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9320" windowHeight="10035" tabRatio="662"/>
  </bookViews>
  <sheets>
    <sheet name="Data" sheetId="1" r:id="rId1"/>
    <sheet name="Stats" sheetId="4" r:id="rId2"/>
    <sheet name="Vortex" sheetId="17" r:id="rId3"/>
    <sheet name="Back-Back" sheetId="14" r:id="rId4"/>
    <sheet name="Leland-1" sheetId="16" r:id="rId5"/>
    <sheet name="Clyde-1" sheetId="20" r:id="rId6"/>
    <sheet name="Clyde-2" sheetId="23" r:id="rId7"/>
    <sheet name="Fib-DC" sheetId="27" r:id="rId8"/>
    <sheet name="Fib-DS" sheetId="25" r:id="rId9"/>
    <sheet name="Fib-S" sheetId="26" r:id="rId10"/>
    <sheet name="Code4" sheetId="9" r:id="rId11"/>
    <sheet name="Code5" sheetId="12" r:id="rId12"/>
    <sheet name="Code6-R" sheetId="24" r:id="rId13"/>
    <sheet name="RevSlide" sheetId="30" r:id="rId14"/>
    <sheet name="Summary" sheetId="6" r:id="rId15"/>
    <sheet name="Graph" sheetId="29" r:id="rId16"/>
    <sheet name="Prog." sheetId="10" r:id="rId17"/>
  </sheets>
  <calcPr calcId="125725"/>
</workbook>
</file>

<file path=xl/calcChain.xml><?xml version="1.0" encoding="utf-8"?>
<calcChain xmlns="http://schemas.openxmlformats.org/spreadsheetml/2006/main">
  <c r="B510" i="1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U515" i="30" l="1"/>
  <c r="U516" s="1"/>
  <c r="T515"/>
  <c r="T516" s="1"/>
  <c r="S515"/>
  <c r="S516" s="1"/>
  <c r="R515"/>
  <c r="R516" s="1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Y127" i="6"/>
  <c r="Z127"/>
  <c r="Y128"/>
  <c r="Y129"/>
  <c r="Z129"/>
  <c r="Y130"/>
  <c r="Y131"/>
  <c r="Z131"/>
  <c r="Y132"/>
  <c r="Y142"/>
  <c r="Z141"/>
  <c r="Y141"/>
  <c r="Y140"/>
  <c r="Z139"/>
  <c r="Y139"/>
  <c r="Y138"/>
  <c r="Z137"/>
  <c r="Y137"/>
  <c r="Y136"/>
  <c r="Z135"/>
  <c r="Y135"/>
  <c r="Y134"/>
  <c r="Z133"/>
  <c r="Y133"/>
  <c r="Z20"/>
  <c r="Z17"/>
  <c r="Z14"/>
  <c r="Z19"/>
  <c r="Y19"/>
  <c r="Z16"/>
  <c r="Y16"/>
  <c r="Z13"/>
  <c r="Y13"/>
  <c r="Y78"/>
  <c r="Z77"/>
  <c r="Y77"/>
  <c r="Y76"/>
  <c r="Z75"/>
  <c r="Y75"/>
  <c r="Y74"/>
  <c r="Z73"/>
  <c r="Y73"/>
  <c r="Y72"/>
  <c r="Z71"/>
  <c r="Y71"/>
  <c r="Y92"/>
  <c r="Z91"/>
  <c r="Y91"/>
  <c r="Y90"/>
  <c r="Z89"/>
  <c r="Y89"/>
  <c r="Y88"/>
  <c r="Z87"/>
  <c r="Y87"/>
  <c r="Y86"/>
  <c r="Z85"/>
  <c r="Y85"/>
  <c r="Y84"/>
  <c r="Z83"/>
  <c r="Y83"/>
  <c r="Y150"/>
  <c r="Z149"/>
  <c r="Y149"/>
  <c r="Y148"/>
  <c r="Z147"/>
  <c r="Y147"/>
  <c r="Y146"/>
  <c r="Z145"/>
  <c r="Y145"/>
  <c r="Y144"/>
  <c r="Z143"/>
  <c r="Y143"/>
  <c r="Y122"/>
  <c r="Z121"/>
  <c r="Y121"/>
  <c r="Y120"/>
  <c r="Z119"/>
  <c r="Y119"/>
  <c r="Y118"/>
  <c r="Z117"/>
  <c r="Y117"/>
  <c r="Y116"/>
  <c r="Z115"/>
  <c r="Y115"/>
  <c r="Y114"/>
  <c r="Z113"/>
  <c r="Y113"/>
  <c r="Y112"/>
  <c r="Z111"/>
  <c r="Y111"/>
  <c r="Y110"/>
  <c r="Z109"/>
  <c r="Y109"/>
  <c r="Y108"/>
  <c r="Z107"/>
  <c r="Y107"/>
  <c r="Y106"/>
  <c r="Z105"/>
  <c r="Y105"/>
  <c r="Y104"/>
  <c r="Z103"/>
  <c r="Y103"/>
  <c r="Y102"/>
  <c r="Z101"/>
  <c r="Y101"/>
  <c r="Y100"/>
  <c r="Z99"/>
  <c r="Y99"/>
  <c r="Y98"/>
  <c r="Z97"/>
  <c r="Y97"/>
  <c r="Y96"/>
  <c r="Z95"/>
  <c r="Y95"/>
  <c r="Y94"/>
  <c r="Z93"/>
  <c r="Y93"/>
  <c r="Y70"/>
  <c r="Z69"/>
  <c r="Y69"/>
  <c r="Y68"/>
  <c r="Z67"/>
  <c r="Y67"/>
  <c r="Y66"/>
  <c r="Z65"/>
  <c r="Y65"/>
  <c r="Y64"/>
  <c r="Z63"/>
  <c r="Y63"/>
  <c r="Y58"/>
  <c r="Z57"/>
  <c r="Y57"/>
  <c r="Y56"/>
  <c r="Z55"/>
  <c r="Y55"/>
  <c r="Y54"/>
  <c r="Z53"/>
  <c r="Y53"/>
  <c r="Y52"/>
  <c r="Z51"/>
  <c r="Y51"/>
  <c r="Y50"/>
  <c r="Z49"/>
  <c r="Y49"/>
  <c r="Y62"/>
  <c r="Z61"/>
  <c r="Y61"/>
  <c r="Y60"/>
  <c r="Z59"/>
  <c r="Y59"/>
  <c r="Y48"/>
  <c r="Z47"/>
  <c r="Y47"/>
  <c r="Y46"/>
  <c r="Z45"/>
  <c r="Y45"/>
  <c r="Y44"/>
  <c r="Z43"/>
  <c r="Y43"/>
  <c r="Y36"/>
  <c r="Z35"/>
  <c r="Y35"/>
  <c r="Y32"/>
  <c r="Z31"/>
  <c r="Y31"/>
  <c r="Y30"/>
  <c r="Z29"/>
  <c r="Y29"/>
  <c r="Y38"/>
  <c r="Z37"/>
  <c r="Y37"/>
  <c r="Y22"/>
  <c r="Z21"/>
  <c r="Y21"/>
  <c r="Y20"/>
  <c r="Z18"/>
  <c r="Y18"/>
  <c r="Y34"/>
  <c r="Z33"/>
  <c r="Y33"/>
  <c r="Y28"/>
  <c r="Z27"/>
  <c r="Y27"/>
  <c r="Y26"/>
  <c r="Z25"/>
  <c r="Y25"/>
  <c r="A12" i="24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V9" i="12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T9" i="9"/>
  <c r="AY25"/>
  <c r="AY24"/>
  <c r="AY23"/>
  <c r="AT22"/>
  <c r="AB9"/>
  <c r="T9"/>
  <c r="AU22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Q12" i="26"/>
  <c r="AQ13" s="1"/>
  <c r="AQ14" s="1"/>
  <c r="AQ15" s="1"/>
  <c r="AQ16" s="1"/>
  <c r="AQ17" s="1"/>
  <c r="AQ18" s="1"/>
  <c r="AQ19" s="1"/>
  <c r="AQ20" s="1"/>
  <c r="AQ21" s="1"/>
  <c r="AQ22" s="1"/>
  <c r="AQ23" s="1"/>
  <c r="AQ24" s="1"/>
  <c r="AQ25" s="1"/>
  <c r="AQ26" s="1"/>
  <c r="AQ27" s="1"/>
  <c r="AQ28" s="1"/>
  <c r="AQ29" s="1"/>
  <c r="AQ30" s="1"/>
  <c r="AQ31" s="1"/>
  <c r="AQ32" s="1"/>
  <c r="AQ33" s="1"/>
  <c r="AQ34" s="1"/>
  <c r="AQ35" s="1"/>
  <c r="AQ36" s="1"/>
  <c r="AQ37" s="1"/>
  <c r="AQ38" s="1"/>
  <c r="AQ39" s="1"/>
  <c r="AQ40" s="1"/>
  <c r="AQ41" s="1"/>
  <c r="AQ42" s="1"/>
  <c r="AQ43" s="1"/>
  <c r="AQ44" s="1"/>
  <c r="AQ45" s="1"/>
  <c r="AQ46" s="1"/>
  <c r="AQ47" s="1"/>
  <c r="AQ48" s="1"/>
  <c r="AQ49" s="1"/>
  <c r="AQ50" s="1"/>
  <c r="AQ51" s="1"/>
  <c r="AQ52" s="1"/>
  <c r="AQ53" s="1"/>
  <c r="AQ54" s="1"/>
  <c r="AQ55" s="1"/>
  <c r="AQ56" s="1"/>
  <c r="AQ57" s="1"/>
  <c r="AQ58" s="1"/>
  <c r="AQ59" s="1"/>
  <c r="AQ60" s="1"/>
  <c r="AQ61" s="1"/>
  <c r="AQ62" s="1"/>
  <c r="AQ63" s="1"/>
  <c r="AQ64" s="1"/>
  <c r="AQ65" s="1"/>
  <c r="AQ66" s="1"/>
  <c r="AQ67" s="1"/>
  <c r="AQ68" s="1"/>
  <c r="AQ69" s="1"/>
  <c r="AQ70" s="1"/>
  <c r="AQ71" s="1"/>
  <c r="AQ72" s="1"/>
  <c r="AQ73" s="1"/>
  <c r="AQ74" s="1"/>
  <c r="AQ75" s="1"/>
  <c r="AQ76" s="1"/>
  <c r="AQ77" s="1"/>
  <c r="AQ78" s="1"/>
  <c r="AQ79" s="1"/>
  <c r="AQ80" s="1"/>
  <c r="AQ81" s="1"/>
  <c r="AQ82" s="1"/>
  <c r="AQ83" s="1"/>
  <c r="AQ84" s="1"/>
  <c r="AQ85" s="1"/>
  <c r="AQ86" s="1"/>
  <c r="AQ87" s="1"/>
  <c r="AQ88" s="1"/>
  <c r="AQ89" s="1"/>
  <c r="AQ90" s="1"/>
  <c r="AQ91" s="1"/>
  <c r="AQ92" s="1"/>
  <c r="AQ93" s="1"/>
  <c r="AQ94" s="1"/>
  <c r="AQ95" s="1"/>
  <c r="AQ96" s="1"/>
  <c r="AQ97" s="1"/>
  <c r="AQ98" s="1"/>
  <c r="AQ99" s="1"/>
  <c r="AQ100" s="1"/>
  <c r="AQ101" s="1"/>
  <c r="AQ102" s="1"/>
  <c r="AQ103" s="1"/>
  <c r="AQ104" s="1"/>
  <c r="AQ105" s="1"/>
  <c r="AQ106" s="1"/>
  <c r="AQ107" s="1"/>
  <c r="AQ108" s="1"/>
  <c r="AQ109" s="1"/>
  <c r="AQ110" s="1"/>
  <c r="AQ111" s="1"/>
  <c r="AQ112" s="1"/>
  <c r="AQ113" s="1"/>
  <c r="AQ114" s="1"/>
  <c r="AQ115" s="1"/>
  <c r="AQ116" s="1"/>
  <c r="AQ117" s="1"/>
  <c r="AQ118" s="1"/>
  <c r="AQ119" s="1"/>
  <c r="AQ120" s="1"/>
  <c r="AQ121" s="1"/>
  <c r="AQ122" s="1"/>
  <c r="AQ123" s="1"/>
  <c r="AQ124" s="1"/>
  <c r="AQ125" s="1"/>
  <c r="AQ126" s="1"/>
  <c r="AQ127" s="1"/>
  <c r="AQ128" s="1"/>
  <c r="AQ129" s="1"/>
  <c r="AQ130" s="1"/>
  <c r="AQ131" s="1"/>
  <c r="AQ132" s="1"/>
  <c r="AQ133" s="1"/>
  <c r="AQ134" s="1"/>
  <c r="AQ135" s="1"/>
  <c r="AQ136" s="1"/>
  <c r="AQ137" s="1"/>
  <c r="AQ138" s="1"/>
  <c r="AQ139" s="1"/>
  <c r="AQ140" s="1"/>
  <c r="AQ141" s="1"/>
  <c r="AQ142" s="1"/>
  <c r="AQ143" s="1"/>
  <c r="AQ144" s="1"/>
  <c r="AQ145" s="1"/>
  <c r="AQ146" s="1"/>
  <c r="AQ147" s="1"/>
  <c r="AQ148" s="1"/>
  <c r="AQ149" s="1"/>
  <c r="AQ150" s="1"/>
  <c r="AQ151" s="1"/>
  <c r="AQ152" s="1"/>
  <c r="AQ153" s="1"/>
  <c r="AQ154" s="1"/>
  <c r="AQ155" s="1"/>
  <c r="AQ156" s="1"/>
  <c r="AQ157" s="1"/>
  <c r="AQ158" s="1"/>
  <c r="AQ159" s="1"/>
  <c r="AQ160" s="1"/>
  <c r="AQ161" s="1"/>
  <c r="AQ162" s="1"/>
  <c r="AQ163" s="1"/>
  <c r="AQ164" s="1"/>
  <c r="AQ165" s="1"/>
  <c r="AQ166" s="1"/>
  <c r="AQ167" s="1"/>
  <c r="AQ168" s="1"/>
  <c r="AQ169" s="1"/>
  <c r="AQ170" s="1"/>
  <c r="AQ171" s="1"/>
  <c r="AQ172" s="1"/>
  <c r="AQ173" s="1"/>
  <c r="AQ174" s="1"/>
  <c r="AQ175" s="1"/>
  <c r="AQ176" s="1"/>
  <c r="AQ177" s="1"/>
  <c r="AQ178" s="1"/>
  <c r="AQ179" s="1"/>
  <c r="AQ180" s="1"/>
  <c r="AQ181" s="1"/>
  <c r="AQ182" s="1"/>
  <c r="AQ183" s="1"/>
  <c r="AQ184" s="1"/>
  <c r="AQ185" s="1"/>
  <c r="AQ186" s="1"/>
  <c r="AQ187" s="1"/>
  <c r="AQ188" s="1"/>
  <c r="AQ189" s="1"/>
  <c r="AQ190" s="1"/>
  <c r="AQ191" s="1"/>
  <c r="AQ192" s="1"/>
  <c r="AQ193" s="1"/>
  <c r="AQ194" s="1"/>
  <c r="AQ195" s="1"/>
  <c r="AQ196" s="1"/>
  <c r="AQ197" s="1"/>
  <c r="AQ198" s="1"/>
  <c r="AQ199" s="1"/>
  <c r="AQ200" s="1"/>
  <c r="AQ201" s="1"/>
  <c r="AQ202" s="1"/>
  <c r="AQ203" s="1"/>
  <c r="AQ204" s="1"/>
  <c r="AQ205" s="1"/>
  <c r="AQ206" s="1"/>
  <c r="AQ207" s="1"/>
  <c r="AQ208" s="1"/>
  <c r="AQ209" s="1"/>
  <c r="AQ210" s="1"/>
  <c r="AQ211" s="1"/>
  <c r="AQ212" s="1"/>
  <c r="AQ213" s="1"/>
  <c r="AQ214" s="1"/>
  <c r="AQ215" s="1"/>
  <c r="AQ216" s="1"/>
  <c r="AQ217" s="1"/>
  <c r="AQ218" s="1"/>
  <c r="AQ219" s="1"/>
  <c r="AQ220" s="1"/>
  <c r="AQ221" s="1"/>
  <c r="AQ222" s="1"/>
  <c r="AQ223" s="1"/>
  <c r="AQ224" s="1"/>
  <c r="AQ225" s="1"/>
  <c r="AQ226" s="1"/>
  <c r="AQ227" s="1"/>
  <c r="AQ228" s="1"/>
  <c r="AQ229" s="1"/>
  <c r="AQ230" s="1"/>
  <c r="AQ231" s="1"/>
  <c r="AQ232" s="1"/>
  <c r="AQ233" s="1"/>
  <c r="AQ234" s="1"/>
  <c r="AQ235" s="1"/>
  <c r="AQ236" s="1"/>
  <c r="AQ237" s="1"/>
  <c r="AQ238" s="1"/>
  <c r="AQ239" s="1"/>
  <c r="AQ240" s="1"/>
  <c r="AQ241" s="1"/>
  <c r="AQ242" s="1"/>
  <c r="AQ243" s="1"/>
  <c r="AQ244" s="1"/>
  <c r="AQ245" s="1"/>
  <c r="AQ246" s="1"/>
  <c r="AQ247" s="1"/>
  <c r="AQ248" s="1"/>
  <c r="AQ249" s="1"/>
  <c r="AQ250" s="1"/>
  <c r="AQ251" s="1"/>
  <c r="AQ252" s="1"/>
  <c r="AQ253" s="1"/>
  <c r="AQ254" s="1"/>
  <c r="AQ255" s="1"/>
  <c r="AQ256" s="1"/>
  <c r="AQ257" s="1"/>
  <c r="AQ258" s="1"/>
  <c r="AQ259" s="1"/>
  <c r="AQ260" s="1"/>
  <c r="AQ261" s="1"/>
  <c r="AQ262" s="1"/>
  <c r="AQ263" s="1"/>
  <c r="AQ264" s="1"/>
  <c r="AQ265" s="1"/>
  <c r="AQ266" s="1"/>
  <c r="AQ267" s="1"/>
  <c r="AQ268" s="1"/>
  <c r="AQ269" s="1"/>
  <c r="AQ270" s="1"/>
  <c r="AQ271" s="1"/>
  <c r="AQ272" s="1"/>
  <c r="AQ273" s="1"/>
  <c r="AQ274" s="1"/>
  <c r="AQ275" s="1"/>
  <c r="AQ276" s="1"/>
  <c r="AQ277" s="1"/>
  <c r="AQ278" s="1"/>
  <c r="AQ279" s="1"/>
  <c r="AQ280" s="1"/>
  <c r="AQ281" s="1"/>
  <c r="AQ282" s="1"/>
  <c r="AQ283" s="1"/>
  <c r="AQ284" s="1"/>
  <c r="AQ285" s="1"/>
  <c r="AQ286" s="1"/>
  <c r="AQ287" s="1"/>
  <c r="AQ288" s="1"/>
  <c r="AQ289" s="1"/>
  <c r="AQ290" s="1"/>
  <c r="AQ291" s="1"/>
  <c r="AQ292" s="1"/>
  <c r="AQ293" s="1"/>
  <c r="AQ294" s="1"/>
  <c r="AQ295" s="1"/>
  <c r="AQ296" s="1"/>
  <c r="AQ297" s="1"/>
  <c r="AQ298" s="1"/>
  <c r="AQ299" s="1"/>
  <c r="AQ300" s="1"/>
  <c r="AQ301" s="1"/>
  <c r="AQ302" s="1"/>
  <c r="AQ303" s="1"/>
  <c r="AQ304" s="1"/>
  <c r="AQ305" s="1"/>
  <c r="AQ306" s="1"/>
  <c r="AQ307" s="1"/>
  <c r="AQ308" s="1"/>
  <c r="AQ309" s="1"/>
  <c r="AQ310" s="1"/>
  <c r="AQ311" s="1"/>
  <c r="AQ312" s="1"/>
  <c r="AQ313" s="1"/>
  <c r="AQ314" s="1"/>
  <c r="AQ315" s="1"/>
  <c r="AQ316" s="1"/>
  <c r="AQ317" s="1"/>
  <c r="AQ318" s="1"/>
  <c r="AQ319" s="1"/>
  <c r="AQ320" s="1"/>
  <c r="AQ321" s="1"/>
  <c r="AQ322" s="1"/>
  <c r="AQ323" s="1"/>
  <c r="AQ324" s="1"/>
  <c r="AQ325" s="1"/>
  <c r="AQ326" s="1"/>
  <c r="AQ327" s="1"/>
  <c r="AQ328" s="1"/>
  <c r="AQ329" s="1"/>
  <c r="AQ330" s="1"/>
  <c r="AQ331" s="1"/>
  <c r="AQ332" s="1"/>
  <c r="AQ333" s="1"/>
  <c r="AQ334" s="1"/>
  <c r="AQ335" s="1"/>
  <c r="AQ336" s="1"/>
  <c r="AQ337" s="1"/>
  <c r="AQ338" s="1"/>
  <c r="AQ339" s="1"/>
  <c r="AQ340" s="1"/>
  <c r="AQ341" s="1"/>
  <c r="AQ342" s="1"/>
  <c r="AQ343" s="1"/>
  <c r="AQ344" s="1"/>
  <c r="AQ345" s="1"/>
  <c r="AQ346" s="1"/>
  <c r="AQ347" s="1"/>
  <c r="AQ348" s="1"/>
  <c r="AQ349" s="1"/>
  <c r="AQ350" s="1"/>
  <c r="AQ351" s="1"/>
  <c r="AQ352" s="1"/>
  <c r="AQ353" s="1"/>
  <c r="AQ354" s="1"/>
  <c r="AQ355" s="1"/>
  <c r="AQ356" s="1"/>
  <c r="AQ357" s="1"/>
  <c r="AQ358" s="1"/>
  <c r="AQ359" s="1"/>
  <c r="AQ360" s="1"/>
  <c r="AQ361" s="1"/>
  <c r="AQ362" s="1"/>
  <c r="AQ363" s="1"/>
  <c r="AQ364" s="1"/>
  <c r="AQ365" s="1"/>
  <c r="AQ366" s="1"/>
  <c r="AQ367" s="1"/>
  <c r="AQ368" s="1"/>
  <c r="AQ369" s="1"/>
  <c r="AQ370" s="1"/>
  <c r="AQ371" s="1"/>
  <c r="AQ372" s="1"/>
  <c r="AQ373" s="1"/>
  <c r="AQ374" s="1"/>
  <c r="AQ375" s="1"/>
  <c r="AQ376" s="1"/>
  <c r="AQ377" s="1"/>
  <c r="AQ378" s="1"/>
  <c r="AQ379" s="1"/>
  <c r="AQ380" s="1"/>
  <c r="AQ381" s="1"/>
  <c r="AQ382" s="1"/>
  <c r="AQ383" s="1"/>
  <c r="AQ384" s="1"/>
  <c r="AQ385" s="1"/>
  <c r="AQ386" s="1"/>
  <c r="AQ387" s="1"/>
  <c r="AQ388" s="1"/>
  <c r="AQ389" s="1"/>
  <c r="AQ390" s="1"/>
  <c r="AQ391" s="1"/>
  <c r="AQ392" s="1"/>
  <c r="AQ393" s="1"/>
  <c r="AQ394" s="1"/>
  <c r="AQ395" s="1"/>
  <c r="AQ396" s="1"/>
  <c r="AQ397" s="1"/>
  <c r="AQ398" s="1"/>
  <c r="AQ399" s="1"/>
  <c r="AQ400" s="1"/>
  <c r="AQ401" s="1"/>
  <c r="AQ402" s="1"/>
  <c r="AQ403" s="1"/>
  <c r="AQ404" s="1"/>
  <c r="AQ405" s="1"/>
  <c r="AQ406" s="1"/>
  <c r="AQ407" s="1"/>
  <c r="AQ408" s="1"/>
  <c r="AQ409" s="1"/>
  <c r="AQ410" s="1"/>
  <c r="AQ411" s="1"/>
  <c r="AQ412" s="1"/>
  <c r="AQ413" s="1"/>
  <c r="AQ414" s="1"/>
  <c r="AQ415" s="1"/>
  <c r="AQ416" s="1"/>
  <c r="AQ417" s="1"/>
  <c r="AQ418" s="1"/>
  <c r="AQ419" s="1"/>
  <c r="AQ420" s="1"/>
  <c r="AQ421" s="1"/>
  <c r="AQ422" s="1"/>
  <c r="AQ423" s="1"/>
  <c r="AQ424" s="1"/>
  <c r="AQ425" s="1"/>
  <c r="AQ426" s="1"/>
  <c r="AQ427" s="1"/>
  <c r="AQ428" s="1"/>
  <c r="AQ429" s="1"/>
  <c r="AQ430" s="1"/>
  <c r="AQ431" s="1"/>
  <c r="AQ432" s="1"/>
  <c r="AQ433" s="1"/>
  <c r="AQ434" s="1"/>
  <c r="AQ435" s="1"/>
  <c r="AQ436" s="1"/>
  <c r="AQ437" s="1"/>
  <c r="AQ438" s="1"/>
  <c r="AQ439" s="1"/>
  <c r="AQ440" s="1"/>
  <c r="AQ441" s="1"/>
  <c r="AQ442" s="1"/>
  <c r="AQ443" s="1"/>
  <c r="AQ444" s="1"/>
  <c r="AQ445" s="1"/>
  <c r="AQ446" s="1"/>
  <c r="AQ447" s="1"/>
  <c r="AQ448" s="1"/>
  <c r="AQ449" s="1"/>
  <c r="AQ450" s="1"/>
  <c r="AQ451" s="1"/>
  <c r="AQ452" s="1"/>
  <c r="AQ453" s="1"/>
  <c r="AQ454" s="1"/>
  <c r="AQ455" s="1"/>
  <c r="AQ456" s="1"/>
  <c r="AQ457" s="1"/>
  <c r="AQ458" s="1"/>
  <c r="AQ459" s="1"/>
  <c r="AQ460" s="1"/>
  <c r="AQ461" s="1"/>
  <c r="AQ462" s="1"/>
  <c r="AQ463" s="1"/>
  <c r="AQ464" s="1"/>
  <c r="AQ465" s="1"/>
  <c r="AQ466" s="1"/>
  <c r="AQ467" s="1"/>
  <c r="AQ468" s="1"/>
  <c r="AQ469" s="1"/>
  <c r="AQ470" s="1"/>
  <c r="AQ471" s="1"/>
  <c r="AQ472" s="1"/>
  <c r="AQ473" s="1"/>
  <c r="AQ474" s="1"/>
  <c r="AQ475" s="1"/>
  <c r="AQ476" s="1"/>
  <c r="AQ477" s="1"/>
  <c r="AQ478" s="1"/>
  <c r="AQ479" s="1"/>
  <c r="AQ480" s="1"/>
  <c r="AQ481" s="1"/>
  <c r="AQ482" s="1"/>
  <c r="AQ483" s="1"/>
  <c r="AQ484" s="1"/>
  <c r="AQ485" s="1"/>
  <c r="AQ486" s="1"/>
  <c r="AQ487" s="1"/>
  <c r="AQ488" s="1"/>
  <c r="AQ489" s="1"/>
  <c r="AQ490" s="1"/>
  <c r="AQ491" s="1"/>
  <c r="AQ492" s="1"/>
  <c r="AQ493" s="1"/>
  <c r="AQ494" s="1"/>
  <c r="AQ495" s="1"/>
  <c r="AQ496" s="1"/>
  <c r="AQ497" s="1"/>
  <c r="AQ498" s="1"/>
  <c r="AQ499" s="1"/>
  <c r="AQ500" s="1"/>
  <c r="AQ501" s="1"/>
  <c r="AQ502" s="1"/>
  <c r="AQ503" s="1"/>
  <c r="AQ504" s="1"/>
  <c r="AQ505" s="1"/>
  <c r="AQ506" s="1"/>
  <c r="AQ507" s="1"/>
  <c r="AQ508" s="1"/>
  <c r="AQ509" s="1"/>
  <c r="AQ510" s="1"/>
  <c r="AP12"/>
  <c r="AP9" i="25"/>
  <c r="AP9" i="26"/>
  <c r="AR11"/>
  <c r="AT11" s="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AQ12" i="25"/>
  <c r="AQ13" s="1"/>
  <c r="AQ14" s="1"/>
  <c r="AQ15" s="1"/>
  <c r="AQ16" s="1"/>
  <c r="AQ17" s="1"/>
  <c r="AQ18" s="1"/>
  <c r="AQ19" s="1"/>
  <c r="AQ20" s="1"/>
  <c r="AQ21" s="1"/>
  <c r="AQ22" s="1"/>
  <c r="AQ23" s="1"/>
  <c r="AQ24" s="1"/>
  <c r="AQ25" s="1"/>
  <c r="AQ26" s="1"/>
  <c r="AQ27" s="1"/>
  <c r="AQ28" s="1"/>
  <c r="AQ29" s="1"/>
  <c r="AQ30" s="1"/>
  <c r="AQ31" s="1"/>
  <c r="AQ32" s="1"/>
  <c r="AQ33" s="1"/>
  <c r="AQ34" s="1"/>
  <c r="AQ35" s="1"/>
  <c r="AQ36" s="1"/>
  <c r="AQ37" s="1"/>
  <c r="AQ38" s="1"/>
  <c r="AQ39" s="1"/>
  <c r="AQ40" s="1"/>
  <c r="AQ41" s="1"/>
  <c r="AQ42" s="1"/>
  <c r="AQ43" s="1"/>
  <c r="AQ44" s="1"/>
  <c r="AQ45" s="1"/>
  <c r="AQ46" s="1"/>
  <c r="AQ47" s="1"/>
  <c r="AQ48" s="1"/>
  <c r="AQ49" s="1"/>
  <c r="AQ50" s="1"/>
  <c r="AQ51" s="1"/>
  <c r="AQ52" s="1"/>
  <c r="AQ53" s="1"/>
  <c r="AQ54" s="1"/>
  <c r="AQ55" s="1"/>
  <c r="AQ56" s="1"/>
  <c r="AQ57" s="1"/>
  <c r="AQ58" s="1"/>
  <c r="AQ59" s="1"/>
  <c r="AQ60" s="1"/>
  <c r="AQ61" s="1"/>
  <c r="AQ62" s="1"/>
  <c r="AQ63" s="1"/>
  <c r="AQ64" s="1"/>
  <c r="AQ65" s="1"/>
  <c r="AQ66" s="1"/>
  <c r="AQ67" s="1"/>
  <c r="AQ68" s="1"/>
  <c r="AQ69" s="1"/>
  <c r="AQ70" s="1"/>
  <c r="AQ71" s="1"/>
  <c r="AQ72" s="1"/>
  <c r="AQ73" s="1"/>
  <c r="AQ74" s="1"/>
  <c r="AQ75" s="1"/>
  <c r="AQ76" s="1"/>
  <c r="AQ77" s="1"/>
  <c r="AQ78" s="1"/>
  <c r="AQ79" s="1"/>
  <c r="AQ80" s="1"/>
  <c r="AQ81" s="1"/>
  <c r="AQ82" s="1"/>
  <c r="AQ83" s="1"/>
  <c r="AQ84" s="1"/>
  <c r="AQ85" s="1"/>
  <c r="AQ86" s="1"/>
  <c r="AQ87" s="1"/>
  <c r="AQ88" s="1"/>
  <c r="AQ89" s="1"/>
  <c r="AQ90" s="1"/>
  <c r="AQ91" s="1"/>
  <c r="AQ92" s="1"/>
  <c r="AQ93" s="1"/>
  <c r="AQ94" s="1"/>
  <c r="AQ95" s="1"/>
  <c r="AQ96" s="1"/>
  <c r="AQ97" s="1"/>
  <c r="AQ98" s="1"/>
  <c r="AQ99" s="1"/>
  <c r="AQ100" s="1"/>
  <c r="AQ101" s="1"/>
  <c r="AQ102" s="1"/>
  <c r="AQ103" s="1"/>
  <c r="AQ104" s="1"/>
  <c r="AQ105" s="1"/>
  <c r="AQ106" s="1"/>
  <c r="AQ107" s="1"/>
  <c r="AQ108" s="1"/>
  <c r="AQ109" s="1"/>
  <c r="AQ110" s="1"/>
  <c r="AQ111" s="1"/>
  <c r="AQ112" s="1"/>
  <c r="AQ113" s="1"/>
  <c r="AQ114" s="1"/>
  <c r="AQ115" s="1"/>
  <c r="AQ116" s="1"/>
  <c r="AQ117" s="1"/>
  <c r="AQ118" s="1"/>
  <c r="AQ119" s="1"/>
  <c r="AQ120" s="1"/>
  <c r="AQ121" s="1"/>
  <c r="AQ122" s="1"/>
  <c r="AQ123" s="1"/>
  <c r="AQ124" s="1"/>
  <c r="AQ125" s="1"/>
  <c r="AQ126" s="1"/>
  <c r="AQ127" s="1"/>
  <c r="AQ128" s="1"/>
  <c r="AQ129" s="1"/>
  <c r="AQ130" s="1"/>
  <c r="AQ131" s="1"/>
  <c r="AQ132" s="1"/>
  <c r="AQ133" s="1"/>
  <c r="AQ134" s="1"/>
  <c r="AQ135" s="1"/>
  <c r="AQ136" s="1"/>
  <c r="AQ137" s="1"/>
  <c r="AQ138" s="1"/>
  <c r="AQ139" s="1"/>
  <c r="AQ140" s="1"/>
  <c r="AQ141" s="1"/>
  <c r="AQ142" s="1"/>
  <c r="AQ143" s="1"/>
  <c r="AQ144" s="1"/>
  <c r="AQ145" s="1"/>
  <c r="AQ146" s="1"/>
  <c r="AQ147" s="1"/>
  <c r="AQ148" s="1"/>
  <c r="AQ149" s="1"/>
  <c r="AQ150" s="1"/>
  <c r="AQ151" s="1"/>
  <c r="AQ152" s="1"/>
  <c r="AQ153" s="1"/>
  <c r="AQ154" s="1"/>
  <c r="AQ155" s="1"/>
  <c r="AQ156" s="1"/>
  <c r="AQ157" s="1"/>
  <c r="AQ158" s="1"/>
  <c r="AQ159" s="1"/>
  <c r="AQ160" s="1"/>
  <c r="AQ161" s="1"/>
  <c r="AQ162" s="1"/>
  <c r="AQ163" s="1"/>
  <c r="AQ164" s="1"/>
  <c r="AQ165" s="1"/>
  <c r="AQ166" s="1"/>
  <c r="AQ167" s="1"/>
  <c r="AQ168" s="1"/>
  <c r="AQ169" s="1"/>
  <c r="AQ170" s="1"/>
  <c r="AQ171" s="1"/>
  <c r="AQ172" s="1"/>
  <c r="AQ173" s="1"/>
  <c r="AQ174" s="1"/>
  <c r="AQ175" s="1"/>
  <c r="AQ176" s="1"/>
  <c r="AQ177" s="1"/>
  <c r="AQ178" s="1"/>
  <c r="AQ179" s="1"/>
  <c r="AQ180" s="1"/>
  <c r="AQ181" s="1"/>
  <c r="AQ182" s="1"/>
  <c r="AQ183" s="1"/>
  <c r="AQ184" s="1"/>
  <c r="AQ185" s="1"/>
  <c r="AQ186" s="1"/>
  <c r="AQ187" s="1"/>
  <c r="AQ188" s="1"/>
  <c r="AQ189" s="1"/>
  <c r="AQ190" s="1"/>
  <c r="AQ191" s="1"/>
  <c r="AQ192" s="1"/>
  <c r="AQ193" s="1"/>
  <c r="AQ194" s="1"/>
  <c r="AQ195" s="1"/>
  <c r="AQ196" s="1"/>
  <c r="AQ197" s="1"/>
  <c r="AQ198" s="1"/>
  <c r="AQ199" s="1"/>
  <c r="AQ200" s="1"/>
  <c r="AQ201" s="1"/>
  <c r="AQ202" s="1"/>
  <c r="AQ203" s="1"/>
  <c r="AQ204" s="1"/>
  <c r="AQ205" s="1"/>
  <c r="AQ206" s="1"/>
  <c r="AQ207" s="1"/>
  <c r="AQ208" s="1"/>
  <c r="AQ209" s="1"/>
  <c r="AQ210" s="1"/>
  <c r="AQ211" s="1"/>
  <c r="AQ212" s="1"/>
  <c r="AQ213" s="1"/>
  <c r="AQ214" s="1"/>
  <c r="AQ215" s="1"/>
  <c r="AQ216" s="1"/>
  <c r="AQ217" s="1"/>
  <c r="AQ218" s="1"/>
  <c r="AQ219" s="1"/>
  <c r="AQ220" s="1"/>
  <c r="AQ221" s="1"/>
  <c r="AQ222" s="1"/>
  <c r="AQ223" s="1"/>
  <c r="AQ224" s="1"/>
  <c r="AQ225" s="1"/>
  <c r="AQ226" s="1"/>
  <c r="AQ227" s="1"/>
  <c r="AQ228" s="1"/>
  <c r="AQ229" s="1"/>
  <c r="AQ230" s="1"/>
  <c r="AQ231" s="1"/>
  <c r="AQ232" s="1"/>
  <c r="AQ233" s="1"/>
  <c r="AQ234" s="1"/>
  <c r="AQ235" s="1"/>
  <c r="AQ236" s="1"/>
  <c r="AQ237" s="1"/>
  <c r="AQ238" s="1"/>
  <c r="AQ239" s="1"/>
  <c r="AQ240" s="1"/>
  <c r="AQ241" s="1"/>
  <c r="AQ242" s="1"/>
  <c r="AQ243" s="1"/>
  <c r="AQ244" s="1"/>
  <c r="AQ245" s="1"/>
  <c r="AQ246" s="1"/>
  <c r="AQ247" s="1"/>
  <c r="AQ248" s="1"/>
  <c r="AQ249" s="1"/>
  <c r="AQ250" s="1"/>
  <c r="AQ251" s="1"/>
  <c r="AQ252" s="1"/>
  <c r="AQ253" s="1"/>
  <c r="AQ254" s="1"/>
  <c r="AQ255" s="1"/>
  <c r="AQ256" s="1"/>
  <c r="AQ257" s="1"/>
  <c r="AQ258" s="1"/>
  <c r="AQ259" s="1"/>
  <c r="AQ260" s="1"/>
  <c r="AQ261" s="1"/>
  <c r="AQ262" s="1"/>
  <c r="AQ263" s="1"/>
  <c r="AQ264" s="1"/>
  <c r="AQ265" s="1"/>
  <c r="AQ266" s="1"/>
  <c r="AQ267" s="1"/>
  <c r="AQ268" s="1"/>
  <c r="AQ269" s="1"/>
  <c r="AQ270" s="1"/>
  <c r="AQ271" s="1"/>
  <c r="AQ272" s="1"/>
  <c r="AQ273" s="1"/>
  <c r="AQ274" s="1"/>
  <c r="AQ275" s="1"/>
  <c r="AQ276" s="1"/>
  <c r="AQ277" s="1"/>
  <c r="AQ278" s="1"/>
  <c r="AQ279" s="1"/>
  <c r="AQ280" s="1"/>
  <c r="AQ281" s="1"/>
  <c r="AQ282" s="1"/>
  <c r="AQ283" s="1"/>
  <c r="AQ284" s="1"/>
  <c r="AQ285" s="1"/>
  <c r="AQ286" s="1"/>
  <c r="AQ287" s="1"/>
  <c r="AQ288" s="1"/>
  <c r="AQ289" s="1"/>
  <c r="AQ290" s="1"/>
  <c r="AQ291" s="1"/>
  <c r="AQ292" s="1"/>
  <c r="AQ293" s="1"/>
  <c r="AQ294" s="1"/>
  <c r="AQ295" s="1"/>
  <c r="AQ296" s="1"/>
  <c r="AQ297" s="1"/>
  <c r="AQ298" s="1"/>
  <c r="AQ299" s="1"/>
  <c r="AQ300" s="1"/>
  <c r="AQ301" s="1"/>
  <c r="AQ302" s="1"/>
  <c r="AQ303" s="1"/>
  <c r="AQ304" s="1"/>
  <c r="AQ305" s="1"/>
  <c r="AQ306" s="1"/>
  <c r="AQ307" s="1"/>
  <c r="AQ308" s="1"/>
  <c r="AQ309" s="1"/>
  <c r="AQ310" s="1"/>
  <c r="AQ311" s="1"/>
  <c r="AQ312" s="1"/>
  <c r="AQ313" s="1"/>
  <c r="AQ314" s="1"/>
  <c r="AQ315" s="1"/>
  <c r="AQ316" s="1"/>
  <c r="AQ317" s="1"/>
  <c r="AQ318" s="1"/>
  <c r="AQ319" s="1"/>
  <c r="AQ320" s="1"/>
  <c r="AQ321" s="1"/>
  <c r="AQ322" s="1"/>
  <c r="AQ323" s="1"/>
  <c r="AQ324" s="1"/>
  <c r="AQ325" s="1"/>
  <c r="AQ326" s="1"/>
  <c r="AQ327" s="1"/>
  <c r="AQ328" s="1"/>
  <c r="AQ329" s="1"/>
  <c r="AQ330" s="1"/>
  <c r="AQ331" s="1"/>
  <c r="AQ332" s="1"/>
  <c r="AQ333" s="1"/>
  <c r="AQ334" s="1"/>
  <c r="AQ335" s="1"/>
  <c r="AQ336" s="1"/>
  <c r="AQ337" s="1"/>
  <c r="AQ338" s="1"/>
  <c r="AQ339" s="1"/>
  <c r="AQ340" s="1"/>
  <c r="AQ341" s="1"/>
  <c r="AQ342" s="1"/>
  <c r="AQ343" s="1"/>
  <c r="AQ344" s="1"/>
  <c r="AQ345" s="1"/>
  <c r="AQ346" s="1"/>
  <c r="AQ347" s="1"/>
  <c r="AQ348" s="1"/>
  <c r="AQ349" s="1"/>
  <c r="AQ350" s="1"/>
  <c r="AQ351" s="1"/>
  <c r="AQ352" s="1"/>
  <c r="AQ353" s="1"/>
  <c r="AQ354" s="1"/>
  <c r="AQ355" s="1"/>
  <c r="AQ356" s="1"/>
  <c r="AQ357" s="1"/>
  <c r="AQ358" s="1"/>
  <c r="AQ359" s="1"/>
  <c r="AQ360" s="1"/>
  <c r="AQ361" s="1"/>
  <c r="AQ362" s="1"/>
  <c r="AQ363" s="1"/>
  <c r="AQ364" s="1"/>
  <c r="AQ365" s="1"/>
  <c r="AQ366" s="1"/>
  <c r="AQ367" s="1"/>
  <c r="AQ368" s="1"/>
  <c r="AQ369" s="1"/>
  <c r="AQ370" s="1"/>
  <c r="AQ371" s="1"/>
  <c r="AQ372" s="1"/>
  <c r="AQ373" s="1"/>
  <c r="AQ374" s="1"/>
  <c r="AQ375" s="1"/>
  <c r="AQ376" s="1"/>
  <c r="AQ377" s="1"/>
  <c r="AQ378" s="1"/>
  <c r="AQ379" s="1"/>
  <c r="AQ380" s="1"/>
  <c r="AQ381" s="1"/>
  <c r="AQ382" s="1"/>
  <c r="AQ383" s="1"/>
  <c r="AQ384" s="1"/>
  <c r="AQ385" s="1"/>
  <c r="AQ386" s="1"/>
  <c r="AQ387" s="1"/>
  <c r="AQ388" s="1"/>
  <c r="AQ389" s="1"/>
  <c r="AQ390" s="1"/>
  <c r="AQ391" s="1"/>
  <c r="AQ392" s="1"/>
  <c r="AQ393" s="1"/>
  <c r="AQ394" s="1"/>
  <c r="AQ395" s="1"/>
  <c r="AQ396" s="1"/>
  <c r="AQ397" s="1"/>
  <c r="AQ398" s="1"/>
  <c r="AQ399" s="1"/>
  <c r="AQ400" s="1"/>
  <c r="AQ401" s="1"/>
  <c r="AQ402" s="1"/>
  <c r="AQ403" s="1"/>
  <c r="AQ404" s="1"/>
  <c r="AQ405" s="1"/>
  <c r="AQ406" s="1"/>
  <c r="AQ407" s="1"/>
  <c r="AQ408" s="1"/>
  <c r="AQ409" s="1"/>
  <c r="AQ410" s="1"/>
  <c r="AQ411" s="1"/>
  <c r="AQ412" s="1"/>
  <c r="AQ413" s="1"/>
  <c r="AQ414" s="1"/>
  <c r="AQ415" s="1"/>
  <c r="AQ416" s="1"/>
  <c r="AQ417" s="1"/>
  <c r="AQ418" s="1"/>
  <c r="AQ419" s="1"/>
  <c r="AQ420" s="1"/>
  <c r="AQ421" s="1"/>
  <c r="AQ422" s="1"/>
  <c r="AQ423" s="1"/>
  <c r="AQ424" s="1"/>
  <c r="AQ425" s="1"/>
  <c r="AQ426" s="1"/>
  <c r="AQ427" s="1"/>
  <c r="AQ428" s="1"/>
  <c r="AQ429" s="1"/>
  <c r="AQ430" s="1"/>
  <c r="AQ431" s="1"/>
  <c r="AQ432" s="1"/>
  <c r="AQ433" s="1"/>
  <c r="AQ434" s="1"/>
  <c r="AQ435" s="1"/>
  <c r="AQ436" s="1"/>
  <c r="AQ437" s="1"/>
  <c r="AQ438" s="1"/>
  <c r="AQ439" s="1"/>
  <c r="AQ440" s="1"/>
  <c r="AQ441" s="1"/>
  <c r="AQ442" s="1"/>
  <c r="AQ443" s="1"/>
  <c r="AQ444" s="1"/>
  <c r="AQ445" s="1"/>
  <c r="AQ446" s="1"/>
  <c r="AQ447" s="1"/>
  <c r="AQ448" s="1"/>
  <c r="AQ449" s="1"/>
  <c r="AQ450" s="1"/>
  <c r="AQ451" s="1"/>
  <c r="AQ452" s="1"/>
  <c r="AQ453" s="1"/>
  <c r="AQ454" s="1"/>
  <c r="AQ455" s="1"/>
  <c r="AQ456" s="1"/>
  <c r="AQ457" s="1"/>
  <c r="AQ458" s="1"/>
  <c r="AQ459" s="1"/>
  <c r="AQ460" s="1"/>
  <c r="AQ461" s="1"/>
  <c r="AQ462" s="1"/>
  <c r="AQ463" s="1"/>
  <c r="AQ464" s="1"/>
  <c r="AQ465" s="1"/>
  <c r="AQ466" s="1"/>
  <c r="AQ467" s="1"/>
  <c r="AQ468" s="1"/>
  <c r="AQ469" s="1"/>
  <c r="AQ470" s="1"/>
  <c r="AQ471" s="1"/>
  <c r="AQ472" s="1"/>
  <c r="AQ473" s="1"/>
  <c r="AQ474" s="1"/>
  <c r="AQ475" s="1"/>
  <c r="AQ476" s="1"/>
  <c r="AQ477" s="1"/>
  <c r="AQ478" s="1"/>
  <c r="AQ479" s="1"/>
  <c r="AQ480" s="1"/>
  <c r="AQ481" s="1"/>
  <c r="AQ482" s="1"/>
  <c r="AQ483" s="1"/>
  <c r="AQ484" s="1"/>
  <c r="AQ485" s="1"/>
  <c r="AQ486" s="1"/>
  <c r="AQ487" s="1"/>
  <c r="AQ488" s="1"/>
  <c r="AQ489" s="1"/>
  <c r="AQ490" s="1"/>
  <c r="AQ491" s="1"/>
  <c r="AQ492" s="1"/>
  <c r="AQ493" s="1"/>
  <c r="AQ494" s="1"/>
  <c r="AQ495" s="1"/>
  <c r="AQ496" s="1"/>
  <c r="AQ497" s="1"/>
  <c r="AQ498" s="1"/>
  <c r="AQ499" s="1"/>
  <c r="AQ500" s="1"/>
  <c r="AQ501" s="1"/>
  <c r="AQ502" s="1"/>
  <c r="AQ503" s="1"/>
  <c r="AQ504" s="1"/>
  <c r="AQ505" s="1"/>
  <c r="AQ506" s="1"/>
  <c r="AQ507" s="1"/>
  <c r="AQ508" s="1"/>
  <c r="AQ509" s="1"/>
  <c r="AQ510" s="1"/>
  <c r="AP12"/>
  <c r="AR12" s="1"/>
  <c r="AR11"/>
  <c r="AT11" s="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AQ9" i="27"/>
  <c r="AR12"/>
  <c r="AR13" s="1"/>
  <c r="AR14" s="1"/>
  <c r="AR15" s="1"/>
  <c r="AR16" s="1"/>
  <c r="AR17" s="1"/>
  <c r="AR18" s="1"/>
  <c r="AR19" s="1"/>
  <c r="AR20" s="1"/>
  <c r="AR21" s="1"/>
  <c r="AR22" s="1"/>
  <c r="AR23" s="1"/>
  <c r="AR24" s="1"/>
  <c r="AR25" s="1"/>
  <c r="AR26" s="1"/>
  <c r="AR27" s="1"/>
  <c r="AR28" s="1"/>
  <c r="AR29" s="1"/>
  <c r="AR30" s="1"/>
  <c r="AR31" s="1"/>
  <c r="AR32" s="1"/>
  <c r="AR33" s="1"/>
  <c r="AR34" s="1"/>
  <c r="AR35" s="1"/>
  <c r="AR36" s="1"/>
  <c r="AR37" s="1"/>
  <c r="AR38" s="1"/>
  <c r="AR39" s="1"/>
  <c r="AR40" s="1"/>
  <c r="AR41" s="1"/>
  <c r="AR42" s="1"/>
  <c r="AR43" s="1"/>
  <c r="AR44" s="1"/>
  <c r="AR45" s="1"/>
  <c r="AR46" s="1"/>
  <c r="AR47" s="1"/>
  <c r="AR48" s="1"/>
  <c r="AR49" s="1"/>
  <c r="AR50" s="1"/>
  <c r="AR51" s="1"/>
  <c r="AR52" s="1"/>
  <c r="AR53" s="1"/>
  <c r="AR54" s="1"/>
  <c r="AR55" s="1"/>
  <c r="AR56" s="1"/>
  <c r="AR57" s="1"/>
  <c r="AR58" s="1"/>
  <c r="AR59" s="1"/>
  <c r="AR60" s="1"/>
  <c r="AR61" s="1"/>
  <c r="AR62" s="1"/>
  <c r="AR63" s="1"/>
  <c r="AR64" s="1"/>
  <c r="AR65" s="1"/>
  <c r="AR66" s="1"/>
  <c r="AR67" s="1"/>
  <c r="AR68" s="1"/>
  <c r="AR69" s="1"/>
  <c r="AR70" s="1"/>
  <c r="AR71" s="1"/>
  <c r="AR72" s="1"/>
  <c r="AR73" s="1"/>
  <c r="AR74" s="1"/>
  <c r="AR75" s="1"/>
  <c r="AR76" s="1"/>
  <c r="AR77" s="1"/>
  <c r="AR78" s="1"/>
  <c r="AR79" s="1"/>
  <c r="AR80" s="1"/>
  <c r="AR81" s="1"/>
  <c r="AR82" s="1"/>
  <c r="AR83" s="1"/>
  <c r="AR84" s="1"/>
  <c r="AR85" s="1"/>
  <c r="AR86" s="1"/>
  <c r="AR87" s="1"/>
  <c r="AR88" s="1"/>
  <c r="AR89" s="1"/>
  <c r="AR90" s="1"/>
  <c r="AR91" s="1"/>
  <c r="AR92" s="1"/>
  <c r="AR93" s="1"/>
  <c r="AR94" s="1"/>
  <c r="AR95" s="1"/>
  <c r="AR96" s="1"/>
  <c r="AR97" s="1"/>
  <c r="AR98" s="1"/>
  <c r="AR99" s="1"/>
  <c r="AR100" s="1"/>
  <c r="AR101" s="1"/>
  <c r="AR102" s="1"/>
  <c r="AR103" s="1"/>
  <c r="AR104" s="1"/>
  <c r="AR105" s="1"/>
  <c r="AR106" s="1"/>
  <c r="AR107" s="1"/>
  <c r="AR108" s="1"/>
  <c r="AR109" s="1"/>
  <c r="AR110" s="1"/>
  <c r="AR111" s="1"/>
  <c r="AR112" s="1"/>
  <c r="AR113" s="1"/>
  <c r="AR114" s="1"/>
  <c r="AR115" s="1"/>
  <c r="AR116" s="1"/>
  <c r="AR117" s="1"/>
  <c r="AR118" s="1"/>
  <c r="AR119" s="1"/>
  <c r="AR120" s="1"/>
  <c r="AR121" s="1"/>
  <c r="AR122" s="1"/>
  <c r="AR123" s="1"/>
  <c r="AR124" s="1"/>
  <c r="AR125" s="1"/>
  <c r="AR126" s="1"/>
  <c r="AR127" s="1"/>
  <c r="AR128" s="1"/>
  <c r="AR129" s="1"/>
  <c r="AR130" s="1"/>
  <c r="AR131" s="1"/>
  <c r="AR132" s="1"/>
  <c r="AR133" s="1"/>
  <c r="AR134" s="1"/>
  <c r="AR135" s="1"/>
  <c r="AR136" s="1"/>
  <c r="AR137" s="1"/>
  <c r="AR138" s="1"/>
  <c r="AR139" s="1"/>
  <c r="AR140" s="1"/>
  <c r="AR141" s="1"/>
  <c r="AR142" s="1"/>
  <c r="AR143" s="1"/>
  <c r="AR144" s="1"/>
  <c r="AR145" s="1"/>
  <c r="AR146" s="1"/>
  <c r="AR147" s="1"/>
  <c r="AR148" s="1"/>
  <c r="AR149" s="1"/>
  <c r="AR150" s="1"/>
  <c r="AR151" s="1"/>
  <c r="AR152" s="1"/>
  <c r="AR153" s="1"/>
  <c r="AR154" s="1"/>
  <c r="AR155" s="1"/>
  <c r="AR156" s="1"/>
  <c r="AR157" s="1"/>
  <c r="AR158" s="1"/>
  <c r="AR159" s="1"/>
  <c r="AR160" s="1"/>
  <c r="AR161" s="1"/>
  <c r="AR162" s="1"/>
  <c r="AR163" s="1"/>
  <c r="AR164" s="1"/>
  <c r="AR165" s="1"/>
  <c r="AR166" s="1"/>
  <c r="AR167" s="1"/>
  <c r="AR168" s="1"/>
  <c r="AR169" s="1"/>
  <c r="AR170" s="1"/>
  <c r="AR171" s="1"/>
  <c r="AR172" s="1"/>
  <c r="AR173" s="1"/>
  <c r="AR174" s="1"/>
  <c r="AR175" s="1"/>
  <c r="AR176" s="1"/>
  <c r="AR177" s="1"/>
  <c r="AR178" s="1"/>
  <c r="AR179" s="1"/>
  <c r="AR180" s="1"/>
  <c r="AR181" s="1"/>
  <c r="AR182" s="1"/>
  <c r="AR183" s="1"/>
  <c r="AR184" s="1"/>
  <c r="AR185" s="1"/>
  <c r="AR186" s="1"/>
  <c r="AR187" s="1"/>
  <c r="AR188" s="1"/>
  <c r="AR189" s="1"/>
  <c r="AR190" s="1"/>
  <c r="AR191" s="1"/>
  <c r="AR192" s="1"/>
  <c r="AR193" s="1"/>
  <c r="AR194" s="1"/>
  <c r="AR195" s="1"/>
  <c r="AR196" s="1"/>
  <c r="AR197" s="1"/>
  <c r="AR198" s="1"/>
  <c r="AR199" s="1"/>
  <c r="AR200" s="1"/>
  <c r="AR201" s="1"/>
  <c r="AR202" s="1"/>
  <c r="AR203" s="1"/>
  <c r="AR204" s="1"/>
  <c r="AR205" s="1"/>
  <c r="AR206" s="1"/>
  <c r="AR207" s="1"/>
  <c r="AR208" s="1"/>
  <c r="AR209" s="1"/>
  <c r="AR210" s="1"/>
  <c r="AR211" s="1"/>
  <c r="AR212" s="1"/>
  <c r="AR213" s="1"/>
  <c r="AR214" s="1"/>
  <c r="AR215" s="1"/>
  <c r="AR216" s="1"/>
  <c r="AR217" s="1"/>
  <c r="AR218" s="1"/>
  <c r="AR219" s="1"/>
  <c r="AR220" s="1"/>
  <c r="AR221" s="1"/>
  <c r="AR222" s="1"/>
  <c r="AR223" s="1"/>
  <c r="AR224" s="1"/>
  <c r="AR225" s="1"/>
  <c r="AR226" s="1"/>
  <c r="AR227" s="1"/>
  <c r="AR228" s="1"/>
  <c r="AR229" s="1"/>
  <c r="AR230" s="1"/>
  <c r="AR231" s="1"/>
  <c r="AR232" s="1"/>
  <c r="AR233" s="1"/>
  <c r="AR234" s="1"/>
  <c r="AR235" s="1"/>
  <c r="AR236" s="1"/>
  <c r="AR237" s="1"/>
  <c r="AR238" s="1"/>
  <c r="AR239" s="1"/>
  <c r="AR240" s="1"/>
  <c r="AR241" s="1"/>
  <c r="AR242" s="1"/>
  <c r="AR243" s="1"/>
  <c r="AR244" s="1"/>
  <c r="AR245" s="1"/>
  <c r="AR246" s="1"/>
  <c r="AR247" s="1"/>
  <c r="AR248" s="1"/>
  <c r="AR249" s="1"/>
  <c r="AR250" s="1"/>
  <c r="AR251" s="1"/>
  <c r="AR252" s="1"/>
  <c r="AR253" s="1"/>
  <c r="AR254" s="1"/>
  <c r="AR255" s="1"/>
  <c r="AR256" s="1"/>
  <c r="AR257" s="1"/>
  <c r="AR258" s="1"/>
  <c r="AR259" s="1"/>
  <c r="AR260" s="1"/>
  <c r="AR261" s="1"/>
  <c r="AR262" s="1"/>
  <c r="AR263" s="1"/>
  <c r="AR264" s="1"/>
  <c r="AR265" s="1"/>
  <c r="AR266" s="1"/>
  <c r="AR267" s="1"/>
  <c r="AR268" s="1"/>
  <c r="AR269" s="1"/>
  <c r="AR270" s="1"/>
  <c r="AR271" s="1"/>
  <c r="AR272" s="1"/>
  <c r="AR273" s="1"/>
  <c r="AR274" s="1"/>
  <c r="AR275" s="1"/>
  <c r="AR276" s="1"/>
  <c r="AR277" s="1"/>
  <c r="AR278" s="1"/>
  <c r="AR279" s="1"/>
  <c r="AR280" s="1"/>
  <c r="AR281" s="1"/>
  <c r="AR282" s="1"/>
  <c r="AR283" s="1"/>
  <c r="AR284" s="1"/>
  <c r="AR285" s="1"/>
  <c r="AR286" s="1"/>
  <c r="AR287" s="1"/>
  <c r="AR288" s="1"/>
  <c r="AR289" s="1"/>
  <c r="AR290" s="1"/>
  <c r="AR291" s="1"/>
  <c r="AR292" s="1"/>
  <c r="AR293" s="1"/>
  <c r="AR294" s="1"/>
  <c r="AR295" s="1"/>
  <c r="AR296" s="1"/>
  <c r="AR297" s="1"/>
  <c r="AR298" s="1"/>
  <c r="AR299" s="1"/>
  <c r="AR300" s="1"/>
  <c r="AR301" s="1"/>
  <c r="AR302" s="1"/>
  <c r="AR303" s="1"/>
  <c r="AR304" s="1"/>
  <c r="AR305" s="1"/>
  <c r="AR306" s="1"/>
  <c r="AR307" s="1"/>
  <c r="AR308" s="1"/>
  <c r="AR309" s="1"/>
  <c r="AR310" s="1"/>
  <c r="AR311" s="1"/>
  <c r="AR312" s="1"/>
  <c r="AR313" s="1"/>
  <c r="AR314" s="1"/>
  <c r="AR315" s="1"/>
  <c r="AR316" s="1"/>
  <c r="AR317" s="1"/>
  <c r="AR318" s="1"/>
  <c r="AR319" s="1"/>
  <c r="AR320" s="1"/>
  <c r="AR321" s="1"/>
  <c r="AR322" s="1"/>
  <c r="AR323" s="1"/>
  <c r="AR324" s="1"/>
  <c r="AR325" s="1"/>
  <c r="AR326" s="1"/>
  <c r="AR327" s="1"/>
  <c r="AR328" s="1"/>
  <c r="AR329" s="1"/>
  <c r="AR330" s="1"/>
  <c r="AR331" s="1"/>
  <c r="AR332" s="1"/>
  <c r="AR333" s="1"/>
  <c r="AR334" s="1"/>
  <c r="AR335" s="1"/>
  <c r="AR336" s="1"/>
  <c r="AR337" s="1"/>
  <c r="AR338" s="1"/>
  <c r="AR339" s="1"/>
  <c r="AR340" s="1"/>
  <c r="AR341" s="1"/>
  <c r="AR342" s="1"/>
  <c r="AR343" s="1"/>
  <c r="AR344" s="1"/>
  <c r="AR345" s="1"/>
  <c r="AR346" s="1"/>
  <c r="AR347" s="1"/>
  <c r="AR348" s="1"/>
  <c r="AR349" s="1"/>
  <c r="AR350" s="1"/>
  <c r="AR351" s="1"/>
  <c r="AR352" s="1"/>
  <c r="AR353" s="1"/>
  <c r="AR354" s="1"/>
  <c r="AR355" s="1"/>
  <c r="AR356" s="1"/>
  <c r="AR357" s="1"/>
  <c r="AR358" s="1"/>
  <c r="AR359" s="1"/>
  <c r="AR360" s="1"/>
  <c r="AR361" s="1"/>
  <c r="AR362" s="1"/>
  <c r="AR363" s="1"/>
  <c r="AR364" s="1"/>
  <c r="AR365" s="1"/>
  <c r="AR366" s="1"/>
  <c r="AR367" s="1"/>
  <c r="AR368" s="1"/>
  <c r="AR369" s="1"/>
  <c r="AR370" s="1"/>
  <c r="AR371" s="1"/>
  <c r="AR372" s="1"/>
  <c r="AR373" s="1"/>
  <c r="AR374" s="1"/>
  <c r="AR375" s="1"/>
  <c r="AR376" s="1"/>
  <c r="AR377" s="1"/>
  <c r="AR378" s="1"/>
  <c r="AR379" s="1"/>
  <c r="AR380" s="1"/>
  <c r="AR381" s="1"/>
  <c r="AR382" s="1"/>
  <c r="AR383" s="1"/>
  <c r="AR384" s="1"/>
  <c r="AR385" s="1"/>
  <c r="AR386" s="1"/>
  <c r="AR387" s="1"/>
  <c r="AR388" s="1"/>
  <c r="AR389" s="1"/>
  <c r="AR390" s="1"/>
  <c r="AR391" s="1"/>
  <c r="AR392" s="1"/>
  <c r="AR393" s="1"/>
  <c r="AR394" s="1"/>
  <c r="AR395" s="1"/>
  <c r="AR396" s="1"/>
  <c r="AR397" s="1"/>
  <c r="AR398" s="1"/>
  <c r="AR399" s="1"/>
  <c r="AR400" s="1"/>
  <c r="AR401" s="1"/>
  <c r="AR402" s="1"/>
  <c r="AR403" s="1"/>
  <c r="AR404" s="1"/>
  <c r="AR405" s="1"/>
  <c r="AR406" s="1"/>
  <c r="AR407" s="1"/>
  <c r="AR408" s="1"/>
  <c r="AR409" s="1"/>
  <c r="AR410" s="1"/>
  <c r="AR411" s="1"/>
  <c r="AR412" s="1"/>
  <c r="AR413" s="1"/>
  <c r="AR414" s="1"/>
  <c r="AR415" s="1"/>
  <c r="AR416" s="1"/>
  <c r="AR417" s="1"/>
  <c r="AR418" s="1"/>
  <c r="AR419" s="1"/>
  <c r="AR420" s="1"/>
  <c r="AR421" s="1"/>
  <c r="AR422" s="1"/>
  <c r="AR423" s="1"/>
  <c r="AR424" s="1"/>
  <c r="AR425" s="1"/>
  <c r="AR426" s="1"/>
  <c r="AR427" s="1"/>
  <c r="AR428" s="1"/>
  <c r="AR429" s="1"/>
  <c r="AR430" s="1"/>
  <c r="AR431" s="1"/>
  <c r="AR432" s="1"/>
  <c r="AR433" s="1"/>
  <c r="AR434" s="1"/>
  <c r="AR435" s="1"/>
  <c r="AR436" s="1"/>
  <c r="AR437" s="1"/>
  <c r="AR438" s="1"/>
  <c r="AR439" s="1"/>
  <c r="AR440" s="1"/>
  <c r="AR441" s="1"/>
  <c r="AR442" s="1"/>
  <c r="AR443" s="1"/>
  <c r="AR444" s="1"/>
  <c r="AR445" s="1"/>
  <c r="AR446" s="1"/>
  <c r="AR447" s="1"/>
  <c r="AR448" s="1"/>
  <c r="AR449" s="1"/>
  <c r="AR450" s="1"/>
  <c r="AR451" s="1"/>
  <c r="AR452" s="1"/>
  <c r="AR453" s="1"/>
  <c r="AR454" s="1"/>
  <c r="AR455" s="1"/>
  <c r="AR456" s="1"/>
  <c r="AR457" s="1"/>
  <c r="AR458" s="1"/>
  <c r="AR459" s="1"/>
  <c r="AR460" s="1"/>
  <c r="AR461" s="1"/>
  <c r="AR462" s="1"/>
  <c r="AR463" s="1"/>
  <c r="AR464" s="1"/>
  <c r="AR465" s="1"/>
  <c r="AR466" s="1"/>
  <c r="AR467" s="1"/>
  <c r="AR468" s="1"/>
  <c r="AR469" s="1"/>
  <c r="AR470" s="1"/>
  <c r="AR471" s="1"/>
  <c r="AR472" s="1"/>
  <c r="AR473" s="1"/>
  <c r="AR474" s="1"/>
  <c r="AR475" s="1"/>
  <c r="AR476" s="1"/>
  <c r="AR477" s="1"/>
  <c r="AR478" s="1"/>
  <c r="AR479" s="1"/>
  <c r="AR480" s="1"/>
  <c r="AR481" s="1"/>
  <c r="AR482" s="1"/>
  <c r="AR483" s="1"/>
  <c r="AR484" s="1"/>
  <c r="AR485" s="1"/>
  <c r="AR486" s="1"/>
  <c r="AR487" s="1"/>
  <c r="AR488" s="1"/>
  <c r="AR489" s="1"/>
  <c r="AR490" s="1"/>
  <c r="AR491" s="1"/>
  <c r="AR492" s="1"/>
  <c r="AR493" s="1"/>
  <c r="AR494" s="1"/>
  <c r="AR495" s="1"/>
  <c r="AR496" s="1"/>
  <c r="AR497" s="1"/>
  <c r="AR498" s="1"/>
  <c r="AR499" s="1"/>
  <c r="AR500" s="1"/>
  <c r="AR501" s="1"/>
  <c r="AR502" s="1"/>
  <c r="AR503" s="1"/>
  <c r="AR504" s="1"/>
  <c r="AR505" s="1"/>
  <c r="AR506" s="1"/>
  <c r="AR507" s="1"/>
  <c r="AR508" s="1"/>
  <c r="AR509" s="1"/>
  <c r="AR510" s="1"/>
  <c r="AQ12"/>
  <c r="AS11"/>
  <c r="AU11" s="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12" i="23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12" i="20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12" i="16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12" i="14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12" i="17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P13" i="26" l="1"/>
  <c r="AR12"/>
  <c r="AP14"/>
  <c r="AP15" s="1"/>
  <c r="AP16" s="1"/>
  <c r="AP17" s="1"/>
  <c r="AP18" s="1"/>
  <c r="AP19" s="1"/>
  <c r="AP20" s="1"/>
  <c r="AP21" s="1"/>
  <c r="AP22" s="1"/>
  <c r="AP23" s="1"/>
  <c r="AP24" s="1"/>
  <c r="AP25" s="1"/>
  <c r="AP26" s="1"/>
  <c r="AP27" s="1"/>
  <c r="AP28" s="1"/>
  <c r="AP29" s="1"/>
  <c r="AP30" s="1"/>
  <c r="AP31" s="1"/>
  <c r="AP32" s="1"/>
  <c r="AP33" s="1"/>
  <c r="AP34" s="1"/>
  <c r="AP35" s="1"/>
  <c r="AP36" s="1"/>
  <c r="AP37" s="1"/>
  <c r="AP38" s="1"/>
  <c r="AP39" s="1"/>
  <c r="AP40" s="1"/>
  <c r="AP41" s="1"/>
  <c r="AP42" s="1"/>
  <c r="AP43" s="1"/>
  <c r="AP44" s="1"/>
  <c r="AP45" s="1"/>
  <c r="AP46" s="1"/>
  <c r="AP47" s="1"/>
  <c r="AP48" s="1"/>
  <c r="AP49" s="1"/>
  <c r="AP50" s="1"/>
  <c r="AP51" s="1"/>
  <c r="AP52" s="1"/>
  <c r="AP53" s="1"/>
  <c r="AP54" s="1"/>
  <c r="AP55" s="1"/>
  <c r="AP56" s="1"/>
  <c r="AP57" s="1"/>
  <c r="AP58" s="1"/>
  <c r="AP59" s="1"/>
  <c r="AP60" s="1"/>
  <c r="AP61" s="1"/>
  <c r="AP62" s="1"/>
  <c r="AP63" s="1"/>
  <c r="AP64" s="1"/>
  <c r="AP65" s="1"/>
  <c r="AP66" s="1"/>
  <c r="AP67" s="1"/>
  <c r="AP68" s="1"/>
  <c r="AP69" s="1"/>
  <c r="AP70" s="1"/>
  <c r="AP71" s="1"/>
  <c r="AP72" s="1"/>
  <c r="AP73" s="1"/>
  <c r="AP74" s="1"/>
  <c r="AP75" s="1"/>
  <c r="AP76" s="1"/>
  <c r="AP77" s="1"/>
  <c r="AP78" s="1"/>
  <c r="AP79" s="1"/>
  <c r="AP80" s="1"/>
  <c r="AP81" s="1"/>
  <c r="AP82" s="1"/>
  <c r="AP83" s="1"/>
  <c r="AP84" s="1"/>
  <c r="AP85" s="1"/>
  <c r="AP86" s="1"/>
  <c r="AP87" s="1"/>
  <c r="AP88" s="1"/>
  <c r="AP89" s="1"/>
  <c r="AP90" s="1"/>
  <c r="AP91" s="1"/>
  <c r="AP92" s="1"/>
  <c r="AP93" s="1"/>
  <c r="AP94" s="1"/>
  <c r="AP95" s="1"/>
  <c r="AP96" s="1"/>
  <c r="AP97" s="1"/>
  <c r="AP98" s="1"/>
  <c r="AP99" s="1"/>
  <c r="AP100" s="1"/>
  <c r="AP101" s="1"/>
  <c r="AP102" s="1"/>
  <c r="AP103" s="1"/>
  <c r="AP104" s="1"/>
  <c r="AP105" s="1"/>
  <c r="AP106" s="1"/>
  <c r="AP107" s="1"/>
  <c r="AP108" s="1"/>
  <c r="AP109" s="1"/>
  <c r="AP110" s="1"/>
  <c r="AP111" s="1"/>
  <c r="AP112" s="1"/>
  <c r="AP113" s="1"/>
  <c r="AP114" s="1"/>
  <c r="AP115" s="1"/>
  <c r="AP116" s="1"/>
  <c r="AP117" s="1"/>
  <c r="AP118" s="1"/>
  <c r="AP119" s="1"/>
  <c r="AP120" s="1"/>
  <c r="AP121" s="1"/>
  <c r="AP122" s="1"/>
  <c r="AP123" s="1"/>
  <c r="AP124" s="1"/>
  <c r="AP125" s="1"/>
  <c r="AP126" s="1"/>
  <c r="AP127" s="1"/>
  <c r="AP128" s="1"/>
  <c r="AP129" s="1"/>
  <c r="AP130" s="1"/>
  <c r="AP131" s="1"/>
  <c r="AP132" s="1"/>
  <c r="AP133" s="1"/>
  <c r="AP134" s="1"/>
  <c r="AP135" s="1"/>
  <c r="AP136" s="1"/>
  <c r="AP137" s="1"/>
  <c r="AP138" s="1"/>
  <c r="AP139" s="1"/>
  <c r="AP140" s="1"/>
  <c r="AP141" s="1"/>
  <c r="AP142" s="1"/>
  <c r="AP143" s="1"/>
  <c r="AP144" s="1"/>
  <c r="AP145" s="1"/>
  <c r="AP146" s="1"/>
  <c r="AP147" s="1"/>
  <c r="AP148" s="1"/>
  <c r="AP149" s="1"/>
  <c r="AP150" s="1"/>
  <c r="AP151" s="1"/>
  <c r="AP152" s="1"/>
  <c r="AP153" s="1"/>
  <c r="AP154" s="1"/>
  <c r="AP155" s="1"/>
  <c r="AP156" s="1"/>
  <c r="AP157" s="1"/>
  <c r="AP158" s="1"/>
  <c r="AP159" s="1"/>
  <c r="AP160" s="1"/>
  <c r="AP161" s="1"/>
  <c r="AP162" s="1"/>
  <c r="AP163" s="1"/>
  <c r="AP164" s="1"/>
  <c r="AP165" s="1"/>
  <c r="AP166" s="1"/>
  <c r="AP167" s="1"/>
  <c r="AP168" s="1"/>
  <c r="AP169" s="1"/>
  <c r="AP170" s="1"/>
  <c r="AP171" s="1"/>
  <c r="AP172" s="1"/>
  <c r="AP173" s="1"/>
  <c r="AP174" s="1"/>
  <c r="AP175" s="1"/>
  <c r="AP176" s="1"/>
  <c r="AP177" s="1"/>
  <c r="AP178" s="1"/>
  <c r="AP179" s="1"/>
  <c r="AP180" s="1"/>
  <c r="AP181" s="1"/>
  <c r="AP182" s="1"/>
  <c r="AP183" s="1"/>
  <c r="AP184" s="1"/>
  <c r="AP185" s="1"/>
  <c r="AP186" s="1"/>
  <c r="AP187" s="1"/>
  <c r="AP188" s="1"/>
  <c r="AP189" s="1"/>
  <c r="AP190" s="1"/>
  <c r="AP191" s="1"/>
  <c r="AP192" s="1"/>
  <c r="AP193" s="1"/>
  <c r="AP194" s="1"/>
  <c r="AP195" s="1"/>
  <c r="AP196" s="1"/>
  <c r="AP197" s="1"/>
  <c r="AP198" s="1"/>
  <c r="AP199" s="1"/>
  <c r="AP200" s="1"/>
  <c r="AP201" s="1"/>
  <c r="AP202" s="1"/>
  <c r="AP203" s="1"/>
  <c r="AP204" s="1"/>
  <c r="AP205" s="1"/>
  <c r="AP206" s="1"/>
  <c r="AP207" s="1"/>
  <c r="AP208" s="1"/>
  <c r="AP209" s="1"/>
  <c r="AP210" s="1"/>
  <c r="AP211" s="1"/>
  <c r="AP212" s="1"/>
  <c r="AP213" s="1"/>
  <c r="AP214" s="1"/>
  <c r="AP215" s="1"/>
  <c r="AP216" s="1"/>
  <c r="AP217" s="1"/>
  <c r="AP218" s="1"/>
  <c r="AP219" s="1"/>
  <c r="AP220" s="1"/>
  <c r="AP221" s="1"/>
  <c r="AP222" s="1"/>
  <c r="AP223" s="1"/>
  <c r="AP224" s="1"/>
  <c r="AP225" s="1"/>
  <c r="AP226" s="1"/>
  <c r="AP227" s="1"/>
  <c r="AP228" s="1"/>
  <c r="AP229" s="1"/>
  <c r="AP230" s="1"/>
  <c r="AP231" s="1"/>
  <c r="AP232" s="1"/>
  <c r="AP233" s="1"/>
  <c r="AP234" s="1"/>
  <c r="AP235" s="1"/>
  <c r="AP236" s="1"/>
  <c r="AP237" s="1"/>
  <c r="AP238" s="1"/>
  <c r="AP239" s="1"/>
  <c r="AP240" s="1"/>
  <c r="AP241" s="1"/>
  <c r="AP242" s="1"/>
  <c r="AP243" s="1"/>
  <c r="AP244" s="1"/>
  <c r="AP245" s="1"/>
  <c r="AP246" s="1"/>
  <c r="AP247" s="1"/>
  <c r="AP248" s="1"/>
  <c r="AP249" s="1"/>
  <c r="AP250" s="1"/>
  <c r="AP251" s="1"/>
  <c r="AP252" s="1"/>
  <c r="AP253" s="1"/>
  <c r="AP254" s="1"/>
  <c r="AP255" s="1"/>
  <c r="AP256" s="1"/>
  <c r="AP257" s="1"/>
  <c r="AP258" s="1"/>
  <c r="AP259" s="1"/>
  <c r="AP260" s="1"/>
  <c r="AP261" s="1"/>
  <c r="AP262" s="1"/>
  <c r="AP263" s="1"/>
  <c r="AP264" s="1"/>
  <c r="AP265" s="1"/>
  <c r="AP266" s="1"/>
  <c r="AP267" s="1"/>
  <c r="AP268" s="1"/>
  <c r="AP269" s="1"/>
  <c r="AP270" s="1"/>
  <c r="AP271" s="1"/>
  <c r="AP272" s="1"/>
  <c r="AP273" s="1"/>
  <c r="AP274" s="1"/>
  <c r="AP275" s="1"/>
  <c r="AP276" s="1"/>
  <c r="AP277" s="1"/>
  <c r="AP278" s="1"/>
  <c r="AP279" s="1"/>
  <c r="AP280" s="1"/>
  <c r="AP281" s="1"/>
  <c r="AP282" s="1"/>
  <c r="AP283" s="1"/>
  <c r="AP284" s="1"/>
  <c r="AP285" s="1"/>
  <c r="AP286" s="1"/>
  <c r="AP287" s="1"/>
  <c r="AP288" s="1"/>
  <c r="AP289" s="1"/>
  <c r="AP290" s="1"/>
  <c r="AP291" s="1"/>
  <c r="AP292" s="1"/>
  <c r="AP293" s="1"/>
  <c r="AP294" s="1"/>
  <c r="AP295" s="1"/>
  <c r="AP296" s="1"/>
  <c r="AP297" s="1"/>
  <c r="AP298" s="1"/>
  <c r="AP299" s="1"/>
  <c r="AP300" s="1"/>
  <c r="AP301" s="1"/>
  <c r="AP302" s="1"/>
  <c r="AP303" s="1"/>
  <c r="AP304" s="1"/>
  <c r="AP305" s="1"/>
  <c r="AP306" s="1"/>
  <c r="AP307" s="1"/>
  <c r="AP308" s="1"/>
  <c r="AP309" s="1"/>
  <c r="AP310" s="1"/>
  <c r="AP311" s="1"/>
  <c r="AP312" s="1"/>
  <c r="AP313" s="1"/>
  <c r="AP314" s="1"/>
  <c r="AP315" s="1"/>
  <c r="AP316" s="1"/>
  <c r="AP317" s="1"/>
  <c r="AP318" s="1"/>
  <c r="AP319" s="1"/>
  <c r="AP320" s="1"/>
  <c r="AP321" s="1"/>
  <c r="AP322" s="1"/>
  <c r="AP323" s="1"/>
  <c r="AP324" s="1"/>
  <c r="AP325" s="1"/>
  <c r="AP326" s="1"/>
  <c r="AP327" s="1"/>
  <c r="AP328" s="1"/>
  <c r="AP329" s="1"/>
  <c r="AP330" s="1"/>
  <c r="AP331" s="1"/>
  <c r="AP332" s="1"/>
  <c r="AP333" s="1"/>
  <c r="AP334" s="1"/>
  <c r="AP335" s="1"/>
  <c r="AP336" s="1"/>
  <c r="AP337" s="1"/>
  <c r="AP338" s="1"/>
  <c r="AP339" s="1"/>
  <c r="AP340" s="1"/>
  <c r="AP341" s="1"/>
  <c r="AP342" s="1"/>
  <c r="AP343" s="1"/>
  <c r="AP344" s="1"/>
  <c r="AP345" s="1"/>
  <c r="AP346" s="1"/>
  <c r="AP347" s="1"/>
  <c r="AP348" s="1"/>
  <c r="AP349" s="1"/>
  <c r="AP350" s="1"/>
  <c r="AP351" s="1"/>
  <c r="AP352" s="1"/>
  <c r="AP353" s="1"/>
  <c r="AP354" s="1"/>
  <c r="AP355" s="1"/>
  <c r="AP356" s="1"/>
  <c r="AP357" s="1"/>
  <c r="AP358" s="1"/>
  <c r="AP359" s="1"/>
  <c r="AP360" s="1"/>
  <c r="AP361" s="1"/>
  <c r="AP362" s="1"/>
  <c r="AP363" s="1"/>
  <c r="AP364" s="1"/>
  <c r="AP365" s="1"/>
  <c r="AP366" s="1"/>
  <c r="AP367" s="1"/>
  <c r="AP368" s="1"/>
  <c r="AP369" s="1"/>
  <c r="AP370" s="1"/>
  <c r="AP371" s="1"/>
  <c r="AP372" s="1"/>
  <c r="AP373" s="1"/>
  <c r="AP374" s="1"/>
  <c r="AP375" s="1"/>
  <c r="AP376" s="1"/>
  <c r="AP377" s="1"/>
  <c r="AP378" s="1"/>
  <c r="AP379" s="1"/>
  <c r="AP380" s="1"/>
  <c r="AP381" s="1"/>
  <c r="AP382" s="1"/>
  <c r="AP383" s="1"/>
  <c r="AP384" s="1"/>
  <c r="AP385" s="1"/>
  <c r="AP386" s="1"/>
  <c r="AP387" s="1"/>
  <c r="AP388" s="1"/>
  <c r="AP389" s="1"/>
  <c r="AP390" s="1"/>
  <c r="AP391" s="1"/>
  <c r="AP392" s="1"/>
  <c r="AP393" s="1"/>
  <c r="AP394" s="1"/>
  <c r="AP395" s="1"/>
  <c r="AP396" s="1"/>
  <c r="AP397" s="1"/>
  <c r="AP398" s="1"/>
  <c r="AP399" s="1"/>
  <c r="AP400" s="1"/>
  <c r="AP401" s="1"/>
  <c r="AP402" s="1"/>
  <c r="AP403" s="1"/>
  <c r="AP404" s="1"/>
  <c r="AP405" s="1"/>
  <c r="AP406" s="1"/>
  <c r="AP407" s="1"/>
  <c r="AP408" s="1"/>
  <c r="AP409" s="1"/>
  <c r="AP410" s="1"/>
  <c r="AP411" s="1"/>
  <c r="AP412" s="1"/>
  <c r="AP413" s="1"/>
  <c r="AP414" s="1"/>
  <c r="AP415" s="1"/>
  <c r="AP416" s="1"/>
  <c r="AP417" s="1"/>
  <c r="AP418" s="1"/>
  <c r="AP419" s="1"/>
  <c r="AP420" s="1"/>
  <c r="AP421" s="1"/>
  <c r="AP422" s="1"/>
  <c r="AP423" s="1"/>
  <c r="AP424" s="1"/>
  <c r="AP425" s="1"/>
  <c r="AP426" s="1"/>
  <c r="AP427" s="1"/>
  <c r="AP428" s="1"/>
  <c r="AP429" s="1"/>
  <c r="AP430" s="1"/>
  <c r="AP431" s="1"/>
  <c r="AP432" s="1"/>
  <c r="AP433" s="1"/>
  <c r="AP434" s="1"/>
  <c r="AP435" s="1"/>
  <c r="AP436" s="1"/>
  <c r="AP437" s="1"/>
  <c r="AP438" s="1"/>
  <c r="AP439" s="1"/>
  <c r="AP440" s="1"/>
  <c r="AP441" s="1"/>
  <c r="AP442" s="1"/>
  <c r="AP443" s="1"/>
  <c r="AP444" s="1"/>
  <c r="AP445" s="1"/>
  <c r="AP446" s="1"/>
  <c r="AP447" s="1"/>
  <c r="AP448" s="1"/>
  <c r="AP449" s="1"/>
  <c r="AP450" s="1"/>
  <c r="AP451" s="1"/>
  <c r="AP452" s="1"/>
  <c r="AP453" s="1"/>
  <c r="AP454" s="1"/>
  <c r="AP455" s="1"/>
  <c r="AP456" s="1"/>
  <c r="AP457" s="1"/>
  <c r="AP458" s="1"/>
  <c r="AP459" s="1"/>
  <c r="AP460" s="1"/>
  <c r="AP461" s="1"/>
  <c r="AP462" s="1"/>
  <c r="AP463" s="1"/>
  <c r="AP464" s="1"/>
  <c r="AP465" s="1"/>
  <c r="AP466" s="1"/>
  <c r="AP467" s="1"/>
  <c r="AP468" s="1"/>
  <c r="AP469" s="1"/>
  <c r="AP470" s="1"/>
  <c r="AP471" s="1"/>
  <c r="AP472" s="1"/>
  <c r="AP473" s="1"/>
  <c r="AP474" s="1"/>
  <c r="AP475" s="1"/>
  <c r="AP476" s="1"/>
  <c r="AP477" s="1"/>
  <c r="AP478" s="1"/>
  <c r="AP479" s="1"/>
  <c r="AP480" s="1"/>
  <c r="AP481" s="1"/>
  <c r="AP482" s="1"/>
  <c r="AP483" s="1"/>
  <c r="AP484" s="1"/>
  <c r="AP485" s="1"/>
  <c r="AP486" s="1"/>
  <c r="AP487" s="1"/>
  <c r="AP488" s="1"/>
  <c r="AP489" s="1"/>
  <c r="AP490" s="1"/>
  <c r="AP491" s="1"/>
  <c r="AP492" s="1"/>
  <c r="AP493" s="1"/>
  <c r="AP494" s="1"/>
  <c r="AP495" s="1"/>
  <c r="AP496" s="1"/>
  <c r="AP497" s="1"/>
  <c r="AP498" s="1"/>
  <c r="AP499" s="1"/>
  <c r="AP500" s="1"/>
  <c r="AP501" s="1"/>
  <c r="AP502" s="1"/>
  <c r="AP503" s="1"/>
  <c r="AP504" s="1"/>
  <c r="AP505" s="1"/>
  <c r="AP506" s="1"/>
  <c r="AP507" s="1"/>
  <c r="AP508" s="1"/>
  <c r="AP509" s="1"/>
  <c r="AP510" s="1"/>
  <c r="AQ13" i="27"/>
  <c r="AQ14" s="1"/>
  <c r="AQ15" s="1"/>
  <c r="AQ16" s="1"/>
  <c r="AQ17" s="1"/>
  <c r="AQ18" s="1"/>
  <c r="AQ19" s="1"/>
  <c r="AQ20" s="1"/>
  <c r="AQ21" s="1"/>
  <c r="AQ22" s="1"/>
  <c r="AQ23" s="1"/>
  <c r="AQ24" s="1"/>
  <c r="AQ25" s="1"/>
  <c r="AQ26" s="1"/>
  <c r="AQ27" s="1"/>
  <c r="AQ28" s="1"/>
  <c r="AQ29" s="1"/>
  <c r="AQ30" s="1"/>
  <c r="AQ31" s="1"/>
  <c r="AQ32" s="1"/>
  <c r="AQ33" s="1"/>
  <c r="AQ34" s="1"/>
  <c r="AQ35" s="1"/>
  <c r="AQ36" s="1"/>
  <c r="AQ37" s="1"/>
  <c r="AQ38" s="1"/>
  <c r="AQ39" s="1"/>
  <c r="AQ40" s="1"/>
  <c r="AQ41" s="1"/>
  <c r="AQ42" s="1"/>
  <c r="AQ43" s="1"/>
  <c r="AQ44" s="1"/>
  <c r="AQ45" s="1"/>
  <c r="AQ46" s="1"/>
  <c r="AQ47" s="1"/>
  <c r="AQ48" s="1"/>
  <c r="AQ49" s="1"/>
  <c r="AQ50" s="1"/>
  <c r="AQ51" s="1"/>
  <c r="AQ52" s="1"/>
  <c r="AQ53" s="1"/>
  <c r="AQ54" s="1"/>
  <c r="AQ55" s="1"/>
  <c r="AQ56" s="1"/>
  <c r="AQ57" s="1"/>
  <c r="AQ58" s="1"/>
  <c r="AQ59" s="1"/>
  <c r="AQ60" s="1"/>
  <c r="AQ61" s="1"/>
  <c r="AQ62" s="1"/>
  <c r="AQ63" s="1"/>
  <c r="AQ64" s="1"/>
  <c r="AQ65" s="1"/>
  <c r="AQ66" s="1"/>
  <c r="AQ67" s="1"/>
  <c r="AQ68" s="1"/>
  <c r="AQ69" s="1"/>
  <c r="AQ70" s="1"/>
  <c r="AQ71" s="1"/>
  <c r="AQ72" s="1"/>
  <c r="AQ73" s="1"/>
  <c r="AQ74" s="1"/>
  <c r="AQ75" s="1"/>
  <c r="AQ76" s="1"/>
  <c r="AQ77" s="1"/>
  <c r="AQ78" s="1"/>
  <c r="AQ79" s="1"/>
  <c r="AQ80" s="1"/>
  <c r="AQ81" s="1"/>
  <c r="AQ82" s="1"/>
  <c r="AQ83" s="1"/>
  <c r="AQ84" s="1"/>
  <c r="AQ85" s="1"/>
  <c r="AQ86" s="1"/>
  <c r="AQ87" s="1"/>
  <c r="AQ88" s="1"/>
  <c r="AQ89" s="1"/>
  <c r="AQ90" s="1"/>
  <c r="AQ91" s="1"/>
  <c r="AQ92" s="1"/>
  <c r="AQ93" s="1"/>
  <c r="AQ94" s="1"/>
  <c r="AQ95" s="1"/>
  <c r="AQ96" s="1"/>
  <c r="AQ97" s="1"/>
  <c r="AQ98" s="1"/>
  <c r="AQ99" s="1"/>
  <c r="AQ100" s="1"/>
  <c r="AQ101" s="1"/>
  <c r="AQ102" s="1"/>
  <c r="AQ103" s="1"/>
  <c r="AQ104" s="1"/>
  <c r="AQ105" s="1"/>
  <c r="AQ106" s="1"/>
  <c r="AQ107" s="1"/>
  <c r="AQ108" s="1"/>
  <c r="AQ109" s="1"/>
  <c r="AQ110" s="1"/>
  <c r="AQ111" s="1"/>
  <c r="AQ112" s="1"/>
  <c r="AQ113" s="1"/>
  <c r="AQ114" s="1"/>
  <c r="AQ115" s="1"/>
  <c r="AQ116" s="1"/>
  <c r="AQ117" s="1"/>
  <c r="AQ118" s="1"/>
  <c r="AQ119" s="1"/>
  <c r="AQ120" s="1"/>
  <c r="AQ121" s="1"/>
  <c r="AQ122" s="1"/>
  <c r="AQ123" s="1"/>
  <c r="AQ124" s="1"/>
  <c r="AQ125" s="1"/>
  <c r="AQ126" s="1"/>
  <c r="AQ127" s="1"/>
  <c r="AQ128" s="1"/>
  <c r="AQ129" s="1"/>
  <c r="AQ130" s="1"/>
  <c r="AQ131" s="1"/>
  <c r="AQ132" s="1"/>
  <c r="AQ133" s="1"/>
  <c r="AQ134" s="1"/>
  <c r="AQ135" s="1"/>
  <c r="AQ136" s="1"/>
  <c r="AQ137" s="1"/>
  <c r="AQ138" s="1"/>
  <c r="AQ139" s="1"/>
  <c r="AQ140" s="1"/>
  <c r="AQ141" s="1"/>
  <c r="AQ142" s="1"/>
  <c r="AQ143" s="1"/>
  <c r="AQ144" s="1"/>
  <c r="AQ145" s="1"/>
  <c r="AQ146" s="1"/>
  <c r="AQ147" s="1"/>
  <c r="AQ148" s="1"/>
  <c r="AQ149" s="1"/>
  <c r="AQ150" s="1"/>
  <c r="AQ151" s="1"/>
  <c r="AQ152" s="1"/>
  <c r="AQ153" s="1"/>
  <c r="AQ154" s="1"/>
  <c r="AQ155" s="1"/>
  <c r="AQ156" s="1"/>
  <c r="AQ157" s="1"/>
  <c r="AQ158" s="1"/>
  <c r="AQ159" s="1"/>
  <c r="AQ160" s="1"/>
  <c r="AQ161" s="1"/>
  <c r="AQ162" s="1"/>
  <c r="AQ163" s="1"/>
  <c r="AQ164" s="1"/>
  <c r="AQ165" s="1"/>
  <c r="AQ166" s="1"/>
  <c r="AQ167" s="1"/>
  <c r="AQ168" s="1"/>
  <c r="AQ169" s="1"/>
  <c r="AQ170" s="1"/>
  <c r="AQ171" s="1"/>
  <c r="AQ172" s="1"/>
  <c r="AQ173" s="1"/>
  <c r="AQ174" s="1"/>
  <c r="AQ175" s="1"/>
  <c r="AQ176" s="1"/>
  <c r="AQ177" s="1"/>
  <c r="AQ178" s="1"/>
  <c r="AQ179" s="1"/>
  <c r="AQ180" s="1"/>
  <c r="AQ181" s="1"/>
  <c r="AQ182" s="1"/>
  <c r="AQ183" s="1"/>
  <c r="AQ184" s="1"/>
  <c r="AQ185" s="1"/>
  <c r="AQ186" s="1"/>
  <c r="AQ187" s="1"/>
  <c r="AQ188" s="1"/>
  <c r="AQ189" s="1"/>
  <c r="AQ190" s="1"/>
  <c r="AQ191" s="1"/>
  <c r="AQ192" s="1"/>
  <c r="AQ193" s="1"/>
  <c r="AQ194" s="1"/>
  <c r="AQ195" s="1"/>
  <c r="AQ196" s="1"/>
  <c r="AQ197" s="1"/>
  <c r="AQ198" s="1"/>
  <c r="AQ199" s="1"/>
  <c r="AQ200" s="1"/>
  <c r="AQ201" s="1"/>
  <c r="AQ202" s="1"/>
  <c r="AQ203" s="1"/>
  <c r="AQ204" s="1"/>
  <c r="AQ205" s="1"/>
  <c r="AQ206" s="1"/>
  <c r="AQ207" s="1"/>
  <c r="AQ208" s="1"/>
  <c r="AQ209" s="1"/>
  <c r="AQ210" s="1"/>
  <c r="AQ211" s="1"/>
  <c r="AQ212" s="1"/>
  <c r="AQ213" s="1"/>
  <c r="AQ214" s="1"/>
  <c r="AQ215" s="1"/>
  <c r="AQ216" s="1"/>
  <c r="AQ217" s="1"/>
  <c r="AQ218" s="1"/>
  <c r="AQ219" s="1"/>
  <c r="AQ220" s="1"/>
  <c r="AQ221" s="1"/>
  <c r="AQ222" s="1"/>
  <c r="AQ223" s="1"/>
  <c r="AQ224" s="1"/>
  <c r="AQ225" s="1"/>
  <c r="AQ226" s="1"/>
  <c r="AQ227" s="1"/>
  <c r="AQ228" s="1"/>
  <c r="AQ229" s="1"/>
  <c r="AQ230" s="1"/>
  <c r="AQ231" s="1"/>
  <c r="AQ232" s="1"/>
  <c r="AQ233" s="1"/>
  <c r="AQ234" s="1"/>
  <c r="AQ235" s="1"/>
  <c r="AQ236" s="1"/>
  <c r="AQ237" s="1"/>
  <c r="AQ238" s="1"/>
  <c r="AQ239" s="1"/>
  <c r="AQ240" s="1"/>
  <c r="AQ241" s="1"/>
  <c r="AQ242" s="1"/>
  <c r="AQ243" s="1"/>
  <c r="AQ244" s="1"/>
  <c r="AQ245" s="1"/>
  <c r="AQ246" s="1"/>
  <c r="AQ247" s="1"/>
  <c r="AQ248" s="1"/>
  <c r="AQ249" s="1"/>
  <c r="AQ250" s="1"/>
  <c r="AQ251" s="1"/>
  <c r="AQ252" s="1"/>
  <c r="AQ253" s="1"/>
  <c r="AQ254" s="1"/>
  <c r="AQ255" s="1"/>
  <c r="AQ256" s="1"/>
  <c r="AQ257" s="1"/>
  <c r="AQ258" s="1"/>
  <c r="AQ259" s="1"/>
  <c r="AQ260" s="1"/>
  <c r="AQ261" s="1"/>
  <c r="AQ262" s="1"/>
  <c r="AQ263" s="1"/>
  <c r="AQ264" s="1"/>
  <c r="AQ265" s="1"/>
  <c r="AQ266" s="1"/>
  <c r="AQ267" s="1"/>
  <c r="AQ268" s="1"/>
  <c r="AQ269" s="1"/>
  <c r="AQ270" s="1"/>
  <c r="AQ271" s="1"/>
  <c r="AQ272" s="1"/>
  <c r="AQ273" s="1"/>
  <c r="AQ274" s="1"/>
  <c r="AQ275" s="1"/>
  <c r="AQ276" s="1"/>
  <c r="AQ277" s="1"/>
  <c r="AQ278" s="1"/>
  <c r="AQ279" s="1"/>
  <c r="AQ280" s="1"/>
  <c r="AQ281" s="1"/>
  <c r="AQ282" s="1"/>
  <c r="AQ283" s="1"/>
  <c r="AQ284" s="1"/>
  <c r="AQ285" s="1"/>
  <c r="AQ286" s="1"/>
  <c r="AQ287" s="1"/>
  <c r="AQ288" s="1"/>
  <c r="AQ289" s="1"/>
  <c r="AQ290" s="1"/>
  <c r="AQ291" s="1"/>
  <c r="AQ292" s="1"/>
  <c r="AQ293" s="1"/>
  <c r="AQ294" s="1"/>
  <c r="AQ295" s="1"/>
  <c r="AQ296" s="1"/>
  <c r="AQ297" s="1"/>
  <c r="AQ298" s="1"/>
  <c r="AQ299" s="1"/>
  <c r="AQ300" s="1"/>
  <c r="AQ301" s="1"/>
  <c r="AQ302" s="1"/>
  <c r="AQ303" s="1"/>
  <c r="AQ304" s="1"/>
  <c r="AQ305" s="1"/>
  <c r="AQ306" s="1"/>
  <c r="AQ307" s="1"/>
  <c r="AQ308" s="1"/>
  <c r="AQ309" s="1"/>
  <c r="AQ310" s="1"/>
  <c r="AQ311" s="1"/>
  <c r="AQ312" s="1"/>
  <c r="AQ313" s="1"/>
  <c r="AQ314" s="1"/>
  <c r="AQ315" s="1"/>
  <c r="AQ316" s="1"/>
  <c r="AQ317" s="1"/>
  <c r="AQ318" s="1"/>
  <c r="AQ319" s="1"/>
  <c r="AQ320" s="1"/>
  <c r="AQ321" s="1"/>
  <c r="AQ322" s="1"/>
  <c r="AQ323" s="1"/>
  <c r="AQ324" s="1"/>
  <c r="AQ325" s="1"/>
  <c r="AQ326" s="1"/>
  <c r="AQ327" s="1"/>
  <c r="AQ328" s="1"/>
  <c r="AQ329" s="1"/>
  <c r="AQ330" s="1"/>
  <c r="AQ331" s="1"/>
  <c r="AQ332" s="1"/>
  <c r="AQ333" s="1"/>
  <c r="AQ334" s="1"/>
  <c r="AQ335" s="1"/>
  <c r="AQ336" s="1"/>
  <c r="AQ337" s="1"/>
  <c r="AQ338" s="1"/>
  <c r="AQ339" s="1"/>
  <c r="AQ340" s="1"/>
  <c r="AQ341" s="1"/>
  <c r="AQ342" s="1"/>
  <c r="AQ343" s="1"/>
  <c r="AQ344" s="1"/>
  <c r="AQ345" s="1"/>
  <c r="AQ346" s="1"/>
  <c r="AQ347" s="1"/>
  <c r="AQ348" s="1"/>
  <c r="AQ349" s="1"/>
  <c r="AQ350" s="1"/>
  <c r="AQ351" s="1"/>
  <c r="AQ352" s="1"/>
  <c r="AQ353" s="1"/>
  <c r="AQ354" s="1"/>
  <c r="AQ355" s="1"/>
  <c r="AQ356" s="1"/>
  <c r="AQ357" s="1"/>
  <c r="AQ358" s="1"/>
  <c r="AQ359" s="1"/>
  <c r="AQ360" s="1"/>
  <c r="AQ361" s="1"/>
  <c r="AQ362" s="1"/>
  <c r="AQ363" s="1"/>
  <c r="AQ364" s="1"/>
  <c r="AQ365" s="1"/>
  <c r="AQ366" s="1"/>
  <c r="AQ367" s="1"/>
  <c r="AQ368" s="1"/>
  <c r="AQ369" s="1"/>
  <c r="AQ370" s="1"/>
  <c r="AQ371" s="1"/>
  <c r="AQ372" s="1"/>
  <c r="AQ373" s="1"/>
  <c r="AQ374" s="1"/>
  <c r="AQ375" s="1"/>
  <c r="AQ376" s="1"/>
  <c r="AQ377" s="1"/>
  <c r="AQ378" s="1"/>
  <c r="AQ379" s="1"/>
  <c r="AQ380" s="1"/>
  <c r="AQ381" s="1"/>
  <c r="AQ382" s="1"/>
  <c r="AQ383" s="1"/>
  <c r="AQ384" s="1"/>
  <c r="AQ385" s="1"/>
  <c r="AQ386" s="1"/>
  <c r="AQ387" s="1"/>
  <c r="AQ388" s="1"/>
  <c r="AQ389" s="1"/>
  <c r="AQ390" s="1"/>
  <c r="AQ391" s="1"/>
  <c r="AQ392" s="1"/>
  <c r="AQ393" s="1"/>
  <c r="AQ394" s="1"/>
  <c r="AQ395" s="1"/>
  <c r="AQ396" s="1"/>
  <c r="AQ397" s="1"/>
  <c r="AQ398" s="1"/>
  <c r="AQ399" s="1"/>
  <c r="AQ400" s="1"/>
  <c r="AQ401" s="1"/>
  <c r="AQ402" s="1"/>
  <c r="AQ403" s="1"/>
  <c r="AQ404" s="1"/>
  <c r="AQ405" s="1"/>
  <c r="AQ406" s="1"/>
  <c r="AQ407" s="1"/>
  <c r="AQ408" s="1"/>
  <c r="AQ409" s="1"/>
  <c r="AQ410" s="1"/>
  <c r="AQ411" s="1"/>
  <c r="AQ412" s="1"/>
  <c r="AQ413" s="1"/>
  <c r="AQ414" s="1"/>
  <c r="AQ415" s="1"/>
  <c r="AQ416" s="1"/>
  <c r="AQ417" s="1"/>
  <c r="AQ418" s="1"/>
  <c r="AQ419" s="1"/>
  <c r="AQ420" s="1"/>
  <c r="AQ421" s="1"/>
  <c r="AQ422" s="1"/>
  <c r="AQ423" s="1"/>
  <c r="AQ424" s="1"/>
  <c r="AQ425" s="1"/>
  <c r="AQ426" s="1"/>
  <c r="AQ427" s="1"/>
  <c r="AQ428" s="1"/>
  <c r="AQ429" s="1"/>
  <c r="AQ430" s="1"/>
  <c r="AQ431" s="1"/>
  <c r="AQ432" s="1"/>
  <c r="AQ433" s="1"/>
  <c r="AQ434" s="1"/>
  <c r="AQ435" s="1"/>
  <c r="AQ436" s="1"/>
  <c r="AQ437" s="1"/>
  <c r="AQ438" s="1"/>
  <c r="AQ439" s="1"/>
  <c r="AQ440" s="1"/>
  <c r="AQ441" s="1"/>
  <c r="AQ442" s="1"/>
  <c r="AQ443" s="1"/>
  <c r="AQ444" s="1"/>
  <c r="AQ445" s="1"/>
  <c r="AQ446" s="1"/>
  <c r="AQ447" s="1"/>
  <c r="AQ448" s="1"/>
  <c r="AQ449" s="1"/>
  <c r="AQ450" s="1"/>
  <c r="AQ451" s="1"/>
  <c r="AQ452" s="1"/>
  <c r="AQ453" s="1"/>
  <c r="AQ454" s="1"/>
  <c r="AQ455" s="1"/>
  <c r="AQ456" s="1"/>
  <c r="AQ457" s="1"/>
  <c r="AQ458" s="1"/>
  <c r="AQ459" s="1"/>
  <c r="AQ460" s="1"/>
  <c r="AQ461" s="1"/>
  <c r="AQ462" s="1"/>
  <c r="AQ463" s="1"/>
  <c r="AQ464" s="1"/>
  <c r="AQ465" s="1"/>
  <c r="AQ466" s="1"/>
  <c r="AQ467" s="1"/>
  <c r="AQ468" s="1"/>
  <c r="AQ469" s="1"/>
  <c r="AQ470" s="1"/>
  <c r="AQ471" s="1"/>
  <c r="AQ472" s="1"/>
  <c r="AQ473" s="1"/>
  <c r="AQ474" s="1"/>
  <c r="AQ475" s="1"/>
  <c r="AQ476" s="1"/>
  <c r="AQ477" s="1"/>
  <c r="AQ478" s="1"/>
  <c r="AQ479" s="1"/>
  <c r="AQ480" s="1"/>
  <c r="AQ481" s="1"/>
  <c r="AQ482" s="1"/>
  <c r="AQ483" s="1"/>
  <c r="AQ484" s="1"/>
  <c r="AQ485" s="1"/>
  <c r="AQ486" s="1"/>
  <c r="AQ487" s="1"/>
  <c r="AQ488" s="1"/>
  <c r="AQ489" s="1"/>
  <c r="AQ490" s="1"/>
  <c r="AQ491" s="1"/>
  <c r="AQ492" s="1"/>
  <c r="AQ493" s="1"/>
  <c r="AQ494" s="1"/>
  <c r="AQ495" s="1"/>
  <c r="AQ496" s="1"/>
  <c r="AQ497" s="1"/>
  <c r="AQ498" s="1"/>
  <c r="AQ499" s="1"/>
  <c r="AQ500" s="1"/>
  <c r="AQ501" s="1"/>
  <c r="AQ502" s="1"/>
  <c r="AQ503" s="1"/>
  <c r="AQ504" s="1"/>
  <c r="AQ505" s="1"/>
  <c r="AQ506" s="1"/>
  <c r="AQ507" s="1"/>
  <c r="AQ508" s="1"/>
  <c r="AQ509" s="1"/>
  <c r="AQ510" s="1"/>
  <c r="AP13" i="25"/>
  <c r="AV22" i="9"/>
  <c r="AP14" i="25"/>
  <c r="AP15" s="1"/>
  <c r="AP16" s="1"/>
  <c r="AP17" s="1"/>
  <c r="AP18" s="1"/>
  <c r="AP19" s="1"/>
  <c r="AP20" s="1"/>
  <c r="AP21" s="1"/>
  <c r="AP22" s="1"/>
  <c r="AP23" s="1"/>
  <c r="AP24" s="1"/>
  <c r="AP25" s="1"/>
  <c r="AP26" s="1"/>
  <c r="AP27" s="1"/>
  <c r="AP28" s="1"/>
  <c r="AP29" s="1"/>
  <c r="AP30" s="1"/>
  <c r="AP31" s="1"/>
  <c r="AP32" s="1"/>
  <c r="AP33" s="1"/>
  <c r="AP34" s="1"/>
  <c r="AP35" s="1"/>
  <c r="AP36" s="1"/>
  <c r="AP37" s="1"/>
  <c r="AP38" s="1"/>
  <c r="AP39" s="1"/>
  <c r="AP40" s="1"/>
  <c r="AP41" s="1"/>
  <c r="AP42" s="1"/>
  <c r="AP43" s="1"/>
  <c r="AP44" s="1"/>
  <c r="AP45" s="1"/>
  <c r="AP46" s="1"/>
  <c r="AP47" s="1"/>
  <c r="AP48" s="1"/>
  <c r="AP49" s="1"/>
  <c r="AP50" s="1"/>
  <c r="AP51" s="1"/>
  <c r="AP52" s="1"/>
  <c r="AP53" s="1"/>
  <c r="AP54" s="1"/>
  <c r="AP55" s="1"/>
  <c r="AP56" s="1"/>
  <c r="AP57" s="1"/>
  <c r="AP58" s="1"/>
  <c r="AP59" s="1"/>
  <c r="AP60" s="1"/>
  <c r="AP61" s="1"/>
  <c r="AP62" s="1"/>
  <c r="AP63" s="1"/>
  <c r="AP64" s="1"/>
  <c r="AP65" s="1"/>
  <c r="AP66" s="1"/>
  <c r="AP67" s="1"/>
  <c r="AP68" s="1"/>
  <c r="AP69" s="1"/>
  <c r="AP70" s="1"/>
  <c r="AP71" s="1"/>
  <c r="AP72" s="1"/>
  <c r="AP73" s="1"/>
  <c r="AP74" s="1"/>
  <c r="AP75" s="1"/>
  <c r="AP76" s="1"/>
  <c r="AP77" s="1"/>
  <c r="AP78" s="1"/>
  <c r="AP79" s="1"/>
  <c r="AP80" s="1"/>
  <c r="AP81" s="1"/>
  <c r="AP82" s="1"/>
  <c r="AP83" s="1"/>
  <c r="AP84" s="1"/>
  <c r="AP85" s="1"/>
  <c r="AP86" s="1"/>
  <c r="AP87" s="1"/>
  <c r="AP88" s="1"/>
  <c r="AP89" s="1"/>
  <c r="AP90" s="1"/>
  <c r="AP91" s="1"/>
  <c r="AP92" s="1"/>
  <c r="AP93" s="1"/>
  <c r="AP94" s="1"/>
  <c r="AP95" s="1"/>
  <c r="AP96" s="1"/>
  <c r="AP97" s="1"/>
  <c r="AP98" s="1"/>
  <c r="AP99" s="1"/>
  <c r="AP100" s="1"/>
  <c r="AP101" s="1"/>
  <c r="AP102" s="1"/>
  <c r="AP103" s="1"/>
  <c r="AP104" s="1"/>
  <c r="AP105" s="1"/>
  <c r="AP106" s="1"/>
  <c r="AP107" s="1"/>
  <c r="AP108" s="1"/>
  <c r="AP109" s="1"/>
  <c r="AP110" s="1"/>
  <c r="AP111" s="1"/>
  <c r="AP112" s="1"/>
  <c r="AP113" s="1"/>
  <c r="AP114" s="1"/>
  <c r="AP115" s="1"/>
  <c r="AP116" s="1"/>
  <c r="AP117" s="1"/>
  <c r="AP118" s="1"/>
  <c r="AP119" s="1"/>
  <c r="AP120" s="1"/>
  <c r="AP121" s="1"/>
  <c r="AP122" s="1"/>
  <c r="AP123" s="1"/>
  <c r="AP124" s="1"/>
  <c r="AP125" s="1"/>
  <c r="AP126" s="1"/>
  <c r="AP127" s="1"/>
  <c r="AP128" s="1"/>
  <c r="AP129" s="1"/>
  <c r="AP130" s="1"/>
  <c r="AP131" s="1"/>
  <c r="AP132" s="1"/>
  <c r="AP133" s="1"/>
  <c r="AP134" s="1"/>
  <c r="AP135" s="1"/>
  <c r="AP136" s="1"/>
  <c r="AP137" s="1"/>
  <c r="AP138" s="1"/>
  <c r="AP139" s="1"/>
  <c r="AP140" s="1"/>
  <c r="AP141" s="1"/>
  <c r="AP142" s="1"/>
  <c r="AP143" s="1"/>
  <c r="AP144" s="1"/>
  <c r="AP145" s="1"/>
  <c r="AP146" s="1"/>
  <c r="AP147" s="1"/>
  <c r="AP148" s="1"/>
  <c r="AP149" s="1"/>
  <c r="AP150" s="1"/>
  <c r="AP151" s="1"/>
  <c r="AP152" s="1"/>
  <c r="AP153" s="1"/>
  <c r="AP154" s="1"/>
  <c r="AP155" s="1"/>
  <c r="AP156" s="1"/>
  <c r="AP157" s="1"/>
  <c r="AP158" s="1"/>
  <c r="AP159" s="1"/>
  <c r="AP160" s="1"/>
  <c r="AP161" s="1"/>
  <c r="AP162" s="1"/>
  <c r="AP163" s="1"/>
  <c r="AP164" s="1"/>
  <c r="AP165" s="1"/>
  <c r="AP166" s="1"/>
  <c r="AP167" s="1"/>
  <c r="AP168" s="1"/>
  <c r="AP169" s="1"/>
  <c r="AP170" s="1"/>
  <c r="AP171" s="1"/>
  <c r="AP172" s="1"/>
  <c r="AP173" s="1"/>
  <c r="AP174" s="1"/>
  <c r="AP175" s="1"/>
  <c r="AP176" s="1"/>
  <c r="AP177" s="1"/>
  <c r="AP178" s="1"/>
  <c r="AP179" s="1"/>
  <c r="AP180" s="1"/>
  <c r="AP181" s="1"/>
  <c r="AP182" s="1"/>
  <c r="AP183" s="1"/>
  <c r="AP184" s="1"/>
  <c r="AP185" s="1"/>
  <c r="AP186" s="1"/>
  <c r="AP187" s="1"/>
  <c r="AP188" s="1"/>
  <c r="AP189" s="1"/>
  <c r="AP190" s="1"/>
  <c r="AP191" s="1"/>
  <c r="AP192" s="1"/>
  <c r="AP193" s="1"/>
  <c r="AP194" s="1"/>
  <c r="AP195" s="1"/>
  <c r="AP196" s="1"/>
  <c r="AP197" s="1"/>
  <c r="AP198" s="1"/>
  <c r="AP199" s="1"/>
  <c r="AP200" s="1"/>
  <c r="AP201" s="1"/>
  <c r="AP202" s="1"/>
  <c r="AP203" s="1"/>
  <c r="AP204" s="1"/>
  <c r="AP205" s="1"/>
  <c r="AP206" s="1"/>
  <c r="AP207" s="1"/>
  <c r="AP208" s="1"/>
  <c r="AP209" s="1"/>
  <c r="AP210" s="1"/>
  <c r="AP211" s="1"/>
  <c r="AP212" s="1"/>
  <c r="AP213" s="1"/>
  <c r="AP214" s="1"/>
  <c r="AP215" s="1"/>
  <c r="AP216" s="1"/>
  <c r="AP217" s="1"/>
  <c r="AP218" s="1"/>
  <c r="AP219" s="1"/>
  <c r="AP220" s="1"/>
  <c r="AP221" s="1"/>
  <c r="AP222" s="1"/>
  <c r="AP223" s="1"/>
  <c r="AP224" s="1"/>
  <c r="AP225" s="1"/>
  <c r="AP226" s="1"/>
  <c r="AP227" s="1"/>
  <c r="AP228" s="1"/>
  <c r="AP229" s="1"/>
  <c r="AP230" s="1"/>
  <c r="AP231" s="1"/>
  <c r="AP232" s="1"/>
  <c r="AP233" s="1"/>
  <c r="AP234" s="1"/>
  <c r="AP235" s="1"/>
  <c r="AP236" s="1"/>
  <c r="AP237" s="1"/>
  <c r="AP238" s="1"/>
  <c r="AP239" s="1"/>
  <c r="AP240" s="1"/>
  <c r="AP241" s="1"/>
  <c r="AP242" s="1"/>
  <c r="AP243" s="1"/>
  <c r="AP244" s="1"/>
  <c r="AP245" s="1"/>
  <c r="AP246" s="1"/>
  <c r="AP247" s="1"/>
  <c r="AP248" s="1"/>
  <c r="AP249" s="1"/>
  <c r="AP250" s="1"/>
  <c r="AP251" s="1"/>
  <c r="AP252" s="1"/>
  <c r="AP253" s="1"/>
  <c r="AP254" s="1"/>
  <c r="AP255" s="1"/>
  <c r="AP256" s="1"/>
  <c r="AP257" s="1"/>
  <c r="AP258" s="1"/>
  <c r="AP259" s="1"/>
  <c r="AP260" s="1"/>
  <c r="AP261" s="1"/>
  <c r="AP262" s="1"/>
  <c r="AP263" s="1"/>
  <c r="AP264" s="1"/>
  <c r="AP265" s="1"/>
  <c r="AP266" s="1"/>
  <c r="AP267" s="1"/>
  <c r="AP268" s="1"/>
  <c r="AP269" s="1"/>
  <c r="AP270" s="1"/>
  <c r="AP271" s="1"/>
  <c r="AP272" s="1"/>
  <c r="AP273" s="1"/>
  <c r="AP274" s="1"/>
  <c r="AP275" s="1"/>
  <c r="AP276" s="1"/>
  <c r="AP277" s="1"/>
  <c r="AP278" s="1"/>
  <c r="AP279" s="1"/>
  <c r="AP280" s="1"/>
  <c r="AP281" s="1"/>
  <c r="AP282" s="1"/>
  <c r="AP283" s="1"/>
  <c r="AP284" s="1"/>
  <c r="AP285" s="1"/>
  <c r="AP286" s="1"/>
  <c r="AP287" s="1"/>
  <c r="AP288" s="1"/>
  <c r="AP289" s="1"/>
  <c r="AP290" s="1"/>
  <c r="AP291" s="1"/>
  <c r="AP292" s="1"/>
  <c r="AP293" s="1"/>
  <c r="AP294" s="1"/>
  <c r="AP295" s="1"/>
  <c r="AP296" s="1"/>
  <c r="AP297" s="1"/>
  <c r="AP298" s="1"/>
  <c r="AP299" s="1"/>
  <c r="AP300" s="1"/>
  <c r="AP301" s="1"/>
  <c r="AP302" s="1"/>
  <c r="AP303" s="1"/>
  <c r="AP304" s="1"/>
  <c r="AP305" s="1"/>
  <c r="AP306" s="1"/>
  <c r="AP307" s="1"/>
  <c r="AP308" s="1"/>
  <c r="AP309" s="1"/>
  <c r="AP310" s="1"/>
  <c r="AP311" s="1"/>
  <c r="AP312" s="1"/>
  <c r="AP313" s="1"/>
  <c r="AP314" s="1"/>
  <c r="AP315" s="1"/>
  <c r="AP316" s="1"/>
  <c r="AP317" s="1"/>
  <c r="AP318" s="1"/>
  <c r="AP319" s="1"/>
  <c r="AP320" s="1"/>
  <c r="AP321" s="1"/>
  <c r="AP322" s="1"/>
  <c r="AP323" s="1"/>
  <c r="AP324" s="1"/>
  <c r="AP325" s="1"/>
  <c r="AP326" s="1"/>
  <c r="AP327" s="1"/>
  <c r="AP328" s="1"/>
  <c r="AP329" s="1"/>
  <c r="AP330" s="1"/>
  <c r="AP331" s="1"/>
  <c r="AP332" s="1"/>
  <c r="AP333" s="1"/>
  <c r="AP334" s="1"/>
  <c r="AP335" s="1"/>
  <c r="AP336" s="1"/>
  <c r="AP337" s="1"/>
  <c r="AP338" s="1"/>
  <c r="AP339" s="1"/>
  <c r="AP340" s="1"/>
  <c r="AP341" s="1"/>
  <c r="AP342" s="1"/>
  <c r="AP343" s="1"/>
  <c r="AP344" s="1"/>
  <c r="AP345" s="1"/>
  <c r="AP346" s="1"/>
  <c r="AP347" s="1"/>
  <c r="AP348" s="1"/>
  <c r="AP349" s="1"/>
  <c r="AP350" s="1"/>
  <c r="AP351" s="1"/>
  <c r="AP352" s="1"/>
  <c r="AP353" s="1"/>
  <c r="AP354" s="1"/>
  <c r="AP355" s="1"/>
  <c r="AP356" s="1"/>
  <c r="AP357" s="1"/>
  <c r="AP358" s="1"/>
  <c r="AP359" s="1"/>
  <c r="AP360" s="1"/>
  <c r="AP361" s="1"/>
  <c r="AP362" s="1"/>
  <c r="AP363" s="1"/>
  <c r="AP364" s="1"/>
  <c r="AP365" s="1"/>
  <c r="AP366" s="1"/>
  <c r="AP367" s="1"/>
  <c r="AP368" s="1"/>
  <c r="AP369" s="1"/>
  <c r="AP370" s="1"/>
  <c r="AP371" s="1"/>
  <c r="AP372" s="1"/>
  <c r="AP373" s="1"/>
  <c r="AP374" s="1"/>
  <c r="AP375" s="1"/>
  <c r="AP376" s="1"/>
  <c r="AP377" s="1"/>
  <c r="AP378" s="1"/>
  <c r="AP379" s="1"/>
  <c r="AP380" s="1"/>
  <c r="AP381" s="1"/>
  <c r="AP382" s="1"/>
  <c r="AP383" s="1"/>
  <c r="AP384" s="1"/>
  <c r="AP385" s="1"/>
  <c r="AP386" s="1"/>
  <c r="AP387" s="1"/>
  <c r="AP388" s="1"/>
  <c r="AP389" s="1"/>
  <c r="AP390" s="1"/>
  <c r="AP391" s="1"/>
  <c r="AP392" s="1"/>
  <c r="AP393" s="1"/>
  <c r="AP394" s="1"/>
  <c r="AP395" s="1"/>
  <c r="AP396" s="1"/>
  <c r="AP397" s="1"/>
  <c r="AP398" s="1"/>
  <c r="AP399" s="1"/>
  <c r="AP400" s="1"/>
  <c r="AP401" s="1"/>
  <c r="AP402" s="1"/>
  <c r="AP403" s="1"/>
  <c r="AP404" s="1"/>
  <c r="AP405" s="1"/>
  <c r="AP406" s="1"/>
  <c r="AP407" s="1"/>
  <c r="AP408" s="1"/>
  <c r="AP409" s="1"/>
  <c r="AP410" s="1"/>
  <c r="AP411" s="1"/>
  <c r="AP412" s="1"/>
  <c r="AP413" s="1"/>
  <c r="AP414" s="1"/>
  <c r="AP415" s="1"/>
  <c r="AP416" s="1"/>
  <c r="AP417" s="1"/>
  <c r="AP418" s="1"/>
  <c r="AP419" s="1"/>
  <c r="AP420" s="1"/>
  <c r="AP421" s="1"/>
  <c r="AP422" s="1"/>
  <c r="AP423" s="1"/>
  <c r="AP424" s="1"/>
  <c r="AP425" s="1"/>
  <c r="AP426" s="1"/>
  <c r="AP427" s="1"/>
  <c r="AP428" s="1"/>
  <c r="AP429" s="1"/>
  <c r="AP430" s="1"/>
  <c r="AP431" s="1"/>
  <c r="AP432" s="1"/>
  <c r="AP433" s="1"/>
  <c r="AP434" s="1"/>
  <c r="AP435" s="1"/>
  <c r="AP436" s="1"/>
  <c r="AP437" s="1"/>
  <c r="AP438" s="1"/>
  <c r="AP439" s="1"/>
  <c r="AP440" s="1"/>
  <c r="AP441" s="1"/>
  <c r="AP442" s="1"/>
  <c r="AP443" s="1"/>
  <c r="AP444" s="1"/>
  <c r="AP445" s="1"/>
  <c r="AP446" s="1"/>
  <c r="AP447" s="1"/>
  <c r="AP448" s="1"/>
  <c r="AP449" s="1"/>
  <c r="AP450" s="1"/>
  <c r="AP451" s="1"/>
  <c r="AP452" s="1"/>
  <c r="AP453" s="1"/>
  <c r="AP454" s="1"/>
  <c r="AP455" s="1"/>
  <c r="AP456" s="1"/>
  <c r="AP457" s="1"/>
  <c r="AP458" s="1"/>
  <c r="AP459" s="1"/>
  <c r="AP460" s="1"/>
  <c r="AP461" s="1"/>
  <c r="AP462" s="1"/>
  <c r="AP463" s="1"/>
  <c r="AP464" s="1"/>
  <c r="AP465" s="1"/>
  <c r="AP466" s="1"/>
  <c r="AP467" s="1"/>
  <c r="AP468" s="1"/>
  <c r="AP469" s="1"/>
  <c r="AP470" s="1"/>
  <c r="AP471" s="1"/>
  <c r="AP472" s="1"/>
  <c r="AP473" s="1"/>
  <c r="AP474" s="1"/>
  <c r="AP475" s="1"/>
  <c r="AP476" s="1"/>
  <c r="AP477" s="1"/>
  <c r="AP478" s="1"/>
  <c r="AP479" s="1"/>
  <c r="AP480" s="1"/>
  <c r="AP481" s="1"/>
  <c r="AP482" s="1"/>
  <c r="AP483" s="1"/>
  <c r="AP484" s="1"/>
  <c r="AP485" s="1"/>
  <c r="AP486" s="1"/>
  <c r="AP487" s="1"/>
  <c r="AP488" s="1"/>
  <c r="AP489" s="1"/>
  <c r="AP490" s="1"/>
  <c r="AP491" s="1"/>
  <c r="AP492" s="1"/>
  <c r="AP493" s="1"/>
  <c r="AP494" s="1"/>
  <c r="AP495" s="1"/>
  <c r="AP496" s="1"/>
  <c r="AP497" s="1"/>
  <c r="AP498" s="1"/>
  <c r="AP499" s="1"/>
  <c r="AP500" s="1"/>
  <c r="AP501" s="1"/>
  <c r="AP502" s="1"/>
  <c r="AP503" s="1"/>
  <c r="AP504" s="1"/>
  <c r="AP505" s="1"/>
  <c r="AP506" s="1"/>
  <c r="AP507" s="1"/>
  <c r="AP508" s="1"/>
  <c r="AP509" s="1"/>
  <c r="AP510" s="1"/>
  <c r="AS12" i="27"/>
  <c r="AE16" i="24"/>
  <c r="AE15"/>
  <c r="AE14"/>
  <c r="AE13"/>
  <c r="AE12"/>
  <c r="AC12"/>
  <c r="AC13" s="1"/>
  <c r="AC14" s="1"/>
  <c r="AC15" s="1"/>
  <c r="AC16" s="1"/>
  <c r="AD11"/>
  <c r="U16"/>
  <c r="U15"/>
  <c r="U14"/>
  <c r="U13"/>
  <c r="U12"/>
  <c r="S12"/>
  <c r="S13" s="1"/>
  <c r="S14" s="1"/>
  <c r="S15" s="1"/>
  <c r="S16" s="1"/>
  <c r="T11"/>
  <c r="AH9" i="27"/>
  <c r="R12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R39" s="1"/>
  <c r="R40" s="1"/>
  <c r="R41" s="1"/>
  <c r="R42" s="1"/>
  <c r="R43" s="1"/>
  <c r="R44" s="1"/>
  <c r="R45" s="1"/>
  <c r="R46" s="1"/>
  <c r="R47" s="1"/>
  <c r="R48" s="1"/>
  <c r="R49" s="1"/>
  <c r="R50" s="1"/>
  <c r="R51" s="1"/>
  <c r="R52" s="1"/>
  <c r="R53" s="1"/>
  <c r="R54" s="1"/>
  <c r="R55" s="1"/>
  <c r="R56" s="1"/>
  <c r="R57" s="1"/>
  <c r="R58" s="1"/>
  <c r="R59" s="1"/>
  <c r="R60" s="1"/>
  <c r="R61" s="1"/>
  <c r="R62" s="1"/>
  <c r="R63" s="1"/>
  <c r="R64" s="1"/>
  <c r="R65" s="1"/>
  <c r="R66" s="1"/>
  <c r="R67" s="1"/>
  <c r="R68" s="1"/>
  <c r="R69" s="1"/>
  <c r="R70" s="1"/>
  <c r="R71" s="1"/>
  <c r="R72" s="1"/>
  <c r="R73" s="1"/>
  <c r="R74" s="1"/>
  <c r="R75" s="1"/>
  <c r="R76" s="1"/>
  <c r="R77" s="1"/>
  <c r="R78" s="1"/>
  <c r="R79" s="1"/>
  <c r="R80" s="1"/>
  <c r="R81" s="1"/>
  <c r="R82" s="1"/>
  <c r="R83" s="1"/>
  <c r="R84" s="1"/>
  <c r="R85" s="1"/>
  <c r="R86" s="1"/>
  <c r="R87" s="1"/>
  <c r="R88" s="1"/>
  <c r="R89" s="1"/>
  <c r="R90" s="1"/>
  <c r="R91" s="1"/>
  <c r="R92" s="1"/>
  <c r="R93" s="1"/>
  <c r="R94" s="1"/>
  <c r="R95" s="1"/>
  <c r="R96" s="1"/>
  <c r="R97" s="1"/>
  <c r="R98" s="1"/>
  <c r="R99" s="1"/>
  <c r="R100" s="1"/>
  <c r="R101" s="1"/>
  <c r="R102" s="1"/>
  <c r="R103" s="1"/>
  <c r="R104" s="1"/>
  <c r="R105" s="1"/>
  <c r="R106" s="1"/>
  <c r="R107" s="1"/>
  <c r="R108" s="1"/>
  <c r="R109" s="1"/>
  <c r="R110" s="1"/>
  <c r="R111" s="1"/>
  <c r="R112" s="1"/>
  <c r="R113" s="1"/>
  <c r="R114" s="1"/>
  <c r="R115" s="1"/>
  <c r="R116" s="1"/>
  <c r="R117" s="1"/>
  <c r="R118" s="1"/>
  <c r="R119" s="1"/>
  <c r="R120" s="1"/>
  <c r="R121" s="1"/>
  <c r="R122" s="1"/>
  <c r="R123" s="1"/>
  <c r="R124" s="1"/>
  <c r="R125" s="1"/>
  <c r="R126" s="1"/>
  <c r="R127" s="1"/>
  <c r="R128" s="1"/>
  <c r="R129" s="1"/>
  <c r="R130" s="1"/>
  <c r="R131" s="1"/>
  <c r="R132" s="1"/>
  <c r="R133" s="1"/>
  <c r="R134" s="1"/>
  <c r="R135" s="1"/>
  <c r="R136" s="1"/>
  <c r="R137" s="1"/>
  <c r="R138" s="1"/>
  <c r="R139" s="1"/>
  <c r="R140" s="1"/>
  <c r="R141" s="1"/>
  <c r="R142" s="1"/>
  <c r="R143" s="1"/>
  <c r="R144" s="1"/>
  <c r="R145" s="1"/>
  <c r="R146" s="1"/>
  <c r="R147" s="1"/>
  <c r="R148" s="1"/>
  <c r="R149" s="1"/>
  <c r="R150" s="1"/>
  <c r="R151" s="1"/>
  <c r="R152" s="1"/>
  <c r="R153" s="1"/>
  <c r="R154" s="1"/>
  <c r="R155" s="1"/>
  <c r="R156" s="1"/>
  <c r="R157" s="1"/>
  <c r="R158" s="1"/>
  <c r="R159" s="1"/>
  <c r="R160" s="1"/>
  <c r="R161" s="1"/>
  <c r="R162" s="1"/>
  <c r="R163" s="1"/>
  <c r="R164" s="1"/>
  <c r="R165" s="1"/>
  <c r="R166" s="1"/>
  <c r="R167" s="1"/>
  <c r="R168" s="1"/>
  <c r="R169" s="1"/>
  <c r="R170" s="1"/>
  <c r="R171" s="1"/>
  <c r="R172" s="1"/>
  <c r="R173" s="1"/>
  <c r="R174" s="1"/>
  <c r="R175" s="1"/>
  <c r="R176" s="1"/>
  <c r="R177" s="1"/>
  <c r="R178" s="1"/>
  <c r="R179" s="1"/>
  <c r="R180" s="1"/>
  <c r="R181" s="1"/>
  <c r="R182" s="1"/>
  <c r="R183" s="1"/>
  <c r="R184" s="1"/>
  <c r="R185" s="1"/>
  <c r="R186" s="1"/>
  <c r="R187" s="1"/>
  <c r="R188" s="1"/>
  <c r="R189" s="1"/>
  <c r="R190" s="1"/>
  <c r="R191" s="1"/>
  <c r="R192" s="1"/>
  <c r="R193" s="1"/>
  <c r="R194" s="1"/>
  <c r="R195" s="1"/>
  <c r="R196" s="1"/>
  <c r="R197" s="1"/>
  <c r="R198" s="1"/>
  <c r="R199" s="1"/>
  <c r="R200" s="1"/>
  <c r="R201" s="1"/>
  <c r="R202" s="1"/>
  <c r="R203" s="1"/>
  <c r="R204" s="1"/>
  <c r="R205" s="1"/>
  <c r="R206" s="1"/>
  <c r="R207" s="1"/>
  <c r="R208" s="1"/>
  <c r="R209" s="1"/>
  <c r="R210" s="1"/>
  <c r="R211" s="1"/>
  <c r="R212" s="1"/>
  <c r="R213" s="1"/>
  <c r="R214" s="1"/>
  <c r="R215" s="1"/>
  <c r="R216" s="1"/>
  <c r="R217" s="1"/>
  <c r="R218" s="1"/>
  <c r="R219" s="1"/>
  <c r="R220" s="1"/>
  <c r="R221" s="1"/>
  <c r="R222" s="1"/>
  <c r="R223" s="1"/>
  <c r="R224" s="1"/>
  <c r="R225" s="1"/>
  <c r="R226" s="1"/>
  <c r="R227" s="1"/>
  <c r="R228" s="1"/>
  <c r="R229" s="1"/>
  <c r="R230" s="1"/>
  <c r="R231" s="1"/>
  <c r="R232" s="1"/>
  <c r="R233" s="1"/>
  <c r="R234" s="1"/>
  <c r="R235" s="1"/>
  <c r="R236" s="1"/>
  <c r="R237" s="1"/>
  <c r="R238" s="1"/>
  <c r="R239" s="1"/>
  <c r="R240" s="1"/>
  <c r="R241" s="1"/>
  <c r="R242" s="1"/>
  <c r="R243" s="1"/>
  <c r="R244" s="1"/>
  <c r="R245" s="1"/>
  <c r="R246" s="1"/>
  <c r="R247" s="1"/>
  <c r="R248" s="1"/>
  <c r="R249" s="1"/>
  <c r="R250" s="1"/>
  <c r="R251" s="1"/>
  <c r="R252" s="1"/>
  <c r="R253" s="1"/>
  <c r="R254" s="1"/>
  <c r="R255" s="1"/>
  <c r="R256" s="1"/>
  <c r="R257" s="1"/>
  <c r="R258" s="1"/>
  <c r="R259" s="1"/>
  <c r="R260" s="1"/>
  <c r="R261" s="1"/>
  <c r="R262" s="1"/>
  <c r="R263" s="1"/>
  <c r="R264" s="1"/>
  <c r="R265" s="1"/>
  <c r="R266" s="1"/>
  <c r="R267" s="1"/>
  <c r="R268" s="1"/>
  <c r="R269" s="1"/>
  <c r="R270" s="1"/>
  <c r="R271" s="1"/>
  <c r="R272" s="1"/>
  <c r="R273" s="1"/>
  <c r="R274" s="1"/>
  <c r="R275" s="1"/>
  <c r="R276" s="1"/>
  <c r="R277" s="1"/>
  <c r="R278" s="1"/>
  <c r="R279" s="1"/>
  <c r="R280" s="1"/>
  <c r="R281" s="1"/>
  <c r="R282" s="1"/>
  <c r="R283" s="1"/>
  <c r="R284" s="1"/>
  <c r="R285" s="1"/>
  <c r="R286" s="1"/>
  <c r="R287" s="1"/>
  <c r="R288" s="1"/>
  <c r="R289" s="1"/>
  <c r="R290" s="1"/>
  <c r="R291" s="1"/>
  <c r="R292" s="1"/>
  <c r="R293" s="1"/>
  <c r="R294" s="1"/>
  <c r="R295" s="1"/>
  <c r="R296" s="1"/>
  <c r="R297" s="1"/>
  <c r="R298" s="1"/>
  <c r="R299" s="1"/>
  <c r="R300" s="1"/>
  <c r="R301" s="1"/>
  <c r="R302" s="1"/>
  <c r="R303" s="1"/>
  <c r="R304" s="1"/>
  <c r="R305" s="1"/>
  <c r="R306" s="1"/>
  <c r="R307" s="1"/>
  <c r="R308" s="1"/>
  <c r="R309" s="1"/>
  <c r="R310" s="1"/>
  <c r="R311" s="1"/>
  <c r="R312" s="1"/>
  <c r="R313" s="1"/>
  <c r="R314" s="1"/>
  <c r="R315" s="1"/>
  <c r="R316" s="1"/>
  <c r="R317" s="1"/>
  <c r="R318" s="1"/>
  <c r="R319" s="1"/>
  <c r="R320" s="1"/>
  <c r="R321" s="1"/>
  <c r="R322" s="1"/>
  <c r="R323" s="1"/>
  <c r="R324" s="1"/>
  <c r="R325" s="1"/>
  <c r="R326" s="1"/>
  <c r="R327" s="1"/>
  <c r="R328" s="1"/>
  <c r="R329" s="1"/>
  <c r="R330" s="1"/>
  <c r="R331" s="1"/>
  <c r="R332" s="1"/>
  <c r="R333" s="1"/>
  <c r="R334" s="1"/>
  <c r="R335" s="1"/>
  <c r="R336" s="1"/>
  <c r="R337" s="1"/>
  <c r="R338" s="1"/>
  <c r="R339" s="1"/>
  <c r="R340" s="1"/>
  <c r="R341" s="1"/>
  <c r="R342" s="1"/>
  <c r="R343" s="1"/>
  <c r="R344" s="1"/>
  <c r="R345" s="1"/>
  <c r="R346" s="1"/>
  <c r="R347" s="1"/>
  <c r="R348" s="1"/>
  <c r="R349" s="1"/>
  <c r="R350" s="1"/>
  <c r="R351" s="1"/>
  <c r="R352" s="1"/>
  <c r="R353" s="1"/>
  <c r="R354" s="1"/>
  <c r="R355" s="1"/>
  <c r="R356" s="1"/>
  <c r="R357" s="1"/>
  <c r="R358" s="1"/>
  <c r="R359" s="1"/>
  <c r="R360" s="1"/>
  <c r="R361" s="1"/>
  <c r="R362" s="1"/>
  <c r="R363" s="1"/>
  <c r="R364" s="1"/>
  <c r="R365" s="1"/>
  <c r="R366" s="1"/>
  <c r="R367" s="1"/>
  <c r="R368" s="1"/>
  <c r="R369" s="1"/>
  <c r="R370" s="1"/>
  <c r="R371" s="1"/>
  <c r="R372" s="1"/>
  <c r="R373" s="1"/>
  <c r="R374" s="1"/>
  <c r="R375" s="1"/>
  <c r="R376" s="1"/>
  <c r="R377" s="1"/>
  <c r="R378" s="1"/>
  <c r="R379" s="1"/>
  <c r="R380" s="1"/>
  <c r="R381" s="1"/>
  <c r="R382" s="1"/>
  <c r="R383" s="1"/>
  <c r="R384" s="1"/>
  <c r="R385" s="1"/>
  <c r="R386" s="1"/>
  <c r="R387" s="1"/>
  <c r="R388" s="1"/>
  <c r="R389" s="1"/>
  <c r="R390" s="1"/>
  <c r="R391" s="1"/>
  <c r="R392" s="1"/>
  <c r="R393" s="1"/>
  <c r="R394" s="1"/>
  <c r="R395" s="1"/>
  <c r="R396" s="1"/>
  <c r="R397" s="1"/>
  <c r="R398" s="1"/>
  <c r="R399" s="1"/>
  <c r="R400" s="1"/>
  <c r="R401" s="1"/>
  <c r="R402" s="1"/>
  <c r="R403" s="1"/>
  <c r="R404" s="1"/>
  <c r="R405" s="1"/>
  <c r="R406" s="1"/>
  <c r="R407" s="1"/>
  <c r="R408" s="1"/>
  <c r="R409" s="1"/>
  <c r="R410" s="1"/>
  <c r="R411" s="1"/>
  <c r="R412" s="1"/>
  <c r="R413" s="1"/>
  <c r="R414" s="1"/>
  <c r="R415" s="1"/>
  <c r="R416" s="1"/>
  <c r="R417" s="1"/>
  <c r="R418" s="1"/>
  <c r="R419" s="1"/>
  <c r="R420" s="1"/>
  <c r="R421" s="1"/>
  <c r="R422" s="1"/>
  <c r="R423" s="1"/>
  <c r="R424" s="1"/>
  <c r="R425" s="1"/>
  <c r="R426" s="1"/>
  <c r="R427" s="1"/>
  <c r="R428" s="1"/>
  <c r="R429" s="1"/>
  <c r="R430" s="1"/>
  <c r="R431" s="1"/>
  <c r="R432" s="1"/>
  <c r="R433" s="1"/>
  <c r="R434" s="1"/>
  <c r="R435" s="1"/>
  <c r="R436" s="1"/>
  <c r="R437" s="1"/>
  <c r="R438" s="1"/>
  <c r="R439" s="1"/>
  <c r="R440" s="1"/>
  <c r="R441" s="1"/>
  <c r="R442" s="1"/>
  <c r="R443" s="1"/>
  <c r="R444" s="1"/>
  <c r="R445" s="1"/>
  <c r="R446" s="1"/>
  <c r="R447" s="1"/>
  <c r="R448" s="1"/>
  <c r="R449" s="1"/>
  <c r="R450" s="1"/>
  <c r="R451" s="1"/>
  <c r="R452" s="1"/>
  <c r="R453" s="1"/>
  <c r="R454" s="1"/>
  <c r="R455" s="1"/>
  <c r="R456" s="1"/>
  <c r="R457" s="1"/>
  <c r="R458" s="1"/>
  <c r="R459" s="1"/>
  <c r="R460" s="1"/>
  <c r="R461" s="1"/>
  <c r="R462" s="1"/>
  <c r="R463" s="1"/>
  <c r="R464" s="1"/>
  <c r="R465" s="1"/>
  <c r="R466" s="1"/>
  <c r="R467" s="1"/>
  <c r="R468" s="1"/>
  <c r="R469" s="1"/>
  <c r="R470" s="1"/>
  <c r="R471" s="1"/>
  <c r="R472" s="1"/>
  <c r="R473" s="1"/>
  <c r="R474" s="1"/>
  <c r="R475" s="1"/>
  <c r="R476" s="1"/>
  <c r="R477" s="1"/>
  <c r="R478" s="1"/>
  <c r="R479" s="1"/>
  <c r="R480" s="1"/>
  <c r="R481" s="1"/>
  <c r="R482" s="1"/>
  <c r="R483" s="1"/>
  <c r="R484" s="1"/>
  <c r="R485" s="1"/>
  <c r="R486" s="1"/>
  <c r="R487" s="1"/>
  <c r="R488" s="1"/>
  <c r="R489" s="1"/>
  <c r="R490" s="1"/>
  <c r="R491" s="1"/>
  <c r="R492" s="1"/>
  <c r="R493" s="1"/>
  <c r="R494" s="1"/>
  <c r="R495" s="1"/>
  <c r="R496" s="1"/>
  <c r="R497" s="1"/>
  <c r="R498" s="1"/>
  <c r="R499" s="1"/>
  <c r="R500" s="1"/>
  <c r="R501" s="1"/>
  <c r="R502" s="1"/>
  <c r="R503" s="1"/>
  <c r="R504" s="1"/>
  <c r="R505" s="1"/>
  <c r="R506" s="1"/>
  <c r="R507" s="1"/>
  <c r="R508" s="1"/>
  <c r="R509" s="1"/>
  <c r="R510" s="1"/>
  <c r="Q12"/>
  <c r="AZ13"/>
  <c r="AZ14" s="1"/>
  <c r="J12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200" s="1"/>
  <c r="J201" s="1"/>
  <c r="J202" s="1"/>
  <c r="J203" s="1"/>
  <c r="J204" s="1"/>
  <c r="J205" s="1"/>
  <c r="J206" s="1"/>
  <c r="J207" s="1"/>
  <c r="J208" s="1"/>
  <c r="J209" s="1"/>
  <c r="J210" s="1"/>
  <c r="J211" s="1"/>
  <c r="J212" s="1"/>
  <c r="J213" s="1"/>
  <c r="J214" s="1"/>
  <c r="J215" s="1"/>
  <c r="J216" s="1"/>
  <c r="J217" s="1"/>
  <c r="J218" s="1"/>
  <c r="J219" s="1"/>
  <c r="J220" s="1"/>
  <c r="J221" s="1"/>
  <c r="J222" s="1"/>
  <c r="J223" s="1"/>
  <c r="J224" s="1"/>
  <c r="J225" s="1"/>
  <c r="J226" s="1"/>
  <c r="J227" s="1"/>
  <c r="J228" s="1"/>
  <c r="J229" s="1"/>
  <c r="J230" s="1"/>
  <c r="J231" s="1"/>
  <c r="J232" s="1"/>
  <c r="J233" s="1"/>
  <c r="J234" s="1"/>
  <c r="J235" s="1"/>
  <c r="J236" s="1"/>
  <c r="J237" s="1"/>
  <c r="J238" s="1"/>
  <c r="J239" s="1"/>
  <c r="J240" s="1"/>
  <c r="J241" s="1"/>
  <c r="J242" s="1"/>
  <c r="J243" s="1"/>
  <c r="J244" s="1"/>
  <c r="J245" s="1"/>
  <c r="J246" s="1"/>
  <c r="J247" s="1"/>
  <c r="J248" s="1"/>
  <c r="J249" s="1"/>
  <c r="J250" s="1"/>
  <c r="J251" s="1"/>
  <c r="J252" s="1"/>
  <c r="J253" s="1"/>
  <c r="J254" s="1"/>
  <c r="J255" s="1"/>
  <c r="J256" s="1"/>
  <c r="J257" s="1"/>
  <c r="J258" s="1"/>
  <c r="J259" s="1"/>
  <c r="J260" s="1"/>
  <c r="J261" s="1"/>
  <c r="J262" s="1"/>
  <c r="J263" s="1"/>
  <c r="J264" s="1"/>
  <c r="J265" s="1"/>
  <c r="J266" s="1"/>
  <c r="J267" s="1"/>
  <c r="J268" s="1"/>
  <c r="J269" s="1"/>
  <c r="J270" s="1"/>
  <c r="J271" s="1"/>
  <c r="J272" s="1"/>
  <c r="J273" s="1"/>
  <c r="J274" s="1"/>
  <c r="J275" s="1"/>
  <c r="J276" s="1"/>
  <c r="J277" s="1"/>
  <c r="J278" s="1"/>
  <c r="J279" s="1"/>
  <c r="J280" s="1"/>
  <c r="J281" s="1"/>
  <c r="J282" s="1"/>
  <c r="J283" s="1"/>
  <c r="J284" s="1"/>
  <c r="J285" s="1"/>
  <c r="J286" s="1"/>
  <c r="J287" s="1"/>
  <c r="J288" s="1"/>
  <c r="J289" s="1"/>
  <c r="J290" s="1"/>
  <c r="J291" s="1"/>
  <c r="J292" s="1"/>
  <c r="J293" s="1"/>
  <c r="J294" s="1"/>
  <c r="J295" s="1"/>
  <c r="J296" s="1"/>
  <c r="J297" s="1"/>
  <c r="J298" s="1"/>
  <c r="J299" s="1"/>
  <c r="J300" s="1"/>
  <c r="J301" s="1"/>
  <c r="J302" s="1"/>
  <c r="J303" s="1"/>
  <c r="J304" s="1"/>
  <c r="J305" s="1"/>
  <c r="J306" s="1"/>
  <c r="J307" s="1"/>
  <c r="J308" s="1"/>
  <c r="J309" s="1"/>
  <c r="J310" s="1"/>
  <c r="J311" s="1"/>
  <c r="J312" s="1"/>
  <c r="J313" s="1"/>
  <c r="J314" s="1"/>
  <c r="J315" s="1"/>
  <c r="J316" s="1"/>
  <c r="J317" s="1"/>
  <c r="J318" s="1"/>
  <c r="J319" s="1"/>
  <c r="J320" s="1"/>
  <c r="J321" s="1"/>
  <c r="J322" s="1"/>
  <c r="J323" s="1"/>
  <c r="J324" s="1"/>
  <c r="J325" s="1"/>
  <c r="J326" s="1"/>
  <c r="J327" s="1"/>
  <c r="J328" s="1"/>
  <c r="J329" s="1"/>
  <c r="J330" s="1"/>
  <c r="J331" s="1"/>
  <c r="J332" s="1"/>
  <c r="J333" s="1"/>
  <c r="J334" s="1"/>
  <c r="J335" s="1"/>
  <c r="J336" s="1"/>
  <c r="J337" s="1"/>
  <c r="J338" s="1"/>
  <c r="J339" s="1"/>
  <c r="J340" s="1"/>
  <c r="J341" s="1"/>
  <c r="J342" s="1"/>
  <c r="J343" s="1"/>
  <c r="J344" s="1"/>
  <c r="J345" s="1"/>
  <c r="J346" s="1"/>
  <c r="J347" s="1"/>
  <c r="J348" s="1"/>
  <c r="J349" s="1"/>
  <c r="J350" s="1"/>
  <c r="J351" s="1"/>
  <c r="J352" s="1"/>
  <c r="J353" s="1"/>
  <c r="J354" s="1"/>
  <c r="J355" s="1"/>
  <c r="J356" s="1"/>
  <c r="J357" s="1"/>
  <c r="J358" s="1"/>
  <c r="J359" s="1"/>
  <c r="J360" s="1"/>
  <c r="J361" s="1"/>
  <c r="J362" s="1"/>
  <c r="J363" s="1"/>
  <c r="J364" s="1"/>
  <c r="J365" s="1"/>
  <c r="J366" s="1"/>
  <c r="J367" s="1"/>
  <c r="J368" s="1"/>
  <c r="J369" s="1"/>
  <c r="J370" s="1"/>
  <c r="J371" s="1"/>
  <c r="J372" s="1"/>
  <c r="J373" s="1"/>
  <c r="J374" s="1"/>
  <c r="J375" s="1"/>
  <c r="J376" s="1"/>
  <c r="J377" s="1"/>
  <c r="J378" s="1"/>
  <c r="J379" s="1"/>
  <c r="J380" s="1"/>
  <c r="J381" s="1"/>
  <c r="J382" s="1"/>
  <c r="J383" s="1"/>
  <c r="J384" s="1"/>
  <c r="J385" s="1"/>
  <c r="J386" s="1"/>
  <c r="J387" s="1"/>
  <c r="J388" s="1"/>
  <c r="J389" s="1"/>
  <c r="J390" s="1"/>
  <c r="J391" s="1"/>
  <c r="J392" s="1"/>
  <c r="J393" s="1"/>
  <c r="J394" s="1"/>
  <c r="J395" s="1"/>
  <c r="J396" s="1"/>
  <c r="J397" s="1"/>
  <c r="J398" s="1"/>
  <c r="J399" s="1"/>
  <c r="J400" s="1"/>
  <c r="J401" s="1"/>
  <c r="J402" s="1"/>
  <c r="J403" s="1"/>
  <c r="J404" s="1"/>
  <c r="J405" s="1"/>
  <c r="J406" s="1"/>
  <c r="J407" s="1"/>
  <c r="J408" s="1"/>
  <c r="J409" s="1"/>
  <c r="J410" s="1"/>
  <c r="J411" s="1"/>
  <c r="J412" s="1"/>
  <c r="J413" s="1"/>
  <c r="J414" s="1"/>
  <c r="J415" s="1"/>
  <c r="J416" s="1"/>
  <c r="J417" s="1"/>
  <c r="J418" s="1"/>
  <c r="J419" s="1"/>
  <c r="J420" s="1"/>
  <c r="J421" s="1"/>
  <c r="J422" s="1"/>
  <c r="J423" s="1"/>
  <c r="J424" s="1"/>
  <c r="J425" s="1"/>
  <c r="J426" s="1"/>
  <c r="J427" s="1"/>
  <c r="J428" s="1"/>
  <c r="J429" s="1"/>
  <c r="J430" s="1"/>
  <c r="J431" s="1"/>
  <c r="J432" s="1"/>
  <c r="J433" s="1"/>
  <c r="J434" s="1"/>
  <c r="J435" s="1"/>
  <c r="J436" s="1"/>
  <c r="J437" s="1"/>
  <c r="J438" s="1"/>
  <c r="J439" s="1"/>
  <c r="J440" s="1"/>
  <c r="J441" s="1"/>
  <c r="J442" s="1"/>
  <c r="J443" s="1"/>
  <c r="J444" s="1"/>
  <c r="J445" s="1"/>
  <c r="J446" s="1"/>
  <c r="J447" s="1"/>
  <c r="J448" s="1"/>
  <c r="J449" s="1"/>
  <c r="J450" s="1"/>
  <c r="J451" s="1"/>
  <c r="J452" s="1"/>
  <c r="J453" s="1"/>
  <c r="J454" s="1"/>
  <c r="J455" s="1"/>
  <c r="J456" s="1"/>
  <c r="J457" s="1"/>
  <c r="J458" s="1"/>
  <c r="J459" s="1"/>
  <c r="J460" s="1"/>
  <c r="J461" s="1"/>
  <c r="J462" s="1"/>
  <c r="J463" s="1"/>
  <c r="J464" s="1"/>
  <c r="J465" s="1"/>
  <c r="J466" s="1"/>
  <c r="J467" s="1"/>
  <c r="J468" s="1"/>
  <c r="J469" s="1"/>
  <c r="J470" s="1"/>
  <c r="J471" s="1"/>
  <c r="J472" s="1"/>
  <c r="J473" s="1"/>
  <c r="J474" s="1"/>
  <c r="J475" s="1"/>
  <c r="J476" s="1"/>
  <c r="J477" s="1"/>
  <c r="J478" s="1"/>
  <c r="J479" s="1"/>
  <c r="J480" s="1"/>
  <c r="J481" s="1"/>
  <c r="J482" s="1"/>
  <c r="J483" s="1"/>
  <c r="J484" s="1"/>
  <c r="J485" s="1"/>
  <c r="J486" s="1"/>
  <c r="J487" s="1"/>
  <c r="J488" s="1"/>
  <c r="J489" s="1"/>
  <c r="J490" s="1"/>
  <c r="J491" s="1"/>
  <c r="J492" s="1"/>
  <c r="J493" s="1"/>
  <c r="J494" s="1"/>
  <c r="J495" s="1"/>
  <c r="J496" s="1"/>
  <c r="J497" s="1"/>
  <c r="J498" s="1"/>
  <c r="J499" s="1"/>
  <c r="J500" s="1"/>
  <c r="J501" s="1"/>
  <c r="J502" s="1"/>
  <c r="J503" s="1"/>
  <c r="J504" s="1"/>
  <c r="J505" s="1"/>
  <c r="J506" s="1"/>
  <c r="J507" s="1"/>
  <c r="J508" s="1"/>
  <c r="J509" s="1"/>
  <c r="J510" s="1"/>
  <c r="I12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G309" i="26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Q13" i="27" l="1"/>
  <c r="AR13" i="26"/>
  <c r="AR13" i="25"/>
  <c r="AS13" i="27"/>
  <c r="I13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AD12" i="24"/>
  <c r="AF12" s="1"/>
  <c r="T12"/>
  <c r="V12" s="1"/>
  <c r="Q14" i="27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Q54" s="1"/>
  <c r="Q55" s="1"/>
  <c r="Q56" s="1"/>
  <c r="Q57" s="1"/>
  <c r="Q58" s="1"/>
  <c r="Q59" s="1"/>
  <c r="Q60" s="1"/>
  <c r="Q61" s="1"/>
  <c r="Q62" s="1"/>
  <c r="Q63" s="1"/>
  <c r="Q64" s="1"/>
  <c r="Q65" s="1"/>
  <c r="Q66" s="1"/>
  <c r="Q67" s="1"/>
  <c r="Q68" s="1"/>
  <c r="Q69" s="1"/>
  <c r="Q70" s="1"/>
  <c r="Q71" s="1"/>
  <c r="Q72" s="1"/>
  <c r="Q73" s="1"/>
  <c r="Q74" s="1"/>
  <c r="Q75" s="1"/>
  <c r="Q76" s="1"/>
  <c r="Q77" s="1"/>
  <c r="Q78" s="1"/>
  <c r="Q79" s="1"/>
  <c r="Q80" s="1"/>
  <c r="Q81" s="1"/>
  <c r="Q82" s="1"/>
  <c r="Q83" s="1"/>
  <c r="Q84" s="1"/>
  <c r="Q85" s="1"/>
  <c r="Q86" s="1"/>
  <c r="Q87" s="1"/>
  <c r="Q88" s="1"/>
  <c r="Q89" s="1"/>
  <c r="Q90" s="1"/>
  <c r="Q91" s="1"/>
  <c r="Q92" s="1"/>
  <c r="Q93" s="1"/>
  <c r="Q94" s="1"/>
  <c r="Q95" s="1"/>
  <c r="Q96" s="1"/>
  <c r="Q97" s="1"/>
  <c r="Q98" s="1"/>
  <c r="Q99" s="1"/>
  <c r="Q100" s="1"/>
  <c r="Q101" s="1"/>
  <c r="Q102" s="1"/>
  <c r="Q103" s="1"/>
  <c r="Q104" s="1"/>
  <c r="Q105" s="1"/>
  <c r="Q106" s="1"/>
  <c r="Q107" s="1"/>
  <c r="Q108" s="1"/>
  <c r="Q109" s="1"/>
  <c r="Q110" s="1"/>
  <c r="Q111" s="1"/>
  <c r="Q112" s="1"/>
  <c r="Q113" s="1"/>
  <c r="Q114" s="1"/>
  <c r="Q115" s="1"/>
  <c r="Q116" s="1"/>
  <c r="Q117" s="1"/>
  <c r="Q118" s="1"/>
  <c r="Q119" s="1"/>
  <c r="Q120" s="1"/>
  <c r="Q121" s="1"/>
  <c r="Q122" s="1"/>
  <c r="Q123" s="1"/>
  <c r="Q124" s="1"/>
  <c r="Q125" s="1"/>
  <c r="Q126" s="1"/>
  <c r="Q127" s="1"/>
  <c r="Q128" s="1"/>
  <c r="Q129" s="1"/>
  <c r="Q130" s="1"/>
  <c r="Q131" s="1"/>
  <c r="Q132" s="1"/>
  <c r="Q133" s="1"/>
  <c r="Q134" s="1"/>
  <c r="Q135" s="1"/>
  <c r="Q136" s="1"/>
  <c r="Q137" s="1"/>
  <c r="Q138" s="1"/>
  <c r="Q139" s="1"/>
  <c r="Q140" s="1"/>
  <c r="Q141" s="1"/>
  <c r="Q142" s="1"/>
  <c r="Q143" s="1"/>
  <c r="Q144" s="1"/>
  <c r="Q145" s="1"/>
  <c r="Q146" s="1"/>
  <c r="Q147" s="1"/>
  <c r="Q148" s="1"/>
  <c r="Q149" s="1"/>
  <c r="Q150" s="1"/>
  <c r="Q151" s="1"/>
  <c r="Q152" s="1"/>
  <c r="Q153" s="1"/>
  <c r="Q154" s="1"/>
  <c r="Q155" s="1"/>
  <c r="Q156" s="1"/>
  <c r="Q157" s="1"/>
  <c r="Q158" s="1"/>
  <c r="Q159" s="1"/>
  <c r="Q160" s="1"/>
  <c r="Q161" s="1"/>
  <c r="Q162" s="1"/>
  <c r="Q163" s="1"/>
  <c r="Q164" s="1"/>
  <c r="Q165" s="1"/>
  <c r="Q166" s="1"/>
  <c r="Q167" s="1"/>
  <c r="Q168" s="1"/>
  <c r="Q169" s="1"/>
  <c r="Q170" s="1"/>
  <c r="Q171" s="1"/>
  <c r="Q172" s="1"/>
  <c r="Q173" s="1"/>
  <c r="Q174" s="1"/>
  <c r="Q175" s="1"/>
  <c r="Q176" s="1"/>
  <c r="Q177" s="1"/>
  <c r="Q178" s="1"/>
  <c r="Q179" s="1"/>
  <c r="Q180" s="1"/>
  <c r="Q181" s="1"/>
  <c r="Q182" s="1"/>
  <c r="Q183" s="1"/>
  <c r="Q184" s="1"/>
  <c r="Q185" s="1"/>
  <c r="Q186" s="1"/>
  <c r="Q187" s="1"/>
  <c r="Q188" s="1"/>
  <c r="Q189" s="1"/>
  <c r="Q190" s="1"/>
  <c r="Q191" s="1"/>
  <c r="Q192" s="1"/>
  <c r="Q193" s="1"/>
  <c r="Q194" s="1"/>
  <c r="Q195" s="1"/>
  <c r="Q196" s="1"/>
  <c r="Q197" s="1"/>
  <c r="Q198" s="1"/>
  <c r="Q199" s="1"/>
  <c r="Q200" s="1"/>
  <c r="Q201" s="1"/>
  <c r="Q202" s="1"/>
  <c r="Q203" s="1"/>
  <c r="Q204" s="1"/>
  <c r="Q205" s="1"/>
  <c r="Q206" s="1"/>
  <c r="Q207" s="1"/>
  <c r="Q208" s="1"/>
  <c r="Q209" s="1"/>
  <c r="Q210" s="1"/>
  <c r="Q211" s="1"/>
  <c r="Q212" s="1"/>
  <c r="Q213" s="1"/>
  <c r="Q214" s="1"/>
  <c r="Q215" s="1"/>
  <c r="Q216" s="1"/>
  <c r="Q217" s="1"/>
  <c r="Q218" s="1"/>
  <c r="Q219" s="1"/>
  <c r="Q220" s="1"/>
  <c r="Q221" s="1"/>
  <c r="Q222" s="1"/>
  <c r="Q223" s="1"/>
  <c r="Q224" s="1"/>
  <c r="Q225" s="1"/>
  <c r="Q226" s="1"/>
  <c r="Q227" s="1"/>
  <c r="Q228" s="1"/>
  <c r="Q229" s="1"/>
  <c r="Q230" s="1"/>
  <c r="Q231" s="1"/>
  <c r="Q232" s="1"/>
  <c r="Q233" s="1"/>
  <c r="Q234" s="1"/>
  <c r="Q235" s="1"/>
  <c r="Q236" s="1"/>
  <c r="Q237" s="1"/>
  <c r="Q238" s="1"/>
  <c r="Q239" s="1"/>
  <c r="Q240" s="1"/>
  <c r="Q241" s="1"/>
  <c r="Q242" s="1"/>
  <c r="Q243" s="1"/>
  <c r="Q244" s="1"/>
  <c r="Q245" s="1"/>
  <c r="Q246" s="1"/>
  <c r="Q247" s="1"/>
  <c r="Q248" s="1"/>
  <c r="Q249" s="1"/>
  <c r="Q250" s="1"/>
  <c r="Q251" s="1"/>
  <c r="Q252" s="1"/>
  <c r="Q253" s="1"/>
  <c r="Q254" s="1"/>
  <c r="Q255" s="1"/>
  <c r="Q256" s="1"/>
  <c r="Q257" s="1"/>
  <c r="Q258" s="1"/>
  <c r="Q259" s="1"/>
  <c r="Q260" s="1"/>
  <c r="Q261" s="1"/>
  <c r="Q262" s="1"/>
  <c r="Q263" s="1"/>
  <c r="Q264" s="1"/>
  <c r="Q265" s="1"/>
  <c r="Q266" s="1"/>
  <c r="Q267" s="1"/>
  <c r="Q268" s="1"/>
  <c r="Q269" s="1"/>
  <c r="Q270" s="1"/>
  <c r="Q271" s="1"/>
  <c r="Q272" s="1"/>
  <c r="Q273" s="1"/>
  <c r="Q274" s="1"/>
  <c r="Q275" s="1"/>
  <c r="Q276" s="1"/>
  <c r="Q277" s="1"/>
  <c r="Q278" s="1"/>
  <c r="Q279" s="1"/>
  <c r="Q280" s="1"/>
  <c r="Q281" s="1"/>
  <c r="Q282" s="1"/>
  <c r="Q283" s="1"/>
  <c r="Q284" s="1"/>
  <c r="Q285" s="1"/>
  <c r="Q286" s="1"/>
  <c r="Q287" s="1"/>
  <c r="Q288" s="1"/>
  <c r="Q289" s="1"/>
  <c r="Q290" s="1"/>
  <c r="Q291" s="1"/>
  <c r="Q292" s="1"/>
  <c r="Q293" s="1"/>
  <c r="Q294" s="1"/>
  <c r="Q295" s="1"/>
  <c r="Q296" s="1"/>
  <c r="Q297" s="1"/>
  <c r="Q298" s="1"/>
  <c r="Q299" s="1"/>
  <c r="Q300" s="1"/>
  <c r="Q301" s="1"/>
  <c r="Q302" s="1"/>
  <c r="Q303" s="1"/>
  <c r="Q304" s="1"/>
  <c r="Q305" s="1"/>
  <c r="Q306" s="1"/>
  <c r="Q307" s="1"/>
  <c r="Q308" s="1"/>
  <c r="Q309" s="1"/>
  <c r="Q310" s="1"/>
  <c r="Q311" s="1"/>
  <c r="AZ15"/>
  <c r="AZ16" s="1"/>
  <c r="AR14" i="26" l="1"/>
  <c r="AR14" i="25"/>
  <c r="AS14" i="27"/>
  <c r="Q312"/>
  <c r="I312"/>
  <c r="AZ17"/>
  <c r="AZ18" s="1"/>
  <c r="AR15" i="26" l="1"/>
  <c r="AR15" i="25"/>
  <c r="AS15" i="27"/>
  <c r="I313"/>
  <c r="K312"/>
  <c r="Q313"/>
  <c r="S312"/>
  <c r="K311"/>
  <c r="S311"/>
  <c r="AZ19"/>
  <c r="AZ20" s="1"/>
  <c r="AR16" i="26" l="1"/>
  <c r="AR16" i="25"/>
  <c r="AS16" i="27"/>
  <c r="Q314"/>
  <c r="S313"/>
  <c r="I314"/>
  <c r="K313"/>
  <c r="AZ21"/>
  <c r="AZ22" s="1"/>
  <c r="AR17" i="26" l="1"/>
  <c r="AS17" i="27"/>
  <c r="I315"/>
  <c r="K314"/>
  <c r="Q315"/>
  <c r="S314"/>
  <c r="AZ23"/>
  <c r="AZ24" s="1"/>
  <c r="AR18" i="26" l="1"/>
  <c r="AR17" i="25"/>
  <c r="AS18" i="27"/>
  <c r="Q316"/>
  <c r="S315"/>
  <c r="I316"/>
  <c r="K315"/>
  <c r="AZ25"/>
  <c r="AR18" i="25" l="1"/>
  <c r="AS19" i="27"/>
  <c r="K316"/>
  <c r="I317"/>
  <c r="S316"/>
  <c r="Q317"/>
  <c r="AJ11"/>
  <c r="AL11" s="1"/>
  <c r="AI12" s="1"/>
  <c r="AA11"/>
  <c r="AC11" s="1"/>
  <c r="Z12" s="1"/>
  <c r="S11"/>
  <c r="U11" s="1"/>
  <c r="K11"/>
  <c r="M11" s="1"/>
  <c r="Y9"/>
  <c r="Q9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P55" s="1"/>
  <c r="P56" s="1"/>
  <c r="P57" s="1"/>
  <c r="P58" s="1"/>
  <c r="P59" s="1"/>
  <c r="P60" s="1"/>
  <c r="P61" s="1"/>
  <c r="P62" s="1"/>
  <c r="P63" s="1"/>
  <c r="P64" s="1"/>
  <c r="P65" s="1"/>
  <c r="P66" s="1"/>
  <c r="P67" s="1"/>
  <c r="P68" s="1"/>
  <c r="P69" s="1"/>
  <c r="P70" s="1"/>
  <c r="P71" s="1"/>
  <c r="P72" s="1"/>
  <c r="P73" s="1"/>
  <c r="P74" s="1"/>
  <c r="P75" s="1"/>
  <c r="P76" s="1"/>
  <c r="P77" s="1"/>
  <c r="P78" s="1"/>
  <c r="P79" s="1"/>
  <c r="P80" s="1"/>
  <c r="P81" s="1"/>
  <c r="P82" s="1"/>
  <c r="P83" s="1"/>
  <c r="P84" s="1"/>
  <c r="P85" s="1"/>
  <c r="P86" s="1"/>
  <c r="P87" s="1"/>
  <c r="P88" s="1"/>
  <c r="P89" s="1"/>
  <c r="P90" s="1"/>
  <c r="P91" s="1"/>
  <c r="P92" s="1"/>
  <c r="P93" s="1"/>
  <c r="P94" s="1"/>
  <c r="P95" s="1"/>
  <c r="P96" s="1"/>
  <c r="P97" s="1"/>
  <c r="P98" s="1"/>
  <c r="P99" s="1"/>
  <c r="P100" s="1"/>
  <c r="P101" s="1"/>
  <c r="P102" s="1"/>
  <c r="P103" s="1"/>
  <c r="P104" s="1"/>
  <c r="P105" s="1"/>
  <c r="P106" s="1"/>
  <c r="P107" s="1"/>
  <c r="P108" s="1"/>
  <c r="P109" s="1"/>
  <c r="P110" s="1"/>
  <c r="P111" s="1"/>
  <c r="P112" s="1"/>
  <c r="P113" s="1"/>
  <c r="P114" s="1"/>
  <c r="P115" s="1"/>
  <c r="P116" s="1"/>
  <c r="P117" s="1"/>
  <c r="P118" s="1"/>
  <c r="P119" s="1"/>
  <c r="P120" s="1"/>
  <c r="P121" s="1"/>
  <c r="P122" s="1"/>
  <c r="P123" s="1"/>
  <c r="P124" s="1"/>
  <c r="P125" s="1"/>
  <c r="P126" s="1"/>
  <c r="P127" s="1"/>
  <c r="P128" s="1"/>
  <c r="P129" s="1"/>
  <c r="P130" s="1"/>
  <c r="P131" s="1"/>
  <c r="P132" s="1"/>
  <c r="P133" s="1"/>
  <c r="P134" s="1"/>
  <c r="P135" s="1"/>
  <c r="P136" s="1"/>
  <c r="P137" s="1"/>
  <c r="P138" s="1"/>
  <c r="P139" s="1"/>
  <c r="P140" s="1"/>
  <c r="P141" s="1"/>
  <c r="P142" s="1"/>
  <c r="P143" s="1"/>
  <c r="P144" s="1"/>
  <c r="P145" s="1"/>
  <c r="P146" s="1"/>
  <c r="P147" s="1"/>
  <c r="P148" s="1"/>
  <c r="P149" s="1"/>
  <c r="P150" s="1"/>
  <c r="P151" s="1"/>
  <c r="P152" s="1"/>
  <c r="P153" s="1"/>
  <c r="P154" s="1"/>
  <c r="P155" s="1"/>
  <c r="P156" s="1"/>
  <c r="P157" s="1"/>
  <c r="P158" s="1"/>
  <c r="P159" s="1"/>
  <c r="P160" s="1"/>
  <c r="P161" s="1"/>
  <c r="P162" s="1"/>
  <c r="P163" s="1"/>
  <c r="P164" s="1"/>
  <c r="P165" s="1"/>
  <c r="P166" s="1"/>
  <c r="P167" s="1"/>
  <c r="P168" s="1"/>
  <c r="P169" s="1"/>
  <c r="P170" s="1"/>
  <c r="P171" s="1"/>
  <c r="P172" s="1"/>
  <c r="P173" s="1"/>
  <c r="P174" s="1"/>
  <c r="P175" s="1"/>
  <c r="P176" s="1"/>
  <c r="P177" s="1"/>
  <c r="P178" s="1"/>
  <c r="P179" s="1"/>
  <c r="P180" s="1"/>
  <c r="P181" s="1"/>
  <c r="P182" s="1"/>
  <c r="P183" s="1"/>
  <c r="P184" s="1"/>
  <c r="P185" s="1"/>
  <c r="P186" s="1"/>
  <c r="P187" s="1"/>
  <c r="P188" s="1"/>
  <c r="P189" s="1"/>
  <c r="P190" s="1"/>
  <c r="P191" s="1"/>
  <c r="P192" s="1"/>
  <c r="P193" s="1"/>
  <c r="P194" s="1"/>
  <c r="P195" s="1"/>
  <c r="P196" s="1"/>
  <c r="P197" s="1"/>
  <c r="P198" s="1"/>
  <c r="P199" s="1"/>
  <c r="P200" s="1"/>
  <c r="P201" s="1"/>
  <c r="P202" s="1"/>
  <c r="P203" s="1"/>
  <c r="P204" s="1"/>
  <c r="P205" s="1"/>
  <c r="P206" s="1"/>
  <c r="P207" s="1"/>
  <c r="P208" s="1"/>
  <c r="P209" s="1"/>
  <c r="P210" s="1"/>
  <c r="P211" s="1"/>
  <c r="P212" s="1"/>
  <c r="P213" s="1"/>
  <c r="P214" s="1"/>
  <c r="P215" s="1"/>
  <c r="P216" s="1"/>
  <c r="P217" s="1"/>
  <c r="P218" s="1"/>
  <c r="P219" s="1"/>
  <c r="P220" s="1"/>
  <c r="P221" s="1"/>
  <c r="P222" s="1"/>
  <c r="P223" s="1"/>
  <c r="P224" s="1"/>
  <c r="P225" s="1"/>
  <c r="P226" s="1"/>
  <c r="P227" s="1"/>
  <c r="P228" s="1"/>
  <c r="P229" s="1"/>
  <c r="P230" s="1"/>
  <c r="P231" s="1"/>
  <c r="P232" s="1"/>
  <c r="P233" s="1"/>
  <c r="P234" s="1"/>
  <c r="P235" s="1"/>
  <c r="P236" s="1"/>
  <c r="P237" s="1"/>
  <c r="P238" s="1"/>
  <c r="P239" s="1"/>
  <c r="P240" s="1"/>
  <c r="P241" s="1"/>
  <c r="P242" s="1"/>
  <c r="P243" s="1"/>
  <c r="P244" s="1"/>
  <c r="P245" s="1"/>
  <c r="P246" s="1"/>
  <c r="P247" s="1"/>
  <c r="P248" s="1"/>
  <c r="P249" s="1"/>
  <c r="P250" s="1"/>
  <c r="P251" s="1"/>
  <c r="P252" s="1"/>
  <c r="P253" s="1"/>
  <c r="P254" s="1"/>
  <c r="P255" s="1"/>
  <c r="P256" s="1"/>
  <c r="P257" s="1"/>
  <c r="P258" s="1"/>
  <c r="P259" s="1"/>
  <c r="P260" s="1"/>
  <c r="P261" s="1"/>
  <c r="P262" s="1"/>
  <c r="P263" s="1"/>
  <c r="P264" s="1"/>
  <c r="P265" s="1"/>
  <c r="P266" s="1"/>
  <c r="P267" s="1"/>
  <c r="P268" s="1"/>
  <c r="P269" s="1"/>
  <c r="P270" s="1"/>
  <c r="P271" s="1"/>
  <c r="P272" s="1"/>
  <c r="P273" s="1"/>
  <c r="P274" s="1"/>
  <c r="P275" s="1"/>
  <c r="P276" s="1"/>
  <c r="P277" s="1"/>
  <c r="P278" s="1"/>
  <c r="P279" s="1"/>
  <c r="P280" s="1"/>
  <c r="P281" s="1"/>
  <c r="P282" s="1"/>
  <c r="P283" s="1"/>
  <c r="P284" s="1"/>
  <c r="P285" s="1"/>
  <c r="P286" s="1"/>
  <c r="P287" s="1"/>
  <c r="P288" s="1"/>
  <c r="P289" s="1"/>
  <c r="P290" s="1"/>
  <c r="P291" s="1"/>
  <c r="P292" s="1"/>
  <c r="P293" s="1"/>
  <c r="P294" s="1"/>
  <c r="P295" s="1"/>
  <c r="P296" s="1"/>
  <c r="P297" s="1"/>
  <c r="P298" s="1"/>
  <c r="P299" s="1"/>
  <c r="P300" s="1"/>
  <c r="P301" s="1"/>
  <c r="P302" s="1"/>
  <c r="P303" s="1"/>
  <c r="P304" s="1"/>
  <c r="P305" s="1"/>
  <c r="P306" s="1"/>
  <c r="P307" s="1"/>
  <c r="P308" s="1"/>
  <c r="P309" s="1"/>
  <c r="P310" s="1"/>
  <c r="AH12" i="26"/>
  <c r="Y12"/>
  <c r="P9"/>
  <c r="AY13"/>
  <c r="AY14" s="1"/>
  <c r="Q12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Q54" s="1"/>
  <c r="Q55" s="1"/>
  <c r="Q56" s="1"/>
  <c r="Q57" s="1"/>
  <c r="Q58" s="1"/>
  <c r="Q59" s="1"/>
  <c r="Q60" s="1"/>
  <c r="Q61" s="1"/>
  <c r="Q62" s="1"/>
  <c r="Q63" s="1"/>
  <c r="Q64" s="1"/>
  <c r="Q65" s="1"/>
  <c r="Q66" s="1"/>
  <c r="Q67" s="1"/>
  <c r="Q68" s="1"/>
  <c r="Q69" s="1"/>
  <c r="Q70" s="1"/>
  <c r="Q71" s="1"/>
  <c r="Q72" s="1"/>
  <c r="Q73" s="1"/>
  <c r="Q74" s="1"/>
  <c r="Q75" s="1"/>
  <c r="Q76" s="1"/>
  <c r="Q77" s="1"/>
  <c r="Q78" s="1"/>
  <c r="Q79" s="1"/>
  <c r="Q80" s="1"/>
  <c r="Q81" s="1"/>
  <c r="Q82" s="1"/>
  <c r="Q83" s="1"/>
  <c r="Q84" s="1"/>
  <c r="Q85" s="1"/>
  <c r="Q86" s="1"/>
  <c r="Q87" s="1"/>
  <c r="Q88" s="1"/>
  <c r="Q89" s="1"/>
  <c r="Q90" s="1"/>
  <c r="Q91" s="1"/>
  <c r="Q92" s="1"/>
  <c r="Q93" s="1"/>
  <c r="Q94" s="1"/>
  <c r="Q95" s="1"/>
  <c r="Q96" s="1"/>
  <c r="Q97" s="1"/>
  <c r="Q98" s="1"/>
  <c r="Q99" s="1"/>
  <c r="Q100" s="1"/>
  <c r="Q101" s="1"/>
  <c r="Q102" s="1"/>
  <c r="Q103" s="1"/>
  <c r="Q104" s="1"/>
  <c r="Q105" s="1"/>
  <c r="Q106" s="1"/>
  <c r="Q107" s="1"/>
  <c r="Q108" s="1"/>
  <c r="Q109" s="1"/>
  <c r="Q110" s="1"/>
  <c r="Q111" s="1"/>
  <c r="Q112" s="1"/>
  <c r="Q113" s="1"/>
  <c r="Q114" s="1"/>
  <c r="Q115" s="1"/>
  <c r="Q116" s="1"/>
  <c r="Q117" s="1"/>
  <c r="Q118" s="1"/>
  <c r="Q119" s="1"/>
  <c r="Q120" s="1"/>
  <c r="Q121" s="1"/>
  <c r="Q122" s="1"/>
  <c r="Q123" s="1"/>
  <c r="Q124" s="1"/>
  <c r="Q125" s="1"/>
  <c r="Q126" s="1"/>
  <c r="Q127" s="1"/>
  <c r="Q128" s="1"/>
  <c r="Q129" s="1"/>
  <c r="Q130" s="1"/>
  <c r="Q131" s="1"/>
  <c r="Q132" s="1"/>
  <c r="Q133" s="1"/>
  <c r="Q134" s="1"/>
  <c r="Q135" s="1"/>
  <c r="Q136" s="1"/>
  <c r="Q137" s="1"/>
  <c r="Q138" s="1"/>
  <c r="Q139" s="1"/>
  <c r="Q140" s="1"/>
  <c r="Q141" s="1"/>
  <c r="Q142" s="1"/>
  <c r="Q143" s="1"/>
  <c r="Q144" s="1"/>
  <c r="Q145" s="1"/>
  <c r="Q146" s="1"/>
  <c r="Q147" s="1"/>
  <c r="Q148" s="1"/>
  <c r="Q149" s="1"/>
  <c r="Q150" s="1"/>
  <c r="Q151" s="1"/>
  <c r="Q152" s="1"/>
  <c r="Q153" s="1"/>
  <c r="Q154" s="1"/>
  <c r="Q155" s="1"/>
  <c r="Q156" s="1"/>
  <c r="Q157" s="1"/>
  <c r="Q158" s="1"/>
  <c r="Q159" s="1"/>
  <c r="Q160" s="1"/>
  <c r="Q161" s="1"/>
  <c r="Q162" s="1"/>
  <c r="Q163" s="1"/>
  <c r="Q164" s="1"/>
  <c r="Q165" s="1"/>
  <c r="Q166" s="1"/>
  <c r="Q167" s="1"/>
  <c r="Q168" s="1"/>
  <c r="Q169" s="1"/>
  <c r="Q170" s="1"/>
  <c r="Q171" s="1"/>
  <c r="Q172" s="1"/>
  <c r="Q173" s="1"/>
  <c r="Q174" s="1"/>
  <c r="Q175" s="1"/>
  <c r="Q176" s="1"/>
  <c r="Q177" s="1"/>
  <c r="Q178" s="1"/>
  <c r="Q179" s="1"/>
  <c r="Q180" s="1"/>
  <c r="Q181" s="1"/>
  <c r="Q182" s="1"/>
  <c r="Q183" s="1"/>
  <c r="Q184" s="1"/>
  <c r="Q185" s="1"/>
  <c r="Q186" s="1"/>
  <c r="Q187" s="1"/>
  <c r="Q188" s="1"/>
  <c r="Q189" s="1"/>
  <c r="Q190" s="1"/>
  <c r="Q191" s="1"/>
  <c r="Q192" s="1"/>
  <c r="Q193" s="1"/>
  <c r="Q194" s="1"/>
  <c r="Q195" s="1"/>
  <c r="Q196" s="1"/>
  <c r="Q197" s="1"/>
  <c r="Q198" s="1"/>
  <c r="Q199" s="1"/>
  <c r="Q200" s="1"/>
  <c r="Q201" s="1"/>
  <c r="Q202" s="1"/>
  <c r="Q203" s="1"/>
  <c r="Q204" s="1"/>
  <c r="Q205" s="1"/>
  <c r="Q206" s="1"/>
  <c r="Q207" s="1"/>
  <c r="Q208" s="1"/>
  <c r="Q209" s="1"/>
  <c r="Q210" s="1"/>
  <c r="Q211" s="1"/>
  <c r="Q212" s="1"/>
  <c r="Q213" s="1"/>
  <c r="Q214" s="1"/>
  <c r="Q215" s="1"/>
  <c r="Q216" s="1"/>
  <c r="Q217" s="1"/>
  <c r="Q218" s="1"/>
  <c r="Q219" s="1"/>
  <c r="Q220" s="1"/>
  <c r="Q221" s="1"/>
  <c r="Q222" s="1"/>
  <c r="Q223" s="1"/>
  <c r="Q224" s="1"/>
  <c r="Q225" s="1"/>
  <c r="Q226" s="1"/>
  <c r="Q227" s="1"/>
  <c r="Q228" s="1"/>
  <c r="Q229" s="1"/>
  <c r="Q230" s="1"/>
  <c r="Q231" s="1"/>
  <c r="Q232" s="1"/>
  <c r="Q233" s="1"/>
  <c r="Q234" s="1"/>
  <c r="Q235" s="1"/>
  <c r="Q236" s="1"/>
  <c r="Q237" s="1"/>
  <c r="Q238" s="1"/>
  <c r="Q239" s="1"/>
  <c r="Q240" s="1"/>
  <c r="Q241" s="1"/>
  <c r="Q242" s="1"/>
  <c r="Q243" s="1"/>
  <c r="Q244" s="1"/>
  <c r="Q245" s="1"/>
  <c r="Q246" s="1"/>
  <c r="Q247" s="1"/>
  <c r="Q248" s="1"/>
  <c r="Q249" s="1"/>
  <c r="Q250" s="1"/>
  <c r="Q251" s="1"/>
  <c r="Q252" s="1"/>
  <c r="Q253" s="1"/>
  <c r="Q254" s="1"/>
  <c r="Q255" s="1"/>
  <c r="Q256" s="1"/>
  <c r="Q257" s="1"/>
  <c r="Q258" s="1"/>
  <c r="Q259" s="1"/>
  <c r="Q260" s="1"/>
  <c r="Q261" s="1"/>
  <c r="Q262" s="1"/>
  <c r="Q263" s="1"/>
  <c r="Q264" s="1"/>
  <c r="Q265" s="1"/>
  <c r="Q266" s="1"/>
  <c r="Q267" s="1"/>
  <c r="Q268" s="1"/>
  <c r="Q269" s="1"/>
  <c r="Q270" s="1"/>
  <c r="Q271" s="1"/>
  <c r="Q272" s="1"/>
  <c r="Q273" s="1"/>
  <c r="Q274" s="1"/>
  <c r="Q275" s="1"/>
  <c r="Q276" s="1"/>
  <c r="Q277" s="1"/>
  <c r="Q278" s="1"/>
  <c r="Q279" s="1"/>
  <c r="Q280" s="1"/>
  <c r="Q281" s="1"/>
  <c r="Q282" s="1"/>
  <c r="Q283" s="1"/>
  <c r="Q284" s="1"/>
  <c r="Q285" s="1"/>
  <c r="Q286" s="1"/>
  <c r="Q287" s="1"/>
  <c r="Q288" s="1"/>
  <c r="Q289" s="1"/>
  <c r="Q290" s="1"/>
  <c r="Q291" s="1"/>
  <c r="Q292" s="1"/>
  <c r="Q293" s="1"/>
  <c r="Q294" s="1"/>
  <c r="Q295" s="1"/>
  <c r="Q296" s="1"/>
  <c r="Q297" s="1"/>
  <c r="Q298" s="1"/>
  <c r="Q299" s="1"/>
  <c r="Q300" s="1"/>
  <c r="Q301" s="1"/>
  <c r="Q302" s="1"/>
  <c r="Q303" s="1"/>
  <c r="Q304" s="1"/>
  <c r="Q305" s="1"/>
  <c r="Q306" s="1"/>
  <c r="Q307" s="1"/>
  <c r="Q308" s="1"/>
  <c r="Q309" s="1"/>
  <c r="Q310" s="1"/>
  <c r="Q311" s="1"/>
  <c r="Q312" s="1"/>
  <c r="Q313" s="1"/>
  <c r="Q314" s="1"/>
  <c r="Q315" s="1"/>
  <c r="Q316" s="1"/>
  <c r="Q317" s="1"/>
  <c r="Q318" s="1"/>
  <c r="Q319" s="1"/>
  <c r="Q320" s="1"/>
  <c r="Q321" s="1"/>
  <c r="Q322" s="1"/>
  <c r="Q323" s="1"/>
  <c r="Q324" s="1"/>
  <c r="Q325" s="1"/>
  <c r="Q326" s="1"/>
  <c r="Q327" s="1"/>
  <c r="Q328" s="1"/>
  <c r="Q329" s="1"/>
  <c r="Q330" s="1"/>
  <c r="Q331" s="1"/>
  <c r="Q332" s="1"/>
  <c r="Q333" s="1"/>
  <c r="Q334" s="1"/>
  <c r="Q335" s="1"/>
  <c r="Q336" s="1"/>
  <c r="Q337" s="1"/>
  <c r="Q338" s="1"/>
  <c r="Q339" s="1"/>
  <c r="Q340" s="1"/>
  <c r="Q341" s="1"/>
  <c r="Q342" s="1"/>
  <c r="Q343" s="1"/>
  <c r="Q344" s="1"/>
  <c r="Q345" s="1"/>
  <c r="Q346" s="1"/>
  <c r="Q347" s="1"/>
  <c r="Q348" s="1"/>
  <c r="Q349" s="1"/>
  <c r="Q350" s="1"/>
  <c r="Q351" s="1"/>
  <c r="Q352" s="1"/>
  <c r="Q353" s="1"/>
  <c r="Q354" s="1"/>
  <c r="Q355" s="1"/>
  <c r="Q356" s="1"/>
  <c r="Q357" s="1"/>
  <c r="Q358" s="1"/>
  <c r="Q359" s="1"/>
  <c r="Q360" s="1"/>
  <c r="Q361" s="1"/>
  <c r="Q362" s="1"/>
  <c r="Q363" s="1"/>
  <c r="Q364" s="1"/>
  <c r="Q365" s="1"/>
  <c r="Q366" s="1"/>
  <c r="Q367" s="1"/>
  <c r="Q368" s="1"/>
  <c r="Q369" s="1"/>
  <c r="Q370" s="1"/>
  <c r="Q371" s="1"/>
  <c r="Q372" s="1"/>
  <c r="Q373" s="1"/>
  <c r="Q374" s="1"/>
  <c r="Q375" s="1"/>
  <c r="Q376" s="1"/>
  <c r="Q377" s="1"/>
  <c r="Q378" s="1"/>
  <c r="Q379" s="1"/>
  <c r="Q380" s="1"/>
  <c r="Q381" s="1"/>
  <c r="Q382" s="1"/>
  <c r="Q383" s="1"/>
  <c r="Q384" s="1"/>
  <c r="Q385" s="1"/>
  <c r="Q386" s="1"/>
  <c r="Q387" s="1"/>
  <c r="Q388" s="1"/>
  <c r="Q389" s="1"/>
  <c r="Q390" s="1"/>
  <c r="Q391" s="1"/>
  <c r="Q392" s="1"/>
  <c r="Q393" s="1"/>
  <c r="Q394" s="1"/>
  <c r="Q395" s="1"/>
  <c r="Q396" s="1"/>
  <c r="Q397" s="1"/>
  <c r="Q398" s="1"/>
  <c r="Q399" s="1"/>
  <c r="Q400" s="1"/>
  <c r="Q401" s="1"/>
  <c r="Q402" s="1"/>
  <c r="Q403" s="1"/>
  <c r="Q404" s="1"/>
  <c r="Q405" s="1"/>
  <c r="Q406" s="1"/>
  <c r="Q407" s="1"/>
  <c r="Q408" s="1"/>
  <c r="Q409" s="1"/>
  <c r="Q410" s="1"/>
  <c r="Q411" s="1"/>
  <c r="Q412" s="1"/>
  <c r="Q413" s="1"/>
  <c r="Q414" s="1"/>
  <c r="Q415" s="1"/>
  <c r="Q416" s="1"/>
  <c r="Q417" s="1"/>
  <c r="Q418" s="1"/>
  <c r="Q419" s="1"/>
  <c r="Q420" s="1"/>
  <c r="Q421" s="1"/>
  <c r="Q422" s="1"/>
  <c r="Q423" s="1"/>
  <c r="Q424" s="1"/>
  <c r="Q425" s="1"/>
  <c r="Q426" s="1"/>
  <c r="Q427" s="1"/>
  <c r="Q428" s="1"/>
  <c r="Q429" s="1"/>
  <c r="Q430" s="1"/>
  <c r="Q431" s="1"/>
  <c r="Q432" s="1"/>
  <c r="Q433" s="1"/>
  <c r="Q434" s="1"/>
  <c r="Q435" s="1"/>
  <c r="Q436" s="1"/>
  <c r="Q437" s="1"/>
  <c r="Q438" s="1"/>
  <c r="Q439" s="1"/>
  <c r="Q440" s="1"/>
  <c r="Q441" s="1"/>
  <c r="Q442" s="1"/>
  <c r="Q443" s="1"/>
  <c r="Q444" s="1"/>
  <c r="Q445" s="1"/>
  <c r="Q446" s="1"/>
  <c r="Q447" s="1"/>
  <c r="Q448" s="1"/>
  <c r="Q449" s="1"/>
  <c r="Q450" s="1"/>
  <c r="Q451" s="1"/>
  <c r="Q452" s="1"/>
  <c r="Q453" s="1"/>
  <c r="Q454" s="1"/>
  <c r="Q455" s="1"/>
  <c r="Q456" s="1"/>
  <c r="Q457" s="1"/>
  <c r="Q458" s="1"/>
  <c r="Q459" s="1"/>
  <c r="Q460" s="1"/>
  <c r="Q461" s="1"/>
  <c r="Q462" s="1"/>
  <c r="Q463" s="1"/>
  <c r="Q464" s="1"/>
  <c r="Q465" s="1"/>
  <c r="Q466" s="1"/>
  <c r="Q467" s="1"/>
  <c r="Q468" s="1"/>
  <c r="Q469" s="1"/>
  <c r="Q470" s="1"/>
  <c r="Q471" s="1"/>
  <c r="Q472" s="1"/>
  <c r="Q473" s="1"/>
  <c r="Q474" s="1"/>
  <c r="Q475" s="1"/>
  <c r="Q476" s="1"/>
  <c r="Q477" s="1"/>
  <c r="Q478" s="1"/>
  <c r="Q479" s="1"/>
  <c r="Q480" s="1"/>
  <c r="Q481" s="1"/>
  <c r="Q482" s="1"/>
  <c r="Q483" s="1"/>
  <c r="Q484" s="1"/>
  <c r="Q485" s="1"/>
  <c r="Q486" s="1"/>
  <c r="Q487" s="1"/>
  <c r="Q488" s="1"/>
  <c r="Q489" s="1"/>
  <c r="Q490" s="1"/>
  <c r="Q491" s="1"/>
  <c r="Q492" s="1"/>
  <c r="Q493" s="1"/>
  <c r="Q494" s="1"/>
  <c r="Q495" s="1"/>
  <c r="Q496" s="1"/>
  <c r="Q497" s="1"/>
  <c r="Q498" s="1"/>
  <c r="Q499" s="1"/>
  <c r="Q500" s="1"/>
  <c r="Q501" s="1"/>
  <c r="Q502" s="1"/>
  <c r="Q503" s="1"/>
  <c r="Q504" s="1"/>
  <c r="Q505" s="1"/>
  <c r="Q506" s="1"/>
  <c r="Q507" s="1"/>
  <c r="Q508" s="1"/>
  <c r="Q509" s="1"/>
  <c r="Q510" s="1"/>
  <c r="P12"/>
  <c r="I12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I503" s="1"/>
  <c r="I504" s="1"/>
  <c r="I505" s="1"/>
  <c r="I506" s="1"/>
  <c r="I507" s="1"/>
  <c r="I508" s="1"/>
  <c r="I509" s="1"/>
  <c r="I510" s="1"/>
  <c r="H12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I11"/>
  <c r="AK11" s="1"/>
  <c r="AL11" s="1"/>
  <c r="Z11"/>
  <c r="AB11" s="1"/>
  <c r="W11"/>
  <c r="R11"/>
  <c r="T11" s="1"/>
  <c r="O11"/>
  <c r="O12" s="1"/>
  <c r="J11"/>
  <c r="L11" s="1"/>
  <c r="AG9"/>
  <c r="AG12" s="1"/>
  <c r="X9"/>
  <c r="X12" s="1"/>
  <c r="P9" i="25"/>
  <c r="P12" s="1"/>
  <c r="X9"/>
  <c r="X12" s="1"/>
  <c r="Z12" s="1"/>
  <c r="AG9"/>
  <c r="AH12"/>
  <c r="AI11"/>
  <c r="AK11" s="1"/>
  <c r="AL11" s="1"/>
  <c r="R11"/>
  <c r="T11" s="1"/>
  <c r="J11"/>
  <c r="L11" s="1"/>
  <c r="Z11"/>
  <c r="AB11" s="1"/>
  <c r="AW13"/>
  <c r="AW14" s="1"/>
  <c r="AC11"/>
  <c r="Y12"/>
  <c r="Q12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Q54" s="1"/>
  <c r="Q55" s="1"/>
  <c r="Q56" s="1"/>
  <c r="Q57" s="1"/>
  <c r="Q58" s="1"/>
  <c r="Q59" s="1"/>
  <c r="Q60" s="1"/>
  <c r="Q61" s="1"/>
  <c r="Q62" s="1"/>
  <c r="Q63" s="1"/>
  <c r="Q64" s="1"/>
  <c r="Q65" s="1"/>
  <c r="Q66" s="1"/>
  <c r="Q67" s="1"/>
  <c r="Q68" s="1"/>
  <c r="Q69" s="1"/>
  <c r="Q70" s="1"/>
  <c r="Q71" s="1"/>
  <c r="Q72" s="1"/>
  <c r="Q73" s="1"/>
  <c r="Q74" s="1"/>
  <c r="Q75" s="1"/>
  <c r="Q76" s="1"/>
  <c r="Q77" s="1"/>
  <c r="Q78" s="1"/>
  <c r="Q79" s="1"/>
  <c r="Q80" s="1"/>
  <c r="Q81" s="1"/>
  <c r="Q82" s="1"/>
  <c r="Q83" s="1"/>
  <c r="Q84" s="1"/>
  <c r="Q85" s="1"/>
  <c r="Q86" s="1"/>
  <c r="Q87" s="1"/>
  <c r="Q88" s="1"/>
  <c r="Q89" s="1"/>
  <c r="Q90" s="1"/>
  <c r="Q91" s="1"/>
  <c r="Q92" s="1"/>
  <c r="Q93" s="1"/>
  <c r="Q94" s="1"/>
  <c r="Q95" s="1"/>
  <c r="Q96" s="1"/>
  <c r="Q97" s="1"/>
  <c r="Q98" s="1"/>
  <c r="Q99" s="1"/>
  <c r="Q100" s="1"/>
  <c r="Q101" s="1"/>
  <c r="Q102" s="1"/>
  <c r="Q103" s="1"/>
  <c r="Q104" s="1"/>
  <c r="Q105" s="1"/>
  <c r="Q106" s="1"/>
  <c r="Q107" s="1"/>
  <c r="Q108" s="1"/>
  <c r="Q109" s="1"/>
  <c r="Q110" s="1"/>
  <c r="Q111" s="1"/>
  <c r="Q112" s="1"/>
  <c r="Q113" s="1"/>
  <c r="Q114" s="1"/>
  <c r="Q115" s="1"/>
  <c r="Q116" s="1"/>
  <c r="Q117" s="1"/>
  <c r="Q118" s="1"/>
  <c r="Q119" s="1"/>
  <c r="Q120" s="1"/>
  <c r="Q121" s="1"/>
  <c r="Q122" s="1"/>
  <c r="Q123" s="1"/>
  <c r="Q124" s="1"/>
  <c r="Q125" s="1"/>
  <c r="Q126" s="1"/>
  <c r="Q127" s="1"/>
  <c r="Q128" s="1"/>
  <c r="Q129" s="1"/>
  <c r="Q130" s="1"/>
  <c r="Q131" s="1"/>
  <c r="Q132" s="1"/>
  <c r="Q133" s="1"/>
  <c r="Q134" s="1"/>
  <c r="Q135" s="1"/>
  <c r="Q136" s="1"/>
  <c r="Q137" s="1"/>
  <c r="Q138" s="1"/>
  <c r="Q139" s="1"/>
  <c r="Q140" s="1"/>
  <c r="Q141" s="1"/>
  <c r="Q142" s="1"/>
  <c r="Q143" s="1"/>
  <c r="Q144" s="1"/>
  <c r="Q145" s="1"/>
  <c r="Q146" s="1"/>
  <c r="Q147" s="1"/>
  <c r="Q148" s="1"/>
  <c r="Q149" s="1"/>
  <c r="Q150" s="1"/>
  <c r="Q151" s="1"/>
  <c r="Q152" s="1"/>
  <c r="Q153" s="1"/>
  <c r="Q154" s="1"/>
  <c r="Q155" s="1"/>
  <c r="Q156" s="1"/>
  <c r="Q157" s="1"/>
  <c r="Q158" s="1"/>
  <c r="Q159" s="1"/>
  <c r="Q160" s="1"/>
  <c r="Q161" s="1"/>
  <c r="Q162" s="1"/>
  <c r="Q163" s="1"/>
  <c r="Q164" s="1"/>
  <c r="Q165" s="1"/>
  <c r="Q166" s="1"/>
  <c r="Q167" s="1"/>
  <c r="Q168" s="1"/>
  <c r="Q169" s="1"/>
  <c r="Q170" s="1"/>
  <c r="Q171" s="1"/>
  <c r="Q172" s="1"/>
  <c r="Q173" s="1"/>
  <c r="Q174" s="1"/>
  <c r="Q175" s="1"/>
  <c r="Q176" s="1"/>
  <c r="Q177" s="1"/>
  <c r="Q178" s="1"/>
  <c r="Q179" s="1"/>
  <c r="Q180" s="1"/>
  <c r="Q181" s="1"/>
  <c r="Q182" s="1"/>
  <c r="Q183" s="1"/>
  <c r="Q184" s="1"/>
  <c r="Q185" s="1"/>
  <c r="Q186" s="1"/>
  <c r="Q187" s="1"/>
  <c r="Q188" s="1"/>
  <c r="Q189" s="1"/>
  <c r="Q190" s="1"/>
  <c r="Q191" s="1"/>
  <c r="Q192" s="1"/>
  <c r="Q193" s="1"/>
  <c r="Q194" s="1"/>
  <c r="Q195" s="1"/>
  <c r="Q196" s="1"/>
  <c r="Q197" s="1"/>
  <c r="Q198" s="1"/>
  <c r="Q199" s="1"/>
  <c r="Q200" s="1"/>
  <c r="Q201" s="1"/>
  <c r="Q202" s="1"/>
  <c r="Q203" s="1"/>
  <c r="Q204" s="1"/>
  <c r="Q205" s="1"/>
  <c r="Q206" s="1"/>
  <c r="Q207" s="1"/>
  <c r="Q208" s="1"/>
  <c r="Q209" s="1"/>
  <c r="Q210" s="1"/>
  <c r="Q211" s="1"/>
  <c r="Q212" s="1"/>
  <c r="Q213" s="1"/>
  <c r="Q214" s="1"/>
  <c r="Q215" s="1"/>
  <c r="Q216" s="1"/>
  <c r="Q217" s="1"/>
  <c r="Q218" s="1"/>
  <c r="Q219" s="1"/>
  <c r="Q220" s="1"/>
  <c r="Q221" s="1"/>
  <c r="Q222" s="1"/>
  <c r="Q223" s="1"/>
  <c r="Q224" s="1"/>
  <c r="Q225" s="1"/>
  <c r="Q226" s="1"/>
  <c r="Q227" s="1"/>
  <c r="Q228" s="1"/>
  <c r="Q229" s="1"/>
  <c r="Q230" s="1"/>
  <c r="Q231" s="1"/>
  <c r="Q232" s="1"/>
  <c r="Q233" s="1"/>
  <c r="Q234" s="1"/>
  <c r="Q235" s="1"/>
  <c r="Q236" s="1"/>
  <c r="Q237" s="1"/>
  <c r="Q238" s="1"/>
  <c r="Q239" s="1"/>
  <c r="Q240" s="1"/>
  <c r="Q241" s="1"/>
  <c r="Q242" s="1"/>
  <c r="Q243" s="1"/>
  <c r="Q244" s="1"/>
  <c r="Q245" s="1"/>
  <c r="Q246" s="1"/>
  <c r="Q247" s="1"/>
  <c r="Q248" s="1"/>
  <c r="Q249" s="1"/>
  <c r="Q250" s="1"/>
  <c r="Q251" s="1"/>
  <c r="Q252" s="1"/>
  <c r="Q253" s="1"/>
  <c r="Q254" s="1"/>
  <c r="Q255" s="1"/>
  <c r="Q256" s="1"/>
  <c r="Q257" s="1"/>
  <c r="Q258" s="1"/>
  <c r="Q259" s="1"/>
  <c r="Q260" s="1"/>
  <c r="Q261" s="1"/>
  <c r="Q262" s="1"/>
  <c r="Q263" s="1"/>
  <c r="Q264" s="1"/>
  <c r="Q265" s="1"/>
  <c r="Q266" s="1"/>
  <c r="Q267" s="1"/>
  <c r="Q268" s="1"/>
  <c r="Q269" s="1"/>
  <c r="Q270" s="1"/>
  <c r="Q271" s="1"/>
  <c r="Q272" s="1"/>
  <c r="Q273" s="1"/>
  <c r="Q274" s="1"/>
  <c r="Q275" s="1"/>
  <c r="Q276" s="1"/>
  <c r="Q277" s="1"/>
  <c r="Q278" s="1"/>
  <c r="Q279" s="1"/>
  <c r="Q280" s="1"/>
  <c r="Q281" s="1"/>
  <c r="Q282" s="1"/>
  <c r="Q283" s="1"/>
  <c r="Q284" s="1"/>
  <c r="Q285" s="1"/>
  <c r="Q286" s="1"/>
  <c r="Q287" s="1"/>
  <c r="Q288" s="1"/>
  <c r="Q289" s="1"/>
  <c r="Q290" s="1"/>
  <c r="Q291" s="1"/>
  <c r="Q292" s="1"/>
  <c r="Q293" s="1"/>
  <c r="Q294" s="1"/>
  <c r="Q295" s="1"/>
  <c r="Q296" s="1"/>
  <c r="Q297" s="1"/>
  <c r="Q298" s="1"/>
  <c r="Q299" s="1"/>
  <c r="Q300" s="1"/>
  <c r="Q301" s="1"/>
  <c r="Q302" s="1"/>
  <c r="Q303" s="1"/>
  <c r="Q304" s="1"/>
  <c r="Q305" s="1"/>
  <c r="Q306" s="1"/>
  <c r="Q307" s="1"/>
  <c r="Q308" s="1"/>
  <c r="Q309" s="1"/>
  <c r="Q310" s="1"/>
  <c r="Q311" s="1"/>
  <c r="Q312" s="1"/>
  <c r="Q313" s="1"/>
  <c r="Q314" s="1"/>
  <c r="Q315" s="1"/>
  <c r="Q316" s="1"/>
  <c r="Q317" s="1"/>
  <c r="Q318" s="1"/>
  <c r="Q319" s="1"/>
  <c r="Q320" s="1"/>
  <c r="Q321" s="1"/>
  <c r="Q322" s="1"/>
  <c r="Q323" s="1"/>
  <c r="Q324" s="1"/>
  <c r="Q325" s="1"/>
  <c r="Q326" s="1"/>
  <c r="Q327" s="1"/>
  <c r="Q328" s="1"/>
  <c r="Q329" s="1"/>
  <c r="Q330" s="1"/>
  <c r="Q331" s="1"/>
  <c r="Q332" s="1"/>
  <c r="Q333" s="1"/>
  <c r="Q334" s="1"/>
  <c r="Q335" s="1"/>
  <c r="Q336" s="1"/>
  <c r="Q337" s="1"/>
  <c r="Q338" s="1"/>
  <c r="Q339" s="1"/>
  <c r="Q340" s="1"/>
  <c r="Q341" s="1"/>
  <c r="Q342" s="1"/>
  <c r="Q343" s="1"/>
  <c r="Q344" s="1"/>
  <c r="Q345" s="1"/>
  <c r="Q346" s="1"/>
  <c r="Q347" s="1"/>
  <c r="Q348" s="1"/>
  <c r="Q349" s="1"/>
  <c r="Q350" s="1"/>
  <c r="Q351" s="1"/>
  <c r="Q352" s="1"/>
  <c r="Q353" s="1"/>
  <c r="Q354" s="1"/>
  <c r="Q355" s="1"/>
  <c r="Q356" s="1"/>
  <c r="Q357" s="1"/>
  <c r="Q358" s="1"/>
  <c r="Q359" s="1"/>
  <c r="Q360" s="1"/>
  <c r="Q361" s="1"/>
  <c r="Q362" s="1"/>
  <c r="Q363" s="1"/>
  <c r="Q364" s="1"/>
  <c r="Q365" s="1"/>
  <c r="Q366" s="1"/>
  <c r="Q367" s="1"/>
  <c r="Q368" s="1"/>
  <c r="Q369" s="1"/>
  <c r="Q370" s="1"/>
  <c r="Q371" s="1"/>
  <c r="Q372" s="1"/>
  <c r="Q373" s="1"/>
  <c r="Q374" s="1"/>
  <c r="Q375" s="1"/>
  <c r="Q376" s="1"/>
  <c r="Q377" s="1"/>
  <c r="Q378" s="1"/>
  <c r="Q379" s="1"/>
  <c r="Q380" s="1"/>
  <c r="Q381" s="1"/>
  <c r="Q382" s="1"/>
  <c r="Q383" s="1"/>
  <c r="Q384" s="1"/>
  <c r="Q385" s="1"/>
  <c r="Q386" s="1"/>
  <c r="Q387" s="1"/>
  <c r="Q388" s="1"/>
  <c r="Q389" s="1"/>
  <c r="Q390" s="1"/>
  <c r="Q391" s="1"/>
  <c r="Q392" s="1"/>
  <c r="Q393" s="1"/>
  <c r="Q394" s="1"/>
  <c r="Q395" s="1"/>
  <c r="Q396" s="1"/>
  <c r="Q397" s="1"/>
  <c r="Q398" s="1"/>
  <c r="Q399" s="1"/>
  <c r="Q400" s="1"/>
  <c r="Q401" s="1"/>
  <c r="Q402" s="1"/>
  <c r="Q403" s="1"/>
  <c r="Q404" s="1"/>
  <c r="Q405" s="1"/>
  <c r="Q406" s="1"/>
  <c r="Q407" s="1"/>
  <c r="Q408" s="1"/>
  <c r="Q409" s="1"/>
  <c r="Q410" s="1"/>
  <c r="Q411" s="1"/>
  <c r="Q412" s="1"/>
  <c r="Q413" s="1"/>
  <c r="Q414" s="1"/>
  <c r="Q415" s="1"/>
  <c r="Q416" s="1"/>
  <c r="Q417" s="1"/>
  <c r="Q418" s="1"/>
  <c r="Q419" s="1"/>
  <c r="Q420" s="1"/>
  <c r="Q421" s="1"/>
  <c r="Q422" s="1"/>
  <c r="Q423" s="1"/>
  <c r="Q424" s="1"/>
  <c r="Q425" s="1"/>
  <c r="Q426" s="1"/>
  <c r="Q427" s="1"/>
  <c r="Q428" s="1"/>
  <c r="Q429" s="1"/>
  <c r="Q430" s="1"/>
  <c r="Q431" s="1"/>
  <c r="Q432" s="1"/>
  <c r="Q433" s="1"/>
  <c r="Q434" s="1"/>
  <c r="Q435" s="1"/>
  <c r="Q436" s="1"/>
  <c r="Q437" s="1"/>
  <c r="Q438" s="1"/>
  <c r="Q439" s="1"/>
  <c r="Q440" s="1"/>
  <c r="Q441" s="1"/>
  <c r="Q442" s="1"/>
  <c r="Q443" s="1"/>
  <c r="Q444" s="1"/>
  <c r="Q445" s="1"/>
  <c r="Q446" s="1"/>
  <c r="Q447" s="1"/>
  <c r="Q448" s="1"/>
  <c r="Q449" s="1"/>
  <c r="Q450" s="1"/>
  <c r="Q451" s="1"/>
  <c r="Q452" s="1"/>
  <c r="Q453" s="1"/>
  <c r="Q454" s="1"/>
  <c r="Q455" s="1"/>
  <c r="Q456" s="1"/>
  <c r="Q457" s="1"/>
  <c r="Q458" s="1"/>
  <c r="Q459" s="1"/>
  <c r="Q460" s="1"/>
  <c r="Q461" s="1"/>
  <c r="Q462" s="1"/>
  <c r="Q463" s="1"/>
  <c r="Q464" s="1"/>
  <c r="Q465" s="1"/>
  <c r="Q466" s="1"/>
  <c r="Q467" s="1"/>
  <c r="Q468" s="1"/>
  <c r="Q469" s="1"/>
  <c r="Q470" s="1"/>
  <c r="Q471" s="1"/>
  <c r="Q472" s="1"/>
  <c r="Q473" s="1"/>
  <c r="Q474" s="1"/>
  <c r="Q475" s="1"/>
  <c r="Q476" s="1"/>
  <c r="Q477" s="1"/>
  <c r="Q478" s="1"/>
  <c r="Q479" s="1"/>
  <c r="Q480" s="1"/>
  <c r="Q481" s="1"/>
  <c r="Q482" s="1"/>
  <c r="Q483" s="1"/>
  <c r="Q484" s="1"/>
  <c r="Q485" s="1"/>
  <c r="Q486" s="1"/>
  <c r="Q487" s="1"/>
  <c r="Q488" s="1"/>
  <c r="Q489" s="1"/>
  <c r="Q490" s="1"/>
  <c r="Q491" s="1"/>
  <c r="Q492" s="1"/>
  <c r="Q493" s="1"/>
  <c r="Q494" s="1"/>
  <c r="Q495" s="1"/>
  <c r="Q496" s="1"/>
  <c r="Q497" s="1"/>
  <c r="Q498" s="1"/>
  <c r="Q499" s="1"/>
  <c r="Q500" s="1"/>
  <c r="Q501" s="1"/>
  <c r="Q502" s="1"/>
  <c r="Q503" s="1"/>
  <c r="Q504" s="1"/>
  <c r="Q505" s="1"/>
  <c r="Q506" s="1"/>
  <c r="Q507" s="1"/>
  <c r="Q508" s="1"/>
  <c r="Q509" s="1"/>
  <c r="Q510" s="1"/>
  <c r="H12"/>
  <c r="J12" s="1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I12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G25"/>
  <c r="G24"/>
  <c r="G23"/>
  <c r="G22"/>
  <c r="G21"/>
  <c r="G20"/>
  <c r="G19"/>
  <c r="G18"/>
  <c r="G17"/>
  <c r="G16"/>
  <c r="G15"/>
  <c r="G14"/>
  <c r="G13"/>
  <c r="G12"/>
  <c r="G11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O16" i="24"/>
  <c r="AO15"/>
  <c r="AO14"/>
  <c r="AO13"/>
  <c r="AO12"/>
  <c r="AM12"/>
  <c r="AN12" s="1"/>
  <c r="AN11"/>
  <c r="K16"/>
  <c r="K15"/>
  <c r="K14"/>
  <c r="K13"/>
  <c r="K12"/>
  <c r="I12"/>
  <c r="I13" s="1"/>
  <c r="I14" s="1"/>
  <c r="I15" s="1"/>
  <c r="I16" s="1"/>
  <c r="J11"/>
  <c r="AD11" i="27" l="1"/>
  <c r="AM11"/>
  <c r="AR19" i="26"/>
  <c r="O12" i="25"/>
  <c r="O13" s="1"/>
  <c r="AS20" i="27"/>
  <c r="O9" i="25"/>
  <c r="AG12"/>
  <c r="W12"/>
  <c r="P311" i="27"/>
  <c r="Q318"/>
  <c r="S317"/>
  <c r="K317"/>
  <c r="I318"/>
  <c r="AM13" i="24"/>
  <c r="AM14" s="1"/>
  <c r="AM15" s="1"/>
  <c r="AM16" s="1"/>
  <c r="AH12" i="27"/>
  <c r="AJ12" s="1"/>
  <c r="X12"/>
  <c r="P9"/>
  <c r="O13" i="26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54" s="1"/>
  <c r="O55" s="1"/>
  <c r="O56" s="1"/>
  <c r="O57" s="1"/>
  <c r="O58" s="1"/>
  <c r="O59" s="1"/>
  <c r="O60" s="1"/>
  <c r="O61" s="1"/>
  <c r="O62" s="1"/>
  <c r="O63" s="1"/>
  <c r="O64" s="1"/>
  <c r="O65" s="1"/>
  <c r="O66" s="1"/>
  <c r="O67" s="1"/>
  <c r="O68" s="1"/>
  <c r="O69" s="1"/>
  <c r="O70" s="1"/>
  <c r="O71" s="1"/>
  <c r="O72" s="1"/>
  <c r="O73" s="1"/>
  <c r="O74" s="1"/>
  <c r="O75" s="1"/>
  <c r="O76" s="1"/>
  <c r="O77" s="1"/>
  <c r="O78" s="1"/>
  <c r="O79" s="1"/>
  <c r="O80" s="1"/>
  <c r="O81" s="1"/>
  <c r="O82" s="1"/>
  <c r="O83" s="1"/>
  <c r="O84" s="1"/>
  <c r="O85" s="1"/>
  <c r="O86" s="1"/>
  <c r="O87" s="1"/>
  <c r="O88" s="1"/>
  <c r="O89" s="1"/>
  <c r="O90" s="1"/>
  <c r="O91" s="1"/>
  <c r="O92" s="1"/>
  <c r="O93" s="1"/>
  <c r="O94" s="1"/>
  <c r="O95" s="1"/>
  <c r="O96" s="1"/>
  <c r="O97" s="1"/>
  <c r="O98" s="1"/>
  <c r="O99" s="1"/>
  <c r="O100" s="1"/>
  <c r="O101" s="1"/>
  <c r="O102" s="1"/>
  <c r="O103" s="1"/>
  <c r="O104" s="1"/>
  <c r="O105" s="1"/>
  <c r="O106" s="1"/>
  <c r="O107" s="1"/>
  <c r="O108" s="1"/>
  <c r="O109" s="1"/>
  <c r="O110" s="1"/>
  <c r="O111" s="1"/>
  <c r="O112" s="1"/>
  <c r="O113" s="1"/>
  <c r="O114" s="1"/>
  <c r="O115" s="1"/>
  <c r="O116" s="1"/>
  <c r="O117" s="1"/>
  <c r="O118" s="1"/>
  <c r="O119" s="1"/>
  <c r="O120" s="1"/>
  <c r="O121" s="1"/>
  <c r="O122" s="1"/>
  <c r="O123" s="1"/>
  <c r="O124" s="1"/>
  <c r="O125" s="1"/>
  <c r="O126" s="1"/>
  <c r="O127" s="1"/>
  <c r="O128" s="1"/>
  <c r="O129" s="1"/>
  <c r="O130" s="1"/>
  <c r="O131" s="1"/>
  <c r="O132" s="1"/>
  <c r="O133" s="1"/>
  <c r="O134" s="1"/>
  <c r="O135" s="1"/>
  <c r="O136" s="1"/>
  <c r="O137" s="1"/>
  <c r="O138" s="1"/>
  <c r="O139" s="1"/>
  <c r="O140" s="1"/>
  <c r="O141" s="1"/>
  <c r="O142" s="1"/>
  <c r="O143" s="1"/>
  <c r="O144" s="1"/>
  <c r="O145" s="1"/>
  <c r="O146" s="1"/>
  <c r="O147" s="1"/>
  <c r="O148" s="1"/>
  <c r="O149" s="1"/>
  <c r="O150" s="1"/>
  <c r="O151" s="1"/>
  <c r="O152" s="1"/>
  <c r="O153" s="1"/>
  <c r="O154" s="1"/>
  <c r="O155" s="1"/>
  <c r="O156" s="1"/>
  <c r="O157" s="1"/>
  <c r="O158" s="1"/>
  <c r="O159" s="1"/>
  <c r="O160" s="1"/>
  <c r="O161" s="1"/>
  <c r="O162" s="1"/>
  <c r="O163" s="1"/>
  <c r="O164" s="1"/>
  <c r="O165" s="1"/>
  <c r="O166" s="1"/>
  <c r="O167" s="1"/>
  <c r="O168" s="1"/>
  <c r="O169" s="1"/>
  <c r="O170" s="1"/>
  <c r="O171" s="1"/>
  <c r="O172" s="1"/>
  <c r="O173" s="1"/>
  <c r="O174" s="1"/>
  <c r="O175" s="1"/>
  <c r="O176" s="1"/>
  <c r="O177" s="1"/>
  <c r="O178" s="1"/>
  <c r="O179" s="1"/>
  <c r="O180" s="1"/>
  <c r="O181" s="1"/>
  <c r="O182" s="1"/>
  <c r="O183" s="1"/>
  <c r="O184" s="1"/>
  <c r="O185" s="1"/>
  <c r="O186" s="1"/>
  <c r="O187" s="1"/>
  <c r="O188" s="1"/>
  <c r="O189" s="1"/>
  <c r="O190" s="1"/>
  <c r="O191" s="1"/>
  <c r="O192" s="1"/>
  <c r="O193" s="1"/>
  <c r="O194" s="1"/>
  <c r="O195" s="1"/>
  <c r="O196" s="1"/>
  <c r="O197" s="1"/>
  <c r="O198" s="1"/>
  <c r="O199" s="1"/>
  <c r="O200" s="1"/>
  <c r="O201" s="1"/>
  <c r="O202" s="1"/>
  <c r="O203" s="1"/>
  <c r="O204" s="1"/>
  <c r="O205" s="1"/>
  <c r="O206" s="1"/>
  <c r="O207" s="1"/>
  <c r="O208" s="1"/>
  <c r="O209" s="1"/>
  <c r="O210" s="1"/>
  <c r="O211" s="1"/>
  <c r="O212" s="1"/>
  <c r="O213" s="1"/>
  <c r="O214" s="1"/>
  <c r="O215" s="1"/>
  <c r="O216" s="1"/>
  <c r="O217" s="1"/>
  <c r="O218" s="1"/>
  <c r="O219" s="1"/>
  <c r="O220" s="1"/>
  <c r="O221" s="1"/>
  <c r="O222" s="1"/>
  <c r="O223" s="1"/>
  <c r="O224" s="1"/>
  <c r="O225" s="1"/>
  <c r="O226" s="1"/>
  <c r="O227" s="1"/>
  <c r="O228" s="1"/>
  <c r="O229" s="1"/>
  <c r="O230" s="1"/>
  <c r="O231" s="1"/>
  <c r="O232" s="1"/>
  <c r="O233" s="1"/>
  <c r="O234" s="1"/>
  <c r="O235" s="1"/>
  <c r="O236" s="1"/>
  <c r="O237" s="1"/>
  <c r="O238" s="1"/>
  <c r="O239" s="1"/>
  <c r="O240" s="1"/>
  <c r="O241" s="1"/>
  <c r="O242" s="1"/>
  <c r="O243" s="1"/>
  <c r="O244" s="1"/>
  <c r="O245" s="1"/>
  <c r="O246" s="1"/>
  <c r="O247" s="1"/>
  <c r="O248" s="1"/>
  <c r="O249" s="1"/>
  <c r="O250" s="1"/>
  <c r="O251" s="1"/>
  <c r="O252" s="1"/>
  <c r="O253" s="1"/>
  <c r="O254" s="1"/>
  <c r="O255" s="1"/>
  <c r="O256" s="1"/>
  <c r="O257" s="1"/>
  <c r="O258" s="1"/>
  <c r="O259" s="1"/>
  <c r="O260" s="1"/>
  <c r="O261" s="1"/>
  <c r="O262" s="1"/>
  <c r="O263" s="1"/>
  <c r="O264" s="1"/>
  <c r="O265" s="1"/>
  <c r="O266" s="1"/>
  <c r="O267" s="1"/>
  <c r="O268" s="1"/>
  <c r="O269" s="1"/>
  <c r="O270" s="1"/>
  <c r="O271" s="1"/>
  <c r="O272" s="1"/>
  <c r="O273" s="1"/>
  <c r="O274" s="1"/>
  <c r="O275" s="1"/>
  <c r="O276" s="1"/>
  <c r="O277" s="1"/>
  <c r="O278" s="1"/>
  <c r="O279" s="1"/>
  <c r="O280" s="1"/>
  <c r="O281" s="1"/>
  <c r="O282" s="1"/>
  <c r="O283" s="1"/>
  <c r="O284" s="1"/>
  <c r="O285" s="1"/>
  <c r="O286" s="1"/>
  <c r="O287" s="1"/>
  <c r="O288" s="1"/>
  <c r="O289" s="1"/>
  <c r="O290" s="1"/>
  <c r="O291" s="1"/>
  <c r="O292" s="1"/>
  <c r="O293" s="1"/>
  <c r="O294" s="1"/>
  <c r="O295" s="1"/>
  <c r="O296" s="1"/>
  <c r="O297" s="1"/>
  <c r="O298" s="1"/>
  <c r="O299" s="1"/>
  <c r="O300" s="1"/>
  <c r="O301" s="1"/>
  <c r="O302" s="1"/>
  <c r="O303" s="1"/>
  <c r="O304" s="1"/>
  <c r="O305" s="1"/>
  <c r="O306" s="1"/>
  <c r="O307" s="1"/>
  <c r="O308" s="1"/>
  <c r="O309" s="1"/>
  <c r="W12"/>
  <c r="K13" i="27"/>
  <c r="S12"/>
  <c r="K12"/>
  <c r="Y12"/>
  <c r="AY15" i="26"/>
  <c r="AY16" s="1"/>
  <c r="H13"/>
  <c r="H14" s="1"/>
  <c r="P13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P55" s="1"/>
  <c r="P56" s="1"/>
  <c r="P57" s="1"/>
  <c r="P58" s="1"/>
  <c r="P59" s="1"/>
  <c r="P60" s="1"/>
  <c r="P61" s="1"/>
  <c r="P62" s="1"/>
  <c r="P63" s="1"/>
  <c r="P64" s="1"/>
  <c r="P65" s="1"/>
  <c r="P66" s="1"/>
  <c r="P67" s="1"/>
  <c r="P68" s="1"/>
  <c r="P69" s="1"/>
  <c r="P70" s="1"/>
  <c r="P71" s="1"/>
  <c r="P72" s="1"/>
  <c r="P73" s="1"/>
  <c r="P74" s="1"/>
  <c r="P75" s="1"/>
  <c r="P76" s="1"/>
  <c r="P77" s="1"/>
  <c r="P78" s="1"/>
  <c r="P79" s="1"/>
  <c r="P80" s="1"/>
  <c r="P81" s="1"/>
  <c r="P82" s="1"/>
  <c r="P83" s="1"/>
  <c r="P84" s="1"/>
  <c r="P85" s="1"/>
  <c r="P86" s="1"/>
  <c r="P87" s="1"/>
  <c r="P88" s="1"/>
  <c r="P89" s="1"/>
  <c r="P90" s="1"/>
  <c r="P91" s="1"/>
  <c r="P92" s="1"/>
  <c r="P93" s="1"/>
  <c r="P94" s="1"/>
  <c r="P95" s="1"/>
  <c r="P96" s="1"/>
  <c r="P97" s="1"/>
  <c r="P98" s="1"/>
  <c r="P99" s="1"/>
  <c r="P100" s="1"/>
  <c r="P101" s="1"/>
  <c r="P102" s="1"/>
  <c r="P103" s="1"/>
  <c r="P104" s="1"/>
  <c r="P105" s="1"/>
  <c r="P106" s="1"/>
  <c r="P107" s="1"/>
  <c r="P108" s="1"/>
  <c r="P109" s="1"/>
  <c r="P110" s="1"/>
  <c r="P111" s="1"/>
  <c r="P112" s="1"/>
  <c r="P113" s="1"/>
  <c r="P114" s="1"/>
  <c r="P115" s="1"/>
  <c r="P116" s="1"/>
  <c r="P117" s="1"/>
  <c r="P118" s="1"/>
  <c r="P119" s="1"/>
  <c r="P120" s="1"/>
  <c r="P121" s="1"/>
  <c r="P122" s="1"/>
  <c r="P123" s="1"/>
  <c r="P124" s="1"/>
  <c r="P125" s="1"/>
  <c r="P126" s="1"/>
  <c r="P127" s="1"/>
  <c r="P128" s="1"/>
  <c r="P129" s="1"/>
  <c r="P130" s="1"/>
  <c r="P131" s="1"/>
  <c r="P132" s="1"/>
  <c r="P133" s="1"/>
  <c r="P134" s="1"/>
  <c r="P135" s="1"/>
  <c r="P136" s="1"/>
  <c r="P137" s="1"/>
  <c r="P138" s="1"/>
  <c r="P139" s="1"/>
  <c r="P140" s="1"/>
  <c r="P141" s="1"/>
  <c r="P142" s="1"/>
  <c r="P143" s="1"/>
  <c r="P144" s="1"/>
  <c r="P145" s="1"/>
  <c r="P146" s="1"/>
  <c r="P147" s="1"/>
  <c r="P148" s="1"/>
  <c r="P149" s="1"/>
  <c r="P150" s="1"/>
  <c r="P151" s="1"/>
  <c r="P152" s="1"/>
  <c r="P153" s="1"/>
  <c r="P154" s="1"/>
  <c r="P155" s="1"/>
  <c r="P156" s="1"/>
  <c r="P157" s="1"/>
  <c r="P158" s="1"/>
  <c r="P159" s="1"/>
  <c r="P160" s="1"/>
  <c r="P161" s="1"/>
  <c r="P162" s="1"/>
  <c r="P163" s="1"/>
  <c r="P164" s="1"/>
  <c r="P165" s="1"/>
  <c r="P166" s="1"/>
  <c r="P167" s="1"/>
  <c r="P168" s="1"/>
  <c r="P169" s="1"/>
  <c r="P170" s="1"/>
  <c r="P171" s="1"/>
  <c r="P172" s="1"/>
  <c r="P173" s="1"/>
  <c r="P174" s="1"/>
  <c r="P175" s="1"/>
  <c r="P176" s="1"/>
  <c r="P177" s="1"/>
  <c r="P178" s="1"/>
  <c r="P179" s="1"/>
  <c r="P180" s="1"/>
  <c r="P181" s="1"/>
  <c r="P182" s="1"/>
  <c r="P183" s="1"/>
  <c r="P184" s="1"/>
  <c r="P185" s="1"/>
  <c r="P186" s="1"/>
  <c r="P187" s="1"/>
  <c r="P188" s="1"/>
  <c r="P189" s="1"/>
  <c r="P190" s="1"/>
  <c r="P191" s="1"/>
  <c r="P192" s="1"/>
  <c r="P193" s="1"/>
  <c r="P194" s="1"/>
  <c r="P195" s="1"/>
  <c r="P196" s="1"/>
  <c r="P197" s="1"/>
  <c r="P198" s="1"/>
  <c r="P199" s="1"/>
  <c r="P200" s="1"/>
  <c r="P201" s="1"/>
  <c r="P202" s="1"/>
  <c r="P203" s="1"/>
  <c r="P204" s="1"/>
  <c r="P205" s="1"/>
  <c r="P206" s="1"/>
  <c r="P207" s="1"/>
  <c r="P208" s="1"/>
  <c r="P209" s="1"/>
  <c r="P210" s="1"/>
  <c r="P211" s="1"/>
  <c r="P212" s="1"/>
  <c r="P213" s="1"/>
  <c r="P214" s="1"/>
  <c r="P215" s="1"/>
  <c r="P216" s="1"/>
  <c r="P217" s="1"/>
  <c r="P218" s="1"/>
  <c r="P219" s="1"/>
  <c r="P220" s="1"/>
  <c r="P221" s="1"/>
  <c r="P222" s="1"/>
  <c r="P223" s="1"/>
  <c r="P224" s="1"/>
  <c r="P225" s="1"/>
  <c r="P226" s="1"/>
  <c r="P227" s="1"/>
  <c r="P228" s="1"/>
  <c r="P229" s="1"/>
  <c r="P230" s="1"/>
  <c r="P231" s="1"/>
  <c r="P232" s="1"/>
  <c r="P233" s="1"/>
  <c r="P234" s="1"/>
  <c r="P235" s="1"/>
  <c r="P236" s="1"/>
  <c r="P237" s="1"/>
  <c r="P238" s="1"/>
  <c r="P239" s="1"/>
  <c r="P240" s="1"/>
  <c r="P241" s="1"/>
  <c r="P242" s="1"/>
  <c r="P243" s="1"/>
  <c r="P244" s="1"/>
  <c r="P245" s="1"/>
  <c r="P246" s="1"/>
  <c r="P247" s="1"/>
  <c r="P248" s="1"/>
  <c r="P249" s="1"/>
  <c r="P250" s="1"/>
  <c r="P251" s="1"/>
  <c r="P252" s="1"/>
  <c r="P253" s="1"/>
  <c r="P254" s="1"/>
  <c r="P255" s="1"/>
  <c r="P256" s="1"/>
  <c r="P257" s="1"/>
  <c r="P258" s="1"/>
  <c r="P259" s="1"/>
  <c r="P260" s="1"/>
  <c r="P261" s="1"/>
  <c r="P262" s="1"/>
  <c r="P263" s="1"/>
  <c r="P264" s="1"/>
  <c r="P265" s="1"/>
  <c r="P266" s="1"/>
  <c r="P267" s="1"/>
  <c r="P268" s="1"/>
  <c r="P269" s="1"/>
  <c r="P270" s="1"/>
  <c r="P271" s="1"/>
  <c r="P272" s="1"/>
  <c r="P273" s="1"/>
  <c r="P274" s="1"/>
  <c r="P275" s="1"/>
  <c r="P276" s="1"/>
  <c r="P277" s="1"/>
  <c r="P278" s="1"/>
  <c r="P279" s="1"/>
  <c r="P280" s="1"/>
  <c r="P281" s="1"/>
  <c r="P282" s="1"/>
  <c r="P283" s="1"/>
  <c r="P284" s="1"/>
  <c r="P285" s="1"/>
  <c r="P286" s="1"/>
  <c r="P287" s="1"/>
  <c r="P288" s="1"/>
  <c r="P289" s="1"/>
  <c r="P290" s="1"/>
  <c r="P291" s="1"/>
  <c r="P292" s="1"/>
  <c r="P293" s="1"/>
  <c r="P294" s="1"/>
  <c r="P295" s="1"/>
  <c r="P296" s="1"/>
  <c r="P297" s="1"/>
  <c r="P298" s="1"/>
  <c r="P299" s="1"/>
  <c r="P300" s="1"/>
  <c r="P301" s="1"/>
  <c r="P302" s="1"/>
  <c r="P303" s="1"/>
  <c r="P304" s="1"/>
  <c r="P305" s="1"/>
  <c r="P306" s="1"/>
  <c r="P307" s="1"/>
  <c r="P308" s="1"/>
  <c r="P309" s="1"/>
  <c r="P310" s="1"/>
  <c r="H15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s="1"/>
  <c r="H88" s="1"/>
  <c r="H89" s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AI12"/>
  <c r="R12"/>
  <c r="J13"/>
  <c r="J12"/>
  <c r="P13" i="25"/>
  <c r="R12"/>
  <c r="AI12"/>
  <c r="AW15"/>
  <c r="AW16" s="1"/>
  <c r="H13"/>
  <c r="J13" s="1"/>
  <c r="I28"/>
  <c r="AP12" i="24"/>
  <c r="J12"/>
  <c r="L12" s="1"/>
  <c r="AR21" i="26" l="1"/>
  <c r="H311"/>
  <c r="J310"/>
  <c r="R310"/>
  <c r="P311"/>
  <c r="O310"/>
  <c r="AR19" i="25"/>
  <c r="O14"/>
  <c r="AS21" i="27"/>
  <c r="K318"/>
  <c r="I319"/>
  <c r="S318"/>
  <c r="Q319"/>
  <c r="P312"/>
  <c r="S13"/>
  <c r="K14"/>
  <c r="AA12"/>
  <c r="AY17" i="26"/>
  <c r="AY18" s="1"/>
  <c r="Z12"/>
  <c r="R13"/>
  <c r="J14"/>
  <c r="P14" i="25"/>
  <c r="O15" s="1"/>
  <c r="R13"/>
  <c r="AW17"/>
  <c r="AW18" s="1"/>
  <c r="H14"/>
  <c r="J14" s="1"/>
  <c r="I29"/>
  <c r="I12" i="23"/>
  <c r="J12" s="1"/>
  <c r="V12"/>
  <c r="L12"/>
  <c r="AD12"/>
  <c r="AD13" s="1"/>
  <c r="AD14" s="1"/>
  <c r="AD15" s="1"/>
  <c r="AD16" s="1"/>
  <c r="AD17" s="1"/>
  <c r="AD18" s="1"/>
  <c r="AD19" s="1"/>
  <c r="AD20" s="1"/>
  <c r="AD21" s="1"/>
  <c r="AD22" s="1"/>
  <c r="AD23" s="1"/>
  <c r="AD24" s="1"/>
  <c r="AD25" s="1"/>
  <c r="AD26" s="1"/>
  <c r="AD27" s="1"/>
  <c r="AD28" s="1"/>
  <c r="AD29" s="1"/>
  <c r="AD30" s="1"/>
  <c r="AH30"/>
  <c r="AF30"/>
  <c r="AH29"/>
  <c r="AF29"/>
  <c r="AH28"/>
  <c r="AF28"/>
  <c r="AH27"/>
  <c r="AF27"/>
  <c r="AH26"/>
  <c r="AF26"/>
  <c r="AH25"/>
  <c r="AF25"/>
  <c r="AH24"/>
  <c r="AF24"/>
  <c r="AH23"/>
  <c r="AF23"/>
  <c r="AH22"/>
  <c r="AF22"/>
  <c r="AH21"/>
  <c r="AF21"/>
  <c r="AH20"/>
  <c r="AF20"/>
  <c r="AH19"/>
  <c r="AF19"/>
  <c r="AH18"/>
  <c r="AF18"/>
  <c r="AH17"/>
  <c r="AF17"/>
  <c r="AH16"/>
  <c r="AF16"/>
  <c r="AH15"/>
  <c r="AF15"/>
  <c r="AH14"/>
  <c r="AF14"/>
  <c r="AH13"/>
  <c r="AF13"/>
  <c r="AH12"/>
  <c r="AG12"/>
  <c r="AI12" s="1"/>
  <c r="AF12"/>
  <c r="AI11"/>
  <c r="AH11"/>
  <c r="Q13"/>
  <c r="V13" s="1"/>
  <c r="G13"/>
  <c r="L13" s="1"/>
  <c r="S12"/>
  <c r="AR22" i="26" l="1"/>
  <c r="O311"/>
  <c r="J311"/>
  <c r="H312"/>
  <c r="P312"/>
  <c r="R311"/>
  <c r="AR20" i="25"/>
  <c r="AS22" i="27"/>
  <c r="P313"/>
  <c r="S319"/>
  <c r="Q320"/>
  <c r="K319"/>
  <c r="I320"/>
  <c r="AG13" i="23"/>
  <c r="AG14" s="1"/>
  <c r="AG15" s="1"/>
  <c r="AG16" s="1"/>
  <c r="AG17" s="1"/>
  <c r="AG18" s="1"/>
  <c r="AG19" s="1"/>
  <c r="AG20" s="1"/>
  <c r="AG21" s="1"/>
  <c r="AG22" s="1"/>
  <c r="AG23" s="1"/>
  <c r="AG24" s="1"/>
  <c r="AG25" s="1"/>
  <c r="AG26" s="1"/>
  <c r="AG27" s="1"/>
  <c r="AG28" s="1"/>
  <c r="AG29" s="1"/>
  <c r="AG30" s="1"/>
  <c r="K12"/>
  <c r="U12"/>
  <c r="W12" s="1"/>
  <c r="K15" i="27"/>
  <c r="S14"/>
  <c r="AY19" i="26"/>
  <c r="AY20" s="1"/>
  <c r="J15"/>
  <c r="R14"/>
  <c r="P15" i="25"/>
  <c r="O16" s="1"/>
  <c r="R14"/>
  <c r="AW19"/>
  <c r="AW20" s="1"/>
  <c r="H15"/>
  <c r="J15" s="1"/>
  <c r="I30"/>
  <c r="I13" i="23"/>
  <c r="AI15"/>
  <c r="AI16"/>
  <c r="AI17"/>
  <c r="AI18"/>
  <c r="AI19"/>
  <c r="AI20"/>
  <c r="AI21"/>
  <c r="AI22"/>
  <c r="AI23"/>
  <c r="AI24"/>
  <c r="AI25"/>
  <c r="AI26"/>
  <c r="AI27"/>
  <c r="AI28"/>
  <c r="AI29"/>
  <c r="AI30"/>
  <c r="M12"/>
  <c r="S13"/>
  <c r="T13" s="1"/>
  <c r="Z12" i="20"/>
  <c r="AB12" s="1"/>
  <c r="X13"/>
  <c r="AC12"/>
  <c r="AI14" i="23" l="1"/>
  <c r="AR23" i="26"/>
  <c r="R312"/>
  <c r="P313"/>
  <c r="O312"/>
  <c r="H313"/>
  <c r="J312"/>
  <c r="AR21" i="25"/>
  <c r="AS23" i="27"/>
  <c r="I321"/>
  <c r="K320"/>
  <c r="Q321"/>
  <c r="S320"/>
  <c r="P314"/>
  <c r="AI13" i="23"/>
  <c r="Z13" i="20"/>
  <c r="AD12"/>
  <c r="AA12"/>
  <c r="AA13" s="1"/>
  <c r="S15" i="27"/>
  <c r="K16"/>
  <c r="AY21" i="26"/>
  <c r="AY22" s="1"/>
  <c r="R15"/>
  <c r="J16"/>
  <c r="P16" i="25"/>
  <c r="O17" s="1"/>
  <c r="R15"/>
  <c r="AW21"/>
  <c r="AW22" s="1"/>
  <c r="H16"/>
  <c r="J16" s="1"/>
  <c r="I31"/>
  <c r="AC13" i="20"/>
  <c r="E12" i="14"/>
  <c r="B11" i="30"/>
  <c r="P13" i="20"/>
  <c r="T12"/>
  <c r="R12"/>
  <c r="S12" s="1"/>
  <c r="L12"/>
  <c r="S40" i="10"/>
  <c r="Q40"/>
  <c r="S39"/>
  <c r="Q39"/>
  <c r="S38"/>
  <c r="Q38"/>
  <c r="S37"/>
  <c r="Q37"/>
  <c r="S36"/>
  <c r="Q36"/>
  <c r="S35"/>
  <c r="Q35"/>
  <c r="S34"/>
  <c r="Q34"/>
  <c r="S33"/>
  <c r="Q33"/>
  <c r="S32"/>
  <c r="Q32"/>
  <c r="S31"/>
  <c r="Q31"/>
  <c r="S30"/>
  <c r="Q30"/>
  <c r="S29"/>
  <c r="Q29"/>
  <c r="S28"/>
  <c r="Q28"/>
  <c r="S27"/>
  <c r="Q27"/>
  <c r="R27" s="1"/>
  <c r="U27" s="1"/>
  <c r="J12" i="20"/>
  <c r="K12" s="1"/>
  <c r="H13"/>
  <c r="L13" s="1"/>
  <c r="D12" i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AK12" i="16"/>
  <c r="AM12" s="1"/>
  <c r="AH12"/>
  <c r="AH13" s="1"/>
  <c r="AC12"/>
  <c r="AE12" s="1"/>
  <c r="Z12"/>
  <c r="AK11"/>
  <c r="AC11"/>
  <c r="T12"/>
  <c r="V12" s="1"/>
  <c r="Q12"/>
  <c r="T11"/>
  <c r="L12"/>
  <c r="L11"/>
  <c r="N12"/>
  <c r="I12"/>
  <c r="I13" s="1"/>
  <c r="D12" i="30" l="1"/>
  <c r="S15" s="1"/>
  <c r="D11"/>
  <c r="J15" s="1"/>
  <c r="D311" i="1"/>
  <c r="B310" i="30"/>
  <c r="B11" i="24"/>
  <c r="B11" i="12"/>
  <c r="B11" i="27"/>
  <c r="E11" s="1"/>
  <c r="B11" i="9"/>
  <c r="AR24" i="26"/>
  <c r="J313"/>
  <c r="H314"/>
  <c r="O313"/>
  <c r="P314"/>
  <c r="R313"/>
  <c r="AR22" i="25"/>
  <c r="AS24" i="27"/>
  <c r="P315"/>
  <c r="Q322"/>
  <c r="S321"/>
  <c r="I322"/>
  <c r="K321"/>
  <c r="B11" i="23"/>
  <c r="D11" s="1"/>
  <c r="B11" i="20"/>
  <c r="B11" i="16"/>
  <c r="B11" i="17"/>
  <c r="D11" s="1"/>
  <c r="B11" i="14"/>
  <c r="B11" i="26"/>
  <c r="D11" s="1"/>
  <c r="AO11" s="1"/>
  <c r="K17" i="27"/>
  <c r="S16"/>
  <c r="AY23" i="26"/>
  <c r="AY24" s="1"/>
  <c r="J17"/>
  <c r="R16"/>
  <c r="P17" i="25"/>
  <c r="O18" s="1"/>
  <c r="R16"/>
  <c r="X11" i="24"/>
  <c r="B11" i="25"/>
  <c r="D11" s="1"/>
  <c r="AO11" s="1"/>
  <c r="AW23"/>
  <c r="AW24" s="1"/>
  <c r="H17"/>
  <c r="J17" s="1"/>
  <c r="I32"/>
  <c r="M12" i="20"/>
  <c r="B12" i="30"/>
  <c r="B14"/>
  <c r="B16"/>
  <c r="B18"/>
  <c r="B20"/>
  <c r="B22"/>
  <c r="B24"/>
  <c r="B26"/>
  <c r="B28"/>
  <c r="B30"/>
  <c r="B32"/>
  <c r="B34"/>
  <c r="B36"/>
  <c r="B38"/>
  <c r="B40"/>
  <c r="B42"/>
  <c r="B44"/>
  <c r="B46"/>
  <c r="B48"/>
  <c r="B50"/>
  <c r="B52"/>
  <c r="B54"/>
  <c r="B56"/>
  <c r="B58"/>
  <c r="B60"/>
  <c r="B62"/>
  <c r="B64"/>
  <c r="B66"/>
  <c r="B68"/>
  <c r="B70"/>
  <c r="B72"/>
  <c r="B74"/>
  <c r="B76"/>
  <c r="B78"/>
  <c r="B80"/>
  <c r="B82"/>
  <c r="B84"/>
  <c r="B86"/>
  <c r="B88"/>
  <c r="B90"/>
  <c r="B92"/>
  <c r="B94"/>
  <c r="B96"/>
  <c r="B98"/>
  <c r="B100"/>
  <c r="B102"/>
  <c r="B104"/>
  <c r="B106"/>
  <c r="B108"/>
  <c r="B110"/>
  <c r="B112"/>
  <c r="B114"/>
  <c r="B116"/>
  <c r="B118"/>
  <c r="B120"/>
  <c r="B122"/>
  <c r="B124"/>
  <c r="B126"/>
  <c r="B128"/>
  <c r="B130"/>
  <c r="B132"/>
  <c r="B134"/>
  <c r="B136"/>
  <c r="B138"/>
  <c r="B140"/>
  <c r="B142"/>
  <c r="B144"/>
  <c r="B146"/>
  <c r="B148"/>
  <c r="B150"/>
  <c r="B152"/>
  <c r="B154"/>
  <c r="B156"/>
  <c r="B158"/>
  <c r="B160"/>
  <c r="B162"/>
  <c r="B164"/>
  <c r="B166"/>
  <c r="B168"/>
  <c r="B170"/>
  <c r="B172"/>
  <c r="B174"/>
  <c r="B176"/>
  <c r="B178"/>
  <c r="B180"/>
  <c r="B182"/>
  <c r="B184"/>
  <c r="B186"/>
  <c r="B188"/>
  <c r="B190"/>
  <c r="B192"/>
  <c r="B194"/>
  <c r="B196"/>
  <c r="B198"/>
  <c r="B200"/>
  <c r="B202"/>
  <c r="B204"/>
  <c r="B206"/>
  <c r="B208"/>
  <c r="B210"/>
  <c r="B212"/>
  <c r="B214"/>
  <c r="B216"/>
  <c r="B218"/>
  <c r="B220"/>
  <c r="B222"/>
  <c r="B224"/>
  <c r="B226"/>
  <c r="B228"/>
  <c r="B230"/>
  <c r="B232"/>
  <c r="B234"/>
  <c r="B236"/>
  <c r="B238"/>
  <c r="B240"/>
  <c r="B242"/>
  <c r="B244"/>
  <c r="B246"/>
  <c r="B248"/>
  <c r="B250"/>
  <c r="B252"/>
  <c r="B254"/>
  <c r="B256"/>
  <c r="B258"/>
  <c r="B260"/>
  <c r="B262"/>
  <c r="B264"/>
  <c r="B266"/>
  <c r="B268"/>
  <c r="B270"/>
  <c r="B272"/>
  <c r="B274"/>
  <c r="B276"/>
  <c r="B278"/>
  <c r="B280"/>
  <c r="B282"/>
  <c r="B284"/>
  <c r="B286"/>
  <c r="B288"/>
  <c r="B290"/>
  <c r="B292"/>
  <c r="B294"/>
  <c r="B296"/>
  <c r="B298"/>
  <c r="B300"/>
  <c r="B302"/>
  <c r="B304"/>
  <c r="B306"/>
  <c r="B308"/>
  <c r="R28" i="10"/>
  <c r="U28" s="1"/>
  <c r="B13" i="30"/>
  <c r="B15"/>
  <c r="B17"/>
  <c r="B19"/>
  <c r="B21"/>
  <c r="B23"/>
  <c r="B25"/>
  <c r="B27"/>
  <c r="B29"/>
  <c r="B31"/>
  <c r="B33"/>
  <c r="B35"/>
  <c r="B37"/>
  <c r="B39"/>
  <c r="B41"/>
  <c r="B43"/>
  <c r="B45"/>
  <c r="B47"/>
  <c r="B49"/>
  <c r="B51"/>
  <c r="B53"/>
  <c r="B55"/>
  <c r="B57"/>
  <c r="B59"/>
  <c r="B61"/>
  <c r="B63"/>
  <c r="B65"/>
  <c r="B67"/>
  <c r="B69"/>
  <c r="B71"/>
  <c r="B73"/>
  <c r="B75"/>
  <c r="B77"/>
  <c r="B79"/>
  <c r="B81"/>
  <c r="B83"/>
  <c r="B85"/>
  <c r="B87"/>
  <c r="B89"/>
  <c r="B91"/>
  <c r="B93"/>
  <c r="B95"/>
  <c r="B97"/>
  <c r="B99"/>
  <c r="B101"/>
  <c r="B103"/>
  <c r="B105"/>
  <c r="B107"/>
  <c r="B109"/>
  <c r="B111"/>
  <c r="B113"/>
  <c r="B115"/>
  <c r="B117"/>
  <c r="B119"/>
  <c r="B121"/>
  <c r="B123"/>
  <c r="B125"/>
  <c r="B127"/>
  <c r="B129"/>
  <c r="B131"/>
  <c r="B133"/>
  <c r="B135"/>
  <c r="B137"/>
  <c r="B139"/>
  <c r="B141"/>
  <c r="B143"/>
  <c r="B145"/>
  <c r="B147"/>
  <c r="B149"/>
  <c r="B151"/>
  <c r="B153"/>
  <c r="B155"/>
  <c r="B157"/>
  <c r="B159"/>
  <c r="B161"/>
  <c r="B163"/>
  <c r="B165"/>
  <c r="B167"/>
  <c r="B169"/>
  <c r="B171"/>
  <c r="B173"/>
  <c r="B175"/>
  <c r="B177"/>
  <c r="B179"/>
  <c r="B181"/>
  <c r="B183"/>
  <c r="B185"/>
  <c r="B187"/>
  <c r="B189"/>
  <c r="B191"/>
  <c r="B193"/>
  <c r="B195"/>
  <c r="B197"/>
  <c r="B199"/>
  <c r="B201"/>
  <c r="B203"/>
  <c r="B205"/>
  <c r="B207"/>
  <c r="B209"/>
  <c r="B211"/>
  <c r="B213"/>
  <c r="B215"/>
  <c r="B217"/>
  <c r="B219"/>
  <c r="B221"/>
  <c r="B223"/>
  <c r="B225"/>
  <c r="B227"/>
  <c r="B229"/>
  <c r="B231"/>
  <c r="B233"/>
  <c r="B235"/>
  <c r="B237"/>
  <c r="B239"/>
  <c r="B241"/>
  <c r="B243"/>
  <c r="B245"/>
  <c r="B247"/>
  <c r="B249"/>
  <c r="B251"/>
  <c r="B253"/>
  <c r="B255"/>
  <c r="B257"/>
  <c r="B259"/>
  <c r="B261"/>
  <c r="B263"/>
  <c r="B265"/>
  <c r="B267"/>
  <c r="B269"/>
  <c r="B271"/>
  <c r="B273"/>
  <c r="B275"/>
  <c r="B277"/>
  <c r="B279"/>
  <c r="B281"/>
  <c r="B283"/>
  <c r="B285"/>
  <c r="B287"/>
  <c r="B289"/>
  <c r="B291"/>
  <c r="B293"/>
  <c r="B295"/>
  <c r="B297"/>
  <c r="B299"/>
  <c r="B301"/>
  <c r="B303"/>
  <c r="B305"/>
  <c r="B307"/>
  <c r="B309"/>
  <c r="U12" i="20"/>
  <c r="T13"/>
  <c r="T28" i="10"/>
  <c r="R29"/>
  <c r="T27"/>
  <c r="Z13" i="16"/>
  <c r="Q13"/>
  <c r="S5" i="10"/>
  <c r="Q5"/>
  <c r="R5" s="1"/>
  <c r="U5" s="1"/>
  <c r="U4"/>
  <c r="S4"/>
  <c r="T4" s="1"/>
  <c r="Q4"/>
  <c r="D308" i="30" l="1"/>
  <c r="T311" s="1"/>
  <c r="D307"/>
  <c r="K311" s="1"/>
  <c r="D304"/>
  <c r="R307" s="1"/>
  <c r="R308" s="1"/>
  <c r="D303"/>
  <c r="I307" s="1"/>
  <c r="D300"/>
  <c r="S303" s="1"/>
  <c r="D299"/>
  <c r="J303" s="1"/>
  <c r="D296"/>
  <c r="T299" s="1"/>
  <c r="D295"/>
  <c r="K299" s="1"/>
  <c r="D292"/>
  <c r="R295" s="1"/>
  <c r="D291"/>
  <c r="I295" s="1"/>
  <c r="D287"/>
  <c r="J291" s="1"/>
  <c r="D288"/>
  <c r="S291" s="1"/>
  <c r="D284"/>
  <c r="T287" s="1"/>
  <c r="D283"/>
  <c r="K287" s="1"/>
  <c r="D280"/>
  <c r="R283" s="1"/>
  <c r="R284" s="1"/>
  <c r="D279"/>
  <c r="I283" s="1"/>
  <c r="D276"/>
  <c r="S279" s="1"/>
  <c r="D275"/>
  <c r="J279" s="1"/>
  <c r="D272"/>
  <c r="T275" s="1"/>
  <c r="D271"/>
  <c r="K275" s="1"/>
  <c r="D268"/>
  <c r="R271" s="1"/>
  <c r="D267"/>
  <c r="I271" s="1"/>
  <c r="D264"/>
  <c r="S267" s="1"/>
  <c r="D263"/>
  <c r="J267" s="1"/>
  <c r="D260"/>
  <c r="T263" s="1"/>
  <c r="D259"/>
  <c r="K263" s="1"/>
  <c r="D256"/>
  <c r="R259" s="1"/>
  <c r="R260" s="1"/>
  <c r="D255"/>
  <c r="I259" s="1"/>
  <c r="D251"/>
  <c r="J255" s="1"/>
  <c r="D252"/>
  <c r="S255" s="1"/>
  <c r="D247"/>
  <c r="K251" s="1"/>
  <c r="D248"/>
  <c r="T251" s="1"/>
  <c r="D243"/>
  <c r="I247" s="1"/>
  <c r="D244"/>
  <c r="R247" s="1"/>
  <c r="D239"/>
  <c r="J243" s="1"/>
  <c r="D240"/>
  <c r="S243" s="1"/>
  <c r="D235"/>
  <c r="K239" s="1"/>
  <c r="D236"/>
  <c r="T239" s="1"/>
  <c r="D232"/>
  <c r="R235" s="1"/>
  <c r="D231"/>
  <c r="I235" s="1"/>
  <c r="D228"/>
  <c r="S231" s="1"/>
  <c r="D227"/>
  <c r="J231" s="1"/>
  <c r="D224"/>
  <c r="T227" s="1"/>
  <c r="D223"/>
  <c r="K227" s="1"/>
  <c r="D220"/>
  <c r="R223" s="1"/>
  <c r="D219"/>
  <c r="I223" s="1"/>
  <c r="D216"/>
  <c r="S219" s="1"/>
  <c r="D215"/>
  <c r="J219" s="1"/>
  <c r="D212"/>
  <c r="T215" s="1"/>
  <c r="D211"/>
  <c r="K215" s="1"/>
  <c r="D208"/>
  <c r="R211" s="1"/>
  <c r="R212" s="1"/>
  <c r="D207"/>
  <c r="I211" s="1"/>
  <c r="D203"/>
  <c r="J207" s="1"/>
  <c r="D204"/>
  <c r="S207" s="1"/>
  <c r="D199"/>
  <c r="K203" s="1"/>
  <c r="D200"/>
  <c r="T203" s="1"/>
  <c r="D195"/>
  <c r="I199" s="1"/>
  <c r="D196"/>
  <c r="R199" s="1"/>
  <c r="D191"/>
  <c r="J195" s="1"/>
  <c r="D192"/>
  <c r="S195" s="1"/>
  <c r="D187"/>
  <c r="K191" s="1"/>
  <c r="D188"/>
  <c r="T191" s="1"/>
  <c r="D184"/>
  <c r="R187" s="1"/>
  <c r="D183"/>
  <c r="I187" s="1"/>
  <c r="D180"/>
  <c r="S183" s="1"/>
  <c r="D179"/>
  <c r="J183" s="1"/>
  <c r="D176"/>
  <c r="T179" s="1"/>
  <c r="D175"/>
  <c r="K179" s="1"/>
  <c r="D172"/>
  <c r="R175" s="1"/>
  <c r="D171"/>
  <c r="I175" s="1"/>
  <c r="D168"/>
  <c r="S171" s="1"/>
  <c r="D167"/>
  <c r="J171" s="1"/>
  <c r="D164"/>
  <c r="T167" s="1"/>
  <c r="D163"/>
  <c r="K167" s="1"/>
  <c r="D160"/>
  <c r="R163" s="1"/>
  <c r="R164" s="1"/>
  <c r="D159"/>
  <c r="I163" s="1"/>
  <c r="D155"/>
  <c r="J159" s="1"/>
  <c r="D156"/>
  <c r="S159" s="1"/>
  <c r="D151"/>
  <c r="K155" s="1"/>
  <c r="D152"/>
  <c r="T155" s="1"/>
  <c r="D147"/>
  <c r="I151" s="1"/>
  <c r="D148"/>
  <c r="R151" s="1"/>
  <c r="D143"/>
  <c r="J147" s="1"/>
  <c r="D144"/>
  <c r="S147" s="1"/>
  <c r="D139"/>
  <c r="K143" s="1"/>
  <c r="D140"/>
  <c r="T143" s="1"/>
  <c r="D136"/>
  <c r="R139" s="1"/>
  <c r="D135"/>
  <c r="I139" s="1"/>
  <c r="D132"/>
  <c r="S135" s="1"/>
  <c r="D131"/>
  <c r="J135" s="1"/>
  <c r="D128"/>
  <c r="T131" s="1"/>
  <c r="D127"/>
  <c r="K131" s="1"/>
  <c r="D124"/>
  <c r="R127" s="1"/>
  <c r="D123"/>
  <c r="I127" s="1"/>
  <c r="D120"/>
  <c r="S123" s="1"/>
  <c r="D119"/>
  <c r="J123" s="1"/>
  <c r="D116"/>
  <c r="T119" s="1"/>
  <c r="D115"/>
  <c r="K119" s="1"/>
  <c r="D112"/>
  <c r="R115" s="1"/>
  <c r="R116" s="1"/>
  <c r="D111"/>
  <c r="I115" s="1"/>
  <c r="D107"/>
  <c r="J111" s="1"/>
  <c r="D108"/>
  <c r="S111" s="1"/>
  <c r="D103"/>
  <c r="K107" s="1"/>
  <c r="D104"/>
  <c r="T107" s="1"/>
  <c r="D99"/>
  <c r="I103" s="1"/>
  <c r="D100"/>
  <c r="R103" s="1"/>
  <c r="D95"/>
  <c r="J99" s="1"/>
  <c r="D96"/>
  <c r="S99" s="1"/>
  <c r="D91"/>
  <c r="K95" s="1"/>
  <c r="D92"/>
  <c r="T95" s="1"/>
  <c r="D88"/>
  <c r="R91" s="1"/>
  <c r="D87"/>
  <c r="I91" s="1"/>
  <c r="D84"/>
  <c r="S87" s="1"/>
  <c r="D83"/>
  <c r="J87" s="1"/>
  <c r="D80"/>
  <c r="T83" s="1"/>
  <c r="D79"/>
  <c r="K83" s="1"/>
  <c r="D76"/>
  <c r="R79" s="1"/>
  <c r="D75"/>
  <c r="I79" s="1"/>
  <c r="D72"/>
  <c r="S75" s="1"/>
  <c r="D71"/>
  <c r="J75" s="1"/>
  <c r="D68"/>
  <c r="T71" s="1"/>
  <c r="D67"/>
  <c r="K71" s="1"/>
  <c r="D64"/>
  <c r="R67" s="1"/>
  <c r="R68" s="1"/>
  <c r="D63"/>
  <c r="I67" s="1"/>
  <c r="D59"/>
  <c r="J63" s="1"/>
  <c r="D60"/>
  <c r="S63" s="1"/>
  <c r="D55"/>
  <c r="K59" s="1"/>
  <c r="D56"/>
  <c r="T59" s="1"/>
  <c r="D51"/>
  <c r="I55" s="1"/>
  <c r="D52"/>
  <c r="R55" s="1"/>
  <c r="D47"/>
  <c r="J51" s="1"/>
  <c r="D48"/>
  <c r="S51" s="1"/>
  <c r="D43"/>
  <c r="K47" s="1"/>
  <c r="D44"/>
  <c r="T47" s="1"/>
  <c r="D40"/>
  <c r="R43" s="1"/>
  <c r="D39"/>
  <c r="I43" s="1"/>
  <c r="D36"/>
  <c r="S39" s="1"/>
  <c r="D35"/>
  <c r="J39" s="1"/>
  <c r="D32"/>
  <c r="T35" s="1"/>
  <c r="D31"/>
  <c r="K35" s="1"/>
  <c r="D28"/>
  <c r="R31" s="1"/>
  <c r="D27"/>
  <c r="I31" s="1"/>
  <c r="D24"/>
  <c r="S27" s="1"/>
  <c r="D23"/>
  <c r="J27" s="1"/>
  <c r="D20"/>
  <c r="T23" s="1"/>
  <c r="D19"/>
  <c r="K23" s="1"/>
  <c r="D16"/>
  <c r="R19" s="1"/>
  <c r="R20" s="1"/>
  <c r="D15"/>
  <c r="I19" s="1"/>
  <c r="G304"/>
  <c r="U307" s="1"/>
  <c r="G303"/>
  <c r="L307" s="1"/>
  <c r="G300"/>
  <c r="T303" s="1"/>
  <c r="G299"/>
  <c r="K303" s="1"/>
  <c r="G296"/>
  <c r="S299" s="1"/>
  <c r="G295"/>
  <c r="J299" s="1"/>
  <c r="G292"/>
  <c r="U295" s="1"/>
  <c r="G291"/>
  <c r="L295" s="1"/>
  <c r="L296" s="1"/>
  <c r="G288"/>
  <c r="T291" s="1"/>
  <c r="G287"/>
  <c r="K291" s="1"/>
  <c r="G283"/>
  <c r="J287" s="1"/>
  <c r="G284"/>
  <c r="S287" s="1"/>
  <c r="G280"/>
  <c r="U283" s="1"/>
  <c r="G279"/>
  <c r="L283" s="1"/>
  <c r="G276"/>
  <c r="T279" s="1"/>
  <c r="G275"/>
  <c r="K279" s="1"/>
  <c r="G272"/>
  <c r="S275" s="1"/>
  <c r="G271"/>
  <c r="J275" s="1"/>
  <c r="G268"/>
  <c r="U271" s="1"/>
  <c r="G267"/>
  <c r="L271" s="1"/>
  <c r="G264"/>
  <c r="T267" s="1"/>
  <c r="G263"/>
  <c r="K267" s="1"/>
  <c r="G260"/>
  <c r="S263" s="1"/>
  <c r="G259"/>
  <c r="J263" s="1"/>
  <c r="G256"/>
  <c r="U259" s="1"/>
  <c r="G255"/>
  <c r="L259" s="1"/>
  <c r="L260" s="1"/>
  <c r="G252"/>
  <c r="T255" s="1"/>
  <c r="G251"/>
  <c r="K255" s="1"/>
  <c r="G248"/>
  <c r="S251" s="1"/>
  <c r="G247"/>
  <c r="J251" s="1"/>
  <c r="G244"/>
  <c r="U247" s="1"/>
  <c r="G243"/>
  <c r="L247" s="1"/>
  <c r="G240"/>
  <c r="T243" s="1"/>
  <c r="G239"/>
  <c r="K243" s="1"/>
  <c r="G236"/>
  <c r="S239" s="1"/>
  <c r="G235"/>
  <c r="J239" s="1"/>
  <c r="G232"/>
  <c r="U235" s="1"/>
  <c r="G231"/>
  <c r="L235" s="1"/>
  <c r="G228"/>
  <c r="T231" s="1"/>
  <c r="G227"/>
  <c r="K231" s="1"/>
  <c r="G224"/>
  <c r="S227" s="1"/>
  <c r="G223"/>
  <c r="J227" s="1"/>
  <c r="G220"/>
  <c r="U223" s="1"/>
  <c r="G219"/>
  <c r="L223" s="1"/>
  <c r="G216"/>
  <c r="T219" s="1"/>
  <c r="G215"/>
  <c r="K219" s="1"/>
  <c r="G212"/>
  <c r="S215" s="1"/>
  <c r="G211"/>
  <c r="J215" s="1"/>
  <c r="G208"/>
  <c r="U211" s="1"/>
  <c r="G207"/>
  <c r="L211" s="1"/>
  <c r="L212" s="1"/>
  <c r="G204"/>
  <c r="T207" s="1"/>
  <c r="G203"/>
  <c r="K207" s="1"/>
  <c r="G200"/>
  <c r="S203" s="1"/>
  <c r="G199"/>
  <c r="J203" s="1"/>
  <c r="G196"/>
  <c r="U199" s="1"/>
  <c r="G195"/>
  <c r="L199" s="1"/>
  <c r="L200" s="1"/>
  <c r="G192"/>
  <c r="T195" s="1"/>
  <c r="G191"/>
  <c r="K195" s="1"/>
  <c r="G188"/>
  <c r="S191" s="1"/>
  <c r="G187"/>
  <c r="J191" s="1"/>
  <c r="G184"/>
  <c r="U187" s="1"/>
  <c r="G183"/>
  <c r="L187" s="1"/>
  <c r="L188" s="1"/>
  <c r="G180"/>
  <c r="T183" s="1"/>
  <c r="G179"/>
  <c r="K183" s="1"/>
  <c r="G176"/>
  <c r="S179" s="1"/>
  <c r="G175"/>
  <c r="J179" s="1"/>
  <c r="G172"/>
  <c r="U175" s="1"/>
  <c r="G171"/>
  <c r="L175" s="1"/>
  <c r="G168"/>
  <c r="T171" s="1"/>
  <c r="G167"/>
  <c r="K171" s="1"/>
  <c r="G164"/>
  <c r="S167" s="1"/>
  <c r="G163"/>
  <c r="J167" s="1"/>
  <c r="G160"/>
  <c r="U163" s="1"/>
  <c r="G159"/>
  <c r="L163" s="1"/>
  <c r="L164" s="1"/>
  <c r="G156"/>
  <c r="T159" s="1"/>
  <c r="G155"/>
  <c r="K159" s="1"/>
  <c r="G152"/>
  <c r="S155" s="1"/>
  <c r="G151"/>
  <c r="J155" s="1"/>
  <c r="G148"/>
  <c r="U151" s="1"/>
  <c r="G147"/>
  <c r="L151" s="1"/>
  <c r="G144"/>
  <c r="T147" s="1"/>
  <c r="G143"/>
  <c r="K147" s="1"/>
  <c r="G140"/>
  <c r="S143" s="1"/>
  <c r="G139"/>
  <c r="J143" s="1"/>
  <c r="G136"/>
  <c r="U139" s="1"/>
  <c r="G135"/>
  <c r="L139" s="1"/>
  <c r="L140" s="1"/>
  <c r="G132"/>
  <c r="T135" s="1"/>
  <c r="G131"/>
  <c r="K135" s="1"/>
  <c r="G128"/>
  <c r="S131" s="1"/>
  <c r="G127"/>
  <c r="J131" s="1"/>
  <c r="G124"/>
  <c r="U127" s="1"/>
  <c r="G123"/>
  <c r="L127" s="1"/>
  <c r="L128" s="1"/>
  <c r="G120"/>
  <c r="T123" s="1"/>
  <c r="G119"/>
  <c r="K123" s="1"/>
  <c r="G116"/>
  <c r="S119" s="1"/>
  <c r="G115"/>
  <c r="J119" s="1"/>
  <c r="G112"/>
  <c r="U115" s="1"/>
  <c r="G111"/>
  <c r="L115" s="1"/>
  <c r="L116" s="1"/>
  <c r="G108"/>
  <c r="T111" s="1"/>
  <c r="G107"/>
  <c r="K111" s="1"/>
  <c r="G104"/>
  <c r="S107" s="1"/>
  <c r="G103"/>
  <c r="J107" s="1"/>
  <c r="G100"/>
  <c r="U103" s="1"/>
  <c r="G99"/>
  <c r="L103" s="1"/>
  <c r="G96"/>
  <c r="T99" s="1"/>
  <c r="G95"/>
  <c r="K99" s="1"/>
  <c r="G92"/>
  <c r="S95" s="1"/>
  <c r="G91"/>
  <c r="J95" s="1"/>
  <c r="G88"/>
  <c r="U91" s="1"/>
  <c r="G87"/>
  <c r="L91" s="1"/>
  <c r="G84"/>
  <c r="T87" s="1"/>
  <c r="G83"/>
  <c r="K87" s="1"/>
  <c r="G80"/>
  <c r="S83" s="1"/>
  <c r="G79"/>
  <c r="J83" s="1"/>
  <c r="G76"/>
  <c r="U79" s="1"/>
  <c r="G75"/>
  <c r="L79" s="1"/>
  <c r="L80" s="1"/>
  <c r="G72"/>
  <c r="T75" s="1"/>
  <c r="G71"/>
  <c r="K75" s="1"/>
  <c r="G68"/>
  <c r="S71" s="1"/>
  <c r="G67"/>
  <c r="J71" s="1"/>
  <c r="G64"/>
  <c r="U67" s="1"/>
  <c r="G63"/>
  <c r="L67" s="1"/>
  <c r="L68" s="1"/>
  <c r="G60"/>
  <c r="T63" s="1"/>
  <c r="G59"/>
  <c r="K63" s="1"/>
  <c r="G56"/>
  <c r="S59" s="1"/>
  <c r="G55"/>
  <c r="J59" s="1"/>
  <c r="G52"/>
  <c r="U55" s="1"/>
  <c r="G51"/>
  <c r="L55" s="1"/>
  <c r="L56" s="1"/>
  <c r="G48"/>
  <c r="T51" s="1"/>
  <c r="G47"/>
  <c r="K51" s="1"/>
  <c r="G44"/>
  <c r="S47" s="1"/>
  <c r="G43"/>
  <c r="J47" s="1"/>
  <c r="G40"/>
  <c r="U43" s="1"/>
  <c r="G39"/>
  <c r="L43" s="1"/>
  <c r="G35"/>
  <c r="K39" s="1"/>
  <c r="G36"/>
  <c r="T39" s="1"/>
  <c r="G31"/>
  <c r="J35" s="1"/>
  <c r="G32"/>
  <c r="S35" s="1"/>
  <c r="G27"/>
  <c r="L31" s="1"/>
  <c r="L32" s="1"/>
  <c r="G28"/>
  <c r="U31" s="1"/>
  <c r="G23"/>
  <c r="K27" s="1"/>
  <c r="G24"/>
  <c r="T27" s="1"/>
  <c r="G19"/>
  <c r="J23" s="1"/>
  <c r="G20"/>
  <c r="S23" s="1"/>
  <c r="G15"/>
  <c r="L19" s="1"/>
  <c r="L20" s="1"/>
  <c r="G16"/>
  <c r="U19" s="1"/>
  <c r="G11"/>
  <c r="K15" s="1"/>
  <c r="G12"/>
  <c r="T15" s="1"/>
  <c r="AO11" i="9"/>
  <c r="AR22" s="1"/>
  <c r="D11"/>
  <c r="G308" i="30"/>
  <c r="S311" s="1"/>
  <c r="G307"/>
  <c r="J311" s="1"/>
  <c r="F308"/>
  <c r="U311" s="1"/>
  <c r="F307"/>
  <c r="L311" s="1"/>
  <c r="F304"/>
  <c r="S307" s="1"/>
  <c r="F303"/>
  <c r="J307" s="1"/>
  <c r="F300"/>
  <c r="U303" s="1"/>
  <c r="U304" s="1"/>
  <c r="F299"/>
  <c r="L303" s="1"/>
  <c r="F296"/>
  <c r="U299" s="1"/>
  <c r="U300" s="1"/>
  <c r="F295"/>
  <c r="L299" s="1"/>
  <c r="F291"/>
  <c r="J295" s="1"/>
  <c r="F292"/>
  <c r="S295" s="1"/>
  <c r="F287"/>
  <c r="L291" s="1"/>
  <c r="F288"/>
  <c r="U291" s="1"/>
  <c r="F284"/>
  <c r="U287" s="1"/>
  <c r="U288" s="1"/>
  <c r="F283"/>
  <c r="L287" s="1"/>
  <c r="F280"/>
  <c r="S283" s="1"/>
  <c r="F279"/>
  <c r="J283" s="1"/>
  <c r="F276"/>
  <c r="U279" s="1"/>
  <c r="U280" s="1"/>
  <c r="F275"/>
  <c r="L279" s="1"/>
  <c r="F272"/>
  <c r="U275" s="1"/>
  <c r="U276" s="1"/>
  <c r="F271"/>
  <c r="L275" s="1"/>
  <c r="F268"/>
  <c r="S271" s="1"/>
  <c r="F267"/>
  <c r="J271" s="1"/>
  <c r="F264"/>
  <c r="U267" s="1"/>
  <c r="U268" s="1"/>
  <c r="F263"/>
  <c r="L267" s="1"/>
  <c r="F260"/>
  <c r="U263" s="1"/>
  <c r="U264" s="1"/>
  <c r="F259"/>
  <c r="L263" s="1"/>
  <c r="F256"/>
  <c r="S259" s="1"/>
  <c r="F255"/>
  <c r="J259" s="1"/>
  <c r="F252"/>
  <c r="U255" s="1"/>
  <c r="U256" s="1"/>
  <c r="F251"/>
  <c r="L255" s="1"/>
  <c r="F248"/>
  <c r="U251" s="1"/>
  <c r="U252" s="1"/>
  <c r="F247"/>
  <c r="L251" s="1"/>
  <c r="F244"/>
  <c r="S247" s="1"/>
  <c r="F243"/>
  <c r="J247" s="1"/>
  <c r="F240"/>
  <c r="U243" s="1"/>
  <c r="U244" s="1"/>
  <c r="F239"/>
  <c r="L243" s="1"/>
  <c r="F236"/>
  <c r="U239" s="1"/>
  <c r="U240" s="1"/>
  <c r="F235"/>
  <c r="L239" s="1"/>
  <c r="F232"/>
  <c r="S235" s="1"/>
  <c r="F231"/>
  <c r="J235" s="1"/>
  <c r="F228"/>
  <c r="U231" s="1"/>
  <c r="U232" s="1"/>
  <c r="F227"/>
  <c r="L231" s="1"/>
  <c r="F224"/>
  <c r="U227" s="1"/>
  <c r="U228" s="1"/>
  <c r="F223"/>
  <c r="L227" s="1"/>
  <c r="F220"/>
  <c r="S223" s="1"/>
  <c r="F219"/>
  <c r="J223" s="1"/>
  <c r="F216"/>
  <c r="U219" s="1"/>
  <c r="U220" s="1"/>
  <c r="F215"/>
  <c r="L219" s="1"/>
  <c r="F212"/>
  <c r="U215" s="1"/>
  <c r="U216" s="1"/>
  <c r="F211"/>
  <c r="L215" s="1"/>
  <c r="F208"/>
  <c r="S211" s="1"/>
  <c r="F207"/>
  <c r="J211" s="1"/>
  <c r="F204"/>
  <c r="U207" s="1"/>
  <c r="U208" s="1"/>
  <c r="F203"/>
  <c r="L207" s="1"/>
  <c r="F200"/>
  <c r="U203" s="1"/>
  <c r="U204" s="1"/>
  <c r="F199"/>
  <c r="L203" s="1"/>
  <c r="F196"/>
  <c r="S199" s="1"/>
  <c r="F195"/>
  <c r="J199" s="1"/>
  <c r="F192"/>
  <c r="U195" s="1"/>
  <c r="U196" s="1"/>
  <c r="F191"/>
  <c r="L195" s="1"/>
  <c r="F188"/>
  <c r="U191" s="1"/>
  <c r="U192" s="1"/>
  <c r="F187"/>
  <c r="L191" s="1"/>
  <c r="F184"/>
  <c r="S187" s="1"/>
  <c r="F183"/>
  <c r="J187" s="1"/>
  <c r="F180"/>
  <c r="U183" s="1"/>
  <c r="U184" s="1"/>
  <c r="F179"/>
  <c r="L183" s="1"/>
  <c r="F176"/>
  <c r="U179" s="1"/>
  <c r="U180" s="1"/>
  <c r="F175"/>
  <c r="L179" s="1"/>
  <c r="F172"/>
  <c r="S175" s="1"/>
  <c r="F171"/>
  <c r="J175" s="1"/>
  <c r="F168"/>
  <c r="U171" s="1"/>
  <c r="U172" s="1"/>
  <c r="F167"/>
  <c r="L171" s="1"/>
  <c r="F164"/>
  <c r="U167" s="1"/>
  <c r="U168" s="1"/>
  <c r="F163"/>
  <c r="L167" s="1"/>
  <c r="F160"/>
  <c r="S163" s="1"/>
  <c r="F159"/>
  <c r="J163" s="1"/>
  <c r="F156"/>
  <c r="U159" s="1"/>
  <c r="U160" s="1"/>
  <c r="F155"/>
  <c r="L159" s="1"/>
  <c r="F152"/>
  <c r="U155" s="1"/>
  <c r="U156" s="1"/>
  <c r="F151"/>
  <c r="L155" s="1"/>
  <c r="F148"/>
  <c r="S151" s="1"/>
  <c r="F147"/>
  <c r="J151" s="1"/>
  <c r="F144"/>
  <c r="U147" s="1"/>
  <c r="U148" s="1"/>
  <c r="F143"/>
  <c r="L147" s="1"/>
  <c r="F140"/>
  <c r="U143" s="1"/>
  <c r="U144" s="1"/>
  <c r="F139"/>
  <c r="L143" s="1"/>
  <c r="F136"/>
  <c r="S139" s="1"/>
  <c r="F135"/>
  <c r="J139" s="1"/>
  <c r="F132"/>
  <c r="U135" s="1"/>
  <c r="U136" s="1"/>
  <c r="F131"/>
  <c r="L135" s="1"/>
  <c r="F128"/>
  <c r="U131" s="1"/>
  <c r="U132" s="1"/>
  <c r="F127"/>
  <c r="L131" s="1"/>
  <c r="F124"/>
  <c r="S127" s="1"/>
  <c r="F123"/>
  <c r="J127" s="1"/>
  <c r="F120"/>
  <c r="U123" s="1"/>
  <c r="U124" s="1"/>
  <c r="F119"/>
  <c r="L123" s="1"/>
  <c r="F116"/>
  <c r="U119" s="1"/>
  <c r="U120" s="1"/>
  <c r="F115"/>
  <c r="L119" s="1"/>
  <c r="F112"/>
  <c r="S115" s="1"/>
  <c r="F111"/>
  <c r="J115" s="1"/>
  <c r="F108"/>
  <c r="U111" s="1"/>
  <c r="U112" s="1"/>
  <c r="F107"/>
  <c r="L111" s="1"/>
  <c r="F104"/>
  <c r="U107" s="1"/>
  <c r="U108" s="1"/>
  <c r="F103"/>
  <c r="L107" s="1"/>
  <c r="F100"/>
  <c r="S103" s="1"/>
  <c r="F99"/>
  <c r="J103" s="1"/>
  <c r="F96"/>
  <c r="U99" s="1"/>
  <c r="U100" s="1"/>
  <c r="F95"/>
  <c r="L99" s="1"/>
  <c r="F92"/>
  <c r="U95" s="1"/>
  <c r="U96" s="1"/>
  <c r="F91"/>
  <c r="L95" s="1"/>
  <c r="F88"/>
  <c r="S91" s="1"/>
  <c r="F87"/>
  <c r="J91" s="1"/>
  <c r="F84"/>
  <c r="U87" s="1"/>
  <c r="U88" s="1"/>
  <c r="F83"/>
  <c r="L87" s="1"/>
  <c r="F80"/>
  <c r="U83" s="1"/>
  <c r="U84" s="1"/>
  <c r="F79"/>
  <c r="L83" s="1"/>
  <c r="F76"/>
  <c r="S79" s="1"/>
  <c r="F75"/>
  <c r="J79" s="1"/>
  <c r="F72"/>
  <c r="U75" s="1"/>
  <c r="U76" s="1"/>
  <c r="F71"/>
  <c r="L75" s="1"/>
  <c r="F68"/>
  <c r="U71" s="1"/>
  <c r="U72" s="1"/>
  <c r="F67"/>
  <c r="L71" s="1"/>
  <c r="F64"/>
  <c r="S67" s="1"/>
  <c r="F63"/>
  <c r="J67" s="1"/>
  <c r="F60"/>
  <c r="U63" s="1"/>
  <c r="U64" s="1"/>
  <c r="F59"/>
  <c r="L63" s="1"/>
  <c r="F56"/>
  <c r="U59" s="1"/>
  <c r="U60" s="1"/>
  <c r="F55"/>
  <c r="L59" s="1"/>
  <c r="F52"/>
  <c r="S55" s="1"/>
  <c r="F51"/>
  <c r="J55" s="1"/>
  <c r="F48"/>
  <c r="U51" s="1"/>
  <c r="U52" s="1"/>
  <c r="F47"/>
  <c r="L51" s="1"/>
  <c r="F44"/>
  <c r="U47" s="1"/>
  <c r="U48" s="1"/>
  <c r="F43"/>
  <c r="L47" s="1"/>
  <c r="F40"/>
  <c r="S43" s="1"/>
  <c r="F39"/>
  <c r="J43" s="1"/>
  <c r="F36"/>
  <c r="U39" s="1"/>
  <c r="U40" s="1"/>
  <c r="F35"/>
  <c r="L39" s="1"/>
  <c r="F32"/>
  <c r="U35" s="1"/>
  <c r="U36" s="1"/>
  <c r="F31"/>
  <c r="L35" s="1"/>
  <c r="F28"/>
  <c r="S31" s="1"/>
  <c r="F27"/>
  <c r="J31" s="1"/>
  <c r="F24"/>
  <c r="U27" s="1"/>
  <c r="U28" s="1"/>
  <c r="F23"/>
  <c r="L27" s="1"/>
  <c r="F20"/>
  <c r="U23" s="1"/>
  <c r="U24" s="1"/>
  <c r="F19"/>
  <c r="L23" s="1"/>
  <c r="F16"/>
  <c r="S19" s="1"/>
  <c r="F15"/>
  <c r="J19" s="1"/>
  <c r="F12"/>
  <c r="U15" s="1"/>
  <c r="U16" s="1"/>
  <c r="F11"/>
  <c r="L15" s="1"/>
  <c r="E308"/>
  <c r="R311" s="1"/>
  <c r="E307"/>
  <c r="I311" s="1"/>
  <c r="E304"/>
  <c r="T307" s="1"/>
  <c r="T308" s="1"/>
  <c r="E303"/>
  <c r="K307" s="1"/>
  <c r="K308" s="1"/>
  <c r="E300"/>
  <c r="R303" s="1"/>
  <c r="R304" s="1"/>
  <c r="E299"/>
  <c r="I303" s="1"/>
  <c r="E296"/>
  <c r="R299" s="1"/>
  <c r="R300" s="1"/>
  <c r="E295"/>
  <c r="I299" s="1"/>
  <c r="E292"/>
  <c r="T295" s="1"/>
  <c r="T296" s="1"/>
  <c r="E291"/>
  <c r="K295" s="1"/>
  <c r="K296" s="1"/>
  <c r="E288"/>
  <c r="R291" s="1"/>
  <c r="R292" s="1"/>
  <c r="E287"/>
  <c r="I291" s="1"/>
  <c r="E283"/>
  <c r="I287" s="1"/>
  <c r="E284"/>
  <c r="R287" s="1"/>
  <c r="E280"/>
  <c r="T283" s="1"/>
  <c r="T284" s="1"/>
  <c r="E279"/>
  <c r="K283" s="1"/>
  <c r="E276"/>
  <c r="R279" s="1"/>
  <c r="R280" s="1"/>
  <c r="E275"/>
  <c r="I279" s="1"/>
  <c r="E272"/>
  <c r="R275" s="1"/>
  <c r="R276" s="1"/>
  <c r="E271"/>
  <c r="I275" s="1"/>
  <c r="E268"/>
  <c r="T271" s="1"/>
  <c r="T272" s="1"/>
  <c r="E267"/>
  <c r="K271" s="1"/>
  <c r="E264"/>
  <c r="R267" s="1"/>
  <c r="R268" s="1"/>
  <c r="E263"/>
  <c r="I267" s="1"/>
  <c r="E260"/>
  <c r="R263" s="1"/>
  <c r="R264" s="1"/>
  <c r="E259"/>
  <c r="I263" s="1"/>
  <c r="E256"/>
  <c r="T259" s="1"/>
  <c r="T260" s="1"/>
  <c r="E255"/>
  <c r="K259" s="1"/>
  <c r="E252"/>
  <c r="R255" s="1"/>
  <c r="R256" s="1"/>
  <c r="E251"/>
  <c r="I255" s="1"/>
  <c r="E248"/>
  <c r="R251" s="1"/>
  <c r="R252" s="1"/>
  <c r="E247"/>
  <c r="I251" s="1"/>
  <c r="E244"/>
  <c r="T247" s="1"/>
  <c r="T248" s="1"/>
  <c r="E243"/>
  <c r="K247" s="1"/>
  <c r="E240"/>
  <c r="R243" s="1"/>
  <c r="R244" s="1"/>
  <c r="E239"/>
  <c r="I243" s="1"/>
  <c r="E236"/>
  <c r="R239" s="1"/>
  <c r="R240" s="1"/>
  <c r="E235"/>
  <c r="I239" s="1"/>
  <c r="E232"/>
  <c r="T235" s="1"/>
  <c r="T236" s="1"/>
  <c r="E231"/>
  <c r="K235" s="1"/>
  <c r="K236" s="1"/>
  <c r="E228"/>
  <c r="R231" s="1"/>
  <c r="R232" s="1"/>
  <c r="E227"/>
  <c r="I231" s="1"/>
  <c r="E224"/>
  <c r="R227" s="1"/>
  <c r="R228" s="1"/>
  <c r="E223"/>
  <c r="I227" s="1"/>
  <c r="E220"/>
  <c r="T223" s="1"/>
  <c r="T224" s="1"/>
  <c r="E219"/>
  <c r="K223" s="1"/>
  <c r="K224" s="1"/>
  <c r="E216"/>
  <c r="R219" s="1"/>
  <c r="R220" s="1"/>
  <c r="E215"/>
  <c r="I219" s="1"/>
  <c r="E212"/>
  <c r="R215" s="1"/>
  <c r="R216" s="1"/>
  <c r="E211"/>
  <c r="I215" s="1"/>
  <c r="E208"/>
  <c r="T211" s="1"/>
  <c r="T212" s="1"/>
  <c r="E207"/>
  <c r="K211" s="1"/>
  <c r="K212" s="1"/>
  <c r="E204"/>
  <c r="R207" s="1"/>
  <c r="R208" s="1"/>
  <c r="E203"/>
  <c r="I207" s="1"/>
  <c r="E200"/>
  <c r="R203" s="1"/>
  <c r="R204" s="1"/>
  <c r="E199"/>
  <c r="I203" s="1"/>
  <c r="E196"/>
  <c r="T199" s="1"/>
  <c r="T200" s="1"/>
  <c r="E195"/>
  <c r="K199" s="1"/>
  <c r="K200" s="1"/>
  <c r="E192"/>
  <c r="R195" s="1"/>
  <c r="R196" s="1"/>
  <c r="E191"/>
  <c r="I195" s="1"/>
  <c r="E188"/>
  <c r="R191" s="1"/>
  <c r="R192" s="1"/>
  <c r="E187"/>
  <c r="I191" s="1"/>
  <c r="E184"/>
  <c r="T187" s="1"/>
  <c r="T188" s="1"/>
  <c r="E183"/>
  <c r="K187" s="1"/>
  <c r="E180"/>
  <c r="R183" s="1"/>
  <c r="R184" s="1"/>
  <c r="E179"/>
  <c r="I183" s="1"/>
  <c r="E176"/>
  <c r="R179" s="1"/>
  <c r="R180" s="1"/>
  <c r="E175"/>
  <c r="I179" s="1"/>
  <c r="E172"/>
  <c r="T175" s="1"/>
  <c r="T176" s="1"/>
  <c r="E171"/>
  <c r="K175" s="1"/>
  <c r="K176" s="1"/>
  <c r="E168"/>
  <c r="R171" s="1"/>
  <c r="R172" s="1"/>
  <c r="E167"/>
  <c r="I171" s="1"/>
  <c r="E164"/>
  <c r="R167" s="1"/>
  <c r="R168" s="1"/>
  <c r="E163"/>
  <c r="I167" s="1"/>
  <c r="E160"/>
  <c r="T163" s="1"/>
  <c r="T164" s="1"/>
  <c r="E159"/>
  <c r="K163" s="1"/>
  <c r="K164" s="1"/>
  <c r="E156"/>
  <c r="R159" s="1"/>
  <c r="R160" s="1"/>
  <c r="E155"/>
  <c r="I159" s="1"/>
  <c r="E152"/>
  <c r="R155" s="1"/>
  <c r="R156" s="1"/>
  <c r="E151"/>
  <c r="I155" s="1"/>
  <c r="E148"/>
  <c r="T151" s="1"/>
  <c r="T152" s="1"/>
  <c r="E147"/>
  <c r="K151" s="1"/>
  <c r="E144"/>
  <c r="R147" s="1"/>
  <c r="R148" s="1"/>
  <c r="E143"/>
  <c r="I147" s="1"/>
  <c r="E140"/>
  <c r="R143" s="1"/>
  <c r="R144" s="1"/>
  <c r="E139"/>
  <c r="I143" s="1"/>
  <c r="E136"/>
  <c r="T139" s="1"/>
  <c r="T140" s="1"/>
  <c r="E135"/>
  <c r="K139" s="1"/>
  <c r="K140" s="1"/>
  <c r="E132"/>
  <c r="R135" s="1"/>
  <c r="R136" s="1"/>
  <c r="E131"/>
  <c r="I135" s="1"/>
  <c r="E128"/>
  <c r="R131" s="1"/>
  <c r="R132" s="1"/>
  <c r="E127"/>
  <c r="I131" s="1"/>
  <c r="E124"/>
  <c r="T127" s="1"/>
  <c r="T128" s="1"/>
  <c r="E123"/>
  <c r="K127" s="1"/>
  <c r="K128" s="1"/>
  <c r="E120"/>
  <c r="R123" s="1"/>
  <c r="R124" s="1"/>
  <c r="E119"/>
  <c r="I123" s="1"/>
  <c r="E116"/>
  <c r="R119" s="1"/>
  <c r="R120" s="1"/>
  <c r="E115"/>
  <c r="I119" s="1"/>
  <c r="E112"/>
  <c r="T115" s="1"/>
  <c r="T116" s="1"/>
  <c r="E111"/>
  <c r="K115" s="1"/>
  <c r="E108"/>
  <c r="R111" s="1"/>
  <c r="R112" s="1"/>
  <c r="E107"/>
  <c r="I111" s="1"/>
  <c r="E104"/>
  <c r="R107" s="1"/>
  <c r="R108" s="1"/>
  <c r="E103"/>
  <c r="I107" s="1"/>
  <c r="E100"/>
  <c r="T103" s="1"/>
  <c r="T104" s="1"/>
  <c r="E99"/>
  <c r="K103" s="1"/>
  <c r="K104" s="1"/>
  <c r="E96"/>
  <c r="R99" s="1"/>
  <c r="R100" s="1"/>
  <c r="E95"/>
  <c r="I99" s="1"/>
  <c r="E92"/>
  <c r="R95" s="1"/>
  <c r="R96" s="1"/>
  <c r="E91"/>
  <c r="I95" s="1"/>
  <c r="E88"/>
  <c r="T91" s="1"/>
  <c r="T92" s="1"/>
  <c r="E87"/>
  <c r="K91" s="1"/>
  <c r="K92" s="1"/>
  <c r="E84"/>
  <c r="R87" s="1"/>
  <c r="R88" s="1"/>
  <c r="E83"/>
  <c r="I87" s="1"/>
  <c r="E80"/>
  <c r="R83" s="1"/>
  <c r="R84" s="1"/>
  <c r="E79"/>
  <c r="I83" s="1"/>
  <c r="E76"/>
  <c r="T79" s="1"/>
  <c r="T80" s="1"/>
  <c r="E75"/>
  <c r="K79" s="1"/>
  <c r="K80" s="1"/>
  <c r="E72"/>
  <c r="R75" s="1"/>
  <c r="R76" s="1"/>
  <c r="E71"/>
  <c r="I75" s="1"/>
  <c r="E68"/>
  <c r="R71" s="1"/>
  <c r="R72" s="1"/>
  <c r="E67"/>
  <c r="I71" s="1"/>
  <c r="E64"/>
  <c r="T67" s="1"/>
  <c r="T68" s="1"/>
  <c r="E63"/>
  <c r="K67" s="1"/>
  <c r="E60"/>
  <c r="R63" s="1"/>
  <c r="R64" s="1"/>
  <c r="E59"/>
  <c r="I63" s="1"/>
  <c r="E56"/>
  <c r="R59" s="1"/>
  <c r="R60" s="1"/>
  <c r="E55"/>
  <c r="I59" s="1"/>
  <c r="E52"/>
  <c r="T55" s="1"/>
  <c r="T56" s="1"/>
  <c r="E51"/>
  <c r="K55" s="1"/>
  <c r="K56" s="1"/>
  <c r="E48"/>
  <c r="R51" s="1"/>
  <c r="R52" s="1"/>
  <c r="E47"/>
  <c r="I51" s="1"/>
  <c r="E44"/>
  <c r="R47" s="1"/>
  <c r="R48" s="1"/>
  <c r="E43"/>
  <c r="I47" s="1"/>
  <c r="E40"/>
  <c r="T43" s="1"/>
  <c r="T44" s="1"/>
  <c r="E39"/>
  <c r="K43" s="1"/>
  <c r="K44" s="1"/>
  <c r="E36"/>
  <c r="R39" s="1"/>
  <c r="R40" s="1"/>
  <c r="E35"/>
  <c r="I39" s="1"/>
  <c r="E32"/>
  <c r="R35" s="1"/>
  <c r="R36" s="1"/>
  <c r="E31"/>
  <c r="I35" s="1"/>
  <c r="E28"/>
  <c r="T31" s="1"/>
  <c r="T32" s="1"/>
  <c r="E27"/>
  <c r="K31" s="1"/>
  <c r="E24"/>
  <c r="R27" s="1"/>
  <c r="R28" s="1"/>
  <c r="E23"/>
  <c r="I27" s="1"/>
  <c r="E20"/>
  <c r="R23" s="1"/>
  <c r="R24" s="1"/>
  <c r="E19"/>
  <c r="I23" s="1"/>
  <c r="E16"/>
  <c r="E15"/>
  <c r="K19" s="1"/>
  <c r="E12"/>
  <c r="R15" s="1"/>
  <c r="E11"/>
  <c r="I15" s="1"/>
  <c r="B310" i="24"/>
  <c r="B310" i="12"/>
  <c r="B310" i="26"/>
  <c r="D310" s="1"/>
  <c r="B310" i="25"/>
  <c r="D310" s="1"/>
  <c r="B310" i="9"/>
  <c r="B310" i="27"/>
  <c r="B310" i="23"/>
  <c r="B310" i="14"/>
  <c r="C310" s="1"/>
  <c r="B310" i="4"/>
  <c r="B310" i="16"/>
  <c r="B310" i="20"/>
  <c r="B310" i="17"/>
  <c r="D310" s="1"/>
  <c r="D312" i="1"/>
  <c r="B311" i="30"/>
  <c r="B307" i="24"/>
  <c r="B307" i="12"/>
  <c r="B303" i="24"/>
  <c r="B303" i="12"/>
  <c r="B299" i="24"/>
  <c r="B299" i="12"/>
  <c r="B295" i="24"/>
  <c r="B295" i="12"/>
  <c r="B291" i="24"/>
  <c r="B291" i="12"/>
  <c r="B287" i="24"/>
  <c r="B287" i="12"/>
  <c r="B283" i="24"/>
  <c r="B283" i="12"/>
  <c r="B279" i="24"/>
  <c r="B279" i="12"/>
  <c r="B275" i="24"/>
  <c r="B275" i="12"/>
  <c r="B271" i="24"/>
  <c r="B271" i="12"/>
  <c r="B267" i="24"/>
  <c r="B267" i="12"/>
  <c r="B263" i="24"/>
  <c r="B263" i="12"/>
  <c r="B259" i="24"/>
  <c r="B259" i="12"/>
  <c r="B255" i="24"/>
  <c r="B255" i="12"/>
  <c r="B251" i="24"/>
  <c r="B251" i="12"/>
  <c r="B247" i="24"/>
  <c r="B247" i="12"/>
  <c r="B243" i="24"/>
  <c r="B243" i="12"/>
  <c r="B239" i="24"/>
  <c r="B239" i="12"/>
  <c r="B235" i="24"/>
  <c r="B235" i="12"/>
  <c r="B231" i="24"/>
  <c r="B231" i="12"/>
  <c r="B227" i="24"/>
  <c r="B227" i="12"/>
  <c r="B223" i="24"/>
  <c r="B223" i="12"/>
  <c r="B219" i="24"/>
  <c r="B219" i="12"/>
  <c r="B215" i="24"/>
  <c r="B215" i="12"/>
  <c r="B211" i="24"/>
  <c r="B211" i="12"/>
  <c r="B207" i="24"/>
  <c r="B207" i="12"/>
  <c r="B203" i="24"/>
  <c r="B203" i="12"/>
  <c r="B199" i="24"/>
  <c r="B199" i="12"/>
  <c r="B195" i="24"/>
  <c r="B195" i="12"/>
  <c r="B191" i="24"/>
  <c r="B191" i="12"/>
  <c r="B187" i="24"/>
  <c r="B187" i="12"/>
  <c r="B183" i="24"/>
  <c r="B183" i="12"/>
  <c r="B179" i="24"/>
  <c r="B179" i="12"/>
  <c r="B175" i="24"/>
  <c r="B175" i="12"/>
  <c r="B171" i="24"/>
  <c r="B171" i="12"/>
  <c r="B167" i="24"/>
  <c r="B167" i="12"/>
  <c r="B163" i="24"/>
  <c r="B163" i="12"/>
  <c r="B159" i="24"/>
  <c r="B159" i="12"/>
  <c r="B155" i="24"/>
  <c r="B155" i="12"/>
  <c r="B151" i="24"/>
  <c r="B151" i="12"/>
  <c r="B147" i="24"/>
  <c r="B147" i="12"/>
  <c r="B143" i="24"/>
  <c r="B143" i="12"/>
  <c r="B139" i="24"/>
  <c r="B139" i="12"/>
  <c r="B135" i="24"/>
  <c r="B135" i="12"/>
  <c r="B131" i="24"/>
  <c r="B131" i="12"/>
  <c r="B127" i="24"/>
  <c r="B127" i="12"/>
  <c r="B123" i="24"/>
  <c r="B123" i="12"/>
  <c r="B119" i="24"/>
  <c r="B119" i="12"/>
  <c r="B115" i="24"/>
  <c r="B115" i="12"/>
  <c r="B111" i="24"/>
  <c r="B111" i="12"/>
  <c r="B107" i="24"/>
  <c r="B107" i="12"/>
  <c r="B103" i="24"/>
  <c r="B103" i="12"/>
  <c r="B99" i="24"/>
  <c r="B99" i="12"/>
  <c r="B95" i="24"/>
  <c r="B95" i="12"/>
  <c r="B91" i="24"/>
  <c r="B91" i="12"/>
  <c r="B87" i="24"/>
  <c r="B87" i="12"/>
  <c r="B83" i="24"/>
  <c r="B83" i="12"/>
  <c r="B79" i="24"/>
  <c r="B79" i="12"/>
  <c r="B75" i="24"/>
  <c r="B75" i="12"/>
  <c r="B71" i="24"/>
  <c r="B71" i="12"/>
  <c r="B67" i="24"/>
  <c r="B67" i="12"/>
  <c r="B63" i="24"/>
  <c r="B63" i="12"/>
  <c r="B59" i="24"/>
  <c r="B59" i="12"/>
  <c r="B55" i="24"/>
  <c r="B55" i="12"/>
  <c r="B51" i="24"/>
  <c r="B51" i="12"/>
  <c r="B47" i="24"/>
  <c r="B47" i="12"/>
  <c r="B43" i="24"/>
  <c r="B43" i="12"/>
  <c r="B39" i="24"/>
  <c r="B39" i="12"/>
  <c r="B35" i="24"/>
  <c r="B35" i="12"/>
  <c r="B31" i="24"/>
  <c r="B31" i="12"/>
  <c r="B27" i="24"/>
  <c r="B27" i="12"/>
  <c r="B23" i="24"/>
  <c r="B23" i="12"/>
  <c r="B19" i="24"/>
  <c r="B19" i="12"/>
  <c r="B15" i="24"/>
  <c r="B15" i="12"/>
  <c r="B306" i="24"/>
  <c r="B306" i="12"/>
  <c r="B302" i="24"/>
  <c r="B302" i="12"/>
  <c r="B298" i="24"/>
  <c r="B298" i="12"/>
  <c r="B294" i="24"/>
  <c r="B294" i="12"/>
  <c r="B290" i="24"/>
  <c r="B290" i="12"/>
  <c r="B286" i="24"/>
  <c r="B286" i="12"/>
  <c r="B282" i="24"/>
  <c r="B282" i="12"/>
  <c r="B278" i="24"/>
  <c r="B278" i="12"/>
  <c r="B274" i="24"/>
  <c r="B274" i="12"/>
  <c r="B270" i="24"/>
  <c r="B270" i="12"/>
  <c r="B266" i="24"/>
  <c r="B266" i="12"/>
  <c r="B262" i="24"/>
  <c r="B262" i="12"/>
  <c r="B258" i="24"/>
  <c r="B258" i="12"/>
  <c r="B254" i="24"/>
  <c r="B254" i="12"/>
  <c r="B250" i="24"/>
  <c r="B250" i="12"/>
  <c r="B246" i="24"/>
  <c r="B246" i="12"/>
  <c r="B242" i="24"/>
  <c r="B242" i="12"/>
  <c r="B238" i="24"/>
  <c r="B238" i="12"/>
  <c r="B234" i="24"/>
  <c r="B234" i="12"/>
  <c r="B230" i="24"/>
  <c r="B230" i="12"/>
  <c r="B226" i="24"/>
  <c r="B226" i="12"/>
  <c r="B222" i="24"/>
  <c r="B222" i="12"/>
  <c r="B218" i="24"/>
  <c r="B218" i="12"/>
  <c r="B214" i="24"/>
  <c r="B214" i="12"/>
  <c r="B210" i="24"/>
  <c r="B210" i="12"/>
  <c r="B206" i="24"/>
  <c r="B206" i="12"/>
  <c r="B202" i="24"/>
  <c r="B202" i="12"/>
  <c r="B198" i="24"/>
  <c r="B198" i="12"/>
  <c r="B194" i="24"/>
  <c r="B194" i="12"/>
  <c r="B190" i="24"/>
  <c r="B190" i="12"/>
  <c r="B186" i="24"/>
  <c r="B186" i="12"/>
  <c r="B182" i="24"/>
  <c r="B182" i="12"/>
  <c r="B178" i="24"/>
  <c r="B178" i="12"/>
  <c r="B174" i="24"/>
  <c r="B174" i="12"/>
  <c r="B170" i="24"/>
  <c r="B170" i="12"/>
  <c r="B166" i="24"/>
  <c r="B166" i="12"/>
  <c r="B162" i="24"/>
  <c r="B162" i="12"/>
  <c r="B158" i="24"/>
  <c r="B158" i="12"/>
  <c r="B154" i="24"/>
  <c r="B154" i="12"/>
  <c r="B150" i="24"/>
  <c r="B150" i="12"/>
  <c r="B146" i="24"/>
  <c r="B146" i="12"/>
  <c r="B142" i="24"/>
  <c r="B142" i="12"/>
  <c r="B138" i="24"/>
  <c r="B138" i="12"/>
  <c r="B134" i="24"/>
  <c r="B134" i="12"/>
  <c r="B130" i="24"/>
  <c r="B130" i="12"/>
  <c r="B126" i="24"/>
  <c r="B126" i="12"/>
  <c r="B122" i="24"/>
  <c r="B122" i="12"/>
  <c r="B118" i="24"/>
  <c r="B118" i="12"/>
  <c r="B114" i="24"/>
  <c r="B114" i="12"/>
  <c r="B110" i="24"/>
  <c r="B110" i="12"/>
  <c r="B106" i="24"/>
  <c r="B106" i="12"/>
  <c r="B102" i="24"/>
  <c r="B102" i="12"/>
  <c r="B98" i="24"/>
  <c r="B98" i="12"/>
  <c r="B94" i="24"/>
  <c r="B94" i="12"/>
  <c r="B90" i="24"/>
  <c r="B90" i="12"/>
  <c r="B86" i="24"/>
  <c r="B86" i="12"/>
  <c r="B82" i="24"/>
  <c r="B82" i="12"/>
  <c r="B78" i="24"/>
  <c r="B78" i="12"/>
  <c r="B74" i="24"/>
  <c r="B74" i="12"/>
  <c r="B70" i="24"/>
  <c r="B70" i="12"/>
  <c r="B66" i="24"/>
  <c r="B66" i="12"/>
  <c r="B62" i="24"/>
  <c r="B62" i="12"/>
  <c r="B58" i="24"/>
  <c r="B58" i="12"/>
  <c r="B54" i="24"/>
  <c r="B54" i="12"/>
  <c r="B50" i="24"/>
  <c r="B50" i="12"/>
  <c r="B46" i="24"/>
  <c r="B46" i="12"/>
  <c r="B42" i="24"/>
  <c r="B42" i="12"/>
  <c r="B38" i="24"/>
  <c r="B38" i="12"/>
  <c r="B34" i="24"/>
  <c r="B34" i="12"/>
  <c r="B30" i="24"/>
  <c r="B30" i="12"/>
  <c r="B26" i="24"/>
  <c r="B26" i="12"/>
  <c r="B22" i="24"/>
  <c r="B22" i="12"/>
  <c r="B18" i="24"/>
  <c r="B18" i="12"/>
  <c r="B14" i="24"/>
  <c r="B14" i="12"/>
  <c r="B309" i="24"/>
  <c r="B309" i="12"/>
  <c r="B305" i="24"/>
  <c r="B305" i="12"/>
  <c r="B301" i="24"/>
  <c r="B301" i="12"/>
  <c r="B297" i="24"/>
  <c r="B297" i="12"/>
  <c r="B293" i="24"/>
  <c r="B293" i="12"/>
  <c r="B289" i="24"/>
  <c r="B289" i="12"/>
  <c r="B285" i="24"/>
  <c r="B285" i="12"/>
  <c r="B281" i="24"/>
  <c r="B281" i="12"/>
  <c r="B277" i="24"/>
  <c r="B277" i="12"/>
  <c r="B273" i="24"/>
  <c r="B273" i="12"/>
  <c r="B269" i="24"/>
  <c r="B269" i="12"/>
  <c r="B265" i="24"/>
  <c r="B265" i="12"/>
  <c r="B261" i="24"/>
  <c r="B261" i="12"/>
  <c r="B257" i="24"/>
  <c r="B257" i="12"/>
  <c r="B253" i="24"/>
  <c r="B253" i="12"/>
  <c r="B249" i="24"/>
  <c r="B249" i="12"/>
  <c r="B245" i="24"/>
  <c r="B245" i="12"/>
  <c r="B241" i="24"/>
  <c r="B241" i="12"/>
  <c r="B237" i="24"/>
  <c r="B237" i="12"/>
  <c r="B233" i="24"/>
  <c r="B233" i="12"/>
  <c r="B229" i="24"/>
  <c r="B229" i="12"/>
  <c r="B225" i="24"/>
  <c r="B225" i="12"/>
  <c r="B221" i="24"/>
  <c r="B221" i="12"/>
  <c r="B217" i="24"/>
  <c r="B217" i="12"/>
  <c r="B213" i="24"/>
  <c r="B213" i="12"/>
  <c r="B209" i="24"/>
  <c r="B209" i="12"/>
  <c r="B205" i="24"/>
  <c r="B205" i="12"/>
  <c r="B201" i="24"/>
  <c r="B201" i="12"/>
  <c r="B197" i="24"/>
  <c r="B197" i="12"/>
  <c r="B193" i="24"/>
  <c r="B193" i="12"/>
  <c r="B189" i="24"/>
  <c r="B189" i="12"/>
  <c r="B185" i="24"/>
  <c r="B185" i="12"/>
  <c r="B181" i="24"/>
  <c r="B181" i="12"/>
  <c r="B177" i="24"/>
  <c r="B177" i="12"/>
  <c r="B173" i="24"/>
  <c r="B173" i="12"/>
  <c r="B169" i="24"/>
  <c r="B169" i="12"/>
  <c r="B165" i="24"/>
  <c r="B165" i="12"/>
  <c r="B161" i="24"/>
  <c r="B161" i="12"/>
  <c r="B157" i="24"/>
  <c r="B157" i="12"/>
  <c r="B153" i="24"/>
  <c r="B153" i="12"/>
  <c r="B149" i="24"/>
  <c r="B149" i="12"/>
  <c r="B145" i="24"/>
  <c r="B145" i="12"/>
  <c r="B141" i="24"/>
  <c r="B141" i="12"/>
  <c r="B137" i="24"/>
  <c r="B137" i="12"/>
  <c r="B133" i="24"/>
  <c r="B133" i="12"/>
  <c r="B129" i="24"/>
  <c r="B129" i="12"/>
  <c r="B125" i="24"/>
  <c r="B125" i="12"/>
  <c r="B121" i="24"/>
  <c r="B121" i="12"/>
  <c r="B117" i="24"/>
  <c r="B117" i="12"/>
  <c r="B113" i="24"/>
  <c r="B113" i="12"/>
  <c r="B109" i="24"/>
  <c r="B109" i="12"/>
  <c r="B105" i="24"/>
  <c r="B105" i="12"/>
  <c r="B101" i="24"/>
  <c r="B101" i="12"/>
  <c r="B97" i="24"/>
  <c r="B97" i="12"/>
  <c r="B93" i="24"/>
  <c r="B93" i="12"/>
  <c r="B89" i="24"/>
  <c r="B89" i="12"/>
  <c r="B85" i="24"/>
  <c r="B85" i="12"/>
  <c r="B81" i="24"/>
  <c r="B81" i="12"/>
  <c r="B77" i="24"/>
  <c r="B77" i="12"/>
  <c r="B73" i="24"/>
  <c r="B73" i="12"/>
  <c r="B69" i="24"/>
  <c r="B69" i="12"/>
  <c r="B65" i="24"/>
  <c r="B65" i="12"/>
  <c r="B61" i="24"/>
  <c r="B61" i="12"/>
  <c r="B57" i="24"/>
  <c r="B57" i="12"/>
  <c r="B53" i="24"/>
  <c r="B53" i="12"/>
  <c r="B49" i="24"/>
  <c r="B49" i="12"/>
  <c r="B45" i="24"/>
  <c r="B45" i="12"/>
  <c r="B41" i="24"/>
  <c r="B41" i="12"/>
  <c r="B37" i="24"/>
  <c r="B37" i="12"/>
  <c r="B33" i="24"/>
  <c r="B33" i="12"/>
  <c r="B29" i="24"/>
  <c r="B29" i="12"/>
  <c r="B25" i="24"/>
  <c r="B25" i="12"/>
  <c r="B21" i="24"/>
  <c r="B21" i="12"/>
  <c r="B17" i="24"/>
  <c r="B17" i="12"/>
  <c r="B13" i="24"/>
  <c r="B13" i="12"/>
  <c r="B308" i="24"/>
  <c r="B308" i="12"/>
  <c r="B304" i="24"/>
  <c r="B304" i="12"/>
  <c r="B300" i="24"/>
  <c r="B300" i="12"/>
  <c r="B296" i="24"/>
  <c r="B296" i="12"/>
  <c r="B292" i="24"/>
  <c r="B292" i="12"/>
  <c r="B288" i="24"/>
  <c r="B288" i="12"/>
  <c r="B284" i="24"/>
  <c r="B284" i="12"/>
  <c r="B280" i="24"/>
  <c r="B280" i="12"/>
  <c r="B276" i="24"/>
  <c r="B276" i="12"/>
  <c r="B272" i="24"/>
  <c r="B272" i="12"/>
  <c r="B268" i="24"/>
  <c r="B268" i="12"/>
  <c r="B264" i="24"/>
  <c r="B264" i="12"/>
  <c r="B260" i="24"/>
  <c r="B260" i="12"/>
  <c r="B256" i="24"/>
  <c r="B256" i="12"/>
  <c r="B252" i="24"/>
  <c r="B252" i="12"/>
  <c r="B248" i="24"/>
  <c r="B248" i="12"/>
  <c r="B244" i="24"/>
  <c r="B244" i="12"/>
  <c r="B240" i="24"/>
  <c r="B240" i="12"/>
  <c r="B236" i="24"/>
  <c r="B236" i="12"/>
  <c r="B232" i="24"/>
  <c r="B232" i="12"/>
  <c r="B228" i="24"/>
  <c r="B228" i="12"/>
  <c r="B224" i="24"/>
  <c r="B224" i="12"/>
  <c r="B220" i="24"/>
  <c r="B220" i="12"/>
  <c r="B216" i="24"/>
  <c r="B216" i="12"/>
  <c r="B212" i="24"/>
  <c r="B212" i="12"/>
  <c r="B208" i="24"/>
  <c r="B208" i="12"/>
  <c r="B204" i="24"/>
  <c r="B204" i="12"/>
  <c r="B200" i="24"/>
  <c r="B200" i="12"/>
  <c r="B196" i="24"/>
  <c r="B196" i="12"/>
  <c r="B192" i="24"/>
  <c r="B192" i="12"/>
  <c r="B188" i="24"/>
  <c r="B188" i="12"/>
  <c r="B184" i="24"/>
  <c r="B184" i="12"/>
  <c r="B180" i="24"/>
  <c r="B180" i="12"/>
  <c r="B176" i="24"/>
  <c r="B176" i="12"/>
  <c r="B172" i="24"/>
  <c r="B172" i="12"/>
  <c r="B168" i="24"/>
  <c r="B168" i="12"/>
  <c r="B164" i="24"/>
  <c r="B164" i="12"/>
  <c r="B160" i="24"/>
  <c r="B160" i="12"/>
  <c r="B156" i="24"/>
  <c r="B156" i="12"/>
  <c r="B152" i="24"/>
  <c r="B152" i="12"/>
  <c r="B148" i="24"/>
  <c r="B148" i="12"/>
  <c r="B144" i="24"/>
  <c r="B144" i="12"/>
  <c r="B140" i="24"/>
  <c r="B140" i="12"/>
  <c r="B136" i="24"/>
  <c r="B136" i="12"/>
  <c r="B132" i="24"/>
  <c r="B132" i="12"/>
  <c r="B128" i="24"/>
  <c r="B128" i="12"/>
  <c r="B124" i="24"/>
  <c r="B124" i="12"/>
  <c r="B120" i="24"/>
  <c r="B120" i="12"/>
  <c r="B116" i="24"/>
  <c r="B116" i="12"/>
  <c r="B112" i="24"/>
  <c r="B112" i="12"/>
  <c r="B108" i="24"/>
  <c r="B108" i="12"/>
  <c r="B104" i="24"/>
  <c r="B104" i="12"/>
  <c r="B100" i="24"/>
  <c r="B100" i="12"/>
  <c r="B96" i="24"/>
  <c r="B96" i="12"/>
  <c r="B92" i="24"/>
  <c r="B92" i="12"/>
  <c r="B88" i="24"/>
  <c r="B88" i="12"/>
  <c r="B84" i="24"/>
  <c r="B84" i="12"/>
  <c r="B80" i="24"/>
  <c r="B80" i="12"/>
  <c r="B76" i="24"/>
  <c r="B76" i="12"/>
  <c r="B72" i="24"/>
  <c r="B72" i="12"/>
  <c r="B68" i="24"/>
  <c r="B68" i="12"/>
  <c r="B64" i="24"/>
  <c r="B64" i="12"/>
  <c r="B60" i="24"/>
  <c r="B60" i="12"/>
  <c r="B56" i="24"/>
  <c r="B56" i="12"/>
  <c r="B52" i="24"/>
  <c r="B52" i="12"/>
  <c r="B48" i="24"/>
  <c r="B48" i="12"/>
  <c r="B44" i="24"/>
  <c r="B44" i="12"/>
  <c r="B40" i="24"/>
  <c r="B40" i="12"/>
  <c r="B36" i="24"/>
  <c r="B36" i="12"/>
  <c r="B32" i="24"/>
  <c r="B32" i="12"/>
  <c r="B28" i="24"/>
  <c r="B28" i="12"/>
  <c r="B24" i="24"/>
  <c r="B24" i="12"/>
  <c r="B20" i="24"/>
  <c r="B20" i="12"/>
  <c r="B16" i="24"/>
  <c r="B16" i="12"/>
  <c r="B12" i="24"/>
  <c r="B12" i="12"/>
  <c r="D12" i="9"/>
  <c r="Q22" s="1"/>
  <c r="D13"/>
  <c r="AG22" s="1"/>
  <c r="D11" i="27"/>
  <c r="AP11" s="1"/>
  <c r="B305"/>
  <c r="E305" s="1"/>
  <c r="B305" i="9"/>
  <c r="AO305" s="1"/>
  <c r="B301" i="27"/>
  <c r="E301" s="1"/>
  <c r="B301" i="9"/>
  <c r="AO301" s="1"/>
  <c r="B297" i="27"/>
  <c r="E297" s="1"/>
  <c r="B297" i="9"/>
  <c r="AO297" s="1"/>
  <c r="B293" i="27"/>
  <c r="B293" i="9"/>
  <c r="AO293" s="1"/>
  <c r="B289" i="27"/>
  <c r="E289" s="1"/>
  <c r="B289" i="9"/>
  <c r="AO289" s="1"/>
  <c r="B285" i="27"/>
  <c r="E285" s="1"/>
  <c r="B285" i="9"/>
  <c r="AO285" s="1"/>
  <c r="B281" i="27"/>
  <c r="E281" s="1"/>
  <c r="B281" i="9"/>
  <c r="AO281" s="1"/>
  <c r="B277" i="27"/>
  <c r="B277" i="9"/>
  <c r="AO277" s="1"/>
  <c r="B273" i="27"/>
  <c r="E273" s="1"/>
  <c r="B273" i="9"/>
  <c r="AO273" s="1"/>
  <c r="B269" i="27"/>
  <c r="E269" s="1"/>
  <c r="B269" i="9"/>
  <c r="AO269" s="1"/>
  <c r="B265" i="27"/>
  <c r="E265" s="1"/>
  <c r="B265" i="9"/>
  <c r="AO265" s="1"/>
  <c r="B261" i="27"/>
  <c r="B261" i="9"/>
  <c r="AO261" s="1"/>
  <c r="B257" i="27"/>
  <c r="E257" s="1"/>
  <c r="B257" i="9"/>
  <c r="AO257" s="1"/>
  <c r="B253" i="27"/>
  <c r="E253" s="1"/>
  <c r="B253" i="9"/>
  <c r="AO253" s="1"/>
  <c r="B249" i="27"/>
  <c r="E249" s="1"/>
  <c r="B249" i="9"/>
  <c r="AO249" s="1"/>
  <c r="B245" i="27"/>
  <c r="B245" i="9"/>
  <c r="AO245" s="1"/>
  <c r="B241" i="27"/>
  <c r="E241" s="1"/>
  <c r="B241" i="9"/>
  <c r="AO241" s="1"/>
  <c r="B237" i="27"/>
  <c r="E237" s="1"/>
  <c r="B237" i="9"/>
  <c r="AO237" s="1"/>
  <c r="B233" i="27"/>
  <c r="E233" s="1"/>
  <c r="B233" i="9"/>
  <c r="AO233" s="1"/>
  <c r="B229" i="27"/>
  <c r="B229" i="9"/>
  <c r="AO229" s="1"/>
  <c r="B225" i="27"/>
  <c r="E225" s="1"/>
  <c r="B225" i="9"/>
  <c r="AO225" s="1"/>
  <c r="B221" i="27"/>
  <c r="E221" s="1"/>
  <c r="B221" i="9"/>
  <c r="AO221" s="1"/>
  <c r="B217" i="27"/>
  <c r="E217" s="1"/>
  <c r="B217" i="9"/>
  <c r="AO217" s="1"/>
  <c r="B213" i="27"/>
  <c r="B213" i="9"/>
  <c r="AO213" s="1"/>
  <c r="B209" i="27"/>
  <c r="E209" s="1"/>
  <c r="B209" i="9"/>
  <c r="AO209" s="1"/>
  <c r="B205" i="27"/>
  <c r="E205" s="1"/>
  <c r="B205" i="9"/>
  <c r="AO205" s="1"/>
  <c r="B201" i="27"/>
  <c r="E201" s="1"/>
  <c r="B201" i="9"/>
  <c r="AO201" s="1"/>
  <c r="B197" i="27"/>
  <c r="B197" i="9"/>
  <c r="AO197" s="1"/>
  <c r="B193" i="27"/>
  <c r="E193" s="1"/>
  <c r="B193" i="9"/>
  <c r="AO193" s="1"/>
  <c r="B189" i="27"/>
  <c r="E189" s="1"/>
  <c r="B189" i="9"/>
  <c r="AO189" s="1"/>
  <c r="B185" i="27"/>
  <c r="E185" s="1"/>
  <c r="B185" i="9"/>
  <c r="AO185" s="1"/>
  <c r="B181" i="27"/>
  <c r="B181" i="9"/>
  <c r="AO181" s="1"/>
  <c r="B177" i="27"/>
  <c r="E177" s="1"/>
  <c r="B177" i="9"/>
  <c r="AO177" s="1"/>
  <c r="B173" i="27"/>
  <c r="E173" s="1"/>
  <c r="B173" i="9"/>
  <c r="AO173" s="1"/>
  <c r="B169" i="27"/>
  <c r="E169" s="1"/>
  <c r="B169" i="9"/>
  <c r="AO169" s="1"/>
  <c r="B165" i="27"/>
  <c r="B165" i="9"/>
  <c r="AO165" s="1"/>
  <c r="B161" i="27"/>
  <c r="E161" s="1"/>
  <c r="B161" i="9"/>
  <c r="AO161" s="1"/>
  <c r="B157" i="27"/>
  <c r="E157" s="1"/>
  <c r="B157" i="9"/>
  <c r="AO157" s="1"/>
  <c r="B153" i="27"/>
  <c r="E153" s="1"/>
  <c r="B153" i="9"/>
  <c r="AO153" s="1"/>
  <c r="B149" i="27"/>
  <c r="B149" i="9"/>
  <c r="AO149" s="1"/>
  <c r="B145" i="27"/>
  <c r="E145" s="1"/>
  <c r="B145" i="9"/>
  <c r="AO145" s="1"/>
  <c r="B141" i="27"/>
  <c r="E141" s="1"/>
  <c r="B141" i="9"/>
  <c r="AO141" s="1"/>
  <c r="B137" i="27"/>
  <c r="E137" s="1"/>
  <c r="B137" i="9"/>
  <c r="AO137" s="1"/>
  <c r="B133" i="27"/>
  <c r="B133" i="9"/>
  <c r="AO133" s="1"/>
  <c r="B129" i="27"/>
  <c r="E129" s="1"/>
  <c r="B129" i="9"/>
  <c r="AO129" s="1"/>
  <c r="B125" i="27"/>
  <c r="E125" s="1"/>
  <c r="B125" i="9"/>
  <c r="AO125" s="1"/>
  <c r="B121" i="27"/>
  <c r="E121" s="1"/>
  <c r="B121" i="9"/>
  <c r="AO121" s="1"/>
  <c r="B117" i="27"/>
  <c r="B117" i="9"/>
  <c r="AO117" s="1"/>
  <c r="B113" i="27"/>
  <c r="E113" s="1"/>
  <c r="B113" i="9"/>
  <c r="AO113" s="1"/>
  <c r="B109" i="27"/>
  <c r="E109" s="1"/>
  <c r="B109" i="9"/>
  <c r="AO109" s="1"/>
  <c r="B105" i="27"/>
  <c r="E105" s="1"/>
  <c r="B105" i="9"/>
  <c r="AO105" s="1"/>
  <c r="B101" i="27"/>
  <c r="B101" i="9"/>
  <c r="AO101" s="1"/>
  <c r="B97" i="27"/>
  <c r="E97" s="1"/>
  <c r="B97" i="9"/>
  <c r="AO97" s="1"/>
  <c r="B93" i="27"/>
  <c r="E93" s="1"/>
  <c r="B93" i="9"/>
  <c r="AO93" s="1"/>
  <c r="B89" i="27"/>
  <c r="E89" s="1"/>
  <c r="B89" i="9"/>
  <c r="AO89" s="1"/>
  <c r="B85" i="27"/>
  <c r="B85" i="9"/>
  <c r="AO85" s="1"/>
  <c r="B81" i="27"/>
  <c r="E81" s="1"/>
  <c r="B81" i="9"/>
  <c r="AO81" s="1"/>
  <c r="B77" i="27"/>
  <c r="E77" s="1"/>
  <c r="B77" i="9"/>
  <c r="AO77" s="1"/>
  <c r="B73" i="27"/>
  <c r="E73" s="1"/>
  <c r="B73" i="9"/>
  <c r="AO73" s="1"/>
  <c r="B69" i="27"/>
  <c r="B69" i="9"/>
  <c r="AO69" s="1"/>
  <c r="B65" i="27"/>
  <c r="E65" s="1"/>
  <c r="B65" i="9"/>
  <c r="AO65" s="1"/>
  <c r="B61" i="27"/>
  <c r="E61" s="1"/>
  <c r="B61" i="9"/>
  <c r="AO61" s="1"/>
  <c r="B57" i="27"/>
  <c r="E57" s="1"/>
  <c r="B57" i="9"/>
  <c r="AO57" s="1"/>
  <c r="B53" i="27"/>
  <c r="B53" i="9"/>
  <c r="AO53" s="1"/>
  <c r="B49" i="27"/>
  <c r="E49" s="1"/>
  <c r="B49" i="9"/>
  <c r="AO49" s="1"/>
  <c r="B45" i="27"/>
  <c r="E45" s="1"/>
  <c r="B45" i="9"/>
  <c r="AO45" s="1"/>
  <c r="B41" i="27"/>
  <c r="E41" s="1"/>
  <c r="B41" i="9"/>
  <c r="AO41" s="1"/>
  <c r="B37" i="27"/>
  <c r="B37" i="9"/>
  <c r="AO37" s="1"/>
  <c r="B33" i="27"/>
  <c r="E33" s="1"/>
  <c r="B33" i="9"/>
  <c r="AO33" s="1"/>
  <c r="B29" i="27"/>
  <c r="E29" s="1"/>
  <c r="B29" i="9"/>
  <c r="AO29" s="1"/>
  <c r="B25" i="27"/>
  <c r="E25" s="1"/>
  <c r="B25" i="9"/>
  <c r="AO25" s="1"/>
  <c r="B21" i="27"/>
  <c r="B21" i="9"/>
  <c r="AO21" s="1"/>
  <c r="B17" i="27"/>
  <c r="E17" s="1"/>
  <c r="B17" i="9"/>
  <c r="AO17" s="1"/>
  <c r="B13" i="27"/>
  <c r="E13" s="1"/>
  <c r="B13" i="9"/>
  <c r="AO13" s="1"/>
  <c r="B308" i="27"/>
  <c r="E308" s="1"/>
  <c r="B308" i="9"/>
  <c r="AO308" s="1"/>
  <c r="B304" i="27"/>
  <c r="B304" i="9"/>
  <c r="AO304" s="1"/>
  <c r="B300" i="27"/>
  <c r="E300" s="1"/>
  <c r="B300" i="9"/>
  <c r="AO300" s="1"/>
  <c r="B296" i="27"/>
  <c r="E296" s="1"/>
  <c r="B296" i="9"/>
  <c r="AO296" s="1"/>
  <c r="B292" i="27"/>
  <c r="E292" s="1"/>
  <c r="B292" i="9"/>
  <c r="AO292" s="1"/>
  <c r="B288" i="27"/>
  <c r="B288" i="9"/>
  <c r="AO288" s="1"/>
  <c r="B284" i="27"/>
  <c r="E284" s="1"/>
  <c r="B284" i="9"/>
  <c r="AO284" s="1"/>
  <c r="B280" i="27"/>
  <c r="E280" s="1"/>
  <c r="B280" i="9"/>
  <c r="AO280" s="1"/>
  <c r="B276" i="27"/>
  <c r="E276" s="1"/>
  <c r="B276" i="9"/>
  <c r="AO276" s="1"/>
  <c r="B272" i="27"/>
  <c r="B272" i="9"/>
  <c r="AO272" s="1"/>
  <c r="B268" i="27"/>
  <c r="E268" s="1"/>
  <c r="B268" i="9"/>
  <c r="AO268" s="1"/>
  <c r="B264" i="27"/>
  <c r="E264" s="1"/>
  <c r="B264" i="9"/>
  <c r="AO264" s="1"/>
  <c r="B260" i="27"/>
  <c r="E260" s="1"/>
  <c r="B260" i="9"/>
  <c r="AO260" s="1"/>
  <c r="B256" i="27"/>
  <c r="B256" i="9"/>
  <c r="AO256" s="1"/>
  <c r="B252" i="27"/>
  <c r="E252" s="1"/>
  <c r="B252" i="9"/>
  <c r="AO252" s="1"/>
  <c r="B248" i="27"/>
  <c r="E248" s="1"/>
  <c r="B248" i="9"/>
  <c r="AO248" s="1"/>
  <c r="B244" i="27"/>
  <c r="E244" s="1"/>
  <c r="B244" i="9"/>
  <c r="AO244" s="1"/>
  <c r="B240" i="27"/>
  <c r="B240" i="9"/>
  <c r="AO240" s="1"/>
  <c r="B236" i="27"/>
  <c r="E236" s="1"/>
  <c r="B236" i="9"/>
  <c r="AO236" s="1"/>
  <c r="B232" i="27"/>
  <c r="E232" s="1"/>
  <c r="B232" i="9"/>
  <c r="AO232" s="1"/>
  <c r="B228" i="27"/>
  <c r="E228" s="1"/>
  <c r="B228" i="9"/>
  <c r="AO228" s="1"/>
  <c r="B224" i="27"/>
  <c r="B224" i="9"/>
  <c r="AO224" s="1"/>
  <c r="B220" i="27"/>
  <c r="E220" s="1"/>
  <c r="B220" i="9"/>
  <c r="AO220" s="1"/>
  <c r="B216" i="27"/>
  <c r="E216" s="1"/>
  <c r="B216" i="9"/>
  <c r="AO216" s="1"/>
  <c r="B212" i="27"/>
  <c r="E212" s="1"/>
  <c r="B212" i="9"/>
  <c r="AO212" s="1"/>
  <c r="B208" i="27"/>
  <c r="B208" i="9"/>
  <c r="AO208" s="1"/>
  <c r="B204" i="27"/>
  <c r="E204" s="1"/>
  <c r="B204" i="9"/>
  <c r="AO204" s="1"/>
  <c r="B200" i="27"/>
  <c r="E200" s="1"/>
  <c r="B200" i="9"/>
  <c r="AO200" s="1"/>
  <c r="B196" i="27"/>
  <c r="E196" s="1"/>
  <c r="B196" i="9"/>
  <c r="AO196" s="1"/>
  <c r="B192" i="27"/>
  <c r="B192" i="9"/>
  <c r="AO192" s="1"/>
  <c r="B188" i="27"/>
  <c r="E188" s="1"/>
  <c r="B188" i="9"/>
  <c r="AO188" s="1"/>
  <c r="B184" i="27"/>
  <c r="E184" s="1"/>
  <c r="B184" i="9"/>
  <c r="AO184" s="1"/>
  <c r="B180" i="27"/>
  <c r="B180" i="9"/>
  <c r="AO180" s="1"/>
  <c r="B176" i="27"/>
  <c r="E176" s="1"/>
  <c r="B176" i="9"/>
  <c r="AO176" s="1"/>
  <c r="B172" i="27"/>
  <c r="B172" i="9"/>
  <c r="AO172" s="1"/>
  <c r="B168" i="27"/>
  <c r="E168" s="1"/>
  <c r="B168" i="9"/>
  <c r="AO168" s="1"/>
  <c r="B164" i="27"/>
  <c r="B164" i="9"/>
  <c r="AO164" s="1"/>
  <c r="B160" i="27"/>
  <c r="E160" s="1"/>
  <c r="B160" i="9"/>
  <c r="AO160" s="1"/>
  <c r="B156" i="27"/>
  <c r="B156" i="9"/>
  <c r="AO156" s="1"/>
  <c r="B152" i="27"/>
  <c r="E152" s="1"/>
  <c r="B152" i="9"/>
  <c r="AO152" s="1"/>
  <c r="B148" i="27"/>
  <c r="B148" i="9"/>
  <c r="AO148" s="1"/>
  <c r="B144" i="27"/>
  <c r="E144" s="1"/>
  <c r="B144" i="9"/>
  <c r="AO144" s="1"/>
  <c r="B140" i="27"/>
  <c r="B140" i="9"/>
  <c r="AO140" s="1"/>
  <c r="B136" i="27"/>
  <c r="E136" s="1"/>
  <c r="B136" i="9"/>
  <c r="AO136" s="1"/>
  <c r="B132" i="27"/>
  <c r="B132" i="9"/>
  <c r="AO132" s="1"/>
  <c r="B128" i="27"/>
  <c r="E128" s="1"/>
  <c r="B128" i="9"/>
  <c r="AO128" s="1"/>
  <c r="B124" i="27"/>
  <c r="B124" i="9"/>
  <c r="AO124" s="1"/>
  <c r="B120" i="27"/>
  <c r="E120" s="1"/>
  <c r="B120" i="9"/>
  <c r="AO120" s="1"/>
  <c r="B116" i="27"/>
  <c r="B116" i="9"/>
  <c r="AO116" s="1"/>
  <c r="B112" i="27"/>
  <c r="E112" s="1"/>
  <c r="B112" i="9"/>
  <c r="AO112" s="1"/>
  <c r="B108" i="27"/>
  <c r="B108" i="9"/>
  <c r="AO108" s="1"/>
  <c r="B104" i="27"/>
  <c r="E104" s="1"/>
  <c r="B104" i="9"/>
  <c r="AO104" s="1"/>
  <c r="B100" i="27"/>
  <c r="B100" i="9"/>
  <c r="AO100" s="1"/>
  <c r="B96" i="27"/>
  <c r="E96" s="1"/>
  <c r="B96" i="9"/>
  <c r="AO96" s="1"/>
  <c r="B92" i="27"/>
  <c r="B92" i="9"/>
  <c r="AO92" s="1"/>
  <c r="B88" i="27"/>
  <c r="E88" s="1"/>
  <c r="B88" i="9"/>
  <c r="AO88" s="1"/>
  <c r="B84" i="27"/>
  <c r="B84" i="9"/>
  <c r="AO84" s="1"/>
  <c r="B80" i="27"/>
  <c r="E80" s="1"/>
  <c r="B80" i="9"/>
  <c r="AO80" s="1"/>
  <c r="B76" i="27"/>
  <c r="B76" i="9"/>
  <c r="AO76" s="1"/>
  <c r="B72" i="27"/>
  <c r="E72" s="1"/>
  <c r="B72" i="9"/>
  <c r="AO72" s="1"/>
  <c r="B68" i="27"/>
  <c r="B68" i="9"/>
  <c r="AO68" s="1"/>
  <c r="B64" i="27"/>
  <c r="E64" s="1"/>
  <c r="B64" i="9"/>
  <c r="AO64" s="1"/>
  <c r="B60" i="27"/>
  <c r="B60" i="9"/>
  <c r="AO60" s="1"/>
  <c r="B56" i="27"/>
  <c r="E56" s="1"/>
  <c r="B56" i="9"/>
  <c r="AO56" s="1"/>
  <c r="B52" i="27"/>
  <c r="B52" i="9"/>
  <c r="AO52" s="1"/>
  <c r="B48" i="27"/>
  <c r="E48" s="1"/>
  <c r="B48" i="9"/>
  <c r="AO48" s="1"/>
  <c r="B44" i="27"/>
  <c r="B44" i="9"/>
  <c r="AO44" s="1"/>
  <c r="B40" i="27"/>
  <c r="E40" s="1"/>
  <c r="B40" i="9"/>
  <c r="AO40" s="1"/>
  <c r="B36" i="27"/>
  <c r="B36" i="9"/>
  <c r="AO36" s="1"/>
  <c r="B32" i="27"/>
  <c r="E32" s="1"/>
  <c r="B32" i="9"/>
  <c r="AO32" s="1"/>
  <c r="B28" i="27"/>
  <c r="B28" i="9"/>
  <c r="AO28" s="1"/>
  <c r="B24" i="27"/>
  <c r="E24" s="1"/>
  <c r="B24" i="9"/>
  <c r="AO24" s="1"/>
  <c r="B20" i="27"/>
  <c r="B20" i="9"/>
  <c r="AO20" s="1"/>
  <c r="B16" i="27"/>
  <c r="E16" s="1"/>
  <c r="B16" i="9"/>
  <c r="AO16" s="1"/>
  <c r="B12" i="27"/>
  <c r="B12" i="9"/>
  <c r="AO12" s="1"/>
  <c r="B309" i="27"/>
  <c r="B309" i="9"/>
  <c r="AO309" s="1"/>
  <c r="B307" i="27"/>
  <c r="E307" s="1"/>
  <c r="B307" i="9"/>
  <c r="AO307" s="1"/>
  <c r="B303" i="27"/>
  <c r="E303" s="1"/>
  <c r="B303" i="9"/>
  <c r="AO303" s="1"/>
  <c r="B299" i="27"/>
  <c r="E299" s="1"/>
  <c r="B299" i="9"/>
  <c r="AO299" s="1"/>
  <c r="B295" i="27"/>
  <c r="B295" i="9"/>
  <c r="AO295" s="1"/>
  <c r="B291" i="27"/>
  <c r="E291" s="1"/>
  <c r="B291" i="9"/>
  <c r="AO291" s="1"/>
  <c r="B287" i="27"/>
  <c r="E287" s="1"/>
  <c r="B287" i="9"/>
  <c r="AO287" s="1"/>
  <c r="B283" i="27"/>
  <c r="E283" s="1"/>
  <c r="B283" i="9"/>
  <c r="AO283" s="1"/>
  <c r="B279" i="27"/>
  <c r="B279" i="9"/>
  <c r="AO279" s="1"/>
  <c r="B275" i="27"/>
  <c r="E275" s="1"/>
  <c r="B275" i="9"/>
  <c r="AO275" s="1"/>
  <c r="B271" i="27"/>
  <c r="E271" s="1"/>
  <c r="B271" i="9"/>
  <c r="AO271" s="1"/>
  <c r="B267" i="27"/>
  <c r="E267" s="1"/>
  <c r="B267" i="9"/>
  <c r="AO267" s="1"/>
  <c r="B263" i="27"/>
  <c r="B263" i="9"/>
  <c r="AO263" s="1"/>
  <c r="B259" i="27"/>
  <c r="E259" s="1"/>
  <c r="B259" i="9"/>
  <c r="AO259" s="1"/>
  <c r="B255" i="27"/>
  <c r="E255" s="1"/>
  <c r="B255" i="9"/>
  <c r="AO255" s="1"/>
  <c r="B251" i="27"/>
  <c r="E251" s="1"/>
  <c r="B251" i="9"/>
  <c r="AO251" s="1"/>
  <c r="B247" i="27"/>
  <c r="B247" i="9"/>
  <c r="AO247" s="1"/>
  <c r="B243" i="27"/>
  <c r="E243" s="1"/>
  <c r="B243" i="9"/>
  <c r="AO243" s="1"/>
  <c r="B239" i="27"/>
  <c r="E239" s="1"/>
  <c r="B239" i="9"/>
  <c r="AO239" s="1"/>
  <c r="B235" i="27"/>
  <c r="E235" s="1"/>
  <c r="B235" i="9"/>
  <c r="AO235" s="1"/>
  <c r="B231" i="27"/>
  <c r="B231" i="9"/>
  <c r="AO231" s="1"/>
  <c r="B227" i="27"/>
  <c r="E227" s="1"/>
  <c r="B227" i="9"/>
  <c r="AO227" s="1"/>
  <c r="B223" i="27"/>
  <c r="E223" s="1"/>
  <c r="B223" i="9"/>
  <c r="AO223" s="1"/>
  <c r="B219" i="27"/>
  <c r="E219" s="1"/>
  <c r="B219" i="9"/>
  <c r="AO219" s="1"/>
  <c r="B215" i="27"/>
  <c r="B215" i="9"/>
  <c r="AO215" s="1"/>
  <c r="B211" i="27"/>
  <c r="E211" s="1"/>
  <c r="B211" i="9"/>
  <c r="AO211" s="1"/>
  <c r="B207" i="27"/>
  <c r="E207" s="1"/>
  <c r="B207" i="9"/>
  <c r="AO207" s="1"/>
  <c r="B203" i="27"/>
  <c r="E203" s="1"/>
  <c r="B203" i="9"/>
  <c r="AO203" s="1"/>
  <c r="B199" i="27"/>
  <c r="B199" i="9"/>
  <c r="AO199" s="1"/>
  <c r="B195" i="27"/>
  <c r="E195" s="1"/>
  <c r="B195" i="9"/>
  <c r="AO195" s="1"/>
  <c r="B191" i="27"/>
  <c r="E191" s="1"/>
  <c r="B191" i="9"/>
  <c r="AO191" s="1"/>
  <c r="B187" i="27"/>
  <c r="E187" s="1"/>
  <c r="B187" i="9"/>
  <c r="AO187" s="1"/>
  <c r="B183" i="27"/>
  <c r="B183" i="9"/>
  <c r="AO183" s="1"/>
  <c r="B179" i="27"/>
  <c r="E179" s="1"/>
  <c r="B179" i="9"/>
  <c r="AO179" s="1"/>
  <c r="B175" i="27"/>
  <c r="E175" s="1"/>
  <c r="B175" i="9"/>
  <c r="AO175" s="1"/>
  <c r="B171" i="27"/>
  <c r="E171" s="1"/>
  <c r="B171" i="9"/>
  <c r="AO171" s="1"/>
  <c r="B167" i="27"/>
  <c r="B167" i="9"/>
  <c r="AO167" s="1"/>
  <c r="B163" i="27"/>
  <c r="E163" s="1"/>
  <c r="B163" i="9"/>
  <c r="AO163" s="1"/>
  <c r="B159" i="27"/>
  <c r="E159" s="1"/>
  <c r="B159" i="9"/>
  <c r="AO159" s="1"/>
  <c r="B155" i="27"/>
  <c r="E155" s="1"/>
  <c r="B155" i="9"/>
  <c r="AO155" s="1"/>
  <c r="B151" i="27"/>
  <c r="B151" i="9"/>
  <c r="AO151" s="1"/>
  <c r="B147" i="27"/>
  <c r="E147" s="1"/>
  <c r="B147" i="9"/>
  <c r="AO147" s="1"/>
  <c r="B143" i="27"/>
  <c r="E143" s="1"/>
  <c r="B143" i="9"/>
  <c r="AO143" s="1"/>
  <c r="B139" i="27"/>
  <c r="E139" s="1"/>
  <c r="B139" i="9"/>
  <c r="AO139" s="1"/>
  <c r="B135" i="27"/>
  <c r="B135" i="9"/>
  <c r="AO135" s="1"/>
  <c r="B131" i="27"/>
  <c r="E131" s="1"/>
  <c r="B131" i="9"/>
  <c r="AO131" s="1"/>
  <c r="B127" i="27"/>
  <c r="E127" s="1"/>
  <c r="B127" i="9"/>
  <c r="AO127" s="1"/>
  <c r="B123" i="27"/>
  <c r="E123" s="1"/>
  <c r="B123" i="9"/>
  <c r="AO123" s="1"/>
  <c r="B119" i="27"/>
  <c r="B119" i="9"/>
  <c r="AO119" s="1"/>
  <c r="B115" i="27"/>
  <c r="E115" s="1"/>
  <c r="B115" i="9"/>
  <c r="AO115" s="1"/>
  <c r="B111" i="27"/>
  <c r="E111" s="1"/>
  <c r="B111" i="9"/>
  <c r="AO111" s="1"/>
  <c r="B107" i="27"/>
  <c r="E107" s="1"/>
  <c r="B107" i="9"/>
  <c r="AO107" s="1"/>
  <c r="B103" i="27"/>
  <c r="E103" s="1"/>
  <c r="B103" i="9"/>
  <c r="AO103" s="1"/>
  <c r="B99" i="27"/>
  <c r="E99" s="1"/>
  <c r="B99" i="9"/>
  <c r="AO99" s="1"/>
  <c r="B95" i="27"/>
  <c r="E95" s="1"/>
  <c r="B95" i="9"/>
  <c r="AO95" s="1"/>
  <c r="B91" i="27"/>
  <c r="E91" s="1"/>
  <c r="B91" i="9"/>
  <c r="AO91" s="1"/>
  <c r="B87" i="27"/>
  <c r="B87" i="9"/>
  <c r="AO87" s="1"/>
  <c r="B83" i="27"/>
  <c r="E83" s="1"/>
  <c r="B83" i="9"/>
  <c r="AO83" s="1"/>
  <c r="B79" i="27"/>
  <c r="E79" s="1"/>
  <c r="B79" i="9"/>
  <c r="AO79" s="1"/>
  <c r="B75" i="27"/>
  <c r="E75" s="1"/>
  <c r="B75" i="9"/>
  <c r="AO75" s="1"/>
  <c r="B71" i="27"/>
  <c r="E71" s="1"/>
  <c r="B71" i="9"/>
  <c r="AO71" s="1"/>
  <c r="B67" i="27"/>
  <c r="E67" s="1"/>
  <c r="B67" i="9"/>
  <c r="AO67" s="1"/>
  <c r="B63" i="27"/>
  <c r="E63" s="1"/>
  <c r="B63" i="9"/>
  <c r="AO63" s="1"/>
  <c r="B59" i="27"/>
  <c r="E59" s="1"/>
  <c r="B59" i="9"/>
  <c r="AO59" s="1"/>
  <c r="B55" i="27"/>
  <c r="B55" i="9"/>
  <c r="AO55" s="1"/>
  <c r="B51" i="27"/>
  <c r="E51" s="1"/>
  <c r="B51" i="9"/>
  <c r="AO51" s="1"/>
  <c r="B47" i="27"/>
  <c r="E47" s="1"/>
  <c r="B47" i="9"/>
  <c r="AO47" s="1"/>
  <c r="B43" i="27"/>
  <c r="E43" s="1"/>
  <c r="B43" i="9"/>
  <c r="AO43" s="1"/>
  <c r="B39" i="27"/>
  <c r="E39" s="1"/>
  <c r="B39" i="9"/>
  <c r="AO39" s="1"/>
  <c r="B35" i="27"/>
  <c r="E35" s="1"/>
  <c r="B35" i="9"/>
  <c r="AO35" s="1"/>
  <c r="B31" i="27"/>
  <c r="E31" s="1"/>
  <c r="B31" i="9"/>
  <c r="AO31" s="1"/>
  <c r="B27" i="27"/>
  <c r="E27" s="1"/>
  <c r="B27" i="9"/>
  <c r="AO27" s="1"/>
  <c r="B23" i="27"/>
  <c r="E23" s="1"/>
  <c r="B23" i="9"/>
  <c r="AO23" s="1"/>
  <c r="AQ23" s="1"/>
  <c r="B19" i="27"/>
  <c r="E19" s="1"/>
  <c r="B19" i="9"/>
  <c r="AO19" s="1"/>
  <c r="B15" i="27"/>
  <c r="E15" s="1"/>
  <c r="B15" i="9"/>
  <c r="AO15" s="1"/>
  <c r="B306" i="27"/>
  <c r="E306" s="1"/>
  <c r="B306" i="9"/>
  <c r="AO306" s="1"/>
  <c r="B302" i="27"/>
  <c r="E302" s="1"/>
  <c r="B302" i="9"/>
  <c r="AO302" s="1"/>
  <c r="B298" i="27"/>
  <c r="E298" s="1"/>
  <c r="B298" i="9"/>
  <c r="AO298" s="1"/>
  <c r="B294" i="27"/>
  <c r="E294" s="1"/>
  <c r="B294" i="9"/>
  <c r="AO294" s="1"/>
  <c r="B290" i="27"/>
  <c r="E290" s="1"/>
  <c r="B290" i="9"/>
  <c r="AO290" s="1"/>
  <c r="B286" i="27"/>
  <c r="B286" i="9"/>
  <c r="AO286" s="1"/>
  <c r="B282" i="27"/>
  <c r="E282" s="1"/>
  <c r="B282" i="9"/>
  <c r="AO282" s="1"/>
  <c r="B278" i="27"/>
  <c r="E278" s="1"/>
  <c r="B278" i="9"/>
  <c r="AO278" s="1"/>
  <c r="B274" i="27"/>
  <c r="E274" s="1"/>
  <c r="B274" i="9"/>
  <c r="AO274" s="1"/>
  <c r="B270" i="27"/>
  <c r="E270" s="1"/>
  <c r="B270" i="9"/>
  <c r="AO270" s="1"/>
  <c r="B266" i="27"/>
  <c r="E266" s="1"/>
  <c r="B266" i="9"/>
  <c r="AO266" s="1"/>
  <c r="B262" i="27"/>
  <c r="E262" s="1"/>
  <c r="B262" i="9"/>
  <c r="AO262" s="1"/>
  <c r="B258" i="27"/>
  <c r="E258" s="1"/>
  <c r="B258" i="9"/>
  <c r="AO258" s="1"/>
  <c r="B254" i="27"/>
  <c r="E254" s="1"/>
  <c r="B254" i="9"/>
  <c r="AO254" s="1"/>
  <c r="B250" i="27"/>
  <c r="E250" s="1"/>
  <c r="B250" i="9"/>
  <c r="AO250" s="1"/>
  <c r="B246" i="27"/>
  <c r="E246" s="1"/>
  <c r="B246" i="9"/>
  <c r="AO246" s="1"/>
  <c r="B242" i="27"/>
  <c r="E242" s="1"/>
  <c r="B242" i="9"/>
  <c r="AO242" s="1"/>
  <c r="B238" i="27"/>
  <c r="E238" s="1"/>
  <c r="B238" i="9"/>
  <c r="AO238" s="1"/>
  <c r="B234" i="27"/>
  <c r="E234" s="1"/>
  <c r="B234" i="9"/>
  <c r="AO234" s="1"/>
  <c r="B230" i="27"/>
  <c r="E230" s="1"/>
  <c r="B230" i="9"/>
  <c r="AO230" s="1"/>
  <c r="B226" i="27"/>
  <c r="E226" s="1"/>
  <c r="B226" i="9"/>
  <c r="AO226" s="1"/>
  <c r="B222" i="27"/>
  <c r="B222" i="9"/>
  <c r="AO222" s="1"/>
  <c r="B218" i="27"/>
  <c r="E218" s="1"/>
  <c r="B218" i="9"/>
  <c r="AO218" s="1"/>
  <c r="B214" i="27"/>
  <c r="E214" s="1"/>
  <c r="B214" i="9"/>
  <c r="AO214" s="1"/>
  <c r="B210" i="27"/>
  <c r="E210" s="1"/>
  <c r="B210" i="9"/>
  <c r="AO210" s="1"/>
  <c r="B206" i="27"/>
  <c r="E206" s="1"/>
  <c r="B206" i="9"/>
  <c r="AO206" s="1"/>
  <c r="B202" i="27"/>
  <c r="E202" s="1"/>
  <c r="B202" i="9"/>
  <c r="AO202" s="1"/>
  <c r="B198" i="27"/>
  <c r="E198" s="1"/>
  <c r="B198" i="9"/>
  <c r="AO198" s="1"/>
  <c r="B194" i="27"/>
  <c r="E194" s="1"/>
  <c r="B194" i="9"/>
  <c r="AO194" s="1"/>
  <c r="B190" i="27"/>
  <c r="E190" s="1"/>
  <c r="B190" i="9"/>
  <c r="AO190" s="1"/>
  <c r="B186" i="27"/>
  <c r="E186" s="1"/>
  <c r="B186" i="9"/>
  <c r="AO186" s="1"/>
  <c r="B182" i="27"/>
  <c r="E182" s="1"/>
  <c r="B182" i="9"/>
  <c r="AO182" s="1"/>
  <c r="B178" i="27"/>
  <c r="E178" s="1"/>
  <c r="B178" i="9"/>
  <c r="AO178" s="1"/>
  <c r="B174" i="27"/>
  <c r="E174" s="1"/>
  <c r="B174" i="9"/>
  <c r="AO174" s="1"/>
  <c r="B170" i="27"/>
  <c r="E170" s="1"/>
  <c r="B170" i="9"/>
  <c r="AO170" s="1"/>
  <c r="B166" i="27"/>
  <c r="E166" s="1"/>
  <c r="B166" i="9"/>
  <c r="AO166" s="1"/>
  <c r="B162" i="27"/>
  <c r="E162" s="1"/>
  <c r="B162" i="9"/>
  <c r="AO162" s="1"/>
  <c r="B158" i="27"/>
  <c r="B158" i="9"/>
  <c r="AO158" s="1"/>
  <c r="B154" i="27"/>
  <c r="E154" s="1"/>
  <c r="B154" i="9"/>
  <c r="AO154" s="1"/>
  <c r="B150" i="27"/>
  <c r="E150" s="1"/>
  <c r="B150" i="9"/>
  <c r="AO150" s="1"/>
  <c r="B146" i="27"/>
  <c r="E146" s="1"/>
  <c r="B146" i="9"/>
  <c r="AO146" s="1"/>
  <c r="B142" i="27"/>
  <c r="E142" s="1"/>
  <c r="B142" i="9"/>
  <c r="AO142" s="1"/>
  <c r="B138" i="27"/>
  <c r="E138" s="1"/>
  <c r="B138" i="9"/>
  <c r="AO138" s="1"/>
  <c r="B134" i="27"/>
  <c r="E134" s="1"/>
  <c r="B134" i="9"/>
  <c r="AO134" s="1"/>
  <c r="B130" i="27"/>
  <c r="E130" s="1"/>
  <c r="B130" i="9"/>
  <c r="AO130" s="1"/>
  <c r="B126" i="27"/>
  <c r="E126" s="1"/>
  <c r="B126" i="9"/>
  <c r="AO126" s="1"/>
  <c r="B122" i="27"/>
  <c r="E122" s="1"/>
  <c r="B122" i="9"/>
  <c r="AO122" s="1"/>
  <c r="B118" i="27"/>
  <c r="E118" s="1"/>
  <c r="B118" i="9"/>
  <c r="AO118" s="1"/>
  <c r="B114" i="27"/>
  <c r="E114" s="1"/>
  <c r="B114" i="9"/>
  <c r="AO114" s="1"/>
  <c r="B110" i="27"/>
  <c r="E110" s="1"/>
  <c r="B110" i="9"/>
  <c r="AO110" s="1"/>
  <c r="B106" i="27"/>
  <c r="E106" s="1"/>
  <c r="B106" i="9"/>
  <c r="AO106" s="1"/>
  <c r="B102" i="27"/>
  <c r="E102" s="1"/>
  <c r="B102" i="9"/>
  <c r="AO102" s="1"/>
  <c r="B98" i="27"/>
  <c r="E98" s="1"/>
  <c r="B98" i="9"/>
  <c r="AO98" s="1"/>
  <c r="B94" i="27"/>
  <c r="B94" i="9"/>
  <c r="AO94" s="1"/>
  <c r="B90" i="27"/>
  <c r="E90" s="1"/>
  <c r="B90" i="9"/>
  <c r="AO90" s="1"/>
  <c r="B86" i="27"/>
  <c r="E86" s="1"/>
  <c r="B86" i="9"/>
  <c r="AO86" s="1"/>
  <c r="B82" i="27"/>
  <c r="E82" s="1"/>
  <c r="B82" i="9"/>
  <c r="AO82" s="1"/>
  <c r="B78" i="27"/>
  <c r="E78" s="1"/>
  <c r="B78" i="9"/>
  <c r="AO78" s="1"/>
  <c r="B74" i="27"/>
  <c r="E74" s="1"/>
  <c r="B74" i="9"/>
  <c r="AO74" s="1"/>
  <c r="B70" i="27"/>
  <c r="E70" s="1"/>
  <c r="B70" i="9"/>
  <c r="AO70" s="1"/>
  <c r="B66" i="27"/>
  <c r="E66" s="1"/>
  <c r="B66" i="9"/>
  <c r="AO66" s="1"/>
  <c r="B62" i="27"/>
  <c r="E62" s="1"/>
  <c r="B62" i="9"/>
  <c r="AO62" s="1"/>
  <c r="B58" i="27"/>
  <c r="E58" s="1"/>
  <c r="B58" i="9"/>
  <c r="AO58" s="1"/>
  <c r="B54" i="27"/>
  <c r="E54" s="1"/>
  <c r="B54" i="9"/>
  <c r="AO54" s="1"/>
  <c r="B50" i="27"/>
  <c r="E50" s="1"/>
  <c r="B50" i="9"/>
  <c r="AO50" s="1"/>
  <c r="B46" i="27"/>
  <c r="E46" s="1"/>
  <c r="B46" i="9"/>
  <c r="AO46" s="1"/>
  <c r="B42" i="27"/>
  <c r="E42" s="1"/>
  <c r="B42" i="9"/>
  <c r="AO42" s="1"/>
  <c r="B38" i="27"/>
  <c r="E38" s="1"/>
  <c r="B38" i="9"/>
  <c r="AO38" s="1"/>
  <c r="B34" i="27"/>
  <c r="E34" s="1"/>
  <c r="B34" i="9"/>
  <c r="AO34" s="1"/>
  <c r="B30" i="27"/>
  <c r="E30" s="1"/>
  <c r="B30" i="9"/>
  <c r="AO30" s="1"/>
  <c r="B26" i="27"/>
  <c r="E26" s="1"/>
  <c r="B26" i="9"/>
  <c r="AO26" s="1"/>
  <c r="B22" i="27"/>
  <c r="E22" s="1"/>
  <c r="B22" i="9"/>
  <c r="AO22" s="1"/>
  <c r="B18" i="27"/>
  <c r="E18" s="1"/>
  <c r="B18" i="9"/>
  <c r="AO18" s="1"/>
  <c r="B14" i="27"/>
  <c r="E14" s="1"/>
  <c r="B14" i="9"/>
  <c r="AO14" s="1"/>
  <c r="AR25" i="26"/>
  <c r="P315"/>
  <c r="R314"/>
  <c r="O314"/>
  <c r="H315"/>
  <c r="J314"/>
  <c r="AR23" i="25"/>
  <c r="AS25" i="27"/>
  <c r="D303"/>
  <c r="D239"/>
  <c r="D175"/>
  <c r="D103"/>
  <c r="D190"/>
  <c r="D285"/>
  <c r="D253"/>
  <c r="D221"/>
  <c r="D189"/>
  <c r="D157"/>
  <c r="D125"/>
  <c r="D93"/>
  <c r="D61"/>
  <c r="D29"/>
  <c r="D296"/>
  <c r="D264"/>
  <c r="D232"/>
  <c r="D200"/>
  <c r="D176"/>
  <c r="D160"/>
  <c r="D144"/>
  <c r="D128"/>
  <c r="D112"/>
  <c r="D96"/>
  <c r="D80"/>
  <c r="D64"/>
  <c r="D48"/>
  <c r="D32"/>
  <c r="K322"/>
  <c r="I323"/>
  <c r="S322"/>
  <c r="Q323"/>
  <c r="P316"/>
  <c r="B307" i="23"/>
  <c r="D307" s="1"/>
  <c r="B303"/>
  <c r="D303" s="1"/>
  <c r="B299"/>
  <c r="D299" s="1"/>
  <c r="B295"/>
  <c r="D295" s="1"/>
  <c r="B291"/>
  <c r="D291" s="1"/>
  <c r="B287"/>
  <c r="D287" s="1"/>
  <c r="B283"/>
  <c r="D283" s="1"/>
  <c r="B279"/>
  <c r="D279" s="1"/>
  <c r="B275"/>
  <c r="D275" s="1"/>
  <c r="B271"/>
  <c r="D271" s="1"/>
  <c r="B267"/>
  <c r="D267" s="1"/>
  <c r="B263"/>
  <c r="D263" s="1"/>
  <c r="B259"/>
  <c r="D259" s="1"/>
  <c r="B255"/>
  <c r="D255" s="1"/>
  <c r="B251"/>
  <c r="D251" s="1"/>
  <c r="B247"/>
  <c r="B243"/>
  <c r="D243" s="1"/>
  <c r="B239"/>
  <c r="D239" s="1"/>
  <c r="B235"/>
  <c r="D235" s="1"/>
  <c r="B231"/>
  <c r="D231" s="1"/>
  <c r="B227"/>
  <c r="D227" s="1"/>
  <c r="B223"/>
  <c r="D223" s="1"/>
  <c r="B219"/>
  <c r="D219" s="1"/>
  <c r="B215"/>
  <c r="D215" s="1"/>
  <c r="B211"/>
  <c r="D211" s="1"/>
  <c r="B207"/>
  <c r="D207" s="1"/>
  <c r="B309"/>
  <c r="D309" s="1"/>
  <c r="B305"/>
  <c r="D305" s="1"/>
  <c r="B301"/>
  <c r="D301" s="1"/>
  <c r="B297"/>
  <c r="D297" s="1"/>
  <c r="B293"/>
  <c r="D293" s="1"/>
  <c r="B289"/>
  <c r="D289" s="1"/>
  <c r="B285"/>
  <c r="D285" s="1"/>
  <c r="B281"/>
  <c r="D281" s="1"/>
  <c r="B277"/>
  <c r="D277" s="1"/>
  <c r="B273"/>
  <c r="D273" s="1"/>
  <c r="B269"/>
  <c r="D269" s="1"/>
  <c r="B265"/>
  <c r="D265" s="1"/>
  <c r="B261"/>
  <c r="D261" s="1"/>
  <c r="B257"/>
  <c r="D257" s="1"/>
  <c r="B253"/>
  <c r="D253" s="1"/>
  <c r="B249"/>
  <c r="D249" s="1"/>
  <c r="B245"/>
  <c r="D245" s="1"/>
  <c r="B241"/>
  <c r="D241" s="1"/>
  <c r="B237"/>
  <c r="D237" s="1"/>
  <c r="B233"/>
  <c r="D233" s="1"/>
  <c r="B229"/>
  <c r="D229" s="1"/>
  <c r="B225"/>
  <c r="D225" s="1"/>
  <c r="B221"/>
  <c r="D221" s="1"/>
  <c r="B217"/>
  <c r="D217" s="1"/>
  <c r="B213"/>
  <c r="D213" s="1"/>
  <c r="B209"/>
  <c r="D209" s="1"/>
  <c r="B205"/>
  <c r="D205" s="1"/>
  <c r="B201"/>
  <c r="D201" s="1"/>
  <c r="B197"/>
  <c r="D197" s="1"/>
  <c r="B193"/>
  <c r="D193" s="1"/>
  <c r="B189"/>
  <c r="D189" s="1"/>
  <c r="B185"/>
  <c r="D185" s="1"/>
  <c r="B181"/>
  <c r="D181" s="1"/>
  <c r="B177"/>
  <c r="D177" s="1"/>
  <c r="B173"/>
  <c r="D173" s="1"/>
  <c r="B169"/>
  <c r="D169" s="1"/>
  <c r="B165"/>
  <c r="D165" s="1"/>
  <c r="B161"/>
  <c r="D161" s="1"/>
  <c r="B157"/>
  <c r="D157" s="1"/>
  <c r="B153"/>
  <c r="D153" s="1"/>
  <c r="B149"/>
  <c r="D149" s="1"/>
  <c r="B145"/>
  <c r="D145" s="1"/>
  <c r="B141"/>
  <c r="D141" s="1"/>
  <c r="B137"/>
  <c r="D137" s="1"/>
  <c r="B133"/>
  <c r="D133" s="1"/>
  <c r="B129"/>
  <c r="D129" s="1"/>
  <c r="B125"/>
  <c r="D125" s="1"/>
  <c r="B121"/>
  <c r="D121" s="1"/>
  <c r="B117"/>
  <c r="D117" s="1"/>
  <c r="B113"/>
  <c r="D113" s="1"/>
  <c r="B109"/>
  <c r="D109" s="1"/>
  <c r="B105"/>
  <c r="D105" s="1"/>
  <c r="B101"/>
  <c r="D101" s="1"/>
  <c r="B97"/>
  <c r="D97" s="1"/>
  <c r="B93"/>
  <c r="D93" s="1"/>
  <c r="B89"/>
  <c r="D89" s="1"/>
  <c r="B85"/>
  <c r="D85" s="1"/>
  <c r="B81"/>
  <c r="B77"/>
  <c r="D77" s="1"/>
  <c r="B73"/>
  <c r="D73" s="1"/>
  <c r="B69"/>
  <c r="D69" s="1"/>
  <c r="B65"/>
  <c r="D65" s="1"/>
  <c r="B61"/>
  <c r="D61" s="1"/>
  <c r="B57"/>
  <c r="D57" s="1"/>
  <c r="B53"/>
  <c r="D53" s="1"/>
  <c r="B49"/>
  <c r="D49" s="1"/>
  <c r="B45"/>
  <c r="D45" s="1"/>
  <c r="B41"/>
  <c r="D41" s="1"/>
  <c r="B37"/>
  <c r="D37" s="1"/>
  <c r="B33"/>
  <c r="D33" s="1"/>
  <c r="B29"/>
  <c r="D29" s="1"/>
  <c r="B25"/>
  <c r="D25" s="1"/>
  <c r="B21"/>
  <c r="D21" s="1"/>
  <c r="B17"/>
  <c r="D17" s="1"/>
  <c r="B13"/>
  <c r="D13" s="1"/>
  <c r="B308"/>
  <c r="D308" s="1"/>
  <c r="B304"/>
  <c r="D304" s="1"/>
  <c r="B300"/>
  <c r="D300" s="1"/>
  <c r="B296"/>
  <c r="D296" s="1"/>
  <c r="B292"/>
  <c r="D292" s="1"/>
  <c r="B288"/>
  <c r="D288" s="1"/>
  <c r="B284"/>
  <c r="D284" s="1"/>
  <c r="B280"/>
  <c r="D280" s="1"/>
  <c r="B276"/>
  <c r="D276" s="1"/>
  <c r="B272"/>
  <c r="D272" s="1"/>
  <c r="B268"/>
  <c r="D268" s="1"/>
  <c r="B264"/>
  <c r="D264" s="1"/>
  <c r="B260"/>
  <c r="D260" s="1"/>
  <c r="B256"/>
  <c r="D256" s="1"/>
  <c r="B252"/>
  <c r="D252" s="1"/>
  <c r="B248"/>
  <c r="D248" s="1"/>
  <c r="B244"/>
  <c r="D244" s="1"/>
  <c r="B240"/>
  <c r="D240" s="1"/>
  <c r="B236"/>
  <c r="D236" s="1"/>
  <c r="B232"/>
  <c r="D232" s="1"/>
  <c r="B228"/>
  <c r="D228" s="1"/>
  <c r="B224"/>
  <c r="D224" s="1"/>
  <c r="B220"/>
  <c r="D220" s="1"/>
  <c r="B216"/>
  <c r="D216" s="1"/>
  <c r="B212"/>
  <c r="D212" s="1"/>
  <c r="B208"/>
  <c r="D208" s="1"/>
  <c r="B204"/>
  <c r="D204" s="1"/>
  <c r="B200"/>
  <c r="D200" s="1"/>
  <c r="B196"/>
  <c r="D196" s="1"/>
  <c r="B192"/>
  <c r="D192" s="1"/>
  <c r="B188"/>
  <c r="D188" s="1"/>
  <c r="B184"/>
  <c r="D184" s="1"/>
  <c r="B180"/>
  <c r="D180" s="1"/>
  <c r="B176"/>
  <c r="D176" s="1"/>
  <c r="B172"/>
  <c r="D172" s="1"/>
  <c r="B168"/>
  <c r="D168" s="1"/>
  <c r="B164"/>
  <c r="B160"/>
  <c r="D160" s="1"/>
  <c r="B156"/>
  <c r="D156" s="1"/>
  <c r="B152"/>
  <c r="D152" s="1"/>
  <c r="B148"/>
  <c r="D148" s="1"/>
  <c r="B144"/>
  <c r="D144" s="1"/>
  <c r="B140"/>
  <c r="D140" s="1"/>
  <c r="B136"/>
  <c r="D136" s="1"/>
  <c r="B132"/>
  <c r="D132" s="1"/>
  <c r="B128"/>
  <c r="D128" s="1"/>
  <c r="B124"/>
  <c r="D124" s="1"/>
  <c r="B120"/>
  <c r="D120" s="1"/>
  <c r="B116"/>
  <c r="D116" s="1"/>
  <c r="B112"/>
  <c r="D112" s="1"/>
  <c r="B108"/>
  <c r="D108" s="1"/>
  <c r="B104"/>
  <c r="D104" s="1"/>
  <c r="B100"/>
  <c r="D100" s="1"/>
  <c r="B96"/>
  <c r="B92"/>
  <c r="D92" s="1"/>
  <c r="B88"/>
  <c r="D88" s="1"/>
  <c r="B84"/>
  <c r="D84" s="1"/>
  <c r="B80"/>
  <c r="B76"/>
  <c r="D76" s="1"/>
  <c r="B72"/>
  <c r="D72" s="1"/>
  <c r="B68"/>
  <c r="D68" s="1"/>
  <c r="B64"/>
  <c r="B60"/>
  <c r="D60" s="1"/>
  <c r="B56"/>
  <c r="D56" s="1"/>
  <c r="B52"/>
  <c r="D52" s="1"/>
  <c r="B48"/>
  <c r="B44"/>
  <c r="D44" s="1"/>
  <c r="B40"/>
  <c r="D40" s="1"/>
  <c r="B36"/>
  <c r="D36" s="1"/>
  <c r="B32"/>
  <c r="B28"/>
  <c r="D28" s="1"/>
  <c r="B24"/>
  <c r="D24" s="1"/>
  <c r="B20"/>
  <c r="D20" s="1"/>
  <c r="B16"/>
  <c r="B12"/>
  <c r="D12" s="1"/>
  <c r="P12" s="1"/>
  <c r="B203"/>
  <c r="B199"/>
  <c r="D199" s="1"/>
  <c r="B195"/>
  <c r="D195" s="1"/>
  <c r="B191"/>
  <c r="D191" s="1"/>
  <c r="B187"/>
  <c r="D187" s="1"/>
  <c r="B183"/>
  <c r="D183" s="1"/>
  <c r="B179"/>
  <c r="D179" s="1"/>
  <c r="B175"/>
  <c r="D175" s="1"/>
  <c r="B171"/>
  <c r="D171" s="1"/>
  <c r="B167"/>
  <c r="D167" s="1"/>
  <c r="B163"/>
  <c r="D163" s="1"/>
  <c r="B159"/>
  <c r="D159" s="1"/>
  <c r="B155"/>
  <c r="D155" s="1"/>
  <c r="B151"/>
  <c r="D151" s="1"/>
  <c r="B147"/>
  <c r="D147" s="1"/>
  <c r="B143"/>
  <c r="D143" s="1"/>
  <c r="B139"/>
  <c r="B135"/>
  <c r="D135" s="1"/>
  <c r="B131"/>
  <c r="D131" s="1"/>
  <c r="B127"/>
  <c r="D127" s="1"/>
  <c r="B123"/>
  <c r="D123" s="1"/>
  <c r="B119"/>
  <c r="D119" s="1"/>
  <c r="B115"/>
  <c r="D115" s="1"/>
  <c r="B111"/>
  <c r="D111" s="1"/>
  <c r="B107"/>
  <c r="D107" s="1"/>
  <c r="B103"/>
  <c r="D103" s="1"/>
  <c r="B99"/>
  <c r="D99" s="1"/>
  <c r="B95"/>
  <c r="D95" s="1"/>
  <c r="B91"/>
  <c r="D91" s="1"/>
  <c r="B87"/>
  <c r="D87" s="1"/>
  <c r="B83"/>
  <c r="B79"/>
  <c r="D79" s="1"/>
  <c r="B75"/>
  <c r="D75" s="1"/>
  <c r="B71"/>
  <c r="D71" s="1"/>
  <c r="B67"/>
  <c r="D67" s="1"/>
  <c r="B63"/>
  <c r="D63" s="1"/>
  <c r="B59"/>
  <c r="D59" s="1"/>
  <c r="B55"/>
  <c r="D55" s="1"/>
  <c r="B51"/>
  <c r="B47"/>
  <c r="D47" s="1"/>
  <c r="B43"/>
  <c r="D43" s="1"/>
  <c r="B39"/>
  <c r="D39" s="1"/>
  <c r="B35"/>
  <c r="D35" s="1"/>
  <c r="B31"/>
  <c r="D31" s="1"/>
  <c r="B27"/>
  <c r="D27" s="1"/>
  <c r="B23"/>
  <c r="D23" s="1"/>
  <c r="B19"/>
  <c r="B15"/>
  <c r="D15" s="1"/>
  <c r="B306"/>
  <c r="D306" s="1"/>
  <c r="B302"/>
  <c r="D302" s="1"/>
  <c r="B298"/>
  <c r="D298" s="1"/>
  <c r="B294"/>
  <c r="D294" s="1"/>
  <c r="B290"/>
  <c r="B286"/>
  <c r="D286" s="1"/>
  <c r="B282"/>
  <c r="D282" s="1"/>
  <c r="B278"/>
  <c r="D278" s="1"/>
  <c r="B274"/>
  <c r="D274" s="1"/>
  <c r="B270"/>
  <c r="D270" s="1"/>
  <c r="B266"/>
  <c r="D266" s="1"/>
  <c r="B262"/>
  <c r="D262" s="1"/>
  <c r="B258"/>
  <c r="B254"/>
  <c r="D254" s="1"/>
  <c r="B250"/>
  <c r="D250" s="1"/>
  <c r="B246"/>
  <c r="D246" s="1"/>
  <c r="B242"/>
  <c r="D242" s="1"/>
  <c r="B238"/>
  <c r="D238" s="1"/>
  <c r="B234"/>
  <c r="D234" s="1"/>
  <c r="B230"/>
  <c r="D230" s="1"/>
  <c r="B226"/>
  <c r="D226" s="1"/>
  <c r="B222"/>
  <c r="D222" s="1"/>
  <c r="B218"/>
  <c r="B214"/>
  <c r="D214" s="1"/>
  <c r="B210"/>
  <c r="D210" s="1"/>
  <c r="B206"/>
  <c r="D206" s="1"/>
  <c r="B202"/>
  <c r="D202" s="1"/>
  <c r="B198"/>
  <c r="D198" s="1"/>
  <c r="B194"/>
  <c r="D194" s="1"/>
  <c r="B190"/>
  <c r="B186"/>
  <c r="B182"/>
  <c r="D182" s="1"/>
  <c r="B178"/>
  <c r="D178" s="1"/>
  <c r="B174"/>
  <c r="D174" s="1"/>
  <c r="B170"/>
  <c r="D170" s="1"/>
  <c r="B166"/>
  <c r="D166" s="1"/>
  <c r="B162"/>
  <c r="D162" s="1"/>
  <c r="B158"/>
  <c r="D158" s="1"/>
  <c r="B154"/>
  <c r="B150"/>
  <c r="D150" s="1"/>
  <c r="B146"/>
  <c r="D146" s="1"/>
  <c r="B142"/>
  <c r="D142" s="1"/>
  <c r="B138"/>
  <c r="D138" s="1"/>
  <c r="B134"/>
  <c r="D134" s="1"/>
  <c r="B130"/>
  <c r="D130" s="1"/>
  <c r="B126"/>
  <c r="D126" s="1"/>
  <c r="B122"/>
  <c r="B118"/>
  <c r="D118" s="1"/>
  <c r="B114"/>
  <c r="D114" s="1"/>
  <c r="B110"/>
  <c r="D110" s="1"/>
  <c r="B106"/>
  <c r="D106" s="1"/>
  <c r="B102"/>
  <c r="D102" s="1"/>
  <c r="B98"/>
  <c r="B94"/>
  <c r="D94" s="1"/>
  <c r="B90"/>
  <c r="D90" s="1"/>
  <c r="B86"/>
  <c r="D86" s="1"/>
  <c r="B82"/>
  <c r="D82" s="1"/>
  <c r="B78"/>
  <c r="D78" s="1"/>
  <c r="B74"/>
  <c r="D74" s="1"/>
  <c r="B70"/>
  <c r="D70" s="1"/>
  <c r="B66"/>
  <c r="B62"/>
  <c r="D62" s="1"/>
  <c r="B58"/>
  <c r="D58" s="1"/>
  <c r="B54"/>
  <c r="D54" s="1"/>
  <c r="B50"/>
  <c r="D50" s="1"/>
  <c r="B46"/>
  <c r="D46" s="1"/>
  <c r="B42"/>
  <c r="D42" s="1"/>
  <c r="B38"/>
  <c r="D38" s="1"/>
  <c r="B34"/>
  <c r="B30"/>
  <c r="D30" s="1"/>
  <c r="B26"/>
  <c r="D26" s="1"/>
  <c r="B22"/>
  <c r="D22" s="1"/>
  <c r="B18"/>
  <c r="D18" s="1"/>
  <c r="B14"/>
  <c r="D14" s="1"/>
  <c r="B303" i="20"/>
  <c r="B303" i="16"/>
  <c r="B295" i="20"/>
  <c r="B295" i="16"/>
  <c r="B287" i="20"/>
  <c r="B287" i="16"/>
  <c r="B279" i="20"/>
  <c r="B279" i="16"/>
  <c r="B271" i="20"/>
  <c r="B271" i="16"/>
  <c r="B263" i="20"/>
  <c r="B263" i="16"/>
  <c r="B251" i="20"/>
  <c r="B251" i="16"/>
  <c r="B243" i="20"/>
  <c r="B243" i="16"/>
  <c r="B235" i="20"/>
  <c r="B235" i="16"/>
  <c r="B227" i="20"/>
  <c r="B227" i="16"/>
  <c r="B219" i="20"/>
  <c r="B219" i="16"/>
  <c r="B211" i="20"/>
  <c r="B211" i="16"/>
  <c r="B203" i="20"/>
  <c r="B203" i="16"/>
  <c r="B195" i="20"/>
  <c r="B195" i="16"/>
  <c r="B191" i="20"/>
  <c r="B191" i="16"/>
  <c r="B183" i="20"/>
  <c r="B183" i="16"/>
  <c r="B175" i="20"/>
  <c r="B175" i="16"/>
  <c r="B167" i="20"/>
  <c r="B167" i="16"/>
  <c r="B159" i="20"/>
  <c r="B159" i="16"/>
  <c r="B151" i="20"/>
  <c r="B151" i="16"/>
  <c r="B143" i="20"/>
  <c r="B143" i="16"/>
  <c r="B135" i="20"/>
  <c r="B135" i="16"/>
  <c r="B127" i="20"/>
  <c r="B127" i="16"/>
  <c r="B119" i="20"/>
  <c r="B119" i="16"/>
  <c r="B111" i="20"/>
  <c r="B111" i="16"/>
  <c r="B103" i="20"/>
  <c r="B103" i="16"/>
  <c r="B95" i="20"/>
  <c r="B95" i="16"/>
  <c r="B87" i="20"/>
  <c r="B87" i="16"/>
  <c r="B79" i="20"/>
  <c r="B79" i="16"/>
  <c r="B71" i="20"/>
  <c r="B71" i="16"/>
  <c r="B63" i="20"/>
  <c r="B63" i="16"/>
  <c r="B55" i="20"/>
  <c r="B55" i="16"/>
  <c r="B47" i="20"/>
  <c r="B47" i="16"/>
  <c r="B39" i="20"/>
  <c r="B39" i="16"/>
  <c r="B35" i="20"/>
  <c r="B35" i="16"/>
  <c r="B27" i="20"/>
  <c r="B27" i="16"/>
  <c r="B19" i="20"/>
  <c r="B19" i="16"/>
  <c r="B306" i="20"/>
  <c r="B306" i="16"/>
  <c r="B298" i="20"/>
  <c r="B298" i="16"/>
  <c r="B290" i="20"/>
  <c r="B290" i="16"/>
  <c r="B282" i="20"/>
  <c r="B282" i="16"/>
  <c r="B274" i="20"/>
  <c r="B274" i="16"/>
  <c r="B266" i="20"/>
  <c r="B266" i="16"/>
  <c r="B258" i="20"/>
  <c r="B258" i="16"/>
  <c r="B250" i="20"/>
  <c r="B250" i="16"/>
  <c r="B242" i="20"/>
  <c r="B242" i="16"/>
  <c r="B234" i="20"/>
  <c r="B234" i="16"/>
  <c r="B230" i="20"/>
  <c r="B230" i="16"/>
  <c r="B226" i="20"/>
  <c r="B226" i="16"/>
  <c r="B218" i="20"/>
  <c r="B218" i="16"/>
  <c r="B214" i="20"/>
  <c r="B214" i="16"/>
  <c r="B210" i="20"/>
  <c r="B210" i="16"/>
  <c r="B206" i="20"/>
  <c r="B206" i="16"/>
  <c r="B202" i="20"/>
  <c r="B202" i="16"/>
  <c r="B198" i="20"/>
  <c r="B198" i="16"/>
  <c r="B194" i="20"/>
  <c r="B194" i="16"/>
  <c r="B190" i="20"/>
  <c r="B190" i="16"/>
  <c r="B186" i="20"/>
  <c r="B186" i="16"/>
  <c r="B182" i="20"/>
  <c r="B182" i="16"/>
  <c r="B178" i="20"/>
  <c r="B178" i="16"/>
  <c r="B174" i="20"/>
  <c r="B174" i="16"/>
  <c r="B170" i="20"/>
  <c r="B170" i="16"/>
  <c r="B166" i="20"/>
  <c r="B166" i="16"/>
  <c r="B162" i="20"/>
  <c r="B162" i="16"/>
  <c r="B158" i="20"/>
  <c r="B158" i="16"/>
  <c r="B154" i="20"/>
  <c r="B154" i="16"/>
  <c r="B150" i="20"/>
  <c r="B150" i="16"/>
  <c r="B146" i="20"/>
  <c r="B146" i="16"/>
  <c r="B142" i="20"/>
  <c r="B142" i="16"/>
  <c r="B138" i="20"/>
  <c r="B138" i="16"/>
  <c r="B134" i="20"/>
  <c r="B134" i="16"/>
  <c r="B130" i="20"/>
  <c r="B130" i="16"/>
  <c r="B126" i="20"/>
  <c r="B126" i="16"/>
  <c r="B122" i="20"/>
  <c r="B122" i="16"/>
  <c r="B118" i="20"/>
  <c r="B118" i="16"/>
  <c r="B114" i="20"/>
  <c r="B114" i="16"/>
  <c r="B110" i="20"/>
  <c r="B110" i="16"/>
  <c r="B106" i="20"/>
  <c r="B106" i="16"/>
  <c r="B102" i="20"/>
  <c r="B102" i="16"/>
  <c r="B98" i="20"/>
  <c r="B98" i="16"/>
  <c r="B94" i="20"/>
  <c r="B94" i="16"/>
  <c r="B90" i="20"/>
  <c r="B90" i="16"/>
  <c r="B86" i="20"/>
  <c r="B86" i="16"/>
  <c r="B82" i="20"/>
  <c r="B82" i="16"/>
  <c r="B78" i="20"/>
  <c r="B78" i="16"/>
  <c r="B74" i="20"/>
  <c r="B74" i="16"/>
  <c r="B70" i="20"/>
  <c r="B70" i="16"/>
  <c r="B66" i="20"/>
  <c r="B66" i="16"/>
  <c r="B62" i="20"/>
  <c r="B62" i="16"/>
  <c r="B58" i="20"/>
  <c r="B58" i="16"/>
  <c r="B54" i="20"/>
  <c r="B54" i="16"/>
  <c r="B50" i="20"/>
  <c r="B50" i="16"/>
  <c r="B46" i="20"/>
  <c r="B46" i="16"/>
  <c r="B42" i="20"/>
  <c r="B42" i="16"/>
  <c r="B38" i="20"/>
  <c r="B38" i="16"/>
  <c r="B34" i="20"/>
  <c r="B34" i="16"/>
  <c r="B30" i="20"/>
  <c r="B30" i="16"/>
  <c r="B26" i="20"/>
  <c r="B26" i="16"/>
  <c r="B22" i="20"/>
  <c r="B22" i="16"/>
  <c r="B18" i="20"/>
  <c r="B18" i="16"/>
  <c r="B14" i="20"/>
  <c r="B14" i="16"/>
  <c r="E11" i="20"/>
  <c r="D11"/>
  <c r="B307"/>
  <c r="B307" i="16"/>
  <c r="B299" i="20"/>
  <c r="B299" i="16"/>
  <c r="B291" i="20"/>
  <c r="B291" i="16"/>
  <c r="B283" i="20"/>
  <c r="B283" i="16"/>
  <c r="B275" i="20"/>
  <c r="B275" i="16"/>
  <c r="B267" i="20"/>
  <c r="B267" i="16"/>
  <c r="B259" i="20"/>
  <c r="B259" i="16"/>
  <c r="B255" i="20"/>
  <c r="B255" i="16"/>
  <c r="B247" i="20"/>
  <c r="B247" i="16"/>
  <c r="B239" i="20"/>
  <c r="B239" i="16"/>
  <c r="B231" i="20"/>
  <c r="B231" i="16"/>
  <c r="B223" i="20"/>
  <c r="B223" i="16"/>
  <c r="B215" i="20"/>
  <c r="B215" i="16"/>
  <c r="B207" i="20"/>
  <c r="B207" i="16"/>
  <c r="B199" i="20"/>
  <c r="B199" i="16"/>
  <c r="B187" i="20"/>
  <c r="B187" i="16"/>
  <c r="B179" i="20"/>
  <c r="B179" i="16"/>
  <c r="B171" i="20"/>
  <c r="B171" i="16"/>
  <c r="B163" i="20"/>
  <c r="B163" i="16"/>
  <c r="B155" i="20"/>
  <c r="B155" i="16"/>
  <c r="B147" i="20"/>
  <c r="B147" i="16"/>
  <c r="B139" i="20"/>
  <c r="B139" i="16"/>
  <c r="B131" i="20"/>
  <c r="B131" i="16"/>
  <c r="B123" i="20"/>
  <c r="B123" i="16"/>
  <c r="B115" i="20"/>
  <c r="B115" i="16"/>
  <c r="B107" i="20"/>
  <c r="B107" i="16"/>
  <c r="B99" i="20"/>
  <c r="B99" i="16"/>
  <c r="B91" i="20"/>
  <c r="B91" i="16"/>
  <c r="B83" i="20"/>
  <c r="B83" i="16"/>
  <c r="B75" i="20"/>
  <c r="B75" i="16"/>
  <c r="B67" i="20"/>
  <c r="B67" i="16"/>
  <c r="B59" i="20"/>
  <c r="B59" i="16"/>
  <c r="B51" i="20"/>
  <c r="B51" i="16"/>
  <c r="B43" i="20"/>
  <c r="B43" i="16"/>
  <c r="B31" i="20"/>
  <c r="B31" i="16"/>
  <c r="B23" i="20"/>
  <c r="B23" i="16"/>
  <c r="B15" i="20"/>
  <c r="B15" i="16"/>
  <c r="B302" i="20"/>
  <c r="B302" i="16"/>
  <c r="B294" i="20"/>
  <c r="B294" i="16"/>
  <c r="B286" i="20"/>
  <c r="B286" i="16"/>
  <c r="B278" i="20"/>
  <c r="B278" i="16"/>
  <c r="B270" i="20"/>
  <c r="B270" i="16"/>
  <c r="B262" i="20"/>
  <c r="B262" i="16"/>
  <c r="B254" i="20"/>
  <c r="B254" i="16"/>
  <c r="B246" i="20"/>
  <c r="B246" i="16"/>
  <c r="B238" i="20"/>
  <c r="B238" i="16"/>
  <c r="B222" i="20"/>
  <c r="B222" i="16"/>
  <c r="B309" i="20"/>
  <c r="B309" i="16"/>
  <c r="B305" i="20"/>
  <c r="B305" i="16"/>
  <c r="B301" i="20"/>
  <c r="B301" i="16"/>
  <c r="B297" i="20"/>
  <c r="B297" i="16"/>
  <c r="B293" i="20"/>
  <c r="B293" i="16"/>
  <c r="B289" i="20"/>
  <c r="B289" i="16"/>
  <c r="B285" i="20"/>
  <c r="B285" i="16"/>
  <c r="B281" i="20"/>
  <c r="B281" i="16"/>
  <c r="B277" i="20"/>
  <c r="B277" i="16"/>
  <c r="B273" i="20"/>
  <c r="B273" i="16"/>
  <c r="B269" i="20"/>
  <c r="B269" i="16"/>
  <c r="B265" i="20"/>
  <c r="B265" i="16"/>
  <c r="B261" i="20"/>
  <c r="B261" i="16"/>
  <c r="B257" i="20"/>
  <c r="B257" i="16"/>
  <c r="B253" i="20"/>
  <c r="B253" i="16"/>
  <c r="B249" i="20"/>
  <c r="B249" i="16"/>
  <c r="B245" i="20"/>
  <c r="B245" i="16"/>
  <c r="B241" i="20"/>
  <c r="B241" i="16"/>
  <c r="B237" i="20"/>
  <c r="B237" i="16"/>
  <c r="B233" i="20"/>
  <c r="B233" i="16"/>
  <c r="B229" i="20"/>
  <c r="B229" i="16"/>
  <c r="B225" i="20"/>
  <c r="B225" i="16"/>
  <c r="B221" i="20"/>
  <c r="B221" i="16"/>
  <c r="B217" i="20"/>
  <c r="B217" i="16"/>
  <c r="B213" i="20"/>
  <c r="B213" i="16"/>
  <c r="B209" i="20"/>
  <c r="B209" i="16"/>
  <c r="B205" i="20"/>
  <c r="B205" i="16"/>
  <c r="B201" i="20"/>
  <c r="B201" i="16"/>
  <c r="B197" i="20"/>
  <c r="B197" i="16"/>
  <c r="B193" i="20"/>
  <c r="B193" i="16"/>
  <c r="B189" i="20"/>
  <c r="B189" i="16"/>
  <c r="B185" i="20"/>
  <c r="B185" i="16"/>
  <c r="B181" i="20"/>
  <c r="B181" i="16"/>
  <c r="B177" i="20"/>
  <c r="B177" i="16"/>
  <c r="B173" i="20"/>
  <c r="B173" i="16"/>
  <c r="B169" i="20"/>
  <c r="B169" i="16"/>
  <c r="B165" i="20"/>
  <c r="B165" i="16"/>
  <c r="B161" i="20"/>
  <c r="B161" i="16"/>
  <c r="B157" i="20"/>
  <c r="B157" i="16"/>
  <c r="B153" i="20"/>
  <c r="B153" i="16"/>
  <c r="B149" i="20"/>
  <c r="B149" i="16"/>
  <c r="B145" i="20"/>
  <c r="B145" i="16"/>
  <c r="B141" i="20"/>
  <c r="B141" i="16"/>
  <c r="B137" i="20"/>
  <c r="B137" i="16"/>
  <c r="B133" i="20"/>
  <c r="B133" i="16"/>
  <c r="B129" i="20"/>
  <c r="B129" i="16"/>
  <c r="B125" i="20"/>
  <c r="B125" i="16"/>
  <c r="B121" i="20"/>
  <c r="B121" i="16"/>
  <c r="B117" i="20"/>
  <c r="B117" i="16"/>
  <c r="B113" i="20"/>
  <c r="B113" i="16"/>
  <c r="B109" i="20"/>
  <c r="B109" i="16"/>
  <c r="B105" i="20"/>
  <c r="B105" i="16"/>
  <c r="B101" i="20"/>
  <c r="B101" i="16"/>
  <c r="B97" i="20"/>
  <c r="B97" i="16"/>
  <c r="B93" i="20"/>
  <c r="B93" i="16"/>
  <c r="B89" i="20"/>
  <c r="B89" i="16"/>
  <c r="B85" i="20"/>
  <c r="B85" i="16"/>
  <c r="B81" i="20"/>
  <c r="B81" i="16"/>
  <c r="B77" i="20"/>
  <c r="B77" i="16"/>
  <c r="B73" i="20"/>
  <c r="B73" i="16"/>
  <c r="B69" i="20"/>
  <c r="B69" i="16"/>
  <c r="B65" i="20"/>
  <c r="B65" i="16"/>
  <c r="B61" i="20"/>
  <c r="B61" i="16"/>
  <c r="B57" i="20"/>
  <c r="B57" i="16"/>
  <c r="B53" i="20"/>
  <c r="B53" i="16"/>
  <c r="B49" i="20"/>
  <c r="B49" i="16"/>
  <c r="B45" i="20"/>
  <c r="B45" i="16"/>
  <c r="B41" i="20"/>
  <c r="B41" i="16"/>
  <c r="B37" i="20"/>
  <c r="B37" i="16"/>
  <c r="B33" i="20"/>
  <c r="B33" i="16"/>
  <c r="B29" i="20"/>
  <c r="B29" i="16"/>
  <c r="B25" i="20"/>
  <c r="B25" i="16"/>
  <c r="B21" i="20"/>
  <c r="B21" i="16"/>
  <c r="B17" i="20"/>
  <c r="B17" i="16"/>
  <c r="B13" i="20"/>
  <c r="B13" i="16"/>
  <c r="B308" i="20"/>
  <c r="B308" i="16"/>
  <c r="B304" i="20"/>
  <c r="B304" i="16"/>
  <c r="B300" i="20"/>
  <c r="B300" i="16"/>
  <c r="B296" i="20"/>
  <c r="B296" i="16"/>
  <c r="B292" i="20"/>
  <c r="B292" i="16"/>
  <c r="B288" i="20"/>
  <c r="B288" i="16"/>
  <c r="B284" i="20"/>
  <c r="B284" i="16"/>
  <c r="B280" i="20"/>
  <c r="B280" i="16"/>
  <c r="B276" i="20"/>
  <c r="B276" i="16"/>
  <c r="B272" i="20"/>
  <c r="B272" i="16"/>
  <c r="B268" i="20"/>
  <c r="B268" i="16"/>
  <c r="B264" i="20"/>
  <c r="B264" i="16"/>
  <c r="B260" i="20"/>
  <c r="B260" i="16"/>
  <c r="B256" i="20"/>
  <c r="B256" i="16"/>
  <c r="B252" i="20"/>
  <c r="B252" i="16"/>
  <c r="B248" i="20"/>
  <c r="B248" i="16"/>
  <c r="B244" i="20"/>
  <c r="B244" i="16"/>
  <c r="B240" i="20"/>
  <c r="B240" i="16"/>
  <c r="B236" i="20"/>
  <c r="B236" i="16"/>
  <c r="B232" i="20"/>
  <c r="B232" i="16"/>
  <c r="B228" i="20"/>
  <c r="B228" i="16"/>
  <c r="B224" i="20"/>
  <c r="B224" i="16"/>
  <c r="B220" i="20"/>
  <c r="B220" i="16"/>
  <c r="B216" i="14"/>
  <c r="B216" i="20"/>
  <c r="B216" i="16"/>
  <c r="B212" i="20"/>
  <c r="B212" i="16"/>
  <c r="B208" i="20"/>
  <c r="B208" i="16"/>
  <c r="B204" i="20"/>
  <c r="B204" i="16"/>
  <c r="B200" i="20"/>
  <c r="B200" i="16"/>
  <c r="B196" i="20"/>
  <c r="B196" i="16"/>
  <c r="B192" i="20"/>
  <c r="B192" i="16"/>
  <c r="B188" i="20"/>
  <c r="B188" i="16"/>
  <c r="B184" i="20"/>
  <c r="B184" i="16"/>
  <c r="B180" i="20"/>
  <c r="B180" i="16"/>
  <c r="B176" i="20"/>
  <c r="B176" i="16"/>
  <c r="B172" i="20"/>
  <c r="B172" i="16"/>
  <c r="B168" i="14"/>
  <c r="B168" i="20"/>
  <c r="B168" i="16"/>
  <c r="B164" i="20"/>
  <c r="B164" i="16"/>
  <c r="B160" i="20"/>
  <c r="B160" i="16"/>
  <c r="B156" i="20"/>
  <c r="B156" i="16"/>
  <c r="B152" i="20"/>
  <c r="B152" i="16"/>
  <c r="B148" i="20"/>
  <c r="B148" i="16"/>
  <c r="B144" i="14"/>
  <c r="B144" i="20"/>
  <c r="B144" i="16"/>
  <c r="B140" i="20"/>
  <c r="B140" i="16"/>
  <c r="B136" i="20"/>
  <c r="B136" i="16"/>
  <c r="B132" i="20"/>
  <c r="B132" i="16"/>
  <c r="B128" i="14"/>
  <c r="B128" i="20"/>
  <c r="B128" i="16"/>
  <c r="B124" i="20"/>
  <c r="B124" i="16"/>
  <c r="B120" i="20"/>
  <c r="B120" i="16"/>
  <c r="B116" i="20"/>
  <c r="B116" i="16"/>
  <c r="B112" i="14"/>
  <c r="B112" i="20"/>
  <c r="B112" i="16"/>
  <c r="B108" i="20"/>
  <c r="B108" i="16"/>
  <c r="B104" i="20"/>
  <c r="B104" i="16"/>
  <c r="B100" i="20"/>
  <c r="B100" i="16"/>
  <c r="B96" i="20"/>
  <c r="B96" i="16"/>
  <c r="B92" i="20"/>
  <c r="B92" i="16"/>
  <c r="B88" i="14"/>
  <c r="B88" i="20"/>
  <c r="B88" i="16"/>
  <c r="B84" i="20"/>
  <c r="B84" i="16"/>
  <c r="B80" i="20"/>
  <c r="B80" i="16"/>
  <c r="B76" i="20"/>
  <c r="B76" i="16"/>
  <c r="B72" i="14"/>
  <c r="B72" i="20"/>
  <c r="B72" i="16"/>
  <c r="B68" i="20"/>
  <c r="B68" i="16"/>
  <c r="B64" i="20"/>
  <c r="B64" i="16"/>
  <c r="B60" i="20"/>
  <c r="B60" i="16"/>
  <c r="B56" i="14"/>
  <c r="B56" i="20"/>
  <c r="B56" i="16"/>
  <c r="B52" i="20"/>
  <c r="B52" i="16"/>
  <c r="B48" i="20"/>
  <c r="B48" i="16"/>
  <c r="B44" i="20"/>
  <c r="B44" i="16"/>
  <c r="B40" i="20"/>
  <c r="B40" i="16"/>
  <c r="B36" i="20"/>
  <c r="B36" i="16"/>
  <c r="B32" i="20"/>
  <c r="B32" i="16"/>
  <c r="B28" i="20"/>
  <c r="B28" i="16"/>
  <c r="B24" i="14"/>
  <c r="B24" i="20"/>
  <c r="B24" i="16"/>
  <c r="B20" i="20"/>
  <c r="B20" i="16"/>
  <c r="B16" i="20"/>
  <c r="B16" i="16"/>
  <c r="B12" i="20"/>
  <c r="B12" i="16"/>
  <c r="B309" i="17"/>
  <c r="D309" s="1"/>
  <c r="B309" i="14"/>
  <c r="B305" i="17"/>
  <c r="D305" s="1"/>
  <c r="B305" i="14"/>
  <c r="B301" i="17"/>
  <c r="D301" s="1"/>
  <c r="B301" i="14"/>
  <c r="B297" i="17"/>
  <c r="D297" s="1"/>
  <c r="B297" i="14"/>
  <c r="B293" i="17"/>
  <c r="D293" s="1"/>
  <c r="B293" i="14"/>
  <c r="B289" i="17"/>
  <c r="D289" s="1"/>
  <c r="B289" i="14"/>
  <c r="B285" i="17"/>
  <c r="D285" s="1"/>
  <c r="B285" i="14"/>
  <c r="B281" i="17"/>
  <c r="D281" s="1"/>
  <c r="B281" i="14"/>
  <c r="B277" i="17"/>
  <c r="D277" s="1"/>
  <c r="B277" i="14"/>
  <c r="B273" i="17"/>
  <c r="D273" s="1"/>
  <c r="B273" i="14"/>
  <c r="B269" i="17"/>
  <c r="D269" s="1"/>
  <c r="B269" i="14"/>
  <c r="B265" i="17"/>
  <c r="D265" s="1"/>
  <c r="B265" i="14"/>
  <c r="B261" i="17"/>
  <c r="D261" s="1"/>
  <c r="B261" i="14"/>
  <c r="B257" i="17"/>
  <c r="D257" s="1"/>
  <c r="B257" i="14"/>
  <c r="B253" i="17"/>
  <c r="D253" s="1"/>
  <c r="B253" i="14"/>
  <c r="B249" i="17"/>
  <c r="D249" s="1"/>
  <c r="B249" i="14"/>
  <c r="B245" i="17"/>
  <c r="D245" s="1"/>
  <c r="B245" i="14"/>
  <c r="B241" i="17"/>
  <c r="D241" s="1"/>
  <c r="B241" i="14"/>
  <c r="B237" i="17"/>
  <c r="D237" s="1"/>
  <c r="B237" i="14"/>
  <c r="B233" i="17"/>
  <c r="D233" s="1"/>
  <c r="B233" i="14"/>
  <c r="B229" i="17"/>
  <c r="D229" s="1"/>
  <c r="B229" i="14"/>
  <c r="B225" i="17"/>
  <c r="D225" s="1"/>
  <c r="B225" i="14"/>
  <c r="B221" i="17"/>
  <c r="D221" s="1"/>
  <c r="B221" i="14"/>
  <c r="B217" i="17"/>
  <c r="D217" s="1"/>
  <c r="B217" i="14"/>
  <c r="B213" i="17"/>
  <c r="D213" s="1"/>
  <c r="B213" i="14"/>
  <c r="B209" i="17"/>
  <c r="D209" s="1"/>
  <c r="B209" i="14"/>
  <c r="B205" i="17"/>
  <c r="D205" s="1"/>
  <c r="B205" i="14"/>
  <c r="B201" i="17"/>
  <c r="D201" s="1"/>
  <c r="B201" i="14"/>
  <c r="B197" i="17"/>
  <c r="D197" s="1"/>
  <c r="B197" i="14"/>
  <c r="B193" i="17"/>
  <c r="D193" s="1"/>
  <c r="B193" i="14"/>
  <c r="B189" i="17"/>
  <c r="D189" s="1"/>
  <c r="B189" i="14"/>
  <c r="B185" i="17"/>
  <c r="D185" s="1"/>
  <c r="B185" i="14"/>
  <c r="B181" i="17"/>
  <c r="D181" s="1"/>
  <c r="B181" i="14"/>
  <c r="B177" i="17"/>
  <c r="D177" s="1"/>
  <c r="B177" i="14"/>
  <c r="B173" i="17"/>
  <c r="D173" s="1"/>
  <c r="B173" i="14"/>
  <c r="B169" i="17"/>
  <c r="D169" s="1"/>
  <c r="B169" i="14"/>
  <c r="B165" i="17"/>
  <c r="D165" s="1"/>
  <c r="B165" i="14"/>
  <c r="B161" i="17"/>
  <c r="D161" s="1"/>
  <c r="B161" i="14"/>
  <c r="B157" i="17"/>
  <c r="D157" s="1"/>
  <c r="B157" i="14"/>
  <c r="B153" i="17"/>
  <c r="D153" s="1"/>
  <c r="B153" i="14"/>
  <c r="B149" i="17"/>
  <c r="D149" s="1"/>
  <c r="B149" i="14"/>
  <c r="B145" i="17"/>
  <c r="D145" s="1"/>
  <c r="B145" i="14"/>
  <c r="B141" i="17"/>
  <c r="D141" s="1"/>
  <c r="B141" i="14"/>
  <c r="B137" i="17"/>
  <c r="D137" s="1"/>
  <c r="B137" i="14"/>
  <c r="B133" i="17"/>
  <c r="D133" s="1"/>
  <c r="B133" i="14"/>
  <c r="B129" i="17"/>
  <c r="D129" s="1"/>
  <c r="B129" i="14"/>
  <c r="B125" i="17"/>
  <c r="D125" s="1"/>
  <c r="B125" i="14"/>
  <c r="B121" i="17"/>
  <c r="D121" s="1"/>
  <c r="B121" i="14"/>
  <c r="B117" i="17"/>
  <c r="D117" s="1"/>
  <c r="B117" i="14"/>
  <c r="B113" i="17"/>
  <c r="D113" s="1"/>
  <c r="B113" i="14"/>
  <c r="B109" i="17"/>
  <c r="D109" s="1"/>
  <c r="B109" i="14"/>
  <c r="B105" i="17"/>
  <c r="D105" s="1"/>
  <c r="B105" i="14"/>
  <c r="B101" i="17"/>
  <c r="D101" s="1"/>
  <c r="B101" i="14"/>
  <c r="B97" i="17"/>
  <c r="D97" s="1"/>
  <c r="B97" i="14"/>
  <c r="B93" i="17"/>
  <c r="D93" s="1"/>
  <c r="B93" i="14"/>
  <c r="B89" i="17"/>
  <c r="D89" s="1"/>
  <c r="B89" i="14"/>
  <c r="B85" i="17"/>
  <c r="D85" s="1"/>
  <c r="B85" i="14"/>
  <c r="B81" i="17"/>
  <c r="D81" s="1"/>
  <c r="B81" i="14"/>
  <c r="B77" i="17"/>
  <c r="D77" s="1"/>
  <c r="B77" i="14"/>
  <c r="B73" i="17"/>
  <c r="D73" s="1"/>
  <c r="B73" i="14"/>
  <c r="B69" i="17"/>
  <c r="D69" s="1"/>
  <c r="B69" i="14"/>
  <c r="B65" i="17"/>
  <c r="D65" s="1"/>
  <c r="B65" i="14"/>
  <c r="B61" i="17"/>
  <c r="D61" s="1"/>
  <c r="B61" i="14"/>
  <c r="B57" i="17"/>
  <c r="D57" s="1"/>
  <c r="B57" i="14"/>
  <c r="B53" i="17"/>
  <c r="D53" s="1"/>
  <c r="B53" i="14"/>
  <c r="B49" i="17"/>
  <c r="D49" s="1"/>
  <c r="B49" i="14"/>
  <c r="B45" i="17"/>
  <c r="D45" s="1"/>
  <c r="B45" i="14"/>
  <c r="B41" i="17"/>
  <c r="D41" s="1"/>
  <c r="B41" i="14"/>
  <c r="B37" i="17"/>
  <c r="D37" s="1"/>
  <c r="B37" i="14"/>
  <c r="B33" i="17"/>
  <c r="D33" s="1"/>
  <c r="B33" i="14"/>
  <c r="B29" i="17"/>
  <c r="D29" s="1"/>
  <c r="B29" i="14"/>
  <c r="B25" i="17"/>
  <c r="D25" s="1"/>
  <c r="B25" i="14"/>
  <c r="B21" i="17"/>
  <c r="D21" s="1"/>
  <c r="B21" i="14"/>
  <c r="B17" i="17"/>
  <c r="D17" s="1"/>
  <c r="B17" i="14"/>
  <c r="B13" i="17"/>
  <c r="D13" s="1"/>
  <c r="B13" i="14"/>
  <c r="B308" i="17"/>
  <c r="D308" s="1"/>
  <c r="B308" i="14"/>
  <c r="B304" i="17"/>
  <c r="D304" s="1"/>
  <c r="B304" i="14"/>
  <c r="B300" i="17"/>
  <c r="D300" s="1"/>
  <c r="B300" i="14"/>
  <c r="B296" i="17"/>
  <c r="D296" s="1"/>
  <c r="B296" i="14"/>
  <c r="B292" i="17"/>
  <c r="D292" s="1"/>
  <c r="B292" i="14"/>
  <c r="B288" i="17"/>
  <c r="D288" s="1"/>
  <c r="B288" i="14"/>
  <c r="B284" i="17"/>
  <c r="D284" s="1"/>
  <c r="B284" i="14"/>
  <c r="B280" i="17"/>
  <c r="D280" s="1"/>
  <c r="B280" i="14"/>
  <c r="B276" i="17"/>
  <c r="D276" s="1"/>
  <c r="B276" i="14"/>
  <c r="B272" i="17"/>
  <c r="D272" s="1"/>
  <c r="B272" i="14"/>
  <c r="B268" i="17"/>
  <c r="D268" s="1"/>
  <c r="B268" i="14"/>
  <c r="B264" i="17"/>
  <c r="D264" s="1"/>
  <c r="B264" i="14"/>
  <c r="B260" i="17"/>
  <c r="D260" s="1"/>
  <c r="B260" i="14"/>
  <c r="B256" i="17"/>
  <c r="D256" s="1"/>
  <c r="B256" i="14"/>
  <c r="B252" i="17"/>
  <c r="D252" s="1"/>
  <c r="B252" i="14"/>
  <c r="B248" i="17"/>
  <c r="D248" s="1"/>
  <c r="B248" i="14"/>
  <c r="B244" i="17"/>
  <c r="D244" s="1"/>
  <c r="B244" i="14"/>
  <c r="B240" i="17"/>
  <c r="D240" s="1"/>
  <c r="B240" i="14"/>
  <c r="B236" i="17"/>
  <c r="D236" s="1"/>
  <c r="B236" i="14"/>
  <c r="B232" i="17"/>
  <c r="D232" s="1"/>
  <c r="B232" i="14"/>
  <c r="B228" i="17"/>
  <c r="D228" s="1"/>
  <c r="B228" i="14"/>
  <c r="B224" i="17"/>
  <c r="D224" s="1"/>
  <c r="B224" i="14"/>
  <c r="B220" i="17"/>
  <c r="D220" s="1"/>
  <c r="B220" i="14"/>
  <c r="B212" i="17"/>
  <c r="D212" s="1"/>
  <c r="B212" i="14"/>
  <c r="B208" i="17"/>
  <c r="D208" s="1"/>
  <c r="B208" i="14"/>
  <c r="B204" i="17"/>
  <c r="D204" s="1"/>
  <c r="B204" i="14"/>
  <c r="B200" i="17"/>
  <c r="D200" s="1"/>
  <c r="B200" i="14"/>
  <c r="B196" i="17"/>
  <c r="D196" s="1"/>
  <c r="B196" i="14"/>
  <c r="B192" i="17"/>
  <c r="D192" s="1"/>
  <c r="B192" i="14"/>
  <c r="B188" i="17"/>
  <c r="D188" s="1"/>
  <c r="B188" i="14"/>
  <c r="B184" i="17"/>
  <c r="D184" s="1"/>
  <c r="B184" i="14"/>
  <c r="B180" i="17"/>
  <c r="D180" s="1"/>
  <c r="B180" i="14"/>
  <c r="B176" i="17"/>
  <c r="D176" s="1"/>
  <c r="B176" i="14"/>
  <c r="B172" i="17"/>
  <c r="D172" s="1"/>
  <c r="B172" i="14"/>
  <c r="B164" i="17"/>
  <c r="D164" s="1"/>
  <c r="B164" i="14"/>
  <c r="B160" i="17"/>
  <c r="D160" s="1"/>
  <c r="B160" i="14"/>
  <c r="B156" i="17"/>
  <c r="D156" s="1"/>
  <c r="B156" i="14"/>
  <c r="B152" i="17"/>
  <c r="D152" s="1"/>
  <c r="B152" i="14"/>
  <c r="B148" i="17"/>
  <c r="D148" s="1"/>
  <c r="B148" i="14"/>
  <c r="B140" i="17"/>
  <c r="D140" s="1"/>
  <c r="B140" i="14"/>
  <c r="B136" i="17"/>
  <c r="D136" s="1"/>
  <c r="B136" i="14"/>
  <c r="B132" i="17"/>
  <c r="D132" s="1"/>
  <c r="B132" i="14"/>
  <c r="B124" i="17"/>
  <c r="D124" s="1"/>
  <c r="B124" i="14"/>
  <c r="B120" i="17"/>
  <c r="D120" s="1"/>
  <c r="B120" i="14"/>
  <c r="B116" i="17"/>
  <c r="D116" s="1"/>
  <c r="B116" i="14"/>
  <c r="B108" i="17"/>
  <c r="D108" s="1"/>
  <c r="B108" i="14"/>
  <c r="B104" i="17"/>
  <c r="D104" s="1"/>
  <c r="B104" i="14"/>
  <c r="B100" i="17"/>
  <c r="D100" s="1"/>
  <c r="B100" i="14"/>
  <c r="B96" i="17"/>
  <c r="D96" s="1"/>
  <c r="B96" i="14"/>
  <c r="B92" i="17"/>
  <c r="D92" s="1"/>
  <c r="B92" i="14"/>
  <c r="B84" i="17"/>
  <c r="D84" s="1"/>
  <c r="B84" i="14"/>
  <c r="B80" i="17"/>
  <c r="D80" s="1"/>
  <c r="B80" i="14"/>
  <c r="B76" i="17"/>
  <c r="D76" s="1"/>
  <c r="B76" i="14"/>
  <c r="B68" i="17"/>
  <c r="D68" s="1"/>
  <c r="B68" i="14"/>
  <c r="B64" i="17"/>
  <c r="D64" s="1"/>
  <c r="B64" i="14"/>
  <c r="B60" i="17"/>
  <c r="D60" s="1"/>
  <c r="B60" i="14"/>
  <c r="B52" i="17"/>
  <c r="D52" s="1"/>
  <c r="B52" i="14"/>
  <c r="B48" i="17"/>
  <c r="D48" s="1"/>
  <c r="B48" i="14"/>
  <c r="B44" i="17"/>
  <c r="D44" s="1"/>
  <c r="B44" i="14"/>
  <c r="B40" i="17"/>
  <c r="D40" s="1"/>
  <c r="B40" i="14"/>
  <c r="B36" i="17"/>
  <c r="D36" s="1"/>
  <c r="B36" i="14"/>
  <c r="B32" i="17"/>
  <c r="D32" s="1"/>
  <c r="B32" i="14"/>
  <c r="B28" i="17"/>
  <c r="D28" s="1"/>
  <c r="B28" i="14"/>
  <c r="B20" i="17"/>
  <c r="D20" s="1"/>
  <c r="B20" i="14"/>
  <c r="B16" i="17"/>
  <c r="D16" s="1"/>
  <c r="B16" i="14"/>
  <c r="B12" i="17"/>
  <c r="D12" s="1"/>
  <c r="B12" i="14"/>
  <c r="B307" i="17"/>
  <c r="D307" s="1"/>
  <c r="B307" i="14"/>
  <c r="B303" i="17"/>
  <c r="D303" s="1"/>
  <c r="B303" i="14"/>
  <c r="B299" i="17"/>
  <c r="D299" s="1"/>
  <c r="B299" i="14"/>
  <c r="B295" i="17"/>
  <c r="D295" s="1"/>
  <c r="B295" i="14"/>
  <c r="B291" i="17"/>
  <c r="D291" s="1"/>
  <c r="B291" i="14"/>
  <c r="B287" i="17"/>
  <c r="D287" s="1"/>
  <c r="B287" i="14"/>
  <c r="B283" i="17"/>
  <c r="D283" s="1"/>
  <c r="B283" i="14"/>
  <c r="B279" i="17"/>
  <c r="D279" s="1"/>
  <c r="B279" i="14"/>
  <c r="B275" i="17"/>
  <c r="D275" s="1"/>
  <c r="B275" i="14"/>
  <c r="B271" i="17"/>
  <c r="D271" s="1"/>
  <c r="B271" i="14"/>
  <c r="B267" i="17"/>
  <c r="D267" s="1"/>
  <c r="B267" i="14"/>
  <c r="B263" i="17"/>
  <c r="D263" s="1"/>
  <c r="B263" i="14"/>
  <c r="B259" i="17"/>
  <c r="D259" s="1"/>
  <c r="B259" i="14"/>
  <c r="B255" i="17"/>
  <c r="D255" s="1"/>
  <c r="B255" i="14"/>
  <c r="B251" i="17"/>
  <c r="D251" s="1"/>
  <c r="B251" i="14"/>
  <c r="B247" i="17"/>
  <c r="D247" s="1"/>
  <c r="B247" i="14"/>
  <c r="B243" i="17"/>
  <c r="D243" s="1"/>
  <c r="B243" i="14"/>
  <c r="B239" i="17"/>
  <c r="D239" s="1"/>
  <c r="B239" i="14"/>
  <c r="B235" i="17"/>
  <c r="D235" s="1"/>
  <c r="B235" i="14"/>
  <c r="B231" i="17"/>
  <c r="D231" s="1"/>
  <c r="B231" i="14"/>
  <c r="B227" i="17"/>
  <c r="D227" s="1"/>
  <c r="B227" i="14"/>
  <c r="B223" i="17"/>
  <c r="D223" s="1"/>
  <c r="B223" i="14"/>
  <c r="B219" i="17"/>
  <c r="D219" s="1"/>
  <c r="B219" i="14"/>
  <c r="B215" i="17"/>
  <c r="D215" s="1"/>
  <c r="B215" i="14"/>
  <c r="B211" i="17"/>
  <c r="D211" s="1"/>
  <c r="B211" i="14"/>
  <c r="B207" i="17"/>
  <c r="D207" s="1"/>
  <c r="B207" i="14"/>
  <c r="B203" i="17"/>
  <c r="D203" s="1"/>
  <c r="B203" i="14"/>
  <c r="B199" i="17"/>
  <c r="D199" s="1"/>
  <c r="B199" i="14"/>
  <c r="B195" i="17"/>
  <c r="D195" s="1"/>
  <c r="B195" i="14"/>
  <c r="B191" i="17"/>
  <c r="D191" s="1"/>
  <c r="B191" i="14"/>
  <c r="B187" i="17"/>
  <c r="D187" s="1"/>
  <c r="B187" i="14"/>
  <c r="B183" i="17"/>
  <c r="D183" s="1"/>
  <c r="B183" i="14"/>
  <c r="B179" i="17"/>
  <c r="D179" s="1"/>
  <c r="B179" i="14"/>
  <c r="B175" i="17"/>
  <c r="D175" s="1"/>
  <c r="B175" i="14"/>
  <c r="B171" i="17"/>
  <c r="D171" s="1"/>
  <c r="B171" i="14"/>
  <c r="B167" i="17"/>
  <c r="D167" s="1"/>
  <c r="B167" i="14"/>
  <c r="B163" i="17"/>
  <c r="D163" s="1"/>
  <c r="B163" i="14"/>
  <c r="B159" i="17"/>
  <c r="D159" s="1"/>
  <c r="B159" i="14"/>
  <c r="B155" i="17"/>
  <c r="D155" s="1"/>
  <c r="B155" i="14"/>
  <c r="B151" i="17"/>
  <c r="D151" s="1"/>
  <c r="B151" i="14"/>
  <c r="B147" i="17"/>
  <c r="D147" s="1"/>
  <c r="B147" i="14"/>
  <c r="B143" i="17"/>
  <c r="D143" s="1"/>
  <c r="B143" i="14"/>
  <c r="B139" i="17"/>
  <c r="D139" s="1"/>
  <c r="B139" i="14"/>
  <c r="B135" i="17"/>
  <c r="D135" s="1"/>
  <c r="B135" i="14"/>
  <c r="B131" i="17"/>
  <c r="D131" s="1"/>
  <c r="B131" i="14"/>
  <c r="B127" i="17"/>
  <c r="D127" s="1"/>
  <c r="B127" i="14"/>
  <c r="B123" i="17"/>
  <c r="D123" s="1"/>
  <c r="B123" i="14"/>
  <c r="B119" i="17"/>
  <c r="D119" s="1"/>
  <c r="B119" i="14"/>
  <c r="B115" i="17"/>
  <c r="D115" s="1"/>
  <c r="B115" i="14"/>
  <c r="B111" i="17"/>
  <c r="D111" s="1"/>
  <c r="B111" i="14"/>
  <c r="B107" i="17"/>
  <c r="D107" s="1"/>
  <c r="B107" i="14"/>
  <c r="B103" i="17"/>
  <c r="D103" s="1"/>
  <c r="B103" i="14"/>
  <c r="B99" i="17"/>
  <c r="D99" s="1"/>
  <c r="B99" i="14"/>
  <c r="B95" i="17"/>
  <c r="D95" s="1"/>
  <c r="B95" i="14"/>
  <c r="B91" i="17"/>
  <c r="D91" s="1"/>
  <c r="B91" i="14"/>
  <c r="B87" i="17"/>
  <c r="D87" s="1"/>
  <c r="B87" i="14"/>
  <c r="B83" i="17"/>
  <c r="D83" s="1"/>
  <c r="B83" i="14"/>
  <c r="B79" i="17"/>
  <c r="D79" s="1"/>
  <c r="B79" i="14"/>
  <c r="B75" i="17"/>
  <c r="D75" s="1"/>
  <c r="B75" i="14"/>
  <c r="B71" i="17"/>
  <c r="D71" s="1"/>
  <c r="B71" i="14"/>
  <c r="B67" i="17"/>
  <c r="D67" s="1"/>
  <c r="B67" i="14"/>
  <c r="B63" i="17"/>
  <c r="D63" s="1"/>
  <c r="B63" i="14"/>
  <c r="B59" i="17"/>
  <c r="D59" s="1"/>
  <c r="B59" i="14"/>
  <c r="B55" i="17"/>
  <c r="D55" s="1"/>
  <c r="B55" i="14"/>
  <c r="B51" i="17"/>
  <c r="D51" s="1"/>
  <c r="B51" i="14"/>
  <c r="B47" i="17"/>
  <c r="D47" s="1"/>
  <c r="B47" i="14"/>
  <c r="B43" i="17"/>
  <c r="D43" s="1"/>
  <c r="B43" i="14"/>
  <c r="B39" i="17"/>
  <c r="D39" s="1"/>
  <c r="B39" i="14"/>
  <c r="B35" i="17"/>
  <c r="D35" s="1"/>
  <c r="B35" i="14"/>
  <c r="B31" i="17"/>
  <c r="D31" s="1"/>
  <c r="B31" i="14"/>
  <c r="B27" i="17"/>
  <c r="D27" s="1"/>
  <c r="B27" i="14"/>
  <c r="B23" i="17"/>
  <c r="D23" s="1"/>
  <c r="B23" i="14"/>
  <c r="B19" i="17"/>
  <c r="D19" s="1"/>
  <c r="B19" i="14"/>
  <c r="B15" i="17"/>
  <c r="D15" s="1"/>
  <c r="B15" i="14"/>
  <c r="B306" i="17"/>
  <c r="D306" s="1"/>
  <c r="B306" i="14"/>
  <c r="B302" i="17"/>
  <c r="D302" s="1"/>
  <c r="B302" i="14"/>
  <c r="B298" i="17"/>
  <c r="D298" s="1"/>
  <c r="B298" i="14"/>
  <c r="B294" i="17"/>
  <c r="D294" s="1"/>
  <c r="B294" i="14"/>
  <c r="B290" i="17"/>
  <c r="D290" s="1"/>
  <c r="B290" i="14"/>
  <c r="B286" i="17"/>
  <c r="D286" s="1"/>
  <c r="B286" i="14"/>
  <c r="B282" i="17"/>
  <c r="D282" s="1"/>
  <c r="B282" i="14"/>
  <c r="B278" i="17"/>
  <c r="D278" s="1"/>
  <c r="B278" i="14"/>
  <c r="B274" i="17"/>
  <c r="D274" s="1"/>
  <c r="B274" i="14"/>
  <c r="B270" i="17"/>
  <c r="D270" s="1"/>
  <c r="B270" i="14"/>
  <c r="B266" i="17"/>
  <c r="D266" s="1"/>
  <c r="B266" i="14"/>
  <c r="B262" i="17"/>
  <c r="D262" s="1"/>
  <c r="B262" i="14"/>
  <c r="B258" i="17"/>
  <c r="D258" s="1"/>
  <c r="B258" i="14"/>
  <c r="B254" i="17"/>
  <c r="D254" s="1"/>
  <c r="B254" i="14"/>
  <c r="B250" i="17"/>
  <c r="D250" s="1"/>
  <c r="B250" i="14"/>
  <c r="B246" i="17"/>
  <c r="D246" s="1"/>
  <c r="B246" i="14"/>
  <c r="B242" i="17"/>
  <c r="D242" s="1"/>
  <c r="B242" i="14"/>
  <c r="B238" i="17"/>
  <c r="D238" s="1"/>
  <c r="B238" i="14"/>
  <c r="B234" i="17"/>
  <c r="D234" s="1"/>
  <c r="B234" i="14"/>
  <c r="B230" i="17"/>
  <c r="D230" s="1"/>
  <c r="B230" i="14"/>
  <c r="B226" i="17"/>
  <c r="D226" s="1"/>
  <c r="B226" i="14"/>
  <c r="B222" i="17"/>
  <c r="D222" s="1"/>
  <c r="B222" i="14"/>
  <c r="B218" i="17"/>
  <c r="D218" s="1"/>
  <c r="B218" i="14"/>
  <c r="B214" i="17"/>
  <c r="D214" s="1"/>
  <c r="B214" i="14"/>
  <c r="B210" i="17"/>
  <c r="D210" s="1"/>
  <c r="B210" i="14"/>
  <c r="B206" i="17"/>
  <c r="D206" s="1"/>
  <c r="B206" i="14"/>
  <c r="B202" i="17"/>
  <c r="D202" s="1"/>
  <c r="B202" i="14"/>
  <c r="B198" i="17"/>
  <c r="D198" s="1"/>
  <c r="B198" i="14"/>
  <c r="B194" i="17"/>
  <c r="D194" s="1"/>
  <c r="B194" i="14"/>
  <c r="B190" i="17"/>
  <c r="D190" s="1"/>
  <c r="B190" i="14"/>
  <c r="B186" i="17"/>
  <c r="D186" s="1"/>
  <c r="B186" i="14"/>
  <c r="B182" i="17"/>
  <c r="D182" s="1"/>
  <c r="B182" i="14"/>
  <c r="B178" i="17"/>
  <c r="D178" s="1"/>
  <c r="B178" i="14"/>
  <c r="B174" i="17"/>
  <c r="D174" s="1"/>
  <c r="B174" i="14"/>
  <c r="B170" i="17"/>
  <c r="D170" s="1"/>
  <c r="B170" i="14"/>
  <c r="B166" i="17"/>
  <c r="D166" s="1"/>
  <c r="B166" i="14"/>
  <c r="B162" i="17"/>
  <c r="D162" s="1"/>
  <c r="B162" i="14"/>
  <c r="B158" i="17"/>
  <c r="D158" s="1"/>
  <c r="B158" i="14"/>
  <c r="B154" i="17"/>
  <c r="D154" s="1"/>
  <c r="B154" i="14"/>
  <c r="B150" i="17"/>
  <c r="D150" s="1"/>
  <c r="B150" i="14"/>
  <c r="B146" i="17"/>
  <c r="D146" s="1"/>
  <c r="B146" i="14"/>
  <c r="B142" i="17"/>
  <c r="D142" s="1"/>
  <c r="B142" i="14"/>
  <c r="B138" i="17"/>
  <c r="D138" s="1"/>
  <c r="B138" i="14"/>
  <c r="B134" i="17"/>
  <c r="D134" s="1"/>
  <c r="B134" i="14"/>
  <c r="B130" i="17"/>
  <c r="D130" s="1"/>
  <c r="B130" i="14"/>
  <c r="B126" i="17"/>
  <c r="D126" s="1"/>
  <c r="B126" i="14"/>
  <c r="B122" i="17"/>
  <c r="D122" s="1"/>
  <c r="B122" i="14"/>
  <c r="B118" i="17"/>
  <c r="D118" s="1"/>
  <c r="B118" i="14"/>
  <c r="B114" i="17"/>
  <c r="D114" s="1"/>
  <c r="B114" i="14"/>
  <c r="B110" i="17"/>
  <c r="D110" s="1"/>
  <c r="B110" i="14"/>
  <c r="B106" i="17"/>
  <c r="D106" s="1"/>
  <c r="B106" i="14"/>
  <c r="B102" i="17"/>
  <c r="D102" s="1"/>
  <c r="B102" i="14"/>
  <c r="B98" i="17"/>
  <c r="D98" s="1"/>
  <c r="B98" i="14"/>
  <c r="B94" i="17"/>
  <c r="D94" s="1"/>
  <c r="B94" i="14"/>
  <c r="B90" i="17"/>
  <c r="D90" s="1"/>
  <c r="B90" i="14"/>
  <c r="B86" i="17"/>
  <c r="D86" s="1"/>
  <c r="B86" i="14"/>
  <c r="B82" i="17"/>
  <c r="D82" s="1"/>
  <c r="B82" i="14"/>
  <c r="B78" i="17"/>
  <c r="D78" s="1"/>
  <c r="B78" i="14"/>
  <c r="B74" i="17"/>
  <c r="D74" s="1"/>
  <c r="B74" i="14"/>
  <c r="B70" i="17"/>
  <c r="D70" s="1"/>
  <c r="B70" i="14"/>
  <c r="B66" i="17"/>
  <c r="D66" s="1"/>
  <c r="B66" i="14"/>
  <c r="B62" i="17"/>
  <c r="D62" s="1"/>
  <c r="B62" i="14"/>
  <c r="B58" i="17"/>
  <c r="D58" s="1"/>
  <c r="B58" i="14"/>
  <c r="B54" i="17"/>
  <c r="D54" s="1"/>
  <c r="B54" i="14"/>
  <c r="B50" i="17"/>
  <c r="D50" s="1"/>
  <c r="B50" i="14"/>
  <c r="B46" i="17"/>
  <c r="D46" s="1"/>
  <c r="B46" i="14"/>
  <c r="B42" i="17"/>
  <c r="D42" s="1"/>
  <c r="B42" i="14"/>
  <c r="B38" i="17"/>
  <c r="D38" s="1"/>
  <c r="B38" i="14"/>
  <c r="B34" i="17"/>
  <c r="D34" s="1"/>
  <c r="B34" i="14"/>
  <c r="B30" i="17"/>
  <c r="D30" s="1"/>
  <c r="B30" i="14"/>
  <c r="B26" i="17"/>
  <c r="D26" s="1"/>
  <c r="B26" i="14"/>
  <c r="B22" i="17"/>
  <c r="D22" s="1"/>
  <c r="B22" i="14"/>
  <c r="B18" i="17"/>
  <c r="D18" s="1"/>
  <c r="B18" i="14"/>
  <c r="B14" i="17"/>
  <c r="D14" s="1"/>
  <c r="B14" i="14"/>
  <c r="B216" i="17"/>
  <c r="D216" s="1"/>
  <c r="B168"/>
  <c r="D168" s="1"/>
  <c r="B144"/>
  <c r="D144" s="1"/>
  <c r="B128"/>
  <c r="D128" s="1"/>
  <c r="B112"/>
  <c r="D112" s="1"/>
  <c r="B88"/>
  <c r="D88" s="1"/>
  <c r="B72"/>
  <c r="D72" s="1"/>
  <c r="B56"/>
  <c r="D56" s="1"/>
  <c r="B24"/>
  <c r="D24" s="1"/>
  <c r="D11" i="24"/>
  <c r="N11"/>
  <c r="AH11"/>
  <c r="AF11" i="26"/>
  <c r="AF11" i="25"/>
  <c r="B309"/>
  <c r="D309" s="1"/>
  <c r="B309" i="26"/>
  <c r="D309" s="1"/>
  <c r="B305" i="25"/>
  <c r="D305" s="1"/>
  <c r="B305" i="26"/>
  <c r="D305" s="1"/>
  <c r="B301" i="25"/>
  <c r="D301" s="1"/>
  <c r="B301" i="26"/>
  <c r="D301" s="1"/>
  <c r="B297" i="25"/>
  <c r="D297" s="1"/>
  <c r="B297" i="26"/>
  <c r="D297" s="1"/>
  <c r="B293" i="25"/>
  <c r="D293" s="1"/>
  <c r="B293" i="26"/>
  <c r="D293" s="1"/>
  <c r="B289" i="25"/>
  <c r="D289" s="1"/>
  <c r="B289" i="26"/>
  <c r="D289" s="1"/>
  <c r="B285" i="25"/>
  <c r="D285" s="1"/>
  <c r="B285" i="26"/>
  <c r="D285" s="1"/>
  <c r="B281" i="25"/>
  <c r="D281" s="1"/>
  <c r="B281" i="26"/>
  <c r="D281" s="1"/>
  <c r="B277" i="25"/>
  <c r="D277" s="1"/>
  <c r="B277" i="26"/>
  <c r="D277" s="1"/>
  <c r="B273" i="25"/>
  <c r="D273" s="1"/>
  <c r="B273" i="26"/>
  <c r="D273" s="1"/>
  <c r="B269" i="25"/>
  <c r="D269" s="1"/>
  <c r="B269" i="26"/>
  <c r="D269" s="1"/>
  <c r="B265" i="25"/>
  <c r="D265" s="1"/>
  <c r="B265" i="26"/>
  <c r="D265" s="1"/>
  <c r="B261" i="25"/>
  <c r="D261" s="1"/>
  <c r="B261" i="26"/>
  <c r="D261" s="1"/>
  <c r="B257" i="25"/>
  <c r="D257" s="1"/>
  <c r="B257" i="26"/>
  <c r="D257" s="1"/>
  <c r="B253" i="25"/>
  <c r="D253" s="1"/>
  <c r="B253" i="26"/>
  <c r="D253" s="1"/>
  <c r="B249" i="25"/>
  <c r="D249" s="1"/>
  <c r="B249" i="26"/>
  <c r="D249" s="1"/>
  <c r="B245" i="25"/>
  <c r="D245" s="1"/>
  <c r="B245" i="26"/>
  <c r="D245" s="1"/>
  <c r="B241" i="25"/>
  <c r="D241" s="1"/>
  <c r="B241" i="26"/>
  <c r="D241" s="1"/>
  <c r="B237" i="25"/>
  <c r="D237" s="1"/>
  <c r="B237" i="26"/>
  <c r="D237" s="1"/>
  <c r="B233" i="25"/>
  <c r="D233" s="1"/>
  <c r="B233" i="26"/>
  <c r="D233" s="1"/>
  <c r="B229" i="25"/>
  <c r="D229" s="1"/>
  <c r="B229" i="26"/>
  <c r="D229" s="1"/>
  <c r="B225" i="25"/>
  <c r="D225" s="1"/>
  <c r="B225" i="26"/>
  <c r="D225" s="1"/>
  <c r="B221" i="25"/>
  <c r="D221" s="1"/>
  <c r="B221" i="26"/>
  <c r="D221" s="1"/>
  <c r="B217" i="25"/>
  <c r="D217" s="1"/>
  <c r="B217" i="26"/>
  <c r="D217" s="1"/>
  <c r="B213" i="25"/>
  <c r="D213" s="1"/>
  <c r="B213" i="26"/>
  <c r="D213" s="1"/>
  <c r="B209" i="25"/>
  <c r="D209" s="1"/>
  <c r="B209" i="26"/>
  <c r="D209" s="1"/>
  <c r="B205" i="25"/>
  <c r="D205" s="1"/>
  <c r="B205" i="26"/>
  <c r="D205" s="1"/>
  <c r="B201"/>
  <c r="D201" s="1"/>
  <c r="B197" i="25"/>
  <c r="D197" s="1"/>
  <c r="B197" i="26"/>
  <c r="D197" s="1"/>
  <c r="B193" i="25"/>
  <c r="D193" s="1"/>
  <c r="B193" i="26"/>
  <c r="D193" s="1"/>
  <c r="B189" i="25"/>
  <c r="D189" s="1"/>
  <c r="B189" i="26"/>
  <c r="D189" s="1"/>
  <c r="B185" i="25"/>
  <c r="D185" s="1"/>
  <c r="B185" i="26"/>
  <c r="D185" s="1"/>
  <c r="B181" i="25"/>
  <c r="D181" s="1"/>
  <c r="B181" i="26"/>
  <c r="D181" s="1"/>
  <c r="B177" i="25"/>
  <c r="D177" s="1"/>
  <c r="B177" i="26"/>
  <c r="D177" s="1"/>
  <c r="B173" i="25"/>
  <c r="D173" s="1"/>
  <c r="B173" i="26"/>
  <c r="D173" s="1"/>
  <c r="B169" i="25"/>
  <c r="D169" s="1"/>
  <c r="B169" i="26"/>
  <c r="D169" s="1"/>
  <c r="B165" i="25"/>
  <c r="D165" s="1"/>
  <c r="B165" i="26"/>
  <c r="D165" s="1"/>
  <c r="B161" i="25"/>
  <c r="D161" s="1"/>
  <c r="B161" i="26"/>
  <c r="D161" s="1"/>
  <c r="B157" i="25"/>
  <c r="D157" s="1"/>
  <c r="B157" i="26"/>
  <c r="D157" s="1"/>
  <c r="B153" i="25"/>
  <c r="D153" s="1"/>
  <c r="B153" i="26"/>
  <c r="D153" s="1"/>
  <c r="B149" i="25"/>
  <c r="D149" s="1"/>
  <c r="B149" i="26"/>
  <c r="D149" s="1"/>
  <c r="B145" i="25"/>
  <c r="D145" s="1"/>
  <c r="B145" i="26"/>
  <c r="D145" s="1"/>
  <c r="B141" i="25"/>
  <c r="D141" s="1"/>
  <c r="B141" i="26"/>
  <c r="D141" s="1"/>
  <c r="B137" i="25"/>
  <c r="D137" s="1"/>
  <c r="B137" i="26"/>
  <c r="D137" s="1"/>
  <c r="B133" i="25"/>
  <c r="D133" s="1"/>
  <c r="B133" i="26"/>
  <c r="D133" s="1"/>
  <c r="B129" i="25"/>
  <c r="D129" s="1"/>
  <c r="B129" i="26"/>
  <c r="D129" s="1"/>
  <c r="B125" i="25"/>
  <c r="D125" s="1"/>
  <c r="B125" i="26"/>
  <c r="D125" s="1"/>
  <c r="B121" i="25"/>
  <c r="D121" s="1"/>
  <c r="B121" i="26"/>
  <c r="D121" s="1"/>
  <c r="B117" i="25"/>
  <c r="D117" s="1"/>
  <c r="B117" i="26"/>
  <c r="D117" s="1"/>
  <c r="B113" i="25"/>
  <c r="D113" s="1"/>
  <c r="B113" i="26"/>
  <c r="D113" s="1"/>
  <c r="B109" i="25"/>
  <c r="D109" s="1"/>
  <c r="B109" i="26"/>
  <c r="D109" s="1"/>
  <c r="B105" i="25"/>
  <c r="D105" s="1"/>
  <c r="B105" i="26"/>
  <c r="D105" s="1"/>
  <c r="B101" i="25"/>
  <c r="D101" s="1"/>
  <c r="B101" i="26"/>
  <c r="D101" s="1"/>
  <c r="B97" i="25"/>
  <c r="D97" s="1"/>
  <c r="B97" i="26"/>
  <c r="D97" s="1"/>
  <c r="B93" i="25"/>
  <c r="D93" s="1"/>
  <c r="B93" i="26"/>
  <c r="D93" s="1"/>
  <c r="B89" i="25"/>
  <c r="D89" s="1"/>
  <c r="B89" i="26"/>
  <c r="D89" s="1"/>
  <c r="B85" i="25"/>
  <c r="D85" s="1"/>
  <c r="B85" i="26"/>
  <c r="D85" s="1"/>
  <c r="B81" i="25"/>
  <c r="D81" s="1"/>
  <c r="B81" i="26"/>
  <c r="D81" s="1"/>
  <c r="B77" i="25"/>
  <c r="D77" s="1"/>
  <c r="B77" i="26"/>
  <c r="D77" s="1"/>
  <c r="B73" i="25"/>
  <c r="D73" s="1"/>
  <c r="B73" i="26"/>
  <c r="D73" s="1"/>
  <c r="B69" i="25"/>
  <c r="D69" s="1"/>
  <c r="B69" i="26"/>
  <c r="D69" s="1"/>
  <c r="B65" i="25"/>
  <c r="D65" s="1"/>
  <c r="B65" i="26"/>
  <c r="D65" s="1"/>
  <c r="B61" i="25"/>
  <c r="D61" s="1"/>
  <c r="B61" i="26"/>
  <c r="D61" s="1"/>
  <c r="B57" i="25"/>
  <c r="D57" s="1"/>
  <c r="B57" i="26"/>
  <c r="D57" s="1"/>
  <c r="B53" i="25"/>
  <c r="D53" s="1"/>
  <c r="B53" i="26"/>
  <c r="D53" s="1"/>
  <c r="B49" i="25"/>
  <c r="D49" s="1"/>
  <c r="B49" i="26"/>
  <c r="D49" s="1"/>
  <c r="B45" i="25"/>
  <c r="D45" s="1"/>
  <c r="B45" i="26"/>
  <c r="D45" s="1"/>
  <c r="B41" i="25"/>
  <c r="D41" s="1"/>
  <c r="B41" i="26"/>
  <c r="D41" s="1"/>
  <c r="B37" i="25"/>
  <c r="D37" s="1"/>
  <c r="B37" i="26"/>
  <c r="D37" s="1"/>
  <c r="B33" i="25"/>
  <c r="D33" s="1"/>
  <c r="B33" i="26"/>
  <c r="D33" s="1"/>
  <c r="B29" i="25"/>
  <c r="D29" s="1"/>
  <c r="B29" i="26"/>
  <c r="D29" s="1"/>
  <c r="B25" i="25"/>
  <c r="D25" s="1"/>
  <c r="B25" i="26"/>
  <c r="D25" s="1"/>
  <c r="B21" i="25"/>
  <c r="D21" s="1"/>
  <c r="B21" i="26"/>
  <c r="D21" s="1"/>
  <c r="B17" i="25"/>
  <c r="D17" s="1"/>
  <c r="B17" i="26"/>
  <c r="D17" s="1"/>
  <c r="B13" i="25"/>
  <c r="D13" s="1"/>
  <c r="B13" i="26"/>
  <c r="D13" s="1"/>
  <c r="B306" i="25"/>
  <c r="D306" s="1"/>
  <c r="B306" i="26"/>
  <c r="D306" s="1"/>
  <c r="B302" i="25"/>
  <c r="D302" s="1"/>
  <c r="B302" i="26"/>
  <c r="D302" s="1"/>
  <c r="B298" i="25"/>
  <c r="D298" s="1"/>
  <c r="B298" i="26"/>
  <c r="D298" s="1"/>
  <c r="B294" i="25"/>
  <c r="D294" s="1"/>
  <c r="B294" i="26"/>
  <c r="D294" s="1"/>
  <c r="B290" i="25"/>
  <c r="D290" s="1"/>
  <c r="B290" i="26"/>
  <c r="D290" s="1"/>
  <c r="B286" i="25"/>
  <c r="D286" s="1"/>
  <c r="B286" i="26"/>
  <c r="D286" s="1"/>
  <c r="B282" i="25"/>
  <c r="D282" s="1"/>
  <c r="B282" i="26"/>
  <c r="D282" s="1"/>
  <c r="B278" i="25"/>
  <c r="D278" s="1"/>
  <c r="B278" i="26"/>
  <c r="D278" s="1"/>
  <c r="B274" i="25"/>
  <c r="D274" s="1"/>
  <c r="B274" i="26"/>
  <c r="D274" s="1"/>
  <c r="B270" i="25"/>
  <c r="D270" s="1"/>
  <c r="B270" i="26"/>
  <c r="D270" s="1"/>
  <c r="B266" i="25"/>
  <c r="D266" s="1"/>
  <c r="B266" i="26"/>
  <c r="D266" s="1"/>
  <c r="B262" i="25"/>
  <c r="D262" s="1"/>
  <c r="B262" i="26"/>
  <c r="D262" s="1"/>
  <c r="B258" i="25"/>
  <c r="D258" s="1"/>
  <c r="B258" i="26"/>
  <c r="D258" s="1"/>
  <c r="B254" i="25"/>
  <c r="D254" s="1"/>
  <c r="B254" i="26"/>
  <c r="D254" s="1"/>
  <c r="B250" i="25"/>
  <c r="D250" s="1"/>
  <c r="B250" i="26"/>
  <c r="D250" s="1"/>
  <c r="B246" i="25"/>
  <c r="D246" s="1"/>
  <c r="B246" i="26"/>
  <c r="D246" s="1"/>
  <c r="B242" i="25"/>
  <c r="D242" s="1"/>
  <c r="B242" i="26"/>
  <c r="D242" s="1"/>
  <c r="B238"/>
  <c r="D238" s="1"/>
  <c r="B234" i="25"/>
  <c r="D234" s="1"/>
  <c r="B234" i="26"/>
  <c r="D234" s="1"/>
  <c r="B230" i="25"/>
  <c r="D230" s="1"/>
  <c r="B230" i="26"/>
  <c r="D230" s="1"/>
  <c r="B226" i="25"/>
  <c r="D226" s="1"/>
  <c r="B226" i="26"/>
  <c r="D226" s="1"/>
  <c r="B222" i="25"/>
  <c r="D222" s="1"/>
  <c r="B222" i="26"/>
  <c r="D222" s="1"/>
  <c r="B218" i="25"/>
  <c r="D218" s="1"/>
  <c r="B218" i="26"/>
  <c r="D218" s="1"/>
  <c r="B214" i="25"/>
  <c r="D214" s="1"/>
  <c r="B214" i="26"/>
  <c r="D214" s="1"/>
  <c r="B210" i="25"/>
  <c r="D210" s="1"/>
  <c r="B210" i="26"/>
  <c r="D210" s="1"/>
  <c r="B206" i="25"/>
  <c r="D206" s="1"/>
  <c r="B206" i="26"/>
  <c r="D206" s="1"/>
  <c r="B202" i="25"/>
  <c r="D202" s="1"/>
  <c r="B202" i="26"/>
  <c r="D202" s="1"/>
  <c r="B198" i="25"/>
  <c r="D198" s="1"/>
  <c r="B198" i="26"/>
  <c r="D198" s="1"/>
  <c r="B194" i="25"/>
  <c r="D194" s="1"/>
  <c r="B194" i="26"/>
  <c r="D194" s="1"/>
  <c r="B190" i="25"/>
  <c r="D190" s="1"/>
  <c r="B190" i="26"/>
  <c r="D190" s="1"/>
  <c r="B186" i="25"/>
  <c r="D186" s="1"/>
  <c r="B186" i="26"/>
  <c r="D186" s="1"/>
  <c r="B182" i="25"/>
  <c r="D182" s="1"/>
  <c r="B182" i="26"/>
  <c r="D182" s="1"/>
  <c r="B178" i="25"/>
  <c r="D178" s="1"/>
  <c r="B178" i="26"/>
  <c r="D178" s="1"/>
  <c r="B174" i="25"/>
  <c r="D174" s="1"/>
  <c r="B174" i="26"/>
  <c r="D174" s="1"/>
  <c r="B170" i="25"/>
  <c r="D170" s="1"/>
  <c r="B170" i="26"/>
  <c r="D170" s="1"/>
  <c r="B166" i="25"/>
  <c r="D166" s="1"/>
  <c r="B166" i="26"/>
  <c r="D166" s="1"/>
  <c r="B162" i="25"/>
  <c r="D162" s="1"/>
  <c r="B162" i="26"/>
  <c r="D162" s="1"/>
  <c r="B158" i="25"/>
  <c r="D158" s="1"/>
  <c r="B158" i="26"/>
  <c r="D158" s="1"/>
  <c r="B154" i="25"/>
  <c r="D154" s="1"/>
  <c r="B154" i="26"/>
  <c r="D154" s="1"/>
  <c r="B150" i="25"/>
  <c r="D150" s="1"/>
  <c r="B150" i="26"/>
  <c r="D150" s="1"/>
  <c r="B146" i="25"/>
  <c r="D146" s="1"/>
  <c r="B146" i="26"/>
  <c r="D146" s="1"/>
  <c r="B142" i="25"/>
  <c r="D142" s="1"/>
  <c r="B142" i="26"/>
  <c r="D142" s="1"/>
  <c r="B138" i="25"/>
  <c r="D138" s="1"/>
  <c r="B138" i="26"/>
  <c r="D138" s="1"/>
  <c r="B134" i="25"/>
  <c r="D134" s="1"/>
  <c r="B134" i="26"/>
  <c r="D134" s="1"/>
  <c r="B130" i="25"/>
  <c r="D130" s="1"/>
  <c r="B130" i="26"/>
  <c r="D130" s="1"/>
  <c r="B126" i="25"/>
  <c r="D126" s="1"/>
  <c r="B126" i="26"/>
  <c r="D126" s="1"/>
  <c r="B122" i="25"/>
  <c r="D122" s="1"/>
  <c r="B122" i="26"/>
  <c r="D122" s="1"/>
  <c r="B118" i="25"/>
  <c r="D118" s="1"/>
  <c r="B118" i="26"/>
  <c r="D118" s="1"/>
  <c r="B114" i="25"/>
  <c r="D114" s="1"/>
  <c r="B114" i="26"/>
  <c r="D114" s="1"/>
  <c r="B110" i="25"/>
  <c r="D110" s="1"/>
  <c r="B110" i="26"/>
  <c r="D110" s="1"/>
  <c r="B106" i="25"/>
  <c r="D106" s="1"/>
  <c r="B106" i="26"/>
  <c r="D106" s="1"/>
  <c r="B102" i="25"/>
  <c r="D102" s="1"/>
  <c r="B102" i="26"/>
  <c r="D102" s="1"/>
  <c r="B98" i="25"/>
  <c r="D98" s="1"/>
  <c r="B98" i="26"/>
  <c r="D98" s="1"/>
  <c r="B94"/>
  <c r="D94" s="1"/>
  <c r="B90" i="25"/>
  <c r="D90" s="1"/>
  <c r="B90" i="26"/>
  <c r="D90" s="1"/>
  <c r="B86"/>
  <c r="D86" s="1"/>
  <c r="B82" i="25"/>
  <c r="D82" s="1"/>
  <c r="B82" i="26"/>
  <c r="D82" s="1"/>
  <c r="B78" i="25"/>
  <c r="D78" s="1"/>
  <c r="B78" i="26"/>
  <c r="D78" s="1"/>
  <c r="B74" i="25"/>
  <c r="D74" s="1"/>
  <c r="B74" i="26"/>
  <c r="D74" s="1"/>
  <c r="B70" i="25"/>
  <c r="D70" s="1"/>
  <c r="B70" i="26"/>
  <c r="D70" s="1"/>
  <c r="B66" i="25"/>
  <c r="D66" s="1"/>
  <c r="B66" i="26"/>
  <c r="D66" s="1"/>
  <c r="B62"/>
  <c r="D62" s="1"/>
  <c r="B58" i="25"/>
  <c r="D58" s="1"/>
  <c r="B58" i="26"/>
  <c r="D58" s="1"/>
  <c r="B54"/>
  <c r="D54" s="1"/>
  <c r="B50" i="25"/>
  <c r="D50" s="1"/>
  <c r="B50" i="26"/>
  <c r="D50" s="1"/>
  <c r="B46" i="25"/>
  <c r="D46" s="1"/>
  <c r="B46" i="26"/>
  <c r="D46" s="1"/>
  <c r="B42" i="25"/>
  <c r="D42" s="1"/>
  <c r="B42" i="26"/>
  <c r="D42" s="1"/>
  <c r="B38" i="25"/>
  <c r="D38" s="1"/>
  <c r="B38" i="26"/>
  <c r="D38" s="1"/>
  <c r="B34" i="25"/>
  <c r="D34" s="1"/>
  <c r="B34" i="26"/>
  <c r="D34" s="1"/>
  <c r="B30" i="25"/>
  <c r="D30" s="1"/>
  <c r="B30" i="26"/>
  <c r="D30" s="1"/>
  <c r="B26" i="25"/>
  <c r="D26" s="1"/>
  <c r="B26" i="26"/>
  <c r="D26" s="1"/>
  <c r="B22"/>
  <c r="D22" s="1"/>
  <c r="B18" i="25"/>
  <c r="D18" s="1"/>
  <c r="B18" i="26"/>
  <c r="D18" s="1"/>
  <c r="B14" i="25"/>
  <c r="D14" s="1"/>
  <c r="B14" i="26"/>
  <c r="D14" s="1"/>
  <c r="B307"/>
  <c r="D307" s="1"/>
  <c r="B303"/>
  <c r="D303" s="1"/>
  <c r="B299"/>
  <c r="D299" s="1"/>
  <c r="B295"/>
  <c r="D295" s="1"/>
  <c r="B291"/>
  <c r="D291" s="1"/>
  <c r="B287"/>
  <c r="D287" s="1"/>
  <c r="B283"/>
  <c r="D283" s="1"/>
  <c r="B279"/>
  <c r="D279" s="1"/>
  <c r="B275"/>
  <c r="D275" s="1"/>
  <c r="B271"/>
  <c r="D271" s="1"/>
  <c r="B267"/>
  <c r="D267" s="1"/>
  <c r="B263"/>
  <c r="D263" s="1"/>
  <c r="B259"/>
  <c r="D259" s="1"/>
  <c r="B255"/>
  <c r="D255" s="1"/>
  <c r="B251"/>
  <c r="D251" s="1"/>
  <c r="B247"/>
  <c r="D247" s="1"/>
  <c r="B243"/>
  <c r="D243" s="1"/>
  <c r="B239"/>
  <c r="D239" s="1"/>
  <c r="B235"/>
  <c r="D235" s="1"/>
  <c r="B231"/>
  <c r="D231" s="1"/>
  <c r="B227"/>
  <c r="D227" s="1"/>
  <c r="B223"/>
  <c r="D223" s="1"/>
  <c r="B219"/>
  <c r="D219" s="1"/>
  <c r="B215"/>
  <c r="D215" s="1"/>
  <c r="B211"/>
  <c r="D211" s="1"/>
  <c r="B207"/>
  <c r="D207" s="1"/>
  <c r="B203"/>
  <c r="D203" s="1"/>
  <c r="B199"/>
  <c r="D199" s="1"/>
  <c r="B195"/>
  <c r="D195" s="1"/>
  <c r="B191"/>
  <c r="D191" s="1"/>
  <c r="B187"/>
  <c r="D187" s="1"/>
  <c r="B183"/>
  <c r="D183" s="1"/>
  <c r="B179"/>
  <c r="D179" s="1"/>
  <c r="B175"/>
  <c r="D175" s="1"/>
  <c r="B171"/>
  <c r="D171" s="1"/>
  <c r="B167"/>
  <c r="D167" s="1"/>
  <c r="B163"/>
  <c r="D163" s="1"/>
  <c r="B159"/>
  <c r="D159" s="1"/>
  <c r="B155"/>
  <c r="D155" s="1"/>
  <c r="B151"/>
  <c r="D151" s="1"/>
  <c r="B147"/>
  <c r="D147" s="1"/>
  <c r="B143"/>
  <c r="D143" s="1"/>
  <c r="B139"/>
  <c r="D139" s="1"/>
  <c r="B135"/>
  <c r="D135" s="1"/>
  <c r="B131"/>
  <c r="D131" s="1"/>
  <c r="B127"/>
  <c r="D127" s="1"/>
  <c r="B123"/>
  <c r="D123" s="1"/>
  <c r="B119"/>
  <c r="D119" s="1"/>
  <c r="B115"/>
  <c r="D115" s="1"/>
  <c r="B111"/>
  <c r="D111" s="1"/>
  <c r="B107"/>
  <c r="D107" s="1"/>
  <c r="B103"/>
  <c r="D103" s="1"/>
  <c r="B99"/>
  <c r="D99" s="1"/>
  <c r="B95"/>
  <c r="D95" s="1"/>
  <c r="B91"/>
  <c r="D91" s="1"/>
  <c r="B87"/>
  <c r="D87" s="1"/>
  <c r="B83"/>
  <c r="D83" s="1"/>
  <c r="B79"/>
  <c r="D79" s="1"/>
  <c r="B75"/>
  <c r="D75" s="1"/>
  <c r="B71"/>
  <c r="D71" s="1"/>
  <c r="B67"/>
  <c r="D67" s="1"/>
  <c r="B63"/>
  <c r="D63" s="1"/>
  <c r="B59"/>
  <c r="D59" s="1"/>
  <c r="B55"/>
  <c r="D55" s="1"/>
  <c r="B51"/>
  <c r="D51" s="1"/>
  <c r="B47"/>
  <c r="D47" s="1"/>
  <c r="B43"/>
  <c r="D43" s="1"/>
  <c r="B39"/>
  <c r="D39" s="1"/>
  <c r="B35"/>
  <c r="D35" s="1"/>
  <c r="B31"/>
  <c r="D31" s="1"/>
  <c r="B27"/>
  <c r="D27" s="1"/>
  <c r="B23"/>
  <c r="D23" s="1"/>
  <c r="B19"/>
  <c r="D19" s="1"/>
  <c r="B15"/>
  <c r="D15" s="1"/>
  <c r="B308"/>
  <c r="D308" s="1"/>
  <c r="B304"/>
  <c r="D304" s="1"/>
  <c r="B300"/>
  <c r="D300" s="1"/>
  <c r="B296"/>
  <c r="D296" s="1"/>
  <c r="B292"/>
  <c r="D292" s="1"/>
  <c r="B288"/>
  <c r="D288" s="1"/>
  <c r="B284"/>
  <c r="D284" s="1"/>
  <c r="B280"/>
  <c r="D280" s="1"/>
  <c r="B276"/>
  <c r="D276" s="1"/>
  <c r="B272"/>
  <c r="D272" s="1"/>
  <c r="B268"/>
  <c r="D268" s="1"/>
  <c r="B264"/>
  <c r="D264" s="1"/>
  <c r="B260"/>
  <c r="D260" s="1"/>
  <c r="B256"/>
  <c r="D256" s="1"/>
  <c r="B252"/>
  <c r="D252" s="1"/>
  <c r="B248"/>
  <c r="D248" s="1"/>
  <c r="B244"/>
  <c r="D244" s="1"/>
  <c r="B240"/>
  <c r="D240" s="1"/>
  <c r="B236"/>
  <c r="D236" s="1"/>
  <c r="B232"/>
  <c r="D232" s="1"/>
  <c r="B228"/>
  <c r="D228" s="1"/>
  <c r="B224"/>
  <c r="D224" s="1"/>
  <c r="B220"/>
  <c r="D220" s="1"/>
  <c r="B216"/>
  <c r="D216" s="1"/>
  <c r="B212"/>
  <c r="D212" s="1"/>
  <c r="B208"/>
  <c r="D208" s="1"/>
  <c r="B204"/>
  <c r="D204" s="1"/>
  <c r="B200"/>
  <c r="D200" s="1"/>
  <c r="B196"/>
  <c r="D196" s="1"/>
  <c r="B192"/>
  <c r="D192" s="1"/>
  <c r="B188"/>
  <c r="D188" s="1"/>
  <c r="B184"/>
  <c r="D184" s="1"/>
  <c r="B180"/>
  <c r="D180" s="1"/>
  <c r="B176"/>
  <c r="D176" s="1"/>
  <c r="B172"/>
  <c r="D172" s="1"/>
  <c r="B168"/>
  <c r="D168" s="1"/>
  <c r="B164"/>
  <c r="D164" s="1"/>
  <c r="B160"/>
  <c r="D160" s="1"/>
  <c r="B156"/>
  <c r="D156" s="1"/>
  <c r="B152"/>
  <c r="D152" s="1"/>
  <c r="B148"/>
  <c r="D148" s="1"/>
  <c r="B144"/>
  <c r="D144" s="1"/>
  <c r="B140"/>
  <c r="D140" s="1"/>
  <c r="B136"/>
  <c r="D136" s="1"/>
  <c r="B132"/>
  <c r="D132" s="1"/>
  <c r="B128"/>
  <c r="D128" s="1"/>
  <c r="B124"/>
  <c r="D124" s="1"/>
  <c r="B120"/>
  <c r="D120" s="1"/>
  <c r="B116"/>
  <c r="D116" s="1"/>
  <c r="B112"/>
  <c r="D112" s="1"/>
  <c r="B108" i="25"/>
  <c r="D108" s="1"/>
  <c r="B108" i="26"/>
  <c r="D108" s="1"/>
  <c r="B104"/>
  <c r="D104" s="1"/>
  <c r="B100" i="25"/>
  <c r="D100" s="1"/>
  <c r="B100" i="26"/>
  <c r="D100" s="1"/>
  <c r="B96"/>
  <c r="D96" s="1"/>
  <c r="B92"/>
  <c r="D92" s="1"/>
  <c r="B88"/>
  <c r="D88" s="1"/>
  <c r="B84"/>
  <c r="D84" s="1"/>
  <c r="B80"/>
  <c r="D80" s="1"/>
  <c r="B76"/>
  <c r="D76" s="1"/>
  <c r="B72"/>
  <c r="D72" s="1"/>
  <c r="B68"/>
  <c r="D68" s="1"/>
  <c r="B64"/>
  <c r="D64" s="1"/>
  <c r="B60"/>
  <c r="D60" s="1"/>
  <c r="B56"/>
  <c r="D56" s="1"/>
  <c r="B52"/>
  <c r="D52" s="1"/>
  <c r="B48"/>
  <c r="D48" s="1"/>
  <c r="B44"/>
  <c r="D44" s="1"/>
  <c r="B40"/>
  <c r="D40" s="1"/>
  <c r="B36"/>
  <c r="D36" s="1"/>
  <c r="B32"/>
  <c r="D32" s="1"/>
  <c r="B28"/>
  <c r="D28" s="1"/>
  <c r="B24"/>
  <c r="D24" s="1"/>
  <c r="B20"/>
  <c r="D20" s="1"/>
  <c r="B16"/>
  <c r="D16" s="1"/>
  <c r="B12"/>
  <c r="D12" s="1"/>
  <c r="AO12" s="1"/>
  <c r="S17" i="27"/>
  <c r="K18"/>
  <c r="AY25" i="26"/>
  <c r="R17"/>
  <c r="J18"/>
  <c r="N19"/>
  <c r="S19" s="1"/>
  <c r="P18" i="25"/>
  <c r="O19" s="1"/>
  <c r="R17"/>
  <c r="B307"/>
  <c r="D307" s="1"/>
  <c r="B303"/>
  <c r="D303" s="1"/>
  <c r="B299"/>
  <c r="D299" s="1"/>
  <c r="B295"/>
  <c r="D295" s="1"/>
  <c r="B291"/>
  <c r="D291" s="1"/>
  <c r="B287"/>
  <c r="D287" s="1"/>
  <c r="B283"/>
  <c r="D283" s="1"/>
  <c r="B279"/>
  <c r="D279" s="1"/>
  <c r="B275"/>
  <c r="D275" s="1"/>
  <c r="B271"/>
  <c r="D271" s="1"/>
  <c r="B267"/>
  <c r="D267" s="1"/>
  <c r="B263"/>
  <c r="D263" s="1"/>
  <c r="B259"/>
  <c r="D259" s="1"/>
  <c r="B255"/>
  <c r="D255" s="1"/>
  <c r="B251"/>
  <c r="D251" s="1"/>
  <c r="B247"/>
  <c r="D247" s="1"/>
  <c r="B243"/>
  <c r="D243" s="1"/>
  <c r="B239"/>
  <c r="D239" s="1"/>
  <c r="B235"/>
  <c r="D235" s="1"/>
  <c r="B231"/>
  <c r="D231" s="1"/>
  <c r="B227"/>
  <c r="D227" s="1"/>
  <c r="B223"/>
  <c r="D223" s="1"/>
  <c r="B219"/>
  <c r="D219" s="1"/>
  <c r="B215"/>
  <c r="D215" s="1"/>
  <c r="B211"/>
  <c r="D211" s="1"/>
  <c r="B207"/>
  <c r="D207" s="1"/>
  <c r="B203"/>
  <c r="D203" s="1"/>
  <c r="B199"/>
  <c r="D199" s="1"/>
  <c r="B195"/>
  <c r="D195" s="1"/>
  <c r="B191"/>
  <c r="D191" s="1"/>
  <c r="B187"/>
  <c r="D187" s="1"/>
  <c r="B183"/>
  <c r="D183" s="1"/>
  <c r="B179"/>
  <c r="D179" s="1"/>
  <c r="B175"/>
  <c r="D175" s="1"/>
  <c r="B171"/>
  <c r="D171" s="1"/>
  <c r="B167"/>
  <c r="D167" s="1"/>
  <c r="B163"/>
  <c r="D163" s="1"/>
  <c r="B159"/>
  <c r="D159" s="1"/>
  <c r="B155"/>
  <c r="D155" s="1"/>
  <c r="B151"/>
  <c r="D151" s="1"/>
  <c r="B147"/>
  <c r="D147" s="1"/>
  <c r="B143"/>
  <c r="D143" s="1"/>
  <c r="B139"/>
  <c r="D139" s="1"/>
  <c r="B135"/>
  <c r="D135" s="1"/>
  <c r="B131"/>
  <c r="D131" s="1"/>
  <c r="B127"/>
  <c r="D127" s="1"/>
  <c r="B123"/>
  <c r="D123" s="1"/>
  <c r="B119"/>
  <c r="D119" s="1"/>
  <c r="B115"/>
  <c r="D115" s="1"/>
  <c r="B111"/>
  <c r="D111" s="1"/>
  <c r="B107"/>
  <c r="D107" s="1"/>
  <c r="B103"/>
  <c r="D103" s="1"/>
  <c r="B99"/>
  <c r="D99" s="1"/>
  <c r="B95"/>
  <c r="D95" s="1"/>
  <c r="B91"/>
  <c r="D91" s="1"/>
  <c r="B87"/>
  <c r="D87" s="1"/>
  <c r="B83"/>
  <c r="D83" s="1"/>
  <c r="B79"/>
  <c r="D79" s="1"/>
  <c r="B75"/>
  <c r="D75" s="1"/>
  <c r="B71"/>
  <c r="D71" s="1"/>
  <c r="B67"/>
  <c r="D67" s="1"/>
  <c r="B63"/>
  <c r="D63" s="1"/>
  <c r="B59"/>
  <c r="D59" s="1"/>
  <c r="B55"/>
  <c r="D55" s="1"/>
  <c r="B51"/>
  <c r="D51" s="1"/>
  <c r="B47"/>
  <c r="D47" s="1"/>
  <c r="B43"/>
  <c r="D43" s="1"/>
  <c r="B39"/>
  <c r="D39" s="1"/>
  <c r="B35"/>
  <c r="D35" s="1"/>
  <c r="B31"/>
  <c r="D31" s="1"/>
  <c r="B27"/>
  <c r="D27" s="1"/>
  <c r="B23"/>
  <c r="D23" s="1"/>
  <c r="B19"/>
  <c r="D19" s="1"/>
  <c r="B15"/>
  <c r="D15" s="1"/>
  <c r="B308"/>
  <c r="D308" s="1"/>
  <c r="B304"/>
  <c r="D304" s="1"/>
  <c r="B300"/>
  <c r="D300" s="1"/>
  <c r="B296"/>
  <c r="D296" s="1"/>
  <c r="B292"/>
  <c r="D292" s="1"/>
  <c r="B288"/>
  <c r="D288" s="1"/>
  <c r="B284"/>
  <c r="D284" s="1"/>
  <c r="B280"/>
  <c r="D280" s="1"/>
  <c r="B276"/>
  <c r="D276" s="1"/>
  <c r="B272"/>
  <c r="D272" s="1"/>
  <c r="B268"/>
  <c r="D268" s="1"/>
  <c r="B264"/>
  <c r="D264" s="1"/>
  <c r="B260"/>
  <c r="D260" s="1"/>
  <c r="B256"/>
  <c r="D256" s="1"/>
  <c r="B252"/>
  <c r="D252" s="1"/>
  <c r="B248"/>
  <c r="D248" s="1"/>
  <c r="B244"/>
  <c r="D244" s="1"/>
  <c r="B240"/>
  <c r="D240" s="1"/>
  <c r="B236"/>
  <c r="D236" s="1"/>
  <c r="B232"/>
  <c r="D232" s="1"/>
  <c r="B228"/>
  <c r="D228" s="1"/>
  <c r="B224"/>
  <c r="D224" s="1"/>
  <c r="B220"/>
  <c r="D220" s="1"/>
  <c r="B216"/>
  <c r="D216" s="1"/>
  <c r="B212"/>
  <c r="D212" s="1"/>
  <c r="B208"/>
  <c r="D208" s="1"/>
  <c r="B204"/>
  <c r="D204" s="1"/>
  <c r="B200"/>
  <c r="D200" s="1"/>
  <c r="B196"/>
  <c r="D196" s="1"/>
  <c r="B192"/>
  <c r="D192" s="1"/>
  <c r="B188"/>
  <c r="D188" s="1"/>
  <c r="B184"/>
  <c r="D184" s="1"/>
  <c r="B180"/>
  <c r="D180" s="1"/>
  <c r="B176"/>
  <c r="D176" s="1"/>
  <c r="B172"/>
  <c r="D172" s="1"/>
  <c r="B168"/>
  <c r="D168" s="1"/>
  <c r="B164"/>
  <c r="D164" s="1"/>
  <c r="B160"/>
  <c r="D160" s="1"/>
  <c r="B156"/>
  <c r="D156" s="1"/>
  <c r="B152"/>
  <c r="D152" s="1"/>
  <c r="B148"/>
  <c r="D148" s="1"/>
  <c r="B144"/>
  <c r="D144" s="1"/>
  <c r="B140"/>
  <c r="D140" s="1"/>
  <c r="B136"/>
  <c r="D136" s="1"/>
  <c r="B132"/>
  <c r="D132" s="1"/>
  <c r="B128"/>
  <c r="D128" s="1"/>
  <c r="B124"/>
  <c r="D124" s="1"/>
  <c r="B120"/>
  <c r="D120" s="1"/>
  <c r="B116"/>
  <c r="D116" s="1"/>
  <c r="B112"/>
  <c r="D112" s="1"/>
  <c r="B104"/>
  <c r="D104" s="1"/>
  <c r="B96"/>
  <c r="D96" s="1"/>
  <c r="B92"/>
  <c r="D92" s="1"/>
  <c r="B88"/>
  <c r="D88" s="1"/>
  <c r="B84"/>
  <c r="D84" s="1"/>
  <c r="B80"/>
  <c r="D80" s="1"/>
  <c r="B76"/>
  <c r="D76" s="1"/>
  <c r="B72"/>
  <c r="D72" s="1"/>
  <c r="B68"/>
  <c r="D68" s="1"/>
  <c r="B64"/>
  <c r="D64" s="1"/>
  <c r="B60"/>
  <c r="D60" s="1"/>
  <c r="B56"/>
  <c r="D56" s="1"/>
  <c r="B52"/>
  <c r="D52" s="1"/>
  <c r="B48"/>
  <c r="D48" s="1"/>
  <c r="B44"/>
  <c r="D44" s="1"/>
  <c r="B40"/>
  <c r="D40" s="1"/>
  <c r="B36"/>
  <c r="D36" s="1"/>
  <c r="B32"/>
  <c r="D32" s="1"/>
  <c r="B28"/>
  <c r="D28" s="1"/>
  <c r="B24"/>
  <c r="D24" s="1"/>
  <c r="B20"/>
  <c r="D20" s="1"/>
  <c r="B16"/>
  <c r="D16" s="1"/>
  <c r="B12"/>
  <c r="D12" s="1"/>
  <c r="B201"/>
  <c r="D201" s="1"/>
  <c r="B238"/>
  <c r="D238" s="1"/>
  <c r="B94"/>
  <c r="D94" s="1"/>
  <c r="B86"/>
  <c r="D86" s="1"/>
  <c r="B62"/>
  <c r="D62" s="1"/>
  <c r="B54"/>
  <c r="D54" s="1"/>
  <c r="B22"/>
  <c r="D22" s="1"/>
  <c r="AW25"/>
  <c r="H18"/>
  <c r="J18" s="1"/>
  <c r="I33"/>
  <c r="D190" i="23"/>
  <c r="D81"/>
  <c r="D310"/>
  <c r="D290"/>
  <c r="D258"/>
  <c r="D218"/>
  <c r="D186"/>
  <c r="D154"/>
  <c r="D122"/>
  <c r="D96"/>
  <c r="D80"/>
  <c r="D64"/>
  <c r="D48"/>
  <c r="D32"/>
  <c r="D16"/>
  <c r="D247"/>
  <c r="D203"/>
  <c r="D139"/>
  <c r="D83"/>
  <c r="D51"/>
  <c r="D19"/>
  <c r="D164"/>
  <c r="D98"/>
  <c r="D66"/>
  <c r="D34"/>
  <c r="U29" i="10"/>
  <c r="R30"/>
  <c r="T29"/>
  <c r="T5"/>
  <c r="S6"/>
  <c r="Q6"/>
  <c r="R6" s="1"/>
  <c r="U6" s="1"/>
  <c r="W5"/>
  <c r="W6" s="1"/>
  <c r="W7" s="1"/>
  <c r="AB4"/>
  <c r="I5"/>
  <c r="J5" s="1"/>
  <c r="K5" s="1"/>
  <c r="N5" s="1"/>
  <c r="N4"/>
  <c r="B5"/>
  <c r="E4"/>
  <c r="C4"/>
  <c r="D4" s="1"/>
  <c r="J4"/>
  <c r="L4"/>
  <c r="M4" s="1"/>
  <c r="L24" i="30" l="1"/>
  <c r="L28"/>
  <c r="L36"/>
  <c r="U292"/>
  <c r="D16" i="27"/>
  <c r="D40"/>
  <c r="D56"/>
  <c r="D72"/>
  <c r="D88"/>
  <c r="D104"/>
  <c r="D120"/>
  <c r="D136"/>
  <c r="D152"/>
  <c r="D168"/>
  <c r="D184"/>
  <c r="D216"/>
  <c r="D248"/>
  <c r="D280"/>
  <c r="D13"/>
  <c r="D45"/>
  <c r="D77"/>
  <c r="D109"/>
  <c r="D141"/>
  <c r="D173"/>
  <c r="D205"/>
  <c r="D237"/>
  <c r="D269"/>
  <c r="D301"/>
  <c r="D23"/>
  <c r="D143"/>
  <c r="D207"/>
  <c r="D271"/>
  <c r="AO13" i="26"/>
  <c r="AO14" s="1"/>
  <c r="AO15" s="1"/>
  <c r="AO16" s="1"/>
  <c r="AN17" s="1"/>
  <c r="AS17" s="1"/>
  <c r="D46" i="27"/>
  <c r="D24"/>
  <c r="D126"/>
  <c r="D254"/>
  <c r="D71"/>
  <c r="D127"/>
  <c r="D159"/>
  <c r="D191"/>
  <c r="D223"/>
  <c r="D255"/>
  <c r="D287"/>
  <c r="J168" i="30"/>
  <c r="J252"/>
  <c r="L284"/>
  <c r="J48"/>
  <c r="J60"/>
  <c r="K64"/>
  <c r="J72"/>
  <c r="K76"/>
  <c r="J84"/>
  <c r="K88"/>
  <c r="K100"/>
  <c r="J108"/>
  <c r="K124"/>
  <c r="J132"/>
  <c r="K136"/>
  <c r="J144"/>
  <c r="J156"/>
  <c r="K160"/>
  <c r="K172"/>
  <c r="J180"/>
  <c r="J192"/>
  <c r="K196"/>
  <c r="J204"/>
  <c r="K208"/>
  <c r="J216"/>
  <c r="K220"/>
  <c r="K232"/>
  <c r="K268"/>
  <c r="K280"/>
  <c r="J300"/>
  <c r="K304"/>
  <c r="K36"/>
  <c r="K72"/>
  <c r="J88"/>
  <c r="K120"/>
  <c r="K132"/>
  <c r="J136"/>
  <c r="T144"/>
  <c r="K168"/>
  <c r="J172"/>
  <c r="K180"/>
  <c r="K216"/>
  <c r="J220"/>
  <c r="K228"/>
  <c r="J232"/>
  <c r="K264"/>
  <c r="J268"/>
  <c r="J296"/>
  <c r="E94" i="27"/>
  <c r="D94"/>
  <c r="E158"/>
  <c r="D158"/>
  <c r="E222"/>
  <c r="D222"/>
  <c r="E286"/>
  <c r="D286"/>
  <c r="E55"/>
  <c r="D55"/>
  <c r="E87"/>
  <c r="D87"/>
  <c r="E119"/>
  <c r="D119"/>
  <c r="E135"/>
  <c r="D135"/>
  <c r="E151"/>
  <c r="D151"/>
  <c r="E167"/>
  <c r="D167"/>
  <c r="E183"/>
  <c r="D183"/>
  <c r="E199"/>
  <c r="D199"/>
  <c r="E215"/>
  <c r="D215"/>
  <c r="E231"/>
  <c r="D231"/>
  <c r="E247"/>
  <c r="D247"/>
  <c r="E263"/>
  <c r="D263"/>
  <c r="E279"/>
  <c r="D279"/>
  <c r="E295"/>
  <c r="D295"/>
  <c r="E309"/>
  <c r="D309"/>
  <c r="E12"/>
  <c r="D12"/>
  <c r="AP12" s="1"/>
  <c r="AP13" s="1"/>
  <c r="E20"/>
  <c r="D20"/>
  <c r="E28"/>
  <c r="D28"/>
  <c r="E36"/>
  <c r="D36"/>
  <c r="E44"/>
  <c r="D44"/>
  <c r="E52"/>
  <c r="D52"/>
  <c r="E60"/>
  <c r="D60"/>
  <c r="E68"/>
  <c r="D68"/>
  <c r="E76"/>
  <c r="D76"/>
  <c r="E84"/>
  <c r="D84"/>
  <c r="E92"/>
  <c r="D92"/>
  <c r="E100"/>
  <c r="D100"/>
  <c r="E108"/>
  <c r="D108"/>
  <c r="E116"/>
  <c r="D116"/>
  <c r="E124"/>
  <c r="D124"/>
  <c r="E132"/>
  <c r="D132"/>
  <c r="E140"/>
  <c r="D140"/>
  <c r="E148"/>
  <c r="D148"/>
  <c r="E156"/>
  <c r="D156"/>
  <c r="E164"/>
  <c r="D164"/>
  <c r="E172"/>
  <c r="D172"/>
  <c r="E180"/>
  <c r="D180"/>
  <c r="E192"/>
  <c r="D192"/>
  <c r="E208"/>
  <c r="D208"/>
  <c r="E224"/>
  <c r="D224"/>
  <c r="E240"/>
  <c r="D240"/>
  <c r="E256"/>
  <c r="D256"/>
  <c r="E272"/>
  <c r="D272"/>
  <c r="E288"/>
  <c r="D288"/>
  <c r="E304"/>
  <c r="D304"/>
  <c r="E21"/>
  <c r="D21"/>
  <c r="E37"/>
  <c r="D37"/>
  <c r="E53"/>
  <c r="D53"/>
  <c r="E69"/>
  <c r="D69"/>
  <c r="E85"/>
  <c r="D85"/>
  <c r="E101"/>
  <c r="D101"/>
  <c r="E117"/>
  <c r="D117"/>
  <c r="E133"/>
  <c r="D133"/>
  <c r="E149"/>
  <c r="D149"/>
  <c r="E165"/>
  <c r="D165"/>
  <c r="E181"/>
  <c r="D181"/>
  <c r="E197"/>
  <c r="D197"/>
  <c r="E213"/>
  <c r="D213"/>
  <c r="E229"/>
  <c r="D229"/>
  <c r="E245"/>
  <c r="D245"/>
  <c r="E261"/>
  <c r="D261"/>
  <c r="E277"/>
  <c r="D277"/>
  <c r="E293"/>
  <c r="D293"/>
  <c r="D312" i="30"/>
  <c r="S315" s="1"/>
  <c r="D311"/>
  <c r="J315" s="1"/>
  <c r="R16"/>
  <c r="W15"/>
  <c r="T19"/>
  <c r="T20" s="1"/>
  <c r="S16"/>
  <c r="I288"/>
  <c r="S20"/>
  <c r="S32"/>
  <c r="S44"/>
  <c r="S56"/>
  <c r="S68"/>
  <c r="S80"/>
  <c r="S92"/>
  <c r="S104"/>
  <c r="S116"/>
  <c r="S128"/>
  <c r="S140"/>
  <c r="S152"/>
  <c r="S164"/>
  <c r="S176"/>
  <c r="S188"/>
  <c r="S200"/>
  <c r="S212"/>
  <c r="S224"/>
  <c r="S236"/>
  <c r="S248"/>
  <c r="S260"/>
  <c r="S272"/>
  <c r="S284"/>
  <c r="L292"/>
  <c r="S308"/>
  <c r="T16"/>
  <c r="S24"/>
  <c r="T28"/>
  <c r="S36"/>
  <c r="T40"/>
  <c r="L44"/>
  <c r="K52"/>
  <c r="L92"/>
  <c r="J96"/>
  <c r="L104"/>
  <c r="K112"/>
  <c r="J120"/>
  <c r="K148"/>
  <c r="L152"/>
  <c r="L176"/>
  <c r="K184"/>
  <c r="L224"/>
  <c r="J228"/>
  <c r="L236"/>
  <c r="J240"/>
  <c r="K244"/>
  <c r="L248"/>
  <c r="K256"/>
  <c r="J264"/>
  <c r="L272"/>
  <c r="J276"/>
  <c r="S288"/>
  <c r="K292"/>
  <c r="L308"/>
  <c r="I20"/>
  <c r="K24"/>
  <c r="J28"/>
  <c r="I32"/>
  <c r="J40"/>
  <c r="I44"/>
  <c r="T48"/>
  <c r="S52"/>
  <c r="T60"/>
  <c r="S64"/>
  <c r="I68"/>
  <c r="J76"/>
  <c r="I80"/>
  <c r="K84"/>
  <c r="I92"/>
  <c r="T96"/>
  <c r="S100"/>
  <c r="T108"/>
  <c r="S112"/>
  <c r="I116"/>
  <c r="J124"/>
  <c r="I128"/>
  <c r="I140"/>
  <c r="S148"/>
  <c r="T156"/>
  <c r="S160"/>
  <c r="I164"/>
  <c r="I176"/>
  <c r="J184"/>
  <c r="I188"/>
  <c r="T192"/>
  <c r="S196"/>
  <c r="T204"/>
  <c r="S208"/>
  <c r="I212"/>
  <c r="I224"/>
  <c r="I236"/>
  <c r="T240"/>
  <c r="S244"/>
  <c r="T252"/>
  <c r="S256"/>
  <c r="I260"/>
  <c r="I272"/>
  <c r="K276"/>
  <c r="J280"/>
  <c r="I284"/>
  <c r="K288"/>
  <c r="S292"/>
  <c r="I296"/>
  <c r="K300"/>
  <c r="J304"/>
  <c r="I308"/>
  <c r="N15"/>
  <c r="I16"/>
  <c r="K20"/>
  <c r="I24"/>
  <c r="I28"/>
  <c r="K32"/>
  <c r="I36"/>
  <c r="I40"/>
  <c r="I48"/>
  <c r="I52"/>
  <c r="I60"/>
  <c r="I64"/>
  <c r="K68"/>
  <c r="I72"/>
  <c r="I76"/>
  <c r="I84"/>
  <c r="I88"/>
  <c r="I96"/>
  <c r="I100"/>
  <c r="I108"/>
  <c r="I112"/>
  <c r="K116"/>
  <c r="I120"/>
  <c r="I124"/>
  <c r="I132"/>
  <c r="I136"/>
  <c r="I144"/>
  <c r="I148"/>
  <c r="K152"/>
  <c r="I156"/>
  <c r="I160"/>
  <c r="I168"/>
  <c r="I172"/>
  <c r="I180"/>
  <c r="I184"/>
  <c r="K188"/>
  <c r="I192"/>
  <c r="I196"/>
  <c r="I204"/>
  <c r="I208"/>
  <c r="I216"/>
  <c r="I220"/>
  <c r="I228"/>
  <c r="I232"/>
  <c r="I240"/>
  <c r="I244"/>
  <c r="K248"/>
  <c r="I252"/>
  <c r="I256"/>
  <c r="K260"/>
  <c r="I264"/>
  <c r="I268"/>
  <c r="K272"/>
  <c r="I276"/>
  <c r="I280"/>
  <c r="K284"/>
  <c r="R288"/>
  <c r="I292"/>
  <c r="I300"/>
  <c r="I304"/>
  <c r="L16"/>
  <c r="J20"/>
  <c r="J32"/>
  <c r="L40"/>
  <c r="J44"/>
  <c r="L48"/>
  <c r="L52"/>
  <c r="J56"/>
  <c r="L60"/>
  <c r="L64"/>
  <c r="J68"/>
  <c r="L72"/>
  <c r="L76"/>
  <c r="J80"/>
  <c r="L84"/>
  <c r="L88"/>
  <c r="J92"/>
  <c r="L96"/>
  <c r="L100"/>
  <c r="J104"/>
  <c r="L108"/>
  <c r="L112"/>
  <c r="J116"/>
  <c r="L120"/>
  <c r="L124"/>
  <c r="J128"/>
  <c r="L132"/>
  <c r="L136"/>
  <c r="J140"/>
  <c r="L144"/>
  <c r="L148"/>
  <c r="J152"/>
  <c r="L156"/>
  <c r="L160"/>
  <c r="J164"/>
  <c r="L168"/>
  <c r="L172"/>
  <c r="J176"/>
  <c r="L180"/>
  <c r="L184"/>
  <c r="J188"/>
  <c r="L192"/>
  <c r="L196"/>
  <c r="J200"/>
  <c r="L204"/>
  <c r="L208"/>
  <c r="J212"/>
  <c r="L216"/>
  <c r="L220"/>
  <c r="J224"/>
  <c r="L228"/>
  <c r="L232"/>
  <c r="J236"/>
  <c r="L240"/>
  <c r="L244"/>
  <c r="J248"/>
  <c r="L252"/>
  <c r="L256"/>
  <c r="J260"/>
  <c r="L264"/>
  <c r="L268"/>
  <c r="J272"/>
  <c r="L276"/>
  <c r="L280"/>
  <c r="J284"/>
  <c r="L288"/>
  <c r="S296"/>
  <c r="L300"/>
  <c r="L304"/>
  <c r="J308"/>
  <c r="J16"/>
  <c r="K16"/>
  <c r="J24"/>
  <c r="K28"/>
  <c r="J36"/>
  <c r="K40"/>
  <c r="S48"/>
  <c r="T52"/>
  <c r="S60"/>
  <c r="T64"/>
  <c r="S72"/>
  <c r="T76"/>
  <c r="S84"/>
  <c r="T88"/>
  <c r="S96"/>
  <c r="T100"/>
  <c r="S108"/>
  <c r="T112"/>
  <c r="S120"/>
  <c r="T124"/>
  <c r="S132"/>
  <c r="T136"/>
  <c r="S144"/>
  <c r="T148"/>
  <c r="S156"/>
  <c r="T160"/>
  <c r="S168"/>
  <c r="T172"/>
  <c r="S180"/>
  <c r="T184"/>
  <c r="S192"/>
  <c r="T196"/>
  <c r="S204"/>
  <c r="T208"/>
  <c r="S216"/>
  <c r="T220"/>
  <c r="S228"/>
  <c r="T232"/>
  <c r="S240"/>
  <c r="T244"/>
  <c r="S252"/>
  <c r="T256"/>
  <c r="S264"/>
  <c r="T268"/>
  <c r="S276"/>
  <c r="T280"/>
  <c r="J288"/>
  <c r="T292"/>
  <c r="S300"/>
  <c r="T304"/>
  <c r="T24"/>
  <c r="S28"/>
  <c r="T36"/>
  <c r="S40"/>
  <c r="R44"/>
  <c r="K48"/>
  <c r="J52"/>
  <c r="I56"/>
  <c r="K60"/>
  <c r="J64"/>
  <c r="T72"/>
  <c r="S76"/>
  <c r="T84"/>
  <c r="S88"/>
  <c r="R92"/>
  <c r="K96"/>
  <c r="J100"/>
  <c r="I104"/>
  <c r="K108"/>
  <c r="J112"/>
  <c r="T120"/>
  <c r="S124"/>
  <c r="T132"/>
  <c r="S136"/>
  <c r="R140"/>
  <c r="K144"/>
  <c r="J148"/>
  <c r="I152"/>
  <c r="K156"/>
  <c r="J160"/>
  <c r="T168"/>
  <c r="S172"/>
  <c r="T180"/>
  <c r="S184"/>
  <c r="R188"/>
  <c r="K192"/>
  <c r="J196"/>
  <c r="I200"/>
  <c r="K204"/>
  <c r="J208"/>
  <c r="T216"/>
  <c r="S220"/>
  <c r="T228"/>
  <c r="S232"/>
  <c r="R236"/>
  <c r="K240"/>
  <c r="J244"/>
  <c r="I248"/>
  <c r="K252"/>
  <c r="J256"/>
  <c r="T264"/>
  <c r="S268"/>
  <c r="T276"/>
  <c r="S280"/>
  <c r="T288"/>
  <c r="J292"/>
  <c r="T300"/>
  <c r="S304"/>
  <c r="I6" i="10"/>
  <c r="I7" s="1"/>
  <c r="B311" i="24"/>
  <c r="B311" i="27"/>
  <c r="B311" i="12"/>
  <c r="B311" i="9"/>
  <c r="B311" i="26"/>
  <c r="D311" s="1"/>
  <c r="B311" i="25"/>
  <c r="D311" s="1"/>
  <c r="B311" i="23"/>
  <c r="D311" s="1"/>
  <c r="B311" i="20"/>
  <c r="B311" i="16"/>
  <c r="B311" i="4"/>
  <c r="B311" i="14"/>
  <c r="C311" s="1"/>
  <c r="B311" i="17"/>
  <c r="D311" s="1"/>
  <c r="D310" i="27"/>
  <c r="E310"/>
  <c r="F310" i="25"/>
  <c r="K310" s="1"/>
  <c r="H307" i="12"/>
  <c r="W320" s="1"/>
  <c r="H306"/>
  <c r="N320" s="1"/>
  <c r="H308"/>
  <c r="AF320" s="1"/>
  <c r="D313" i="1"/>
  <c r="B312" i="30"/>
  <c r="D310" i="20"/>
  <c r="E310"/>
  <c r="G310" i="4"/>
  <c r="F310"/>
  <c r="D310"/>
  <c r="O310"/>
  <c r="P310"/>
  <c r="J310"/>
  <c r="N310"/>
  <c r="L310"/>
  <c r="I310"/>
  <c r="H310"/>
  <c r="M310"/>
  <c r="Q310"/>
  <c r="R310"/>
  <c r="K310"/>
  <c r="E310"/>
  <c r="AO310" i="9"/>
  <c r="G309"/>
  <c r="AJ318" s="1"/>
  <c r="G307"/>
  <c r="G308"/>
  <c r="T318" s="1"/>
  <c r="F310" i="26"/>
  <c r="K310" s="1"/>
  <c r="N310"/>
  <c r="D14" i="27"/>
  <c r="AP14" s="1"/>
  <c r="D78"/>
  <c r="D110"/>
  <c r="D142"/>
  <c r="D174"/>
  <c r="D206"/>
  <c r="D238"/>
  <c r="D270"/>
  <c r="D302"/>
  <c r="D39"/>
  <c r="D17" i="12"/>
  <c r="S30" s="1"/>
  <c r="D18"/>
  <c r="AB30" s="1"/>
  <c r="D16"/>
  <c r="J30" s="1"/>
  <c r="H17"/>
  <c r="W30" s="1"/>
  <c r="H18"/>
  <c r="AF30" s="1"/>
  <c r="H16"/>
  <c r="N30" s="1"/>
  <c r="G22"/>
  <c r="V35" s="1"/>
  <c r="G23"/>
  <c r="AE35" s="1"/>
  <c r="G21"/>
  <c r="M35" s="1"/>
  <c r="F27"/>
  <c r="U40" s="1"/>
  <c r="F28"/>
  <c r="AD40" s="1"/>
  <c r="F26"/>
  <c r="L40" s="1"/>
  <c r="E32"/>
  <c r="T45" s="1"/>
  <c r="E33"/>
  <c r="AC45" s="1"/>
  <c r="E31"/>
  <c r="K45" s="1"/>
  <c r="D37"/>
  <c r="D38"/>
  <c r="D36"/>
  <c r="H37"/>
  <c r="W50" s="1"/>
  <c r="H38"/>
  <c r="AF50" s="1"/>
  <c r="H36"/>
  <c r="N50" s="1"/>
  <c r="G42"/>
  <c r="V55" s="1"/>
  <c r="G43"/>
  <c r="AE55" s="1"/>
  <c r="G41"/>
  <c r="M55" s="1"/>
  <c r="F47"/>
  <c r="U60" s="1"/>
  <c r="F48"/>
  <c r="AD60" s="1"/>
  <c r="F46"/>
  <c r="L60" s="1"/>
  <c r="E52"/>
  <c r="T65" s="1"/>
  <c r="E53"/>
  <c r="AC65" s="1"/>
  <c r="E51"/>
  <c r="K65" s="1"/>
  <c r="D57"/>
  <c r="D58"/>
  <c r="D56"/>
  <c r="H57"/>
  <c r="W70" s="1"/>
  <c r="H58"/>
  <c r="AF70" s="1"/>
  <c r="H56"/>
  <c r="N70" s="1"/>
  <c r="G63"/>
  <c r="AE75" s="1"/>
  <c r="G62"/>
  <c r="V75" s="1"/>
  <c r="G61"/>
  <c r="M75" s="1"/>
  <c r="F67"/>
  <c r="U80" s="1"/>
  <c r="F66"/>
  <c r="L80" s="1"/>
  <c r="F68"/>
  <c r="AD80" s="1"/>
  <c r="E72"/>
  <c r="T85" s="1"/>
  <c r="E73"/>
  <c r="AC85" s="1"/>
  <c r="E71"/>
  <c r="K85" s="1"/>
  <c r="D77"/>
  <c r="D76"/>
  <c r="D78"/>
  <c r="H77"/>
  <c r="W90" s="1"/>
  <c r="H76"/>
  <c r="N90" s="1"/>
  <c r="H78"/>
  <c r="AF90" s="1"/>
  <c r="G82"/>
  <c r="V95" s="1"/>
  <c r="G83"/>
  <c r="AE95" s="1"/>
  <c r="G81"/>
  <c r="M95" s="1"/>
  <c r="F87"/>
  <c r="U100" s="1"/>
  <c r="F86"/>
  <c r="L100" s="1"/>
  <c r="F88"/>
  <c r="AD100" s="1"/>
  <c r="E92"/>
  <c r="T105" s="1"/>
  <c r="E93"/>
  <c r="AC105" s="1"/>
  <c r="E91"/>
  <c r="K105" s="1"/>
  <c r="D97"/>
  <c r="D96"/>
  <c r="D98"/>
  <c r="H97"/>
  <c r="W110" s="1"/>
  <c r="H96"/>
  <c r="N110" s="1"/>
  <c r="H98"/>
  <c r="AF110" s="1"/>
  <c r="G102"/>
  <c r="V115" s="1"/>
  <c r="G103"/>
  <c r="AE115" s="1"/>
  <c r="G101"/>
  <c r="M115" s="1"/>
  <c r="F107"/>
  <c r="U120" s="1"/>
  <c r="F106"/>
  <c r="L120" s="1"/>
  <c r="F108"/>
  <c r="AD120" s="1"/>
  <c r="E112"/>
  <c r="T125" s="1"/>
  <c r="E113"/>
  <c r="AC125" s="1"/>
  <c r="E111"/>
  <c r="K125" s="1"/>
  <c r="D117"/>
  <c r="D116"/>
  <c r="D118"/>
  <c r="H117"/>
  <c r="W130" s="1"/>
  <c r="H116"/>
  <c r="N130" s="1"/>
  <c r="H118"/>
  <c r="AF130" s="1"/>
  <c r="G122"/>
  <c r="V135" s="1"/>
  <c r="G123"/>
  <c r="AE135" s="1"/>
  <c r="G121"/>
  <c r="M135" s="1"/>
  <c r="F127"/>
  <c r="U140" s="1"/>
  <c r="F126"/>
  <c r="L140" s="1"/>
  <c r="F128"/>
  <c r="AD140" s="1"/>
  <c r="E132"/>
  <c r="T145" s="1"/>
  <c r="E133"/>
  <c r="AC145" s="1"/>
  <c r="E131"/>
  <c r="K145" s="1"/>
  <c r="D137"/>
  <c r="D136"/>
  <c r="D138"/>
  <c r="H137"/>
  <c r="W150" s="1"/>
  <c r="H136"/>
  <c r="N150" s="1"/>
  <c r="H138"/>
  <c r="AF150" s="1"/>
  <c r="G142"/>
  <c r="V155" s="1"/>
  <c r="G143"/>
  <c r="AE155" s="1"/>
  <c r="G141"/>
  <c r="M155" s="1"/>
  <c r="F147"/>
  <c r="U160" s="1"/>
  <c r="F146"/>
  <c r="L160" s="1"/>
  <c r="F148"/>
  <c r="AD160" s="1"/>
  <c r="E152"/>
  <c r="T165" s="1"/>
  <c r="E153"/>
  <c r="AC165" s="1"/>
  <c r="E151"/>
  <c r="K165" s="1"/>
  <c r="D157"/>
  <c r="D158"/>
  <c r="D156"/>
  <c r="H157"/>
  <c r="W170" s="1"/>
  <c r="H158"/>
  <c r="AF170" s="1"/>
  <c r="H156"/>
  <c r="N170" s="1"/>
  <c r="G162"/>
  <c r="V175" s="1"/>
  <c r="G163"/>
  <c r="AE175" s="1"/>
  <c r="G161"/>
  <c r="M175" s="1"/>
  <c r="F167"/>
  <c r="U180" s="1"/>
  <c r="F168"/>
  <c r="AD180" s="1"/>
  <c r="F166"/>
  <c r="L180" s="1"/>
  <c r="E172"/>
  <c r="T185" s="1"/>
  <c r="E173"/>
  <c r="AC185" s="1"/>
  <c r="E171"/>
  <c r="K185" s="1"/>
  <c r="D177"/>
  <c r="D178"/>
  <c r="D176"/>
  <c r="H177"/>
  <c r="W190" s="1"/>
  <c r="H178"/>
  <c r="AF190" s="1"/>
  <c r="H176"/>
  <c r="N190" s="1"/>
  <c r="G182"/>
  <c r="V195" s="1"/>
  <c r="G183"/>
  <c r="AE195" s="1"/>
  <c r="G181"/>
  <c r="M195" s="1"/>
  <c r="F187"/>
  <c r="U200" s="1"/>
  <c r="F188"/>
  <c r="AD200" s="1"/>
  <c r="F186"/>
  <c r="L200" s="1"/>
  <c r="E192"/>
  <c r="T205" s="1"/>
  <c r="E193"/>
  <c r="AC205" s="1"/>
  <c r="E191"/>
  <c r="K205" s="1"/>
  <c r="D197"/>
  <c r="D198"/>
  <c r="D196"/>
  <c r="H197"/>
  <c r="W210" s="1"/>
  <c r="H198"/>
  <c r="AF210" s="1"/>
  <c r="H196"/>
  <c r="N210" s="1"/>
  <c r="G202"/>
  <c r="V215" s="1"/>
  <c r="G203"/>
  <c r="AE215" s="1"/>
  <c r="G201"/>
  <c r="M215" s="1"/>
  <c r="F207"/>
  <c r="U220" s="1"/>
  <c r="F208"/>
  <c r="AD220" s="1"/>
  <c r="F206"/>
  <c r="L220" s="1"/>
  <c r="E212"/>
  <c r="T225" s="1"/>
  <c r="E213"/>
  <c r="AC225" s="1"/>
  <c r="E211"/>
  <c r="K225" s="1"/>
  <c r="D217"/>
  <c r="D218"/>
  <c r="D216"/>
  <c r="H217"/>
  <c r="W230" s="1"/>
  <c r="H218"/>
  <c r="AF230" s="1"/>
  <c r="H216"/>
  <c r="N230" s="1"/>
  <c r="G222"/>
  <c r="V235" s="1"/>
  <c r="G223"/>
  <c r="AE235" s="1"/>
  <c r="G221"/>
  <c r="M235" s="1"/>
  <c r="F227"/>
  <c r="U240" s="1"/>
  <c r="F228"/>
  <c r="AD240" s="1"/>
  <c r="F226"/>
  <c r="L240" s="1"/>
  <c r="E232"/>
  <c r="T245" s="1"/>
  <c r="E233"/>
  <c r="AC245" s="1"/>
  <c r="E231"/>
  <c r="K245" s="1"/>
  <c r="D237"/>
  <c r="D238"/>
  <c r="D236"/>
  <c r="H237"/>
  <c r="W250" s="1"/>
  <c r="H238"/>
  <c r="AF250" s="1"/>
  <c r="H236"/>
  <c r="N250" s="1"/>
  <c r="G242"/>
  <c r="V255" s="1"/>
  <c r="G243"/>
  <c r="AE255" s="1"/>
  <c r="G241"/>
  <c r="M255" s="1"/>
  <c r="F247"/>
  <c r="U260" s="1"/>
  <c r="F248"/>
  <c r="AD260" s="1"/>
  <c r="F246"/>
  <c r="L260" s="1"/>
  <c r="E252"/>
  <c r="T265" s="1"/>
  <c r="E253"/>
  <c r="AC265" s="1"/>
  <c r="E251"/>
  <c r="K265" s="1"/>
  <c r="D257"/>
  <c r="D258"/>
  <c r="D256"/>
  <c r="H257"/>
  <c r="W270" s="1"/>
  <c r="H258"/>
  <c r="AF270" s="1"/>
  <c r="H256"/>
  <c r="N270" s="1"/>
  <c r="G262"/>
  <c r="V275" s="1"/>
  <c r="G263"/>
  <c r="AE275" s="1"/>
  <c r="G261"/>
  <c r="M275" s="1"/>
  <c r="F267"/>
  <c r="U280" s="1"/>
  <c r="F268"/>
  <c r="AD280" s="1"/>
  <c r="F266"/>
  <c r="L280" s="1"/>
  <c r="E272"/>
  <c r="T285" s="1"/>
  <c r="E273"/>
  <c r="AC285" s="1"/>
  <c r="E271"/>
  <c r="K285" s="1"/>
  <c r="D277"/>
  <c r="D278"/>
  <c r="D276"/>
  <c r="H277"/>
  <c r="W290" s="1"/>
  <c r="H278"/>
  <c r="AF290" s="1"/>
  <c r="H276"/>
  <c r="N290" s="1"/>
  <c r="G282"/>
  <c r="V295" s="1"/>
  <c r="G283"/>
  <c r="AE295" s="1"/>
  <c r="G281"/>
  <c r="M295" s="1"/>
  <c r="F287"/>
  <c r="U300" s="1"/>
  <c r="F288"/>
  <c r="AD300" s="1"/>
  <c r="F286"/>
  <c r="L300" s="1"/>
  <c r="E292"/>
  <c r="T305" s="1"/>
  <c r="E293"/>
  <c r="AC305" s="1"/>
  <c r="E291"/>
  <c r="K305" s="1"/>
  <c r="D297"/>
  <c r="D298"/>
  <c r="D296"/>
  <c r="H297"/>
  <c r="W310" s="1"/>
  <c r="H298"/>
  <c r="AF310" s="1"/>
  <c r="H296"/>
  <c r="N310" s="1"/>
  <c r="G302"/>
  <c r="V315" s="1"/>
  <c r="G303"/>
  <c r="AE315" s="1"/>
  <c r="G301"/>
  <c r="M315" s="1"/>
  <c r="F307"/>
  <c r="U320" s="1"/>
  <c r="F308"/>
  <c r="AD320" s="1"/>
  <c r="F306"/>
  <c r="L320" s="1"/>
  <c r="E18"/>
  <c r="AC30" s="1"/>
  <c r="E16"/>
  <c r="K30" s="1"/>
  <c r="E17"/>
  <c r="T30" s="1"/>
  <c r="D23"/>
  <c r="AB35" s="1"/>
  <c r="D21"/>
  <c r="J35" s="1"/>
  <c r="D22"/>
  <c r="S35" s="1"/>
  <c r="H23"/>
  <c r="AF35" s="1"/>
  <c r="H21"/>
  <c r="N35" s="1"/>
  <c r="H22"/>
  <c r="W35" s="1"/>
  <c r="G28"/>
  <c r="AE40" s="1"/>
  <c r="G26"/>
  <c r="M40" s="1"/>
  <c r="G27"/>
  <c r="V40" s="1"/>
  <c r="F33"/>
  <c r="AD45" s="1"/>
  <c r="F31"/>
  <c r="L45" s="1"/>
  <c r="F32"/>
  <c r="U45" s="1"/>
  <c r="E38"/>
  <c r="AC50" s="1"/>
  <c r="E36"/>
  <c r="K50" s="1"/>
  <c r="E37"/>
  <c r="T50" s="1"/>
  <c r="D43"/>
  <c r="D41"/>
  <c r="D42"/>
  <c r="H43"/>
  <c r="AF55" s="1"/>
  <c r="H41"/>
  <c r="N55" s="1"/>
  <c r="H42"/>
  <c r="W55" s="1"/>
  <c r="G48"/>
  <c r="AE60" s="1"/>
  <c r="G46"/>
  <c r="M60" s="1"/>
  <c r="G47"/>
  <c r="V60" s="1"/>
  <c r="F53"/>
  <c r="AD65" s="1"/>
  <c r="F51"/>
  <c r="L65" s="1"/>
  <c r="F52"/>
  <c r="U65" s="1"/>
  <c r="E58"/>
  <c r="AC70" s="1"/>
  <c r="E56"/>
  <c r="K70" s="1"/>
  <c r="E57"/>
  <c r="T70" s="1"/>
  <c r="D63"/>
  <c r="D61"/>
  <c r="D62"/>
  <c r="H63"/>
  <c r="AF75" s="1"/>
  <c r="H61"/>
  <c r="N75" s="1"/>
  <c r="H62"/>
  <c r="W75" s="1"/>
  <c r="G68"/>
  <c r="AE80" s="1"/>
  <c r="G66"/>
  <c r="M80" s="1"/>
  <c r="G67"/>
  <c r="V80" s="1"/>
  <c r="F73"/>
  <c r="AD85" s="1"/>
  <c r="F71"/>
  <c r="L85" s="1"/>
  <c r="F72"/>
  <c r="U85" s="1"/>
  <c r="E78"/>
  <c r="AC90" s="1"/>
  <c r="E76"/>
  <c r="K90" s="1"/>
  <c r="E77"/>
  <c r="T90" s="1"/>
  <c r="D83"/>
  <c r="D81"/>
  <c r="D82"/>
  <c r="H83"/>
  <c r="AF95" s="1"/>
  <c r="H81"/>
  <c r="N95" s="1"/>
  <c r="H82"/>
  <c r="W95" s="1"/>
  <c r="G88"/>
  <c r="AE100" s="1"/>
  <c r="G86"/>
  <c r="M100" s="1"/>
  <c r="G87"/>
  <c r="V100" s="1"/>
  <c r="F93"/>
  <c r="AD105" s="1"/>
  <c r="F91"/>
  <c r="L105" s="1"/>
  <c r="F92"/>
  <c r="U105" s="1"/>
  <c r="E98"/>
  <c r="AC110" s="1"/>
  <c r="E96"/>
  <c r="K110" s="1"/>
  <c r="E97"/>
  <c r="T110" s="1"/>
  <c r="D103"/>
  <c r="D101"/>
  <c r="D102"/>
  <c r="H103"/>
  <c r="AF115" s="1"/>
  <c r="H101"/>
  <c r="N115" s="1"/>
  <c r="H102"/>
  <c r="W115" s="1"/>
  <c r="G108"/>
  <c r="AE120" s="1"/>
  <c r="G106"/>
  <c r="M120" s="1"/>
  <c r="G107"/>
  <c r="V120" s="1"/>
  <c r="F113"/>
  <c r="AD125" s="1"/>
  <c r="F111"/>
  <c r="L125" s="1"/>
  <c r="F112"/>
  <c r="U125" s="1"/>
  <c r="E118"/>
  <c r="AC130" s="1"/>
  <c r="E116"/>
  <c r="K130" s="1"/>
  <c r="E117"/>
  <c r="T130" s="1"/>
  <c r="D123"/>
  <c r="D121"/>
  <c r="D122"/>
  <c r="H123"/>
  <c r="AF135" s="1"/>
  <c r="H121"/>
  <c r="N135" s="1"/>
  <c r="H122"/>
  <c r="W135" s="1"/>
  <c r="G128"/>
  <c r="AE140" s="1"/>
  <c r="G126"/>
  <c r="M140" s="1"/>
  <c r="G127"/>
  <c r="V140" s="1"/>
  <c r="F133"/>
  <c r="AD145" s="1"/>
  <c r="F131"/>
  <c r="L145" s="1"/>
  <c r="F132"/>
  <c r="U145" s="1"/>
  <c r="E138"/>
  <c r="AC150" s="1"/>
  <c r="E136"/>
  <c r="K150" s="1"/>
  <c r="E137"/>
  <c r="T150" s="1"/>
  <c r="D143"/>
  <c r="D141"/>
  <c r="D142"/>
  <c r="H143"/>
  <c r="AF155" s="1"/>
  <c r="H141"/>
  <c r="N155" s="1"/>
  <c r="H142"/>
  <c r="W155" s="1"/>
  <c r="G148"/>
  <c r="AE160" s="1"/>
  <c r="G146"/>
  <c r="M160" s="1"/>
  <c r="G147"/>
  <c r="V160" s="1"/>
  <c r="F153"/>
  <c r="AD165" s="1"/>
  <c r="F151"/>
  <c r="L165" s="1"/>
  <c r="F152"/>
  <c r="U165" s="1"/>
  <c r="E158"/>
  <c r="AC170" s="1"/>
  <c r="E156"/>
  <c r="K170" s="1"/>
  <c r="E157"/>
  <c r="T170" s="1"/>
  <c r="D163"/>
  <c r="D161"/>
  <c r="D162"/>
  <c r="H163"/>
  <c r="AF175" s="1"/>
  <c r="H161"/>
  <c r="N175" s="1"/>
  <c r="H162"/>
  <c r="W175" s="1"/>
  <c r="G168"/>
  <c r="AE180" s="1"/>
  <c r="G166"/>
  <c r="M180" s="1"/>
  <c r="G167"/>
  <c r="V180" s="1"/>
  <c r="F173"/>
  <c r="AD185" s="1"/>
  <c r="F171"/>
  <c r="L185" s="1"/>
  <c r="F172"/>
  <c r="U185" s="1"/>
  <c r="E178"/>
  <c r="AC190" s="1"/>
  <c r="E176"/>
  <c r="K190" s="1"/>
  <c r="E177"/>
  <c r="T190" s="1"/>
  <c r="D183"/>
  <c r="D181"/>
  <c r="D182"/>
  <c r="H183"/>
  <c r="AF195" s="1"/>
  <c r="H181"/>
  <c r="N195" s="1"/>
  <c r="H182"/>
  <c r="W195" s="1"/>
  <c r="G188"/>
  <c r="AE200" s="1"/>
  <c r="G186"/>
  <c r="M200" s="1"/>
  <c r="G187"/>
  <c r="V200" s="1"/>
  <c r="F193"/>
  <c r="AD205" s="1"/>
  <c r="F191"/>
  <c r="L205" s="1"/>
  <c r="F192"/>
  <c r="U205" s="1"/>
  <c r="E198"/>
  <c r="AC210" s="1"/>
  <c r="E196"/>
  <c r="K210" s="1"/>
  <c r="E197"/>
  <c r="T210" s="1"/>
  <c r="D203"/>
  <c r="D201"/>
  <c r="D202"/>
  <c r="H203"/>
  <c r="AF215" s="1"/>
  <c r="H201"/>
  <c r="N215" s="1"/>
  <c r="H202"/>
  <c r="W215" s="1"/>
  <c r="G208"/>
  <c r="AE220" s="1"/>
  <c r="G206"/>
  <c r="M220" s="1"/>
  <c r="G207"/>
  <c r="V220" s="1"/>
  <c r="F213"/>
  <c r="AD225" s="1"/>
  <c r="F211"/>
  <c r="L225" s="1"/>
  <c r="F212"/>
  <c r="U225" s="1"/>
  <c r="E218"/>
  <c r="AC230" s="1"/>
  <c r="E216"/>
  <c r="K230" s="1"/>
  <c r="E217"/>
  <c r="T230" s="1"/>
  <c r="D223"/>
  <c r="D221"/>
  <c r="D222"/>
  <c r="H223"/>
  <c r="AF235" s="1"/>
  <c r="H221"/>
  <c r="N235" s="1"/>
  <c r="H222"/>
  <c r="W235" s="1"/>
  <c r="G228"/>
  <c r="AE240" s="1"/>
  <c r="G226"/>
  <c r="M240" s="1"/>
  <c r="G227"/>
  <c r="V240" s="1"/>
  <c r="F233"/>
  <c r="AD245" s="1"/>
  <c r="F231"/>
  <c r="L245" s="1"/>
  <c r="F232"/>
  <c r="U245" s="1"/>
  <c r="E238"/>
  <c r="AC250" s="1"/>
  <c r="E236"/>
  <c r="K250" s="1"/>
  <c r="E237"/>
  <c r="T250" s="1"/>
  <c r="D243"/>
  <c r="D241"/>
  <c r="D242"/>
  <c r="H243"/>
  <c r="AF255" s="1"/>
  <c r="H241"/>
  <c r="N255" s="1"/>
  <c r="H242"/>
  <c r="W255" s="1"/>
  <c r="G248"/>
  <c r="AE260" s="1"/>
  <c r="G246"/>
  <c r="M260" s="1"/>
  <c r="G247"/>
  <c r="V260" s="1"/>
  <c r="F253"/>
  <c r="AD265" s="1"/>
  <c r="F251"/>
  <c r="L265" s="1"/>
  <c r="F252"/>
  <c r="U265" s="1"/>
  <c r="E258"/>
  <c r="AC270" s="1"/>
  <c r="E256"/>
  <c r="K270" s="1"/>
  <c r="E257"/>
  <c r="T270" s="1"/>
  <c r="D263"/>
  <c r="D261"/>
  <c r="D262"/>
  <c r="H263"/>
  <c r="AF275" s="1"/>
  <c r="H261"/>
  <c r="N275" s="1"/>
  <c r="H262"/>
  <c r="W275" s="1"/>
  <c r="G268"/>
  <c r="AE280" s="1"/>
  <c r="G266"/>
  <c r="M280" s="1"/>
  <c r="G267"/>
  <c r="V280" s="1"/>
  <c r="F273"/>
  <c r="AD285" s="1"/>
  <c r="F271"/>
  <c r="L285" s="1"/>
  <c r="F272"/>
  <c r="U285" s="1"/>
  <c r="E278"/>
  <c r="AC290" s="1"/>
  <c r="E276"/>
  <c r="K290" s="1"/>
  <c r="E277"/>
  <c r="T290" s="1"/>
  <c r="D283"/>
  <c r="D281"/>
  <c r="D282"/>
  <c r="H283"/>
  <c r="AF295" s="1"/>
  <c r="H281"/>
  <c r="N295" s="1"/>
  <c r="H282"/>
  <c r="W295" s="1"/>
  <c r="G288"/>
  <c r="AE300" s="1"/>
  <c r="G286"/>
  <c r="M300" s="1"/>
  <c r="G287"/>
  <c r="V300" s="1"/>
  <c r="F293"/>
  <c r="AD305" s="1"/>
  <c r="F291"/>
  <c r="L305" s="1"/>
  <c r="F292"/>
  <c r="U305" s="1"/>
  <c r="E298"/>
  <c r="AC310" s="1"/>
  <c r="E296"/>
  <c r="K310" s="1"/>
  <c r="E297"/>
  <c r="T310" s="1"/>
  <c r="D303"/>
  <c r="D301"/>
  <c r="D302"/>
  <c r="H303"/>
  <c r="AF315" s="1"/>
  <c r="H301"/>
  <c r="N315" s="1"/>
  <c r="H302"/>
  <c r="W315" s="1"/>
  <c r="G308"/>
  <c r="AE320" s="1"/>
  <c r="G306"/>
  <c r="M320" s="1"/>
  <c r="G307"/>
  <c r="V320" s="1"/>
  <c r="F17"/>
  <c r="U30" s="1"/>
  <c r="F18"/>
  <c r="AD30" s="1"/>
  <c r="F16"/>
  <c r="L30" s="1"/>
  <c r="E22"/>
  <c r="T35" s="1"/>
  <c r="E23"/>
  <c r="AC35" s="1"/>
  <c r="E21"/>
  <c r="K35" s="1"/>
  <c r="D27"/>
  <c r="S40" s="1"/>
  <c r="D28"/>
  <c r="AB40" s="1"/>
  <c r="D26"/>
  <c r="J40" s="1"/>
  <c r="H27"/>
  <c r="W40" s="1"/>
  <c r="H28"/>
  <c r="AF40" s="1"/>
  <c r="H26"/>
  <c r="N40" s="1"/>
  <c r="G32"/>
  <c r="V45" s="1"/>
  <c r="G33"/>
  <c r="AE45" s="1"/>
  <c r="G31"/>
  <c r="M45" s="1"/>
  <c r="F37"/>
  <c r="U50" s="1"/>
  <c r="F38"/>
  <c r="AD50" s="1"/>
  <c r="F36"/>
  <c r="L50" s="1"/>
  <c r="E42"/>
  <c r="T55" s="1"/>
  <c r="E43"/>
  <c r="AC55" s="1"/>
  <c r="E41"/>
  <c r="K55" s="1"/>
  <c r="D47"/>
  <c r="D48"/>
  <c r="D46"/>
  <c r="H47"/>
  <c r="W60" s="1"/>
  <c r="H48"/>
  <c r="AF60" s="1"/>
  <c r="H46"/>
  <c r="N60" s="1"/>
  <c r="G52"/>
  <c r="V65" s="1"/>
  <c r="G53"/>
  <c r="AE65" s="1"/>
  <c r="G51"/>
  <c r="M65" s="1"/>
  <c r="F57"/>
  <c r="U70" s="1"/>
  <c r="F58"/>
  <c r="AD70" s="1"/>
  <c r="F56"/>
  <c r="L70" s="1"/>
  <c r="E62"/>
  <c r="T75" s="1"/>
  <c r="E63"/>
  <c r="AC75" s="1"/>
  <c r="E61"/>
  <c r="K75" s="1"/>
  <c r="D67"/>
  <c r="D68"/>
  <c r="D66"/>
  <c r="H67"/>
  <c r="W80" s="1"/>
  <c r="H68"/>
  <c r="AF80" s="1"/>
  <c r="H66"/>
  <c r="N80" s="1"/>
  <c r="G72"/>
  <c r="V85" s="1"/>
  <c r="G71"/>
  <c r="M85" s="1"/>
  <c r="G73"/>
  <c r="AE85" s="1"/>
  <c r="F77"/>
  <c r="U90" s="1"/>
  <c r="F78"/>
  <c r="AD90" s="1"/>
  <c r="F76"/>
  <c r="L90" s="1"/>
  <c r="E82"/>
  <c r="T95" s="1"/>
  <c r="E81"/>
  <c r="K95" s="1"/>
  <c r="E83"/>
  <c r="AC95" s="1"/>
  <c r="D87"/>
  <c r="D88"/>
  <c r="D86"/>
  <c r="H87"/>
  <c r="W100" s="1"/>
  <c r="H88"/>
  <c r="AF100" s="1"/>
  <c r="H86"/>
  <c r="N100" s="1"/>
  <c r="G92"/>
  <c r="V105" s="1"/>
  <c r="G91"/>
  <c r="M105" s="1"/>
  <c r="G93"/>
  <c r="AE105" s="1"/>
  <c r="F97"/>
  <c r="U110" s="1"/>
  <c r="F98"/>
  <c r="AD110" s="1"/>
  <c r="F96"/>
  <c r="L110" s="1"/>
  <c r="E102"/>
  <c r="T115" s="1"/>
  <c r="E101"/>
  <c r="K115" s="1"/>
  <c r="E103"/>
  <c r="AC115" s="1"/>
  <c r="D107"/>
  <c r="D108"/>
  <c r="D106"/>
  <c r="H107"/>
  <c r="W120" s="1"/>
  <c r="H108"/>
  <c r="AF120" s="1"/>
  <c r="H106"/>
  <c r="N120" s="1"/>
  <c r="G112"/>
  <c r="V125" s="1"/>
  <c r="G111"/>
  <c r="M125" s="1"/>
  <c r="G113"/>
  <c r="AE125" s="1"/>
  <c r="F117"/>
  <c r="U130" s="1"/>
  <c r="F118"/>
  <c r="AD130" s="1"/>
  <c r="F116"/>
  <c r="L130" s="1"/>
  <c r="E122"/>
  <c r="T135" s="1"/>
  <c r="E121"/>
  <c r="K135" s="1"/>
  <c r="E123"/>
  <c r="AC135" s="1"/>
  <c r="D127"/>
  <c r="D128"/>
  <c r="D126"/>
  <c r="H127"/>
  <c r="W140" s="1"/>
  <c r="H128"/>
  <c r="AF140" s="1"/>
  <c r="H126"/>
  <c r="N140" s="1"/>
  <c r="G132"/>
  <c r="V145" s="1"/>
  <c r="G131"/>
  <c r="M145" s="1"/>
  <c r="G133"/>
  <c r="AE145" s="1"/>
  <c r="F137"/>
  <c r="U150" s="1"/>
  <c r="F138"/>
  <c r="AD150" s="1"/>
  <c r="F136"/>
  <c r="L150" s="1"/>
  <c r="E142"/>
  <c r="T155" s="1"/>
  <c r="E141"/>
  <c r="K155" s="1"/>
  <c r="E143"/>
  <c r="AC155" s="1"/>
  <c r="D147"/>
  <c r="D148"/>
  <c r="D146"/>
  <c r="H147"/>
  <c r="W160" s="1"/>
  <c r="H148"/>
  <c r="AF160" s="1"/>
  <c r="H146"/>
  <c r="N160" s="1"/>
  <c r="G152"/>
  <c r="V165" s="1"/>
  <c r="G151"/>
  <c r="M165" s="1"/>
  <c r="G153"/>
  <c r="AE165" s="1"/>
  <c r="F157"/>
  <c r="U170" s="1"/>
  <c r="F158"/>
  <c r="AD170" s="1"/>
  <c r="F156"/>
  <c r="L170" s="1"/>
  <c r="E162"/>
  <c r="T175" s="1"/>
  <c r="E163"/>
  <c r="AC175" s="1"/>
  <c r="E161"/>
  <c r="K175" s="1"/>
  <c r="D167"/>
  <c r="D168"/>
  <c r="D166"/>
  <c r="H167"/>
  <c r="W180" s="1"/>
  <c r="H168"/>
  <c r="AF180" s="1"/>
  <c r="H166"/>
  <c r="N180" s="1"/>
  <c r="G172"/>
  <c r="V185" s="1"/>
  <c r="G173"/>
  <c r="AE185" s="1"/>
  <c r="G171"/>
  <c r="M185" s="1"/>
  <c r="F177"/>
  <c r="U190" s="1"/>
  <c r="F178"/>
  <c r="AD190" s="1"/>
  <c r="F176"/>
  <c r="L190" s="1"/>
  <c r="E182"/>
  <c r="T195" s="1"/>
  <c r="E183"/>
  <c r="AC195" s="1"/>
  <c r="E181"/>
  <c r="K195" s="1"/>
  <c r="D187"/>
  <c r="D188"/>
  <c r="D186"/>
  <c r="H187"/>
  <c r="W200" s="1"/>
  <c r="H188"/>
  <c r="AF200" s="1"/>
  <c r="H186"/>
  <c r="N200" s="1"/>
  <c r="G192"/>
  <c r="V205" s="1"/>
  <c r="G193"/>
  <c r="AE205" s="1"/>
  <c r="G191"/>
  <c r="M205" s="1"/>
  <c r="F197"/>
  <c r="U210" s="1"/>
  <c r="F198"/>
  <c r="AD210" s="1"/>
  <c r="F196"/>
  <c r="L210" s="1"/>
  <c r="E202"/>
  <c r="T215" s="1"/>
  <c r="E203"/>
  <c r="AC215" s="1"/>
  <c r="E201"/>
  <c r="K215" s="1"/>
  <c r="D207"/>
  <c r="D208"/>
  <c r="D206"/>
  <c r="H207"/>
  <c r="W220" s="1"/>
  <c r="H208"/>
  <c r="AF220" s="1"/>
  <c r="H206"/>
  <c r="N220" s="1"/>
  <c r="G212"/>
  <c r="V225" s="1"/>
  <c r="G213"/>
  <c r="AE225" s="1"/>
  <c r="G211"/>
  <c r="M225" s="1"/>
  <c r="F217"/>
  <c r="U230" s="1"/>
  <c r="F218"/>
  <c r="AD230" s="1"/>
  <c r="F216"/>
  <c r="L230" s="1"/>
  <c r="E222"/>
  <c r="T235" s="1"/>
  <c r="E223"/>
  <c r="AC235" s="1"/>
  <c r="E221"/>
  <c r="K235" s="1"/>
  <c r="D227"/>
  <c r="D228"/>
  <c r="D226"/>
  <c r="H227"/>
  <c r="W240" s="1"/>
  <c r="H228"/>
  <c r="AF240" s="1"/>
  <c r="H226"/>
  <c r="N240" s="1"/>
  <c r="G232"/>
  <c r="V245" s="1"/>
  <c r="G233"/>
  <c r="AE245" s="1"/>
  <c r="G231"/>
  <c r="M245" s="1"/>
  <c r="F237"/>
  <c r="U250" s="1"/>
  <c r="F238"/>
  <c r="AD250" s="1"/>
  <c r="F236"/>
  <c r="L250" s="1"/>
  <c r="E242"/>
  <c r="T255" s="1"/>
  <c r="E243"/>
  <c r="AC255" s="1"/>
  <c r="E241"/>
  <c r="K255" s="1"/>
  <c r="D247"/>
  <c r="D248"/>
  <c r="D246"/>
  <c r="H247"/>
  <c r="W260" s="1"/>
  <c r="H248"/>
  <c r="AF260" s="1"/>
  <c r="H246"/>
  <c r="N260" s="1"/>
  <c r="G252"/>
  <c r="V265" s="1"/>
  <c r="G253"/>
  <c r="AE265" s="1"/>
  <c r="G251"/>
  <c r="M265" s="1"/>
  <c r="F257"/>
  <c r="U270" s="1"/>
  <c r="F258"/>
  <c r="AD270" s="1"/>
  <c r="F256"/>
  <c r="L270" s="1"/>
  <c r="E262"/>
  <c r="T275" s="1"/>
  <c r="E263"/>
  <c r="AC275" s="1"/>
  <c r="E261"/>
  <c r="K275" s="1"/>
  <c r="D267"/>
  <c r="D268"/>
  <c r="D266"/>
  <c r="H267"/>
  <c r="W280" s="1"/>
  <c r="H268"/>
  <c r="AF280" s="1"/>
  <c r="H266"/>
  <c r="N280" s="1"/>
  <c r="G272"/>
  <c r="V285" s="1"/>
  <c r="G273"/>
  <c r="AE285" s="1"/>
  <c r="G271"/>
  <c r="M285" s="1"/>
  <c r="F277"/>
  <c r="U290" s="1"/>
  <c r="F278"/>
  <c r="AD290" s="1"/>
  <c r="F276"/>
  <c r="L290" s="1"/>
  <c r="E282"/>
  <c r="T295" s="1"/>
  <c r="E283"/>
  <c r="AC295" s="1"/>
  <c r="E281"/>
  <c r="K295" s="1"/>
  <c r="D287"/>
  <c r="D288"/>
  <c r="D286"/>
  <c r="H287"/>
  <c r="W300" s="1"/>
  <c r="H288"/>
  <c r="AF300" s="1"/>
  <c r="H286"/>
  <c r="N300" s="1"/>
  <c r="G292"/>
  <c r="V305" s="1"/>
  <c r="G293"/>
  <c r="AE305" s="1"/>
  <c r="G291"/>
  <c r="M305" s="1"/>
  <c r="F297"/>
  <c r="U310" s="1"/>
  <c r="F298"/>
  <c r="AD310" s="1"/>
  <c r="F296"/>
  <c r="L310" s="1"/>
  <c r="E302"/>
  <c r="T315" s="1"/>
  <c r="E303"/>
  <c r="AC315" s="1"/>
  <c r="E301"/>
  <c r="K315" s="1"/>
  <c r="D307"/>
  <c r="D308"/>
  <c r="D306"/>
  <c r="G18"/>
  <c r="AE30" s="1"/>
  <c r="G16"/>
  <c r="M30" s="1"/>
  <c r="G17"/>
  <c r="V30" s="1"/>
  <c r="F23"/>
  <c r="AD35" s="1"/>
  <c r="F21"/>
  <c r="L35" s="1"/>
  <c r="F22"/>
  <c r="U35" s="1"/>
  <c r="E28"/>
  <c r="AC40" s="1"/>
  <c r="E26"/>
  <c r="K40" s="1"/>
  <c r="E27"/>
  <c r="T40" s="1"/>
  <c r="D33"/>
  <c r="D31"/>
  <c r="D32"/>
  <c r="H33"/>
  <c r="AF45" s="1"/>
  <c r="H31"/>
  <c r="N45" s="1"/>
  <c r="H32"/>
  <c r="W45" s="1"/>
  <c r="G38"/>
  <c r="AE50" s="1"/>
  <c r="G36"/>
  <c r="M50" s="1"/>
  <c r="G37"/>
  <c r="V50" s="1"/>
  <c r="F43"/>
  <c r="AD55" s="1"/>
  <c r="F41"/>
  <c r="L55" s="1"/>
  <c r="F42"/>
  <c r="U55" s="1"/>
  <c r="E48"/>
  <c r="AC60" s="1"/>
  <c r="E46"/>
  <c r="K60" s="1"/>
  <c r="E47"/>
  <c r="T60" s="1"/>
  <c r="D53"/>
  <c r="D51"/>
  <c r="D52"/>
  <c r="H53"/>
  <c r="AF65" s="1"/>
  <c r="H51"/>
  <c r="N65" s="1"/>
  <c r="H52"/>
  <c r="W65" s="1"/>
  <c r="G58"/>
  <c r="AE70" s="1"/>
  <c r="G56"/>
  <c r="M70" s="1"/>
  <c r="G57"/>
  <c r="V70" s="1"/>
  <c r="F63"/>
  <c r="AD75" s="1"/>
  <c r="F61"/>
  <c r="L75" s="1"/>
  <c r="F62"/>
  <c r="U75" s="1"/>
  <c r="E68"/>
  <c r="AC80" s="1"/>
  <c r="E66"/>
  <c r="K80" s="1"/>
  <c r="E67"/>
  <c r="T80" s="1"/>
  <c r="D73"/>
  <c r="D71"/>
  <c r="D72"/>
  <c r="H73"/>
  <c r="AF85" s="1"/>
  <c r="H71"/>
  <c r="N85" s="1"/>
  <c r="H72"/>
  <c r="W85" s="1"/>
  <c r="G78"/>
  <c r="AE90" s="1"/>
  <c r="G76"/>
  <c r="M90" s="1"/>
  <c r="G77"/>
  <c r="V90" s="1"/>
  <c r="F83"/>
  <c r="AD95" s="1"/>
  <c r="F81"/>
  <c r="L95" s="1"/>
  <c r="F82"/>
  <c r="U95" s="1"/>
  <c r="E88"/>
  <c r="AC100" s="1"/>
  <c r="E86"/>
  <c r="K100" s="1"/>
  <c r="E87"/>
  <c r="T100" s="1"/>
  <c r="D93"/>
  <c r="D91"/>
  <c r="D92"/>
  <c r="H93"/>
  <c r="AF105" s="1"/>
  <c r="H91"/>
  <c r="N105" s="1"/>
  <c r="H92"/>
  <c r="W105" s="1"/>
  <c r="G98"/>
  <c r="AE110" s="1"/>
  <c r="G96"/>
  <c r="M110" s="1"/>
  <c r="G97"/>
  <c r="V110" s="1"/>
  <c r="F103"/>
  <c r="AD115" s="1"/>
  <c r="F101"/>
  <c r="L115" s="1"/>
  <c r="F102"/>
  <c r="U115" s="1"/>
  <c r="E108"/>
  <c r="AC120" s="1"/>
  <c r="E106"/>
  <c r="K120" s="1"/>
  <c r="E107"/>
  <c r="T120" s="1"/>
  <c r="D113"/>
  <c r="D111"/>
  <c r="D112"/>
  <c r="H113"/>
  <c r="AF125" s="1"/>
  <c r="H111"/>
  <c r="N125" s="1"/>
  <c r="H112"/>
  <c r="W125" s="1"/>
  <c r="G118"/>
  <c r="AE130" s="1"/>
  <c r="G116"/>
  <c r="M130" s="1"/>
  <c r="G117"/>
  <c r="V130" s="1"/>
  <c r="F123"/>
  <c r="AD135" s="1"/>
  <c r="F121"/>
  <c r="L135" s="1"/>
  <c r="F122"/>
  <c r="U135" s="1"/>
  <c r="E128"/>
  <c r="AC140" s="1"/>
  <c r="E126"/>
  <c r="K140" s="1"/>
  <c r="E127"/>
  <c r="T140" s="1"/>
  <c r="D133"/>
  <c r="D131"/>
  <c r="D132"/>
  <c r="H133"/>
  <c r="AF145" s="1"/>
  <c r="H131"/>
  <c r="N145" s="1"/>
  <c r="H132"/>
  <c r="W145" s="1"/>
  <c r="G138"/>
  <c r="AE150" s="1"/>
  <c r="G136"/>
  <c r="M150" s="1"/>
  <c r="G137"/>
  <c r="V150" s="1"/>
  <c r="F143"/>
  <c r="AD155" s="1"/>
  <c r="F141"/>
  <c r="L155" s="1"/>
  <c r="F142"/>
  <c r="U155" s="1"/>
  <c r="E148"/>
  <c r="AC160" s="1"/>
  <c r="E146"/>
  <c r="K160" s="1"/>
  <c r="E147"/>
  <c r="T160" s="1"/>
  <c r="D153"/>
  <c r="D151"/>
  <c r="D152"/>
  <c r="H153"/>
  <c r="AF165" s="1"/>
  <c r="H151"/>
  <c r="N165" s="1"/>
  <c r="H152"/>
  <c r="W165" s="1"/>
  <c r="G158"/>
  <c r="AE170" s="1"/>
  <c r="G156"/>
  <c r="M170" s="1"/>
  <c r="G157"/>
  <c r="V170" s="1"/>
  <c r="F163"/>
  <c r="AD175" s="1"/>
  <c r="F161"/>
  <c r="L175" s="1"/>
  <c r="F162"/>
  <c r="U175" s="1"/>
  <c r="E168"/>
  <c r="AC180" s="1"/>
  <c r="E166"/>
  <c r="K180" s="1"/>
  <c r="E167"/>
  <c r="T180" s="1"/>
  <c r="D173"/>
  <c r="D171"/>
  <c r="D172"/>
  <c r="H173"/>
  <c r="AF185" s="1"/>
  <c r="H171"/>
  <c r="N185" s="1"/>
  <c r="H172"/>
  <c r="W185" s="1"/>
  <c r="G178"/>
  <c r="AE190" s="1"/>
  <c r="G176"/>
  <c r="M190" s="1"/>
  <c r="G177"/>
  <c r="V190" s="1"/>
  <c r="F183"/>
  <c r="AD195" s="1"/>
  <c r="F181"/>
  <c r="L195" s="1"/>
  <c r="F182"/>
  <c r="U195" s="1"/>
  <c r="E188"/>
  <c r="AC200" s="1"/>
  <c r="E186"/>
  <c r="K200" s="1"/>
  <c r="E187"/>
  <c r="T200" s="1"/>
  <c r="D193"/>
  <c r="D191"/>
  <c r="D192"/>
  <c r="H193"/>
  <c r="AF205" s="1"/>
  <c r="H191"/>
  <c r="N205" s="1"/>
  <c r="H192"/>
  <c r="W205" s="1"/>
  <c r="G198"/>
  <c r="AE210" s="1"/>
  <c r="G196"/>
  <c r="M210" s="1"/>
  <c r="G197"/>
  <c r="V210" s="1"/>
  <c r="F203"/>
  <c r="AD215" s="1"/>
  <c r="F201"/>
  <c r="L215" s="1"/>
  <c r="F202"/>
  <c r="U215" s="1"/>
  <c r="E208"/>
  <c r="AC220" s="1"/>
  <c r="E206"/>
  <c r="K220" s="1"/>
  <c r="E207"/>
  <c r="T220" s="1"/>
  <c r="D213"/>
  <c r="D211"/>
  <c r="D212"/>
  <c r="H213"/>
  <c r="AF225" s="1"/>
  <c r="H211"/>
  <c r="N225" s="1"/>
  <c r="H212"/>
  <c r="W225" s="1"/>
  <c r="G218"/>
  <c r="AE230" s="1"/>
  <c r="G216"/>
  <c r="M230" s="1"/>
  <c r="G217"/>
  <c r="V230" s="1"/>
  <c r="F223"/>
  <c r="AD235" s="1"/>
  <c r="F221"/>
  <c r="L235" s="1"/>
  <c r="F222"/>
  <c r="U235" s="1"/>
  <c r="E228"/>
  <c r="AC240" s="1"/>
  <c r="E226"/>
  <c r="K240" s="1"/>
  <c r="E227"/>
  <c r="T240" s="1"/>
  <c r="D233"/>
  <c r="D231"/>
  <c r="D232"/>
  <c r="H233"/>
  <c r="AF245" s="1"/>
  <c r="H231"/>
  <c r="N245" s="1"/>
  <c r="H232"/>
  <c r="W245" s="1"/>
  <c r="G238"/>
  <c r="AE250" s="1"/>
  <c r="G236"/>
  <c r="M250" s="1"/>
  <c r="G237"/>
  <c r="V250" s="1"/>
  <c r="F243"/>
  <c r="AD255" s="1"/>
  <c r="F241"/>
  <c r="L255" s="1"/>
  <c r="F242"/>
  <c r="U255" s="1"/>
  <c r="E248"/>
  <c r="AC260" s="1"/>
  <c r="E246"/>
  <c r="K260" s="1"/>
  <c r="E247"/>
  <c r="T260" s="1"/>
  <c r="D253"/>
  <c r="D251"/>
  <c r="D252"/>
  <c r="H253"/>
  <c r="AF265" s="1"/>
  <c r="H251"/>
  <c r="N265" s="1"/>
  <c r="H252"/>
  <c r="W265" s="1"/>
  <c r="G258"/>
  <c r="AE270" s="1"/>
  <c r="G256"/>
  <c r="M270" s="1"/>
  <c r="G257"/>
  <c r="V270" s="1"/>
  <c r="F263"/>
  <c r="AD275" s="1"/>
  <c r="F261"/>
  <c r="L275" s="1"/>
  <c r="F262"/>
  <c r="U275" s="1"/>
  <c r="E268"/>
  <c r="AC280" s="1"/>
  <c r="E266"/>
  <c r="K280" s="1"/>
  <c r="E267"/>
  <c r="T280" s="1"/>
  <c r="D273"/>
  <c r="D271"/>
  <c r="D272"/>
  <c r="H273"/>
  <c r="AF285" s="1"/>
  <c r="H271"/>
  <c r="N285" s="1"/>
  <c r="H272"/>
  <c r="W285" s="1"/>
  <c r="G278"/>
  <c r="AE290" s="1"/>
  <c r="G276"/>
  <c r="M290" s="1"/>
  <c r="G277"/>
  <c r="V290" s="1"/>
  <c r="F283"/>
  <c r="AD295" s="1"/>
  <c r="F281"/>
  <c r="L295" s="1"/>
  <c r="F282"/>
  <c r="U295" s="1"/>
  <c r="E288"/>
  <c r="AC300" s="1"/>
  <c r="E286"/>
  <c r="K300" s="1"/>
  <c r="E287"/>
  <c r="T300" s="1"/>
  <c r="D293"/>
  <c r="D291"/>
  <c r="D292"/>
  <c r="H293"/>
  <c r="AF305" s="1"/>
  <c r="H291"/>
  <c r="N305" s="1"/>
  <c r="H292"/>
  <c r="W305" s="1"/>
  <c r="G298"/>
  <c r="AE310" s="1"/>
  <c r="G296"/>
  <c r="M310" s="1"/>
  <c r="G297"/>
  <c r="V310" s="1"/>
  <c r="F303"/>
  <c r="AD315" s="1"/>
  <c r="F301"/>
  <c r="L315" s="1"/>
  <c r="F302"/>
  <c r="U315" s="1"/>
  <c r="E308"/>
  <c r="AC320" s="1"/>
  <c r="E306"/>
  <c r="K320" s="1"/>
  <c r="E307"/>
  <c r="T320" s="1"/>
  <c r="AR23" i="9"/>
  <c r="AS23"/>
  <c r="AU23"/>
  <c r="AO17" i="26"/>
  <c r="AO18" s="1"/>
  <c r="AO19" s="1"/>
  <c r="AO20" s="1"/>
  <c r="AO21" s="1"/>
  <c r="AO22" s="1"/>
  <c r="AO23" s="1"/>
  <c r="AO24" s="1"/>
  <c r="D188" i="27"/>
  <c r="D196"/>
  <c r="D204"/>
  <c r="D212"/>
  <c r="D220"/>
  <c r="D228"/>
  <c r="D236"/>
  <c r="D244"/>
  <c r="D252"/>
  <c r="D260"/>
  <c r="D268"/>
  <c r="D276"/>
  <c r="D284"/>
  <c r="D292"/>
  <c r="D300"/>
  <c r="D308"/>
  <c r="D17"/>
  <c r="D25"/>
  <c r="D33"/>
  <c r="D41"/>
  <c r="D49"/>
  <c r="D57"/>
  <c r="D65"/>
  <c r="D73"/>
  <c r="D81"/>
  <c r="D89"/>
  <c r="D97"/>
  <c r="D105"/>
  <c r="D113"/>
  <c r="D121"/>
  <c r="D129"/>
  <c r="D137"/>
  <c r="D145"/>
  <c r="D153"/>
  <c r="D161"/>
  <c r="D169"/>
  <c r="D177"/>
  <c r="D185"/>
  <c r="D193"/>
  <c r="D201"/>
  <c r="D209"/>
  <c r="D217"/>
  <c r="D225"/>
  <c r="D233"/>
  <c r="D241"/>
  <c r="D249"/>
  <c r="D257"/>
  <c r="D265"/>
  <c r="D273"/>
  <c r="D281"/>
  <c r="D289"/>
  <c r="D297"/>
  <c r="D305"/>
  <c r="D30"/>
  <c r="D62"/>
  <c r="D86"/>
  <c r="D102"/>
  <c r="D118"/>
  <c r="D134"/>
  <c r="D150"/>
  <c r="D166"/>
  <c r="D182"/>
  <c r="D198"/>
  <c r="D214"/>
  <c r="D230"/>
  <c r="D246"/>
  <c r="D262"/>
  <c r="D278"/>
  <c r="D294"/>
  <c r="D15"/>
  <c r="D31"/>
  <c r="D47"/>
  <c r="D63"/>
  <c r="D79"/>
  <c r="D95"/>
  <c r="D111"/>
  <c r="D123"/>
  <c r="D131"/>
  <c r="D139"/>
  <c r="D147"/>
  <c r="D155"/>
  <c r="D163"/>
  <c r="D171"/>
  <c r="D179"/>
  <c r="D187"/>
  <c r="D195"/>
  <c r="D203"/>
  <c r="D211"/>
  <c r="D219"/>
  <c r="D227"/>
  <c r="D235"/>
  <c r="D243"/>
  <c r="D251"/>
  <c r="D259"/>
  <c r="D267"/>
  <c r="D275"/>
  <c r="D283"/>
  <c r="D291"/>
  <c r="D299"/>
  <c r="D307"/>
  <c r="D22"/>
  <c r="D38"/>
  <c r="D54"/>
  <c r="D70"/>
  <c r="G177" i="9"/>
  <c r="AJ186" s="1"/>
  <c r="G176"/>
  <c r="T186" s="1"/>
  <c r="G175"/>
  <c r="G12"/>
  <c r="T22" s="1"/>
  <c r="G13"/>
  <c r="AJ22" s="1"/>
  <c r="G17"/>
  <c r="AJ26" s="1"/>
  <c r="G16"/>
  <c r="T26" s="1"/>
  <c r="G15"/>
  <c r="G21"/>
  <c r="AJ30" s="1"/>
  <c r="G20"/>
  <c r="T30" s="1"/>
  <c r="G19"/>
  <c r="G25"/>
  <c r="AJ34" s="1"/>
  <c r="G24"/>
  <c r="T34" s="1"/>
  <c r="G23"/>
  <c r="G29"/>
  <c r="AJ38" s="1"/>
  <c r="G28"/>
  <c r="T38" s="1"/>
  <c r="G27"/>
  <c r="G33"/>
  <c r="AJ42" s="1"/>
  <c r="G32"/>
  <c r="T42" s="1"/>
  <c r="G31"/>
  <c r="G37"/>
  <c r="AJ46" s="1"/>
  <c r="G36"/>
  <c r="T46" s="1"/>
  <c r="G35"/>
  <c r="G41"/>
  <c r="AJ50" s="1"/>
  <c r="G40"/>
  <c r="T50" s="1"/>
  <c r="G39"/>
  <c r="G45"/>
  <c r="AJ54" s="1"/>
  <c r="G44"/>
  <c r="T54" s="1"/>
  <c r="G43"/>
  <c r="G49"/>
  <c r="AJ58" s="1"/>
  <c r="G48"/>
  <c r="T58" s="1"/>
  <c r="G47"/>
  <c r="G53"/>
  <c r="AJ62" s="1"/>
  <c r="G52"/>
  <c r="T62" s="1"/>
  <c r="G51"/>
  <c r="G57"/>
  <c r="AJ66" s="1"/>
  <c r="G56"/>
  <c r="T66" s="1"/>
  <c r="G55"/>
  <c r="G61"/>
  <c r="AJ70" s="1"/>
  <c r="G60"/>
  <c r="T70" s="1"/>
  <c r="G59"/>
  <c r="G65"/>
  <c r="AJ74" s="1"/>
  <c r="G64"/>
  <c r="T74" s="1"/>
  <c r="G63"/>
  <c r="G69"/>
  <c r="AJ78" s="1"/>
  <c r="G68"/>
  <c r="T78" s="1"/>
  <c r="G67"/>
  <c r="G73"/>
  <c r="AJ82" s="1"/>
  <c r="G72"/>
  <c r="T82" s="1"/>
  <c r="G71"/>
  <c r="G77"/>
  <c r="AJ86" s="1"/>
  <c r="G76"/>
  <c r="T86" s="1"/>
  <c r="G75"/>
  <c r="G81"/>
  <c r="AJ90" s="1"/>
  <c r="G80"/>
  <c r="T90" s="1"/>
  <c r="G79"/>
  <c r="G85"/>
  <c r="AJ94" s="1"/>
  <c r="G84"/>
  <c r="T94" s="1"/>
  <c r="G83"/>
  <c r="G89"/>
  <c r="AJ98" s="1"/>
  <c r="G88"/>
  <c r="T98" s="1"/>
  <c r="G87"/>
  <c r="G93"/>
  <c r="AJ102" s="1"/>
  <c r="G92"/>
  <c r="T102" s="1"/>
  <c r="G91"/>
  <c r="G97"/>
  <c r="AJ106" s="1"/>
  <c r="G96"/>
  <c r="T106" s="1"/>
  <c r="G95"/>
  <c r="G101"/>
  <c r="AJ110" s="1"/>
  <c r="G100"/>
  <c r="T110" s="1"/>
  <c r="G99"/>
  <c r="G105"/>
  <c r="AJ114" s="1"/>
  <c r="G104"/>
  <c r="T114" s="1"/>
  <c r="G103"/>
  <c r="G109"/>
  <c r="AJ118" s="1"/>
  <c r="G108"/>
  <c r="T118" s="1"/>
  <c r="G107"/>
  <c r="G113"/>
  <c r="AJ122" s="1"/>
  <c r="G112"/>
  <c r="T122" s="1"/>
  <c r="G111"/>
  <c r="G117"/>
  <c r="AJ126" s="1"/>
  <c r="G116"/>
  <c r="T126" s="1"/>
  <c r="G115"/>
  <c r="G121"/>
  <c r="AJ130" s="1"/>
  <c r="G120"/>
  <c r="T130" s="1"/>
  <c r="G119"/>
  <c r="G125"/>
  <c r="AJ134" s="1"/>
  <c r="G124"/>
  <c r="T134" s="1"/>
  <c r="G123"/>
  <c r="G129"/>
  <c r="AJ138" s="1"/>
  <c r="G128"/>
  <c r="T138" s="1"/>
  <c r="G127"/>
  <c r="G133"/>
  <c r="AJ142" s="1"/>
  <c r="G132"/>
  <c r="T142" s="1"/>
  <c r="G131"/>
  <c r="G137"/>
  <c r="AJ146" s="1"/>
  <c r="G136"/>
  <c r="T146" s="1"/>
  <c r="G135"/>
  <c r="G141"/>
  <c r="AJ150" s="1"/>
  <c r="G140"/>
  <c r="T150" s="1"/>
  <c r="G139"/>
  <c r="G145"/>
  <c r="AJ154" s="1"/>
  <c r="G144"/>
  <c r="T154" s="1"/>
  <c r="G143"/>
  <c r="G149"/>
  <c r="AJ158" s="1"/>
  <c r="G148"/>
  <c r="T158" s="1"/>
  <c r="G147"/>
  <c r="G153"/>
  <c r="AJ162" s="1"/>
  <c r="G152"/>
  <c r="T162" s="1"/>
  <c r="G151"/>
  <c r="G157"/>
  <c r="AJ166" s="1"/>
  <c r="G156"/>
  <c r="T166" s="1"/>
  <c r="G155"/>
  <c r="G161"/>
  <c r="AJ170" s="1"/>
  <c r="G160"/>
  <c r="T170" s="1"/>
  <c r="G159"/>
  <c r="G165"/>
  <c r="AJ174" s="1"/>
  <c r="G164"/>
  <c r="T174" s="1"/>
  <c r="G163"/>
  <c r="G169"/>
  <c r="AJ178" s="1"/>
  <c r="G168"/>
  <c r="T178" s="1"/>
  <c r="G167"/>
  <c r="G173"/>
  <c r="AJ182" s="1"/>
  <c r="G172"/>
  <c r="T182" s="1"/>
  <c r="G171"/>
  <c r="G181"/>
  <c r="AJ190" s="1"/>
  <c r="G180"/>
  <c r="T190" s="1"/>
  <c r="G179"/>
  <c r="G185"/>
  <c r="AJ194" s="1"/>
  <c r="G184"/>
  <c r="T194" s="1"/>
  <c r="G183"/>
  <c r="G189"/>
  <c r="AJ198" s="1"/>
  <c r="G188"/>
  <c r="T198" s="1"/>
  <c r="G187"/>
  <c r="G193"/>
  <c r="AJ202" s="1"/>
  <c r="G192"/>
  <c r="T202" s="1"/>
  <c r="G191"/>
  <c r="G197"/>
  <c r="AJ206" s="1"/>
  <c r="G196"/>
  <c r="T206" s="1"/>
  <c r="G195"/>
  <c r="G201"/>
  <c r="AJ210" s="1"/>
  <c r="G200"/>
  <c r="T210" s="1"/>
  <c r="G199"/>
  <c r="G205"/>
  <c r="AJ214" s="1"/>
  <c r="G204"/>
  <c r="T214" s="1"/>
  <c r="G203"/>
  <c r="G209"/>
  <c r="AJ218" s="1"/>
  <c r="G208"/>
  <c r="T218" s="1"/>
  <c r="G207"/>
  <c r="G213"/>
  <c r="AJ222" s="1"/>
  <c r="G212"/>
  <c r="T222" s="1"/>
  <c r="G211"/>
  <c r="G217"/>
  <c r="AJ226" s="1"/>
  <c r="G216"/>
  <c r="T226" s="1"/>
  <c r="G215"/>
  <c r="G221"/>
  <c r="AJ230" s="1"/>
  <c r="G220"/>
  <c r="T230" s="1"/>
  <c r="G219"/>
  <c r="G225"/>
  <c r="AJ234" s="1"/>
  <c r="G224"/>
  <c r="T234" s="1"/>
  <c r="G223"/>
  <c r="G229"/>
  <c r="AJ238" s="1"/>
  <c r="G228"/>
  <c r="T238" s="1"/>
  <c r="G227"/>
  <c r="G233"/>
  <c r="AJ242" s="1"/>
  <c r="G232"/>
  <c r="T242" s="1"/>
  <c r="G231"/>
  <c r="G237"/>
  <c r="AJ246" s="1"/>
  <c r="G236"/>
  <c r="T246" s="1"/>
  <c r="G235"/>
  <c r="G241"/>
  <c r="AJ250" s="1"/>
  <c r="G240"/>
  <c r="T250" s="1"/>
  <c r="G239"/>
  <c r="G245"/>
  <c r="AJ254" s="1"/>
  <c r="G244"/>
  <c r="T254" s="1"/>
  <c r="G243"/>
  <c r="G249"/>
  <c r="AJ258" s="1"/>
  <c r="G248"/>
  <c r="T258" s="1"/>
  <c r="G247"/>
  <c r="G253"/>
  <c r="AJ262" s="1"/>
  <c r="G252"/>
  <c r="T262" s="1"/>
  <c r="G251"/>
  <c r="G257"/>
  <c r="AJ266" s="1"/>
  <c r="G256"/>
  <c r="T266" s="1"/>
  <c r="G255"/>
  <c r="G261"/>
  <c r="AJ270" s="1"/>
  <c r="G260"/>
  <c r="T270" s="1"/>
  <c r="G259"/>
  <c r="G265"/>
  <c r="AJ274" s="1"/>
  <c r="G264"/>
  <c r="T274" s="1"/>
  <c r="G263"/>
  <c r="G269"/>
  <c r="AJ278" s="1"/>
  <c r="G268"/>
  <c r="T278" s="1"/>
  <c r="G267"/>
  <c r="G273"/>
  <c r="AJ282" s="1"/>
  <c r="G272"/>
  <c r="T282" s="1"/>
  <c r="G271"/>
  <c r="G277"/>
  <c r="AJ286" s="1"/>
  <c r="G276"/>
  <c r="T286" s="1"/>
  <c r="G275"/>
  <c r="G281"/>
  <c r="AJ290" s="1"/>
  <c r="G280"/>
  <c r="T290" s="1"/>
  <c r="G279"/>
  <c r="G285"/>
  <c r="AJ294" s="1"/>
  <c r="G284"/>
  <c r="T294" s="1"/>
  <c r="G283"/>
  <c r="G289"/>
  <c r="AJ298" s="1"/>
  <c r="G288"/>
  <c r="T298" s="1"/>
  <c r="G287"/>
  <c r="G293"/>
  <c r="AJ302" s="1"/>
  <c r="G292"/>
  <c r="T302" s="1"/>
  <c r="G291"/>
  <c r="G297"/>
  <c r="AJ306" s="1"/>
  <c r="G296"/>
  <c r="T306" s="1"/>
  <c r="G295"/>
  <c r="G301"/>
  <c r="AJ310" s="1"/>
  <c r="G300"/>
  <c r="T310" s="1"/>
  <c r="G299"/>
  <c r="G305"/>
  <c r="AJ314" s="1"/>
  <c r="G304"/>
  <c r="T314" s="1"/>
  <c r="G303"/>
  <c r="D17"/>
  <c r="AG26" s="1"/>
  <c r="D16"/>
  <c r="Q26" s="1"/>
  <c r="D15"/>
  <c r="D21"/>
  <c r="AG30" s="1"/>
  <c r="D20"/>
  <c r="Q30" s="1"/>
  <c r="D19"/>
  <c r="D25"/>
  <c r="D24"/>
  <c r="D23"/>
  <c r="D29"/>
  <c r="D28"/>
  <c r="D27"/>
  <c r="D33"/>
  <c r="D32"/>
  <c r="D31"/>
  <c r="D37"/>
  <c r="D36"/>
  <c r="D35"/>
  <c r="D41"/>
  <c r="D40"/>
  <c r="D39"/>
  <c r="D45"/>
  <c r="D44"/>
  <c r="D43"/>
  <c r="D49"/>
  <c r="D48"/>
  <c r="D47"/>
  <c r="D53"/>
  <c r="D52"/>
  <c r="D51"/>
  <c r="D57"/>
  <c r="D56"/>
  <c r="D55"/>
  <c r="D61"/>
  <c r="D60"/>
  <c r="D59"/>
  <c r="D65"/>
  <c r="D64"/>
  <c r="D63"/>
  <c r="D69"/>
  <c r="D68"/>
  <c r="D67"/>
  <c r="D73"/>
  <c r="D72"/>
  <c r="D71"/>
  <c r="D77"/>
  <c r="D76"/>
  <c r="D75"/>
  <c r="D81"/>
  <c r="D80"/>
  <c r="D79"/>
  <c r="D85"/>
  <c r="D84"/>
  <c r="D83"/>
  <c r="D89"/>
  <c r="D88"/>
  <c r="D87"/>
  <c r="D93"/>
  <c r="D92"/>
  <c r="D91"/>
  <c r="D97"/>
  <c r="D96"/>
  <c r="D95"/>
  <c r="D101"/>
  <c r="D100"/>
  <c r="D99"/>
  <c r="D105"/>
  <c r="D104"/>
  <c r="D103"/>
  <c r="D109"/>
  <c r="D108"/>
  <c r="D107"/>
  <c r="D113"/>
  <c r="D112"/>
  <c r="D111"/>
  <c r="D117"/>
  <c r="D116"/>
  <c r="D115"/>
  <c r="D121"/>
  <c r="D120"/>
  <c r="D119"/>
  <c r="D125"/>
  <c r="D124"/>
  <c r="D123"/>
  <c r="D129"/>
  <c r="D128"/>
  <c r="D127"/>
  <c r="D133"/>
  <c r="D132"/>
  <c r="D131"/>
  <c r="D137"/>
  <c r="D136"/>
  <c r="D135"/>
  <c r="D141"/>
  <c r="D140"/>
  <c r="D139"/>
  <c r="D145"/>
  <c r="D144"/>
  <c r="D143"/>
  <c r="D149"/>
  <c r="D148"/>
  <c r="D147"/>
  <c r="D153"/>
  <c r="D152"/>
  <c r="D151"/>
  <c r="D157"/>
  <c r="D156"/>
  <c r="D155"/>
  <c r="D161"/>
  <c r="D160"/>
  <c r="D159"/>
  <c r="D165"/>
  <c r="D164"/>
  <c r="D163"/>
  <c r="D169"/>
  <c r="D168"/>
  <c r="D167"/>
  <c r="D173"/>
  <c r="D172"/>
  <c r="D171"/>
  <c r="D177"/>
  <c r="D176"/>
  <c r="D175"/>
  <c r="D181"/>
  <c r="D180"/>
  <c r="D179"/>
  <c r="D185"/>
  <c r="D184"/>
  <c r="D183"/>
  <c r="D189"/>
  <c r="D188"/>
  <c r="D187"/>
  <c r="D193"/>
  <c r="D192"/>
  <c r="D191"/>
  <c r="D197"/>
  <c r="D196"/>
  <c r="D195"/>
  <c r="D201"/>
  <c r="D200"/>
  <c r="D199"/>
  <c r="D205"/>
  <c r="D204"/>
  <c r="D203"/>
  <c r="D209"/>
  <c r="D208"/>
  <c r="D207"/>
  <c r="D213"/>
  <c r="D212"/>
  <c r="D211"/>
  <c r="D217"/>
  <c r="D216"/>
  <c r="D215"/>
  <c r="D221"/>
  <c r="D220"/>
  <c r="D219"/>
  <c r="D225"/>
  <c r="D224"/>
  <c r="D223"/>
  <c r="D229"/>
  <c r="D228"/>
  <c r="D227"/>
  <c r="D233"/>
  <c r="D232"/>
  <c r="D231"/>
  <c r="D237"/>
  <c r="D236"/>
  <c r="D235"/>
  <c r="D241"/>
  <c r="D240"/>
  <c r="D239"/>
  <c r="D245"/>
  <c r="D244"/>
  <c r="D243"/>
  <c r="D249"/>
  <c r="D248"/>
  <c r="D247"/>
  <c r="D253"/>
  <c r="D252"/>
  <c r="D251"/>
  <c r="D257"/>
  <c r="D256"/>
  <c r="D255"/>
  <c r="D261"/>
  <c r="D260"/>
  <c r="D259"/>
  <c r="D265"/>
  <c r="D264"/>
  <c r="D263"/>
  <c r="D269"/>
  <c r="D268"/>
  <c r="D267"/>
  <c r="D273"/>
  <c r="D272"/>
  <c r="D271"/>
  <c r="D277"/>
  <c r="D276"/>
  <c r="D275"/>
  <c r="D281"/>
  <c r="D280"/>
  <c r="D279"/>
  <c r="D285"/>
  <c r="D284"/>
  <c r="D283"/>
  <c r="D289"/>
  <c r="D288"/>
  <c r="D287"/>
  <c r="D293"/>
  <c r="D292"/>
  <c r="D291"/>
  <c r="D297"/>
  <c r="D296"/>
  <c r="D295"/>
  <c r="D301"/>
  <c r="D300"/>
  <c r="D299"/>
  <c r="D305"/>
  <c r="D304"/>
  <c r="D303"/>
  <c r="D309"/>
  <c r="D308"/>
  <c r="D307"/>
  <c r="F309"/>
  <c r="AI318" s="1"/>
  <c r="F308"/>
  <c r="S318" s="1"/>
  <c r="F307"/>
  <c r="E12"/>
  <c r="R22" s="1"/>
  <c r="E13"/>
  <c r="AH22" s="1"/>
  <c r="E17"/>
  <c r="AH26" s="1"/>
  <c r="E16"/>
  <c r="R26" s="1"/>
  <c r="E15"/>
  <c r="E21"/>
  <c r="AH30" s="1"/>
  <c r="E20"/>
  <c r="R30" s="1"/>
  <c r="E19"/>
  <c r="E25"/>
  <c r="AH34" s="1"/>
  <c r="E24"/>
  <c r="R34" s="1"/>
  <c r="E23"/>
  <c r="E29"/>
  <c r="AH38" s="1"/>
  <c r="E28"/>
  <c r="R38" s="1"/>
  <c r="E27"/>
  <c r="E33"/>
  <c r="AH42" s="1"/>
  <c r="E32"/>
  <c r="R42" s="1"/>
  <c r="E31"/>
  <c r="E37"/>
  <c r="AH46" s="1"/>
  <c r="E36"/>
  <c r="R46" s="1"/>
  <c r="E35"/>
  <c r="E41"/>
  <c r="AH50" s="1"/>
  <c r="E40"/>
  <c r="R50" s="1"/>
  <c r="E39"/>
  <c r="E45"/>
  <c r="AH54" s="1"/>
  <c r="E44"/>
  <c r="R54" s="1"/>
  <c r="E43"/>
  <c r="E49"/>
  <c r="AH58" s="1"/>
  <c r="E48"/>
  <c r="R58" s="1"/>
  <c r="E47"/>
  <c r="E53"/>
  <c r="AH62" s="1"/>
  <c r="E52"/>
  <c r="R62" s="1"/>
  <c r="E51"/>
  <c r="E57"/>
  <c r="AH66" s="1"/>
  <c r="E56"/>
  <c r="R66" s="1"/>
  <c r="E55"/>
  <c r="E61"/>
  <c r="AH70" s="1"/>
  <c r="E60"/>
  <c r="R70" s="1"/>
  <c r="E59"/>
  <c r="E65"/>
  <c r="AH74" s="1"/>
  <c r="E64"/>
  <c r="R74" s="1"/>
  <c r="E63"/>
  <c r="E69"/>
  <c r="AH78" s="1"/>
  <c r="E68"/>
  <c r="R78" s="1"/>
  <c r="E67"/>
  <c r="E73"/>
  <c r="AH82" s="1"/>
  <c r="E72"/>
  <c r="R82" s="1"/>
  <c r="E71"/>
  <c r="E77"/>
  <c r="AH86" s="1"/>
  <c r="E76"/>
  <c r="R86" s="1"/>
  <c r="E75"/>
  <c r="E81"/>
  <c r="AH90" s="1"/>
  <c r="E80"/>
  <c r="R90" s="1"/>
  <c r="E79"/>
  <c r="E85"/>
  <c r="AH94" s="1"/>
  <c r="E84"/>
  <c r="R94" s="1"/>
  <c r="E83"/>
  <c r="E89"/>
  <c r="AH98" s="1"/>
  <c r="E88"/>
  <c r="R98" s="1"/>
  <c r="E87"/>
  <c r="E93"/>
  <c r="AH102" s="1"/>
  <c r="E92"/>
  <c r="R102" s="1"/>
  <c r="E91"/>
  <c r="E97"/>
  <c r="AH106" s="1"/>
  <c r="E96"/>
  <c r="R106" s="1"/>
  <c r="E95"/>
  <c r="E101"/>
  <c r="AH110" s="1"/>
  <c r="E100"/>
  <c r="R110" s="1"/>
  <c r="E99"/>
  <c r="E105"/>
  <c r="AH114" s="1"/>
  <c r="E104"/>
  <c r="R114" s="1"/>
  <c r="E103"/>
  <c r="E109"/>
  <c r="AH118" s="1"/>
  <c r="E108"/>
  <c r="R118" s="1"/>
  <c r="E107"/>
  <c r="E113"/>
  <c r="AH122" s="1"/>
  <c r="E112"/>
  <c r="R122" s="1"/>
  <c r="E111"/>
  <c r="E117"/>
  <c r="AH126" s="1"/>
  <c r="E116"/>
  <c r="R126" s="1"/>
  <c r="E115"/>
  <c r="E121"/>
  <c r="AH130" s="1"/>
  <c r="E120"/>
  <c r="R130" s="1"/>
  <c r="E119"/>
  <c r="E125"/>
  <c r="AH134" s="1"/>
  <c r="E124"/>
  <c r="R134" s="1"/>
  <c r="E123"/>
  <c r="E129"/>
  <c r="AH138" s="1"/>
  <c r="E128"/>
  <c r="R138" s="1"/>
  <c r="E127"/>
  <c r="E133"/>
  <c r="AH142" s="1"/>
  <c r="E132"/>
  <c r="R142" s="1"/>
  <c r="E131"/>
  <c r="E137"/>
  <c r="AH146" s="1"/>
  <c r="E136"/>
  <c r="R146" s="1"/>
  <c r="E135"/>
  <c r="E141"/>
  <c r="AH150" s="1"/>
  <c r="E140"/>
  <c r="R150" s="1"/>
  <c r="E139"/>
  <c r="E145"/>
  <c r="AH154" s="1"/>
  <c r="E144"/>
  <c r="R154" s="1"/>
  <c r="E143"/>
  <c r="E149"/>
  <c r="AH158" s="1"/>
  <c r="E148"/>
  <c r="R158" s="1"/>
  <c r="E147"/>
  <c r="E153"/>
  <c r="AH162" s="1"/>
  <c r="E152"/>
  <c r="R162" s="1"/>
  <c r="E151"/>
  <c r="E157"/>
  <c r="AH166" s="1"/>
  <c r="E156"/>
  <c r="R166" s="1"/>
  <c r="E155"/>
  <c r="E161"/>
  <c r="AH170" s="1"/>
  <c r="E160"/>
  <c r="R170" s="1"/>
  <c r="E159"/>
  <c r="E165"/>
  <c r="AH174" s="1"/>
  <c r="E164"/>
  <c r="R174" s="1"/>
  <c r="E163"/>
  <c r="E169"/>
  <c r="AH178" s="1"/>
  <c r="E168"/>
  <c r="R178" s="1"/>
  <c r="E167"/>
  <c r="E173"/>
  <c r="AH182" s="1"/>
  <c r="E172"/>
  <c r="R182" s="1"/>
  <c r="E171"/>
  <c r="E177"/>
  <c r="AH186" s="1"/>
  <c r="E176"/>
  <c r="R186" s="1"/>
  <c r="E175"/>
  <c r="E181"/>
  <c r="AH190" s="1"/>
  <c r="E180"/>
  <c r="R190" s="1"/>
  <c r="E179"/>
  <c r="E185"/>
  <c r="AH194" s="1"/>
  <c r="E184"/>
  <c r="R194" s="1"/>
  <c r="E183"/>
  <c r="E189"/>
  <c r="AH198" s="1"/>
  <c r="E188"/>
  <c r="R198" s="1"/>
  <c r="E187"/>
  <c r="E193"/>
  <c r="AH202" s="1"/>
  <c r="E192"/>
  <c r="R202" s="1"/>
  <c r="E191"/>
  <c r="E197"/>
  <c r="AH206" s="1"/>
  <c r="E196"/>
  <c r="R206" s="1"/>
  <c r="E195"/>
  <c r="E201"/>
  <c r="AH210" s="1"/>
  <c r="E200"/>
  <c r="R210" s="1"/>
  <c r="E199"/>
  <c r="E205"/>
  <c r="AH214" s="1"/>
  <c r="E204"/>
  <c r="R214" s="1"/>
  <c r="E203"/>
  <c r="E209"/>
  <c r="AH218" s="1"/>
  <c r="E208"/>
  <c r="R218" s="1"/>
  <c r="E207"/>
  <c r="E213"/>
  <c r="AH222" s="1"/>
  <c r="E212"/>
  <c r="R222" s="1"/>
  <c r="E211"/>
  <c r="E217"/>
  <c r="AH226" s="1"/>
  <c r="E216"/>
  <c r="R226" s="1"/>
  <c r="E215"/>
  <c r="E221"/>
  <c r="AH230" s="1"/>
  <c r="E220"/>
  <c r="R230" s="1"/>
  <c r="E219"/>
  <c r="E225"/>
  <c r="AH234" s="1"/>
  <c r="E224"/>
  <c r="R234" s="1"/>
  <c r="E223"/>
  <c r="E229"/>
  <c r="AH238" s="1"/>
  <c r="E228"/>
  <c r="R238" s="1"/>
  <c r="E227"/>
  <c r="E233"/>
  <c r="AH242" s="1"/>
  <c r="E232"/>
  <c r="R242" s="1"/>
  <c r="E231"/>
  <c r="E237"/>
  <c r="AH246" s="1"/>
  <c r="E236"/>
  <c r="R246" s="1"/>
  <c r="E235"/>
  <c r="E241"/>
  <c r="AH250" s="1"/>
  <c r="E240"/>
  <c r="R250" s="1"/>
  <c r="E239"/>
  <c r="E245"/>
  <c r="AH254" s="1"/>
  <c r="E244"/>
  <c r="R254" s="1"/>
  <c r="E243"/>
  <c r="E249"/>
  <c r="AH258" s="1"/>
  <c r="E248"/>
  <c r="R258" s="1"/>
  <c r="E247"/>
  <c r="E253"/>
  <c r="AH262" s="1"/>
  <c r="E252"/>
  <c r="R262" s="1"/>
  <c r="E251"/>
  <c r="E257"/>
  <c r="AH266" s="1"/>
  <c r="E256"/>
  <c r="R266" s="1"/>
  <c r="E255"/>
  <c r="E261"/>
  <c r="AH270" s="1"/>
  <c r="E260"/>
  <c r="R270" s="1"/>
  <c r="E259"/>
  <c r="E265"/>
  <c r="AH274" s="1"/>
  <c r="E264"/>
  <c r="R274" s="1"/>
  <c r="E263"/>
  <c r="E269"/>
  <c r="AH278" s="1"/>
  <c r="E268"/>
  <c r="R278" s="1"/>
  <c r="E267"/>
  <c r="E273"/>
  <c r="AH282" s="1"/>
  <c r="E272"/>
  <c r="R282" s="1"/>
  <c r="E271"/>
  <c r="E277"/>
  <c r="AH286" s="1"/>
  <c r="E276"/>
  <c r="R286" s="1"/>
  <c r="E275"/>
  <c r="E281"/>
  <c r="AH290" s="1"/>
  <c r="E280"/>
  <c r="R290" s="1"/>
  <c r="E279"/>
  <c r="E285"/>
  <c r="AH294" s="1"/>
  <c r="E284"/>
  <c r="R294" s="1"/>
  <c r="E283"/>
  <c r="E289"/>
  <c r="AH298" s="1"/>
  <c r="E288"/>
  <c r="R298" s="1"/>
  <c r="E287"/>
  <c r="E293"/>
  <c r="AH302" s="1"/>
  <c r="E292"/>
  <c r="R302" s="1"/>
  <c r="E291"/>
  <c r="E297"/>
  <c r="AH306" s="1"/>
  <c r="E296"/>
  <c r="R306" s="1"/>
  <c r="E295"/>
  <c r="E301"/>
  <c r="AH310" s="1"/>
  <c r="E300"/>
  <c r="R310" s="1"/>
  <c r="E299"/>
  <c r="E305"/>
  <c r="AH314" s="1"/>
  <c r="E304"/>
  <c r="R314" s="1"/>
  <c r="E303"/>
  <c r="E309"/>
  <c r="AH318" s="1"/>
  <c r="E308"/>
  <c r="R318" s="1"/>
  <c r="E307"/>
  <c r="F12"/>
  <c r="S22" s="1"/>
  <c r="F13"/>
  <c r="AI22" s="1"/>
  <c r="F17"/>
  <c r="AI26" s="1"/>
  <c r="F16"/>
  <c r="S26" s="1"/>
  <c r="F15"/>
  <c r="F21"/>
  <c r="AI30" s="1"/>
  <c r="F20"/>
  <c r="S30" s="1"/>
  <c r="F19"/>
  <c r="F25"/>
  <c r="AI34" s="1"/>
  <c r="F24"/>
  <c r="S34" s="1"/>
  <c r="F23"/>
  <c r="F29"/>
  <c r="AI38" s="1"/>
  <c r="F28"/>
  <c r="S38" s="1"/>
  <c r="F27"/>
  <c r="F33"/>
  <c r="AI42" s="1"/>
  <c r="F32"/>
  <c r="S42" s="1"/>
  <c r="F31"/>
  <c r="F37"/>
  <c r="AI46" s="1"/>
  <c r="F36"/>
  <c r="S46" s="1"/>
  <c r="F35"/>
  <c r="F41"/>
  <c r="AI50" s="1"/>
  <c r="F40"/>
  <c r="S50" s="1"/>
  <c r="F39"/>
  <c r="F45"/>
  <c r="AI54" s="1"/>
  <c r="F44"/>
  <c r="S54" s="1"/>
  <c r="F43"/>
  <c r="F49"/>
  <c r="AI58" s="1"/>
  <c r="F48"/>
  <c r="S58" s="1"/>
  <c r="F47"/>
  <c r="F53"/>
  <c r="AI62" s="1"/>
  <c r="F52"/>
  <c r="S62" s="1"/>
  <c r="F51"/>
  <c r="F57"/>
  <c r="AI66" s="1"/>
  <c r="F56"/>
  <c r="S66" s="1"/>
  <c r="F55"/>
  <c r="F61"/>
  <c r="AI70" s="1"/>
  <c r="F60"/>
  <c r="S70" s="1"/>
  <c r="F59"/>
  <c r="F65"/>
  <c r="AI74" s="1"/>
  <c r="F64"/>
  <c r="S74" s="1"/>
  <c r="F63"/>
  <c r="F69"/>
  <c r="AI78" s="1"/>
  <c r="F68"/>
  <c r="S78" s="1"/>
  <c r="F67"/>
  <c r="F73"/>
  <c r="AI82" s="1"/>
  <c r="F72"/>
  <c r="S82" s="1"/>
  <c r="F71"/>
  <c r="F77"/>
  <c r="AI86" s="1"/>
  <c r="F76"/>
  <c r="S86" s="1"/>
  <c r="F75"/>
  <c r="F81"/>
  <c r="AI90" s="1"/>
  <c r="F80"/>
  <c r="S90" s="1"/>
  <c r="F79"/>
  <c r="F85"/>
  <c r="AI94" s="1"/>
  <c r="F84"/>
  <c r="S94" s="1"/>
  <c r="F83"/>
  <c r="F89"/>
  <c r="AI98" s="1"/>
  <c r="F88"/>
  <c r="S98" s="1"/>
  <c r="F87"/>
  <c r="F93"/>
  <c r="AI102" s="1"/>
  <c r="F92"/>
  <c r="S102" s="1"/>
  <c r="F91"/>
  <c r="F97"/>
  <c r="AI106" s="1"/>
  <c r="F96"/>
  <c r="S106" s="1"/>
  <c r="F95"/>
  <c r="F101"/>
  <c r="AI110" s="1"/>
  <c r="F100"/>
  <c r="S110" s="1"/>
  <c r="F99"/>
  <c r="F105"/>
  <c r="AI114" s="1"/>
  <c r="F104"/>
  <c r="S114" s="1"/>
  <c r="F103"/>
  <c r="F109"/>
  <c r="AI118" s="1"/>
  <c r="F108"/>
  <c r="S118" s="1"/>
  <c r="F107"/>
  <c r="F113"/>
  <c r="AI122" s="1"/>
  <c r="F112"/>
  <c r="S122" s="1"/>
  <c r="F111"/>
  <c r="F117"/>
  <c r="AI126" s="1"/>
  <c r="F116"/>
  <c r="S126" s="1"/>
  <c r="F115"/>
  <c r="F121"/>
  <c r="AI130" s="1"/>
  <c r="F120"/>
  <c r="S130" s="1"/>
  <c r="F119"/>
  <c r="F125"/>
  <c r="AI134" s="1"/>
  <c r="F124"/>
  <c r="S134" s="1"/>
  <c r="F123"/>
  <c r="F129"/>
  <c r="AI138" s="1"/>
  <c r="F128"/>
  <c r="S138" s="1"/>
  <c r="F127"/>
  <c r="F133"/>
  <c r="AI142" s="1"/>
  <c r="F132"/>
  <c r="S142" s="1"/>
  <c r="F131"/>
  <c r="F137"/>
  <c r="AI146" s="1"/>
  <c r="F136"/>
  <c r="S146" s="1"/>
  <c r="F135"/>
  <c r="F141"/>
  <c r="AI150" s="1"/>
  <c r="F140"/>
  <c r="S150" s="1"/>
  <c r="F139"/>
  <c r="F145"/>
  <c r="AI154" s="1"/>
  <c r="F144"/>
  <c r="S154" s="1"/>
  <c r="F143"/>
  <c r="F149"/>
  <c r="AI158" s="1"/>
  <c r="F148"/>
  <c r="S158" s="1"/>
  <c r="F147"/>
  <c r="F153"/>
  <c r="AI162" s="1"/>
  <c r="F152"/>
  <c r="S162" s="1"/>
  <c r="F151"/>
  <c r="F157"/>
  <c r="AI166" s="1"/>
  <c r="F156"/>
  <c r="S166" s="1"/>
  <c r="F155"/>
  <c r="F161"/>
  <c r="AI170" s="1"/>
  <c r="F160"/>
  <c r="S170" s="1"/>
  <c r="F159"/>
  <c r="F165"/>
  <c r="AI174" s="1"/>
  <c r="F164"/>
  <c r="S174" s="1"/>
  <c r="F163"/>
  <c r="F169"/>
  <c r="AI178" s="1"/>
  <c r="F168"/>
  <c r="S178" s="1"/>
  <c r="F167"/>
  <c r="F173"/>
  <c r="AI182" s="1"/>
  <c r="F172"/>
  <c r="S182" s="1"/>
  <c r="F171"/>
  <c r="F177"/>
  <c r="AI186" s="1"/>
  <c r="F176"/>
  <c r="S186" s="1"/>
  <c r="F175"/>
  <c r="F181"/>
  <c r="AI190" s="1"/>
  <c r="F180"/>
  <c r="S190" s="1"/>
  <c r="F179"/>
  <c r="F185"/>
  <c r="AI194" s="1"/>
  <c r="F184"/>
  <c r="S194" s="1"/>
  <c r="F183"/>
  <c r="F189"/>
  <c r="AI198" s="1"/>
  <c r="F188"/>
  <c r="S198" s="1"/>
  <c r="F187"/>
  <c r="F193"/>
  <c r="AI202" s="1"/>
  <c r="F192"/>
  <c r="S202" s="1"/>
  <c r="F191"/>
  <c r="F197"/>
  <c r="AI206" s="1"/>
  <c r="F196"/>
  <c r="S206" s="1"/>
  <c r="F195"/>
  <c r="F201"/>
  <c r="AI210" s="1"/>
  <c r="F200"/>
  <c r="S210" s="1"/>
  <c r="F199"/>
  <c r="F205"/>
  <c r="AI214" s="1"/>
  <c r="F204"/>
  <c r="S214" s="1"/>
  <c r="F203"/>
  <c r="F209"/>
  <c r="AI218" s="1"/>
  <c r="F208"/>
  <c r="S218" s="1"/>
  <c r="F207"/>
  <c r="F213"/>
  <c r="AI222" s="1"/>
  <c r="F212"/>
  <c r="S222" s="1"/>
  <c r="F211"/>
  <c r="F217"/>
  <c r="AI226" s="1"/>
  <c r="F216"/>
  <c r="S226" s="1"/>
  <c r="F215"/>
  <c r="F221"/>
  <c r="AI230" s="1"/>
  <c r="F220"/>
  <c r="S230" s="1"/>
  <c r="F219"/>
  <c r="F225"/>
  <c r="AI234" s="1"/>
  <c r="F224"/>
  <c r="S234" s="1"/>
  <c r="F223"/>
  <c r="F229"/>
  <c r="AI238" s="1"/>
  <c r="F228"/>
  <c r="S238" s="1"/>
  <c r="F227"/>
  <c r="F233"/>
  <c r="AI242" s="1"/>
  <c r="F232"/>
  <c r="S242" s="1"/>
  <c r="F231"/>
  <c r="F237"/>
  <c r="AI246" s="1"/>
  <c r="F236"/>
  <c r="S246" s="1"/>
  <c r="F235"/>
  <c r="F241"/>
  <c r="AI250" s="1"/>
  <c r="F240"/>
  <c r="S250" s="1"/>
  <c r="F239"/>
  <c r="F245"/>
  <c r="AI254" s="1"/>
  <c r="F244"/>
  <c r="S254" s="1"/>
  <c r="F243"/>
  <c r="F249"/>
  <c r="AI258" s="1"/>
  <c r="F248"/>
  <c r="S258" s="1"/>
  <c r="F247"/>
  <c r="F253"/>
  <c r="AI262" s="1"/>
  <c r="F252"/>
  <c r="S262" s="1"/>
  <c r="F251"/>
  <c r="F257"/>
  <c r="AI266" s="1"/>
  <c r="F256"/>
  <c r="S266" s="1"/>
  <c r="F255"/>
  <c r="F261"/>
  <c r="AI270" s="1"/>
  <c r="F260"/>
  <c r="S270" s="1"/>
  <c r="F259"/>
  <c r="F265"/>
  <c r="AI274" s="1"/>
  <c r="F264"/>
  <c r="S274" s="1"/>
  <c r="F263"/>
  <c r="F269"/>
  <c r="AI278" s="1"/>
  <c r="F268"/>
  <c r="S278" s="1"/>
  <c r="F267"/>
  <c r="F273"/>
  <c r="AI282" s="1"/>
  <c r="F272"/>
  <c r="S282" s="1"/>
  <c r="F271"/>
  <c r="F277"/>
  <c r="AI286" s="1"/>
  <c r="F276"/>
  <c r="S286" s="1"/>
  <c r="F275"/>
  <c r="F281"/>
  <c r="AI290" s="1"/>
  <c r="F280"/>
  <c r="S290" s="1"/>
  <c r="F279"/>
  <c r="F285"/>
  <c r="AI294" s="1"/>
  <c r="F284"/>
  <c r="S294" s="1"/>
  <c r="F283"/>
  <c r="F289"/>
  <c r="AI298" s="1"/>
  <c r="F288"/>
  <c r="S298" s="1"/>
  <c r="F287"/>
  <c r="F293"/>
  <c r="AI302" s="1"/>
  <c r="F292"/>
  <c r="S302" s="1"/>
  <c r="F291"/>
  <c r="F297"/>
  <c r="AI306" s="1"/>
  <c r="F296"/>
  <c r="S306" s="1"/>
  <c r="F295"/>
  <c r="F301"/>
  <c r="AI310" s="1"/>
  <c r="F300"/>
  <c r="S310" s="1"/>
  <c r="F299"/>
  <c r="F305"/>
  <c r="AI314" s="1"/>
  <c r="F304"/>
  <c r="S314" s="1"/>
  <c r="F303"/>
  <c r="AN13" i="26"/>
  <c r="AS13" s="1"/>
  <c r="D18" i="27"/>
  <c r="D26"/>
  <c r="D34"/>
  <c r="D42"/>
  <c r="D50"/>
  <c r="D58"/>
  <c r="D66"/>
  <c r="D74"/>
  <c r="D82"/>
  <c r="D90"/>
  <c r="D98"/>
  <c r="D106"/>
  <c r="D114"/>
  <c r="D122"/>
  <c r="D130"/>
  <c r="D138"/>
  <c r="D146"/>
  <c r="D154"/>
  <c r="D162"/>
  <c r="D170"/>
  <c r="D178"/>
  <c r="D186"/>
  <c r="D194"/>
  <c r="D202"/>
  <c r="D210"/>
  <c r="D218"/>
  <c r="D226"/>
  <c r="D234"/>
  <c r="D242"/>
  <c r="D250"/>
  <c r="D258"/>
  <c r="D266"/>
  <c r="D274"/>
  <c r="D282"/>
  <c r="D290"/>
  <c r="D298"/>
  <c r="D306"/>
  <c r="D19"/>
  <c r="D27"/>
  <c r="D35"/>
  <c r="D43"/>
  <c r="D51"/>
  <c r="D59"/>
  <c r="D67"/>
  <c r="D75"/>
  <c r="D83"/>
  <c r="D91"/>
  <c r="D99"/>
  <c r="D107"/>
  <c r="D115"/>
  <c r="AN20" i="26"/>
  <c r="AS20" s="1"/>
  <c r="AN12"/>
  <c r="AN16"/>
  <c r="AS16" s="1"/>
  <c r="AN15"/>
  <c r="AS15" s="1"/>
  <c r="AN23"/>
  <c r="AS23" s="1"/>
  <c r="AN14"/>
  <c r="AS14" s="1"/>
  <c r="AN18"/>
  <c r="AS18" s="1"/>
  <c r="AR26"/>
  <c r="H316"/>
  <c r="J315"/>
  <c r="O315"/>
  <c r="R315"/>
  <c r="P316"/>
  <c r="AF12" i="25"/>
  <c r="AO12"/>
  <c r="N14"/>
  <c r="S14" s="1"/>
  <c r="F213"/>
  <c r="F229"/>
  <c r="F233"/>
  <c r="F241"/>
  <c r="F269"/>
  <c r="F273"/>
  <c r="F305"/>
  <c r="AN12"/>
  <c r="F42"/>
  <c r="F50"/>
  <c r="F66"/>
  <c r="F234"/>
  <c r="K234" s="1"/>
  <c r="N17"/>
  <c r="S17" s="1"/>
  <c r="F21"/>
  <c r="K21" s="1"/>
  <c r="F41"/>
  <c r="K41" s="1"/>
  <c r="F69"/>
  <c r="F77"/>
  <c r="F93"/>
  <c r="K93" s="1"/>
  <c r="F109"/>
  <c r="K109" s="1"/>
  <c r="F121"/>
  <c r="F141"/>
  <c r="F197"/>
  <c r="K197" s="1"/>
  <c r="AR24"/>
  <c r="AO12" i="27"/>
  <c r="AS26"/>
  <c r="P317"/>
  <c r="S323"/>
  <c r="Q324"/>
  <c r="K323"/>
  <c r="I324"/>
  <c r="E28" i="20"/>
  <c r="D28"/>
  <c r="E32"/>
  <c r="D32"/>
  <c r="E36"/>
  <c r="D36"/>
  <c r="E40"/>
  <c r="D40"/>
  <c r="E44"/>
  <c r="D44"/>
  <c r="E48"/>
  <c r="D48"/>
  <c r="E52"/>
  <c r="D52"/>
  <c r="E56"/>
  <c r="D56"/>
  <c r="E76"/>
  <c r="D76"/>
  <c r="E80"/>
  <c r="D80"/>
  <c r="E84"/>
  <c r="D84"/>
  <c r="E88"/>
  <c r="D88"/>
  <c r="E116"/>
  <c r="D116"/>
  <c r="E120"/>
  <c r="D120"/>
  <c r="E124"/>
  <c r="D124"/>
  <c r="E128"/>
  <c r="D128"/>
  <c r="E148"/>
  <c r="D148"/>
  <c r="E152"/>
  <c r="D152"/>
  <c r="E156"/>
  <c r="D156"/>
  <c r="E160"/>
  <c r="D160"/>
  <c r="E164"/>
  <c r="D164"/>
  <c r="E168"/>
  <c r="D168"/>
  <c r="E220"/>
  <c r="D220"/>
  <c r="E224"/>
  <c r="D224"/>
  <c r="E228"/>
  <c r="D228"/>
  <c r="E232"/>
  <c r="D232"/>
  <c r="E236"/>
  <c r="D236"/>
  <c r="E240"/>
  <c r="D240"/>
  <c r="E244"/>
  <c r="D244"/>
  <c r="E248"/>
  <c r="D248"/>
  <c r="E252"/>
  <c r="D252"/>
  <c r="D256"/>
  <c r="E256"/>
  <c r="D260"/>
  <c r="E260"/>
  <c r="D264"/>
  <c r="E264"/>
  <c r="D268"/>
  <c r="E268"/>
  <c r="D272"/>
  <c r="E272"/>
  <c r="D276"/>
  <c r="E276"/>
  <c r="D280"/>
  <c r="E280"/>
  <c r="D284"/>
  <c r="E284"/>
  <c r="D288"/>
  <c r="E288"/>
  <c r="D292"/>
  <c r="E292"/>
  <c r="D296"/>
  <c r="E296"/>
  <c r="D300"/>
  <c r="E300"/>
  <c r="D304"/>
  <c r="E304"/>
  <c r="D308"/>
  <c r="E308"/>
  <c r="E13"/>
  <c r="D13"/>
  <c r="E17"/>
  <c r="D17"/>
  <c r="E21"/>
  <c r="D21"/>
  <c r="E25"/>
  <c r="D25"/>
  <c r="E29"/>
  <c r="D29"/>
  <c r="E33"/>
  <c r="D33"/>
  <c r="E37"/>
  <c r="D37"/>
  <c r="E41"/>
  <c r="D41"/>
  <c r="E45"/>
  <c r="D45"/>
  <c r="E49"/>
  <c r="D49"/>
  <c r="E53"/>
  <c r="D53"/>
  <c r="E57"/>
  <c r="D57"/>
  <c r="E61"/>
  <c r="D61"/>
  <c r="E65"/>
  <c r="D65"/>
  <c r="E69"/>
  <c r="D69"/>
  <c r="E73"/>
  <c r="D73"/>
  <c r="E77"/>
  <c r="D77"/>
  <c r="E81"/>
  <c r="D81"/>
  <c r="E85"/>
  <c r="D85"/>
  <c r="E89"/>
  <c r="D89"/>
  <c r="E93"/>
  <c r="D93"/>
  <c r="E97"/>
  <c r="D97"/>
  <c r="E101"/>
  <c r="D101"/>
  <c r="E105"/>
  <c r="D105"/>
  <c r="E109"/>
  <c r="D109"/>
  <c r="E113"/>
  <c r="D113"/>
  <c r="E117"/>
  <c r="D117"/>
  <c r="E121"/>
  <c r="D121"/>
  <c r="E125"/>
  <c r="D125"/>
  <c r="E129"/>
  <c r="D129"/>
  <c r="E133"/>
  <c r="D133"/>
  <c r="E137"/>
  <c r="D137"/>
  <c r="E141"/>
  <c r="D141"/>
  <c r="E145"/>
  <c r="D145"/>
  <c r="E149"/>
  <c r="D149"/>
  <c r="E153"/>
  <c r="D153"/>
  <c r="E157"/>
  <c r="D157"/>
  <c r="E161"/>
  <c r="D161"/>
  <c r="E165"/>
  <c r="D165"/>
  <c r="E169"/>
  <c r="D169"/>
  <c r="E173"/>
  <c r="D173"/>
  <c r="E177"/>
  <c r="D177"/>
  <c r="E181"/>
  <c r="D181"/>
  <c r="E185"/>
  <c r="D185"/>
  <c r="E189"/>
  <c r="D189"/>
  <c r="E193"/>
  <c r="D193"/>
  <c r="E197"/>
  <c r="D197"/>
  <c r="E201"/>
  <c r="D201"/>
  <c r="E205"/>
  <c r="D205"/>
  <c r="E209"/>
  <c r="D209"/>
  <c r="E213"/>
  <c r="D213"/>
  <c r="E217"/>
  <c r="D217"/>
  <c r="E221"/>
  <c r="D221"/>
  <c r="E225"/>
  <c r="D225"/>
  <c r="E229"/>
  <c r="D229"/>
  <c r="E233"/>
  <c r="D233"/>
  <c r="E237"/>
  <c r="D237"/>
  <c r="E241"/>
  <c r="D241"/>
  <c r="E245"/>
  <c r="D245"/>
  <c r="E249"/>
  <c r="D249"/>
  <c r="E253"/>
  <c r="D253"/>
  <c r="E257"/>
  <c r="D257"/>
  <c r="E261"/>
  <c r="D261"/>
  <c r="E265"/>
  <c r="D265"/>
  <c r="E269"/>
  <c r="D269"/>
  <c r="E273"/>
  <c r="D273"/>
  <c r="E277"/>
  <c r="D277"/>
  <c r="E281"/>
  <c r="D281"/>
  <c r="E285"/>
  <c r="D285"/>
  <c r="E289"/>
  <c r="D289"/>
  <c r="E293"/>
  <c r="D293"/>
  <c r="E297"/>
  <c r="D297"/>
  <c r="E301"/>
  <c r="D301"/>
  <c r="E305"/>
  <c r="D305"/>
  <c r="E309"/>
  <c r="D309"/>
  <c r="E222"/>
  <c r="D222"/>
  <c r="E238"/>
  <c r="D238"/>
  <c r="E246"/>
  <c r="D246"/>
  <c r="E254"/>
  <c r="D254"/>
  <c r="D262"/>
  <c r="E262"/>
  <c r="D270"/>
  <c r="E270"/>
  <c r="D278"/>
  <c r="E278"/>
  <c r="D286"/>
  <c r="E286"/>
  <c r="D294"/>
  <c r="E294"/>
  <c r="D302"/>
  <c r="E302"/>
  <c r="E15"/>
  <c r="D15"/>
  <c r="E23"/>
  <c r="D23"/>
  <c r="E31"/>
  <c r="D31"/>
  <c r="E43"/>
  <c r="D43"/>
  <c r="E51"/>
  <c r="D51"/>
  <c r="E59"/>
  <c r="D59"/>
  <c r="E67"/>
  <c r="D67"/>
  <c r="E75"/>
  <c r="D75"/>
  <c r="E83"/>
  <c r="D83"/>
  <c r="E91"/>
  <c r="D91"/>
  <c r="E99"/>
  <c r="D99"/>
  <c r="E107"/>
  <c r="D107"/>
  <c r="E115"/>
  <c r="D115"/>
  <c r="E123"/>
  <c r="D123"/>
  <c r="E131"/>
  <c r="D131"/>
  <c r="E139"/>
  <c r="D139"/>
  <c r="E147"/>
  <c r="D147"/>
  <c r="E155"/>
  <c r="D155"/>
  <c r="E163"/>
  <c r="D163"/>
  <c r="E171"/>
  <c r="D171"/>
  <c r="E179"/>
  <c r="D179"/>
  <c r="E187"/>
  <c r="D187"/>
  <c r="E199"/>
  <c r="D199"/>
  <c r="E207"/>
  <c r="D207"/>
  <c r="E215"/>
  <c r="D215"/>
  <c r="E223"/>
  <c r="D223"/>
  <c r="E231"/>
  <c r="D231"/>
  <c r="E239"/>
  <c r="D239"/>
  <c r="E247"/>
  <c r="D247"/>
  <c r="E255"/>
  <c r="D255"/>
  <c r="E259"/>
  <c r="D259"/>
  <c r="E267"/>
  <c r="D267"/>
  <c r="E275"/>
  <c r="D275"/>
  <c r="E283"/>
  <c r="D283"/>
  <c r="E291"/>
  <c r="D291"/>
  <c r="E299"/>
  <c r="D299"/>
  <c r="E307"/>
  <c r="D307"/>
  <c r="E14"/>
  <c r="D14"/>
  <c r="E18"/>
  <c r="D18"/>
  <c r="E22"/>
  <c r="D22"/>
  <c r="E26"/>
  <c r="D26"/>
  <c r="E30"/>
  <c r="D30"/>
  <c r="E34"/>
  <c r="D34"/>
  <c r="E38"/>
  <c r="D38"/>
  <c r="E42"/>
  <c r="D42"/>
  <c r="E46"/>
  <c r="D46"/>
  <c r="E50"/>
  <c r="D50"/>
  <c r="E54"/>
  <c r="D54"/>
  <c r="E58"/>
  <c r="D58"/>
  <c r="E62"/>
  <c r="D62"/>
  <c r="E66"/>
  <c r="D66"/>
  <c r="E70"/>
  <c r="D70"/>
  <c r="E74"/>
  <c r="D74"/>
  <c r="E78"/>
  <c r="D78"/>
  <c r="E82"/>
  <c r="D82"/>
  <c r="E86"/>
  <c r="D86"/>
  <c r="E90"/>
  <c r="D90"/>
  <c r="E94"/>
  <c r="D94"/>
  <c r="E98"/>
  <c r="D98"/>
  <c r="E102"/>
  <c r="D102"/>
  <c r="E106"/>
  <c r="D106"/>
  <c r="E110"/>
  <c r="D110"/>
  <c r="E114"/>
  <c r="D114"/>
  <c r="E118"/>
  <c r="D118"/>
  <c r="E122"/>
  <c r="D122"/>
  <c r="E126"/>
  <c r="D126"/>
  <c r="E130"/>
  <c r="D130"/>
  <c r="E134"/>
  <c r="D134"/>
  <c r="E138"/>
  <c r="D138"/>
  <c r="E142"/>
  <c r="D142"/>
  <c r="E146"/>
  <c r="D146"/>
  <c r="E150"/>
  <c r="D150"/>
  <c r="E154"/>
  <c r="D154"/>
  <c r="E158"/>
  <c r="D158"/>
  <c r="E162"/>
  <c r="D162"/>
  <c r="E166"/>
  <c r="D166"/>
  <c r="E170"/>
  <c r="D170"/>
  <c r="E174"/>
  <c r="D174"/>
  <c r="E178"/>
  <c r="D178"/>
  <c r="E182"/>
  <c r="D182"/>
  <c r="E186"/>
  <c r="D186"/>
  <c r="E190"/>
  <c r="D190"/>
  <c r="E194"/>
  <c r="D194"/>
  <c r="E198"/>
  <c r="D198"/>
  <c r="E202"/>
  <c r="D202"/>
  <c r="E206"/>
  <c r="D206"/>
  <c r="E210"/>
  <c r="D210"/>
  <c r="E214"/>
  <c r="D214"/>
  <c r="E218"/>
  <c r="D218"/>
  <c r="E226"/>
  <c r="D226"/>
  <c r="E230"/>
  <c r="D230"/>
  <c r="E234"/>
  <c r="D234"/>
  <c r="E242"/>
  <c r="D242"/>
  <c r="E250"/>
  <c r="D250"/>
  <c r="D258"/>
  <c r="E258"/>
  <c r="D266"/>
  <c r="E266"/>
  <c r="D274"/>
  <c r="E274"/>
  <c r="D282"/>
  <c r="E282"/>
  <c r="D290"/>
  <c r="E290"/>
  <c r="D298"/>
  <c r="E298"/>
  <c r="D306"/>
  <c r="E306"/>
  <c r="E19"/>
  <c r="D19"/>
  <c r="E27"/>
  <c r="D27"/>
  <c r="E35"/>
  <c r="D35"/>
  <c r="E39"/>
  <c r="D39"/>
  <c r="E47"/>
  <c r="D47"/>
  <c r="E55"/>
  <c r="D55"/>
  <c r="E63"/>
  <c r="D63"/>
  <c r="E71"/>
  <c r="D71"/>
  <c r="E79"/>
  <c r="D79"/>
  <c r="E87"/>
  <c r="D87"/>
  <c r="E95"/>
  <c r="D95"/>
  <c r="E103"/>
  <c r="D103"/>
  <c r="E111"/>
  <c r="D111"/>
  <c r="E119"/>
  <c r="D119"/>
  <c r="E127"/>
  <c r="D127"/>
  <c r="E135"/>
  <c r="D135"/>
  <c r="E143"/>
  <c r="D143"/>
  <c r="E151"/>
  <c r="D151"/>
  <c r="E159"/>
  <c r="D159"/>
  <c r="E167"/>
  <c r="D167"/>
  <c r="E175"/>
  <c r="D175"/>
  <c r="E183"/>
  <c r="D183"/>
  <c r="E191"/>
  <c r="D191"/>
  <c r="E195"/>
  <c r="D195"/>
  <c r="E203"/>
  <c r="D203"/>
  <c r="E211"/>
  <c r="D211"/>
  <c r="E219"/>
  <c r="D219"/>
  <c r="E227"/>
  <c r="D227"/>
  <c r="E235"/>
  <c r="D235"/>
  <c r="E243"/>
  <c r="D243"/>
  <c r="E251"/>
  <c r="D251"/>
  <c r="E263"/>
  <c r="D263"/>
  <c r="E271"/>
  <c r="D271"/>
  <c r="E279"/>
  <c r="D279"/>
  <c r="E287"/>
  <c r="D287"/>
  <c r="E295"/>
  <c r="D295"/>
  <c r="E303"/>
  <c r="D303"/>
  <c r="E12"/>
  <c r="D12"/>
  <c r="E16"/>
  <c r="D16"/>
  <c r="E20"/>
  <c r="D20"/>
  <c r="E24"/>
  <c r="D24"/>
  <c r="E60"/>
  <c r="D60"/>
  <c r="E64"/>
  <c r="D64"/>
  <c r="E68"/>
  <c r="D68"/>
  <c r="E72"/>
  <c r="D72"/>
  <c r="E92"/>
  <c r="D92"/>
  <c r="E96"/>
  <c r="D96"/>
  <c r="E100"/>
  <c r="D100"/>
  <c r="E104"/>
  <c r="D104"/>
  <c r="E108"/>
  <c r="D108"/>
  <c r="E112"/>
  <c r="D112"/>
  <c r="E132"/>
  <c r="D132"/>
  <c r="E136"/>
  <c r="D136"/>
  <c r="E140"/>
  <c r="D140"/>
  <c r="E144"/>
  <c r="D144"/>
  <c r="E172"/>
  <c r="D172"/>
  <c r="E176"/>
  <c r="D176"/>
  <c r="E180"/>
  <c r="D180"/>
  <c r="E184"/>
  <c r="D184"/>
  <c r="E188"/>
  <c r="D188"/>
  <c r="E192"/>
  <c r="D192"/>
  <c r="E196"/>
  <c r="D196"/>
  <c r="E200"/>
  <c r="D200"/>
  <c r="E204"/>
  <c r="D204"/>
  <c r="E208"/>
  <c r="D208"/>
  <c r="E212"/>
  <c r="D212"/>
  <c r="E216"/>
  <c r="D216"/>
  <c r="N100" i="24"/>
  <c r="X100"/>
  <c r="N108"/>
  <c r="X108"/>
  <c r="N124"/>
  <c r="X124"/>
  <c r="N140"/>
  <c r="X140"/>
  <c r="N156"/>
  <c r="X156"/>
  <c r="N172"/>
  <c r="X172"/>
  <c r="N188"/>
  <c r="X188"/>
  <c r="N204"/>
  <c r="X204"/>
  <c r="N220"/>
  <c r="X220"/>
  <c r="N236"/>
  <c r="X236"/>
  <c r="N252"/>
  <c r="X252"/>
  <c r="N268"/>
  <c r="X268"/>
  <c r="N284"/>
  <c r="X284"/>
  <c r="N300"/>
  <c r="X300"/>
  <c r="N15"/>
  <c r="X15"/>
  <c r="N23"/>
  <c r="X23"/>
  <c r="N31"/>
  <c r="X31"/>
  <c r="N39"/>
  <c r="X39"/>
  <c r="N47"/>
  <c r="X47"/>
  <c r="N55"/>
  <c r="X55"/>
  <c r="N63"/>
  <c r="X63"/>
  <c r="N71"/>
  <c r="X71"/>
  <c r="N79"/>
  <c r="X79"/>
  <c r="N87"/>
  <c r="X87"/>
  <c r="N95"/>
  <c r="X95"/>
  <c r="N18"/>
  <c r="X18"/>
  <c r="N26"/>
  <c r="X26"/>
  <c r="N34"/>
  <c r="X34"/>
  <c r="N42"/>
  <c r="X42"/>
  <c r="N50"/>
  <c r="X50"/>
  <c r="N58"/>
  <c r="X58"/>
  <c r="N66"/>
  <c r="X66"/>
  <c r="N74"/>
  <c r="X74"/>
  <c r="N82"/>
  <c r="X82"/>
  <c r="N90"/>
  <c r="X90"/>
  <c r="N98"/>
  <c r="X98"/>
  <c r="N106"/>
  <c r="X106"/>
  <c r="N114"/>
  <c r="X114"/>
  <c r="N122"/>
  <c r="X122"/>
  <c r="N130"/>
  <c r="X130"/>
  <c r="N138"/>
  <c r="X138"/>
  <c r="N146"/>
  <c r="X146"/>
  <c r="N154"/>
  <c r="X154"/>
  <c r="N162"/>
  <c r="X162"/>
  <c r="N170"/>
  <c r="X170"/>
  <c r="N178"/>
  <c r="X178"/>
  <c r="N186"/>
  <c r="X186"/>
  <c r="N194"/>
  <c r="X194"/>
  <c r="N202"/>
  <c r="X202"/>
  <c r="N210"/>
  <c r="X210"/>
  <c r="N218"/>
  <c r="X218"/>
  <c r="N226"/>
  <c r="X226"/>
  <c r="N234"/>
  <c r="X234"/>
  <c r="N242"/>
  <c r="X242"/>
  <c r="N250"/>
  <c r="X250"/>
  <c r="N258"/>
  <c r="X258"/>
  <c r="N266"/>
  <c r="X266"/>
  <c r="N274"/>
  <c r="X274"/>
  <c r="N282"/>
  <c r="X282"/>
  <c r="N290"/>
  <c r="X290"/>
  <c r="N298"/>
  <c r="X298"/>
  <c r="N306"/>
  <c r="X306"/>
  <c r="N13"/>
  <c r="P13" s="1"/>
  <c r="R13" s="1"/>
  <c r="T13" s="1"/>
  <c r="V13" s="1"/>
  <c r="X13"/>
  <c r="Z13" s="1"/>
  <c r="AB13" s="1"/>
  <c r="AD13" s="1"/>
  <c r="AF13" s="1"/>
  <c r="N21"/>
  <c r="X21"/>
  <c r="N29"/>
  <c r="X29"/>
  <c r="N37"/>
  <c r="X37"/>
  <c r="N45"/>
  <c r="X45"/>
  <c r="N53"/>
  <c r="X53"/>
  <c r="N61"/>
  <c r="X61"/>
  <c r="N69"/>
  <c r="X69"/>
  <c r="N77"/>
  <c r="X77"/>
  <c r="N85"/>
  <c r="X85"/>
  <c r="N93"/>
  <c r="X93"/>
  <c r="N101"/>
  <c r="X101"/>
  <c r="N109"/>
  <c r="X109"/>
  <c r="N117"/>
  <c r="X117"/>
  <c r="N125"/>
  <c r="X125"/>
  <c r="N133"/>
  <c r="X133"/>
  <c r="N141"/>
  <c r="X141"/>
  <c r="N149"/>
  <c r="X149"/>
  <c r="N157"/>
  <c r="X157"/>
  <c r="N165"/>
  <c r="X165"/>
  <c r="N173"/>
  <c r="X173"/>
  <c r="N181"/>
  <c r="X181"/>
  <c r="N189"/>
  <c r="X189"/>
  <c r="N197"/>
  <c r="X197"/>
  <c r="N205"/>
  <c r="X205"/>
  <c r="N213"/>
  <c r="X213"/>
  <c r="N221"/>
  <c r="X221"/>
  <c r="N229"/>
  <c r="X229"/>
  <c r="N237"/>
  <c r="X237"/>
  <c r="N245"/>
  <c r="X245"/>
  <c r="N253"/>
  <c r="X253"/>
  <c r="N261"/>
  <c r="X261"/>
  <c r="N269"/>
  <c r="X269"/>
  <c r="N277"/>
  <c r="X277"/>
  <c r="N285"/>
  <c r="X285"/>
  <c r="N293"/>
  <c r="X293"/>
  <c r="N301"/>
  <c r="X301"/>
  <c r="N309"/>
  <c r="X309"/>
  <c r="N104"/>
  <c r="X104"/>
  <c r="N99"/>
  <c r="X99"/>
  <c r="N115"/>
  <c r="X115"/>
  <c r="N131"/>
  <c r="X131"/>
  <c r="N147"/>
  <c r="X147"/>
  <c r="N163"/>
  <c r="X163"/>
  <c r="N179"/>
  <c r="X179"/>
  <c r="N195"/>
  <c r="X195"/>
  <c r="N211"/>
  <c r="X211"/>
  <c r="N227"/>
  <c r="X227"/>
  <c r="N243"/>
  <c r="X243"/>
  <c r="N259"/>
  <c r="X259"/>
  <c r="N275"/>
  <c r="X275"/>
  <c r="N283"/>
  <c r="X283"/>
  <c r="N291"/>
  <c r="X291"/>
  <c r="N299"/>
  <c r="X299"/>
  <c r="N307"/>
  <c r="X307"/>
  <c r="N14"/>
  <c r="X14"/>
  <c r="N22"/>
  <c r="X22"/>
  <c r="N30"/>
  <c r="X30"/>
  <c r="N38"/>
  <c r="X38"/>
  <c r="N46"/>
  <c r="X46"/>
  <c r="N54"/>
  <c r="X54"/>
  <c r="N62"/>
  <c r="X62"/>
  <c r="N70"/>
  <c r="X70"/>
  <c r="N78"/>
  <c r="X78"/>
  <c r="N86"/>
  <c r="X86"/>
  <c r="N94"/>
  <c r="X94"/>
  <c r="N102"/>
  <c r="X102"/>
  <c r="N110"/>
  <c r="X110"/>
  <c r="N118"/>
  <c r="X118"/>
  <c r="N126"/>
  <c r="X126"/>
  <c r="N134"/>
  <c r="X134"/>
  <c r="N142"/>
  <c r="X142"/>
  <c r="N150"/>
  <c r="X150"/>
  <c r="N158"/>
  <c r="X158"/>
  <c r="N166"/>
  <c r="X166"/>
  <c r="N174"/>
  <c r="X174"/>
  <c r="N182"/>
  <c r="X182"/>
  <c r="N190"/>
  <c r="X190"/>
  <c r="N198"/>
  <c r="X198"/>
  <c r="N206"/>
  <c r="X206"/>
  <c r="N214"/>
  <c r="X214"/>
  <c r="N222"/>
  <c r="X222"/>
  <c r="N230"/>
  <c r="X230"/>
  <c r="N238"/>
  <c r="X238"/>
  <c r="N246"/>
  <c r="X246"/>
  <c r="N254"/>
  <c r="X254"/>
  <c r="N262"/>
  <c r="X262"/>
  <c r="N270"/>
  <c r="X270"/>
  <c r="N278"/>
  <c r="X278"/>
  <c r="N286"/>
  <c r="X286"/>
  <c r="N294"/>
  <c r="X294"/>
  <c r="N302"/>
  <c r="X302"/>
  <c r="N310"/>
  <c r="X310"/>
  <c r="N17"/>
  <c r="X17"/>
  <c r="N25"/>
  <c r="X25"/>
  <c r="N33"/>
  <c r="X33"/>
  <c r="N41"/>
  <c r="X41"/>
  <c r="N49"/>
  <c r="X49"/>
  <c r="N57"/>
  <c r="X57"/>
  <c r="N65"/>
  <c r="X65"/>
  <c r="N73"/>
  <c r="X73"/>
  <c r="N81"/>
  <c r="X81"/>
  <c r="N89"/>
  <c r="X89"/>
  <c r="N97"/>
  <c r="X97"/>
  <c r="N105"/>
  <c r="X105"/>
  <c r="N113"/>
  <c r="X113"/>
  <c r="N121"/>
  <c r="X121"/>
  <c r="N129"/>
  <c r="X129"/>
  <c r="N137"/>
  <c r="X137"/>
  <c r="N145"/>
  <c r="X145"/>
  <c r="N153"/>
  <c r="X153"/>
  <c r="N161"/>
  <c r="X161"/>
  <c r="N169"/>
  <c r="X169"/>
  <c r="N177"/>
  <c r="X177"/>
  <c r="N185"/>
  <c r="X185"/>
  <c r="N193"/>
  <c r="X193"/>
  <c r="N201"/>
  <c r="X201"/>
  <c r="N209"/>
  <c r="X209"/>
  <c r="N217"/>
  <c r="X217"/>
  <c r="N225"/>
  <c r="X225"/>
  <c r="N233"/>
  <c r="X233"/>
  <c r="N241"/>
  <c r="X241"/>
  <c r="N249"/>
  <c r="X249"/>
  <c r="N257"/>
  <c r="X257"/>
  <c r="N265"/>
  <c r="X265"/>
  <c r="N273"/>
  <c r="X273"/>
  <c r="N281"/>
  <c r="X281"/>
  <c r="N289"/>
  <c r="X289"/>
  <c r="N297"/>
  <c r="X297"/>
  <c r="N305"/>
  <c r="X305"/>
  <c r="N16"/>
  <c r="X16"/>
  <c r="N20"/>
  <c r="X20"/>
  <c r="N24"/>
  <c r="X24"/>
  <c r="N28"/>
  <c r="X28"/>
  <c r="N32"/>
  <c r="X32"/>
  <c r="N36"/>
  <c r="X36"/>
  <c r="N40"/>
  <c r="X40"/>
  <c r="N44"/>
  <c r="X44"/>
  <c r="N48"/>
  <c r="X48"/>
  <c r="N52"/>
  <c r="X52"/>
  <c r="N56"/>
  <c r="X56"/>
  <c r="N60"/>
  <c r="X60"/>
  <c r="N64"/>
  <c r="X64"/>
  <c r="N68"/>
  <c r="X68"/>
  <c r="N72"/>
  <c r="X72"/>
  <c r="N76"/>
  <c r="X76"/>
  <c r="N80"/>
  <c r="X80"/>
  <c r="N84"/>
  <c r="X84"/>
  <c r="N88"/>
  <c r="X88"/>
  <c r="N92"/>
  <c r="X92"/>
  <c r="N96"/>
  <c r="X96"/>
  <c r="N112"/>
  <c r="X112"/>
  <c r="N116"/>
  <c r="X116"/>
  <c r="N120"/>
  <c r="X120"/>
  <c r="N128"/>
  <c r="X128"/>
  <c r="N132"/>
  <c r="X132"/>
  <c r="N136"/>
  <c r="X136"/>
  <c r="N144"/>
  <c r="X144"/>
  <c r="N148"/>
  <c r="X148"/>
  <c r="N152"/>
  <c r="X152"/>
  <c r="N160"/>
  <c r="X160"/>
  <c r="N164"/>
  <c r="X164"/>
  <c r="N168"/>
  <c r="X168"/>
  <c r="N176"/>
  <c r="X176"/>
  <c r="N180"/>
  <c r="X180"/>
  <c r="N184"/>
  <c r="X184"/>
  <c r="N192"/>
  <c r="X192"/>
  <c r="N196"/>
  <c r="X196"/>
  <c r="N200"/>
  <c r="X200"/>
  <c r="N208"/>
  <c r="X208"/>
  <c r="N212"/>
  <c r="X212"/>
  <c r="N216"/>
  <c r="X216"/>
  <c r="N224"/>
  <c r="X224"/>
  <c r="N228"/>
  <c r="X228"/>
  <c r="N232"/>
  <c r="X232"/>
  <c r="N240"/>
  <c r="X240"/>
  <c r="N244"/>
  <c r="X244"/>
  <c r="N248"/>
  <c r="X248"/>
  <c r="N256"/>
  <c r="X256"/>
  <c r="N260"/>
  <c r="X260"/>
  <c r="N264"/>
  <c r="X264"/>
  <c r="N272"/>
  <c r="X272"/>
  <c r="N276"/>
  <c r="X276"/>
  <c r="N280"/>
  <c r="X280"/>
  <c r="N288"/>
  <c r="X288"/>
  <c r="N292"/>
  <c r="X292"/>
  <c r="N296"/>
  <c r="X296"/>
  <c r="N304"/>
  <c r="X304"/>
  <c r="N308"/>
  <c r="X308"/>
  <c r="N19"/>
  <c r="X19"/>
  <c r="N27"/>
  <c r="X27"/>
  <c r="N35"/>
  <c r="X35"/>
  <c r="N43"/>
  <c r="X43"/>
  <c r="N51"/>
  <c r="X51"/>
  <c r="N59"/>
  <c r="X59"/>
  <c r="N67"/>
  <c r="X67"/>
  <c r="N75"/>
  <c r="X75"/>
  <c r="N83"/>
  <c r="X83"/>
  <c r="N91"/>
  <c r="X91"/>
  <c r="N103"/>
  <c r="X103"/>
  <c r="N107"/>
  <c r="X107"/>
  <c r="N111"/>
  <c r="X111"/>
  <c r="N119"/>
  <c r="X119"/>
  <c r="N123"/>
  <c r="X123"/>
  <c r="N127"/>
  <c r="X127"/>
  <c r="N135"/>
  <c r="X135"/>
  <c r="N139"/>
  <c r="X139"/>
  <c r="N143"/>
  <c r="X143"/>
  <c r="N151"/>
  <c r="X151"/>
  <c r="N155"/>
  <c r="X155"/>
  <c r="N159"/>
  <c r="X159"/>
  <c r="N167"/>
  <c r="X167"/>
  <c r="N171"/>
  <c r="X171"/>
  <c r="N175"/>
  <c r="X175"/>
  <c r="N183"/>
  <c r="X183"/>
  <c r="N187"/>
  <c r="X187"/>
  <c r="N191"/>
  <c r="X191"/>
  <c r="N199"/>
  <c r="X199"/>
  <c r="N203"/>
  <c r="X203"/>
  <c r="N207"/>
  <c r="X207"/>
  <c r="N215"/>
  <c r="X215"/>
  <c r="N219"/>
  <c r="X219"/>
  <c r="N223"/>
  <c r="X223"/>
  <c r="N231"/>
  <c r="X231"/>
  <c r="N235"/>
  <c r="X235"/>
  <c r="N239"/>
  <c r="X239"/>
  <c r="N247"/>
  <c r="X247"/>
  <c r="N251"/>
  <c r="X251"/>
  <c r="N255"/>
  <c r="X255"/>
  <c r="N263"/>
  <c r="X263"/>
  <c r="N267"/>
  <c r="X267"/>
  <c r="N271"/>
  <c r="X271"/>
  <c r="N279"/>
  <c r="X279"/>
  <c r="N287"/>
  <c r="X287"/>
  <c r="N295"/>
  <c r="X295"/>
  <c r="N303"/>
  <c r="X303"/>
  <c r="N12"/>
  <c r="X12"/>
  <c r="AF13" i="25"/>
  <c r="AH100" i="24"/>
  <c r="AH108"/>
  <c r="AH124"/>
  <c r="AH140"/>
  <c r="AH156"/>
  <c r="AH172"/>
  <c r="AH188"/>
  <c r="AH204"/>
  <c r="AH220"/>
  <c r="AH236"/>
  <c r="AH252"/>
  <c r="AH268"/>
  <c r="AH284"/>
  <c r="AH300"/>
  <c r="AH15"/>
  <c r="AH23"/>
  <c r="AH31"/>
  <c r="AH39"/>
  <c r="AH47"/>
  <c r="AH55"/>
  <c r="AH63"/>
  <c r="AH71"/>
  <c r="AH79"/>
  <c r="AH87"/>
  <c r="AH95"/>
  <c r="AH18"/>
  <c r="AH26"/>
  <c r="AH34"/>
  <c r="AH42"/>
  <c r="AH50"/>
  <c r="AH58"/>
  <c r="AH66"/>
  <c r="AH74"/>
  <c r="AH82"/>
  <c r="AH90"/>
  <c r="AH98"/>
  <c r="AH106"/>
  <c r="AH114"/>
  <c r="AH122"/>
  <c r="AH130"/>
  <c r="AH138"/>
  <c r="AH146"/>
  <c r="AH154"/>
  <c r="AH162"/>
  <c r="AH170"/>
  <c r="AH178"/>
  <c r="AH186"/>
  <c r="AH194"/>
  <c r="AH202"/>
  <c r="AH210"/>
  <c r="AH218"/>
  <c r="AH226"/>
  <c r="AH234"/>
  <c r="AH242"/>
  <c r="AH250"/>
  <c r="AH258"/>
  <c r="AH266"/>
  <c r="AH274"/>
  <c r="AH282"/>
  <c r="AH290"/>
  <c r="AH298"/>
  <c r="AH306"/>
  <c r="AH13"/>
  <c r="AJ13" s="1"/>
  <c r="AL13" s="1"/>
  <c r="AN13" s="1"/>
  <c r="AP13" s="1"/>
  <c r="AH21"/>
  <c r="AH29"/>
  <c r="AH37"/>
  <c r="AH45"/>
  <c r="AH53"/>
  <c r="AH61"/>
  <c r="AH69"/>
  <c r="AH77"/>
  <c r="AH85"/>
  <c r="AH93"/>
  <c r="AH101"/>
  <c r="AH109"/>
  <c r="AH117"/>
  <c r="AH125"/>
  <c r="AH133"/>
  <c r="AH141"/>
  <c r="AH149"/>
  <c r="AH157"/>
  <c r="AH165"/>
  <c r="AH173"/>
  <c r="AH181"/>
  <c r="AH189"/>
  <c r="AH197"/>
  <c r="AH205"/>
  <c r="AH213"/>
  <c r="AH221"/>
  <c r="AH229"/>
  <c r="AH237"/>
  <c r="AH245"/>
  <c r="AH253"/>
  <c r="AH261"/>
  <c r="AH269"/>
  <c r="AH277"/>
  <c r="AH285"/>
  <c r="AH293"/>
  <c r="AH301"/>
  <c r="AH309"/>
  <c r="AH104"/>
  <c r="AH99"/>
  <c r="AH115"/>
  <c r="AH131"/>
  <c r="AH147"/>
  <c r="AH163"/>
  <c r="AH179"/>
  <c r="AH195"/>
  <c r="AH211"/>
  <c r="AH227"/>
  <c r="AH243"/>
  <c r="AH259"/>
  <c r="AH275"/>
  <c r="AH283"/>
  <c r="AH291"/>
  <c r="AH299"/>
  <c r="AH307"/>
  <c r="AH14"/>
  <c r="AH22"/>
  <c r="AH30"/>
  <c r="AH38"/>
  <c r="AH46"/>
  <c r="AH54"/>
  <c r="AH62"/>
  <c r="AH70"/>
  <c r="AH78"/>
  <c r="AH86"/>
  <c r="AH94"/>
  <c r="AH102"/>
  <c r="AH110"/>
  <c r="AH118"/>
  <c r="AH126"/>
  <c r="AH134"/>
  <c r="AH142"/>
  <c r="AH150"/>
  <c r="AH158"/>
  <c r="AH166"/>
  <c r="AH174"/>
  <c r="AH182"/>
  <c r="AH190"/>
  <c r="AH198"/>
  <c r="AH206"/>
  <c r="AH214"/>
  <c r="AH222"/>
  <c r="AH230"/>
  <c r="AH238"/>
  <c r="AH246"/>
  <c r="AH254"/>
  <c r="AH262"/>
  <c r="AH270"/>
  <c r="AH278"/>
  <c r="AH286"/>
  <c r="AH294"/>
  <c r="AH302"/>
  <c r="AH310"/>
  <c r="AH17"/>
  <c r="AH25"/>
  <c r="AH33"/>
  <c r="AH41"/>
  <c r="AH49"/>
  <c r="AH57"/>
  <c r="AH65"/>
  <c r="AH73"/>
  <c r="AH81"/>
  <c r="AH89"/>
  <c r="AH97"/>
  <c r="AH105"/>
  <c r="AH113"/>
  <c r="AH121"/>
  <c r="AH129"/>
  <c r="AH137"/>
  <c r="AH145"/>
  <c r="AH153"/>
  <c r="AH161"/>
  <c r="AH169"/>
  <c r="AH177"/>
  <c r="AH185"/>
  <c r="AH193"/>
  <c r="AH201"/>
  <c r="AH209"/>
  <c r="AH217"/>
  <c r="AH225"/>
  <c r="AH233"/>
  <c r="AH241"/>
  <c r="AH249"/>
  <c r="AH257"/>
  <c r="AH265"/>
  <c r="AH273"/>
  <c r="AH281"/>
  <c r="AH289"/>
  <c r="AH297"/>
  <c r="AH305"/>
  <c r="AH12"/>
  <c r="AH16"/>
  <c r="AH20"/>
  <c r="AH24"/>
  <c r="AH28"/>
  <c r="AH32"/>
  <c r="AH36"/>
  <c r="AH40"/>
  <c r="AH44"/>
  <c r="AH48"/>
  <c r="AH52"/>
  <c r="AH56"/>
  <c r="AH60"/>
  <c r="AH64"/>
  <c r="AH68"/>
  <c r="AH72"/>
  <c r="AH76"/>
  <c r="AH80"/>
  <c r="AH84"/>
  <c r="AH88"/>
  <c r="AH92"/>
  <c r="AH96"/>
  <c r="AH112"/>
  <c r="AH116"/>
  <c r="AH120"/>
  <c r="AH128"/>
  <c r="AH132"/>
  <c r="AH136"/>
  <c r="AH144"/>
  <c r="AH148"/>
  <c r="AH152"/>
  <c r="AH160"/>
  <c r="AH164"/>
  <c r="AH168"/>
  <c r="AH176"/>
  <c r="AH180"/>
  <c r="AH184"/>
  <c r="AH192"/>
  <c r="AH196"/>
  <c r="AH200"/>
  <c r="AH208"/>
  <c r="AH212"/>
  <c r="AH216"/>
  <c r="AH224"/>
  <c r="AH228"/>
  <c r="AH232"/>
  <c r="AH240"/>
  <c r="AH244"/>
  <c r="AH248"/>
  <c r="AH256"/>
  <c r="AH260"/>
  <c r="AH264"/>
  <c r="AH272"/>
  <c r="AH276"/>
  <c r="AH280"/>
  <c r="AH288"/>
  <c r="AH292"/>
  <c r="AH296"/>
  <c r="AH304"/>
  <c r="AH308"/>
  <c r="AH19"/>
  <c r="AH27"/>
  <c r="AH35"/>
  <c r="AH43"/>
  <c r="AH51"/>
  <c r="AH59"/>
  <c r="AH67"/>
  <c r="AH75"/>
  <c r="AH83"/>
  <c r="AH91"/>
  <c r="AH103"/>
  <c r="AH107"/>
  <c r="AH111"/>
  <c r="AH119"/>
  <c r="AH123"/>
  <c r="AH127"/>
  <c r="AH135"/>
  <c r="AH139"/>
  <c r="AH143"/>
  <c r="AH151"/>
  <c r="AH155"/>
  <c r="AH159"/>
  <c r="AH167"/>
  <c r="AH171"/>
  <c r="AH175"/>
  <c r="AH183"/>
  <c r="AH187"/>
  <c r="AH191"/>
  <c r="AH199"/>
  <c r="AH203"/>
  <c r="AH207"/>
  <c r="AH215"/>
  <c r="AH219"/>
  <c r="AH223"/>
  <c r="AH231"/>
  <c r="AH235"/>
  <c r="AH239"/>
  <c r="AH247"/>
  <c r="AH251"/>
  <c r="AH255"/>
  <c r="AH263"/>
  <c r="AH267"/>
  <c r="AH271"/>
  <c r="AH279"/>
  <c r="AH287"/>
  <c r="AH295"/>
  <c r="AH303"/>
  <c r="D515" i="26"/>
  <c r="D519"/>
  <c r="D523"/>
  <c r="D516"/>
  <c r="D520"/>
  <c r="D524"/>
  <c r="D517"/>
  <c r="D521"/>
  <c r="D514"/>
  <c r="D518"/>
  <c r="D522"/>
  <c r="D513"/>
  <c r="F173" i="25"/>
  <c r="F82"/>
  <c r="D216" i="24"/>
  <c r="F26" i="25"/>
  <c r="F106"/>
  <c r="F34"/>
  <c r="F74"/>
  <c r="D518"/>
  <c r="D517"/>
  <c r="F209"/>
  <c r="D516"/>
  <c r="D92" i="24"/>
  <c r="F18" i="25"/>
  <c r="K18" s="1"/>
  <c r="F30"/>
  <c r="F38"/>
  <c r="F46"/>
  <c r="F58"/>
  <c r="F70"/>
  <c r="F78"/>
  <c r="F13"/>
  <c r="K13" s="1"/>
  <c r="F37"/>
  <c r="F125"/>
  <c r="F157"/>
  <c r="F189"/>
  <c r="F225"/>
  <c r="F257"/>
  <c r="K257" s="1"/>
  <c r="F289"/>
  <c r="D515"/>
  <c r="F73"/>
  <c r="F170"/>
  <c r="F302"/>
  <c r="D514"/>
  <c r="D513"/>
  <c r="D247" i="24"/>
  <c r="D267"/>
  <c r="F53" i="25"/>
  <c r="K53" s="1"/>
  <c r="F85"/>
  <c r="K85" s="1"/>
  <c r="F101"/>
  <c r="F117"/>
  <c r="F133"/>
  <c r="K133" s="1"/>
  <c r="F149"/>
  <c r="F165"/>
  <c r="F181"/>
  <c r="K181" s="1"/>
  <c r="F217"/>
  <c r="F249"/>
  <c r="F265"/>
  <c r="F281"/>
  <c r="F297"/>
  <c r="D119" i="24"/>
  <c r="D80"/>
  <c r="D51"/>
  <c r="F138" i="25"/>
  <c r="F202"/>
  <c r="F270"/>
  <c r="K270" s="1"/>
  <c r="D28" i="24"/>
  <c r="D228"/>
  <c r="D183"/>
  <c r="D16"/>
  <c r="D152"/>
  <c r="D280"/>
  <c r="D139"/>
  <c r="F25" i="25"/>
  <c r="F57"/>
  <c r="F122"/>
  <c r="K122" s="1"/>
  <c r="F154"/>
  <c r="F186"/>
  <c r="F218"/>
  <c r="F254"/>
  <c r="F286"/>
  <c r="F89"/>
  <c r="F97"/>
  <c r="F105"/>
  <c r="F113"/>
  <c r="K113" s="1"/>
  <c r="F129"/>
  <c r="F137"/>
  <c r="F145"/>
  <c r="F153"/>
  <c r="F161"/>
  <c r="F169"/>
  <c r="F177"/>
  <c r="F185"/>
  <c r="F193"/>
  <c r="F205"/>
  <c r="F221"/>
  <c r="F237"/>
  <c r="F245"/>
  <c r="F253"/>
  <c r="F261"/>
  <c r="F277"/>
  <c r="F285"/>
  <c r="F293"/>
  <c r="F301"/>
  <c r="F309"/>
  <c r="F14"/>
  <c r="K14" s="1"/>
  <c r="F17"/>
  <c r="K17" s="1"/>
  <c r="F33"/>
  <c r="F49"/>
  <c r="F65"/>
  <c r="F81"/>
  <c r="F98"/>
  <c r="F114"/>
  <c r="F130"/>
  <c r="F146"/>
  <c r="K146" s="1"/>
  <c r="F162"/>
  <c r="F178"/>
  <c r="F194"/>
  <c r="K194" s="1"/>
  <c r="F210"/>
  <c r="K210" s="1"/>
  <c r="F226"/>
  <c r="F246"/>
  <c r="K246" s="1"/>
  <c r="F262"/>
  <c r="K262" s="1"/>
  <c r="F278"/>
  <c r="K278" s="1"/>
  <c r="F294"/>
  <c r="K294" s="1"/>
  <c r="F108"/>
  <c r="N18"/>
  <c r="S18" s="1"/>
  <c r="N13"/>
  <c r="S13" s="1"/>
  <c r="F29"/>
  <c r="F45"/>
  <c r="K45" s="1"/>
  <c r="F61"/>
  <c r="F90"/>
  <c r="F102"/>
  <c r="F110"/>
  <c r="K110" s="1"/>
  <c r="F118"/>
  <c r="F126"/>
  <c r="K126" s="1"/>
  <c r="F134"/>
  <c r="F142"/>
  <c r="F150"/>
  <c r="K150" s="1"/>
  <c r="F158"/>
  <c r="F166"/>
  <c r="F174"/>
  <c r="F182"/>
  <c r="F190"/>
  <c r="F198"/>
  <c r="F206"/>
  <c r="F214"/>
  <c r="F222"/>
  <c r="F230"/>
  <c r="F242"/>
  <c r="F250"/>
  <c r="F258"/>
  <c r="K258" s="1"/>
  <c r="F266"/>
  <c r="F274"/>
  <c r="F282"/>
  <c r="F290"/>
  <c r="F298"/>
  <c r="F306"/>
  <c r="AF14"/>
  <c r="AF15" s="1"/>
  <c r="AF16" s="1"/>
  <c r="AF17" s="1"/>
  <c r="AF18" s="1"/>
  <c r="AF19" s="1"/>
  <c r="AF20" s="1"/>
  <c r="AF21" s="1"/>
  <c r="AF22" s="1"/>
  <c r="AF23" s="1"/>
  <c r="AF24" s="1"/>
  <c r="AF25" s="1"/>
  <c r="AF26" s="1"/>
  <c r="AF27" s="1"/>
  <c r="AF28" s="1"/>
  <c r="AF29" s="1"/>
  <c r="AF30" s="1"/>
  <c r="AF31" s="1"/>
  <c r="AF32" s="1"/>
  <c r="AF33" s="1"/>
  <c r="AF34" s="1"/>
  <c r="AF35" s="1"/>
  <c r="AF36" s="1"/>
  <c r="AF37" s="1"/>
  <c r="AF38" s="1"/>
  <c r="AF39" s="1"/>
  <c r="AF40" s="1"/>
  <c r="AF41" s="1"/>
  <c r="AF42" s="1"/>
  <c r="AF43" s="1"/>
  <c r="AF44" s="1"/>
  <c r="AF45" s="1"/>
  <c r="AF46" s="1"/>
  <c r="AF47" s="1"/>
  <c r="AF48" s="1"/>
  <c r="AF49" s="1"/>
  <c r="AF50" s="1"/>
  <c r="AF51" s="1"/>
  <c r="AF52" s="1"/>
  <c r="AF53" s="1"/>
  <c r="AF54" s="1"/>
  <c r="AF55" s="1"/>
  <c r="AF56" s="1"/>
  <c r="AF57" s="1"/>
  <c r="AF58" s="1"/>
  <c r="AF59" s="1"/>
  <c r="AF60" s="1"/>
  <c r="AF61" s="1"/>
  <c r="AF62" s="1"/>
  <c r="AF63" s="1"/>
  <c r="AF64" s="1"/>
  <c r="AF65" s="1"/>
  <c r="AF66" s="1"/>
  <c r="AF67" s="1"/>
  <c r="AF68" s="1"/>
  <c r="AF69" s="1"/>
  <c r="AF70" s="1"/>
  <c r="AF71" s="1"/>
  <c r="AF72" s="1"/>
  <c r="AF73" s="1"/>
  <c r="AF74" s="1"/>
  <c r="AF75" s="1"/>
  <c r="AF76" s="1"/>
  <c r="AF77" s="1"/>
  <c r="AF78" s="1"/>
  <c r="AF79" s="1"/>
  <c r="AF80" s="1"/>
  <c r="AF81" s="1"/>
  <c r="AF82" s="1"/>
  <c r="AF83" s="1"/>
  <c r="AF84" s="1"/>
  <c r="AF85" s="1"/>
  <c r="AF86" s="1"/>
  <c r="AF87" s="1"/>
  <c r="AF88" s="1"/>
  <c r="AF89" s="1"/>
  <c r="AF90" s="1"/>
  <c r="AF91" s="1"/>
  <c r="AF92" s="1"/>
  <c r="AF93" s="1"/>
  <c r="AF94" s="1"/>
  <c r="AF95" s="1"/>
  <c r="AF96" s="1"/>
  <c r="AF97" s="1"/>
  <c r="AF98" s="1"/>
  <c r="AF99" s="1"/>
  <c r="AF100" s="1"/>
  <c r="AF101" s="1"/>
  <c r="AF102" s="1"/>
  <c r="AF103" s="1"/>
  <c r="AF104" s="1"/>
  <c r="AF105" s="1"/>
  <c r="AF106" s="1"/>
  <c r="AF107" s="1"/>
  <c r="AF108" s="1"/>
  <c r="AF109" s="1"/>
  <c r="AF110" s="1"/>
  <c r="AF111" s="1"/>
  <c r="AF112" s="1"/>
  <c r="AF113" s="1"/>
  <c r="AF114" s="1"/>
  <c r="AF115" s="1"/>
  <c r="AF116" s="1"/>
  <c r="AF117" s="1"/>
  <c r="AF118" s="1"/>
  <c r="AF119" s="1"/>
  <c r="AF120" s="1"/>
  <c r="F100"/>
  <c r="K100" s="1"/>
  <c r="F104" i="26"/>
  <c r="K104" s="1"/>
  <c r="F108"/>
  <c r="AF12"/>
  <c r="AE13" s="1"/>
  <c r="AJ13" s="1"/>
  <c r="AE12"/>
  <c r="F12"/>
  <c r="V12"/>
  <c r="AA12" s="1"/>
  <c r="N12"/>
  <c r="S12" s="1"/>
  <c r="T12" s="1"/>
  <c r="F16"/>
  <c r="K16" s="1"/>
  <c r="N16"/>
  <c r="S16" s="1"/>
  <c r="F20"/>
  <c r="K20" s="1"/>
  <c r="F24"/>
  <c r="K24" s="1"/>
  <c r="F28"/>
  <c r="F32"/>
  <c r="K32" s="1"/>
  <c r="F36"/>
  <c r="K36" s="1"/>
  <c r="F40"/>
  <c r="K40" s="1"/>
  <c r="F44"/>
  <c r="K44" s="1"/>
  <c r="F48"/>
  <c r="F52"/>
  <c r="K52" s="1"/>
  <c r="F56"/>
  <c r="K56" s="1"/>
  <c r="F60"/>
  <c r="F64"/>
  <c r="K64" s="1"/>
  <c r="F68"/>
  <c r="K68" s="1"/>
  <c r="F72"/>
  <c r="K72" s="1"/>
  <c r="F76"/>
  <c r="K76" s="1"/>
  <c r="F80"/>
  <c r="K80" s="1"/>
  <c r="F84"/>
  <c r="K84" s="1"/>
  <c r="F88"/>
  <c r="K88" s="1"/>
  <c r="F92"/>
  <c r="K92" s="1"/>
  <c r="F96"/>
  <c r="F100"/>
  <c r="K100" s="1"/>
  <c r="F112"/>
  <c r="F116"/>
  <c r="F120"/>
  <c r="K120" s="1"/>
  <c r="F124"/>
  <c r="K124" s="1"/>
  <c r="F128"/>
  <c r="K128" s="1"/>
  <c r="F132"/>
  <c r="K132" s="1"/>
  <c r="F136"/>
  <c r="K136" s="1"/>
  <c r="F140"/>
  <c r="K140" s="1"/>
  <c r="F144"/>
  <c r="K144" s="1"/>
  <c r="F148"/>
  <c r="F152"/>
  <c r="K152" s="1"/>
  <c r="F156"/>
  <c r="K156" s="1"/>
  <c r="F160"/>
  <c r="F164"/>
  <c r="F168"/>
  <c r="K168" s="1"/>
  <c r="F172"/>
  <c r="K172" s="1"/>
  <c r="F176"/>
  <c r="F180"/>
  <c r="K180" s="1"/>
  <c r="F184"/>
  <c r="K184" s="1"/>
  <c r="F188"/>
  <c r="K188" s="1"/>
  <c r="F192"/>
  <c r="F196"/>
  <c r="K196" s="1"/>
  <c r="F200"/>
  <c r="K200" s="1"/>
  <c r="F204"/>
  <c r="K204" s="1"/>
  <c r="F208"/>
  <c r="K208" s="1"/>
  <c r="F212"/>
  <c r="K212" s="1"/>
  <c r="F216"/>
  <c r="K216" s="1"/>
  <c r="F220"/>
  <c r="K220" s="1"/>
  <c r="F224"/>
  <c r="K224" s="1"/>
  <c r="F228"/>
  <c r="K228" s="1"/>
  <c r="F232"/>
  <c r="K232" s="1"/>
  <c r="F236"/>
  <c r="K236" s="1"/>
  <c r="F240"/>
  <c r="K240" s="1"/>
  <c r="F244"/>
  <c r="K244" s="1"/>
  <c r="F248"/>
  <c r="K248" s="1"/>
  <c r="F252"/>
  <c r="F256"/>
  <c r="K256" s="1"/>
  <c r="F260"/>
  <c r="K260" s="1"/>
  <c r="F264"/>
  <c r="K264" s="1"/>
  <c r="F268"/>
  <c r="K268" s="1"/>
  <c r="F272"/>
  <c r="K272" s="1"/>
  <c r="F276"/>
  <c r="K276" s="1"/>
  <c r="F280"/>
  <c r="K280" s="1"/>
  <c r="F284"/>
  <c r="K284" s="1"/>
  <c r="F288"/>
  <c r="K288" s="1"/>
  <c r="F292"/>
  <c r="K292" s="1"/>
  <c r="F296"/>
  <c r="K296" s="1"/>
  <c r="F300"/>
  <c r="K300" s="1"/>
  <c r="F304"/>
  <c r="K304" s="1"/>
  <c r="F308"/>
  <c r="F15"/>
  <c r="K15" s="1"/>
  <c r="N15"/>
  <c r="S15" s="1"/>
  <c r="F19"/>
  <c r="K19" s="1"/>
  <c r="F23"/>
  <c r="K23" s="1"/>
  <c r="F27"/>
  <c r="F31"/>
  <c r="F35"/>
  <c r="K35" s="1"/>
  <c r="F39"/>
  <c r="K39" s="1"/>
  <c r="F43"/>
  <c r="K43" s="1"/>
  <c r="F47"/>
  <c r="K47" s="1"/>
  <c r="F51"/>
  <c r="K51" s="1"/>
  <c r="F55"/>
  <c r="K55" s="1"/>
  <c r="F59"/>
  <c r="K59" s="1"/>
  <c r="F63"/>
  <c r="K63" s="1"/>
  <c r="F67"/>
  <c r="F71"/>
  <c r="K71" s="1"/>
  <c r="F75"/>
  <c r="K75" s="1"/>
  <c r="F79"/>
  <c r="K79" s="1"/>
  <c r="F83"/>
  <c r="K83" s="1"/>
  <c r="F87"/>
  <c r="K87" s="1"/>
  <c r="F91"/>
  <c r="F95"/>
  <c r="F99"/>
  <c r="K99" s="1"/>
  <c r="F103"/>
  <c r="K103" s="1"/>
  <c r="F107"/>
  <c r="K107" s="1"/>
  <c r="F111"/>
  <c r="K111" s="1"/>
  <c r="F115"/>
  <c r="K115" s="1"/>
  <c r="F119"/>
  <c r="K119" s="1"/>
  <c r="F123"/>
  <c r="K123" s="1"/>
  <c r="F127"/>
  <c r="K127" s="1"/>
  <c r="F131"/>
  <c r="K131" s="1"/>
  <c r="F135"/>
  <c r="K135" s="1"/>
  <c r="F139"/>
  <c r="K139" s="1"/>
  <c r="F143"/>
  <c r="K143" s="1"/>
  <c r="F147"/>
  <c r="F151"/>
  <c r="F155"/>
  <c r="K155" s="1"/>
  <c r="F159"/>
  <c r="K159" s="1"/>
  <c r="F163"/>
  <c r="K163" s="1"/>
  <c r="F167"/>
  <c r="K167" s="1"/>
  <c r="F171"/>
  <c r="K171" s="1"/>
  <c r="F175"/>
  <c r="K175" s="1"/>
  <c r="F179"/>
  <c r="F183"/>
  <c r="K183" s="1"/>
  <c r="F187"/>
  <c r="F191"/>
  <c r="F195"/>
  <c r="K195" s="1"/>
  <c r="F199"/>
  <c r="K199" s="1"/>
  <c r="F203"/>
  <c r="K203" s="1"/>
  <c r="F207"/>
  <c r="K207" s="1"/>
  <c r="F211"/>
  <c r="K211" s="1"/>
  <c r="F215"/>
  <c r="F219"/>
  <c r="K219" s="1"/>
  <c r="F223"/>
  <c r="K223" s="1"/>
  <c r="F227"/>
  <c r="K227" s="1"/>
  <c r="F231"/>
  <c r="K231" s="1"/>
  <c r="F235"/>
  <c r="K235" s="1"/>
  <c r="F239"/>
  <c r="F243"/>
  <c r="K243" s="1"/>
  <c r="F247"/>
  <c r="K247" s="1"/>
  <c r="F251"/>
  <c r="F255"/>
  <c r="K255" s="1"/>
  <c r="F259"/>
  <c r="F263"/>
  <c r="K263" s="1"/>
  <c r="F267"/>
  <c r="K267" s="1"/>
  <c r="F271"/>
  <c r="K271" s="1"/>
  <c r="F275"/>
  <c r="F279"/>
  <c r="F283"/>
  <c r="K283" s="1"/>
  <c r="F287"/>
  <c r="K287" s="1"/>
  <c r="F291"/>
  <c r="K291" s="1"/>
  <c r="F295"/>
  <c r="F299"/>
  <c r="F303"/>
  <c r="K303" s="1"/>
  <c r="F307"/>
  <c r="AG11" i="27"/>
  <c r="F14" i="26"/>
  <c r="K14" s="1"/>
  <c r="N14"/>
  <c r="S14" s="1"/>
  <c r="F22"/>
  <c r="K22" s="1"/>
  <c r="F26"/>
  <c r="K26" s="1"/>
  <c r="F34"/>
  <c r="F42"/>
  <c r="K42" s="1"/>
  <c r="F50"/>
  <c r="K50" s="1"/>
  <c r="F62"/>
  <c r="K62" s="1"/>
  <c r="F66"/>
  <c r="K66" s="1"/>
  <c r="F74"/>
  <c r="K74" s="1"/>
  <c r="F82"/>
  <c r="K82" s="1"/>
  <c r="F94"/>
  <c r="K94" s="1"/>
  <c r="F98"/>
  <c r="F106"/>
  <c r="K106" s="1"/>
  <c r="F114"/>
  <c r="K114" s="1"/>
  <c r="F122"/>
  <c r="K122" s="1"/>
  <c r="F130"/>
  <c r="F138"/>
  <c r="K138" s="1"/>
  <c r="F146"/>
  <c r="K146" s="1"/>
  <c r="F154"/>
  <c r="F162"/>
  <c r="K162" s="1"/>
  <c r="F170"/>
  <c r="K170" s="1"/>
  <c r="F178"/>
  <c r="K178" s="1"/>
  <c r="F186"/>
  <c r="K186" s="1"/>
  <c r="F194"/>
  <c r="K194" s="1"/>
  <c r="F202"/>
  <c r="F210"/>
  <c r="K210" s="1"/>
  <c r="F218"/>
  <c r="K218" s="1"/>
  <c r="F226"/>
  <c r="F234"/>
  <c r="K234" s="1"/>
  <c r="F246"/>
  <c r="K246" s="1"/>
  <c r="F254"/>
  <c r="K254" s="1"/>
  <c r="F262"/>
  <c r="K262" s="1"/>
  <c r="F270"/>
  <c r="F278"/>
  <c r="K278" s="1"/>
  <c r="F286"/>
  <c r="F294"/>
  <c r="K294" s="1"/>
  <c r="F302"/>
  <c r="K302" s="1"/>
  <c r="F17"/>
  <c r="K17" s="1"/>
  <c r="N17"/>
  <c r="S17" s="1"/>
  <c r="F25"/>
  <c r="F33"/>
  <c r="K33" s="1"/>
  <c r="F41"/>
  <c r="K41" s="1"/>
  <c r="F49"/>
  <c r="K49" s="1"/>
  <c r="F57"/>
  <c r="K57" s="1"/>
  <c r="F65"/>
  <c r="F73"/>
  <c r="F81"/>
  <c r="K81" s="1"/>
  <c r="F89"/>
  <c r="K89" s="1"/>
  <c r="F97"/>
  <c r="K97" s="1"/>
  <c r="F105"/>
  <c r="F113"/>
  <c r="K113" s="1"/>
  <c r="F121"/>
  <c r="F129"/>
  <c r="K129" s="1"/>
  <c r="F137"/>
  <c r="K137" s="1"/>
  <c r="F145"/>
  <c r="K145" s="1"/>
  <c r="F153"/>
  <c r="F161"/>
  <c r="K161" s="1"/>
  <c r="F169"/>
  <c r="F177"/>
  <c r="F185"/>
  <c r="K185" s="1"/>
  <c r="F193"/>
  <c r="K193" s="1"/>
  <c r="F201"/>
  <c r="F205"/>
  <c r="K205" s="1"/>
  <c r="F213"/>
  <c r="K213" s="1"/>
  <c r="F221"/>
  <c r="K221" s="1"/>
  <c r="F229"/>
  <c r="K229" s="1"/>
  <c r="F237"/>
  <c r="K237" s="1"/>
  <c r="F245"/>
  <c r="K245" s="1"/>
  <c r="F253"/>
  <c r="F261"/>
  <c r="K261" s="1"/>
  <c r="F269"/>
  <c r="F277"/>
  <c r="F285"/>
  <c r="K285" s="1"/>
  <c r="F293"/>
  <c r="K293" s="1"/>
  <c r="F301"/>
  <c r="K301" s="1"/>
  <c r="F309"/>
  <c r="K309" s="1"/>
  <c r="AF121" i="25"/>
  <c r="AF122" s="1"/>
  <c r="AF123" s="1"/>
  <c r="AF124" s="1"/>
  <c r="AF125" s="1"/>
  <c r="AF126" s="1"/>
  <c r="AF127" s="1"/>
  <c r="AF128" s="1"/>
  <c r="AF129" s="1"/>
  <c r="AF130" s="1"/>
  <c r="AF131" s="1"/>
  <c r="AF132" s="1"/>
  <c r="AF133" s="1"/>
  <c r="AF134" s="1"/>
  <c r="AF135" s="1"/>
  <c r="AF136" s="1"/>
  <c r="AF137" s="1"/>
  <c r="AF138" s="1"/>
  <c r="AF139" s="1"/>
  <c r="AF140" s="1"/>
  <c r="AF141" s="1"/>
  <c r="AF142" s="1"/>
  <c r="AF143" s="1"/>
  <c r="AF144" s="1"/>
  <c r="AF145" s="1"/>
  <c r="AF146" s="1"/>
  <c r="AF147" s="1"/>
  <c r="AF148" s="1"/>
  <c r="AF149" s="1"/>
  <c r="AF150" s="1"/>
  <c r="AF151" s="1"/>
  <c r="AF152" s="1"/>
  <c r="AF153" s="1"/>
  <c r="AF154" s="1"/>
  <c r="AF155" s="1"/>
  <c r="AF156" s="1"/>
  <c r="AF157" s="1"/>
  <c r="AF158" s="1"/>
  <c r="AF159" s="1"/>
  <c r="AF160" s="1"/>
  <c r="AF161" s="1"/>
  <c r="AF162" s="1"/>
  <c r="AF163" s="1"/>
  <c r="AF164" s="1"/>
  <c r="AF165" s="1"/>
  <c r="AF166" s="1"/>
  <c r="AF167" s="1"/>
  <c r="AF168" s="1"/>
  <c r="AF169" s="1"/>
  <c r="AF170" s="1"/>
  <c r="AF171" s="1"/>
  <c r="AF172" s="1"/>
  <c r="AF173" s="1"/>
  <c r="AF174" s="1"/>
  <c r="AF175" s="1"/>
  <c r="AF176" s="1"/>
  <c r="AF177" s="1"/>
  <c r="AF178" s="1"/>
  <c r="AF179" s="1"/>
  <c r="AF180" s="1"/>
  <c r="AF181" s="1"/>
  <c r="AF182" s="1"/>
  <c r="AF183" s="1"/>
  <c r="AF184" s="1"/>
  <c r="AF185" s="1"/>
  <c r="AF186" s="1"/>
  <c r="AF187" s="1"/>
  <c r="AF188" s="1"/>
  <c r="AF189" s="1"/>
  <c r="AF190" s="1"/>
  <c r="AF191" s="1"/>
  <c r="AF192" s="1"/>
  <c r="AF193" s="1"/>
  <c r="AF194" s="1"/>
  <c r="AF195" s="1"/>
  <c r="AF196" s="1"/>
  <c r="AF197" s="1"/>
  <c r="AF198" s="1"/>
  <c r="AF199" s="1"/>
  <c r="AF200" s="1"/>
  <c r="AF201" s="1"/>
  <c r="AF202" s="1"/>
  <c r="AF203" s="1"/>
  <c r="AF204" s="1"/>
  <c r="AF205" s="1"/>
  <c r="AF206" s="1"/>
  <c r="AF207" s="1"/>
  <c r="AF208" s="1"/>
  <c r="AF209" s="1"/>
  <c r="AF210" s="1"/>
  <c r="AF211" s="1"/>
  <c r="AF212" s="1"/>
  <c r="AF213" s="1"/>
  <c r="AF214" s="1"/>
  <c r="AF215" s="1"/>
  <c r="AF216" s="1"/>
  <c r="AF217" s="1"/>
  <c r="AF218" s="1"/>
  <c r="AF219" s="1"/>
  <c r="AF220" s="1"/>
  <c r="AF221" s="1"/>
  <c r="AF222" s="1"/>
  <c r="AF223" s="1"/>
  <c r="AF224" s="1"/>
  <c r="AF225" s="1"/>
  <c r="AF226" s="1"/>
  <c r="AF227" s="1"/>
  <c r="AF228" s="1"/>
  <c r="AF229" s="1"/>
  <c r="AF230" s="1"/>
  <c r="AF231" s="1"/>
  <c r="AF232" s="1"/>
  <c r="AF233" s="1"/>
  <c r="AF234" s="1"/>
  <c r="AF235" s="1"/>
  <c r="AF236" s="1"/>
  <c r="AF237" s="1"/>
  <c r="AF238" s="1"/>
  <c r="AF239" s="1"/>
  <c r="AF240" s="1"/>
  <c r="AF241" s="1"/>
  <c r="AF242" s="1"/>
  <c r="AF243" s="1"/>
  <c r="AF244" s="1"/>
  <c r="AF245" s="1"/>
  <c r="AF246" s="1"/>
  <c r="AF247" s="1"/>
  <c r="AF248" s="1"/>
  <c r="AF249" s="1"/>
  <c r="AF250" s="1"/>
  <c r="AF251" s="1"/>
  <c r="AF252" s="1"/>
  <c r="AF253" s="1"/>
  <c r="AF254" s="1"/>
  <c r="AF255" s="1"/>
  <c r="AF256" s="1"/>
  <c r="AF257" s="1"/>
  <c r="AF258" s="1"/>
  <c r="AF259" s="1"/>
  <c r="AF260" s="1"/>
  <c r="AF261" s="1"/>
  <c r="AF262" s="1"/>
  <c r="AF263" s="1"/>
  <c r="AF264" s="1"/>
  <c r="AF265" s="1"/>
  <c r="AF266" s="1"/>
  <c r="AF267" s="1"/>
  <c r="AF268" s="1"/>
  <c r="AF269" s="1"/>
  <c r="AF270" s="1"/>
  <c r="AF271" s="1"/>
  <c r="AF272" s="1"/>
  <c r="AF273" s="1"/>
  <c r="AF274" s="1"/>
  <c r="AF275" s="1"/>
  <c r="AF276" s="1"/>
  <c r="AF277" s="1"/>
  <c r="AF278" s="1"/>
  <c r="AF279" s="1"/>
  <c r="AF280" s="1"/>
  <c r="AF281" s="1"/>
  <c r="AF282" s="1"/>
  <c r="AF283" s="1"/>
  <c r="AF284" s="1"/>
  <c r="AF285" s="1"/>
  <c r="AF286" s="1"/>
  <c r="AF287" s="1"/>
  <c r="AF288" s="1"/>
  <c r="AF289" s="1"/>
  <c r="AF290" s="1"/>
  <c r="AF291" s="1"/>
  <c r="AF292" s="1"/>
  <c r="AF293" s="1"/>
  <c r="AF294" s="1"/>
  <c r="AF295" s="1"/>
  <c r="AF296" s="1"/>
  <c r="AF297" s="1"/>
  <c r="AF298" s="1"/>
  <c r="AF299" s="1"/>
  <c r="AF300" s="1"/>
  <c r="AF301" s="1"/>
  <c r="AF302" s="1"/>
  <c r="AF303" s="1"/>
  <c r="AF304" s="1"/>
  <c r="AF305" s="1"/>
  <c r="AF306" s="1"/>
  <c r="AF307" s="1"/>
  <c r="AF308" s="1"/>
  <c r="AF309" s="1"/>
  <c r="AF310" s="1"/>
  <c r="F18" i="26"/>
  <c r="K18" s="1"/>
  <c r="N18"/>
  <c r="S18" s="1"/>
  <c r="F30"/>
  <c r="K30" s="1"/>
  <c r="F38"/>
  <c r="F46"/>
  <c r="K46" s="1"/>
  <c r="F54"/>
  <c r="K54" s="1"/>
  <c r="F58"/>
  <c r="K58" s="1"/>
  <c r="F70"/>
  <c r="F78"/>
  <c r="K78" s="1"/>
  <c r="F86"/>
  <c r="K86" s="1"/>
  <c r="F90"/>
  <c r="K90" s="1"/>
  <c r="F102"/>
  <c r="K102" s="1"/>
  <c r="F110"/>
  <c r="K110" s="1"/>
  <c r="F118"/>
  <c r="K118" s="1"/>
  <c r="F126"/>
  <c r="K126" s="1"/>
  <c r="F134"/>
  <c r="K134" s="1"/>
  <c r="F142"/>
  <c r="K142" s="1"/>
  <c r="F150"/>
  <c r="K150" s="1"/>
  <c r="F158"/>
  <c r="K158" s="1"/>
  <c r="F166"/>
  <c r="F174"/>
  <c r="F182"/>
  <c r="K182" s="1"/>
  <c r="F190"/>
  <c r="K190" s="1"/>
  <c r="F198"/>
  <c r="F206"/>
  <c r="K206" s="1"/>
  <c r="F214"/>
  <c r="K214" s="1"/>
  <c r="F222"/>
  <c r="K222" s="1"/>
  <c r="F230"/>
  <c r="F238"/>
  <c r="F242"/>
  <c r="K242" s="1"/>
  <c r="F250"/>
  <c r="K250" s="1"/>
  <c r="F258"/>
  <c r="K258" s="1"/>
  <c r="F266"/>
  <c r="F274"/>
  <c r="K274" s="1"/>
  <c r="F282"/>
  <c r="K282" s="1"/>
  <c r="F290"/>
  <c r="F298"/>
  <c r="K298" s="1"/>
  <c r="F306"/>
  <c r="K306" s="1"/>
  <c r="N13"/>
  <c r="S13" s="1"/>
  <c r="F13"/>
  <c r="K13" s="1"/>
  <c r="V13"/>
  <c r="AA13" s="1"/>
  <c r="F21"/>
  <c r="K21" s="1"/>
  <c r="F29"/>
  <c r="F37"/>
  <c r="K37" s="1"/>
  <c r="F45"/>
  <c r="K45" s="1"/>
  <c r="F53"/>
  <c r="F61"/>
  <c r="K61" s="1"/>
  <c r="F69"/>
  <c r="K69" s="1"/>
  <c r="F77"/>
  <c r="F85"/>
  <c r="K85" s="1"/>
  <c r="F93"/>
  <c r="K93" s="1"/>
  <c r="F101"/>
  <c r="K101" s="1"/>
  <c r="F109"/>
  <c r="K109" s="1"/>
  <c r="F117"/>
  <c r="K117" s="1"/>
  <c r="F125"/>
  <c r="K125" s="1"/>
  <c r="F133"/>
  <c r="K133" s="1"/>
  <c r="F141"/>
  <c r="K141" s="1"/>
  <c r="F149"/>
  <c r="F157"/>
  <c r="K157" s="1"/>
  <c r="F165"/>
  <c r="F173"/>
  <c r="F181"/>
  <c r="K181" s="1"/>
  <c r="F189"/>
  <c r="K189" s="1"/>
  <c r="F197"/>
  <c r="K197" s="1"/>
  <c r="F209"/>
  <c r="K209" s="1"/>
  <c r="F217"/>
  <c r="K217" s="1"/>
  <c r="F225"/>
  <c r="K225" s="1"/>
  <c r="F233"/>
  <c r="K233" s="1"/>
  <c r="F241"/>
  <c r="K241" s="1"/>
  <c r="F249"/>
  <c r="K249" s="1"/>
  <c r="F257"/>
  <c r="K257" s="1"/>
  <c r="F265"/>
  <c r="K265" s="1"/>
  <c r="F273"/>
  <c r="K273" s="1"/>
  <c r="F281"/>
  <c r="K281" s="1"/>
  <c r="F289"/>
  <c r="K289" s="1"/>
  <c r="F297"/>
  <c r="K297" s="1"/>
  <c r="F305"/>
  <c r="K305" s="1"/>
  <c r="K19" i="27"/>
  <c r="S18"/>
  <c r="N20" i="26"/>
  <c r="S20" s="1"/>
  <c r="J19"/>
  <c r="R18"/>
  <c r="D60" i="24"/>
  <c r="D164"/>
  <c r="D292"/>
  <c r="D151"/>
  <c r="D215"/>
  <c r="D279"/>
  <c r="D48"/>
  <c r="D120"/>
  <c r="D184"/>
  <c r="D248"/>
  <c r="D19"/>
  <c r="D83"/>
  <c r="D203"/>
  <c r="D12"/>
  <c r="D44"/>
  <c r="D76"/>
  <c r="D132"/>
  <c r="D196"/>
  <c r="D260"/>
  <c r="D103"/>
  <c r="D135"/>
  <c r="D167"/>
  <c r="D199"/>
  <c r="D231"/>
  <c r="D263"/>
  <c r="D295"/>
  <c r="D32"/>
  <c r="D64"/>
  <c r="D96"/>
  <c r="D136"/>
  <c r="D168"/>
  <c r="D200"/>
  <c r="D232"/>
  <c r="D264"/>
  <c r="D296"/>
  <c r="D35"/>
  <c r="D67"/>
  <c r="D107"/>
  <c r="D171"/>
  <c r="D235"/>
  <c r="D20"/>
  <c r="D36"/>
  <c r="D52"/>
  <c r="D68"/>
  <c r="D84"/>
  <c r="D116"/>
  <c r="D148"/>
  <c r="D180"/>
  <c r="D212"/>
  <c r="D244"/>
  <c r="D276"/>
  <c r="D308"/>
  <c r="D111"/>
  <c r="D127"/>
  <c r="D143"/>
  <c r="D159"/>
  <c r="D175"/>
  <c r="D191"/>
  <c r="D207"/>
  <c r="D223"/>
  <c r="D239"/>
  <c r="D255"/>
  <c r="D271"/>
  <c r="D287"/>
  <c r="D303"/>
  <c r="D24"/>
  <c r="D40"/>
  <c r="D56"/>
  <c r="D72"/>
  <c r="D88"/>
  <c r="D112"/>
  <c r="D128"/>
  <c r="D144"/>
  <c r="D160"/>
  <c r="D176"/>
  <c r="D192"/>
  <c r="D208"/>
  <c r="D224"/>
  <c r="D240"/>
  <c r="D256"/>
  <c r="D272"/>
  <c r="D288"/>
  <c r="D304"/>
  <c r="D27"/>
  <c r="D43"/>
  <c r="D59"/>
  <c r="D75"/>
  <c r="D91"/>
  <c r="D123"/>
  <c r="D155"/>
  <c r="D187"/>
  <c r="D219"/>
  <c r="D251"/>
  <c r="AE12" i="25"/>
  <c r="AJ12" s="1"/>
  <c r="AK12" s="1"/>
  <c r="P19"/>
  <c r="O20" s="1"/>
  <c r="R18"/>
  <c r="F94"/>
  <c r="F238"/>
  <c r="F201"/>
  <c r="F88"/>
  <c r="F92"/>
  <c r="F96"/>
  <c r="F104"/>
  <c r="K104" s="1"/>
  <c r="F112"/>
  <c r="F116"/>
  <c r="F120"/>
  <c r="K120" s="1"/>
  <c r="F124"/>
  <c r="F128"/>
  <c r="F132"/>
  <c r="K132" s="1"/>
  <c r="F136"/>
  <c r="F140"/>
  <c r="F144"/>
  <c r="F148"/>
  <c r="F152"/>
  <c r="K152" s="1"/>
  <c r="F156"/>
  <c r="F160"/>
  <c r="F164"/>
  <c r="F168"/>
  <c r="K168" s="1"/>
  <c r="F172"/>
  <c r="F176"/>
  <c r="F180"/>
  <c r="F184"/>
  <c r="F188"/>
  <c r="F192"/>
  <c r="F196"/>
  <c r="K196" s="1"/>
  <c r="F200"/>
  <c r="F204"/>
  <c r="K204" s="1"/>
  <c r="F208"/>
  <c r="F212"/>
  <c r="F216"/>
  <c r="F220"/>
  <c r="F224"/>
  <c r="F228"/>
  <c r="F232"/>
  <c r="F236"/>
  <c r="K236" s="1"/>
  <c r="F240"/>
  <c r="F244"/>
  <c r="F248"/>
  <c r="F252"/>
  <c r="F256"/>
  <c r="F260"/>
  <c r="F264"/>
  <c r="F268"/>
  <c r="K268" s="1"/>
  <c r="F272"/>
  <c r="K272" s="1"/>
  <c r="F276"/>
  <c r="F280"/>
  <c r="F284"/>
  <c r="K284" s="1"/>
  <c r="F288"/>
  <c r="K288" s="1"/>
  <c r="F292"/>
  <c r="K292" s="1"/>
  <c r="F296"/>
  <c r="F300"/>
  <c r="F304"/>
  <c r="K304" s="1"/>
  <c r="F308"/>
  <c r="F91"/>
  <c r="F95"/>
  <c r="F99"/>
  <c r="F103"/>
  <c r="F107"/>
  <c r="K107" s="1"/>
  <c r="F111"/>
  <c r="K111" s="1"/>
  <c r="F115"/>
  <c r="K115" s="1"/>
  <c r="F119"/>
  <c r="F123"/>
  <c r="K123" s="1"/>
  <c r="F127"/>
  <c r="F131"/>
  <c r="F135"/>
  <c r="K135" s="1"/>
  <c r="F139"/>
  <c r="K139" s="1"/>
  <c r="F143"/>
  <c r="K143" s="1"/>
  <c r="F147"/>
  <c r="F151"/>
  <c r="F155"/>
  <c r="F159"/>
  <c r="K159" s="1"/>
  <c r="F163"/>
  <c r="F167"/>
  <c r="F171"/>
  <c r="K171" s="1"/>
  <c r="F175"/>
  <c r="F179"/>
  <c r="F183"/>
  <c r="F187"/>
  <c r="F191"/>
  <c r="F195"/>
  <c r="F199"/>
  <c r="F203"/>
  <c r="F207"/>
  <c r="K207" s="1"/>
  <c r="F211"/>
  <c r="K211" s="1"/>
  <c r="F215"/>
  <c r="F219"/>
  <c r="K219" s="1"/>
  <c r="F223"/>
  <c r="F227"/>
  <c r="F231"/>
  <c r="F235"/>
  <c r="F239"/>
  <c r="F243"/>
  <c r="K243" s="1"/>
  <c r="F247"/>
  <c r="F251"/>
  <c r="F255"/>
  <c r="K255" s="1"/>
  <c r="F259"/>
  <c r="F263"/>
  <c r="K263" s="1"/>
  <c r="F267"/>
  <c r="F271"/>
  <c r="F275"/>
  <c r="F279"/>
  <c r="F283"/>
  <c r="F287"/>
  <c r="F291"/>
  <c r="F295"/>
  <c r="F299"/>
  <c r="K299" s="1"/>
  <c r="F303"/>
  <c r="K303" s="1"/>
  <c r="F307"/>
  <c r="F22"/>
  <c r="F54"/>
  <c r="F62"/>
  <c r="F86"/>
  <c r="K86" s="1"/>
  <c r="V12"/>
  <c r="AA12" s="1"/>
  <c r="AB12" s="1"/>
  <c r="F12"/>
  <c r="N12"/>
  <c r="S12" s="1"/>
  <c r="T12" s="1"/>
  <c r="F16"/>
  <c r="K16" s="1"/>
  <c r="N16"/>
  <c r="S16" s="1"/>
  <c r="F20"/>
  <c r="K20" s="1"/>
  <c r="N20"/>
  <c r="S20" s="1"/>
  <c r="F24"/>
  <c r="F28"/>
  <c r="F32"/>
  <c r="K32" s="1"/>
  <c r="F36"/>
  <c r="F40"/>
  <c r="K40" s="1"/>
  <c r="F44"/>
  <c r="K44" s="1"/>
  <c r="F48"/>
  <c r="F52"/>
  <c r="K52" s="1"/>
  <c r="F56"/>
  <c r="F60"/>
  <c r="F64"/>
  <c r="F68"/>
  <c r="F72"/>
  <c r="F76"/>
  <c r="K76" s="1"/>
  <c r="F80"/>
  <c r="K80" s="1"/>
  <c r="F84"/>
  <c r="N15"/>
  <c r="S15" s="1"/>
  <c r="F15"/>
  <c r="K15" s="1"/>
  <c r="F19"/>
  <c r="K19" s="1"/>
  <c r="N19"/>
  <c r="S19" s="1"/>
  <c r="F23"/>
  <c r="K23" s="1"/>
  <c r="F27"/>
  <c r="F31"/>
  <c r="F35"/>
  <c r="F39"/>
  <c r="F43"/>
  <c r="F47"/>
  <c r="F51"/>
  <c r="F55"/>
  <c r="F59"/>
  <c r="K59" s="1"/>
  <c r="F63"/>
  <c r="F67"/>
  <c r="F71"/>
  <c r="F75"/>
  <c r="K75" s="1"/>
  <c r="F79"/>
  <c r="F83"/>
  <c r="F87"/>
  <c r="H19"/>
  <c r="J19" s="1"/>
  <c r="I34"/>
  <c r="D100" i="24"/>
  <c r="D23"/>
  <c r="D39"/>
  <c r="D55"/>
  <c r="D71"/>
  <c r="D87"/>
  <c r="D18"/>
  <c r="D34"/>
  <c r="D50"/>
  <c r="D66"/>
  <c r="D82"/>
  <c r="D98"/>
  <c r="D114"/>
  <c r="D130"/>
  <c r="D146"/>
  <c r="D162"/>
  <c r="D178"/>
  <c r="D194"/>
  <c r="D210"/>
  <c r="D226"/>
  <c r="D242"/>
  <c r="D258"/>
  <c r="D274"/>
  <c r="D290"/>
  <c r="D306"/>
  <c r="D21"/>
  <c r="D37"/>
  <c r="D53"/>
  <c r="D69"/>
  <c r="D85"/>
  <c r="D101"/>
  <c r="D117"/>
  <c r="D133"/>
  <c r="D149"/>
  <c r="D165"/>
  <c r="D181"/>
  <c r="D197"/>
  <c r="D213"/>
  <c r="D229"/>
  <c r="D245"/>
  <c r="D261"/>
  <c r="D277"/>
  <c r="D293"/>
  <c r="D309"/>
  <c r="D283"/>
  <c r="D299"/>
  <c r="D14"/>
  <c r="D30"/>
  <c r="D46"/>
  <c r="D62"/>
  <c r="D78"/>
  <c r="D94"/>
  <c r="D110"/>
  <c r="D126"/>
  <c r="D142"/>
  <c r="D158"/>
  <c r="D174"/>
  <c r="D190"/>
  <c r="D206"/>
  <c r="D222"/>
  <c r="D238"/>
  <c r="D254"/>
  <c r="D270"/>
  <c r="D286"/>
  <c r="D302"/>
  <c r="D17"/>
  <c r="D33"/>
  <c r="D49"/>
  <c r="D65"/>
  <c r="D81"/>
  <c r="D97"/>
  <c r="D113"/>
  <c r="D129"/>
  <c r="D145"/>
  <c r="D161"/>
  <c r="D177"/>
  <c r="D193"/>
  <c r="D209"/>
  <c r="D225"/>
  <c r="D241"/>
  <c r="D257"/>
  <c r="D273"/>
  <c r="D289"/>
  <c r="D305"/>
  <c r="D108"/>
  <c r="D124"/>
  <c r="D140"/>
  <c r="D156"/>
  <c r="D172"/>
  <c r="D188"/>
  <c r="D204"/>
  <c r="D220"/>
  <c r="D236"/>
  <c r="D252"/>
  <c r="D268"/>
  <c r="D284"/>
  <c r="D300"/>
  <c r="D15"/>
  <c r="D31"/>
  <c r="D47"/>
  <c r="D63"/>
  <c r="D79"/>
  <c r="D95"/>
  <c r="D26"/>
  <c r="D42"/>
  <c r="D58"/>
  <c r="D74"/>
  <c r="D90"/>
  <c r="D106"/>
  <c r="D122"/>
  <c r="D138"/>
  <c r="D154"/>
  <c r="D170"/>
  <c r="D186"/>
  <c r="D202"/>
  <c r="D218"/>
  <c r="D234"/>
  <c r="D250"/>
  <c r="D266"/>
  <c r="D282"/>
  <c r="D298"/>
  <c r="D13"/>
  <c r="D29"/>
  <c r="D45"/>
  <c r="D61"/>
  <c r="D77"/>
  <c r="D93"/>
  <c r="D109"/>
  <c r="D125"/>
  <c r="D141"/>
  <c r="D157"/>
  <c r="D173"/>
  <c r="D189"/>
  <c r="D205"/>
  <c r="D221"/>
  <c r="D237"/>
  <c r="D253"/>
  <c r="D269"/>
  <c r="D285"/>
  <c r="D301"/>
  <c r="D104"/>
  <c r="D99"/>
  <c r="D115"/>
  <c r="D131"/>
  <c r="D147"/>
  <c r="D163"/>
  <c r="D179"/>
  <c r="D195"/>
  <c r="D211"/>
  <c r="D227"/>
  <c r="D243"/>
  <c r="D259"/>
  <c r="D275"/>
  <c r="D291"/>
  <c r="D307"/>
  <c r="D22"/>
  <c r="D38"/>
  <c r="D54"/>
  <c r="D70"/>
  <c r="D86"/>
  <c r="D102"/>
  <c r="D118"/>
  <c r="D134"/>
  <c r="D150"/>
  <c r="D166"/>
  <c r="D182"/>
  <c r="D198"/>
  <c r="D214"/>
  <c r="D230"/>
  <c r="D246"/>
  <c r="D262"/>
  <c r="D278"/>
  <c r="D294"/>
  <c r="D310"/>
  <c r="D25"/>
  <c r="D41"/>
  <c r="D57"/>
  <c r="D73"/>
  <c r="D89"/>
  <c r="D105"/>
  <c r="D121"/>
  <c r="D137"/>
  <c r="D153"/>
  <c r="D169"/>
  <c r="D185"/>
  <c r="D201"/>
  <c r="D217"/>
  <c r="D233"/>
  <c r="D249"/>
  <c r="D265"/>
  <c r="D281"/>
  <c r="D297"/>
  <c r="F12" i="23"/>
  <c r="P13"/>
  <c r="R13" s="1"/>
  <c r="F13"/>
  <c r="H13" s="1"/>
  <c r="P14"/>
  <c r="F14"/>
  <c r="L5" i="10"/>
  <c r="M5" s="1"/>
  <c r="U30"/>
  <c r="R31"/>
  <c r="T30"/>
  <c r="P8"/>
  <c r="S7"/>
  <c r="Q7"/>
  <c r="R7" s="1"/>
  <c r="U7" s="1"/>
  <c r="T6"/>
  <c r="G4"/>
  <c r="B6"/>
  <c r="C6" s="1"/>
  <c r="E5"/>
  <c r="C5"/>
  <c r="D5" s="1"/>
  <c r="G5" s="1"/>
  <c r="F4"/>
  <c r="L6"/>
  <c r="J6"/>
  <c r="K6" s="1"/>
  <c r="N6" s="1"/>
  <c r="Z7"/>
  <c r="AB7" s="1"/>
  <c r="X7"/>
  <c r="W8"/>
  <c r="X6"/>
  <c r="Z6"/>
  <c r="AB6" s="1"/>
  <c r="J7"/>
  <c r="I8"/>
  <c r="L7"/>
  <c r="AO30"/>
  <c r="AM30"/>
  <c r="AH30"/>
  <c r="AF30"/>
  <c r="AO29"/>
  <c r="AM29"/>
  <c r="AH29"/>
  <c r="AF29"/>
  <c r="AO28"/>
  <c r="AM28"/>
  <c r="AH28"/>
  <c r="AF28"/>
  <c r="AO27"/>
  <c r="AM27"/>
  <c r="AH27"/>
  <c r="AF27"/>
  <c r="AO26"/>
  <c r="AM26"/>
  <c r="AH26"/>
  <c r="AF26"/>
  <c r="AO25"/>
  <c r="AM25"/>
  <c r="AH25"/>
  <c r="AF25"/>
  <c r="AO24"/>
  <c r="AM24"/>
  <c r="AH24"/>
  <c r="AF24"/>
  <c r="AO23"/>
  <c r="AM23"/>
  <c r="AH23"/>
  <c r="AF23"/>
  <c r="AO22"/>
  <c r="AM22"/>
  <c r="AH22"/>
  <c r="AF22"/>
  <c r="AO21"/>
  <c r="AM21"/>
  <c r="AH21"/>
  <c r="AF21"/>
  <c r="AO20"/>
  <c r="AM20"/>
  <c r="AH20"/>
  <c r="AF20"/>
  <c r="AO19"/>
  <c r="AM19"/>
  <c r="AH19"/>
  <c r="AF19"/>
  <c r="AO18"/>
  <c r="AO17"/>
  <c r="AO16"/>
  <c r="AO15"/>
  <c r="AO14"/>
  <c r="AO13"/>
  <c r="AO12"/>
  <c r="AO11"/>
  <c r="AO10"/>
  <c r="AO9"/>
  <c r="AO8"/>
  <c r="AO7"/>
  <c r="AO6"/>
  <c r="AO5"/>
  <c r="AO4"/>
  <c r="AM18"/>
  <c r="AM17"/>
  <c r="AM16"/>
  <c r="AM15"/>
  <c r="AM14"/>
  <c r="AM13"/>
  <c r="AM12"/>
  <c r="AM11"/>
  <c r="AM10"/>
  <c r="AM9"/>
  <c r="AM8"/>
  <c r="AM7"/>
  <c r="AM6"/>
  <c r="AM5"/>
  <c r="AM4"/>
  <c r="AN4" s="1"/>
  <c r="AH18"/>
  <c r="AF18"/>
  <c r="AH17"/>
  <c r="AF17"/>
  <c r="AH16"/>
  <c r="AF16"/>
  <c r="AH15"/>
  <c r="AF15"/>
  <c r="AH14"/>
  <c r="AF14"/>
  <c r="AH13"/>
  <c r="AF13"/>
  <c r="AH12"/>
  <c r="AF12"/>
  <c r="AH11"/>
  <c r="AF11"/>
  <c r="AH10"/>
  <c r="AF10"/>
  <c r="AH9"/>
  <c r="AF9"/>
  <c r="AH8"/>
  <c r="AF8"/>
  <c r="AH7"/>
  <c r="AF7"/>
  <c r="AH6"/>
  <c r="AF6"/>
  <c r="AH5"/>
  <c r="AF5"/>
  <c r="AH4"/>
  <c r="AF4"/>
  <c r="AN22" i="26" l="1"/>
  <c r="AS22" s="1"/>
  <c r="AN19"/>
  <c r="AS19" s="1"/>
  <c r="AN24"/>
  <c r="AS24" s="1"/>
  <c r="AN21"/>
  <c r="AS21" s="1"/>
  <c r="AO13" i="27"/>
  <c r="AT13" s="1"/>
  <c r="R312" i="30"/>
  <c r="AO15" i="27"/>
  <c r="AT15" s="1"/>
  <c r="AE311" i="25"/>
  <c r="AN13"/>
  <c r="AS13" s="1"/>
  <c r="AO13"/>
  <c r="AN25" i="26"/>
  <c r="AS25" s="1"/>
  <c r="AO25"/>
  <c r="AP15" i="27"/>
  <c r="AO14"/>
  <c r="AT14" s="1"/>
  <c r="I312" i="30"/>
  <c r="O15"/>
  <c r="P15" s="1"/>
  <c r="M16"/>
  <c r="N16" s="1"/>
  <c r="O16" s="1"/>
  <c r="X15"/>
  <c r="Y15" s="1"/>
  <c r="V16"/>
  <c r="W16" s="1"/>
  <c r="X16" s="1"/>
  <c r="E312"/>
  <c r="E311"/>
  <c r="AG314" i="9"/>
  <c r="AG303"/>
  <c r="AH303" s="1"/>
  <c r="AI303" s="1"/>
  <c r="AJ303" s="1"/>
  <c r="AG306"/>
  <c r="AG295"/>
  <c r="AH295" s="1"/>
  <c r="AI295" s="1"/>
  <c r="AJ295" s="1"/>
  <c r="AG298"/>
  <c r="AG287"/>
  <c r="AH287" s="1"/>
  <c r="AI287" s="1"/>
  <c r="AJ287" s="1"/>
  <c r="AG290"/>
  <c r="AG279"/>
  <c r="AH279" s="1"/>
  <c r="AI279" s="1"/>
  <c r="AJ279" s="1"/>
  <c r="AG282"/>
  <c r="AG271"/>
  <c r="AH271" s="1"/>
  <c r="AI271" s="1"/>
  <c r="AJ271" s="1"/>
  <c r="AG274"/>
  <c r="AG263"/>
  <c r="AH263" s="1"/>
  <c r="AI263" s="1"/>
  <c r="AJ263" s="1"/>
  <c r="AG266"/>
  <c r="AG255"/>
  <c r="AH255" s="1"/>
  <c r="AI255" s="1"/>
  <c r="AJ255" s="1"/>
  <c r="AG258"/>
  <c r="AG247"/>
  <c r="AH247" s="1"/>
  <c r="AI247" s="1"/>
  <c r="AJ247" s="1"/>
  <c r="AG250"/>
  <c r="AG239"/>
  <c r="AH239" s="1"/>
  <c r="AI239" s="1"/>
  <c r="AJ239" s="1"/>
  <c r="AG242"/>
  <c r="AG231"/>
  <c r="AH231" s="1"/>
  <c r="AI231" s="1"/>
  <c r="AJ231" s="1"/>
  <c r="AG234"/>
  <c r="AG223"/>
  <c r="AH223" s="1"/>
  <c r="AI223" s="1"/>
  <c r="AJ223" s="1"/>
  <c r="AG226"/>
  <c r="AG215"/>
  <c r="AH215" s="1"/>
  <c r="AI215" s="1"/>
  <c r="AJ215" s="1"/>
  <c r="AG218"/>
  <c r="AG207"/>
  <c r="AH207" s="1"/>
  <c r="AI207" s="1"/>
  <c r="AJ207" s="1"/>
  <c r="AG210"/>
  <c r="AG199"/>
  <c r="AH199" s="1"/>
  <c r="AI199" s="1"/>
  <c r="AJ199" s="1"/>
  <c r="AG202"/>
  <c r="AG191"/>
  <c r="AH191" s="1"/>
  <c r="AI191" s="1"/>
  <c r="AJ191" s="1"/>
  <c r="AG194"/>
  <c r="AG183"/>
  <c r="AH183" s="1"/>
  <c r="AI183" s="1"/>
  <c r="AJ183" s="1"/>
  <c r="AG186"/>
  <c r="AG175"/>
  <c r="AH175" s="1"/>
  <c r="AI175" s="1"/>
  <c r="AJ175" s="1"/>
  <c r="AG178"/>
  <c r="AG167"/>
  <c r="AH167" s="1"/>
  <c r="AI167" s="1"/>
  <c r="AJ167" s="1"/>
  <c r="AG170"/>
  <c r="AG159"/>
  <c r="AH159" s="1"/>
  <c r="AI159" s="1"/>
  <c r="AJ159" s="1"/>
  <c r="AG162"/>
  <c r="AG151"/>
  <c r="AH151" s="1"/>
  <c r="AI151" s="1"/>
  <c r="AJ151" s="1"/>
  <c r="AG154"/>
  <c r="AG143"/>
  <c r="AH143" s="1"/>
  <c r="AI143" s="1"/>
  <c r="AJ143" s="1"/>
  <c r="AG146"/>
  <c r="AG135"/>
  <c r="AH135" s="1"/>
  <c r="AI135" s="1"/>
  <c r="AJ135" s="1"/>
  <c r="AG138"/>
  <c r="AG127"/>
  <c r="AH127" s="1"/>
  <c r="AI127" s="1"/>
  <c r="AJ127" s="1"/>
  <c r="AG130"/>
  <c r="AG119"/>
  <c r="AH119" s="1"/>
  <c r="AI119" s="1"/>
  <c r="AJ119" s="1"/>
  <c r="AG122"/>
  <c r="AG111"/>
  <c r="AH111" s="1"/>
  <c r="AI111" s="1"/>
  <c r="AJ111" s="1"/>
  <c r="AG114"/>
  <c r="AG103"/>
  <c r="AH103" s="1"/>
  <c r="AI103" s="1"/>
  <c r="AJ103" s="1"/>
  <c r="AG95"/>
  <c r="AH95" s="1"/>
  <c r="AI95" s="1"/>
  <c r="AJ95" s="1"/>
  <c r="AG106"/>
  <c r="AG98"/>
  <c r="AG87"/>
  <c r="AH87" s="1"/>
  <c r="AI87" s="1"/>
  <c r="AJ87" s="1"/>
  <c r="AG90"/>
  <c r="AG79"/>
  <c r="AH79" s="1"/>
  <c r="AI79" s="1"/>
  <c r="AJ79" s="1"/>
  <c r="AG82"/>
  <c r="AG71"/>
  <c r="AH71" s="1"/>
  <c r="AI71" s="1"/>
  <c r="AJ71" s="1"/>
  <c r="AG74"/>
  <c r="AG63"/>
  <c r="AH63" s="1"/>
  <c r="AI63" s="1"/>
  <c r="AJ63" s="1"/>
  <c r="AG66"/>
  <c r="AG55"/>
  <c r="AH55" s="1"/>
  <c r="AI55" s="1"/>
  <c r="AJ55" s="1"/>
  <c r="AG58"/>
  <c r="AG47"/>
  <c r="AH47" s="1"/>
  <c r="AI47" s="1"/>
  <c r="AJ47" s="1"/>
  <c r="AG50"/>
  <c r="AG39"/>
  <c r="AH39" s="1"/>
  <c r="AI39" s="1"/>
  <c r="AJ39" s="1"/>
  <c r="AG42"/>
  <c r="AG31"/>
  <c r="AH31" s="1"/>
  <c r="AI31" s="1"/>
  <c r="AJ31" s="1"/>
  <c r="AG34"/>
  <c r="AG23"/>
  <c r="AH23" s="1"/>
  <c r="AI23" s="1"/>
  <c r="AJ23" s="1"/>
  <c r="D314" i="1"/>
  <c r="B313" i="30"/>
  <c r="D311" i="16"/>
  <c r="E311"/>
  <c r="AO311" i="26"/>
  <c r="F311"/>
  <c r="K311" s="1"/>
  <c r="AF311"/>
  <c r="N311"/>
  <c r="S311" s="1"/>
  <c r="D313" i="12"/>
  <c r="AB325" s="1"/>
  <c r="D312"/>
  <c r="S325" s="1"/>
  <c r="D311"/>
  <c r="J325" s="1"/>
  <c r="AH311" i="24"/>
  <c r="N311"/>
  <c r="X311"/>
  <c r="D311"/>
  <c r="AG318" i="9"/>
  <c r="AG307"/>
  <c r="AH307" s="1"/>
  <c r="AI307" s="1"/>
  <c r="AJ307" s="1"/>
  <c r="AG310"/>
  <c r="AG299"/>
  <c r="AH299" s="1"/>
  <c r="AI299" s="1"/>
  <c r="AJ299" s="1"/>
  <c r="AG302"/>
  <c r="AG291"/>
  <c r="AH291" s="1"/>
  <c r="AI291" s="1"/>
  <c r="AJ291" s="1"/>
  <c r="AG294"/>
  <c r="AG283"/>
  <c r="AH283" s="1"/>
  <c r="AI283" s="1"/>
  <c r="AJ283" s="1"/>
  <c r="AG286"/>
  <c r="AG275"/>
  <c r="AH275" s="1"/>
  <c r="AI275" s="1"/>
  <c r="AJ275" s="1"/>
  <c r="AG278"/>
  <c r="AG267"/>
  <c r="AH267" s="1"/>
  <c r="AI267" s="1"/>
  <c r="AJ267" s="1"/>
  <c r="AG270"/>
  <c r="AG259"/>
  <c r="AH259" s="1"/>
  <c r="AI259" s="1"/>
  <c r="AJ259" s="1"/>
  <c r="AG262"/>
  <c r="AG251"/>
  <c r="AH251" s="1"/>
  <c r="AI251" s="1"/>
  <c r="AJ251" s="1"/>
  <c r="AG254"/>
  <c r="AG243"/>
  <c r="AH243" s="1"/>
  <c r="AI243" s="1"/>
  <c r="AJ243" s="1"/>
  <c r="AG246"/>
  <c r="AG235"/>
  <c r="AH235" s="1"/>
  <c r="AI235" s="1"/>
  <c r="AJ235" s="1"/>
  <c r="AG238"/>
  <c r="AG227"/>
  <c r="AH227" s="1"/>
  <c r="AI227" s="1"/>
  <c r="AJ227" s="1"/>
  <c r="AG219"/>
  <c r="AH219" s="1"/>
  <c r="AI219" s="1"/>
  <c r="AJ219" s="1"/>
  <c r="AG230"/>
  <c r="AG211"/>
  <c r="AH211" s="1"/>
  <c r="AI211" s="1"/>
  <c r="AJ211" s="1"/>
  <c r="AG222"/>
  <c r="AG203"/>
  <c r="AH203" s="1"/>
  <c r="AI203" s="1"/>
  <c r="AJ203" s="1"/>
  <c r="AG214"/>
  <c r="AG195"/>
  <c r="AH195" s="1"/>
  <c r="AI195" s="1"/>
  <c r="AJ195" s="1"/>
  <c r="AG206"/>
  <c r="AG187"/>
  <c r="AH187" s="1"/>
  <c r="AI187" s="1"/>
  <c r="AJ187" s="1"/>
  <c r="AG198"/>
  <c r="AG179"/>
  <c r="AH179" s="1"/>
  <c r="AI179" s="1"/>
  <c r="AJ179" s="1"/>
  <c r="AG190"/>
  <c r="AG171"/>
  <c r="AH171" s="1"/>
  <c r="AI171" s="1"/>
  <c r="AJ171" s="1"/>
  <c r="AG182"/>
  <c r="AG174"/>
  <c r="AG163"/>
  <c r="AH163" s="1"/>
  <c r="AI163" s="1"/>
  <c r="AJ163" s="1"/>
  <c r="AG166"/>
  <c r="AG155"/>
  <c r="AH155" s="1"/>
  <c r="AI155" s="1"/>
  <c r="AJ155" s="1"/>
  <c r="AG158"/>
  <c r="AG147"/>
  <c r="AH147" s="1"/>
  <c r="AI147" s="1"/>
  <c r="AJ147" s="1"/>
  <c r="AG150"/>
  <c r="AG139"/>
  <c r="AH139" s="1"/>
  <c r="AI139" s="1"/>
  <c r="AJ139" s="1"/>
  <c r="AG142"/>
  <c r="AG131"/>
  <c r="AH131" s="1"/>
  <c r="AI131" s="1"/>
  <c r="AJ131" s="1"/>
  <c r="AG134"/>
  <c r="AG123"/>
  <c r="AH123" s="1"/>
  <c r="AI123" s="1"/>
  <c r="AJ123" s="1"/>
  <c r="AG126"/>
  <c r="AG115"/>
  <c r="AH115" s="1"/>
  <c r="AI115" s="1"/>
  <c r="AJ115" s="1"/>
  <c r="AG118"/>
  <c r="AG107"/>
  <c r="AH107" s="1"/>
  <c r="AI107" s="1"/>
  <c r="AJ107" s="1"/>
  <c r="AG99"/>
  <c r="AH99" s="1"/>
  <c r="AI99" s="1"/>
  <c r="AJ99" s="1"/>
  <c r="AG110"/>
  <c r="AG91"/>
  <c r="AH91" s="1"/>
  <c r="AI91" s="1"/>
  <c r="AJ91" s="1"/>
  <c r="AG102"/>
  <c r="AG94"/>
  <c r="AG83"/>
  <c r="AH83" s="1"/>
  <c r="AI83" s="1"/>
  <c r="AJ83" s="1"/>
  <c r="AG86"/>
  <c r="AG75"/>
  <c r="AH75" s="1"/>
  <c r="AI75" s="1"/>
  <c r="AJ75" s="1"/>
  <c r="AG78"/>
  <c r="AG67"/>
  <c r="AH67" s="1"/>
  <c r="AI67" s="1"/>
  <c r="AJ67" s="1"/>
  <c r="AG70"/>
  <c r="AG59"/>
  <c r="AH59" s="1"/>
  <c r="AI59" s="1"/>
  <c r="AJ59" s="1"/>
  <c r="AG62"/>
  <c r="AG51"/>
  <c r="AH51" s="1"/>
  <c r="AI51" s="1"/>
  <c r="AJ51" s="1"/>
  <c r="AG54"/>
  <c r="AG43"/>
  <c r="AH43" s="1"/>
  <c r="AI43" s="1"/>
  <c r="AJ43" s="1"/>
  <c r="AG35"/>
  <c r="AH35" s="1"/>
  <c r="AI35" s="1"/>
  <c r="AJ35" s="1"/>
  <c r="AG46"/>
  <c r="AG38"/>
  <c r="AG27"/>
  <c r="AH27" s="1"/>
  <c r="AI27" s="1"/>
  <c r="AJ27" s="1"/>
  <c r="L318"/>
  <c r="AB310"/>
  <c r="B312" i="24"/>
  <c r="B312" i="26"/>
  <c r="D312" s="1"/>
  <c r="B312" i="12"/>
  <c r="B312" i="25"/>
  <c r="D312" s="1"/>
  <c r="B312" i="9"/>
  <c r="B312" i="27"/>
  <c r="B312" i="23"/>
  <c r="D312" s="1"/>
  <c r="B312" i="20"/>
  <c r="B312" i="4"/>
  <c r="B312" i="14"/>
  <c r="C312" s="1"/>
  <c r="B312" i="16"/>
  <c r="B312" i="17"/>
  <c r="D312" s="1"/>
  <c r="G311" i="4"/>
  <c r="F311"/>
  <c r="H311"/>
  <c r="R311"/>
  <c r="M311"/>
  <c r="I311"/>
  <c r="J311"/>
  <c r="L311"/>
  <c r="D311"/>
  <c r="K311"/>
  <c r="O311"/>
  <c r="N311"/>
  <c r="P311"/>
  <c r="E311"/>
  <c r="Q311"/>
  <c r="E311" i="20"/>
  <c r="D311"/>
  <c r="AF311" i="25"/>
  <c r="AE312" s="1"/>
  <c r="F311"/>
  <c r="AO311"/>
  <c r="AN312" s="1"/>
  <c r="AS312" s="1"/>
  <c r="AO311" i="9"/>
  <c r="D313"/>
  <c r="D311"/>
  <c r="Y311" s="1"/>
  <c r="D312"/>
  <c r="Q322" s="1"/>
  <c r="D311" i="27"/>
  <c r="E311"/>
  <c r="S291" i="12"/>
  <c r="S305"/>
  <c r="AB305"/>
  <c r="AB291"/>
  <c r="J285"/>
  <c r="J271"/>
  <c r="S265"/>
  <c r="S251"/>
  <c r="AB265"/>
  <c r="AB251"/>
  <c r="J245"/>
  <c r="J231"/>
  <c r="S225"/>
  <c r="S211"/>
  <c r="AB225"/>
  <c r="AB211"/>
  <c r="J205"/>
  <c r="J191"/>
  <c r="S171"/>
  <c r="T171" s="1"/>
  <c r="S185"/>
  <c r="AB185"/>
  <c r="AB171"/>
  <c r="J165"/>
  <c r="J151"/>
  <c r="S145"/>
  <c r="S131"/>
  <c r="AB145"/>
  <c r="AB131"/>
  <c r="J125"/>
  <c r="J111"/>
  <c r="S105"/>
  <c r="S91"/>
  <c r="AB105"/>
  <c r="AB91"/>
  <c r="J71"/>
  <c r="J85"/>
  <c r="S65"/>
  <c r="S51"/>
  <c r="AB65"/>
  <c r="AB51"/>
  <c r="J45"/>
  <c r="J31"/>
  <c r="AB306"/>
  <c r="AB320"/>
  <c r="J300"/>
  <c r="J286"/>
  <c r="S286"/>
  <c r="S300"/>
  <c r="AB266"/>
  <c r="AB280"/>
  <c r="J260"/>
  <c r="J246"/>
  <c r="S260"/>
  <c r="S246"/>
  <c r="AB240"/>
  <c r="AB226"/>
  <c r="J220"/>
  <c r="J206"/>
  <c r="S220"/>
  <c r="S206"/>
  <c r="AB200"/>
  <c r="AB186"/>
  <c r="J180"/>
  <c r="J166"/>
  <c r="S166"/>
  <c r="S180"/>
  <c r="AB160"/>
  <c r="AB146"/>
  <c r="J140"/>
  <c r="J126"/>
  <c r="S126"/>
  <c r="S140"/>
  <c r="AB120"/>
  <c r="AB106"/>
  <c r="J86"/>
  <c r="J100"/>
  <c r="S100"/>
  <c r="S86"/>
  <c r="AB80"/>
  <c r="AB66"/>
  <c r="J60"/>
  <c r="J46"/>
  <c r="S60"/>
  <c r="S46"/>
  <c r="S315"/>
  <c r="S301"/>
  <c r="AB315"/>
  <c r="AB301"/>
  <c r="J295"/>
  <c r="J281"/>
  <c r="S275"/>
  <c r="S261"/>
  <c r="AB261"/>
  <c r="AB275"/>
  <c r="J255"/>
  <c r="J241"/>
  <c r="S235"/>
  <c r="S221"/>
  <c r="AB235"/>
  <c r="AB221"/>
  <c r="J215"/>
  <c r="J201"/>
  <c r="S181"/>
  <c r="S195"/>
  <c r="AB195"/>
  <c r="AB181"/>
  <c r="J175"/>
  <c r="J161"/>
  <c r="S155"/>
  <c r="S141"/>
  <c r="AB141"/>
  <c r="AB155"/>
  <c r="J135"/>
  <c r="J121"/>
  <c r="S115"/>
  <c r="S101"/>
  <c r="AB115"/>
  <c r="AB101"/>
  <c r="J95"/>
  <c r="J81"/>
  <c r="S61"/>
  <c r="S75"/>
  <c r="AB75"/>
  <c r="AB61"/>
  <c r="J55"/>
  <c r="J41"/>
  <c r="AB310"/>
  <c r="AB296"/>
  <c r="J290"/>
  <c r="J276"/>
  <c r="S290"/>
  <c r="S276"/>
  <c r="AB256"/>
  <c r="AB270"/>
  <c r="J250"/>
  <c r="J236"/>
  <c r="S236"/>
  <c r="S250"/>
  <c r="AB230"/>
  <c r="AB216"/>
  <c r="J210"/>
  <c r="J196"/>
  <c r="S210"/>
  <c r="S196"/>
  <c r="AB190"/>
  <c r="AB176"/>
  <c r="J170"/>
  <c r="J156"/>
  <c r="S170"/>
  <c r="S156"/>
  <c r="T156" s="1"/>
  <c r="J150"/>
  <c r="J136"/>
  <c r="AB130"/>
  <c r="AB116"/>
  <c r="S116"/>
  <c r="S130"/>
  <c r="J110"/>
  <c r="J96"/>
  <c r="AB90"/>
  <c r="AB76"/>
  <c r="S90"/>
  <c r="S76"/>
  <c r="AB70"/>
  <c r="AB56"/>
  <c r="J50"/>
  <c r="J36"/>
  <c r="S50"/>
  <c r="S36"/>
  <c r="O19" i="27"/>
  <c r="T19" s="1"/>
  <c r="J305" i="12"/>
  <c r="J291"/>
  <c r="S285"/>
  <c r="S271"/>
  <c r="AB285"/>
  <c r="AB271"/>
  <c r="J265"/>
  <c r="J251"/>
  <c r="S231"/>
  <c r="S245"/>
  <c r="AB245"/>
  <c r="AB231"/>
  <c r="J225"/>
  <c r="J211"/>
  <c r="S205"/>
  <c r="S191"/>
  <c r="AB205"/>
  <c r="AB191"/>
  <c r="J185"/>
  <c r="J171"/>
  <c r="S165"/>
  <c r="S151"/>
  <c r="AB165"/>
  <c r="AB151"/>
  <c r="J145"/>
  <c r="J131"/>
  <c r="S111"/>
  <c r="S125"/>
  <c r="AB125"/>
  <c r="AB111"/>
  <c r="J105"/>
  <c r="J91"/>
  <c r="S85"/>
  <c r="S71"/>
  <c r="AB85"/>
  <c r="AB71"/>
  <c r="J65"/>
  <c r="J51"/>
  <c r="S45"/>
  <c r="S31"/>
  <c r="AB45"/>
  <c r="AB31"/>
  <c r="J320"/>
  <c r="J306"/>
  <c r="S320"/>
  <c r="S306"/>
  <c r="AB300"/>
  <c r="AB286"/>
  <c r="J266"/>
  <c r="J280"/>
  <c r="S280"/>
  <c r="S266"/>
  <c r="AB260"/>
  <c r="AB246"/>
  <c r="J240"/>
  <c r="J226"/>
  <c r="S240"/>
  <c r="S226"/>
  <c r="AB220"/>
  <c r="AB206"/>
  <c r="J200"/>
  <c r="J186"/>
  <c r="S200"/>
  <c r="S186"/>
  <c r="AB180"/>
  <c r="AB166"/>
  <c r="J160"/>
  <c r="J146"/>
  <c r="S160"/>
  <c r="S146"/>
  <c r="AB140"/>
  <c r="AB126"/>
  <c r="J120"/>
  <c r="J106"/>
  <c r="S120"/>
  <c r="S106"/>
  <c r="AB86"/>
  <c r="AB100"/>
  <c r="J80"/>
  <c r="J66"/>
  <c r="S66"/>
  <c r="S80"/>
  <c r="AB60"/>
  <c r="AB46"/>
  <c r="J315"/>
  <c r="J301"/>
  <c r="S295"/>
  <c r="S281"/>
  <c r="AB295"/>
  <c r="AB281"/>
  <c r="J261"/>
  <c r="J275"/>
  <c r="S241"/>
  <c r="S255"/>
  <c r="AB255"/>
  <c r="AB241"/>
  <c r="J235"/>
  <c r="J221"/>
  <c r="S215"/>
  <c r="S201"/>
  <c r="AB215"/>
  <c r="AB201"/>
  <c r="J195"/>
  <c r="J181"/>
  <c r="S175"/>
  <c r="S161"/>
  <c r="AB175"/>
  <c r="AB161"/>
  <c r="J155"/>
  <c r="J141"/>
  <c r="S135"/>
  <c r="S121"/>
  <c r="AB135"/>
  <c r="AB121"/>
  <c r="J115"/>
  <c r="J101"/>
  <c r="S95"/>
  <c r="S81"/>
  <c r="AB81"/>
  <c r="AB95"/>
  <c r="J75"/>
  <c r="J61"/>
  <c r="S41"/>
  <c r="S55"/>
  <c r="AB55"/>
  <c r="AB41"/>
  <c r="J310"/>
  <c r="J296"/>
  <c r="S310"/>
  <c r="S296"/>
  <c r="AB290"/>
  <c r="AB276"/>
  <c r="J270"/>
  <c r="J256"/>
  <c r="S270"/>
  <c r="S256"/>
  <c r="AB250"/>
  <c r="AB236"/>
  <c r="J230"/>
  <c r="J216"/>
  <c r="S216"/>
  <c r="T216" s="1"/>
  <c r="S230"/>
  <c r="AB210"/>
  <c r="AB196"/>
  <c r="J190"/>
  <c r="J176"/>
  <c r="S190"/>
  <c r="S176"/>
  <c r="AB170"/>
  <c r="AB156"/>
  <c r="AB150"/>
  <c r="AB136"/>
  <c r="S150"/>
  <c r="S136"/>
  <c r="J130"/>
  <c r="J116"/>
  <c r="AB110"/>
  <c r="AB96"/>
  <c r="S110"/>
  <c r="S96"/>
  <c r="J90"/>
  <c r="J76"/>
  <c r="J70"/>
  <c r="J56"/>
  <c r="S70"/>
  <c r="S56"/>
  <c r="AB50"/>
  <c r="AB36"/>
  <c r="AQ24" i="9"/>
  <c r="AR24" s="1"/>
  <c r="AT23"/>
  <c r="AV23" s="1"/>
  <c r="K314"/>
  <c r="AA306"/>
  <c r="K306"/>
  <c r="AA298"/>
  <c r="K298"/>
  <c r="AA290"/>
  <c r="K290"/>
  <c r="AA282"/>
  <c r="K282"/>
  <c r="AA274"/>
  <c r="K274"/>
  <c r="AA266"/>
  <c r="K266"/>
  <c r="AA258"/>
  <c r="K258"/>
  <c r="AA250"/>
  <c r="K250"/>
  <c r="AA242"/>
  <c r="K242"/>
  <c r="AA234"/>
  <c r="K234"/>
  <c r="AA226"/>
  <c r="K226"/>
  <c r="AA218"/>
  <c r="K218"/>
  <c r="AA210"/>
  <c r="K210"/>
  <c r="AA202"/>
  <c r="K202"/>
  <c r="AA194"/>
  <c r="K194"/>
  <c r="AA186"/>
  <c r="K186"/>
  <c r="AA178"/>
  <c r="K178"/>
  <c r="AA170"/>
  <c r="K170"/>
  <c r="AA162"/>
  <c r="K162"/>
  <c r="AA154"/>
  <c r="K154"/>
  <c r="AA146"/>
  <c r="K146"/>
  <c r="AA138"/>
  <c r="K138"/>
  <c r="AA130"/>
  <c r="K130"/>
  <c r="AA122"/>
  <c r="K122"/>
  <c r="AA114"/>
  <c r="K114"/>
  <c r="AA106"/>
  <c r="K106"/>
  <c r="AA98"/>
  <c r="K98"/>
  <c r="AA90"/>
  <c r="K90"/>
  <c r="AA82"/>
  <c r="K82"/>
  <c r="AA74"/>
  <c r="K74"/>
  <c r="AA66"/>
  <c r="K66"/>
  <c r="AA58"/>
  <c r="K58"/>
  <c r="AA50"/>
  <c r="K50"/>
  <c r="AA42"/>
  <c r="K42"/>
  <c r="AA34"/>
  <c r="K34"/>
  <c r="AA26"/>
  <c r="K26"/>
  <c r="AA18"/>
  <c r="J314"/>
  <c r="Z306"/>
  <c r="J306"/>
  <c r="Z298"/>
  <c r="J298"/>
  <c r="Z290"/>
  <c r="J290"/>
  <c r="Z282"/>
  <c r="J282"/>
  <c r="Z274"/>
  <c r="J274"/>
  <c r="Z266"/>
  <c r="J266"/>
  <c r="Z258"/>
  <c r="J258"/>
  <c r="Z250"/>
  <c r="J250"/>
  <c r="Z242"/>
  <c r="J242"/>
  <c r="Z234"/>
  <c r="J234"/>
  <c r="Z226"/>
  <c r="J226"/>
  <c r="Z218"/>
  <c r="J218"/>
  <c r="Z210"/>
  <c r="J210"/>
  <c r="Z202"/>
  <c r="J202"/>
  <c r="Z194"/>
  <c r="J194"/>
  <c r="Z186"/>
  <c r="J186"/>
  <c r="Z178"/>
  <c r="J178"/>
  <c r="Z170"/>
  <c r="J170"/>
  <c r="Z162"/>
  <c r="J162"/>
  <c r="Z154"/>
  <c r="J154"/>
  <c r="Z146"/>
  <c r="J146"/>
  <c r="Z138"/>
  <c r="J138"/>
  <c r="Z130"/>
  <c r="J130"/>
  <c r="Z122"/>
  <c r="J122"/>
  <c r="Z114"/>
  <c r="J114"/>
  <c r="Z106"/>
  <c r="J106"/>
  <c r="Z98"/>
  <c r="J98"/>
  <c r="Z90"/>
  <c r="J90"/>
  <c r="Z82"/>
  <c r="J82"/>
  <c r="Z74"/>
  <c r="J74"/>
  <c r="Z66"/>
  <c r="J66"/>
  <c r="Z58"/>
  <c r="J58"/>
  <c r="Z50"/>
  <c r="J50"/>
  <c r="Z42"/>
  <c r="J42"/>
  <c r="Z34"/>
  <c r="J34"/>
  <c r="Z26"/>
  <c r="J26"/>
  <c r="Z18"/>
  <c r="K318"/>
  <c r="AA310"/>
  <c r="Y306"/>
  <c r="Y303"/>
  <c r="Y298"/>
  <c r="Y295"/>
  <c r="Y290"/>
  <c r="Y287"/>
  <c r="Y282"/>
  <c r="Y279"/>
  <c r="Y274"/>
  <c r="Y271"/>
  <c r="Y266"/>
  <c r="Y263"/>
  <c r="Y258"/>
  <c r="Y255"/>
  <c r="Y250"/>
  <c r="Y247"/>
  <c r="Y242"/>
  <c r="Y239"/>
  <c r="Y234"/>
  <c r="Y231"/>
  <c r="Y226"/>
  <c r="Y223"/>
  <c r="Y218"/>
  <c r="Y215"/>
  <c r="Y210"/>
  <c r="Y207"/>
  <c r="Y202"/>
  <c r="Y199"/>
  <c r="Y194"/>
  <c r="Y191"/>
  <c r="Y186"/>
  <c r="Y183"/>
  <c r="Y178"/>
  <c r="Y175"/>
  <c r="Y170"/>
  <c r="Y167"/>
  <c r="Y162"/>
  <c r="Y159"/>
  <c r="Y154"/>
  <c r="Y151"/>
  <c r="Y146"/>
  <c r="Y143"/>
  <c r="Y138"/>
  <c r="Y135"/>
  <c r="Y130"/>
  <c r="Y127"/>
  <c r="Y122"/>
  <c r="Y119"/>
  <c r="Y114"/>
  <c r="Y111"/>
  <c r="Y106"/>
  <c r="Y103"/>
  <c r="Y98"/>
  <c r="Y95"/>
  <c r="Y90"/>
  <c r="Y87"/>
  <c r="Y82"/>
  <c r="Y79"/>
  <c r="Y74"/>
  <c r="Y71"/>
  <c r="Y66"/>
  <c r="Y63"/>
  <c r="Y58"/>
  <c r="Y55"/>
  <c r="Y50"/>
  <c r="Y47"/>
  <c r="Y42"/>
  <c r="Y39"/>
  <c r="Y34"/>
  <c r="Y31"/>
  <c r="I34"/>
  <c r="Y26"/>
  <c r="Y23"/>
  <c r="I26"/>
  <c r="Y18"/>
  <c r="L310"/>
  <c r="AB302"/>
  <c r="L302"/>
  <c r="AB294"/>
  <c r="L294"/>
  <c r="AB286"/>
  <c r="L286"/>
  <c r="AB278"/>
  <c r="L278"/>
  <c r="AB270"/>
  <c r="L270"/>
  <c r="AB262"/>
  <c r="L262"/>
  <c r="AB254"/>
  <c r="L254"/>
  <c r="AB246"/>
  <c r="L246"/>
  <c r="AB238"/>
  <c r="L238"/>
  <c r="AB230"/>
  <c r="L230"/>
  <c r="AB222"/>
  <c r="L222"/>
  <c r="AB214"/>
  <c r="L214"/>
  <c r="AB206"/>
  <c r="L206"/>
  <c r="AB198"/>
  <c r="L198"/>
  <c r="AB190"/>
  <c r="L190"/>
  <c r="AB182"/>
  <c r="L178"/>
  <c r="AB170"/>
  <c r="L170"/>
  <c r="AB162"/>
  <c r="L162"/>
  <c r="AB154"/>
  <c r="L154"/>
  <c r="AB146"/>
  <c r="L146"/>
  <c r="AB138"/>
  <c r="L138"/>
  <c r="AB130"/>
  <c r="L130"/>
  <c r="AB122"/>
  <c r="L122"/>
  <c r="AB114"/>
  <c r="L114"/>
  <c r="AB106"/>
  <c r="L106"/>
  <c r="AB98"/>
  <c r="L98"/>
  <c r="AB90"/>
  <c r="L90"/>
  <c r="AB82"/>
  <c r="L82"/>
  <c r="AB74"/>
  <c r="L74"/>
  <c r="AB66"/>
  <c r="L66"/>
  <c r="AB58"/>
  <c r="L58"/>
  <c r="AB50"/>
  <c r="L50"/>
  <c r="AB42"/>
  <c r="L42"/>
  <c r="AB34"/>
  <c r="L34"/>
  <c r="AB26"/>
  <c r="L26"/>
  <c r="AB18"/>
  <c r="K310"/>
  <c r="AA302"/>
  <c r="K302"/>
  <c r="AA294"/>
  <c r="K294"/>
  <c r="AA286"/>
  <c r="K286"/>
  <c r="AA278"/>
  <c r="K278"/>
  <c r="AA270"/>
  <c r="K270"/>
  <c r="AA262"/>
  <c r="K262"/>
  <c r="AA254"/>
  <c r="K254"/>
  <c r="AA246"/>
  <c r="K246"/>
  <c r="AA238"/>
  <c r="K238"/>
  <c r="AA230"/>
  <c r="K230"/>
  <c r="AA222"/>
  <c r="K222"/>
  <c r="AA214"/>
  <c r="K214"/>
  <c r="AA206"/>
  <c r="K206"/>
  <c r="AA198"/>
  <c r="K198"/>
  <c r="AA190"/>
  <c r="K190"/>
  <c r="AA182"/>
  <c r="K182"/>
  <c r="AA174"/>
  <c r="K174"/>
  <c r="AA166"/>
  <c r="K166"/>
  <c r="AA158"/>
  <c r="K158"/>
  <c r="AA150"/>
  <c r="K150"/>
  <c r="AA142"/>
  <c r="K142"/>
  <c r="AA134"/>
  <c r="K134"/>
  <c r="AA126"/>
  <c r="K126"/>
  <c r="AA118"/>
  <c r="K118"/>
  <c r="AA110"/>
  <c r="K110"/>
  <c r="AA102"/>
  <c r="K102"/>
  <c r="AA94"/>
  <c r="K94"/>
  <c r="AA86"/>
  <c r="K86"/>
  <c r="AA78"/>
  <c r="K78"/>
  <c r="AA70"/>
  <c r="K70"/>
  <c r="AA62"/>
  <c r="K62"/>
  <c r="AA54"/>
  <c r="K54"/>
  <c r="AA46"/>
  <c r="K46"/>
  <c r="AA38"/>
  <c r="K38"/>
  <c r="AA30"/>
  <c r="K30"/>
  <c r="AA22"/>
  <c r="J318"/>
  <c r="Z310"/>
  <c r="J310"/>
  <c r="Z302"/>
  <c r="J302"/>
  <c r="Z294"/>
  <c r="J294"/>
  <c r="Z286"/>
  <c r="J286"/>
  <c r="Z278"/>
  <c r="J278"/>
  <c r="Z270"/>
  <c r="J270"/>
  <c r="Z262"/>
  <c r="J262"/>
  <c r="Z254"/>
  <c r="J254"/>
  <c r="Z246"/>
  <c r="J246"/>
  <c r="Z238"/>
  <c r="J238"/>
  <c r="Z230"/>
  <c r="J230"/>
  <c r="Z222"/>
  <c r="J222"/>
  <c r="Z214"/>
  <c r="J214"/>
  <c r="Z206"/>
  <c r="J206"/>
  <c r="Z198"/>
  <c r="J198"/>
  <c r="Z190"/>
  <c r="J190"/>
  <c r="Z182"/>
  <c r="J182"/>
  <c r="Z174"/>
  <c r="J174"/>
  <c r="Z166"/>
  <c r="J166"/>
  <c r="Z158"/>
  <c r="J158"/>
  <c r="Z150"/>
  <c r="J150"/>
  <c r="Z142"/>
  <c r="J142"/>
  <c r="Z134"/>
  <c r="J134"/>
  <c r="Z126"/>
  <c r="J126"/>
  <c r="Z118"/>
  <c r="J118"/>
  <c r="Z110"/>
  <c r="J110"/>
  <c r="Z102"/>
  <c r="J102"/>
  <c r="Z94"/>
  <c r="J94"/>
  <c r="Z86"/>
  <c r="J86"/>
  <c r="Z78"/>
  <c r="J78"/>
  <c r="Z70"/>
  <c r="J70"/>
  <c r="Z62"/>
  <c r="J62"/>
  <c r="Z54"/>
  <c r="J54"/>
  <c r="Z46"/>
  <c r="J46"/>
  <c r="Z38"/>
  <c r="J38"/>
  <c r="Z30"/>
  <c r="J30"/>
  <c r="Z22"/>
  <c r="Y307"/>
  <c r="Y310"/>
  <c r="Y302"/>
  <c r="Y299"/>
  <c r="Y291"/>
  <c r="Y294"/>
  <c r="Y286"/>
  <c r="Y283"/>
  <c r="Y275"/>
  <c r="Y278"/>
  <c r="Y270"/>
  <c r="Y267"/>
  <c r="Y259"/>
  <c r="Y262"/>
  <c r="Y254"/>
  <c r="Y251"/>
  <c r="Y243"/>
  <c r="Y246"/>
  <c r="Y238"/>
  <c r="Y235"/>
  <c r="Y227"/>
  <c r="Y230"/>
  <c r="Y222"/>
  <c r="Y219"/>
  <c r="Y211"/>
  <c r="Y214"/>
  <c r="Y206"/>
  <c r="Y203"/>
  <c r="Y195"/>
  <c r="Y198"/>
  <c r="Y190"/>
  <c r="Y187"/>
  <c r="Y179"/>
  <c r="Y182"/>
  <c r="Y174"/>
  <c r="Y171"/>
  <c r="Y166"/>
  <c r="Y163"/>
  <c r="Y158"/>
  <c r="Y155"/>
  <c r="Y150"/>
  <c r="Y147"/>
  <c r="Y142"/>
  <c r="Y139"/>
  <c r="Y134"/>
  <c r="Y131"/>
  <c r="Y126"/>
  <c r="Y123"/>
  <c r="Y118"/>
  <c r="Y115"/>
  <c r="Y110"/>
  <c r="Y107"/>
  <c r="Y102"/>
  <c r="Y99"/>
  <c r="Y94"/>
  <c r="Y91"/>
  <c r="Y86"/>
  <c r="Y83"/>
  <c r="Y78"/>
  <c r="Y75"/>
  <c r="Y70"/>
  <c r="Y67"/>
  <c r="Y62"/>
  <c r="Y59"/>
  <c r="Y54"/>
  <c r="Y51"/>
  <c r="Y46"/>
  <c r="Y43"/>
  <c r="Y38"/>
  <c r="Y35"/>
  <c r="Y30"/>
  <c r="Y27"/>
  <c r="I30"/>
  <c r="Y19"/>
  <c r="Y22"/>
  <c r="L314"/>
  <c r="AB306"/>
  <c r="L306"/>
  <c r="AB298"/>
  <c r="L298"/>
  <c r="AB290"/>
  <c r="L290"/>
  <c r="AB282"/>
  <c r="L282"/>
  <c r="AB274"/>
  <c r="L274"/>
  <c r="AB266"/>
  <c r="L266"/>
  <c r="AB258"/>
  <c r="L258"/>
  <c r="AB250"/>
  <c r="L250"/>
  <c r="AB242"/>
  <c r="L242"/>
  <c r="AB234"/>
  <c r="L234"/>
  <c r="AB226"/>
  <c r="L226"/>
  <c r="AB218"/>
  <c r="L218"/>
  <c r="AB210"/>
  <c r="L210"/>
  <c r="AB202"/>
  <c r="L202"/>
  <c r="AB194"/>
  <c r="L194"/>
  <c r="AB186"/>
  <c r="L182"/>
  <c r="AB174"/>
  <c r="L174"/>
  <c r="AB166"/>
  <c r="L166"/>
  <c r="AB158"/>
  <c r="L158"/>
  <c r="AB150"/>
  <c r="L150"/>
  <c r="AB142"/>
  <c r="L142"/>
  <c r="AB134"/>
  <c r="L134"/>
  <c r="AB126"/>
  <c r="L126"/>
  <c r="AB118"/>
  <c r="L118"/>
  <c r="AB110"/>
  <c r="L110"/>
  <c r="AB102"/>
  <c r="L102"/>
  <c r="AB94"/>
  <c r="L94"/>
  <c r="AB86"/>
  <c r="L86"/>
  <c r="AB78"/>
  <c r="L78"/>
  <c r="AB70"/>
  <c r="L70"/>
  <c r="AB62"/>
  <c r="L62"/>
  <c r="AB54"/>
  <c r="L54"/>
  <c r="AB46"/>
  <c r="L46"/>
  <c r="AB38"/>
  <c r="L38"/>
  <c r="AB30"/>
  <c r="L30"/>
  <c r="AB22"/>
  <c r="L186"/>
  <c r="AB178"/>
  <c r="I307"/>
  <c r="I318"/>
  <c r="Q314"/>
  <c r="Q303"/>
  <c r="I299"/>
  <c r="I310"/>
  <c r="Q306"/>
  <c r="Q295"/>
  <c r="I291"/>
  <c r="I302"/>
  <c r="Q298"/>
  <c r="Q287"/>
  <c r="I283"/>
  <c r="I294"/>
  <c r="Q290"/>
  <c r="Q279"/>
  <c r="I275"/>
  <c r="I286"/>
  <c r="Q282"/>
  <c r="Q271"/>
  <c r="I267"/>
  <c r="I278"/>
  <c r="Q274"/>
  <c r="Q263"/>
  <c r="I259"/>
  <c r="I270"/>
  <c r="Q266"/>
  <c r="Q255"/>
  <c r="I251"/>
  <c r="I262"/>
  <c r="Q258"/>
  <c r="Q247"/>
  <c r="I243"/>
  <c r="I254"/>
  <c r="Q250"/>
  <c r="Q239"/>
  <c r="I235"/>
  <c r="I246"/>
  <c r="Q242"/>
  <c r="Q231"/>
  <c r="I227"/>
  <c r="I238"/>
  <c r="Q234"/>
  <c r="Q223"/>
  <c r="I219"/>
  <c r="I230"/>
  <c r="Q226"/>
  <c r="Q215"/>
  <c r="I211"/>
  <c r="I222"/>
  <c r="Q218"/>
  <c r="Q207"/>
  <c r="I203"/>
  <c r="I214"/>
  <c r="Q210"/>
  <c r="Q199"/>
  <c r="I195"/>
  <c r="I206"/>
  <c r="Q202"/>
  <c r="Q191"/>
  <c r="I187"/>
  <c r="I198"/>
  <c r="Q194"/>
  <c r="Q183"/>
  <c r="I179"/>
  <c r="I190"/>
  <c r="Q186"/>
  <c r="Q175"/>
  <c r="I171"/>
  <c r="I182"/>
  <c r="Q178"/>
  <c r="Q167"/>
  <c r="I163"/>
  <c r="I174"/>
  <c r="Q170"/>
  <c r="Q159"/>
  <c r="I155"/>
  <c r="I166"/>
  <c r="Q162"/>
  <c r="Q151"/>
  <c r="I147"/>
  <c r="I158"/>
  <c r="Q154"/>
  <c r="Q143"/>
  <c r="I139"/>
  <c r="I150"/>
  <c r="Q146"/>
  <c r="Q135"/>
  <c r="I131"/>
  <c r="I142"/>
  <c r="Q138"/>
  <c r="Q127"/>
  <c r="I123"/>
  <c r="I134"/>
  <c r="Q130"/>
  <c r="Q119"/>
  <c r="I126"/>
  <c r="I115"/>
  <c r="Q122"/>
  <c r="Q111"/>
  <c r="I107"/>
  <c r="I118"/>
  <c r="Q114"/>
  <c r="Q103"/>
  <c r="I99"/>
  <c r="I110"/>
  <c r="Q106"/>
  <c r="Q95"/>
  <c r="I91"/>
  <c r="I102"/>
  <c r="Q98"/>
  <c r="Q87"/>
  <c r="I83"/>
  <c r="I94"/>
  <c r="Q90"/>
  <c r="Q79"/>
  <c r="I75"/>
  <c r="I86"/>
  <c r="Q82"/>
  <c r="Q71"/>
  <c r="I67"/>
  <c r="I78"/>
  <c r="Q74"/>
  <c r="Q63"/>
  <c r="I59"/>
  <c r="I70"/>
  <c r="Q66"/>
  <c r="Q55"/>
  <c r="I51"/>
  <c r="I62"/>
  <c r="Q58"/>
  <c r="Q47"/>
  <c r="I43"/>
  <c r="I54"/>
  <c r="Q50"/>
  <c r="Q39"/>
  <c r="I35"/>
  <c r="I46"/>
  <c r="Q42"/>
  <c r="Q31"/>
  <c r="I27"/>
  <c r="I38"/>
  <c r="Q23"/>
  <c r="R23" s="1"/>
  <c r="S23" s="1"/>
  <c r="T23" s="1"/>
  <c r="Q34"/>
  <c r="Q318"/>
  <c r="Q307"/>
  <c r="I314"/>
  <c r="I303"/>
  <c r="Q310"/>
  <c r="Q299"/>
  <c r="Q311"/>
  <c r="I306"/>
  <c r="I295"/>
  <c r="Q302"/>
  <c r="Q291"/>
  <c r="I298"/>
  <c r="I287"/>
  <c r="Q294"/>
  <c r="Q283"/>
  <c r="I290"/>
  <c r="I279"/>
  <c r="Q286"/>
  <c r="Q275"/>
  <c r="I282"/>
  <c r="I271"/>
  <c r="Q278"/>
  <c r="Q267"/>
  <c r="I274"/>
  <c r="I263"/>
  <c r="Q270"/>
  <c r="Q259"/>
  <c r="I266"/>
  <c r="I255"/>
  <c r="Q262"/>
  <c r="Q251"/>
  <c r="I258"/>
  <c r="I247"/>
  <c r="Q254"/>
  <c r="Q243"/>
  <c r="I250"/>
  <c r="I239"/>
  <c r="Q246"/>
  <c r="Q235"/>
  <c r="I242"/>
  <c r="I231"/>
  <c r="Q238"/>
  <c r="Q227"/>
  <c r="I234"/>
  <c r="I223"/>
  <c r="Q230"/>
  <c r="Q219"/>
  <c r="I226"/>
  <c r="I215"/>
  <c r="Q222"/>
  <c r="Q211"/>
  <c r="I218"/>
  <c r="I207"/>
  <c r="Q214"/>
  <c r="Q203"/>
  <c r="I210"/>
  <c r="I199"/>
  <c r="Q206"/>
  <c r="Q195"/>
  <c r="I202"/>
  <c r="I191"/>
  <c r="Q198"/>
  <c r="Q187"/>
  <c r="I194"/>
  <c r="I183"/>
  <c r="Q190"/>
  <c r="Q179"/>
  <c r="I186"/>
  <c r="I175"/>
  <c r="Q182"/>
  <c r="Q171"/>
  <c r="I178"/>
  <c r="I167"/>
  <c r="Q174"/>
  <c r="Q163"/>
  <c r="I170"/>
  <c r="I159"/>
  <c r="Q166"/>
  <c r="Q155"/>
  <c r="I162"/>
  <c r="I151"/>
  <c r="Q158"/>
  <c r="Q147"/>
  <c r="I154"/>
  <c r="I143"/>
  <c r="Q150"/>
  <c r="Q139"/>
  <c r="I146"/>
  <c r="I135"/>
  <c r="Q142"/>
  <c r="Q131"/>
  <c r="I138"/>
  <c r="I127"/>
  <c r="Q134"/>
  <c r="Q123"/>
  <c r="I130"/>
  <c r="I119"/>
  <c r="Q126"/>
  <c r="Q115"/>
  <c r="I122"/>
  <c r="I111"/>
  <c r="Q118"/>
  <c r="Q107"/>
  <c r="I114"/>
  <c r="I103"/>
  <c r="Q110"/>
  <c r="Q99"/>
  <c r="I106"/>
  <c r="I95"/>
  <c r="Q102"/>
  <c r="Q91"/>
  <c r="I98"/>
  <c r="I87"/>
  <c r="Q94"/>
  <c r="Q83"/>
  <c r="I90"/>
  <c r="I79"/>
  <c r="Q86"/>
  <c r="Q75"/>
  <c r="I82"/>
  <c r="I71"/>
  <c r="Q78"/>
  <c r="Q67"/>
  <c r="I74"/>
  <c r="I63"/>
  <c r="Q70"/>
  <c r="Q59"/>
  <c r="I66"/>
  <c r="I55"/>
  <c r="Q62"/>
  <c r="Q51"/>
  <c r="I58"/>
  <c r="I47"/>
  <c r="Q54"/>
  <c r="Q43"/>
  <c r="I50"/>
  <c r="I39"/>
  <c r="Q46"/>
  <c r="Q35"/>
  <c r="I42"/>
  <c r="I31"/>
  <c r="Q38"/>
  <c r="Q27"/>
  <c r="AS12" i="26"/>
  <c r="AT12" s="1"/>
  <c r="AT13" s="1"/>
  <c r="AT14" s="1"/>
  <c r="AT15" s="1"/>
  <c r="AT16" s="1"/>
  <c r="AT17" s="1"/>
  <c r="AT18" s="1"/>
  <c r="AT19" s="1"/>
  <c r="AR20" s="1"/>
  <c r="AT20" s="1"/>
  <c r="AT21" s="1"/>
  <c r="AR27"/>
  <c r="O316"/>
  <c r="J316"/>
  <c r="H317"/>
  <c r="P317"/>
  <c r="R316"/>
  <c r="AS12" i="25"/>
  <c r="AT12" s="1"/>
  <c r="AT13" s="1"/>
  <c r="AR25"/>
  <c r="AE310"/>
  <c r="AT12" i="27"/>
  <c r="AU12" s="1"/>
  <c r="AS27"/>
  <c r="K324"/>
  <c r="I325"/>
  <c r="S324"/>
  <c r="Q325"/>
  <c r="P318"/>
  <c r="AF13" i="26"/>
  <c r="AE14" s="1"/>
  <c r="T13" i="25"/>
  <c r="T14" s="1"/>
  <c r="T15" s="1"/>
  <c r="T16" s="1"/>
  <c r="T17" s="1"/>
  <c r="T18" s="1"/>
  <c r="G301" i="27"/>
  <c r="G285"/>
  <c r="G269"/>
  <c r="G253"/>
  <c r="G237"/>
  <c r="G213"/>
  <c r="G193"/>
  <c r="G177"/>
  <c r="G161"/>
  <c r="G145"/>
  <c r="G121"/>
  <c r="G105"/>
  <c r="G89"/>
  <c r="G73"/>
  <c r="G57"/>
  <c r="G49"/>
  <c r="G33"/>
  <c r="G17"/>
  <c r="L17" s="1"/>
  <c r="O17"/>
  <c r="T17" s="1"/>
  <c r="G302"/>
  <c r="G286"/>
  <c r="G270"/>
  <c r="G254"/>
  <c r="G226"/>
  <c r="G218"/>
  <c r="L218" s="1"/>
  <c r="G202"/>
  <c r="G186"/>
  <c r="G170"/>
  <c r="G154"/>
  <c r="G138"/>
  <c r="G130"/>
  <c r="G114"/>
  <c r="G98"/>
  <c r="G94"/>
  <c r="G82"/>
  <c r="G66"/>
  <c r="G62"/>
  <c r="G42"/>
  <c r="G26"/>
  <c r="G22"/>
  <c r="G223"/>
  <c r="G219"/>
  <c r="G215"/>
  <c r="G211"/>
  <c r="G207"/>
  <c r="G203"/>
  <c r="G199"/>
  <c r="G195"/>
  <c r="G191"/>
  <c r="G187"/>
  <c r="G183"/>
  <c r="G179"/>
  <c r="G175"/>
  <c r="G171"/>
  <c r="G167"/>
  <c r="G163"/>
  <c r="G159"/>
  <c r="G155"/>
  <c r="G151"/>
  <c r="G147"/>
  <c r="G143"/>
  <c r="G139"/>
  <c r="G135"/>
  <c r="G131"/>
  <c r="G127"/>
  <c r="G123"/>
  <c r="G119"/>
  <c r="G115"/>
  <c r="G111"/>
  <c r="G107"/>
  <c r="G103"/>
  <c r="G99"/>
  <c r="G95"/>
  <c r="G91"/>
  <c r="G87"/>
  <c r="G83"/>
  <c r="G79"/>
  <c r="G75"/>
  <c r="G71"/>
  <c r="G67"/>
  <c r="G63"/>
  <c r="G59"/>
  <c r="G55"/>
  <c r="G220"/>
  <c r="G216"/>
  <c r="G212"/>
  <c r="G208"/>
  <c r="G204"/>
  <c r="G200"/>
  <c r="G196"/>
  <c r="G192"/>
  <c r="G188"/>
  <c r="G297"/>
  <c r="G281"/>
  <c r="G265"/>
  <c r="G249"/>
  <c r="G233"/>
  <c r="G209"/>
  <c r="G197"/>
  <c r="G181"/>
  <c r="G165"/>
  <c r="G149"/>
  <c r="G133"/>
  <c r="G117"/>
  <c r="G101"/>
  <c r="G85"/>
  <c r="G69"/>
  <c r="G45"/>
  <c r="G29"/>
  <c r="O13"/>
  <c r="T13" s="1"/>
  <c r="G13"/>
  <c r="L13" s="1"/>
  <c r="W13"/>
  <c r="AB13" s="1"/>
  <c r="G306"/>
  <c r="G290"/>
  <c r="G274"/>
  <c r="G258"/>
  <c r="G242"/>
  <c r="G238"/>
  <c r="G214"/>
  <c r="G198"/>
  <c r="G182"/>
  <c r="G166"/>
  <c r="G150"/>
  <c r="G134"/>
  <c r="G118"/>
  <c r="G102"/>
  <c r="G90"/>
  <c r="G86"/>
  <c r="G70"/>
  <c r="G58"/>
  <c r="G46"/>
  <c r="G30"/>
  <c r="G18"/>
  <c r="L18" s="1"/>
  <c r="O18"/>
  <c r="T18" s="1"/>
  <c r="K12" i="26"/>
  <c r="L12" s="1"/>
  <c r="L13" s="1"/>
  <c r="L14" s="1"/>
  <c r="L15" s="1"/>
  <c r="L16" s="1"/>
  <c r="L17" s="1"/>
  <c r="L18" s="1"/>
  <c r="L19" s="1"/>
  <c r="G52" i="27"/>
  <c r="G48"/>
  <c r="G44"/>
  <c r="G40"/>
  <c r="G36"/>
  <c r="G32"/>
  <c r="G28"/>
  <c r="G24"/>
  <c r="G20"/>
  <c r="L20" s="1"/>
  <c r="G16"/>
  <c r="L16" s="1"/>
  <c r="O16"/>
  <c r="T16" s="1"/>
  <c r="T13" i="26"/>
  <c r="T14" s="1"/>
  <c r="T15" s="1"/>
  <c r="T16" s="1"/>
  <c r="T17" s="1"/>
  <c r="T18" s="1"/>
  <c r="Y13" i="25"/>
  <c r="X13"/>
  <c r="Z13" s="1"/>
  <c r="W13"/>
  <c r="AG13"/>
  <c r="AI13" s="1"/>
  <c r="AH13"/>
  <c r="G309" i="27"/>
  <c r="G293"/>
  <c r="G277"/>
  <c r="G261"/>
  <c r="G245"/>
  <c r="G229"/>
  <c r="G221"/>
  <c r="G205"/>
  <c r="G201"/>
  <c r="G185"/>
  <c r="G169"/>
  <c r="G153"/>
  <c r="G137"/>
  <c r="G129"/>
  <c r="G113"/>
  <c r="G97"/>
  <c r="G81"/>
  <c r="G65"/>
  <c r="G41"/>
  <c r="G25"/>
  <c r="G310"/>
  <c r="G294"/>
  <c r="G278"/>
  <c r="G262"/>
  <c r="G246"/>
  <c r="G234"/>
  <c r="G210"/>
  <c r="G194"/>
  <c r="G178"/>
  <c r="G162"/>
  <c r="G146"/>
  <c r="G122"/>
  <c r="G106"/>
  <c r="G74"/>
  <c r="G50"/>
  <c r="G34"/>
  <c r="O14"/>
  <c r="T14" s="1"/>
  <c r="G14"/>
  <c r="L14" s="1"/>
  <c r="G307"/>
  <c r="G303"/>
  <c r="G299"/>
  <c r="G295"/>
  <c r="G291"/>
  <c r="G287"/>
  <c r="G283"/>
  <c r="G279"/>
  <c r="G275"/>
  <c r="G271"/>
  <c r="G267"/>
  <c r="G263"/>
  <c r="G259"/>
  <c r="G255"/>
  <c r="G251"/>
  <c r="G247"/>
  <c r="G243"/>
  <c r="G239"/>
  <c r="G235"/>
  <c r="G231"/>
  <c r="G227"/>
  <c r="G51"/>
  <c r="G47"/>
  <c r="G43"/>
  <c r="G39"/>
  <c r="G35"/>
  <c r="G31"/>
  <c r="G27"/>
  <c r="G23"/>
  <c r="G19"/>
  <c r="L19" s="1"/>
  <c r="G15"/>
  <c r="L15" s="1"/>
  <c r="O15"/>
  <c r="T15" s="1"/>
  <c r="G308"/>
  <c r="G304"/>
  <c r="G300"/>
  <c r="G296"/>
  <c r="G292"/>
  <c r="L292" s="1"/>
  <c r="G288"/>
  <c r="G284"/>
  <c r="G280"/>
  <c r="G276"/>
  <c r="G272"/>
  <c r="G268"/>
  <c r="G264"/>
  <c r="G260"/>
  <c r="G256"/>
  <c r="G252"/>
  <c r="G248"/>
  <c r="G244"/>
  <c r="G240"/>
  <c r="G236"/>
  <c r="G232"/>
  <c r="G228"/>
  <c r="G224"/>
  <c r="G305"/>
  <c r="G289"/>
  <c r="G273"/>
  <c r="G257"/>
  <c r="G241"/>
  <c r="G225"/>
  <c r="G217"/>
  <c r="G189"/>
  <c r="G173"/>
  <c r="G157"/>
  <c r="G141"/>
  <c r="G125"/>
  <c r="G109"/>
  <c r="G93"/>
  <c r="G77"/>
  <c r="G61"/>
  <c r="G53"/>
  <c r="G37"/>
  <c r="G21"/>
  <c r="G298"/>
  <c r="G282"/>
  <c r="G266"/>
  <c r="G250"/>
  <c r="G230"/>
  <c r="G222"/>
  <c r="G206"/>
  <c r="L206" s="1"/>
  <c r="G190"/>
  <c r="G174"/>
  <c r="G158"/>
  <c r="G142"/>
  <c r="G126"/>
  <c r="G110"/>
  <c r="G78"/>
  <c r="G54"/>
  <c r="G38"/>
  <c r="G108"/>
  <c r="G104"/>
  <c r="AJ12" i="26"/>
  <c r="AK12" s="1"/>
  <c r="G184" i="27"/>
  <c r="G180"/>
  <c r="G176"/>
  <c r="G172"/>
  <c r="G168"/>
  <c r="G164"/>
  <c r="G160"/>
  <c r="G156"/>
  <c r="G152"/>
  <c r="G148"/>
  <c r="G144"/>
  <c r="G140"/>
  <c r="G136"/>
  <c r="G132"/>
  <c r="G128"/>
  <c r="G124"/>
  <c r="G120"/>
  <c r="G116"/>
  <c r="G112"/>
  <c r="G100"/>
  <c r="G96"/>
  <c r="G92"/>
  <c r="G88"/>
  <c r="G84"/>
  <c r="G80"/>
  <c r="G76"/>
  <c r="G72"/>
  <c r="G68"/>
  <c r="G64"/>
  <c r="G60"/>
  <c r="G56"/>
  <c r="AG12"/>
  <c r="AF13" s="1"/>
  <c r="AK13" s="1"/>
  <c r="AF12"/>
  <c r="G12"/>
  <c r="O12"/>
  <c r="T12" s="1"/>
  <c r="U12" s="1"/>
  <c r="W12"/>
  <c r="AB12" s="1"/>
  <c r="AC12" s="1"/>
  <c r="X13" s="1"/>
  <c r="S19"/>
  <c r="K20"/>
  <c r="O20"/>
  <c r="T20" s="1"/>
  <c r="R19" i="26"/>
  <c r="J20"/>
  <c r="N21"/>
  <c r="S21" s="1"/>
  <c r="N21" i="25"/>
  <c r="S21" s="1"/>
  <c r="P20"/>
  <c r="O21" s="1"/>
  <c r="R19"/>
  <c r="AL12"/>
  <c r="AE13"/>
  <c r="V13"/>
  <c r="AA13" s="1"/>
  <c r="AC12"/>
  <c r="K12"/>
  <c r="L12" s="1"/>
  <c r="L13" s="1"/>
  <c r="L14" s="1"/>
  <c r="L15" s="1"/>
  <c r="L16" s="1"/>
  <c r="L17" s="1"/>
  <c r="L18" s="1"/>
  <c r="L19" s="1"/>
  <c r="H20"/>
  <c r="J20" s="1"/>
  <c r="I35"/>
  <c r="O14" i="20"/>
  <c r="W14"/>
  <c r="F13" i="24"/>
  <c r="H13" s="1"/>
  <c r="G14" i="20"/>
  <c r="Q14" i="23"/>
  <c r="R14" s="1"/>
  <c r="U13"/>
  <c r="W13" s="1"/>
  <c r="O13" i="20"/>
  <c r="Q13" s="1"/>
  <c r="O12"/>
  <c r="G14" i="23"/>
  <c r="H14" s="1"/>
  <c r="J13"/>
  <c r="K13"/>
  <c r="M13" s="1"/>
  <c r="W12" i="20"/>
  <c r="G12"/>
  <c r="G13"/>
  <c r="I13" s="1"/>
  <c r="W13"/>
  <c r="Y13" s="1"/>
  <c r="AB13" s="1"/>
  <c r="U31" i="10"/>
  <c r="R32"/>
  <c r="T31"/>
  <c r="S8"/>
  <c r="Q8"/>
  <c r="R8" s="1"/>
  <c r="U8" s="1"/>
  <c r="T7"/>
  <c r="D6"/>
  <c r="F5"/>
  <c r="B7"/>
  <c r="E6"/>
  <c r="M6"/>
  <c r="K7"/>
  <c r="N7" s="1"/>
  <c r="W9"/>
  <c r="Z8"/>
  <c r="AB8" s="1"/>
  <c r="X8"/>
  <c r="J8"/>
  <c r="K8" s="1"/>
  <c r="N8" s="1"/>
  <c r="L8"/>
  <c r="I9"/>
  <c r="AN5"/>
  <c r="AN6" s="1"/>
  <c r="AN7" s="1"/>
  <c r="AN8" s="1"/>
  <c r="AP4"/>
  <c r="AT11" i="17"/>
  <c r="AZ11"/>
  <c r="BB11" s="1"/>
  <c r="AV11"/>
  <c r="AX11" s="1"/>
  <c r="AN11"/>
  <c r="AT22" i="26" l="1"/>
  <c r="AT23" s="1"/>
  <c r="AT24" s="1"/>
  <c r="AT25" s="1"/>
  <c r="I311" i="9"/>
  <c r="S311" i="12"/>
  <c r="V17" i="30"/>
  <c r="V18" s="1"/>
  <c r="AN14" i="25"/>
  <c r="AS14" s="1"/>
  <c r="AT14" s="1"/>
  <c r="AO14"/>
  <c r="AP16" i="27"/>
  <c r="AO16"/>
  <c r="AT16" s="1"/>
  <c r="AO26" i="26"/>
  <c r="AN26"/>
  <c r="AS26" s="1"/>
  <c r="W18" i="30"/>
  <c r="X18" s="1"/>
  <c r="V19"/>
  <c r="M17"/>
  <c r="F312"/>
  <c r="F311"/>
  <c r="W17"/>
  <c r="X17" s="1"/>
  <c r="P16"/>
  <c r="R315"/>
  <c r="S312"/>
  <c r="J311" i="12"/>
  <c r="AB311"/>
  <c r="Y16" i="30"/>
  <c r="I315"/>
  <c r="J312"/>
  <c r="AE312" i="26"/>
  <c r="AN312"/>
  <c r="AS312" s="1"/>
  <c r="AP311" i="27"/>
  <c r="G311"/>
  <c r="O311"/>
  <c r="Y314" i="9"/>
  <c r="I322"/>
  <c r="D312" i="20"/>
  <c r="E312"/>
  <c r="D312" i="27"/>
  <c r="E312"/>
  <c r="AO312" i="25"/>
  <c r="AF312"/>
  <c r="F312"/>
  <c r="K312" s="1"/>
  <c r="AO312" i="26"/>
  <c r="AF312"/>
  <c r="F312"/>
  <c r="K312" s="1"/>
  <c r="N312"/>
  <c r="S312" s="1"/>
  <c r="B313" i="24"/>
  <c r="B313" i="12"/>
  <c r="B313" i="26"/>
  <c r="D313" s="1"/>
  <c r="B313" i="9"/>
  <c r="B313" i="25"/>
  <c r="D313" s="1"/>
  <c r="B313" i="27"/>
  <c r="B313" i="23"/>
  <c r="D313" s="1"/>
  <c r="B313" i="20"/>
  <c r="B313" i="4"/>
  <c r="B313" i="14"/>
  <c r="C313" s="1"/>
  <c r="B313" i="16"/>
  <c r="B313" i="17"/>
  <c r="D313" s="1"/>
  <c r="AG322" i="9"/>
  <c r="AG311"/>
  <c r="D312" i="16"/>
  <c r="E312"/>
  <c r="G312" i="4"/>
  <c r="F312"/>
  <c r="I312"/>
  <c r="H312"/>
  <c r="M312"/>
  <c r="O312"/>
  <c r="N312"/>
  <c r="L312"/>
  <c r="Q312"/>
  <c r="P312"/>
  <c r="R312"/>
  <c r="J312"/>
  <c r="K312"/>
  <c r="D312"/>
  <c r="E312"/>
  <c r="AO312" i="9"/>
  <c r="E312"/>
  <c r="R322" s="1"/>
  <c r="E313"/>
  <c r="AH322" s="1"/>
  <c r="E311"/>
  <c r="E312" i="12"/>
  <c r="T325" s="1"/>
  <c r="E311"/>
  <c r="K325" s="1"/>
  <c r="E313"/>
  <c r="AC325" s="1"/>
  <c r="AH312" i="24"/>
  <c r="N312"/>
  <c r="X312"/>
  <c r="D312"/>
  <c r="D315" i="1"/>
  <c r="B314" i="30"/>
  <c r="U216" i="12"/>
  <c r="V216" s="1"/>
  <c r="W216" s="1"/>
  <c r="T296"/>
  <c r="U296" s="1"/>
  <c r="V296" s="1"/>
  <c r="W296" s="1"/>
  <c r="T41"/>
  <c r="U41" s="1"/>
  <c r="V41" s="1"/>
  <c r="W41" s="1"/>
  <c r="AC81"/>
  <c r="AD81" s="1"/>
  <c r="AE81" s="1"/>
  <c r="AF81" s="1"/>
  <c r="T241"/>
  <c r="U241" s="1"/>
  <c r="V241" s="1"/>
  <c r="W241" s="1"/>
  <c r="K261"/>
  <c r="L261" s="1"/>
  <c r="M261" s="1"/>
  <c r="N261" s="1"/>
  <c r="K301"/>
  <c r="L301" s="1"/>
  <c r="M301" s="1"/>
  <c r="N301" s="1"/>
  <c r="AC46"/>
  <c r="AD46" s="1"/>
  <c r="AE46" s="1"/>
  <c r="AF46" s="1"/>
  <c r="K66"/>
  <c r="L66" s="1"/>
  <c r="M66" s="1"/>
  <c r="N66" s="1"/>
  <c r="T106"/>
  <c r="U106" s="1"/>
  <c r="V106" s="1"/>
  <c r="W106" s="1"/>
  <c r="K106"/>
  <c r="L106" s="1"/>
  <c r="M106" s="1"/>
  <c r="N106" s="1"/>
  <c r="AC126"/>
  <c r="AD126" s="1"/>
  <c r="AE126" s="1"/>
  <c r="AF126" s="1"/>
  <c r="T146"/>
  <c r="U146" s="1"/>
  <c r="V146" s="1"/>
  <c r="W146" s="1"/>
  <c r="K146"/>
  <c r="L146" s="1"/>
  <c r="M146" s="1"/>
  <c r="N146" s="1"/>
  <c r="AC166"/>
  <c r="AD166" s="1"/>
  <c r="AE166" s="1"/>
  <c r="AF166" s="1"/>
  <c r="T186"/>
  <c r="U186" s="1"/>
  <c r="V186" s="1"/>
  <c r="W186" s="1"/>
  <c r="K186"/>
  <c r="L186" s="1"/>
  <c r="M186" s="1"/>
  <c r="N186" s="1"/>
  <c r="AC206"/>
  <c r="AD206" s="1"/>
  <c r="AE206" s="1"/>
  <c r="AF206" s="1"/>
  <c r="T226"/>
  <c r="U226" s="1"/>
  <c r="V226" s="1"/>
  <c r="W226" s="1"/>
  <c r="K226"/>
  <c r="L226" s="1"/>
  <c r="M226" s="1"/>
  <c r="N226" s="1"/>
  <c r="AC246"/>
  <c r="AD246" s="1"/>
  <c r="AE246" s="1"/>
  <c r="AF246" s="1"/>
  <c r="T266"/>
  <c r="U266" s="1"/>
  <c r="V266" s="1"/>
  <c r="W266" s="1"/>
  <c r="AC286"/>
  <c r="AD286" s="1"/>
  <c r="AE286" s="1"/>
  <c r="AF286" s="1"/>
  <c r="K306"/>
  <c r="L306" s="1"/>
  <c r="M306" s="1"/>
  <c r="N306" s="1"/>
  <c r="AC31"/>
  <c r="AD31" s="1"/>
  <c r="AE31" s="1"/>
  <c r="AF31" s="1"/>
  <c r="T31"/>
  <c r="U31" s="1"/>
  <c r="V31" s="1"/>
  <c r="W31" s="1"/>
  <c r="K51"/>
  <c r="L51" s="1"/>
  <c r="M51" s="1"/>
  <c r="N51" s="1"/>
  <c r="AC71"/>
  <c r="AD71" s="1"/>
  <c r="AE71" s="1"/>
  <c r="AF71" s="1"/>
  <c r="T71"/>
  <c r="U71" s="1"/>
  <c r="V71" s="1"/>
  <c r="W71" s="1"/>
  <c r="K91"/>
  <c r="L91" s="1"/>
  <c r="M91" s="1"/>
  <c r="N91" s="1"/>
  <c r="AC111"/>
  <c r="AD111" s="1"/>
  <c r="AE111" s="1"/>
  <c r="AF111" s="1"/>
  <c r="K131"/>
  <c r="L131" s="1"/>
  <c r="M131" s="1"/>
  <c r="N131" s="1"/>
  <c r="AC151"/>
  <c r="AD151" s="1"/>
  <c r="AE151" s="1"/>
  <c r="AF151" s="1"/>
  <c r="T151"/>
  <c r="U151" s="1"/>
  <c r="V151" s="1"/>
  <c r="W151" s="1"/>
  <c r="K171"/>
  <c r="L171" s="1"/>
  <c r="M171" s="1"/>
  <c r="N171" s="1"/>
  <c r="AC191"/>
  <c r="AD191" s="1"/>
  <c r="AE191" s="1"/>
  <c r="AF191" s="1"/>
  <c r="T191"/>
  <c r="U191" s="1"/>
  <c r="V191" s="1"/>
  <c r="W191" s="1"/>
  <c r="K211"/>
  <c r="L211" s="1"/>
  <c r="M211" s="1"/>
  <c r="N211" s="1"/>
  <c r="AC231"/>
  <c r="AD231" s="1"/>
  <c r="AE231" s="1"/>
  <c r="AF231" s="1"/>
  <c r="K251"/>
  <c r="L251" s="1"/>
  <c r="M251" s="1"/>
  <c r="N251" s="1"/>
  <c r="AC271"/>
  <c r="AD271" s="1"/>
  <c r="AE271" s="1"/>
  <c r="AF271" s="1"/>
  <c r="T271"/>
  <c r="U271" s="1"/>
  <c r="V271" s="1"/>
  <c r="W271" s="1"/>
  <c r="K291"/>
  <c r="L291" s="1"/>
  <c r="M291" s="1"/>
  <c r="N291" s="1"/>
  <c r="T116"/>
  <c r="U116" s="1"/>
  <c r="V116" s="1"/>
  <c r="W116" s="1"/>
  <c r="T236"/>
  <c r="U236" s="1"/>
  <c r="V236" s="1"/>
  <c r="W236" s="1"/>
  <c r="AC256"/>
  <c r="AD256" s="1"/>
  <c r="AE256" s="1"/>
  <c r="AF256" s="1"/>
  <c r="AC296"/>
  <c r="AD296" s="1"/>
  <c r="AE296" s="1"/>
  <c r="AF296" s="1"/>
  <c r="K41"/>
  <c r="L41" s="1"/>
  <c r="M41" s="1"/>
  <c r="N41" s="1"/>
  <c r="AC61"/>
  <c r="AD61" s="1"/>
  <c r="AE61" s="1"/>
  <c r="AF61" s="1"/>
  <c r="K81"/>
  <c r="L81" s="1"/>
  <c r="M81" s="1"/>
  <c r="N81" s="1"/>
  <c r="AC101"/>
  <c r="AD101" s="1"/>
  <c r="AE101" s="1"/>
  <c r="AF101" s="1"/>
  <c r="T101"/>
  <c r="U101" s="1"/>
  <c r="V101" s="1"/>
  <c r="W101" s="1"/>
  <c r="K121"/>
  <c r="L121" s="1"/>
  <c r="M121" s="1"/>
  <c r="N121" s="1"/>
  <c r="T141"/>
  <c r="U141" s="1"/>
  <c r="V141" s="1"/>
  <c r="W141" s="1"/>
  <c r="K161"/>
  <c r="L161" s="1"/>
  <c r="M161" s="1"/>
  <c r="N161" s="1"/>
  <c r="AC181"/>
  <c r="AD181" s="1"/>
  <c r="AE181" s="1"/>
  <c r="AF181" s="1"/>
  <c r="K201"/>
  <c r="L201" s="1"/>
  <c r="M201" s="1"/>
  <c r="N201" s="1"/>
  <c r="AC221"/>
  <c r="AD221" s="1"/>
  <c r="AE221" s="1"/>
  <c r="AF221" s="1"/>
  <c r="T221"/>
  <c r="U221" s="1"/>
  <c r="V221" s="1"/>
  <c r="W221" s="1"/>
  <c r="K241"/>
  <c r="L241" s="1"/>
  <c r="M241" s="1"/>
  <c r="N241" s="1"/>
  <c r="T261"/>
  <c r="U261" s="1"/>
  <c r="V261" s="1"/>
  <c r="W261" s="1"/>
  <c r="K281"/>
  <c r="L281" s="1"/>
  <c r="M281" s="1"/>
  <c r="N281" s="1"/>
  <c r="T301"/>
  <c r="U301" s="1"/>
  <c r="V301" s="1"/>
  <c r="W301" s="1"/>
  <c r="T46"/>
  <c r="U46" s="1"/>
  <c r="V46" s="1"/>
  <c r="W46" s="1"/>
  <c r="K46"/>
  <c r="L46" s="1"/>
  <c r="M46" s="1"/>
  <c r="N46" s="1"/>
  <c r="AC66"/>
  <c r="AD66" s="1"/>
  <c r="AE66" s="1"/>
  <c r="AF66" s="1"/>
  <c r="T86"/>
  <c r="U86" s="1"/>
  <c r="V86" s="1"/>
  <c r="W86" s="1"/>
  <c r="AC106"/>
  <c r="AD106" s="1"/>
  <c r="AE106" s="1"/>
  <c r="AF106" s="1"/>
  <c r="K126"/>
  <c r="L126" s="1"/>
  <c r="M126" s="1"/>
  <c r="N126" s="1"/>
  <c r="AC146"/>
  <c r="AD146" s="1"/>
  <c r="AE146" s="1"/>
  <c r="AF146" s="1"/>
  <c r="K166"/>
  <c r="L166" s="1"/>
  <c r="M166" s="1"/>
  <c r="N166" s="1"/>
  <c r="AC186"/>
  <c r="AD186" s="1"/>
  <c r="AE186" s="1"/>
  <c r="AF186" s="1"/>
  <c r="T206"/>
  <c r="U206" s="1"/>
  <c r="V206" s="1"/>
  <c r="W206" s="1"/>
  <c r="K206"/>
  <c r="L206" s="1"/>
  <c r="M206" s="1"/>
  <c r="N206" s="1"/>
  <c r="AC226"/>
  <c r="AD226" s="1"/>
  <c r="AE226" s="1"/>
  <c r="AF226" s="1"/>
  <c r="T246"/>
  <c r="U246" s="1"/>
  <c r="V246" s="1"/>
  <c r="W246" s="1"/>
  <c r="K246"/>
  <c r="L246" s="1"/>
  <c r="M246" s="1"/>
  <c r="N246" s="1"/>
  <c r="K286"/>
  <c r="L286" s="1"/>
  <c r="M286" s="1"/>
  <c r="N286" s="1"/>
  <c r="AC306"/>
  <c r="AD306" s="1"/>
  <c r="AE306" s="1"/>
  <c r="AF306" s="1"/>
  <c r="K71"/>
  <c r="L71" s="1"/>
  <c r="M71" s="1"/>
  <c r="N71" s="1"/>
  <c r="U171"/>
  <c r="V171" s="1"/>
  <c r="W171" s="1"/>
  <c r="T291"/>
  <c r="U291" s="1"/>
  <c r="V291" s="1"/>
  <c r="W291" s="1"/>
  <c r="AC36"/>
  <c r="AD36" s="1"/>
  <c r="AE36" s="1"/>
  <c r="AF36" s="1"/>
  <c r="T56"/>
  <c r="U56" s="1"/>
  <c r="V56" s="1"/>
  <c r="W56" s="1"/>
  <c r="K56"/>
  <c r="L56" s="1"/>
  <c r="M56" s="1"/>
  <c r="N56" s="1"/>
  <c r="K76"/>
  <c r="L76" s="1"/>
  <c r="M76" s="1"/>
  <c r="N76" s="1"/>
  <c r="T96"/>
  <c r="U96" s="1"/>
  <c r="V96" s="1"/>
  <c r="W96" s="1"/>
  <c r="AC96"/>
  <c r="AD96" s="1"/>
  <c r="AE96" s="1"/>
  <c r="AF96" s="1"/>
  <c r="K116"/>
  <c r="L116" s="1"/>
  <c r="M116" s="1"/>
  <c r="N116" s="1"/>
  <c r="T136"/>
  <c r="U136" s="1"/>
  <c r="V136" s="1"/>
  <c r="W136" s="1"/>
  <c r="AC136"/>
  <c r="AD136" s="1"/>
  <c r="AE136" s="1"/>
  <c r="AF136" s="1"/>
  <c r="AC156"/>
  <c r="AD156" s="1"/>
  <c r="AE156" s="1"/>
  <c r="AF156" s="1"/>
  <c r="T176"/>
  <c r="U176" s="1"/>
  <c r="V176" s="1"/>
  <c r="W176" s="1"/>
  <c r="K176"/>
  <c r="L176" s="1"/>
  <c r="M176" s="1"/>
  <c r="N176" s="1"/>
  <c r="AC196"/>
  <c r="AD196" s="1"/>
  <c r="AE196" s="1"/>
  <c r="AF196" s="1"/>
  <c r="K216"/>
  <c r="L216" s="1"/>
  <c r="M216" s="1"/>
  <c r="N216" s="1"/>
  <c r="AC236"/>
  <c r="AD236" s="1"/>
  <c r="AE236" s="1"/>
  <c r="AF236" s="1"/>
  <c r="T256"/>
  <c r="U256" s="1"/>
  <c r="V256" s="1"/>
  <c r="W256" s="1"/>
  <c r="K256"/>
  <c r="L256" s="1"/>
  <c r="M256" s="1"/>
  <c r="N256" s="1"/>
  <c r="AC276"/>
  <c r="AD276" s="1"/>
  <c r="AE276" s="1"/>
  <c r="AF276" s="1"/>
  <c r="T311"/>
  <c r="K296"/>
  <c r="L296" s="1"/>
  <c r="M296" s="1"/>
  <c r="N296" s="1"/>
  <c r="AC41"/>
  <c r="AD41" s="1"/>
  <c r="AE41" s="1"/>
  <c r="AF41" s="1"/>
  <c r="K61"/>
  <c r="L61" s="1"/>
  <c r="M61" s="1"/>
  <c r="N61" s="1"/>
  <c r="T81"/>
  <c r="U81" s="1"/>
  <c r="V81" s="1"/>
  <c r="W81" s="1"/>
  <c r="K101"/>
  <c r="L101" s="1"/>
  <c r="M101" s="1"/>
  <c r="N101" s="1"/>
  <c r="AC121"/>
  <c r="AD121" s="1"/>
  <c r="AE121" s="1"/>
  <c r="AF121" s="1"/>
  <c r="AH121"/>
  <c r="T121"/>
  <c r="U121" s="1"/>
  <c r="V121" s="1"/>
  <c r="W121" s="1"/>
  <c r="K141"/>
  <c r="L141" s="1"/>
  <c r="M141" s="1"/>
  <c r="N141" s="1"/>
  <c r="AC161"/>
  <c r="AD161" s="1"/>
  <c r="AE161" s="1"/>
  <c r="AF161" s="1"/>
  <c r="T161"/>
  <c r="U161" s="1"/>
  <c r="V161" s="1"/>
  <c r="W161" s="1"/>
  <c r="K181"/>
  <c r="L181" s="1"/>
  <c r="M181" s="1"/>
  <c r="N181" s="1"/>
  <c r="P181"/>
  <c r="AC201"/>
  <c r="AD201" s="1"/>
  <c r="AE201" s="1"/>
  <c r="AF201" s="1"/>
  <c r="T201"/>
  <c r="U201" s="1"/>
  <c r="V201" s="1"/>
  <c r="W201" s="1"/>
  <c r="K221"/>
  <c r="L221" s="1"/>
  <c r="M221" s="1"/>
  <c r="N221" s="1"/>
  <c r="AC241"/>
  <c r="AD241" s="1"/>
  <c r="AE241" s="1"/>
  <c r="AF241" s="1"/>
  <c r="AC281"/>
  <c r="AD281" s="1"/>
  <c r="AE281" s="1"/>
  <c r="AF281" s="1"/>
  <c r="T281"/>
  <c r="U281" s="1"/>
  <c r="V281" s="1"/>
  <c r="W281" s="1"/>
  <c r="T66"/>
  <c r="U66" s="1"/>
  <c r="V66" s="1"/>
  <c r="W66" s="1"/>
  <c r="AC86"/>
  <c r="AD86" s="1"/>
  <c r="AE86" s="1"/>
  <c r="AF86" s="1"/>
  <c r="K266"/>
  <c r="L266" s="1"/>
  <c r="M266" s="1"/>
  <c r="N266" s="1"/>
  <c r="T306"/>
  <c r="U306" s="1"/>
  <c r="V306" s="1"/>
  <c r="W306" s="1"/>
  <c r="T111"/>
  <c r="U111" s="1"/>
  <c r="V111" s="1"/>
  <c r="W111" s="1"/>
  <c r="T231"/>
  <c r="U231" s="1"/>
  <c r="V231" s="1"/>
  <c r="W231" s="1"/>
  <c r="T36"/>
  <c r="U36" s="1"/>
  <c r="V36" s="1"/>
  <c r="W36" s="1"/>
  <c r="K36"/>
  <c r="L36" s="1"/>
  <c r="M36" s="1"/>
  <c r="N36" s="1"/>
  <c r="AC56"/>
  <c r="AD56" s="1"/>
  <c r="AE56" s="1"/>
  <c r="AF56" s="1"/>
  <c r="T76"/>
  <c r="U76" s="1"/>
  <c r="V76" s="1"/>
  <c r="W76" s="1"/>
  <c r="AC76"/>
  <c r="AD76" s="1"/>
  <c r="AE76" s="1"/>
  <c r="AF76" s="1"/>
  <c r="K96"/>
  <c r="L96" s="1"/>
  <c r="M96" s="1"/>
  <c r="N96" s="1"/>
  <c r="AC116"/>
  <c r="AD116" s="1"/>
  <c r="AE116" s="1"/>
  <c r="AF116" s="1"/>
  <c r="K136"/>
  <c r="L136" s="1"/>
  <c r="M136" s="1"/>
  <c r="N136" s="1"/>
  <c r="U156"/>
  <c r="V156" s="1"/>
  <c r="W156" s="1"/>
  <c r="K156"/>
  <c r="L156" s="1"/>
  <c r="M156" s="1"/>
  <c r="N156" s="1"/>
  <c r="AC176"/>
  <c r="AD176" s="1"/>
  <c r="AE176" s="1"/>
  <c r="AF176" s="1"/>
  <c r="T196"/>
  <c r="U196" s="1"/>
  <c r="V196" s="1"/>
  <c r="W196" s="1"/>
  <c r="K196"/>
  <c r="L196" s="1"/>
  <c r="M196" s="1"/>
  <c r="N196" s="1"/>
  <c r="AC216"/>
  <c r="AD216" s="1"/>
  <c r="AE216" s="1"/>
  <c r="AF216" s="1"/>
  <c r="K236"/>
  <c r="L236" s="1"/>
  <c r="M236" s="1"/>
  <c r="N236" s="1"/>
  <c r="T276"/>
  <c r="U276" s="1"/>
  <c r="V276" s="1"/>
  <c r="W276" s="1"/>
  <c r="K276"/>
  <c r="L276" s="1"/>
  <c r="M276" s="1"/>
  <c r="N276" s="1"/>
  <c r="T61"/>
  <c r="U61" s="1"/>
  <c r="V61" s="1"/>
  <c r="W61" s="1"/>
  <c r="AC141"/>
  <c r="AD141" s="1"/>
  <c r="AE141" s="1"/>
  <c r="AF141" s="1"/>
  <c r="T181"/>
  <c r="U181" s="1"/>
  <c r="V181" s="1"/>
  <c r="W181" s="1"/>
  <c r="AC261"/>
  <c r="AD261" s="1"/>
  <c r="AE261" s="1"/>
  <c r="AF261" s="1"/>
  <c r="AC301"/>
  <c r="AD301" s="1"/>
  <c r="AE301" s="1"/>
  <c r="AF301" s="1"/>
  <c r="K86"/>
  <c r="L86" s="1"/>
  <c r="M86" s="1"/>
  <c r="N86" s="1"/>
  <c r="T126"/>
  <c r="U126" s="1"/>
  <c r="V126" s="1"/>
  <c r="W126" s="1"/>
  <c r="T166"/>
  <c r="U166" s="1"/>
  <c r="V166" s="1"/>
  <c r="W166" s="1"/>
  <c r="AC266"/>
  <c r="AD266" s="1"/>
  <c r="AE266" s="1"/>
  <c r="AF266" s="1"/>
  <c r="T286"/>
  <c r="U286" s="1"/>
  <c r="V286" s="1"/>
  <c r="W286" s="1"/>
  <c r="K31"/>
  <c r="L31" s="1"/>
  <c r="M31" s="1"/>
  <c r="N31" s="1"/>
  <c r="AC51"/>
  <c r="AD51" s="1"/>
  <c r="AE51" s="1"/>
  <c r="AF51" s="1"/>
  <c r="T51"/>
  <c r="U51" s="1"/>
  <c r="V51" s="1"/>
  <c r="W51" s="1"/>
  <c r="AC91"/>
  <c r="AD91" s="1"/>
  <c r="AE91" s="1"/>
  <c r="AF91" s="1"/>
  <c r="T91"/>
  <c r="U91" s="1"/>
  <c r="V91" s="1"/>
  <c r="W91" s="1"/>
  <c r="K111"/>
  <c r="L111" s="1"/>
  <c r="M111" s="1"/>
  <c r="N111" s="1"/>
  <c r="AC131"/>
  <c r="AD131" s="1"/>
  <c r="AE131" s="1"/>
  <c r="AF131" s="1"/>
  <c r="T131"/>
  <c r="U131" s="1"/>
  <c r="V131" s="1"/>
  <c r="W131" s="1"/>
  <c r="K151"/>
  <c r="L151" s="1"/>
  <c r="M151" s="1"/>
  <c r="N151" s="1"/>
  <c r="AC171"/>
  <c r="AD171" s="1"/>
  <c r="AE171" s="1"/>
  <c r="AF171" s="1"/>
  <c r="K191"/>
  <c r="L191" s="1"/>
  <c r="M191" s="1"/>
  <c r="N191" s="1"/>
  <c r="AC211"/>
  <c r="AD211" s="1"/>
  <c r="AE211" s="1"/>
  <c r="AF211" s="1"/>
  <c r="T211"/>
  <c r="U211" s="1"/>
  <c r="V211" s="1"/>
  <c r="W211" s="1"/>
  <c r="K231"/>
  <c r="L231" s="1"/>
  <c r="M231" s="1"/>
  <c r="N231" s="1"/>
  <c r="AC251"/>
  <c r="AD251" s="1"/>
  <c r="AE251" s="1"/>
  <c r="AF251" s="1"/>
  <c r="T251"/>
  <c r="U251" s="1"/>
  <c r="V251" s="1"/>
  <c r="W251" s="1"/>
  <c r="K271"/>
  <c r="L271" s="1"/>
  <c r="M271" s="1"/>
  <c r="N271" s="1"/>
  <c r="AC291"/>
  <c r="AD291" s="1"/>
  <c r="AE291" s="1"/>
  <c r="AF291" s="1"/>
  <c r="AS24" i="9"/>
  <c r="AX23"/>
  <c r="AT24"/>
  <c r="AQ25"/>
  <c r="AR25" s="1"/>
  <c r="AU24"/>
  <c r="Z179"/>
  <c r="AA179" s="1"/>
  <c r="AB179" s="1"/>
  <c r="Z195"/>
  <c r="AA195" s="1"/>
  <c r="AB195" s="1"/>
  <c r="Z211"/>
  <c r="AA211" s="1"/>
  <c r="AB211" s="1"/>
  <c r="Z227"/>
  <c r="AA227" s="1"/>
  <c r="AB227" s="1"/>
  <c r="Z243"/>
  <c r="AA243" s="1"/>
  <c r="AB243" s="1"/>
  <c r="Z259"/>
  <c r="AA259" s="1"/>
  <c r="AB259" s="1"/>
  <c r="Z275"/>
  <c r="AA275" s="1"/>
  <c r="AB275" s="1"/>
  <c r="Z291"/>
  <c r="AA291" s="1"/>
  <c r="AB291" s="1"/>
  <c r="Z23"/>
  <c r="AA23" s="1"/>
  <c r="AB23" s="1"/>
  <c r="Z19"/>
  <c r="AA19" s="1"/>
  <c r="AB19" s="1"/>
  <c r="Z27"/>
  <c r="AA27" s="1"/>
  <c r="AB27" s="1"/>
  <c r="Z35"/>
  <c r="AA35" s="1"/>
  <c r="AB35" s="1"/>
  <c r="Z43"/>
  <c r="AA43" s="1"/>
  <c r="AB43" s="1"/>
  <c r="Z51"/>
  <c r="AA51" s="1"/>
  <c r="AB51" s="1"/>
  <c r="Z59"/>
  <c r="AA59" s="1"/>
  <c r="AB59" s="1"/>
  <c r="Z67"/>
  <c r="AA67" s="1"/>
  <c r="AB67" s="1"/>
  <c r="Z75"/>
  <c r="AA75" s="1"/>
  <c r="AB75" s="1"/>
  <c r="Z83"/>
  <c r="AA83" s="1"/>
  <c r="AB83" s="1"/>
  <c r="Z91"/>
  <c r="AA91" s="1"/>
  <c r="AB91" s="1"/>
  <c r="Z99"/>
  <c r="AA99" s="1"/>
  <c r="AB99" s="1"/>
  <c r="Z107"/>
  <c r="AA107" s="1"/>
  <c r="AB107" s="1"/>
  <c r="Z115"/>
  <c r="AA115" s="1"/>
  <c r="AB115" s="1"/>
  <c r="Z123"/>
  <c r="AA123" s="1"/>
  <c r="AB123" s="1"/>
  <c r="Z131"/>
  <c r="AA131" s="1"/>
  <c r="AB131" s="1"/>
  <c r="Z139"/>
  <c r="AA139" s="1"/>
  <c r="AB139" s="1"/>
  <c r="Z147"/>
  <c r="AA147" s="1"/>
  <c r="AB147" s="1"/>
  <c r="Z155"/>
  <c r="AA155" s="1"/>
  <c r="AB155" s="1"/>
  <c r="Z163"/>
  <c r="AA163" s="1"/>
  <c r="AB163" s="1"/>
  <c r="Z171"/>
  <c r="AA171" s="1"/>
  <c r="AB171" s="1"/>
  <c r="Z187"/>
  <c r="AA187" s="1"/>
  <c r="AB187" s="1"/>
  <c r="Z203"/>
  <c r="AA203" s="1"/>
  <c r="AB203" s="1"/>
  <c r="Z219"/>
  <c r="AA219" s="1"/>
  <c r="AB219" s="1"/>
  <c r="Z235"/>
  <c r="AA235" s="1"/>
  <c r="AB235" s="1"/>
  <c r="Z251"/>
  <c r="AA251" s="1"/>
  <c r="AB251" s="1"/>
  <c r="Z267"/>
  <c r="AA267" s="1"/>
  <c r="AB267" s="1"/>
  <c r="Z283"/>
  <c r="AA283" s="1"/>
  <c r="AB283" s="1"/>
  <c r="Z299"/>
  <c r="AA299" s="1"/>
  <c r="AB299" s="1"/>
  <c r="Z311"/>
  <c r="Z307"/>
  <c r="AA307" s="1"/>
  <c r="AB307" s="1"/>
  <c r="Z31"/>
  <c r="AA31" s="1"/>
  <c r="AB31" s="1"/>
  <c r="Z39"/>
  <c r="AA39" s="1"/>
  <c r="AB39" s="1"/>
  <c r="Z47"/>
  <c r="AA47" s="1"/>
  <c r="AB47" s="1"/>
  <c r="Z55"/>
  <c r="AA55" s="1"/>
  <c r="AB55" s="1"/>
  <c r="Z63"/>
  <c r="AA63" s="1"/>
  <c r="AB63" s="1"/>
  <c r="Z71"/>
  <c r="AA71" s="1"/>
  <c r="AB71" s="1"/>
  <c r="Z79"/>
  <c r="AA79" s="1"/>
  <c r="AB79" s="1"/>
  <c r="Z87"/>
  <c r="AA87" s="1"/>
  <c r="AB87" s="1"/>
  <c r="Z95"/>
  <c r="AA95" s="1"/>
  <c r="AB95" s="1"/>
  <c r="Z103"/>
  <c r="AA103" s="1"/>
  <c r="AB103" s="1"/>
  <c r="Z111"/>
  <c r="AA111" s="1"/>
  <c r="AB111" s="1"/>
  <c r="Z119"/>
  <c r="AA119" s="1"/>
  <c r="AB119" s="1"/>
  <c r="Z127"/>
  <c r="AA127" s="1"/>
  <c r="AB127" s="1"/>
  <c r="Z135"/>
  <c r="AA135" s="1"/>
  <c r="AB135" s="1"/>
  <c r="Z143"/>
  <c r="AA143" s="1"/>
  <c r="AB143" s="1"/>
  <c r="Z151"/>
  <c r="AA151" s="1"/>
  <c r="AB151" s="1"/>
  <c r="Z159"/>
  <c r="AA159" s="1"/>
  <c r="AB159" s="1"/>
  <c r="Z167"/>
  <c r="AA167" s="1"/>
  <c r="AB167" s="1"/>
  <c r="Z175"/>
  <c r="AA175" s="1"/>
  <c r="AB175" s="1"/>
  <c r="Z183"/>
  <c r="AA183" s="1"/>
  <c r="AB183" s="1"/>
  <c r="Z191"/>
  <c r="AA191" s="1"/>
  <c r="AB191" s="1"/>
  <c r="Z199"/>
  <c r="AA199" s="1"/>
  <c r="AB199" s="1"/>
  <c r="Z207"/>
  <c r="AA207" s="1"/>
  <c r="AB207" s="1"/>
  <c r="Z215"/>
  <c r="AA215" s="1"/>
  <c r="AB215" s="1"/>
  <c r="Z223"/>
  <c r="AA223" s="1"/>
  <c r="AB223" s="1"/>
  <c r="Z231"/>
  <c r="AA231" s="1"/>
  <c r="AB231" s="1"/>
  <c r="Z239"/>
  <c r="AA239" s="1"/>
  <c r="AB239" s="1"/>
  <c r="Z247"/>
  <c r="AA247" s="1"/>
  <c r="AB247" s="1"/>
  <c r="Z255"/>
  <c r="AA255" s="1"/>
  <c r="AB255" s="1"/>
  <c r="Z263"/>
  <c r="AA263" s="1"/>
  <c r="AB263" s="1"/>
  <c r="Z271"/>
  <c r="AA271" s="1"/>
  <c r="AB271" s="1"/>
  <c r="Z279"/>
  <c r="AA279" s="1"/>
  <c r="AB279" s="1"/>
  <c r="Z287"/>
  <c r="AA287" s="1"/>
  <c r="AB287" s="1"/>
  <c r="Z295"/>
  <c r="AA295" s="1"/>
  <c r="AB295" s="1"/>
  <c r="Z303"/>
  <c r="AA303" s="1"/>
  <c r="AB303" s="1"/>
  <c r="J31"/>
  <c r="K31" s="1"/>
  <c r="L31" s="1"/>
  <c r="R35"/>
  <c r="S35" s="1"/>
  <c r="T35" s="1"/>
  <c r="J47"/>
  <c r="K47" s="1"/>
  <c r="L47" s="1"/>
  <c r="R51"/>
  <c r="S51" s="1"/>
  <c r="T51" s="1"/>
  <c r="AL51"/>
  <c r="J63"/>
  <c r="K63" s="1"/>
  <c r="L63" s="1"/>
  <c r="R67"/>
  <c r="S67" s="1"/>
  <c r="T67" s="1"/>
  <c r="J79"/>
  <c r="K79" s="1"/>
  <c r="L79" s="1"/>
  <c r="R83"/>
  <c r="S83" s="1"/>
  <c r="T83" s="1"/>
  <c r="J95"/>
  <c r="K95" s="1"/>
  <c r="L95" s="1"/>
  <c r="R99"/>
  <c r="S99" s="1"/>
  <c r="T99" s="1"/>
  <c r="J111"/>
  <c r="K111" s="1"/>
  <c r="L111" s="1"/>
  <c r="R115"/>
  <c r="S115" s="1"/>
  <c r="T115" s="1"/>
  <c r="J127"/>
  <c r="K127" s="1"/>
  <c r="L127" s="1"/>
  <c r="R131"/>
  <c r="S131" s="1"/>
  <c r="T131" s="1"/>
  <c r="J143"/>
  <c r="K143" s="1"/>
  <c r="L143" s="1"/>
  <c r="R147"/>
  <c r="S147" s="1"/>
  <c r="T147" s="1"/>
  <c r="J159"/>
  <c r="K159" s="1"/>
  <c r="L159" s="1"/>
  <c r="R163"/>
  <c r="S163" s="1"/>
  <c r="T163" s="1"/>
  <c r="J175"/>
  <c r="K175" s="1"/>
  <c r="L175" s="1"/>
  <c r="R179"/>
  <c r="S179" s="1"/>
  <c r="T179" s="1"/>
  <c r="J191"/>
  <c r="K191" s="1"/>
  <c r="L191" s="1"/>
  <c r="R195"/>
  <c r="S195" s="1"/>
  <c r="T195" s="1"/>
  <c r="J207"/>
  <c r="K207" s="1"/>
  <c r="L207" s="1"/>
  <c r="R211"/>
  <c r="S211" s="1"/>
  <c r="T211" s="1"/>
  <c r="AL211"/>
  <c r="J223"/>
  <c r="K223" s="1"/>
  <c r="L223" s="1"/>
  <c r="R227"/>
  <c r="S227" s="1"/>
  <c r="T227" s="1"/>
  <c r="AL227"/>
  <c r="J239"/>
  <c r="K239" s="1"/>
  <c r="L239" s="1"/>
  <c r="R243"/>
  <c r="S243" s="1"/>
  <c r="T243" s="1"/>
  <c r="J255"/>
  <c r="K255" s="1"/>
  <c r="L255" s="1"/>
  <c r="R259"/>
  <c r="S259" s="1"/>
  <c r="T259" s="1"/>
  <c r="J271"/>
  <c r="K271" s="1"/>
  <c r="L271" s="1"/>
  <c r="R275"/>
  <c r="S275" s="1"/>
  <c r="T275" s="1"/>
  <c r="J287"/>
  <c r="K287" s="1"/>
  <c r="L287" s="1"/>
  <c r="R291"/>
  <c r="S291" s="1"/>
  <c r="T291" s="1"/>
  <c r="AL291"/>
  <c r="R311"/>
  <c r="J35"/>
  <c r="K35" s="1"/>
  <c r="L35" s="1"/>
  <c r="R39"/>
  <c r="S39" s="1"/>
  <c r="T39" s="1"/>
  <c r="AL47"/>
  <c r="J51"/>
  <c r="K51" s="1"/>
  <c r="L51" s="1"/>
  <c r="R55"/>
  <c r="S55" s="1"/>
  <c r="T55" s="1"/>
  <c r="J67"/>
  <c r="K67" s="1"/>
  <c r="L67" s="1"/>
  <c r="R71"/>
  <c r="S71" s="1"/>
  <c r="T71" s="1"/>
  <c r="J83"/>
  <c r="K83" s="1"/>
  <c r="L83" s="1"/>
  <c r="R87"/>
  <c r="S87" s="1"/>
  <c r="T87" s="1"/>
  <c r="J99"/>
  <c r="K99" s="1"/>
  <c r="L99" s="1"/>
  <c r="R103"/>
  <c r="S103" s="1"/>
  <c r="T103" s="1"/>
  <c r="R119"/>
  <c r="S119" s="1"/>
  <c r="T119" s="1"/>
  <c r="AL127"/>
  <c r="J131"/>
  <c r="K131" s="1"/>
  <c r="L131" s="1"/>
  <c r="R135"/>
  <c r="S135" s="1"/>
  <c r="T135" s="1"/>
  <c r="J147"/>
  <c r="K147" s="1"/>
  <c r="L147" s="1"/>
  <c r="R151"/>
  <c r="S151" s="1"/>
  <c r="T151" s="1"/>
  <c r="J163"/>
  <c r="K163" s="1"/>
  <c r="L163" s="1"/>
  <c r="R167"/>
  <c r="S167" s="1"/>
  <c r="T167" s="1"/>
  <c r="AL175"/>
  <c r="J179"/>
  <c r="K179" s="1"/>
  <c r="L179" s="1"/>
  <c r="R183"/>
  <c r="S183" s="1"/>
  <c r="T183" s="1"/>
  <c r="AL191"/>
  <c r="J195"/>
  <c r="K195" s="1"/>
  <c r="L195" s="1"/>
  <c r="R199"/>
  <c r="S199" s="1"/>
  <c r="T199" s="1"/>
  <c r="AL207"/>
  <c r="J211"/>
  <c r="K211" s="1"/>
  <c r="L211" s="1"/>
  <c r="R215"/>
  <c r="S215" s="1"/>
  <c r="T215" s="1"/>
  <c r="J227"/>
  <c r="K227" s="1"/>
  <c r="L227" s="1"/>
  <c r="R231"/>
  <c r="S231" s="1"/>
  <c r="T231" s="1"/>
  <c r="J243"/>
  <c r="K243" s="1"/>
  <c r="L243" s="1"/>
  <c r="R247"/>
  <c r="S247" s="1"/>
  <c r="T247" s="1"/>
  <c r="J259"/>
  <c r="K259" s="1"/>
  <c r="L259" s="1"/>
  <c r="R263"/>
  <c r="S263" s="1"/>
  <c r="T263" s="1"/>
  <c r="J275"/>
  <c r="K275" s="1"/>
  <c r="L275" s="1"/>
  <c r="R279"/>
  <c r="S279" s="1"/>
  <c r="T279" s="1"/>
  <c r="J291"/>
  <c r="K291" s="1"/>
  <c r="L291" s="1"/>
  <c r="R295"/>
  <c r="S295" s="1"/>
  <c r="T295" s="1"/>
  <c r="J311"/>
  <c r="J299"/>
  <c r="K299" s="1"/>
  <c r="L299" s="1"/>
  <c r="R303"/>
  <c r="S303" s="1"/>
  <c r="T303" s="1"/>
  <c r="J307"/>
  <c r="K307" s="1"/>
  <c r="L307" s="1"/>
  <c r="R27"/>
  <c r="S27" s="1"/>
  <c r="T27" s="1"/>
  <c r="J39"/>
  <c r="K39" s="1"/>
  <c r="L39" s="1"/>
  <c r="R43"/>
  <c r="S43" s="1"/>
  <c r="T43" s="1"/>
  <c r="J55"/>
  <c r="K55" s="1"/>
  <c r="L55" s="1"/>
  <c r="R59"/>
  <c r="S59" s="1"/>
  <c r="T59" s="1"/>
  <c r="J71"/>
  <c r="K71" s="1"/>
  <c r="L71" s="1"/>
  <c r="R75"/>
  <c r="S75" s="1"/>
  <c r="T75" s="1"/>
  <c r="J87"/>
  <c r="K87" s="1"/>
  <c r="L87" s="1"/>
  <c r="R91"/>
  <c r="S91" s="1"/>
  <c r="T91" s="1"/>
  <c r="J103"/>
  <c r="K103" s="1"/>
  <c r="L103" s="1"/>
  <c r="R107"/>
  <c r="S107" s="1"/>
  <c r="T107" s="1"/>
  <c r="AL107"/>
  <c r="J119"/>
  <c r="K119" s="1"/>
  <c r="L119" s="1"/>
  <c r="R123"/>
  <c r="S123" s="1"/>
  <c r="T123" s="1"/>
  <c r="AL123"/>
  <c r="J135"/>
  <c r="K135" s="1"/>
  <c r="L135" s="1"/>
  <c r="R139"/>
  <c r="S139" s="1"/>
  <c r="T139" s="1"/>
  <c r="J151"/>
  <c r="K151" s="1"/>
  <c r="L151" s="1"/>
  <c r="R155"/>
  <c r="S155" s="1"/>
  <c r="T155" s="1"/>
  <c r="J167"/>
  <c r="K167" s="1"/>
  <c r="L167" s="1"/>
  <c r="R171"/>
  <c r="S171" s="1"/>
  <c r="T171" s="1"/>
  <c r="J183"/>
  <c r="K183" s="1"/>
  <c r="L183" s="1"/>
  <c r="R187"/>
  <c r="S187" s="1"/>
  <c r="T187" s="1"/>
  <c r="J199"/>
  <c r="K199" s="1"/>
  <c r="L199" s="1"/>
  <c r="R203"/>
  <c r="S203" s="1"/>
  <c r="T203" s="1"/>
  <c r="J215"/>
  <c r="K215" s="1"/>
  <c r="L215" s="1"/>
  <c r="R219"/>
  <c r="S219" s="1"/>
  <c r="T219" s="1"/>
  <c r="J231"/>
  <c r="K231" s="1"/>
  <c r="L231" s="1"/>
  <c r="R235"/>
  <c r="S235" s="1"/>
  <c r="T235" s="1"/>
  <c r="J247"/>
  <c r="K247" s="1"/>
  <c r="L247" s="1"/>
  <c r="R251"/>
  <c r="S251" s="1"/>
  <c r="T251" s="1"/>
  <c r="J263"/>
  <c r="K263" s="1"/>
  <c r="L263" s="1"/>
  <c r="R267"/>
  <c r="S267" s="1"/>
  <c r="T267" s="1"/>
  <c r="J279"/>
  <c r="K279" s="1"/>
  <c r="L279" s="1"/>
  <c r="R283"/>
  <c r="S283" s="1"/>
  <c r="T283" s="1"/>
  <c r="J295"/>
  <c r="K295" s="1"/>
  <c r="L295" s="1"/>
  <c r="R299"/>
  <c r="S299" s="1"/>
  <c r="T299" s="1"/>
  <c r="J303"/>
  <c r="K303" s="1"/>
  <c r="L303" s="1"/>
  <c r="R307"/>
  <c r="S307" s="1"/>
  <c r="T307" s="1"/>
  <c r="J27"/>
  <c r="K27" s="1"/>
  <c r="L27" s="1"/>
  <c r="R31"/>
  <c r="S31" s="1"/>
  <c r="T31" s="1"/>
  <c r="J43"/>
  <c r="K43" s="1"/>
  <c r="L43" s="1"/>
  <c r="R47"/>
  <c r="S47" s="1"/>
  <c r="T47" s="1"/>
  <c r="J59"/>
  <c r="K59" s="1"/>
  <c r="L59" s="1"/>
  <c r="R63"/>
  <c r="S63" s="1"/>
  <c r="T63" s="1"/>
  <c r="AL71"/>
  <c r="J75"/>
  <c r="K75" s="1"/>
  <c r="L75" s="1"/>
  <c r="R79"/>
  <c r="S79" s="1"/>
  <c r="T79" s="1"/>
  <c r="J91"/>
  <c r="K91" s="1"/>
  <c r="L91" s="1"/>
  <c r="R95"/>
  <c r="S95" s="1"/>
  <c r="T95" s="1"/>
  <c r="AL103"/>
  <c r="J107"/>
  <c r="K107" s="1"/>
  <c r="L107" s="1"/>
  <c r="R111"/>
  <c r="S111" s="1"/>
  <c r="T111" s="1"/>
  <c r="J115"/>
  <c r="K115" s="1"/>
  <c r="L115" s="1"/>
  <c r="J123"/>
  <c r="K123" s="1"/>
  <c r="L123" s="1"/>
  <c r="R127"/>
  <c r="S127" s="1"/>
  <c r="T127" s="1"/>
  <c r="J139"/>
  <c r="K139" s="1"/>
  <c r="L139" s="1"/>
  <c r="R143"/>
  <c r="S143" s="1"/>
  <c r="T143" s="1"/>
  <c r="AL151"/>
  <c r="J155"/>
  <c r="K155" s="1"/>
  <c r="L155" s="1"/>
  <c r="R159"/>
  <c r="S159" s="1"/>
  <c r="T159" s="1"/>
  <c r="AL167"/>
  <c r="J171"/>
  <c r="K171" s="1"/>
  <c r="L171" s="1"/>
  <c r="R175"/>
  <c r="S175" s="1"/>
  <c r="T175" s="1"/>
  <c r="J187"/>
  <c r="K187" s="1"/>
  <c r="L187" s="1"/>
  <c r="R191"/>
  <c r="S191" s="1"/>
  <c r="T191" s="1"/>
  <c r="J203"/>
  <c r="K203" s="1"/>
  <c r="L203" s="1"/>
  <c r="R207"/>
  <c r="S207" s="1"/>
  <c r="T207" s="1"/>
  <c r="J219"/>
  <c r="K219" s="1"/>
  <c r="L219" s="1"/>
  <c r="R223"/>
  <c r="S223" s="1"/>
  <c r="T223" s="1"/>
  <c r="J235"/>
  <c r="K235" s="1"/>
  <c r="L235" s="1"/>
  <c r="R239"/>
  <c r="S239" s="1"/>
  <c r="T239" s="1"/>
  <c r="J251"/>
  <c r="K251" s="1"/>
  <c r="L251" s="1"/>
  <c r="R255"/>
  <c r="S255" s="1"/>
  <c r="T255" s="1"/>
  <c r="AL263"/>
  <c r="J267"/>
  <c r="K267" s="1"/>
  <c r="L267" s="1"/>
  <c r="R271"/>
  <c r="S271" s="1"/>
  <c r="T271" s="1"/>
  <c r="J283"/>
  <c r="K283" s="1"/>
  <c r="L283" s="1"/>
  <c r="R287"/>
  <c r="S287" s="1"/>
  <c r="T287" s="1"/>
  <c r="AR28" i="26"/>
  <c r="R317"/>
  <c r="P318"/>
  <c r="O317"/>
  <c r="H318"/>
  <c r="J317"/>
  <c r="AR26" i="25"/>
  <c r="AU13" i="27"/>
  <c r="AS28"/>
  <c r="P319"/>
  <c r="Q326"/>
  <c r="S325"/>
  <c r="I326"/>
  <c r="K325"/>
  <c r="AF14" i="26"/>
  <c r="AE15" s="1"/>
  <c r="AG13" i="27"/>
  <c r="AF15" i="26"/>
  <c r="AE16" s="1"/>
  <c r="T19"/>
  <c r="AB13" i="25"/>
  <c r="X14" s="1"/>
  <c r="Z14" s="1"/>
  <c r="U13" i="27"/>
  <c r="U14" s="1"/>
  <c r="U15" s="1"/>
  <c r="U16" s="1"/>
  <c r="U17" s="1"/>
  <c r="U18" s="1"/>
  <c r="U19" s="1"/>
  <c r="L21"/>
  <c r="L12"/>
  <c r="M12" s="1"/>
  <c r="M13" s="1"/>
  <c r="M14" s="1"/>
  <c r="M15" s="1"/>
  <c r="M16" s="1"/>
  <c r="M17" s="1"/>
  <c r="M18" s="1"/>
  <c r="M19" s="1"/>
  <c r="M20" s="1"/>
  <c r="AG13" i="26"/>
  <c r="AI13" s="1"/>
  <c r="AH13"/>
  <c r="AL12"/>
  <c r="Z13" i="27"/>
  <c r="Y13"/>
  <c r="AA13" s="1"/>
  <c r="AC13" s="1"/>
  <c r="W14"/>
  <c r="AD12"/>
  <c r="AK12"/>
  <c r="AL12" s="1"/>
  <c r="O21"/>
  <c r="K21"/>
  <c r="L22" s="1"/>
  <c r="S20"/>
  <c r="J21" i="26"/>
  <c r="R20"/>
  <c r="L20"/>
  <c r="N22"/>
  <c r="P21" i="25"/>
  <c r="O22" s="1"/>
  <c r="R20"/>
  <c r="AJ13"/>
  <c r="AK13" s="1"/>
  <c r="V14"/>
  <c r="AA14" s="1"/>
  <c r="H21"/>
  <c r="J21" s="1"/>
  <c r="T19"/>
  <c r="L20"/>
  <c r="I36"/>
  <c r="F14" i="24"/>
  <c r="H14" s="1"/>
  <c r="J13"/>
  <c r="L13" s="1"/>
  <c r="G15" i="23"/>
  <c r="Q15"/>
  <c r="H14" i="20"/>
  <c r="J13"/>
  <c r="X14"/>
  <c r="L14" i="23"/>
  <c r="I14"/>
  <c r="P15"/>
  <c r="F15"/>
  <c r="H15" s="1"/>
  <c r="P14" i="20"/>
  <c r="R13"/>
  <c r="S13" s="1"/>
  <c r="V14" i="23"/>
  <c r="S14"/>
  <c r="T14" s="1"/>
  <c r="F6" i="10"/>
  <c r="T32"/>
  <c r="U32"/>
  <c r="R33"/>
  <c r="S9"/>
  <c r="Q9"/>
  <c r="R9" s="1"/>
  <c r="U9" s="1"/>
  <c r="T8"/>
  <c r="B8"/>
  <c r="E7"/>
  <c r="C7"/>
  <c r="D7" s="1"/>
  <c r="G6"/>
  <c r="M7"/>
  <c r="Z9"/>
  <c r="AB9" s="1"/>
  <c r="W10"/>
  <c r="X9"/>
  <c r="I10"/>
  <c r="J9"/>
  <c r="K9" s="1"/>
  <c r="N9" s="1"/>
  <c r="L9"/>
  <c r="M8"/>
  <c r="AP5"/>
  <c r="AP6"/>
  <c r="AN9"/>
  <c r="AP8"/>
  <c r="AP7"/>
  <c r="AJ11" i="17"/>
  <c r="AL11" s="1"/>
  <c r="AH11"/>
  <c r="AP11"/>
  <c r="V11"/>
  <c r="AB11"/>
  <c r="AD11" s="1"/>
  <c r="X11"/>
  <c r="Z11" s="1"/>
  <c r="O11"/>
  <c r="Q11" s="1"/>
  <c r="K11"/>
  <c r="M11" s="1"/>
  <c r="F12"/>
  <c r="F13" s="1"/>
  <c r="F14" s="1"/>
  <c r="I11"/>
  <c r="AG4" i="10"/>
  <c r="AG5" s="1"/>
  <c r="M12" i="14"/>
  <c r="AT26" i="26" l="1"/>
  <c r="P306" i="12"/>
  <c r="AD67" i="9"/>
  <c r="AN15" i="25"/>
  <c r="AS15" s="1"/>
  <c r="AT15" s="1"/>
  <c r="AO15"/>
  <c r="N155" i="9"/>
  <c r="V47"/>
  <c r="AD171"/>
  <c r="AD243"/>
  <c r="P196" i="12"/>
  <c r="AH86"/>
  <c r="AH196"/>
  <c r="Y171"/>
  <c r="P121"/>
  <c r="Y226"/>
  <c r="AO27" i="26"/>
  <c r="AN27"/>
  <c r="AS27" s="1"/>
  <c r="AT27" s="1"/>
  <c r="AO17" i="27"/>
  <c r="AT17" s="1"/>
  <c r="AP17"/>
  <c r="N163" i="9"/>
  <c r="AD131"/>
  <c r="V175"/>
  <c r="V227"/>
  <c r="P31" i="12"/>
  <c r="P141"/>
  <c r="Y156"/>
  <c r="P266"/>
  <c r="Y201"/>
  <c r="V103" i="9"/>
  <c r="AD127"/>
  <c r="AH136" i="12"/>
  <c r="Y271"/>
  <c r="Y91"/>
  <c r="Y261"/>
  <c r="P41"/>
  <c r="P201"/>
  <c r="N283" i="9"/>
  <c r="AH176" i="12"/>
  <c r="P256"/>
  <c r="V123" i="9"/>
  <c r="V107"/>
  <c r="AD231"/>
  <c r="AD147"/>
  <c r="Y161" i="12"/>
  <c r="AH181"/>
  <c r="Y17" i="30"/>
  <c r="Y18" s="1"/>
  <c r="AC311" i="12"/>
  <c r="P151"/>
  <c r="Y196"/>
  <c r="P61"/>
  <c r="V199" i="9"/>
  <c r="N195"/>
  <c r="N131"/>
  <c r="N83"/>
  <c r="P156" i="12"/>
  <c r="AH56"/>
  <c r="Y256"/>
  <c r="P46"/>
  <c r="P186"/>
  <c r="V127" i="9"/>
  <c r="V151"/>
  <c r="N99"/>
  <c r="AD167"/>
  <c r="AH171" i="12"/>
  <c r="AH91"/>
  <c r="AH216"/>
  <c r="P226"/>
  <c r="P76"/>
  <c r="AH226"/>
  <c r="P161"/>
  <c r="P171"/>
  <c r="N211" i="9"/>
  <c r="N223"/>
  <c r="AD199"/>
  <c r="AD119"/>
  <c r="AD95"/>
  <c r="AD55"/>
  <c r="AD203"/>
  <c r="AD99"/>
  <c r="AD227"/>
  <c r="AH251" i="12"/>
  <c r="AH266"/>
  <c r="P86"/>
  <c r="AH76"/>
  <c r="Y231"/>
  <c r="AH281"/>
  <c r="AH161"/>
  <c r="P71"/>
  <c r="Y46"/>
  <c r="AH31"/>
  <c r="K311"/>
  <c r="N291" i="9"/>
  <c r="V183"/>
  <c r="V167"/>
  <c r="V291"/>
  <c r="V211"/>
  <c r="V51"/>
  <c r="N47"/>
  <c r="AD287"/>
  <c r="P231" i="12"/>
  <c r="P221"/>
  <c r="AH201"/>
  <c r="Y121"/>
  <c r="Y81"/>
  <c r="P246"/>
  <c r="Y146"/>
  <c r="P281"/>
  <c r="Y101"/>
  <c r="N303" i="9"/>
  <c r="N215"/>
  <c r="V263"/>
  <c r="N179"/>
  <c r="V71"/>
  <c r="N51"/>
  <c r="N271"/>
  <c r="N79"/>
  <c r="AD239"/>
  <c r="AD63"/>
  <c r="AD19"/>
  <c r="Y126" i="12"/>
  <c r="P176"/>
  <c r="Y176"/>
  <c r="Y141"/>
  <c r="Y151"/>
  <c r="N17" i="30"/>
  <c r="O17" s="1"/>
  <c r="M18"/>
  <c r="AD303" i="9"/>
  <c r="AD207"/>
  <c r="AD135"/>
  <c r="AD103"/>
  <c r="AD283"/>
  <c r="AD115"/>
  <c r="AD51"/>
  <c r="Y276" i="12"/>
  <c r="P36"/>
  <c r="Y36"/>
  <c r="Y281"/>
  <c r="P216"/>
  <c r="P206"/>
  <c r="Y221"/>
  <c r="P251"/>
  <c r="P91"/>
  <c r="AH71"/>
  <c r="Y31"/>
  <c r="AH206"/>
  <c r="Y106"/>
  <c r="Y216"/>
  <c r="W19" i="30"/>
  <c r="V20"/>
  <c r="V115" i="9"/>
  <c r="AH131" i="12"/>
  <c r="G312" i="30"/>
  <c r="G311"/>
  <c r="L315"/>
  <c r="K312"/>
  <c r="U315"/>
  <c r="T312"/>
  <c r="B314" i="24"/>
  <c r="B314" i="12"/>
  <c r="B314" i="26"/>
  <c r="D314" s="1"/>
  <c r="B314" i="25"/>
  <c r="D314" s="1"/>
  <c r="B314" i="9"/>
  <c r="B314" i="27"/>
  <c r="B314" i="23"/>
  <c r="D314" s="1"/>
  <c r="B314" i="20"/>
  <c r="B314" i="16"/>
  <c r="B314" i="4"/>
  <c r="B314" i="14"/>
  <c r="C314" s="1"/>
  <c r="B314" i="17"/>
  <c r="D314" s="1"/>
  <c r="AH311" i="9"/>
  <c r="E313" i="20"/>
  <c r="D313"/>
  <c r="D313" i="27"/>
  <c r="E313"/>
  <c r="AO313" i="9"/>
  <c r="F312"/>
  <c r="S322" s="1"/>
  <c r="F313"/>
  <c r="AI322" s="1"/>
  <c r="F311"/>
  <c r="AA311" s="1"/>
  <c r="F311" i="12"/>
  <c r="L325" s="1"/>
  <c r="F313"/>
  <c r="AD325" s="1"/>
  <c r="F312"/>
  <c r="U325" s="1"/>
  <c r="AE313" i="26"/>
  <c r="G312" i="27"/>
  <c r="L312" s="1"/>
  <c r="AP312"/>
  <c r="O312"/>
  <c r="T312" s="1"/>
  <c r="AO312"/>
  <c r="AT312" s="1"/>
  <c r="Y251" i="12"/>
  <c r="Y181"/>
  <c r="AH146"/>
  <c r="P126"/>
  <c r="Y236"/>
  <c r="Y116"/>
  <c r="AH271"/>
  <c r="P146"/>
  <c r="AH126"/>
  <c r="D316" i="1"/>
  <c r="B315" i="30"/>
  <c r="Z314" i="9"/>
  <c r="J322"/>
  <c r="D313" i="16"/>
  <c r="E313"/>
  <c r="H313" i="4"/>
  <c r="G313"/>
  <c r="F313"/>
  <c r="O313"/>
  <c r="R313"/>
  <c r="N313"/>
  <c r="E313"/>
  <c r="Q313"/>
  <c r="P313"/>
  <c r="L313"/>
  <c r="I313"/>
  <c r="J313"/>
  <c r="D313"/>
  <c r="M313"/>
  <c r="K313"/>
  <c r="F313" i="25"/>
  <c r="K313" s="1"/>
  <c r="AO313"/>
  <c r="AN313"/>
  <c r="AS313" s="1"/>
  <c r="AF313"/>
  <c r="AO313" i="26"/>
  <c r="F313"/>
  <c r="K313" s="1"/>
  <c r="AF313"/>
  <c r="AE314" s="1"/>
  <c r="AJ314" s="1"/>
  <c r="N313"/>
  <c r="S313" s="1"/>
  <c r="AH313" i="24"/>
  <c r="N313"/>
  <c r="X313"/>
  <c r="D313"/>
  <c r="AN313" i="26"/>
  <c r="AS313" s="1"/>
  <c r="AE313" i="25"/>
  <c r="AD75" i="9"/>
  <c r="P271" i="12"/>
  <c r="P191"/>
  <c r="AH301"/>
  <c r="Y306"/>
  <c r="Y66"/>
  <c r="AH41"/>
  <c r="Y56"/>
  <c r="P286"/>
  <c r="Y206"/>
  <c r="AH186"/>
  <c r="AH221"/>
  <c r="AH61"/>
  <c r="AH191"/>
  <c r="Y186"/>
  <c r="AH166"/>
  <c r="P261"/>
  <c r="Y241"/>
  <c r="AH81"/>
  <c r="AL203" i="9"/>
  <c r="V203"/>
  <c r="AD31"/>
  <c r="AH291" i="12"/>
  <c r="Y286"/>
  <c r="AH241"/>
  <c r="P101"/>
  <c r="P296"/>
  <c r="P116"/>
  <c r="Y96"/>
  <c r="P56"/>
  <c r="Y291"/>
  <c r="AH306"/>
  <c r="P166"/>
  <c r="Y86"/>
  <c r="Y301"/>
  <c r="P241"/>
  <c r="AH101"/>
  <c r="P81"/>
  <c r="AH256"/>
  <c r="P211"/>
  <c r="P131"/>
  <c r="Y266"/>
  <c r="P301"/>
  <c r="N119" i="9"/>
  <c r="AL115"/>
  <c r="N103"/>
  <c r="AL91"/>
  <c r="V91"/>
  <c r="Y51" i="12"/>
  <c r="AH261"/>
  <c r="AH141"/>
  <c r="P276"/>
  <c r="AH116"/>
  <c r="Y76"/>
  <c r="N159" i="9"/>
  <c r="N31"/>
  <c r="AD111"/>
  <c r="AD251"/>
  <c r="AD211"/>
  <c r="Y211" i="12"/>
  <c r="AH211"/>
  <c r="Y131"/>
  <c r="P111"/>
  <c r="AH51"/>
  <c r="Y166"/>
  <c r="Y61"/>
  <c r="P236"/>
  <c r="P136"/>
  <c r="P96"/>
  <c r="Y111"/>
  <c r="AH276"/>
  <c r="AH236"/>
  <c r="AH156"/>
  <c r="Y136"/>
  <c r="AH96"/>
  <c r="AH36"/>
  <c r="Y246"/>
  <c r="AH106"/>
  <c r="AH66"/>
  <c r="AH296"/>
  <c r="P291"/>
  <c r="AH231"/>
  <c r="Y191"/>
  <c r="AH151"/>
  <c r="AH111"/>
  <c r="Y71"/>
  <c r="P51"/>
  <c r="AH286"/>
  <c r="AH246"/>
  <c r="P106"/>
  <c r="P66"/>
  <c r="AH46"/>
  <c r="Y41"/>
  <c r="Y296"/>
  <c r="N183" i="9"/>
  <c r="N299"/>
  <c r="N275"/>
  <c r="V223"/>
  <c r="V207"/>
  <c r="AL183"/>
  <c r="AL87"/>
  <c r="AL299"/>
  <c r="V299"/>
  <c r="N39"/>
  <c r="AL223"/>
  <c r="V87"/>
  <c r="N143"/>
  <c r="N127"/>
  <c r="AL67"/>
  <c r="V67"/>
  <c r="N63"/>
  <c r="AD255"/>
  <c r="AD215"/>
  <c r="AD151"/>
  <c r="AD39"/>
  <c r="AD267"/>
  <c r="AD235"/>
  <c r="AD219"/>
  <c r="AD83"/>
  <c r="AD179"/>
  <c r="AS25"/>
  <c r="AT25" s="1"/>
  <c r="AU25"/>
  <c r="AL279"/>
  <c r="N235"/>
  <c r="AL199"/>
  <c r="V191"/>
  <c r="N123"/>
  <c r="AL119"/>
  <c r="N75"/>
  <c r="AL307"/>
  <c r="V307"/>
  <c r="N71"/>
  <c r="N307"/>
  <c r="V279"/>
  <c r="N147"/>
  <c r="V119"/>
  <c r="AL131"/>
  <c r="V131"/>
  <c r="N111"/>
  <c r="AD279"/>
  <c r="AD191"/>
  <c r="AD183"/>
  <c r="AD159"/>
  <c r="AD79"/>
  <c r="AD71"/>
  <c r="AD47"/>
  <c r="AD123"/>
  <c r="AD107"/>
  <c r="AD27"/>
  <c r="AD259"/>
  <c r="AV24"/>
  <c r="BB23"/>
  <c r="AZ23"/>
  <c r="BA23" s="1"/>
  <c r="AQ26"/>
  <c r="N139"/>
  <c r="V79"/>
  <c r="V63"/>
  <c r="AL139"/>
  <c r="V139"/>
  <c r="V231"/>
  <c r="AL31"/>
  <c r="N287"/>
  <c r="AL243"/>
  <c r="V243"/>
  <c r="N239"/>
  <c r="AD223"/>
  <c r="AD175"/>
  <c r="AD187"/>
  <c r="AD91"/>
  <c r="AD43"/>
  <c r="AD35"/>
  <c r="V31"/>
  <c r="N27"/>
  <c r="AL187"/>
  <c r="V187"/>
  <c r="AL287"/>
  <c r="AL79"/>
  <c r="N67"/>
  <c r="AL63"/>
  <c r="N35"/>
  <c r="AL275"/>
  <c r="V275"/>
  <c r="AL259"/>
  <c r="V259"/>
  <c r="AL195"/>
  <c r="V195"/>
  <c r="N191"/>
  <c r="AL179"/>
  <c r="V179"/>
  <c r="AL83"/>
  <c r="V83"/>
  <c r="AL35"/>
  <c r="V35"/>
  <c r="AD295"/>
  <c r="AD271"/>
  <c r="AD263"/>
  <c r="AD247"/>
  <c r="AD307"/>
  <c r="AD299"/>
  <c r="AD59"/>
  <c r="AD23"/>
  <c r="AD291"/>
  <c r="AD275"/>
  <c r="AD195"/>
  <c r="V287"/>
  <c r="N267"/>
  <c r="AL231"/>
  <c r="N115"/>
  <c r="AL267"/>
  <c r="V267"/>
  <c r="N263"/>
  <c r="N247"/>
  <c r="N231"/>
  <c r="AD143"/>
  <c r="AD87"/>
  <c r="AD163"/>
  <c r="AD155"/>
  <c r="AD139"/>
  <c r="AL303"/>
  <c r="AL295"/>
  <c r="V271"/>
  <c r="V255"/>
  <c r="N251"/>
  <c r="AL247"/>
  <c r="V239"/>
  <c r="N219"/>
  <c r="AL215"/>
  <c r="N203"/>
  <c r="N187"/>
  <c r="N171"/>
  <c r="V159"/>
  <c r="V143"/>
  <c r="AL135"/>
  <c r="V111"/>
  <c r="N107"/>
  <c r="V95"/>
  <c r="N91"/>
  <c r="N59"/>
  <c r="AL55"/>
  <c r="N43"/>
  <c r="AL39"/>
  <c r="N295"/>
  <c r="AL283"/>
  <c r="V283"/>
  <c r="N279"/>
  <c r="AL251"/>
  <c r="V251"/>
  <c r="AL235"/>
  <c r="V235"/>
  <c r="AL219"/>
  <c r="V219"/>
  <c r="N199"/>
  <c r="AL171"/>
  <c r="V171"/>
  <c r="N167"/>
  <c r="AL155"/>
  <c r="V155"/>
  <c r="N151"/>
  <c r="N135"/>
  <c r="N87"/>
  <c r="AL75"/>
  <c r="V75"/>
  <c r="AL59"/>
  <c r="V59"/>
  <c r="N55"/>
  <c r="AL43"/>
  <c r="V43"/>
  <c r="AL27"/>
  <c r="V27"/>
  <c r="V303"/>
  <c r="V295"/>
  <c r="AL271"/>
  <c r="N259"/>
  <c r="AL255"/>
  <c r="V247"/>
  <c r="N243"/>
  <c r="AL239"/>
  <c r="N227"/>
  <c r="V215"/>
  <c r="AL159"/>
  <c r="AL143"/>
  <c r="V135"/>
  <c r="AL111"/>
  <c r="AL95"/>
  <c r="V55"/>
  <c r="V39"/>
  <c r="N255"/>
  <c r="N207"/>
  <c r="N175"/>
  <c r="AL163"/>
  <c r="V163"/>
  <c r="AL147"/>
  <c r="V147"/>
  <c r="AL99"/>
  <c r="V99"/>
  <c r="N95"/>
  <c r="AR29" i="26"/>
  <c r="J318"/>
  <c r="H319"/>
  <c r="O318"/>
  <c r="P319"/>
  <c r="R318"/>
  <c r="AR27" i="25"/>
  <c r="AU14" i="27"/>
  <c r="AS29"/>
  <c r="P320"/>
  <c r="I327"/>
  <c r="K326"/>
  <c r="Q327"/>
  <c r="S326"/>
  <c r="K13" i="20"/>
  <c r="M13" s="1"/>
  <c r="AF16" i="26"/>
  <c r="AF17" s="1"/>
  <c r="AF14" i="27"/>
  <c r="AG14"/>
  <c r="Z14" i="24"/>
  <c r="AB14" s="1"/>
  <c r="AD14" s="1"/>
  <c r="AF14" s="1"/>
  <c r="T20" i="26"/>
  <c r="X14" i="27"/>
  <c r="W15" s="1"/>
  <c r="AE17" i="26"/>
  <c r="Y14" i="25"/>
  <c r="AC13"/>
  <c r="W14"/>
  <c r="V15" s="1"/>
  <c r="AA15" s="1"/>
  <c r="AB14"/>
  <c r="AB14" i="27"/>
  <c r="T21"/>
  <c r="AK13" i="26"/>
  <c r="AH14" s="1"/>
  <c r="AJ14"/>
  <c r="AG14" i="25"/>
  <c r="AI14" s="1"/>
  <c r="AH14"/>
  <c r="AI13" i="27"/>
  <c r="AM12"/>
  <c r="AH13"/>
  <c r="AJ13" s="1"/>
  <c r="Y14"/>
  <c r="AA14" s="1"/>
  <c r="Z14"/>
  <c r="AD13"/>
  <c r="U20"/>
  <c r="S21"/>
  <c r="K22"/>
  <c r="L23" s="1"/>
  <c r="O22"/>
  <c r="T22" s="1"/>
  <c r="M21"/>
  <c r="L21" i="26"/>
  <c r="N23"/>
  <c r="S23" s="1"/>
  <c r="R21"/>
  <c r="S22" s="1"/>
  <c r="J22"/>
  <c r="N22" i="25"/>
  <c r="S22" s="1"/>
  <c r="P22"/>
  <c r="O23" s="1"/>
  <c r="R21"/>
  <c r="AE14"/>
  <c r="AL13"/>
  <c r="H22"/>
  <c r="J22" s="1"/>
  <c r="K22"/>
  <c r="T20"/>
  <c r="L21"/>
  <c r="I37"/>
  <c r="AJ14" i="24"/>
  <c r="AL14" s="1"/>
  <c r="AN14" s="1"/>
  <c r="AP14" s="1"/>
  <c r="I15" i="23"/>
  <c r="J14" i="24"/>
  <c r="L14" s="1"/>
  <c r="F15"/>
  <c r="H15" s="1"/>
  <c r="T14" i="20"/>
  <c r="U13"/>
  <c r="G16" i="23"/>
  <c r="Z14" i="20"/>
  <c r="AA14" s="1"/>
  <c r="Y14"/>
  <c r="S15" i="23"/>
  <c r="T15" s="1"/>
  <c r="F16"/>
  <c r="P16"/>
  <c r="O15" i="20"/>
  <c r="Q14"/>
  <c r="L14"/>
  <c r="I14"/>
  <c r="G15"/>
  <c r="W15"/>
  <c r="J14" i="23"/>
  <c r="K14" s="1"/>
  <c r="M14" s="1"/>
  <c r="R15"/>
  <c r="U14"/>
  <c r="W14" s="1"/>
  <c r="U33" i="10"/>
  <c r="R34"/>
  <c r="T33"/>
  <c r="S10"/>
  <c r="Q10"/>
  <c r="R10" s="1"/>
  <c r="U10" s="1"/>
  <c r="T9"/>
  <c r="G7"/>
  <c r="F7"/>
  <c r="C8"/>
  <c r="D8" s="1"/>
  <c r="B9"/>
  <c r="E8"/>
  <c r="W11"/>
  <c r="Z10"/>
  <c r="AB10" s="1"/>
  <c r="X10"/>
  <c r="J10"/>
  <c r="K10" s="1"/>
  <c r="N10" s="1"/>
  <c r="I11"/>
  <c r="L10"/>
  <c r="M9"/>
  <c r="Q12" i="14"/>
  <c r="AI5" i="10"/>
  <c r="AG6"/>
  <c r="AN10"/>
  <c r="AP9"/>
  <c r="AI4"/>
  <c r="F15" i="17"/>
  <c r="S12" i="14"/>
  <c r="AO28" i="26" l="1"/>
  <c r="AN28"/>
  <c r="AS28" s="1"/>
  <c r="AT28" s="1"/>
  <c r="AO16" i="25"/>
  <c r="AN16"/>
  <c r="AS16" s="1"/>
  <c r="AT16" s="1"/>
  <c r="AP18" i="27"/>
  <c r="AO18"/>
  <c r="AT18" s="1"/>
  <c r="AE314" i="25"/>
  <c r="AJ314" s="1"/>
  <c r="AN314"/>
  <c r="AS314" s="1"/>
  <c r="S311" i="9"/>
  <c r="U311" i="12"/>
  <c r="L311"/>
  <c r="AO313" i="27"/>
  <c r="W20" i="30"/>
  <c r="X20" s="1"/>
  <c r="V21"/>
  <c r="K311" i="9"/>
  <c r="AD311" i="12"/>
  <c r="N18" i="30"/>
  <c r="O18" s="1"/>
  <c r="M19"/>
  <c r="P17"/>
  <c r="P18" s="1"/>
  <c r="X19"/>
  <c r="Y19" s="1"/>
  <c r="D316"/>
  <c r="D315"/>
  <c r="K315"/>
  <c r="L312"/>
  <c r="AV25" i="9"/>
  <c r="AX25" s="1"/>
  <c r="T315" i="30"/>
  <c r="U312"/>
  <c r="BC23" i="9"/>
  <c r="D317" i="1"/>
  <c r="B316" i="30"/>
  <c r="AA314" i="9"/>
  <c r="K322"/>
  <c r="AI311"/>
  <c r="D314" i="16"/>
  <c r="E314"/>
  <c r="AO314" i="9"/>
  <c r="G313"/>
  <c r="AJ322" s="1"/>
  <c r="G311"/>
  <c r="AB311" s="1"/>
  <c r="AD311" s="1"/>
  <c r="G312"/>
  <c r="T322" s="1"/>
  <c r="AN314" i="26"/>
  <c r="AS314" s="1"/>
  <c r="AO314"/>
  <c r="F314"/>
  <c r="K314" s="1"/>
  <c r="AF314"/>
  <c r="N314"/>
  <c r="S314" s="1"/>
  <c r="AH314" i="24"/>
  <c r="N314"/>
  <c r="X314"/>
  <c r="D314"/>
  <c r="B315"/>
  <c r="B315" i="27"/>
  <c r="B315" i="12"/>
  <c r="B315" i="9"/>
  <c r="B315" i="25"/>
  <c r="D315" s="1"/>
  <c r="B315" i="26"/>
  <c r="D315" s="1"/>
  <c r="B315" i="20"/>
  <c r="B315" i="16"/>
  <c r="B315" i="4"/>
  <c r="B315" i="23"/>
  <c r="D315" s="1"/>
  <c r="B315" i="14"/>
  <c r="C315" s="1"/>
  <c r="B315" i="17"/>
  <c r="D315" s="1"/>
  <c r="G313" i="27"/>
  <c r="L313" s="1"/>
  <c r="AP313"/>
  <c r="O313"/>
  <c r="T313" s="1"/>
  <c r="G314" i="4"/>
  <c r="F314"/>
  <c r="Q314"/>
  <c r="H314"/>
  <c r="P314"/>
  <c r="M314"/>
  <c r="N314"/>
  <c r="R314"/>
  <c r="K314"/>
  <c r="D314"/>
  <c r="I314"/>
  <c r="J314"/>
  <c r="O314"/>
  <c r="L314"/>
  <c r="E314"/>
  <c r="E314" i="20"/>
  <c r="D314"/>
  <c r="D314" i="27"/>
  <c r="E314"/>
  <c r="AO314" i="25"/>
  <c r="F314"/>
  <c r="K314" s="1"/>
  <c r="AF314"/>
  <c r="G313" i="12"/>
  <c r="AE325" s="1"/>
  <c r="G312"/>
  <c r="V325" s="1"/>
  <c r="G311"/>
  <c r="M325" s="1"/>
  <c r="AX24" i="9"/>
  <c r="AZ24" s="1"/>
  <c r="BA24" s="1"/>
  <c r="AU26"/>
  <c r="AR26"/>
  <c r="AS26"/>
  <c r="AR30" i="26"/>
  <c r="R319"/>
  <c r="P320"/>
  <c r="O319"/>
  <c r="H320"/>
  <c r="J319"/>
  <c r="AR28" i="25"/>
  <c r="AU15" i="27"/>
  <c r="S327"/>
  <c r="Q328"/>
  <c r="K327"/>
  <c r="I328"/>
  <c r="P321"/>
  <c r="AB14" i="20"/>
  <c r="AF15" i="27"/>
  <c r="AG15"/>
  <c r="P14" i="24"/>
  <c r="R14" s="1"/>
  <c r="T14" s="1"/>
  <c r="V14" s="1"/>
  <c r="AE18" i="26"/>
  <c r="AF18"/>
  <c r="T21"/>
  <c r="L15" i="23"/>
  <c r="V15"/>
  <c r="X15" i="25"/>
  <c r="AC14"/>
  <c r="W15"/>
  <c r="AG14" i="26"/>
  <c r="AI14" s="1"/>
  <c r="AJ15" s="1"/>
  <c r="AC14" i="27"/>
  <c r="AL13" i="26"/>
  <c r="Y15" i="25"/>
  <c r="AB15" i="27"/>
  <c r="AL13"/>
  <c r="AM13" s="1"/>
  <c r="AK14"/>
  <c r="U21"/>
  <c r="M22"/>
  <c r="O23"/>
  <c r="K23"/>
  <c r="L24" s="1"/>
  <c r="S22"/>
  <c r="L22" i="26"/>
  <c r="J23"/>
  <c r="R22"/>
  <c r="N24"/>
  <c r="S24" s="1"/>
  <c r="P23" i="25"/>
  <c r="O24" s="1"/>
  <c r="R22"/>
  <c r="N23"/>
  <c r="S23" s="1"/>
  <c r="AJ14"/>
  <c r="AK14" s="1"/>
  <c r="H23"/>
  <c r="J23" s="1"/>
  <c r="T21"/>
  <c r="L22"/>
  <c r="K24"/>
  <c r="I38"/>
  <c r="J15" i="23"/>
  <c r="K15" s="1"/>
  <c r="I16"/>
  <c r="H16"/>
  <c r="J15" i="24"/>
  <c r="L15" s="1"/>
  <c r="F16"/>
  <c r="H16" s="1"/>
  <c r="H15" i="20"/>
  <c r="I15" s="1"/>
  <c r="J14"/>
  <c r="R14"/>
  <c r="P15"/>
  <c r="U15" i="23"/>
  <c r="Q16"/>
  <c r="R16" s="1"/>
  <c r="X15" i="20"/>
  <c r="Z15" s="1"/>
  <c r="AA15" s="1"/>
  <c r="P17" i="23"/>
  <c r="F17"/>
  <c r="AD13" i="20"/>
  <c r="U34" i="10"/>
  <c r="R35"/>
  <c r="T34"/>
  <c r="S11"/>
  <c r="Q11"/>
  <c r="R11" s="1"/>
  <c r="U11" s="1"/>
  <c r="T10"/>
  <c r="G8"/>
  <c r="F8"/>
  <c r="E9"/>
  <c r="C9"/>
  <c r="D9" s="1"/>
  <c r="G9" s="1"/>
  <c r="B10"/>
  <c r="Z11"/>
  <c r="AB11" s="1"/>
  <c r="X11"/>
  <c r="W12"/>
  <c r="I12"/>
  <c r="J11"/>
  <c r="K11" s="1"/>
  <c r="N11" s="1"/>
  <c r="L11"/>
  <c r="M10"/>
  <c r="AG7"/>
  <c r="AI6"/>
  <c r="AN11"/>
  <c r="AP10"/>
  <c r="F16" i="17"/>
  <c r="K12" i="14"/>
  <c r="L12" s="1"/>
  <c r="I12"/>
  <c r="AP19" i="27" l="1"/>
  <c r="AO19"/>
  <c r="AT19" s="1"/>
  <c r="AN17" i="25"/>
  <c r="AS17" s="1"/>
  <c r="AT17" s="1"/>
  <c r="AO17"/>
  <c r="AO29" i="26"/>
  <c r="AN29"/>
  <c r="AS29" s="1"/>
  <c r="AT29" s="1"/>
  <c r="T311" i="9"/>
  <c r="V311" s="1"/>
  <c r="V311" i="12"/>
  <c r="M311"/>
  <c r="AE315" i="25"/>
  <c r="Y20" i="30"/>
  <c r="L311" i="9"/>
  <c r="N311" s="1"/>
  <c r="W21" i="30"/>
  <c r="X21" s="1"/>
  <c r="V22"/>
  <c r="W22" s="1"/>
  <c r="AE311" i="12"/>
  <c r="N19" i="30"/>
  <c r="O19" s="1"/>
  <c r="M20"/>
  <c r="I319"/>
  <c r="I316"/>
  <c r="E316"/>
  <c r="E315"/>
  <c r="R319"/>
  <c r="R316"/>
  <c r="BB24" i="9"/>
  <c r="BC24" s="1"/>
  <c r="O315" i="4"/>
  <c r="G315"/>
  <c r="F315"/>
  <c r="H315"/>
  <c r="N315"/>
  <c r="R315"/>
  <c r="J315"/>
  <c r="L315"/>
  <c r="D315"/>
  <c r="K315"/>
  <c r="M315"/>
  <c r="I315"/>
  <c r="P315"/>
  <c r="E315"/>
  <c r="Q315"/>
  <c r="E315" i="20"/>
  <c r="D315"/>
  <c r="AO315" i="25"/>
  <c r="AF315"/>
  <c r="F315"/>
  <c r="AN315"/>
  <c r="H311" i="12"/>
  <c r="N325" s="1"/>
  <c r="H313"/>
  <c r="AF325" s="1"/>
  <c r="H312"/>
  <c r="W325" s="1"/>
  <c r="AH315" i="24"/>
  <c r="N315"/>
  <c r="X315"/>
  <c r="D315"/>
  <c r="AJ311" i="9"/>
  <c r="AL311" s="1"/>
  <c r="B316" i="24"/>
  <c r="B316" i="26"/>
  <c r="D316" s="1"/>
  <c r="B316" i="12"/>
  <c r="B316" i="25"/>
  <c r="D316" s="1"/>
  <c r="B316" i="9"/>
  <c r="B316" i="27"/>
  <c r="B316" i="16"/>
  <c r="B316" i="14"/>
  <c r="C316" s="1"/>
  <c r="B316" i="4"/>
  <c r="B316" i="23"/>
  <c r="D316" s="1"/>
  <c r="B316" i="20"/>
  <c r="B316" i="17"/>
  <c r="D316" s="1"/>
  <c r="G314" i="27"/>
  <c r="L314" s="1"/>
  <c r="AP314"/>
  <c r="O314"/>
  <c r="T314" s="1"/>
  <c r="AO314"/>
  <c r="AT314" s="1"/>
  <c r="D315" i="16"/>
  <c r="E315"/>
  <c r="F315" i="26"/>
  <c r="K315" s="1"/>
  <c r="AN315"/>
  <c r="AS315" s="1"/>
  <c r="AO315"/>
  <c r="AF315"/>
  <c r="AE315"/>
  <c r="N315"/>
  <c r="S315" s="1"/>
  <c r="AO315" i="9"/>
  <c r="D316"/>
  <c r="D317"/>
  <c r="D315"/>
  <c r="D315" i="27"/>
  <c r="E315"/>
  <c r="L322" i="9"/>
  <c r="AB314"/>
  <c r="D318" i="1"/>
  <c r="B317" i="30"/>
  <c r="BB25" i="9"/>
  <c r="AZ25"/>
  <c r="BA25" s="1"/>
  <c r="AT26"/>
  <c r="AV26" s="1"/>
  <c r="AQ27"/>
  <c r="AR31" i="26"/>
  <c r="J320"/>
  <c r="H321"/>
  <c r="O320"/>
  <c r="P321"/>
  <c r="R320"/>
  <c r="AU16" i="27"/>
  <c r="AS30"/>
  <c r="P322"/>
  <c r="I329"/>
  <c r="K328"/>
  <c r="Q329"/>
  <c r="S328"/>
  <c r="K14" i="20"/>
  <c r="M14" s="1"/>
  <c r="S14"/>
  <c r="U14" s="1"/>
  <c r="AF16" i="27"/>
  <c r="AG16"/>
  <c r="AI14"/>
  <c r="Z15" i="24"/>
  <c r="AB15" s="1"/>
  <c r="AD15" s="1"/>
  <c r="AF15" s="1"/>
  <c r="T22" i="26"/>
  <c r="AE19"/>
  <c r="AF19"/>
  <c r="Z15" i="27"/>
  <c r="X15"/>
  <c r="W16" s="1"/>
  <c r="W15" i="23"/>
  <c r="Y15" i="27"/>
  <c r="AA15" s="1"/>
  <c r="AC15" s="1"/>
  <c r="AD14"/>
  <c r="AK14" i="26"/>
  <c r="AH14" i="27"/>
  <c r="AJ14" s="1"/>
  <c r="AL14" s="1"/>
  <c r="T23"/>
  <c r="AG15" i="25"/>
  <c r="AI15" s="1"/>
  <c r="AH15"/>
  <c r="U22" i="27"/>
  <c r="M23"/>
  <c r="S23"/>
  <c r="K24"/>
  <c r="L25" s="1"/>
  <c r="O24"/>
  <c r="T24" s="1"/>
  <c r="L23" i="26"/>
  <c r="R23"/>
  <c r="J24"/>
  <c r="K25" s="1"/>
  <c r="N25"/>
  <c r="S25" s="1"/>
  <c r="N24" i="25"/>
  <c r="S24" s="1"/>
  <c r="P24"/>
  <c r="O25" s="1"/>
  <c r="R23"/>
  <c r="AE15"/>
  <c r="AL14"/>
  <c r="H24"/>
  <c r="J24" s="1"/>
  <c r="K25" s="1"/>
  <c r="T22"/>
  <c r="L23"/>
  <c r="I39"/>
  <c r="M15" i="23"/>
  <c r="L16"/>
  <c r="AJ15" i="24"/>
  <c r="AL15" s="1"/>
  <c r="AN15" s="1"/>
  <c r="AP15" s="1"/>
  <c r="J16" i="23"/>
  <c r="K16" s="1"/>
  <c r="G17"/>
  <c r="I17" s="1"/>
  <c r="J16" i="24"/>
  <c r="L16" s="1"/>
  <c r="G17"/>
  <c r="F17"/>
  <c r="H16" i="20"/>
  <c r="J15"/>
  <c r="K15" s="1"/>
  <c r="Q17" i="23"/>
  <c r="R17" s="1"/>
  <c r="L15" i="20"/>
  <c r="W16"/>
  <c r="G16"/>
  <c r="V16" i="23"/>
  <c r="S16"/>
  <c r="T16" s="1"/>
  <c r="Q15" i="20"/>
  <c r="O16"/>
  <c r="T15"/>
  <c r="AC14"/>
  <c r="U35" i="10"/>
  <c r="R36"/>
  <c r="T35"/>
  <c r="S12"/>
  <c r="Q12"/>
  <c r="R12" s="1"/>
  <c r="U12" s="1"/>
  <c r="T11"/>
  <c r="E10"/>
  <c r="C10"/>
  <c r="D10" s="1"/>
  <c r="B11"/>
  <c r="F9"/>
  <c r="W13"/>
  <c r="Z12"/>
  <c r="AB12" s="1"/>
  <c r="X12"/>
  <c r="J12"/>
  <c r="K12" s="1"/>
  <c r="N12" s="1"/>
  <c r="L12"/>
  <c r="I13"/>
  <c r="M11"/>
  <c r="AI7"/>
  <c r="AG8"/>
  <c r="AN12"/>
  <c r="AP11"/>
  <c r="F17" i="17"/>
  <c r="AN316" i="26" l="1"/>
  <c r="AS316" s="1"/>
  <c r="AO30"/>
  <c r="AN30"/>
  <c r="AS30" s="1"/>
  <c r="AT30" s="1"/>
  <c r="AN18" i="25"/>
  <c r="AS18" s="1"/>
  <c r="AT18" s="1"/>
  <c r="AO18"/>
  <c r="AP20" i="27"/>
  <c r="AO20"/>
  <c r="AT20" s="1"/>
  <c r="AF311" i="12"/>
  <c r="AH311" s="1"/>
  <c r="N311"/>
  <c r="P311" s="1"/>
  <c r="AE316" i="26"/>
  <c r="W311" i="12"/>
  <c r="Y311"/>
  <c r="N20" i="30"/>
  <c r="O20" s="1"/>
  <c r="M21"/>
  <c r="P19"/>
  <c r="Y21"/>
  <c r="P20"/>
  <c r="T319"/>
  <c r="S316"/>
  <c r="F316"/>
  <c r="F315"/>
  <c r="K319"/>
  <c r="J316"/>
  <c r="AE316" i="25"/>
  <c r="B317" i="12"/>
  <c r="B317" i="26"/>
  <c r="D317" s="1"/>
  <c r="B317" i="24"/>
  <c r="B317" i="9"/>
  <c r="B317" i="25"/>
  <c r="D317" s="1"/>
  <c r="B317" i="27"/>
  <c r="B317" i="23"/>
  <c r="D317" s="1"/>
  <c r="B317" i="20"/>
  <c r="B317" i="4"/>
  <c r="B317" i="14"/>
  <c r="C317" s="1"/>
  <c r="B317" i="16"/>
  <c r="B317" i="17"/>
  <c r="D317" s="1"/>
  <c r="G315" i="27"/>
  <c r="L315" s="1"/>
  <c r="AP315"/>
  <c r="O315"/>
  <c r="T315" s="1"/>
  <c r="AG326" i="9"/>
  <c r="AG315"/>
  <c r="AO315" i="27"/>
  <c r="D316"/>
  <c r="E316"/>
  <c r="AO316" i="25"/>
  <c r="AF316"/>
  <c r="F316"/>
  <c r="AO316" i="26"/>
  <c r="F316"/>
  <c r="K316" s="1"/>
  <c r="AF316"/>
  <c r="N316"/>
  <c r="S316" s="1"/>
  <c r="AN316" i="25"/>
  <c r="AS316" s="1"/>
  <c r="D319" i="1"/>
  <c r="B318" i="30"/>
  <c r="Y315" i="9"/>
  <c r="I326"/>
  <c r="Y318"/>
  <c r="I315"/>
  <c r="Q326"/>
  <c r="Q315"/>
  <c r="D316" i="20"/>
  <c r="E316"/>
  <c r="G316" i="4"/>
  <c r="F316"/>
  <c r="I316"/>
  <c r="Q316"/>
  <c r="R316"/>
  <c r="O316"/>
  <c r="D316"/>
  <c r="K316"/>
  <c r="J316"/>
  <c r="P316"/>
  <c r="M316"/>
  <c r="H316"/>
  <c r="N316"/>
  <c r="L316"/>
  <c r="E316"/>
  <c r="D316" i="16"/>
  <c r="E316"/>
  <c r="AO316" i="9"/>
  <c r="E316"/>
  <c r="R326" s="1"/>
  <c r="E317"/>
  <c r="AH326" s="1"/>
  <c r="E315"/>
  <c r="D318" i="12"/>
  <c r="D317"/>
  <c r="D316"/>
  <c r="AH316" i="24"/>
  <c r="N316"/>
  <c r="X316"/>
  <c r="D316"/>
  <c r="AU27" i="9"/>
  <c r="AR27"/>
  <c r="AS27"/>
  <c r="BC25"/>
  <c r="AR32" i="26"/>
  <c r="R321"/>
  <c r="P322"/>
  <c r="O321"/>
  <c r="H322"/>
  <c r="J321"/>
  <c r="AR29" i="25"/>
  <c r="AU17" i="27"/>
  <c r="Q330"/>
  <c r="S329"/>
  <c r="I330"/>
  <c r="K329"/>
  <c r="P323"/>
  <c r="AF17"/>
  <c r="AG17"/>
  <c r="AE20" i="26"/>
  <c r="AF20"/>
  <c r="T23"/>
  <c r="Z16" i="24"/>
  <c r="AB16" s="1"/>
  <c r="P15"/>
  <c r="R15" s="1"/>
  <c r="T15" s="1"/>
  <c r="V15" s="1"/>
  <c r="X16" i="27"/>
  <c r="W17" s="1"/>
  <c r="AB16"/>
  <c r="Z16"/>
  <c r="AD15"/>
  <c r="Y16"/>
  <c r="AA16" s="1"/>
  <c r="AH15" i="26"/>
  <c r="AG15"/>
  <c r="AI15" s="1"/>
  <c r="AL14"/>
  <c r="AK15" i="27"/>
  <c r="AH15"/>
  <c r="AJ15" s="1"/>
  <c r="AK16" s="1"/>
  <c r="AM14"/>
  <c r="U23"/>
  <c r="AI15"/>
  <c r="M24"/>
  <c r="O25"/>
  <c r="K25"/>
  <c r="L26" s="1"/>
  <c r="S24"/>
  <c r="L24" i="26"/>
  <c r="N26"/>
  <c r="S26" s="1"/>
  <c r="J25"/>
  <c r="R24"/>
  <c r="P25" i="25"/>
  <c r="O26" s="1"/>
  <c r="R24"/>
  <c r="N25"/>
  <c r="S25" s="1"/>
  <c r="AE16"/>
  <c r="AJ16" s="1"/>
  <c r="AJ15"/>
  <c r="AK15" s="1"/>
  <c r="H25"/>
  <c r="J25" s="1"/>
  <c r="T23"/>
  <c r="L24"/>
  <c r="I40"/>
  <c r="M16" i="23"/>
  <c r="H17"/>
  <c r="J17" s="1"/>
  <c r="L17"/>
  <c r="AJ16" i="24"/>
  <c r="AL16" s="1"/>
  <c r="P18" i="23"/>
  <c r="F18"/>
  <c r="I16" i="20"/>
  <c r="J16" s="1"/>
  <c r="K16" s="1"/>
  <c r="H17" i="24"/>
  <c r="G18" s="1"/>
  <c r="K17"/>
  <c r="I17"/>
  <c r="M15" i="20"/>
  <c r="U16" i="23"/>
  <c r="W16" s="1"/>
  <c r="Q18"/>
  <c r="R15" i="20"/>
  <c r="P16"/>
  <c r="W17"/>
  <c r="G17"/>
  <c r="V17" i="23"/>
  <c r="S17"/>
  <c r="T17" s="1"/>
  <c r="L16" i="20"/>
  <c r="AD14"/>
  <c r="T36" i="10"/>
  <c r="U36"/>
  <c r="R37"/>
  <c r="F10"/>
  <c r="S13"/>
  <c r="Q13"/>
  <c r="R13" s="1"/>
  <c r="U13" s="1"/>
  <c r="T12"/>
  <c r="G10"/>
  <c r="B12"/>
  <c r="E11"/>
  <c r="C11"/>
  <c r="D11" s="1"/>
  <c r="Z13"/>
  <c r="AB13" s="1"/>
  <c r="W14"/>
  <c r="X13"/>
  <c r="M12"/>
  <c r="I14"/>
  <c r="J13"/>
  <c r="K13" s="1"/>
  <c r="N13" s="1"/>
  <c r="L13"/>
  <c r="AI8"/>
  <c r="AG9"/>
  <c r="AN13"/>
  <c r="AP12"/>
  <c r="F18" i="17"/>
  <c r="AE317" i="25" l="1"/>
  <c r="AO21" i="27"/>
  <c r="AT21" s="1"/>
  <c r="AP21"/>
  <c r="AO31" i="26"/>
  <c r="AN31"/>
  <c r="AS31" s="1"/>
  <c r="AT31" s="1"/>
  <c r="AO19" i="25"/>
  <c r="AN19"/>
  <c r="AS19" s="1"/>
  <c r="AT19" s="1"/>
  <c r="AE317" i="26"/>
  <c r="AN317"/>
  <c r="N21" i="30"/>
  <c r="O21" s="1"/>
  <c r="M22"/>
  <c r="P21"/>
  <c r="U20"/>
  <c r="S319"/>
  <c r="T316"/>
  <c r="G316"/>
  <c r="G315"/>
  <c r="J319"/>
  <c r="K316"/>
  <c r="J330" i="12"/>
  <c r="J316"/>
  <c r="AB330"/>
  <c r="AB316"/>
  <c r="R315" i="9"/>
  <c r="J315"/>
  <c r="B318" i="24"/>
  <c r="B318" i="12"/>
  <c r="B318" i="25"/>
  <c r="D318" s="1"/>
  <c r="B318" i="9"/>
  <c r="B318" i="27"/>
  <c r="B318" i="26"/>
  <c r="D318" s="1"/>
  <c r="B318" i="23"/>
  <c r="D318" s="1"/>
  <c r="B318" i="20"/>
  <c r="B318" i="4"/>
  <c r="B318" i="14"/>
  <c r="C318" s="1"/>
  <c r="B318" i="16"/>
  <c r="B318" i="17"/>
  <c r="D318" s="1"/>
  <c r="D317" i="16"/>
  <c r="E317"/>
  <c r="H317" i="4"/>
  <c r="G317"/>
  <c r="F317"/>
  <c r="P317"/>
  <c r="E317"/>
  <c r="R317"/>
  <c r="J317"/>
  <c r="Q317"/>
  <c r="N317"/>
  <c r="O317"/>
  <c r="L317"/>
  <c r="M317"/>
  <c r="I317"/>
  <c r="K317"/>
  <c r="D317"/>
  <c r="AO317" i="25"/>
  <c r="AN318" s="1"/>
  <c r="AF317"/>
  <c r="AE318" s="1"/>
  <c r="AN317"/>
  <c r="F317"/>
  <c r="X317" i="24"/>
  <c r="D317"/>
  <c r="AH317"/>
  <c r="N317"/>
  <c r="E318" i="12"/>
  <c r="AC330" s="1"/>
  <c r="E317"/>
  <c r="T330" s="1"/>
  <c r="E316"/>
  <c r="K330" s="1"/>
  <c r="S330"/>
  <c r="S316"/>
  <c r="Z318" i="9"/>
  <c r="J326"/>
  <c r="Z315"/>
  <c r="D320" i="1"/>
  <c r="B319" i="30"/>
  <c r="G316" i="27"/>
  <c r="L316" s="1"/>
  <c r="AP316"/>
  <c r="O316"/>
  <c r="T316" s="1"/>
  <c r="AH315" i="9"/>
  <c r="AO316" i="27"/>
  <c r="D317" i="20"/>
  <c r="E317"/>
  <c r="D317" i="27"/>
  <c r="E317"/>
  <c r="AO317" i="9"/>
  <c r="F317"/>
  <c r="AI326" s="1"/>
  <c r="F315"/>
  <c r="F316"/>
  <c r="S326" s="1"/>
  <c r="AO317" i="26"/>
  <c r="F317"/>
  <c r="K317" s="1"/>
  <c r="AF317"/>
  <c r="N317"/>
  <c r="S317" s="1"/>
  <c r="AQ28" i="9"/>
  <c r="AT27"/>
  <c r="AV27" s="1"/>
  <c r="AR33" i="26"/>
  <c r="J322"/>
  <c r="H323"/>
  <c r="O322"/>
  <c r="P323"/>
  <c r="R322"/>
  <c r="AR30" i="25"/>
  <c r="AU18" i="27"/>
  <c r="AS31"/>
  <c r="I331"/>
  <c r="K330"/>
  <c r="Q331"/>
  <c r="S330"/>
  <c r="P324"/>
  <c r="S15" i="20"/>
  <c r="U15" s="1"/>
  <c r="AF18" i="27"/>
  <c r="AG18"/>
  <c r="T24" i="26"/>
  <c r="AE21"/>
  <c r="AF21"/>
  <c r="AA17" i="24"/>
  <c r="AD16"/>
  <c r="AF16" s="1"/>
  <c r="P16"/>
  <c r="R16" s="1"/>
  <c r="AC16" i="27"/>
  <c r="X17" s="1"/>
  <c r="W18" s="1"/>
  <c r="G18" i="23"/>
  <c r="I18" s="1"/>
  <c r="AB17" i="27"/>
  <c r="AJ16" i="26"/>
  <c r="AK15"/>
  <c r="AL15" i="27"/>
  <c r="AM15" s="1"/>
  <c r="T25"/>
  <c r="AG16" i="25"/>
  <c r="AI16" s="1"/>
  <c r="AK16" s="1"/>
  <c r="AH16"/>
  <c r="U24" i="27"/>
  <c r="M25"/>
  <c r="S25"/>
  <c r="K26"/>
  <c r="L27" s="1"/>
  <c r="O26"/>
  <c r="T26" s="1"/>
  <c r="N27" i="26"/>
  <c r="R25"/>
  <c r="J26"/>
  <c r="K27" s="1"/>
  <c r="L25"/>
  <c r="N26" i="25"/>
  <c r="S26" s="1"/>
  <c r="P26"/>
  <c r="O27" s="1"/>
  <c r="R25"/>
  <c r="AE17"/>
  <c r="AL15"/>
  <c r="H26"/>
  <c r="J26" s="1"/>
  <c r="K27" s="1"/>
  <c r="K26"/>
  <c r="T24"/>
  <c r="L25"/>
  <c r="I41"/>
  <c r="K17" i="23"/>
  <c r="M17" s="1"/>
  <c r="AN16" i="24"/>
  <c r="AP16" s="1"/>
  <c r="AK17"/>
  <c r="H17" i="20"/>
  <c r="W18" s="1"/>
  <c r="J17" i="24"/>
  <c r="L17" s="1"/>
  <c r="F18"/>
  <c r="H18" s="1"/>
  <c r="U17" i="23"/>
  <c r="W17" s="1"/>
  <c r="I18" i="24"/>
  <c r="M16" i="20"/>
  <c r="O17"/>
  <c r="T16"/>
  <c r="S18" i="23"/>
  <c r="T18" s="1"/>
  <c r="Q16" i="20"/>
  <c r="R18" i="23"/>
  <c r="AC15" i="20"/>
  <c r="Y15"/>
  <c r="AB15" s="1"/>
  <c r="U37" i="10"/>
  <c r="R38"/>
  <c r="T37"/>
  <c r="S14"/>
  <c r="Q14"/>
  <c r="R14" s="1"/>
  <c r="U14" s="1"/>
  <c r="T13"/>
  <c r="G11"/>
  <c r="F11"/>
  <c r="C12"/>
  <c r="D12" s="1"/>
  <c r="B13"/>
  <c r="E12"/>
  <c r="M13"/>
  <c r="W15"/>
  <c r="Z14"/>
  <c r="AB14" s="1"/>
  <c r="X14"/>
  <c r="J14"/>
  <c r="K14" s="1"/>
  <c r="N14" s="1"/>
  <c r="I15"/>
  <c r="L14"/>
  <c r="AI9"/>
  <c r="AG10"/>
  <c r="AN14"/>
  <c r="AP13"/>
  <c r="F19" i="17"/>
  <c r="X5" i="10"/>
  <c r="Y5" s="1"/>
  <c r="Z5"/>
  <c r="Z4"/>
  <c r="AA4" s="1"/>
  <c r="X4"/>
  <c r="AO22" i="27" l="1"/>
  <c r="AT22" s="1"/>
  <c r="AP22"/>
  <c r="AO20" i="25"/>
  <c r="AN20"/>
  <c r="AS20" s="1"/>
  <c r="AT20" s="1"/>
  <c r="AO32" i="26"/>
  <c r="AN32"/>
  <c r="AS32" s="1"/>
  <c r="AT32" s="1"/>
  <c r="S315" i="9"/>
  <c r="N22" i="30"/>
  <c r="O22" s="1"/>
  <c r="M23"/>
  <c r="AA315" i="9"/>
  <c r="K315"/>
  <c r="X22" i="30"/>
  <c r="Y22" s="1"/>
  <c r="V23"/>
  <c r="AI315" i="9"/>
  <c r="D320" i="30"/>
  <c r="T323" s="1"/>
  <c r="D319"/>
  <c r="U319"/>
  <c r="U316"/>
  <c r="L319"/>
  <c r="L316"/>
  <c r="D321" i="1"/>
  <c r="B320" i="30"/>
  <c r="E318" i="20"/>
  <c r="D318"/>
  <c r="AF318" i="26"/>
  <c r="F318"/>
  <c r="K318" s="1"/>
  <c r="AO318"/>
  <c r="AE318"/>
  <c r="AN318"/>
  <c r="N318"/>
  <c r="S318" s="1"/>
  <c r="AO318" i="9"/>
  <c r="G317"/>
  <c r="AJ326" s="1"/>
  <c r="G315"/>
  <c r="G316"/>
  <c r="T326" s="1"/>
  <c r="F317" i="12"/>
  <c r="U330" s="1"/>
  <c r="F316"/>
  <c r="L330" s="1"/>
  <c r="F318"/>
  <c r="AD330" s="1"/>
  <c r="AC316"/>
  <c r="K316"/>
  <c r="L316" s="1"/>
  <c r="K326" i="9"/>
  <c r="AA318"/>
  <c r="G317" i="27"/>
  <c r="L317" s="1"/>
  <c r="AP317"/>
  <c r="O317"/>
  <c r="T317" s="1"/>
  <c r="AO317"/>
  <c r="B319" i="24"/>
  <c r="B319" i="12"/>
  <c r="B319" i="27"/>
  <c r="B319" i="9"/>
  <c r="B319" i="25"/>
  <c r="D319" s="1"/>
  <c r="B319" i="26"/>
  <c r="D319" s="1"/>
  <c r="B319" i="23"/>
  <c r="D319" s="1"/>
  <c r="B319" i="20"/>
  <c r="B319" i="16"/>
  <c r="B319" i="4"/>
  <c r="B319" i="14"/>
  <c r="C319" s="1"/>
  <c r="B319" i="17"/>
  <c r="D319" s="1"/>
  <c r="T316" i="12"/>
  <c r="U316" s="1"/>
  <c r="E318" i="16"/>
  <c r="D318"/>
  <c r="I318" i="4"/>
  <c r="G318"/>
  <c r="F318"/>
  <c r="J318"/>
  <c r="Q318"/>
  <c r="M318"/>
  <c r="O318"/>
  <c r="D318"/>
  <c r="K318"/>
  <c r="P318"/>
  <c r="H318"/>
  <c r="N318"/>
  <c r="E318"/>
  <c r="R318"/>
  <c r="L318"/>
  <c r="D318" i="27"/>
  <c r="E318"/>
  <c r="AO318" i="25"/>
  <c r="AF318"/>
  <c r="F318"/>
  <c r="AH318" i="24"/>
  <c r="N318"/>
  <c r="X318"/>
  <c r="D318"/>
  <c r="AU28" i="9"/>
  <c r="AS28"/>
  <c r="AR28"/>
  <c r="AR34" i="26"/>
  <c r="O323"/>
  <c r="R323"/>
  <c r="P324"/>
  <c r="H324"/>
  <c r="J323"/>
  <c r="AR31" i="25"/>
  <c r="AU19" i="27"/>
  <c r="AS32"/>
  <c r="S331"/>
  <c r="Q332"/>
  <c r="K331"/>
  <c r="I332"/>
  <c r="P325"/>
  <c r="AF19"/>
  <c r="AG19"/>
  <c r="T25" i="26"/>
  <c r="AE22"/>
  <c r="AF22"/>
  <c r="AD16" i="27"/>
  <c r="AE17" i="24"/>
  <c r="AC17"/>
  <c r="T16"/>
  <c r="V16" s="1"/>
  <c r="Q17"/>
  <c r="Y17" i="27"/>
  <c r="AA17" s="1"/>
  <c r="AC17" s="1"/>
  <c r="Z17"/>
  <c r="L18" i="23"/>
  <c r="H18"/>
  <c r="J18" s="1"/>
  <c r="K18" s="1"/>
  <c r="P19"/>
  <c r="F19"/>
  <c r="AL15" i="26"/>
  <c r="AH16"/>
  <c r="AG16"/>
  <c r="AI16" s="1"/>
  <c r="AJ17" s="1"/>
  <c r="AH16" i="27"/>
  <c r="AJ16" s="1"/>
  <c r="AK17" s="1"/>
  <c r="AI16"/>
  <c r="AG17" i="25"/>
  <c r="AI17" s="1"/>
  <c r="AH17"/>
  <c r="U25" i="27"/>
  <c r="M26"/>
  <c r="O27"/>
  <c r="K27"/>
  <c r="L28" s="1"/>
  <c r="S26"/>
  <c r="L26" i="26"/>
  <c r="N28"/>
  <c r="S28" s="1"/>
  <c r="J27"/>
  <c r="K28" s="1"/>
  <c r="R26"/>
  <c r="S27" s="1"/>
  <c r="P27" i="25"/>
  <c r="O28" s="1"/>
  <c r="R26"/>
  <c r="N27"/>
  <c r="AJ17"/>
  <c r="AE18"/>
  <c r="AL16"/>
  <c r="H27"/>
  <c r="J27" s="1"/>
  <c r="K28" s="1"/>
  <c r="T25"/>
  <c r="L26"/>
  <c r="I42"/>
  <c r="V18" i="23"/>
  <c r="AO17" i="24"/>
  <c r="AM17"/>
  <c r="K18"/>
  <c r="L17" i="20"/>
  <c r="I17"/>
  <c r="J17" s="1"/>
  <c r="K17" s="1"/>
  <c r="G18"/>
  <c r="G19" i="24"/>
  <c r="I19" s="1"/>
  <c r="F19"/>
  <c r="J18"/>
  <c r="R16" i="20"/>
  <c r="P17"/>
  <c r="U18" i="23"/>
  <c r="Q19"/>
  <c r="X16" i="20"/>
  <c r="Z16" s="1"/>
  <c r="AA16" s="1"/>
  <c r="AD15"/>
  <c r="U38" i="10"/>
  <c r="R39"/>
  <c r="T38"/>
  <c r="S15"/>
  <c r="Q15"/>
  <c r="R15" s="1"/>
  <c r="U15" s="1"/>
  <c r="T14"/>
  <c r="G12"/>
  <c r="AA5"/>
  <c r="AB5"/>
  <c r="F12"/>
  <c r="E13"/>
  <c r="C13"/>
  <c r="D13" s="1"/>
  <c r="G13" s="1"/>
  <c r="B14"/>
  <c r="Y6"/>
  <c r="AA6" s="1"/>
  <c r="Z15"/>
  <c r="AB15" s="1"/>
  <c r="X15"/>
  <c r="W16"/>
  <c r="Y7"/>
  <c r="I16"/>
  <c r="J15"/>
  <c r="K15" s="1"/>
  <c r="N15" s="1"/>
  <c r="L15"/>
  <c r="M14"/>
  <c r="AI10"/>
  <c r="AG11"/>
  <c r="AN15"/>
  <c r="AP14"/>
  <c r="F20" i="17"/>
  <c r="Y17" i="6"/>
  <c r="Z15"/>
  <c r="Y15"/>
  <c r="AE319" i="25" l="1"/>
  <c r="AJ319" s="1"/>
  <c r="AO23" i="27"/>
  <c r="AT23" s="1"/>
  <c r="AP23"/>
  <c r="AN33" i="26"/>
  <c r="AS33" s="1"/>
  <c r="AT33" s="1"/>
  <c r="AO33"/>
  <c r="AN21" i="25"/>
  <c r="AS21" s="1"/>
  <c r="AT21" s="1"/>
  <c r="AO21"/>
  <c r="AD316" i="12"/>
  <c r="L315" i="9"/>
  <c r="N315" s="1"/>
  <c r="T315"/>
  <c r="V315" s="1"/>
  <c r="M24" i="30"/>
  <c r="N23"/>
  <c r="O23" s="1"/>
  <c r="P22"/>
  <c r="AB315" i="9"/>
  <c r="AD315" s="1"/>
  <c r="AJ315"/>
  <c r="AL315" s="1"/>
  <c r="V24" i="30"/>
  <c r="W23"/>
  <c r="X23" s="1"/>
  <c r="E320"/>
  <c r="E319"/>
  <c r="K323"/>
  <c r="I320"/>
  <c r="S27" i="25"/>
  <c r="D319" i="16"/>
  <c r="E319"/>
  <c r="AF319" i="25"/>
  <c r="AO319"/>
  <c r="AN319"/>
  <c r="AS319" s="1"/>
  <c r="F319"/>
  <c r="K319" s="1"/>
  <c r="D319" i="27"/>
  <c r="E319"/>
  <c r="X319" i="24"/>
  <c r="D319"/>
  <c r="AH319"/>
  <c r="N319"/>
  <c r="B320"/>
  <c r="B320" i="12"/>
  <c r="B320" i="9"/>
  <c r="B320" i="27"/>
  <c r="B320" i="25"/>
  <c r="D320" s="1"/>
  <c r="B320" i="26"/>
  <c r="D320" s="1"/>
  <c r="B320" i="23"/>
  <c r="D320" s="1"/>
  <c r="B320" i="16"/>
  <c r="B320" i="14"/>
  <c r="C320" s="1"/>
  <c r="B320" i="4"/>
  <c r="B320" i="20"/>
  <c r="B320" i="17"/>
  <c r="D320" s="1"/>
  <c r="G318" i="27"/>
  <c r="L318" s="1"/>
  <c r="AP318"/>
  <c r="O318"/>
  <c r="T318" s="1"/>
  <c r="H319" i="4"/>
  <c r="G319"/>
  <c r="F319"/>
  <c r="O319"/>
  <c r="M319"/>
  <c r="I319"/>
  <c r="J319"/>
  <c r="L319"/>
  <c r="D319"/>
  <c r="K319"/>
  <c r="N319"/>
  <c r="R319"/>
  <c r="P319"/>
  <c r="E319"/>
  <c r="Q319"/>
  <c r="E319" i="20"/>
  <c r="D319"/>
  <c r="AO319" i="26"/>
  <c r="F319"/>
  <c r="K319" s="1"/>
  <c r="AF319"/>
  <c r="AE319"/>
  <c r="AJ319" s="1"/>
  <c r="N319"/>
  <c r="S319" s="1"/>
  <c r="AO319" i="9"/>
  <c r="D321"/>
  <c r="D319"/>
  <c r="D320"/>
  <c r="G318" i="12"/>
  <c r="AE330" s="1"/>
  <c r="G317"/>
  <c r="V330" s="1"/>
  <c r="G316"/>
  <c r="M330" s="1"/>
  <c r="AO318" i="27"/>
  <c r="L326" i="9"/>
  <c r="AB318"/>
  <c r="AN319" i="26"/>
  <c r="AS319" s="1"/>
  <c r="D322" i="1"/>
  <c r="B321" i="30"/>
  <c r="AT28" i="9"/>
  <c r="AV28" s="1"/>
  <c r="AQ29"/>
  <c r="AR35" i="26"/>
  <c r="J324"/>
  <c r="H325"/>
  <c r="O324"/>
  <c r="P325"/>
  <c r="R324"/>
  <c r="AR32" i="25"/>
  <c r="AU20" i="27"/>
  <c r="AS33"/>
  <c r="P326"/>
  <c r="K332"/>
  <c r="I333"/>
  <c r="S332"/>
  <c r="Q333"/>
  <c r="S16" i="20"/>
  <c r="U16" s="1"/>
  <c r="AF20" i="27"/>
  <c r="AG20"/>
  <c r="AE23" i="26"/>
  <c r="AF23"/>
  <c r="G19" i="23"/>
  <c r="I19" s="1"/>
  <c r="AB18" i="27"/>
  <c r="Z17" i="24"/>
  <c r="AB17" s="1"/>
  <c r="AJ17"/>
  <c r="AL17" s="1"/>
  <c r="AN17" s="1"/>
  <c r="AP17" s="1"/>
  <c r="U17"/>
  <c r="S17"/>
  <c r="X18" i="27"/>
  <c r="W19" s="1"/>
  <c r="Y18"/>
  <c r="AA18" s="1"/>
  <c r="Z18"/>
  <c r="AD17"/>
  <c r="M18" i="23"/>
  <c r="L27" i="26"/>
  <c r="AK16"/>
  <c r="AL16" i="27"/>
  <c r="AM16" s="1"/>
  <c r="T27"/>
  <c r="U26"/>
  <c r="S27"/>
  <c r="K28"/>
  <c r="L29" s="1"/>
  <c r="O28"/>
  <c r="T28" s="1"/>
  <c r="M27"/>
  <c r="T26" i="26"/>
  <c r="N29"/>
  <c r="R27"/>
  <c r="J28"/>
  <c r="K29" s="1"/>
  <c r="AJ18" i="25"/>
  <c r="AK17"/>
  <c r="N28"/>
  <c r="P28"/>
  <c r="O29" s="1"/>
  <c r="R27"/>
  <c r="AE19"/>
  <c r="H28"/>
  <c r="J28" s="1"/>
  <c r="K29" s="1"/>
  <c r="L27"/>
  <c r="T26"/>
  <c r="I43"/>
  <c r="W18" i="23"/>
  <c r="L18" i="24"/>
  <c r="M17" i="20"/>
  <c r="H18"/>
  <c r="I18" s="1"/>
  <c r="H19" s="1"/>
  <c r="G20" s="1"/>
  <c r="H19" i="24"/>
  <c r="J19" s="1"/>
  <c r="K19"/>
  <c r="Q17" i="20"/>
  <c r="T17"/>
  <c r="O18"/>
  <c r="V19" i="23"/>
  <c r="S19"/>
  <c r="T19" s="1"/>
  <c r="R19"/>
  <c r="AC16" i="20"/>
  <c r="Y16"/>
  <c r="AB16" s="1"/>
  <c r="U39" i="10"/>
  <c r="R40"/>
  <c r="T39"/>
  <c r="S16"/>
  <c r="Q16"/>
  <c r="R16" s="1"/>
  <c r="U16" s="1"/>
  <c r="T15"/>
  <c r="B15"/>
  <c r="E14"/>
  <c r="C14"/>
  <c r="D14" s="1"/>
  <c r="G14" s="1"/>
  <c r="F13"/>
  <c r="W17"/>
  <c r="Z16"/>
  <c r="AB16" s="1"/>
  <c r="X16"/>
  <c r="Y8"/>
  <c r="AA7"/>
  <c r="J16"/>
  <c r="K16" s="1"/>
  <c r="N16" s="1"/>
  <c r="L16"/>
  <c r="I17"/>
  <c r="M15"/>
  <c r="AI11"/>
  <c r="AG12"/>
  <c r="AN16"/>
  <c r="AP15"/>
  <c r="F21" i="17"/>
  <c r="Y24" i="6"/>
  <c r="Z23"/>
  <c r="Y23"/>
  <c r="Y14"/>
  <c r="Z12"/>
  <c r="Y12"/>
  <c r="AO319" i="27" l="1"/>
  <c r="AN22" i="25"/>
  <c r="AS22" s="1"/>
  <c r="AT22" s="1"/>
  <c r="AO22"/>
  <c r="AO34" i="26"/>
  <c r="AN34"/>
  <c r="AS34" s="1"/>
  <c r="AT34" s="1"/>
  <c r="AO24" i="27"/>
  <c r="AT24" s="1"/>
  <c r="AP24"/>
  <c r="V316" i="12"/>
  <c r="AE316"/>
  <c r="P23" i="30"/>
  <c r="N24"/>
  <c r="O24" s="1"/>
  <c r="M25"/>
  <c r="M316" i="12"/>
  <c r="W24" i="30"/>
  <c r="X24" s="1"/>
  <c r="V25"/>
  <c r="Y23"/>
  <c r="R323"/>
  <c r="S320"/>
  <c r="F320"/>
  <c r="F319"/>
  <c r="I323"/>
  <c r="J320"/>
  <c r="D323" i="1"/>
  <c r="B322" i="30"/>
  <c r="Q330" i="9"/>
  <c r="Q319"/>
  <c r="AG330"/>
  <c r="AG319"/>
  <c r="G320" i="4"/>
  <c r="F320"/>
  <c r="J320"/>
  <c r="Q320"/>
  <c r="M320"/>
  <c r="H320"/>
  <c r="N320"/>
  <c r="E320"/>
  <c r="K320"/>
  <c r="I320"/>
  <c r="P320"/>
  <c r="R320"/>
  <c r="O320"/>
  <c r="L320"/>
  <c r="D320"/>
  <c r="D320" i="16"/>
  <c r="E320"/>
  <c r="F320" i="26"/>
  <c r="K320" s="1"/>
  <c r="AF320"/>
  <c r="AE320"/>
  <c r="AN320"/>
  <c r="AS320" s="1"/>
  <c r="AO320"/>
  <c r="N320"/>
  <c r="S320" s="1"/>
  <c r="D320" i="27"/>
  <c r="E320"/>
  <c r="H317" i="12"/>
  <c r="W330" s="1"/>
  <c r="H316"/>
  <c r="N330" s="1"/>
  <c r="H318"/>
  <c r="AF330" s="1"/>
  <c r="G319" i="27"/>
  <c r="L319" s="1"/>
  <c r="AP319"/>
  <c r="AO320" s="1"/>
  <c r="AT320" s="1"/>
  <c r="O319"/>
  <c r="T319" s="1"/>
  <c r="B321" i="24"/>
  <c r="B321" i="12"/>
  <c r="B321" i="9"/>
  <c r="B321" i="25"/>
  <c r="D321" s="1"/>
  <c r="B321" i="26"/>
  <c r="D321" s="1"/>
  <c r="B321" i="27"/>
  <c r="B321" i="23"/>
  <c r="D321" s="1"/>
  <c r="B321" i="20"/>
  <c r="B321" i="4"/>
  <c r="B321" i="14"/>
  <c r="C321" s="1"/>
  <c r="B321" i="16"/>
  <c r="B321" i="17"/>
  <c r="D321" s="1"/>
  <c r="Y319" i="9"/>
  <c r="I330"/>
  <c r="Y322"/>
  <c r="I319"/>
  <c r="E320" i="20"/>
  <c r="D320"/>
  <c r="AO320" i="25"/>
  <c r="AF320"/>
  <c r="AE321" s="1"/>
  <c r="AE320"/>
  <c r="AN320"/>
  <c r="AS320" s="1"/>
  <c r="F320"/>
  <c r="K320" s="1"/>
  <c r="AO320" i="9"/>
  <c r="E320"/>
  <c r="R330" s="1"/>
  <c r="E321"/>
  <c r="AH330" s="1"/>
  <c r="E319"/>
  <c r="X320" i="24"/>
  <c r="D320"/>
  <c r="AH320"/>
  <c r="N320"/>
  <c r="AU29" i="9"/>
  <c r="AR29"/>
  <c r="AS29"/>
  <c r="AR36" i="26"/>
  <c r="R325"/>
  <c r="P326"/>
  <c r="O325"/>
  <c r="H326"/>
  <c r="J325"/>
  <c r="AR33" i="25"/>
  <c r="S28"/>
  <c r="AU21" i="27"/>
  <c r="AS34"/>
  <c r="S333"/>
  <c r="Q334"/>
  <c r="K333"/>
  <c r="I334"/>
  <c r="P327"/>
  <c r="AF21"/>
  <c r="AG21"/>
  <c r="AC18"/>
  <c r="Y19" s="1"/>
  <c r="AA19" s="1"/>
  <c r="L19" i="23"/>
  <c r="H19"/>
  <c r="J19" s="1"/>
  <c r="AE24" i="26"/>
  <c r="AF24"/>
  <c r="AB19" i="27"/>
  <c r="P20" i="23"/>
  <c r="F20"/>
  <c r="AK18" i="24"/>
  <c r="AM18" s="1"/>
  <c r="AJ18"/>
  <c r="Z18"/>
  <c r="AA18"/>
  <c r="AD17"/>
  <c r="AF17" s="1"/>
  <c r="P17"/>
  <c r="R17" s="1"/>
  <c r="AH17" i="26"/>
  <c r="AL16"/>
  <c r="AG17"/>
  <c r="AI17" s="1"/>
  <c r="AI17" i="27"/>
  <c r="AH17"/>
  <c r="AJ17" s="1"/>
  <c r="AG18" i="25"/>
  <c r="AI18" s="1"/>
  <c r="AK18" s="1"/>
  <c r="AH18"/>
  <c r="AL17"/>
  <c r="U27" i="27"/>
  <c r="O29"/>
  <c r="K29"/>
  <c r="L30" s="1"/>
  <c r="S28"/>
  <c r="M28"/>
  <c r="L28" i="26"/>
  <c r="T27"/>
  <c r="J29"/>
  <c r="R28"/>
  <c r="S29" s="1"/>
  <c r="N30"/>
  <c r="S30" s="1"/>
  <c r="P29" i="25"/>
  <c r="O30" s="1"/>
  <c r="R28"/>
  <c r="N29"/>
  <c r="S29" s="1"/>
  <c r="AE20"/>
  <c r="H29"/>
  <c r="J29" s="1"/>
  <c r="K30" s="1"/>
  <c r="L28"/>
  <c r="T27"/>
  <c r="I44"/>
  <c r="J18" i="20"/>
  <c r="W20"/>
  <c r="L18"/>
  <c r="W19"/>
  <c r="F20" i="24"/>
  <c r="G19" i="20"/>
  <c r="I19" s="1"/>
  <c r="H20" s="1"/>
  <c r="W21" s="1"/>
  <c r="G20" i="24"/>
  <c r="I20" s="1"/>
  <c r="L19"/>
  <c r="U19" i="23"/>
  <c r="W19" s="1"/>
  <c r="Q20"/>
  <c r="P18" i="20"/>
  <c r="O19" s="1"/>
  <c r="R17"/>
  <c r="S17" s="1"/>
  <c r="X17"/>
  <c r="Z17" s="1"/>
  <c r="AA17" s="1"/>
  <c r="AD16"/>
  <c r="T40" i="10"/>
  <c r="U40"/>
  <c r="S17"/>
  <c r="Q17"/>
  <c r="R17" s="1"/>
  <c r="U17" s="1"/>
  <c r="T16"/>
  <c r="C15"/>
  <c r="D15" s="1"/>
  <c r="B16"/>
  <c r="E15"/>
  <c r="F15" s="1"/>
  <c r="F14"/>
  <c r="Z17"/>
  <c r="AB17" s="1"/>
  <c r="W18"/>
  <c r="X17"/>
  <c r="AA8"/>
  <c r="Y9"/>
  <c r="M16"/>
  <c r="I18"/>
  <c r="J17"/>
  <c r="K17" s="1"/>
  <c r="N17" s="1"/>
  <c r="L17"/>
  <c r="AI12"/>
  <c r="AG13"/>
  <c r="AN17"/>
  <c r="AP16"/>
  <c r="F22" i="17"/>
  <c r="AR46" i="4"/>
  <c r="AR45"/>
  <c r="AR44"/>
  <c r="AR43"/>
  <c r="AR42"/>
  <c r="AR41"/>
  <c r="AR40"/>
  <c r="AR39"/>
  <c r="AR38"/>
  <c r="AR37"/>
  <c r="AR36"/>
  <c r="AR35"/>
  <c r="AR34"/>
  <c r="AR33"/>
  <c r="AR32"/>
  <c r="AR31"/>
  <c r="AR30"/>
  <c r="AR29"/>
  <c r="AR28"/>
  <c r="AR27"/>
  <c r="AR26"/>
  <c r="AR25"/>
  <c r="AR24"/>
  <c r="AR23"/>
  <c r="AR22"/>
  <c r="AR21"/>
  <c r="AR20"/>
  <c r="AR19"/>
  <c r="AR18"/>
  <c r="AR17"/>
  <c r="AR16"/>
  <c r="AR15"/>
  <c r="AR14"/>
  <c r="AR13"/>
  <c r="AR12"/>
  <c r="AR11"/>
  <c r="AO22"/>
  <c r="AO21"/>
  <c r="AO20"/>
  <c r="AO19"/>
  <c r="AO18"/>
  <c r="AO17"/>
  <c r="AO16"/>
  <c r="AO15"/>
  <c r="AO14"/>
  <c r="AO13"/>
  <c r="AO12"/>
  <c r="AO11"/>
  <c r="AO46"/>
  <c r="AO45"/>
  <c r="AO44"/>
  <c r="AO43"/>
  <c r="AO42"/>
  <c r="AO41"/>
  <c r="AO40"/>
  <c r="AO39"/>
  <c r="AO38"/>
  <c r="AO37"/>
  <c r="AO36"/>
  <c r="AO35"/>
  <c r="AO34"/>
  <c r="AO33"/>
  <c r="AO32"/>
  <c r="AO31"/>
  <c r="AO30"/>
  <c r="AO29"/>
  <c r="AO28"/>
  <c r="AO27"/>
  <c r="AO26"/>
  <c r="AO25"/>
  <c r="AO24"/>
  <c r="AO23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N35" i="26" l="1"/>
  <c r="AS35" s="1"/>
  <c r="AT35" s="1"/>
  <c r="AO35"/>
  <c r="Y24" i="30"/>
  <c r="AO25" i="27"/>
  <c r="AT25" s="1"/>
  <c r="AP25"/>
  <c r="AO23" i="25"/>
  <c r="AN23"/>
  <c r="AS23" s="1"/>
  <c r="AT23" s="1"/>
  <c r="AF316" i="12"/>
  <c r="AH316" s="1"/>
  <c r="W316"/>
  <c r="Y316" s="1"/>
  <c r="N25" i="30"/>
  <c r="O25" s="1"/>
  <c r="M26"/>
  <c r="P24"/>
  <c r="P25" s="1"/>
  <c r="N316" i="12"/>
  <c r="P316"/>
  <c r="W25" i="30"/>
  <c r="X25" s="1"/>
  <c r="V26"/>
  <c r="AN321" i="25"/>
  <c r="AS321" s="1"/>
  <c r="G320" i="30"/>
  <c r="S323" s="1"/>
  <c r="G319"/>
  <c r="U323"/>
  <c r="T320"/>
  <c r="L323"/>
  <c r="K320"/>
  <c r="Z322" i="9"/>
  <c r="J330"/>
  <c r="Z319"/>
  <c r="D321" i="16"/>
  <c r="E321"/>
  <c r="H321" i="4"/>
  <c r="G321"/>
  <c r="F321"/>
  <c r="P321"/>
  <c r="O321"/>
  <c r="L321"/>
  <c r="I321"/>
  <c r="M321"/>
  <c r="Q321"/>
  <c r="R321"/>
  <c r="N321"/>
  <c r="J321"/>
  <c r="D321"/>
  <c r="E321"/>
  <c r="K321"/>
  <c r="AO321" i="26"/>
  <c r="F321"/>
  <c r="K321" s="1"/>
  <c r="AF321"/>
  <c r="N321"/>
  <c r="S321" s="1"/>
  <c r="AO321" i="9"/>
  <c r="F320"/>
  <c r="S330" s="1"/>
  <c r="F321"/>
  <c r="AI330" s="1"/>
  <c r="F319"/>
  <c r="AH321" i="24"/>
  <c r="N321"/>
  <c r="X321"/>
  <c r="D321"/>
  <c r="G320" i="27"/>
  <c r="L320" s="1"/>
  <c r="AP320"/>
  <c r="O320"/>
  <c r="T320" s="1"/>
  <c r="AN321" i="26"/>
  <c r="AS321" s="1"/>
  <c r="AH319" i="9"/>
  <c r="AI319" s="1"/>
  <c r="R319"/>
  <c r="S319" s="1"/>
  <c r="B322" i="24"/>
  <c r="B322" i="12"/>
  <c r="B322" i="9"/>
  <c r="B322" i="27"/>
  <c r="B322" i="25"/>
  <c r="D322" s="1"/>
  <c r="B322" i="26"/>
  <c r="D322" s="1"/>
  <c r="B322" i="20"/>
  <c r="B322" i="16"/>
  <c r="B322" i="4"/>
  <c r="B322" i="23"/>
  <c r="D322" s="1"/>
  <c r="B322" i="14"/>
  <c r="C322" s="1"/>
  <c r="B322" i="17"/>
  <c r="D322" s="1"/>
  <c r="J319" i="9"/>
  <c r="K319" s="1"/>
  <c r="E321" i="20"/>
  <c r="D321"/>
  <c r="D321" i="27"/>
  <c r="E321"/>
  <c r="AF321" i="25"/>
  <c r="AO321"/>
  <c r="F321"/>
  <c r="D323" i="12"/>
  <c r="D322"/>
  <c r="D321"/>
  <c r="AE321" i="26"/>
  <c r="D324" i="1"/>
  <c r="B323" i="30"/>
  <c r="AT29" i="9"/>
  <c r="AV29" s="1"/>
  <c r="AQ30"/>
  <c r="AR37" i="26"/>
  <c r="J326"/>
  <c r="H327"/>
  <c r="O326"/>
  <c r="P327"/>
  <c r="R326"/>
  <c r="AU22" i="27"/>
  <c r="AS35"/>
  <c r="P328"/>
  <c r="K334"/>
  <c r="I335"/>
  <c r="S334"/>
  <c r="Q335"/>
  <c r="K18" i="20"/>
  <c r="M18" s="1"/>
  <c r="AF22" i="27"/>
  <c r="AG22"/>
  <c r="AD18"/>
  <c r="Z19"/>
  <c r="X19"/>
  <c r="W20" s="1"/>
  <c r="AB20" s="1"/>
  <c r="K19" i="23"/>
  <c r="M19" s="1"/>
  <c r="G20"/>
  <c r="H20" s="1"/>
  <c r="G21" s="1"/>
  <c r="AC19" i="27"/>
  <c r="AE25" i="26"/>
  <c r="AF25"/>
  <c r="AO18" i="24"/>
  <c r="AL18"/>
  <c r="AN18" s="1"/>
  <c r="AB18"/>
  <c r="AA19" s="1"/>
  <c r="AE18"/>
  <c r="AC18"/>
  <c r="T17"/>
  <c r="V17" s="1"/>
  <c r="Q18"/>
  <c r="P18"/>
  <c r="AK17" i="26"/>
  <c r="AL17" s="1"/>
  <c r="AJ18"/>
  <c r="AG18"/>
  <c r="AI18" s="1"/>
  <c r="AJ19" s="1"/>
  <c r="AL17" i="27"/>
  <c r="AM17" s="1"/>
  <c r="AK18"/>
  <c r="AJ19" i="25"/>
  <c r="T29" i="27"/>
  <c r="AL18" i="25"/>
  <c r="AG19"/>
  <c r="AI19" s="1"/>
  <c r="AH19"/>
  <c r="U28" i="27"/>
  <c r="M29"/>
  <c r="S29"/>
  <c r="K30"/>
  <c r="L31" s="1"/>
  <c r="O30"/>
  <c r="T30" s="1"/>
  <c r="L29" i="26"/>
  <c r="T28"/>
  <c r="R29"/>
  <c r="J30"/>
  <c r="K31" s="1"/>
  <c r="N31"/>
  <c r="S31" s="1"/>
  <c r="N30" i="25"/>
  <c r="P30"/>
  <c r="O31" s="1"/>
  <c r="R29"/>
  <c r="AE21"/>
  <c r="H30"/>
  <c r="J30" s="1"/>
  <c r="K31" s="1"/>
  <c r="T28"/>
  <c r="L29"/>
  <c r="I45"/>
  <c r="H20" i="24"/>
  <c r="F21" s="1"/>
  <c r="J19" i="20"/>
  <c r="K19" s="1"/>
  <c r="K20" i="24"/>
  <c r="I20" i="20"/>
  <c r="H21" s="1"/>
  <c r="W22" s="1"/>
  <c r="G21"/>
  <c r="T18"/>
  <c r="U17"/>
  <c r="V20" i="23"/>
  <c r="S20"/>
  <c r="T20" s="1"/>
  <c r="R20"/>
  <c r="Q18" i="20"/>
  <c r="AC17"/>
  <c r="Y17"/>
  <c r="AB17" s="1"/>
  <c r="S18" i="10"/>
  <c r="Q18"/>
  <c r="R18" s="1"/>
  <c r="U18" s="1"/>
  <c r="T17"/>
  <c r="B17"/>
  <c r="E16"/>
  <c r="C16"/>
  <c r="G15"/>
  <c r="D16"/>
  <c r="G16" s="1"/>
  <c r="M17"/>
  <c r="W19"/>
  <c r="Z18"/>
  <c r="AB18" s="1"/>
  <c r="X18"/>
  <c r="Y10"/>
  <c r="AA9"/>
  <c r="J18"/>
  <c r="K18" s="1"/>
  <c r="N18" s="1"/>
  <c r="I19"/>
  <c r="L18"/>
  <c r="AI13"/>
  <c r="AG14"/>
  <c r="AN18"/>
  <c r="AP17"/>
  <c r="F23" i="17"/>
  <c r="E13" i="12"/>
  <c r="AC25" s="1"/>
  <c r="B12" i="4"/>
  <c r="B11"/>
  <c r="A12" i="1"/>
  <c r="AO26" i="27" l="1"/>
  <c r="AT26" s="1"/>
  <c r="AP26"/>
  <c r="AO36" i="26"/>
  <c r="AN36"/>
  <c r="AS36" s="1"/>
  <c r="AT36" s="1"/>
  <c r="AO24" i="25"/>
  <c r="AN24"/>
  <c r="AS24" s="1"/>
  <c r="AT24" s="1"/>
  <c r="N26" i="30"/>
  <c r="O26" s="1"/>
  <c r="M27"/>
  <c r="P26"/>
  <c r="W26"/>
  <c r="X26" s="1"/>
  <c r="V27"/>
  <c r="AA319" i="9"/>
  <c r="Y25" i="30"/>
  <c r="D324"/>
  <c r="D323"/>
  <c r="J323"/>
  <c r="L320"/>
  <c r="X85"/>
  <c r="G12" i="4"/>
  <c r="F12"/>
  <c r="D325" i="1"/>
  <c r="B324" i="30"/>
  <c r="J335" i="12"/>
  <c r="J321"/>
  <c r="AB335"/>
  <c r="AB321"/>
  <c r="D322" i="16"/>
  <c r="E322"/>
  <c r="AF322" i="26"/>
  <c r="AE322"/>
  <c r="AO322"/>
  <c r="F322"/>
  <c r="K322" s="1"/>
  <c r="AN322"/>
  <c r="AS322" s="1"/>
  <c r="N322"/>
  <c r="S322" s="1"/>
  <c r="D322" i="27"/>
  <c r="E322"/>
  <c r="E323" i="12"/>
  <c r="AC335" s="1"/>
  <c r="E322"/>
  <c r="T335" s="1"/>
  <c r="E321"/>
  <c r="K335" s="1"/>
  <c r="G11" i="4"/>
  <c r="F11"/>
  <c r="B323" i="24"/>
  <c r="B323" i="12"/>
  <c r="B323" i="27"/>
  <c r="B323" i="9"/>
  <c r="B323" i="25"/>
  <c r="D323" s="1"/>
  <c r="B323" i="26"/>
  <c r="D323" s="1"/>
  <c r="B323" i="20"/>
  <c r="B323" i="16"/>
  <c r="B323" i="4"/>
  <c r="B323" i="23"/>
  <c r="D323" s="1"/>
  <c r="B323" i="14"/>
  <c r="C323" s="1"/>
  <c r="B323" i="17"/>
  <c r="D323" s="1"/>
  <c r="S335" i="12"/>
  <c r="S321"/>
  <c r="G321" i="27"/>
  <c r="L321" s="1"/>
  <c r="AP321"/>
  <c r="O321"/>
  <c r="T321" s="1"/>
  <c r="I322" i="4"/>
  <c r="G322"/>
  <c r="F322"/>
  <c r="H322"/>
  <c r="Q322"/>
  <c r="O322"/>
  <c r="R322"/>
  <c r="K322"/>
  <c r="D322"/>
  <c r="J322"/>
  <c r="P322"/>
  <c r="M322"/>
  <c r="N322"/>
  <c r="L322"/>
  <c r="E322"/>
  <c r="E322" i="20"/>
  <c r="D322"/>
  <c r="AO322" i="25"/>
  <c r="AN323" s="1"/>
  <c r="AS323" s="1"/>
  <c r="AF322"/>
  <c r="AE322"/>
  <c r="F322"/>
  <c r="K322" s="1"/>
  <c r="AN322"/>
  <c r="AS322" s="1"/>
  <c r="AO322" i="9"/>
  <c r="G321"/>
  <c r="AJ330" s="1"/>
  <c r="G319"/>
  <c r="L319" s="1"/>
  <c r="N319" s="1"/>
  <c r="G320"/>
  <c r="T330" s="1"/>
  <c r="X322" i="24"/>
  <c r="D322"/>
  <c r="AH322"/>
  <c r="N322"/>
  <c r="AO321" i="27"/>
  <c r="AA322" i="9"/>
  <c r="K330"/>
  <c r="L19" i="20"/>
  <c r="M19" s="1"/>
  <c r="AU30" i="9"/>
  <c r="AR30"/>
  <c r="AS30"/>
  <c r="AR38" i="26"/>
  <c r="R327"/>
  <c r="P328"/>
  <c r="O327"/>
  <c r="H328"/>
  <c r="J327"/>
  <c r="AR34" i="25"/>
  <c r="AU23" i="27"/>
  <c r="S30" i="25"/>
  <c r="S335" i="27"/>
  <c r="Q336"/>
  <c r="K335"/>
  <c r="I336"/>
  <c r="P329"/>
  <c r="E11" i="4"/>
  <c r="D11"/>
  <c r="E12"/>
  <c r="D12"/>
  <c r="L11"/>
  <c r="K11"/>
  <c r="M11"/>
  <c r="R12"/>
  <c r="L12"/>
  <c r="M12"/>
  <c r="K12"/>
  <c r="AF23" i="27"/>
  <c r="AG23"/>
  <c r="AD19"/>
  <c r="AP18" i="24"/>
  <c r="X20" i="27"/>
  <c r="W21" s="1"/>
  <c r="Z20"/>
  <c r="Y20"/>
  <c r="AA20" s="1"/>
  <c r="AC20" s="1"/>
  <c r="P21" i="23"/>
  <c r="F21"/>
  <c r="H21" s="1"/>
  <c r="G22" s="1"/>
  <c r="P23" s="1"/>
  <c r="L20"/>
  <c r="I20"/>
  <c r="J20" s="1"/>
  <c r="K20" s="1"/>
  <c r="L21" s="1"/>
  <c r="AE26" i="26"/>
  <c r="AF26"/>
  <c r="AK19" i="24"/>
  <c r="AO19" s="1"/>
  <c r="AJ19"/>
  <c r="Z19"/>
  <c r="AB19" s="1"/>
  <c r="Z20" s="1"/>
  <c r="AD18"/>
  <c r="AF18" s="1"/>
  <c r="AC19"/>
  <c r="R18"/>
  <c r="P19" s="1"/>
  <c r="U18"/>
  <c r="S18"/>
  <c r="E11" i="16"/>
  <c r="D11"/>
  <c r="E12"/>
  <c r="D12"/>
  <c r="AK18" i="26"/>
  <c r="AH18" i="27"/>
  <c r="AJ18" s="1"/>
  <c r="AK19" s="1"/>
  <c r="AI18"/>
  <c r="AH18" i="26"/>
  <c r="AL18"/>
  <c r="AK19" i="25"/>
  <c r="AL19" s="1"/>
  <c r="AJ20"/>
  <c r="M30" i="27"/>
  <c r="U29"/>
  <c r="O31"/>
  <c r="K31"/>
  <c r="L32" s="1"/>
  <c r="S30"/>
  <c r="T29" i="26"/>
  <c r="N32"/>
  <c r="S32" s="1"/>
  <c r="J31"/>
  <c r="R30"/>
  <c r="L30"/>
  <c r="L31" s="1"/>
  <c r="P31" i="25"/>
  <c r="O32" s="1"/>
  <c r="R30"/>
  <c r="N31"/>
  <c r="AE22"/>
  <c r="H31"/>
  <c r="J31" s="1"/>
  <c r="L30"/>
  <c r="T29"/>
  <c r="I46"/>
  <c r="L20" i="20"/>
  <c r="F22" i="23"/>
  <c r="J20" i="20"/>
  <c r="K20" s="1"/>
  <c r="G21" i="24"/>
  <c r="J20"/>
  <c r="L20" s="1"/>
  <c r="P22" i="23"/>
  <c r="G22" i="20"/>
  <c r="I21"/>
  <c r="H22" s="1"/>
  <c r="W23" s="1"/>
  <c r="P19"/>
  <c r="R18"/>
  <c r="U20" i="23"/>
  <c r="W20" s="1"/>
  <c r="Q21"/>
  <c r="F16" i="10"/>
  <c r="X18" i="20"/>
  <c r="AD17"/>
  <c r="S19" i="10"/>
  <c r="Q19"/>
  <c r="R19" s="1"/>
  <c r="U19" s="1"/>
  <c r="T18"/>
  <c r="AP18"/>
  <c r="AN19"/>
  <c r="B18"/>
  <c r="E17"/>
  <c r="C17"/>
  <c r="D17" s="1"/>
  <c r="G17" s="1"/>
  <c r="Z19"/>
  <c r="AB19" s="1"/>
  <c r="X19"/>
  <c r="W20"/>
  <c r="AA10"/>
  <c r="Y11"/>
  <c r="I20"/>
  <c r="J19"/>
  <c r="K19" s="1"/>
  <c r="N19" s="1"/>
  <c r="L19"/>
  <c r="M18"/>
  <c r="AI14"/>
  <c r="AG15"/>
  <c r="AG12" i="17"/>
  <c r="AO12" s="1"/>
  <c r="AS12"/>
  <c r="G12"/>
  <c r="H12" s="1"/>
  <c r="T12"/>
  <c r="F24"/>
  <c r="Q11" i="4"/>
  <c r="C12" i="14"/>
  <c r="F11"/>
  <c r="G12" s="1"/>
  <c r="E13" s="1"/>
  <c r="N11"/>
  <c r="O12" s="1"/>
  <c r="C11"/>
  <c r="E12" i="12"/>
  <c r="T25" s="1"/>
  <c r="D13"/>
  <c r="AB25" s="1"/>
  <c r="D12"/>
  <c r="S25" s="1"/>
  <c r="D11"/>
  <c r="J25" s="1"/>
  <c r="E11"/>
  <c r="K25" s="1"/>
  <c r="E11" i="9"/>
  <c r="B13" i="4"/>
  <c r="N12"/>
  <c r="P12"/>
  <c r="I12"/>
  <c r="H12"/>
  <c r="J12"/>
  <c r="O12"/>
  <c r="Q12"/>
  <c r="A13" i="1"/>
  <c r="I11" i="4"/>
  <c r="R11"/>
  <c r="P11"/>
  <c r="N11"/>
  <c r="H11"/>
  <c r="J11"/>
  <c r="O11"/>
  <c r="AO27" i="27" l="1"/>
  <c r="AT27" s="1"/>
  <c r="AP27"/>
  <c r="AN25" i="25"/>
  <c r="AS25" s="1"/>
  <c r="AT25" s="1"/>
  <c r="AO25"/>
  <c r="AN37" i="26"/>
  <c r="AS37" s="1"/>
  <c r="AT37" s="1"/>
  <c r="AO37"/>
  <c r="Y26" i="30"/>
  <c r="N27"/>
  <c r="O27" s="1"/>
  <c r="M28"/>
  <c r="AJ319" i="9"/>
  <c r="AL319" s="1"/>
  <c r="T319"/>
  <c r="V319" s="1"/>
  <c r="W27" i="30"/>
  <c r="X27" s="1"/>
  <c r="V28"/>
  <c r="AO322" i="27"/>
  <c r="AT322" s="1"/>
  <c r="AB319" i="9"/>
  <c r="AD319" s="1"/>
  <c r="J327" i="30"/>
  <c r="I324"/>
  <c r="E324"/>
  <c r="E323"/>
  <c r="I327" s="1"/>
  <c r="S327"/>
  <c r="R324"/>
  <c r="G13" i="4"/>
  <c r="F13"/>
  <c r="S31" i="25"/>
  <c r="L330" i="9"/>
  <c r="AB322"/>
  <c r="AE323" i="25"/>
  <c r="AJ323" s="1"/>
  <c r="T321" i="12"/>
  <c r="D323" i="16"/>
  <c r="E323"/>
  <c r="AO323" i="26"/>
  <c r="AF323"/>
  <c r="F323"/>
  <c r="K323" s="1"/>
  <c r="AE323"/>
  <c r="AJ323" s="1"/>
  <c r="N323"/>
  <c r="S323" s="1"/>
  <c r="AO323" i="9"/>
  <c r="D324"/>
  <c r="D325"/>
  <c r="D323"/>
  <c r="F321" i="12"/>
  <c r="L335" s="1"/>
  <c r="F323"/>
  <c r="AD335" s="1"/>
  <c r="F322"/>
  <c r="U335" s="1"/>
  <c r="AC321"/>
  <c r="AD321" s="1"/>
  <c r="K321"/>
  <c r="L321" s="1"/>
  <c r="B324" i="24"/>
  <c r="B324" i="12"/>
  <c r="B324" i="9"/>
  <c r="B324" i="27"/>
  <c r="B324" i="25"/>
  <c r="D324" s="1"/>
  <c r="B324" i="26"/>
  <c r="D324" s="1"/>
  <c r="B324" i="16"/>
  <c r="B324" i="23"/>
  <c r="D324" s="1"/>
  <c r="B324" i="14"/>
  <c r="C324" s="1"/>
  <c r="B324" i="4"/>
  <c r="B324" i="20"/>
  <c r="B324" i="17"/>
  <c r="D324" s="1"/>
  <c r="O323" i="4"/>
  <c r="G323"/>
  <c r="F323"/>
  <c r="H323"/>
  <c r="M323"/>
  <c r="I323"/>
  <c r="P323"/>
  <c r="L323"/>
  <c r="D323"/>
  <c r="K323"/>
  <c r="R323"/>
  <c r="N323"/>
  <c r="J323"/>
  <c r="E323"/>
  <c r="Q323"/>
  <c r="E323" i="20"/>
  <c r="D323"/>
  <c r="AF323" i="25"/>
  <c r="AO323"/>
  <c r="F323"/>
  <c r="K323" s="1"/>
  <c r="D323" i="27"/>
  <c r="E323"/>
  <c r="X323" i="24"/>
  <c r="D323"/>
  <c r="AH323"/>
  <c r="N323"/>
  <c r="G322" i="27"/>
  <c r="L322" s="1"/>
  <c r="AP322"/>
  <c r="O322"/>
  <c r="T322" s="1"/>
  <c r="AN323" i="26"/>
  <c r="AS323" s="1"/>
  <c r="D326" i="1"/>
  <c r="B325" i="30"/>
  <c r="AT30" i="9"/>
  <c r="AV30" s="1"/>
  <c r="AQ31"/>
  <c r="J22"/>
  <c r="Z14"/>
  <c r="I22"/>
  <c r="Y14"/>
  <c r="Y15"/>
  <c r="AR39" i="26"/>
  <c r="J328"/>
  <c r="H329"/>
  <c r="O328"/>
  <c r="P329"/>
  <c r="R328"/>
  <c r="AU24" i="27"/>
  <c r="AS36"/>
  <c r="K336"/>
  <c r="I337"/>
  <c r="S336"/>
  <c r="Q337"/>
  <c r="P330"/>
  <c r="S18" i="20"/>
  <c r="U18" s="1"/>
  <c r="E13" i="4"/>
  <c r="D13"/>
  <c r="P13"/>
  <c r="M13"/>
  <c r="K13"/>
  <c r="L13"/>
  <c r="AF24" i="27"/>
  <c r="AG24"/>
  <c r="AE19" i="24"/>
  <c r="AB21" i="27"/>
  <c r="I21" i="23"/>
  <c r="J21" s="1"/>
  <c r="K21" s="1"/>
  <c r="L22" s="1"/>
  <c r="X21" i="27"/>
  <c r="W22" s="1"/>
  <c r="AM19" i="24"/>
  <c r="Z21" i="27"/>
  <c r="M20" i="23"/>
  <c r="AE27" i="26"/>
  <c r="AF27"/>
  <c r="AL19" i="24"/>
  <c r="AK20" s="1"/>
  <c r="Q19"/>
  <c r="S19" s="1"/>
  <c r="AA20"/>
  <c r="AB20" s="1"/>
  <c r="AD19"/>
  <c r="T18"/>
  <c r="V18" s="1"/>
  <c r="AL18" i="27"/>
  <c r="AM18" s="1"/>
  <c r="O12" i="16"/>
  <c r="Y21" i="27"/>
  <c r="AA21" s="1"/>
  <c r="AF12" i="16"/>
  <c r="AD20" i="27"/>
  <c r="E13" i="16"/>
  <c r="O13" s="1"/>
  <c r="D13"/>
  <c r="X13" s="1"/>
  <c r="AH19" i="26"/>
  <c r="AG19"/>
  <c r="AI19" s="1"/>
  <c r="AG20" i="25"/>
  <c r="AI20" s="1"/>
  <c r="AK20" s="1"/>
  <c r="AL20" s="1"/>
  <c r="AH20"/>
  <c r="T31" i="27"/>
  <c r="U30"/>
  <c r="M31"/>
  <c r="S31"/>
  <c r="K32"/>
  <c r="L33" s="1"/>
  <c r="O32"/>
  <c r="T32" s="1"/>
  <c r="T30" i="26"/>
  <c r="R31"/>
  <c r="J32"/>
  <c r="L32" s="1"/>
  <c r="N33"/>
  <c r="N32" i="25"/>
  <c r="S32" s="1"/>
  <c r="P32"/>
  <c r="O33" s="1"/>
  <c r="R31"/>
  <c r="AE23"/>
  <c r="H32"/>
  <c r="J32" s="1"/>
  <c r="K33" s="1"/>
  <c r="L31"/>
  <c r="T30"/>
  <c r="I47"/>
  <c r="H22" i="23"/>
  <c r="G23" s="1"/>
  <c r="F23"/>
  <c r="H21" i="24"/>
  <c r="I21"/>
  <c r="K21"/>
  <c r="G23" i="20"/>
  <c r="J21"/>
  <c r="K21" s="1"/>
  <c r="I22"/>
  <c r="H23" s="1"/>
  <c r="W24" s="1"/>
  <c r="O20"/>
  <c r="T19"/>
  <c r="Q19"/>
  <c r="V21" i="23"/>
  <c r="S21"/>
  <c r="T21" s="1"/>
  <c r="R21"/>
  <c r="AC18" i="20"/>
  <c r="Z18"/>
  <c r="AA18" s="1"/>
  <c r="Y18"/>
  <c r="R12" i="14"/>
  <c r="T12" s="1"/>
  <c r="M13"/>
  <c r="M20" i="20"/>
  <c r="L21"/>
  <c r="G12" i="16"/>
  <c r="X12"/>
  <c r="Q20" i="10"/>
  <c r="R20" s="1"/>
  <c r="U20" s="1"/>
  <c r="S20"/>
  <c r="T19"/>
  <c r="B19"/>
  <c r="E18"/>
  <c r="C18"/>
  <c r="D18" s="1"/>
  <c r="AN20"/>
  <c r="AP19"/>
  <c r="F17"/>
  <c r="W21"/>
  <c r="Z20"/>
  <c r="AB20" s="1"/>
  <c r="X20"/>
  <c r="Y12"/>
  <c r="AA11"/>
  <c r="J20"/>
  <c r="K20" s="1"/>
  <c r="N20" s="1"/>
  <c r="L20"/>
  <c r="I21"/>
  <c r="M19"/>
  <c r="F11" i="9"/>
  <c r="I13" i="14"/>
  <c r="K13"/>
  <c r="AI15" i="10"/>
  <c r="AG16"/>
  <c r="AI12" i="17"/>
  <c r="AN12" s="1"/>
  <c r="AP12" s="1"/>
  <c r="AK12"/>
  <c r="BA12"/>
  <c r="AW12"/>
  <c r="AU12"/>
  <c r="V12"/>
  <c r="P12"/>
  <c r="U12"/>
  <c r="Y12"/>
  <c r="AC12"/>
  <c r="L12"/>
  <c r="G13"/>
  <c r="J12"/>
  <c r="O12" s="1"/>
  <c r="I12"/>
  <c r="F25"/>
  <c r="F12" i="14"/>
  <c r="F13" s="1"/>
  <c r="C13"/>
  <c r="N12"/>
  <c r="F13" i="12"/>
  <c r="AD25" s="1"/>
  <c r="F12"/>
  <c r="U25" s="1"/>
  <c r="F11"/>
  <c r="L25" s="1"/>
  <c r="G13"/>
  <c r="AE25" s="1"/>
  <c r="A14" i="1"/>
  <c r="J13" i="4"/>
  <c r="I13"/>
  <c r="H13"/>
  <c r="N13"/>
  <c r="R13"/>
  <c r="Q13"/>
  <c r="O13"/>
  <c r="B14"/>
  <c r="A15" i="1"/>
  <c r="AN38" i="26" l="1"/>
  <c r="AS38" s="1"/>
  <c r="AT38" s="1"/>
  <c r="AO38"/>
  <c r="AO26" i="25"/>
  <c r="AN26"/>
  <c r="AS26" s="1"/>
  <c r="AT26" s="1"/>
  <c r="AO28" i="27"/>
  <c r="AT28" s="1"/>
  <c r="AP28"/>
  <c r="N28" i="30"/>
  <c r="O28" s="1"/>
  <c r="M29"/>
  <c r="P27"/>
  <c r="P28" s="1"/>
  <c r="Y27"/>
  <c r="V29"/>
  <c r="W28"/>
  <c r="X28" s="1"/>
  <c r="U321" i="12"/>
  <c r="J324" i="30"/>
  <c r="AO323" i="27"/>
  <c r="AT323" s="1"/>
  <c r="R327" i="30"/>
  <c r="S324"/>
  <c r="F324"/>
  <c r="F323"/>
  <c r="O323"/>
  <c r="B325" i="24"/>
  <c r="B325" i="12"/>
  <c r="B325" i="9"/>
  <c r="B325" i="25"/>
  <c r="D325" s="1"/>
  <c r="B325" i="26"/>
  <c r="D325" s="1"/>
  <c r="B325" i="27"/>
  <c r="B325" i="23"/>
  <c r="D325" s="1"/>
  <c r="B325" i="20"/>
  <c r="B325" i="4"/>
  <c r="B325" i="14"/>
  <c r="C325" s="1"/>
  <c r="B325" i="16"/>
  <c r="B325" i="17"/>
  <c r="D325" s="1"/>
  <c r="G323" i="27"/>
  <c r="L323" s="1"/>
  <c r="AP323"/>
  <c r="O323"/>
  <c r="T323" s="1"/>
  <c r="G324" i="4"/>
  <c r="F324"/>
  <c r="R324"/>
  <c r="I324"/>
  <c r="Q324"/>
  <c r="M324"/>
  <c r="H324"/>
  <c r="L324"/>
  <c r="E324"/>
  <c r="J324"/>
  <c r="P324"/>
  <c r="O324"/>
  <c r="N324"/>
  <c r="K324"/>
  <c r="D324"/>
  <c r="AF324" i="26"/>
  <c r="AN324"/>
  <c r="AS324" s="1"/>
  <c r="F324"/>
  <c r="K324" s="1"/>
  <c r="AE324"/>
  <c r="AO324"/>
  <c r="N324"/>
  <c r="S324" s="1"/>
  <c r="D324" i="27"/>
  <c r="E324"/>
  <c r="G323" i="12"/>
  <c r="AE335" s="1"/>
  <c r="G322"/>
  <c r="V335" s="1"/>
  <c r="G321"/>
  <c r="M335" s="1"/>
  <c r="AG334" i="9"/>
  <c r="AG323"/>
  <c r="G14" i="4"/>
  <c r="F14"/>
  <c r="D327" i="1"/>
  <c r="B326" i="30"/>
  <c r="D324" i="20"/>
  <c r="E324"/>
  <c r="E324" i="16"/>
  <c r="D324"/>
  <c r="F324" i="25"/>
  <c r="K324" s="1"/>
  <c r="AE324"/>
  <c r="AO324"/>
  <c r="AN325" s="1"/>
  <c r="AS325" s="1"/>
  <c r="AF324"/>
  <c r="AN324"/>
  <c r="AS324" s="1"/>
  <c r="AO324" i="9"/>
  <c r="E324"/>
  <c r="R334" s="1"/>
  <c r="E325"/>
  <c r="AH334" s="1"/>
  <c r="E323"/>
  <c r="X324" i="24"/>
  <c r="D324"/>
  <c r="AH324"/>
  <c r="N324"/>
  <c r="Y326" i="9"/>
  <c r="I323"/>
  <c r="Y323"/>
  <c r="I334"/>
  <c r="Q323"/>
  <c r="Q334"/>
  <c r="AU31"/>
  <c r="AR31"/>
  <c r="AS31"/>
  <c r="K22"/>
  <c r="AA14"/>
  <c r="Z15"/>
  <c r="AA15" s="1"/>
  <c r="AR40" i="26"/>
  <c r="R329"/>
  <c r="P330"/>
  <c r="O329"/>
  <c r="H330"/>
  <c r="J329"/>
  <c r="AR35" i="25"/>
  <c r="AU25" i="27"/>
  <c r="P331"/>
  <c r="S337"/>
  <c r="Q338"/>
  <c r="K337"/>
  <c r="I338"/>
  <c r="AB18" i="20"/>
  <c r="AD18" s="1"/>
  <c r="E14" i="4"/>
  <c r="D14"/>
  <c r="L14"/>
  <c r="M14"/>
  <c r="K14"/>
  <c r="AF25" i="27"/>
  <c r="AG25"/>
  <c r="AF19" i="24"/>
  <c r="R19"/>
  <c r="Q20" s="1"/>
  <c r="S20" s="1"/>
  <c r="AC20"/>
  <c r="AD20" s="1"/>
  <c r="I22" i="23"/>
  <c r="J22" s="1"/>
  <c r="K22" s="1"/>
  <c r="L23" s="1"/>
  <c r="AB22" i="27"/>
  <c r="AN19" i="24"/>
  <c r="AP19" s="1"/>
  <c r="AE28" i="26"/>
  <c r="AF28"/>
  <c r="AJ20" i="24"/>
  <c r="AL20" s="1"/>
  <c r="AK21" s="1"/>
  <c r="AC21" i="27"/>
  <c r="X22" s="1"/>
  <c r="W23" s="1"/>
  <c r="U19" i="24"/>
  <c r="AI19" i="27"/>
  <c r="AH19"/>
  <c r="AJ19" s="1"/>
  <c r="AK20" s="1"/>
  <c r="AA21" i="24"/>
  <c r="Z21"/>
  <c r="AE20"/>
  <c r="AF13" i="16"/>
  <c r="R13"/>
  <c r="T13" s="1"/>
  <c r="V13" s="1"/>
  <c r="AI13"/>
  <c r="E14"/>
  <c r="R14" s="1"/>
  <c r="D14"/>
  <c r="AJ21" i="25"/>
  <c r="AK19" i="26"/>
  <c r="AH20" s="1"/>
  <c r="AJ20"/>
  <c r="AG21" i="25"/>
  <c r="AI21" s="1"/>
  <c r="AJ22" s="1"/>
  <c r="AH21"/>
  <c r="M21" i="23"/>
  <c r="M32" i="27"/>
  <c r="U31"/>
  <c r="O33"/>
  <c r="K33"/>
  <c r="L34" s="1"/>
  <c r="S32"/>
  <c r="T31" i="26"/>
  <c r="J33"/>
  <c r="R32"/>
  <c r="N34"/>
  <c r="S34" s="1"/>
  <c r="P33" i="25"/>
  <c r="O34" s="1"/>
  <c r="R32"/>
  <c r="N33"/>
  <c r="AE24"/>
  <c r="H33"/>
  <c r="J33" s="1"/>
  <c r="L32"/>
  <c r="T31"/>
  <c r="I48"/>
  <c r="AM20" i="24"/>
  <c r="H23" i="23"/>
  <c r="G24" s="1"/>
  <c r="F25" s="1"/>
  <c r="J21" i="24"/>
  <c r="L21" s="1"/>
  <c r="G22"/>
  <c r="F22"/>
  <c r="G24" i="20"/>
  <c r="J22"/>
  <c r="K22" s="1"/>
  <c r="I23"/>
  <c r="H24" s="1"/>
  <c r="W25" s="1"/>
  <c r="F24" i="23"/>
  <c r="P24"/>
  <c r="U21"/>
  <c r="W21" s="1"/>
  <c r="Q22"/>
  <c r="P20" i="20"/>
  <c r="Q20" s="1"/>
  <c r="R19"/>
  <c r="X19"/>
  <c r="Z19" s="1"/>
  <c r="AA19" s="1"/>
  <c r="M21"/>
  <c r="L22"/>
  <c r="AA13" i="16"/>
  <c r="J13"/>
  <c r="G13"/>
  <c r="T20" i="10"/>
  <c r="S21"/>
  <c r="Q21"/>
  <c r="R21" s="1"/>
  <c r="U21" s="1"/>
  <c r="AN21"/>
  <c r="AP20"/>
  <c r="F18"/>
  <c r="G18"/>
  <c r="C19"/>
  <c r="D19" s="1"/>
  <c r="B20"/>
  <c r="E19"/>
  <c r="Z21"/>
  <c r="AB21" s="1"/>
  <c r="W22"/>
  <c r="X21"/>
  <c r="AA12"/>
  <c r="Y13"/>
  <c r="M20"/>
  <c r="I22"/>
  <c r="J21"/>
  <c r="K21" s="1"/>
  <c r="N21" s="1"/>
  <c r="L21"/>
  <c r="O13" i="14"/>
  <c r="G11" i="9"/>
  <c r="AH12" i="17"/>
  <c r="AG13" s="1"/>
  <c r="AR12"/>
  <c r="AJ12"/>
  <c r="AL12" s="1"/>
  <c r="AI16" i="10"/>
  <c r="AG17"/>
  <c r="P13" i="17"/>
  <c r="AT12"/>
  <c r="AS13" s="1"/>
  <c r="AV12"/>
  <c r="AX12" s="1"/>
  <c r="AZ12"/>
  <c r="BB12" s="1"/>
  <c r="Q12"/>
  <c r="T13"/>
  <c r="W12"/>
  <c r="X12" s="1"/>
  <c r="Z12" s="1"/>
  <c r="K12"/>
  <c r="M12" s="1"/>
  <c r="H13"/>
  <c r="F26"/>
  <c r="G13" i="14"/>
  <c r="Q13"/>
  <c r="S13"/>
  <c r="C14"/>
  <c r="N13"/>
  <c r="G12" i="12"/>
  <c r="V25" s="1"/>
  <c r="G11"/>
  <c r="M25" s="1"/>
  <c r="H14" i="4"/>
  <c r="J14"/>
  <c r="I14"/>
  <c r="R14"/>
  <c r="Q14"/>
  <c r="P14"/>
  <c r="O14"/>
  <c r="N14"/>
  <c r="B15"/>
  <c r="A16" i="1"/>
  <c r="AO29" i="27" l="1"/>
  <c r="AT29" s="1"/>
  <c r="AP29"/>
  <c r="AO39" i="26"/>
  <c r="AN39"/>
  <c r="AS39" s="1"/>
  <c r="AT39" s="1"/>
  <c r="AN27" i="25"/>
  <c r="AS27" s="1"/>
  <c r="AT27" s="1"/>
  <c r="AO27"/>
  <c r="N29" i="30"/>
  <c r="O29" s="1"/>
  <c r="M30"/>
  <c r="P29"/>
  <c r="V321" i="12"/>
  <c r="W29" i="30"/>
  <c r="X29" s="1"/>
  <c r="V30"/>
  <c r="O324"/>
  <c r="Y28"/>
  <c r="M321" i="12"/>
  <c r="AE325" i="25"/>
  <c r="AE321" i="12"/>
  <c r="AN325" i="26"/>
  <c r="AS325" s="1"/>
  <c r="L327" i="30"/>
  <c r="K324"/>
  <c r="G324"/>
  <c r="G323"/>
  <c r="U327"/>
  <c r="T324"/>
  <c r="G15" i="4"/>
  <c r="F15"/>
  <c r="R323" i="9"/>
  <c r="Z323"/>
  <c r="B326" i="24"/>
  <c r="B326" i="12"/>
  <c r="B326" i="26"/>
  <c r="D326" s="1"/>
  <c r="B326" i="9"/>
  <c r="B326" i="27"/>
  <c r="B326" i="25"/>
  <c r="D326" s="1"/>
  <c r="B326" i="23"/>
  <c r="D326" s="1"/>
  <c r="B326" i="20"/>
  <c r="B326" i="4"/>
  <c r="B326" i="14"/>
  <c r="C326" s="1"/>
  <c r="B326" i="16"/>
  <c r="B326" i="17"/>
  <c r="D326" s="1"/>
  <c r="AH323" i="9"/>
  <c r="G324" i="27"/>
  <c r="L324" s="1"/>
  <c r="AP324"/>
  <c r="O324"/>
  <c r="T324" s="1"/>
  <c r="AO324"/>
  <c r="AT324" s="1"/>
  <c r="D325" i="20"/>
  <c r="E325"/>
  <c r="D325" i="27"/>
  <c r="E325"/>
  <c r="AF325" i="25"/>
  <c r="AO325"/>
  <c r="F325"/>
  <c r="K325" s="1"/>
  <c r="H321" i="12"/>
  <c r="N335" s="1"/>
  <c r="H323"/>
  <c r="AF335" s="1"/>
  <c r="H322"/>
  <c r="W335" s="1"/>
  <c r="J323" i="9"/>
  <c r="Z326"/>
  <c r="J334"/>
  <c r="D328" i="1"/>
  <c r="B327" i="30"/>
  <c r="D325" i="16"/>
  <c r="E325"/>
  <c r="R325" i="4"/>
  <c r="G325"/>
  <c r="F325"/>
  <c r="O325"/>
  <c r="N325"/>
  <c r="M325"/>
  <c r="Q325"/>
  <c r="H325"/>
  <c r="P325"/>
  <c r="L325"/>
  <c r="I325"/>
  <c r="J325"/>
  <c r="E325"/>
  <c r="K325"/>
  <c r="D325"/>
  <c r="AO325" i="26"/>
  <c r="F325"/>
  <c r="K325" s="1"/>
  <c r="AF325"/>
  <c r="AE325"/>
  <c r="AJ325" s="1"/>
  <c r="N325"/>
  <c r="S325" s="1"/>
  <c r="AO325" i="9"/>
  <c r="F325"/>
  <c r="AI334" s="1"/>
  <c r="F323"/>
  <c r="F324"/>
  <c r="S334" s="1"/>
  <c r="AH325" i="24"/>
  <c r="N325"/>
  <c r="X325"/>
  <c r="D325"/>
  <c r="AT31" i="9"/>
  <c r="AV31" s="1"/>
  <c r="AQ32"/>
  <c r="AB15"/>
  <c r="AD15" s="1"/>
  <c r="AE15" s="1"/>
  <c r="L22"/>
  <c r="AB14"/>
  <c r="AR41" i="26"/>
  <c r="J330"/>
  <c r="H331"/>
  <c r="O330"/>
  <c r="L33"/>
  <c r="K34"/>
  <c r="P331"/>
  <c r="R330"/>
  <c r="AR36" i="25"/>
  <c r="S33"/>
  <c r="AU26" i="27"/>
  <c r="AS37"/>
  <c r="P332"/>
  <c r="K338"/>
  <c r="I339"/>
  <c r="S338"/>
  <c r="Q339"/>
  <c r="T33"/>
  <c r="S19" i="20"/>
  <c r="U19" s="1"/>
  <c r="AQ12" i="17"/>
  <c r="E15" i="4"/>
  <c r="D15"/>
  <c r="M15"/>
  <c r="K15"/>
  <c r="L15"/>
  <c r="AF26" i="27"/>
  <c r="AG26"/>
  <c r="AE21" i="24"/>
  <c r="AC21"/>
  <c r="I23" i="23"/>
  <c r="J23" s="1"/>
  <c r="K23" s="1"/>
  <c r="T19" i="24"/>
  <c r="U20" s="1"/>
  <c r="P20"/>
  <c r="R20" s="1"/>
  <c r="Q21" s="1"/>
  <c r="S21" s="1"/>
  <c r="AO20"/>
  <c r="AE29" i="26"/>
  <c r="AF29"/>
  <c r="Y22" i="27"/>
  <c r="AA22" s="1"/>
  <c r="AC22" s="1"/>
  <c r="AD21"/>
  <c r="Z22"/>
  <c r="AF20" i="24"/>
  <c r="AB21"/>
  <c r="AA22" s="1"/>
  <c r="AL19" i="27"/>
  <c r="AG14" i="16"/>
  <c r="AI14" s="1"/>
  <c r="AF14"/>
  <c r="P14"/>
  <c r="U14" s="1"/>
  <c r="O14"/>
  <c r="E15"/>
  <c r="P15" s="1"/>
  <c r="D15"/>
  <c r="AG20" i="26"/>
  <c r="AI20" s="1"/>
  <c r="AK20" s="1"/>
  <c r="AK21" i="25"/>
  <c r="AL21" s="1"/>
  <c r="AL19" i="26"/>
  <c r="M22" i="23"/>
  <c r="U32" i="27"/>
  <c r="M33"/>
  <c r="S33"/>
  <c r="K34"/>
  <c r="L35" s="1"/>
  <c r="O34"/>
  <c r="T34" s="1"/>
  <c r="T32" i="26"/>
  <c r="S33"/>
  <c r="R33"/>
  <c r="J34"/>
  <c r="N35"/>
  <c r="S35" s="1"/>
  <c r="N34" i="25"/>
  <c r="P34"/>
  <c r="O35" s="1"/>
  <c r="R33"/>
  <c r="AE25"/>
  <c r="H34"/>
  <c r="J34" s="1"/>
  <c r="K34"/>
  <c r="T32"/>
  <c r="L33"/>
  <c r="K35"/>
  <c r="I49"/>
  <c r="AM21" i="24"/>
  <c r="AJ21"/>
  <c r="AL21" s="1"/>
  <c r="P25" i="23"/>
  <c r="J23" i="20"/>
  <c r="K23" s="1"/>
  <c r="G25"/>
  <c r="H24" i="23"/>
  <c r="G25" s="1"/>
  <c r="H25" s="1"/>
  <c r="AN20" i="24"/>
  <c r="H22"/>
  <c r="G23" s="1"/>
  <c r="I22"/>
  <c r="K22"/>
  <c r="I24" i="20"/>
  <c r="H25" s="1"/>
  <c r="W26" s="1"/>
  <c r="O21"/>
  <c r="R20"/>
  <c r="S20" s="1"/>
  <c r="P21"/>
  <c r="V22" i="23"/>
  <c r="S22"/>
  <c r="T22" s="1"/>
  <c r="R22"/>
  <c r="AC19" i="20"/>
  <c r="Y19"/>
  <c r="AB19" s="1"/>
  <c r="P13" i="14"/>
  <c r="R13" s="1"/>
  <c r="T13" s="1"/>
  <c r="M14"/>
  <c r="N14" s="1"/>
  <c r="H13"/>
  <c r="E14"/>
  <c r="M22" i="20"/>
  <c r="L23"/>
  <c r="Y14" i="16"/>
  <c r="AA14" s="1"/>
  <c r="AC13"/>
  <c r="AE13" s="1"/>
  <c r="X14"/>
  <c r="G14"/>
  <c r="L13"/>
  <c r="N13" s="1"/>
  <c r="J14"/>
  <c r="H14"/>
  <c r="AK13" i="17"/>
  <c r="Q22" i="10"/>
  <c r="R22" s="1"/>
  <c r="U22" s="1"/>
  <c r="S22"/>
  <c r="T21"/>
  <c r="C20"/>
  <c r="B21"/>
  <c r="E20"/>
  <c r="G19"/>
  <c r="D20"/>
  <c r="AP21"/>
  <c r="AN22"/>
  <c r="F19"/>
  <c r="L13" i="17"/>
  <c r="M21" i="10"/>
  <c r="W23"/>
  <c r="Z22"/>
  <c r="AB22" s="1"/>
  <c r="X22"/>
  <c r="AA13"/>
  <c r="Y14"/>
  <c r="J22"/>
  <c r="K22" s="1"/>
  <c r="N22" s="1"/>
  <c r="I23"/>
  <c r="L22"/>
  <c r="AI13" i="17"/>
  <c r="AH13" s="1"/>
  <c r="AG14" s="1"/>
  <c r="AI14" s="1"/>
  <c r="AH14" s="1"/>
  <c r="AG15" s="1"/>
  <c r="AO13"/>
  <c r="BD12"/>
  <c r="AM12"/>
  <c r="AI17" i="10"/>
  <c r="AG18"/>
  <c r="BC12" i="17"/>
  <c r="AY12"/>
  <c r="BA13"/>
  <c r="AW13"/>
  <c r="AU13"/>
  <c r="AT13" s="1"/>
  <c r="AS14" s="1"/>
  <c r="S12"/>
  <c r="AB12"/>
  <c r="AD12" s="1"/>
  <c r="R12"/>
  <c r="AA12"/>
  <c r="AE12"/>
  <c r="U13"/>
  <c r="W13" s="1"/>
  <c r="Y13"/>
  <c r="J13"/>
  <c r="V13"/>
  <c r="N12"/>
  <c r="I13"/>
  <c r="G14"/>
  <c r="F27"/>
  <c r="F28" s="1"/>
  <c r="J13" i="14"/>
  <c r="L13" s="1"/>
  <c r="C15"/>
  <c r="H13" i="12"/>
  <c r="AF25" s="1"/>
  <c r="H12"/>
  <c r="W25" s="1"/>
  <c r="H11"/>
  <c r="N25" s="1"/>
  <c r="R15" i="4"/>
  <c r="I15"/>
  <c r="Q15"/>
  <c r="N15"/>
  <c r="J15"/>
  <c r="O15"/>
  <c r="P15"/>
  <c r="H15"/>
  <c r="B16"/>
  <c r="A17" i="1"/>
  <c r="Y29" i="30" l="1"/>
  <c r="N30"/>
  <c r="O30" s="1"/>
  <c r="M31"/>
  <c r="AO28" i="25"/>
  <c r="AN28"/>
  <c r="AS28" s="1"/>
  <c r="AT28" s="1"/>
  <c r="AP30" i="27"/>
  <c r="AO30"/>
  <c r="AT30" s="1"/>
  <c r="AO40" i="26"/>
  <c r="AN40"/>
  <c r="AS40" s="1"/>
  <c r="AT40" s="1"/>
  <c r="P30" i="30"/>
  <c r="W30"/>
  <c r="X30" s="1"/>
  <c r="V31"/>
  <c r="K323" i="9"/>
  <c r="W321" i="12"/>
  <c r="Y321" s="1"/>
  <c r="AE326" i="26"/>
  <c r="AN326"/>
  <c r="AS326" s="1"/>
  <c r="N321" i="12"/>
  <c r="P321" s="1"/>
  <c r="AA323" i="9"/>
  <c r="AI323"/>
  <c r="S323"/>
  <c r="AF321" i="12"/>
  <c r="AH321" s="1"/>
  <c r="K327" i="30"/>
  <c r="L324"/>
  <c r="O325"/>
  <c r="D328"/>
  <c r="D327"/>
  <c r="T327"/>
  <c r="U324"/>
  <c r="G16" i="4"/>
  <c r="F16"/>
  <c r="AU32" i="9"/>
  <c r="D329" i="1"/>
  <c r="B328" i="30"/>
  <c r="G325" i="27"/>
  <c r="L325" s="1"/>
  <c r="AP325"/>
  <c r="O325"/>
  <c r="T325" s="1"/>
  <c r="AO325"/>
  <c r="AT325" s="1"/>
  <c r="D326" i="20"/>
  <c r="E326"/>
  <c r="F326" i="25"/>
  <c r="K326" s="1"/>
  <c r="AO326"/>
  <c r="AF326"/>
  <c r="AE326"/>
  <c r="AN326"/>
  <c r="AS326" s="1"/>
  <c r="AO326" i="9"/>
  <c r="G325"/>
  <c r="AJ334" s="1"/>
  <c r="G323"/>
  <c r="G324"/>
  <c r="T334" s="1"/>
  <c r="D327" i="12"/>
  <c r="D326"/>
  <c r="D328"/>
  <c r="K334" i="9"/>
  <c r="AA326"/>
  <c r="B327" i="24"/>
  <c r="B327" i="12"/>
  <c r="B327" i="27"/>
  <c r="B327" i="9"/>
  <c r="B327" i="26"/>
  <c r="D327" s="1"/>
  <c r="B327" i="25"/>
  <c r="D327" s="1"/>
  <c r="B327" i="23"/>
  <c r="D327" s="1"/>
  <c r="B327" i="20"/>
  <c r="B327" i="16"/>
  <c r="B327" i="4"/>
  <c r="B327" i="14"/>
  <c r="C327" s="1"/>
  <c r="B327" i="17"/>
  <c r="D327" s="1"/>
  <c r="E326" i="16"/>
  <c r="D326"/>
  <c r="G326" i="4"/>
  <c r="F326"/>
  <c r="O326"/>
  <c r="H326"/>
  <c r="J326"/>
  <c r="M326"/>
  <c r="L326"/>
  <c r="I326"/>
  <c r="P326"/>
  <c r="R326"/>
  <c r="Q326"/>
  <c r="N326"/>
  <c r="K326"/>
  <c r="D326"/>
  <c r="E326"/>
  <c r="D326" i="27"/>
  <c r="E326"/>
  <c r="F326" i="26"/>
  <c r="K326" s="1"/>
  <c r="AF326"/>
  <c r="AE327" s="1"/>
  <c r="AO326"/>
  <c r="N326"/>
  <c r="S326" s="1"/>
  <c r="AH326" i="24"/>
  <c r="N326"/>
  <c r="X326"/>
  <c r="D326"/>
  <c r="AS32" i="9"/>
  <c r="AR32"/>
  <c r="AE19"/>
  <c r="AE23" s="1"/>
  <c r="AE27" s="1"/>
  <c r="AE31" s="1"/>
  <c r="AE35" s="1"/>
  <c r="AE39" s="1"/>
  <c r="AE43" s="1"/>
  <c r="AE47" s="1"/>
  <c r="AE51" s="1"/>
  <c r="AE55" s="1"/>
  <c r="AE59" s="1"/>
  <c r="AE63" s="1"/>
  <c r="AE67" s="1"/>
  <c r="AE71" s="1"/>
  <c r="AE75" s="1"/>
  <c r="AE79" s="1"/>
  <c r="AE83" s="1"/>
  <c r="AE87" s="1"/>
  <c r="AE91" s="1"/>
  <c r="AE95" s="1"/>
  <c r="AE99" s="1"/>
  <c r="AE103" s="1"/>
  <c r="AE107" s="1"/>
  <c r="AE111" s="1"/>
  <c r="AE115" s="1"/>
  <c r="AE119" s="1"/>
  <c r="AE123" s="1"/>
  <c r="AE127" s="1"/>
  <c r="AE131" s="1"/>
  <c r="AE135" s="1"/>
  <c r="AE139" s="1"/>
  <c r="AE143" s="1"/>
  <c r="AE147" s="1"/>
  <c r="AE151" s="1"/>
  <c r="AE155" s="1"/>
  <c r="AE159" s="1"/>
  <c r="AE163" s="1"/>
  <c r="AE167" s="1"/>
  <c r="AE171" s="1"/>
  <c r="AE175" s="1"/>
  <c r="AE179" s="1"/>
  <c r="AE183" s="1"/>
  <c r="AE187" s="1"/>
  <c r="AE191" s="1"/>
  <c r="AE195" s="1"/>
  <c r="AE199" s="1"/>
  <c r="AE203" s="1"/>
  <c r="AE207" s="1"/>
  <c r="AE211" s="1"/>
  <c r="AE215" s="1"/>
  <c r="AE219" s="1"/>
  <c r="AE223" s="1"/>
  <c r="AE227" s="1"/>
  <c r="AE231" s="1"/>
  <c r="AE235" s="1"/>
  <c r="AE239" s="1"/>
  <c r="AE243" s="1"/>
  <c r="AE247" s="1"/>
  <c r="AE251" s="1"/>
  <c r="AE255" s="1"/>
  <c r="AE259" s="1"/>
  <c r="AE263" s="1"/>
  <c r="AE267" s="1"/>
  <c r="AE271" s="1"/>
  <c r="AE275" s="1"/>
  <c r="AE279" s="1"/>
  <c r="AE283" s="1"/>
  <c r="AE287" s="1"/>
  <c r="AE291" s="1"/>
  <c r="AE295" s="1"/>
  <c r="AE299" s="1"/>
  <c r="AE303" s="1"/>
  <c r="AE307" s="1"/>
  <c r="AE311" s="1"/>
  <c r="AE315" s="1"/>
  <c r="AE319" s="1"/>
  <c r="AR42" i="26"/>
  <c r="R331"/>
  <c r="P332"/>
  <c r="O331"/>
  <c r="H332"/>
  <c r="J331"/>
  <c r="L34"/>
  <c r="AR37" i="25"/>
  <c r="S34"/>
  <c r="T20" i="20"/>
  <c r="U20" s="1"/>
  <c r="AU27" i="27"/>
  <c r="AS38"/>
  <c r="U33"/>
  <c r="S339"/>
  <c r="Q340"/>
  <c r="K339"/>
  <c r="I340"/>
  <c r="P333"/>
  <c r="E16" i="4"/>
  <c r="D16"/>
  <c r="L16"/>
  <c r="M16"/>
  <c r="K16"/>
  <c r="AF27" i="27"/>
  <c r="AG27"/>
  <c r="I24" i="23"/>
  <c r="J24" s="1"/>
  <c r="K24" s="1"/>
  <c r="L25" s="1"/>
  <c r="AC22" i="24"/>
  <c r="V19"/>
  <c r="AB23" i="27"/>
  <c r="P21" i="24"/>
  <c r="R21" s="1"/>
  <c r="T21" s="1"/>
  <c r="T20"/>
  <c r="U21" s="1"/>
  <c r="AP20"/>
  <c r="AD22" i="27"/>
  <c r="AE30" i="26"/>
  <c r="AF30"/>
  <c r="Y23" i="27"/>
  <c r="AA23" s="1"/>
  <c r="Z23"/>
  <c r="X23"/>
  <c r="W24" s="1"/>
  <c r="AB24" s="1"/>
  <c r="Q14" i="16"/>
  <c r="Z22" i="24"/>
  <c r="AB22" s="1"/>
  <c r="AD21"/>
  <c r="AI20" i="27"/>
  <c r="AH20"/>
  <c r="AJ20" s="1"/>
  <c r="AM19"/>
  <c r="R15" i="16"/>
  <c r="O15"/>
  <c r="AG15"/>
  <c r="AI15" s="1"/>
  <c r="E16"/>
  <c r="D16"/>
  <c r="AH22" i="25"/>
  <c r="AJ21" i="26"/>
  <c r="AL20"/>
  <c r="AG22" i="25"/>
  <c r="AI22" s="1"/>
  <c r="AJ23" s="1"/>
  <c r="M23" i="23"/>
  <c r="AH21" i="26"/>
  <c r="AG21"/>
  <c r="AI21" s="1"/>
  <c r="M34" i="27"/>
  <c r="O35"/>
  <c r="K35"/>
  <c r="L36" s="1"/>
  <c r="S34"/>
  <c r="T33" i="26"/>
  <c r="J35"/>
  <c r="R34"/>
  <c r="N36"/>
  <c r="S36" s="1"/>
  <c r="P35" i="25"/>
  <c r="O36" s="1"/>
  <c r="R34"/>
  <c r="N35"/>
  <c r="AE26"/>
  <c r="H35"/>
  <c r="J35" s="1"/>
  <c r="K36" s="1"/>
  <c r="T33"/>
  <c r="L34"/>
  <c r="I50"/>
  <c r="AO21" i="24"/>
  <c r="L24" i="23"/>
  <c r="F23" i="24"/>
  <c r="H23" s="1"/>
  <c r="F24" s="1"/>
  <c r="J22"/>
  <c r="L22" s="1"/>
  <c r="I23"/>
  <c r="I25" i="20"/>
  <c r="H26" s="1"/>
  <c r="W27" s="1"/>
  <c r="J24"/>
  <c r="K24" s="1"/>
  <c r="AK22" i="24"/>
  <c r="AN21"/>
  <c r="AJ22"/>
  <c r="G26" i="20"/>
  <c r="G26" i="23"/>
  <c r="F26"/>
  <c r="P26"/>
  <c r="Q21" i="20"/>
  <c r="T21"/>
  <c r="O22"/>
  <c r="U22" i="23"/>
  <c r="W22" s="1"/>
  <c r="Q23"/>
  <c r="AD19" i="20"/>
  <c r="X20"/>
  <c r="Z20" s="1"/>
  <c r="AA20" s="1"/>
  <c r="M23"/>
  <c r="L24"/>
  <c r="Z14" i="16"/>
  <c r="AC14" s="1"/>
  <c r="AD14"/>
  <c r="Y15"/>
  <c r="X15"/>
  <c r="AK13"/>
  <c r="AM13" s="1"/>
  <c r="G15"/>
  <c r="M14"/>
  <c r="I14"/>
  <c r="L14" s="1"/>
  <c r="H15"/>
  <c r="J15"/>
  <c r="S14" i="14"/>
  <c r="S23" i="10"/>
  <c r="Q23"/>
  <c r="R23" s="1"/>
  <c r="U23" s="1"/>
  <c r="T22"/>
  <c r="AI18"/>
  <c r="AG19"/>
  <c r="AP22"/>
  <c r="AN23"/>
  <c r="G20"/>
  <c r="F20"/>
  <c r="O13" i="17"/>
  <c r="Q13" s="1"/>
  <c r="B22" i="10"/>
  <c r="E21"/>
  <c r="C21"/>
  <c r="D21" s="1"/>
  <c r="O14" i="14"/>
  <c r="Q14"/>
  <c r="Z23" i="10"/>
  <c r="AB23" s="1"/>
  <c r="X23"/>
  <c r="W24"/>
  <c r="Y15"/>
  <c r="AA14"/>
  <c r="I24"/>
  <c r="J23"/>
  <c r="K23" s="1"/>
  <c r="N23" s="1"/>
  <c r="L23"/>
  <c r="M22"/>
  <c r="AN13" i="17"/>
  <c r="AO14" s="1"/>
  <c r="AJ13"/>
  <c r="AL13" s="1"/>
  <c r="K13"/>
  <c r="M13" s="1"/>
  <c r="AF12"/>
  <c r="AC13"/>
  <c r="AZ13"/>
  <c r="BB13" s="1"/>
  <c r="AU14"/>
  <c r="AT14" s="1"/>
  <c r="AS15" s="1"/>
  <c r="AV13"/>
  <c r="AX13" s="1"/>
  <c r="AI15"/>
  <c r="AH15" s="1"/>
  <c r="AG16" s="1"/>
  <c r="X13"/>
  <c r="Z13" s="1"/>
  <c r="T14"/>
  <c r="AB13"/>
  <c r="H14"/>
  <c r="F29"/>
  <c r="F30" s="1"/>
  <c r="F14" i="14"/>
  <c r="K14"/>
  <c r="G14"/>
  <c r="E15" s="1"/>
  <c r="I14"/>
  <c r="C16"/>
  <c r="O16" i="4"/>
  <c r="N16"/>
  <c r="J16"/>
  <c r="I16"/>
  <c r="P16"/>
  <c r="Q16"/>
  <c r="H16"/>
  <c r="R16"/>
  <c r="B17"/>
  <c r="A18" i="1"/>
  <c r="W31" i="30" l="1"/>
  <c r="AN41" i="26"/>
  <c r="AS41" s="1"/>
  <c r="AT41" s="1"/>
  <c r="AO41"/>
  <c r="N31" i="30"/>
  <c r="O31" s="1"/>
  <c r="M32"/>
  <c r="R32" s="1"/>
  <c r="V32" s="1"/>
  <c r="AO31" i="27"/>
  <c r="AT31" s="1"/>
  <c r="AP31"/>
  <c r="AN29" i="25"/>
  <c r="AS29" s="1"/>
  <c r="AT29" s="1"/>
  <c r="AO29"/>
  <c r="Y30" i="30"/>
  <c r="L323" i="9"/>
  <c r="N323" s="1"/>
  <c r="AB323"/>
  <c r="AD323" s="1"/>
  <c r="AE323" s="1"/>
  <c r="AJ323"/>
  <c r="AL323" s="1"/>
  <c r="T323"/>
  <c r="V323" s="1"/>
  <c r="E328" i="30"/>
  <c r="E327"/>
  <c r="I331"/>
  <c r="I328"/>
  <c r="O326"/>
  <c r="R331"/>
  <c r="R328"/>
  <c r="G17" i="4"/>
  <c r="F17"/>
  <c r="G326" i="27"/>
  <c r="L326" s="1"/>
  <c r="AP326"/>
  <c r="O326"/>
  <c r="T326" s="1"/>
  <c r="O327" i="4"/>
  <c r="G327"/>
  <c r="F327"/>
  <c r="H327"/>
  <c r="R327"/>
  <c r="N327"/>
  <c r="J327"/>
  <c r="L327"/>
  <c r="D327"/>
  <c r="K327"/>
  <c r="M327"/>
  <c r="I327"/>
  <c r="P327"/>
  <c r="E327"/>
  <c r="Q327"/>
  <c r="E327" i="20"/>
  <c r="D327"/>
  <c r="F327" i="25"/>
  <c r="K327" s="1"/>
  <c r="AO327"/>
  <c r="AE327"/>
  <c r="AO327" i="9"/>
  <c r="D329"/>
  <c r="D327"/>
  <c r="D328"/>
  <c r="E328" i="12"/>
  <c r="AC340" s="1"/>
  <c r="E327"/>
  <c r="T340" s="1"/>
  <c r="E326"/>
  <c r="K340" s="1"/>
  <c r="AB326"/>
  <c r="AB340"/>
  <c r="S326"/>
  <c r="S340"/>
  <c r="L334" i="9"/>
  <c r="AB326"/>
  <c r="AN327" i="25"/>
  <c r="AO326" i="27"/>
  <c r="B328" i="24"/>
  <c r="B328" i="26"/>
  <c r="D328" s="1"/>
  <c r="B328" i="12"/>
  <c r="B328" i="9"/>
  <c r="B328" i="27"/>
  <c r="B328" i="25"/>
  <c r="D328" s="1"/>
  <c r="B328" i="23"/>
  <c r="D328" s="1"/>
  <c r="B328" i="14"/>
  <c r="C328" s="1"/>
  <c r="B328" i="4"/>
  <c r="B328" i="16"/>
  <c r="B328" i="20"/>
  <c r="B328" i="17"/>
  <c r="D328" s="1"/>
  <c r="D327" i="16"/>
  <c r="E327"/>
  <c r="AO327" i="26"/>
  <c r="F327"/>
  <c r="K327" s="1"/>
  <c r="AF327"/>
  <c r="AN327"/>
  <c r="N327"/>
  <c r="S327" s="1"/>
  <c r="D327" i="27"/>
  <c r="E327"/>
  <c r="X327" i="24"/>
  <c r="D327"/>
  <c r="AH327"/>
  <c r="N327"/>
  <c r="J326" i="12"/>
  <c r="J340"/>
  <c r="AF327" i="25"/>
  <c r="AE328" s="1"/>
  <c r="D330" i="1"/>
  <c r="B329" i="30"/>
  <c r="AT32" i="9"/>
  <c r="AV32" s="1"/>
  <c r="AQ33"/>
  <c r="L35" i="26"/>
  <c r="J332"/>
  <c r="H333"/>
  <c r="O332"/>
  <c r="P333"/>
  <c r="R332"/>
  <c r="AR38" i="25"/>
  <c r="S35"/>
  <c r="AU28" i="27"/>
  <c r="AS39"/>
  <c r="P334"/>
  <c r="K340"/>
  <c r="I341"/>
  <c r="S340"/>
  <c r="Q341"/>
  <c r="N13" i="17"/>
  <c r="S13"/>
  <c r="AQ13"/>
  <c r="AN14" s="1"/>
  <c r="AO15" s="1"/>
  <c r="E17" i="4"/>
  <c r="D17"/>
  <c r="M17"/>
  <c r="K17"/>
  <c r="L17"/>
  <c r="AF28" i="27"/>
  <c r="AG28"/>
  <c r="I25" i="23"/>
  <c r="I26" s="1"/>
  <c r="AC23" i="27"/>
  <c r="AD23" s="1"/>
  <c r="AD22" i="24"/>
  <c r="V20"/>
  <c r="V21" s="1"/>
  <c r="AE31" i="26"/>
  <c r="AF31"/>
  <c r="AA23" i="24"/>
  <c r="P22"/>
  <c r="Q22"/>
  <c r="U22" s="1"/>
  <c r="Z23"/>
  <c r="AF21"/>
  <c r="AE22"/>
  <c r="AL20" i="27"/>
  <c r="AK21"/>
  <c r="S22" i="24"/>
  <c r="O16" i="16"/>
  <c r="R16"/>
  <c r="P16"/>
  <c r="AG16"/>
  <c r="E17"/>
  <c r="D17"/>
  <c r="T34" i="26"/>
  <c r="AK22" i="25"/>
  <c r="AH23" s="1"/>
  <c r="AK21" i="26"/>
  <c r="AH22" s="1"/>
  <c r="AJ22"/>
  <c r="T35" i="27"/>
  <c r="U34"/>
  <c r="M35"/>
  <c r="S35"/>
  <c r="K36"/>
  <c r="L37" s="1"/>
  <c r="O36"/>
  <c r="T36" s="1"/>
  <c r="R35" i="26"/>
  <c r="J36"/>
  <c r="N37"/>
  <c r="S37" s="1"/>
  <c r="N36" i="25"/>
  <c r="P36"/>
  <c r="O37" s="1"/>
  <c r="R35"/>
  <c r="AE27"/>
  <c r="H36"/>
  <c r="J36" s="1"/>
  <c r="T34"/>
  <c r="L35"/>
  <c r="I51"/>
  <c r="AP21" i="24"/>
  <c r="AO22"/>
  <c r="AM22"/>
  <c r="M24" i="23"/>
  <c r="G24" i="24"/>
  <c r="J23"/>
  <c r="K23"/>
  <c r="J25" i="20"/>
  <c r="K25" s="1"/>
  <c r="I26"/>
  <c r="H27" s="1"/>
  <c r="W28" s="1"/>
  <c r="G27"/>
  <c r="AL22" i="24"/>
  <c r="P14" i="17"/>
  <c r="P27" i="23"/>
  <c r="F27"/>
  <c r="H26"/>
  <c r="V23"/>
  <c r="S23"/>
  <c r="T23" s="1"/>
  <c r="R23"/>
  <c r="P22" i="20"/>
  <c r="Q22" s="1"/>
  <c r="R21"/>
  <c r="Y20"/>
  <c r="AB20" s="1"/>
  <c r="AC20"/>
  <c r="L14" i="17"/>
  <c r="AP13"/>
  <c r="P14" i="14"/>
  <c r="R14" s="1"/>
  <c r="T14" s="1"/>
  <c r="M15"/>
  <c r="M15" i="16"/>
  <c r="M24" i="20"/>
  <c r="L25"/>
  <c r="Z15" i="16"/>
  <c r="AA15"/>
  <c r="Y16" s="1"/>
  <c r="AA16" s="1"/>
  <c r="AD15"/>
  <c r="AE14"/>
  <c r="AL14"/>
  <c r="AH14"/>
  <c r="G16"/>
  <c r="N14"/>
  <c r="H16"/>
  <c r="I15"/>
  <c r="L15" s="1"/>
  <c r="J16"/>
  <c r="T23" i="10"/>
  <c r="G21"/>
  <c r="F21"/>
  <c r="AN24"/>
  <c r="AP23"/>
  <c r="AG20"/>
  <c r="AI19"/>
  <c r="B23"/>
  <c r="E22"/>
  <c r="C22"/>
  <c r="D22" s="1"/>
  <c r="W25"/>
  <c r="Z24"/>
  <c r="AB24" s="1"/>
  <c r="X24"/>
  <c r="AA15"/>
  <c r="Y16"/>
  <c r="J24"/>
  <c r="K24" s="1"/>
  <c r="N24" s="1"/>
  <c r="L24"/>
  <c r="I25"/>
  <c r="M23"/>
  <c r="AM13" i="17"/>
  <c r="AJ14" s="1"/>
  <c r="AK15" s="1"/>
  <c r="AK14"/>
  <c r="R13"/>
  <c r="AD13"/>
  <c r="AW14"/>
  <c r="BA14"/>
  <c r="AA13"/>
  <c r="AY13"/>
  <c r="AV14" s="1"/>
  <c r="AW15" s="1"/>
  <c r="AU15"/>
  <c r="AT15" s="1"/>
  <c r="AS16" s="1"/>
  <c r="BD13"/>
  <c r="BC13"/>
  <c r="AI16"/>
  <c r="AH16" s="1"/>
  <c r="AG17" s="1"/>
  <c r="AE13"/>
  <c r="J14"/>
  <c r="V14"/>
  <c r="U14"/>
  <c r="W14" s="1"/>
  <c r="Y14"/>
  <c r="AC14"/>
  <c r="I14"/>
  <c r="G15"/>
  <c r="F3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H14" i="14"/>
  <c r="J14"/>
  <c r="L14" s="1"/>
  <c r="C17"/>
  <c r="Q17" i="4"/>
  <c r="P17"/>
  <c r="R17"/>
  <c r="O17"/>
  <c r="I17"/>
  <c r="N17"/>
  <c r="J17"/>
  <c r="H17"/>
  <c r="B18"/>
  <c r="A19" i="1"/>
  <c r="X31" i="30" l="1"/>
  <c r="Y31" s="1"/>
  <c r="M33"/>
  <c r="N32"/>
  <c r="O32" s="1"/>
  <c r="AO42" i="26"/>
  <c r="AN42"/>
  <c r="AS42" s="1"/>
  <c r="AT42" s="1"/>
  <c r="P31" i="30"/>
  <c r="AO30" i="25"/>
  <c r="AN30"/>
  <c r="AS30" s="1"/>
  <c r="AT30" s="1"/>
  <c r="AP32" i="27"/>
  <c r="AO32"/>
  <c r="AT32" s="1"/>
  <c r="W32" i="30"/>
  <c r="X32" s="1"/>
  <c r="V33"/>
  <c r="F328"/>
  <c r="F327"/>
  <c r="K331"/>
  <c r="J328"/>
  <c r="T331"/>
  <c r="S328"/>
  <c r="AE328" i="26"/>
  <c r="AN328"/>
  <c r="AS328" s="1"/>
  <c r="B329" i="24"/>
  <c r="B329" i="26"/>
  <c r="D329" s="1"/>
  <c r="B329" i="12"/>
  <c r="B329" i="9"/>
  <c r="B329" i="25"/>
  <c r="D329" s="1"/>
  <c r="B329" i="27"/>
  <c r="B329" i="23"/>
  <c r="D329" s="1"/>
  <c r="B329" i="20"/>
  <c r="B329" i="4"/>
  <c r="B329" i="14"/>
  <c r="C329" s="1"/>
  <c r="B329" i="16"/>
  <c r="B329" i="17"/>
  <c r="D329" s="1"/>
  <c r="D328" i="16"/>
  <c r="E328"/>
  <c r="F328" i="25"/>
  <c r="AO328"/>
  <c r="AF328"/>
  <c r="AE329" s="1"/>
  <c r="AN328"/>
  <c r="AS328" s="1"/>
  <c r="AO328" i="9"/>
  <c r="E328"/>
  <c r="R338" s="1"/>
  <c r="E329"/>
  <c r="AH338" s="1"/>
  <c r="E327"/>
  <c r="AO328" i="26"/>
  <c r="F328"/>
  <c r="K328" s="1"/>
  <c r="AF328"/>
  <c r="N328"/>
  <c r="S328" s="1"/>
  <c r="Y327" i="9"/>
  <c r="I327"/>
  <c r="Y330"/>
  <c r="I338"/>
  <c r="G18" i="4"/>
  <c r="F18"/>
  <c r="D331" i="1"/>
  <c r="B330" i="30"/>
  <c r="K326" i="12"/>
  <c r="G327" i="27"/>
  <c r="L327" s="1"/>
  <c r="AP327"/>
  <c r="O327"/>
  <c r="T327" s="1"/>
  <c r="D328" i="20"/>
  <c r="E328"/>
  <c r="G328" i="4"/>
  <c r="F328"/>
  <c r="H328"/>
  <c r="P328"/>
  <c r="M328"/>
  <c r="J328"/>
  <c r="N328"/>
  <c r="E328"/>
  <c r="K328"/>
  <c r="I328"/>
  <c r="O328"/>
  <c r="R328"/>
  <c r="Q328"/>
  <c r="L328"/>
  <c r="D328"/>
  <c r="D328" i="27"/>
  <c r="E328"/>
  <c r="F327" i="12"/>
  <c r="U340" s="1"/>
  <c r="F326"/>
  <c r="L340" s="1"/>
  <c r="F328"/>
  <c r="AD340" s="1"/>
  <c r="AH328" i="24"/>
  <c r="N328"/>
  <c r="X328"/>
  <c r="D328"/>
  <c r="T326" i="12"/>
  <c r="AC326"/>
  <c r="AD326" s="1"/>
  <c r="Q338" i="9"/>
  <c r="Q327"/>
  <c r="AG338"/>
  <c r="AG327"/>
  <c r="AO327" i="27"/>
  <c r="AU33" i="9"/>
  <c r="AS33"/>
  <c r="AR33"/>
  <c r="K14" i="17"/>
  <c r="AR43" i="26"/>
  <c r="P334"/>
  <c r="R333"/>
  <c r="O333"/>
  <c r="H334"/>
  <c r="J333"/>
  <c r="T35"/>
  <c r="AR39" i="25"/>
  <c r="AU29" i="27"/>
  <c r="AS40"/>
  <c r="S341"/>
  <c r="Q342"/>
  <c r="K341"/>
  <c r="I342"/>
  <c r="P335"/>
  <c r="S21" i="20"/>
  <c r="U21" s="1"/>
  <c r="AR13" i="17"/>
  <c r="AF13"/>
  <c r="E18" i="4"/>
  <c r="D18"/>
  <c r="L18"/>
  <c r="M18"/>
  <c r="K18"/>
  <c r="AF29" i="27"/>
  <c r="AG29"/>
  <c r="J25" i="23"/>
  <c r="K25" s="1"/>
  <c r="M25" s="1"/>
  <c r="Y24" i="27"/>
  <c r="AA24" s="1"/>
  <c r="AC24" s="1"/>
  <c r="AD24" s="1"/>
  <c r="Z24"/>
  <c r="X24"/>
  <c r="W25" s="1"/>
  <c r="AE23" i="24"/>
  <c r="AB23"/>
  <c r="AA24" s="1"/>
  <c r="AE32" i="26"/>
  <c r="AF32"/>
  <c r="O17" i="16"/>
  <c r="AC23" i="24"/>
  <c r="AF22"/>
  <c r="R22"/>
  <c r="AI21" i="27"/>
  <c r="AM20"/>
  <c r="AH21"/>
  <c r="AJ21" s="1"/>
  <c r="P17" i="16"/>
  <c r="R17"/>
  <c r="AG23" i="25"/>
  <c r="AI23" s="1"/>
  <c r="AK23" s="1"/>
  <c r="AL22"/>
  <c r="E18" i="16"/>
  <c r="D18"/>
  <c r="AG22" i="26"/>
  <c r="AI22" s="1"/>
  <c r="AJ23" s="1"/>
  <c r="AL21"/>
  <c r="M36" i="27"/>
  <c r="U35"/>
  <c r="O37"/>
  <c r="K37"/>
  <c r="L38" s="1"/>
  <c r="S36"/>
  <c r="L36" i="26"/>
  <c r="J37"/>
  <c r="K38" s="1"/>
  <c r="R36"/>
  <c r="N38"/>
  <c r="S38" s="1"/>
  <c r="P37" i="25"/>
  <c r="O38" s="1"/>
  <c r="R36"/>
  <c r="N37"/>
  <c r="S37" s="1"/>
  <c r="S36"/>
  <c r="AE28"/>
  <c r="T35"/>
  <c r="H37"/>
  <c r="J37" s="1"/>
  <c r="K38" s="1"/>
  <c r="K37"/>
  <c r="L36"/>
  <c r="I52"/>
  <c r="K24" i="24"/>
  <c r="L23"/>
  <c r="H24"/>
  <c r="G25" s="1"/>
  <c r="I24"/>
  <c r="L26" i="23"/>
  <c r="J26" i="20"/>
  <c r="AK23" i="24"/>
  <c r="AN22"/>
  <c r="AP22" s="1"/>
  <c r="AJ23"/>
  <c r="G27" i="23"/>
  <c r="H27" s="1"/>
  <c r="U23"/>
  <c r="W23" s="1"/>
  <c r="Q24"/>
  <c r="R22" i="20"/>
  <c r="S22" s="1"/>
  <c r="P23"/>
  <c r="O23"/>
  <c r="X21"/>
  <c r="Z21" s="1"/>
  <c r="AA21" s="1"/>
  <c r="AD20"/>
  <c r="M14" i="17"/>
  <c r="S15" i="14"/>
  <c r="AP14" i="17"/>
  <c r="O15" i="14"/>
  <c r="M25" i="20"/>
  <c r="L26"/>
  <c r="I27"/>
  <c r="H28" s="1"/>
  <c r="W29" s="1"/>
  <c r="G28"/>
  <c r="X16" i="16"/>
  <c r="AC15"/>
  <c r="AE15" s="1"/>
  <c r="Z16"/>
  <c r="AC16" s="1"/>
  <c r="X17"/>
  <c r="G17"/>
  <c r="Y17"/>
  <c r="J17"/>
  <c r="T14"/>
  <c r="V14" s="1"/>
  <c r="I16"/>
  <c r="L16" s="1"/>
  <c r="N15"/>
  <c r="M16"/>
  <c r="H17"/>
  <c r="N15" i="14"/>
  <c r="Q15"/>
  <c r="G22" i="10"/>
  <c r="C23"/>
  <c r="D23" s="1"/>
  <c r="B24"/>
  <c r="E23"/>
  <c r="AG21"/>
  <c r="AI20"/>
  <c r="AP24"/>
  <c r="AN25"/>
  <c r="O14" i="17"/>
  <c r="Q14" s="1"/>
  <c r="F22" i="10"/>
  <c r="M24"/>
  <c r="Z25"/>
  <c r="AB25" s="1"/>
  <c r="W26"/>
  <c r="X25"/>
  <c r="Y17"/>
  <c r="AA16"/>
  <c r="I26"/>
  <c r="J25"/>
  <c r="K25" s="1"/>
  <c r="N25" s="1"/>
  <c r="L25"/>
  <c r="AL14" i="17"/>
  <c r="AX14"/>
  <c r="AZ14"/>
  <c r="AU16"/>
  <c r="AT16" s="1"/>
  <c r="AS17" s="1"/>
  <c r="AI17"/>
  <c r="AH17" s="1"/>
  <c r="AG18" s="1"/>
  <c r="AB14"/>
  <c r="AD14" s="1"/>
  <c r="T15"/>
  <c r="X14"/>
  <c r="Z14" s="1"/>
  <c r="L15"/>
  <c r="H15"/>
  <c r="F49"/>
  <c r="I15" i="14"/>
  <c r="F15"/>
  <c r="K15"/>
  <c r="G15"/>
  <c r="E16" s="1"/>
  <c r="C18"/>
  <c r="B19" i="4"/>
  <c r="H18"/>
  <c r="Q18"/>
  <c r="N18"/>
  <c r="P18"/>
  <c r="R18"/>
  <c r="I18"/>
  <c r="O18"/>
  <c r="J18"/>
  <c r="A20" i="1"/>
  <c r="AO33" i="27" l="1"/>
  <c r="AT33" s="1"/>
  <c r="AP33"/>
  <c r="AO31" i="25"/>
  <c r="AN31"/>
  <c r="AS31" s="1"/>
  <c r="AT31" s="1"/>
  <c r="Y32" i="30"/>
  <c r="W33"/>
  <c r="X33" s="1"/>
  <c r="V34"/>
  <c r="W34" s="1"/>
  <c r="P32"/>
  <c r="AO43" i="26"/>
  <c r="AN43"/>
  <c r="AS43" s="1"/>
  <c r="AT43" s="1"/>
  <c r="M34" i="30"/>
  <c r="N33"/>
  <c r="O33" s="1"/>
  <c r="U326" i="12"/>
  <c r="L326"/>
  <c r="AN329" i="25"/>
  <c r="T36" i="26"/>
  <c r="AE329"/>
  <c r="AN329"/>
  <c r="AS329" s="1"/>
  <c r="J331" i="30"/>
  <c r="K328"/>
  <c r="G328"/>
  <c r="G327"/>
  <c r="S331"/>
  <c r="T328"/>
  <c r="AH327" i="9"/>
  <c r="R327"/>
  <c r="B330" i="24"/>
  <c r="B330" i="12"/>
  <c r="B330" i="26"/>
  <c r="D330" s="1"/>
  <c r="B330" i="9"/>
  <c r="B330" i="27"/>
  <c r="B330" i="25"/>
  <c r="D330" s="1"/>
  <c r="B330" i="23"/>
  <c r="D330" s="1"/>
  <c r="B330" i="20"/>
  <c r="B330" i="16"/>
  <c r="B330" i="4"/>
  <c r="B330" i="14"/>
  <c r="C330" s="1"/>
  <c r="B330" i="17"/>
  <c r="D330" s="1"/>
  <c r="J327" i="9"/>
  <c r="Z330"/>
  <c r="J338"/>
  <c r="E329" i="20"/>
  <c r="D329"/>
  <c r="D329" i="27"/>
  <c r="E329"/>
  <c r="AO329" i="9"/>
  <c r="F328"/>
  <c r="S338" s="1"/>
  <c r="F329"/>
  <c r="AI338" s="1"/>
  <c r="F327"/>
  <c r="AO329" i="26"/>
  <c r="F329"/>
  <c r="K329" s="1"/>
  <c r="AF329"/>
  <c r="N329"/>
  <c r="S329" s="1"/>
  <c r="G19" i="4"/>
  <c r="F19"/>
  <c r="G328" i="27"/>
  <c r="L328" s="1"/>
  <c r="AP328"/>
  <c r="O328"/>
  <c r="T328" s="1"/>
  <c r="AO328"/>
  <c r="AT328" s="1"/>
  <c r="D332" i="1"/>
  <c r="B331" i="30"/>
  <c r="Z327" i="9"/>
  <c r="AA327" s="1"/>
  <c r="D329" i="16"/>
  <c r="E329"/>
  <c r="P329" i="4"/>
  <c r="G329"/>
  <c r="F329"/>
  <c r="H329"/>
  <c r="O329"/>
  <c r="L329"/>
  <c r="I329"/>
  <c r="J329"/>
  <c r="E329"/>
  <c r="Q329"/>
  <c r="N329"/>
  <c r="R329"/>
  <c r="M329"/>
  <c r="D329"/>
  <c r="K329"/>
  <c r="AF329" i="25"/>
  <c r="AO329"/>
  <c r="F329"/>
  <c r="G328" i="12"/>
  <c r="AE340" s="1"/>
  <c r="G327"/>
  <c r="V340" s="1"/>
  <c r="G326"/>
  <c r="M340" s="1"/>
  <c r="AH329" i="24"/>
  <c r="N329"/>
  <c r="X329"/>
  <c r="D329"/>
  <c r="AQ34" i="9"/>
  <c r="AT33"/>
  <c r="AV33" s="1"/>
  <c r="AR44" i="26"/>
  <c r="H335"/>
  <c r="J334"/>
  <c r="O334"/>
  <c r="P335"/>
  <c r="R334"/>
  <c r="AR40" i="25"/>
  <c r="AU30" i="27"/>
  <c r="AS41"/>
  <c r="P336"/>
  <c r="K342"/>
  <c r="I343"/>
  <c r="S342"/>
  <c r="Q343"/>
  <c r="T22" i="20"/>
  <c r="U22" s="1"/>
  <c r="AR14" i="17"/>
  <c r="K26" i="20"/>
  <c r="M26" s="1"/>
  <c r="AY14" i="17"/>
  <c r="AV15" s="1"/>
  <c r="AX15" s="1"/>
  <c r="AM14"/>
  <c r="AJ15" s="1"/>
  <c r="AL15" s="1"/>
  <c r="R14"/>
  <c r="S14"/>
  <c r="E19" i="4"/>
  <c r="D19"/>
  <c r="M19"/>
  <c r="K19"/>
  <c r="L19"/>
  <c r="AB25" i="27"/>
  <c r="J26" i="23"/>
  <c r="K26" s="1"/>
  <c r="M26" s="1"/>
  <c r="AF30" i="27"/>
  <c r="AG30"/>
  <c r="Z25"/>
  <c r="Y25"/>
  <c r="AA25" s="1"/>
  <c r="X25"/>
  <c r="W26" s="1"/>
  <c r="AC24" i="24"/>
  <c r="AD23"/>
  <c r="AE24" s="1"/>
  <c r="Z24"/>
  <c r="AB24" s="1"/>
  <c r="AA25" s="1"/>
  <c r="AE33" i="26"/>
  <c r="AF33"/>
  <c r="R18" i="16"/>
  <c r="AJ24" i="25"/>
  <c r="AG24"/>
  <c r="AI24" s="1"/>
  <c r="AJ25" s="1"/>
  <c r="P23" i="24"/>
  <c r="Q23"/>
  <c r="T22"/>
  <c r="V22" s="1"/>
  <c r="AL21" i="27"/>
  <c r="AK22"/>
  <c r="O18" i="16"/>
  <c r="P18"/>
  <c r="T37" i="27"/>
  <c r="E19" i="16"/>
  <c r="D19"/>
  <c r="AK22" i="26"/>
  <c r="AG23" s="1"/>
  <c r="AI23" s="1"/>
  <c r="AL23" i="25"/>
  <c r="AH24"/>
  <c r="M37" i="27"/>
  <c r="U36"/>
  <c r="S37"/>
  <c r="K38"/>
  <c r="L39" s="1"/>
  <c r="O38"/>
  <c r="T38" s="1"/>
  <c r="L37" i="26"/>
  <c r="R37"/>
  <c r="T37" s="1"/>
  <c r="J38"/>
  <c r="N39"/>
  <c r="S39" s="1"/>
  <c r="N38" i="25"/>
  <c r="P38"/>
  <c r="O39" s="1"/>
  <c r="R37"/>
  <c r="AE29"/>
  <c r="H38"/>
  <c r="J38" s="1"/>
  <c r="L37"/>
  <c r="T36"/>
  <c r="I53"/>
  <c r="AO23" i="24"/>
  <c r="AM23"/>
  <c r="F25"/>
  <c r="H25" s="1"/>
  <c r="F26" s="1"/>
  <c r="J24"/>
  <c r="L24" s="1"/>
  <c r="I25"/>
  <c r="AL23"/>
  <c r="Q23" i="20"/>
  <c r="R23" s="1"/>
  <c r="S23" s="1"/>
  <c r="G28" i="23"/>
  <c r="I27"/>
  <c r="F28"/>
  <c r="P28"/>
  <c r="T23" i="20"/>
  <c r="O24"/>
  <c r="V24" i="23"/>
  <c r="S24"/>
  <c r="T24" s="1"/>
  <c r="R24"/>
  <c r="Y21" i="20"/>
  <c r="AB21" s="1"/>
  <c r="AC21"/>
  <c r="N14" i="17"/>
  <c r="P15" i="14"/>
  <c r="R15" s="1"/>
  <c r="T15" s="1"/>
  <c r="M16"/>
  <c r="J27" i="20"/>
  <c r="K27" s="1"/>
  <c r="G29"/>
  <c r="I28"/>
  <c r="M17" i="16"/>
  <c r="AA17"/>
  <c r="X18" s="1"/>
  <c r="AD16"/>
  <c r="AE16" s="1"/>
  <c r="H18"/>
  <c r="AF15"/>
  <c r="Z17"/>
  <c r="AD17"/>
  <c r="G18"/>
  <c r="U15"/>
  <c r="Q15"/>
  <c r="I17"/>
  <c r="L17" s="1"/>
  <c r="N16"/>
  <c r="J18"/>
  <c r="P15" i="17"/>
  <c r="G23" i="10"/>
  <c r="AI21"/>
  <c r="AG22"/>
  <c r="B25"/>
  <c r="E24"/>
  <c r="C24"/>
  <c r="D24" s="1"/>
  <c r="AP25"/>
  <c r="AN26"/>
  <c r="F23"/>
  <c r="AW16" i="17"/>
  <c r="W27" i="10"/>
  <c r="Z26"/>
  <c r="AB26" s="1"/>
  <c r="X26"/>
  <c r="AA17"/>
  <c r="Y18"/>
  <c r="J26"/>
  <c r="K26" s="1"/>
  <c r="N26" s="1"/>
  <c r="I27"/>
  <c r="L26"/>
  <c r="M25"/>
  <c r="AQ14" i="17"/>
  <c r="AN15" s="1"/>
  <c r="AO16" s="1"/>
  <c r="BC14"/>
  <c r="AZ15" s="1"/>
  <c r="BA16" s="1"/>
  <c r="AA14"/>
  <c r="BB14"/>
  <c r="BA15"/>
  <c r="AU17"/>
  <c r="AT17" s="1"/>
  <c r="AS18" s="1"/>
  <c r="AK16"/>
  <c r="AI18"/>
  <c r="AH18" s="1"/>
  <c r="AG19" s="1"/>
  <c r="AE14"/>
  <c r="AF14"/>
  <c r="U15"/>
  <c r="W15" s="1"/>
  <c r="AC15"/>
  <c r="Y15"/>
  <c r="J15"/>
  <c r="V15"/>
  <c r="G16"/>
  <c r="I15"/>
  <c r="F50"/>
  <c r="J15" i="14"/>
  <c r="L15" s="1"/>
  <c r="H15"/>
  <c r="C19"/>
  <c r="P19" i="4"/>
  <c r="H19"/>
  <c r="I19"/>
  <c r="N19"/>
  <c r="O19"/>
  <c r="R19"/>
  <c r="J19"/>
  <c r="Q19"/>
  <c r="B20"/>
  <c r="A21" i="1"/>
  <c r="U32" i="30" l="1"/>
  <c r="P33"/>
  <c r="AO34" i="27"/>
  <c r="AT34" s="1"/>
  <c r="AP34"/>
  <c r="N34" i="30"/>
  <c r="O34" s="1"/>
  <c r="M35"/>
  <c r="AO44" i="26"/>
  <c r="AN44"/>
  <c r="AS44" s="1"/>
  <c r="AT44" s="1"/>
  <c r="Y33" i="30"/>
  <c r="AO32" i="25"/>
  <c r="AN32"/>
  <c r="AS32" s="1"/>
  <c r="AT32" s="1"/>
  <c r="M326" i="12"/>
  <c r="AE326"/>
  <c r="K327" i="9"/>
  <c r="S327"/>
  <c r="V326" i="12"/>
  <c r="AU34" i="9"/>
  <c r="AO329" i="27"/>
  <c r="AE330" i="26"/>
  <c r="AJ330" s="1"/>
  <c r="L331" i="30"/>
  <c r="L328"/>
  <c r="D332"/>
  <c r="D331"/>
  <c r="U331"/>
  <c r="U328"/>
  <c r="D333" i="1"/>
  <c r="B332" i="30"/>
  <c r="G329" i="27"/>
  <c r="L329" s="1"/>
  <c r="AP329"/>
  <c r="O329"/>
  <c r="T329" s="1"/>
  <c r="D330" i="16"/>
  <c r="E330"/>
  <c r="D330" i="27"/>
  <c r="E330"/>
  <c r="AO330" i="26"/>
  <c r="AN330"/>
  <c r="AS330" s="1"/>
  <c r="AF330"/>
  <c r="F330"/>
  <c r="K330" s="1"/>
  <c r="N330"/>
  <c r="S330" s="1"/>
  <c r="AH330" i="24"/>
  <c r="N330"/>
  <c r="X330"/>
  <c r="D330"/>
  <c r="G20" i="4"/>
  <c r="F20"/>
  <c r="B331" i="24"/>
  <c r="B331" i="12"/>
  <c r="B331" i="27"/>
  <c r="B331" i="9"/>
  <c r="B331" i="25"/>
  <c r="D331" s="1"/>
  <c r="B331" i="26"/>
  <c r="D331" s="1"/>
  <c r="B331" i="20"/>
  <c r="B331" i="16"/>
  <c r="B331" i="4"/>
  <c r="B331" i="23"/>
  <c r="D331" s="1"/>
  <c r="B331" i="14"/>
  <c r="C331" s="1"/>
  <c r="B331" i="17"/>
  <c r="D331" s="1"/>
  <c r="AA330" i="9"/>
  <c r="K338"/>
  <c r="I330" i="4"/>
  <c r="G330"/>
  <c r="F330"/>
  <c r="O330"/>
  <c r="H330"/>
  <c r="Q330"/>
  <c r="J330"/>
  <c r="L330"/>
  <c r="P330"/>
  <c r="M330"/>
  <c r="N330"/>
  <c r="R330"/>
  <c r="E330"/>
  <c r="D330"/>
  <c r="K330"/>
  <c r="E330" i="20"/>
  <c r="D330"/>
  <c r="AF330" i="25"/>
  <c r="AE331" s="1"/>
  <c r="AO330"/>
  <c r="AN331" s="1"/>
  <c r="F330"/>
  <c r="K330" s="1"/>
  <c r="AE330"/>
  <c r="AJ330" s="1"/>
  <c r="AN330"/>
  <c r="AS330" s="1"/>
  <c r="AO330" i="9"/>
  <c r="G329"/>
  <c r="AJ338" s="1"/>
  <c r="G327"/>
  <c r="AB327" s="1"/>
  <c r="AD327" s="1"/>
  <c r="AE327" s="1"/>
  <c r="G328"/>
  <c r="T338" s="1"/>
  <c r="H328" i="12"/>
  <c r="AF340" s="1"/>
  <c r="H327"/>
  <c r="W340" s="1"/>
  <c r="H326"/>
  <c r="N340" s="1"/>
  <c r="AI327" i="9"/>
  <c r="AJ327" s="1"/>
  <c r="AS34"/>
  <c r="AR34"/>
  <c r="AR45" i="26"/>
  <c r="R335"/>
  <c r="P336"/>
  <c r="O335"/>
  <c r="H336"/>
  <c r="J335"/>
  <c r="L27" i="20"/>
  <c r="AU31" i="27"/>
  <c r="AS42"/>
  <c r="S38" i="25"/>
  <c r="S343" i="27"/>
  <c r="Q344"/>
  <c r="K343"/>
  <c r="I344"/>
  <c r="P337"/>
  <c r="AY15" i="17"/>
  <c r="AV16" s="1"/>
  <c r="E20" i="4"/>
  <c r="D20"/>
  <c r="L20"/>
  <c r="M20"/>
  <c r="K20"/>
  <c r="L27" i="23"/>
  <c r="AC25" i="27"/>
  <c r="AD25" s="1"/>
  <c r="AF31"/>
  <c r="AG31"/>
  <c r="AB26"/>
  <c r="J27" i="23"/>
  <c r="K27" s="1"/>
  <c r="AC25" i="24"/>
  <c r="Z25"/>
  <c r="AB25" s="1"/>
  <c r="Z26" s="1"/>
  <c r="AF23"/>
  <c r="AD24"/>
  <c r="AE25" s="1"/>
  <c r="M38" i="27"/>
  <c r="O19" i="16"/>
  <c r="AK24" i="25"/>
  <c r="AL24" s="1"/>
  <c r="AE34" i="26"/>
  <c r="AF34"/>
  <c r="P19" i="16"/>
  <c r="R23" i="24"/>
  <c r="S23"/>
  <c r="U23"/>
  <c r="AM21" i="27"/>
  <c r="AI22"/>
  <c r="AH22"/>
  <c r="AJ22" s="1"/>
  <c r="R19" i="16"/>
  <c r="AL22" i="26"/>
  <c r="E20" i="16"/>
  <c r="D20"/>
  <c r="AH23" i="26"/>
  <c r="AK23"/>
  <c r="AJ24"/>
  <c r="U37" i="27"/>
  <c r="O39"/>
  <c r="K39"/>
  <c r="L40" s="1"/>
  <c r="S38"/>
  <c r="L38" i="26"/>
  <c r="J39"/>
  <c r="R38"/>
  <c r="T38" s="1"/>
  <c r="N40"/>
  <c r="P39" i="25"/>
  <c r="O40" s="1"/>
  <c r="R38"/>
  <c r="N39"/>
  <c r="S39" s="1"/>
  <c r="AE30"/>
  <c r="H39"/>
  <c r="J39" s="1"/>
  <c r="K39"/>
  <c r="T37"/>
  <c r="I54"/>
  <c r="K25" i="24"/>
  <c r="J25"/>
  <c r="G26"/>
  <c r="I26" s="1"/>
  <c r="P24" i="20"/>
  <c r="Q24" s="1"/>
  <c r="P25" s="1"/>
  <c r="AK24" i="24"/>
  <c r="AN23"/>
  <c r="AP23" s="1"/>
  <c r="AJ24"/>
  <c r="H28" i="23"/>
  <c r="G29" s="1"/>
  <c r="I28"/>
  <c r="P29"/>
  <c r="F29"/>
  <c r="U23" i="20"/>
  <c r="U24" i="23"/>
  <c r="W24" s="1"/>
  <c r="Q25"/>
  <c r="X22" i="20"/>
  <c r="Z22" s="1"/>
  <c r="AA22" s="1"/>
  <c r="AD21"/>
  <c r="K15" i="17"/>
  <c r="M15" s="1"/>
  <c r="O15"/>
  <c r="Q15" s="1"/>
  <c r="S16" i="14"/>
  <c r="O16"/>
  <c r="M17" s="1"/>
  <c r="N16"/>
  <c r="Q16"/>
  <c r="J28" i="20"/>
  <c r="K28" s="1"/>
  <c r="H29"/>
  <c r="W30" s="1"/>
  <c r="I18" i="16"/>
  <c r="L18" s="1"/>
  <c r="AI16"/>
  <c r="AG17" s="1"/>
  <c r="M18"/>
  <c r="AK14"/>
  <c r="AM14" s="1"/>
  <c r="Y18"/>
  <c r="AA18" s="1"/>
  <c r="AC17"/>
  <c r="AE17" s="1"/>
  <c r="G19"/>
  <c r="T15"/>
  <c r="U16" s="1"/>
  <c r="Q16"/>
  <c r="N17"/>
  <c r="H19"/>
  <c r="J19"/>
  <c r="G24" i="10"/>
  <c r="F24"/>
  <c r="AI22"/>
  <c r="AG23"/>
  <c r="AP26"/>
  <c r="AN27"/>
  <c r="B26"/>
  <c r="E25"/>
  <c r="C25"/>
  <c r="D25" s="1"/>
  <c r="G25" s="1"/>
  <c r="Z27"/>
  <c r="AB27" s="1"/>
  <c r="X27"/>
  <c r="W28"/>
  <c r="AA18"/>
  <c r="Y19"/>
  <c r="I28"/>
  <c r="J27"/>
  <c r="K27" s="1"/>
  <c r="N27" s="1"/>
  <c r="L27"/>
  <c r="M26"/>
  <c r="AP15" i="17"/>
  <c r="BD14"/>
  <c r="BC15" s="1"/>
  <c r="AZ16" s="1"/>
  <c r="BA17" s="1"/>
  <c r="AQ15"/>
  <c r="AN16" s="1"/>
  <c r="F16" i="14"/>
  <c r="AM15" i="17"/>
  <c r="AJ16" s="1"/>
  <c r="BB15"/>
  <c r="AU18"/>
  <c r="AT18" s="1"/>
  <c r="AS19" s="1"/>
  <c r="AI19"/>
  <c r="AH19" s="1"/>
  <c r="AG20" s="1"/>
  <c r="T16"/>
  <c r="X15"/>
  <c r="Z15" s="1"/>
  <c r="AB15"/>
  <c r="AD15" s="1"/>
  <c r="H16"/>
  <c r="F51"/>
  <c r="I16" i="14"/>
  <c r="G16"/>
  <c r="E17" s="1"/>
  <c r="K16"/>
  <c r="C20"/>
  <c r="O20" i="4"/>
  <c r="Q20"/>
  <c r="R20"/>
  <c r="H20"/>
  <c r="N20"/>
  <c r="I20"/>
  <c r="J20"/>
  <c r="P20"/>
  <c r="B21"/>
  <c r="A22" i="1"/>
  <c r="N35" i="30" l="1"/>
  <c r="O35" s="1"/>
  <c r="M36"/>
  <c r="X34"/>
  <c r="Y34" s="1"/>
  <c r="V35"/>
  <c r="AN33" i="25"/>
  <c r="AS33" s="1"/>
  <c r="AT33" s="1"/>
  <c r="AO33"/>
  <c r="AN45" i="26"/>
  <c r="AS45" s="1"/>
  <c r="AT45" s="1"/>
  <c r="AO45"/>
  <c r="AO35" i="27"/>
  <c r="AT35" s="1"/>
  <c r="AP35"/>
  <c r="P34" i="30"/>
  <c r="P35" s="1"/>
  <c r="L327" i="9"/>
  <c r="N327" s="1"/>
  <c r="N326" i="12"/>
  <c r="P326" s="1"/>
  <c r="AF326"/>
  <c r="AH326" s="1"/>
  <c r="T327" i="9"/>
  <c r="V327" s="1"/>
  <c r="W326" i="12"/>
  <c r="Y326" s="1"/>
  <c r="AO330" i="27"/>
  <c r="AT330" s="1"/>
  <c r="E332" i="30"/>
  <c r="E331"/>
  <c r="T335"/>
  <c r="R332"/>
  <c r="O330"/>
  <c r="K335"/>
  <c r="I332"/>
  <c r="D331" i="16"/>
  <c r="E331"/>
  <c r="AO331" i="26"/>
  <c r="AF331"/>
  <c r="AE331"/>
  <c r="AJ331" s="1"/>
  <c r="AN331"/>
  <c r="AS331" s="1"/>
  <c r="F331"/>
  <c r="K331" s="1"/>
  <c r="N331"/>
  <c r="S331" s="1"/>
  <c r="AO331" i="9"/>
  <c r="D332"/>
  <c r="D333"/>
  <c r="D331"/>
  <c r="D331" i="12"/>
  <c r="D333"/>
  <c r="D332"/>
  <c r="G330" i="27"/>
  <c r="L330" s="1"/>
  <c r="AP330"/>
  <c r="O330"/>
  <c r="T330" s="1"/>
  <c r="D334" i="1"/>
  <c r="B333" i="30"/>
  <c r="G21" i="4"/>
  <c r="F21"/>
  <c r="L338" i="9"/>
  <c r="AB330"/>
  <c r="O331" i="4"/>
  <c r="G331"/>
  <c r="F331"/>
  <c r="H331"/>
  <c r="R331"/>
  <c r="P331"/>
  <c r="L331"/>
  <c r="D331"/>
  <c r="K331"/>
  <c r="N331"/>
  <c r="M331"/>
  <c r="I331"/>
  <c r="J331"/>
  <c r="E331"/>
  <c r="Q331"/>
  <c r="E331" i="20"/>
  <c r="D331"/>
  <c r="AF331" i="25"/>
  <c r="F331"/>
  <c r="AO331"/>
  <c r="D331" i="27"/>
  <c r="E331"/>
  <c r="AH331" i="24"/>
  <c r="N331"/>
  <c r="X331"/>
  <c r="D331"/>
  <c r="B332"/>
  <c r="B332" i="26"/>
  <c r="D332" s="1"/>
  <c r="B332" i="12"/>
  <c r="B332" i="9"/>
  <c r="B332" i="25"/>
  <c r="D332" s="1"/>
  <c r="B332" i="27"/>
  <c r="B332" i="16"/>
  <c r="B332" i="14"/>
  <c r="C332" s="1"/>
  <c r="B332" i="4"/>
  <c r="B332" i="23"/>
  <c r="D332" s="1"/>
  <c r="B332" i="20"/>
  <c r="B332" i="17"/>
  <c r="D332" s="1"/>
  <c r="AL327" i="9"/>
  <c r="AT34"/>
  <c r="AV34" s="1"/>
  <c r="AQ35"/>
  <c r="M27" i="23"/>
  <c r="Y26" i="27"/>
  <c r="AA26" s="1"/>
  <c r="AR46" i="26"/>
  <c r="J336"/>
  <c r="H337"/>
  <c r="O336"/>
  <c r="P337"/>
  <c r="R336"/>
  <c r="AR41" i="25"/>
  <c r="AU32" i="27"/>
  <c r="P338"/>
  <c r="K344"/>
  <c r="I345"/>
  <c r="S344"/>
  <c r="Q345"/>
  <c r="AR15" i="17"/>
  <c r="S15"/>
  <c r="R15"/>
  <c r="E21" i="4"/>
  <c r="D21"/>
  <c r="M21"/>
  <c r="K21"/>
  <c r="L21"/>
  <c r="AC26" i="27"/>
  <c r="L28" i="23"/>
  <c r="X26" i="27"/>
  <c r="W27" s="1"/>
  <c r="AB27" s="1"/>
  <c r="Z26"/>
  <c r="AF32"/>
  <c r="AG32"/>
  <c r="AD26"/>
  <c r="AF24" i="24"/>
  <c r="R20" i="16"/>
  <c r="AG25" i="25"/>
  <c r="AI25" s="1"/>
  <c r="AK25" s="1"/>
  <c r="AL25" s="1"/>
  <c r="AH25"/>
  <c r="AE35" i="26"/>
  <c r="AF35"/>
  <c r="P24" i="24"/>
  <c r="Q24"/>
  <c r="S24" s="1"/>
  <c r="AA26"/>
  <c r="AB26" s="1"/>
  <c r="AA27" s="1"/>
  <c r="AD25"/>
  <c r="T23"/>
  <c r="AL22" i="27"/>
  <c r="AK23"/>
  <c r="O20" i="16"/>
  <c r="P20"/>
  <c r="AL23" i="26"/>
  <c r="AG24"/>
  <c r="AI24" s="1"/>
  <c r="AJ25" s="1"/>
  <c r="E21" i="16"/>
  <c r="D21"/>
  <c r="AH24" i="26"/>
  <c r="T39" i="27"/>
  <c r="U38"/>
  <c r="M39"/>
  <c r="S39"/>
  <c r="K40"/>
  <c r="L41" s="1"/>
  <c r="O40"/>
  <c r="T40" s="1"/>
  <c r="L39" i="26"/>
  <c r="R39"/>
  <c r="T39" s="1"/>
  <c r="J40"/>
  <c r="N41"/>
  <c r="N40" i="25"/>
  <c r="S40" s="1"/>
  <c r="P40"/>
  <c r="O41" s="1"/>
  <c r="R39"/>
  <c r="AE31"/>
  <c r="H40"/>
  <c r="J40" s="1"/>
  <c r="L38"/>
  <c r="L39" s="1"/>
  <c r="T38"/>
  <c r="I55"/>
  <c r="AO24" i="24"/>
  <c r="AM24"/>
  <c r="L25"/>
  <c r="K26"/>
  <c r="H26"/>
  <c r="J26" s="1"/>
  <c r="T24" i="20"/>
  <c r="AL24" i="24"/>
  <c r="O25" i="20"/>
  <c r="Q25" s="1"/>
  <c r="P26" s="1"/>
  <c r="J28" i="23"/>
  <c r="K28" s="1"/>
  <c r="M28" s="1"/>
  <c r="R24" i="20"/>
  <c r="S24" s="1"/>
  <c r="H29" i="23"/>
  <c r="G30" s="1"/>
  <c r="F30"/>
  <c r="P30"/>
  <c r="I29"/>
  <c r="O26" i="20"/>
  <c r="V25" i="23"/>
  <c r="S25"/>
  <c r="T25" s="1"/>
  <c r="R25"/>
  <c r="Y22" i="20"/>
  <c r="AB22" s="1"/>
  <c r="AC22"/>
  <c r="L16" i="17"/>
  <c r="N15"/>
  <c r="P16"/>
  <c r="N17" i="14"/>
  <c r="P16"/>
  <c r="Q17" s="1"/>
  <c r="L29" i="20"/>
  <c r="M27"/>
  <c r="L28"/>
  <c r="I29"/>
  <c r="J29" s="1"/>
  <c r="K29" s="1"/>
  <c r="G30"/>
  <c r="V15" i="16"/>
  <c r="AL15"/>
  <c r="AH15"/>
  <c r="AK15" s="1"/>
  <c r="AD18"/>
  <c r="Z18"/>
  <c r="N18"/>
  <c r="Q17"/>
  <c r="T16"/>
  <c r="U17" s="1"/>
  <c r="G20"/>
  <c r="M19"/>
  <c r="I19"/>
  <c r="L19" s="1"/>
  <c r="H20"/>
  <c r="J20"/>
  <c r="E26" i="10"/>
  <c r="C26"/>
  <c r="D26" s="1"/>
  <c r="B27"/>
  <c r="F25"/>
  <c r="AP27"/>
  <c r="AN28"/>
  <c r="AG24"/>
  <c r="AI23"/>
  <c r="BD15" i="17"/>
  <c r="W29" i="10"/>
  <c r="Z28"/>
  <c r="AB28" s="1"/>
  <c r="X28"/>
  <c r="AA19"/>
  <c r="Y20"/>
  <c r="J28"/>
  <c r="K28" s="1"/>
  <c r="N28" s="1"/>
  <c r="L28"/>
  <c r="I29"/>
  <c r="M27"/>
  <c r="AP16" i="17"/>
  <c r="AO17"/>
  <c r="AX16"/>
  <c r="AW17"/>
  <c r="AA15"/>
  <c r="BB16"/>
  <c r="AU19"/>
  <c r="AT19" s="1"/>
  <c r="AS20" s="1"/>
  <c r="AU20" s="1"/>
  <c r="AT20" s="1"/>
  <c r="AS21" s="1"/>
  <c r="AI20"/>
  <c r="AH20" s="1"/>
  <c r="AL16"/>
  <c r="AK17"/>
  <c r="AE15"/>
  <c r="AF15"/>
  <c r="J16"/>
  <c r="O16" s="1"/>
  <c r="V16"/>
  <c r="AC16"/>
  <c r="U16"/>
  <c r="Y16"/>
  <c r="I16"/>
  <c r="G17"/>
  <c r="F52"/>
  <c r="J16" i="14"/>
  <c r="L16" s="1"/>
  <c r="H16"/>
  <c r="C21"/>
  <c r="H21" i="4"/>
  <c r="R21"/>
  <c r="N21"/>
  <c r="P21"/>
  <c r="Q21"/>
  <c r="J21"/>
  <c r="I21"/>
  <c r="O21"/>
  <c r="B22"/>
  <c r="A23" i="1"/>
  <c r="AO36" i="27" l="1"/>
  <c r="AT36" s="1"/>
  <c r="AP36"/>
  <c r="AN46" i="26"/>
  <c r="AS46" s="1"/>
  <c r="AT46" s="1"/>
  <c r="AO46"/>
  <c r="AO34" i="25"/>
  <c r="AN34"/>
  <c r="AS34" s="1"/>
  <c r="AT34" s="1"/>
  <c r="V36" i="30"/>
  <c r="W35"/>
  <c r="X35" s="1"/>
  <c r="N36"/>
  <c r="O36" s="1"/>
  <c r="M37"/>
  <c r="R335"/>
  <c r="S332"/>
  <c r="F332"/>
  <c r="F331"/>
  <c r="I335"/>
  <c r="J332"/>
  <c r="G22" i="4"/>
  <c r="F22"/>
  <c r="D332" i="20"/>
  <c r="E332"/>
  <c r="G332" i="4"/>
  <c r="F332"/>
  <c r="I332"/>
  <c r="J332"/>
  <c r="R332"/>
  <c r="N332"/>
  <c r="D332"/>
  <c r="M332"/>
  <c r="H332"/>
  <c r="K332"/>
  <c r="Q332"/>
  <c r="P332"/>
  <c r="O332"/>
  <c r="E332"/>
  <c r="L332"/>
  <c r="E332" i="16"/>
  <c r="D332"/>
  <c r="AF332" i="25"/>
  <c r="AO332"/>
  <c r="F332"/>
  <c r="K332" s="1"/>
  <c r="AN332"/>
  <c r="AS332" s="1"/>
  <c r="E333" i="12"/>
  <c r="AC345" s="1"/>
  <c r="E332"/>
  <c r="T345" s="1"/>
  <c r="E331"/>
  <c r="K345" s="1"/>
  <c r="AH332" i="24"/>
  <c r="N332"/>
  <c r="X332"/>
  <c r="D332"/>
  <c r="G331" i="27"/>
  <c r="L331" s="1"/>
  <c r="AP331"/>
  <c r="O331"/>
  <c r="T331" s="1"/>
  <c r="B333" i="24"/>
  <c r="B333" i="26"/>
  <c r="D333" s="1"/>
  <c r="B333" i="12"/>
  <c r="B333" i="25"/>
  <c r="D333" s="1"/>
  <c r="B333" i="9"/>
  <c r="B333" i="27"/>
  <c r="B333" i="23"/>
  <c r="D333" s="1"/>
  <c r="B333" i="20"/>
  <c r="B333" i="4"/>
  <c r="B333" i="14"/>
  <c r="C333" s="1"/>
  <c r="B333" i="16"/>
  <c r="B333" i="17"/>
  <c r="D333" s="1"/>
  <c r="AB345" i="12"/>
  <c r="AB331"/>
  <c r="Y331" i="9"/>
  <c r="I342"/>
  <c r="Y334"/>
  <c r="I331"/>
  <c r="Q331"/>
  <c r="Q342"/>
  <c r="AE332" i="26"/>
  <c r="D332" i="27"/>
  <c r="E332"/>
  <c r="AO332" i="9"/>
  <c r="E332"/>
  <c r="R342" s="1"/>
  <c r="E333"/>
  <c r="AH342" s="1"/>
  <c r="E331"/>
  <c r="AO332" i="26"/>
  <c r="AF332"/>
  <c r="AE333" s="1"/>
  <c r="F332"/>
  <c r="K332" s="1"/>
  <c r="N332"/>
  <c r="S332" s="1"/>
  <c r="AE332" i="25"/>
  <c r="D335" i="1"/>
  <c r="B334" i="30"/>
  <c r="AO331" i="27"/>
  <c r="S331" i="12"/>
  <c r="S345"/>
  <c r="J345"/>
  <c r="J331"/>
  <c r="AG331" i="9"/>
  <c r="AG342"/>
  <c r="AN332" i="26"/>
  <c r="AS332" s="1"/>
  <c r="AR35" i="9"/>
  <c r="AS35"/>
  <c r="AU35"/>
  <c r="AR47" i="26"/>
  <c r="R337"/>
  <c r="P338"/>
  <c r="O337"/>
  <c r="H338"/>
  <c r="J337"/>
  <c r="AR42" i="25"/>
  <c r="AU33" i="27"/>
  <c r="AS43"/>
  <c r="Q346"/>
  <c r="S345"/>
  <c r="I346"/>
  <c r="K345"/>
  <c r="P339"/>
  <c r="AR16" i="17"/>
  <c r="AY16"/>
  <c r="AV17" s="1"/>
  <c r="AX17" s="1"/>
  <c r="AY17" s="1"/>
  <c r="AV18" s="1"/>
  <c r="AW19" s="1"/>
  <c r="E22" i="4"/>
  <c r="D22"/>
  <c r="L22"/>
  <c r="M22"/>
  <c r="K22"/>
  <c r="Z27" i="27"/>
  <c r="X27"/>
  <c r="W28" s="1"/>
  <c r="Y27"/>
  <c r="AA27" s="1"/>
  <c r="AC27" s="1"/>
  <c r="AD27" s="1"/>
  <c r="AF33"/>
  <c r="AG33"/>
  <c r="AH26" i="25"/>
  <c r="R21" i="16"/>
  <c r="AJ26" i="25"/>
  <c r="AF25" i="24"/>
  <c r="AG26" i="25"/>
  <c r="AI26" s="1"/>
  <c r="AJ27" s="1"/>
  <c r="AE36" i="26"/>
  <c r="AF36"/>
  <c r="P21" i="16"/>
  <c r="AC26" i="24"/>
  <c r="AC27" s="1"/>
  <c r="AE26"/>
  <c r="AD26"/>
  <c r="AE27" s="1"/>
  <c r="Z27"/>
  <c r="AB27" s="1"/>
  <c r="AA28" s="1"/>
  <c r="R24"/>
  <c r="U24"/>
  <c r="V23"/>
  <c r="AM22" i="27"/>
  <c r="AH23"/>
  <c r="AJ23" s="1"/>
  <c r="AI23"/>
  <c r="O21" i="16"/>
  <c r="AK24" i="26"/>
  <c r="AH25" s="1"/>
  <c r="E22" i="16"/>
  <c r="D22"/>
  <c r="S40" i="26"/>
  <c r="U39" i="27"/>
  <c r="M40"/>
  <c r="O41"/>
  <c r="K41"/>
  <c r="L42" s="1"/>
  <c r="S40"/>
  <c r="L40" i="26"/>
  <c r="J41"/>
  <c r="R40"/>
  <c r="S41" s="1"/>
  <c r="N42"/>
  <c r="S42" s="1"/>
  <c r="P41" i="25"/>
  <c r="O42" s="1"/>
  <c r="R40"/>
  <c r="N41"/>
  <c r="S41" s="1"/>
  <c r="AE32"/>
  <c r="H41"/>
  <c r="J41" s="1"/>
  <c r="L40"/>
  <c r="T39"/>
  <c r="K42"/>
  <c r="I56"/>
  <c r="U24" i="20"/>
  <c r="L26" i="24"/>
  <c r="F27"/>
  <c r="G27"/>
  <c r="I27" s="1"/>
  <c r="T25" i="20"/>
  <c r="AK25" i="24"/>
  <c r="AN24"/>
  <c r="AP24" s="1"/>
  <c r="AJ25"/>
  <c r="L29" i="23"/>
  <c r="I30"/>
  <c r="P31"/>
  <c r="F31"/>
  <c r="J29"/>
  <c r="K29" s="1"/>
  <c r="R25" i="20"/>
  <c r="S25" s="1"/>
  <c r="H30" i="23"/>
  <c r="U25"/>
  <c r="W25" s="1"/>
  <c r="Q26"/>
  <c r="Q26" i="20"/>
  <c r="O27"/>
  <c r="X23"/>
  <c r="Z23" s="1"/>
  <c r="AA23" s="1"/>
  <c r="AD22"/>
  <c r="P17" i="17"/>
  <c r="AF16" i="16"/>
  <c r="AI17" s="1"/>
  <c r="AG18" s="1"/>
  <c r="Q16" i="17"/>
  <c r="O17" i="14"/>
  <c r="P17" s="1"/>
  <c r="R17" s="1"/>
  <c r="R16"/>
  <c r="T16" s="1"/>
  <c r="M28" i="20"/>
  <c r="Q18" i="16"/>
  <c r="Q19" s="1"/>
  <c r="Q20" s="1"/>
  <c r="T17"/>
  <c r="U18" s="1"/>
  <c r="V16"/>
  <c r="H30" i="20"/>
  <c r="W31" s="1"/>
  <c r="AM15" i="16"/>
  <c r="AL16"/>
  <c r="Y19"/>
  <c r="AA19" s="1"/>
  <c r="AC18"/>
  <c r="AE18" s="1"/>
  <c r="X19"/>
  <c r="AH16"/>
  <c r="G21"/>
  <c r="N19"/>
  <c r="M20"/>
  <c r="I20"/>
  <c r="L20" s="1"/>
  <c r="H21"/>
  <c r="J21"/>
  <c r="K16" i="17"/>
  <c r="M16" s="1"/>
  <c r="F26" i="10"/>
  <c r="AN29"/>
  <c r="AP28"/>
  <c r="G26"/>
  <c r="AI24"/>
  <c r="AG25"/>
  <c r="B28"/>
  <c r="E27"/>
  <c r="C27"/>
  <c r="D27" s="1"/>
  <c r="BD16" i="17"/>
  <c r="Z29" i="10"/>
  <c r="AB29" s="1"/>
  <c r="W30"/>
  <c r="W31" s="1"/>
  <c r="X29"/>
  <c r="AA20"/>
  <c r="Y21"/>
  <c r="I30"/>
  <c r="I31" s="1"/>
  <c r="J29"/>
  <c r="K29" s="1"/>
  <c r="N29" s="1"/>
  <c r="L29"/>
  <c r="M28"/>
  <c r="BC16" i="17"/>
  <c r="AQ16"/>
  <c r="AN17" s="1"/>
  <c r="AW18"/>
  <c r="AM16"/>
  <c r="AJ17" s="1"/>
  <c r="AK18" s="1"/>
  <c r="AU21"/>
  <c r="AT21" s="1"/>
  <c r="AS22" s="1"/>
  <c r="AU22" s="1"/>
  <c r="AT22" s="1"/>
  <c r="AS23" s="1"/>
  <c r="AU23" s="1"/>
  <c r="AT23" s="1"/>
  <c r="AG21"/>
  <c r="AI21" s="1"/>
  <c r="AH21" s="1"/>
  <c r="AG22" s="1"/>
  <c r="AI22" s="1"/>
  <c r="AH22" s="1"/>
  <c r="AG23" s="1"/>
  <c r="W16"/>
  <c r="X16" s="1"/>
  <c r="Z16" s="1"/>
  <c r="T17"/>
  <c r="H17"/>
  <c r="F53"/>
  <c r="G17" i="14"/>
  <c r="E18" s="1"/>
  <c r="F17"/>
  <c r="K17"/>
  <c r="I17"/>
  <c r="C22"/>
  <c r="B23" i="4"/>
  <c r="P22"/>
  <c r="I22"/>
  <c r="Q22"/>
  <c r="H22"/>
  <c r="O22"/>
  <c r="N22"/>
  <c r="J22"/>
  <c r="R22"/>
  <c r="A24" i="1"/>
  <c r="N37" i="30" l="1"/>
  <c r="O37" s="1"/>
  <c r="M38"/>
  <c r="P36"/>
  <c r="P37" s="1"/>
  <c r="AO47" i="26"/>
  <c r="AN47"/>
  <c r="AS47" s="1"/>
  <c r="AT47" s="1"/>
  <c r="AO37" i="27"/>
  <c r="AT37" s="1"/>
  <c r="AP37"/>
  <c r="Y35" i="30"/>
  <c r="W36"/>
  <c r="X36" s="1"/>
  <c r="V37"/>
  <c r="AN35" i="25"/>
  <c r="AS35" s="1"/>
  <c r="AT35" s="1"/>
  <c r="AO35"/>
  <c r="AN333" i="26"/>
  <c r="AS333" s="1"/>
  <c r="G332" i="30"/>
  <c r="S335" s="1"/>
  <c r="G331"/>
  <c r="L335"/>
  <c r="K332"/>
  <c r="U335"/>
  <c r="T332"/>
  <c r="G23" i="4"/>
  <c r="F23"/>
  <c r="K331" i="12"/>
  <c r="D336" i="1"/>
  <c r="B335" i="30"/>
  <c r="Z334" i="9"/>
  <c r="J342"/>
  <c r="R331"/>
  <c r="Z331"/>
  <c r="D333" i="20"/>
  <c r="E333"/>
  <c r="D333" i="27"/>
  <c r="E333"/>
  <c r="AF333" i="25"/>
  <c r="F333"/>
  <c r="K333" s="1"/>
  <c r="AO333"/>
  <c r="AE333"/>
  <c r="AN333"/>
  <c r="AS333" s="1"/>
  <c r="AO333" i="26"/>
  <c r="AF333"/>
  <c r="F333"/>
  <c r="K333" s="1"/>
  <c r="N333"/>
  <c r="S333" s="1"/>
  <c r="AO332" i="27"/>
  <c r="AH331" i="9"/>
  <c r="T331" i="12"/>
  <c r="B334" i="24"/>
  <c r="B334" i="12"/>
  <c r="B334" i="25"/>
  <c r="D334" s="1"/>
  <c r="B334" i="9"/>
  <c r="B334" i="26"/>
  <c r="D334" s="1"/>
  <c r="B334" i="27"/>
  <c r="B334" i="23"/>
  <c r="D334" s="1"/>
  <c r="B334" i="20"/>
  <c r="B334" i="4"/>
  <c r="B334" i="14"/>
  <c r="C334" s="1"/>
  <c r="B334" i="16"/>
  <c r="B334" i="17"/>
  <c r="D334" s="1"/>
  <c r="G332" i="27"/>
  <c r="L332" s="1"/>
  <c r="AP332"/>
  <c r="O332"/>
  <c r="T332" s="1"/>
  <c r="J331" i="9"/>
  <c r="AC331" i="12"/>
  <c r="D333" i="16"/>
  <c r="E333"/>
  <c r="H333" i="4"/>
  <c r="G333"/>
  <c r="F333"/>
  <c r="N333"/>
  <c r="R333"/>
  <c r="J333"/>
  <c r="Q333"/>
  <c r="P333"/>
  <c r="D333"/>
  <c r="L333"/>
  <c r="O333"/>
  <c r="K333"/>
  <c r="E333"/>
  <c r="I333"/>
  <c r="M333"/>
  <c r="AO333" i="9"/>
  <c r="F333"/>
  <c r="AI342" s="1"/>
  <c r="F331"/>
  <c r="F332"/>
  <c r="S342" s="1"/>
  <c r="F331" i="12"/>
  <c r="L345" s="1"/>
  <c r="F333"/>
  <c r="AD345" s="1"/>
  <c r="F332"/>
  <c r="U345" s="1"/>
  <c r="AH333" i="24"/>
  <c r="N333"/>
  <c r="X333"/>
  <c r="D333"/>
  <c r="AT35" i="9"/>
  <c r="AV35" s="1"/>
  <c r="AQ36"/>
  <c r="AR48" i="26"/>
  <c r="J338"/>
  <c r="H339"/>
  <c r="O338"/>
  <c r="P339"/>
  <c r="R338"/>
  <c r="T40"/>
  <c r="AU34" i="27"/>
  <c r="AS44"/>
  <c r="K346"/>
  <c r="I347"/>
  <c r="S346"/>
  <c r="Q347"/>
  <c r="P340"/>
  <c r="S16" i="17"/>
  <c r="N16"/>
  <c r="E23" i="4"/>
  <c r="D23"/>
  <c r="M23"/>
  <c r="K23"/>
  <c r="L23"/>
  <c r="Z28" i="27"/>
  <c r="Y28"/>
  <c r="AA28" s="1"/>
  <c r="AB28"/>
  <c r="AF34"/>
  <c r="AG34"/>
  <c r="X28"/>
  <c r="W29" s="1"/>
  <c r="AB29" s="1"/>
  <c r="AK26" i="25"/>
  <c r="AL26" s="1"/>
  <c r="P22" i="16"/>
  <c r="AE37" i="26"/>
  <c r="AF37"/>
  <c r="O22" i="16"/>
  <c r="AF26" i="24"/>
  <c r="AD27"/>
  <c r="AE28" s="1"/>
  <c r="P25"/>
  <c r="Q25"/>
  <c r="T24"/>
  <c r="V24" s="1"/>
  <c r="R22" i="16"/>
  <c r="AL23" i="27"/>
  <c r="AH24" s="1"/>
  <c r="AJ24" s="1"/>
  <c r="AK24"/>
  <c r="Z28" i="24"/>
  <c r="AB28" s="1"/>
  <c r="AC28"/>
  <c r="AG25" i="26"/>
  <c r="AI25" s="1"/>
  <c r="AJ26" s="1"/>
  <c r="AL24"/>
  <c r="E23" i="16"/>
  <c r="D23"/>
  <c r="U40" i="27"/>
  <c r="T41"/>
  <c r="M41"/>
  <c r="S41"/>
  <c r="K42"/>
  <c r="L43" s="1"/>
  <c r="O42"/>
  <c r="T42" s="1"/>
  <c r="L41" i="26"/>
  <c r="R41"/>
  <c r="T41" s="1"/>
  <c r="J42"/>
  <c r="N43"/>
  <c r="S43" s="1"/>
  <c r="N42" i="25"/>
  <c r="S42" s="1"/>
  <c r="P42"/>
  <c r="O43" s="1"/>
  <c r="R41"/>
  <c r="AE33"/>
  <c r="H42"/>
  <c r="J42" s="1"/>
  <c r="T40"/>
  <c r="L41"/>
  <c r="K43"/>
  <c r="I57"/>
  <c r="AO25" i="24"/>
  <c r="AM25"/>
  <c r="K27"/>
  <c r="H27"/>
  <c r="U25" i="20"/>
  <c r="M29" i="23"/>
  <c r="T26" i="20"/>
  <c r="AL25" i="24"/>
  <c r="L30" i="23"/>
  <c r="G31"/>
  <c r="H31" s="1"/>
  <c r="J30"/>
  <c r="K30" s="1"/>
  <c r="P27" i="20"/>
  <c r="Q27" s="1"/>
  <c r="R26"/>
  <c r="S26" s="1"/>
  <c r="V26" i="23"/>
  <c r="S26"/>
  <c r="T26" s="1"/>
  <c r="R26"/>
  <c r="Y23" i="20"/>
  <c r="AB23" s="1"/>
  <c r="AC23"/>
  <c r="L30"/>
  <c r="T18" i="16"/>
  <c r="U19" s="1"/>
  <c r="AF18"/>
  <c r="S17" i="14"/>
  <c r="T17" s="1"/>
  <c r="M29" i="20"/>
  <c r="M18" i="14"/>
  <c r="N18" s="1"/>
  <c r="L17" i="17"/>
  <c r="T19" i="16"/>
  <c r="U20" s="1"/>
  <c r="R16" i="17"/>
  <c r="V17" i="16"/>
  <c r="AB16" i="17"/>
  <c r="AD16" s="1"/>
  <c r="Q21" i="16"/>
  <c r="T20"/>
  <c r="U21" s="1"/>
  <c r="G31" i="20"/>
  <c r="I30"/>
  <c r="H31" s="1"/>
  <c r="W32" s="1"/>
  <c r="AH17" i="16"/>
  <c r="AK17" s="1"/>
  <c r="AF17"/>
  <c r="AI18" s="1"/>
  <c r="AK16"/>
  <c r="AM16" s="1"/>
  <c r="G22"/>
  <c r="Z19"/>
  <c r="AD19"/>
  <c r="M21"/>
  <c r="N20"/>
  <c r="H22"/>
  <c r="I21"/>
  <c r="L21" s="1"/>
  <c r="J22"/>
  <c r="F27" i="10"/>
  <c r="AI25"/>
  <c r="AG26"/>
  <c r="G27"/>
  <c r="B29"/>
  <c r="E28"/>
  <c r="C28"/>
  <c r="D28" s="1"/>
  <c r="AP29"/>
  <c r="AN30"/>
  <c r="AP30" s="1"/>
  <c r="W32"/>
  <c r="X31"/>
  <c r="Z31"/>
  <c r="AB31" s="1"/>
  <c r="I32"/>
  <c r="J31"/>
  <c r="L31"/>
  <c r="Z30"/>
  <c r="AB30" s="1"/>
  <c r="X30"/>
  <c r="Y22"/>
  <c r="AA21"/>
  <c r="J30"/>
  <c r="K30" s="1"/>
  <c r="N30" s="1"/>
  <c r="L30"/>
  <c r="M29"/>
  <c r="BC17" i="17"/>
  <c r="AZ18" s="1"/>
  <c r="BA19" s="1"/>
  <c r="AZ17"/>
  <c r="BB17" s="1"/>
  <c r="AO18"/>
  <c r="AP17"/>
  <c r="AS24"/>
  <c r="AX18"/>
  <c r="AL17"/>
  <c r="J17"/>
  <c r="AE16"/>
  <c r="AA16"/>
  <c r="V17"/>
  <c r="AC17"/>
  <c r="U17"/>
  <c r="W17" s="1"/>
  <c r="Y17"/>
  <c r="G18"/>
  <c r="I17"/>
  <c r="F54"/>
  <c r="F18" i="14"/>
  <c r="J17"/>
  <c r="L17" s="1"/>
  <c r="H17"/>
  <c r="C23"/>
  <c r="B24" i="4"/>
  <c r="J23"/>
  <c r="N23"/>
  <c r="H23"/>
  <c r="O23"/>
  <c r="Q23"/>
  <c r="P23"/>
  <c r="I23"/>
  <c r="R23"/>
  <c r="A25" i="1"/>
  <c r="AO36" i="25" l="1"/>
  <c r="AN36"/>
  <c r="AS36" s="1"/>
  <c r="AT36" s="1"/>
  <c r="V38" i="30"/>
  <c r="W37"/>
  <c r="X37" s="1"/>
  <c r="Y36"/>
  <c r="AN48" i="26"/>
  <c r="AS48" s="1"/>
  <c r="AO48"/>
  <c r="N38" i="30"/>
  <c r="O38" s="1"/>
  <c r="M39"/>
  <c r="AT48" i="26"/>
  <c r="AO38" i="27"/>
  <c r="AT38" s="1"/>
  <c r="AP38"/>
  <c r="L331" i="12"/>
  <c r="AA331" i="9"/>
  <c r="U331" i="12"/>
  <c r="K331" i="9"/>
  <c r="AO333" i="27"/>
  <c r="AT333" s="1"/>
  <c r="D336" i="30"/>
  <c r="D335"/>
  <c r="J335"/>
  <c r="L332"/>
  <c r="AD331" i="12"/>
  <c r="E334" i="16"/>
  <c r="D334"/>
  <c r="G334" i="4"/>
  <c r="F334"/>
  <c r="I334"/>
  <c r="H334"/>
  <c r="L334"/>
  <c r="Q334"/>
  <c r="E334"/>
  <c r="R334"/>
  <c r="O334"/>
  <c r="P334"/>
  <c r="K334"/>
  <c r="J334"/>
  <c r="N334"/>
  <c r="M334"/>
  <c r="D334"/>
  <c r="AF334" i="26"/>
  <c r="F334"/>
  <c r="K334" s="1"/>
  <c r="AO334"/>
  <c r="AN334"/>
  <c r="AS334" s="1"/>
  <c r="N334"/>
  <c r="S334" s="1"/>
  <c r="AO334" i="25"/>
  <c r="AF334"/>
  <c r="F334"/>
  <c r="K334" s="1"/>
  <c r="AH334" i="24"/>
  <c r="N334"/>
  <c r="X334"/>
  <c r="D334"/>
  <c r="AI331" i="9"/>
  <c r="AE334" i="26"/>
  <c r="AJ334" s="1"/>
  <c r="AN334" i="25"/>
  <c r="AS334" s="1"/>
  <c r="AE334"/>
  <c r="G333" i="27"/>
  <c r="L333" s="1"/>
  <c r="AP333"/>
  <c r="O333"/>
  <c r="T333" s="1"/>
  <c r="S331" i="9"/>
  <c r="D337" i="1"/>
  <c r="B336" i="30"/>
  <c r="G24" i="4"/>
  <c r="F24"/>
  <c r="K342" i="9"/>
  <c r="AA334"/>
  <c r="E334" i="20"/>
  <c r="D334"/>
  <c r="D334" i="27"/>
  <c r="E334"/>
  <c r="AO334" i="9"/>
  <c r="G333"/>
  <c r="AJ342" s="1"/>
  <c r="G331"/>
  <c r="G332"/>
  <c r="T342" s="1"/>
  <c r="G332" i="12"/>
  <c r="V345" s="1"/>
  <c r="G331"/>
  <c r="M345" s="1"/>
  <c r="G333"/>
  <c r="AE345" s="1"/>
  <c r="B335" i="24"/>
  <c r="B335" i="12"/>
  <c r="B335" i="27"/>
  <c r="B335" i="9"/>
  <c r="B335" i="25"/>
  <c r="D335" s="1"/>
  <c r="B335" i="26"/>
  <c r="D335" s="1"/>
  <c r="B335" i="23"/>
  <c r="D335" s="1"/>
  <c r="B335" i="20"/>
  <c r="B335" i="16"/>
  <c r="B335" i="4"/>
  <c r="B335" i="14"/>
  <c r="C335" s="1"/>
  <c r="B335" i="17"/>
  <c r="D335" s="1"/>
  <c r="AU36" i="9"/>
  <c r="AR36"/>
  <c r="AS36"/>
  <c r="AR49" i="26"/>
  <c r="R339"/>
  <c r="P340"/>
  <c r="O339"/>
  <c r="H340"/>
  <c r="J339"/>
  <c r="AR43" i="25"/>
  <c r="AU35" i="27"/>
  <c r="AS45"/>
  <c r="P341"/>
  <c r="S347"/>
  <c r="Q348"/>
  <c r="K347"/>
  <c r="I348"/>
  <c r="BD17" i="17"/>
  <c r="BC18" s="1"/>
  <c r="AZ19" s="1"/>
  <c r="BA20" s="1"/>
  <c r="AF16"/>
  <c r="E24" i="4"/>
  <c r="D24"/>
  <c r="L24"/>
  <c r="M24"/>
  <c r="K24"/>
  <c r="AI24" i="27"/>
  <c r="AC28"/>
  <c r="X29" s="1"/>
  <c r="W30" s="1"/>
  <c r="AF35"/>
  <c r="AG35"/>
  <c r="AH27" i="25"/>
  <c r="AG27"/>
  <c r="AI27" s="1"/>
  <c r="AK27" s="1"/>
  <c r="AF38" i="26"/>
  <c r="AE38"/>
  <c r="AK25"/>
  <c r="AL25" s="1"/>
  <c r="AF27" i="24"/>
  <c r="P23" i="16"/>
  <c r="O23"/>
  <c r="AM23" i="27"/>
  <c r="R25" i="24"/>
  <c r="U25"/>
  <c r="S25"/>
  <c r="T25" s="1"/>
  <c r="AK25" i="27"/>
  <c r="AL24"/>
  <c r="AA29" i="24"/>
  <c r="AD28"/>
  <c r="AF28" s="1"/>
  <c r="R23" i="16"/>
  <c r="E24"/>
  <c r="D24"/>
  <c r="M42" i="27"/>
  <c r="U41"/>
  <c r="O43"/>
  <c r="K43"/>
  <c r="L44" s="1"/>
  <c r="S42"/>
  <c r="L42" i="26"/>
  <c r="J43"/>
  <c r="R42"/>
  <c r="N44"/>
  <c r="S44" s="1"/>
  <c r="T42"/>
  <c r="P43" i="25"/>
  <c r="O44" s="1"/>
  <c r="R42"/>
  <c r="N43"/>
  <c r="S43" s="1"/>
  <c r="AE34"/>
  <c r="H43"/>
  <c r="J43" s="1"/>
  <c r="T41"/>
  <c r="L42"/>
  <c r="I58"/>
  <c r="J27" i="24"/>
  <c r="L27" s="1"/>
  <c r="F28"/>
  <c r="G28"/>
  <c r="U26" i="20"/>
  <c r="M30" i="23"/>
  <c r="AK26" i="24"/>
  <c r="AN25"/>
  <c r="AP25" s="1"/>
  <c r="AJ26"/>
  <c r="G32" i="23"/>
  <c r="L31"/>
  <c r="F32"/>
  <c r="I31"/>
  <c r="J31" s="1"/>
  <c r="K31" s="1"/>
  <c r="P32"/>
  <c r="U26"/>
  <c r="W26" s="1"/>
  <c r="Q27"/>
  <c r="T27" i="20"/>
  <c r="O28"/>
  <c r="P28"/>
  <c r="R27"/>
  <c r="S27" s="1"/>
  <c r="X24"/>
  <c r="Z24" s="1"/>
  <c r="AA24" s="1"/>
  <c r="AD23"/>
  <c r="V18" i="16"/>
  <c r="V19" s="1"/>
  <c r="V20" s="1"/>
  <c r="Q18" i="14"/>
  <c r="O18"/>
  <c r="P18" s="1"/>
  <c r="R18" s="1"/>
  <c r="S18"/>
  <c r="Q22" i="16"/>
  <c r="T22" s="1"/>
  <c r="T21"/>
  <c r="U22" s="1"/>
  <c r="O17" i="17"/>
  <c r="Q17" s="1"/>
  <c r="I31" i="20"/>
  <c r="H32" s="1"/>
  <c r="W33" s="1"/>
  <c r="J30"/>
  <c r="K30" s="1"/>
  <c r="G32"/>
  <c r="AL17" i="16"/>
  <c r="AM17" s="1"/>
  <c r="Y20"/>
  <c r="AA20" s="1"/>
  <c r="AC19"/>
  <c r="AE19" s="1"/>
  <c r="X20"/>
  <c r="AL18"/>
  <c r="AH18"/>
  <c r="G23"/>
  <c r="I22"/>
  <c r="L22" s="1"/>
  <c r="N21"/>
  <c r="H23"/>
  <c r="J23"/>
  <c r="G28" i="10"/>
  <c r="F28"/>
  <c r="AI26"/>
  <c r="AG27"/>
  <c r="E29"/>
  <c r="C29"/>
  <c r="D29" s="1"/>
  <c r="G29" s="1"/>
  <c r="B30"/>
  <c r="X32"/>
  <c r="Z32"/>
  <c r="AB32" s="1"/>
  <c r="W33"/>
  <c r="K31"/>
  <c r="N31" s="1"/>
  <c r="BA18" i="17"/>
  <c r="BB18" s="1"/>
  <c r="J32" i="10"/>
  <c r="K32" s="1"/>
  <c r="N32" s="1"/>
  <c r="L32"/>
  <c r="I33"/>
  <c r="AA22"/>
  <c r="Y23"/>
  <c r="M30"/>
  <c r="K17" i="17"/>
  <c r="M17" s="1"/>
  <c r="AR17"/>
  <c r="AU24"/>
  <c r="AT24" s="1"/>
  <c r="AS25" s="1"/>
  <c r="AU25" s="1"/>
  <c r="AT25" s="1"/>
  <c r="AY18"/>
  <c r="AM17"/>
  <c r="AJ18" s="1"/>
  <c r="AQ17"/>
  <c r="AI23"/>
  <c r="AH23" s="1"/>
  <c r="AG24" s="1"/>
  <c r="X17"/>
  <c r="Z17" s="1"/>
  <c r="T18"/>
  <c r="AB17"/>
  <c r="AD17" s="1"/>
  <c r="H18"/>
  <c r="F55"/>
  <c r="I18" i="14"/>
  <c r="K18"/>
  <c r="G18"/>
  <c r="E19" s="1"/>
  <c r="C24"/>
  <c r="I23" i="9"/>
  <c r="B25" i="4"/>
  <c r="J24"/>
  <c r="R24"/>
  <c r="I24"/>
  <c r="P24"/>
  <c r="N24"/>
  <c r="H24"/>
  <c r="O24"/>
  <c r="Q24"/>
  <c r="A26" i="1"/>
  <c r="P38" i="30" l="1"/>
  <c r="Y37"/>
  <c r="M40"/>
  <c r="N39"/>
  <c r="O39" s="1"/>
  <c r="AN49" i="26"/>
  <c r="AS49" s="1"/>
  <c r="AO49"/>
  <c r="W38" i="30"/>
  <c r="X38" s="1"/>
  <c r="V39"/>
  <c r="AN37" i="25"/>
  <c r="AS37" s="1"/>
  <c r="AT37" s="1"/>
  <c r="AO37"/>
  <c r="AT49" i="26"/>
  <c r="AO39" i="27"/>
  <c r="AT39" s="1"/>
  <c r="AP39"/>
  <c r="V331" i="12"/>
  <c r="AB331" i="9"/>
  <c r="AD331" s="1"/>
  <c r="AE331" s="1"/>
  <c r="M331" i="12"/>
  <c r="L331" i="9"/>
  <c r="N331" s="1"/>
  <c r="AJ331"/>
  <c r="AL331" s="1"/>
  <c r="E336" i="30"/>
  <c r="E335"/>
  <c r="I339" s="1"/>
  <c r="O334"/>
  <c r="J339"/>
  <c r="I336"/>
  <c r="J336"/>
  <c r="S339"/>
  <c r="R336"/>
  <c r="G25" i="4"/>
  <c r="F25"/>
  <c r="O335"/>
  <c r="G335"/>
  <c r="F335"/>
  <c r="H335"/>
  <c r="K335"/>
  <c r="P335"/>
  <c r="J335"/>
  <c r="D335"/>
  <c r="M335"/>
  <c r="R335"/>
  <c r="Q335"/>
  <c r="N335"/>
  <c r="E335"/>
  <c r="I335"/>
  <c r="L335"/>
  <c r="E335" i="20"/>
  <c r="D335"/>
  <c r="F335" i="26"/>
  <c r="K335" s="1"/>
  <c r="AO335"/>
  <c r="AF335"/>
  <c r="AE335"/>
  <c r="N335"/>
  <c r="S335" s="1"/>
  <c r="AO335" i="9"/>
  <c r="D337"/>
  <c r="D335"/>
  <c r="D336"/>
  <c r="H333" i="12"/>
  <c r="AF345" s="1"/>
  <c r="H332"/>
  <c r="W345" s="1"/>
  <c r="H331"/>
  <c r="N345" s="1"/>
  <c r="D338" i="1"/>
  <c r="B337" i="30"/>
  <c r="AO334" i="27"/>
  <c r="AT334" s="1"/>
  <c r="D335" i="16"/>
  <c r="E335"/>
  <c r="AF335" i="25"/>
  <c r="F335"/>
  <c r="AN335"/>
  <c r="AO335"/>
  <c r="AE335"/>
  <c r="D335" i="27"/>
  <c r="E335"/>
  <c r="AH335" i="24"/>
  <c r="N335"/>
  <c r="X335"/>
  <c r="D335"/>
  <c r="L342" i="9"/>
  <c r="AB334"/>
  <c r="G334" i="27"/>
  <c r="L334" s="1"/>
  <c r="AP334"/>
  <c r="O334"/>
  <c r="T334" s="1"/>
  <c r="B336" i="24"/>
  <c r="B336" i="25"/>
  <c r="D336" s="1"/>
  <c r="B336" i="12"/>
  <c r="B336" i="9"/>
  <c r="B336" i="26"/>
  <c r="D336" s="1"/>
  <c r="B336" i="27"/>
  <c r="B336" i="23"/>
  <c r="D336" s="1"/>
  <c r="B336" i="16"/>
  <c r="B336" i="14"/>
  <c r="C336" s="1"/>
  <c r="B336" i="4"/>
  <c r="B336" i="20"/>
  <c r="B336" i="17"/>
  <c r="D336" s="1"/>
  <c r="T331" i="9"/>
  <c r="V331" s="1"/>
  <c r="AN335" i="26"/>
  <c r="AS335" s="1"/>
  <c r="AE331" i="12"/>
  <c r="AQ37" i="9"/>
  <c r="AT36"/>
  <c r="AV36" s="1"/>
  <c r="AR50" i="26"/>
  <c r="J340"/>
  <c r="H341"/>
  <c r="O340"/>
  <c r="P341"/>
  <c r="R340"/>
  <c r="AR44" i="25"/>
  <c r="AU36" i="27"/>
  <c r="AS46"/>
  <c r="K348"/>
  <c r="I349"/>
  <c r="S348"/>
  <c r="Q349"/>
  <c r="P342"/>
  <c r="S17" i="17"/>
  <c r="R17"/>
  <c r="E25" i="4"/>
  <c r="D25"/>
  <c r="M25"/>
  <c r="K25"/>
  <c r="L25"/>
  <c r="AH28" i="25"/>
  <c r="Y29" i="27"/>
  <c r="AA29" s="1"/>
  <c r="AC29" s="1"/>
  <c r="AD28"/>
  <c r="Z29"/>
  <c r="AF36"/>
  <c r="AG36"/>
  <c r="AJ28" i="25"/>
  <c r="AG28"/>
  <c r="AI28" s="1"/>
  <c r="AJ29" s="1"/>
  <c r="AL27"/>
  <c r="AG26" i="26"/>
  <c r="AI26" s="1"/>
  <c r="AJ27" s="1"/>
  <c r="AE39"/>
  <c r="AF39"/>
  <c r="U23" i="16"/>
  <c r="AH26" i="26"/>
  <c r="R24" i="16"/>
  <c r="V25" i="24"/>
  <c r="Q26"/>
  <c r="P26"/>
  <c r="AM24" i="27"/>
  <c r="AH25"/>
  <c r="AJ25" s="1"/>
  <c r="AI25"/>
  <c r="Z29" i="24"/>
  <c r="AB29" s="1"/>
  <c r="AE29"/>
  <c r="AC29"/>
  <c r="P24" i="16"/>
  <c r="O24"/>
  <c r="E25"/>
  <c r="D25"/>
  <c r="T43" i="27"/>
  <c r="U42"/>
  <c r="M43"/>
  <c r="S43"/>
  <c r="K44"/>
  <c r="L45" s="1"/>
  <c r="O44"/>
  <c r="T44" s="1"/>
  <c r="L43" i="26"/>
  <c r="R43"/>
  <c r="T43" s="1"/>
  <c r="J44"/>
  <c r="N45"/>
  <c r="S45" s="1"/>
  <c r="N44" i="25"/>
  <c r="S44" s="1"/>
  <c r="P44"/>
  <c r="O45" s="1"/>
  <c r="R43"/>
  <c r="AE35"/>
  <c r="H44"/>
  <c r="J44" s="1"/>
  <c r="T42"/>
  <c r="L43"/>
  <c r="I59"/>
  <c r="AO26" i="24"/>
  <c r="AM26"/>
  <c r="H28"/>
  <c r="F29" s="1"/>
  <c r="K28"/>
  <c r="I28"/>
  <c r="AL26"/>
  <c r="H32" i="23"/>
  <c r="G33" s="1"/>
  <c r="M31"/>
  <c r="L32"/>
  <c r="F33"/>
  <c r="I32"/>
  <c r="P33"/>
  <c r="U27" i="20"/>
  <c r="O29"/>
  <c r="T28"/>
  <c r="V27" i="23"/>
  <c r="R27"/>
  <c r="S27"/>
  <c r="T27" s="1"/>
  <c r="Q28" i="20"/>
  <c r="Y24"/>
  <c r="AB24" s="1"/>
  <c r="AC24"/>
  <c r="M31" i="10"/>
  <c r="T18" i="14"/>
  <c r="M19"/>
  <c r="N19" s="1"/>
  <c r="Q23" i="16"/>
  <c r="T23" s="1"/>
  <c r="P18" i="17"/>
  <c r="M23" i="16"/>
  <c r="J31" i="20"/>
  <c r="K31" s="1"/>
  <c r="G33"/>
  <c r="I32"/>
  <c r="AF19" i="16"/>
  <c r="AG19"/>
  <c r="AK18"/>
  <c r="AM18" s="1"/>
  <c r="Z20"/>
  <c r="AD20"/>
  <c r="V21"/>
  <c r="G24"/>
  <c r="I23"/>
  <c r="L23" s="1"/>
  <c r="L18" i="17"/>
  <c r="M22" i="16"/>
  <c r="H24"/>
  <c r="J24"/>
  <c r="B31" i="10"/>
  <c r="E30"/>
  <c r="C30"/>
  <c r="D30" s="1"/>
  <c r="F29"/>
  <c r="AI27"/>
  <c r="AG28"/>
  <c r="W34"/>
  <c r="X33"/>
  <c r="Z33"/>
  <c r="AB33" s="1"/>
  <c r="M32"/>
  <c r="J33"/>
  <c r="K33" s="1"/>
  <c r="N33" s="1"/>
  <c r="L33"/>
  <c r="I34"/>
  <c r="Y24"/>
  <c r="AA23"/>
  <c r="N17" i="17"/>
  <c r="AS26"/>
  <c r="AU26" s="1"/>
  <c r="AT26" s="1"/>
  <c r="BD18"/>
  <c r="BB19"/>
  <c r="AV19"/>
  <c r="AL18"/>
  <c r="AM18" s="1"/>
  <c r="AJ19" s="1"/>
  <c r="AK19"/>
  <c r="AN18"/>
  <c r="AF17"/>
  <c r="AA17"/>
  <c r="AE17"/>
  <c r="J18"/>
  <c r="V18"/>
  <c r="Y18"/>
  <c r="U18"/>
  <c r="W18" s="1"/>
  <c r="AC18"/>
  <c r="G19"/>
  <c r="I18"/>
  <c r="F56"/>
  <c r="J23" i="9"/>
  <c r="J18" i="14"/>
  <c r="L18" s="1"/>
  <c r="H18"/>
  <c r="C25"/>
  <c r="B26" i="4"/>
  <c r="P25"/>
  <c r="N25"/>
  <c r="Q25"/>
  <c r="I25"/>
  <c r="H25"/>
  <c r="O25"/>
  <c r="J25"/>
  <c r="R25"/>
  <c r="A27" i="1"/>
  <c r="AP40" i="27" l="1"/>
  <c r="AO40"/>
  <c r="AT40" s="1"/>
  <c r="AN50" i="26"/>
  <c r="AS50" s="1"/>
  <c r="AO50"/>
  <c r="P39" i="30"/>
  <c r="AN38" i="25"/>
  <c r="AS38" s="1"/>
  <c r="AT38" s="1"/>
  <c r="AO38"/>
  <c r="W39" i="30"/>
  <c r="X39" s="1"/>
  <c r="V40"/>
  <c r="Y38"/>
  <c r="Y39" s="1"/>
  <c r="N40"/>
  <c r="O40" s="1"/>
  <c r="M41"/>
  <c r="N331" i="12"/>
  <c r="P331" s="1"/>
  <c r="W331"/>
  <c r="Y331" s="1"/>
  <c r="AO335" i="27"/>
  <c r="O335" i="30"/>
  <c r="F336"/>
  <c r="F335"/>
  <c r="R339"/>
  <c r="S336"/>
  <c r="X143"/>
  <c r="G26" i="4"/>
  <c r="F26"/>
  <c r="AF331" i="12"/>
  <c r="AH331" s="1"/>
  <c r="E336" i="20"/>
  <c r="D336"/>
  <c r="F336" i="26"/>
  <c r="K336" s="1"/>
  <c r="AF336"/>
  <c r="AN336"/>
  <c r="AS336" s="1"/>
  <c r="AO336"/>
  <c r="N336"/>
  <c r="S336" s="1"/>
  <c r="D337" i="12"/>
  <c r="D336"/>
  <c r="D338"/>
  <c r="AH336" i="24"/>
  <c r="N336"/>
  <c r="X336"/>
  <c r="D336"/>
  <c r="G335" i="27"/>
  <c r="L335" s="1"/>
  <c r="AP335"/>
  <c r="O335"/>
  <c r="T335" s="1"/>
  <c r="AN336" i="25"/>
  <c r="AS336" s="1"/>
  <c r="D339" i="1"/>
  <c r="B338" i="30"/>
  <c r="Q346" i="9"/>
  <c r="Q335"/>
  <c r="AG335"/>
  <c r="AG346"/>
  <c r="AE336" i="26"/>
  <c r="G336" i="4"/>
  <c r="F336"/>
  <c r="I336"/>
  <c r="Q336"/>
  <c r="H336"/>
  <c r="N336"/>
  <c r="K336"/>
  <c r="R336"/>
  <c r="J336"/>
  <c r="P336"/>
  <c r="O336"/>
  <c r="M336"/>
  <c r="L336"/>
  <c r="E336"/>
  <c r="D336"/>
  <c r="D336" i="16"/>
  <c r="E336"/>
  <c r="D336" i="27"/>
  <c r="E336"/>
  <c r="AO336" i="9"/>
  <c r="E336"/>
  <c r="R346" s="1"/>
  <c r="E337"/>
  <c r="AH346" s="1"/>
  <c r="E335"/>
  <c r="AO336" i="25"/>
  <c r="AF336"/>
  <c r="F336"/>
  <c r="K336" s="1"/>
  <c r="AE336"/>
  <c r="B337" i="12"/>
  <c r="B337" i="25"/>
  <c r="D337" s="1"/>
  <c r="B337" i="24"/>
  <c r="B337" i="9"/>
  <c r="B337" i="27"/>
  <c r="B337" i="26"/>
  <c r="D337" s="1"/>
  <c r="B337" i="23"/>
  <c r="D337" s="1"/>
  <c r="B337" i="20"/>
  <c r="B337" i="4"/>
  <c r="B337" i="14"/>
  <c r="C337" s="1"/>
  <c r="B337" i="16"/>
  <c r="B337" i="17"/>
  <c r="D337" s="1"/>
  <c r="Y335" i="9"/>
  <c r="I335"/>
  <c r="Y338"/>
  <c r="I346"/>
  <c r="AU37"/>
  <c r="AS37"/>
  <c r="AR37"/>
  <c r="AT50" i="26"/>
  <c r="P342"/>
  <c r="R341"/>
  <c r="O341"/>
  <c r="H342"/>
  <c r="J341"/>
  <c r="AR45" i="25"/>
  <c r="AU37" i="27"/>
  <c r="P343"/>
  <c r="Q350"/>
  <c r="S349"/>
  <c r="I350"/>
  <c r="K349"/>
  <c r="E26" i="4"/>
  <c r="D26"/>
  <c r="L26"/>
  <c r="M26"/>
  <c r="K26"/>
  <c r="Y30" i="27"/>
  <c r="AA30" s="1"/>
  <c r="AD29"/>
  <c r="AF37"/>
  <c r="AG37"/>
  <c r="X30"/>
  <c r="W31" s="1"/>
  <c r="AB31" s="1"/>
  <c r="Z30"/>
  <c r="AB30"/>
  <c r="AC30" s="1"/>
  <c r="AK28" i="25"/>
  <c r="AH29" s="1"/>
  <c r="AK26" i="26"/>
  <c r="AL26" s="1"/>
  <c r="AE40"/>
  <c r="AF40"/>
  <c r="P25" i="16"/>
  <c r="O25"/>
  <c r="R26" i="24"/>
  <c r="Q27" s="1"/>
  <c r="S26"/>
  <c r="U26"/>
  <c r="AL25" i="27"/>
  <c r="AK26"/>
  <c r="Z30" i="24"/>
  <c r="AA30"/>
  <c r="AD29"/>
  <c r="AF29" s="1"/>
  <c r="U24" i="16"/>
  <c r="R25"/>
  <c r="E26"/>
  <c r="D26"/>
  <c r="U43" i="27"/>
  <c r="M44"/>
  <c r="O45"/>
  <c r="K45"/>
  <c r="L46" s="1"/>
  <c r="S44"/>
  <c r="L44" i="26"/>
  <c r="J45"/>
  <c r="R44"/>
  <c r="N46"/>
  <c r="S46" s="1"/>
  <c r="P45" i="25"/>
  <c r="O46" s="1"/>
  <c r="R44"/>
  <c r="N45"/>
  <c r="S45" s="1"/>
  <c r="AE36"/>
  <c r="H45"/>
  <c r="J45" s="1"/>
  <c r="T43"/>
  <c r="L44"/>
  <c r="I60"/>
  <c r="G29" i="24"/>
  <c r="H29" s="1"/>
  <c r="G30" s="1"/>
  <c r="J28"/>
  <c r="L28" s="1"/>
  <c r="AK27"/>
  <c r="AM27" s="1"/>
  <c r="AN26"/>
  <c r="AP26" s="1"/>
  <c r="AJ27"/>
  <c r="J32" i="23"/>
  <c r="K32" s="1"/>
  <c r="M32" s="1"/>
  <c r="H33"/>
  <c r="G34" s="1"/>
  <c r="I33"/>
  <c r="F34"/>
  <c r="P34"/>
  <c r="U27"/>
  <c r="W27" s="1"/>
  <c r="Q28"/>
  <c r="R28" i="20"/>
  <c r="P29"/>
  <c r="AD24"/>
  <c r="X25"/>
  <c r="Z25" s="1"/>
  <c r="AA25" s="1"/>
  <c r="Q24" i="16"/>
  <c r="T24" s="1"/>
  <c r="O19" i="14"/>
  <c r="P19" s="1"/>
  <c r="R19" s="1"/>
  <c r="Q19"/>
  <c r="S19"/>
  <c r="M30" i="20"/>
  <c r="L31"/>
  <c r="L32"/>
  <c r="H33"/>
  <c r="W34" s="1"/>
  <c r="J32"/>
  <c r="K32" s="1"/>
  <c r="AH19" i="16"/>
  <c r="AI19"/>
  <c r="AL19"/>
  <c r="Y21"/>
  <c r="AA21" s="1"/>
  <c r="AC20"/>
  <c r="AE20" s="1"/>
  <c r="X21"/>
  <c r="V22"/>
  <c r="I24"/>
  <c r="L24" s="1"/>
  <c r="G25"/>
  <c r="N22"/>
  <c r="N23" s="1"/>
  <c r="M24"/>
  <c r="H25"/>
  <c r="J25"/>
  <c r="AG29" i="10"/>
  <c r="AI28"/>
  <c r="F30"/>
  <c r="G30"/>
  <c r="B32"/>
  <c r="E31"/>
  <c r="C31"/>
  <c r="D31" s="1"/>
  <c r="Z34"/>
  <c r="AB34" s="1"/>
  <c r="W35"/>
  <c r="X34"/>
  <c r="M33"/>
  <c r="J34"/>
  <c r="K34" s="1"/>
  <c r="N34" s="1"/>
  <c r="L34"/>
  <c r="I35"/>
  <c r="Y25"/>
  <c r="AA24"/>
  <c r="K18" i="17"/>
  <c r="M18" s="1"/>
  <c r="N18" s="1"/>
  <c r="O18"/>
  <c r="Q18" s="1"/>
  <c r="S18" s="1"/>
  <c r="BD19"/>
  <c r="AW20"/>
  <c r="AX19"/>
  <c r="AS27"/>
  <c r="AP18"/>
  <c r="AR18" s="1"/>
  <c r="AO19"/>
  <c r="AL19"/>
  <c r="AM19" s="1"/>
  <c r="AJ20" s="1"/>
  <c r="AK20"/>
  <c r="AQ18"/>
  <c r="AN19" s="1"/>
  <c r="AO20" s="1"/>
  <c r="AI24"/>
  <c r="AH24" s="1"/>
  <c r="AG25" s="1"/>
  <c r="AB18"/>
  <c r="AD18" s="1"/>
  <c r="AF18" s="1"/>
  <c r="T19"/>
  <c r="X18"/>
  <c r="Z18" s="1"/>
  <c r="AA18" s="1"/>
  <c r="H19"/>
  <c r="F57"/>
  <c r="I19" i="14"/>
  <c r="K19"/>
  <c r="F19"/>
  <c r="G19"/>
  <c r="C26"/>
  <c r="K23" i="9"/>
  <c r="L23" s="1"/>
  <c r="N23" s="1"/>
  <c r="O23" s="1"/>
  <c r="B27" i="4"/>
  <c r="Q26"/>
  <c r="H26"/>
  <c r="N26"/>
  <c r="P26"/>
  <c r="R26"/>
  <c r="I26"/>
  <c r="O26"/>
  <c r="J26"/>
  <c r="A28" i="1"/>
  <c r="M42" i="30" l="1"/>
  <c r="N41"/>
  <c r="O41" s="1"/>
  <c r="AN51" i="26"/>
  <c r="AS51" s="1"/>
  <c r="AO51"/>
  <c r="W40" i="30"/>
  <c r="X40" s="1"/>
  <c r="V41"/>
  <c r="AO39" i="25"/>
  <c r="AN39"/>
  <c r="AS39" s="1"/>
  <c r="AT39" s="1"/>
  <c r="P40" i="30"/>
  <c r="AO41" i="27"/>
  <c r="AT41" s="1"/>
  <c r="AP41"/>
  <c r="L339" i="30"/>
  <c r="K336"/>
  <c r="G336"/>
  <c r="G335"/>
  <c r="U339"/>
  <c r="T336"/>
  <c r="J335" i="9"/>
  <c r="E337" i="20"/>
  <c r="D337"/>
  <c r="AO337" i="26"/>
  <c r="AF337"/>
  <c r="F337"/>
  <c r="K337" s="1"/>
  <c r="AE337"/>
  <c r="N337"/>
  <c r="S337" s="1"/>
  <c r="AO337" i="9"/>
  <c r="F336"/>
  <c r="S346" s="1"/>
  <c r="F337"/>
  <c r="AI346" s="1"/>
  <c r="F335"/>
  <c r="AO337" i="25"/>
  <c r="F337"/>
  <c r="K337" s="1"/>
  <c r="AF337"/>
  <c r="AN337"/>
  <c r="AS337" s="1"/>
  <c r="AE337"/>
  <c r="Z338" i="9"/>
  <c r="J346"/>
  <c r="R335"/>
  <c r="S335" s="1"/>
  <c r="B338" i="24"/>
  <c r="B338" i="12"/>
  <c r="B338" i="25"/>
  <c r="D338" s="1"/>
  <c r="B338" i="9"/>
  <c r="B338" i="26"/>
  <c r="D338" s="1"/>
  <c r="B338" i="27"/>
  <c r="B338" i="20"/>
  <c r="B338" i="16"/>
  <c r="B338" i="4"/>
  <c r="B338" i="23"/>
  <c r="D338" s="1"/>
  <c r="B338" i="14"/>
  <c r="C338" s="1"/>
  <c r="B338" i="17"/>
  <c r="D338" s="1"/>
  <c r="AO336" i="27"/>
  <c r="AT336" s="1"/>
  <c r="AB336" i="12"/>
  <c r="AB350"/>
  <c r="S350"/>
  <c r="S336"/>
  <c r="AN337" i="26"/>
  <c r="AS337" s="1"/>
  <c r="G27" i="4"/>
  <c r="F27"/>
  <c r="Z335" i="9"/>
  <c r="AA335" s="1"/>
  <c r="D337" i="16"/>
  <c r="E337"/>
  <c r="O337" i="4"/>
  <c r="G337"/>
  <c r="F337"/>
  <c r="P337"/>
  <c r="N337"/>
  <c r="I337"/>
  <c r="K337"/>
  <c r="M337"/>
  <c r="H337"/>
  <c r="E337"/>
  <c r="R337"/>
  <c r="J337"/>
  <c r="D337"/>
  <c r="Q337"/>
  <c r="L337"/>
  <c r="D337" i="27"/>
  <c r="E337"/>
  <c r="X337" i="24"/>
  <c r="D337"/>
  <c r="AH337"/>
  <c r="N337"/>
  <c r="E336" i="12"/>
  <c r="K350" s="1"/>
  <c r="E338"/>
  <c r="AC350" s="1"/>
  <c r="E337"/>
  <c r="T350" s="1"/>
  <c r="G336" i="27"/>
  <c r="L336" s="1"/>
  <c r="AP336"/>
  <c r="AO337" s="1"/>
  <c r="AT337" s="1"/>
  <c r="O336"/>
  <c r="T336" s="1"/>
  <c r="AH335" i="9"/>
  <c r="AI335" s="1"/>
  <c r="D340" i="1"/>
  <c r="B339" i="30"/>
  <c r="J336" i="12"/>
  <c r="J350"/>
  <c r="AT37" i="9"/>
  <c r="AV37" s="1"/>
  <c r="AQ38"/>
  <c r="O27"/>
  <c r="O31" s="1"/>
  <c r="O35" s="1"/>
  <c r="O39" s="1"/>
  <c r="O43" s="1"/>
  <c r="O47" s="1"/>
  <c r="O51" s="1"/>
  <c r="O55" s="1"/>
  <c r="O59" s="1"/>
  <c r="O63" s="1"/>
  <c r="O67" s="1"/>
  <c r="O71" s="1"/>
  <c r="O75" s="1"/>
  <c r="O79" s="1"/>
  <c r="O83" s="1"/>
  <c r="O87" s="1"/>
  <c r="O91" s="1"/>
  <c r="O95" s="1"/>
  <c r="O99" s="1"/>
  <c r="O103" s="1"/>
  <c r="O107" s="1"/>
  <c r="O111" s="1"/>
  <c r="O115" s="1"/>
  <c r="O119" s="1"/>
  <c r="O123" s="1"/>
  <c r="O127" s="1"/>
  <c r="O131" s="1"/>
  <c r="O135" s="1"/>
  <c r="O139" s="1"/>
  <c r="O143" s="1"/>
  <c r="O147" s="1"/>
  <c r="O151" s="1"/>
  <c r="O155" s="1"/>
  <c r="O159" s="1"/>
  <c r="O163" s="1"/>
  <c r="O167" s="1"/>
  <c r="O171" s="1"/>
  <c r="O175" s="1"/>
  <c r="O179" s="1"/>
  <c r="O183" s="1"/>
  <c r="O187" s="1"/>
  <c r="O191" s="1"/>
  <c r="O195" s="1"/>
  <c r="O199" s="1"/>
  <c r="O203" s="1"/>
  <c r="O207" s="1"/>
  <c r="O211" s="1"/>
  <c r="O215" s="1"/>
  <c r="O219" s="1"/>
  <c r="O223" s="1"/>
  <c r="O227" s="1"/>
  <c r="O231" s="1"/>
  <c r="O235" s="1"/>
  <c r="O239" s="1"/>
  <c r="O243" s="1"/>
  <c r="O247" s="1"/>
  <c r="O251" s="1"/>
  <c r="O255" s="1"/>
  <c r="O259" s="1"/>
  <c r="O263" s="1"/>
  <c r="O267" s="1"/>
  <c r="O271" s="1"/>
  <c r="O275" s="1"/>
  <c r="O279" s="1"/>
  <c r="O283" s="1"/>
  <c r="O287" s="1"/>
  <c r="O291" s="1"/>
  <c r="O295" s="1"/>
  <c r="O299" s="1"/>
  <c r="O303" s="1"/>
  <c r="O307" s="1"/>
  <c r="O311" s="1"/>
  <c r="O315" s="1"/>
  <c r="O319" s="1"/>
  <c r="O323" s="1"/>
  <c r="O327" s="1"/>
  <c r="O331" s="1"/>
  <c r="AR51" i="26"/>
  <c r="AT51" s="1"/>
  <c r="H343"/>
  <c r="J342"/>
  <c r="O342"/>
  <c r="R342"/>
  <c r="P343"/>
  <c r="AU38" i="27"/>
  <c r="AS47"/>
  <c r="K350"/>
  <c r="I351"/>
  <c r="S350"/>
  <c r="Q351"/>
  <c r="P344"/>
  <c r="S28" i="20"/>
  <c r="U28" s="1"/>
  <c r="E27" i="4"/>
  <c r="D27"/>
  <c r="M27"/>
  <c r="K27"/>
  <c r="L27"/>
  <c r="AF38" i="27"/>
  <c r="AG38"/>
  <c r="AG29" i="25"/>
  <c r="AI29" s="1"/>
  <c r="AJ30" s="1"/>
  <c r="AL28"/>
  <c r="X31" i="27"/>
  <c r="W32" s="1"/>
  <c r="AD30"/>
  <c r="Y31"/>
  <c r="AA31" s="1"/>
  <c r="AC31" s="1"/>
  <c r="Z31"/>
  <c r="AH27" i="26"/>
  <c r="AG27"/>
  <c r="AI27" s="1"/>
  <c r="AE41"/>
  <c r="AF41"/>
  <c r="U25" i="16"/>
  <c r="R26"/>
  <c r="P27" i="24"/>
  <c r="R27" s="1"/>
  <c r="T26"/>
  <c r="V26" s="1"/>
  <c r="S27"/>
  <c r="AM25" i="27"/>
  <c r="AI26"/>
  <c r="AH26"/>
  <c r="AJ26" s="1"/>
  <c r="AB30" i="24"/>
  <c r="Z31" s="1"/>
  <c r="AE30"/>
  <c r="AC30"/>
  <c r="O26" i="16"/>
  <c r="P26"/>
  <c r="E27"/>
  <c r="D27"/>
  <c r="T45" i="27"/>
  <c r="U44"/>
  <c r="M45"/>
  <c r="S45"/>
  <c r="K46"/>
  <c r="L47" s="1"/>
  <c r="O46"/>
  <c r="T46" s="1"/>
  <c r="T44" i="26"/>
  <c r="L45"/>
  <c r="N47"/>
  <c r="R45"/>
  <c r="J46"/>
  <c r="N46" i="25"/>
  <c r="S46" s="1"/>
  <c r="P46"/>
  <c r="O47" s="1"/>
  <c r="R45"/>
  <c r="AE37"/>
  <c r="H46"/>
  <c r="J46" s="1"/>
  <c r="K46"/>
  <c r="T44"/>
  <c r="L45"/>
  <c r="K47"/>
  <c r="I61"/>
  <c r="L33" i="23"/>
  <c r="AO27" i="24"/>
  <c r="K29"/>
  <c r="F30"/>
  <c r="H30" s="1"/>
  <c r="I29"/>
  <c r="J29" s="1"/>
  <c r="K30" s="1"/>
  <c r="AL27"/>
  <c r="J33" i="23"/>
  <c r="K33" s="1"/>
  <c r="H34"/>
  <c r="G35" s="1"/>
  <c r="F35"/>
  <c r="P35"/>
  <c r="L34"/>
  <c r="I34"/>
  <c r="T29" i="20"/>
  <c r="O30"/>
  <c r="V28" i="23"/>
  <c r="S28"/>
  <c r="T28" s="1"/>
  <c r="R28"/>
  <c r="Q29" i="20"/>
  <c r="Y25"/>
  <c r="AB25" s="1"/>
  <c r="AC25"/>
  <c r="Q25" i="16"/>
  <c r="T25" s="1"/>
  <c r="T19" i="14"/>
  <c r="M20"/>
  <c r="O20" s="1"/>
  <c r="H19"/>
  <c r="E20"/>
  <c r="M31" i="20"/>
  <c r="M32" s="1"/>
  <c r="G34"/>
  <c r="L33"/>
  <c r="I33"/>
  <c r="H34" s="1"/>
  <c r="W35" s="1"/>
  <c r="AK19" i="16"/>
  <c r="AM19" s="1"/>
  <c r="AG20"/>
  <c r="AF20"/>
  <c r="AD21"/>
  <c r="Z21"/>
  <c r="V23"/>
  <c r="G26"/>
  <c r="N24"/>
  <c r="H26"/>
  <c r="M25"/>
  <c r="I25"/>
  <c r="L25" s="1"/>
  <c r="J26"/>
  <c r="G31" i="10"/>
  <c r="C32"/>
  <c r="D32" s="1"/>
  <c r="B33"/>
  <c r="E32"/>
  <c r="F31"/>
  <c r="AI29"/>
  <c r="AG30"/>
  <c r="AI30" s="1"/>
  <c r="X35"/>
  <c r="Z35"/>
  <c r="AB35" s="1"/>
  <c r="W36"/>
  <c r="R18" i="17"/>
  <c r="L19"/>
  <c r="P19"/>
  <c r="M34" i="10"/>
  <c r="J35"/>
  <c r="K35" s="1"/>
  <c r="N35" s="1"/>
  <c r="L35"/>
  <c r="I36"/>
  <c r="AA25"/>
  <c r="Y26"/>
  <c r="AU27" i="17"/>
  <c r="AT27" s="1"/>
  <c r="AS28" s="1"/>
  <c r="AU28" s="1"/>
  <c r="AT28" s="1"/>
  <c r="BC19"/>
  <c r="AY19"/>
  <c r="AV20" s="1"/>
  <c r="AQ19"/>
  <c r="AN20" s="1"/>
  <c r="AO21" s="1"/>
  <c r="AL20"/>
  <c r="AM20" s="1"/>
  <c r="AK21"/>
  <c r="AP19"/>
  <c r="AR19" s="1"/>
  <c r="AE18"/>
  <c r="J19"/>
  <c r="V19"/>
  <c r="U19"/>
  <c r="W19" s="1"/>
  <c r="AC19"/>
  <c r="Y19"/>
  <c r="I19"/>
  <c r="G20"/>
  <c r="F58"/>
  <c r="J19" i="14"/>
  <c r="L19" s="1"/>
  <c r="C27"/>
  <c r="V23" i="9"/>
  <c r="W23" s="1"/>
  <c r="AL23"/>
  <c r="AM23" s="1"/>
  <c r="AB26" i="12"/>
  <c r="S26"/>
  <c r="J26"/>
  <c r="Q27" i="4"/>
  <c r="I27"/>
  <c r="J27"/>
  <c r="N27"/>
  <c r="R27"/>
  <c r="O27"/>
  <c r="H27"/>
  <c r="P27"/>
  <c r="B28"/>
  <c r="A29" i="1"/>
  <c r="P41" i="30" l="1"/>
  <c r="AO42" i="27"/>
  <c r="AT42" s="1"/>
  <c r="AP42"/>
  <c r="AO40" i="25"/>
  <c r="AN40"/>
  <c r="AS40" s="1"/>
  <c r="AT40" s="1"/>
  <c r="W41" i="30"/>
  <c r="X41" s="1"/>
  <c r="V42"/>
  <c r="AN52" i="26"/>
  <c r="AS52" s="1"/>
  <c r="AO52"/>
  <c r="Y40" i="30"/>
  <c r="Y41" s="1"/>
  <c r="N42"/>
  <c r="O42" s="1"/>
  <c r="M43"/>
  <c r="K335" i="9"/>
  <c r="U152" i="30"/>
  <c r="T339"/>
  <c r="U336"/>
  <c r="D340"/>
  <c r="D339"/>
  <c r="K339"/>
  <c r="L336"/>
  <c r="D341" i="1"/>
  <c r="B340" i="30"/>
  <c r="T336" i="12"/>
  <c r="I338" i="4"/>
  <c r="G338"/>
  <c r="F338"/>
  <c r="H338"/>
  <c r="O338"/>
  <c r="K338"/>
  <c r="Q338"/>
  <c r="E338"/>
  <c r="M338"/>
  <c r="P338"/>
  <c r="J338"/>
  <c r="N338"/>
  <c r="L338"/>
  <c r="R338"/>
  <c r="D338"/>
  <c r="E338" i="20"/>
  <c r="D338"/>
  <c r="AF338" i="26"/>
  <c r="F338"/>
  <c r="K338" s="1"/>
  <c r="AO338"/>
  <c r="AN338"/>
  <c r="N338"/>
  <c r="S338" s="1"/>
  <c r="AO338" i="25"/>
  <c r="AF338"/>
  <c r="F338"/>
  <c r="K338" s="1"/>
  <c r="AH338" i="24"/>
  <c r="N338"/>
  <c r="X338"/>
  <c r="D338"/>
  <c r="AA338" i="9"/>
  <c r="K346"/>
  <c r="AU38"/>
  <c r="K336" i="12"/>
  <c r="B339" i="24"/>
  <c r="B339" i="27"/>
  <c r="B339" i="12"/>
  <c r="B339" i="9"/>
  <c r="B339" i="25"/>
  <c r="D339" s="1"/>
  <c r="B339" i="26"/>
  <c r="D339" s="1"/>
  <c r="B339" i="20"/>
  <c r="B339" i="16"/>
  <c r="B339" i="4"/>
  <c r="B339" i="23"/>
  <c r="D339" s="1"/>
  <c r="B339" i="14"/>
  <c r="C339" s="1"/>
  <c r="B339" i="17"/>
  <c r="D339" s="1"/>
  <c r="G337" i="27"/>
  <c r="L337" s="1"/>
  <c r="AP337"/>
  <c r="O337"/>
  <c r="T337" s="1"/>
  <c r="AC336" i="12"/>
  <c r="E338" i="16"/>
  <c r="D338"/>
  <c r="D338" i="27"/>
  <c r="E338"/>
  <c r="AO338" i="9"/>
  <c r="G337"/>
  <c r="AJ346" s="1"/>
  <c r="G335"/>
  <c r="AB335" s="1"/>
  <c r="AD335" s="1"/>
  <c r="AE335" s="1"/>
  <c r="G336"/>
  <c r="T346" s="1"/>
  <c r="F338" i="12"/>
  <c r="AD350" s="1"/>
  <c r="F337"/>
  <c r="U350" s="1"/>
  <c r="F336"/>
  <c r="L350" s="1"/>
  <c r="AE338" i="25"/>
  <c r="AN338"/>
  <c r="AE338" i="26"/>
  <c r="G28" i="4"/>
  <c r="F28"/>
  <c r="AR38" i="9"/>
  <c r="AS38"/>
  <c r="AM27"/>
  <c r="AM31" s="1"/>
  <c r="AM35" s="1"/>
  <c r="AM39" s="1"/>
  <c r="AM43" s="1"/>
  <c r="AM47" s="1"/>
  <c r="AM51" s="1"/>
  <c r="AM55" s="1"/>
  <c r="AM59" s="1"/>
  <c r="AM63" s="1"/>
  <c r="AM67" s="1"/>
  <c r="AM71" s="1"/>
  <c r="AM75" s="1"/>
  <c r="AM79" s="1"/>
  <c r="AM83" s="1"/>
  <c r="AM87" s="1"/>
  <c r="AM91" s="1"/>
  <c r="AM95" s="1"/>
  <c r="AM99" s="1"/>
  <c r="AM103" s="1"/>
  <c r="AM107" s="1"/>
  <c r="AM111" s="1"/>
  <c r="AM115" s="1"/>
  <c r="AM119" s="1"/>
  <c r="AM123" s="1"/>
  <c r="AM127" s="1"/>
  <c r="AM131" s="1"/>
  <c r="AM135" s="1"/>
  <c r="AM139" s="1"/>
  <c r="AM143" s="1"/>
  <c r="AM147" s="1"/>
  <c r="AM151" s="1"/>
  <c r="AM155" s="1"/>
  <c r="AM159" s="1"/>
  <c r="AM163" s="1"/>
  <c r="AM167" s="1"/>
  <c r="AM171" s="1"/>
  <c r="AM175" s="1"/>
  <c r="AM179" s="1"/>
  <c r="AM183" s="1"/>
  <c r="AM187" s="1"/>
  <c r="AM191" s="1"/>
  <c r="AM195" s="1"/>
  <c r="AM199" s="1"/>
  <c r="AM203" s="1"/>
  <c r="AM207" s="1"/>
  <c r="AM211" s="1"/>
  <c r="AM215" s="1"/>
  <c r="AM219" s="1"/>
  <c r="AM223" s="1"/>
  <c r="AM227" s="1"/>
  <c r="AM231" s="1"/>
  <c r="AM235" s="1"/>
  <c r="AM239" s="1"/>
  <c r="AM243" s="1"/>
  <c r="AM247" s="1"/>
  <c r="AM251" s="1"/>
  <c r="AM255" s="1"/>
  <c r="AM259" s="1"/>
  <c r="AM263" s="1"/>
  <c r="AM267" s="1"/>
  <c r="AM271" s="1"/>
  <c r="AM275" s="1"/>
  <c r="AM279" s="1"/>
  <c r="AM283" s="1"/>
  <c r="AM287" s="1"/>
  <c r="AM291" s="1"/>
  <c r="AM295" s="1"/>
  <c r="AM299" s="1"/>
  <c r="AM303" s="1"/>
  <c r="AM307" s="1"/>
  <c r="AM311" s="1"/>
  <c r="AM315" s="1"/>
  <c r="AM319" s="1"/>
  <c r="AM323" s="1"/>
  <c r="AM327" s="1"/>
  <c r="AM331" s="1"/>
  <c r="W27"/>
  <c r="W31" s="1"/>
  <c r="W35" s="1"/>
  <c r="W39" s="1"/>
  <c r="W43" s="1"/>
  <c r="W47" s="1"/>
  <c r="W51" s="1"/>
  <c r="W55" s="1"/>
  <c r="W59" s="1"/>
  <c r="W63" s="1"/>
  <c r="W67" s="1"/>
  <c r="W71" s="1"/>
  <c r="W75" s="1"/>
  <c r="W79" s="1"/>
  <c r="W83" s="1"/>
  <c r="W87" s="1"/>
  <c r="W91" s="1"/>
  <c r="W95" s="1"/>
  <c r="W99" s="1"/>
  <c r="W103" s="1"/>
  <c r="W107" s="1"/>
  <c r="W111" s="1"/>
  <c r="W115" s="1"/>
  <c r="W119" s="1"/>
  <c r="W123" s="1"/>
  <c r="W127" s="1"/>
  <c r="W131" s="1"/>
  <c r="W135" s="1"/>
  <c r="W139" s="1"/>
  <c r="W143" s="1"/>
  <c r="W147" s="1"/>
  <c r="W151" s="1"/>
  <c r="W155" s="1"/>
  <c r="W159" s="1"/>
  <c r="W163" s="1"/>
  <c r="W167" s="1"/>
  <c r="W171" s="1"/>
  <c r="W175" s="1"/>
  <c r="W179" s="1"/>
  <c r="W183" s="1"/>
  <c r="W187" s="1"/>
  <c r="W191" s="1"/>
  <c r="W195" s="1"/>
  <c r="W199" s="1"/>
  <c r="W203" s="1"/>
  <c r="W207" s="1"/>
  <c r="W211" s="1"/>
  <c r="W215" s="1"/>
  <c r="W219" s="1"/>
  <c r="W223" s="1"/>
  <c r="W227" s="1"/>
  <c r="W231" s="1"/>
  <c r="W235" s="1"/>
  <c r="W239" s="1"/>
  <c r="W243" s="1"/>
  <c r="W247" s="1"/>
  <c r="W251" s="1"/>
  <c r="W255" s="1"/>
  <c r="W259" s="1"/>
  <c r="W263" s="1"/>
  <c r="W267" s="1"/>
  <c r="W271" s="1"/>
  <c r="W275" s="1"/>
  <c r="W279" s="1"/>
  <c r="W283" s="1"/>
  <c r="W287" s="1"/>
  <c r="W291" s="1"/>
  <c r="W295" s="1"/>
  <c r="W299" s="1"/>
  <c r="W303" s="1"/>
  <c r="W307" s="1"/>
  <c r="W311" s="1"/>
  <c r="W315" s="1"/>
  <c r="W319" s="1"/>
  <c r="W323" s="1"/>
  <c r="W327" s="1"/>
  <c r="W331" s="1"/>
  <c r="AR52" i="26"/>
  <c r="O343"/>
  <c r="J343"/>
  <c r="H344"/>
  <c r="R343"/>
  <c r="P344"/>
  <c r="AR46" i="25"/>
  <c r="AU39" i="27"/>
  <c r="AS48"/>
  <c r="P345"/>
  <c r="Q352"/>
  <c r="S351"/>
  <c r="I352"/>
  <c r="K351"/>
  <c r="E28" i="4"/>
  <c r="D28"/>
  <c r="L28"/>
  <c r="M28"/>
  <c r="K28"/>
  <c r="AF39" i="27"/>
  <c r="AG39"/>
  <c r="AK29" i="25"/>
  <c r="AG30" s="1"/>
  <c r="AI30" s="1"/>
  <c r="AJ31" s="1"/>
  <c r="AD31" i="27"/>
  <c r="X32"/>
  <c r="W33" s="1"/>
  <c r="AB32"/>
  <c r="Z32"/>
  <c r="Y32"/>
  <c r="AA32" s="1"/>
  <c r="AC32" s="1"/>
  <c r="AK27" i="26"/>
  <c r="AL27" s="1"/>
  <c r="AJ28"/>
  <c r="AE42"/>
  <c r="AF42"/>
  <c r="U27" i="24"/>
  <c r="Q28"/>
  <c r="S28" s="1"/>
  <c r="P28"/>
  <c r="T27"/>
  <c r="O27" i="16"/>
  <c r="AK27" i="27"/>
  <c r="AL26"/>
  <c r="R27" i="16"/>
  <c r="AA31" i="24"/>
  <c r="AB31" s="1"/>
  <c r="AD30"/>
  <c r="AF30" s="1"/>
  <c r="P27" i="16"/>
  <c r="U26"/>
  <c r="E28"/>
  <c r="D28"/>
  <c r="T45" i="26"/>
  <c r="U45" i="27"/>
  <c r="M46"/>
  <c r="O47"/>
  <c r="K47"/>
  <c r="L48" s="1"/>
  <c r="S46"/>
  <c r="L46" i="26"/>
  <c r="J47"/>
  <c r="K48" s="1"/>
  <c r="R46"/>
  <c r="S47" s="1"/>
  <c r="N48"/>
  <c r="P47" i="25"/>
  <c r="O48" s="1"/>
  <c r="R46"/>
  <c r="N47"/>
  <c r="S47" s="1"/>
  <c r="AE38"/>
  <c r="H47"/>
  <c r="J47" s="1"/>
  <c r="T45"/>
  <c r="L46"/>
  <c r="I62"/>
  <c r="M33" i="23"/>
  <c r="L29" i="24"/>
  <c r="I30"/>
  <c r="J30" s="1"/>
  <c r="F31"/>
  <c r="G31"/>
  <c r="AK28"/>
  <c r="AM28" s="1"/>
  <c r="AN27"/>
  <c r="AP27" s="1"/>
  <c r="AJ28"/>
  <c r="H35" i="23"/>
  <c r="G36" s="1"/>
  <c r="J34"/>
  <c r="K34" s="1"/>
  <c r="L35" s="1"/>
  <c r="P36"/>
  <c r="I35"/>
  <c r="F36"/>
  <c r="R29" i="20"/>
  <c r="P30"/>
  <c r="U28" i="23"/>
  <c r="W28" s="1"/>
  <c r="Q29"/>
  <c r="X26" i="20"/>
  <c r="Z26" s="1"/>
  <c r="AA26" s="1"/>
  <c r="AD25"/>
  <c r="Q26" i="16"/>
  <c r="T26" s="1"/>
  <c r="M21" i="14"/>
  <c r="P20"/>
  <c r="R20" s="1"/>
  <c r="N20"/>
  <c r="S20"/>
  <c r="Q20"/>
  <c r="G35" i="20"/>
  <c r="I34"/>
  <c r="H35" s="1"/>
  <c r="W36" s="1"/>
  <c r="J33"/>
  <c r="K33" s="1"/>
  <c r="AI20" i="16"/>
  <c r="AL20"/>
  <c r="AH20"/>
  <c r="V24"/>
  <c r="Y22"/>
  <c r="AA22" s="1"/>
  <c r="AC21"/>
  <c r="AE21" s="1"/>
  <c r="X22"/>
  <c r="G27"/>
  <c r="O19" i="17"/>
  <c r="Q19" s="1"/>
  <c r="S19" s="1"/>
  <c r="N25" i="16"/>
  <c r="H27"/>
  <c r="M26"/>
  <c r="I26"/>
  <c r="L26" s="1"/>
  <c r="J27"/>
  <c r="G32" i="10"/>
  <c r="B34"/>
  <c r="E33"/>
  <c r="C33"/>
  <c r="D33" s="1"/>
  <c r="G33" s="1"/>
  <c r="F32"/>
  <c r="Z36"/>
  <c r="AB36" s="1"/>
  <c r="W37"/>
  <c r="X36"/>
  <c r="M35"/>
  <c r="J36"/>
  <c r="K36" s="1"/>
  <c r="N36" s="1"/>
  <c r="L36"/>
  <c r="I37"/>
  <c r="Y27"/>
  <c r="AA26"/>
  <c r="K19" i="17"/>
  <c r="M19" s="1"/>
  <c r="N19" s="1"/>
  <c r="AX20"/>
  <c r="AY20" s="1"/>
  <c r="AV21" s="1"/>
  <c r="AW22" s="1"/>
  <c r="AW21"/>
  <c r="AQ20"/>
  <c r="AN21" s="1"/>
  <c r="AO22" s="1"/>
  <c r="AS29"/>
  <c r="AZ20"/>
  <c r="AP20"/>
  <c r="AR20" s="1"/>
  <c r="AJ21"/>
  <c r="AI25"/>
  <c r="AH25" s="1"/>
  <c r="AG26" s="1"/>
  <c r="AB19"/>
  <c r="AD19" s="1"/>
  <c r="T20"/>
  <c r="X19"/>
  <c r="Z19" s="1"/>
  <c r="AA19" s="1"/>
  <c r="H20"/>
  <c r="F59"/>
  <c r="T26" i="12"/>
  <c r="I20" i="14"/>
  <c r="K20"/>
  <c r="F20"/>
  <c r="G20"/>
  <c r="E21" s="1"/>
  <c r="C28"/>
  <c r="AC26" i="12"/>
  <c r="K26"/>
  <c r="B29" i="4"/>
  <c r="I28"/>
  <c r="J28"/>
  <c r="H28"/>
  <c r="R28"/>
  <c r="P28"/>
  <c r="Q28"/>
  <c r="N28"/>
  <c r="O28"/>
  <c r="A30" i="1"/>
  <c r="AN53" i="26" l="1"/>
  <c r="AO53"/>
  <c r="W42" i="30"/>
  <c r="X42" s="1"/>
  <c r="V43"/>
  <c r="P42"/>
  <c r="AS53" i="26"/>
  <c r="N43" i="30"/>
  <c r="O43" s="1"/>
  <c r="M44"/>
  <c r="Y42"/>
  <c r="AN41" i="25"/>
  <c r="AS41" s="1"/>
  <c r="AT41" s="1"/>
  <c r="AO41"/>
  <c r="AP43" i="27"/>
  <c r="AO43"/>
  <c r="AT43" s="1"/>
  <c r="L335" i="9"/>
  <c r="N335" s="1"/>
  <c r="O335" s="1"/>
  <c r="T335"/>
  <c r="V335" s="1"/>
  <c r="W335" s="1"/>
  <c r="AJ335"/>
  <c r="AL335" s="1"/>
  <c r="AM335" s="1"/>
  <c r="U336" i="12"/>
  <c r="AD336"/>
  <c r="L336"/>
  <c r="E340" i="30"/>
  <c r="E339"/>
  <c r="I343"/>
  <c r="I340"/>
  <c r="R343"/>
  <c r="R340"/>
  <c r="G29" i="4"/>
  <c r="F29"/>
  <c r="L346" i="9"/>
  <c r="AB338"/>
  <c r="G338" i="27"/>
  <c r="L338" s="1"/>
  <c r="AP338"/>
  <c r="O338"/>
  <c r="T338" s="1"/>
  <c r="D339" i="16"/>
  <c r="E339"/>
  <c r="F339" i="26"/>
  <c r="K339" s="1"/>
  <c r="AE339"/>
  <c r="AO339"/>
  <c r="AF339"/>
  <c r="N339"/>
  <c r="S339" s="1"/>
  <c r="AO339" i="9"/>
  <c r="D340"/>
  <c r="D341"/>
  <c r="D339"/>
  <c r="D339" i="27"/>
  <c r="E339"/>
  <c r="AE339" i="25"/>
  <c r="AN339" i="26"/>
  <c r="B340" i="24"/>
  <c r="B340" i="25"/>
  <c r="D340" s="1"/>
  <c r="B340" i="12"/>
  <c r="B340" i="9"/>
  <c r="B340" i="26"/>
  <c r="D340" s="1"/>
  <c r="B340" i="27"/>
  <c r="B340" i="16"/>
  <c r="B340" i="23"/>
  <c r="D340" s="1"/>
  <c r="B340" i="14"/>
  <c r="C340" s="1"/>
  <c r="B340" i="4"/>
  <c r="B340" i="20"/>
  <c r="B340" i="17"/>
  <c r="D340" s="1"/>
  <c r="AO338" i="27"/>
  <c r="G339" i="4"/>
  <c r="F339"/>
  <c r="H339"/>
  <c r="P339"/>
  <c r="K339"/>
  <c r="N339"/>
  <c r="J339"/>
  <c r="E339"/>
  <c r="L339"/>
  <c r="Q339"/>
  <c r="O339"/>
  <c r="I339"/>
  <c r="R339"/>
  <c r="D339"/>
  <c r="M339"/>
  <c r="E339" i="20"/>
  <c r="D339"/>
  <c r="AN339" i="25"/>
  <c r="AO339"/>
  <c r="AN340" s="1"/>
  <c r="AS340" s="1"/>
  <c r="AF339"/>
  <c r="F339"/>
  <c r="K339" s="1"/>
  <c r="G338" i="12"/>
  <c r="AE350" s="1"/>
  <c r="G337"/>
  <c r="V350" s="1"/>
  <c r="G336"/>
  <c r="M350" s="1"/>
  <c r="X339" i="24"/>
  <c r="D339"/>
  <c r="AH339"/>
  <c r="N339"/>
  <c r="D342" i="1"/>
  <c r="B341" i="30"/>
  <c r="AT38" i="9"/>
  <c r="AV38" s="1"/>
  <c r="AQ39"/>
  <c r="AT52" i="26"/>
  <c r="R344"/>
  <c r="P345"/>
  <c r="O344"/>
  <c r="J344"/>
  <c r="H345"/>
  <c r="AR47" i="25"/>
  <c r="AU40" i="27"/>
  <c r="AS49"/>
  <c r="I353"/>
  <c r="K352"/>
  <c r="Q353"/>
  <c r="S352"/>
  <c r="P346"/>
  <c r="S29" i="20"/>
  <c r="U29" s="1"/>
  <c r="E29" i="4"/>
  <c r="D29"/>
  <c r="M29"/>
  <c r="K29"/>
  <c r="L29"/>
  <c r="AF40" i="27"/>
  <c r="AG40"/>
  <c r="AH30" i="25"/>
  <c r="AL29"/>
  <c r="AD32" i="27"/>
  <c r="AK30" i="25"/>
  <c r="V27" i="24"/>
  <c r="AG28" i="26"/>
  <c r="AI28" s="1"/>
  <c r="AJ29" s="1"/>
  <c r="AB33" i="27"/>
  <c r="Y33"/>
  <c r="AA33" s="1"/>
  <c r="Z33"/>
  <c r="X33"/>
  <c r="W34" s="1"/>
  <c r="AB34" s="1"/>
  <c r="AH28" i="26"/>
  <c r="AE43"/>
  <c r="AF43"/>
  <c r="AC31" i="24"/>
  <c r="AD31" s="1"/>
  <c r="U28"/>
  <c r="R28"/>
  <c r="Q29" s="1"/>
  <c r="R28" i="16"/>
  <c r="P28"/>
  <c r="U27"/>
  <c r="AM26" i="27"/>
  <c r="AI27"/>
  <c r="AH27"/>
  <c r="AJ27" s="1"/>
  <c r="AA32" i="24"/>
  <c r="AE31"/>
  <c r="Z32"/>
  <c r="AB32" s="1"/>
  <c r="Z33" s="1"/>
  <c r="O28" i="16"/>
  <c r="E29"/>
  <c r="D29"/>
  <c r="T47" i="27"/>
  <c r="U46"/>
  <c r="M47"/>
  <c r="S47"/>
  <c r="K48"/>
  <c r="L49" s="1"/>
  <c r="O48"/>
  <c r="T48" s="1"/>
  <c r="T46" i="26"/>
  <c r="L47"/>
  <c r="N49"/>
  <c r="S49" s="1"/>
  <c r="R47"/>
  <c r="S48" s="1"/>
  <c r="J48"/>
  <c r="N48" i="25"/>
  <c r="P48"/>
  <c r="O49" s="1"/>
  <c r="R47"/>
  <c r="AE39"/>
  <c r="H48"/>
  <c r="J48" s="1"/>
  <c r="K48"/>
  <c r="T46"/>
  <c r="L47"/>
  <c r="K49"/>
  <c r="I63"/>
  <c r="M34" i="23"/>
  <c r="AO28" i="24"/>
  <c r="L30"/>
  <c r="H31"/>
  <c r="G32" s="1"/>
  <c r="K31"/>
  <c r="I31"/>
  <c r="AL28"/>
  <c r="AK29" s="1"/>
  <c r="AM29" s="1"/>
  <c r="H36" i="23"/>
  <c r="G37" s="1"/>
  <c r="J35"/>
  <c r="K35" s="1"/>
  <c r="I36"/>
  <c r="P37"/>
  <c r="F37"/>
  <c r="V29"/>
  <c r="S29"/>
  <c r="T29" s="1"/>
  <c r="R29"/>
  <c r="Q30" i="20"/>
  <c r="T30"/>
  <c r="O31"/>
  <c r="Y26"/>
  <c r="AB26" s="1"/>
  <c r="AC26"/>
  <c r="Q27" i="16"/>
  <c r="T27" s="1"/>
  <c r="S21" i="14"/>
  <c r="T20"/>
  <c r="O21"/>
  <c r="M22" s="1"/>
  <c r="Q21"/>
  <c r="N21"/>
  <c r="G36" i="20"/>
  <c r="I35"/>
  <c r="H36" s="1"/>
  <c r="W37" s="1"/>
  <c r="J34"/>
  <c r="K34" s="1"/>
  <c r="AK20" i="16"/>
  <c r="AM20" s="1"/>
  <c r="AG21"/>
  <c r="AF21"/>
  <c r="V25"/>
  <c r="Z22"/>
  <c r="AD22"/>
  <c r="G28"/>
  <c r="M27"/>
  <c r="P20" i="17"/>
  <c r="I27" i="16"/>
  <c r="L27" s="1"/>
  <c r="N26"/>
  <c r="H28"/>
  <c r="J28"/>
  <c r="F33" i="10"/>
  <c r="B35"/>
  <c r="E34"/>
  <c r="C34"/>
  <c r="D34" s="1"/>
  <c r="W38"/>
  <c r="X37"/>
  <c r="Z37"/>
  <c r="AB37" s="1"/>
  <c r="M36"/>
  <c r="J37"/>
  <c r="K37" s="1"/>
  <c r="N37" s="1"/>
  <c r="I38"/>
  <c r="L37"/>
  <c r="Y28"/>
  <c r="AA27"/>
  <c r="L20" i="17"/>
  <c r="R19"/>
  <c r="BC20"/>
  <c r="AZ21" s="1"/>
  <c r="BA22" s="1"/>
  <c r="BB20"/>
  <c r="BD20" s="1"/>
  <c r="BA21"/>
  <c r="AU29"/>
  <c r="AT29" s="1"/>
  <c r="AS30" s="1"/>
  <c r="AX21"/>
  <c r="AP21"/>
  <c r="AR21" s="1"/>
  <c r="AK22"/>
  <c r="AL21"/>
  <c r="AE19"/>
  <c r="U20"/>
  <c r="W20" s="1"/>
  <c r="AC20"/>
  <c r="Y20"/>
  <c r="J20"/>
  <c r="V20"/>
  <c r="AF19"/>
  <c r="G21"/>
  <c r="I20"/>
  <c r="F60"/>
  <c r="L26" i="12"/>
  <c r="H20" i="14"/>
  <c r="J20"/>
  <c r="L20" s="1"/>
  <c r="C29"/>
  <c r="U26" i="12"/>
  <c r="AD26"/>
  <c r="B30" i="4"/>
  <c r="Q29"/>
  <c r="H29"/>
  <c r="O29"/>
  <c r="J29"/>
  <c r="I29"/>
  <c r="P29"/>
  <c r="R29"/>
  <c r="N29"/>
  <c r="A31" i="1"/>
  <c r="AN42" i="25" l="1"/>
  <c r="AS42" s="1"/>
  <c r="AT42" s="1"/>
  <c r="AO42"/>
  <c r="P43" i="30"/>
  <c r="AP44" i="27"/>
  <c r="AO44"/>
  <c r="AT44" s="1"/>
  <c r="M45" i="30"/>
  <c r="N44"/>
  <c r="O44" s="1"/>
  <c r="W43"/>
  <c r="X43" s="1"/>
  <c r="V44"/>
  <c r="AN54" i="26"/>
  <c r="AS54" s="1"/>
  <c r="AO54"/>
  <c r="V336" i="12"/>
  <c r="M336"/>
  <c r="AE336"/>
  <c r="AU39" i="9"/>
  <c r="AE340" i="25"/>
  <c r="F340" i="30"/>
  <c r="F339"/>
  <c r="K343"/>
  <c r="J340"/>
  <c r="T343"/>
  <c r="S340"/>
  <c r="B341" i="12"/>
  <c r="B341" i="25"/>
  <c r="D341" s="1"/>
  <c r="B341" i="24"/>
  <c r="B341" i="9"/>
  <c r="B341" i="27"/>
  <c r="B341" i="26"/>
  <c r="D341" s="1"/>
  <c r="B341" i="23"/>
  <c r="D341" s="1"/>
  <c r="B341" i="20"/>
  <c r="B341" i="4"/>
  <c r="B341" i="14"/>
  <c r="C341" s="1"/>
  <c r="B341" i="16"/>
  <c r="B341" i="17"/>
  <c r="D341" s="1"/>
  <c r="G340" i="4"/>
  <c r="F340"/>
  <c r="I340"/>
  <c r="J340"/>
  <c r="O340"/>
  <c r="K340"/>
  <c r="E340"/>
  <c r="R340"/>
  <c r="Q340"/>
  <c r="P340"/>
  <c r="H340"/>
  <c r="N340"/>
  <c r="L340"/>
  <c r="D340"/>
  <c r="M340"/>
  <c r="D340" i="27"/>
  <c r="E340"/>
  <c r="AO340" i="9"/>
  <c r="E340"/>
  <c r="R350" s="1"/>
  <c r="E341"/>
  <c r="AH350" s="1"/>
  <c r="E339"/>
  <c r="AO340" i="25"/>
  <c r="AF340"/>
  <c r="F340"/>
  <c r="Y342" i="9"/>
  <c r="I350"/>
  <c r="Y339"/>
  <c r="I339"/>
  <c r="Q339"/>
  <c r="Q350"/>
  <c r="AO339" i="27"/>
  <c r="G30" i="4"/>
  <c r="F30"/>
  <c r="D343" i="1"/>
  <c r="B342" i="30"/>
  <c r="D340" i="20"/>
  <c r="E340"/>
  <c r="D340" i="16"/>
  <c r="E340"/>
  <c r="AF340" i="26"/>
  <c r="AN340"/>
  <c r="AS340" s="1"/>
  <c r="AO340"/>
  <c r="AN341" s="1"/>
  <c r="F340"/>
  <c r="K340" s="1"/>
  <c r="N340"/>
  <c r="S340" s="1"/>
  <c r="H338" i="12"/>
  <c r="AF350" s="1"/>
  <c r="H337"/>
  <c r="W350" s="1"/>
  <c r="H336"/>
  <c r="N350" s="1"/>
  <c r="AH340" i="24"/>
  <c r="N340"/>
  <c r="X340"/>
  <c r="D340"/>
  <c r="G339" i="27"/>
  <c r="L339" s="1"/>
  <c r="AP339"/>
  <c r="O339"/>
  <c r="T339" s="1"/>
  <c r="AG339" i="9"/>
  <c r="AG350"/>
  <c r="AE340" i="26"/>
  <c r="AJ340" s="1"/>
  <c r="AR39" i="9"/>
  <c r="AS39"/>
  <c r="AR53" i="26"/>
  <c r="AT53" s="1"/>
  <c r="O345"/>
  <c r="J345"/>
  <c r="H346"/>
  <c r="R345"/>
  <c r="P346"/>
  <c r="AR48" i="25"/>
  <c r="AU41" i="27"/>
  <c r="AS50"/>
  <c r="S48" i="25"/>
  <c r="S353" i="27"/>
  <c r="Q354"/>
  <c r="K353"/>
  <c r="I354"/>
  <c r="P347"/>
  <c r="E30" i="4"/>
  <c r="D30"/>
  <c r="L30"/>
  <c r="M30"/>
  <c r="K30"/>
  <c r="AF41" i="27"/>
  <c r="AG41"/>
  <c r="AL30" i="25"/>
  <c r="AK28" i="26"/>
  <c r="AH29" s="1"/>
  <c r="AG31" i="25"/>
  <c r="AI31" s="1"/>
  <c r="AK31" s="1"/>
  <c r="AH31"/>
  <c r="O29" i="16"/>
  <c r="AC33" i="27"/>
  <c r="AD33" s="1"/>
  <c r="AE44" i="26"/>
  <c r="AF44"/>
  <c r="T28" i="24"/>
  <c r="V28" s="1"/>
  <c r="P29"/>
  <c r="R29" s="1"/>
  <c r="S29"/>
  <c r="P29" i="16"/>
  <c r="R29"/>
  <c r="U28"/>
  <c r="AL27" i="27"/>
  <c r="AK28"/>
  <c r="AE32" i="24"/>
  <c r="AC32"/>
  <c r="AD32" s="1"/>
  <c r="AF31"/>
  <c r="AA33"/>
  <c r="AB33" s="1"/>
  <c r="E30" i="16"/>
  <c r="D30"/>
  <c r="U47" i="27"/>
  <c r="M48"/>
  <c r="T47" i="26"/>
  <c r="O49" i="27"/>
  <c r="K49"/>
  <c r="L50" s="1"/>
  <c r="S48"/>
  <c r="L48" i="26"/>
  <c r="J49"/>
  <c r="R48"/>
  <c r="N50"/>
  <c r="S50" s="1"/>
  <c r="P49" i="25"/>
  <c r="O50" s="1"/>
  <c r="R48"/>
  <c r="N49"/>
  <c r="S49" s="1"/>
  <c r="AE40"/>
  <c r="H49"/>
  <c r="J49" s="1"/>
  <c r="K50" s="1"/>
  <c r="T47"/>
  <c r="L48"/>
  <c r="I64"/>
  <c r="AN28" i="24"/>
  <c r="AP28" s="1"/>
  <c r="M35" i="23"/>
  <c r="AJ29" i="24"/>
  <c r="AL29" s="1"/>
  <c r="AK30" s="1"/>
  <c r="AM30" s="1"/>
  <c r="F32"/>
  <c r="H32" s="1"/>
  <c r="F33" s="1"/>
  <c r="J31"/>
  <c r="L31" s="1"/>
  <c r="I32"/>
  <c r="H37" i="23"/>
  <c r="G38" s="1"/>
  <c r="P39" s="1"/>
  <c r="F38"/>
  <c r="L36"/>
  <c r="P38"/>
  <c r="I37"/>
  <c r="J36"/>
  <c r="K36" s="1"/>
  <c r="L37" s="1"/>
  <c r="R30" i="20"/>
  <c r="P31"/>
  <c r="Q31" s="1"/>
  <c r="U29" i="23"/>
  <c r="W29" s="1"/>
  <c r="Q30"/>
  <c r="AD26" i="20"/>
  <c r="X27"/>
  <c r="Z27" s="1"/>
  <c r="AA27" s="1"/>
  <c r="Q28" i="16"/>
  <c r="T28" s="1"/>
  <c r="M28"/>
  <c r="P21" i="14"/>
  <c r="R21" s="1"/>
  <c r="T21" s="1"/>
  <c r="V26" i="12"/>
  <c r="O20" i="17"/>
  <c r="P21" s="1"/>
  <c r="M33" i="20"/>
  <c r="L34"/>
  <c r="L35"/>
  <c r="G37"/>
  <c r="I36"/>
  <c r="J35"/>
  <c r="AL21" i="16"/>
  <c r="AI21"/>
  <c r="AH21"/>
  <c r="Y23"/>
  <c r="AA23" s="1"/>
  <c r="AC22"/>
  <c r="AE22" s="1"/>
  <c r="X23"/>
  <c r="V26"/>
  <c r="G29"/>
  <c r="N27"/>
  <c r="H29"/>
  <c r="I28"/>
  <c r="J29"/>
  <c r="G34" i="10"/>
  <c r="C35"/>
  <c r="D35" s="1"/>
  <c r="B36"/>
  <c r="E35"/>
  <c r="F34"/>
  <c r="Z38"/>
  <c r="AB38" s="1"/>
  <c r="W39"/>
  <c r="X38"/>
  <c r="K20" i="17"/>
  <c r="M20" s="1"/>
  <c r="N20" s="1"/>
  <c r="M26" i="12"/>
  <c r="J38" i="10"/>
  <c r="K38" s="1"/>
  <c r="N38" s="1"/>
  <c r="I39"/>
  <c r="L38"/>
  <c r="M38" s="1"/>
  <c r="M37"/>
  <c r="Y29"/>
  <c r="AA28"/>
  <c r="N22" i="14"/>
  <c r="BB21" i="17"/>
  <c r="BD21" s="1"/>
  <c r="AU30"/>
  <c r="AT30" s="1"/>
  <c r="AS31" s="1"/>
  <c r="AY21"/>
  <c r="AV22" s="1"/>
  <c r="AW23" s="1"/>
  <c r="BC21"/>
  <c r="AQ21"/>
  <c r="AN22" s="1"/>
  <c r="AM21"/>
  <c r="AI26"/>
  <c r="AH26" s="1"/>
  <c r="AG27" s="1"/>
  <c r="AB20"/>
  <c r="AD20" s="1"/>
  <c r="AF20" s="1"/>
  <c r="T21"/>
  <c r="X20"/>
  <c r="Z20" s="1"/>
  <c r="AA20" s="1"/>
  <c r="H21"/>
  <c r="F61"/>
  <c r="C30" i="14"/>
  <c r="AE26" i="12"/>
  <c r="I30" i="4"/>
  <c r="N30"/>
  <c r="J30"/>
  <c r="R30"/>
  <c r="P30"/>
  <c r="Q30"/>
  <c r="O30"/>
  <c r="H30"/>
  <c r="B31"/>
  <c r="A32" i="1"/>
  <c r="M46" i="30" l="1"/>
  <c r="N45"/>
  <c r="O45" s="1"/>
  <c r="AO45" i="27"/>
  <c r="AT45" s="1"/>
  <c r="AP45"/>
  <c r="Y43" i="30"/>
  <c r="AN55" i="26"/>
  <c r="AS55" s="1"/>
  <c r="AO55"/>
  <c r="W44" i="30"/>
  <c r="X44" s="1"/>
  <c r="V45"/>
  <c r="P44"/>
  <c r="AN43" i="25"/>
  <c r="AS43" s="1"/>
  <c r="AT43" s="1"/>
  <c r="AO43"/>
  <c r="W336" i="12"/>
  <c r="Y336" s="1"/>
  <c r="N336"/>
  <c r="P336" s="1"/>
  <c r="AF336"/>
  <c r="AH336" s="1"/>
  <c r="AO340" i="27"/>
  <c r="AT340" s="1"/>
  <c r="AF341" i="25"/>
  <c r="G340" i="30"/>
  <c r="G339"/>
  <c r="J343"/>
  <c r="K340"/>
  <c r="S343"/>
  <c r="T340"/>
  <c r="G31" i="4"/>
  <c r="F31"/>
  <c r="B342" i="24"/>
  <c r="B342" i="12"/>
  <c r="B342" i="26"/>
  <c r="D342" s="1"/>
  <c r="B342" i="9"/>
  <c r="B342" i="25"/>
  <c r="D342" s="1"/>
  <c r="B342" i="27"/>
  <c r="B342" i="23"/>
  <c r="D342" s="1"/>
  <c r="B342" i="20"/>
  <c r="B342" i="4"/>
  <c r="B342" i="14"/>
  <c r="C342" s="1"/>
  <c r="B342" i="16"/>
  <c r="B342" i="17"/>
  <c r="D342" s="1"/>
  <c r="J339" i="9"/>
  <c r="G340" i="27"/>
  <c r="L340" s="1"/>
  <c r="AP340"/>
  <c r="O340"/>
  <c r="T340" s="1"/>
  <c r="D341" i="20"/>
  <c r="E341"/>
  <c r="F341" i="26"/>
  <c r="K341" s="1"/>
  <c r="AE341"/>
  <c r="AF341"/>
  <c r="AO341"/>
  <c r="AN342" s="1"/>
  <c r="AS342" s="1"/>
  <c r="N341"/>
  <c r="S341" s="1"/>
  <c r="AO341" i="9"/>
  <c r="F341"/>
  <c r="AI350" s="1"/>
  <c r="F339"/>
  <c r="F340"/>
  <c r="S350" s="1"/>
  <c r="AN341" i="25"/>
  <c r="F341"/>
  <c r="AO341"/>
  <c r="AN342" s="1"/>
  <c r="AS342" s="1"/>
  <c r="AE341"/>
  <c r="AH339" i="9"/>
  <c r="AI339" s="1"/>
  <c r="D344" i="1"/>
  <c r="B343" i="30"/>
  <c r="R339" i="9"/>
  <c r="S339" s="1"/>
  <c r="Z339"/>
  <c r="Z342"/>
  <c r="J350"/>
  <c r="D341" i="16"/>
  <c r="E341"/>
  <c r="G341" i="4"/>
  <c r="F341"/>
  <c r="O341"/>
  <c r="H341"/>
  <c r="R341"/>
  <c r="Q341"/>
  <c r="E341"/>
  <c r="D341"/>
  <c r="L341"/>
  <c r="N341"/>
  <c r="K341"/>
  <c r="J341"/>
  <c r="I341"/>
  <c r="P341"/>
  <c r="M341"/>
  <c r="D341" i="27"/>
  <c r="E341"/>
  <c r="X341" i="24"/>
  <c r="D341"/>
  <c r="AH341"/>
  <c r="N341"/>
  <c r="D343" i="12"/>
  <c r="D342"/>
  <c r="D341"/>
  <c r="AQ40" i="9"/>
  <c r="AT39"/>
  <c r="AV39" s="1"/>
  <c r="AR54" i="26"/>
  <c r="AT54" s="1"/>
  <c r="O346"/>
  <c r="P347"/>
  <c r="R346"/>
  <c r="J346"/>
  <c r="H347"/>
  <c r="AR49" i="25"/>
  <c r="AU42" i="27"/>
  <c r="AS51"/>
  <c r="P348"/>
  <c r="I355"/>
  <c r="K354"/>
  <c r="Q355"/>
  <c r="S354"/>
  <c r="S30" i="20"/>
  <c r="U30" s="1"/>
  <c r="K35"/>
  <c r="L36" s="1"/>
  <c r="E31" i="4"/>
  <c r="D31"/>
  <c r="M31"/>
  <c r="K31"/>
  <c r="L31"/>
  <c r="AJ32" i="25"/>
  <c r="AF42" i="27"/>
  <c r="AG42"/>
  <c r="AL31" i="25"/>
  <c r="AL28" i="26"/>
  <c r="AG29"/>
  <c r="AI29" s="1"/>
  <c r="AK29" s="1"/>
  <c r="AG32" i="25"/>
  <c r="AI32" s="1"/>
  <c r="AH32"/>
  <c r="R30" i="16"/>
  <c r="X34" i="27"/>
  <c r="W35" s="1"/>
  <c r="U29" i="24"/>
  <c r="Y34" i="27"/>
  <c r="AA34" s="1"/>
  <c r="AC34" s="1"/>
  <c r="AD34" s="1"/>
  <c r="AE45" i="26"/>
  <c r="AF45"/>
  <c r="Z34" i="27"/>
  <c r="T48" i="26"/>
  <c r="Q30" i="24"/>
  <c r="S30" s="1"/>
  <c r="P30"/>
  <c r="T29"/>
  <c r="U29" i="16"/>
  <c r="P30"/>
  <c r="AJ33" i="25"/>
  <c r="O30" i="16"/>
  <c r="AH28" i="27"/>
  <c r="AJ28" s="1"/>
  <c r="AK29" s="1"/>
  <c r="AI28"/>
  <c r="AM27"/>
  <c r="AF32" i="24"/>
  <c r="AA34"/>
  <c r="AE33"/>
  <c r="AC33"/>
  <c r="AD33" s="1"/>
  <c r="Z34"/>
  <c r="E31" i="16"/>
  <c r="D31"/>
  <c r="T49" i="27"/>
  <c r="U48"/>
  <c r="M49"/>
  <c r="S49"/>
  <c r="K50"/>
  <c r="L51" s="1"/>
  <c r="O50"/>
  <c r="T50" s="1"/>
  <c r="M50"/>
  <c r="L49" i="26"/>
  <c r="N51"/>
  <c r="S51" s="1"/>
  <c r="R49"/>
  <c r="J50"/>
  <c r="N50" i="25"/>
  <c r="P50"/>
  <c r="O51" s="1"/>
  <c r="R49"/>
  <c r="AE41"/>
  <c r="T48"/>
  <c r="H50"/>
  <c r="J50" s="1"/>
  <c r="L49"/>
  <c r="K51"/>
  <c r="I65"/>
  <c r="AO29" i="24"/>
  <c r="K32"/>
  <c r="AN29"/>
  <c r="AO30" s="1"/>
  <c r="AJ30"/>
  <c r="AL30" s="1"/>
  <c r="J32"/>
  <c r="G33"/>
  <c r="I33" s="1"/>
  <c r="I38" i="23"/>
  <c r="F39"/>
  <c r="H38"/>
  <c r="G39" s="1"/>
  <c r="M36"/>
  <c r="J37"/>
  <c r="V30"/>
  <c r="S30"/>
  <c r="T30" s="1"/>
  <c r="R30"/>
  <c r="R31" i="20"/>
  <c r="S31" s="1"/>
  <c r="P32"/>
  <c r="O32"/>
  <c r="Y27"/>
  <c r="AB27" s="1"/>
  <c r="AC27"/>
  <c r="Q29" i="16"/>
  <c r="T29" s="1"/>
  <c r="S22" i="14"/>
  <c r="O22"/>
  <c r="M23" s="1"/>
  <c r="N23" s="1"/>
  <c r="Q22"/>
  <c r="W26" i="12"/>
  <c r="Y26" s="1"/>
  <c r="Q20" i="17"/>
  <c r="S20" s="1"/>
  <c r="L21"/>
  <c r="J36" i="20"/>
  <c r="K36" s="1"/>
  <c r="M34"/>
  <c r="H37"/>
  <c r="W38" s="1"/>
  <c r="G30" i="16"/>
  <c r="AG22"/>
  <c r="AF22"/>
  <c r="AK21"/>
  <c r="AM21" s="1"/>
  <c r="AD23"/>
  <c r="Z23"/>
  <c r="V27"/>
  <c r="J30"/>
  <c r="L28"/>
  <c r="N28" s="1"/>
  <c r="H30"/>
  <c r="I29"/>
  <c r="L29" s="1"/>
  <c r="G35" i="10"/>
  <c r="C36"/>
  <c r="D36" s="1"/>
  <c r="B37"/>
  <c r="E36"/>
  <c r="F35"/>
  <c r="X39"/>
  <c r="Z39"/>
  <c r="AB39" s="1"/>
  <c r="W40"/>
  <c r="R20" i="17"/>
  <c r="N26" i="12"/>
  <c r="P26" s="1"/>
  <c r="I40" i="10"/>
  <c r="L39"/>
  <c r="J39"/>
  <c r="K39" s="1"/>
  <c r="N39" s="1"/>
  <c r="Y30"/>
  <c r="AA29"/>
  <c r="AX22" i="17"/>
  <c r="AY22" s="1"/>
  <c r="AU31"/>
  <c r="AT31" s="1"/>
  <c r="AS32" s="1"/>
  <c r="AU32" s="1"/>
  <c r="AT32" s="1"/>
  <c r="AZ22"/>
  <c r="AP22"/>
  <c r="AR22" s="1"/>
  <c r="AO23"/>
  <c r="AJ22"/>
  <c r="AE20"/>
  <c r="J21"/>
  <c r="K21" s="1"/>
  <c r="V21"/>
  <c r="AC21"/>
  <c r="U21"/>
  <c r="Y21"/>
  <c r="I21"/>
  <c r="G22"/>
  <c r="F62"/>
  <c r="C31" i="14"/>
  <c r="AF26" i="12"/>
  <c r="AH26" s="1"/>
  <c r="R31" i="4"/>
  <c r="H31"/>
  <c r="Q31"/>
  <c r="P31"/>
  <c r="I31"/>
  <c r="N31"/>
  <c r="J31"/>
  <c r="O31"/>
  <c r="B32"/>
  <c r="A33" i="1"/>
  <c r="P45" i="30" l="1"/>
  <c r="U44"/>
  <c r="AN44" i="25"/>
  <c r="AS44" s="1"/>
  <c r="AT44" s="1"/>
  <c r="AO44"/>
  <c r="Y44" i="30"/>
  <c r="N46"/>
  <c r="O46" s="1"/>
  <c r="M47"/>
  <c r="V46"/>
  <c r="W45"/>
  <c r="X45" s="1"/>
  <c r="AN56" i="26"/>
  <c r="AS56" s="1"/>
  <c r="AO56"/>
  <c r="AO46" i="27"/>
  <c r="AT46" s="1"/>
  <c r="AP46"/>
  <c r="AA339" i="9"/>
  <c r="K339"/>
  <c r="D344" i="30"/>
  <c r="T347" s="1"/>
  <c r="D343"/>
  <c r="O341"/>
  <c r="L343"/>
  <c r="L340"/>
  <c r="AE342" i="26"/>
  <c r="U343" i="30"/>
  <c r="U340"/>
  <c r="G32" i="4"/>
  <c r="F32"/>
  <c r="S341" i="12"/>
  <c r="S355"/>
  <c r="D345" i="1"/>
  <c r="B344" i="30"/>
  <c r="K350" i="9"/>
  <c r="AA342"/>
  <c r="AO341" i="27"/>
  <c r="D342" i="20"/>
  <c r="E342"/>
  <c r="D342" i="27"/>
  <c r="E342"/>
  <c r="AO342" i="9"/>
  <c r="G341"/>
  <c r="AJ350" s="1"/>
  <c r="G339"/>
  <c r="G340"/>
  <c r="T350" s="1"/>
  <c r="E342" i="12"/>
  <c r="T355" s="1"/>
  <c r="E341"/>
  <c r="K355" s="1"/>
  <c r="E343"/>
  <c r="AC355" s="1"/>
  <c r="J355"/>
  <c r="J341"/>
  <c r="AB355"/>
  <c r="AB341"/>
  <c r="G341" i="27"/>
  <c r="L341" s="1"/>
  <c r="AP341"/>
  <c r="O341"/>
  <c r="T341" s="1"/>
  <c r="B343" i="24"/>
  <c r="B343" i="12"/>
  <c r="B343" i="27"/>
  <c r="B343" i="9"/>
  <c r="B343" i="25"/>
  <c r="D343" s="1"/>
  <c r="B343" i="26"/>
  <c r="D343" s="1"/>
  <c r="B343" i="23"/>
  <c r="D343" s="1"/>
  <c r="B343" i="20"/>
  <c r="B343" i="16"/>
  <c r="B343" i="4"/>
  <c r="B343" i="14"/>
  <c r="C343" s="1"/>
  <c r="B343" i="17"/>
  <c r="D343" s="1"/>
  <c r="E342" i="16"/>
  <c r="D342"/>
  <c r="G342" i="4"/>
  <c r="F342"/>
  <c r="I342"/>
  <c r="H342"/>
  <c r="J342"/>
  <c r="N342"/>
  <c r="D342"/>
  <c r="R342"/>
  <c r="O342"/>
  <c r="P342"/>
  <c r="L342"/>
  <c r="Q342"/>
  <c r="M342"/>
  <c r="E342"/>
  <c r="K342"/>
  <c r="F342" i="25"/>
  <c r="K342" s="1"/>
  <c r="AO342"/>
  <c r="AE342"/>
  <c r="AF342"/>
  <c r="AO342" i="26"/>
  <c r="AF342"/>
  <c r="F342"/>
  <c r="K342" s="1"/>
  <c r="N342"/>
  <c r="S342" s="1"/>
  <c r="AH342" i="24"/>
  <c r="N342"/>
  <c r="X342"/>
  <c r="D342"/>
  <c r="AI26" i="12"/>
  <c r="AI31" s="1"/>
  <c r="AI36" s="1"/>
  <c r="AI41" s="1"/>
  <c r="AI46" s="1"/>
  <c r="AI51" s="1"/>
  <c r="AI56" s="1"/>
  <c r="AI61" s="1"/>
  <c r="AI66" s="1"/>
  <c r="AI71" s="1"/>
  <c r="AI76" s="1"/>
  <c r="AI81" s="1"/>
  <c r="AI86" s="1"/>
  <c r="AI91" s="1"/>
  <c r="AI96" s="1"/>
  <c r="AI101" s="1"/>
  <c r="AI106" s="1"/>
  <c r="AI111" s="1"/>
  <c r="AI116" s="1"/>
  <c r="AI121" s="1"/>
  <c r="AI126" s="1"/>
  <c r="AI131" s="1"/>
  <c r="AI136" s="1"/>
  <c r="AI141" s="1"/>
  <c r="AI146" s="1"/>
  <c r="AI151" s="1"/>
  <c r="AI156" s="1"/>
  <c r="AI161" s="1"/>
  <c r="AI166" s="1"/>
  <c r="AI171" s="1"/>
  <c r="AI176" s="1"/>
  <c r="AI181" s="1"/>
  <c r="AI186" s="1"/>
  <c r="AI191" s="1"/>
  <c r="AI196" s="1"/>
  <c r="AI201" s="1"/>
  <c r="AI206" s="1"/>
  <c r="AI211" s="1"/>
  <c r="AI216" s="1"/>
  <c r="AI221" s="1"/>
  <c r="AI226" s="1"/>
  <c r="AI231" s="1"/>
  <c r="AI236" s="1"/>
  <c r="AI241" s="1"/>
  <c r="AI246" s="1"/>
  <c r="AI251" s="1"/>
  <c r="AI256" s="1"/>
  <c r="AI261" s="1"/>
  <c r="AI266" s="1"/>
  <c r="AI271" s="1"/>
  <c r="AI276" s="1"/>
  <c r="AI281" s="1"/>
  <c r="AI286" s="1"/>
  <c r="AI291" s="1"/>
  <c r="AI296" s="1"/>
  <c r="AI301" s="1"/>
  <c r="AI306" s="1"/>
  <c r="AI311" s="1"/>
  <c r="AI316" s="1"/>
  <c r="AI321" s="1"/>
  <c r="AI326" s="1"/>
  <c r="AI331" s="1"/>
  <c r="AI336" s="1"/>
  <c r="Q26"/>
  <c r="Q31" s="1"/>
  <c r="Q36" s="1"/>
  <c r="Q41" s="1"/>
  <c r="Q46" s="1"/>
  <c r="Q51" s="1"/>
  <c r="Q56" s="1"/>
  <c r="Q61" s="1"/>
  <c r="Q66" s="1"/>
  <c r="Q71" s="1"/>
  <c r="Q76" s="1"/>
  <c r="Q81" s="1"/>
  <c r="Q86" s="1"/>
  <c r="Q91" s="1"/>
  <c r="Q96" s="1"/>
  <c r="Q101" s="1"/>
  <c r="Q106" s="1"/>
  <c r="Q111" s="1"/>
  <c r="Q116" s="1"/>
  <c r="Q121" s="1"/>
  <c r="Q126" s="1"/>
  <c r="Q131" s="1"/>
  <c r="Q136" s="1"/>
  <c r="Q141" s="1"/>
  <c r="Q146" s="1"/>
  <c r="Q151" s="1"/>
  <c r="Q156" s="1"/>
  <c r="Q161" s="1"/>
  <c r="Q166" s="1"/>
  <c r="Q171" s="1"/>
  <c r="Q176" s="1"/>
  <c r="Q181" s="1"/>
  <c r="Q186" s="1"/>
  <c r="Q191" s="1"/>
  <c r="Q196" s="1"/>
  <c r="Q201" s="1"/>
  <c r="Q206" s="1"/>
  <c r="Q211" s="1"/>
  <c r="Q216" s="1"/>
  <c r="Q221" s="1"/>
  <c r="Q226" s="1"/>
  <c r="Q231" s="1"/>
  <c r="Q236" s="1"/>
  <c r="Q241" s="1"/>
  <c r="Q246" s="1"/>
  <c r="Q251" s="1"/>
  <c r="Q256" s="1"/>
  <c r="Q261" s="1"/>
  <c r="Q266" s="1"/>
  <c r="Q271" s="1"/>
  <c r="Q276" s="1"/>
  <c r="Q281" s="1"/>
  <c r="Q286" s="1"/>
  <c r="Q291" s="1"/>
  <c r="Q296" s="1"/>
  <c r="Q301" s="1"/>
  <c r="Q306" s="1"/>
  <c r="Q311" s="1"/>
  <c r="Q316" s="1"/>
  <c r="Q321" s="1"/>
  <c r="Q326" s="1"/>
  <c r="Q331" s="1"/>
  <c r="Q336" s="1"/>
  <c r="Z26"/>
  <c r="Z31" s="1"/>
  <c r="Z36" s="1"/>
  <c r="Z41" s="1"/>
  <c r="Z46" s="1"/>
  <c r="Z51" s="1"/>
  <c r="Z56" s="1"/>
  <c r="Z61" s="1"/>
  <c r="Z66" s="1"/>
  <c r="Z71" s="1"/>
  <c r="Z76" s="1"/>
  <c r="Z81" s="1"/>
  <c r="Z86" s="1"/>
  <c r="Z91" s="1"/>
  <c r="Z96" s="1"/>
  <c r="Z101" s="1"/>
  <c r="Z106" s="1"/>
  <c r="Z111" s="1"/>
  <c r="Z116" s="1"/>
  <c r="Z121" s="1"/>
  <c r="Z126" s="1"/>
  <c r="Z131" s="1"/>
  <c r="Z136" s="1"/>
  <c r="Z141" s="1"/>
  <c r="Z146" s="1"/>
  <c r="Z151" s="1"/>
  <c r="Z156" s="1"/>
  <c r="Z161" s="1"/>
  <c r="Z166" s="1"/>
  <c r="Z171" s="1"/>
  <c r="Z176" s="1"/>
  <c r="Z181" s="1"/>
  <c r="Z186" s="1"/>
  <c r="Z191" s="1"/>
  <c r="Z196" s="1"/>
  <c r="Z201" s="1"/>
  <c r="Z206" s="1"/>
  <c r="Z211" s="1"/>
  <c r="Z216" s="1"/>
  <c r="Z221" s="1"/>
  <c r="Z226" s="1"/>
  <c r="Z231" s="1"/>
  <c r="Z236" s="1"/>
  <c r="Z241" s="1"/>
  <c r="Z246" s="1"/>
  <c r="Z251" s="1"/>
  <c r="Z256" s="1"/>
  <c r="Z261" s="1"/>
  <c r="Z266" s="1"/>
  <c r="Z271" s="1"/>
  <c r="Z276" s="1"/>
  <c r="Z281" s="1"/>
  <c r="Z286" s="1"/>
  <c r="Z291" s="1"/>
  <c r="Z296" s="1"/>
  <c r="Z301" s="1"/>
  <c r="Z306" s="1"/>
  <c r="Z311" s="1"/>
  <c r="Z316" s="1"/>
  <c r="Z321" s="1"/>
  <c r="Z326" s="1"/>
  <c r="Z331" s="1"/>
  <c r="Z336" s="1"/>
  <c r="AU40" i="9"/>
  <c r="AR40"/>
  <c r="AS40"/>
  <c r="AR55" i="26"/>
  <c r="AT55" s="1"/>
  <c r="R347"/>
  <c r="P348"/>
  <c r="O347"/>
  <c r="H348"/>
  <c r="J347"/>
  <c r="T49"/>
  <c r="AR50" i="25"/>
  <c r="S50"/>
  <c r="AU43" i="27"/>
  <c r="AS52"/>
  <c r="M35" i="20"/>
  <c r="M36" s="1"/>
  <c r="S355" i="27"/>
  <c r="Q356"/>
  <c r="K355"/>
  <c r="I356"/>
  <c r="P349"/>
  <c r="T31" i="20"/>
  <c r="U31" s="1"/>
  <c r="E32" i="4"/>
  <c r="D32"/>
  <c r="L32"/>
  <c r="M32"/>
  <c r="K32"/>
  <c r="AK32" i="25"/>
  <c r="AL32" s="1"/>
  <c r="AJ30" i="26"/>
  <c r="AF43" i="27"/>
  <c r="AG43"/>
  <c r="AH30" i="26"/>
  <c r="AG30"/>
  <c r="AI30" s="1"/>
  <c r="AJ31" s="1"/>
  <c r="O31" i="16"/>
  <c r="AB35" i="27"/>
  <c r="V29" i="24"/>
  <c r="Z35" i="27"/>
  <c r="AE46" i="26"/>
  <c r="AF46"/>
  <c r="X35" i="27"/>
  <c r="W36" s="1"/>
  <c r="Y35"/>
  <c r="AA35" s="1"/>
  <c r="AC35" s="1"/>
  <c r="AL29" i="26"/>
  <c r="U30" i="16"/>
  <c r="P31"/>
  <c r="U30" i="24"/>
  <c r="R30"/>
  <c r="T30" s="1"/>
  <c r="AL28" i="27"/>
  <c r="AB34" i="24"/>
  <c r="AA35" s="1"/>
  <c r="AF33"/>
  <c r="AE34"/>
  <c r="AC34"/>
  <c r="R31" i="16"/>
  <c r="E32"/>
  <c r="D32"/>
  <c r="U49" i="27"/>
  <c r="O51"/>
  <c r="K51"/>
  <c r="L52" s="1"/>
  <c r="S50"/>
  <c r="L50" i="26"/>
  <c r="J51"/>
  <c r="R50"/>
  <c r="N52"/>
  <c r="P51" i="25"/>
  <c r="O52" s="1"/>
  <c r="R50"/>
  <c r="N51"/>
  <c r="S51" s="1"/>
  <c r="AE42"/>
  <c r="T49"/>
  <c r="H51"/>
  <c r="J51" s="1"/>
  <c r="L50"/>
  <c r="I66"/>
  <c r="AP29" i="24"/>
  <c r="L32"/>
  <c r="K33"/>
  <c r="H33"/>
  <c r="J33" s="1"/>
  <c r="I39" i="23"/>
  <c r="P40"/>
  <c r="H39"/>
  <c r="G40" s="1"/>
  <c r="J38"/>
  <c r="K38" s="1"/>
  <c r="L39" s="1"/>
  <c r="F40"/>
  <c r="AK31" i="24"/>
  <c r="AN30"/>
  <c r="AJ31"/>
  <c r="K37" i="23"/>
  <c r="M37" s="1"/>
  <c r="Q32" i="20"/>
  <c r="R32" s="1"/>
  <c r="S32" s="1"/>
  <c r="T32"/>
  <c r="O33"/>
  <c r="U30" i="23"/>
  <c r="W30" s="1"/>
  <c r="Q31"/>
  <c r="X28" i="20"/>
  <c r="Z28" s="1"/>
  <c r="AA28" s="1"/>
  <c r="AD27"/>
  <c r="Q30" i="16"/>
  <c r="T30" s="1"/>
  <c r="M29"/>
  <c r="N29" s="1"/>
  <c r="P22" i="14"/>
  <c r="R22" s="1"/>
  <c r="T22" s="1"/>
  <c r="M21" i="17"/>
  <c r="N21" s="1"/>
  <c r="G38" i="20"/>
  <c r="L37"/>
  <c r="I37"/>
  <c r="H38" s="1"/>
  <c r="W39" s="1"/>
  <c r="AI22" i="16"/>
  <c r="AL22"/>
  <c r="AH22"/>
  <c r="H31"/>
  <c r="V28"/>
  <c r="Y24"/>
  <c r="AA24" s="1"/>
  <c r="AC23"/>
  <c r="AE23" s="1"/>
  <c r="X24"/>
  <c r="G31"/>
  <c r="I30"/>
  <c r="L30" s="1"/>
  <c r="M30"/>
  <c r="J31"/>
  <c r="G36" i="10"/>
  <c r="E37"/>
  <c r="C37"/>
  <c r="D37" s="1"/>
  <c r="G37" s="1"/>
  <c r="B38"/>
  <c r="F36"/>
  <c r="AA30"/>
  <c r="Y31"/>
  <c r="X40"/>
  <c r="Z40"/>
  <c r="AB40" s="1"/>
  <c r="W41"/>
  <c r="M39"/>
  <c r="O21" i="17"/>
  <c r="Q21" s="1"/>
  <c r="S21" s="1"/>
  <c r="BC22"/>
  <c r="AZ23" s="1"/>
  <c r="BA24" s="1"/>
  <c r="J40" i="10"/>
  <c r="K40" s="1"/>
  <c r="N40" s="1"/>
  <c r="I41"/>
  <c r="L40"/>
  <c r="BA23" i="17"/>
  <c r="BB22"/>
  <c r="AV23"/>
  <c r="AS33"/>
  <c r="AL22"/>
  <c r="AQ22" s="1"/>
  <c r="AK23"/>
  <c r="AI27"/>
  <c r="AH27" s="1"/>
  <c r="AG28" s="1"/>
  <c r="W21"/>
  <c r="AB21" s="1"/>
  <c r="AD21" s="1"/>
  <c r="AF21" s="1"/>
  <c r="T22"/>
  <c r="H22"/>
  <c r="L22"/>
  <c r="F63"/>
  <c r="C32" i="14"/>
  <c r="C33"/>
  <c r="B33" i="4"/>
  <c r="J32"/>
  <c r="H32"/>
  <c r="R32"/>
  <c r="O32"/>
  <c r="N32"/>
  <c r="P32"/>
  <c r="I32"/>
  <c r="Q32"/>
  <c r="A34" i="1"/>
  <c r="AE343" i="26" l="1"/>
  <c r="AO47" i="27"/>
  <c r="AT47" s="1"/>
  <c r="AP47"/>
  <c r="AN57" i="26"/>
  <c r="AS57" s="1"/>
  <c r="AO57"/>
  <c r="P46" i="30"/>
  <c r="V47"/>
  <c r="W46"/>
  <c r="X46" s="1"/>
  <c r="N47"/>
  <c r="O47" s="1"/>
  <c r="M48"/>
  <c r="Y45"/>
  <c r="AN45" i="25"/>
  <c r="AS45" s="1"/>
  <c r="AT45" s="1"/>
  <c r="AO45"/>
  <c r="T339" i="9"/>
  <c r="V339" s="1"/>
  <c r="W339" s="1"/>
  <c r="L339"/>
  <c r="N339" s="1"/>
  <c r="O339" s="1"/>
  <c r="AB339"/>
  <c r="AD339" s="1"/>
  <c r="AE339" s="1"/>
  <c r="AE343" i="25"/>
  <c r="AN343"/>
  <c r="AJ339" i="9"/>
  <c r="AL339" s="1"/>
  <c r="AM339" s="1"/>
  <c r="K347" i="30"/>
  <c r="I344"/>
  <c r="AO342" i="27"/>
  <c r="AT342" s="1"/>
  <c r="E344" i="30"/>
  <c r="E343"/>
  <c r="H343" i="4"/>
  <c r="G343"/>
  <c r="F343"/>
  <c r="O343"/>
  <c r="K343"/>
  <c r="P343"/>
  <c r="J343"/>
  <c r="I343"/>
  <c r="D343"/>
  <c r="M343"/>
  <c r="R343"/>
  <c r="Q343"/>
  <c r="N343"/>
  <c r="L343"/>
  <c r="E343"/>
  <c r="E343" i="20"/>
  <c r="D343"/>
  <c r="AO343" i="26"/>
  <c r="F343"/>
  <c r="K343" s="1"/>
  <c r="AF343"/>
  <c r="AN343"/>
  <c r="N343"/>
  <c r="S343" s="1"/>
  <c r="AO343" i="9"/>
  <c r="D345"/>
  <c r="D343"/>
  <c r="D344"/>
  <c r="F341" i="12"/>
  <c r="L355" s="1"/>
  <c r="F343"/>
  <c r="AD355" s="1"/>
  <c r="F342"/>
  <c r="U355" s="1"/>
  <c r="AC341"/>
  <c r="AD341" s="1"/>
  <c r="K341"/>
  <c r="L341" s="1"/>
  <c r="B344" i="24"/>
  <c r="B344" i="26"/>
  <c r="D344" s="1"/>
  <c r="B344" i="12"/>
  <c r="B344" i="9"/>
  <c r="B344" i="27"/>
  <c r="B344" i="25"/>
  <c r="D344" s="1"/>
  <c r="B344" i="23"/>
  <c r="D344" s="1"/>
  <c r="B344" i="14"/>
  <c r="C344" s="1"/>
  <c r="B344" i="4"/>
  <c r="B344" i="16"/>
  <c r="B344" i="20"/>
  <c r="B344" i="17"/>
  <c r="D344" s="1"/>
  <c r="G33" i="4"/>
  <c r="F33"/>
  <c r="D343" i="16"/>
  <c r="E343"/>
  <c r="AF343" i="25"/>
  <c r="AO343"/>
  <c r="F343"/>
  <c r="K343" s="1"/>
  <c r="D343" i="27"/>
  <c r="E343"/>
  <c r="X343" i="24"/>
  <c r="D343"/>
  <c r="AH343"/>
  <c r="N343"/>
  <c r="L350" i="9"/>
  <c r="AB342"/>
  <c r="G342" i="27"/>
  <c r="L342" s="1"/>
  <c r="AP342"/>
  <c r="O342"/>
  <c r="T342" s="1"/>
  <c r="D346" i="1"/>
  <c r="B345" i="30"/>
  <c r="T341" i="12"/>
  <c r="U341" s="1"/>
  <c r="AT40" i="9"/>
  <c r="AV40" s="1"/>
  <c r="AQ41"/>
  <c r="AR56" i="26"/>
  <c r="AT56" s="1"/>
  <c r="T50"/>
  <c r="J348"/>
  <c r="H349"/>
  <c r="O348"/>
  <c r="P349"/>
  <c r="R348"/>
  <c r="AU44" i="27"/>
  <c r="AS53"/>
  <c r="K356"/>
  <c r="I357"/>
  <c r="S356"/>
  <c r="Q357"/>
  <c r="P350"/>
  <c r="E33" i="4"/>
  <c r="D33"/>
  <c r="M33"/>
  <c r="K33"/>
  <c r="L33"/>
  <c r="AG33" i="25"/>
  <c r="AI33" s="1"/>
  <c r="AK33" s="1"/>
  <c r="AH33"/>
  <c r="AF44" i="27"/>
  <c r="AG44"/>
  <c r="AJ34" i="25"/>
  <c r="AK30" i="26"/>
  <c r="AG31" s="1"/>
  <c r="AI31" s="1"/>
  <c r="AJ32" s="1"/>
  <c r="U31" i="16"/>
  <c r="Z35" i="24"/>
  <c r="AB35" s="1"/>
  <c r="Z36" s="1"/>
  <c r="AE47" i="26"/>
  <c r="AF47"/>
  <c r="AB36" i="27"/>
  <c r="AD35"/>
  <c r="Z36"/>
  <c r="X36"/>
  <c r="W37" s="1"/>
  <c r="Y36"/>
  <c r="AA36" s="1"/>
  <c r="AC36" s="1"/>
  <c r="V30" i="24"/>
  <c r="P31"/>
  <c r="Q31"/>
  <c r="AM28" i="27"/>
  <c r="AH29"/>
  <c r="AJ29" s="1"/>
  <c r="AK30" s="1"/>
  <c r="AI29"/>
  <c r="AD34" i="24"/>
  <c r="AF34" s="1"/>
  <c r="AC35"/>
  <c r="O32" i="16"/>
  <c r="R32"/>
  <c r="P32"/>
  <c r="E33"/>
  <c r="D33"/>
  <c r="L38" i="23"/>
  <c r="M38" s="1"/>
  <c r="U50" i="27"/>
  <c r="T51"/>
  <c r="M51"/>
  <c r="S51"/>
  <c r="K52"/>
  <c r="L53" s="1"/>
  <c r="O52"/>
  <c r="T52" s="1"/>
  <c r="L51" i="26"/>
  <c r="N53"/>
  <c r="S53" s="1"/>
  <c r="R51"/>
  <c r="J52"/>
  <c r="K53" s="1"/>
  <c r="N52" i="25"/>
  <c r="S52" s="1"/>
  <c r="P52"/>
  <c r="O53" s="1"/>
  <c r="R51"/>
  <c r="AE43"/>
  <c r="T50"/>
  <c r="H52"/>
  <c r="J52" s="1"/>
  <c r="L51"/>
  <c r="I67"/>
  <c r="AP30" i="24"/>
  <c r="AO31"/>
  <c r="AM31"/>
  <c r="J39" i="23"/>
  <c r="K39" s="1"/>
  <c r="L40" s="1"/>
  <c r="L33" i="24"/>
  <c r="F34"/>
  <c r="G34"/>
  <c r="I40" i="23"/>
  <c r="P41"/>
  <c r="H40"/>
  <c r="G41" s="1"/>
  <c r="P42" s="1"/>
  <c r="F41"/>
  <c r="AL31" i="24"/>
  <c r="AK32" s="1"/>
  <c r="P33" i="20"/>
  <c r="T33" s="1"/>
  <c r="U32"/>
  <c r="V31" i="23"/>
  <c r="S31"/>
  <c r="T31" s="1"/>
  <c r="R31"/>
  <c r="Y28" i="20"/>
  <c r="AB28" s="1"/>
  <c r="AC28"/>
  <c r="Q31" i="16"/>
  <c r="S23" i="14"/>
  <c r="R21" i="17"/>
  <c r="O23" i="14"/>
  <c r="M24" s="1"/>
  <c r="Q23"/>
  <c r="P22" i="17"/>
  <c r="G39" i="20"/>
  <c r="J37"/>
  <c r="K37" s="1"/>
  <c r="I38"/>
  <c r="H39" s="1"/>
  <c r="W40" s="1"/>
  <c r="AF23" i="16"/>
  <c r="AK22"/>
  <c r="AM22" s="1"/>
  <c r="AG23"/>
  <c r="V29"/>
  <c r="AD24"/>
  <c r="Z24"/>
  <c r="G32"/>
  <c r="I31"/>
  <c r="L31" s="1"/>
  <c r="H32"/>
  <c r="J32"/>
  <c r="E38" i="10"/>
  <c r="C38"/>
  <c r="D38" s="1"/>
  <c r="B39"/>
  <c r="F37"/>
  <c r="AA31"/>
  <c r="Y32"/>
  <c r="X41"/>
  <c r="Z41"/>
  <c r="AB41" s="1"/>
  <c r="W42"/>
  <c r="X21" i="17"/>
  <c r="Z21" s="1"/>
  <c r="AE21" s="1"/>
  <c r="I42" i="10"/>
  <c r="J41"/>
  <c r="K41" s="1"/>
  <c r="N41" s="1"/>
  <c r="L41"/>
  <c r="M40"/>
  <c r="AM22" i="17"/>
  <c r="AJ23" s="1"/>
  <c r="AX23"/>
  <c r="AY23" s="1"/>
  <c r="AW24"/>
  <c r="AU33"/>
  <c r="AT33" s="1"/>
  <c r="AS34" s="1"/>
  <c r="AU34" s="1"/>
  <c r="AT34" s="1"/>
  <c r="BD22"/>
  <c r="BB23"/>
  <c r="AN23"/>
  <c r="U22"/>
  <c r="W22" s="1"/>
  <c r="AC22"/>
  <c r="J22"/>
  <c r="V22"/>
  <c r="G23"/>
  <c r="I22"/>
  <c r="F64"/>
  <c r="C34" i="14"/>
  <c r="B34" i="4"/>
  <c r="R33"/>
  <c r="O33"/>
  <c r="H33"/>
  <c r="P33"/>
  <c r="J33"/>
  <c r="Q33"/>
  <c r="I33"/>
  <c r="N33"/>
  <c r="A35" i="1"/>
  <c r="T51" i="26" l="1"/>
  <c r="Y46" i="30"/>
  <c r="M49"/>
  <c r="N48"/>
  <c r="O48" s="1"/>
  <c r="AN58" i="26"/>
  <c r="AS58" s="1"/>
  <c r="AO58"/>
  <c r="AP48" i="27"/>
  <c r="AO48"/>
  <c r="AT48" s="1"/>
  <c r="AN46" i="25"/>
  <c r="AS46" s="1"/>
  <c r="AT46" s="1"/>
  <c r="AO46"/>
  <c r="W47" i="30"/>
  <c r="X47" s="1"/>
  <c r="V48"/>
  <c r="P47"/>
  <c r="R347"/>
  <c r="S344"/>
  <c r="F344"/>
  <c r="F343"/>
  <c r="I347"/>
  <c r="J344"/>
  <c r="D347" i="1"/>
  <c r="B346" i="30"/>
  <c r="AP343" i="27"/>
  <c r="G343"/>
  <c r="L343" s="1"/>
  <c r="O343"/>
  <c r="T343" s="1"/>
  <c r="D344" i="16"/>
  <c r="E344"/>
  <c r="AO344" i="25"/>
  <c r="AE344"/>
  <c r="F344"/>
  <c r="AF344"/>
  <c r="AN344"/>
  <c r="AS344" s="1"/>
  <c r="AO344" i="9"/>
  <c r="E344"/>
  <c r="R354" s="1"/>
  <c r="E345"/>
  <c r="AH354" s="1"/>
  <c r="E343"/>
  <c r="AO344" i="26"/>
  <c r="F344"/>
  <c r="K344" s="1"/>
  <c r="AF344"/>
  <c r="N344"/>
  <c r="S344" s="1"/>
  <c r="Q354" i="9"/>
  <c r="Q343"/>
  <c r="AG354"/>
  <c r="AG343"/>
  <c r="AE344" i="26"/>
  <c r="AJ344" s="1"/>
  <c r="AN344"/>
  <c r="AS344" s="1"/>
  <c r="G34" i="4"/>
  <c r="F34"/>
  <c r="B345" i="24"/>
  <c r="B345" i="26"/>
  <c r="D345" s="1"/>
  <c r="B345" i="12"/>
  <c r="B345" i="9"/>
  <c r="B345" i="25"/>
  <c r="D345" s="1"/>
  <c r="B345" i="27"/>
  <c r="B345" i="23"/>
  <c r="D345" s="1"/>
  <c r="B345" i="20"/>
  <c r="B345" i="4"/>
  <c r="B345" i="14"/>
  <c r="C345" s="1"/>
  <c r="B345" i="16"/>
  <c r="B345" i="17"/>
  <c r="D345" s="1"/>
  <c r="AO343" i="27"/>
  <c r="D344" i="20"/>
  <c r="E344"/>
  <c r="I344" i="4"/>
  <c r="G344"/>
  <c r="F344"/>
  <c r="J344"/>
  <c r="Q344"/>
  <c r="H344"/>
  <c r="N344"/>
  <c r="K344"/>
  <c r="E344"/>
  <c r="M344"/>
  <c r="P344"/>
  <c r="O344"/>
  <c r="D344"/>
  <c r="L344"/>
  <c r="R344"/>
  <c r="D344" i="27"/>
  <c r="E344"/>
  <c r="G342" i="12"/>
  <c r="V355" s="1"/>
  <c r="G341"/>
  <c r="M355" s="1"/>
  <c r="G343"/>
  <c r="AE355" s="1"/>
  <c r="AH344" i="24"/>
  <c r="N344"/>
  <c r="X344"/>
  <c r="D344"/>
  <c r="Y343" i="9"/>
  <c r="I343"/>
  <c r="Y346"/>
  <c r="I354"/>
  <c r="AR41"/>
  <c r="AS41"/>
  <c r="AU41"/>
  <c r="AR57" i="26"/>
  <c r="AT57" s="1"/>
  <c r="O349"/>
  <c r="S52"/>
  <c r="P350"/>
  <c r="R349"/>
  <c r="H350"/>
  <c r="J349"/>
  <c r="AR51" i="25"/>
  <c r="AU45" i="27"/>
  <c r="AS54"/>
  <c r="S357"/>
  <c r="Q358"/>
  <c r="K357"/>
  <c r="I358"/>
  <c r="P351"/>
  <c r="AG34" i="25"/>
  <c r="AI34" s="1"/>
  <c r="AJ35" s="1"/>
  <c r="E34" i="4"/>
  <c r="D34"/>
  <c r="L34"/>
  <c r="M34"/>
  <c r="K34"/>
  <c r="AH34" i="25"/>
  <c r="AL33"/>
  <c r="AF45" i="27"/>
  <c r="AG45"/>
  <c r="AL30" i="26"/>
  <c r="AH31"/>
  <c r="AK31"/>
  <c r="AE48"/>
  <c r="AF48"/>
  <c r="AB37" i="27"/>
  <c r="AD36"/>
  <c r="Y37"/>
  <c r="AA37" s="1"/>
  <c r="X37"/>
  <c r="W38" s="1"/>
  <c r="Z37"/>
  <c r="AE35" i="24"/>
  <c r="R31"/>
  <c r="S31"/>
  <c r="U31"/>
  <c r="AL29" i="27"/>
  <c r="AI30" s="1"/>
  <c r="R33" i="16"/>
  <c r="AA36" i="24"/>
  <c r="AB36" s="1"/>
  <c r="AD35"/>
  <c r="Q32" i="16"/>
  <c r="T32" s="1"/>
  <c r="P33"/>
  <c r="O33"/>
  <c r="E34"/>
  <c r="D34"/>
  <c r="M52" i="27"/>
  <c r="U51"/>
  <c r="O53"/>
  <c r="K53"/>
  <c r="L54" s="1"/>
  <c r="S52"/>
  <c r="L52" i="26"/>
  <c r="J53"/>
  <c r="R52"/>
  <c r="T52" s="1"/>
  <c r="N54"/>
  <c r="P53" i="25"/>
  <c r="O54" s="1"/>
  <c r="R52"/>
  <c r="N53"/>
  <c r="S53" s="1"/>
  <c r="AE44"/>
  <c r="T51"/>
  <c r="H53"/>
  <c r="J53" s="1"/>
  <c r="L52"/>
  <c r="K54"/>
  <c r="I68"/>
  <c r="AM32" i="24"/>
  <c r="M39" i="23"/>
  <c r="J40"/>
  <c r="K40" s="1"/>
  <c r="L41" s="1"/>
  <c r="H34" i="24"/>
  <c r="I34"/>
  <c r="K34"/>
  <c r="O34" i="20"/>
  <c r="F42" i="23"/>
  <c r="H41"/>
  <c r="G42" s="1"/>
  <c r="I41"/>
  <c r="Q33" i="20"/>
  <c r="R33" s="1"/>
  <c r="AN31" i="24"/>
  <c r="AP31" s="1"/>
  <c r="AJ32"/>
  <c r="AL32" s="1"/>
  <c r="U31" i="23"/>
  <c r="W31" s="1"/>
  <c r="Q32"/>
  <c r="X29" i="20"/>
  <c r="Z29" s="1"/>
  <c r="AA29" s="1"/>
  <c r="AD28"/>
  <c r="T31" i="16"/>
  <c r="U32" s="1"/>
  <c r="O22" i="17"/>
  <c r="Q22" s="1"/>
  <c r="S22" s="1"/>
  <c r="P23" i="14"/>
  <c r="R23" s="1"/>
  <c r="T23" s="1"/>
  <c r="AA21" i="17"/>
  <c r="X22" s="1"/>
  <c r="Y22"/>
  <c r="J38" i="20"/>
  <c r="K38" s="1"/>
  <c r="I32" i="16"/>
  <c r="L32" s="1"/>
  <c r="G40" i="20"/>
  <c r="I39"/>
  <c r="AI23" i="16"/>
  <c r="AH23"/>
  <c r="AL23"/>
  <c r="V30"/>
  <c r="Y25"/>
  <c r="AA25" s="1"/>
  <c r="AC24"/>
  <c r="AE24" s="1"/>
  <c r="X25"/>
  <c r="G33"/>
  <c r="M32"/>
  <c r="N30"/>
  <c r="M31"/>
  <c r="H33"/>
  <c r="J33"/>
  <c r="G38" i="10"/>
  <c r="B40"/>
  <c r="E39"/>
  <c r="C39"/>
  <c r="D39" s="1"/>
  <c r="F38"/>
  <c r="X42"/>
  <c r="Z42"/>
  <c r="AB42" s="1"/>
  <c r="W43"/>
  <c r="AA32"/>
  <c r="Y33"/>
  <c r="M41"/>
  <c r="L42"/>
  <c r="I43"/>
  <c r="J42"/>
  <c r="K42" s="1"/>
  <c r="N42" s="1"/>
  <c r="N24" i="14"/>
  <c r="P23" i="17"/>
  <c r="BC23"/>
  <c r="AZ24" s="1"/>
  <c r="AV24"/>
  <c r="AS35"/>
  <c r="AU35" s="1"/>
  <c r="AT35" s="1"/>
  <c r="BD23"/>
  <c r="AP23"/>
  <c r="AR23" s="1"/>
  <c r="AO24"/>
  <c r="AL23"/>
  <c r="AM23" s="1"/>
  <c r="AJ24" s="1"/>
  <c r="AK24"/>
  <c r="AI28"/>
  <c r="AH28" s="1"/>
  <c r="AG29" s="1"/>
  <c r="K22"/>
  <c r="M22" s="1"/>
  <c r="N22" s="1"/>
  <c r="T23"/>
  <c r="AB22"/>
  <c r="AD22" s="1"/>
  <c r="AF22" s="1"/>
  <c r="H23"/>
  <c r="F65"/>
  <c r="C35" i="14"/>
  <c r="N34" i="4"/>
  <c r="Q34"/>
  <c r="H34"/>
  <c r="I34"/>
  <c r="P34"/>
  <c r="J34"/>
  <c r="O34"/>
  <c r="R34"/>
  <c r="B35"/>
  <c r="A36" i="1"/>
  <c r="Y47" i="30" l="1"/>
  <c r="W48"/>
  <c r="X48" s="1"/>
  <c r="V49"/>
  <c r="Y48"/>
  <c r="AN59" i="26"/>
  <c r="AS59" s="1"/>
  <c r="AO59"/>
  <c r="P48" i="30"/>
  <c r="AO47" i="25"/>
  <c r="AN47"/>
  <c r="AS47" s="1"/>
  <c r="AT47" s="1"/>
  <c r="AP49" i="27"/>
  <c r="AO49"/>
  <c r="AT49" s="1"/>
  <c r="M50" i="30"/>
  <c r="N49"/>
  <c r="O49" s="1"/>
  <c r="M341" i="12"/>
  <c r="V341"/>
  <c r="AE341"/>
  <c r="G344" i="30"/>
  <c r="S347" s="1"/>
  <c r="G343"/>
  <c r="U347"/>
  <c r="T344"/>
  <c r="L347"/>
  <c r="K344"/>
  <c r="Z343" i="9"/>
  <c r="G344" i="27"/>
  <c r="L344" s="1"/>
  <c r="AP344"/>
  <c r="O344"/>
  <c r="T344" s="1"/>
  <c r="D345" i="16"/>
  <c r="E345"/>
  <c r="H345" i="4"/>
  <c r="G345"/>
  <c r="F345"/>
  <c r="O345"/>
  <c r="E345"/>
  <c r="N345"/>
  <c r="I345"/>
  <c r="M345"/>
  <c r="P345"/>
  <c r="R345"/>
  <c r="J345"/>
  <c r="Q345"/>
  <c r="L345"/>
  <c r="K345"/>
  <c r="D345"/>
  <c r="F345" i="25"/>
  <c r="K345" s="1"/>
  <c r="AO345"/>
  <c r="AF345"/>
  <c r="H341" i="12"/>
  <c r="N355" s="1"/>
  <c r="H343"/>
  <c r="AF355" s="1"/>
  <c r="H342"/>
  <c r="W355" s="1"/>
  <c r="AH345" i="24"/>
  <c r="N345"/>
  <c r="X345"/>
  <c r="D345"/>
  <c r="AE345" i="26"/>
  <c r="AJ345" s="1"/>
  <c r="AN345"/>
  <c r="AS345" s="1"/>
  <c r="AE345" i="25"/>
  <c r="B346" i="24"/>
  <c r="B346" i="12"/>
  <c r="B346" i="26"/>
  <c r="D346" s="1"/>
  <c r="B346" i="9"/>
  <c r="B346" i="27"/>
  <c r="B346" i="25"/>
  <c r="D346" s="1"/>
  <c r="B346" i="23"/>
  <c r="D346" s="1"/>
  <c r="B346" i="20"/>
  <c r="B346" i="16"/>
  <c r="B346" i="4"/>
  <c r="B346" i="14"/>
  <c r="C346" s="1"/>
  <c r="B346" i="17"/>
  <c r="D346" s="1"/>
  <c r="G35" i="4"/>
  <c r="F35"/>
  <c r="J343" i="9"/>
  <c r="E345" i="20"/>
  <c r="D345"/>
  <c r="D345" i="27"/>
  <c r="E345"/>
  <c r="AO345" i="9"/>
  <c r="F344"/>
  <c r="S354" s="1"/>
  <c r="F345"/>
  <c r="AI354" s="1"/>
  <c r="F343"/>
  <c r="AO345" i="26"/>
  <c r="F345"/>
  <c r="K345" s="1"/>
  <c r="AF345"/>
  <c r="N345"/>
  <c r="S345" s="1"/>
  <c r="AH343" i="9"/>
  <c r="AI343" s="1"/>
  <c r="R343"/>
  <c r="S343" s="1"/>
  <c r="Z346"/>
  <c r="J354"/>
  <c r="AN345" i="25"/>
  <c r="AO344" i="27"/>
  <c r="AT344" s="1"/>
  <c r="D348" i="1"/>
  <c r="B347" i="30"/>
  <c r="AT41" i="9"/>
  <c r="AV41" s="1"/>
  <c r="AQ42"/>
  <c r="AR58" i="26"/>
  <c r="AT58" s="1"/>
  <c r="O350"/>
  <c r="H351"/>
  <c r="J350"/>
  <c r="P351"/>
  <c r="R350"/>
  <c r="AR52" i="25"/>
  <c r="AU46" i="27"/>
  <c r="AS55"/>
  <c r="AK34" i="25"/>
  <c r="AL34" s="1"/>
  <c r="P352" i="27"/>
  <c r="K358"/>
  <c r="I359"/>
  <c r="S358"/>
  <c r="Q359"/>
  <c r="S33" i="20"/>
  <c r="U33" s="1"/>
  <c r="E35" i="4"/>
  <c r="D35"/>
  <c r="M35"/>
  <c r="K35"/>
  <c r="L35"/>
  <c r="AG35" i="25"/>
  <c r="AI35" s="1"/>
  <c r="AJ36" s="1"/>
  <c r="AF46" i="27"/>
  <c r="AG46"/>
  <c r="AC37"/>
  <c r="Z38" s="1"/>
  <c r="AL31" i="26"/>
  <c r="AG32"/>
  <c r="AI32" s="1"/>
  <c r="AK32" s="1"/>
  <c r="AH32"/>
  <c r="AE49"/>
  <c r="AF49"/>
  <c r="AB38" i="27"/>
  <c r="AF35" i="24"/>
  <c r="AH30" i="27"/>
  <c r="AJ30" s="1"/>
  <c r="AL30" s="1"/>
  <c r="T31" i="24"/>
  <c r="V31" s="1"/>
  <c r="P32"/>
  <c r="Q32"/>
  <c r="U32" s="1"/>
  <c r="L23" i="17"/>
  <c r="AH35" i="25"/>
  <c r="AM29" i="27"/>
  <c r="O34" i="16"/>
  <c r="P34"/>
  <c r="AA37" i="24"/>
  <c r="Z37"/>
  <c r="AE36"/>
  <c r="AC36"/>
  <c r="AD36" s="1"/>
  <c r="R34" i="16"/>
  <c r="U33"/>
  <c r="Q33"/>
  <c r="T33" s="1"/>
  <c r="E35"/>
  <c r="D35"/>
  <c r="T53" i="27"/>
  <c r="U52"/>
  <c r="M53"/>
  <c r="S53"/>
  <c r="K54"/>
  <c r="L55" s="1"/>
  <c r="O54"/>
  <c r="T54" s="1"/>
  <c r="M54"/>
  <c r="L53" i="26"/>
  <c r="R53"/>
  <c r="T53" s="1"/>
  <c r="J54"/>
  <c r="N55"/>
  <c r="S55" s="1"/>
  <c r="N54" i="25"/>
  <c r="P54"/>
  <c r="O55" s="1"/>
  <c r="R53"/>
  <c r="AE45"/>
  <c r="T52"/>
  <c r="H54"/>
  <c r="J54" s="1"/>
  <c r="K55" s="1"/>
  <c r="L53"/>
  <c r="I69"/>
  <c r="AO32" i="24"/>
  <c r="M40" i="23"/>
  <c r="F35" i="24"/>
  <c r="G35"/>
  <c r="J34"/>
  <c r="L34" s="1"/>
  <c r="P34" i="20"/>
  <c r="Q34" s="1"/>
  <c r="R34" s="1"/>
  <c r="S34" s="1"/>
  <c r="H42" i="23"/>
  <c r="G43" s="1"/>
  <c r="F44" s="1"/>
  <c r="J41"/>
  <c r="K41" s="1"/>
  <c r="L42" s="1"/>
  <c r="AK33" i="24"/>
  <c r="AN32"/>
  <c r="AJ33"/>
  <c r="F43" i="23"/>
  <c r="P43"/>
  <c r="I42"/>
  <c r="V32"/>
  <c r="R32"/>
  <c r="S32"/>
  <c r="T32" s="1"/>
  <c r="Y29" i="20"/>
  <c r="AB29" s="1"/>
  <c r="AC29"/>
  <c r="O24" i="14"/>
  <c r="M25" s="1"/>
  <c r="S24"/>
  <c r="Q24"/>
  <c r="I33" i="16"/>
  <c r="L33" s="1"/>
  <c r="Z22" i="17"/>
  <c r="AA22" s="1"/>
  <c r="M37" i="20"/>
  <c r="L38"/>
  <c r="H40"/>
  <c r="W41" s="1"/>
  <c r="J39"/>
  <c r="K39" s="1"/>
  <c r="AG24" i="16"/>
  <c r="AF24"/>
  <c r="AK23"/>
  <c r="AM23" s="1"/>
  <c r="Z25"/>
  <c r="AD25"/>
  <c r="V31"/>
  <c r="G34"/>
  <c r="N31"/>
  <c r="N32" s="1"/>
  <c r="M33"/>
  <c r="H34"/>
  <c r="J34"/>
  <c r="G39" i="10"/>
  <c r="F39"/>
  <c r="B41"/>
  <c r="E40"/>
  <c r="C40"/>
  <c r="D40" s="1"/>
  <c r="G40" s="1"/>
  <c r="X43"/>
  <c r="Z43"/>
  <c r="AB43" s="1"/>
  <c r="W44"/>
  <c r="AA33"/>
  <c r="Y34"/>
  <c r="M42"/>
  <c r="I44"/>
  <c r="L43"/>
  <c r="J43"/>
  <c r="K43" s="1"/>
  <c r="N43" s="1"/>
  <c r="AQ23" i="17"/>
  <c r="AN24" s="1"/>
  <c r="AO25" s="1"/>
  <c r="BA25"/>
  <c r="BB24"/>
  <c r="BD24" s="1"/>
  <c r="AW25"/>
  <c r="AX24"/>
  <c r="AS36"/>
  <c r="AU36" s="1"/>
  <c r="AT36" s="1"/>
  <c r="AK25"/>
  <c r="AL24"/>
  <c r="R22"/>
  <c r="J23"/>
  <c r="K23" s="1"/>
  <c r="V23"/>
  <c r="U23"/>
  <c r="W23" s="1"/>
  <c r="AC23"/>
  <c r="Y23"/>
  <c r="I23"/>
  <c r="G24"/>
  <c r="F66"/>
  <c r="C36" i="14"/>
  <c r="B36" i="4"/>
  <c r="N35"/>
  <c r="J35"/>
  <c r="P35"/>
  <c r="O35"/>
  <c r="Q35"/>
  <c r="I35"/>
  <c r="H35"/>
  <c r="R35"/>
  <c r="A37" i="1"/>
  <c r="N50" i="30" l="1"/>
  <c r="O50" s="1"/>
  <c r="M51"/>
  <c r="AO50" i="27"/>
  <c r="AT50" s="1"/>
  <c r="AP50"/>
  <c r="AO48" i="25"/>
  <c r="AN48"/>
  <c r="AS48" s="1"/>
  <c r="AT48" s="1"/>
  <c r="AN60" i="26"/>
  <c r="AS60" s="1"/>
  <c r="AO60"/>
  <c r="P49" i="30"/>
  <c r="P50" s="1"/>
  <c r="W49"/>
  <c r="X49" s="1"/>
  <c r="V50"/>
  <c r="W341" i="12"/>
  <c r="Y341" s="1"/>
  <c r="Z341" s="1"/>
  <c r="N341"/>
  <c r="P341" s="1"/>
  <c r="Q341" s="1"/>
  <c r="AA343" i="9"/>
  <c r="K343"/>
  <c r="AF341" i="12"/>
  <c r="AH341" s="1"/>
  <c r="AI341" s="1"/>
  <c r="D348" i="30"/>
  <c r="D347"/>
  <c r="J347"/>
  <c r="L344"/>
  <c r="AE346" i="26"/>
  <c r="G36" i="4"/>
  <c r="F36"/>
  <c r="B347" i="24"/>
  <c r="B347" i="12"/>
  <c r="B347" i="27"/>
  <c r="B347" i="9"/>
  <c r="B347" i="25"/>
  <c r="D347" s="1"/>
  <c r="B347" i="26"/>
  <c r="D347" s="1"/>
  <c r="B347" i="20"/>
  <c r="B347" i="16"/>
  <c r="B347" i="4"/>
  <c r="B347" i="23"/>
  <c r="D347" s="1"/>
  <c r="B347" i="14"/>
  <c r="C347" s="1"/>
  <c r="B347" i="17"/>
  <c r="D347" s="1"/>
  <c r="AA346" i="9"/>
  <c r="K354"/>
  <c r="D346" i="16"/>
  <c r="E346"/>
  <c r="D346" i="27"/>
  <c r="E346"/>
  <c r="AO346" i="26"/>
  <c r="AN346"/>
  <c r="AS346" s="1"/>
  <c r="AF346"/>
  <c r="F346"/>
  <c r="K346" s="1"/>
  <c r="N346"/>
  <c r="S346" s="1"/>
  <c r="AH346" i="24"/>
  <c r="N346"/>
  <c r="X346"/>
  <c r="D346"/>
  <c r="AU42" i="9"/>
  <c r="D349" i="1"/>
  <c r="B348" i="30"/>
  <c r="AP345" i="27"/>
  <c r="G345"/>
  <c r="L345" s="1"/>
  <c r="O345"/>
  <c r="T345" s="1"/>
  <c r="G346" i="4"/>
  <c r="F346"/>
  <c r="H346"/>
  <c r="O346"/>
  <c r="M346"/>
  <c r="Q346"/>
  <c r="L346"/>
  <c r="R346"/>
  <c r="I346"/>
  <c r="P346"/>
  <c r="J346"/>
  <c r="N346"/>
  <c r="K346"/>
  <c r="E346"/>
  <c r="D346"/>
  <c r="E346" i="20"/>
  <c r="D346"/>
  <c r="F346" i="25"/>
  <c r="AO346"/>
  <c r="AF346"/>
  <c r="AE346"/>
  <c r="AN346"/>
  <c r="AS346" s="1"/>
  <c r="AO346" i="9"/>
  <c r="G345"/>
  <c r="AJ354" s="1"/>
  <c r="G343"/>
  <c r="G344"/>
  <c r="T354" s="1"/>
  <c r="D348" i="12"/>
  <c r="D347"/>
  <c r="D346"/>
  <c r="AO345" i="27"/>
  <c r="AR42" i="9"/>
  <c r="AS42"/>
  <c r="AR59" i="26"/>
  <c r="AT59" s="1"/>
  <c r="R351"/>
  <c r="P352"/>
  <c r="H352"/>
  <c r="J351"/>
  <c r="O351"/>
  <c r="AK35" i="25"/>
  <c r="AG36" s="1"/>
  <c r="AI36" s="1"/>
  <c r="AJ37" s="1"/>
  <c r="AU47" i="27"/>
  <c r="AS56"/>
  <c r="S54" i="25"/>
  <c r="P353" i="27"/>
  <c r="Q360"/>
  <c r="S359"/>
  <c r="I360"/>
  <c r="K359"/>
  <c r="E36" i="4"/>
  <c r="D36"/>
  <c r="L36"/>
  <c r="M36"/>
  <c r="K36"/>
  <c r="AF47" i="27"/>
  <c r="AG47"/>
  <c r="AJ33" i="26"/>
  <c r="X38" i="27"/>
  <c r="W39" s="1"/>
  <c r="Y38"/>
  <c r="AA38" s="1"/>
  <c r="AC38" s="1"/>
  <c r="AD37"/>
  <c r="AK31"/>
  <c r="AL32" i="26"/>
  <c r="AH33"/>
  <c r="AE50"/>
  <c r="AF50"/>
  <c r="AG33"/>
  <c r="AI33" s="1"/>
  <c r="AJ34" s="1"/>
  <c r="S32" i="24"/>
  <c r="R32"/>
  <c r="P33" s="1"/>
  <c r="M23" i="17"/>
  <c r="N23" s="1"/>
  <c r="P35" i="16"/>
  <c r="U34"/>
  <c r="O35"/>
  <c r="AB37" i="24"/>
  <c r="AA38" s="1"/>
  <c r="AM30" i="27"/>
  <c r="AI31"/>
  <c r="AH31"/>
  <c r="AJ31" s="1"/>
  <c r="AK32" s="1"/>
  <c r="Q34" i="16"/>
  <c r="T34" s="1"/>
  <c r="AF36" i="24"/>
  <c r="AE37"/>
  <c r="AC37"/>
  <c r="R35" i="16"/>
  <c r="E36"/>
  <c r="D36"/>
  <c r="S54" i="26"/>
  <c r="U53" i="27"/>
  <c r="O55"/>
  <c r="K55"/>
  <c r="L56" s="1"/>
  <c r="S54"/>
  <c r="L54" i="26"/>
  <c r="N56"/>
  <c r="S56" s="1"/>
  <c r="J55"/>
  <c r="R54"/>
  <c r="P55" i="25"/>
  <c r="O56" s="1"/>
  <c r="R54"/>
  <c r="N55"/>
  <c r="S55" s="1"/>
  <c r="AE46"/>
  <c r="T53"/>
  <c r="H55"/>
  <c r="J55" s="1"/>
  <c r="L54"/>
  <c r="K56"/>
  <c r="I70"/>
  <c r="AP32" i="24"/>
  <c r="AO33"/>
  <c r="AM33"/>
  <c r="M41" i="23"/>
  <c r="O35" i="20"/>
  <c r="P35"/>
  <c r="H35" i="24"/>
  <c r="K35"/>
  <c r="I35"/>
  <c r="T34" i="20"/>
  <c r="U34" s="1"/>
  <c r="J42" i="23"/>
  <c r="K42" s="1"/>
  <c r="L43" s="1"/>
  <c r="AL33" i="24"/>
  <c r="H43" i="23"/>
  <c r="G44" s="1"/>
  <c r="F45" s="1"/>
  <c r="P44"/>
  <c r="I43"/>
  <c r="U32"/>
  <c r="W32" s="1"/>
  <c r="Q33"/>
  <c r="X30" i="20"/>
  <c r="Z30" s="1"/>
  <c r="AA30" s="1"/>
  <c r="AD29"/>
  <c r="P24" i="14"/>
  <c r="R24" s="1"/>
  <c r="T24" s="1"/>
  <c r="AE22" i="17"/>
  <c r="AB23" s="1"/>
  <c r="AD23" s="1"/>
  <c r="M38" i="20"/>
  <c r="L39"/>
  <c r="L40"/>
  <c r="G41"/>
  <c r="I40"/>
  <c r="AI24" i="16"/>
  <c r="AH24"/>
  <c r="AL24"/>
  <c r="V32"/>
  <c r="Y26"/>
  <c r="AA26" s="1"/>
  <c r="AC25"/>
  <c r="AE25" s="1"/>
  <c r="X26"/>
  <c r="G35"/>
  <c r="H35"/>
  <c r="N33"/>
  <c r="M34"/>
  <c r="I34"/>
  <c r="L34" s="1"/>
  <c r="J35"/>
  <c r="B42" i="10"/>
  <c r="E41"/>
  <c r="C41"/>
  <c r="D41" s="1"/>
  <c r="F40"/>
  <c r="AA34"/>
  <c r="Y35"/>
  <c r="X44"/>
  <c r="Z44"/>
  <c r="AB44" s="1"/>
  <c r="W45"/>
  <c r="M43"/>
  <c r="L44"/>
  <c r="I45"/>
  <c r="J44"/>
  <c r="K44" s="1"/>
  <c r="N44" s="1"/>
  <c r="AP24" i="17"/>
  <c r="AR24" s="1"/>
  <c r="AQ24"/>
  <c r="AN25" s="1"/>
  <c r="N25" i="14"/>
  <c r="AS37" i="17"/>
  <c r="AU37" s="1"/>
  <c r="AT37" s="1"/>
  <c r="AY24"/>
  <c r="AV25" s="1"/>
  <c r="AW26" s="1"/>
  <c r="BC24"/>
  <c r="O23"/>
  <c r="Q23" s="1"/>
  <c r="AM24"/>
  <c r="AI29"/>
  <c r="AH29" s="1"/>
  <c r="AG30" s="1"/>
  <c r="T24"/>
  <c r="X23"/>
  <c r="Z23" s="1"/>
  <c r="AA23" s="1"/>
  <c r="H24"/>
  <c r="L24"/>
  <c r="F67"/>
  <c r="C37" i="14"/>
  <c r="B37" i="4"/>
  <c r="O36"/>
  <c r="Q36"/>
  <c r="H36"/>
  <c r="R36"/>
  <c r="N36"/>
  <c r="I36"/>
  <c r="J36"/>
  <c r="P36"/>
  <c r="A38" i="1"/>
  <c r="Y49" i="30" l="1"/>
  <c r="AN49" i="25"/>
  <c r="AS49" s="1"/>
  <c r="AT49" s="1"/>
  <c r="AO49"/>
  <c r="W50" i="30"/>
  <c r="X50" s="1"/>
  <c r="V51"/>
  <c r="AN61" i="26"/>
  <c r="AS61" s="1"/>
  <c r="AO61"/>
  <c r="AP51" i="27"/>
  <c r="AO51"/>
  <c r="AT51" s="1"/>
  <c r="M52" i="30"/>
  <c r="N51"/>
  <c r="O51" s="1"/>
  <c r="T343" i="9"/>
  <c r="V343" s="1"/>
  <c r="W343" s="1"/>
  <c r="L343"/>
  <c r="N343" s="1"/>
  <c r="O343" s="1"/>
  <c r="AB343"/>
  <c r="AD343" s="1"/>
  <c r="AE343" s="1"/>
  <c r="E348" i="30"/>
  <c r="E347"/>
  <c r="I351" s="1"/>
  <c r="S351"/>
  <c r="R348"/>
  <c r="AO346" i="27"/>
  <c r="J351" i="30"/>
  <c r="I348"/>
  <c r="G37" i="4"/>
  <c r="F37"/>
  <c r="S346" i="12"/>
  <c r="S360"/>
  <c r="B348" i="24"/>
  <c r="B348" i="26"/>
  <c r="D348" s="1"/>
  <c r="B348" i="12"/>
  <c r="B348" i="9"/>
  <c r="B348" i="27"/>
  <c r="B348" i="25"/>
  <c r="D348" s="1"/>
  <c r="B348" i="16"/>
  <c r="B348" i="14"/>
  <c r="C348" s="1"/>
  <c r="B348" i="4"/>
  <c r="B348" i="23"/>
  <c r="D348" s="1"/>
  <c r="B348" i="20"/>
  <c r="B348" i="17"/>
  <c r="D348" s="1"/>
  <c r="G346" i="27"/>
  <c r="L346" s="1"/>
  <c r="AP346"/>
  <c r="O346"/>
  <c r="T346" s="1"/>
  <c r="D347" i="16"/>
  <c r="E347"/>
  <c r="F347" i="26"/>
  <c r="K347" s="1"/>
  <c r="AE347"/>
  <c r="AN347"/>
  <c r="AS347" s="1"/>
  <c r="AO347"/>
  <c r="AN348" s="1"/>
  <c r="AS348" s="1"/>
  <c r="AF347"/>
  <c r="N347"/>
  <c r="S347" s="1"/>
  <c r="AO347" i="9"/>
  <c r="D348"/>
  <c r="D349"/>
  <c r="D347"/>
  <c r="E348" i="12"/>
  <c r="AC360" s="1"/>
  <c r="E347"/>
  <c r="T360" s="1"/>
  <c r="E346"/>
  <c r="K360" s="1"/>
  <c r="J346"/>
  <c r="J360"/>
  <c r="AB346"/>
  <c r="AB360"/>
  <c r="L354" i="9"/>
  <c r="AB346"/>
  <c r="AJ343"/>
  <c r="AL343" s="1"/>
  <c r="AM343" s="1"/>
  <c r="D350" i="1"/>
  <c r="B349" i="30"/>
  <c r="O347" i="4"/>
  <c r="G347"/>
  <c r="F347"/>
  <c r="H347"/>
  <c r="N347"/>
  <c r="I347"/>
  <c r="R347"/>
  <c r="E347"/>
  <c r="L347"/>
  <c r="K347"/>
  <c r="Q347"/>
  <c r="P347"/>
  <c r="J347"/>
  <c r="M347"/>
  <c r="D347"/>
  <c r="E347" i="20"/>
  <c r="D347"/>
  <c r="F347" i="25"/>
  <c r="AO347"/>
  <c r="AE347"/>
  <c r="AN347"/>
  <c r="AS347" s="1"/>
  <c r="AF347"/>
  <c r="AE348" s="1"/>
  <c r="D347" i="27"/>
  <c r="E347"/>
  <c r="AH347" i="24"/>
  <c r="N347"/>
  <c r="X347"/>
  <c r="D347"/>
  <c r="AQ43" i="9"/>
  <c r="AT42"/>
  <c r="AV42" s="1"/>
  <c r="AR60" i="26"/>
  <c r="AT60" s="1"/>
  <c r="O352"/>
  <c r="J352"/>
  <c r="H353"/>
  <c r="P353"/>
  <c r="R352"/>
  <c r="AR53" i="25"/>
  <c r="AH36"/>
  <c r="AL35"/>
  <c r="AU48" i="27"/>
  <c r="AS57"/>
  <c r="K360"/>
  <c r="I361"/>
  <c r="S360"/>
  <c r="Q361"/>
  <c r="P354"/>
  <c r="E37" i="4"/>
  <c r="D37"/>
  <c r="M37"/>
  <c r="K37"/>
  <c r="L37"/>
  <c r="AG48" i="27"/>
  <c r="AF48"/>
  <c r="Q33" i="24"/>
  <c r="S33" s="1"/>
  <c r="AB39" i="27"/>
  <c r="AD38"/>
  <c r="X39"/>
  <c r="W40" s="1"/>
  <c r="AE51" i="26"/>
  <c r="AF51"/>
  <c r="R23" i="17"/>
  <c r="Z39" i="27"/>
  <c r="U35" i="16"/>
  <c r="Y39" i="27"/>
  <c r="AA39" s="1"/>
  <c r="AK33" i="26"/>
  <c r="AL33" s="1"/>
  <c r="T32" i="24"/>
  <c r="V32" s="1"/>
  <c r="AK36" i="25"/>
  <c r="Q35" i="16"/>
  <c r="T35" s="1"/>
  <c r="AD37" i="24"/>
  <c r="AF37" s="1"/>
  <c r="O36" i="16"/>
  <c r="AL31" i="27"/>
  <c r="Z38" i="24"/>
  <c r="AB38" s="1"/>
  <c r="AC38"/>
  <c r="P36" i="16"/>
  <c r="R36"/>
  <c r="E37"/>
  <c r="D37"/>
  <c r="T54" i="26"/>
  <c r="T55" i="27"/>
  <c r="U54"/>
  <c r="M55"/>
  <c r="S55"/>
  <c r="K56"/>
  <c r="L57" s="1"/>
  <c r="O56"/>
  <c r="T56" s="1"/>
  <c r="L55" i="26"/>
  <c r="R55"/>
  <c r="J56"/>
  <c r="N57"/>
  <c r="S57" s="1"/>
  <c r="N56" i="25"/>
  <c r="S56" s="1"/>
  <c r="P56"/>
  <c r="O57" s="1"/>
  <c r="R55"/>
  <c r="AE47"/>
  <c r="T54"/>
  <c r="H56"/>
  <c r="J56" s="1"/>
  <c r="K57" s="1"/>
  <c r="L55"/>
  <c r="I71"/>
  <c r="M42" i="23"/>
  <c r="Q35" i="20"/>
  <c r="R35" s="1"/>
  <c r="S35" s="1"/>
  <c r="O36"/>
  <c r="T35"/>
  <c r="F36" i="24"/>
  <c r="G36"/>
  <c r="J35"/>
  <c r="L35" s="1"/>
  <c r="H44" i="23"/>
  <c r="G45" s="1"/>
  <c r="F46" s="1"/>
  <c r="AK34" i="24"/>
  <c r="AN33"/>
  <c r="AP33" s="1"/>
  <c r="AJ34"/>
  <c r="P45" i="23"/>
  <c r="J43"/>
  <c r="K43" s="1"/>
  <c r="I44"/>
  <c r="V33"/>
  <c r="R33"/>
  <c r="S33"/>
  <c r="T33" s="1"/>
  <c r="Y30" i="20"/>
  <c r="AB30" s="1"/>
  <c r="AC30"/>
  <c r="S25" i="14"/>
  <c r="O25"/>
  <c r="M26" s="1"/>
  <c r="N26" s="1"/>
  <c r="Q25"/>
  <c r="M39" i="20"/>
  <c r="J40"/>
  <c r="K40" s="1"/>
  <c r="H41"/>
  <c r="W42" s="1"/>
  <c r="AF25" i="16"/>
  <c r="AK24"/>
  <c r="AM24" s="1"/>
  <c r="AG25"/>
  <c r="V33"/>
  <c r="Z26"/>
  <c r="AD26"/>
  <c r="G36"/>
  <c r="I35"/>
  <c r="L35" s="1"/>
  <c r="M35"/>
  <c r="N34"/>
  <c r="H36"/>
  <c r="J36"/>
  <c r="F41" i="10"/>
  <c r="G41"/>
  <c r="E42"/>
  <c r="C42"/>
  <c r="D42" s="1"/>
  <c r="G42" s="1"/>
  <c r="B43"/>
  <c r="AA35"/>
  <c r="Y36"/>
  <c r="W46"/>
  <c r="X45"/>
  <c r="Z45"/>
  <c r="AB45" s="1"/>
  <c r="M44"/>
  <c r="J45"/>
  <c r="K45" s="1"/>
  <c r="N45" s="1"/>
  <c r="L45"/>
  <c r="I46"/>
  <c r="AP25" i="17"/>
  <c r="AR25" s="1"/>
  <c r="AO26"/>
  <c r="P24"/>
  <c r="AS38"/>
  <c r="AU38" s="1"/>
  <c r="AT38" s="1"/>
  <c r="AZ25"/>
  <c r="AX25"/>
  <c r="AY25" s="1"/>
  <c r="S23"/>
  <c r="AJ25"/>
  <c r="AE23"/>
  <c r="J24"/>
  <c r="K24" s="1"/>
  <c r="M24" s="1"/>
  <c r="V24"/>
  <c r="AF23"/>
  <c r="Y24"/>
  <c r="U24"/>
  <c r="W24" s="1"/>
  <c r="AC24"/>
  <c r="G25"/>
  <c r="I24"/>
  <c r="F68"/>
  <c r="C38" i="14"/>
  <c r="H37" i="4"/>
  <c r="R37"/>
  <c r="P37"/>
  <c r="J37"/>
  <c r="Q37"/>
  <c r="O37"/>
  <c r="I37"/>
  <c r="N37"/>
  <c r="B38"/>
  <c r="A39" i="1"/>
  <c r="N52" i="30" l="1"/>
  <c r="O52" s="1"/>
  <c r="M53"/>
  <c r="AO52" i="27"/>
  <c r="AT52" s="1"/>
  <c r="AP52"/>
  <c r="W51" i="30"/>
  <c r="X51" s="1"/>
  <c r="V52"/>
  <c r="AN50" i="25"/>
  <c r="AS50" s="1"/>
  <c r="AT50" s="1"/>
  <c r="AO50"/>
  <c r="Y50" i="30"/>
  <c r="Y51" s="1"/>
  <c r="AN62" i="26"/>
  <c r="AS62" s="1"/>
  <c r="AO62"/>
  <c r="P51" i="30"/>
  <c r="P52" s="1"/>
  <c r="J348"/>
  <c r="F348"/>
  <c r="F347"/>
  <c r="AN348" i="25"/>
  <c r="AS348" s="1"/>
  <c r="AE348" i="26"/>
  <c r="R351" i="30"/>
  <c r="S348"/>
  <c r="AU43" i="9"/>
  <c r="G38" i="4"/>
  <c r="F38"/>
  <c r="B349" i="12"/>
  <c r="B349" i="26"/>
  <c r="D349" s="1"/>
  <c r="B349" i="24"/>
  <c r="B349" i="9"/>
  <c r="B349" i="25"/>
  <c r="D349" s="1"/>
  <c r="B349" i="27"/>
  <c r="B349" i="23"/>
  <c r="D349" s="1"/>
  <c r="B349" i="20"/>
  <c r="B349" i="4"/>
  <c r="B349" i="14"/>
  <c r="C349" s="1"/>
  <c r="B349" i="16"/>
  <c r="B349" i="17"/>
  <c r="D349" s="1"/>
  <c r="AC346" i="12"/>
  <c r="K346"/>
  <c r="Y347" i="9"/>
  <c r="I358"/>
  <c r="Y350"/>
  <c r="I347"/>
  <c r="Q347"/>
  <c r="Q358"/>
  <c r="AO347" i="27"/>
  <c r="AT347" s="1"/>
  <c r="AO348" i="25"/>
  <c r="AF348"/>
  <c r="AE349" s="1"/>
  <c r="AJ349" s="1"/>
  <c r="F348"/>
  <c r="K348" s="1"/>
  <c r="AO348" i="9"/>
  <c r="E348"/>
  <c r="R358" s="1"/>
  <c r="E349"/>
  <c r="AH358" s="1"/>
  <c r="E347"/>
  <c r="AO348" i="26"/>
  <c r="F348"/>
  <c r="K348" s="1"/>
  <c r="AF348"/>
  <c r="N348"/>
  <c r="S348" s="1"/>
  <c r="G347" i="27"/>
  <c r="L347" s="1"/>
  <c r="AP347"/>
  <c r="O347"/>
  <c r="T347" s="1"/>
  <c r="D351" i="1"/>
  <c r="B350" i="30"/>
  <c r="AG358" i="9"/>
  <c r="AG347"/>
  <c r="D348" i="20"/>
  <c r="E348"/>
  <c r="G348" i="4"/>
  <c r="F348"/>
  <c r="Q348"/>
  <c r="J348"/>
  <c r="L348"/>
  <c r="O348"/>
  <c r="D348"/>
  <c r="E348"/>
  <c r="M348"/>
  <c r="I348"/>
  <c r="P348"/>
  <c r="H348"/>
  <c r="N348"/>
  <c r="R348"/>
  <c r="K348"/>
  <c r="D348" i="16"/>
  <c r="E348"/>
  <c r="D348" i="27"/>
  <c r="E348"/>
  <c r="F348" i="12"/>
  <c r="AD360" s="1"/>
  <c r="F347"/>
  <c r="U360" s="1"/>
  <c r="F346"/>
  <c r="L360" s="1"/>
  <c r="AH348" i="24"/>
  <c r="N348"/>
  <c r="X348"/>
  <c r="D348"/>
  <c r="T346" i="12"/>
  <c r="U346" s="1"/>
  <c r="AS43" i="9"/>
  <c r="AR43"/>
  <c r="AR61" i="26"/>
  <c r="AT61" s="1"/>
  <c r="R353"/>
  <c r="P354"/>
  <c r="O353"/>
  <c r="H354"/>
  <c r="J353"/>
  <c r="AR54" i="25"/>
  <c r="AG37"/>
  <c r="AI37" s="1"/>
  <c r="AK37" s="1"/>
  <c r="AU49" i="27"/>
  <c r="AS58"/>
  <c r="P355"/>
  <c r="Q362"/>
  <c r="S361"/>
  <c r="I362"/>
  <c r="K361"/>
  <c r="E38" i="4"/>
  <c r="D38"/>
  <c r="L38"/>
  <c r="M38"/>
  <c r="K38"/>
  <c r="AG49" i="27"/>
  <c r="AF49"/>
  <c r="R33" i="24"/>
  <c r="Q34" s="1"/>
  <c r="S34" s="1"/>
  <c r="AG34" i="26"/>
  <c r="AI34" s="1"/>
  <c r="AK34" s="1"/>
  <c r="AC39" i="27"/>
  <c r="Z40" s="1"/>
  <c r="AE52" i="26"/>
  <c r="AF52"/>
  <c r="AH34"/>
  <c r="AB40" i="27"/>
  <c r="U33" i="24"/>
  <c r="AE38"/>
  <c r="AL36" i="25"/>
  <c r="AH37"/>
  <c r="R37" i="16"/>
  <c r="Q36"/>
  <c r="T36" s="1"/>
  <c r="L56" i="26"/>
  <c r="U36" i="16"/>
  <c r="AI32" i="27"/>
  <c r="AM31"/>
  <c r="AH32"/>
  <c r="AJ32" s="1"/>
  <c r="AK33" s="1"/>
  <c r="AA39" i="24"/>
  <c r="AD38"/>
  <c r="Z39"/>
  <c r="AB39" s="1"/>
  <c r="P37" i="16"/>
  <c r="O37"/>
  <c r="E38"/>
  <c r="D38"/>
  <c r="AJ38" i="25"/>
  <c r="M56" i="27"/>
  <c r="U55"/>
  <c r="O57"/>
  <c r="K57"/>
  <c r="L58" s="1"/>
  <c r="S56"/>
  <c r="T55" i="26"/>
  <c r="N58"/>
  <c r="S58" s="1"/>
  <c r="J57"/>
  <c r="R56"/>
  <c r="P57" i="25"/>
  <c r="O58" s="1"/>
  <c r="R56"/>
  <c r="N57"/>
  <c r="S57" s="1"/>
  <c r="AE48"/>
  <c r="T55"/>
  <c r="H57"/>
  <c r="J57" s="1"/>
  <c r="L56"/>
  <c r="K58"/>
  <c r="I72"/>
  <c r="AO34" i="24"/>
  <c r="AM34"/>
  <c r="P36" i="20"/>
  <c r="Q36" s="1"/>
  <c r="P37" s="1"/>
  <c r="U35"/>
  <c r="H36" i="24"/>
  <c r="I36"/>
  <c r="K36"/>
  <c r="AL34"/>
  <c r="AJ35" s="1"/>
  <c r="P46" i="23"/>
  <c r="H45"/>
  <c r="G46" s="1"/>
  <c r="F47" s="1"/>
  <c r="I45"/>
  <c r="J44"/>
  <c r="K44" s="1"/>
  <c r="M43"/>
  <c r="L44"/>
  <c r="U33"/>
  <c r="W33" s="1"/>
  <c r="Q34"/>
  <c r="X31" i="20"/>
  <c r="Z31" s="1"/>
  <c r="AA31" s="1"/>
  <c r="AD30"/>
  <c r="P25" i="14"/>
  <c r="R25" s="1"/>
  <c r="T25" s="1"/>
  <c r="M40" i="20"/>
  <c r="G42"/>
  <c r="I41"/>
  <c r="AI25" i="16"/>
  <c r="AL25"/>
  <c r="AH25"/>
  <c r="V34"/>
  <c r="Y27"/>
  <c r="AA27" s="1"/>
  <c r="AC26"/>
  <c r="AE26" s="1"/>
  <c r="X27"/>
  <c r="G37"/>
  <c r="H37"/>
  <c r="N35"/>
  <c r="M36"/>
  <c r="I36"/>
  <c r="L36" s="1"/>
  <c r="J37"/>
  <c r="C43" i="10"/>
  <c r="D43" s="1"/>
  <c r="B44"/>
  <c r="E43"/>
  <c r="F43" s="1"/>
  <c r="F42"/>
  <c r="X46"/>
  <c r="Z46"/>
  <c r="AB46" s="1"/>
  <c r="W47"/>
  <c r="AA36"/>
  <c r="Y37"/>
  <c r="M45"/>
  <c r="J46"/>
  <c r="K46" s="1"/>
  <c r="N46" s="1"/>
  <c r="I47"/>
  <c r="L46"/>
  <c r="O24" i="17"/>
  <c r="Q24" s="1"/>
  <c r="S24" s="1"/>
  <c r="BA26"/>
  <c r="BB25"/>
  <c r="AS39"/>
  <c r="AU39" s="1"/>
  <c r="AT39" s="1"/>
  <c r="AV26"/>
  <c r="BC25"/>
  <c r="AL25"/>
  <c r="AQ25" s="1"/>
  <c r="AK26"/>
  <c r="AI30"/>
  <c r="AH30" s="1"/>
  <c r="AG31" s="1"/>
  <c r="N24"/>
  <c r="R24"/>
  <c r="T25"/>
  <c r="AB24"/>
  <c r="AD24" s="1"/>
  <c r="X24"/>
  <c r="Z24" s="1"/>
  <c r="AA24" s="1"/>
  <c r="L25"/>
  <c r="H25"/>
  <c r="F69"/>
  <c r="C39" i="14"/>
  <c r="B39" i="4"/>
  <c r="N38"/>
  <c r="R38"/>
  <c r="H38"/>
  <c r="Q38"/>
  <c r="J38"/>
  <c r="O38"/>
  <c r="I38"/>
  <c r="P38"/>
  <c r="A40" i="1"/>
  <c r="AN63" i="26" l="1"/>
  <c r="AS63" s="1"/>
  <c r="AO63"/>
  <c r="AN51" i="25"/>
  <c r="AS51" s="1"/>
  <c r="AT51" s="1"/>
  <c r="AO51"/>
  <c r="W52" i="30"/>
  <c r="X52" s="1"/>
  <c r="V53"/>
  <c r="AP53" i="27"/>
  <c r="AO53"/>
  <c r="AT53" s="1"/>
  <c r="M54" i="30"/>
  <c r="N53"/>
  <c r="O53" s="1"/>
  <c r="L346" i="12"/>
  <c r="AE349" i="26"/>
  <c r="AJ349" s="1"/>
  <c r="AN349"/>
  <c r="AS349" s="1"/>
  <c r="AN349" i="25"/>
  <c r="AS349" s="1"/>
  <c r="AD346" i="12"/>
  <c r="G348" i="30"/>
  <c r="G347"/>
  <c r="L351"/>
  <c r="K348"/>
  <c r="U351"/>
  <c r="T348"/>
  <c r="G39" i="4"/>
  <c r="F39"/>
  <c r="AH347" i="9"/>
  <c r="B350" i="24"/>
  <c r="B350" i="12"/>
  <c r="B350" i="9"/>
  <c r="B350" i="27"/>
  <c r="B350" i="25"/>
  <c r="D350" s="1"/>
  <c r="B350" i="26"/>
  <c r="D350" s="1"/>
  <c r="B350" i="23"/>
  <c r="D350" s="1"/>
  <c r="B350" i="20"/>
  <c r="B350" i="4"/>
  <c r="B350" i="14"/>
  <c r="C350" s="1"/>
  <c r="B350" i="16"/>
  <c r="B350" i="17"/>
  <c r="D350" s="1"/>
  <c r="Z350" i="9"/>
  <c r="J358"/>
  <c r="J347"/>
  <c r="D349" i="16"/>
  <c r="E349"/>
  <c r="H349" i="4"/>
  <c r="G349"/>
  <c r="F349"/>
  <c r="O349"/>
  <c r="E349"/>
  <c r="J349"/>
  <c r="Q349"/>
  <c r="P349"/>
  <c r="D349"/>
  <c r="L349"/>
  <c r="N349"/>
  <c r="K349"/>
  <c r="R349"/>
  <c r="I349"/>
  <c r="M349"/>
  <c r="AO349" i="25"/>
  <c r="F349"/>
  <c r="K349" s="1"/>
  <c r="AF349"/>
  <c r="X349" i="24"/>
  <c r="D349"/>
  <c r="AH349"/>
  <c r="N349"/>
  <c r="G346" i="12"/>
  <c r="M360" s="1"/>
  <c r="G348"/>
  <c r="AE360" s="1"/>
  <c r="G347"/>
  <c r="V360" s="1"/>
  <c r="G348" i="27"/>
  <c r="L348" s="1"/>
  <c r="AP348"/>
  <c r="O348"/>
  <c r="T348" s="1"/>
  <c r="D352" i="1"/>
  <c r="B351" i="30"/>
  <c r="AO348" i="27"/>
  <c r="R347" i="9"/>
  <c r="Z347"/>
  <c r="D349" i="20"/>
  <c r="E349"/>
  <c r="D349" i="27"/>
  <c r="E349"/>
  <c r="AO349" i="9"/>
  <c r="F349"/>
  <c r="AI358" s="1"/>
  <c r="F347"/>
  <c r="F348"/>
  <c r="S358" s="1"/>
  <c r="AO349" i="26"/>
  <c r="AF349"/>
  <c r="F349"/>
  <c r="K349" s="1"/>
  <c r="N349"/>
  <c r="S349" s="1"/>
  <c r="AQ44" i="9"/>
  <c r="AT43"/>
  <c r="AV43" s="1"/>
  <c r="AR62" i="26"/>
  <c r="AT62" s="1"/>
  <c r="J354"/>
  <c r="H355"/>
  <c r="O354"/>
  <c r="R354"/>
  <c r="P355"/>
  <c r="AR55" i="25"/>
  <c r="AL37"/>
  <c r="AU50" i="27"/>
  <c r="AS59"/>
  <c r="I363"/>
  <c r="K362"/>
  <c r="Q363"/>
  <c r="S362"/>
  <c r="P356"/>
  <c r="AJ35" i="26"/>
  <c r="E39" i="4"/>
  <c r="D39"/>
  <c r="M39"/>
  <c r="K39"/>
  <c r="L39"/>
  <c r="AG50" i="27"/>
  <c r="AF50"/>
  <c r="T33" i="24"/>
  <c r="U34" s="1"/>
  <c r="P34"/>
  <c r="R34" s="1"/>
  <c r="T34" s="1"/>
  <c r="AD39" i="27"/>
  <c r="X40"/>
  <c r="W41" s="1"/>
  <c r="Y40"/>
  <c r="AA40" s="1"/>
  <c r="AC40" s="1"/>
  <c r="AE53" i="26"/>
  <c r="AF53"/>
  <c r="AL34"/>
  <c r="AG35"/>
  <c r="AI35" s="1"/>
  <c r="AJ36" s="1"/>
  <c r="AH35"/>
  <c r="P38" i="16"/>
  <c r="AF38" i="24"/>
  <c r="AH38" i="25"/>
  <c r="AG38"/>
  <c r="AI38" s="1"/>
  <c r="AJ39" s="1"/>
  <c r="L57" i="26"/>
  <c r="AL32" i="27"/>
  <c r="U37" i="16"/>
  <c r="AE39" i="24"/>
  <c r="AC39"/>
  <c r="AA40"/>
  <c r="AD39"/>
  <c r="Q37" i="16"/>
  <c r="O38"/>
  <c r="R38"/>
  <c r="E39"/>
  <c r="D39"/>
  <c r="T57" i="27"/>
  <c r="U56"/>
  <c r="M57"/>
  <c r="S57"/>
  <c r="K58"/>
  <c r="L59" s="1"/>
  <c r="O58"/>
  <c r="T58" s="1"/>
  <c r="T56" i="26"/>
  <c r="R57"/>
  <c r="J58"/>
  <c r="N59"/>
  <c r="S59" s="1"/>
  <c r="N58" i="25"/>
  <c r="S58" s="1"/>
  <c r="P58"/>
  <c r="O59" s="1"/>
  <c r="R57"/>
  <c r="AE49"/>
  <c r="T56"/>
  <c r="H58"/>
  <c r="J58" s="1"/>
  <c r="L57"/>
  <c r="I73"/>
  <c r="R36" i="20"/>
  <c r="O38"/>
  <c r="O37"/>
  <c r="Q37" s="1"/>
  <c r="P38" s="1"/>
  <c r="O39" s="1"/>
  <c r="T36"/>
  <c r="P47" i="23"/>
  <c r="F37" i="24"/>
  <c r="G37"/>
  <c r="J36"/>
  <c r="L36" s="1"/>
  <c r="AN34"/>
  <c r="AP34" s="1"/>
  <c r="AK35"/>
  <c r="I46" i="23"/>
  <c r="H46"/>
  <c r="G47" s="1"/>
  <c r="H47" s="1"/>
  <c r="G48" s="1"/>
  <c r="J45"/>
  <c r="K45" s="1"/>
  <c r="L46" s="1"/>
  <c r="L45"/>
  <c r="M44"/>
  <c r="V34"/>
  <c r="S34"/>
  <c r="T34" s="1"/>
  <c r="R34"/>
  <c r="Y31" i="20"/>
  <c r="AB31" s="1"/>
  <c r="AC31"/>
  <c r="S26" i="14"/>
  <c r="Q26"/>
  <c r="O26"/>
  <c r="M27" s="1"/>
  <c r="N27" s="1"/>
  <c r="L41" i="20"/>
  <c r="J41"/>
  <c r="K41" s="1"/>
  <c r="H42"/>
  <c r="W43" s="1"/>
  <c r="P25" i="17"/>
  <c r="AG26" i="16"/>
  <c r="AF26"/>
  <c r="AK25"/>
  <c r="AM25" s="1"/>
  <c r="V35"/>
  <c r="Z27"/>
  <c r="AD27"/>
  <c r="G38"/>
  <c r="I37"/>
  <c r="L37" s="1"/>
  <c r="M37"/>
  <c r="J38"/>
  <c r="N36"/>
  <c r="H38"/>
  <c r="G43" i="10"/>
  <c r="C44"/>
  <c r="D44" s="1"/>
  <c r="B45"/>
  <c r="E44"/>
  <c r="X47"/>
  <c r="Z47"/>
  <c r="AB47" s="1"/>
  <c r="W48"/>
  <c r="AA37"/>
  <c r="Y38"/>
  <c r="J47"/>
  <c r="K47" s="1"/>
  <c r="N47" s="1"/>
  <c r="I48"/>
  <c r="L47"/>
  <c r="M46"/>
  <c r="AM25" i="17"/>
  <c r="AJ26" s="1"/>
  <c r="AL26" s="1"/>
  <c r="AM26" s="1"/>
  <c r="AJ27" s="1"/>
  <c r="AK28" s="1"/>
  <c r="AX26"/>
  <c r="AY26" s="1"/>
  <c r="AV27" s="1"/>
  <c r="AW28" s="1"/>
  <c r="AW27"/>
  <c r="AS40"/>
  <c r="AZ26"/>
  <c r="BD25"/>
  <c r="AN26"/>
  <c r="AE24"/>
  <c r="AF24"/>
  <c r="Y25"/>
  <c r="U25"/>
  <c r="W25" s="1"/>
  <c r="AC25"/>
  <c r="V25"/>
  <c r="J25"/>
  <c r="O25" s="1"/>
  <c r="G26"/>
  <c r="I25"/>
  <c r="F70"/>
  <c r="C40" i="14"/>
  <c r="H39" i="4"/>
  <c r="I39"/>
  <c r="O39"/>
  <c r="P39"/>
  <c r="Q39"/>
  <c r="R39"/>
  <c r="N39"/>
  <c r="J39"/>
  <c r="B40"/>
  <c r="A41" i="1"/>
  <c r="W53" i="30" l="1"/>
  <c r="X53" s="1"/>
  <c r="V54"/>
  <c r="AN52" i="25"/>
  <c r="AS52" s="1"/>
  <c r="AT52" s="1"/>
  <c r="AO52"/>
  <c r="P53" i="30"/>
  <c r="Y52"/>
  <c r="Y53" s="1"/>
  <c r="M55"/>
  <c r="N54"/>
  <c r="O54" s="1"/>
  <c r="AO54" i="27"/>
  <c r="AT54" s="1"/>
  <c r="AP54"/>
  <c r="AN64" i="26"/>
  <c r="AS64" s="1"/>
  <c r="AO64"/>
  <c r="M346" i="12"/>
  <c r="AA347" i="9"/>
  <c r="V346" i="12"/>
  <c r="AE350" i="25"/>
  <c r="K347" i="9"/>
  <c r="AE346" i="12"/>
  <c r="S347" i="9"/>
  <c r="AI347"/>
  <c r="D352" i="30"/>
  <c r="D351"/>
  <c r="K351"/>
  <c r="L348"/>
  <c r="T351"/>
  <c r="U348"/>
  <c r="AU44" i="9"/>
  <c r="G40" i="4"/>
  <c r="F40"/>
  <c r="K358" i="9"/>
  <c r="AA350"/>
  <c r="AP349" i="27"/>
  <c r="G349"/>
  <c r="L349" s="1"/>
  <c r="O349"/>
  <c r="T349" s="1"/>
  <c r="B351" i="24"/>
  <c r="B351" i="12"/>
  <c r="B351" i="27"/>
  <c r="B351" i="25"/>
  <c r="D351" s="1"/>
  <c r="B351" i="26"/>
  <c r="D351" s="1"/>
  <c r="B351" i="9"/>
  <c r="B351" i="23"/>
  <c r="D351" s="1"/>
  <c r="B351" i="20"/>
  <c r="B351" i="16"/>
  <c r="B351" i="4"/>
  <c r="B351" i="14"/>
  <c r="C351" s="1"/>
  <c r="B351" i="17"/>
  <c r="D351" s="1"/>
  <c r="AO349" i="27"/>
  <c r="AT349" s="1"/>
  <c r="E350" i="16"/>
  <c r="D350"/>
  <c r="I350" i="4"/>
  <c r="G350"/>
  <c r="F350"/>
  <c r="H350"/>
  <c r="M350"/>
  <c r="Q350"/>
  <c r="R350"/>
  <c r="O350"/>
  <c r="L350"/>
  <c r="P350"/>
  <c r="J350"/>
  <c r="N350"/>
  <c r="E350"/>
  <c r="D350"/>
  <c r="K350"/>
  <c r="F350" i="25"/>
  <c r="K350" s="1"/>
  <c r="AO350"/>
  <c r="AN351" s="1"/>
  <c r="AF350"/>
  <c r="AN350"/>
  <c r="AS350" s="1"/>
  <c r="AO350" i="9"/>
  <c r="G349"/>
  <c r="AJ358" s="1"/>
  <c r="G347"/>
  <c r="G348"/>
  <c r="T358" s="1"/>
  <c r="X350" i="24"/>
  <c r="D350"/>
  <c r="AH350"/>
  <c r="N350"/>
  <c r="D353" i="1"/>
  <c r="B352" i="30"/>
  <c r="E350" i="20"/>
  <c r="D350"/>
  <c r="AF350" i="26"/>
  <c r="AE350"/>
  <c r="F350"/>
  <c r="K350" s="1"/>
  <c r="AO350"/>
  <c r="AN350"/>
  <c r="AS350" s="1"/>
  <c r="N350"/>
  <c r="S350" s="1"/>
  <c r="D350" i="27"/>
  <c r="E350"/>
  <c r="H347" i="12"/>
  <c r="W360" s="1"/>
  <c r="H346"/>
  <c r="N360" s="1"/>
  <c r="H348"/>
  <c r="AF360" s="1"/>
  <c r="AS44" i="9"/>
  <c r="AR44"/>
  <c r="AR63" i="26"/>
  <c r="AT63" s="1"/>
  <c r="O355"/>
  <c r="R355"/>
  <c r="P356"/>
  <c r="J355"/>
  <c r="H356"/>
  <c r="AR56" i="25"/>
  <c r="AU51" i="27"/>
  <c r="AS60"/>
  <c r="P357"/>
  <c r="S363"/>
  <c r="Q364"/>
  <c r="K363"/>
  <c r="I364"/>
  <c r="T37" i="20"/>
  <c r="S36"/>
  <c r="U36" s="1"/>
  <c r="E40" i="4"/>
  <c r="D40"/>
  <c r="L40"/>
  <c r="M40"/>
  <c r="K40"/>
  <c r="AF51" i="27"/>
  <c r="AG51"/>
  <c r="AK35" i="26"/>
  <c r="AL35" s="1"/>
  <c r="V33" i="24"/>
  <c r="V34" s="1"/>
  <c r="AB41" i="27"/>
  <c r="X41"/>
  <c r="W42" s="1"/>
  <c r="R39" i="16"/>
  <c r="AE54" i="26"/>
  <c r="AF54"/>
  <c r="AD40" i="27"/>
  <c r="Z41"/>
  <c r="Y41"/>
  <c r="AA41" s="1"/>
  <c r="Q35" i="24"/>
  <c r="S35" s="1"/>
  <c r="AK38" i="25"/>
  <c r="AL38" s="1"/>
  <c r="Q38" i="16"/>
  <c r="T38" s="1"/>
  <c r="P35" i="24"/>
  <c r="L58" i="26"/>
  <c r="T37" i="16"/>
  <c r="U38" s="1"/>
  <c r="O39"/>
  <c r="P39"/>
  <c r="AH33" i="27"/>
  <c r="AJ33" s="1"/>
  <c r="AI33"/>
  <c r="AM32"/>
  <c r="AF39" i="24"/>
  <c r="Z40"/>
  <c r="AB40" s="1"/>
  <c r="AE40"/>
  <c r="AC40"/>
  <c r="E40" i="16"/>
  <c r="D40"/>
  <c r="U57" i="27"/>
  <c r="M58"/>
  <c r="O59"/>
  <c r="K59"/>
  <c r="L60" s="1"/>
  <c r="S58"/>
  <c r="T57" i="26"/>
  <c r="N60"/>
  <c r="J59"/>
  <c r="R58"/>
  <c r="P59" i="25"/>
  <c r="O60" s="1"/>
  <c r="R58"/>
  <c r="N59"/>
  <c r="AE50"/>
  <c r="T57"/>
  <c r="H59"/>
  <c r="J59" s="1"/>
  <c r="L58"/>
  <c r="I74"/>
  <c r="AO35" i="24"/>
  <c r="AM35"/>
  <c r="H37"/>
  <c r="F38" s="1"/>
  <c r="Q38" i="20"/>
  <c r="R37"/>
  <c r="P48" i="23"/>
  <c r="F48"/>
  <c r="H48" s="1"/>
  <c r="G49" s="1"/>
  <c r="K37" i="24"/>
  <c r="I37"/>
  <c r="AL35"/>
  <c r="I47" i="23"/>
  <c r="I48" s="1"/>
  <c r="J46"/>
  <c r="K46" s="1"/>
  <c r="L47" s="1"/>
  <c r="M45"/>
  <c r="U34"/>
  <c r="W34" s="1"/>
  <c r="Q35"/>
  <c r="F49"/>
  <c r="P49"/>
  <c r="X32" i="20"/>
  <c r="Z32" s="1"/>
  <c r="AA32" s="1"/>
  <c r="AD31"/>
  <c r="P26" i="14"/>
  <c r="Q27" s="1"/>
  <c r="M38" i="16"/>
  <c r="M41" i="20"/>
  <c r="G43"/>
  <c r="I42"/>
  <c r="H43" s="1"/>
  <c r="W44" s="1"/>
  <c r="Q25" i="17"/>
  <c r="S25" s="1"/>
  <c r="AI26" i="16"/>
  <c r="AL26"/>
  <c r="AH26"/>
  <c r="Y28"/>
  <c r="AA28" s="1"/>
  <c r="AC27"/>
  <c r="AE27" s="1"/>
  <c r="X28"/>
  <c r="V36"/>
  <c r="G39"/>
  <c r="N37"/>
  <c r="I38"/>
  <c r="L38" s="1"/>
  <c r="H39"/>
  <c r="J39"/>
  <c r="AK27" i="17"/>
  <c r="AL27" s="1"/>
  <c r="AM27" s="1"/>
  <c r="G44" i="10"/>
  <c r="F44"/>
  <c r="B46"/>
  <c r="E45"/>
  <c r="C45"/>
  <c r="D45" s="1"/>
  <c r="G45" s="1"/>
  <c r="AA38"/>
  <c r="Y39"/>
  <c r="Z48"/>
  <c r="AB48" s="1"/>
  <c r="W49"/>
  <c r="X48"/>
  <c r="J48"/>
  <c r="K48" s="1"/>
  <c r="N48" s="1"/>
  <c r="L48"/>
  <c r="I49"/>
  <c r="M47"/>
  <c r="AX27" i="17"/>
  <c r="AY27" s="1"/>
  <c r="AV28" s="1"/>
  <c r="BB26"/>
  <c r="BD26" s="1"/>
  <c r="BA27"/>
  <c r="K25"/>
  <c r="M25" s="1"/>
  <c r="R25" s="1"/>
  <c r="BC26"/>
  <c r="AZ27" s="1"/>
  <c r="BA28" s="1"/>
  <c r="AU40"/>
  <c r="AT40" s="1"/>
  <c r="AS41" s="1"/>
  <c r="AU41" s="1"/>
  <c r="AT41" s="1"/>
  <c r="AQ26"/>
  <c r="AN27" s="1"/>
  <c r="AO28" s="1"/>
  <c r="AP26"/>
  <c r="AR26" s="1"/>
  <c r="AO27"/>
  <c r="AI31"/>
  <c r="AH31" s="1"/>
  <c r="AG32" s="1"/>
  <c r="P26"/>
  <c r="T26"/>
  <c r="X25"/>
  <c r="Z25" s="1"/>
  <c r="AA25" s="1"/>
  <c r="AB25"/>
  <c r="AD25" s="1"/>
  <c r="H26"/>
  <c r="F71"/>
  <c r="C41" i="14"/>
  <c r="B41" i="4"/>
  <c r="R40"/>
  <c r="H40"/>
  <c r="I40"/>
  <c r="P40"/>
  <c r="Q40"/>
  <c r="J40"/>
  <c r="O40"/>
  <c r="N40"/>
  <c r="A42" i="1"/>
  <c r="AN65" i="26" l="1"/>
  <c r="AS65" s="1"/>
  <c r="AO65"/>
  <c r="AO55" i="27"/>
  <c r="AT55" s="1"/>
  <c r="AP55"/>
  <c r="AN53" i="25"/>
  <c r="AS53" s="1"/>
  <c r="AT53" s="1"/>
  <c r="AO53"/>
  <c r="V55" i="30"/>
  <c r="W54"/>
  <c r="X54" s="1"/>
  <c r="M56"/>
  <c r="R56" s="1"/>
  <c r="X55" s="1"/>
  <c r="N55"/>
  <c r="O55" s="1"/>
  <c r="P54"/>
  <c r="W346" i="12"/>
  <c r="Y346" s="1"/>
  <c r="Z346" s="1"/>
  <c r="N346"/>
  <c r="P346" s="1"/>
  <c r="Q346" s="1"/>
  <c r="T347" i="9"/>
  <c r="V347" s="1"/>
  <c r="W347" s="1"/>
  <c r="AB347"/>
  <c r="AD347" s="1"/>
  <c r="AE347" s="1"/>
  <c r="AN351" i="26"/>
  <c r="AS351" s="1"/>
  <c r="AE351" i="25"/>
  <c r="AF346" i="12"/>
  <c r="AH346" s="1"/>
  <c r="AI346" s="1"/>
  <c r="L347" i="9"/>
  <c r="N347" s="1"/>
  <c r="O347" s="1"/>
  <c r="AJ347"/>
  <c r="AL347" s="1"/>
  <c r="AM347" s="1"/>
  <c r="I355" i="30"/>
  <c r="I352"/>
  <c r="E352"/>
  <c r="E351"/>
  <c r="R355"/>
  <c r="R352"/>
  <c r="G41" i="4"/>
  <c r="F41"/>
  <c r="G350" i="27"/>
  <c r="L350" s="1"/>
  <c r="AP350"/>
  <c r="O350"/>
  <c r="T350" s="1"/>
  <c r="B352" i="24"/>
  <c r="B352" i="12"/>
  <c r="B352" i="9"/>
  <c r="B352" i="27"/>
  <c r="B352" i="25"/>
  <c r="D352" s="1"/>
  <c r="B352" i="26"/>
  <c r="D352" s="1"/>
  <c r="B352" i="23"/>
  <c r="D352" s="1"/>
  <c r="B352" i="16"/>
  <c r="B352" i="14"/>
  <c r="C352" s="1"/>
  <c r="B352" i="4"/>
  <c r="B352" i="20"/>
  <c r="B352" i="17"/>
  <c r="D352" s="1"/>
  <c r="H351" i="4"/>
  <c r="G351"/>
  <c r="F351"/>
  <c r="O351"/>
  <c r="K351"/>
  <c r="P351"/>
  <c r="J351"/>
  <c r="D351"/>
  <c r="M351"/>
  <c r="R351"/>
  <c r="Q351"/>
  <c r="N351"/>
  <c r="I351"/>
  <c r="E351"/>
  <c r="L351"/>
  <c r="E351" i="20"/>
  <c r="D351"/>
  <c r="AO351" i="9"/>
  <c r="D353"/>
  <c r="D351"/>
  <c r="D352"/>
  <c r="AF351" i="25"/>
  <c r="AO351"/>
  <c r="F351"/>
  <c r="D353" i="12"/>
  <c r="D352"/>
  <c r="D351"/>
  <c r="D354" i="1"/>
  <c r="B353" i="30"/>
  <c r="L358" i="9"/>
  <c r="AB350"/>
  <c r="D351" i="16"/>
  <c r="E351"/>
  <c r="AO351" i="26"/>
  <c r="F351"/>
  <c r="K351" s="1"/>
  <c r="AF351"/>
  <c r="AE351"/>
  <c r="N351"/>
  <c r="S351" s="1"/>
  <c r="D351" i="27"/>
  <c r="E351"/>
  <c r="X351" i="24"/>
  <c r="D351"/>
  <c r="AH351"/>
  <c r="N351"/>
  <c r="AO350" i="27"/>
  <c r="AT350" s="1"/>
  <c r="AT44" i="9"/>
  <c r="AV44" s="1"/>
  <c r="AQ45"/>
  <c r="AR64" i="26"/>
  <c r="AT64" s="1"/>
  <c r="O356"/>
  <c r="J356"/>
  <c r="H357"/>
  <c r="P357"/>
  <c r="R356"/>
  <c r="AR57" i="25"/>
  <c r="AU52" i="27"/>
  <c r="AS61"/>
  <c r="P358"/>
  <c r="I365"/>
  <c r="K364"/>
  <c r="Q365"/>
  <c r="S364"/>
  <c r="S37" i="20"/>
  <c r="U37" s="1"/>
  <c r="E41" i="4"/>
  <c r="D41"/>
  <c r="M41"/>
  <c r="K41"/>
  <c r="L41"/>
  <c r="AG52" i="27"/>
  <c r="AF52"/>
  <c r="AC41"/>
  <c r="AD41" s="1"/>
  <c r="AG39" i="25"/>
  <c r="AI39" s="1"/>
  <c r="AJ40" s="1"/>
  <c r="AH36" i="26"/>
  <c r="AG36"/>
  <c r="AI36" s="1"/>
  <c r="AK36" s="1"/>
  <c r="O40" i="16"/>
  <c r="U58" i="27"/>
  <c r="AE55" i="26"/>
  <c r="AF55"/>
  <c r="AH39" i="25"/>
  <c r="AB42" i="27"/>
  <c r="R35" i="24"/>
  <c r="P36" s="1"/>
  <c r="Q39" i="16"/>
  <c r="T39" s="1"/>
  <c r="U35" i="24"/>
  <c r="AJ37" i="26"/>
  <c r="P40" i="16"/>
  <c r="R40"/>
  <c r="U39"/>
  <c r="AL33" i="27"/>
  <c r="AH34" s="1"/>
  <c r="AJ34" s="1"/>
  <c r="AK34"/>
  <c r="AN35" i="24"/>
  <c r="AP35" s="1"/>
  <c r="AA41"/>
  <c r="AD40"/>
  <c r="AF40" s="1"/>
  <c r="E41" i="16"/>
  <c r="D41"/>
  <c r="T59" i="27"/>
  <c r="M59"/>
  <c r="S59"/>
  <c r="K60"/>
  <c r="L61" s="1"/>
  <c r="O60"/>
  <c r="T60" s="1"/>
  <c r="T58" i="26"/>
  <c r="L59"/>
  <c r="K60"/>
  <c r="R59"/>
  <c r="S60" s="1"/>
  <c r="J60"/>
  <c r="N61"/>
  <c r="N60" i="25"/>
  <c r="P60"/>
  <c r="O61" s="1"/>
  <c r="R59"/>
  <c r="AE51"/>
  <c r="T58"/>
  <c r="S59"/>
  <c r="H60"/>
  <c r="J60" s="1"/>
  <c r="K61" s="1"/>
  <c r="K60"/>
  <c r="S60"/>
  <c r="L59"/>
  <c r="I75"/>
  <c r="R38" i="20"/>
  <c r="S38" s="1"/>
  <c r="G38" i="24"/>
  <c r="H38" s="1"/>
  <c r="J37"/>
  <c r="L37" s="1"/>
  <c r="P39" i="20"/>
  <c r="O40" s="1"/>
  <c r="AJ36" i="24"/>
  <c r="AK36"/>
  <c r="J47" i="23"/>
  <c r="K47" s="1"/>
  <c r="M46"/>
  <c r="L48"/>
  <c r="I49"/>
  <c r="V35"/>
  <c r="S35"/>
  <c r="T35" s="1"/>
  <c r="R35"/>
  <c r="H49"/>
  <c r="G50" s="1"/>
  <c r="P50"/>
  <c r="F50"/>
  <c r="AC32" i="20"/>
  <c r="Y32"/>
  <c r="AB32" s="1"/>
  <c r="O27" i="14"/>
  <c r="P27" s="1"/>
  <c r="R27" s="1"/>
  <c r="R26"/>
  <c r="T26" s="1"/>
  <c r="L42" i="20"/>
  <c r="G44"/>
  <c r="J42"/>
  <c r="K42" s="1"/>
  <c r="I43"/>
  <c r="AF27" i="16"/>
  <c r="AK26"/>
  <c r="AM26" s="1"/>
  <c r="AG27"/>
  <c r="Z28"/>
  <c r="AD28"/>
  <c r="V37"/>
  <c r="G40"/>
  <c r="I39"/>
  <c r="L39" s="1"/>
  <c r="N38"/>
  <c r="H40"/>
  <c r="M39"/>
  <c r="J40"/>
  <c r="B47" i="10"/>
  <c r="E46"/>
  <c r="C46"/>
  <c r="D46" s="1"/>
  <c r="G46" s="1"/>
  <c r="F45"/>
  <c r="X49"/>
  <c r="Z49"/>
  <c r="AB49" s="1"/>
  <c r="W50"/>
  <c r="AA39"/>
  <c r="Y40"/>
  <c r="L26" i="17"/>
  <c r="AX28"/>
  <c r="AY28" s="1"/>
  <c r="AV29" s="1"/>
  <c r="AW30" s="1"/>
  <c r="AW29"/>
  <c r="M48" i="10"/>
  <c r="J49"/>
  <c r="K49" s="1"/>
  <c r="N49" s="1"/>
  <c r="L49"/>
  <c r="I50"/>
  <c r="N25" i="17"/>
  <c r="BC27"/>
  <c r="AZ28" s="1"/>
  <c r="BA29" s="1"/>
  <c r="AS42"/>
  <c r="BB27"/>
  <c r="BD27" s="1"/>
  <c r="AQ27"/>
  <c r="AN28" s="1"/>
  <c r="AO29" s="1"/>
  <c r="AP27"/>
  <c r="AR27" s="1"/>
  <c r="AJ28"/>
  <c r="AE25"/>
  <c r="AF25"/>
  <c r="J26"/>
  <c r="V26"/>
  <c r="Y26"/>
  <c r="U26"/>
  <c r="W26" s="1"/>
  <c r="AC26"/>
  <c r="I26"/>
  <c r="G27"/>
  <c r="F72"/>
  <c r="C42" i="14"/>
  <c r="P41" i="4"/>
  <c r="R41"/>
  <c r="I41"/>
  <c r="Q41"/>
  <c r="O41"/>
  <c r="N41"/>
  <c r="J41"/>
  <c r="H41"/>
  <c r="B42"/>
  <c r="A43" i="1"/>
  <c r="P55" i="30" l="1"/>
  <c r="M57"/>
  <c r="N56"/>
  <c r="O56" s="1"/>
  <c r="W55"/>
  <c r="V56"/>
  <c r="AP56" i="27"/>
  <c r="AO56"/>
  <c r="AT56" s="1"/>
  <c r="AN66" i="26"/>
  <c r="AS66" s="1"/>
  <c r="AO66"/>
  <c r="AO54" i="25"/>
  <c r="AN54"/>
  <c r="AS54" s="1"/>
  <c r="AT54" s="1"/>
  <c r="Y54" i="30"/>
  <c r="Y55" s="1"/>
  <c r="F352"/>
  <c r="F351"/>
  <c r="K355"/>
  <c r="J352"/>
  <c r="T355"/>
  <c r="S352"/>
  <c r="B353" i="24"/>
  <c r="B353" i="12"/>
  <c r="B353" i="9"/>
  <c r="B353" i="25"/>
  <c r="D353" s="1"/>
  <c r="B353" i="26"/>
  <c r="D353" s="1"/>
  <c r="B353" i="27"/>
  <c r="B353" i="23"/>
  <c r="D353" s="1"/>
  <c r="B353" i="20"/>
  <c r="B353" i="4"/>
  <c r="B353" i="14"/>
  <c r="C353" s="1"/>
  <c r="B353" i="16"/>
  <c r="B353" i="17"/>
  <c r="D353" s="1"/>
  <c r="J365" i="12"/>
  <c r="J351"/>
  <c r="AB365"/>
  <c r="AB351"/>
  <c r="Q362" i="9"/>
  <c r="Q351"/>
  <c r="AG362"/>
  <c r="AG351"/>
  <c r="G352" i="4"/>
  <c r="F352"/>
  <c r="I352"/>
  <c r="P352"/>
  <c r="O352"/>
  <c r="K352"/>
  <c r="E352"/>
  <c r="M352"/>
  <c r="J352"/>
  <c r="Q352"/>
  <c r="H352"/>
  <c r="N352"/>
  <c r="L352"/>
  <c r="R352"/>
  <c r="D352"/>
  <c r="D352" i="16"/>
  <c r="E352"/>
  <c r="AF352" i="26"/>
  <c r="AE352"/>
  <c r="AJ352" s="1"/>
  <c r="AN352"/>
  <c r="AS352" s="1"/>
  <c r="AO352"/>
  <c r="AN353" s="1"/>
  <c r="AS353" s="1"/>
  <c r="F352"/>
  <c r="K352" s="1"/>
  <c r="N352"/>
  <c r="S352" s="1"/>
  <c r="D352" i="27"/>
  <c r="E352"/>
  <c r="E352" i="12"/>
  <c r="T365" s="1"/>
  <c r="E351"/>
  <c r="K365" s="1"/>
  <c r="E353"/>
  <c r="AC365" s="1"/>
  <c r="AO351" i="27"/>
  <c r="G42" i="4"/>
  <c r="F42"/>
  <c r="AP351" i="27"/>
  <c r="AO352" s="1"/>
  <c r="AT352" s="1"/>
  <c r="G351"/>
  <c r="L351" s="1"/>
  <c r="O351"/>
  <c r="T351" s="1"/>
  <c r="D355" i="1"/>
  <c r="B354" i="30"/>
  <c r="S351" i="12"/>
  <c r="S365"/>
  <c r="Y351" i="9"/>
  <c r="I351"/>
  <c r="Y354"/>
  <c r="I362"/>
  <c r="E352" i="20"/>
  <c r="D352"/>
  <c r="F352" i="25"/>
  <c r="K352" s="1"/>
  <c r="AE352"/>
  <c r="AJ352" s="1"/>
  <c r="AO352"/>
  <c r="AN353" s="1"/>
  <c r="AS353" s="1"/>
  <c r="AF352"/>
  <c r="AE353" s="1"/>
  <c r="AN352"/>
  <c r="AS352" s="1"/>
  <c r="AO352" i="9"/>
  <c r="E352"/>
  <c r="R362" s="1"/>
  <c r="E353"/>
  <c r="AH362" s="1"/>
  <c r="E351"/>
  <c r="X352" i="24"/>
  <c r="D352"/>
  <c r="AH352"/>
  <c r="N352"/>
  <c r="AU45" i="9"/>
  <c r="AS45"/>
  <c r="AR45"/>
  <c r="AR65" i="26"/>
  <c r="AT65" s="1"/>
  <c r="R357"/>
  <c r="P358"/>
  <c r="O357"/>
  <c r="H358"/>
  <c r="J357"/>
  <c r="AR58" i="25"/>
  <c r="AU53" i="27"/>
  <c r="AS62"/>
  <c r="S365"/>
  <c r="Q366"/>
  <c r="K365"/>
  <c r="I366"/>
  <c r="P359"/>
  <c r="T38" i="20"/>
  <c r="U38" s="1"/>
  <c r="E42" i="4"/>
  <c r="D42"/>
  <c r="L42"/>
  <c r="M42"/>
  <c r="K42"/>
  <c r="Y42" i="27"/>
  <c r="AA42" s="1"/>
  <c r="X42"/>
  <c r="W43" s="1"/>
  <c r="Z42"/>
  <c r="AF53"/>
  <c r="AG53"/>
  <c r="AK39" i="25"/>
  <c r="AL39" s="1"/>
  <c r="AG37" i="26"/>
  <c r="AI37" s="1"/>
  <c r="AJ38" s="1"/>
  <c r="AH37"/>
  <c r="AC42" i="27"/>
  <c r="AD42" s="1"/>
  <c r="AE56" i="26"/>
  <c r="AF56"/>
  <c r="Q36" i="24"/>
  <c r="S36" s="1"/>
  <c r="T35"/>
  <c r="V35" s="1"/>
  <c r="U40" i="16"/>
  <c r="AL36" i="26"/>
  <c r="Q40" i="16"/>
  <c r="T40" s="1"/>
  <c r="AM33" i="27"/>
  <c r="O41" i="16"/>
  <c r="AI34" i="27"/>
  <c r="AL34"/>
  <c r="AK35"/>
  <c r="P41" i="16"/>
  <c r="Z41" i="24"/>
  <c r="AB41" s="1"/>
  <c r="AE41"/>
  <c r="AC41"/>
  <c r="R41" i="16"/>
  <c r="E42"/>
  <c r="D42"/>
  <c r="M60" i="27"/>
  <c r="U59"/>
  <c r="O61"/>
  <c r="K61"/>
  <c r="L62" s="1"/>
  <c r="S60"/>
  <c r="L60" i="26"/>
  <c r="T59"/>
  <c r="N62"/>
  <c r="J61"/>
  <c r="R60"/>
  <c r="S61" s="1"/>
  <c r="P61" i="25"/>
  <c r="O62" s="1"/>
  <c r="R60"/>
  <c r="N61"/>
  <c r="S61" s="1"/>
  <c r="AE52"/>
  <c r="H61"/>
  <c r="J61" s="1"/>
  <c r="K62" s="1"/>
  <c r="T59"/>
  <c r="L60"/>
  <c r="I76"/>
  <c r="AO36" i="24"/>
  <c r="AM36"/>
  <c r="K38"/>
  <c r="I38"/>
  <c r="J38" s="1"/>
  <c r="Q39" i="20"/>
  <c r="P40" s="1"/>
  <c r="O41" s="1"/>
  <c r="T39"/>
  <c r="J48" i="23"/>
  <c r="K48" s="1"/>
  <c r="L49" s="1"/>
  <c r="AL36" i="24"/>
  <c r="AK37" s="1"/>
  <c r="G39"/>
  <c r="F39"/>
  <c r="M47" i="23"/>
  <c r="H50"/>
  <c r="G51" s="1"/>
  <c r="U35"/>
  <c r="W35" s="1"/>
  <c r="Q36"/>
  <c r="I50"/>
  <c r="F51"/>
  <c r="P51"/>
  <c r="F46" i="10"/>
  <c r="X33" i="20"/>
  <c r="Z33" s="1"/>
  <c r="AA33" s="1"/>
  <c r="AD32"/>
  <c r="M28" i="14"/>
  <c r="N28" s="1"/>
  <c r="S27"/>
  <c r="T27" s="1"/>
  <c r="J43" i="20"/>
  <c r="K43" s="1"/>
  <c r="H44"/>
  <c r="W45" s="1"/>
  <c r="AI27" i="16"/>
  <c r="AL27"/>
  <c r="AH27"/>
  <c r="V38"/>
  <c r="Y29"/>
  <c r="AA29" s="1"/>
  <c r="AC28"/>
  <c r="AE28" s="1"/>
  <c r="X29"/>
  <c r="G41"/>
  <c r="N39"/>
  <c r="I40"/>
  <c r="L40" s="1"/>
  <c r="M40"/>
  <c r="H41"/>
  <c r="J41"/>
  <c r="C47" i="10"/>
  <c r="D47" s="1"/>
  <c r="B48"/>
  <c r="E47"/>
  <c r="F47" s="1"/>
  <c r="X50"/>
  <c r="Z50"/>
  <c r="AB50" s="1"/>
  <c r="W51"/>
  <c r="AA40"/>
  <c r="Y41"/>
  <c r="K26" i="17"/>
  <c r="M26" s="1"/>
  <c r="N26" s="1"/>
  <c r="AX29"/>
  <c r="AY29" s="1"/>
  <c r="AV30" s="1"/>
  <c r="O26"/>
  <c r="Q26" s="1"/>
  <c r="S26" s="1"/>
  <c r="M49" i="10"/>
  <c r="J50"/>
  <c r="K50" s="1"/>
  <c r="N50" s="1"/>
  <c r="L50"/>
  <c r="I51"/>
  <c r="BC28" i="17"/>
  <c r="AZ29" s="1"/>
  <c r="BA30" s="1"/>
  <c r="AP28"/>
  <c r="AR28" s="1"/>
  <c r="AU42"/>
  <c r="AT42" s="1"/>
  <c r="AS43" s="1"/>
  <c r="BB28"/>
  <c r="AL28"/>
  <c r="AM28" s="1"/>
  <c r="AJ29" s="1"/>
  <c r="AK30" s="1"/>
  <c r="AK29"/>
  <c r="AI32"/>
  <c r="AH32" s="1"/>
  <c r="AG33" s="1"/>
  <c r="X26"/>
  <c r="Z26" s="1"/>
  <c r="AE26" s="1"/>
  <c r="T27"/>
  <c r="AB26"/>
  <c r="AD26" s="1"/>
  <c r="H27"/>
  <c r="F73"/>
  <c r="C43" i="14"/>
  <c r="J42" i="4"/>
  <c r="N42"/>
  <c r="O42"/>
  <c r="R42"/>
  <c r="Q42"/>
  <c r="H42"/>
  <c r="I42"/>
  <c r="P42"/>
  <c r="B43"/>
  <c r="A44" i="1"/>
  <c r="AO55" i="25" l="1"/>
  <c r="AN55"/>
  <c r="AS55" s="1"/>
  <c r="AT55" s="1"/>
  <c r="AP57" i="27"/>
  <c r="AO57"/>
  <c r="AT57" s="1"/>
  <c r="M58" i="30"/>
  <c r="N57"/>
  <c r="O57" s="1"/>
  <c r="AN67" i="26"/>
  <c r="AS67" s="1"/>
  <c r="AO67"/>
  <c r="W56" i="30"/>
  <c r="X56" s="1"/>
  <c r="V57"/>
  <c r="P56"/>
  <c r="U56" s="1"/>
  <c r="X58" s="1"/>
  <c r="O352"/>
  <c r="J355"/>
  <c r="K352"/>
  <c r="G352"/>
  <c r="G351"/>
  <c r="S355"/>
  <c r="T352"/>
  <c r="G43" i="4"/>
  <c r="F43"/>
  <c r="J351" i="9"/>
  <c r="B354" i="24"/>
  <c r="B354" i="12"/>
  <c r="B354" i="26"/>
  <c r="D354" s="1"/>
  <c r="B354" i="9"/>
  <c r="B354" i="27"/>
  <c r="B354" i="25"/>
  <c r="D354" s="1"/>
  <c r="B354" i="20"/>
  <c r="B354" i="16"/>
  <c r="B354" i="4"/>
  <c r="B354" i="23"/>
  <c r="D354" s="1"/>
  <c r="B354" i="14"/>
  <c r="C354" s="1"/>
  <c r="B354" i="17"/>
  <c r="D354" s="1"/>
  <c r="D353" i="16"/>
  <c r="E353"/>
  <c r="G353" i="4"/>
  <c r="F353"/>
  <c r="Q353"/>
  <c r="E353"/>
  <c r="R353"/>
  <c r="H353"/>
  <c r="I353"/>
  <c r="K353"/>
  <c r="M353"/>
  <c r="J353"/>
  <c r="P353"/>
  <c r="N353"/>
  <c r="O353"/>
  <c r="D353"/>
  <c r="L353"/>
  <c r="AO353" i="26"/>
  <c r="F353"/>
  <c r="K353" s="1"/>
  <c r="AF353"/>
  <c r="AE353"/>
  <c r="AJ353" s="1"/>
  <c r="N353"/>
  <c r="S353" s="1"/>
  <c r="AO353" i="9"/>
  <c r="F352"/>
  <c r="S362" s="1"/>
  <c r="F353"/>
  <c r="AI362" s="1"/>
  <c r="F351"/>
  <c r="AH353" i="24"/>
  <c r="N353"/>
  <c r="X353"/>
  <c r="D353"/>
  <c r="Z354" i="9"/>
  <c r="J362"/>
  <c r="Z351"/>
  <c r="T351" i="12"/>
  <c r="D356" i="1"/>
  <c r="B355" i="30"/>
  <c r="G352" i="27"/>
  <c r="L352" s="1"/>
  <c r="AP352"/>
  <c r="O352"/>
  <c r="T352" s="1"/>
  <c r="AH351" i="9"/>
  <c r="AI351" s="1"/>
  <c r="R351"/>
  <c r="S351" s="1"/>
  <c r="AC351" i="12"/>
  <c r="K351"/>
  <c r="E353" i="20"/>
  <c r="D353"/>
  <c r="D353" i="27"/>
  <c r="E353"/>
  <c r="AF353" i="25"/>
  <c r="AO353"/>
  <c r="F353"/>
  <c r="F351" i="12"/>
  <c r="L365" s="1"/>
  <c r="F353"/>
  <c r="AD365" s="1"/>
  <c r="F352"/>
  <c r="U365" s="1"/>
  <c r="AT45" i="9"/>
  <c r="AV45" s="1"/>
  <c r="AQ46"/>
  <c r="AR66" i="26"/>
  <c r="AT66" s="1"/>
  <c r="J358"/>
  <c r="H359"/>
  <c r="O358"/>
  <c r="R358"/>
  <c r="P359"/>
  <c r="AR59" i="25"/>
  <c r="AU54" i="27"/>
  <c r="AS63"/>
  <c r="P360"/>
  <c r="K366"/>
  <c r="I367"/>
  <c r="S366"/>
  <c r="Q367"/>
  <c r="E43" i="4"/>
  <c r="D43"/>
  <c r="M43"/>
  <c r="K43"/>
  <c r="L43"/>
  <c r="AK37" i="26"/>
  <c r="AH38" s="1"/>
  <c r="AB43" i="27"/>
  <c r="X43"/>
  <c r="W44" s="1"/>
  <c r="AG54"/>
  <c r="AF54"/>
  <c r="AH40" i="25"/>
  <c r="AG40"/>
  <c r="AI40" s="1"/>
  <c r="AK40" s="1"/>
  <c r="AL40" s="1"/>
  <c r="Z43" i="27"/>
  <c r="Y43"/>
  <c r="AA43" s="1"/>
  <c r="AB44" s="1"/>
  <c r="AE57" i="26"/>
  <c r="AF57"/>
  <c r="R36" i="24"/>
  <c r="P37" s="1"/>
  <c r="U36"/>
  <c r="T36"/>
  <c r="Q41" i="16"/>
  <c r="R42"/>
  <c r="P42"/>
  <c r="AH35" i="27"/>
  <c r="AJ35" s="1"/>
  <c r="AK36" s="1"/>
  <c r="AI35"/>
  <c r="AM34"/>
  <c r="U41" i="16"/>
  <c r="T41"/>
  <c r="O42"/>
  <c r="AA42" i="24"/>
  <c r="AD41"/>
  <c r="AF41" s="1"/>
  <c r="E43" i="16"/>
  <c r="D43"/>
  <c r="T61" i="27"/>
  <c r="U60"/>
  <c r="M61"/>
  <c r="S61"/>
  <c r="K62"/>
  <c r="L63" s="1"/>
  <c r="O62"/>
  <c r="T62" s="1"/>
  <c r="T60" i="26"/>
  <c r="L61"/>
  <c r="R61"/>
  <c r="S62" s="1"/>
  <c r="J62"/>
  <c r="N63"/>
  <c r="S63" s="1"/>
  <c r="N62" i="25"/>
  <c r="P62"/>
  <c r="O63" s="1"/>
  <c r="R61"/>
  <c r="AE53"/>
  <c r="H62"/>
  <c r="J62" s="1"/>
  <c r="T60"/>
  <c r="L61"/>
  <c r="K63"/>
  <c r="I77"/>
  <c r="AM37" i="24"/>
  <c r="L38"/>
  <c r="J49" i="23"/>
  <c r="K49" s="1"/>
  <c r="L50" s="1"/>
  <c r="K39" i="24"/>
  <c r="R39" i="20"/>
  <c r="Q40"/>
  <c r="P41" s="1"/>
  <c r="M48" i="23"/>
  <c r="AJ37" i="24"/>
  <c r="AL37" s="1"/>
  <c r="AJ38" s="1"/>
  <c r="AN36"/>
  <c r="AO37" s="1"/>
  <c r="H39"/>
  <c r="G40" s="1"/>
  <c r="I39"/>
  <c r="H51" i="23"/>
  <c r="G52" s="1"/>
  <c r="V36"/>
  <c r="R36"/>
  <c r="S36"/>
  <c r="T36" s="1"/>
  <c r="I51"/>
  <c r="P52"/>
  <c r="F52"/>
  <c r="AC33" i="20"/>
  <c r="Y33"/>
  <c r="AB33" s="1"/>
  <c r="S28" i="14"/>
  <c r="Q28"/>
  <c r="O28"/>
  <c r="M29" s="1"/>
  <c r="N29" s="1"/>
  <c r="P27" i="17"/>
  <c r="L27"/>
  <c r="M42" i="20"/>
  <c r="L43"/>
  <c r="L44"/>
  <c r="G45"/>
  <c r="I44"/>
  <c r="AG28" i="16"/>
  <c r="AF28"/>
  <c r="AK27"/>
  <c r="AM27" s="1"/>
  <c r="V39"/>
  <c r="AD29"/>
  <c r="Z29"/>
  <c r="J42"/>
  <c r="G42"/>
  <c r="N40"/>
  <c r="M41"/>
  <c r="H42"/>
  <c r="I41"/>
  <c r="B49" i="10"/>
  <c r="E48"/>
  <c r="C48"/>
  <c r="G47"/>
  <c r="D48"/>
  <c r="G48" s="1"/>
  <c r="AA41"/>
  <c r="Y42"/>
  <c r="W52"/>
  <c r="X51"/>
  <c r="Z51"/>
  <c r="AB51" s="1"/>
  <c r="M50"/>
  <c r="R26" i="17"/>
  <c r="AX30"/>
  <c r="AY30" s="1"/>
  <c r="AV31" s="1"/>
  <c r="AW32" s="1"/>
  <c r="AW31"/>
  <c r="J51" i="10"/>
  <c r="K51" s="1"/>
  <c r="N51" s="1"/>
  <c r="L51"/>
  <c r="I52"/>
  <c r="AU43" i="17"/>
  <c r="AT43" s="1"/>
  <c r="AS44" s="1"/>
  <c r="BD28"/>
  <c r="BC29" s="1"/>
  <c r="BB29"/>
  <c r="AQ28"/>
  <c r="AN29" s="1"/>
  <c r="AP29" s="1"/>
  <c r="AR29" s="1"/>
  <c r="AL29"/>
  <c r="AA26"/>
  <c r="AF26"/>
  <c r="V27"/>
  <c r="Y27"/>
  <c r="U27"/>
  <c r="W27" s="1"/>
  <c r="AC27"/>
  <c r="J27"/>
  <c r="G28"/>
  <c r="I27"/>
  <c r="F74"/>
  <c r="C44" i="14"/>
  <c r="B44" i="4"/>
  <c r="J43"/>
  <c r="H43"/>
  <c r="R43"/>
  <c r="P43"/>
  <c r="Q43"/>
  <c r="I43"/>
  <c r="N43"/>
  <c r="O43"/>
  <c r="A45" i="1"/>
  <c r="P57" i="30" l="1"/>
  <c r="Y56"/>
  <c r="V58"/>
  <c r="W57"/>
  <c r="X57" s="1"/>
  <c r="AO68" i="26"/>
  <c r="AN68"/>
  <c r="AS68" s="1"/>
  <c r="N58" i="30"/>
  <c r="O58" s="1"/>
  <c r="M59"/>
  <c r="AO58" i="27"/>
  <c r="AT58" s="1"/>
  <c r="AP58"/>
  <c r="AO56" i="25"/>
  <c r="AN56"/>
  <c r="AS56" s="1"/>
  <c r="AT56" s="1"/>
  <c r="K351" i="9"/>
  <c r="AA351"/>
  <c r="U351" i="12"/>
  <c r="L351"/>
  <c r="AE354" i="26"/>
  <c r="AN354"/>
  <c r="AS354" s="1"/>
  <c r="AD351" i="12"/>
  <c r="L355" i="30"/>
  <c r="L352"/>
  <c r="D356"/>
  <c r="D355"/>
  <c r="U355"/>
  <c r="U352"/>
  <c r="AO353" i="27"/>
  <c r="B355" i="24"/>
  <c r="B355" i="12"/>
  <c r="B355" i="27"/>
  <c r="B355" i="26"/>
  <c r="D355" s="1"/>
  <c r="B355" i="25"/>
  <c r="D355" s="1"/>
  <c r="B355" i="9"/>
  <c r="B355" i="20"/>
  <c r="B355" i="16"/>
  <c r="B355" i="4"/>
  <c r="B355" i="23"/>
  <c r="D355" s="1"/>
  <c r="B355" i="14"/>
  <c r="C355" s="1"/>
  <c r="B355" i="17"/>
  <c r="D355" s="1"/>
  <c r="AA354" i="9"/>
  <c r="K362"/>
  <c r="D354" i="16"/>
  <c r="E354"/>
  <c r="AF354" i="25"/>
  <c r="AF355" s="1"/>
  <c r="F354"/>
  <c r="K354" s="1"/>
  <c r="AO354"/>
  <c r="AN355" s="1"/>
  <c r="AN354"/>
  <c r="AE354"/>
  <c r="AO354" i="9"/>
  <c r="G353"/>
  <c r="AJ362" s="1"/>
  <c r="G351"/>
  <c r="G352"/>
  <c r="T362" s="1"/>
  <c r="G353" i="12"/>
  <c r="AE365" s="1"/>
  <c r="G352"/>
  <c r="V365" s="1"/>
  <c r="G351"/>
  <c r="M365" s="1"/>
  <c r="G44" i="4"/>
  <c r="F44"/>
  <c r="AP353" i="27"/>
  <c r="G353"/>
  <c r="L353" s="1"/>
  <c r="O353"/>
  <c r="T353" s="1"/>
  <c r="D357" i="1"/>
  <c r="B356" i="30"/>
  <c r="P354" i="4"/>
  <c r="G354"/>
  <c r="F354"/>
  <c r="I354"/>
  <c r="R354"/>
  <c r="H354"/>
  <c r="L354"/>
  <c r="O354"/>
  <c r="J354"/>
  <c r="Q354"/>
  <c r="N354"/>
  <c r="M354"/>
  <c r="D354"/>
  <c r="K354"/>
  <c r="E354"/>
  <c r="E354" i="20"/>
  <c r="D354"/>
  <c r="D354" i="27"/>
  <c r="E354"/>
  <c r="AO354" i="26"/>
  <c r="F354"/>
  <c r="K354" s="1"/>
  <c r="AF354"/>
  <c r="N354"/>
  <c r="S354" s="1"/>
  <c r="AH354" i="24"/>
  <c r="N354"/>
  <c r="X354"/>
  <c r="D354"/>
  <c r="AR46" i="9"/>
  <c r="AS46"/>
  <c r="AU46"/>
  <c r="AR67" i="26"/>
  <c r="AT67" s="1"/>
  <c r="O359"/>
  <c r="P360"/>
  <c r="R359"/>
  <c r="J359"/>
  <c r="H360"/>
  <c r="AR60" i="25"/>
  <c r="AU55" i="27"/>
  <c r="AS64"/>
  <c r="S62" i="25"/>
  <c r="Q368" i="27"/>
  <c r="S367"/>
  <c r="I368"/>
  <c r="K367"/>
  <c r="P361"/>
  <c r="S39" i="20"/>
  <c r="U39" s="1"/>
  <c r="E44" i="4"/>
  <c r="D44"/>
  <c r="L44"/>
  <c r="M44"/>
  <c r="K44"/>
  <c r="AG38" i="26"/>
  <c r="AI38" s="1"/>
  <c r="AK38" s="1"/>
  <c r="AC43" i="27"/>
  <c r="AD43" s="1"/>
  <c r="AL37" i="26"/>
  <c r="AJ41" i="25"/>
  <c r="AG55" i="27"/>
  <c r="AF55"/>
  <c r="AG41" i="25"/>
  <c r="AI41" s="1"/>
  <c r="AJ42" s="1"/>
  <c r="AH41"/>
  <c r="AE58" i="26"/>
  <c r="AF58"/>
  <c r="V36" i="24"/>
  <c r="Q37"/>
  <c r="S37" s="1"/>
  <c r="O43" i="16"/>
  <c r="Q42"/>
  <c r="T42" s="1"/>
  <c r="P43"/>
  <c r="U42"/>
  <c r="R43"/>
  <c r="AL35" i="27"/>
  <c r="AH36" s="1"/>
  <c r="AJ36" s="1"/>
  <c r="AK37" s="1"/>
  <c r="Z42" i="24"/>
  <c r="AB42" s="1"/>
  <c r="AE42"/>
  <c r="AC42"/>
  <c r="M49" i="23"/>
  <c r="E44" i="16"/>
  <c r="D44"/>
  <c r="T40" i="20"/>
  <c r="U61" i="27"/>
  <c r="M62"/>
  <c r="O63"/>
  <c r="K63"/>
  <c r="L64" s="1"/>
  <c r="S62"/>
  <c r="T61" i="26"/>
  <c r="L62"/>
  <c r="N64"/>
  <c r="S64" s="1"/>
  <c r="J63"/>
  <c r="R62"/>
  <c r="P63" i="25"/>
  <c r="O64" s="1"/>
  <c r="R62"/>
  <c r="N63"/>
  <c r="S63" s="1"/>
  <c r="AE54"/>
  <c r="H63"/>
  <c r="J63" s="1"/>
  <c r="K64" s="1"/>
  <c r="T61"/>
  <c r="L62"/>
  <c r="I78"/>
  <c r="R40" i="20"/>
  <c r="S40" s="1"/>
  <c r="J50" i="23"/>
  <c r="K50" s="1"/>
  <c r="AK38" i="24"/>
  <c r="AM38" s="1"/>
  <c r="AN37"/>
  <c r="AP36"/>
  <c r="J39"/>
  <c r="L39" s="1"/>
  <c r="F40"/>
  <c r="H40" s="1"/>
  <c r="I40"/>
  <c r="H52" i="23"/>
  <c r="G53" s="1"/>
  <c r="J51"/>
  <c r="K51" s="1"/>
  <c r="L52" s="1"/>
  <c r="O42" i="20"/>
  <c r="Q41"/>
  <c r="U36" i="23"/>
  <c r="W36" s="1"/>
  <c r="Q37"/>
  <c r="I52"/>
  <c r="F53"/>
  <c r="P53"/>
  <c r="X34" i="20"/>
  <c r="Z34" s="1"/>
  <c r="AA34" s="1"/>
  <c r="AD33"/>
  <c r="M51" i="10"/>
  <c r="P28" i="14"/>
  <c r="R28" s="1"/>
  <c r="T28" s="1"/>
  <c r="H43" i="16"/>
  <c r="M43" i="20"/>
  <c r="J44"/>
  <c r="K44" s="1"/>
  <c r="H45"/>
  <c r="W46" s="1"/>
  <c r="AI28" i="16"/>
  <c r="AH28"/>
  <c r="AL28"/>
  <c r="V40"/>
  <c r="Y30"/>
  <c r="AA30" s="1"/>
  <c r="AC29"/>
  <c r="AE29" s="1"/>
  <c r="X30"/>
  <c r="G43"/>
  <c r="O27" i="17"/>
  <c r="Q27" s="1"/>
  <c r="S27" s="1"/>
  <c r="I42" i="16"/>
  <c r="L42" s="1"/>
  <c r="L41"/>
  <c r="M42" s="1"/>
  <c r="J43"/>
  <c r="F48" i="10"/>
  <c r="E49"/>
  <c r="C49"/>
  <c r="D49" s="1"/>
  <c r="G49" s="1"/>
  <c r="B50"/>
  <c r="AA42"/>
  <c r="Y43"/>
  <c r="Z52"/>
  <c r="AB52" s="1"/>
  <c r="W53"/>
  <c r="X52"/>
  <c r="K27" i="17"/>
  <c r="M27" s="1"/>
  <c r="R27" s="1"/>
  <c r="L52" i="10"/>
  <c r="I53"/>
  <c r="J52"/>
  <c r="K52" s="1"/>
  <c r="N52" s="1"/>
  <c r="AZ30" i="17"/>
  <c r="AU44"/>
  <c r="AT44" s="1"/>
  <c r="AS45" s="1"/>
  <c r="BD29"/>
  <c r="BC30" s="1"/>
  <c r="AX31"/>
  <c r="AY31" s="1"/>
  <c r="AV32" s="1"/>
  <c r="AO30"/>
  <c r="AQ29"/>
  <c r="AN30" s="1"/>
  <c r="AM29"/>
  <c r="AI33"/>
  <c r="AH33" s="1"/>
  <c r="AG34" s="1"/>
  <c r="X27"/>
  <c r="Z27" s="1"/>
  <c r="AA27" s="1"/>
  <c r="AB27"/>
  <c r="AD27" s="1"/>
  <c r="AF27" s="1"/>
  <c r="T28"/>
  <c r="H28"/>
  <c r="J28" s="1"/>
  <c r="F75"/>
  <c r="C45" i="14"/>
  <c r="B45" i="4"/>
  <c r="R44"/>
  <c r="N44"/>
  <c r="J44"/>
  <c r="Q44"/>
  <c r="P44"/>
  <c r="H44"/>
  <c r="I44"/>
  <c r="O44"/>
  <c r="A46" i="1"/>
  <c r="AO59" i="27" l="1"/>
  <c r="AT59" s="1"/>
  <c r="AP59"/>
  <c r="M60" i="30"/>
  <c r="N59"/>
  <c r="O59" s="1"/>
  <c r="P58"/>
  <c r="AN57" i="25"/>
  <c r="AS57" s="1"/>
  <c r="AT57" s="1"/>
  <c r="AO57"/>
  <c r="AN69" i="26"/>
  <c r="AO69"/>
  <c r="W58" i="30"/>
  <c r="V59"/>
  <c r="Y57"/>
  <c r="Y58" s="1"/>
  <c r="V351" i="12"/>
  <c r="L351" i="9"/>
  <c r="N351" s="1"/>
  <c r="O351" s="1"/>
  <c r="AJ351"/>
  <c r="AL351" s="1"/>
  <c r="AM351" s="1"/>
  <c r="AB351"/>
  <c r="AD351" s="1"/>
  <c r="AE351" s="1"/>
  <c r="T351"/>
  <c r="V351" s="1"/>
  <c r="W351" s="1"/>
  <c r="AE355" i="26"/>
  <c r="AJ355" s="1"/>
  <c r="M351" i="12"/>
  <c r="AE351"/>
  <c r="K359" i="30"/>
  <c r="I356"/>
  <c r="E355"/>
  <c r="E356"/>
  <c r="T359"/>
  <c r="R356"/>
  <c r="G45" i="4"/>
  <c r="F45"/>
  <c r="G354" i="27"/>
  <c r="L354" s="1"/>
  <c r="AP354"/>
  <c r="O354"/>
  <c r="T354" s="1"/>
  <c r="D358" i="1"/>
  <c r="B357" i="30"/>
  <c r="L362" i="9"/>
  <c r="AB354"/>
  <c r="I355" i="4"/>
  <c r="G355"/>
  <c r="F355"/>
  <c r="J355"/>
  <c r="N355"/>
  <c r="M355"/>
  <c r="Q355"/>
  <c r="H355"/>
  <c r="D355"/>
  <c r="K355"/>
  <c r="L355"/>
  <c r="P355"/>
  <c r="R355"/>
  <c r="O355"/>
  <c r="E355"/>
  <c r="E355" i="20"/>
  <c r="D355"/>
  <c r="AO355" i="25"/>
  <c r="F355"/>
  <c r="K355" s="1"/>
  <c r="AE355"/>
  <c r="D355" i="27"/>
  <c r="E355"/>
  <c r="X355" i="24"/>
  <c r="D355"/>
  <c r="AH355"/>
  <c r="N355"/>
  <c r="B356"/>
  <c r="B356" i="26"/>
  <c r="D356" s="1"/>
  <c r="B356" i="12"/>
  <c r="B356" i="9"/>
  <c r="B356" i="27"/>
  <c r="B356" i="25"/>
  <c r="D356" s="1"/>
  <c r="B356" i="16"/>
  <c r="B356" i="23"/>
  <c r="D356" s="1"/>
  <c r="B356" i="14"/>
  <c r="C356" s="1"/>
  <c r="B356" i="4"/>
  <c r="B356" i="20"/>
  <c r="B356" i="17"/>
  <c r="D356" s="1"/>
  <c r="AO354" i="27"/>
  <c r="AE356" i="25"/>
  <c r="D355" i="16"/>
  <c r="E355"/>
  <c r="AO355" i="9"/>
  <c r="D356"/>
  <c r="D357"/>
  <c r="D355"/>
  <c r="AO355" i="26"/>
  <c r="F355"/>
  <c r="K355" s="1"/>
  <c r="AF355"/>
  <c r="AN355"/>
  <c r="AS355" s="1"/>
  <c r="N355"/>
  <c r="S355" s="1"/>
  <c r="H351" i="12"/>
  <c r="N365" s="1"/>
  <c r="H353"/>
  <c r="AF365" s="1"/>
  <c r="H352"/>
  <c r="W365" s="1"/>
  <c r="AQ47" i="9"/>
  <c r="AT46"/>
  <c r="AV46" s="1"/>
  <c r="AR68" i="26"/>
  <c r="AS69" s="1"/>
  <c r="R360"/>
  <c r="P361"/>
  <c r="O360"/>
  <c r="H361"/>
  <c r="J360"/>
  <c r="AR61" i="25"/>
  <c r="AU56" i="27"/>
  <c r="AS65"/>
  <c r="P362"/>
  <c r="K368"/>
  <c r="I369"/>
  <c r="S368"/>
  <c r="Q369"/>
  <c r="E45" i="4"/>
  <c r="D45"/>
  <c r="M45"/>
  <c r="K45"/>
  <c r="L45"/>
  <c r="R37" i="24"/>
  <c r="P38" s="1"/>
  <c r="U37"/>
  <c r="Z44" i="27"/>
  <c r="Y44"/>
  <c r="AA44" s="1"/>
  <c r="AC44" s="1"/>
  <c r="AD44" s="1"/>
  <c r="X44"/>
  <c r="W45" s="1"/>
  <c r="AH39" i="26"/>
  <c r="AL38"/>
  <c r="AG39"/>
  <c r="AI39" s="1"/>
  <c r="AJ39"/>
  <c r="AG56" i="27"/>
  <c r="AF56"/>
  <c r="AK41" i="25"/>
  <c r="AG42" s="1"/>
  <c r="AI42" s="1"/>
  <c r="AK42" s="1"/>
  <c r="AE59" i="26"/>
  <c r="AF59"/>
  <c r="AM35" i="27"/>
  <c r="P44" i="16"/>
  <c r="U43"/>
  <c r="Q43"/>
  <c r="T43" s="1"/>
  <c r="O44"/>
  <c r="AI36" i="27"/>
  <c r="AL36"/>
  <c r="AA43" i="24"/>
  <c r="AD42"/>
  <c r="AF42" s="1"/>
  <c r="AJ40" i="26"/>
  <c r="R44" i="16"/>
  <c r="E45"/>
  <c r="D45"/>
  <c r="U40" i="20"/>
  <c r="U62" i="27"/>
  <c r="T63"/>
  <c r="M63"/>
  <c r="S63"/>
  <c r="K64"/>
  <c r="L65" s="1"/>
  <c r="O64"/>
  <c r="T64" s="1"/>
  <c r="T62" i="26"/>
  <c r="L63"/>
  <c r="R63"/>
  <c r="J64"/>
  <c r="K65" s="1"/>
  <c r="N65"/>
  <c r="S65" s="1"/>
  <c r="N64" i="25"/>
  <c r="S64" s="1"/>
  <c r="P64"/>
  <c r="O65" s="1"/>
  <c r="R63"/>
  <c r="AE55"/>
  <c r="H64"/>
  <c r="J64" s="1"/>
  <c r="T62"/>
  <c r="L63"/>
  <c r="K65"/>
  <c r="I79"/>
  <c r="M50" i="23"/>
  <c r="L51"/>
  <c r="T41" i="20"/>
  <c r="AO38" i="24"/>
  <c r="AP37"/>
  <c r="AL38"/>
  <c r="AK39" s="1"/>
  <c r="K40"/>
  <c r="J40"/>
  <c r="F41"/>
  <c r="G41"/>
  <c r="P42" i="20"/>
  <c r="O43" s="1"/>
  <c r="R41"/>
  <c r="S41" s="1"/>
  <c r="I53" i="23"/>
  <c r="J52"/>
  <c r="K52" s="1"/>
  <c r="V37"/>
  <c r="R37"/>
  <c r="S37"/>
  <c r="T37" s="1"/>
  <c r="H53"/>
  <c r="G54" s="1"/>
  <c r="P54"/>
  <c r="F54"/>
  <c r="AC34" i="20"/>
  <c r="Y34"/>
  <c r="AB34" s="1"/>
  <c r="S29" i="14"/>
  <c r="O29"/>
  <c r="M30" s="1"/>
  <c r="N30" s="1"/>
  <c r="Q29"/>
  <c r="I43" i="16"/>
  <c r="L43" s="1"/>
  <c r="M43"/>
  <c r="L28" i="17"/>
  <c r="L45" i="20"/>
  <c r="G46"/>
  <c r="I45"/>
  <c r="H46" s="1"/>
  <c r="W47" s="1"/>
  <c r="AF29" i="16"/>
  <c r="AK28"/>
  <c r="AM28" s="1"/>
  <c r="AG29"/>
  <c r="V41"/>
  <c r="V42" s="1"/>
  <c r="Z30"/>
  <c r="AD30"/>
  <c r="P28" i="17"/>
  <c r="G44" i="16"/>
  <c r="N41"/>
  <c r="N42" s="1"/>
  <c r="N27" i="17"/>
  <c r="K28" s="1"/>
  <c r="H44" i="16"/>
  <c r="J44"/>
  <c r="F49" i="10"/>
  <c r="B51"/>
  <c r="E50"/>
  <c r="C50"/>
  <c r="D50" s="1"/>
  <c r="W54"/>
  <c r="X53"/>
  <c r="Z53"/>
  <c r="AB53" s="1"/>
  <c r="AA43"/>
  <c r="Y44"/>
  <c r="M52"/>
  <c r="BB30" i="17"/>
  <c r="BD30" s="1"/>
  <c r="BC31" s="1"/>
  <c r="BA31"/>
  <c r="I54" i="10"/>
  <c r="J53"/>
  <c r="K53" s="1"/>
  <c r="N53" s="1"/>
  <c r="L53"/>
  <c r="AX32" i="17"/>
  <c r="AY32" s="1"/>
  <c r="AW33"/>
  <c r="AZ31"/>
  <c r="BA32" s="1"/>
  <c r="AU45"/>
  <c r="AT45" s="1"/>
  <c r="AS46" s="1"/>
  <c r="AP30"/>
  <c r="AR30" s="1"/>
  <c r="AO31"/>
  <c r="AJ30"/>
  <c r="AE27"/>
  <c r="V28"/>
  <c r="O28"/>
  <c r="U28"/>
  <c r="W28" s="1"/>
  <c r="AC28"/>
  <c r="Y28"/>
  <c r="G29"/>
  <c r="I28"/>
  <c r="F76"/>
  <c r="C46" i="14"/>
  <c r="B46" i="4"/>
  <c r="P45"/>
  <c r="N45"/>
  <c r="Q45"/>
  <c r="J45"/>
  <c r="H45"/>
  <c r="O45"/>
  <c r="R45"/>
  <c r="I45"/>
  <c r="A47" i="1"/>
  <c r="P59" i="30" l="1"/>
  <c r="W59"/>
  <c r="X59" s="1"/>
  <c r="V60"/>
  <c r="AN70" i="26"/>
  <c r="AS70" s="1"/>
  <c r="AO70"/>
  <c r="AN58" i="25"/>
  <c r="AS58" s="1"/>
  <c r="AT58" s="1"/>
  <c r="AO58"/>
  <c r="M61" i="30"/>
  <c r="N60"/>
  <c r="O60" s="1"/>
  <c r="Y59"/>
  <c r="AO60" i="27"/>
  <c r="AT60" s="1"/>
  <c r="AP60"/>
  <c r="W351" i="12"/>
  <c r="Y351" s="1"/>
  <c r="Z351" s="1"/>
  <c r="AB45" i="27"/>
  <c r="N351" i="12"/>
  <c r="P351" s="1"/>
  <c r="Q351" s="1"/>
  <c r="AN356" i="26"/>
  <c r="AU47" i="9"/>
  <c r="AF351" i="12"/>
  <c r="AH351" s="1"/>
  <c r="AI351" s="1"/>
  <c r="R359" i="30"/>
  <c r="S356"/>
  <c r="F356"/>
  <c r="F355"/>
  <c r="I359"/>
  <c r="J356"/>
  <c r="Y358" i="9"/>
  <c r="I366"/>
  <c r="Y355"/>
  <c r="I355"/>
  <c r="Q355"/>
  <c r="Q366"/>
  <c r="D356" i="20"/>
  <c r="E356"/>
  <c r="D356" i="16"/>
  <c r="E356"/>
  <c r="D356" i="27"/>
  <c r="E356"/>
  <c r="D358" i="12"/>
  <c r="D357"/>
  <c r="D356"/>
  <c r="AH356" i="24"/>
  <c r="N356"/>
  <c r="X356"/>
  <c r="D356"/>
  <c r="B357"/>
  <c r="B357" i="12"/>
  <c r="B357" i="26"/>
  <c r="D357" s="1"/>
  <c r="B357" i="9"/>
  <c r="B357" i="25"/>
  <c r="D357" s="1"/>
  <c r="B357" i="27"/>
  <c r="B357" i="23"/>
  <c r="D357" s="1"/>
  <c r="B357" i="20"/>
  <c r="B357" i="4"/>
  <c r="B357" i="14"/>
  <c r="C357" s="1"/>
  <c r="B357" i="16"/>
  <c r="B357" i="17"/>
  <c r="D357" s="1"/>
  <c r="AO355" i="27"/>
  <c r="G46" i="4"/>
  <c r="F46"/>
  <c r="AG366" i="9"/>
  <c r="AG355"/>
  <c r="G356" i="4"/>
  <c r="F356"/>
  <c r="Q356"/>
  <c r="O356"/>
  <c r="P356"/>
  <c r="H356"/>
  <c r="J356"/>
  <c r="D356"/>
  <c r="K356"/>
  <c r="R356"/>
  <c r="N356"/>
  <c r="I356"/>
  <c r="L356"/>
  <c r="M356"/>
  <c r="E356"/>
  <c r="F356" i="25"/>
  <c r="K356" s="1"/>
  <c r="AF356"/>
  <c r="AO356"/>
  <c r="AN357" s="1"/>
  <c r="AS357" s="1"/>
  <c r="AN356"/>
  <c r="AO356" i="9"/>
  <c r="E356"/>
  <c r="R366" s="1"/>
  <c r="E357"/>
  <c r="AH366" s="1"/>
  <c r="E355"/>
  <c r="F356" i="26"/>
  <c r="K356" s="1"/>
  <c r="AO356"/>
  <c r="AF356"/>
  <c r="AE357" s="1"/>
  <c r="AE356"/>
  <c r="N356"/>
  <c r="S356" s="1"/>
  <c r="G355" i="27"/>
  <c r="L355" s="1"/>
  <c r="AP355"/>
  <c r="O355"/>
  <c r="T355" s="1"/>
  <c r="D359" i="1"/>
  <c r="B358" i="30"/>
  <c r="AR47" i="9"/>
  <c r="AS47"/>
  <c r="AT68" i="26"/>
  <c r="J361"/>
  <c r="H362"/>
  <c r="O361"/>
  <c r="R361"/>
  <c r="P362"/>
  <c r="AR62" i="25"/>
  <c r="U44" i="16"/>
  <c r="AU57" i="27"/>
  <c r="AS66"/>
  <c r="S369"/>
  <c r="Q370"/>
  <c r="K369"/>
  <c r="I370"/>
  <c r="P363"/>
  <c r="Q38" i="24"/>
  <c r="S38" s="1"/>
  <c r="E46" i="4"/>
  <c r="D46"/>
  <c r="L46"/>
  <c r="M46"/>
  <c r="K46"/>
  <c r="T37" i="24"/>
  <c r="V37" s="1"/>
  <c r="Z45" i="27"/>
  <c r="X45"/>
  <c r="W46" s="1"/>
  <c r="Y45"/>
  <c r="AA45" s="1"/>
  <c r="AK39" i="26"/>
  <c r="AH40" s="1"/>
  <c r="AH42" i="25"/>
  <c r="AL41"/>
  <c r="AG57" i="27"/>
  <c r="AF57"/>
  <c r="AE60" i="26"/>
  <c r="AF60"/>
  <c r="AJ43" i="25"/>
  <c r="R45" i="16"/>
  <c r="Q44"/>
  <c r="T44" s="1"/>
  <c r="V43"/>
  <c r="AH37" i="27"/>
  <c r="AJ37" s="1"/>
  <c r="AL37" s="1"/>
  <c r="AI37"/>
  <c r="AM36"/>
  <c r="Z43" i="24"/>
  <c r="AB43" s="1"/>
  <c r="AE43"/>
  <c r="AC43"/>
  <c r="P45" i="16"/>
  <c r="O45"/>
  <c r="E46"/>
  <c r="D46"/>
  <c r="U63" i="27"/>
  <c r="M64"/>
  <c r="O65"/>
  <c r="K65"/>
  <c r="L66" s="1"/>
  <c r="S64"/>
  <c r="T63" i="26"/>
  <c r="L64"/>
  <c r="N66"/>
  <c r="S66" s="1"/>
  <c r="J65"/>
  <c r="R64"/>
  <c r="P65" i="25"/>
  <c r="O66" s="1"/>
  <c r="R64"/>
  <c r="N65"/>
  <c r="S65" s="1"/>
  <c r="AE56"/>
  <c r="H65"/>
  <c r="J65" s="1"/>
  <c r="K66" s="1"/>
  <c r="T63"/>
  <c r="L64"/>
  <c r="I80"/>
  <c r="M51" i="23"/>
  <c r="M52" s="1"/>
  <c r="AM39" i="24"/>
  <c r="AN38"/>
  <c r="AP38" s="1"/>
  <c r="AJ39"/>
  <c r="AL39" s="1"/>
  <c r="L40"/>
  <c r="Q42" i="20"/>
  <c r="P43" s="1"/>
  <c r="H41" i="24"/>
  <c r="G42" s="1"/>
  <c r="K41"/>
  <c r="I41"/>
  <c r="L53" i="23"/>
  <c r="H54"/>
  <c r="G55" s="1"/>
  <c r="J53"/>
  <c r="K53" s="1"/>
  <c r="L54" s="1"/>
  <c r="I54"/>
  <c r="U37"/>
  <c r="W37" s="1"/>
  <c r="Q38"/>
  <c r="T42" i="20"/>
  <c r="U41"/>
  <c r="F55" i="23"/>
  <c r="P55"/>
  <c r="X35" i="20"/>
  <c r="Z35" s="1"/>
  <c r="AA35" s="1"/>
  <c r="AD34"/>
  <c r="P29" i="14"/>
  <c r="O30" s="1"/>
  <c r="P30" s="1"/>
  <c r="R30" s="1"/>
  <c r="J45" i="16"/>
  <c r="M28" i="17"/>
  <c r="N28" s="1"/>
  <c r="M44" i="20"/>
  <c r="Q28" i="17"/>
  <c r="S28" s="1"/>
  <c r="G47" i="20"/>
  <c r="J45"/>
  <c r="K45" s="1"/>
  <c r="I46"/>
  <c r="AI29" i="16"/>
  <c r="AL29"/>
  <c r="AH29"/>
  <c r="G45"/>
  <c r="Y31"/>
  <c r="AA31" s="1"/>
  <c r="AC30"/>
  <c r="AE30" s="1"/>
  <c r="X31"/>
  <c r="N43"/>
  <c r="I44"/>
  <c r="L44" s="1"/>
  <c r="M44"/>
  <c r="H45"/>
  <c r="F50" i="10"/>
  <c r="G50"/>
  <c r="C51"/>
  <c r="D51" s="1"/>
  <c r="B52"/>
  <c r="E51"/>
  <c r="X54"/>
  <c r="Z54"/>
  <c r="AB54" s="1"/>
  <c r="W55"/>
  <c r="AA44"/>
  <c r="Y45"/>
  <c r="M53"/>
  <c r="L54"/>
  <c r="I55"/>
  <c r="J54"/>
  <c r="K54" s="1"/>
  <c r="N54" s="1"/>
  <c r="BB31" i="17"/>
  <c r="BD31" s="1"/>
  <c r="BC32" s="1"/>
  <c r="AZ32"/>
  <c r="AU46"/>
  <c r="AT46" s="1"/>
  <c r="AS47" s="1"/>
  <c r="AU47" s="1"/>
  <c r="AT47" s="1"/>
  <c r="AV33"/>
  <c r="AL30"/>
  <c r="AM30" s="1"/>
  <c r="AJ31" s="1"/>
  <c r="AK31"/>
  <c r="AI34"/>
  <c r="AH34" s="1"/>
  <c r="AG35" s="1"/>
  <c r="P29"/>
  <c r="X28"/>
  <c r="Z28" s="1"/>
  <c r="AA28" s="1"/>
  <c r="T29"/>
  <c r="AB28"/>
  <c r="AD28" s="1"/>
  <c r="AF28" s="1"/>
  <c r="H29"/>
  <c r="J29" s="1"/>
  <c r="L29"/>
  <c r="F77"/>
  <c r="C47" i="14"/>
  <c r="P46" i="4"/>
  <c r="Q46"/>
  <c r="R46"/>
  <c r="J46"/>
  <c r="O46"/>
  <c r="N46"/>
  <c r="I46"/>
  <c r="H46"/>
  <c r="B47"/>
  <c r="A48" i="1"/>
  <c r="P60" i="30" l="1"/>
  <c r="AP61" i="27"/>
  <c r="AO61"/>
  <c r="AT61" s="1"/>
  <c r="M62" i="30"/>
  <c r="N61"/>
  <c r="O61" s="1"/>
  <c r="AO59" i="25"/>
  <c r="AN59"/>
  <c r="AS59" s="1"/>
  <c r="AT59" s="1"/>
  <c r="AN71" i="26"/>
  <c r="AS71" s="1"/>
  <c r="AO71"/>
  <c r="W60" i="30"/>
  <c r="X60" s="1"/>
  <c r="V61"/>
  <c r="AC45" i="27"/>
  <c r="X46" s="1"/>
  <c r="W47" s="1"/>
  <c r="AN357" i="26"/>
  <c r="AS357" s="1"/>
  <c r="AE357" i="25"/>
  <c r="L359" i="30"/>
  <c r="K356"/>
  <c r="G355"/>
  <c r="G356"/>
  <c r="S359" s="1"/>
  <c r="U359"/>
  <c r="T356"/>
  <c r="D360" i="1"/>
  <c r="B359" i="30"/>
  <c r="Z358" i="9"/>
  <c r="J366"/>
  <c r="D357" i="16"/>
  <c r="E357"/>
  <c r="G357" i="4"/>
  <c r="F357"/>
  <c r="I357"/>
  <c r="N357"/>
  <c r="O357"/>
  <c r="K357"/>
  <c r="M357"/>
  <c r="J357"/>
  <c r="Q357"/>
  <c r="R357"/>
  <c r="H357"/>
  <c r="L357"/>
  <c r="E357"/>
  <c r="P357"/>
  <c r="D357"/>
  <c r="AF357" i="25"/>
  <c r="AO357"/>
  <c r="F357"/>
  <c r="K357" s="1"/>
  <c r="AO357" i="26"/>
  <c r="F357"/>
  <c r="K357" s="1"/>
  <c r="AF357"/>
  <c r="N357"/>
  <c r="S357" s="1"/>
  <c r="AH357" i="24"/>
  <c r="N357"/>
  <c r="X357"/>
  <c r="D357"/>
  <c r="S356" i="12"/>
  <c r="S370"/>
  <c r="J355" i="9"/>
  <c r="G47" i="4"/>
  <c r="F47"/>
  <c r="B358" i="24"/>
  <c r="B358" i="12"/>
  <c r="B358" i="26"/>
  <c r="D358" s="1"/>
  <c r="B358" i="9"/>
  <c r="B358" i="25"/>
  <c r="D358" s="1"/>
  <c r="B358" i="27"/>
  <c r="B358" i="23"/>
  <c r="D358" s="1"/>
  <c r="B358" i="20"/>
  <c r="B358" i="4"/>
  <c r="B358" i="14"/>
  <c r="C358" s="1"/>
  <c r="B358" i="16"/>
  <c r="B358" i="17"/>
  <c r="D358" s="1"/>
  <c r="AH355" i="9"/>
  <c r="D357" i="20"/>
  <c r="E357"/>
  <c r="D357" i="27"/>
  <c r="E357"/>
  <c r="AO357" i="9"/>
  <c r="F357"/>
  <c r="AI366" s="1"/>
  <c r="F355"/>
  <c r="F356"/>
  <c r="S366" s="1"/>
  <c r="E358" i="12"/>
  <c r="AC370" s="1"/>
  <c r="E357"/>
  <c r="T370" s="1"/>
  <c r="E356"/>
  <c r="K370" s="1"/>
  <c r="J356"/>
  <c r="J370"/>
  <c r="AB356"/>
  <c r="AB370"/>
  <c r="G356" i="27"/>
  <c r="L356" s="1"/>
  <c r="AO356"/>
  <c r="AP356"/>
  <c r="O356"/>
  <c r="T356" s="1"/>
  <c r="R355" i="9"/>
  <c r="S355" s="1"/>
  <c r="Z355"/>
  <c r="AA355" s="1"/>
  <c r="AQ48"/>
  <c r="AT47"/>
  <c r="AV47" s="1"/>
  <c r="AR69" i="26"/>
  <c r="AT69" s="1"/>
  <c r="O362"/>
  <c r="P363"/>
  <c r="R362"/>
  <c r="J362"/>
  <c r="H363"/>
  <c r="AR63" i="25"/>
  <c r="AU58" i="27"/>
  <c r="AS67"/>
  <c r="P364"/>
  <c r="K370"/>
  <c r="I371"/>
  <c r="S370"/>
  <c r="Q371"/>
  <c r="U38" i="24"/>
  <c r="AB46" i="27"/>
  <c r="R38" i="24"/>
  <c r="Q39" s="1"/>
  <c r="S39" s="1"/>
  <c r="E47" i="4"/>
  <c r="D47"/>
  <c r="M47"/>
  <c r="K47"/>
  <c r="L47"/>
  <c r="AG40" i="26"/>
  <c r="AI40" s="1"/>
  <c r="AJ41" s="1"/>
  <c r="AL39"/>
  <c r="AK40"/>
  <c r="AG43" i="25"/>
  <c r="AI43" s="1"/>
  <c r="AH43"/>
  <c r="AL42"/>
  <c r="AG58" i="27"/>
  <c r="AF58"/>
  <c r="AE61" i="26"/>
  <c r="AF61"/>
  <c r="Y46" i="27"/>
  <c r="AA46" s="1"/>
  <c r="Z46"/>
  <c r="O46" i="16"/>
  <c r="U45"/>
  <c r="AK38" i="27"/>
  <c r="V44" i="16"/>
  <c r="AM37" i="27"/>
  <c r="AI38"/>
  <c r="P46" i="16"/>
  <c r="AH38" i="27"/>
  <c r="AJ38" s="1"/>
  <c r="AA44" i="24"/>
  <c r="AD43"/>
  <c r="AF43" s="1"/>
  <c r="Z44"/>
  <c r="Q45" i="16"/>
  <c r="T45" s="1"/>
  <c r="R46"/>
  <c r="E47"/>
  <c r="D47"/>
  <c r="T65" i="27"/>
  <c r="U64"/>
  <c r="M65"/>
  <c r="T64" i="26"/>
  <c r="S65" i="27"/>
  <c r="K66"/>
  <c r="L67" s="1"/>
  <c r="O66"/>
  <c r="T66" s="1"/>
  <c r="L65" i="26"/>
  <c r="R65"/>
  <c r="J66"/>
  <c r="K67" s="1"/>
  <c r="N67"/>
  <c r="N66" i="25"/>
  <c r="S66" s="1"/>
  <c r="P66"/>
  <c r="O67" s="1"/>
  <c r="R65"/>
  <c r="AE57"/>
  <c r="AO39" i="24"/>
  <c r="H66" i="25"/>
  <c r="J66" s="1"/>
  <c r="T64"/>
  <c r="L65"/>
  <c r="I81"/>
  <c r="R42" i="20"/>
  <c r="J41" i="24"/>
  <c r="L41" s="1"/>
  <c r="F42"/>
  <c r="H42" s="1"/>
  <c r="I42"/>
  <c r="AN39"/>
  <c r="M53" i="23"/>
  <c r="AJ40" i="24"/>
  <c r="AK40"/>
  <c r="AM40" s="1"/>
  <c r="J54" i="23"/>
  <c r="K54" s="1"/>
  <c r="L55" s="1"/>
  <c r="O44" i="20"/>
  <c r="V38" i="23"/>
  <c r="R38"/>
  <c r="S38"/>
  <c r="T38" s="1"/>
  <c r="H55"/>
  <c r="G56" s="1"/>
  <c r="Q43" i="20"/>
  <c r="I55" i="23"/>
  <c r="P56"/>
  <c r="F56"/>
  <c r="Y35" i="20"/>
  <c r="AB35" s="1"/>
  <c r="AC35"/>
  <c r="R29" i="14"/>
  <c r="S30" s="1"/>
  <c r="Q30"/>
  <c r="H46" i="16"/>
  <c r="M31" i="14"/>
  <c r="N31" s="1"/>
  <c r="R28" i="17"/>
  <c r="O29" s="1"/>
  <c r="Q29" s="1"/>
  <c r="M45" i="20"/>
  <c r="J46"/>
  <c r="K46" s="1"/>
  <c r="H47"/>
  <c r="W48" s="1"/>
  <c r="AG30" i="16"/>
  <c r="AK29"/>
  <c r="AM29" s="1"/>
  <c r="AF30"/>
  <c r="Z31"/>
  <c r="AD31"/>
  <c r="G46"/>
  <c r="N44"/>
  <c r="M45"/>
  <c r="I45"/>
  <c r="J46"/>
  <c r="G51" i="10"/>
  <c r="F51"/>
  <c r="C52"/>
  <c r="D52" s="1"/>
  <c r="B53"/>
  <c r="E52"/>
  <c r="W56"/>
  <c r="X55"/>
  <c r="Z55"/>
  <c r="AB55" s="1"/>
  <c r="AA45"/>
  <c r="Y46"/>
  <c r="M54"/>
  <c r="I56"/>
  <c r="J55"/>
  <c r="K55" s="1"/>
  <c r="N55" s="1"/>
  <c r="L55"/>
  <c r="BB32" i="17"/>
  <c r="BD32" s="1"/>
  <c r="BA33"/>
  <c r="AZ33"/>
  <c r="BA34" s="1"/>
  <c r="AS48"/>
  <c r="AW34"/>
  <c r="AX33"/>
  <c r="AQ30"/>
  <c r="AN31" s="1"/>
  <c r="AP31" s="1"/>
  <c r="AR31" s="1"/>
  <c r="AL31"/>
  <c r="AM31" s="1"/>
  <c r="AK32"/>
  <c r="AE28"/>
  <c r="V29"/>
  <c r="U29"/>
  <c r="W29" s="1"/>
  <c r="AC29"/>
  <c r="Y29"/>
  <c r="I29"/>
  <c r="K29"/>
  <c r="M29" s="1"/>
  <c r="G30"/>
  <c r="F78"/>
  <c r="C48" i="14"/>
  <c r="O47" i="4"/>
  <c r="N47"/>
  <c r="Q47"/>
  <c r="H47"/>
  <c r="P47"/>
  <c r="R47"/>
  <c r="I47"/>
  <c r="J47"/>
  <c r="B48"/>
  <c r="A49" i="1"/>
  <c r="V62" i="30" l="1"/>
  <c r="W61"/>
  <c r="X61" s="1"/>
  <c r="AO72" i="26"/>
  <c r="AN72"/>
  <c r="AS72" s="1"/>
  <c r="Y60" i="30"/>
  <c r="AP62" i="27"/>
  <c r="AO62"/>
  <c r="AT62" s="1"/>
  <c r="AO60" i="25"/>
  <c r="AN60"/>
  <c r="AS60" s="1"/>
  <c r="AT60" s="1"/>
  <c r="N62" i="30"/>
  <c r="O62" s="1"/>
  <c r="M63"/>
  <c r="P61"/>
  <c r="P62" s="1"/>
  <c r="AO357" i="27"/>
  <c r="AT357" s="1"/>
  <c r="AD45"/>
  <c r="K355" i="9"/>
  <c r="D359" i="30"/>
  <c r="D360"/>
  <c r="J359"/>
  <c r="L356"/>
  <c r="O357"/>
  <c r="G48" i="4"/>
  <c r="F48"/>
  <c r="K366" i="9"/>
  <c r="AA358"/>
  <c r="AP357" i="27"/>
  <c r="G357"/>
  <c r="L357" s="1"/>
  <c r="O357"/>
  <c r="T357" s="1"/>
  <c r="AI355" i="9"/>
  <c r="E358" i="16"/>
  <c r="D358"/>
  <c r="G358" i="4"/>
  <c r="F358"/>
  <c r="P358"/>
  <c r="I358"/>
  <c r="Q358"/>
  <c r="N358"/>
  <c r="J358"/>
  <c r="D358"/>
  <c r="O358"/>
  <c r="M358"/>
  <c r="R358"/>
  <c r="H358"/>
  <c r="K358"/>
  <c r="E358"/>
  <c r="L358"/>
  <c r="AF358" i="25"/>
  <c r="AE358"/>
  <c r="AO358"/>
  <c r="F358"/>
  <c r="AN358"/>
  <c r="AS358" s="1"/>
  <c r="AN358" i="26"/>
  <c r="AS358" s="1"/>
  <c r="AO358"/>
  <c r="AF358"/>
  <c r="F358"/>
  <c r="K358" s="1"/>
  <c r="N358"/>
  <c r="S358" s="1"/>
  <c r="AH358" i="24"/>
  <c r="N358"/>
  <c r="X358"/>
  <c r="D358"/>
  <c r="T356" i="12"/>
  <c r="AE358" i="26"/>
  <c r="AJ358" s="1"/>
  <c r="D361" i="1"/>
  <c r="B360" i="30"/>
  <c r="AC356" i="12"/>
  <c r="K356"/>
  <c r="D358" i="20"/>
  <c r="E358"/>
  <c r="D358" i="27"/>
  <c r="E358"/>
  <c r="AO358" i="9"/>
  <c r="G357"/>
  <c r="AJ366" s="1"/>
  <c r="G355"/>
  <c r="AB355" s="1"/>
  <c r="AD355" s="1"/>
  <c r="AE355" s="1"/>
  <c r="G356"/>
  <c r="T366" s="1"/>
  <c r="F357" i="12"/>
  <c r="U370" s="1"/>
  <c r="F356"/>
  <c r="L370" s="1"/>
  <c r="F358"/>
  <c r="AD370" s="1"/>
  <c r="B359" i="24"/>
  <c r="B359" i="12"/>
  <c r="B359" i="27"/>
  <c r="B359" i="25"/>
  <c r="D359" s="1"/>
  <c r="B359" i="9"/>
  <c r="B359" i="26"/>
  <c r="D359" s="1"/>
  <c r="B359" i="23"/>
  <c r="D359" s="1"/>
  <c r="B359" i="20"/>
  <c r="B359" i="16"/>
  <c r="B359" i="4"/>
  <c r="B359" i="14"/>
  <c r="C359" s="1"/>
  <c r="B359" i="17"/>
  <c r="D359" s="1"/>
  <c r="AU48" i="9"/>
  <c r="AR48"/>
  <c r="AS48"/>
  <c r="AR70" i="26"/>
  <c r="AT70" s="1"/>
  <c r="H364"/>
  <c r="J363"/>
  <c r="O363"/>
  <c r="R363"/>
  <c r="P364"/>
  <c r="AR64" i="25"/>
  <c r="AL38" i="27"/>
  <c r="AI39" s="1"/>
  <c r="AC46"/>
  <c r="AU59"/>
  <c r="AS68"/>
  <c r="T38" i="24"/>
  <c r="V38" s="1"/>
  <c r="S371" i="27"/>
  <c r="Q372"/>
  <c r="K371"/>
  <c r="I372"/>
  <c r="P365"/>
  <c r="S42" i="20"/>
  <c r="U42" s="1"/>
  <c r="P39" i="24"/>
  <c r="R39" s="1"/>
  <c r="P40" s="1"/>
  <c r="AH41" i="26"/>
  <c r="E48" i="4"/>
  <c r="D48"/>
  <c r="L48"/>
  <c r="M48"/>
  <c r="K48"/>
  <c r="AL40" i="26"/>
  <c r="AG41"/>
  <c r="AI41" s="1"/>
  <c r="AJ42" s="1"/>
  <c r="AK43" i="25"/>
  <c r="AG44" s="1"/>
  <c r="AI44" s="1"/>
  <c r="AJ44"/>
  <c r="AH44"/>
  <c r="AG59" i="27"/>
  <c r="AF59"/>
  <c r="AE62" i="26"/>
  <c r="AF62"/>
  <c r="AB47" i="27"/>
  <c r="V45" i="16"/>
  <c r="AB44" i="24"/>
  <c r="AA45" s="1"/>
  <c r="U46" i="16"/>
  <c r="AK39" i="27"/>
  <c r="AE44" i="24"/>
  <c r="AC44"/>
  <c r="Q46" i="16"/>
  <c r="T46" s="1"/>
  <c r="P47"/>
  <c r="R47"/>
  <c r="O47"/>
  <c r="E48"/>
  <c r="O48" s="1"/>
  <c r="D48"/>
  <c r="AJ45" i="25"/>
  <c r="M66" i="27"/>
  <c r="U65"/>
  <c r="O67"/>
  <c r="K67"/>
  <c r="L68" s="1"/>
  <c r="S66"/>
  <c r="L66" i="26"/>
  <c r="T65"/>
  <c r="N68"/>
  <c r="J67"/>
  <c r="R66"/>
  <c r="S67" s="1"/>
  <c r="AP39" i="24"/>
  <c r="P67" i="25"/>
  <c r="O68" s="1"/>
  <c r="R66"/>
  <c r="N67"/>
  <c r="S67" s="1"/>
  <c r="AE58"/>
  <c r="H67"/>
  <c r="J67" s="1"/>
  <c r="K67"/>
  <c r="T65"/>
  <c r="L66"/>
  <c r="I82"/>
  <c r="AO40" i="24"/>
  <c r="K42"/>
  <c r="J42"/>
  <c r="F43"/>
  <c r="G43"/>
  <c r="I43" s="1"/>
  <c r="M54" i="23"/>
  <c r="AL40" i="24"/>
  <c r="AK41" s="1"/>
  <c r="AM41" s="1"/>
  <c r="H56" i="23"/>
  <c r="G57" s="1"/>
  <c r="P44" i="20"/>
  <c r="Q44" s="1"/>
  <c r="R43"/>
  <c r="S43" s="1"/>
  <c r="J55" i="23"/>
  <c r="K55" s="1"/>
  <c r="I56"/>
  <c r="U38"/>
  <c r="W38" s="1"/>
  <c r="Q39"/>
  <c r="F57"/>
  <c r="P57"/>
  <c r="X36" i="20"/>
  <c r="Z36" s="1"/>
  <c r="AA36" s="1"/>
  <c r="AD35"/>
  <c r="T29" i="14"/>
  <c r="T30" s="1"/>
  <c r="Q31"/>
  <c r="S31"/>
  <c r="O31"/>
  <c r="P31" s="1"/>
  <c r="R31" s="1"/>
  <c r="R29" i="17"/>
  <c r="L46" i="20"/>
  <c r="M46" s="1"/>
  <c r="L47"/>
  <c r="G48"/>
  <c r="I47"/>
  <c r="AI30" i="16"/>
  <c r="AL30"/>
  <c r="AH30"/>
  <c r="Y32"/>
  <c r="AA32" s="1"/>
  <c r="AC31"/>
  <c r="AE31" s="1"/>
  <c r="X32"/>
  <c r="G47"/>
  <c r="I46"/>
  <c r="L46" s="1"/>
  <c r="L45"/>
  <c r="M46" s="1"/>
  <c r="J47"/>
  <c r="H47"/>
  <c r="E53" i="10"/>
  <c r="C53"/>
  <c r="D53" s="1"/>
  <c r="G53" s="1"/>
  <c r="B54"/>
  <c r="G52"/>
  <c r="F52"/>
  <c r="X56"/>
  <c r="Z56"/>
  <c r="AB56" s="1"/>
  <c r="W57"/>
  <c r="AA46"/>
  <c r="Y47"/>
  <c r="L56"/>
  <c r="I57"/>
  <c r="J56"/>
  <c r="K56" s="1"/>
  <c r="N56" s="1"/>
  <c r="M55"/>
  <c r="BB33" i="17"/>
  <c r="BD33" s="1"/>
  <c r="AY33"/>
  <c r="AV34" s="1"/>
  <c r="AW35" s="1"/>
  <c r="AU48"/>
  <c r="AT48" s="1"/>
  <c r="AS49" s="1"/>
  <c r="BC33"/>
  <c r="AO32"/>
  <c r="AQ31"/>
  <c r="AN32" s="1"/>
  <c r="AO33" s="1"/>
  <c r="AJ32"/>
  <c r="AI35"/>
  <c r="AH35" s="1"/>
  <c r="AG36" s="1"/>
  <c r="AB29"/>
  <c r="AD29" s="1"/>
  <c r="X29"/>
  <c r="Z29" s="1"/>
  <c r="AA29" s="1"/>
  <c r="T30"/>
  <c r="P30"/>
  <c r="S29"/>
  <c r="N29"/>
  <c r="H30"/>
  <c r="L30"/>
  <c r="F79"/>
  <c r="C49" i="14"/>
  <c r="N48" i="4"/>
  <c r="I48"/>
  <c r="P48"/>
  <c r="H48"/>
  <c r="J48"/>
  <c r="O48"/>
  <c r="Q48"/>
  <c r="R48"/>
  <c r="B49"/>
  <c r="A50" i="1"/>
  <c r="Y61" i="30" l="1"/>
  <c r="AN61" i="25"/>
  <c r="AS61" s="1"/>
  <c r="AT61" s="1"/>
  <c r="AO61"/>
  <c r="AN73" i="26"/>
  <c r="AS73" s="1"/>
  <c r="AO73"/>
  <c r="W62" i="30"/>
  <c r="X62" s="1"/>
  <c r="V63"/>
  <c r="N63"/>
  <c r="O63" s="1"/>
  <c r="M64"/>
  <c r="AO63" i="27"/>
  <c r="AT63" s="1"/>
  <c r="AP63"/>
  <c r="AD356" i="12"/>
  <c r="U356"/>
  <c r="T355" i="9"/>
  <c r="V355" s="1"/>
  <c r="W355" s="1"/>
  <c r="Y47" i="27"/>
  <c r="AA47" s="1"/>
  <c r="AC47" s="1"/>
  <c r="L355" i="9"/>
  <c r="N355" s="1"/>
  <c r="O355" s="1"/>
  <c r="L356" i="12"/>
  <c r="S363" i="30"/>
  <c r="R360"/>
  <c r="E360"/>
  <c r="E359"/>
  <c r="I363" s="1"/>
  <c r="J363"/>
  <c r="I360"/>
  <c r="D359" i="16"/>
  <c r="E359"/>
  <c r="AO359" i="9"/>
  <c r="D361"/>
  <c r="D359"/>
  <c r="D360"/>
  <c r="D359" i="27"/>
  <c r="E359"/>
  <c r="AH359" i="24"/>
  <c r="N359"/>
  <c r="X359"/>
  <c r="D359"/>
  <c r="L366" i="9"/>
  <c r="AB358"/>
  <c r="G358" i="27"/>
  <c r="L358" s="1"/>
  <c r="AP358"/>
  <c r="O358"/>
  <c r="T358" s="1"/>
  <c r="B360" i="24"/>
  <c r="B360" i="26"/>
  <c r="D360" s="1"/>
  <c r="B360" i="12"/>
  <c r="B360" i="9"/>
  <c r="B360" i="25"/>
  <c r="D360" s="1"/>
  <c r="B360" i="27"/>
  <c r="B360" i="23"/>
  <c r="D360" s="1"/>
  <c r="B360" i="14"/>
  <c r="C360" s="1"/>
  <c r="B360" i="4"/>
  <c r="B360" i="16"/>
  <c r="B360" i="20"/>
  <c r="B360" i="17"/>
  <c r="D360" s="1"/>
  <c r="AE359" i="25"/>
  <c r="AJ355" i="9"/>
  <c r="AL355" s="1"/>
  <c r="AM355" s="1"/>
  <c r="AO358" i="27"/>
  <c r="AT358" s="1"/>
  <c r="G49" i="4"/>
  <c r="F49"/>
  <c r="J359"/>
  <c r="G359"/>
  <c r="F359"/>
  <c r="P359"/>
  <c r="I359"/>
  <c r="O359"/>
  <c r="R359"/>
  <c r="D359"/>
  <c r="L359"/>
  <c r="Q359"/>
  <c r="K359"/>
  <c r="N359"/>
  <c r="H359"/>
  <c r="E359"/>
  <c r="M359"/>
  <c r="E359" i="20"/>
  <c r="D359"/>
  <c r="F359" i="26"/>
  <c r="K359" s="1"/>
  <c r="AF359"/>
  <c r="AN359"/>
  <c r="AS359" s="1"/>
  <c r="AO359"/>
  <c r="AE359"/>
  <c r="N359"/>
  <c r="S359" s="1"/>
  <c r="AF359" i="25"/>
  <c r="F359"/>
  <c r="K359" s="1"/>
  <c r="AO359"/>
  <c r="AN359"/>
  <c r="AS359" s="1"/>
  <c r="G358" i="12"/>
  <c r="AE370" s="1"/>
  <c r="G357"/>
  <c r="V370" s="1"/>
  <c r="G356"/>
  <c r="M370" s="1"/>
  <c r="D362" i="1"/>
  <c r="B361" i="30"/>
  <c r="U39" i="24"/>
  <c r="Z47" i="27"/>
  <c r="AD46"/>
  <c r="AT48" i="9"/>
  <c r="AV48" s="1"/>
  <c r="AQ49"/>
  <c r="Q40" i="24"/>
  <c r="R40" s="1"/>
  <c r="P41" s="1"/>
  <c r="X47" i="27"/>
  <c r="W48" s="1"/>
  <c r="AR71" i="26"/>
  <c r="AT71" s="1"/>
  <c r="O364"/>
  <c r="J364"/>
  <c r="H365"/>
  <c r="P365"/>
  <c r="R364"/>
  <c r="AM38" i="27"/>
  <c r="AH39"/>
  <c r="AJ39" s="1"/>
  <c r="AK40" s="1"/>
  <c r="AU60"/>
  <c r="AS69"/>
  <c r="P366"/>
  <c r="K372"/>
  <c r="I373"/>
  <c r="S372"/>
  <c r="Q373"/>
  <c r="T43" i="20"/>
  <c r="U43" s="1"/>
  <c r="T39" i="24"/>
  <c r="E49" i="4"/>
  <c r="D49"/>
  <c r="M49"/>
  <c r="K49"/>
  <c r="L49"/>
  <c r="AK41" i="26"/>
  <c r="AL41" s="1"/>
  <c r="AK44" i="25"/>
  <c r="AL43"/>
  <c r="AG60" i="27"/>
  <c r="AF60"/>
  <c r="AE63" i="26"/>
  <c r="AF63"/>
  <c r="AD44" i="24"/>
  <c r="AF44" s="1"/>
  <c r="V46" i="16"/>
  <c r="U47"/>
  <c r="Q47"/>
  <c r="T47" s="1"/>
  <c r="Z45" i="24"/>
  <c r="AB45" s="1"/>
  <c r="AC45"/>
  <c r="P48" i="16"/>
  <c r="R48"/>
  <c r="E49"/>
  <c r="R49" s="1"/>
  <c r="D49"/>
  <c r="T67" i="27"/>
  <c r="U66"/>
  <c r="M67"/>
  <c r="S67"/>
  <c r="K68"/>
  <c r="L69" s="1"/>
  <c r="O68"/>
  <c r="T68" s="1"/>
  <c r="T66" i="26"/>
  <c r="L67"/>
  <c r="R67"/>
  <c r="S68" s="1"/>
  <c r="J68"/>
  <c r="N69"/>
  <c r="S69" s="1"/>
  <c r="N68" i="25"/>
  <c r="P68"/>
  <c r="O69" s="1"/>
  <c r="R67"/>
  <c r="AE59"/>
  <c r="H68"/>
  <c r="J68" s="1"/>
  <c r="K68"/>
  <c r="T66"/>
  <c r="L67"/>
  <c r="I83"/>
  <c r="L42" i="24"/>
  <c r="K43"/>
  <c r="H43"/>
  <c r="J43" s="1"/>
  <c r="AJ41"/>
  <c r="AL41" s="1"/>
  <c r="AN40"/>
  <c r="AP40" s="1"/>
  <c r="L56" i="23"/>
  <c r="M55"/>
  <c r="H57"/>
  <c r="G58" s="1"/>
  <c r="I57"/>
  <c r="P45" i="20"/>
  <c r="R44"/>
  <c r="S44" s="1"/>
  <c r="O45"/>
  <c r="T44"/>
  <c r="J56" i="23"/>
  <c r="V39"/>
  <c r="S39"/>
  <c r="T39" s="1"/>
  <c r="R39"/>
  <c r="K56"/>
  <c r="L57" s="1"/>
  <c r="P58"/>
  <c r="F58"/>
  <c r="AC36" i="20"/>
  <c r="Y36"/>
  <c r="AB36" s="1"/>
  <c r="T31" i="14"/>
  <c r="M32"/>
  <c r="N32" s="1"/>
  <c r="J47" i="20"/>
  <c r="K47" s="1"/>
  <c r="H48"/>
  <c r="W49" s="1"/>
  <c r="AF31" i="16"/>
  <c r="AK30"/>
  <c r="AM30" s="1"/>
  <c r="AG31"/>
  <c r="N45"/>
  <c r="N46" s="1"/>
  <c r="Z32"/>
  <c r="AD32"/>
  <c r="I47"/>
  <c r="L47" s="1"/>
  <c r="G48"/>
  <c r="H48"/>
  <c r="M47"/>
  <c r="J48"/>
  <c r="B55" i="10"/>
  <c r="E54"/>
  <c r="C54"/>
  <c r="D54" s="1"/>
  <c r="F53"/>
  <c r="AA47"/>
  <c r="Y48"/>
  <c r="W58"/>
  <c r="X57"/>
  <c r="Z57"/>
  <c r="AB57" s="1"/>
  <c r="M56"/>
  <c r="L57"/>
  <c r="I58"/>
  <c r="J57"/>
  <c r="K57" s="1"/>
  <c r="N57" s="1"/>
  <c r="AU49" i="17"/>
  <c r="AT49" s="1"/>
  <c r="AS50" s="1"/>
  <c r="AU50" s="1"/>
  <c r="AT50" s="1"/>
  <c r="AX34"/>
  <c r="BC34" s="1"/>
  <c r="AZ34"/>
  <c r="AP32"/>
  <c r="AR32" s="1"/>
  <c r="AL32"/>
  <c r="AM32" s="1"/>
  <c r="AK33"/>
  <c r="AE29"/>
  <c r="J30"/>
  <c r="K30" s="1"/>
  <c r="M30" s="1"/>
  <c r="V30"/>
  <c r="U30"/>
  <c r="W30" s="1"/>
  <c r="AC30"/>
  <c r="Y30"/>
  <c r="AF29"/>
  <c r="I30"/>
  <c r="G31"/>
  <c r="F80"/>
  <c r="C50" i="14"/>
  <c r="O49" i="4"/>
  <c r="H49"/>
  <c r="P49"/>
  <c r="J49"/>
  <c r="I49"/>
  <c r="R49"/>
  <c r="Q49"/>
  <c r="N49"/>
  <c r="B50"/>
  <c r="A51" i="1"/>
  <c r="AB48" i="27" l="1"/>
  <c r="AO62" i="25"/>
  <c r="AN62"/>
  <c r="AS62" s="1"/>
  <c r="AT62" s="1"/>
  <c r="P63" i="30"/>
  <c r="AO64" i="27"/>
  <c r="AT64" s="1"/>
  <c r="AP64"/>
  <c r="M65" i="30"/>
  <c r="N64"/>
  <c r="O64" s="1"/>
  <c r="W63"/>
  <c r="X63" s="1"/>
  <c r="V64"/>
  <c r="AN74" i="26"/>
  <c r="AS74" s="1"/>
  <c r="AO74"/>
  <c r="Y62" i="30"/>
  <c r="Y63" s="1"/>
  <c r="S40" i="24"/>
  <c r="T40" s="1"/>
  <c r="V356" i="12"/>
  <c r="AE356"/>
  <c r="AD47" i="27"/>
  <c r="Q41" i="24"/>
  <c r="Z48" i="27"/>
  <c r="U41" i="24"/>
  <c r="U40"/>
  <c r="X48" i="27"/>
  <c r="W49" s="1"/>
  <c r="AU49" i="9"/>
  <c r="M356" i="12"/>
  <c r="Y48" i="27"/>
  <c r="AA48" s="1"/>
  <c r="AC48" s="1"/>
  <c r="AO359"/>
  <c r="AT359" s="1"/>
  <c r="AL39"/>
  <c r="AI40" s="1"/>
  <c r="V39" i="24"/>
  <c r="F359" i="30"/>
  <c r="F360"/>
  <c r="J360"/>
  <c r="R363"/>
  <c r="S360"/>
  <c r="B361" i="24"/>
  <c r="B361" i="12"/>
  <c r="B361" i="26"/>
  <c r="D361" s="1"/>
  <c r="B361" i="25"/>
  <c r="D361" s="1"/>
  <c r="B361" i="9"/>
  <c r="B361" i="27"/>
  <c r="B361" i="23"/>
  <c r="D361" s="1"/>
  <c r="B361" i="20"/>
  <c r="B361" i="4"/>
  <c r="B361" i="14"/>
  <c r="C361" s="1"/>
  <c r="B361" i="16"/>
  <c r="B361" i="17"/>
  <c r="D361" s="1"/>
  <c r="D360" i="16"/>
  <c r="E360"/>
  <c r="D360" i="27"/>
  <c r="E360"/>
  <c r="AO360" i="9"/>
  <c r="E360"/>
  <c r="R370" s="1"/>
  <c r="E361"/>
  <c r="AH370" s="1"/>
  <c r="E359"/>
  <c r="F360" i="26"/>
  <c r="AO360"/>
  <c r="AE360"/>
  <c r="AN360"/>
  <c r="AF360"/>
  <c r="AE361" s="1"/>
  <c r="N360"/>
  <c r="S360" s="1"/>
  <c r="AP359" i="27"/>
  <c r="AO360" s="1"/>
  <c r="G359"/>
  <c r="O359"/>
  <c r="T359" s="1"/>
  <c r="Y359" i="9"/>
  <c r="I359"/>
  <c r="Y362"/>
  <c r="I370"/>
  <c r="G50" i="4"/>
  <c r="F50"/>
  <c r="D363" i="1"/>
  <c r="B362" i="30"/>
  <c r="D360" i="20"/>
  <c r="E360"/>
  <c r="N360" i="4"/>
  <c r="G360"/>
  <c r="F360"/>
  <c r="O360"/>
  <c r="Q360"/>
  <c r="P360"/>
  <c r="H360"/>
  <c r="J360"/>
  <c r="E360"/>
  <c r="R360"/>
  <c r="K360"/>
  <c r="L360"/>
  <c r="I360"/>
  <c r="D360"/>
  <c r="M360"/>
  <c r="AF360" i="25"/>
  <c r="F360"/>
  <c r="AO360"/>
  <c r="AE360"/>
  <c r="AN360"/>
  <c r="H357" i="12"/>
  <c r="W370" s="1"/>
  <c r="H356"/>
  <c r="N370" s="1"/>
  <c r="H358"/>
  <c r="AF370" s="1"/>
  <c r="AH360" i="24"/>
  <c r="N360"/>
  <c r="X360"/>
  <c r="D360"/>
  <c r="Q370" i="9"/>
  <c r="Q359"/>
  <c r="AG370"/>
  <c r="AG359"/>
  <c r="AR49"/>
  <c r="AS49"/>
  <c r="AR72" i="26"/>
  <c r="AT72" s="1"/>
  <c r="R365"/>
  <c r="P366"/>
  <c r="O365"/>
  <c r="H366"/>
  <c r="J365"/>
  <c r="AR65" i="25"/>
  <c r="AU61" i="27"/>
  <c r="AS70"/>
  <c r="S68" i="25"/>
  <c r="Q374" i="27"/>
  <c r="S373"/>
  <c r="I374"/>
  <c r="K373"/>
  <c r="P367"/>
  <c r="E50" i="4"/>
  <c r="D50"/>
  <c r="L50"/>
  <c r="M50"/>
  <c r="K50"/>
  <c r="AG42" i="26"/>
  <c r="AI42" s="1"/>
  <c r="AH42"/>
  <c r="AH45" i="25"/>
  <c r="AL44"/>
  <c r="AG45"/>
  <c r="AI45" s="1"/>
  <c r="AK45" s="1"/>
  <c r="AF61" i="27"/>
  <c r="AG61"/>
  <c r="AE64" i="26"/>
  <c r="AF64"/>
  <c r="AB49" i="27"/>
  <c r="AE45" i="24"/>
  <c r="R41"/>
  <c r="P42" s="1"/>
  <c r="S41"/>
  <c r="V47" i="16"/>
  <c r="Q48"/>
  <c r="T48" s="1"/>
  <c r="AM39" i="27"/>
  <c r="AA46" i="24"/>
  <c r="AD45"/>
  <c r="Z46"/>
  <c r="U48" i="16"/>
  <c r="O49"/>
  <c r="P49"/>
  <c r="E50"/>
  <c r="O50" s="1"/>
  <c r="D50"/>
  <c r="AO41" i="24"/>
  <c r="M68" i="27"/>
  <c r="U67"/>
  <c r="O69"/>
  <c r="K69"/>
  <c r="L70" s="1"/>
  <c r="S68"/>
  <c r="L68" i="26"/>
  <c r="T67"/>
  <c r="N70"/>
  <c r="S70" s="1"/>
  <c r="J69"/>
  <c r="K70" s="1"/>
  <c r="R68"/>
  <c r="P69" i="25"/>
  <c r="O70" s="1"/>
  <c r="R68"/>
  <c r="N69"/>
  <c r="S69" s="1"/>
  <c r="AE60"/>
  <c r="H69"/>
  <c r="J69" s="1"/>
  <c r="K70" s="1"/>
  <c r="K69"/>
  <c r="T67"/>
  <c r="L68"/>
  <c r="I84"/>
  <c r="L43" i="24"/>
  <c r="G44"/>
  <c r="I44" s="1"/>
  <c r="F44"/>
  <c r="AJ42"/>
  <c r="AN41"/>
  <c r="AK42"/>
  <c r="AM42" s="1"/>
  <c r="M56" i="23"/>
  <c r="U44" i="20"/>
  <c r="H58" i="23"/>
  <c r="G59" s="1"/>
  <c r="J57"/>
  <c r="K57" s="1"/>
  <c r="T45" i="20"/>
  <c r="U39" i="23"/>
  <c r="W39" s="1"/>
  <c r="Q40"/>
  <c r="Q45" i="20"/>
  <c r="O46"/>
  <c r="I58" i="23"/>
  <c r="F59"/>
  <c r="P59"/>
  <c r="X37" i="20"/>
  <c r="Z37" s="1"/>
  <c r="AA37" s="1"/>
  <c r="AD36"/>
  <c r="I48"/>
  <c r="J48" s="1"/>
  <c r="K48" s="1"/>
  <c r="O32" i="14"/>
  <c r="M33" s="1"/>
  <c r="N33" s="1"/>
  <c r="Q32"/>
  <c r="S32"/>
  <c r="M48" i="16"/>
  <c r="M47" i="20"/>
  <c r="G49"/>
  <c r="AI31" i="16"/>
  <c r="AL31"/>
  <c r="AH31"/>
  <c r="Y33"/>
  <c r="AA33" s="1"/>
  <c r="AC32"/>
  <c r="AE32" s="1"/>
  <c r="X33"/>
  <c r="I48"/>
  <c r="L48" s="1"/>
  <c r="G49"/>
  <c r="N47"/>
  <c r="J49"/>
  <c r="H49"/>
  <c r="G54" i="10"/>
  <c r="B56"/>
  <c r="E55"/>
  <c r="C55"/>
  <c r="D55" s="1"/>
  <c r="F54"/>
  <c r="AA48"/>
  <c r="Y49"/>
  <c r="Z58"/>
  <c r="AB58" s="1"/>
  <c r="W59"/>
  <c r="X58"/>
  <c r="M57"/>
  <c r="L58"/>
  <c r="I59"/>
  <c r="J58"/>
  <c r="K58" s="1"/>
  <c r="N58" s="1"/>
  <c r="O30" i="17"/>
  <c r="Q30" s="1"/>
  <c r="AQ32"/>
  <c r="AN33" s="1"/>
  <c r="AP33" s="1"/>
  <c r="BA35"/>
  <c r="BB34"/>
  <c r="AS51"/>
  <c r="AZ35"/>
  <c r="BA36" s="1"/>
  <c r="AY34"/>
  <c r="AV35" s="1"/>
  <c r="AW36" s="1"/>
  <c r="AJ33"/>
  <c r="AI36"/>
  <c r="AH36" s="1"/>
  <c r="AG37" s="1"/>
  <c r="R30"/>
  <c r="AB30"/>
  <c r="T31"/>
  <c r="X30"/>
  <c r="Z30" s="1"/>
  <c r="AE30" s="1"/>
  <c r="N30"/>
  <c r="H31"/>
  <c r="L31"/>
  <c r="F81"/>
  <c r="C51" i="14"/>
  <c r="O50" i="4"/>
  <c r="R50"/>
  <c r="H50"/>
  <c r="I50"/>
  <c r="P50"/>
  <c r="J50"/>
  <c r="Q50"/>
  <c r="N50"/>
  <c r="B51"/>
  <c r="A52" i="1"/>
  <c r="AN361" i="25" l="1"/>
  <c r="N65" i="30"/>
  <c r="O65" s="1"/>
  <c r="M66"/>
  <c r="AN75" i="26"/>
  <c r="AO75"/>
  <c r="V65" i="30"/>
  <c r="W64"/>
  <c r="X64" s="1"/>
  <c r="AO65" i="27"/>
  <c r="AT65" s="1"/>
  <c r="AP65"/>
  <c r="P64" i="30"/>
  <c r="P65" s="1"/>
  <c r="AN63" i="25"/>
  <c r="AS63" s="1"/>
  <c r="AO63"/>
  <c r="AT63"/>
  <c r="N356" i="12"/>
  <c r="AF356"/>
  <c r="AH356" s="1"/>
  <c r="AI356" s="1"/>
  <c r="W356"/>
  <c r="Y356" s="1"/>
  <c r="Z356" s="1"/>
  <c r="V40" i="24"/>
  <c r="AH40" i="27"/>
  <c r="AJ40" s="1"/>
  <c r="AL40" s="1"/>
  <c r="P356" i="12"/>
  <c r="Q356" s="1"/>
  <c r="Y49" i="27"/>
  <c r="AA49" s="1"/>
  <c r="AC49" s="1"/>
  <c r="X49"/>
  <c r="W50" s="1"/>
  <c r="Z49"/>
  <c r="AD48"/>
  <c r="AN361" i="26"/>
  <c r="U363" i="30"/>
  <c r="T360"/>
  <c r="G360"/>
  <c r="G359"/>
  <c r="L363"/>
  <c r="K360"/>
  <c r="AS360" i="25"/>
  <c r="D364" i="1"/>
  <c r="B363" i="30"/>
  <c r="Z359" i="9"/>
  <c r="AS360" i="26"/>
  <c r="Z362" i="9"/>
  <c r="J370"/>
  <c r="D361" i="16"/>
  <c r="E361"/>
  <c r="J361" i="4"/>
  <c r="G361"/>
  <c r="F361"/>
  <c r="I361"/>
  <c r="M361"/>
  <c r="R361"/>
  <c r="O361"/>
  <c r="P361"/>
  <c r="D361"/>
  <c r="K361"/>
  <c r="E361"/>
  <c r="N361"/>
  <c r="H361"/>
  <c r="L361"/>
  <c r="Q361"/>
  <c r="AO361" i="9"/>
  <c r="F360"/>
  <c r="S370" s="1"/>
  <c r="F361"/>
  <c r="AI370" s="1"/>
  <c r="F359"/>
  <c r="AO361" i="26"/>
  <c r="F361"/>
  <c r="K361" s="1"/>
  <c r="AF361"/>
  <c r="N361"/>
  <c r="S361" s="1"/>
  <c r="AH361" i="24"/>
  <c r="N361"/>
  <c r="X361"/>
  <c r="D361"/>
  <c r="G51" i="4"/>
  <c r="F51"/>
  <c r="AH359" i="9"/>
  <c r="AI359" s="1"/>
  <c r="R359"/>
  <c r="S359" s="1"/>
  <c r="K360" i="25"/>
  <c r="B362" i="24"/>
  <c r="B362" i="12"/>
  <c r="B362" i="25"/>
  <c r="D362" s="1"/>
  <c r="B362" i="9"/>
  <c r="B362" i="26"/>
  <c r="D362" s="1"/>
  <c r="B362" i="27"/>
  <c r="B362" i="23"/>
  <c r="D362" s="1"/>
  <c r="B362" i="16"/>
  <c r="B362" i="14"/>
  <c r="C362" s="1"/>
  <c r="B362" i="4"/>
  <c r="B362" i="20"/>
  <c r="B362" i="17"/>
  <c r="D362" s="1"/>
  <c r="J359" i="9"/>
  <c r="K359" s="1"/>
  <c r="L359" i="27"/>
  <c r="K360" i="26"/>
  <c r="G360" i="27"/>
  <c r="L360" s="1"/>
  <c r="AP360"/>
  <c r="O360"/>
  <c r="T360" s="1"/>
  <c r="E361" i="20"/>
  <c r="D361"/>
  <c r="D361" i="27"/>
  <c r="E361"/>
  <c r="AF361" i="25"/>
  <c r="AO361"/>
  <c r="AE361"/>
  <c r="F361"/>
  <c r="K361" s="1"/>
  <c r="D361" i="12"/>
  <c r="D363"/>
  <c r="D362"/>
  <c r="AT49" i="9"/>
  <c r="AV49" s="1"/>
  <c r="AQ50"/>
  <c r="AR73" i="26"/>
  <c r="AT73" s="1"/>
  <c r="J366"/>
  <c r="H367"/>
  <c r="O366"/>
  <c r="P367"/>
  <c r="R366"/>
  <c r="AR66" i="25"/>
  <c r="AU62" i="27"/>
  <c r="AS71"/>
  <c r="Q42" i="24"/>
  <c r="S42" s="1"/>
  <c r="P368" i="27"/>
  <c r="K374"/>
  <c r="I375"/>
  <c r="S374"/>
  <c r="Q375"/>
  <c r="AJ46" i="25"/>
  <c r="E51" i="4"/>
  <c r="D51"/>
  <c r="M51"/>
  <c r="K51"/>
  <c r="L51"/>
  <c r="AJ43" i="26"/>
  <c r="AK42"/>
  <c r="AH46" i="25"/>
  <c r="AL45"/>
  <c r="AG46"/>
  <c r="AI46" s="1"/>
  <c r="AK46" s="1"/>
  <c r="AG62" i="27"/>
  <c r="AF62"/>
  <c r="AE65" i="26"/>
  <c r="AF65"/>
  <c r="AB50" i="27"/>
  <c r="AF45" i="24"/>
  <c r="T41"/>
  <c r="V41" s="1"/>
  <c r="AB46"/>
  <c r="Z47" s="1"/>
  <c r="Q49" i="16"/>
  <c r="T49" s="1"/>
  <c r="V48"/>
  <c r="AK41" i="27"/>
  <c r="AI41"/>
  <c r="AH41"/>
  <c r="AJ41" s="1"/>
  <c r="AM40"/>
  <c r="AE46" i="24"/>
  <c r="AC46"/>
  <c r="U49" i="16"/>
  <c r="P50"/>
  <c r="R50"/>
  <c r="E51"/>
  <c r="D51"/>
  <c r="T68" i="26"/>
  <c r="T69" i="27"/>
  <c r="M69"/>
  <c r="U68"/>
  <c r="S69"/>
  <c r="K70"/>
  <c r="L71" s="1"/>
  <c r="O70"/>
  <c r="T70" s="1"/>
  <c r="L69" i="26"/>
  <c r="R69"/>
  <c r="J70"/>
  <c r="L70" s="1"/>
  <c r="N71"/>
  <c r="S71" s="1"/>
  <c r="N70" i="25"/>
  <c r="S70" s="1"/>
  <c r="P70"/>
  <c r="O71" s="1"/>
  <c r="R69"/>
  <c r="AE61"/>
  <c r="H70"/>
  <c r="J70" s="1"/>
  <c r="T68"/>
  <c r="L69"/>
  <c r="I85"/>
  <c r="AO42" i="24"/>
  <c r="AP41"/>
  <c r="H44"/>
  <c r="F45" s="1"/>
  <c r="K44"/>
  <c r="AL42"/>
  <c r="M57" i="23"/>
  <c r="L58"/>
  <c r="H59"/>
  <c r="G60" s="1"/>
  <c r="P46" i="20"/>
  <c r="O47" s="1"/>
  <c r="R45"/>
  <c r="S45" s="1"/>
  <c r="I59" i="23"/>
  <c r="V40"/>
  <c r="S40"/>
  <c r="T40" s="1"/>
  <c r="R40"/>
  <c r="J58"/>
  <c r="K58" s="1"/>
  <c r="L59" s="1"/>
  <c r="P60"/>
  <c r="F60"/>
  <c r="H49" i="20"/>
  <c r="W50" s="1"/>
  <c r="Y37"/>
  <c r="AB37" s="1"/>
  <c r="AC37"/>
  <c r="P32" i="14"/>
  <c r="R32" s="1"/>
  <c r="T32" s="1"/>
  <c r="L48" i="20"/>
  <c r="M48" s="1"/>
  <c r="AG32" i="16"/>
  <c r="AF32"/>
  <c r="AK31"/>
  <c r="AM31" s="1"/>
  <c r="AD33"/>
  <c r="Z33"/>
  <c r="G50"/>
  <c r="N48"/>
  <c r="M49"/>
  <c r="H50"/>
  <c r="I49"/>
  <c r="L49" s="1"/>
  <c r="J50"/>
  <c r="G55" i="10"/>
  <c r="C56"/>
  <c r="D56" s="1"/>
  <c r="B57"/>
  <c r="E56"/>
  <c r="F55"/>
  <c r="AA49"/>
  <c r="Y50"/>
  <c r="W60"/>
  <c r="X59"/>
  <c r="Z59"/>
  <c r="AB59" s="1"/>
  <c r="AO34" i="17"/>
  <c r="M58" i="10"/>
  <c r="J59"/>
  <c r="K59" s="1"/>
  <c r="N59" s="1"/>
  <c r="L59"/>
  <c r="I60"/>
  <c r="P31" i="17"/>
  <c r="AX35"/>
  <c r="AY35" s="1"/>
  <c r="AV36" s="1"/>
  <c r="AW37" s="1"/>
  <c r="AU51"/>
  <c r="AT51" s="1"/>
  <c r="AS52" s="1"/>
  <c r="BD34"/>
  <c r="BB35"/>
  <c r="AR33"/>
  <c r="AK34"/>
  <c r="AL33"/>
  <c r="AA30"/>
  <c r="U31"/>
  <c r="W31" s="1"/>
  <c r="Y31"/>
  <c r="J31"/>
  <c r="K31" s="1"/>
  <c r="V31"/>
  <c r="AC31"/>
  <c r="AD30"/>
  <c r="AF30" s="1"/>
  <c r="S30"/>
  <c r="G32"/>
  <c r="I31"/>
  <c r="F82"/>
  <c r="C52" i="14"/>
  <c r="Q51" i="4"/>
  <c r="I51"/>
  <c r="N51"/>
  <c r="R51"/>
  <c r="P51"/>
  <c r="H51"/>
  <c r="O51"/>
  <c r="J51"/>
  <c r="B52"/>
  <c r="A53" i="1"/>
  <c r="AN362" i="25" l="1"/>
  <c r="AS362" s="1"/>
  <c r="AO64"/>
  <c r="AN64"/>
  <c r="AS64" s="1"/>
  <c r="AT64" s="1"/>
  <c r="W65" i="30"/>
  <c r="X65" s="1"/>
  <c r="V66"/>
  <c r="AP66" i="27"/>
  <c r="AO66"/>
  <c r="AT66" s="1"/>
  <c r="AO76" i="26"/>
  <c r="AN76"/>
  <c r="M67" i="30"/>
  <c r="N66"/>
  <c r="O66" s="1"/>
  <c r="Y64"/>
  <c r="AD49" i="27"/>
  <c r="Y50"/>
  <c r="AA50" s="1"/>
  <c r="R42" i="24"/>
  <c r="Q43" s="1"/>
  <c r="S43" s="1"/>
  <c r="K363" i="30"/>
  <c r="L360"/>
  <c r="D364"/>
  <c r="D363"/>
  <c r="T363"/>
  <c r="U360"/>
  <c r="G52" i="4"/>
  <c r="F52"/>
  <c r="S361" i="12"/>
  <c r="S375"/>
  <c r="J361"/>
  <c r="J375"/>
  <c r="AP361" i="27"/>
  <c r="G361"/>
  <c r="L361" s="1"/>
  <c r="O361"/>
  <c r="T361" s="1"/>
  <c r="AO361"/>
  <c r="D362" i="20"/>
  <c r="E362"/>
  <c r="F362" i="26"/>
  <c r="AF362"/>
  <c r="AO362"/>
  <c r="AN362"/>
  <c r="N362"/>
  <c r="S362" s="1"/>
  <c r="AO362" i="25"/>
  <c r="F362"/>
  <c r="AE362"/>
  <c r="AF362"/>
  <c r="AH362" i="24"/>
  <c r="N362"/>
  <c r="X362"/>
  <c r="D362"/>
  <c r="AA362" i="9"/>
  <c r="K370"/>
  <c r="B363" i="24"/>
  <c r="B363" i="12"/>
  <c r="B363" i="27"/>
  <c r="B363" i="9"/>
  <c r="B363" i="25"/>
  <c r="D363" s="1"/>
  <c r="B363" i="26"/>
  <c r="D363" s="1"/>
  <c r="B363" i="20"/>
  <c r="B363" i="16"/>
  <c r="B363" i="4"/>
  <c r="B363" i="23"/>
  <c r="D363" s="1"/>
  <c r="B363" i="14"/>
  <c r="C363" s="1"/>
  <c r="B363" i="17"/>
  <c r="D363" s="1"/>
  <c r="AB375" i="12"/>
  <c r="AB361"/>
  <c r="I362" i="4"/>
  <c r="G362"/>
  <c r="F362"/>
  <c r="O362"/>
  <c r="R362"/>
  <c r="H362"/>
  <c r="L362"/>
  <c r="E362"/>
  <c r="P362"/>
  <c r="J362"/>
  <c r="M362"/>
  <c r="N362"/>
  <c r="Q362"/>
  <c r="K362"/>
  <c r="D362"/>
  <c r="D362" i="16"/>
  <c r="E362"/>
  <c r="D362" i="27"/>
  <c r="E362"/>
  <c r="AO362" i="9"/>
  <c r="G361"/>
  <c r="AJ370" s="1"/>
  <c r="G359"/>
  <c r="L359" s="1"/>
  <c r="N359" s="1"/>
  <c r="O359" s="1"/>
  <c r="G360"/>
  <c r="T370" s="1"/>
  <c r="E363" i="12"/>
  <c r="AC375" s="1"/>
  <c r="E362"/>
  <c r="T375" s="1"/>
  <c r="E361"/>
  <c r="K375" s="1"/>
  <c r="AE362" i="26"/>
  <c r="AA359" i="9"/>
  <c r="D365" i="1"/>
  <c r="B364" i="30"/>
  <c r="AS50" i="9"/>
  <c r="AR50"/>
  <c r="AU50"/>
  <c r="AR74" i="26"/>
  <c r="AS75" s="1"/>
  <c r="R367"/>
  <c r="P368"/>
  <c r="O367"/>
  <c r="H368"/>
  <c r="J367"/>
  <c r="AR67" i="25"/>
  <c r="U42" i="24"/>
  <c r="AU63" i="27"/>
  <c r="AS72"/>
  <c r="AJ47" i="25"/>
  <c r="P369" i="27"/>
  <c r="S375"/>
  <c r="Q376"/>
  <c r="K375"/>
  <c r="I376"/>
  <c r="E52" i="4"/>
  <c r="D52"/>
  <c r="L52"/>
  <c r="M52"/>
  <c r="K52"/>
  <c r="AG43" i="26"/>
  <c r="AI43" s="1"/>
  <c r="AL42"/>
  <c r="AH43"/>
  <c r="AH47" i="25"/>
  <c r="AL46"/>
  <c r="AG47"/>
  <c r="AI47" s="1"/>
  <c r="AG63" i="27"/>
  <c r="AF63"/>
  <c r="AE66" i="26"/>
  <c r="AF66"/>
  <c r="AC50" i="27"/>
  <c r="AD50" s="1"/>
  <c r="Z50"/>
  <c r="X50"/>
  <c r="W51" s="1"/>
  <c r="AB51" s="1"/>
  <c r="AD46" i="24"/>
  <c r="AF46" s="1"/>
  <c r="AA47"/>
  <c r="AC47" s="1"/>
  <c r="T42"/>
  <c r="U50" i="16"/>
  <c r="V49"/>
  <c r="P51"/>
  <c r="O51"/>
  <c r="AL41" i="27"/>
  <c r="AK42"/>
  <c r="AB47" i="24"/>
  <c r="AA48" s="1"/>
  <c r="Q50" i="16"/>
  <c r="T50" s="1"/>
  <c r="R51"/>
  <c r="M70" i="27"/>
  <c r="E52" i="16"/>
  <c r="D52"/>
  <c r="AJ48" i="25"/>
  <c r="T69" i="26"/>
  <c r="U69" i="27"/>
  <c r="O71"/>
  <c r="K71"/>
  <c r="S70"/>
  <c r="N72" i="26"/>
  <c r="S72" s="1"/>
  <c r="J71"/>
  <c r="R70"/>
  <c r="P71" i="25"/>
  <c r="O72" s="1"/>
  <c r="R70"/>
  <c r="N71"/>
  <c r="AE62"/>
  <c r="H71"/>
  <c r="J71" s="1"/>
  <c r="K72" s="1"/>
  <c r="K71"/>
  <c r="T69"/>
  <c r="L70"/>
  <c r="I86"/>
  <c r="G45" i="24"/>
  <c r="I45" s="1"/>
  <c r="AN42"/>
  <c r="AP42" s="1"/>
  <c r="J44"/>
  <c r="L44" s="1"/>
  <c r="AJ43"/>
  <c r="AK43"/>
  <c r="M58" i="23"/>
  <c r="L49" i="20"/>
  <c r="I49"/>
  <c r="J49" s="1"/>
  <c r="K49" s="1"/>
  <c r="G50"/>
  <c r="Q46"/>
  <c r="R46" s="1"/>
  <c r="S46" s="1"/>
  <c r="H60" i="23"/>
  <c r="G61" s="1"/>
  <c r="J59"/>
  <c r="K59" s="1"/>
  <c r="U40"/>
  <c r="W40" s="1"/>
  <c r="Q41"/>
  <c r="T46" i="20"/>
  <c r="U45"/>
  <c r="I60" i="23"/>
  <c r="F61"/>
  <c r="P61"/>
  <c r="AD37" i="20"/>
  <c r="X38"/>
  <c r="Z38" s="1"/>
  <c r="AA38" s="1"/>
  <c r="S33" i="14"/>
  <c r="O33"/>
  <c r="M34" s="1"/>
  <c r="N34" s="1"/>
  <c r="Q33"/>
  <c r="AI32" i="16"/>
  <c r="AL32"/>
  <c r="AH32"/>
  <c r="Y34"/>
  <c r="AA34" s="1"/>
  <c r="AC33"/>
  <c r="AE33" s="1"/>
  <c r="X34"/>
  <c r="G51"/>
  <c r="I50"/>
  <c r="L50" s="1"/>
  <c r="N49"/>
  <c r="J51"/>
  <c r="H51"/>
  <c r="G56" i="10"/>
  <c r="F56"/>
  <c r="E57"/>
  <c r="C57"/>
  <c r="D57" s="1"/>
  <c r="G57" s="1"/>
  <c r="B58"/>
  <c r="AA50"/>
  <c r="Y51"/>
  <c r="X60"/>
  <c r="Z60"/>
  <c r="AB60" s="1"/>
  <c r="W61"/>
  <c r="M59"/>
  <c r="I61"/>
  <c r="J60"/>
  <c r="K60" s="1"/>
  <c r="N60" s="1"/>
  <c r="L60"/>
  <c r="O31" i="17"/>
  <c r="Q31" s="1"/>
  <c r="S31" s="1"/>
  <c r="BC35"/>
  <c r="AZ36" s="1"/>
  <c r="AU52"/>
  <c r="AT52" s="1"/>
  <c r="AS53" s="1"/>
  <c r="AU53" s="1"/>
  <c r="AT53" s="1"/>
  <c r="BD35"/>
  <c r="AX36"/>
  <c r="AQ33"/>
  <c r="AN34" s="1"/>
  <c r="AM33"/>
  <c r="AI37"/>
  <c r="AH37" s="1"/>
  <c r="AG38" s="1"/>
  <c r="T32"/>
  <c r="X31"/>
  <c r="Z31" s="1"/>
  <c r="AA31" s="1"/>
  <c r="AB31"/>
  <c r="AD31" s="1"/>
  <c r="AF31" s="1"/>
  <c r="H32"/>
  <c r="L32"/>
  <c r="M31"/>
  <c r="R31" s="1"/>
  <c r="F83"/>
  <c r="C53" i="14"/>
  <c r="B53" i="4"/>
  <c r="J52"/>
  <c r="O52"/>
  <c r="P52"/>
  <c r="H52"/>
  <c r="Q52"/>
  <c r="N52"/>
  <c r="I52"/>
  <c r="R52"/>
  <c r="A54" i="1"/>
  <c r="Y65" i="30" l="1"/>
  <c r="M68"/>
  <c r="N67"/>
  <c r="O67" s="1"/>
  <c r="AN77" i="26"/>
  <c r="AO77"/>
  <c r="AP67" i="27"/>
  <c r="AO67"/>
  <c r="AT67" s="1"/>
  <c r="W66" i="30"/>
  <c r="X66" s="1"/>
  <c r="V67"/>
  <c r="P66"/>
  <c r="P67" s="1"/>
  <c r="AN65" i="25"/>
  <c r="AS65" s="1"/>
  <c r="AT65" s="1"/>
  <c r="AO65"/>
  <c r="T359" i="9"/>
  <c r="V359" s="1"/>
  <c r="W359" s="1"/>
  <c r="P43" i="24"/>
  <c r="R43" s="1"/>
  <c r="Q44" s="1"/>
  <c r="AJ359" i="9"/>
  <c r="AL359" s="1"/>
  <c r="AM359" s="1"/>
  <c r="I367" i="30"/>
  <c r="I364"/>
  <c r="R367"/>
  <c r="R364"/>
  <c r="E364"/>
  <c r="E363"/>
  <c r="B364" i="24"/>
  <c r="B364" i="25"/>
  <c r="D364" s="1"/>
  <c r="B364" i="12"/>
  <c r="B364" i="9"/>
  <c r="B364" i="26"/>
  <c r="D364" s="1"/>
  <c r="B364" i="27"/>
  <c r="B364" i="23"/>
  <c r="D364" s="1"/>
  <c r="B364" i="14"/>
  <c r="C364" s="1"/>
  <c r="B364" i="4"/>
  <c r="B364" i="16"/>
  <c r="B364" i="20"/>
  <c r="B364" i="17"/>
  <c r="D364" s="1"/>
  <c r="AB359" i="9"/>
  <c r="AD359" s="1"/>
  <c r="AC361" i="12"/>
  <c r="J363" i="4"/>
  <c r="G363"/>
  <c r="F363"/>
  <c r="P363"/>
  <c r="R363"/>
  <c r="O363"/>
  <c r="I363"/>
  <c r="D363"/>
  <c r="M363"/>
  <c r="K363"/>
  <c r="Q363"/>
  <c r="N363"/>
  <c r="H363"/>
  <c r="L363"/>
  <c r="E363"/>
  <c r="E363" i="20"/>
  <c r="D363"/>
  <c r="AO363" i="25"/>
  <c r="AF363"/>
  <c r="F363"/>
  <c r="AN363"/>
  <c r="D363" i="27"/>
  <c r="E363"/>
  <c r="AH363" i="24"/>
  <c r="N363"/>
  <c r="X363"/>
  <c r="D363"/>
  <c r="AE363" i="25"/>
  <c r="AN363" i="26"/>
  <c r="AS363" s="1"/>
  <c r="K362"/>
  <c r="AO362" i="27"/>
  <c r="AT362" s="1"/>
  <c r="K361" i="12"/>
  <c r="T361"/>
  <c r="G53" i="4"/>
  <c r="F53"/>
  <c r="S71" i="25"/>
  <c r="D366" i="1"/>
  <c r="B365" i="30"/>
  <c r="L370" i="9"/>
  <c r="AB362"/>
  <c r="G362" i="27"/>
  <c r="AP362"/>
  <c r="O362"/>
  <c r="T362" s="1"/>
  <c r="D363" i="16"/>
  <c r="E363"/>
  <c r="AF363" i="26"/>
  <c r="AE363"/>
  <c r="AO363"/>
  <c r="F363"/>
  <c r="K363" s="1"/>
  <c r="N363"/>
  <c r="S363" s="1"/>
  <c r="AO363" i="9"/>
  <c r="D364"/>
  <c r="D365"/>
  <c r="D363"/>
  <c r="F361" i="12"/>
  <c r="L375" s="1"/>
  <c r="F363"/>
  <c r="AD375" s="1"/>
  <c r="F362"/>
  <c r="U375" s="1"/>
  <c r="AS362" i="26"/>
  <c r="AQ51" i="9"/>
  <c r="AT50"/>
  <c r="AV50" s="1"/>
  <c r="AT74" i="26"/>
  <c r="J368"/>
  <c r="H369"/>
  <c r="O368"/>
  <c r="R368"/>
  <c r="P369"/>
  <c r="AR68" i="25"/>
  <c r="V42" i="24"/>
  <c r="AK47" i="25"/>
  <c r="AG48" s="1"/>
  <c r="AI48" s="1"/>
  <c r="AJ49" s="1"/>
  <c r="AU64" i="27"/>
  <c r="AS73"/>
  <c r="I377"/>
  <c r="K376"/>
  <c r="Q377"/>
  <c r="S376"/>
  <c r="P370"/>
  <c r="E53" i="4"/>
  <c r="D53"/>
  <c r="M53"/>
  <c r="K53"/>
  <c r="L53"/>
  <c r="AJ44" i="26"/>
  <c r="AK43"/>
  <c r="AG64" i="27"/>
  <c r="AF64"/>
  <c r="AE67" i="26"/>
  <c r="AF67"/>
  <c r="Z51" i="27"/>
  <c r="Y51"/>
  <c r="AA51" s="1"/>
  <c r="AC51" s="1"/>
  <c r="AD51" s="1"/>
  <c r="X51"/>
  <c r="W52" s="1"/>
  <c r="AE47" i="24"/>
  <c r="U43"/>
  <c r="U70" i="27"/>
  <c r="T43" i="24"/>
  <c r="U44" s="1"/>
  <c r="P44"/>
  <c r="R44" s="1"/>
  <c r="S44"/>
  <c r="V50" i="16"/>
  <c r="U51"/>
  <c r="AD47" i="24"/>
  <c r="O52" i="16"/>
  <c r="AI42" i="27"/>
  <c r="AM41"/>
  <c r="AH42"/>
  <c r="AJ42" s="1"/>
  <c r="R52" i="16"/>
  <c r="Q51"/>
  <c r="T51" s="1"/>
  <c r="P52"/>
  <c r="H50" i="20"/>
  <c r="W51" s="1"/>
  <c r="Z48" i="24"/>
  <c r="AB48" s="1"/>
  <c r="AE48"/>
  <c r="AC48"/>
  <c r="T71" i="27"/>
  <c r="E53" i="16"/>
  <c r="D53"/>
  <c r="T70" i="26"/>
  <c r="M71" i="27"/>
  <c r="L72"/>
  <c r="S71"/>
  <c r="K72"/>
  <c r="L73" s="1"/>
  <c r="O72"/>
  <c r="T72" s="1"/>
  <c r="L71" i="26"/>
  <c r="R71"/>
  <c r="J72"/>
  <c r="K73" s="1"/>
  <c r="N73"/>
  <c r="N72" i="25"/>
  <c r="S72" s="1"/>
  <c r="P72"/>
  <c r="O73" s="1"/>
  <c r="R71"/>
  <c r="AE63"/>
  <c r="H72"/>
  <c r="J72" s="1"/>
  <c r="K73" s="1"/>
  <c r="T70"/>
  <c r="L71"/>
  <c r="I87"/>
  <c r="H45" i="24"/>
  <c r="G46" s="1"/>
  <c r="I46" s="1"/>
  <c r="AO43"/>
  <c r="AM43"/>
  <c r="K45"/>
  <c r="AL43"/>
  <c r="M59" i="23"/>
  <c r="P47" i="20"/>
  <c r="O48" s="1"/>
  <c r="L60" i="23"/>
  <c r="I61"/>
  <c r="J60"/>
  <c r="K60" s="1"/>
  <c r="L61" s="1"/>
  <c r="S41"/>
  <c r="T41" s="1"/>
  <c r="V41"/>
  <c r="R41"/>
  <c r="H61"/>
  <c r="G62" s="1"/>
  <c r="U46" i="20"/>
  <c r="P62" i="23"/>
  <c r="F62"/>
  <c r="AC38" i="20"/>
  <c r="Y38"/>
  <c r="AB38" s="1"/>
  <c r="P32" i="17"/>
  <c r="P33" i="14"/>
  <c r="R33" s="1"/>
  <c r="T33" s="1"/>
  <c r="M51" i="16"/>
  <c r="M49" i="20"/>
  <c r="AF33" i="16"/>
  <c r="AK32"/>
  <c r="AM32" s="1"/>
  <c r="AG33"/>
  <c r="Z34"/>
  <c r="AD34"/>
  <c r="G52"/>
  <c r="M50"/>
  <c r="N50" s="1"/>
  <c r="H52"/>
  <c r="I51"/>
  <c r="L51" s="1"/>
  <c r="J52"/>
  <c r="E58" i="10"/>
  <c r="C58"/>
  <c r="D58" s="1"/>
  <c r="B59"/>
  <c r="F57"/>
  <c r="W62"/>
  <c r="X61"/>
  <c r="Z61"/>
  <c r="AB61" s="1"/>
  <c r="AA51"/>
  <c r="Y52"/>
  <c r="J61"/>
  <c r="K61" s="1"/>
  <c r="N61" s="1"/>
  <c r="L61"/>
  <c r="I62"/>
  <c r="M60"/>
  <c r="BA37" i="17"/>
  <c r="BB36"/>
  <c r="BD36" s="1"/>
  <c r="BC36"/>
  <c r="AZ37" s="1"/>
  <c r="BA38" s="1"/>
  <c r="AS54"/>
  <c r="AY36"/>
  <c r="AP34"/>
  <c r="AR34" s="1"/>
  <c r="AO35"/>
  <c r="AJ34"/>
  <c r="AE31"/>
  <c r="J32"/>
  <c r="O32" s="1"/>
  <c r="V32"/>
  <c r="U32"/>
  <c r="W32" s="1"/>
  <c r="AC32"/>
  <c r="Y32"/>
  <c r="N31"/>
  <c r="I32"/>
  <c r="G33"/>
  <c r="F84"/>
  <c r="C54" i="14"/>
  <c r="B54" i="4"/>
  <c r="I53"/>
  <c r="H53"/>
  <c r="O53"/>
  <c r="P53"/>
  <c r="Q53"/>
  <c r="N53"/>
  <c r="R53"/>
  <c r="J53"/>
  <c r="A55" i="1"/>
  <c r="W67" i="30" l="1"/>
  <c r="X67" s="1"/>
  <c r="V68"/>
  <c r="AN78" i="26"/>
  <c r="AS78" s="1"/>
  <c r="AO78"/>
  <c r="Y66" i="30"/>
  <c r="Y67" s="1"/>
  <c r="AO66" i="25"/>
  <c r="AN66"/>
  <c r="AS66" s="1"/>
  <c r="AT66" s="1"/>
  <c r="AO68" i="27"/>
  <c r="AT68" s="1"/>
  <c r="AP68"/>
  <c r="N68" i="30"/>
  <c r="O68" s="1"/>
  <c r="M69"/>
  <c r="AE364" i="25"/>
  <c r="U361" i="12"/>
  <c r="AN364" i="25"/>
  <c r="AS364" s="1"/>
  <c r="AO363" i="27"/>
  <c r="AT363" s="1"/>
  <c r="AL47" i="25"/>
  <c r="AH48"/>
  <c r="AD361" i="12"/>
  <c r="O363" i="30"/>
  <c r="L361" i="12"/>
  <c r="T367" i="30"/>
  <c r="S364"/>
  <c r="F363"/>
  <c r="F364"/>
  <c r="K367"/>
  <c r="J364"/>
  <c r="AG374" i="9"/>
  <c r="AG363"/>
  <c r="L362" i="27"/>
  <c r="D367" i="1"/>
  <c r="B366" i="30"/>
  <c r="AS363" i="25"/>
  <c r="E364" i="20"/>
  <c r="D364"/>
  <c r="G364" i="4"/>
  <c r="F364"/>
  <c r="R364"/>
  <c r="O364"/>
  <c r="P364"/>
  <c r="H364"/>
  <c r="K364"/>
  <c r="J364"/>
  <c r="N364"/>
  <c r="I364"/>
  <c r="L364"/>
  <c r="M364"/>
  <c r="Q364"/>
  <c r="E364"/>
  <c r="D364"/>
  <c r="F364" i="26"/>
  <c r="K364" s="1"/>
  <c r="AF364"/>
  <c r="AE364"/>
  <c r="AN364"/>
  <c r="AO364"/>
  <c r="N364"/>
  <c r="S364" s="1"/>
  <c r="G363" i="12"/>
  <c r="AE375" s="1"/>
  <c r="G362"/>
  <c r="V375" s="1"/>
  <c r="G361"/>
  <c r="M375" s="1"/>
  <c r="AH364" i="24"/>
  <c r="N364"/>
  <c r="X364"/>
  <c r="D364"/>
  <c r="G54" i="4"/>
  <c r="F54"/>
  <c r="Y363" i="9"/>
  <c r="I374"/>
  <c r="Y366"/>
  <c r="I363"/>
  <c r="Q363"/>
  <c r="Q374"/>
  <c r="B365" i="24"/>
  <c r="B365" i="12"/>
  <c r="B365" i="25"/>
  <c r="D365" s="1"/>
  <c r="B365" i="9"/>
  <c r="B365" i="27"/>
  <c r="B365" i="26"/>
  <c r="D365" s="1"/>
  <c r="B365" i="23"/>
  <c r="D365" s="1"/>
  <c r="B365" i="20"/>
  <c r="B365" i="4"/>
  <c r="B365" i="14"/>
  <c r="C365" s="1"/>
  <c r="B365" i="16"/>
  <c r="B365" i="17"/>
  <c r="D365" s="1"/>
  <c r="G363" i="27"/>
  <c r="L363" s="1"/>
  <c r="AP363"/>
  <c r="O363"/>
  <c r="T363" s="1"/>
  <c r="K363" i="25"/>
  <c r="AE359" i="9"/>
  <c r="D364" i="16"/>
  <c r="E364"/>
  <c r="D364" i="27"/>
  <c r="E364"/>
  <c r="AO364" i="9"/>
  <c r="E364"/>
  <c r="R374" s="1"/>
  <c r="E365"/>
  <c r="AH374" s="1"/>
  <c r="E363"/>
  <c r="AO364" i="25"/>
  <c r="F364"/>
  <c r="AF364"/>
  <c r="AU51" i="9"/>
  <c r="AS51"/>
  <c r="AR51"/>
  <c r="AR75" i="26"/>
  <c r="O369"/>
  <c r="R369"/>
  <c r="P370"/>
  <c r="J369"/>
  <c r="H370"/>
  <c r="AU65" i="27"/>
  <c r="AS74"/>
  <c r="S377"/>
  <c r="Q378"/>
  <c r="K377"/>
  <c r="I378"/>
  <c r="P371"/>
  <c r="E54" i="4"/>
  <c r="D54"/>
  <c r="L54"/>
  <c r="M54"/>
  <c r="K54"/>
  <c r="AL43" i="26"/>
  <c r="AH44"/>
  <c r="AG44"/>
  <c r="AI44" s="1"/>
  <c r="AG65" i="27"/>
  <c r="AF65"/>
  <c r="AE68" i="26"/>
  <c r="AF68"/>
  <c r="AB52" i="27"/>
  <c r="Z52"/>
  <c r="Y52"/>
  <c r="AA52" s="1"/>
  <c r="X52"/>
  <c r="W53" s="1"/>
  <c r="V43" i="24"/>
  <c r="AF47"/>
  <c r="T44"/>
  <c r="V44" s="1"/>
  <c r="P45"/>
  <c r="Q45"/>
  <c r="U45" s="1"/>
  <c r="U52" i="16"/>
  <c r="V51"/>
  <c r="Q52"/>
  <c r="T52" s="1"/>
  <c r="G51" i="20"/>
  <c r="P53" i="16"/>
  <c r="O53"/>
  <c r="AL42" i="27"/>
  <c r="AK43"/>
  <c r="I50" i="20"/>
  <c r="H51" s="1"/>
  <c r="W52" s="1"/>
  <c r="AA49" i="24"/>
  <c r="AD48"/>
  <c r="U71" i="27"/>
  <c r="R53" i="16"/>
  <c r="E54"/>
  <c r="D54"/>
  <c r="AK48" i="25"/>
  <c r="AH49" s="1"/>
  <c r="T71" i="26"/>
  <c r="M72" i="27"/>
  <c r="O73"/>
  <c r="K73"/>
  <c r="L74" s="1"/>
  <c r="S72"/>
  <c r="L72" i="26"/>
  <c r="N74"/>
  <c r="J73"/>
  <c r="R72"/>
  <c r="P73" i="25"/>
  <c r="O74" s="1"/>
  <c r="R72"/>
  <c r="N73"/>
  <c r="S73" s="1"/>
  <c r="AE64"/>
  <c r="H73"/>
  <c r="J73" s="1"/>
  <c r="T71"/>
  <c r="L72"/>
  <c r="K74"/>
  <c r="I88"/>
  <c r="F46" i="24"/>
  <c r="H46" s="1"/>
  <c r="J46" s="1"/>
  <c r="J45"/>
  <c r="K46" s="1"/>
  <c r="AN43"/>
  <c r="AP43" s="1"/>
  <c r="AJ44"/>
  <c r="AK44"/>
  <c r="AM44" s="1"/>
  <c r="Q47" i="20"/>
  <c r="P48" s="1"/>
  <c r="T47"/>
  <c r="M60" i="23"/>
  <c r="J61"/>
  <c r="K61" s="1"/>
  <c r="L62" s="1"/>
  <c r="U41"/>
  <c r="W41" s="1"/>
  <c r="Q42"/>
  <c r="I62"/>
  <c r="H62"/>
  <c r="G63" s="1"/>
  <c r="F63"/>
  <c r="P63"/>
  <c r="X39" i="20"/>
  <c r="Z39" s="1"/>
  <c r="AA39" s="1"/>
  <c r="AD38"/>
  <c r="F58" i="10"/>
  <c r="S34" i="14"/>
  <c r="Q32" i="17"/>
  <c r="S32" s="1"/>
  <c r="O34" i="14"/>
  <c r="Q34"/>
  <c r="L50" i="20"/>
  <c r="AI33" i="16"/>
  <c r="AH33"/>
  <c r="AL33"/>
  <c r="Y35"/>
  <c r="AA35" s="1"/>
  <c r="AC34"/>
  <c r="AE34" s="1"/>
  <c r="X35"/>
  <c r="G53"/>
  <c r="I52"/>
  <c r="L52" s="1"/>
  <c r="M52"/>
  <c r="N51"/>
  <c r="J53"/>
  <c r="H53"/>
  <c r="C59" i="10"/>
  <c r="B60"/>
  <c r="E59"/>
  <c r="G58"/>
  <c r="D59"/>
  <c r="X62"/>
  <c r="Z62"/>
  <c r="AB62" s="1"/>
  <c r="W63"/>
  <c r="AA52"/>
  <c r="Y53"/>
  <c r="K32" i="17"/>
  <c r="M32" s="1"/>
  <c r="R32" s="1"/>
  <c r="M61" i="10"/>
  <c r="L62"/>
  <c r="I63"/>
  <c r="J62"/>
  <c r="K62" s="1"/>
  <c r="N62" s="1"/>
  <c r="AU54" i="17"/>
  <c r="AT54" s="1"/>
  <c r="AS55" s="1"/>
  <c r="AV37"/>
  <c r="BB37"/>
  <c r="AL34"/>
  <c r="AM34" s="1"/>
  <c r="AK35"/>
  <c r="AI38"/>
  <c r="AH38" s="1"/>
  <c r="AG39" s="1"/>
  <c r="T33"/>
  <c r="AB32"/>
  <c r="AD32" s="1"/>
  <c r="X32"/>
  <c r="Z32" s="1"/>
  <c r="AE32" s="1"/>
  <c r="P33"/>
  <c r="H33"/>
  <c r="F85"/>
  <c r="C55" i="14"/>
  <c r="B55" i="4"/>
  <c r="I54"/>
  <c r="P54"/>
  <c r="N54"/>
  <c r="J54"/>
  <c r="O54"/>
  <c r="H54"/>
  <c r="R54"/>
  <c r="Q54"/>
  <c r="A56" i="1"/>
  <c r="M70" i="30" l="1"/>
  <c r="N69"/>
  <c r="O69" s="1"/>
  <c r="AO69" i="27"/>
  <c r="AT69" s="1"/>
  <c r="AP69"/>
  <c r="P68" i="30"/>
  <c r="AN67" i="25"/>
  <c r="AS67" s="1"/>
  <c r="AT67" s="1"/>
  <c r="AO67"/>
  <c r="AN79" i="26"/>
  <c r="AS79" s="1"/>
  <c r="AO79"/>
  <c r="V69" i="30"/>
  <c r="W68"/>
  <c r="X68" s="1"/>
  <c r="V361" i="12"/>
  <c r="AE365" i="25"/>
  <c r="M361" i="12"/>
  <c r="AE361"/>
  <c r="J367" i="30"/>
  <c r="K364"/>
  <c r="G364"/>
  <c r="G363"/>
  <c r="S367"/>
  <c r="T364"/>
  <c r="G55" i="4"/>
  <c r="F55"/>
  <c r="AT75" i="26"/>
  <c r="AS76"/>
  <c r="G364" i="27"/>
  <c r="L364" s="1"/>
  <c r="AP364"/>
  <c r="O364"/>
  <c r="T364" s="1"/>
  <c r="AO364"/>
  <c r="D365" i="20"/>
  <c r="E365"/>
  <c r="AF365" i="26"/>
  <c r="AO365"/>
  <c r="F365"/>
  <c r="AE365"/>
  <c r="N365"/>
  <c r="S365" s="1"/>
  <c r="AO365" i="9"/>
  <c r="F365"/>
  <c r="AI374" s="1"/>
  <c r="F363"/>
  <c r="F364"/>
  <c r="S374" s="1"/>
  <c r="H363" i="12"/>
  <c r="AF375" s="1"/>
  <c r="H362"/>
  <c r="W375" s="1"/>
  <c r="H361"/>
  <c r="N375" s="1"/>
  <c r="J363" i="9"/>
  <c r="K363" s="1"/>
  <c r="AN365" i="26"/>
  <c r="AS365" s="1"/>
  <c r="B366" i="24"/>
  <c r="B366" i="12"/>
  <c r="B366" i="9"/>
  <c r="B366" i="26"/>
  <c r="D366" s="1"/>
  <c r="B366" i="27"/>
  <c r="B366" i="25"/>
  <c r="D366" s="1"/>
  <c r="B366" i="23"/>
  <c r="D366" s="1"/>
  <c r="B366" i="16"/>
  <c r="B366" i="14"/>
  <c r="C366" s="1"/>
  <c r="B366" i="4"/>
  <c r="B366" i="20"/>
  <c r="B366" i="17"/>
  <c r="D366" s="1"/>
  <c r="Z366" i="9"/>
  <c r="J374"/>
  <c r="D365" i="16"/>
  <c r="E365"/>
  <c r="J365" i="4"/>
  <c r="G365"/>
  <c r="F365"/>
  <c r="N365"/>
  <c r="E365"/>
  <c r="K365"/>
  <c r="P365"/>
  <c r="O365"/>
  <c r="M365"/>
  <c r="Q365"/>
  <c r="R365"/>
  <c r="H365"/>
  <c r="I365"/>
  <c r="L365"/>
  <c r="D365"/>
  <c r="D365" i="27"/>
  <c r="E365"/>
  <c r="AF365" i="25"/>
  <c r="AO365"/>
  <c r="F365"/>
  <c r="AN365"/>
  <c r="AH365" i="24"/>
  <c r="N365"/>
  <c r="X365"/>
  <c r="D365"/>
  <c r="R363" i="9"/>
  <c r="S363" s="1"/>
  <c r="Z363"/>
  <c r="AA363" s="1"/>
  <c r="AS364" i="26"/>
  <c r="D368" i="1"/>
  <c r="B367" i="30"/>
  <c r="AH363" i="9"/>
  <c r="AQ52"/>
  <c r="AT51"/>
  <c r="AV51" s="1"/>
  <c r="AK44" i="26"/>
  <c r="AL44" s="1"/>
  <c r="AJ45"/>
  <c r="AR76"/>
  <c r="AS77" s="1"/>
  <c r="O370"/>
  <c r="J370"/>
  <c r="H371"/>
  <c r="P371"/>
  <c r="R370"/>
  <c r="AR69" i="25"/>
  <c r="AU66" i="27"/>
  <c r="AS75"/>
  <c r="P372"/>
  <c r="I379"/>
  <c r="K378"/>
  <c r="Q379"/>
  <c r="S378"/>
  <c r="AH45" i="26"/>
  <c r="E55" i="4"/>
  <c r="D55"/>
  <c r="M55"/>
  <c r="K55"/>
  <c r="L55"/>
  <c r="AF48" i="24"/>
  <c r="AF66" i="27"/>
  <c r="AG66"/>
  <c r="AF69" i="26"/>
  <c r="AE69"/>
  <c r="AC52" i="27"/>
  <c r="AD52" s="1"/>
  <c r="AB53"/>
  <c r="S45" i="24"/>
  <c r="R45"/>
  <c r="V52" i="16"/>
  <c r="U53"/>
  <c r="Q53"/>
  <c r="T53" s="1"/>
  <c r="R54"/>
  <c r="U72" i="27"/>
  <c r="J50" i="20"/>
  <c r="AI43" i="27"/>
  <c r="AH43"/>
  <c r="AJ43" s="1"/>
  <c r="AM42"/>
  <c r="Z49" i="24"/>
  <c r="AB49" s="1"/>
  <c r="AE49"/>
  <c r="AC49"/>
  <c r="O54" i="16"/>
  <c r="P54"/>
  <c r="E55"/>
  <c r="D55"/>
  <c r="AG49" i="25"/>
  <c r="AI49" s="1"/>
  <c r="AL48"/>
  <c r="T73" i="27"/>
  <c r="M73"/>
  <c r="S73"/>
  <c r="K74"/>
  <c r="L75" s="1"/>
  <c r="O74"/>
  <c r="T74" s="1"/>
  <c r="T72" i="26"/>
  <c r="S73"/>
  <c r="L73"/>
  <c r="R73"/>
  <c r="J74"/>
  <c r="N75"/>
  <c r="N74" i="25"/>
  <c r="P74"/>
  <c r="O75" s="1"/>
  <c r="R73"/>
  <c r="AE65"/>
  <c r="H74"/>
  <c r="J74" s="1"/>
  <c r="T72"/>
  <c r="L73"/>
  <c r="I89"/>
  <c r="F47" i="24"/>
  <c r="G47"/>
  <c r="I47" s="1"/>
  <c r="L45"/>
  <c r="L46" s="1"/>
  <c r="AO44"/>
  <c r="AL44"/>
  <c r="AK45" s="1"/>
  <c r="AM45" s="1"/>
  <c r="R47" i="20"/>
  <c r="M61" i="23"/>
  <c r="H63"/>
  <c r="J62"/>
  <c r="K62" s="1"/>
  <c r="L63" s="1"/>
  <c r="O49" i="20"/>
  <c r="Q48"/>
  <c r="I63" i="23"/>
  <c r="V42"/>
  <c r="R42"/>
  <c r="S42"/>
  <c r="T42" s="1"/>
  <c r="P64"/>
  <c r="F64"/>
  <c r="AC39" i="20"/>
  <c r="Y39"/>
  <c r="AB39" s="1"/>
  <c r="M35" i="14"/>
  <c r="P34"/>
  <c r="R34" s="1"/>
  <c r="T34" s="1"/>
  <c r="G52" i="20"/>
  <c r="I51"/>
  <c r="H52" s="1"/>
  <c r="W53" s="1"/>
  <c r="I53" i="16"/>
  <c r="L53" s="1"/>
  <c r="AG34"/>
  <c r="AK33"/>
  <c r="AM33" s="1"/>
  <c r="AF34"/>
  <c r="Z35"/>
  <c r="AD35"/>
  <c r="G54"/>
  <c r="L33" i="17"/>
  <c r="N52" i="16"/>
  <c r="M53"/>
  <c r="H54"/>
  <c r="J54"/>
  <c r="N32" i="17"/>
  <c r="G59" i="10"/>
  <c r="F59"/>
  <c r="C60"/>
  <c r="D60" s="1"/>
  <c r="B61"/>
  <c r="E60"/>
  <c r="AA53"/>
  <c r="Y54"/>
  <c r="W64"/>
  <c r="X63"/>
  <c r="Z63"/>
  <c r="AB63" s="1"/>
  <c r="M62"/>
  <c r="I64"/>
  <c r="J63"/>
  <c r="K63" s="1"/>
  <c r="N63" s="1"/>
  <c r="L63"/>
  <c r="AU55" i="17"/>
  <c r="AT55" s="1"/>
  <c r="AS56" s="1"/>
  <c r="BD37"/>
  <c r="AW38"/>
  <c r="AX37"/>
  <c r="AQ34"/>
  <c r="AN35" s="1"/>
  <c r="AJ35"/>
  <c r="AK36" s="1"/>
  <c r="AA32"/>
  <c r="J33"/>
  <c r="O33" s="1"/>
  <c r="Q33" s="1"/>
  <c r="V33"/>
  <c r="Y33"/>
  <c r="U33"/>
  <c r="W33" s="1"/>
  <c r="AC33"/>
  <c r="AF32"/>
  <c r="G34"/>
  <c r="I33"/>
  <c r="F86"/>
  <c r="C56" i="14"/>
  <c r="J55" i="4"/>
  <c r="Q55"/>
  <c r="H55"/>
  <c r="O55"/>
  <c r="P55"/>
  <c r="N55"/>
  <c r="I55"/>
  <c r="R55"/>
  <c r="B56"/>
  <c r="A57" i="1"/>
  <c r="P69" i="30" l="1"/>
  <c r="U68"/>
  <c r="AN80" i="26"/>
  <c r="AS80" s="1"/>
  <c r="AO80"/>
  <c r="AO68" i="25"/>
  <c r="AN68"/>
  <c r="AS68" s="1"/>
  <c r="AT68" s="1"/>
  <c r="N70" i="30"/>
  <c r="O70" s="1"/>
  <c r="M71"/>
  <c r="V70"/>
  <c r="W69"/>
  <c r="X69" s="1"/>
  <c r="AO70" i="27"/>
  <c r="AT70" s="1"/>
  <c r="AP70"/>
  <c r="Y68" i="30"/>
  <c r="Y69" s="1"/>
  <c r="N361" i="12"/>
  <c r="W361"/>
  <c r="Y361" s="1"/>
  <c r="Z361" s="1"/>
  <c r="AI363" i="9"/>
  <c r="AG45" i="26"/>
  <c r="AI45" s="1"/>
  <c r="P361" i="12"/>
  <c r="Q361" s="1"/>
  <c r="AF361"/>
  <c r="AH361" s="1"/>
  <c r="AI361" s="1"/>
  <c r="U367" i="30"/>
  <c r="U364"/>
  <c r="O365"/>
  <c r="D368"/>
  <c r="T371" s="1"/>
  <c r="D367"/>
  <c r="L367"/>
  <c r="L364"/>
  <c r="B367" i="24"/>
  <c r="B367" i="12"/>
  <c r="B367" i="27"/>
  <c r="B367" i="25"/>
  <c r="D367" s="1"/>
  <c r="B367" i="9"/>
  <c r="B367" i="26"/>
  <c r="D367" s="1"/>
  <c r="B367" i="23"/>
  <c r="D367" s="1"/>
  <c r="B367" i="20"/>
  <c r="B367" i="16"/>
  <c r="B367" i="4"/>
  <c r="B367" i="14"/>
  <c r="C367" s="1"/>
  <c r="B367" i="17"/>
  <c r="D367" s="1"/>
  <c r="AP365" i="27"/>
  <c r="G365"/>
  <c r="O365"/>
  <c r="T365" s="1"/>
  <c r="G366" i="4"/>
  <c r="F366"/>
  <c r="I366"/>
  <c r="Q366"/>
  <c r="N366"/>
  <c r="J366"/>
  <c r="E366"/>
  <c r="M366"/>
  <c r="P366"/>
  <c r="O366"/>
  <c r="R366"/>
  <c r="H366"/>
  <c r="L366"/>
  <c r="K366"/>
  <c r="D366"/>
  <c r="D366" i="16"/>
  <c r="E366"/>
  <c r="AF366" i="25"/>
  <c r="F366"/>
  <c r="K366" s="1"/>
  <c r="AO366"/>
  <c r="AN366"/>
  <c r="AS366" s="1"/>
  <c r="AE366"/>
  <c r="F366" i="26"/>
  <c r="AF366"/>
  <c r="AO366"/>
  <c r="AN367" s="1"/>
  <c r="AN366"/>
  <c r="N366"/>
  <c r="S366" s="1"/>
  <c r="D367" i="12"/>
  <c r="D366"/>
  <c r="D368"/>
  <c r="K365" i="26"/>
  <c r="AE366"/>
  <c r="AJ366" s="1"/>
  <c r="AO365" i="27"/>
  <c r="G56" i="4"/>
  <c r="F56"/>
  <c r="D369" i="1"/>
  <c r="B368" i="30"/>
  <c r="AS365" i="25"/>
  <c r="D366" i="20"/>
  <c r="E366"/>
  <c r="D366" i="27"/>
  <c r="E366"/>
  <c r="AO366" i="9"/>
  <c r="G365"/>
  <c r="AJ374" s="1"/>
  <c r="G363"/>
  <c r="L363" s="1"/>
  <c r="N363" s="1"/>
  <c r="O363" s="1"/>
  <c r="G364"/>
  <c r="T374" s="1"/>
  <c r="X366" i="24"/>
  <c r="D366"/>
  <c r="AH366"/>
  <c r="N366"/>
  <c r="K374" i="9"/>
  <c r="AA366"/>
  <c r="AT364" i="27"/>
  <c r="AU52" i="9"/>
  <c r="AR52"/>
  <c r="AS52"/>
  <c r="AT76" i="26"/>
  <c r="H372"/>
  <c r="J371"/>
  <c r="O371"/>
  <c r="R371"/>
  <c r="P372"/>
  <c r="AR70" i="25"/>
  <c r="S74"/>
  <c r="AU67" i="27"/>
  <c r="AS76"/>
  <c r="Q380"/>
  <c r="S379"/>
  <c r="I380"/>
  <c r="K379"/>
  <c r="P373"/>
  <c r="K50" i="20"/>
  <c r="M50" s="1"/>
  <c r="S47"/>
  <c r="U47" s="1"/>
  <c r="E56" i="4"/>
  <c r="D56"/>
  <c r="L56"/>
  <c r="M56"/>
  <c r="K56"/>
  <c r="AJ46" i="26"/>
  <c r="AK45"/>
  <c r="AF70"/>
  <c r="AE70"/>
  <c r="AF67" i="27"/>
  <c r="AG67"/>
  <c r="Y53"/>
  <c r="AA53" s="1"/>
  <c r="AC53" s="1"/>
  <c r="AD53" s="1"/>
  <c r="Z53"/>
  <c r="X53"/>
  <c r="W54" s="1"/>
  <c r="AB54" s="1"/>
  <c r="T45" i="24"/>
  <c r="V45" s="1"/>
  <c r="P46"/>
  <c r="Q46"/>
  <c r="Q54" i="16"/>
  <c r="T54" s="1"/>
  <c r="V53"/>
  <c r="O55"/>
  <c r="AL43" i="27"/>
  <c r="AK44"/>
  <c r="AA50" i="24"/>
  <c r="AD49"/>
  <c r="AF49" s="1"/>
  <c r="U54" i="16"/>
  <c r="P55"/>
  <c r="R55"/>
  <c r="E56"/>
  <c r="D56"/>
  <c r="AK49" i="25"/>
  <c r="AG50" s="1"/>
  <c r="AI50" s="1"/>
  <c r="AJ51" s="1"/>
  <c r="AJ50"/>
  <c r="U73" i="27"/>
  <c r="M74"/>
  <c r="O75"/>
  <c r="K75"/>
  <c r="L76" s="1"/>
  <c r="S74"/>
  <c r="T73" i="26"/>
  <c r="S74"/>
  <c r="L74"/>
  <c r="N76"/>
  <c r="J75"/>
  <c r="R74"/>
  <c r="S75" s="1"/>
  <c r="P75" i="25"/>
  <c r="O76" s="1"/>
  <c r="R74"/>
  <c r="N75"/>
  <c r="AE66"/>
  <c r="H75"/>
  <c r="J75" s="1"/>
  <c r="T73"/>
  <c r="L74"/>
  <c r="I90"/>
  <c r="K47" i="24"/>
  <c r="H47"/>
  <c r="F48" s="1"/>
  <c r="AJ45"/>
  <c r="AL45" s="1"/>
  <c r="AN44"/>
  <c r="AP44" s="1"/>
  <c r="T48" i="20"/>
  <c r="M62" i="23"/>
  <c r="J63"/>
  <c r="K63" s="1"/>
  <c r="G64"/>
  <c r="P49" i="20"/>
  <c r="R48"/>
  <c r="S48" s="1"/>
  <c r="U42" i="23"/>
  <c r="W42" s="1"/>
  <c r="Q43"/>
  <c r="X40" i="20"/>
  <c r="Z40" s="1"/>
  <c r="AA40" s="1"/>
  <c r="AD39"/>
  <c r="L51"/>
  <c r="S35" i="14"/>
  <c r="N35"/>
  <c r="Q35"/>
  <c r="O35"/>
  <c r="M36" s="1"/>
  <c r="K33" i="17"/>
  <c r="M33" s="1"/>
  <c r="M54" i="16"/>
  <c r="G53" i="20"/>
  <c r="J51"/>
  <c r="K51" s="1"/>
  <c r="I52"/>
  <c r="AI34" i="16"/>
  <c r="AL34"/>
  <c r="AH34"/>
  <c r="Y36"/>
  <c r="AA36" s="1"/>
  <c r="AC35"/>
  <c r="AE35" s="1"/>
  <c r="X36"/>
  <c r="G55"/>
  <c r="N53"/>
  <c r="J55"/>
  <c r="H55"/>
  <c r="I54"/>
  <c r="L54" s="1"/>
  <c r="G60" i="10"/>
  <c r="E61"/>
  <c r="C61"/>
  <c r="D61" s="1"/>
  <c r="G61" s="1"/>
  <c r="B62"/>
  <c r="F60"/>
  <c r="AA54"/>
  <c r="Y55"/>
  <c r="Z64"/>
  <c r="AB64" s="1"/>
  <c r="W65"/>
  <c r="X64"/>
  <c r="M63"/>
  <c r="I65"/>
  <c r="J64"/>
  <c r="K64" s="1"/>
  <c r="N64" s="1"/>
  <c r="L64"/>
  <c r="BC37" i="17"/>
  <c r="AY37"/>
  <c r="AU56"/>
  <c r="AT56" s="1"/>
  <c r="AS57" s="1"/>
  <c r="AO36"/>
  <c r="AP35"/>
  <c r="AL35"/>
  <c r="AI39"/>
  <c r="AH39" s="1"/>
  <c r="AG40" s="1"/>
  <c r="P34"/>
  <c r="T34"/>
  <c r="X33"/>
  <c r="Z33" s="1"/>
  <c r="AA33" s="1"/>
  <c r="AB33"/>
  <c r="AD33" s="1"/>
  <c r="AF33" s="1"/>
  <c r="S33"/>
  <c r="H34"/>
  <c r="F87"/>
  <c r="C57" i="14"/>
  <c r="J56" i="4"/>
  <c r="Q56"/>
  <c r="H56"/>
  <c r="R56"/>
  <c r="I56"/>
  <c r="P56"/>
  <c r="O56"/>
  <c r="N56"/>
  <c r="B57"/>
  <c r="A58" i="1"/>
  <c r="AO71" i="27" l="1"/>
  <c r="AT71" s="1"/>
  <c r="AP71"/>
  <c r="N71" i="30"/>
  <c r="O71" s="1"/>
  <c r="M72"/>
  <c r="P70"/>
  <c r="P71" s="1"/>
  <c r="AN69" i="25"/>
  <c r="AS69" s="1"/>
  <c r="AT69" s="1"/>
  <c r="AO69"/>
  <c r="V71" i="30"/>
  <c r="W70"/>
  <c r="X70" s="1"/>
  <c r="AN81" i="26"/>
  <c r="AS81" s="1"/>
  <c r="AO81"/>
  <c r="AJ363" i="9"/>
  <c r="AL363" s="1"/>
  <c r="AM363" s="1"/>
  <c r="AB363"/>
  <c r="AD363" s="1"/>
  <c r="AE363" s="1"/>
  <c r="T363"/>
  <c r="V363" s="1"/>
  <c r="W363" s="1"/>
  <c r="E367" i="30"/>
  <c r="E368"/>
  <c r="K371"/>
  <c r="I368"/>
  <c r="G57" i="4"/>
  <c r="F57"/>
  <c r="L374" i="9"/>
  <c r="AB366"/>
  <c r="G366" i="27"/>
  <c r="L366" s="1"/>
  <c r="AP366"/>
  <c r="O366"/>
  <c r="T366" s="1"/>
  <c r="B368" i="24"/>
  <c r="B368" i="12"/>
  <c r="B368" i="9"/>
  <c r="B368" i="26"/>
  <c r="D368" s="1"/>
  <c r="B368" i="27"/>
  <c r="B368" i="25"/>
  <c r="D368" s="1"/>
  <c r="B368" i="23"/>
  <c r="D368" s="1"/>
  <c r="B368" i="14"/>
  <c r="C368" s="1"/>
  <c r="B368" i="4"/>
  <c r="B368" i="16"/>
  <c r="B368" i="20"/>
  <c r="B368" i="17"/>
  <c r="D368" s="1"/>
  <c r="J380" i="12"/>
  <c r="J366"/>
  <c r="K366" i="26"/>
  <c r="L365" i="27"/>
  <c r="AO366"/>
  <c r="G367" i="4"/>
  <c r="F367"/>
  <c r="R367"/>
  <c r="I367"/>
  <c r="P367"/>
  <c r="O367"/>
  <c r="K367"/>
  <c r="M367"/>
  <c r="J367"/>
  <c r="Q367"/>
  <c r="N367"/>
  <c r="H367"/>
  <c r="E367"/>
  <c r="D367"/>
  <c r="L367"/>
  <c r="E367" i="20"/>
  <c r="D367"/>
  <c r="AF367" i="26"/>
  <c r="AO367"/>
  <c r="F367"/>
  <c r="K367" s="1"/>
  <c r="AE367"/>
  <c r="N367"/>
  <c r="S367" s="1"/>
  <c r="AO367" i="25"/>
  <c r="AF367"/>
  <c r="F367"/>
  <c r="K367" s="1"/>
  <c r="AE367"/>
  <c r="E368" i="12"/>
  <c r="AC380" s="1"/>
  <c r="E367"/>
  <c r="T380" s="1"/>
  <c r="E366"/>
  <c r="K380" s="1"/>
  <c r="D370" i="1"/>
  <c r="B369" i="30"/>
  <c r="AB380" i="12"/>
  <c r="AB366"/>
  <c r="S366"/>
  <c r="S380"/>
  <c r="AS366" i="26"/>
  <c r="AN367" i="25"/>
  <c r="D367" i="16"/>
  <c r="E367"/>
  <c r="AO367" i="9"/>
  <c r="D369"/>
  <c r="D367"/>
  <c r="D368"/>
  <c r="D367" i="27"/>
  <c r="E367"/>
  <c r="AH367" i="24"/>
  <c r="N367"/>
  <c r="X367"/>
  <c r="D367"/>
  <c r="AQ53" i="9"/>
  <c r="AT52"/>
  <c r="AV52" s="1"/>
  <c r="AR77" i="26"/>
  <c r="AT77" s="1"/>
  <c r="O372"/>
  <c r="J372"/>
  <c r="H373"/>
  <c r="P373"/>
  <c r="R372"/>
  <c r="AR71" i="25"/>
  <c r="AU68" i="27"/>
  <c r="AS77"/>
  <c r="S75" i="25"/>
  <c r="K380" i="27"/>
  <c r="I381"/>
  <c r="S380"/>
  <c r="Q381"/>
  <c r="P374"/>
  <c r="E57" i="4"/>
  <c r="D57"/>
  <c r="M57"/>
  <c r="K57"/>
  <c r="L57"/>
  <c r="AL45" i="26"/>
  <c r="AG46"/>
  <c r="AI46" s="1"/>
  <c r="AH46"/>
  <c r="AF71"/>
  <c r="AE71"/>
  <c r="AF68" i="27"/>
  <c r="AG68"/>
  <c r="X54"/>
  <c r="W55" s="1"/>
  <c r="Z54"/>
  <c r="Y54"/>
  <c r="AA54" s="1"/>
  <c r="U46" i="24"/>
  <c r="S46"/>
  <c r="R46"/>
  <c r="R56" i="16"/>
  <c r="V54"/>
  <c r="U55"/>
  <c r="AH44" i="27"/>
  <c r="AJ44" s="1"/>
  <c r="AK45" s="1"/>
  <c r="AI44"/>
  <c r="AL44"/>
  <c r="AM43"/>
  <c r="Z50" i="24"/>
  <c r="AB50" s="1"/>
  <c r="AE50"/>
  <c r="AC50"/>
  <c r="Q55" i="16"/>
  <c r="T55" s="1"/>
  <c r="O56"/>
  <c r="P56"/>
  <c r="U56" s="1"/>
  <c r="E57"/>
  <c r="D57"/>
  <c r="AH50" i="25"/>
  <c r="AK50"/>
  <c r="AL49"/>
  <c r="T75" i="27"/>
  <c r="U74"/>
  <c r="M75"/>
  <c r="T74" i="26"/>
  <c r="S75" i="27"/>
  <c r="K76"/>
  <c r="L77" s="1"/>
  <c r="O76"/>
  <c r="T76" s="1"/>
  <c r="R75" i="26"/>
  <c r="S76" s="1"/>
  <c r="J76"/>
  <c r="K77" s="1"/>
  <c r="N77"/>
  <c r="S77" s="1"/>
  <c r="L75"/>
  <c r="N76" i="25"/>
  <c r="P76"/>
  <c r="O77" s="1"/>
  <c r="R75"/>
  <c r="AE67"/>
  <c r="H76"/>
  <c r="J76" s="1"/>
  <c r="K77" s="1"/>
  <c r="T74"/>
  <c r="L75"/>
  <c r="I91"/>
  <c r="AO45" i="24"/>
  <c r="J47"/>
  <c r="L47" s="1"/>
  <c r="G48"/>
  <c r="I48" s="1"/>
  <c r="U48" i="20"/>
  <c r="AJ46" i="24"/>
  <c r="AK46"/>
  <c r="AM46" s="1"/>
  <c r="AN45"/>
  <c r="M63" i="23"/>
  <c r="L64"/>
  <c r="P65"/>
  <c r="I64"/>
  <c r="F65"/>
  <c r="H64"/>
  <c r="G65" s="1"/>
  <c r="V43"/>
  <c r="R43"/>
  <c r="S43"/>
  <c r="T43" s="1"/>
  <c r="Q49" i="20"/>
  <c r="O50"/>
  <c r="T49"/>
  <c r="Y40"/>
  <c r="AB40" s="1"/>
  <c r="AC40"/>
  <c r="L34" i="17"/>
  <c r="P35" i="14"/>
  <c r="R35" s="1"/>
  <c r="T35" s="1"/>
  <c r="N36"/>
  <c r="N33" i="17"/>
  <c r="R33"/>
  <c r="H53" i="20"/>
  <c r="W54" s="1"/>
  <c r="J52"/>
  <c r="K52" s="1"/>
  <c r="AF35" i="16"/>
  <c r="AK34"/>
  <c r="AM34" s="1"/>
  <c r="AG35"/>
  <c r="Z36"/>
  <c r="AD36"/>
  <c r="G56"/>
  <c r="I55"/>
  <c r="L55" s="1"/>
  <c r="N54"/>
  <c r="M55"/>
  <c r="H56"/>
  <c r="J56"/>
  <c r="E62" i="10"/>
  <c r="C62"/>
  <c r="D62" s="1"/>
  <c r="B63"/>
  <c r="F61"/>
  <c r="AA55"/>
  <c r="Y56"/>
  <c r="X65"/>
  <c r="Z65"/>
  <c r="AB65" s="1"/>
  <c r="W66"/>
  <c r="J65"/>
  <c r="K65" s="1"/>
  <c r="N65" s="1"/>
  <c r="L65"/>
  <c r="I66"/>
  <c r="M64"/>
  <c r="AU57" i="17"/>
  <c r="AT57" s="1"/>
  <c r="AS58" s="1"/>
  <c r="AZ38"/>
  <c r="AV38"/>
  <c r="AM35"/>
  <c r="AJ36" s="1"/>
  <c r="AQ35"/>
  <c r="AN36" s="1"/>
  <c r="AO37" s="1"/>
  <c r="AR35"/>
  <c r="AE33"/>
  <c r="J34"/>
  <c r="V34"/>
  <c r="Y34"/>
  <c r="U34"/>
  <c r="W34" s="1"/>
  <c r="AC34"/>
  <c r="G35"/>
  <c r="I34"/>
  <c r="F88"/>
  <c r="C58" i="14"/>
  <c r="B58" i="4"/>
  <c r="R57"/>
  <c r="O57"/>
  <c r="H57"/>
  <c r="I57"/>
  <c r="J57"/>
  <c r="Q57"/>
  <c r="P57"/>
  <c r="N57"/>
  <c r="A59" i="1"/>
  <c r="V72" i="30" l="1"/>
  <c r="W71"/>
  <c r="X71" s="1"/>
  <c r="N72"/>
  <c r="O72" s="1"/>
  <c r="M73"/>
  <c r="AP72" i="27"/>
  <c r="AO72"/>
  <c r="AT72" s="1"/>
  <c r="AN82" i="26"/>
  <c r="AS82" s="1"/>
  <c r="AO82"/>
  <c r="Y70" i="30"/>
  <c r="Y71" s="1"/>
  <c r="AN70" i="25"/>
  <c r="AS70" s="1"/>
  <c r="AT70" s="1"/>
  <c r="AO70"/>
  <c r="P72" i="30"/>
  <c r="AE368" i="26"/>
  <c r="F368" i="30"/>
  <c r="F367"/>
  <c r="R371"/>
  <c r="S368"/>
  <c r="I371"/>
  <c r="J368"/>
  <c r="AP367" i="27"/>
  <c r="G367"/>
  <c r="L367" s="1"/>
  <c r="O367"/>
  <c r="T367" s="1"/>
  <c r="Y367" i="9"/>
  <c r="I367"/>
  <c r="Y370"/>
  <c r="I378"/>
  <c r="T366" i="12"/>
  <c r="B369" i="24"/>
  <c r="B369" i="12"/>
  <c r="B369" i="9"/>
  <c r="B369" i="25"/>
  <c r="D369" s="1"/>
  <c r="B369" i="27"/>
  <c r="B369" i="26"/>
  <c r="D369" s="1"/>
  <c r="B369" i="23"/>
  <c r="D369" s="1"/>
  <c r="B369" i="20"/>
  <c r="B369" i="4"/>
  <c r="B369" i="14"/>
  <c r="C369" s="1"/>
  <c r="B369" i="16"/>
  <c r="B369" i="17"/>
  <c r="D369" s="1"/>
  <c r="AT366" i="27"/>
  <c r="K366" i="12"/>
  <c r="D368" i="16"/>
  <c r="E368"/>
  <c r="F368" i="25"/>
  <c r="K368" s="1"/>
  <c r="AF368"/>
  <c r="AE369" s="1"/>
  <c r="AO368"/>
  <c r="AN368"/>
  <c r="AE368"/>
  <c r="AF368" i="26"/>
  <c r="AN368"/>
  <c r="F368"/>
  <c r="K368" s="1"/>
  <c r="AO368"/>
  <c r="N368"/>
  <c r="S368" s="1"/>
  <c r="F367" i="12"/>
  <c r="U380" s="1"/>
  <c r="F366"/>
  <c r="L380" s="1"/>
  <c r="F368"/>
  <c r="AD380" s="1"/>
  <c r="AO367" i="27"/>
  <c r="G58" i="4"/>
  <c r="F58"/>
  <c r="Q378" i="9"/>
  <c r="Q367"/>
  <c r="AG378"/>
  <c r="AG367"/>
  <c r="AC366" i="12"/>
  <c r="AD366" s="1"/>
  <c r="D371" i="1"/>
  <c r="B370" i="30"/>
  <c r="D368" i="20"/>
  <c r="E368"/>
  <c r="N368" i="4"/>
  <c r="G368"/>
  <c r="F368"/>
  <c r="O368"/>
  <c r="Q368"/>
  <c r="I368"/>
  <c r="J368"/>
  <c r="L368"/>
  <c r="R368"/>
  <c r="P368"/>
  <c r="H368"/>
  <c r="M368"/>
  <c r="E368"/>
  <c r="K368"/>
  <c r="D368"/>
  <c r="D368" i="27"/>
  <c r="E368"/>
  <c r="AO368" i="9"/>
  <c r="E368"/>
  <c r="R378" s="1"/>
  <c r="E369"/>
  <c r="AH378" s="1"/>
  <c r="E367"/>
  <c r="X368" i="24"/>
  <c r="D368"/>
  <c r="AH368"/>
  <c r="N368"/>
  <c r="AU53" i="9"/>
  <c r="AR53"/>
  <c r="AS53"/>
  <c r="AR78" i="26"/>
  <c r="AT78" s="1"/>
  <c r="P374"/>
  <c r="R373"/>
  <c r="O373"/>
  <c r="H374"/>
  <c r="J373"/>
  <c r="AR72" i="25"/>
  <c r="AU69" i="27"/>
  <c r="AS78"/>
  <c r="P375"/>
  <c r="Q382"/>
  <c r="S381"/>
  <c r="I382"/>
  <c r="K381"/>
  <c r="E58" i="4"/>
  <c r="D58"/>
  <c r="L58"/>
  <c r="M58"/>
  <c r="K58"/>
  <c r="AJ47" i="26"/>
  <c r="AK46"/>
  <c r="AB55" i="27"/>
  <c r="AF72" i="26"/>
  <c r="AE72"/>
  <c r="AG69" i="27"/>
  <c r="AF69"/>
  <c r="AC54"/>
  <c r="X55" s="1"/>
  <c r="W56" s="1"/>
  <c r="O57" i="16"/>
  <c r="P47" i="24"/>
  <c r="Q47"/>
  <c r="T46"/>
  <c r="V46" s="1"/>
  <c r="V55" i="16"/>
  <c r="AH45" i="27"/>
  <c r="AJ45" s="1"/>
  <c r="AM44"/>
  <c r="AI45"/>
  <c r="Z51" i="24"/>
  <c r="AA51"/>
  <c r="AD50"/>
  <c r="AF50" s="1"/>
  <c r="P57" i="16"/>
  <c r="R57"/>
  <c r="Q56"/>
  <c r="T56" s="1"/>
  <c r="E58"/>
  <c r="D58"/>
  <c r="AG51" i="25"/>
  <c r="AI51" s="1"/>
  <c r="AK51" s="1"/>
  <c r="AL50"/>
  <c r="AH51"/>
  <c r="U75" i="27"/>
  <c r="O77"/>
  <c r="K77"/>
  <c r="L78" s="1"/>
  <c r="S76"/>
  <c r="M76"/>
  <c r="L76" i="26"/>
  <c r="T75"/>
  <c r="J77"/>
  <c r="R76"/>
  <c r="N78"/>
  <c r="S78" s="1"/>
  <c r="P77" i="25"/>
  <c r="O78" s="1"/>
  <c r="R76"/>
  <c r="N77"/>
  <c r="S77" s="1"/>
  <c r="S76"/>
  <c r="AE68"/>
  <c r="H77"/>
  <c r="J77" s="1"/>
  <c r="T75"/>
  <c r="L76"/>
  <c r="I92"/>
  <c r="AP45" i="24"/>
  <c r="H48"/>
  <c r="F49" s="1"/>
  <c r="K48"/>
  <c r="AO46"/>
  <c r="AL46"/>
  <c r="AJ47" s="1"/>
  <c r="F66" i="23"/>
  <c r="I65"/>
  <c r="H65"/>
  <c r="G66" s="1"/>
  <c r="P66"/>
  <c r="J64"/>
  <c r="K64" s="1"/>
  <c r="M64" s="1"/>
  <c r="P50" i="20"/>
  <c r="O51" s="1"/>
  <c r="R49"/>
  <c r="S49" s="1"/>
  <c r="U43" i="23"/>
  <c r="W43" s="1"/>
  <c r="Q44"/>
  <c r="X41" i="20"/>
  <c r="Z41" s="1"/>
  <c r="AA41" s="1"/>
  <c r="AD40"/>
  <c r="S36" i="14"/>
  <c r="O34" i="17"/>
  <c r="Q34" s="1"/>
  <c r="S34" s="1"/>
  <c r="O36" i="14"/>
  <c r="M37" s="1"/>
  <c r="N37" s="1"/>
  <c r="Q36"/>
  <c r="K34" i="17"/>
  <c r="M34" s="1"/>
  <c r="N34" s="1"/>
  <c r="M56" i="16"/>
  <c r="M51" i="20"/>
  <c r="L52"/>
  <c r="G54"/>
  <c r="I53"/>
  <c r="AI35" i="16"/>
  <c r="AL35"/>
  <c r="AH35"/>
  <c r="Y37"/>
  <c r="AA37" s="1"/>
  <c r="X37"/>
  <c r="AC36"/>
  <c r="AE36" s="1"/>
  <c r="G57"/>
  <c r="N55"/>
  <c r="J57"/>
  <c r="H57"/>
  <c r="I56"/>
  <c r="L56" s="1"/>
  <c r="F62" i="10"/>
  <c r="C63"/>
  <c r="B64"/>
  <c r="E63"/>
  <c r="G62"/>
  <c r="D63"/>
  <c r="G63" s="1"/>
  <c r="AA56"/>
  <c r="Y57"/>
  <c r="Z66"/>
  <c r="AB66" s="1"/>
  <c r="W67"/>
  <c r="X66"/>
  <c r="M65"/>
  <c r="I67"/>
  <c r="J66"/>
  <c r="K66" s="1"/>
  <c r="N66" s="1"/>
  <c r="L66"/>
  <c r="AP36" i="17"/>
  <c r="AR36" s="1"/>
  <c r="AU58"/>
  <c r="AT58" s="1"/>
  <c r="AS59" s="1"/>
  <c r="AW39"/>
  <c r="AX38"/>
  <c r="BA39"/>
  <c r="BB38"/>
  <c r="AL36"/>
  <c r="AM36" s="1"/>
  <c r="AJ37" s="1"/>
  <c r="AK37"/>
  <c r="AI40"/>
  <c r="AH40" s="1"/>
  <c r="AG41" s="1"/>
  <c r="T35"/>
  <c r="AB34"/>
  <c r="AD34" s="1"/>
  <c r="AF34" s="1"/>
  <c r="X34"/>
  <c r="Z34" s="1"/>
  <c r="AA34" s="1"/>
  <c r="H35"/>
  <c r="J35" s="1"/>
  <c r="F89"/>
  <c r="C59" i="14"/>
  <c r="H58" i="4"/>
  <c r="Q58"/>
  <c r="N58"/>
  <c r="I58"/>
  <c r="P58"/>
  <c r="O58"/>
  <c r="R58"/>
  <c r="J58"/>
  <c r="B59"/>
  <c r="A60" i="1"/>
  <c r="AN83" i="26" l="1"/>
  <c r="AS83" s="1"/>
  <c r="AO83"/>
  <c r="AO73" i="27"/>
  <c r="AT73" s="1"/>
  <c r="AP73"/>
  <c r="W72" i="30"/>
  <c r="X72" s="1"/>
  <c r="V73"/>
  <c r="AN71" i="25"/>
  <c r="AS71" s="1"/>
  <c r="AT71" s="1"/>
  <c r="AO71"/>
  <c r="Y72" i="30"/>
  <c r="N73"/>
  <c r="O73" s="1"/>
  <c r="M74"/>
  <c r="L366" i="12"/>
  <c r="AN369" i="26"/>
  <c r="AS369" s="1"/>
  <c r="U366" i="12"/>
  <c r="G367" i="30"/>
  <c r="G368"/>
  <c r="S371" s="1"/>
  <c r="L371"/>
  <c r="K368"/>
  <c r="U371"/>
  <c r="T368"/>
  <c r="G368" i="27"/>
  <c r="L368" s="1"/>
  <c r="AP368"/>
  <c r="O368"/>
  <c r="T368" s="1"/>
  <c r="B370" i="24"/>
  <c r="B370" i="12"/>
  <c r="B370" i="26"/>
  <c r="D370" s="1"/>
  <c r="B370" i="9"/>
  <c r="B370" i="27"/>
  <c r="B370" i="25"/>
  <c r="D370" s="1"/>
  <c r="B370" i="23"/>
  <c r="D370" s="1"/>
  <c r="B370" i="16"/>
  <c r="B370" i="14"/>
  <c r="C370" s="1"/>
  <c r="B370" i="4"/>
  <c r="B370" i="20"/>
  <c r="B370" i="17"/>
  <c r="D370" s="1"/>
  <c r="AH367" i="9"/>
  <c r="R367"/>
  <c r="Z370"/>
  <c r="J378"/>
  <c r="D372" i="1"/>
  <c r="B371" i="30"/>
  <c r="AN369" i="25"/>
  <c r="AS369" s="1"/>
  <c r="D369" i="16"/>
  <c r="E369"/>
  <c r="J369" i="4"/>
  <c r="G369"/>
  <c r="F369"/>
  <c r="N369"/>
  <c r="H369"/>
  <c r="I369"/>
  <c r="Q369"/>
  <c r="D369"/>
  <c r="L369"/>
  <c r="R369"/>
  <c r="E369"/>
  <c r="K369"/>
  <c r="O369"/>
  <c r="P369"/>
  <c r="M369"/>
  <c r="D369" i="27"/>
  <c r="E369"/>
  <c r="AO369" i="9"/>
  <c r="F368"/>
  <c r="S378" s="1"/>
  <c r="F369"/>
  <c r="AI378" s="1"/>
  <c r="F367"/>
  <c r="X369" i="24"/>
  <c r="D369"/>
  <c r="AH369"/>
  <c r="N369"/>
  <c r="J367" i="9"/>
  <c r="G59" i="4"/>
  <c r="F59"/>
  <c r="E369" i="20"/>
  <c r="D369"/>
  <c r="AO369" i="26"/>
  <c r="AN370" s="1"/>
  <c r="AS370" s="1"/>
  <c r="AF369"/>
  <c r="AE370" s="1"/>
  <c r="F369"/>
  <c r="K369" s="1"/>
  <c r="AE369"/>
  <c r="N369"/>
  <c r="S369" s="1"/>
  <c r="AF369" i="25"/>
  <c r="AO369"/>
  <c r="F369"/>
  <c r="K369" s="1"/>
  <c r="G366" i="12"/>
  <c r="M380" s="1"/>
  <c r="G368"/>
  <c r="AE380" s="1"/>
  <c r="G367"/>
  <c r="V380" s="1"/>
  <c r="Z367" i="9"/>
  <c r="AA367" s="1"/>
  <c r="AO368" i="27"/>
  <c r="AT53" i="9"/>
  <c r="AV53" s="1"/>
  <c r="AQ54"/>
  <c r="AR79" i="26"/>
  <c r="AT79" s="1"/>
  <c r="H375"/>
  <c r="J374"/>
  <c r="O374"/>
  <c r="P375"/>
  <c r="R374"/>
  <c r="AU70" i="27"/>
  <c r="AS79"/>
  <c r="K382"/>
  <c r="I383"/>
  <c r="S382"/>
  <c r="Q383"/>
  <c r="P376"/>
  <c r="E59" i="4"/>
  <c r="D59"/>
  <c r="M59"/>
  <c r="K59"/>
  <c r="L59"/>
  <c r="AH47" i="26"/>
  <c r="AL46"/>
  <c r="AG47"/>
  <c r="AI47" s="1"/>
  <c r="AG70" i="27"/>
  <c r="AF70"/>
  <c r="AE73" i="26"/>
  <c r="AF73"/>
  <c r="Z55" i="27"/>
  <c r="AD54"/>
  <c r="Y55"/>
  <c r="AA55" s="1"/>
  <c r="AB56" s="1"/>
  <c r="R58" i="16"/>
  <c r="S47" i="24"/>
  <c r="U47"/>
  <c r="R47"/>
  <c r="V56" i="16"/>
  <c r="AK46" i="27"/>
  <c r="AL45"/>
  <c r="AB51" i="24"/>
  <c r="AA52" s="1"/>
  <c r="AE51"/>
  <c r="AC51"/>
  <c r="Q57" i="16"/>
  <c r="T57" s="1"/>
  <c r="P58"/>
  <c r="O58"/>
  <c r="AJ52" i="25"/>
  <c r="E59" i="16"/>
  <c r="D59"/>
  <c r="AL51" i="25"/>
  <c r="AG52"/>
  <c r="AI52" s="1"/>
  <c r="AJ53" s="1"/>
  <c r="AH52"/>
  <c r="T77" i="27"/>
  <c r="U76"/>
  <c r="M77"/>
  <c r="S77"/>
  <c r="K78"/>
  <c r="L79" s="1"/>
  <c r="O78"/>
  <c r="T78" s="1"/>
  <c r="T76" i="26"/>
  <c r="L77"/>
  <c r="N79"/>
  <c r="S79" s="1"/>
  <c r="R77"/>
  <c r="J78"/>
  <c r="N78" i="25"/>
  <c r="S78" s="1"/>
  <c r="P78"/>
  <c r="O79" s="1"/>
  <c r="R77"/>
  <c r="AE69"/>
  <c r="H78"/>
  <c r="J78" s="1"/>
  <c r="K78"/>
  <c r="T76"/>
  <c r="L77"/>
  <c r="K79"/>
  <c r="I93"/>
  <c r="G49" i="24"/>
  <c r="J48"/>
  <c r="L48" s="1"/>
  <c r="L35" i="17"/>
  <c r="AK47" i="24"/>
  <c r="AM47" s="1"/>
  <c r="AN46"/>
  <c r="AP46" s="1"/>
  <c r="L65" i="23"/>
  <c r="F67"/>
  <c r="P67"/>
  <c r="I66"/>
  <c r="J65"/>
  <c r="K65" s="1"/>
  <c r="H66"/>
  <c r="G67" s="1"/>
  <c r="V44"/>
  <c r="R44"/>
  <c r="S44"/>
  <c r="T44" s="1"/>
  <c r="T50" i="20"/>
  <c r="U49"/>
  <c r="Q50"/>
  <c r="Y41"/>
  <c r="AB41" s="1"/>
  <c r="AC41"/>
  <c r="P35" i="17"/>
  <c r="P36" i="14"/>
  <c r="Q37" s="1"/>
  <c r="R34" i="17"/>
  <c r="O35" s="1"/>
  <c r="M52" i="20"/>
  <c r="L53"/>
  <c r="J53"/>
  <c r="K53" s="1"/>
  <c r="H54"/>
  <c r="W55" s="1"/>
  <c r="AG36" i="16"/>
  <c r="AK35"/>
  <c r="AM35" s="1"/>
  <c r="AF36"/>
  <c r="Z37"/>
  <c r="AD37"/>
  <c r="U57"/>
  <c r="G58"/>
  <c r="M57"/>
  <c r="I57"/>
  <c r="L57" s="1"/>
  <c r="N56"/>
  <c r="H58"/>
  <c r="J58"/>
  <c r="F63" i="10"/>
  <c r="C64"/>
  <c r="D64" s="1"/>
  <c r="B65"/>
  <c r="E64"/>
  <c r="F64" s="1"/>
  <c r="AA57"/>
  <c r="Y58"/>
  <c r="X67"/>
  <c r="Z67"/>
  <c r="AB67" s="1"/>
  <c r="W68"/>
  <c r="M66"/>
  <c r="I68"/>
  <c r="J67"/>
  <c r="K67" s="1"/>
  <c r="N67" s="1"/>
  <c r="L67"/>
  <c r="AQ36" i="17"/>
  <c r="AN37" s="1"/>
  <c r="AP37" s="1"/>
  <c r="AR37" s="1"/>
  <c r="BD38"/>
  <c r="BC38"/>
  <c r="AY38"/>
  <c r="AU59"/>
  <c r="AT59" s="1"/>
  <c r="AS60" s="1"/>
  <c r="AL37"/>
  <c r="AM37" s="1"/>
  <c r="AK38"/>
  <c r="AE34"/>
  <c r="V35"/>
  <c r="Y35"/>
  <c r="U35"/>
  <c r="W35" s="1"/>
  <c r="AC35"/>
  <c r="I35"/>
  <c r="G36"/>
  <c r="K35"/>
  <c r="F90"/>
  <c r="C60" i="14"/>
  <c r="H59" i="4"/>
  <c r="Q59"/>
  <c r="J59"/>
  <c r="I59"/>
  <c r="P59"/>
  <c r="N59"/>
  <c r="R59"/>
  <c r="O59"/>
  <c r="B60"/>
  <c r="A61" i="1"/>
  <c r="AO72" i="25" l="1"/>
  <c r="AN72"/>
  <c r="AS72" s="1"/>
  <c r="AT72" s="1"/>
  <c r="W73" i="30"/>
  <c r="X73" s="1"/>
  <c r="V74"/>
  <c r="AP74" i="27"/>
  <c r="AO74"/>
  <c r="AT74" s="1"/>
  <c r="AO84" i="26"/>
  <c r="AN84"/>
  <c r="AS84" s="1"/>
  <c r="P73" i="30"/>
  <c r="N74"/>
  <c r="O74" s="1"/>
  <c r="M75"/>
  <c r="Y73"/>
  <c r="M366" i="12"/>
  <c r="AE366"/>
  <c r="K367" i="9"/>
  <c r="S367"/>
  <c r="V366" i="12"/>
  <c r="D371" i="30"/>
  <c r="D372"/>
  <c r="J371"/>
  <c r="L368"/>
  <c r="G60" i="4"/>
  <c r="F60"/>
  <c r="AA370" i="9"/>
  <c r="K378"/>
  <c r="B371" i="24"/>
  <c r="B371" i="12"/>
  <c r="B371" i="27"/>
  <c r="B371" i="26"/>
  <c r="D371" s="1"/>
  <c r="B371" i="25"/>
  <c r="D371" s="1"/>
  <c r="B371" i="9"/>
  <c r="B371" i="20"/>
  <c r="B371" i="16"/>
  <c r="B371" i="4"/>
  <c r="B371" i="23"/>
  <c r="D371" s="1"/>
  <c r="B371" i="14"/>
  <c r="C371" s="1"/>
  <c r="B371" i="17"/>
  <c r="D371" s="1"/>
  <c r="D370" i="20"/>
  <c r="E370"/>
  <c r="E370" i="27"/>
  <c r="D370"/>
  <c r="AO370" i="26"/>
  <c r="AF370"/>
  <c r="AE371" s="1"/>
  <c r="F370"/>
  <c r="K370" s="1"/>
  <c r="N370"/>
  <c r="S370" s="1"/>
  <c r="AH370" i="24"/>
  <c r="N370"/>
  <c r="X370"/>
  <c r="D370"/>
  <c r="AP369" i="27"/>
  <c r="G369"/>
  <c r="L369" s="1"/>
  <c r="O369"/>
  <c r="T369" s="1"/>
  <c r="D373" i="1"/>
  <c r="B372" i="30"/>
  <c r="AI367" i="9"/>
  <c r="O370" i="4"/>
  <c r="G370"/>
  <c r="F370"/>
  <c r="I370"/>
  <c r="L370"/>
  <c r="N370"/>
  <c r="Q370"/>
  <c r="K370"/>
  <c r="P370"/>
  <c r="J370"/>
  <c r="R370"/>
  <c r="H370"/>
  <c r="D370"/>
  <c r="M370"/>
  <c r="E370"/>
  <c r="D370" i="16"/>
  <c r="E370"/>
  <c r="AE370" i="25"/>
  <c r="F370"/>
  <c r="AO370"/>
  <c r="AN371" s="1"/>
  <c r="AS371" s="1"/>
  <c r="AF370"/>
  <c r="AE371" s="1"/>
  <c r="AN370"/>
  <c r="AS370" s="1"/>
  <c r="AO370" i="9"/>
  <c r="G369"/>
  <c r="AJ378" s="1"/>
  <c r="G367"/>
  <c r="AB367" s="1"/>
  <c r="AD367" s="1"/>
  <c r="AE367" s="1"/>
  <c r="G368"/>
  <c r="T378" s="1"/>
  <c r="H368" i="12"/>
  <c r="AF380" s="1"/>
  <c r="H367"/>
  <c r="W380" s="1"/>
  <c r="H366"/>
  <c r="N380" s="1"/>
  <c r="AO369" i="27"/>
  <c r="AR54" i="9"/>
  <c r="AS54"/>
  <c r="AU54"/>
  <c r="AR80" i="26"/>
  <c r="AT80" s="1"/>
  <c r="R375"/>
  <c r="P376"/>
  <c r="O375"/>
  <c r="H376"/>
  <c r="J375"/>
  <c r="AR73" i="25"/>
  <c r="AU71" i="27"/>
  <c r="AS80"/>
  <c r="Q384"/>
  <c r="S383"/>
  <c r="I384"/>
  <c r="K383"/>
  <c r="P377"/>
  <c r="E60" i="4"/>
  <c r="D60"/>
  <c r="L60"/>
  <c r="M60"/>
  <c r="K60"/>
  <c r="AJ48" i="26"/>
  <c r="AK47"/>
  <c r="AG71" i="27"/>
  <c r="AF71"/>
  <c r="AF74" i="26"/>
  <c r="AE74"/>
  <c r="AC55" i="27"/>
  <c r="AD55" s="1"/>
  <c r="O59" i="16"/>
  <c r="X56" i="27"/>
  <c r="W57" s="1"/>
  <c r="P48" i="24"/>
  <c r="T47"/>
  <c r="V47" s="1"/>
  <c r="Q48"/>
  <c r="AM45" i="27"/>
  <c r="AI46"/>
  <c r="AH46"/>
  <c r="AJ46" s="1"/>
  <c r="AK47" s="1"/>
  <c r="U58" i="16"/>
  <c r="Q58"/>
  <c r="T58" s="1"/>
  <c r="V57"/>
  <c r="AD51" i="24"/>
  <c r="AF51" s="1"/>
  <c r="Z52"/>
  <c r="AB52" s="1"/>
  <c r="AE52"/>
  <c r="AC52"/>
  <c r="R59" i="16"/>
  <c r="P59"/>
  <c r="E60"/>
  <c r="D60"/>
  <c r="T77" i="26"/>
  <c r="AK52" i="25"/>
  <c r="K49" i="24"/>
  <c r="U77" i="27"/>
  <c r="M78"/>
  <c r="O79"/>
  <c r="K79"/>
  <c r="L80" s="1"/>
  <c r="S78"/>
  <c r="L78" i="26"/>
  <c r="J79"/>
  <c r="R78"/>
  <c r="N80"/>
  <c r="S80" s="1"/>
  <c r="AE70" i="25"/>
  <c r="P79"/>
  <c r="O80" s="1"/>
  <c r="R78"/>
  <c r="N79"/>
  <c r="S79" s="1"/>
  <c r="H79"/>
  <c r="J79" s="1"/>
  <c r="T77"/>
  <c r="L78"/>
  <c r="I94"/>
  <c r="I49" i="24"/>
  <c r="H49"/>
  <c r="F50" s="1"/>
  <c r="AO47"/>
  <c r="AL47"/>
  <c r="AK48" s="1"/>
  <c r="M65" i="23"/>
  <c r="L66"/>
  <c r="F68"/>
  <c r="J66"/>
  <c r="K66" s="1"/>
  <c r="L67" s="1"/>
  <c r="H67"/>
  <c r="G68" s="1"/>
  <c r="P69" s="1"/>
  <c r="P68"/>
  <c r="I67"/>
  <c r="P51" i="20"/>
  <c r="R50"/>
  <c r="U44" i="23"/>
  <c r="W44" s="1"/>
  <c r="Q45"/>
  <c r="AD41" i="20"/>
  <c r="X42"/>
  <c r="Z42" s="1"/>
  <c r="AA42" s="1"/>
  <c r="I54"/>
  <c r="J54" s="1"/>
  <c r="K54" s="1"/>
  <c r="M67" i="10"/>
  <c r="R36" i="14"/>
  <c r="Q35" i="17"/>
  <c r="S35" s="1"/>
  <c r="O37" i="14"/>
  <c r="M38" s="1"/>
  <c r="N38" s="1"/>
  <c r="I58" i="16"/>
  <c r="L58" s="1"/>
  <c r="M53" i="20"/>
  <c r="G55"/>
  <c r="AI36" i="16"/>
  <c r="AL36"/>
  <c r="AH36"/>
  <c r="Y38"/>
  <c r="AA38" s="1"/>
  <c r="AC37"/>
  <c r="AE37" s="1"/>
  <c r="X38"/>
  <c r="G59"/>
  <c r="N57"/>
  <c r="H59"/>
  <c r="M58"/>
  <c r="J59"/>
  <c r="B66" i="10"/>
  <c r="E65"/>
  <c r="C65"/>
  <c r="G64"/>
  <c r="D65"/>
  <c r="AA58"/>
  <c r="Y59"/>
  <c r="X68"/>
  <c r="Z68"/>
  <c r="AB68" s="1"/>
  <c r="W69"/>
  <c r="J68"/>
  <c r="K68" s="1"/>
  <c r="N68" s="1"/>
  <c r="L68"/>
  <c r="I69"/>
  <c r="AO38" i="17"/>
  <c r="AQ37"/>
  <c r="AN38" s="1"/>
  <c r="AO39" s="1"/>
  <c r="AV39"/>
  <c r="AU60"/>
  <c r="AT60" s="1"/>
  <c r="AS61" s="1"/>
  <c r="AZ39"/>
  <c r="AJ38"/>
  <c r="AK39" s="1"/>
  <c r="AI41"/>
  <c r="AH41" s="1"/>
  <c r="AG42" s="1"/>
  <c r="P36"/>
  <c r="AB35"/>
  <c r="AD35" s="1"/>
  <c r="AF35" s="1"/>
  <c r="T36"/>
  <c r="X35"/>
  <c r="Z35" s="1"/>
  <c r="AA35" s="1"/>
  <c r="L36"/>
  <c r="H36"/>
  <c r="M35"/>
  <c r="R35" s="1"/>
  <c r="F91"/>
  <c r="C61" i="14"/>
  <c r="B61" i="4"/>
  <c r="O60"/>
  <c r="Q60"/>
  <c r="J60"/>
  <c r="P60"/>
  <c r="H60"/>
  <c r="I60"/>
  <c r="R60"/>
  <c r="N60"/>
  <c r="A62" i="1"/>
  <c r="P74" i="30" l="1"/>
  <c r="AN85" i="26"/>
  <c r="AS85" s="1"/>
  <c r="AO85"/>
  <c r="AP75" i="27"/>
  <c r="AO75"/>
  <c r="AT75" s="1"/>
  <c r="AN73" i="25"/>
  <c r="AS73" s="1"/>
  <c r="AT73" s="1"/>
  <c r="AO73"/>
  <c r="N75" i="30"/>
  <c r="O75" s="1"/>
  <c r="M76"/>
  <c r="W74"/>
  <c r="X74" s="1"/>
  <c r="V75"/>
  <c r="N366" i="12"/>
  <c r="P366" s="1"/>
  <c r="Q366" s="1"/>
  <c r="AF366"/>
  <c r="AH366" s="1"/>
  <c r="AI366" s="1"/>
  <c r="T367" i="9"/>
  <c r="V367"/>
  <c r="W367" s="1"/>
  <c r="W366" i="12"/>
  <c r="Y366"/>
  <c r="Z366" s="1"/>
  <c r="L367" i="9"/>
  <c r="N367"/>
  <c r="O367" s="1"/>
  <c r="E372" i="30"/>
  <c r="E371"/>
  <c r="I375" s="1"/>
  <c r="S375"/>
  <c r="R372"/>
  <c r="J375"/>
  <c r="I372"/>
  <c r="G61" i="4"/>
  <c r="F61"/>
  <c r="AJ367" i="9"/>
  <c r="AL367" s="1"/>
  <c r="AM367" s="1"/>
  <c r="D374" i="1"/>
  <c r="B373" i="30"/>
  <c r="AO370" i="27"/>
  <c r="AT370" s="1"/>
  <c r="G371" i="4"/>
  <c r="F371"/>
  <c r="Q371"/>
  <c r="J371"/>
  <c r="M371"/>
  <c r="I371"/>
  <c r="R371"/>
  <c r="O371"/>
  <c r="E371"/>
  <c r="L371"/>
  <c r="N371"/>
  <c r="H371"/>
  <c r="K371"/>
  <c r="P371"/>
  <c r="D371"/>
  <c r="E371" i="20"/>
  <c r="D371"/>
  <c r="AO371" i="25"/>
  <c r="AF371"/>
  <c r="F371"/>
  <c r="K371" s="1"/>
  <c r="D371" i="27"/>
  <c r="E371"/>
  <c r="AH371" i="24"/>
  <c r="N371"/>
  <c r="X371"/>
  <c r="D371"/>
  <c r="L378" i="9"/>
  <c r="AB370"/>
  <c r="B372" i="24"/>
  <c r="B372" i="26"/>
  <c r="D372" s="1"/>
  <c r="B372" i="12"/>
  <c r="B372" i="9"/>
  <c r="B372" i="27"/>
  <c r="B372" i="25"/>
  <c r="D372" s="1"/>
  <c r="B372" i="23"/>
  <c r="D372" s="1"/>
  <c r="B372" i="14"/>
  <c r="C372" s="1"/>
  <c r="B372" i="4"/>
  <c r="B372" i="16"/>
  <c r="B372" i="20"/>
  <c r="B372" i="17"/>
  <c r="D372" s="1"/>
  <c r="G370" i="27"/>
  <c r="L370" s="1"/>
  <c r="AP370"/>
  <c r="O370"/>
  <c r="T370" s="1"/>
  <c r="D371" i="16"/>
  <c r="E371"/>
  <c r="AO371" i="9"/>
  <c r="D372"/>
  <c r="D373"/>
  <c r="D371"/>
  <c r="AO371" i="26"/>
  <c r="AN372" s="1"/>
  <c r="AS372" s="1"/>
  <c r="AF371"/>
  <c r="F371"/>
  <c r="K371" s="1"/>
  <c r="AN371"/>
  <c r="AS371" s="1"/>
  <c r="N371"/>
  <c r="S371" s="1"/>
  <c r="D371" i="12"/>
  <c r="D373"/>
  <c r="D372"/>
  <c r="AQ55" i="9"/>
  <c r="AT54"/>
  <c r="AV54" s="1"/>
  <c r="AR81" i="26"/>
  <c r="AT81" s="1"/>
  <c r="J376"/>
  <c r="H377"/>
  <c r="O376"/>
  <c r="P377"/>
  <c r="R376"/>
  <c r="AR74" i="25"/>
  <c r="AU72" i="27"/>
  <c r="AS81"/>
  <c r="I385"/>
  <c r="K384"/>
  <c r="Q385"/>
  <c r="S384"/>
  <c r="P378"/>
  <c r="S50" i="20"/>
  <c r="U50" s="1"/>
  <c r="E61" i="4"/>
  <c r="D61"/>
  <c r="M61"/>
  <c r="K61"/>
  <c r="L61"/>
  <c r="AG48" i="26"/>
  <c r="AI48" s="1"/>
  <c r="AJ49" s="1"/>
  <c r="AH48"/>
  <c r="AK48"/>
  <c r="AL47"/>
  <c r="AE75"/>
  <c r="AF75"/>
  <c r="AG72" i="27"/>
  <c r="AF72"/>
  <c r="R60" i="16"/>
  <c r="Z56" i="27"/>
  <c r="Y56"/>
  <c r="AA56" s="1"/>
  <c r="AC56" s="1"/>
  <c r="U48" i="24"/>
  <c r="S48"/>
  <c r="R48"/>
  <c r="Q59" i="16"/>
  <c r="T59" s="1"/>
  <c r="V58"/>
  <c r="AL46" i="27"/>
  <c r="Z53" i="24"/>
  <c r="AA53"/>
  <c r="AD52"/>
  <c r="AF52" s="1"/>
  <c r="T78" i="26"/>
  <c r="P60" i="16"/>
  <c r="O60"/>
  <c r="E61"/>
  <c r="D61"/>
  <c r="AH53" i="25"/>
  <c r="AG53"/>
  <c r="AI53" s="1"/>
  <c r="AL52"/>
  <c r="T79" i="27"/>
  <c r="U78"/>
  <c r="M79"/>
  <c r="S79"/>
  <c r="K80"/>
  <c r="L81" s="1"/>
  <c r="O80"/>
  <c r="T80" s="1"/>
  <c r="L79" i="26"/>
  <c r="N81"/>
  <c r="S81" s="1"/>
  <c r="R79"/>
  <c r="J80"/>
  <c r="N80" i="25"/>
  <c r="S80" s="1"/>
  <c r="P80"/>
  <c r="O81" s="1"/>
  <c r="R79"/>
  <c r="H80"/>
  <c r="J80" s="1"/>
  <c r="T78"/>
  <c r="L79"/>
  <c r="I95"/>
  <c r="G50" i="24"/>
  <c r="H50" s="1"/>
  <c r="G51" s="1"/>
  <c r="J49"/>
  <c r="L49" s="1"/>
  <c r="AM48"/>
  <c r="AJ48"/>
  <c r="AL48" s="1"/>
  <c r="AJ49" s="1"/>
  <c r="AN47"/>
  <c r="AP47" s="1"/>
  <c r="M66" i="23"/>
  <c r="H55" i="20"/>
  <c r="W56" s="1"/>
  <c r="I68" i="23"/>
  <c r="H68"/>
  <c r="G69" s="1"/>
  <c r="J67"/>
  <c r="K67" s="1"/>
  <c r="F69"/>
  <c r="O52" i="20"/>
  <c r="Q51"/>
  <c r="V45" i="23"/>
  <c r="S45"/>
  <c r="T45" s="1"/>
  <c r="R45"/>
  <c r="Y42" i="20"/>
  <c r="AB42" s="1"/>
  <c r="AC42"/>
  <c r="T36" i="14"/>
  <c r="S37"/>
  <c r="L54" i="20"/>
  <c r="M54" s="1"/>
  <c r="P37" i="14"/>
  <c r="R37" s="1"/>
  <c r="M59" i="16"/>
  <c r="U59"/>
  <c r="AF37"/>
  <c r="AK36"/>
  <c r="AM36" s="1"/>
  <c r="AG37"/>
  <c r="Z38"/>
  <c r="AD38"/>
  <c r="G60"/>
  <c r="N58"/>
  <c r="I59"/>
  <c r="L59" s="1"/>
  <c r="H60"/>
  <c r="J60"/>
  <c r="G65" i="10"/>
  <c r="E66"/>
  <c r="C66"/>
  <c r="D66" s="1"/>
  <c r="B67"/>
  <c r="F65"/>
  <c r="W70"/>
  <c r="X69"/>
  <c r="Z69"/>
  <c r="AB69" s="1"/>
  <c r="AA59"/>
  <c r="Y60"/>
  <c r="M68"/>
  <c r="L69"/>
  <c r="I70"/>
  <c r="J69"/>
  <c r="K69" s="1"/>
  <c r="N69" s="1"/>
  <c r="AP38" i="17"/>
  <c r="AR38" s="1"/>
  <c r="BB39"/>
  <c r="BD39" s="1"/>
  <c r="BA40"/>
  <c r="AX39"/>
  <c r="AY39" s="1"/>
  <c r="AV40" s="1"/>
  <c r="AW41" s="1"/>
  <c r="AW40"/>
  <c r="AU61"/>
  <c r="AT61" s="1"/>
  <c r="AS62" s="1"/>
  <c r="AL38"/>
  <c r="AQ38" s="1"/>
  <c r="AN39" s="1"/>
  <c r="AO40" s="1"/>
  <c r="AE35"/>
  <c r="U36"/>
  <c r="W36" s="1"/>
  <c r="AC36"/>
  <c r="Y36"/>
  <c r="J36"/>
  <c r="O36" s="1"/>
  <c r="Q36" s="1"/>
  <c r="V36"/>
  <c r="N35"/>
  <c r="G37"/>
  <c r="I36"/>
  <c r="F92"/>
  <c r="C62" i="14"/>
  <c r="B62" i="4"/>
  <c r="I61"/>
  <c r="H61"/>
  <c r="R61"/>
  <c r="Q61"/>
  <c r="N61"/>
  <c r="P61"/>
  <c r="J61"/>
  <c r="O61"/>
  <c r="A63" i="1"/>
  <c r="AO76" i="27" l="1"/>
  <c r="AT76" s="1"/>
  <c r="AP76"/>
  <c r="Y74" i="30"/>
  <c r="W75"/>
  <c r="X75" s="1"/>
  <c r="V76"/>
  <c r="N76"/>
  <c r="O76" s="1"/>
  <c r="M77"/>
  <c r="AO74" i="25"/>
  <c r="AN74"/>
  <c r="AS74" s="1"/>
  <c r="AN86" i="26"/>
  <c r="AS86" s="1"/>
  <c r="AO86"/>
  <c r="P75" i="30"/>
  <c r="P76" s="1"/>
  <c r="AE372" i="26"/>
  <c r="AJ372" s="1"/>
  <c r="AU55" i="9"/>
  <c r="AO371" i="27"/>
  <c r="AT371" s="1"/>
  <c r="J372" i="30"/>
  <c r="F371"/>
  <c r="F372"/>
  <c r="R375"/>
  <c r="S372"/>
  <c r="G62" i="4"/>
  <c r="F62"/>
  <c r="AB385" i="12"/>
  <c r="AB371"/>
  <c r="AG382" i="9"/>
  <c r="AG371"/>
  <c r="E372" i="20"/>
  <c r="D372"/>
  <c r="G372" i="4"/>
  <c r="F372"/>
  <c r="R372"/>
  <c r="Q372"/>
  <c r="O372"/>
  <c r="D372"/>
  <c r="I372"/>
  <c r="L372"/>
  <c r="E372"/>
  <c r="M372"/>
  <c r="N372"/>
  <c r="P372"/>
  <c r="H372"/>
  <c r="K372"/>
  <c r="J372"/>
  <c r="E372" i="27"/>
  <c r="D372"/>
  <c r="E373" i="12"/>
  <c r="AC385" s="1"/>
  <c r="E372"/>
  <c r="T385" s="1"/>
  <c r="E371"/>
  <c r="K385" s="1"/>
  <c r="AH372" i="24"/>
  <c r="N372"/>
  <c r="X372"/>
  <c r="D372"/>
  <c r="G371" i="27"/>
  <c r="L371" s="1"/>
  <c r="AP371"/>
  <c r="AO372" s="1"/>
  <c r="O371"/>
  <c r="T371" s="1"/>
  <c r="B373" i="24"/>
  <c r="B373" i="12"/>
  <c r="B373" i="27"/>
  <c r="B373" i="25"/>
  <c r="D373" s="1"/>
  <c r="B373" i="9"/>
  <c r="B373" i="26"/>
  <c r="D373" s="1"/>
  <c r="B373" i="23"/>
  <c r="D373" s="1"/>
  <c r="B373" i="20"/>
  <c r="B373" i="4"/>
  <c r="B373" i="14"/>
  <c r="C373" s="1"/>
  <c r="B373" i="16"/>
  <c r="B373" i="17"/>
  <c r="D373" s="1"/>
  <c r="S371" i="12"/>
  <c r="S385"/>
  <c r="J385"/>
  <c r="J371"/>
  <c r="Y374" i="9"/>
  <c r="I382"/>
  <c r="Y371"/>
  <c r="I371"/>
  <c r="Q371"/>
  <c r="Q382"/>
  <c r="D372" i="16"/>
  <c r="E372"/>
  <c r="AO372" i="25"/>
  <c r="F372"/>
  <c r="AF372"/>
  <c r="AE372"/>
  <c r="AN372"/>
  <c r="AS372" s="1"/>
  <c r="AO372" i="9"/>
  <c r="E372"/>
  <c r="R382" s="1"/>
  <c r="E373"/>
  <c r="AH382" s="1"/>
  <c r="E371"/>
  <c r="AO372" i="26"/>
  <c r="AF372"/>
  <c r="F372"/>
  <c r="K372" s="1"/>
  <c r="N372"/>
  <c r="S372" s="1"/>
  <c r="D375" i="1"/>
  <c r="B374" i="30"/>
  <c r="AS55" i="9"/>
  <c r="AR55"/>
  <c r="AR82" i="26"/>
  <c r="AT82" s="1"/>
  <c r="R377"/>
  <c r="P378"/>
  <c r="O377"/>
  <c r="H378"/>
  <c r="J377"/>
  <c r="AT74" i="25"/>
  <c r="T51" i="20"/>
  <c r="AU73" i="27"/>
  <c r="AS82"/>
  <c r="P379"/>
  <c r="Q386"/>
  <c r="S385"/>
  <c r="I386"/>
  <c r="K385"/>
  <c r="E62" i="4"/>
  <c r="D62"/>
  <c r="L62"/>
  <c r="M62"/>
  <c r="K62"/>
  <c r="Q60" i="16"/>
  <c r="O61"/>
  <c r="T60"/>
  <c r="AL48" i="26"/>
  <c r="AG49"/>
  <c r="AI49" s="1"/>
  <c r="AH49"/>
  <c r="AF73" i="27"/>
  <c r="AG73"/>
  <c r="AE76" i="26"/>
  <c r="AF76"/>
  <c r="X57" i="27"/>
  <c r="W58" s="1"/>
  <c r="Z57"/>
  <c r="AD56"/>
  <c r="Y57"/>
  <c r="AA57" s="1"/>
  <c r="AB57"/>
  <c r="Q49" i="24"/>
  <c r="P49"/>
  <c r="T48"/>
  <c r="V48" s="1"/>
  <c r="AI47" i="27"/>
  <c r="AM46"/>
  <c r="AH47"/>
  <c r="AJ47" s="1"/>
  <c r="AK48" s="1"/>
  <c r="AB53" i="24"/>
  <c r="AA54" s="1"/>
  <c r="AE53"/>
  <c r="AC53"/>
  <c r="V59" i="16"/>
  <c r="U60"/>
  <c r="G56" i="20"/>
  <c r="T79" i="26"/>
  <c r="P61" i="16"/>
  <c r="Q61" s="1"/>
  <c r="R61"/>
  <c r="E62"/>
  <c r="D62"/>
  <c r="AK53" i="25"/>
  <c r="AH54" s="1"/>
  <c r="AJ54"/>
  <c r="U79" i="27"/>
  <c r="L80" i="26"/>
  <c r="M80" i="27"/>
  <c r="O81"/>
  <c r="K81"/>
  <c r="L82" s="1"/>
  <c r="S80"/>
  <c r="J81" i="26"/>
  <c r="R80"/>
  <c r="N82"/>
  <c r="S82" s="1"/>
  <c r="AE71" i="25"/>
  <c r="P81"/>
  <c r="O82" s="1"/>
  <c r="R80"/>
  <c r="N81"/>
  <c r="S81" s="1"/>
  <c r="AE72"/>
  <c r="H81"/>
  <c r="J81" s="1"/>
  <c r="K81"/>
  <c r="T79"/>
  <c r="K82"/>
  <c r="L80"/>
  <c r="I96"/>
  <c r="AO48" i="24"/>
  <c r="I50"/>
  <c r="I51" s="1"/>
  <c r="F51"/>
  <c r="H51" s="1"/>
  <c r="F52" s="1"/>
  <c r="K50"/>
  <c r="L55" i="20"/>
  <c r="I55"/>
  <c r="J55" s="1"/>
  <c r="K55" s="1"/>
  <c r="AN48" i="24"/>
  <c r="AK49"/>
  <c r="AM49" s="1"/>
  <c r="M67" i="23"/>
  <c r="I69"/>
  <c r="H69"/>
  <c r="G70" s="1"/>
  <c r="P71" s="1"/>
  <c r="F70"/>
  <c r="P70"/>
  <c r="J68"/>
  <c r="K68" s="1"/>
  <c r="L69" s="1"/>
  <c r="L68"/>
  <c r="U45"/>
  <c r="W45" s="1"/>
  <c r="Q46"/>
  <c r="P52" i="20"/>
  <c r="Q52" s="1"/>
  <c r="R51"/>
  <c r="AD42"/>
  <c r="X43"/>
  <c r="Z43" s="1"/>
  <c r="AA43" s="1"/>
  <c r="T37" i="14"/>
  <c r="S38"/>
  <c r="O38"/>
  <c r="M39" s="1"/>
  <c r="N39" s="1"/>
  <c r="Q38"/>
  <c r="J61" i="16"/>
  <c r="AI37"/>
  <c r="AL37"/>
  <c r="AH37"/>
  <c r="Y39"/>
  <c r="AA39" s="1"/>
  <c r="X39"/>
  <c r="AC38"/>
  <c r="AE38" s="1"/>
  <c r="G61"/>
  <c r="M60"/>
  <c r="I60"/>
  <c r="L60" s="1"/>
  <c r="N59"/>
  <c r="H61"/>
  <c r="G66" i="10"/>
  <c r="C67"/>
  <c r="D67" s="1"/>
  <c r="B68"/>
  <c r="E67"/>
  <c r="F66"/>
  <c r="X70"/>
  <c r="Z70"/>
  <c r="AB70" s="1"/>
  <c r="W71"/>
  <c r="AA60"/>
  <c r="Y61"/>
  <c r="M69"/>
  <c r="J70"/>
  <c r="K70" s="1"/>
  <c r="N70" s="1"/>
  <c r="L70"/>
  <c r="I71"/>
  <c r="BC39" i="17"/>
  <c r="AZ40" s="1"/>
  <c r="BA41" s="1"/>
  <c r="K36"/>
  <c r="M36" s="1"/>
  <c r="R36" s="1"/>
  <c r="AX40"/>
  <c r="AY40" s="1"/>
  <c r="AV41" s="1"/>
  <c r="AU62"/>
  <c r="AT62" s="1"/>
  <c r="AS63" s="1"/>
  <c r="AM38"/>
  <c r="AJ39" s="1"/>
  <c r="AK40" s="1"/>
  <c r="AP39"/>
  <c r="AR39" s="1"/>
  <c r="AI42"/>
  <c r="AH42" s="1"/>
  <c r="AG43" s="1"/>
  <c r="S36"/>
  <c r="T37"/>
  <c r="AB36"/>
  <c r="AD36" s="1"/>
  <c r="AF36" s="1"/>
  <c r="X36"/>
  <c r="Z36" s="1"/>
  <c r="AA36" s="1"/>
  <c r="P37"/>
  <c r="H37"/>
  <c r="F93"/>
  <c r="C63" i="14"/>
  <c r="P62" i="4"/>
  <c r="Q62"/>
  <c r="N62"/>
  <c r="I62"/>
  <c r="H62"/>
  <c r="J62"/>
  <c r="O62"/>
  <c r="R62"/>
  <c r="B63"/>
  <c r="A64" i="1"/>
  <c r="AN87" i="26" l="1"/>
  <c r="AS87" s="1"/>
  <c r="AO87"/>
  <c r="N77" i="30"/>
  <c r="O77" s="1"/>
  <c r="M78"/>
  <c r="W76"/>
  <c r="X76" s="1"/>
  <c r="V77"/>
  <c r="AO77" i="27"/>
  <c r="AT77" s="1"/>
  <c r="AP77"/>
  <c r="P77" i="30"/>
  <c r="AO75" i="25"/>
  <c r="AN75"/>
  <c r="AS75" s="1"/>
  <c r="Y75" i="30"/>
  <c r="U375"/>
  <c r="T372"/>
  <c r="G372"/>
  <c r="G371"/>
  <c r="L375"/>
  <c r="K372"/>
  <c r="G63" i="4"/>
  <c r="F63"/>
  <c r="D376" i="1"/>
  <c r="B375" i="30"/>
  <c r="J371" i="9"/>
  <c r="K371" i="12"/>
  <c r="D373" i="20"/>
  <c r="E373"/>
  <c r="AF373" i="26"/>
  <c r="F373"/>
  <c r="K373" s="1"/>
  <c r="AO373"/>
  <c r="AE373"/>
  <c r="AN373"/>
  <c r="AS373" s="1"/>
  <c r="N373"/>
  <c r="S373" s="1"/>
  <c r="F373" i="25"/>
  <c r="K373" s="1"/>
  <c r="AN373"/>
  <c r="AS373" s="1"/>
  <c r="AO373"/>
  <c r="AE373"/>
  <c r="AF373"/>
  <c r="F373" i="12"/>
  <c r="AD385" s="1"/>
  <c r="F372"/>
  <c r="U385" s="1"/>
  <c r="F371"/>
  <c r="L385" s="1"/>
  <c r="AH371" i="9"/>
  <c r="AC371" i="12"/>
  <c r="AD371" s="1"/>
  <c r="B374" i="24"/>
  <c r="B374" i="12"/>
  <c r="B374" i="26"/>
  <c r="D374" s="1"/>
  <c r="B374" i="9"/>
  <c r="B374" i="27"/>
  <c r="B374" i="25"/>
  <c r="D374" s="1"/>
  <c r="B374" i="23"/>
  <c r="D374" s="1"/>
  <c r="B374" i="16"/>
  <c r="B374" i="14"/>
  <c r="C374" s="1"/>
  <c r="B374" i="4"/>
  <c r="B374" i="20"/>
  <c r="B374" i="17"/>
  <c r="D374" s="1"/>
  <c r="Z374" i="9"/>
  <c r="J382"/>
  <c r="R371"/>
  <c r="Z371"/>
  <c r="T371" i="12"/>
  <c r="U371" s="1"/>
  <c r="D373" i="16"/>
  <c r="E373"/>
  <c r="G373" i="4"/>
  <c r="F373"/>
  <c r="J373"/>
  <c r="R373"/>
  <c r="H373"/>
  <c r="E373"/>
  <c r="D373"/>
  <c r="K373"/>
  <c r="L373"/>
  <c r="N373"/>
  <c r="O373"/>
  <c r="M373"/>
  <c r="P373"/>
  <c r="I373"/>
  <c r="Q373"/>
  <c r="AO373" i="9"/>
  <c r="F373"/>
  <c r="AI382" s="1"/>
  <c r="F371"/>
  <c r="F372"/>
  <c r="S382" s="1"/>
  <c r="D373" i="27"/>
  <c r="E373"/>
  <c r="X373" i="24"/>
  <c r="D373"/>
  <c r="AH373"/>
  <c r="N373"/>
  <c r="G372" i="27"/>
  <c r="L372" s="1"/>
  <c r="AP372"/>
  <c r="O372"/>
  <c r="T372" s="1"/>
  <c r="AQ56" i="9"/>
  <c r="AT55"/>
  <c r="AV55" s="1"/>
  <c r="AR83" i="26"/>
  <c r="AT83" s="1"/>
  <c r="J378"/>
  <c r="H379"/>
  <c r="O378"/>
  <c r="R378"/>
  <c r="P379"/>
  <c r="AR75" i="25"/>
  <c r="AU74" i="27"/>
  <c r="AS83"/>
  <c r="I387"/>
  <c r="K386"/>
  <c r="Q387"/>
  <c r="S386"/>
  <c r="P380"/>
  <c r="S51" i="20"/>
  <c r="U51" s="1"/>
  <c r="E63" i="4"/>
  <c r="D63"/>
  <c r="M63"/>
  <c r="K63"/>
  <c r="L63"/>
  <c r="R62" i="16"/>
  <c r="AJ50" i="26"/>
  <c r="AK49"/>
  <c r="AF77"/>
  <c r="AE77"/>
  <c r="AG74" i="27"/>
  <c r="AF74"/>
  <c r="AB58"/>
  <c r="AC57"/>
  <c r="AD57" s="1"/>
  <c r="R49" i="24"/>
  <c r="Q50" s="1"/>
  <c r="U49"/>
  <c r="S49"/>
  <c r="AD53"/>
  <c r="AF53" s="1"/>
  <c r="AL47" i="27"/>
  <c r="U61" i="16"/>
  <c r="Z54" i="24"/>
  <c r="AB54" s="1"/>
  <c r="AC54"/>
  <c r="V60" i="16"/>
  <c r="T61"/>
  <c r="T80" i="26"/>
  <c r="P62" i="16"/>
  <c r="Q62" s="1"/>
  <c r="O62"/>
  <c r="E63"/>
  <c r="D63"/>
  <c r="AL53" i="25"/>
  <c r="AG54"/>
  <c r="AI54" s="1"/>
  <c r="AK54" s="1"/>
  <c r="L81" i="26"/>
  <c r="U80" i="27"/>
  <c r="T81"/>
  <c r="S81"/>
  <c r="K82"/>
  <c r="L83" s="1"/>
  <c r="O82"/>
  <c r="T82" s="1"/>
  <c r="M81"/>
  <c r="R81" i="26"/>
  <c r="J82"/>
  <c r="N83"/>
  <c r="S83" s="1"/>
  <c r="N82" i="25"/>
  <c r="S82" s="1"/>
  <c r="P82"/>
  <c r="O83" s="1"/>
  <c r="R81"/>
  <c r="AE73"/>
  <c r="H82"/>
  <c r="J82" s="1"/>
  <c r="K83" s="1"/>
  <c r="T80"/>
  <c r="L81"/>
  <c r="I97"/>
  <c r="J50" i="24"/>
  <c r="K51" s="1"/>
  <c r="G52"/>
  <c r="H52" s="1"/>
  <c r="F53" s="1"/>
  <c r="J51"/>
  <c r="AO49"/>
  <c r="AP48"/>
  <c r="H56" i="20"/>
  <c r="W57" s="1"/>
  <c r="F71" i="23"/>
  <c r="I70"/>
  <c r="AL49" i="24"/>
  <c r="H70" i="23"/>
  <c r="G71" s="1"/>
  <c r="P72" s="1"/>
  <c r="J69"/>
  <c r="K69" s="1"/>
  <c r="L70" s="1"/>
  <c r="M68"/>
  <c r="T52" i="20"/>
  <c r="O53"/>
  <c r="R52"/>
  <c r="S52" s="1"/>
  <c r="P53"/>
  <c r="V46" i="23"/>
  <c r="S46"/>
  <c r="T46" s="1"/>
  <c r="R46"/>
  <c r="AC43" i="20"/>
  <c r="Y43"/>
  <c r="AB43" s="1"/>
  <c r="P38" i="14"/>
  <c r="R38" s="1"/>
  <c r="T38" s="1"/>
  <c r="M61" i="16"/>
  <c r="L37" i="17"/>
  <c r="H62" i="16"/>
  <c r="M55" i="20"/>
  <c r="AG38" i="16"/>
  <c r="AK37"/>
  <c r="AM37" s="1"/>
  <c r="AF38"/>
  <c r="Z39"/>
  <c r="AD39"/>
  <c r="G62"/>
  <c r="I61"/>
  <c r="L61" s="1"/>
  <c r="J62"/>
  <c r="N60"/>
  <c r="G67" i="10"/>
  <c r="C68"/>
  <c r="D68" s="1"/>
  <c r="B69"/>
  <c r="E68"/>
  <c r="F67"/>
  <c r="AA61"/>
  <c r="Y62"/>
  <c r="X71"/>
  <c r="Z71"/>
  <c r="AB71" s="1"/>
  <c r="W72"/>
  <c r="M70"/>
  <c r="J71"/>
  <c r="K71" s="1"/>
  <c r="N71" s="1"/>
  <c r="L71"/>
  <c r="I72"/>
  <c r="BB40" i="17"/>
  <c r="BD40" s="1"/>
  <c r="N36"/>
  <c r="BC40"/>
  <c r="AZ41" s="1"/>
  <c r="AX41"/>
  <c r="AY41" s="1"/>
  <c r="AV42" s="1"/>
  <c r="AW42"/>
  <c r="AU63"/>
  <c r="AT63" s="1"/>
  <c r="AS64" s="1"/>
  <c r="AL39"/>
  <c r="AQ39" s="1"/>
  <c r="AN40" s="1"/>
  <c r="AE36"/>
  <c r="V37"/>
  <c r="U37"/>
  <c r="W37" s="1"/>
  <c r="AC37"/>
  <c r="Y37"/>
  <c r="J37"/>
  <c r="G38"/>
  <c r="I37"/>
  <c r="F94"/>
  <c r="C64" i="14"/>
  <c r="B64" i="4"/>
  <c r="H63"/>
  <c r="Q63"/>
  <c r="P63"/>
  <c r="I63"/>
  <c r="R63"/>
  <c r="O63"/>
  <c r="J63"/>
  <c r="N63"/>
  <c r="A65" i="1"/>
  <c r="Y76" i="30" l="1"/>
  <c r="AO76" i="25"/>
  <c r="AN76"/>
  <c r="AO78" i="27"/>
  <c r="AT78" s="1"/>
  <c r="AP78"/>
  <c r="V78" i="30"/>
  <c r="W77"/>
  <c r="X77" s="1"/>
  <c r="M79"/>
  <c r="N78"/>
  <c r="O78" s="1"/>
  <c r="AN88" i="26"/>
  <c r="AS88" s="1"/>
  <c r="AO88"/>
  <c r="K371" i="9"/>
  <c r="S371"/>
  <c r="AO373" i="27"/>
  <c r="AT373" s="1"/>
  <c r="AI371" i="9"/>
  <c r="AA371"/>
  <c r="L371" i="12"/>
  <c r="O373" i="30"/>
  <c r="T375"/>
  <c r="U372"/>
  <c r="D376"/>
  <c r="D375"/>
  <c r="K375"/>
  <c r="L372"/>
  <c r="AP373" i="27"/>
  <c r="G373"/>
  <c r="L373" s="1"/>
  <c r="O373"/>
  <c r="T373" s="1"/>
  <c r="AA374" i="9"/>
  <c r="K382"/>
  <c r="G374" i="4"/>
  <c r="F374"/>
  <c r="O374"/>
  <c r="Q374"/>
  <c r="L374"/>
  <c r="N374"/>
  <c r="D374"/>
  <c r="J374"/>
  <c r="M374"/>
  <c r="I374"/>
  <c r="P374"/>
  <c r="R374"/>
  <c r="H374"/>
  <c r="K374"/>
  <c r="E374"/>
  <c r="D374" i="16"/>
  <c r="E374"/>
  <c r="AO374" i="25"/>
  <c r="F374"/>
  <c r="AF374"/>
  <c r="AN374"/>
  <c r="AO374" i="9"/>
  <c r="G373"/>
  <c r="AJ382" s="1"/>
  <c r="G371"/>
  <c r="G372"/>
  <c r="T382" s="1"/>
  <c r="G372" i="12"/>
  <c r="V385" s="1"/>
  <c r="G371"/>
  <c r="M385" s="1"/>
  <c r="G373"/>
  <c r="AE385" s="1"/>
  <c r="B375" i="24"/>
  <c r="B375" i="12"/>
  <c r="B375" i="27"/>
  <c r="B375" i="26"/>
  <c r="D375" s="1"/>
  <c r="B375" i="25"/>
  <c r="D375" s="1"/>
  <c r="B375" i="9"/>
  <c r="B375" i="23"/>
  <c r="D375" s="1"/>
  <c r="B375" i="20"/>
  <c r="B375" i="16"/>
  <c r="B375" i="4"/>
  <c r="B375" i="14"/>
  <c r="C375" s="1"/>
  <c r="B375" i="17"/>
  <c r="D375" s="1"/>
  <c r="G64" i="4"/>
  <c r="F64"/>
  <c r="AT75" i="25"/>
  <c r="AS76"/>
  <c r="D374" i="20"/>
  <c r="E374"/>
  <c r="E374" i="27"/>
  <c r="D374"/>
  <c r="AO374" i="26"/>
  <c r="F374"/>
  <c r="K374" s="1"/>
  <c r="AF374"/>
  <c r="N374"/>
  <c r="S374" s="1"/>
  <c r="AH374" i="24"/>
  <c r="N374"/>
  <c r="X374"/>
  <c r="D374"/>
  <c r="AE374" i="25"/>
  <c r="AN374" i="26"/>
  <c r="AS374" s="1"/>
  <c r="AE374"/>
  <c r="D377" i="1"/>
  <c r="B376" i="30"/>
  <c r="AU56" i="9"/>
  <c r="AR56"/>
  <c r="AS56"/>
  <c r="AR84" i="26"/>
  <c r="AT84" s="1"/>
  <c r="O379"/>
  <c r="R379"/>
  <c r="P380"/>
  <c r="J379"/>
  <c r="H380"/>
  <c r="AR76" i="25"/>
  <c r="AU75" i="27"/>
  <c r="AS84"/>
  <c r="P381"/>
  <c r="Q388"/>
  <c r="S387"/>
  <c r="I388"/>
  <c r="K387"/>
  <c r="E64" i="4"/>
  <c r="D64"/>
  <c r="L64"/>
  <c r="M64"/>
  <c r="K64"/>
  <c r="O63" i="16"/>
  <c r="T62"/>
  <c r="AG50" i="26"/>
  <c r="AI50" s="1"/>
  <c r="AH50"/>
  <c r="AL49"/>
  <c r="AF75" i="27"/>
  <c r="AG75"/>
  <c r="AF78" i="26"/>
  <c r="AE78"/>
  <c r="Z58" i="27"/>
  <c r="X58"/>
  <c r="W59" s="1"/>
  <c r="Y58"/>
  <c r="AA58" s="1"/>
  <c r="AC58" s="1"/>
  <c r="Z59" s="1"/>
  <c r="T49" i="24"/>
  <c r="V49" s="1"/>
  <c r="P50"/>
  <c r="R50" s="1"/>
  <c r="U50"/>
  <c r="S50"/>
  <c r="AE54"/>
  <c r="U62" i="16"/>
  <c r="P63"/>
  <c r="Q63" s="1"/>
  <c r="AI48" i="27"/>
  <c r="AH48"/>
  <c r="AJ48" s="1"/>
  <c r="AK49" s="1"/>
  <c r="AM47"/>
  <c r="V61" i="16"/>
  <c r="AA55" i="24"/>
  <c r="AD54"/>
  <c r="T81" i="26"/>
  <c r="R63" i="16"/>
  <c r="E64"/>
  <c r="D64"/>
  <c r="AJ55" i="25"/>
  <c r="AG55"/>
  <c r="AI55" s="1"/>
  <c r="AJ56" s="1"/>
  <c r="AH55"/>
  <c r="L82" i="26"/>
  <c r="AL54" i="25"/>
  <c r="U81" i="27"/>
  <c r="M82"/>
  <c r="O83"/>
  <c r="K83"/>
  <c r="L84" s="1"/>
  <c r="S82"/>
  <c r="N84" i="26"/>
  <c r="S84" s="1"/>
  <c r="J83"/>
  <c r="R82"/>
  <c r="P83" i="25"/>
  <c r="O84" s="1"/>
  <c r="R82"/>
  <c r="N83"/>
  <c r="AE74"/>
  <c r="H83"/>
  <c r="J83" s="1"/>
  <c r="K84" s="1"/>
  <c r="T81"/>
  <c r="L82"/>
  <c r="I98"/>
  <c r="I52" i="24"/>
  <c r="J52" s="1"/>
  <c r="G53"/>
  <c r="H53" s="1"/>
  <c r="L50"/>
  <c r="L51" s="1"/>
  <c r="K52"/>
  <c r="I56" i="20"/>
  <c r="H57" s="1"/>
  <c r="W58" s="1"/>
  <c r="G57"/>
  <c r="H71" i="23"/>
  <c r="G72" s="1"/>
  <c r="F72"/>
  <c r="AK50" i="24"/>
  <c r="AM50" s="1"/>
  <c r="AJ50"/>
  <c r="AN49"/>
  <c r="AP49" s="1"/>
  <c r="U52" i="20"/>
  <c r="I71" i="23"/>
  <c r="J70"/>
  <c r="K70" s="1"/>
  <c r="L71" s="1"/>
  <c r="M69"/>
  <c r="U46"/>
  <c r="W46" s="1"/>
  <c r="Q47"/>
  <c r="T53" i="20"/>
  <c r="O54"/>
  <c r="Q53"/>
  <c r="X44"/>
  <c r="Z44" s="1"/>
  <c r="AA44" s="1"/>
  <c r="AD43"/>
  <c r="S39" i="14"/>
  <c r="O39"/>
  <c r="P39" s="1"/>
  <c r="Q39"/>
  <c r="M62" i="16"/>
  <c r="L56" i="20"/>
  <c r="AI38" i="16"/>
  <c r="AH38"/>
  <c r="AL38"/>
  <c r="Y40"/>
  <c r="AA40" s="1"/>
  <c r="AC39"/>
  <c r="AE39" s="1"/>
  <c r="X40"/>
  <c r="G63"/>
  <c r="I62"/>
  <c r="L62" s="1"/>
  <c r="N61"/>
  <c r="H63"/>
  <c r="J63"/>
  <c r="B70" i="10"/>
  <c r="E69"/>
  <c r="C69"/>
  <c r="G68"/>
  <c r="D69"/>
  <c r="G69" s="1"/>
  <c r="F68"/>
  <c r="AA62"/>
  <c r="Y63"/>
  <c r="Z72"/>
  <c r="AB72" s="1"/>
  <c r="W73"/>
  <c r="X72"/>
  <c r="M71"/>
  <c r="J72"/>
  <c r="K72" s="1"/>
  <c r="N72" s="1"/>
  <c r="L72"/>
  <c r="I73"/>
  <c r="K37" i="17"/>
  <c r="M37" s="1"/>
  <c r="N37" s="1"/>
  <c r="BB41"/>
  <c r="BD41" s="1"/>
  <c r="BA42"/>
  <c r="BC41"/>
  <c r="AZ42" s="1"/>
  <c r="AX42"/>
  <c r="AY42" s="1"/>
  <c r="AV43" s="1"/>
  <c r="AW44" s="1"/>
  <c r="AW43"/>
  <c r="O37"/>
  <c r="Q37" s="1"/>
  <c r="S37" s="1"/>
  <c r="AU64"/>
  <c r="AT64" s="1"/>
  <c r="AS65" s="1"/>
  <c r="AM39"/>
  <c r="AJ40" s="1"/>
  <c r="AP40"/>
  <c r="AR40" s="1"/>
  <c r="AO41"/>
  <c r="AI43"/>
  <c r="AH43" s="1"/>
  <c r="AG44" s="1"/>
  <c r="T38"/>
  <c r="X37"/>
  <c r="Z37" s="1"/>
  <c r="AE37" s="1"/>
  <c r="AB37"/>
  <c r="AD37" s="1"/>
  <c r="AF37" s="1"/>
  <c r="H38"/>
  <c r="F95"/>
  <c r="C65" i="14"/>
  <c r="B65" i="4"/>
  <c r="N64"/>
  <c r="I64"/>
  <c r="J64"/>
  <c r="H64"/>
  <c r="O64"/>
  <c r="P64"/>
  <c r="Q64"/>
  <c r="R64"/>
  <c r="A66" i="1"/>
  <c r="P78" i="30" l="1"/>
  <c r="M80"/>
  <c r="R80" s="1"/>
  <c r="N79"/>
  <c r="O79" s="1"/>
  <c r="W78"/>
  <c r="X78" s="1"/>
  <c r="V79"/>
  <c r="AN77" i="25"/>
  <c r="AS77" s="1"/>
  <c r="AO77"/>
  <c r="AN89" i="26"/>
  <c r="AO89"/>
  <c r="AO79" i="27"/>
  <c r="AT79" s="1"/>
  <c r="AP79"/>
  <c r="Y77" i="30"/>
  <c r="Y78" s="1"/>
  <c r="AB371" i="9"/>
  <c r="T371"/>
  <c r="V371" s="1"/>
  <c r="W371" s="1"/>
  <c r="L371"/>
  <c r="N371" s="1"/>
  <c r="O371" s="1"/>
  <c r="AE375" i="26"/>
  <c r="AJ371" i="9"/>
  <c r="AL371" s="1"/>
  <c r="AM371" s="1"/>
  <c r="AD371"/>
  <c r="AE371" s="1"/>
  <c r="V371" i="12"/>
  <c r="M371"/>
  <c r="AE371"/>
  <c r="I379" i="30"/>
  <c r="I376"/>
  <c r="E376"/>
  <c r="E375"/>
  <c r="R379"/>
  <c r="R376"/>
  <c r="G65" i="4"/>
  <c r="F65"/>
  <c r="B376" i="24"/>
  <c r="B376" i="26"/>
  <c r="D376" s="1"/>
  <c r="B376" i="12"/>
  <c r="B376" i="9"/>
  <c r="B376" i="27"/>
  <c r="B376" i="25"/>
  <c r="D376" s="1"/>
  <c r="B376" i="23"/>
  <c r="D376" s="1"/>
  <c r="B376" i="14"/>
  <c r="C376" s="1"/>
  <c r="B376" i="4"/>
  <c r="B376" i="16"/>
  <c r="B376" i="20"/>
  <c r="B376" i="17"/>
  <c r="D376" s="1"/>
  <c r="G375" i="4"/>
  <c r="F375"/>
  <c r="J375"/>
  <c r="M375"/>
  <c r="N375"/>
  <c r="Q375"/>
  <c r="O375"/>
  <c r="L375"/>
  <c r="D375"/>
  <c r="I375"/>
  <c r="P375"/>
  <c r="R375"/>
  <c r="H375"/>
  <c r="E375"/>
  <c r="K375"/>
  <c r="E375" i="20"/>
  <c r="D375"/>
  <c r="AO375" i="9"/>
  <c r="D376"/>
  <c r="D377"/>
  <c r="D375"/>
  <c r="AO375" i="26"/>
  <c r="AN376" s="1"/>
  <c r="AS376" s="1"/>
  <c r="AF375"/>
  <c r="F375"/>
  <c r="K375" s="1"/>
  <c r="AN375"/>
  <c r="AS375" s="1"/>
  <c r="N375"/>
  <c r="S375" s="1"/>
  <c r="H373" i="12"/>
  <c r="AF385" s="1"/>
  <c r="H372"/>
  <c r="W385" s="1"/>
  <c r="H371"/>
  <c r="N385" s="1"/>
  <c r="L382" i="9"/>
  <c r="AB374"/>
  <c r="AE375" i="25"/>
  <c r="AN375"/>
  <c r="AS375" s="1"/>
  <c r="D378" i="1"/>
  <c r="B377" i="30"/>
  <c r="G374" i="27"/>
  <c r="L374" s="1"/>
  <c r="AP374"/>
  <c r="O374"/>
  <c r="T374" s="1"/>
  <c r="D375" i="16"/>
  <c r="E375"/>
  <c r="AO375" i="25"/>
  <c r="AF375"/>
  <c r="F375"/>
  <c r="K375" s="1"/>
  <c r="D375" i="27"/>
  <c r="E375"/>
  <c r="AH375" i="24"/>
  <c r="N375"/>
  <c r="X375"/>
  <c r="D375"/>
  <c r="AO374" i="27"/>
  <c r="AQ57" i="9"/>
  <c r="AT56"/>
  <c r="AV56" s="1"/>
  <c r="AR85" i="26"/>
  <c r="AT85" s="1"/>
  <c r="O380"/>
  <c r="J380"/>
  <c r="H381"/>
  <c r="P381"/>
  <c r="R380"/>
  <c r="S83" i="25"/>
  <c r="AT76"/>
  <c r="AK50" i="26"/>
  <c r="AL50" s="1"/>
  <c r="AJ51"/>
  <c r="AU76" i="27"/>
  <c r="AS85"/>
  <c r="I389"/>
  <c r="K388"/>
  <c r="Q389"/>
  <c r="S388"/>
  <c r="P382"/>
  <c r="E65" i="4"/>
  <c r="D65"/>
  <c r="M65"/>
  <c r="K65"/>
  <c r="L65"/>
  <c r="AF79" i="26"/>
  <c r="AE79"/>
  <c r="AF76" i="27"/>
  <c r="AG76"/>
  <c r="AB59"/>
  <c r="Y59"/>
  <c r="AA59" s="1"/>
  <c r="X59"/>
  <c r="W60" s="1"/>
  <c r="AD58"/>
  <c r="P51" i="24"/>
  <c r="Q51"/>
  <c r="T50"/>
  <c r="V50" s="1"/>
  <c r="S51"/>
  <c r="AL48" i="27"/>
  <c r="AM48" s="1"/>
  <c r="AF54" i="24"/>
  <c r="V62" i="16"/>
  <c r="U63"/>
  <c r="T82" i="26"/>
  <c r="O64" i="16"/>
  <c r="Z55" i="24"/>
  <c r="AB55" s="1"/>
  <c r="AE55"/>
  <c r="AC55"/>
  <c r="P64" i="16"/>
  <c r="R64"/>
  <c r="T63"/>
  <c r="E65"/>
  <c r="D65"/>
  <c r="AK55" i="25"/>
  <c r="AH56" s="1"/>
  <c r="T83" i="27"/>
  <c r="U82"/>
  <c r="M83"/>
  <c r="S83"/>
  <c r="K84"/>
  <c r="L85" s="1"/>
  <c r="O84"/>
  <c r="T84" s="1"/>
  <c r="R83" i="26"/>
  <c r="J84"/>
  <c r="N85"/>
  <c r="S85" s="1"/>
  <c r="L83"/>
  <c r="N84" i="25"/>
  <c r="S84" s="1"/>
  <c r="P84"/>
  <c r="O85" s="1"/>
  <c r="R83"/>
  <c r="AE75"/>
  <c r="H84"/>
  <c r="J84" s="1"/>
  <c r="T82"/>
  <c r="L83"/>
  <c r="I99"/>
  <c r="K53" i="24"/>
  <c r="I53"/>
  <c r="J53" s="1"/>
  <c r="J56" i="20"/>
  <c r="L52" i="24"/>
  <c r="AO50"/>
  <c r="G54"/>
  <c r="F54"/>
  <c r="AL50"/>
  <c r="J71" i="23"/>
  <c r="K71" s="1"/>
  <c r="L72" s="1"/>
  <c r="M70"/>
  <c r="F73"/>
  <c r="P73"/>
  <c r="I72"/>
  <c r="H72"/>
  <c r="G73" s="1"/>
  <c r="P54" i="20"/>
  <c r="Q54" s="1"/>
  <c r="R53"/>
  <c r="V47" i="23"/>
  <c r="R47"/>
  <c r="S47"/>
  <c r="T47" s="1"/>
  <c r="AC44" i="20"/>
  <c r="Y44"/>
  <c r="AB44" s="1"/>
  <c r="L38" i="17"/>
  <c r="R39" i="14"/>
  <c r="T39" s="1"/>
  <c r="M40"/>
  <c r="N40" s="1"/>
  <c r="G58" i="20"/>
  <c r="I57"/>
  <c r="AF39" i="16"/>
  <c r="AK38"/>
  <c r="AM38" s="1"/>
  <c r="AG39"/>
  <c r="AD40"/>
  <c r="Z40"/>
  <c r="I63"/>
  <c r="L63" s="1"/>
  <c r="N62"/>
  <c r="G64"/>
  <c r="M63"/>
  <c r="H64"/>
  <c r="J64"/>
  <c r="E70" i="10"/>
  <c r="C70"/>
  <c r="D70" s="1"/>
  <c r="G70" s="1"/>
  <c r="B71"/>
  <c r="F69"/>
  <c r="AA63"/>
  <c r="Y64"/>
  <c r="W74"/>
  <c r="X73"/>
  <c r="Z73"/>
  <c r="AB73" s="1"/>
  <c r="M72"/>
  <c r="P38" i="17"/>
  <c r="R37"/>
  <c r="J73" i="10"/>
  <c r="K73" s="1"/>
  <c r="N73" s="1"/>
  <c r="L73"/>
  <c r="I74"/>
  <c r="BC42" i="17"/>
  <c r="AZ43" s="1"/>
  <c r="BA44" s="1"/>
  <c r="AX43"/>
  <c r="AY43" s="1"/>
  <c r="AV44" s="1"/>
  <c r="BB42"/>
  <c r="BD42" s="1"/>
  <c r="BA43"/>
  <c r="AU65"/>
  <c r="AT65" s="1"/>
  <c r="AS66" s="1"/>
  <c r="AU66" s="1"/>
  <c r="AT66" s="1"/>
  <c r="AL40"/>
  <c r="AM40" s="1"/>
  <c r="AJ41" s="1"/>
  <c r="AK41"/>
  <c r="AA37"/>
  <c r="Y38"/>
  <c r="U38"/>
  <c r="W38" s="1"/>
  <c r="AC38"/>
  <c r="J38"/>
  <c r="K38" s="1"/>
  <c r="V38"/>
  <c r="G39"/>
  <c r="I38"/>
  <c r="F96"/>
  <c r="C66" i="14"/>
  <c r="B66" i="4"/>
  <c r="J65"/>
  <c r="N65"/>
  <c r="P65"/>
  <c r="I65"/>
  <c r="Q65"/>
  <c r="R65"/>
  <c r="H65"/>
  <c r="O65"/>
  <c r="A67" i="1"/>
  <c r="AO80" i="27" l="1"/>
  <c r="AT80" s="1"/>
  <c r="AP80"/>
  <c r="AN90" i="26"/>
  <c r="AS90" s="1"/>
  <c r="AO90"/>
  <c r="AN78" i="25"/>
  <c r="AS78" s="1"/>
  <c r="AO78"/>
  <c r="V80" i="30"/>
  <c r="W79"/>
  <c r="X79" s="1"/>
  <c r="Y79" s="1"/>
  <c r="P79"/>
  <c r="N80"/>
  <c r="O80" s="1"/>
  <c r="M81"/>
  <c r="N371" i="12"/>
  <c r="P371" s="1"/>
  <c r="Q371" s="1"/>
  <c r="AE376" i="26"/>
  <c r="AJ376" s="1"/>
  <c r="W371" i="12"/>
  <c r="Y371"/>
  <c r="Z371" s="1"/>
  <c r="AF371"/>
  <c r="AH371"/>
  <c r="AI371" s="1"/>
  <c r="T379" i="30"/>
  <c r="S376"/>
  <c r="O375"/>
  <c r="AU57" i="9"/>
  <c r="F376" i="30"/>
  <c r="F375"/>
  <c r="K379"/>
  <c r="J376"/>
  <c r="D379" i="1"/>
  <c r="B378" i="30"/>
  <c r="AG386" i="9"/>
  <c r="AG375"/>
  <c r="D376" i="16"/>
  <c r="E376"/>
  <c r="F376" i="25"/>
  <c r="K376" s="1"/>
  <c r="AF376"/>
  <c r="AO376"/>
  <c r="AE376"/>
  <c r="AN376"/>
  <c r="AS376" s="1"/>
  <c r="AO376" i="9"/>
  <c r="E376"/>
  <c r="R386" s="1"/>
  <c r="E377"/>
  <c r="AH386" s="1"/>
  <c r="E375"/>
  <c r="F376" i="26"/>
  <c r="K376" s="1"/>
  <c r="AO376"/>
  <c r="AF376"/>
  <c r="N376"/>
  <c r="S376" s="1"/>
  <c r="G66" i="4"/>
  <c r="F66"/>
  <c r="F70" i="10"/>
  <c r="AP375" i="27"/>
  <c r="G375"/>
  <c r="L375" s="1"/>
  <c r="O375"/>
  <c r="T375" s="1"/>
  <c r="AO375"/>
  <c r="B377" i="24"/>
  <c r="B377" i="12"/>
  <c r="B377" i="27"/>
  <c r="B377" i="25"/>
  <c r="D377" s="1"/>
  <c r="B377" i="9"/>
  <c r="B377" i="26"/>
  <c r="D377" s="1"/>
  <c r="B377" i="23"/>
  <c r="D377" s="1"/>
  <c r="B377" i="20"/>
  <c r="B377" i="4"/>
  <c r="B377" i="14"/>
  <c r="C377" s="1"/>
  <c r="B377" i="16"/>
  <c r="B377" i="17"/>
  <c r="D377" s="1"/>
  <c r="Y375" i="9"/>
  <c r="I386"/>
  <c r="Y378"/>
  <c r="I375"/>
  <c r="Q375"/>
  <c r="Q386"/>
  <c r="D376" i="20"/>
  <c r="E376"/>
  <c r="N376" i="4"/>
  <c r="G376"/>
  <c r="F376"/>
  <c r="R376"/>
  <c r="Q376"/>
  <c r="I376"/>
  <c r="K376"/>
  <c r="M376"/>
  <c r="O376"/>
  <c r="L376"/>
  <c r="P376"/>
  <c r="H376"/>
  <c r="J376"/>
  <c r="D376"/>
  <c r="E376"/>
  <c r="E376" i="27"/>
  <c r="D376"/>
  <c r="D377" i="12"/>
  <c r="D376"/>
  <c r="D378"/>
  <c r="AH376" i="24"/>
  <c r="N376"/>
  <c r="X376"/>
  <c r="D376"/>
  <c r="AS57" i="9"/>
  <c r="AR57"/>
  <c r="AR86" i="26"/>
  <c r="AT86" s="1"/>
  <c r="P382"/>
  <c r="R381"/>
  <c r="O381"/>
  <c r="H382"/>
  <c r="J381"/>
  <c r="AH51"/>
  <c r="AG51"/>
  <c r="AI51" s="1"/>
  <c r="AK51" s="1"/>
  <c r="AL51" s="1"/>
  <c r="AR77" i="25"/>
  <c r="AT77" s="1"/>
  <c r="AU77" i="27"/>
  <c r="AS86"/>
  <c r="P383"/>
  <c r="S389"/>
  <c r="Q390"/>
  <c r="K389"/>
  <c r="I390"/>
  <c r="AJ52" i="26"/>
  <c r="S53" i="20"/>
  <c r="U53" s="1"/>
  <c r="K56"/>
  <c r="M56" s="1"/>
  <c r="E66" i="4"/>
  <c r="D66"/>
  <c r="L66"/>
  <c r="M66"/>
  <c r="K66"/>
  <c r="AF80" i="26"/>
  <c r="AE80"/>
  <c r="AG77" i="27"/>
  <c r="AF77"/>
  <c r="AB60"/>
  <c r="AC59"/>
  <c r="X60" s="1"/>
  <c r="W61" s="1"/>
  <c r="AI49"/>
  <c r="U51" i="24"/>
  <c r="R51"/>
  <c r="P52" s="1"/>
  <c r="AH49" i="27"/>
  <c r="AJ49" s="1"/>
  <c r="AL49" s="1"/>
  <c r="V63" i="16"/>
  <c r="AA56" i="24"/>
  <c r="AD55"/>
  <c r="AF55" s="1"/>
  <c r="Z56"/>
  <c r="P65" i="16"/>
  <c r="U64"/>
  <c r="Q64"/>
  <c r="T64" s="1"/>
  <c r="O65"/>
  <c r="R65"/>
  <c r="E66"/>
  <c r="D66"/>
  <c r="AL55" i="25"/>
  <c r="AG56"/>
  <c r="AI56" s="1"/>
  <c r="U83" i="27"/>
  <c r="M84"/>
  <c r="O85"/>
  <c r="K85"/>
  <c r="L86" s="1"/>
  <c r="S84"/>
  <c r="U84" s="1"/>
  <c r="L84" i="26"/>
  <c r="T83"/>
  <c r="J85"/>
  <c r="R84"/>
  <c r="N86"/>
  <c r="S86" s="1"/>
  <c r="P85" i="25"/>
  <c r="O86" s="1"/>
  <c r="R84"/>
  <c r="N85"/>
  <c r="S85" s="1"/>
  <c r="AE76"/>
  <c r="H85"/>
  <c r="J85" s="1"/>
  <c r="T83"/>
  <c r="L84"/>
  <c r="I100"/>
  <c r="L53" i="24"/>
  <c r="AN50"/>
  <c r="AP50" s="1"/>
  <c r="H54"/>
  <c r="K54"/>
  <c r="I54"/>
  <c r="M71" i="23"/>
  <c r="AJ51" i="24"/>
  <c r="AK51"/>
  <c r="AM51" s="1"/>
  <c r="F74" i="23"/>
  <c r="P74"/>
  <c r="I73"/>
  <c r="H73"/>
  <c r="G74" s="1"/>
  <c r="J72"/>
  <c r="K72" s="1"/>
  <c r="P55" i="20"/>
  <c r="R54"/>
  <c r="S54" s="1"/>
  <c r="O55"/>
  <c r="T54"/>
  <c r="U47" i="23"/>
  <c r="W47" s="1"/>
  <c r="Q48"/>
  <c r="X45" i="20"/>
  <c r="Z45" s="1"/>
  <c r="AA45" s="1"/>
  <c r="AD44"/>
  <c r="M38" i="17"/>
  <c r="N38" s="1"/>
  <c r="O40" i="14"/>
  <c r="M41" s="1"/>
  <c r="N41" s="1"/>
  <c r="S40"/>
  <c r="Q40"/>
  <c r="L57" i="20"/>
  <c r="M64" i="16"/>
  <c r="J57" i="20"/>
  <c r="K57" s="1"/>
  <c r="H58"/>
  <c r="W59" s="1"/>
  <c r="AI39" i="16"/>
  <c r="AL39"/>
  <c r="AH39"/>
  <c r="Y41"/>
  <c r="AA41" s="1"/>
  <c r="AC40"/>
  <c r="AE40" s="1"/>
  <c r="X41"/>
  <c r="N63"/>
  <c r="G65"/>
  <c r="H65"/>
  <c r="I64"/>
  <c r="J65"/>
  <c r="C71" i="10"/>
  <c r="D71" s="1"/>
  <c r="B72"/>
  <c r="E71"/>
  <c r="F71" s="1"/>
  <c r="AA64"/>
  <c r="Y65"/>
  <c r="Z74"/>
  <c r="AB74" s="1"/>
  <c r="W75"/>
  <c r="X74"/>
  <c r="M73"/>
  <c r="J74"/>
  <c r="K74" s="1"/>
  <c r="N74" s="1"/>
  <c r="L74"/>
  <c r="I75"/>
  <c r="O38" i="17"/>
  <c r="Q38" s="1"/>
  <c r="S38" s="1"/>
  <c r="AQ40"/>
  <c r="AN41" s="1"/>
  <c r="AX44"/>
  <c r="AY44" s="1"/>
  <c r="AV45" s="1"/>
  <c r="AW46" s="1"/>
  <c r="AW45"/>
  <c r="BC43"/>
  <c r="AZ44" s="1"/>
  <c r="BA45" s="1"/>
  <c r="BB43"/>
  <c r="BD43" s="1"/>
  <c r="AS67"/>
  <c r="AL41"/>
  <c r="AM41" s="1"/>
  <c r="AJ42" s="1"/>
  <c r="AK42"/>
  <c r="AI44"/>
  <c r="AH44" s="1"/>
  <c r="AG45" s="1"/>
  <c r="T39"/>
  <c r="X38"/>
  <c r="Z38" s="1"/>
  <c r="AE38" s="1"/>
  <c r="AB38"/>
  <c r="AD38" s="1"/>
  <c r="AF38" s="1"/>
  <c r="L39"/>
  <c r="H39"/>
  <c r="F97"/>
  <c r="C67" i="14"/>
  <c r="N66" i="4"/>
  <c r="Q66"/>
  <c r="H66"/>
  <c r="I66"/>
  <c r="P66"/>
  <c r="O66"/>
  <c r="R66"/>
  <c r="J66"/>
  <c r="B67"/>
  <c r="A68" i="1"/>
  <c r="AO79" i="25" l="1"/>
  <c r="AN79"/>
  <c r="AN91" i="26"/>
  <c r="AS91" s="1"/>
  <c r="AO91"/>
  <c r="AP81" i="27"/>
  <c r="AO81"/>
  <c r="AT81" s="1"/>
  <c r="N81" i="30"/>
  <c r="O81" s="1"/>
  <c r="M82"/>
  <c r="P80"/>
  <c r="W80"/>
  <c r="X80" s="1"/>
  <c r="V81"/>
  <c r="G376"/>
  <c r="G375"/>
  <c r="J379"/>
  <c r="K376"/>
  <c r="S379"/>
  <c r="T376"/>
  <c r="J390" i="12"/>
  <c r="J376"/>
  <c r="G376" i="27"/>
  <c r="L376" s="1"/>
  <c r="AP376"/>
  <c r="O376"/>
  <c r="T376" s="1"/>
  <c r="R375" i="9"/>
  <c r="Z375"/>
  <c r="D377" i="16"/>
  <c r="E377"/>
  <c r="G377" i="4"/>
  <c r="F377"/>
  <c r="J377"/>
  <c r="E377"/>
  <c r="N377"/>
  <c r="H377"/>
  <c r="P377"/>
  <c r="I377"/>
  <c r="D377"/>
  <c r="K377"/>
  <c r="L377"/>
  <c r="R377"/>
  <c r="O377"/>
  <c r="M377"/>
  <c r="Q377"/>
  <c r="AO377" i="9"/>
  <c r="F377"/>
  <c r="AI386" s="1"/>
  <c r="F375"/>
  <c r="F376"/>
  <c r="S386" s="1"/>
  <c r="D377" i="27"/>
  <c r="E377"/>
  <c r="X377" i="24"/>
  <c r="D377"/>
  <c r="AH377"/>
  <c r="N377"/>
  <c r="AO376" i="27"/>
  <c r="AT376" s="1"/>
  <c r="Z378" i="9"/>
  <c r="J386"/>
  <c r="AN377" i="25"/>
  <c r="AS377" s="1"/>
  <c r="D380" i="1"/>
  <c r="B379" i="30"/>
  <c r="G67" i="4"/>
  <c r="F67"/>
  <c r="AB376" i="12"/>
  <c r="AB390"/>
  <c r="S390"/>
  <c r="S376"/>
  <c r="J375" i="9"/>
  <c r="K375" s="1"/>
  <c r="E377" i="20"/>
  <c r="D377"/>
  <c r="F377" i="26"/>
  <c r="K377" s="1"/>
  <c r="AO377"/>
  <c r="AF377"/>
  <c r="AN377"/>
  <c r="AS377" s="1"/>
  <c r="AE377"/>
  <c r="N377"/>
  <c r="S377" s="1"/>
  <c r="AO377" i="25"/>
  <c r="F377"/>
  <c r="K377" s="1"/>
  <c r="AF377"/>
  <c r="E376" i="12"/>
  <c r="K390" s="1"/>
  <c r="E378"/>
  <c r="AC390" s="1"/>
  <c r="E377"/>
  <c r="T390" s="1"/>
  <c r="AE377" i="25"/>
  <c r="AH375" i="9"/>
  <c r="AI375" s="1"/>
  <c r="B378" i="24"/>
  <c r="B378" i="12"/>
  <c r="B378" i="9"/>
  <c r="B378" i="27"/>
  <c r="B378" i="25"/>
  <c r="D378" s="1"/>
  <c r="B378" i="26"/>
  <c r="D378" s="1"/>
  <c r="B378" i="23"/>
  <c r="D378" s="1"/>
  <c r="B378" i="16"/>
  <c r="B378" i="14"/>
  <c r="C378" s="1"/>
  <c r="B378" i="4"/>
  <c r="B378" i="20"/>
  <c r="B378" i="17"/>
  <c r="D378" s="1"/>
  <c r="AQ58" i="9"/>
  <c r="AT57"/>
  <c r="AV57" s="1"/>
  <c r="AR87" i="26"/>
  <c r="AT87" s="1"/>
  <c r="AH52"/>
  <c r="H383"/>
  <c r="J382"/>
  <c r="O382"/>
  <c r="R382"/>
  <c r="P383"/>
  <c r="AG52"/>
  <c r="AI52" s="1"/>
  <c r="AJ53" s="1"/>
  <c r="AR78" i="25"/>
  <c r="AS79" s="1"/>
  <c r="AU78" i="27"/>
  <c r="AS87"/>
  <c r="P384"/>
  <c r="I391"/>
  <c r="K390"/>
  <c r="Q391"/>
  <c r="S390"/>
  <c r="E67" i="4"/>
  <c r="D67"/>
  <c r="M67"/>
  <c r="K67"/>
  <c r="L67"/>
  <c r="T84" i="26"/>
  <c r="AG78" i="27"/>
  <c r="AF78"/>
  <c r="AE81" i="26"/>
  <c r="AF81"/>
  <c r="Z60" i="27"/>
  <c r="AD59"/>
  <c r="Y60"/>
  <c r="AA60" s="1"/>
  <c r="AC60" s="1"/>
  <c r="AK50"/>
  <c r="Q52" i="24"/>
  <c r="T51"/>
  <c r="V51" s="1"/>
  <c r="S52"/>
  <c r="U65" i="16"/>
  <c r="AJ54" i="26"/>
  <c r="R66" i="16"/>
  <c r="AB56" i="24"/>
  <c r="Z57" s="1"/>
  <c r="Q65" i="16"/>
  <c r="T65" s="1"/>
  <c r="AM49" i="27"/>
  <c r="AI50"/>
  <c r="AH50"/>
  <c r="AJ50" s="1"/>
  <c r="AE56" i="24"/>
  <c r="AC56"/>
  <c r="V64" i="16"/>
  <c r="P66"/>
  <c r="O66"/>
  <c r="T85" i="27"/>
  <c r="E67" i="16"/>
  <c r="D67"/>
  <c r="AK56" i="25"/>
  <c r="AJ57"/>
  <c r="AH57"/>
  <c r="M85" i="27"/>
  <c r="L85" i="26"/>
  <c r="S85" i="27"/>
  <c r="K86"/>
  <c r="L87" s="1"/>
  <c r="O86"/>
  <c r="T86" s="1"/>
  <c r="N87" i="26"/>
  <c r="R85"/>
  <c r="J86"/>
  <c r="N86" i="25"/>
  <c r="P86"/>
  <c r="O87" s="1"/>
  <c r="R85"/>
  <c r="AE77"/>
  <c r="H86"/>
  <c r="J86" s="1"/>
  <c r="T84"/>
  <c r="L85"/>
  <c r="K87"/>
  <c r="I101"/>
  <c r="M72" i="23"/>
  <c r="AO51" i="24"/>
  <c r="G55"/>
  <c r="F55"/>
  <c r="J54"/>
  <c r="L54" s="1"/>
  <c r="AL51"/>
  <c r="AJ52" s="1"/>
  <c r="I74" i="23"/>
  <c r="L73"/>
  <c r="F75"/>
  <c r="H74"/>
  <c r="G75" s="1"/>
  <c r="P75"/>
  <c r="J73"/>
  <c r="K73" s="1"/>
  <c r="V48"/>
  <c r="R48"/>
  <c r="S48"/>
  <c r="T48" s="1"/>
  <c r="Q55" i="20"/>
  <c r="O56"/>
  <c r="T55"/>
  <c r="U54"/>
  <c r="Y45"/>
  <c r="AB45" s="1"/>
  <c r="AC45"/>
  <c r="R38" i="17"/>
  <c r="P40" i="14"/>
  <c r="Q41" s="1"/>
  <c r="M57" i="20"/>
  <c r="G59"/>
  <c r="I58"/>
  <c r="AG40" i="16"/>
  <c r="AF40"/>
  <c r="AK39"/>
  <c r="AM39" s="1"/>
  <c r="Z41"/>
  <c r="AD41"/>
  <c r="G66"/>
  <c r="I65"/>
  <c r="L65" s="1"/>
  <c r="L64"/>
  <c r="N64" s="1"/>
  <c r="H66"/>
  <c r="J66"/>
  <c r="B73" i="10"/>
  <c r="E72"/>
  <c r="C72"/>
  <c r="G71"/>
  <c r="D72"/>
  <c r="AA65"/>
  <c r="Y66"/>
  <c r="X75"/>
  <c r="Z75"/>
  <c r="AB75" s="1"/>
  <c r="W76"/>
  <c r="M74"/>
  <c r="P39" i="17"/>
  <c r="I76" i="10"/>
  <c r="J75"/>
  <c r="K75" s="1"/>
  <c r="N75" s="1"/>
  <c r="L75"/>
  <c r="AX45" i="17"/>
  <c r="AY45" s="1"/>
  <c r="BC44"/>
  <c r="AZ45" s="1"/>
  <c r="BA46" s="1"/>
  <c r="BB44"/>
  <c r="BD44" s="1"/>
  <c r="AU67"/>
  <c r="AT67" s="1"/>
  <c r="AS68" s="1"/>
  <c r="AQ41"/>
  <c r="AN42" s="1"/>
  <c r="AP41"/>
  <c r="AR41" s="1"/>
  <c r="AO42"/>
  <c r="AL42"/>
  <c r="AM42" s="1"/>
  <c r="AJ43" s="1"/>
  <c r="AK43"/>
  <c r="AA38"/>
  <c r="Y39"/>
  <c r="U39"/>
  <c r="W39" s="1"/>
  <c r="AC39"/>
  <c r="J39"/>
  <c r="V39"/>
  <c r="G40"/>
  <c r="I39"/>
  <c r="F98"/>
  <c r="C68" i="14"/>
  <c r="J67" i="4"/>
  <c r="I67"/>
  <c r="P67"/>
  <c r="R67"/>
  <c r="H67"/>
  <c r="N67"/>
  <c r="O67"/>
  <c r="Q67"/>
  <c r="B68"/>
  <c r="A69" i="1"/>
  <c r="P81" i="30" l="1"/>
  <c r="U80"/>
  <c r="X82" s="1"/>
  <c r="M83"/>
  <c r="N82"/>
  <c r="O82" s="1"/>
  <c r="AN92" i="26"/>
  <c r="AS92" s="1"/>
  <c r="AO92"/>
  <c r="W81" i="30"/>
  <c r="X81" s="1"/>
  <c r="V82"/>
  <c r="AO82" i="27"/>
  <c r="AT82" s="1"/>
  <c r="AP82"/>
  <c r="AO80" i="25"/>
  <c r="AN80"/>
  <c r="AS80" s="1"/>
  <c r="Y80" i="30"/>
  <c r="Y81" s="1"/>
  <c r="S375" i="9"/>
  <c r="AA375"/>
  <c r="U379" i="30"/>
  <c r="U376"/>
  <c r="L379"/>
  <c r="L376"/>
  <c r="D380"/>
  <c r="D379"/>
  <c r="I378" i="4"/>
  <c r="G378"/>
  <c r="F378"/>
  <c r="O378"/>
  <c r="J378"/>
  <c r="P378"/>
  <c r="R378"/>
  <c r="H378"/>
  <c r="K378"/>
  <c r="L378"/>
  <c r="Q378"/>
  <c r="N378"/>
  <c r="E378"/>
  <c r="M378"/>
  <c r="D378"/>
  <c r="D378" i="16"/>
  <c r="E378"/>
  <c r="AF378" i="26"/>
  <c r="AO378"/>
  <c r="F378"/>
  <c r="K378" s="1"/>
  <c r="AN378"/>
  <c r="AS378" s="1"/>
  <c r="N378"/>
  <c r="S378" s="1"/>
  <c r="E378" i="27"/>
  <c r="D378"/>
  <c r="F378" i="12"/>
  <c r="AD390" s="1"/>
  <c r="F377"/>
  <c r="U390" s="1"/>
  <c r="F376"/>
  <c r="L390" s="1"/>
  <c r="T376"/>
  <c r="U376" s="1"/>
  <c r="B379" i="24"/>
  <c r="B379" i="12"/>
  <c r="B379" i="27"/>
  <c r="B379" i="25"/>
  <c r="D379" s="1"/>
  <c r="B379" i="26"/>
  <c r="D379" s="1"/>
  <c r="B379" i="9"/>
  <c r="B379" i="20"/>
  <c r="B379" i="16"/>
  <c r="B379" i="4"/>
  <c r="B379" i="23"/>
  <c r="D379" s="1"/>
  <c r="B379" i="14"/>
  <c r="C379" s="1"/>
  <c r="B379" i="17"/>
  <c r="D379" s="1"/>
  <c r="G68" i="4"/>
  <c r="F68"/>
  <c r="AU58" i="9"/>
  <c r="D378" i="20"/>
  <c r="E378"/>
  <c r="AF378" i="25"/>
  <c r="AO378"/>
  <c r="F378"/>
  <c r="K378" s="1"/>
  <c r="AE378"/>
  <c r="AN378"/>
  <c r="AS378" s="1"/>
  <c r="AO378" i="9"/>
  <c r="G377"/>
  <c r="AJ386" s="1"/>
  <c r="G375"/>
  <c r="L375" s="1"/>
  <c r="N375" s="1"/>
  <c r="O375" s="1"/>
  <c r="G376"/>
  <c r="T386" s="1"/>
  <c r="X378" i="24"/>
  <c r="D378"/>
  <c r="AH378"/>
  <c r="N378"/>
  <c r="AE378" i="26"/>
  <c r="AJ378" s="1"/>
  <c r="AC376" i="12"/>
  <c r="D381" i="1"/>
  <c r="B380" i="30"/>
  <c r="G377" i="27"/>
  <c r="L377" s="1"/>
  <c r="AP377"/>
  <c r="O377"/>
  <c r="T377" s="1"/>
  <c r="AA378" i="9"/>
  <c r="K386"/>
  <c r="AO377" i="27"/>
  <c r="K376" i="12"/>
  <c r="L376" s="1"/>
  <c r="AR58" i="9"/>
  <c r="AS58"/>
  <c r="AR88" i="26"/>
  <c r="AS89" s="1"/>
  <c r="O383"/>
  <c r="J383"/>
  <c r="H384"/>
  <c r="R383"/>
  <c r="P384"/>
  <c r="T85"/>
  <c r="AK52"/>
  <c r="AG53" s="1"/>
  <c r="AI53" s="1"/>
  <c r="AT78" i="25"/>
  <c r="AL52" i="26"/>
  <c r="AU79" i="27"/>
  <c r="AS88"/>
  <c r="Q392"/>
  <c r="S391"/>
  <c r="I392"/>
  <c r="K391"/>
  <c r="P385"/>
  <c r="E68" i="4"/>
  <c r="D68"/>
  <c r="L68"/>
  <c r="M68"/>
  <c r="K68"/>
  <c r="AG79" i="27"/>
  <c r="AF79"/>
  <c r="AF82" i="26"/>
  <c r="AE82"/>
  <c r="AD60" i="27"/>
  <c r="Y61"/>
  <c r="AA61" s="1"/>
  <c r="AB61"/>
  <c r="Z61"/>
  <c r="X61"/>
  <c r="W62" s="1"/>
  <c r="U52" i="24"/>
  <c r="R52"/>
  <c r="Q53" s="1"/>
  <c r="S53" s="1"/>
  <c r="R67" i="16"/>
  <c r="V65"/>
  <c r="O67"/>
  <c r="U66"/>
  <c r="AD56" i="24"/>
  <c r="AF56" s="1"/>
  <c r="AA57"/>
  <c r="AB57" s="1"/>
  <c r="AA58" s="1"/>
  <c r="AK51" i="27"/>
  <c r="AL50"/>
  <c r="P67" i="16"/>
  <c r="Q66"/>
  <c r="T66" s="1"/>
  <c r="U85" i="27"/>
  <c r="E68" i="16"/>
  <c r="D68"/>
  <c r="AG57" i="25"/>
  <c r="AI57" s="1"/>
  <c r="AL56"/>
  <c r="M86" i="27"/>
  <c r="L86" i="26"/>
  <c r="O87" i="27"/>
  <c r="K87"/>
  <c r="L88" s="1"/>
  <c r="S86"/>
  <c r="J87" i="26"/>
  <c r="L87" s="1"/>
  <c r="R86"/>
  <c r="S87" s="1"/>
  <c r="N88"/>
  <c r="P87" i="25"/>
  <c r="O88" s="1"/>
  <c r="R86"/>
  <c r="N87"/>
  <c r="S87" s="1"/>
  <c r="S86"/>
  <c r="AE78"/>
  <c r="H87"/>
  <c r="J87" s="1"/>
  <c r="T85"/>
  <c r="L86"/>
  <c r="I102"/>
  <c r="M73" i="23"/>
  <c r="AN51" i="24"/>
  <c r="AP51" s="1"/>
  <c r="H55"/>
  <c r="F56" s="1"/>
  <c r="I55"/>
  <c r="K55"/>
  <c r="AK52"/>
  <c r="AM52" s="1"/>
  <c r="L74" i="23"/>
  <c r="P76"/>
  <c r="I75"/>
  <c r="H75"/>
  <c r="G76" s="1"/>
  <c r="F76"/>
  <c r="J74"/>
  <c r="K74" s="1"/>
  <c r="L75" s="1"/>
  <c r="P56" i="20"/>
  <c r="R55"/>
  <c r="U48" i="23"/>
  <c r="W48" s="1"/>
  <c r="Q49"/>
  <c r="X46" i="20"/>
  <c r="Z46" s="1"/>
  <c r="AA46" s="1"/>
  <c r="AD45"/>
  <c r="O39" i="17"/>
  <c r="Q39" s="1"/>
  <c r="S39" s="1"/>
  <c r="R40" i="14"/>
  <c r="T40" s="1"/>
  <c r="O41"/>
  <c r="M42" s="1"/>
  <c r="N42" s="1"/>
  <c r="L58" i="20"/>
  <c r="H59"/>
  <c r="W60" s="1"/>
  <c r="J58"/>
  <c r="K58" s="1"/>
  <c r="I66" i="16"/>
  <c r="L66" s="1"/>
  <c r="AI40"/>
  <c r="AL40"/>
  <c r="AH40"/>
  <c r="Y42"/>
  <c r="AA42" s="1"/>
  <c r="AC41"/>
  <c r="AE41" s="1"/>
  <c r="X42"/>
  <c r="G67"/>
  <c r="M65"/>
  <c r="N65" s="1"/>
  <c r="M66"/>
  <c r="H67"/>
  <c r="J67"/>
  <c r="F72" i="10"/>
  <c r="G72"/>
  <c r="E73"/>
  <c r="C73"/>
  <c r="D73" s="1"/>
  <c r="G73" s="1"/>
  <c r="B74"/>
  <c r="AA66"/>
  <c r="Y67"/>
  <c r="X76"/>
  <c r="Z76"/>
  <c r="AB76" s="1"/>
  <c r="W77"/>
  <c r="M75"/>
  <c r="J76"/>
  <c r="K76" s="1"/>
  <c r="N76" s="1"/>
  <c r="L76"/>
  <c r="I77"/>
  <c r="K39" i="17"/>
  <c r="M39" s="1"/>
  <c r="N39" s="1"/>
  <c r="BC45"/>
  <c r="AZ46" s="1"/>
  <c r="BA47" s="1"/>
  <c r="BB45"/>
  <c r="BD45" s="1"/>
  <c r="AU68"/>
  <c r="AT68" s="1"/>
  <c r="AS69" s="1"/>
  <c r="AV46"/>
  <c r="AQ42"/>
  <c r="AN43" s="1"/>
  <c r="AO44" s="1"/>
  <c r="AL43"/>
  <c r="AM43" s="1"/>
  <c r="AJ44" s="1"/>
  <c r="AK44"/>
  <c r="AP42"/>
  <c r="AR42" s="1"/>
  <c r="AO43"/>
  <c r="AI45"/>
  <c r="AH45" s="1"/>
  <c r="AG46" s="1"/>
  <c r="AB39"/>
  <c r="AD39" s="1"/>
  <c r="T40"/>
  <c r="X39"/>
  <c r="Z39" s="1"/>
  <c r="AA39" s="1"/>
  <c r="H40"/>
  <c r="F99"/>
  <c r="C69" i="14"/>
  <c r="B69" i="4"/>
  <c r="H68"/>
  <c r="R68"/>
  <c r="O68"/>
  <c r="I68"/>
  <c r="J68"/>
  <c r="Q68"/>
  <c r="N68"/>
  <c r="P68"/>
  <c r="A70" i="1"/>
  <c r="P82" i="30" l="1"/>
  <c r="AO83" i="27"/>
  <c r="AT83" s="1"/>
  <c r="AP83"/>
  <c r="AO93" i="26"/>
  <c r="AN93"/>
  <c r="AS93" s="1"/>
  <c r="AN81" i="25"/>
  <c r="AS81" s="1"/>
  <c r="AO81"/>
  <c r="W82" i="30"/>
  <c r="Y82" s="1"/>
  <c r="V83"/>
  <c r="N83"/>
  <c r="O83" s="1"/>
  <c r="M84"/>
  <c r="AJ375" i="9"/>
  <c r="AL375" s="1"/>
  <c r="AM375" s="1"/>
  <c r="AN379" i="25"/>
  <c r="AS379" s="1"/>
  <c r="T375" i="9"/>
  <c r="AD376" i="12"/>
  <c r="AO378" i="27"/>
  <c r="AE379" i="25"/>
  <c r="V375" i="9"/>
  <c r="W375" s="1"/>
  <c r="AB375"/>
  <c r="AD375" s="1"/>
  <c r="O378" i="30"/>
  <c r="E380"/>
  <c r="E379"/>
  <c r="K383"/>
  <c r="I380"/>
  <c r="T383"/>
  <c r="R380"/>
  <c r="G69" i="4"/>
  <c r="F69"/>
  <c r="B380" i="24"/>
  <c r="B380" i="12"/>
  <c r="B380" i="9"/>
  <c r="B380" i="27"/>
  <c r="B380" i="25"/>
  <c r="D380" s="1"/>
  <c r="B380" i="26"/>
  <c r="D380" s="1"/>
  <c r="B380" i="23"/>
  <c r="D380" s="1"/>
  <c r="B380" i="14"/>
  <c r="C380" s="1"/>
  <c r="B380" i="4"/>
  <c r="B380" i="16"/>
  <c r="B380" i="20"/>
  <c r="B380" i="17"/>
  <c r="D380" s="1"/>
  <c r="D379" i="16"/>
  <c r="E379"/>
  <c r="AO379" i="9"/>
  <c r="D380"/>
  <c r="D381"/>
  <c r="D379"/>
  <c r="AF379" i="25"/>
  <c r="F379"/>
  <c r="AO379"/>
  <c r="G376" i="12"/>
  <c r="M390" s="1"/>
  <c r="G378"/>
  <c r="AE390" s="1"/>
  <c r="G377"/>
  <c r="V390" s="1"/>
  <c r="G378" i="27"/>
  <c r="L378" s="1"/>
  <c r="AP378"/>
  <c r="O378"/>
  <c r="T378" s="1"/>
  <c r="AE375" i="9"/>
  <c r="D382" i="1"/>
  <c r="B381" i="30"/>
  <c r="L386" i="9"/>
  <c r="AB378"/>
  <c r="G379" i="4"/>
  <c r="F379"/>
  <c r="J379"/>
  <c r="K379"/>
  <c r="N379"/>
  <c r="H379"/>
  <c r="Q379"/>
  <c r="D379"/>
  <c r="M379"/>
  <c r="P379"/>
  <c r="R379"/>
  <c r="O379"/>
  <c r="I379"/>
  <c r="L379"/>
  <c r="E379"/>
  <c r="E379" i="20"/>
  <c r="D379"/>
  <c r="AO379" i="26"/>
  <c r="F379"/>
  <c r="K379" s="1"/>
  <c r="AF379"/>
  <c r="AE379"/>
  <c r="AJ379" s="1"/>
  <c r="N379"/>
  <c r="S379" s="1"/>
  <c r="D379" i="27"/>
  <c r="E379"/>
  <c r="AH379" i="24"/>
  <c r="N379"/>
  <c r="X379"/>
  <c r="D379"/>
  <c r="AN379" i="26"/>
  <c r="AS379" s="1"/>
  <c r="AQ59" i="9"/>
  <c r="AT58"/>
  <c r="AV58" s="1"/>
  <c r="AH53" i="26"/>
  <c r="AT88"/>
  <c r="AK53"/>
  <c r="AL53" s="1"/>
  <c r="O384"/>
  <c r="P385"/>
  <c r="R384"/>
  <c r="J384"/>
  <c r="H385"/>
  <c r="AR79" i="25"/>
  <c r="AT79" s="1"/>
  <c r="AU80" i="27"/>
  <c r="AS89"/>
  <c r="P386"/>
  <c r="K392"/>
  <c r="I393"/>
  <c r="S392"/>
  <c r="Q393"/>
  <c r="S55" i="20"/>
  <c r="U55" s="1"/>
  <c r="E69" i="4"/>
  <c r="D69"/>
  <c r="M69"/>
  <c r="K69"/>
  <c r="L69"/>
  <c r="AF83" i="26"/>
  <c r="AE83"/>
  <c r="AG80" i="27"/>
  <c r="AF80"/>
  <c r="AC61"/>
  <c r="AD61" s="1"/>
  <c r="AB62"/>
  <c r="P53" i="24"/>
  <c r="T52"/>
  <c r="V52" s="1"/>
  <c r="R53"/>
  <c r="P54" s="1"/>
  <c r="U53"/>
  <c r="R68" i="16"/>
  <c r="P68"/>
  <c r="AE57" i="24"/>
  <c r="V66" i="16"/>
  <c r="AC57" i="24"/>
  <c r="AC58" s="1"/>
  <c r="AI51" i="27"/>
  <c r="AM50"/>
  <c r="AH51"/>
  <c r="AJ51" s="1"/>
  <c r="U67" i="16"/>
  <c r="Z58" i="24"/>
  <c r="AB58" s="1"/>
  <c r="Q67" i="16"/>
  <c r="T67" s="1"/>
  <c r="U86" i="27"/>
  <c r="O68" i="16"/>
  <c r="E69"/>
  <c r="D69"/>
  <c r="AK57" i="25"/>
  <c r="AH58" s="1"/>
  <c r="AJ58"/>
  <c r="T87" i="27"/>
  <c r="M87"/>
  <c r="S87"/>
  <c r="K88"/>
  <c r="L89" s="1"/>
  <c r="O88"/>
  <c r="T88" s="1"/>
  <c r="T86" i="26"/>
  <c r="N89"/>
  <c r="S89" s="1"/>
  <c r="R87"/>
  <c r="S88" s="1"/>
  <c r="J88"/>
  <c r="L88" s="1"/>
  <c r="N88" i="25"/>
  <c r="P88"/>
  <c r="O89" s="1"/>
  <c r="R87"/>
  <c r="AE79"/>
  <c r="H88"/>
  <c r="J88" s="1"/>
  <c r="K89" s="1"/>
  <c r="K88"/>
  <c r="T86"/>
  <c r="L87"/>
  <c r="I103"/>
  <c r="AO52" i="24"/>
  <c r="G56"/>
  <c r="I56" s="1"/>
  <c r="J55"/>
  <c r="L55" s="1"/>
  <c r="AL52"/>
  <c r="AN52" s="1"/>
  <c r="M74" i="23"/>
  <c r="F77"/>
  <c r="H76"/>
  <c r="G77" s="1"/>
  <c r="P77"/>
  <c r="I76"/>
  <c r="J75"/>
  <c r="K75" s="1"/>
  <c r="O57" i="20"/>
  <c r="Q56"/>
  <c r="V49" i="23"/>
  <c r="R49"/>
  <c r="S49"/>
  <c r="T49" s="1"/>
  <c r="AC46" i="20"/>
  <c r="Y46"/>
  <c r="AB46" s="1"/>
  <c r="P40" i="17"/>
  <c r="S41" i="14"/>
  <c r="P41"/>
  <c r="Q42" s="1"/>
  <c r="M58" i="20"/>
  <c r="G60"/>
  <c r="I59"/>
  <c r="J59" s="1"/>
  <c r="K59" s="1"/>
  <c r="I67" i="16"/>
  <c r="L67" s="1"/>
  <c r="AF41"/>
  <c r="AG41"/>
  <c r="AK40"/>
  <c r="AM40" s="1"/>
  <c r="AD42"/>
  <c r="Z42"/>
  <c r="J68"/>
  <c r="G68"/>
  <c r="M67"/>
  <c r="H68"/>
  <c r="N66"/>
  <c r="E74" i="10"/>
  <c r="C74"/>
  <c r="D74" s="1"/>
  <c r="G74" s="1"/>
  <c r="B75"/>
  <c r="F73"/>
  <c r="X77"/>
  <c r="Z77"/>
  <c r="AB77" s="1"/>
  <c r="W78"/>
  <c r="AA67"/>
  <c r="Y68"/>
  <c r="M76"/>
  <c r="I78"/>
  <c r="J77"/>
  <c r="K77" s="1"/>
  <c r="N77" s="1"/>
  <c r="L77"/>
  <c r="L40" i="17"/>
  <c r="R39"/>
  <c r="AQ43"/>
  <c r="AN44" s="1"/>
  <c r="AO45" s="1"/>
  <c r="AP43"/>
  <c r="AR43" s="1"/>
  <c r="AU69"/>
  <c r="AT69" s="1"/>
  <c r="AS70" s="1"/>
  <c r="AU70" s="1"/>
  <c r="AT70" s="1"/>
  <c r="AW47"/>
  <c r="AX46"/>
  <c r="AL44"/>
  <c r="AM44" s="1"/>
  <c r="BB46"/>
  <c r="BD46" s="1"/>
  <c r="AK45"/>
  <c r="AE39"/>
  <c r="Y40"/>
  <c r="U40"/>
  <c r="W40" s="1"/>
  <c r="AC40"/>
  <c r="J40"/>
  <c r="V40"/>
  <c r="AF39"/>
  <c r="I40"/>
  <c r="G41"/>
  <c r="F100"/>
  <c r="C70" i="14"/>
  <c r="Q69" i="4"/>
  <c r="N69"/>
  <c r="R69"/>
  <c r="J69"/>
  <c r="P69"/>
  <c r="I69"/>
  <c r="H69"/>
  <c r="O69"/>
  <c r="B70"/>
  <c r="A71" i="1"/>
  <c r="X62" i="27" l="1"/>
  <c r="W63" s="1"/>
  <c r="N84" i="30"/>
  <c r="O84" s="1"/>
  <c r="M85"/>
  <c r="V84"/>
  <c r="W83"/>
  <c r="X83" s="1"/>
  <c r="AO82" i="25"/>
  <c r="AN82"/>
  <c r="AS82" s="1"/>
  <c r="P83" i="30"/>
  <c r="P84" s="1"/>
  <c r="AO94" i="26"/>
  <c r="AN94"/>
  <c r="AS94" s="1"/>
  <c r="AO84" i="27"/>
  <c r="AT84" s="1"/>
  <c r="AP84"/>
  <c r="V376" i="12"/>
  <c r="M376"/>
  <c r="AU59" i="9"/>
  <c r="AE376" i="12"/>
  <c r="AH54" i="26"/>
  <c r="I383" i="30"/>
  <c r="J380"/>
  <c r="F380"/>
  <c r="F379"/>
  <c r="R383"/>
  <c r="S380"/>
  <c r="G70" i="4"/>
  <c r="F70"/>
  <c r="AP379" i="27"/>
  <c r="G379"/>
  <c r="L379" s="1"/>
  <c r="O379"/>
  <c r="T379" s="1"/>
  <c r="D383" i="1"/>
  <c r="B382" i="30"/>
  <c r="Y379" i="9"/>
  <c r="I390"/>
  <c r="Y382"/>
  <c r="I379"/>
  <c r="Q379"/>
  <c r="Q390"/>
  <c r="D380" i="16"/>
  <c r="E380"/>
  <c r="AF380" i="26"/>
  <c r="AN380"/>
  <c r="AS380" s="1"/>
  <c r="F380"/>
  <c r="K380" s="1"/>
  <c r="AE380"/>
  <c r="AJ380" s="1"/>
  <c r="AO380"/>
  <c r="N380"/>
  <c r="S380" s="1"/>
  <c r="E380" i="27"/>
  <c r="D380"/>
  <c r="H378" i="12"/>
  <c r="AF390" s="1"/>
  <c r="H377"/>
  <c r="W390" s="1"/>
  <c r="H376"/>
  <c r="N390" s="1"/>
  <c r="B381" i="24"/>
  <c r="B381" i="12"/>
  <c r="B381" i="27"/>
  <c r="B381" i="25"/>
  <c r="D381" s="1"/>
  <c r="B381" i="26"/>
  <c r="D381" s="1"/>
  <c r="B381" i="9"/>
  <c r="B381" i="23"/>
  <c r="D381" s="1"/>
  <c r="B381" i="20"/>
  <c r="B381" i="4"/>
  <c r="B381" i="14"/>
  <c r="C381" s="1"/>
  <c r="B381" i="16"/>
  <c r="B381" i="17"/>
  <c r="D381" s="1"/>
  <c r="AO379" i="27"/>
  <c r="AT379" s="1"/>
  <c r="AG390" i="9"/>
  <c r="AG379"/>
  <c r="E380" i="20"/>
  <c r="D380"/>
  <c r="G380" i="4"/>
  <c r="F380"/>
  <c r="R380"/>
  <c r="N380"/>
  <c r="P380"/>
  <c r="H380"/>
  <c r="M380"/>
  <c r="E380"/>
  <c r="K380"/>
  <c r="D380"/>
  <c r="O380"/>
  <c r="Q380"/>
  <c r="I380"/>
  <c r="J380"/>
  <c r="L380"/>
  <c r="AO380" i="25"/>
  <c r="AN381" s="1"/>
  <c r="AS381" s="1"/>
  <c r="AF380"/>
  <c r="AE381" s="1"/>
  <c r="AE380"/>
  <c r="F380"/>
  <c r="K380" s="1"/>
  <c r="AN380"/>
  <c r="AS380" s="1"/>
  <c r="AO380" i="9"/>
  <c r="E380"/>
  <c r="R390" s="1"/>
  <c r="E381"/>
  <c r="AH390" s="1"/>
  <c r="E379"/>
  <c r="X380" i="24"/>
  <c r="D380"/>
  <c r="AH380"/>
  <c r="N380"/>
  <c r="AS59" i="9"/>
  <c r="AR59"/>
  <c r="AG54" i="26"/>
  <c r="AI54" s="1"/>
  <c r="AR89"/>
  <c r="AT89" s="1"/>
  <c r="R385"/>
  <c r="P386"/>
  <c r="O385"/>
  <c r="H386"/>
  <c r="J385"/>
  <c r="AR80" i="25"/>
  <c r="AT80" s="1"/>
  <c r="AU81" i="27"/>
  <c r="AS90"/>
  <c r="T56" i="20"/>
  <c r="P387" i="27"/>
  <c r="Q394"/>
  <c r="S393"/>
  <c r="I394"/>
  <c r="K393"/>
  <c r="E70" i="4"/>
  <c r="D70"/>
  <c r="L70"/>
  <c r="M70"/>
  <c r="K70"/>
  <c r="AF81" i="27"/>
  <c r="AG81"/>
  <c r="AE84" i="26"/>
  <c r="AF84"/>
  <c r="Z62" i="27"/>
  <c r="Y62"/>
  <c r="AA62" s="1"/>
  <c r="AC62" s="1"/>
  <c r="AD62" s="1"/>
  <c r="Q54" i="24"/>
  <c r="R54" s="1"/>
  <c r="T53"/>
  <c r="AD57"/>
  <c r="AE58" s="1"/>
  <c r="V53"/>
  <c r="S54"/>
  <c r="V67" i="16"/>
  <c r="P69"/>
  <c r="O69"/>
  <c r="AL51" i="27"/>
  <c r="AH52" s="1"/>
  <c r="AJ52" s="1"/>
  <c r="AK53" s="1"/>
  <c r="AK52"/>
  <c r="AM51"/>
  <c r="U68" i="16"/>
  <c r="M75" i="23"/>
  <c r="AA59" i="24"/>
  <c r="AD58"/>
  <c r="Q68" i="16"/>
  <c r="T68" s="1"/>
  <c r="R69"/>
  <c r="E70"/>
  <c r="D70"/>
  <c r="AL57" i="25"/>
  <c r="AG58"/>
  <c r="AI58" s="1"/>
  <c r="U87" i="27"/>
  <c r="T87" i="26"/>
  <c r="M88" i="27"/>
  <c r="O89"/>
  <c r="K89"/>
  <c r="L90" s="1"/>
  <c r="S88"/>
  <c r="J89" i="26"/>
  <c r="L89" s="1"/>
  <c r="R88"/>
  <c r="N90"/>
  <c r="S90" s="1"/>
  <c r="S88" i="25"/>
  <c r="P89"/>
  <c r="O90" s="1"/>
  <c r="R88"/>
  <c r="N89"/>
  <c r="AE80"/>
  <c r="H89"/>
  <c r="J89" s="1"/>
  <c r="K90" s="1"/>
  <c r="T87"/>
  <c r="S89"/>
  <c r="L88"/>
  <c r="I104"/>
  <c r="L76" i="23"/>
  <c r="H56" i="24"/>
  <c r="J56" s="1"/>
  <c r="AP52"/>
  <c r="K56"/>
  <c r="AK53"/>
  <c r="AJ53"/>
  <c r="F78" i="23"/>
  <c r="I77"/>
  <c r="J76"/>
  <c r="K76" s="1"/>
  <c r="P78"/>
  <c r="H77"/>
  <c r="G78" s="1"/>
  <c r="P79" s="1"/>
  <c r="U49"/>
  <c r="W49" s="1"/>
  <c r="Q50"/>
  <c r="P57" i="20"/>
  <c r="Q57" s="1"/>
  <c r="R56"/>
  <c r="X47"/>
  <c r="Z47" s="1"/>
  <c r="AA47" s="1"/>
  <c r="AD46"/>
  <c r="R41" i="14"/>
  <c r="S42" s="1"/>
  <c r="O42"/>
  <c r="M43" s="1"/>
  <c r="N43" s="1"/>
  <c r="L59" i="20"/>
  <c r="M59" s="1"/>
  <c r="M68" i="16"/>
  <c r="H60" i="20"/>
  <c r="W61" s="1"/>
  <c r="AI41" i="16"/>
  <c r="AL41"/>
  <c r="AH41"/>
  <c r="Y43"/>
  <c r="AA43" s="1"/>
  <c r="X43"/>
  <c r="AC42"/>
  <c r="AE42" s="1"/>
  <c r="H69"/>
  <c r="G69"/>
  <c r="I68"/>
  <c r="L68" s="1"/>
  <c r="N67"/>
  <c r="J69"/>
  <c r="O40" i="17"/>
  <c r="Q40" s="1"/>
  <c r="S40" s="1"/>
  <c r="C75" i="10"/>
  <c r="D75" s="1"/>
  <c r="B76"/>
  <c r="E75"/>
  <c r="F75" s="1"/>
  <c r="F74"/>
  <c r="Z78"/>
  <c r="AB78" s="1"/>
  <c r="W79"/>
  <c r="X78"/>
  <c r="AA68"/>
  <c r="Y69"/>
  <c r="I79"/>
  <c r="J78"/>
  <c r="K78" s="1"/>
  <c r="N78" s="1"/>
  <c r="L78"/>
  <c r="M77"/>
  <c r="K40" i="17"/>
  <c r="M40" s="1"/>
  <c r="N40" s="1"/>
  <c r="AY46"/>
  <c r="AV47" s="1"/>
  <c r="AW48" s="1"/>
  <c r="BC46"/>
  <c r="AZ47" s="1"/>
  <c r="BA48" s="1"/>
  <c r="AP44"/>
  <c r="AR44" s="1"/>
  <c r="AQ44"/>
  <c r="AN45" s="1"/>
  <c r="AS71"/>
  <c r="AJ45"/>
  <c r="AL45" s="1"/>
  <c r="AI46"/>
  <c r="AH46" s="1"/>
  <c r="AG47" s="1"/>
  <c r="T41"/>
  <c r="AB40"/>
  <c r="AD40" s="1"/>
  <c r="X40"/>
  <c r="Z40" s="1"/>
  <c r="AA40" s="1"/>
  <c r="H41"/>
  <c r="F101"/>
  <c r="C71" i="14"/>
  <c r="N70" i="4"/>
  <c r="Q70"/>
  <c r="H70"/>
  <c r="I70"/>
  <c r="P70"/>
  <c r="J70"/>
  <c r="O70"/>
  <c r="R70"/>
  <c r="B71"/>
  <c r="A72" i="1"/>
  <c r="AP85" i="27" l="1"/>
  <c r="AO85"/>
  <c r="AT85" s="1"/>
  <c r="AO83" i="25"/>
  <c r="AN83"/>
  <c r="AS83" s="1"/>
  <c r="W84" i="30"/>
  <c r="X84" s="1"/>
  <c r="V85"/>
  <c r="AO95" i="26"/>
  <c r="AN95"/>
  <c r="AS95" s="1"/>
  <c r="N85" i="30"/>
  <c r="O85" s="1"/>
  <c r="M86"/>
  <c r="Y83"/>
  <c r="Y84" s="1"/>
  <c r="W376" i="12"/>
  <c r="Y376" s="1"/>
  <c r="Z376" s="1"/>
  <c r="N376"/>
  <c r="P376" s="1"/>
  <c r="Q376" s="1"/>
  <c r="AK54" i="26"/>
  <c r="AL54" s="1"/>
  <c r="AJ55"/>
  <c r="AF376" i="12"/>
  <c r="AH376" s="1"/>
  <c r="AI376" s="1"/>
  <c r="U383" i="30"/>
  <c r="T380"/>
  <c r="G380"/>
  <c r="S383" s="1"/>
  <c r="G379"/>
  <c r="L383"/>
  <c r="K380"/>
  <c r="X324"/>
  <c r="G71" i="4"/>
  <c r="F71"/>
  <c r="Z382" i="9"/>
  <c r="J390"/>
  <c r="AH379"/>
  <c r="D381" i="20"/>
  <c r="E381"/>
  <c r="AO381" i="9"/>
  <c r="F381"/>
  <c r="AI390" s="1"/>
  <c r="F379"/>
  <c r="F380"/>
  <c r="S390" s="1"/>
  <c r="AO381" i="25"/>
  <c r="AF381"/>
  <c r="F381"/>
  <c r="D383" i="12"/>
  <c r="D382"/>
  <c r="D381"/>
  <c r="G380" i="27"/>
  <c r="L380" s="1"/>
  <c r="AP380"/>
  <c r="O380"/>
  <c r="T380" s="1"/>
  <c r="J379" i="9"/>
  <c r="D384" i="1"/>
  <c r="B383" i="30"/>
  <c r="AO380" i="27"/>
  <c r="D381" i="16"/>
  <c r="E381"/>
  <c r="J381" i="4"/>
  <c r="G381"/>
  <c r="F381"/>
  <c r="N381"/>
  <c r="K381"/>
  <c r="R381"/>
  <c r="H381"/>
  <c r="P381"/>
  <c r="M381"/>
  <c r="E381"/>
  <c r="Q381"/>
  <c r="O381"/>
  <c r="I381"/>
  <c r="L381"/>
  <c r="D381"/>
  <c r="AO381" i="26"/>
  <c r="AF381"/>
  <c r="F381"/>
  <c r="K381" s="1"/>
  <c r="AE381"/>
  <c r="AJ381" s="1"/>
  <c r="N381"/>
  <c r="S381" s="1"/>
  <c r="D381" i="27"/>
  <c r="E381"/>
  <c r="X381" i="24"/>
  <c r="D381"/>
  <c r="AH381"/>
  <c r="N381"/>
  <c r="AN381" i="26"/>
  <c r="AS381" s="1"/>
  <c r="R379" i="9"/>
  <c r="S379" s="1"/>
  <c r="Z379"/>
  <c r="AA379" s="1"/>
  <c r="B382" i="24"/>
  <c r="B382" i="12"/>
  <c r="B382" i="25"/>
  <c r="D382" s="1"/>
  <c r="B382" i="9"/>
  <c r="B382" i="27"/>
  <c r="B382" i="26"/>
  <c r="D382" s="1"/>
  <c r="B382" i="23"/>
  <c r="D382" s="1"/>
  <c r="B382" i="16"/>
  <c r="B382" i="14"/>
  <c r="C382" s="1"/>
  <c r="B382" i="4"/>
  <c r="B382" i="20"/>
  <c r="B382" i="17"/>
  <c r="D382" s="1"/>
  <c r="AT59" i="9"/>
  <c r="AV59" s="1"/>
  <c r="AQ60"/>
  <c r="AR90" i="26"/>
  <c r="AT90" s="1"/>
  <c r="J386"/>
  <c r="H387"/>
  <c r="O386"/>
  <c r="R386"/>
  <c r="P387"/>
  <c r="AR81" i="25"/>
  <c r="AT81" s="1"/>
  <c r="AU82" i="27"/>
  <c r="AS91"/>
  <c r="K394"/>
  <c r="I395"/>
  <c r="S394"/>
  <c r="Q395"/>
  <c r="P388"/>
  <c r="S56" i="20"/>
  <c r="U56" s="1"/>
  <c r="E71" i="4"/>
  <c r="D71"/>
  <c r="M71"/>
  <c r="K71"/>
  <c r="L71"/>
  <c r="AE85" i="26"/>
  <c r="AF85"/>
  <c r="AG82" i="27"/>
  <c r="AF82"/>
  <c r="Y63"/>
  <c r="AA63" s="1"/>
  <c r="AB63"/>
  <c r="Z63"/>
  <c r="X63"/>
  <c r="W64" s="1"/>
  <c r="AF57" i="24"/>
  <c r="AF58" s="1"/>
  <c r="U54"/>
  <c r="Q55"/>
  <c r="S55" s="1"/>
  <c r="P55"/>
  <c r="T54"/>
  <c r="U69" i="16"/>
  <c r="AI52" i="27"/>
  <c r="AL52"/>
  <c r="Q69" i="16"/>
  <c r="T69" s="1"/>
  <c r="Z59" i="24"/>
  <c r="AB59" s="1"/>
  <c r="AE59"/>
  <c r="AC59"/>
  <c r="O70" i="16"/>
  <c r="P70"/>
  <c r="R70"/>
  <c r="E71"/>
  <c r="D71"/>
  <c r="AJ59" i="25"/>
  <c r="AK58"/>
  <c r="T88" i="26"/>
  <c r="T89" i="27"/>
  <c r="U88"/>
  <c r="M89"/>
  <c r="S89"/>
  <c r="K90"/>
  <c r="L91" s="1"/>
  <c r="O90"/>
  <c r="T90" s="1"/>
  <c r="N91" i="26"/>
  <c r="S91" s="1"/>
  <c r="R89"/>
  <c r="J90"/>
  <c r="N90" i="25"/>
  <c r="S90" s="1"/>
  <c r="P90"/>
  <c r="O91" s="1"/>
  <c r="R89"/>
  <c r="AE81"/>
  <c r="H90"/>
  <c r="J90" s="1"/>
  <c r="T88"/>
  <c r="L89"/>
  <c r="I105"/>
  <c r="AO53" i="24"/>
  <c r="AM53"/>
  <c r="M76" i="23"/>
  <c r="L56" i="24"/>
  <c r="G57"/>
  <c r="K57" s="1"/>
  <c r="F57"/>
  <c r="AL53"/>
  <c r="AJ54" s="1"/>
  <c r="L77" i="23"/>
  <c r="J77"/>
  <c r="K77" s="1"/>
  <c r="H78"/>
  <c r="G79" s="1"/>
  <c r="I78"/>
  <c r="F79"/>
  <c r="L78"/>
  <c r="O58" i="20"/>
  <c r="T57"/>
  <c r="P58"/>
  <c r="R57"/>
  <c r="S57" s="1"/>
  <c r="S50" i="23"/>
  <c r="T50" s="1"/>
  <c r="V50"/>
  <c r="R50"/>
  <c r="Y47" i="20"/>
  <c r="AB47" s="1"/>
  <c r="AC47"/>
  <c r="P42" i="14"/>
  <c r="R42" s="1"/>
  <c r="S43" s="1"/>
  <c r="T41"/>
  <c r="V68" i="16"/>
  <c r="G61" i="20"/>
  <c r="L60"/>
  <c r="I60"/>
  <c r="H61" s="1"/>
  <c r="W62" s="1"/>
  <c r="L41" i="17"/>
  <c r="P41"/>
  <c r="AG42" i="16"/>
  <c r="AF42"/>
  <c r="AK41"/>
  <c r="AM41" s="1"/>
  <c r="M69"/>
  <c r="I69"/>
  <c r="L69" s="1"/>
  <c r="AD43"/>
  <c r="Z43"/>
  <c r="G70"/>
  <c r="N68"/>
  <c r="H70"/>
  <c r="J70"/>
  <c r="C76" i="10"/>
  <c r="B77"/>
  <c r="E76"/>
  <c r="G75"/>
  <c r="D76"/>
  <c r="AA69"/>
  <c r="Y70"/>
  <c r="X79"/>
  <c r="Z79"/>
  <c r="AB79" s="1"/>
  <c r="W80"/>
  <c r="M78"/>
  <c r="R40" i="17"/>
  <c r="J79" i="10"/>
  <c r="K79" s="1"/>
  <c r="N79" s="1"/>
  <c r="L79"/>
  <c r="I80"/>
  <c r="AX47" i="17"/>
  <c r="AY47" s="1"/>
  <c r="AV48" s="1"/>
  <c r="BB47"/>
  <c r="BD47" s="1"/>
  <c r="AQ45"/>
  <c r="AN46" s="1"/>
  <c r="AU71"/>
  <c r="AT71" s="1"/>
  <c r="AS72" s="1"/>
  <c r="AM45"/>
  <c r="AJ46" s="1"/>
  <c r="AP45"/>
  <c r="AR45" s="1"/>
  <c r="AO46"/>
  <c r="AK46"/>
  <c r="AE40"/>
  <c r="AC41"/>
  <c r="U41"/>
  <c r="W41" s="1"/>
  <c r="Y41"/>
  <c r="J41"/>
  <c r="V41"/>
  <c r="AF40"/>
  <c r="G42"/>
  <c r="I41"/>
  <c r="F102"/>
  <c r="C72" i="14"/>
  <c r="O71" i="4"/>
  <c r="Q71"/>
  <c r="I71"/>
  <c r="J71"/>
  <c r="N71"/>
  <c r="H71"/>
  <c r="P71"/>
  <c r="R71"/>
  <c r="B72"/>
  <c r="A73" i="1"/>
  <c r="M87" i="30" l="1"/>
  <c r="N86"/>
  <c r="O86" s="1"/>
  <c r="W85"/>
  <c r="Y85" s="1"/>
  <c r="V86"/>
  <c r="P85"/>
  <c r="AO86" i="27"/>
  <c r="AT86" s="1"/>
  <c r="AP86"/>
  <c r="AO96" i="26"/>
  <c r="AN96"/>
  <c r="AS96" s="1"/>
  <c r="AO84" i="25"/>
  <c r="AN84"/>
  <c r="AS84" s="1"/>
  <c r="K379" i="9"/>
  <c r="AH55" i="26"/>
  <c r="AG55"/>
  <c r="AI55" s="1"/>
  <c r="J383" i="30"/>
  <c r="L380"/>
  <c r="D384"/>
  <c r="D383"/>
  <c r="G72" i="4"/>
  <c r="F72"/>
  <c r="D382" i="20"/>
  <c r="E382"/>
  <c r="E382" i="27"/>
  <c r="D382"/>
  <c r="AO382" i="25"/>
  <c r="AF382"/>
  <c r="F382"/>
  <c r="K382" s="1"/>
  <c r="AH382" i="24"/>
  <c r="N382"/>
  <c r="X382"/>
  <c r="D382"/>
  <c r="D385" i="1"/>
  <c r="B384" i="30"/>
  <c r="S381" i="12"/>
  <c r="S395"/>
  <c r="AN382" i="25"/>
  <c r="AS382" s="1"/>
  <c r="AA382" i="9"/>
  <c r="K390"/>
  <c r="I382" i="4"/>
  <c r="G382"/>
  <c r="F382"/>
  <c r="O382"/>
  <c r="L382"/>
  <c r="Q382"/>
  <c r="R382"/>
  <c r="H382"/>
  <c r="E382"/>
  <c r="P382"/>
  <c r="J382"/>
  <c r="M382"/>
  <c r="N382"/>
  <c r="K382"/>
  <c r="D382"/>
  <c r="D382" i="16"/>
  <c r="E382"/>
  <c r="AF382" i="26"/>
  <c r="F382"/>
  <c r="K382" s="1"/>
  <c r="AO382"/>
  <c r="AE382"/>
  <c r="AJ382" s="1"/>
  <c r="AN382"/>
  <c r="AS382" s="1"/>
  <c r="N382"/>
  <c r="S382" s="1"/>
  <c r="AO382" i="9"/>
  <c r="G381"/>
  <c r="AJ390" s="1"/>
  <c r="G379"/>
  <c r="L379" s="1"/>
  <c r="N379" s="1"/>
  <c r="O379" s="1"/>
  <c r="G380"/>
  <c r="T390" s="1"/>
  <c r="E382" i="12"/>
  <c r="T395" s="1"/>
  <c r="E381"/>
  <c r="K395" s="1"/>
  <c r="E383"/>
  <c r="AC395" s="1"/>
  <c r="G381" i="27"/>
  <c r="L381" s="1"/>
  <c r="AP381"/>
  <c r="AO382" s="1"/>
  <c r="AT382" s="1"/>
  <c r="O381"/>
  <c r="T381" s="1"/>
  <c r="B383" i="24"/>
  <c r="B383" i="12"/>
  <c r="B383" i="27"/>
  <c r="B383" i="26"/>
  <c r="D383" s="1"/>
  <c r="B383" i="9"/>
  <c r="B383" i="25"/>
  <c r="D383" s="1"/>
  <c r="B383" i="23"/>
  <c r="D383" s="1"/>
  <c r="B383" i="20"/>
  <c r="B383" i="16"/>
  <c r="B383" i="4"/>
  <c r="B383" i="14"/>
  <c r="C383" s="1"/>
  <c r="B383" i="17"/>
  <c r="D383" s="1"/>
  <c r="AO381" i="27"/>
  <c r="J395" i="12"/>
  <c r="J381"/>
  <c r="AB395"/>
  <c r="AB381"/>
  <c r="AE382" i="25"/>
  <c r="AI379" i="9"/>
  <c r="AJ379" s="1"/>
  <c r="AR60"/>
  <c r="AS60"/>
  <c r="AU60"/>
  <c r="AR91" i="26"/>
  <c r="AT91" s="1"/>
  <c r="O387"/>
  <c r="R387"/>
  <c r="P388"/>
  <c r="J387"/>
  <c r="H388"/>
  <c r="AR82" i="25"/>
  <c r="AT82" s="1"/>
  <c r="AU83" i="27"/>
  <c r="AS92"/>
  <c r="P389"/>
  <c r="Q396"/>
  <c r="S395"/>
  <c r="I396"/>
  <c r="K395"/>
  <c r="E72" i="4"/>
  <c r="D72"/>
  <c r="L72"/>
  <c r="M72"/>
  <c r="K72"/>
  <c r="AG83" i="27"/>
  <c r="AF83"/>
  <c r="AE86" i="26"/>
  <c r="AF86"/>
  <c r="AB64" i="27"/>
  <c r="AC63"/>
  <c r="X64" s="1"/>
  <c r="W65" s="1"/>
  <c r="R55" i="24"/>
  <c r="Q56" s="1"/>
  <c r="U55"/>
  <c r="V54"/>
  <c r="U70" i="16"/>
  <c r="AI53" i="27"/>
  <c r="O71" i="16"/>
  <c r="AM52" i="27"/>
  <c r="AH53"/>
  <c r="AJ53" s="1"/>
  <c r="P71" i="16"/>
  <c r="R71"/>
  <c r="Q70"/>
  <c r="T70" s="1"/>
  <c r="AA60" i="24"/>
  <c r="AD59"/>
  <c r="AF59" s="1"/>
  <c r="V69" i="16"/>
  <c r="E72"/>
  <c r="D72"/>
  <c r="AL58" i="25"/>
  <c r="AH59"/>
  <c r="AG59"/>
  <c r="AI59" s="1"/>
  <c r="T89" i="26"/>
  <c r="U89" i="27"/>
  <c r="M90"/>
  <c r="O91"/>
  <c r="K91"/>
  <c r="L92" s="1"/>
  <c r="S90"/>
  <c r="L90" i="26"/>
  <c r="K91"/>
  <c r="J91"/>
  <c r="R90"/>
  <c r="N92"/>
  <c r="S92" s="1"/>
  <c r="P91" i="25"/>
  <c r="O92" s="1"/>
  <c r="R90"/>
  <c r="N91"/>
  <c r="S91" s="1"/>
  <c r="AE82"/>
  <c r="H91"/>
  <c r="J91" s="1"/>
  <c r="K91"/>
  <c r="T89"/>
  <c r="L90"/>
  <c r="K92"/>
  <c r="I106"/>
  <c r="H57" i="24"/>
  <c r="I57"/>
  <c r="AK54"/>
  <c r="AM54" s="1"/>
  <c r="AN53"/>
  <c r="AP53" s="1"/>
  <c r="M77" i="23"/>
  <c r="U57" i="20"/>
  <c r="I79" i="23"/>
  <c r="J78"/>
  <c r="K78" s="1"/>
  <c r="H79"/>
  <c r="G80" s="1"/>
  <c r="P80"/>
  <c r="F80"/>
  <c r="L79"/>
  <c r="U50"/>
  <c r="W50" s="1"/>
  <c r="Q51"/>
  <c r="O59" i="20"/>
  <c r="T58"/>
  <c r="Q58"/>
  <c r="X48"/>
  <c r="Z48" s="1"/>
  <c r="AA48" s="1"/>
  <c r="AD47"/>
  <c r="O43" i="14"/>
  <c r="M44" s="1"/>
  <c r="N44" s="1"/>
  <c r="T42"/>
  <c r="Q43"/>
  <c r="J60" i="20"/>
  <c r="K60" s="1"/>
  <c r="G62"/>
  <c r="I61"/>
  <c r="AI42" i="16"/>
  <c r="AH42"/>
  <c r="AL42"/>
  <c r="N69"/>
  <c r="Y44"/>
  <c r="AA44" s="1"/>
  <c r="X44"/>
  <c r="AC43"/>
  <c r="AE43" s="1"/>
  <c r="G71"/>
  <c r="O41" i="17"/>
  <c r="Q41" s="1"/>
  <c r="S41" s="1"/>
  <c r="M70" i="16"/>
  <c r="I70"/>
  <c r="L70" s="1"/>
  <c r="H71"/>
  <c r="J71"/>
  <c r="B78" i="10"/>
  <c r="E77"/>
  <c r="C77"/>
  <c r="G76"/>
  <c r="D77"/>
  <c r="F76"/>
  <c r="AA70"/>
  <c r="Y71"/>
  <c r="Z80"/>
  <c r="AB80" s="1"/>
  <c r="W81"/>
  <c r="X80"/>
  <c r="M79"/>
  <c r="J80"/>
  <c r="K80" s="1"/>
  <c r="N80" s="1"/>
  <c r="L80"/>
  <c r="I81"/>
  <c r="K41" i="17"/>
  <c r="M41" s="1"/>
  <c r="R41" s="1"/>
  <c r="BC47"/>
  <c r="AZ48" s="1"/>
  <c r="BA49" s="1"/>
  <c r="AX48"/>
  <c r="AW49"/>
  <c r="AU72"/>
  <c r="AT72" s="1"/>
  <c r="AS73" s="1"/>
  <c r="AL46"/>
  <c r="AI47"/>
  <c r="AH47" s="1"/>
  <c r="AG48" s="1"/>
  <c r="AB41"/>
  <c r="AD41" s="1"/>
  <c r="AF41" s="1"/>
  <c r="T42"/>
  <c r="X41"/>
  <c r="Z41" s="1"/>
  <c r="AA41" s="1"/>
  <c r="H42"/>
  <c r="F103"/>
  <c r="C73" i="14"/>
  <c r="P72" i="4"/>
  <c r="H72"/>
  <c r="I72"/>
  <c r="J72"/>
  <c r="R72"/>
  <c r="O72"/>
  <c r="N72"/>
  <c r="Q72"/>
  <c r="B73"/>
  <c r="A74" i="1"/>
  <c r="P86" i="30" l="1"/>
  <c r="AN85" i="25"/>
  <c r="AS85" s="1"/>
  <c r="AO85"/>
  <c r="AN97" i="26"/>
  <c r="AS97" s="1"/>
  <c r="AO97"/>
  <c r="AO87" i="27"/>
  <c r="AT87" s="1"/>
  <c r="AP87"/>
  <c r="M88" i="30"/>
  <c r="N87"/>
  <c r="O87" s="1"/>
  <c r="W86"/>
  <c r="X86" s="1"/>
  <c r="V87"/>
  <c r="AB379" i="9"/>
  <c r="AD379" s="1"/>
  <c r="AE379" s="1"/>
  <c r="AK55" i="26"/>
  <c r="AL55" s="1"/>
  <c r="AJ56"/>
  <c r="T379" i="9"/>
  <c r="V379" s="1"/>
  <c r="W379" s="1"/>
  <c r="AH56" i="26"/>
  <c r="E384" i="30"/>
  <c r="E383"/>
  <c r="I387" s="1"/>
  <c r="J387"/>
  <c r="I384"/>
  <c r="S387"/>
  <c r="R384"/>
  <c r="G73" i="4"/>
  <c r="F73"/>
  <c r="AC381" i="12"/>
  <c r="K381"/>
  <c r="J383" i="4"/>
  <c r="G383"/>
  <c r="F383"/>
  <c r="L383"/>
  <c r="I383"/>
  <c r="H383"/>
  <c r="M383"/>
  <c r="R383"/>
  <c r="P383"/>
  <c r="Q383"/>
  <c r="N383"/>
  <c r="O383"/>
  <c r="E383"/>
  <c r="D383"/>
  <c r="K383"/>
  <c r="E383" i="20"/>
  <c r="D383"/>
  <c r="F383" i="25"/>
  <c r="AO383"/>
  <c r="AE383"/>
  <c r="AN383"/>
  <c r="AS383" s="1"/>
  <c r="AF383"/>
  <c r="AO383" i="26"/>
  <c r="AF383"/>
  <c r="F383"/>
  <c r="K383" s="1"/>
  <c r="AE383"/>
  <c r="N383"/>
  <c r="S383" s="1"/>
  <c r="F383" i="12"/>
  <c r="AD395" s="1"/>
  <c r="F382"/>
  <c r="U395" s="1"/>
  <c r="F381"/>
  <c r="L395" s="1"/>
  <c r="L390" i="9"/>
  <c r="AB382"/>
  <c r="AN383" i="26"/>
  <c r="AS383" s="1"/>
  <c r="T381" i="12"/>
  <c r="B384" i="24"/>
  <c r="B384" i="25"/>
  <c r="D384" s="1"/>
  <c r="B384" i="12"/>
  <c r="B384" i="9"/>
  <c r="B384" i="27"/>
  <c r="B384" i="26"/>
  <c r="D384" s="1"/>
  <c r="B384" i="23"/>
  <c r="D384" s="1"/>
  <c r="B384" i="14"/>
  <c r="C384" s="1"/>
  <c r="B384" i="4"/>
  <c r="B384" i="16"/>
  <c r="B384" i="20"/>
  <c r="B384" i="17"/>
  <c r="D384" s="1"/>
  <c r="D383" i="16"/>
  <c r="E383"/>
  <c r="AO383" i="9"/>
  <c r="D384"/>
  <c r="D385"/>
  <c r="D383"/>
  <c r="D383" i="27"/>
  <c r="E383"/>
  <c r="AH383" i="24"/>
  <c r="N383"/>
  <c r="X383"/>
  <c r="D383"/>
  <c r="D386" i="1"/>
  <c r="B385" i="30"/>
  <c r="G382" i="27"/>
  <c r="L382" s="1"/>
  <c r="AP382"/>
  <c r="O382"/>
  <c r="T382" s="1"/>
  <c r="AL379" i="9"/>
  <c r="AM379" s="1"/>
  <c r="AQ61"/>
  <c r="AT60"/>
  <c r="AV60" s="1"/>
  <c r="AR92" i="26"/>
  <c r="AT92" s="1"/>
  <c r="O388"/>
  <c r="J388"/>
  <c r="H389"/>
  <c r="R388"/>
  <c r="P389"/>
  <c r="AR83" i="25"/>
  <c r="AT83" s="1"/>
  <c r="AU84" i="27"/>
  <c r="AS93"/>
  <c r="I397"/>
  <c r="K396"/>
  <c r="Q397"/>
  <c r="S396"/>
  <c r="P390"/>
  <c r="E73" i="4"/>
  <c r="D73"/>
  <c r="M73"/>
  <c r="K73"/>
  <c r="L73"/>
  <c r="AF84" i="27"/>
  <c r="AG84"/>
  <c r="AE87" i="26"/>
  <c r="AF87"/>
  <c r="Z64" i="27"/>
  <c r="AD63"/>
  <c r="Y64"/>
  <c r="AA64" s="1"/>
  <c r="AC64" s="1"/>
  <c r="Q71" i="16"/>
  <c r="T71" s="1"/>
  <c r="P56" i="24"/>
  <c r="R56" s="1"/>
  <c r="T55"/>
  <c r="V55" s="1"/>
  <c r="S56"/>
  <c r="U56"/>
  <c r="O72" i="16"/>
  <c r="AL53" i="27"/>
  <c r="AK54"/>
  <c r="AH54"/>
  <c r="AJ54" s="1"/>
  <c r="Z60" i="24"/>
  <c r="AB60" s="1"/>
  <c r="AE60"/>
  <c r="AC60"/>
  <c r="P72" i="16"/>
  <c r="V70"/>
  <c r="R72"/>
  <c r="E73"/>
  <c r="D73"/>
  <c r="AK59" i="25"/>
  <c r="AL59" s="1"/>
  <c r="AJ60"/>
  <c r="T91" i="27"/>
  <c r="U90"/>
  <c r="L91" i="26"/>
  <c r="M91" i="27"/>
  <c r="S91"/>
  <c r="K92"/>
  <c r="O92"/>
  <c r="T92" s="1"/>
  <c r="T90" i="26"/>
  <c r="N93"/>
  <c r="S93" s="1"/>
  <c r="R91"/>
  <c r="J92"/>
  <c r="N92" i="25"/>
  <c r="S92" s="1"/>
  <c r="P92"/>
  <c r="O93" s="1"/>
  <c r="R91"/>
  <c r="AE83"/>
  <c r="H92"/>
  <c r="J92" s="1"/>
  <c r="T90"/>
  <c r="L91"/>
  <c r="I107"/>
  <c r="AO54" i="24"/>
  <c r="J57"/>
  <c r="L57" s="1"/>
  <c r="G58"/>
  <c r="I58" s="1"/>
  <c r="F58"/>
  <c r="AL54"/>
  <c r="AK55" s="1"/>
  <c r="M78" i="23"/>
  <c r="P81"/>
  <c r="F81"/>
  <c r="I80"/>
  <c r="J79"/>
  <c r="K79" s="1"/>
  <c r="H80"/>
  <c r="G81" s="1"/>
  <c r="F82" s="1"/>
  <c r="V51"/>
  <c r="R51"/>
  <c r="S51"/>
  <c r="T51" s="1"/>
  <c r="R58" i="20"/>
  <c r="P59"/>
  <c r="Y48"/>
  <c r="AB48" s="1"/>
  <c r="AC48"/>
  <c r="P43" i="14"/>
  <c r="R43" s="1"/>
  <c r="T43" s="1"/>
  <c r="P42" i="17"/>
  <c r="U71" i="16"/>
  <c r="M60" i="20"/>
  <c r="H62"/>
  <c r="W63" s="1"/>
  <c r="J61"/>
  <c r="K61" s="1"/>
  <c r="AF43" i="16"/>
  <c r="AK42"/>
  <c r="AM42" s="1"/>
  <c r="AG43"/>
  <c r="AH43" s="1"/>
  <c r="AD44"/>
  <c r="Z44"/>
  <c r="G72"/>
  <c r="N70"/>
  <c r="M71"/>
  <c r="H72"/>
  <c r="I71"/>
  <c r="J72"/>
  <c r="N41" i="17"/>
  <c r="L42"/>
  <c r="F77" i="10"/>
  <c r="G77"/>
  <c r="B79"/>
  <c r="E78"/>
  <c r="C78"/>
  <c r="D78" s="1"/>
  <c r="G78" s="1"/>
  <c r="AA71"/>
  <c r="Y72"/>
  <c r="W82"/>
  <c r="X81"/>
  <c r="Z81"/>
  <c r="AB81" s="1"/>
  <c r="M80"/>
  <c r="I82"/>
  <c r="J81"/>
  <c r="K81" s="1"/>
  <c r="N81" s="1"/>
  <c r="L81"/>
  <c r="BB48" i="17"/>
  <c r="BD48" s="1"/>
  <c r="AY48"/>
  <c r="AV49" s="1"/>
  <c r="BC48"/>
  <c r="AZ49" s="1"/>
  <c r="BA50" s="1"/>
  <c r="AU73"/>
  <c r="AT73" s="1"/>
  <c r="AS74" s="1"/>
  <c r="AU74" s="1"/>
  <c r="AT74" s="1"/>
  <c r="AP46"/>
  <c r="AR46" s="1"/>
  <c r="AM46"/>
  <c r="AQ46"/>
  <c r="AN47" s="1"/>
  <c r="AO47"/>
  <c r="AK47"/>
  <c r="AE41"/>
  <c r="Y42"/>
  <c r="U42"/>
  <c r="W42" s="1"/>
  <c r="AC42"/>
  <c r="J42"/>
  <c r="V42"/>
  <c r="I42"/>
  <c r="G43"/>
  <c r="F104"/>
  <c r="C74" i="14"/>
  <c r="I73" i="4"/>
  <c r="R73"/>
  <c r="N73"/>
  <c r="O73"/>
  <c r="Q73"/>
  <c r="H73"/>
  <c r="J73"/>
  <c r="P73"/>
  <c r="B74"/>
  <c r="A75" i="1"/>
  <c r="AG56" i="26" l="1"/>
  <c r="AI56" s="1"/>
  <c r="V88" i="30"/>
  <c r="W87"/>
  <c r="X87" s="1"/>
  <c r="Y86"/>
  <c r="M89"/>
  <c r="N88"/>
  <c r="O88" s="1"/>
  <c r="AO88" i="27"/>
  <c r="AT88" s="1"/>
  <c r="AP88"/>
  <c r="AO98" i="26"/>
  <c r="AN98"/>
  <c r="AS98" s="1"/>
  <c r="AN86" i="25"/>
  <c r="AS86" s="1"/>
  <c r="AO86"/>
  <c r="P87" i="30"/>
  <c r="P88" s="1"/>
  <c r="L381" i="12"/>
  <c r="AD381"/>
  <c r="AO383" i="27"/>
  <c r="AT383" s="1"/>
  <c r="AU61" i="9"/>
  <c r="J384" i="30"/>
  <c r="R387"/>
  <c r="S384"/>
  <c r="F384"/>
  <c r="F383"/>
  <c r="G74" i="4"/>
  <c r="F74"/>
  <c r="D387" i="1"/>
  <c r="B386" i="30"/>
  <c r="AP383" i="27"/>
  <c r="G383"/>
  <c r="L383" s="1"/>
  <c r="O383"/>
  <c r="T383" s="1"/>
  <c r="AG394" i="9"/>
  <c r="AG383"/>
  <c r="D384" i="20"/>
  <c r="E384"/>
  <c r="G384" i="4"/>
  <c r="F384"/>
  <c r="N384"/>
  <c r="R384"/>
  <c r="I384"/>
  <c r="Q384"/>
  <c r="H384"/>
  <c r="O384"/>
  <c r="J384"/>
  <c r="L384"/>
  <c r="P384"/>
  <c r="K384"/>
  <c r="E384"/>
  <c r="M384"/>
  <c r="D384"/>
  <c r="E384" i="27"/>
  <c r="D384"/>
  <c r="G382" i="12"/>
  <c r="V395" s="1"/>
  <c r="G381"/>
  <c r="M395" s="1"/>
  <c r="G383"/>
  <c r="AE395" s="1"/>
  <c r="AH384" i="24"/>
  <c r="N384"/>
  <c r="X384"/>
  <c r="D384"/>
  <c r="U381" i="12"/>
  <c r="AE384" i="25"/>
  <c r="B385" i="24"/>
  <c r="B385" i="12"/>
  <c r="B385" i="27"/>
  <c r="B385" i="25"/>
  <c r="D385" s="1"/>
  <c r="B385" i="26"/>
  <c r="D385" s="1"/>
  <c r="B385" i="9"/>
  <c r="B385" i="23"/>
  <c r="D385" s="1"/>
  <c r="B385" i="20"/>
  <c r="B385" i="4"/>
  <c r="B385" i="14"/>
  <c r="C385" s="1"/>
  <c r="B385" i="16"/>
  <c r="B385" i="17"/>
  <c r="D385" s="1"/>
  <c r="Y383" i="9"/>
  <c r="I394"/>
  <c r="Y386"/>
  <c r="I383"/>
  <c r="Q383"/>
  <c r="Q394"/>
  <c r="D384" i="16"/>
  <c r="E384"/>
  <c r="AF384" i="26"/>
  <c r="AE384"/>
  <c r="AN384"/>
  <c r="AS384" s="1"/>
  <c r="F384"/>
  <c r="K384" s="1"/>
  <c r="AO384"/>
  <c r="AN385" s="1"/>
  <c r="AS385" s="1"/>
  <c r="N384"/>
  <c r="S384" s="1"/>
  <c r="AO384" i="9"/>
  <c r="E384"/>
  <c r="R394" s="1"/>
  <c r="E385"/>
  <c r="AH394" s="1"/>
  <c r="E383"/>
  <c r="AO384" i="25"/>
  <c r="F384"/>
  <c r="K384" s="1"/>
  <c r="AF384"/>
  <c r="AN384"/>
  <c r="AS384" s="1"/>
  <c r="AR61" i="9"/>
  <c r="AS61"/>
  <c r="AR93" i="26"/>
  <c r="AT93" s="1"/>
  <c r="O389"/>
  <c r="P390"/>
  <c r="R389"/>
  <c r="J389"/>
  <c r="H390"/>
  <c r="AR84" i="25"/>
  <c r="AT84" s="1"/>
  <c r="AU85" i="27"/>
  <c r="AS94"/>
  <c r="P391"/>
  <c r="Q398"/>
  <c r="S397"/>
  <c r="I398"/>
  <c r="K397"/>
  <c r="S58" i="20"/>
  <c r="U58" s="1"/>
  <c r="E74" i="4"/>
  <c r="D74"/>
  <c r="L74"/>
  <c r="M74"/>
  <c r="K74"/>
  <c r="AF88" i="26"/>
  <c r="AE88"/>
  <c r="AF85" i="27"/>
  <c r="AG85"/>
  <c r="AD64"/>
  <c r="X65"/>
  <c r="W66" s="1"/>
  <c r="Z65"/>
  <c r="Y65"/>
  <c r="AA65" s="1"/>
  <c r="AB65"/>
  <c r="AB66"/>
  <c r="P57" i="24"/>
  <c r="Q57"/>
  <c r="S57" s="1"/>
  <c r="T56"/>
  <c r="V56" s="1"/>
  <c r="U72" i="16"/>
  <c r="R73"/>
  <c r="V71"/>
  <c r="AM53" i="27"/>
  <c r="AI54"/>
  <c r="AK55"/>
  <c r="AL54"/>
  <c r="Q72" i="16"/>
  <c r="T72" s="1"/>
  <c r="P73"/>
  <c r="AA61" i="24"/>
  <c r="AD60"/>
  <c r="AF60" s="1"/>
  <c r="O73" i="16"/>
  <c r="M92" i="27"/>
  <c r="L93"/>
  <c r="E74" i="16"/>
  <c r="D74"/>
  <c r="AG60" i="25"/>
  <c r="AI60" s="1"/>
  <c r="AJ61" s="1"/>
  <c r="AH60"/>
  <c r="L92" i="26"/>
  <c r="U91" i="27"/>
  <c r="O93"/>
  <c r="K93"/>
  <c r="L94" s="1"/>
  <c r="S92"/>
  <c r="T91" i="26"/>
  <c r="J93"/>
  <c r="R92"/>
  <c r="N94"/>
  <c r="P93" i="25"/>
  <c r="O94" s="1"/>
  <c r="R92"/>
  <c r="N93"/>
  <c r="S93" s="1"/>
  <c r="AE84"/>
  <c r="H93"/>
  <c r="J93" s="1"/>
  <c r="T91"/>
  <c r="L92"/>
  <c r="K94"/>
  <c r="I108"/>
  <c r="AM55" i="24"/>
  <c r="M79" i="23"/>
  <c r="H58" i="24"/>
  <c r="J58" s="1"/>
  <c r="AN54"/>
  <c r="AP54" s="1"/>
  <c r="K58"/>
  <c r="AJ55"/>
  <c r="AL55" s="1"/>
  <c r="AK56" s="1"/>
  <c r="L80" i="23"/>
  <c r="P82"/>
  <c r="I81"/>
  <c r="H81"/>
  <c r="G82" s="1"/>
  <c r="P83" s="1"/>
  <c r="J80"/>
  <c r="K80" s="1"/>
  <c r="L81" s="1"/>
  <c r="Q59" i="20"/>
  <c r="O60"/>
  <c r="U51" i="23"/>
  <c r="W51" s="1"/>
  <c r="Q52"/>
  <c r="X49" i="20"/>
  <c r="Z49" s="1"/>
  <c r="AA49" s="1"/>
  <c r="AD48"/>
  <c r="S44" i="14"/>
  <c r="Q44"/>
  <c r="O44"/>
  <c r="M45" s="1"/>
  <c r="N45" s="1"/>
  <c r="L61" i="20"/>
  <c r="M61" s="1"/>
  <c r="K42" i="17"/>
  <c r="L43" s="1"/>
  <c r="G63" i="20"/>
  <c r="L62"/>
  <c r="I62"/>
  <c r="AI43" i="16"/>
  <c r="AL43"/>
  <c r="Y45"/>
  <c r="AA45" s="1"/>
  <c r="X45"/>
  <c r="AC44"/>
  <c r="AE44" s="1"/>
  <c r="G73"/>
  <c r="I72"/>
  <c r="L72" s="1"/>
  <c r="L71"/>
  <c r="N71" s="1"/>
  <c r="H73"/>
  <c r="J73"/>
  <c r="F78" i="10"/>
  <c r="B80"/>
  <c r="E79"/>
  <c r="C79"/>
  <c r="D79" s="1"/>
  <c r="G79" s="1"/>
  <c r="AA72"/>
  <c r="Y73"/>
  <c r="X82"/>
  <c r="Z82"/>
  <c r="AB82" s="1"/>
  <c r="W83"/>
  <c r="I83"/>
  <c r="J82"/>
  <c r="K82" s="1"/>
  <c r="N82" s="1"/>
  <c r="L82"/>
  <c r="M81"/>
  <c r="O42" i="17"/>
  <c r="Q42" s="1"/>
  <c r="S42" s="1"/>
  <c r="BB49"/>
  <c r="BD49" s="1"/>
  <c r="AW50"/>
  <c r="AX49"/>
  <c r="AS75"/>
  <c r="AU75" s="1"/>
  <c r="AT75" s="1"/>
  <c r="AJ47"/>
  <c r="AL47" s="1"/>
  <c r="AQ47" s="1"/>
  <c r="AI48"/>
  <c r="AH48" s="1"/>
  <c r="AG49" s="1"/>
  <c r="T43"/>
  <c r="X42"/>
  <c r="Z42" s="1"/>
  <c r="AA42" s="1"/>
  <c r="AB42"/>
  <c r="AD42" s="1"/>
  <c r="AF42" s="1"/>
  <c r="H43"/>
  <c r="F105"/>
  <c r="C75" i="14"/>
  <c r="B75" i="4"/>
  <c r="I74"/>
  <c r="R74"/>
  <c r="N74"/>
  <c r="O74"/>
  <c r="H74"/>
  <c r="Q74"/>
  <c r="J74"/>
  <c r="P74"/>
  <c r="A76" i="1"/>
  <c r="AJ57" i="26" l="1"/>
  <c r="AK56"/>
  <c r="AE385" i="25"/>
  <c r="AO99" i="26"/>
  <c r="AN99"/>
  <c r="AS99" s="1"/>
  <c r="N89" i="30"/>
  <c r="O89" s="1"/>
  <c r="M90"/>
  <c r="P89"/>
  <c r="AO87" i="25"/>
  <c r="AN87"/>
  <c r="AS87" s="1"/>
  <c r="AO89" i="27"/>
  <c r="AT89" s="1"/>
  <c r="AP89"/>
  <c r="Y87" i="30"/>
  <c r="V89"/>
  <c r="W88"/>
  <c r="X88" s="1"/>
  <c r="J383" i="9"/>
  <c r="M381" i="12"/>
  <c r="O384" i="30"/>
  <c r="AE381" i="12"/>
  <c r="G384" i="30"/>
  <c r="G383"/>
  <c r="U387"/>
  <c r="T384"/>
  <c r="L387"/>
  <c r="K384"/>
  <c r="X341"/>
  <c r="G75" i="4"/>
  <c r="F75"/>
  <c r="R383" i="9"/>
  <c r="Z383"/>
  <c r="D385" i="16"/>
  <c r="E385"/>
  <c r="G385" i="4"/>
  <c r="F385"/>
  <c r="H385"/>
  <c r="O385"/>
  <c r="E385"/>
  <c r="P385"/>
  <c r="Q385"/>
  <c r="K385"/>
  <c r="D385"/>
  <c r="L385"/>
  <c r="I385"/>
  <c r="N385"/>
  <c r="R385"/>
  <c r="J385"/>
  <c r="M385"/>
  <c r="F385" i="26"/>
  <c r="K385" s="1"/>
  <c r="AF385"/>
  <c r="AE385"/>
  <c r="AJ385" s="1"/>
  <c r="AO385"/>
  <c r="N385"/>
  <c r="S385" s="1"/>
  <c r="D385" i="27"/>
  <c r="E385"/>
  <c r="X385" i="24"/>
  <c r="D385"/>
  <c r="AH385"/>
  <c r="N385"/>
  <c r="V381" i="12"/>
  <c r="G384" i="27"/>
  <c r="L384" s="1"/>
  <c r="AP384"/>
  <c r="O384"/>
  <c r="T384" s="1"/>
  <c r="D388" i="1"/>
  <c r="B387" i="30"/>
  <c r="Z386" i="9"/>
  <c r="J394"/>
  <c r="E385" i="20"/>
  <c r="D385"/>
  <c r="AO385" i="9"/>
  <c r="F385"/>
  <c r="AI394" s="1"/>
  <c r="F383"/>
  <c r="F384"/>
  <c r="S394" s="1"/>
  <c r="AO385" i="25"/>
  <c r="F385"/>
  <c r="K385" s="1"/>
  <c r="AF385"/>
  <c r="AN385"/>
  <c r="AS385" s="1"/>
  <c r="H381" i="12"/>
  <c r="N395" s="1"/>
  <c r="H383"/>
  <c r="AF395" s="1"/>
  <c r="H382"/>
  <c r="W395" s="1"/>
  <c r="AH383" i="9"/>
  <c r="AI383" s="1"/>
  <c r="AO384" i="27"/>
  <c r="AT384" s="1"/>
  <c r="B386" i="24"/>
  <c r="B386" i="12"/>
  <c r="B386" i="26"/>
  <c r="D386" s="1"/>
  <c r="B386" i="9"/>
  <c r="B386" i="25"/>
  <c r="D386" s="1"/>
  <c r="B386" i="27"/>
  <c r="B386" i="23"/>
  <c r="D386" s="1"/>
  <c r="B386" i="16"/>
  <c r="B386" i="14"/>
  <c r="C386" s="1"/>
  <c r="B386" i="4"/>
  <c r="B386" i="20"/>
  <c r="B386" i="17"/>
  <c r="D386" s="1"/>
  <c r="AT61" i="9"/>
  <c r="AV61" s="1"/>
  <c r="AQ62"/>
  <c r="AR94" i="26"/>
  <c r="AT94" s="1"/>
  <c r="P391"/>
  <c r="R390"/>
  <c r="O390"/>
  <c r="H391"/>
  <c r="J390"/>
  <c r="AR85" i="25"/>
  <c r="AT85" s="1"/>
  <c r="T59" i="20"/>
  <c r="AU86" i="27"/>
  <c r="AS95"/>
  <c r="K398"/>
  <c r="I399"/>
  <c r="S398"/>
  <c r="Q399"/>
  <c r="P392"/>
  <c r="E75" i="4"/>
  <c r="D75"/>
  <c r="M75"/>
  <c r="K75"/>
  <c r="L75"/>
  <c r="AE89" i="26"/>
  <c r="AF89"/>
  <c r="AF86" i="27"/>
  <c r="AG86"/>
  <c r="AC65"/>
  <c r="AD65" s="1"/>
  <c r="U57" i="24"/>
  <c r="R57"/>
  <c r="Q58" s="1"/>
  <c r="AJ58" i="26"/>
  <c r="P74" i="16"/>
  <c r="O74"/>
  <c r="Q73"/>
  <c r="T73" s="1"/>
  <c r="V72"/>
  <c r="U73"/>
  <c r="AM54" i="27"/>
  <c r="AH55"/>
  <c r="AJ55" s="1"/>
  <c r="AI55"/>
  <c r="Z61" i="24"/>
  <c r="AB61" s="1"/>
  <c r="AE61"/>
  <c r="AC61"/>
  <c r="R74" i="16"/>
  <c r="E75"/>
  <c r="D75"/>
  <c r="AK60" i="25"/>
  <c r="AL60" s="1"/>
  <c r="T92" i="26"/>
  <c r="L93"/>
  <c r="T93" i="27"/>
  <c r="U92"/>
  <c r="M93"/>
  <c r="S93"/>
  <c r="K94"/>
  <c r="L95" s="1"/>
  <c r="O94"/>
  <c r="T94" s="1"/>
  <c r="N95" i="26"/>
  <c r="S95" s="1"/>
  <c r="R93"/>
  <c r="S94" s="1"/>
  <c r="J94"/>
  <c r="K95" s="1"/>
  <c r="N94" i="25"/>
  <c r="S94" s="1"/>
  <c r="P94"/>
  <c r="O95" s="1"/>
  <c r="R93"/>
  <c r="AE85"/>
  <c r="H94"/>
  <c r="J94" s="1"/>
  <c r="T92"/>
  <c r="L93"/>
  <c r="I109"/>
  <c r="AO55" i="24"/>
  <c r="AM56"/>
  <c r="L58"/>
  <c r="F59"/>
  <c r="G59"/>
  <c r="I59" s="1"/>
  <c r="AN55"/>
  <c r="AO56" s="1"/>
  <c r="AJ56"/>
  <c r="AL56" s="1"/>
  <c r="H82" i="23"/>
  <c r="G83" s="1"/>
  <c r="F83"/>
  <c r="M80"/>
  <c r="J81"/>
  <c r="K81" s="1"/>
  <c r="L82" s="1"/>
  <c r="I82"/>
  <c r="R59" i="20"/>
  <c r="P60"/>
  <c r="Q60" s="1"/>
  <c r="V52" i="23"/>
  <c r="R52"/>
  <c r="S52"/>
  <c r="T52" s="1"/>
  <c r="Y49" i="20"/>
  <c r="AB49" s="1"/>
  <c r="AC49"/>
  <c r="P44" i="14"/>
  <c r="Q45" s="1"/>
  <c r="M73" i="16"/>
  <c r="M42" i="17"/>
  <c r="R42" s="1"/>
  <c r="J62" i="20"/>
  <c r="K62" s="1"/>
  <c r="H63"/>
  <c r="W64" s="1"/>
  <c r="AG44" i="16"/>
  <c r="AF44"/>
  <c r="AK43"/>
  <c r="AM43" s="1"/>
  <c r="Z45"/>
  <c r="AD45"/>
  <c r="G74"/>
  <c r="I73"/>
  <c r="L73" s="1"/>
  <c r="M72"/>
  <c r="H74"/>
  <c r="J74"/>
  <c r="M82" i="10"/>
  <c r="C80"/>
  <c r="D80" s="1"/>
  <c r="B81"/>
  <c r="E80"/>
  <c r="F80" s="1"/>
  <c r="F79"/>
  <c r="W84"/>
  <c r="X83"/>
  <c r="Z83"/>
  <c r="AB83" s="1"/>
  <c r="AA73"/>
  <c r="Y74"/>
  <c r="J83"/>
  <c r="K83" s="1"/>
  <c r="N83" s="1"/>
  <c r="L83"/>
  <c r="I84"/>
  <c r="P43" i="17"/>
  <c r="AN48"/>
  <c r="BC49"/>
  <c r="AY49"/>
  <c r="AV50" s="1"/>
  <c r="AS76"/>
  <c r="AP47"/>
  <c r="AR47" s="1"/>
  <c r="AM47"/>
  <c r="AO48"/>
  <c r="AK48"/>
  <c r="AE42"/>
  <c r="AC43"/>
  <c r="U43"/>
  <c r="W43" s="1"/>
  <c r="Y43"/>
  <c r="J43"/>
  <c r="V43"/>
  <c r="I43"/>
  <c r="G44"/>
  <c r="F106"/>
  <c r="C76" i="14"/>
  <c r="B76" i="4"/>
  <c r="O75"/>
  <c r="J75"/>
  <c r="R75"/>
  <c r="Q75"/>
  <c r="N75"/>
  <c r="H75"/>
  <c r="P75"/>
  <c r="I75"/>
  <c r="A77" i="1"/>
  <c r="AL56" i="26" l="1"/>
  <c r="AH57"/>
  <c r="AG57"/>
  <c r="AI57" s="1"/>
  <c r="AK57" s="1"/>
  <c r="V90" i="30"/>
  <c r="W89"/>
  <c r="X89" s="1"/>
  <c r="AP90" i="27"/>
  <c r="AO90"/>
  <c r="AT90" s="1"/>
  <c r="AO100" i="26"/>
  <c r="AN100"/>
  <c r="AS100" s="1"/>
  <c r="Y88" i="30"/>
  <c r="AO88" i="25"/>
  <c r="AN88"/>
  <c r="AS88" s="1"/>
  <c r="M91" i="30"/>
  <c r="N90"/>
  <c r="O90" s="1"/>
  <c r="W381" i="12"/>
  <c r="Y381" s="1"/>
  <c r="Z381" s="1"/>
  <c r="S383" i="9"/>
  <c r="N381" i="12"/>
  <c r="P381" s="1"/>
  <c r="Q381" s="1"/>
  <c r="K383" i="9"/>
  <c r="AO385" i="27"/>
  <c r="AF381" i="12"/>
  <c r="AH381" s="1"/>
  <c r="AI381" s="1"/>
  <c r="AA383" i="9"/>
  <c r="D388" i="30"/>
  <c r="D387"/>
  <c r="K387"/>
  <c r="L384"/>
  <c r="T387"/>
  <c r="U384"/>
  <c r="G76" i="4"/>
  <c r="F76"/>
  <c r="D386" i="20"/>
  <c r="E386"/>
  <c r="F386" i="25"/>
  <c r="K386" s="1"/>
  <c r="AE386"/>
  <c r="AO386"/>
  <c r="AF386"/>
  <c r="AN386"/>
  <c r="AS386" s="1"/>
  <c r="AO386" i="26"/>
  <c r="F386"/>
  <c r="K386" s="1"/>
  <c r="AF386"/>
  <c r="N386"/>
  <c r="S386" s="1"/>
  <c r="AH386" i="24"/>
  <c r="N386"/>
  <c r="X386"/>
  <c r="D386"/>
  <c r="D389" i="1"/>
  <c r="B388" i="30"/>
  <c r="G386" i="4"/>
  <c r="F386"/>
  <c r="O386"/>
  <c r="H386"/>
  <c r="P386"/>
  <c r="R386"/>
  <c r="M386"/>
  <c r="E386"/>
  <c r="K386"/>
  <c r="I386"/>
  <c r="J386"/>
  <c r="N386"/>
  <c r="L386"/>
  <c r="D386"/>
  <c r="Q386"/>
  <c r="D386" i="16"/>
  <c r="E386"/>
  <c r="E386" i="27"/>
  <c r="D386"/>
  <c r="AO386" i="9"/>
  <c r="G385"/>
  <c r="AJ394" s="1"/>
  <c r="G383"/>
  <c r="G384"/>
  <c r="T394" s="1"/>
  <c r="D388" i="12"/>
  <c r="D387"/>
  <c r="D386"/>
  <c r="AA386" i="9"/>
  <c r="K394"/>
  <c r="B387" i="24"/>
  <c r="B387" i="12"/>
  <c r="B387" i="27"/>
  <c r="B387" i="25"/>
  <c r="D387" s="1"/>
  <c r="B387" i="26"/>
  <c r="D387" s="1"/>
  <c r="B387" i="9"/>
  <c r="B387" i="20"/>
  <c r="B387" i="16"/>
  <c r="B387" i="4"/>
  <c r="B387" i="23"/>
  <c r="D387" s="1"/>
  <c r="B387" i="14"/>
  <c r="C387" s="1"/>
  <c r="B387" i="17"/>
  <c r="D387" s="1"/>
  <c r="G385" i="27"/>
  <c r="L385" s="1"/>
  <c r="AP385"/>
  <c r="O385"/>
  <c r="T385" s="1"/>
  <c r="AN386" i="26"/>
  <c r="AS386" s="1"/>
  <c r="AE386"/>
  <c r="AR62" i="9"/>
  <c r="AS62"/>
  <c r="AU62"/>
  <c r="AR95" i="26"/>
  <c r="AT95" s="1"/>
  <c r="H392"/>
  <c r="J391"/>
  <c r="O391"/>
  <c r="R391"/>
  <c r="P392"/>
  <c r="AR86" i="25"/>
  <c r="AT86" s="1"/>
  <c r="AU87" i="27"/>
  <c r="AS96"/>
  <c r="P393"/>
  <c r="S399"/>
  <c r="Q400"/>
  <c r="K399"/>
  <c r="I400"/>
  <c r="S59" i="20"/>
  <c r="U59" s="1"/>
  <c r="E76" i="4"/>
  <c r="D76"/>
  <c r="L76"/>
  <c r="M76"/>
  <c r="K76"/>
  <c r="AF87" i="27"/>
  <c r="AG87"/>
  <c r="AF90" i="26"/>
  <c r="AE90"/>
  <c r="Z66" i="27"/>
  <c r="Y66"/>
  <c r="AA66" s="1"/>
  <c r="X66"/>
  <c r="W67" s="1"/>
  <c r="AC66"/>
  <c r="T57" i="24"/>
  <c r="V57" s="1"/>
  <c r="P58"/>
  <c r="R58" s="1"/>
  <c r="U58"/>
  <c r="S58"/>
  <c r="AG58" i="26"/>
  <c r="AI58" s="1"/>
  <c r="AK58" s="1"/>
  <c r="U74" i="16"/>
  <c r="R75"/>
  <c r="Q74"/>
  <c r="T74" s="1"/>
  <c r="V73"/>
  <c r="AK56" i="27"/>
  <c r="AL55"/>
  <c r="O75" i="16"/>
  <c r="AA62" i="24"/>
  <c r="AD61"/>
  <c r="AF61" s="1"/>
  <c r="P75" i="16"/>
  <c r="E76"/>
  <c r="D76"/>
  <c r="T93" i="26"/>
  <c r="AH61" i="25"/>
  <c r="AG61"/>
  <c r="AI61" s="1"/>
  <c r="U93" i="27"/>
  <c r="M94"/>
  <c r="O95"/>
  <c r="K95"/>
  <c r="L96" s="1"/>
  <c r="S94"/>
  <c r="J95" i="26"/>
  <c r="K96" s="1"/>
  <c r="R94"/>
  <c r="N96"/>
  <c r="L94"/>
  <c r="P95" i="25"/>
  <c r="O96" s="1"/>
  <c r="R94"/>
  <c r="N95"/>
  <c r="S95" s="1"/>
  <c r="AE86"/>
  <c r="H95"/>
  <c r="J95" s="1"/>
  <c r="K95"/>
  <c r="T93"/>
  <c r="L94"/>
  <c r="I110"/>
  <c r="K59" i="24"/>
  <c r="H59"/>
  <c r="G60" s="1"/>
  <c r="AP55"/>
  <c r="AN56"/>
  <c r="AJ57"/>
  <c r="AK57"/>
  <c r="AM57" s="1"/>
  <c r="H83" i="23"/>
  <c r="G84" s="1"/>
  <c r="P85" s="1"/>
  <c r="J82"/>
  <c r="K82" s="1"/>
  <c r="L83" s="1"/>
  <c r="P84"/>
  <c r="F84"/>
  <c r="M81"/>
  <c r="I83"/>
  <c r="O43" i="17"/>
  <c r="Q43" s="1"/>
  <c r="U52" i="23"/>
  <c r="W52" s="1"/>
  <c r="Q53"/>
  <c r="P61" i="20"/>
  <c r="R60"/>
  <c r="S60" s="1"/>
  <c r="O61"/>
  <c r="X50"/>
  <c r="Z50" s="1"/>
  <c r="AA50" s="1"/>
  <c r="AD49"/>
  <c r="R44" i="14"/>
  <c r="T44" s="1"/>
  <c r="O45"/>
  <c r="P45" s="1"/>
  <c r="N42" i="17"/>
  <c r="K43" s="1"/>
  <c r="M43" s="1"/>
  <c r="M62" i="20"/>
  <c r="G64"/>
  <c r="I63"/>
  <c r="AI44" i="16"/>
  <c r="AL44"/>
  <c r="AH44"/>
  <c r="Y46"/>
  <c r="AA46" s="1"/>
  <c r="AC45"/>
  <c r="AE45" s="1"/>
  <c r="X46"/>
  <c r="G75"/>
  <c r="N72"/>
  <c r="N73" s="1"/>
  <c r="M74"/>
  <c r="I74"/>
  <c r="L74" s="1"/>
  <c r="H75"/>
  <c r="J75"/>
  <c r="E81" i="10"/>
  <c r="C81"/>
  <c r="D81" s="1"/>
  <c r="B82"/>
  <c r="G80"/>
  <c r="X84"/>
  <c r="Z84"/>
  <c r="AB84" s="1"/>
  <c r="W85"/>
  <c r="AA74"/>
  <c r="Y75"/>
  <c r="M83"/>
  <c r="J84"/>
  <c r="K84" s="1"/>
  <c r="N84" s="1"/>
  <c r="L84"/>
  <c r="I85"/>
  <c r="AZ50" i="17"/>
  <c r="AX50"/>
  <c r="AY50" s="1"/>
  <c r="AV51" s="1"/>
  <c r="AW51"/>
  <c r="AU76"/>
  <c r="AT76" s="1"/>
  <c r="AS77" s="1"/>
  <c r="AU77" s="1"/>
  <c r="AT77" s="1"/>
  <c r="AJ48"/>
  <c r="AL48" s="1"/>
  <c r="AI49"/>
  <c r="AH49" s="1"/>
  <c r="AG50" s="1"/>
  <c r="T44"/>
  <c r="AB43"/>
  <c r="AD43" s="1"/>
  <c r="AF43" s="1"/>
  <c r="X43"/>
  <c r="Z43" s="1"/>
  <c r="AA43" s="1"/>
  <c r="H44"/>
  <c r="F107"/>
  <c r="C77" i="14"/>
  <c r="N76" i="4"/>
  <c r="J76"/>
  <c r="Q76"/>
  <c r="I76"/>
  <c r="R76"/>
  <c r="O76"/>
  <c r="H76"/>
  <c r="P76"/>
  <c r="B77"/>
  <c r="A78" i="1"/>
  <c r="AL57" i="26" l="1"/>
  <c r="AL58" s="1"/>
  <c r="AH58"/>
  <c r="T60" i="20"/>
  <c r="U60" s="1"/>
  <c r="AO386" i="27"/>
  <c r="Y89" i="30"/>
  <c r="N91"/>
  <c r="O91" s="1"/>
  <c r="M92"/>
  <c r="AN89" i="25"/>
  <c r="AO89"/>
  <c r="P90" i="30"/>
  <c r="P91" s="1"/>
  <c r="AO91" i="27"/>
  <c r="AT91" s="1"/>
  <c r="AP91"/>
  <c r="W90" i="30"/>
  <c r="X90" s="1"/>
  <c r="V91"/>
  <c r="Y90"/>
  <c r="AO101" i="26"/>
  <c r="AN101"/>
  <c r="AS101" s="1"/>
  <c r="L383" i="9"/>
  <c r="N383" s="1"/>
  <c r="O383" s="1"/>
  <c r="T383"/>
  <c r="V383" s="1"/>
  <c r="W383" s="1"/>
  <c r="AB383"/>
  <c r="AD383" s="1"/>
  <c r="AE383" s="1"/>
  <c r="AJ383"/>
  <c r="AL383" s="1"/>
  <c r="AM383" s="1"/>
  <c r="E388" i="30"/>
  <c r="E387"/>
  <c r="I391"/>
  <c r="I388"/>
  <c r="R391"/>
  <c r="R388"/>
  <c r="D387" i="16"/>
  <c r="E387"/>
  <c r="AO387" i="9"/>
  <c r="D388"/>
  <c r="D389"/>
  <c r="D387"/>
  <c r="AO387" i="25"/>
  <c r="AF387"/>
  <c r="F387"/>
  <c r="K387" s="1"/>
  <c r="AN387"/>
  <c r="E386" i="12"/>
  <c r="K400" s="1"/>
  <c r="E388"/>
  <c r="AC400" s="1"/>
  <c r="E387"/>
  <c r="T400" s="1"/>
  <c r="J400"/>
  <c r="J386"/>
  <c r="AB386"/>
  <c r="AB400"/>
  <c r="L394" i="9"/>
  <c r="AB386"/>
  <c r="B388" i="24"/>
  <c r="B388" i="26"/>
  <c r="D388" s="1"/>
  <c r="B388" i="12"/>
  <c r="B388" i="9"/>
  <c r="B388" i="25"/>
  <c r="D388" s="1"/>
  <c r="B388" i="27"/>
  <c r="B388" i="23"/>
  <c r="D388" s="1"/>
  <c r="B388" i="14"/>
  <c r="C388" s="1"/>
  <c r="B388" i="4"/>
  <c r="B388" i="16"/>
  <c r="B388" i="20"/>
  <c r="B388" i="17"/>
  <c r="D388" s="1"/>
  <c r="AE387" i="26"/>
  <c r="AE387" i="25"/>
  <c r="G77" i="4"/>
  <c r="F77"/>
  <c r="G387"/>
  <c r="F387"/>
  <c r="I387"/>
  <c r="J387"/>
  <c r="K387"/>
  <c r="Q387"/>
  <c r="H387"/>
  <c r="M387"/>
  <c r="E387"/>
  <c r="R387"/>
  <c r="P387"/>
  <c r="N387"/>
  <c r="O387"/>
  <c r="L387"/>
  <c r="D387"/>
  <c r="E387" i="20"/>
  <c r="D387"/>
  <c r="AO387" i="26"/>
  <c r="AN388" s="1"/>
  <c r="AS388" s="1"/>
  <c r="F387"/>
  <c r="K387" s="1"/>
  <c r="AF387"/>
  <c r="AE388" s="1"/>
  <c r="AJ388" s="1"/>
  <c r="AN387"/>
  <c r="AS387" s="1"/>
  <c r="N387"/>
  <c r="S387" s="1"/>
  <c r="D387" i="27"/>
  <c r="E387"/>
  <c r="AH387" i="24"/>
  <c r="N387"/>
  <c r="X387"/>
  <c r="D387"/>
  <c r="S386" i="12"/>
  <c r="S400"/>
  <c r="G386" i="27"/>
  <c r="L386" s="1"/>
  <c r="AP386"/>
  <c r="O386"/>
  <c r="T386" s="1"/>
  <c r="D390" i="1"/>
  <c r="B389" i="30"/>
  <c r="AQ63" i="9"/>
  <c r="AT62"/>
  <c r="AV62" s="1"/>
  <c r="AR96" i="26"/>
  <c r="AT96" s="1"/>
  <c r="O392"/>
  <c r="J392"/>
  <c r="H393"/>
  <c r="R392"/>
  <c r="P393"/>
  <c r="AR87" i="25"/>
  <c r="AT87" s="1"/>
  <c r="AU88" i="27"/>
  <c r="AS97"/>
  <c r="K400"/>
  <c r="I401"/>
  <c r="S400"/>
  <c r="Q401"/>
  <c r="P394"/>
  <c r="E77" i="4"/>
  <c r="D77"/>
  <c r="M77"/>
  <c r="K77"/>
  <c r="L77"/>
  <c r="AE91" i="26"/>
  <c r="AF91"/>
  <c r="AF88" i="27"/>
  <c r="AG88"/>
  <c r="Y67"/>
  <c r="AA67" s="1"/>
  <c r="AB67"/>
  <c r="AD66"/>
  <c r="Z67"/>
  <c r="X67"/>
  <c r="W68" s="1"/>
  <c r="AB68" s="1"/>
  <c r="T58" i="24"/>
  <c r="V58" s="1"/>
  <c r="P59"/>
  <c r="Q59"/>
  <c r="S59" s="1"/>
  <c r="AJ59" i="26"/>
  <c r="AG59"/>
  <c r="AI59" s="1"/>
  <c r="AJ60" s="1"/>
  <c r="Q75" i="16"/>
  <c r="T75" s="1"/>
  <c r="P76"/>
  <c r="O76"/>
  <c r="V74"/>
  <c r="U75"/>
  <c r="AM55" i="27"/>
  <c r="AI56"/>
  <c r="AH56"/>
  <c r="AJ56" s="1"/>
  <c r="AK57" s="1"/>
  <c r="R76" i="16"/>
  <c r="Z62" i="24"/>
  <c r="AB62" s="1"/>
  <c r="AE62"/>
  <c r="AC62"/>
  <c r="E77" i="16"/>
  <c r="R77" s="1"/>
  <c r="D77"/>
  <c r="AJ62" i="25"/>
  <c r="AK61"/>
  <c r="U94" i="27"/>
  <c r="T95"/>
  <c r="M95"/>
  <c r="S95"/>
  <c r="K96"/>
  <c r="L97" s="1"/>
  <c r="O96"/>
  <c r="T96" s="1"/>
  <c r="L95" i="26"/>
  <c r="T94"/>
  <c r="R95"/>
  <c r="S96" s="1"/>
  <c r="J96"/>
  <c r="N97"/>
  <c r="P96" i="25"/>
  <c r="O97" s="1"/>
  <c r="R95"/>
  <c r="N96"/>
  <c r="AE87"/>
  <c r="H96"/>
  <c r="J96" s="1"/>
  <c r="K96"/>
  <c r="T94"/>
  <c r="L95"/>
  <c r="K97"/>
  <c r="I111"/>
  <c r="P44" i="17"/>
  <c r="AP56" i="24"/>
  <c r="F60"/>
  <c r="H60" s="1"/>
  <c r="G61" s="1"/>
  <c r="J59"/>
  <c r="L59" s="1"/>
  <c r="AO57"/>
  <c r="I60"/>
  <c r="I84" i="23"/>
  <c r="AL57" i="24"/>
  <c r="F85" i="23"/>
  <c r="J83"/>
  <c r="K83" s="1"/>
  <c r="L84" s="1"/>
  <c r="H84"/>
  <c r="G85" s="1"/>
  <c r="P86" s="1"/>
  <c r="M82"/>
  <c r="Q61" i="20"/>
  <c r="O62"/>
  <c r="T61"/>
  <c r="V53" i="23"/>
  <c r="R53"/>
  <c r="S53"/>
  <c r="T53" s="1"/>
  <c r="AC50" i="20"/>
  <c r="Y50"/>
  <c r="AB50" s="1"/>
  <c r="S45" i="14"/>
  <c r="M46"/>
  <c r="O46" s="1"/>
  <c r="P46" s="1"/>
  <c r="R46" s="1"/>
  <c r="R45"/>
  <c r="M75" i="16"/>
  <c r="N43" i="17"/>
  <c r="L63" i="20"/>
  <c r="H64"/>
  <c r="W65" s="1"/>
  <c r="J63"/>
  <c r="K63" s="1"/>
  <c r="AF45" i="16"/>
  <c r="AG45"/>
  <c r="AK44"/>
  <c r="AM44" s="1"/>
  <c r="AD46"/>
  <c r="Z46"/>
  <c r="J76"/>
  <c r="G76"/>
  <c r="I75"/>
  <c r="L75" s="1"/>
  <c r="N74"/>
  <c r="H76"/>
  <c r="G81" i="10"/>
  <c r="B83"/>
  <c r="E82"/>
  <c r="C82"/>
  <c r="D82" s="1"/>
  <c r="G82" s="1"/>
  <c r="F81"/>
  <c r="AA75"/>
  <c r="Y76"/>
  <c r="X85"/>
  <c r="Z85"/>
  <c r="AB85" s="1"/>
  <c r="W86"/>
  <c r="M84"/>
  <c r="L44" i="17"/>
  <c r="J85" i="10"/>
  <c r="K85" s="1"/>
  <c r="N85" s="1"/>
  <c r="L85"/>
  <c r="I86"/>
  <c r="BC50" i="17"/>
  <c r="AZ51" s="1"/>
  <c r="AX51"/>
  <c r="AW52"/>
  <c r="BA51"/>
  <c r="BB50"/>
  <c r="BD50" s="1"/>
  <c r="AS78"/>
  <c r="AU78" s="1"/>
  <c r="AT78" s="1"/>
  <c r="R43"/>
  <c r="AP48"/>
  <c r="AR48" s="1"/>
  <c r="AQ48"/>
  <c r="AN49" s="1"/>
  <c r="AM48"/>
  <c r="AO49"/>
  <c r="AK49"/>
  <c r="AE43"/>
  <c r="J44"/>
  <c r="V44"/>
  <c r="AC44"/>
  <c r="U44"/>
  <c r="W44" s="1"/>
  <c r="Y44"/>
  <c r="S43"/>
  <c r="I44"/>
  <c r="G45"/>
  <c r="F108"/>
  <c r="C78" i="14"/>
  <c r="I77" i="4"/>
  <c r="Q77"/>
  <c r="P77"/>
  <c r="R77"/>
  <c r="N77"/>
  <c r="O77"/>
  <c r="H77"/>
  <c r="J77"/>
  <c r="B78"/>
  <c r="A79" i="1"/>
  <c r="AH59" i="26" l="1"/>
  <c r="AO387" i="27"/>
  <c r="AO102" i="26"/>
  <c r="AN102"/>
  <c r="AS102" s="1"/>
  <c r="V92" i="30"/>
  <c r="W91"/>
  <c r="X91" s="1"/>
  <c r="Y91" s="1"/>
  <c r="AO92" i="27"/>
  <c r="AT92" s="1"/>
  <c r="AP92"/>
  <c r="AN90" i="25"/>
  <c r="AS90" s="1"/>
  <c r="AO90"/>
  <c r="N92" i="30"/>
  <c r="O92" s="1"/>
  <c r="M93"/>
  <c r="K391"/>
  <c r="J388"/>
  <c r="F388"/>
  <c r="F387"/>
  <c r="T391"/>
  <c r="S388"/>
  <c r="X344"/>
  <c r="X353"/>
  <c r="G78" i="4"/>
  <c r="F78"/>
  <c r="B389" i="24"/>
  <c r="B389" i="12"/>
  <c r="B389" i="27"/>
  <c r="B389" i="25"/>
  <c r="D389" s="1"/>
  <c r="B389" i="9"/>
  <c r="B389" i="26"/>
  <c r="D389" s="1"/>
  <c r="B389" i="23"/>
  <c r="D389" s="1"/>
  <c r="B389" i="20"/>
  <c r="B389" i="4"/>
  <c r="B389" i="14"/>
  <c r="C389" s="1"/>
  <c r="B389" i="16"/>
  <c r="B389" i="17"/>
  <c r="D389" s="1"/>
  <c r="T386" i="12"/>
  <c r="G387" i="27"/>
  <c r="L387" s="1"/>
  <c r="AP387"/>
  <c r="O387"/>
  <c r="T387" s="1"/>
  <c r="D388" i="16"/>
  <c r="E388"/>
  <c r="E388" i="27"/>
  <c r="D388"/>
  <c r="AO388" i="9"/>
  <c r="E388"/>
  <c r="R398" s="1"/>
  <c r="E389"/>
  <c r="AH398" s="1"/>
  <c r="E387"/>
  <c r="AO388" i="26"/>
  <c r="F388"/>
  <c r="K388" s="1"/>
  <c r="AF388"/>
  <c r="N388"/>
  <c r="S388" s="1"/>
  <c r="AC386" i="12"/>
  <c r="Y390" i="9"/>
  <c r="I387"/>
  <c r="Y387"/>
  <c r="I398"/>
  <c r="Q398"/>
  <c r="Q387"/>
  <c r="S96" i="25"/>
  <c r="D391" i="1"/>
  <c r="B390" i="30"/>
  <c r="E388" i="20"/>
  <c r="D388"/>
  <c r="R388" i="4"/>
  <c r="G388"/>
  <c r="F388"/>
  <c r="O388"/>
  <c r="N388"/>
  <c r="Q388"/>
  <c r="P388"/>
  <c r="K388"/>
  <c r="E388"/>
  <c r="H388"/>
  <c r="J388"/>
  <c r="M388"/>
  <c r="I388"/>
  <c r="D388"/>
  <c r="L388"/>
  <c r="AF388" i="25"/>
  <c r="AO388"/>
  <c r="AN389" s="1"/>
  <c r="AS389" s="1"/>
  <c r="F388"/>
  <c r="K388" s="1"/>
  <c r="AE388"/>
  <c r="AN388"/>
  <c r="AS388" s="1"/>
  <c r="F388" i="12"/>
  <c r="AD400" s="1"/>
  <c r="F387"/>
  <c r="U400" s="1"/>
  <c r="F386"/>
  <c r="L400" s="1"/>
  <c r="AH388" i="24"/>
  <c r="N388"/>
  <c r="X388"/>
  <c r="D388"/>
  <c r="K386" i="12"/>
  <c r="L386" s="1"/>
  <c r="AG398" i="9"/>
  <c r="AG387"/>
  <c r="AU63"/>
  <c r="AS63"/>
  <c r="AR63"/>
  <c r="AR97" i="26"/>
  <c r="AT97" s="1"/>
  <c r="O393"/>
  <c r="R393"/>
  <c r="P394"/>
  <c r="J393"/>
  <c r="H394"/>
  <c r="AR88" i="25"/>
  <c r="AS89" s="1"/>
  <c r="AU89" i="27"/>
  <c r="AS98"/>
  <c r="P395"/>
  <c r="Q402"/>
  <c r="S401"/>
  <c r="I402"/>
  <c r="K401"/>
  <c r="E78" i="4"/>
  <c r="D78"/>
  <c r="L78"/>
  <c r="M78"/>
  <c r="K78"/>
  <c r="AF89" i="27"/>
  <c r="AG89"/>
  <c r="AE92" i="26"/>
  <c r="AF92"/>
  <c r="AC67" i="27"/>
  <c r="AD67" s="1"/>
  <c r="K60" i="24"/>
  <c r="U59"/>
  <c r="R59"/>
  <c r="P60" s="1"/>
  <c r="AK59" i="26"/>
  <c r="AH60" s="1"/>
  <c r="T59" i="24"/>
  <c r="Q76" i="16"/>
  <c r="U76"/>
  <c r="V75"/>
  <c r="O77"/>
  <c r="AL56" i="27"/>
  <c r="AH57" s="1"/>
  <c r="AJ57" s="1"/>
  <c r="P77" i="16"/>
  <c r="T76"/>
  <c r="AA63" i="24"/>
  <c r="AD62"/>
  <c r="AF62" s="1"/>
  <c r="Z63"/>
  <c r="E78" i="16"/>
  <c r="O78" s="1"/>
  <c r="D78"/>
  <c r="AG62" i="25"/>
  <c r="AI62" s="1"/>
  <c r="AL61"/>
  <c r="AH62"/>
  <c r="U95" i="27"/>
  <c r="M96"/>
  <c r="L96" i="26"/>
  <c r="O97" i="27"/>
  <c r="K97"/>
  <c r="L98" s="1"/>
  <c r="S96"/>
  <c r="T95" i="26"/>
  <c r="N98"/>
  <c r="S98" s="1"/>
  <c r="J97"/>
  <c r="K98" s="1"/>
  <c r="R96"/>
  <c r="N97" i="25"/>
  <c r="S97" s="1"/>
  <c r="P97"/>
  <c r="O98" s="1"/>
  <c r="R96"/>
  <c r="AE88"/>
  <c r="H97"/>
  <c r="J97" s="1"/>
  <c r="K98" s="1"/>
  <c r="T95"/>
  <c r="L96"/>
  <c r="I112"/>
  <c r="J60" i="24"/>
  <c r="F61"/>
  <c r="H61" s="1"/>
  <c r="I61"/>
  <c r="AK58"/>
  <c r="AN57"/>
  <c r="AP57" s="1"/>
  <c r="AJ58"/>
  <c r="H85" i="23"/>
  <c r="G86" s="1"/>
  <c r="F87" s="1"/>
  <c r="J84"/>
  <c r="K84" s="1"/>
  <c r="L85" s="1"/>
  <c r="F86"/>
  <c r="I85"/>
  <c r="M83"/>
  <c r="U53"/>
  <c r="W53" s="1"/>
  <c r="Q54"/>
  <c r="R61" i="20"/>
  <c r="P62"/>
  <c r="Q62" s="1"/>
  <c r="X51"/>
  <c r="Z51" s="1"/>
  <c r="AA51" s="1"/>
  <c r="AD50"/>
  <c r="T45" i="14"/>
  <c r="S46"/>
  <c r="N46"/>
  <c r="Q46"/>
  <c r="M47"/>
  <c r="K44" i="17"/>
  <c r="M44" s="1"/>
  <c r="N44" s="1"/>
  <c r="H77" i="16"/>
  <c r="M63" i="20"/>
  <c r="G65"/>
  <c r="I64"/>
  <c r="AI45" i="16"/>
  <c r="AL45"/>
  <c r="AH45"/>
  <c r="Y47"/>
  <c r="AA47" s="1"/>
  <c r="AC46"/>
  <c r="AE46" s="1"/>
  <c r="X47"/>
  <c r="I76"/>
  <c r="L76" s="1"/>
  <c r="G77"/>
  <c r="P78"/>
  <c r="N75"/>
  <c r="M76"/>
  <c r="J77"/>
  <c r="F82" i="10"/>
  <c r="C83"/>
  <c r="D83" s="1"/>
  <c r="B84"/>
  <c r="E83"/>
  <c r="F83" s="1"/>
  <c r="AA76"/>
  <c r="Y77"/>
  <c r="Z86"/>
  <c r="AB86" s="1"/>
  <c r="W87"/>
  <c r="X86"/>
  <c r="O44" i="17"/>
  <c r="Q44" s="1"/>
  <c r="S44" s="1"/>
  <c r="M85" i="10"/>
  <c r="L86"/>
  <c r="I87"/>
  <c r="J86"/>
  <c r="K86" s="1"/>
  <c r="N86" s="1"/>
  <c r="BC51" i="17"/>
  <c r="AZ52" s="1"/>
  <c r="BA53" s="1"/>
  <c r="AY51"/>
  <c r="BB51"/>
  <c r="BA52"/>
  <c r="AS79"/>
  <c r="AU79" s="1"/>
  <c r="AT79" s="1"/>
  <c r="AJ49"/>
  <c r="AL49" s="1"/>
  <c r="AM49" s="1"/>
  <c r="AI50"/>
  <c r="AH50" s="1"/>
  <c r="AG51" s="1"/>
  <c r="T45"/>
  <c r="AB44"/>
  <c r="AD44" s="1"/>
  <c r="AF44" s="1"/>
  <c r="X44"/>
  <c r="Z44" s="1"/>
  <c r="AE44" s="1"/>
  <c r="H45"/>
  <c r="F109"/>
  <c r="C79" i="14"/>
  <c r="Q78" i="4"/>
  <c r="O78"/>
  <c r="J78"/>
  <c r="I78"/>
  <c r="N78"/>
  <c r="P78"/>
  <c r="H78"/>
  <c r="R78"/>
  <c r="B79"/>
  <c r="A80" i="1"/>
  <c r="P92" i="30" l="1"/>
  <c r="U92" s="1"/>
  <c r="W92"/>
  <c r="X92" s="1"/>
  <c r="V93"/>
  <c r="AO103" i="26"/>
  <c r="AN103"/>
  <c r="AS103" s="1"/>
  <c r="N93" i="30"/>
  <c r="O93" s="1"/>
  <c r="M94"/>
  <c r="AN91" i="25"/>
  <c r="AO91"/>
  <c r="Y92" i="30"/>
  <c r="AP93" i="27"/>
  <c r="AO93"/>
  <c r="AT93" s="1"/>
  <c r="V316" i="30"/>
  <c r="AE389" i="25"/>
  <c r="U386" i="12"/>
  <c r="AD386"/>
  <c r="J391" i="30"/>
  <c r="K388"/>
  <c r="G388"/>
  <c r="G387"/>
  <c r="S391"/>
  <c r="T388"/>
  <c r="AH387" i="9"/>
  <c r="D392" i="1"/>
  <c r="B391" i="30"/>
  <c r="R387" i="9"/>
  <c r="J387"/>
  <c r="Z390"/>
  <c r="J398"/>
  <c r="G388" i="27"/>
  <c r="L388" s="1"/>
  <c r="AP388"/>
  <c r="O388"/>
  <c r="T388" s="1"/>
  <c r="AO388"/>
  <c r="AT388" s="1"/>
  <c r="D389" i="20"/>
  <c r="E389"/>
  <c r="AO389" i="26"/>
  <c r="F389"/>
  <c r="K389" s="1"/>
  <c r="AF389"/>
  <c r="AE389"/>
  <c r="AN389"/>
  <c r="AS389" s="1"/>
  <c r="N389"/>
  <c r="S389" s="1"/>
  <c r="AO389" i="25"/>
  <c r="AF389"/>
  <c r="F389"/>
  <c r="G388" i="12"/>
  <c r="AE400" s="1"/>
  <c r="G387"/>
  <c r="V400" s="1"/>
  <c r="G386"/>
  <c r="M400" s="1"/>
  <c r="G79" i="4"/>
  <c r="F79"/>
  <c r="B390" i="24"/>
  <c r="B390" i="12"/>
  <c r="B390" i="26"/>
  <c r="D390" s="1"/>
  <c r="B390" i="9"/>
  <c r="B390" i="25"/>
  <c r="D390" s="1"/>
  <c r="B390" i="27"/>
  <c r="B390" i="23"/>
  <c r="D390" s="1"/>
  <c r="B390" i="16"/>
  <c r="B390" i="14"/>
  <c r="C390" s="1"/>
  <c r="B390" i="4"/>
  <c r="B390" i="20"/>
  <c r="B390" i="17"/>
  <c r="D390" s="1"/>
  <c r="Z387" i="9"/>
  <c r="D389" i="16"/>
  <c r="E389"/>
  <c r="G389" i="4"/>
  <c r="F389"/>
  <c r="H389"/>
  <c r="O389"/>
  <c r="K389"/>
  <c r="I389"/>
  <c r="N389"/>
  <c r="D389"/>
  <c r="L389"/>
  <c r="R389"/>
  <c r="Q389"/>
  <c r="P389"/>
  <c r="J389"/>
  <c r="E389"/>
  <c r="M389"/>
  <c r="AO389" i="9"/>
  <c r="F389"/>
  <c r="AI398" s="1"/>
  <c r="F387"/>
  <c r="F388"/>
  <c r="S398" s="1"/>
  <c r="D389" i="27"/>
  <c r="E389"/>
  <c r="X389" i="24"/>
  <c r="D389"/>
  <c r="AH389"/>
  <c r="N389"/>
  <c r="AQ64" i="9"/>
  <c r="AT63"/>
  <c r="AV63" s="1"/>
  <c r="AR98" i="26"/>
  <c r="AT98" s="1"/>
  <c r="O394"/>
  <c r="J394"/>
  <c r="H395"/>
  <c r="P395"/>
  <c r="R394"/>
  <c r="AT88" i="25"/>
  <c r="AU90" i="27"/>
  <c r="AS99"/>
  <c r="I403"/>
  <c r="K402"/>
  <c r="Q403"/>
  <c r="S402"/>
  <c r="P396"/>
  <c r="S61" i="20"/>
  <c r="U61" s="1"/>
  <c r="E79" i="4"/>
  <c r="D79"/>
  <c r="M79"/>
  <c r="K79"/>
  <c r="L79"/>
  <c r="AF93" i="26"/>
  <c r="AE93"/>
  <c r="AG90" i="27"/>
  <c r="AF90"/>
  <c r="X68"/>
  <c r="W69" s="1"/>
  <c r="Z68"/>
  <c r="Y68"/>
  <c r="AA68" s="1"/>
  <c r="AC68" s="1"/>
  <c r="AD68" s="1"/>
  <c r="AB63" i="24"/>
  <c r="AA64" s="1"/>
  <c r="L60"/>
  <c r="AG60" i="26"/>
  <c r="AI60" s="1"/>
  <c r="AK60" s="1"/>
  <c r="AL59"/>
  <c r="V59" i="24"/>
  <c r="Q60"/>
  <c r="R60" s="1"/>
  <c r="P61" s="1"/>
  <c r="Q77" i="16"/>
  <c r="T77" s="1"/>
  <c r="U78" s="1"/>
  <c r="V76"/>
  <c r="AI57" i="27"/>
  <c r="AM56"/>
  <c r="AK58"/>
  <c r="AL57"/>
  <c r="U77" i="16"/>
  <c r="AE63" i="24"/>
  <c r="AC63"/>
  <c r="R78" i="16"/>
  <c r="E79"/>
  <c r="D79"/>
  <c r="AJ63" i="25"/>
  <c r="AK62"/>
  <c r="T97" i="27"/>
  <c r="U96"/>
  <c r="M97"/>
  <c r="L97" i="26"/>
  <c r="S97" i="27"/>
  <c r="K98"/>
  <c r="L99" s="1"/>
  <c r="O98"/>
  <c r="T98" s="1"/>
  <c r="T96" i="26"/>
  <c r="S97"/>
  <c r="R97"/>
  <c r="J98"/>
  <c r="N99"/>
  <c r="P98" i="25"/>
  <c r="O99" s="1"/>
  <c r="R97"/>
  <c r="N98"/>
  <c r="S98" s="1"/>
  <c r="AE89"/>
  <c r="H98"/>
  <c r="J98" s="1"/>
  <c r="K99" s="1"/>
  <c r="T96"/>
  <c r="L97"/>
  <c r="I113"/>
  <c r="AO58" i="24"/>
  <c r="AM58"/>
  <c r="K61"/>
  <c r="F62"/>
  <c r="G62"/>
  <c r="I62" s="1"/>
  <c r="P87" i="23"/>
  <c r="J61" i="24"/>
  <c r="H86" i="23"/>
  <c r="G87" s="1"/>
  <c r="P88" s="1"/>
  <c r="AL58" i="24"/>
  <c r="M84" i="23"/>
  <c r="J85"/>
  <c r="K85" s="1"/>
  <c r="L86" s="1"/>
  <c r="I86"/>
  <c r="P63" i="20"/>
  <c r="R62"/>
  <c r="S62" s="1"/>
  <c r="O63"/>
  <c r="T62"/>
  <c r="V54" i="23"/>
  <c r="R54"/>
  <c r="S54"/>
  <c r="T54" s="1"/>
  <c r="Y51" i="20"/>
  <c r="AB51" s="1"/>
  <c r="AC51"/>
  <c r="T46" i="14"/>
  <c r="N47"/>
  <c r="L45" i="17"/>
  <c r="P45"/>
  <c r="S47" i="14"/>
  <c r="O47"/>
  <c r="P47" s="1"/>
  <c r="Q47"/>
  <c r="L64" i="20"/>
  <c r="M77" i="16"/>
  <c r="I77"/>
  <c r="L77" s="1"/>
  <c r="J64" i="20"/>
  <c r="K64" s="1"/>
  <c r="H65"/>
  <c r="W66" s="1"/>
  <c r="AG46" i="16"/>
  <c r="AK45"/>
  <c r="AM45" s="1"/>
  <c r="AF46"/>
  <c r="R44" i="17"/>
  <c r="AD47" i="16"/>
  <c r="Z47"/>
  <c r="G78"/>
  <c r="N76"/>
  <c r="J78"/>
  <c r="H78"/>
  <c r="G83" i="10"/>
  <c r="C84"/>
  <c r="D84" s="1"/>
  <c r="B85"/>
  <c r="E84"/>
  <c r="AA77"/>
  <c r="Y78"/>
  <c r="W88"/>
  <c r="X87"/>
  <c r="Z87"/>
  <c r="AB87" s="1"/>
  <c r="M86"/>
  <c r="I88"/>
  <c r="J87"/>
  <c r="K87" s="1"/>
  <c r="N87" s="1"/>
  <c r="L87"/>
  <c r="BB52" i="17"/>
  <c r="BD51"/>
  <c r="AV52"/>
  <c r="AS80"/>
  <c r="AU80" s="1"/>
  <c r="AT80" s="1"/>
  <c r="AQ49"/>
  <c r="AN50" s="1"/>
  <c r="AJ50"/>
  <c r="AP49"/>
  <c r="AR49" s="1"/>
  <c r="AO50"/>
  <c r="AK50"/>
  <c r="AA44"/>
  <c r="J45"/>
  <c r="V45"/>
  <c r="U45"/>
  <c r="W45" s="1"/>
  <c r="Y45"/>
  <c r="AC45"/>
  <c r="I45"/>
  <c r="G46"/>
  <c r="F110"/>
  <c r="C80" i="14"/>
  <c r="O79" i="4"/>
  <c r="H79"/>
  <c r="I79"/>
  <c r="N79"/>
  <c r="P79"/>
  <c r="J79"/>
  <c r="Q79"/>
  <c r="R79"/>
  <c r="B80"/>
  <c r="A81" i="1"/>
  <c r="AO104" i="26" l="1"/>
  <c r="AN104"/>
  <c r="AS104" s="1"/>
  <c r="AO94" i="27"/>
  <c r="AT94" s="1"/>
  <c r="AP94"/>
  <c r="AN92" i="25"/>
  <c r="AO92"/>
  <c r="M95" i="30"/>
  <c r="N94"/>
  <c r="O94" s="1"/>
  <c r="V94"/>
  <c r="W93"/>
  <c r="X93" s="1"/>
  <c r="P93"/>
  <c r="K387" i="9"/>
  <c r="V386" i="12"/>
  <c r="M386"/>
  <c r="W316" i="30"/>
  <c r="X316" s="1"/>
  <c r="V317"/>
  <c r="AA387" i="9"/>
  <c r="AE386" i="12"/>
  <c r="AI387" i="9"/>
  <c r="D392" i="30"/>
  <c r="T395" s="1"/>
  <c r="D391"/>
  <c r="L391"/>
  <c r="L388"/>
  <c r="U391"/>
  <c r="U388"/>
  <c r="H390" i="4"/>
  <c r="G390"/>
  <c r="F390"/>
  <c r="O390"/>
  <c r="I390"/>
  <c r="K390"/>
  <c r="R390"/>
  <c r="M390"/>
  <c r="E390"/>
  <c r="P390"/>
  <c r="J390"/>
  <c r="N390"/>
  <c r="Q390"/>
  <c r="L390"/>
  <c r="D390"/>
  <c r="D390" i="16"/>
  <c r="E390"/>
  <c r="E390" i="27"/>
  <c r="D390"/>
  <c r="AO390" i="9"/>
  <c r="G389"/>
  <c r="AJ398" s="1"/>
  <c r="G387"/>
  <c r="G388"/>
  <c r="T398" s="1"/>
  <c r="H387" i="12"/>
  <c r="W400" s="1"/>
  <c r="H386"/>
  <c r="N400" s="1"/>
  <c r="H388"/>
  <c r="AF400" s="1"/>
  <c r="AE390" i="26"/>
  <c r="AN390"/>
  <c r="AO389" i="27"/>
  <c r="AT389" s="1"/>
  <c r="B391" i="24"/>
  <c r="B391" i="12"/>
  <c r="B391" i="27"/>
  <c r="B391" i="25"/>
  <c r="D391" s="1"/>
  <c r="B391" i="26"/>
  <c r="D391" s="1"/>
  <c r="B391" i="9"/>
  <c r="B391" i="23"/>
  <c r="D391" s="1"/>
  <c r="B391" i="20"/>
  <c r="B391" i="16"/>
  <c r="B391" i="4"/>
  <c r="B391" i="14"/>
  <c r="C391" s="1"/>
  <c r="B391" i="17"/>
  <c r="D391" s="1"/>
  <c r="G80" i="4"/>
  <c r="F80"/>
  <c r="G389" i="27"/>
  <c r="L389" s="1"/>
  <c r="AP389"/>
  <c r="AO390" s="1"/>
  <c r="O389"/>
  <c r="T389" s="1"/>
  <c r="AA390" i="9"/>
  <c r="K398"/>
  <c r="D390" i="20"/>
  <c r="E390"/>
  <c r="F390" i="25"/>
  <c r="AO390"/>
  <c r="AN390"/>
  <c r="AF390"/>
  <c r="AE391" s="1"/>
  <c r="AO390" i="26"/>
  <c r="F390"/>
  <c r="K390" s="1"/>
  <c r="AF390"/>
  <c r="N390"/>
  <c r="S390" s="1"/>
  <c r="AH390" i="24"/>
  <c r="N390"/>
  <c r="X390"/>
  <c r="D390"/>
  <c r="AE390" i="25"/>
  <c r="S387" i="9"/>
  <c r="T387" s="1"/>
  <c r="D393" i="1"/>
  <c r="B392" i="30"/>
  <c r="AU64" i="9"/>
  <c r="AR64"/>
  <c r="AS64"/>
  <c r="AR99" i="26"/>
  <c r="AT99" s="1"/>
  <c r="R395"/>
  <c r="P396"/>
  <c r="O395"/>
  <c r="H396"/>
  <c r="J395"/>
  <c r="S99"/>
  <c r="AR89" i="25"/>
  <c r="AT89" s="1"/>
  <c r="AU91" i="27"/>
  <c r="AS100"/>
  <c r="P397"/>
  <c r="S403"/>
  <c r="Q404"/>
  <c r="K403"/>
  <c r="I404"/>
  <c r="E80" i="4"/>
  <c r="D80"/>
  <c r="L80"/>
  <c r="M80"/>
  <c r="K80"/>
  <c r="AG91" i="27"/>
  <c r="AF91"/>
  <c r="AE94" i="26"/>
  <c r="AF94"/>
  <c r="AB69" i="27"/>
  <c r="Z69"/>
  <c r="X69"/>
  <c r="W70" s="1"/>
  <c r="Y69"/>
  <c r="AA69" s="1"/>
  <c r="Z64" i="24"/>
  <c r="AB64" s="1"/>
  <c r="AA65" s="1"/>
  <c r="AD63"/>
  <c r="AF63" s="1"/>
  <c r="AJ61" i="26"/>
  <c r="U60" i="24"/>
  <c r="S60"/>
  <c r="T60" s="1"/>
  <c r="Q61"/>
  <c r="V77" i="16"/>
  <c r="Q78"/>
  <c r="T78" s="1"/>
  <c r="AG61" i="26"/>
  <c r="AI61" s="1"/>
  <c r="AH61"/>
  <c r="AL60"/>
  <c r="AH58" i="27"/>
  <c r="AJ58" s="1"/>
  <c r="AL58" s="1"/>
  <c r="O79" i="16"/>
  <c r="AI58" i="27"/>
  <c r="AM57"/>
  <c r="AC64" i="24"/>
  <c r="P79" i="16"/>
  <c r="R79"/>
  <c r="E80"/>
  <c r="D80"/>
  <c r="AH63" i="25"/>
  <c r="AG63"/>
  <c r="AI63" s="1"/>
  <c r="AJ64" s="1"/>
  <c r="AL62"/>
  <c r="T97" i="26"/>
  <c r="U97" i="27"/>
  <c r="M98"/>
  <c r="L98" i="26"/>
  <c r="O99" i="27"/>
  <c r="K99"/>
  <c r="L100" s="1"/>
  <c r="S98"/>
  <c r="N100" i="26"/>
  <c r="S100" s="1"/>
  <c r="J99"/>
  <c r="R98"/>
  <c r="N99" i="25"/>
  <c r="P99"/>
  <c r="O100" s="1"/>
  <c r="R98"/>
  <c r="AE90"/>
  <c r="H99"/>
  <c r="J99" s="1"/>
  <c r="T97"/>
  <c r="L98"/>
  <c r="I114"/>
  <c r="I87" i="23"/>
  <c r="L61" i="24"/>
  <c r="K62"/>
  <c r="H62"/>
  <c r="J62" s="1"/>
  <c r="O45" i="17"/>
  <c r="Q45" s="1"/>
  <c r="S45" s="1"/>
  <c r="H87" i="23"/>
  <c r="G88" s="1"/>
  <c r="F88"/>
  <c r="AK59" i="24"/>
  <c r="AJ59"/>
  <c r="AN58"/>
  <c r="AP58" s="1"/>
  <c r="J86" i="23"/>
  <c r="K86" s="1"/>
  <c r="L87" s="1"/>
  <c r="M85"/>
  <c r="Q63" i="20"/>
  <c r="P64" s="1"/>
  <c r="U54" i="23"/>
  <c r="W54" s="1"/>
  <c r="Q55"/>
  <c r="U62" i="20"/>
  <c r="T63"/>
  <c r="O64"/>
  <c r="X52"/>
  <c r="Z52" s="1"/>
  <c r="AA52" s="1"/>
  <c r="AD51"/>
  <c r="M48" i="14"/>
  <c r="R47"/>
  <c r="T47" s="1"/>
  <c r="I78" i="16"/>
  <c r="L78" s="1"/>
  <c r="N77"/>
  <c r="M64" i="20"/>
  <c r="G66"/>
  <c r="I65"/>
  <c r="AI46" i="16"/>
  <c r="AL46"/>
  <c r="AH46"/>
  <c r="Y48"/>
  <c r="AA48" s="1"/>
  <c r="X48"/>
  <c r="AC47"/>
  <c r="AE47" s="1"/>
  <c r="G79"/>
  <c r="H79"/>
  <c r="J79"/>
  <c r="M78"/>
  <c r="G84" i="10"/>
  <c r="E85"/>
  <c r="C85"/>
  <c r="D85" s="1"/>
  <c r="B86"/>
  <c r="F84"/>
  <c r="AA78"/>
  <c r="Y79"/>
  <c r="Z88"/>
  <c r="AB88" s="1"/>
  <c r="W89"/>
  <c r="X88"/>
  <c r="M87"/>
  <c r="K45" i="17"/>
  <c r="M45" s="1"/>
  <c r="R45" s="1"/>
  <c r="I89" i="10"/>
  <c r="J88"/>
  <c r="K88" s="1"/>
  <c r="N88" s="1"/>
  <c r="L88"/>
  <c r="AW53" i="17"/>
  <c r="AX52"/>
  <c r="AY52" s="1"/>
  <c r="AV53" s="1"/>
  <c r="BD52"/>
  <c r="AS81"/>
  <c r="AL50"/>
  <c r="AI51"/>
  <c r="AH51" s="1"/>
  <c r="AG52" s="1"/>
  <c r="X45"/>
  <c r="Z45" s="1"/>
  <c r="AA45" s="1"/>
  <c r="AB45"/>
  <c r="AD45" s="1"/>
  <c r="AF45" s="1"/>
  <c r="T46"/>
  <c r="H46"/>
  <c r="F111"/>
  <c r="C81" i="14"/>
  <c r="O80" i="4"/>
  <c r="I80"/>
  <c r="J80"/>
  <c r="H80"/>
  <c r="P80"/>
  <c r="N80"/>
  <c r="Q80"/>
  <c r="R80"/>
  <c r="B81"/>
  <c r="A82" i="1"/>
  <c r="AE391" i="26" l="1"/>
  <c r="AJ391" s="1"/>
  <c r="AN93" i="25"/>
  <c r="AS93" s="1"/>
  <c r="AO93"/>
  <c r="AO95" i="27"/>
  <c r="AT95" s="1"/>
  <c r="AP95"/>
  <c r="Y93" i="30"/>
  <c r="P94"/>
  <c r="W94"/>
  <c r="X94" s="1"/>
  <c r="V95"/>
  <c r="N95"/>
  <c r="O95" s="1"/>
  <c r="M96"/>
  <c r="AO105" i="26"/>
  <c r="AN105"/>
  <c r="AS105" s="1"/>
  <c r="W386" i="12"/>
  <c r="Y386" s="1"/>
  <c r="Z386" s="1"/>
  <c r="N386"/>
  <c r="P386" s="1"/>
  <c r="Q386" s="1"/>
  <c r="L387" i="9"/>
  <c r="N387" s="1"/>
  <c r="O387" s="1"/>
  <c r="W317" i="30"/>
  <c r="X317" s="1"/>
  <c r="V318"/>
  <c r="AB387" i="9"/>
  <c r="AF386" i="12"/>
  <c r="AH386" s="1"/>
  <c r="AI386" s="1"/>
  <c r="AD387" i="9"/>
  <c r="AE387" s="1"/>
  <c r="AJ387"/>
  <c r="AL387" s="1"/>
  <c r="AM387" s="1"/>
  <c r="E392" i="30"/>
  <c r="E391"/>
  <c r="K395"/>
  <c r="I392"/>
  <c r="G81" i="4"/>
  <c r="F81"/>
  <c r="D394" i="1"/>
  <c r="B393" i="30"/>
  <c r="D391" i="16"/>
  <c r="E391"/>
  <c r="AO391" i="26"/>
  <c r="F391"/>
  <c r="K391" s="1"/>
  <c r="AF391"/>
  <c r="AN391"/>
  <c r="AS391" s="1"/>
  <c r="N391"/>
  <c r="S391" s="1"/>
  <c r="D391" i="27"/>
  <c r="E391"/>
  <c r="AH391" i="24"/>
  <c r="N391"/>
  <c r="X391"/>
  <c r="D391"/>
  <c r="G390" i="27"/>
  <c r="L390" s="1"/>
  <c r="AP390"/>
  <c r="O390"/>
  <c r="T390" s="1"/>
  <c r="B392" i="24"/>
  <c r="B392" i="26"/>
  <c r="D392" s="1"/>
  <c r="B392" i="12"/>
  <c r="B392" i="9"/>
  <c r="B392" i="25"/>
  <c r="D392" s="1"/>
  <c r="B392" i="27"/>
  <c r="B392" i="23"/>
  <c r="D392" s="1"/>
  <c r="B392" i="14"/>
  <c r="C392" s="1"/>
  <c r="B392" i="4"/>
  <c r="B392" i="16"/>
  <c r="B392" i="20"/>
  <c r="B392" i="17"/>
  <c r="D392" s="1"/>
  <c r="G391" i="4"/>
  <c r="F391"/>
  <c r="Q391"/>
  <c r="N391"/>
  <c r="H391"/>
  <c r="E391"/>
  <c r="M391"/>
  <c r="J391"/>
  <c r="R391"/>
  <c r="I391"/>
  <c r="P391"/>
  <c r="O391"/>
  <c r="D391"/>
  <c r="K391"/>
  <c r="L391"/>
  <c r="E391" i="20"/>
  <c r="D391"/>
  <c r="AO391" i="9"/>
  <c r="D392"/>
  <c r="D393"/>
  <c r="D391"/>
  <c r="AF391" i="25"/>
  <c r="AO391"/>
  <c r="AN392" s="1"/>
  <c r="F391"/>
  <c r="K391" s="1"/>
  <c r="AN391"/>
  <c r="AS391" s="1"/>
  <c r="D393" i="12"/>
  <c r="D392"/>
  <c r="D391"/>
  <c r="L398" i="9"/>
  <c r="AB390"/>
  <c r="V387"/>
  <c r="W387" s="1"/>
  <c r="AQ65"/>
  <c r="AT64"/>
  <c r="AV64" s="1"/>
  <c r="AR100" i="26"/>
  <c r="AT100" s="1"/>
  <c r="J396"/>
  <c r="H397"/>
  <c r="O396"/>
  <c r="P397"/>
  <c r="R396"/>
  <c r="L99"/>
  <c r="AR90" i="25"/>
  <c r="AU92" i="27"/>
  <c r="AS101"/>
  <c r="I405"/>
  <c r="K404"/>
  <c r="Q405"/>
  <c r="S404"/>
  <c r="P398"/>
  <c r="E81" i="4"/>
  <c r="D81"/>
  <c r="M81"/>
  <c r="K81"/>
  <c r="L81"/>
  <c r="AG92" i="27"/>
  <c r="AF92"/>
  <c r="AE95" i="26"/>
  <c r="AF95"/>
  <c r="AB70" i="27"/>
  <c r="AC69"/>
  <c r="Z70" s="1"/>
  <c r="AE64" i="24"/>
  <c r="P46" i="17"/>
  <c r="S61" i="24"/>
  <c r="V60"/>
  <c r="U61"/>
  <c r="R61"/>
  <c r="Q62" s="1"/>
  <c r="U79" i="16"/>
  <c r="V78"/>
  <c r="AK59" i="27"/>
  <c r="AJ62" i="26"/>
  <c r="AK61"/>
  <c r="AD64" i="24"/>
  <c r="AE65" s="1"/>
  <c r="AK63" i="25"/>
  <c r="AH64" s="1"/>
  <c r="R80" i="16"/>
  <c r="AI59" i="27"/>
  <c r="AH59"/>
  <c r="AJ59" s="1"/>
  <c r="AM58"/>
  <c r="Z65" i="24"/>
  <c r="AB65" s="1"/>
  <c r="AC65"/>
  <c r="Q79" i="16"/>
  <c r="T79" s="1"/>
  <c r="O80"/>
  <c r="P80"/>
  <c r="E81"/>
  <c r="D81"/>
  <c r="S48" i="14"/>
  <c r="T98" i="26"/>
  <c r="U98" i="27"/>
  <c r="T99"/>
  <c r="M99"/>
  <c r="S99"/>
  <c r="K100"/>
  <c r="L101" s="1"/>
  <c r="O100"/>
  <c r="T100" s="1"/>
  <c r="N101" i="26"/>
  <c r="S101" s="1"/>
  <c r="R99"/>
  <c r="J100"/>
  <c r="P100" i="25"/>
  <c r="O101" s="1"/>
  <c r="R99"/>
  <c r="N100"/>
  <c r="S100" s="1"/>
  <c r="S99"/>
  <c r="AE91"/>
  <c r="H100"/>
  <c r="J100" s="1"/>
  <c r="T98"/>
  <c r="L99"/>
  <c r="I115"/>
  <c r="AO59" i="24"/>
  <c r="AM59"/>
  <c r="L62"/>
  <c r="F63"/>
  <c r="H88" i="23"/>
  <c r="G89" s="1"/>
  <c r="F90" s="1"/>
  <c r="G63" i="24"/>
  <c r="I63" s="1"/>
  <c r="P89" i="23"/>
  <c r="F89"/>
  <c r="I88"/>
  <c r="J87"/>
  <c r="K87" s="1"/>
  <c r="M86"/>
  <c r="AL59" i="24"/>
  <c r="R63" i="20"/>
  <c r="Q64"/>
  <c r="O65"/>
  <c r="V55" i="23"/>
  <c r="S55"/>
  <c r="T55" s="1"/>
  <c r="R55"/>
  <c r="Y52" i="20"/>
  <c r="AB52" s="1"/>
  <c r="AC52"/>
  <c r="N48" i="14"/>
  <c r="Q48"/>
  <c r="O48"/>
  <c r="I79" i="16"/>
  <c r="L79" s="1"/>
  <c r="L65" i="20"/>
  <c r="J65"/>
  <c r="K65" s="1"/>
  <c r="H66"/>
  <c r="W67" s="1"/>
  <c r="AF47" i="16"/>
  <c r="AG47"/>
  <c r="AK46"/>
  <c r="Z48"/>
  <c r="AD48"/>
  <c r="G80"/>
  <c r="H80"/>
  <c r="N78"/>
  <c r="M79"/>
  <c r="L46" i="17"/>
  <c r="J80" i="16"/>
  <c r="N45" i="17"/>
  <c r="G85" i="10"/>
  <c r="E86"/>
  <c r="C86"/>
  <c r="D86" s="1"/>
  <c r="B87"/>
  <c r="F85"/>
  <c r="AA79"/>
  <c r="Y80"/>
  <c r="X89"/>
  <c r="Z89"/>
  <c r="AB89" s="1"/>
  <c r="W90"/>
  <c r="M88"/>
  <c r="J89"/>
  <c r="K89" s="1"/>
  <c r="N89" s="1"/>
  <c r="L89"/>
  <c r="I90"/>
  <c r="BC52" i="17"/>
  <c r="AZ53" s="1"/>
  <c r="AX53"/>
  <c r="AW54"/>
  <c r="AU81"/>
  <c r="AT81" s="1"/>
  <c r="AS82" s="1"/>
  <c r="AU82" s="1"/>
  <c r="AT82" s="1"/>
  <c r="AP50"/>
  <c r="AR50" s="1"/>
  <c r="AM50"/>
  <c r="AQ50"/>
  <c r="AN51" s="1"/>
  <c r="AO51"/>
  <c r="AK51"/>
  <c r="AE45"/>
  <c r="U46"/>
  <c r="W46" s="1"/>
  <c r="Y46"/>
  <c r="AC46"/>
  <c r="J46"/>
  <c r="O46" s="1"/>
  <c r="V46"/>
  <c r="G47"/>
  <c r="I46"/>
  <c r="F112"/>
  <c r="C82" i="14"/>
  <c r="O81" i="4"/>
  <c r="Q81"/>
  <c r="R81"/>
  <c r="I81"/>
  <c r="N81"/>
  <c r="H81"/>
  <c r="P81"/>
  <c r="J81"/>
  <c r="B82"/>
  <c r="A83" i="1"/>
  <c r="AO106" i="26" l="1"/>
  <c r="AN106"/>
  <c r="AS106" s="1"/>
  <c r="Y94" i="30"/>
  <c r="N96"/>
  <c r="O96" s="1"/>
  <c r="M97"/>
  <c r="W95"/>
  <c r="X95" s="1"/>
  <c r="V96"/>
  <c r="P95"/>
  <c r="P96" s="1"/>
  <c r="AP96" i="27"/>
  <c r="AO96"/>
  <c r="AT96" s="1"/>
  <c r="AN94" i="25"/>
  <c r="AO94"/>
  <c r="V319" i="30"/>
  <c r="W318"/>
  <c r="X318" s="1"/>
  <c r="AU65" i="9"/>
  <c r="AO391" i="27"/>
  <c r="AT391" s="1"/>
  <c r="F392" i="30"/>
  <c r="F391"/>
  <c r="I395"/>
  <c r="J392"/>
  <c r="R395"/>
  <c r="S392"/>
  <c r="AT90" i="25"/>
  <c r="AS91"/>
  <c r="S391" i="12"/>
  <c r="S405"/>
  <c r="Y391" i="9"/>
  <c r="I402"/>
  <c r="Y394"/>
  <c r="I391"/>
  <c r="Q391"/>
  <c r="Q402"/>
  <c r="D392" i="20"/>
  <c r="E392"/>
  <c r="H392" i="4"/>
  <c r="G392"/>
  <c r="F392"/>
  <c r="N392"/>
  <c r="R392"/>
  <c r="I392"/>
  <c r="Q392"/>
  <c r="L392"/>
  <c r="O392"/>
  <c r="J392"/>
  <c r="P392"/>
  <c r="K392"/>
  <c r="D392"/>
  <c r="M392"/>
  <c r="E392"/>
  <c r="AE392" i="25"/>
  <c r="AF392"/>
  <c r="AO392"/>
  <c r="F392"/>
  <c r="K392" s="1"/>
  <c r="E392" i="12"/>
  <c r="T405" s="1"/>
  <c r="E391"/>
  <c r="K405" s="1"/>
  <c r="E393"/>
  <c r="AC405" s="1"/>
  <c r="AH392" i="24"/>
  <c r="N392"/>
  <c r="X392"/>
  <c r="D392"/>
  <c r="AP391" i="27"/>
  <c r="G391"/>
  <c r="L391" s="1"/>
  <c r="O391"/>
  <c r="T391" s="1"/>
  <c r="D395" i="1"/>
  <c r="B394" i="30"/>
  <c r="G82" i="4"/>
  <c r="F82"/>
  <c r="J391" i="12"/>
  <c r="J405"/>
  <c r="AB405"/>
  <c r="AB391"/>
  <c r="AG391" i="9"/>
  <c r="AG402"/>
  <c r="D392" i="16"/>
  <c r="E392"/>
  <c r="E392" i="27"/>
  <c r="D392"/>
  <c r="AO392" i="9"/>
  <c r="E392"/>
  <c r="R402" s="1"/>
  <c r="E393"/>
  <c r="AH402" s="1"/>
  <c r="E391"/>
  <c r="F392" i="26"/>
  <c r="K392" s="1"/>
  <c r="AO392"/>
  <c r="AF392"/>
  <c r="N392"/>
  <c r="S392" s="1"/>
  <c r="AE392"/>
  <c r="AN392"/>
  <c r="B393" i="24"/>
  <c r="B393" i="12"/>
  <c r="B393" i="27"/>
  <c r="B393" i="25"/>
  <c r="D393" s="1"/>
  <c r="B393" i="9"/>
  <c r="B393" i="26"/>
  <c r="D393" s="1"/>
  <c r="B393" i="23"/>
  <c r="D393" s="1"/>
  <c r="B393" i="20"/>
  <c r="B393" i="4"/>
  <c r="B393" i="14"/>
  <c r="C393" s="1"/>
  <c r="B393" i="16"/>
  <c r="B393" i="17"/>
  <c r="D393" s="1"/>
  <c r="AS65" i="9"/>
  <c r="AR65"/>
  <c r="AR101" i="26"/>
  <c r="AT101" s="1"/>
  <c r="R397"/>
  <c r="P398"/>
  <c r="O397"/>
  <c r="H398"/>
  <c r="J397"/>
  <c r="L100"/>
  <c r="AR91" i="25"/>
  <c r="AS92" s="1"/>
  <c r="AU93" i="27"/>
  <c r="AS102"/>
  <c r="S405"/>
  <c r="Q406"/>
  <c r="K405"/>
  <c r="I406"/>
  <c r="P399"/>
  <c r="S63" i="20"/>
  <c r="U63" s="1"/>
  <c r="E82" i="4"/>
  <c r="D82"/>
  <c r="L82"/>
  <c r="M82"/>
  <c r="K82"/>
  <c r="AG93" i="27"/>
  <c r="AF93"/>
  <c r="AE96" i="26"/>
  <c r="AF96"/>
  <c r="AD69" i="27"/>
  <c r="X70"/>
  <c r="W71" s="1"/>
  <c r="Y70"/>
  <c r="AA70" s="1"/>
  <c r="AC70" s="1"/>
  <c r="AD70" s="1"/>
  <c r="Q80" i="16"/>
  <c r="T80" s="1"/>
  <c r="Q46" i="17"/>
  <c r="S46" s="1"/>
  <c r="T61" i="24"/>
  <c r="V61" s="1"/>
  <c r="P62"/>
  <c r="R62" s="1"/>
  <c r="Q63" s="1"/>
  <c r="S62"/>
  <c r="V79" i="16"/>
  <c r="AF64" i="24"/>
  <c r="AL61" i="26"/>
  <c r="AG62"/>
  <c r="AI62" s="1"/>
  <c r="AH62"/>
  <c r="AL63" i="25"/>
  <c r="AG64"/>
  <c r="AI64" s="1"/>
  <c r="AJ65" s="1"/>
  <c r="O81" i="16"/>
  <c r="U80"/>
  <c r="AK60" i="27"/>
  <c r="AL59"/>
  <c r="P81" i="16"/>
  <c r="Z66" i="24"/>
  <c r="AA66"/>
  <c r="AD65"/>
  <c r="R81" i="16"/>
  <c r="E82"/>
  <c r="D82"/>
  <c r="T99" i="26"/>
  <c r="U99" i="27"/>
  <c r="M100"/>
  <c r="O101"/>
  <c r="K101"/>
  <c r="L102" s="1"/>
  <c r="S100"/>
  <c r="U100" s="1"/>
  <c r="J101" i="26"/>
  <c r="L101" s="1"/>
  <c r="R100"/>
  <c r="N102"/>
  <c r="P101" i="25"/>
  <c r="O102" s="1"/>
  <c r="R100"/>
  <c r="N101"/>
  <c r="S101" s="1"/>
  <c r="AE92"/>
  <c r="H101"/>
  <c r="J101" s="1"/>
  <c r="K102" s="1"/>
  <c r="K101"/>
  <c r="T99"/>
  <c r="I116"/>
  <c r="J88" i="23"/>
  <c r="K88" s="1"/>
  <c r="L89" s="1"/>
  <c r="P90"/>
  <c r="K63" i="24"/>
  <c r="H63"/>
  <c r="F64" s="1"/>
  <c r="I89" i="23"/>
  <c r="H89"/>
  <c r="G90" s="1"/>
  <c r="H90" s="1"/>
  <c r="G91" s="1"/>
  <c r="AK60" i="24"/>
  <c r="AM60" s="1"/>
  <c r="AN59"/>
  <c r="AP59" s="1"/>
  <c r="AJ60"/>
  <c r="T64" i="20"/>
  <c r="M87" i="23"/>
  <c r="L88"/>
  <c r="R64" i="20"/>
  <c r="S64" s="1"/>
  <c r="P65"/>
  <c r="Q65" s="1"/>
  <c r="U55" i="23"/>
  <c r="W55" s="1"/>
  <c r="Q56"/>
  <c r="X53" i="20"/>
  <c r="Z53" s="1"/>
  <c r="AA53" s="1"/>
  <c r="AD52"/>
  <c r="I66"/>
  <c r="H67" s="1"/>
  <c r="W68" s="1"/>
  <c r="K46" i="17"/>
  <c r="M46" s="1"/>
  <c r="R46" s="1"/>
  <c r="M49" i="14"/>
  <c r="N49" s="1"/>
  <c r="P48"/>
  <c r="R48" s="1"/>
  <c r="T48" s="1"/>
  <c r="I80" i="16"/>
  <c r="L80" s="1"/>
  <c r="M65" i="20"/>
  <c r="G67"/>
  <c r="AI47" i="16"/>
  <c r="AH47"/>
  <c r="AL47"/>
  <c r="AM46"/>
  <c r="Y49"/>
  <c r="AA49" s="1"/>
  <c r="AC48"/>
  <c r="AE48" s="1"/>
  <c r="X49"/>
  <c r="G81"/>
  <c r="N79"/>
  <c r="M80"/>
  <c r="H81"/>
  <c r="J81"/>
  <c r="G86" i="10"/>
  <c r="C87"/>
  <c r="D87" s="1"/>
  <c r="B88"/>
  <c r="E87"/>
  <c r="F86"/>
  <c r="AA80"/>
  <c r="Y81"/>
  <c r="Z90"/>
  <c r="AB90" s="1"/>
  <c r="W91"/>
  <c r="X90"/>
  <c r="M89"/>
  <c r="J90"/>
  <c r="K90" s="1"/>
  <c r="N90" s="1"/>
  <c r="L90"/>
  <c r="I91"/>
  <c r="BC53" i="17"/>
  <c r="AZ54" s="1"/>
  <c r="AY53"/>
  <c r="BB53"/>
  <c r="BD53" s="1"/>
  <c r="BA54"/>
  <c r="AS83"/>
  <c r="AJ51"/>
  <c r="AL51" s="1"/>
  <c r="AQ51" s="1"/>
  <c r="AI52"/>
  <c r="AH52" s="1"/>
  <c r="AG53" s="1"/>
  <c r="P47"/>
  <c r="X46"/>
  <c r="Z46" s="1"/>
  <c r="AA46" s="1"/>
  <c r="T47"/>
  <c r="AB46"/>
  <c r="AD46" s="1"/>
  <c r="AF46" s="1"/>
  <c r="H47"/>
  <c r="F113"/>
  <c r="C83" i="14"/>
  <c r="B83" i="4"/>
  <c r="R82"/>
  <c r="I82"/>
  <c r="O82"/>
  <c r="Q82"/>
  <c r="H82"/>
  <c r="P82"/>
  <c r="N82"/>
  <c r="J82"/>
  <c r="A84" i="1"/>
  <c r="AN95" i="25" l="1"/>
  <c r="AS95" s="1"/>
  <c r="AO95"/>
  <c r="AO97" i="27"/>
  <c r="AT97" s="1"/>
  <c r="AP97"/>
  <c r="W96" i="30"/>
  <c r="X96" s="1"/>
  <c r="V97"/>
  <c r="M98"/>
  <c r="N97"/>
  <c r="O97" s="1"/>
  <c r="Y95"/>
  <c r="Y96" s="1"/>
  <c r="AO107" i="26"/>
  <c r="AN107"/>
  <c r="AS107" s="1"/>
  <c r="W319" i="30"/>
  <c r="L395"/>
  <c r="K392"/>
  <c r="G392"/>
  <c r="S395" s="1"/>
  <c r="G391"/>
  <c r="U395"/>
  <c r="T392"/>
  <c r="E393" i="20"/>
  <c r="D393"/>
  <c r="F393" i="26"/>
  <c r="K393" s="1"/>
  <c r="AN393"/>
  <c r="AS393" s="1"/>
  <c r="AO393"/>
  <c r="AF393"/>
  <c r="N393"/>
  <c r="S393" s="1"/>
  <c r="AF393" i="25"/>
  <c r="AO393"/>
  <c r="F393"/>
  <c r="K393" s="1"/>
  <c r="F391" i="12"/>
  <c r="L405" s="1"/>
  <c r="F393"/>
  <c r="AD405" s="1"/>
  <c r="F392"/>
  <c r="U405" s="1"/>
  <c r="Z394" i="9"/>
  <c r="J402"/>
  <c r="G392" i="27"/>
  <c r="L392" s="1"/>
  <c r="AP392"/>
  <c r="O392"/>
  <c r="T392" s="1"/>
  <c r="AC391" i="12"/>
  <c r="B394" i="24"/>
  <c r="B394" i="12"/>
  <c r="B394" i="9"/>
  <c r="B394" i="25"/>
  <c r="D394" s="1"/>
  <c r="B394" i="26"/>
  <c r="D394" s="1"/>
  <c r="B394" i="27"/>
  <c r="B394" i="23"/>
  <c r="D394" s="1"/>
  <c r="B394" i="16"/>
  <c r="B394" i="14"/>
  <c r="C394" s="1"/>
  <c r="B394" i="4"/>
  <c r="B394" i="20"/>
  <c r="B394" i="17"/>
  <c r="D394" s="1"/>
  <c r="AO392" i="27"/>
  <c r="AN393" i="25"/>
  <c r="AS393" s="1"/>
  <c r="J391" i="9"/>
  <c r="G83" i="4"/>
  <c r="F83"/>
  <c r="D393" i="16"/>
  <c r="E393"/>
  <c r="H393" i="4"/>
  <c r="G393"/>
  <c r="F393"/>
  <c r="O393"/>
  <c r="I393"/>
  <c r="R393"/>
  <c r="J393"/>
  <c r="P393"/>
  <c r="D393"/>
  <c r="Q393"/>
  <c r="E393"/>
  <c r="N393"/>
  <c r="M393"/>
  <c r="L393"/>
  <c r="K393"/>
  <c r="AO393" i="9"/>
  <c r="F393"/>
  <c r="AI402" s="1"/>
  <c r="F391"/>
  <c r="F392"/>
  <c r="S402" s="1"/>
  <c r="D393" i="27"/>
  <c r="E393"/>
  <c r="X393" i="24"/>
  <c r="D393"/>
  <c r="AH393"/>
  <c r="N393"/>
  <c r="AE393" i="26"/>
  <c r="AH391" i="9"/>
  <c r="AI391" s="1"/>
  <c r="K391" i="12"/>
  <c r="L391" s="1"/>
  <c r="D396" i="1"/>
  <c r="B395" i="30"/>
  <c r="AE393" i="25"/>
  <c r="R391" i="9"/>
  <c r="S391" s="1"/>
  <c r="Z391"/>
  <c r="AA391" s="1"/>
  <c r="T391" i="12"/>
  <c r="U391" s="1"/>
  <c r="AQ66" i="9"/>
  <c r="AT65"/>
  <c r="AV65" s="1"/>
  <c r="AR102" i="26"/>
  <c r="AT102" s="1"/>
  <c r="J398"/>
  <c r="H399"/>
  <c r="O398"/>
  <c r="P399"/>
  <c r="R398"/>
  <c r="T100"/>
  <c r="AT91" i="25"/>
  <c r="AR92"/>
  <c r="AU94" i="27"/>
  <c r="AS103"/>
  <c r="P400"/>
  <c r="K406"/>
  <c r="I407"/>
  <c r="S406"/>
  <c r="Q407"/>
  <c r="E83" i="4"/>
  <c r="D83"/>
  <c r="M83"/>
  <c r="K83"/>
  <c r="L83"/>
  <c r="AG94" i="27"/>
  <c r="AF94"/>
  <c r="AF97" i="26"/>
  <c r="AE97"/>
  <c r="AB71" i="27"/>
  <c r="AF65" i="24"/>
  <c r="Y71" i="27"/>
  <c r="AA71" s="1"/>
  <c r="AC71" s="1"/>
  <c r="AD71" s="1"/>
  <c r="U81" i="16"/>
  <c r="X71" i="27"/>
  <c r="W72" s="1"/>
  <c r="Z71"/>
  <c r="AB72"/>
  <c r="P63" i="24"/>
  <c r="R63" s="1"/>
  <c r="P64" s="1"/>
  <c r="U62"/>
  <c r="T62"/>
  <c r="U63" s="1"/>
  <c r="S63"/>
  <c r="Q81" i="16"/>
  <c r="AK64" i="25"/>
  <c r="AL64" s="1"/>
  <c r="AJ63" i="26"/>
  <c r="AK62"/>
  <c r="R82" i="16"/>
  <c r="V80"/>
  <c r="AM59" i="27"/>
  <c r="AI60"/>
  <c r="AH60"/>
  <c r="AJ60" s="1"/>
  <c r="AB66" i="24"/>
  <c r="AA67" s="1"/>
  <c r="AE66"/>
  <c r="AC66"/>
  <c r="O82" i="16"/>
  <c r="P82"/>
  <c r="T81"/>
  <c r="E83"/>
  <c r="D83"/>
  <c r="T101" i="27"/>
  <c r="S101"/>
  <c r="K102"/>
  <c r="L103" s="1"/>
  <c r="O102"/>
  <c r="T102" s="1"/>
  <c r="M101"/>
  <c r="N103" i="26"/>
  <c r="S103" s="1"/>
  <c r="R101"/>
  <c r="J102"/>
  <c r="N102" i="25"/>
  <c r="P102"/>
  <c r="O103" s="1"/>
  <c r="R101"/>
  <c r="AE93"/>
  <c r="H102"/>
  <c r="J102" s="1"/>
  <c r="L100"/>
  <c r="L101" s="1"/>
  <c r="T100"/>
  <c r="I117"/>
  <c r="F91" i="23"/>
  <c r="H91" s="1"/>
  <c r="G92" s="1"/>
  <c r="AO60" i="24"/>
  <c r="I90" i="23"/>
  <c r="I91" s="1"/>
  <c r="J63" i="24"/>
  <c r="L63" s="1"/>
  <c r="G64"/>
  <c r="H64" s="1"/>
  <c r="G65" s="1"/>
  <c r="P91" i="23"/>
  <c r="J89"/>
  <c r="K89" s="1"/>
  <c r="L90" s="1"/>
  <c r="AL60" i="24"/>
  <c r="AJ61" s="1"/>
  <c r="U64" i="20"/>
  <c r="L66"/>
  <c r="J66"/>
  <c r="M88" i="23"/>
  <c r="V56"/>
  <c r="R56"/>
  <c r="S56"/>
  <c r="T56" s="1"/>
  <c r="R65" i="20"/>
  <c r="S65" s="1"/>
  <c r="P66"/>
  <c r="T65"/>
  <c r="O66"/>
  <c r="P92" i="23"/>
  <c r="F92"/>
  <c r="AC53" i="20"/>
  <c r="Y53"/>
  <c r="AB53" s="1"/>
  <c r="L47" i="17"/>
  <c r="O49" i="14"/>
  <c r="M50" s="1"/>
  <c r="N50" s="1"/>
  <c r="S49"/>
  <c r="Q49"/>
  <c r="G68" i="20"/>
  <c r="I67"/>
  <c r="N46" i="17"/>
  <c r="AG48" i="16"/>
  <c r="AF48"/>
  <c r="AK47"/>
  <c r="AM47" s="1"/>
  <c r="N80"/>
  <c r="G82"/>
  <c r="Z49"/>
  <c r="AD49"/>
  <c r="M81"/>
  <c r="I81"/>
  <c r="L81" s="1"/>
  <c r="J82"/>
  <c r="H82"/>
  <c r="G87" i="10"/>
  <c r="F87"/>
  <c r="C88"/>
  <c r="D88" s="1"/>
  <c r="B89"/>
  <c r="E88"/>
  <c r="AA81"/>
  <c r="Y82"/>
  <c r="W92"/>
  <c r="X91"/>
  <c r="Z91"/>
  <c r="AB91" s="1"/>
  <c r="M90"/>
  <c r="I92"/>
  <c r="J91"/>
  <c r="K91" s="1"/>
  <c r="N91" s="1"/>
  <c r="L91"/>
  <c r="AV54" i="17"/>
  <c r="BB54"/>
  <c r="BD54" s="1"/>
  <c r="BA55"/>
  <c r="AN52"/>
  <c r="AU83"/>
  <c r="AT83" s="1"/>
  <c r="AS84" s="1"/>
  <c r="AU84" s="1"/>
  <c r="AT84" s="1"/>
  <c r="AP51"/>
  <c r="AR51" s="1"/>
  <c r="AM51"/>
  <c r="J47"/>
  <c r="O47" s="1"/>
  <c r="Q47" s="1"/>
  <c r="AO52"/>
  <c r="AK52"/>
  <c r="AE46"/>
  <c r="V47"/>
  <c r="AC47"/>
  <c r="U47"/>
  <c r="W47" s="1"/>
  <c r="Y47"/>
  <c r="G48"/>
  <c r="I47"/>
  <c r="F114"/>
  <c r="C84" i="14"/>
  <c r="B84" i="4"/>
  <c r="J83"/>
  <c r="I83"/>
  <c r="N83"/>
  <c r="O83"/>
  <c r="P83"/>
  <c r="Q83"/>
  <c r="R83"/>
  <c r="H83"/>
  <c r="A85" i="1"/>
  <c r="AD391" i="12" l="1"/>
  <c r="AE391" s="1"/>
  <c r="N98" i="30"/>
  <c r="O98" s="1"/>
  <c r="M99"/>
  <c r="AO96" i="25"/>
  <c r="AN96"/>
  <c r="AS96" s="1"/>
  <c r="AO108" i="26"/>
  <c r="AN108"/>
  <c r="W97" i="30"/>
  <c r="X97" s="1"/>
  <c r="V98"/>
  <c r="AP98" i="27"/>
  <c r="AO98"/>
  <c r="AT98" s="1"/>
  <c r="P97" i="30"/>
  <c r="P98" s="1"/>
  <c r="V321"/>
  <c r="K391" i="9"/>
  <c r="D396" i="30"/>
  <c r="D395"/>
  <c r="J395"/>
  <c r="L392"/>
  <c r="O393"/>
  <c r="G84" i="4"/>
  <c r="F84"/>
  <c r="B395" i="24"/>
  <c r="B395" i="12"/>
  <c r="B395" i="27"/>
  <c r="B395" i="9"/>
  <c r="B395" i="25"/>
  <c r="D395" s="1"/>
  <c r="B395" i="26"/>
  <c r="D395" s="1"/>
  <c r="B395" i="20"/>
  <c r="B395" i="16"/>
  <c r="B395" i="4"/>
  <c r="B395" i="23"/>
  <c r="D395" s="1"/>
  <c r="B395" i="14"/>
  <c r="C395" s="1"/>
  <c r="B395" i="17"/>
  <c r="D395" s="1"/>
  <c r="G393" i="27"/>
  <c r="L393" s="1"/>
  <c r="AP393"/>
  <c r="O393"/>
  <c r="T393" s="1"/>
  <c r="AA394" i="9"/>
  <c r="K402"/>
  <c r="I394" i="4"/>
  <c r="G394"/>
  <c r="F394"/>
  <c r="J394"/>
  <c r="O394"/>
  <c r="N394"/>
  <c r="Q394"/>
  <c r="E394"/>
  <c r="M394"/>
  <c r="H394"/>
  <c r="P394"/>
  <c r="K394"/>
  <c r="R394"/>
  <c r="L394"/>
  <c r="D394"/>
  <c r="D394" i="16"/>
  <c r="E394"/>
  <c r="E394" i="27"/>
  <c r="D394"/>
  <c r="AO394" i="25"/>
  <c r="AF394"/>
  <c r="AE395" s="1"/>
  <c r="F394"/>
  <c r="K394" s="1"/>
  <c r="AE394"/>
  <c r="AJ394" s="1"/>
  <c r="G393" i="12"/>
  <c r="AE405" s="1"/>
  <c r="G392"/>
  <c r="V405" s="1"/>
  <c r="G391"/>
  <c r="M405" s="1"/>
  <c r="AO393" i="27"/>
  <c r="AT393" s="1"/>
  <c r="AN394" i="25"/>
  <c r="AS394" s="1"/>
  <c r="D397" i="1"/>
  <c r="B396" i="30"/>
  <c r="D394" i="20"/>
  <c r="E394"/>
  <c r="AF394" i="26"/>
  <c r="F394"/>
  <c r="K394" s="1"/>
  <c r="AO394"/>
  <c r="AN394"/>
  <c r="AS394" s="1"/>
  <c r="N394"/>
  <c r="S394" s="1"/>
  <c r="AO394" i="9"/>
  <c r="G393"/>
  <c r="AJ402" s="1"/>
  <c r="G391"/>
  <c r="AB391" s="1"/>
  <c r="AD391" s="1"/>
  <c r="AE391" s="1"/>
  <c r="G392"/>
  <c r="T402" s="1"/>
  <c r="X394" i="24"/>
  <c r="D394"/>
  <c r="AH394"/>
  <c r="N394"/>
  <c r="AE394" i="26"/>
  <c r="AJ394" s="1"/>
  <c r="AU66" i="9"/>
  <c r="AR66"/>
  <c r="AS66"/>
  <c r="AR103" i="26"/>
  <c r="AT103" s="1"/>
  <c r="P400"/>
  <c r="R399"/>
  <c r="O399"/>
  <c r="H400"/>
  <c r="J399"/>
  <c r="AT92" i="25"/>
  <c r="AR93"/>
  <c r="AS94" s="1"/>
  <c r="AU95" i="27"/>
  <c r="AS104"/>
  <c r="S102" i="25"/>
  <c r="S407" i="27"/>
  <c r="Q408"/>
  <c r="K407"/>
  <c r="I408"/>
  <c r="P401"/>
  <c r="K66" i="20"/>
  <c r="L67" s="1"/>
  <c r="E84" i="4"/>
  <c r="D84"/>
  <c r="L84"/>
  <c r="M84"/>
  <c r="K84"/>
  <c r="AF98" i="26"/>
  <c r="AE98"/>
  <c r="AG95" i="27"/>
  <c r="AF95"/>
  <c r="Z72"/>
  <c r="Y72"/>
  <c r="AA72" s="1"/>
  <c r="AC72" s="1"/>
  <c r="X72"/>
  <c r="W73" s="1"/>
  <c r="T63" i="24"/>
  <c r="V62"/>
  <c r="AD66"/>
  <c r="AF66" s="1"/>
  <c r="Q64"/>
  <c r="S64" s="1"/>
  <c r="AH65" i="25"/>
  <c r="Q82" i="16"/>
  <c r="AG65" i="25"/>
  <c r="AI65" s="1"/>
  <c r="AJ66" s="1"/>
  <c r="AG63" i="26"/>
  <c r="AI63" s="1"/>
  <c r="AH63"/>
  <c r="AL62"/>
  <c r="P83" i="16"/>
  <c r="T82"/>
  <c r="V81"/>
  <c r="R83"/>
  <c r="AK61" i="27"/>
  <c r="AL60"/>
  <c r="U82" i="16"/>
  <c r="Z67" i="24"/>
  <c r="AB67" s="1"/>
  <c r="AC67"/>
  <c r="O83" i="16"/>
  <c r="E84"/>
  <c r="D84"/>
  <c r="U101" i="27"/>
  <c r="O103"/>
  <c r="K103"/>
  <c r="L104" s="1"/>
  <c r="S102"/>
  <c r="M102"/>
  <c r="T101" i="26"/>
  <c r="S102"/>
  <c r="L102"/>
  <c r="J103"/>
  <c r="R102"/>
  <c r="N104"/>
  <c r="S104" s="1"/>
  <c r="P103" i="25"/>
  <c r="O104" s="1"/>
  <c r="R102"/>
  <c r="N103"/>
  <c r="S103" s="1"/>
  <c r="AE94"/>
  <c r="T101"/>
  <c r="H103"/>
  <c r="J103" s="1"/>
  <c r="K103"/>
  <c r="L102"/>
  <c r="I118"/>
  <c r="K64" i="24"/>
  <c r="J90" i="23"/>
  <c r="K90" s="1"/>
  <c r="L91" s="1"/>
  <c r="I64" i="24"/>
  <c r="I65" s="1"/>
  <c r="F65"/>
  <c r="H65" s="1"/>
  <c r="G66" s="1"/>
  <c r="AN60"/>
  <c r="AP60" s="1"/>
  <c r="AK61"/>
  <c r="H92" i="23"/>
  <c r="G93" s="1"/>
  <c r="M89"/>
  <c r="U65" i="20"/>
  <c r="Q66"/>
  <c r="T66"/>
  <c r="O67"/>
  <c r="U56" i="23"/>
  <c r="W56" s="1"/>
  <c r="Q57"/>
  <c r="I92"/>
  <c r="F93"/>
  <c r="P93"/>
  <c r="AD53" i="20"/>
  <c r="X54"/>
  <c r="Z54" s="1"/>
  <c r="AA54" s="1"/>
  <c r="P49" i="14"/>
  <c r="R49" s="1"/>
  <c r="T49" s="1"/>
  <c r="J67" i="20"/>
  <c r="K67" s="1"/>
  <c r="H68"/>
  <c r="W69" s="1"/>
  <c r="AI48" i="16"/>
  <c r="AL48"/>
  <c r="AH48"/>
  <c r="Y50"/>
  <c r="AA50" s="1"/>
  <c r="AC49"/>
  <c r="AE49" s="1"/>
  <c r="X50"/>
  <c r="G83"/>
  <c r="N81"/>
  <c r="M82"/>
  <c r="H83"/>
  <c r="J83"/>
  <c r="I82"/>
  <c r="G88" i="10"/>
  <c r="F88"/>
  <c r="B90"/>
  <c r="E89"/>
  <c r="C89"/>
  <c r="D89" s="1"/>
  <c r="G89" s="1"/>
  <c r="AA82"/>
  <c r="Y83"/>
  <c r="X92"/>
  <c r="Z92"/>
  <c r="AB92" s="1"/>
  <c r="W93"/>
  <c r="I93"/>
  <c r="J92"/>
  <c r="K92" s="1"/>
  <c r="N92" s="1"/>
  <c r="L92"/>
  <c r="M91"/>
  <c r="K47" i="17"/>
  <c r="M47" s="1"/>
  <c r="N47" s="1"/>
  <c r="AW55"/>
  <c r="AX54"/>
  <c r="AS85"/>
  <c r="AU85" s="1"/>
  <c r="AT85" s="1"/>
  <c r="S47"/>
  <c r="AJ52"/>
  <c r="AL52" s="1"/>
  <c r="AI53"/>
  <c r="AH53" s="1"/>
  <c r="AG54" s="1"/>
  <c r="X47"/>
  <c r="Z47" s="1"/>
  <c r="T48"/>
  <c r="AB47"/>
  <c r="AD47" s="1"/>
  <c r="AF47" s="1"/>
  <c r="P48"/>
  <c r="H48"/>
  <c r="F115"/>
  <c r="C85" i="14"/>
  <c r="B85" i="4"/>
  <c r="O84"/>
  <c r="P84"/>
  <c r="N84"/>
  <c r="I84"/>
  <c r="R84"/>
  <c r="Q84"/>
  <c r="H84"/>
  <c r="J84"/>
  <c r="A86" i="1"/>
  <c r="AP99" i="27" l="1"/>
  <c r="AO99"/>
  <c r="AT99" s="1"/>
  <c r="AN109" i="26"/>
  <c r="AS109" s="1"/>
  <c r="AO109"/>
  <c r="AN97" i="25"/>
  <c r="AS97" s="1"/>
  <c r="AO97"/>
  <c r="V99" i="30"/>
  <c r="W98"/>
  <c r="X98" s="1"/>
  <c r="N99"/>
  <c r="O99" s="1"/>
  <c r="M100"/>
  <c r="Y97"/>
  <c r="Y98" s="1"/>
  <c r="L391" i="9"/>
  <c r="M391" i="12"/>
  <c r="T391" i="9"/>
  <c r="V391" s="1"/>
  <c r="W391" s="1"/>
  <c r="W321" i="30"/>
  <c r="X321" s="1"/>
  <c r="V322"/>
  <c r="AN395" i="26"/>
  <c r="AS395" s="1"/>
  <c r="N391" i="9"/>
  <c r="O391" s="1"/>
  <c r="J91" i="23"/>
  <c r="K91" s="1"/>
  <c r="L92" s="1"/>
  <c r="V391" i="12"/>
  <c r="AJ391" i="9"/>
  <c r="AL391" s="1"/>
  <c r="AM391" s="1"/>
  <c r="J399" i="30"/>
  <c r="I396"/>
  <c r="E396"/>
  <c r="E395"/>
  <c r="I399" s="1"/>
  <c r="S399"/>
  <c r="R396"/>
  <c r="G85" i="4"/>
  <c r="F85"/>
  <c r="L402" i="9"/>
  <c r="AB394"/>
  <c r="D398" i="1"/>
  <c r="B397" i="30"/>
  <c r="G394" i="27"/>
  <c r="L394" s="1"/>
  <c r="AP394"/>
  <c r="O394"/>
  <c r="T394" s="1"/>
  <c r="G395" i="4"/>
  <c r="F395"/>
  <c r="Q395"/>
  <c r="J395"/>
  <c r="M395"/>
  <c r="I395"/>
  <c r="O395"/>
  <c r="D395"/>
  <c r="R395"/>
  <c r="N395"/>
  <c r="L395"/>
  <c r="P395"/>
  <c r="H395"/>
  <c r="E395"/>
  <c r="K395"/>
  <c r="E395" i="20"/>
  <c r="D395"/>
  <c r="AF395" i="25"/>
  <c r="F395"/>
  <c r="AO395"/>
  <c r="AN395"/>
  <c r="AS395" s="1"/>
  <c r="D395" i="27"/>
  <c r="E395"/>
  <c r="AH395" i="24"/>
  <c r="N395"/>
  <c r="X395"/>
  <c r="D395"/>
  <c r="B396"/>
  <c r="B396" i="12"/>
  <c r="B396" i="9"/>
  <c r="B396" i="25"/>
  <c r="D396" s="1"/>
  <c r="B396" i="26"/>
  <c r="D396" s="1"/>
  <c r="B396" i="27"/>
  <c r="B396" i="23"/>
  <c r="D396" s="1"/>
  <c r="B396" i="14"/>
  <c r="C396" s="1"/>
  <c r="B396" i="4"/>
  <c r="B396" i="16"/>
  <c r="B396" i="20"/>
  <c r="B396" i="17"/>
  <c r="D396" s="1"/>
  <c r="AO394" i="27"/>
  <c r="D395" i="16"/>
  <c r="E395"/>
  <c r="F395" i="26"/>
  <c r="K395" s="1"/>
  <c r="AO395"/>
  <c r="AN396" s="1"/>
  <c r="AS396" s="1"/>
  <c r="AF395"/>
  <c r="AE395"/>
  <c r="N395"/>
  <c r="S395" s="1"/>
  <c r="AO395" i="9"/>
  <c r="D396"/>
  <c r="D397"/>
  <c r="D395"/>
  <c r="H391" i="12"/>
  <c r="N405" s="1"/>
  <c r="H393"/>
  <c r="AF405" s="1"/>
  <c r="H392"/>
  <c r="W405" s="1"/>
  <c r="AQ67" i="9"/>
  <c r="AT66"/>
  <c r="AV66" s="1"/>
  <c r="AR104" i="26"/>
  <c r="AT104" s="1"/>
  <c r="H401"/>
  <c r="J400"/>
  <c r="O400"/>
  <c r="P401"/>
  <c r="R400"/>
  <c r="AT93" i="25"/>
  <c r="AR94"/>
  <c r="AK65"/>
  <c r="AL65" s="1"/>
  <c r="AU96" i="27"/>
  <c r="AS105"/>
  <c r="M66" i="20"/>
  <c r="M67" s="1"/>
  <c r="P402" i="27"/>
  <c r="I409"/>
  <c r="K408"/>
  <c r="Q409"/>
  <c r="S408"/>
  <c r="E85" i="4"/>
  <c r="D85"/>
  <c r="M85"/>
  <c r="K85"/>
  <c r="L85"/>
  <c r="AF96" i="27"/>
  <c r="AG96"/>
  <c r="AE99" i="26"/>
  <c r="AF99"/>
  <c r="AB73" i="27"/>
  <c r="AD72"/>
  <c r="Y73"/>
  <c r="AA73" s="1"/>
  <c r="AC73" s="1"/>
  <c r="X73"/>
  <c r="W74" s="1"/>
  <c r="Z73"/>
  <c r="V63" i="24"/>
  <c r="R64"/>
  <c r="P65" s="1"/>
  <c r="AE67"/>
  <c r="U64"/>
  <c r="AJ64" i="26"/>
  <c r="AK63"/>
  <c r="U83" i="16"/>
  <c r="Q83"/>
  <c r="T83" s="1"/>
  <c r="O84"/>
  <c r="P84"/>
  <c r="Q84" s="1"/>
  <c r="V82"/>
  <c r="AH61" i="27"/>
  <c r="AJ61" s="1"/>
  <c r="AM60"/>
  <c r="AI61"/>
  <c r="R84" i="16"/>
  <c r="AA68" i="24"/>
  <c r="AD67"/>
  <c r="E85" i="16"/>
  <c r="D85"/>
  <c r="T103" i="27"/>
  <c r="U102"/>
  <c r="T102" i="26"/>
  <c r="S103" i="27"/>
  <c r="K104"/>
  <c r="L105" s="1"/>
  <c r="O104"/>
  <c r="T104" s="1"/>
  <c r="M103"/>
  <c r="L103" i="26"/>
  <c r="R103"/>
  <c r="J104"/>
  <c r="K105" s="1"/>
  <c r="N105"/>
  <c r="S105" s="1"/>
  <c r="N104" i="25"/>
  <c r="P104"/>
  <c r="O105" s="1"/>
  <c r="R103"/>
  <c r="AE95"/>
  <c r="H104"/>
  <c r="J104" s="1"/>
  <c r="K105" s="1"/>
  <c r="T102"/>
  <c r="L103"/>
  <c r="I119"/>
  <c r="AO61" i="24"/>
  <c r="AM61"/>
  <c r="J64"/>
  <c r="K65" s="1"/>
  <c r="I66"/>
  <c r="M90" i="23"/>
  <c r="J65" i="24"/>
  <c r="K66" s="1"/>
  <c r="F66"/>
  <c r="H66" s="1"/>
  <c r="G67" s="1"/>
  <c r="AL61"/>
  <c r="AK62" s="1"/>
  <c r="H93" i="23"/>
  <c r="G94" s="1"/>
  <c r="V57"/>
  <c r="R57"/>
  <c r="S57"/>
  <c r="T57" s="1"/>
  <c r="R66" i="20"/>
  <c r="P67"/>
  <c r="Q67" s="1"/>
  <c r="I93" i="23"/>
  <c r="P94"/>
  <c r="F94"/>
  <c r="AC54" i="20"/>
  <c r="Y54"/>
  <c r="AB54" s="1"/>
  <c r="Q50" i="14"/>
  <c r="S50"/>
  <c r="O50"/>
  <c r="M51" s="1"/>
  <c r="N51" s="1"/>
  <c r="L48" i="17"/>
  <c r="I83" i="16"/>
  <c r="L83" s="1"/>
  <c r="G69" i="20"/>
  <c r="I68"/>
  <c r="AF49" i="16"/>
  <c r="AK48"/>
  <c r="AM48" s="1"/>
  <c r="AG49"/>
  <c r="AD50"/>
  <c r="Z50"/>
  <c r="G84"/>
  <c r="R47" i="17"/>
  <c r="L82" i="16"/>
  <c r="N82" s="1"/>
  <c r="H84"/>
  <c r="J84"/>
  <c r="M92" i="10"/>
  <c r="B91"/>
  <c r="E90"/>
  <c r="C90"/>
  <c r="D90" s="1"/>
  <c r="F89"/>
  <c r="X93"/>
  <c r="Z93"/>
  <c r="AB93" s="1"/>
  <c r="W94"/>
  <c r="AA83"/>
  <c r="Y84"/>
  <c r="I94"/>
  <c r="J93"/>
  <c r="K93" s="1"/>
  <c r="N93" s="1"/>
  <c r="L93"/>
  <c r="BC54" i="17"/>
  <c r="AY54"/>
  <c r="AV55" s="1"/>
  <c r="AS86"/>
  <c r="AU86" s="1"/>
  <c r="AT86" s="1"/>
  <c r="AP52"/>
  <c r="AR52" s="1"/>
  <c r="AQ52"/>
  <c r="AN53" s="1"/>
  <c r="AM52"/>
  <c r="AO53"/>
  <c r="AK53"/>
  <c r="AE47"/>
  <c r="AA47"/>
  <c r="U48"/>
  <c r="W48" s="1"/>
  <c r="Y48"/>
  <c r="AC48"/>
  <c r="J48"/>
  <c r="V48"/>
  <c r="G49"/>
  <c r="I48"/>
  <c r="F116"/>
  <c r="C86" i="14"/>
  <c r="B86" i="4"/>
  <c r="N85"/>
  <c r="R85"/>
  <c r="P85"/>
  <c r="H85"/>
  <c r="I85"/>
  <c r="J85"/>
  <c r="Q85"/>
  <c r="O85"/>
  <c r="A87" i="1"/>
  <c r="J92" i="23" l="1"/>
  <c r="K92" s="1"/>
  <c r="L93" s="1"/>
  <c r="M91"/>
  <c r="V100" i="30"/>
  <c r="W99"/>
  <c r="X99" s="1"/>
  <c r="AO100" i="27"/>
  <c r="AT100" s="1"/>
  <c r="AP100"/>
  <c r="M101" i="30"/>
  <c r="N100"/>
  <c r="O100" s="1"/>
  <c r="AO98" i="25"/>
  <c r="AN98"/>
  <c r="AS98" s="1"/>
  <c r="AO110" i="26"/>
  <c r="AN110"/>
  <c r="AS110" s="1"/>
  <c r="P99" i="30"/>
  <c r="AE396" i="26"/>
  <c r="AJ396" s="1"/>
  <c r="W322" i="30"/>
  <c r="N391" i="12"/>
  <c r="P391" s="1"/>
  <c r="Q391" s="1"/>
  <c r="W391"/>
  <c r="Y391" s="1"/>
  <c r="Z391" s="1"/>
  <c r="F396" i="30"/>
  <c r="F395"/>
  <c r="R399"/>
  <c r="S396"/>
  <c r="J396"/>
  <c r="G86" i="4"/>
  <c r="F86"/>
  <c r="AG406" i="9"/>
  <c r="AG395"/>
  <c r="D396" i="16"/>
  <c r="E396"/>
  <c r="E396" i="27"/>
  <c r="D396"/>
  <c r="AO396" i="25"/>
  <c r="F396"/>
  <c r="AF396"/>
  <c r="D398" i="12"/>
  <c r="D397"/>
  <c r="D396"/>
  <c r="AO395" i="27"/>
  <c r="AT395" s="1"/>
  <c r="B397" i="24"/>
  <c r="B397" i="12"/>
  <c r="B397" i="27"/>
  <c r="B397" i="9"/>
  <c r="B397" i="25"/>
  <c r="D397" s="1"/>
  <c r="B397" i="26"/>
  <c r="D397" s="1"/>
  <c r="B397" i="23"/>
  <c r="D397" s="1"/>
  <c r="B397" i="20"/>
  <c r="B397" i="4"/>
  <c r="B397" i="14"/>
  <c r="C397" s="1"/>
  <c r="B397" i="16"/>
  <c r="B397" i="17"/>
  <c r="D397" s="1"/>
  <c r="AF391" i="12"/>
  <c r="AH391" s="1"/>
  <c r="AI391" s="1"/>
  <c r="Y395" i="9"/>
  <c r="I406"/>
  <c r="Y398"/>
  <c r="I395"/>
  <c r="Q395"/>
  <c r="Q406"/>
  <c r="D396" i="20"/>
  <c r="E396"/>
  <c r="J396" i="4"/>
  <c r="G396"/>
  <c r="F396"/>
  <c r="N396"/>
  <c r="R396"/>
  <c r="O396"/>
  <c r="K396"/>
  <c r="P396"/>
  <c r="E396"/>
  <c r="M396"/>
  <c r="L396"/>
  <c r="H396"/>
  <c r="I396"/>
  <c r="D396"/>
  <c r="Q396"/>
  <c r="F396" i="26"/>
  <c r="K396" s="1"/>
  <c r="AF396"/>
  <c r="AO396"/>
  <c r="N396"/>
  <c r="S396" s="1"/>
  <c r="AO396" i="9"/>
  <c r="E396"/>
  <c r="R406" s="1"/>
  <c r="E397"/>
  <c r="AH406" s="1"/>
  <c r="E395"/>
  <c r="X396" i="24"/>
  <c r="D396"/>
  <c r="AH396"/>
  <c r="N396"/>
  <c r="AP395" i="27"/>
  <c r="AO396" s="1"/>
  <c r="G395"/>
  <c r="L395" s="1"/>
  <c r="O395"/>
  <c r="T395" s="1"/>
  <c r="AN396" i="25"/>
  <c r="AE396"/>
  <c r="D399" i="1"/>
  <c r="B398" i="30"/>
  <c r="AU67" i="9"/>
  <c r="AR67"/>
  <c r="AS67"/>
  <c r="AG66" i="25"/>
  <c r="AI66" s="1"/>
  <c r="AJ67" s="1"/>
  <c r="AR105" i="26"/>
  <c r="AT105" s="1"/>
  <c r="P402"/>
  <c r="R401"/>
  <c r="O401"/>
  <c r="H402"/>
  <c r="J401"/>
  <c r="T103"/>
  <c r="T104" s="1"/>
  <c r="AH66" i="25"/>
  <c r="AT94"/>
  <c r="AR95"/>
  <c r="AU97" i="27"/>
  <c r="AS106"/>
  <c r="P403"/>
  <c r="S409"/>
  <c r="Q410"/>
  <c r="K409"/>
  <c r="I410"/>
  <c r="S66" i="20"/>
  <c r="U66" s="1"/>
  <c r="E86" i="4"/>
  <c r="D86"/>
  <c r="L86"/>
  <c r="M86"/>
  <c r="K86"/>
  <c r="AE100" i="26"/>
  <c r="AF100"/>
  <c r="AG97" i="27"/>
  <c r="AF97"/>
  <c r="AB74"/>
  <c r="AD73"/>
  <c r="X74"/>
  <c r="W75" s="1"/>
  <c r="Y74"/>
  <c r="AA74" s="1"/>
  <c r="Z74"/>
  <c r="AF67" i="24"/>
  <c r="Q65"/>
  <c r="R65" s="1"/>
  <c r="P66" s="1"/>
  <c r="T64"/>
  <c r="V64" s="1"/>
  <c r="R85" i="16"/>
  <c r="T84"/>
  <c r="AG64" i="26"/>
  <c r="AI64" s="1"/>
  <c r="AJ65" s="1"/>
  <c r="AL63"/>
  <c r="AH64"/>
  <c r="V83" i="16"/>
  <c r="U84"/>
  <c r="AK62" i="27"/>
  <c r="AL61"/>
  <c r="Z68" i="24"/>
  <c r="AB68" s="1"/>
  <c r="AE68"/>
  <c r="AC68"/>
  <c r="O85" i="16"/>
  <c r="P85"/>
  <c r="Q85" s="1"/>
  <c r="E86"/>
  <c r="D86"/>
  <c r="U103" i="27"/>
  <c r="M104"/>
  <c r="L104" i="26"/>
  <c r="O105" i="27"/>
  <c r="K105"/>
  <c r="L106" s="1"/>
  <c r="S104"/>
  <c r="J105" i="26"/>
  <c r="R104"/>
  <c r="N106"/>
  <c r="P105" i="25"/>
  <c r="O106" s="1"/>
  <c r="R104"/>
  <c r="S104"/>
  <c r="N105"/>
  <c r="S105" s="1"/>
  <c r="AE96"/>
  <c r="H105"/>
  <c r="J105" s="1"/>
  <c r="K106" s="1"/>
  <c r="T103"/>
  <c r="L104"/>
  <c r="I120"/>
  <c r="AM62" i="24"/>
  <c r="L64"/>
  <c r="L65" s="1"/>
  <c r="I67"/>
  <c r="F67"/>
  <c r="H67" s="1"/>
  <c r="F68" s="1"/>
  <c r="J66"/>
  <c r="K67" s="1"/>
  <c r="AN61"/>
  <c r="AP61" s="1"/>
  <c r="AJ62"/>
  <c r="AL62" s="1"/>
  <c r="M92" i="23"/>
  <c r="H94"/>
  <c r="G95" s="1"/>
  <c r="R67" i="20"/>
  <c r="S67" s="1"/>
  <c r="P68"/>
  <c r="O68"/>
  <c r="I94" i="23"/>
  <c r="J93"/>
  <c r="K93" s="1"/>
  <c r="L94" s="1"/>
  <c r="U57"/>
  <c r="W57" s="1"/>
  <c r="Q58"/>
  <c r="F95"/>
  <c r="P95"/>
  <c r="X55" i="20"/>
  <c r="Z55" s="1"/>
  <c r="AA55" s="1"/>
  <c r="AD54"/>
  <c r="P50" i="14"/>
  <c r="R50" s="1"/>
  <c r="T50" s="1"/>
  <c r="M84" i="16"/>
  <c r="L68" i="20"/>
  <c r="H69"/>
  <c r="W70" s="1"/>
  <c r="J68"/>
  <c r="K68" s="1"/>
  <c r="O48" i="17"/>
  <c r="Q48" s="1"/>
  <c r="S48" s="1"/>
  <c r="AI49" i="16"/>
  <c r="AL49"/>
  <c r="AH49"/>
  <c r="Y51"/>
  <c r="AA51" s="1"/>
  <c r="AC50"/>
  <c r="AE50" s="1"/>
  <c r="X51"/>
  <c r="G85"/>
  <c r="M83"/>
  <c r="I84"/>
  <c r="L84" s="1"/>
  <c r="H85"/>
  <c r="J85"/>
  <c r="F90" i="10"/>
  <c r="G90"/>
  <c r="C91"/>
  <c r="D91" s="1"/>
  <c r="B92"/>
  <c r="E91"/>
  <c r="Z94"/>
  <c r="AB94" s="1"/>
  <c r="W95"/>
  <c r="X94"/>
  <c r="AA84"/>
  <c r="Y85"/>
  <c r="J94"/>
  <c r="K94" s="1"/>
  <c r="N94" s="1"/>
  <c r="L94"/>
  <c r="I95"/>
  <c r="M93"/>
  <c r="K48" i="17"/>
  <c r="M48" s="1"/>
  <c r="N48" s="1"/>
  <c r="AX55"/>
  <c r="AY55" s="1"/>
  <c r="AV56" s="1"/>
  <c r="AW56"/>
  <c r="AZ55"/>
  <c r="AS87"/>
  <c r="AJ53"/>
  <c r="AL53" s="1"/>
  <c r="AM53" s="1"/>
  <c r="AI54"/>
  <c r="AH54" s="1"/>
  <c r="AG55" s="1"/>
  <c r="T49"/>
  <c r="AB48"/>
  <c r="AD48" s="1"/>
  <c r="AF48" s="1"/>
  <c r="X48"/>
  <c r="Z48" s="1"/>
  <c r="AA48" s="1"/>
  <c r="H49"/>
  <c r="F117"/>
  <c r="C87" i="14"/>
  <c r="B87" i="4"/>
  <c r="P86"/>
  <c r="N86"/>
  <c r="I86"/>
  <c r="Q86"/>
  <c r="H86"/>
  <c r="R86"/>
  <c r="J86"/>
  <c r="O86"/>
  <c r="A88" i="1"/>
  <c r="P100" i="30" l="1"/>
  <c r="W100"/>
  <c r="X100" s="1"/>
  <c r="V101"/>
  <c r="AO111" i="26"/>
  <c r="AN111"/>
  <c r="AS111" s="1"/>
  <c r="AO99" i="25"/>
  <c r="AN99"/>
  <c r="AS99" s="1"/>
  <c r="N101" i="30"/>
  <c r="O101" s="1"/>
  <c r="M102"/>
  <c r="AO101" i="27"/>
  <c r="AT101" s="1"/>
  <c r="AP101"/>
  <c r="Y99" i="30"/>
  <c r="Y100" s="1"/>
  <c r="AK66" i="25"/>
  <c r="AH67" s="1"/>
  <c r="AN397" i="26"/>
  <c r="AS397" s="1"/>
  <c r="L399" i="30"/>
  <c r="K396"/>
  <c r="G396"/>
  <c r="G395"/>
  <c r="U399"/>
  <c r="T396"/>
  <c r="G87" i="4"/>
  <c r="F87"/>
  <c r="B398" i="24"/>
  <c r="B398" i="12"/>
  <c r="B398" i="9"/>
  <c r="B398" i="25"/>
  <c r="D398" s="1"/>
  <c r="B398" i="26"/>
  <c r="D398" s="1"/>
  <c r="B398" i="27"/>
  <c r="B398" i="23"/>
  <c r="D398" s="1"/>
  <c r="B398" i="16"/>
  <c r="B398" i="14"/>
  <c r="C398" s="1"/>
  <c r="B398" i="4"/>
  <c r="B398" i="20"/>
  <c r="B398" i="17"/>
  <c r="D398" s="1"/>
  <c r="J395" i="9"/>
  <c r="D397" i="16"/>
  <c r="E397"/>
  <c r="H397" i="4"/>
  <c r="G397"/>
  <c r="F397"/>
  <c r="Q397"/>
  <c r="O397"/>
  <c r="N397"/>
  <c r="L397"/>
  <c r="I397"/>
  <c r="J397"/>
  <c r="K397"/>
  <c r="P397"/>
  <c r="R397"/>
  <c r="D397"/>
  <c r="M397"/>
  <c r="E397"/>
  <c r="AO397" i="25"/>
  <c r="AF397"/>
  <c r="AE398" s="1"/>
  <c r="F397"/>
  <c r="K397" s="1"/>
  <c r="AN397"/>
  <c r="AS397" s="1"/>
  <c r="AE397"/>
  <c r="D397" i="27"/>
  <c r="E397"/>
  <c r="X397" i="24"/>
  <c r="D397"/>
  <c r="AH397"/>
  <c r="N397"/>
  <c r="S396" i="12"/>
  <c r="S410"/>
  <c r="D400" i="1"/>
  <c r="B399" i="30"/>
  <c r="Z398" i="9"/>
  <c r="J406"/>
  <c r="R395"/>
  <c r="Z395"/>
  <c r="D397" i="20"/>
  <c r="E397"/>
  <c r="AF397" i="26"/>
  <c r="AO397"/>
  <c r="F397"/>
  <c r="K397" s="1"/>
  <c r="AE397"/>
  <c r="AJ397" s="1"/>
  <c r="N397"/>
  <c r="S397" s="1"/>
  <c r="AO397" i="9"/>
  <c r="F397"/>
  <c r="AI406" s="1"/>
  <c r="F395"/>
  <c r="F396"/>
  <c r="S406" s="1"/>
  <c r="E398" i="12"/>
  <c r="AC410" s="1"/>
  <c r="E397"/>
  <c r="T410" s="1"/>
  <c r="E396"/>
  <c r="K410" s="1"/>
  <c r="J396"/>
  <c r="J410"/>
  <c r="AB410"/>
  <c r="AB396"/>
  <c r="G396" i="27"/>
  <c r="L396" s="1"/>
  <c r="AP396"/>
  <c r="O396"/>
  <c r="T396" s="1"/>
  <c r="AH395" i="9"/>
  <c r="AI395" s="1"/>
  <c r="AQ68"/>
  <c r="AT67"/>
  <c r="AV67" s="1"/>
  <c r="AR106" i="26"/>
  <c r="AT106" s="1"/>
  <c r="H403"/>
  <c r="J402"/>
  <c r="O402"/>
  <c r="P403"/>
  <c r="R402"/>
  <c r="AT95" i="25"/>
  <c r="AR96"/>
  <c r="T67" i="20"/>
  <c r="AU98" i="27"/>
  <c r="AS107"/>
  <c r="K410"/>
  <c r="I411"/>
  <c r="S410"/>
  <c r="Q411"/>
  <c r="P404"/>
  <c r="E87" i="4"/>
  <c r="D87"/>
  <c r="M87"/>
  <c r="K87"/>
  <c r="L87"/>
  <c r="AG98" i="27"/>
  <c r="AF98"/>
  <c r="AF101" i="26"/>
  <c r="AE101"/>
  <c r="AB75" i="27"/>
  <c r="AC74"/>
  <c r="AD74" s="1"/>
  <c r="U65" i="24"/>
  <c r="S65"/>
  <c r="T65" s="1"/>
  <c r="Q66"/>
  <c r="O86" i="16"/>
  <c r="V84"/>
  <c r="AK64" i="26"/>
  <c r="AI62" i="27"/>
  <c r="AH62"/>
  <c r="AJ62" s="1"/>
  <c r="AM61"/>
  <c r="P86" i="16"/>
  <c r="Q86" s="1"/>
  <c r="U85"/>
  <c r="Z69" i="24"/>
  <c r="AA69"/>
  <c r="AD68"/>
  <c r="AF68" s="1"/>
  <c r="R86" i="16"/>
  <c r="E87"/>
  <c r="D87"/>
  <c r="L105" i="26"/>
  <c r="T105" i="27"/>
  <c r="U104"/>
  <c r="M105"/>
  <c r="S105"/>
  <c r="K106"/>
  <c r="L107" s="1"/>
  <c r="O106"/>
  <c r="T106" s="1"/>
  <c r="R105" i="26"/>
  <c r="S106" s="1"/>
  <c r="J106"/>
  <c r="T105"/>
  <c r="N107"/>
  <c r="S107" s="1"/>
  <c r="N106" i="25"/>
  <c r="S106" s="1"/>
  <c r="P106"/>
  <c r="O107" s="1"/>
  <c r="R105"/>
  <c r="AE97"/>
  <c r="H106"/>
  <c r="J106" s="1"/>
  <c r="T104"/>
  <c r="L105"/>
  <c r="I121"/>
  <c r="AO62" i="24"/>
  <c r="L66"/>
  <c r="G68"/>
  <c r="I68" s="1"/>
  <c r="J67"/>
  <c r="AJ63"/>
  <c r="AK63"/>
  <c r="AN62"/>
  <c r="M93" i="23"/>
  <c r="H95"/>
  <c r="G96" s="1"/>
  <c r="V58"/>
  <c r="S58"/>
  <c r="T58" s="1"/>
  <c r="R58"/>
  <c r="I95"/>
  <c r="U67" i="20"/>
  <c r="J94" i="23"/>
  <c r="Q68" i="20"/>
  <c r="T68"/>
  <c r="O69"/>
  <c r="K94" i="23"/>
  <c r="P96"/>
  <c r="F96"/>
  <c r="Y55" i="20"/>
  <c r="AB55" s="1"/>
  <c r="AC55"/>
  <c r="S51" i="14"/>
  <c r="P49" i="17"/>
  <c r="Q51" i="14"/>
  <c r="O51"/>
  <c r="M52" s="1"/>
  <c r="N52" s="1"/>
  <c r="L49" i="17"/>
  <c r="M68" i="20"/>
  <c r="G70"/>
  <c r="I69"/>
  <c r="H70" s="1"/>
  <c r="W71" s="1"/>
  <c r="AK49" i="16"/>
  <c r="AM49" s="1"/>
  <c r="AG50"/>
  <c r="AF50"/>
  <c r="Z51"/>
  <c r="AD51"/>
  <c r="T85"/>
  <c r="G86"/>
  <c r="N83"/>
  <c r="N84" s="1"/>
  <c r="M85"/>
  <c r="I85"/>
  <c r="L85" s="1"/>
  <c r="H86"/>
  <c r="J86"/>
  <c r="G91" i="10"/>
  <c r="F91"/>
  <c r="B93"/>
  <c r="E92"/>
  <c r="C92"/>
  <c r="D92" s="1"/>
  <c r="G92" s="1"/>
  <c r="AA85"/>
  <c r="Y86"/>
  <c r="W96"/>
  <c r="X95"/>
  <c r="Z95"/>
  <c r="AB95" s="1"/>
  <c r="M94"/>
  <c r="J95"/>
  <c r="K95" s="1"/>
  <c r="N95" s="1"/>
  <c r="L95"/>
  <c r="I96"/>
  <c r="R48" i="17"/>
  <c r="BC55"/>
  <c r="AZ56" s="1"/>
  <c r="BB55"/>
  <c r="BD55" s="1"/>
  <c r="BA56"/>
  <c r="AX56"/>
  <c r="AY56" s="1"/>
  <c r="AV57" s="1"/>
  <c r="AW57"/>
  <c r="AU87"/>
  <c r="AT87" s="1"/>
  <c r="AS88" s="1"/>
  <c r="AU88" s="1"/>
  <c r="AT88" s="1"/>
  <c r="AQ53"/>
  <c r="AN54" s="1"/>
  <c r="AJ54"/>
  <c r="AP53"/>
  <c r="AR53" s="1"/>
  <c r="AO54"/>
  <c r="AK54"/>
  <c r="AE48"/>
  <c r="J49"/>
  <c r="V49"/>
  <c r="U49"/>
  <c r="W49" s="1"/>
  <c r="Y49"/>
  <c r="AC49"/>
  <c r="I49"/>
  <c r="G50"/>
  <c r="F118"/>
  <c r="C88" i="14"/>
  <c r="N87" i="4"/>
  <c r="O87"/>
  <c r="H87"/>
  <c r="P87"/>
  <c r="R87"/>
  <c r="I87"/>
  <c r="Q87"/>
  <c r="J87"/>
  <c r="B88"/>
  <c r="A89" i="1"/>
  <c r="AL66" i="25" l="1"/>
  <c r="AG67"/>
  <c r="AI67" s="1"/>
  <c r="AJ68" s="1"/>
  <c r="AO100"/>
  <c r="AN100"/>
  <c r="AS100" s="1"/>
  <c r="AO112" i="26"/>
  <c r="AN112"/>
  <c r="AS112" s="1"/>
  <c r="W101" i="30"/>
  <c r="X101" s="1"/>
  <c r="V102"/>
  <c r="AO102" i="27"/>
  <c r="AT102" s="1"/>
  <c r="AP102"/>
  <c r="N102" i="30"/>
  <c r="O102" s="1"/>
  <c r="M103"/>
  <c r="P101"/>
  <c r="P102" s="1"/>
  <c r="AA395" i="9"/>
  <c r="S395"/>
  <c r="T399" i="30"/>
  <c r="U396"/>
  <c r="D400"/>
  <c r="D399"/>
  <c r="K399"/>
  <c r="L396"/>
  <c r="AO397" i="27"/>
  <c r="AT397" s="1"/>
  <c r="AN398" i="25"/>
  <c r="AS398" s="1"/>
  <c r="AC396" i="12"/>
  <c r="AA398" i="9"/>
  <c r="K406"/>
  <c r="B399" i="24"/>
  <c r="B399" i="12"/>
  <c r="B399" i="27"/>
  <c r="B399" i="9"/>
  <c r="B399" i="25"/>
  <c r="D399" s="1"/>
  <c r="B399" i="26"/>
  <c r="D399" s="1"/>
  <c r="B399" i="23"/>
  <c r="D399" s="1"/>
  <c r="B399" i="20"/>
  <c r="B399" i="16"/>
  <c r="B399" i="4"/>
  <c r="B399" i="14"/>
  <c r="C399" s="1"/>
  <c r="B399" i="17"/>
  <c r="D399" s="1"/>
  <c r="T396" i="12"/>
  <c r="G397" i="27"/>
  <c r="L397" s="1"/>
  <c r="AP397"/>
  <c r="O397"/>
  <c r="T397" s="1"/>
  <c r="D398" i="20"/>
  <c r="E398"/>
  <c r="F398" i="26"/>
  <c r="K398" s="1"/>
  <c r="AF398"/>
  <c r="AE398"/>
  <c r="AN398"/>
  <c r="AS398" s="1"/>
  <c r="AO398"/>
  <c r="AN399" s="1"/>
  <c r="AS399" s="1"/>
  <c r="N398"/>
  <c r="S398" s="1"/>
  <c r="AO398" i="9"/>
  <c r="G397"/>
  <c r="AJ406" s="1"/>
  <c r="G395"/>
  <c r="G396"/>
  <c r="T406" s="1"/>
  <c r="X398" i="24"/>
  <c r="D398"/>
  <c r="AH398"/>
  <c r="N398"/>
  <c r="G88" i="4"/>
  <c r="F88"/>
  <c r="K396" i="12"/>
  <c r="D401" i="1"/>
  <c r="B400" i="30"/>
  <c r="K395" i="9"/>
  <c r="L395" s="1"/>
  <c r="G398" i="4"/>
  <c r="F398"/>
  <c r="J398"/>
  <c r="P398"/>
  <c r="O398"/>
  <c r="N398"/>
  <c r="L398"/>
  <c r="Q398"/>
  <c r="I398"/>
  <c r="H398"/>
  <c r="M398"/>
  <c r="R398"/>
  <c r="K398"/>
  <c r="E398"/>
  <c r="D398"/>
  <c r="D398" i="16"/>
  <c r="E398"/>
  <c r="E398" i="27"/>
  <c r="D398"/>
  <c r="AO398" i="25"/>
  <c r="AF398"/>
  <c r="F398"/>
  <c r="K398" s="1"/>
  <c r="F397" i="12"/>
  <c r="U410" s="1"/>
  <c r="F396"/>
  <c r="L410" s="1"/>
  <c r="F398"/>
  <c r="AD410" s="1"/>
  <c r="AU68" i="9"/>
  <c r="AS68"/>
  <c r="AR68"/>
  <c r="AR107" i="26"/>
  <c r="AS108" s="1"/>
  <c r="R403"/>
  <c r="P404"/>
  <c r="O403"/>
  <c r="H404"/>
  <c r="J403"/>
  <c r="AT96" i="25"/>
  <c r="AR97"/>
  <c r="AU99" i="27"/>
  <c r="AS108"/>
  <c r="P405"/>
  <c r="Q412"/>
  <c r="S411"/>
  <c r="I412"/>
  <c r="K411"/>
  <c r="E88" i="4"/>
  <c r="D88"/>
  <c r="L88"/>
  <c r="M88"/>
  <c r="K88"/>
  <c r="AF102" i="26"/>
  <c r="AE102"/>
  <c r="AG99" i="27"/>
  <c r="AF99"/>
  <c r="Z75"/>
  <c r="X75"/>
  <c r="W76" s="1"/>
  <c r="Y75"/>
  <c r="AA75" s="1"/>
  <c r="AC75" s="1"/>
  <c r="AD75" s="1"/>
  <c r="V65" i="24"/>
  <c r="S66"/>
  <c r="U66"/>
  <c r="R66"/>
  <c r="AK67" i="25"/>
  <c r="AG65" i="26"/>
  <c r="AI65" s="1"/>
  <c r="AJ66" s="1"/>
  <c r="AH65"/>
  <c r="AL64"/>
  <c r="V85" i="16"/>
  <c r="AK63" i="27"/>
  <c r="AL62"/>
  <c r="AB69" i="24"/>
  <c r="AA70" s="1"/>
  <c r="AE69"/>
  <c r="AC69"/>
  <c r="T86" i="16"/>
  <c r="O87"/>
  <c r="P87"/>
  <c r="Q87" s="1"/>
  <c r="R87"/>
  <c r="E88"/>
  <c r="D88"/>
  <c r="L106" i="26"/>
  <c r="U105" i="27"/>
  <c r="M106"/>
  <c r="O107"/>
  <c r="K107"/>
  <c r="L108" s="1"/>
  <c r="S106"/>
  <c r="N108" i="26"/>
  <c r="J107"/>
  <c r="K108" s="1"/>
  <c r="R106"/>
  <c r="T106" s="1"/>
  <c r="P107" i="25"/>
  <c r="O108" s="1"/>
  <c r="R106"/>
  <c r="N107"/>
  <c r="S107" s="1"/>
  <c r="AE98"/>
  <c r="H107"/>
  <c r="J107" s="1"/>
  <c r="K108" s="1"/>
  <c r="T105"/>
  <c r="L106"/>
  <c r="I122"/>
  <c r="AO63" i="24"/>
  <c r="AM63"/>
  <c r="K68"/>
  <c r="L67"/>
  <c r="H68"/>
  <c r="J68" s="1"/>
  <c r="AL63"/>
  <c r="AP62"/>
  <c r="M94" i="23"/>
  <c r="L95"/>
  <c r="H96"/>
  <c r="G97" s="1"/>
  <c r="I96"/>
  <c r="U58"/>
  <c r="W58" s="1"/>
  <c r="Q59"/>
  <c r="J95"/>
  <c r="K95" s="1"/>
  <c r="L96" s="1"/>
  <c r="R68" i="20"/>
  <c r="P69"/>
  <c r="Q69" s="1"/>
  <c r="F97" i="23"/>
  <c r="P97"/>
  <c r="AD55" i="20"/>
  <c r="X56"/>
  <c r="Z56" s="1"/>
  <c r="AA56" s="1"/>
  <c r="L69"/>
  <c r="P51" i="14"/>
  <c r="R51" s="1"/>
  <c r="T51" s="1"/>
  <c r="J87" i="16"/>
  <c r="G71" i="20"/>
  <c r="J69"/>
  <c r="K69" s="1"/>
  <c r="I70"/>
  <c r="G87" i="16"/>
  <c r="AI50"/>
  <c r="AL50"/>
  <c r="AH50"/>
  <c r="Y52"/>
  <c r="AA52" s="1"/>
  <c r="AC51"/>
  <c r="AE51" s="1"/>
  <c r="X52"/>
  <c r="U86"/>
  <c r="N85"/>
  <c r="M86"/>
  <c r="H87"/>
  <c r="I86"/>
  <c r="L86" s="1"/>
  <c r="E93" i="10"/>
  <c r="C93"/>
  <c r="D93" s="1"/>
  <c r="G93" s="1"/>
  <c r="B94"/>
  <c r="F92"/>
  <c r="AA86"/>
  <c r="Y87"/>
  <c r="Z96"/>
  <c r="AB96" s="1"/>
  <c r="W97"/>
  <c r="X96"/>
  <c r="M95"/>
  <c r="I97"/>
  <c r="J96"/>
  <c r="K96" s="1"/>
  <c r="N96" s="1"/>
  <c r="L96"/>
  <c r="O49" i="17"/>
  <c r="Q49" s="1"/>
  <c r="S49" s="1"/>
  <c r="K49"/>
  <c r="M49" s="1"/>
  <c r="N49" s="1"/>
  <c r="BC56"/>
  <c r="AZ57" s="1"/>
  <c r="BB56"/>
  <c r="BD56" s="1"/>
  <c r="BA57"/>
  <c r="AX57"/>
  <c r="AY57" s="1"/>
  <c r="AW58"/>
  <c r="AS89"/>
  <c r="AL54"/>
  <c r="AI55"/>
  <c r="AH55" s="1"/>
  <c r="AG56" s="1"/>
  <c r="X49"/>
  <c r="Z49" s="1"/>
  <c r="AA49" s="1"/>
  <c r="T50"/>
  <c r="AB49"/>
  <c r="AD49" s="1"/>
  <c r="AF49" s="1"/>
  <c r="H50"/>
  <c r="F119"/>
  <c r="C89" i="14"/>
  <c r="P88" i="4"/>
  <c r="H88"/>
  <c r="J88"/>
  <c r="R88"/>
  <c r="O88"/>
  <c r="N88"/>
  <c r="I88"/>
  <c r="Q88"/>
  <c r="B89"/>
  <c r="A90" i="1"/>
  <c r="AH68" i="25" l="1"/>
  <c r="W102" i="30"/>
  <c r="X102" s="1"/>
  <c r="V103"/>
  <c r="Y101"/>
  <c r="Y102" s="1"/>
  <c r="N103"/>
  <c r="O103" s="1"/>
  <c r="M104"/>
  <c r="R104" s="1"/>
  <c r="AO103" i="27"/>
  <c r="AT103" s="1"/>
  <c r="AP103"/>
  <c r="AN113" i="26"/>
  <c r="AS113" s="1"/>
  <c r="AO113"/>
  <c r="AO101" i="25"/>
  <c r="AN101"/>
  <c r="AS101" s="1"/>
  <c r="V326" i="30"/>
  <c r="T395" i="9"/>
  <c r="V395" s="1"/>
  <c r="W395" s="1"/>
  <c r="AB395"/>
  <c r="AD395" s="1"/>
  <c r="AE395" s="1"/>
  <c r="AD396" i="12"/>
  <c r="AE399" i="26"/>
  <c r="U396" i="12"/>
  <c r="E400" i="30"/>
  <c r="E399"/>
  <c r="I403"/>
  <c r="I400"/>
  <c r="O398"/>
  <c r="R403"/>
  <c r="R400"/>
  <c r="G398" i="27"/>
  <c r="L398" s="1"/>
  <c r="AP398"/>
  <c r="O398"/>
  <c r="T398" s="1"/>
  <c r="B400" i="24"/>
  <c r="B400" i="12"/>
  <c r="B400" i="9"/>
  <c r="B400" i="25"/>
  <c r="D400" s="1"/>
  <c r="B400" i="26"/>
  <c r="D400" s="1"/>
  <c r="B400" i="27"/>
  <c r="B400" i="23"/>
  <c r="D400" s="1"/>
  <c r="B400" i="14"/>
  <c r="C400" s="1"/>
  <c r="B400" i="4"/>
  <c r="B400" i="16"/>
  <c r="B400" i="20"/>
  <c r="B400" i="17"/>
  <c r="D400" s="1"/>
  <c r="L406" i="9"/>
  <c r="AB398"/>
  <c r="AO398" i="27"/>
  <c r="AT398" s="1"/>
  <c r="D399" i="16"/>
  <c r="E399"/>
  <c r="AO399" i="25"/>
  <c r="F399"/>
  <c r="K399" s="1"/>
  <c r="AF399"/>
  <c r="AE399"/>
  <c r="AN399"/>
  <c r="AS399" s="1"/>
  <c r="D399" i="27"/>
  <c r="E399"/>
  <c r="AH399" i="24"/>
  <c r="N399"/>
  <c r="X399"/>
  <c r="D399"/>
  <c r="G89" i="4"/>
  <c r="F89"/>
  <c r="D402" i="1"/>
  <c r="B401" i="30"/>
  <c r="L396" i="12"/>
  <c r="J399" i="4"/>
  <c r="G399"/>
  <c r="F399"/>
  <c r="P399"/>
  <c r="M399"/>
  <c r="I399"/>
  <c r="H399"/>
  <c r="D399"/>
  <c r="K399"/>
  <c r="L399"/>
  <c r="Q399"/>
  <c r="N399"/>
  <c r="O399"/>
  <c r="R399"/>
  <c r="E399"/>
  <c r="E399" i="20"/>
  <c r="D399"/>
  <c r="F399" i="26"/>
  <c r="K399" s="1"/>
  <c r="AF399"/>
  <c r="AO399"/>
  <c r="N399"/>
  <c r="S399" s="1"/>
  <c r="AO399" i="9"/>
  <c r="D400"/>
  <c r="D401"/>
  <c r="D399"/>
  <c r="G398" i="12"/>
  <c r="AE410" s="1"/>
  <c r="G397"/>
  <c r="V410" s="1"/>
  <c r="G396"/>
  <c r="M410" s="1"/>
  <c r="AJ395" i="9"/>
  <c r="AL395" s="1"/>
  <c r="AM395" s="1"/>
  <c r="N395"/>
  <c r="O395" s="1"/>
  <c r="AQ69"/>
  <c r="AT68"/>
  <c r="AV68" s="1"/>
  <c r="AT107" i="26"/>
  <c r="J404"/>
  <c r="H405"/>
  <c r="O404"/>
  <c r="P405"/>
  <c r="R404"/>
  <c r="AT97" i="25"/>
  <c r="AR98"/>
  <c r="T66" i="24"/>
  <c r="AU100" i="27"/>
  <c r="AS109"/>
  <c r="I413"/>
  <c r="K412"/>
  <c r="Q413"/>
  <c r="S412"/>
  <c r="P406"/>
  <c r="S68" i="20"/>
  <c r="U68" s="1"/>
  <c r="E89" i="4"/>
  <c r="D89"/>
  <c r="M89"/>
  <c r="K89"/>
  <c r="L89"/>
  <c r="AG100" i="27"/>
  <c r="AF100"/>
  <c r="AF103" i="26"/>
  <c r="AE103"/>
  <c r="Z76" i="27"/>
  <c r="Y76"/>
  <c r="AA76" s="1"/>
  <c r="AB76"/>
  <c r="X76"/>
  <c r="W77" s="1"/>
  <c r="AB77" s="1"/>
  <c r="V66" i="24"/>
  <c r="AG68" i="25"/>
  <c r="AI68" s="1"/>
  <c r="AK68" s="1"/>
  <c r="P67" i="24"/>
  <c r="Q67"/>
  <c r="AL67" i="25"/>
  <c r="AK65" i="26"/>
  <c r="AG66" s="1"/>
  <c r="AI66" s="1"/>
  <c r="R88" i="16"/>
  <c r="AH63" i="27"/>
  <c r="AJ63" s="1"/>
  <c r="AI63"/>
  <c r="AM62"/>
  <c r="P88" i="16"/>
  <c r="U87"/>
  <c r="AD69" i="24"/>
  <c r="AE70" s="1"/>
  <c r="T87" i="16"/>
  <c r="AC70" i="24"/>
  <c r="V86" i="16"/>
  <c r="O88"/>
  <c r="E89"/>
  <c r="D89"/>
  <c r="AJ69" i="25"/>
  <c r="T107" i="27"/>
  <c r="U106"/>
  <c r="M107"/>
  <c r="S107"/>
  <c r="K108"/>
  <c r="L109" s="1"/>
  <c r="O108"/>
  <c r="T108" s="1"/>
  <c r="L107" i="26"/>
  <c r="R107"/>
  <c r="T107" s="1"/>
  <c r="J108"/>
  <c r="N109"/>
  <c r="S109" s="1"/>
  <c r="P108" i="25"/>
  <c r="O109" s="1"/>
  <c r="R107"/>
  <c r="N108"/>
  <c r="S108" s="1"/>
  <c r="AE99"/>
  <c r="H108"/>
  <c r="J108" s="1"/>
  <c r="T106"/>
  <c r="L107"/>
  <c r="I123"/>
  <c r="AN63" i="24"/>
  <c r="AP63" s="1"/>
  <c r="G69"/>
  <c r="I69" s="1"/>
  <c r="F69"/>
  <c r="L68"/>
  <c r="AK64"/>
  <c r="AJ64"/>
  <c r="J96" i="23"/>
  <c r="K96" s="1"/>
  <c r="L97" s="1"/>
  <c r="H97"/>
  <c r="G98" s="1"/>
  <c r="M95"/>
  <c r="P70" i="20"/>
  <c r="O71" s="1"/>
  <c r="R69"/>
  <c r="S69" s="1"/>
  <c r="I97" i="23"/>
  <c r="O70" i="20"/>
  <c r="T69"/>
  <c r="V59" i="23"/>
  <c r="S59"/>
  <c r="T59" s="1"/>
  <c r="R59"/>
  <c r="P98"/>
  <c r="F98"/>
  <c r="Y56" i="20"/>
  <c r="AB56" s="1"/>
  <c r="AC56"/>
  <c r="S52" i="14"/>
  <c r="O52"/>
  <c r="M53" s="1"/>
  <c r="N53" s="1"/>
  <c r="Q52"/>
  <c r="H88" i="16"/>
  <c r="P50" i="17"/>
  <c r="J70" i="20"/>
  <c r="K70" s="1"/>
  <c r="H71"/>
  <c r="W72" s="1"/>
  <c r="AF51" i="16"/>
  <c r="AK50"/>
  <c r="AM50" s="1"/>
  <c r="AG51"/>
  <c r="AD52"/>
  <c r="Z52"/>
  <c r="G88"/>
  <c r="N86"/>
  <c r="M87"/>
  <c r="J88"/>
  <c r="I87"/>
  <c r="F93" i="10"/>
  <c r="E94"/>
  <c r="C94"/>
  <c r="D94" s="1"/>
  <c r="B95"/>
  <c r="AA87"/>
  <c r="Y88"/>
  <c r="X97"/>
  <c r="Z97"/>
  <c r="AB97" s="1"/>
  <c r="W98"/>
  <c r="M96"/>
  <c r="I98"/>
  <c r="J97"/>
  <c r="K97" s="1"/>
  <c r="N97" s="1"/>
  <c r="L97"/>
  <c r="R49" i="17"/>
  <c r="L50"/>
  <c r="BC57"/>
  <c r="AZ58" s="1"/>
  <c r="BA59" s="1"/>
  <c r="BB57"/>
  <c r="BD57" s="1"/>
  <c r="BA58"/>
  <c r="AV58"/>
  <c r="AU89"/>
  <c r="AT89" s="1"/>
  <c r="AS90" s="1"/>
  <c r="AP54"/>
  <c r="AR54" s="1"/>
  <c r="AM54"/>
  <c r="AQ54"/>
  <c r="AN55" s="1"/>
  <c r="AO55"/>
  <c r="AK55"/>
  <c r="AE49"/>
  <c r="J50"/>
  <c r="K50" s="1"/>
  <c r="V50"/>
  <c r="U50"/>
  <c r="W50" s="1"/>
  <c r="Y50"/>
  <c r="AC50"/>
  <c r="I50"/>
  <c r="G51"/>
  <c r="F120"/>
  <c r="C90" i="14"/>
  <c r="N89" i="4"/>
  <c r="O89"/>
  <c r="I89"/>
  <c r="P89"/>
  <c r="R89"/>
  <c r="J89"/>
  <c r="Q89"/>
  <c r="H89"/>
  <c r="B90"/>
  <c r="A91" i="1"/>
  <c r="AO114" i="26" l="1"/>
  <c r="AN114"/>
  <c r="AS114" s="1"/>
  <c r="AP104" i="27"/>
  <c r="AO104"/>
  <c r="AT104" s="1"/>
  <c r="M105" i="30"/>
  <c r="N104"/>
  <c r="O104" s="1"/>
  <c r="AN102" i="25"/>
  <c r="AS102" s="1"/>
  <c r="AO102"/>
  <c r="V104" i="30"/>
  <c r="W103"/>
  <c r="X103" s="1"/>
  <c r="P103"/>
  <c r="AE400" i="26"/>
  <c r="AE396" i="12"/>
  <c r="V327" i="30"/>
  <c r="W326"/>
  <c r="X326" s="1"/>
  <c r="AN400" i="26"/>
  <c r="V396" i="12"/>
  <c r="F400" i="30"/>
  <c r="F399"/>
  <c r="K403"/>
  <c r="J400"/>
  <c r="T403"/>
  <c r="S400"/>
  <c r="AE400" i="25"/>
  <c r="AN400"/>
  <c r="AG399" i="9"/>
  <c r="AG410"/>
  <c r="B401" i="24"/>
  <c r="B401" i="12"/>
  <c r="B401" i="27"/>
  <c r="B401" i="9"/>
  <c r="B401" i="25"/>
  <c r="D401" s="1"/>
  <c r="B401" i="26"/>
  <c r="D401" s="1"/>
  <c r="B401" i="23"/>
  <c r="D401" s="1"/>
  <c r="B401" i="20"/>
  <c r="B401" i="4"/>
  <c r="B401" i="14"/>
  <c r="C401" s="1"/>
  <c r="B401" i="16"/>
  <c r="B401" i="17"/>
  <c r="D401" s="1"/>
  <c r="E400" i="20"/>
  <c r="D400"/>
  <c r="J400" i="4"/>
  <c r="G400"/>
  <c r="F400"/>
  <c r="H400"/>
  <c r="R400"/>
  <c r="P400"/>
  <c r="L400"/>
  <c r="Q400"/>
  <c r="N400"/>
  <c r="O400"/>
  <c r="I400"/>
  <c r="K400"/>
  <c r="E400"/>
  <c r="M400"/>
  <c r="D400"/>
  <c r="AF400" i="26"/>
  <c r="AO400"/>
  <c r="F400"/>
  <c r="K400" s="1"/>
  <c r="N400"/>
  <c r="S400" s="1"/>
  <c r="AO400" i="9"/>
  <c r="E400"/>
  <c r="R410" s="1"/>
  <c r="E401"/>
  <c r="AH410" s="1"/>
  <c r="E399"/>
  <c r="X400" i="24"/>
  <c r="D400"/>
  <c r="AH400"/>
  <c r="N400"/>
  <c r="G90" i="4"/>
  <c r="F90"/>
  <c r="Y399" i="9"/>
  <c r="I410"/>
  <c r="Y402"/>
  <c r="I399"/>
  <c r="Q399"/>
  <c r="Q410"/>
  <c r="M396" i="12"/>
  <c r="D403" i="1"/>
  <c r="B402" i="30"/>
  <c r="G399" i="27"/>
  <c r="L399" s="1"/>
  <c r="AP399"/>
  <c r="O399"/>
  <c r="T399" s="1"/>
  <c r="E400" i="16"/>
  <c r="D400"/>
  <c r="E400" i="27"/>
  <c r="D400"/>
  <c r="AO400" i="25"/>
  <c r="AF400"/>
  <c r="AE401" s="1"/>
  <c r="F400"/>
  <c r="K400" s="1"/>
  <c r="H397" i="12"/>
  <c r="W410" s="1"/>
  <c r="H396"/>
  <c r="N410" s="1"/>
  <c r="H398"/>
  <c r="AF410" s="1"/>
  <c r="AO399" i="27"/>
  <c r="AU69" i="9"/>
  <c r="AS69"/>
  <c r="AR69"/>
  <c r="AR108" i="26"/>
  <c r="AT108" s="1"/>
  <c r="AR109" s="1"/>
  <c r="AT109" s="1"/>
  <c r="R405"/>
  <c r="P406"/>
  <c r="O405"/>
  <c r="H406"/>
  <c r="J405"/>
  <c r="AT98" i="25"/>
  <c r="AR99"/>
  <c r="AU101" i="27"/>
  <c r="AS110"/>
  <c r="P407"/>
  <c r="S413"/>
  <c r="Q414"/>
  <c r="K413"/>
  <c r="I414"/>
  <c r="E90" i="4"/>
  <c r="D90"/>
  <c r="L90"/>
  <c r="M90"/>
  <c r="K90"/>
  <c r="AE104" i="26"/>
  <c r="AF104"/>
  <c r="AF101" i="27"/>
  <c r="AG101"/>
  <c r="AC76"/>
  <c r="AD76" s="1"/>
  <c r="AF69" i="24"/>
  <c r="R67"/>
  <c r="P68" s="1"/>
  <c r="U67"/>
  <c r="S67"/>
  <c r="AL68" i="25"/>
  <c r="AG69"/>
  <c r="AI69" s="1"/>
  <c r="AJ70" s="1"/>
  <c r="AL65" i="26"/>
  <c r="AH66"/>
  <c r="AJ67"/>
  <c r="AK66"/>
  <c r="O89" i="16"/>
  <c r="P89"/>
  <c r="AK64" i="27"/>
  <c r="AL63"/>
  <c r="U88" i="16"/>
  <c r="V87"/>
  <c r="Q88"/>
  <c r="T88" s="1"/>
  <c r="Z70" i="24"/>
  <c r="AB70" s="1"/>
  <c r="R89" i="16"/>
  <c r="E90"/>
  <c r="D90"/>
  <c r="AH69" i="25"/>
  <c r="S108" i="26"/>
  <c r="M108" i="27"/>
  <c r="U107"/>
  <c r="O109"/>
  <c r="K109"/>
  <c r="L110" s="1"/>
  <c r="S108"/>
  <c r="L108" i="26"/>
  <c r="N110"/>
  <c r="J109"/>
  <c r="R108"/>
  <c r="P109" i="25"/>
  <c r="O110" s="1"/>
  <c r="R108"/>
  <c r="N109"/>
  <c r="AE100"/>
  <c r="H109"/>
  <c r="J109" s="1"/>
  <c r="T107"/>
  <c r="L108"/>
  <c r="I124"/>
  <c r="AO64" i="24"/>
  <c r="AM64"/>
  <c r="H69"/>
  <c r="F70" s="1"/>
  <c r="K69"/>
  <c r="AL64"/>
  <c r="U69" i="20"/>
  <c r="M96" i="23"/>
  <c r="H98"/>
  <c r="G99" s="1"/>
  <c r="Q70" i="20"/>
  <c r="R70" s="1"/>
  <c r="S70" s="1"/>
  <c r="U59" i="23"/>
  <c r="W59" s="1"/>
  <c r="Q60"/>
  <c r="I98"/>
  <c r="J97"/>
  <c r="K97" s="1"/>
  <c r="T70" i="20"/>
  <c r="F99" i="23"/>
  <c r="P99"/>
  <c r="X57" i="20"/>
  <c r="Z57" s="1"/>
  <c r="AA57" s="1"/>
  <c r="AD56"/>
  <c r="P52" i="14"/>
  <c r="R52" s="1"/>
  <c r="T52" s="1"/>
  <c r="M69" i="20"/>
  <c r="L70"/>
  <c r="L71"/>
  <c r="G72"/>
  <c r="I71"/>
  <c r="AI51" i="16"/>
  <c r="AH51"/>
  <c r="AL51"/>
  <c r="Y53"/>
  <c r="AA53" s="1"/>
  <c r="AC52"/>
  <c r="AE52" s="1"/>
  <c r="X53"/>
  <c r="G89"/>
  <c r="H89"/>
  <c r="I88"/>
  <c r="L88" s="1"/>
  <c r="L87"/>
  <c r="J89"/>
  <c r="F94" i="10"/>
  <c r="G94"/>
  <c r="B96"/>
  <c r="E95"/>
  <c r="C95"/>
  <c r="D95" s="1"/>
  <c r="G95" s="1"/>
  <c r="AA88"/>
  <c r="Y89"/>
  <c r="Z98"/>
  <c r="AB98" s="1"/>
  <c r="W99"/>
  <c r="X98"/>
  <c r="M97"/>
  <c r="O50" i="17"/>
  <c r="Q50" s="1"/>
  <c r="S50" s="1"/>
  <c r="L98" i="10"/>
  <c r="I99"/>
  <c r="J98"/>
  <c r="K98" s="1"/>
  <c r="N98" s="1"/>
  <c r="M50" i="17"/>
  <c r="N50" s="1"/>
  <c r="AX58"/>
  <c r="AY58" s="1"/>
  <c r="AV59" s="1"/>
  <c r="AW60" s="1"/>
  <c r="AW59"/>
  <c r="BB58"/>
  <c r="BD58" s="1"/>
  <c r="AU90"/>
  <c r="AT90" s="1"/>
  <c r="AS91" s="1"/>
  <c r="AJ55"/>
  <c r="AL55" s="1"/>
  <c r="AQ55" s="1"/>
  <c r="AI56"/>
  <c r="AH56" s="1"/>
  <c r="AG57" s="1"/>
  <c r="AB50"/>
  <c r="AD50" s="1"/>
  <c r="AF50" s="1"/>
  <c r="T51"/>
  <c r="X50"/>
  <c r="Z50" s="1"/>
  <c r="AA50" s="1"/>
  <c r="H51"/>
  <c r="L51"/>
  <c r="F121"/>
  <c r="C91" i="14"/>
  <c r="J90" i="4"/>
  <c r="R90"/>
  <c r="Q90"/>
  <c r="I90"/>
  <c r="P90"/>
  <c r="O90"/>
  <c r="N90"/>
  <c r="H90"/>
  <c r="B91"/>
  <c r="A92" i="1"/>
  <c r="P104" i="30" l="1"/>
  <c r="U104" s="1"/>
  <c r="W104"/>
  <c r="X104" s="1"/>
  <c r="V105"/>
  <c r="AO103" i="25"/>
  <c r="AN103"/>
  <c r="AS103" s="1"/>
  <c r="Y103" i="30"/>
  <c r="Y104" s="1"/>
  <c r="N105"/>
  <c r="O105" s="1"/>
  <c r="M106"/>
  <c r="AO105" i="27"/>
  <c r="AT105" s="1"/>
  <c r="AP105"/>
  <c r="AO115" i="26"/>
  <c r="AN115"/>
  <c r="AS115" s="1"/>
  <c r="N396" i="12"/>
  <c r="V328" i="30"/>
  <c r="W327"/>
  <c r="X327" s="1"/>
  <c r="AF396" i="12"/>
  <c r="AH396" s="1"/>
  <c r="AI396" s="1"/>
  <c r="P396"/>
  <c r="Q396" s="1"/>
  <c r="W396"/>
  <c r="Y396" s="1"/>
  <c r="Z396" s="1"/>
  <c r="G400" i="30"/>
  <c r="G399"/>
  <c r="S403"/>
  <c r="T400"/>
  <c r="J403"/>
  <c r="K400"/>
  <c r="AN401" i="26"/>
  <c r="AS401" s="1"/>
  <c r="G91" i="4"/>
  <c r="F91"/>
  <c r="G400" i="27"/>
  <c r="L400" s="1"/>
  <c r="AP400"/>
  <c r="O400"/>
  <c r="T400" s="1"/>
  <c r="AO400"/>
  <c r="B402" i="24"/>
  <c r="B402" i="12"/>
  <c r="B402" i="26"/>
  <c r="D402" s="1"/>
  <c r="B402" i="9"/>
  <c r="B402" i="25"/>
  <c r="D402" s="1"/>
  <c r="B402" i="27"/>
  <c r="B402" i="23"/>
  <c r="D402" s="1"/>
  <c r="B402" i="16"/>
  <c r="B402" i="14"/>
  <c r="C402" s="1"/>
  <c r="B402" i="4"/>
  <c r="B402" i="20"/>
  <c r="B402" i="17"/>
  <c r="D402" s="1"/>
  <c r="J399" i="9"/>
  <c r="D401" i="16"/>
  <c r="E401"/>
  <c r="H401" i="4"/>
  <c r="G401"/>
  <c r="F401"/>
  <c r="P401"/>
  <c r="Q401"/>
  <c r="N401"/>
  <c r="J401"/>
  <c r="E401"/>
  <c r="M401"/>
  <c r="O401"/>
  <c r="K401"/>
  <c r="I401"/>
  <c r="R401"/>
  <c r="D401"/>
  <c r="L401"/>
  <c r="F401" i="25"/>
  <c r="K401" s="1"/>
  <c r="AF401"/>
  <c r="AO401"/>
  <c r="AN402" s="1"/>
  <c r="AS402" s="1"/>
  <c r="AN401"/>
  <c r="AS401" s="1"/>
  <c r="D401" i="27"/>
  <c r="E401"/>
  <c r="AH401" i="24"/>
  <c r="N401"/>
  <c r="X401"/>
  <c r="D401"/>
  <c r="AH399" i="9"/>
  <c r="D404" i="1"/>
  <c r="B403" i="30"/>
  <c r="R399" i="9"/>
  <c r="Z399"/>
  <c r="Z402"/>
  <c r="J410"/>
  <c r="E401" i="20"/>
  <c r="D401"/>
  <c r="AO401" i="26"/>
  <c r="AF401"/>
  <c r="AE402" s="1"/>
  <c r="F401"/>
  <c r="K401" s="1"/>
  <c r="AE401"/>
  <c r="AJ401" s="1"/>
  <c r="N401"/>
  <c r="S401" s="1"/>
  <c r="AO401" i="9"/>
  <c r="F401"/>
  <c r="AI410" s="1"/>
  <c r="F399"/>
  <c r="F400"/>
  <c r="S410" s="1"/>
  <c r="D401" i="12"/>
  <c r="D403"/>
  <c r="D402"/>
  <c r="AQ70" i="9"/>
  <c r="AT69"/>
  <c r="AV69" s="1"/>
  <c r="AR110" i="26"/>
  <c r="AT110" s="1"/>
  <c r="J406"/>
  <c r="H407"/>
  <c r="O406"/>
  <c r="R406"/>
  <c r="P407"/>
  <c r="AT99" i="25"/>
  <c r="AR100"/>
  <c r="AU102" i="27"/>
  <c r="AS111"/>
  <c r="S109" i="25"/>
  <c r="I415" i="27"/>
  <c r="K414"/>
  <c r="Q415"/>
  <c r="S414"/>
  <c r="P408"/>
  <c r="E91" i="4"/>
  <c r="D91"/>
  <c r="M91"/>
  <c r="K91"/>
  <c r="L91"/>
  <c r="AG102" i="27"/>
  <c r="AF102"/>
  <c r="AF105" i="26"/>
  <c r="AE105"/>
  <c r="X77" i="27"/>
  <c r="W78" s="1"/>
  <c r="Y77"/>
  <c r="AA77" s="1"/>
  <c r="AC77" s="1"/>
  <c r="AD77" s="1"/>
  <c r="Z77"/>
  <c r="AK69" i="25"/>
  <c r="AG70" s="1"/>
  <c r="AI70" s="1"/>
  <c r="AJ71" s="1"/>
  <c r="T67" i="24"/>
  <c r="V67" s="1"/>
  <c r="Q68"/>
  <c r="R68" s="1"/>
  <c r="Q69" s="1"/>
  <c r="AG67" i="26"/>
  <c r="AI67" s="1"/>
  <c r="AK67" s="1"/>
  <c r="R90" i="16"/>
  <c r="AL66" i="26"/>
  <c r="AH67"/>
  <c r="AJ68"/>
  <c r="U89" i="16"/>
  <c r="O90"/>
  <c r="AI64" i="27"/>
  <c r="AH64"/>
  <c r="AJ64" s="1"/>
  <c r="AM63"/>
  <c r="V88" i="16"/>
  <c r="Q89"/>
  <c r="T89" s="1"/>
  <c r="AA71" i="24"/>
  <c r="AD70"/>
  <c r="AF70" s="1"/>
  <c r="P90" i="16"/>
  <c r="T108" i="26"/>
  <c r="M109" i="27"/>
  <c r="E91" i="16"/>
  <c r="D91"/>
  <c r="T109" i="27"/>
  <c r="U108"/>
  <c r="S109"/>
  <c r="K110"/>
  <c r="L111" s="1"/>
  <c r="O110"/>
  <c r="T110" s="1"/>
  <c r="L109" i="26"/>
  <c r="N111"/>
  <c r="R109"/>
  <c r="S110" s="1"/>
  <c r="J110"/>
  <c r="P110" i="25"/>
  <c r="O111" s="1"/>
  <c r="R109"/>
  <c r="N110"/>
  <c r="AE101"/>
  <c r="H110"/>
  <c r="J110" s="1"/>
  <c r="T108"/>
  <c r="L109"/>
  <c r="I125"/>
  <c r="J69" i="24"/>
  <c r="L69" s="1"/>
  <c r="G70"/>
  <c r="I70" s="1"/>
  <c r="AJ65"/>
  <c r="AN64"/>
  <c r="AP64" s="1"/>
  <c r="AK65"/>
  <c r="AM65" s="1"/>
  <c r="M97" i="23"/>
  <c r="J98"/>
  <c r="K98" s="1"/>
  <c r="L98"/>
  <c r="H99"/>
  <c r="G100" s="1"/>
  <c r="P71" i="20"/>
  <c r="Q71" s="1"/>
  <c r="P72" s="1"/>
  <c r="U70"/>
  <c r="V60" i="23"/>
  <c r="R60"/>
  <c r="S60"/>
  <c r="T60" s="1"/>
  <c r="I99"/>
  <c r="P100"/>
  <c r="F100"/>
  <c r="Y57" i="20"/>
  <c r="AB57" s="1"/>
  <c r="AC57"/>
  <c r="S53" i="14"/>
  <c r="Q53"/>
  <c r="O53"/>
  <c r="M54" s="1"/>
  <c r="N54" s="1"/>
  <c r="M70" i="20"/>
  <c r="H72"/>
  <c r="W73" s="1"/>
  <c r="J71"/>
  <c r="K71" s="1"/>
  <c r="AG52" i="16"/>
  <c r="AF52"/>
  <c r="AK51"/>
  <c r="AM51" s="1"/>
  <c r="Z53"/>
  <c r="AD53"/>
  <c r="I89"/>
  <c r="L89" s="1"/>
  <c r="G90"/>
  <c r="N87"/>
  <c r="M88"/>
  <c r="M89"/>
  <c r="J90"/>
  <c r="H90"/>
  <c r="F95" i="10"/>
  <c r="C96"/>
  <c r="D96" s="1"/>
  <c r="G96" s="1"/>
  <c r="B97"/>
  <c r="E96"/>
  <c r="F96" s="1"/>
  <c r="AA89"/>
  <c r="Y90"/>
  <c r="W100"/>
  <c r="X99"/>
  <c r="Z99"/>
  <c r="AB99" s="1"/>
  <c r="M98"/>
  <c r="P51" i="17"/>
  <c r="L99" i="10"/>
  <c r="I100"/>
  <c r="J99"/>
  <c r="K99" s="1"/>
  <c r="N99" s="1"/>
  <c r="R50" i="17"/>
  <c r="BC58"/>
  <c r="AZ59" s="1"/>
  <c r="BB59" s="1"/>
  <c r="BD59" s="1"/>
  <c r="AX59"/>
  <c r="AY59" s="1"/>
  <c r="AV60" s="1"/>
  <c r="AN56"/>
  <c r="AU91"/>
  <c r="AT91" s="1"/>
  <c r="AS92" s="1"/>
  <c r="AU92" s="1"/>
  <c r="AT92" s="1"/>
  <c r="AP55"/>
  <c r="AR55" s="1"/>
  <c r="AM55"/>
  <c r="AO56"/>
  <c r="AK56"/>
  <c r="AE50"/>
  <c r="J51"/>
  <c r="K51" s="1"/>
  <c r="M51" s="1"/>
  <c r="V51"/>
  <c r="U51"/>
  <c r="W51" s="1"/>
  <c r="AC51"/>
  <c r="Y51"/>
  <c r="G52"/>
  <c r="I51"/>
  <c r="F122"/>
  <c r="C92" i="14"/>
  <c r="O91" i="4"/>
  <c r="H91"/>
  <c r="P91"/>
  <c r="N91"/>
  <c r="J91"/>
  <c r="I91"/>
  <c r="Q91"/>
  <c r="R91"/>
  <c r="B92"/>
  <c r="A93" i="1"/>
  <c r="AN402" i="26" l="1"/>
  <c r="AS402" s="1"/>
  <c r="AE402" i="25"/>
  <c r="AP106" i="27"/>
  <c r="AO106"/>
  <c r="AT106" s="1"/>
  <c r="M107" i="30"/>
  <c r="N106"/>
  <c r="O106" s="1"/>
  <c r="AO104" i="25"/>
  <c r="AN104"/>
  <c r="AS104" s="1"/>
  <c r="V106" i="30"/>
  <c r="W105"/>
  <c r="X105" s="1"/>
  <c r="P105"/>
  <c r="AO116" i="26"/>
  <c r="AN116"/>
  <c r="AA399" i="9"/>
  <c r="V329" i="30"/>
  <c r="W328"/>
  <c r="X328" s="1"/>
  <c r="K399" i="9"/>
  <c r="S399"/>
  <c r="D404" i="30"/>
  <c r="D403"/>
  <c r="U403"/>
  <c r="U400"/>
  <c r="L403"/>
  <c r="L400"/>
  <c r="AB415" i="12"/>
  <c r="AB401"/>
  <c r="D405" i="1"/>
  <c r="B404" i="30"/>
  <c r="G402" i="4"/>
  <c r="F402"/>
  <c r="J402"/>
  <c r="I402"/>
  <c r="O402"/>
  <c r="M402"/>
  <c r="R402"/>
  <c r="E402"/>
  <c r="K402"/>
  <c r="D402"/>
  <c r="P402"/>
  <c r="H402"/>
  <c r="N402"/>
  <c r="L402"/>
  <c r="Q402"/>
  <c r="D402" i="16"/>
  <c r="E402"/>
  <c r="E402" i="27"/>
  <c r="D402"/>
  <c r="AO402" i="9"/>
  <c r="G401"/>
  <c r="AJ410" s="1"/>
  <c r="G399"/>
  <c r="G400"/>
  <c r="T410" s="1"/>
  <c r="E403" i="12"/>
  <c r="AC415" s="1"/>
  <c r="E402"/>
  <c r="T415" s="1"/>
  <c r="E401"/>
  <c r="K415" s="1"/>
  <c r="G92" i="4"/>
  <c r="F92"/>
  <c r="S110" i="25"/>
  <c r="S401" i="12"/>
  <c r="S415"/>
  <c r="J415"/>
  <c r="J401"/>
  <c r="AA402" i="9"/>
  <c r="K410"/>
  <c r="B403" i="24"/>
  <c r="B403" i="12"/>
  <c r="B403" i="27"/>
  <c r="B403" i="26"/>
  <c r="D403" s="1"/>
  <c r="B403" i="9"/>
  <c r="B403" i="25"/>
  <c r="D403" s="1"/>
  <c r="B403" i="20"/>
  <c r="B403" i="16"/>
  <c r="B403" i="4"/>
  <c r="B403" i="23"/>
  <c r="D403" s="1"/>
  <c r="B403" i="14"/>
  <c r="C403" s="1"/>
  <c r="B403" i="17"/>
  <c r="D403" s="1"/>
  <c r="AI399" i="9"/>
  <c r="G401" i="27"/>
  <c r="L401" s="1"/>
  <c r="AP401"/>
  <c r="AO402" s="1"/>
  <c r="O401"/>
  <c r="T401" s="1"/>
  <c r="D402" i="20"/>
  <c r="E402"/>
  <c r="AO402" i="25"/>
  <c r="AF402"/>
  <c r="F402"/>
  <c r="K402" s="1"/>
  <c r="AO402" i="26"/>
  <c r="AF402"/>
  <c r="F402"/>
  <c r="K402" s="1"/>
  <c r="N402"/>
  <c r="S402" s="1"/>
  <c r="AH402" i="24"/>
  <c r="N402"/>
  <c r="X402"/>
  <c r="D402"/>
  <c r="AO401" i="27"/>
  <c r="AT401" s="1"/>
  <c r="AU70" i="9"/>
  <c r="AR70"/>
  <c r="AS70"/>
  <c r="AR111" i="26"/>
  <c r="AT111" s="1"/>
  <c r="O407"/>
  <c r="R407"/>
  <c r="P408"/>
  <c r="J407"/>
  <c r="H408"/>
  <c r="T109"/>
  <c r="AT100" i="25"/>
  <c r="AR101"/>
  <c r="AU103" i="27"/>
  <c r="AS112"/>
  <c r="P409"/>
  <c r="S415"/>
  <c r="Q416"/>
  <c r="K415"/>
  <c r="I416"/>
  <c r="E92" i="4"/>
  <c r="D92"/>
  <c r="L92"/>
  <c r="M92"/>
  <c r="K92"/>
  <c r="AE106" i="26"/>
  <c r="AF106"/>
  <c r="AG103" i="27"/>
  <c r="AF103"/>
  <c r="X78"/>
  <c r="W79" s="1"/>
  <c r="AB78"/>
  <c r="Z78"/>
  <c r="Y78"/>
  <c r="AA78" s="1"/>
  <c r="AC78" s="1"/>
  <c r="AL69" i="25"/>
  <c r="AH70"/>
  <c r="AK70"/>
  <c r="S68" i="24"/>
  <c r="S69" s="1"/>
  <c r="U68"/>
  <c r="P69"/>
  <c r="R69" s="1"/>
  <c r="P70" s="1"/>
  <c r="P91" i="16"/>
  <c r="O91"/>
  <c r="AH68" i="26"/>
  <c r="AG68"/>
  <c r="AI68" s="1"/>
  <c r="AL67"/>
  <c r="V89" i="16"/>
  <c r="AK65" i="27"/>
  <c r="AL64"/>
  <c r="U90" i="16"/>
  <c r="Q90"/>
  <c r="T90" s="1"/>
  <c r="Z71" i="24"/>
  <c r="AB71" s="1"/>
  <c r="AE71"/>
  <c r="AC71"/>
  <c r="R91" i="16"/>
  <c r="E92"/>
  <c r="D92"/>
  <c r="M110" i="27"/>
  <c r="U109"/>
  <c r="O111"/>
  <c r="K111"/>
  <c r="L112" s="1"/>
  <c r="S110"/>
  <c r="L110" i="26"/>
  <c r="J111"/>
  <c r="K112" s="1"/>
  <c r="R110"/>
  <c r="N112"/>
  <c r="S112" s="1"/>
  <c r="N111" i="25"/>
  <c r="P111"/>
  <c r="O112" s="1"/>
  <c r="R110"/>
  <c r="AE102"/>
  <c r="H111"/>
  <c r="J111" s="1"/>
  <c r="K112" s="1"/>
  <c r="T109"/>
  <c r="L110"/>
  <c r="I126"/>
  <c r="K70" i="24"/>
  <c r="H70"/>
  <c r="G71" s="1"/>
  <c r="I71" s="1"/>
  <c r="AO65"/>
  <c r="AL65"/>
  <c r="AK66" s="1"/>
  <c r="AM66" s="1"/>
  <c r="M98" i="23"/>
  <c r="L99"/>
  <c r="R71" i="20"/>
  <c r="H100" i="23"/>
  <c r="G101" s="1"/>
  <c r="O72" i="20"/>
  <c r="Q72" s="1"/>
  <c r="T71"/>
  <c r="I100" i="23"/>
  <c r="U60"/>
  <c r="W60" s="1"/>
  <c r="Q61"/>
  <c r="O73" i="20"/>
  <c r="J99" i="23"/>
  <c r="K99" s="1"/>
  <c r="L100" s="1"/>
  <c r="F101"/>
  <c r="P101"/>
  <c r="X58" i="20"/>
  <c r="Z58" s="1"/>
  <c r="AA58" s="1"/>
  <c r="AD57"/>
  <c r="P53" i="14"/>
  <c r="R53" s="1"/>
  <c r="T53" s="1"/>
  <c r="M71" i="20"/>
  <c r="G73"/>
  <c r="I72"/>
  <c r="H73" s="1"/>
  <c r="W74" s="1"/>
  <c r="AI52" i="16"/>
  <c r="AL52"/>
  <c r="AH52"/>
  <c r="Y54"/>
  <c r="AA54" s="1"/>
  <c r="AC53"/>
  <c r="AE53" s="1"/>
  <c r="X54"/>
  <c r="G91"/>
  <c r="N88"/>
  <c r="N89" s="1"/>
  <c r="O51" i="17"/>
  <c r="Q51" s="1"/>
  <c r="S51" s="1"/>
  <c r="H91" i="16"/>
  <c r="M90"/>
  <c r="I90"/>
  <c r="J91"/>
  <c r="N51" i="17"/>
  <c r="B98" i="10"/>
  <c r="E97"/>
  <c r="C97"/>
  <c r="D97" s="1"/>
  <c r="G97" s="1"/>
  <c r="AA90"/>
  <c r="Y91"/>
  <c r="Z100"/>
  <c r="AB100" s="1"/>
  <c r="W101"/>
  <c r="X100"/>
  <c r="BA60" i="17"/>
  <c r="M99" i="10"/>
  <c r="J100"/>
  <c r="K100" s="1"/>
  <c r="N100" s="1"/>
  <c r="L100"/>
  <c r="I101"/>
  <c r="BC59" i="17"/>
  <c r="AZ60" s="1"/>
  <c r="AX60"/>
  <c r="AY60" s="1"/>
  <c r="AV61" s="1"/>
  <c r="AW62" s="1"/>
  <c r="AW61"/>
  <c r="AS93"/>
  <c r="AJ56"/>
  <c r="AL56" s="1"/>
  <c r="AI57"/>
  <c r="AH57" s="1"/>
  <c r="AG58" s="1"/>
  <c r="R51"/>
  <c r="AB51"/>
  <c r="AD51" s="1"/>
  <c r="AF51" s="1"/>
  <c r="T52"/>
  <c r="X51"/>
  <c r="Z51" s="1"/>
  <c r="AA51" s="1"/>
  <c r="H52"/>
  <c r="L52"/>
  <c r="F123"/>
  <c r="C93" i="14"/>
  <c r="B93" i="4"/>
  <c r="N92"/>
  <c r="Q92"/>
  <c r="O92"/>
  <c r="R92"/>
  <c r="I92"/>
  <c r="J92"/>
  <c r="P92"/>
  <c r="H92"/>
  <c r="A94" i="1"/>
  <c r="P106" i="30" l="1"/>
  <c r="Y105"/>
  <c r="M108"/>
  <c r="N107"/>
  <c r="O107" s="1"/>
  <c r="P107" s="1"/>
  <c r="AP107" i="27"/>
  <c r="AO107"/>
  <c r="AT107" s="1"/>
  <c r="AO117" i="26"/>
  <c r="AN117"/>
  <c r="AS117" s="1"/>
  <c r="W106" i="30"/>
  <c r="X106" s="1"/>
  <c r="V107"/>
  <c r="AN105" i="25"/>
  <c r="AO105"/>
  <c r="AE403" i="26"/>
  <c r="AJ403" s="1"/>
  <c r="AB399" i="9"/>
  <c r="AD399" s="1"/>
  <c r="AE399" s="1"/>
  <c r="T399"/>
  <c r="V330" i="30"/>
  <c r="W329"/>
  <c r="X329" s="1"/>
  <c r="L399" i="9"/>
  <c r="N399" s="1"/>
  <c r="O399" s="1"/>
  <c r="V399"/>
  <c r="W399" s="1"/>
  <c r="T407" i="30"/>
  <c r="R404"/>
  <c r="E404"/>
  <c r="E403"/>
  <c r="K407"/>
  <c r="I404"/>
  <c r="AJ399" i="9"/>
  <c r="AL399" s="1"/>
  <c r="AM399" s="1"/>
  <c r="E403" i="4"/>
  <c r="G403"/>
  <c r="F403"/>
  <c r="I403"/>
  <c r="R403"/>
  <c r="K403"/>
  <c r="N403"/>
  <c r="O403"/>
  <c r="M403"/>
  <c r="D403"/>
  <c r="J403"/>
  <c r="P403"/>
  <c r="Q403"/>
  <c r="H403"/>
  <c r="L403"/>
  <c r="E403" i="20"/>
  <c r="D403"/>
  <c r="AO403" i="9"/>
  <c r="D404"/>
  <c r="D405"/>
  <c r="D403"/>
  <c r="D403" i="27"/>
  <c r="E403"/>
  <c r="X403" i="24"/>
  <c r="D403"/>
  <c r="AH403"/>
  <c r="N403"/>
  <c r="T401" i="12"/>
  <c r="L410" i="9"/>
  <c r="AB402"/>
  <c r="B404" i="24"/>
  <c r="B404" i="26"/>
  <c r="D404" s="1"/>
  <c r="B404" i="12"/>
  <c r="B404" i="9"/>
  <c r="B404" i="25"/>
  <c r="D404" s="1"/>
  <c r="B404" i="27"/>
  <c r="B404" i="23"/>
  <c r="D404" s="1"/>
  <c r="B404" i="14"/>
  <c r="C404" s="1"/>
  <c r="B404" i="4"/>
  <c r="B404" i="16"/>
  <c r="B404" i="20"/>
  <c r="B404" i="17"/>
  <c r="D404" s="1"/>
  <c r="AC401" i="12"/>
  <c r="G93" i="4"/>
  <c r="F93"/>
  <c r="D403" i="16"/>
  <c r="E403"/>
  <c r="F403" i="25"/>
  <c r="K403" s="1"/>
  <c r="AO403"/>
  <c r="AN404" s="1"/>
  <c r="AF403"/>
  <c r="AE403"/>
  <c r="AJ403" s="1"/>
  <c r="AN403"/>
  <c r="AS403" s="1"/>
  <c r="AO403" i="26"/>
  <c r="AN404" s="1"/>
  <c r="AF403"/>
  <c r="AE404" s="1"/>
  <c r="F403"/>
  <c r="K403" s="1"/>
  <c r="AN403"/>
  <c r="AS403" s="1"/>
  <c r="N403"/>
  <c r="S403" s="1"/>
  <c r="F401" i="12"/>
  <c r="L415" s="1"/>
  <c r="F403"/>
  <c r="AD415" s="1"/>
  <c r="F402"/>
  <c r="U415" s="1"/>
  <c r="K401"/>
  <c r="G402" i="27"/>
  <c r="L402" s="1"/>
  <c r="AP402"/>
  <c r="AO403" s="1"/>
  <c r="O402"/>
  <c r="T402" s="1"/>
  <c r="D406" i="1"/>
  <c r="B405" i="30"/>
  <c r="AQ71" i="9"/>
  <c r="AT70"/>
  <c r="AV70" s="1"/>
  <c r="AR112" i="26"/>
  <c r="AT112" s="1"/>
  <c r="O408"/>
  <c r="J408"/>
  <c r="H409"/>
  <c r="P409"/>
  <c r="R408"/>
  <c r="T110"/>
  <c r="AT101" i="25"/>
  <c r="AR102"/>
  <c r="AU104" i="27"/>
  <c r="AS113"/>
  <c r="S111" i="25"/>
  <c r="P410" i="27"/>
  <c r="K416"/>
  <c r="I417"/>
  <c r="S416"/>
  <c r="Q417"/>
  <c r="S71" i="20"/>
  <c r="T72" s="1"/>
  <c r="E93" i="4"/>
  <c r="D93"/>
  <c r="M93"/>
  <c r="K93"/>
  <c r="L93"/>
  <c r="AG104" i="27"/>
  <c r="AF104"/>
  <c r="AF107" i="26"/>
  <c r="AE107"/>
  <c r="Z79" i="27"/>
  <c r="X79"/>
  <c r="W80" s="1"/>
  <c r="AB79"/>
  <c r="AD78"/>
  <c r="Y79"/>
  <c r="AA79" s="1"/>
  <c r="AC79" s="1"/>
  <c r="T68" i="24"/>
  <c r="U69" s="1"/>
  <c r="AH71" i="25"/>
  <c r="AL70"/>
  <c r="AG71"/>
  <c r="AI71" s="1"/>
  <c r="AJ72" s="1"/>
  <c r="T69" i="24"/>
  <c r="Q70"/>
  <c r="R92" i="16"/>
  <c r="U91"/>
  <c r="AJ69" i="26"/>
  <c r="AK68"/>
  <c r="AH65" i="27"/>
  <c r="AJ65" s="1"/>
  <c r="AK66" s="1"/>
  <c r="AI65"/>
  <c r="AM64"/>
  <c r="O92" i="16"/>
  <c r="V90"/>
  <c r="Q91"/>
  <c r="T91" s="1"/>
  <c r="AA72" i="24"/>
  <c r="AD71"/>
  <c r="AF71" s="1"/>
  <c r="P92" i="16"/>
  <c r="M111" i="27"/>
  <c r="E93" i="16"/>
  <c r="D93"/>
  <c r="S111" i="26"/>
  <c r="T111" i="27"/>
  <c r="U110"/>
  <c r="S111"/>
  <c r="K112"/>
  <c r="O112"/>
  <c r="T112" s="1"/>
  <c r="L111" i="26"/>
  <c r="N113"/>
  <c r="R111"/>
  <c r="J112"/>
  <c r="P112" i="25"/>
  <c r="O113" s="1"/>
  <c r="R111"/>
  <c r="N112"/>
  <c r="S112" s="1"/>
  <c r="AE103"/>
  <c r="H112"/>
  <c r="J112" s="1"/>
  <c r="T110"/>
  <c r="L111"/>
  <c r="I127"/>
  <c r="F71" i="24"/>
  <c r="H71" s="1"/>
  <c r="F72" s="1"/>
  <c r="J70"/>
  <c r="L70" s="1"/>
  <c r="AJ66"/>
  <c r="AL66" s="1"/>
  <c r="AJ67" s="1"/>
  <c r="AN65"/>
  <c r="AO66" s="1"/>
  <c r="M99" i="23"/>
  <c r="U71" i="20"/>
  <c r="J100" i="23"/>
  <c r="K100" s="1"/>
  <c r="L101" s="1"/>
  <c r="H101"/>
  <c r="G102" s="1"/>
  <c r="P73" i="20"/>
  <c r="Q73" s="1"/>
  <c r="R72"/>
  <c r="S72" s="1"/>
  <c r="S61" i="23"/>
  <c r="T61" s="1"/>
  <c r="V61"/>
  <c r="R61"/>
  <c r="I101"/>
  <c r="P102"/>
  <c r="F102"/>
  <c r="AC58" i="20"/>
  <c r="Y58"/>
  <c r="AB58" s="1"/>
  <c r="P52" i="17"/>
  <c r="S54" i="14"/>
  <c r="O54"/>
  <c r="M55" s="1"/>
  <c r="N55" s="1"/>
  <c r="Q54"/>
  <c r="I91" i="16"/>
  <c r="L91" s="1"/>
  <c r="L72" i="20"/>
  <c r="G74"/>
  <c r="J72"/>
  <c r="K72" s="1"/>
  <c r="I73"/>
  <c r="AF53" i="16"/>
  <c r="AK52"/>
  <c r="AM52" s="1"/>
  <c r="AG53"/>
  <c r="Z54"/>
  <c r="AD54"/>
  <c r="G92"/>
  <c r="L90"/>
  <c r="M91" s="1"/>
  <c r="J92"/>
  <c r="H92"/>
  <c r="F97" i="10"/>
  <c r="E98"/>
  <c r="C98"/>
  <c r="D98" s="1"/>
  <c r="B99"/>
  <c r="AA91"/>
  <c r="Y92"/>
  <c r="X101"/>
  <c r="Z101"/>
  <c r="AB101" s="1"/>
  <c r="W102"/>
  <c r="BB60" i="17"/>
  <c r="BD60" s="1"/>
  <c r="BA61"/>
  <c r="M100" i="10"/>
  <c r="J101"/>
  <c r="K101" s="1"/>
  <c r="N101" s="1"/>
  <c r="L101"/>
  <c r="I102"/>
  <c r="BC60" i="17"/>
  <c r="AZ61" s="1"/>
  <c r="BA62" s="1"/>
  <c r="AX61"/>
  <c r="AY61" s="1"/>
  <c r="AV62" s="1"/>
  <c r="AW63" s="1"/>
  <c r="AU93"/>
  <c r="AT93" s="1"/>
  <c r="AS94" s="1"/>
  <c r="AP56"/>
  <c r="AR56" s="1"/>
  <c r="AM56"/>
  <c r="AQ56"/>
  <c r="AN57" s="1"/>
  <c r="AO57"/>
  <c r="AK57"/>
  <c r="AE51"/>
  <c r="J52"/>
  <c r="K52" s="1"/>
  <c r="M52" s="1"/>
  <c r="V52"/>
  <c r="AC52"/>
  <c r="U52"/>
  <c r="W52" s="1"/>
  <c r="Y52"/>
  <c r="G53"/>
  <c r="I52"/>
  <c r="F124"/>
  <c r="C94" i="14"/>
  <c r="B94" i="4"/>
  <c r="I93"/>
  <c r="O93"/>
  <c r="J93"/>
  <c r="Q93"/>
  <c r="R93"/>
  <c r="H93"/>
  <c r="P93"/>
  <c r="N93"/>
  <c r="A95" i="1"/>
  <c r="AO108" i="27" l="1"/>
  <c r="AT108" s="1"/>
  <c r="AP108"/>
  <c r="M109" i="30"/>
  <c r="N108"/>
  <c r="O108" s="1"/>
  <c r="AO106" i="25"/>
  <c r="AN106"/>
  <c r="W107" i="30"/>
  <c r="X107" s="1"/>
  <c r="V108"/>
  <c r="P108"/>
  <c r="AO118" i="26"/>
  <c r="AN118"/>
  <c r="AS118" s="1"/>
  <c r="Y106" i="30"/>
  <c r="L401" i="12"/>
  <c r="V331" i="30"/>
  <c r="W330"/>
  <c r="X330" s="1"/>
  <c r="AE404" i="25"/>
  <c r="U401" i="12"/>
  <c r="AD401"/>
  <c r="F404" i="30"/>
  <c r="F403"/>
  <c r="R407"/>
  <c r="S404"/>
  <c r="I407"/>
  <c r="J404"/>
  <c r="AU71" i="9"/>
  <c r="G94" i="4"/>
  <c r="F94"/>
  <c r="M101" i="10"/>
  <c r="D407" i="1"/>
  <c r="B406" i="30"/>
  <c r="D404" i="20"/>
  <c r="E404"/>
  <c r="J404" i="4"/>
  <c r="G404"/>
  <c r="F404"/>
  <c r="N404"/>
  <c r="O404"/>
  <c r="Q404"/>
  <c r="I404"/>
  <c r="E404"/>
  <c r="K404"/>
  <c r="H404"/>
  <c r="R404"/>
  <c r="M404"/>
  <c r="P404"/>
  <c r="L404"/>
  <c r="D404"/>
  <c r="AO404" i="25"/>
  <c r="AF404"/>
  <c r="F404"/>
  <c r="K404" s="1"/>
  <c r="G403" i="12"/>
  <c r="AE415" s="1"/>
  <c r="G402"/>
  <c r="V415" s="1"/>
  <c r="G401"/>
  <c r="M415" s="1"/>
  <c r="AH404" i="24"/>
  <c r="N404"/>
  <c r="X404"/>
  <c r="D404"/>
  <c r="G403" i="27"/>
  <c r="L403" s="1"/>
  <c r="AP403"/>
  <c r="O403"/>
  <c r="T403" s="1"/>
  <c r="AG414" i="9"/>
  <c r="AG403"/>
  <c r="B405" i="24"/>
  <c r="B405" i="12"/>
  <c r="B405" i="27"/>
  <c r="B405" i="9"/>
  <c r="B405" i="25"/>
  <c r="D405" s="1"/>
  <c r="B405" i="26"/>
  <c r="D405" s="1"/>
  <c r="B405" i="23"/>
  <c r="D405" s="1"/>
  <c r="B405" i="20"/>
  <c r="B405" i="4"/>
  <c r="B405" i="14"/>
  <c r="C405" s="1"/>
  <c r="B405" i="16"/>
  <c r="B405" i="17"/>
  <c r="D405" s="1"/>
  <c r="E404" i="16"/>
  <c r="D404"/>
  <c r="E404" i="27"/>
  <c r="D404"/>
  <c r="AO404" i="9"/>
  <c r="E404"/>
  <c r="R414" s="1"/>
  <c r="E405"/>
  <c r="AH414" s="1"/>
  <c r="E403"/>
  <c r="AO404" i="26"/>
  <c r="F404"/>
  <c r="K404" s="1"/>
  <c r="AF404"/>
  <c r="N404"/>
  <c r="S404" s="1"/>
  <c r="Y406" i="9"/>
  <c r="I403"/>
  <c r="Y403"/>
  <c r="I414"/>
  <c r="Q403"/>
  <c r="Q414"/>
  <c r="AR71"/>
  <c r="AS71"/>
  <c r="AR113" i="26"/>
  <c r="AT113" s="1"/>
  <c r="R409"/>
  <c r="P410"/>
  <c r="O409"/>
  <c r="H410"/>
  <c r="J409"/>
  <c r="AT102" i="25"/>
  <c r="AR103"/>
  <c r="AU105" i="27"/>
  <c r="AS114"/>
  <c r="Q418"/>
  <c r="S417"/>
  <c r="I418"/>
  <c r="K417"/>
  <c r="P411"/>
  <c r="E94" i="4"/>
  <c r="D94"/>
  <c r="L94"/>
  <c r="M94"/>
  <c r="K94"/>
  <c r="AF108" i="26"/>
  <c r="AE108"/>
  <c r="AG105" i="27"/>
  <c r="AF105"/>
  <c r="AB80"/>
  <c r="Y80"/>
  <c r="AA80" s="1"/>
  <c r="AD79"/>
  <c r="Z80"/>
  <c r="X80"/>
  <c r="W81" s="1"/>
  <c r="V68" i="24"/>
  <c r="V69" s="1"/>
  <c r="O93" i="16"/>
  <c r="AK71" i="25"/>
  <c r="AG72" s="1"/>
  <c r="AI72" s="1"/>
  <c r="S70" i="24"/>
  <c r="U70"/>
  <c r="R70"/>
  <c r="AG69" i="26"/>
  <c r="AI69" s="1"/>
  <c r="AJ70" s="1"/>
  <c r="AL68"/>
  <c r="AH69"/>
  <c r="U92" i="16"/>
  <c r="AL65" i="27"/>
  <c r="V91" i="16"/>
  <c r="Z72" i="24"/>
  <c r="AB72" s="1"/>
  <c r="AE72"/>
  <c r="AC72"/>
  <c r="Q92" i="16"/>
  <c r="T92" s="1"/>
  <c r="P93"/>
  <c r="R93"/>
  <c r="E94"/>
  <c r="D94"/>
  <c r="T111" i="26"/>
  <c r="M112" i="27"/>
  <c r="L113"/>
  <c r="U111"/>
  <c r="O113"/>
  <c r="K113"/>
  <c r="L114" s="1"/>
  <c r="S112"/>
  <c r="L112" i="26"/>
  <c r="J113"/>
  <c r="R112"/>
  <c r="S113" s="1"/>
  <c r="N114"/>
  <c r="N113" i="25"/>
  <c r="P113"/>
  <c r="O114" s="1"/>
  <c r="R112"/>
  <c r="AE104"/>
  <c r="H113"/>
  <c r="J113" s="1"/>
  <c r="T111"/>
  <c r="L112"/>
  <c r="K114"/>
  <c r="I128"/>
  <c r="K71" i="24"/>
  <c r="J71"/>
  <c r="G72"/>
  <c r="I72" s="1"/>
  <c r="AN66"/>
  <c r="AK67"/>
  <c r="AM67" s="1"/>
  <c r="AP65"/>
  <c r="M100" i="23"/>
  <c r="U72" i="20"/>
  <c r="H102" i="23"/>
  <c r="G103" s="1"/>
  <c r="U61"/>
  <c r="W61" s="1"/>
  <c r="Q62"/>
  <c r="R73" i="20"/>
  <c r="S73" s="1"/>
  <c r="P74"/>
  <c r="T73"/>
  <c r="O74"/>
  <c r="I102" i="23"/>
  <c r="J101"/>
  <c r="K101" s="1"/>
  <c r="F103"/>
  <c r="P103"/>
  <c r="X59" i="20"/>
  <c r="Z59" s="1"/>
  <c r="AA59" s="1"/>
  <c r="AD58"/>
  <c r="M92" i="16"/>
  <c r="P54" i="14"/>
  <c r="R54" s="1"/>
  <c r="T54" s="1"/>
  <c r="H74" i="20"/>
  <c r="W75" s="1"/>
  <c r="J73"/>
  <c r="K73" s="1"/>
  <c r="AI53" i="16"/>
  <c r="AL53"/>
  <c r="AH53"/>
  <c r="Y55"/>
  <c r="AA55" s="1"/>
  <c r="X55"/>
  <c r="AC54"/>
  <c r="AE54" s="1"/>
  <c r="G93"/>
  <c r="N90"/>
  <c r="N91" s="1"/>
  <c r="I92"/>
  <c r="L92" s="1"/>
  <c r="H93"/>
  <c r="J93"/>
  <c r="F98" i="10"/>
  <c r="G98"/>
  <c r="B100"/>
  <c r="E99"/>
  <c r="C99"/>
  <c r="D99" s="1"/>
  <c r="G99" s="1"/>
  <c r="AA92"/>
  <c r="Y93"/>
  <c r="Z102"/>
  <c r="AB102" s="1"/>
  <c r="W103"/>
  <c r="X102"/>
  <c r="BB61" i="17"/>
  <c r="BD61" s="1"/>
  <c r="J102" i="10"/>
  <c r="K102" s="1"/>
  <c r="N102" s="1"/>
  <c r="L102"/>
  <c r="I103"/>
  <c r="O52" i="17"/>
  <c r="Q52" s="1"/>
  <c r="S52" s="1"/>
  <c r="AX62"/>
  <c r="AY62" s="1"/>
  <c r="AV63" s="1"/>
  <c r="AW64" s="1"/>
  <c r="BC61"/>
  <c r="AZ62" s="1"/>
  <c r="BA63" s="1"/>
  <c r="R52"/>
  <c r="AU94"/>
  <c r="AT94" s="1"/>
  <c r="AS95" s="1"/>
  <c r="AJ57"/>
  <c r="AL57" s="1"/>
  <c r="AQ57" s="1"/>
  <c r="AI58"/>
  <c r="AH58" s="1"/>
  <c r="AG59" s="1"/>
  <c r="X52"/>
  <c r="Z52" s="1"/>
  <c r="T53"/>
  <c r="AB52"/>
  <c r="AD52" s="1"/>
  <c r="AF52" s="1"/>
  <c r="N52"/>
  <c r="L53"/>
  <c r="H53"/>
  <c r="F125"/>
  <c r="C95" i="14"/>
  <c r="I94" i="4"/>
  <c r="N94"/>
  <c r="P94"/>
  <c r="H94"/>
  <c r="R94"/>
  <c r="Q94"/>
  <c r="J94"/>
  <c r="O94"/>
  <c r="B95"/>
  <c r="A96" i="1"/>
  <c r="Y107" i="30" l="1"/>
  <c r="AO119" i="26"/>
  <c r="AN119"/>
  <c r="AS119" s="1"/>
  <c r="W108" i="30"/>
  <c r="X108" s="1"/>
  <c r="V109"/>
  <c r="M110"/>
  <c r="N109"/>
  <c r="O109" s="1"/>
  <c r="P109" s="1"/>
  <c r="AO107" i="25"/>
  <c r="AN107"/>
  <c r="AS107" s="1"/>
  <c r="AP109" i="27"/>
  <c r="AO109"/>
  <c r="AT109" s="1"/>
  <c r="V332" i="30"/>
  <c r="W331"/>
  <c r="X331" s="1"/>
  <c r="M401" i="12"/>
  <c r="AE401"/>
  <c r="V401"/>
  <c r="G404" i="30"/>
  <c r="S407" s="1"/>
  <c r="G403"/>
  <c r="U407"/>
  <c r="T404"/>
  <c r="L407"/>
  <c r="K404"/>
  <c r="J403" i="9"/>
  <c r="D405" i="16"/>
  <c r="E405"/>
  <c r="G405" i="4"/>
  <c r="F405"/>
  <c r="I405"/>
  <c r="R405"/>
  <c r="P405"/>
  <c r="N405"/>
  <c r="D405"/>
  <c r="M405"/>
  <c r="O405"/>
  <c r="H405"/>
  <c r="K405"/>
  <c r="Q405"/>
  <c r="J405"/>
  <c r="L405"/>
  <c r="E405"/>
  <c r="F405" i="25"/>
  <c r="K405" s="1"/>
  <c r="AO405"/>
  <c r="AN405"/>
  <c r="AS405" s="1"/>
  <c r="AF405"/>
  <c r="D405" i="27"/>
  <c r="E405"/>
  <c r="AH405" i="24"/>
  <c r="N405"/>
  <c r="X405"/>
  <c r="D405"/>
  <c r="AH403" i="9"/>
  <c r="AE405" i="25"/>
  <c r="D408" i="1"/>
  <c r="B407" i="30"/>
  <c r="G95" i="4"/>
  <c r="F95"/>
  <c r="R403" i="9"/>
  <c r="Z403"/>
  <c r="Z406"/>
  <c r="J414"/>
  <c r="G404" i="27"/>
  <c r="L404" s="1"/>
  <c r="AP404"/>
  <c r="AO405" s="1"/>
  <c r="AT405" s="1"/>
  <c r="O404"/>
  <c r="T404" s="1"/>
  <c r="D405" i="20"/>
  <c r="E405"/>
  <c r="AF405" i="26"/>
  <c r="F405"/>
  <c r="K405" s="1"/>
  <c r="AE405"/>
  <c r="AJ405" s="1"/>
  <c r="AO405"/>
  <c r="AN405"/>
  <c r="AS405" s="1"/>
  <c r="N405"/>
  <c r="S405" s="1"/>
  <c r="AO405" i="9"/>
  <c r="F405"/>
  <c r="AI414" s="1"/>
  <c r="F403"/>
  <c r="F404"/>
  <c r="S414" s="1"/>
  <c r="H403" i="12"/>
  <c r="AF415" s="1"/>
  <c r="H402"/>
  <c r="W415" s="1"/>
  <c r="H401"/>
  <c r="N415" s="1"/>
  <c r="AO404" i="27"/>
  <c r="B406" i="24"/>
  <c r="B406" i="12"/>
  <c r="B406" i="26"/>
  <c r="D406" s="1"/>
  <c r="B406" i="25"/>
  <c r="D406" s="1"/>
  <c r="B406" i="9"/>
  <c r="B406" i="27"/>
  <c r="B406" i="23"/>
  <c r="D406" s="1"/>
  <c r="B406" i="16"/>
  <c r="B406" i="14"/>
  <c r="C406" s="1"/>
  <c r="B406" i="4"/>
  <c r="B406" i="20"/>
  <c r="B406" i="17"/>
  <c r="D406" s="1"/>
  <c r="AQ72" i="9"/>
  <c r="AT71"/>
  <c r="AV71" s="1"/>
  <c r="AR114" i="26"/>
  <c r="AT114" s="1"/>
  <c r="J410"/>
  <c r="H411"/>
  <c r="O410"/>
  <c r="P411"/>
  <c r="R410"/>
  <c r="AT103" i="25"/>
  <c r="AR104"/>
  <c r="AS105" s="1"/>
  <c r="S113"/>
  <c r="AU106" i="27"/>
  <c r="AS115"/>
  <c r="T113"/>
  <c r="P412"/>
  <c r="K418"/>
  <c r="I419"/>
  <c r="S418"/>
  <c r="Q419"/>
  <c r="E95" i="4"/>
  <c r="D95"/>
  <c r="M95"/>
  <c r="K95"/>
  <c r="L95"/>
  <c r="AF106" i="27"/>
  <c r="AG106"/>
  <c r="AE109" i="26"/>
  <c r="AF109"/>
  <c r="AB81" i="27"/>
  <c r="AC80"/>
  <c r="X81" s="1"/>
  <c r="W82" s="1"/>
  <c r="R94" i="16"/>
  <c r="AL71" i="25"/>
  <c r="AH72"/>
  <c r="T70" i="24"/>
  <c r="V70" s="1"/>
  <c r="Q71"/>
  <c r="P71"/>
  <c r="H72"/>
  <c r="F73" s="1"/>
  <c r="AK69" i="26"/>
  <c r="V92" i="16"/>
  <c r="AI66" i="27"/>
  <c r="AH66"/>
  <c r="AJ66" s="1"/>
  <c r="AK67" s="1"/>
  <c r="AM65"/>
  <c r="P94" i="16"/>
  <c r="Z73" i="24"/>
  <c r="AA73"/>
  <c r="AD72"/>
  <c r="AF72" s="1"/>
  <c r="Q93" i="16"/>
  <c r="Q94" s="1"/>
  <c r="O94"/>
  <c r="E95"/>
  <c r="D95"/>
  <c r="AK72" i="25"/>
  <c r="AJ73"/>
  <c r="U112" i="27"/>
  <c r="M113"/>
  <c r="S113"/>
  <c r="K114"/>
  <c r="O114"/>
  <c r="T114" s="1"/>
  <c r="T112" i="26"/>
  <c r="L113"/>
  <c r="N115"/>
  <c r="S115" s="1"/>
  <c r="R113"/>
  <c r="S114" s="1"/>
  <c r="J114"/>
  <c r="P114" i="25"/>
  <c r="O115" s="1"/>
  <c r="R113"/>
  <c r="N114"/>
  <c r="S114" s="1"/>
  <c r="H114"/>
  <c r="J114" s="1"/>
  <c r="T112"/>
  <c r="L113"/>
  <c r="I129"/>
  <c r="L71" i="24"/>
  <c r="K72"/>
  <c r="AL67"/>
  <c r="AJ68" s="1"/>
  <c r="AO67"/>
  <c r="AP66"/>
  <c r="M101" i="23"/>
  <c r="L102"/>
  <c r="H103"/>
  <c r="G104" s="1"/>
  <c r="I103"/>
  <c r="U73" i="20"/>
  <c r="Q74"/>
  <c r="O75"/>
  <c r="T74"/>
  <c r="V62" i="23"/>
  <c r="R62"/>
  <c r="S62"/>
  <c r="T62" s="1"/>
  <c r="J102"/>
  <c r="K102" s="1"/>
  <c r="P104"/>
  <c r="F104"/>
  <c r="Y59" i="20"/>
  <c r="AB59" s="1"/>
  <c r="AC59"/>
  <c r="S55" i="14"/>
  <c r="O55"/>
  <c r="M56" s="1"/>
  <c r="N56" s="1"/>
  <c r="Q55"/>
  <c r="P53" i="17"/>
  <c r="M72" i="20"/>
  <c r="L73"/>
  <c r="G75"/>
  <c r="I74"/>
  <c r="J94" i="16"/>
  <c r="AG54"/>
  <c r="AF54"/>
  <c r="AK53"/>
  <c r="AD55"/>
  <c r="Z55"/>
  <c r="U93"/>
  <c r="G94"/>
  <c r="N92"/>
  <c r="I93"/>
  <c r="L93" s="1"/>
  <c r="M93"/>
  <c r="H94"/>
  <c r="F99" i="10"/>
  <c r="B101"/>
  <c r="E100"/>
  <c r="C100"/>
  <c r="D100" s="1"/>
  <c r="AA93"/>
  <c r="Y94"/>
  <c r="Z103"/>
  <c r="AB103" s="1"/>
  <c r="X103"/>
  <c r="M102"/>
  <c r="L103"/>
  <c r="J103"/>
  <c r="K103" s="1"/>
  <c r="N103" s="1"/>
  <c r="AX63" i="17"/>
  <c r="AY63" s="1"/>
  <c r="AV64" s="1"/>
  <c r="BB62"/>
  <c r="BD62" s="1"/>
  <c r="BC62"/>
  <c r="AZ63" s="1"/>
  <c r="BA64" s="1"/>
  <c r="AN58"/>
  <c r="AU95"/>
  <c r="AT95" s="1"/>
  <c r="AS96" s="1"/>
  <c r="AU96" s="1"/>
  <c r="AT96" s="1"/>
  <c r="AP57"/>
  <c r="AR57" s="1"/>
  <c r="AM57"/>
  <c r="AO58"/>
  <c r="AK58"/>
  <c r="AE52"/>
  <c r="AA52"/>
  <c r="J53"/>
  <c r="O53" s="1"/>
  <c r="V53"/>
  <c r="AC53"/>
  <c r="U53"/>
  <c r="W53" s="1"/>
  <c r="Y53"/>
  <c r="G54"/>
  <c r="I53"/>
  <c r="F126"/>
  <c r="C96" i="14"/>
  <c r="J95" i="4"/>
  <c r="R95"/>
  <c r="H95"/>
  <c r="P95"/>
  <c r="N95"/>
  <c r="Q95"/>
  <c r="I95"/>
  <c r="O95"/>
  <c r="B96"/>
  <c r="A97" i="1"/>
  <c r="N110" i="30" l="1"/>
  <c r="O110" s="1"/>
  <c r="M111"/>
  <c r="AO120" i="26"/>
  <c r="AN120"/>
  <c r="AS120" s="1"/>
  <c r="AP110" i="27"/>
  <c r="AO110"/>
  <c r="AT110" s="1"/>
  <c r="AO108" i="25"/>
  <c r="AN108"/>
  <c r="W109" i="30"/>
  <c r="X109" s="1"/>
  <c r="V110"/>
  <c r="Y108"/>
  <c r="Y109" s="1"/>
  <c r="K403" i="9"/>
  <c r="W401" i="12"/>
  <c r="Y401" s="1"/>
  <c r="Z401" s="1"/>
  <c r="N401"/>
  <c r="P401" s="1"/>
  <c r="Q401" s="1"/>
  <c r="V333" i="30"/>
  <c r="W332"/>
  <c r="X332" s="1"/>
  <c r="AF401" i="12"/>
  <c r="AH401" s="1"/>
  <c r="AI401" s="1"/>
  <c r="S403" i="9"/>
  <c r="AA403"/>
  <c r="D408" i="30"/>
  <c r="D407"/>
  <c r="J407"/>
  <c r="L404"/>
  <c r="AU72" i="9"/>
  <c r="D406" i="20"/>
  <c r="E406"/>
  <c r="AO406" i="9"/>
  <c r="G405"/>
  <c r="AJ414" s="1"/>
  <c r="G403"/>
  <c r="G404"/>
  <c r="T414" s="1"/>
  <c r="F406" i="26"/>
  <c r="K406" s="1"/>
  <c r="AF406"/>
  <c r="AN406"/>
  <c r="AS406" s="1"/>
  <c r="AO406"/>
  <c r="N406"/>
  <c r="S406" s="1"/>
  <c r="AH406" i="24"/>
  <c r="N406"/>
  <c r="X406"/>
  <c r="D406"/>
  <c r="AA406" i="9"/>
  <c r="K414"/>
  <c r="AE406" i="26"/>
  <c r="B407" i="24"/>
  <c r="B407" i="12"/>
  <c r="B407" i="27"/>
  <c r="B407" i="26"/>
  <c r="D407" s="1"/>
  <c r="B407" i="9"/>
  <c r="B407" i="25"/>
  <c r="D407" s="1"/>
  <c r="B407" i="23"/>
  <c r="D407" s="1"/>
  <c r="B407" i="20"/>
  <c r="B407" i="16"/>
  <c r="B407" i="4"/>
  <c r="B407" i="14"/>
  <c r="C407" s="1"/>
  <c r="B407" i="17"/>
  <c r="D407" s="1"/>
  <c r="AO406" i="25"/>
  <c r="G96" i="4"/>
  <c r="F96"/>
  <c r="G406"/>
  <c r="F406"/>
  <c r="J406"/>
  <c r="I406"/>
  <c r="O406"/>
  <c r="N406"/>
  <c r="L406"/>
  <c r="P406"/>
  <c r="H406"/>
  <c r="Q406"/>
  <c r="R406"/>
  <c r="E406"/>
  <c r="D406"/>
  <c r="K406"/>
  <c r="M406"/>
  <c r="D406" i="16"/>
  <c r="E406"/>
  <c r="E406" i="27"/>
  <c r="D406"/>
  <c r="F406" i="25"/>
  <c r="AN406"/>
  <c r="AS406" s="1"/>
  <c r="AE406"/>
  <c r="AF406"/>
  <c r="D407" i="12"/>
  <c r="D406"/>
  <c r="D408"/>
  <c r="D409" i="1"/>
  <c r="B408" i="30"/>
  <c r="AI403" i="9"/>
  <c r="AJ403" s="1"/>
  <c r="G405" i="27"/>
  <c r="L405" s="1"/>
  <c r="AP405"/>
  <c r="O405"/>
  <c r="T405" s="1"/>
  <c r="AS72" i="9"/>
  <c r="AR72"/>
  <c r="AR115" i="26"/>
  <c r="R411"/>
  <c r="P412"/>
  <c r="O411"/>
  <c r="H412"/>
  <c r="J411"/>
  <c r="AT104" i="25"/>
  <c r="AR105"/>
  <c r="AS106" s="1"/>
  <c r="AU107" i="27"/>
  <c r="AS116"/>
  <c r="Q420"/>
  <c r="S419"/>
  <c r="I420"/>
  <c r="K419"/>
  <c r="P413"/>
  <c r="E96" i="4"/>
  <c r="D96"/>
  <c r="L96"/>
  <c r="M96"/>
  <c r="K96"/>
  <c r="AF110" i="26"/>
  <c r="AE110"/>
  <c r="AG107" i="27"/>
  <c r="AF107"/>
  <c r="Z81"/>
  <c r="Y81"/>
  <c r="AA81" s="1"/>
  <c r="AB82" s="1"/>
  <c r="AD80"/>
  <c r="AL66"/>
  <c r="AH67" s="1"/>
  <c r="AJ67" s="1"/>
  <c r="AK68" s="1"/>
  <c r="AG73" i="25"/>
  <c r="AI73" s="1"/>
  <c r="AJ74" s="1"/>
  <c r="AH73"/>
  <c r="T94" i="16"/>
  <c r="T93"/>
  <c r="V93" s="1"/>
  <c r="R71" i="24"/>
  <c r="P72" s="1"/>
  <c r="S71"/>
  <c r="U71"/>
  <c r="J72"/>
  <c r="L72" s="1"/>
  <c r="G73"/>
  <c r="H73" s="1"/>
  <c r="F74" s="1"/>
  <c r="AH70" i="26"/>
  <c r="AG70"/>
  <c r="AI70" s="1"/>
  <c r="AJ71" s="1"/>
  <c r="AL69"/>
  <c r="AK70"/>
  <c r="R95" i="16"/>
  <c r="P95"/>
  <c r="AB73" i="24"/>
  <c r="AA74" s="1"/>
  <c r="AE73"/>
  <c r="AC73"/>
  <c r="O95" i="16"/>
  <c r="AL72" i="25"/>
  <c r="E96" i="16"/>
  <c r="D96"/>
  <c r="M114" i="27"/>
  <c r="L115"/>
  <c r="U113"/>
  <c r="O115"/>
  <c r="K115"/>
  <c r="L116" s="1"/>
  <c r="S114"/>
  <c r="T113" i="26"/>
  <c r="L114"/>
  <c r="J115"/>
  <c r="K116" s="1"/>
  <c r="R114"/>
  <c r="N116"/>
  <c r="P115" i="25"/>
  <c r="O116" s="1"/>
  <c r="R114"/>
  <c r="N115"/>
  <c r="S115" s="1"/>
  <c r="AE105"/>
  <c r="H115"/>
  <c r="J115" s="1"/>
  <c r="K116" s="1"/>
  <c r="T113"/>
  <c r="L114"/>
  <c r="I130"/>
  <c r="AN67" i="24"/>
  <c r="AP67" s="1"/>
  <c r="AK68"/>
  <c r="AM68" s="1"/>
  <c r="M102" i="23"/>
  <c r="L103"/>
  <c r="J103"/>
  <c r="K103" s="1"/>
  <c r="L104" s="1"/>
  <c r="U62"/>
  <c r="W62" s="1"/>
  <c r="Q63"/>
  <c r="R74" i="20"/>
  <c r="P75"/>
  <c r="Q75" s="1"/>
  <c r="I104" i="23"/>
  <c r="H104"/>
  <c r="G105" s="1"/>
  <c r="F105"/>
  <c r="P105"/>
  <c r="X60" i="20"/>
  <c r="Z60" s="1"/>
  <c r="AA60" s="1"/>
  <c r="AD59"/>
  <c r="F100" i="10"/>
  <c r="P55" i="14"/>
  <c r="R55" s="1"/>
  <c r="T55" s="1"/>
  <c r="Q53" i="17"/>
  <c r="S53" s="1"/>
  <c r="M73" i="20"/>
  <c r="L74"/>
  <c r="H75"/>
  <c r="W76" s="1"/>
  <c r="J74"/>
  <c r="K74" s="1"/>
  <c r="H95" i="16"/>
  <c r="AI54"/>
  <c r="AH54"/>
  <c r="AL54"/>
  <c r="AM53"/>
  <c r="Y56"/>
  <c r="AA56" s="1"/>
  <c r="AC55"/>
  <c r="AE55" s="1"/>
  <c r="X56"/>
  <c r="G95"/>
  <c r="N93"/>
  <c r="M94"/>
  <c r="I94"/>
  <c r="J95"/>
  <c r="G100" i="10"/>
  <c r="E101"/>
  <c r="C101"/>
  <c r="D101" s="1"/>
  <c r="G101" s="1"/>
  <c r="B102"/>
  <c r="AA94"/>
  <c r="Y95"/>
  <c r="M103"/>
  <c r="BB63" i="17"/>
  <c r="BD63" s="1"/>
  <c r="K53"/>
  <c r="M53" s="1"/>
  <c r="R53" s="1"/>
  <c r="BC63"/>
  <c r="AZ64" s="1"/>
  <c r="BA65" s="1"/>
  <c r="AX64"/>
  <c r="AW65"/>
  <c r="AS97"/>
  <c r="AJ58"/>
  <c r="AL58" s="1"/>
  <c r="AI59"/>
  <c r="AH59" s="1"/>
  <c r="AG60" s="1"/>
  <c r="P54"/>
  <c r="X53"/>
  <c r="Z53" s="1"/>
  <c r="AA53" s="1"/>
  <c r="T54"/>
  <c r="AB53"/>
  <c r="AD53" s="1"/>
  <c r="AF53" s="1"/>
  <c r="H54"/>
  <c r="F127"/>
  <c r="C97" i="14"/>
  <c r="J96" i="4"/>
  <c r="H96"/>
  <c r="N96"/>
  <c r="I96"/>
  <c r="O96"/>
  <c r="P96"/>
  <c r="Q96"/>
  <c r="R96"/>
  <c r="B97"/>
  <c r="A98" i="1"/>
  <c r="AN109" i="25" l="1"/>
  <c r="AS109" s="1"/>
  <c r="AO109"/>
  <c r="AO111" i="27"/>
  <c r="AT111" s="1"/>
  <c r="AP111"/>
  <c r="AN121" i="26"/>
  <c r="AO121"/>
  <c r="W110" i="30"/>
  <c r="X110" s="1"/>
  <c r="V111"/>
  <c r="N111"/>
  <c r="O111" s="1"/>
  <c r="M112"/>
  <c r="P110"/>
  <c r="P111" s="1"/>
  <c r="AC81" i="27"/>
  <c r="W333" i="30"/>
  <c r="X333" s="1"/>
  <c r="V334"/>
  <c r="L403" i="9"/>
  <c r="N403" s="1"/>
  <c r="O403" s="1"/>
  <c r="AB403"/>
  <c r="AO406" i="27"/>
  <c r="AT406" s="1"/>
  <c r="AD403" i="9"/>
  <c r="AE403" s="1"/>
  <c r="T403"/>
  <c r="V403" s="1"/>
  <c r="W403" s="1"/>
  <c r="AE407" i="25"/>
  <c r="AN407"/>
  <c r="AS407" s="1"/>
  <c r="E408" i="30"/>
  <c r="E407"/>
  <c r="I411" s="1"/>
  <c r="J411"/>
  <c r="I408"/>
  <c r="S411"/>
  <c r="R408"/>
  <c r="AT115" i="26"/>
  <c r="AS116"/>
  <c r="B408" i="24"/>
  <c r="B408" i="26"/>
  <c r="D408" s="1"/>
  <c r="B408" i="12"/>
  <c r="B408" i="25"/>
  <c r="D408" s="1"/>
  <c r="B408" i="9"/>
  <c r="B408" i="27"/>
  <c r="B408" i="23"/>
  <c r="D408" s="1"/>
  <c r="B408" i="14"/>
  <c r="C408" s="1"/>
  <c r="B408" i="4"/>
  <c r="B408" i="16"/>
  <c r="B408" i="20"/>
  <c r="B408" i="17"/>
  <c r="D408" s="1"/>
  <c r="J420" i="12"/>
  <c r="J406"/>
  <c r="G406" i="27"/>
  <c r="L406" s="1"/>
  <c r="AP406"/>
  <c r="O406"/>
  <c r="T406" s="1"/>
  <c r="D407" i="16"/>
  <c r="E407"/>
  <c r="AO407" i="9"/>
  <c r="D408"/>
  <c r="D409"/>
  <c r="D407"/>
  <c r="D407" i="27"/>
  <c r="E407"/>
  <c r="AH407" i="24"/>
  <c r="N407"/>
  <c r="X407"/>
  <c r="D407"/>
  <c r="AN407" i="26"/>
  <c r="AS407" s="1"/>
  <c r="AE407"/>
  <c r="AJ407" s="1"/>
  <c r="G97" i="4"/>
  <c r="F97"/>
  <c r="D410" i="1"/>
  <c r="B409" i="30"/>
  <c r="AB406" i="12"/>
  <c r="AB420"/>
  <c r="S406"/>
  <c r="S420"/>
  <c r="G407" i="4"/>
  <c r="F407"/>
  <c r="R407"/>
  <c r="I407"/>
  <c r="P407"/>
  <c r="O407"/>
  <c r="K407"/>
  <c r="D407"/>
  <c r="L407"/>
  <c r="J407"/>
  <c r="Q407"/>
  <c r="N407"/>
  <c r="H407"/>
  <c r="M407"/>
  <c r="E407"/>
  <c r="E407" i="20"/>
  <c r="D407"/>
  <c r="F407" i="25"/>
  <c r="K407" s="1"/>
  <c r="AF407"/>
  <c r="AE408" s="1"/>
  <c r="AO407"/>
  <c r="AN408" s="1"/>
  <c r="AS408" s="1"/>
  <c r="AO407" i="26"/>
  <c r="AN408" s="1"/>
  <c r="AS408" s="1"/>
  <c r="AF407"/>
  <c r="AE408" s="1"/>
  <c r="F407"/>
  <c r="K407" s="1"/>
  <c r="N407"/>
  <c r="S407" s="1"/>
  <c r="E408" i="12"/>
  <c r="AC420" s="1"/>
  <c r="E407"/>
  <c r="T420" s="1"/>
  <c r="E406"/>
  <c r="K420" s="1"/>
  <c r="L414" i="9"/>
  <c r="AB406"/>
  <c r="AL403"/>
  <c r="AM403" s="1"/>
  <c r="AQ73"/>
  <c r="AT72"/>
  <c r="AV72" s="1"/>
  <c r="AR116" i="26"/>
  <c r="AT116" s="1"/>
  <c r="J412"/>
  <c r="H413"/>
  <c r="O412"/>
  <c r="R412"/>
  <c r="P413"/>
  <c r="AT105" i="25"/>
  <c r="AR106"/>
  <c r="AU108" i="27"/>
  <c r="AS117"/>
  <c r="P414"/>
  <c r="K420"/>
  <c r="I421"/>
  <c r="S420"/>
  <c r="Q421"/>
  <c r="S74" i="20"/>
  <c r="U74" s="1"/>
  <c r="E97" i="4"/>
  <c r="D97"/>
  <c r="M97"/>
  <c r="K97"/>
  <c r="L97"/>
  <c r="AG108" i="27"/>
  <c r="AF108"/>
  <c r="AF111" i="26"/>
  <c r="AE111"/>
  <c r="Z82" i="27"/>
  <c r="X82"/>
  <c r="W83" s="1"/>
  <c r="AD81"/>
  <c r="Y82"/>
  <c r="AA82" s="1"/>
  <c r="AC82" s="1"/>
  <c r="U94" i="16"/>
  <c r="V94" s="1"/>
  <c r="AM66" i="27"/>
  <c r="AI67"/>
  <c r="U95" i="16"/>
  <c r="AK73" i="25"/>
  <c r="AL73" s="1"/>
  <c r="K73" i="24"/>
  <c r="T71"/>
  <c r="V71" s="1"/>
  <c r="Q72"/>
  <c r="R72" s="1"/>
  <c r="Q73" s="1"/>
  <c r="I73"/>
  <c r="J73" s="1"/>
  <c r="P96" i="16"/>
  <c r="AH71" i="26"/>
  <c r="AG71"/>
  <c r="AI71" s="1"/>
  <c r="AL70"/>
  <c r="O96" i="16"/>
  <c r="Z74" i="24"/>
  <c r="AB74" s="1"/>
  <c r="AA75" s="1"/>
  <c r="Q95" i="16"/>
  <c r="T95" s="1"/>
  <c r="AL67" i="27"/>
  <c r="AD73" i="24"/>
  <c r="AF73" s="1"/>
  <c r="R96" i="16"/>
  <c r="AE74" i="24"/>
  <c r="AC74"/>
  <c r="T115" i="27"/>
  <c r="E97" i="16"/>
  <c r="D97"/>
  <c r="U114" i="27"/>
  <c r="M115"/>
  <c r="S115"/>
  <c r="K116"/>
  <c r="L117" s="1"/>
  <c r="O116"/>
  <c r="T116" s="1"/>
  <c r="T114" i="26"/>
  <c r="R115"/>
  <c r="S116" s="1"/>
  <c r="J116"/>
  <c r="N117"/>
  <c r="S117" s="1"/>
  <c r="L115"/>
  <c r="AE106" i="25"/>
  <c r="P116"/>
  <c r="O117" s="1"/>
  <c r="R115"/>
  <c r="N116"/>
  <c r="S116" s="1"/>
  <c r="AE107"/>
  <c r="H116"/>
  <c r="J116" s="1"/>
  <c r="K117" s="1"/>
  <c r="T114"/>
  <c r="L115"/>
  <c r="I131"/>
  <c r="AO68" i="24"/>
  <c r="AL68"/>
  <c r="G74"/>
  <c r="M103" i="23"/>
  <c r="H105"/>
  <c r="G106" s="1"/>
  <c r="R75" i="20"/>
  <c r="S75" s="1"/>
  <c r="P76"/>
  <c r="J104" i="23"/>
  <c r="K104" s="1"/>
  <c r="O76" i="20"/>
  <c r="T75"/>
  <c r="V63" i="23"/>
  <c r="R63"/>
  <c r="S63"/>
  <c r="T63" s="1"/>
  <c r="I105"/>
  <c r="P106"/>
  <c r="F106"/>
  <c r="AC60" i="20"/>
  <c r="Y60"/>
  <c r="AB60" s="1"/>
  <c r="S56" i="14"/>
  <c r="Q56"/>
  <c r="O56"/>
  <c r="M57" s="1"/>
  <c r="N57" s="1"/>
  <c r="M74" i="20"/>
  <c r="G76"/>
  <c r="I75"/>
  <c r="H76" s="1"/>
  <c r="W77" s="1"/>
  <c r="AF55" i="16"/>
  <c r="AK54"/>
  <c r="AM54" s="1"/>
  <c r="AG55"/>
  <c r="Z56"/>
  <c r="AD56"/>
  <c r="G96"/>
  <c r="I95"/>
  <c r="L95" s="1"/>
  <c r="L94"/>
  <c r="J96"/>
  <c r="H96"/>
  <c r="L54" i="17"/>
  <c r="B103" i="10"/>
  <c r="E102"/>
  <c r="C102"/>
  <c r="D102" s="1"/>
  <c r="F101"/>
  <c r="AA95"/>
  <c r="Y96"/>
  <c r="BB64" i="17"/>
  <c r="BD64" s="1"/>
  <c r="BC64"/>
  <c r="AY64"/>
  <c r="AV65" s="1"/>
  <c r="AW66" s="1"/>
  <c r="AU97"/>
  <c r="AT97" s="1"/>
  <c r="AS98" s="1"/>
  <c r="AP58"/>
  <c r="AR58" s="1"/>
  <c r="AM58"/>
  <c r="AQ58"/>
  <c r="AN59" s="1"/>
  <c r="AO59"/>
  <c r="AK59"/>
  <c r="AE53"/>
  <c r="J54"/>
  <c r="O54" s="1"/>
  <c r="Q54" s="1"/>
  <c r="V54"/>
  <c r="U54"/>
  <c r="W54" s="1"/>
  <c r="Y54"/>
  <c r="AC54"/>
  <c r="N53"/>
  <c r="G55"/>
  <c r="I54"/>
  <c r="F128"/>
  <c r="C98" i="14"/>
  <c r="Q97" i="4"/>
  <c r="R97"/>
  <c r="J97"/>
  <c r="I97"/>
  <c r="P97"/>
  <c r="H97"/>
  <c r="N97"/>
  <c r="O97"/>
  <c r="B98"/>
  <c r="A99" i="1"/>
  <c r="AO122" i="26" l="1"/>
  <c r="AN122"/>
  <c r="AS122" s="1"/>
  <c r="AP112" i="27"/>
  <c r="AO112"/>
  <c r="AT112" s="1"/>
  <c r="AN110" i="25"/>
  <c r="AO110"/>
  <c r="Y110" i="30"/>
  <c r="N112"/>
  <c r="O112" s="1"/>
  <c r="M113"/>
  <c r="V112"/>
  <c r="W111"/>
  <c r="X111" s="1"/>
  <c r="W334"/>
  <c r="J408"/>
  <c r="X407"/>
  <c r="R411"/>
  <c r="S408"/>
  <c r="F408"/>
  <c r="F407"/>
  <c r="G98" i="4"/>
  <c r="F98"/>
  <c r="T406" i="12"/>
  <c r="AC406"/>
  <c r="D411" i="1"/>
  <c r="B410" i="30"/>
  <c r="Y407" i="9"/>
  <c r="I418"/>
  <c r="Y410"/>
  <c r="I407"/>
  <c r="Q407"/>
  <c r="Q418"/>
  <c r="AO407" i="27"/>
  <c r="K406" i="12"/>
  <c r="E408" i="16"/>
  <c r="D408"/>
  <c r="E408" i="27"/>
  <c r="D408"/>
  <c r="AO408" i="25"/>
  <c r="AF408"/>
  <c r="F408"/>
  <c r="AO408" i="26"/>
  <c r="F408"/>
  <c r="K408" s="1"/>
  <c r="AF408"/>
  <c r="N408"/>
  <c r="S408" s="1"/>
  <c r="B409" i="24"/>
  <c r="B409" i="12"/>
  <c r="B409" i="27"/>
  <c r="B409" i="9"/>
  <c r="B409" i="25"/>
  <c r="D409" s="1"/>
  <c r="B409" i="26"/>
  <c r="D409" s="1"/>
  <c r="B409" i="23"/>
  <c r="D409" s="1"/>
  <c r="B409" i="20"/>
  <c r="B409" i="4"/>
  <c r="B409" i="14"/>
  <c r="C409" s="1"/>
  <c r="B409" i="16"/>
  <c r="B409" i="17"/>
  <c r="D409" s="1"/>
  <c r="AP407" i="27"/>
  <c r="G407"/>
  <c r="L407" s="1"/>
  <c r="O407"/>
  <c r="T407" s="1"/>
  <c r="AG407" i="9"/>
  <c r="AG418"/>
  <c r="D408" i="20"/>
  <c r="E408"/>
  <c r="J408" i="4"/>
  <c r="G408"/>
  <c r="F408"/>
  <c r="H408"/>
  <c r="N408"/>
  <c r="P408"/>
  <c r="M408"/>
  <c r="L408"/>
  <c r="O408"/>
  <c r="R408"/>
  <c r="I408"/>
  <c r="K408"/>
  <c r="D408"/>
  <c r="Q408"/>
  <c r="E408"/>
  <c r="AO408" i="9"/>
  <c r="E408"/>
  <c r="R418" s="1"/>
  <c r="E409"/>
  <c r="AH418" s="1"/>
  <c r="E407"/>
  <c r="F407" i="12"/>
  <c r="U420" s="1"/>
  <c r="F406"/>
  <c r="L420" s="1"/>
  <c r="F408"/>
  <c r="AD420" s="1"/>
  <c r="AH408" i="24"/>
  <c r="N408"/>
  <c r="X408"/>
  <c r="D408"/>
  <c r="AU73" i="9"/>
  <c r="AR73"/>
  <c r="AS73"/>
  <c r="AR117" i="26"/>
  <c r="AT117" s="1"/>
  <c r="O413"/>
  <c r="P414"/>
  <c r="R413"/>
  <c r="J413"/>
  <c r="H414"/>
  <c r="AT106" i="25"/>
  <c r="AR107"/>
  <c r="AS108" s="1"/>
  <c r="AU109" i="27"/>
  <c r="AS118"/>
  <c r="S421"/>
  <c r="Q422"/>
  <c r="K421"/>
  <c r="I422"/>
  <c r="P415"/>
  <c r="E98" i="4"/>
  <c r="D98"/>
  <c r="L98"/>
  <c r="M98"/>
  <c r="K98"/>
  <c r="AF112" i="26"/>
  <c r="AE112"/>
  <c r="AF109" i="27"/>
  <c r="AG109"/>
  <c r="AD82"/>
  <c r="Z83"/>
  <c r="Y83"/>
  <c r="AA83" s="1"/>
  <c r="AB83"/>
  <c r="X83"/>
  <c r="W84" s="1"/>
  <c r="AB84" s="1"/>
  <c r="AG74" i="25"/>
  <c r="AI74" s="1"/>
  <c r="AJ75" s="1"/>
  <c r="AH74"/>
  <c r="S72" i="24"/>
  <c r="T72" s="1"/>
  <c r="U73" s="1"/>
  <c r="L73"/>
  <c r="U72"/>
  <c r="P73"/>
  <c r="R73" s="1"/>
  <c r="Q74" s="1"/>
  <c r="I74"/>
  <c r="U96" i="16"/>
  <c r="V95"/>
  <c r="AJ72" i="26"/>
  <c r="AK71"/>
  <c r="Q96" i="16"/>
  <c r="T96" s="1"/>
  <c r="AD74" i="24"/>
  <c r="AF74" s="1"/>
  <c r="P97" i="16"/>
  <c r="Q97" s="1"/>
  <c r="O97"/>
  <c r="AM67" i="27"/>
  <c r="AI68"/>
  <c r="AH68"/>
  <c r="AJ68" s="1"/>
  <c r="AK69" s="1"/>
  <c r="AC75" i="24"/>
  <c r="Z75"/>
  <c r="AB75" s="1"/>
  <c r="R97" i="16"/>
  <c r="E98"/>
  <c r="D98"/>
  <c r="U115" i="27"/>
  <c r="M116"/>
  <c r="O117"/>
  <c r="K117"/>
  <c r="L118" s="1"/>
  <c r="S116"/>
  <c r="U116" s="1"/>
  <c r="L116" i="26"/>
  <c r="T115"/>
  <c r="N118"/>
  <c r="J117"/>
  <c r="R116"/>
  <c r="P117" i="25"/>
  <c r="O118" s="1"/>
  <c r="R116"/>
  <c r="N117"/>
  <c r="S117" s="1"/>
  <c r="AE108"/>
  <c r="H117"/>
  <c r="J117" s="1"/>
  <c r="K118" s="1"/>
  <c r="T115"/>
  <c r="L116"/>
  <c r="I132"/>
  <c r="AJ69" i="24"/>
  <c r="AK69"/>
  <c r="AM69" s="1"/>
  <c r="AN68"/>
  <c r="AP68" s="1"/>
  <c r="H74"/>
  <c r="G75" s="1"/>
  <c r="K74"/>
  <c r="H106" i="23"/>
  <c r="G107" s="1"/>
  <c r="L105"/>
  <c r="M104"/>
  <c r="U75" i="20"/>
  <c r="U63" i="23"/>
  <c r="W63" s="1"/>
  <c r="Q64"/>
  <c r="I106"/>
  <c r="J105"/>
  <c r="Q76" i="20"/>
  <c r="O77"/>
  <c r="T76"/>
  <c r="K105" i="23"/>
  <c r="L106" s="1"/>
  <c r="F107"/>
  <c r="P107"/>
  <c r="X61" i="20"/>
  <c r="Z61" s="1"/>
  <c r="AA61" s="1"/>
  <c r="AD60"/>
  <c r="P56" i="14"/>
  <c r="R56" s="1"/>
  <c r="T56" s="1"/>
  <c r="L75" i="20"/>
  <c r="G77"/>
  <c r="J75"/>
  <c r="K75" s="1"/>
  <c r="I76"/>
  <c r="AI55" i="16"/>
  <c r="AH55"/>
  <c r="AL55"/>
  <c r="Y57"/>
  <c r="AA57" s="1"/>
  <c r="X57"/>
  <c r="AC56"/>
  <c r="AE56" s="1"/>
  <c r="G97"/>
  <c r="M95"/>
  <c r="N94"/>
  <c r="M96"/>
  <c r="I96"/>
  <c r="L96" s="1"/>
  <c r="H97"/>
  <c r="J97"/>
  <c r="F102" i="10"/>
  <c r="G102"/>
  <c r="E103"/>
  <c r="C103"/>
  <c r="D103" s="1"/>
  <c r="G103" s="1"/>
  <c r="AA96"/>
  <c r="Y97"/>
  <c r="K54" i="17"/>
  <c r="M54" s="1"/>
  <c r="N54" s="1"/>
  <c r="AZ65"/>
  <c r="AX65"/>
  <c r="BC65" s="1"/>
  <c r="AU98"/>
  <c r="AT98" s="1"/>
  <c r="AS99" s="1"/>
  <c r="S54"/>
  <c r="AJ59"/>
  <c r="AL59" s="1"/>
  <c r="AQ59" s="1"/>
  <c r="AI60"/>
  <c r="AH60" s="1"/>
  <c r="AG61" s="1"/>
  <c r="P55"/>
  <c r="T55"/>
  <c r="AB54"/>
  <c r="AD54" s="1"/>
  <c r="AF54" s="1"/>
  <c r="X54"/>
  <c r="Z54" s="1"/>
  <c r="AE54" s="1"/>
  <c r="H55"/>
  <c r="F129"/>
  <c r="C99" i="14"/>
  <c r="O98" i="4"/>
  <c r="J98"/>
  <c r="R98"/>
  <c r="I98"/>
  <c r="N98"/>
  <c r="H98"/>
  <c r="P98"/>
  <c r="Q98"/>
  <c r="B99"/>
  <c r="A100" i="1"/>
  <c r="M114" i="30" l="1"/>
  <c r="N113"/>
  <c r="O113" s="1"/>
  <c r="AO111" i="25"/>
  <c r="AN111"/>
  <c r="P112" i="30"/>
  <c r="V113"/>
  <c r="W112"/>
  <c r="X112" s="1"/>
  <c r="Y111"/>
  <c r="AO113" i="27"/>
  <c r="AT113" s="1"/>
  <c r="AP113"/>
  <c r="AO123" i="26"/>
  <c r="AN123"/>
  <c r="AS123" s="1"/>
  <c r="V336" i="30"/>
  <c r="U406" i="12"/>
  <c r="L406"/>
  <c r="AD406"/>
  <c r="AO408" i="27"/>
  <c r="AT408" s="1"/>
  <c r="U411" i="30"/>
  <c r="T408"/>
  <c r="G408"/>
  <c r="G407"/>
  <c r="L411"/>
  <c r="K408"/>
  <c r="G99" i="4"/>
  <c r="F99"/>
  <c r="Z410" i="9"/>
  <c r="J418"/>
  <c r="E409" i="20"/>
  <c r="D409"/>
  <c r="F409" i="26"/>
  <c r="K409" s="1"/>
  <c r="AO409"/>
  <c r="AF409"/>
  <c r="AN409"/>
  <c r="AS409" s="1"/>
  <c r="AE409"/>
  <c r="N409"/>
  <c r="S409" s="1"/>
  <c r="AO409" i="9"/>
  <c r="F409"/>
  <c r="AI418" s="1"/>
  <c r="F407"/>
  <c r="F408"/>
  <c r="S418" s="1"/>
  <c r="G406" i="12"/>
  <c r="M420" s="1"/>
  <c r="G408"/>
  <c r="AE420" s="1"/>
  <c r="G407"/>
  <c r="V420" s="1"/>
  <c r="J407" i="9"/>
  <c r="K407" s="1"/>
  <c r="B410" i="24"/>
  <c r="B410" i="12"/>
  <c r="B410" i="25"/>
  <c r="D410" s="1"/>
  <c r="B410" i="9"/>
  <c r="B410" i="27"/>
  <c r="B410" i="26"/>
  <c r="D410" s="1"/>
  <c r="B410" i="23"/>
  <c r="D410" s="1"/>
  <c r="B410" i="16"/>
  <c r="B410" i="14"/>
  <c r="C410" s="1"/>
  <c r="B410" i="4"/>
  <c r="B410" i="20"/>
  <c r="B410" i="17"/>
  <c r="D410" s="1"/>
  <c r="AH407" i="9"/>
  <c r="D409" i="16"/>
  <c r="E409"/>
  <c r="H409" i="4"/>
  <c r="G409"/>
  <c r="F409"/>
  <c r="N409"/>
  <c r="M409"/>
  <c r="P409"/>
  <c r="I409"/>
  <c r="D409"/>
  <c r="L409"/>
  <c r="O409"/>
  <c r="R409"/>
  <c r="J409"/>
  <c r="K409"/>
  <c r="Q409"/>
  <c r="E409"/>
  <c r="AO409" i="25"/>
  <c r="AN410" s="1"/>
  <c r="F409"/>
  <c r="AF409"/>
  <c r="AE410" s="1"/>
  <c r="AE409"/>
  <c r="AN409"/>
  <c r="D409" i="27"/>
  <c r="E409"/>
  <c r="AH409" i="24"/>
  <c r="N409"/>
  <c r="X409"/>
  <c r="D409"/>
  <c r="G408" i="27"/>
  <c r="L408" s="1"/>
  <c r="AP408"/>
  <c r="O408"/>
  <c r="T408" s="1"/>
  <c r="R407" i="9"/>
  <c r="S407" s="1"/>
  <c r="Z407"/>
  <c r="AA407" s="1"/>
  <c r="D412" i="1"/>
  <c r="B411" i="30"/>
  <c r="AQ74" i="9"/>
  <c r="AT73"/>
  <c r="AV73" s="1"/>
  <c r="AR118" i="26"/>
  <c r="AT118" s="1"/>
  <c r="P415"/>
  <c r="R414"/>
  <c r="O414"/>
  <c r="H415"/>
  <c r="J414"/>
  <c r="L117"/>
  <c r="AT107" i="25"/>
  <c r="AR108"/>
  <c r="AU110" i="27"/>
  <c r="AS119"/>
  <c r="K422"/>
  <c r="I423"/>
  <c r="S422"/>
  <c r="Q423"/>
  <c r="P416"/>
  <c r="E99" i="4"/>
  <c r="D99"/>
  <c r="M99"/>
  <c r="K99"/>
  <c r="L99"/>
  <c r="AF113" i="26"/>
  <c r="AE113"/>
  <c r="AG110" i="27"/>
  <c r="AF110"/>
  <c r="AK74" i="25"/>
  <c r="AH75" s="1"/>
  <c r="AC83" i="27"/>
  <c r="X84" s="1"/>
  <c r="W85" s="1"/>
  <c r="AG75" i="25"/>
  <c r="AI75" s="1"/>
  <c r="AJ76" s="1"/>
  <c r="S73" i="24"/>
  <c r="T73" s="1"/>
  <c r="U74" s="1"/>
  <c r="V72"/>
  <c r="S74"/>
  <c r="P74"/>
  <c r="R74" s="1"/>
  <c r="Q75" s="1"/>
  <c r="AE75"/>
  <c r="V96" i="16"/>
  <c r="AH72" i="26"/>
  <c r="AL71"/>
  <c r="AG72"/>
  <c r="AI72" s="1"/>
  <c r="U97" i="16"/>
  <c r="R98"/>
  <c r="AL68" i="27"/>
  <c r="Z76" i="24"/>
  <c r="AA76"/>
  <c r="AD75"/>
  <c r="O98" i="16"/>
  <c r="T97"/>
  <c r="P98"/>
  <c r="Q98" s="1"/>
  <c r="E99"/>
  <c r="D99"/>
  <c r="T116" i="26"/>
  <c r="T117" i="27"/>
  <c r="M117"/>
  <c r="S117"/>
  <c r="K118"/>
  <c r="L119" s="1"/>
  <c r="O118"/>
  <c r="T118" s="1"/>
  <c r="N119" i="26"/>
  <c r="S119" s="1"/>
  <c r="R117"/>
  <c r="S118" s="1"/>
  <c r="J118"/>
  <c r="P118" i="25"/>
  <c r="O119" s="1"/>
  <c r="R117"/>
  <c r="N118"/>
  <c r="S118" s="1"/>
  <c r="AE109"/>
  <c r="H118"/>
  <c r="J118" s="1"/>
  <c r="T116"/>
  <c r="L117"/>
  <c r="K119"/>
  <c r="I133"/>
  <c r="AL69" i="24"/>
  <c r="AJ70" s="1"/>
  <c r="AO69"/>
  <c r="J74"/>
  <c r="L74" s="1"/>
  <c r="F75"/>
  <c r="H75" s="1"/>
  <c r="I75"/>
  <c r="L55" i="17"/>
  <c r="M105" i="23"/>
  <c r="H107"/>
  <c r="G108" s="1"/>
  <c r="V64"/>
  <c r="S64"/>
  <c r="T64" s="1"/>
  <c r="R64"/>
  <c r="J106"/>
  <c r="K106" s="1"/>
  <c r="L107" s="1"/>
  <c r="P77" i="20"/>
  <c r="O78" s="1"/>
  <c r="R76"/>
  <c r="S76" s="1"/>
  <c r="I107" i="23"/>
  <c r="P108"/>
  <c r="F108"/>
  <c r="AC61" i="20"/>
  <c r="Y61"/>
  <c r="AB61" s="1"/>
  <c r="S57" i="14"/>
  <c r="O57"/>
  <c r="M58" s="1"/>
  <c r="N58" s="1"/>
  <c r="Q57"/>
  <c r="M97" i="16"/>
  <c r="J76" i="20"/>
  <c r="K76" s="1"/>
  <c r="H77"/>
  <c r="W78" s="1"/>
  <c r="AG56" i="16"/>
  <c r="AF56"/>
  <c r="AK55"/>
  <c r="AM55" s="1"/>
  <c r="AD57"/>
  <c r="Z57"/>
  <c r="G98"/>
  <c r="N95"/>
  <c r="N96" s="1"/>
  <c r="I97"/>
  <c r="L97" s="1"/>
  <c r="J98"/>
  <c r="H98"/>
  <c r="F103" i="10"/>
  <c r="AA97"/>
  <c r="Y98"/>
  <c r="R54" i="17"/>
  <c r="AN60"/>
  <c r="AY65"/>
  <c r="BA66"/>
  <c r="BB65"/>
  <c r="AZ66"/>
  <c r="BA67" s="1"/>
  <c r="AU99"/>
  <c r="AT99" s="1"/>
  <c r="AS100" s="1"/>
  <c r="AP59"/>
  <c r="AR59" s="1"/>
  <c r="AM59"/>
  <c r="AO60"/>
  <c r="AK60"/>
  <c r="AA54"/>
  <c r="J55"/>
  <c r="V55"/>
  <c r="U55"/>
  <c r="W55" s="1"/>
  <c r="Y55"/>
  <c r="AC55"/>
  <c r="I55"/>
  <c r="G56"/>
  <c r="F130"/>
  <c r="C100" i="14"/>
  <c r="O99" i="4"/>
  <c r="Q99"/>
  <c r="R99"/>
  <c r="P99"/>
  <c r="I99"/>
  <c r="J99"/>
  <c r="H99"/>
  <c r="N99"/>
  <c r="B100"/>
  <c r="A101" i="1"/>
  <c r="AO124" i="26" l="1"/>
  <c r="AN124"/>
  <c r="AP114" i="27"/>
  <c r="AO114"/>
  <c r="AT114" s="1"/>
  <c r="Y112" i="30"/>
  <c r="V114"/>
  <c r="W113"/>
  <c r="X113" s="1"/>
  <c r="P113"/>
  <c r="AO112" i="25"/>
  <c r="AN112"/>
  <c r="AS112" s="1"/>
  <c r="N114" i="30"/>
  <c r="O114" s="1"/>
  <c r="M115"/>
  <c r="AI407" i="9"/>
  <c r="W336" i="30"/>
  <c r="X336" s="1"/>
  <c r="V337"/>
  <c r="V406" i="12"/>
  <c r="M406"/>
  <c r="AE406"/>
  <c r="O408" i="30"/>
  <c r="T411"/>
  <c r="U408"/>
  <c r="D412"/>
  <c r="D411"/>
  <c r="K411"/>
  <c r="L408"/>
  <c r="X409"/>
  <c r="AO409" i="27"/>
  <c r="B411" i="24"/>
  <c r="B411" i="12"/>
  <c r="B411" i="27"/>
  <c r="B411" i="25"/>
  <c r="D411" s="1"/>
  <c r="B411" i="26"/>
  <c r="D411" s="1"/>
  <c r="B411" i="9"/>
  <c r="B411" i="20"/>
  <c r="B411" i="16"/>
  <c r="B411" i="4"/>
  <c r="B411" i="23"/>
  <c r="D411" s="1"/>
  <c r="B411" i="14"/>
  <c r="C411" s="1"/>
  <c r="B411" i="17"/>
  <c r="D411" s="1"/>
  <c r="D410" i="20"/>
  <c r="E410"/>
  <c r="E410" i="27"/>
  <c r="D410"/>
  <c r="AF410" i="25"/>
  <c r="F410"/>
  <c r="K410" s="1"/>
  <c r="AO410"/>
  <c r="AH410" i="24"/>
  <c r="N410"/>
  <c r="X410"/>
  <c r="D410"/>
  <c r="AA410" i="9"/>
  <c r="K418"/>
  <c r="AE410" i="26"/>
  <c r="G100" i="4"/>
  <c r="F100"/>
  <c r="D413" i="1"/>
  <c r="B412" i="30"/>
  <c r="G409" i="27"/>
  <c r="L409" s="1"/>
  <c r="AP409"/>
  <c r="O409"/>
  <c r="T409" s="1"/>
  <c r="G410" i="4"/>
  <c r="F410"/>
  <c r="J410"/>
  <c r="I410"/>
  <c r="H410"/>
  <c r="Q410"/>
  <c r="R410"/>
  <c r="K410"/>
  <c r="D410"/>
  <c r="M410"/>
  <c r="P410"/>
  <c r="O410"/>
  <c r="N410"/>
  <c r="L410"/>
  <c r="E410"/>
  <c r="D410" i="16"/>
  <c r="E410"/>
  <c r="F410" i="26"/>
  <c r="K410" s="1"/>
  <c r="AF410"/>
  <c r="AE411" s="1"/>
  <c r="AO410"/>
  <c r="AN411" s="1"/>
  <c r="AN410"/>
  <c r="N410"/>
  <c r="S410" s="1"/>
  <c r="AO410" i="9"/>
  <c r="G409"/>
  <c r="AJ418" s="1"/>
  <c r="G407"/>
  <c r="L407" s="1"/>
  <c r="N407" s="1"/>
  <c r="O407" s="1"/>
  <c r="G408"/>
  <c r="T418" s="1"/>
  <c r="H408" i="12"/>
  <c r="AF420" s="1"/>
  <c r="H407"/>
  <c r="W420" s="1"/>
  <c r="H406"/>
  <c r="N420" s="1"/>
  <c r="AU74" i="9"/>
  <c r="AR74"/>
  <c r="AS74"/>
  <c r="AR119" i="26"/>
  <c r="AT119" s="1"/>
  <c r="H416"/>
  <c r="J415"/>
  <c r="O415"/>
  <c r="R415"/>
  <c r="P416"/>
  <c r="AT108" i="25"/>
  <c r="AR109"/>
  <c r="AS110" s="1"/>
  <c r="AU111" i="27"/>
  <c r="AS120"/>
  <c r="P417"/>
  <c r="S423"/>
  <c r="Q424"/>
  <c r="K423"/>
  <c r="I424"/>
  <c r="E100" i="4"/>
  <c r="D100"/>
  <c r="L100"/>
  <c r="M100"/>
  <c r="K100"/>
  <c r="AG111" i="27"/>
  <c r="AF111"/>
  <c r="AF114" i="26"/>
  <c r="AE114"/>
  <c r="AL74" i="25"/>
  <c r="AK75"/>
  <c r="Z84" i="27"/>
  <c r="Y84"/>
  <c r="AA84" s="1"/>
  <c r="AC84" s="1"/>
  <c r="AD83"/>
  <c r="T74" i="24"/>
  <c r="U75" s="1"/>
  <c r="S75"/>
  <c r="V73"/>
  <c r="P75"/>
  <c r="R75" s="1"/>
  <c r="Q76" s="1"/>
  <c r="AF75"/>
  <c r="T98" i="16"/>
  <c r="AJ73" i="26"/>
  <c r="AK72"/>
  <c r="V97" i="16"/>
  <c r="P99"/>
  <c r="Q99" s="1"/>
  <c r="AM68" i="27"/>
  <c r="AH69"/>
  <c r="AJ69" s="1"/>
  <c r="AK70" s="1"/>
  <c r="AI69"/>
  <c r="AB76" i="24"/>
  <c r="AA77" s="1"/>
  <c r="AE76"/>
  <c r="AC76"/>
  <c r="R99" i="16"/>
  <c r="O99"/>
  <c r="U98"/>
  <c r="E100"/>
  <c r="D100"/>
  <c r="T117" i="26"/>
  <c r="K75" i="24"/>
  <c r="U117" i="27"/>
  <c r="M118"/>
  <c r="O119"/>
  <c r="K119"/>
  <c r="L120" s="1"/>
  <c r="S118"/>
  <c r="L118" i="26"/>
  <c r="J119"/>
  <c r="R118"/>
  <c r="N120"/>
  <c r="S120" s="1"/>
  <c r="P119" i="25"/>
  <c r="O120" s="1"/>
  <c r="R118"/>
  <c r="N119"/>
  <c r="AE110"/>
  <c r="H119"/>
  <c r="J119" s="1"/>
  <c r="T117"/>
  <c r="L118"/>
  <c r="I134"/>
  <c r="AN69" i="24"/>
  <c r="AP69" s="1"/>
  <c r="AK70"/>
  <c r="F76"/>
  <c r="J75"/>
  <c r="G76"/>
  <c r="M106" i="23"/>
  <c r="T77" i="20"/>
  <c r="U76"/>
  <c r="U64" i="23"/>
  <c r="W64" s="1"/>
  <c r="Q65"/>
  <c r="I108"/>
  <c r="J107"/>
  <c r="K107" s="1"/>
  <c r="L108" s="1"/>
  <c r="Q77" i="20"/>
  <c r="H108" i="23"/>
  <c r="G109" s="1"/>
  <c r="F109"/>
  <c r="P109"/>
  <c r="X62" i="20"/>
  <c r="Z62" s="1"/>
  <c r="AA62" s="1"/>
  <c r="AD61"/>
  <c r="P57" i="14"/>
  <c r="Q58" s="1"/>
  <c r="M75" i="20"/>
  <c r="L76"/>
  <c r="G78"/>
  <c r="I77"/>
  <c r="AI56" i="16"/>
  <c r="AL56"/>
  <c r="AH56"/>
  <c r="I98"/>
  <c r="L98" s="1"/>
  <c r="Y58"/>
  <c r="AA58" s="1"/>
  <c r="AC57"/>
  <c r="AE57" s="1"/>
  <c r="X58"/>
  <c r="G99"/>
  <c r="N97"/>
  <c r="M98"/>
  <c r="H99"/>
  <c r="J99"/>
  <c r="AA98" i="10"/>
  <c r="Y99"/>
  <c r="O55" i="17"/>
  <c r="Q55" s="1"/>
  <c r="S55" s="1"/>
  <c r="K55"/>
  <c r="M55" s="1"/>
  <c r="N55" s="1"/>
  <c r="AV66"/>
  <c r="BD65"/>
  <c r="BB66"/>
  <c r="AU100"/>
  <c r="AT100" s="1"/>
  <c r="AS101" s="1"/>
  <c r="AJ60"/>
  <c r="AL60" s="1"/>
  <c r="AI61"/>
  <c r="AH61" s="1"/>
  <c r="AG62" s="1"/>
  <c r="T56"/>
  <c r="AB55"/>
  <c r="AD55" s="1"/>
  <c r="AF55" s="1"/>
  <c r="X55"/>
  <c r="Z55" s="1"/>
  <c r="AE55" s="1"/>
  <c r="H56"/>
  <c r="F131"/>
  <c r="C101" i="14"/>
  <c r="B101" i="4"/>
  <c r="J100"/>
  <c r="R100"/>
  <c r="Q100"/>
  <c r="H100"/>
  <c r="N100"/>
  <c r="I100"/>
  <c r="P100"/>
  <c r="O100"/>
  <c r="A102" i="1"/>
  <c r="M116" i="30" l="1"/>
  <c r="N115"/>
  <c r="O115" s="1"/>
  <c r="P114"/>
  <c r="V115"/>
  <c r="W114"/>
  <c r="X114" s="1"/>
  <c r="AO113" i="25"/>
  <c r="AN113"/>
  <c r="AS113" s="1"/>
  <c r="Y113" i="30"/>
  <c r="Y114" s="1"/>
  <c r="AP115" i="27"/>
  <c r="AO115"/>
  <c r="AT115" s="1"/>
  <c r="AO125" i="26"/>
  <c r="AN125"/>
  <c r="AS125" s="1"/>
  <c r="W337" i="30"/>
  <c r="X337" s="1"/>
  <c r="V338"/>
  <c r="T407" i="9"/>
  <c r="V407" s="1"/>
  <c r="W407" s="1"/>
  <c r="N406" i="12"/>
  <c r="P406" s="1"/>
  <c r="Q406" s="1"/>
  <c r="W406"/>
  <c r="Y406" s="1"/>
  <c r="Z406" s="1"/>
  <c r="AO410" i="27"/>
  <c r="AE411" i="25"/>
  <c r="X404" i="30"/>
  <c r="AB407" i="9"/>
  <c r="AD407" s="1"/>
  <c r="AE407" s="1"/>
  <c r="AL69" i="27"/>
  <c r="AF406" i="12"/>
  <c r="AH406" s="1"/>
  <c r="AI406" s="1"/>
  <c r="AJ407" i="9"/>
  <c r="AL407" s="1"/>
  <c r="AM407" s="1"/>
  <c r="R415" i="30"/>
  <c r="R412"/>
  <c r="E412"/>
  <c r="E411"/>
  <c r="I415"/>
  <c r="I412"/>
  <c r="B412" i="24"/>
  <c r="B412" i="25"/>
  <c r="D412" s="1"/>
  <c r="B412" i="12"/>
  <c r="B412" i="9"/>
  <c r="B412" i="27"/>
  <c r="B412" i="26"/>
  <c r="D412" s="1"/>
  <c r="B412" i="23"/>
  <c r="D412" s="1"/>
  <c r="B412" i="14"/>
  <c r="C412" s="1"/>
  <c r="B412" i="4"/>
  <c r="B412" i="16"/>
  <c r="B412" i="20"/>
  <c r="B412" i="17"/>
  <c r="D412" s="1"/>
  <c r="G410" i="27"/>
  <c r="L410" s="1"/>
  <c r="AP410"/>
  <c r="O410"/>
  <c r="T410" s="1"/>
  <c r="D411" i="16"/>
  <c r="E411"/>
  <c r="AO411" i="9"/>
  <c r="D412"/>
  <c r="D413"/>
  <c r="D411"/>
  <c r="AF411" i="25"/>
  <c r="AO411"/>
  <c r="AN412" s="1"/>
  <c r="AS412" s="1"/>
  <c r="F411"/>
  <c r="K411" s="1"/>
  <c r="AN411"/>
  <c r="D411" i="12"/>
  <c r="D413"/>
  <c r="D412"/>
  <c r="G101" i="4"/>
  <c r="F101"/>
  <c r="L418" i="9"/>
  <c r="AB410"/>
  <c r="D414" i="1"/>
  <c r="B413" i="30"/>
  <c r="Q411" i="4"/>
  <c r="G411"/>
  <c r="F411"/>
  <c r="J411"/>
  <c r="M411"/>
  <c r="P411"/>
  <c r="H411"/>
  <c r="K411"/>
  <c r="E411"/>
  <c r="N411"/>
  <c r="L411"/>
  <c r="I411"/>
  <c r="O411"/>
  <c r="R411"/>
  <c r="D411"/>
  <c r="E411" i="20"/>
  <c r="D411"/>
  <c r="AO411" i="26"/>
  <c r="F411"/>
  <c r="K411" s="1"/>
  <c r="AF411"/>
  <c r="N411"/>
  <c r="S411" s="1"/>
  <c r="D411" i="27"/>
  <c r="E411"/>
  <c r="AH411" i="24"/>
  <c r="N411"/>
  <c r="X411"/>
  <c r="D411"/>
  <c r="AT74" i="9"/>
  <c r="AV74" s="1"/>
  <c r="AQ75"/>
  <c r="AR120" i="26"/>
  <c r="AS121" s="1"/>
  <c r="O416"/>
  <c r="J416"/>
  <c r="H417"/>
  <c r="P417"/>
  <c r="R416"/>
  <c r="S119" i="25"/>
  <c r="AT109"/>
  <c r="AR110"/>
  <c r="AS111" s="1"/>
  <c r="AU112" i="27"/>
  <c r="AS121"/>
  <c r="K424"/>
  <c r="I425"/>
  <c r="S424"/>
  <c r="Q425"/>
  <c r="P418"/>
  <c r="E101" i="4"/>
  <c r="D101"/>
  <c r="M101"/>
  <c r="K101"/>
  <c r="L101"/>
  <c r="AF115" i="26"/>
  <c r="AE115"/>
  <c r="AG112" i="27"/>
  <c r="AF112"/>
  <c r="AH76" i="25"/>
  <c r="AG76"/>
  <c r="AI76" s="1"/>
  <c r="AJ77" s="1"/>
  <c r="AL75"/>
  <c r="AB85" i="27"/>
  <c r="AD84"/>
  <c r="Z85"/>
  <c r="Y85"/>
  <c r="AA85" s="1"/>
  <c r="X85"/>
  <c r="W86" s="1"/>
  <c r="V74" i="24"/>
  <c r="T75"/>
  <c r="P76"/>
  <c r="R76" s="1"/>
  <c r="Q77" s="1"/>
  <c r="U99" i="16"/>
  <c r="V98"/>
  <c r="AG73" i="26"/>
  <c r="AI73" s="1"/>
  <c r="AH73"/>
  <c r="AL72"/>
  <c r="T99" i="16"/>
  <c r="AD76" i="24"/>
  <c r="AF76" s="1"/>
  <c r="AM69" i="27"/>
  <c r="AI70"/>
  <c r="AH70"/>
  <c r="AJ70" s="1"/>
  <c r="O100" i="16"/>
  <c r="Z77" i="24"/>
  <c r="AB77" s="1"/>
  <c r="AE77"/>
  <c r="AC77"/>
  <c r="U76"/>
  <c r="S76"/>
  <c r="P100" i="16"/>
  <c r="R100"/>
  <c r="AK76" i="25"/>
  <c r="E101" i="16"/>
  <c r="D101"/>
  <c r="L75" i="24"/>
  <c r="T118" i="26"/>
  <c r="U118" i="27"/>
  <c r="T119"/>
  <c r="M119"/>
  <c r="S119"/>
  <c r="K120"/>
  <c r="L121" s="1"/>
  <c r="O120"/>
  <c r="T120" s="1"/>
  <c r="L119" i="26"/>
  <c r="N121"/>
  <c r="S121" s="1"/>
  <c r="R119"/>
  <c r="J120"/>
  <c r="K121" s="1"/>
  <c r="P120" i="25"/>
  <c r="O121" s="1"/>
  <c r="R119"/>
  <c r="N120"/>
  <c r="S120" s="1"/>
  <c r="AE111"/>
  <c r="H120"/>
  <c r="J120" s="1"/>
  <c r="K121" s="1"/>
  <c r="T118"/>
  <c r="L119"/>
  <c r="I135"/>
  <c r="AO70" i="24"/>
  <c r="AM70"/>
  <c r="AL70"/>
  <c r="H76"/>
  <c r="I76"/>
  <c r="K76"/>
  <c r="M107" i="23"/>
  <c r="H109"/>
  <c r="G110" s="1"/>
  <c r="R77" i="20"/>
  <c r="P78"/>
  <c r="I109" i="23"/>
  <c r="J108"/>
  <c r="K108" s="1"/>
  <c r="L109" s="1"/>
  <c r="V65"/>
  <c r="R65"/>
  <c r="S65"/>
  <c r="T65" s="1"/>
  <c r="P110"/>
  <c r="F110"/>
  <c r="AC62" i="20"/>
  <c r="Y62"/>
  <c r="AB62" s="1"/>
  <c r="R57" i="14"/>
  <c r="T57" s="1"/>
  <c r="O58"/>
  <c r="M59" s="1"/>
  <c r="N59" s="1"/>
  <c r="L56" i="17"/>
  <c r="P56"/>
  <c r="M76" i="20"/>
  <c r="L77"/>
  <c r="J77"/>
  <c r="K77" s="1"/>
  <c r="H78"/>
  <c r="W79" s="1"/>
  <c r="M99" i="16"/>
  <c r="AF57"/>
  <c r="AK56"/>
  <c r="AM56" s="1"/>
  <c r="AG57"/>
  <c r="N98"/>
  <c r="G100"/>
  <c r="Z58"/>
  <c r="AD58"/>
  <c r="I99"/>
  <c r="H100"/>
  <c r="J100"/>
  <c r="AA99" i="10"/>
  <c r="Y100"/>
  <c r="R55" i="17"/>
  <c r="AX66"/>
  <c r="AY66" s="1"/>
  <c r="AV67" s="1"/>
  <c r="AW68" s="1"/>
  <c r="AW67"/>
  <c r="BD66"/>
  <c r="AU101"/>
  <c r="AT101" s="1"/>
  <c r="AS102" s="1"/>
  <c r="AU102" s="1"/>
  <c r="AT102" s="1"/>
  <c r="AP60"/>
  <c r="AR60" s="1"/>
  <c r="AQ60"/>
  <c r="AN61" s="1"/>
  <c r="AM60"/>
  <c r="AO61"/>
  <c r="AK61"/>
  <c r="AA55"/>
  <c r="AC56"/>
  <c r="U56"/>
  <c r="W56" s="1"/>
  <c r="Y56"/>
  <c r="J56"/>
  <c r="K56" s="1"/>
  <c r="V56"/>
  <c r="I56"/>
  <c r="G57"/>
  <c r="F132"/>
  <c r="C102" i="14"/>
  <c r="P101" i="4"/>
  <c r="Q101"/>
  <c r="N101"/>
  <c r="H101"/>
  <c r="R101"/>
  <c r="J101"/>
  <c r="O101"/>
  <c r="I101"/>
  <c r="B102"/>
  <c r="A103" i="1"/>
  <c r="AO114" i="25" l="1"/>
  <c r="AN114"/>
  <c r="V116" i="30"/>
  <c r="W115"/>
  <c r="X115" s="1"/>
  <c r="AO126" i="26"/>
  <c r="AN126"/>
  <c r="AS126" s="1"/>
  <c r="AO116" i="27"/>
  <c r="AT116" s="1"/>
  <c r="AP116"/>
  <c r="P115" i="30"/>
  <c r="M117"/>
  <c r="N116"/>
  <c r="O116" s="1"/>
  <c r="V339"/>
  <c r="W338"/>
  <c r="X338" s="1"/>
  <c r="AU75" i="9"/>
  <c r="O411" i="30"/>
  <c r="K415"/>
  <c r="J412"/>
  <c r="F412"/>
  <c r="F411"/>
  <c r="T415"/>
  <c r="S412"/>
  <c r="G411" i="27"/>
  <c r="L411" s="1"/>
  <c r="AP411"/>
  <c r="O411"/>
  <c r="T411" s="1"/>
  <c r="D415" i="1"/>
  <c r="B414" i="30"/>
  <c r="S411" i="12"/>
  <c r="S425"/>
  <c r="J411"/>
  <c r="J425"/>
  <c r="AG422" i="9"/>
  <c r="AG411"/>
  <c r="D412" i="20"/>
  <c r="E412"/>
  <c r="J412" i="4"/>
  <c r="G412"/>
  <c r="F412"/>
  <c r="N412"/>
  <c r="H412"/>
  <c r="L412"/>
  <c r="I412"/>
  <c r="E412"/>
  <c r="M412"/>
  <c r="R412"/>
  <c r="O412"/>
  <c r="K412"/>
  <c r="P412"/>
  <c r="D412"/>
  <c r="Q412"/>
  <c r="E412" i="27"/>
  <c r="D412"/>
  <c r="E413" i="12"/>
  <c r="AC425" s="1"/>
  <c r="E412"/>
  <c r="T425" s="1"/>
  <c r="E411"/>
  <c r="K425" s="1"/>
  <c r="AH412" i="24"/>
  <c r="N412"/>
  <c r="X412"/>
  <c r="D412"/>
  <c r="G102" i="4"/>
  <c r="F102"/>
  <c r="B413" i="24"/>
  <c r="B413" i="12"/>
  <c r="B413" i="27"/>
  <c r="B413" i="26"/>
  <c r="D413" s="1"/>
  <c r="B413" i="9"/>
  <c r="B413" i="25"/>
  <c r="D413" s="1"/>
  <c r="B413" i="23"/>
  <c r="D413" s="1"/>
  <c r="B413" i="20"/>
  <c r="B413" i="4"/>
  <c r="B413" i="14"/>
  <c r="C413" s="1"/>
  <c r="B413" i="16"/>
  <c r="B413" i="17"/>
  <c r="D413" s="1"/>
  <c r="AB425" i="12"/>
  <c r="AB411"/>
  <c r="Y411" i="9"/>
  <c r="I422"/>
  <c r="Y414"/>
  <c r="I411"/>
  <c r="Q411"/>
  <c r="Q422"/>
  <c r="AO411" i="27"/>
  <c r="E412" i="16"/>
  <c r="D412"/>
  <c r="AF412" i="26"/>
  <c r="AN412"/>
  <c r="AS412" s="1"/>
  <c r="AE412"/>
  <c r="AO412"/>
  <c r="F412"/>
  <c r="K412" s="1"/>
  <c r="N412"/>
  <c r="S412" s="1"/>
  <c r="AO412" i="9"/>
  <c r="E412"/>
  <c r="R422" s="1"/>
  <c r="E413"/>
  <c r="AH422" s="1"/>
  <c r="E411"/>
  <c r="AO412" i="25"/>
  <c r="AF412"/>
  <c r="F412"/>
  <c r="AE412"/>
  <c r="AR75" i="9"/>
  <c r="AS75"/>
  <c r="AT120" i="26"/>
  <c r="R417"/>
  <c r="P418"/>
  <c r="O417"/>
  <c r="H418"/>
  <c r="J417"/>
  <c r="AT110" i="25"/>
  <c r="AR111"/>
  <c r="AU113" i="27"/>
  <c r="AS122"/>
  <c r="P419"/>
  <c r="S425"/>
  <c r="Q426"/>
  <c r="K425"/>
  <c r="I426"/>
  <c r="S77" i="20"/>
  <c r="U77" s="1"/>
  <c r="E102" i="4"/>
  <c r="D102"/>
  <c r="L102"/>
  <c r="M102"/>
  <c r="K102"/>
  <c r="AG113" i="27"/>
  <c r="AF113"/>
  <c r="AF116" i="26"/>
  <c r="AE116"/>
  <c r="AL76" i="25"/>
  <c r="AB86" i="27"/>
  <c r="AC85"/>
  <c r="V75" i="24"/>
  <c r="O101" i="16"/>
  <c r="AG77" i="25"/>
  <c r="AI77" s="1"/>
  <c r="AJ78" s="1"/>
  <c r="U100" i="16"/>
  <c r="T76" i="24"/>
  <c r="Q100" i="16"/>
  <c r="T100" s="1"/>
  <c r="V99"/>
  <c r="AJ74" i="26"/>
  <c r="AK73"/>
  <c r="P101" i="16"/>
  <c r="Q101" s="1"/>
  <c r="AK71" i="27"/>
  <c r="AL70"/>
  <c r="Z78" i="24"/>
  <c r="AA78"/>
  <c r="AD77"/>
  <c r="AF77" s="1"/>
  <c r="P77"/>
  <c r="R77" s="1"/>
  <c r="U77"/>
  <c r="S77"/>
  <c r="R101" i="16"/>
  <c r="AH77" i="25"/>
  <c r="AK77"/>
  <c r="E102" i="16"/>
  <c r="D102"/>
  <c r="T119" i="26"/>
  <c r="U119" i="27"/>
  <c r="M120"/>
  <c r="L120" i="26"/>
  <c r="O121" i="27"/>
  <c r="K121"/>
  <c r="L122" s="1"/>
  <c r="S120"/>
  <c r="J121" i="26"/>
  <c r="R120"/>
  <c r="N122"/>
  <c r="S122" s="1"/>
  <c r="N121" i="25"/>
  <c r="P121"/>
  <c r="O122" s="1"/>
  <c r="R120"/>
  <c r="AE112"/>
  <c r="H121"/>
  <c r="J121" s="1"/>
  <c r="T119"/>
  <c r="S121"/>
  <c r="L120"/>
  <c r="I136"/>
  <c r="AN70" i="24"/>
  <c r="AP70" s="1"/>
  <c r="AK71"/>
  <c r="AM71" s="1"/>
  <c r="AJ71"/>
  <c r="G77"/>
  <c r="F77"/>
  <c r="J76"/>
  <c r="L76" s="1"/>
  <c r="M108" i="23"/>
  <c r="H110"/>
  <c r="G111" s="1"/>
  <c r="J109"/>
  <c r="K109" s="1"/>
  <c r="L110" s="1"/>
  <c r="U65"/>
  <c r="W65" s="1"/>
  <c r="Q66"/>
  <c r="Q78" i="20"/>
  <c r="O79"/>
  <c r="T78"/>
  <c r="I110" i="23"/>
  <c r="F111"/>
  <c r="P111"/>
  <c r="X63" i="20"/>
  <c r="Z63" s="1"/>
  <c r="AA63" s="1"/>
  <c r="AD62"/>
  <c r="I78"/>
  <c r="J78" s="1"/>
  <c r="K78" s="1"/>
  <c r="S58" i="14"/>
  <c r="P58"/>
  <c r="Q59" s="1"/>
  <c r="M56" i="17"/>
  <c r="R56" s="1"/>
  <c r="M77" i="20"/>
  <c r="G79"/>
  <c r="AI57" i="16"/>
  <c r="AL57"/>
  <c r="AH57"/>
  <c r="Y59"/>
  <c r="AA59" s="1"/>
  <c r="AC58"/>
  <c r="AE58" s="1"/>
  <c r="X59"/>
  <c r="G101"/>
  <c r="L99"/>
  <c r="N99" s="1"/>
  <c r="I100"/>
  <c r="L100" s="1"/>
  <c r="H101"/>
  <c r="J101"/>
  <c r="AA100" i="10"/>
  <c r="Y101"/>
  <c r="O56" i="17"/>
  <c r="Q56" s="1"/>
  <c r="BC66"/>
  <c r="AZ67" s="1"/>
  <c r="AX67"/>
  <c r="AY67" s="1"/>
  <c r="AV68" s="1"/>
  <c r="AW69" s="1"/>
  <c r="AS103"/>
  <c r="AJ61"/>
  <c r="AL61" s="1"/>
  <c r="AM61" s="1"/>
  <c r="AI62"/>
  <c r="AH62" s="1"/>
  <c r="AG63" s="1"/>
  <c r="AB56"/>
  <c r="AD56" s="1"/>
  <c r="AF56" s="1"/>
  <c r="T57"/>
  <c r="X56"/>
  <c r="Z56" s="1"/>
  <c r="AE56" s="1"/>
  <c r="H57"/>
  <c r="L57"/>
  <c r="F133"/>
  <c r="C103" i="14"/>
  <c r="B103" i="4"/>
  <c r="R102"/>
  <c r="I102"/>
  <c r="Q102"/>
  <c r="H102"/>
  <c r="J102"/>
  <c r="P102"/>
  <c r="O102"/>
  <c r="N102"/>
  <c r="A104" i="1"/>
  <c r="P116" i="30" l="1"/>
  <c r="U116" s="1"/>
  <c r="AO127" i="26"/>
  <c r="AN127"/>
  <c r="AS127" s="1"/>
  <c r="Y115" i="30"/>
  <c r="AN413" i="26"/>
  <c r="AS413" s="1"/>
  <c r="M118" i="30"/>
  <c r="N117"/>
  <c r="O117" s="1"/>
  <c r="AP117" i="27"/>
  <c r="AO117"/>
  <c r="AT117" s="1"/>
  <c r="V117" i="30"/>
  <c r="W116"/>
  <c r="X116" s="1"/>
  <c r="AO115" i="25"/>
  <c r="AN115"/>
  <c r="AS115" s="1"/>
  <c r="V340" i="30"/>
  <c r="W339"/>
  <c r="X339" s="1"/>
  <c r="G412"/>
  <c r="G411"/>
  <c r="J415"/>
  <c r="K412"/>
  <c r="S415"/>
  <c r="T412"/>
  <c r="O412"/>
  <c r="G103" i="4"/>
  <c r="F103"/>
  <c r="Z414" i="9"/>
  <c r="J422"/>
  <c r="R411"/>
  <c r="Z411"/>
  <c r="D413" i="16"/>
  <c r="E413"/>
  <c r="H413" i="4"/>
  <c r="G413"/>
  <c r="F413"/>
  <c r="O413"/>
  <c r="N413"/>
  <c r="I413"/>
  <c r="R413"/>
  <c r="K413"/>
  <c r="D413"/>
  <c r="E413"/>
  <c r="L413"/>
  <c r="Q413"/>
  <c r="P413"/>
  <c r="J413"/>
  <c r="M413"/>
  <c r="AO413" i="9"/>
  <c r="F413"/>
  <c r="AI422" s="1"/>
  <c r="F411"/>
  <c r="F412"/>
  <c r="S422" s="1"/>
  <c r="D413" i="27"/>
  <c r="E413"/>
  <c r="AH413" i="24"/>
  <c r="N413"/>
  <c r="X413"/>
  <c r="D413"/>
  <c r="G412" i="27"/>
  <c r="L412" s="1"/>
  <c r="AP412"/>
  <c r="O412"/>
  <c r="T412" s="1"/>
  <c r="AH411" i="9"/>
  <c r="AI411" s="1"/>
  <c r="B414" i="24"/>
  <c r="B414" i="12"/>
  <c r="B414" i="25"/>
  <c r="D414" s="1"/>
  <c r="B414" i="9"/>
  <c r="B414" i="27"/>
  <c r="B414" i="26"/>
  <c r="D414" s="1"/>
  <c r="B414" i="23"/>
  <c r="D414" s="1"/>
  <c r="B414" i="16"/>
  <c r="B414" i="14"/>
  <c r="C414" s="1"/>
  <c r="B414" i="4"/>
  <c r="B414" i="20"/>
  <c r="B414" i="17"/>
  <c r="D414" s="1"/>
  <c r="AO412" i="27"/>
  <c r="J411" i="9"/>
  <c r="K411" s="1"/>
  <c r="AC411" i="12"/>
  <c r="D413" i="20"/>
  <c r="E413"/>
  <c r="AE413" i="25"/>
  <c r="AF413"/>
  <c r="AO413"/>
  <c r="AN413"/>
  <c r="AS413" s="1"/>
  <c r="F413"/>
  <c r="K413" s="1"/>
  <c r="AO413" i="26"/>
  <c r="F413"/>
  <c r="K413" s="1"/>
  <c r="AF413"/>
  <c r="AE413"/>
  <c r="N413"/>
  <c r="S413" s="1"/>
  <c r="F413" i="12"/>
  <c r="AD425" s="1"/>
  <c r="F412"/>
  <c r="U425" s="1"/>
  <c r="F411"/>
  <c r="L425" s="1"/>
  <c r="K411"/>
  <c r="T411"/>
  <c r="D416" i="1"/>
  <c r="B415" i="30"/>
  <c r="AT75" i="9"/>
  <c r="AV75" s="1"/>
  <c r="AQ76"/>
  <c r="AR121" i="26"/>
  <c r="AT121" s="1"/>
  <c r="J418"/>
  <c r="H419"/>
  <c r="O418"/>
  <c r="R418"/>
  <c r="P419"/>
  <c r="AT111" i="25"/>
  <c r="AR112"/>
  <c r="AU114" i="27"/>
  <c r="AS123"/>
  <c r="K426"/>
  <c r="I427"/>
  <c r="Q427"/>
  <c r="S426"/>
  <c r="P420"/>
  <c r="E103" i="4"/>
  <c r="D103"/>
  <c r="M103"/>
  <c r="K103"/>
  <c r="L103"/>
  <c r="AF117" i="26"/>
  <c r="AE117"/>
  <c r="AG114" i="27"/>
  <c r="AF114"/>
  <c r="AD85"/>
  <c r="Y86"/>
  <c r="AA86" s="1"/>
  <c r="AC86" s="1"/>
  <c r="Z86"/>
  <c r="X86"/>
  <c r="W87" s="1"/>
  <c r="AB87" s="1"/>
  <c r="V76" i="24"/>
  <c r="V100" i="16"/>
  <c r="AG74" i="26"/>
  <c r="AI74" s="1"/>
  <c r="AJ75" s="1"/>
  <c r="AH74"/>
  <c r="AL73"/>
  <c r="U101" i="16"/>
  <c r="AH71" i="27"/>
  <c r="AJ71" s="1"/>
  <c r="AK72" s="1"/>
  <c r="AI71"/>
  <c r="AM70"/>
  <c r="AB78" i="24"/>
  <c r="AA79" s="1"/>
  <c r="AE78"/>
  <c r="AC78"/>
  <c r="T77"/>
  <c r="Q78"/>
  <c r="P78"/>
  <c r="T101" i="16"/>
  <c r="AH78" i="25"/>
  <c r="P102" i="16"/>
  <c r="Q102" s="1"/>
  <c r="O102"/>
  <c r="R102"/>
  <c r="AG78" i="25"/>
  <c r="AI78" s="1"/>
  <c r="AL77"/>
  <c r="E103" i="16"/>
  <c r="D103"/>
  <c r="T120" i="26"/>
  <c r="T121" i="27"/>
  <c r="M121"/>
  <c r="U120"/>
  <c r="L121" i="26"/>
  <c r="S121" i="27"/>
  <c r="K122"/>
  <c r="L123" s="1"/>
  <c r="O122"/>
  <c r="T122" s="1"/>
  <c r="N123" i="26"/>
  <c r="S123" s="1"/>
  <c r="R121"/>
  <c r="J122"/>
  <c r="P122" i="25"/>
  <c r="O123" s="1"/>
  <c r="R121"/>
  <c r="N122"/>
  <c r="AE113"/>
  <c r="H122"/>
  <c r="J122" s="1"/>
  <c r="T120"/>
  <c r="S122"/>
  <c r="L121"/>
  <c r="I137"/>
  <c r="AL71" i="24"/>
  <c r="AJ72" s="1"/>
  <c r="AO71"/>
  <c r="H77"/>
  <c r="G78" s="1"/>
  <c r="K77"/>
  <c r="I77"/>
  <c r="M109" i="23"/>
  <c r="H79" i="20"/>
  <c r="W80" s="1"/>
  <c r="H111" i="23"/>
  <c r="G112" s="1"/>
  <c r="I111"/>
  <c r="J110"/>
  <c r="K110" s="1"/>
  <c r="L111" s="1"/>
  <c r="R78" i="20"/>
  <c r="P79"/>
  <c r="V66" i="23"/>
  <c r="R66"/>
  <c r="S66"/>
  <c r="T66" s="1"/>
  <c r="P112"/>
  <c r="F112"/>
  <c r="AC63" i="20"/>
  <c r="Y63"/>
  <c r="AB63" s="1"/>
  <c r="R58" i="14"/>
  <c r="T58" s="1"/>
  <c r="O59"/>
  <c r="M60" s="1"/>
  <c r="N60" s="1"/>
  <c r="L78" i="20"/>
  <c r="M78" s="1"/>
  <c r="N56" i="17"/>
  <c r="P57"/>
  <c r="M100" i="16"/>
  <c r="N100" s="1"/>
  <c r="AG58"/>
  <c r="AF58"/>
  <c r="AK57"/>
  <c r="AM57" s="1"/>
  <c r="AD59"/>
  <c r="Z59"/>
  <c r="G102"/>
  <c r="M101"/>
  <c r="I101"/>
  <c r="L101" s="1"/>
  <c r="H102"/>
  <c r="J102"/>
  <c r="AA101" i="10"/>
  <c r="Y102"/>
  <c r="BC67" i="17"/>
  <c r="AZ68" s="1"/>
  <c r="BA69" s="1"/>
  <c r="AX68"/>
  <c r="AY68" s="1"/>
  <c r="BB67"/>
  <c r="BD67" s="1"/>
  <c r="BA68"/>
  <c r="AQ61"/>
  <c r="AN62" s="1"/>
  <c r="AU103"/>
  <c r="AT103" s="1"/>
  <c r="AS104" s="1"/>
  <c r="AJ62"/>
  <c r="AP61"/>
  <c r="AR61" s="1"/>
  <c r="AO62"/>
  <c r="AK62"/>
  <c r="AA56"/>
  <c r="J57"/>
  <c r="O57" s="1"/>
  <c r="V57"/>
  <c r="S56"/>
  <c r="AC57"/>
  <c r="U57"/>
  <c r="Y57"/>
  <c r="I57"/>
  <c r="G58"/>
  <c r="F134"/>
  <c r="C104" i="14"/>
  <c r="B104" i="4"/>
  <c r="Q103"/>
  <c r="I103"/>
  <c r="J103"/>
  <c r="N103"/>
  <c r="O103"/>
  <c r="P103"/>
  <c r="R103"/>
  <c r="H103"/>
  <c r="A105" i="1"/>
  <c r="Y116" i="30" l="1"/>
  <c r="AO128" i="26"/>
  <c r="AN128"/>
  <c r="AS128" s="1"/>
  <c r="AO116" i="25"/>
  <c r="AN116"/>
  <c r="V118" i="30"/>
  <c r="W117"/>
  <c r="X117" s="1"/>
  <c r="AO118" i="27"/>
  <c r="AT118" s="1"/>
  <c r="AP118"/>
  <c r="M119" i="30"/>
  <c r="N118"/>
  <c r="O118" s="1"/>
  <c r="P117"/>
  <c r="L411" i="12"/>
  <c r="U411"/>
  <c r="AO413" i="27"/>
  <c r="AT413" s="1"/>
  <c r="V341" i="30"/>
  <c r="W340"/>
  <c r="X340" s="1"/>
  <c r="S411" i="9"/>
  <c r="AA411"/>
  <c r="D416" i="30"/>
  <c r="T419" s="1"/>
  <c r="D415"/>
  <c r="U415"/>
  <c r="U412"/>
  <c r="X413"/>
  <c r="L415"/>
  <c r="L412"/>
  <c r="AU76" i="9"/>
  <c r="B415" i="24"/>
  <c r="B415" i="12"/>
  <c r="B415" i="27"/>
  <c r="B415" i="25"/>
  <c r="D415" s="1"/>
  <c r="B415" i="26"/>
  <c r="D415" s="1"/>
  <c r="B415" i="9"/>
  <c r="B415" i="23"/>
  <c r="D415" s="1"/>
  <c r="B415" i="20"/>
  <c r="B415" i="16"/>
  <c r="B415" i="4"/>
  <c r="B415" i="14"/>
  <c r="C415" s="1"/>
  <c r="B415" i="17"/>
  <c r="D415" s="1"/>
  <c r="AD411" i="12"/>
  <c r="G414" i="4"/>
  <c r="F414"/>
  <c r="J414"/>
  <c r="P414"/>
  <c r="O414"/>
  <c r="N414"/>
  <c r="M414"/>
  <c r="Q414"/>
  <c r="I414"/>
  <c r="H414"/>
  <c r="L414"/>
  <c r="R414"/>
  <c r="K414"/>
  <c r="E414"/>
  <c r="D414"/>
  <c r="E414" i="16"/>
  <c r="D414"/>
  <c r="F414" i="26"/>
  <c r="K414" s="1"/>
  <c r="AE414"/>
  <c r="AF414"/>
  <c r="AO414"/>
  <c r="AN414"/>
  <c r="AS414" s="1"/>
  <c r="N414"/>
  <c r="S414" s="1"/>
  <c r="AO414" i="9"/>
  <c r="G413"/>
  <c r="AJ422" s="1"/>
  <c r="G411"/>
  <c r="L411" s="1"/>
  <c r="N411" s="1"/>
  <c r="O411" s="1"/>
  <c r="G412"/>
  <c r="T422" s="1"/>
  <c r="G412" i="12"/>
  <c r="V425" s="1"/>
  <c r="G411"/>
  <c r="M425" s="1"/>
  <c r="G413"/>
  <c r="AE425" s="1"/>
  <c r="G104" i="4"/>
  <c r="F104"/>
  <c r="D417" i="1"/>
  <c r="B416" i="30"/>
  <c r="D414" i="20"/>
  <c r="E414"/>
  <c r="E414" i="27"/>
  <c r="D414"/>
  <c r="F414" i="25"/>
  <c r="AE414"/>
  <c r="AF414"/>
  <c r="AO414"/>
  <c r="AN415" s="1"/>
  <c r="AN414"/>
  <c r="AS414" s="1"/>
  <c r="AH414" i="24"/>
  <c r="N414"/>
  <c r="X414"/>
  <c r="D414"/>
  <c r="AJ411" i="9"/>
  <c r="AL411" s="1"/>
  <c r="AM411" s="1"/>
  <c r="G413" i="27"/>
  <c r="L413" s="1"/>
  <c r="AP413"/>
  <c r="O413"/>
  <c r="T413" s="1"/>
  <c r="AA414" i="9"/>
  <c r="K422"/>
  <c r="AR76"/>
  <c r="AS76"/>
  <c r="AR122" i="26"/>
  <c r="AT122" s="1"/>
  <c r="O419"/>
  <c r="P420"/>
  <c r="R419"/>
  <c r="J419"/>
  <c r="H420"/>
  <c r="AT112" i="25"/>
  <c r="AR113"/>
  <c r="AS114" s="1"/>
  <c r="AU115" i="27"/>
  <c r="AS124"/>
  <c r="P421"/>
  <c r="S427"/>
  <c r="Q428"/>
  <c r="I428"/>
  <c r="K427"/>
  <c r="S78" i="20"/>
  <c r="U78" s="1"/>
  <c r="E104" i="4"/>
  <c r="D104"/>
  <c r="L104"/>
  <c r="M104"/>
  <c r="K104"/>
  <c r="AG115" i="27"/>
  <c r="AF115"/>
  <c r="AF118" i="26"/>
  <c r="AE118"/>
  <c r="X87" i="27"/>
  <c r="W88" s="1"/>
  <c r="AD86"/>
  <c r="Z87"/>
  <c r="Y87"/>
  <c r="AA87" s="1"/>
  <c r="AC87" s="1"/>
  <c r="V77" i="24"/>
  <c r="V101" i="16"/>
  <c r="AK74" i="26"/>
  <c r="AD78" i="24"/>
  <c r="AE79" s="1"/>
  <c r="AL71" i="27"/>
  <c r="U102" i="16"/>
  <c r="R78" i="24"/>
  <c r="Q79" s="1"/>
  <c r="Z79"/>
  <c r="AB79" s="1"/>
  <c r="AC79"/>
  <c r="U78"/>
  <c r="S78"/>
  <c r="P103" i="16"/>
  <c r="T102"/>
  <c r="O103"/>
  <c r="R103"/>
  <c r="AJ79" i="25"/>
  <c r="AK78"/>
  <c r="E104" i="16"/>
  <c r="D104"/>
  <c r="T121" i="26"/>
  <c r="M122" i="27"/>
  <c r="U121"/>
  <c r="O123"/>
  <c r="K123"/>
  <c r="L124" s="1"/>
  <c r="S122"/>
  <c r="N124" i="26"/>
  <c r="S124" s="1"/>
  <c r="J123"/>
  <c r="R122"/>
  <c r="L122"/>
  <c r="L123" s="1"/>
  <c r="N123" i="25"/>
  <c r="P123"/>
  <c r="O124" s="1"/>
  <c r="R122"/>
  <c r="AE114"/>
  <c r="H123"/>
  <c r="J123" s="1"/>
  <c r="T121"/>
  <c r="L122"/>
  <c r="I138"/>
  <c r="AK72" i="24"/>
  <c r="AM72" s="1"/>
  <c r="AN71"/>
  <c r="AP71" s="1"/>
  <c r="F78"/>
  <c r="H78" s="1"/>
  <c r="F79" s="1"/>
  <c r="J77"/>
  <c r="L77" s="1"/>
  <c r="I78"/>
  <c r="L79" i="20"/>
  <c r="M110" i="23"/>
  <c r="H112"/>
  <c r="G113" s="1"/>
  <c r="I79" i="20"/>
  <c r="J79" s="1"/>
  <c r="K79" s="1"/>
  <c r="G80"/>
  <c r="J111" i="23"/>
  <c r="K111" s="1"/>
  <c r="U66"/>
  <c r="W66" s="1"/>
  <c r="Q67"/>
  <c r="O80" i="20"/>
  <c r="Q79"/>
  <c r="I112" i="23"/>
  <c r="F113"/>
  <c r="P113"/>
  <c r="X64" i="20"/>
  <c r="Z64" s="1"/>
  <c r="AA64" s="1"/>
  <c r="AD63"/>
  <c r="S59" i="14"/>
  <c r="P59"/>
  <c r="Q60" s="1"/>
  <c r="Q57" i="17"/>
  <c r="S57" s="1"/>
  <c r="AI58" i="16"/>
  <c r="AL58"/>
  <c r="AH58"/>
  <c r="Y60"/>
  <c r="AA60" s="1"/>
  <c r="X60"/>
  <c r="AC59"/>
  <c r="AE59" s="1"/>
  <c r="G103"/>
  <c r="I102"/>
  <c r="L102" s="1"/>
  <c r="N101"/>
  <c r="M102"/>
  <c r="H103"/>
  <c r="J103"/>
  <c r="AA102" i="10"/>
  <c r="Y103"/>
  <c r="K57" i="17"/>
  <c r="M57" s="1"/>
  <c r="N57" s="1"/>
  <c r="BC68"/>
  <c r="AZ69" s="1"/>
  <c r="BB68"/>
  <c r="BD68" s="1"/>
  <c r="AU104"/>
  <c r="AT104" s="1"/>
  <c r="AS105" s="1"/>
  <c r="AU105" s="1"/>
  <c r="AT105" s="1"/>
  <c r="AV69"/>
  <c r="AL62"/>
  <c r="AI63"/>
  <c r="AH63" s="1"/>
  <c r="AG64" s="1"/>
  <c r="W57"/>
  <c r="AB57" s="1"/>
  <c r="AD57" s="1"/>
  <c r="AF57" s="1"/>
  <c r="T58"/>
  <c r="P58"/>
  <c r="H58"/>
  <c r="F135"/>
  <c r="C105" i="14"/>
  <c r="J104" i="4"/>
  <c r="P104"/>
  <c r="I104"/>
  <c r="O104"/>
  <c r="H104"/>
  <c r="R104"/>
  <c r="N104"/>
  <c r="Q104"/>
  <c r="B105"/>
  <c r="A106" i="1"/>
  <c r="AO119" i="27" l="1"/>
  <c r="AT119" s="1"/>
  <c r="AP119"/>
  <c r="Y117" i="30"/>
  <c r="P118"/>
  <c r="M120"/>
  <c r="N119"/>
  <c r="O119" s="1"/>
  <c r="V119"/>
  <c r="W118"/>
  <c r="X118" s="1"/>
  <c r="AN117" i="25"/>
  <c r="AS117" s="1"/>
  <c r="AO117"/>
  <c r="AN129" i="26"/>
  <c r="AS129" s="1"/>
  <c r="AO129"/>
  <c r="AN415"/>
  <c r="T411" i="9"/>
  <c r="V411" s="1"/>
  <c r="W411" s="1"/>
  <c r="M411" i="12"/>
  <c r="W341" i="30"/>
  <c r="V342"/>
  <c r="V411" i="12"/>
  <c r="AE415" i="25"/>
  <c r="AO414" i="27"/>
  <c r="AT414" s="1"/>
  <c r="AE415" i="26"/>
  <c r="AB411" i="9"/>
  <c r="AD411" s="1"/>
  <c r="AE411" s="1"/>
  <c r="K419" i="30"/>
  <c r="I416"/>
  <c r="E416"/>
  <c r="E415"/>
  <c r="G105" i="4"/>
  <c r="F105"/>
  <c r="G414" i="27"/>
  <c r="L414" s="1"/>
  <c r="AP414"/>
  <c r="O414"/>
  <c r="T414" s="1"/>
  <c r="D418" i="1"/>
  <c r="B417" i="30"/>
  <c r="L422" i="9"/>
  <c r="AB414"/>
  <c r="AE411" i="12"/>
  <c r="D415" i="16"/>
  <c r="E415"/>
  <c r="AO415" i="26"/>
  <c r="F415"/>
  <c r="K415" s="1"/>
  <c r="AF415"/>
  <c r="N415"/>
  <c r="S415" s="1"/>
  <c r="D415" i="27"/>
  <c r="E415"/>
  <c r="AH415" i="24"/>
  <c r="N415"/>
  <c r="X415"/>
  <c r="D415"/>
  <c r="B416"/>
  <c r="B416" i="25"/>
  <c r="D416" s="1"/>
  <c r="B416" i="12"/>
  <c r="B416" i="9"/>
  <c r="B416" i="27"/>
  <c r="B416" i="26"/>
  <c r="D416" s="1"/>
  <c r="B416" i="23"/>
  <c r="D416" s="1"/>
  <c r="B416" i="14"/>
  <c r="C416" s="1"/>
  <c r="B416" i="4"/>
  <c r="B416" i="16"/>
  <c r="B416" i="20"/>
  <c r="B416" i="17"/>
  <c r="D416" s="1"/>
  <c r="K415" i="4"/>
  <c r="G415"/>
  <c r="F415"/>
  <c r="P415"/>
  <c r="R415"/>
  <c r="I415"/>
  <c r="H415"/>
  <c r="E415"/>
  <c r="M415"/>
  <c r="J415"/>
  <c r="Q415"/>
  <c r="N415"/>
  <c r="O415"/>
  <c r="L415"/>
  <c r="D415"/>
  <c r="E415" i="20"/>
  <c r="D415"/>
  <c r="AO415" i="9"/>
  <c r="D416"/>
  <c r="D417"/>
  <c r="D415"/>
  <c r="AO415" i="25"/>
  <c r="AN416" s="1"/>
  <c r="AS416" s="1"/>
  <c r="AF415"/>
  <c r="F415"/>
  <c r="K415" s="1"/>
  <c r="H413" i="12"/>
  <c r="AF425" s="1"/>
  <c r="H412"/>
  <c r="W425" s="1"/>
  <c r="H411"/>
  <c r="N425" s="1"/>
  <c r="AQ77" i="9"/>
  <c r="AT76"/>
  <c r="AV76" s="1"/>
  <c r="AR123" i="26"/>
  <c r="AS124" s="1"/>
  <c r="R420"/>
  <c r="P421"/>
  <c r="O420"/>
  <c r="H421"/>
  <c r="J420"/>
  <c r="AT113" i="25"/>
  <c r="AR114"/>
  <c r="S123"/>
  <c r="T79" i="20"/>
  <c r="AU116" i="27"/>
  <c r="AS125"/>
  <c r="K428"/>
  <c r="I429"/>
  <c r="S428"/>
  <c r="Q429"/>
  <c r="P422"/>
  <c r="E105" i="4"/>
  <c r="D105"/>
  <c r="M105"/>
  <c r="K105"/>
  <c r="L105"/>
  <c r="AE119" i="26"/>
  <c r="AF119"/>
  <c r="AG116" i="27"/>
  <c r="AF116"/>
  <c r="Y88"/>
  <c r="AA88" s="1"/>
  <c r="AD87"/>
  <c r="Z88"/>
  <c r="X88"/>
  <c r="W89" s="1"/>
  <c r="AB88"/>
  <c r="V102" i="16"/>
  <c r="AF78" i="24"/>
  <c r="AL74" i="26"/>
  <c r="AH75"/>
  <c r="AG75"/>
  <c r="AI75" s="1"/>
  <c r="AJ76" s="1"/>
  <c r="T78" i="24"/>
  <c r="V78" s="1"/>
  <c r="U103" i="16"/>
  <c r="Q103"/>
  <c r="T103" s="1"/>
  <c r="AM71" i="27"/>
  <c r="AH72"/>
  <c r="AJ72" s="1"/>
  <c r="AK73" s="1"/>
  <c r="AI72"/>
  <c r="Z80" i="24"/>
  <c r="AD79"/>
  <c r="AA80"/>
  <c r="P79"/>
  <c r="R79" s="1"/>
  <c r="S79"/>
  <c r="P104" i="16"/>
  <c r="O104"/>
  <c r="R104"/>
  <c r="AL78" i="25"/>
  <c r="AG79"/>
  <c r="AI79" s="1"/>
  <c r="AH79"/>
  <c r="E105" i="16"/>
  <c r="D105"/>
  <c r="T122" i="26"/>
  <c r="M123" i="27"/>
  <c r="T123"/>
  <c r="U122"/>
  <c r="S123"/>
  <c r="K124"/>
  <c r="L125" s="1"/>
  <c r="O124"/>
  <c r="T124" s="1"/>
  <c r="R123" i="26"/>
  <c r="J124"/>
  <c r="L124" s="1"/>
  <c r="N125"/>
  <c r="S125" s="1"/>
  <c r="P124" i="25"/>
  <c r="O125" s="1"/>
  <c r="R123"/>
  <c r="N124"/>
  <c r="S124" s="1"/>
  <c r="AE115"/>
  <c r="H124"/>
  <c r="J124" s="1"/>
  <c r="K124"/>
  <c r="T122"/>
  <c r="L123"/>
  <c r="I139"/>
  <c r="K78" i="24"/>
  <c r="AL72"/>
  <c r="AK73" s="1"/>
  <c r="AM73" s="1"/>
  <c r="AO72"/>
  <c r="J78"/>
  <c r="G79"/>
  <c r="M111" i="23"/>
  <c r="L112"/>
  <c r="H80" i="20"/>
  <c r="W81" s="1"/>
  <c r="H113" i="23"/>
  <c r="G114" s="1"/>
  <c r="I113"/>
  <c r="R79" i="20"/>
  <c r="P80"/>
  <c r="J112" i="23"/>
  <c r="V67"/>
  <c r="R67"/>
  <c r="S67"/>
  <c r="T67" s="1"/>
  <c r="K112"/>
  <c r="L113" s="1"/>
  <c r="P114"/>
  <c r="F114"/>
  <c r="AC64" i="20"/>
  <c r="Y64"/>
  <c r="AB64" s="1"/>
  <c r="R59" i="14"/>
  <c r="S60" s="1"/>
  <c r="O60"/>
  <c r="M61" s="1"/>
  <c r="N61" s="1"/>
  <c r="M79" i="20"/>
  <c r="AF59" i="16"/>
  <c r="AG59"/>
  <c r="AK58"/>
  <c r="AM58" s="1"/>
  <c r="Z60"/>
  <c r="AD60"/>
  <c r="G104"/>
  <c r="M103"/>
  <c r="N102"/>
  <c r="H104"/>
  <c r="I103"/>
  <c r="L103" s="1"/>
  <c r="J104"/>
  <c r="AA103" i="10"/>
  <c r="L58" i="17"/>
  <c r="R57"/>
  <c r="AS106"/>
  <c r="BB69"/>
  <c r="BD69" s="1"/>
  <c r="BA70"/>
  <c r="AX69"/>
  <c r="AW70"/>
  <c r="AP62"/>
  <c r="AR62" s="1"/>
  <c r="AM62"/>
  <c r="AQ62"/>
  <c r="AN63" s="1"/>
  <c r="AO63"/>
  <c r="AK63"/>
  <c r="X57"/>
  <c r="Z57" s="1"/>
  <c r="AE57" s="1"/>
  <c r="AC58"/>
  <c r="U58"/>
  <c r="W58" s="1"/>
  <c r="J58"/>
  <c r="V58"/>
  <c r="I58"/>
  <c r="G59"/>
  <c r="F136"/>
  <c r="C106" i="14"/>
  <c r="H105" i="4"/>
  <c r="O105"/>
  <c r="J105"/>
  <c r="I105"/>
  <c r="Q105"/>
  <c r="N105"/>
  <c r="R105"/>
  <c r="P105"/>
  <c r="B106"/>
  <c r="A107" i="1"/>
  <c r="Y118" i="30" l="1"/>
  <c r="V120"/>
  <c r="W119"/>
  <c r="X119" s="1"/>
  <c r="N120"/>
  <c r="O120" s="1"/>
  <c r="M121"/>
  <c r="Y119"/>
  <c r="AO130" i="26"/>
  <c r="AN130"/>
  <c r="AS130" s="1"/>
  <c r="AO118" i="25"/>
  <c r="AN118"/>
  <c r="AS118" s="1"/>
  <c r="P119" i="30"/>
  <c r="AP120" i="27"/>
  <c r="AO120"/>
  <c r="AT120" s="1"/>
  <c r="W411" i="12"/>
  <c r="Y411" s="1"/>
  <c r="Z411" s="1"/>
  <c r="AF411"/>
  <c r="V343" i="30"/>
  <c r="W342"/>
  <c r="X342" s="1"/>
  <c r="N411" i="12"/>
  <c r="P411" s="1"/>
  <c r="Q411" s="1"/>
  <c r="I419" i="30"/>
  <c r="J416"/>
  <c r="F416"/>
  <c r="F415"/>
  <c r="R419"/>
  <c r="S416"/>
  <c r="G106" i="4"/>
  <c r="F106"/>
  <c r="AU77" i="9"/>
  <c r="AG426"/>
  <c r="AG415"/>
  <c r="E416" i="20"/>
  <c r="D416"/>
  <c r="J416" i="4"/>
  <c r="G416"/>
  <c r="F416"/>
  <c r="H416"/>
  <c r="R416"/>
  <c r="P416"/>
  <c r="M416"/>
  <c r="E416"/>
  <c r="K416"/>
  <c r="N416"/>
  <c r="O416"/>
  <c r="I416"/>
  <c r="Q416"/>
  <c r="L416"/>
  <c r="D416"/>
  <c r="E416" i="27"/>
  <c r="D416"/>
  <c r="D417" i="12"/>
  <c r="D416"/>
  <c r="D418"/>
  <c r="AH416" i="24"/>
  <c r="N416"/>
  <c r="X416"/>
  <c r="D416"/>
  <c r="AP415" i="27"/>
  <c r="G415"/>
  <c r="L415" s="1"/>
  <c r="O415"/>
  <c r="T415" s="1"/>
  <c r="AH411" i="12"/>
  <c r="AI411" s="1"/>
  <c r="B417" i="24"/>
  <c r="B417" i="12"/>
  <c r="B417" i="27"/>
  <c r="B417" i="26"/>
  <c r="D417" s="1"/>
  <c r="B417" i="9"/>
  <c r="B417" i="25"/>
  <c r="D417" s="1"/>
  <c r="B417" i="23"/>
  <c r="D417" s="1"/>
  <c r="B417" i="20"/>
  <c r="B417" i="4"/>
  <c r="B417" i="14"/>
  <c r="C417" s="1"/>
  <c r="B417" i="16"/>
  <c r="B417" i="17"/>
  <c r="D417" s="1"/>
  <c r="AO415" i="27"/>
  <c r="Y415" i="9"/>
  <c r="I426"/>
  <c r="Y418"/>
  <c r="I415"/>
  <c r="Q415"/>
  <c r="Q426"/>
  <c r="E416" i="16"/>
  <c r="D416"/>
  <c r="AF416" i="26"/>
  <c r="AE416"/>
  <c r="AJ416" s="1"/>
  <c r="AN416"/>
  <c r="AS416" s="1"/>
  <c r="AO416"/>
  <c r="F416"/>
  <c r="K416" s="1"/>
  <c r="N416"/>
  <c r="S416" s="1"/>
  <c r="AO416" i="9"/>
  <c r="E416"/>
  <c r="R426" s="1"/>
  <c r="E417"/>
  <c r="AH426" s="1"/>
  <c r="E415"/>
  <c r="AE416" i="25"/>
  <c r="F416"/>
  <c r="AF416"/>
  <c r="AO416"/>
  <c r="D419" i="1"/>
  <c r="B418" i="30"/>
  <c r="AS77" i="9"/>
  <c r="AR77"/>
  <c r="AT123" i="26"/>
  <c r="J421"/>
  <c r="H422"/>
  <c r="O421"/>
  <c r="P422"/>
  <c r="R421"/>
  <c r="AT114" i="25"/>
  <c r="AR115"/>
  <c r="AS116" s="1"/>
  <c r="AU117" i="27"/>
  <c r="AS126"/>
  <c r="P423"/>
  <c r="S429"/>
  <c r="Q430"/>
  <c r="K429"/>
  <c r="I430"/>
  <c r="S79" i="20"/>
  <c r="U79" s="1"/>
  <c r="E106" i="4"/>
  <c r="D106"/>
  <c r="L106"/>
  <c r="M106"/>
  <c r="K106"/>
  <c r="AG117" i="27"/>
  <c r="AF117"/>
  <c r="AE120" i="26"/>
  <c r="AF120"/>
  <c r="AB89" i="27"/>
  <c r="AC88"/>
  <c r="AD88" s="1"/>
  <c r="AL72"/>
  <c r="AH73" s="1"/>
  <c r="AJ73" s="1"/>
  <c r="AK74" s="1"/>
  <c r="U79" i="24"/>
  <c r="U104" i="16"/>
  <c r="AF79" i="24"/>
  <c r="AK75" i="26"/>
  <c r="Q104" i="16"/>
  <c r="T104" s="1"/>
  <c r="V103"/>
  <c r="O105"/>
  <c r="AE80" i="24"/>
  <c r="AC80"/>
  <c r="AB80"/>
  <c r="Z81" s="1"/>
  <c r="T79"/>
  <c r="Q80"/>
  <c r="P80"/>
  <c r="R105" i="16"/>
  <c r="P105"/>
  <c r="AJ80" i="25"/>
  <c r="AK79"/>
  <c r="E106" i="16"/>
  <c r="D106"/>
  <c r="T123" i="26"/>
  <c r="U123" i="27"/>
  <c r="M124"/>
  <c r="O125"/>
  <c r="K125"/>
  <c r="L126" s="1"/>
  <c r="S124"/>
  <c r="N126" i="26"/>
  <c r="S126" s="1"/>
  <c r="J125"/>
  <c r="L125" s="1"/>
  <c r="R124"/>
  <c r="N125" i="25"/>
  <c r="P125"/>
  <c r="O126" s="1"/>
  <c r="R124"/>
  <c r="AE116"/>
  <c r="H125"/>
  <c r="J125" s="1"/>
  <c r="K125"/>
  <c r="T123"/>
  <c r="L124"/>
  <c r="I140"/>
  <c r="L78" i="24"/>
  <c r="AN72"/>
  <c r="AP72" s="1"/>
  <c r="AJ73"/>
  <c r="AL73" s="1"/>
  <c r="AJ74" s="1"/>
  <c r="AO73"/>
  <c r="H79"/>
  <c r="K79"/>
  <c r="I79"/>
  <c r="M112" i="23"/>
  <c r="G81" i="20"/>
  <c r="I80"/>
  <c r="H81" s="1"/>
  <c r="W82" s="1"/>
  <c r="J113" i="23"/>
  <c r="K113" s="1"/>
  <c r="L114" s="1"/>
  <c r="U67"/>
  <c r="W67" s="1"/>
  <c r="Q68"/>
  <c r="Q80" i="20"/>
  <c r="T80"/>
  <c r="O81"/>
  <c r="H114" i="23"/>
  <c r="G115" s="1"/>
  <c r="I114"/>
  <c r="F115"/>
  <c r="P115"/>
  <c r="X65" i="20"/>
  <c r="Z65" s="1"/>
  <c r="AA65" s="1"/>
  <c r="AD64"/>
  <c r="T59" i="14"/>
  <c r="P60"/>
  <c r="R60" s="1"/>
  <c r="S61" s="1"/>
  <c r="O58" i="17"/>
  <c r="Q58" s="1"/>
  <c r="S58" s="1"/>
  <c r="L80" i="20"/>
  <c r="AI59" i="16"/>
  <c r="AL59"/>
  <c r="AH59"/>
  <c r="Y61"/>
  <c r="AA61" s="1"/>
  <c r="AC60"/>
  <c r="AE60" s="1"/>
  <c r="X61"/>
  <c r="G105"/>
  <c r="I104"/>
  <c r="L104" s="1"/>
  <c r="N103"/>
  <c r="H105"/>
  <c r="J105"/>
  <c r="K58" i="17"/>
  <c r="M58" s="1"/>
  <c r="R58" s="1"/>
  <c r="AA57"/>
  <c r="X58" s="1"/>
  <c r="Y58"/>
  <c r="AU106"/>
  <c r="AT106" s="1"/>
  <c r="AS107" s="1"/>
  <c r="AU107" s="1"/>
  <c r="AT107" s="1"/>
  <c r="AY69"/>
  <c r="AV70" s="1"/>
  <c r="BC69"/>
  <c r="AZ70" s="1"/>
  <c r="AJ63"/>
  <c r="AL63" s="1"/>
  <c r="AQ63" s="1"/>
  <c r="AI64"/>
  <c r="AH64" s="1"/>
  <c r="AG65" s="1"/>
  <c r="AB58"/>
  <c r="AD58" s="1"/>
  <c r="AF58" s="1"/>
  <c r="T59"/>
  <c r="H59"/>
  <c r="F137"/>
  <c r="C107" i="14"/>
  <c r="H106" i="4"/>
  <c r="I106"/>
  <c r="Q106"/>
  <c r="R106"/>
  <c r="J106"/>
  <c r="N106"/>
  <c r="P106"/>
  <c r="O106"/>
  <c r="B107"/>
  <c r="A108" i="1"/>
  <c r="AO121" i="27" l="1"/>
  <c r="AT121" s="1"/>
  <c r="AP121"/>
  <c r="W120" i="30"/>
  <c r="X120" s="1"/>
  <c r="V121"/>
  <c r="P120"/>
  <c r="AO119" i="25"/>
  <c r="AN119"/>
  <c r="AS119" s="1"/>
  <c r="AO131" i="26"/>
  <c r="AN131"/>
  <c r="AS131" s="1"/>
  <c r="M122" i="30"/>
  <c r="N121"/>
  <c r="O121" s="1"/>
  <c r="W343"/>
  <c r="AN417" i="26"/>
  <c r="AS417" s="1"/>
  <c r="AO416" i="27"/>
  <c r="U419" i="30"/>
  <c r="T416"/>
  <c r="G416"/>
  <c r="S419" s="1"/>
  <c r="G415"/>
  <c r="L419"/>
  <c r="K416"/>
  <c r="G107" i="4"/>
  <c r="F107"/>
  <c r="B418" i="24"/>
  <c r="B418" i="12"/>
  <c r="B418" i="26"/>
  <c r="D418" s="1"/>
  <c r="B418" i="25"/>
  <c r="D418" s="1"/>
  <c r="B418" i="9"/>
  <c r="B418" i="27"/>
  <c r="B418" i="23"/>
  <c r="D418" s="1"/>
  <c r="B418" i="16"/>
  <c r="B418" i="14"/>
  <c r="C418" s="1"/>
  <c r="B418" i="4"/>
  <c r="B418" i="20"/>
  <c r="B418" i="17"/>
  <c r="D418" s="1"/>
  <c r="Z418" i="9"/>
  <c r="J426"/>
  <c r="J415"/>
  <c r="D417" i="16"/>
  <c r="E417"/>
  <c r="H417" i="4"/>
  <c r="G417"/>
  <c r="F417"/>
  <c r="Q417"/>
  <c r="K417"/>
  <c r="N417"/>
  <c r="I417"/>
  <c r="D417"/>
  <c r="L417"/>
  <c r="O417"/>
  <c r="P417"/>
  <c r="R417"/>
  <c r="J417"/>
  <c r="E417"/>
  <c r="M417"/>
  <c r="AO417" i="9"/>
  <c r="F417"/>
  <c r="AI426" s="1"/>
  <c r="F415"/>
  <c r="F416"/>
  <c r="S426" s="1"/>
  <c r="D417" i="27"/>
  <c r="E417"/>
  <c r="AH417" i="24"/>
  <c r="N417"/>
  <c r="X417"/>
  <c r="D417"/>
  <c r="AB430" i="12"/>
  <c r="AB416"/>
  <c r="S430"/>
  <c r="S416"/>
  <c r="AH415" i="9"/>
  <c r="D420" i="1"/>
  <c r="B419" i="30"/>
  <c r="R415" i="9"/>
  <c r="S415" s="1"/>
  <c r="Z415"/>
  <c r="E417" i="20"/>
  <c r="D417"/>
  <c r="F417" i="25"/>
  <c r="K417" s="1"/>
  <c r="AO417"/>
  <c r="AE417"/>
  <c r="AJ417" s="1"/>
  <c r="AN417"/>
  <c r="AS417" s="1"/>
  <c r="AF417"/>
  <c r="AE418" s="1"/>
  <c r="AO417" i="26"/>
  <c r="F417"/>
  <c r="K417" s="1"/>
  <c r="AF417"/>
  <c r="AE417"/>
  <c r="AJ417" s="1"/>
  <c r="N417"/>
  <c r="S417" s="1"/>
  <c r="E416" i="12"/>
  <c r="K430" s="1"/>
  <c r="E418"/>
  <c r="AC430" s="1"/>
  <c r="E417"/>
  <c r="T430" s="1"/>
  <c r="J416"/>
  <c r="J430"/>
  <c r="G416" i="27"/>
  <c r="L416" s="1"/>
  <c r="AP416"/>
  <c r="O416"/>
  <c r="T416" s="1"/>
  <c r="AT77" i="9"/>
  <c r="AV77" s="1"/>
  <c r="AQ78"/>
  <c r="AR124" i="26"/>
  <c r="AT124" s="1"/>
  <c r="AR125" s="1"/>
  <c r="AT125" s="1"/>
  <c r="P423"/>
  <c r="R422"/>
  <c r="O422"/>
  <c r="H423"/>
  <c r="J422"/>
  <c r="AT115" i="25"/>
  <c r="AR116"/>
  <c r="AU118" i="27"/>
  <c r="AS127"/>
  <c r="I431"/>
  <c r="K430"/>
  <c r="Q431"/>
  <c r="S430"/>
  <c r="P424"/>
  <c r="E107" i="4"/>
  <c r="D107"/>
  <c r="M107"/>
  <c r="K107"/>
  <c r="L107"/>
  <c r="AG118" i="27"/>
  <c r="AF118"/>
  <c r="AF121" i="26"/>
  <c r="AE121"/>
  <c r="Z89" i="27"/>
  <c r="X89"/>
  <c r="W90" s="1"/>
  <c r="Y89"/>
  <c r="AA89" s="1"/>
  <c r="AC89" s="1"/>
  <c r="Z90" s="1"/>
  <c r="AI73"/>
  <c r="Q105" i="16"/>
  <c r="T105" s="1"/>
  <c r="AM72" i="27"/>
  <c r="AL73"/>
  <c r="V79" i="24"/>
  <c r="AG76" i="26"/>
  <c r="AI76" s="1"/>
  <c r="AJ77" s="1"/>
  <c r="AH76"/>
  <c r="AL75"/>
  <c r="V104" i="16"/>
  <c r="P106"/>
  <c r="O106"/>
  <c r="R80" i="24"/>
  <c r="Q81" s="1"/>
  <c r="AD80"/>
  <c r="AF80" s="1"/>
  <c r="AA81"/>
  <c r="U80"/>
  <c r="S80"/>
  <c r="U105" i="16"/>
  <c r="R106"/>
  <c r="T125" i="27"/>
  <c r="AG80" i="25"/>
  <c r="AI80" s="1"/>
  <c r="AL79"/>
  <c r="AH80"/>
  <c r="E107" i="16"/>
  <c r="D107"/>
  <c r="T124" i="26"/>
  <c r="U124" i="27"/>
  <c r="M125"/>
  <c r="S125"/>
  <c r="K126"/>
  <c r="L127" s="1"/>
  <c r="O126"/>
  <c r="T126" s="1"/>
  <c r="N127" i="26"/>
  <c r="S127" s="1"/>
  <c r="R125"/>
  <c r="J126"/>
  <c r="L126" s="1"/>
  <c r="S125" i="25"/>
  <c r="P126"/>
  <c r="O127" s="1"/>
  <c r="R125"/>
  <c r="N126"/>
  <c r="AE117"/>
  <c r="H126"/>
  <c r="J126" s="1"/>
  <c r="T124"/>
  <c r="L125"/>
  <c r="K127"/>
  <c r="I141"/>
  <c r="AK74" i="24"/>
  <c r="AN73"/>
  <c r="AP73" s="1"/>
  <c r="J79"/>
  <c r="L79" s="1"/>
  <c r="G80"/>
  <c r="I80" s="1"/>
  <c r="F80"/>
  <c r="M113" i="23"/>
  <c r="J80" i="20"/>
  <c r="H115" i="23"/>
  <c r="G116" s="1"/>
  <c r="R80" i="20"/>
  <c r="P81"/>
  <c r="Q81" s="1"/>
  <c r="I115" i="23"/>
  <c r="V68"/>
  <c r="S68"/>
  <c r="T68" s="1"/>
  <c r="R68"/>
  <c r="J114"/>
  <c r="K114" s="1"/>
  <c r="P116"/>
  <c r="F116"/>
  <c r="Y65" i="20"/>
  <c r="AB65" s="1"/>
  <c r="AC65"/>
  <c r="O61" i="14"/>
  <c r="P61" s="1"/>
  <c r="R61" s="1"/>
  <c r="T60"/>
  <c r="Q61"/>
  <c r="M105" i="16"/>
  <c r="P59" i="17"/>
  <c r="L59"/>
  <c r="G82" i="20"/>
  <c r="I81"/>
  <c r="AK59" i="16"/>
  <c r="AM59" s="1"/>
  <c r="AG60"/>
  <c r="AF60"/>
  <c r="AD61"/>
  <c r="Z61"/>
  <c r="G106"/>
  <c r="I105"/>
  <c r="L105" s="1"/>
  <c r="M104"/>
  <c r="H106"/>
  <c r="J106"/>
  <c r="N58" i="17"/>
  <c r="AX70"/>
  <c r="AY70" s="1"/>
  <c r="AV71" s="1"/>
  <c r="AW71"/>
  <c r="BB70"/>
  <c r="BD70" s="1"/>
  <c r="BA71"/>
  <c r="Z58"/>
  <c r="AA58" s="1"/>
  <c r="AN64"/>
  <c r="AS108"/>
  <c r="AU108" s="1"/>
  <c r="AT108" s="1"/>
  <c r="AP63"/>
  <c r="AR63" s="1"/>
  <c r="J59"/>
  <c r="O59" s="1"/>
  <c r="AM63"/>
  <c r="AO64"/>
  <c r="AK64"/>
  <c r="AC59"/>
  <c r="U59"/>
  <c r="W59" s="1"/>
  <c r="Y59"/>
  <c r="V59"/>
  <c r="G60"/>
  <c r="I59"/>
  <c r="F138"/>
  <c r="C108" i="14"/>
  <c r="B108" i="4"/>
  <c r="O107"/>
  <c r="Q107"/>
  <c r="R107"/>
  <c r="P107"/>
  <c r="I107"/>
  <c r="N107"/>
  <c r="J107"/>
  <c r="H107"/>
  <c r="A109" i="1"/>
  <c r="P121" i="30" l="1"/>
  <c r="AP122" i="27"/>
  <c r="AO122"/>
  <c r="AT122" s="1"/>
  <c r="N122" i="30"/>
  <c r="O122" s="1"/>
  <c r="M123"/>
  <c r="AO132" i="26"/>
  <c r="AN132"/>
  <c r="AS132" s="1"/>
  <c r="AO120" i="25"/>
  <c r="AN120"/>
  <c r="AS120" s="1"/>
  <c r="W121" i="30"/>
  <c r="X121" s="1"/>
  <c r="V122"/>
  <c r="Y120"/>
  <c r="Y121" s="1"/>
  <c r="AA415" i="9"/>
  <c r="AO417" i="27"/>
  <c r="AE418" i="26"/>
  <c r="AN418"/>
  <c r="AS418" s="1"/>
  <c r="AI415" i="9"/>
  <c r="O416" i="30"/>
  <c r="D420"/>
  <c r="D419"/>
  <c r="J419"/>
  <c r="L416"/>
  <c r="S126" i="25"/>
  <c r="AU78" i="9"/>
  <c r="B419" i="24"/>
  <c r="B419" i="12"/>
  <c r="B419" i="27"/>
  <c r="B419" i="26"/>
  <c r="D419" s="1"/>
  <c r="B419" i="9"/>
  <c r="B419" i="25"/>
  <c r="D419" s="1"/>
  <c r="B419" i="20"/>
  <c r="B419" i="16"/>
  <c r="B419" i="4"/>
  <c r="B419" i="23"/>
  <c r="D419" s="1"/>
  <c r="B419" i="14"/>
  <c r="C419" s="1"/>
  <c r="B419" i="17"/>
  <c r="D419" s="1"/>
  <c r="G417" i="27"/>
  <c r="L417" s="1"/>
  <c r="AP417"/>
  <c r="O417"/>
  <c r="T417" s="1"/>
  <c r="AA418" i="9"/>
  <c r="K426"/>
  <c r="G418" i="4"/>
  <c r="F418"/>
  <c r="J418"/>
  <c r="I418"/>
  <c r="O418"/>
  <c r="Q418"/>
  <c r="R418"/>
  <c r="K418"/>
  <c r="L418"/>
  <c r="P418"/>
  <c r="H418"/>
  <c r="N418"/>
  <c r="E418"/>
  <c r="M418"/>
  <c r="D418"/>
  <c r="E418" i="16"/>
  <c r="D418"/>
  <c r="E418" i="27"/>
  <c r="D418"/>
  <c r="AF418" i="25"/>
  <c r="AO418"/>
  <c r="F418"/>
  <c r="K418" s="1"/>
  <c r="AN418"/>
  <c r="AS418" s="1"/>
  <c r="F418" i="12"/>
  <c r="AD430" s="1"/>
  <c r="F417"/>
  <c r="U430" s="1"/>
  <c r="F416"/>
  <c r="L430" s="1"/>
  <c r="G108" i="4"/>
  <c r="F108"/>
  <c r="K416" i="12"/>
  <c r="D421" i="1"/>
  <c r="B420" i="30"/>
  <c r="T416" i="12"/>
  <c r="U416" s="1"/>
  <c r="AC416"/>
  <c r="AD416" s="1"/>
  <c r="K415" i="9"/>
  <c r="L415" s="1"/>
  <c r="D418" i="20"/>
  <c r="E418"/>
  <c r="AO418" i="9"/>
  <c r="G417"/>
  <c r="AJ426" s="1"/>
  <c r="G415"/>
  <c r="G416"/>
  <c r="T426" s="1"/>
  <c r="AO418" i="26"/>
  <c r="AF418"/>
  <c r="F418"/>
  <c r="K418" s="1"/>
  <c r="N418"/>
  <c r="S418" s="1"/>
  <c r="AH418" i="24"/>
  <c r="N418"/>
  <c r="X418"/>
  <c r="D418"/>
  <c r="AR78" i="9"/>
  <c r="AS78"/>
  <c r="AR126" i="26"/>
  <c r="AT126" s="1"/>
  <c r="H424"/>
  <c r="J423"/>
  <c r="O423"/>
  <c r="R423"/>
  <c r="P424"/>
  <c r="AT116" i="25"/>
  <c r="AR117"/>
  <c r="AU119" i="27"/>
  <c r="AS128"/>
  <c r="Q432"/>
  <c r="S431"/>
  <c r="I432"/>
  <c r="K431"/>
  <c r="P425"/>
  <c r="S80" i="20"/>
  <c r="U80" s="1"/>
  <c r="K80"/>
  <c r="M80" s="1"/>
  <c r="E108" i="4"/>
  <c r="D108"/>
  <c r="L108"/>
  <c r="M108"/>
  <c r="K108"/>
  <c r="AE122" i="26"/>
  <c r="AF122"/>
  <c r="AF119" i="27"/>
  <c r="AG119"/>
  <c r="AD89"/>
  <c r="AB90"/>
  <c r="X90"/>
  <c r="W91" s="1"/>
  <c r="Y90"/>
  <c r="AA90" s="1"/>
  <c r="AC90" s="1"/>
  <c r="AM73"/>
  <c r="AH74"/>
  <c r="AJ74" s="1"/>
  <c r="AK75" s="1"/>
  <c r="AI74"/>
  <c r="AK76" i="26"/>
  <c r="U106" i="16"/>
  <c r="Q106"/>
  <c r="T106" s="1"/>
  <c r="V105"/>
  <c r="R107"/>
  <c r="P81" i="24"/>
  <c r="R81" s="1"/>
  <c r="P82" s="1"/>
  <c r="T80"/>
  <c r="V80" s="1"/>
  <c r="AE81"/>
  <c r="AC81"/>
  <c r="AB81"/>
  <c r="S81"/>
  <c r="P107" i="16"/>
  <c r="O107"/>
  <c r="AJ81" i="25"/>
  <c r="AK80"/>
  <c r="E108" i="16"/>
  <c r="D108"/>
  <c r="T125" i="26"/>
  <c r="M126" i="27"/>
  <c r="U125"/>
  <c r="O127"/>
  <c r="K127"/>
  <c r="L128" s="1"/>
  <c r="S126"/>
  <c r="J127" i="26"/>
  <c r="R126"/>
  <c r="N128"/>
  <c r="S128" s="1"/>
  <c r="N127" i="25"/>
  <c r="P127"/>
  <c r="O128" s="1"/>
  <c r="R126"/>
  <c r="AE118"/>
  <c r="H127"/>
  <c r="J127" s="1"/>
  <c r="K128" s="1"/>
  <c r="T125"/>
  <c r="L126"/>
  <c r="I142"/>
  <c r="AM74" i="24"/>
  <c r="AL74"/>
  <c r="AO74"/>
  <c r="M114" i="23"/>
  <c r="H80" i="24"/>
  <c r="G81" s="1"/>
  <c r="K80"/>
  <c r="L115" i="23"/>
  <c r="H116"/>
  <c r="G117" s="1"/>
  <c r="J115"/>
  <c r="K115" s="1"/>
  <c r="L116" s="1"/>
  <c r="U68"/>
  <c r="W68" s="1"/>
  <c r="Q69"/>
  <c r="P82" i="20"/>
  <c r="R81"/>
  <c r="S81" s="1"/>
  <c r="O82"/>
  <c r="T81"/>
  <c r="I116" i="23"/>
  <c r="F117"/>
  <c r="P117"/>
  <c r="X66" i="20"/>
  <c r="Z66" s="1"/>
  <c r="AA66" s="1"/>
  <c r="AD65"/>
  <c r="T61" i="14"/>
  <c r="M62"/>
  <c r="N62" s="1"/>
  <c r="L81" i="20"/>
  <c r="Q59" i="17"/>
  <c r="S59" s="1"/>
  <c r="H82" i="20"/>
  <c r="W83" s="1"/>
  <c r="J81"/>
  <c r="K81" s="1"/>
  <c r="J107" i="16"/>
  <c r="AI60"/>
  <c r="AL60"/>
  <c r="AH60"/>
  <c r="Y62"/>
  <c r="AA62" s="1"/>
  <c r="X62"/>
  <c r="AC61"/>
  <c r="AE61" s="1"/>
  <c r="I106"/>
  <c r="L106" s="1"/>
  <c r="G107"/>
  <c r="N104"/>
  <c r="N105" s="1"/>
  <c r="M106"/>
  <c r="H107"/>
  <c r="P60" i="17"/>
  <c r="BC70"/>
  <c r="AZ71" s="1"/>
  <c r="BB71" s="1"/>
  <c r="BD71" s="1"/>
  <c r="AE58"/>
  <c r="AB59" s="1"/>
  <c r="AD59" s="1"/>
  <c r="AF59" s="1"/>
  <c r="AX71"/>
  <c r="AY71" s="1"/>
  <c r="AV72" s="1"/>
  <c r="AW73" s="1"/>
  <c r="AW72"/>
  <c r="K59"/>
  <c r="M59" s="1"/>
  <c r="N59" s="1"/>
  <c r="AS109"/>
  <c r="AU109" s="1"/>
  <c r="AT109" s="1"/>
  <c r="AJ64"/>
  <c r="AL64" s="1"/>
  <c r="AQ64" s="1"/>
  <c r="AI65"/>
  <c r="AH65" s="1"/>
  <c r="AG66" s="1"/>
  <c r="T60"/>
  <c r="X59"/>
  <c r="Z59" s="1"/>
  <c r="AA59" s="1"/>
  <c r="H60"/>
  <c r="F139"/>
  <c r="C109" i="14"/>
  <c r="B109" i="4"/>
  <c r="O108"/>
  <c r="I108"/>
  <c r="N108"/>
  <c r="H108"/>
  <c r="R108"/>
  <c r="J108"/>
  <c r="P108"/>
  <c r="Q108"/>
  <c r="A110" i="1"/>
  <c r="W122" i="30" l="1"/>
  <c r="X122" s="1"/>
  <c r="V123"/>
  <c r="N123"/>
  <c r="O123" s="1"/>
  <c r="M124"/>
  <c r="AO123" i="27"/>
  <c r="AT123" s="1"/>
  <c r="AP123"/>
  <c r="AE419" i="26"/>
  <c r="AJ419" s="1"/>
  <c r="Y122" i="30"/>
  <c r="AN121" i="25"/>
  <c r="AO121"/>
  <c r="AO133" i="26"/>
  <c r="AN133"/>
  <c r="AS133" s="1"/>
  <c r="P122" i="30"/>
  <c r="P123" s="1"/>
  <c r="V346"/>
  <c r="T415" i="9"/>
  <c r="V415" s="1"/>
  <c r="W415" s="1"/>
  <c r="AB415"/>
  <c r="AD415" s="1"/>
  <c r="AE415" s="1"/>
  <c r="AJ415"/>
  <c r="AL415" s="1"/>
  <c r="AM415" s="1"/>
  <c r="L416" i="12"/>
  <c r="J423" i="30"/>
  <c r="I420"/>
  <c r="S423"/>
  <c r="R420"/>
  <c r="E420"/>
  <c r="E419"/>
  <c r="I423" s="1"/>
  <c r="G109" i="4"/>
  <c r="F109"/>
  <c r="B420" i="24"/>
  <c r="B420" i="26"/>
  <c r="D420" s="1"/>
  <c r="B420" i="12"/>
  <c r="B420" i="9"/>
  <c r="B420" i="25"/>
  <c r="D420" s="1"/>
  <c r="B420" i="27"/>
  <c r="B420" i="23"/>
  <c r="D420" s="1"/>
  <c r="B420" i="14"/>
  <c r="C420" s="1"/>
  <c r="B420" i="4"/>
  <c r="B420" i="16"/>
  <c r="B420" i="20"/>
  <c r="B420" i="17"/>
  <c r="D420" s="1"/>
  <c r="D419" i="16"/>
  <c r="E419"/>
  <c r="AF419" i="25"/>
  <c r="AE420" s="1"/>
  <c r="F419"/>
  <c r="AO419"/>
  <c r="AN420" s="1"/>
  <c r="AE419"/>
  <c r="AN419"/>
  <c r="AS419" s="1"/>
  <c r="AO419" i="26"/>
  <c r="AN420" s="1"/>
  <c r="AS420" s="1"/>
  <c r="F419"/>
  <c r="K419" s="1"/>
  <c r="AF419"/>
  <c r="AE420" s="1"/>
  <c r="AJ420" s="1"/>
  <c r="AN419"/>
  <c r="AS419" s="1"/>
  <c r="N419"/>
  <c r="S419" s="1"/>
  <c r="G416" i="12"/>
  <c r="M430" s="1"/>
  <c r="G418"/>
  <c r="AE430" s="1"/>
  <c r="G417"/>
  <c r="V430" s="1"/>
  <c r="L426" i="9"/>
  <c r="AB418"/>
  <c r="D422" i="1"/>
  <c r="B421" i="30"/>
  <c r="G418" i="27"/>
  <c r="L418" s="1"/>
  <c r="AP418"/>
  <c r="O418"/>
  <c r="T418" s="1"/>
  <c r="AO418"/>
  <c r="AT418" s="1"/>
  <c r="J419" i="4"/>
  <c r="G419"/>
  <c r="F419"/>
  <c r="I419"/>
  <c r="R419"/>
  <c r="Q419"/>
  <c r="H419"/>
  <c r="E419"/>
  <c r="L419"/>
  <c r="K419"/>
  <c r="P419"/>
  <c r="N419"/>
  <c r="O419"/>
  <c r="D419"/>
  <c r="M419"/>
  <c r="E419" i="20"/>
  <c r="D419"/>
  <c r="AO419" i="9"/>
  <c r="D420"/>
  <c r="D421"/>
  <c r="D419"/>
  <c r="D419" i="27"/>
  <c r="E419"/>
  <c r="AH419" i="24"/>
  <c r="N419"/>
  <c r="X419"/>
  <c r="D419"/>
  <c r="N415" i="9"/>
  <c r="O415" s="1"/>
  <c r="AT78"/>
  <c r="AV78" s="1"/>
  <c r="AQ79"/>
  <c r="AR127" i="26"/>
  <c r="AT127" s="1"/>
  <c r="O424"/>
  <c r="J424"/>
  <c r="H425"/>
  <c r="P425"/>
  <c r="R424"/>
  <c r="AT117" i="25"/>
  <c r="AR118"/>
  <c r="AU120" i="27"/>
  <c r="AS129"/>
  <c r="K432"/>
  <c r="I433"/>
  <c r="S432"/>
  <c r="Q433"/>
  <c r="P426"/>
  <c r="E109" i="4"/>
  <c r="D109"/>
  <c r="M109"/>
  <c r="K109"/>
  <c r="L109"/>
  <c r="AG120" i="27"/>
  <c r="AF120"/>
  <c r="AE123" i="26"/>
  <c r="AF123"/>
  <c r="AD90" i="27"/>
  <c r="Y91"/>
  <c r="AA91" s="1"/>
  <c r="Z91"/>
  <c r="AB91"/>
  <c r="X91"/>
  <c r="W92" s="1"/>
  <c r="AL74"/>
  <c r="AI75" s="1"/>
  <c r="AH77" i="26"/>
  <c r="AG77"/>
  <c r="AI77" s="1"/>
  <c r="AJ78" s="1"/>
  <c r="AL76"/>
  <c r="P108" i="16"/>
  <c r="U107"/>
  <c r="V106"/>
  <c r="U81" i="24"/>
  <c r="R108" i="16"/>
  <c r="AD81" i="24"/>
  <c r="AF81" s="1"/>
  <c r="AA82"/>
  <c r="Z82"/>
  <c r="T81"/>
  <c r="Q82"/>
  <c r="R82" s="1"/>
  <c r="Q107" i="16"/>
  <c r="T107" s="1"/>
  <c r="O108"/>
  <c r="AH81" i="25"/>
  <c r="AL80"/>
  <c r="AG81"/>
  <c r="AI81" s="1"/>
  <c r="T127" i="27"/>
  <c r="E109" i="16"/>
  <c r="O109" s="1"/>
  <c r="D109"/>
  <c r="U126" i="27"/>
  <c r="M127"/>
  <c r="S127"/>
  <c r="K128"/>
  <c r="L129" s="1"/>
  <c r="O128"/>
  <c r="T128" s="1"/>
  <c r="L127" i="26"/>
  <c r="T126"/>
  <c r="N129"/>
  <c r="R127"/>
  <c r="J128"/>
  <c r="S127" i="25"/>
  <c r="P128"/>
  <c r="O129" s="1"/>
  <c r="R127"/>
  <c r="N128"/>
  <c r="S128" s="1"/>
  <c r="AE119"/>
  <c r="H128"/>
  <c r="J128" s="1"/>
  <c r="T126"/>
  <c r="L127"/>
  <c r="I143"/>
  <c r="AK75" i="24"/>
  <c r="AM75" s="1"/>
  <c r="AN74"/>
  <c r="AJ75"/>
  <c r="F81"/>
  <c r="H81" s="1"/>
  <c r="F82" s="1"/>
  <c r="J80"/>
  <c r="L80" s="1"/>
  <c r="I81"/>
  <c r="M115" i="23"/>
  <c r="Q82" i="20"/>
  <c r="P83" s="1"/>
  <c r="H117" i="23"/>
  <c r="G118" s="1"/>
  <c r="O83" i="20"/>
  <c r="T82"/>
  <c r="I117" i="23"/>
  <c r="J116"/>
  <c r="K116" s="1"/>
  <c r="L117" s="1"/>
  <c r="V69"/>
  <c r="R69"/>
  <c r="S69"/>
  <c r="T69" s="1"/>
  <c r="U81" i="20"/>
  <c r="P118" i="23"/>
  <c r="F118"/>
  <c r="AC66" i="20"/>
  <c r="Y66"/>
  <c r="AB66" s="1"/>
  <c r="S62" i="14"/>
  <c r="O62"/>
  <c r="M63" s="1"/>
  <c r="Q62"/>
  <c r="BA72" i="17"/>
  <c r="M81" i="20"/>
  <c r="G83"/>
  <c r="I82"/>
  <c r="H108" i="16"/>
  <c r="AF61"/>
  <c r="AK60"/>
  <c r="AM60" s="1"/>
  <c r="AG61"/>
  <c r="Z62"/>
  <c r="AD62"/>
  <c r="M107"/>
  <c r="G108"/>
  <c r="I107"/>
  <c r="L107" s="1"/>
  <c r="N106"/>
  <c r="J108"/>
  <c r="L60" i="17"/>
  <c r="BC71"/>
  <c r="AZ72" s="1"/>
  <c r="BA73" s="1"/>
  <c r="R59"/>
  <c r="AN65"/>
  <c r="AS110"/>
  <c r="AX72"/>
  <c r="AY72" s="1"/>
  <c r="AP64"/>
  <c r="AR64" s="1"/>
  <c r="AM64"/>
  <c r="AO65"/>
  <c r="AK65"/>
  <c r="AE59"/>
  <c r="J60"/>
  <c r="V60"/>
  <c r="U60"/>
  <c r="W60" s="1"/>
  <c r="Y60"/>
  <c r="AC60"/>
  <c r="I60"/>
  <c r="G61"/>
  <c r="F140"/>
  <c r="C110" i="14"/>
  <c r="O109" i="4"/>
  <c r="H109"/>
  <c r="J109"/>
  <c r="N109"/>
  <c r="P109"/>
  <c r="Q109"/>
  <c r="R109"/>
  <c r="I109"/>
  <c r="B110"/>
  <c r="A111" i="1"/>
  <c r="AC91" i="27" l="1"/>
  <c r="AN122" i="25"/>
  <c r="AS122" s="1"/>
  <c r="AO122"/>
  <c r="AO124" i="27"/>
  <c r="AT124" s="1"/>
  <c r="AP124"/>
  <c r="M125" i="30"/>
  <c r="N124"/>
  <c r="O124" s="1"/>
  <c r="V124"/>
  <c r="W123"/>
  <c r="X123" s="1"/>
  <c r="AO134" i="26"/>
  <c r="AN134"/>
  <c r="AS134" s="1"/>
  <c r="M416" i="12"/>
  <c r="V416"/>
  <c r="W346" i="30"/>
  <c r="AK77" i="26"/>
  <c r="AU79" i="9"/>
  <c r="J420" i="30"/>
  <c r="F420"/>
  <c r="F419"/>
  <c r="R423"/>
  <c r="S420"/>
  <c r="G110" i="4"/>
  <c r="F110"/>
  <c r="Y422" i="9"/>
  <c r="I419"/>
  <c r="Y419"/>
  <c r="I430"/>
  <c r="Q419"/>
  <c r="Q430"/>
  <c r="B421" i="24"/>
  <c r="B421" i="12"/>
  <c r="B421" i="27"/>
  <c r="B421" i="9"/>
  <c r="B421" i="26"/>
  <c r="D421" s="1"/>
  <c r="B421" i="25"/>
  <c r="D421" s="1"/>
  <c r="B421" i="23"/>
  <c r="D421" s="1"/>
  <c r="B421" i="20"/>
  <c r="B421" i="4"/>
  <c r="B421" i="14"/>
  <c r="C421" s="1"/>
  <c r="B421" i="16"/>
  <c r="B421" i="17"/>
  <c r="D421" s="1"/>
  <c r="E420" i="16"/>
  <c r="D420"/>
  <c r="E420" i="27"/>
  <c r="D420"/>
  <c r="AO420" i="9"/>
  <c r="E420"/>
  <c r="R430" s="1"/>
  <c r="E421"/>
  <c r="AH430" s="1"/>
  <c r="E419"/>
  <c r="AO420" i="26"/>
  <c r="AF420"/>
  <c r="F420"/>
  <c r="K420" s="1"/>
  <c r="N420"/>
  <c r="S420" s="1"/>
  <c r="G419" i="27"/>
  <c r="L419" s="1"/>
  <c r="AP419"/>
  <c r="O419"/>
  <c r="T419" s="1"/>
  <c r="AG430" i="9"/>
  <c r="AG419"/>
  <c r="AO419" i="27"/>
  <c r="AT419" s="1"/>
  <c r="D423" i="1"/>
  <c r="B422" i="30"/>
  <c r="D420" i="20"/>
  <c r="E420"/>
  <c r="R420" i="4"/>
  <c r="G420"/>
  <c r="F420"/>
  <c r="J420"/>
  <c r="N420"/>
  <c r="O420"/>
  <c r="I420"/>
  <c r="E420"/>
  <c r="K420"/>
  <c r="H420"/>
  <c r="M420"/>
  <c r="P420"/>
  <c r="Q420"/>
  <c r="L420"/>
  <c r="D420"/>
  <c r="AF420" i="25"/>
  <c r="AO420"/>
  <c r="F420"/>
  <c r="H418" i="12"/>
  <c r="AF430" s="1"/>
  <c r="H417"/>
  <c r="W430" s="1"/>
  <c r="H416"/>
  <c r="N430" s="1"/>
  <c r="AH420" i="24"/>
  <c r="N420"/>
  <c r="X420"/>
  <c r="D420"/>
  <c r="AE416" i="12"/>
  <c r="AR79" i="9"/>
  <c r="AS79"/>
  <c r="AR128" i="26"/>
  <c r="AT128" s="1"/>
  <c r="R425"/>
  <c r="P426"/>
  <c r="O425"/>
  <c r="H426"/>
  <c r="J425"/>
  <c r="AT118" i="25"/>
  <c r="AR119"/>
  <c r="AU121" i="27"/>
  <c r="AS130"/>
  <c r="P427"/>
  <c r="S433"/>
  <c r="Q434"/>
  <c r="K433"/>
  <c r="I434"/>
  <c r="E110" i="4"/>
  <c r="D110"/>
  <c r="L110"/>
  <c r="M110"/>
  <c r="K110"/>
  <c r="AF121" i="27"/>
  <c r="AG121"/>
  <c r="AF124" i="26"/>
  <c r="AE124"/>
  <c r="AB92" i="27"/>
  <c r="AD91"/>
  <c r="Y92"/>
  <c r="AA92" s="1"/>
  <c r="AC92" s="1"/>
  <c r="Z92"/>
  <c r="X92"/>
  <c r="W93" s="1"/>
  <c r="AB93" s="1"/>
  <c r="AM74"/>
  <c r="AH75"/>
  <c r="AJ75" s="1"/>
  <c r="AL75" s="1"/>
  <c r="AH78" i="26"/>
  <c r="AL77"/>
  <c r="AG78"/>
  <c r="AI78" s="1"/>
  <c r="AJ79" s="1"/>
  <c r="U108" i="16"/>
  <c r="V107"/>
  <c r="V81" i="24"/>
  <c r="P109" i="16"/>
  <c r="Q108"/>
  <c r="AB82" i="24"/>
  <c r="AA83" s="1"/>
  <c r="AE82"/>
  <c r="AC82"/>
  <c r="Q83"/>
  <c r="P83"/>
  <c r="U82"/>
  <c r="S82"/>
  <c r="T82" s="1"/>
  <c r="R109" i="16"/>
  <c r="AK81" i="25"/>
  <c r="AG82" s="1"/>
  <c r="AI82" s="1"/>
  <c r="AJ82"/>
  <c r="E110" i="16"/>
  <c r="D110"/>
  <c r="M128" i="27"/>
  <c r="U127"/>
  <c r="O129"/>
  <c r="K129"/>
  <c r="L130" s="1"/>
  <c r="S128"/>
  <c r="L128" i="26"/>
  <c r="T127"/>
  <c r="J129"/>
  <c r="K130" s="1"/>
  <c r="R128"/>
  <c r="S129" s="1"/>
  <c r="N130"/>
  <c r="S130" s="1"/>
  <c r="N129" i="25"/>
  <c r="P129"/>
  <c r="O130" s="1"/>
  <c r="R128"/>
  <c r="AE120"/>
  <c r="H129"/>
  <c r="J129" s="1"/>
  <c r="K130" s="1"/>
  <c r="K129"/>
  <c r="T127"/>
  <c r="L128"/>
  <c r="I144"/>
  <c r="AO75" i="24"/>
  <c r="AP74"/>
  <c r="AL75"/>
  <c r="K81"/>
  <c r="J81"/>
  <c r="G82"/>
  <c r="I82" s="1"/>
  <c r="M116" i="23"/>
  <c r="R82" i="20"/>
  <c r="H118" i="23"/>
  <c r="G119" s="1"/>
  <c r="J117"/>
  <c r="K117" s="1"/>
  <c r="Q83" i="20"/>
  <c r="O84"/>
  <c r="U69" i="23"/>
  <c r="W69" s="1"/>
  <c r="Q70"/>
  <c r="I118"/>
  <c r="F119"/>
  <c r="P119"/>
  <c r="AD66" i="20"/>
  <c r="X67"/>
  <c r="Z67" s="1"/>
  <c r="AA67" s="1"/>
  <c r="N63" i="14"/>
  <c r="P62"/>
  <c r="R62" s="1"/>
  <c r="T62" s="1"/>
  <c r="M108" i="16"/>
  <c r="L82" i="20"/>
  <c r="J82"/>
  <c r="K82" s="1"/>
  <c r="H83"/>
  <c r="W84" s="1"/>
  <c r="AI61" i="16"/>
  <c r="AH61"/>
  <c r="AL61"/>
  <c r="Y63"/>
  <c r="AA63" s="1"/>
  <c r="AC62"/>
  <c r="AE62" s="1"/>
  <c r="X63"/>
  <c r="T108"/>
  <c r="H109"/>
  <c r="G109"/>
  <c r="N107"/>
  <c r="I108"/>
  <c r="L108" s="1"/>
  <c r="J109"/>
  <c r="BB72" i="17"/>
  <c r="BD72" s="1"/>
  <c r="O60"/>
  <c r="Q60" s="1"/>
  <c r="S60" s="1"/>
  <c r="K60"/>
  <c r="M60" s="1"/>
  <c r="N60" s="1"/>
  <c r="BC72"/>
  <c r="AZ73" s="1"/>
  <c r="AU110"/>
  <c r="AT110" s="1"/>
  <c r="AS111" s="1"/>
  <c r="AV73"/>
  <c r="AJ65"/>
  <c r="AL65" s="1"/>
  <c r="AQ65" s="1"/>
  <c r="AI66"/>
  <c r="AH66" s="1"/>
  <c r="AG67" s="1"/>
  <c r="T61"/>
  <c r="AB60"/>
  <c r="AD60" s="1"/>
  <c r="AF60" s="1"/>
  <c r="X60"/>
  <c r="Z60" s="1"/>
  <c r="AE60" s="1"/>
  <c r="H61"/>
  <c r="F141"/>
  <c r="C111" i="14"/>
  <c r="P110" i="4"/>
  <c r="O110"/>
  <c r="I110"/>
  <c r="R110"/>
  <c r="H110"/>
  <c r="N110"/>
  <c r="J110"/>
  <c r="Q110"/>
  <c r="B111"/>
  <c r="A112" i="1"/>
  <c r="AO135" i="26" l="1"/>
  <c r="AN135"/>
  <c r="AS135" s="1"/>
  <c r="AP125" i="27"/>
  <c r="AO125"/>
  <c r="AT125" s="1"/>
  <c r="Y123" i="30"/>
  <c r="P124"/>
  <c r="V125"/>
  <c r="W124"/>
  <c r="X124" s="1"/>
  <c r="N125"/>
  <c r="O125" s="1"/>
  <c r="M126"/>
  <c r="AO123" i="25"/>
  <c r="AN123"/>
  <c r="AS123" s="1"/>
  <c r="N416" i="12"/>
  <c r="P416" s="1"/>
  <c r="Q416" s="1"/>
  <c r="W416"/>
  <c r="Y416" s="1"/>
  <c r="Z416" s="1"/>
  <c r="AH82" i="25"/>
  <c r="AO420" i="27"/>
  <c r="AE421" i="26"/>
  <c r="O419" i="30"/>
  <c r="U423"/>
  <c r="T420"/>
  <c r="G420"/>
  <c r="G419"/>
  <c r="L423"/>
  <c r="K420"/>
  <c r="AF416" i="12"/>
  <c r="AH416" s="1"/>
  <c r="AI416" s="1"/>
  <c r="D424" i="1"/>
  <c r="B423" i="30"/>
  <c r="Z422" i="9"/>
  <c r="J430"/>
  <c r="G420" i="27"/>
  <c r="L420" s="1"/>
  <c r="AP420"/>
  <c r="O420"/>
  <c r="T420" s="1"/>
  <c r="D421" i="16"/>
  <c r="E421"/>
  <c r="R421" i="4"/>
  <c r="G421"/>
  <c r="F421"/>
  <c r="I421"/>
  <c r="N421"/>
  <c r="D421"/>
  <c r="J421"/>
  <c r="K421"/>
  <c r="O421"/>
  <c r="H421"/>
  <c r="M421"/>
  <c r="Q421"/>
  <c r="P421"/>
  <c r="L421"/>
  <c r="E421"/>
  <c r="F421" i="26"/>
  <c r="K421" s="1"/>
  <c r="AF421"/>
  <c r="AO421"/>
  <c r="AN421"/>
  <c r="AS421" s="1"/>
  <c r="N421"/>
  <c r="S421" s="1"/>
  <c r="D421" i="27"/>
  <c r="E421"/>
  <c r="AH421" i="24"/>
  <c r="N421"/>
  <c r="X421"/>
  <c r="D421"/>
  <c r="J419" i="9"/>
  <c r="G111" i="4"/>
  <c r="F111"/>
  <c r="B422" i="24"/>
  <c r="B422" i="12"/>
  <c r="B422" i="26"/>
  <c r="D422" s="1"/>
  <c r="B422" i="9"/>
  <c r="B422" i="25"/>
  <c r="D422" s="1"/>
  <c r="B422" i="27"/>
  <c r="B422" i="23"/>
  <c r="D422" s="1"/>
  <c r="B422" i="16"/>
  <c r="B422" i="14"/>
  <c r="C422" s="1"/>
  <c r="B422" i="4"/>
  <c r="B422" i="20"/>
  <c r="B422" i="17"/>
  <c r="D422" s="1"/>
  <c r="AH419" i="9"/>
  <c r="D421" i="20"/>
  <c r="E421"/>
  <c r="AE421" i="25"/>
  <c r="F421"/>
  <c r="AO421"/>
  <c r="AF421"/>
  <c r="AE422" s="1"/>
  <c r="AN421"/>
  <c r="AO421" i="9"/>
  <c r="F421"/>
  <c r="AI430" s="1"/>
  <c r="F419"/>
  <c r="F420"/>
  <c r="S430" s="1"/>
  <c r="D423" i="12"/>
  <c r="D422"/>
  <c r="D421"/>
  <c r="R419" i="9"/>
  <c r="S419" s="1"/>
  <c r="Z419"/>
  <c r="AA419" s="1"/>
  <c r="AQ80"/>
  <c r="AT79"/>
  <c r="AV79" s="1"/>
  <c r="AR129" i="26"/>
  <c r="AT129" s="1"/>
  <c r="J426"/>
  <c r="H427"/>
  <c r="O426"/>
  <c r="P427"/>
  <c r="R426"/>
  <c r="AT119" i="25"/>
  <c r="AR120"/>
  <c r="AS121" s="1"/>
  <c r="AU122" i="27"/>
  <c r="AS131"/>
  <c r="S129" i="25"/>
  <c r="P428" i="27"/>
  <c r="I435"/>
  <c r="K434"/>
  <c r="Q435"/>
  <c r="S434"/>
  <c r="S82" i="20"/>
  <c r="T83" s="1"/>
  <c r="E111" i="4"/>
  <c r="D111"/>
  <c r="M111"/>
  <c r="K111"/>
  <c r="L111"/>
  <c r="AF125" i="26"/>
  <c r="AE125"/>
  <c r="AF122" i="27"/>
  <c r="AG122"/>
  <c r="AD92"/>
  <c r="X93"/>
  <c r="W94" s="1"/>
  <c r="Y93"/>
  <c r="AA93" s="1"/>
  <c r="AC93" s="1"/>
  <c r="Z93"/>
  <c r="AK76"/>
  <c r="V108" i="16"/>
  <c r="AK78" i="26"/>
  <c r="Q109" i="16"/>
  <c r="T109" s="1"/>
  <c r="AI76" i="27"/>
  <c r="AM75"/>
  <c r="AH76"/>
  <c r="AJ76" s="1"/>
  <c r="AK77" s="1"/>
  <c r="AD82" i="24"/>
  <c r="AF82" s="1"/>
  <c r="Z83"/>
  <c r="AB83" s="1"/>
  <c r="AA84" s="1"/>
  <c r="R83"/>
  <c r="P84" s="1"/>
  <c r="AC83"/>
  <c r="V82"/>
  <c r="U83"/>
  <c r="S83"/>
  <c r="P110" i="16"/>
  <c r="O110"/>
  <c r="AL81" i="25"/>
  <c r="R110" i="16"/>
  <c r="AJ83" i="25"/>
  <c r="AK82"/>
  <c r="E111" i="16"/>
  <c r="D111"/>
  <c r="T129" i="27"/>
  <c r="U128"/>
  <c r="M129"/>
  <c r="S129"/>
  <c r="K130"/>
  <c r="L131" s="1"/>
  <c r="O130"/>
  <c r="T130" s="1"/>
  <c r="T128" i="26"/>
  <c r="L129"/>
  <c r="R129"/>
  <c r="J130"/>
  <c r="N131"/>
  <c r="S131" s="1"/>
  <c r="P130" i="25"/>
  <c r="O131" s="1"/>
  <c r="R129"/>
  <c r="N130"/>
  <c r="S130" s="1"/>
  <c r="AE121"/>
  <c r="H130"/>
  <c r="J130" s="1"/>
  <c r="K131" s="1"/>
  <c r="T128"/>
  <c r="L129"/>
  <c r="I145"/>
  <c r="AJ76" i="24"/>
  <c r="AK76"/>
  <c r="AN75"/>
  <c r="AP75" s="1"/>
  <c r="L81"/>
  <c r="K82"/>
  <c r="H82"/>
  <c r="J82" s="1"/>
  <c r="M117" i="23"/>
  <c r="U82" i="20"/>
  <c r="L118" i="23"/>
  <c r="H119"/>
  <c r="G120" s="1"/>
  <c r="V70"/>
  <c r="S70"/>
  <c r="T70" s="1"/>
  <c r="R70"/>
  <c r="P84" i="20"/>
  <c r="Q84" s="1"/>
  <c r="R83"/>
  <c r="S83" s="1"/>
  <c r="I119" i="23"/>
  <c r="J118"/>
  <c r="K118" s="1"/>
  <c r="L119" s="1"/>
  <c r="P120"/>
  <c r="F120"/>
  <c r="Y67" i="20"/>
  <c r="AB67" s="1"/>
  <c r="AC67"/>
  <c r="S63" i="14"/>
  <c r="L61" i="17"/>
  <c r="O63" i="14"/>
  <c r="M64" s="1"/>
  <c r="N64" s="1"/>
  <c r="Q63"/>
  <c r="M109" i="16"/>
  <c r="M82" i="20"/>
  <c r="G84"/>
  <c r="I83"/>
  <c r="J83" s="1"/>
  <c r="K83" s="1"/>
  <c r="AG62" i="16"/>
  <c r="AF62"/>
  <c r="AK61"/>
  <c r="N108"/>
  <c r="AD63"/>
  <c r="Z63"/>
  <c r="I109"/>
  <c r="L109" s="1"/>
  <c r="U109"/>
  <c r="G110"/>
  <c r="J110"/>
  <c r="H110"/>
  <c r="P61" i="17"/>
  <c r="R60"/>
  <c r="AN66"/>
  <c r="AU111"/>
  <c r="AT111" s="1"/>
  <c r="AS112" s="1"/>
  <c r="AU112" s="1"/>
  <c r="AT112" s="1"/>
  <c r="BB73"/>
  <c r="BD73" s="1"/>
  <c r="BA74"/>
  <c r="AX73"/>
  <c r="AW74"/>
  <c r="AP65"/>
  <c r="AR65" s="1"/>
  <c r="AM65"/>
  <c r="AO66"/>
  <c r="AK66"/>
  <c r="AA60"/>
  <c r="J61"/>
  <c r="V61"/>
  <c r="U61"/>
  <c r="W61" s="1"/>
  <c r="Y61"/>
  <c r="AC61"/>
  <c r="I61"/>
  <c r="G62"/>
  <c r="F142"/>
  <c r="C112" i="14"/>
  <c r="B112" i="4"/>
  <c r="I111"/>
  <c r="P111"/>
  <c r="N111"/>
  <c r="O111"/>
  <c r="J111"/>
  <c r="H111"/>
  <c r="Q111"/>
  <c r="R111"/>
  <c r="A113" i="1"/>
  <c r="AO124" i="25" l="1"/>
  <c r="AN124"/>
  <c r="W125" i="30"/>
  <c r="X125" s="1"/>
  <c r="V126"/>
  <c r="Y124"/>
  <c r="Y125" s="1"/>
  <c r="AO126" i="27"/>
  <c r="AT126" s="1"/>
  <c r="AP126"/>
  <c r="AO136" i="26"/>
  <c r="AN136"/>
  <c r="AS136" s="1"/>
  <c r="N126" i="30"/>
  <c r="O126" s="1"/>
  <c r="M127"/>
  <c r="P125"/>
  <c r="P126" s="1"/>
  <c r="AN422" i="25"/>
  <c r="K419" i="9"/>
  <c r="AI419"/>
  <c r="D424" i="30"/>
  <c r="D423"/>
  <c r="T423"/>
  <c r="U420"/>
  <c r="K423"/>
  <c r="L420"/>
  <c r="S421" i="12"/>
  <c r="S435"/>
  <c r="D422" i="20"/>
  <c r="E422"/>
  <c r="AF422" i="25"/>
  <c r="AO422"/>
  <c r="F422"/>
  <c r="AO422" i="26"/>
  <c r="F422"/>
  <c r="K422" s="1"/>
  <c r="AF422"/>
  <c r="N422"/>
  <c r="S422" s="1"/>
  <c r="AH422" i="24"/>
  <c r="N422"/>
  <c r="X422"/>
  <c r="D422"/>
  <c r="AP421" i="27"/>
  <c r="G421"/>
  <c r="L421" s="1"/>
  <c r="O421"/>
  <c r="T421" s="1"/>
  <c r="AE422" i="26"/>
  <c r="D425" i="1"/>
  <c r="B424" i="30"/>
  <c r="G112" i="4"/>
  <c r="F112"/>
  <c r="J435" i="12"/>
  <c r="J421"/>
  <c r="AB435"/>
  <c r="AB421"/>
  <c r="AA422" i="9"/>
  <c r="K430"/>
  <c r="P422" i="4"/>
  <c r="G422"/>
  <c r="F422"/>
  <c r="J422"/>
  <c r="I422"/>
  <c r="O422"/>
  <c r="Q422"/>
  <c r="K422"/>
  <c r="R422"/>
  <c r="L422"/>
  <c r="H422"/>
  <c r="N422"/>
  <c r="E422"/>
  <c r="D422"/>
  <c r="M422"/>
  <c r="E422" i="16"/>
  <c r="D422"/>
  <c r="E422" i="27"/>
  <c r="D422"/>
  <c r="AO422" i="9"/>
  <c r="G421"/>
  <c r="AJ430" s="1"/>
  <c r="G419"/>
  <c r="AB419" s="1"/>
  <c r="AD419" s="1"/>
  <c r="AE419" s="1"/>
  <c r="G420"/>
  <c r="T430" s="1"/>
  <c r="E422" i="12"/>
  <c r="T435" s="1"/>
  <c r="E421"/>
  <c r="K435" s="1"/>
  <c r="E423"/>
  <c r="AC435" s="1"/>
  <c r="AN422" i="26"/>
  <c r="AS422" s="1"/>
  <c r="AO421" i="27"/>
  <c r="B423" i="24"/>
  <c r="B423" i="12"/>
  <c r="B423" i="27"/>
  <c r="B423" i="26"/>
  <c r="D423" s="1"/>
  <c r="B423" i="9"/>
  <c r="B423" i="25"/>
  <c r="D423" s="1"/>
  <c r="B423" i="23"/>
  <c r="D423" s="1"/>
  <c r="B423" i="20"/>
  <c r="B423" i="16"/>
  <c r="B423" i="4"/>
  <c r="B423" i="14"/>
  <c r="C423" s="1"/>
  <c r="B423" i="17"/>
  <c r="D423" s="1"/>
  <c r="AU80" i="9"/>
  <c r="AR80"/>
  <c r="AS80"/>
  <c r="AR130" i="26"/>
  <c r="AT130" s="1"/>
  <c r="R427"/>
  <c r="P428"/>
  <c r="O427"/>
  <c r="H428"/>
  <c r="J427"/>
  <c r="AT120" i="25"/>
  <c r="AU123" i="27"/>
  <c r="AS132"/>
  <c r="S435"/>
  <c r="Q436"/>
  <c r="K435"/>
  <c r="I436"/>
  <c r="P429"/>
  <c r="E112" i="4"/>
  <c r="D112"/>
  <c r="L112"/>
  <c r="M112"/>
  <c r="K112"/>
  <c r="AF126" i="26"/>
  <c r="AE126"/>
  <c r="AG123" i="27"/>
  <c r="AF123"/>
  <c r="X94"/>
  <c r="W95" s="1"/>
  <c r="AD93"/>
  <c r="AB94"/>
  <c r="Z94"/>
  <c r="Y94"/>
  <c r="AA94" s="1"/>
  <c r="AC94" s="1"/>
  <c r="AL78" i="26"/>
  <c r="AG79"/>
  <c r="AI79" s="1"/>
  <c r="AJ80" s="1"/>
  <c r="AH79"/>
  <c r="AK79"/>
  <c r="AE83" i="24"/>
  <c r="AL76" i="27"/>
  <c r="Q84" i="24"/>
  <c r="R84" s="1"/>
  <c r="Z84"/>
  <c r="AB84" s="1"/>
  <c r="T83"/>
  <c r="V83" s="1"/>
  <c r="AD83"/>
  <c r="AC84"/>
  <c r="U110" i="16"/>
  <c r="Q110"/>
  <c r="T110" s="1"/>
  <c r="P111"/>
  <c r="R111"/>
  <c r="V109"/>
  <c r="O111"/>
  <c r="AL82" i="25"/>
  <c r="AG83"/>
  <c r="AI83" s="1"/>
  <c r="AH83"/>
  <c r="E112" i="16"/>
  <c r="O112" s="1"/>
  <c r="D112"/>
  <c r="M130" i="27"/>
  <c r="U129"/>
  <c r="O131"/>
  <c r="K131"/>
  <c r="L132" s="1"/>
  <c r="S130"/>
  <c r="L130" i="26"/>
  <c r="T129"/>
  <c r="N132"/>
  <c r="S132" s="1"/>
  <c r="J131"/>
  <c r="R130"/>
  <c r="P131" i="25"/>
  <c r="O132" s="1"/>
  <c r="R130"/>
  <c r="N131"/>
  <c r="S131" s="1"/>
  <c r="AE122"/>
  <c r="H131"/>
  <c r="J131" s="1"/>
  <c r="L130"/>
  <c r="T129"/>
  <c r="I146"/>
  <c r="AL76" i="24"/>
  <c r="AO76"/>
  <c r="AM76"/>
  <c r="L82"/>
  <c r="F83"/>
  <c r="G83"/>
  <c r="K83" s="1"/>
  <c r="M118" i="23"/>
  <c r="U83" i="20"/>
  <c r="H120" i="23"/>
  <c r="G121" s="1"/>
  <c r="P85" i="20"/>
  <c r="R84"/>
  <c r="S84" s="1"/>
  <c r="U70" i="23"/>
  <c r="W70" s="1"/>
  <c r="Q71"/>
  <c r="J119"/>
  <c r="K119" s="1"/>
  <c r="T84" i="20"/>
  <c r="O85"/>
  <c r="I120" i="23"/>
  <c r="F121"/>
  <c r="P121"/>
  <c r="AD67" i="20"/>
  <c r="X68"/>
  <c r="Z68" s="1"/>
  <c r="AA68" s="1"/>
  <c r="P63" i="14"/>
  <c r="R63" s="1"/>
  <c r="T63" s="1"/>
  <c r="L83" i="20"/>
  <c r="M83" s="1"/>
  <c r="H84"/>
  <c r="W85" s="1"/>
  <c r="N109" i="16"/>
  <c r="AI62"/>
  <c r="AH62"/>
  <c r="AL62"/>
  <c r="AM61"/>
  <c r="Y64"/>
  <c r="AA64" s="1"/>
  <c r="AC63"/>
  <c r="AE63" s="1"/>
  <c r="X64"/>
  <c r="G111"/>
  <c r="M110"/>
  <c r="I110"/>
  <c r="L110" s="1"/>
  <c r="H111"/>
  <c r="J111"/>
  <c r="O61" i="17"/>
  <c r="Q61" s="1"/>
  <c r="S61" s="1"/>
  <c r="K61"/>
  <c r="M61" s="1"/>
  <c r="N61" s="1"/>
  <c r="AS113"/>
  <c r="AU113" s="1"/>
  <c r="AT113" s="1"/>
  <c r="AY73"/>
  <c r="AV74" s="1"/>
  <c r="AW75" s="1"/>
  <c r="BC73"/>
  <c r="AZ74" s="1"/>
  <c r="BA75" s="1"/>
  <c r="AJ66"/>
  <c r="AL66" s="1"/>
  <c r="AI67"/>
  <c r="AH67" s="1"/>
  <c r="AG68" s="1"/>
  <c r="X61"/>
  <c r="Z61" s="1"/>
  <c r="AA61" s="1"/>
  <c r="T62"/>
  <c r="AB61"/>
  <c r="AD61" s="1"/>
  <c r="H62"/>
  <c r="F143"/>
  <c r="C113" i="14"/>
  <c r="P112" i="4"/>
  <c r="I112"/>
  <c r="J112"/>
  <c r="Q112"/>
  <c r="H112"/>
  <c r="R112"/>
  <c r="N112"/>
  <c r="O112"/>
  <c r="B113"/>
  <c r="A114" i="1"/>
  <c r="AN137" i="26" l="1"/>
  <c r="AO137"/>
  <c r="V127" i="30"/>
  <c r="W127" s="1"/>
  <c r="W126"/>
  <c r="X126" s="1"/>
  <c r="M128"/>
  <c r="N127"/>
  <c r="O127" s="1"/>
  <c r="AO127" i="27"/>
  <c r="AT127" s="1"/>
  <c r="AP127"/>
  <c r="Y126" i="30"/>
  <c r="AO125" i="25"/>
  <c r="AN125"/>
  <c r="AS125" s="1"/>
  <c r="T419" i="9"/>
  <c r="V419" s="1"/>
  <c r="W419" s="1"/>
  <c r="V350" i="30"/>
  <c r="L419" i="9"/>
  <c r="N419" s="1"/>
  <c r="O419" s="1"/>
  <c r="AJ419"/>
  <c r="AL419" s="1"/>
  <c r="AM419" s="1"/>
  <c r="I427" i="30"/>
  <c r="I424"/>
  <c r="E424"/>
  <c r="E423"/>
  <c r="R427"/>
  <c r="R424"/>
  <c r="J423" i="4"/>
  <c r="G423"/>
  <c r="F423"/>
  <c r="M423"/>
  <c r="I423"/>
  <c r="P423"/>
  <c r="O423"/>
  <c r="D423"/>
  <c r="K423"/>
  <c r="Q423"/>
  <c r="N423"/>
  <c r="H423"/>
  <c r="L423"/>
  <c r="R423"/>
  <c r="E423"/>
  <c r="E423" i="20"/>
  <c r="D423"/>
  <c r="AO423" i="25"/>
  <c r="F423"/>
  <c r="K423" s="1"/>
  <c r="AF423"/>
  <c r="AE423"/>
  <c r="AJ423" s="1"/>
  <c r="AN423"/>
  <c r="AS423" s="1"/>
  <c r="AO423" i="26"/>
  <c r="F423"/>
  <c r="K423" s="1"/>
  <c r="AF423"/>
  <c r="AE423"/>
  <c r="AJ423" s="1"/>
  <c r="AN423"/>
  <c r="AS423" s="1"/>
  <c r="N423"/>
  <c r="S423" s="1"/>
  <c r="F423" i="12"/>
  <c r="AD435" s="1"/>
  <c r="F422"/>
  <c r="U435" s="1"/>
  <c r="F421"/>
  <c r="L435" s="1"/>
  <c r="G422" i="27"/>
  <c r="L422" s="1"/>
  <c r="AP422"/>
  <c r="O422"/>
  <c r="T422" s="1"/>
  <c r="B424" i="24"/>
  <c r="B424" i="12"/>
  <c r="B424" i="9"/>
  <c r="B424" i="25"/>
  <c r="D424" s="1"/>
  <c r="B424" i="27"/>
  <c r="B424" i="26"/>
  <c r="D424" s="1"/>
  <c r="B424" i="23"/>
  <c r="D424" s="1"/>
  <c r="B424" i="14"/>
  <c r="C424" s="1"/>
  <c r="B424" i="4"/>
  <c r="B424" i="16"/>
  <c r="B424" i="20"/>
  <c r="B424" i="17"/>
  <c r="D424" s="1"/>
  <c r="T421" i="12"/>
  <c r="U421" s="1"/>
  <c r="G113" i="4"/>
  <c r="F113"/>
  <c r="D423" i="16"/>
  <c r="E423"/>
  <c r="AO423" i="9"/>
  <c r="D424"/>
  <c r="D425"/>
  <c r="D423"/>
  <c r="D423" i="27"/>
  <c r="E423"/>
  <c r="AH423" i="24"/>
  <c r="N423"/>
  <c r="X423"/>
  <c r="D423"/>
  <c r="L430" i="9"/>
  <c r="AB422"/>
  <c r="AC421" i="12"/>
  <c r="AD421" s="1"/>
  <c r="K421"/>
  <c r="L421" s="1"/>
  <c r="D426" i="1"/>
  <c r="B425" i="30"/>
  <c r="AO422" i="27"/>
  <c r="AQ81" i="9"/>
  <c r="AT80"/>
  <c r="AV80" s="1"/>
  <c r="AR131" i="26"/>
  <c r="AT131" s="1"/>
  <c r="J428"/>
  <c r="H429"/>
  <c r="O428"/>
  <c r="P429"/>
  <c r="R428"/>
  <c r="AR121" i="25"/>
  <c r="AT121" s="1"/>
  <c r="AU124" i="27"/>
  <c r="AS133"/>
  <c r="P430"/>
  <c r="I437"/>
  <c r="K436"/>
  <c r="Q437"/>
  <c r="S436"/>
  <c r="E113" i="4"/>
  <c r="D113"/>
  <c r="M113"/>
  <c r="K113"/>
  <c r="L113"/>
  <c r="AG124" i="27"/>
  <c r="AF124"/>
  <c r="AF127" i="26"/>
  <c r="AE127"/>
  <c r="Z95" i="27"/>
  <c r="AB95"/>
  <c r="AD94"/>
  <c r="X95"/>
  <c r="W96" s="1"/>
  <c r="Y95"/>
  <c r="AA95" s="1"/>
  <c r="AG80" i="26"/>
  <c r="AI80" s="1"/>
  <c r="AJ81" s="1"/>
  <c r="AL79"/>
  <c r="AH80"/>
  <c r="AF83" i="24"/>
  <c r="U111" i="16"/>
  <c r="AE84" i="24"/>
  <c r="AM76" i="27"/>
  <c r="AH77"/>
  <c r="AJ77" s="1"/>
  <c r="AK78" s="1"/>
  <c r="AI77"/>
  <c r="U84" i="24"/>
  <c r="Q85"/>
  <c r="P85"/>
  <c r="S84"/>
  <c r="T84" s="1"/>
  <c r="V110" i="16"/>
  <c r="Q111"/>
  <c r="T111" s="1"/>
  <c r="AA85" i="24"/>
  <c r="AD84"/>
  <c r="Z85"/>
  <c r="P112" i="16"/>
  <c r="U112" s="1"/>
  <c r="R112"/>
  <c r="AJ84" i="25"/>
  <c r="AK83"/>
  <c r="E113" i="16"/>
  <c r="R113" s="1"/>
  <c r="D113"/>
  <c r="T131" i="27"/>
  <c r="U130"/>
  <c r="M131"/>
  <c r="S131"/>
  <c r="K132"/>
  <c r="L133" s="1"/>
  <c r="O132"/>
  <c r="T132" s="1"/>
  <c r="L131" i="26"/>
  <c r="T130"/>
  <c r="R131"/>
  <c r="J132"/>
  <c r="N133"/>
  <c r="S133" s="1"/>
  <c r="AN76" i="24"/>
  <c r="AP76" s="1"/>
  <c r="N132" i="25"/>
  <c r="P132"/>
  <c r="O133" s="1"/>
  <c r="R131"/>
  <c r="AE123"/>
  <c r="H132"/>
  <c r="J132" s="1"/>
  <c r="T130"/>
  <c r="L131"/>
  <c r="I147"/>
  <c r="AJ77" i="24"/>
  <c r="AK77"/>
  <c r="H83"/>
  <c r="F84" s="1"/>
  <c r="I83"/>
  <c r="M119" i="23"/>
  <c r="L120"/>
  <c r="H121"/>
  <c r="G122" s="1"/>
  <c r="Q85" i="20"/>
  <c r="O86"/>
  <c r="T85"/>
  <c r="V71" i="23"/>
  <c r="S71"/>
  <c r="T71" s="1"/>
  <c r="R71"/>
  <c r="I121"/>
  <c r="J120"/>
  <c r="K120" s="1"/>
  <c r="U84" i="20"/>
  <c r="P122" i="23"/>
  <c r="F122"/>
  <c r="AC68" i="20"/>
  <c r="Y68"/>
  <c r="AB68" s="1"/>
  <c r="S64" i="14"/>
  <c r="Q64"/>
  <c r="O64"/>
  <c r="M65" s="1"/>
  <c r="N65" s="1"/>
  <c r="G85" i="20"/>
  <c r="L84"/>
  <c r="I84"/>
  <c r="H85" s="1"/>
  <c r="W86" s="1"/>
  <c r="M111" i="16"/>
  <c r="L62" i="17"/>
  <c r="P62"/>
  <c r="AF63" i="16"/>
  <c r="AK62"/>
  <c r="AM62" s="1"/>
  <c r="AG63"/>
  <c r="AD64"/>
  <c r="Z64"/>
  <c r="G112"/>
  <c r="N110"/>
  <c r="I111"/>
  <c r="L111" s="1"/>
  <c r="H112"/>
  <c r="J112"/>
  <c r="R61" i="17"/>
  <c r="BB74"/>
  <c r="BD74" s="1"/>
  <c r="AX74"/>
  <c r="AY74" s="1"/>
  <c r="AV75" s="1"/>
  <c r="AS114"/>
  <c r="AU114" s="1"/>
  <c r="AT114" s="1"/>
  <c r="AP66"/>
  <c r="AR66" s="1"/>
  <c r="AQ66"/>
  <c r="AN67" s="1"/>
  <c r="AM66"/>
  <c r="AO67"/>
  <c r="AK67"/>
  <c r="AE61"/>
  <c r="J62"/>
  <c r="K62" s="1"/>
  <c r="V62"/>
  <c r="AC62"/>
  <c r="U62"/>
  <c r="W62" s="1"/>
  <c r="Y62"/>
  <c r="AF61"/>
  <c r="G63"/>
  <c r="I62"/>
  <c r="F144"/>
  <c r="C114" i="14"/>
  <c r="B114" i="4"/>
  <c r="Q113"/>
  <c r="N113"/>
  <c r="R113"/>
  <c r="P113"/>
  <c r="O113"/>
  <c r="J113"/>
  <c r="I113"/>
  <c r="H113"/>
  <c r="A115" i="1"/>
  <c r="R128" i="30" l="1"/>
  <c r="V128" s="1"/>
  <c r="N128"/>
  <c r="O128" s="1"/>
  <c r="M129"/>
  <c r="X127"/>
  <c r="Y127" s="1"/>
  <c r="AO126" i="25"/>
  <c r="AN126"/>
  <c r="AS126" s="1"/>
  <c r="AP128" i="27"/>
  <c r="AO128"/>
  <c r="AT128" s="1"/>
  <c r="AO138" i="26"/>
  <c r="AN138"/>
  <c r="AS138" s="1"/>
  <c r="P127" i="30"/>
  <c r="W350"/>
  <c r="X350" s="1"/>
  <c r="V351"/>
  <c r="O422"/>
  <c r="K427"/>
  <c r="J424"/>
  <c r="F424"/>
  <c r="F423"/>
  <c r="T427"/>
  <c r="S424"/>
  <c r="G114" i="4"/>
  <c r="F114"/>
  <c r="B425" i="24"/>
  <c r="B425" i="12"/>
  <c r="B425" i="27"/>
  <c r="B425" i="26"/>
  <c r="D425" s="1"/>
  <c r="B425" i="9"/>
  <c r="B425" i="25"/>
  <c r="D425" s="1"/>
  <c r="B425" i="23"/>
  <c r="D425" s="1"/>
  <c r="B425" i="20"/>
  <c r="B425" i="4"/>
  <c r="B425" i="14"/>
  <c r="C425" s="1"/>
  <c r="B425" i="16"/>
  <c r="B425" i="17"/>
  <c r="D425" s="1"/>
  <c r="AP423" i="27"/>
  <c r="G423"/>
  <c r="L423" s="1"/>
  <c r="O423"/>
  <c r="T423" s="1"/>
  <c r="AG434" i="9"/>
  <c r="AG423"/>
  <c r="D424" i="20"/>
  <c r="E424"/>
  <c r="J424" i="4"/>
  <c r="G424"/>
  <c r="F424"/>
  <c r="N424"/>
  <c r="H424"/>
  <c r="I424"/>
  <c r="K424"/>
  <c r="E424"/>
  <c r="M424"/>
  <c r="O424"/>
  <c r="R424"/>
  <c r="P424"/>
  <c r="D424"/>
  <c r="L424"/>
  <c r="Q424"/>
  <c r="E424" i="27"/>
  <c r="D424"/>
  <c r="AO424" i="9"/>
  <c r="E424"/>
  <c r="R434" s="1"/>
  <c r="E425"/>
  <c r="AH434" s="1"/>
  <c r="E423"/>
  <c r="X424" i="24"/>
  <c r="D424"/>
  <c r="AH424"/>
  <c r="N424"/>
  <c r="AF424" i="25"/>
  <c r="D427" i="1"/>
  <c r="B426" i="30"/>
  <c r="Y423" i="9"/>
  <c r="I434"/>
  <c r="Y426"/>
  <c r="I423"/>
  <c r="Q423"/>
  <c r="Q434"/>
  <c r="E424" i="16"/>
  <c r="D424"/>
  <c r="AN424" i="26"/>
  <c r="AS424" s="1"/>
  <c r="AE424"/>
  <c r="AO424"/>
  <c r="AN425" s="1"/>
  <c r="AS425" s="1"/>
  <c r="F424"/>
  <c r="K424" s="1"/>
  <c r="AF424"/>
  <c r="AE425" s="1"/>
  <c r="N424"/>
  <c r="S424" s="1"/>
  <c r="F424" i="25"/>
  <c r="K424" s="1"/>
  <c r="AN424"/>
  <c r="AS424" s="1"/>
  <c r="AO424"/>
  <c r="AE424"/>
  <c r="G422" i="12"/>
  <c r="V435" s="1"/>
  <c r="G421"/>
  <c r="M435" s="1"/>
  <c r="G423"/>
  <c r="AE435" s="1"/>
  <c r="AO423" i="27"/>
  <c r="AT423" s="1"/>
  <c r="AU81" i="9"/>
  <c r="AR81"/>
  <c r="AS81"/>
  <c r="AR132" i="26"/>
  <c r="AT132" s="1"/>
  <c r="R429"/>
  <c r="P430"/>
  <c r="O429"/>
  <c r="H430"/>
  <c r="J429"/>
  <c r="AR122" i="25"/>
  <c r="AT122" s="1"/>
  <c r="AU125" i="27"/>
  <c r="AS134"/>
  <c r="S132" i="25"/>
  <c r="P431" i="27"/>
  <c r="Q438"/>
  <c r="S437"/>
  <c r="I438"/>
  <c r="K437"/>
  <c r="E114" i="4"/>
  <c r="D114"/>
  <c r="L114"/>
  <c r="M114"/>
  <c r="K114"/>
  <c r="AK80" i="26"/>
  <c r="AG81" s="1"/>
  <c r="AI81" s="1"/>
  <c r="AE128"/>
  <c r="AF128"/>
  <c r="AG125" i="27"/>
  <c r="AF125"/>
  <c r="AB96"/>
  <c r="AC95"/>
  <c r="X96" s="1"/>
  <c r="W97" s="1"/>
  <c r="AB85" i="24"/>
  <c r="AA86" s="1"/>
  <c r="AL77" i="27"/>
  <c r="AM77" s="1"/>
  <c r="R85" i="24"/>
  <c r="P86" s="1"/>
  <c r="S85"/>
  <c r="AF84"/>
  <c r="V84"/>
  <c r="V111" i="16"/>
  <c r="U85" i="24"/>
  <c r="Q112" i="16"/>
  <c r="AE85" i="24"/>
  <c r="T112" i="16"/>
  <c r="AC85" i="24"/>
  <c r="P113" i="16"/>
  <c r="U113" s="1"/>
  <c r="O113"/>
  <c r="AL83" i="25"/>
  <c r="AG84"/>
  <c r="AI84" s="1"/>
  <c r="AH84"/>
  <c r="E114" i="16"/>
  <c r="O114" s="1"/>
  <c r="D114"/>
  <c r="M132" i="27"/>
  <c r="U131"/>
  <c r="O133"/>
  <c r="K133"/>
  <c r="L134" s="1"/>
  <c r="S132"/>
  <c r="L132" i="26"/>
  <c r="T131"/>
  <c r="N134"/>
  <c r="S134" s="1"/>
  <c r="J133"/>
  <c r="R132"/>
  <c r="AO77" i="24"/>
  <c r="P133" i="25"/>
  <c r="O134" s="1"/>
  <c r="R132"/>
  <c r="N133"/>
  <c r="S133" s="1"/>
  <c r="AE124"/>
  <c r="H133"/>
  <c r="J133" s="1"/>
  <c r="K134" s="1"/>
  <c r="T131"/>
  <c r="L132"/>
  <c r="I148"/>
  <c r="AM77" i="24"/>
  <c r="AL77"/>
  <c r="J83"/>
  <c r="L83" s="1"/>
  <c r="G84"/>
  <c r="M120" i="23"/>
  <c r="L121"/>
  <c r="H122"/>
  <c r="G123" s="1"/>
  <c r="P86" i="20"/>
  <c r="Q86" s="1"/>
  <c r="R85"/>
  <c r="I122" i="23"/>
  <c r="U71"/>
  <c r="W71" s="1"/>
  <c r="Q72"/>
  <c r="J121"/>
  <c r="K121" s="1"/>
  <c r="F123"/>
  <c r="P123"/>
  <c r="X69" i="20"/>
  <c r="Z69" s="1"/>
  <c r="AA69" s="1"/>
  <c r="AD68"/>
  <c r="P64" i="14"/>
  <c r="R64" s="1"/>
  <c r="T64" s="1"/>
  <c r="M62" i="17"/>
  <c r="N62" s="1"/>
  <c r="J84" i="20"/>
  <c r="K84" s="1"/>
  <c r="G86"/>
  <c r="I85"/>
  <c r="AI63" i="16"/>
  <c r="AH63"/>
  <c r="AL63"/>
  <c r="Y65"/>
  <c r="AA65" s="1"/>
  <c r="X65"/>
  <c r="AC64"/>
  <c r="AE64" s="1"/>
  <c r="G113"/>
  <c r="N111"/>
  <c r="H113"/>
  <c r="M112"/>
  <c r="I112"/>
  <c r="J113"/>
  <c r="O62" i="17"/>
  <c r="Q62" s="1"/>
  <c r="S62" s="1"/>
  <c r="AX75"/>
  <c r="AY75" s="1"/>
  <c r="AV76" s="1"/>
  <c r="AW76"/>
  <c r="BC74"/>
  <c r="AZ75" s="1"/>
  <c r="AS115"/>
  <c r="AJ67"/>
  <c r="AL67" s="1"/>
  <c r="AQ67" s="1"/>
  <c r="AI68"/>
  <c r="AH68" s="1"/>
  <c r="AG69" s="1"/>
  <c r="X62"/>
  <c r="Z62" s="1"/>
  <c r="AE62" s="1"/>
  <c r="T63"/>
  <c r="AB62"/>
  <c r="AD62" s="1"/>
  <c r="AF62" s="1"/>
  <c r="H63"/>
  <c r="L63"/>
  <c r="F145"/>
  <c r="C115" i="14"/>
  <c r="Q114" i="4"/>
  <c r="I114"/>
  <c r="R114"/>
  <c r="J114"/>
  <c r="N114"/>
  <c r="P114"/>
  <c r="H114"/>
  <c r="O114"/>
  <c r="B115"/>
  <c r="A116" i="1"/>
  <c r="P128" i="30" l="1"/>
  <c r="U128" s="1"/>
  <c r="AO139" i="26"/>
  <c r="AN139"/>
  <c r="AS139" s="1"/>
  <c r="AO129" i="27"/>
  <c r="AT129" s="1"/>
  <c r="AP129"/>
  <c r="AO127" i="25"/>
  <c r="AN127"/>
  <c r="AS127" s="1"/>
  <c r="N129" i="30"/>
  <c r="O129" s="1"/>
  <c r="M130"/>
  <c r="V129"/>
  <c r="W128"/>
  <c r="X128" s="1"/>
  <c r="M421" i="12"/>
  <c r="W351" i="30"/>
  <c r="X351" s="1"/>
  <c r="V352"/>
  <c r="V421" i="12"/>
  <c r="AE425" i="25"/>
  <c r="AE421" i="12"/>
  <c r="G424" i="30"/>
  <c r="G423"/>
  <c r="J427"/>
  <c r="K424"/>
  <c r="O424"/>
  <c r="S427"/>
  <c r="T424"/>
  <c r="G115" i="4"/>
  <c r="F115"/>
  <c r="R423" i="9"/>
  <c r="Z423"/>
  <c r="D428" i="1"/>
  <c r="B427" i="30"/>
  <c r="AO424" i="27"/>
  <c r="AT424" s="1"/>
  <c r="D425" i="16"/>
  <c r="E425"/>
  <c r="G425" i="4"/>
  <c r="F425"/>
  <c r="H425"/>
  <c r="M425"/>
  <c r="R425"/>
  <c r="Q425"/>
  <c r="N425"/>
  <c r="D425"/>
  <c r="O425"/>
  <c r="P425"/>
  <c r="J425"/>
  <c r="L425"/>
  <c r="K425"/>
  <c r="I425"/>
  <c r="E425"/>
  <c r="AO425" i="9"/>
  <c r="F425"/>
  <c r="AI434" s="1"/>
  <c r="F423"/>
  <c r="F424"/>
  <c r="S434" s="1"/>
  <c r="D425" i="27"/>
  <c r="E425"/>
  <c r="AH425" i="24"/>
  <c r="N425"/>
  <c r="X425"/>
  <c r="D425"/>
  <c r="J423" i="9"/>
  <c r="K423" s="1"/>
  <c r="B426" i="24"/>
  <c r="B426" i="12"/>
  <c r="B426" i="9"/>
  <c r="B426" i="25"/>
  <c r="D426" s="1"/>
  <c r="B426" i="27"/>
  <c r="B426" i="26"/>
  <c r="D426" s="1"/>
  <c r="B426" i="23"/>
  <c r="D426" s="1"/>
  <c r="B426" i="14"/>
  <c r="C426" s="1"/>
  <c r="B426" i="4"/>
  <c r="B426" i="16"/>
  <c r="B426" i="20"/>
  <c r="B426" i="17"/>
  <c r="D426" s="1"/>
  <c r="Z426" i="9"/>
  <c r="J434"/>
  <c r="G424" i="27"/>
  <c r="L424" s="1"/>
  <c r="AP424"/>
  <c r="AO425" s="1"/>
  <c r="O424"/>
  <c r="T424" s="1"/>
  <c r="AH423" i="9"/>
  <c r="E425" i="20"/>
  <c r="D425"/>
  <c r="F425" i="25"/>
  <c r="K425" s="1"/>
  <c r="AO425"/>
  <c r="AN426" s="1"/>
  <c r="AS426" s="1"/>
  <c r="AF425"/>
  <c r="AN425"/>
  <c r="AS425" s="1"/>
  <c r="F425" i="26"/>
  <c r="K425" s="1"/>
  <c r="AF425"/>
  <c r="AE426" s="1"/>
  <c r="AO425"/>
  <c r="N425"/>
  <c r="S425" s="1"/>
  <c r="H421" i="12"/>
  <c r="N435" s="1"/>
  <c r="H423"/>
  <c r="AF435" s="1"/>
  <c r="H422"/>
  <c r="W435" s="1"/>
  <c r="AT81" i="9"/>
  <c r="AV81" s="1"/>
  <c r="AQ82"/>
  <c r="AR133" i="26"/>
  <c r="AT133" s="1"/>
  <c r="J430"/>
  <c r="H431"/>
  <c r="O430"/>
  <c r="P431"/>
  <c r="R430"/>
  <c r="AR123" i="25"/>
  <c r="AS124" s="1"/>
  <c r="AU126" i="27"/>
  <c r="AS135"/>
  <c r="P432"/>
  <c r="K438"/>
  <c r="I439"/>
  <c r="S438"/>
  <c r="Q439"/>
  <c r="S85" i="20"/>
  <c r="U85" s="1"/>
  <c r="E115" i="4"/>
  <c r="D115"/>
  <c r="M115"/>
  <c r="K115"/>
  <c r="L115"/>
  <c r="AD85" i="24"/>
  <c r="AE86" s="1"/>
  <c r="AL80" i="26"/>
  <c r="AH81"/>
  <c r="AF126" i="27"/>
  <c r="AG126"/>
  <c r="AF129" i="26"/>
  <c r="AE129"/>
  <c r="Z96" i="27"/>
  <c r="Y96"/>
  <c r="AA96" s="1"/>
  <c r="AB97" s="1"/>
  <c r="AD95"/>
  <c r="AC96"/>
  <c r="Z86" i="24"/>
  <c r="AB86" s="1"/>
  <c r="AA87" s="1"/>
  <c r="AF85"/>
  <c r="AH78" i="27"/>
  <c r="AJ78" s="1"/>
  <c r="AL78" s="1"/>
  <c r="AI78"/>
  <c r="AK81" i="26"/>
  <c r="AL81" s="1"/>
  <c r="AJ82"/>
  <c r="K84" i="24"/>
  <c r="T85"/>
  <c r="V85" s="1"/>
  <c r="V112" i="16"/>
  <c r="P114"/>
  <c r="Q86" i="24"/>
  <c r="S86" s="1"/>
  <c r="Q113" i="16"/>
  <c r="T113" s="1"/>
  <c r="AC86" i="24"/>
  <c r="R114" i="16"/>
  <c r="AK84" i="25"/>
  <c r="AL84" s="1"/>
  <c r="AJ85"/>
  <c r="AH85"/>
  <c r="E115" i="16"/>
  <c r="D115"/>
  <c r="T132" i="26"/>
  <c r="T133" i="27"/>
  <c r="M133"/>
  <c r="U132"/>
  <c r="L133" i="26"/>
  <c r="S133" i="27"/>
  <c r="K134"/>
  <c r="L135" s="1"/>
  <c r="O134"/>
  <c r="T134" s="1"/>
  <c r="R133" i="26"/>
  <c r="J134"/>
  <c r="N135"/>
  <c r="S135" s="1"/>
  <c r="P134" i="25"/>
  <c r="O135" s="1"/>
  <c r="R133"/>
  <c r="N134"/>
  <c r="S134" s="1"/>
  <c r="AE125"/>
  <c r="H134"/>
  <c r="J134" s="1"/>
  <c r="T132"/>
  <c r="L133"/>
  <c r="I149"/>
  <c r="AK78" i="24"/>
  <c r="AJ78"/>
  <c r="AN77"/>
  <c r="AP77" s="1"/>
  <c r="H84"/>
  <c r="F85" s="1"/>
  <c r="I84"/>
  <c r="M121" i="23"/>
  <c r="L122"/>
  <c r="H123"/>
  <c r="G124" s="1"/>
  <c r="J122"/>
  <c r="K122" s="1"/>
  <c r="L123" s="1"/>
  <c r="T86" i="20"/>
  <c r="O87"/>
  <c r="R86"/>
  <c r="S86" s="1"/>
  <c r="P87"/>
  <c r="V72" i="23"/>
  <c r="R72"/>
  <c r="S72"/>
  <c r="T72" s="1"/>
  <c r="I123"/>
  <c r="P124"/>
  <c r="F124"/>
  <c r="Y69" i="20"/>
  <c r="AB69" s="1"/>
  <c r="AC69"/>
  <c r="S65" i="14"/>
  <c r="O65"/>
  <c r="M66" s="1"/>
  <c r="N66" s="1"/>
  <c r="Q65"/>
  <c r="R62" i="17"/>
  <c r="P63"/>
  <c r="H86" i="20"/>
  <c r="W87" s="1"/>
  <c r="J85"/>
  <c r="K85" s="1"/>
  <c r="AG64" i="16"/>
  <c r="AF64"/>
  <c r="AK63"/>
  <c r="AM63" s="1"/>
  <c r="AD65"/>
  <c r="Z65"/>
  <c r="G114"/>
  <c r="I113"/>
  <c r="L113" s="1"/>
  <c r="L112"/>
  <c r="M113" s="1"/>
  <c r="H114"/>
  <c r="J114"/>
  <c r="BB75" i="17"/>
  <c r="BD75" s="1"/>
  <c r="BA76"/>
  <c r="BC75"/>
  <c r="AZ76" s="1"/>
  <c r="BA77" s="1"/>
  <c r="AN68"/>
  <c r="AU115"/>
  <c r="AT115" s="1"/>
  <c r="AS116" s="1"/>
  <c r="AU116" s="1"/>
  <c r="AT116" s="1"/>
  <c r="AX76"/>
  <c r="AY76" s="1"/>
  <c r="AW77"/>
  <c r="AP67"/>
  <c r="AR67" s="1"/>
  <c r="AM67"/>
  <c r="AO68"/>
  <c r="AK68"/>
  <c r="AA62"/>
  <c r="J63"/>
  <c r="V63"/>
  <c r="Y63"/>
  <c r="AC63"/>
  <c r="U63"/>
  <c r="G64"/>
  <c r="I63"/>
  <c r="F146"/>
  <c r="C116" i="14"/>
  <c r="J115" i="4"/>
  <c r="R115"/>
  <c r="O115"/>
  <c r="I115"/>
  <c r="N115"/>
  <c r="H115"/>
  <c r="Q115"/>
  <c r="P115"/>
  <c r="B116"/>
  <c r="A117" i="1"/>
  <c r="W129" i="30" l="1"/>
  <c r="X129" s="1"/>
  <c r="V130"/>
  <c r="AO128" i="25"/>
  <c r="AN128"/>
  <c r="AS128" s="1"/>
  <c r="AO140" i="26"/>
  <c r="AN140"/>
  <c r="AS140" s="1"/>
  <c r="N130" i="30"/>
  <c r="O130" s="1"/>
  <c r="M131"/>
  <c r="AP130" i="27"/>
  <c r="AO130"/>
  <c r="AT130" s="1"/>
  <c r="P129" i="30"/>
  <c r="P130" s="1"/>
  <c r="Y128"/>
  <c r="Y129" s="1"/>
  <c r="W352"/>
  <c r="X352" s="1"/>
  <c r="V353"/>
  <c r="N421" i="12"/>
  <c r="P421" s="1"/>
  <c r="Q421" s="1"/>
  <c r="W421"/>
  <c r="Y421" s="1"/>
  <c r="Z421" s="1"/>
  <c r="S423" i="9"/>
  <c r="AI423"/>
  <c r="AN426" i="26"/>
  <c r="AS426" s="1"/>
  <c r="AE426" i="25"/>
  <c r="AA423" i="9"/>
  <c r="AF421" i="12"/>
  <c r="AH421" s="1"/>
  <c r="AI421" s="1"/>
  <c r="AU82" i="9"/>
  <c r="L427" i="30"/>
  <c r="L424"/>
  <c r="D428"/>
  <c r="D427"/>
  <c r="U427"/>
  <c r="U424"/>
  <c r="G116" i="4"/>
  <c r="F116"/>
  <c r="E426" i="16"/>
  <c r="D426"/>
  <c r="F426" i="26"/>
  <c r="K426" s="1"/>
  <c r="AO426"/>
  <c r="AF426"/>
  <c r="N426"/>
  <c r="S426" s="1"/>
  <c r="AF426" i="25"/>
  <c r="AO426"/>
  <c r="F426"/>
  <c r="K426" s="1"/>
  <c r="D428" i="12"/>
  <c r="D427"/>
  <c r="D426"/>
  <c r="B427" i="24"/>
  <c r="B427" i="12"/>
  <c r="B427" i="27"/>
  <c r="B427" i="26"/>
  <c r="D427" s="1"/>
  <c r="B427" i="9"/>
  <c r="B427" i="25"/>
  <c r="D427" s="1"/>
  <c r="B427" i="20"/>
  <c r="B427" i="16"/>
  <c r="B427" i="4"/>
  <c r="B427" i="23"/>
  <c r="D427" s="1"/>
  <c r="B427" i="14"/>
  <c r="C427" s="1"/>
  <c r="B427" i="17"/>
  <c r="D427" s="1"/>
  <c r="D426" i="20"/>
  <c r="E426"/>
  <c r="I426" i="4"/>
  <c r="G426"/>
  <c r="F426"/>
  <c r="J426"/>
  <c r="H426"/>
  <c r="N426"/>
  <c r="L426"/>
  <c r="Q426"/>
  <c r="P426"/>
  <c r="O426"/>
  <c r="M426"/>
  <c r="R426"/>
  <c r="K426"/>
  <c r="D426"/>
  <c r="E426"/>
  <c r="E426" i="27"/>
  <c r="D426"/>
  <c r="AO426" i="9"/>
  <c r="G425"/>
  <c r="AJ434" s="1"/>
  <c r="G423"/>
  <c r="L423" s="1"/>
  <c r="N423" s="1"/>
  <c r="O423" s="1"/>
  <c r="G424"/>
  <c r="T434" s="1"/>
  <c r="X426" i="24"/>
  <c r="D426"/>
  <c r="AH426"/>
  <c r="N426"/>
  <c r="AP425" i="27"/>
  <c r="G425"/>
  <c r="L425" s="1"/>
  <c r="O425"/>
  <c r="T425" s="1"/>
  <c r="AA426" i="9"/>
  <c r="K434"/>
  <c r="D429" i="1"/>
  <c r="B428" i="30"/>
  <c r="AR82" i="9"/>
  <c r="AS82"/>
  <c r="AR134" i="26"/>
  <c r="AT134" s="1"/>
  <c r="R431"/>
  <c r="P432"/>
  <c r="O431"/>
  <c r="H432"/>
  <c r="J431"/>
  <c r="AT123" i="25"/>
  <c r="AR124"/>
  <c r="AU127" i="27"/>
  <c r="AS136"/>
  <c r="S439"/>
  <c r="Q440"/>
  <c r="K439"/>
  <c r="I440"/>
  <c r="P433"/>
  <c r="E116" i="4"/>
  <c r="D116"/>
  <c r="L116"/>
  <c r="M116"/>
  <c r="K116"/>
  <c r="AH82" i="26"/>
  <c r="AF130"/>
  <c r="AE130"/>
  <c r="AF127" i="27"/>
  <c r="AG127"/>
  <c r="X97"/>
  <c r="W98" s="1"/>
  <c r="Z97"/>
  <c r="AD96"/>
  <c r="Y97"/>
  <c r="AA97" s="1"/>
  <c r="AC97" s="1"/>
  <c r="AK79"/>
  <c r="AG82" i="26"/>
  <c r="AI82" s="1"/>
  <c r="AJ83" s="1"/>
  <c r="U114" i="16"/>
  <c r="U86" i="24"/>
  <c r="Q114" i="16"/>
  <c r="T114" s="1"/>
  <c r="V113"/>
  <c r="R86" i="24"/>
  <c r="Q87" s="1"/>
  <c r="AI79" i="27"/>
  <c r="AH79"/>
  <c r="AJ79" s="1"/>
  <c r="AM78"/>
  <c r="Z87" i="24"/>
  <c r="AB87" s="1"/>
  <c r="AA88" s="1"/>
  <c r="AD86"/>
  <c r="AF86" s="1"/>
  <c r="AC87"/>
  <c r="P115" i="16"/>
  <c r="O115"/>
  <c r="AG85" i="25"/>
  <c r="AI85" s="1"/>
  <c r="AK85" s="1"/>
  <c r="R115" i="16"/>
  <c r="AJ86" i="25"/>
  <c r="E116" i="16"/>
  <c r="D116"/>
  <c r="T133" i="26"/>
  <c r="U133" i="27"/>
  <c r="M134"/>
  <c r="L134" i="26"/>
  <c r="O135" i="27"/>
  <c r="K135"/>
  <c r="L136" s="1"/>
  <c r="S134"/>
  <c r="N136" i="26"/>
  <c r="S136" s="1"/>
  <c r="J135"/>
  <c r="R134"/>
  <c r="P135" i="25"/>
  <c r="O136" s="1"/>
  <c r="R134"/>
  <c r="N135"/>
  <c r="S135" s="1"/>
  <c r="AE126"/>
  <c r="H135"/>
  <c r="J135" s="1"/>
  <c r="T133"/>
  <c r="L134"/>
  <c r="K136"/>
  <c r="I150"/>
  <c r="AL78" i="24"/>
  <c r="AJ79" s="1"/>
  <c r="AM78"/>
  <c r="AO78"/>
  <c r="G85"/>
  <c r="I85" s="1"/>
  <c r="J84"/>
  <c r="U86" i="20"/>
  <c r="M122" i="23"/>
  <c r="H124"/>
  <c r="G125" s="1"/>
  <c r="J123"/>
  <c r="K123" s="1"/>
  <c r="L124" s="1"/>
  <c r="U72"/>
  <c r="W72" s="1"/>
  <c r="Q73"/>
  <c r="T87" i="20"/>
  <c r="O88"/>
  <c r="I124" i="23"/>
  <c r="Q87" i="20"/>
  <c r="F125" i="23"/>
  <c r="P125"/>
  <c r="AD69" i="20"/>
  <c r="X70"/>
  <c r="Z70" s="1"/>
  <c r="AA70" s="1"/>
  <c r="P65" i="14"/>
  <c r="Q66" s="1"/>
  <c r="O63" i="17"/>
  <c r="Q63" s="1"/>
  <c r="S63" s="1"/>
  <c r="K63"/>
  <c r="M63" s="1"/>
  <c r="R63" s="1"/>
  <c r="M114" i="16"/>
  <c r="M84" i="20"/>
  <c r="L85"/>
  <c r="L86"/>
  <c r="G87"/>
  <c r="I86"/>
  <c r="AI64" i="16"/>
  <c r="AL64"/>
  <c r="AH64"/>
  <c r="G115"/>
  <c r="Y66"/>
  <c r="AA66" s="1"/>
  <c r="AC65"/>
  <c r="AE65" s="1"/>
  <c r="X66"/>
  <c r="N112"/>
  <c r="N113" s="1"/>
  <c r="I114"/>
  <c r="L114" s="1"/>
  <c r="J115"/>
  <c r="H115"/>
  <c r="BB76" i="17"/>
  <c r="BD76" s="1"/>
  <c r="BC76"/>
  <c r="AZ77" s="1"/>
  <c r="BA78" s="1"/>
  <c r="AS117"/>
  <c r="AV77"/>
  <c r="AW78" s="1"/>
  <c r="AJ68"/>
  <c r="AL68" s="1"/>
  <c r="AI69"/>
  <c r="AH69" s="1"/>
  <c r="AG70" s="1"/>
  <c r="W63"/>
  <c r="X63" s="1"/>
  <c r="Z63" s="1"/>
  <c r="T64"/>
  <c r="H64"/>
  <c r="F147"/>
  <c r="C117" i="14"/>
  <c r="I116" i="4"/>
  <c r="H116"/>
  <c r="P116"/>
  <c r="Q116"/>
  <c r="O116"/>
  <c r="N116"/>
  <c r="J116"/>
  <c r="R116"/>
  <c r="B117"/>
  <c r="A118" i="1"/>
  <c r="N131" i="30" l="1"/>
  <c r="O131" s="1"/>
  <c r="M132"/>
  <c r="W130"/>
  <c r="V131"/>
  <c r="P131"/>
  <c r="AO131" i="27"/>
  <c r="AT131" s="1"/>
  <c r="AP131"/>
  <c r="AO141" i="26"/>
  <c r="AN141"/>
  <c r="AS141" s="1"/>
  <c r="AN129" i="25"/>
  <c r="AS129" s="1"/>
  <c r="AO129"/>
  <c r="T423" i="9"/>
  <c r="V423" s="1"/>
  <c r="W423" s="1"/>
  <c r="V354" i="30"/>
  <c r="W353"/>
  <c r="AB423" i="9"/>
  <c r="AD423" s="1"/>
  <c r="AE423" s="1"/>
  <c r="AO426" i="27"/>
  <c r="AT426" s="1"/>
  <c r="AJ423" i="9"/>
  <c r="AL423" s="1"/>
  <c r="AM423" s="1"/>
  <c r="E427" i="30"/>
  <c r="E428"/>
  <c r="T431"/>
  <c r="R428"/>
  <c r="K431"/>
  <c r="I428"/>
  <c r="O426"/>
  <c r="B428" i="24"/>
  <c r="B428" i="26"/>
  <c r="D428" s="1"/>
  <c r="B428" i="12"/>
  <c r="B428" i="9"/>
  <c r="B428" i="25"/>
  <c r="D428" s="1"/>
  <c r="B428" i="27"/>
  <c r="B428" i="23"/>
  <c r="D428" s="1"/>
  <c r="B428" i="14"/>
  <c r="C428" s="1"/>
  <c r="B428" i="4"/>
  <c r="B428" i="16"/>
  <c r="B428" i="20"/>
  <c r="B428" i="17"/>
  <c r="D428" s="1"/>
  <c r="G426" i="27"/>
  <c r="L426" s="1"/>
  <c r="AP426"/>
  <c r="O426"/>
  <c r="T426" s="1"/>
  <c r="D427" i="16"/>
  <c r="E427"/>
  <c r="AO427" i="25"/>
  <c r="AF427"/>
  <c r="AE427"/>
  <c r="AN427"/>
  <c r="AS427" s="1"/>
  <c r="F427"/>
  <c r="K427" s="1"/>
  <c r="AO427" i="26"/>
  <c r="F427"/>
  <c r="K427" s="1"/>
  <c r="AF427"/>
  <c r="AE428" s="1"/>
  <c r="AJ428" s="1"/>
  <c r="N427"/>
  <c r="S427" s="1"/>
  <c r="E426" i="12"/>
  <c r="K440" s="1"/>
  <c r="E428"/>
  <c r="AC440" s="1"/>
  <c r="E427"/>
  <c r="T440" s="1"/>
  <c r="S426"/>
  <c r="S440"/>
  <c r="AE427" i="26"/>
  <c r="G117" i="4"/>
  <c r="F117"/>
  <c r="D430" i="1"/>
  <c r="B429" i="30"/>
  <c r="L434" i="9"/>
  <c r="AB426"/>
  <c r="G427" i="4"/>
  <c r="F427"/>
  <c r="N427"/>
  <c r="L427"/>
  <c r="M427"/>
  <c r="H427"/>
  <c r="K427"/>
  <c r="D427"/>
  <c r="Q427"/>
  <c r="J427"/>
  <c r="P427"/>
  <c r="I427"/>
  <c r="O427"/>
  <c r="R427"/>
  <c r="E427"/>
  <c r="E427" i="20"/>
  <c r="D427"/>
  <c r="AO427" i="9"/>
  <c r="D428"/>
  <c r="D429"/>
  <c r="D427"/>
  <c r="D427" i="27"/>
  <c r="E427"/>
  <c r="AH427" i="24"/>
  <c r="N427"/>
  <c r="X427"/>
  <c r="D427"/>
  <c r="J440" i="12"/>
  <c r="J426"/>
  <c r="AB440"/>
  <c r="AB426"/>
  <c r="AN427" i="26"/>
  <c r="AS427" s="1"/>
  <c r="AT82" i="9"/>
  <c r="AV82" s="1"/>
  <c r="AQ83"/>
  <c r="AR135" i="26"/>
  <c r="AT135" s="1"/>
  <c r="J432"/>
  <c r="H433"/>
  <c r="O432"/>
  <c r="P433"/>
  <c r="R432"/>
  <c r="AT124" i="25"/>
  <c r="AR125"/>
  <c r="AU128" i="27"/>
  <c r="AS137"/>
  <c r="P434"/>
  <c r="I441"/>
  <c r="K440"/>
  <c r="Q441"/>
  <c r="S440"/>
  <c r="E117" i="4"/>
  <c r="D117"/>
  <c r="M117"/>
  <c r="K117"/>
  <c r="L117"/>
  <c r="AE131" i="26"/>
  <c r="AF131"/>
  <c r="AG128" i="27"/>
  <c r="AF128"/>
  <c r="AD97"/>
  <c r="AB98"/>
  <c r="X98"/>
  <c r="W99" s="1"/>
  <c r="Z98"/>
  <c r="Y98"/>
  <c r="AA98" s="1"/>
  <c r="AE87" i="24"/>
  <c r="Q115" i="16"/>
  <c r="T115" s="1"/>
  <c r="AK82" i="26"/>
  <c r="AG83" s="1"/>
  <c r="AI83" s="1"/>
  <c r="AJ84" s="1"/>
  <c r="V114" i="16"/>
  <c r="T86" i="24"/>
  <c r="V86" s="1"/>
  <c r="P87"/>
  <c r="R87" s="1"/>
  <c r="P88" s="1"/>
  <c r="Z88"/>
  <c r="AB88" s="1"/>
  <c r="Z89" s="1"/>
  <c r="AK80" i="27"/>
  <c r="AL79"/>
  <c r="S87" i="24"/>
  <c r="AD87"/>
  <c r="AE88" s="1"/>
  <c r="AC88"/>
  <c r="U115" i="16"/>
  <c r="P116"/>
  <c r="Q116" s="1"/>
  <c r="O116"/>
  <c r="R116"/>
  <c r="AH86" i="25"/>
  <c r="AG86"/>
  <c r="AI86" s="1"/>
  <c r="AK86" s="1"/>
  <c r="AL85"/>
  <c r="E117" i="16"/>
  <c r="D117"/>
  <c r="U134" i="27"/>
  <c r="T134" i="26"/>
  <c r="T135" i="27"/>
  <c r="M135"/>
  <c r="L135" i="26"/>
  <c r="S135" i="27"/>
  <c r="K136"/>
  <c r="L137" s="1"/>
  <c r="O136"/>
  <c r="T136" s="1"/>
  <c r="J136" i="26"/>
  <c r="R135"/>
  <c r="N137"/>
  <c r="S137" s="1"/>
  <c r="P136" i="25"/>
  <c r="O137" s="1"/>
  <c r="R135"/>
  <c r="N136"/>
  <c r="AE127"/>
  <c r="H136"/>
  <c r="J136" s="1"/>
  <c r="T134"/>
  <c r="L135"/>
  <c r="I151"/>
  <c r="AN78" i="24"/>
  <c r="AP78" s="1"/>
  <c r="AK79"/>
  <c r="H85"/>
  <c r="J85" s="1"/>
  <c r="L84"/>
  <c r="K85"/>
  <c r="M123" i="23"/>
  <c r="J124"/>
  <c r="H125"/>
  <c r="G126" s="1"/>
  <c r="R87" i="20"/>
  <c r="P88"/>
  <c r="V73" i="23"/>
  <c r="R73"/>
  <c r="S73"/>
  <c r="T73" s="1"/>
  <c r="I125"/>
  <c r="K124"/>
  <c r="L125" s="1"/>
  <c r="P126"/>
  <c r="F126"/>
  <c r="AC70" i="20"/>
  <c r="Y70"/>
  <c r="AB70" s="1"/>
  <c r="R65" i="14"/>
  <c r="S66" s="1"/>
  <c r="O66"/>
  <c r="M67" s="1"/>
  <c r="N67" s="1"/>
  <c r="P64" i="17"/>
  <c r="L64"/>
  <c r="M85" i="20"/>
  <c r="H87"/>
  <c r="W88" s="1"/>
  <c r="J86"/>
  <c r="K86" s="1"/>
  <c r="AF65" i="16"/>
  <c r="AG65"/>
  <c r="AK64"/>
  <c r="AM64" s="1"/>
  <c r="I115"/>
  <c r="L115" s="1"/>
  <c r="AD66"/>
  <c r="Z66"/>
  <c r="G116"/>
  <c r="N114"/>
  <c r="H116"/>
  <c r="M115"/>
  <c r="J116"/>
  <c r="AB63" i="17"/>
  <c r="AD63" s="1"/>
  <c r="AF63" s="1"/>
  <c r="AU117"/>
  <c r="AT117" s="1"/>
  <c r="AS118" s="1"/>
  <c r="AX77"/>
  <c r="BB77"/>
  <c r="BD77" s="1"/>
  <c r="AP68"/>
  <c r="AR68" s="1"/>
  <c r="AM68"/>
  <c r="AQ68"/>
  <c r="AN69" s="1"/>
  <c r="AO69"/>
  <c r="AK69"/>
  <c r="AA63"/>
  <c r="J64"/>
  <c r="O64" s="1"/>
  <c r="V64"/>
  <c r="U64"/>
  <c r="W64" s="1"/>
  <c r="Y64"/>
  <c r="AE63"/>
  <c r="N63"/>
  <c r="I64"/>
  <c r="G65"/>
  <c r="F148"/>
  <c r="C118" i="14"/>
  <c r="I117" i="4"/>
  <c r="P117"/>
  <c r="Q117"/>
  <c r="R117"/>
  <c r="J117"/>
  <c r="N117"/>
  <c r="O117"/>
  <c r="H117"/>
  <c r="B118"/>
  <c r="A119" i="1"/>
  <c r="X130" i="30" l="1"/>
  <c r="Y130" s="1"/>
  <c r="AO130" i="25"/>
  <c r="AN130"/>
  <c r="AP132" i="27"/>
  <c r="AO132"/>
  <c r="AT132" s="1"/>
  <c r="AO142" i="26"/>
  <c r="AN142"/>
  <c r="V132" i="30"/>
  <c r="W131"/>
  <c r="X131" s="1"/>
  <c r="N132"/>
  <c r="O132" s="1"/>
  <c r="M133"/>
  <c r="AU83" i="9"/>
  <c r="W354" i="30"/>
  <c r="X354" s="1"/>
  <c r="V355"/>
  <c r="AF428" i="25"/>
  <c r="F428" i="30"/>
  <c r="F427"/>
  <c r="O427"/>
  <c r="I431"/>
  <c r="J428"/>
  <c r="R431"/>
  <c r="S428"/>
  <c r="AP427" i="27"/>
  <c r="G427"/>
  <c r="L427" s="1"/>
  <c r="O427"/>
  <c r="T427" s="1"/>
  <c r="AG438" i="9"/>
  <c r="AG427"/>
  <c r="B429" i="24"/>
  <c r="B429" i="12"/>
  <c r="B429" i="27"/>
  <c r="B429" i="9"/>
  <c r="B429" i="26"/>
  <c r="D429" s="1"/>
  <c r="B429" i="25"/>
  <c r="D429" s="1"/>
  <c r="AE429" s="1"/>
  <c r="B429" i="23"/>
  <c r="D429" s="1"/>
  <c r="B429" i="20"/>
  <c r="B429" i="4"/>
  <c r="B429" i="14"/>
  <c r="C429" s="1"/>
  <c r="B429" i="16"/>
  <c r="B429" i="17"/>
  <c r="D429" s="1"/>
  <c r="AO427" i="27"/>
  <c r="AT427" s="1"/>
  <c r="E428" i="16"/>
  <c r="D428"/>
  <c r="E428" i="27"/>
  <c r="D428"/>
  <c r="AO428" i="9"/>
  <c r="E428"/>
  <c r="R438" s="1"/>
  <c r="E429"/>
  <c r="AH438" s="1"/>
  <c r="E427"/>
  <c r="F428" i="26"/>
  <c r="K428" s="1"/>
  <c r="AN428"/>
  <c r="AS428" s="1"/>
  <c r="AO428"/>
  <c r="AF428"/>
  <c r="AE429" s="1"/>
  <c r="N428"/>
  <c r="S428" s="1"/>
  <c r="G118" i="4"/>
  <c r="F118"/>
  <c r="AC426" i="12"/>
  <c r="K426"/>
  <c r="Y427" i="9"/>
  <c r="I438"/>
  <c r="Y430"/>
  <c r="I427"/>
  <c r="Q427"/>
  <c r="Q438"/>
  <c r="D431" i="1"/>
  <c r="B430" i="30"/>
  <c r="T426" i="12"/>
  <c r="D428" i="20"/>
  <c r="E428"/>
  <c r="G428" i="4"/>
  <c r="F428"/>
  <c r="J428"/>
  <c r="R428"/>
  <c r="O428"/>
  <c r="K428"/>
  <c r="P428"/>
  <c r="L428"/>
  <c r="E428"/>
  <c r="M428"/>
  <c r="N428"/>
  <c r="H428"/>
  <c r="I428"/>
  <c r="Q428"/>
  <c r="D428"/>
  <c r="F428" i="25"/>
  <c r="K428" s="1"/>
  <c r="AE428"/>
  <c r="AJ428" s="1"/>
  <c r="AN428"/>
  <c r="AS428" s="1"/>
  <c r="AO428"/>
  <c r="F428" i="12"/>
  <c r="AD440" s="1"/>
  <c r="F427"/>
  <c r="U440" s="1"/>
  <c r="F426"/>
  <c r="L440" s="1"/>
  <c r="AH428" i="24"/>
  <c r="N428"/>
  <c r="X428"/>
  <c r="D428"/>
  <c r="AR83" i="9"/>
  <c r="AS83"/>
  <c r="AR136" i="26"/>
  <c r="AS137" s="1"/>
  <c r="R433"/>
  <c r="P434"/>
  <c r="O433"/>
  <c r="H434"/>
  <c r="J433"/>
  <c r="AT125" i="25"/>
  <c r="AR126"/>
  <c r="AU129" i="27"/>
  <c r="AS138"/>
  <c r="S136" i="25"/>
  <c r="Q442" i="27"/>
  <c r="S441"/>
  <c r="I442"/>
  <c r="K441"/>
  <c r="P435"/>
  <c r="S87" i="20"/>
  <c r="U87" s="1"/>
  <c r="E118" i="4"/>
  <c r="D118"/>
  <c r="L118"/>
  <c r="M118"/>
  <c r="K118"/>
  <c r="AG129" i="27"/>
  <c r="AF129"/>
  <c r="AE132" i="26"/>
  <c r="AF132"/>
  <c r="AC98" i="27"/>
  <c r="X99" s="1"/>
  <c r="W100" s="1"/>
  <c r="AB99"/>
  <c r="Z99"/>
  <c r="AH83" i="26"/>
  <c r="AL82"/>
  <c r="AK83"/>
  <c r="AF87" i="24"/>
  <c r="U87"/>
  <c r="Q88"/>
  <c r="S88" s="1"/>
  <c r="AH80" i="27"/>
  <c r="AJ80" s="1"/>
  <c r="AI80"/>
  <c r="AM79"/>
  <c r="U116" i="16"/>
  <c r="T87" i="24"/>
  <c r="P117" i="16"/>
  <c r="Q117" s="1"/>
  <c r="O117"/>
  <c r="V115"/>
  <c r="AD88" i="24"/>
  <c r="AA89"/>
  <c r="T116" i="16"/>
  <c r="AJ87" i="25"/>
  <c r="R117" i="16"/>
  <c r="AH87" i="25"/>
  <c r="AL86"/>
  <c r="AG87"/>
  <c r="AI87" s="1"/>
  <c r="AJ88" s="1"/>
  <c r="E118" i="16"/>
  <c r="O118" s="1"/>
  <c r="D118"/>
  <c r="T135" i="26"/>
  <c r="U135" i="27"/>
  <c r="L136" i="26"/>
  <c r="M136" i="27"/>
  <c r="O137"/>
  <c r="K137"/>
  <c r="L138" s="1"/>
  <c r="S136"/>
  <c r="N138" i="26"/>
  <c r="S138" s="1"/>
  <c r="R136"/>
  <c r="J137"/>
  <c r="AO79" i="24"/>
  <c r="P137" i="25"/>
  <c r="O138" s="1"/>
  <c r="R136"/>
  <c r="N137"/>
  <c r="S137" s="1"/>
  <c r="AE128"/>
  <c r="H137"/>
  <c r="J137" s="1"/>
  <c r="K137"/>
  <c r="T135"/>
  <c r="L136"/>
  <c r="I152"/>
  <c r="AM79" i="24"/>
  <c r="AL79"/>
  <c r="AJ80" s="1"/>
  <c r="F86"/>
  <c r="G86"/>
  <c r="I86" s="1"/>
  <c r="L85"/>
  <c r="M124" i="23"/>
  <c r="H126"/>
  <c r="G127" s="1"/>
  <c r="I126"/>
  <c r="J125"/>
  <c r="K125" s="1"/>
  <c r="L126" s="1"/>
  <c r="U73"/>
  <c r="W73" s="1"/>
  <c r="Q74"/>
  <c r="Q88" i="20"/>
  <c r="O89"/>
  <c r="T88"/>
  <c r="F127" i="23"/>
  <c r="P127"/>
  <c r="X71" i="20"/>
  <c r="Z71" s="1"/>
  <c r="AA71" s="1"/>
  <c r="AD70"/>
  <c r="T65" i="14"/>
  <c r="AC64" i="17"/>
  <c r="P66" i="14"/>
  <c r="R66" s="1"/>
  <c r="S67" s="1"/>
  <c r="Q64" i="17"/>
  <c r="S64" s="1"/>
  <c r="K64"/>
  <c r="M64" s="1"/>
  <c r="R64" s="1"/>
  <c r="M86" i="20"/>
  <c r="G88"/>
  <c r="I87"/>
  <c r="AI65" i="16"/>
  <c r="AH65"/>
  <c r="AL65"/>
  <c r="Y67"/>
  <c r="AA67" s="1"/>
  <c r="X67"/>
  <c r="AC66"/>
  <c r="AE66" s="1"/>
  <c r="G117"/>
  <c r="N115"/>
  <c r="H117"/>
  <c r="I116"/>
  <c r="L116" s="1"/>
  <c r="M116"/>
  <c r="J117"/>
  <c r="AU118" i="17"/>
  <c r="AT118" s="1"/>
  <c r="AS119" s="1"/>
  <c r="BC77"/>
  <c r="AY77"/>
  <c r="AJ69"/>
  <c r="AL69" s="1"/>
  <c r="AQ69" s="1"/>
  <c r="AI70"/>
  <c r="AH70" s="1"/>
  <c r="AG71" s="1"/>
  <c r="X64"/>
  <c r="Z64" s="1"/>
  <c r="AA64" s="1"/>
  <c r="T65"/>
  <c r="AB64"/>
  <c r="P65"/>
  <c r="H65"/>
  <c r="F149"/>
  <c r="C119" i="14"/>
  <c r="R118" i="4"/>
  <c r="N118"/>
  <c r="Q118"/>
  <c r="H118"/>
  <c r="J118"/>
  <c r="P118"/>
  <c r="O118"/>
  <c r="I118"/>
  <c r="B119"/>
  <c r="A120" i="1"/>
  <c r="V133" i="30" l="1"/>
  <c r="W132"/>
  <c r="X132" s="1"/>
  <c r="AO143" i="26"/>
  <c r="AN143"/>
  <c r="AS143" s="1"/>
  <c r="M134" i="30"/>
  <c r="N133"/>
  <c r="O133" s="1"/>
  <c r="P132"/>
  <c r="AO133" i="27"/>
  <c r="AT133" s="1"/>
  <c r="AP133"/>
  <c r="AO131" i="25"/>
  <c r="AN131"/>
  <c r="AS131" s="1"/>
  <c r="Y131" i="30"/>
  <c r="Y132" s="1"/>
  <c r="V356"/>
  <c r="W355"/>
  <c r="X355" s="1"/>
  <c r="U426" i="12"/>
  <c r="AD426"/>
  <c r="AN429" i="25"/>
  <c r="AS429" s="1"/>
  <c r="G427" i="30"/>
  <c r="G428"/>
  <c r="S431" s="1"/>
  <c r="U431"/>
  <c r="T428"/>
  <c r="L431"/>
  <c r="K428"/>
  <c r="D432" i="1"/>
  <c r="B431" i="30"/>
  <c r="R427" i="9"/>
  <c r="Z427"/>
  <c r="L426" i="12"/>
  <c r="Z430" i="9"/>
  <c r="J438"/>
  <c r="G428" i="27"/>
  <c r="L428" s="1"/>
  <c r="AP428"/>
  <c r="O428"/>
  <c r="T428" s="1"/>
  <c r="D429" i="20"/>
  <c r="E429"/>
  <c r="AF429" i="25"/>
  <c r="AO429"/>
  <c r="F429"/>
  <c r="AO429" i="9"/>
  <c r="F429"/>
  <c r="AI438" s="1"/>
  <c r="F427"/>
  <c r="F428"/>
  <c r="S438" s="1"/>
  <c r="G428" i="12"/>
  <c r="AE440" s="1"/>
  <c r="G427"/>
  <c r="V440" s="1"/>
  <c r="G426"/>
  <c r="M440" s="1"/>
  <c r="AH427" i="9"/>
  <c r="AI427" s="1"/>
  <c r="G119" i="4"/>
  <c r="F119"/>
  <c r="B430" i="24"/>
  <c r="B430" i="12"/>
  <c r="B430" i="26"/>
  <c r="D430" s="1"/>
  <c r="B430" i="9"/>
  <c r="B430" i="25"/>
  <c r="D430" s="1"/>
  <c r="B430" i="27"/>
  <c r="B430" i="23"/>
  <c r="D430" s="1"/>
  <c r="B430" i="14"/>
  <c r="C430" s="1"/>
  <c r="B430" i="4"/>
  <c r="B430" i="16"/>
  <c r="B430" i="20"/>
  <c r="B430" i="17"/>
  <c r="D430" s="1"/>
  <c r="J427" i="9"/>
  <c r="K427" s="1"/>
  <c r="D429" i="16"/>
  <c r="E429"/>
  <c r="H429" i="4"/>
  <c r="G429"/>
  <c r="F429"/>
  <c r="O429"/>
  <c r="Q429"/>
  <c r="R429"/>
  <c r="M429"/>
  <c r="L429"/>
  <c r="E429"/>
  <c r="K429"/>
  <c r="P429"/>
  <c r="I429"/>
  <c r="J429"/>
  <c r="D429"/>
  <c r="N429"/>
  <c r="F429" i="26"/>
  <c r="K429" s="1"/>
  <c r="AF429"/>
  <c r="AN429"/>
  <c r="AS429" s="1"/>
  <c r="AO429"/>
  <c r="N429"/>
  <c r="S429" s="1"/>
  <c r="D429" i="27"/>
  <c r="E429"/>
  <c r="AH429" i="24"/>
  <c r="N429"/>
  <c r="X429"/>
  <c r="D429"/>
  <c r="AO428" i="27"/>
  <c r="AT428" s="1"/>
  <c r="AQ84" i="9"/>
  <c r="AT83"/>
  <c r="AV83" s="1"/>
  <c r="AT136" i="26"/>
  <c r="J434"/>
  <c r="H435"/>
  <c r="O434"/>
  <c r="P435"/>
  <c r="R434"/>
  <c r="AT126" i="25"/>
  <c r="AR127"/>
  <c r="AU130" i="27"/>
  <c r="AS139"/>
  <c r="P436"/>
  <c r="I443"/>
  <c r="K442"/>
  <c r="Q443"/>
  <c r="S442"/>
  <c r="E119" i="4"/>
  <c r="D119"/>
  <c r="M119"/>
  <c r="K119"/>
  <c r="L119"/>
  <c r="AF130" i="27"/>
  <c r="AG130"/>
  <c r="AE133" i="26"/>
  <c r="AF133"/>
  <c r="AD98" i="27"/>
  <c r="Y99"/>
  <c r="AA99" s="1"/>
  <c r="AC99" s="1"/>
  <c r="V87" i="24"/>
  <c r="AL83" i="26"/>
  <c r="AH84"/>
  <c r="AG84"/>
  <c r="AI84" s="1"/>
  <c r="AJ85" s="1"/>
  <c r="AF88" i="24"/>
  <c r="R88"/>
  <c r="Q89" s="1"/>
  <c r="S89" s="1"/>
  <c r="V116" i="16"/>
  <c r="AK81" i="27"/>
  <c r="AL80"/>
  <c r="U88" i="24"/>
  <c r="U117" i="16"/>
  <c r="AE89" i="24"/>
  <c r="AC89"/>
  <c r="AB89"/>
  <c r="Z90" s="1"/>
  <c r="P118" i="16"/>
  <c r="Q118" s="1"/>
  <c r="T117"/>
  <c r="R118"/>
  <c r="T137" i="27"/>
  <c r="AK87" i="25"/>
  <c r="AL87" s="1"/>
  <c r="E119" i="16"/>
  <c r="D119"/>
  <c r="U136" i="27"/>
  <c r="T136" i="26"/>
  <c r="T137" s="1"/>
  <c r="M137" i="27"/>
  <c r="S137"/>
  <c r="K138"/>
  <c r="L139" s="1"/>
  <c r="O138"/>
  <c r="T138" s="1"/>
  <c r="N139" i="26"/>
  <c r="S139" s="1"/>
  <c r="L137"/>
  <c r="J138"/>
  <c r="R137"/>
  <c r="P138" i="25"/>
  <c r="O139" s="1"/>
  <c r="R137"/>
  <c r="N138"/>
  <c r="AE129"/>
  <c r="H138"/>
  <c r="J138" s="1"/>
  <c r="K138"/>
  <c r="T136"/>
  <c r="L137"/>
  <c r="I153"/>
  <c r="AN79" i="24"/>
  <c r="AP79" s="1"/>
  <c r="AK80"/>
  <c r="AL80" s="1"/>
  <c r="AK81" s="1"/>
  <c r="K86"/>
  <c r="H86"/>
  <c r="G87" s="1"/>
  <c r="I87" s="1"/>
  <c r="M125" i="23"/>
  <c r="H127"/>
  <c r="G128" s="1"/>
  <c r="P89" i="20"/>
  <c r="Q89" s="1"/>
  <c r="R88"/>
  <c r="I127" i="23"/>
  <c r="J126"/>
  <c r="K126" s="1"/>
  <c r="V74"/>
  <c r="R74"/>
  <c r="S74"/>
  <c r="T74" s="1"/>
  <c r="P128"/>
  <c r="F128"/>
  <c r="Y71" i="20"/>
  <c r="AB71" s="1"/>
  <c r="AC71"/>
  <c r="T66" i="14"/>
  <c r="AD64" i="17"/>
  <c r="AF64" s="1"/>
  <c r="O67" i="14"/>
  <c r="M68" s="1"/>
  <c r="N68" s="1"/>
  <c r="Q67"/>
  <c r="N64" i="17"/>
  <c r="L65"/>
  <c r="L87" i="20"/>
  <c r="J87"/>
  <c r="K87" s="1"/>
  <c r="H88"/>
  <c r="W89" s="1"/>
  <c r="AG66" i="16"/>
  <c r="AF66"/>
  <c r="AK65"/>
  <c r="AM65" s="1"/>
  <c r="G118"/>
  <c r="AD67"/>
  <c r="Z67"/>
  <c r="I117"/>
  <c r="L117" s="1"/>
  <c r="M117"/>
  <c r="N116"/>
  <c r="H118"/>
  <c r="J118"/>
  <c r="AN70" i="17"/>
  <c r="AU119"/>
  <c r="AT119" s="1"/>
  <c r="AS120" s="1"/>
  <c r="AV78"/>
  <c r="AZ78"/>
  <c r="AP69"/>
  <c r="AR69" s="1"/>
  <c r="AM69"/>
  <c r="AO70"/>
  <c r="AK70"/>
  <c r="AE64"/>
  <c r="U65"/>
  <c r="W65" s="1"/>
  <c r="Y65"/>
  <c r="AC65"/>
  <c r="J65"/>
  <c r="O65" s="1"/>
  <c r="Q65" s="1"/>
  <c r="V65"/>
  <c r="I65"/>
  <c r="G66"/>
  <c r="F150"/>
  <c r="C120" i="14"/>
  <c r="Q119" i="4"/>
  <c r="H119"/>
  <c r="P119"/>
  <c r="J119"/>
  <c r="I119"/>
  <c r="O119"/>
  <c r="R119"/>
  <c r="N119"/>
  <c r="B120"/>
  <c r="A121" i="1"/>
  <c r="AO132" i="25" l="1"/>
  <c r="AN132"/>
  <c r="AS132" s="1"/>
  <c r="AO134" i="27"/>
  <c r="AT134" s="1"/>
  <c r="AP134"/>
  <c r="P133" i="30"/>
  <c r="N134"/>
  <c r="O134" s="1"/>
  <c r="M135"/>
  <c r="AN144" i="26"/>
  <c r="AO144"/>
  <c r="W133" i="30"/>
  <c r="X133" s="1"/>
  <c r="V134"/>
  <c r="M426" i="12"/>
  <c r="W356" i="30"/>
  <c r="X356" s="1"/>
  <c r="V357"/>
  <c r="V426" i="12"/>
  <c r="AN430" i="26"/>
  <c r="AS430" s="1"/>
  <c r="AE430"/>
  <c r="AE426" i="12"/>
  <c r="S427" i="9"/>
  <c r="AA427"/>
  <c r="D431" i="30"/>
  <c r="D432"/>
  <c r="J431"/>
  <c r="L428"/>
  <c r="E430" i="16"/>
  <c r="D430"/>
  <c r="E430" i="27"/>
  <c r="D430"/>
  <c r="AO430" i="9"/>
  <c r="G429"/>
  <c r="AJ438" s="1"/>
  <c r="G427"/>
  <c r="L427" s="1"/>
  <c r="N427" s="1"/>
  <c r="O427" s="1"/>
  <c r="G428"/>
  <c r="T438" s="1"/>
  <c r="H427" i="12"/>
  <c r="W440" s="1"/>
  <c r="H426"/>
  <c r="N440" s="1"/>
  <c r="H428"/>
  <c r="AF440" s="1"/>
  <c r="AE430" i="25"/>
  <c r="B431" i="24"/>
  <c r="B431" i="12"/>
  <c r="B431" i="27"/>
  <c r="B431" i="25"/>
  <c r="D431" s="1"/>
  <c r="B431" i="26"/>
  <c r="D431" s="1"/>
  <c r="B431" i="9"/>
  <c r="B431" i="23"/>
  <c r="D431" s="1"/>
  <c r="B431" i="20"/>
  <c r="B431" i="16"/>
  <c r="B431" i="4"/>
  <c r="B431" i="14"/>
  <c r="C431" s="1"/>
  <c r="B431" i="17"/>
  <c r="D431" s="1"/>
  <c r="G120" i="4"/>
  <c r="F120"/>
  <c r="AP429" i="27"/>
  <c r="AO430" s="1"/>
  <c r="G429"/>
  <c r="L429" s="1"/>
  <c r="O429"/>
  <c r="T429" s="1"/>
  <c r="D430" i="20"/>
  <c r="E430"/>
  <c r="J430" i="4"/>
  <c r="G430"/>
  <c r="F430"/>
  <c r="I430"/>
  <c r="H430"/>
  <c r="M430"/>
  <c r="N430"/>
  <c r="Q430"/>
  <c r="P430"/>
  <c r="O430"/>
  <c r="L430"/>
  <c r="R430"/>
  <c r="E430"/>
  <c r="K430"/>
  <c r="D430"/>
  <c r="AF430" i="25"/>
  <c r="AE431" s="1"/>
  <c r="AO430"/>
  <c r="F430"/>
  <c r="K430" s="1"/>
  <c r="AO430" i="26"/>
  <c r="F430"/>
  <c r="K430" s="1"/>
  <c r="AF430"/>
  <c r="AE431" s="1"/>
  <c r="N430"/>
  <c r="S430" s="1"/>
  <c r="AH430" i="24"/>
  <c r="N430"/>
  <c r="X430"/>
  <c r="D430"/>
  <c r="AA430" i="9"/>
  <c r="K438"/>
  <c r="AN430" i="25"/>
  <c r="AO429" i="27"/>
  <c r="AT429" s="1"/>
  <c r="D433" i="1"/>
  <c r="B432" i="30"/>
  <c r="AU84" i="9"/>
  <c r="AS84"/>
  <c r="AR84"/>
  <c r="AR137" i="26"/>
  <c r="AT137" s="1"/>
  <c r="R435"/>
  <c r="P436"/>
  <c r="O435"/>
  <c r="H436"/>
  <c r="J435"/>
  <c r="AT127" i="25"/>
  <c r="AR128"/>
  <c r="AU131" i="27"/>
  <c r="AS140"/>
  <c r="S138" i="25"/>
  <c r="S443" i="27"/>
  <c r="Q444"/>
  <c r="K443"/>
  <c r="I444"/>
  <c r="P437"/>
  <c r="S88" i="20"/>
  <c r="U88" s="1"/>
  <c r="E120" i="4"/>
  <c r="D120"/>
  <c r="L120"/>
  <c r="M120"/>
  <c r="K120"/>
  <c r="AF134" i="26"/>
  <c r="AE134"/>
  <c r="AF131" i="27"/>
  <c r="AG131"/>
  <c r="AB100"/>
  <c r="AD99"/>
  <c r="X100"/>
  <c r="W101" s="1"/>
  <c r="Y100"/>
  <c r="AA100" s="1"/>
  <c r="Z100"/>
  <c r="AK84" i="26"/>
  <c r="P89" i="24"/>
  <c r="R89" s="1"/>
  <c r="Q90" s="1"/>
  <c r="S90" s="1"/>
  <c r="T88"/>
  <c r="V88" s="1"/>
  <c r="AM80" i="27"/>
  <c r="AH81"/>
  <c r="AJ81" s="1"/>
  <c r="AI81"/>
  <c r="U118" i="16"/>
  <c r="V117"/>
  <c r="AD89" i="24"/>
  <c r="AF89" s="1"/>
  <c r="AA90"/>
  <c r="AB90" s="1"/>
  <c r="P119" i="16"/>
  <c r="Q119" s="1"/>
  <c r="T118"/>
  <c r="O119"/>
  <c r="R119"/>
  <c r="AH88" i="25"/>
  <c r="AG88"/>
  <c r="AI88" s="1"/>
  <c r="AK88" s="1"/>
  <c r="E120" i="16"/>
  <c r="D120"/>
  <c r="U137" i="27"/>
  <c r="M138"/>
  <c r="O139"/>
  <c r="K139"/>
  <c r="L140" s="1"/>
  <c r="S138"/>
  <c r="M139"/>
  <c r="R138" i="26"/>
  <c r="J139"/>
  <c r="T138"/>
  <c r="N140"/>
  <c r="S140" s="1"/>
  <c r="L138"/>
  <c r="AE130" i="25"/>
  <c r="N139"/>
  <c r="S139" s="1"/>
  <c r="P139"/>
  <c r="O140" s="1"/>
  <c r="R138"/>
  <c r="H139"/>
  <c r="J139" s="1"/>
  <c r="T137"/>
  <c r="L138"/>
  <c r="I154"/>
  <c r="AJ81" i="24"/>
  <c r="AL81" s="1"/>
  <c r="AK82" s="1"/>
  <c r="AO80"/>
  <c r="AM80"/>
  <c r="AN80" s="1"/>
  <c r="AO81" s="1"/>
  <c r="F87"/>
  <c r="H87" s="1"/>
  <c r="F88" s="1"/>
  <c r="J86"/>
  <c r="K87" s="1"/>
  <c r="M126" i="23"/>
  <c r="L127"/>
  <c r="H128"/>
  <c r="G129" s="1"/>
  <c r="T89" i="20"/>
  <c r="O90"/>
  <c r="I128" i="23"/>
  <c r="J127"/>
  <c r="K127" s="1"/>
  <c r="L128" s="1"/>
  <c r="R89" i="20"/>
  <c r="P90"/>
  <c r="U74" i="23"/>
  <c r="W74" s="1"/>
  <c r="Q75"/>
  <c r="F129"/>
  <c r="P129"/>
  <c r="AD71" i="20"/>
  <c r="X72"/>
  <c r="Z72" s="1"/>
  <c r="AA72" s="1"/>
  <c r="I88"/>
  <c r="J88" s="1"/>
  <c r="K88" s="1"/>
  <c r="P67" i="14"/>
  <c r="R67" s="1"/>
  <c r="T67" s="1"/>
  <c r="M87" i="20"/>
  <c r="G89"/>
  <c r="AI66" i="16"/>
  <c r="AH66"/>
  <c r="AL66"/>
  <c r="Y68"/>
  <c r="AA68" s="1"/>
  <c r="AC67"/>
  <c r="AE67" s="1"/>
  <c r="X68"/>
  <c r="G119"/>
  <c r="M118"/>
  <c r="N117"/>
  <c r="I118"/>
  <c r="J119"/>
  <c r="H119"/>
  <c r="AU120" i="17"/>
  <c r="AT120" s="1"/>
  <c r="AS121" s="1"/>
  <c r="BB78"/>
  <c r="BD78" s="1"/>
  <c r="BA79"/>
  <c r="AX78"/>
  <c r="AW79"/>
  <c r="S65"/>
  <c r="AJ70"/>
  <c r="AL70" s="1"/>
  <c r="AQ70" s="1"/>
  <c r="AI71"/>
  <c r="AH71" s="1"/>
  <c r="AG72" s="1"/>
  <c r="K65"/>
  <c r="M65" s="1"/>
  <c r="N65" s="1"/>
  <c r="P66"/>
  <c r="AB65"/>
  <c r="AD65" s="1"/>
  <c r="AF65" s="1"/>
  <c r="T66"/>
  <c r="X65"/>
  <c r="Z65" s="1"/>
  <c r="AA65" s="1"/>
  <c r="H66"/>
  <c r="F151"/>
  <c r="C121" i="14"/>
  <c r="B121" i="4"/>
  <c r="J120"/>
  <c r="I120"/>
  <c r="R120"/>
  <c r="N120"/>
  <c r="H120"/>
  <c r="O120"/>
  <c r="Q120"/>
  <c r="P120"/>
  <c r="A122" i="1"/>
  <c r="AO135" i="27" l="1"/>
  <c r="AT135" s="1"/>
  <c r="AP135"/>
  <c r="AN133" i="25"/>
  <c r="AS133" s="1"/>
  <c r="AO133"/>
  <c r="W134" i="30"/>
  <c r="X134" s="1"/>
  <c r="V135"/>
  <c r="AN145" i="26"/>
  <c r="AS145" s="1"/>
  <c r="AO145"/>
  <c r="N135" i="30"/>
  <c r="O135" s="1"/>
  <c r="M136"/>
  <c r="P134"/>
  <c r="P135" s="1"/>
  <c r="Y133"/>
  <c r="Y134" s="1"/>
  <c r="T427" i="9"/>
  <c r="W426" i="12"/>
  <c r="N426"/>
  <c r="P426" s="1"/>
  <c r="Q426" s="1"/>
  <c r="V427" i="9"/>
  <c r="W427" s="1"/>
  <c r="Y426" i="12"/>
  <c r="Z426" s="1"/>
  <c r="W357" i="30"/>
  <c r="X357" s="1"/>
  <c r="V358"/>
  <c r="AF426" i="12"/>
  <c r="AH426" s="1"/>
  <c r="AI426" s="1"/>
  <c r="AN431" i="25"/>
  <c r="AS431" s="1"/>
  <c r="AJ427" i="9"/>
  <c r="AL427" s="1"/>
  <c r="AM427" s="1"/>
  <c r="AB427"/>
  <c r="AD427" s="1"/>
  <c r="AE427" s="1"/>
  <c r="S435" i="30"/>
  <c r="R432"/>
  <c r="E432"/>
  <c r="E431"/>
  <c r="I435" s="1"/>
  <c r="J435"/>
  <c r="I432"/>
  <c r="D434" i="1"/>
  <c r="B433" i="30"/>
  <c r="D431" i="16"/>
  <c r="E431"/>
  <c r="AO431" i="26"/>
  <c r="F431"/>
  <c r="K431" s="1"/>
  <c r="AF431"/>
  <c r="AN431"/>
  <c r="AS431" s="1"/>
  <c r="N431"/>
  <c r="S431" s="1"/>
  <c r="D431" i="27"/>
  <c r="E431"/>
  <c r="AH431" i="24"/>
  <c r="N431"/>
  <c r="X431"/>
  <c r="D431"/>
  <c r="G430" i="27"/>
  <c r="L430" s="1"/>
  <c r="AP430"/>
  <c r="O430"/>
  <c r="T430" s="1"/>
  <c r="G121" i="4"/>
  <c r="F121"/>
  <c r="B432" i="24"/>
  <c r="B432" i="25"/>
  <c r="D432" s="1"/>
  <c r="B432" i="12"/>
  <c r="B432" i="9"/>
  <c r="B432" i="27"/>
  <c r="B432" i="26"/>
  <c r="D432" s="1"/>
  <c r="B432" i="23"/>
  <c r="D432" s="1"/>
  <c r="B432" i="14"/>
  <c r="C432" s="1"/>
  <c r="B432" i="4"/>
  <c r="B432" i="16"/>
  <c r="B432" i="20"/>
  <c r="B432" i="17"/>
  <c r="D432" s="1"/>
  <c r="J431" i="4"/>
  <c r="G431"/>
  <c r="F431"/>
  <c r="P431"/>
  <c r="L431"/>
  <c r="I431"/>
  <c r="H431"/>
  <c r="E431"/>
  <c r="R431"/>
  <c r="Q431"/>
  <c r="N431"/>
  <c r="O431"/>
  <c r="M431"/>
  <c r="K431"/>
  <c r="D431"/>
  <c r="E431" i="20"/>
  <c r="D431"/>
  <c r="AO431" i="9"/>
  <c r="D432"/>
  <c r="D433"/>
  <c r="D431"/>
  <c r="AO431" i="25"/>
  <c r="F431"/>
  <c r="AF431"/>
  <c r="AE432" s="1"/>
  <c r="D433" i="12"/>
  <c r="D432"/>
  <c r="D431"/>
  <c r="L438" i="9"/>
  <c r="AB430"/>
  <c r="AQ85"/>
  <c r="AT84"/>
  <c r="AV84" s="1"/>
  <c r="AR138" i="26"/>
  <c r="AT138" s="1"/>
  <c r="J436"/>
  <c r="H437"/>
  <c r="O436"/>
  <c r="P437"/>
  <c r="R436"/>
  <c r="AT128" i="25"/>
  <c r="AR129"/>
  <c r="AS130" s="1"/>
  <c r="AU132" i="27"/>
  <c r="AS141"/>
  <c r="P438"/>
  <c r="K444"/>
  <c r="I445"/>
  <c r="S444"/>
  <c r="Q445"/>
  <c r="S89" i="20"/>
  <c r="U89" s="1"/>
  <c r="E121" i="4"/>
  <c r="D121"/>
  <c r="M121"/>
  <c r="K121"/>
  <c r="L121"/>
  <c r="AF135" i="26"/>
  <c r="AE135"/>
  <c r="AG132" i="27"/>
  <c r="AF132"/>
  <c r="AC100"/>
  <c r="X101" s="1"/>
  <c r="W102" s="1"/>
  <c r="AB101"/>
  <c r="AL84" i="26"/>
  <c r="AG85"/>
  <c r="AI85" s="1"/>
  <c r="AJ86" s="1"/>
  <c r="AH85"/>
  <c r="U89" i="24"/>
  <c r="P90"/>
  <c r="R90" s="1"/>
  <c r="Q91" s="1"/>
  <c r="T89"/>
  <c r="U90" s="1"/>
  <c r="V118" i="16"/>
  <c r="AK82" i="27"/>
  <c r="AL81"/>
  <c r="H89" i="20"/>
  <c r="W90" s="1"/>
  <c r="U119" i="16"/>
  <c r="V89" i="24"/>
  <c r="AA91"/>
  <c r="Z91"/>
  <c r="AE90"/>
  <c r="AC90"/>
  <c r="AD90" s="1"/>
  <c r="AJ89" i="25"/>
  <c r="P120" i="16"/>
  <c r="Q120" s="1"/>
  <c r="T119"/>
  <c r="O120"/>
  <c r="T139" i="27"/>
  <c r="R120" i="16"/>
  <c r="AH89" i="25"/>
  <c r="AG89"/>
  <c r="AI89" s="1"/>
  <c r="AL88"/>
  <c r="E121" i="16"/>
  <c r="D121"/>
  <c r="U138" i="27"/>
  <c r="S139"/>
  <c r="K140"/>
  <c r="L141" s="1"/>
  <c r="O140"/>
  <c r="T140" s="1"/>
  <c r="N141" i="26"/>
  <c r="S141" s="1"/>
  <c r="J140"/>
  <c r="R139"/>
  <c r="T139" s="1"/>
  <c r="L139"/>
  <c r="P140" i="25"/>
  <c r="O141" s="1"/>
  <c r="R139"/>
  <c r="N140"/>
  <c r="S140" s="1"/>
  <c r="AE131"/>
  <c r="H140"/>
  <c r="J140" s="1"/>
  <c r="K140"/>
  <c r="T138"/>
  <c r="L139"/>
  <c r="K141"/>
  <c r="I155"/>
  <c r="AM81" i="24"/>
  <c r="AM82" s="1"/>
  <c r="AP80"/>
  <c r="AJ82"/>
  <c r="AL82" s="1"/>
  <c r="AJ83" s="1"/>
  <c r="L86"/>
  <c r="J87"/>
  <c r="G88"/>
  <c r="H88" s="1"/>
  <c r="F89" s="1"/>
  <c r="M127" i="23"/>
  <c r="J128"/>
  <c r="K128" s="1"/>
  <c r="Q90" i="20"/>
  <c r="P91" s="1"/>
  <c r="V75" i="23"/>
  <c r="S75"/>
  <c r="T75" s="1"/>
  <c r="R75"/>
  <c r="T90" i="20"/>
  <c r="O91"/>
  <c r="H129" i="23"/>
  <c r="G130" s="1"/>
  <c r="I129"/>
  <c r="P130"/>
  <c r="F130"/>
  <c r="Y72" i="20"/>
  <c r="AB72" s="1"/>
  <c r="AC72"/>
  <c r="S68" i="14"/>
  <c r="O68"/>
  <c r="M69" s="1"/>
  <c r="N69" s="1"/>
  <c r="Q68"/>
  <c r="L66" i="17"/>
  <c r="L88" i="20"/>
  <c r="M88" s="1"/>
  <c r="I119" i="16"/>
  <c r="L119" s="1"/>
  <c r="AF67"/>
  <c r="AG67"/>
  <c r="AK66"/>
  <c r="AM66" s="1"/>
  <c r="Z68"/>
  <c r="AD68"/>
  <c r="G120"/>
  <c r="L118"/>
  <c r="N118" s="1"/>
  <c r="H120"/>
  <c r="J120"/>
  <c r="AN71" i="17"/>
  <c r="AU121"/>
  <c r="AT121" s="1"/>
  <c r="AS122" s="1"/>
  <c r="AY78"/>
  <c r="AV79" s="1"/>
  <c r="AX79" s="1"/>
  <c r="AY79" s="1"/>
  <c r="BC78"/>
  <c r="AZ79" s="1"/>
  <c r="BA80" s="1"/>
  <c r="AP70"/>
  <c r="AR70" s="1"/>
  <c r="AM70"/>
  <c r="AO71"/>
  <c r="AK71"/>
  <c r="R65"/>
  <c r="AE65"/>
  <c r="U66"/>
  <c r="W66" s="1"/>
  <c r="Y66"/>
  <c r="AC66"/>
  <c r="J66"/>
  <c r="K66" s="1"/>
  <c r="V66"/>
  <c r="I66"/>
  <c r="G67"/>
  <c r="F152"/>
  <c r="C122" i="14"/>
  <c r="O121" i="4"/>
  <c r="Q121"/>
  <c r="H121"/>
  <c r="I121"/>
  <c r="P121"/>
  <c r="R121"/>
  <c r="N121"/>
  <c r="J121"/>
  <c r="B122"/>
  <c r="A123" i="1"/>
  <c r="M137" i="30" l="1"/>
  <c r="N136"/>
  <c r="O136" s="1"/>
  <c r="P136" s="1"/>
  <c r="AO146" i="26"/>
  <c r="AN146"/>
  <c r="AS146" s="1"/>
  <c r="V136" i="30"/>
  <c r="W135"/>
  <c r="X135" s="1"/>
  <c r="AO134" i="25"/>
  <c r="AN134"/>
  <c r="AS134" s="1"/>
  <c r="AP136" i="27"/>
  <c r="AO136"/>
  <c r="AT136" s="1"/>
  <c r="W358" i="30"/>
  <c r="F431"/>
  <c r="F432"/>
  <c r="R435"/>
  <c r="S432"/>
  <c r="AO431" i="27"/>
  <c r="O431" i="30"/>
  <c r="J432"/>
  <c r="G122" i="4"/>
  <c r="F122"/>
  <c r="J445" i="12"/>
  <c r="J431"/>
  <c r="AB445"/>
  <c r="AB431"/>
  <c r="Y431" i="9"/>
  <c r="I442"/>
  <c r="Y434"/>
  <c r="I431"/>
  <c r="Q431"/>
  <c r="Q442"/>
  <c r="E432" i="20"/>
  <c r="D432"/>
  <c r="G432" i="4"/>
  <c r="F432"/>
  <c r="J432"/>
  <c r="N432"/>
  <c r="O432"/>
  <c r="R432"/>
  <c r="I432"/>
  <c r="K432"/>
  <c r="E432"/>
  <c r="M432"/>
  <c r="H432"/>
  <c r="P432"/>
  <c r="L432"/>
  <c r="Q432"/>
  <c r="D432"/>
  <c r="E432" i="27"/>
  <c r="D432"/>
  <c r="E432" i="12"/>
  <c r="T445" s="1"/>
  <c r="E431"/>
  <c r="K445" s="1"/>
  <c r="E433"/>
  <c r="AC445" s="1"/>
  <c r="AH432" i="24"/>
  <c r="N432"/>
  <c r="X432"/>
  <c r="D432"/>
  <c r="B433"/>
  <c r="B433" i="12"/>
  <c r="B433" i="27"/>
  <c r="B433" i="26"/>
  <c r="D433" s="1"/>
  <c r="B433" i="9"/>
  <c r="B433" i="25"/>
  <c r="D433" s="1"/>
  <c r="B433" i="23"/>
  <c r="D433" s="1"/>
  <c r="B433" i="20"/>
  <c r="B433" i="4"/>
  <c r="B433" i="14"/>
  <c r="C433" s="1"/>
  <c r="B433" i="16"/>
  <c r="B433" i="17"/>
  <c r="D433" s="1"/>
  <c r="S431" i="12"/>
  <c r="S445"/>
  <c r="AG442" i="9"/>
  <c r="AG431"/>
  <c r="E432" i="16"/>
  <c r="D432"/>
  <c r="AF432" i="26"/>
  <c r="AO432"/>
  <c r="AN433" s="1"/>
  <c r="AS433" s="1"/>
  <c r="F432"/>
  <c r="K432" s="1"/>
  <c r="AE432"/>
  <c r="AN432"/>
  <c r="AS432" s="1"/>
  <c r="N432"/>
  <c r="S432" s="1"/>
  <c r="AO432" i="9"/>
  <c r="E432"/>
  <c r="R442" s="1"/>
  <c r="E433"/>
  <c r="AH442" s="1"/>
  <c r="E431"/>
  <c r="AF432" i="25"/>
  <c r="AO432"/>
  <c r="AN433" s="1"/>
  <c r="AS433" s="1"/>
  <c r="AN432"/>
  <c r="AS432" s="1"/>
  <c r="F432"/>
  <c r="K432" s="1"/>
  <c r="AP431" i="27"/>
  <c r="AO432" s="1"/>
  <c r="G431"/>
  <c r="L431" s="1"/>
  <c r="O431"/>
  <c r="T431" s="1"/>
  <c r="D435" i="1"/>
  <c r="B434" i="30"/>
  <c r="AU85" i="9"/>
  <c r="AR85"/>
  <c r="AS85"/>
  <c r="AR139" i="26"/>
  <c r="AT139" s="1"/>
  <c r="R437"/>
  <c r="P438"/>
  <c r="O437"/>
  <c r="H438"/>
  <c r="J437"/>
  <c r="AT129" i="25"/>
  <c r="AR130"/>
  <c r="AU133" i="27"/>
  <c r="AS142"/>
  <c r="P439"/>
  <c r="Q446"/>
  <c r="S445"/>
  <c r="I446"/>
  <c r="K445"/>
  <c r="O121" i="16"/>
  <c r="E122" i="4"/>
  <c r="D122"/>
  <c r="L122"/>
  <c r="M122"/>
  <c r="K122"/>
  <c r="AF133" i="27"/>
  <c r="AG133"/>
  <c r="AF136" i="26"/>
  <c r="AE136"/>
  <c r="Y101" i="27"/>
  <c r="AA101" s="1"/>
  <c r="AB102" s="1"/>
  <c r="Z101"/>
  <c r="AD100"/>
  <c r="T90" i="24"/>
  <c r="U91" s="1"/>
  <c r="AK85" i="26"/>
  <c r="I89" i="20"/>
  <c r="J89" s="1"/>
  <c r="K89" s="1"/>
  <c r="G90"/>
  <c r="L89"/>
  <c r="AH82" i="27"/>
  <c r="AJ82" s="1"/>
  <c r="AI82"/>
  <c r="AM81"/>
  <c r="U120" i="16"/>
  <c r="AN81" i="24"/>
  <c r="AO82" s="1"/>
  <c r="AB91"/>
  <c r="AA92" s="1"/>
  <c r="V119" i="16"/>
  <c r="AF90" i="24"/>
  <c r="AE91"/>
  <c r="AC91"/>
  <c r="AD91" s="1"/>
  <c r="S91"/>
  <c r="P91"/>
  <c r="R91" s="1"/>
  <c r="P121" i="16"/>
  <c r="Q121" s="1"/>
  <c r="R121"/>
  <c r="T120"/>
  <c r="AJ90" i="25"/>
  <c r="AK89"/>
  <c r="E122" i="16"/>
  <c r="D122"/>
  <c r="U139" i="27"/>
  <c r="M140"/>
  <c r="O141"/>
  <c r="K141"/>
  <c r="L142" s="1"/>
  <c r="S140"/>
  <c r="L140" i="26"/>
  <c r="R140"/>
  <c r="T140" s="1"/>
  <c r="J141"/>
  <c r="N142"/>
  <c r="N141" i="25"/>
  <c r="S141" s="1"/>
  <c r="P141"/>
  <c r="O142" s="1"/>
  <c r="R140"/>
  <c r="AE132"/>
  <c r="H141"/>
  <c r="J141" s="1"/>
  <c r="K142" s="1"/>
  <c r="T139"/>
  <c r="L140"/>
  <c r="I156"/>
  <c r="AK83" i="24"/>
  <c r="AL83" s="1"/>
  <c r="AJ84" s="1"/>
  <c r="AN82"/>
  <c r="L87"/>
  <c r="I88"/>
  <c r="J88" s="1"/>
  <c r="K88"/>
  <c r="G89"/>
  <c r="M128" i="23"/>
  <c r="R90" i="20"/>
  <c r="L129" i="23"/>
  <c r="Q91" i="20"/>
  <c r="O92"/>
  <c r="U75" i="23"/>
  <c r="W75" s="1"/>
  <c r="Q76"/>
  <c r="H130"/>
  <c r="G131" s="1"/>
  <c r="I130"/>
  <c r="J129"/>
  <c r="K129" s="1"/>
  <c r="L130" s="1"/>
  <c r="F131"/>
  <c r="P131"/>
  <c r="X73" i="20"/>
  <c r="Z73" s="1"/>
  <c r="AA73" s="1"/>
  <c r="AD72"/>
  <c r="P68" i="14"/>
  <c r="R68" s="1"/>
  <c r="T68" s="1"/>
  <c r="M66" i="17"/>
  <c r="R66" s="1"/>
  <c r="M120" i="16"/>
  <c r="M119"/>
  <c r="N119" s="1"/>
  <c r="AI67"/>
  <c r="AL67"/>
  <c r="AH67"/>
  <c r="Y69"/>
  <c r="AA69" s="1"/>
  <c r="AC68"/>
  <c r="AE68" s="1"/>
  <c r="X69"/>
  <c r="G121"/>
  <c r="I120"/>
  <c r="L120" s="1"/>
  <c r="H121"/>
  <c r="J121"/>
  <c r="O66" i="17"/>
  <c r="Q66" s="1"/>
  <c r="S66" s="1"/>
  <c r="AW80"/>
  <c r="BC79"/>
  <c r="AZ80" s="1"/>
  <c r="AU122"/>
  <c r="AT122" s="1"/>
  <c r="AS123" s="1"/>
  <c r="BB79"/>
  <c r="BD79" s="1"/>
  <c r="AV80"/>
  <c r="AJ71"/>
  <c r="AL71" s="1"/>
  <c r="AQ71" s="1"/>
  <c r="AI72"/>
  <c r="AH72" s="1"/>
  <c r="AG73" s="1"/>
  <c r="X66"/>
  <c r="Z66" s="1"/>
  <c r="AA66" s="1"/>
  <c r="T67"/>
  <c r="AB66"/>
  <c r="AD66" s="1"/>
  <c r="AF66" s="1"/>
  <c r="H67"/>
  <c r="L67"/>
  <c r="F153"/>
  <c r="C123" i="14"/>
  <c r="J122" i="4"/>
  <c r="I122"/>
  <c r="R122"/>
  <c r="N122"/>
  <c r="H122"/>
  <c r="O122"/>
  <c r="Q122"/>
  <c r="P122"/>
  <c r="B123"/>
  <c r="A124" i="1"/>
  <c r="Y135" i="30" l="1"/>
  <c r="AP137" i="27"/>
  <c r="AO137"/>
  <c r="AT137" s="1"/>
  <c r="AN135" i="25"/>
  <c r="AS135" s="1"/>
  <c r="AO135"/>
  <c r="V137" i="30"/>
  <c r="W136"/>
  <c r="X136" s="1"/>
  <c r="AO147" i="26"/>
  <c r="AN147"/>
  <c r="AS147" s="1"/>
  <c r="N137" i="30"/>
  <c r="O137" s="1"/>
  <c r="M138"/>
  <c r="V360"/>
  <c r="G432"/>
  <c r="G431"/>
  <c r="L435"/>
  <c r="K432"/>
  <c r="U435"/>
  <c r="T432"/>
  <c r="B434" i="24"/>
  <c r="B434" i="12"/>
  <c r="B434" i="25"/>
  <c r="D434" s="1"/>
  <c r="B434" i="9"/>
  <c r="B434" i="27"/>
  <c r="B434" i="26"/>
  <c r="D434" s="1"/>
  <c r="B434" i="23"/>
  <c r="D434" s="1"/>
  <c r="B434" i="14"/>
  <c r="C434" s="1"/>
  <c r="B434" i="4"/>
  <c r="B434" i="16"/>
  <c r="B434" i="20"/>
  <c r="B434" i="17"/>
  <c r="D434" s="1"/>
  <c r="Z434" i="9"/>
  <c r="J442"/>
  <c r="AH431"/>
  <c r="E433" i="20"/>
  <c r="D433"/>
  <c r="F433" i="25"/>
  <c r="K433" s="1"/>
  <c r="AE433"/>
  <c r="AO433"/>
  <c r="AF433"/>
  <c r="AE434" s="1"/>
  <c r="F433" i="26"/>
  <c r="K433" s="1"/>
  <c r="AE433"/>
  <c r="AF433"/>
  <c r="AE434" s="1"/>
  <c r="AJ434" s="1"/>
  <c r="AO433"/>
  <c r="AN434" s="1"/>
  <c r="AS434" s="1"/>
  <c r="N433"/>
  <c r="S433" s="1"/>
  <c r="F431" i="12"/>
  <c r="L445" s="1"/>
  <c r="F433"/>
  <c r="AD445" s="1"/>
  <c r="F432"/>
  <c r="U445" s="1"/>
  <c r="J431" i="9"/>
  <c r="AC431" i="12"/>
  <c r="AD431" s="1"/>
  <c r="K431"/>
  <c r="L431" s="1"/>
  <c r="G123" i="4"/>
  <c r="F123"/>
  <c r="D436" i="1"/>
  <c r="B435" i="30"/>
  <c r="T431" i="12"/>
  <c r="U431" s="1"/>
  <c r="D433" i="16"/>
  <c r="E433"/>
  <c r="I433" i="4"/>
  <c r="G433"/>
  <c r="F433"/>
  <c r="H433"/>
  <c r="O433"/>
  <c r="P433"/>
  <c r="J433"/>
  <c r="D433"/>
  <c r="L433"/>
  <c r="N433"/>
  <c r="K433"/>
  <c r="Q433"/>
  <c r="R433"/>
  <c r="E433"/>
  <c r="M433"/>
  <c r="AO433" i="9"/>
  <c r="F433"/>
  <c r="AI442" s="1"/>
  <c r="F431"/>
  <c r="F432"/>
  <c r="S442" s="1"/>
  <c r="D433" i="27"/>
  <c r="E433"/>
  <c r="AH433" i="24"/>
  <c r="N433"/>
  <c r="X433"/>
  <c r="D433"/>
  <c r="G432" i="27"/>
  <c r="L432" s="1"/>
  <c r="AP432"/>
  <c r="O432"/>
  <c r="T432" s="1"/>
  <c r="R431" i="9"/>
  <c r="Z431"/>
  <c r="AA431" s="1"/>
  <c r="AQ86"/>
  <c r="AT85"/>
  <c r="AV85" s="1"/>
  <c r="R122" i="16"/>
  <c r="AR140" i="26"/>
  <c r="AT140" s="1"/>
  <c r="J438"/>
  <c r="H439"/>
  <c r="O438"/>
  <c r="R438"/>
  <c r="P439"/>
  <c r="AT130" i="25"/>
  <c r="AR131"/>
  <c r="AU134" i="27"/>
  <c r="AS143"/>
  <c r="I447"/>
  <c r="K446"/>
  <c r="Q447"/>
  <c r="S446"/>
  <c r="P440"/>
  <c r="S90" i="20"/>
  <c r="U90" s="1"/>
  <c r="E123" i="4"/>
  <c r="D123"/>
  <c r="M123"/>
  <c r="K123"/>
  <c r="L123"/>
  <c r="AE137" i="26"/>
  <c r="AF137"/>
  <c r="AG134" i="27"/>
  <c r="AF134"/>
  <c r="AC101"/>
  <c r="X102" s="1"/>
  <c r="W103" s="1"/>
  <c r="Z92" i="24"/>
  <c r="AB92" s="1"/>
  <c r="V90"/>
  <c r="AP81"/>
  <c r="AP82" s="1"/>
  <c r="AL85" i="26"/>
  <c r="AG86"/>
  <c r="AI86" s="1"/>
  <c r="AH86"/>
  <c r="H90" i="20"/>
  <c r="W91" s="1"/>
  <c r="V120" i="16"/>
  <c r="AL82" i="27"/>
  <c r="AI83" s="1"/>
  <c r="AK83"/>
  <c r="AH83"/>
  <c r="AJ83" s="1"/>
  <c r="T121" i="16"/>
  <c r="AF91" i="24"/>
  <c r="AE92"/>
  <c r="AC92"/>
  <c r="T91"/>
  <c r="V91" s="1"/>
  <c r="Q92"/>
  <c r="P92"/>
  <c r="U121" i="16"/>
  <c r="O122"/>
  <c r="P122"/>
  <c r="Q122" s="1"/>
  <c r="AG90" i="25"/>
  <c r="AI90" s="1"/>
  <c r="AH90"/>
  <c r="AL89"/>
  <c r="E123" i="16"/>
  <c r="D123"/>
  <c r="T141" i="27"/>
  <c r="U140"/>
  <c r="M141"/>
  <c r="S141"/>
  <c r="K142"/>
  <c r="L143" s="1"/>
  <c r="O142"/>
  <c r="T142" s="1"/>
  <c r="L141" i="26"/>
  <c r="J142"/>
  <c r="R141"/>
  <c r="S142" s="1"/>
  <c r="N143"/>
  <c r="T141"/>
  <c r="P142" i="25"/>
  <c r="O143" s="1"/>
  <c r="R141"/>
  <c r="N142"/>
  <c r="S142" s="1"/>
  <c r="AE133"/>
  <c r="H142"/>
  <c r="J142" s="1"/>
  <c r="T140"/>
  <c r="L141"/>
  <c r="I157"/>
  <c r="AO83" i="24"/>
  <c r="AM83"/>
  <c r="AN83" s="1"/>
  <c r="AK84"/>
  <c r="AL84" s="1"/>
  <c r="AK85" s="1"/>
  <c r="L88"/>
  <c r="H89"/>
  <c r="I89"/>
  <c r="K89"/>
  <c r="M129" i="23"/>
  <c r="T91" i="20"/>
  <c r="V76" i="23"/>
  <c r="R76"/>
  <c r="S76"/>
  <c r="T76" s="1"/>
  <c r="P92" i="20"/>
  <c r="Q92" s="1"/>
  <c r="R91"/>
  <c r="S91" s="1"/>
  <c r="I131" i="23"/>
  <c r="J130"/>
  <c r="K130" s="1"/>
  <c r="H131"/>
  <c r="P132"/>
  <c r="F132"/>
  <c r="Y73" i="20"/>
  <c r="AB73" s="1"/>
  <c r="AC73"/>
  <c r="O69" i="14"/>
  <c r="M70" s="1"/>
  <c r="N70" s="1"/>
  <c r="S69"/>
  <c r="Q69"/>
  <c r="N66" i="17"/>
  <c r="M89" i="20"/>
  <c r="AG68" i="16"/>
  <c r="AF68"/>
  <c r="AK67"/>
  <c r="AM67" s="1"/>
  <c r="AD69"/>
  <c r="Z69"/>
  <c r="G122"/>
  <c r="M121"/>
  <c r="N120"/>
  <c r="H122"/>
  <c r="I121"/>
  <c r="L121" s="1"/>
  <c r="J122"/>
  <c r="P67" i="17"/>
  <c r="BB80"/>
  <c r="BD80" s="1"/>
  <c r="BA81"/>
  <c r="AN72"/>
  <c r="AX80"/>
  <c r="AY80" s="1"/>
  <c r="AV81" s="1"/>
  <c r="AW82" s="1"/>
  <c r="AW81"/>
  <c r="AU123"/>
  <c r="AT123" s="1"/>
  <c r="AS124" s="1"/>
  <c r="AP71"/>
  <c r="AR71" s="1"/>
  <c r="AM71"/>
  <c r="AO72"/>
  <c r="AK72"/>
  <c r="AE66"/>
  <c r="J67"/>
  <c r="O67" s="1"/>
  <c r="V67"/>
  <c r="AC67"/>
  <c r="U67"/>
  <c r="W67" s="1"/>
  <c r="Y67"/>
  <c r="I67"/>
  <c r="G68"/>
  <c r="F154"/>
  <c r="C124" i="14"/>
  <c r="Q123" i="4"/>
  <c r="R123"/>
  <c r="I123"/>
  <c r="O123"/>
  <c r="H123"/>
  <c r="N123"/>
  <c r="P123"/>
  <c r="J123"/>
  <c r="B124"/>
  <c r="A125" i="1"/>
  <c r="AN148" i="26" l="1"/>
  <c r="AS148" s="1"/>
  <c r="AO148"/>
  <c r="V138" i="30"/>
  <c r="W137"/>
  <c r="X137" s="1"/>
  <c r="AP138" i="27"/>
  <c r="AO138"/>
  <c r="AT138" s="1"/>
  <c r="Y136" i="30"/>
  <c r="N138"/>
  <c r="O138" s="1"/>
  <c r="M139"/>
  <c r="AO136" i="25"/>
  <c r="AN136"/>
  <c r="AS136" s="1"/>
  <c r="P137" i="30"/>
  <c r="P138" s="1"/>
  <c r="K431" i="9"/>
  <c r="V361" i="30"/>
  <c r="W360"/>
  <c r="X360" s="1"/>
  <c r="S431" i="9"/>
  <c r="O123" i="16"/>
  <c r="T122"/>
  <c r="AN434" i="25"/>
  <c r="AS434" s="1"/>
  <c r="AO433" i="27"/>
  <c r="AI431" i="9"/>
  <c r="T435" i="30"/>
  <c r="U432"/>
  <c r="D435"/>
  <c r="D436"/>
  <c r="K435"/>
  <c r="L432"/>
  <c r="D437" i="1"/>
  <c r="B436" i="30"/>
  <c r="D434" i="20"/>
  <c r="E434"/>
  <c r="G434" i="4"/>
  <c r="F434"/>
  <c r="R434"/>
  <c r="H434"/>
  <c r="L434"/>
  <c r="P434"/>
  <c r="Q434"/>
  <c r="D434"/>
  <c r="O434"/>
  <c r="N434"/>
  <c r="J434"/>
  <c r="I434"/>
  <c r="E434"/>
  <c r="M434"/>
  <c r="K434"/>
  <c r="E434" i="27"/>
  <c r="D434"/>
  <c r="AF434" i="25"/>
  <c r="AO434"/>
  <c r="F434"/>
  <c r="AH434" i="24"/>
  <c r="N434"/>
  <c r="X434"/>
  <c r="D434"/>
  <c r="G124" i="4"/>
  <c r="F124"/>
  <c r="AP433" i="27"/>
  <c r="AO434" s="1"/>
  <c r="G433"/>
  <c r="L433" s="1"/>
  <c r="O433"/>
  <c r="T433" s="1"/>
  <c r="AA434" i="9"/>
  <c r="K442"/>
  <c r="B435" i="24"/>
  <c r="B435" i="12"/>
  <c r="B435" i="27"/>
  <c r="B435" i="25"/>
  <c r="D435" s="1"/>
  <c r="B435" i="26"/>
  <c r="D435" s="1"/>
  <c r="B435" i="9"/>
  <c r="B435" i="20"/>
  <c r="B435" i="16"/>
  <c r="B435" i="4"/>
  <c r="B435" i="23"/>
  <c r="D435" s="1"/>
  <c r="B435" i="14"/>
  <c r="C435" s="1"/>
  <c r="B435" i="17"/>
  <c r="D435" s="1"/>
  <c r="E434" i="16"/>
  <c r="D434"/>
  <c r="AF434" i="26"/>
  <c r="F434"/>
  <c r="K434" s="1"/>
  <c r="AO434"/>
  <c r="AN435" s="1"/>
  <c r="AS435" s="1"/>
  <c r="N434"/>
  <c r="S434" s="1"/>
  <c r="AO434" i="9"/>
  <c r="G433"/>
  <c r="AJ442" s="1"/>
  <c r="G431"/>
  <c r="AB431" s="1"/>
  <c r="AD431" s="1"/>
  <c r="AE431" s="1"/>
  <c r="G432"/>
  <c r="T442" s="1"/>
  <c r="G433" i="12"/>
  <c r="AE445" s="1"/>
  <c r="G432"/>
  <c r="V445" s="1"/>
  <c r="G431"/>
  <c r="M445" s="1"/>
  <c r="AU86" i="9"/>
  <c r="AR86"/>
  <c r="AS86"/>
  <c r="AR141" i="26"/>
  <c r="R439"/>
  <c r="P440"/>
  <c r="O439"/>
  <c r="J439"/>
  <c r="H440"/>
  <c r="AT131" i="25"/>
  <c r="AR132"/>
  <c r="AU135" i="27"/>
  <c r="AS144"/>
  <c r="Q448"/>
  <c r="S447"/>
  <c r="I448"/>
  <c r="K447"/>
  <c r="P441"/>
  <c r="E124" i="4"/>
  <c r="D124"/>
  <c r="L124"/>
  <c r="M124"/>
  <c r="K124"/>
  <c r="AG135" i="27"/>
  <c r="AF135"/>
  <c r="AF138" i="26"/>
  <c r="AE138"/>
  <c r="Y102" i="27"/>
  <c r="AA102" s="1"/>
  <c r="AB103" s="1"/>
  <c r="Z102"/>
  <c r="AD101"/>
  <c r="V121" i="16"/>
  <c r="G91" i="20"/>
  <c r="AK86" i="26"/>
  <c r="AG87" s="1"/>
  <c r="AI87" s="1"/>
  <c r="AJ88" s="1"/>
  <c r="AJ87"/>
  <c r="AL86"/>
  <c r="I90" i="20"/>
  <c r="J90" s="1"/>
  <c r="K90" s="1"/>
  <c r="AM82" i="27"/>
  <c r="AL83"/>
  <c r="AK84"/>
  <c r="Z93" i="24"/>
  <c r="AD92"/>
  <c r="AF92" s="1"/>
  <c r="AA93"/>
  <c r="R92"/>
  <c r="Q93" s="1"/>
  <c r="U92"/>
  <c r="S92"/>
  <c r="P123" i="16"/>
  <c r="Q123" s="1"/>
  <c r="R123"/>
  <c r="U122"/>
  <c r="AJ91" i="25"/>
  <c r="AK90"/>
  <c r="E124" i="16"/>
  <c r="D124"/>
  <c r="U141" i="27"/>
  <c r="M142"/>
  <c r="O143"/>
  <c r="K143"/>
  <c r="L144" s="1"/>
  <c r="S142"/>
  <c r="N144" i="26"/>
  <c r="S144" s="1"/>
  <c r="R142"/>
  <c r="S143" s="1"/>
  <c r="J143"/>
  <c r="T142"/>
  <c r="L142"/>
  <c r="P143" i="25"/>
  <c r="O144" s="1"/>
  <c r="R142"/>
  <c r="N143"/>
  <c r="S143" s="1"/>
  <c r="AE134"/>
  <c r="T141"/>
  <c r="H143"/>
  <c r="J143" s="1"/>
  <c r="L142"/>
  <c r="I158"/>
  <c r="AP83" i="24"/>
  <c r="AM84"/>
  <c r="AM85" s="1"/>
  <c r="AJ85"/>
  <c r="AL85" s="1"/>
  <c r="AO84"/>
  <c r="F90"/>
  <c r="G90"/>
  <c r="J89"/>
  <c r="L89" s="1"/>
  <c r="M130" i="23"/>
  <c r="U91" i="20"/>
  <c r="L131" i="23"/>
  <c r="J131"/>
  <c r="K131" s="1"/>
  <c r="P93" i="20"/>
  <c r="R92"/>
  <c r="S92" s="1"/>
  <c r="T92"/>
  <c r="O93"/>
  <c r="U76" i="23"/>
  <c r="W76" s="1"/>
  <c r="Q77"/>
  <c r="G132"/>
  <c r="AD73" i="20"/>
  <c r="X74"/>
  <c r="Z74" s="1"/>
  <c r="AA74" s="1"/>
  <c r="P69" i="14"/>
  <c r="R69" s="1"/>
  <c r="T69" s="1"/>
  <c r="K67" i="17"/>
  <c r="M67" s="1"/>
  <c r="N67" s="1"/>
  <c r="L90" i="20"/>
  <c r="Q67" i="17"/>
  <c r="S67" s="1"/>
  <c r="AI68" i="16"/>
  <c r="AL68"/>
  <c r="AH68"/>
  <c r="Y70"/>
  <c r="AA70" s="1"/>
  <c r="AC69"/>
  <c r="AE69" s="1"/>
  <c r="X70"/>
  <c r="G123"/>
  <c r="N121"/>
  <c r="M122"/>
  <c r="I122"/>
  <c r="L122" s="1"/>
  <c r="H123"/>
  <c r="J123"/>
  <c r="BC80" i="17"/>
  <c r="AZ81" s="1"/>
  <c r="BA82" s="1"/>
  <c r="AU124"/>
  <c r="AT124" s="1"/>
  <c r="AS125" s="1"/>
  <c r="AX81"/>
  <c r="AY81" s="1"/>
  <c r="AJ72"/>
  <c r="AL72" s="1"/>
  <c r="AI73"/>
  <c r="AH73" s="1"/>
  <c r="AG74" s="1"/>
  <c r="P68"/>
  <c r="T68"/>
  <c r="X67"/>
  <c r="Z67" s="1"/>
  <c r="AA67" s="1"/>
  <c r="AB67"/>
  <c r="AD67" s="1"/>
  <c r="AF67" s="1"/>
  <c r="H68"/>
  <c r="F155"/>
  <c r="C125" i="14"/>
  <c r="B125" i="4"/>
  <c r="Q124"/>
  <c r="H124"/>
  <c r="R124"/>
  <c r="N124"/>
  <c r="J124"/>
  <c r="O124"/>
  <c r="P124"/>
  <c r="I124"/>
  <c r="A126" i="1"/>
  <c r="N139" i="30" l="1"/>
  <c r="O139" s="1"/>
  <c r="M140"/>
  <c r="AO149" i="26"/>
  <c r="AN149"/>
  <c r="AS149" s="1"/>
  <c r="P139" i="30"/>
  <c r="AN137" i="25"/>
  <c r="AO137"/>
  <c r="Y137" i="30"/>
  <c r="AO139" i="27"/>
  <c r="AT139" s="1"/>
  <c r="AP139"/>
  <c r="W138" i="30"/>
  <c r="X138" s="1"/>
  <c r="Y138" s="1"/>
  <c r="V139"/>
  <c r="V431" i="12"/>
  <c r="V362" i="30"/>
  <c r="W361"/>
  <c r="X361" s="1"/>
  <c r="L431" i="9"/>
  <c r="N431" s="1"/>
  <c r="O431" s="1"/>
  <c r="M431" i="12"/>
  <c r="T431" i="9"/>
  <c r="V431" s="1"/>
  <c r="W431" s="1"/>
  <c r="AE431" i="12"/>
  <c r="AJ431" i="9"/>
  <c r="AL431" s="1"/>
  <c r="AM431" s="1"/>
  <c r="I439" i="30"/>
  <c r="I436"/>
  <c r="E436"/>
  <c r="E435"/>
  <c r="R439"/>
  <c r="R436"/>
  <c r="AT141" i="26"/>
  <c r="AS142"/>
  <c r="L442" i="9"/>
  <c r="AB434"/>
  <c r="R435" i="4"/>
  <c r="G435"/>
  <c r="F435"/>
  <c r="H435"/>
  <c r="K435"/>
  <c r="I435"/>
  <c r="L435"/>
  <c r="E435"/>
  <c r="J435"/>
  <c r="O435"/>
  <c r="Q435"/>
  <c r="P435"/>
  <c r="N435"/>
  <c r="D435"/>
  <c r="M435"/>
  <c r="E435" i="20"/>
  <c r="D435"/>
  <c r="AO435" i="26"/>
  <c r="AF435"/>
  <c r="AE435"/>
  <c r="AJ435" s="1"/>
  <c r="F435"/>
  <c r="K435" s="1"/>
  <c r="N435"/>
  <c r="S435" s="1"/>
  <c r="D435" i="27"/>
  <c r="E435"/>
  <c r="AH435" i="24"/>
  <c r="N435"/>
  <c r="X435"/>
  <c r="D435"/>
  <c r="B436"/>
  <c r="B436" i="26"/>
  <c r="D436" s="1"/>
  <c r="B436" i="12"/>
  <c r="B436" i="9"/>
  <c r="B436" i="25"/>
  <c r="D436" s="1"/>
  <c r="B436" i="27"/>
  <c r="B436" i="23"/>
  <c r="D436" s="1"/>
  <c r="B436" i="14"/>
  <c r="C436" s="1"/>
  <c r="B436" i="4"/>
  <c r="B436" i="16"/>
  <c r="B436" i="20"/>
  <c r="B436" i="17"/>
  <c r="D436" s="1"/>
  <c r="G125" i="4"/>
  <c r="F125"/>
  <c r="D435" i="16"/>
  <c r="E435"/>
  <c r="AO435" i="9"/>
  <c r="D436"/>
  <c r="D437"/>
  <c r="D435"/>
  <c r="AO435" i="25"/>
  <c r="AE435"/>
  <c r="AF435"/>
  <c r="F435"/>
  <c r="K435" s="1"/>
  <c r="H431" i="12"/>
  <c r="N445" s="1"/>
  <c r="H433"/>
  <c r="AF445" s="1"/>
  <c r="H432"/>
  <c r="W445" s="1"/>
  <c r="AN435" i="25"/>
  <c r="AS435" s="1"/>
  <c r="G434" i="27"/>
  <c r="L434" s="1"/>
  <c r="AP434"/>
  <c r="O434"/>
  <c r="T434" s="1"/>
  <c r="D438" i="1"/>
  <c r="B437" i="30"/>
  <c r="AQ87" i="9"/>
  <c r="AT86"/>
  <c r="AV86" s="1"/>
  <c r="AR142" i="26"/>
  <c r="AT142" s="1"/>
  <c r="J440"/>
  <c r="H441"/>
  <c r="O440"/>
  <c r="P441"/>
  <c r="R440"/>
  <c r="AT132" i="25"/>
  <c r="AR133"/>
  <c r="AU136" i="27"/>
  <c r="AS145"/>
  <c r="P442"/>
  <c r="I449"/>
  <c r="K448"/>
  <c r="Q449"/>
  <c r="S448"/>
  <c r="E125" i="4"/>
  <c r="D125"/>
  <c r="M125"/>
  <c r="K125"/>
  <c r="L125"/>
  <c r="AF139" i="26"/>
  <c r="AE139"/>
  <c r="AG136" i="27"/>
  <c r="AF136"/>
  <c r="AC102"/>
  <c r="Z103" s="1"/>
  <c r="V122" i="16"/>
  <c r="U123"/>
  <c r="H91" i="20"/>
  <c r="W92" s="1"/>
  <c r="AH87" i="26"/>
  <c r="AK87"/>
  <c r="O124" i="16"/>
  <c r="AH84" i="27"/>
  <c r="AJ84" s="1"/>
  <c r="AK85" s="1"/>
  <c r="AI84"/>
  <c r="P124" i="16"/>
  <c r="Q124" s="1"/>
  <c r="T123"/>
  <c r="AM83" i="27"/>
  <c r="AE93" i="24"/>
  <c r="AC93"/>
  <c r="AB93"/>
  <c r="T92"/>
  <c r="V92" s="1"/>
  <c r="S93"/>
  <c r="P93"/>
  <c r="R93" s="1"/>
  <c r="R124" i="16"/>
  <c r="AL90" i="25"/>
  <c r="AG91"/>
  <c r="AI91" s="1"/>
  <c r="AH91"/>
  <c r="E125" i="16"/>
  <c r="D125"/>
  <c r="L132" i="23"/>
  <c r="T143" i="27"/>
  <c r="U142"/>
  <c r="M143"/>
  <c r="S143"/>
  <c r="K144"/>
  <c r="L145" s="1"/>
  <c r="O144"/>
  <c r="T144" s="1"/>
  <c r="J144" i="26"/>
  <c r="R143"/>
  <c r="T143" s="1"/>
  <c r="L143"/>
  <c r="N145"/>
  <c r="P144" i="25"/>
  <c r="O145" s="1"/>
  <c r="R143"/>
  <c r="N144"/>
  <c r="S144" s="1"/>
  <c r="AE135"/>
  <c r="T142"/>
  <c r="H144"/>
  <c r="J144" s="1"/>
  <c r="K145" s="1"/>
  <c r="K144"/>
  <c r="L143"/>
  <c r="I159"/>
  <c r="AN84" i="24"/>
  <c r="AO85" s="1"/>
  <c r="AN85"/>
  <c r="AJ86"/>
  <c r="AK86"/>
  <c r="H90"/>
  <c r="F91" s="1"/>
  <c r="K90"/>
  <c r="I90"/>
  <c r="M131" i="23"/>
  <c r="P133"/>
  <c r="V77"/>
  <c r="R77"/>
  <c r="S77"/>
  <c r="T77" s="1"/>
  <c r="Q93" i="20"/>
  <c r="T93"/>
  <c r="O94"/>
  <c r="F133" i="23"/>
  <c r="I132"/>
  <c r="H132"/>
  <c r="U92" i="20"/>
  <c r="Y74"/>
  <c r="AB74" s="1"/>
  <c r="AC74"/>
  <c r="S70" i="14"/>
  <c r="O70"/>
  <c r="M71" s="1"/>
  <c r="N71" s="1"/>
  <c r="Q70"/>
  <c r="L68" i="17"/>
  <c r="R67"/>
  <c r="M123" i="16"/>
  <c r="M90" i="20"/>
  <c r="J124" i="16"/>
  <c r="AK68"/>
  <c r="AM68" s="1"/>
  <c r="AF69"/>
  <c r="AG69"/>
  <c r="Z70"/>
  <c r="AD70"/>
  <c r="N122"/>
  <c r="G124"/>
  <c r="I123"/>
  <c r="H124"/>
  <c r="BB81" i="17"/>
  <c r="BD81" s="1"/>
  <c r="BC81"/>
  <c r="AZ82" s="1"/>
  <c r="AU125"/>
  <c r="AT125" s="1"/>
  <c r="AS126" s="1"/>
  <c r="AU126" s="1"/>
  <c r="AT126" s="1"/>
  <c r="AV82"/>
  <c r="AP72"/>
  <c r="AR72" s="1"/>
  <c r="AQ72"/>
  <c r="AN73" s="1"/>
  <c r="AM72"/>
  <c r="AO73"/>
  <c r="AK73"/>
  <c r="AE67"/>
  <c r="J68"/>
  <c r="K68" s="1"/>
  <c r="V68"/>
  <c r="AC68"/>
  <c r="U68"/>
  <c r="W68" s="1"/>
  <c r="Y68"/>
  <c r="G69"/>
  <c r="I68"/>
  <c r="F156"/>
  <c r="C126" i="14"/>
  <c r="B126" i="4"/>
  <c r="R125"/>
  <c r="N125"/>
  <c r="I125"/>
  <c r="O125"/>
  <c r="J125"/>
  <c r="Q125"/>
  <c r="P125"/>
  <c r="H125"/>
  <c r="A127" i="1"/>
  <c r="AO138" i="25" l="1"/>
  <c r="AN138"/>
  <c r="AS138" s="1"/>
  <c r="M141" i="30"/>
  <c r="N140"/>
  <c r="O140" s="1"/>
  <c r="W139"/>
  <c r="X139" s="1"/>
  <c r="V140"/>
  <c r="AO140" i="27"/>
  <c r="AT140" s="1"/>
  <c r="AP140"/>
  <c r="AO150" i="26"/>
  <c r="AN150"/>
  <c r="AS150" s="1"/>
  <c r="N431" i="12"/>
  <c r="P431" s="1"/>
  <c r="Q431" s="1"/>
  <c r="W362" i="30"/>
  <c r="X362" s="1"/>
  <c r="V363"/>
  <c r="W431" i="12"/>
  <c r="Y431" s="1"/>
  <c r="Z431" s="1"/>
  <c r="AO435" i="27"/>
  <c r="AF431" i="12"/>
  <c r="AH431" s="1"/>
  <c r="AI431" s="1"/>
  <c r="K439" i="30"/>
  <c r="J436"/>
  <c r="F436"/>
  <c r="F435"/>
  <c r="T439"/>
  <c r="S436"/>
  <c r="G126" i="4"/>
  <c r="F126"/>
  <c r="B437" i="24"/>
  <c r="B437" i="12"/>
  <c r="B437" i="27"/>
  <c r="B437" i="25"/>
  <c r="D437" s="1"/>
  <c r="B437" i="9"/>
  <c r="B437" i="26"/>
  <c r="D437" s="1"/>
  <c r="B437" i="23"/>
  <c r="D437" s="1"/>
  <c r="B437" i="20"/>
  <c r="B437" i="4"/>
  <c r="B437" i="14"/>
  <c r="C437" s="1"/>
  <c r="B437" i="16"/>
  <c r="B437" i="17"/>
  <c r="D437" s="1"/>
  <c r="Y438" i="9"/>
  <c r="I435"/>
  <c r="Y435"/>
  <c r="I446"/>
  <c r="Q435"/>
  <c r="Q446"/>
  <c r="D436" i="20"/>
  <c r="E436"/>
  <c r="G436" i="4"/>
  <c r="F436"/>
  <c r="H436"/>
  <c r="I436"/>
  <c r="R436"/>
  <c r="K436"/>
  <c r="E436"/>
  <c r="M436"/>
  <c r="P436"/>
  <c r="O436"/>
  <c r="J436"/>
  <c r="N436"/>
  <c r="D436"/>
  <c r="L436"/>
  <c r="Q436"/>
  <c r="AF436" i="25"/>
  <c r="F436"/>
  <c r="K436" s="1"/>
  <c r="AO436"/>
  <c r="AN437" s="1"/>
  <c r="AN436"/>
  <c r="AE436"/>
  <c r="D438" i="12"/>
  <c r="D437"/>
  <c r="D436"/>
  <c r="AH436" i="24"/>
  <c r="N436"/>
  <c r="X436"/>
  <c r="D436"/>
  <c r="AN436" i="26"/>
  <c r="AS436" s="1"/>
  <c r="D439" i="1"/>
  <c r="B438" i="30"/>
  <c r="AG446" i="9"/>
  <c r="AG435"/>
  <c r="E436" i="16"/>
  <c r="D436"/>
  <c r="E436" i="27"/>
  <c r="D436"/>
  <c r="AO436" i="9"/>
  <c r="E436"/>
  <c r="R446" s="1"/>
  <c r="E437"/>
  <c r="AH446" s="1"/>
  <c r="E435"/>
  <c r="AO436" i="26"/>
  <c r="F436"/>
  <c r="K436" s="1"/>
  <c r="AF436"/>
  <c r="AE437" s="1"/>
  <c r="N436"/>
  <c r="S436" s="1"/>
  <c r="AP435" i="27"/>
  <c r="G435"/>
  <c r="L435" s="1"/>
  <c r="O435"/>
  <c r="T435" s="1"/>
  <c r="AE436" i="26"/>
  <c r="AU87" i="9"/>
  <c r="AS87"/>
  <c r="AR87"/>
  <c r="AR143" i="26"/>
  <c r="R441"/>
  <c r="P442"/>
  <c r="O441"/>
  <c r="H442"/>
  <c r="J441"/>
  <c r="AT133" i="25"/>
  <c r="AR134"/>
  <c r="AU137" i="27"/>
  <c r="AS146"/>
  <c r="Q450"/>
  <c r="S449"/>
  <c r="I450"/>
  <c r="K449"/>
  <c r="P443"/>
  <c r="E126" i="4"/>
  <c r="D126"/>
  <c r="L126"/>
  <c r="M126"/>
  <c r="K126"/>
  <c r="AF137" i="27"/>
  <c r="AG137"/>
  <c r="AF140" i="26"/>
  <c r="AE140"/>
  <c r="Y103" i="27"/>
  <c r="AA103" s="1"/>
  <c r="AC103" s="1"/>
  <c r="AD102"/>
  <c r="X103"/>
  <c r="W104" s="1"/>
  <c r="AB104" s="1"/>
  <c r="V123" i="16"/>
  <c r="AH88" i="26"/>
  <c r="U124" i="16"/>
  <c r="I91" i="20"/>
  <c r="J91" s="1"/>
  <c r="K91" s="1"/>
  <c r="G92"/>
  <c r="AG88" i="26"/>
  <c r="AI88" s="1"/>
  <c r="AK88" s="1"/>
  <c r="AL87"/>
  <c r="AL84" i="27"/>
  <c r="AH85" s="1"/>
  <c r="AJ85" s="1"/>
  <c r="AK86" s="1"/>
  <c r="P125" i="16"/>
  <c r="Q125" s="1"/>
  <c r="U93" i="24"/>
  <c r="Z94"/>
  <c r="AD93"/>
  <c r="AF93" s="1"/>
  <c r="AA94"/>
  <c r="T93"/>
  <c r="Q94"/>
  <c r="T124" i="16"/>
  <c r="O125"/>
  <c r="AK91" i="25"/>
  <c r="AH92" s="1"/>
  <c r="AJ92"/>
  <c r="R125" i="16"/>
  <c r="E126"/>
  <c r="D126"/>
  <c r="U143" i="27"/>
  <c r="M144"/>
  <c r="O145"/>
  <c r="K145"/>
  <c r="L146" s="1"/>
  <c r="S144"/>
  <c r="L144" i="26"/>
  <c r="N146"/>
  <c r="R144"/>
  <c r="T144" s="1"/>
  <c r="J145"/>
  <c r="P145" i="25"/>
  <c r="O146" s="1"/>
  <c r="R144"/>
  <c r="N145"/>
  <c r="S145" s="1"/>
  <c r="AE136"/>
  <c r="H145"/>
  <c r="J145" s="1"/>
  <c r="T143"/>
  <c r="L144"/>
  <c r="I160"/>
  <c r="AL86" i="24"/>
  <c r="AK87" s="1"/>
  <c r="AP84"/>
  <c r="AP85" s="1"/>
  <c r="AM86"/>
  <c r="AO86"/>
  <c r="J90"/>
  <c r="L90" s="1"/>
  <c r="G91"/>
  <c r="J132" i="23"/>
  <c r="K132" s="1"/>
  <c r="M132" s="1"/>
  <c r="G133"/>
  <c r="H133" s="1"/>
  <c r="R93" i="20"/>
  <c r="S93" s="1"/>
  <c r="P94"/>
  <c r="Q94" s="1"/>
  <c r="U77" i="23"/>
  <c r="W77" s="1"/>
  <c r="Q78"/>
  <c r="U93" i="20"/>
  <c r="X75"/>
  <c r="Z75" s="1"/>
  <c r="AA75" s="1"/>
  <c r="AD74"/>
  <c r="P70" i="14"/>
  <c r="O71" s="1"/>
  <c r="M72" s="1"/>
  <c r="N72" s="1"/>
  <c r="L91" i="20"/>
  <c r="M68" i="17"/>
  <c r="R68" s="1"/>
  <c r="H125" i="16"/>
  <c r="AL69"/>
  <c r="AI69"/>
  <c r="AH69"/>
  <c r="Y71"/>
  <c r="AA71" s="1"/>
  <c r="AC70"/>
  <c r="AE70" s="1"/>
  <c r="X71"/>
  <c r="G125"/>
  <c r="I124"/>
  <c r="L124" s="1"/>
  <c r="L123"/>
  <c r="N123" s="1"/>
  <c r="J125"/>
  <c r="O68" i="17"/>
  <c r="Q68" s="1"/>
  <c r="AX82"/>
  <c r="AY82" s="1"/>
  <c r="AV83" s="1"/>
  <c r="AW83"/>
  <c r="BB82"/>
  <c r="BD82" s="1"/>
  <c r="BA83"/>
  <c r="AS127"/>
  <c r="AJ73"/>
  <c r="AL73" s="1"/>
  <c r="AM73" s="1"/>
  <c r="AI74"/>
  <c r="AH74" s="1"/>
  <c r="AG75" s="1"/>
  <c r="AB68"/>
  <c r="AD68" s="1"/>
  <c r="AF68" s="1"/>
  <c r="T69"/>
  <c r="X68"/>
  <c r="Z68" s="1"/>
  <c r="AE68" s="1"/>
  <c r="L69"/>
  <c r="H69"/>
  <c r="F157"/>
  <c r="C127" i="14"/>
  <c r="B127" i="4"/>
  <c r="R126"/>
  <c r="J126"/>
  <c r="Q126"/>
  <c r="N126"/>
  <c r="P126"/>
  <c r="H126"/>
  <c r="O126"/>
  <c r="I126"/>
  <c r="A128" i="1"/>
  <c r="AO141" i="27" l="1"/>
  <c r="AT141" s="1"/>
  <c r="AP141"/>
  <c r="W140" i="30"/>
  <c r="X140" s="1"/>
  <c r="V141"/>
  <c r="M142"/>
  <c r="N141"/>
  <c r="O141" s="1"/>
  <c r="Y139"/>
  <c r="Y140" s="1"/>
  <c r="AO151" i="26"/>
  <c r="AN151"/>
  <c r="AS151" s="1"/>
  <c r="P140" i="30"/>
  <c r="AO139" i="25"/>
  <c r="AN139"/>
  <c r="AS139" s="1"/>
  <c r="W363" i="30"/>
  <c r="X363" s="1"/>
  <c r="V364"/>
  <c r="X436"/>
  <c r="J439"/>
  <c r="K436"/>
  <c r="G436"/>
  <c r="G435"/>
  <c r="S439"/>
  <c r="T436"/>
  <c r="Z438" i="9"/>
  <c r="J446"/>
  <c r="G436" i="27"/>
  <c r="L436" s="1"/>
  <c r="AP436"/>
  <c r="O436"/>
  <c r="T436" s="1"/>
  <c r="AH435" i="9"/>
  <c r="B438" i="24"/>
  <c r="B438" i="12"/>
  <c r="B438" i="26"/>
  <c r="D438" s="1"/>
  <c r="B438" i="9"/>
  <c r="B438" i="25"/>
  <c r="D438" s="1"/>
  <c r="B438" i="27"/>
  <c r="B438" i="23"/>
  <c r="D438" s="1"/>
  <c r="B438" i="14"/>
  <c r="C438" s="1"/>
  <c r="B438" i="4"/>
  <c r="B438" i="16"/>
  <c r="B438" i="20"/>
  <c r="B438" i="17"/>
  <c r="D438" s="1"/>
  <c r="S436" i="12"/>
  <c r="S450"/>
  <c r="J435" i="9"/>
  <c r="D437" i="20"/>
  <c r="E437"/>
  <c r="F437" i="26"/>
  <c r="K437" s="1"/>
  <c r="AF437"/>
  <c r="AE438" s="1"/>
  <c r="AO437"/>
  <c r="AN437"/>
  <c r="N437"/>
  <c r="S437" s="1"/>
  <c r="AO437" i="25"/>
  <c r="F437"/>
  <c r="K437" s="1"/>
  <c r="AE437"/>
  <c r="AF437"/>
  <c r="E438" i="12"/>
  <c r="AC450" s="1"/>
  <c r="E437"/>
  <c r="T450" s="1"/>
  <c r="E436"/>
  <c r="K450" s="1"/>
  <c r="G127" i="4"/>
  <c r="F127"/>
  <c r="AT143" i="26"/>
  <c r="AS144"/>
  <c r="AO436" i="27"/>
  <c r="D440" i="1"/>
  <c r="B439" i="30"/>
  <c r="J450" i="12"/>
  <c r="J436"/>
  <c r="AB436"/>
  <c r="AB450"/>
  <c r="R435" i="9"/>
  <c r="Z435"/>
  <c r="D437" i="16"/>
  <c r="E437"/>
  <c r="J437" i="4"/>
  <c r="G437"/>
  <c r="F437"/>
  <c r="H437"/>
  <c r="R437"/>
  <c r="N437"/>
  <c r="Q437"/>
  <c r="P437"/>
  <c r="E437"/>
  <c r="L437"/>
  <c r="O437"/>
  <c r="D437"/>
  <c r="K437"/>
  <c r="M437"/>
  <c r="I437"/>
  <c r="AO437" i="9"/>
  <c r="F437"/>
  <c r="AI446" s="1"/>
  <c r="F435"/>
  <c r="F436"/>
  <c r="S446" s="1"/>
  <c r="D437" i="27"/>
  <c r="E437"/>
  <c r="AH437" i="24"/>
  <c r="N437"/>
  <c r="X437"/>
  <c r="D437"/>
  <c r="AQ88" i="9"/>
  <c r="AT87"/>
  <c r="AV87" s="1"/>
  <c r="AR144" i="26"/>
  <c r="J442"/>
  <c r="H443"/>
  <c r="O442"/>
  <c r="P443"/>
  <c r="R442"/>
  <c r="AT134" i="25"/>
  <c r="AR135"/>
  <c r="AU138" i="27"/>
  <c r="AS147"/>
  <c r="P444"/>
  <c r="K450"/>
  <c r="I451"/>
  <c r="S450"/>
  <c r="Q451"/>
  <c r="E127" i="4"/>
  <c r="D127"/>
  <c r="M127"/>
  <c r="K127"/>
  <c r="L127"/>
  <c r="AF141" i="26"/>
  <c r="AE141"/>
  <c r="AG138" i="27"/>
  <c r="AF138"/>
  <c r="Y104"/>
  <c r="AA104" s="1"/>
  <c r="AC104" s="1"/>
  <c r="Z104"/>
  <c r="AD103"/>
  <c r="X104"/>
  <c r="W105" s="1"/>
  <c r="H92" i="20"/>
  <c r="W93" s="1"/>
  <c r="AJ89" i="26"/>
  <c r="V124" i="16"/>
  <c r="AG89" i="26"/>
  <c r="AI89" s="1"/>
  <c r="AL88"/>
  <c r="AH89"/>
  <c r="U125" i="16"/>
  <c r="AM84" i="27"/>
  <c r="AL85"/>
  <c r="AI85"/>
  <c r="V93" i="24"/>
  <c r="AE94"/>
  <c r="AC94"/>
  <c r="AB94"/>
  <c r="P94"/>
  <c r="R94" s="1"/>
  <c r="U94"/>
  <c r="S94"/>
  <c r="T125" i="16"/>
  <c r="P126"/>
  <c r="O126"/>
  <c r="AL91" i="25"/>
  <c r="AG92"/>
  <c r="AI92" s="1"/>
  <c r="R126" i="16"/>
  <c r="E127"/>
  <c r="D127"/>
  <c r="S145" i="26"/>
  <c r="K91" i="24"/>
  <c r="T145" i="27"/>
  <c r="L145" i="26"/>
  <c r="U144" i="27"/>
  <c r="M145"/>
  <c r="S145"/>
  <c r="K146"/>
  <c r="L147" s="1"/>
  <c r="O146"/>
  <c r="T146" s="1"/>
  <c r="J146" i="26"/>
  <c r="R145"/>
  <c r="S146" s="1"/>
  <c r="N147"/>
  <c r="S147" s="1"/>
  <c r="P146" i="25"/>
  <c r="O147" s="1"/>
  <c r="R145"/>
  <c r="N146"/>
  <c r="S146" s="1"/>
  <c r="AE137"/>
  <c r="AM87" i="24"/>
  <c r="H146" i="25"/>
  <c r="J146" s="1"/>
  <c r="T144"/>
  <c r="L145"/>
  <c r="K147"/>
  <c r="I161"/>
  <c r="AN86" i="24"/>
  <c r="AO87" s="1"/>
  <c r="AJ87"/>
  <c r="AL87" s="1"/>
  <c r="AJ88" s="1"/>
  <c r="I91"/>
  <c r="H91"/>
  <c r="F92" s="1"/>
  <c r="G134" i="23"/>
  <c r="V78"/>
  <c r="R78"/>
  <c r="S78"/>
  <c r="T78" s="1"/>
  <c r="O95" i="20"/>
  <c r="T94"/>
  <c r="L133" i="23"/>
  <c r="F134"/>
  <c r="P134"/>
  <c r="I133"/>
  <c r="R94" i="20"/>
  <c r="S94" s="1"/>
  <c r="P95"/>
  <c r="AC75"/>
  <c r="Y75"/>
  <c r="AB75" s="1"/>
  <c r="R70" i="14"/>
  <c r="T70" s="1"/>
  <c r="P71"/>
  <c r="R71" s="1"/>
  <c r="S72" s="1"/>
  <c r="Q71"/>
  <c r="N68" i="17"/>
  <c r="M124" i="16"/>
  <c r="N124" s="1"/>
  <c r="M91" i="20"/>
  <c r="M125" i="16"/>
  <c r="I125"/>
  <c r="L125" s="1"/>
  <c r="AG70"/>
  <c r="AF70"/>
  <c r="AK69"/>
  <c r="AM69" s="1"/>
  <c r="P69" i="17"/>
  <c r="AD71" i="16"/>
  <c r="Z71"/>
  <c r="G126"/>
  <c r="H126"/>
  <c r="J126"/>
  <c r="BC82" i="17"/>
  <c r="AZ83" s="1"/>
  <c r="BB83" s="1"/>
  <c r="BD83" s="1"/>
  <c r="AU127"/>
  <c r="AT127" s="1"/>
  <c r="AS128" s="1"/>
  <c r="AU128" s="1"/>
  <c r="AT128" s="1"/>
  <c r="AX83"/>
  <c r="AY83" s="1"/>
  <c r="AW84"/>
  <c r="AJ74"/>
  <c r="AP73"/>
  <c r="AR73" s="1"/>
  <c r="AQ73"/>
  <c r="AN74" s="1"/>
  <c r="AO74"/>
  <c r="AK74"/>
  <c r="AA68"/>
  <c r="S68"/>
  <c r="J69"/>
  <c r="V69"/>
  <c r="U69"/>
  <c r="W69" s="1"/>
  <c r="Y69"/>
  <c r="AC69"/>
  <c r="I69"/>
  <c r="G70"/>
  <c r="F158"/>
  <c r="C128" i="14"/>
  <c r="Q127" i="4"/>
  <c r="J127"/>
  <c r="I127"/>
  <c r="P127"/>
  <c r="H127"/>
  <c r="N127"/>
  <c r="R127"/>
  <c r="O127"/>
  <c r="B128"/>
  <c r="A129" i="1"/>
  <c r="P141" i="30" l="1"/>
  <c r="U140"/>
  <c r="AO152" i="26"/>
  <c r="AN152"/>
  <c r="AS152" s="1"/>
  <c r="W141" i="30"/>
  <c r="X141" s="1"/>
  <c r="V142"/>
  <c r="AP142" i="27"/>
  <c r="AO142"/>
  <c r="AT142" s="1"/>
  <c r="AO140" i="25"/>
  <c r="AN140"/>
  <c r="AS140" s="1"/>
  <c r="Y141" i="30"/>
  <c r="N142"/>
  <c r="O142" s="1"/>
  <c r="M143"/>
  <c r="AA435" i="9"/>
  <c r="V365" i="30"/>
  <c r="W364"/>
  <c r="X364" s="1"/>
  <c r="K435" i="9"/>
  <c r="AT144" i="26"/>
  <c r="AE438" i="25"/>
  <c r="AN438" i="26"/>
  <c r="AS438" s="1"/>
  <c r="S435" i="9"/>
  <c r="AI435"/>
  <c r="U439" i="30"/>
  <c r="U436"/>
  <c r="D440"/>
  <c r="T443" s="1"/>
  <c r="D439"/>
  <c r="X437"/>
  <c r="L439"/>
  <c r="L436"/>
  <c r="O437"/>
  <c r="G128" i="4"/>
  <c r="F128"/>
  <c r="AP437" i="27"/>
  <c r="G437"/>
  <c r="L437" s="1"/>
  <c r="O437"/>
  <c r="T437" s="1"/>
  <c r="AA438" i="9"/>
  <c r="K446"/>
  <c r="AC436" i="12"/>
  <c r="D441" i="1"/>
  <c r="B440" i="30"/>
  <c r="E438" i="16"/>
  <c r="D438"/>
  <c r="E438" i="27"/>
  <c r="D438"/>
  <c r="AO438" i="9"/>
  <c r="G437"/>
  <c r="AJ446" s="1"/>
  <c r="G435"/>
  <c r="G436"/>
  <c r="T446" s="1"/>
  <c r="F437" i="12"/>
  <c r="U450" s="1"/>
  <c r="F436"/>
  <c r="L450" s="1"/>
  <c r="F438"/>
  <c r="AD450" s="1"/>
  <c r="AO437" i="27"/>
  <c r="K436" i="12"/>
  <c r="B439" i="24"/>
  <c r="B439" i="12"/>
  <c r="B439" i="27"/>
  <c r="B439" i="25"/>
  <c r="D439" s="1"/>
  <c r="B439" i="26"/>
  <c r="D439" s="1"/>
  <c r="B439" i="9"/>
  <c r="B439" i="23"/>
  <c r="D439" s="1"/>
  <c r="B439" i="20"/>
  <c r="B439" i="16"/>
  <c r="B439" i="4"/>
  <c r="B439" i="14"/>
  <c r="C439" s="1"/>
  <c r="B439" i="17"/>
  <c r="D439" s="1"/>
  <c r="T436" i="12"/>
  <c r="U436" s="1"/>
  <c r="D438" i="20"/>
  <c r="E438"/>
  <c r="O438" i="4"/>
  <c r="G438"/>
  <c r="F438"/>
  <c r="N438"/>
  <c r="R438"/>
  <c r="J438"/>
  <c r="I438"/>
  <c r="M438"/>
  <c r="Q438"/>
  <c r="H438"/>
  <c r="L438"/>
  <c r="P438"/>
  <c r="K438"/>
  <c r="D438"/>
  <c r="E438"/>
  <c r="AN438" i="25"/>
  <c r="AO438"/>
  <c r="F438"/>
  <c r="K438" s="1"/>
  <c r="AF438"/>
  <c r="AO438" i="26"/>
  <c r="F438"/>
  <c r="K438" s="1"/>
  <c r="AF438"/>
  <c r="AE439" s="1"/>
  <c r="N438"/>
  <c r="S438" s="1"/>
  <c r="AH438" i="24"/>
  <c r="N438"/>
  <c r="X438"/>
  <c r="D438"/>
  <c r="AU88" i="9"/>
  <c r="AS88"/>
  <c r="AR88"/>
  <c r="AR145" i="26"/>
  <c r="AT145" s="1"/>
  <c r="O443"/>
  <c r="R443"/>
  <c r="P444"/>
  <c r="H444"/>
  <c r="J443"/>
  <c r="AT135" i="25"/>
  <c r="AR136"/>
  <c r="AS137" s="1"/>
  <c r="AU139" i="27"/>
  <c r="AS148"/>
  <c r="S451"/>
  <c r="Q452"/>
  <c r="K451"/>
  <c r="I452"/>
  <c r="P445"/>
  <c r="E128" i="4"/>
  <c r="D128"/>
  <c r="L128"/>
  <c r="M128"/>
  <c r="K128"/>
  <c r="AG139" i="27"/>
  <c r="AF139"/>
  <c r="AF142" i="26"/>
  <c r="AE142"/>
  <c r="AB105" i="27"/>
  <c r="Z105"/>
  <c r="Y105"/>
  <c r="AA105" s="1"/>
  <c r="AC105" s="1"/>
  <c r="AD104"/>
  <c r="X105"/>
  <c r="W106" s="1"/>
  <c r="AB106" s="1"/>
  <c r="G93" i="20"/>
  <c r="I92"/>
  <c r="J92" s="1"/>
  <c r="K92" s="1"/>
  <c r="V125" i="16"/>
  <c r="U126"/>
  <c r="AK89" i="26"/>
  <c r="AH90" s="1"/>
  <c r="AJ90"/>
  <c r="AL89"/>
  <c r="AI86" i="27"/>
  <c r="AH86"/>
  <c r="AJ86" s="1"/>
  <c r="AL86" s="1"/>
  <c r="AM85"/>
  <c r="Z95" i="24"/>
  <c r="AD94"/>
  <c r="AF94" s="1"/>
  <c r="AA95"/>
  <c r="T94"/>
  <c r="V94" s="1"/>
  <c r="Q95"/>
  <c r="Q126" i="16"/>
  <c r="T126" s="1"/>
  <c r="R127"/>
  <c r="O127"/>
  <c r="P127"/>
  <c r="AJ93" i="25"/>
  <c r="AK92"/>
  <c r="T145" i="26"/>
  <c r="E128" i="16"/>
  <c r="D128"/>
  <c r="U145" i="27"/>
  <c r="M146"/>
  <c r="O147"/>
  <c r="K147"/>
  <c r="L148" s="1"/>
  <c r="S146"/>
  <c r="L146" i="26"/>
  <c r="K147"/>
  <c r="N148"/>
  <c r="S148" s="1"/>
  <c r="R146"/>
  <c r="J147"/>
  <c r="K148" s="1"/>
  <c r="P147" i="25"/>
  <c r="O148" s="1"/>
  <c r="R146"/>
  <c r="N147"/>
  <c r="AE138"/>
  <c r="H147"/>
  <c r="J147" s="1"/>
  <c r="K148" s="1"/>
  <c r="T145"/>
  <c r="L146"/>
  <c r="I162"/>
  <c r="AP86" i="24"/>
  <c r="AK88"/>
  <c r="AM88" s="1"/>
  <c r="AN87"/>
  <c r="AP87" s="1"/>
  <c r="J91"/>
  <c r="L91" s="1"/>
  <c r="G92"/>
  <c r="I92" s="1"/>
  <c r="U94" i="20"/>
  <c r="I134" i="23"/>
  <c r="H134"/>
  <c r="G135" s="1"/>
  <c r="U78"/>
  <c r="W78" s="1"/>
  <c r="Q79"/>
  <c r="F135"/>
  <c r="P135"/>
  <c r="Q95" i="20"/>
  <c r="J133" i="23"/>
  <c r="K133" s="1"/>
  <c r="M133" s="1"/>
  <c r="T95" i="20"/>
  <c r="O96"/>
  <c r="AD75"/>
  <c r="X76"/>
  <c r="Z76" s="1"/>
  <c r="AA76" s="1"/>
  <c r="S71" i="14"/>
  <c r="T71" s="1"/>
  <c r="O72"/>
  <c r="M73" s="1"/>
  <c r="N73" s="1"/>
  <c r="Q72"/>
  <c r="K69" i="17"/>
  <c r="M69" s="1"/>
  <c r="N69" s="1"/>
  <c r="I126" i="16"/>
  <c r="L126" s="1"/>
  <c r="L92" i="20"/>
  <c r="AI70" i="16"/>
  <c r="AL70"/>
  <c r="AH70"/>
  <c r="Y72"/>
  <c r="AA72" s="1"/>
  <c r="X72"/>
  <c r="AC71"/>
  <c r="AE71" s="1"/>
  <c r="G127"/>
  <c r="J127"/>
  <c r="M126"/>
  <c r="N125"/>
  <c r="H127"/>
  <c r="O69" i="17"/>
  <c r="Q69" s="1"/>
  <c r="S69" s="1"/>
  <c r="BA84"/>
  <c r="BC83"/>
  <c r="AZ84" s="1"/>
  <c r="AS129"/>
  <c r="AV84"/>
  <c r="AL74"/>
  <c r="AM74" s="1"/>
  <c r="AI75"/>
  <c r="AH75" s="1"/>
  <c r="AG76" s="1"/>
  <c r="T70"/>
  <c r="X69"/>
  <c r="Z69" s="1"/>
  <c r="AE69" s="1"/>
  <c r="AB69"/>
  <c r="AD69" s="1"/>
  <c r="AF69" s="1"/>
  <c r="H70"/>
  <c r="F159"/>
  <c r="C129" i="14"/>
  <c r="R128" i="4"/>
  <c r="J128"/>
  <c r="N128"/>
  <c r="O128"/>
  <c r="P128"/>
  <c r="H128"/>
  <c r="Q128"/>
  <c r="I128"/>
  <c r="B129"/>
  <c r="A130" i="1"/>
  <c r="AO143" i="27" l="1"/>
  <c r="AT143" s="1"/>
  <c r="AP143"/>
  <c r="AN153" i="26"/>
  <c r="AS153" s="1"/>
  <c r="AO153"/>
  <c r="N143" i="30"/>
  <c r="O143" s="1"/>
  <c r="M144"/>
  <c r="AN141" i="25"/>
  <c r="AS141" s="1"/>
  <c r="AO141"/>
  <c r="W142" i="30"/>
  <c r="X142" s="1"/>
  <c r="V143"/>
  <c r="P142"/>
  <c r="P143" s="1"/>
  <c r="L436" i="12"/>
  <c r="W365" i="30"/>
  <c r="X365" s="1"/>
  <c r="V366"/>
  <c r="AB435" i="9"/>
  <c r="AD435" s="1"/>
  <c r="AE435" s="1"/>
  <c r="AJ435"/>
  <c r="AL435" s="1"/>
  <c r="AM435" s="1"/>
  <c r="L435"/>
  <c r="N435" s="1"/>
  <c r="O435" s="1"/>
  <c r="AE439" i="25"/>
  <c r="AN439"/>
  <c r="AS439" s="1"/>
  <c r="AD436" i="12"/>
  <c r="T435" i="9"/>
  <c r="V435" s="1"/>
  <c r="W435" s="1"/>
  <c r="E439" i="30"/>
  <c r="E440"/>
  <c r="K443"/>
  <c r="I440"/>
  <c r="T146" i="26"/>
  <c r="J439" i="4"/>
  <c r="G439"/>
  <c r="F439"/>
  <c r="H439"/>
  <c r="I439"/>
  <c r="K439"/>
  <c r="R439"/>
  <c r="Q439"/>
  <c r="M439"/>
  <c r="E439"/>
  <c r="O439"/>
  <c r="N439"/>
  <c r="P439"/>
  <c r="L439"/>
  <c r="D439"/>
  <c r="E439" i="20"/>
  <c r="D439"/>
  <c r="AO439" i="9"/>
  <c r="D440"/>
  <c r="D441"/>
  <c r="D439"/>
  <c r="AO439" i="25"/>
  <c r="AF439"/>
  <c r="F439"/>
  <c r="K439" s="1"/>
  <c r="G438" i="12"/>
  <c r="AE450" s="1"/>
  <c r="G437"/>
  <c r="V450" s="1"/>
  <c r="G436"/>
  <c r="M450" s="1"/>
  <c r="G438" i="27"/>
  <c r="L438" s="1"/>
  <c r="AP438"/>
  <c r="O438"/>
  <c r="T438" s="1"/>
  <c r="B440" i="24"/>
  <c r="B440" i="25"/>
  <c r="D440" s="1"/>
  <c r="B440" i="12"/>
  <c r="B440" i="9"/>
  <c r="B440" i="27"/>
  <c r="B440" i="26"/>
  <c r="D440" s="1"/>
  <c r="B440" i="23"/>
  <c r="D440" s="1"/>
  <c r="B440" i="14"/>
  <c r="C440" s="1"/>
  <c r="B440" i="4"/>
  <c r="B440" i="16"/>
  <c r="B440" i="20"/>
  <c r="B440" i="17"/>
  <c r="D440" s="1"/>
  <c r="G129" i="4"/>
  <c r="F129"/>
  <c r="S147" i="25"/>
  <c r="D439" i="16"/>
  <c r="E439"/>
  <c r="AO439" i="26"/>
  <c r="F439"/>
  <c r="K439" s="1"/>
  <c r="AF439"/>
  <c r="AN439"/>
  <c r="AS439" s="1"/>
  <c r="N439"/>
  <c r="S439" s="1"/>
  <c r="D439" i="27"/>
  <c r="E439"/>
  <c r="AH439" i="24"/>
  <c r="N439"/>
  <c r="X439"/>
  <c r="D439"/>
  <c r="L446" i="9"/>
  <c r="AB438"/>
  <c r="D442" i="1"/>
  <c r="B441" i="30"/>
  <c r="AO438" i="27"/>
  <c r="AT88" i="9"/>
  <c r="AV88" s="1"/>
  <c r="AQ89"/>
  <c r="AR146" i="26"/>
  <c r="AT146" s="1"/>
  <c r="J444"/>
  <c r="H445"/>
  <c r="P445"/>
  <c r="R444"/>
  <c r="O444"/>
  <c r="AT136" i="25"/>
  <c r="AU140" i="27"/>
  <c r="AS149"/>
  <c r="H93" i="20"/>
  <c r="W94" s="1"/>
  <c r="P446" i="27"/>
  <c r="I453"/>
  <c r="K452"/>
  <c r="Q453"/>
  <c r="S452"/>
  <c r="E129" i="4"/>
  <c r="D129"/>
  <c r="M129"/>
  <c r="K129"/>
  <c r="L129"/>
  <c r="AF143" i="26"/>
  <c r="AE143"/>
  <c r="AG140" i="27"/>
  <c r="AF140"/>
  <c r="Z106"/>
  <c r="AD105"/>
  <c r="Y106"/>
  <c r="AA106" s="1"/>
  <c r="AC106" s="1"/>
  <c r="X106"/>
  <c r="W107" s="1"/>
  <c r="V126" i="16"/>
  <c r="AG90" i="26"/>
  <c r="AI90" s="1"/>
  <c r="AJ91" s="1"/>
  <c r="AH87" i="27"/>
  <c r="AJ87" s="1"/>
  <c r="AK88" s="1"/>
  <c r="AK87"/>
  <c r="AI87"/>
  <c r="AK90" i="26"/>
  <c r="AL90" s="1"/>
  <c r="AM86" i="27"/>
  <c r="U127" i="16"/>
  <c r="AE95" i="24"/>
  <c r="AC95"/>
  <c r="AB95"/>
  <c r="U95"/>
  <c r="S95"/>
  <c r="P95"/>
  <c r="R95" s="1"/>
  <c r="O128" i="16"/>
  <c r="P128"/>
  <c r="Q127"/>
  <c r="T127" s="1"/>
  <c r="AH93" i="25"/>
  <c r="AL92"/>
  <c r="AG93"/>
  <c r="AI93" s="1"/>
  <c r="R128" i="16"/>
  <c r="E129"/>
  <c r="D129"/>
  <c r="T147" i="27"/>
  <c r="U146"/>
  <c r="M147"/>
  <c r="L147" i="26"/>
  <c r="S147" i="27"/>
  <c r="K148"/>
  <c r="L149" s="1"/>
  <c r="O148"/>
  <c r="T148" s="1"/>
  <c r="N149" i="26"/>
  <c r="S149" s="1"/>
  <c r="J148"/>
  <c r="K149" s="1"/>
  <c r="R147"/>
  <c r="T147" s="1"/>
  <c r="N148" i="25"/>
  <c r="S148" s="1"/>
  <c r="P148"/>
  <c r="O149" s="1"/>
  <c r="R147"/>
  <c r="AE139"/>
  <c r="H148"/>
  <c r="J148" s="1"/>
  <c r="K149" s="1"/>
  <c r="T146"/>
  <c r="L147"/>
  <c r="I163"/>
  <c r="AL88" i="24"/>
  <c r="AJ89" s="1"/>
  <c r="AO88"/>
  <c r="K92"/>
  <c r="H92"/>
  <c r="L134" i="23"/>
  <c r="J134"/>
  <c r="K134" s="1"/>
  <c r="L135" s="1"/>
  <c r="I135"/>
  <c r="H135"/>
  <c r="P136"/>
  <c r="F136"/>
  <c r="R95" i="20"/>
  <c r="P96"/>
  <c r="V79" i="23"/>
  <c r="R79"/>
  <c r="S79"/>
  <c r="T79" s="1"/>
  <c r="Y76" i="20"/>
  <c r="AB76" s="1"/>
  <c r="AC76"/>
  <c r="P72" i="14"/>
  <c r="O73" s="1"/>
  <c r="M74" s="1"/>
  <c r="N74" s="1"/>
  <c r="R69" i="17"/>
  <c r="L70"/>
  <c r="P70"/>
  <c r="M127" i="16"/>
  <c r="M92" i="20"/>
  <c r="AF71" i="16"/>
  <c r="AK70"/>
  <c r="AM70" s="1"/>
  <c r="AG71"/>
  <c r="AD72"/>
  <c r="Z72"/>
  <c r="H128"/>
  <c r="G128"/>
  <c r="I127"/>
  <c r="J128"/>
  <c r="N126"/>
  <c r="AU129" i="17"/>
  <c r="AT129" s="1"/>
  <c r="AS130" s="1"/>
  <c r="AU130" s="1"/>
  <c r="AT130" s="1"/>
  <c r="BB84"/>
  <c r="BD84" s="1"/>
  <c r="BA85"/>
  <c r="AX84"/>
  <c r="AW85"/>
  <c r="AJ75"/>
  <c r="AP74"/>
  <c r="AR74" s="1"/>
  <c r="AQ74"/>
  <c r="AN75" s="1"/>
  <c r="AO75"/>
  <c r="AK75"/>
  <c r="AA69"/>
  <c r="AC70"/>
  <c r="U70"/>
  <c r="W70" s="1"/>
  <c r="Y70"/>
  <c r="J70"/>
  <c r="K70" s="1"/>
  <c r="V70"/>
  <c r="I70"/>
  <c r="G71"/>
  <c r="F160"/>
  <c r="C130" i="14"/>
  <c r="B130" i="4"/>
  <c r="Q129"/>
  <c r="P129"/>
  <c r="H129"/>
  <c r="N129"/>
  <c r="I129"/>
  <c r="O129"/>
  <c r="R129"/>
  <c r="J129"/>
  <c r="A131" i="1"/>
  <c r="W143" i="30" l="1"/>
  <c r="V144"/>
  <c r="AN142" i="25"/>
  <c r="AO142"/>
  <c r="Y142" i="30"/>
  <c r="Y143" s="1"/>
  <c r="N144"/>
  <c r="O144" s="1"/>
  <c r="M145"/>
  <c r="AO154" i="26"/>
  <c r="AN154"/>
  <c r="AO144" i="27"/>
  <c r="AT144" s="1"/>
  <c r="AP144"/>
  <c r="W366" i="30"/>
  <c r="X366" s="1"/>
  <c r="V367"/>
  <c r="M436" i="12"/>
  <c r="V436"/>
  <c r="AE436"/>
  <c r="F440" i="30"/>
  <c r="F439"/>
  <c r="R443"/>
  <c r="S440"/>
  <c r="I443"/>
  <c r="J440"/>
  <c r="AU89" i="9"/>
  <c r="G130" i="4"/>
  <c r="F130"/>
  <c r="B441" i="24"/>
  <c r="B441" i="12"/>
  <c r="B441" i="27"/>
  <c r="B441" i="26"/>
  <c r="D441" s="1"/>
  <c r="B441" i="9"/>
  <c r="B441" i="25"/>
  <c r="D441" s="1"/>
  <c r="B441" i="23"/>
  <c r="D441" s="1"/>
  <c r="B441" i="20"/>
  <c r="B441" i="4"/>
  <c r="B441" i="14"/>
  <c r="C441" s="1"/>
  <c r="B441" i="16"/>
  <c r="B441" i="17"/>
  <c r="D441" s="1"/>
  <c r="D440" i="20"/>
  <c r="E440"/>
  <c r="G440" i="4"/>
  <c r="F440"/>
  <c r="H440"/>
  <c r="I440"/>
  <c r="O440"/>
  <c r="J440"/>
  <c r="N440"/>
  <c r="K440"/>
  <c r="Q440"/>
  <c r="P440"/>
  <c r="M440"/>
  <c r="R440"/>
  <c r="E440"/>
  <c r="D440"/>
  <c r="L440"/>
  <c r="E440" i="27"/>
  <c r="D440"/>
  <c r="H437" i="12"/>
  <c r="W450" s="1"/>
  <c r="H436"/>
  <c r="N450" s="1"/>
  <c r="H438"/>
  <c r="AF450" s="1"/>
  <c r="AH440" i="24"/>
  <c r="N440"/>
  <c r="X440"/>
  <c r="D440"/>
  <c r="AG450" i="9"/>
  <c r="AG439"/>
  <c r="D443" i="1"/>
  <c r="B442" i="30"/>
  <c r="AP439" i="27"/>
  <c r="G439"/>
  <c r="L439" s="1"/>
  <c r="O439"/>
  <c r="T439" s="1"/>
  <c r="E440" i="16"/>
  <c r="D440"/>
  <c r="F440" i="26"/>
  <c r="K440" s="1"/>
  <c r="AF440"/>
  <c r="AE441" s="1"/>
  <c r="AJ441" s="1"/>
  <c r="AE440"/>
  <c r="AN440"/>
  <c r="AO440"/>
  <c r="AN441" s="1"/>
  <c r="AS441" s="1"/>
  <c r="N440"/>
  <c r="S440" s="1"/>
  <c r="AO440" i="9"/>
  <c r="E440"/>
  <c r="R450" s="1"/>
  <c r="E441"/>
  <c r="AH450" s="1"/>
  <c r="E439"/>
  <c r="AO440" i="25"/>
  <c r="AN441" s="1"/>
  <c r="F440"/>
  <c r="AF440"/>
  <c r="AN440"/>
  <c r="AO439" i="27"/>
  <c r="AE440" i="25"/>
  <c r="Y439" i="9"/>
  <c r="I450"/>
  <c r="Y442"/>
  <c r="I439"/>
  <c r="Q439"/>
  <c r="Q450"/>
  <c r="AR89"/>
  <c r="AS89"/>
  <c r="AR147" i="26"/>
  <c r="AT147" s="1"/>
  <c r="R445"/>
  <c r="P446"/>
  <c r="O445"/>
  <c r="H446"/>
  <c r="J445"/>
  <c r="AR137" i="25"/>
  <c r="AT137" s="1"/>
  <c r="I93" i="20"/>
  <c r="J93" s="1"/>
  <c r="K93" s="1"/>
  <c r="AU141" i="27"/>
  <c r="AS150"/>
  <c r="G94" i="20"/>
  <c r="S453" i="27"/>
  <c r="Q454"/>
  <c r="K453"/>
  <c r="I454"/>
  <c r="P447"/>
  <c r="S95" i="20"/>
  <c r="U95" s="1"/>
  <c r="E130" i="4"/>
  <c r="D130"/>
  <c r="L130"/>
  <c r="M130"/>
  <c r="K130"/>
  <c r="AG141" i="27"/>
  <c r="AF141"/>
  <c r="AF144" i="26"/>
  <c r="AE144"/>
  <c r="AB107" i="27"/>
  <c r="AD106"/>
  <c r="Y107"/>
  <c r="AA107" s="1"/>
  <c r="Z107"/>
  <c r="AC107"/>
  <c r="X107"/>
  <c r="W108" s="1"/>
  <c r="AL87"/>
  <c r="AM87" s="1"/>
  <c r="AG91" i="26"/>
  <c r="AI91" s="1"/>
  <c r="AH91"/>
  <c r="V127" i="16"/>
  <c r="R129"/>
  <c r="AD95" i="24"/>
  <c r="AF95" s="1"/>
  <c r="AA96"/>
  <c r="Z96"/>
  <c r="T95"/>
  <c r="V95" s="1"/>
  <c r="Q96"/>
  <c r="P96"/>
  <c r="U128" i="16"/>
  <c r="AK93" i="25"/>
  <c r="AG94" s="1"/>
  <c r="AI94" s="1"/>
  <c r="AJ94"/>
  <c r="Q128" i="16"/>
  <c r="T128" s="1"/>
  <c r="AN88" i="24"/>
  <c r="AP88" s="1"/>
  <c r="O129" i="16"/>
  <c r="P129"/>
  <c r="E130"/>
  <c r="D130"/>
  <c r="U147" i="27"/>
  <c r="M148"/>
  <c r="L148" i="26"/>
  <c r="O149" i="27"/>
  <c r="K149"/>
  <c r="L150" s="1"/>
  <c r="S148"/>
  <c r="R148" i="26"/>
  <c r="J149"/>
  <c r="N150"/>
  <c r="S150" s="1"/>
  <c r="P149" i="25"/>
  <c r="O150" s="1"/>
  <c r="R148"/>
  <c r="N149"/>
  <c r="S149" s="1"/>
  <c r="AE140"/>
  <c r="H149"/>
  <c r="J149" s="1"/>
  <c r="T147"/>
  <c r="L148"/>
  <c r="I164"/>
  <c r="AK89" i="24"/>
  <c r="AM89" s="1"/>
  <c r="F93"/>
  <c r="G93"/>
  <c r="J92"/>
  <c r="L92" s="1"/>
  <c r="M134" i="23"/>
  <c r="U79"/>
  <c r="W79" s="1"/>
  <c r="Q80"/>
  <c r="Q96" i="20"/>
  <c r="T96"/>
  <c r="O97"/>
  <c r="J135" i="23"/>
  <c r="K135" s="1"/>
  <c r="G136"/>
  <c r="H136" s="1"/>
  <c r="AD76" i="20"/>
  <c r="X77"/>
  <c r="Z77" s="1"/>
  <c r="AA77" s="1"/>
  <c r="R72" i="14"/>
  <c r="S73" s="1"/>
  <c r="Q73"/>
  <c r="P73"/>
  <c r="O74" s="1"/>
  <c r="M75" s="1"/>
  <c r="N75" s="1"/>
  <c r="O70" i="17"/>
  <c r="Q70" s="1"/>
  <c r="S70" s="1"/>
  <c r="L93" i="20"/>
  <c r="M70" i="17"/>
  <c r="N70" s="1"/>
  <c r="I128" i="16"/>
  <c r="L128" s="1"/>
  <c r="AI71"/>
  <c r="AH71"/>
  <c r="AL71"/>
  <c r="Y73"/>
  <c r="AA73" s="1"/>
  <c r="X73"/>
  <c r="AC72"/>
  <c r="AE72" s="1"/>
  <c r="G129"/>
  <c r="L127"/>
  <c r="M128" s="1"/>
  <c r="H129"/>
  <c r="J129"/>
  <c r="AS131" i="17"/>
  <c r="AU131" s="1"/>
  <c r="AT131" s="1"/>
  <c r="AY84"/>
  <c r="AV85" s="1"/>
  <c r="AW86" s="1"/>
  <c r="BC84"/>
  <c r="AZ85" s="1"/>
  <c r="BB85" s="1"/>
  <c r="BD85" s="1"/>
  <c r="AI76"/>
  <c r="AH76" s="1"/>
  <c r="AG77" s="1"/>
  <c r="AL75"/>
  <c r="AM75" s="1"/>
  <c r="X70"/>
  <c r="Z70" s="1"/>
  <c r="AE70" s="1"/>
  <c r="T71"/>
  <c r="AB70"/>
  <c r="AD70" s="1"/>
  <c r="AF70" s="1"/>
  <c r="H71"/>
  <c r="J71" s="1"/>
  <c r="L71"/>
  <c r="F161"/>
  <c r="C131" i="14"/>
  <c r="B131" i="4"/>
  <c r="N130"/>
  <c r="R130"/>
  <c r="P130"/>
  <c r="H130"/>
  <c r="Q130"/>
  <c r="J130"/>
  <c r="O130"/>
  <c r="I130"/>
  <c r="A132" i="1"/>
  <c r="AO145" i="27" l="1"/>
  <c r="AT145" s="1"/>
  <c r="AP145"/>
  <c r="M146" i="30"/>
  <c r="N145"/>
  <c r="O145" s="1"/>
  <c r="P144"/>
  <c r="AN143" i="25"/>
  <c r="AO143"/>
  <c r="W144" i="30"/>
  <c r="X144" s="1"/>
  <c r="V145"/>
  <c r="AO155" i="26"/>
  <c r="AN155"/>
  <c r="AS155" s="1"/>
  <c r="W367" i="30"/>
  <c r="N436" i="12"/>
  <c r="P436" s="1"/>
  <c r="Q436" s="1"/>
  <c r="W436"/>
  <c r="Y436" s="1"/>
  <c r="Z436" s="1"/>
  <c r="AO440" i="27"/>
  <c r="AF436" i="12"/>
  <c r="AH436" s="1"/>
  <c r="AI436" s="1"/>
  <c r="G439" i="30"/>
  <c r="G440"/>
  <c r="S443" s="1"/>
  <c r="U443"/>
  <c r="T440"/>
  <c r="L443"/>
  <c r="K440"/>
  <c r="R439" i="9"/>
  <c r="Z439"/>
  <c r="D444" i="1"/>
  <c r="B443" i="30"/>
  <c r="AH439" i="9"/>
  <c r="G440" i="27"/>
  <c r="L440" s="1"/>
  <c r="AP440"/>
  <c r="O440"/>
  <c r="T440" s="1"/>
  <c r="E441" i="20"/>
  <c r="D441"/>
  <c r="F441" i="25"/>
  <c r="K441" s="1"/>
  <c r="AE441"/>
  <c r="AO441"/>
  <c r="AF441"/>
  <c r="F441" i="26"/>
  <c r="K441" s="1"/>
  <c r="AF441"/>
  <c r="AO441"/>
  <c r="N441"/>
  <c r="S441" s="1"/>
  <c r="D441" i="12"/>
  <c r="D443"/>
  <c r="D442"/>
  <c r="G131" i="4"/>
  <c r="F131"/>
  <c r="J439" i="9"/>
  <c r="Z442"/>
  <c r="J450"/>
  <c r="B442" i="24"/>
  <c r="B442" i="12"/>
  <c r="B442" i="25"/>
  <c r="D442" s="1"/>
  <c r="B442" i="9"/>
  <c r="B442" i="27"/>
  <c r="B442" i="26"/>
  <c r="D442" s="1"/>
  <c r="B442" i="23"/>
  <c r="D442" s="1"/>
  <c r="B442" i="14"/>
  <c r="C442" s="1"/>
  <c r="B442" i="4"/>
  <c r="B442" i="16"/>
  <c r="B442" i="20"/>
  <c r="B442" i="17"/>
  <c r="D442" s="1"/>
  <c r="D441" i="16"/>
  <c r="E441"/>
  <c r="K441" i="4"/>
  <c r="G441"/>
  <c r="F441"/>
  <c r="I441"/>
  <c r="H441"/>
  <c r="J441"/>
  <c r="Q441"/>
  <c r="E441"/>
  <c r="M441"/>
  <c r="N441"/>
  <c r="O441"/>
  <c r="R441"/>
  <c r="L441"/>
  <c r="P441"/>
  <c r="D441"/>
  <c r="AO441" i="9"/>
  <c r="F441"/>
  <c r="AI450" s="1"/>
  <c r="F439"/>
  <c r="F440"/>
  <c r="S450" s="1"/>
  <c r="D441" i="27"/>
  <c r="E441"/>
  <c r="AH441" i="24"/>
  <c r="N441"/>
  <c r="X441"/>
  <c r="D441"/>
  <c r="AT89" i="9"/>
  <c r="AV89" s="1"/>
  <c r="AQ90"/>
  <c r="AR148" i="26"/>
  <c r="AT148" s="1"/>
  <c r="J446"/>
  <c r="H447"/>
  <c r="O446"/>
  <c r="P447"/>
  <c r="R446"/>
  <c r="AR138" i="25"/>
  <c r="AT138" s="1"/>
  <c r="H94" i="20"/>
  <c r="W95" s="1"/>
  <c r="AG311" i="27"/>
  <c r="AU142"/>
  <c r="AS151"/>
  <c r="P448"/>
  <c r="K454"/>
  <c r="I455"/>
  <c r="S454"/>
  <c r="Q455"/>
  <c r="E131" i="4"/>
  <c r="D131"/>
  <c r="M131"/>
  <c r="K131"/>
  <c r="L131"/>
  <c r="AE145" i="26"/>
  <c r="AF145"/>
  <c r="AF142" i="27"/>
  <c r="AG142"/>
  <c r="Y108"/>
  <c r="AA108" s="1"/>
  <c r="AB108"/>
  <c r="AD107"/>
  <c r="Z108"/>
  <c r="X108"/>
  <c r="W109" s="1"/>
  <c r="AB109" s="1"/>
  <c r="AH88"/>
  <c r="AJ88" s="1"/>
  <c r="AK89" s="1"/>
  <c r="AI88"/>
  <c r="AJ92" i="26"/>
  <c r="AK91"/>
  <c r="O130" i="16"/>
  <c r="AB96" i="24"/>
  <c r="AA97" s="1"/>
  <c r="AL93" i="25"/>
  <c r="AE96" i="24"/>
  <c r="AC96"/>
  <c r="R96"/>
  <c r="Q97" s="1"/>
  <c r="U96"/>
  <c r="S96"/>
  <c r="V128" i="16"/>
  <c r="U129"/>
  <c r="P130"/>
  <c r="R130"/>
  <c r="AH94" i="25"/>
  <c r="Q129" i="16"/>
  <c r="T129" s="1"/>
  <c r="AJ95" i="25"/>
  <c r="AK94"/>
  <c r="E131" i="16"/>
  <c r="D131"/>
  <c r="L149" i="26"/>
  <c r="T149" i="27"/>
  <c r="U148"/>
  <c r="M149"/>
  <c r="S149"/>
  <c r="K150"/>
  <c r="L151" s="1"/>
  <c r="O150"/>
  <c r="T150" s="1"/>
  <c r="T148" i="26"/>
  <c r="J150"/>
  <c r="K151" s="1"/>
  <c r="R149"/>
  <c r="N151"/>
  <c r="S151" s="1"/>
  <c r="N150" i="25"/>
  <c r="P150"/>
  <c r="O151" s="1"/>
  <c r="R149"/>
  <c r="AE141"/>
  <c r="H150"/>
  <c r="J150" s="1"/>
  <c r="T148"/>
  <c r="L149"/>
  <c r="K151"/>
  <c r="I165"/>
  <c r="AO89" i="24"/>
  <c r="AL89"/>
  <c r="AJ90" s="1"/>
  <c r="I93"/>
  <c r="K93"/>
  <c r="H93"/>
  <c r="M135" i="23"/>
  <c r="G137"/>
  <c r="P97" i="20"/>
  <c r="Q97" s="1"/>
  <c r="R96"/>
  <c r="L136" i="23"/>
  <c r="F137"/>
  <c r="P137"/>
  <c r="I136"/>
  <c r="V80"/>
  <c r="S80"/>
  <c r="T80" s="1"/>
  <c r="R80"/>
  <c r="Y77" i="20"/>
  <c r="AB77" s="1"/>
  <c r="AC77"/>
  <c r="P71" i="17"/>
  <c r="T72" i="14"/>
  <c r="R73"/>
  <c r="S74" s="1"/>
  <c r="Q74"/>
  <c r="P74"/>
  <c r="R74" s="1"/>
  <c r="S75" s="1"/>
  <c r="R70" i="17"/>
  <c r="O71" s="1"/>
  <c r="I129" i="16"/>
  <c r="L129" s="1"/>
  <c r="M93" i="20"/>
  <c r="AG72" i="16"/>
  <c r="AF72"/>
  <c r="AK71"/>
  <c r="AM71" s="1"/>
  <c r="AD73"/>
  <c r="Z73"/>
  <c r="G130"/>
  <c r="N127"/>
  <c r="N128" s="1"/>
  <c r="M129"/>
  <c r="J130"/>
  <c r="H130"/>
  <c r="AX85" i="17"/>
  <c r="AY85" s="1"/>
  <c r="AV86" s="1"/>
  <c r="BA86"/>
  <c r="AS132"/>
  <c r="AJ76"/>
  <c r="AP75"/>
  <c r="AR75" s="1"/>
  <c r="AQ75"/>
  <c r="AN76" s="1"/>
  <c r="AO76"/>
  <c r="AK76"/>
  <c r="AA70"/>
  <c r="V71"/>
  <c r="AC71"/>
  <c r="U71"/>
  <c r="W71" s="1"/>
  <c r="Y71"/>
  <c r="K71"/>
  <c r="M71" s="1"/>
  <c r="N71" s="1"/>
  <c r="I71"/>
  <c r="G72"/>
  <c r="F162"/>
  <c r="C132" i="14"/>
  <c r="B132" i="4"/>
  <c r="Q131"/>
  <c r="R131"/>
  <c r="I131"/>
  <c r="N131"/>
  <c r="O131"/>
  <c r="J131"/>
  <c r="H131"/>
  <c r="P131"/>
  <c r="A133" i="1"/>
  <c r="I94" i="20" l="1"/>
  <c r="H95" s="1"/>
  <c r="W96" s="1"/>
  <c r="AO146" i="27"/>
  <c r="AT146" s="1"/>
  <c r="AP146"/>
  <c r="Y144" i="30"/>
  <c r="AO156" i="26"/>
  <c r="AN156"/>
  <c r="AS156" s="1"/>
  <c r="W145" i="30"/>
  <c r="X145" s="1"/>
  <c r="V146"/>
  <c r="AO144" i="25"/>
  <c r="AN144"/>
  <c r="P145" i="30"/>
  <c r="N146"/>
  <c r="O146" s="1"/>
  <c r="M147"/>
  <c r="AF312" i="27"/>
  <c r="AG312"/>
  <c r="V369" i="30"/>
  <c r="AA439" i="9"/>
  <c r="AI439"/>
  <c r="S439"/>
  <c r="AU90"/>
  <c r="D443" i="30"/>
  <c r="D444"/>
  <c r="J443"/>
  <c r="L440"/>
  <c r="G132" i="4"/>
  <c r="F132"/>
  <c r="AP441" i="27"/>
  <c r="G441"/>
  <c r="L441" s="1"/>
  <c r="O441"/>
  <c r="T441" s="1"/>
  <c r="AA442" i="9"/>
  <c r="K450"/>
  <c r="E442" i="16"/>
  <c r="D442"/>
  <c r="AF442" i="26"/>
  <c r="F442"/>
  <c r="K442" s="1"/>
  <c r="AO442"/>
  <c r="N442"/>
  <c r="S442" s="1"/>
  <c r="AO442" i="9"/>
  <c r="G441"/>
  <c r="AJ450" s="1"/>
  <c r="G439"/>
  <c r="G440"/>
  <c r="T450" s="1"/>
  <c r="E443" i="12"/>
  <c r="AC455" s="1"/>
  <c r="E442"/>
  <c r="T455" s="1"/>
  <c r="E441"/>
  <c r="K455" s="1"/>
  <c r="S441"/>
  <c r="S455"/>
  <c r="J441"/>
  <c r="J455"/>
  <c r="AN442" i="26"/>
  <c r="AS442" s="1"/>
  <c r="AN442" i="25"/>
  <c r="AS442" s="1"/>
  <c r="D445" i="1"/>
  <c r="B444" i="30"/>
  <c r="D442" i="20"/>
  <c r="E442"/>
  <c r="H442" i="4"/>
  <c r="G442"/>
  <c r="F442"/>
  <c r="R442"/>
  <c r="J442"/>
  <c r="I442"/>
  <c r="Q442"/>
  <c r="M442"/>
  <c r="D442"/>
  <c r="O442"/>
  <c r="N442"/>
  <c r="K442"/>
  <c r="P442"/>
  <c r="L442"/>
  <c r="E442"/>
  <c r="E442" i="27"/>
  <c r="D442"/>
  <c r="AF442" i="25"/>
  <c r="AO442"/>
  <c r="F442"/>
  <c r="K442" s="1"/>
  <c r="AH442" i="24"/>
  <c r="N442"/>
  <c r="X442"/>
  <c r="D442"/>
  <c r="K439" i="9"/>
  <c r="L439" s="1"/>
  <c r="AB441" i="12"/>
  <c r="AB455"/>
  <c r="AE442" i="26"/>
  <c r="AE442" i="25"/>
  <c r="AO441" i="27"/>
  <c r="B443" i="24"/>
  <c r="B443" i="12"/>
  <c r="B443" i="27"/>
  <c r="B443" i="25"/>
  <c r="D443" s="1"/>
  <c r="B443" i="26"/>
  <c r="D443" s="1"/>
  <c r="B443" i="9"/>
  <c r="B443" i="20"/>
  <c r="B443" i="16"/>
  <c r="B443" i="4"/>
  <c r="B443" i="23"/>
  <c r="D443" s="1"/>
  <c r="B443" i="14"/>
  <c r="C443" s="1"/>
  <c r="B443" i="17"/>
  <c r="D443" s="1"/>
  <c r="AR90" i="9"/>
  <c r="AS90"/>
  <c r="AR149" i="26"/>
  <c r="AT149" s="1"/>
  <c r="R447"/>
  <c r="P448"/>
  <c r="O447"/>
  <c r="H448"/>
  <c r="J447"/>
  <c r="AR139" i="25"/>
  <c r="AT139" s="1"/>
  <c r="G95" i="20"/>
  <c r="AU143" i="27"/>
  <c r="AS152"/>
  <c r="P449"/>
  <c r="S455"/>
  <c r="Q456"/>
  <c r="K455"/>
  <c r="I456"/>
  <c r="S96" i="20"/>
  <c r="U96" s="1"/>
  <c r="E132" i="4"/>
  <c r="D132"/>
  <c r="L132"/>
  <c r="M132"/>
  <c r="K132"/>
  <c r="AG143" i="27"/>
  <c r="AF143"/>
  <c r="AF146" i="26"/>
  <c r="AE146"/>
  <c r="AC108" i="27"/>
  <c r="AD108" s="1"/>
  <c r="AL88"/>
  <c r="AM88" s="1"/>
  <c r="AD96" i="24"/>
  <c r="AF96" s="1"/>
  <c r="AL91" i="26"/>
  <c r="AH92"/>
  <c r="AG92"/>
  <c r="AI92" s="1"/>
  <c r="O131" i="16"/>
  <c r="Z97" i="24"/>
  <c r="AB97" s="1"/>
  <c r="AA98" s="1"/>
  <c r="AC97"/>
  <c r="P97"/>
  <c r="R97" s="1"/>
  <c r="T96"/>
  <c r="V96" s="1"/>
  <c r="S97"/>
  <c r="V129" i="16"/>
  <c r="R131"/>
  <c r="P131"/>
  <c r="U130"/>
  <c r="Q130"/>
  <c r="T130" s="1"/>
  <c r="AH95" i="25"/>
  <c r="AG95"/>
  <c r="AI95" s="1"/>
  <c r="AL94"/>
  <c r="E132" i="16"/>
  <c r="D132"/>
  <c r="U149" i="27"/>
  <c r="M150"/>
  <c r="O151"/>
  <c r="K151"/>
  <c r="L152" s="1"/>
  <c r="S150"/>
  <c r="L150" i="26"/>
  <c r="T149"/>
  <c r="R150"/>
  <c r="J151"/>
  <c r="N152"/>
  <c r="S152" s="1"/>
  <c r="S150" i="25"/>
  <c r="P151"/>
  <c r="O152" s="1"/>
  <c r="R150"/>
  <c r="N151"/>
  <c r="S151" s="1"/>
  <c r="AE142"/>
  <c r="H151"/>
  <c r="J151" s="1"/>
  <c r="T149"/>
  <c r="L150"/>
  <c r="I166"/>
  <c r="AK90" i="24"/>
  <c r="AM90" s="1"/>
  <c r="AN89"/>
  <c r="AP89" s="1"/>
  <c r="J93"/>
  <c r="L93" s="1"/>
  <c r="G94"/>
  <c r="F94"/>
  <c r="I137" i="23"/>
  <c r="H137"/>
  <c r="G138" s="1"/>
  <c r="P138"/>
  <c r="F138"/>
  <c r="J136"/>
  <c r="K136" s="1"/>
  <c r="M136" s="1"/>
  <c r="U80"/>
  <c r="W80" s="1"/>
  <c r="Q81"/>
  <c r="P98" i="20"/>
  <c r="R97"/>
  <c r="S97" s="1"/>
  <c r="T97"/>
  <c r="O98"/>
  <c r="AD77"/>
  <c r="X78"/>
  <c r="Z78" s="1"/>
  <c r="AA78" s="1"/>
  <c r="Q71" i="17"/>
  <c r="S71" s="1"/>
  <c r="T73" i="14"/>
  <c r="T74" s="1"/>
  <c r="O75"/>
  <c r="M76" s="1"/>
  <c r="N76" s="1"/>
  <c r="Q75"/>
  <c r="L94" i="20"/>
  <c r="J94"/>
  <c r="K94" s="1"/>
  <c r="AI72" i="16"/>
  <c r="AL72"/>
  <c r="AH72"/>
  <c r="Y74"/>
  <c r="AA74" s="1"/>
  <c r="X74"/>
  <c r="AC73"/>
  <c r="AE73" s="1"/>
  <c r="N129"/>
  <c r="G131"/>
  <c r="M130"/>
  <c r="I130"/>
  <c r="L130" s="1"/>
  <c r="H131"/>
  <c r="J131"/>
  <c r="BC85" i="17"/>
  <c r="AZ86" s="1"/>
  <c r="BB86" s="1"/>
  <c r="BD86" s="1"/>
  <c r="AX86"/>
  <c r="AY86" s="1"/>
  <c r="AV87" s="1"/>
  <c r="AW88" s="1"/>
  <c r="AW87"/>
  <c r="AU132"/>
  <c r="AT132" s="1"/>
  <c r="AS133" s="1"/>
  <c r="AL76"/>
  <c r="AM76" s="1"/>
  <c r="AI77"/>
  <c r="AH77" s="1"/>
  <c r="AG78" s="1"/>
  <c r="R71"/>
  <c r="AB71"/>
  <c r="AD71" s="1"/>
  <c r="AF71" s="1"/>
  <c r="X71"/>
  <c r="Z71" s="1"/>
  <c r="AE71" s="1"/>
  <c r="T72"/>
  <c r="P72"/>
  <c r="L72"/>
  <c r="H72"/>
  <c r="F163"/>
  <c r="C133" i="14"/>
  <c r="B133" i="4"/>
  <c r="H132"/>
  <c r="I132"/>
  <c r="J132"/>
  <c r="R132"/>
  <c r="P132"/>
  <c r="Q132"/>
  <c r="O132"/>
  <c r="N132"/>
  <c r="A134" i="1"/>
  <c r="N147" i="30" l="1"/>
  <c r="O147" s="1"/>
  <c r="M148"/>
  <c r="P146"/>
  <c r="P147" s="1"/>
  <c r="AN145" i="25"/>
  <c r="AS145" s="1"/>
  <c r="AO145"/>
  <c r="AO157" i="26"/>
  <c r="AN157"/>
  <c r="AS157" s="1"/>
  <c r="AO147" i="27"/>
  <c r="AT147" s="1"/>
  <c r="AP147"/>
  <c r="W146" i="30"/>
  <c r="X146" s="1"/>
  <c r="V147"/>
  <c r="Y145"/>
  <c r="Y146" s="1"/>
  <c r="AB439" i="9"/>
  <c r="W369" i="30"/>
  <c r="X369" s="1"/>
  <c r="V370"/>
  <c r="AF313" i="27"/>
  <c r="AG313"/>
  <c r="AD439" i="9"/>
  <c r="AE439" s="1"/>
  <c r="AJ439"/>
  <c r="AL439" s="1"/>
  <c r="AM439" s="1"/>
  <c r="T439"/>
  <c r="V439" s="1"/>
  <c r="W439" s="1"/>
  <c r="E444" i="30"/>
  <c r="E443"/>
  <c r="I447" s="1"/>
  <c r="J447"/>
  <c r="I444"/>
  <c r="S447"/>
  <c r="R444"/>
  <c r="J443" i="4"/>
  <c r="G443"/>
  <c r="F443"/>
  <c r="H443"/>
  <c r="M443"/>
  <c r="N443"/>
  <c r="P443"/>
  <c r="Q443"/>
  <c r="E443"/>
  <c r="R443"/>
  <c r="O443"/>
  <c r="I443"/>
  <c r="L443"/>
  <c r="K443"/>
  <c r="D443"/>
  <c r="E443" i="20"/>
  <c r="D443"/>
  <c r="AO443" i="26"/>
  <c r="AF443"/>
  <c r="AE443"/>
  <c r="AJ443" s="1"/>
  <c r="F443"/>
  <c r="K443" s="1"/>
  <c r="N443"/>
  <c r="S443" s="1"/>
  <c r="D443" i="27"/>
  <c r="E443"/>
  <c r="AH443" i="24"/>
  <c r="N443"/>
  <c r="X443"/>
  <c r="D443"/>
  <c r="AC441" i="12"/>
  <c r="AE443" i="25"/>
  <c r="AJ443" s="1"/>
  <c r="D446" i="1"/>
  <c r="B445" i="30"/>
  <c r="L450" i="9"/>
  <c r="AB442"/>
  <c r="AN443" i="26"/>
  <c r="AS443" s="1"/>
  <c r="AO442" i="27"/>
  <c r="G133" i="4"/>
  <c r="F133"/>
  <c r="D443" i="16"/>
  <c r="E443"/>
  <c r="AO443" i="9"/>
  <c r="D444"/>
  <c r="D445"/>
  <c r="D443"/>
  <c r="AO443" i="25"/>
  <c r="AF443"/>
  <c r="F443"/>
  <c r="K443" s="1"/>
  <c r="F441" i="12"/>
  <c r="L455" s="1"/>
  <c r="F443"/>
  <c r="AD455" s="1"/>
  <c r="F442"/>
  <c r="U455" s="1"/>
  <c r="AN443" i="25"/>
  <c r="AS443" s="1"/>
  <c r="G442" i="27"/>
  <c r="L442" s="1"/>
  <c r="AP442"/>
  <c r="O442"/>
  <c r="T442" s="1"/>
  <c r="B444" i="24"/>
  <c r="B444" i="26"/>
  <c r="D444" s="1"/>
  <c r="B444" i="12"/>
  <c r="B444" i="9"/>
  <c r="B444" i="27"/>
  <c r="B444" i="25"/>
  <c r="D444" s="1"/>
  <c r="B444" i="23"/>
  <c r="D444" s="1"/>
  <c r="B444" i="14"/>
  <c r="C444" s="1"/>
  <c r="B444" i="4"/>
  <c r="B444" i="16"/>
  <c r="B444" i="20"/>
  <c r="B444" i="17"/>
  <c r="D444" s="1"/>
  <c r="K441" i="12"/>
  <c r="L441" s="1"/>
  <c r="T441"/>
  <c r="U441" s="1"/>
  <c r="N439" i="9"/>
  <c r="O439" s="1"/>
  <c r="AQ91"/>
  <c r="AT90"/>
  <c r="AV90" s="1"/>
  <c r="AR150" i="26"/>
  <c r="AT150" s="1"/>
  <c r="J448"/>
  <c r="H449"/>
  <c r="O448"/>
  <c r="P449"/>
  <c r="R448"/>
  <c r="AR140" i="25"/>
  <c r="AT140" s="1"/>
  <c r="AU144" i="27"/>
  <c r="AS153"/>
  <c r="I457"/>
  <c r="K456"/>
  <c r="Q457"/>
  <c r="S456"/>
  <c r="P450"/>
  <c r="E133" i="4"/>
  <c r="D133"/>
  <c r="M133"/>
  <c r="K133"/>
  <c r="L133"/>
  <c r="AF147" i="26"/>
  <c r="AE147"/>
  <c r="AG144" i="27"/>
  <c r="AF144"/>
  <c r="X109"/>
  <c r="W110" s="1"/>
  <c r="Y109"/>
  <c r="AA109" s="1"/>
  <c r="AC109" s="1"/>
  <c r="Z109"/>
  <c r="AI89"/>
  <c r="AH89"/>
  <c r="AJ89" s="1"/>
  <c r="AL89" s="1"/>
  <c r="AM89" s="1"/>
  <c r="AE97" i="24"/>
  <c r="AJ93" i="26"/>
  <c r="AK92"/>
  <c r="U97" i="24"/>
  <c r="AD97"/>
  <c r="Z98"/>
  <c r="AB98" s="1"/>
  <c r="AC98"/>
  <c r="T97"/>
  <c r="P132" i="16"/>
  <c r="U131"/>
  <c r="O132"/>
  <c r="R132"/>
  <c r="V130"/>
  <c r="Q131"/>
  <c r="T131" s="1"/>
  <c r="AJ96" i="25"/>
  <c r="AK95"/>
  <c r="E133" i="16"/>
  <c r="D133"/>
  <c r="T151" i="27"/>
  <c r="AO90" i="24"/>
  <c r="U150" i="27"/>
  <c r="M151"/>
  <c r="S151"/>
  <c r="K152"/>
  <c r="L153" s="1"/>
  <c r="O152"/>
  <c r="T152" s="1"/>
  <c r="T150" i="26"/>
  <c r="L151"/>
  <c r="N153"/>
  <c r="S153" s="1"/>
  <c r="J152"/>
  <c r="K153" s="1"/>
  <c r="R151"/>
  <c r="T151" s="1"/>
  <c r="N152" i="25"/>
  <c r="S152" s="1"/>
  <c r="P152"/>
  <c r="O153" s="1"/>
  <c r="R151"/>
  <c r="AE143"/>
  <c r="H152"/>
  <c r="J152" s="1"/>
  <c r="K153" s="1"/>
  <c r="T150"/>
  <c r="L151"/>
  <c r="I167"/>
  <c r="AL90" i="24"/>
  <c r="AK91" s="1"/>
  <c r="AM91" s="1"/>
  <c r="H94"/>
  <c r="K94"/>
  <c r="I94"/>
  <c r="L137" i="23"/>
  <c r="I138"/>
  <c r="J137"/>
  <c r="K137" s="1"/>
  <c r="L138" s="1"/>
  <c r="H138"/>
  <c r="G139" s="1"/>
  <c r="S81"/>
  <c r="T81" s="1"/>
  <c r="V81"/>
  <c r="R81"/>
  <c r="F139"/>
  <c r="P139"/>
  <c r="Q98" i="20"/>
  <c r="U97"/>
  <c r="O99"/>
  <c r="T98"/>
  <c r="Y78"/>
  <c r="AB78" s="1"/>
  <c r="AC78"/>
  <c r="P75" i="14"/>
  <c r="R75" s="1"/>
  <c r="T75" s="1"/>
  <c r="M94" i="20"/>
  <c r="G96"/>
  <c r="I95"/>
  <c r="H96" s="1"/>
  <c r="W97" s="1"/>
  <c r="I131" i="16"/>
  <c r="L131" s="1"/>
  <c r="BA87" i="17"/>
  <c r="AF73" i="16"/>
  <c r="AK72"/>
  <c r="AM72" s="1"/>
  <c r="AG73"/>
  <c r="AD74"/>
  <c r="Z74"/>
  <c r="G132"/>
  <c r="N130"/>
  <c r="H132"/>
  <c r="M131"/>
  <c r="J132"/>
  <c r="BC86" i="17"/>
  <c r="AZ87" s="1"/>
  <c r="AX87"/>
  <c r="AY87" s="1"/>
  <c r="AV88" s="1"/>
  <c r="AW89" s="1"/>
  <c r="AU133"/>
  <c r="AT133" s="1"/>
  <c r="AS134" s="1"/>
  <c r="AJ77"/>
  <c r="AP76"/>
  <c r="AR76" s="1"/>
  <c r="AQ76"/>
  <c r="AN77" s="1"/>
  <c r="AO77"/>
  <c r="AK77"/>
  <c r="AA71"/>
  <c r="J72"/>
  <c r="K72" s="1"/>
  <c r="M72" s="1"/>
  <c r="V72"/>
  <c r="U72"/>
  <c r="W72" s="1"/>
  <c r="Y72"/>
  <c r="AC72"/>
  <c r="G73"/>
  <c r="I72"/>
  <c r="F164"/>
  <c r="C134" i="14"/>
  <c r="B134" i="4"/>
  <c r="R133"/>
  <c r="I133"/>
  <c r="Q133"/>
  <c r="H133"/>
  <c r="N133"/>
  <c r="P133"/>
  <c r="J133"/>
  <c r="O133"/>
  <c r="A135" i="1"/>
  <c r="W147" i="30" l="1"/>
  <c r="X147" s="1"/>
  <c r="V148"/>
  <c r="AO148" i="27"/>
  <c r="AT148" s="1"/>
  <c r="AP148"/>
  <c r="AO146" i="25"/>
  <c r="AN146"/>
  <c r="AS146" s="1"/>
  <c r="Y147" i="30"/>
  <c r="AO158" i="26"/>
  <c r="AN158"/>
  <c r="N148" i="30"/>
  <c r="O148" s="1"/>
  <c r="M149"/>
  <c r="W370"/>
  <c r="AF314" i="27"/>
  <c r="AG314"/>
  <c r="AO443"/>
  <c r="AT443" s="1"/>
  <c r="J444" i="30"/>
  <c r="AD441" i="12"/>
  <c r="F443" i="30"/>
  <c r="F444"/>
  <c r="O444"/>
  <c r="R447"/>
  <c r="S444"/>
  <c r="G134" i="4"/>
  <c r="F134"/>
  <c r="D444" i="20"/>
  <c r="E444"/>
  <c r="I444" i="4"/>
  <c r="G444"/>
  <c r="F444"/>
  <c r="H444"/>
  <c r="O444"/>
  <c r="M444"/>
  <c r="J444"/>
  <c r="N444"/>
  <c r="E444"/>
  <c r="K444"/>
  <c r="P444"/>
  <c r="Q444"/>
  <c r="R444"/>
  <c r="D444"/>
  <c r="L444"/>
  <c r="E444" i="27"/>
  <c r="D444"/>
  <c r="G443" i="12"/>
  <c r="AE455" s="1"/>
  <c r="G442"/>
  <c r="V455" s="1"/>
  <c r="G441"/>
  <c r="M455" s="1"/>
  <c r="AH444" i="24"/>
  <c r="N444"/>
  <c r="X444"/>
  <c r="D444"/>
  <c r="Y443" i="9"/>
  <c r="I454"/>
  <c r="Y446"/>
  <c r="I443"/>
  <c r="Q443"/>
  <c r="Q454"/>
  <c r="D447" i="1"/>
  <c r="B446" i="30"/>
  <c r="AN444" i="26"/>
  <c r="AS444" s="1"/>
  <c r="E444" i="16"/>
  <c r="D444"/>
  <c r="AN444" i="25"/>
  <c r="AF444"/>
  <c r="AE444"/>
  <c r="AO444"/>
  <c r="F444"/>
  <c r="K444" s="1"/>
  <c r="AO444" i="9"/>
  <c r="E444"/>
  <c r="R454" s="1"/>
  <c r="E445"/>
  <c r="AH454" s="1"/>
  <c r="E443"/>
  <c r="AO444" i="26"/>
  <c r="F444"/>
  <c r="K444" s="1"/>
  <c r="AF444"/>
  <c r="N444"/>
  <c r="S444" s="1"/>
  <c r="AG454" i="9"/>
  <c r="AG443"/>
  <c r="B445" i="24"/>
  <c r="B445" i="12"/>
  <c r="B445" i="27"/>
  <c r="B445" i="25"/>
  <c r="D445" s="1"/>
  <c r="B445" i="9"/>
  <c r="B445" i="26"/>
  <c r="D445" s="1"/>
  <c r="B445" i="23"/>
  <c r="D445" s="1"/>
  <c r="B445" i="20"/>
  <c r="B445" i="4"/>
  <c r="B445" i="14"/>
  <c r="C445" s="1"/>
  <c r="B445" i="16"/>
  <c r="B445" i="17"/>
  <c r="D445" s="1"/>
  <c r="AP443" i="27"/>
  <c r="AO444" s="1"/>
  <c r="G443"/>
  <c r="L443" s="1"/>
  <c r="O443"/>
  <c r="T443" s="1"/>
  <c r="AE444" i="26"/>
  <c r="AJ444" s="1"/>
  <c r="AU91" i="9"/>
  <c r="AR91"/>
  <c r="AS91"/>
  <c r="AR151" i="26"/>
  <c r="AT151" s="1"/>
  <c r="R449"/>
  <c r="P450"/>
  <c r="O449"/>
  <c r="H450"/>
  <c r="J449"/>
  <c r="AR141" i="25"/>
  <c r="AU145" i="27"/>
  <c r="AS154"/>
  <c r="P451"/>
  <c r="Q458"/>
  <c r="S457"/>
  <c r="I458"/>
  <c r="K457"/>
  <c r="E134" i="4"/>
  <c r="D134"/>
  <c r="L134"/>
  <c r="M134"/>
  <c r="K134"/>
  <c r="AF145" i="27"/>
  <c r="AG145"/>
  <c r="AE148" i="26"/>
  <c r="AF148"/>
  <c r="AB110" i="27"/>
  <c r="X110"/>
  <c r="W111" s="1"/>
  <c r="Z110"/>
  <c r="Y110"/>
  <c r="AA110" s="1"/>
  <c r="AD109"/>
  <c r="AF97" i="24"/>
  <c r="AK90" i="27"/>
  <c r="AI90"/>
  <c r="AH90"/>
  <c r="AJ90" s="1"/>
  <c r="AK91" s="1"/>
  <c r="AL92" i="26"/>
  <c r="AH93"/>
  <c r="AG93"/>
  <c r="AI93" s="1"/>
  <c r="AJ94" s="1"/>
  <c r="Q132" i="16"/>
  <c r="T132" s="1"/>
  <c r="V131"/>
  <c r="V97" i="24"/>
  <c r="AE98"/>
  <c r="AD98"/>
  <c r="AA99"/>
  <c r="P98"/>
  <c r="Q98"/>
  <c r="U132" i="16"/>
  <c r="P133"/>
  <c r="O133"/>
  <c r="R133"/>
  <c r="AG96" i="25"/>
  <c r="AI96" s="1"/>
  <c r="AL95"/>
  <c r="AH96"/>
  <c r="E134" i="16"/>
  <c r="D134"/>
  <c r="U151" i="27"/>
  <c r="M152"/>
  <c r="O153"/>
  <c r="K153"/>
  <c r="L154" s="1"/>
  <c r="S152"/>
  <c r="L152" i="26"/>
  <c r="R152"/>
  <c r="J153"/>
  <c r="K154" s="1"/>
  <c r="T152"/>
  <c r="N154"/>
  <c r="S154" s="1"/>
  <c r="P153" i="25"/>
  <c r="O154" s="1"/>
  <c r="R152"/>
  <c r="N153"/>
  <c r="S153" s="1"/>
  <c r="AE144"/>
  <c r="H153"/>
  <c r="J153" s="1"/>
  <c r="K154" s="1"/>
  <c r="T151"/>
  <c r="L152"/>
  <c r="I168"/>
  <c r="AN90" i="24"/>
  <c r="AP90" s="1"/>
  <c r="AJ91"/>
  <c r="AL91" s="1"/>
  <c r="AK92" s="1"/>
  <c r="AM92" s="1"/>
  <c r="G95"/>
  <c r="J94"/>
  <c r="L94" s="1"/>
  <c r="F95"/>
  <c r="J138" i="23"/>
  <c r="K138" s="1"/>
  <c r="M137"/>
  <c r="I139"/>
  <c r="U81"/>
  <c r="W81" s="1"/>
  <c r="Q82"/>
  <c r="H139"/>
  <c r="L139"/>
  <c r="F140"/>
  <c r="P140"/>
  <c r="R98" i="20"/>
  <c r="P99"/>
  <c r="Q99" s="1"/>
  <c r="AD78"/>
  <c r="X79"/>
  <c r="Z79" s="1"/>
  <c r="AA79" s="1"/>
  <c r="S76" i="14"/>
  <c r="O76"/>
  <c r="M77" s="1"/>
  <c r="N77" s="1"/>
  <c r="Q76"/>
  <c r="L95" i="20"/>
  <c r="BB87" i="17"/>
  <c r="BD87" s="1"/>
  <c r="G97" i="20"/>
  <c r="J95"/>
  <c r="K95" s="1"/>
  <c r="I96"/>
  <c r="AI73" i="16"/>
  <c r="AL73"/>
  <c r="AH73"/>
  <c r="Y75"/>
  <c r="AA75" s="1"/>
  <c r="X75"/>
  <c r="AC74"/>
  <c r="AE74" s="1"/>
  <c r="G133"/>
  <c r="N131"/>
  <c r="H133"/>
  <c r="M132"/>
  <c r="I132"/>
  <c r="L132" s="1"/>
  <c r="J133"/>
  <c r="BA88" i="17"/>
  <c r="O72"/>
  <c r="Q72" s="1"/>
  <c r="S72" s="1"/>
  <c r="BC87"/>
  <c r="AZ88" s="1"/>
  <c r="BA89" s="1"/>
  <c r="AU134"/>
  <c r="AT134" s="1"/>
  <c r="AS135" s="1"/>
  <c r="AU135" s="1"/>
  <c r="AT135" s="1"/>
  <c r="AX88"/>
  <c r="AY88" s="1"/>
  <c r="N72"/>
  <c r="AI78"/>
  <c r="AH78" s="1"/>
  <c r="AG79" s="1"/>
  <c r="AL77"/>
  <c r="AM77" s="1"/>
  <c r="R72"/>
  <c r="X72"/>
  <c r="Z72" s="1"/>
  <c r="AE72" s="1"/>
  <c r="T73"/>
  <c r="AB72"/>
  <c r="AD72" s="1"/>
  <c r="L73"/>
  <c r="H73"/>
  <c r="F165"/>
  <c r="C135" i="14"/>
  <c r="N134" i="4"/>
  <c r="Q134"/>
  <c r="H134"/>
  <c r="R134"/>
  <c r="J134"/>
  <c r="P134"/>
  <c r="I134"/>
  <c r="O134"/>
  <c r="B135"/>
  <c r="A136" i="1"/>
  <c r="N149" i="30" l="1"/>
  <c r="O149" s="1"/>
  <c r="M150"/>
  <c r="P148"/>
  <c r="AO147" i="25"/>
  <c r="AN147"/>
  <c r="AS147" s="1"/>
  <c r="AO159" i="26"/>
  <c r="AN159"/>
  <c r="AS159" s="1"/>
  <c r="AO149" i="27"/>
  <c r="AT149" s="1"/>
  <c r="AP149"/>
  <c r="V149" i="30"/>
  <c r="W148"/>
  <c r="X148" s="1"/>
  <c r="AF315" i="27"/>
  <c r="AG315"/>
  <c r="V372" i="30"/>
  <c r="M441" i="12"/>
  <c r="V441"/>
  <c r="AE441"/>
  <c r="L447" i="30"/>
  <c r="K444"/>
  <c r="G444"/>
  <c r="G443"/>
  <c r="U447"/>
  <c r="T444"/>
  <c r="G135" i="4"/>
  <c r="F135"/>
  <c r="D445" i="16"/>
  <c r="E445"/>
  <c r="G445" i="4"/>
  <c r="F445"/>
  <c r="H445"/>
  <c r="R445"/>
  <c r="E445"/>
  <c r="Q445"/>
  <c r="I445"/>
  <c r="L445"/>
  <c r="O445"/>
  <c r="J445"/>
  <c r="M445"/>
  <c r="N445"/>
  <c r="K445"/>
  <c r="D445"/>
  <c r="P445"/>
  <c r="AO445" i="9"/>
  <c r="F445"/>
  <c r="AI454" s="1"/>
  <c r="F443"/>
  <c r="F444"/>
  <c r="S454" s="1"/>
  <c r="D445" i="27"/>
  <c r="E445"/>
  <c r="AH445" i="24"/>
  <c r="N445"/>
  <c r="X445"/>
  <c r="D445"/>
  <c r="AN445" i="25"/>
  <c r="AE445"/>
  <c r="B446" i="24"/>
  <c r="B446" i="12"/>
  <c r="B446" i="26"/>
  <c r="D446" s="1"/>
  <c r="B446" i="9"/>
  <c r="B446" i="27"/>
  <c r="B446" i="25"/>
  <c r="D446" s="1"/>
  <c r="B446" i="23"/>
  <c r="D446" s="1"/>
  <c r="B446" i="14"/>
  <c r="C446" s="1"/>
  <c r="B446" i="4"/>
  <c r="B446" i="16"/>
  <c r="B446" i="20"/>
  <c r="B446" i="17"/>
  <c r="D446" s="1"/>
  <c r="J443" i="9"/>
  <c r="K443" s="1"/>
  <c r="AT141" i="25"/>
  <c r="AS142"/>
  <c r="D445" i="20"/>
  <c r="E445"/>
  <c r="F445" i="26"/>
  <c r="K445" s="1"/>
  <c r="AF445"/>
  <c r="AE446" s="1"/>
  <c r="AN445"/>
  <c r="AS445" s="1"/>
  <c r="AE445"/>
  <c r="AO445"/>
  <c r="AN446" s="1"/>
  <c r="AS446" s="1"/>
  <c r="N445"/>
  <c r="S445" s="1"/>
  <c r="AO445" i="25"/>
  <c r="F445"/>
  <c r="K445" s="1"/>
  <c r="AF445"/>
  <c r="H443" i="12"/>
  <c r="AF455" s="1"/>
  <c r="H442"/>
  <c r="W455" s="1"/>
  <c r="H441"/>
  <c r="N455" s="1"/>
  <c r="AH443" i="9"/>
  <c r="AI443" s="1"/>
  <c r="Z446"/>
  <c r="J454"/>
  <c r="D448" i="1"/>
  <c r="B447" i="30"/>
  <c r="R443" i="9"/>
  <c r="S443" s="1"/>
  <c r="Z443"/>
  <c r="AA443" s="1"/>
  <c r="G444" i="27"/>
  <c r="L444" s="1"/>
  <c r="AP444"/>
  <c r="AO445" s="1"/>
  <c r="O444"/>
  <c r="T444" s="1"/>
  <c r="AQ92" i="9"/>
  <c r="AT91"/>
  <c r="AV91" s="1"/>
  <c r="AR152" i="26"/>
  <c r="AT152" s="1"/>
  <c r="J450"/>
  <c r="H451"/>
  <c r="O450"/>
  <c r="P451"/>
  <c r="R450"/>
  <c r="AR142" i="25"/>
  <c r="AS143" s="1"/>
  <c r="AU146" i="27"/>
  <c r="AS155"/>
  <c r="K458"/>
  <c r="I459"/>
  <c r="S458"/>
  <c r="Q459"/>
  <c r="P452"/>
  <c r="S98" i="20"/>
  <c r="U98" s="1"/>
  <c r="E135" i="4"/>
  <c r="D135"/>
  <c r="M135"/>
  <c r="K135"/>
  <c r="L135"/>
  <c r="AF149" i="26"/>
  <c r="AE149"/>
  <c r="AF146" i="27"/>
  <c r="AG146"/>
  <c r="AC110"/>
  <c r="X111" s="1"/>
  <c r="W112" s="1"/>
  <c r="AB111"/>
  <c r="AL90"/>
  <c r="AM90" s="1"/>
  <c r="AK93" i="26"/>
  <c r="AG94" s="1"/>
  <c r="AI94" s="1"/>
  <c r="AF98" i="24"/>
  <c r="U133" i="16"/>
  <c r="Z99" i="24"/>
  <c r="AB99" s="1"/>
  <c r="AE99"/>
  <c r="AC99"/>
  <c r="R98"/>
  <c r="Q99" s="1"/>
  <c r="Q133" i="16"/>
  <c r="T133" s="1"/>
  <c r="U98" i="24"/>
  <c r="S98"/>
  <c r="R134" i="16"/>
  <c r="V132"/>
  <c r="O134"/>
  <c r="P134"/>
  <c r="AJ97" i="25"/>
  <c r="AK96"/>
  <c r="E135" i="16"/>
  <c r="D135"/>
  <c r="AO91" i="24"/>
  <c r="T153" i="27"/>
  <c r="U152"/>
  <c r="M153"/>
  <c r="S153"/>
  <c r="K154"/>
  <c r="L155" s="1"/>
  <c r="O154"/>
  <c r="T154" s="1"/>
  <c r="L153" i="26"/>
  <c r="N155"/>
  <c r="S155" s="1"/>
  <c r="J154"/>
  <c r="R153"/>
  <c r="T153" s="1"/>
  <c r="AN91" i="24"/>
  <c r="AO92" s="1"/>
  <c r="N154" i="25"/>
  <c r="S154" s="1"/>
  <c r="P154"/>
  <c r="O155" s="1"/>
  <c r="R153"/>
  <c r="AE145"/>
  <c r="H154"/>
  <c r="J154" s="1"/>
  <c r="T152"/>
  <c r="L153"/>
  <c r="I169"/>
  <c r="AJ92" i="24"/>
  <c r="AL92" s="1"/>
  <c r="AK93" s="1"/>
  <c r="AM93" s="1"/>
  <c r="H95"/>
  <c r="F96" s="1"/>
  <c r="I95"/>
  <c r="K95"/>
  <c r="M138" i="23"/>
  <c r="R99" i="20"/>
  <c r="S99" s="1"/>
  <c r="P100"/>
  <c r="V82" i="23"/>
  <c r="S82"/>
  <c r="T82" s="1"/>
  <c r="R82"/>
  <c r="O100" i="20"/>
  <c r="Q100" s="1"/>
  <c r="T99"/>
  <c r="J139" i="23"/>
  <c r="K139" s="1"/>
  <c r="G140"/>
  <c r="H140" s="1"/>
  <c r="Y79" i="20"/>
  <c r="AB79" s="1"/>
  <c r="AC79"/>
  <c r="P76" i="14"/>
  <c r="R76" s="1"/>
  <c r="T76" s="1"/>
  <c r="P73" i="17"/>
  <c r="H97" i="20"/>
  <c r="W98" s="1"/>
  <c r="J96"/>
  <c r="K96" s="1"/>
  <c r="AG74" i="16"/>
  <c r="AF74"/>
  <c r="AK73"/>
  <c r="AM73" s="1"/>
  <c r="G134"/>
  <c r="Z75"/>
  <c r="AD75"/>
  <c r="M133"/>
  <c r="I133"/>
  <c r="L133" s="1"/>
  <c r="N132"/>
  <c r="H134"/>
  <c r="J134"/>
  <c r="BC88" i="17"/>
  <c r="AZ89" s="1"/>
  <c r="BA90" s="1"/>
  <c r="AS136"/>
  <c r="AU136" s="1"/>
  <c r="AT136" s="1"/>
  <c r="AQ77"/>
  <c r="AN78" s="1"/>
  <c r="AV89"/>
  <c r="AW90" s="1"/>
  <c r="BB88"/>
  <c r="BD88" s="1"/>
  <c r="AJ78"/>
  <c r="AP77"/>
  <c r="AR77" s="1"/>
  <c r="AO78"/>
  <c r="AK78"/>
  <c r="AA72"/>
  <c r="J73"/>
  <c r="O73" s="1"/>
  <c r="V73"/>
  <c r="AF72"/>
  <c r="AC73"/>
  <c r="U73"/>
  <c r="W73" s="1"/>
  <c r="Y73"/>
  <c r="G74"/>
  <c r="I73"/>
  <c r="F166"/>
  <c r="C136" i="14"/>
  <c r="B136" i="4"/>
  <c r="R135"/>
  <c r="H135"/>
  <c r="O135"/>
  <c r="Q135"/>
  <c r="N135"/>
  <c r="I135"/>
  <c r="J135"/>
  <c r="P135"/>
  <c r="A137" i="1"/>
  <c r="W149" i="30" l="1"/>
  <c r="X149" s="1"/>
  <c r="V150"/>
  <c r="AO160" i="26"/>
  <c r="AN160"/>
  <c r="AS160" s="1"/>
  <c r="AO148" i="25"/>
  <c r="AN148"/>
  <c r="AS148" s="1"/>
  <c r="Y148" i="30"/>
  <c r="Y149" s="1"/>
  <c r="AO150" i="27"/>
  <c r="AT150" s="1"/>
  <c r="AP150"/>
  <c r="P149" i="30"/>
  <c r="N150"/>
  <c r="O150" s="1"/>
  <c r="M151"/>
  <c r="AF316" i="27"/>
  <c r="AG316"/>
  <c r="V373" i="30"/>
  <c r="W372"/>
  <c r="X372" s="1"/>
  <c r="N441" i="12"/>
  <c r="P441" s="1"/>
  <c r="Q441" s="1"/>
  <c r="W441"/>
  <c r="Y441"/>
  <c r="Z441" s="1"/>
  <c r="AF441"/>
  <c r="AH441" s="1"/>
  <c r="AI441" s="1"/>
  <c r="D448" i="30"/>
  <c r="D447"/>
  <c r="K447"/>
  <c r="L444"/>
  <c r="T447"/>
  <c r="U444"/>
  <c r="B447" i="24"/>
  <c r="B447" i="12"/>
  <c r="B447" i="27"/>
  <c r="B447" i="26"/>
  <c r="D447" s="1"/>
  <c r="B447" i="25"/>
  <c r="D447" s="1"/>
  <c r="B447" i="9"/>
  <c r="B447" i="23"/>
  <c r="D447" s="1"/>
  <c r="B447" i="20"/>
  <c r="B447" i="16"/>
  <c r="B447" i="4"/>
  <c r="B447" i="14"/>
  <c r="C447" s="1"/>
  <c r="B447" i="17"/>
  <c r="D447" s="1"/>
  <c r="D446" i="20"/>
  <c r="E446"/>
  <c r="G446" i="4"/>
  <c r="F446"/>
  <c r="N446"/>
  <c r="H446"/>
  <c r="R446"/>
  <c r="K446"/>
  <c r="P446"/>
  <c r="L446"/>
  <c r="O446"/>
  <c r="J446"/>
  <c r="I446"/>
  <c r="Q446"/>
  <c r="M446"/>
  <c r="E446"/>
  <c r="D446"/>
  <c r="E446" i="27"/>
  <c r="D446"/>
  <c r="AO446" i="26"/>
  <c r="F446"/>
  <c r="K446" s="1"/>
  <c r="AF446"/>
  <c r="AE447" s="1"/>
  <c r="AJ447" s="1"/>
  <c r="N446"/>
  <c r="S446" s="1"/>
  <c r="AH446" i="24"/>
  <c r="N446"/>
  <c r="X446"/>
  <c r="D446"/>
  <c r="AP445" i="27"/>
  <c r="G445"/>
  <c r="L445" s="1"/>
  <c r="O445"/>
  <c r="T445" s="1"/>
  <c r="AA446" i="9"/>
  <c r="K454"/>
  <c r="G136" i="4"/>
  <c r="F136"/>
  <c r="D449" i="1"/>
  <c r="B448" i="30"/>
  <c r="D446" i="16"/>
  <c r="E446"/>
  <c r="AN446" i="25"/>
  <c r="AS446" s="1"/>
  <c r="AO446"/>
  <c r="AN447" s="1"/>
  <c r="AS447" s="1"/>
  <c r="AF446"/>
  <c r="AE447" s="1"/>
  <c r="F446"/>
  <c r="AE446"/>
  <c r="AO446" i="9"/>
  <c r="G445"/>
  <c r="AJ454" s="1"/>
  <c r="G443"/>
  <c r="AB443" s="1"/>
  <c r="AD443" s="1"/>
  <c r="AE443" s="1"/>
  <c r="G444"/>
  <c r="T454" s="1"/>
  <c r="D447" i="12"/>
  <c r="D446"/>
  <c r="D448"/>
  <c r="AU92" i="9"/>
  <c r="AR92"/>
  <c r="AS92"/>
  <c r="M139" i="23"/>
  <c r="AR153" i="26"/>
  <c r="R451"/>
  <c r="P452"/>
  <c r="O451"/>
  <c r="H452"/>
  <c r="J451"/>
  <c r="AT142" i="25"/>
  <c r="AU147" i="27"/>
  <c r="AS156"/>
  <c r="P453"/>
  <c r="Q460"/>
  <c r="S459"/>
  <c r="I460"/>
  <c r="K459"/>
  <c r="E136" i="4"/>
  <c r="D136"/>
  <c r="L136"/>
  <c r="M136"/>
  <c r="K136"/>
  <c r="AG147" i="27"/>
  <c r="AF147"/>
  <c r="AE150" i="26"/>
  <c r="AF150"/>
  <c r="AD110" i="27"/>
  <c r="Y111"/>
  <c r="AA111" s="1"/>
  <c r="AB112" s="1"/>
  <c r="Z111"/>
  <c r="AC111"/>
  <c r="AH91"/>
  <c r="AJ91" s="1"/>
  <c r="AI91"/>
  <c r="AH94" i="26"/>
  <c r="AJ95"/>
  <c r="AK94"/>
  <c r="AL93"/>
  <c r="U134" i="16"/>
  <c r="T98" i="24"/>
  <c r="V98" s="1"/>
  <c r="O135" i="16"/>
  <c r="AD99" i="24"/>
  <c r="AF99" s="1"/>
  <c r="AA100"/>
  <c r="V133" i="16"/>
  <c r="Q134"/>
  <c r="T134" s="1"/>
  <c r="P135"/>
  <c r="R135"/>
  <c r="S99" i="24"/>
  <c r="P99"/>
  <c r="R99" s="1"/>
  <c r="AH97" i="25"/>
  <c r="AG97"/>
  <c r="AI97" s="1"/>
  <c r="AJ98" s="1"/>
  <c r="AL96"/>
  <c r="E136" i="16"/>
  <c r="D136"/>
  <c r="AP91" i="24"/>
  <c r="U153" i="27"/>
  <c r="M154"/>
  <c r="O155"/>
  <c r="K155"/>
  <c r="L156" s="1"/>
  <c r="S154"/>
  <c r="L154" i="26"/>
  <c r="R154"/>
  <c r="T154" s="1"/>
  <c r="J155"/>
  <c r="N156"/>
  <c r="S156" s="1"/>
  <c r="P155" i="25"/>
  <c r="O156" s="1"/>
  <c r="R154"/>
  <c r="N155"/>
  <c r="S155" s="1"/>
  <c r="AE146"/>
  <c r="H155"/>
  <c r="J155" s="1"/>
  <c r="K156" s="1"/>
  <c r="K155"/>
  <c r="T153"/>
  <c r="L154"/>
  <c r="I170"/>
  <c r="AN92" i="24"/>
  <c r="AO93" s="1"/>
  <c r="AJ93"/>
  <c r="AL93" s="1"/>
  <c r="AJ94" s="1"/>
  <c r="G96"/>
  <c r="I96" s="1"/>
  <c r="J95"/>
  <c r="L95" s="1"/>
  <c r="U99" i="20"/>
  <c r="G141" i="23"/>
  <c r="T100" i="20"/>
  <c r="O101"/>
  <c r="L140" i="23"/>
  <c r="F141"/>
  <c r="H141" s="1"/>
  <c r="P141"/>
  <c r="I140"/>
  <c r="P101" i="20"/>
  <c r="R100"/>
  <c r="S100" s="1"/>
  <c r="U82" i="23"/>
  <c r="W82" s="1"/>
  <c r="Q83"/>
  <c r="AD79" i="20"/>
  <c r="X80"/>
  <c r="Z80" s="1"/>
  <c r="AA80" s="1"/>
  <c r="O77" i="14"/>
  <c r="M78" s="1"/>
  <c r="N78" s="1"/>
  <c r="Q77"/>
  <c r="S77"/>
  <c r="K73" i="17"/>
  <c r="M73" s="1"/>
  <c r="R73" s="1"/>
  <c r="M95" i="20"/>
  <c r="L96"/>
  <c r="L97"/>
  <c r="G98"/>
  <c r="I97"/>
  <c r="AI74" i="16"/>
  <c r="AL74"/>
  <c r="AH74"/>
  <c r="Y76"/>
  <c r="AA76" s="1"/>
  <c r="AC75"/>
  <c r="AE75" s="1"/>
  <c r="X76"/>
  <c r="G135"/>
  <c r="N133"/>
  <c r="M134"/>
  <c r="H135"/>
  <c r="I134"/>
  <c r="L134" s="1"/>
  <c r="J135"/>
  <c r="AS137" i="17"/>
  <c r="BB89"/>
  <c r="BD89" s="1"/>
  <c r="AX89"/>
  <c r="AL78"/>
  <c r="AI79"/>
  <c r="AH79" s="1"/>
  <c r="AG80" s="1"/>
  <c r="P74"/>
  <c r="Q73"/>
  <c r="X73"/>
  <c r="Z73" s="1"/>
  <c r="AE73" s="1"/>
  <c r="T74"/>
  <c r="AB73"/>
  <c r="H74"/>
  <c r="F167"/>
  <c r="C137" i="14"/>
  <c r="B137" i="4"/>
  <c r="P136"/>
  <c r="J136"/>
  <c r="H136"/>
  <c r="N136"/>
  <c r="O136"/>
  <c r="R136"/>
  <c r="Q136"/>
  <c r="I136"/>
  <c r="A138" i="1"/>
  <c r="N151" i="30" l="1"/>
  <c r="O151" s="1"/>
  <c r="M152"/>
  <c r="R152" s="1"/>
  <c r="P150"/>
  <c r="P151" s="1"/>
  <c r="W150"/>
  <c r="X150" s="1"/>
  <c r="V151"/>
  <c r="AO151" i="27"/>
  <c r="AT151" s="1"/>
  <c r="AP151"/>
  <c r="Y150" i="30"/>
  <c r="AO149" i="25"/>
  <c r="AN149"/>
  <c r="AS149" s="1"/>
  <c r="AN161" i="26"/>
  <c r="AS161" s="1"/>
  <c r="AO161"/>
  <c r="V374" i="30"/>
  <c r="W373"/>
  <c r="X373" s="1"/>
  <c r="T443" i="9"/>
  <c r="V443" s="1"/>
  <c r="W443" s="1"/>
  <c r="AG317" i="27"/>
  <c r="AF317"/>
  <c r="L443" i="9"/>
  <c r="N443" s="1"/>
  <c r="O443" s="1"/>
  <c r="AO446" i="27"/>
  <c r="AT446" s="1"/>
  <c r="X446" i="30"/>
  <c r="R451"/>
  <c r="R448"/>
  <c r="E448"/>
  <c r="E447"/>
  <c r="I451"/>
  <c r="I448"/>
  <c r="AT153" i="26"/>
  <c r="AS154"/>
  <c r="J446" i="12"/>
  <c r="J460"/>
  <c r="AJ443" i="9"/>
  <c r="AL443" s="1"/>
  <c r="AM443" s="1"/>
  <c r="D450" i="1"/>
  <c r="B449" i="30"/>
  <c r="J447" i="4"/>
  <c r="G447"/>
  <c r="F447"/>
  <c r="O447"/>
  <c r="M447"/>
  <c r="L447"/>
  <c r="R447"/>
  <c r="K447"/>
  <c r="E447"/>
  <c r="H447"/>
  <c r="N447"/>
  <c r="I447"/>
  <c r="P447"/>
  <c r="Q447"/>
  <c r="D447"/>
  <c r="E447" i="20"/>
  <c r="D447"/>
  <c r="AO447" i="9"/>
  <c r="D448"/>
  <c r="D449"/>
  <c r="D447"/>
  <c r="AO447" i="26"/>
  <c r="F447"/>
  <c r="K447" s="1"/>
  <c r="AF447"/>
  <c r="AN447"/>
  <c r="AS447" s="1"/>
  <c r="N447"/>
  <c r="S447" s="1"/>
  <c r="E448" i="12"/>
  <c r="AC460" s="1"/>
  <c r="E447"/>
  <c r="T460" s="1"/>
  <c r="E446"/>
  <c r="K460" s="1"/>
  <c r="G137" i="4"/>
  <c r="F137"/>
  <c r="AB446" i="12"/>
  <c r="AB460"/>
  <c r="S446"/>
  <c r="S460"/>
  <c r="L454" i="9"/>
  <c r="AB446"/>
  <c r="B448" i="24"/>
  <c r="B448" i="12"/>
  <c r="B448" i="9"/>
  <c r="B448" i="27"/>
  <c r="B448" i="25"/>
  <c r="D448" s="1"/>
  <c r="B448" i="26"/>
  <c r="D448" s="1"/>
  <c r="B448" i="23"/>
  <c r="D448" s="1"/>
  <c r="B448" i="14"/>
  <c r="C448" s="1"/>
  <c r="B448" i="4"/>
  <c r="B448" i="16"/>
  <c r="B448" i="20"/>
  <c r="B448" i="17"/>
  <c r="D448" s="1"/>
  <c r="G446" i="27"/>
  <c r="L446" s="1"/>
  <c r="AP446"/>
  <c r="O446"/>
  <c r="T446" s="1"/>
  <c r="D447" i="16"/>
  <c r="E447"/>
  <c r="AO447" i="25"/>
  <c r="F447"/>
  <c r="K447" s="1"/>
  <c r="AF447"/>
  <c r="D447" i="27"/>
  <c r="E447"/>
  <c r="AH447" i="24"/>
  <c r="N447"/>
  <c r="X447"/>
  <c r="D447"/>
  <c r="AQ93" i="9"/>
  <c r="AT92"/>
  <c r="AV92" s="1"/>
  <c r="AR154" i="26"/>
  <c r="AT154" s="1"/>
  <c r="J452"/>
  <c r="H453"/>
  <c r="O452"/>
  <c r="P453"/>
  <c r="R452"/>
  <c r="AR143" i="25"/>
  <c r="AU148" i="27"/>
  <c r="AS157"/>
  <c r="K460"/>
  <c r="I461"/>
  <c r="S460"/>
  <c r="Q461"/>
  <c r="P454"/>
  <c r="E137" i="4"/>
  <c r="D137"/>
  <c r="M137"/>
  <c r="K137"/>
  <c r="L137"/>
  <c r="AF148" i="27"/>
  <c r="AG148"/>
  <c r="AE151" i="26"/>
  <c r="AF151"/>
  <c r="X112" i="27"/>
  <c r="W113" s="1"/>
  <c r="Z112"/>
  <c r="Y112"/>
  <c r="AA112" s="1"/>
  <c r="AC112" s="1"/>
  <c r="AD111"/>
  <c r="AK92"/>
  <c r="AL91"/>
  <c r="AI92" s="1"/>
  <c r="L155" i="26"/>
  <c r="AK97" i="25"/>
  <c r="AH98" s="1"/>
  <c r="AH95" i="26"/>
  <c r="AG95"/>
  <c r="AI95" s="1"/>
  <c r="AL94"/>
  <c r="P136" i="16"/>
  <c r="U99" i="24"/>
  <c r="R136" i="16"/>
  <c r="O136"/>
  <c r="Q135"/>
  <c r="V134"/>
  <c r="Z100" i="24"/>
  <c r="AB100" s="1"/>
  <c r="AE100"/>
  <c r="AC100"/>
  <c r="U135" i="16"/>
  <c r="T135"/>
  <c r="T99" i="24"/>
  <c r="V99" s="1"/>
  <c r="Q100"/>
  <c r="E137" i="16"/>
  <c r="D137"/>
  <c r="AN93" i="24"/>
  <c r="AP92"/>
  <c r="T155" i="27"/>
  <c r="U154"/>
  <c r="M155"/>
  <c r="S155"/>
  <c r="K156"/>
  <c r="L157" s="1"/>
  <c r="O156"/>
  <c r="T156" s="1"/>
  <c r="N157" i="26"/>
  <c r="S157" s="1"/>
  <c r="J156"/>
  <c r="R155"/>
  <c r="T155" s="1"/>
  <c r="P156" i="25"/>
  <c r="O157" s="1"/>
  <c r="R155"/>
  <c r="N156"/>
  <c r="S156" s="1"/>
  <c r="AE147"/>
  <c r="H156"/>
  <c r="J156" s="1"/>
  <c r="K157" s="1"/>
  <c r="T154"/>
  <c r="L155"/>
  <c r="I171"/>
  <c r="AK94" i="24"/>
  <c r="AM94" s="1"/>
  <c r="K96"/>
  <c r="H96"/>
  <c r="I141" i="23"/>
  <c r="U100" i="20"/>
  <c r="Q101"/>
  <c r="O102"/>
  <c r="T101"/>
  <c r="F142" i="23"/>
  <c r="P142"/>
  <c r="J140"/>
  <c r="K140" s="1"/>
  <c r="M140" s="1"/>
  <c r="V83"/>
  <c r="S83"/>
  <c r="T83" s="1"/>
  <c r="R83"/>
  <c r="G142"/>
  <c r="Y80" i="20"/>
  <c r="AB80" s="1"/>
  <c r="AC80"/>
  <c r="N73" i="17"/>
  <c r="P77" i="14"/>
  <c r="R77" s="1"/>
  <c r="T77" s="1"/>
  <c r="L74" i="17"/>
  <c r="M96" i="20"/>
  <c r="J97"/>
  <c r="K97" s="1"/>
  <c r="H98"/>
  <c r="W99" s="1"/>
  <c r="AG75" i="16"/>
  <c r="AK74"/>
  <c r="AM74" s="1"/>
  <c r="AF75"/>
  <c r="Z76"/>
  <c r="AD76"/>
  <c r="G136"/>
  <c r="I135"/>
  <c r="L135" s="1"/>
  <c r="N134"/>
  <c r="H136"/>
  <c r="J136"/>
  <c r="AU137" i="17"/>
  <c r="AT137" s="1"/>
  <c r="AS138" s="1"/>
  <c r="BC89"/>
  <c r="AY89"/>
  <c r="AP78"/>
  <c r="AR78" s="1"/>
  <c r="AM78"/>
  <c r="AQ78"/>
  <c r="AN79" s="1"/>
  <c r="AO79"/>
  <c r="AK79"/>
  <c r="AC74"/>
  <c r="AA73"/>
  <c r="J74"/>
  <c r="O74" s="1"/>
  <c r="Q74" s="1"/>
  <c r="V74"/>
  <c r="U74"/>
  <c r="W74" s="1"/>
  <c r="Y74"/>
  <c r="S73"/>
  <c r="AD73"/>
  <c r="AF73" s="1"/>
  <c r="I74"/>
  <c r="G75"/>
  <c r="F168"/>
  <c r="C138" i="14"/>
  <c r="B138" i="4"/>
  <c r="N137"/>
  <c r="R137"/>
  <c r="I137"/>
  <c r="O137"/>
  <c r="J137"/>
  <c r="P137"/>
  <c r="Q137"/>
  <c r="H137"/>
  <c r="A139" i="1"/>
  <c r="AO150" i="25" l="1"/>
  <c r="AN150"/>
  <c r="AS150" s="1"/>
  <c r="AP152" i="27"/>
  <c r="AO152"/>
  <c r="AT152" s="1"/>
  <c r="M153" i="30"/>
  <c r="N152"/>
  <c r="O152" s="1"/>
  <c r="AO162" i="26"/>
  <c r="AN162"/>
  <c r="AS162" s="1"/>
  <c r="W151" i="30"/>
  <c r="X151" s="1"/>
  <c r="Y151" s="1"/>
  <c r="V152"/>
  <c r="AF318" i="27"/>
  <c r="AG318"/>
  <c r="V375" i="30"/>
  <c r="W374"/>
  <c r="X374" s="1"/>
  <c r="F448"/>
  <c r="F447"/>
  <c r="T451"/>
  <c r="S448"/>
  <c r="K451"/>
  <c r="J448"/>
  <c r="AP447" i="27"/>
  <c r="G447"/>
  <c r="L447" s="1"/>
  <c r="O447"/>
  <c r="T447" s="1"/>
  <c r="AO447"/>
  <c r="E448" i="16"/>
  <c r="D448"/>
  <c r="AF448" i="26"/>
  <c r="AO448"/>
  <c r="AE448"/>
  <c r="AN448"/>
  <c r="AS448" s="1"/>
  <c r="F448"/>
  <c r="K448" s="1"/>
  <c r="N448"/>
  <c r="S448" s="1"/>
  <c r="E448" i="27"/>
  <c r="D448"/>
  <c r="F447" i="12"/>
  <c r="U460" s="1"/>
  <c r="F446"/>
  <c r="L460" s="1"/>
  <c r="F448"/>
  <c r="AD460" s="1"/>
  <c r="T446"/>
  <c r="AC446"/>
  <c r="AD446" s="1"/>
  <c r="Y447" i="9"/>
  <c r="I458"/>
  <c r="Y450"/>
  <c r="I447"/>
  <c r="Q447"/>
  <c r="Q458"/>
  <c r="D451" i="1"/>
  <c r="B450" i="30"/>
  <c r="G138" i="4"/>
  <c r="F138"/>
  <c r="AT143" i="25"/>
  <c r="AS144"/>
  <c r="E448" i="20"/>
  <c r="D448"/>
  <c r="G448" i="4"/>
  <c r="F448"/>
  <c r="H448"/>
  <c r="P448"/>
  <c r="O448"/>
  <c r="M448"/>
  <c r="R448"/>
  <c r="E448"/>
  <c r="K448"/>
  <c r="I448"/>
  <c r="J448"/>
  <c r="N448"/>
  <c r="L448"/>
  <c r="D448"/>
  <c r="Q448"/>
  <c r="F448" i="25"/>
  <c r="K448" s="1"/>
  <c r="AO448"/>
  <c r="AN448"/>
  <c r="AE448"/>
  <c r="AF448"/>
  <c r="AO448" i="9"/>
  <c r="E448"/>
  <c r="R458" s="1"/>
  <c r="E449"/>
  <c r="AH458" s="1"/>
  <c r="E447"/>
  <c r="X448" i="24"/>
  <c r="D448"/>
  <c r="AH448"/>
  <c r="N448"/>
  <c r="AG458" i="9"/>
  <c r="AG447"/>
  <c r="B449" i="24"/>
  <c r="B449" i="12"/>
  <c r="B449" i="27"/>
  <c r="B449" i="25"/>
  <c r="D449" s="1"/>
  <c r="B449" i="26"/>
  <c r="D449" s="1"/>
  <c r="B449" i="9"/>
  <c r="B449" i="23"/>
  <c r="D449" s="1"/>
  <c r="B449" i="20"/>
  <c r="B449" i="4"/>
  <c r="B449" i="14"/>
  <c r="C449" s="1"/>
  <c r="B449" i="16"/>
  <c r="B449" i="17"/>
  <c r="D449" s="1"/>
  <c r="K446" i="12"/>
  <c r="L446" s="1"/>
  <c r="AU93" i="9"/>
  <c r="AR93"/>
  <c r="AS93"/>
  <c r="AR155" i="26"/>
  <c r="AT155" s="1"/>
  <c r="P454"/>
  <c r="R453"/>
  <c r="O453"/>
  <c r="H454"/>
  <c r="J453"/>
  <c r="L156"/>
  <c r="AR144" i="25"/>
  <c r="AU149" i="27"/>
  <c r="AS158"/>
  <c r="P455"/>
  <c r="Q462"/>
  <c r="S461"/>
  <c r="I462"/>
  <c r="K461"/>
  <c r="E138" i="4"/>
  <c r="D138"/>
  <c r="L138"/>
  <c r="M138"/>
  <c r="K138"/>
  <c r="AF152" i="26"/>
  <c r="AE152"/>
  <c r="AF149" i="27"/>
  <c r="AG149"/>
  <c r="AD112"/>
  <c r="AB113"/>
  <c r="AG98" i="25"/>
  <c r="AI98" s="1"/>
  <c r="AJ99" s="1"/>
  <c r="Z113" i="27"/>
  <c r="Y113"/>
  <c r="AA113" s="1"/>
  <c r="X113"/>
  <c r="W114" s="1"/>
  <c r="AH92"/>
  <c r="AJ92" s="1"/>
  <c r="AM91"/>
  <c r="AL97" i="25"/>
  <c r="P137" i="16"/>
  <c r="AJ96" i="26"/>
  <c r="AK95"/>
  <c r="AG96" s="1"/>
  <c r="AI96" s="1"/>
  <c r="AJ97" s="1"/>
  <c r="Q136" i="16"/>
  <c r="T136" s="1"/>
  <c r="U136"/>
  <c r="O137"/>
  <c r="V135"/>
  <c r="AD100" i="24"/>
  <c r="AF100" s="1"/>
  <c r="AA101"/>
  <c r="U100"/>
  <c r="S100"/>
  <c r="P100"/>
  <c r="R100" s="1"/>
  <c r="R137" i="16"/>
  <c r="E138"/>
  <c r="D138"/>
  <c r="AL94" i="24"/>
  <c r="AN94" s="1"/>
  <c r="AP93"/>
  <c r="U155" i="27"/>
  <c r="M156"/>
  <c r="O157"/>
  <c r="K157"/>
  <c r="L158" s="1"/>
  <c r="S156"/>
  <c r="R156" i="26"/>
  <c r="J157"/>
  <c r="T156"/>
  <c r="N158"/>
  <c r="P157" i="25"/>
  <c r="O158" s="1"/>
  <c r="R156"/>
  <c r="N157"/>
  <c r="S157" s="1"/>
  <c r="H157"/>
  <c r="J157" s="1"/>
  <c r="T155"/>
  <c r="L156"/>
  <c r="K158"/>
  <c r="I172"/>
  <c r="AO94" i="24"/>
  <c r="F97"/>
  <c r="J96"/>
  <c r="L96" s="1"/>
  <c r="G97"/>
  <c r="I142" i="23"/>
  <c r="L141"/>
  <c r="J141"/>
  <c r="K141" s="1"/>
  <c r="P143"/>
  <c r="F143"/>
  <c r="U83"/>
  <c r="W83" s="1"/>
  <c r="Q84"/>
  <c r="R101" i="20"/>
  <c r="P102"/>
  <c r="Q102" s="1"/>
  <c r="H142" i="23"/>
  <c r="AD80" i="20"/>
  <c r="X81"/>
  <c r="Z81" s="1"/>
  <c r="AA81" s="1"/>
  <c r="S78" i="14"/>
  <c r="O78"/>
  <c r="M79" s="1"/>
  <c r="N79" s="1"/>
  <c r="Q78"/>
  <c r="K74" i="17"/>
  <c r="M74" s="1"/>
  <c r="R74" s="1"/>
  <c r="M97" i="20"/>
  <c r="G99"/>
  <c r="I98"/>
  <c r="H99" s="1"/>
  <c r="W100" s="1"/>
  <c r="AI75" i="16"/>
  <c r="AH75"/>
  <c r="AL75"/>
  <c r="Y77"/>
  <c r="AA77" s="1"/>
  <c r="AC76"/>
  <c r="AE76" s="1"/>
  <c r="X77"/>
  <c r="G137"/>
  <c r="I136"/>
  <c r="L136" s="1"/>
  <c r="M136"/>
  <c r="M135"/>
  <c r="H137"/>
  <c r="J137"/>
  <c r="AU138" i="17"/>
  <c r="AT138" s="1"/>
  <c r="AS139" s="1"/>
  <c r="AV90"/>
  <c r="AW91" s="1"/>
  <c r="AZ90"/>
  <c r="BA91" s="1"/>
  <c r="AJ79"/>
  <c r="AL79" s="1"/>
  <c r="AQ79" s="1"/>
  <c r="AI80"/>
  <c r="AH80" s="1"/>
  <c r="AG81" s="1"/>
  <c r="S74"/>
  <c r="P75"/>
  <c r="T75"/>
  <c r="AB74"/>
  <c r="AD74" s="1"/>
  <c r="AF74" s="1"/>
  <c r="X74"/>
  <c r="Z74" s="1"/>
  <c r="AA74" s="1"/>
  <c r="H75"/>
  <c r="F169"/>
  <c r="C139" i="14"/>
  <c r="B139" i="4"/>
  <c r="N138"/>
  <c r="Q138"/>
  <c r="J138"/>
  <c r="H138"/>
  <c r="R138"/>
  <c r="P138"/>
  <c r="O138"/>
  <c r="I138"/>
  <c r="A140" i="1"/>
  <c r="P152" i="30" l="1"/>
  <c r="W152"/>
  <c r="X152" s="1"/>
  <c r="V153"/>
  <c r="AO163" i="26"/>
  <c r="AN163"/>
  <c r="AS163" s="1"/>
  <c r="M154" i="30"/>
  <c r="N153"/>
  <c r="O153" s="1"/>
  <c r="AO153" i="27"/>
  <c r="AT153" s="1"/>
  <c r="AP153"/>
  <c r="AO151" i="25"/>
  <c r="AN151"/>
  <c r="AS151" s="1"/>
  <c r="AF319" i="27"/>
  <c r="AG319"/>
  <c r="W375" i="30"/>
  <c r="X375" s="1"/>
  <c r="V376"/>
  <c r="AT144" i="25"/>
  <c r="U446" i="12"/>
  <c r="X447" i="30"/>
  <c r="AC113" i="27"/>
  <c r="G448" i="30"/>
  <c r="G447"/>
  <c r="X448"/>
  <c r="J451"/>
  <c r="K448"/>
  <c r="S451"/>
  <c r="T448"/>
  <c r="D449" i="16"/>
  <c r="E449"/>
  <c r="G449" i="4"/>
  <c r="F449"/>
  <c r="N449"/>
  <c r="O449"/>
  <c r="J449"/>
  <c r="I449"/>
  <c r="Q449"/>
  <c r="P449"/>
  <c r="E449"/>
  <c r="H449"/>
  <c r="L449"/>
  <c r="M449"/>
  <c r="R449"/>
  <c r="K449"/>
  <c r="D449"/>
  <c r="F449" i="26"/>
  <c r="K449" s="1"/>
  <c r="AE449"/>
  <c r="AF449"/>
  <c r="AO449"/>
  <c r="N449"/>
  <c r="S449" s="1"/>
  <c r="D449" i="27"/>
  <c r="E449"/>
  <c r="AH449" i="24"/>
  <c r="N449"/>
  <c r="X449"/>
  <c r="D449"/>
  <c r="AN449" i="25"/>
  <c r="AS449" s="1"/>
  <c r="B450" i="24"/>
  <c r="B450" i="12"/>
  <c r="B450" i="9"/>
  <c r="B450" i="27"/>
  <c r="B450" i="25"/>
  <c r="D450" s="1"/>
  <c r="B450" i="26"/>
  <c r="D450" s="1"/>
  <c r="B450" i="23"/>
  <c r="D450" s="1"/>
  <c r="B450" i="14"/>
  <c r="C450" s="1"/>
  <c r="B450" i="4"/>
  <c r="B450" i="16"/>
  <c r="B450" i="20"/>
  <c r="B450" i="17"/>
  <c r="D450" s="1"/>
  <c r="J447" i="9"/>
  <c r="G139" i="4"/>
  <c r="F139"/>
  <c r="E449" i="20"/>
  <c r="D449"/>
  <c r="AO449" i="9"/>
  <c r="F449"/>
  <c r="AI458" s="1"/>
  <c r="F447"/>
  <c r="F448"/>
  <c r="S458" s="1"/>
  <c r="AO449" i="25"/>
  <c r="AF449"/>
  <c r="F449"/>
  <c r="K449" s="1"/>
  <c r="G446" i="12"/>
  <c r="M460" s="1"/>
  <c r="G448"/>
  <c r="AE460" s="1"/>
  <c r="G447"/>
  <c r="V460" s="1"/>
  <c r="AH447" i="9"/>
  <c r="Z450"/>
  <c r="J458"/>
  <c r="AE449" i="25"/>
  <c r="D452" i="1"/>
  <c r="B451" i="30"/>
  <c r="R447" i="9"/>
  <c r="S447" s="1"/>
  <c r="Z447"/>
  <c r="AA447" s="1"/>
  <c r="AE446" i="12"/>
  <c r="G448" i="27"/>
  <c r="L448" s="1"/>
  <c r="AP448"/>
  <c r="O448"/>
  <c r="T448" s="1"/>
  <c r="AN449" i="26"/>
  <c r="AS449" s="1"/>
  <c r="AO448" i="27"/>
  <c r="AT93" i="9"/>
  <c r="AV93" s="1"/>
  <c r="AQ94"/>
  <c r="AR156" i="26"/>
  <c r="AT156" s="1"/>
  <c r="H455"/>
  <c r="J454"/>
  <c r="O454"/>
  <c r="P455"/>
  <c r="R454"/>
  <c r="AR145" i="25"/>
  <c r="AT145" s="1"/>
  <c r="AU150" i="27"/>
  <c r="AS159"/>
  <c r="T157"/>
  <c r="I463"/>
  <c r="K462"/>
  <c r="Q463"/>
  <c r="S462"/>
  <c r="P456"/>
  <c r="S101" i="20"/>
  <c r="U101" s="1"/>
  <c r="E139" i="4"/>
  <c r="D139"/>
  <c r="M139"/>
  <c r="K139"/>
  <c r="L139"/>
  <c r="AG150" i="27"/>
  <c r="AF150"/>
  <c r="AF153" i="26"/>
  <c r="AE153"/>
  <c r="AK98" i="25"/>
  <c r="AG99" s="1"/>
  <c r="AI99" s="1"/>
  <c r="AB114" i="27"/>
  <c r="Y114"/>
  <c r="AA114" s="1"/>
  <c r="X114"/>
  <c r="W115" s="1"/>
  <c r="Z114"/>
  <c r="AD113"/>
  <c r="AL92"/>
  <c r="AK93"/>
  <c r="AI93"/>
  <c r="U137" i="16"/>
  <c r="AL95" i="26"/>
  <c r="AH96"/>
  <c r="AK96"/>
  <c r="V136" i="16"/>
  <c r="Q137"/>
  <c r="T137" s="1"/>
  <c r="P138"/>
  <c r="Z101" i="24"/>
  <c r="AB101" s="1"/>
  <c r="AE101"/>
  <c r="AC101"/>
  <c r="T100"/>
  <c r="V100" s="1"/>
  <c r="O138" i="16"/>
  <c r="R138"/>
  <c r="E139"/>
  <c r="D139"/>
  <c r="AK95" i="24"/>
  <c r="AM95" s="1"/>
  <c r="AJ95"/>
  <c r="K97"/>
  <c r="U156" i="27"/>
  <c r="M157"/>
  <c r="S157"/>
  <c r="K158"/>
  <c r="L159" s="1"/>
  <c r="O158"/>
  <c r="T158" s="1"/>
  <c r="L157" i="26"/>
  <c r="N159"/>
  <c r="J158"/>
  <c r="R157"/>
  <c r="T157" s="1"/>
  <c r="P158" i="25"/>
  <c r="O159" s="1"/>
  <c r="R157"/>
  <c r="N158"/>
  <c r="S158" s="1"/>
  <c r="AE149"/>
  <c r="H158"/>
  <c r="J158" s="1"/>
  <c r="T156"/>
  <c r="L157"/>
  <c r="I173"/>
  <c r="AP94" i="24"/>
  <c r="H97"/>
  <c r="F98" s="1"/>
  <c r="I97"/>
  <c r="M141" i="23"/>
  <c r="J142"/>
  <c r="K142" s="1"/>
  <c r="L142"/>
  <c r="R102" i="20"/>
  <c r="S102" s="1"/>
  <c r="P103"/>
  <c r="O103"/>
  <c r="T102"/>
  <c r="V84" i="23"/>
  <c r="S84"/>
  <c r="T84" s="1"/>
  <c r="R84"/>
  <c r="G143"/>
  <c r="Y81" i="20"/>
  <c r="AB81" s="1"/>
  <c r="AC81"/>
  <c r="P78" i="14"/>
  <c r="O79" s="1"/>
  <c r="M80" s="1"/>
  <c r="N80" s="1"/>
  <c r="N74" i="17"/>
  <c r="L75"/>
  <c r="L98" i="20"/>
  <c r="M137" i="16"/>
  <c r="G100" i="20"/>
  <c r="J98"/>
  <c r="K98" s="1"/>
  <c r="I99"/>
  <c r="AG76" i="16"/>
  <c r="AF76"/>
  <c r="AK75"/>
  <c r="AD77"/>
  <c r="Z77"/>
  <c r="G138"/>
  <c r="N135"/>
  <c r="N136" s="1"/>
  <c r="I137"/>
  <c r="L137" s="1"/>
  <c r="H138"/>
  <c r="J138"/>
  <c r="AN80" i="17"/>
  <c r="AU139"/>
  <c r="AT139" s="1"/>
  <c r="AS140" s="1"/>
  <c r="AU140" s="1"/>
  <c r="AT140" s="1"/>
  <c r="BB90"/>
  <c r="BD90" s="1"/>
  <c r="AX90"/>
  <c r="AP79"/>
  <c r="AR79" s="1"/>
  <c r="AM79"/>
  <c r="AO80"/>
  <c r="AK80"/>
  <c r="AE74"/>
  <c r="U75"/>
  <c r="W75" s="1"/>
  <c r="Y75"/>
  <c r="AC75"/>
  <c r="J75"/>
  <c r="V75"/>
  <c r="G76"/>
  <c r="I75"/>
  <c r="F170"/>
  <c r="C140" i="14"/>
  <c r="B140" i="4"/>
  <c r="H139"/>
  <c r="N139"/>
  <c r="J139"/>
  <c r="P139"/>
  <c r="R139"/>
  <c r="O139"/>
  <c r="I139"/>
  <c r="Q139"/>
  <c r="A141" i="1"/>
  <c r="AO152" i="25" l="1"/>
  <c r="AN152"/>
  <c r="AS152" s="1"/>
  <c r="N154" i="30"/>
  <c r="O154" s="1"/>
  <c r="M155"/>
  <c r="V154"/>
  <c r="W153"/>
  <c r="X153" s="1"/>
  <c r="AP154" i="27"/>
  <c r="AO154"/>
  <c r="AT154" s="1"/>
  <c r="P153" i="30"/>
  <c r="P154" s="1"/>
  <c r="AO164" i="26"/>
  <c r="AN164"/>
  <c r="AS164" s="1"/>
  <c r="Y152" i="30"/>
  <c r="Y153" s="1"/>
  <c r="AF320" i="27"/>
  <c r="AG320"/>
  <c r="K447" i="9"/>
  <c r="V446" i="12"/>
  <c r="V377" i="30"/>
  <c r="W376"/>
  <c r="X376" s="1"/>
  <c r="M446" i="12"/>
  <c r="AO449" i="27"/>
  <c r="AT449" s="1"/>
  <c r="AI447" i="9"/>
  <c r="U451" i="30"/>
  <c r="U448"/>
  <c r="D452"/>
  <c r="D451"/>
  <c r="X449"/>
  <c r="O449"/>
  <c r="L451"/>
  <c r="L448"/>
  <c r="G140" i="4"/>
  <c r="F140"/>
  <c r="D453" i="1"/>
  <c r="B452" i="30"/>
  <c r="D450" i="16"/>
  <c r="E450"/>
  <c r="AF450" i="26"/>
  <c r="F450"/>
  <c r="K450" s="1"/>
  <c r="AO450"/>
  <c r="N450"/>
  <c r="S450" s="1"/>
  <c r="E450" i="27"/>
  <c r="D450"/>
  <c r="H448" i="12"/>
  <c r="AF460" s="1"/>
  <c r="H447"/>
  <c r="W460" s="1"/>
  <c r="H446"/>
  <c r="N460" s="1"/>
  <c r="AP449" i="27"/>
  <c r="AO450" s="1"/>
  <c r="G449"/>
  <c r="L449" s="1"/>
  <c r="O449"/>
  <c r="T449" s="1"/>
  <c r="AN450" i="26"/>
  <c r="AS450" s="1"/>
  <c r="B451" i="24"/>
  <c r="B451" i="12"/>
  <c r="B451" i="27"/>
  <c r="B451" i="25"/>
  <c r="D451" s="1"/>
  <c r="B451" i="26"/>
  <c r="D451" s="1"/>
  <c r="B451" i="9"/>
  <c r="B451" i="20"/>
  <c r="B451" i="16"/>
  <c r="B451" i="4"/>
  <c r="B451" i="23"/>
  <c r="D451" s="1"/>
  <c r="B451" i="14"/>
  <c r="C451" s="1"/>
  <c r="B451" i="17"/>
  <c r="D451" s="1"/>
  <c r="AA450" i="9"/>
  <c r="K458"/>
  <c r="D450" i="20"/>
  <c r="E450"/>
  <c r="G450" i="4"/>
  <c r="F450"/>
  <c r="O450"/>
  <c r="K450"/>
  <c r="P450"/>
  <c r="Q450"/>
  <c r="L450"/>
  <c r="H450"/>
  <c r="R450"/>
  <c r="N450"/>
  <c r="J450"/>
  <c r="I450"/>
  <c r="E450"/>
  <c r="M450"/>
  <c r="D450"/>
  <c r="AF450" i="25"/>
  <c r="AO450"/>
  <c r="AN450"/>
  <c r="F450"/>
  <c r="AE450"/>
  <c r="AO450" i="9"/>
  <c r="G449"/>
  <c r="AJ458" s="1"/>
  <c r="G447"/>
  <c r="AB447" s="1"/>
  <c r="AD447" s="1"/>
  <c r="AE447" s="1"/>
  <c r="G448"/>
  <c r="T458" s="1"/>
  <c r="X450" i="24"/>
  <c r="D450"/>
  <c r="AH450"/>
  <c r="N450"/>
  <c r="AE450" i="26"/>
  <c r="AJ450" s="1"/>
  <c r="AU94" i="9"/>
  <c r="AS94"/>
  <c r="AR94"/>
  <c r="AR157" i="26"/>
  <c r="R455"/>
  <c r="P456"/>
  <c r="O455"/>
  <c r="H456"/>
  <c r="J455"/>
  <c r="AR146" i="25"/>
  <c r="AT146" s="1"/>
  <c r="AU151" i="27"/>
  <c r="AS160"/>
  <c r="S463"/>
  <c r="Q464"/>
  <c r="K463"/>
  <c r="I464"/>
  <c r="P457"/>
  <c r="E140" i="4"/>
  <c r="D140"/>
  <c r="L140"/>
  <c r="M140"/>
  <c r="K140"/>
  <c r="AE154" i="26"/>
  <c r="AF154"/>
  <c r="AF151" i="27"/>
  <c r="AG151"/>
  <c r="AL98" i="25"/>
  <c r="AH99"/>
  <c r="AC114" i="27"/>
  <c r="Y115" s="1"/>
  <c r="AA115" s="1"/>
  <c r="AB115"/>
  <c r="AD114"/>
  <c r="AM92"/>
  <c r="AH93"/>
  <c r="AJ93" s="1"/>
  <c r="AH97" i="26"/>
  <c r="AG97"/>
  <c r="AI97" s="1"/>
  <c r="AJ98" s="1"/>
  <c r="AL96"/>
  <c r="V137" i="16"/>
  <c r="U138"/>
  <c r="Q138"/>
  <c r="T138" s="1"/>
  <c r="AO95" i="24"/>
  <c r="AD101"/>
  <c r="AF101" s="1"/>
  <c r="AA102"/>
  <c r="R139" i="16"/>
  <c r="P101" i="24"/>
  <c r="Q101"/>
  <c r="P139" i="16"/>
  <c r="AK99" i="25"/>
  <c r="AJ100"/>
  <c r="O139" i="16"/>
  <c r="E140"/>
  <c r="D140"/>
  <c r="S158" i="26"/>
  <c r="AL95" i="24"/>
  <c r="AJ96" s="1"/>
  <c r="U157" i="27"/>
  <c r="M158"/>
  <c r="O159"/>
  <c r="K159"/>
  <c r="L160" s="1"/>
  <c r="S158"/>
  <c r="U158" s="1"/>
  <c r="L158" i="26"/>
  <c r="R158"/>
  <c r="S159" s="1"/>
  <c r="J159"/>
  <c r="K160" s="1"/>
  <c r="N160"/>
  <c r="S160" s="1"/>
  <c r="P159" i="25"/>
  <c r="O160" s="1"/>
  <c r="R158"/>
  <c r="N159"/>
  <c r="S159" s="1"/>
  <c r="AE150"/>
  <c r="H159"/>
  <c r="J159" s="1"/>
  <c r="T157"/>
  <c r="L158"/>
  <c r="I174"/>
  <c r="J97" i="24"/>
  <c r="L97" s="1"/>
  <c r="G98"/>
  <c r="H98" s="1"/>
  <c r="G99" s="1"/>
  <c r="M142" i="23"/>
  <c r="U102" i="20"/>
  <c r="L143" i="23"/>
  <c r="P144"/>
  <c r="F144"/>
  <c r="I143"/>
  <c r="Q103" i="20"/>
  <c r="T103"/>
  <c r="O104"/>
  <c r="H143" i="23"/>
  <c r="U84"/>
  <c r="W84" s="1"/>
  <c r="Q85"/>
  <c r="AD81" i="20"/>
  <c r="X82"/>
  <c r="Z82" s="1"/>
  <c r="AA82" s="1"/>
  <c r="K75" i="17"/>
  <c r="M75" s="1"/>
  <c r="N75" s="1"/>
  <c r="R78" i="14"/>
  <c r="S79" s="1"/>
  <c r="P79"/>
  <c r="R79" s="1"/>
  <c r="S80" s="1"/>
  <c r="Q79"/>
  <c r="H100" i="20"/>
  <c r="W101" s="1"/>
  <c r="J99"/>
  <c r="K99" s="1"/>
  <c r="AI76" i="16"/>
  <c r="AH76"/>
  <c r="AL76"/>
  <c r="AM75"/>
  <c r="Y78"/>
  <c r="AA78" s="1"/>
  <c r="X78"/>
  <c r="AC77"/>
  <c r="AE77" s="1"/>
  <c r="G139"/>
  <c r="I138"/>
  <c r="L138" s="1"/>
  <c r="N137"/>
  <c r="M138"/>
  <c r="H139"/>
  <c r="J139"/>
  <c r="O75" i="17"/>
  <c r="Q75" s="1"/>
  <c r="S75" s="1"/>
  <c r="AS141"/>
  <c r="AU141" s="1"/>
  <c r="AT141" s="1"/>
  <c r="AY90"/>
  <c r="BC90"/>
  <c r="AJ80"/>
  <c r="AL80" s="1"/>
  <c r="AQ80" s="1"/>
  <c r="AI81"/>
  <c r="AH81" s="1"/>
  <c r="AG82" s="1"/>
  <c r="X75"/>
  <c r="Z75" s="1"/>
  <c r="AA75" s="1"/>
  <c r="AB75"/>
  <c r="AD75" s="1"/>
  <c r="AF75" s="1"/>
  <c r="T76"/>
  <c r="H76"/>
  <c r="F171"/>
  <c r="C141" i="14"/>
  <c r="B141" i="4"/>
  <c r="Q140"/>
  <c r="H140"/>
  <c r="P140"/>
  <c r="J140"/>
  <c r="O140"/>
  <c r="R140"/>
  <c r="N140"/>
  <c r="I140"/>
  <c r="A142" i="1"/>
  <c r="AO155" i="27" l="1"/>
  <c r="AT155" s="1"/>
  <c r="AP155"/>
  <c r="W154" i="30"/>
  <c r="X154" s="1"/>
  <c r="V155"/>
  <c r="AO153" i="25"/>
  <c r="AN153"/>
  <c r="Y154" i="30"/>
  <c r="AO165" i="26"/>
  <c r="AN165"/>
  <c r="AS165" s="1"/>
  <c r="N155" i="30"/>
  <c r="O155" s="1"/>
  <c r="M156"/>
  <c r="W446" i="12"/>
  <c r="Y446" s="1"/>
  <c r="Z446" s="1"/>
  <c r="L447" i="9"/>
  <c r="N447" s="1"/>
  <c r="O447" s="1"/>
  <c r="W377" i="30"/>
  <c r="X377" s="1"/>
  <c r="V378"/>
  <c r="T447" i="9"/>
  <c r="V447" s="1"/>
  <c r="W447" s="1"/>
  <c r="AG321" i="27"/>
  <c r="AF321"/>
  <c r="AN451" i="25"/>
  <c r="N446" i="12"/>
  <c r="P446" s="1"/>
  <c r="Q446" s="1"/>
  <c r="AJ447" i="9"/>
  <c r="AL447" s="1"/>
  <c r="AM447" s="1"/>
  <c r="AF446" i="12"/>
  <c r="AH446" s="1"/>
  <c r="AI446" s="1"/>
  <c r="T455" i="30"/>
  <c r="R452"/>
  <c r="E452"/>
  <c r="E451"/>
  <c r="O450"/>
  <c r="K455"/>
  <c r="I452"/>
  <c r="D451" i="16"/>
  <c r="E451"/>
  <c r="AO451" i="9"/>
  <c r="D452"/>
  <c r="D453"/>
  <c r="D451"/>
  <c r="AO451" i="25"/>
  <c r="F451"/>
  <c r="K451" s="1"/>
  <c r="AF451"/>
  <c r="AE451"/>
  <c r="D451" i="12"/>
  <c r="D453"/>
  <c r="D452"/>
  <c r="G450" i="27"/>
  <c r="L450" s="1"/>
  <c r="AP450"/>
  <c r="O450"/>
  <c r="T450" s="1"/>
  <c r="B452" i="24"/>
  <c r="B452" i="26"/>
  <c r="D452" s="1"/>
  <c r="B452" i="12"/>
  <c r="B452" i="25"/>
  <c r="D452" s="1"/>
  <c r="B452" i="9"/>
  <c r="B452" i="27"/>
  <c r="B452" i="23"/>
  <c r="D452" s="1"/>
  <c r="B452" i="14"/>
  <c r="C452" s="1"/>
  <c r="B452" i="4"/>
  <c r="B452" i="16"/>
  <c r="B452" i="20"/>
  <c r="B452" i="17"/>
  <c r="D452" s="1"/>
  <c r="G141" i="4"/>
  <c r="F141"/>
  <c r="AT157" i="26"/>
  <c r="AS158"/>
  <c r="L458" i="9"/>
  <c r="AB450"/>
  <c r="J451" i="4"/>
  <c r="G451"/>
  <c r="F451"/>
  <c r="R451"/>
  <c r="O451"/>
  <c r="M451"/>
  <c r="I451"/>
  <c r="N451"/>
  <c r="Q451"/>
  <c r="E451"/>
  <c r="H451"/>
  <c r="P451"/>
  <c r="L451"/>
  <c r="D451"/>
  <c r="K451"/>
  <c r="E451" i="20"/>
  <c r="D451"/>
  <c r="AO451" i="26"/>
  <c r="AN452" s="1"/>
  <c r="AS452" s="1"/>
  <c r="F451"/>
  <c r="K451" s="1"/>
  <c r="AF451"/>
  <c r="AE452" s="1"/>
  <c r="AE451"/>
  <c r="N451"/>
  <c r="S451" s="1"/>
  <c r="D451" i="27"/>
  <c r="E451"/>
  <c r="AH451" i="24"/>
  <c r="N451"/>
  <c r="X451"/>
  <c r="D451"/>
  <c r="AN451" i="26"/>
  <c r="AS451" s="1"/>
  <c r="D454" i="1"/>
  <c r="B453" i="30"/>
  <c r="AT94" i="9"/>
  <c r="AV94" s="1"/>
  <c r="AQ95"/>
  <c r="AR158" i="26"/>
  <c r="J456"/>
  <c r="H457"/>
  <c r="O456"/>
  <c r="P457"/>
  <c r="R456"/>
  <c r="AR147" i="25"/>
  <c r="AT147" s="1"/>
  <c r="AU152" i="27"/>
  <c r="AS161"/>
  <c r="P458"/>
  <c r="I465"/>
  <c r="K464"/>
  <c r="Q465"/>
  <c r="S464"/>
  <c r="E141" i="4"/>
  <c r="D141"/>
  <c r="M141"/>
  <c r="K141"/>
  <c r="L141"/>
  <c r="AF152" i="27"/>
  <c r="AG152"/>
  <c r="AF155" i="26"/>
  <c r="AE155"/>
  <c r="AH100" i="25"/>
  <c r="AG100"/>
  <c r="AI100" s="1"/>
  <c r="AJ101" s="1"/>
  <c r="Z115" i="27"/>
  <c r="AC115"/>
  <c r="AD115" s="1"/>
  <c r="X115"/>
  <c r="W116" s="1"/>
  <c r="AB116" s="1"/>
  <c r="Q139" i="16"/>
  <c r="T139" s="1"/>
  <c r="AL93" i="27"/>
  <c r="AK94"/>
  <c r="AI94"/>
  <c r="AK97" i="26"/>
  <c r="AL97" s="1"/>
  <c r="P140" i="16"/>
  <c r="Z102" i="24"/>
  <c r="AB102" s="1"/>
  <c r="AE102"/>
  <c r="AC102"/>
  <c r="O140" i="16"/>
  <c r="R101" i="24"/>
  <c r="Q102" s="1"/>
  <c r="U101"/>
  <c r="S101"/>
  <c r="U139" i="16"/>
  <c r="V138"/>
  <c r="AL99" i="25"/>
  <c r="R140" i="16"/>
  <c r="E141"/>
  <c r="D141"/>
  <c r="AN95" i="24"/>
  <c r="AP95" s="1"/>
  <c r="AK96"/>
  <c r="AM96" s="1"/>
  <c r="T159" i="27"/>
  <c r="M159"/>
  <c r="S159"/>
  <c r="K160"/>
  <c r="L161" s="1"/>
  <c r="O160"/>
  <c r="T160" s="1"/>
  <c r="T158" i="26"/>
  <c r="L159"/>
  <c r="N161"/>
  <c r="S161" s="1"/>
  <c r="J160"/>
  <c r="R159"/>
  <c r="P160" i="25"/>
  <c r="O161" s="1"/>
  <c r="R159"/>
  <c r="N160"/>
  <c r="S160" s="1"/>
  <c r="AE151"/>
  <c r="H160"/>
  <c r="J160" s="1"/>
  <c r="K160"/>
  <c r="T158"/>
  <c r="L159"/>
  <c r="K161"/>
  <c r="I175"/>
  <c r="K98" i="24"/>
  <c r="I98"/>
  <c r="I99" s="1"/>
  <c r="F99"/>
  <c r="H99" s="1"/>
  <c r="G144" i="23"/>
  <c r="H144" s="1"/>
  <c r="J143"/>
  <c r="K143" s="1"/>
  <c r="M143" s="1"/>
  <c r="R103" i="20"/>
  <c r="P104"/>
  <c r="Q104" s="1"/>
  <c r="V85" i="23"/>
  <c r="S85"/>
  <c r="T85" s="1"/>
  <c r="R85"/>
  <c r="Y82" i="20"/>
  <c r="AB82" s="1"/>
  <c r="AC82"/>
  <c r="L76" i="17"/>
  <c r="T78" i="14"/>
  <c r="T79" s="1"/>
  <c r="O80"/>
  <c r="M81" s="1"/>
  <c r="N81" s="1"/>
  <c r="Q80"/>
  <c r="R75" i="17"/>
  <c r="M139" i="16"/>
  <c r="M98" i="20"/>
  <c r="L99"/>
  <c r="G101"/>
  <c r="I100"/>
  <c r="P76" i="17"/>
  <c r="J140" i="16"/>
  <c r="AF77"/>
  <c r="AG77"/>
  <c r="AK76"/>
  <c r="AM76" s="1"/>
  <c r="AD78"/>
  <c r="Z78"/>
  <c r="I139"/>
  <c r="L139" s="1"/>
  <c r="N138"/>
  <c r="G140"/>
  <c r="H140"/>
  <c r="AN81" i="17"/>
  <c r="AS142"/>
  <c r="AZ91"/>
  <c r="AV91"/>
  <c r="AP80"/>
  <c r="AR80" s="1"/>
  <c r="AM80"/>
  <c r="AO81"/>
  <c r="AK81"/>
  <c r="AE75"/>
  <c r="J76"/>
  <c r="K76" s="1"/>
  <c r="V76"/>
  <c r="U76"/>
  <c r="W76" s="1"/>
  <c r="Y76"/>
  <c r="AC76"/>
  <c r="I76"/>
  <c r="G77"/>
  <c r="F172"/>
  <c r="C142" i="14"/>
  <c r="B142" i="4"/>
  <c r="H141"/>
  <c r="Q141"/>
  <c r="J141"/>
  <c r="P141"/>
  <c r="R141"/>
  <c r="O141"/>
  <c r="N141"/>
  <c r="I141"/>
  <c r="A143" i="1"/>
  <c r="N156" i="30" l="1"/>
  <c r="O156" s="1"/>
  <c r="M157"/>
  <c r="AO154" i="25"/>
  <c r="AN154"/>
  <c r="AO166" i="26"/>
  <c r="AN166"/>
  <c r="AS166" s="1"/>
  <c r="W155" i="30"/>
  <c r="X155" s="1"/>
  <c r="V156"/>
  <c r="AO156" i="27"/>
  <c r="AT156" s="1"/>
  <c r="AP156"/>
  <c r="P155" i="30"/>
  <c r="P156" s="1"/>
  <c r="AU95" i="9"/>
  <c r="AF322" i="27"/>
  <c r="AG322"/>
  <c r="W378" i="30"/>
  <c r="X378" s="1"/>
  <c r="V379"/>
  <c r="AT158" i="26"/>
  <c r="R455" i="30"/>
  <c r="S452"/>
  <c r="F452"/>
  <c r="F451"/>
  <c r="I455"/>
  <c r="J452"/>
  <c r="B453" i="24"/>
  <c r="B453" i="12"/>
  <c r="B453" i="27"/>
  <c r="B453" i="9"/>
  <c r="B453" i="25"/>
  <c r="D453" s="1"/>
  <c r="B453" i="26"/>
  <c r="D453" s="1"/>
  <c r="B453" i="23"/>
  <c r="D453" s="1"/>
  <c r="B453" i="20"/>
  <c r="B453" i="4"/>
  <c r="B453" i="14"/>
  <c r="C453" s="1"/>
  <c r="B453" i="16"/>
  <c r="B453" i="17"/>
  <c r="D453" s="1"/>
  <c r="D452" i="20"/>
  <c r="E452"/>
  <c r="I452" i="4"/>
  <c r="G452"/>
  <c r="F452"/>
  <c r="Q452"/>
  <c r="R452"/>
  <c r="O452"/>
  <c r="E452"/>
  <c r="K452"/>
  <c r="J452"/>
  <c r="P452"/>
  <c r="M452"/>
  <c r="N452"/>
  <c r="H452"/>
  <c r="D452"/>
  <c r="L452"/>
  <c r="AO452" i="9"/>
  <c r="E452"/>
  <c r="R462" s="1"/>
  <c r="E453"/>
  <c r="AH462" s="1"/>
  <c r="E451"/>
  <c r="E453" i="12"/>
  <c r="AC465" s="1"/>
  <c r="E452"/>
  <c r="T465" s="1"/>
  <c r="E451"/>
  <c r="K465" s="1"/>
  <c r="AH452" i="24"/>
  <c r="N452"/>
  <c r="X452"/>
  <c r="D452"/>
  <c r="AB451" i="12"/>
  <c r="AB465"/>
  <c r="Y454" i="9"/>
  <c r="I451"/>
  <c r="Y451"/>
  <c r="I462"/>
  <c r="Q451"/>
  <c r="Q462"/>
  <c r="G142" i="4"/>
  <c r="F142"/>
  <c r="D455" i="1"/>
  <c r="B454" i="30"/>
  <c r="AP451" i="27"/>
  <c r="G451"/>
  <c r="L451" s="1"/>
  <c r="O451"/>
  <c r="T451" s="1"/>
  <c r="E452" i="16"/>
  <c r="D452"/>
  <c r="E452" i="27"/>
  <c r="D452"/>
  <c r="AO452" i="25"/>
  <c r="AN452"/>
  <c r="AS452" s="1"/>
  <c r="F452"/>
  <c r="AF452"/>
  <c r="AE453" s="1"/>
  <c r="AO452" i="26"/>
  <c r="AF452"/>
  <c r="F452"/>
  <c r="K452" s="1"/>
  <c r="N452"/>
  <c r="S452" s="1"/>
  <c r="AO451" i="27"/>
  <c r="S451" i="12"/>
  <c r="S465"/>
  <c r="J451"/>
  <c r="J465"/>
  <c r="AE452" i="25"/>
  <c r="AG451" i="9"/>
  <c r="AG462"/>
  <c r="AR95"/>
  <c r="AS95"/>
  <c r="AR159" i="26"/>
  <c r="AT159" s="1"/>
  <c r="R457"/>
  <c r="P458"/>
  <c r="O457"/>
  <c r="H458"/>
  <c r="J457"/>
  <c r="AR148" i="25"/>
  <c r="AT148" s="1"/>
  <c r="AU153" i="27"/>
  <c r="AS162"/>
  <c r="P459"/>
  <c r="Q466"/>
  <c r="S465"/>
  <c r="I466"/>
  <c r="K465"/>
  <c r="S103" i="20"/>
  <c r="U103" s="1"/>
  <c r="E142" i="4"/>
  <c r="D142"/>
  <c r="L142"/>
  <c r="M142"/>
  <c r="K142"/>
  <c r="AF156" i="26"/>
  <c r="AE156"/>
  <c r="AG153" i="27"/>
  <c r="AF153"/>
  <c r="Z116"/>
  <c r="R141" i="16"/>
  <c r="AK100" i="25"/>
  <c r="AH101" s="1"/>
  <c r="Y116" i="27"/>
  <c r="AA116" s="1"/>
  <c r="AC116" s="1"/>
  <c r="X116"/>
  <c r="W117" s="1"/>
  <c r="AD116"/>
  <c r="Q140" i="16"/>
  <c r="T140" s="1"/>
  <c r="AM93" i="27"/>
  <c r="AH94"/>
  <c r="AJ94" s="1"/>
  <c r="AH98" i="26"/>
  <c r="AG98"/>
  <c r="AI98" s="1"/>
  <c r="AK98" s="1"/>
  <c r="T101" i="24"/>
  <c r="V101" s="1"/>
  <c r="Z103"/>
  <c r="AD102"/>
  <c r="AF102" s="1"/>
  <c r="AA103"/>
  <c r="U102"/>
  <c r="S102"/>
  <c r="P102"/>
  <c r="R102" s="1"/>
  <c r="V139" i="16"/>
  <c r="O141"/>
  <c r="AG101" i="25"/>
  <c r="AI101" s="1"/>
  <c r="P141" i="16"/>
  <c r="E142"/>
  <c r="D142"/>
  <c r="AO96" i="24"/>
  <c r="AL96"/>
  <c r="AJ97" s="1"/>
  <c r="U159" i="27"/>
  <c r="M160"/>
  <c r="O161"/>
  <c r="K161"/>
  <c r="L162" s="1"/>
  <c r="S160"/>
  <c r="M161"/>
  <c r="T159" i="26"/>
  <c r="L160"/>
  <c r="R160"/>
  <c r="J161"/>
  <c r="N162"/>
  <c r="N161" i="25"/>
  <c r="S161" s="1"/>
  <c r="P161"/>
  <c r="O162" s="1"/>
  <c r="R160"/>
  <c r="AE152"/>
  <c r="H161"/>
  <c r="J161" s="1"/>
  <c r="T159"/>
  <c r="K162"/>
  <c r="L160"/>
  <c r="I176"/>
  <c r="J98" i="24"/>
  <c r="F100"/>
  <c r="G100"/>
  <c r="J99"/>
  <c r="I144" i="23"/>
  <c r="J144" s="1"/>
  <c r="K144" s="1"/>
  <c r="G145"/>
  <c r="T104" i="20"/>
  <c r="O105"/>
  <c r="L144" i="23"/>
  <c r="P145"/>
  <c r="F145"/>
  <c r="U85"/>
  <c r="W85" s="1"/>
  <c r="Q86"/>
  <c r="R104" i="20"/>
  <c r="S104" s="1"/>
  <c r="P105"/>
  <c r="AD82"/>
  <c r="X83"/>
  <c r="Z83" s="1"/>
  <c r="AA83" s="1"/>
  <c r="M76" i="17"/>
  <c r="N76" s="1"/>
  <c r="P80" i="14"/>
  <c r="R80" s="1"/>
  <c r="S81" s="1"/>
  <c r="O76" i="17"/>
  <c r="Q76" s="1"/>
  <c r="S76" s="1"/>
  <c r="M140" i="16"/>
  <c r="U140"/>
  <c r="M99" i="20"/>
  <c r="L100"/>
  <c r="J100"/>
  <c r="K100" s="1"/>
  <c r="H101"/>
  <c r="W102" s="1"/>
  <c r="I140" i="16"/>
  <c r="L140" s="1"/>
  <c r="N139"/>
  <c r="H141"/>
  <c r="AI77"/>
  <c r="AL77"/>
  <c r="AH77"/>
  <c r="Y79"/>
  <c r="AA79" s="1"/>
  <c r="AC78"/>
  <c r="AE78" s="1"/>
  <c r="X79"/>
  <c r="G141"/>
  <c r="J141"/>
  <c r="AU142" i="17"/>
  <c r="AT142" s="1"/>
  <c r="AS143" s="1"/>
  <c r="BB91"/>
  <c r="BD91" s="1"/>
  <c r="BA92"/>
  <c r="AX91"/>
  <c r="AW92"/>
  <c r="AJ81"/>
  <c r="AL81" s="1"/>
  <c r="AQ81" s="1"/>
  <c r="AI82"/>
  <c r="AH82" s="1"/>
  <c r="AG83" s="1"/>
  <c r="X76"/>
  <c r="Z76" s="1"/>
  <c r="AA76" s="1"/>
  <c r="T77"/>
  <c r="AB76"/>
  <c r="AD76" s="1"/>
  <c r="L77"/>
  <c r="H77"/>
  <c r="F173"/>
  <c r="C143" i="14"/>
  <c r="P142" i="4"/>
  <c r="N142"/>
  <c r="R142"/>
  <c r="H142"/>
  <c r="J142"/>
  <c r="Q142"/>
  <c r="O142"/>
  <c r="I142"/>
  <c r="B143"/>
  <c r="A144" i="1"/>
  <c r="AO157" i="27" l="1"/>
  <c r="AT157" s="1"/>
  <c r="AP157"/>
  <c r="V157" i="30"/>
  <c r="W156"/>
  <c r="X156" s="1"/>
  <c r="Y155"/>
  <c r="AN167" i="26"/>
  <c r="AS167" s="1"/>
  <c r="AO167"/>
  <c r="AO155" i="25"/>
  <c r="AN155"/>
  <c r="AS155" s="1"/>
  <c r="N157" i="30"/>
  <c r="O157" s="1"/>
  <c r="M158"/>
  <c r="W379"/>
  <c r="X379" s="1"/>
  <c r="V380"/>
  <c r="AF323" i="27"/>
  <c r="AG323"/>
  <c r="AF453" i="26"/>
  <c r="G452" i="30"/>
  <c r="S455" s="1"/>
  <c r="G451"/>
  <c r="L455"/>
  <c r="K452"/>
  <c r="U455"/>
  <c r="T452"/>
  <c r="AH451" i="9"/>
  <c r="AO452" i="27"/>
  <c r="AT452" s="1"/>
  <c r="D456" i="1"/>
  <c r="B455" i="30"/>
  <c r="R451" i="9"/>
  <c r="Z451"/>
  <c r="AC451" i="12"/>
  <c r="D453" i="20"/>
  <c r="E453"/>
  <c r="AO453" i="26"/>
  <c r="F453"/>
  <c r="K453" s="1"/>
  <c r="AE453"/>
  <c r="AJ453" s="1"/>
  <c r="AN453"/>
  <c r="AS453" s="1"/>
  <c r="N453"/>
  <c r="S453" s="1"/>
  <c r="AO453" i="9"/>
  <c r="F453"/>
  <c r="AI462" s="1"/>
  <c r="F451"/>
  <c r="F452"/>
  <c r="S462" s="1"/>
  <c r="F453" i="12"/>
  <c r="AD465" s="1"/>
  <c r="F452"/>
  <c r="U465" s="1"/>
  <c r="F451"/>
  <c r="L465" s="1"/>
  <c r="G143" i="4"/>
  <c r="F143"/>
  <c r="K451" i="12"/>
  <c r="T451"/>
  <c r="U451" s="1"/>
  <c r="G452" i="27"/>
  <c r="L452" s="1"/>
  <c r="AP452"/>
  <c r="O452"/>
  <c r="T452" s="1"/>
  <c r="B454" i="24"/>
  <c r="B454" i="12"/>
  <c r="B454" i="26"/>
  <c r="D454" s="1"/>
  <c r="B454" i="25"/>
  <c r="D454" s="1"/>
  <c r="B454" i="9"/>
  <c r="B454" i="27"/>
  <c r="B454" i="23"/>
  <c r="D454" s="1"/>
  <c r="B454" i="14"/>
  <c r="C454" s="1"/>
  <c r="B454" i="16"/>
  <c r="B454" i="20"/>
  <c r="B454" i="17"/>
  <c r="D454" s="1"/>
  <c r="B454" i="4"/>
  <c r="J451" i="9"/>
  <c r="K451" s="1"/>
  <c r="Z454"/>
  <c r="J462"/>
  <c r="D453" i="16"/>
  <c r="E453"/>
  <c r="J453" i="4"/>
  <c r="G453"/>
  <c r="F453"/>
  <c r="L453"/>
  <c r="H453"/>
  <c r="M453"/>
  <c r="Q453"/>
  <c r="I453"/>
  <c r="N453"/>
  <c r="O453"/>
  <c r="D453"/>
  <c r="R453"/>
  <c r="E453"/>
  <c r="P453"/>
  <c r="K453"/>
  <c r="F453" i="25"/>
  <c r="K453" s="1"/>
  <c r="AF453"/>
  <c r="AN453"/>
  <c r="AS453" s="1"/>
  <c r="AO453"/>
  <c r="D453" i="27"/>
  <c r="E453"/>
  <c r="AH453" i="24"/>
  <c r="N453"/>
  <c r="X453"/>
  <c r="D453"/>
  <c r="AQ96" i="9"/>
  <c r="AT95"/>
  <c r="AV95" s="1"/>
  <c r="AR160" i="26"/>
  <c r="AT160" s="1"/>
  <c r="J458"/>
  <c r="H459"/>
  <c r="O458"/>
  <c r="P459"/>
  <c r="R458"/>
  <c r="AR149" i="25"/>
  <c r="AT149" s="1"/>
  <c r="AU154" i="27"/>
  <c r="AS163"/>
  <c r="K466"/>
  <c r="I467"/>
  <c r="S466"/>
  <c r="Q467"/>
  <c r="P460"/>
  <c r="E143" i="4"/>
  <c r="D143"/>
  <c r="M143"/>
  <c r="K143"/>
  <c r="L143"/>
  <c r="AG154" i="27"/>
  <c r="AF154"/>
  <c r="AF157" i="26"/>
  <c r="AE157"/>
  <c r="Y117" i="27"/>
  <c r="AA117" s="1"/>
  <c r="P142" i="16"/>
  <c r="Z117" i="27"/>
  <c r="AL100" i="25"/>
  <c r="AB117" i="27"/>
  <c r="X117"/>
  <c r="W118" s="1"/>
  <c r="Q141" i="16"/>
  <c r="T141" s="1"/>
  <c r="AL94" i="27"/>
  <c r="AK95"/>
  <c r="AJ99" i="26"/>
  <c r="AH99"/>
  <c r="AL98"/>
  <c r="AG99"/>
  <c r="AI99" s="1"/>
  <c r="AE103" i="24"/>
  <c r="AC103"/>
  <c r="AB103"/>
  <c r="T102"/>
  <c r="V102" s="1"/>
  <c r="Q103"/>
  <c r="P103"/>
  <c r="V140" i="16"/>
  <c r="R142"/>
  <c r="O142"/>
  <c r="AK101" i="25"/>
  <c r="AJ102"/>
  <c r="AN96" i="24"/>
  <c r="AP96" s="1"/>
  <c r="U141" i="16"/>
  <c r="E143"/>
  <c r="D143"/>
  <c r="AK97" i="24"/>
  <c r="AO97" s="1"/>
  <c r="U160" i="27"/>
  <c r="T161"/>
  <c r="S161"/>
  <c r="K162"/>
  <c r="O162"/>
  <c r="T162" s="1"/>
  <c r="T160" i="26"/>
  <c r="L161"/>
  <c r="N163"/>
  <c r="S163" s="1"/>
  <c r="J162"/>
  <c r="L162" s="1"/>
  <c r="R161"/>
  <c r="S162" s="1"/>
  <c r="L98" i="24"/>
  <c r="K99"/>
  <c r="P162" i="25"/>
  <c r="O163" s="1"/>
  <c r="R161"/>
  <c r="N162"/>
  <c r="AE153"/>
  <c r="H162"/>
  <c r="J162" s="1"/>
  <c r="T160"/>
  <c r="L161"/>
  <c r="K163"/>
  <c r="I177"/>
  <c r="H100" i="24"/>
  <c r="K100"/>
  <c r="I100"/>
  <c r="H145" i="23"/>
  <c r="G146" s="1"/>
  <c r="P77" i="17"/>
  <c r="I145" i="23"/>
  <c r="M144"/>
  <c r="U104" i="20"/>
  <c r="T105"/>
  <c r="O106"/>
  <c r="V86" i="23"/>
  <c r="R86"/>
  <c r="S86"/>
  <c r="T86" s="1"/>
  <c r="L145"/>
  <c r="F146"/>
  <c r="P146"/>
  <c r="Q105" i="20"/>
  <c r="Y83"/>
  <c r="AB83" s="1"/>
  <c r="AC83"/>
  <c r="I101"/>
  <c r="H102" s="1"/>
  <c r="W103" s="1"/>
  <c r="O81" i="14"/>
  <c r="M82" s="1"/>
  <c r="N82" s="1"/>
  <c r="Q81"/>
  <c r="R76" i="17"/>
  <c r="T80" i="14"/>
  <c r="M141" i="16"/>
  <c r="M100" i="20"/>
  <c r="G102"/>
  <c r="N140" i="16"/>
  <c r="I141"/>
  <c r="L141" s="1"/>
  <c r="AG78"/>
  <c r="AK77"/>
  <c r="AM77" s="1"/>
  <c r="AF78"/>
  <c r="Z79"/>
  <c r="AD79"/>
  <c r="G142"/>
  <c r="H142"/>
  <c r="J142"/>
  <c r="AN82" i="17"/>
  <c r="AU143"/>
  <c r="AT143" s="1"/>
  <c r="AS144" s="1"/>
  <c r="AY91"/>
  <c r="AV92" s="1"/>
  <c r="BC91"/>
  <c r="AZ92" s="1"/>
  <c r="AP81"/>
  <c r="AR81" s="1"/>
  <c r="J77"/>
  <c r="K77" s="1"/>
  <c r="M77" s="1"/>
  <c r="AM81"/>
  <c r="AO82"/>
  <c r="AK82"/>
  <c r="AE76"/>
  <c r="V77"/>
  <c r="AF76"/>
  <c r="U77"/>
  <c r="W77" s="1"/>
  <c r="Y77"/>
  <c r="AC77"/>
  <c r="I77"/>
  <c r="G78"/>
  <c r="F174"/>
  <c r="C144" i="14"/>
  <c r="R143" i="4"/>
  <c r="P143"/>
  <c r="Q143"/>
  <c r="J143"/>
  <c r="H143"/>
  <c r="O143"/>
  <c r="I143"/>
  <c r="N143"/>
  <c r="B144"/>
  <c r="A145" i="1"/>
  <c r="M159" i="30" l="1"/>
  <c r="N158"/>
  <c r="O158" s="1"/>
  <c r="AN168" i="26"/>
  <c r="AS168" s="1"/>
  <c r="AO168"/>
  <c r="P157" i="30"/>
  <c r="AO158" i="27"/>
  <c r="AT158" s="1"/>
  <c r="AP158"/>
  <c r="AO156" i="25"/>
  <c r="AN156"/>
  <c r="AS156" s="1"/>
  <c r="Y156" i="30"/>
  <c r="V158"/>
  <c r="W157"/>
  <c r="X157" s="1"/>
  <c r="S451" i="9"/>
  <c r="AG324" i="27"/>
  <c r="AF324"/>
  <c r="W380" i="30"/>
  <c r="X380" s="1"/>
  <c r="V381"/>
  <c r="AA451" i="9"/>
  <c r="AD451" i="12"/>
  <c r="L451"/>
  <c r="AN454" i="25"/>
  <c r="AS454" s="1"/>
  <c r="AE454"/>
  <c r="AJ454" s="1"/>
  <c r="D456" i="30"/>
  <c r="D455"/>
  <c r="J455"/>
  <c r="L452"/>
  <c r="AU96" i="9"/>
  <c r="G453" i="27"/>
  <c r="L453" s="1"/>
  <c r="AP453"/>
  <c r="O453"/>
  <c r="T453" s="1"/>
  <c r="J454" i="4"/>
  <c r="G454"/>
  <c r="F454"/>
  <c r="Q454"/>
  <c r="K454"/>
  <c r="O454"/>
  <c r="P454"/>
  <c r="L454"/>
  <c r="N454"/>
  <c r="H454"/>
  <c r="I454"/>
  <c r="M454"/>
  <c r="D454"/>
  <c r="R454"/>
  <c r="E454"/>
  <c r="D454" i="20"/>
  <c r="E454"/>
  <c r="E454" i="27"/>
  <c r="D454"/>
  <c r="AO454" i="25"/>
  <c r="F454"/>
  <c r="K454" s="1"/>
  <c r="AF454"/>
  <c r="G452" i="12"/>
  <c r="V465" s="1"/>
  <c r="G451"/>
  <c r="M465" s="1"/>
  <c r="G453"/>
  <c r="AE465" s="1"/>
  <c r="AN454" i="26"/>
  <c r="AS454" s="1"/>
  <c r="D457" i="1"/>
  <c r="B456" i="30"/>
  <c r="AI451" i="9"/>
  <c r="G144" i="4"/>
  <c r="F144"/>
  <c r="D454" i="16"/>
  <c r="E454"/>
  <c r="AO454" i="9"/>
  <c r="G453"/>
  <c r="AJ462" s="1"/>
  <c r="G451"/>
  <c r="L451" s="1"/>
  <c r="N451" s="1"/>
  <c r="O451" s="1"/>
  <c r="G452"/>
  <c r="T462" s="1"/>
  <c r="AO454" i="26"/>
  <c r="F454"/>
  <c r="K454" s="1"/>
  <c r="AF454"/>
  <c r="N454"/>
  <c r="S454" s="1"/>
  <c r="AH454" i="24"/>
  <c r="N454"/>
  <c r="X454"/>
  <c r="D454"/>
  <c r="AO453" i="27"/>
  <c r="AT453" s="1"/>
  <c r="AE454" i="26"/>
  <c r="AJ454" s="1"/>
  <c r="AA454" i="9"/>
  <c r="K462"/>
  <c r="B455" i="24"/>
  <c r="B455" i="12"/>
  <c r="B455" i="27"/>
  <c r="B455" i="26"/>
  <c r="D455" s="1"/>
  <c r="B455" i="9"/>
  <c r="B455" i="25"/>
  <c r="D455" s="1"/>
  <c r="B455" i="23"/>
  <c r="D455" s="1"/>
  <c r="B455" i="20"/>
  <c r="B455" i="16"/>
  <c r="B455" i="4"/>
  <c r="B455" i="14"/>
  <c r="C455" s="1"/>
  <c r="B455" i="17"/>
  <c r="D455" s="1"/>
  <c r="AS96" i="9"/>
  <c r="AR96"/>
  <c r="AR161" i="26"/>
  <c r="AT161" s="1"/>
  <c r="O459"/>
  <c r="H460"/>
  <c r="J459"/>
  <c r="R459"/>
  <c r="P460"/>
  <c r="AR150" i="25"/>
  <c r="AT150" s="1"/>
  <c r="AU155" i="27"/>
  <c r="AS164"/>
  <c r="S162" i="25"/>
  <c r="P461" i="27"/>
  <c r="Q468"/>
  <c r="S467"/>
  <c r="I468"/>
  <c r="K467"/>
  <c r="E144" i="4"/>
  <c r="D144"/>
  <c r="L144"/>
  <c r="M144"/>
  <c r="K144"/>
  <c r="AB118" i="27"/>
  <c r="AE158" i="26"/>
  <c r="AF158"/>
  <c r="AG155" i="27"/>
  <c r="AF155"/>
  <c r="AC117"/>
  <c r="X118" s="1"/>
  <c r="W119" s="1"/>
  <c r="U142" i="16"/>
  <c r="AG102" i="25"/>
  <c r="AI102" s="1"/>
  <c r="AJ103" s="1"/>
  <c r="Q142" i="16"/>
  <c r="T142" s="1"/>
  <c r="AI95" i="27"/>
  <c r="AM94"/>
  <c r="AH95"/>
  <c r="AJ95" s="1"/>
  <c r="AK99" i="26"/>
  <c r="AL99" s="1"/>
  <c r="AJ100"/>
  <c r="V141" i="16"/>
  <c r="R103" i="24"/>
  <c r="P104" s="1"/>
  <c r="Z104"/>
  <c r="AD103"/>
  <c r="AF103" s="1"/>
  <c r="AA104"/>
  <c r="U103"/>
  <c r="S103"/>
  <c r="P143" i="16"/>
  <c r="O143"/>
  <c r="R143"/>
  <c r="AL101" i="25"/>
  <c r="AH102"/>
  <c r="AM97" i="24"/>
  <c r="E144" i="16"/>
  <c r="D144"/>
  <c r="AL97" i="24"/>
  <c r="T161" i="26"/>
  <c r="M162" i="27"/>
  <c r="L163"/>
  <c r="L99" i="24"/>
  <c r="U161" i="27"/>
  <c r="O163"/>
  <c r="K163"/>
  <c r="L164" s="1"/>
  <c r="S162"/>
  <c r="R162" i="26"/>
  <c r="J163"/>
  <c r="K164" s="1"/>
  <c r="N164"/>
  <c r="P163" i="25"/>
  <c r="O164" s="1"/>
  <c r="R162"/>
  <c r="N163"/>
  <c r="S163" s="1"/>
  <c r="AE154"/>
  <c r="H163"/>
  <c r="J163" s="1"/>
  <c r="K164" s="1"/>
  <c r="T161"/>
  <c r="L162"/>
  <c r="I178"/>
  <c r="J100" i="24"/>
  <c r="G101"/>
  <c r="F101"/>
  <c r="J145" i="23"/>
  <c r="K145" s="1"/>
  <c r="M145" s="1"/>
  <c r="I146"/>
  <c r="J101" i="20"/>
  <c r="H146" i="23"/>
  <c r="G147" s="1"/>
  <c r="R105" i="20"/>
  <c r="P106"/>
  <c r="Q106" s="1"/>
  <c r="U86" i="23"/>
  <c r="W86" s="1"/>
  <c r="Q87"/>
  <c r="L146"/>
  <c r="P147"/>
  <c r="F147"/>
  <c r="X84" i="20"/>
  <c r="Z84" s="1"/>
  <c r="AA84" s="1"/>
  <c r="AD83"/>
  <c r="P81" i="14"/>
  <c r="O82" s="1"/>
  <c r="M83" s="1"/>
  <c r="N83" s="1"/>
  <c r="O77" i="17"/>
  <c r="Q77" s="1"/>
  <c r="L101" i="20"/>
  <c r="G103"/>
  <c r="I102"/>
  <c r="N141" i="16"/>
  <c r="AI78"/>
  <c r="AH78"/>
  <c r="AL78"/>
  <c r="Y80"/>
  <c r="AA80" s="1"/>
  <c r="AC79"/>
  <c r="AE79" s="1"/>
  <c r="X80"/>
  <c r="G143"/>
  <c r="H143"/>
  <c r="M142"/>
  <c r="I142"/>
  <c r="L142" s="1"/>
  <c r="J143"/>
  <c r="BB92" i="17"/>
  <c r="BD92" s="1"/>
  <c r="BA93"/>
  <c r="AX92"/>
  <c r="AY92" s="1"/>
  <c r="AV93" s="1"/>
  <c r="AW93"/>
  <c r="N77"/>
  <c r="AU144"/>
  <c r="AT144" s="1"/>
  <c r="AS145" s="1"/>
  <c r="AJ82"/>
  <c r="AL82" s="1"/>
  <c r="AQ82" s="1"/>
  <c r="AI83"/>
  <c r="AH83" s="1"/>
  <c r="AG84" s="1"/>
  <c r="R77"/>
  <c r="X77"/>
  <c r="Z77" s="1"/>
  <c r="AA77" s="1"/>
  <c r="T78"/>
  <c r="AB77"/>
  <c r="H78"/>
  <c r="L78"/>
  <c r="F175"/>
  <c r="C145" i="14"/>
  <c r="H144" i="4"/>
  <c r="R144"/>
  <c r="J144"/>
  <c r="I144"/>
  <c r="O144"/>
  <c r="P144"/>
  <c r="N144"/>
  <c r="Q144"/>
  <c r="B145"/>
  <c r="A146" i="1"/>
  <c r="P158" i="30" l="1"/>
  <c r="Y157"/>
  <c r="AO157" i="25"/>
  <c r="AN157"/>
  <c r="AN169" i="26"/>
  <c r="AS169" s="1"/>
  <c r="AO169"/>
  <c r="V159" i="30"/>
  <c r="W158"/>
  <c r="X158" s="1"/>
  <c r="AO159" i="27"/>
  <c r="AT159" s="1"/>
  <c r="AP159"/>
  <c r="N159" i="30"/>
  <c r="O159" s="1"/>
  <c r="M160"/>
  <c r="AE451" i="12"/>
  <c r="AB451" i="9"/>
  <c r="AD451" s="1"/>
  <c r="AE451" s="1"/>
  <c r="V382" i="30"/>
  <c r="W381"/>
  <c r="X381" s="1"/>
  <c r="V451" i="12"/>
  <c r="AF325" i="27"/>
  <c r="AG325"/>
  <c r="T451" i="9"/>
  <c r="V451" s="1"/>
  <c r="W451" s="1"/>
  <c r="M451" i="12"/>
  <c r="E456" i="30"/>
  <c r="E455"/>
  <c r="I459" s="1"/>
  <c r="S459"/>
  <c r="R456"/>
  <c r="J459"/>
  <c r="I456"/>
  <c r="G455" i="4"/>
  <c r="F455"/>
  <c r="H455"/>
  <c r="J455"/>
  <c r="I455"/>
  <c r="M455"/>
  <c r="N455"/>
  <c r="Q455"/>
  <c r="P455"/>
  <c r="E455"/>
  <c r="R455"/>
  <c r="O455"/>
  <c r="L455"/>
  <c r="K455"/>
  <c r="D455"/>
  <c r="E455" i="20"/>
  <c r="D455"/>
  <c r="AF455" i="25"/>
  <c r="F455"/>
  <c r="AO455"/>
  <c r="AN455"/>
  <c r="AS455" s="1"/>
  <c r="AO455" i="26"/>
  <c r="F455"/>
  <c r="K455" s="1"/>
  <c r="AF455"/>
  <c r="AN455"/>
  <c r="AS455" s="1"/>
  <c r="N455"/>
  <c r="S455" s="1"/>
  <c r="H453" i="12"/>
  <c r="AF465" s="1"/>
  <c r="H452"/>
  <c r="W465" s="1"/>
  <c r="H451"/>
  <c r="N465" s="1"/>
  <c r="AJ451" i="9"/>
  <c r="AL451" s="1"/>
  <c r="AM451" s="1"/>
  <c r="D458" i="1"/>
  <c r="B457" i="30"/>
  <c r="G454" i="27"/>
  <c r="L454" s="1"/>
  <c r="AP454"/>
  <c r="O454"/>
  <c r="T454" s="1"/>
  <c r="G145" i="4"/>
  <c r="F145"/>
  <c r="D455" i="16"/>
  <c r="E455"/>
  <c r="AO455" i="9"/>
  <c r="D456"/>
  <c r="D457"/>
  <c r="D455"/>
  <c r="D455" i="27"/>
  <c r="E455"/>
  <c r="AH455" i="24"/>
  <c r="N455"/>
  <c r="X455"/>
  <c r="D455"/>
  <c r="AE455" i="26"/>
  <c r="AJ455" s="1"/>
  <c r="L462" i="9"/>
  <c r="AB454"/>
  <c r="B456" i="24"/>
  <c r="B456" i="26"/>
  <c r="D456" s="1"/>
  <c r="B456" i="12"/>
  <c r="B456" i="25"/>
  <c r="D456" s="1"/>
  <c r="B456" i="9"/>
  <c r="B456" i="27"/>
  <c r="B456" i="23"/>
  <c r="D456" s="1"/>
  <c r="B456" i="14"/>
  <c r="C456" s="1"/>
  <c r="B456" i="4"/>
  <c r="B456" i="16"/>
  <c r="B456" i="20"/>
  <c r="B456" i="17"/>
  <c r="D456" s="1"/>
  <c r="AE455" i="25"/>
  <c r="AO454" i="27"/>
  <c r="AT454" s="1"/>
  <c r="Z118"/>
  <c r="AQ97" i="9"/>
  <c r="AT96"/>
  <c r="AV96" s="1"/>
  <c r="AU97"/>
  <c r="AR162" i="26"/>
  <c r="AT162" s="1"/>
  <c r="J460"/>
  <c r="H461"/>
  <c r="P461"/>
  <c r="R460"/>
  <c r="O460"/>
  <c r="AR151" i="25"/>
  <c r="AT151" s="1"/>
  <c r="AU156" i="27"/>
  <c r="AS165"/>
  <c r="I469"/>
  <c r="K468"/>
  <c r="Q469"/>
  <c r="S468"/>
  <c r="P462"/>
  <c r="S105" i="20"/>
  <c r="U105" s="1"/>
  <c r="K101"/>
  <c r="L102" s="1"/>
  <c r="E145" i="4"/>
  <c r="D145"/>
  <c r="M145"/>
  <c r="K145"/>
  <c r="L145"/>
  <c r="AK102" i="25"/>
  <c r="AL102" s="1"/>
  <c r="AF156" i="27"/>
  <c r="AG156"/>
  <c r="AE159" i="26"/>
  <c r="AF159"/>
  <c r="Y118" i="27"/>
  <c r="AA118" s="1"/>
  <c r="AC118" s="1"/>
  <c r="AD117"/>
  <c r="Q143" i="16"/>
  <c r="AL95" i="27"/>
  <c r="AK96"/>
  <c r="AG100" i="26"/>
  <c r="AI100" s="1"/>
  <c r="AJ101" s="1"/>
  <c r="AH100"/>
  <c r="V142" i="16"/>
  <c r="Q104" i="24"/>
  <c r="R104" s="1"/>
  <c r="T103"/>
  <c r="V103" s="1"/>
  <c r="L100"/>
  <c r="AE104"/>
  <c r="AC104"/>
  <c r="AB104"/>
  <c r="P144" i="16"/>
  <c r="T143"/>
  <c r="O144"/>
  <c r="AN97" i="24"/>
  <c r="AP97" s="1"/>
  <c r="R144" i="16"/>
  <c r="E145"/>
  <c r="D145"/>
  <c r="AJ98" i="24"/>
  <c r="AK98"/>
  <c r="AM98" s="1"/>
  <c r="M163" i="27"/>
  <c r="T163"/>
  <c r="U162"/>
  <c r="S163"/>
  <c r="K164"/>
  <c r="L165" s="1"/>
  <c r="O164"/>
  <c r="T164" s="1"/>
  <c r="T162" i="26"/>
  <c r="L163"/>
  <c r="N165"/>
  <c r="J164"/>
  <c r="R163"/>
  <c r="T163" s="1"/>
  <c r="P164" i="25"/>
  <c r="O165" s="1"/>
  <c r="R163"/>
  <c r="N164"/>
  <c r="S164" s="1"/>
  <c r="AE155"/>
  <c r="H164"/>
  <c r="J164" s="1"/>
  <c r="T162"/>
  <c r="L163"/>
  <c r="K165"/>
  <c r="I179"/>
  <c r="H101" i="24"/>
  <c r="F102" s="1"/>
  <c r="K101"/>
  <c r="I101"/>
  <c r="I147" i="23"/>
  <c r="J146"/>
  <c r="K146" s="1"/>
  <c r="H147"/>
  <c r="G148" s="1"/>
  <c r="F148"/>
  <c r="P148"/>
  <c r="V87"/>
  <c r="R87"/>
  <c r="S87"/>
  <c r="T87" s="1"/>
  <c r="O107" i="20"/>
  <c r="T106"/>
  <c r="P107"/>
  <c r="R106"/>
  <c r="S106" s="1"/>
  <c r="Y84"/>
  <c r="AB84" s="1"/>
  <c r="AC84"/>
  <c r="R81" i="14"/>
  <c r="T81" s="1"/>
  <c r="P82"/>
  <c r="R82" s="1"/>
  <c r="S83" s="1"/>
  <c r="Q82"/>
  <c r="P78" i="17"/>
  <c r="U143" i="16"/>
  <c r="J102" i="20"/>
  <c r="K102" s="1"/>
  <c r="H103"/>
  <c r="W104" s="1"/>
  <c r="J144" i="16"/>
  <c r="AF79"/>
  <c r="AK78"/>
  <c r="AM78" s="1"/>
  <c r="AG79"/>
  <c r="AD80"/>
  <c r="Z80"/>
  <c r="G144"/>
  <c r="M143"/>
  <c r="N142"/>
  <c r="H144"/>
  <c r="I143"/>
  <c r="L143" s="1"/>
  <c r="AN83" i="17"/>
  <c r="BC92"/>
  <c r="AZ93" s="1"/>
  <c r="BA94" s="1"/>
  <c r="AX93"/>
  <c r="AY93" s="1"/>
  <c r="AV94" s="1"/>
  <c r="AW95" s="1"/>
  <c r="AW94"/>
  <c r="AU145"/>
  <c r="AT145" s="1"/>
  <c r="AS146" s="1"/>
  <c r="AP82"/>
  <c r="AR82" s="1"/>
  <c r="AM82"/>
  <c r="AO83"/>
  <c r="AK83"/>
  <c r="AE77"/>
  <c r="AC78"/>
  <c r="Y78"/>
  <c r="U78"/>
  <c r="W78" s="1"/>
  <c r="S77"/>
  <c r="AD77"/>
  <c r="AF77" s="1"/>
  <c r="J78"/>
  <c r="O78" s="1"/>
  <c r="V78"/>
  <c r="I78"/>
  <c r="G79"/>
  <c r="F176"/>
  <c r="C146" i="14"/>
  <c r="R145" i="4"/>
  <c r="I145"/>
  <c r="P145"/>
  <c r="J145"/>
  <c r="H145"/>
  <c r="O145"/>
  <c r="Q145"/>
  <c r="N145"/>
  <c r="B146"/>
  <c r="A147" i="1"/>
  <c r="AP160" i="27" l="1"/>
  <c r="AO160"/>
  <c r="AT160" s="1"/>
  <c r="AO158" i="25"/>
  <c r="AN158"/>
  <c r="N160" i="30"/>
  <c r="O160" s="1"/>
  <c r="M161"/>
  <c r="P159"/>
  <c r="P160" s="1"/>
  <c r="W159"/>
  <c r="X159" s="1"/>
  <c r="V160"/>
  <c r="AO170" i="26"/>
  <c r="AN170"/>
  <c r="AS170" s="1"/>
  <c r="Y158" i="30"/>
  <c r="Y159" s="1"/>
  <c r="N451" i="12"/>
  <c r="P451" s="1"/>
  <c r="Q451" s="1"/>
  <c r="AG326" i="27"/>
  <c r="AF326"/>
  <c r="W451" i="12"/>
  <c r="Y451" s="1"/>
  <c r="Z451" s="1"/>
  <c r="W382" i="30"/>
  <c r="AF451" i="12"/>
  <c r="AH451" s="1"/>
  <c r="AI451" s="1"/>
  <c r="J456" i="30"/>
  <c r="M101" i="20"/>
  <c r="M102" s="1"/>
  <c r="O456" i="30"/>
  <c r="R459"/>
  <c r="S456"/>
  <c r="F456"/>
  <c r="F455"/>
  <c r="E456" i="16"/>
  <c r="D456"/>
  <c r="E456" i="27"/>
  <c r="D456"/>
  <c r="AO456" i="25"/>
  <c r="F456"/>
  <c r="K456" s="1"/>
  <c r="AF456"/>
  <c r="AO456" i="26"/>
  <c r="F456"/>
  <c r="K456" s="1"/>
  <c r="AF456"/>
  <c r="N456"/>
  <c r="S456" s="1"/>
  <c r="G455" i="27"/>
  <c r="L455" s="1"/>
  <c r="AP455"/>
  <c r="AO456" s="1"/>
  <c r="AT456" s="1"/>
  <c r="O455"/>
  <c r="T455" s="1"/>
  <c r="AG455" i="9"/>
  <c r="AG466"/>
  <c r="AO455" i="27"/>
  <c r="AT455" s="1"/>
  <c r="B457" i="24"/>
  <c r="B457" i="12"/>
  <c r="B457" i="27"/>
  <c r="B457" i="9"/>
  <c r="B457" i="25"/>
  <c r="D457" s="1"/>
  <c r="B457" i="26"/>
  <c r="D457" s="1"/>
  <c r="B457" i="23"/>
  <c r="D457" s="1"/>
  <c r="B457" i="20"/>
  <c r="B457" i="4"/>
  <c r="B457" i="14"/>
  <c r="C457" s="1"/>
  <c r="B457" i="16"/>
  <c r="B457" i="17"/>
  <c r="D457" s="1"/>
  <c r="AE456" i="26"/>
  <c r="AN456"/>
  <c r="AS456" s="1"/>
  <c r="AN456" i="25"/>
  <c r="AS456" s="1"/>
  <c r="AE456"/>
  <c r="G146" i="4"/>
  <c r="F146"/>
  <c r="D456" i="20"/>
  <c r="E456"/>
  <c r="H456" i="4"/>
  <c r="G456"/>
  <c r="F456"/>
  <c r="O456"/>
  <c r="J456"/>
  <c r="I456"/>
  <c r="R456"/>
  <c r="E456"/>
  <c r="K456"/>
  <c r="N456"/>
  <c r="M456"/>
  <c r="Q456"/>
  <c r="P456"/>
  <c r="L456"/>
  <c r="D456"/>
  <c r="AO456" i="9"/>
  <c r="E456"/>
  <c r="R466" s="1"/>
  <c r="E457"/>
  <c r="AH466" s="1"/>
  <c r="E455"/>
  <c r="D457" i="12"/>
  <c r="D456"/>
  <c r="D458"/>
  <c r="AH456" i="24"/>
  <c r="N456"/>
  <c r="X456"/>
  <c r="D456"/>
  <c r="Y455" i="9"/>
  <c r="I466"/>
  <c r="Y458"/>
  <c r="I455"/>
  <c r="Q455"/>
  <c r="Q466"/>
  <c r="D459" i="1"/>
  <c r="B458" i="30"/>
  <c r="AS97" i="9"/>
  <c r="AR97"/>
  <c r="AR163" i="26"/>
  <c r="AT163" s="1"/>
  <c r="R461"/>
  <c r="P462"/>
  <c r="S164"/>
  <c r="O461"/>
  <c r="H462"/>
  <c r="J461"/>
  <c r="AR152" i="25"/>
  <c r="AS153" s="1"/>
  <c r="AU157" i="27"/>
  <c r="AS166"/>
  <c r="P463"/>
  <c r="Q470"/>
  <c r="S469"/>
  <c r="I470"/>
  <c r="K469"/>
  <c r="E146" i="4"/>
  <c r="D146"/>
  <c r="L146"/>
  <c r="M146"/>
  <c r="K146"/>
  <c r="AG103" i="25"/>
  <c r="AI103" s="1"/>
  <c r="AJ104" s="1"/>
  <c r="AH103"/>
  <c r="AF160" i="26"/>
  <c r="AE160"/>
  <c r="AF157" i="27"/>
  <c r="AG157"/>
  <c r="Y119"/>
  <c r="AA119" s="1"/>
  <c r="X119"/>
  <c r="W120" s="1"/>
  <c r="AB119"/>
  <c r="Z119"/>
  <c r="AD118"/>
  <c r="AI96"/>
  <c r="AM95"/>
  <c r="AH96"/>
  <c r="AJ96" s="1"/>
  <c r="AK100" i="26"/>
  <c r="AL100" s="1"/>
  <c r="S104" i="24"/>
  <c r="T104" s="1"/>
  <c r="U104"/>
  <c r="AD104"/>
  <c r="AF104" s="1"/>
  <c r="AA105"/>
  <c r="P145" i="16"/>
  <c r="U144"/>
  <c r="Q144"/>
  <c r="T144" s="1"/>
  <c r="V143"/>
  <c r="R145"/>
  <c r="AK103" i="25"/>
  <c r="O145" i="16"/>
  <c r="E146"/>
  <c r="D146"/>
  <c r="L164" i="26"/>
  <c r="K165"/>
  <c r="AO98" i="24"/>
  <c r="AL98"/>
  <c r="AK99" s="1"/>
  <c r="AM99" s="1"/>
  <c r="U163" i="27"/>
  <c r="M164"/>
  <c r="O165"/>
  <c r="K165"/>
  <c r="L166" s="1"/>
  <c r="S164"/>
  <c r="R164" i="26"/>
  <c r="S165" s="1"/>
  <c r="J165"/>
  <c r="K166" s="1"/>
  <c r="N166"/>
  <c r="P165" i="25"/>
  <c r="O166" s="1"/>
  <c r="R164"/>
  <c r="N165"/>
  <c r="AE156"/>
  <c r="H165"/>
  <c r="J165" s="1"/>
  <c r="K166" s="1"/>
  <c r="T163"/>
  <c r="L164"/>
  <c r="I180"/>
  <c r="G102" i="24"/>
  <c r="J101"/>
  <c r="L101" s="1"/>
  <c r="J147" i="23"/>
  <c r="K147" s="1"/>
  <c r="I148"/>
  <c r="U106" i="20"/>
  <c r="L147" i="23"/>
  <c r="M146"/>
  <c r="O108" i="20"/>
  <c r="T107"/>
  <c r="H148" i="23"/>
  <c r="L148"/>
  <c r="F149"/>
  <c r="P149"/>
  <c r="U87"/>
  <c r="W87" s="1"/>
  <c r="Q88"/>
  <c r="Q107" i="20"/>
  <c r="X85"/>
  <c r="Z85" s="1"/>
  <c r="AA85" s="1"/>
  <c r="AD84"/>
  <c r="S82" i="14"/>
  <c r="T82" s="1"/>
  <c r="O83"/>
  <c r="M84" s="1"/>
  <c r="N84" s="1"/>
  <c r="Q83"/>
  <c r="Q78" i="17"/>
  <c r="S78" s="1"/>
  <c r="G104" i="20"/>
  <c r="I103"/>
  <c r="G145" i="16"/>
  <c r="AI79"/>
  <c r="AL79"/>
  <c r="AH79"/>
  <c r="Y81"/>
  <c r="AA81" s="1"/>
  <c r="X81"/>
  <c r="AC80"/>
  <c r="AE80" s="1"/>
  <c r="H145"/>
  <c r="I144"/>
  <c r="N143"/>
  <c r="J145"/>
  <c r="BC93" i="17"/>
  <c r="AZ94" s="1"/>
  <c r="BA95" s="1"/>
  <c r="AX94"/>
  <c r="AY94" s="1"/>
  <c r="BB93"/>
  <c r="BD93" s="1"/>
  <c r="K78"/>
  <c r="M78" s="1"/>
  <c r="R78" s="1"/>
  <c r="AU146"/>
  <c r="AT146" s="1"/>
  <c r="AS147" s="1"/>
  <c r="AJ83"/>
  <c r="AL83" s="1"/>
  <c r="AQ83" s="1"/>
  <c r="AI84"/>
  <c r="AH84" s="1"/>
  <c r="AG85" s="1"/>
  <c r="P79"/>
  <c r="T79"/>
  <c r="AB78"/>
  <c r="AD78" s="1"/>
  <c r="AF78" s="1"/>
  <c r="X78"/>
  <c r="Z78" s="1"/>
  <c r="AA78" s="1"/>
  <c r="H79"/>
  <c r="F177"/>
  <c r="C147" i="14"/>
  <c r="B147" i="4"/>
  <c r="Q146"/>
  <c r="O146"/>
  <c r="N146"/>
  <c r="R146"/>
  <c r="I146"/>
  <c r="J146"/>
  <c r="P146"/>
  <c r="H146"/>
  <c r="A148" i="1"/>
  <c r="W160" i="30" l="1"/>
  <c r="X160" s="1"/>
  <c r="V161"/>
  <c r="AO159" i="25"/>
  <c r="AN159"/>
  <c r="AS159" s="1"/>
  <c r="AO161" i="27"/>
  <c r="AT161" s="1"/>
  <c r="AP161"/>
  <c r="Y160" i="30"/>
  <c r="AN171" i="26"/>
  <c r="AS171" s="1"/>
  <c r="AO171"/>
  <c r="N161" i="30"/>
  <c r="O161" s="1"/>
  <c r="M162"/>
  <c r="V384"/>
  <c r="AG327" i="27"/>
  <c r="AF327"/>
  <c r="U459" i="30"/>
  <c r="T456"/>
  <c r="G456"/>
  <c r="G455"/>
  <c r="L459"/>
  <c r="K456"/>
  <c r="AC119" i="27"/>
  <c r="X120" s="1"/>
  <c r="W121" s="1"/>
  <c r="G147" i="4"/>
  <c r="F147"/>
  <c r="S165" i="25"/>
  <c r="D460" i="1"/>
  <c r="B459" i="30"/>
  <c r="J455" i="9"/>
  <c r="AB456" i="12"/>
  <c r="AB470"/>
  <c r="S470"/>
  <c r="S456"/>
  <c r="D457" i="16"/>
  <c r="E457"/>
  <c r="J457" i="4"/>
  <c r="G457"/>
  <c r="F457"/>
  <c r="N457"/>
  <c r="H457"/>
  <c r="I457"/>
  <c r="K457"/>
  <c r="E457"/>
  <c r="L457"/>
  <c r="O457"/>
  <c r="M457"/>
  <c r="R457"/>
  <c r="P457"/>
  <c r="Q457"/>
  <c r="D457"/>
  <c r="F457" i="25"/>
  <c r="AO457"/>
  <c r="AF457"/>
  <c r="AE457"/>
  <c r="D457" i="27"/>
  <c r="E457"/>
  <c r="AH457" i="24"/>
  <c r="N457"/>
  <c r="X457"/>
  <c r="D457"/>
  <c r="AN457" i="25"/>
  <c r="AS457" s="1"/>
  <c r="B458" i="24"/>
  <c r="B458" i="12"/>
  <c r="B458" i="26"/>
  <c r="D458" s="1"/>
  <c r="B458" i="25"/>
  <c r="D458" s="1"/>
  <c r="B458" i="9"/>
  <c r="B458" i="27"/>
  <c r="B458" i="23"/>
  <c r="D458" s="1"/>
  <c r="B458" i="14"/>
  <c r="C458" s="1"/>
  <c r="B458" i="4"/>
  <c r="B458" i="16"/>
  <c r="B458" i="20"/>
  <c r="B458" i="17"/>
  <c r="D458" s="1"/>
  <c r="R455" i="9"/>
  <c r="Z455"/>
  <c r="J470" i="12"/>
  <c r="J456"/>
  <c r="Z458" i="9"/>
  <c r="J466"/>
  <c r="E457" i="20"/>
  <c r="D457"/>
  <c r="F457" i="26"/>
  <c r="K457" s="1"/>
  <c r="AO457"/>
  <c r="AF457"/>
  <c r="AE458" s="1"/>
  <c r="AJ458" s="1"/>
  <c r="AN457"/>
  <c r="AS457" s="1"/>
  <c r="N457"/>
  <c r="S457" s="1"/>
  <c r="AO457" i="9"/>
  <c r="F457"/>
  <c r="AI466" s="1"/>
  <c r="F455"/>
  <c r="F456"/>
  <c r="S466" s="1"/>
  <c r="E456" i="12"/>
  <c r="K470" s="1"/>
  <c r="E458"/>
  <c r="AC470" s="1"/>
  <c r="E457"/>
  <c r="T470" s="1"/>
  <c r="AH455" i="9"/>
  <c r="AI455" s="1"/>
  <c r="AE457" i="26"/>
  <c r="G456" i="27"/>
  <c r="L456" s="1"/>
  <c r="AP456"/>
  <c r="AO457" s="1"/>
  <c r="AT457" s="1"/>
  <c r="O456"/>
  <c r="T456" s="1"/>
  <c r="AQ98" i="9"/>
  <c r="AT97"/>
  <c r="AV97" s="1"/>
  <c r="AR164" i="26"/>
  <c r="AT164" s="1"/>
  <c r="J462"/>
  <c r="H463"/>
  <c r="O462"/>
  <c r="P463"/>
  <c r="R462"/>
  <c r="AT152" i="25"/>
  <c r="AU158" i="27"/>
  <c r="AS167"/>
  <c r="I471"/>
  <c r="K470"/>
  <c r="Q471"/>
  <c r="S470"/>
  <c r="P464"/>
  <c r="AG104" i="25"/>
  <c r="AI104" s="1"/>
  <c r="AK104" s="1"/>
  <c r="E147" i="4"/>
  <c r="D147"/>
  <c r="M147"/>
  <c r="K147"/>
  <c r="L147"/>
  <c r="AH104" i="25"/>
  <c r="AB120" i="27"/>
  <c r="AF161" i="26"/>
  <c r="AE161"/>
  <c r="AG158" i="27"/>
  <c r="AF158"/>
  <c r="AD119"/>
  <c r="AL96"/>
  <c r="AM96" s="1"/>
  <c r="AK97"/>
  <c r="AH97"/>
  <c r="AJ97" s="1"/>
  <c r="AK98" s="1"/>
  <c r="AG101" i="26"/>
  <c r="AI101" s="1"/>
  <c r="AJ102" s="1"/>
  <c r="AH101"/>
  <c r="V104" i="24"/>
  <c r="P146" i="16"/>
  <c r="Q145"/>
  <c r="T145" s="1"/>
  <c r="U145"/>
  <c r="Z105" i="24"/>
  <c r="AB105" s="1"/>
  <c r="AE105"/>
  <c r="AC105"/>
  <c r="V144" i="16"/>
  <c r="AL103" i="25"/>
  <c r="O146" i="16"/>
  <c r="R146"/>
  <c r="AJ99" i="24"/>
  <c r="AL99" s="1"/>
  <c r="AK100" s="1"/>
  <c r="AM100" s="1"/>
  <c r="T165" i="27"/>
  <c r="E147" i="16"/>
  <c r="D147"/>
  <c r="L165" i="26"/>
  <c r="AN98" i="24"/>
  <c r="AP98" s="1"/>
  <c r="K102"/>
  <c r="U164" i="27"/>
  <c r="M165"/>
  <c r="S165"/>
  <c r="K166"/>
  <c r="L167" s="1"/>
  <c r="O166"/>
  <c r="T166" s="1"/>
  <c r="T164" i="26"/>
  <c r="J166"/>
  <c r="R165"/>
  <c r="S166" s="1"/>
  <c r="N167"/>
  <c r="P166" i="25"/>
  <c r="O167" s="1"/>
  <c r="R165"/>
  <c r="N166"/>
  <c r="S166" s="1"/>
  <c r="AE157"/>
  <c r="H166"/>
  <c r="J166" s="1"/>
  <c r="T164"/>
  <c r="L165"/>
  <c r="I181"/>
  <c r="H102" i="24"/>
  <c r="G103" s="1"/>
  <c r="I102"/>
  <c r="M147" i="23"/>
  <c r="V88"/>
  <c r="R88"/>
  <c r="S88"/>
  <c r="T88" s="1"/>
  <c r="R107" i="20"/>
  <c r="P108"/>
  <c r="J148" i="23"/>
  <c r="K148" s="1"/>
  <c r="G149"/>
  <c r="H149" s="1"/>
  <c r="Y85" i="20"/>
  <c r="AB85" s="1"/>
  <c r="AC85"/>
  <c r="P83" i="14"/>
  <c r="R83" s="1"/>
  <c r="T83" s="1"/>
  <c r="L79" i="17"/>
  <c r="L103" i="20"/>
  <c r="J103"/>
  <c r="K103" s="1"/>
  <c r="H104"/>
  <c r="W105" s="1"/>
  <c r="J146" i="16"/>
  <c r="AG80"/>
  <c r="AF80"/>
  <c r="AK79"/>
  <c r="AM79" s="1"/>
  <c r="Z81"/>
  <c r="AD81"/>
  <c r="G146"/>
  <c r="I145"/>
  <c r="L145" s="1"/>
  <c r="L144"/>
  <c r="M145" s="1"/>
  <c r="M144"/>
  <c r="H146"/>
  <c r="BB94" i="17"/>
  <c r="BD94" s="1"/>
  <c r="BC94"/>
  <c r="AZ95" s="1"/>
  <c r="BA96" s="1"/>
  <c r="N78"/>
  <c r="AN84"/>
  <c r="AU147"/>
  <c r="AT147" s="1"/>
  <c r="AS148" s="1"/>
  <c r="AV95"/>
  <c r="AW96" s="1"/>
  <c r="AP83"/>
  <c r="AR83" s="1"/>
  <c r="AM83"/>
  <c r="AO84"/>
  <c r="AK84"/>
  <c r="AE78"/>
  <c r="J79"/>
  <c r="O79" s="1"/>
  <c r="Q79" s="1"/>
  <c r="V79"/>
  <c r="U79"/>
  <c r="W79" s="1"/>
  <c r="Y79"/>
  <c r="AC79"/>
  <c r="G80"/>
  <c r="I79"/>
  <c r="F178"/>
  <c r="C148" i="14"/>
  <c r="H147" i="4"/>
  <c r="R147"/>
  <c r="N147"/>
  <c r="O147"/>
  <c r="Q147"/>
  <c r="J147"/>
  <c r="I147"/>
  <c r="P147"/>
  <c r="B148"/>
  <c r="A149" i="1"/>
  <c r="M163" i="30" l="1"/>
  <c r="N162"/>
  <c r="O162" s="1"/>
  <c r="AO172" i="26"/>
  <c r="AN172"/>
  <c r="AS172" s="1"/>
  <c r="AO162" i="27"/>
  <c r="AT162" s="1"/>
  <c r="AP162"/>
  <c r="P161" i="30"/>
  <c r="AO160" i="25"/>
  <c r="AN160"/>
  <c r="AS160" s="1"/>
  <c r="W161" i="30"/>
  <c r="X161" s="1"/>
  <c r="V162"/>
  <c r="AF328" i="27"/>
  <c r="AG328"/>
  <c r="W384" i="30"/>
  <c r="X384" s="1"/>
  <c r="V385"/>
  <c r="K455" i="9"/>
  <c r="Y120" i="27"/>
  <c r="AA120" s="1"/>
  <c r="AC120" s="1"/>
  <c r="AA455" i="9"/>
  <c r="S455"/>
  <c r="Z120" i="27"/>
  <c r="AN458" i="26"/>
  <c r="AS458" s="1"/>
  <c r="T459" i="30"/>
  <c r="U456"/>
  <c r="X457"/>
  <c r="D460"/>
  <c r="D459"/>
  <c r="K459"/>
  <c r="L456"/>
  <c r="G148" i="4"/>
  <c r="F148"/>
  <c r="D458" i="20"/>
  <c r="E458"/>
  <c r="G458" i="4"/>
  <c r="F458"/>
  <c r="J458"/>
  <c r="N458"/>
  <c r="Q458"/>
  <c r="K458"/>
  <c r="O458"/>
  <c r="P458"/>
  <c r="R458"/>
  <c r="L458"/>
  <c r="H458"/>
  <c r="I458"/>
  <c r="E458"/>
  <c r="D458"/>
  <c r="M458"/>
  <c r="AO458" i="9"/>
  <c r="G457"/>
  <c r="AJ466" s="1"/>
  <c r="G455"/>
  <c r="G456"/>
  <c r="T466" s="1"/>
  <c r="AO458" i="26"/>
  <c r="F458"/>
  <c r="K458" s="1"/>
  <c r="AF458"/>
  <c r="N458"/>
  <c r="S458" s="1"/>
  <c r="AH458" i="24"/>
  <c r="N458"/>
  <c r="X458"/>
  <c r="D458"/>
  <c r="AN458" i="25"/>
  <c r="AS458" s="1"/>
  <c r="AC456" i="12"/>
  <c r="D461" i="1"/>
  <c r="B460" i="30"/>
  <c r="AU98" i="9"/>
  <c r="AA458"/>
  <c r="K466"/>
  <c r="K456" i="12"/>
  <c r="D458" i="16"/>
  <c r="E458"/>
  <c r="E458" i="27"/>
  <c r="D458"/>
  <c r="AO458" i="25"/>
  <c r="F458"/>
  <c r="AF458"/>
  <c r="F458" i="12"/>
  <c r="AD470" s="1"/>
  <c r="F457"/>
  <c r="U470" s="1"/>
  <c r="F456"/>
  <c r="L470" s="1"/>
  <c r="AP457" i="27"/>
  <c r="G457"/>
  <c r="L457" s="1"/>
  <c r="O457"/>
  <c r="T457" s="1"/>
  <c r="AE458" i="25"/>
  <c r="T456" i="12"/>
  <c r="U456" s="1"/>
  <c r="B459" i="24"/>
  <c r="B459" i="12"/>
  <c r="B459" i="27"/>
  <c r="B459" i="26"/>
  <c r="D459" s="1"/>
  <c r="B459" i="9"/>
  <c r="B459" i="25"/>
  <c r="D459" s="1"/>
  <c r="B459" i="20"/>
  <c r="B459" i="16"/>
  <c r="B459" i="4"/>
  <c r="B459" i="23"/>
  <c r="D459" s="1"/>
  <c r="B459" i="14"/>
  <c r="C459" s="1"/>
  <c r="B459" i="17"/>
  <c r="D459" s="1"/>
  <c r="AS98" i="9"/>
  <c r="AR98"/>
  <c r="AR165" i="26"/>
  <c r="AT165" s="1"/>
  <c r="R463"/>
  <c r="P464"/>
  <c r="O463"/>
  <c r="H464"/>
  <c r="J463"/>
  <c r="AR153" i="25"/>
  <c r="AU159" i="27"/>
  <c r="AS168"/>
  <c r="AJ105" i="25"/>
  <c r="P465" i="27"/>
  <c r="S471"/>
  <c r="Q472"/>
  <c r="K471"/>
  <c r="I472"/>
  <c r="S107" i="20"/>
  <c r="U107" s="1"/>
  <c r="E148" i="4"/>
  <c r="D148"/>
  <c r="L148"/>
  <c r="M148"/>
  <c r="K148"/>
  <c r="AF159" i="27"/>
  <c r="AG159"/>
  <c r="AF162" i="26"/>
  <c r="AE162"/>
  <c r="AB121" i="27"/>
  <c r="AL97"/>
  <c r="AM97" s="1"/>
  <c r="AI97"/>
  <c r="AK101" i="26"/>
  <c r="AL101" s="1"/>
  <c r="AG105" i="25"/>
  <c r="AI105" s="1"/>
  <c r="Q146" i="16"/>
  <c r="T146" s="1"/>
  <c r="U146"/>
  <c r="V145"/>
  <c r="AD105" i="24"/>
  <c r="AF105" s="1"/>
  <c r="AA106"/>
  <c r="Z106"/>
  <c r="P105"/>
  <c r="Q105"/>
  <c r="P147" i="16"/>
  <c r="AJ100" i="24"/>
  <c r="AL100" s="1"/>
  <c r="AN100" s="1"/>
  <c r="O147" i="16"/>
  <c r="AL104" i="25"/>
  <c r="R147" i="16"/>
  <c r="AN99" i="24"/>
  <c r="AO100" s="1"/>
  <c r="U165" i="27"/>
  <c r="L166" i="26"/>
  <c r="E148" i="16"/>
  <c r="D148"/>
  <c r="AH105" i="25"/>
  <c r="AO99" i="24"/>
  <c r="AP99" s="1"/>
  <c r="M166" i="27"/>
  <c r="O167"/>
  <c r="K167"/>
  <c r="L168" s="1"/>
  <c r="S166"/>
  <c r="T165" i="26"/>
  <c r="N168"/>
  <c r="S168" s="1"/>
  <c r="R166"/>
  <c r="S167" s="1"/>
  <c r="J167"/>
  <c r="P167" i="25"/>
  <c r="O168" s="1"/>
  <c r="R166"/>
  <c r="N167"/>
  <c r="S167" s="1"/>
  <c r="AE158"/>
  <c r="H167"/>
  <c r="J167" s="1"/>
  <c r="K167"/>
  <c r="T165"/>
  <c r="L166"/>
  <c r="I182"/>
  <c r="F103" i="24"/>
  <c r="H103" s="1"/>
  <c r="J102"/>
  <c r="L102" s="1"/>
  <c r="I103"/>
  <c r="M148" i="23"/>
  <c r="G150"/>
  <c r="L149"/>
  <c r="P150"/>
  <c r="F150"/>
  <c r="I149"/>
  <c r="I150" s="1"/>
  <c r="Q108" i="20"/>
  <c r="O109"/>
  <c r="T108"/>
  <c r="U88" i="23"/>
  <c r="W88" s="1"/>
  <c r="Q89"/>
  <c r="X86" i="20"/>
  <c r="Z86" s="1"/>
  <c r="AA86" s="1"/>
  <c r="AD85"/>
  <c r="S84" i="14"/>
  <c r="O84"/>
  <c r="M85" s="1"/>
  <c r="N85" s="1"/>
  <c r="Q84"/>
  <c r="G147" i="16"/>
  <c r="M103" i="20"/>
  <c r="G105"/>
  <c r="I104"/>
  <c r="J104" s="1"/>
  <c r="K104" s="1"/>
  <c r="AI80" i="16"/>
  <c r="AL80"/>
  <c r="AH80"/>
  <c r="Y82"/>
  <c r="AA82" s="1"/>
  <c r="AC81"/>
  <c r="AE81" s="1"/>
  <c r="X82"/>
  <c r="N144"/>
  <c r="N145" s="1"/>
  <c r="M146"/>
  <c r="I146"/>
  <c r="L146" s="1"/>
  <c r="H147"/>
  <c r="J147"/>
  <c r="K79" i="17"/>
  <c r="M79" s="1"/>
  <c r="R79" s="1"/>
  <c r="AU148"/>
  <c r="AT148" s="1"/>
  <c r="AS149" s="1"/>
  <c r="AU149" s="1"/>
  <c r="AT149" s="1"/>
  <c r="AX95"/>
  <c r="BB95"/>
  <c r="BD95" s="1"/>
  <c r="AJ84"/>
  <c r="AL84" s="1"/>
  <c r="AI85"/>
  <c r="AH85" s="1"/>
  <c r="AG86" s="1"/>
  <c r="S79"/>
  <c r="T80"/>
  <c r="X79"/>
  <c r="Z79" s="1"/>
  <c r="AA79" s="1"/>
  <c r="AB79"/>
  <c r="AD79" s="1"/>
  <c r="AF79" s="1"/>
  <c r="P80"/>
  <c r="H80"/>
  <c r="F179"/>
  <c r="C149" i="14"/>
  <c r="O148" i="4"/>
  <c r="J148"/>
  <c r="H148"/>
  <c r="R148"/>
  <c r="N148"/>
  <c r="I148"/>
  <c r="P148"/>
  <c r="Q148"/>
  <c r="B149"/>
  <c r="A150" i="1"/>
  <c r="P162" i="30" l="1"/>
  <c r="V163"/>
  <c r="W162"/>
  <c r="X162" s="1"/>
  <c r="AN161" i="25"/>
  <c r="AO161"/>
  <c r="AO163" i="27"/>
  <c r="AT163" s="1"/>
  <c r="AP163"/>
  <c r="Y161" i="30"/>
  <c r="Y162" s="1"/>
  <c r="AO173" i="26"/>
  <c r="AN173"/>
  <c r="AS173" s="1"/>
  <c r="M164" i="30"/>
  <c r="N163"/>
  <c r="O163" s="1"/>
  <c r="W385"/>
  <c r="X385" s="1"/>
  <c r="V386"/>
  <c r="AF329" i="27"/>
  <c r="AG329"/>
  <c r="L455" i="9"/>
  <c r="N455" s="1"/>
  <c r="O455" s="1"/>
  <c r="Y121" i="27"/>
  <c r="AA121" s="1"/>
  <c r="AC121" s="1"/>
  <c r="AD121" s="1"/>
  <c r="T455" i="9"/>
  <c r="V455" s="1"/>
  <c r="W455" s="1"/>
  <c r="AB455"/>
  <c r="AD455" s="1"/>
  <c r="AE455" s="1"/>
  <c r="L456" i="12"/>
  <c r="AD456"/>
  <c r="AJ455" i="9"/>
  <c r="AL455" s="1"/>
  <c r="AM455" s="1"/>
  <c r="R463" i="30"/>
  <c r="R460"/>
  <c r="E460"/>
  <c r="E459"/>
  <c r="I463"/>
  <c r="I460"/>
  <c r="AO458" i="27"/>
  <c r="G149" i="4"/>
  <c r="F149"/>
  <c r="P459"/>
  <c r="G459"/>
  <c r="F459"/>
  <c r="H459"/>
  <c r="I459"/>
  <c r="N459"/>
  <c r="K459"/>
  <c r="E459"/>
  <c r="J459"/>
  <c r="R459"/>
  <c r="O459"/>
  <c r="M459"/>
  <c r="L459"/>
  <c r="Q459"/>
  <c r="D459"/>
  <c r="E459" i="20"/>
  <c r="D459"/>
  <c r="AO459" i="9"/>
  <c r="D460"/>
  <c r="D461"/>
  <c r="D459"/>
  <c r="D459" i="27"/>
  <c r="E459"/>
  <c r="AH459" i="24"/>
  <c r="N459"/>
  <c r="X459"/>
  <c r="D459"/>
  <c r="G458" i="27"/>
  <c r="L458" s="1"/>
  <c r="AP458"/>
  <c r="O458"/>
  <c r="T458" s="1"/>
  <c r="B460" i="24"/>
  <c r="B460" i="25"/>
  <c r="D460" s="1"/>
  <c r="B460" i="12"/>
  <c r="B460" i="9"/>
  <c r="B460" i="27"/>
  <c r="B460" i="26"/>
  <c r="D460" s="1"/>
  <c r="B460" i="23"/>
  <c r="D460" s="1"/>
  <c r="B460" i="14"/>
  <c r="C460" s="1"/>
  <c r="B460" i="4"/>
  <c r="B460" i="16"/>
  <c r="B460" i="20"/>
  <c r="B460" i="17"/>
  <c r="D460" s="1"/>
  <c r="AE459" i="26"/>
  <c r="L466" i="9"/>
  <c r="AB458"/>
  <c r="AT153" i="25"/>
  <c r="AS154"/>
  <c r="D459" i="16"/>
  <c r="E459"/>
  <c r="F459" i="25"/>
  <c r="AF459"/>
  <c r="AE459"/>
  <c r="AO459"/>
  <c r="AO459" i="26"/>
  <c r="F459"/>
  <c r="K459" s="1"/>
  <c r="AN459"/>
  <c r="AS459" s="1"/>
  <c r="AF459"/>
  <c r="N459"/>
  <c r="S459" s="1"/>
  <c r="G456" i="12"/>
  <c r="M470" s="1"/>
  <c r="G458"/>
  <c r="AE470" s="1"/>
  <c r="G457"/>
  <c r="V470" s="1"/>
  <c r="AN459" i="25"/>
  <c r="AS459" s="1"/>
  <c r="B461" i="30"/>
  <c r="D462" i="1"/>
  <c r="AQ99" i="9"/>
  <c r="AT98"/>
  <c r="AV98" s="1"/>
  <c r="AR166" i="26"/>
  <c r="AT166" s="1"/>
  <c r="J464"/>
  <c r="H465"/>
  <c r="O464"/>
  <c r="P465"/>
  <c r="R464"/>
  <c r="AR154" i="25"/>
  <c r="AU160" i="27"/>
  <c r="AS169"/>
  <c r="AK105" i="25"/>
  <c r="AL105" s="1"/>
  <c r="K472" i="27"/>
  <c r="I473"/>
  <c r="S472"/>
  <c r="Q473"/>
  <c r="P466"/>
  <c r="E149" i="4"/>
  <c r="D149"/>
  <c r="M149"/>
  <c r="K149"/>
  <c r="L149"/>
  <c r="AD120" i="27"/>
  <c r="X121"/>
  <c r="W122" s="1"/>
  <c r="AB122" s="1"/>
  <c r="Z121"/>
  <c r="AE163" i="26"/>
  <c r="AF163"/>
  <c r="AG160" i="27"/>
  <c r="AF160"/>
  <c r="AH98"/>
  <c r="AJ98" s="1"/>
  <c r="AL98" s="1"/>
  <c r="AI98"/>
  <c r="AG102" i="26"/>
  <c r="AI102" s="1"/>
  <c r="AJ103" s="1"/>
  <c r="AH102"/>
  <c r="AK102"/>
  <c r="AL102" s="1"/>
  <c r="AJ106" i="25"/>
  <c r="Q147" i="16"/>
  <c r="T147" s="1"/>
  <c r="V146"/>
  <c r="U147"/>
  <c r="AB106" i="24"/>
  <c r="Z107" s="1"/>
  <c r="AJ101"/>
  <c r="AE106"/>
  <c r="AC106"/>
  <c r="R105"/>
  <c r="Q106" s="1"/>
  <c r="U105"/>
  <c r="S105"/>
  <c r="P148" i="16"/>
  <c r="R148"/>
  <c r="AK101" i="24"/>
  <c r="AM101" s="1"/>
  <c r="O148" i="16"/>
  <c r="U166" i="27"/>
  <c r="T167"/>
  <c r="E149" i="16"/>
  <c r="D149"/>
  <c r="AP100" i="24"/>
  <c r="K103"/>
  <c r="M167" i="27"/>
  <c r="S167"/>
  <c r="K168"/>
  <c r="L169" s="1"/>
  <c r="O168"/>
  <c r="T168" s="1"/>
  <c r="T166" i="26"/>
  <c r="L167"/>
  <c r="N169"/>
  <c r="S169" s="1"/>
  <c r="J168"/>
  <c r="K169" s="1"/>
  <c r="R167"/>
  <c r="P168" i="25"/>
  <c r="O169" s="1"/>
  <c r="R167"/>
  <c r="N168"/>
  <c r="AE159"/>
  <c r="J103" i="24"/>
  <c r="H168" i="25"/>
  <c r="J168" s="1"/>
  <c r="K169" s="1"/>
  <c r="T166"/>
  <c r="L167"/>
  <c r="I183"/>
  <c r="G104" i="24"/>
  <c r="I104" s="1"/>
  <c r="F104"/>
  <c r="H150" i="23"/>
  <c r="F151"/>
  <c r="P151"/>
  <c r="J149"/>
  <c r="K149" s="1"/>
  <c r="M149" s="1"/>
  <c r="V89"/>
  <c r="S89"/>
  <c r="T89" s="1"/>
  <c r="R89"/>
  <c r="R108" i="20"/>
  <c r="P109"/>
  <c r="Q109" s="1"/>
  <c r="AC86"/>
  <c r="Y86"/>
  <c r="AB86" s="1"/>
  <c r="P84" i="14"/>
  <c r="O85" s="1"/>
  <c r="M86" s="1"/>
  <c r="N86" s="1"/>
  <c r="L104" i="20"/>
  <c r="M104" s="1"/>
  <c r="L80" i="17"/>
  <c r="H105" i="20"/>
  <c r="W106" s="1"/>
  <c r="AK80" i="16"/>
  <c r="AM80" s="1"/>
  <c r="AF81"/>
  <c r="AG81"/>
  <c r="AD82"/>
  <c r="Z82"/>
  <c r="G148"/>
  <c r="N146"/>
  <c r="H148"/>
  <c r="I147"/>
  <c r="L147" s="1"/>
  <c r="M147"/>
  <c r="J148"/>
  <c r="N79" i="17"/>
  <c r="AS150"/>
  <c r="AU150" s="1"/>
  <c r="AT150" s="1"/>
  <c r="BC95"/>
  <c r="AY95"/>
  <c r="AP84"/>
  <c r="AR84" s="1"/>
  <c r="AQ84"/>
  <c r="AN85" s="1"/>
  <c r="AM84"/>
  <c r="AO85"/>
  <c r="AK85"/>
  <c r="AE79"/>
  <c r="J80"/>
  <c r="O80" s="1"/>
  <c r="Q80" s="1"/>
  <c r="V80"/>
  <c r="U80"/>
  <c r="W80" s="1"/>
  <c r="Y80"/>
  <c r="AC80"/>
  <c r="G81"/>
  <c r="I80"/>
  <c r="F180"/>
  <c r="C150" i="14"/>
  <c r="J149" i="4"/>
  <c r="Q149"/>
  <c r="R149"/>
  <c r="I149"/>
  <c r="P149"/>
  <c r="N149"/>
  <c r="O149"/>
  <c r="H149"/>
  <c r="B150"/>
  <c r="A151" i="1"/>
  <c r="N164" i="30" l="1"/>
  <c r="O164" s="1"/>
  <c r="M165"/>
  <c r="AO174" i="26"/>
  <c r="AN174"/>
  <c r="AS174" s="1"/>
  <c r="AO164" i="27"/>
  <c r="AT164" s="1"/>
  <c r="AP164"/>
  <c r="AO162" i="25"/>
  <c r="AN162"/>
  <c r="AS162" s="1"/>
  <c r="P163" i="30"/>
  <c r="P164" s="1"/>
  <c r="U164" s="1"/>
  <c r="W163"/>
  <c r="X163" s="1"/>
  <c r="V164"/>
  <c r="AO459" i="27"/>
  <c r="V456" i="12"/>
  <c r="V387" i="30"/>
  <c r="W386"/>
  <c r="X386" s="1"/>
  <c r="AG330" i="27"/>
  <c r="AF330"/>
  <c r="AT154" i="25"/>
  <c r="AE460" i="26"/>
  <c r="AJ460" s="1"/>
  <c r="AN460" i="25"/>
  <c r="AE460"/>
  <c r="AE456" i="12"/>
  <c r="M456"/>
  <c r="K463" i="30"/>
  <c r="J460"/>
  <c r="F460"/>
  <c r="F459"/>
  <c r="T463"/>
  <c r="S460"/>
  <c r="B462"/>
  <c r="D463" i="1"/>
  <c r="D460" i="20"/>
  <c r="E460"/>
  <c r="O460" i="4"/>
  <c r="G460"/>
  <c r="F460"/>
  <c r="H460"/>
  <c r="N460"/>
  <c r="J460"/>
  <c r="I460"/>
  <c r="R460"/>
  <c r="E460"/>
  <c r="K460"/>
  <c r="Q460"/>
  <c r="P460"/>
  <c r="M460"/>
  <c r="D460"/>
  <c r="L460"/>
  <c r="E460" i="27"/>
  <c r="D460"/>
  <c r="H458" i="12"/>
  <c r="AF470" s="1"/>
  <c r="H457"/>
  <c r="W470" s="1"/>
  <c r="H456"/>
  <c r="N470" s="1"/>
  <c r="AH460" i="24"/>
  <c r="N460"/>
  <c r="X460"/>
  <c r="D460"/>
  <c r="G459" i="27"/>
  <c r="L459" s="1"/>
  <c r="AP459"/>
  <c r="O459"/>
  <c r="T459" s="1"/>
  <c r="AG459" i="9"/>
  <c r="AG470"/>
  <c r="G150" i="4"/>
  <c r="F150"/>
  <c r="B461" i="24"/>
  <c r="B461" i="9"/>
  <c r="B461" i="25"/>
  <c r="D461" s="1"/>
  <c r="B461" i="23"/>
  <c r="D461" s="1"/>
  <c r="B461" i="14"/>
  <c r="C461" s="1"/>
  <c r="B461" i="16"/>
  <c r="B461" i="4"/>
  <c r="B461" i="12"/>
  <c r="B461" i="27"/>
  <c r="B461" i="26"/>
  <c r="D461" s="1"/>
  <c r="B461" i="20"/>
  <c r="B461" i="17"/>
  <c r="D461" s="1"/>
  <c r="E460" i="16"/>
  <c r="D460"/>
  <c r="AF460" i="26"/>
  <c r="AN460"/>
  <c r="AS460" s="1"/>
  <c r="F460"/>
  <c r="K460" s="1"/>
  <c r="AO460"/>
  <c r="N460"/>
  <c r="S460" s="1"/>
  <c r="AO460" i="9"/>
  <c r="E460"/>
  <c r="R470" s="1"/>
  <c r="E461"/>
  <c r="AH470" s="1"/>
  <c r="E459"/>
  <c r="AO460" i="25"/>
  <c r="AF460"/>
  <c r="F460"/>
  <c r="K460" s="1"/>
  <c r="Y459" i="9"/>
  <c r="I470"/>
  <c r="Y462"/>
  <c r="I459"/>
  <c r="Q459"/>
  <c r="Q470"/>
  <c r="AU99"/>
  <c r="AS99"/>
  <c r="AR99"/>
  <c r="AR167" i="26"/>
  <c r="AT167" s="1"/>
  <c r="R465"/>
  <c r="P466"/>
  <c r="O465"/>
  <c r="H466"/>
  <c r="J465"/>
  <c r="S168" i="25"/>
  <c r="AR155"/>
  <c r="AU161" i="27"/>
  <c r="AS170"/>
  <c r="AH106" i="25"/>
  <c r="AG106"/>
  <c r="AI106" s="1"/>
  <c r="AJ107" s="1"/>
  <c r="P467" i="27"/>
  <c r="Q474"/>
  <c r="S473"/>
  <c r="I474"/>
  <c r="K473"/>
  <c r="S108" i="20"/>
  <c r="U108" s="1"/>
  <c r="E150" i="4"/>
  <c r="D150"/>
  <c r="L150"/>
  <c r="M150"/>
  <c r="K150"/>
  <c r="Y122" i="27"/>
  <c r="AA122" s="1"/>
  <c r="Z122"/>
  <c r="X122"/>
  <c r="W123" s="1"/>
  <c r="AB123" s="1"/>
  <c r="AO101" i="24"/>
  <c r="AC122" i="27"/>
  <c r="AG161"/>
  <c r="AF161"/>
  <c r="AE164" i="26"/>
  <c r="AF164"/>
  <c r="AK99" i="27"/>
  <c r="AG103" i="26"/>
  <c r="AI103" s="1"/>
  <c r="AK103" s="1"/>
  <c r="AL103" s="1"/>
  <c r="AH103"/>
  <c r="V147" i="16"/>
  <c r="AA107" i="24"/>
  <c r="AC107" s="1"/>
  <c r="AD106"/>
  <c r="AF106" s="1"/>
  <c r="P149" i="16"/>
  <c r="U148"/>
  <c r="Q148"/>
  <c r="Q149" s="1"/>
  <c r="P106" i="24"/>
  <c r="AB107"/>
  <c r="AA108" s="1"/>
  <c r="O149" i="16"/>
  <c r="AM98" i="27"/>
  <c r="AI99"/>
  <c r="AH99"/>
  <c r="AJ99" s="1"/>
  <c r="R106" i="24"/>
  <c r="P107" s="1"/>
  <c r="T105"/>
  <c r="V105" s="1"/>
  <c r="Q107"/>
  <c r="U106"/>
  <c r="S106"/>
  <c r="T106" s="1"/>
  <c r="R149" i="16"/>
  <c r="AL101" i="24"/>
  <c r="AK102" s="1"/>
  <c r="AM102" s="1"/>
  <c r="U167" i="27"/>
  <c r="E150" i="16"/>
  <c r="D150"/>
  <c r="L103" i="24"/>
  <c r="K104"/>
  <c r="M168" i="27"/>
  <c r="O169"/>
  <c r="K169"/>
  <c r="L170" s="1"/>
  <c r="S168"/>
  <c r="M169"/>
  <c r="T167" i="26"/>
  <c r="L168"/>
  <c r="R168"/>
  <c r="J169"/>
  <c r="N170"/>
  <c r="P169" i="25"/>
  <c r="O170" s="1"/>
  <c r="R168"/>
  <c r="N169"/>
  <c r="S169" s="1"/>
  <c r="AE160"/>
  <c r="H104" i="24"/>
  <c r="G105" s="1"/>
  <c r="I105" s="1"/>
  <c r="H169" i="25"/>
  <c r="J169" s="1"/>
  <c r="K170" s="1"/>
  <c r="T167"/>
  <c r="L168"/>
  <c r="I184"/>
  <c r="L150" i="23"/>
  <c r="J150"/>
  <c r="K150" s="1"/>
  <c r="G151"/>
  <c r="R109" i="20"/>
  <c r="S109" s="1"/>
  <c r="P110"/>
  <c r="T109"/>
  <c r="O110"/>
  <c r="U89" i="23"/>
  <c r="W89" s="1"/>
  <c r="Q90"/>
  <c r="X87" i="20"/>
  <c r="Z87" s="1"/>
  <c r="AA87" s="1"/>
  <c r="AD86"/>
  <c r="R84" i="14"/>
  <c r="S85" s="1"/>
  <c r="Q85"/>
  <c r="P85"/>
  <c r="R85" s="1"/>
  <c r="S86" s="1"/>
  <c r="G106" i="20"/>
  <c r="L105"/>
  <c r="I105"/>
  <c r="H106" s="1"/>
  <c r="W107" s="1"/>
  <c r="G149" i="16"/>
  <c r="AI81"/>
  <c r="AH81"/>
  <c r="AL81"/>
  <c r="Y83"/>
  <c r="AA83" s="1"/>
  <c r="AC82"/>
  <c r="AE82" s="1"/>
  <c r="X83"/>
  <c r="N147"/>
  <c r="H149"/>
  <c r="M148"/>
  <c r="I148"/>
  <c r="L148" s="1"/>
  <c r="J149"/>
  <c r="K80" i="17"/>
  <c r="M80" s="1"/>
  <c r="N80" s="1"/>
  <c r="AS151"/>
  <c r="AV96"/>
  <c r="AW97" s="1"/>
  <c r="AZ96"/>
  <c r="BA97" s="1"/>
  <c r="AJ85"/>
  <c r="AL85" s="1"/>
  <c r="AM85" s="1"/>
  <c r="AI86"/>
  <c r="AH86" s="1"/>
  <c r="AG87" s="1"/>
  <c r="S80"/>
  <c r="P81"/>
  <c r="T81"/>
  <c r="AB80"/>
  <c r="AD80" s="1"/>
  <c r="AF80" s="1"/>
  <c r="X80"/>
  <c r="Z80" s="1"/>
  <c r="AA80" s="1"/>
  <c r="H81"/>
  <c r="F181"/>
  <c r="C151" i="14"/>
  <c r="B151" i="4"/>
  <c r="J150"/>
  <c r="P150"/>
  <c r="N150"/>
  <c r="I150"/>
  <c r="R150"/>
  <c r="O150"/>
  <c r="H150"/>
  <c r="Q150"/>
  <c r="A152" i="1"/>
  <c r="W164" i="30" l="1"/>
  <c r="X164" s="1"/>
  <c r="V165"/>
  <c r="AO163" i="25"/>
  <c r="AN163"/>
  <c r="AS163" s="1"/>
  <c r="AO175" i="26"/>
  <c r="AN175"/>
  <c r="AS175" s="1"/>
  <c r="AP165" i="27"/>
  <c r="AO165"/>
  <c r="AT165" s="1"/>
  <c r="M166" i="30"/>
  <c r="N165"/>
  <c r="O165" s="1"/>
  <c r="Y163"/>
  <c r="Y164" s="1"/>
  <c r="AT155" i="25"/>
  <c r="W456" i="12"/>
  <c r="Y456" s="1"/>
  <c r="Z456" s="1"/>
  <c r="AG331" i="27"/>
  <c r="AF331"/>
  <c r="V388" i="30"/>
  <c r="W387"/>
  <c r="X387" s="1"/>
  <c r="N456" i="12"/>
  <c r="P456" s="1"/>
  <c r="Q456" s="1"/>
  <c r="AF456"/>
  <c r="AH456" s="1"/>
  <c r="AI456" s="1"/>
  <c r="AO460" i="27"/>
  <c r="J463" i="30"/>
  <c r="K460"/>
  <c r="G460"/>
  <c r="G459"/>
  <c r="S463"/>
  <c r="T460"/>
  <c r="O460"/>
  <c r="G151" i="4"/>
  <c r="F151"/>
  <c r="R459" i="9"/>
  <c r="Z459"/>
  <c r="Z462"/>
  <c r="J470"/>
  <c r="AO461" i="26"/>
  <c r="F461"/>
  <c r="K461" s="1"/>
  <c r="AN461"/>
  <c r="AS461" s="1"/>
  <c r="AE461"/>
  <c r="AF461"/>
  <c r="N461"/>
  <c r="S461" s="1"/>
  <c r="D461" i="12"/>
  <c r="D463"/>
  <c r="D462"/>
  <c r="D461" i="16"/>
  <c r="E461"/>
  <c r="AO461" i="9"/>
  <c r="F461"/>
  <c r="AI470" s="1"/>
  <c r="F459"/>
  <c r="F460"/>
  <c r="S470" s="1"/>
  <c r="G460" i="27"/>
  <c r="L460" s="1"/>
  <c r="AP460"/>
  <c r="O460"/>
  <c r="T460" s="1"/>
  <c r="B462" i="12"/>
  <c r="B462" i="27"/>
  <c r="B462" i="26"/>
  <c r="D462" s="1"/>
  <c r="B462" i="23"/>
  <c r="D462" s="1"/>
  <c r="B462" i="20"/>
  <c r="B462" i="17"/>
  <c r="D462" s="1"/>
  <c r="B462" i="24"/>
  <c r="B462" i="9"/>
  <c r="B462" i="25"/>
  <c r="D462" s="1"/>
  <c r="B462" i="14"/>
  <c r="C462" s="1"/>
  <c r="B462" i="16"/>
  <c r="B462" i="4"/>
  <c r="J459" i="9"/>
  <c r="E461" i="20"/>
  <c r="D461"/>
  <c r="E461" i="27"/>
  <c r="D461"/>
  <c r="D461" i="4"/>
  <c r="G461"/>
  <c r="F461"/>
  <c r="E461"/>
  <c r="P461"/>
  <c r="I461"/>
  <c r="R461"/>
  <c r="Q461"/>
  <c r="L461"/>
  <c r="K461"/>
  <c r="J461"/>
  <c r="O461"/>
  <c r="M461"/>
  <c r="H461"/>
  <c r="N461"/>
  <c r="AO461" i="25"/>
  <c r="AF461"/>
  <c r="F461"/>
  <c r="K461" s="1"/>
  <c r="AE461"/>
  <c r="AN461"/>
  <c r="AS461" s="1"/>
  <c r="AH461" i="24"/>
  <c r="N461"/>
  <c r="X461"/>
  <c r="D461"/>
  <c r="AH459" i="9"/>
  <c r="AI459" s="1"/>
  <c r="D464" i="1"/>
  <c r="B463" i="30"/>
  <c r="AT99" i="9"/>
  <c r="AV99" s="1"/>
  <c r="AQ100"/>
  <c r="AR168" i="26"/>
  <c r="AT168" s="1"/>
  <c r="J466"/>
  <c r="H467"/>
  <c r="O466"/>
  <c r="P467"/>
  <c r="R466"/>
  <c r="AR156" i="25"/>
  <c r="AN101" i="24"/>
  <c r="AP101" s="1"/>
  <c r="AU162" i="27"/>
  <c r="AS171"/>
  <c r="AK106" i="25"/>
  <c r="AH107" s="1"/>
  <c r="X123" i="27"/>
  <c r="W124" s="1"/>
  <c r="I475"/>
  <c r="K474"/>
  <c r="Q475"/>
  <c r="S474"/>
  <c r="P468"/>
  <c r="E151" i="4"/>
  <c r="D151"/>
  <c r="M151"/>
  <c r="K151"/>
  <c r="L151"/>
  <c r="AD122" i="27"/>
  <c r="Y123"/>
  <c r="AA123" s="1"/>
  <c r="AC123" s="1"/>
  <c r="Z123"/>
  <c r="AF162"/>
  <c r="AG162"/>
  <c r="AF165" i="26"/>
  <c r="AE165"/>
  <c r="AJ104"/>
  <c r="AH104"/>
  <c r="AG104"/>
  <c r="AI104" s="1"/>
  <c r="T148" i="16"/>
  <c r="V148" s="1"/>
  <c r="AD107" i="24"/>
  <c r="AE108" s="1"/>
  <c r="U149" i="16"/>
  <c r="AE107" i="24"/>
  <c r="T149" i="16"/>
  <c r="AJ102" i="24"/>
  <c r="AL102" s="1"/>
  <c r="AN102" s="1"/>
  <c r="U168" i="27"/>
  <c r="O150" i="16"/>
  <c r="AK100" i="27"/>
  <c r="AL99"/>
  <c r="R107" i="24"/>
  <c r="Q108" s="1"/>
  <c r="Z108"/>
  <c r="AB108" s="1"/>
  <c r="AC108"/>
  <c r="V106"/>
  <c r="U107"/>
  <c r="S107"/>
  <c r="P150" i="16"/>
  <c r="Q150" s="1"/>
  <c r="R150"/>
  <c r="E151"/>
  <c r="D151"/>
  <c r="F105" i="24"/>
  <c r="H105" s="1"/>
  <c r="F106" s="1"/>
  <c r="T169" i="27"/>
  <c r="S169"/>
  <c r="K170"/>
  <c r="O170"/>
  <c r="T170" s="1"/>
  <c r="T168" i="26"/>
  <c r="L169"/>
  <c r="N171"/>
  <c r="J170"/>
  <c r="R169"/>
  <c r="P170" i="25"/>
  <c r="O171" s="1"/>
  <c r="R169"/>
  <c r="N170"/>
  <c r="S170" s="1"/>
  <c r="AE161"/>
  <c r="J104" i="24"/>
  <c r="T168" i="25"/>
  <c r="H170"/>
  <c r="J170" s="1"/>
  <c r="L169"/>
  <c r="I185"/>
  <c r="AO102" i="24"/>
  <c r="M150" i="23"/>
  <c r="L151"/>
  <c r="P152"/>
  <c r="H151"/>
  <c r="G152" s="1"/>
  <c r="F152"/>
  <c r="I151"/>
  <c r="V90"/>
  <c r="S90"/>
  <c r="T90" s="1"/>
  <c r="R90"/>
  <c r="U109" i="20"/>
  <c r="Q110"/>
  <c r="O111"/>
  <c r="T110"/>
  <c r="Y87"/>
  <c r="AB87" s="1"/>
  <c r="AC87"/>
  <c r="L81" i="17"/>
  <c r="T84" i="14"/>
  <c r="T85" s="1"/>
  <c r="O86"/>
  <c r="M87" s="1"/>
  <c r="N87" s="1"/>
  <c r="Q86"/>
  <c r="R80" i="17"/>
  <c r="J105" i="20"/>
  <c r="K105" s="1"/>
  <c r="G107"/>
  <c r="I106"/>
  <c r="AG82" i="16"/>
  <c r="AF82"/>
  <c r="AK81"/>
  <c r="AM81" s="1"/>
  <c r="AD83"/>
  <c r="Z83"/>
  <c r="G150"/>
  <c r="M149"/>
  <c r="I149"/>
  <c r="L149" s="1"/>
  <c r="N148"/>
  <c r="H150"/>
  <c r="J150"/>
  <c r="AU151" i="17"/>
  <c r="AT151" s="1"/>
  <c r="AS152" s="1"/>
  <c r="AU152" s="1"/>
  <c r="AT152" s="1"/>
  <c r="BB96"/>
  <c r="BD96" s="1"/>
  <c r="AX96"/>
  <c r="AJ86"/>
  <c r="AP85"/>
  <c r="AR85" s="1"/>
  <c r="AQ85"/>
  <c r="AN86" s="1"/>
  <c r="AO86"/>
  <c r="AK86"/>
  <c r="AE80"/>
  <c r="J81"/>
  <c r="V81"/>
  <c r="AC81"/>
  <c r="U81"/>
  <c r="W81" s="1"/>
  <c r="Y81"/>
  <c r="G82"/>
  <c r="I81"/>
  <c r="F182"/>
  <c r="C152" i="14"/>
  <c r="B152" i="4"/>
  <c r="H151"/>
  <c r="R151"/>
  <c r="N151"/>
  <c r="P151"/>
  <c r="Q151"/>
  <c r="I151"/>
  <c r="J151"/>
  <c r="O151"/>
  <c r="A153" i="1"/>
  <c r="AO176" i="26" l="1"/>
  <c r="AN176"/>
  <c r="AS176" s="1"/>
  <c r="AO164" i="25"/>
  <c r="AN164"/>
  <c r="W165" i="30"/>
  <c r="X165" s="1"/>
  <c r="V166"/>
  <c r="Y165"/>
  <c r="N166"/>
  <c r="O166" s="1"/>
  <c r="M167"/>
  <c r="AO166" i="27"/>
  <c r="AT166" s="1"/>
  <c r="AP166"/>
  <c r="P165" i="30"/>
  <c r="P166" s="1"/>
  <c r="K459" i="9"/>
  <c r="V389" i="30"/>
  <c r="W388"/>
  <c r="X388" s="1"/>
  <c r="AG332" i="27"/>
  <c r="AF332"/>
  <c r="S459" i="9"/>
  <c r="AA459"/>
  <c r="U463" i="30"/>
  <c r="U460"/>
  <c r="O461"/>
  <c r="D464"/>
  <c r="T467" s="1"/>
  <c r="D463"/>
  <c r="L463"/>
  <c r="L460"/>
  <c r="AT156" i="25"/>
  <c r="AS157"/>
  <c r="AU100" i="9"/>
  <c r="B463" i="12"/>
  <c r="B463" i="27"/>
  <c r="B463" i="26"/>
  <c r="D463" s="1"/>
  <c r="B463" i="14"/>
  <c r="C463" s="1"/>
  <c r="B463" i="16"/>
  <c r="B463" i="4"/>
  <c r="B463" i="24"/>
  <c r="B463" i="9"/>
  <c r="B463" i="25"/>
  <c r="D463" s="1"/>
  <c r="B463" i="23"/>
  <c r="D463" s="1"/>
  <c r="B463" i="20"/>
  <c r="B463" i="17"/>
  <c r="D463" s="1"/>
  <c r="AP461" i="27"/>
  <c r="G461"/>
  <c r="L461" s="1"/>
  <c r="AO461"/>
  <c r="AT461" s="1"/>
  <c r="O461"/>
  <c r="T461" s="1"/>
  <c r="D462" i="16"/>
  <c r="E462"/>
  <c r="AN462" i="25"/>
  <c r="AS462" s="1"/>
  <c r="AO462"/>
  <c r="AE462"/>
  <c r="AJ462" s="1"/>
  <c r="AF462"/>
  <c r="F462"/>
  <c r="K462" s="1"/>
  <c r="X462" i="24"/>
  <c r="D462"/>
  <c r="AH462"/>
  <c r="N462"/>
  <c r="E462" i="20"/>
  <c r="D462"/>
  <c r="AN462" i="26"/>
  <c r="AS462" s="1"/>
  <c r="F462"/>
  <c r="K462" s="1"/>
  <c r="AO462"/>
  <c r="AF462"/>
  <c r="AE462"/>
  <c r="AJ462" s="1"/>
  <c r="N462"/>
  <c r="S462" s="1"/>
  <c r="E463" i="12"/>
  <c r="AC475" s="1"/>
  <c r="E462"/>
  <c r="T475" s="1"/>
  <c r="E461"/>
  <c r="K475" s="1"/>
  <c r="K470" i="9"/>
  <c r="AA462"/>
  <c r="AB461" i="12"/>
  <c r="AB475"/>
  <c r="G152" i="4"/>
  <c r="F152"/>
  <c r="B464" i="30"/>
  <c r="D465" i="1"/>
  <c r="D462" i="4"/>
  <c r="G462"/>
  <c r="F462"/>
  <c r="E462"/>
  <c r="H462"/>
  <c r="Q462"/>
  <c r="L462"/>
  <c r="J462"/>
  <c r="O462"/>
  <c r="N462"/>
  <c r="P462"/>
  <c r="R462"/>
  <c r="I462"/>
  <c r="K462"/>
  <c r="M462"/>
  <c r="AO462" i="9"/>
  <c r="G461"/>
  <c r="AJ470" s="1"/>
  <c r="G459"/>
  <c r="L459" s="1"/>
  <c r="N459" s="1"/>
  <c r="O459" s="1"/>
  <c r="G460"/>
  <c r="T470" s="1"/>
  <c r="D462" i="27"/>
  <c r="E462"/>
  <c r="S461" i="12"/>
  <c r="S475"/>
  <c r="J461"/>
  <c r="J475"/>
  <c r="AR100" i="9"/>
  <c r="AS100"/>
  <c r="AR169" i="26"/>
  <c r="AT169" s="1"/>
  <c r="R467"/>
  <c r="P468"/>
  <c r="O467"/>
  <c r="H468"/>
  <c r="J467"/>
  <c r="AR157" i="25"/>
  <c r="AG107"/>
  <c r="AI107" s="1"/>
  <c r="AJ108" s="1"/>
  <c r="AU163" i="27"/>
  <c r="AS172"/>
  <c r="AL106" i="25"/>
  <c r="P469" i="27"/>
  <c r="S475"/>
  <c r="Q476"/>
  <c r="K475"/>
  <c r="I476"/>
  <c r="E152" i="4"/>
  <c r="D152"/>
  <c r="L152"/>
  <c r="M152"/>
  <c r="K152"/>
  <c r="AB124" i="27"/>
  <c r="AD123"/>
  <c r="Y124"/>
  <c r="AA124" s="1"/>
  <c r="AC124" s="1"/>
  <c r="X124"/>
  <c r="W125" s="1"/>
  <c r="Z124"/>
  <c r="AF166" i="26"/>
  <c r="AE166"/>
  <c r="AF163" i="27"/>
  <c r="AG163"/>
  <c r="AK104" i="26"/>
  <c r="AG105" s="1"/>
  <c r="AI105" s="1"/>
  <c r="AJ106" s="1"/>
  <c r="G106" i="24"/>
  <c r="I106" s="1"/>
  <c r="AJ105" i="26"/>
  <c r="AF107" i="24"/>
  <c r="AL104" i="26"/>
  <c r="V149" i="16"/>
  <c r="U150"/>
  <c r="R151"/>
  <c r="AJ103" i="24"/>
  <c r="AK103"/>
  <c r="AM103" s="1"/>
  <c r="T107"/>
  <c r="V107" s="1"/>
  <c r="AM99" i="27"/>
  <c r="AH100"/>
  <c r="AJ100" s="1"/>
  <c r="AI100"/>
  <c r="AD108" i="24"/>
  <c r="AA109"/>
  <c r="Z109"/>
  <c r="S108"/>
  <c r="P108"/>
  <c r="R108" s="1"/>
  <c r="P151" i="16"/>
  <c r="Q151" s="1"/>
  <c r="T150"/>
  <c r="O151"/>
  <c r="E152"/>
  <c r="D152"/>
  <c r="J105" i="24"/>
  <c r="U169" i="27"/>
  <c r="M170"/>
  <c r="L171"/>
  <c r="O171"/>
  <c r="K171"/>
  <c r="L172" s="1"/>
  <c r="S170"/>
  <c r="T169" i="26"/>
  <c r="S170"/>
  <c r="L170"/>
  <c r="R170"/>
  <c r="S171" s="1"/>
  <c r="J171"/>
  <c r="N172"/>
  <c r="L104" i="24"/>
  <c r="K105"/>
  <c r="N171" i="25"/>
  <c r="P171"/>
  <c r="O172" s="1"/>
  <c r="R170"/>
  <c r="AE162"/>
  <c r="T169"/>
  <c r="H171"/>
  <c r="J171" s="1"/>
  <c r="L170"/>
  <c r="K172"/>
  <c r="I186"/>
  <c r="AP102" i="24"/>
  <c r="H152" i="23"/>
  <c r="G153" s="1"/>
  <c r="I152"/>
  <c r="J151"/>
  <c r="K151" s="1"/>
  <c r="M151" s="1"/>
  <c r="P111" i="20"/>
  <c r="O112" s="1"/>
  <c r="R110"/>
  <c r="P153" i="23"/>
  <c r="F153"/>
  <c r="U90"/>
  <c r="W90" s="1"/>
  <c r="Q91"/>
  <c r="X88" i="20"/>
  <c r="Z88" s="1"/>
  <c r="AA88" s="1"/>
  <c r="AD87"/>
  <c r="P86" i="14"/>
  <c r="R86" s="1"/>
  <c r="S87" s="1"/>
  <c r="O81" i="17"/>
  <c r="Q81" s="1"/>
  <c r="S81" s="1"/>
  <c r="H107" i="20"/>
  <c r="W108" s="1"/>
  <c r="J106"/>
  <c r="K106" s="1"/>
  <c r="AI82" i="16"/>
  <c r="AH82"/>
  <c r="AL82"/>
  <c r="Y84"/>
  <c r="AA84" s="1"/>
  <c r="AC83"/>
  <c r="AE83" s="1"/>
  <c r="X84"/>
  <c r="G151"/>
  <c r="N149"/>
  <c r="M150"/>
  <c r="I150"/>
  <c r="J151"/>
  <c r="H151"/>
  <c r="K81" i="17"/>
  <c r="M81" s="1"/>
  <c r="N81" s="1"/>
  <c r="AS153"/>
  <c r="AY96"/>
  <c r="BC96"/>
  <c r="AL86"/>
  <c r="AM86" s="1"/>
  <c r="AI87"/>
  <c r="AH87" s="1"/>
  <c r="AG88" s="1"/>
  <c r="T82"/>
  <c r="X81"/>
  <c r="Z81" s="1"/>
  <c r="AE81" s="1"/>
  <c r="AB81"/>
  <c r="AD81" s="1"/>
  <c r="AF81" s="1"/>
  <c r="H82"/>
  <c r="F183"/>
  <c r="C153" i="14"/>
  <c r="B153" i="4"/>
  <c r="P152"/>
  <c r="Q152"/>
  <c r="N152"/>
  <c r="J152"/>
  <c r="O152"/>
  <c r="I152"/>
  <c r="R152"/>
  <c r="H152"/>
  <c r="A154" i="1"/>
  <c r="AC461" i="12" l="1"/>
  <c r="W166" i="30"/>
  <c r="X166" s="1"/>
  <c r="V167"/>
  <c r="AO167" i="27"/>
  <c r="AT167" s="1"/>
  <c r="AP167"/>
  <c r="N167" i="30"/>
  <c r="O167" s="1"/>
  <c r="M168"/>
  <c r="Y166"/>
  <c r="AN165" i="25"/>
  <c r="AS165" s="1"/>
  <c r="AO165"/>
  <c r="AN177" i="26"/>
  <c r="AO177"/>
  <c r="T459" i="9"/>
  <c r="V459" s="1"/>
  <c r="W459" s="1"/>
  <c r="AF333" i="27"/>
  <c r="AG333"/>
  <c r="W389" i="30"/>
  <c r="X389" s="1"/>
  <c r="V390"/>
  <c r="AK107" i="25"/>
  <c r="AL107" s="1"/>
  <c r="AJ459" i="9"/>
  <c r="AL459" s="1"/>
  <c r="AM459" s="1"/>
  <c r="AB459"/>
  <c r="AD459"/>
  <c r="AE459" s="1"/>
  <c r="K467" i="30"/>
  <c r="I464"/>
  <c r="E464"/>
  <c r="E463"/>
  <c r="G153" i="4"/>
  <c r="F153"/>
  <c r="AT157" i="25"/>
  <c r="AS158"/>
  <c r="B464" i="12"/>
  <c r="B464" i="9"/>
  <c r="B464" i="25"/>
  <c r="D464" s="1"/>
  <c r="B464" i="14"/>
  <c r="C464" s="1"/>
  <c r="B464" i="16"/>
  <c r="B464" i="17"/>
  <c r="D464" s="1"/>
  <c r="B464" i="24"/>
  <c r="B464" i="27"/>
  <c r="B464" i="26"/>
  <c r="D464" s="1"/>
  <c r="B464" i="23"/>
  <c r="D464" s="1"/>
  <c r="B464" i="20"/>
  <c r="B464" i="4"/>
  <c r="AO463" i="9"/>
  <c r="D465"/>
  <c r="D463"/>
  <c r="D464"/>
  <c r="Q463" i="4"/>
  <c r="G463"/>
  <c r="F463"/>
  <c r="E463"/>
  <c r="M463"/>
  <c r="I463"/>
  <c r="N463"/>
  <c r="K463"/>
  <c r="H463"/>
  <c r="D463"/>
  <c r="J463"/>
  <c r="O463"/>
  <c r="R463"/>
  <c r="L463"/>
  <c r="P463"/>
  <c r="E463" i="27"/>
  <c r="D463"/>
  <c r="K461" i="12"/>
  <c r="T461"/>
  <c r="AP462" i="27"/>
  <c r="G462"/>
  <c r="L462" s="1"/>
  <c r="AO462"/>
  <c r="O462"/>
  <c r="T462" s="1"/>
  <c r="L470" i="9"/>
  <c r="AB462"/>
  <c r="D466" i="1"/>
  <c r="B465" i="30"/>
  <c r="D463" i="20"/>
  <c r="E463"/>
  <c r="AN463" i="25"/>
  <c r="AS463" s="1"/>
  <c r="AO463"/>
  <c r="F463"/>
  <c r="AF463"/>
  <c r="AE463"/>
  <c r="X463" i="24"/>
  <c r="D463"/>
  <c r="AH463"/>
  <c r="N463"/>
  <c r="D463" i="16"/>
  <c r="E463"/>
  <c r="F463" i="26"/>
  <c r="K463" s="1"/>
  <c r="AN463"/>
  <c r="AS463" s="1"/>
  <c r="AO463"/>
  <c r="AF463"/>
  <c r="AE463"/>
  <c r="AJ463" s="1"/>
  <c r="N463"/>
  <c r="S463" s="1"/>
  <c r="F463" i="12"/>
  <c r="AD475" s="1"/>
  <c r="F462"/>
  <c r="U475" s="1"/>
  <c r="F461"/>
  <c r="L475" s="1"/>
  <c r="AT100" i="9"/>
  <c r="AV100" s="1"/>
  <c r="AQ101"/>
  <c r="AR170" i="26"/>
  <c r="AT170" s="1"/>
  <c r="J468"/>
  <c r="H469"/>
  <c r="O468"/>
  <c r="P469"/>
  <c r="R468"/>
  <c r="AR158" i="25"/>
  <c r="AU164" i="27"/>
  <c r="AS173"/>
  <c r="AB125"/>
  <c r="I477"/>
  <c r="K476"/>
  <c r="Q477"/>
  <c r="S476"/>
  <c r="P470"/>
  <c r="S110" i="20"/>
  <c r="U110" s="1"/>
  <c r="E153" i="4"/>
  <c r="D153"/>
  <c r="M153"/>
  <c r="K153"/>
  <c r="L153"/>
  <c r="AD124" i="27"/>
  <c r="Z125"/>
  <c r="X125"/>
  <c r="W126" s="1"/>
  <c r="Y125"/>
  <c r="AA125" s="1"/>
  <c r="AF167" i="26"/>
  <c r="AE167"/>
  <c r="AG164" i="27"/>
  <c r="AF164"/>
  <c r="AH105" i="26"/>
  <c r="H106" i="24"/>
  <c r="G107" s="1"/>
  <c r="I107" s="1"/>
  <c r="K106"/>
  <c r="AK105" i="26"/>
  <c r="AF108" i="24"/>
  <c r="O152" i="16"/>
  <c r="V150"/>
  <c r="AL103" i="24"/>
  <c r="AJ104" s="1"/>
  <c r="U108"/>
  <c r="AO103"/>
  <c r="L171" i="26"/>
  <c r="P152" i="16"/>
  <c r="Q152" s="1"/>
  <c r="U151"/>
  <c r="AB109" i="24"/>
  <c r="AA110" s="1"/>
  <c r="AK101" i="27"/>
  <c r="AL100"/>
  <c r="AE109" i="24"/>
  <c r="AC109"/>
  <c r="T108"/>
  <c r="V108" s="1"/>
  <c r="Q109"/>
  <c r="P109"/>
  <c r="R152" i="16"/>
  <c r="P82" i="17"/>
  <c r="E153" i="16"/>
  <c r="R153" s="1"/>
  <c r="D153"/>
  <c r="AH108" i="25"/>
  <c r="M171" i="27"/>
  <c r="T171"/>
  <c r="U170"/>
  <c r="T170" i="26"/>
  <c r="S171" i="27"/>
  <c r="K172"/>
  <c r="O172"/>
  <c r="T172" s="1"/>
  <c r="N173" i="26"/>
  <c r="S173" s="1"/>
  <c r="J172"/>
  <c r="K173" s="1"/>
  <c r="R171"/>
  <c r="S172" s="1"/>
  <c r="L105" i="24"/>
  <c r="P172" i="25"/>
  <c r="O173" s="1"/>
  <c r="R171"/>
  <c r="N172"/>
  <c r="S172" s="1"/>
  <c r="S171"/>
  <c r="T170"/>
  <c r="H172"/>
  <c r="J172" s="1"/>
  <c r="K173" s="1"/>
  <c r="L171"/>
  <c r="I187"/>
  <c r="L152" i="23"/>
  <c r="J152"/>
  <c r="K152" s="1"/>
  <c r="I153"/>
  <c r="Q111" i="20"/>
  <c r="R111" s="1"/>
  <c r="S111" s="1"/>
  <c r="T111"/>
  <c r="H153" i="23"/>
  <c r="G154" s="1"/>
  <c r="F154"/>
  <c r="P154"/>
  <c r="V91"/>
  <c r="R91"/>
  <c r="S91"/>
  <c r="T91" s="1"/>
  <c r="Y88" i="20"/>
  <c r="AB88" s="1"/>
  <c r="AC88"/>
  <c r="O87" i="14"/>
  <c r="M88" s="1"/>
  <c r="T86"/>
  <c r="Q87"/>
  <c r="L82" i="17"/>
  <c r="M105" i="20"/>
  <c r="L106"/>
  <c r="L107"/>
  <c r="G108"/>
  <c r="I107"/>
  <c r="AF83" i="16"/>
  <c r="AK82"/>
  <c r="AM82" s="1"/>
  <c r="AG83"/>
  <c r="I151"/>
  <c r="L151" s="1"/>
  <c r="Z84"/>
  <c r="AD84"/>
  <c r="T151"/>
  <c r="G152"/>
  <c r="L150"/>
  <c r="N150" s="1"/>
  <c r="H152"/>
  <c r="J152"/>
  <c r="R81" i="17"/>
  <c r="AU153"/>
  <c r="AT153" s="1"/>
  <c r="AS154" s="1"/>
  <c r="AZ97"/>
  <c r="BA98" s="1"/>
  <c r="AV97"/>
  <c r="AW98" s="1"/>
  <c r="AJ87"/>
  <c r="AP86"/>
  <c r="AR86" s="1"/>
  <c r="AQ86"/>
  <c r="AN87" s="1"/>
  <c r="AO87"/>
  <c r="AK87"/>
  <c r="AA81"/>
  <c r="J82"/>
  <c r="K82" s="1"/>
  <c r="V82"/>
  <c r="AC82"/>
  <c r="U82"/>
  <c r="W82" s="1"/>
  <c r="Y82"/>
  <c r="G83"/>
  <c r="I82"/>
  <c r="F184"/>
  <c r="C154" i="14"/>
  <c r="B154" i="4"/>
  <c r="Q153"/>
  <c r="O153"/>
  <c r="H153"/>
  <c r="I153"/>
  <c r="P153"/>
  <c r="R153"/>
  <c r="N153"/>
  <c r="J153"/>
  <c r="A155" i="1"/>
  <c r="M169" i="30" l="1"/>
  <c r="N168"/>
  <c r="O168" s="1"/>
  <c r="AO168" i="27"/>
  <c r="AT168" s="1"/>
  <c r="AP168"/>
  <c r="W167" i="30"/>
  <c r="X167" s="1"/>
  <c r="V168"/>
  <c r="P167"/>
  <c r="P168" s="1"/>
  <c r="AO178" i="26"/>
  <c r="AN178"/>
  <c r="AS178" s="1"/>
  <c r="AO166" i="25"/>
  <c r="AN166"/>
  <c r="AS166" s="1"/>
  <c r="AG108"/>
  <c r="AI108" s="1"/>
  <c r="AJ109" s="1"/>
  <c r="AT158"/>
  <c r="AE464" i="26"/>
  <c r="V391" i="30"/>
  <c r="W390"/>
  <c r="X390" s="1"/>
  <c r="AG334" i="27"/>
  <c r="AF334"/>
  <c r="L461" i="12"/>
  <c r="AU101" i="9"/>
  <c r="U461" i="12"/>
  <c r="AD461"/>
  <c r="F464" i="30"/>
  <c r="F463"/>
  <c r="R467"/>
  <c r="S464"/>
  <c r="O463"/>
  <c r="I467"/>
  <c r="J464"/>
  <c r="D467" i="1"/>
  <c r="B466" i="30"/>
  <c r="AP463" i="27"/>
  <c r="AO463"/>
  <c r="AT463" s="1"/>
  <c r="G463"/>
  <c r="L463" s="1"/>
  <c r="O463"/>
  <c r="T463" s="1"/>
  <c r="Y463" i="9"/>
  <c r="I474"/>
  <c r="Y466"/>
  <c r="I463"/>
  <c r="L464" i="4"/>
  <c r="G464"/>
  <c r="F464"/>
  <c r="E464"/>
  <c r="N464"/>
  <c r="M464"/>
  <c r="I464"/>
  <c r="D464"/>
  <c r="Q464"/>
  <c r="H464"/>
  <c r="P464"/>
  <c r="O464"/>
  <c r="K464"/>
  <c r="J464"/>
  <c r="R464"/>
  <c r="D464" i="27"/>
  <c r="E464"/>
  <c r="AO464" i="9"/>
  <c r="E465"/>
  <c r="AH474" s="1"/>
  <c r="E463"/>
  <c r="E464"/>
  <c r="R474" s="1"/>
  <c r="G154" i="4"/>
  <c r="F154"/>
  <c r="B465" i="12"/>
  <c r="B465" i="9"/>
  <c r="B465" i="25"/>
  <c r="D465" s="1"/>
  <c r="B465" i="14"/>
  <c r="C465" s="1"/>
  <c r="B465" i="16"/>
  <c r="B465" i="17"/>
  <c r="D465" s="1"/>
  <c r="B465" i="24"/>
  <c r="B465" i="27"/>
  <c r="B465" i="26"/>
  <c r="D465" s="1"/>
  <c r="B465" i="23"/>
  <c r="D465" s="1"/>
  <c r="B465" i="20"/>
  <c r="B465" i="4"/>
  <c r="Q474" i="9"/>
  <c r="Q463"/>
  <c r="R463" s="1"/>
  <c r="AG474"/>
  <c r="AG463"/>
  <c r="E464" i="20"/>
  <c r="D464"/>
  <c r="AN464" i="26"/>
  <c r="AS464" s="1"/>
  <c r="AF464"/>
  <c r="AO464"/>
  <c r="F464"/>
  <c r="K464" s="1"/>
  <c r="N464"/>
  <c r="S464" s="1"/>
  <c r="X464" i="24"/>
  <c r="D464"/>
  <c r="AH464"/>
  <c r="N464"/>
  <c r="D464" i="16"/>
  <c r="E464"/>
  <c r="AE464" i="25"/>
  <c r="AO464"/>
  <c r="F464"/>
  <c r="K464" s="1"/>
  <c r="AN464"/>
  <c r="AS464" s="1"/>
  <c r="AF464"/>
  <c r="G463" i="12"/>
  <c r="AE475" s="1"/>
  <c r="G462"/>
  <c r="V475" s="1"/>
  <c r="G461"/>
  <c r="M475" s="1"/>
  <c r="AS101" i="9"/>
  <c r="AR101"/>
  <c r="AR171" i="26"/>
  <c r="AT171" s="1"/>
  <c r="R469"/>
  <c r="P470"/>
  <c r="O469"/>
  <c r="H470"/>
  <c r="J469"/>
  <c r="AR159" i="25"/>
  <c r="AU165" i="27"/>
  <c r="AS174"/>
  <c r="AB126"/>
  <c r="AC125"/>
  <c r="X126" s="1"/>
  <c r="W127" s="1"/>
  <c r="P471"/>
  <c r="Q478"/>
  <c r="S477"/>
  <c r="I478"/>
  <c r="K477"/>
  <c r="E154" i="4"/>
  <c r="D154"/>
  <c r="L154"/>
  <c r="M154"/>
  <c r="K154"/>
  <c r="AG165" i="27"/>
  <c r="AF165"/>
  <c r="AE168" i="26"/>
  <c r="AF168"/>
  <c r="J106" i="24"/>
  <c r="AG106" i="26"/>
  <c r="AI106" s="1"/>
  <c r="AJ107" s="1"/>
  <c r="F107" i="24"/>
  <c r="H107" s="1"/>
  <c r="F108" s="1"/>
  <c r="AL105" i="26"/>
  <c r="AH106"/>
  <c r="AN103" i="24"/>
  <c r="AP103" s="1"/>
  <c r="L172" i="26"/>
  <c r="AK104" i="24"/>
  <c r="AM104" s="1"/>
  <c r="AD109"/>
  <c r="AF109" s="1"/>
  <c r="V151" i="16"/>
  <c r="AI101" i="27"/>
  <c r="AH101"/>
  <c r="AJ101" s="1"/>
  <c r="AM100"/>
  <c r="Z110" i="24"/>
  <c r="AB110" s="1"/>
  <c r="AE110"/>
  <c r="AC110"/>
  <c r="R109"/>
  <c r="Q110" s="1"/>
  <c r="U109"/>
  <c r="S109"/>
  <c r="T152" i="16"/>
  <c r="P153"/>
  <c r="O153"/>
  <c r="E154"/>
  <c r="O154" s="1"/>
  <c r="D154"/>
  <c r="M172" i="27"/>
  <c r="L173"/>
  <c r="U171"/>
  <c r="T171" i="26"/>
  <c r="O173" i="27"/>
  <c r="K173"/>
  <c r="L174" s="1"/>
  <c r="S172"/>
  <c r="R172" i="26"/>
  <c r="J173"/>
  <c r="N174"/>
  <c r="S174" s="1"/>
  <c r="P173" i="25"/>
  <c r="O174" s="1"/>
  <c r="R172"/>
  <c r="N173"/>
  <c r="AE164"/>
  <c r="T171"/>
  <c r="H173"/>
  <c r="J173" s="1"/>
  <c r="L172"/>
  <c r="K174"/>
  <c r="I188"/>
  <c r="M152" i="23"/>
  <c r="L153"/>
  <c r="U111" i="20"/>
  <c r="P112"/>
  <c r="Q112" s="1"/>
  <c r="R112" s="1"/>
  <c r="S112" s="1"/>
  <c r="J153" i="23"/>
  <c r="K153" s="1"/>
  <c r="P155"/>
  <c r="F155"/>
  <c r="U91"/>
  <c r="W91" s="1"/>
  <c r="Q92"/>
  <c r="I154"/>
  <c r="H154"/>
  <c r="AD88" i="20"/>
  <c r="X89"/>
  <c r="Z89" s="1"/>
  <c r="AA89" s="1"/>
  <c r="P87" i="14"/>
  <c r="R87" s="1"/>
  <c r="T87" s="1"/>
  <c r="N88"/>
  <c r="M82" i="17"/>
  <c r="R82" s="1"/>
  <c r="O82"/>
  <c r="Q82" s="1"/>
  <c r="S82" s="1"/>
  <c r="M106" i="20"/>
  <c r="J107"/>
  <c r="K107" s="1"/>
  <c r="H108"/>
  <c r="W109" s="1"/>
  <c r="AI83" i="16"/>
  <c r="AH83"/>
  <c r="AL83"/>
  <c r="Y85"/>
  <c r="AA85" s="1"/>
  <c r="X85"/>
  <c r="AC84"/>
  <c r="AE84" s="1"/>
  <c r="M151"/>
  <c r="N151" s="1"/>
  <c r="U152"/>
  <c r="G153"/>
  <c r="H153"/>
  <c r="M152"/>
  <c r="I152"/>
  <c r="J153"/>
  <c r="AU154" i="17"/>
  <c r="AT154" s="1"/>
  <c r="AS155" s="1"/>
  <c r="AU155" s="1"/>
  <c r="AT155" s="1"/>
  <c r="AX97"/>
  <c r="BB97"/>
  <c r="BD97" s="1"/>
  <c r="AI88"/>
  <c r="AH88" s="1"/>
  <c r="AG89" s="1"/>
  <c r="AL87"/>
  <c r="AM87" s="1"/>
  <c r="T83"/>
  <c r="AB82"/>
  <c r="AD82" s="1"/>
  <c r="X82"/>
  <c r="Z82" s="1"/>
  <c r="AE82" s="1"/>
  <c r="H83"/>
  <c r="J83" s="1"/>
  <c r="L83"/>
  <c r="F185"/>
  <c r="C155" i="14"/>
  <c r="P154" i="4"/>
  <c r="J154"/>
  <c r="N154"/>
  <c r="R154"/>
  <c r="O154"/>
  <c r="I154"/>
  <c r="H154"/>
  <c r="Q154"/>
  <c r="B155"/>
  <c r="A156" i="1"/>
  <c r="AK108" i="25" l="1"/>
  <c r="AH109" s="1"/>
  <c r="Y167" i="30"/>
  <c r="W168"/>
  <c r="X168" s="1"/>
  <c r="V169"/>
  <c r="AO169" i="27"/>
  <c r="AT169" s="1"/>
  <c r="AP169"/>
  <c r="Y168" i="30"/>
  <c r="AN167" i="25"/>
  <c r="AS167" s="1"/>
  <c r="AO167"/>
  <c r="AO179" i="26"/>
  <c r="AN179"/>
  <c r="AS179" s="1"/>
  <c r="N169" i="30"/>
  <c r="O169" s="1"/>
  <c r="M170"/>
  <c r="AT159" i="25"/>
  <c r="M461" i="12"/>
  <c r="AF335" i="27"/>
  <c r="AG335"/>
  <c r="W391" i="30"/>
  <c r="V461" i="12"/>
  <c r="AE461"/>
  <c r="G464" i="30"/>
  <c r="S467" s="1"/>
  <c r="G463"/>
  <c r="U467"/>
  <c r="T464"/>
  <c r="L467"/>
  <c r="K464"/>
  <c r="AD125" i="27"/>
  <c r="G155" i="4"/>
  <c r="F155"/>
  <c r="S173" i="25"/>
  <c r="L173" i="26"/>
  <c r="K174"/>
  <c r="D465" i="20"/>
  <c r="E465"/>
  <c r="AO465" i="26"/>
  <c r="F465"/>
  <c r="K465" s="1"/>
  <c r="AE465"/>
  <c r="AF465"/>
  <c r="AN465"/>
  <c r="AS465" s="1"/>
  <c r="N465"/>
  <c r="S465" s="1"/>
  <c r="AH465" i="24"/>
  <c r="N465"/>
  <c r="X465"/>
  <c r="D465"/>
  <c r="D465" i="16"/>
  <c r="E465"/>
  <c r="AE465" i="25"/>
  <c r="AF465"/>
  <c r="AN465"/>
  <c r="AO465"/>
  <c r="F465"/>
  <c r="K465" s="1"/>
  <c r="H461" i="12"/>
  <c r="N475" s="1"/>
  <c r="H463"/>
  <c r="AF475" s="1"/>
  <c r="H462"/>
  <c r="W475" s="1"/>
  <c r="J474" i="9"/>
  <c r="Z466"/>
  <c r="AP464" i="27"/>
  <c r="AO464"/>
  <c r="G464"/>
  <c r="L464" s="1"/>
  <c r="O464"/>
  <c r="T464" s="1"/>
  <c r="J463" i="9"/>
  <c r="B466" i="24"/>
  <c r="B466" i="27"/>
  <c r="B466" i="26"/>
  <c r="D466" s="1"/>
  <c r="B466" i="14"/>
  <c r="C466" s="1"/>
  <c r="B466" i="16"/>
  <c r="B466" i="17"/>
  <c r="D466" s="1"/>
  <c r="B466" i="12"/>
  <c r="B466" i="9"/>
  <c r="B466" i="25"/>
  <c r="D466" s="1"/>
  <c r="B466" i="23"/>
  <c r="D466" s="1"/>
  <c r="B466" i="20"/>
  <c r="B466" i="4"/>
  <c r="AH463" i="9"/>
  <c r="D465" i="4"/>
  <c r="G465"/>
  <c r="F465"/>
  <c r="E465"/>
  <c r="R465"/>
  <c r="L465"/>
  <c r="P465"/>
  <c r="H465"/>
  <c r="M465"/>
  <c r="K465"/>
  <c r="O465"/>
  <c r="J465"/>
  <c r="N465"/>
  <c r="I465"/>
  <c r="Q465"/>
  <c r="D465" i="27"/>
  <c r="E465"/>
  <c r="AO465" i="9"/>
  <c r="F465"/>
  <c r="AI474" s="1"/>
  <c r="F463"/>
  <c r="F464"/>
  <c r="S474" s="1"/>
  <c r="Z463"/>
  <c r="AA463" s="1"/>
  <c r="D468" i="1"/>
  <c r="B467" i="30"/>
  <c r="AQ102" i="9"/>
  <c r="AT101"/>
  <c r="AV101" s="1"/>
  <c r="AR172" i="26"/>
  <c r="AT172" s="1"/>
  <c r="H471"/>
  <c r="J470"/>
  <c r="O470"/>
  <c r="R470"/>
  <c r="P471"/>
  <c r="AR160" i="25"/>
  <c r="AS161" s="1"/>
  <c r="Z126" i="27"/>
  <c r="Y126"/>
  <c r="AA126" s="1"/>
  <c r="AC126" s="1"/>
  <c r="AD126" s="1"/>
  <c r="AU166"/>
  <c r="AS175"/>
  <c r="I479"/>
  <c r="K478"/>
  <c r="Q479"/>
  <c r="S478"/>
  <c r="P472"/>
  <c r="E155" i="4"/>
  <c r="D155"/>
  <c r="M155"/>
  <c r="K155"/>
  <c r="L155"/>
  <c r="AF166" i="27"/>
  <c r="AG166"/>
  <c r="AF169" i="26"/>
  <c r="AE169"/>
  <c r="P154" i="16"/>
  <c r="AK106" i="26"/>
  <c r="AL106" s="1"/>
  <c r="L106" i="24"/>
  <c r="K107"/>
  <c r="G108"/>
  <c r="I108" s="1"/>
  <c r="J107"/>
  <c r="U153" i="16"/>
  <c r="AO104" i="24"/>
  <c r="AL104"/>
  <c r="AJ105" s="1"/>
  <c r="Q153" i="16"/>
  <c r="T153" s="1"/>
  <c r="V152"/>
  <c r="T109" i="24"/>
  <c r="V109" s="1"/>
  <c r="AL101" i="27"/>
  <c r="AI102" s="1"/>
  <c r="AK102"/>
  <c r="AD110" i="24"/>
  <c r="AF110" s="1"/>
  <c r="AA111"/>
  <c r="S110"/>
  <c r="P110"/>
  <c r="R110" s="1"/>
  <c r="R154" i="16"/>
  <c r="E155"/>
  <c r="D155"/>
  <c r="T172" i="26"/>
  <c r="AL108" i="25"/>
  <c r="M173" i="27"/>
  <c r="U172"/>
  <c r="T173"/>
  <c r="S173"/>
  <c r="K174"/>
  <c r="L175" s="1"/>
  <c r="O174"/>
  <c r="T174" s="1"/>
  <c r="N175" i="26"/>
  <c r="S175" s="1"/>
  <c r="J174"/>
  <c r="R173"/>
  <c r="P174" i="25"/>
  <c r="O175" s="1"/>
  <c r="R173"/>
  <c r="N174"/>
  <c r="S174" s="1"/>
  <c r="AE165"/>
  <c r="T172"/>
  <c r="H174"/>
  <c r="J174" s="1"/>
  <c r="K175"/>
  <c r="L173"/>
  <c r="I189"/>
  <c r="M153" i="23"/>
  <c r="L154"/>
  <c r="O113" i="20"/>
  <c r="P113"/>
  <c r="T113" s="1"/>
  <c r="T112"/>
  <c r="U112" s="1"/>
  <c r="S88" i="14"/>
  <c r="J154" i="23"/>
  <c r="K154" s="1"/>
  <c r="G155"/>
  <c r="H155" s="1"/>
  <c r="V92"/>
  <c r="S92"/>
  <c r="T92" s="1"/>
  <c r="R92"/>
  <c r="Y89" i="20"/>
  <c r="AB89" s="1"/>
  <c r="AC89"/>
  <c r="Q88" i="14"/>
  <c r="O88"/>
  <c r="M89" s="1"/>
  <c r="N89" s="1"/>
  <c r="P83" i="17"/>
  <c r="N82"/>
  <c r="K83" s="1"/>
  <c r="M83" s="1"/>
  <c r="R83" s="1"/>
  <c r="M107" i="20"/>
  <c r="G109"/>
  <c r="I108"/>
  <c r="AG84" i="16"/>
  <c r="AF84"/>
  <c r="AK83"/>
  <c r="AM83" s="1"/>
  <c r="I153"/>
  <c r="L153" s="1"/>
  <c r="AD85"/>
  <c r="Z85"/>
  <c r="G154"/>
  <c r="L152"/>
  <c r="N152" s="1"/>
  <c r="H154"/>
  <c r="J154"/>
  <c r="AS156" i="17"/>
  <c r="AQ87"/>
  <c r="AN88" s="1"/>
  <c r="BC97"/>
  <c r="AY97"/>
  <c r="AJ88"/>
  <c r="AP87"/>
  <c r="AR87" s="1"/>
  <c r="AO88"/>
  <c r="AK88"/>
  <c r="AA82"/>
  <c r="V83"/>
  <c r="O83"/>
  <c r="AC83"/>
  <c r="U83"/>
  <c r="W83" s="1"/>
  <c r="Y83"/>
  <c r="AF82"/>
  <c r="G84"/>
  <c r="I83"/>
  <c r="F186"/>
  <c r="C156" i="14"/>
  <c r="B156" i="4"/>
  <c r="H155"/>
  <c r="J155"/>
  <c r="P155"/>
  <c r="Q155"/>
  <c r="I155"/>
  <c r="O155"/>
  <c r="N155"/>
  <c r="R155"/>
  <c r="A157" i="1"/>
  <c r="AG109" i="25" l="1"/>
  <c r="AI109" s="1"/>
  <c r="AJ110" s="1"/>
  <c r="AN168"/>
  <c r="AS168" s="1"/>
  <c r="AO168"/>
  <c r="N170" i="30"/>
  <c r="O170" s="1"/>
  <c r="M171"/>
  <c r="P169"/>
  <c r="P170" s="1"/>
  <c r="AO180" i="26"/>
  <c r="AN180"/>
  <c r="AO170" i="27"/>
  <c r="AT170" s="1"/>
  <c r="AP170"/>
  <c r="V170" i="30"/>
  <c r="W169"/>
  <c r="X169" s="1"/>
  <c r="N461" i="12"/>
  <c r="P461" s="1"/>
  <c r="Q461" s="1"/>
  <c r="W461"/>
  <c r="Y461" s="1"/>
  <c r="Z461" s="1"/>
  <c r="V393" i="30"/>
  <c r="AG336" i="27"/>
  <c r="AF336"/>
  <c r="S463" i="9"/>
  <c r="K463"/>
  <c r="AI463"/>
  <c r="O464" i="30"/>
  <c r="AF461" i="12"/>
  <c r="AH461" s="1"/>
  <c r="AI461" s="1"/>
  <c r="D468" i="30"/>
  <c r="D467"/>
  <c r="J467"/>
  <c r="L464"/>
  <c r="L174" i="26"/>
  <c r="AB127" i="27"/>
  <c r="B468" i="30"/>
  <c r="D469" i="1"/>
  <c r="L466" i="4"/>
  <c r="G466"/>
  <c r="F466"/>
  <c r="E466"/>
  <c r="K466"/>
  <c r="J466"/>
  <c r="P466"/>
  <c r="N466"/>
  <c r="R466"/>
  <c r="O466"/>
  <c r="H466"/>
  <c r="D466"/>
  <c r="I466"/>
  <c r="Q466"/>
  <c r="M466"/>
  <c r="AO466" i="9"/>
  <c r="G465"/>
  <c r="AJ474" s="1"/>
  <c r="G463"/>
  <c r="G464"/>
  <c r="T474" s="1"/>
  <c r="E466" i="27"/>
  <c r="D466"/>
  <c r="G156" i="4"/>
  <c r="F156"/>
  <c r="B467" i="12"/>
  <c r="B467" i="27"/>
  <c r="B467" i="26"/>
  <c r="D467" s="1"/>
  <c r="B467" i="23"/>
  <c r="D467" s="1"/>
  <c r="B467" i="20"/>
  <c r="B467" i="4"/>
  <c r="B467" i="24"/>
  <c r="B467" i="9"/>
  <c r="B467" i="25"/>
  <c r="D467" s="1"/>
  <c r="B467" i="14"/>
  <c r="C467" s="1"/>
  <c r="B467" i="16"/>
  <c r="B467" i="17"/>
  <c r="D467" s="1"/>
  <c r="AB463" i="9"/>
  <c r="AD463" s="1"/>
  <c r="AE463" s="1"/>
  <c r="K474"/>
  <c r="AA466"/>
  <c r="AP465" i="27"/>
  <c r="G465"/>
  <c r="L465" s="1"/>
  <c r="AO465"/>
  <c r="O465"/>
  <c r="T465" s="1"/>
  <c r="D466" i="20"/>
  <c r="E466"/>
  <c r="AE466" i="25"/>
  <c r="AN466"/>
  <c r="AO466"/>
  <c r="AF466"/>
  <c r="AE467" s="1"/>
  <c r="F466"/>
  <c r="K466" s="1"/>
  <c r="D468" i="12"/>
  <c r="D467"/>
  <c r="D466"/>
  <c r="D466" i="16"/>
  <c r="E466"/>
  <c r="AN466" i="26"/>
  <c r="F466"/>
  <c r="K466" s="1"/>
  <c r="AO466"/>
  <c r="AF466"/>
  <c r="AE466"/>
  <c r="N466"/>
  <c r="S466" s="1"/>
  <c r="AH466" i="24"/>
  <c r="N466"/>
  <c r="X466"/>
  <c r="D466"/>
  <c r="AU102" i="9"/>
  <c r="AS102"/>
  <c r="AR102"/>
  <c r="X127" i="27"/>
  <c r="W128" s="1"/>
  <c r="AR173" i="26"/>
  <c r="AT173" s="1"/>
  <c r="O471"/>
  <c r="J471"/>
  <c r="H472"/>
  <c r="P472"/>
  <c r="R471"/>
  <c r="AT160" i="25"/>
  <c r="Y127" i="27"/>
  <c r="AA127" s="1"/>
  <c r="Z127"/>
  <c r="AU167"/>
  <c r="AS176"/>
  <c r="Q480"/>
  <c r="S479"/>
  <c r="I480"/>
  <c r="K479"/>
  <c r="P473"/>
  <c r="E156" i="4"/>
  <c r="D156"/>
  <c r="L156"/>
  <c r="M156"/>
  <c r="K156"/>
  <c r="AF170" i="26"/>
  <c r="AE170"/>
  <c r="AF167" i="27"/>
  <c r="AG167"/>
  <c r="AH107" i="26"/>
  <c r="U154" i="16"/>
  <c r="K108" i="24"/>
  <c r="H108"/>
  <c r="F109" s="1"/>
  <c r="L107"/>
  <c r="AG107" i="26"/>
  <c r="AI107" s="1"/>
  <c r="AK107" s="1"/>
  <c r="AK105" i="24"/>
  <c r="AM105" s="1"/>
  <c r="AN104"/>
  <c r="AP104" s="1"/>
  <c r="V153" i="16"/>
  <c r="Q154"/>
  <c r="T154" s="1"/>
  <c r="U110" i="24"/>
  <c r="AM101" i="27"/>
  <c r="P155" i="16"/>
  <c r="AH102" i="27"/>
  <c r="AJ102" s="1"/>
  <c r="AK103" s="1"/>
  <c r="O155" i="16"/>
  <c r="Z111" i="24"/>
  <c r="AB111" s="1"/>
  <c r="AE111"/>
  <c r="AC111"/>
  <c r="T110"/>
  <c r="V110" s="1"/>
  <c r="Q111"/>
  <c r="R155" i="16"/>
  <c r="T173" i="26"/>
  <c r="E156" i="16"/>
  <c r="D156"/>
  <c r="U173" i="27"/>
  <c r="M174"/>
  <c r="O175"/>
  <c r="K175"/>
  <c r="L176" s="1"/>
  <c r="S174"/>
  <c r="R174" i="26"/>
  <c r="J175"/>
  <c r="N176"/>
  <c r="S176" s="1"/>
  <c r="P175" i="25"/>
  <c r="O176" s="1"/>
  <c r="R174"/>
  <c r="N175"/>
  <c r="S175" s="1"/>
  <c r="AE166"/>
  <c r="T173"/>
  <c r="H175"/>
  <c r="J175" s="1"/>
  <c r="L174"/>
  <c r="I190"/>
  <c r="M154" i="23"/>
  <c r="Q113" i="20"/>
  <c r="R113" s="1"/>
  <c r="O114"/>
  <c r="I155" i="23"/>
  <c r="J155" s="1"/>
  <c r="K155" s="1"/>
  <c r="G156"/>
  <c r="L155"/>
  <c r="F156"/>
  <c r="P156"/>
  <c r="U92"/>
  <c r="W92" s="1"/>
  <c r="Q93"/>
  <c r="AD89" i="20"/>
  <c r="X90"/>
  <c r="Z90" s="1"/>
  <c r="AA90" s="1"/>
  <c r="P88" i="14"/>
  <c r="R88" s="1"/>
  <c r="T88" s="1"/>
  <c r="M153" i="16"/>
  <c r="N153" s="1"/>
  <c r="L108" i="20"/>
  <c r="M154" i="16"/>
  <c r="H109" i="20"/>
  <c r="W110" s="1"/>
  <c r="J108"/>
  <c r="K108" s="1"/>
  <c r="AI84" i="16"/>
  <c r="AL84"/>
  <c r="AH84"/>
  <c r="G155"/>
  <c r="Y86"/>
  <c r="AA86" s="1"/>
  <c r="X86"/>
  <c r="AC85"/>
  <c r="AE85" s="1"/>
  <c r="I154"/>
  <c r="L154" s="1"/>
  <c r="H155"/>
  <c r="J155"/>
  <c r="AU156" i="17"/>
  <c r="AT156" s="1"/>
  <c r="AS157" s="1"/>
  <c r="AV98"/>
  <c r="AZ98"/>
  <c r="AL88"/>
  <c r="AI89"/>
  <c r="AH89" s="1"/>
  <c r="AG90" s="1"/>
  <c r="P84"/>
  <c r="T84"/>
  <c r="AB83"/>
  <c r="X83"/>
  <c r="Q83"/>
  <c r="N83"/>
  <c r="L84"/>
  <c r="H84"/>
  <c r="F187"/>
  <c r="C157" i="14"/>
  <c r="B157" i="4"/>
  <c r="I156"/>
  <c r="N156"/>
  <c r="H156"/>
  <c r="O156"/>
  <c r="R156"/>
  <c r="J156"/>
  <c r="Q156"/>
  <c r="P156"/>
  <c r="A158" i="1"/>
  <c r="AK109" i="25" l="1"/>
  <c r="AG110" s="1"/>
  <c r="AI110" s="1"/>
  <c r="AJ111" s="1"/>
  <c r="AO171" i="27"/>
  <c r="AT171" s="1"/>
  <c r="AP171"/>
  <c r="AN169" i="25"/>
  <c r="AS169" s="1"/>
  <c r="AO169"/>
  <c r="V171" i="30"/>
  <c r="W170"/>
  <c r="X170" s="1"/>
  <c r="AO181" i="26"/>
  <c r="AN181"/>
  <c r="N171" i="30"/>
  <c r="O171" s="1"/>
  <c r="M172"/>
  <c r="Y169"/>
  <c r="T463" i="9"/>
  <c r="V463" s="1"/>
  <c r="W463" s="1"/>
  <c r="AF337" i="27"/>
  <c r="AG337"/>
  <c r="V394" i="30"/>
  <c r="W393"/>
  <c r="X393" s="1"/>
  <c r="L463" i="9"/>
  <c r="N463" s="1"/>
  <c r="O463" s="1"/>
  <c r="AJ463"/>
  <c r="AL463" s="1"/>
  <c r="AM463" s="1"/>
  <c r="O466" i="30"/>
  <c r="S471"/>
  <c r="R468"/>
  <c r="AC127" i="27"/>
  <c r="X128" s="1"/>
  <c r="W129" s="1"/>
  <c r="E468" i="30"/>
  <c r="E467"/>
  <c r="I471" s="1"/>
  <c r="J471"/>
  <c r="I468"/>
  <c r="J480" i="12"/>
  <c r="J466"/>
  <c r="AB480"/>
  <c r="AB466"/>
  <c r="D467" i="16"/>
  <c r="E467"/>
  <c r="AF467" i="25"/>
  <c r="AO467"/>
  <c r="F467"/>
  <c r="K467" s="1"/>
  <c r="AN467"/>
  <c r="AS467" s="1"/>
  <c r="AH467" i="24"/>
  <c r="N467"/>
  <c r="X467"/>
  <c r="D467"/>
  <c r="E467" i="20"/>
  <c r="D467"/>
  <c r="AO467" i="26"/>
  <c r="AF467"/>
  <c r="AE467"/>
  <c r="F467"/>
  <c r="K467" s="1"/>
  <c r="AN467"/>
  <c r="AS467" s="1"/>
  <c r="N467"/>
  <c r="S467" s="1"/>
  <c r="E468" i="12"/>
  <c r="AC480" s="1"/>
  <c r="E467"/>
  <c r="T480" s="1"/>
  <c r="E466"/>
  <c r="K480" s="1"/>
  <c r="AP466" i="27"/>
  <c r="G466"/>
  <c r="L466" s="1"/>
  <c r="AO466"/>
  <c r="O466"/>
  <c r="T466" s="1"/>
  <c r="D470" i="1"/>
  <c r="B469" i="30"/>
  <c r="G157" i="4"/>
  <c r="F157"/>
  <c r="S466" i="12"/>
  <c r="S480"/>
  <c r="AO467" i="9"/>
  <c r="D469"/>
  <c r="D467"/>
  <c r="D468"/>
  <c r="Q467" i="4"/>
  <c r="G467"/>
  <c r="F467"/>
  <c r="E467"/>
  <c r="L467"/>
  <c r="N467"/>
  <c r="K467"/>
  <c r="O467"/>
  <c r="M467"/>
  <c r="I467"/>
  <c r="H467"/>
  <c r="J467"/>
  <c r="D467"/>
  <c r="P467"/>
  <c r="R467"/>
  <c r="D467" i="27"/>
  <c r="E467"/>
  <c r="L474" i="9"/>
  <c r="AB466"/>
  <c r="B468" i="24"/>
  <c r="B468" i="27"/>
  <c r="B468" i="25"/>
  <c r="D468" s="1"/>
  <c r="B468" i="23"/>
  <c r="D468" s="1"/>
  <c r="B468" i="20"/>
  <c r="B468" i="17"/>
  <c r="D468" s="1"/>
  <c r="B468" i="12"/>
  <c r="B468" i="9"/>
  <c r="B468" i="26"/>
  <c r="D468" s="1"/>
  <c r="B468" i="14"/>
  <c r="C468" s="1"/>
  <c r="B468" i="16"/>
  <c r="B468" i="4"/>
  <c r="AQ103" i="9"/>
  <c r="AT102"/>
  <c r="AV102" s="1"/>
  <c r="AR174" i="26"/>
  <c r="AT174" s="1"/>
  <c r="R472"/>
  <c r="P473"/>
  <c r="O472"/>
  <c r="H473"/>
  <c r="J472"/>
  <c r="AG108"/>
  <c r="AI108" s="1"/>
  <c r="AJ109" s="1"/>
  <c r="AB128" i="27"/>
  <c r="AR161" i="25"/>
  <c r="AT161" s="1"/>
  <c r="AD127" i="27"/>
  <c r="AU168"/>
  <c r="AS177"/>
  <c r="I481"/>
  <c r="K480"/>
  <c r="Q481"/>
  <c r="S480"/>
  <c r="P474"/>
  <c r="S113" i="20"/>
  <c r="U113" s="1"/>
  <c r="E157" i="4"/>
  <c r="D157"/>
  <c r="M157"/>
  <c r="K157"/>
  <c r="L157"/>
  <c r="AE171" i="26"/>
  <c r="AF171"/>
  <c r="AG168" i="27"/>
  <c r="AF168"/>
  <c r="Y128"/>
  <c r="AA128" s="1"/>
  <c r="AJ108" i="26"/>
  <c r="AK108" s="1"/>
  <c r="G109" i="24"/>
  <c r="I109" s="1"/>
  <c r="J108"/>
  <c r="L108" s="1"/>
  <c r="AL107" i="26"/>
  <c r="AH108"/>
  <c r="AL105" i="24"/>
  <c r="AN105" s="1"/>
  <c r="V154" i="16"/>
  <c r="U155"/>
  <c r="AO105" i="24"/>
  <c r="Q155" i="16"/>
  <c r="T155" s="1"/>
  <c r="AL102" i="27"/>
  <c r="AI103" s="1"/>
  <c r="R156" i="16"/>
  <c r="AD111" i="24"/>
  <c r="AF111" s="1"/>
  <c r="AA112"/>
  <c r="U111"/>
  <c r="S111"/>
  <c r="P111"/>
  <c r="R111" s="1"/>
  <c r="P156" i="16"/>
  <c r="O156"/>
  <c r="T174" i="26"/>
  <c r="E157" i="16"/>
  <c r="D157"/>
  <c r="L175" i="26"/>
  <c r="K176"/>
  <c r="AH110" i="25"/>
  <c r="U174" i="27"/>
  <c r="T175"/>
  <c r="M175"/>
  <c r="S175"/>
  <c r="K176"/>
  <c r="L177" s="1"/>
  <c r="O176"/>
  <c r="T176" s="1"/>
  <c r="J176" i="26"/>
  <c r="K177" s="1"/>
  <c r="R175"/>
  <c r="N177"/>
  <c r="S177" s="1"/>
  <c r="N176" i="25"/>
  <c r="S176" s="1"/>
  <c r="P176"/>
  <c r="O177" s="1"/>
  <c r="R175"/>
  <c r="AE167"/>
  <c r="T174"/>
  <c r="H176"/>
  <c r="J176" s="1"/>
  <c r="K177" s="1"/>
  <c r="K176"/>
  <c r="L175"/>
  <c r="I191"/>
  <c r="P114" i="20"/>
  <c r="Q114" s="1"/>
  <c r="I156" i="23"/>
  <c r="H156"/>
  <c r="M155"/>
  <c r="V93"/>
  <c r="S93"/>
  <c r="T93" s="1"/>
  <c r="R93"/>
  <c r="F157"/>
  <c r="L156"/>
  <c r="P157"/>
  <c r="Y90" i="20"/>
  <c r="AB90" s="1"/>
  <c r="AC90"/>
  <c r="S89" i="14"/>
  <c r="O89"/>
  <c r="M90" s="1"/>
  <c r="N90" s="1"/>
  <c r="Q89"/>
  <c r="M108" i="20"/>
  <c r="G110"/>
  <c r="I109"/>
  <c r="J156" i="16"/>
  <c r="AF85"/>
  <c r="AK84"/>
  <c r="AM84" s="1"/>
  <c r="AG85"/>
  <c r="I155"/>
  <c r="L155" s="1"/>
  <c r="N154"/>
  <c r="Z86"/>
  <c r="AD86"/>
  <c r="G156"/>
  <c r="M155"/>
  <c r="H156"/>
  <c r="BB98" i="17"/>
  <c r="BD98" s="1"/>
  <c r="BA99"/>
  <c r="AX98"/>
  <c r="AY98" s="1"/>
  <c r="AV99" s="1"/>
  <c r="AW100" s="1"/>
  <c r="AW99"/>
  <c r="AU157"/>
  <c r="AT157" s="1"/>
  <c r="AS158" s="1"/>
  <c r="AP88"/>
  <c r="AR88" s="1"/>
  <c r="AM88"/>
  <c r="AQ88"/>
  <c r="AN89" s="1"/>
  <c r="AO89"/>
  <c r="AK89"/>
  <c r="Y84"/>
  <c r="Z83"/>
  <c r="U84"/>
  <c r="W84" s="1"/>
  <c r="J84"/>
  <c r="O84" s="1"/>
  <c r="Q84" s="1"/>
  <c r="V84"/>
  <c r="S83"/>
  <c r="AC84"/>
  <c r="AD83"/>
  <c r="AF83" s="1"/>
  <c r="I84"/>
  <c r="G85"/>
  <c r="F188"/>
  <c r="C158" i="14"/>
  <c r="B158" i="4"/>
  <c r="J157"/>
  <c r="R157"/>
  <c r="Q157"/>
  <c r="O157"/>
  <c r="P157"/>
  <c r="N157"/>
  <c r="I157"/>
  <c r="H157"/>
  <c r="A159" i="1"/>
  <c r="AL109" i="25" l="1"/>
  <c r="Y170" i="30"/>
  <c r="AO182" i="26"/>
  <c r="AN182"/>
  <c r="AS182" s="1"/>
  <c r="W171" i="30"/>
  <c r="X171" s="1"/>
  <c r="V172"/>
  <c r="AO170" i="25"/>
  <c r="AN170"/>
  <c r="AS170" s="1"/>
  <c r="P171" i="30"/>
  <c r="M173"/>
  <c r="N172"/>
  <c r="O172" s="1"/>
  <c r="AO172" i="27"/>
  <c r="AT172" s="1"/>
  <c r="AP172"/>
  <c r="W394" i="30"/>
  <c r="AG338" i="27"/>
  <c r="AF338"/>
  <c r="Z128"/>
  <c r="J468" i="30"/>
  <c r="R471"/>
  <c r="S468"/>
  <c r="AC128" i="27"/>
  <c r="AD128" s="1"/>
  <c r="F468" i="30"/>
  <c r="F467"/>
  <c r="X467"/>
  <c r="G158" i="4"/>
  <c r="F158"/>
  <c r="D468" i="16"/>
  <c r="E468"/>
  <c r="AE468" i="26"/>
  <c r="AN468"/>
  <c r="AS468" s="1"/>
  <c r="AF468"/>
  <c r="AO468"/>
  <c r="F468"/>
  <c r="K468" s="1"/>
  <c r="N468"/>
  <c r="S468" s="1"/>
  <c r="F468" i="12"/>
  <c r="AD480" s="1"/>
  <c r="F467"/>
  <c r="U480" s="1"/>
  <c r="F466"/>
  <c r="L480" s="1"/>
  <c r="E468" i="20"/>
  <c r="D468"/>
  <c r="AN468" i="25"/>
  <c r="AS468" s="1"/>
  <c r="AF468"/>
  <c r="AO468"/>
  <c r="F468"/>
  <c r="AE468"/>
  <c r="AH468" i="24"/>
  <c r="N468"/>
  <c r="X468"/>
  <c r="D468"/>
  <c r="Y467" i="9"/>
  <c r="I467"/>
  <c r="Y470"/>
  <c r="I478"/>
  <c r="T466" i="12"/>
  <c r="U466" s="1"/>
  <c r="D471" i="1"/>
  <c r="B470" i="30"/>
  <c r="AC466" i="12"/>
  <c r="AD466" s="1"/>
  <c r="K466"/>
  <c r="D468" i="4"/>
  <c r="G468"/>
  <c r="F468"/>
  <c r="E468"/>
  <c r="R468"/>
  <c r="I468"/>
  <c r="O468"/>
  <c r="K468"/>
  <c r="L468"/>
  <c r="J468"/>
  <c r="H468"/>
  <c r="Q468"/>
  <c r="N468"/>
  <c r="M468"/>
  <c r="P468"/>
  <c r="AO468" i="9"/>
  <c r="E469"/>
  <c r="AH478" s="1"/>
  <c r="E467"/>
  <c r="E468"/>
  <c r="R478" s="1"/>
  <c r="D468" i="27"/>
  <c r="E468"/>
  <c r="AP467"/>
  <c r="AO467"/>
  <c r="AT467" s="1"/>
  <c r="G467"/>
  <c r="L467" s="1"/>
  <c r="O467"/>
  <c r="T467" s="1"/>
  <c r="Q478" i="9"/>
  <c r="Q467"/>
  <c r="R467" s="1"/>
  <c r="AG478"/>
  <c r="AG467"/>
  <c r="B469" i="24"/>
  <c r="B469" i="9"/>
  <c r="B469" i="26"/>
  <c r="D469" s="1"/>
  <c r="B469" i="23"/>
  <c r="D469" s="1"/>
  <c r="B469" i="14"/>
  <c r="C469" s="1"/>
  <c r="B469" i="16"/>
  <c r="B469" i="17"/>
  <c r="D469" s="1"/>
  <c r="B469" i="12"/>
  <c r="B469" i="27"/>
  <c r="B469" i="25"/>
  <c r="D469" s="1"/>
  <c r="B469" i="20"/>
  <c r="B469" i="4"/>
  <c r="AS103" i="9"/>
  <c r="AR103"/>
  <c r="AU103"/>
  <c r="AR175" i="26"/>
  <c r="AT175" s="1"/>
  <c r="J473"/>
  <c r="H474"/>
  <c r="O473"/>
  <c r="R473"/>
  <c r="P474"/>
  <c r="AR162" i="25"/>
  <c r="AT162" s="1"/>
  <c r="AU169" i="27"/>
  <c r="AS178"/>
  <c r="P475"/>
  <c r="Q482"/>
  <c r="S481"/>
  <c r="I482"/>
  <c r="K481"/>
  <c r="E158" i="4"/>
  <c r="D158"/>
  <c r="L158"/>
  <c r="M158"/>
  <c r="K158"/>
  <c r="AG169" i="27"/>
  <c r="AF169"/>
  <c r="AE172" i="26"/>
  <c r="AF172"/>
  <c r="AB129" i="27"/>
  <c r="H109" i="24"/>
  <c r="F110" s="1"/>
  <c r="Y129" i="27"/>
  <c r="AA129" s="1"/>
  <c r="AC129" s="1"/>
  <c r="K109" i="24"/>
  <c r="AG109" i="26"/>
  <c r="AI109" s="1"/>
  <c r="AK109" s="1"/>
  <c r="AL108"/>
  <c r="AH109"/>
  <c r="AK106" i="24"/>
  <c r="AM106" s="1"/>
  <c r="AJ106"/>
  <c r="AP105"/>
  <c r="V155" i="16"/>
  <c r="U156"/>
  <c r="P157"/>
  <c r="Q156"/>
  <c r="AM102" i="27"/>
  <c r="AH103"/>
  <c r="AJ103" s="1"/>
  <c r="AK104" s="1"/>
  <c r="O157" i="16"/>
  <c r="T156"/>
  <c r="Z112" i="24"/>
  <c r="AB112" s="1"/>
  <c r="AE112"/>
  <c r="AC112"/>
  <c r="T111"/>
  <c r="V111" s="1"/>
  <c r="Q112"/>
  <c r="R157" i="16"/>
  <c r="T175" i="26"/>
  <c r="E158" i="16"/>
  <c r="O158" s="1"/>
  <c r="D158"/>
  <c r="L176" i="26"/>
  <c r="AK110" i="25"/>
  <c r="AL110" s="1"/>
  <c r="U175" i="27"/>
  <c r="AE148" i="25"/>
  <c r="M176" i="27"/>
  <c r="O177"/>
  <c r="K177"/>
  <c r="L178" s="1"/>
  <c r="S176"/>
  <c r="N178" i="26"/>
  <c r="S178" s="1"/>
  <c r="R176"/>
  <c r="J177"/>
  <c r="P177" i="25"/>
  <c r="O178" s="1"/>
  <c r="R176"/>
  <c r="N177"/>
  <c r="S177" s="1"/>
  <c r="AE168"/>
  <c r="H177"/>
  <c r="J177" s="1"/>
  <c r="T175"/>
  <c r="L176"/>
  <c r="K178"/>
  <c r="I192"/>
  <c r="R114" i="20"/>
  <c r="S114" s="1"/>
  <c r="P115"/>
  <c r="O115"/>
  <c r="T114"/>
  <c r="J156" i="23"/>
  <c r="K156" s="1"/>
  <c r="M156" s="1"/>
  <c r="G157"/>
  <c r="I157" s="1"/>
  <c r="U93"/>
  <c r="W93" s="1"/>
  <c r="Q94"/>
  <c r="X91" i="20"/>
  <c r="Z91" s="1"/>
  <c r="AA91" s="1"/>
  <c r="AD90"/>
  <c r="P89" i="14"/>
  <c r="O90" s="1"/>
  <c r="M91" s="1"/>
  <c r="N91" s="1"/>
  <c r="M156" i="16"/>
  <c r="BC98" i="17"/>
  <c r="AZ99" s="1"/>
  <c r="BB99" s="1"/>
  <c r="BD99" s="1"/>
  <c r="L109" i="20"/>
  <c r="J109"/>
  <c r="K109" s="1"/>
  <c r="H110"/>
  <c r="W111" s="1"/>
  <c r="H157" i="16"/>
  <c r="AI85"/>
  <c r="AL85"/>
  <c r="AH85"/>
  <c r="Y87"/>
  <c r="AA87" s="1"/>
  <c r="X87"/>
  <c r="AC86"/>
  <c r="AE86" s="1"/>
  <c r="N155"/>
  <c r="I156"/>
  <c r="G157"/>
  <c r="J157"/>
  <c r="K84" i="17"/>
  <c r="M84" s="1"/>
  <c r="N84" s="1"/>
  <c r="AX99"/>
  <c r="AY99" s="1"/>
  <c r="AU158"/>
  <c r="AT158" s="1"/>
  <c r="AS159" s="1"/>
  <c r="AJ89"/>
  <c r="AL89" s="1"/>
  <c r="AQ89" s="1"/>
  <c r="AI90"/>
  <c r="AH90" s="1"/>
  <c r="AG91" s="1"/>
  <c r="AE83"/>
  <c r="AB84" s="1"/>
  <c r="AD84" s="1"/>
  <c r="AF84" s="1"/>
  <c r="AA83"/>
  <c r="X84" s="1"/>
  <c r="Z84" s="1"/>
  <c r="S84"/>
  <c r="P85"/>
  <c r="T85"/>
  <c r="H85"/>
  <c r="F189"/>
  <c r="C159" i="14"/>
  <c r="N158" i="4"/>
  <c r="P158"/>
  <c r="O158"/>
  <c r="H158"/>
  <c r="Q158"/>
  <c r="R158"/>
  <c r="J158"/>
  <c r="I158"/>
  <c r="B159"/>
  <c r="A160" i="1"/>
  <c r="AP173" i="27" l="1"/>
  <c r="AO173"/>
  <c r="AT173" s="1"/>
  <c r="P172" i="30"/>
  <c r="AN171" i="25"/>
  <c r="AO171"/>
  <c r="AO183" i="26"/>
  <c r="AN183"/>
  <c r="AS183" s="1"/>
  <c r="N173" i="30"/>
  <c r="O173" s="1"/>
  <c r="M174"/>
  <c r="W172"/>
  <c r="X172" s="1"/>
  <c r="V173"/>
  <c r="Y171"/>
  <c r="Y172" s="1"/>
  <c r="AG339" i="27"/>
  <c r="AF339"/>
  <c r="G110" i="24"/>
  <c r="I110" s="1"/>
  <c r="L471" i="30"/>
  <c r="K468"/>
  <c r="Z129" i="27"/>
  <c r="Z130" s="1"/>
  <c r="X129"/>
  <c r="W130" s="1"/>
  <c r="AB130" s="1"/>
  <c r="L466" i="12"/>
  <c r="G468" i="30"/>
  <c r="G467"/>
  <c r="U471"/>
  <c r="T468"/>
  <c r="E469" i="20"/>
  <c r="D469"/>
  <c r="D469" i="27"/>
  <c r="E469"/>
  <c r="AF469" i="26"/>
  <c r="F469"/>
  <c r="K469" s="1"/>
  <c r="AO469"/>
  <c r="AE469"/>
  <c r="AN469"/>
  <c r="AS469" s="1"/>
  <c r="N469"/>
  <c r="S469" s="1"/>
  <c r="X469" i="24"/>
  <c r="D469"/>
  <c r="AH469"/>
  <c r="N469"/>
  <c r="AP468" i="27"/>
  <c r="G468"/>
  <c r="L468" s="1"/>
  <c r="AO468"/>
  <c r="O468"/>
  <c r="T468" s="1"/>
  <c r="Z470" i="9"/>
  <c r="J478"/>
  <c r="B470" i="12"/>
  <c r="B470" i="9"/>
  <c r="B470" i="26"/>
  <c r="D470" s="1"/>
  <c r="B470" i="23"/>
  <c r="D470" s="1"/>
  <c r="B470" i="20"/>
  <c r="B470" i="4"/>
  <c r="B470" i="24"/>
  <c r="B470" i="27"/>
  <c r="B470" i="25"/>
  <c r="D470" s="1"/>
  <c r="B470" i="14"/>
  <c r="C470" s="1"/>
  <c r="B470" i="16"/>
  <c r="B470" i="17"/>
  <c r="D470" s="1"/>
  <c r="J467" i="9"/>
  <c r="G159" i="4"/>
  <c r="F159"/>
  <c r="D469"/>
  <c r="G469"/>
  <c r="F469"/>
  <c r="E469"/>
  <c r="P469"/>
  <c r="I469"/>
  <c r="M469"/>
  <c r="H469"/>
  <c r="N469"/>
  <c r="O469"/>
  <c r="J469"/>
  <c r="R469"/>
  <c r="Q469"/>
  <c r="L469"/>
  <c r="K469"/>
  <c r="AN469" i="25"/>
  <c r="AS469" s="1"/>
  <c r="AO469"/>
  <c r="F469"/>
  <c r="K469" s="1"/>
  <c r="AE469"/>
  <c r="AF469"/>
  <c r="G466" i="12"/>
  <c r="M480" s="1"/>
  <c r="G468"/>
  <c r="AE480" s="1"/>
  <c r="G467"/>
  <c r="V480" s="1"/>
  <c r="E469" i="16"/>
  <c r="D469"/>
  <c r="AO469" i="9"/>
  <c r="F468"/>
  <c r="S478" s="1"/>
  <c r="F469"/>
  <c r="AI478" s="1"/>
  <c r="F467"/>
  <c r="AH467"/>
  <c r="AI467" s="1"/>
  <c r="B471" i="30"/>
  <c r="D472" i="1"/>
  <c r="Z467" i="9"/>
  <c r="AA467" s="1"/>
  <c r="AQ104"/>
  <c r="AT103"/>
  <c r="AV103" s="1"/>
  <c r="AR176" i="26"/>
  <c r="AS177" s="1"/>
  <c r="P475"/>
  <c r="R474"/>
  <c r="O474"/>
  <c r="J474"/>
  <c r="H475"/>
  <c r="AR163" i="25"/>
  <c r="AS164" s="1"/>
  <c r="AU170" i="27"/>
  <c r="AS179"/>
  <c r="I483"/>
  <c r="K482"/>
  <c r="Q483"/>
  <c r="S482"/>
  <c r="P476"/>
  <c r="E159" i="4"/>
  <c r="D159"/>
  <c r="M159"/>
  <c r="K159"/>
  <c r="L159"/>
  <c r="AF170" i="27"/>
  <c r="AG170"/>
  <c r="AE173" i="26"/>
  <c r="AF173"/>
  <c r="H110" i="24"/>
  <c r="J110" s="1"/>
  <c r="AO106"/>
  <c r="J109"/>
  <c r="L109" s="1"/>
  <c r="AD129" i="27"/>
  <c r="Y130"/>
  <c r="AA130" s="1"/>
  <c r="K110" i="24"/>
  <c r="AJ110" i="26"/>
  <c r="AL109"/>
  <c r="AG110"/>
  <c r="AI110" s="1"/>
  <c r="AK110" s="1"/>
  <c r="AH110"/>
  <c r="AL106" i="24"/>
  <c r="AJ107" s="1"/>
  <c r="V156" i="16"/>
  <c r="Q157"/>
  <c r="T157" s="1"/>
  <c r="U157"/>
  <c r="AL103" i="27"/>
  <c r="R158" i="16"/>
  <c r="Z113" i="24"/>
  <c r="AD112"/>
  <c r="AF112" s="1"/>
  <c r="AA113"/>
  <c r="P158" i="16"/>
  <c r="U112" i="24"/>
  <c r="S112"/>
  <c r="P112"/>
  <c r="R112" s="1"/>
  <c r="L177" i="26"/>
  <c r="T176"/>
  <c r="E159" i="16"/>
  <c r="D159"/>
  <c r="AH111" i="25"/>
  <c r="AG111"/>
  <c r="AI111" s="1"/>
  <c r="AK111" s="1"/>
  <c r="U176" i="27"/>
  <c r="T177"/>
  <c r="M177"/>
  <c r="S177"/>
  <c r="K178"/>
  <c r="L179" s="1"/>
  <c r="O178"/>
  <c r="T178" s="1"/>
  <c r="J178" i="26"/>
  <c r="R177"/>
  <c r="N179"/>
  <c r="S179" s="1"/>
  <c r="P178" i="25"/>
  <c r="O179" s="1"/>
  <c r="R177"/>
  <c r="N178"/>
  <c r="S178" s="1"/>
  <c r="AE169"/>
  <c r="H178"/>
  <c r="J178" s="1"/>
  <c r="K179" s="1"/>
  <c r="T176"/>
  <c r="L177"/>
  <c r="I193"/>
  <c r="T115" i="20"/>
  <c r="O116"/>
  <c r="U114"/>
  <c r="Q115"/>
  <c r="H157" i="23"/>
  <c r="J157" s="1"/>
  <c r="K157" s="1"/>
  <c r="P158"/>
  <c r="L157"/>
  <c r="F158"/>
  <c r="V94"/>
  <c r="R94"/>
  <c r="S94"/>
  <c r="T94" s="1"/>
  <c r="Y91" i="20"/>
  <c r="AB91" s="1"/>
  <c r="AC91"/>
  <c r="R89" i="14"/>
  <c r="T89" s="1"/>
  <c r="P90"/>
  <c r="R90" s="1"/>
  <c r="S91" s="1"/>
  <c r="Q90"/>
  <c r="BA100" i="17"/>
  <c r="BC99"/>
  <c r="AZ100" s="1"/>
  <c r="L85"/>
  <c r="R84"/>
  <c r="I157" i="16"/>
  <c r="L157" s="1"/>
  <c r="L156"/>
  <c r="M109" i="20"/>
  <c r="G111"/>
  <c r="I110"/>
  <c r="AG86" i="16"/>
  <c r="AF86"/>
  <c r="AK85"/>
  <c r="AM85" s="1"/>
  <c r="Z87"/>
  <c r="AD87"/>
  <c r="G158"/>
  <c r="H158"/>
  <c r="J158"/>
  <c r="AN90" i="17"/>
  <c r="AU159"/>
  <c r="AT159" s="1"/>
  <c r="AS160" s="1"/>
  <c r="AU160" s="1"/>
  <c r="AT160" s="1"/>
  <c r="AV100"/>
  <c r="AP89"/>
  <c r="AR89" s="1"/>
  <c r="AM89"/>
  <c r="AO90"/>
  <c r="AK90"/>
  <c r="AE84"/>
  <c r="AA84"/>
  <c r="J85"/>
  <c r="K85" s="1"/>
  <c r="V85"/>
  <c r="AC85"/>
  <c r="U85"/>
  <c r="W85" s="1"/>
  <c r="Y85"/>
  <c r="G86"/>
  <c r="I85"/>
  <c r="F190"/>
  <c r="C160" i="14"/>
  <c r="B160" i="4"/>
  <c r="J159"/>
  <c r="R159"/>
  <c r="Q159"/>
  <c r="N159"/>
  <c r="I159"/>
  <c r="O159"/>
  <c r="P159"/>
  <c r="H159"/>
  <c r="A161" i="1"/>
  <c r="AO184" i="26" l="1"/>
  <c r="AN184"/>
  <c r="AS184" s="1"/>
  <c r="V174" i="30"/>
  <c r="W173"/>
  <c r="X173" s="1"/>
  <c r="M175"/>
  <c r="N174"/>
  <c r="O174" s="1"/>
  <c r="AO172" i="25"/>
  <c r="AN172"/>
  <c r="AS172" s="1"/>
  <c r="P173" i="30"/>
  <c r="AP174" i="27"/>
  <c r="AO174"/>
  <c r="AT174" s="1"/>
  <c r="AF340"/>
  <c r="AG340"/>
  <c r="AE466" i="12"/>
  <c r="V397" i="30"/>
  <c r="K467" i="9"/>
  <c r="M466" i="12"/>
  <c r="V466"/>
  <c r="S467" i="9"/>
  <c r="L110" i="24"/>
  <c r="AC130" i="27"/>
  <c r="Z131" s="1"/>
  <c r="D472" i="30"/>
  <c r="D471"/>
  <c r="T471"/>
  <c r="U468"/>
  <c r="X130" i="27"/>
  <c r="W131" s="1"/>
  <c r="AB131" s="1"/>
  <c r="K471" i="30"/>
  <c r="L468"/>
  <c r="B472"/>
  <c r="D473" i="1"/>
  <c r="AA470" i="9"/>
  <c r="K478"/>
  <c r="E470" i="16"/>
  <c r="D470"/>
  <c r="F470" i="25"/>
  <c r="K470" s="1"/>
  <c r="AO470"/>
  <c r="AN470"/>
  <c r="AF470"/>
  <c r="AE470"/>
  <c r="X470" i="24"/>
  <c r="D470"/>
  <c r="AH470"/>
  <c r="N470"/>
  <c r="E470" i="20"/>
  <c r="D470"/>
  <c r="AO470" i="26"/>
  <c r="AF470"/>
  <c r="AN470"/>
  <c r="AS470" s="1"/>
  <c r="F470"/>
  <c r="K470" s="1"/>
  <c r="AE470"/>
  <c r="N470"/>
  <c r="S470" s="1"/>
  <c r="H468" i="12"/>
  <c r="AF480" s="1"/>
  <c r="H467"/>
  <c r="W480" s="1"/>
  <c r="H466"/>
  <c r="N480" s="1"/>
  <c r="G160" i="4"/>
  <c r="F160"/>
  <c r="B471" i="12"/>
  <c r="B471" i="9"/>
  <c r="B471" i="26"/>
  <c r="D471" s="1"/>
  <c r="B471" i="23"/>
  <c r="D471" s="1"/>
  <c r="B471" i="14"/>
  <c r="C471" s="1"/>
  <c r="B471" i="16"/>
  <c r="B471" i="4"/>
  <c r="B471" i="24"/>
  <c r="B471" i="27"/>
  <c r="B471" i="25"/>
  <c r="D471" s="1"/>
  <c r="B471" i="20"/>
  <c r="B471" i="17"/>
  <c r="D471" s="1"/>
  <c r="E470" i="27"/>
  <c r="D470"/>
  <c r="D470" i="4"/>
  <c r="G470"/>
  <c r="F470"/>
  <c r="E470"/>
  <c r="N470"/>
  <c r="J470"/>
  <c r="K470"/>
  <c r="O470"/>
  <c r="I470"/>
  <c r="P470"/>
  <c r="H470"/>
  <c r="L470"/>
  <c r="Q470"/>
  <c r="R470"/>
  <c r="M470"/>
  <c r="AO470" i="9"/>
  <c r="G469"/>
  <c r="AJ478" s="1"/>
  <c r="G467"/>
  <c r="AB467" s="1"/>
  <c r="AD467" s="1"/>
  <c r="AE467" s="1"/>
  <c r="G468"/>
  <c r="T478" s="1"/>
  <c r="AP469" i="27"/>
  <c r="G469"/>
  <c r="L469" s="1"/>
  <c r="AO469"/>
  <c r="O469"/>
  <c r="T469" s="1"/>
  <c r="AU104" i="9"/>
  <c r="AR104"/>
  <c r="AS104"/>
  <c r="AT176" i="26"/>
  <c r="R475"/>
  <c r="P476"/>
  <c r="H476"/>
  <c r="J475"/>
  <c r="O475"/>
  <c r="AT163" i="25"/>
  <c r="AU171" i="27"/>
  <c r="AS180"/>
  <c r="S483"/>
  <c r="Q484"/>
  <c r="K483"/>
  <c r="I484"/>
  <c r="P477"/>
  <c r="E160" i="4"/>
  <c r="D160"/>
  <c r="L160"/>
  <c r="M160"/>
  <c r="K160"/>
  <c r="AE174" i="26"/>
  <c r="AF174"/>
  <c r="AF171" i="27"/>
  <c r="AG171"/>
  <c r="G111" i="24"/>
  <c r="I111" s="1"/>
  <c r="F111"/>
  <c r="AJ111" i="26"/>
  <c r="AL110"/>
  <c r="AH111"/>
  <c r="AG111"/>
  <c r="AI111" s="1"/>
  <c r="AJ112" s="1"/>
  <c r="AN106" i="24"/>
  <c r="AP106" s="1"/>
  <c r="AK107"/>
  <c r="AM107" s="1"/>
  <c r="Q158" i="16"/>
  <c r="V157"/>
  <c r="P159"/>
  <c r="AH104" i="27"/>
  <c r="AJ104" s="1"/>
  <c r="AM103"/>
  <c r="AI104"/>
  <c r="T158" i="16"/>
  <c r="U159" s="1"/>
  <c r="O159"/>
  <c r="K111" i="24"/>
  <c r="U158" i="16"/>
  <c r="R159"/>
  <c r="T177" i="26"/>
  <c r="AE113" i="24"/>
  <c r="AC113"/>
  <c r="AB113"/>
  <c r="T112"/>
  <c r="V112" s="1"/>
  <c r="Q113"/>
  <c r="P113"/>
  <c r="E160" i="16"/>
  <c r="D160"/>
  <c r="L178" i="26"/>
  <c r="K179"/>
  <c r="AJ112" i="25"/>
  <c r="AH112"/>
  <c r="AL111"/>
  <c r="AG112"/>
  <c r="AI112" s="1"/>
  <c r="U177" i="27"/>
  <c r="M178"/>
  <c r="O179"/>
  <c r="K179"/>
  <c r="L180" s="1"/>
  <c r="S178"/>
  <c r="N180" i="26"/>
  <c r="S180" s="1"/>
  <c r="R178"/>
  <c r="J179"/>
  <c r="P179" i="25"/>
  <c r="O180" s="1"/>
  <c r="R178"/>
  <c r="N179"/>
  <c r="AE170"/>
  <c r="H179"/>
  <c r="J179" s="1"/>
  <c r="K180" s="1"/>
  <c r="T177"/>
  <c r="L178"/>
  <c r="I194"/>
  <c r="M157" i="23"/>
  <c r="P116" i="20"/>
  <c r="R115"/>
  <c r="G158" i="23"/>
  <c r="I158" s="1"/>
  <c r="U94"/>
  <c r="W94" s="1"/>
  <c r="Q95"/>
  <c r="AD91" i="20"/>
  <c r="X92"/>
  <c r="Z92" s="1"/>
  <c r="AA92" s="1"/>
  <c r="S90" i="14"/>
  <c r="T90" s="1"/>
  <c r="Q91"/>
  <c r="O91"/>
  <c r="M92" s="1"/>
  <c r="N92" s="1"/>
  <c r="M85" i="17"/>
  <c r="R85" s="1"/>
  <c r="O85"/>
  <c r="Q85" s="1"/>
  <c r="S85" s="1"/>
  <c r="L110" i="20"/>
  <c r="N156" i="16"/>
  <c r="M157"/>
  <c r="J110" i="20"/>
  <c r="K110" s="1"/>
  <c r="H111"/>
  <c r="W112" s="1"/>
  <c r="AI86" i="16"/>
  <c r="AH86"/>
  <c r="AL86"/>
  <c r="Y88"/>
  <c r="AA88" s="1"/>
  <c r="X88"/>
  <c r="AC87"/>
  <c r="AE87" s="1"/>
  <c r="G159"/>
  <c r="M158"/>
  <c r="I158"/>
  <c r="L158" s="1"/>
  <c r="J159"/>
  <c r="H159"/>
  <c r="AX100" i="17"/>
  <c r="BC100" s="1"/>
  <c r="AZ101" s="1"/>
  <c r="AW101"/>
  <c r="BB100"/>
  <c r="BD100" s="1"/>
  <c r="BA101"/>
  <c r="AS161"/>
  <c r="AJ90"/>
  <c r="AL90" s="1"/>
  <c r="AQ90" s="1"/>
  <c r="AI91"/>
  <c r="AH91" s="1"/>
  <c r="AG92" s="1"/>
  <c r="X85"/>
  <c r="Z85" s="1"/>
  <c r="AE85" s="1"/>
  <c r="AB85"/>
  <c r="AD85" s="1"/>
  <c r="AF85" s="1"/>
  <c r="T86"/>
  <c r="H86"/>
  <c r="L86"/>
  <c r="F191"/>
  <c r="C161" i="14"/>
  <c r="I160" i="4"/>
  <c r="R160"/>
  <c r="N160"/>
  <c r="O160"/>
  <c r="J160"/>
  <c r="P160"/>
  <c r="Q160"/>
  <c r="H160"/>
  <c r="B161"/>
  <c r="A162" i="1"/>
  <c r="AO175" i="27" l="1"/>
  <c r="AT175" s="1"/>
  <c r="AP175"/>
  <c r="AN185" i="26"/>
  <c r="AS185" s="1"/>
  <c r="AO185"/>
  <c r="P174" i="30"/>
  <c r="AN173" i="25"/>
  <c r="AS173" s="1"/>
  <c r="AO173"/>
  <c r="N175" i="30"/>
  <c r="O175" s="1"/>
  <c r="M176"/>
  <c r="R176" s="1"/>
  <c r="V175"/>
  <c r="W174"/>
  <c r="X174" s="1"/>
  <c r="Y173"/>
  <c r="AD130" i="27"/>
  <c r="Y131"/>
  <c r="AA131" s="1"/>
  <c r="W397" i="30"/>
  <c r="X397" s="1"/>
  <c r="V398"/>
  <c r="AF466" i="12"/>
  <c r="AH466" s="1"/>
  <c r="AI466" s="1"/>
  <c r="L467" i="9"/>
  <c r="N467" s="1"/>
  <c r="O467" s="1"/>
  <c r="AG341" i="27"/>
  <c r="AF341"/>
  <c r="N466" i="12"/>
  <c r="P466" s="1"/>
  <c r="Q466" s="1"/>
  <c r="T467" i="9"/>
  <c r="V467" s="1"/>
  <c r="W467" s="1"/>
  <c r="W466" i="12"/>
  <c r="Y466"/>
  <c r="Z466" s="1"/>
  <c r="AJ467" i="9"/>
  <c r="AL467" s="1"/>
  <c r="AM467" s="1"/>
  <c r="E472" i="30"/>
  <c r="E471"/>
  <c r="O470"/>
  <c r="X470"/>
  <c r="I475"/>
  <c r="I472"/>
  <c r="AC131" i="27"/>
  <c r="AD131" s="1"/>
  <c r="X131"/>
  <c r="W132" s="1"/>
  <c r="R475" i="30"/>
  <c r="R472"/>
  <c r="D471" i="20"/>
  <c r="E471"/>
  <c r="D471" i="27"/>
  <c r="E471"/>
  <c r="Q471" i="4"/>
  <c r="G471"/>
  <c r="F471"/>
  <c r="E471"/>
  <c r="L471"/>
  <c r="J471"/>
  <c r="M471"/>
  <c r="P471"/>
  <c r="K471"/>
  <c r="D471"/>
  <c r="H471"/>
  <c r="O471"/>
  <c r="N471"/>
  <c r="R471"/>
  <c r="I471"/>
  <c r="AO471" i="26"/>
  <c r="AF471"/>
  <c r="F471"/>
  <c r="K471" s="1"/>
  <c r="N471"/>
  <c r="S471" s="1"/>
  <c r="D473" i="12"/>
  <c r="D472"/>
  <c r="D471"/>
  <c r="AE471" i="26"/>
  <c r="B472" i="24"/>
  <c r="B472" i="27"/>
  <c r="B472" i="25"/>
  <c r="D472" s="1"/>
  <c r="B472" i="14"/>
  <c r="C472" s="1"/>
  <c r="B472" i="16"/>
  <c r="B472" i="17"/>
  <c r="D472" s="1"/>
  <c r="B472" i="12"/>
  <c r="B472" i="9"/>
  <c r="B472" i="26"/>
  <c r="D472" s="1"/>
  <c r="B472" i="23"/>
  <c r="D472" s="1"/>
  <c r="B472" i="20"/>
  <c r="B472" i="4"/>
  <c r="G161"/>
  <c r="F161"/>
  <c r="L478" i="9"/>
  <c r="AB470"/>
  <c r="AP470" i="27"/>
  <c r="AO470"/>
  <c r="G470"/>
  <c r="L470" s="1"/>
  <c r="O470"/>
  <c r="T470" s="1"/>
  <c r="AE471" i="25"/>
  <c r="F471"/>
  <c r="AN471"/>
  <c r="AO471"/>
  <c r="AF471"/>
  <c r="AH471" i="24"/>
  <c r="N471"/>
  <c r="X471"/>
  <c r="D471"/>
  <c r="E471" i="16"/>
  <c r="D471"/>
  <c r="AO471" i="9"/>
  <c r="D473"/>
  <c r="D471"/>
  <c r="D472"/>
  <c r="AN471" i="26"/>
  <c r="D474" i="1"/>
  <c r="B473" i="30"/>
  <c r="AQ105" i="9"/>
  <c r="AT104"/>
  <c r="AV104" s="1"/>
  <c r="AR177" i="26"/>
  <c r="AT177" s="1"/>
  <c r="J476"/>
  <c r="H477"/>
  <c r="O476"/>
  <c r="P477"/>
  <c r="R476"/>
  <c r="S179" i="25"/>
  <c r="AR164"/>
  <c r="AT164" s="1"/>
  <c r="AU172" i="27"/>
  <c r="AS181"/>
  <c r="P478"/>
  <c r="K484"/>
  <c r="I485"/>
  <c r="S484"/>
  <c r="Q485"/>
  <c r="S115" i="20"/>
  <c r="U115" s="1"/>
  <c r="E161" i="4"/>
  <c r="D161"/>
  <c r="M161"/>
  <c r="K161"/>
  <c r="L161"/>
  <c r="AF172" i="27"/>
  <c r="AG172"/>
  <c r="AE175" i="26"/>
  <c r="AF175"/>
  <c r="H111" i="24"/>
  <c r="F112" s="1"/>
  <c r="AB132" i="27"/>
  <c r="AK111" i="26"/>
  <c r="AG112" s="1"/>
  <c r="AI112" s="1"/>
  <c r="AL107" i="24"/>
  <c r="AJ108" s="1"/>
  <c r="Q159" i="16"/>
  <c r="T159" s="1"/>
  <c r="AO107" i="24"/>
  <c r="T178" i="26"/>
  <c r="R160" i="16"/>
  <c r="AK105" i="27"/>
  <c r="AL104"/>
  <c r="V158" i="16"/>
  <c r="Z114" i="24"/>
  <c r="AD113"/>
  <c r="AF113" s="1"/>
  <c r="AA114"/>
  <c r="R113"/>
  <c r="Q114" s="1"/>
  <c r="U113"/>
  <c r="S113"/>
  <c r="P160" i="16"/>
  <c r="O160"/>
  <c r="E161"/>
  <c r="D161"/>
  <c r="L179" i="26"/>
  <c r="AK112" i="25"/>
  <c r="AJ113"/>
  <c r="U178" i="27"/>
  <c r="T179"/>
  <c r="M179"/>
  <c r="S179"/>
  <c r="K180"/>
  <c r="O180"/>
  <c r="T180" s="1"/>
  <c r="J180" i="26"/>
  <c r="R179"/>
  <c r="N181"/>
  <c r="S181" s="1"/>
  <c r="P180" i="25"/>
  <c r="O181" s="1"/>
  <c r="R179"/>
  <c r="N180"/>
  <c r="AE171"/>
  <c r="H180"/>
  <c r="J180" s="1"/>
  <c r="T178"/>
  <c r="L179"/>
  <c r="I195"/>
  <c r="F159" i="23"/>
  <c r="L158"/>
  <c r="P159"/>
  <c r="H158"/>
  <c r="J158" s="1"/>
  <c r="K158" s="1"/>
  <c r="Q116" i="20"/>
  <c r="O117"/>
  <c r="V95" i="23"/>
  <c r="S95"/>
  <c r="T95" s="1"/>
  <c r="R95"/>
  <c r="Y92" i="20"/>
  <c r="AB92" s="1"/>
  <c r="AC92"/>
  <c r="P91" i="14"/>
  <c r="O92" s="1"/>
  <c r="M93" s="1"/>
  <c r="N93" s="1"/>
  <c r="P86" i="17"/>
  <c r="N85"/>
  <c r="N157" i="16"/>
  <c r="N158" s="1"/>
  <c r="M110" i="20"/>
  <c r="G112"/>
  <c r="I111"/>
  <c r="J111" s="1"/>
  <c r="K111" s="1"/>
  <c r="AF87" i="16"/>
  <c r="AK86"/>
  <c r="AM86" s="1"/>
  <c r="AG87"/>
  <c r="I159"/>
  <c r="L159" s="1"/>
  <c r="Z88"/>
  <c r="AD88"/>
  <c r="G160"/>
  <c r="H160"/>
  <c r="M159"/>
  <c r="J160"/>
  <c r="AN91" i="17"/>
  <c r="AY100"/>
  <c r="AV101" s="1"/>
  <c r="AX101" s="1"/>
  <c r="BC101" s="1"/>
  <c r="AU161"/>
  <c r="AT161" s="1"/>
  <c r="AS162" s="1"/>
  <c r="BB101"/>
  <c r="BD101" s="1"/>
  <c r="BA102"/>
  <c r="AP90"/>
  <c r="AR90" s="1"/>
  <c r="AM90"/>
  <c r="AO91"/>
  <c r="AK91"/>
  <c r="AA85"/>
  <c r="U86"/>
  <c r="W86" s="1"/>
  <c r="Y86"/>
  <c r="AC86"/>
  <c r="J86"/>
  <c r="O86" s="1"/>
  <c r="V86"/>
  <c r="I86"/>
  <c r="G87"/>
  <c r="F192"/>
  <c r="C162" i="14"/>
  <c r="B162" i="4"/>
  <c r="H161"/>
  <c r="O161"/>
  <c r="N161"/>
  <c r="R161"/>
  <c r="J161"/>
  <c r="Q161"/>
  <c r="I161"/>
  <c r="P161"/>
  <c r="A163" i="1"/>
  <c r="Y174" i="30" l="1"/>
  <c r="M177"/>
  <c r="N176"/>
  <c r="O176" s="1"/>
  <c r="AO174" i="25"/>
  <c r="AN174"/>
  <c r="AS174" s="1"/>
  <c r="P175" i="30"/>
  <c r="AO186" i="26"/>
  <c r="AN186"/>
  <c r="AO176" i="27"/>
  <c r="AT176" s="1"/>
  <c r="AP176"/>
  <c r="W175" i="30"/>
  <c r="X175" s="1"/>
  <c r="V176"/>
  <c r="Y132" i="27"/>
  <c r="AA132" s="1"/>
  <c r="AC132" s="1"/>
  <c r="AF342"/>
  <c r="AG342"/>
  <c r="V399" i="30"/>
  <c r="W398"/>
  <c r="X398" s="1"/>
  <c r="X132" i="27"/>
  <c r="W133" s="1"/>
  <c r="T475" i="30"/>
  <c r="S472"/>
  <c r="Z132" i="27"/>
  <c r="F472" i="30"/>
  <c r="F471"/>
  <c r="K475"/>
  <c r="J472"/>
  <c r="G162" i="4"/>
  <c r="F162"/>
  <c r="B473" i="12"/>
  <c r="B473" i="9"/>
  <c r="B473" i="25"/>
  <c r="D473" s="1"/>
  <c r="B473" i="23"/>
  <c r="D473" s="1"/>
  <c r="B473" i="20"/>
  <c r="B473" i="4"/>
  <c r="B473" i="24"/>
  <c r="B473" i="27"/>
  <c r="B473" i="26"/>
  <c r="D473" s="1"/>
  <c r="B473" i="14"/>
  <c r="C473" s="1"/>
  <c r="B473" i="16"/>
  <c r="B473" i="17"/>
  <c r="D473" s="1"/>
  <c r="Y474" i="9"/>
  <c r="I482"/>
  <c r="Y471"/>
  <c r="I471"/>
  <c r="D472" i="20"/>
  <c r="E472"/>
  <c r="AN472" i="26"/>
  <c r="AS472" s="1"/>
  <c r="F472"/>
  <c r="K472" s="1"/>
  <c r="AO472"/>
  <c r="AN473" s="1"/>
  <c r="AS473" s="1"/>
  <c r="AF472"/>
  <c r="AE472"/>
  <c r="N472"/>
  <c r="S472" s="1"/>
  <c r="E473" i="12"/>
  <c r="AC485" s="1"/>
  <c r="E472"/>
  <c r="T485" s="1"/>
  <c r="E471"/>
  <c r="K485" s="1"/>
  <c r="E472" i="16"/>
  <c r="D472"/>
  <c r="AN472" i="25"/>
  <c r="F472"/>
  <c r="AE472"/>
  <c r="AF472"/>
  <c r="AO472"/>
  <c r="X472" i="24"/>
  <c r="D472"/>
  <c r="AH472"/>
  <c r="N472"/>
  <c r="S471" i="12"/>
  <c r="S485"/>
  <c r="AP471" i="27"/>
  <c r="AO471"/>
  <c r="G471"/>
  <c r="L471" s="1"/>
  <c r="O471"/>
  <c r="T471" s="1"/>
  <c r="B474" i="30"/>
  <c r="D475" i="1"/>
  <c r="Q482" i="9"/>
  <c r="Q471"/>
  <c r="AG482"/>
  <c r="AG471"/>
  <c r="D472" i="4"/>
  <c r="G472"/>
  <c r="F472"/>
  <c r="E472"/>
  <c r="P472"/>
  <c r="N472"/>
  <c r="Q472"/>
  <c r="L472"/>
  <c r="J472"/>
  <c r="K472"/>
  <c r="O472"/>
  <c r="H472"/>
  <c r="M472"/>
  <c r="I472"/>
  <c r="R472"/>
  <c r="AO472" i="9"/>
  <c r="E473"/>
  <c r="AH482" s="1"/>
  <c r="E471"/>
  <c r="E472"/>
  <c r="R482" s="1"/>
  <c r="E472" i="27"/>
  <c r="D472"/>
  <c r="J471" i="12"/>
  <c r="J485"/>
  <c r="AB471"/>
  <c r="AB485"/>
  <c r="AU105" i="9"/>
  <c r="G112" i="24"/>
  <c r="I112" s="1"/>
  <c r="AS105" i="9"/>
  <c r="AR105"/>
  <c r="AR178" i="26"/>
  <c r="AT178" s="1"/>
  <c r="R477"/>
  <c r="P478"/>
  <c r="O477"/>
  <c r="H478"/>
  <c r="J477"/>
  <c r="S180" i="25"/>
  <c r="AR165"/>
  <c r="AT165" s="1"/>
  <c r="AU173" i="27"/>
  <c r="AS182"/>
  <c r="T116" i="20"/>
  <c r="S485" i="27"/>
  <c r="Q486"/>
  <c r="K485"/>
  <c r="I486"/>
  <c r="P479"/>
  <c r="E162" i="4"/>
  <c r="D162"/>
  <c r="L162"/>
  <c r="M162"/>
  <c r="K162"/>
  <c r="AF176" i="26"/>
  <c r="AE176"/>
  <c r="AG173" i="27"/>
  <c r="AF173"/>
  <c r="H112" i="24"/>
  <c r="J112" s="1"/>
  <c r="J111"/>
  <c r="L111" s="1"/>
  <c r="AB133" i="27"/>
  <c r="AH112" i="26"/>
  <c r="AL111"/>
  <c r="Q160" i="16"/>
  <c r="T160" s="1"/>
  <c r="AJ113" i="26"/>
  <c r="AK112"/>
  <c r="AK108" i="24"/>
  <c r="AL108" s="1"/>
  <c r="AN107"/>
  <c r="AP107" s="1"/>
  <c r="O161" i="16"/>
  <c r="T179" i="26"/>
  <c r="U160" i="16"/>
  <c r="AI105" i="27"/>
  <c r="AM104"/>
  <c r="AH105"/>
  <c r="AJ105" s="1"/>
  <c r="V159" i="16"/>
  <c r="R161"/>
  <c r="T113" i="24"/>
  <c r="V113" s="1"/>
  <c r="AE114"/>
  <c r="AC114"/>
  <c r="AB114"/>
  <c r="P114"/>
  <c r="R114" s="1"/>
  <c r="S114"/>
  <c r="P161" i="16"/>
  <c r="L180" i="26"/>
  <c r="E162" i="16"/>
  <c r="D162"/>
  <c r="AG113" i="25"/>
  <c r="AI113" s="1"/>
  <c r="AH113"/>
  <c r="AL112"/>
  <c r="M180" i="27"/>
  <c r="L181"/>
  <c r="U179"/>
  <c r="O181"/>
  <c r="K181"/>
  <c r="L182" s="1"/>
  <c r="S180"/>
  <c r="N182" i="26"/>
  <c r="S182" s="1"/>
  <c r="R180"/>
  <c r="J181"/>
  <c r="P181" i="25"/>
  <c r="O182" s="1"/>
  <c r="R180"/>
  <c r="N181"/>
  <c r="AE172"/>
  <c r="H181"/>
  <c r="J181" s="1"/>
  <c r="T179"/>
  <c r="L180"/>
  <c r="I196"/>
  <c r="M158" i="23"/>
  <c r="G159"/>
  <c r="F160" s="1"/>
  <c r="R116" i="20"/>
  <c r="P117"/>
  <c r="U95" i="23"/>
  <c r="W95" s="1"/>
  <c r="Q96"/>
  <c r="X93" i="20"/>
  <c r="Z93" s="1"/>
  <c r="AA93" s="1"/>
  <c r="AD92"/>
  <c r="R91" i="14"/>
  <c r="S92" s="1"/>
  <c r="Q92"/>
  <c r="P92"/>
  <c r="R92" s="1"/>
  <c r="S93" s="1"/>
  <c r="Q86" i="17"/>
  <c r="S86" s="1"/>
  <c r="L111" i="20"/>
  <c r="M111" s="1"/>
  <c r="H112"/>
  <c r="W113" s="1"/>
  <c r="AI87" i="16"/>
  <c r="AL87"/>
  <c r="AH87"/>
  <c r="Y89"/>
  <c r="AA89" s="1"/>
  <c r="X89"/>
  <c r="AC88"/>
  <c r="AE88" s="1"/>
  <c r="M160"/>
  <c r="G161"/>
  <c r="I160"/>
  <c r="L160" s="1"/>
  <c r="N159"/>
  <c r="H161"/>
  <c r="J161"/>
  <c r="K86" i="17"/>
  <c r="M86" s="1"/>
  <c r="R86" s="1"/>
  <c r="AW102"/>
  <c r="AY101"/>
  <c r="AV102" s="1"/>
  <c r="AU162"/>
  <c r="AT162" s="1"/>
  <c r="AS163" s="1"/>
  <c r="AZ102"/>
  <c r="AJ91"/>
  <c r="AL91" s="1"/>
  <c r="AQ91" s="1"/>
  <c r="AI92"/>
  <c r="AH92" s="1"/>
  <c r="AG93" s="1"/>
  <c r="P87"/>
  <c r="X86"/>
  <c r="Z86" s="1"/>
  <c r="AE86" s="1"/>
  <c r="T87"/>
  <c r="AB86"/>
  <c r="AD86" s="1"/>
  <c r="AF86" s="1"/>
  <c r="H87"/>
  <c r="F193"/>
  <c r="C163" i="14"/>
  <c r="J162" i="4"/>
  <c r="Q162"/>
  <c r="N162"/>
  <c r="R162"/>
  <c r="H162"/>
  <c r="O162"/>
  <c r="I162"/>
  <c r="P162"/>
  <c r="B163"/>
  <c r="A164" i="1"/>
  <c r="AD132" i="27" l="1"/>
  <c r="Z133"/>
  <c r="Y133"/>
  <c r="AA133" s="1"/>
  <c r="X133"/>
  <c r="W134" s="1"/>
  <c r="AB134" s="1"/>
  <c r="P176" i="30"/>
  <c r="U176" s="1"/>
  <c r="V177"/>
  <c r="W176"/>
  <c r="X176" s="1"/>
  <c r="Y175"/>
  <c r="AO177" i="27"/>
  <c r="AT177" s="1"/>
  <c r="AP177"/>
  <c r="AO175" i="25"/>
  <c r="AN175"/>
  <c r="AS175" s="1"/>
  <c r="M178" i="30"/>
  <c r="N177"/>
  <c r="O177" s="1"/>
  <c r="AO187" i="26"/>
  <c r="AN187"/>
  <c r="AS187" s="1"/>
  <c r="W399" i="30"/>
  <c r="X399" s="1"/>
  <c r="V400"/>
  <c r="AF343" i="27"/>
  <c r="AG343"/>
  <c r="G472" i="30"/>
  <c r="G471"/>
  <c r="S475"/>
  <c r="T472"/>
  <c r="AE473" i="26"/>
  <c r="AJ473" s="1"/>
  <c r="J475" i="30"/>
  <c r="K472"/>
  <c r="G163" i="4"/>
  <c r="F163"/>
  <c r="AP472" i="27"/>
  <c r="AO472"/>
  <c r="G472"/>
  <c r="L472" s="1"/>
  <c r="O472"/>
  <c r="T472" s="1"/>
  <c r="AH471" i="9"/>
  <c r="R471"/>
  <c r="B475" i="30"/>
  <c r="D476" i="1"/>
  <c r="T471" i="12"/>
  <c r="Z471" i="9"/>
  <c r="D473" i="27"/>
  <c r="E473"/>
  <c r="D473" i="4"/>
  <c r="G473"/>
  <c r="F473"/>
  <c r="E473"/>
  <c r="O473"/>
  <c r="J473"/>
  <c r="R473"/>
  <c r="Q473"/>
  <c r="I473"/>
  <c r="K473"/>
  <c r="P473"/>
  <c r="N473"/>
  <c r="L473"/>
  <c r="H473"/>
  <c r="M473"/>
  <c r="AO473" i="9"/>
  <c r="F473"/>
  <c r="AI482" s="1"/>
  <c r="F471"/>
  <c r="F472"/>
  <c r="S482" s="1"/>
  <c r="AC471" i="12"/>
  <c r="K471"/>
  <c r="J482" i="9"/>
  <c r="Z474"/>
  <c r="B474" i="12"/>
  <c r="B474" i="9"/>
  <c r="B474" i="25"/>
  <c r="D474" s="1"/>
  <c r="B474" i="14"/>
  <c r="C474" s="1"/>
  <c r="B474" i="16"/>
  <c r="B474" i="17"/>
  <c r="D474" s="1"/>
  <c r="B474" i="24"/>
  <c r="B474" i="27"/>
  <c r="B474" i="26"/>
  <c r="D474" s="1"/>
  <c r="B474" i="23"/>
  <c r="D474" s="1"/>
  <c r="B474" i="20"/>
  <c r="B474" i="4"/>
  <c r="J471" i="9"/>
  <c r="K471" s="1"/>
  <c r="D473" i="16"/>
  <c r="E473"/>
  <c r="AO473" i="26"/>
  <c r="AF473"/>
  <c r="F473"/>
  <c r="K473" s="1"/>
  <c r="N473"/>
  <c r="S473" s="1"/>
  <c r="X473" i="24"/>
  <c r="D473"/>
  <c r="AH473"/>
  <c r="N473"/>
  <c r="D473" i="20"/>
  <c r="E473"/>
  <c r="F473" i="25"/>
  <c r="K473" s="1"/>
  <c r="AF473"/>
  <c r="AN473"/>
  <c r="AS473" s="1"/>
  <c r="AO473"/>
  <c r="AE473"/>
  <c r="F473" i="12"/>
  <c r="AD485" s="1"/>
  <c r="F472"/>
  <c r="U485" s="1"/>
  <c r="F471"/>
  <c r="L485" s="1"/>
  <c r="AQ106" i="9"/>
  <c r="AT105"/>
  <c r="AV105" s="1"/>
  <c r="AR179" i="26"/>
  <c r="AS180" s="1"/>
  <c r="J478"/>
  <c r="H479"/>
  <c r="O478"/>
  <c r="P479"/>
  <c r="R478"/>
  <c r="AR166" i="25"/>
  <c r="AT166" s="1"/>
  <c r="AU174" i="27"/>
  <c r="AS183"/>
  <c r="S181" i="25"/>
  <c r="P480" i="27"/>
  <c r="K486"/>
  <c r="I487"/>
  <c r="S486"/>
  <c r="Q487"/>
  <c r="S116" i="20"/>
  <c r="U116" s="1"/>
  <c r="E163" i="4"/>
  <c r="D163"/>
  <c r="M163"/>
  <c r="K163"/>
  <c r="L163"/>
  <c r="AG174" i="27"/>
  <c r="AF174"/>
  <c r="AE177" i="26"/>
  <c r="AF177"/>
  <c r="K112" i="24"/>
  <c r="L112" s="1"/>
  <c r="F113"/>
  <c r="G113"/>
  <c r="I113" s="1"/>
  <c r="AC133" i="27"/>
  <c r="AD133" s="1"/>
  <c r="Q161" i="16"/>
  <c r="T161" s="1"/>
  <c r="AH113" i="26"/>
  <c r="AL112"/>
  <c r="AG113"/>
  <c r="AI113" s="1"/>
  <c r="AM108" i="24"/>
  <c r="AN108" s="1"/>
  <c r="AO108"/>
  <c r="P162" i="16"/>
  <c r="T180" i="26"/>
  <c r="R162" i="16"/>
  <c r="V160"/>
  <c r="U114" i="24"/>
  <c r="AL105" i="27"/>
  <c r="AI106" s="1"/>
  <c r="AK106"/>
  <c r="AD114" i="24"/>
  <c r="AF114" s="1"/>
  <c r="AA115"/>
  <c r="Z115"/>
  <c r="T114"/>
  <c r="Q115"/>
  <c r="O162" i="16"/>
  <c r="E163"/>
  <c r="D163"/>
  <c r="AJ114" i="25"/>
  <c r="AK113"/>
  <c r="U180" i="27"/>
  <c r="M181"/>
  <c r="T181"/>
  <c r="S181"/>
  <c r="K182"/>
  <c r="L183" s="1"/>
  <c r="O182"/>
  <c r="T182" s="1"/>
  <c r="N183" i="26"/>
  <c r="S183" s="1"/>
  <c r="L181"/>
  <c r="J182"/>
  <c r="R181"/>
  <c r="P182" i="25"/>
  <c r="O183" s="1"/>
  <c r="R181"/>
  <c r="N182"/>
  <c r="S182" s="1"/>
  <c r="AE173"/>
  <c r="H182"/>
  <c r="J182" s="1"/>
  <c r="K182"/>
  <c r="T180"/>
  <c r="L181"/>
  <c r="K183"/>
  <c r="I197"/>
  <c r="AJ109" i="24"/>
  <c r="AK109"/>
  <c r="L87" i="17"/>
  <c r="H159" i="23"/>
  <c r="G160" s="1"/>
  <c r="L159"/>
  <c r="I159"/>
  <c r="P160"/>
  <c r="Q117" i="20"/>
  <c r="T117"/>
  <c r="O118"/>
  <c r="V96" i="23"/>
  <c r="S96"/>
  <c r="T96" s="1"/>
  <c r="R96"/>
  <c r="Y93" i="20"/>
  <c r="AB93" s="1"/>
  <c r="AC93"/>
  <c r="T91" i="14"/>
  <c r="T92" s="1"/>
  <c r="O93"/>
  <c r="M94" s="1"/>
  <c r="N94" s="1"/>
  <c r="Q93"/>
  <c r="I161" i="16"/>
  <c r="L161" s="1"/>
  <c r="U161"/>
  <c r="G113" i="20"/>
  <c r="L112"/>
  <c r="I112"/>
  <c r="H113" s="1"/>
  <c r="W114" s="1"/>
  <c r="AG88" i="16"/>
  <c r="AF88"/>
  <c r="AK87"/>
  <c r="AM87" s="1"/>
  <c r="AD89"/>
  <c r="Z89"/>
  <c r="G162"/>
  <c r="N160"/>
  <c r="M161"/>
  <c r="H162"/>
  <c r="J162"/>
  <c r="AN92" i="17"/>
  <c r="N86"/>
  <c r="BB102"/>
  <c r="BD102" s="1"/>
  <c r="BA103"/>
  <c r="AX102"/>
  <c r="AY102" s="1"/>
  <c r="AV103" s="1"/>
  <c r="AW104" s="1"/>
  <c r="AW103"/>
  <c r="AU163"/>
  <c r="AT163" s="1"/>
  <c r="AS164" s="1"/>
  <c r="AU164" s="1"/>
  <c r="AT164" s="1"/>
  <c r="AP91"/>
  <c r="AR91" s="1"/>
  <c r="AM91"/>
  <c r="AO92"/>
  <c r="AK92"/>
  <c r="AA86"/>
  <c r="J87"/>
  <c r="V87"/>
  <c r="AC87"/>
  <c r="U87"/>
  <c r="W87" s="1"/>
  <c r="Y87"/>
  <c r="G88"/>
  <c r="I87"/>
  <c r="F194"/>
  <c r="C164" i="14"/>
  <c r="N163" i="4"/>
  <c r="J163"/>
  <c r="H163"/>
  <c r="R163"/>
  <c r="Q163"/>
  <c r="I163"/>
  <c r="O163"/>
  <c r="P163"/>
  <c r="B164"/>
  <c r="A165" i="1"/>
  <c r="AO188" i="26" l="1"/>
  <c r="AN188"/>
  <c r="AS188" s="1"/>
  <c r="N178" i="30"/>
  <c r="O178" s="1"/>
  <c r="M179"/>
  <c r="AN176" i="25"/>
  <c r="AS176" s="1"/>
  <c r="AO176"/>
  <c r="AP178" i="27"/>
  <c r="AO178"/>
  <c r="AT178" s="1"/>
  <c r="Y176" i="30"/>
  <c r="W177"/>
  <c r="X177" s="1"/>
  <c r="V178"/>
  <c r="P177"/>
  <c r="P178" s="1"/>
  <c r="S471" i="9"/>
  <c r="AG344" i="27"/>
  <c r="AF344"/>
  <c r="V401" i="30"/>
  <c r="W400"/>
  <c r="X400" s="1"/>
  <c r="L471" i="12"/>
  <c r="U471"/>
  <c r="AA471" i="9"/>
  <c r="U475" i="30"/>
  <c r="U472"/>
  <c r="D476"/>
  <c r="D475"/>
  <c r="L475"/>
  <c r="L472"/>
  <c r="L474" i="4"/>
  <c r="G474"/>
  <c r="F474"/>
  <c r="E474"/>
  <c r="N474"/>
  <c r="H474"/>
  <c r="Q474"/>
  <c r="K474"/>
  <c r="D474"/>
  <c r="J474"/>
  <c r="I474"/>
  <c r="O474"/>
  <c r="M474"/>
  <c r="R474"/>
  <c r="P474"/>
  <c r="D474" i="27"/>
  <c r="E474"/>
  <c r="AO474" i="9"/>
  <c r="G473"/>
  <c r="AJ482" s="1"/>
  <c r="G471"/>
  <c r="L471" s="1"/>
  <c r="N471" s="1"/>
  <c r="O471" s="1"/>
  <c r="G472"/>
  <c r="T482" s="1"/>
  <c r="AA474"/>
  <c r="K482"/>
  <c r="B476" i="30"/>
  <c r="D477" i="1"/>
  <c r="G164" i="4"/>
  <c r="F164"/>
  <c r="D474" i="20"/>
  <c r="E474"/>
  <c r="AO474" i="26"/>
  <c r="AF474"/>
  <c r="AE474"/>
  <c r="AJ474" s="1"/>
  <c r="AN474"/>
  <c r="AS474" s="1"/>
  <c r="F474"/>
  <c r="K474" s="1"/>
  <c r="N474"/>
  <c r="S474" s="1"/>
  <c r="X474" i="24"/>
  <c r="D474"/>
  <c r="AH474"/>
  <c r="N474"/>
  <c r="E474" i="16"/>
  <c r="D474"/>
  <c r="AF474" i="25"/>
  <c r="AN474"/>
  <c r="AS474" s="1"/>
  <c r="AE474"/>
  <c r="AJ474" s="1"/>
  <c r="F474"/>
  <c r="AO474"/>
  <c r="G473" i="12"/>
  <c r="AE485" s="1"/>
  <c r="G472"/>
  <c r="V485" s="1"/>
  <c r="G471"/>
  <c r="M485" s="1"/>
  <c r="AD471"/>
  <c r="AP473" i="27"/>
  <c r="AO473"/>
  <c r="G473"/>
  <c r="L473" s="1"/>
  <c r="O473"/>
  <c r="T473" s="1"/>
  <c r="B475" i="12"/>
  <c r="B475" i="9"/>
  <c r="B475" i="25"/>
  <c r="D475" s="1"/>
  <c r="B475" i="14"/>
  <c r="C475" s="1"/>
  <c r="B475" i="16"/>
  <c r="B475" i="4"/>
  <c r="B475" i="24"/>
  <c r="B475" i="27"/>
  <c r="B475" i="26"/>
  <c r="D475" s="1"/>
  <c r="B475" i="23"/>
  <c r="D475" s="1"/>
  <c r="B475" i="20"/>
  <c r="B475" i="17"/>
  <c r="D475" s="1"/>
  <c r="AI471" i="9"/>
  <c r="AJ471" s="1"/>
  <c r="AU106"/>
  <c r="AR106"/>
  <c r="AS106"/>
  <c r="AT179" i="26"/>
  <c r="R479"/>
  <c r="P480"/>
  <c r="O479"/>
  <c r="H480"/>
  <c r="J479"/>
  <c r="AR167" i="25"/>
  <c r="AT167" s="1"/>
  <c r="AU175" i="27"/>
  <c r="AS184"/>
  <c r="Q488"/>
  <c r="S487"/>
  <c r="I488"/>
  <c r="K487"/>
  <c r="P481"/>
  <c r="E164" i="4"/>
  <c r="D164"/>
  <c r="L164"/>
  <c r="M164"/>
  <c r="K164"/>
  <c r="AG175" i="27"/>
  <c r="AF175"/>
  <c r="AF178" i="26"/>
  <c r="AE178"/>
  <c r="K113" i="24"/>
  <c r="H113"/>
  <c r="F114" s="1"/>
  <c r="Z134" i="27"/>
  <c r="Y134"/>
  <c r="AA134" s="1"/>
  <c r="AC134" s="1"/>
  <c r="AD134" s="1"/>
  <c r="X134"/>
  <c r="W135" s="1"/>
  <c r="Q162" i="16"/>
  <c r="T162" s="1"/>
  <c r="AK113" i="26"/>
  <c r="AL113" s="1"/>
  <c r="AJ114"/>
  <c r="AG114"/>
  <c r="AI114" s="1"/>
  <c r="AP108" i="24"/>
  <c r="P163" i="16"/>
  <c r="T181" i="26"/>
  <c r="U162" i="16"/>
  <c r="O163"/>
  <c r="V114" i="24"/>
  <c r="AM105" i="27"/>
  <c r="V161" i="16"/>
  <c r="AH106" i="27"/>
  <c r="AJ106" s="1"/>
  <c r="AK107" s="1"/>
  <c r="AB115" i="24"/>
  <c r="AA116" s="1"/>
  <c r="AE115"/>
  <c r="AC115"/>
  <c r="R163" i="16"/>
  <c r="U115" i="24"/>
  <c r="S115"/>
  <c r="P115"/>
  <c r="R115" s="1"/>
  <c r="E164" i="16"/>
  <c r="O164" s="1"/>
  <c r="D164"/>
  <c r="AG114" i="25"/>
  <c r="AI114" s="1"/>
  <c r="AJ115" s="1"/>
  <c r="AH114"/>
  <c r="AL113"/>
  <c r="U181" i="27"/>
  <c r="M182"/>
  <c r="O183"/>
  <c r="K183"/>
  <c r="L184" s="1"/>
  <c r="S182"/>
  <c r="U182" s="1"/>
  <c r="R182" i="26"/>
  <c r="J183"/>
  <c r="N184"/>
  <c r="L182"/>
  <c r="P183" i="25"/>
  <c r="O184" s="1"/>
  <c r="R182"/>
  <c r="N183"/>
  <c r="S183" s="1"/>
  <c r="AE174"/>
  <c r="H183"/>
  <c r="J183" s="1"/>
  <c r="T181"/>
  <c r="L182"/>
  <c r="I198"/>
  <c r="AL109" i="24"/>
  <c r="AJ110" s="1"/>
  <c r="AM109"/>
  <c r="AO109"/>
  <c r="J159" i="23"/>
  <c r="K159" s="1"/>
  <c r="M159" s="1"/>
  <c r="R117" i="20"/>
  <c r="P118"/>
  <c r="P161" i="23"/>
  <c r="H160"/>
  <c r="I160"/>
  <c r="F161"/>
  <c r="U96"/>
  <c r="W96" s="1"/>
  <c r="Q97"/>
  <c r="X94" i="20"/>
  <c r="Z94" s="1"/>
  <c r="AA94" s="1"/>
  <c r="AD93"/>
  <c r="P93" i="14"/>
  <c r="R93" s="1"/>
  <c r="T93" s="1"/>
  <c r="K87" i="17"/>
  <c r="M87" s="1"/>
  <c r="R87" s="1"/>
  <c r="BC102"/>
  <c r="AZ103" s="1"/>
  <c r="O87"/>
  <c r="Q87" s="1"/>
  <c r="S87" s="1"/>
  <c r="J112" i="20"/>
  <c r="K112" s="1"/>
  <c r="G114"/>
  <c r="I113"/>
  <c r="M162" i="16"/>
  <c r="AI88"/>
  <c r="AL88"/>
  <c r="AH88"/>
  <c r="Y90"/>
  <c r="AA90" s="1"/>
  <c r="AC89"/>
  <c r="AE89" s="1"/>
  <c r="X90"/>
  <c r="N161"/>
  <c r="I162"/>
  <c r="L162" s="1"/>
  <c r="G163"/>
  <c r="H163"/>
  <c r="J163"/>
  <c r="AX103" i="17"/>
  <c r="AY103" s="1"/>
  <c r="AV104" s="1"/>
  <c r="AS165"/>
  <c r="AJ92"/>
  <c r="AL92" s="1"/>
  <c r="AQ92" s="1"/>
  <c r="AI93"/>
  <c r="AH93" s="1"/>
  <c r="AG94" s="1"/>
  <c r="X87"/>
  <c r="Z87" s="1"/>
  <c r="AE87" s="1"/>
  <c r="AB87"/>
  <c r="AD87" s="1"/>
  <c r="AF87" s="1"/>
  <c r="T88"/>
  <c r="H88"/>
  <c r="F195"/>
  <c r="C165" i="14"/>
  <c r="H164" i="4"/>
  <c r="O164"/>
  <c r="N164"/>
  <c r="R164"/>
  <c r="J164"/>
  <c r="Q164"/>
  <c r="I164"/>
  <c r="P164"/>
  <c r="B165"/>
  <c r="A166" i="1"/>
  <c r="W178" i="30" l="1"/>
  <c r="X178" s="1"/>
  <c r="V179"/>
  <c r="Y177"/>
  <c r="Y178" s="1"/>
  <c r="AO179" i="27"/>
  <c r="AT179" s="1"/>
  <c r="AP179"/>
  <c r="AO189" i="26"/>
  <c r="AN189"/>
  <c r="AO177" i="25"/>
  <c r="AN177"/>
  <c r="M180" i="30"/>
  <c r="N179"/>
  <c r="O179" s="1"/>
  <c r="W401"/>
  <c r="X401" s="1"/>
  <c r="V402"/>
  <c r="M471" i="12"/>
  <c r="AG345" i="27"/>
  <c r="AF345"/>
  <c r="T471" i="9"/>
  <c r="V471" s="1"/>
  <c r="W471" s="1"/>
  <c r="V471" i="12"/>
  <c r="AB471" i="9"/>
  <c r="AD471" s="1"/>
  <c r="AE471" s="1"/>
  <c r="K479" i="30"/>
  <c r="I476"/>
  <c r="AE471" i="12"/>
  <c r="E475" i="30"/>
  <c r="E476"/>
  <c r="T479"/>
  <c r="R476"/>
  <c r="G165" i="4"/>
  <c r="F165"/>
  <c r="D475" i="27"/>
  <c r="E475"/>
  <c r="Q475" i="4"/>
  <c r="G475"/>
  <c r="F475"/>
  <c r="E475"/>
  <c r="N475"/>
  <c r="O475"/>
  <c r="L475"/>
  <c r="P475"/>
  <c r="R475"/>
  <c r="H475"/>
  <c r="D475"/>
  <c r="J475"/>
  <c r="K475"/>
  <c r="M475"/>
  <c r="I475"/>
  <c r="AO475" i="9"/>
  <c r="D476"/>
  <c r="D477"/>
  <c r="D475"/>
  <c r="B476" i="24"/>
  <c r="B476" i="27"/>
  <c r="B476" i="26"/>
  <c r="D476" s="1"/>
  <c r="B476" i="14"/>
  <c r="C476" s="1"/>
  <c r="B476" i="16"/>
  <c r="B476" i="17"/>
  <c r="D476" s="1"/>
  <c r="B476" i="12"/>
  <c r="B476" i="9"/>
  <c r="B476" i="25"/>
  <c r="D476" s="1"/>
  <c r="B476" i="23"/>
  <c r="D476" s="1"/>
  <c r="B476" i="20"/>
  <c r="B476" i="4"/>
  <c r="AB474" i="9"/>
  <c r="L482"/>
  <c r="AP474" i="27"/>
  <c r="AO474"/>
  <c r="G474"/>
  <c r="L474" s="1"/>
  <c r="O474"/>
  <c r="T474" s="1"/>
  <c r="AL471" i="9"/>
  <c r="AM471" s="1"/>
  <c r="D475" i="20"/>
  <c r="E475"/>
  <c r="AE475" i="26"/>
  <c r="AF475"/>
  <c r="F475"/>
  <c r="K475" s="1"/>
  <c r="AN475"/>
  <c r="AS475" s="1"/>
  <c r="AO475"/>
  <c r="N475"/>
  <c r="S475" s="1"/>
  <c r="AH475" i="24"/>
  <c r="N475"/>
  <c r="X475"/>
  <c r="D475"/>
  <c r="D475" i="16"/>
  <c r="E475"/>
  <c r="AO475" i="25"/>
  <c r="AE475"/>
  <c r="AF475"/>
  <c r="F475"/>
  <c r="AN475"/>
  <c r="AS475" s="1"/>
  <c r="H473" i="12"/>
  <c r="AF485" s="1"/>
  <c r="H472"/>
  <c r="W485" s="1"/>
  <c r="H471"/>
  <c r="N485" s="1"/>
  <c r="B477" i="30"/>
  <c r="D478" i="1"/>
  <c r="AQ107" i="9"/>
  <c r="AT106"/>
  <c r="AV106" s="1"/>
  <c r="J113" i="24"/>
  <c r="L113" s="1"/>
  <c r="AR180" i="26"/>
  <c r="J480"/>
  <c r="H481"/>
  <c r="T182"/>
  <c r="T183" s="1"/>
  <c r="O480"/>
  <c r="P481"/>
  <c r="R480"/>
  <c r="AR168" i="25"/>
  <c r="AT168" s="1"/>
  <c r="AU176" i="27"/>
  <c r="AS185"/>
  <c r="I489"/>
  <c r="K488"/>
  <c r="Q489"/>
  <c r="S488"/>
  <c r="P482"/>
  <c r="S117" i="20"/>
  <c r="U117" s="1"/>
  <c r="E165" i="4"/>
  <c r="D165"/>
  <c r="M165"/>
  <c r="K165"/>
  <c r="L165"/>
  <c r="AF179" i="26"/>
  <c r="AE179"/>
  <c r="AG176" i="27"/>
  <c r="AF176"/>
  <c r="G114" i="24"/>
  <c r="I114" s="1"/>
  <c r="AB135" i="27"/>
  <c r="Z135"/>
  <c r="Y135"/>
  <c r="AA135" s="1"/>
  <c r="AC135" s="1"/>
  <c r="X135"/>
  <c r="W136" s="1"/>
  <c r="U163" i="16"/>
  <c r="AH114" i="26"/>
  <c r="AJ115"/>
  <c r="AK114"/>
  <c r="P164" i="16"/>
  <c r="Q163"/>
  <c r="T163" s="1"/>
  <c r="V162"/>
  <c r="AL106" i="27"/>
  <c r="AM106" s="1"/>
  <c r="AD115" i="24"/>
  <c r="AF115" s="1"/>
  <c r="Z116"/>
  <c r="AB116" s="1"/>
  <c r="AC116"/>
  <c r="T115"/>
  <c r="V115" s="1"/>
  <c r="Q116"/>
  <c r="R164" i="16"/>
  <c r="E165"/>
  <c r="D165"/>
  <c r="AK114" i="25"/>
  <c r="T183" i="27"/>
  <c r="M183"/>
  <c r="S183"/>
  <c r="K184"/>
  <c r="L185" s="1"/>
  <c r="O184"/>
  <c r="T184" s="1"/>
  <c r="N185" i="26"/>
  <c r="J184"/>
  <c r="R183"/>
  <c r="S184" s="1"/>
  <c r="L183"/>
  <c r="N184" i="25"/>
  <c r="S184" s="1"/>
  <c r="P184"/>
  <c r="O185" s="1"/>
  <c r="R183"/>
  <c r="AE175"/>
  <c r="H184"/>
  <c r="J184" s="1"/>
  <c r="K184"/>
  <c r="T182"/>
  <c r="L183"/>
  <c r="I199"/>
  <c r="L160" i="23"/>
  <c r="AN109" i="24"/>
  <c r="AP109" s="1"/>
  <c r="AK110"/>
  <c r="AL110" s="1"/>
  <c r="AJ111" s="1"/>
  <c r="Q118" i="20"/>
  <c r="T118"/>
  <c r="O119"/>
  <c r="G161" i="23"/>
  <c r="J160"/>
  <c r="K160" s="1"/>
  <c r="V97"/>
  <c r="R97"/>
  <c r="S97"/>
  <c r="T97" s="1"/>
  <c r="S94" i="14"/>
  <c r="AC94" i="20"/>
  <c r="Y94"/>
  <c r="AB94" s="1"/>
  <c r="Q94" i="14"/>
  <c r="O94"/>
  <c r="M95" s="1"/>
  <c r="N95" s="1"/>
  <c r="L88" i="17"/>
  <c r="P88"/>
  <c r="N87"/>
  <c r="AN93"/>
  <c r="M163" i="16"/>
  <c r="M112" i="20"/>
  <c r="H114"/>
  <c r="W115" s="1"/>
  <c r="J113"/>
  <c r="K113" s="1"/>
  <c r="N162" i="16"/>
  <c r="I163"/>
  <c r="L163" s="1"/>
  <c r="AF89"/>
  <c r="AK88"/>
  <c r="AM88" s="1"/>
  <c r="AG89"/>
  <c r="J164"/>
  <c r="AD90"/>
  <c r="Z90"/>
  <c r="G164"/>
  <c r="H164"/>
  <c r="BC103" i="17"/>
  <c r="AZ104" s="1"/>
  <c r="BB103"/>
  <c r="BD103" s="1"/>
  <c r="BA104"/>
  <c r="AU165"/>
  <c r="AT165" s="1"/>
  <c r="AS166" s="1"/>
  <c r="AX104"/>
  <c r="AY104" s="1"/>
  <c r="AW105"/>
  <c r="AP92"/>
  <c r="AR92" s="1"/>
  <c r="AA87"/>
  <c r="AM92"/>
  <c r="AO93"/>
  <c r="AK93"/>
  <c r="J88"/>
  <c r="V88"/>
  <c r="AC88"/>
  <c r="U88"/>
  <c r="W88" s="1"/>
  <c r="Y88"/>
  <c r="G89"/>
  <c r="I88"/>
  <c r="F196"/>
  <c r="C166" i="14"/>
  <c r="O165" i="4"/>
  <c r="N165"/>
  <c r="J165"/>
  <c r="I165"/>
  <c r="H165"/>
  <c r="P165"/>
  <c r="R165"/>
  <c r="Q165"/>
  <c r="B166"/>
  <c r="A167" i="1"/>
  <c r="P179" i="30" l="1"/>
  <c r="AO180" i="27"/>
  <c r="AT180" s="1"/>
  <c r="AP180"/>
  <c r="M181" i="30"/>
  <c r="N180"/>
  <c r="O180" s="1"/>
  <c r="AO178" i="25"/>
  <c r="AN178"/>
  <c r="AS178" s="1"/>
  <c r="AO190" i="26"/>
  <c r="AN190"/>
  <c r="AS190" s="1"/>
  <c r="W179" i="30"/>
  <c r="X179" s="1"/>
  <c r="V180"/>
  <c r="AF346" i="27"/>
  <c r="AG346"/>
  <c r="N471" i="12"/>
  <c r="P471" s="1"/>
  <c r="Q471" s="1"/>
  <c r="V403" i="30"/>
  <c r="W402"/>
  <c r="X402" s="1"/>
  <c r="K114" i="24"/>
  <c r="W471" i="12"/>
  <c r="Y471" s="1"/>
  <c r="Z471" s="1"/>
  <c r="AF471"/>
  <c r="AH471" s="1"/>
  <c r="AI471" s="1"/>
  <c r="I479" i="30"/>
  <c r="J476"/>
  <c r="F476"/>
  <c r="F475"/>
  <c r="R479"/>
  <c r="S476"/>
  <c r="AT180" i="26"/>
  <c r="AR181" s="1"/>
  <c r="AS181"/>
  <c r="D479" i="1"/>
  <c r="B478" i="30"/>
  <c r="D476" i="20"/>
  <c r="E476"/>
  <c r="AO476" i="25"/>
  <c r="AF476"/>
  <c r="AE476"/>
  <c r="AN476"/>
  <c r="AS476" s="1"/>
  <c r="F476"/>
  <c r="K476" s="1"/>
  <c r="D478" i="12"/>
  <c r="D477"/>
  <c r="D476"/>
  <c r="E476" i="16"/>
  <c r="D476"/>
  <c r="AN476" i="26"/>
  <c r="AS476" s="1"/>
  <c r="AF476"/>
  <c r="AO476"/>
  <c r="AE476"/>
  <c r="F476"/>
  <c r="K476" s="1"/>
  <c r="N476"/>
  <c r="S476" s="1"/>
  <c r="X476" i="24"/>
  <c r="D476"/>
  <c r="AH476"/>
  <c r="N476"/>
  <c r="AG486" i="9"/>
  <c r="AG475"/>
  <c r="G166" i="4"/>
  <c r="F166"/>
  <c r="B477" i="12"/>
  <c r="B477" i="9"/>
  <c r="B477" i="25"/>
  <c r="D477" s="1"/>
  <c r="B477" i="20"/>
  <c r="B477" i="4"/>
  <c r="B477" i="24"/>
  <c r="B477" i="27"/>
  <c r="B477" i="26"/>
  <c r="D477" s="1"/>
  <c r="B477" i="23"/>
  <c r="D477" s="1"/>
  <c r="B477" i="14"/>
  <c r="C477" s="1"/>
  <c r="B477" i="16"/>
  <c r="B477" i="17"/>
  <c r="D477" s="1"/>
  <c r="M476" i="4"/>
  <c r="G476"/>
  <c r="F476"/>
  <c r="E476"/>
  <c r="H476"/>
  <c r="L476"/>
  <c r="O476"/>
  <c r="J476"/>
  <c r="K476"/>
  <c r="R476"/>
  <c r="N476"/>
  <c r="Q476"/>
  <c r="P476"/>
  <c r="I476"/>
  <c r="D476"/>
  <c r="AO476" i="9"/>
  <c r="E476"/>
  <c r="R486" s="1"/>
  <c r="E477"/>
  <c r="AH486" s="1"/>
  <c r="E475"/>
  <c r="E476" i="27"/>
  <c r="D476"/>
  <c r="Y475" i="9"/>
  <c r="I475"/>
  <c r="J475" s="1"/>
  <c r="Y478"/>
  <c r="I486"/>
  <c r="Q475"/>
  <c r="Q486"/>
  <c r="AP475" i="27"/>
  <c r="G475"/>
  <c r="L475" s="1"/>
  <c r="AO475"/>
  <c r="AT475" s="1"/>
  <c r="O475"/>
  <c r="T475" s="1"/>
  <c r="AU107" i="9"/>
  <c r="AR107"/>
  <c r="AS107"/>
  <c r="AR182" i="26"/>
  <c r="R481"/>
  <c r="P482"/>
  <c r="O481"/>
  <c r="H482"/>
  <c r="J481"/>
  <c r="AR169" i="25"/>
  <c r="AT169" s="1"/>
  <c r="AU177" i="27"/>
  <c r="AS186"/>
  <c r="P483"/>
  <c r="Q490"/>
  <c r="S489"/>
  <c r="I490"/>
  <c r="K489"/>
  <c r="E166" i="4"/>
  <c r="D166"/>
  <c r="L166"/>
  <c r="M166"/>
  <c r="K166"/>
  <c r="H114" i="24"/>
  <c r="J114" s="1"/>
  <c r="AG177" i="27"/>
  <c r="AF177"/>
  <c r="AF180" i="26"/>
  <c r="AE180"/>
  <c r="AB136" i="27"/>
  <c r="X136"/>
  <c r="W137" s="1"/>
  <c r="AD135"/>
  <c r="Z136"/>
  <c r="Y136"/>
  <c r="AA136" s="1"/>
  <c r="AC136" s="1"/>
  <c r="AG115" i="26"/>
  <c r="AI115" s="1"/>
  <c r="AJ116" s="1"/>
  <c r="AL114"/>
  <c r="AH115"/>
  <c r="U164" i="16"/>
  <c r="Q164"/>
  <c r="V163"/>
  <c r="P165"/>
  <c r="Q165" s="1"/>
  <c r="AH107" i="27"/>
  <c r="AJ107" s="1"/>
  <c r="AL107" s="1"/>
  <c r="AI107"/>
  <c r="M160" i="23"/>
  <c r="AE116" i="24"/>
  <c r="AD116"/>
  <c r="AA117"/>
  <c r="P116"/>
  <c r="R116" s="1"/>
  <c r="U116"/>
  <c r="S116"/>
  <c r="T164" i="16"/>
  <c r="O165"/>
  <c r="R165"/>
  <c r="E166"/>
  <c r="D166"/>
  <c r="AL114" i="25"/>
  <c r="AH115"/>
  <c r="AG115"/>
  <c r="AI115" s="1"/>
  <c r="AJ116" s="1"/>
  <c r="U183" i="27"/>
  <c r="M184"/>
  <c r="O185"/>
  <c r="K185"/>
  <c r="L186" s="1"/>
  <c r="S184"/>
  <c r="U184" s="1"/>
  <c r="L184" i="26"/>
  <c r="R184"/>
  <c r="S185" s="1"/>
  <c r="J185"/>
  <c r="N186"/>
  <c r="S186" s="1"/>
  <c r="P185" i="25"/>
  <c r="O186" s="1"/>
  <c r="R184"/>
  <c r="N185"/>
  <c r="S185" s="1"/>
  <c r="AE176"/>
  <c r="H185"/>
  <c r="J185" s="1"/>
  <c r="K185"/>
  <c r="T183"/>
  <c r="K186"/>
  <c r="L184"/>
  <c r="I200"/>
  <c r="AM110" i="24"/>
  <c r="AN110" s="1"/>
  <c r="AO110"/>
  <c r="AK111"/>
  <c r="AL111" s="1"/>
  <c r="R118" i="20"/>
  <c r="P119"/>
  <c r="L161" i="23"/>
  <c r="P162"/>
  <c r="I161"/>
  <c r="F162"/>
  <c r="H161"/>
  <c r="U97"/>
  <c r="W97" s="1"/>
  <c r="Q98"/>
  <c r="AD94" i="20"/>
  <c r="X95"/>
  <c r="Z95" s="1"/>
  <c r="AA95" s="1"/>
  <c r="P94" i="14"/>
  <c r="R94" s="1"/>
  <c r="T94" s="1"/>
  <c r="K88" i="17"/>
  <c r="M88" s="1"/>
  <c r="R88" s="1"/>
  <c r="O88"/>
  <c r="Q88" s="1"/>
  <c r="S88" s="1"/>
  <c r="M164" i="16"/>
  <c r="L113" i="20"/>
  <c r="M113" s="1"/>
  <c r="G115"/>
  <c r="L114"/>
  <c r="I114"/>
  <c r="H165" i="16"/>
  <c r="N163"/>
  <c r="AI89"/>
  <c r="AL89"/>
  <c r="AH89"/>
  <c r="Y91"/>
  <c r="AA91" s="1"/>
  <c r="AC90"/>
  <c r="AE90" s="1"/>
  <c r="X91"/>
  <c r="I164"/>
  <c r="L164" s="1"/>
  <c r="G165"/>
  <c r="J165"/>
  <c r="BC104" i="17"/>
  <c r="AZ105" s="1"/>
  <c r="BA106" s="1"/>
  <c r="AU166"/>
  <c r="AT166" s="1"/>
  <c r="AS167" s="1"/>
  <c r="AU167" s="1"/>
  <c r="AT167" s="1"/>
  <c r="BB104"/>
  <c r="BD104" s="1"/>
  <c r="BA105"/>
  <c r="AV105"/>
  <c r="AW106" s="1"/>
  <c r="AJ93"/>
  <c r="AL93" s="1"/>
  <c r="AQ93" s="1"/>
  <c r="AI94"/>
  <c r="AH94" s="1"/>
  <c r="AG95" s="1"/>
  <c r="T89"/>
  <c r="AB88"/>
  <c r="AD88" s="1"/>
  <c r="X88"/>
  <c r="Z88" s="1"/>
  <c r="AE88" s="1"/>
  <c r="H89"/>
  <c r="J89" s="1"/>
  <c r="F197"/>
  <c r="C167" i="14"/>
  <c r="I166" i="4"/>
  <c r="Q166"/>
  <c r="P166"/>
  <c r="J166"/>
  <c r="R166"/>
  <c r="H166"/>
  <c r="N166"/>
  <c r="O166"/>
  <c r="B167"/>
  <c r="A168" i="1"/>
  <c r="W180" i="30" l="1"/>
  <c r="X180" s="1"/>
  <c r="V181"/>
  <c r="AP181" i="27"/>
  <c r="AO181"/>
  <c r="AT181" s="1"/>
  <c r="P180" i="30"/>
  <c r="AO191" i="26"/>
  <c r="AN191"/>
  <c r="AS191" s="1"/>
  <c r="AO179" i="25"/>
  <c r="AN179"/>
  <c r="AS179" s="1"/>
  <c r="N181" i="30"/>
  <c r="O181" s="1"/>
  <c r="M182"/>
  <c r="Y179"/>
  <c r="Y180" s="1"/>
  <c r="V404"/>
  <c r="W403"/>
  <c r="X403" s="1"/>
  <c r="AG347" i="27"/>
  <c r="AF347"/>
  <c r="L114" i="24"/>
  <c r="F115"/>
  <c r="AT181" i="26"/>
  <c r="AT182" s="1"/>
  <c r="U479" i="30"/>
  <c r="T476"/>
  <c r="G475"/>
  <c r="G476"/>
  <c r="S479" s="1"/>
  <c r="L479"/>
  <c r="K476"/>
  <c r="AP476" i="27"/>
  <c r="AO476"/>
  <c r="G476"/>
  <c r="L476" s="1"/>
  <c r="O476"/>
  <c r="T476" s="1"/>
  <c r="Z478" i="9"/>
  <c r="J486"/>
  <c r="AE477" i="26"/>
  <c r="AJ477" s="1"/>
  <c r="F477"/>
  <c r="K477" s="1"/>
  <c r="AO477"/>
  <c r="AF477"/>
  <c r="N477"/>
  <c r="S477" s="1"/>
  <c r="X477" i="24"/>
  <c r="D477"/>
  <c r="AH477"/>
  <c r="N477"/>
  <c r="D477" i="20"/>
  <c r="E477"/>
  <c r="AO477" i="9"/>
  <c r="F476"/>
  <c r="S486" s="1"/>
  <c r="F477"/>
  <c r="AI486" s="1"/>
  <c r="F475"/>
  <c r="AH475"/>
  <c r="AI475" s="1"/>
  <c r="J476" i="12"/>
  <c r="J490"/>
  <c r="AB476"/>
  <c r="AB490"/>
  <c r="AE477" i="25"/>
  <c r="AJ477" s="1"/>
  <c r="B479" i="30"/>
  <c r="D480" i="1"/>
  <c r="G167" i="4"/>
  <c r="F167"/>
  <c r="R475" i="9"/>
  <c r="Z475"/>
  <c r="AA475" s="1"/>
  <c r="D477" i="16"/>
  <c r="E477"/>
  <c r="D477" i="27"/>
  <c r="E477"/>
  <c r="D477" i="4"/>
  <c r="G477"/>
  <c r="F477"/>
  <c r="E477"/>
  <c r="I477"/>
  <c r="R477"/>
  <c r="Q477"/>
  <c r="L477"/>
  <c r="K477"/>
  <c r="P477"/>
  <c r="J477"/>
  <c r="O477"/>
  <c r="M477"/>
  <c r="H477"/>
  <c r="N477"/>
  <c r="F477" i="25"/>
  <c r="AO477"/>
  <c r="AF477"/>
  <c r="E476" i="12"/>
  <c r="K490" s="1"/>
  <c r="E478"/>
  <c r="AC490" s="1"/>
  <c r="E477"/>
  <c r="T490" s="1"/>
  <c r="AN477" i="26"/>
  <c r="AS477" s="1"/>
  <c r="S476" i="12"/>
  <c r="S490"/>
  <c r="AN477" i="25"/>
  <c r="AS477" s="1"/>
  <c r="B478" i="12"/>
  <c r="B478" i="9"/>
  <c r="B478" i="25"/>
  <c r="D478" s="1"/>
  <c r="B478" i="14"/>
  <c r="C478" s="1"/>
  <c r="B478" i="16"/>
  <c r="B478" i="17"/>
  <c r="D478" s="1"/>
  <c r="B478" i="24"/>
  <c r="B478" i="27"/>
  <c r="B478" i="26"/>
  <c r="D478" s="1"/>
  <c r="B478" i="23"/>
  <c r="D478" s="1"/>
  <c r="B478" i="20"/>
  <c r="B478" i="4"/>
  <c r="AQ108" i="9"/>
  <c r="AT107"/>
  <c r="AV107" s="1"/>
  <c r="AR183" i="26"/>
  <c r="J482"/>
  <c r="H483"/>
  <c r="O482"/>
  <c r="P483"/>
  <c r="R482"/>
  <c r="AR170" i="25"/>
  <c r="AS171" s="1"/>
  <c r="AU178" i="27"/>
  <c r="AS187"/>
  <c r="K490"/>
  <c r="I491"/>
  <c r="S490"/>
  <c r="Q491"/>
  <c r="P484"/>
  <c r="S118" i="20"/>
  <c r="U118" s="1"/>
  <c r="E167" i="4"/>
  <c r="D167"/>
  <c r="M167"/>
  <c r="K167"/>
  <c r="L167"/>
  <c r="G115" i="24"/>
  <c r="K115" s="1"/>
  <c r="AF181" i="26"/>
  <c r="AE181"/>
  <c r="AG178" i="27"/>
  <c r="AF178"/>
  <c r="X137"/>
  <c r="W138" s="1"/>
  <c r="AD136"/>
  <c r="AB137"/>
  <c r="Y137"/>
  <c r="AA137" s="1"/>
  <c r="Z137"/>
  <c r="AK115" i="26"/>
  <c r="AL115" s="1"/>
  <c r="U165" i="16"/>
  <c r="AK108" i="27"/>
  <c r="AI108"/>
  <c r="AM107"/>
  <c r="AH108"/>
  <c r="AJ108" s="1"/>
  <c r="P166" i="16"/>
  <c r="AF116" i="24"/>
  <c r="Z117"/>
  <c r="AB117" s="1"/>
  <c r="AE117"/>
  <c r="AC117"/>
  <c r="T116"/>
  <c r="V116" s="1"/>
  <c r="Q117"/>
  <c r="R166" i="16"/>
  <c r="V164"/>
  <c r="O166"/>
  <c r="T165"/>
  <c r="E167"/>
  <c r="O167" s="1"/>
  <c r="D167"/>
  <c r="AK115" i="25"/>
  <c r="T185" i="27"/>
  <c r="M185"/>
  <c r="S185"/>
  <c r="U185" s="1"/>
  <c r="K186"/>
  <c r="L187" s="1"/>
  <c r="O186"/>
  <c r="T186" s="1"/>
  <c r="L185" i="26"/>
  <c r="T184"/>
  <c r="J186"/>
  <c r="K187" s="1"/>
  <c r="R185"/>
  <c r="N187"/>
  <c r="S187" s="1"/>
  <c r="P186" i="25"/>
  <c r="O187" s="1"/>
  <c r="R185"/>
  <c r="N186"/>
  <c r="S186" s="1"/>
  <c r="AE177"/>
  <c r="H115" i="24"/>
  <c r="G116" s="1"/>
  <c r="H186" i="25"/>
  <c r="J186" s="1"/>
  <c r="T184"/>
  <c r="L185"/>
  <c r="I201"/>
  <c r="AP110" i="24"/>
  <c r="AJ112"/>
  <c r="AK112"/>
  <c r="AM111"/>
  <c r="AN111" s="1"/>
  <c r="AO111"/>
  <c r="O120" i="20"/>
  <c r="Q119"/>
  <c r="G162" i="23"/>
  <c r="J161"/>
  <c r="K161" s="1"/>
  <c r="M161" s="1"/>
  <c r="V98"/>
  <c r="R98"/>
  <c r="S98"/>
  <c r="T98" s="1"/>
  <c r="AC95" i="20"/>
  <c r="Y95"/>
  <c r="AB95" s="1"/>
  <c r="S95" i="14"/>
  <c r="O95"/>
  <c r="P95" s="1"/>
  <c r="R95" s="1"/>
  <c r="Q95"/>
  <c r="L89" i="17"/>
  <c r="N88"/>
  <c r="K89" s="1"/>
  <c r="P89"/>
  <c r="M165" i="16"/>
  <c r="N164"/>
  <c r="J114" i="20"/>
  <c r="K114" s="1"/>
  <c r="H115"/>
  <c r="W116" s="1"/>
  <c r="I165" i="16"/>
  <c r="L165" s="1"/>
  <c r="AG90"/>
  <c r="AF90"/>
  <c r="AK89"/>
  <c r="AM89" s="1"/>
  <c r="AD91"/>
  <c r="Z91"/>
  <c r="G166"/>
  <c r="H166"/>
  <c r="J166"/>
  <c r="AN94" i="17"/>
  <c r="AS168"/>
  <c r="AU168" s="1"/>
  <c r="AT168" s="1"/>
  <c r="BB105"/>
  <c r="BD105" s="1"/>
  <c r="AX105"/>
  <c r="AY105" s="1"/>
  <c r="AV106" s="1"/>
  <c r="AW107" s="1"/>
  <c r="AP93"/>
  <c r="AR93" s="1"/>
  <c r="AM93"/>
  <c r="AA88"/>
  <c r="AO94"/>
  <c r="AK94"/>
  <c r="V89"/>
  <c r="O89"/>
  <c r="AC89"/>
  <c r="U89"/>
  <c r="W89" s="1"/>
  <c r="Y89"/>
  <c r="AF88"/>
  <c r="G90"/>
  <c r="I89"/>
  <c r="F198"/>
  <c r="C168" i="14"/>
  <c r="H167" i="4"/>
  <c r="N167"/>
  <c r="J167"/>
  <c r="Q167"/>
  <c r="R167"/>
  <c r="P167"/>
  <c r="O167"/>
  <c r="I167"/>
  <c r="B168"/>
  <c r="A169" i="1"/>
  <c r="AO180" i="25" l="1"/>
  <c r="AN180"/>
  <c r="AO192" i="26"/>
  <c r="AN192"/>
  <c r="W181" i="30"/>
  <c r="V182"/>
  <c r="M183"/>
  <c r="N182"/>
  <c r="O182" s="1"/>
  <c r="P181"/>
  <c r="AO182" i="27"/>
  <c r="AT182" s="1"/>
  <c r="AP182"/>
  <c r="AF348"/>
  <c r="AG348"/>
  <c r="W404" i="30"/>
  <c r="V405"/>
  <c r="S475" i="9"/>
  <c r="AT183" i="26"/>
  <c r="D479" i="30"/>
  <c r="D480"/>
  <c r="O477"/>
  <c r="J479"/>
  <c r="L476"/>
  <c r="AU108" i="9"/>
  <c r="D478" i="4"/>
  <c r="G478"/>
  <c r="F478"/>
  <c r="E478"/>
  <c r="Q478"/>
  <c r="O478"/>
  <c r="H478"/>
  <c r="K478"/>
  <c r="I478"/>
  <c r="M478"/>
  <c r="J478"/>
  <c r="R478"/>
  <c r="N478"/>
  <c r="P478"/>
  <c r="L478"/>
  <c r="E478" i="27"/>
  <c r="D478"/>
  <c r="AO478" i="9"/>
  <c r="G477"/>
  <c r="AJ486" s="1"/>
  <c r="G475"/>
  <c r="AB475" s="1"/>
  <c r="AD475" s="1"/>
  <c r="AE475" s="1"/>
  <c r="G476"/>
  <c r="T486" s="1"/>
  <c r="T476" i="12"/>
  <c r="AP477" i="27"/>
  <c r="AO477"/>
  <c r="G477"/>
  <c r="L477" s="1"/>
  <c r="O477"/>
  <c r="T477" s="1"/>
  <c r="B479" i="12"/>
  <c r="B479" i="9"/>
  <c r="B479" i="25"/>
  <c r="D479" s="1"/>
  <c r="B479" i="23"/>
  <c r="D479" s="1"/>
  <c r="B479" i="20"/>
  <c r="B479" i="17"/>
  <c r="D479" s="1"/>
  <c r="B479" i="24"/>
  <c r="B479" i="27"/>
  <c r="B479" i="26"/>
  <c r="D479" s="1"/>
  <c r="B479" i="14"/>
  <c r="C479" s="1"/>
  <c r="B479" i="16"/>
  <c r="B479" i="4"/>
  <c r="AA478" i="9"/>
  <c r="K486"/>
  <c r="G168" i="4"/>
  <c r="F168"/>
  <c r="D478" i="20"/>
  <c r="E478"/>
  <c r="AO478" i="26"/>
  <c r="F478"/>
  <c r="K478" s="1"/>
  <c r="AN478"/>
  <c r="AS478" s="1"/>
  <c r="AF478"/>
  <c r="N478"/>
  <c r="S478" s="1"/>
  <c r="X478" i="24"/>
  <c r="D478"/>
  <c r="AH478"/>
  <c r="N478"/>
  <c r="D478" i="16"/>
  <c r="E478"/>
  <c r="AF478" i="25"/>
  <c r="AN478"/>
  <c r="AS478" s="1"/>
  <c r="AO478"/>
  <c r="F478"/>
  <c r="K478" s="1"/>
  <c r="F477" i="12"/>
  <c r="U490" s="1"/>
  <c r="F476"/>
  <c r="L490" s="1"/>
  <c r="F478"/>
  <c r="AD490" s="1"/>
  <c r="AE478" i="25"/>
  <c r="B480" i="30"/>
  <c r="D481" i="1"/>
  <c r="AC476" i="12"/>
  <c r="AD476" s="1"/>
  <c r="K476"/>
  <c r="L476" s="1"/>
  <c r="AE478" i="26"/>
  <c r="K475" i="9"/>
  <c r="L475" s="1"/>
  <c r="N475" s="1"/>
  <c r="O475" s="1"/>
  <c r="AS108"/>
  <c r="AR108"/>
  <c r="AR184" i="26"/>
  <c r="AT184" s="1"/>
  <c r="R483"/>
  <c r="P484"/>
  <c r="O483"/>
  <c r="H484"/>
  <c r="J483"/>
  <c r="AT170" i="25"/>
  <c r="AR171" s="1"/>
  <c r="AT171" s="1"/>
  <c r="AU179" i="27"/>
  <c r="AS188"/>
  <c r="P485"/>
  <c r="S491"/>
  <c r="Q492"/>
  <c r="K491"/>
  <c r="I492"/>
  <c r="T119" i="20"/>
  <c r="E168" i="4"/>
  <c r="D168"/>
  <c r="L168"/>
  <c r="M168"/>
  <c r="K168"/>
  <c r="I115" i="24"/>
  <c r="I116" s="1"/>
  <c r="AG179" i="27"/>
  <c r="AF179"/>
  <c r="AF182" i="26"/>
  <c r="AE182"/>
  <c r="AB138" i="27"/>
  <c r="AC137"/>
  <c r="AD137" s="1"/>
  <c r="AG116" i="26"/>
  <c r="AI116" s="1"/>
  <c r="AJ117" s="1"/>
  <c r="AH116"/>
  <c r="AK116"/>
  <c r="U166" i="16"/>
  <c r="P167"/>
  <c r="Q166"/>
  <c r="T166" s="1"/>
  <c r="AL108" i="27"/>
  <c r="AK109"/>
  <c r="AO112" i="24"/>
  <c r="AD117"/>
  <c r="AF117" s="1"/>
  <c r="AA118"/>
  <c r="P117"/>
  <c r="R117" s="1"/>
  <c r="U117"/>
  <c r="S117"/>
  <c r="R167" i="16"/>
  <c r="V165"/>
  <c r="E168"/>
  <c r="D168"/>
  <c r="AG116" i="25"/>
  <c r="AI116" s="1"/>
  <c r="AJ117" s="1"/>
  <c r="AL115"/>
  <c r="AH116"/>
  <c r="M186" i="27"/>
  <c r="O187"/>
  <c r="K187"/>
  <c r="L188" s="1"/>
  <c r="S186"/>
  <c r="U186" s="1"/>
  <c r="T185" i="26"/>
  <c r="N188"/>
  <c r="S188" s="1"/>
  <c r="R186"/>
  <c r="J187"/>
  <c r="L186"/>
  <c r="N187" i="25"/>
  <c r="S187" s="1"/>
  <c r="P187"/>
  <c r="O188" s="1"/>
  <c r="R186"/>
  <c r="AE178"/>
  <c r="AM112" i="24"/>
  <c r="F116"/>
  <c r="H116" s="1"/>
  <c r="F117" s="1"/>
  <c r="H187" i="25"/>
  <c r="J187" s="1"/>
  <c r="K187"/>
  <c r="T185"/>
  <c r="L186"/>
  <c r="K188"/>
  <c r="I202"/>
  <c r="J115" i="24"/>
  <c r="K116" s="1"/>
  <c r="AL112"/>
  <c r="AJ113" s="1"/>
  <c r="AP111"/>
  <c r="P120" i="20"/>
  <c r="Q120" s="1"/>
  <c r="R119"/>
  <c r="I162" i="23"/>
  <c r="P163"/>
  <c r="F163"/>
  <c r="L162"/>
  <c r="H162"/>
  <c r="U98"/>
  <c r="W98" s="1"/>
  <c r="Q99"/>
  <c r="X96" i="20"/>
  <c r="Z96" s="1"/>
  <c r="AA96" s="1"/>
  <c r="AD95"/>
  <c r="T95" i="14"/>
  <c r="M96"/>
  <c r="N96" s="1"/>
  <c r="M89" i="17"/>
  <c r="R89" s="1"/>
  <c r="N165" i="16"/>
  <c r="M114" i="20"/>
  <c r="G116"/>
  <c r="I115"/>
  <c r="AI90" i="16"/>
  <c r="AL90"/>
  <c r="AH90"/>
  <c r="Y92"/>
  <c r="AA92" s="1"/>
  <c r="AC91"/>
  <c r="AE91" s="1"/>
  <c r="X92"/>
  <c r="G167"/>
  <c r="J167"/>
  <c r="H167"/>
  <c r="M166"/>
  <c r="I166"/>
  <c r="L166" s="1"/>
  <c r="AS169" i="17"/>
  <c r="AX106"/>
  <c r="BC105"/>
  <c r="AJ94"/>
  <c r="AL94" s="1"/>
  <c r="AI95"/>
  <c r="AH95" s="1"/>
  <c r="AG96" s="1"/>
  <c r="X89"/>
  <c r="Z89" s="1"/>
  <c r="T90"/>
  <c r="AB89"/>
  <c r="P90"/>
  <c r="Q89"/>
  <c r="H90"/>
  <c r="L90"/>
  <c r="F199"/>
  <c r="C169" i="14"/>
  <c r="J168" i="4"/>
  <c r="Q168"/>
  <c r="N168"/>
  <c r="R168"/>
  <c r="H168"/>
  <c r="O168"/>
  <c r="I168"/>
  <c r="P168"/>
  <c r="B169"/>
  <c r="A170" i="1"/>
  <c r="X181" i="30" l="1"/>
  <c r="Y181" s="1"/>
  <c r="AO183" i="27"/>
  <c r="AT183" s="1"/>
  <c r="AP183"/>
  <c r="P182" i="30"/>
  <c r="N183"/>
  <c r="O183" s="1"/>
  <c r="M184"/>
  <c r="W182"/>
  <c r="X182" s="1"/>
  <c r="V183"/>
  <c r="AN193" i="26"/>
  <c r="AS193" s="1"/>
  <c r="AO193"/>
  <c r="AO181" i="25"/>
  <c r="AN181"/>
  <c r="U476" i="12"/>
  <c r="W405" i="30"/>
  <c r="X405" s="1"/>
  <c r="V406"/>
  <c r="AG349" i="27"/>
  <c r="AF349"/>
  <c r="T475" i="9"/>
  <c r="V475" s="1"/>
  <c r="W475" s="1"/>
  <c r="AJ475"/>
  <c r="AL475" s="1"/>
  <c r="AM475" s="1"/>
  <c r="J483" i="30"/>
  <c r="I480"/>
  <c r="E480"/>
  <c r="E479"/>
  <c r="I483" s="1"/>
  <c r="S483"/>
  <c r="R480"/>
  <c r="B480" i="24"/>
  <c r="B480" i="9"/>
  <c r="B480" i="25"/>
  <c r="D480" s="1"/>
  <c r="B480" i="23"/>
  <c r="D480" s="1"/>
  <c r="B480" i="14"/>
  <c r="C480" s="1"/>
  <c r="B480" i="16"/>
  <c r="B480" i="17"/>
  <c r="D480" s="1"/>
  <c r="B480" i="12"/>
  <c r="B480" i="27"/>
  <c r="B480" i="26"/>
  <c r="D480" s="1"/>
  <c r="B480" i="20"/>
  <c r="B480" i="4"/>
  <c r="Q479"/>
  <c r="G479"/>
  <c r="F479"/>
  <c r="E479"/>
  <c r="M479"/>
  <c r="J479"/>
  <c r="O479"/>
  <c r="R479"/>
  <c r="H479"/>
  <c r="D479"/>
  <c r="I479"/>
  <c r="N479"/>
  <c r="K479"/>
  <c r="L479"/>
  <c r="P479"/>
  <c r="D479" i="27"/>
  <c r="E479"/>
  <c r="AO479" i="9"/>
  <c r="D480"/>
  <c r="D481"/>
  <c r="D479"/>
  <c r="AP478" i="27"/>
  <c r="AO478"/>
  <c r="AT478" s="1"/>
  <c r="G478"/>
  <c r="L478" s="1"/>
  <c r="O478"/>
  <c r="T478" s="1"/>
  <c r="G169" i="4"/>
  <c r="F169"/>
  <c r="B481" i="30"/>
  <c r="D482" i="1"/>
  <c r="E479" i="16"/>
  <c r="D479"/>
  <c r="AO479" i="26"/>
  <c r="AN479"/>
  <c r="AF479"/>
  <c r="F479"/>
  <c r="K479" s="1"/>
  <c r="AE479"/>
  <c r="N479"/>
  <c r="S479" s="1"/>
  <c r="AH479" i="24"/>
  <c r="N479"/>
  <c r="X479"/>
  <c r="D479"/>
  <c r="D479" i="20"/>
  <c r="E479"/>
  <c r="AN479" i="25"/>
  <c r="AO479"/>
  <c r="F479"/>
  <c r="K479" s="1"/>
  <c r="AF479"/>
  <c r="AE479"/>
  <c r="G478" i="12"/>
  <c r="AE490" s="1"/>
  <c r="G477"/>
  <c r="V490" s="1"/>
  <c r="G476"/>
  <c r="M490" s="1"/>
  <c r="AB478" i="9"/>
  <c r="L486"/>
  <c r="AQ109"/>
  <c r="AT108"/>
  <c r="AV108" s="1"/>
  <c r="AR185" i="26"/>
  <c r="AS186" s="1"/>
  <c r="J484"/>
  <c r="H485"/>
  <c r="O484"/>
  <c r="P485"/>
  <c r="R484"/>
  <c r="AR172" i="25"/>
  <c r="AT172" s="1"/>
  <c r="AU180" i="27"/>
  <c r="AS189"/>
  <c r="I493"/>
  <c r="K492"/>
  <c r="Q493"/>
  <c r="S492"/>
  <c r="P486"/>
  <c r="S119" i="20"/>
  <c r="U119" s="1"/>
  <c r="E169" i="4"/>
  <c r="D169"/>
  <c r="M169"/>
  <c r="K169"/>
  <c r="L169"/>
  <c r="AF183" i="26"/>
  <c r="AE183"/>
  <c r="AG180" i="27"/>
  <c r="AF180"/>
  <c r="Z138"/>
  <c r="Y138"/>
  <c r="AA138" s="1"/>
  <c r="AC138" s="1"/>
  <c r="AD138" s="1"/>
  <c r="X138"/>
  <c r="W139" s="1"/>
  <c r="AH117" i="26"/>
  <c r="AG117"/>
  <c r="AI117" s="1"/>
  <c r="AJ118" s="1"/>
  <c r="AL116"/>
  <c r="U167" i="16"/>
  <c r="Q167"/>
  <c r="T167" s="1"/>
  <c r="V166"/>
  <c r="AM108" i="27"/>
  <c r="AI109"/>
  <c r="AH109"/>
  <c r="AJ109" s="1"/>
  <c r="P168" i="16"/>
  <c r="Z118" i="24"/>
  <c r="AB118" s="1"/>
  <c r="AE118"/>
  <c r="AC118"/>
  <c r="T117"/>
  <c r="V117" s="1"/>
  <c r="Q118"/>
  <c r="O168" i="16"/>
  <c r="R168"/>
  <c r="T187" i="27"/>
  <c r="E169" i="16"/>
  <c r="D169"/>
  <c r="AK116" i="25"/>
  <c r="J116" i="24"/>
  <c r="G117"/>
  <c r="H117" s="1"/>
  <c r="G118" s="1"/>
  <c r="AN112"/>
  <c r="AP112" s="1"/>
  <c r="M187" i="27"/>
  <c r="S187"/>
  <c r="K188"/>
  <c r="L189" s="1"/>
  <c r="O188"/>
  <c r="T188" s="1"/>
  <c r="T186" i="26"/>
  <c r="L187"/>
  <c r="N189"/>
  <c r="S189" s="1"/>
  <c r="J188"/>
  <c r="R187"/>
  <c r="P188" i="25"/>
  <c r="O189" s="1"/>
  <c r="R187"/>
  <c r="N188"/>
  <c r="S188" s="1"/>
  <c r="AE179"/>
  <c r="H188"/>
  <c r="J188" s="1"/>
  <c r="T186"/>
  <c r="K189"/>
  <c r="L187"/>
  <c r="I203"/>
  <c r="L115" i="24"/>
  <c r="AK113"/>
  <c r="AO113" s="1"/>
  <c r="I117"/>
  <c r="P121" i="20"/>
  <c r="R120"/>
  <c r="S120" s="1"/>
  <c r="O121"/>
  <c r="T120"/>
  <c r="J162" i="23"/>
  <c r="K162" s="1"/>
  <c r="M162" s="1"/>
  <c r="G163"/>
  <c r="V99"/>
  <c r="R99"/>
  <c r="S99"/>
  <c r="T99" s="1"/>
  <c r="AC96" i="20"/>
  <c r="Y96"/>
  <c r="AB96" s="1"/>
  <c r="S96" i="14"/>
  <c r="O96"/>
  <c r="M97" s="1"/>
  <c r="N97" s="1"/>
  <c r="Q96"/>
  <c r="N89" i="17"/>
  <c r="L115" i="20"/>
  <c r="J115"/>
  <c r="K115" s="1"/>
  <c r="H116"/>
  <c r="W117" s="1"/>
  <c r="AF91" i="16"/>
  <c r="AG91"/>
  <c r="AK90"/>
  <c r="AM90" s="1"/>
  <c r="AD92"/>
  <c r="Z92"/>
  <c r="G168"/>
  <c r="H168"/>
  <c r="I167"/>
  <c r="L167" s="1"/>
  <c r="M167"/>
  <c r="J168"/>
  <c r="AU169" i="17"/>
  <c r="AT169" s="1"/>
  <c r="AS170" s="1"/>
  <c r="AU170" s="1"/>
  <c r="AT170" s="1"/>
  <c r="AY106"/>
  <c r="BC106"/>
  <c r="AZ106"/>
  <c r="AP94"/>
  <c r="AR94" s="1"/>
  <c r="AQ94"/>
  <c r="AN95" s="1"/>
  <c r="AM94"/>
  <c r="AO95"/>
  <c r="AK95"/>
  <c r="AA89"/>
  <c r="AE89"/>
  <c r="AC90"/>
  <c r="AD89"/>
  <c r="AF89" s="1"/>
  <c r="J90"/>
  <c r="V90"/>
  <c r="S89"/>
  <c r="Y90"/>
  <c r="U90"/>
  <c r="W90" s="1"/>
  <c r="G91"/>
  <c r="I90"/>
  <c r="F200"/>
  <c r="C170" i="14"/>
  <c r="I169" i="4"/>
  <c r="H169"/>
  <c r="P169"/>
  <c r="Q169"/>
  <c r="J169"/>
  <c r="R169"/>
  <c r="N169"/>
  <c r="O169"/>
  <c r="B170"/>
  <c r="A171" i="1"/>
  <c r="AN194" i="26" l="1"/>
  <c r="AS194" s="1"/>
  <c r="AO194"/>
  <c r="AP184" i="27"/>
  <c r="AO184"/>
  <c r="AT184" s="1"/>
  <c r="AO182" i="25"/>
  <c r="AN182"/>
  <c r="AS182" s="1"/>
  <c r="V184" i="30"/>
  <c r="W183"/>
  <c r="X183" s="1"/>
  <c r="M185"/>
  <c r="N184"/>
  <c r="O184" s="1"/>
  <c r="P183"/>
  <c r="Y182"/>
  <c r="Y183" s="1"/>
  <c r="W406"/>
  <c r="M476" i="12"/>
  <c r="AG350" i="27"/>
  <c r="AF350"/>
  <c r="V476" i="12"/>
  <c r="J480" i="30"/>
  <c r="AE476" i="12"/>
  <c r="F479" i="30"/>
  <c r="F480"/>
  <c r="X479"/>
  <c r="R483"/>
  <c r="S480"/>
  <c r="D483" i="1"/>
  <c r="B482" i="30"/>
  <c r="AG490" i="9"/>
  <c r="AG479"/>
  <c r="AP479" i="27"/>
  <c r="AO479"/>
  <c r="G479"/>
  <c r="L479" s="1"/>
  <c r="O479"/>
  <c r="T479" s="1"/>
  <c r="M480" i="4"/>
  <c r="G480"/>
  <c r="F480"/>
  <c r="E480"/>
  <c r="P480"/>
  <c r="O480"/>
  <c r="Q480"/>
  <c r="L480"/>
  <c r="J480"/>
  <c r="K480"/>
  <c r="N480"/>
  <c r="H480"/>
  <c r="R480"/>
  <c r="I480"/>
  <c r="D480"/>
  <c r="AN480" i="26"/>
  <c r="AS480" s="1"/>
  <c r="F480"/>
  <c r="K480" s="1"/>
  <c r="AO480"/>
  <c r="AF480"/>
  <c r="AE480"/>
  <c r="AJ480" s="1"/>
  <c r="N480"/>
  <c r="S480" s="1"/>
  <c r="H478" i="12"/>
  <c r="AF490" s="1"/>
  <c r="H477"/>
  <c r="W490" s="1"/>
  <c r="H476"/>
  <c r="N490" s="1"/>
  <c r="E480" i="16"/>
  <c r="D480"/>
  <c r="AO480" i="9"/>
  <c r="E480"/>
  <c r="R490" s="1"/>
  <c r="E481"/>
  <c r="AH490" s="1"/>
  <c r="E479"/>
  <c r="G170" i="4"/>
  <c r="F170"/>
  <c r="B481" i="12"/>
  <c r="B481" i="9"/>
  <c r="B481" i="25"/>
  <c r="D481" s="1"/>
  <c r="B481" i="23"/>
  <c r="D481" s="1"/>
  <c r="B481" i="20"/>
  <c r="B481" i="4"/>
  <c r="B481" i="24"/>
  <c r="B481" i="27"/>
  <c r="B481" i="26"/>
  <c r="D481" s="1"/>
  <c r="B481" i="14"/>
  <c r="C481" s="1"/>
  <c r="B481" i="16"/>
  <c r="B481" i="17"/>
  <c r="D481" s="1"/>
  <c r="Y479" i="9"/>
  <c r="I479"/>
  <c r="J479" s="1"/>
  <c r="Y482"/>
  <c r="I490"/>
  <c r="Q479"/>
  <c r="R479" s="1"/>
  <c r="Q490"/>
  <c r="D480" i="20"/>
  <c r="E480"/>
  <c r="D480" i="27"/>
  <c r="E480"/>
  <c r="AE480" i="25"/>
  <c r="AJ480" s="1"/>
  <c r="AO480"/>
  <c r="AF480"/>
  <c r="AE481" s="1"/>
  <c r="AN480"/>
  <c r="AS480" s="1"/>
  <c r="F480"/>
  <c r="K480" s="1"/>
  <c r="X480" i="24"/>
  <c r="D480"/>
  <c r="AH480"/>
  <c r="N480"/>
  <c r="AU109" i="9"/>
  <c r="AS109"/>
  <c r="AR109"/>
  <c r="AT185" i="26"/>
  <c r="R485"/>
  <c r="P486"/>
  <c r="O485"/>
  <c r="H486"/>
  <c r="J485"/>
  <c r="AR173" i="25"/>
  <c r="AT173" s="1"/>
  <c r="AU181" i="27"/>
  <c r="AS190"/>
  <c r="Q494"/>
  <c r="S493"/>
  <c r="I494"/>
  <c r="K493"/>
  <c r="P487"/>
  <c r="E170" i="4"/>
  <c r="D170"/>
  <c r="L170"/>
  <c r="M170"/>
  <c r="K170"/>
  <c r="AG181" i="27"/>
  <c r="AF181"/>
  <c r="AF184" i="26"/>
  <c r="AE184"/>
  <c r="X139" i="27"/>
  <c r="W140" s="1"/>
  <c r="Y139"/>
  <c r="AA139" s="1"/>
  <c r="Z139"/>
  <c r="AB139"/>
  <c r="AC139" s="1"/>
  <c r="AK117" i="26"/>
  <c r="AG118" s="1"/>
  <c r="AI118" s="1"/>
  <c r="V167" i="16"/>
  <c r="Q168"/>
  <c r="T168" s="1"/>
  <c r="AL109" i="27"/>
  <c r="AK110"/>
  <c r="U168" i="16"/>
  <c r="R169"/>
  <c r="P169"/>
  <c r="AD118" i="24"/>
  <c r="AF118" s="1"/>
  <c r="AA119"/>
  <c r="Z119"/>
  <c r="P118"/>
  <c r="R118" s="1"/>
  <c r="U118"/>
  <c r="S118"/>
  <c r="O169" i="16"/>
  <c r="E170"/>
  <c r="D170"/>
  <c r="AG117" i="25"/>
  <c r="AI117" s="1"/>
  <c r="AL116"/>
  <c r="AH117"/>
  <c r="L116" i="24"/>
  <c r="K117"/>
  <c r="U187" i="27"/>
  <c r="M188"/>
  <c r="O189"/>
  <c r="K189"/>
  <c r="L190" s="1"/>
  <c r="S188"/>
  <c r="T187" i="26"/>
  <c r="R188"/>
  <c r="J189"/>
  <c r="N190"/>
  <c r="S190" s="1"/>
  <c r="L188"/>
  <c r="J117" i="24"/>
  <c r="K118" s="1"/>
  <c r="F118"/>
  <c r="H118" s="1"/>
  <c r="P189" i="25"/>
  <c r="O190" s="1"/>
  <c r="R188"/>
  <c r="N189"/>
  <c r="S189" s="1"/>
  <c r="AE180"/>
  <c r="H189"/>
  <c r="J189" s="1"/>
  <c r="T187"/>
  <c r="L188"/>
  <c r="I204"/>
  <c r="AM113" i="24"/>
  <c r="AL113"/>
  <c r="AJ114" s="1"/>
  <c r="I118"/>
  <c r="T121" i="20"/>
  <c r="O122"/>
  <c r="U120"/>
  <c r="Q121"/>
  <c r="F164" i="23"/>
  <c r="P164"/>
  <c r="L163"/>
  <c r="I163"/>
  <c r="H163"/>
  <c r="U99"/>
  <c r="W99" s="1"/>
  <c r="Q100"/>
  <c r="X97" i="20"/>
  <c r="Z97" s="1"/>
  <c r="AA97" s="1"/>
  <c r="AD96"/>
  <c r="I116"/>
  <c r="J116" s="1"/>
  <c r="K116" s="1"/>
  <c r="P96" i="14"/>
  <c r="Q97" s="1"/>
  <c r="K90" i="17"/>
  <c r="M90" s="1"/>
  <c r="R90" s="1"/>
  <c r="M115" i="20"/>
  <c r="G117"/>
  <c r="AI91" i="16"/>
  <c r="AL91"/>
  <c r="AH91"/>
  <c r="Y93"/>
  <c r="AA93" s="1"/>
  <c r="X93"/>
  <c r="AC92"/>
  <c r="AE92" s="1"/>
  <c r="G169"/>
  <c r="H169"/>
  <c r="I168"/>
  <c r="L168" s="1"/>
  <c r="M168"/>
  <c r="N166"/>
  <c r="N167" s="1"/>
  <c r="J169"/>
  <c r="O90" i="17"/>
  <c r="Q90" s="1"/>
  <c r="S90" s="1"/>
  <c r="AS171"/>
  <c r="BB106"/>
  <c r="BD106" s="1"/>
  <c r="BA107"/>
  <c r="AZ107"/>
  <c r="BA108" s="1"/>
  <c r="AV107"/>
  <c r="AW108" s="1"/>
  <c r="AJ95"/>
  <c r="AL95" s="1"/>
  <c r="AM95" s="1"/>
  <c r="AI96"/>
  <c r="AH96" s="1"/>
  <c r="AG97" s="1"/>
  <c r="T91"/>
  <c r="AB90"/>
  <c r="AD90" s="1"/>
  <c r="AF90" s="1"/>
  <c r="X90"/>
  <c r="Z90" s="1"/>
  <c r="AE90" s="1"/>
  <c r="H91"/>
  <c r="F201"/>
  <c r="C171" i="14"/>
  <c r="H170" i="4"/>
  <c r="O170"/>
  <c r="N170"/>
  <c r="R170"/>
  <c r="J170"/>
  <c r="Q170"/>
  <c r="I170"/>
  <c r="P170"/>
  <c r="B171"/>
  <c r="A172" i="1"/>
  <c r="P184" i="30" l="1"/>
  <c r="N185"/>
  <c r="O185" s="1"/>
  <c r="M186"/>
  <c r="W184"/>
  <c r="X184" s="1"/>
  <c r="V185"/>
  <c r="AO183" i="25"/>
  <c r="AN183"/>
  <c r="AS183" s="1"/>
  <c r="AO185" i="27"/>
  <c r="AT185" s="1"/>
  <c r="AP185"/>
  <c r="Y184" i="30"/>
  <c r="AO195" i="26"/>
  <c r="AN195"/>
  <c r="AS195" s="1"/>
  <c r="W476" i="12"/>
  <c r="Y476" s="1"/>
  <c r="Z476" s="1"/>
  <c r="AF351" i="27"/>
  <c r="AG351"/>
  <c r="N476" i="12"/>
  <c r="P476" s="1"/>
  <c r="Q476" s="1"/>
  <c r="AN481" i="25"/>
  <c r="AF476" i="12"/>
  <c r="AH476" s="1"/>
  <c r="AI476" s="1"/>
  <c r="U483" i="30"/>
  <c r="T480"/>
  <c r="G480"/>
  <c r="G479"/>
  <c r="L483"/>
  <c r="K480"/>
  <c r="G171" i="4"/>
  <c r="F171"/>
  <c r="AP480" i="27"/>
  <c r="AO480"/>
  <c r="G480"/>
  <c r="L480" s="1"/>
  <c r="O480"/>
  <c r="T480" s="1"/>
  <c r="Z479" i="9"/>
  <c r="D481" i="16"/>
  <c r="E481"/>
  <c r="F481" i="26"/>
  <c r="K481" s="1"/>
  <c r="AO481"/>
  <c r="AF481"/>
  <c r="N481"/>
  <c r="S481" s="1"/>
  <c r="AH481" i="24"/>
  <c r="N481"/>
  <c r="X481"/>
  <c r="D481"/>
  <c r="E481" i="20"/>
  <c r="D481"/>
  <c r="AF481" i="25"/>
  <c r="AO481"/>
  <c r="F481"/>
  <c r="K481" s="1"/>
  <c r="D483" i="12"/>
  <c r="D482"/>
  <c r="D481"/>
  <c r="AE481" i="26"/>
  <c r="D484" i="1"/>
  <c r="B483" i="30"/>
  <c r="E481" i="27"/>
  <c r="D481"/>
  <c r="D481" i="4"/>
  <c r="G481"/>
  <c r="F481"/>
  <c r="E481"/>
  <c r="P481"/>
  <c r="N481"/>
  <c r="O481"/>
  <c r="L481"/>
  <c r="H481"/>
  <c r="M481"/>
  <c r="J481"/>
  <c r="R481"/>
  <c r="Q481"/>
  <c r="I481"/>
  <c r="K481"/>
  <c r="AO481" i="9"/>
  <c r="F481"/>
  <c r="AI490" s="1"/>
  <c r="F479"/>
  <c r="K479" s="1"/>
  <c r="F480"/>
  <c r="S490" s="1"/>
  <c r="Z482"/>
  <c r="J490"/>
  <c r="AN481" i="26"/>
  <c r="AS481" s="1"/>
  <c r="AH479" i="9"/>
  <c r="AI479" s="1"/>
  <c r="B482" i="24"/>
  <c r="B482" i="9"/>
  <c r="B482" i="25"/>
  <c r="D482" s="1"/>
  <c r="B482" i="23"/>
  <c r="D482" s="1"/>
  <c r="B482" i="20"/>
  <c r="B482" i="4"/>
  <c r="B482" i="12"/>
  <c r="B482" i="27"/>
  <c r="B482" i="26"/>
  <c r="D482" s="1"/>
  <c r="B482" i="14"/>
  <c r="C482" s="1"/>
  <c r="B482" i="16"/>
  <c r="B482" i="17"/>
  <c r="D482" s="1"/>
  <c r="AQ110" i="9"/>
  <c r="AT109"/>
  <c r="AV109" s="1"/>
  <c r="AR186" i="26"/>
  <c r="AT186" s="1"/>
  <c r="AR187" s="1"/>
  <c r="AT187" s="1"/>
  <c r="J486"/>
  <c r="H487"/>
  <c r="O486"/>
  <c r="R486"/>
  <c r="P487"/>
  <c r="AR174" i="25"/>
  <c r="AT174" s="1"/>
  <c r="AU182" i="27"/>
  <c r="AS191"/>
  <c r="P488"/>
  <c r="K494"/>
  <c r="I495"/>
  <c r="S494"/>
  <c r="Q495"/>
  <c r="E171" i="4"/>
  <c r="D171"/>
  <c r="M171"/>
  <c r="K171"/>
  <c r="L171"/>
  <c r="AF185" i="26"/>
  <c r="AE185"/>
  <c r="AG182" i="27"/>
  <c r="AF182"/>
  <c r="AB140"/>
  <c r="Y140"/>
  <c r="AA140" s="1"/>
  <c r="X140"/>
  <c r="W141" s="1"/>
  <c r="AD139"/>
  <c r="Z140"/>
  <c r="AJ119" i="26"/>
  <c r="AK118"/>
  <c r="AL117"/>
  <c r="AH118"/>
  <c r="U169" i="16"/>
  <c r="Q169"/>
  <c r="T169" s="1"/>
  <c r="AM109" i="27"/>
  <c r="AH110"/>
  <c r="AJ110" s="1"/>
  <c r="AI110"/>
  <c r="V168" i="16"/>
  <c r="O170"/>
  <c r="AB119" i="24"/>
  <c r="AA120" s="1"/>
  <c r="AE119"/>
  <c r="AC119"/>
  <c r="Q119"/>
  <c r="T118"/>
  <c r="V118" s="1"/>
  <c r="P119"/>
  <c r="R119" s="1"/>
  <c r="R170" i="16"/>
  <c r="P170"/>
  <c r="E171"/>
  <c r="D171"/>
  <c r="AK117" i="25"/>
  <c r="AL117" s="1"/>
  <c r="AJ118"/>
  <c r="L117" i="24"/>
  <c r="T189" i="27"/>
  <c r="U188"/>
  <c r="M189"/>
  <c r="S189"/>
  <c r="K190"/>
  <c r="L191" s="1"/>
  <c r="O190"/>
  <c r="T190" s="1"/>
  <c r="T188" i="26"/>
  <c r="N191"/>
  <c r="J190"/>
  <c r="K191" s="1"/>
  <c r="R189"/>
  <c r="L189"/>
  <c r="F119" i="24"/>
  <c r="G119"/>
  <c r="J118"/>
  <c r="P190" i="25"/>
  <c r="O191" s="1"/>
  <c r="R189"/>
  <c r="N190"/>
  <c r="AE181"/>
  <c r="H190"/>
  <c r="J190" s="1"/>
  <c r="K190"/>
  <c r="T188"/>
  <c r="L189"/>
  <c r="I205"/>
  <c r="AN113" i="24"/>
  <c r="AP113" s="1"/>
  <c r="AK114"/>
  <c r="AL114" s="1"/>
  <c r="R121" i="20"/>
  <c r="P122"/>
  <c r="H117"/>
  <c r="W118" s="1"/>
  <c r="G164" i="23"/>
  <c r="H164" s="1"/>
  <c r="G165" s="1"/>
  <c r="J163"/>
  <c r="K163" s="1"/>
  <c r="M163" s="1"/>
  <c r="V100"/>
  <c r="R100"/>
  <c r="S100"/>
  <c r="T100" s="1"/>
  <c r="Y97" i="20"/>
  <c r="AB97" s="1"/>
  <c r="AC97"/>
  <c r="R96" i="14"/>
  <c r="T96" s="1"/>
  <c r="O97"/>
  <c r="M98" s="1"/>
  <c r="N98" s="1"/>
  <c r="L91" i="17"/>
  <c r="N90"/>
  <c r="L116" i="20"/>
  <c r="M116" s="1"/>
  <c r="M169" i="16"/>
  <c r="I169"/>
  <c r="L169" s="1"/>
  <c r="AG92"/>
  <c r="AF92"/>
  <c r="AK91"/>
  <c r="AM91" s="1"/>
  <c r="Z93"/>
  <c r="AD93"/>
  <c r="N168"/>
  <c r="G170"/>
  <c r="P91" i="17"/>
  <c r="H170" i="16"/>
  <c r="J170"/>
  <c r="AU171" i="17"/>
  <c r="AT171" s="1"/>
  <c r="AS172" s="1"/>
  <c r="AU172" s="1"/>
  <c r="AT172" s="1"/>
  <c r="BB107"/>
  <c r="BD107" s="1"/>
  <c r="AX107"/>
  <c r="AJ96"/>
  <c r="AP95"/>
  <c r="AR95" s="1"/>
  <c r="AQ95"/>
  <c r="AN96" s="1"/>
  <c r="AO96"/>
  <c r="AK96"/>
  <c r="AA90"/>
  <c r="J91"/>
  <c r="O91" s="1"/>
  <c r="V91"/>
  <c r="AC91"/>
  <c r="U91"/>
  <c r="W91" s="1"/>
  <c r="Y91"/>
  <c r="G92"/>
  <c r="I91"/>
  <c r="F202"/>
  <c r="C172" i="14"/>
  <c r="J171" i="4"/>
  <c r="Q171"/>
  <c r="N171"/>
  <c r="R171"/>
  <c r="H171"/>
  <c r="O171"/>
  <c r="I171"/>
  <c r="P171"/>
  <c r="B172"/>
  <c r="A173" i="1"/>
  <c r="AO196" i="26" l="1"/>
  <c r="AN196"/>
  <c r="AO184" i="25"/>
  <c r="AN184"/>
  <c r="AS184" s="1"/>
  <c r="AP186" i="27"/>
  <c r="AO186"/>
  <c r="AT186" s="1"/>
  <c r="W185" i="30"/>
  <c r="X185" s="1"/>
  <c r="V186"/>
  <c r="M187"/>
  <c r="N186"/>
  <c r="O186" s="1"/>
  <c r="P185"/>
  <c r="V409"/>
  <c r="AF352" i="27"/>
  <c r="AG352"/>
  <c r="AA479" i="9"/>
  <c r="O480" i="30"/>
  <c r="S479" i="9"/>
  <c r="T483" i="30"/>
  <c r="U480"/>
  <c r="D484"/>
  <c r="D483"/>
  <c r="K483"/>
  <c r="L480"/>
  <c r="X481"/>
  <c r="G172" i="4"/>
  <c r="F172"/>
  <c r="E482" i="27"/>
  <c r="D482"/>
  <c r="L482" i="4"/>
  <c r="G482"/>
  <c r="F482"/>
  <c r="E482"/>
  <c r="N482"/>
  <c r="J482"/>
  <c r="K482"/>
  <c r="O482"/>
  <c r="D482"/>
  <c r="I482"/>
  <c r="H482"/>
  <c r="M482"/>
  <c r="Q482"/>
  <c r="R482"/>
  <c r="P482"/>
  <c r="AO482" i="9"/>
  <c r="G481"/>
  <c r="AJ490" s="1"/>
  <c r="G479"/>
  <c r="L479" s="1"/>
  <c r="N479" s="1"/>
  <c r="O479" s="1"/>
  <c r="G480"/>
  <c r="T490" s="1"/>
  <c r="AA482"/>
  <c r="K490"/>
  <c r="AP481" i="27"/>
  <c r="AO481"/>
  <c r="G481"/>
  <c r="L481" s="1"/>
  <c r="O481"/>
  <c r="T481" s="1"/>
  <c r="B483" i="24"/>
  <c r="B483" i="9"/>
  <c r="B483" i="25"/>
  <c r="D483" s="1"/>
  <c r="B483" i="23"/>
  <c r="D483" s="1"/>
  <c r="B483" i="20"/>
  <c r="B483" i="17"/>
  <c r="D483" s="1"/>
  <c r="B483" i="12"/>
  <c r="B483" i="27"/>
  <c r="B483" i="26"/>
  <c r="D483" s="1"/>
  <c r="B483" i="14"/>
  <c r="C483" s="1"/>
  <c r="B483" i="16"/>
  <c r="B483" i="4"/>
  <c r="S495" i="12"/>
  <c r="S481"/>
  <c r="AE482" i="26"/>
  <c r="D482" i="16"/>
  <c r="E482"/>
  <c r="AN482" i="26"/>
  <c r="AS482" s="1"/>
  <c r="AF482"/>
  <c r="AO482"/>
  <c r="F482"/>
  <c r="K482" s="1"/>
  <c r="N482"/>
  <c r="S482" s="1"/>
  <c r="E482" i="12"/>
  <c r="T495" s="1"/>
  <c r="E481"/>
  <c r="K495" s="1"/>
  <c r="E483"/>
  <c r="AC495" s="1"/>
  <c r="D482" i="20"/>
  <c r="E482"/>
  <c r="AO482" i="25"/>
  <c r="AF482"/>
  <c r="AN482"/>
  <c r="AS482" s="1"/>
  <c r="AE482"/>
  <c r="F482"/>
  <c r="K482" s="1"/>
  <c r="AH482" i="24"/>
  <c r="N482"/>
  <c r="X482"/>
  <c r="D482"/>
  <c r="D485" i="1"/>
  <c r="B484" i="30"/>
  <c r="J495" i="12"/>
  <c r="J481"/>
  <c r="AB495"/>
  <c r="AB481"/>
  <c r="AU110" i="9"/>
  <c r="AR110"/>
  <c r="AS110"/>
  <c r="AR188" i="26"/>
  <c r="AS189" s="1"/>
  <c r="R487"/>
  <c r="P488"/>
  <c r="O487"/>
  <c r="J487"/>
  <c r="H488"/>
  <c r="S190" i="25"/>
  <c r="AR175"/>
  <c r="AT175" s="1"/>
  <c r="AU183" i="27"/>
  <c r="AS192"/>
  <c r="Q496"/>
  <c r="S495"/>
  <c r="I496"/>
  <c r="K495"/>
  <c r="P489"/>
  <c r="S121" i="20"/>
  <c r="U121" s="1"/>
  <c r="E172" i="4"/>
  <c r="D172"/>
  <c r="L172"/>
  <c r="M172"/>
  <c r="K172"/>
  <c r="AG183" i="27"/>
  <c r="AF183"/>
  <c r="AF186" i="26"/>
  <c r="AE186"/>
  <c r="AC140" i="27"/>
  <c r="AD140" s="1"/>
  <c r="AB141"/>
  <c r="X141"/>
  <c r="W142" s="1"/>
  <c r="AL118" i="26"/>
  <c r="AG119"/>
  <c r="AI119" s="1"/>
  <c r="AH119"/>
  <c r="U170" i="16"/>
  <c r="AL110" i="27"/>
  <c r="AK111"/>
  <c r="V169" i="16"/>
  <c r="AD119" i="24"/>
  <c r="AF119" s="1"/>
  <c r="O171" i="16"/>
  <c r="AC120" i="24"/>
  <c r="Z120"/>
  <c r="AB120" s="1"/>
  <c r="Q120"/>
  <c r="U119"/>
  <c r="S119"/>
  <c r="T119" s="1"/>
  <c r="P171" i="16"/>
  <c r="Q170"/>
  <c r="T170" s="1"/>
  <c r="R171"/>
  <c r="AH118" i="25"/>
  <c r="E172" i="16"/>
  <c r="D172"/>
  <c r="AG118" i="25"/>
  <c r="AI118" s="1"/>
  <c r="AK118" s="1"/>
  <c r="L118" i="24"/>
  <c r="K119"/>
  <c r="H119"/>
  <c r="F120" s="1"/>
  <c r="U189" i="27"/>
  <c r="M190"/>
  <c r="T189" i="26"/>
  <c r="O191" i="27"/>
  <c r="K191"/>
  <c r="L192" s="1"/>
  <c r="S190"/>
  <c r="L190" i="26"/>
  <c r="R190"/>
  <c r="J191"/>
  <c r="K192" s="1"/>
  <c r="N192"/>
  <c r="I119" i="24"/>
  <c r="P191" i="25"/>
  <c r="O192" s="1"/>
  <c r="R190"/>
  <c r="N191"/>
  <c r="S191" s="1"/>
  <c r="AE182"/>
  <c r="H191"/>
  <c r="J191" s="1"/>
  <c r="K192" s="1"/>
  <c r="K191"/>
  <c r="T189"/>
  <c r="I206"/>
  <c r="AM114" i="24"/>
  <c r="AN114" s="1"/>
  <c r="AO114"/>
  <c r="AJ115"/>
  <c r="AK115"/>
  <c r="I117" i="20"/>
  <c r="H118" s="1"/>
  <c r="W119" s="1"/>
  <c r="G118"/>
  <c r="L117"/>
  <c r="Q122"/>
  <c r="O123"/>
  <c r="T122"/>
  <c r="P166" i="23"/>
  <c r="F166"/>
  <c r="F165"/>
  <c r="H165" s="1"/>
  <c r="P165"/>
  <c r="L164"/>
  <c r="I164"/>
  <c r="J164" s="1"/>
  <c r="K164" s="1"/>
  <c r="L165" s="1"/>
  <c r="U100"/>
  <c r="W100" s="1"/>
  <c r="Q101"/>
  <c r="X98" i="20"/>
  <c r="Z98" s="1"/>
  <c r="AA98" s="1"/>
  <c r="AD97"/>
  <c r="S97" i="14"/>
  <c r="P97"/>
  <c r="Q98" s="1"/>
  <c r="I170" i="16"/>
  <c r="L170" s="1"/>
  <c r="Q91" i="17"/>
  <c r="S91" s="1"/>
  <c r="AI92" i="16"/>
  <c r="AL92"/>
  <c r="AH92"/>
  <c r="Y94"/>
  <c r="AA94" s="1"/>
  <c r="AC93"/>
  <c r="AE93" s="1"/>
  <c r="X94"/>
  <c r="N169"/>
  <c r="G171"/>
  <c r="J171"/>
  <c r="M170"/>
  <c r="H171"/>
  <c r="K91" i="17"/>
  <c r="M91" s="1"/>
  <c r="R91" s="1"/>
  <c r="AS173"/>
  <c r="AU173" s="1"/>
  <c r="AT173" s="1"/>
  <c r="BC107"/>
  <c r="AY107"/>
  <c r="AL96"/>
  <c r="AM96" s="1"/>
  <c r="AI97"/>
  <c r="AH97" s="1"/>
  <c r="AG98" s="1"/>
  <c r="P92"/>
  <c r="X91"/>
  <c r="Z91" s="1"/>
  <c r="AA91" s="1"/>
  <c r="AB91"/>
  <c r="AD91" s="1"/>
  <c r="AF91" s="1"/>
  <c r="T92"/>
  <c r="H92"/>
  <c r="F203"/>
  <c r="C173" i="14"/>
  <c r="H172" i="4"/>
  <c r="O172"/>
  <c r="N172"/>
  <c r="R172"/>
  <c r="J172"/>
  <c r="Q172"/>
  <c r="I172"/>
  <c r="P172"/>
  <c r="B173"/>
  <c r="A174" i="1"/>
  <c r="V187" i="30" l="1"/>
  <c r="W186"/>
  <c r="X186" s="1"/>
  <c r="Y185"/>
  <c r="P186"/>
  <c r="N187"/>
  <c r="O187" s="1"/>
  <c r="M188"/>
  <c r="AO187" i="27"/>
  <c r="AT187" s="1"/>
  <c r="AP187"/>
  <c r="AO185" i="25"/>
  <c r="AN185"/>
  <c r="AN197" i="26"/>
  <c r="AO197"/>
  <c r="AG353" i="27"/>
  <c r="AF353"/>
  <c r="W409" i="30"/>
  <c r="V410"/>
  <c r="AB479" i="9"/>
  <c r="AD479" s="1"/>
  <c r="AE479" s="1"/>
  <c r="AN483" i="25"/>
  <c r="AS483" s="1"/>
  <c r="AJ479" i="9"/>
  <c r="AL479" s="1"/>
  <c r="AM479" s="1"/>
  <c r="T479"/>
  <c r="V479" s="1"/>
  <c r="W479" s="1"/>
  <c r="I487" i="30"/>
  <c r="I484"/>
  <c r="E484"/>
  <c r="E483"/>
  <c r="R487"/>
  <c r="R484"/>
  <c r="G173" i="4"/>
  <c r="F173"/>
  <c r="B485" i="30"/>
  <c r="D486" i="1"/>
  <c r="E483" i="16"/>
  <c r="D483"/>
  <c r="AF483" i="26"/>
  <c r="F483"/>
  <c r="K483" s="1"/>
  <c r="AE483"/>
  <c r="AO483"/>
  <c r="AN483"/>
  <c r="AS483" s="1"/>
  <c r="N483"/>
  <c r="S483" s="1"/>
  <c r="F481" i="12"/>
  <c r="L495" s="1"/>
  <c r="F483"/>
  <c r="AD495" s="1"/>
  <c r="F482"/>
  <c r="U495" s="1"/>
  <c r="E483" i="20"/>
  <c r="D483"/>
  <c r="F483" i="25"/>
  <c r="K483" s="1"/>
  <c r="AE483"/>
  <c r="AF483"/>
  <c r="AO483"/>
  <c r="X483" i="24"/>
  <c r="D483"/>
  <c r="AH483"/>
  <c r="N483"/>
  <c r="L490" i="9"/>
  <c r="AB482"/>
  <c r="AP482" i="27"/>
  <c r="AO482"/>
  <c r="G482"/>
  <c r="L482" s="1"/>
  <c r="O482"/>
  <c r="T482" s="1"/>
  <c r="AC481" i="12"/>
  <c r="AD481" s="1"/>
  <c r="K481"/>
  <c r="L481" s="1"/>
  <c r="B484"/>
  <c r="B484" i="9"/>
  <c r="B484" i="25"/>
  <c r="D484" s="1"/>
  <c r="B484" i="23"/>
  <c r="D484" s="1"/>
  <c r="B484" i="20"/>
  <c r="B484" i="17"/>
  <c r="D484" s="1"/>
  <c r="B484" i="24"/>
  <c r="B484" i="27"/>
  <c r="B484" i="26"/>
  <c r="D484" s="1"/>
  <c r="B484" i="14"/>
  <c r="C484" s="1"/>
  <c r="B484" i="16"/>
  <c r="B484" i="4"/>
  <c r="T481" i="12"/>
  <c r="U481" s="1"/>
  <c r="Q483" i="4"/>
  <c r="G483"/>
  <c r="F483"/>
  <c r="E483"/>
  <c r="L483"/>
  <c r="O483"/>
  <c r="D483"/>
  <c r="P483"/>
  <c r="R483"/>
  <c r="J483"/>
  <c r="N483"/>
  <c r="K483"/>
  <c r="H483"/>
  <c r="M483"/>
  <c r="I483"/>
  <c r="D483" i="27"/>
  <c r="E483"/>
  <c r="AO483" i="9"/>
  <c r="D485"/>
  <c r="D483"/>
  <c r="D484"/>
  <c r="AT110"/>
  <c r="AV110" s="1"/>
  <c r="AQ111"/>
  <c r="AT188" i="26"/>
  <c r="J488"/>
  <c r="H489"/>
  <c r="O488"/>
  <c r="P489"/>
  <c r="R488"/>
  <c r="AR176" i="25"/>
  <c r="AS177" s="1"/>
  <c r="AU184" i="27"/>
  <c r="AS193"/>
  <c r="P490"/>
  <c r="K496"/>
  <c r="I497"/>
  <c r="S496"/>
  <c r="Q497"/>
  <c r="E173" i="4"/>
  <c r="D173"/>
  <c r="M173"/>
  <c r="K173"/>
  <c r="L173"/>
  <c r="AF187" i="26"/>
  <c r="AE187"/>
  <c r="AG184" i="27"/>
  <c r="AF184"/>
  <c r="Y141"/>
  <c r="AA141" s="1"/>
  <c r="AB142" s="1"/>
  <c r="Z141"/>
  <c r="AK119" i="26"/>
  <c r="AH120" s="1"/>
  <c r="AJ120"/>
  <c r="AG120"/>
  <c r="AI120" s="1"/>
  <c r="V170" i="16"/>
  <c r="AI111" i="27"/>
  <c r="AH111"/>
  <c r="AJ111" s="1"/>
  <c r="AM110"/>
  <c r="AE120" i="24"/>
  <c r="R172" i="16"/>
  <c r="AD120" i="24"/>
  <c r="AF120" s="1"/>
  <c r="AA121"/>
  <c r="Z121"/>
  <c r="V119"/>
  <c r="U120"/>
  <c r="S120"/>
  <c r="P120"/>
  <c r="R120" s="1"/>
  <c r="U171" i="16"/>
  <c r="Q171"/>
  <c r="T171" s="1"/>
  <c r="AJ119" i="25"/>
  <c r="O172" i="16"/>
  <c r="P172"/>
  <c r="E173"/>
  <c r="D173"/>
  <c r="AH119" i="25"/>
  <c r="AG119"/>
  <c r="AI119" s="1"/>
  <c r="AL118"/>
  <c r="J119" i="24"/>
  <c r="L119" s="1"/>
  <c r="G120"/>
  <c r="U190" i="27"/>
  <c r="T191"/>
  <c r="M191"/>
  <c r="S191"/>
  <c r="K192"/>
  <c r="L193" s="1"/>
  <c r="O192"/>
  <c r="T192" s="1"/>
  <c r="T190" i="26"/>
  <c r="S191"/>
  <c r="L191"/>
  <c r="N193"/>
  <c r="J192"/>
  <c r="R191"/>
  <c r="S192" s="1"/>
  <c r="P192" i="25"/>
  <c r="O193" s="1"/>
  <c r="R191"/>
  <c r="N192"/>
  <c r="S192" s="1"/>
  <c r="AE183"/>
  <c r="H192"/>
  <c r="J192" s="1"/>
  <c r="K193" s="1"/>
  <c r="L190"/>
  <c r="L191" s="1"/>
  <c r="T190"/>
  <c r="I207"/>
  <c r="AM115" i="24"/>
  <c r="AP114"/>
  <c r="AO115"/>
  <c r="AL115"/>
  <c r="AJ116" s="1"/>
  <c r="J117" i="20"/>
  <c r="K117" s="1"/>
  <c r="G119"/>
  <c r="I118"/>
  <c r="P123"/>
  <c r="R122"/>
  <c r="M164" i="23"/>
  <c r="G166"/>
  <c r="H166" s="1"/>
  <c r="I165"/>
  <c r="V101"/>
  <c r="R101"/>
  <c r="S101"/>
  <c r="T101" s="1"/>
  <c r="AC98" i="20"/>
  <c r="Y98"/>
  <c r="AB98" s="1"/>
  <c r="L92" i="17"/>
  <c r="R97" i="14"/>
  <c r="S98" s="1"/>
  <c r="O98"/>
  <c r="M99" s="1"/>
  <c r="N99" s="1"/>
  <c r="AF93" i="16"/>
  <c r="AK92"/>
  <c r="AM92" s="1"/>
  <c r="AG93"/>
  <c r="AD94"/>
  <c r="Z94"/>
  <c r="N170"/>
  <c r="G172"/>
  <c r="I171"/>
  <c r="L171" s="1"/>
  <c r="M171"/>
  <c r="H172"/>
  <c r="J172"/>
  <c r="N91" i="17"/>
  <c r="AS174"/>
  <c r="AU174" s="1"/>
  <c r="AT174" s="1"/>
  <c r="AV108"/>
  <c r="AZ108"/>
  <c r="AJ97"/>
  <c r="AP96"/>
  <c r="AR96" s="1"/>
  <c r="AQ96"/>
  <c r="AN97" s="1"/>
  <c r="AO97"/>
  <c r="AK97"/>
  <c r="AE91"/>
  <c r="J92"/>
  <c r="O92" s="1"/>
  <c r="Q92" s="1"/>
  <c r="V92"/>
  <c r="AC92"/>
  <c r="U92"/>
  <c r="W92" s="1"/>
  <c r="Y92"/>
  <c r="G93"/>
  <c r="I92"/>
  <c r="F204"/>
  <c r="C174" i="14"/>
  <c r="P173" i="4"/>
  <c r="O173"/>
  <c r="J173"/>
  <c r="I173"/>
  <c r="Q173"/>
  <c r="N173"/>
  <c r="H173"/>
  <c r="R173"/>
  <c r="B174"/>
  <c r="A175" i="1"/>
  <c r="AO198" i="26" l="1"/>
  <c r="AN198"/>
  <c r="AS198" s="1"/>
  <c r="AO188" i="27"/>
  <c r="AT188" s="1"/>
  <c r="AP188"/>
  <c r="N188" i="30"/>
  <c r="O188" s="1"/>
  <c r="M189"/>
  <c r="P187"/>
  <c r="P188" s="1"/>
  <c r="U188" s="1"/>
  <c r="AO186" i="25"/>
  <c r="AN186"/>
  <c r="Y186" i="30"/>
  <c r="V188"/>
  <c r="W187"/>
  <c r="X187" s="1"/>
  <c r="AG354" i="27"/>
  <c r="AF354"/>
  <c r="V411" i="30"/>
  <c r="W410"/>
  <c r="X410" s="1"/>
  <c r="AC141" i="27"/>
  <c r="X142" s="1"/>
  <c r="W143" s="1"/>
  <c r="T487" i="30"/>
  <c r="S484"/>
  <c r="O483"/>
  <c r="F483"/>
  <c r="F484"/>
  <c r="K487"/>
  <c r="J484"/>
  <c r="G174" i="4"/>
  <c r="F174"/>
  <c r="Y486" i="9"/>
  <c r="I494"/>
  <c r="Y483"/>
  <c r="I483"/>
  <c r="AP483" i="27"/>
  <c r="AO483"/>
  <c r="G483"/>
  <c r="L483" s="1"/>
  <c r="O483"/>
  <c r="T483" s="1"/>
  <c r="D484" i="16"/>
  <c r="E484"/>
  <c r="AO484" i="26"/>
  <c r="AE484"/>
  <c r="F484"/>
  <c r="K484" s="1"/>
  <c r="AN484"/>
  <c r="AS484" s="1"/>
  <c r="AF484"/>
  <c r="N484"/>
  <c r="S484" s="1"/>
  <c r="AH484" i="24"/>
  <c r="N484"/>
  <c r="X484"/>
  <c r="D484"/>
  <c r="E484" i="20"/>
  <c r="D484"/>
  <c r="AO484" i="25"/>
  <c r="AE484"/>
  <c r="AN484"/>
  <c r="AS484" s="1"/>
  <c r="F484"/>
  <c r="AF484"/>
  <c r="G482" i="12"/>
  <c r="V495" s="1"/>
  <c r="G481"/>
  <c r="M495" s="1"/>
  <c r="G483"/>
  <c r="AE495" s="1"/>
  <c r="B486" i="30"/>
  <c r="D487" i="1"/>
  <c r="Q483" i="9"/>
  <c r="Q494"/>
  <c r="AG494"/>
  <c r="AG483"/>
  <c r="D484" i="4"/>
  <c r="G484"/>
  <c r="F484"/>
  <c r="E484"/>
  <c r="J484"/>
  <c r="Q484"/>
  <c r="H484"/>
  <c r="M484"/>
  <c r="I484"/>
  <c r="R484"/>
  <c r="P484"/>
  <c r="N484"/>
  <c r="O484"/>
  <c r="L484"/>
  <c r="K484"/>
  <c r="E484" i="27"/>
  <c r="D484"/>
  <c r="AO484" i="9"/>
  <c r="E484"/>
  <c r="R494" s="1"/>
  <c r="E485"/>
  <c r="AH494" s="1"/>
  <c r="E483"/>
  <c r="B485" i="24"/>
  <c r="B485" i="27"/>
  <c r="B485" i="26"/>
  <c r="D485" s="1"/>
  <c r="B485" i="14"/>
  <c r="C485" s="1"/>
  <c r="B485" i="16"/>
  <c r="B485" i="4"/>
  <c r="B485" i="12"/>
  <c r="B485" i="9"/>
  <c r="B485" i="25"/>
  <c r="D485" s="1"/>
  <c r="B485" i="23"/>
  <c r="D485" s="1"/>
  <c r="B485" i="20"/>
  <c r="B485" i="17"/>
  <c r="D485" s="1"/>
  <c r="AU111" i="9"/>
  <c r="AS111"/>
  <c r="AR111"/>
  <c r="AR189" i="26"/>
  <c r="AT189" s="1"/>
  <c r="O489"/>
  <c r="H490"/>
  <c r="J489"/>
  <c r="R489"/>
  <c r="P490"/>
  <c r="AT176" i="25"/>
  <c r="AU185" i="27"/>
  <c r="AS194"/>
  <c r="Q498"/>
  <c r="S497"/>
  <c r="I498"/>
  <c r="K497"/>
  <c r="P491"/>
  <c r="S122" i="20"/>
  <c r="U122" s="1"/>
  <c r="E174" i="4"/>
  <c r="D174"/>
  <c r="L174"/>
  <c r="M174"/>
  <c r="K174"/>
  <c r="AG185" i="27"/>
  <c r="AF185"/>
  <c r="AE188" i="26"/>
  <c r="AF188"/>
  <c r="Z142" i="27"/>
  <c r="AD141"/>
  <c r="AL119" i="26"/>
  <c r="AK120"/>
  <c r="AJ121"/>
  <c r="O173" i="16"/>
  <c r="AK112" i="27"/>
  <c r="AL111"/>
  <c r="P173" i="16"/>
  <c r="Q172"/>
  <c r="T172" s="1"/>
  <c r="AB121" i="24"/>
  <c r="AE121"/>
  <c r="AC121"/>
  <c r="Q121"/>
  <c r="T120"/>
  <c r="V120" s="1"/>
  <c r="P121"/>
  <c r="R121" s="1"/>
  <c r="V171" i="16"/>
  <c r="R173"/>
  <c r="AK119" i="25"/>
  <c r="AL119" s="1"/>
  <c r="U172" i="16"/>
  <c r="AJ120" i="25"/>
  <c r="E174" i="16"/>
  <c r="D174"/>
  <c r="L192" i="26"/>
  <c r="K120" i="24"/>
  <c r="I120"/>
  <c r="H120"/>
  <c r="U191" i="27"/>
  <c r="M192"/>
  <c r="T191" i="26"/>
  <c r="O193" i="27"/>
  <c r="K193"/>
  <c r="L194" s="1"/>
  <c r="S192"/>
  <c r="R192" i="26"/>
  <c r="S193" s="1"/>
  <c r="J193"/>
  <c r="N194"/>
  <c r="S194" s="1"/>
  <c r="P193" i="25"/>
  <c r="O194" s="1"/>
  <c r="R192"/>
  <c r="N193"/>
  <c r="S193" s="1"/>
  <c r="AE184"/>
  <c r="H193"/>
  <c r="J193" s="1"/>
  <c r="T191"/>
  <c r="L192"/>
  <c r="I208"/>
  <c r="AK116" i="24"/>
  <c r="AN115"/>
  <c r="AP115" s="1"/>
  <c r="J118" i="20"/>
  <c r="K118" s="1"/>
  <c r="H119"/>
  <c r="W120" s="1"/>
  <c r="T123"/>
  <c r="O124"/>
  <c r="Q123"/>
  <c r="G167" i="23"/>
  <c r="J165"/>
  <c r="K165" s="1"/>
  <c r="M165" s="1"/>
  <c r="I166"/>
  <c r="P167"/>
  <c r="F167"/>
  <c r="U101"/>
  <c r="W101" s="1"/>
  <c r="Q102"/>
  <c r="X99" i="20"/>
  <c r="Z99" s="1"/>
  <c r="AA99" s="1"/>
  <c r="AD98"/>
  <c r="T97" i="14"/>
  <c r="P98"/>
  <c r="Q99" s="1"/>
  <c r="M117" i="20"/>
  <c r="L118"/>
  <c r="AI93" i="16"/>
  <c r="AH93"/>
  <c r="AL93"/>
  <c r="Y95"/>
  <c r="AA95" s="1"/>
  <c r="X95"/>
  <c r="AC94"/>
  <c r="AE94" s="1"/>
  <c r="G173"/>
  <c r="M172"/>
  <c r="N171"/>
  <c r="H173"/>
  <c r="I172"/>
  <c r="L172" s="1"/>
  <c r="J173"/>
  <c r="K92" i="17"/>
  <c r="M92" s="1"/>
  <c r="N92" s="1"/>
  <c r="AS175"/>
  <c r="BB108"/>
  <c r="BD108" s="1"/>
  <c r="BA109"/>
  <c r="AX108"/>
  <c r="AW109"/>
  <c r="AI98"/>
  <c r="AH98" s="1"/>
  <c r="AG99" s="1"/>
  <c r="AL97"/>
  <c r="AM97" s="1"/>
  <c r="S92"/>
  <c r="P93"/>
  <c r="T93"/>
  <c r="AB92"/>
  <c r="AD92" s="1"/>
  <c r="X92"/>
  <c r="Z92" s="1"/>
  <c r="AE92" s="1"/>
  <c r="H93"/>
  <c r="F205"/>
  <c r="C175" i="14"/>
  <c r="B175" i="4"/>
  <c r="P174"/>
  <c r="Q174"/>
  <c r="I174"/>
  <c r="J174"/>
  <c r="N174"/>
  <c r="O174"/>
  <c r="H174"/>
  <c r="R174"/>
  <c r="A176" i="1"/>
  <c r="V189" i="30" l="1"/>
  <c r="W188"/>
  <c r="X188" s="1"/>
  <c r="AN199" i="26"/>
  <c r="AS199" s="1"/>
  <c r="AO199"/>
  <c r="Y187" i="30"/>
  <c r="AO187" i="25"/>
  <c r="AN187"/>
  <c r="AS187" s="1"/>
  <c r="M190" i="30"/>
  <c r="N189"/>
  <c r="O189" s="1"/>
  <c r="AP189" i="27"/>
  <c r="AO189"/>
  <c r="AT189" s="1"/>
  <c r="Y142"/>
  <c r="AA142" s="1"/>
  <c r="AC142" s="1"/>
  <c r="M481" i="12"/>
  <c r="AG355" i="27"/>
  <c r="AF355"/>
  <c r="V481" i="12"/>
  <c r="W411" i="30"/>
  <c r="X411" s="1"/>
  <c r="V412"/>
  <c r="AE481" i="12"/>
  <c r="S487" i="30"/>
  <c r="T484"/>
  <c r="G484"/>
  <c r="G483"/>
  <c r="J487"/>
  <c r="K484"/>
  <c r="G175" i="4"/>
  <c r="F175"/>
  <c r="AO485" i="9"/>
  <c r="F484"/>
  <c r="S494" s="1"/>
  <c r="F485"/>
  <c r="AI494" s="1"/>
  <c r="F483"/>
  <c r="D485" i="4"/>
  <c r="G485"/>
  <c r="F485"/>
  <c r="E485"/>
  <c r="P485"/>
  <c r="I485"/>
  <c r="R485"/>
  <c r="Q485"/>
  <c r="L485"/>
  <c r="K485"/>
  <c r="J485"/>
  <c r="O485"/>
  <c r="M485"/>
  <c r="H485"/>
  <c r="N485"/>
  <c r="E485" i="27"/>
  <c r="D485"/>
  <c r="R483" i="9"/>
  <c r="S483" s="1"/>
  <c r="B487" i="30"/>
  <c r="D488" i="1"/>
  <c r="Z483" i="9"/>
  <c r="AA483" s="1"/>
  <c r="D485" i="20"/>
  <c r="E485"/>
  <c r="AO485" i="25"/>
  <c r="AE485"/>
  <c r="AN485"/>
  <c r="AS485" s="1"/>
  <c r="AF485"/>
  <c r="F485"/>
  <c r="K485" s="1"/>
  <c r="H483" i="12"/>
  <c r="AF495" s="1"/>
  <c r="H482"/>
  <c r="W495" s="1"/>
  <c r="H481"/>
  <c r="N495" s="1"/>
  <c r="D485" i="16"/>
  <c r="E485"/>
  <c r="AO485" i="26"/>
  <c r="F485"/>
  <c r="K485" s="1"/>
  <c r="AN485"/>
  <c r="AS485" s="1"/>
  <c r="AF485"/>
  <c r="AE485"/>
  <c r="AJ485" s="1"/>
  <c r="N485"/>
  <c r="S485" s="1"/>
  <c r="X485" i="24"/>
  <c r="D485"/>
  <c r="AH485"/>
  <c r="N485"/>
  <c r="J494" i="9"/>
  <c r="Z486"/>
  <c r="AP484" i="27"/>
  <c r="AO484"/>
  <c r="AT484" s="1"/>
  <c r="G484"/>
  <c r="L484" s="1"/>
  <c r="O484"/>
  <c r="T484" s="1"/>
  <c r="AH483" i="9"/>
  <c r="AI483" s="1"/>
  <c r="B486" i="24"/>
  <c r="B486" i="27"/>
  <c r="B486" i="26"/>
  <c r="D486" s="1"/>
  <c r="B486" i="14"/>
  <c r="C486" s="1"/>
  <c r="B486" i="16"/>
  <c r="B486" i="17"/>
  <c r="D486" s="1"/>
  <c r="B486" i="12"/>
  <c r="B486" i="9"/>
  <c r="B486" i="25"/>
  <c r="D486" s="1"/>
  <c r="B486" i="23"/>
  <c r="D486" s="1"/>
  <c r="B486" i="20"/>
  <c r="B486" i="4"/>
  <c r="J483" i="9"/>
  <c r="K483" s="1"/>
  <c r="AQ112"/>
  <c r="AT111"/>
  <c r="AV111" s="1"/>
  <c r="AR190" i="26"/>
  <c r="AT190" s="1"/>
  <c r="J490"/>
  <c r="H491"/>
  <c r="P491"/>
  <c r="R490"/>
  <c r="O490"/>
  <c r="AR177" i="25"/>
  <c r="AT177" s="1"/>
  <c r="AU186" i="27"/>
  <c r="AS195"/>
  <c r="P492"/>
  <c r="I499"/>
  <c r="K498"/>
  <c r="Q499"/>
  <c r="S498"/>
  <c r="E175" i="4"/>
  <c r="D175"/>
  <c r="M175"/>
  <c r="K175"/>
  <c r="L175"/>
  <c r="AG186" i="27"/>
  <c r="AF186"/>
  <c r="AE189" i="26"/>
  <c r="AF189"/>
  <c r="AB143" i="27"/>
  <c r="AD142"/>
  <c r="X143"/>
  <c r="W144" s="1"/>
  <c r="Y143"/>
  <c r="AA143" s="1"/>
  <c r="Z143"/>
  <c r="AG121" i="26"/>
  <c r="AI121" s="1"/>
  <c r="AH121"/>
  <c r="AL120"/>
  <c r="M193" i="27"/>
  <c r="P174" i="16"/>
  <c r="U173"/>
  <c r="Q173"/>
  <c r="T173" s="1"/>
  <c r="AI112" i="27"/>
  <c r="AM111"/>
  <c r="AH112"/>
  <c r="AJ112" s="1"/>
  <c r="AH120" i="25"/>
  <c r="V172" i="16"/>
  <c r="AD121" i="24"/>
  <c r="AA122"/>
  <c r="AF121"/>
  <c r="U121"/>
  <c r="S121"/>
  <c r="T121" s="1"/>
  <c r="O174" i="16"/>
  <c r="AG120" i="25"/>
  <c r="AI120" s="1"/>
  <c r="AJ121" s="1"/>
  <c r="R174" i="16"/>
  <c r="E175"/>
  <c r="D175"/>
  <c r="T192" i="26"/>
  <c r="U192" i="27"/>
  <c r="F121" i="24"/>
  <c r="G121"/>
  <c r="J120"/>
  <c r="L120" s="1"/>
  <c r="T193" i="27"/>
  <c r="S193"/>
  <c r="K194"/>
  <c r="L195" s="1"/>
  <c r="O194"/>
  <c r="T194" s="1"/>
  <c r="L193" i="26"/>
  <c r="N195"/>
  <c r="S195" s="1"/>
  <c r="J194"/>
  <c r="R193"/>
  <c r="P194" i="25"/>
  <c r="O195" s="1"/>
  <c r="R193"/>
  <c r="N194"/>
  <c r="AE185"/>
  <c r="T192"/>
  <c r="H194"/>
  <c r="J194" s="1"/>
  <c r="L193"/>
  <c r="K195"/>
  <c r="I209"/>
  <c r="H167" i="23"/>
  <c r="G168" s="1"/>
  <c r="AL116" i="24"/>
  <c r="AM116"/>
  <c r="AO116"/>
  <c r="G120" i="20"/>
  <c r="I119"/>
  <c r="H120" s="1"/>
  <c r="W121" s="1"/>
  <c r="R123"/>
  <c r="P124"/>
  <c r="L166" i="23"/>
  <c r="J166"/>
  <c r="K166" s="1"/>
  <c r="I167"/>
  <c r="F168"/>
  <c r="P168"/>
  <c r="V102"/>
  <c r="S102"/>
  <c r="T102" s="1"/>
  <c r="R102"/>
  <c r="Y99" i="20"/>
  <c r="AB99" s="1"/>
  <c r="AC99"/>
  <c r="R98" i="14"/>
  <c r="T98" s="1"/>
  <c r="O99"/>
  <c r="M100" s="1"/>
  <c r="N100" s="1"/>
  <c r="L93" i="17"/>
  <c r="M173" i="16"/>
  <c r="M118" i="20"/>
  <c r="L119"/>
  <c r="AG94" i="16"/>
  <c r="AF94"/>
  <c r="AK93"/>
  <c r="Z95"/>
  <c r="AD95"/>
  <c r="G174"/>
  <c r="I173"/>
  <c r="L173" s="1"/>
  <c r="N172"/>
  <c r="H174"/>
  <c r="J174"/>
  <c r="R92" i="17"/>
  <c r="AU175"/>
  <c r="AT175" s="1"/>
  <c r="AS176" s="1"/>
  <c r="AU176" s="1"/>
  <c r="AT176" s="1"/>
  <c r="AY108"/>
  <c r="AV109" s="1"/>
  <c r="BC108"/>
  <c r="AZ109" s="1"/>
  <c r="AJ98"/>
  <c r="AP97"/>
  <c r="AR97" s="1"/>
  <c r="AQ97"/>
  <c r="AN98" s="1"/>
  <c r="AO98"/>
  <c r="AK98"/>
  <c r="AA92"/>
  <c r="J93"/>
  <c r="K93" s="1"/>
  <c r="V93"/>
  <c r="AC93"/>
  <c r="U93"/>
  <c r="W93" s="1"/>
  <c r="Y93"/>
  <c r="AF92"/>
  <c r="G94"/>
  <c r="I93"/>
  <c r="F206"/>
  <c r="C176" i="14"/>
  <c r="H175" i="4"/>
  <c r="N175"/>
  <c r="J175"/>
  <c r="P175"/>
  <c r="Q175"/>
  <c r="R175"/>
  <c r="I175"/>
  <c r="O175"/>
  <c r="B176"/>
  <c r="A177" i="1"/>
  <c r="Y188" i="30" l="1"/>
  <c r="AO190" i="27"/>
  <c r="AT190" s="1"/>
  <c r="AP190"/>
  <c r="N190" i="30"/>
  <c r="O190" s="1"/>
  <c r="M191"/>
  <c r="AO188" i="25"/>
  <c r="AN188"/>
  <c r="AS188" s="1"/>
  <c r="AO200" i="26"/>
  <c r="AN200"/>
  <c r="AS200" s="1"/>
  <c r="P189" i="30"/>
  <c r="P190" s="1"/>
  <c r="W189"/>
  <c r="X189" s="1"/>
  <c r="V190"/>
  <c r="W481" i="12"/>
  <c r="Y481" s="1"/>
  <c r="Z481" s="1"/>
  <c r="AF356" i="27"/>
  <c r="AG356"/>
  <c r="W412" i="30"/>
  <c r="V413"/>
  <c r="N481" i="12"/>
  <c r="P481"/>
  <c r="Q481" s="1"/>
  <c r="AU112" i="9"/>
  <c r="AF481" i="12"/>
  <c r="AH481" s="1"/>
  <c r="AI481" s="1"/>
  <c r="L487" i="30"/>
  <c r="L484"/>
  <c r="X485"/>
  <c r="D488"/>
  <c r="T491" s="1"/>
  <c r="D487"/>
  <c r="U487"/>
  <c r="U484"/>
  <c r="D486" i="20"/>
  <c r="E486"/>
  <c r="F486" i="25"/>
  <c r="AF486"/>
  <c r="AN486"/>
  <c r="AS486" s="1"/>
  <c r="AO486"/>
  <c r="AE486"/>
  <c r="D488" i="12"/>
  <c r="D487"/>
  <c r="D486"/>
  <c r="E486" i="16"/>
  <c r="D486"/>
  <c r="AE486" i="26"/>
  <c r="AO486"/>
  <c r="AF486"/>
  <c r="AN486"/>
  <c r="AS486" s="1"/>
  <c r="F486"/>
  <c r="K486" s="1"/>
  <c r="N486"/>
  <c r="S486" s="1"/>
  <c r="X486" i="24"/>
  <c r="D486"/>
  <c r="AH486"/>
  <c r="N486"/>
  <c r="B487" i="12"/>
  <c r="B487" i="9"/>
  <c r="B487" i="25"/>
  <c r="D487" s="1"/>
  <c r="B487" i="23"/>
  <c r="D487" s="1"/>
  <c r="B487" i="20"/>
  <c r="B487" i="17"/>
  <c r="D487" s="1"/>
  <c r="B487" i="24"/>
  <c r="B487" i="27"/>
  <c r="B487" i="26"/>
  <c r="D487" s="1"/>
  <c r="B487" i="14"/>
  <c r="C487" s="1"/>
  <c r="B487" i="16"/>
  <c r="B487" i="4"/>
  <c r="K494" i="9"/>
  <c r="AA486"/>
  <c r="G176" i="4"/>
  <c r="F176"/>
  <c r="D486"/>
  <c r="G486"/>
  <c r="F486"/>
  <c r="E486"/>
  <c r="J486"/>
  <c r="P486"/>
  <c r="K486"/>
  <c r="Q486"/>
  <c r="R486"/>
  <c r="M486"/>
  <c r="N486"/>
  <c r="H486"/>
  <c r="L486"/>
  <c r="O486"/>
  <c r="I486"/>
  <c r="AO486" i="9"/>
  <c r="G485"/>
  <c r="AJ494" s="1"/>
  <c r="G483"/>
  <c r="L483" s="1"/>
  <c r="N483" s="1"/>
  <c r="O483" s="1"/>
  <c r="G484"/>
  <c r="T494" s="1"/>
  <c r="D486" i="27"/>
  <c r="E486"/>
  <c r="B488" i="30"/>
  <c r="D489" i="1"/>
  <c r="AP485" i="27"/>
  <c r="G485"/>
  <c r="L485" s="1"/>
  <c r="AO485"/>
  <c r="AT485" s="1"/>
  <c r="O485"/>
  <c r="T485" s="1"/>
  <c r="AR112" i="9"/>
  <c r="AS112"/>
  <c r="AR191" i="26"/>
  <c r="AS192" s="1"/>
  <c r="O491"/>
  <c r="R491"/>
  <c r="P492"/>
  <c r="H492"/>
  <c r="J491"/>
  <c r="AR178" i="25"/>
  <c r="AT178" s="1"/>
  <c r="AU187" i="27"/>
  <c r="AS196"/>
  <c r="S499"/>
  <c r="Q500"/>
  <c r="K499"/>
  <c r="I500"/>
  <c r="P493"/>
  <c r="S123" i="20"/>
  <c r="U123" s="1"/>
  <c r="E176" i="4"/>
  <c r="D176"/>
  <c r="L176"/>
  <c r="M176"/>
  <c r="K176"/>
  <c r="AG187" i="27"/>
  <c r="AF187"/>
  <c r="AF190" i="26"/>
  <c r="AE190"/>
  <c r="AC143" i="27"/>
  <c r="AD143" s="1"/>
  <c r="AB144"/>
  <c r="AK121" i="26"/>
  <c r="AG122" s="1"/>
  <c r="AI122" s="1"/>
  <c r="AJ122"/>
  <c r="AJ123"/>
  <c r="Q174" i="16"/>
  <c r="T174" s="1"/>
  <c r="U174"/>
  <c r="AE122" i="24"/>
  <c r="AK113" i="27"/>
  <c r="AL112"/>
  <c r="R175" i="16"/>
  <c r="V173"/>
  <c r="P175"/>
  <c r="T193" i="26"/>
  <c r="AK120" i="25"/>
  <c r="AC122" i="24"/>
  <c r="V121"/>
  <c r="Z122"/>
  <c r="AB122" s="1"/>
  <c r="Q122"/>
  <c r="S122" s="1"/>
  <c r="O175" i="16"/>
  <c r="E176"/>
  <c r="D176"/>
  <c r="H121" i="24"/>
  <c r="I121"/>
  <c r="K121"/>
  <c r="U193" i="27"/>
  <c r="M194"/>
  <c r="O195"/>
  <c r="K195"/>
  <c r="L196" s="1"/>
  <c r="S194"/>
  <c r="U194" s="1"/>
  <c r="L194" i="26"/>
  <c r="R194"/>
  <c r="J195"/>
  <c r="N196"/>
  <c r="P195" i="25"/>
  <c r="O196" s="1"/>
  <c r="R194"/>
  <c r="N195"/>
  <c r="AE186"/>
  <c r="T193"/>
  <c r="S194"/>
  <c r="H195"/>
  <c r="J195" s="1"/>
  <c r="L194"/>
  <c r="I210"/>
  <c r="AN116" i="24"/>
  <c r="AP116" s="1"/>
  <c r="AJ117"/>
  <c r="AK117"/>
  <c r="J119" i="20"/>
  <c r="J167" i="23"/>
  <c r="K167" s="1"/>
  <c r="M166"/>
  <c r="Q124" i="20"/>
  <c r="O125"/>
  <c r="H168" i="23"/>
  <c r="G169" s="1"/>
  <c r="L167"/>
  <c r="I168"/>
  <c r="F169"/>
  <c r="P169"/>
  <c r="L168"/>
  <c r="U102"/>
  <c r="W102" s="1"/>
  <c r="Q103"/>
  <c r="X100" i="20"/>
  <c r="Z100" s="1"/>
  <c r="AA100" s="1"/>
  <c r="AD99"/>
  <c r="I120"/>
  <c r="J120" s="1"/>
  <c r="K120" s="1"/>
  <c r="S99" i="14"/>
  <c r="P99"/>
  <c r="R99" s="1"/>
  <c r="S100" s="1"/>
  <c r="M174" i="16"/>
  <c r="M93" i="17"/>
  <c r="R93" s="1"/>
  <c r="G121" i="20"/>
  <c r="O93" i="17"/>
  <c r="Q93" s="1"/>
  <c r="S93" s="1"/>
  <c r="AI94" i="16"/>
  <c r="AH94"/>
  <c r="AL94"/>
  <c r="AM93"/>
  <c r="Y96"/>
  <c r="AA96" s="1"/>
  <c r="X96"/>
  <c r="AC95"/>
  <c r="AE95" s="1"/>
  <c r="J175"/>
  <c r="G175"/>
  <c r="I174"/>
  <c r="L174" s="1"/>
  <c r="N173"/>
  <c r="H175"/>
  <c r="BB109" i="17"/>
  <c r="BD109" s="1"/>
  <c r="BA110"/>
  <c r="AX109"/>
  <c r="AY109" s="1"/>
  <c r="AV110" s="1"/>
  <c r="AW111" s="1"/>
  <c r="AW110"/>
  <c r="AS177"/>
  <c r="AU177" s="1"/>
  <c r="AT177" s="1"/>
  <c r="AI99"/>
  <c r="AH99" s="1"/>
  <c r="AG100" s="1"/>
  <c r="AL98"/>
  <c r="AM98" s="1"/>
  <c r="T94"/>
  <c r="X93"/>
  <c r="Z93" s="1"/>
  <c r="AE93" s="1"/>
  <c r="AB93"/>
  <c r="AD93" s="1"/>
  <c r="AF93" s="1"/>
  <c r="L94"/>
  <c r="H94"/>
  <c r="F207"/>
  <c r="C177" i="14"/>
  <c r="H176" i="4"/>
  <c r="J176"/>
  <c r="P176"/>
  <c r="N176"/>
  <c r="R176"/>
  <c r="Q176"/>
  <c r="I176"/>
  <c r="O176"/>
  <c r="B177"/>
  <c r="A178" i="1"/>
  <c r="V191" i="30" l="1"/>
  <c r="W190"/>
  <c r="X190" s="1"/>
  <c r="AN201" i="26"/>
  <c r="AS201" s="1"/>
  <c r="AO201"/>
  <c r="M192" i="30"/>
  <c r="N191"/>
  <c r="O191" s="1"/>
  <c r="AO191" i="27"/>
  <c r="AT191" s="1"/>
  <c r="AP191"/>
  <c r="Y189" i="30"/>
  <c r="Y190" s="1"/>
  <c r="AO189" i="25"/>
  <c r="AN189"/>
  <c r="X412" i="30"/>
  <c r="AB483" i="9"/>
  <c r="AD483" s="1"/>
  <c r="AE483" s="1"/>
  <c r="AF357" i="27"/>
  <c r="AG357"/>
  <c r="T483" i="9"/>
  <c r="V483" s="1"/>
  <c r="W483" s="1"/>
  <c r="W413" i="30"/>
  <c r="V414"/>
  <c r="E487"/>
  <c r="E488"/>
  <c r="K491"/>
  <c r="I488"/>
  <c r="G177" i="4"/>
  <c r="F177"/>
  <c r="B488" i="12"/>
  <c r="B488" i="9"/>
  <c r="B488" i="26"/>
  <c r="D488" s="1"/>
  <c r="B488" i="14"/>
  <c r="C488" s="1"/>
  <c r="B488" i="16"/>
  <c r="B488" i="17"/>
  <c r="D488" s="1"/>
  <c r="B488" i="24"/>
  <c r="B488" i="27"/>
  <c r="B488" i="25"/>
  <c r="D488" s="1"/>
  <c r="B488" i="23"/>
  <c r="D488" s="1"/>
  <c r="B488" i="20"/>
  <c r="B488" i="4"/>
  <c r="AP486" i="27"/>
  <c r="AO486"/>
  <c r="AT486" s="1"/>
  <c r="G486"/>
  <c r="L486" s="1"/>
  <c r="O486"/>
  <c r="T486" s="1"/>
  <c r="L494" i="9"/>
  <c r="AB486"/>
  <c r="Q487" i="4"/>
  <c r="G487"/>
  <c r="F487"/>
  <c r="E487"/>
  <c r="N487"/>
  <c r="R487"/>
  <c r="M487"/>
  <c r="K487"/>
  <c r="L487"/>
  <c r="P487"/>
  <c r="O487"/>
  <c r="J487"/>
  <c r="I487"/>
  <c r="H487"/>
  <c r="D487"/>
  <c r="E487" i="27"/>
  <c r="D487"/>
  <c r="AO487" i="9"/>
  <c r="D489"/>
  <c r="D487"/>
  <c r="D488"/>
  <c r="AJ483"/>
  <c r="AL483" s="1"/>
  <c r="AM483" s="1"/>
  <c r="S486" i="12"/>
  <c r="S500"/>
  <c r="B489" i="30"/>
  <c r="D490" i="1"/>
  <c r="D487" i="16"/>
  <c r="E487"/>
  <c r="AO487" i="26"/>
  <c r="AN487"/>
  <c r="AS487" s="1"/>
  <c r="AF487"/>
  <c r="F487"/>
  <c r="K487" s="1"/>
  <c r="AE487"/>
  <c r="N487"/>
  <c r="S487" s="1"/>
  <c r="X487" i="24"/>
  <c r="D487"/>
  <c r="AH487"/>
  <c r="N487"/>
  <c r="D487" i="20"/>
  <c r="E487"/>
  <c r="AN487" i="25"/>
  <c r="AS487" s="1"/>
  <c r="F487"/>
  <c r="AE487"/>
  <c r="AO487"/>
  <c r="AF487"/>
  <c r="E486" i="12"/>
  <c r="K500" s="1"/>
  <c r="E488"/>
  <c r="AC500" s="1"/>
  <c r="E487"/>
  <c r="T500" s="1"/>
  <c r="J486"/>
  <c r="J500"/>
  <c r="AB486"/>
  <c r="AB500"/>
  <c r="AQ113" i="9"/>
  <c r="AT112"/>
  <c r="AV112" s="1"/>
  <c r="AT191" i="26"/>
  <c r="J492"/>
  <c r="H493"/>
  <c r="R492"/>
  <c r="P493"/>
  <c r="O492"/>
  <c r="AR179" i="25"/>
  <c r="AS180" s="1"/>
  <c r="AU188" i="27"/>
  <c r="AS197"/>
  <c r="T124" i="20"/>
  <c r="P494" i="27"/>
  <c r="K500"/>
  <c r="I501"/>
  <c r="S500"/>
  <c r="Q501"/>
  <c r="K119" i="20"/>
  <c r="M119" s="1"/>
  <c r="E177" i="4"/>
  <c r="D177"/>
  <c r="M177"/>
  <c r="K177"/>
  <c r="L177"/>
  <c r="Y144" i="27"/>
  <c r="AA144" s="1"/>
  <c r="AC144" s="1"/>
  <c r="AF191" i="26"/>
  <c r="AE191"/>
  <c r="AF188" i="27"/>
  <c r="AG188"/>
  <c r="Z144"/>
  <c r="X144"/>
  <c r="W145" s="1"/>
  <c r="AB145" s="1"/>
  <c r="AL121" i="26"/>
  <c r="AH122"/>
  <c r="AK122"/>
  <c r="Q175" i="16"/>
  <c r="T175" s="1"/>
  <c r="U175"/>
  <c r="V174"/>
  <c r="AH113" i="27"/>
  <c r="AJ113" s="1"/>
  <c r="AI113"/>
  <c r="AM112"/>
  <c r="T194" i="26"/>
  <c r="O176" i="16"/>
  <c r="AG121" i="25"/>
  <c r="AI121" s="1"/>
  <c r="AJ122" s="1"/>
  <c r="AH121"/>
  <c r="P176" i="16"/>
  <c r="AL120" i="25"/>
  <c r="AD122" i="24"/>
  <c r="AF122" s="1"/>
  <c r="AA123"/>
  <c r="U122"/>
  <c r="P122"/>
  <c r="R122" s="1"/>
  <c r="R176" i="16"/>
  <c r="E177"/>
  <c r="D177"/>
  <c r="G122" i="24"/>
  <c r="I122" s="1"/>
  <c r="F122"/>
  <c r="J121"/>
  <c r="L121" s="1"/>
  <c r="T195" i="27"/>
  <c r="M195"/>
  <c r="L195" i="26"/>
  <c r="S195" i="27"/>
  <c r="K196"/>
  <c r="L197" s="1"/>
  <c r="O196"/>
  <c r="T196" s="1"/>
  <c r="J196" i="26"/>
  <c r="N197"/>
  <c r="S197" s="1"/>
  <c r="R195"/>
  <c r="S196" s="1"/>
  <c r="P196" i="25"/>
  <c r="O197" s="1"/>
  <c r="R195"/>
  <c r="N196"/>
  <c r="S196" s="1"/>
  <c r="T194"/>
  <c r="S195"/>
  <c r="H196"/>
  <c r="J196" s="1"/>
  <c r="L195"/>
  <c r="I211"/>
  <c r="AO117" i="24"/>
  <c r="AM117"/>
  <c r="AL117"/>
  <c r="AJ118" s="1"/>
  <c r="P125" i="20"/>
  <c r="R124"/>
  <c r="J168" i="23"/>
  <c r="K168" s="1"/>
  <c r="L169" s="1"/>
  <c r="M167"/>
  <c r="H121" i="20"/>
  <c r="W122" s="1"/>
  <c r="H169" i="23"/>
  <c r="G170" s="1"/>
  <c r="I169"/>
  <c r="P170"/>
  <c r="F170"/>
  <c r="V103"/>
  <c r="R103"/>
  <c r="S103"/>
  <c r="T103" s="1"/>
  <c r="AC100" i="20"/>
  <c r="Y100"/>
  <c r="AB100" s="1"/>
  <c r="O100" i="14"/>
  <c r="M101" s="1"/>
  <c r="N101" s="1"/>
  <c r="Q100"/>
  <c r="T99"/>
  <c r="N93" i="17"/>
  <c r="P94"/>
  <c r="I175" i="16"/>
  <c r="L175" s="1"/>
  <c r="AF95"/>
  <c r="AK94"/>
  <c r="AM94" s="1"/>
  <c r="AG95"/>
  <c r="AD96"/>
  <c r="Z96"/>
  <c r="H176"/>
  <c r="G176"/>
  <c r="N174"/>
  <c r="M175"/>
  <c r="J176"/>
  <c r="BC109" i="17"/>
  <c r="AZ110" s="1"/>
  <c r="AS178"/>
  <c r="AX110"/>
  <c r="AJ99"/>
  <c r="AP98"/>
  <c r="AR98" s="1"/>
  <c r="AQ98"/>
  <c r="AN99" s="1"/>
  <c r="AO99"/>
  <c r="AK99"/>
  <c r="AA93"/>
  <c r="U94"/>
  <c r="W94" s="1"/>
  <c r="Y94"/>
  <c r="AC94"/>
  <c r="J94"/>
  <c r="O94" s="1"/>
  <c r="V94"/>
  <c r="G95"/>
  <c r="I94"/>
  <c r="F208"/>
  <c r="C178" i="14"/>
  <c r="N177" i="4"/>
  <c r="Q177"/>
  <c r="O177"/>
  <c r="R177"/>
  <c r="J177"/>
  <c r="P177"/>
  <c r="I177"/>
  <c r="H177"/>
  <c r="B178"/>
  <c r="A179" i="1"/>
  <c r="AO190" i="25" l="1"/>
  <c r="AN190"/>
  <c r="AS190" s="1"/>
  <c r="N192" i="30"/>
  <c r="O192" s="1"/>
  <c r="M193"/>
  <c r="AO192" i="27"/>
  <c r="AT192" s="1"/>
  <c r="AP192"/>
  <c r="AO202" i="26"/>
  <c r="AN202"/>
  <c r="AS202" s="1"/>
  <c r="P191" i="30"/>
  <c r="P192" s="1"/>
  <c r="W191"/>
  <c r="X191" s="1"/>
  <c r="V192"/>
  <c r="W414"/>
  <c r="X414" s="1"/>
  <c r="V415"/>
  <c r="AF358" i="27"/>
  <c r="AG358"/>
  <c r="L120" i="20"/>
  <c r="F488" i="30"/>
  <c r="F487"/>
  <c r="R491"/>
  <c r="S488"/>
  <c r="O487"/>
  <c r="I491"/>
  <c r="J488"/>
  <c r="AU113" i="9"/>
  <c r="AC486" i="12"/>
  <c r="K486"/>
  <c r="B489"/>
  <c r="B489" i="27"/>
  <c r="B489" i="25"/>
  <c r="D489" s="1"/>
  <c r="B489" i="20"/>
  <c r="B489" i="4"/>
  <c r="B489" i="24"/>
  <c r="B489" i="9"/>
  <c r="B489" i="26"/>
  <c r="D489" s="1"/>
  <c r="B489" i="23"/>
  <c r="D489" s="1"/>
  <c r="B489" i="14"/>
  <c r="C489" s="1"/>
  <c r="B489" i="16"/>
  <c r="B489" i="17"/>
  <c r="D489" s="1"/>
  <c r="Y487" i="9"/>
  <c r="I498"/>
  <c r="Y490"/>
  <c r="I487"/>
  <c r="D488" i="4"/>
  <c r="G488"/>
  <c r="F488"/>
  <c r="E488"/>
  <c r="O488"/>
  <c r="H488"/>
  <c r="M488"/>
  <c r="J488"/>
  <c r="K488"/>
  <c r="P488"/>
  <c r="N488"/>
  <c r="Q488"/>
  <c r="L488"/>
  <c r="I488"/>
  <c r="R488"/>
  <c r="E488" i="27"/>
  <c r="D488"/>
  <c r="AO488" i="9"/>
  <c r="E489"/>
  <c r="AH498" s="1"/>
  <c r="E487"/>
  <c r="E488"/>
  <c r="R498" s="1"/>
  <c r="G178" i="4"/>
  <c r="F178"/>
  <c r="D491" i="1"/>
  <c r="B490" i="30"/>
  <c r="T486" i="12"/>
  <c r="Q498" i="9"/>
  <c r="Q487"/>
  <c r="AG498"/>
  <c r="AG487"/>
  <c r="AP487" i="27"/>
  <c r="AO487"/>
  <c r="G487"/>
  <c r="L487" s="1"/>
  <c r="O487"/>
  <c r="T487" s="1"/>
  <c r="D488" i="20"/>
  <c r="E488"/>
  <c r="AE488" i="25"/>
  <c r="F488"/>
  <c r="K488" s="1"/>
  <c r="AO488"/>
  <c r="AF488"/>
  <c r="AN488"/>
  <c r="AS488" s="1"/>
  <c r="X488" i="24"/>
  <c r="D488"/>
  <c r="AH488"/>
  <c r="N488"/>
  <c r="D488" i="16"/>
  <c r="E488"/>
  <c r="AO488" i="26"/>
  <c r="AF488"/>
  <c r="AE489" s="1"/>
  <c r="AJ489" s="1"/>
  <c r="AE488"/>
  <c r="AJ488" s="1"/>
  <c r="AN488"/>
  <c r="AS488" s="1"/>
  <c r="F488"/>
  <c r="K488" s="1"/>
  <c r="N488"/>
  <c r="S488" s="1"/>
  <c r="F487" i="12"/>
  <c r="U500" s="1"/>
  <c r="F486"/>
  <c r="L500" s="1"/>
  <c r="F488"/>
  <c r="AD500" s="1"/>
  <c r="AS113" i="9"/>
  <c r="AR113"/>
  <c r="AR192" i="26"/>
  <c r="AT192" s="1"/>
  <c r="AR193" s="1"/>
  <c r="AT193" s="1"/>
  <c r="O493"/>
  <c r="R493"/>
  <c r="P494"/>
  <c r="J493"/>
  <c r="H494"/>
  <c r="AT179" i="25"/>
  <c r="AU189" i="27"/>
  <c r="AS198"/>
  <c r="Q502"/>
  <c r="S501"/>
  <c r="I502"/>
  <c r="K501"/>
  <c r="P495"/>
  <c r="S124" i="20"/>
  <c r="U124" s="1"/>
  <c r="M120"/>
  <c r="E178" i="4"/>
  <c r="D178"/>
  <c r="L178"/>
  <c r="M178"/>
  <c r="K178"/>
  <c r="Y145" i="27"/>
  <c r="AA145" s="1"/>
  <c r="AC145" s="1"/>
  <c r="AF192" i="26"/>
  <c r="AE192"/>
  <c r="AG189" i="27"/>
  <c r="AF189"/>
  <c r="X145"/>
  <c r="W146" s="1"/>
  <c r="AD144"/>
  <c r="Z145"/>
  <c r="AL122" i="26"/>
  <c r="AG123"/>
  <c r="AI123" s="1"/>
  <c r="AJ124" s="1"/>
  <c r="AH123"/>
  <c r="Q176" i="16"/>
  <c r="T176" s="1"/>
  <c r="T195" i="26"/>
  <c r="V175" i="16"/>
  <c r="AL113" i="27"/>
  <c r="AM113" s="1"/>
  <c r="AK114"/>
  <c r="AK121" i="25"/>
  <c r="Z123" i="24"/>
  <c r="AB123" s="1"/>
  <c r="AE123"/>
  <c r="AC123"/>
  <c r="Q123"/>
  <c r="T122"/>
  <c r="V122" s="1"/>
  <c r="P177" i="16"/>
  <c r="O177"/>
  <c r="R177"/>
  <c r="E178"/>
  <c r="D178"/>
  <c r="H122" i="24"/>
  <c r="J122" s="1"/>
  <c r="K122"/>
  <c r="U195" i="27"/>
  <c r="M196"/>
  <c r="L196" i="26"/>
  <c r="O197" i="27"/>
  <c r="K197"/>
  <c r="L198" s="1"/>
  <c r="S196"/>
  <c r="R196" i="26"/>
  <c r="N198"/>
  <c r="S198" s="1"/>
  <c r="J197"/>
  <c r="K198" s="1"/>
  <c r="AE187" i="25"/>
  <c r="P197"/>
  <c r="O198" s="1"/>
  <c r="R196"/>
  <c r="N197"/>
  <c r="AE188"/>
  <c r="T195"/>
  <c r="H197"/>
  <c r="J197" s="1"/>
  <c r="K198" s="1"/>
  <c r="L196"/>
  <c r="I212"/>
  <c r="AN117" i="24"/>
  <c r="AP117" s="1"/>
  <c r="AK118"/>
  <c r="AM118" s="1"/>
  <c r="O126" i="20"/>
  <c r="T125"/>
  <c r="Q125"/>
  <c r="M168" i="23"/>
  <c r="L121" i="20"/>
  <c r="I121"/>
  <c r="H122" s="1"/>
  <c r="W123" s="1"/>
  <c r="G122"/>
  <c r="H170" i="23"/>
  <c r="G171" s="1"/>
  <c r="J169"/>
  <c r="K169" s="1"/>
  <c r="F171"/>
  <c r="I170"/>
  <c r="P171"/>
  <c r="U103"/>
  <c r="W103" s="1"/>
  <c r="Q104"/>
  <c r="AD100" i="20"/>
  <c r="X101"/>
  <c r="Z101" s="1"/>
  <c r="AA101" s="1"/>
  <c r="P100" i="14"/>
  <c r="R100" s="1"/>
  <c r="T100" s="1"/>
  <c r="Q94" i="17"/>
  <c r="S94" s="1"/>
  <c r="K94"/>
  <c r="M94" s="1"/>
  <c r="R94" s="1"/>
  <c r="J121" i="20"/>
  <c r="K121" s="1"/>
  <c r="M176" i="16"/>
  <c r="AI95"/>
  <c r="AL95"/>
  <c r="AH95"/>
  <c r="I176"/>
  <c r="L176" s="1"/>
  <c r="Y97"/>
  <c r="AA97" s="1"/>
  <c r="AC96"/>
  <c r="AE96" s="1"/>
  <c r="X97"/>
  <c r="U176"/>
  <c r="G177"/>
  <c r="N175"/>
  <c r="H177"/>
  <c r="J177"/>
  <c r="BB110" i="17"/>
  <c r="BD110" s="1"/>
  <c r="BA111"/>
  <c r="AU178"/>
  <c r="AT178" s="1"/>
  <c r="AS179" s="1"/>
  <c r="BC110"/>
  <c r="AY110"/>
  <c r="AL99"/>
  <c r="AM99" s="1"/>
  <c r="AI100"/>
  <c r="AH100" s="1"/>
  <c r="AG101" s="1"/>
  <c r="P95"/>
  <c r="T95"/>
  <c r="AB94"/>
  <c r="AD94" s="1"/>
  <c r="X94"/>
  <c r="Z94" s="1"/>
  <c r="AA94" s="1"/>
  <c r="H95"/>
  <c r="F209"/>
  <c r="C179" i="14"/>
  <c r="B179" i="4"/>
  <c r="Q178"/>
  <c r="I178"/>
  <c r="H178"/>
  <c r="R178"/>
  <c r="P178"/>
  <c r="J178"/>
  <c r="O178"/>
  <c r="N178"/>
  <c r="A180" i="1"/>
  <c r="W192" i="30" l="1"/>
  <c r="X192" s="1"/>
  <c r="V193"/>
  <c r="AO203" i="26"/>
  <c r="AN203"/>
  <c r="AO191" i="25"/>
  <c r="AN191"/>
  <c r="AS191" s="1"/>
  <c r="AO193" i="27"/>
  <c r="AT193" s="1"/>
  <c r="AP193"/>
  <c r="Y191" i="30"/>
  <c r="Y192" s="1"/>
  <c r="N193"/>
  <c r="O193" s="1"/>
  <c r="M194"/>
  <c r="L486" i="12"/>
  <c r="AF359" i="27"/>
  <c r="AG359"/>
  <c r="W415" i="30"/>
  <c r="U486" i="12"/>
  <c r="AD486"/>
  <c r="AN489" i="26"/>
  <c r="AS489" s="1"/>
  <c r="U491" i="30"/>
  <c r="T488"/>
  <c r="G487"/>
  <c r="G488"/>
  <c r="S491" s="1"/>
  <c r="L491"/>
  <c r="K488"/>
  <c r="AH487" i="9"/>
  <c r="R487"/>
  <c r="B490" i="24"/>
  <c r="B490" i="9"/>
  <c r="B490" i="26"/>
  <c r="D490" s="1"/>
  <c r="B490" i="23"/>
  <c r="D490" s="1"/>
  <c r="B490" i="20"/>
  <c r="B490" i="17"/>
  <c r="D490" s="1"/>
  <c r="B490" i="12"/>
  <c r="B490" i="27"/>
  <c r="B490" i="25"/>
  <c r="D490" s="1"/>
  <c r="B490" i="14"/>
  <c r="C490" s="1"/>
  <c r="B490" i="16"/>
  <c r="B490" i="4"/>
  <c r="AP488" i="27"/>
  <c r="G488"/>
  <c r="L488" s="1"/>
  <c r="AO488"/>
  <c r="AT488" s="1"/>
  <c r="O488"/>
  <c r="T488" s="1"/>
  <c r="Z487" i="9"/>
  <c r="E489" i="16"/>
  <c r="D489"/>
  <c r="AO489" i="9"/>
  <c r="F488"/>
  <c r="S498" s="1"/>
  <c r="F489"/>
  <c r="AI498" s="1"/>
  <c r="F487"/>
  <c r="D489" i="4"/>
  <c r="G489"/>
  <c r="F489"/>
  <c r="E489"/>
  <c r="O489"/>
  <c r="J489"/>
  <c r="H489"/>
  <c r="L489"/>
  <c r="I489"/>
  <c r="K489"/>
  <c r="P489"/>
  <c r="N489"/>
  <c r="R489"/>
  <c r="Q489"/>
  <c r="M489"/>
  <c r="AN489" i="25"/>
  <c r="AS489" s="1"/>
  <c r="AO489"/>
  <c r="AE489"/>
  <c r="AF489"/>
  <c r="F489"/>
  <c r="K489" s="1"/>
  <c r="G488" i="12"/>
  <c r="AE500" s="1"/>
  <c r="G487"/>
  <c r="V500" s="1"/>
  <c r="G486"/>
  <c r="M500" s="1"/>
  <c r="G179" i="4"/>
  <c r="F179"/>
  <c r="B491" i="30"/>
  <c r="D492" i="1"/>
  <c r="Z490" i="9"/>
  <c r="J498"/>
  <c r="J487"/>
  <c r="K487" s="1"/>
  <c r="AO489" i="26"/>
  <c r="AF489"/>
  <c r="F489"/>
  <c r="K489" s="1"/>
  <c r="N489"/>
  <c r="S489" s="1"/>
  <c r="AH489" i="24"/>
  <c r="N489"/>
  <c r="X489"/>
  <c r="D489"/>
  <c r="E489" i="20"/>
  <c r="D489"/>
  <c r="D489" i="27"/>
  <c r="E489"/>
  <c r="AQ114" i="9"/>
  <c r="AT113"/>
  <c r="AV113" s="1"/>
  <c r="AR194" i="26"/>
  <c r="AT194" s="1"/>
  <c r="O494"/>
  <c r="T196"/>
  <c r="J494"/>
  <c r="H495"/>
  <c r="R494"/>
  <c r="P495"/>
  <c r="AR180" i="25"/>
  <c r="AU190" i="27"/>
  <c r="AS199"/>
  <c r="S197" i="25"/>
  <c r="P496" i="27"/>
  <c r="K502"/>
  <c r="I503"/>
  <c r="S502"/>
  <c r="Q503"/>
  <c r="E179" i="4"/>
  <c r="D179"/>
  <c r="M179"/>
  <c r="K179"/>
  <c r="L179"/>
  <c r="AB146" i="27"/>
  <c r="AD145"/>
  <c r="AG190"/>
  <c r="AF190"/>
  <c r="AF193" i="26"/>
  <c r="AE193"/>
  <c r="Y146" i="27"/>
  <c r="AA146" s="1"/>
  <c r="AC146" s="1"/>
  <c r="X146"/>
  <c r="W147" s="1"/>
  <c r="Z146"/>
  <c r="AH114"/>
  <c r="AJ114" s="1"/>
  <c r="AL114" s="1"/>
  <c r="AK123" i="26"/>
  <c r="AH124" s="1"/>
  <c r="Q177" i="16"/>
  <c r="T177" s="1"/>
  <c r="V176"/>
  <c r="AI114" i="27"/>
  <c r="U177" i="16"/>
  <c r="AH122" i="25"/>
  <c r="AL121"/>
  <c r="AG122"/>
  <c r="AI122" s="1"/>
  <c r="AD123" i="24"/>
  <c r="AF123" s="1"/>
  <c r="AA124"/>
  <c r="U123"/>
  <c r="S123"/>
  <c r="P123"/>
  <c r="R123" s="1"/>
  <c r="P178" i="16"/>
  <c r="O178"/>
  <c r="R178"/>
  <c r="E179"/>
  <c r="D179"/>
  <c r="U196" i="27"/>
  <c r="G123" i="24"/>
  <c r="K123" s="1"/>
  <c r="F123"/>
  <c r="L122"/>
  <c r="M197" i="27"/>
  <c r="T197"/>
  <c r="L197" i="26"/>
  <c r="S197" i="27"/>
  <c r="K198"/>
  <c r="L199" s="1"/>
  <c r="O198"/>
  <c r="T198" s="1"/>
  <c r="N199" i="26"/>
  <c r="S199" s="1"/>
  <c r="J198"/>
  <c r="R197"/>
  <c r="P198" i="25"/>
  <c r="O199" s="1"/>
  <c r="R197"/>
  <c r="N198"/>
  <c r="AE189"/>
  <c r="T196"/>
  <c r="H198"/>
  <c r="J198" s="1"/>
  <c r="L197"/>
  <c r="K199"/>
  <c r="I213"/>
  <c r="AL118" i="24"/>
  <c r="AJ119" s="1"/>
  <c r="AO118"/>
  <c r="M169" i="23"/>
  <c r="J170"/>
  <c r="K170" s="1"/>
  <c r="L171" s="1"/>
  <c r="R125" i="20"/>
  <c r="P126"/>
  <c r="L170" i="23"/>
  <c r="H171"/>
  <c r="G172" s="1"/>
  <c r="F173" s="1"/>
  <c r="I171"/>
  <c r="F172"/>
  <c r="P172"/>
  <c r="V104"/>
  <c r="S104"/>
  <c r="T104" s="1"/>
  <c r="R104"/>
  <c r="Y101" i="20"/>
  <c r="AB101" s="1"/>
  <c r="AC101"/>
  <c r="S101" i="14"/>
  <c r="O101"/>
  <c r="M102" s="1"/>
  <c r="N102" s="1"/>
  <c r="Q101"/>
  <c r="N94" i="17"/>
  <c r="L95"/>
  <c r="M121" i="20"/>
  <c r="G123"/>
  <c r="I122"/>
  <c r="M177" i="16"/>
  <c r="AG96"/>
  <c r="AH96" s="1"/>
  <c r="AF96"/>
  <c r="AK95"/>
  <c r="AM95" s="1"/>
  <c r="AD97"/>
  <c r="Z97"/>
  <c r="N176"/>
  <c r="G178"/>
  <c r="I177"/>
  <c r="L177" s="1"/>
  <c r="H178"/>
  <c r="J178"/>
  <c r="AU179" i="17"/>
  <c r="AT179" s="1"/>
  <c r="AS180" s="1"/>
  <c r="AV111"/>
  <c r="AZ111"/>
  <c r="AJ100"/>
  <c r="AP99"/>
  <c r="AR99" s="1"/>
  <c r="AQ99"/>
  <c r="AN100" s="1"/>
  <c r="AO100"/>
  <c r="AK100"/>
  <c r="AE94"/>
  <c r="AC95"/>
  <c r="U95"/>
  <c r="W95" s="1"/>
  <c r="Y95"/>
  <c r="J95"/>
  <c r="O95" s="1"/>
  <c r="V95"/>
  <c r="AF94"/>
  <c r="G96"/>
  <c r="I95"/>
  <c r="F210"/>
  <c r="C180" i="14"/>
  <c r="B180" i="4"/>
  <c r="J179"/>
  <c r="Q179"/>
  <c r="N179"/>
  <c r="R179"/>
  <c r="H179"/>
  <c r="O179"/>
  <c r="I179"/>
  <c r="P179"/>
  <c r="A181" i="1"/>
  <c r="AO194" i="27" l="1"/>
  <c r="AT194" s="1"/>
  <c r="AP194"/>
  <c r="P193" i="30"/>
  <c r="M195"/>
  <c r="N194"/>
  <c r="O194" s="1"/>
  <c r="AO192" i="25"/>
  <c r="AN192"/>
  <c r="AO204" i="26"/>
  <c r="AN204"/>
  <c r="AS204" s="1"/>
  <c r="W193" i="30"/>
  <c r="X193" s="1"/>
  <c r="V194"/>
  <c r="T197" i="26"/>
  <c r="S487" i="9"/>
  <c r="V486" i="12"/>
  <c r="AF360" i="27"/>
  <c r="AG360"/>
  <c r="M486" i="12"/>
  <c r="AE486"/>
  <c r="AA487" i="9"/>
  <c r="D491" i="30"/>
  <c r="D492"/>
  <c r="O489"/>
  <c r="J491"/>
  <c r="L488"/>
  <c r="AU114" i="9"/>
  <c r="D493" i="1"/>
  <c r="B492" i="30"/>
  <c r="E490" i="16"/>
  <c r="D490"/>
  <c r="AN490" i="25"/>
  <c r="AS490" s="1"/>
  <c r="AO490"/>
  <c r="AF490"/>
  <c r="AE490"/>
  <c r="F490"/>
  <c r="K490" s="1"/>
  <c r="H487" i="12"/>
  <c r="W500" s="1"/>
  <c r="H486"/>
  <c r="N500" s="1"/>
  <c r="H488"/>
  <c r="AF500" s="1"/>
  <c r="D490" i="20"/>
  <c r="E490"/>
  <c r="AN490" i="26"/>
  <c r="AS490" s="1"/>
  <c r="AF490"/>
  <c r="AO490"/>
  <c r="F490"/>
  <c r="K490" s="1"/>
  <c r="AE490"/>
  <c r="N490"/>
  <c r="S490" s="1"/>
  <c r="AH490" i="24"/>
  <c r="N490"/>
  <c r="X490"/>
  <c r="D490"/>
  <c r="AI487" i="9"/>
  <c r="G180" i="4"/>
  <c r="F180"/>
  <c r="AT180" i="25"/>
  <c r="AS181"/>
  <c r="AP489" i="27"/>
  <c r="AO489"/>
  <c r="AT489" s="1"/>
  <c r="G489"/>
  <c r="L489" s="1"/>
  <c r="O489"/>
  <c r="T489" s="1"/>
  <c r="B491" i="24"/>
  <c r="B491" i="27"/>
  <c r="B491" i="25"/>
  <c r="D491" s="1"/>
  <c r="B491" i="20"/>
  <c r="B491" i="4"/>
  <c r="B491" i="12"/>
  <c r="B491" i="9"/>
  <c r="B491" i="26"/>
  <c r="D491" s="1"/>
  <c r="B491" i="23"/>
  <c r="D491" s="1"/>
  <c r="B491" i="14"/>
  <c r="C491" s="1"/>
  <c r="B491" i="16"/>
  <c r="B491" i="17"/>
  <c r="D491" s="1"/>
  <c r="K498" i="9"/>
  <c r="AA490"/>
  <c r="L490" i="4"/>
  <c r="G490"/>
  <c r="F490"/>
  <c r="E490"/>
  <c r="Q490"/>
  <c r="R490"/>
  <c r="J490"/>
  <c r="N490"/>
  <c r="M490"/>
  <c r="D490"/>
  <c r="O490"/>
  <c r="I490"/>
  <c r="H490"/>
  <c r="K490"/>
  <c r="P490"/>
  <c r="D490" i="27"/>
  <c r="E490"/>
  <c r="AO490" i="9"/>
  <c r="G488"/>
  <c r="T498" s="1"/>
  <c r="G489"/>
  <c r="AJ498" s="1"/>
  <c r="G487"/>
  <c r="L487" s="1"/>
  <c r="N487" s="1"/>
  <c r="O487" s="1"/>
  <c r="AS114"/>
  <c r="AR114"/>
  <c r="AR195" i="26"/>
  <c r="R495"/>
  <c r="P496"/>
  <c r="H496"/>
  <c r="J495"/>
  <c r="O495"/>
  <c r="AR181" i="25"/>
  <c r="AU191" i="27"/>
  <c r="AS200"/>
  <c r="S503"/>
  <c r="Q504"/>
  <c r="K503"/>
  <c r="I504"/>
  <c r="P497"/>
  <c r="S125" i="20"/>
  <c r="U125" s="1"/>
  <c r="E180" i="4"/>
  <c r="D180"/>
  <c r="L180"/>
  <c r="M180"/>
  <c r="K180"/>
  <c r="AD146" i="27"/>
  <c r="AE194" i="26"/>
  <c r="AF194"/>
  <c r="AG191" i="27"/>
  <c r="AF191"/>
  <c r="AB147"/>
  <c r="Y147"/>
  <c r="AA147" s="1"/>
  <c r="Z147"/>
  <c r="X147"/>
  <c r="W148" s="1"/>
  <c r="AB148" s="1"/>
  <c r="AK115"/>
  <c r="AG124" i="26"/>
  <c r="AI124" s="1"/>
  <c r="AJ125" s="1"/>
  <c r="AL123"/>
  <c r="AH115" i="27"/>
  <c r="AJ115" s="1"/>
  <c r="AI115"/>
  <c r="AM114"/>
  <c r="U178" i="16"/>
  <c r="V177"/>
  <c r="AJ123" i="25"/>
  <c r="AK122"/>
  <c r="Q178" i="16"/>
  <c r="T178" s="1"/>
  <c r="Z124" i="24"/>
  <c r="AB124" s="1"/>
  <c r="AE124"/>
  <c r="AC124"/>
  <c r="Q124"/>
  <c r="T123"/>
  <c r="V123" s="1"/>
  <c r="O179" i="16"/>
  <c r="P179"/>
  <c r="R179"/>
  <c r="E180"/>
  <c r="D180"/>
  <c r="I123" i="24"/>
  <c r="H123"/>
  <c r="U197" i="27"/>
  <c r="M198"/>
  <c r="O199"/>
  <c r="K199"/>
  <c r="L200" s="1"/>
  <c r="S198"/>
  <c r="N200" i="26"/>
  <c r="S200" s="1"/>
  <c r="R198"/>
  <c r="T198" s="1"/>
  <c r="J199"/>
  <c r="L198"/>
  <c r="P199" i="25"/>
  <c r="O200" s="1"/>
  <c r="R198"/>
  <c r="N199"/>
  <c r="AE190"/>
  <c r="T197"/>
  <c r="S198"/>
  <c r="H199"/>
  <c r="J199" s="1"/>
  <c r="K200"/>
  <c r="L198"/>
  <c r="I214"/>
  <c r="AN118" i="24"/>
  <c r="AP118" s="1"/>
  <c r="AK119"/>
  <c r="AM119" s="1"/>
  <c r="Q126" i="20"/>
  <c r="T126"/>
  <c r="O127"/>
  <c r="H172" i="23"/>
  <c r="G173" s="1"/>
  <c r="J171"/>
  <c r="K171" s="1"/>
  <c r="L172" s="1"/>
  <c r="M170"/>
  <c r="P173"/>
  <c r="I172"/>
  <c r="U104"/>
  <c r="W104" s="1"/>
  <c r="Q105"/>
  <c r="AD101" i="20"/>
  <c r="X102"/>
  <c r="Z102" s="1"/>
  <c r="AA102" s="1"/>
  <c r="P101" i="14"/>
  <c r="R101" s="1"/>
  <c r="T101" s="1"/>
  <c r="L122" i="20"/>
  <c r="J122"/>
  <c r="K122" s="1"/>
  <c r="H123"/>
  <c r="W124" s="1"/>
  <c r="I178" i="16"/>
  <c r="L178" s="1"/>
  <c r="AI96"/>
  <c r="AL96"/>
  <c r="Y98"/>
  <c r="AA98" s="1"/>
  <c r="X98"/>
  <c r="AC97"/>
  <c r="AE97" s="1"/>
  <c r="G179"/>
  <c r="J179"/>
  <c r="H179"/>
  <c r="M178"/>
  <c r="N177"/>
  <c r="K95" i="17"/>
  <c r="M95" s="1"/>
  <c r="R95" s="1"/>
  <c r="AU180"/>
  <c r="AT180" s="1"/>
  <c r="AS181" s="1"/>
  <c r="AU181" s="1"/>
  <c r="AT181" s="1"/>
  <c r="BB111"/>
  <c r="BD111" s="1"/>
  <c r="BA112"/>
  <c r="AX111"/>
  <c r="AW112"/>
  <c r="AI101"/>
  <c r="AH101" s="1"/>
  <c r="AG102" s="1"/>
  <c r="AL100"/>
  <c r="AM100" s="1"/>
  <c r="X95"/>
  <c r="Z95" s="1"/>
  <c r="AA95" s="1"/>
  <c r="T96"/>
  <c r="AB95"/>
  <c r="P96"/>
  <c r="Q95"/>
  <c r="H96"/>
  <c r="F211"/>
  <c r="C181" i="14"/>
  <c r="B181" i="4"/>
  <c r="Q180"/>
  <c r="O180"/>
  <c r="N180"/>
  <c r="P180"/>
  <c r="H180"/>
  <c r="R180"/>
  <c r="I180"/>
  <c r="J180"/>
  <c r="A182" i="1"/>
  <c r="AN205" i="26" l="1"/>
  <c r="AS205" s="1"/>
  <c r="AO205"/>
  <c r="AN193" i="25"/>
  <c r="AS193" s="1"/>
  <c r="AO193"/>
  <c r="AO195" i="27"/>
  <c r="AT195" s="1"/>
  <c r="AP195"/>
  <c r="V195" i="30"/>
  <c r="W194"/>
  <c r="X194" s="1"/>
  <c r="Y193"/>
  <c r="N195"/>
  <c r="O195" s="1"/>
  <c r="M196"/>
  <c r="P194"/>
  <c r="P195" s="1"/>
  <c r="AT181" i="25"/>
  <c r="AB487" i="9"/>
  <c r="AD487" s="1"/>
  <c r="AE487" s="1"/>
  <c r="AG361" i="27"/>
  <c r="AF361"/>
  <c r="W486" i="12"/>
  <c r="Y486" s="1"/>
  <c r="Z486" s="1"/>
  <c r="N486"/>
  <c r="P486" s="1"/>
  <c r="Q486" s="1"/>
  <c r="V418" i="30"/>
  <c r="T487" i="9"/>
  <c r="V487" s="1"/>
  <c r="W487" s="1"/>
  <c r="AF486" i="12"/>
  <c r="AH486" s="1"/>
  <c r="AI486" s="1"/>
  <c r="E492" i="30"/>
  <c r="E491"/>
  <c r="I495" s="1"/>
  <c r="S495"/>
  <c r="R492"/>
  <c r="J495"/>
  <c r="I492"/>
  <c r="G181" i="4"/>
  <c r="F181"/>
  <c r="AT195" i="26"/>
  <c r="AS196"/>
  <c r="AB490" i="9"/>
  <c r="L498"/>
  <c r="AO491" i="26"/>
  <c r="AF491"/>
  <c r="F491"/>
  <c r="K491" s="1"/>
  <c r="N491"/>
  <c r="S491" s="1"/>
  <c r="D493" i="12"/>
  <c r="D492"/>
  <c r="D491"/>
  <c r="E491" i="20"/>
  <c r="D491"/>
  <c r="E491" i="27"/>
  <c r="D491"/>
  <c r="AE491" i="26"/>
  <c r="AJ491" s="1"/>
  <c r="AN491" i="25"/>
  <c r="AS491" s="1"/>
  <c r="B492" i="24"/>
  <c r="B492" i="9"/>
  <c r="B492" i="25"/>
  <c r="D492" s="1"/>
  <c r="B492" i="23"/>
  <c r="D492" s="1"/>
  <c r="B492" i="20"/>
  <c r="B492" i="17"/>
  <c r="D492" s="1"/>
  <c r="B492" i="12"/>
  <c r="B492" i="27"/>
  <c r="B492" i="26"/>
  <c r="D492" s="1"/>
  <c r="B492" i="14"/>
  <c r="C492" s="1"/>
  <c r="B492" i="16"/>
  <c r="B492" i="4"/>
  <c r="AP490" i="27"/>
  <c r="AO490"/>
  <c r="AT490" s="1"/>
  <c r="G490"/>
  <c r="L490" s="1"/>
  <c r="O490"/>
  <c r="T490" s="1"/>
  <c r="E491" i="16"/>
  <c r="D491"/>
  <c r="AO491" i="9"/>
  <c r="D492"/>
  <c r="D493"/>
  <c r="D491"/>
  <c r="Q491" i="4"/>
  <c r="G491"/>
  <c r="F491"/>
  <c r="E491"/>
  <c r="J491"/>
  <c r="O491"/>
  <c r="D491"/>
  <c r="P491"/>
  <c r="R491"/>
  <c r="I491"/>
  <c r="L491"/>
  <c r="N491"/>
  <c r="H491"/>
  <c r="M491"/>
  <c r="K491"/>
  <c r="AO491" i="25"/>
  <c r="AF491"/>
  <c r="F491"/>
  <c r="AH491" i="24"/>
  <c r="N491"/>
  <c r="X491"/>
  <c r="D491"/>
  <c r="AJ487" i="9"/>
  <c r="AL487" s="1"/>
  <c r="AM487" s="1"/>
  <c r="AN491" i="26"/>
  <c r="AS491" s="1"/>
  <c r="AE491" i="25"/>
  <c r="B493" i="30"/>
  <c r="D494" i="1"/>
  <c r="AT114" i="9"/>
  <c r="AV114" s="1"/>
  <c r="AQ115"/>
  <c r="AR196" i="26"/>
  <c r="AS197" s="1"/>
  <c r="J496"/>
  <c r="H497"/>
  <c r="O496"/>
  <c r="P497"/>
  <c r="R496"/>
  <c r="AR182" i="25"/>
  <c r="AT182" s="1"/>
  <c r="AU192" i="27"/>
  <c r="AS201"/>
  <c r="P498"/>
  <c r="K504"/>
  <c r="I505"/>
  <c r="S504"/>
  <c r="Q505"/>
  <c r="E181" i="4"/>
  <c r="D181"/>
  <c r="M181"/>
  <c r="K181"/>
  <c r="L181"/>
  <c r="AG192" i="27"/>
  <c r="AF192"/>
  <c r="AE195" i="26"/>
  <c r="AF195"/>
  <c r="AC147" i="27"/>
  <c r="Y148" s="1"/>
  <c r="AA148" s="1"/>
  <c r="AK124" i="26"/>
  <c r="AG125" s="1"/>
  <c r="AI125" s="1"/>
  <c r="AK125" s="1"/>
  <c r="U179" i="16"/>
  <c r="AL115" i="27"/>
  <c r="AK116"/>
  <c r="V178" i="16"/>
  <c r="Q179"/>
  <c r="T179" s="1"/>
  <c r="AH123" i="25"/>
  <c r="AG123"/>
  <c r="AI123" s="1"/>
  <c r="AL122"/>
  <c r="AD124" i="24"/>
  <c r="AF124" s="1"/>
  <c r="AA125"/>
  <c r="U124"/>
  <c r="S124"/>
  <c r="P124"/>
  <c r="R124" s="1"/>
  <c r="P180" i="16"/>
  <c r="O180"/>
  <c r="R180"/>
  <c r="E181"/>
  <c r="D181"/>
  <c r="J123" i="24"/>
  <c r="L123" s="1"/>
  <c r="U198" i="27"/>
  <c r="G124" i="24"/>
  <c r="K124" s="1"/>
  <c r="F124"/>
  <c r="T199" i="27"/>
  <c r="M199"/>
  <c r="S199"/>
  <c r="K200"/>
  <c r="L201" s="1"/>
  <c r="O200"/>
  <c r="T200" s="1"/>
  <c r="J200" i="26"/>
  <c r="K201" s="1"/>
  <c r="R199"/>
  <c r="T199" s="1"/>
  <c r="N201"/>
  <c r="S201" s="1"/>
  <c r="L199"/>
  <c r="P200" i="25"/>
  <c r="O201" s="1"/>
  <c r="R199"/>
  <c r="N200"/>
  <c r="AE191"/>
  <c r="T198"/>
  <c r="S199"/>
  <c r="H200"/>
  <c r="J200" s="1"/>
  <c r="L199"/>
  <c r="K201"/>
  <c r="I215"/>
  <c r="AO119" i="24"/>
  <c r="AL119"/>
  <c r="AJ120" s="1"/>
  <c r="R126" i="20"/>
  <c r="P127"/>
  <c r="Q127" s="1"/>
  <c r="M171" i="23"/>
  <c r="I173"/>
  <c r="J172"/>
  <c r="K172" s="1"/>
  <c r="L173" s="1"/>
  <c r="F174"/>
  <c r="P174"/>
  <c r="H173"/>
  <c r="V105"/>
  <c r="R105"/>
  <c r="S105"/>
  <c r="T105" s="1"/>
  <c r="AC102" i="20"/>
  <c r="Y102"/>
  <c r="AB102" s="1"/>
  <c r="S102" i="14"/>
  <c r="O102"/>
  <c r="M103" s="1"/>
  <c r="N103" s="1"/>
  <c r="Q102"/>
  <c r="N95" i="17"/>
  <c r="M179" i="16"/>
  <c r="M122" i="20"/>
  <c r="G124"/>
  <c r="I123"/>
  <c r="AF97" i="16"/>
  <c r="AK96"/>
  <c r="AM96" s="1"/>
  <c r="AG97"/>
  <c r="Z98"/>
  <c r="AD98"/>
  <c r="G180"/>
  <c r="H180"/>
  <c r="I179"/>
  <c r="L179" s="1"/>
  <c r="J180"/>
  <c r="N178"/>
  <c r="L96" i="17"/>
  <c r="AS182"/>
  <c r="AU182" s="1"/>
  <c r="AT182" s="1"/>
  <c r="AY111"/>
  <c r="AV112" s="1"/>
  <c r="AX112" s="1"/>
  <c r="BC111"/>
  <c r="AZ112" s="1"/>
  <c r="BA113" s="1"/>
  <c r="AQ100"/>
  <c r="AN101" s="1"/>
  <c r="AP100"/>
  <c r="AR100" s="1"/>
  <c r="AJ101"/>
  <c r="AO101"/>
  <c r="AK101"/>
  <c r="AE95"/>
  <c r="AC96"/>
  <c r="AD95"/>
  <c r="AF95" s="1"/>
  <c r="J96"/>
  <c r="O96" s="1"/>
  <c r="Q96" s="1"/>
  <c r="V96"/>
  <c r="S95"/>
  <c r="Y96"/>
  <c r="U96"/>
  <c r="W96" s="1"/>
  <c r="I96"/>
  <c r="G97"/>
  <c r="F212"/>
  <c r="C182" i="14"/>
  <c r="B182" i="4"/>
  <c r="R181"/>
  <c r="N181"/>
  <c r="J181"/>
  <c r="H181"/>
  <c r="Q181"/>
  <c r="I181"/>
  <c r="O181"/>
  <c r="P181"/>
  <c r="A183" i="1"/>
  <c r="J492" i="30" l="1"/>
  <c r="AO196" i="27"/>
  <c r="AT196" s="1"/>
  <c r="AP196"/>
  <c r="AO194" i="25"/>
  <c r="AN194"/>
  <c r="AS194" s="1"/>
  <c r="AO206" i="26"/>
  <c r="AN206"/>
  <c r="AS206" s="1"/>
  <c r="M197" i="30"/>
  <c r="N196"/>
  <c r="O196" s="1"/>
  <c r="Y194"/>
  <c r="W195"/>
  <c r="X195" s="1"/>
  <c r="V196"/>
  <c r="W418"/>
  <c r="AF362" i="27"/>
  <c r="AG362"/>
  <c r="R495" i="30"/>
  <c r="S492"/>
  <c r="F491"/>
  <c r="F492"/>
  <c r="B493" i="12"/>
  <c r="B493" i="9"/>
  <c r="B493" i="25"/>
  <c r="D493" s="1"/>
  <c r="B493" i="23"/>
  <c r="D493" s="1"/>
  <c r="B493" i="20"/>
  <c r="B493" i="4"/>
  <c r="B493" i="24"/>
  <c r="B493" i="27"/>
  <c r="B493" i="26"/>
  <c r="D493" s="1"/>
  <c r="B493" i="14"/>
  <c r="C493" s="1"/>
  <c r="B493" i="16"/>
  <c r="B493" i="17"/>
  <c r="D493" s="1"/>
  <c r="Y494" i="9"/>
  <c r="I502"/>
  <c r="Y491"/>
  <c r="I491"/>
  <c r="Q502"/>
  <c r="Q491"/>
  <c r="M492" i="4"/>
  <c r="G492"/>
  <c r="F492"/>
  <c r="E492"/>
  <c r="H492"/>
  <c r="R492"/>
  <c r="J492"/>
  <c r="K492"/>
  <c r="N492"/>
  <c r="P492"/>
  <c r="O492"/>
  <c r="Q492"/>
  <c r="L492"/>
  <c r="I492"/>
  <c r="D492"/>
  <c r="E492" i="27"/>
  <c r="D492"/>
  <c r="AO492" i="9"/>
  <c r="E493"/>
  <c r="AH502" s="1"/>
  <c r="E491"/>
  <c r="E492"/>
  <c r="R502" s="1"/>
  <c r="AP491" i="27"/>
  <c r="AO491"/>
  <c r="AT491" s="1"/>
  <c r="G491"/>
  <c r="L491" s="1"/>
  <c r="O491"/>
  <c r="T491" s="1"/>
  <c r="J491" i="12"/>
  <c r="J505"/>
  <c r="AB491"/>
  <c r="AB505"/>
  <c r="G182" i="4"/>
  <c r="F182"/>
  <c r="D495" i="1"/>
  <c r="B494" i="30"/>
  <c r="AG502" i="9"/>
  <c r="AG491"/>
  <c r="E492" i="16"/>
  <c r="D492"/>
  <c r="AE492" i="26"/>
  <c r="AJ492" s="1"/>
  <c r="F492"/>
  <c r="K492" s="1"/>
  <c r="AO492"/>
  <c r="AN492"/>
  <c r="AS492" s="1"/>
  <c r="AF492"/>
  <c r="N492"/>
  <c r="S492" s="1"/>
  <c r="E493" i="12"/>
  <c r="AC505" s="1"/>
  <c r="E492"/>
  <c r="T505" s="1"/>
  <c r="E491"/>
  <c r="K505" s="1"/>
  <c r="D492" i="20"/>
  <c r="E492"/>
  <c r="AF492" i="25"/>
  <c r="AE493" s="1"/>
  <c r="AN492"/>
  <c r="AS492" s="1"/>
  <c r="AO492"/>
  <c r="AN493" s="1"/>
  <c r="AE492"/>
  <c r="AJ492" s="1"/>
  <c r="F492"/>
  <c r="K492" s="1"/>
  <c r="X492" i="24"/>
  <c r="D492"/>
  <c r="AH492"/>
  <c r="N492"/>
  <c r="S491" i="12"/>
  <c r="S505"/>
  <c r="AU115" i="9"/>
  <c r="AS115"/>
  <c r="AR115"/>
  <c r="AT196" i="26"/>
  <c r="O497"/>
  <c r="R497"/>
  <c r="P498"/>
  <c r="H498"/>
  <c r="J497"/>
  <c r="AR183" i="25"/>
  <c r="AT183" s="1"/>
  <c r="AU193" i="27"/>
  <c r="AS202"/>
  <c r="Q506"/>
  <c r="S505"/>
  <c r="I506"/>
  <c r="K505"/>
  <c r="P499"/>
  <c r="S126" i="20"/>
  <c r="U126" s="1"/>
  <c r="E182" i="4"/>
  <c r="D182"/>
  <c r="L182"/>
  <c r="M182"/>
  <c r="K182"/>
  <c r="AF193" i="27"/>
  <c r="AG193"/>
  <c r="AF196" i="26"/>
  <c r="AE196"/>
  <c r="AC148" i="27"/>
  <c r="Z148"/>
  <c r="X148"/>
  <c r="W149" s="1"/>
  <c r="AB149" s="1"/>
  <c r="AD147"/>
  <c r="AL124" i="26"/>
  <c r="AL125" s="1"/>
  <c r="AH125"/>
  <c r="AJ126"/>
  <c r="Q180" i="16"/>
  <c r="T180" s="1"/>
  <c r="AI116" i="27"/>
  <c r="AH116"/>
  <c r="AJ116" s="1"/>
  <c r="AK117" s="1"/>
  <c r="AM115"/>
  <c r="V179" i="16"/>
  <c r="U180"/>
  <c r="AJ124" i="25"/>
  <c r="AK123"/>
  <c r="Z125" i="24"/>
  <c r="AB125" s="1"/>
  <c r="AE125"/>
  <c r="AC125"/>
  <c r="Q125"/>
  <c r="T124"/>
  <c r="V124" s="1"/>
  <c r="O181" i="16"/>
  <c r="P181"/>
  <c r="R181"/>
  <c r="E182"/>
  <c r="D182"/>
  <c r="H124" i="24"/>
  <c r="F125" s="1"/>
  <c r="I124"/>
  <c r="U199" i="27"/>
  <c r="M200"/>
  <c r="O201"/>
  <c r="K201"/>
  <c r="L202" s="1"/>
  <c r="S200"/>
  <c r="L200" i="26"/>
  <c r="N202"/>
  <c r="S202" s="1"/>
  <c r="R200"/>
  <c r="T200" s="1"/>
  <c r="J201"/>
  <c r="K202" s="1"/>
  <c r="P201" i="25"/>
  <c r="O202" s="1"/>
  <c r="R200"/>
  <c r="N201"/>
  <c r="S201" s="1"/>
  <c r="AE192"/>
  <c r="T199"/>
  <c r="S200"/>
  <c r="H201"/>
  <c r="J201" s="1"/>
  <c r="K202" s="1"/>
  <c r="L200"/>
  <c r="I216"/>
  <c r="AN119" i="24"/>
  <c r="AP119" s="1"/>
  <c r="AK120"/>
  <c r="AM120" s="1"/>
  <c r="M172" i="23"/>
  <c r="R127" i="20"/>
  <c r="S127" s="1"/>
  <c r="P128"/>
  <c r="O128"/>
  <c r="T127"/>
  <c r="G174" i="23"/>
  <c r="H174" s="1"/>
  <c r="J173"/>
  <c r="K173" s="1"/>
  <c r="U105"/>
  <c r="W105" s="1"/>
  <c r="Q106"/>
  <c r="X103" i="20"/>
  <c r="Z103" s="1"/>
  <c r="AA103" s="1"/>
  <c r="AD102"/>
  <c r="P102" i="14"/>
  <c r="R102" s="1"/>
  <c r="T102" s="1"/>
  <c r="L123" i="20"/>
  <c r="H124"/>
  <c r="W125" s="1"/>
  <c r="J123"/>
  <c r="K123" s="1"/>
  <c r="H181" i="16"/>
  <c r="AI97"/>
  <c r="AH97"/>
  <c r="AL97"/>
  <c r="Y99"/>
  <c r="AA99" s="1"/>
  <c r="AC98"/>
  <c r="AE98" s="1"/>
  <c r="X99"/>
  <c r="G181"/>
  <c r="I180"/>
  <c r="L180" s="1"/>
  <c r="M180"/>
  <c r="N179"/>
  <c r="J181"/>
  <c r="K96" i="17"/>
  <c r="M96" s="1"/>
  <c r="R96" s="1"/>
  <c r="AW113"/>
  <c r="AY112"/>
  <c r="AV113" s="1"/>
  <c r="AW114" s="1"/>
  <c r="BC112"/>
  <c r="AZ113" s="1"/>
  <c r="BA114" s="1"/>
  <c r="AS183"/>
  <c r="AU183" s="1"/>
  <c r="AT183" s="1"/>
  <c r="BB112"/>
  <c r="BD112" s="1"/>
  <c r="AL101"/>
  <c r="AI102"/>
  <c r="AH102" s="1"/>
  <c r="AG103" s="1"/>
  <c r="S96"/>
  <c r="P97"/>
  <c r="T97"/>
  <c r="AB96"/>
  <c r="AD96" s="1"/>
  <c r="AF96" s="1"/>
  <c r="X96"/>
  <c r="Z96" s="1"/>
  <c r="AE96" s="1"/>
  <c r="H97"/>
  <c r="F213"/>
  <c r="C183" i="14"/>
  <c r="B183" i="4"/>
  <c r="Q182"/>
  <c r="I182"/>
  <c r="P182"/>
  <c r="J182"/>
  <c r="R182"/>
  <c r="H182"/>
  <c r="N182"/>
  <c r="O182"/>
  <c r="A184" i="1"/>
  <c r="V197" i="30" l="1"/>
  <c r="W196"/>
  <c r="X196" s="1"/>
  <c r="Y195"/>
  <c r="N197"/>
  <c r="O197" s="1"/>
  <c r="M198"/>
  <c r="AO207" i="26"/>
  <c r="AN207"/>
  <c r="AS207" s="1"/>
  <c r="AO195" i="25"/>
  <c r="AN195"/>
  <c r="AO197" i="27"/>
  <c r="AT197" s="1"/>
  <c r="AP197"/>
  <c r="P196" i="30"/>
  <c r="P197" s="1"/>
  <c r="AN493" i="26"/>
  <c r="AF363" i="27"/>
  <c r="AG363"/>
  <c r="L495" i="30"/>
  <c r="K492"/>
  <c r="G492"/>
  <c r="G491"/>
  <c r="U495"/>
  <c r="T492"/>
  <c r="AH491" i="9"/>
  <c r="B494" i="24"/>
  <c r="B494" i="9"/>
  <c r="B494" i="25"/>
  <c r="D494" s="1"/>
  <c r="B494" i="23"/>
  <c r="D494" s="1"/>
  <c r="B494" i="20"/>
  <c r="B494" i="4"/>
  <c r="B494" i="12"/>
  <c r="B494" i="27"/>
  <c r="B494" i="26"/>
  <c r="D494" s="1"/>
  <c r="B494" i="14"/>
  <c r="C494" s="1"/>
  <c r="B494" i="16"/>
  <c r="B494" i="17"/>
  <c r="D494" s="1"/>
  <c r="AP492" i="27"/>
  <c r="AO492"/>
  <c r="AT492" s="1"/>
  <c r="G492"/>
  <c r="L492" s="1"/>
  <c r="O492"/>
  <c r="T492" s="1"/>
  <c r="Z491" i="9"/>
  <c r="D493" i="27"/>
  <c r="E493"/>
  <c r="D493" i="4"/>
  <c r="G493"/>
  <c r="F493"/>
  <c r="P493"/>
  <c r="E493"/>
  <c r="J493"/>
  <c r="R493"/>
  <c r="Q493"/>
  <c r="H493"/>
  <c r="N493"/>
  <c r="I493"/>
  <c r="O493"/>
  <c r="M493"/>
  <c r="L493"/>
  <c r="K493"/>
  <c r="AO493" i="9"/>
  <c r="F493"/>
  <c r="AI502" s="1"/>
  <c r="F491"/>
  <c r="F492"/>
  <c r="S502" s="1"/>
  <c r="G183" i="4"/>
  <c r="F183"/>
  <c r="T491" i="12"/>
  <c r="D496" i="1"/>
  <c r="B495" i="30"/>
  <c r="AC491" i="12"/>
  <c r="K491"/>
  <c r="J502" i="9"/>
  <c r="Z494"/>
  <c r="R491"/>
  <c r="S491" s="1"/>
  <c r="J491"/>
  <c r="K491" s="1"/>
  <c r="E493" i="16"/>
  <c r="D493"/>
  <c r="F493" i="26"/>
  <c r="K493" s="1"/>
  <c r="AE493"/>
  <c r="AO493"/>
  <c r="AF493"/>
  <c r="AE494" s="1"/>
  <c r="N493"/>
  <c r="S493" s="1"/>
  <c r="AH493" i="24"/>
  <c r="N493"/>
  <c r="X493"/>
  <c r="D493"/>
  <c r="E493" i="20"/>
  <c r="D493"/>
  <c r="AF493" i="25"/>
  <c r="AO493"/>
  <c r="F493"/>
  <c r="K493" s="1"/>
  <c r="F493" i="12"/>
  <c r="AD505" s="1"/>
  <c r="F492"/>
  <c r="U505" s="1"/>
  <c r="F491"/>
  <c r="L505" s="1"/>
  <c r="AT115" i="9"/>
  <c r="AV115" s="1"/>
  <c r="AQ116"/>
  <c r="AR197" i="26"/>
  <c r="AT197" s="1"/>
  <c r="J498"/>
  <c r="H499"/>
  <c r="P499"/>
  <c r="R498"/>
  <c r="O498"/>
  <c r="AR184" i="25"/>
  <c r="AS185" s="1"/>
  <c r="AU194" i="27"/>
  <c r="AS203"/>
  <c r="K506"/>
  <c r="I507"/>
  <c r="Q507"/>
  <c r="S506"/>
  <c r="P500"/>
  <c r="E183" i="4"/>
  <c r="D183"/>
  <c r="M183"/>
  <c r="K183"/>
  <c r="L183"/>
  <c r="AE197" i="26"/>
  <c r="AF197"/>
  <c r="AG194" i="27"/>
  <c r="AF194"/>
  <c r="AD148"/>
  <c r="Y149"/>
  <c r="AA149" s="1"/>
  <c r="AC149" s="1"/>
  <c r="Z149"/>
  <c r="X149"/>
  <c r="W150" s="1"/>
  <c r="AB150" s="1"/>
  <c r="AH126" i="26"/>
  <c r="AG126"/>
  <c r="AI126" s="1"/>
  <c r="AK126" s="1"/>
  <c r="AL126" s="1"/>
  <c r="U181" i="16"/>
  <c r="AL116" i="27"/>
  <c r="AM116" s="1"/>
  <c r="V180" i="16"/>
  <c r="Q181"/>
  <c r="AL123" i="25"/>
  <c r="AH124"/>
  <c r="AG124"/>
  <c r="AI124" s="1"/>
  <c r="AD125" i="24"/>
  <c r="AF125" s="1"/>
  <c r="AA126"/>
  <c r="Z126"/>
  <c r="U125"/>
  <c r="S125"/>
  <c r="P125"/>
  <c r="R125" s="1"/>
  <c r="T181" i="16"/>
  <c r="P182"/>
  <c r="O182"/>
  <c r="R182"/>
  <c r="E183"/>
  <c r="D183"/>
  <c r="G125" i="24"/>
  <c r="I125" s="1"/>
  <c r="J124"/>
  <c r="L124" s="1"/>
  <c r="U200" i="27"/>
  <c r="T201"/>
  <c r="M201"/>
  <c r="S201"/>
  <c r="K202"/>
  <c r="L203" s="1"/>
  <c r="O202"/>
  <c r="T202" s="1"/>
  <c r="L201" i="26"/>
  <c r="N203"/>
  <c r="J202"/>
  <c r="L202" s="1"/>
  <c r="R201"/>
  <c r="T201" s="1"/>
  <c r="T200" i="25"/>
  <c r="P202"/>
  <c r="O203" s="1"/>
  <c r="R201"/>
  <c r="N202"/>
  <c r="AE193"/>
  <c r="H202"/>
  <c r="J202" s="1"/>
  <c r="L201"/>
  <c r="K203"/>
  <c r="I217"/>
  <c r="AL120" i="24"/>
  <c r="AK121" s="1"/>
  <c r="AM121" s="1"/>
  <c r="AO120"/>
  <c r="M173" i="23"/>
  <c r="U127" i="20"/>
  <c r="Q128"/>
  <c r="T128"/>
  <c r="O129"/>
  <c r="F175" i="23"/>
  <c r="I174"/>
  <c r="J174" s="1"/>
  <c r="K174" s="1"/>
  <c r="L174"/>
  <c r="P175"/>
  <c r="G175"/>
  <c r="V106"/>
  <c r="R106"/>
  <c r="S106"/>
  <c r="T106" s="1"/>
  <c r="AC103" i="20"/>
  <c r="Y103"/>
  <c r="AB103" s="1"/>
  <c r="S103" i="14"/>
  <c r="Q103"/>
  <c r="O103"/>
  <c r="M104" s="1"/>
  <c r="N104" s="1"/>
  <c r="L97" i="17"/>
  <c r="I181" i="16"/>
  <c r="L181" s="1"/>
  <c r="M181"/>
  <c r="M123" i="20"/>
  <c r="G125"/>
  <c r="I124"/>
  <c r="AG98" i="16"/>
  <c r="AF98"/>
  <c r="AK97"/>
  <c r="AM97" s="1"/>
  <c r="AD99"/>
  <c r="Z99"/>
  <c r="G182"/>
  <c r="N180"/>
  <c r="J182"/>
  <c r="H182"/>
  <c r="N96" i="17"/>
  <c r="AS184"/>
  <c r="AX113"/>
  <c r="BB113"/>
  <c r="BD113" s="1"/>
  <c r="AP101"/>
  <c r="AR101" s="1"/>
  <c r="AQ101"/>
  <c r="AN102" s="1"/>
  <c r="AM101"/>
  <c r="AO102"/>
  <c r="AK102"/>
  <c r="AA96"/>
  <c r="J97"/>
  <c r="O97" s="1"/>
  <c r="Q97" s="1"/>
  <c r="V97"/>
  <c r="AC97"/>
  <c r="U97"/>
  <c r="W97" s="1"/>
  <c r="Y97"/>
  <c r="G98"/>
  <c r="I97"/>
  <c r="F214"/>
  <c r="C184" i="14"/>
  <c r="J183" i="4"/>
  <c r="H183"/>
  <c r="Q183"/>
  <c r="I183"/>
  <c r="P183"/>
  <c r="N183"/>
  <c r="R183"/>
  <c r="O183"/>
  <c r="B184"/>
  <c r="A185" i="1"/>
  <c r="N198" i="30" l="1"/>
  <c r="O198" s="1"/>
  <c r="P198" s="1"/>
  <c r="M199"/>
  <c r="Y196"/>
  <c r="W197"/>
  <c r="X197" s="1"/>
  <c r="V198"/>
  <c r="AO198" i="27"/>
  <c r="AT198" s="1"/>
  <c r="AP198"/>
  <c r="AN196" i="25"/>
  <c r="AO196"/>
  <c r="AO208" i="26"/>
  <c r="AN208"/>
  <c r="AS208" s="1"/>
  <c r="U491" i="12"/>
  <c r="V421" i="30"/>
  <c r="AG364" i="27"/>
  <c r="AF364"/>
  <c r="AA491" i="9"/>
  <c r="AN494" i="26"/>
  <c r="AS494" s="1"/>
  <c r="AD491" i="12"/>
  <c r="D496" i="30"/>
  <c r="D495"/>
  <c r="T495"/>
  <c r="U492"/>
  <c r="K495"/>
  <c r="L492"/>
  <c r="G184" i="4"/>
  <c r="F184"/>
  <c r="L491" i="12"/>
  <c r="B496" i="30"/>
  <c r="D497" i="1"/>
  <c r="AP493" i="27"/>
  <c r="G493"/>
  <c r="L493" s="1"/>
  <c r="AO493"/>
  <c r="O493"/>
  <c r="T493" s="1"/>
  <c r="D494" i="16"/>
  <c r="E494"/>
  <c r="F494" i="26"/>
  <c r="K494" s="1"/>
  <c r="AO494"/>
  <c r="AF494"/>
  <c r="N494"/>
  <c r="S494" s="1"/>
  <c r="G493" i="12"/>
  <c r="AE505" s="1"/>
  <c r="G492"/>
  <c r="V505" s="1"/>
  <c r="G491"/>
  <c r="M505" s="1"/>
  <c r="E494" i="20"/>
  <c r="D494"/>
  <c r="AN494" i="25"/>
  <c r="AS494" s="1"/>
  <c r="AF494"/>
  <c r="F494"/>
  <c r="K494" s="1"/>
  <c r="AO494"/>
  <c r="AE494"/>
  <c r="AH494" i="24"/>
  <c r="N494"/>
  <c r="X494"/>
  <c r="D494"/>
  <c r="AI491" i="9"/>
  <c r="B495" i="24"/>
  <c r="B495" i="9"/>
  <c r="B495" i="25"/>
  <c r="D495" s="1"/>
  <c r="B495" i="14"/>
  <c r="C495" s="1"/>
  <c r="B495" i="16"/>
  <c r="B495" i="17"/>
  <c r="D495" s="1"/>
  <c r="B495" i="12"/>
  <c r="B495" i="27"/>
  <c r="B495" i="26"/>
  <c r="D495" s="1"/>
  <c r="B495" i="23"/>
  <c r="D495" s="1"/>
  <c r="B495" i="20"/>
  <c r="B495" i="4"/>
  <c r="AA494" i="9"/>
  <c r="K502"/>
  <c r="E494" i="27"/>
  <c r="D494"/>
  <c r="D494" i="4"/>
  <c r="G494"/>
  <c r="F494"/>
  <c r="E494"/>
  <c r="J494"/>
  <c r="O494"/>
  <c r="I494"/>
  <c r="P494"/>
  <c r="L494"/>
  <c r="H494"/>
  <c r="N494"/>
  <c r="Q494"/>
  <c r="R494"/>
  <c r="K494"/>
  <c r="M494"/>
  <c r="AO494" i="9"/>
  <c r="G493"/>
  <c r="AJ502" s="1"/>
  <c r="G491"/>
  <c r="L491" s="1"/>
  <c r="N491" s="1"/>
  <c r="O491" s="1"/>
  <c r="G492"/>
  <c r="T502" s="1"/>
  <c r="AU116"/>
  <c r="AS116"/>
  <c r="AR116"/>
  <c r="AR198" i="26"/>
  <c r="AT198" s="1"/>
  <c r="O499"/>
  <c r="P500"/>
  <c r="R499"/>
  <c r="H500"/>
  <c r="J499"/>
  <c r="AT184" i="25"/>
  <c r="AU195" i="27"/>
  <c r="AS204"/>
  <c r="S507"/>
  <c r="Q508"/>
  <c r="P501"/>
  <c r="K507"/>
  <c r="I508"/>
  <c r="E184" i="4"/>
  <c r="D184"/>
  <c r="L184"/>
  <c r="M184"/>
  <c r="K184"/>
  <c r="AF195" i="27"/>
  <c r="AG195"/>
  <c r="AF198" i="26"/>
  <c r="AE198"/>
  <c r="Y150" i="27"/>
  <c r="AA150" s="1"/>
  <c r="AC150" s="1"/>
  <c r="Z150"/>
  <c r="AD149"/>
  <c r="X150"/>
  <c r="W151" s="1"/>
  <c r="AJ127" i="26"/>
  <c r="AH127"/>
  <c r="AG127"/>
  <c r="AI127" s="1"/>
  <c r="AJ128" s="1"/>
  <c r="AH117" i="27"/>
  <c r="AJ117" s="1"/>
  <c r="AL117" s="1"/>
  <c r="U182" i="16"/>
  <c r="V181"/>
  <c r="AI117" i="27"/>
  <c r="AK118"/>
  <c r="Q182" i="16"/>
  <c r="T182" s="1"/>
  <c r="AK124" i="25"/>
  <c r="AJ125"/>
  <c r="AB126" i="24"/>
  <c r="AA127" s="1"/>
  <c r="AE126"/>
  <c r="AC126"/>
  <c r="Q126"/>
  <c r="T125"/>
  <c r="V125" s="1"/>
  <c r="P126"/>
  <c r="R126" s="1"/>
  <c r="R183" i="16"/>
  <c r="O183"/>
  <c r="P183"/>
  <c r="E184"/>
  <c r="D184"/>
  <c r="H125" i="24"/>
  <c r="J125" s="1"/>
  <c r="K125"/>
  <c r="U201" i="27"/>
  <c r="M202"/>
  <c r="O203"/>
  <c r="K203"/>
  <c r="L204" s="1"/>
  <c r="S202"/>
  <c r="N204" i="26"/>
  <c r="S204" s="1"/>
  <c r="R202"/>
  <c r="S203" s="1"/>
  <c r="J203"/>
  <c r="L203" s="1"/>
  <c r="T202"/>
  <c r="P203" i="25"/>
  <c r="O204" s="1"/>
  <c r="R202"/>
  <c r="N203"/>
  <c r="AE194"/>
  <c r="T201"/>
  <c r="S202"/>
  <c r="H203"/>
  <c r="J203" s="1"/>
  <c r="L202"/>
  <c r="I218"/>
  <c r="AN120" i="24"/>
  <c r="AP120" s="1"/>
  <c r="AJ121"/>
  <c r="AL121" s="1"/>
  <c r="AJ122" s="1"/>
  <c r="R128" i="20"/>
  <c r="P129"/>
  <c r="Q129" s="1"/>
  <c r="M174" i="23"/>
  <c r="H175"/>
  <c r="G176" s="1"/>
  <c r="L175"/>
  <c r="F176"/>
  <c r="P176"/>
  <c r="I175"/>
  <c r="U106"/>
  <c r="W106" s="1"/>
  <c r="Q107"/>
  <c r="X104" i="20"/>
  <c r="Z104" s="1"/>
  <c r="AA104" s="1"/>
  <c r="AD103"/>
  <c r="P103" i="14"/>
  <c r="O104" s="1"/>
  <c r="M105" s="1"/>
  <c r="N105" s="1"/>
  <c r="M182" i="16"/>
  <c r="L124" i="20"/>
  <c r="H125"/>
  <c r="W126" s="1"/>
  <c r="J124"/>
  <c r="K124" s="1"/>
  <c r="AI98" i="16"/>
  <c r="AL98"/>
  <c r="AH98"/>
  <c r="Y100"/>
  <c r="AA100" s="1"/>
  <c r="AC99"/>
  <c r="AE99" s="1"/>
  <c r="X100"/>
  <c r="I182"/>
  <c r="L182" s="1"/>
  <c r="N181"/>
  <c r="G183"/>
  <c r="J183"/>
  <c r="H183"/>
  <c r="K97" i="17"/>
  <c r="M97" s="1"/>
  <c r="R97" s="1"/>
  <c r="AU184"/>
  <c r="AT184" s="1"/>
  <c r="AS185" s="1"/>
  <c r="BC113"/>
  <c r="AY113"/>
  <c r="AJ102"/>
  <c r="AL102" s="1"/>
  <c r="AI103"/>
  <c r="AH103" s="1"/>
  <c r="AG104" s="1"/>
  <c r="S97"/>
  <c r="P98"/>
  <c r="T98"/>
  <c r="X97"/>
  <c r="Z97" s="1"/>
  <c r="AA97" s="1"/>
  <c r="AB97"/>
  <c r="AD97" s="1"/>
  <c r="AF97" s="1"/>
  <c r="H98"/>
  <c r="F215"/>
  <c r="C185" i="14"/>
  <c r="O184" i="4"/>
  <c r="J184"/>
  <c r="R184"/>
  <c r="I184"/>
  <c r="H184"/>
  <c r="P184"/>
  <c r="Q184"/>
  <c r="N184"/>
  <c r="B185"/>
  <c r="A186" i="1"/>
  <c r="AN197" i="25" l="1"/>
  <c r="AO197"/>
  <c r="AO199" i="27"/>
  <c r="AT199" s="1"/>
  <c r="AP199"/>
  <c r="N199" i="30"/>
  <c r="O199" s="1"/>
  <c r="M200"/>
  <c r="AO209" i="26"/>
  <c r="AN209"/>
  <c r="AS209" s="1"/>
  <c r="W198" i="30"/>
  <c r="X198" s="1"/>
  <c r="V199"/>
  <c r="W199" s="1"/>
  <c r="Y197"/>
  <c r="Y198" s="1"/>
  <c r="AB491" i="9"/>
  <c r="AD491" s="1"/>
  <c r="AE491" s="1"/>
  <c r="AF365" i="27"/>
  <c r="AG365"/>
  <c r="W421" i="30"/>
  <c r="X421" s="1"/>
  <c r="V422"/>
  <c r="V491" i="12"/>
  <c r="AO121" i="24"/>
  <c r="M491" i="12"/>
  <c r="T491" i="9"/>
  <c r="V491" s="1"/>
  <c r="W491" s="1"/>
  <c r="AE491" i="12"/>
  <c r="X494" i="30"/>
  <c r="R499"/>
  <c r="R496"/>
  <c r="E496"/>
  <c r="E495"/>
  <c r="O494"/>
  <c r="I499"/>
  <c r="I496"/>
  <c r="D495" i="20"/>
  <c r="E495"/>
  <c r="F495" i="26"/>
  <c r="K495" s="1"/>
  <c r="AE495"/>
  <c r="AO495"/>
  <c r="AF495"/>
  <c r="AN495"/>
  <c r="AS495" s="1"/>
  <c r="N495"/>
  <c r="S495" s="1"/>
  <c r="H493" i="12"/>
  <c r="AF505" s="1"/>
  <c r="H492"/>
  <c r="W505" s="1"/>
  <c r="H491"/>
  <c r="N505" s="1"/>
  <c r="D495" i="16"/>
  <c r="E495"/>
  <c r="AN495" i="25"/>
  <c r="AS495" s="1"/>
  <c r="AO495"/>
  <c r="AF495"/>
  <c r="F495"/>
  <c r="X495" i="24"/>
  <c r="D495"/>
  <c r="AH495"/>
  <c r="N495"/>
  <c r="B497" i="30"/>
  <c r="D498" i="1"/>
  <c r="G185" i="4"/>
  <c r="F185"/>
  <c r="AB494" i="9"/>
  <c r="L502"/>
  <c r="AP494" i="27"/>
  <c r="AO494"/>
  <c r="G494"/>
  <c r="L494" s="1"/>
  <c r="O494"/>
  <c r="T494" s="1"/>
  <c r="Q495" i="4"/>
  <c r="G495"/>
  <c r="F495"/>
  <c r="E495"/>
  <c r="I495"/>
  <c r="N495"/>
  <c r="K495"/>
  <c r="L495"/>
  <c r="P495"/>
  <c r="J495"/>
  <c r="M495"/>
  <c r="O495"/>
  <c r="R495"/>
  <c r="H495"/>
  <c r="D495"/>
  <c r="D495" i="27"/>
  <c r="E495"/>
  <c r="AO495" i="9"/>
  <c r="D496"/>
  <c r="D497"/>
  <c r="D495"/>
  <c r="AJ491"/>
  <c r="AL491" s="1"/>
  <c r="AM491" s="1"/>
  <c r="AE495" i="25"/>
  <c r="B496" i="12"/>
  <c r="B496" i="9"/>
  <c r="B496" i="25"/>
  <c r="D496" s="1"/>
  <c r="B496" i="14"/>
  <c r="C496" s="1"/>
  <c r="B496" i="16"/>
  <c r="B496" i="17"/>
  <c r="D496" s="1"/>
  <c r="B496" i="24"/>
  <c r="B496" i="27"/>
  <c r="B496" i="26"/>
  <c r="D496" s="1"/>
  <c r="B496" i="23"/>
  <c r="D496" s="1"/>
  <c r="B496" i="20"/>
  <c r="B496" i="4"/>
  <c r="AQ117" i="9"/>
  <c r="AT116"/>
  <c r="AV116" s="1"/>
  <c r="AR199" i="26"/>
  <c r="AT199" s="1"/>
  <c r="H501"/>
  <c r="J500"/>
  <c r="P501"/>
  <c r="R500"/>
  <c r="O500"/>
  <c r="AR185" i="25"/>
  <c r="AS186" s="1"/>
  <c r="AU196" i="27"/>
  <c r="AS205"/>
  <c r="P502"/>
  <c r="K508"/>
  <c r="I509"/>
  <c r="S508"/>
  <c r="Q509"/>
  <c r="S128" i="20"/>
  <c r="U128" s="1"/>
  <c r="E185" i="4"/>
  <c r="D185"/>
  <c r="M185"/>
  <c r="K185"/>
  <c r="L185"/>
  <c r="AF199" i="26"/>
  <c r="AE199"/>
  <c r="AG196" i="27"/>
  <c r="AF196"/>
  <c r="Z151"/>
  <c r="AB151"/>
  <c r="AD150"/>
  <c r="Y151"/>
  <c r="AA151" s="1"/>
  <c r="AC151" s="1"/>
  <c r="X151"/>
  <c r="W152" s="1"/>
  <c r="U183" i="16"/>
  <c r="AK127" i="26"/>
  <c r="AL127" s="1"/>
  <c r="V182" i="16"/>
  <c r="O184"/>
  <c r="AM117" i="27"/>
  <c r="AI118"/>
  <c r="AH118"/>
  <c r="AJ118" s="1"/>
  <c r="AK119" s="1"/>
  <c r="R184" i="16"/>
  <c r="P184"/>
  <c r="AD126" i="24"/>
  <c r="AE127" s="1"/>
  <c r="AL124" i="25"/>
  <c r="AH125"/>
  <c r="AG125"/>
  <c r="AI125" s="1"/>
  <c r="AJ126" s="1"/>
  <c r="Q183" i="16"/>
  <c r="T183" s="1"/>
  <c r="Z127" i="24"/>
  <c r="AB127" s="1"/>
  <c r="AF126"/>
  <c r="AC127"/>
  <c r="Q127"/>
  <c r="U126"/>
  <c r="S126"/>
  <c r="T126" s="1"/>
  <c r="P127"/>
  <c r="F126"/>
  <c r="G126"/>
  <c r="K126" s="1"/>
  <c r="E185" i="16"/>
  <c r="R185" s="1"/>
  <c r="D185"/>
  <c r="L125" i="24"/>
  <c r="T203" i="27"/>
  <c r="U202"/>
  <c r="M203"/>
  <c r="S203"/>
  <c r="K204"/>
  <c r="L205" s="1"/>
  <c r="O204"/>
  <c r="T204" s="1"/>
  <c r="J204" i="26"/>
  <c r="L204" s="1"/>
  <c r="R203"/>
  <c r="N205"/>
  <c r="S205" s="1"/>
  <c r="T203"/>
  <c r="N204" i="25"/>
  <c r="P204"/>
  <c r="O205" s="1"/>
  <c r="R203"/>
  <c r="AE195"/>
  <c r="T202"/>
  <c r="S203"/>
  <c r="H204"/>
  <c r="J204" s="1"/>
  <c r="L203"/>
  <c r="I219"/>
  <c r="AK122" i="24"/>
  <c r="AM122" s="1"/>
  <c r="AN121"/>
  <c r="AP121" s="1"/>
  <c r="R129" i="20"/>
  <c r="S129" s="1"/>
  <c r="P130"/>
  <c r="T129"/>
  <c r="O130"/>
  <c r="J175" i="23"/>
  <c r="K175" s="1"/>
  <c r="M175" s="1"/>
  <c r="H176"/>
  <c r="I176"/>
  <c r="P177"/>
  <c r="F177"/>
  <c r="V107"/>
  <c r="R107"/>
  <c r="S107"/>
  <c r="T107" s="1"/>
  <c r="Y104" i="20"/>
  <c r="AB104" s="1"/>
  <c r="AC104"/>
  <c r="R103" i="14"/>
  <c r="T103" s="1"/>
  <c r="P104"/>
  <c r="R104" s="1"/>
  <c r="S105" s="1"/>
  <c r="Q104"/>
  <c r="L98" i="17"/>
  <c r="M124" i="20"/>
  <c r="G126"/>
  <c r="I125"/>
  <c r="N97" i="17"/>
  <c r="I183" i="16"/>
  <c r="L183" s="1"/>
  <c r="AK98"/>
  <c r="AM98" s="1"/>
  <c r="AF99"/>
  <c r="AG99"/>
  <c r="N182"/>
  <c r="H184"/>
  <c r="AD100"/>
  <c r="Z100"/>
  <c r="G184"/>
  <c r="M183"/>
  <c r="J184"/>
  <c r="AU185" i="17"/>
  <c r="AT185" s="1"/>
  <c r="AS186" s="1"/>
  <c r="AU186" s="1"/>
  <c r="AT186" s="1"/>
  <c r="AV114"/>
  <c r="AW115" s="1"/>
  <c r="AZ114"/>
  <c r="BA115" s="1"/>
  <c r="AP102"/>
  <c r="AR102" s="1"/>
  <c r="AM102"/>
  <c r="AQ102"/>
  <c r="AN103" s="1"/>
  <c r="AO103"/>
  <c r="AK103"/>
  <c r="AE97"/>
  <c r="AC98"/>
  <c r="U98"/>
  <c r="W98" s="1"/>
  <c r="Y98"/>
  <c r="J98"/>
  <c r="O98" s="1"/>
  <c r="Q98" s="1"/>
  <c r="V98"/>
  <c r="G99"/>
  <c r="I98"/>
  <c r="F216"/>
  <c r="C186" i="14"/>
  <c r="I185" i="4"/>
  <c r="O185"/>
  <c r="N185"/>
  <c r="P185"/>
  <c r="Q185"/>
  <c r="J185"/>
  <c r="H185"/>
  <c r="R185"/>
  <c r="B186"/>
  <c r="A187" i="1"/>
  <c r="AO210" i="26" l="1"/>
  <c r="AN210"/>
  <c r="AS210" s="1"/>
  <c r="R200" i="30"/>
  <c r="V200" s="1"/>
  <c r="N200"/>
  <c r="O200" s="1"/>
  <c r="M201"/>
  <c r="AP200" i="27"/>
  <c r="AO200"/>
  <c r="AT200" s="1"/>
  <c r="AN198" i="25"/>
  <c r="AS198" s="1"/>
  <c r="AO198"/>
  <c r="P199" i="30"/>
  <c r="P200" s="1"/>
  <c r="U200" s="1"/>
  <c r="AG366" i="27"/>
  <c r="AF366"/>
  <c r="W491" i="12"/>
  <c r="Y491" s="1"/>
  <c r="Z491" s="1"/>
  <c r="W422" i="30"/>
  <c r="X422" s="1"/>
  <c r="V423"/>
  <c r="N491" i="12"/>
  <c r="P491" s="1"/>
  <c r="Q491" s="1"/>
  <c r="AF491"/>
  <c r="AH491" s="1"/>
  <c r="AI491" s="1"/>
  <c r="K499" i="30"/>
  <c r="J496"/>
  <c r="F496"/>
  <c r="F495"/>
  <c r="T499"/>
  <c r="S496"/>
  <c r="G186" i="4"/>
  <c r="F186"/>
  <c r="E496" i="20"/>
  <c r="D496"/>
  <c r="AO496" i="26"/>
  <c r="F496"/>
  <c r="K496" s="1"/>
  <c r="AF496"/>
  <c r="AE496"/>
  <c r="N496"/>
  <c r="S496" s="1"/>
  <c r="X496" i="24"/>
  <c r="D496"/>
  <c r="AH496"/>
  <c r="N496"/>
  <c r="D496" i="16"/>
  <c r="E496"/>
  <c r="AO496" i="25"/>
  <c r="AF496"/>
  <c r="F496"/>
  <c r="K496" s="1"/>
  <c r="D497" i="12"/>
  <c r="S496" s="1"/>
  <c r="D496"/>
  <c r="J496" s="1"/>
  <c r="D498"/>
  <c r="AB496" s="1"/>
  <c r="AG506" i="9"/>
  <c r="AG495"/>
  <c r="AP495" i="27"/>
  <c r="AO495"/>
  <c r="AT495" s="1"/>
  <c r="G495"/>
  <c r="L495" s="1"/>
  <c r="O495"/>
  <c r="T495" s="1"/>
  <c r="B497" i="12"/>
  <c r="B497" i="27"/>
  <c r="B497" i="26"/>
  <c r="D497" s="1"/>
  <c r="B497" i="14"/>
  <c r="C497" s="1"/>
  <c r="B497" i="16"/>
  <c r="B497" i="4"/>
  <c r="B497" i="24"/>
  <c r="B497" i="9"/>
  <c r="B497" i="25"/>
  <c r="D497" s="1"/>
  <c r="B497" i="23"/>
  <c r="D497" s="1"/>
  <c r="B497" i="20"/>
  <c r="B497" i="17"/>
  <c r="D497" s="1"/>
  <c r="AE496" i="25"/>
  <c r="M496" i="4"/>
  <c r="G496"/>
  <c r="F496"/>
  <c r="E496"/>
  <c r="Q496"/>
  <c r="O496"/>
  <c r="L496"/>
  <c r="I496"/>
  <c r="D496"/>
  <c r="P496"/>
  <c r="H496"/>
  <c r="R496"/>
  <c r="J496"/>
  <c r="K496"/>
  <c r="N496"/>
  <c r="E496" i="27"/>
  <c r="D496"/>
  <c r="AO496" i="9"/>
  <c r="E496"/>
  <c r="R506" s="1"/>
  <c r="E497"/>
  <c r="AH506" s="1"/>
  <c r="E495"/>
  <c r="Y495"/>
  <c r="I495"/>
  <c r="Y498"/>
  <c r="I506"/>
  <c r="Q495"/>
  <c r="Q506"/>
  <c r="D499" i="1"/>
  <c r="B498" i="30"/>
  <c r="AN496" i="25"/>
  <c r="AS496" s="1"/>
  <c r="AN496" i="26"/>
  <c r="AS496" s="1"/>
  <c r="AU117" i="9"/>
  <c r="AS117"/>
  <c r="AR117"/>
  <c r="AR200" i="26"/>
  <c r="AT200" s="1"/>
  <c r="O501"/>
  <c r="R501"/>
  <c r="P502"/>
  <c r="H502"/>
  <c r="J501"/>
  <c r="AT185" i="25"/>
  <c r="AU197" i="27"/>
  <c r="AS206"/>
  <c r="Q510"/>
  <c r="S510" s="1"/>
  <c r="S509"/>
  <c r="I510"/>
  <c r="K510" s="1"/>
  <c r="K509"/>
  <c r="P503"/>
  <c r="E186" i="4"/>
  <c r="D186"/>
  <c r="L186"/>
  <c r="M186"/>
  <c r="K186"/>
  <c r="AF197" i="27"/>
  <c r="AG197"/>
  <c r="AE200" i="26"/>
  <c r="AF200"/>
  <c r="Y152" i="27"/>
  <c r="AA152" s="1"/>
  <c r="AD151"/>
  <c r="Z152"/>
  <c r="AB152"/>
  <c r="X152"/>
  <c r="W153" s="1"/>
  <c r="AB153" s="1"/>
  <c r="AG128" i="26"/>
  <c r="AI128" s="1"/>
  <c r="AK128" s="1"/>
  <c r="AL128" s="1"/>
  <c r="AH128"/>
  <c r="AL122" i="24"/>
  <c r="AK123" s="1"/>
  <c r="AM123" s="1"/>
  <c r="V183" i="16"/>
  <c r="P185"/>
  <c r="U184"/>
  <c r="AL118" i="27"/>
  <c r="AK125" i="25"/>
  <c r="Q184" i="16"/>
  <c r="T184" s="1"/>
  <c r="I126" i="24"/>
  <c r="R127"/>
  <c r="AD127"/>
  <c r="AF127" s="1"/>
  <c r="AA128"/>
  <c r="V126"/>
  <c r="U127"/>
  <c r="S127"/>
  <c r="O185" i="16"/>
  <c r="H126" i="24"/>
  <c r="E186" i="16"/>
  <c r="O186" s="1"/>
  <c r="D186"/>
  <c r="U203" i="27"/>
  <c r="M204"/>
  <c r="O205"/>
  <c r="K205"/>
  <c r="M205" s="1"/>
  <c r="S204"/>
  <c r="N206" i="26"/>
  <c r="S206" s="1"/>
  <c r="R204"/>
  <c r="J205"/>
  <c r="L205" s="1"/>
  <c r="T204"/>
  <c r="P205" i="25"/>
  <c r="O206" s="1"/>
  <c r="R204"/>
  <c r="N205"/>
  <c r="S205" s="1"/>
  <c r="AE196"/>
  <c r="T203"/>
  <c r="S204"/>
  <c r="H205"/>
  <c r="J205" s="1"/>
  <c r="K205"/>
  <c r="L204"/>
  <c r="I220"/>
  <c r="AO122" i="24"/>
  <c r="L176" i="23"/>
  <c r="Q130" i="20"/>
  <c r="R130" s="1"/>
  <c r="S130" s="1"/>
  <c r="U129"/>
  <c r="O131"/>
  <c r="T130"/>
  <c r="G177" i="23"/>
  <c r="J176"/>
  <c r="K176" s="1"/>
  <c r="U107"/>
  <c r="W107" s="1"/>
  <c r="Q108"/>
  <c r="X105" i="20"/>
  <c r="Z105" s="1"/>
  <c r="AA105" s="1"/>
  <c r="AD104"/>
  <c r="S104" i="14"/>
  <c r="T104" s="1"/>
  <c r="O105"/>
  <c r="M106" s="1"/>
  <c r="N106" s="1"/>
  <c r="Q105"/>
  <c r="L125" i="20"/>
  <c r="J125"/>
  <c r="K125" s="1"/>
  <c r="H126"/>
  <c r="W127" s="1"/>
  <c r="I184" i="16"/>
  <c r="L184" s="1"/>
  <c r="M184"/>
  <c r="AI99"/>
  <c r="AL99"/>
  <c r="AH99"/>
  <c r="Y101"/>
  <c r="AA101" s="1"/>
  <c r="AC100"/>
  <c r="AE100" s="1"/>
  <c r="X101"/>
  <c r="G185"/>
  <c r="N183"/>
  <c r="H185"/>
  <c r="J185"/>
  <c r="AS187" i="17"/>
  <c r="AU187" s="1"/>
  <c r="AT187" s="1"/>
  <c r="BB114"/>
  <c r="BD114" s="1"/>
  <c r="AX114"/>
  <c r="AJ103"/>
  <c r="AL103" s="1"/>
  <c r="AQ103" s="1"/>
  <c r="AI104"/>
  <c r="AH104" s="1"/>
  <c r="AG105" s="1"/>
  <c r="K98"/>
  <c r="M98" s="1"/>
  <c r="N98" s="1"/>
  <c r="S98"/>
  <c r="P99"/>
  <c r="X98"/>
  <c r="Z98" s="1"/>
  <c r="AE98" s="1"/>
  <c r="T99"/>
  <c r="AB98"/>
  <c r="AD98" s="1"/>
  <c r="H99"/>
  <c r="F217"/>
  <c r="C187" i="14"/>
  <c r="B187" i="4"/>
  <c r="H186"/>
  <c r="J186"/>
  <c r="R186"/>
  <c r="P186"/>
  <c r="Q186"/>
  <c r="N186"/>
  <c r="I186"/>
  <c r="O186"/>
  <c r="A188" i="1"/>
  <c r="AN199" i="25" l="1"/>
  <c r="AS199" s="1"/>
  <c r="AO199"/>
  <c r="N201" i="30"/>
  <c r="O201" s="1"/>
  <c r="M202"/>
  <c r="W200"/>
  <c r="X200" s="1"/>
  <c r="V201"/>
  <c r="AO211" i="26"/>
  <c r="AN211"/>
  <c r="P201" i="30"/>
  <c r="AO201" i="27"/>
  <c r="AT201" s="1"/>
  <c r="AP201"/>
  <c r="X199" i="30"/>
  <c r="Y199" s="1"/>
  <c r="W423"/>
  <c r="X423" s="1"/>
  <c r="V424"/>
  <c r="AG367" i="27"/>
  <c r="AF367"/>
  <c r="G496" i="30"/>
  <c r="G495"/>
  <c r="J499"/>
  <c r="K496"/>
  <c r="S499"/>
  <c r="T496"/>
  <c r="G187" i="4"/>
  <c r="F187"/>
  <c r="B498" i="12"/>
  <c r="B498" i="9"/>
  <c r="B498" i="25"/>
  <c r="D498" s="1"/>
  <c r="B498" i="14"/>
  <c r="C498" s="1"/>
  <c r="B498" i="16"/>
  <c r="B498" i="17"/>
  <c r="D498" s="1"/>
  <c r="B498" i="24"/>
  <c r="B498" i="27"/>
  <c r="B498" i="26"/>
  <c r="D498" s="1"/>
  <c r="B498" i="23"/>
  <c r="D498" s="1"/>
  <c r="B498" i="20"/>
  <c r="B498" i="4"/>
  <c r="J495" i="9"/>
  <c r="Z498"/>
  <c r="J506"/>
  <c r="AP496" i="27"/>
  <c r="AO496"/>
  <c r="G496"/>
  <c r="L496" s="1"/>
  <c r="O496"/>
  <c r="T496" s="1"/>
  <c r="AO497" i="9"/>
  <c r="F497"/>
  <c r="AI506" s="1"/>
  <c r="F495"/>
  <c r="F496"/>
  <c r="S506" s="1"/>
  <c r="D497" i="4"/>
  <c r="G497"/>
  <c r="F497"/>
  <c r="E497"/>
  <c r="P497"/>
  <c r="N497"/>
  <c r="R497"/>
  <c r="Q497"/>
  <c r="I497"/>
  <c r="K497"/>
  <c r="J497"/>
  <c r="O497"/>
  <c r="L497"/>
  <c r="H497"/>
  <c r="M497"/>
  <c r="D497" i="27"/>
  <c r="E497"/>
  <c r="AH495" i="9"/>
  <c r="AI495" s="1"/>
  <c r="AE497" i="25"/>
  <c r="AN497" i="26"/>
  <c r="AS497" s="1"/>
  <c r="B499" i="30"/>
  <c r="D500" i="1"/>
  <c r="R495" i="9"/>
  <c r="S495" s="1"/>
  <c r="Z495"/>
  <c r="D497" i="20"/>
  <c r="E497"/>
  <c r="AF497" i="25"/>
  <c r="AO497"/>
  <c r="F497"/>
  <c r="X497" i="24"/>
  <c r="D497"/>
  <c r="AH497"/>
  <c r="N497"/>
  <c r="D497" i="16"/>
  <c r="E497"/>
  <c r="F497" i="26"/>
  <c r="K497" s="1"/>
  <c r="AF497"/>
  <c r="AO497"/>
  <c r="AN498" s="1"/>
  <c r="AS498" s="1"/>
  <c r="AE497"/>
  <c r="AJ497" s="1"/>
  <c r="N497"/>
  <c r="S497" s="1"/>
  <c r="E496" i="12"/>
  <c r="K496" s="1"/>
  <c r="E498"/>
  <c r="AC496" s="1"/>
  <c r="E497"/>
  <c r="T496" s="1"/>
  <c r="AN497" i="25"/>
  <c r="AS497" s="1"/>
  <c r="AQ118" i="9"/>
  <c r="AT117"/>
  <c r="AV117" s="1"/>
  <c r="AR201" i="26"/>
  <c r="AT201" s="1"/>
  <c r="J502"/>
  <c r="H503"/>
  <c r="O502"/>
  <c r="P503"/>
  <c r="R502"/>
  <c r="AR186" i="25"/>
  <c r="AT186" s="1"/>
  <c r="AU198" i="27"/>
  <c r="AS207"/>
  <c r="P504"/>
  <c r="E187" i="4"/>
  <c r="D187"/>
  <c r="M187"/>
  <c r="K187"/>
  <c r="L187"/>
  <c r="AE201" i="26"/>
  <c r="AF201"/>
  <c r="AG198" i="27"/>
  <c r="AF198"/>
  <c r="AC152"/>
  <c r="AD152" s="1"/>
  <c r="AJ129" i="26"/>
  <c r="AH129"/>
  <c r="AG129"/>
  <c r="AI129" s="1"/>
  <c r="AJ130" s="1"/>
  <c r="AJ123" i="24"/>
  <c r="AL123" s="1"/>
  <c r="AN123" s="1"/>
  <c r="AN122"/>
  <c r="AO123" s="1"/>
  <c r="V184" i="16"/>
  <c r="U185"/>
  <c r="AH119" i="27"/>
  <c r="AJ119" s="1"/>
  <c r="AK120" s="1"/>
  <c r="AI119"/>
  <c r="AM118"/>
  <c r="Q185" i="16"/>
  <c r="T185" s="1"/>
  <c r="AL125" i="25"/>
  <c r="AG126"/>
  <c r="AI126" s="1"/>
  <c r="AJ127" s="1"/>
  <c r="AH126"/>
  <c r="P186" i="16"/>
  <c r="R186"/>
  <c r="T127" i="24"/>
  <c r="V127" s="1"/>
  <c r="AE128"/>
  <c r="AC128"/>
  <c r="Z128"/>
  <c r="AB128" s="1"/>
  <c r="Q128"/>
  <c r="J126"/>
  <c r="L126" s="1"/>
  <c r="G127"/>
  <c r="F127"/>
  <c r="E187" i="16"/>
  <c r="R187" s="1"/>
  <c r="D187"/>
  <c r="T205" i="27"/>
  <c r="U204"/>
  <c r="S205"/>
  <c r="K206"/>
  <c r="L207" s="1"/>
  <c r="O206"/>
  <c r="T206" s="1"/>
  <c r="N207" i="26"/>
  <c r="J206"/>
  <c r="L206" s="1"/>
  <c r="R205"/>
  <c r="T205" s="1"/>
  <c r="P206" i="25"/>
  <c r="O207" s="1"/>
  <c r="R205"/>
  <c r="N206"/>
  <c r="AE197"/>
  <c r="H206"/>
  <c r="J206" s="1"/>
  <c r="K206"/>
  <c r="T204"/>
  <c r="L205"/>
  <c r="I221"/>
  <c r="M176" i="23"/>
  <c r="P131" i="20"/>
  <c r="O132" s="1"/>
  <c r="U130"/>
  <c r="H177" i="23"/>
  <c r="P178"/>
  <c r="I177"/>
  <c r="L177"/>
  <c r="F178"/>
  <c r="S108"/>
  <c r="T108" s="1"/>
  <c r="V108"/>
  <c r="R108"/>
  <c r="Y105" i="20"/>
  <c r="AB105" s="1"/>
  <c r="AC105"/>
  <c r="P105" i="14"/>
  <c r="R105" s="1"/>
  <c r="S106" s="1"/>
  <c r="M185" i="16"/>
  <c r="M125" i="20"/>
  <c r="G127"/>
  <c r="I126"/>
  <c r="N184" i="16"/>
  <c r="AG100"/>
  <c r="AF100"/>
  <c r="AK99"/>
  <c r="AM99" s="1"/>
  <c r="Z101"/>
  <c r="AD101"/>
  <c r="G186"/>
  <c r="H186"/>
  <c r="I185"/>
  <c r="L185" s="1"/>
  <c r="J186"/>
  <c r="L99" i="17"/>
  <c r="AN104"/>
  <c r="AS188"/>
  <c r="AY114"/>
  <c r="BC114"/>
  <c r="AP103"/>
  <c r="AR103" s="1"/>
  <c r="AM103"/>
  <c r="AO104"/>
  <c r="AK104"/>
  <c r="AA98"/>
  <c r="R98"/>
  <c r="AF98"/>
  <c r="J99"/>
  <c r="K99" s="1"/>
  <c r="V99"/>
  <c r="U99"/>
  <c r="W99" s="1"/>
  <c r="Y99"/>
  <c r="AC99"/>
  <c r="G100"/>
  <c r="I99"/>
  <c r="F218"/>
  <c r="C188" i="14"/>
  <c r="B188" i="4"/>
  <c r="P187"/>
  <c r="I187"/>
  <c r="Q187"/>
  <c r="H187"/>
  <c r="J187"/>
  <c r="R187"/>
  <c r="N187"/>
  <c r="O187"/>
  <c r="A189" i="1"/>
  <c r="Y200" i="30" l="1"/>
  <c r="W201"/>
  <c r="X201" s="1"/>
  <c r="V202"/>
  <c r="M203"/>
  <c r="N202"/>
  <c r="O202" s="1"/>
  <c r="P202" s="1"/>
  <c r="AO200" i="25"/>
  <c r="AN200"/>
  <c r="AP202" i="27"/>
  <c r="AO202"/>
  <c r="AT202" s="1"/>
  <c r="AO212" i="26"/>
  <c r="AN212"/>
  <c r="AS212" s="1"/>
  <c r="AE498"/>
  <c r="AJ498" s="1"/>
  <c r="AA495" i="9"/>
  <c r="W424" i="30"/>
  <c r="V425"/>
  <c r="K495" i="9"/>
  <c r="AG368" i="27"/>
  <c r="AF368"/>
  <c r="O497" i="30"/>
  <c r="L499"/>
  <c r="L496"/>
  <c r="D500"/>
  <c r="D499"/>
  <c r="U499"/>
  <c r="U496"/>
  <c r="B499" i="12"/>
  <c r="B499" i="27"/>
  <c r="B499" i="26"/>
  <c r="D499" s="1"/>
  <c r="B499" i="14"/>
  <c r="C499" s="1"/>
  <c r="B499" i="16"/>
  <c r="B499" i="17"/>
  <c r="D499" s="1"/>
  <c r="B499" i="24"/>
  <c r="B499" i="9"/>
  <c r="B499" i="25"/>
  <c r="D499" s="1"/>
  <c r="B499" i="23"/>
  <c r="D499" s="1"/>
  <c r="B499" i="20"/>
  <c r="B499" i="4"/>
  <c r="K506" i="9"/>
  <c r="AA498"/>
  <c r="E498" i="20"/>
  <c r="D498"/>
  <c r="F498" i="26"/>
  <c r="K498" s="1"/>
  <c r="AO498"/>
  <c r="AF498"/>
  <c r="N498"/>
  <c r="S498" s="1"/>
  <c r="AH498" i="24"/>
  <c r="N498"/>
  <c r="X498"/>
  <c r="D498"/>
  <c r="E498" i="16"/>
  <c r="D498"/>
  <c r="AN498" i="25"/>
  <c r="AS498" s="1"/>
  <c r="AO498"/>
  <c r="AE498"/>
  <c r="F498"/>
  <c r="K498" s="1"/>
  <c r="AF498"/>
  <c r="F498" i="12"/>
  <c r="AD496" s="1"/>
  <c r="F497"/>
  <c r="U496" s="1"/>
  <c r="F496"/>
  <c r="L496" s="1"/>
  <c r="G188" i="4"/>
  <c r="F188"/>
  <c r="S206" i="25"/>
  <c r="B500" i="30"/>
  <c r="D501" i="1"/>
  <c r="AP497" i="27"/>
  <c r="G497"/>
  <c r="L497" s="1"/>
  <c r="AO497"/>
  <c r="AT497" s="1"/>
  <c r="O497"/>
  <c r="T497" s="1"/>
  <c r="Q498" i="4"/>
  <c r="G498"/>
  <c r="F498"/>
  <c r="E498"/>
  <c r="O498"/>
  <c r="R498"/>
  <c r="I498"/>
  <c r="N498"/>
  <c r="K498"/>
  <c r="D498"/>
  <c r="J498"/>
  <c r="P498"/>
  <c r="H498"/>
  <c r="L498"/>
  <c r="M498"/>
  <c r="E498" i="27"/>
  <c r="D498"/>
  <c r="AO498" i="9"/>
  <c r="G497"/>
  <c r="AJ506" s="1"/>
  <c r="G495"/>
  <c r="AB495" s="1"/>
  <c r="AD495" s="1"/>
  <c r="AE495" s="1"/>
  <c r="G496"/>
  <c r="T506" s="1"/>
  <c r="AU118"/>
  <c r="AR118"/>
  <c r="AS118"/>
  <c r="AR202" i="26"/>
  <c r="P504"/>
  <c r="R503"/>
  <c r="O503"/>
  <c r="H504"/>
  <c r="J503"/>
  <c r="AR187" i="25"/>
  <c r="AT187" s="1"/>
  <c r="AU199" i="27"/>
  <c r="AS208"/>
  <c r="P505"/>
  <c r="E188" i="4"/>
  <c r="D188"/>
  <c r="L188"/>
  <c r="M188"/>
  <c r="K188"/>
  <c r="AG199" i="27"/>
  <c r="AF199"/>
  <c r="AF202" i="26"/>
  <c r="AE202"/>
  <c r="X153" i="27"/>
  <c r="W154" s="1"/>
  <c r="Z153"/>
  <c r="Y153"/>
  <c r="AA153" s="1"/>
  <c r="AC153" s="1"/>
  <c r="AD153" s="1"/>
  <c r="AK129" i="26"/>
  <c r="AG130" s="1"/>
  <c r="AI130" s="1"/>
  <c r="AK126" i="25"/>
  <c r="AH127" s="1"/>
  <c r="AP122" i="24"/>
  <c r="AP123" s="1"/>
  <c r="AJ124"/>
  <c r="AK124"/>
  <c r="AM124" s="1"/>
  <c r="V185" i="16"/>
  <c r="U186"/>
  <c r="P187"/>
  <c r="Q186"/>
  <c r="T186" s="1"/>
  <c r="U128" i="24"/>
  <c r="AL119" i="27"/>
  <c r="AD128" i="24"/>
  <c r="AF128" s="1"/>
  <c r="AA129"/>
  <c r="S128"/>
  <c r="P128"/>
  <c r="R128" s="1"/>
  <c r="O187" i="16"/>
  <c r="H127" i="24"/>
  <c r="I127"/>
  <c r="K127"/>
  <c r="E188" i="16"/>
  <c r="O188" s="1"/>
  <c r="D188"/>
  <c r="U205" i="27"/>
  <c r="M206"/>
  <c r="O207"/>
  <c r="K207"/>
  <c r="L208" s="1"/>
  <c r="S206"/>
  <c r="R206" i="26"/>
  <c r="T206" s="1"/>
  <c r="J207"/>
  <c r="L207" s="1"/>
  <c r="N208"/>
  <c r="S208" s="1"/>
  <c r="P207" i="25"/>
  <c r="O208" s="1"/>
  <c r="R206"/>
  <c r="N207"/>
  <c r="AE198"/>
  <c r="T205"/>
  <c r="H207"/>
  <c r="J207" s="1"/>
  <c r="K208" s="1"/>
  <c r="L206"/>
  <c r="I222"/>
  <c r="T131" i="20"/>
  <c r="Q131"/>
  <c r="P132" s="1"/>
  <c r="J177" i="23"/>
  <c r="K177" s="1"/>
  <c r="M177" s="1"/>
  <c r="G178"/>
  <c r="H178" s="1"/>
  <c r="U108"/>
  <c r="W108" s="1"/>
  <c r="Q109"/>
  <c r="X106" i="20"/>
  <c r="Z106" s="1"/>
  <c r="AA106" s="1"/>
  <c r="AD105"/>
  <c r="O106" i="14"/>
  <c r="M107" s="1"/>
  <c r="N107" s="1"/>
  <c r="T105"/>
  <c r="Q106"/>
  <c r="L126" i="20"/>
  <c r="J126"/>
  <c r="K126" s="1"/>
  <c r="H127"/>
  <c r="W128" s="1"/>
  <c r="AI100" i="16"/>
  <c r="AL100"/>
  <c r="AH100"/>
  <c r="Y102"/>
  <c r="AA102" s="1"/>
  <c r="AC101"/>
  <c r="AE101" s="1"/>
  <c r="X102"/>
  <c r="G187"/>
  <c r="N185"/>
  <c r="M186"/>
  <c r="H187"/>
  <c r="J187"/>
  <c r="I186"/>
  <c r="L186" s="1"/>
  <c r="O99" i="17"/>
  <c r="Q99" s="1"/>
  <c r="S99" s="1"/>
  <c r="M99"/>
  <c r="N99" s="1"/>
  <c r="AU188"/>
  <c r="AT188" s="1"/>
  <c r="AS189" s="1"/>
  <c r="AZ115"/>
  <c r="AV115"/>
  <c r="AJ104"/>
  <c r="AL104" s="1"/>
  <c r="AQ104" s="1"/>
  <c r="AI105"/>
  <c r="AH105" s="1"/>
  <c r="AG106" s="1"/>
  <c r="T100"/>
  <c r="X99"/>
  <c r="Z99" s="1"/>
  <c r="AE99" s="1"/>
  <c r="AB99"/>
  <c r="AD99" s="1"/>
  <c r="AF99" s="1"/>
  <c r="H100"/>
  <c r="L100"/>
  <c r="F219"/>
  <c r="C189" i="14"/>
  <c r="B189" i="4"/>
  <c r="Q188"/>
  <c r="H188"/>
  <c r="P188"/>
  <c r="N188"/>
  <c r="J188"/>
  <c r="R188"/>
  <c r="O188"/>
  <c r="I188"/>
  <c r="A190" i="1"/>
  <c r="AN213" i="26" l="1"/>
  <c r="AS213" s="1"/>
  <c r="AO213"/>
  <c r="AO201" i="25"/>
  <c r="AN201"/>
  <c r="AS201" s="1"/>
  <c r="N203" i="30"/>
  <c r="O203" s="1"/>
  <c r="M204"/>
  <c r="P203"/>
  <c r="AO203" i="27"/>
  <c r="AT203" s="1"/>
  <c r="AP203"/>
  <c r="W202" i="30"/>
  <c r="X202" s="1"/>
  <c r="V203"/>
  <c r="Y201"/>
  <c r="Y202" s="1"/>
  <c r="X424"/>
  <c r="W425"/>
  <c r="V426"/>
  <c r="AF369" i="27"/>
  <c r="AG369"/>
  <c r="L495" i="9"/>
  <c r="N495" s="1"/>
  <c r="O495" s="1"/>
  <c r="T495"/>
  <c r="V495" s="1"/>
  <c r="W495" s="1"/>
  <c r="AJ495"/>
  <c r="AL495" s="1"/>
  <c r="AM495" s="1"/>
  <c r="K503" i="30"/>
  <c r="I500"/>
  <c r="E499"/>
  <c r="E500"/>
  <c r="T503"/>
  <c r="R500"/>
  <c r="O498"/>
  <c r="L506" i="9"/>
  <c r="AB498"/>
  <c r="B500" i="24"/>
  <c r="B500" i="9"/>
  <c r="B500" i="26"/>
  <c r="D500" s="1"/>
  <c r="B500" i="14"/>
  <c r="C500" s="1"/>
  <c r="B500" i="16"/>
  <c r="B500" i="17"/>
  <c r="D500" s="1"/>
  <c r="B500" i="12"/>
  <c r="B500" i="27"/>
  <c r="B500" i="25"/>
  <c r="D500" s="1"/>
  <c r="B500" i="23"/>
  <c r="D500" s="1"/>
  <c r="B500" i="20"/>
  <c r="B500" i="4"/>
  <c r="Q499"/>
  <c r="G499"/>
  <c r="F499"/>
  <c r="E499"/>
  <c r="J499"/>
  <c r="O499"/>
  <c r="H499"/>
  <c r="K499"/>
  <c r="M499"/>
  <c r="I499"/>
  <c r="N499"/>
  <c r="D499"/>
  <c r="L499"/>
  <c r="P499"/>
  <c r="R499"/>
  <c r="AO499" i="9"/>
  <c r="D501"/>
  <c r="AG499" s="1"/>
  <c r="D499"/>
  <c r="D500"/>
  <c r="Q499" s="1"/>
  <c r="D499" i="27"/>
  <c r="E499"/>
  <c r="G189" i="4"/>
  <c r="F189"/>
  <c r="AT202" i="26"/>
  <c r="AS203"/>
  <c r="AP498" i="27"/>
  <c r="G498"/>
  <c r="L498" s="1"/>
  <c r="AO498"/>
  <c r="AT498" s="1"/>
  <c r="O498"/>
  <c r="T498" s="1"/>
  <c r="B501" i="30"/>
  <c r="D502" i="1"/>
  <c r="D499" i="20"/>
  <c r="E499"/>
  <c r="F499" i="25"/>
  <c r="AE499"/>
  <c r="AN499"/>
  <c r="AS499" s="1"/>
  <c r="AF499"/>
  <c r="AO499"/>
  <c r="AH499" i="24"/>
  <c r="N499"/>
  <c r="X499"/>
  <c r="D499"/>
  <c r="E499" i="16"/>
  <c r="D499"/>
  <c r="AN499" i="26"/>
  <c r="AS499" s="1"/>
  <c r="F499"/>
  <c r="K499" s="1"/>
  <c r="AE499"/>
  <c r="AO499"/>
  <c r="AF499"/>
  <c r="N499"/>
  <c r="S499" s="1"/>
  <c r="G498" i="12"/>
  <c r="AE496" s="1"/>
  <c r="G497"/>
  <c r="V496" s="1"/>
  <c r="G496"/>
  <c r="M496" s="1"/>
  <c r="AT118" i="9"/>
  <c r="AV118" s="1"/>
  <c r="AQ119"/>
  <c r="AR203" i="26"/>
  <c r="H505"/>
  <c r="J504"/>
  <c r="P505"/>
  <c r="R504"/>
  <c r="S207"/>
  <c r="O504"/>
  <c r="AR188" i="25"/>
  <c r="AS189" s="1"/>
  <c r="AU200" i="27"/>
  <c r="AS209"/>
  <c r="P506"/>
  <c r="E189" i="4"/>
  <c r="D189"/>
  <c r="M189"/>
  <c r="K189"/>
  <c r="L189"/>
  <c r="AF203" i="26"/>
  <c r="AE203"/>
  <c r="AF200" i="27"/>
  <c r="AG200"/>
  <c r="AB154"/>
  <c r="Y154"/>
  <c r="AA154" s="1"/>
  <c r="X154"/>
  <c r="W155" s="1"/>
  <c r="Z154"/>
  <c r="AH130" i="26"/>
  <c r="AL129"/>
  <c r="AG127" i="25"/>
  <c r="AI127" s="1"/>
  <c r="AJ128" s="1"/>
  <c r="AL126"/>
  <c r="AO124" i="24"/>
  <c r="AL124"/>
  <c r="AJ125" s="1"/>
  <c r="P188" i="16"/>
  <c r="AJ131" i="26"/>
  <c r="AK130"/>
  <c r="V186" i="16"/>
  <c r="U187"/>
  <c r="Q187"/>
  <c r="T187" s="1"/>
  <c r="AM119" i="27"/>
  <c r="AH120"/>
  <c r="AJ120" s="1"/>
  <c r="AK121" s="1"/>
  <c r="AI120"/>
  <c r="Z129" i="24"/>
  <c r="AB129" s="1"/>
  <c r="AE129"/>
  <c r="AC129"/>
  <c r="Q129"/>
  <c r="T128"/>
  <c r="V128" s="1"/>
  <c r="R188" i="16"/>
  <c r="G128" i="24"/>
  <c r="F128"/>
  <c r="J127"/>
  <c r="L127" s="1"/>
  <c r="E189" i="16"/>
  <c r="D189"/>
  <c r="T207" i="27"/>
  <c r="U206"/>
  <c r="M207"/>
  <c r="S207"/>
  <c r="K208"/>
  <c r="L209" s="1"/>
  <c r="O208"/>
  <c r="T208" s="1"/>
  <c r="J208" i="26"/>
  <c r="L208" s="1"/>
  <c r="R207"/>
  <c r="T207" s="1"/>
  <c r="N209"/>
  <c r="S209" s="1"/>
  <c r="P208" i="25"/>
  <c r="O209" s="1"/>
  <c r="R207"/>
  <c r="N208"/>
  <c r="AE199"/>
  <c r="T206"/>
  <c r="S207"/>
  <c r="H208"/>
  <c r="J208" s="1"/>
  <c r="L207"/>
  <c r="I223"/>
  <c r="O133" i="20"/>
  <c r="Q132"/>
  <c r="P133" s="1"/>
  <c r="O134" s="1"/>
  <c r="R131"/>
  <c r="G179" i="23"/>
  <c r="F179"/>
  <c r="L178"/>
  <c r="I178"/>
  <c r="J178" s="1"/>
  <c r="P179"/>
  <c r="V109"/>
  <c r="R109"/>
  <c r="S109"/>
  <c r="T109" s="1"/>
  <c r="Y106" i="20"/>
  <c r="AB106" s="1"/>
  <c r="AC106"/>
  <c r="I127"/>
  <c r="H128" s="1"/>
  <c r="W129" s="1"/>
  <c r="P106" i="14"/>
  <c r="R106" s="1"/>
  <c r="T106" s="1"/>
  <c r="P100" i="17"/>
  <c r="M126" i="20"/>
  <c r="G128"/>
  <c r="AF101" i="16"/>
  <c r="AK100"/>
  <c r="AM100" s="1"/>
  <c r="AG101"/>
  <c r="AD102"/>
  <c r="Z102"/>
  <c r="G188"/>
  <c r="I187"/>
  <c r="L187" s="1"/>
  <c r="N186"/>
  <c r="H188"/>
  <c r="J188"/>
  <c r="R99" i="17"/>
  <c r="AN105"/>
  <c r="AU189"/>
  <c r="AT189" s="1"/>
  <c r="AS190" s="1"/>
  <c r="AU190" s="1"/>
  <c r="AT190" s="1"/>
  <c r="BB115"/>
  <c r="BD115" s="1"/>
  <c r="BA116"/>
  <c r="AX115"/>
  <c r="AW116"/>
  <c r="AP104"/>
  <c r="AR104" s="1"/>
  <c r="AM104"/>
  <c r="AO105"/>
  <c r="AK105"/>
  <c r="AA99"/>
  <c r="J100"/>
  <c r="K100" s="1"/>
  <c r="M100" s="1"/>
  <c r="V100"/>
  <c r="U100"/>
  <c r="W100" s="1"/>
  <c r="Y100"/>
  <c r="AC100"/>
  <c r="G101"/>
  <c r="I100"/>
  <c r="F220"/>
  <c r="C190" i="14"/>
  <c r="B190" i="4"/>
  <c r="H189"/>
  <c r="O189"/>
  <c r="N189"/>
  <c r="R189"/>
  <c r="J189"/>
  <c r="Q189"/>
  <c r="I189"/>
  <c r="P189"/>
  <c r="A191" i="1"/>
  <c r="M205" i="30" l="1"/>
  <c r="N204"/>
  <c r="O204" s="1"/>
  <c r="AO214" i="26"/>
  <c r="AN214"/>
  <c r="AS214" s="1"/>
  <c r="V204" i="30"/>
  <c r="W203"/>
  <c r="X203" s="1"/>
  <c r="AO204" i="27"/>
  <c r="AT204" s="1"/>
  <c r="AP204"/>
  <c r="P204" i="30"/>
  <c r="AO202" i="25"/>
  <c r="AN202"/>
  <c r="X425" i="30"/>
  <c r="AF370" i="27"/>
  <c r="AG370"/>
  <c r="W426" i="30"/>
  <c r="V427"/>
  <c r="AT203" i="26"/>
  <c r="F500" i="30"/>
  <c r="F499"/>
  <c r="X499"/>
  <c r="I503"/>
  <c r="J500"/>
  <c r="R503"/>
  <c r="S500"/>
  <c r="B502"/>
  <c r="D503" i="1"/>
  <c r="AP499" i="27"/>
  <c r="G499"/>
  <c r="L499" s="1"/>
  <c r="AO499"/>
  <c r="AT499" s="1"/>
  <c r="O499"/>
  <c r="T499" s="1"/>
  <c r="Y499" i="9"/>
  <c r="I499"/>
  <c r="Y502"/>
  <c r="D500" i="4"/>
  <c r="G500"/>
  <c r="F500"/>
  <c r="E500"/>
  <c r="R500"/>
  <c r="J500"/>
  <c r="Q500"/>
  <c r="O500"/>
  <c r="K500"/>
  <c r="H500"/>
  <c r="L500"/>
  <c r="I500"/>
  <c r="N500"/>
  <c r="P500"/>
  <c r="M500"/>
  <c r="D500" i="27"/>
  <c r="E500"/>
  <c r="AO500" i="9"/>
  <c r="E500"/>
  <c r="E501"/>
  <c r="AH499" s="1"/>
  <c r="E499"/>
  <c r="Z502" s="1"/>
  <c r="G190" i="4"/>
  <c r="F190"/>
  <c r="B501" i="12"/>
  <c r="B501" i="27"/>
  <c r="B501" i="25"/>
  <c r="D501" s="1"/>
  <c r="B501" i="14"/>
  <c r="C501" s="1"/>
  <c r="B501" i="16"/>
  <c r="B501" i="17"/>
  <c r="D501" s="1"/>
  <c r="B501" i="24"/>
  <c r="B501" i="9"/>
  <c r="B501" i="26"/>
  <c r="D501" s="1"/>
  <c r="B501" i="23"/>
  <c r="D501" s="1"/>
  <c r="B501" i="20"/>
  <c r="B501" i="4"/>
  <c r="R499" i="9"/>
  <c r="E500" i="20"/>
  <c r="D500"/>
  <c r="AO500" i="25"/>
  <c r="AE500"/>
  <c r="AN500"/>
  <c r="F500"/>
  <c r="K500" s="1"/>
  <c r="AF500"/>
  <c r="H498" i="12"/>
  <c r="AF496" s="1"/>
  <c r="AH496" s="1"/>
  <c r="AI496" s="1"/>
  <c r="H497"/>
  <c r="W496" s="1"/>
  <c r="Y496" s="1"/>
  <c r="Z496" s="1"/>
  <c r="H496"/>
  <c r="N496" s="1"/>
  <c r="P496" s="1"/>
  <c r="Q496" s="1"/>
  <c r="D500" i="16"/>
  <c r="E500"/>
  <c r="AE500" i="26"/>
  <c r="F500"/>
  <c r="K500" s="1"/>
  <c r="AN500"/>
  <c r="AO500"/>
  <c r="AN501" s="1"/>
  <c r="AS501" s="1"/>
  <c r="AF500"/>
  <c r="N500"/>
  <c r="S500" s="1"/>
  <c r="X500" i="24"/>
  <c r="D500"/>
  <c r="AH500"/>
  <c r="N500"/>
  <c r="AU119" i="9"/>
  <c r="AS119"/>
  <c r="AR119"/>
  <c r="AR204" i="26"/>
  <c r="AT204" s="1"/>
  <c r="P506"/>
  <c r="R505"/>
  <c r="H506"/>
  <c r="J505"/>
  <c r="O505"/>
  <c r="AT188" i="25"/>
  <c r="AU201" i="27"/>
  <c r="AS210"/>
  <c r="P507"/>
  <c r="S131" i="20"/>
  <c r="U131" s="1"/>
  <c r="E190" i="4"/>
  <c r="D190"/>
  <c r="L190"/>
  <c r="M190"/>
  <c r="K190"/>
  <c r="AE204" i="26"/>
  <c r="AF204"/>
  <c r="AG201" i="27"/>
  <c r="AF201"/>
  <c r="AB155"/>
  <c r="AC154"/>
  <c r="AK127" i="25"/>
  <c r="AH128" s="1"/>
  <c r="AK125" i="24"/>
  <c r="AL125" s="1"/>
  <c r="AJ126" s="1"/>
  <c r="AN124"/>
  <c r="AP124" s="1"/>
  <c r="AL120" i="27"/>
  <c r="AH121" s="1"/>
  <c r="AJ121" s="1"/>
  <c r="U188" i="16"/>
  <c r="Q188"/>
  <c r="T188" s="1"/>
  <c r="AL130" i="26"/>
  <c r="AH131"/>
  <c r="AG131"/>
  <c r="AI131" s="1"/>
  <c r="AJ132" s="1"/>
  <c r="V187" i="16"/>
  <c r="P189"/>
  <c r="AD129" i="24"/>
  <c r="AF129" s="1"/>
  <c r="AA130"/>
  <c r="Z130"/>
  <c r="U129"/>
  <c r="S129"/>
  <c r="P129"/>
  <c r="R129" s="1"/>
  <c r="O189" i="16"/>
  <c r="R189"/>
  <c r="I128" i="24"/>
  <c r="K128"/>
  <c r="H128"/>
  <c r="E190" i="16"/>
  <c r="D190"/>
  <c r="U207" i="27"/>
  <c r="M208"/>
  <c r="O209"/>
  <c r="K209"/>
  <c r="L210" s="1"/>
  <c r="S208"/>
  <c r="M209"/>
  <c r="N210" i="26"/>
  <c r="S210" s="1"/>
  <c r="R208"/>
  <c r="T208" s="1"/>
  <c r="J209"/>
  <c r="L209" s="1"/>
  <c r="P209" i="25"/>
  <c r="O210" s="1"/>
  <c r="R208"/>
  <c r="N209"/>
  <c r="S209" s="1"/>
  <c r="AE200"/>
  <c r="T207"/>
  <c r="S208"/>
  <c r="H209"/>
  <c r="J209" s="1"/>
  <c r="K209"/>
  <c r="L208"/>
  <c r="I224"/>
  <c r="T132" i="20"/>
  <c r="Q133"/>
  <c r="R132"/>
  <c r="H179" i="23"/>
  <c r="G180" s="1"/>
  <c r="K178"/>
  <c r="M178" s="1"/>
  <c r="I179"/>
  <c r="F180"/>
  <c r="P180"/>
  <c r="U109"/>
  <c r="W109" s="1"/>
  <c r="Q110"/>
  <c r="J127" i="20"/>
  <c r="K127" s="1"/>
  <c r="X107"/>
  <c r="Z107" s="1"/>
  <c r="AA107" s="1"/>
  <c r="AD106"/>
  <c r="S107" i="14"/>
  <c r="Q107"/>
  <c r="O107"/>
  <c r="M108" s="1"/>
  <c r="N108" s="1"/>
  <c r="L127" i="20"/>
  <c r="G129"/>
  <c r="L128"/>
  <c r="I128"/>
  <c r="AI101" i="16"/>
  <c r="AL101"/>
  <c r="AH101"/>
  <c r="Y103"/>
  <c r="AA103" s="1"/>
  <c r="AC102"/>
  <c r="AE102" s="1"/>
  <c r="X103"/>
  <c r="G189"/>
  <c r="M188"/>
  <c r="M187"/>
  <c r="H189"/>
  <c r="I188"/>
  <c r="L188" s="1"/>
  <c r="J189"/>
  <c r="O100" i="17"/>
  <c r="Q100" s="1"/>
  <c r="S100" s="1"/>
  <c r="N100"/>
  <c r="AS191"/>
  <c r="AY115"/>
  <c r="AV116" s="1"/>
  <c r="BC115"/>
  <c r="AZ116" s="1"/>
  <c r="AJ105"/>
  <c r="AL105" s="1"/>
  <c r="AI106"/>
  <c r="AH106" s="1"/>
  <c r="AG107" s="1"/>
  <c r="R100"/>
  <c r="T101"/>
  <c r="AB100"/>
  <c r="AD100" s="1"/>
  <c r="X100"/>
  <c r="Z100" s="1"/>
  <c r="AA100" s="1"/>
  <c r="L101"/>
  <c r="H101"/>
  <c r="F221"/>
  <c r="C191" i="14"/>
  <c r="B191" i="4"/>
  <c r="I190"/>
  <c r="O190"/>
  <c r="P190"/>
  <c r="H190"/>
  <c r="N190"/>
  <c r="Q190"/>
  <c r="R190"/>
  <c r="J190"/>
  <c r="A192" i="1"/>
  <c r="V205" i="30" l="1"/>
  <c r="W204"/>
  <c r="X204" s="1"/>
  <c r="Y203"/>
  <c r="AO203" i="25"/>
  <c r="AN203"/>
  <c r="AP205" i="27"/>
  <c r="AO205"/>
  <c r="AT205" s="1"/>
  <c r="AO215" i="26"/>
  <c r="AN215"/>
  <c r="AS215" s="1"/>
  <c r="N205" i="30"/>
  <c r="O205" s="1"/>
  <c r="M206"/>
  <c r="X426"/>
  <c r="W427"/>
  <c r="V428"/>
  <c r="AF371" i="27"/>
  <c r="AG371"/>
  <c r="Z499" i="9"/>
  <c r="AE501" i="25"/>
  <c r="G499" i="30"/>
  <c r="G500"/>
  <c r="S503" s="1"/>
  <c r="U503"/>
  <c r="T500"/>
  <c r="O500"/>
  <c r="L503"/>
  <c r="K500"/>
  <c r="G191" i="4"/>
  <c r="F191"/>
  <c r="D501"/>
  <c r="G501"/>
  <c r="F501"/>
  <c r="E501"/>
  <c r="L501"/>
  <c r="O501"/>
  <c r="R501"/>
  <c r="M501"/>
  <c r="Q501"/>
  <c r="K501"/>
  <c r="H501"/>
  <c r="N501"/>
  <c r="J501"/>
  <c r="P501"/>
  <c r="I501"/>
  <c r="AO501" i="9"/>
  <c r="F501"/>
  <c r="F499"/>
  <c r="AA502" s="1"/>
  <c r="F500"/>
  <c r="S499" s="1"/>
  <c r="D501" i="27"/>
  <c r="E501"/>
  <c r="J499" i="9"/>
  <c r="K499" s="1"/>
  <c r="D504" i="1"/>
  <c r="B503" i="30"/>
  <c r="AI499" i="9"/>
  <c r="E501" i="20"/>
  <c r="D501"/>
  <c r="AE501" i="26"/>
  <c r="F501"/>
  <c r="K501" s="1"/>
  <c r="AO501"/>
  <c r="AF501"/>
  <c r="N501"/>
  <c r="S501" s="1"/>
  <c r="X501" i="24"/>
  <c r="D501"/>
  <c r="AH501"/>
  <c r="N501"/>
  <c r="E501" i="16"/>
  <c r="D501"/>
  <c r="F501" i="25"/>
  <c r="K501" s="1"/>
  <c r="AO501"/>
  <c r="AF501"/>
  <c r="AN501"/>
  <c r="AS501" s="1"/>
  <c r="D501" i="12"/>
  <c r="J501" s="1"/>
  <c r="D503"/>
  <c r="AB501" s="1"/>
  <c r="D502"/>
  <c r="S501" s="1"/>
  <c r="AP500" i="27"/>
  <c r="AO500"/>
  <c r="G500"/>
  <c r="L500" s="1"/>
  <c r="O500"/>
  <c r="T500" s="1"/>
  <c r="B502" i="12"/>
  <c r="B502" i="9"/>
  <c r="B502" i="25"/>
  <c r="D502" s="1"/>
  <c r="B502" i="20"/>
  <c r="B502" i="4"/>
  <c r="B502" i="24"/>
  <c r="B502" i="27"/>
  <c r="B502" i="26"/>
  <c r="D502" s="1"/>
  <c r="B502" i="23"/>
  <c r="D502" s="1"/>
  <c r="B502" i="14"/>
  <c r="C502" s="1"/>
  <c r="B502" i="16"/>
  <c r="B502" i="17"/>
  <c r="D502" s="1"/>
  <c r="AT119" i="9"/>
  <c r="AV119" s="1"/>
  <c r="AQ120"/>
  <c r="AR205" i="26"/>
  <c r="AT205" s="1"/>
  <c r="H507"/>
  <c r="J506"/>
  <c r="P507"/>
  <c r="R506"/>
  <c r="O506"/>
  <c r="AR189" i="25"/>
  <c r="AT189" s="1"/>
  <c r="AU202" i="27"/>
  <c r="AS211"/>
  <c r="P508"/>
  <c r="S132" i="20"/>
  <c r="U132" s="1"/>
  <c r="E191" i="4"/>
  <c r="D191"/>
  <c r="M191"/>
  <c r="K191"/>
  <c r="L191"/>
  <c r="AG202" i="27"/>
  <c r="AF202"/>
  <c r="AF205" i="26"/>
  <c r="AE205"/>
  <c r="Z155" i="27"/>
  <c r="Y155"/>
  <c r="AA155" s="1"/>
  <c r="AC155" s="1"/>
  <c r="AD154"/>
  <c r="X155"/>
  <c r="W156" s="1"/>
  <c r="AB156" s="1"/>
  <c r="AL127" i="25"/>
  <c r="AG128"/>
  <c r="AI128" s="1"/>
  <c r="AK128" s="1"/>
  <c r="AM125" i="24"/>
  <c r="AN125" s="1"/>
  <c r="AK126"/>
  <c r="AO125"/>
  <c r="AM120" i="27"/>
  <c r="AI121"/>
  <c r="Q189" i="16"/>
  <c r="T189" s="1"/>
  <c r="AK131" i="26"/>
  <c r="AH132" s="1"/>
  <c r="AK122" i="27"/>
  <c r="AL121"/>
  <c r="U189" i="16"/>
  <c r="O190"/>
  <c r="P190"/>
  <c r="AB130" i="24"/>
  <c r="AA131" s="1"/>
  <c r="AE130"/>
  <c r="AC130"/>
  <c r="Q130"/>
  <c r="T129"/>
  <c r="V129" s="1"/>
  <c r="P130"/>
  <c r="R130" s="1"/>
  <c r="R190" i="16"/>
  <c r="F129" i="24"/>
  <c r="G129"/>
  <c r="J128"/>
  <c r="L128" s="1"/>
  <c r="E191" i="16"/>
  <c r="D191"/>
  <c r="T209" i="27"/>
  <c r="U208"/>
  <c r="S209"/>
  <c r="K210"/>
  <c r="L211" s="1"/>
  <c r="O210"/>
  <c r="T210" s="1"/>
  <c r="J210" i="26"/>
  <c r="L210" s="1"/>
  <c r="R209"/>
  <c r="T209" s="1"/>
  <c r="N211"/>
  <c r="S211" s="1"/>
  <c r="N210" i="25"/>
  <c r="P210"/>
  <c r="O211" s="1"/>
  <c r="R209"/>
  <c r="AE201"/>
  <c r="H210"/>
  <c r="J210" s="1"/>
  <c r="T208"/>
  <c r="L209"/>
  <c r="I225"/>
  <c r="R133" i="20"/>
  <c r="S133" s="1"/>
  <c r="L179" i="23"/>
  <c r="P134" i="20"/>
  <c r="Q134" s="1"/>
  <c r="J179" i="23"/>
  <c r="K179" s="1"/>
  <c r="L180" s="1"/>
  <c r="M127" i="20"/>
  <c r="H180" i="23"/>
  <c r="I180"/>
  <c r="F181"/>
  <c r="P181"/>
  <c r="V110"/>
  <c r="R110"/>
  <c r="S110"/>
  <c r="T110" s="1"/>
  <c r="Y107" i="20"/>
  <c r="AB107" s="1"/>
  <c r="AC107"/>
  <c r="P107" i="14"/>
  <c r="R107" s="1"/>
  <c r="T107" s="1"/>
  <c r="P101" i="17"/>
  <c r="H129" i="20"/>
  <c r="W130" s="1"/>
  <c r="J128"/>
  <c r="K128" s="1"/>
  <c r="AG102" i="16"/>
  <c r="AF102"/>
  <c r="AK101"/>
  <c r="Z103"/>
  <c r="AD103"/>
  <c r="V188"/>
  <c r="G190"/>
  <c r="N187"/>
  <c r="N188" s="1"/>
  <c r="M189"/>
  <c r="I189"/>
  <c r="L189" s="1"/>
  <c r="H190"/>
  <c r="J190"/>
  <c r="AX116" i="17"/>
  <c r="AY116" s="1"/>
  <c r="AV117" s="1"/>
  <c r="AW117"/>
  <c r="BB116"/>
  <c r="BD116" s="1"/>
  <c r="BA117"/>
  <c r="AU191"/>
  <c r="AT191" s="1"/>
  <c r="AS192" s="1"/>
  <c r="AP105"/>
  <c r="AR105" s="1"/>
  <c r="J101"/>
  <c r="K101" s="1"/>
  <c r="M101" s="1"/>
  <c r="AQ105"/>
  <c r="AN106" s="1"/>
  <c r="AM105"/>
  <c r="AO106"/>
  <c r="AK106"/>
  <c r="AE100"/>
  <c r="V101"/>
  <c r="AF100"/>
  <c r="AC101"/>
  <c r="U101"/>
  <c r="W101" s="1"/>
  <c r="Y101"/>
  <c r="G102"/>
  <c r="I101"/>
  <c r="F222"/>
  <c r="C192" i="14"/>
  <c r="H191" i="4"/>
  <c r="P191"/>
  <c r="O191"/>
  <c r="I191"/>
  <c r="R191"/>
  <c r="J191"/>
  <c r="N191"/>
  <c r="Q191"/>
  <c r="B192"/>
  <c r="A193" i="1"/>
  <c r="N206" i="30" l="1"/>
  <c r="O206" s="1"/>
  <c r="M207"/>
  <c r="P205"/>
  <c r="P206" s="1"/>
  <c r="AN216" i="26"/>
  <c r="AS216" s="1"/>
  <c r="AO216"/>
  <c r="AP206" i="27"/>
  <c r="AO206"/>
  <c r="AT206" s="1"/>
  <c r="AO204" i="25"/>
  <c r="AN204"/>
  <c r="Y204" i="30"/>
  <c r="V206"/>
  <c r="W205"/>
  <c r="X205" s="1"/>
  <c r="AJ129" i="25"/>
  <c r="X427" i="30"/>
  <c r="AF372" i="27"/>
  <c r="AG372"/>
  <c r="V429" i="30"/>
  <c r="W428"/>
  <c r="X428" s="1"/>
  <c r="AA499" i="9"/>
  <c r="T133" i="20"/>
  <c r="J503" i="30"/>
  <c r="L500"/>
  <c r="D503"/>
  <c r="D504"/>
  <c r="O501"/>
  <c r="G192" i="4"/>
  <c r="F192"/>
  <c r="AO502" i="26"/>
  <c r="AF502"/>
  <c r="F502"/>
  <c r="K502" s="1"/>
  <c r="N502"/>
  <c r="S502" s="1"/>
  <c r="X502" i="24"/>
  <c r="D502"/>
  <c r="AH502"/>
  <c r="N502"/>
  <c r="D502" i="20"/>
  <c r="E502"/>
  <c r="AO502" i="9"/>
  <c r="G500"/>
  <c r="T499" s="1"/>
  <c r="V499" s="1"/>
  <c r="W499" s="1"/>
  <c r="G501"/>
  <c r="AJ499" s="1"/>
  <c r="AL499" s="1"/>
  <c r="AM499" s="1"/>
  <c r="G499"/>
  <c r="AB502" s="1"/>
  <c r="AE502" i="26"/>
  <c r="AJ502" s="1"/>
  <c r="D505" i="1"/>
  <c r="B504" i="30"/>
  <c r="AP501" i="27"/>
  <c r="AO501"/>
  <c r="AT501" s="1"/>
  <c r="G501"/>
  <c r="L501" s="1"/>
  <c r="O501"/>
  <c r="T501" s="1"/>
  <c r="E502" i="16"/>
  <c r="D502"/>
  <c r="D502" i="27"/>
  <c r="E502"/>
  <c r="Q502" i="4"/>
  <c r="G502"/>
  <c r="F502"/>
  <c r="E502"/>
  <c r="P502"/>
  <c r="J502"/>
  <c r="I502"/>
  <c r="N502"/>
  <c r="M502"/>
  <c r="R502"/>
  <c r="O502"/>
  <c r="H502"/>
  <c r="L502"/>
  <c r="K502"/>
  <c r="D502"/>
  <c r="AE502" i="25"/>
  <c r="F502"/>
  <c r="AO502"/>
  <c r="AF502"/>
  <c r="AN502"/>
  <c r="AS502" s="1"/>
  <c r="E503" i="12"/>
  <c r="AC501" s="1"/>
  <c r="E502"/>
  <c r="T501" s="1"/>
  <c r="E501"/>
  <c r="K501" s="1"/>
  <c r="AN502" i="26"/>
  <c r="AS502" s="1"/>
  <c r="B503" i="12"/>
  <c r="B503" i="27"/>
  <c r="B503" i="26"/>
  <c r="D503" s="1"/>
  <c r="B503" i="14"/>
  <c r="C503" s="1"/>
  <c r="B503" i="16"/>
  <c r="B503" i="4"/>
  <c r="B503" i="24"/>
  <c r="B503" i="9"/>
  <c r="B503" i="25"/>
  <c r="D503" s="1"/>
  <c r="B503" i="23"/>
  <c r="D503" s="1"/>
  <c r="B503" i="20"/>
  <c r="B503" i="17"/>
  <c r="D503" s="1"/>
  <c r="AU120" i="9"/>
  <c r="AS120"/>
  <c r="AR120"/>
  <c r="AR206" i="26"/>
  <c r="AT206" s="1"/>
  <c r="P508"/>
  <c r="R507"/>
  <c r="H508"/>
  <c r="J507"/>
  <c r="O507"/>
  <c r="AR190" i="25"/>
  <c r="AT190" s="1"/>
  <c r="S210"/>
  <c r="AU203" i="27"/>
  <c r="AS212"/>
  <c r="P509"/>
  <c r="E192" i="4"/>
  <c r="D192"/>
  <c r="L192"/>
  <c r="M192"/>
  <c r="K192"/>
  <c r="AF206" i="26"/>
  <c r="AE206"/>
  <c r="AG203" i="27"/>
  <c r="AF203"/>
  <c r="X156"/>
  <c r="W157" s="1"/>
  <c r="Z156"/>
  <c r="AD155"/>
  <c r="Y156"/>
  <c r="AA156" s="1"/>
  <c r="AC156" s="1"/>
  <c r="AG129" i="25"/>
  <c r="AI129" s="1"/>
  <c r="AK129" s="1"/>
  <c r="AM126" i="24"/>
  <c r="AP125"/>
  <c r="AO126"/>
  <c r="AL126"/>
  <c r="AK127" s="1"/>
  <c r="AD130"/>
  <c r="AF130" s="1"/>
  <c r="AL131" i="26"/>
  <c r="AG132"/>
  <c r="AI132" s="1"/>
  <c r="AJ133" s="1"/>
  <c r="U190" i="16"/>
  <c r="Q190"/>
  <c r="T190" s="1"/>
  <c r="AH122" i="27"/>
  <c r="AJ122" s="1"/>
  <c r="AI122"/>
  <c r="AM121"/>
  <c r="P191" i="16"/>
  <c r="O191"/>
  <c r="AL128" i="25"/>
  <c r="AH129"/>
  <c r="R191" i="16"/>
  <c r="Z131" i="24"/>
  <c r="AB131" s="1"/>
  <c r="AC131"/>
  <c r="Q131"/>
  <c r="U130"/>
  <c r="S130"/>
  <c r="T130" s="1"/>
  <c r="H129"/>
  <c r="I129"/>
  <c r="K129"/>
  <c r="E192" i="16"/>
  <c r="D192"/>
  <c r="U209" i="27"/>
  <c r="M210"/>
  <c r="O211"/>
  <c r="K211"/>
  <c r="L212" s="1"/>
  <c r="S210"/>
  <c r="N212" i="26"/>
  <c r="S212" s="1"/>
  <c r="R210"/>
  <c r="T210" s="1"/>
  <c r="J211"/>
  <c r="L211" s="1"/>
  <c r="P211" i="25"/>
  <c r="O212" s="1"/>
  <c r="R210"/>
  <c r="N211"/>
  <c r="AE202"/>
  <c r="H211"/>
  <c r="J211" s="1"/>
  <c r="T209"/>
  <c r="L210"/>
  <c r="K212"/>
  <c r="I226"/>
  <c r="O135" i="20"/>
  <c r="U133"/>
  <c r="M179" i="23"/>
  <c r="T134" i="20"/>
  <c r="P135"/>
  <c r="R134"/>
  <c r="S134" s="1"/>
  <c r="G181" i="23"/>
  <c r="H181" s="1"/>
  <c r="J180"/>
  <c r="K180" s="1"/>
  <c r="U110"/>
  <c r="W110" s="1"/>
  <c r="Q111"/>
  <c r="X108" i="20"/>
  <c r="Z108" s="1"/>
  <c r="AA108" s="1"/>
  <c r="AD107"/>
  <c r="S108" i="14"/>
  <c r="Q108"/>
  <c r="O108"/>
  <c r="M109" s="1"/>
  <c r="N109" s="1"/>
  <c r="M128" i="20"/>
  <c r="I190" i="16"/>
  <c r="L190" s="1"/>
  <c r="G130" i="20"/>
  <c r="I129"/>
  <c r="AI102" i="16"/>
  <c r="AH102"/>
  <c r="AL102"/>
  <c r="AM101"/>
  <c r="V189"/>
  <c r="Y104"/>
  <c r="AA104" s="1"/>
  <c r="AC103"/>
  <c r="AE103" s="1"/>
  <c r="X104"/>
  <c r="G191"/>
  <c r="N189"/>
  <c r="M190"/>
  <c r="H191"/>
  <c r="J191"/>
  <c r="O101" i="17"/>
  <c r="Q101" s="1"/>
  <c r="S101" s="1"/>
  <c r="BC116"/>
  <c r="AZ117" s="1"/>
  <c r="BB117" s="1"/>
  <c r="BD117" s="1"/>
  <c r="AX117"/>
  <c r="AY117" s="1"/>
  <c r="AV118" s="1"/>
  <c r="AW118"/>
  <c r="R101"/>
  <c r="AU192"/>
  <c r="AT192" s="1"/>
  <c r="AS193" s="1"/>
  <c r="AU193" s="1"/>
  <c r="AT193" s="1"/>
  <c r="AJ106"/>
  <c r="AL106" s="1"/>
  <c r="AM106" s="1"/>
  <c r="AI107"/>
  <c r="AH107" s="1"/>
  <c r="AG108" s="1"/>
  <c r="X101"/>
  <c r="Z101" s="1"/>
  <c r="AA101" s="1"/>
  <c r="T102"/>
  <c r="AB101"/>
  <c r="AD101" s="1"/>
  <c r="AF101" s="1"/>
  <c r="N101"/>
  <c r="L102"/>
  <c r="H102"/>
  <c r="F223"/>
  <c r="C193" i="14"/>
  <c r="O192" i="4"/>
  <c r="Q192"/>
  <c r="I192"/>
  <c r="R192"/>
  <c r="J192"/>
  <c r="P192"/>
  <c r="N192"/>
  <c r="H192"/>
  <c r="B193"/>
  <c r="A194" i="1"/>
  <c r="W206" i="30" l="1"/>
  <c r="X206" s="1"/>
  <c r="V207"/>
  <c r="AN217" i="26"/>
  <c r="AO217"/>
  <c r="Y205" i="30"/>
  <c r="AO205" i="25"/>
  <c r="AN205"/>
  <c r="AS205" s="1"/>
  <c r="AO207" i="27"/>
  <c r="AT207" s="1"/>
  <c r="AP207"/>
  <c r="M208" i="30"/>
  <c r="N207"/>
  <c r="O207" s="1"/>
  <c r="AB499" i="9"/>
  <c r="AD499" s="1"/>
  <c r="AE499" s="1"/>
  <c r="AF373" i="27"/>
  <c r="AG373"/>
  <c r="V430" i="30"/>
  <c r="W429"/>
  <c r="X429" s="1"/>
  <c r="L499" i="9"/>
  <c r="N499" s="1"/>
  <c r="O499" s="1"/>
  <c r="E504" i="30"/>
  <c r="E503"/>
  <c r="I507" s="1"/>
  <c r="J507"/>
  <c r="I504"/>
  <c r="S507"/>
  <c r="R504"/>
  <c r="G193" i="4"/>
  <c r="F193"/>
  <c r="AO503" i="9"/>
  <c r="D505"/>
  <c r="AG503" s="1"/>
  <c r="D503"/>
  <c r="D504"/>
  <c r="Q503" s="1"/>
  <c r="Q503" i="4"/>
  <c r="G503"/>
  <c r="F503"/>
  <c r="E503"/>
  <c r="J503"/>
  <c r="M503"/>
  <c r="L503"/>
  <c r="P503"/>
  <c r="I503"/>
  <c r="H503"/>
  <c r="O503"/>
  <c r="N503"/>
  <c r="D503"/>
  <c r="R503"/>
  <c r="K503"/>
  <c r="E503" i="27"/>
  <c r="D503"/>
  <c r="AN503" i="25"/>
  <c r="AS503" s="1"/>
  <c r="D506" i="1"/>
  <c r="B505" i="30"/>
  <c r="AE503" i="26"/>
  <c r="E503" i="20"/>
  <c r="D503"/>
  <c r="AF503" i="25"/>
  <c r="F503"/>
  <c r="K503" s="1"/>
  <c r="AO503"/>
  <c r="X503" i="24"/>
  <c r="D503"/>
  <c r="AH503"/>
  <c r="N503"/>
  <c r="D503" i="16"/>
  <c r="E503"/>
  <c r="F503" i="26"/>
  <c r="K503" s="1"/>
  <c r="AO503"/>
  <c r="AF503"/>
  <c r="N503"/>
  <c r="S503" s="1"/>
  <c r="F503" i="12"/>
  <c r="AD501" s="1"/>
  <c r="F502"/>
  <c r="U501" s="1"/>
  <c r="F501"/>
  <c r="L501" s="1"/>
  <c r="AE503" i="25"/>
  <c r="AP502" i="27"/>
  <c r="AO502"/>
  <c r="G502"/>
  <c r="L502" s="1"/>
  <c r="O502"/>
  <c r="T502" s="1"/>
  <c r="B504" i="12"/>
  <c r="B504" i="27"/>
  <c r="B504" i="26"/>
  <c r="D504" s="1"/>
  <c r="B504" i="23"/>
  <c r="D504" s="1"/>
  <c r="B504" i="20"/>
  <c r="B504" i="4"/>
  <c r="B504" i="24"/>
  <c r="B504" i="9"/>
  <c r="B504" i="25"/>
  <c r="D504" s="1"/>
  <c r="B504" i="14"/>
  <c r="C504" s="1"/>
  <c r="B504" i="16"/>
  <c r="B504" i="17"/>
  <c r="D504" s="1"/>
  <c r="AN503" i="26"/>
  <c r="AS503" s="1"/>
  <c r="AT120" i="9"/>
  <c r="AV120" s="1"/>
  <c r="AQ121"/>
  <c r="U191" i="16"/>
  <c r="AR207" i="26"/>
  <c r="AT207" s="1"/>
  <c r="H509"/>
  <c r="J508"/>
  <c r="P509"/>
  <c r="R508"/>
  <c r="O508"/>
  <c r="S211" i="25"/>
  <c r="AR191"/>
  <c r="AS192" s="1"/>
  <c r="AU204" i="27"/>
  <c r="AS213"/>
  <c r="P510"/>
  <c r="E193" i="4"/>
  <c r="D193"/>
  <c r="M193"/>
  <c r="K193"/>
  <c r="L193"/>
  <c r="AF204" i="27"/>
  <c r="AG204"/>
  <c r="AE207" i="26"/>
  <c r="AF207"/>
  <c r="AB157" i="27"/>
  <c r="Z157"/>
  <c r="X157"/>
  <c r="W158" s="1"/>
  <c r="Y157"/>
  <c r="AA157" s="1"/>
  <c r="AD156"/>
  <c r="AJ130" i="25"/>
  <c r="AM127" i="24"/>
  <c r="AN126"/>
  <c r="AP126" s="1"/>
  <c r="AJ127"/>
  <c r="AL127" s="1"/>
  <c r="AK128" s="1"/>
  <c r="AE131"/>
  <c r="AK132" i="26"/>
  <c r="AH133" s="1"/>
  <c r="V190" i="16"/>
  <c r="AK123" i="27"/>
  <c r="AL122"/>
  <c r="Q191" i="16"/>
  <c r="T191" s="1"/>
  <c r="AL129" i="25"/>
  <c r="AG130"/>
  <c r="AI130" s="1"/>
  <c r="AJ131" s="1"/>
  <c r="AH130"/>
  <c r="P192" i="16"/>
  <c r="O192"/>
  <c r="V130" i="24"/>
  <c r="AD131"/>
  <c r="AA132"/>
  <c r="U131"/>
  <c r="S131"/>
  <c r="P131"/>
  <c r="R131" s="1"/>
  <c r="R192" i="16"/>
  <c r="J129" i="24"/>
  <c r="L129" s="1"/>
  <c r="F130"/>
  <c r="G130"/>
  <c r="E193" i="16"/>
  <c r="D193"/>
  <c r="U210" i="27"/>
  <c r="T211"/>
  <c r="M211"/>
  <c r="S211"/>
  <c r="K212"/>
  <c r="L213" s="1"/>
  <c r="O212"/>
  <c r="T212" s="1"/>
  <c r="J212" i="26"/>
  <c r="L212" s="1"/>
  <c r="R211"/>
  <c r="T211" s="1"/>
  <c r="N213"/>
  <c r="P212" i="25"/>
  <c r="O213" s="1"/>
  <c r="R211"/>
  <c r="N212"/>
  <c r="S212" s="1"/>
  <c r="AE203"/>
  <c r="H212"/>
  <c r="J212" s="1"/>
  <c r="T210"/>
  <c r="K213"/>
  <c r="L211"/>
  <c r="I227"/>
  <c r="AO127" i="24"/>
  <c r="M180" i="23"/>
  <c r="U134" i="20"/>
  <c r="Q135"/>
  <c r="O136"/>
  <c r="T135"/>
  <c r="G182" i="23"/>
  <c r="I181"/>
  <c r="P182"/>
  <c r="L181"/>
  <c r="F182"/>
  <c r="H182" s="1"/>
  <c r="V111"/>
  <c r="R111"/>
  <c r="S111"/>
  <c r="T111" s="1"/>
  <c r="Y108" i="20"/>
  <c r="AB108" s="1"/>
  <c r="AC108"/>
  <c r="P108" i="14"/>
  <c r="R108" s="1"/>
  <c r="T108" s="1"/>
  <c r="M191" i="16"/>
  <c r="L129" i="20"/>
  <c r="H130"/>
  <c r="W131" s="1"/>
  <c r="J129"/>
  <c r="K129" s="1"/>
  <c r="AF103" i="16"/>
  <c r="AK102"/>
  <c r="AM102" s="1"/>
  <c r="AG103"/>
  <c r="Z104"/>
  <c r="AD104"/>
  <c r="G192"/>
  <c r="P102" i="17"/>
  <c r="N190" i="16"/>
  <c r="I191"/>
  <c r="L191" s="1"/>
  <c r="H192"/>
  <c r="J192"/>
  <c r="BA118" i="17"/>
  <c r="BC117"/>
  <c r="AZ118" s="1"/>
  <c r="BA119" s="1"/>
  <c r="AX118"/>
  <c r="AY118" s="1"/>
  <c r="AW119"/>
  <c r="AS194"/>
  <c r="AJ107"/>
  <c r="AP106"/>
  <c r="AR106" s="1"/>
  <c r="AQ106"/>
  <c r="AN107" s="1"/>
  <c r="AO107"/>
  <c r="AK107"/>
  <c r="AE101"/>
  <c r="J102"/>
  <c r="O102" s="1"/>
  <c r="V102"/>
  <c r="U102"/>
  <c r="W102" s="1"/>
  <c r="Y102"/>
  <c r="AC102"/>
  <c r="G103"/>
  <c r="I102"/>
  <c r="F224"/>
  <c r="C194" i="14"/>
  <c r="B194" i="4"/>
  <c r="N193"/>
  <c r="H193"/>
  <c r="R193"/>
  <c r="Q193"/>
  <c r="O193"/>
  <c r="I193"/>
  <c r="J193"/>
  <c r="P193"/>
  <c r="A195" i="1"/>
  <c r="N208" i="30" l="1"/>
  <c r="O208" s="1"/>
  <c r="M209"/>
  <c r="AO206" i="25"/>
  <c r="AN206"/>
  <c r="AS206" s="1"/>
  <c r="P207" i="30"/>
  <c r="P208" s="1"/>
  <c r="Y206"/>
  <c r="AO208" i="27"/>
  <c r="AT208" s="1"/>
  <c r="AP208"/>
  <c r="AO218" i="26"/>
  <c r="AN218"/>
  <c r="AS218" s="1"/>
  <c r="W207" i="30"/>
  <c r="X207" s="1"/>
  <c r="V208"/>
  <c r="W430"/>
  <c r="AF374" i="27"/>
  <c r="AG374"/>
  <c r="J504" i="30"/>
  <c r="F503"/>
  <c r="F504"/>
  <c r="O503"/>
  <c r="R507"/>
  <c r="S504"/>
  <c r="AO504" i="9"/>
  <c r="E504"/>
  <c r="E505"/>
  <c r="E503"/>
  <c r="Z506" s="1"/>
  <c r="Q504" i="4"/>
  <c r="G504"/>
  <c r="F504"/>
  <c r="E504"/>
  <c r="J504"/>
  <c r="L504"/>
  <c r="M504"/>
  <c r="O504"/>
  <c r="K504"/>
  <c r="R504"/>
  <c r="H504"/>
  <c r="I504"/>
  <c r="N504"/>
  <c r="P504"/>
  <c r="D504"/>
  <c r="D504" i="27"/>
  <c r="E504"/>
  <c r="AN504" i="25"/>
  <c r="AS504" s="1"/>
  <c r="B505" i="24"/>
  <c r="B505" i="9"/>
  <c r="B505" i="25"/>
  <c r="D505" s="1"/>
  <c r="B505" i="23"/>
  <c r="D505" s="1"/>
  <c r="B505" i="20"/>
  <c r="B505" i="4"/>
  <c r="B505" i="12"/>
  <c r="B505" i="27"/>
  <c r="B505" i="26"/>
  <c r="D505" s="1"/>
  <c r="B505" i="14"/>
  <c r="C505" s="1"/>
  <c r="B505" i="16"/>
  <c r="B505" i="17"/>
  <c r="D505" s="1"/>
  <c r="R503" i="9"/>
  <c r="AH503"/>
  <c r="G194" i="4"/>
  <c r="F194"/>
  <c r="D504" i="16"/>
  <c r="E504"/>
  <c r="AO504" i="25"/>
  <c r="AF504"/>
  <c r="AE504"/>
  <c r="F504"/>
  <c r="AH504" i="24"/>
  <c r="N504"/>
  <c r="X504"/>
  <c r="D504"/>
  <c r="D504" i="20"/>
  <c r="E504"/>
  <c r="AN504" i="26"/>
  <c r="AS504" s="1"/>
  <c r="AE504"/>
  <c r="F504"/>
  <c r="K504" s="1"/>
  <c r="AO504"/>
  <c r="AF504"/>
  <c r="N504"/>
  <c r="S504" s="1"/>
  <c r="G502" i="12"/>
  <c r="V501" s="1"/>
  <c r="G501"/>
  <c r="M501" s="1"/>
  <c r="G503"/>
  <c r="AE501" s="1"/>
  <c r="D507" i="1"/>
  <c r="B506" i="30"/>
  <c r="AP503" i="27"/>
  <c r="AO503"/>
  <c r="G503"/>
  <c r="L503" s="1"/>
  <c r="O503"/>
  <c r="T503" s="1"/>
  <c r="Y506" i="9"/>
  <c r="I503"/>
  <c r="Y503"/>
  <c r="AS121"/>
  <c r="AR121"/>
  <c r="AU121"/>
  <c r="AR208" i="26"/>
  <c r="AT208" s="1"/>
  <c r="O509"/>
  <c r="P510"/>
  <c r="R510" s="1"/>
  <c r="R509"/>
  <c r="H510"/>
  <c r="J510" s="1"/>
  <c r="J509"/>
  <c r="AT191" i="25"/>
  <c r="AU205" i="27"/>
  <c r="AS214"/>
  <c r="E194" i="4"/>
  <c r="D194"/>
  <c r="L194"/>
  <c r="M194"/>
  <c r="K194"/>
  <c r="AE208" i="26"/>
  <c r="AF208"/>
  <c r="AF205" i="27"/>
  <c r="AG205"/>
  <c r="AC157"/>
  <c r="AD157" s="1"/>
  <c r="AB158"/>
  <c r="X158"/>
  <c r="W159" s="1"/>
  <c r="AM128" i="24"/>
  <c r="AN127"/>
  <c r="AP127" s="1"/>
  <c r="AJ128"/>
  <c r="AL128" s="1"/>
  <c r="AF131"/>
  <c r="AG133" i="26"/>
  <c r="AI133" s="1"/>
  <c r="AL132"/>
  <c r="V191" i="16"/>
  <c r="Q192"/>
  <c r="T192" s="1"/>
  <c r="R193"/>
  <c r="AM122" i="27"/>
  <c r="AI123"/>
  <c r="AH123"/>
  <c r="AJ123" s="1"/>
  <c r="AK124" s="1"/>
  <c r="U192" i="16"/>
  <c r="AK130" i="25"/>
  <c r="AL130" s="1"/>
  <c r="P193" i="16"/>
  <c r="Z132" i="24"/>
  <c r="AB132" s="1"/>
  <c r="AE132"/>
  <c r="AC132"/>
  <c r="Q132"/>
  <c r="T131"/>
  <c r="V131" s="1"/>
  <c r="H130"/>
  <c r="O193" i="16"/>
  <c r="K130" i="24"/>
  <c r="I130"/>
  <c r="E194" i="16"/>
  <c r="D194"/>
  <c r="U211" i="27"/>
  <c r="M212"/>
  <c r="O213"/>
  <c r="K213"/>
  <c r="L214" s="1"/>
  <c r="S212"/>
  <c r="N214" i="26"/>
  <c r="S214" s="1"/>
  <c r="R212"/>
  <c r="J213"/>
  <c r="N213" i="25"/>
  <c r="S213" s="1"/>
  <c r="P213"/>
  <c r="O214" s="1"/>
  <c r="R212"/>
  <c r="AE204"/>
  <c r="H213"/>
  <c r="J213" s="1"/>
  <c r="T211"/>
  <c r="L212"/>
  <c r="K214"/>
  <c r="I228"/>
  <c r="R135" i="20"/>
  <c r="P136"/>
  <c r="J181" i="23"/>
  <c r="K181" s="1"/>
  <c r="M181" s="1"/>
  <c r="I182"/>
  <c r="P183"/>
  <c r="F183"/>
  <c r="L182"/>
  <c r="G183"/>
  <c r="U111"/>
  <c r="W111" s="1"/>
  <c r="Q112"/>
  <c r="X109" i="20"/>
  <c r="Z109" s="1"/>
  <c r="AA109" s="1"/>
  <c r="AD108"/>
  <c r="S109" i="14"/>
  <c r="Q109"/>
  <c r="O109"/>
  <c r="M110" s="1"/>
  <c r="N110" s="1"/>
  <c r="K102" i="17"/>
  <c r="M102" s="1"/>
  <c r="R102" s="1"/>
  <c r="M129" i="20"/>
  <c r="G131"/>
  <c r="I130"/>
  <c r="Q102" i="17"/>
  <c r="S102" s="1"/>
  <c r="I192" i="16"/>
  <c r="L192" s="1"/>
  <c r="AI103"/>
  <c r="AL103"/>
  <c r="AH103"/>
  <c r="Y105"/>
  <c r="AA105" s="1"/>
  <c r="X105"/>
  <c r="AC104"/>
  <c r="AE104" s="1"/>
  <c r="G193"/>
  <c r="N191"/>
  <c r="H193"/>
  <c r="M192"/>
  <c r="J193"/>
  <c r="BC118" i="17"/>
  <c r="AZ119" s="1"/>
  <c r="BA120" s="1"/>
  <c r="BB118"/>
  <c r="BD118" s="1"/>
  <c r="AU194"/>
  <c r="AT194" s="1"/>
  <c r="AS195" s="1"/>
  <c r="AV119"/>
  <c r="AL107"/>
  <c r="AM107" s="1"/>
  <c r="AI108"/>
  <c r="AH108" s="1"/>
  <c r="AG109" s="1"/>
  <c r="P103"/>
  <c r="T103"/>
  <c r="AB102"/>
  <c r="AD102" s="1"/>
  <c r="X102"/>
  <c r="Z102" s="1"/>
  <c r="AA102" s="1"/>
  <c r="H103"/>
  <c r="F225"/>
  <c r="C195" i="14"/>
  <c r="B195" i="4"/>
  <c r="P194"/>
  <c r="H194"/>
  <c r="I194"/>
  <c r="O194"/>
  <c r="R194"/>
  <c r="Q194"/>
  <c r="N194"/>
  <c r="J194"/>
  <c r="A196" i="1"/>
  <c r="AN219" i="26" l="1"/>
  <c r="AS219" s="1"/>
  <c r="AO219"/>
  <c r="Y207" i="30"/>
  <c r="N209"/>
  <c r="O209" s="1"/>
  <c r="M210"/>
  <c r="W208"/>
  <c r="X208" s="1"/>
  <c r="V209"/>
  <c r="AO209" i="27"/>
  <c r="AT209" s="1"/>
  <c r="AP209"/>
  <c r="P209" i="30"/>
  <c r="AO207" i="25"/>
  <c r="AN207"/>
  <c r="AS207" s="1"/>
  <c r="AG375" i="27"/>
  <c r="AF375"/>
  <c r="V432" i="30"/>
  <c r="AN505" i="26"/>
  <c r="AS505" s="1"/>
  <c r="O504" i="30"/>
  <c r="G504"/>
  <c r="G503"/>
  <c r="L507"/>
  <c r="K504"/>
  <c r="U507"/>
  <c r="T504"/>
  <c r="G195" i="4"/>
  <c r="F195"/>
  <c r="Z503" i="9"/>
  <c r="D508" i="1"/>
  <c r="B507" i="30"/>
  <c r="E505" i="27"/>
  <c r="D505"/>
  <c r="D505" i="4"/>
  <c r="G505"/>
  <c r="F505"/>
  <c r="E505"/>
  <c r="N505"/>
  <c r="R505"/>
  <c r="Q505"/>
  <c r="H505"/>
  <c r="M505"/>
  <c r="P505"/>
  <c r="J505"/>
  <c r="O505"/>
  <c r="L505"/>
  <c r="I505"/>
  <c r="K505"/>
  <c r="AO505" i="9"/>
  <c r="F504"/>
  <c r="S503" s="1"/>
  <c r="F505"/>
  <c r="F503"/>
  <c r="AA506" s="1"/>
  <c r="AP504" i="27"/>
  <c r="AO504"/>
  <c r="G504"/>
  <c r="L504" s="1"/>
  <c r="O504"/>
  <c r="T504" s="1"/>
  <c r="J503" i="9"/>
  <c r="K503" s="1"/>
  <c r="B506" i="24"/>
  <c r="B506" i="27"/>
  <c r="B506" i="26"/>
  <c r="D506" s="1"/>
  <c r="B506" i="20"/>
  <c r="B506" i="4"/>
  <c r="B506" i="12"/>
  <c r="B506" i="9"/>
  <c r="B506" i="25"/>
  <c r="D506" s="1"/>
  <c r="B506" i="23"/>
  <c r="D506" s="1"/>
  <c r="B506" i="14"/>
  <c r="C506" s="1"/>
  <c r="B506" i="16"/>
  <c r="B506" i="17"/>
  <c r="D506" s="1"/>
  <c r="AI503" i="9"/>
  <c r="E505" i="16"/>
  <c r="D505"/>
  <c r="F505" i="26"/>
  <c r="K505" s="1"/>
  <c r="AF505"/>
  <c r="AE506" s="1"/>
  <c r="AO505"/>
  <c r="AE505"/>
  <c r="N505"/>
  <c r="S505" s="1"/>
  <c r="H503" i="12"/>
  <c r="AF501" s="1"/>
  <c r="AH501" s="1"/>
  <c r="AI501" s="1"/>
  <c r="H502"/>
  <c r="W501" s="1"/>
  <c r="Y501" s="1"/>
  <c r="Z501" s="1"/>
  <c r="H501"/>
  <c r="N501" s="1"/>
  <c r="P501" s="1"/>
  <c r="Q501" s="1"/>
  <c r="E505" i="20"/>
  <c r="D505"/>
  <c r="AF505" i="25"/>
  <c r="F505"/>
  <c r="K505" s="1"/>
  <c r="AN505"/>
  <c r="AS505" s="1"/>
  <c r="AO505"/>
  <c r="AE505"/>
  <c r="AH505" i="24"/>
  <c r="N505"/>
  <c r="X505"/>
  <c r="D505"/>
  <c r="AQ122" i="9"/>
  <c r="AT121"/>
  <c r="AV121" s="1"/>
  <c r="AR209" i="26"/>
  <c r="AT209" s="1"/>
  <c r="O510"/>
  <c r="AR192" i="25"/>
  <c r="AT192" s="1"/>
  <c r="AU206" i="27"/>
  <c r="AS215"/>
  <c r="S135" i="20"/>
  <c r="U135" s="1"/>
  <c r="E195" i="4"/>
  <c r="D195"/>
  <c r="M195"/>
  <c r="K195"/>
  <c r="L195"/>
  <c r="AG206" i="27"/>
  <c r="AF206"/>
  <c r="AF209" i="26"/>
  <c r="AE209"/>
  <c r="Y158" i="27"/>
  <c r="AA158" s="1"/>
  <c r="AB159" s="1"/>
  <c r="Z158"/>
  <c r="AC158"/>
  <c r="V192" i="16"/>
  <c r="AN128" i="24"/>
  <c r="AO128"/>
  <c r="AK129"/>
  <c r="AM129" s="1"/>
  <c r="AJ129"/>
  <c r="AJ134" i="26"/>
  <c r="AK133"/>
  <c r="Q193" i="16"/>
  <c r="T193" s="1"/>
  <c r="U193"/>
  <c r="O194"/>
  <c r="AL123" i="27"/>
  <c r="AG131" i="25"/>
  <c r="AI131" s="1"/>
  <c r="AH131"/>
  <c r="Z133" i="24"/>
  <c r="AD132"/>
  <c r="AF132" s="1"/>
  <c r="AA133"/>
  <c r="U132"/>
  <c r="S132"/>
  <c r="P132"/>
  <c r="R132" s="1"/>
  <c r="J130"/>
  <c r="L130" s="1"/>
  <c r="F131"/>
  <c r="G131"/>
  <c r="K131" s="1"/>
  <c r="R194" i="16"/>
  <c r="P194"/>
  <c r="E195"/>
  <c r="O195" s="1"/>
  <c r="D195"/>
  <c r="T213" i="27"/>
  <c r="U212"/>
  <c r="M213"/>
  <c r="S213"/>
  <c r="K214"/>
  <c r="L215" s="1"/>
  <c r="O214"/>
  <c r="T214" s="1"/>
  <c r="T212" i="26"/>
  <c r="S213"/>
  <c r="J214"/>
  <c r="K215" s="1"/>
  <c r="R213"/>
  <c r="L213"/>
  <c r="N215"/>
  <c r="S215" s="1"/>
  <c r="P214" i="25"/>
  <c r="O215" s="1"/>
  <c r="R213"/>
  <c r="N214"/>
  <c r="S214" s="1"/>
  <c r="AE205"/>
  <c r="H214"/>
  <c r="J214" s="1"/>
  <c r="T212"/>
  <c r="L213"/>
  <c r="I229"/>
  <c r="J182" i="23"/>
  <c r="K182" s="1"/>
  <c r="M182" s="1"/>
  <c r="T136" i="20"/>
  <c r="O137"/>
  <c r="Q136"/>
  <c r="H183" i="23"/>
  <c r="G184" s="1"/>
  <c r="P184"/>
  <c r="F184"/>
  <c r="I183"/>
  <c r="V112"/>
  <c r="S112"/>
  <c r="T112" s="1"/>
  <c r="R112"/>
  <c r="Y109" i="20"/>
  <c r="AB109" s="1"/>
  <c r="AC109"/>
  <c r="P109" i="14"/>
  <c r="R109" s="1"/>
  <c r="T109" s="1"/>
  <c r="L103" i="17"/>
  <c r="N102"/>
  <c r="L130" i="20"/>
  <c r="H131"/>
  <c r="W132" s="1"/>
  <c r="J130"/>
  <c r="K130" s="1"/>
  <c r="M193" i="16"/>
  <c r="AG104"/>
  <c r="AF104"/>
  <c r="AK103"/>
  <c r="AM103" s="1"/>
  <c r="AD105"/>
  <c r="Z105"/>
  <c r="G194"/>
  <c r="N192"/>
  <c r="I193"/>
  <c r="L193" s="1"/>
  <c r="H194"/>
  <c r="J194"/>
  <c r="AX119" i="17"/>
  <c r="AY119" s="1"/>
  <c r="AV120" s="1"/>
  <c r="AW120"/>
  <c r="BB119"/>
  <c r="BD119" s="1"/>
  <c r="AU195"/>
  <c r="AT195" s="1"/>
  <c r="AS196" s="1"/>
  <c r="AJ108"/>
  <c r="AP107"/>
  <c r="AR107" s="1"/>
  <c r="AQ107"/>
  <c r="AN108" s="1"/>
  <c r="AO108"/>
  <c r="AK108"/>
  <c r="AE102"/>
  <c r="AF102"/>
  <c r="J103"/>
  <c r="O103" s="1"/>
  <c r="V103"/>
  <c r="U103"/>
  <c r="W103" s="1"/>
  <c r="Y103"/>
  <c r="AC103"/>
  <c r="I103"/>
  <c r="G104"/>
  <c r="F226"/>
  <c r="C196" i="14"/>
  <c r="B196" i="4"/>
  <c r="J195"/>
  <c r="Q195"/>
  <c r="N195"/>
  <c r="R195"/>
  <c r="H195"/>
  <c r="O195"/>
  <c r="I195"/>
  <c r="P195"/>
  <c r="A197" i="1"/>
  <c r="AO208" i="25" l="1"/>
  <c r="AN208"/>
  <c r="AS208" s="1"/>
  <c r="AP210" i="27"/>
  <c r="AO210"/>
  <c r="AT210" s="1"/>
  <c r="V210" i="30"/>
  <c r="W209"/>
  <c r="X209" s="1"/>
  <c r="N210"/>
  <c r="O210" s="1"/>
  <c r="M211"/>
  <c r="Y208"/>
  <c r="AN220" i="26"/>
  <c r="AS220" s="1"/>
  <c r="AO220"/>
  <c r="W432" i="30"/>
  <c r="V433"/>
  <c r="AG376" i="27"/>
  <c r="AF376"/>
  <c r="AA503" i="9"/>
  <c r="AO506" i="25"/>
  <c r="AU122" i="9"/>
  <c r="O505" i="30"/>
  <c r="T507"/>
  <c r="U504"/>
  <c r="D507"/>
  <c r="I508" s="1"/>
  <c r="D508"/>
  <c r="R508" s="1"/>
  <c r="K507"/>
  <c r="L504"/>
  <c r="G196" i="4"/>
  <c r="F196"/>
  <c r="D506" i="16"/>
  <c r="E506"/>
  <c r="AO506" i="9"/>
  <c r="G505"/>
  <c r="AJ503" s="1"/>
  <c r="AL503" s="1"/>
  <c r="AM503" s="1"/>
  <c r="G503"/>
  <c r="AB506" s="1"/>
  <c r="G504"/>
  <c r="T503" s="1"/>
  <c r="V503" s="1"/>
  <c r="W503" s="1"/>
  <c r="Q506" i="4"/>
  <c r="G506"/>
  <c r="F506"/>
  <c r="E506"/>
  <c r="N506"/>
  <c r="L506"/>
  <c r="P506"/>
  <c r="R506"/>
  <c r="M506"/>
  <c r="I506"/>
  <c r="H506"/>
  <c r="J506"/>
  <c r="O506"/>
  <c r="K506"/>
  <c r="D506"/>
  <c r="AN506" i="26"/>
  <c r="AS506" s="1"/>
  <c r="AF506"/>
  <c r="F506"/>
  <c r="K506" s="1"/>
  <c r="AO506"/>
  <c r="N506"/>
  <c r="S506" s="1"/>
  <c r="X506" i="24"/>
  <c r="D506"/>
  <c r="AH506"/>
  <c r="N506"/>
  <c r="AP505" i="27"/>
  <c r="G505"/>
  <c r="L505" s="1"/>
  <c r="AO505"/>
  <c r="O505"/>
  <c r="T505" s="1"/>
  <c r="B507" i="12"/>
  <c r="B507" i="9"/>
  <c r="B507" i="25"/>
  <c r="D507" s="1"/>
  <c r="B507" i="23"/>
  <c r="D507" s="1"/>
  <c r="B507" i="20"/>
  <c r="B507" i="4"/>
  <c r="B507" i="24"/>
  <c r="B507" i="27"/>
  <c r="B507" i="26"/>
  <c r="D507" s="1"/>
  <c r="B507" i="14"/>
  <c r="C507" s="1"/>
  <c r="B507" i="16"/>
  <c r="B507" i="17"/>
  <c r="D507" s="1"/>
  <c r="AE506" i="25"/>
  <c r="AN506"/>
  <c r="AS506" s="1"/>
  <c r="F506"/>
  <c r="K506" s="1"/>
  <c r="AF506"/>
  <c r="D508" i="12"/>
  <c r="AB506" s="1"/>
  <c r="D507"/>
  <c r="S506" s="1"/>
  <c r="D506"/>
  <c r="J506" s="1"/>
  <c r="D506" i="20"/>
  <c r="E506"/>
  <c r="E506" i="27"/>
  <c r="D506"/>
  <c r="D509" i="1"/>
  <c r="B508" i="30"/>
  <c r="AR122" i="9"/>
  <c r="AS122"/>
  <c r="AR210" i="26"/>
  <c r="AS211" s="1"/>
  <c r="AR193" i="25"/>
  <c r="AT193" s="1"/>
  <c r="AU207" i="27"/>
  <c r="AS216"/>
  <c r="E196" i="4"/>
  <c r="D196"/>
  <c r="L196"/>
  <c r="M196"/>
  <c r="K196"/>
  <c r="AF210" i="26"/>
  <c r="AE210"/>
  <c r="AG207" i="27"/>
  <c r="AF207"/>
  <c r="Z159"/>
  <c r="AD158"/>
  <c r="X159"/>
  <c r="W160" s="1"/>
  <c r="Y159"/>
  <c r="AA159" s="1"/>
  <c r="AC159" s="1"/>
  <c r="AP128" i="24"/>
  <c r="AO129"/>
  <c r="AL129"/>
  <c r="AK130" s="1"/>
  <c r="AM130" s="1"/>
  <c r="U194" i="16"/>
  <c r="V193"/>
  <c r="AL133" i="26"/>
  <c r="AH134"/>
  <c r="AG134"/>
  <c r="AI134" s="1"/>
  <c r="AH124" i="27"/>
  <c r="AJ124" s="1"/>
  <c r="AK125" s="1"/>
  <c r="AI124"/>
  <c r="AM123"/>
  <c r="AJ132" i="25"/>
  <c r="AK131"/>
  <c r="R195" i="16"/>
  <c r="AE133" i="24"/>
  <c r="AC133"/>
  <c r="AB133"/>
  <c r="Q133"/>
  <c r="T132"/>
  <c r="V132" s="1"/>
  <c r="P133"/>
  <c r="R133" s="1"/>
  <c r="I131"/>
  <c r="H131"/>
  <c r="Q194" i="16"/>
  <c r="T194" s="1"/>
  <c r="P195"/>
  <c r="E196"/>
  <c r="D196"/>
  <c r="L183" i="23"/>
  <c r="U213" i="27"/>
  <c r="M214"/>
  <c r="T213" i="26"/>
  <c r="O215" i="27"/>
  <c r="K215"/>
  <c r="L216" s="1"/>
  <c r="S214"/>
  <c r="L214" i="26"/>
  <c r="R214"/>
  <c r="J215"/>
  <c r="N216"/>
  <c r="S216" s="1"/>
  <c r="N215" i="25"/>
  <c r="S215" s="1"/>
  <c r="P215"/>
  <c r="O216" s="1"/>
  <c r="R214"/>
  <c r="AE206"/>
  <c r="H215"/>
  <c r="J215" s="1"/>
  <c r="K216" s="1"/>
  <c r="K215"/>
  <c r="T213"/>
  <c r="L214"/>
  <c r="I230"/>
  <c r="P137" i="20"/>
  <c r="Q137" s="1"/>
  <c r="R136"/>
  <c r="H184" i="23"/>
  <c r="G185" s="1"/>
  <c r="J183"/>
  <c r="K183" s="1"/>
  <c r="I184"/>
  <c r="F185"/>
  <c r="P185"/>
  <c r="U112"/>
  <c r="W112" s="1"/>
  <c r="Q113"/>
  <c r="AD109" i="20"/>
  <c r="X110"/>
  <c r="Z110" s="1"/>
  <c r="AA110" s="1"/>
  <c r="S110" i="14"/>
  <c r="O110"/>
  <c r="M111" s="1"/>
  <c r="N111" s="1"/>
  <c r="Q110"/>
  <c r="K103" i="17"/>
  <c r="M103" s="1"/>
  <c r="N103" s="1"/>
  <c r="J195" i="16"/>
  <c r="M130" i="20"/>
  <c r="G132"/>
  <c r="I131"/>
  <c r="AI104" i="16"/>
  <c r="AL104"/>
  <c r="AH104"/>
  <c r="Y106"/>
  <c r="AA106" s="1"/>
  <c r="X106"/>
  <c r="AC105"/>
  <c r="AE105" s="1"/>
  <c r="G195"/>
  <c r="N193"/>
  <c r="M194"/>
  <c r="I194"/>
  <c r="L194" s="1"/>
  <c r="H195"/>
  <c r="BC119" i="17"/>
  <c r="AZ120" s="1"/>
  <c r="BB120" s="1"/>
  <c r="BD120" s="1"/>
  <c r="AX120"/>
  <c r="AY120" s="1"/>
  <c r="AV121" s="1"/>
  <c r="AW122" s="1"/>
  <c r="AW121"/>
  <c r="AU196"/>
  <c r="AT196" s="1"/>
  <c r="AS197" s="1"/>
  <c r="AI109"/>
  <c r="AH109" s="1"/>
  <c r="AG110" s="1"/>
  <c r="AL108"/>
  <c r="AM108" s="1"/>
  <c r="P104"/>
  <c r="Q103"/>
  <c r="AB103"/>
  <c r="AD103" s="1"/>
  <c r="T104"/>
  <c r="X103"/>
  <c r="Z103" s="1"/>
  <c r="AA103" s="1"/>
  <c r="H104"/>
  <c r="F227"/>
  <c r="C197" i="14"/>
  <c r="B197" i="4"/>
  <c r="N196"/>
  <c r="Q196"/>
  <c r="I196"/>
  <c r="O196"/>
  <c r="H196"/>
  <c r="J196"/>
  <c r="P196"/>
  <c r="R196"/>
  <c r="A198" i="1"/>
  <c r="Y209" i="30" l="1"/>
  <c r="P210"/>
  <c r="V211"/>
  <c r="W210"/>
  <c r="X210" s="1"/>
  <c r="AO211" i="27"/>
  <c r="AT211" s="1"/>
  <c r="AP211"/>
  <c r="AO209" i="25"/>
  <c r="AN209"/>
  <c r="AS209" s="1"/>
  <c r="AN221" i="26"/>
  <c r="AS221" s="1"/>
  <c r="AO221"/>
  <c r="N211" i="30"/>
  <c r="O211" s="1"/>
  <c r="M212"/>
  <c r="X432"/>
  <c r="W433"/>
  <c r="V434"/>
  <c r="AB503" i="9"/>
  <c r="AD503" s="1"/>
  <c r="AE503" s="1"/>
  <c r="AF377" i="27"/>
  <c r="AG377"/>
  <c r="L503" i="9"/>
  <c r="N503" s="1"/>
  <c r="O503" s="1"/>
  <c r="E508" i="30"/>
  <c r="S508" s="1"/>
  <c r="E507"/>
  <c r="J508" s="1"/>
  <c r="O506"/>
  <c r="X506"/>
  <c r="B508" i="24"/>
  <c r="B508" i="27"/>
  <c r="B508" i="26"/>
  <c r="D508" s="1"/>
  <c r="B508" i="23"/>
  <c r="D508" s="1"/>
  <c r="B508" i="14"/>
  <c r="C508" s="1"/>
  <c r="B508" i="16"/>
  <c r="B508" i="4"/>
  <c r="B508" i="12"/>
  <c r="B508" i="9"/>
  <c r="B508" i="25"/>
  <c r="D508" s="1"/>
  <c r="B508" i="20"/>
  <c r="B508" i="17"/>
  <c r="D508" s="1"/>
  <c r="AP506" i="27"/>
  <c r="AO506"/>
  <c r="AT506" s="1"/>
  <c r="G506"/>
  <c r="L506" s="1"/>
  <c r="O506"/>
  <c r="T506" s="1"/>
  <c r="D507"/>
  <c r="E507"/>
  <c r="Q507" i="4"/>
  <c r="G507"/>
  <c r="F507"/>
  <c r="E507"/>
  <c r="L507"/>
  <c r="J507"/>
  <c r="D507"/>
  <c r="P507"/>
  <c r="R507"/>
  <c r="O507"/>
  <c r="N507"/>
  <c r="K507"/>
  <c r="H507"/>
  <c r="M507"/>
  <c r="I507"/>
  <c r="AO507" i="9"/>
  <c r="D509"/>
  <c r="AG507" s="1"/>
  <c r="D507"/>
  <c r="D508"/>
  <c r="Q507" s="1"/>
  <c r="G197" i="4"/>
  <c r="F197"/>
  <c r="D510" i="1"/>
  <c r="B510" i="30" s="1"/>
  <c r="B509"/>
  <c r="E507" i="16"/>
  <c r="D507"/>
  <c r="AO507" i="26"/>
  <c r="AF507"/>
  <c r="F507"/>
  <c r="K507" s="1"/>
  <c r="AN507"/>
  <c r="AS507" s="1"/>
  <c r="AE507"/>
  <c r="N507"/>
  <c r="S507" s="1"/>
  <c r="AH507" i="24"/>
  <c r="N507"/>
  <c r="X507"/>
  <c r="D507"/>
  <c r="E507" i="20"/>
  <c r="D507"/>
  <c r="AN507" i="25"/>
  <c r="AS507" s="1"/>
  <c r="AF507"/>
  <c r="F507"/>
  <c r="K507" s="1"/>
  <c r="AE507"/>
  <c r="AO507"/>
  <c r="E508" i="12"/>
  <c r="AC506" s="1"/>
  <c r="E507"/>
  <c r="T506" s="1"/>
  <c r="E506"/>
  <c r="K506" s="1"/>
  <c r="AQ123" i="9"/>
  <c r="AT122"/>
  <c r="AV122" s="1"/>
  <c r="AT210" i="26"/>
  <c r="AR194" i="25"/>
  <c r="AU208" i="27"/>
  <c r="AS217"/>
  <c r="S136" i="20"/>
  <c r="U136" s="1"/>
  <c r="E197" i="4"/>
  <c r="D197"/>
  <c r="M197"/>
  <c r="K197"/>
  <c r="L197"/>
  <c r="AG208" i="27"/>
  <c r="AF208"/>
  <c r="AE211" i="26"/>
  <c r="AF211"/>
  <c r="Z160" i="27"/>
  <c r="X160"/>
  <c r="W161" s="1"/>
  <c r="AD159"/>
  <c r="Y160"/>
  <c r="AA160" s="1"/>
  <c r="AB160"/>
  <c r="AN129" i="24"/>
  <c r="AO130" s="1"/>
  <c r="AJ130"/>
  <c r="AL130" s="1"/>
  <c r="AJ131" s="1"/>
  <c r="V194" i="16"/>
  <c r="AK134" i="26"/>
  <c r="AL134" s="1"/>
  <c r="AJ135"/>
  <c r="P196" i="16"/>
  <c r="O196"/>
  <c r="AL124" i="27"/>
  <c r="AH132" i="25"/>
  <c r="AG132"/>
  <c r="AI132" s="1"/>
  <c r="AL131"/>
  <c r="Q195" i="16"/>
  <c r="T195" s="1"/>
  <c r="R196"/>
  <c r="T214" i="26"/>
  <c r="U195" i="16"/>
  <c r="AD133" i="24"/>
  <c r="AF133" s="1"/>
  <c r="AA134"/>
  <c r="Z134"/>
  <c r="U133"/>
  <c r="S133"/>
  <c r="T133" s="1"/>
  <c r="Q134"/>
  <c r="P134"/>
  <c r="J131"/>
  <c r="L131" s="1"/>
  <c r="G132"/>
  <c r="F132"/>
  <c r="E197" i="16"/>
  <c r="D197"/>
  <c r="M183" i="23"/>
  <c r="U214" i="27"/>
  <c r="T215"/>
  <c r="M215"/>
  <c r="S215"/>
  <c r="K216"/>
  <c r="L217" s="1"/>
  <c r="O216"/>
  <c r="T216" s="1"/>
  <c r="L215" i="26"/>
  <c r="N217"/>
  <c r="J216"/>
  <c r="L216" s="1"/>
  <c r="R215"/>
  <c r="P216" i="25"/>
  <c r="O217" s="1"/>
  <c r="R215"/>
  <c r="N216"/>
  <c r="S216" s="1"/>
  <c r="AE207"/>
  <c r="H216"/>
  <c r="J216" s="1"/>
  <c r="K217" s="1"/>
  <c r="T214"/>
  <c r="L215"/>
  <c r="I231"/>
  <c r="P138" i="20"/>
  <c r="R137"/>
  <c r="S137" s="1"/>
  <c r="O138"/>
  <c r="T137"/>
  <c r="J184" i="23"/>
  <c r="K184" s="1"/>
  <c r="L185" s="1"/>
  <c r="L184"/>
  <c r="I185"/>
  <c r="P186"/>
  <c r="F186"/>
  <c r="H185"/>
  <c r="V113"/>
  <c r="R113"/>
  <c r="S113"/>
  <c r="T113" s="1"/>
  <c r="AC110" i="20"/>
  <c r="Y110"/>
  <c r="AB110" s="1"/>
  <c r="P110" i="14"/>
  <c r="Q111" s="1"/>
  <c r="L104" i="17"/>
  <c r="R103"/>
  <c r="H196" i="16"/>
  <c r="L131" i="20"/>
  <c r="J131"/>
  <c r="K131" s="1"/>
  <c r="H132"/>
  <c r="W133" s="1"/>
  <c r="AF105" i="16"/>
  <c r="AG105"/>
  <c r="AK104"/>
  <c r="AM104" s="1"/>
  <c r="Z106"/>
  <c r="AD106"/>
  <c r="G196"/>
  <c r="I195"/>
  <c r="L195" s="1"/>
  <c r="J196"/>
  <c r="M195"/>
  <c r="N194"/>
  <c r="BA121" i="17"/>
  <c r="BC120"/>
  <c r="AZ121" s="1"/>
  <c r="AX121"/>
  <c r="AY121" s="1"/>
  <c r="AU197"/>
  <c r="AT197" s="1"/>
  <c r="AS198" s="1"/>
  <c r="AJ109"/>
  <c r="AP108"/>
  <c r="AR108" s="1"/>
  <c r="AQ108"/>
  <c r="AN109" s="1"/>
  <c r="AO109"/>
  <c r="AK109"/>
  <c r="AE103"/>
  <c r="AF103"/>
  <c r="S103"/>
  <c r="J104"/>
  <c r="K104" s="1"/>
  <c r="V104"/>
  <c r="AC104"/>
  <c r="U104"/>
  <c r="W104" s="1"/>
  <c r="Y104"/>
  <c r="G105"/>
  <c r="I104"/>
  <c r="F228"/>
  <c r="C198" i="14"/>
  <c r="B198" i="4"/>
  <c r="I197"/>
  <c r="O197"/>
  <c r="P197"/>
  <c r="J197"/>
  <c r="Q197"/>
  <c r="R197"/>
  <c r="N197"/>
  <c r="H197"/>
  <c r="A199" i="1"/>
  <c r="AO222" i="26" l="1"/>
  <c r="AN222"/>
  <c r="AS222" s="1"/>
  <c r="AO210" i="25"/>
  <c r="AN210"/>
  <c r="AS210" s="1"/>
  <c r="V212" i="30"/>
  <c r="W211"/>
  <c r="X211" s="1"/>
  <c r="N212"/>
  <c r="O212" s="1"/>
  <c r="M213"/>
  <c r="P211"/>
  <c r="P212" s="1"/>
  <c r="U212" s="1"/>
  <c r="AO212" i="27"/>
  <c r="AT212" s="1"/>
  <c r="AP212"/>
  <c r="Y210" i="30"/>
  <c r="X433"/>
  <c r="W434"/>
  <c r="V435"/>
  <c r="AF378" i="27"/>
  <c r="AG378"/>
  <c r="AN508" i="25"/>
  <c r="AS508" s="1"/>
  <c r="G508" i="30"/>
  <c r="U508" s="1"/>
  <c r="G507"/>
  <c r="L508" s="1"/>
  <c r="O508"/>
  <c r="AU123" i="9"/>
  <c r="F508" i="30"/>
  <c r="T508" s="1"/>
  <c r="F507"/>
  <c r="K508" s="1"/>
  <c r="G198" i="4"/>
  <c r="F198"/>
  <c r="AT194" i="25"/>
  <c r="AS195"/>
  <c r="B509" i="12"/>
  <c r="B509" i="27"/>
  <c r="B509" i="26"/>
  <c r="D509" s="1"/>
  <c r="B509" i="23"/>
  <c r="D509" s="1"/>
  <c r="B509" i="20"/>
  <c r="B509" i="17"/>
  <c r="D509" s="1"/>
  <c r="B509" i="24"/>
  <c r="B509" i="9"/>
  <c r="B509" i="25"/>
  <c r="D509" s="1"/>
  <c r="B509" i="14"/>
  <c r="C509" s="1"/>
  <c r="B509" i="16"/>
  <c r="B509" i="4"/>
  <c r="AP507" i="27"/>
  <c r="AO507"/>
  <c r="G507"/>
  <c r="L507" s="1"/>
  <c r="O507"/>
  <c r="T507" s="1"/>
  <c r="F508" i="25"/>
  <c r="K508" s="1"/>
  <c r="AF508"/>
  <c r="AO508"/>
  <c r="AN509" s="1"/>
  <c r="AS509" s="1"/>
  <c r="AE508"/>
  <c r="F507" i="12"/>
  <c r="U506" s="1"/>
  <c r="F506"/>
  <c r="L506" s="1"/>
  <c r="F508"/>
  <c r="AD506" s="1"/>
  <c r="D508" i="16"/>
  <c r="E508"/>
  <c r="D508" i="27"/>
  <c r="E508"/>
  <c r="B510" i="24"/>
  <c r="B510" i="9"/>
  <c r="B510" i="25"/>
  <c r="D510" s="1"/>
  <c r="B510" i="14"/>
  <c r="C510" s="1"/>
  <c r="B510" i="16"/>
  <c r="B510" i="17"/>
  <c r="D510" s="1"/>
  <c r="B510" i="12"/>
  <c r="B510" i="27"/>
  <c r="B510" i="26"/>
  <c r="D510" s="1"/>
  <c r="B510" i="23"/>
  <c r="D510" s="1"/>
  <c r="B510" i="20"/>
  <c r="B510" i="4"/>
  <c r="I507" i="9"/>
  <c r="Y507"/>
  <c r="E508" i="20"/>
  <c r="D508"/>
  <c r="AO508" i="9"/>
  <c r="E508"/>
  <c r="R507" s="1"/>
  <c r="E509"/>
  <c r="AH507" s="1"/>
  <c r="E507"/>
  <c r="Q508" i="4"/>
  <c r="G508"/>
  <c r="F508"/>
  <c r="E508"/>
  <c r="R508"/>
  <c r="J508"/>
  <c r="M508"/>
  <c r="N508"/>
  <c r="P508"/>
  <c r="D508"/>
  <c r="H508"/>
  <c r="L508"/>
  <c r="I508"/>
  <c r="O508"/>
  <c r="K508"/>
  <c r="AN508" i="26"/>
  <c r="AS508" s="1"/>
  <c r="AF508"/>
  <c r="AE508"/>
  <c r="AO508"/>
  <c r="F508"/>
  <c r="K508" s="1"/>
  <c r="N508"/>
  <c r="S508" s="1"/>
  <c r="AH508" i="24"/>
  <c r="N508"/>
  <c r="X508"/>
  <c r="D508"/>
  <c r="AS123" i="9"/>
  <c r="AR123"/>
  <c r="AR211" i="26"/>
  <c r="AT211" s="1"/>
  <c r="AR195" i="25"/>
  <c r="AU209" i="27"/>
  <c r="AS218"/>
  <c r="E198" i="4"/>
  <c r="D198"/>
  <c r="L198"/>
  <c r="M198"/>
  <c r="K198"/>
  <c r="AP129" i="24"/>
  <c r="AF209" i="27"/>
  <c r="AG209"/>
  <c r="AE212" i="26"/>
  <c r="AF212"/>
  <c r="AB161" i="27"/>
  <c r="AC160"/>
  <c r="AD160" s="1"/>
  <c r="AN130" i="24"/>
  <c r="AK131"/>
  <c r="AM131" s="1"/>
  <c r="AG135" i="26"/>
  <c r="AI135" s="1"/>
  <c r="AK135" s="1"/>
  <c r="AH135"/>
  <c r="R134" i="24"/>
  <c r="Q135" s="1"/>
  <c r="U196" i="16"/>
  <c r="V195"/>
  <c r="Q196"/>
  <c r="T196" s="1"/>
  <c r="T215" i="26"/>
  <c r="AI125" i="27"/>
  <c r="AM124"/>
  <c r="AH125"/>
  <c r="AJ125" s="1"/>
  <c r="AK126" s="1"/>
  <c r="AK132" i="25"/>
  <c r="AH133" s="1"/>
  <c r="AJ133"/>
  <c r="P197" i="16"/>
  <c r="O197"/>
  <c r="AL132" i="25"/>
  <c r="V133" i="24"/>
  <c r="AB134"/>
  <c r="Z135" s="1"/>
  <c r="AE134"/>
  <c r="AC134"/>
  <c r="U134"/>
  <c r="S134"/>
  <c r="H132"/>
  <c r="K132"/>
  <c r="I132"/>
  <c r="R197" i="16"/>
  <c r="E198"/>
  <c r="D198"/>
  <c r="U215" i="27"/>
  <c r="M216"/>
  <c r="O217"/>
  <c r="K217"/>
  <c r="S216"/>
  <c r="R216" i="26"/>
  <c r="S217" s="1"/>
  <c r="J217"/>
  <c r="L217" s="1"/>
  <c r="N218"/>
  <c r="S218" s="1"/>
  <c r="N217" i="25"/>
  <c r="S217" s="1"/>
  <c r="P217"/>
  <c r="O218" s="1"/>
  <c r="R216"/>
  <c r="AE208"/>
  <c r="H217"/>
  <c r="J217" s="1"/>
  <c r="T215"/>
  <c r="K218"/>
  <c r="L216"/>
  <c r="I232"/>
  <c r="M184" i="23"/>
  <c r="T138" i="20"/>
  <c r="O139"/>
  <c r="U137"/>
  <c r="Q138"/>
  <c r="J185" i="23"/>
  <c r="K185" s="1"/>
  <c r="G186"/>
  <c r="U113"/>
  <c r="W113" s="1"/>
  <c r="Q114"/>
  <c r="X111" i="20"/>
  <c r="Z111" s="1"/>
  <c r="AA111" s="1"/>
  <c r="AD110"/>
  <c r="I132"/>
  <c r="J132" s="1"/>
  <c r="K132" s="1"/>
  <c r="R110" i="14"/>
  <c r="T110" s="1"/>
  <c r="O111"/>
  <c r="M112" s="1"/>
  <c r="N112" s="1"/>
  <c r="O104" i="17"/>
  <c r="Q104" s="1"/>
  <c r="S104" s="1"/>
  <c r="M104"/>
  <c r="N104" s="1"/>
  <c r="M196" i="16"/>
  <c r="M131" i="20"/>
  <c r="G133"/>
  <c r="AI105" i="16"/>
  <c r="AL105"/>
  <c r="AH105"/>
  <c r="I196"/>
  <c r="L196" s="1"/>
  <c r="Y107"/>
  <c r="AA107" s="1"/>
  <c r="AC106"/>
  <c r="AE106" s="1"/>
  <c r="X107"/>
  <c r="H197"/>
  <c r="G197"/>
  <c r="N195"/>
  <c r="J197"/>
  <c r="BB121" i="17"/>
  <c r="BD121" s="1"/>
  <c r="BA122"/>
  <c r="BC121"/>
  <c r="AZ122" s="1"/>
  <c r="AU198"/>
  <c r="AT198" s="1"/>
  <c r="AS199" s="1"/>
  <c r="AV122"/>
  <c r="AL109"/>
  <c r="AM109" s="1"/>
  <c r="AI110"/>
  <c r="AH110" s="1"/>
  <c r="AG111" s="1"/>
  <c r="X104"/>
  <c r="Z104" s="1"/>
  <c r="AA104" s="1"/>
  <c r="T105"/>
  <c r="AB104"/>
  <c r="AD104" s="1"/>
  <c r="AF104" s="1"/>
  <c r="H105"/>
  <c r="L105"/>
  <c r="F229"/>
  <c r="C199" i="14"/>
  <c r="O198" i="4"/>
  <c r="I198"/>
  <c r="P198"/>
  <c r="H198"/>
  <c r="N198"/>
  <c r="Q198"/>
  <c r="R198"/>
  <c r="J198"/>
  <c r="B199"/>
  <c r="A200" i="1"/>
  <c r="J507" i="9" l="1"/>
  <c r="AO213" i="27"/>
  <c r="AT213" s="1"/>
  <c r="AP213"/>
  <c r="Y211" i="30"/>
  <c r="N213"/>
  <c r="O213" s="1"/>
  <c r="M214"/>
  <c r="V213"/>
  <c r="W212"/>
  <c r="X212" s="1"/>
  <c r="AO211" i="25"/>
  <c r="AN211"/>
  <c r="AN223" i="26"/>
  <c r="AS223" s="1"/>
  <c r="AO223"/>
  <c r="X434" i="30"/>
  <c r="AG379" i="27"/>
  <c r="AF379"/>
  <c r="V436" i="30"/>
  <c r="W435"/>
  <c r="X435" s="1"/>
  <c r="AE509" i="26"/>
  <c r="G199" i="4"/>
  <c r="F199"/>
  <c r="E510" i="20"/>
  <c r="D510"/>
  <c r="F510" i="26"/>
  <c r="E513"/>
  <c r="E517"/>
  <c r="E514"/>
  <c r="E524"/>
  <c r="E520"/>
  <c r="E522"/>
  <c r="E516"/>
  <c r="E521"/>
  <c r="E519"/>
  <c r="E515"/>
  <c r="E523"/>
  <c r="E518"/>
  <c r="N510"/>
  <c r="S510" s="1"/>
  <c r="H507" i="12"/>
  <c r="H506"/>
  <c r="H508"/>
  <c r="E510" i="16"/>
  <c r="D510"/>
  <c r="F510" i="25"/>
  <c r="E517"/>
  <c r="E518"/>
  <c r="E515"/>
  <c r="E513"/>
  <c r="E516"/>
  <c r="E514"/>
  <c r="AH510" i="24"/>
  <c r="N510"/>
  <c r="X510"/>
  <c r="D510"/>
  <c r="AP508" i="27"/>
  <c r="G508"/>
  <c r="L508" s="1"/>
  <c r="AO508"/>
  <c r="AT508" s="1"/>
  <c r="O508"/>
  <c r="T508" s="1"/>
  <c r="D509" i="4"/>
  <c r="G509"/>
  <c r="F509"/>
  <c r="M509"/>
  <c r="O509"/>
  <c r="Q509"/>
  <c r="P509"/>
  <c r="E509"/>
  <c r="L509"/>
  <c r="K509"/>
  <c r="R509"/>
  <c r="J509"/>
  <c r="I509"/>
  <c r="H509"/>
  <c r="N509"/>
  <c r="AO509" i="9"/>
  <c r="F509"/>
  <c r="AI507" s="1"/>
  <c r="F507"/>
  <c r="F508"/>
  <c r="S507" s="1"/>
  <c r="E509" i="27"/>
  <c r="D509"/>
  <c r="AT195" i="25"/>
  <c r="AS196"/>
  <c r="Z507" i="9"/>
  <c r="AA507" s="1"/>
  <c r="Q510" i="4"/>
  <c r="G510"/>
  <c r="F510"/>
  <c r="E510"/>
  <c r="M510"/>
  <c r="D510"/>
  <c r="P510"/>
  <c r="R510"/>
  <c r="K510"/>
  <c r="H510"/>
  <c r="I510"/>
  <c r="N510"/>
  <c r="J510"/>
  <c r="O510"/>
  <c r="L510"/>
  <c r="D510" i="27"/>
  <c r="E510"/>
  <c r="AO510" i="9"/>
  <c r="G508"/>
  <c r="G509"/>
  <c r="G507"/>
  <c r="E509" i="16"/>
  <c r="D509"/>
  <c r="F509" i="25"/>
  <c r="K509" s="1"/>
  <c r="AF509"/>
  <c r="AE510" s="1"/>
  <c r="AO509"/>
  <c r="AN510" s="1"/>
  <c r="AE509"/>
  <c r="AH509" i="24"/>
  <c r="N509"/>
  <c r="X509"/>
  <c r="D509"/>
  <c r="D509" i="20"/>
  <c r="E509"/>
  <c r="AO509" i="26"/>
  <c r="AN510" s="1"/>
  <c r="F509"/>
  <c r="K509" s="1"/>
  <c r="AN509"/>
  <c r="AS509" s="1"/>
  <c r="AF509"/>
  <c r="AE510" s="1"/>
  <c r="N509"/>
  <c r="S509" s="1"/>
  <c r="G506" i="12"/>
  <c r="M506" s="1"/>
  <c r="G508"/>
  <c r="AE506" s="1"/>
  <c r="G507"/>
  <c r="V506" s="1"/>
  <c r="AT123" i="9"/>
  <c r="AV123" s="1"/>
  <c r="AQ124"/>
  <c r="AR212" i="26"/>
  <c r="AT212" s="1"/>
  <c r="AR196" i="25"/>
  <c r="AS197" s="1"/>
  <c r="AU210" i="27"/>
  <c r="AS219"/>
  <c r="E199" i="4"/>
  <c r="D199"/>
  <c r="M199"/>
  <c r="K199"/>
  <c r="L199"/>
  <c r="AP130" i="24"/>
  <c r="AF213" i="26"/>
  <c r="AE213"/>
  <c r="AG210" i="27"/>
  <c r="AF210"/>
  <c r="Y161"/>
  <c r="AA161" s="1"/>
  <c r="AC161" s="1"/>
  <c r="AD161" s="1"/>
  <c r="X161"/>
  <c r="W162" s="1"/>
  <c r="Z161"/>
  <c r="AL131" i="24"/>
  <c r="AJ132" s="1"/>
  <c r="AO131"/>
  <c r="AJ136" i="26"/>
  <c r="T134" i="24"/>
  <c r="V134" s="1"/>
  <c r="AL135" i="26"/>
  <c r="AG136"/>
  <c r="AI136" s="1"/>
  <c r="AH136"/>
  <c r="Q197" i="16"/>
  <c r="T197" s="1"/>
  <c r="V196"/>
  <c r="U197"/>
  <c r="AG133" i="25"/>
  <c r="AI133" s="1"/>
  <c r="AJ134" s="1"/>
  <c r="AL125" i="27"/>
  <c r="R198" i="16"/>
  <c r="O198"/>
  <c r="P198"/>
  <c r="AD134" i="24"/>
  <c r="AF134" s="1"/>
  <c r="AA135"/>
  <c r="AC135" s="1"/>
  <c r="S135"/>
  <c r="P135"/>
  <c r="R135" s="1"/>
  <c r="G133"/>
  <c r="I133" s="1"/>
  <c r="F133"/>
  <c r="J132"/>
  <c r="L132" s="1"/>
  <c r="E199" i="16"/>
  <c r="D199"/>
  <c r="T217" i="27"/>
  <c r="M217"/>
  <c r="U216"/>
  <c r="S217"/>
  <c r="K218"/>
  <c r="L219" s="1"/>
  <c r="O218"/>
  <c r="T218" s="1"/>
  <c r="T216" i="26"/>
  <c r="J218"/>
  <c r="R217"/>
  <c r="N219"/>
  <c r="S219" s="1"/>
  <c r="P218" i="25"/>
  <c r="O219" s="1"/>
  <c r="R217"/>
  <c r="N218"/>
  <c r="S218" s="1"/>
  <c r="AE209"/>
  <c r="H218"/>
  <c r="J218" s="1"/>
  <c r="T216"/>
  <c r="L217"/>
  <c r="I233"/>
  <c r="H133" i="20"/>
  <c r="W134" s="1"/>
  <c r="M185" i="23"/>
  <c r="P139" i="20"/>
  <c r="R138"/>
  <c r="L186" i="23"/>
  <c r="I186"/>
  <c r="F187"/>
  <c r="H186"/>
  <c r="P187"/>
  <c r="V114"/>
  <c r="R114"/>
  <c r="S114"/>
  <c r="T114" s="1"/>
  <c r="AC111" i="20"/>
  <c r="Y111"/>
  <c r="AB111" s="1"/>
  <c r="S111" i="14"/>
  <c r="P111"/>
  <c r="Q112" s="1"/>
  <c r="P105" i="17"/>
  <c r="L132" i="20"/>
  <c r="M132" s="1"/>
  <c r="R104" i="17"/>
  <c r="M197" i="16"/>
  <c r="AG106"/>
  <c r="AF106"/>
  <c r="AK105"/>
  <c r="AM105" s="1"/>
  <c r="I197"/>
  <c r="L197" s="1"/>
  <c r="AD107"/>
  <c r="Z107"/>
  <c r="G198"/>
  <c r="N196"/>
  <c r="J198"/>
  <c r="H198"/>
  <c r="AX122" i="17"/>
  <c r="BC122" s="1"/>
  <c r="AZ123" s="1"/>
  <c r="AW123"/>
  <c r="BB122"/>
  <c r="BD122" s="1"/>
  <c r="BA123"/>
  <c r="AU199"/>
  <c r="AT199" s="1"/>
  <c r="AS200" s="1"/>
  <c r="AJ110"/>
  <c r="AP109"/>
  <c r="AR109" s="1"/>
  <c r="AQ109"/>
  <c r="AN110" s="1"/>
  <c r="AO110"/>
  <c r="AK110"/>
  <c r="AE104"/>
  <c r="V105"/>
  <c r="AC105"/>
  <c r="U105"/>
  <c r="W105" s="1"/>
  <c r="Y105"/>
  <c r="J105"/>
  <c r="K105" s="1"/>
  <c r="M105" s="1"/>
  <c r="G106"/>
  <c r="I105"/>
  <c r="F230"/>
  <c r="C200" i="14"/>
  <c r="H199" i="4"/>
  <c r="O199"/>
  <c r="N199"/>
  <c r="R199"/>
  <c r="J199"/>
  <c r="Q199"/>
  <c r="I199"/>
  <c r="P199"/>
  <c r="B200"/>
  <c r="A201" i="1"/>
  <c r="K507" i="9" l="1"/>
  <c r="AO212" i="25"/>
  <c r="AN212"/>
  <c r="AS212" s="1"/>
  <c r="W213" i="30"/>
  <c r="X213" s="1"/>
  <c r="V214"/>
  <c r="P213"/>
  <c r="AN224" i="26"/>
  <c r="AS224" s="1"/>
  <c r="AO224"/>
  <c r="N214" i="30"/>
  <c r="O214" s="1"/>
  <c r="M215"/>
  <c r="Y212"/>
  <c r="Y213" s="1"/>
  <c r="AO214" i="27"/>
  <c r="AT214" s="1"/>
  <c r="AP214"/>
  <c r="W506" i="12"/>
  <c r="Y506" s="1"/>
  <c r="N506"/>
  <c r="P506" s="1"/>
  <c r="L507" i="9"/>
  <c r="N507" s="1"/>
  <c r="O507" s="1"/>
  <c r="AO510" i="25"/>
  <c r="AF510"/>
  <c r="AF510" i="26"/>
  <c r="AO510"/>
  <c r="W436" i="30"/>
  <c r="V437"/>
  <c r="AG380" i="27"/>
  <c r="AF380"/>
  <c r="AJ507" i="9"/>
  <c r="AL507" s="1"/>
  <c r="AM507" s="1"/>
  <c r="AF506" i="12"/>
  <c r="AH506" s="1"/>
  <c r="T507" i="9"/>
  <c r="V507" s="1"/>
  <c r="W507" s="1"/>
  <c r="AB507"/>
  <c r="AD507" s="1"/>
  <c r="AU124"/>
  <c r="F512" i="25"/>
  <c r="G512"/>
  <c r="G200" i="4"/>
  <c r="F200"/>
  <c r="AS510" i="26"/>
  <c r="AS510" i="25"/>
  <c r="G510" i="27"/>
  <c r="O510"/>
  <c r="T510" s="1"/>
  <c r="AE507" i="9"/>
  <c r="Y513"/>
  <c r="AB513"/>
  <c r="Z513"/>
  <c r="AD513"/>
  <c r="AE511" s="1"/>
  <c r="AA513"/>
  <c r="AP509" i="27"/>
  <c r="AO510" s="1"/>
  <c r="AO509"/>
  <c r="AT509" s="1"/>
  <c r="G509"/>
  <c r="L509" s="1"/>
  <c r="O509"/>
  <c r="T509" s="1"/>
  <c r="F512" i="26"/>
  <c r="G512"/>
  <c r="K510"/>
  <c r="AR124" i="9"/>
  <c r="AS124"/>
  <c r="AR213" i="26"/>
  <c r="AT213" s="1"/>
  <c r="AT196" i="25"/>
  <c r="AU211" i="27"/>
  <c r="AS220"/>
  <c r="S138" i="20"/>
  <c r="U138" s="1"/>
  <c r="E200" i="4"/>
  <c r="D200"/>
  <c r="L200"/>
  <c r="M200"/>
  <c r="K200"/>
  <c r="AG211" i="27"/>
  <c r="AF211"/>
  <c r="AF214" i="26"/>
  <c r="AE214"/>
  <c r="AB162" i="27"/>
  <c r="X162"/>
  <c r="W163" s="1"/>
  <c r="Z162"/>
  <c r="Y162"/>
  <c r="AA162" s="1"/>
  <c r="AK132" i="24"/>
  <c r="AM132" s="1"/>
  <c r="AN131"/>
  <c r="AP131" s="1"/>
  <c r="U135"/>
  <c r="O199" i="16"/>
  <c r="AJ137" i="26"/>
  <c r="AK136"/>
  <c r="V197" i="16"/>
  <c r="AK133" i="25"/>
  <c r="AL133" s="1"/>
  <c r="AM125" i="27"/>
  <c r="AI126"/>
  <c r="AH126"/>
  <c r="AJ126" s="1"/>
  <c r="AK127" s="1"/>
  <c r="U198" i="16"/>
  <c r="P199"/>
  <c r="AB135" i="24"/>
  <c r="Z136" s="1"/>
  <c r="Q198" i="16"/>
  <c r="T198" s="1"/>
  <c r="AE135" i="24"/>
  <c r="Q136"/>
  <c r="T135"/>
  <c r="H133"/>
  <c r="J133" s="1"/>
  <c r="K133"/>
  <c r="E200" i="16"/>
  <c r="D200"/>
  <c r="R199"/>
  <c r="P200" s="1"/>
  <c r="U217" i="27"/>
  <c r="M218"/>
  <c r="O219"/>
  <c r="K219"/>
  <c r="L220" s="1"/>
  <c r="S218"/>
  <c r="T217" i="26"/>
  <c r="L218"/>
  <c r="N220"/>
  <c r="R218"/>
  <c r="J219"/>
  <c r="P219" i="25"/>
  <c r="O220" s="1"/>
  <c r="R218"/>
  <c r="N219"/>
  <c r="AE210"/>
  <c r="H219"/>
  <c r="J219" s="1"/>
  <c r="T217"/>
  <c r="L218"/>
  <c r="I234"/>
  <c r="L133" i="20"/>
  <c r="I133"/>
  <c r="H134" s="1"/>
  <c r="W135" s="1"/>
  <c r="G134"/>
  <c r="Q139"/>
  <c r="O140"/>
  <c r="J186" i="23"/>
  <c r="K186" s="1"/>
  <c r="M186" s="1"/>
  <c r="G187"/>
  <c r="H187" s="1"/>
  <c r="U114"/>
  <c r="W114" s="1"/>
  <c r="Q115"/>
  <c r="X112" i="20"/>
  <c r="Z112" s="1"/>
  <c r="AA112" s="1"/>
  <c r="AD111"/>
  <c r="R111" i="14"/>
  <c r="S112" s="1"/>
  <c r="O112"/>
  <c r="M113" s="1"/>
  <c r="N113" s="1"/>
  <c r="O105" i="17"/>
  <c r="Q105" s="1"/>
  <c r="S105" s="1"/>
  <c r="AI106" i="16"/>
  <c r="AH106"/>
  <c r="AL106"/>
  <c r="Y108"/>
  <c r="AA108" s="1"/>
  <c r="AC107"/>
  <c r="AE107" s="1"/>
  <c r="X108"/>
  <c r="N197"/>
  <c r="G199"/>
  <c r="H199"/>
  <c r="J199"/>
  <c r="M198"/>
  <c r="I198"/>
  <c r="AY122" i="17"/>
  <c r="AV123" s="1"/>
  <c r="AW124" s="1"/>
  <c r="BB123"/>
  <c r="BD123" s="1"/>
  <c r="BA124"/>
  <c r="AU200"/>
  <c r="AT200" s="1"/>
  <c r="AS201" s="1"/>
  <c r="AI111"/>
  <c r="AH111" s="1"/>
  <c r="AG112" s="1"/>
  <c r="AL110"/>
  <c r="AM110" s="1"/>
  <c r="R105"/>
  <c r="X105"/>
  <c r="Z105" s="1"/>
  <c r="AA105" s="1"/>
  <c r="AB105"/>
  <c r="AD105" s="1"/>
  <c r="AF105" s="1"/>
  <c r="T106"/>
  <c r="N105"/>
  <c r="H106"/>
  <c r="L106"/>
  <c r="F231"/>
  <c r="C201" i="14"/>
  <c r="Q200" i="4"/>
  <c r="I200"/>
  <c r="O200"/>
  <c r="N200"/>
  <c r="H200"/>
  <c r="R200"/>
  <c r="P200"/>
  <c r="J200"/>
  <c r="B201"/>
  <c r="A202" i="1"/>
  <c r="AO215" i="27" l="1"/>
  <c r="AT215" s="1"/>
  <c r="AP215"/>
  <c r="V215" i="30"/>
  <c r="W214"/>
  <c r="X214" s="1"/>
  <c r="N215"/>
  <c r="O215" s="1"/>
  <c r="M216"/>
  <c r="AN225" i="26"/>
  <c r="AO225"/>
  <c r="P214" i="30"/>
  <c r="P215" s="1"/>
  <c r="AN213" i="25"/>
  <c r="AO213"/>
  <c r="W514" i="9"/>
  <c r="W513"/>
  <c r="M512" i="12"/>
  <c r="Q506"/>
  <c r="P512"/>
  <c r="N512"/>
  <c r="L512"/>
  <c r="J512"/>
  <c r="K512"/>
  <c r="O514" i="9"/>
  <c r="O513"/>
  <c r="V512" i="12"/>
  <c r="Z506"/>
  <c r="S512"/>
  <c r="U512"/>
  <c r="Y512"/>
  <c r="T512"/>
  <c r="W512"/>
  <c r="AP510" i="27"/>
  <c r="W437" i="30"/>
  <c r="V438"/>
  <c r="AF381" i="27"/>
  <c r="AG381"/>
  <c r="Q512" i="12"/>
  <c r="Q513"/>
  <c r="AM513" i="9"/>
  <c r="AM514"/>
  <c r="AI506" i="12"/>
  <c r="AE512"/>
  <c r="AC512"/>
  <c r="AB512"/>
  <c r="AH512"/>
  <c r="AF512"/>
  <c r="AD512"/>
  <c r="AI513"/>
  <c r="AI512"/>
  <c r="T139" i="20"/>
  <c r="G201" i="4"/>
  <c r="F201"/>
  <c r="AE513" i="9"/>
  <c r="AE514"/>
  <c r="H513" i="27"/>
  <c r="G513"/>
  <c r="L510"/>
  <c r="AT124" i="9"/>
  <c r="AV124" s="1"/>
  <c r="AQ125"/>
  <c r="AU125" s="1"/>
  <c r="AR214" i="26"/>
  <c r="AT214" s="1"/>
  <c r="AR197" i="25"/>
  <c r="AT197" s="1"/>
  <c r="AU212" i="27"/>
  <c r="AS221"/>
  <c r="S219" i="25"/>
  <c r="E201" i="4"/>
  <c r="D201"/>
  <c r="M201"/>
  <c r="K201"/>
  <c r="L201"/>
  <c r="AF215" i="26"/>
  <c r="AE215"/>
  <c r="AF212" i="27"/>
  <c r="AG212"/>
  <c r="AC162"/>
  <c r="Y163" s="1"/>
  <c r="AA163" s="1"/>
  <c r="AB163"/>
  <c r="AD162"/>
  <c r="AL132" i="24"/>
  <c r="AN132" s="1"/>
  <c r="AO132"/>
  <c r="F134"/>
  <c r="V135"/>
  <c r="R200" i="16"/>
  <c r="AH137" i="26"/>
  <c r="AG137"/>
  <c r="AI137" s="1"/>
  <c r="AL136"/>
  <c r="U199" i="16"/>
  <c r="AH134" i="25"/>
  <c r="AG134"/>
  <c r="AI134" s="1"/>
  <c r="AJ135" s="1"/>
  <c r="V198" i="16"/>
  <c r="AD135" i="24"/>
  <c r="AF135" s="1"/>
  <c r="AL126" i="27"/>
  <c r="Q199" i="16"/>
  <c r="Q200" s="1"/>
  <c r="AA136" i="24"/>
  <c r="U136"/>
  <c r="S136"/>
  <c r="P136"/>
  <c r="R136" s="1"/>
  <c r="G134"/>
  <c r="I134" s="1"/>
  <c r="L133"/>
  <c r="O200" i="16"/>
  <c r="E201"/>
  <c r="D201"/>
  <c r="T218" i="26"/>
  <c r="T219" i="27"/>
  <c r="U218"/>
  <c r="M219"/>
  <c r="S219"/>
  <c r="K220"/>
  <c r="L221" s="1"/>
  <c r="O220"/>
  <c r="T220" s="1"/>
  <c r="L219" i="26"/>
  <c r="N221"/>
  <c r="S221" s="1"/>
  <c r="J220"/>
  <c r="R219"/>
  <c r="P220" i="25"/>
  <c r="O221" s="1"/>
  <c r="R219"/>
  <c r="N220"/>
  <c r="S220" s="1"/>
  <c r="AE211"/>
  <c r="H220"/>
  <c r="J220" s="1"/>
  <c r="K221" s="1"/>
  <c r="K220"/>
  <c r="T218"/>
  <c r="L219"/>
  <c r="I235"/>
  <c r="J133" i="20"/>
  <c r="P140"/>
  <c r="R139"/>
  <c r="G188" i="23"/>
  <c r="I187"/>
  <c r="F188"/>
  <c r="P188"/>
  <c r="L187"/>
  <c r="V115"/>
  <c r="S115"/>
  <c r="T115" s="1"/>
  <c r="R115"/>
  <c r="AC112" i="20"/>
  <c r="Y112"/>
  <c r="AB112" s="1"/>
  <c r="T111" i="14"/>
  <c r="P112"/>
  <c r="R112" s="1"/>
  <c r="S113" s="1"/>
  <c r="P106" i="17"/>
  <c r="G135" i="20"/>
  <c r="I134"/>
  <c r="AF107" i="16"/>
  <c r="AK106"/>
  <c r="AM106" s="1"/>
  <c r="AG107"/>
  <c r="AD108"/>
  <c r="Z108"/>
  <c r="G200"/>
  <c r="I199"/>
  <c r="L199" s="1"/>
  <c r="L198"/>
  <c r="N198" s="1"/>
  <c r="H200"/>
  <c r="J200"/>
  <c r="AX123" i="17"/>
  <c r="BC123" s="1"/>
  <c r="AZ124" s="1"/>
  <c r="AU201"/>
  <c r="AT201" s="1"/>
  <c r="AS202" s="1"/>
  <c r="AJ111"/>
  <c r="AP110"/>
  <c r="AR110" s="1"/>
  <c r="AQ110"/>
  <c r="AN111" s="1"/>
  <c r="AO111"/>
  <c r="AK111"/>
  <c r="AE105"/>
  <c r="J106"/>
  <c r="K106" s="1"/>
  <c r="M106" s="1"/>
  <c r="R106" s="1"/>
  <c r="V106"/>
  <c r="AC106"/>
  <c r="U106"/>
  <c r="W106" s="1"/>
  <c r="Y106"/>
  <c r="G107"/>
  <c r="I106"/>
  <c r="F232"/>
  <c r="C202" i="14"/>
  <c r="P201" i="4"/>
  <c r="O201"/>
  <c r="H201"/>
  <c r="N201"/>
  <c r="J201"/>
  <c r="R201"/>
  <c r="Q201"/>
  <c r="I201"/>
  <c r="B202"/>
  <c r="A203" i="1"/>
  <c r="AN214" i="25" l="1"/>
  <c r="AO214"/>
  <c r="AS225" i="26"/>
  <c r="V216" i="30"/>
  <c r="W215"/>
  <c r="X215" s="1"/>
  <c r="AP216" i="27"/>
  <c r="AO216"/>
  <c r="AS213" i="25"/>
  <c r="AO226" i="26"/>
  <c r="AN226"/>
  <c r="AS226" s="1"/>
  <c r="M217" i="30"/>
  <c r="N216"/>
  <c r="O216" s="1"/>
  <c r="Y214"/>
  <c r="Y215" s="1"/>
  <c r="W438"/>
  <c r="V439"/>
  <c r="Z512" i="12"/>
  <c r="Z513"/>
  <c r="AF382" i="27"/>
  <c r="AG382"/>
  <c r="G202" i="4"/>
  <c r="F202"/>
  <c r="AR125" i="9"/>
  <c r="AS125"/>
  <c r="AR215" i="26"/>
  <c r="AT215" s="1"/>
  <c r="L220"/>
  <c r="AR198" i="25"/>
  <c r="AT198" s="1"/>
  <c r="AU213" i="27"/>
  <c r="AS222"/>
  <c r="S139" i="20"/>
  <c r="U139" s="1"/>
  <c r="K133"/>
  <c r="M133" s="1"/>
  <c r="E202" i="4"/>
  <c r="D202"/>
  <c r="L202"/>
  <c r="M202"/>
  <c r="K202"/>
  <c r="AE216" i="26"/>
  <c r="AF216"/>
  <c r="AG213" i="27"/>
  <c r="AF213"/>
  <c r="X163"/>
  <c r="W164" s="1"/>
  <c r="AB164" s="1"/>
  <c r="Z163"/>
  <c r="AC163"/>
  <c r="AK133" i="24"/>
  <c r="AM133" s="1"/>
  <c r="AJ133"/>
  <c r="AP132"/>
  <c r="T200" i="16"/>
  <c r="O201"/>
  <c r="H134" i="24"/>
  <c r="J134" s="1"/>
  <c r="AJ138" i="26"/>
  <c r="AK137"/>
  <c r="AE136" i="24"/>
  <c r="AK134" i="25"/>
  <c r="AH135" s="1"/>
  <c r="T199" i="16"/>
  <c r="AM126" i="27"/>
  <c r="AI127"/>
  <c r="AH127"/>
  <c r="AJ127" s="1"/>
  <c r="AC136" i="24"/>
  <c r="AB136"/>
  <c r="Z137" s="1"/>
  <c r="P201" i="16"/>
  <c r="Q201" s="1"/>
  <c r="K134" i="24"/>
  <c r="Q137"/>
  <c r="T136"/>
  <c r="V136" s="1"/>
  <c r="R201" i="16"/>
  <c r="E202"/>
  <c r="D202"/>
  <c r="U219" i="27"/>
  <c r="M220"/>
  <c r="O221"/>
  <c r="K221"/>
  <c r="L222" s="1"/>
  <c r="S220"/>
  <c r="T219" i="26"/>
  <c r="S220"/>
  <c r="R220"/>
  <c r="J221"/>
  <c r="N222"/>
  <c r="S222" s="1"/>
  <c r="N221" i="25"/>
  <c r="S221" s="1"/>
  <c r="P221"/>
  <c r="O222" s="1"/>
  <c r="R220"/>
  <c r="AE212"/>
  <c r="H221"/>
  <c r="J221" s="1"/>
  <c r="L220"/>
  <c r="T219"/>
  <c r="K222"/>
  <c r="I236"/>
  <c r="T140" i="20"/>
  <c r="O141"/>
  <c r="Q140"/>
  <c r="H188" i="23"/>
  <c r="G189" s="1"/>
  <c r="F190" s="1"/>
  <c r="I188"/>
  <c r="P189"/>
  <c r="F189"/>
  <c r="J187"/>
  <c r="K187" s="1"/>
  <c r="M187" s="1"/>
  <c r="U115"/>
  <c r="W115" s="1"/>
  <c r="Q116"/>
  <c r="X113" i="20"/>
  <c r="Z113" s="1"/>
  <c r="AA113" s="1"/>
  <c r="AD112"/>
  <c r="O113" i="14"/>
  <c r="M114" s="1"/>
  <c r="N114" s="1"/>
  <c r="Q113"/>
  <c r="T112"/>
  <c r="O106" i="17"/>
  <c r="Q106" s="1"/>
  <c r="S106" s="1"/>
  <c r="L134" i="20"/>
  <c r="H135"/>
  <c r="W136" s="1"/>
  <c r="J134"/>
  <c r="K134" s="1"/>
  <c r="AI107" i="16"/>
  <c r="AH107"/>
  <c r="AL107"/>
  <c r="G201"/>
  <c r="Y109"/>
  <c r="AA109" s="1"/>
  <c r="AC108"/>
  <c r="AE108" s="1"/>
  <c r="X109"/>
  <c r="M200"/>
  <c r="M199"/>
  <c r="H201"/>
  <c r="I200"/>
  <c r="J201"/>
  <c r="BB124" i="17"/>
  <c r="BD124" s="1"/>
  <c r="BA125"/>
  <c r="AY123"/>
  <c r="AV124" s="1"/>
  <c r="AU202"/>
  <c r="AT202" s="1"/>
  <c r="AS203" s="1"/>
  <c r="AL111"/>
  <c r="AM111" s="1"/>
  <c r="AI112"/>
  <c r="AH112" s="1"/>
  <c r="AG113" s="1"/>
  <c r="T107"/>
  <c r="AB106"/>
  <c r="AD106" s="1"/>
  <c r="X106"/>
  <c r="Z106" s="1"/>
  <c r="AA106" s="1"/>
  <c r="N106"/>
  <c r="H107"/>
  <c r="J107" s="1"/>
  <c r="L107"/>
  <c r="F233"/>
  <c r="C203" i="14"/>
  <c r="B203" i="4"/>
  <c r="Q202"/>
  <c r="N202"/>
  <c r="R202"/>
  <c r="J202"/>
  <c r="O202"/>
  <c r="I202"/>
  <c r="P202"/>
  <c r="H202"/>
  <c r="A204" i="1"/>
  <c r="M218" i="30" l="1"/>
  <c r="N217"/>
  <c r="O217" s="1"/>
  <c r="AN227" i="26"/>
  <c r="AS227" s="1"/>
  <c r="AO227"/>
  <c r="AO217" i="27"/>
  <c r="AT217" s="1"/>
  <c r="AP217"/>
  <c r="V217" i="30"/>
  <c r="W216"/>
  <c r="X216" s="1"/>
  <c r="P216"/>
  <c r="P217" s="1"/>
  <c r="AT216" i="27"/>
  <c r="AO215" i="25"/>
  <c r="AN215"/>
  <c r="X438" i="30"/>
  <c r="AF383" i="27"/>
  <c r="AG383"/>
  <c r="W439" i="30"/>
  <c r="G203" i="4"/>
  <c r="F203"/>
  <c r="AQ126" i="9"/>
  <c r="AT125"/>
  <c r="AV125" s="1"/>
  <c r="AR216" i="26"/>
  <c r="AS217" s="1"/>
  <c r="AR199" i="25"/>
  <c r="AS200" s="1"/>
  <c r="AU214" i="27"/>
  <c r="AS223"/>
  <c r="E203" i="4"/>
  <c r="D203"/>
  <c r="M203"/>
  <c r="K203"/>
  <c r="L203"/>
  <c r="AG214" i="27"/>
  <c r="AF214"/>
  <c r="AF217" i="26"/>
  <c r="AE217"/>
  <c r="Y164" i="27"/>
  <c r="AA164" s="1"/>
  <c r="AC164" s="1"/>
  <c r="AD163"/>
  <c r="Z164"/>
  <c r="X164"/>
  <c r="W165" s="1"/>
  <c r="AO133" i="24"/>
  <c r="AL133"/>
  <c r="AJ134" s="1"/>
  <c r="G135"/>
  <c r="I135" s="1"/>
  <c r="F135"/>
  <c r="AL137" i="26"/>
  <c r="AH138"/>
  <c r="AG138"/>
  <c r="AI138" s="1"/>
  <c r="AJ139" s="1"/>
  <c r="AL134" i="25"/>
  <c r="AG135"/>
  <c r="AI135" s="1"/>
  <c r="AK135" s="1"/>
  <c r="V199" i="16"/>
  <c r="U200"/>
  <c r="U201"/>
  <c r="AL127" i="27"/>
  <c r="AM127" s="1"/>
  <c r="AK128"/>
  <c r="AD136" i="24"/>
  <c r="AF136" s="1"/>
  <c r="AA137"/>
  <c r="AB137" s="1"/>
  <c r="L134"/>
  <c r="T201" i="16"/>
  <c r="U137" i="24"/>
  <c r="S137"/>
  <c r="P137"/>
  <c r="R137" s="1"/>
  <c r="P202" i="16"/>
  <c r="Q202" s="1"/>
  <c r="O202"/>
  <c r="R202"/>
  <c r="T221" i="27"/>
  <c r="E203" i="16"/>
  <c r="D203"/>
  <c r="U220" i="27"/>
  <c r="M221"/>
  <c r="S221"/>
  <c r="K222"/>
  <c r="L223" s="1"/>
  <c r="O222"/>
  <c r="T222" s="1"/>
  <c r="T220" i="26"/>
  <c r="L221"/>
  <c r="N223"/>
  <c r="S223" s="1"/>
  <c r="J222"/>
  <c r="R221"/>
  <c r="P222" i="25"/>
  <c r="O223" s="1"/>
  <c r="R221"/>
  <c r="N222"/>
  <c r="S222" s="1"/>
  <c r="AE213"/>
  <c r="H222"/>
  <c r="J222" s="1"/>
  <c r="T220"/>
  <c r="L221"/>
  <c r="I237"/>
  <c r="L188" i="23"/>
  <c r="R140" i="20"/>
  <c r="P141"/>
  <c r="P190" i="23"/>
  <c r="H189"/>
  <c r="G190" s="1"/>
  <c r="H190" s="1"/>
  <c r="G191" s="1"/>
  <c r="I189"/>
  <c r="J188"/>
  <c r="K188" s="1"/>
  <c r="V116"/>
  <c r="S116"/>
  <c r="T116" s="1"/>
  <c r="R116"/>
  <c r="Y113" i="20"/>
  <c r="AB113" s="1"/>
  <c r="AC113"/>
  <c r="P107" i="17"/>
  <c r="P113" i="14"/>
  <c r="O114" s="1"/>
  <c r="P114" s="1"/>
  <c r="M134" i="20"/>
  <c r="G136"/>
  <c r="I135"/>
  <c r="J135" s="1"/>
  <c r="K135" s="1"/>
  <c r="AG108" i="16"/>
  <c r="AF108"/>
  <c r="AK107"/>
  <c r="AM107" s="1"/>
  <c r="Z109"/>
  <c r="AD109"/>
  <c r="G202"/>
  <c r="N199"/>
  <c r="L200"/>
  <c r="M201" s="1"/>
  <c r="J202"/>
  <c r="H202"/>
  <c r="I201"/>
  <c r="L201" s="1"/>
  <c r="AX124" i="17"/>
  <c r="AY124" s="1"/>
  <c r="AV125" s="1"/>
  <c r="AW126" s="1"/>
  <c r="AW125"/>
  <c r="AU203"/>
  <c r="AT203" s="1"/>
  <c r="AS204" s="1"/>
  <c r="AJ112"/>
  <c r="AP111"/>
  <c r="AR111" s="1"/>
  <c r="AQ111"/>
  <c r="AN112" s="1"/>
  <c r="AO112"/>
  <c r="AK112"/>
  <c r="AE106"/>
  <c r="U107"/>
  <c r="W107" s="1"/>
  <c r="Y107"/>
  <c r="AC107"/>
  <c r="V107"/>
  <c r="O107"/>
  <c r="AF106"/>
  <c r="K107"/>
  <c r="M107" s="1"/>
  <c r="N107" s="1"/>
  <c r="G108"/>
  <c r="I107"/>
  <c r="F234"/>
  <c r="C204" i="14"/>
  <c r="B204" i="4"/>
  <c r="R203"/>
  <c r="N203"/>
  <c r="Q203"/>
  <c r="J203"/>
  <c r="P203"/>
  <c r="I203"/>
  <c r="O203"/>
  <c r="H203"/>
  <c r="A205" i="1"/>
  <c r="AS215" i="25" l="1"/>
  <c r="AP218" i="27"/>
  <c r="AO218"/>
  <c r="AN228" i="26"/>
  <c r="AO228"/>
  <c r="Y216" i="30"/>
  <c r="AO216" i="25"/>
  <c r="AN216"/>
  <c r="AS216" s="1"/>
  <c r="W217" i="30"/>
  <c r="X217" s="1"/>
  <c r="V218"/>
  <c r="N218"/>
  <c r="O218" s="1"/>
  <c r="M219"/>
  <c r="V441"/>
  <c r="AG384" i="27"/>
  <c r="AF384"/>
  <c r="G204" i="4"/>
  <c r="F204"/>
  <c r="AU126" i="9"/>
  <c r="AR126"/>
  <c r="AS126"/>
  <c r="AT216" i="26"/>
  <c r="AT199" i="25"/>
  <c r="AU215" i="27"/>
  <c r="AS224"/>
  <c r="S140" i="20"/>
  <c r="U140" s="1"/>
  <c r="E204" i="4"/>
  <c r="D204"/>
  <c r="L204"/>
  <c r="M204"/>
  <c r="K204"/>
  <c r="AF218" i="26"/>
  <c r="AE218"/>
  <c r="AG215" i="27"/>
  <c r="AF215"/>
  <c r="Z165"/>
  <c r="Y165"/>
  <c r="AA165" s="1"/>
  <c r="AB165"/>
  <c r="X165"/>
  <c r="W166" s="1"/>
  <c r="AB166" s="1"/>
  <c r="AD164"/>
  <c r="AK134" i="24"/>
  <c r="AN133"/>
  <c r="AP133" s="1"/>
  <c r="K135"/>
  <c r="H135"/>
  <c r="J135" s="1"/>
  <c r="AJ136" i="25"/>
  <c r="AK138" i="26"/>
  <c r="AI128" i="27"/>
  <c r="AH136" i="25"/>
  <c r="AL135"/>
  <c r="P203" i="16"/>
  <c r="Q203" s="1"/>
  <c r="V200"/>
  <c r="V201" s="1"/>
  <c r="AC137" i="24"/>
  <c r="AD137" s="1"/>
  <c r="AH128" i="27"/>
  <c r="AJ128" s="1"/>
  <c r="AK129" s="1"/>
  <c r="AE137" i="24"/>
  <c r="AG136" i="25"/>
  <c r="AI136" s="1"/>
  <c r="U202" i="16"/>
  <c r="T202"/>
  <c r="O203"/>
  <c r="Z138" i="24"/>
  <c r="AA138"/>
  <c r="Q138"/>
  <c r="T137"/>
  <c r="V137" s="1"/>
  <c r="R203" i="16"/>
  <c r="E204"/>
  <c r="D204"/>
  <c r="U221" i="27"/>
  <c r="M222"/>
  <c r="O223"/>
  <c r="K223"/>
  <c r="L224" s="1"/>
  <c r="S222"/>
  <c r="T221" i="26"/>
  <c r="R222"/>
  <c r="J223"/>
  <c r="N224"/>
  <c r="S224" s="1"/>
  <c r="L222"/>
  <c r="P223" i="25"/>
  <c r="O224" s="1"/>
  <c r="R222"/>
  <c r="N223"/>
  <c r="S223" s="1"/>
  <c r="AE214"/>
  <c r="T221"/>
  <c r="H223"/>
  <c r="J223" s="1"/>
  <c r="K223"/>
  <c r="L222"/>
  <c r="K224"/>
  <c r="I238"/>
  <c r="M188" i="23"/>
  <c r="Q141" i="20"/>
  <c r="T141"/>
  <c r="O142"/>
  <c r="L189" i="23"/>
  <c r="F192"/>
  <c r="I190"/>
  <c r="I191" s="1"/>
  <c r="P192"/>
  <c r="P191"/>
  <c r="F191"/>
  <c r="H191" s="1"/>
  <c r="G192" s="1"/>
  <c r="H192" s="1"/>
  <c r="G193" s="1"/>
  <c r="J189"/>
  <c r="K189" s="1"/>
  <c r="U116"/>
  <c r="W116" s="1"/>
  <c r="Q117"/>
  <c r="AD113" i="20"/>
  <c r="X114"/>
  <c r="Z114" s="1"/>
  <c r="AA114" s="1"/>
  <c r="R113" i="14"/>
  <c r="T113" s="1"/>
  <c r="R114"/>
  <c r="Q114"/>
  <c r="M115"/>
  <c r="N115" s="1"/>
  <c r="L135" i="20"/>
  <c r="M135" s="1"/>
  <c r="H136"/>
  <c r="W137" s="1"/>
  <c r="AI108" i="16"/>
  <c r="AL108"/>
  <c r="AH108"/>
  <c r="N200"/>
  <c r="N201" s="1"/>
  <c r="Y110"/>
  <c r="AA110" s="1"/>
  <c r="AC109"/>
  <c r="AE109" s="1"/>
  <c r="X110"/>
  <c r="G203"/>
  <c r="J203"/>
  <c r="M202"/>
  <c r="I202"/>
  <c r="L202" s="1"/>
  <c r="H203"/>
  <c r="BC124" i="17"/>
  <c r="AZ125" s="1"/>
  <c r="AX125"/>
  <c r="AY125" s="1"/>
  <c r="AV126" s="1"/>
  <c r="AU204"/>
  <c r="AT204" s="1"/>
  <c r="AS205" s="1"/>
  <c r="AU205" s="1"/>
  <c r="AT205" s="1"/>
  <c r="AI113"/>
  <c r="AH113" s="1"/>
  <c r="AG114" s="1"/>
  <c r="AL112"/>
  <c r="AM112" s="1"/>
  <c r="R107"/>
  <c r="P108"/>
  <c r="Q107"/>
  <c r="X107"/>
  <c r="Z107" s="1"/>
  <c r="AA107" s="1"/>
  <c r="T108"/>
  <c r="AB107"/>
  <c r="L108"/>
  <c r="H108"/>
  <c r="F235"/>
  <c r="C205" i="14"/>
  <c r="B205" i="4"/>
  <c r="P204"/>
  <c r="H204"/>
  <c r="O204"/>
  <c r="I204"/>
  <c r="R204"/>
  <c r="J204"/>
  <c r="N204"/>
  <c r="Q204"/>
  <c r="A206" i="1"/>
  <c r="N219" i="30" l="1"/>
  <c r="O219" s="1"/>
  <c r="M220"/>
  <c r="V219"/>
  <c r="W218"/>
  <c r="X218" s="1"/>
  <c r="AN229" i="26"/>
  <c r="AS229" s="1"/>
  <c r="AO229"/>
  <c r="AT218" i="27"/>
  <c r="P218" i="30"/>
  <c r="P219" s="1"/>
  <c r="AO217" i="25"/>
  <c r="AN217"/>
  <c r="Y217" i="30"/>
  <c r="AS228" i="26"/>
  <c r="AO219" i="27"/>
  <c r="AT219" s="1"/>
  <c r="AP219"/>
  <c r="AG385"/>
  <c r="AF385"/>
  <c r="W441" i="30"/>
  <c r="X441" s="1"/>
  <c r="V442"/>
  <c r="G205" i="4"/>
  <c r="F205"/>
  <c r="AQ127" i="9"/>
  <c r="AT126"/>
  <c r="AV126" s="1"/>
  <c r="AR217" i="26"/>
  <c r="AT217" s="1"/>
  <c r="AR200" i="25"/>
  <c r="AT200" s="1"/>
  <c r="AU216" i="27"/>
  <c r="AS225"/>
  <c r="E205" i="4"/>
  <c r="D205"/>
  <c r="M205"/>
  <c r="K205"/>
  <c r="L205"/>
  <c r="AG216" i="27"/>
  <c r="AF216"/>
  <c r="AF219" i="26"/>
  <c r="AE219"/>
  <c r="AC165" i="27"/>
  <c r="Z166" s="1"/>
  <c r="AO134" i="24"/>
  <c r="AM134"/>
  <c r="AL134"/>
  <c r="AK135" s="1"/>
  <c r="L135"/>
  <c r="G136"/>
  <c r="I136" s="1"/>
  <c r="F136"/>
  <c r="AK136" i="25"/>
  <c r="AH137" s="1"/>
  <c r="AL138" i="26"/>
  <c r="AG139"/>
  <c r="AI139" s="1"/>
  <c r="AJ140" s="1"/>
  <c r="AH139"/>
  <c r="U203" i="16"/>
  <c r="AL128" i="27"/>
  <c r="AM128" s="1"/>
  <c r="AF137" i="24"/>
  <c r="V202" i="16"/>
  <c r="AJ137" i="25"/>
  <c r="P204" i="16"/>
  <c r="Q204" s="1"/>
  <c r="AE138" i="24"/>
  <c r="AC138"/>
  <c r="AB138"/>
  <c r="U138"/>
  <c r="S138"/>
  <c r="P138"/>
  <c r="R138" s="1"/>
  <c r="O204" i="16"/>
  <c r="R204"/>
  <c r="E205"/>
  <c r="D205"/>
  <c r="T223" i="27"/>
  <c r="M223"/>
  <c r="U222"/>
  <c r="S223"/>
  <c r="K224"/>
  <c r="L225" s="1"/>
  <c r="O224"/>
  <c r="T224" s="1"/>
  <c r="T222" i="26"/>
  <c r="L223"/>
  <c r="N225"/>
  <c r="J224"/>
  <c r="R223"/>
  <c r="P224" i="25"/>
  <c r="O225" s="1"/>
  <c r="R223"/>
  <c r="N224"/>
  <c r="S224" s="1"/>
  <c r="AE215"/>
  <c r="H224"/>
  <c r="J224" s="1"/>
  <c r="T222"/>
  <c r="L223"/>
  <c r="I239"/>
  <c r="M189" i="23"/>
  <c r="P142" i="20"/>
  <c r="R141"/>
  <c r="L190" i="23"/>
  <c r="P193"/>
  <c r="F193"/>
  <c r="H193" s="1"/>
  <c r="G194" s="1"/>
  <c r="J190"/>
  <c r="K190" s="1"/>
  <c r="L191" s="1"/>
  <c r="I192"/>
  <c r="P194"/>
  <c r="F194"/>
  <c r="V117"/>
  <c r="R117"/>
  <c r="S117"/>
  <c r="T117" s="1"/>
  <c r="AC114" i="20"/>
  <c r="Y114"/>
  <c r="AB114" s="1"/>
  <c r="S114" i="14"/>
  <c r="T114" s="1"/>
  <c r="S115"/>
  <c r="Q115"/>
  <c r="O115"/>
  <c r="M116" s="1"/>
  <c r="N116" s="1"/>
  <c r="G137" i="20"/>
  <c r="L136"/>
  <c r="I136"/>
  <c r="J136" s="1"/>
  <c r="K136" s="1"/>
  <c r="AK108" i="16"/>
  <c r="AM108" s="1"/>
  <c r="AF109"/>
  <c r="AG109"/>
  <c r="Z110"/>
  <c r="AD110"/>
  <c r="T203"/>
  <c r="H204"/>
  <c r="G204"/>
  <c r="M203"/>
  <c r="N202"/>
  <c r="I203"/>
  <c r="L203" s="1"/>
  <c r="J204"/>
  <c r="AX126" i="17"/>
  <c r="AY126" s="1"/>
  <c r="AV127" s="1"/>
  <c r="AW127"/>
  <c r="BB125"/>
  <c r="BD125" s="1"/>
  <c r="BA126"/>
  <c r="BC125"/>
  <c r="AZ126" s="1"/>
  <c r="BA127" s="1"/>
  <c r="AS206"/>
  <c r="AP112"/>
  <c r="AR112" s="1"/>
  <c r="AJ113"/>
  <c r="AQ112"/>
  <c r="AN113" s="1"/>
  <c r="AO113"/>
  <c r="AK113"/>
  <c r="AE107"/>
  <c r="J108"/>
  <c r="O108" s="1"/>
  <c r="Q108" s="1"/>
  <c r="V108"/>
  <c r="AC108"/>
  <c r="AD107"/>
  <c r="AF107" s="1"/>
  <c r="U108"/>
  <c r="W108" s="1"/>
  <c r="Y108"/>
  <c r="S107"/>
  <c r="G109"/>
  <c r="I108"/>
  <c r="F236"/>
  <c r="C206" i="14"/>
  <c r="H205" i="4"/>
  <c r="R205"/>
  <c r="J205"/>
  <c r="P205"/>
  <c r="N205"/>
  <c r="Q205"/>
  <c r="I205"/>
  <c r="O205"/>
  <c r="B206"/>
  <c r="A207" i="1"/>
  <c r="Y218" i="30" l="1"/>
  <c r="AO220" i="27"/>
  <c r="AT220" s="1"/>
  <c r="AP220"/>
  <c r="V220" i="30"/>
  <c r="W219"/>
  <c r="X219" s="1"/>
  <c r="AO218" i="25"/>
  <c r="AN218"/>
  <c r="AO230" i="26"/>
  <c r="AN230"/>
  <c r="N220" i="30"/>
  <c r="O220" s="1"/>
  <c r="M221"/>
  <c r="AF386" i="27"/>
  <c r="AG386"/>
  <c r="W442" i="30"/>
  <c r="G206" i="4"/>
  <c r="F206"/>
  <c r="AS127" i="9"/>
  <c r="AR127"/>
  <c r="AU127"/>
  <c r="AR218" i="26"/>
  <c r="AT218" s="1"/>
  <c r="AR201" i="25"/>
  <c r="AS202" s="1"/>
  <c r="AU217" i="27"/>
  <c r="AS226"/>
  <c r="S141" i="20"/>
  <c r="U141" s="1"/>
  <c r="E206" i="4"/>
  <c r="D206"/>
  <c r="L206"/>
  <c r="M206"/>
  <c r="K206"/>
  <c r="AF220" i="26"/>
  <c r="AE220"/>
  <c r="AF217" i="27"/>
  <c r="AG217"/>
  <c r="X166"/>
  <c r="W167" s="1"/>
  <c r="AD165"/>
  <c r="Y166"/>
  <c r="AA166" s="1"/>
  <c r="AC166" s="1"/>
  <c r="AN134" i="24"/>
  <c r="AP134" s="1"/>
  <c r="AJ135"/>
  <c r="AL135" s="1"/>
  <c r="AJ136" s="1"/>
  <c r="AM135"/>
  <c r="AK139" i="26"/>
  <c r="AG140" s="1"/>
  <c r="AI140" s="1"/>
  <c r="AG137" i="25"/>
  <c r="AI137" s="1"/>
  <c r="AJ138" s="1"/>
  <c r="K136" i="24"/>
  <c r="H136"/>
  <c r="F137" s="1"/>
  <c r="AL136" i="25"/>
  <c r="T204" i="16"/>
  <c r="V203"/>
  <c r="L224" i="26"/>
  <c r="AI129" i="27"/>
  <c r="AH129"/>
  <c r="AJ129" s="1"/>
  <c r="AK130" s="1"/>
  <c r="Z139" i="24"/>
  <c r="AD138"/>
  <c r="AF138" s="1"/>
  <c r="AA139"/>
  <c r="Q139"/>
  <c r="T138"/>
  <c r="V138" s="1"/>
  <c r="O205" i="16"/>
  <c r="P205"/>
  <c r="R205"/>
  <c r="E206"/>
  <c r="D206"/>
  <c r="U223" i="27"/>
  <c r="M224"/>
  <c r="O225"/>
  <c r="K225"/>
  <c r="L226" s="1"/>
  <c r="S224"/>
  <c r="U224" s="1"/>
  <c r="T223" i="26"/>
  <c r="N226"/>
  <c r="S226" s="1"/>
  <c r="R224"/>
  <c r="S225" s="1"/>
  <c r="J225"/>
  <c r="P225" i="25"/>
  <c r="O226" s="1"/>
  <c r="R224"/>
  <c r="N225"/>
  <c r="S225" s="1"/>
  <c r="AE216"/>
  <c r="H225"/>
  <c r="J225" s="1"/>
  <c r="K226" s="1"/>
  <c r="K225"/>
  <c r="T223"/>
  <c r="L224"/>
  <c r="I240"/>
  <c r="J191" i="23"/>
  <c r="K191" s="1"/>
  <c r="L192" s="1"/>
  <c r="M190"/>
  <c r="O143" i="20"/>
  <c r="Q142"/>
  <c r="H194" i="23"/>
  <c r="G195" s="1"/>
  <c r="I193"/>
  <c r="F195"/>
  <c r="P195"/>
  <c r="U117"/>
  <c r="W117" s="1"/>
  <c r="Q118"/>
  <c r="X115" i="20"/>
  <c r="Z115" s="1"/>
  <c r="AA115" s="1"/>
  <c r="AD114"/>
  <c r="P115" i="14"/>
  <c r="R115" s="1"/>
  <c r="T115" s="1"/>
  <c r="U204" i="16"/>
  <c r="M136" i="20"/>
  <c r="H137"/>
  <c r="W138" s="1"/>
  <c r="M204" i="16"/>
  <c r="I204"/>
  <c r="L204" s="1"/>
  <c r="AI109"/>
  <c r="AL109"/>
  <c r="AH109"/>
  <c r="Y111"/>
  <c r="AA111" s="1"/>
  <c r="AC110"/>
  <c r="AE110" s="1"/>
  <c r="X111"/>
  <c r="G205"/>
  <c r="H205"/>
  <c r="N203"/>
  <c r="J205"/>
  <c r="BC126" i="17"/>
  <c r="AZ127" s="1"/>
  <c r="BA128" s="1"/>
  <c r="BB126"/>
  <c r="BD126" s="1"/>
  <c r="K108"/>
  <c r="M108" s="1"/>
  <c r="N108" s="1"/>
  <c r="AU206"/>
  <c r="AT206" s="1"/>
  <c r="AS207" s="1"/>
  <c r="AX127"/>
  <c r="AY127" s="1"/>
  <c r="AW128"/>
  <c r="AL113"/>
  <c r="AI114"/>
  <c r="AH114" s="1"/>
  <c r="AG115" s="1"/>
  <c r="S108"/>
  <c r="P109"/>
  <c r="T109"/>
  <c r="AB108"/>
  <c r="AD108" s="1"/>
  <c r="AF108" s="1"/>
  <c r="X108"/>
  <c r="Z108" s="1"/>
  <c r="AE108" s="1"/>
  <c r="H109"/>
  <c r="F237"/>
  <c r="C207" i="14"/>
  <c r="J206" i="4"/>
  <c r="R206"/>
  <c r="N206"/>
  <c r="O206"/>
  <c r="I206"/>
  <c r="P206"/>
  <c r="Q206"/>
  <c r="H206"/>
  <c r="B207"/>
  <c r="A208" i="1"/>
  <c r="N221" i="30" l="1"/>
  <c r="O221" s="1"/>
  <c r="M222"/>
  <c r="AS230" i="26"/>
  <c r="AS218" i="25"/>
  <c r="Y219" i="30"/>
  <c r="W220"/>
  <c r="X220" s="1"/>
  <c r="V221"/>
  <c r="AO221" i="27"/>
  <c r="AP221"/>
  <c r="AN231" i="26"/>
  <c r="AS231" s="1"/>
  <c r="AO231"/>
  <c r="P220" i="30"/>
  <c r="P221" s="1"/>
  <c r="AO219" i="25"/>
  <c r="AN219"/>
  <c r="AS219" s="1"/>
  <c r="V444" i="30"/>
  <c r="AF387" i="27"/>
  <c r="AG387"/>
  <c r="G207" i="4"/>
  <c r="F207"/>
  <c r="AT127" i="9"/>
  <c r="AV127" s="1"/>
  <c r="AQ128"/>
  <c r="AR219" i="26"/>
  <c r="AT219" s="1"/>
  <c r="AH140"/>
  <c r="AT201" i="25"/>
  <c r="AU218" i="27"/>
  <c r="AS227"/>
  <c r="T142" i="20"/>
  <c r="E207" i="4"/>
  <c r="D207"/>
  <c r="M207"/>
  <c r="K207"/>
  <c r="L207"/>
  <c r="X167" i="27"/>
  <c r="W168" s="1"/>
  <c r="AF221" i="26"/>
  <c r="AE221"/>
  <c r="AG218" i="27"/>
  <c r="AF218"/>
  <c r="Y167"/>
  <c r="AA167" s="1"/>
  <c r="Z167"/>
  <c r="AD166"/>
  <c r="AB167"/>
  <c r="AO135" i="24"/>
  <c r="AK136"/>
  <c r="AL136" s="1"/>
  <c r="AN135"/>
  <c r="AL139" i="26"/>
  <c r="U205" i="16"/>
  <c r="AK137" i="25"/>
  <c r="AH138" s="1"/>
  <c r="J136" i="24"/>
  <c r="L136" s="1"/>
  <c r="G137"/>
  <c r="AJ141" i="26"/>
  <c r="AK140"/>
  <c r="V204" i="16"/>
  <c r="AL129" i="27"/>
  <c r="AH130" s="1"/>
  <c r="AJ130" s="1"/>
  <c r="AE139" i="24"/>
  <c r="AC139"/>
  <c r="AB139"/>
  <c r="U139"/>
  <c r="S139"/>
  <c r="P139"/>
  <c r="R139" s="1"/>
  <c r="Q205" i="16"/>
  <c r="T205" s="1"/>
  <c r="O206"/>
  <c r="P206"/>
  <c r="R206"/>
  <c r="E207"/>
  <c r="D207"/>
  <c r="T225" i="27"/>
  <c r="M225"/>
  <c r="S225"/>
  <c r="K226"/>
  <c r="L227" s="1"/>
  <c r="O226"/>
  <c r="T226" s="1"/>
  <c r="T224" i="26"/>
  <c r="L225"/>
  <c r="K226"/>
  <c r="J226"/>
  <c r="R225"/>
  <c r="N227"/>
  <c r="P226" i="25"/>
  <c r="O227" s="1"/>
  <c r="R225"/>
  <c r="N226"/>
  <c r="S226" s="1"/>
  <c r="AE217"/>
  <c r="H226"/>
  <c r="J226" s="1"/>
  <c r="K227" s="1"/>
  <c r="T224"/>
  <c r="L225"/>
  <c r="I241"/>
  <c r="J192" i="23"/>
  <c r="K192" s="1"/>
  <c r="L193" s="1"/>
  <c r="M191"/>
  <c r="P143" i="20"/>
  <c r="R142"/>
  <c r="I194" i="23"/>
  <c r="H195"/>
  <c r="G196" s="1"/>
  <c r="F196"/>
  <c r="P196"/>
  <c r="V118"/>
  <c r="R118"/>
  <c r="S118"/>
  <c r="T118" s="1"/>
  <c r="AC115" i="20"/>
  <c r="Y115"/>
  <c r="AB115" s="1"/>
  <c r="S116" i="14"/>
  <c r="O116"/>
  <c r="M117" s="1"/>
  <c r="N117" s="1"/>
  <c r="Q116"/>
  <c r="L109" i="17"/>
  <c r="I137" i="20"/>
  <c r="H138" s="1"/>
  <c r="W139" s="1"/>
  <c r="L137"/>
  <c r="G138"/>
  <c r="N204" i="16"/>
  <c r="AG110"/>
  <c r="AF110"/>
  <c r="AK109"/>
  <c r="AM109" s="1"/>
  <c r="AD111"/>
  <c r="Z111"/>
  <c r="M205"/>
  <c r="G206"/>
  <c r="I205"/>
  <c r="L205" s="1"/>
  <c r="J206"/>
  <c r="H206"/>
  <c r="R108" i="17"/>
  <c r="BB127"/>
  <c r="BD127" s="1"/>
  <c r="BC127"/>
  <c r="AZ128" s="1"/>
  <c r="AU207"/>
  <c r="AT207" s="1"/>
  <c r="AS208" s="1"/>
  <c r="AV128"/>
  <c r="AP113"/>
  <c r="AR113" s="1"/>
  <c r="AQ113"/>
  <c r="AN114" s="1"/>
  <c r="AM113"/>
  <c r="AO114"/>
  <c r="AK114"/>
  <c r="AA108"/>
  <c r="U109"/>
  <c r="W109" s="1"/>
  <c r="Y109"/>
  <c r="AC109"/>
  <c r="J109"/>
  <c r="K109" s="1"/>
  <c r="V109"/>
  <c r="G110"/>
  <c r="I109"/>
  <c r="F238"/>
  <c r="C208" i="14"/>
  <c r="B208" i="4"/>
  <c r="P207"/>
  <c r="I207"/>
  <c r="O207"/>
  <c r="H207"/>
  <c r="R207"/>
  <c r="N207"/>
  <c r="Q207"/>
  <c r="J207"/>
  <c r="A209" i="1"/>
  <c r="AO222" i="27" l="1"/>
  <c r="AT222" s="1"/>
  <c r="AP222"/>
  <c r="W221" i="30"/>
  <c r="X221" s="1"/>
  <c r="V222"/>
  <c r="Y220"/>
  <c r="Y221" s="1"/>
  <c r="AN220" i="25"/>
  <c r="AO220"/>
  <c r="AN232" i="26"/>
  <c r="AS232" s="1"/>
  <c r="AO232"/>
  <c r="AT221" i="27"/>
  <c r="N222" i="30"/>
  <c r="O222" s="1"/>
  <c r="M223"/>
  <c r="AG388" i="27"/>
  <c r="AF388"/>
  <c r="W444" i="30"/>
  <c r="X444" s="1"/>
  <c r="V445"/>
  <c r="AU128" i="9"/>
  <c r="G208" i="4"/>
  <c r="F208"/>
  <c r="AR128" i="9"/>
  <c r="AS128"/>
  <c r="AR220" i="26"/>
  <c r="AT220" s="1"/>
  <c r="AR202" i="25"/>
  <c r="AU219" i="27"/>
  <c r="AS228"/>
  <c r="S142" i="20"/>
  <c r="U142" s="1"/>
  <c r="E208" i="4"/>
  <c r="D208"/>
  <c r="L208"/>
  <c r="M208"/>
  <c r="K208"/>
  <c r="AB168" i="27"/>
  <c r="AC167"/>
  <c r="AD167" s="1"/>
  <c r="AG219"/>
  <c r="AF219"/>
  <c r="AF222" i="26"/>
  <c r="AE222"/>
  <c r="AP135" i="24"/>
  <c r="AO136"/>
  <c r="AM136"/>
  <c r="AN136" s="1"/>
  <c r="U206" i="16"/>
  <c r="AL137" i="25"/>
  <c r="K137" i="24"/>
  <c r="AG138" i="25"/>
  <c r="AI138" s="1"/>
  <c r="H137" i="24"/>
  <c r="F138" s="1"/>
  <c r="I137"/>
  <c r="V205" i="16"/>
  <c r="AG141" i="26"/>
  <c r="AI141" s="1"/>
  <c r="AH141"/>
  <c r="AL140"/>
  <c r="AI130" i="27"/>
  <c r="AM129"/>
  <c r="AK131"/>
  <c r="AL130"/>
  <c r="AM130" s="1"/>
  <c r="P207" i="16"/>
  <c r="Q206"/>
  <c r="T206" s="1"/>
  <c r="Z140" i="24"/>
  <c r="AD139"/>
  <c r="AF139" s="1"/>
  <c r="AA140"/>
  <c r="Q140"/>
  <c r="T139"/>
  <c r="V139" s="1"/>
  <c r="O207" i="16"/>
  <c r="R207"/>
  <c r="E208"/>
  <c r="D208"/>
  <c r="U225" i="27"/>
  <c r="J193" i="23"/>
  <c r="K193" s="1"/>
  <c r="L194" s="1"/>
  <c r="M192"/>
  <c r="T225" i="26"/>
  <c r="M226" i="27"/>
  <c r="O227"/>
  <c r="K227"/>
  <c r="L228" s="1"/>
  <c r="S226"/>
  <c r="N228" i="26"/>
  <c r="S228" s="1"/>
  <c r="R226"/>
  <c r="S227" s="1"/>
  <c r="J227"/>
  <c r="L226"/>
  <c r="P227" i="25"/>
  <c r="O228" s="1"/>
  <c r="R226"/>
  <c r="N227"/>
  <c r="S227" s="1"/>
  <c r="AE218"/>
  <c r="H227"/>
  <c r="J227" s="1"/>
  <c r="T225"/>
  <c r="L226"/>
  <c r="K228"/>
  <c r="I242"/>
  <c r="AJ137" i="24"/>
  <c r="AK137"/>
  <c r="I195" i="23"/>
  <c r="I196" s="1"/>
  <c r="Q143" i="20"/>
  <c r="T143"/>
  <c r="O144"/>
  <c r="H196" i="23"/>
  <c r="G197" s="1"/>
  <c r="F197"/>
  <c r="P197"/>
  <c r="U118"/>
  <c r="W118" s="1"/>
  <c r="Q119"/>
  <c r="AD115" i="20"/>
  <c r="X116"/>
  <c r="Z116" s="1"/>
  <c r="AA116" s="1"/>
  <c r="P116" i="14"/>
  <c r="O117" s="1"/>
  <c r="P117" s="1"/>
  <c r="M109" i="17"/>
  <c r="R109" s="1"/>
  <c r="J137" i="20"/>
  <c r="K137" s="1"/>
  <c r="G139"/>
  <c r="I138"/>
  <c r="N205" i="16"/>
  <c r="AI110"/>
  <c r="AH110"/>
  <c r="AL110"/>
  <c r="Y112"/>
  <c r="AA112" s="1"/>
  <c r="AC111"/>
  <c r="AE111" s="1"/>
  <c r="X112"/>
  <c r="G207"/>
  <c r="H207"/>
  <c r="M206"/>
  <c r="I206"/>
  <c r="J207"/>
  <c r="O109" i="17"/>
  <c r="Q109" s="1"/>
  <c r="S109" s="1"/>
  <c r="AX128"/>
  <c r="AY128" s="1"/>
  <c r="AV129" s="1"/>
  <c r="AW130" s="1"/>
  <c r="AW129"/>
  <c r="BB128"/>
  <c r="BD128" s="1"/>
  <c r="BA129"/>
  <c r="AU208"/>
  <c r="AT208" s="1"/>
  <c r="AS209" s="1"/>
  <c r="AJ114"/>
  <c r="AL114" s="1"/>
  <c r="AI115"/>
  <c r="AH115" s="1"/>
  <c r="AG116" s="1"/>
  <c r="X109"/>
  <c r="Z109" s="1"/>
  <c r="AE109" s="1"/>
  <c r="AB109"/>
  <c r="AD109" s="1"/>
  <c r="AF109" s="1"/>
  <c r="T110"/>
  <c r="L110"/>
  <c r="H110"/>
  <c r="F239"/>
  <c r="C209" i="14"/>
  <c r="H208" i="4"/>
  <c r="P208"/>
  <c r="O208"/>
  <c r="I208"/>
  <c r="R208"/>
  <c r="J208"/>
  <c r="N208"/>
  <c r="Q208"/>
  <c r="B209"/>
  <c r="A210" i="1"/>
  <c r="AS220" i="25" l="1"/>
  <c r="N223" i="30"/>
  <c r="O223" s="1"/>
  <c r="M224"/>
  <c r="R224" s="1"/>
  <c r="AN233" i="26"/>
  <c r="AS233" s="1"/>
  <c r="AO233"/>
  <c r="AN221" i="25"/>
  <c r="AO221"/>
  <c r="V223" i="30"/>
  <c r="W222"/>
  <c r="X222" s="1"/>
  <c r="AO223" i="27"/>
  <c r="AP223"/>
  <c r="P222" i="30"/>
  <c r="P223" s="1"/>
  <c r="V446"/>
  <c r="W445"/>
  <c r="X445" s="1"/>
  <c r="AF389" i="27"/>
  <c r="AG389"/>
  <c r="G209" i="4"/>
  <c r="F209"/>
  <c r="AT202" i="25"/>
  <c r="AS203"/>
  <c r="AT128" i="9"/>
  <c r="AV128" s="1"/>
  <c r="AQ129"/>
  <c r="AR221" i="26"/>
  <c r="AT221" s="1"/>
  <c r="AR203" i="25"/>
  <c r="AU220" i="27"/>
  <c r="AS229"/>
  <c r="E209" i="4"/>
  <c r="D209"/>
  <c r="M209"/>
  <c r="K209"/>
  <c r="L209"/>
  <c r="Y168" i="27"/>
  <c r="AA168" s="1"/>
  <c r="AC168" s="1"/>
  <c r="Z168"/>
  <c r="X168"/>
  <c r="W169" s="1"/>
  <c r="AB169" s="1"/>
  <c r="AF223" i="26"/>
  <c r="AE223"/>
  <c r="AG220" i="27"/>
  <c r="AF220"/>
  <c r="AP136" i="24"/>
  <c r="AK138" i="25"/>
  <c r="AJ139"/>
  <c r="J137" i="24"/>
  <c r="L137" s="1"/>
  <c r="G138"/>
  <c r="H138" s="1"/>
  <c r="V206" i="16"/>
  <c r="AJ142" i="26"/>
  <c r="AK141"/>
  <c r="U207" i="16"/>
  <c r="AI131" i="27"/>
  <c r="AH131"/>
  <c r="AJ131" s="1"/>
  <c r="AK132" s="1"/>
  <c r="Q207" i="16"/>
  <c r="T207" s="1"/>
  <c r="AE140" i="24"/>
  <c r="AC140"/>
  <c r="AB140"/>
  <c r="U140"/>
  <c r="S140"/>
  <c r="P140"/>
  <c r="R140" s="1"/>
  <c r="R208" i="16"/>
  <c r="O208"/>
  <c r="P208"/>
  <c r="T227" i="27"/>
  <c r="E209" i="16"/>
  <c r="D209"/>
  <c r="J194" i="23"/>
  <c r="K194" s="1"/>
  <c r="L195" s="1"/>
  <c r="M193"/>
  <c r="U226" i="27"/>
  <c r="T226" i="26"/>
  <c r="M227" i="27"/>
  <c r="S227"/>
  <c r="K228"/>
  <c r="L229" s="1"/>
  <c r="O228"/>
  <c r="T228" s="1"/>
  <c r="L227" i="26"/>
  <c r="N229"/>
  <c r="S229" s="1"/>
  <c r="J228"/>
  <c r="R227"/>
  <c r="N228" i="25"/>
  <c r="P228"/>
  <c r="O229" s="1"/>
  <c r="R227"/>
  <c r="AE219"/>
  <c r="T226"/>
  <c r="H228"/>
  <c r="J228" s="1"/>
  <c r="K229" s="1"/>
  <c r="L227"/>
  <c r="I243"/>
  <c r="AO137" i="24"/>
  <c r="AM137"/>
  <c r="AL137"/>
  <c r="P144" i="20"/>
  <c r="R143"/>
  <c r="I197" i="23"/>
  <c r="P198"/>
  <c r="F198"/>
  <c r="H197"/>
  <c r="V119"/>
  <c r="R119"/>
  <c r="S119"/>
  <c r="T119" s="1"/>
  <c r="AC116" i="20"/>
  <c r="Y116"/>
  <c r="AB116" s="1"/>
  <c r="R116" i="14"/>
  <c r="T116" s="1"/>
  <c r="Q117"/>
  <c r="R117"/>
  <c r="M118"/>
  <c r="N118" s="1"/>
  <c r="I207" i="16"/>
  <c r="L207" s="1"/>
  <c r="P110" i="17"/>
  <c r="N109"/>
  <c r="M137" i="20"/>
  <c r="J138"/>
  <c r="K138" s="1"/>
  <c r="H139"/>
  <c r="W140" s="1"/>
  <c r="AK110" i="16"/>
  <c r="AM110" s="1"/>
  <c r="AF111"/>
  <c r="AG111"/>
  <c r="Z112"/>
  <c r="AD112"/>
  <c r="G208"/>
  <c r="L206"/>
  <c r="M207" s="1"/>
  <c r="H208"/>
  <c r="J208"/>
  <c r="AX129" i="17"/>
  <c r="AY129" s="1"/>
  <c r="BC128"/>
  <c r="AZ129" s="1"/>
  <c r="AU209"/>
  <c r="AT209" s="1"/>
  <c r="AS210" s="1"/>
  <c r="AU210" s="1"/>
  <c r="AT210" s="1"/>
  <c r="AP114"/>
  <c r="AR114" s="1"/>
  <c r="AM114"/>
  <c r="AQ114"/>
  <c r="AN115" s="1"/>
  <c r="AO115"/>
  <c r="AK115"/>
  <c r="AA109"/>
  <c r="J110"/>
  <c r="O110" s="1"/>
  <c r="V110"/>
  <c r="U110"/>
  <c r="W110" s="1"/>
  <c r="Y110"/>
  <c r="AC110"/>
  <c r="G111"/>
  <c r="I110"/>
  <c r="F240"/>
  <c r="C210" i="14"/>
  <c r="P209" i="4"/>
  <c r="H209"/>
  <c r="R209"/>
  <c r="J209"/>
  <c r="N209"/>
  <c r="Q209"/>
  <c r="I209"/>
  <c r="O209"/>
  <c r="B210"/>
  <c r="A211" i="1"/>
  <c r="AT223" i="27" l="1"/>
  <c r="V224" i="30"/>
  <c r="W223"/>
  <c r="X223" s="1"/>
  <c r="AO224" i="27"/>
  <c r="AT224" s="1"/>
  <c r="AP224"/>
  <c r="AO222" i="25"/>
  <c r="AN222"/>
  <c r="AN234" i="26"/>
  <c r="AS234" s="1"/>
  <c r="AO234"/>
  <c r="N224" i="30"/>
  <c r="O224" s="1"/>
  <c r="M225"/>
  <c r="Y222"/>
  <c r="AF390" i="27"/>
  <c r="AG390"/>
  <c r="W446" i="30"/>
  <c r="V447"/>
  <c r="AU129" i="9"/>
  <c r="G210" i="4"/>
  <c r="F210"/>
  <c r="AT203" i="25"/>
  <c r="AS204"/>
  <c r="AR129" i="9"/>
  <c r="AS129"/>
  <c r="AR222" i="26"/>
  <c r="AT222" s="1"/>
  <c r="AR204" i="25"/>
  <c r="AU221" i="27"/>
  <c r="AS230"/>
  <c r="S143" i="20"/>
  <c r="U143" s="1"/>
  <c r="E210" i="4"/>
  <c r="D210"/>
  <c r="L210"/>
  <c r="M210"/>
  <c r="K210"/>
  <c r="Y169" i="27"/>
  <c r="AA169" s="1"/>
  <c r="Z169"/>
  <c r="AD168"/>
  <c r="X169"/>
  <c r="W170" s="1"/>
  <c r="AC169"/>
  <c r="AG221"/>
  <c r="AF221"/>
  <c r="AF224" i="26"/>
  <c r="AE224"/>
  <c r="AG139" i="25"/>
  <c r="AI139" s="1"/>
  <c r="AH139"/>
  <c r="AL138"/>
  <c r="K138" i="24"/>
  <c r="I138"/>
  <c r="J138" s="1"/>
  <c r="AL141" i="26"/>
  <c r="AH142"/>
  <c r="AG142"/>
  <c r="AI142" s="1"/>
  <c r="V207" i="16"/>
  <c r="AL131" i="27"/>
  <c r="AM131" s="1"/>
  <c r="P209" i="16"/>
  <c r="U208"/>
  <c r="AD140" i="24"/>
  <c r="AF140" s="1"/>
  <c r="AA141"/>
  <c r="Z141"/>
  <c r="G139"/>
  <c r="F139"/>
  <c r="Q141"/>
  <c r="T140"/>
  <c r="V140" s="1"/>
  <c r="P141"/>
  <c r="R141" s="1"/>
  <c r="Q208" i="16"/>
  <c r="T208" s="1"/>
  <c r="O209"/>
  <c r="R209"/>
  <c r="M194" i="23"/>
  <c r="E210" i="16"/>
  <c r="D210"/>
  <c r="J195" i="23"/>
  <c r="K195" s="1"/>
  <c r="L196" s="1"/>
  <c r="T227" i="26"/>
  <c r="U227" i="27"/>
  <c r="M228"/>
  <c r="O229"/>
  <c r="K229"/>
  <c r="L230" s="1"/>
  <c r="S228"/>
  <c r="L228" i="26"/>
  <c r="R228"/>
  <c r="J229"/>
  <c r="K230" s="1"/>
  <c r="N230"/>
  <c r="S230" s="1"/>
  <c r="P229" i="25"/>
  <c r="O230" s="1"/>
  <c r="R228"/>
  <c r="N229"/>
  <c r="AE220"/>
  <c r="T227"/>
  <c r="S228"/>
  <c r="H229"/>
  <c r="J229" s="1"/>
  <c r="L228"/>
  <c r="K230"/>
  <c r="I244"/>
  <c r="AK138" i="24"/>
  <c r="AN137"/>
  <c r="AP137" s="1"/>
  <c r="AJ138"/>
  <c r="O145" i="20"/>
  <c r="T144"/>
  <c r="Q144"/>
  <c r="G198" i="23"/>
  <c r="H198" s="1"/>
  <c r="U119"/>
  <c r="W119" s="1"/>
  <c r="Q120"/>
  <c r="AD116" i="20"/>
  <c r="X117"/>
  <c r="Z117" s="1"/>
  <c r="AA117" s="1"/>
  <c r="S117" i="14"/>
  <c r="T117" s="1"/>
  <c r="Q118"/>
  <c r="O118"/>
  <c r="M119" s="1"/>
  <c r="N119" s="1"/>
  <c r="S118"/>
  <c r="M208" i="16"/>
  <c r="Q110" i="17"/>
  <c r="S110" s="1"/>
  <c r="L139" i="20"/>
  <c r="L138"/>
  <c r="M138" s="1"/>
  <c r="G140"/>
  <c r="I139"/>
  <c r="N206" i="16"/>
  <c r="N207" s="1"/>
  <c r="AI111"/>
  <c r="AL111"/>
  <c r="AH111"/>
  <c r="Y113"/>
  <c r="AA113" s="1"/>
  <c r="X113"/>
  <c r="AC112"/>
  <c r="AE112" s="1"/>
  <c r="G209"/>
  <c r="I208"/>
  <c r="L208" s="1"/>
  <c r="H209"/>
  <c r="J209"/>
  <c r="K110" i="17"/>
  <c r="M110" s="1"/>
  <c r="N110" s="1"/>
  <c r="BC129"/>
  <c r="AZ130" s="1"/>
  <c r="BA130"/>
  <c r="BB129"/>
  <c r="BD129" s="1"/>
  <c r="AS211"/>
  <c r="AV130"/>
  <c r="AJ115"/>
  <c r="AL115" s="1"/>
  <c r="AQ115" s="1"/>
  <c r="AI116"/>
  <c r="AH116" s="1"/>
  <c r="AG117" s="1"/>
  <c r="P111"/>
  <c r="X110"/>
  <c r="Z110" s="1"/>
  <c r="AA110" s="1"/>
  <c r="T111"/>
  <c r="AB110"/>
  <c r="AD110" s="1"/>
  <c r="AF110" s="1"/>
  <c r="H111"/>
  <c r="F241"/>
  <c r="C211" i="14"/>
  <c r="Q210" i="4"/>
  <c r="N210"/>
  <c r="R210"/>
  <c r="J210"/>
  <c r="O210"/>
  <c r="I210"/>
  <c r="P210"/>
  <c r="H210"/>
  <c r="B211"/>
  <c r="A212" i="1"/>
  <c r="N225" i="30" l="1"/>
  <c r="O225" s="1"/>
  <c r="M226"/>
  <c r="AN235" i="26"/>
  <c r="AO235"/>
  <c r="AO225" i="27"/>
  <c r="AT225" s="1"/>
  <c r="AP225"/>
  <c r="P224" i="30"/>
  <c r="Y223"/>
  <c r="AO223" i="25"/>
  <c r="AN223"/>
  <c r="V225" i="30"/>
  <c r="W224"/>
  <c r="X224" s="1"/>
  <c r="V448"/>
  <c r="W447"/>
  <c r="AF391" i="27"/>
  <c r="AG391"/>
  <c r="AT204" i="25"/>
  <c r="G211" i="4"/>
  <c r="F211"/>
  <c r="AQ130" i="9"/>
  <c r="AT129"/>
  <c r="AV129" s="1"/>
  <c r="AR223" i="26"/>
  <c r="AT223" s="1"/>
  <c r="S229" i="25"/>
  <c r="AR205"/>
  <c r="AU222" i="27"/>
  <c r="AS231"/>
  <c r="E211" i="4"/>
  <c r="D211"/>
  <c r="M211"/>
  <c r="K211"/>
  <c r="L211"/>
  <c r="AB170" i="27"/>
  <c r="Z170"/>
  <c r="X170"/>
  <c r="W171" s="1"/>
  <c r="AD169"/>
  <c r="Y170"/>
  <c r="AA170" s="1"/>
  <c r="AC170" s="1"/>
  <c r="AF225" i="26"/>
  <c r="AE225"/>
  <c r="AG222" i="27"/>
  <c r="AF222"/>
  <c r="AK139" i="25"/>
  <c r="AG140" s="1"/>
  <c r="AI140" s="1"/>
  <c r="AJ140"/>
  <c r="L138" i="24"/>
  <c r="AK142" i="26"/>
  <c r="AL142" s="1"/>
  <c r="AJ143"/>
  <c r="AH132" i="27"/>
  <c r="AJ132" s="1"/>
  <c r="AK133" s="1"/>
  <c r="V208" i="16"/>
  <c r="U209"/>
  <c r="AI132" i="27"/>
  <c r="AL132"/>
  <c r="P210" i="16"/>
  <c r="R210"/>
  <c r="Q209"/>
  <c r="T209" s="1"/>
  <c r="AB141" i="24"/>
  <c r="AA142" s="1"/>
  <c r="AE141"/>
  <c r="AC141"/>
  <c r="H139"/>
  <c r="Q142"/>
  <c r="P142"/>
  <c r="U141"/>
  <c r="S141"/>
  <c r="T141" s="1"/>
  <c r="I139"/>
  <c r="K139"/>
  <c r="O210" i="16"/>
  <c r="J196" i="23"/>
  <c r="K196" s="1"/>
  <c r="L197" s="1"/>
  <c r="E211" i="16"/>
  <c r="D211"/>
  <c r="T228" i="26"/>
  <c r="M195" i="23"/>
  <c r="M196" s="1"/>
  <c r="T229" i="27"/>
  <c r="U228"/>
  <c r="M229"/>
  <c r="S229"/>
  <c r="K230"/>
  <c r="L231" s="1"/>
  <c r="O230"/>
  <c r="T230" s="1"/>
  <c r="L229" i="26"/>
  <c r="N231"/>
  <c r="S231" s="1"/>
  <c r="J230"/>
  <c r="R229"/>
  <c r="T228" i="25"/>
  <c r="P230"/>
  <c r="O231" s="1"/>
  <c r="R229"/>
  <c r="N230"/>
  <c r="AE221"/>
  <c r="H230"/>
  <c r="J230" s="1"/>
  <c r="K231"/>
  <c r="L229"/>
  <c r="I245"/>
  <c r="AO138" i="24"/>
  <c r="AM138"/>
  <c r="AL138"/>
  <c r="R144" i="20"/>
  <c r="P145"/>
  <c r="G199" i="23"/>
  <c r="I198"/>
  <c r="F199"/>
  <c r="P199"/>
  <c r="V120"/>
  <c r="R120"/>
  <c r="S120"/>
  <c r="T120" s="1"/>
  <c r="Y117" i="20"/>
  <c r="AB117" s="1"/>
  <c r="AC117"/>
  <c r="P118" i="14"/>
  <c r="O119" s="1"/>
  <c r="M120" s="1"/>
  <c r="N120" s="1"/>
  <c r="L111" i="17"/>
  <c r="J139" i="20"/>
  <c r="K139" s="1"/>
  <c r="H140"/>
  <c r="W141" s="1"/>
  <c r="AK111" i="16"/>
  <c r="AM111" s="1"/>
  <c r="AG112"/>
  <c r="AF112"/>
  <c r="Z113"/>
  <c r="AD113"/>
  <c r="G210"/>
  <c r="N208"/>
  <c r="M209"/>
  <c r="J210"/>
  <c r="H210"/>
  <c r="I209"/>
  <c r="R110" i="17"/>
  <c r="AN116"/>
  <c r="AU211"/>
  <c r="AT211" s="1"/>
  <c r="AS212" s="1"/>
  <c r="BB130"/>
  <c r="BD130" s="1"/>
  <c r="BA131"/>
  <c r="AX130"/>
  <c r="AW131"/>
  <c r="AP115"/>
  <c r="AR115" s="1"/>
  <c r="AM115"/>
  <c r="AO116"/>
  <c r="AK116"/>
  <c r="AE110"/>
  <c r="J111"/>
  <c r="V111"/>
  <c r="U111"/>
  <c r="W111" s="1"/>
  <c r="Y111"/>
  <c r="AC111"/>
  <c r="G112"/>
  <c r="I111"/>
  <c r="F242"/>
  <c r="C212" i="14"/>
  <c r="B212" i="4"/>
  <c r="R211"/>
  <c r="N211"/>
  <c r="Q211"/>
  <c r="J211"/>
  <c r="P211"/>
  <c r="I211"/>
  <c r="O211"/>
  <c r="H211"/>
  <c r="A213" i="1"/>
  <c r="P225" i="30" l="1"/>
  <c r="U224"/>
  <c r="W225"/>
  <c r="X225" s="1"/>
  <c r="V226"/>
  <c r="AO224" i="25"/>
  <c r="AN224"/>
  <c r="AS224" s="1"/>
  <c r="AP226" i="27"/>
  <c r="AO226"/>
  <c r="AT226" s="1"/>
  <c r="AN236" i="26"/>
  <c r="AS236" s="1"/>
  <c r="AO236"/>
  <c r="N226" i="30"/>
  <c r="O226" s="1"/>
  <c r="M227"/>
  <c r="Y224"/>
  <c r="Y225" s="1"/>
  <c r="AG392" i="27"/>
  <c r="AF392"/>
  <c r="W448" i="30"/>
  <c r="V449"/>
  <c r="AT205" i="25"/>
  <c r="AU130" i="9"/>
  <c r="G212" i="4"/>
  <c r="F212"/>
  <c r="AR130" i="9"/>
  <c r="AS130"/>
  <c r="AR224" i="26"/>
  <c r="AT224" s="1"/>
  <c r="AR206" i="25"/>
  <c r="AU223" i="27"/>
  <c r="AS232"/>
  <c r="S144" i="20"/>
  <c r="U144" s="1"/>
  <c r="E212" i="4"/>
  <c r="D212"/>
  <c r="L212"/>
  <c r="M212"/>
  <c r="K212"/>
  <c r="AB171" i="27"/>
  <c r="AD170"/>
  <c r="Z171"/>
  <c r="X171"/>
  <c r="W172" s="1"/>
  <c r="Y171"/>
  <c r="AA171" s="1"/>
  <c r="AG223"/>
  <c r="AF223"/>
  <c r="AE226" i="26"/>
  <c r="AF226"/>
  <c r="AD141" i="24"/>
  <c r="AF141" s="1"/>
  <c r="AH140" i="25"/>
  <c r="AL139"/>
  <c r="AK140"/>
  <c r="AJ141"/>
  <c r="AH143" i="26"/>
  <c r="AG143"/>
  <c r="AI143" s="1"/>
  <c r="AJ144" s="1"/>
  <c r="V209" i="16"/>
  <c r="O211"/>
  <c r="AI133" i="27"/>
  <c r="AH133"/>
  <c r="AJ133" s="1"/>
  <c r="AK134" s="1"/>
  <c r="AM132"/>
  <c r="U210" i="16"/>
  <c r="J197" i="23"/>
  <c r="K197" s="1"/>
  <c r="L198" s="1"/>
  <c r="P211" i="16"/>
  <c r="Q210"/>
  <c r="T210" s="1"/>
  <c r="Z142" i="24"/>
  <c r="AB142" s="1"/>
  <c r="J139"/>
  <c r="L139" s="1"/>
  <c r="AC142"/>
  <c r="G140"/>
  <c r="F140"/>
  <c r="V141"/>
  <c r="R142"/>
  <c r="Q143" s="1"/>
  <c r="U142"/>
  <c r="S142"/>
  <c r="T229" i="26"/>
  <c r="R211" i="16"/>
  <c r="E212"/>
  <c r="D212"/>
  <c r="U229" i="27"/>
  <c r="M230"/>
  <c r="O231"/>
  <c r="K231"/>
  <c r="S230"/>
  <c r="L230" i="26"/>
  <c r="R230"/>
  <c r="J231"/>
  <c r="N232"/>
  <c r="S232" s="1"/>
  <c r="P231" i="25"/>
  <c r="O232" s="1"/>
  <c r="R230"/>
  <c r="N231"/>
  <c r="AE222"/>
  <c r="T229"/>
  <c r="S230"/>
  <c r="H231"/>
  <c r="J231" s="1"/>
  <c r="L230"/>
  <c r="I246"/>
  <c r="AN138" i="24"/>
  <c r="AP138" s="1"/>
  <c r="AJ139"/>
  <c r="AK139"/>
  <c r="AM139" s="1"/>
  <c r="Q145" i="20"/>
  <c r="O146"/>
  <c r="T145"/>
  <c r="H199" i="23"/>
  <c r="G200" s="1"/>
  <c r="F200"/>
  <c r="I199"/>
  <c r="P200"/>
  <c r="U120"/>
  <c r="W120" s="1"/>
  <c r="Q121"/>
  <c r="AD117" i="20"/>
  <c r="X118"/>
  <c r="Z118" s="1"/>
  <c r="AA118" s="1"/>
  <c r="P119" i="14"/>
  <c r="R119" s="1"/>
  <c r="S120" s="1"/>
  <c r="R118"/>
  <c r="S119" s="1"/>
  <c r="Q119"/>
  <c r="M139" i="20"/>
  <c r="G141"/>
  <c r="I140"/>
  <c r="J140" s="1"/>
  <c r="K140" s="1"/>
  <c r="O111" i="17"/>
  <c r="Q111" s="1"/>
  <c r="S111" s="1"/>
  <c r="AI112" i="16"/>
  <c r="AH112"/>
  <c r="AL112"/>
  <c r="Y114"/>
  <c r="AA114" s="1"/>
  <c r="AC113"/>
  <c r="AE113" s="1"/>
  <c r="X114"/>
  <c r="G211"/>
  <c r="I210"/>
  <c r="L210" s="1"/>
  <c r="L209"/>
  <c r="N209" s="1"/>
  <c r="H211"/>
  <c r="J211"/>
  <c r="K111" i="17"/>
  <c r="M111" s="1"/>
  <c r="N111" s="1"/>
  <c r="AU212"/>
  <c r="AT212" s="1"/>
  <c r="AS213" s="1"/>
  <c r="AY130"/>
  <c r="AV131" s="1"/>
  <c r="BC130"/>
  <c r="AZ131" s="1"/>
  <c r="AJ116"/>
  <c r="AL116" s="1"/>
  <c r="AQ116" s="1"/>
  <c r="AI117"/>
  <c r="AH117" s="1"/>
  <c r="AG118" s="1"/>
  <c r="X111"/>
  <c r="Z111" s="1"/>
  <c r="AA111" s="1"/>
  <c r="AB111"/>
  <c r="AD111" s="1"/>
  <c r="AF111" s="1"/>
  <c r="T112"/>
  <c r="H112"/>
  <c r="F243"/>
  <c r="C213" i="14"/>
  <c r="B213" i="4"/>
  <c r="P212"/>
  <c r="O212"/>
  <c r="H212"/>
  <c r="I212"/>
  <c r="R212"/>
  <c r="J212"/>
  <c r="N212"/>
  <c r="Q212"/>
  <c r="A214" i="1"/>
  <c r="P226" i="30" l="1"/>
  <c r="N227"/>
  <c r="O227" s="1"/>
  <c r="M228"/>
  <c r="AN237" i="26"/>
  <c r="AS237" s="1"/>
  <c r="AO237"/>
  <c r="V227" i="30"/>
  <c r="W226"/>
  <c r="X226" s="1"/>
  <c r="P227"/>
  <c r="AO227" i="27"/>
  <c r="AT227" s="1"/>
  <c r="AP227"/>
  <c r="AO225" i="25"/>
  <c r="AN225"/>
  <c r="W449" i="30"/>
  <c r="V450"/>
  <c r="AG393" i="27"/>
  <c r="AF393"/>
  <c r="AT206" i="25"/>
  <c r="G213" i="4"/>
  <c r="F213"/>
  <c r="AQ131" i="9"/>
  <c r="AT130"/>
  <c r="AV130" s="1"/>
  <c r="AR225" i="26"/>
  <c r="AT225" s="1"/>
  <c r="AR207" i="25"/>
  <c r="AT207" s="1"/>
  <c r="AC171" i="27"/>
  <c r="Y172" s="1"/>
  <c r="AA172" s="1"/>
  <c r="AU224"/>
  <c r="AS233"/>
  <c r="E213" i="4"/>
  <c r="D213"/>
  <c r="M213"/>
  <c r="K213"/>
  <c r="L213"/>
  <c r="Z172" i="27"/>
  <c r="AB172"/>
  <c r="X172"/>
  <c r="W173" s="1"/>
  <c r="AG224"/>
  <c r="AF224"/>
  <c r="AE227" i="26"/>
  <c r="AF227"/>
  <c r="AE142" i="24"/>
  <c r="AG141" i="25"/>
  <c r="AI141" s="1"/>
  <c r="AH141"/>
  <c r="AL140"/>
  <c r="AL133" i="27"/>
  <c r="AH134" s="1"/>
  <c r="AJ134" s="1"/>
  <c r="AK135" s="1"/>
  <c r="AK143" i="26"/>
  <c r="AL143" s="1"/>
  <c r="J198" i="23"/>
  <c r="K198" s="1"/>
  <c r="L199" s="1"/>
  <c r="Q211" i="16"/>
  <c r="T211" s="1"/>
  <c r="M197" i="23"/>
  <c r="V210" i="16"/>
  <c r="P143" i="24"/>
  <c r="R143" s="1"/>
  <c r="Q144" s="1"/>
  <c r="H140"/>
  <c r="F141" s="1"/>
  <c r="AD142"/>
  <c r="AA143"/>
  <c r="Z143"/>
  <c r="I140"/>
  <c r="J140" s="1"/>
  <c r="K140"/>
  <c r="G141"/>
  <c r="T142"/>
  <c r="V142" s="1"/>
  <c r="S143"/>
  <c r="P212" i="16"/>
  <c r="T230" i="26"/>
  <c r="O212" i="16"/>
  <c r="R212"/>
  <c r="T231" i="27"/>
  <c r="E213" i="16"/>
  <c r="D213"/>
  <c r="M231" i="27"/>
  <c r="L232"/>
  <c r="U230"/>
  <c r="S231"/>
  <c r="K232"/>
  <c r="L233" s="1"/>
  <c r="O232"/>
  <c r="T232" s="1"/>
  <c r="J232" i="26"/>
  <c r="R231"/>
  <c r="L231"/>
  <c r="N233"/>
  <c r="S233" s="1"/>
  <c r="P232" i="25"/>
  <c r="O233" s="1"/>
  <c r="R231"/>
  <c r="N232"/>
  <c r="S232" s="1"/>
  <c r="AE223"/>
  <c r="T230"/>
  <c r="S231"/>
  <c r="H232"/>
  <c r="J232" s="1"/>
  <c r="K232"/>
  <c r="L231"/>
  <c r="K233"/>
  <c r="I247"/>
  <c r="AO139" i="24"/>
  <c r="AL139"/>
  <c r="R145" i="20"/>
  <c r="P146"/>
  <c r="I200" i="23"/>
  <c r="H200"/>
  <c r="G201" s="1"/>
  <c r="P201"/>
  <c r="F201"/>
  <c r="V121"/>
  <c r="R121"/>
  <c r="S121"/>
  <c r="T121" s="1"/>
  <c r="Y118" i="20"/>
  <c r="AB118" s="1"/>
  <c r="AC118"/>
  <c r="T118" i="14"/>
  <c r="T119" s="1"/>
  <c r="Q120"/>
  <c r="O120"/>
  <c r="M121" s="1"/>
  <c r="N121" s="1"/>
  <c r="L140" i="20"/>
  <c r="M140" s="1"/>
  <c r="U211" i="16"/>
  <c r="L112" i="17"/>
  <c r="H141" i="20"/>
  <c r="W142" s="1"/>
  <c r="G212" i="16"/>
  <c r="P112" i="17"/>
  <c r="AF113" i="16"/>
  <c r="AK112"/>
  <c r="AM112" s="1"/>
  <c r="AG113"/>
  <c r="AD114"/>
  <c r="Z114"/>
  <c r="I211"/>
  <c r="L211" s="1"/>
  <c r="M210"/>
  <c r="R111" i="17"/>
  <c r="H212" i="16"/>
  <c r="M211"/>
  <c r="J212"/>
  <c r="AN117" i="17"/>
  <c r="BB131"/>
  <c r="BD131" s="1"/>
  <c r="BA132"/>
  <c r="AX131"/>
  <c r="AY131" s="1"/>
  <c r="AV132" s="1"/>
  <c r="AW133" s="1"/>
  <c r="AW132"/>
  <c r="AU213"/>
  <c r="AT213" s="1"/>
  <c r="AS214" s="1"/>
  <c r="AU214" s="1"/>
  <c r="AT214" s="1"/>
  <c r="AP116"/>
  <c r="AR116" s="1"/>
  <c r="AM116"/>
  <c r="AO117"/>
  <c r="AK117"/>
  <c r="AE111"/>
  <c r="U112"/>
  <c r="W112" s="1"/>
  <c r="Y112"/>
  <c r="AC112"/>
  <c r="J112"/>
  <c r="V112"/>
  <c r="G113"/>
  <c r="I112"/>
  <c r="F244"/>
  <c r="C214" i="14"/>
  <c r="H213" i="4"/>
  <c r="R213"/>
  <c r="J213"/>
  <c r="P213"/>
  <c r="N213"/>
  <c r="Q213"/>
  <c r="I213"/>
  <c r="O213"/>
  <c r="B214"/>
  <c r="A215" i="1"/>
  <c r="AO228" i="27" l="1"/>
  <c r="AT228" s="1"/>
  <c r="AP228"/>
  <c r="AN238" i="26"/>
  <c r="AS238" s="1"/>
  <c r="AO238"/>
  <c r="M229" i="30"/>
  <c r="N228"/>
  <c r="O228" s="1"/>
  <c r="Y226"/>
  <c r="AO226" i="25"/>
  <c r="AN226"/>
  <c r="AS226" s="1"/>
  <c r="W227" i="30"/>
  <c r="X227" s="1"/>
  <c r="V228"/>
  <c r="AG394" i="27"/>
  <c r="AF394"/>
  <c r="W450" i="30"/>
  <c r="V451"/>
  <c r="AU131" i="9"/>
  <c r="G214" i="4"/>
  <c r="F214"/>
  <c r="AS131" i="9"/>
  <c r="AR131"/>
  <c r="AR226" i="26"/>
  <c r="AT226" s="1"/>
  <c r="AR208" i="25"/>
  <c r="AT208" s="1"/>
  <c r="AD171" i="27"/>
  <c r="AC172"/>
  <c r="AU225"/>
  <c r="AS234"/>
  <c r="S145" i="20"/>
  <c r="U145" s="1"/>
  <c r="E214" i="4"/>
  <c r="D214"/>
  <c r="L214"/>
  <c r="M214"/>
  <c r="K214"/>
  <c r="AB173" i="27"/>
  <c r="AG225"/>
  <c r="AF225"/>
  <c r="AF228" i="26"/>
  <c r="AE228"/>
  <c r="AF142" i="24"/>
  <c r="M198" i="23"/>
  <c r="AI134" i="27"/>
  <c r="J199" i="23"/>
  <c r="K199" s="1"/>
  <c r="L200" s="1"/>
  <c r="AK141" i="25"/>
  <c r="AJ142"/>
  <c r="AM133" i="27"/>
  <c r="AG144" i="26"/>
  <c r="AI144" s="1"/>
  <c r="AK144" s="1"/>
  <c r="AH144"/>
  <c r="AJ145"/>
  <c r="U143" i="24"/>
  <c r="AL134" i="27"/>
  <c r="T231" i="26"/>
  <c r="H141" i="24"/>
  <c r="F142" s="1"/>
  <c r="K141"/>
  <c r="I141"/>
  <c r="P144"/>
  <c r="R144" s="1"/>
  <c r="P145" s="1"/>
  <c r="AB143"/>
  <c r="AA144" s="1"/>
  <c r="T143"/>
  <c r="V143" s="1"/>
  <c r="AE143"/>
  <c r="AC143"/>
  <c r="L140"/>
  <c r="U144"/>
  <c r="S144"/>
  <c r="U212" i="16"/>
  <c r="Q212"/>
  <c r="T212" s="1"/>
  <c r="V211"/>
  <c r="R213"/>
  <c r="O213"/>
  <c r="P213"/>
  <c r="E214"/>
  <c r="D214"/>
  <c r="M232" i="27"/>
  <c r="U231"/>
  <c r="O233"/>
  <c r="K233"/>
  <c r="L234" s="1"/>
  <c r="S232"/>
  <c r="L232" i="26"/>
  <c r="R232"/>
  <c r="J233"/>
  <c r="N234"/>
  <c r="S234" s="1"/>
  <c r="P233" i="25"/>
  <c r="O234" s="1"/>
  <c r="R232"/>
  <c r="N233"/>
  <c r="AE224"/>
  <c r="H233"/>
  <c r="J233" s="1"/>
  <c r="T231"/>
  <c r="L232"/>
  <c r="I248"/>
  <c r="AN139" i="24"/>
  <c r="AP139" s="1"/>
  <c r="AJ140"/>
  <c r="AK140"/>
  <c r="AM140" s="1"/>
  <c r="T146" i="20"/>
  <c r="O147"/>
  <c r="Q146"/>
  <c r="H201" i="23"/>
  <c r="I201"/>
  <c r="P202"/>
  <c r="F202"/>
  <c r="U121"/>
  <c r="W121" s="1"/>
  <c r="Q122"/>
  <c r="AD118" i="20"/>
  <c r="X119"/>
  <c r="Z119" s="1"/>
  <c r="AA119" s="1"/>
  <c r="P120" i="14"/>
  <c r="O121" s="1"/>
  <c r="M122" s="1"/>
  <c r="N122" s="1"/>
  <c r="O112" i="17"/>
  <c r="Q112" s="1"/>
  <c r="S112" s="1"/>
  <c r="G142" i="20"/>
  <c r="L141"/>
  <c r="I141"/>
  <c r="H142" s="1"/>
  <c r="W143" s="1"/>
  <c r="AI113" i="16"/>
  <c r="AL113"/>
  <c r="AH113"/>
  <c r="Y115"/>
  <c r="AA115" s="1"/>
  <c r="AC114"/>
  <c r="AE114" s="1"/>
  <c r="X115"/>
  <c r="G213"/>
  <c r="N210"/>
  <c r="N211" s="1"/>
  <c r="H213"/>
  <c r="M212"/>
  <c r="I212"/>
  <c r="L212" s="1"/>
  <c r="J213"/>
  <c r="BC131" i="17"/>
  <c r="AZ132" s="1"/>
  <c r="BA133" s="1"/>
  <c r="AX132"/>
  <c r="AY132" s="1"/>
  <c r="AV133" s="1"/>
  <c r="AW134" s="1"/>
  <c r="AS215"/>
  <c r="AU215" s="1"/>
  <c r="AT215" s="1"/>
  <c r="AJ117"/>
  <c r="AL117" s="1"/>
  <c r="AQ117" s="1"/>
  <c r="AI118"/>
  <c r="AH118" s="1"/>
  <c r="AG119" s="1"/>
  <c r="K112"/>
  <c r="M112" s="1"/>
  <c r="R112" s="1"/>
  <c r="T113"/>
  <c r="AB112"/>
  <c r="AD112" s="1"/>
  <c r="AF112" s="1"/>
  <c r="X112"/>
  <c r="Z112" s="1"/>
  <c r="AE112" s="1"/>
  <c r="H113"/>
  <c r="J113" s="1"/>
  <c r="F245"/>
  <c r="C215" i="14"/>
  <c r="B215" i="4"/>
  <c r="J214"/>
  <c r="R214"/>
  <c r="N214"/>
  <c r="O214"/>
  <c r="I214"/>
  <c r="P214"/>
  <c r="Q214"/>
  <c r="H214"/>
  <c r="A216" i="1"/>
  <c r="V229" i="30" l="1"/>
  <c r="W228"/>
  <c r="X228" s="1"/>
  <c r="AN239" i="26"/>
  <c r="AO239"/>
  <c r="P228" i="30"/>
  <c r="AO227" i="25"/>
  <c r="AN227"/>
  <c r="AS227" s="1"/>
  <c r="Y227" i="30"/>
  <c r="Y228" s="1"/>
  <c r="N229"/>
  <c r="O229" s="1"/>
  <c r="M230"/>
  <c r="AO229" i="27"/>
  <c r="AT229" s="1"/>
  <c r="AP229"/>
  <c r="X450" i="30"/>
  <c r="W451"/>
  <c r="X451" s="1"/>
  <c r="V452"/>
  <c r="AG395" i="27"/>
  <c r="AF395"/>
  <c r="G215" i="4"/>
  <c r="F215"/>
  <c r="AQ132" i="9"/>
  <c r="AT131"/>
  <c r="AV131" s="1"/>
  <c r="AD172" i="27"/>
  <c r="AR227" i="26"/>
  <c r="AT227" s="1"/>
  <c r="S233" i="25"/>
  <c r="AR209"/>
  <c r="AT209" s="1"/>
  <c r="Z173" i="27"/>
  <c r="Y173"/>
  <c r="AA173" s="1"/>
  <c r="AC173" s="1"/>
  <c r="X173"/>
  <c r="W174" s="1"/>
  <c r="AB174" s="1"/>
  <c r="AU226"/>
  <c r="AS235"/>
  <c r="E215" i="4"/>
  <c r="D215"/>
  <c r="M215"/>
  <c r="K215"/>
  <c r="L215"/>
  <c r="AE229" i="26"/>
  <c r="AF229"/>
  <c r="AF226" i="27"/>
  <c r="AG226"/>
  <c r="M199" i="23"/>
  <c r="J200"/>
  <c r="K200" s="1"/>
  <c r="L201" s="1"/>
  <c r="AH142" i="25"/>
  <c r="AG142"/>
  <c r="AI142" s="1"/>
  <c r="AL141"/>
  <c r="AL144" i="26"/>
  <c r="AG145"/>
  <c r="AI145" s="1"/>
  <c r="AH145"/>
  <c r="T232"/>
  <c r="J141" i="24"/>
  <c r="L141" s="1"/>
  <c r="G142"/>
  <c r="I142" s="1"/>
  <c r="AI135" i="27"/>
  <c r="AM134"/>
  <c r="AH135"/>
  <c r="AJ135" s="1"/>
  <c r="AK136" s="1"/>
  <c r="U213" i="16"/>
  <c r="T144" i="24"/>
  <c r="V144" s="1"/>
  <c r="Q145"/>
  <c r="R145" s="1"/>
  <c r="P146" s="1"/>
  <c r="V212" i="16"/>
  <c r="AD143" i="24"/>
  <c r="AF143" s="1"/>
  <c r="Z144"/>
  <c r="AB144" s="1"/>
  <c r="AA145" s="1"/>
  <c r="AC144"/>
  <c r="O214" i="16"/>
  <c r="P214"/>
  <c r="R214"/>
  <c r="Q213"/>
  <c r="T213" s="1"/>
  <c r="E215"/>
  <c r="D215"/>
  <c r="T233" i="27"/>
  <c r="U232"/>
  <c r="M233"/>
  <c r="S233"/>
  <c r="K234"/>
  <c r="L235" s="1"/>
  <c r="O234"/>
  <c r="T234" s="1"/>
  <c r="M234"/>
  <c r="L233" i="26"/>
  <c r="N235"/>
  <c r="S235" s="1"/>
  <c r="J234"/>
  <c r="R233"/>
  <c r="P234" i="25"/>
  <c r="O235" s="1"/>
  <c r="R233"/>
  <c r="N234"/>
  <c r="S234" s="1"/>
  <c r="AE225"/>
  <c r="T232"/>
  <c r="H234"/>
  <c r="J234" s="1"/>
  <c r="L233"/>
  <c r="I249"/>
  <c r="AO140" i="24"/>
  <c r="AL140"/>
  <c r="AJ141" s="1"/>
  <c r="P147" i="20"/>
  <c r="Q147" s="1"/>
  <c r="R146"/>
  <c r="G202" i="23"/>
  <c r="H202" s="1"/>
  <c r="V122"/>
  <c r="R122"/>
  <c r="S122"/>
  <c r="T122" s="1"/>
  <c r="AC119" i="20"/>
  <c r="Y119"/>
  <c r="AB119" s="1"/>
  <c r="P113" i="17"/>
  <c r="R120" i="14"/>
  <c r="S121" s="1"/>
  <c r="Q121"/>
  <c r="P121"/>
  <c r="R121" s="1"/>
  <c r="S122" s="1"/>
  <c r="L113" i="17"/>
  <c r="J141" i="20"/>
  <c r="K141" s="1"/>
  <c r="G143"/>
  <c r="I142"/>
  <c r="AG114" i="16"/>
  <c r="AF114"/>
  <c r="AK113"/>
  <c r="AM113" s="1"/>
  <c r="Z115"/>
  <c r="AD115"/>
  <c r="G214"/>
  <c r="M213"/>
  <c r="I213"/>
  <c r="L213" s="1"/>
  <c r="N212"/>
  <c r="H214"/>
  <c r="J214"/>
  <c r="BC132" i="17"/>
  <c r="AZ133" s="1"/>
  <c r="BA134" s="1"/>
  <c r="N112"/>
  <c r="K113" s="1"/>
  <c r="BB132"/>
  <c r="BD132" s="1"/>
  <c r="AX133"/>
  <c r="AY133" s="1"/>
  <c r="AN118"/>
  <c r="AS216"/>
  <c r="AU216" s="1"/>
  <c r="AT216" s="1"/>
  <c r="AP117"/>
  <c r="AR117" s="1"/>
  <c r="AM117"/>
  <c r="AO118"/>
  <c r="AK118"/>
  <c r="AA112"/>
  <c r="AC113"/>
  <c r="U113"/>
  <c r="W113" s="1"/>
  <c r="Y113"/>
  <c r="V113"/>
  <c r="O113"/>
  <c r="G114"/>
  <c r="I113"/>
  <c r="F246"/>
  <c r="C216" i="14"/>
  <c r="P215" i="4"/>
  <c r="I215"/>
  <c r="O215"/>
  <c r="H215"/>
  <c r="R215"/>
  <c r="N215"/>
  <c r="Q215"/>
  <c r="J215"/>
  <c r="B216"/>
  <c r="A217" i="1"/>
  <c r="AN240" i="26" l="1"/>
  <c r="AS240" s="1"/>
  <c r="AO240"/>
  <c r="AO230" i="27"/>
  <c r="AT230" s="1"/>
  <c r="AP230"/>
  <c r="N230" i="30"/>
  <c r="O230" s="1"/>
  <c r="M231"/>
  <c r="AO228" i="25"/>
  <c r="AN228"/>
  <c r="AS228" s="1"/>
  <c r="P229" i="30"/>
  <c r="P230" s="1"/>
  <c r="V230"/>
  <c r="W229"/>
  <c r="X229" s="1"/>
  <c r="W452"/>
  <c r="X452" s="1"/>
  <c r="V453"/>
  <c r="AF396" i="27"/>
  <c r="AG396"/>
  <c r="AU132" i="9"/>
  <c r="G216" i="4"/>
  <c r="F216"/>
  <c r="AD173" i="27"/>
  <c r="AS132" i="9"/>
  <c r="AR132"/>
  <c r="AR228" i="26"/>
  <c r="AT228" s="1"/>
  <c r="Z174" i="27"/>
  <c r="AR210" i="25"/>
  <c r="AS211" s="1"/>
  <c r="AU227" i="27"/>
  <c r="AS236"/>
  <c r="S146" i="20"/>
  <c r="U146" s="1"/>
  <c r="E216" i="4"/>
  <c r="D216"/>
  <c r="L216"/>
  <c r="M216"/>
  <c r="K216"/>
  <c r="Y174" i="27"/>
  <c r="AA174" s="1"/>
  <c r="X174"/>
  <c r="W175" s="1"/>
  <c r="AC174"/>
  <c r="Y175" s="1"/>
  <c r="AA175" s="1"/>
  <c r="AF227"/>
  <c r="AG227"/>
  <c r="AF230" i="26"/>
  <c r="AE230"/>
  <c r="J201" i="23"/>
  <c r="K201" s="1"/>
  <c r="L202" s="1"/>
  <c r="M200"/>
  <c r="AK142" i="25"/>
  <c r="AJ143"/>
  <c r="P215" i="16"/>
  <c r="AK145" i="26"/>
  <c r="AH146" s="1"/>
  <c r="AJ146"/>
  <c r="AL145"/>
  <c r="H142" i="24"/>
  <c r="K142"/>
  <c r="U145"/>
  <c r="AL135" i="27"/>
  <c r="V213" i="16"/>
  <c r="R215"/>
  <c r="AE144" i="24"/>
  <c r="S145"/>
  <c r="T145" s="1"/>
  <c r="AD144"/>
  <c r="AF144" s="1"/>
  <c r="Z145"/>
  <c r="AB145" s="1"/>
  <c r="AA146" s="1"/>
  <c r="AC145"/>
  <c r="Q146"/>
  <c r="R146" s="1"/>
  <c r="U214" i="16"/>
  <c r="O215"/>
  <c r="Q214"/>
  <c r="T214" s="1"/>
  <c r="E216"/>
  <c r="O216" s="1"/>
  <c r="D216"/>
  <c r="U233" i="27"/>
  <c r="O235"/>
  <c r="K235"/>
  <c r="L236" s="1"/>
  <c r="S234"/>
  <c r="T233" i="26"/>
  <c r="R234"/>
  <c r="J235"/>
  <c r="N236"/>
  <c r="S236" s="1"/>
  <c r="L234"/>
  <c r="P235" i="25"/>
  <c r="O236" s="1"/>
  <c r="R234"/>
  <c r="N235"/>
  <c r="S235" s="1"/>
  <c r="AE226"/>
  <c r="T233"/>
  <c r="H235"/>
  <c r="J235" s="1"/>
  <c r="K235"/>
  <c r="L234"/>
  <c r="I250"/>
  <c r="AK141" i="24"/>
  <c r="AN140"/>
  <c r="AP140" s="1"/>
  <c r="R147" i="20"/>
  <c r="S147" s="1"/>
  <c r="P148"/>
  <c r="O148"/>
  <c r="T147"/>
  <c r="G203" i="23"/>
  <c r="F203"/>
  <c r="P203"/>
  <c r="I202"/>
  <c r="U122"/>
  <c r="W122" s="1"/>
  <c r="Q123"/>
  <c r="X120" i="20"/>
  <c r="Z120" s="1"/>
  <c r="AA120" s="1"/>
  <c r="AD119"/>
  <c r="Q113" i="17"/>
  <c r="S113" s="1"/>
  <c r="T120" i="14"/>
  <c r="T121" s="1"/>
  <c r="O122"/>
  <c r="P122" s="1"/>
  <c r="R122" s="1"/>
  <c r="Q122"/>
  <c r="M214" i="16"/>
  <c r="M113" i="17"/>
  <c r="R113" s="1"/>
  <c r="M141" i="20"/>
  <c r="J142"/>
  <c r="K142" s="1"/>
  <c r="H143"/>
  <c r="W144" s="1"/>
  <c r="AI114" i="16"/>
  <c r="AL114"/>
  <c r="AH114"/>
  <c r="Y116"/>
  <c r="AA116" s="1"/>
  <c r="AC115"/>
  <c r="AE115" s="1"/>
  <c r="X116"/>
  <c r="G215"/>
  <c r="I214"/>
  <c r="L214" s="1"/>
  <c r="N213"/>
  <c r="H215"/>
  <c r="J215"/>
  <c r="BB133" i="17"/>
  <c r="BD133" s="1"/>
  <c r="BC133"/>
  <c r="AZ134" s="1"/>
  <c r="BA135" s="1"/>
  <c r="AS217"/>
  <c r="AU217" s="1"/>
  <c r="AT217" s="1"/>
  <c r="AV134"/>
  <c r="AW135" s="1"/>
  <c r="AJ118"/>
  <c r="AL118" s="1"/>
  <c r="AQ118" s="1"/>
  <c r="AI119"/>
  <c r="AH119" s="1"/>
  <c r="AG120" s="1"/>
  <c r="T114"/>
  <c r="AB113"/>
  <c r="AD113" s="1"/>
  <c r="X113"/>
  <c r="Z113" s="1"/>
  <c r="AE113" s="1"/>
  <c r="P114"/>
  <c r="L114"/>
  <c r="H114"/>
  <c r="F247"/>
  <c r="C217" i="14"/>
  <c r="H216" i="4"/>
  <c r="O216"/>
  <c r="P216"/>
  <c r="I216"/>
  <c r="R216"/>
  <c r="J216"/>
  <c r="N216"/>
  <c r="Q216"/>
  <c r="B217"/>
  <c r="A218" i="1"/>
  <c r="AN229" i="25" l="1"/>
  <c r="AS229" s="1"/>
  <c r="AO229"/>
  <c r="N231" i="30"/>
  <c r="O231" s="1"/>
  <c r="M232"/>
  <c r="AO231" i="27"/>
  <c r="AT231" s="1"/>
  <c r="AP231"/>
  <c r="V231" i="30"/>
  <c r="W230"/>
  <c r="X230" s="1"/>
  <c r="Y229"/>
  <c r="Y230" s="1"/>
  <c r="AN241" i="26"/>
  <c r="AS241" s="1"/>
  <c r="AO241"/>
  <c r="AF397" i="27"/>
  <c r="AG397"/>
  <c r="W453" i="30"/>
  <c r="V454"/>
  <c r="G217" i="4"/>
  <c r="F217"/>
  <c r="AQ133" i="9"/>
  <c r="AT132"/>
  <c r="AV132" s="1"/>
  <c r="AR229" i="26"/>
  <c r="AT229" s="1"/>
  <c r="AT210" i="25"/>
  <c r="AU228" i="27"/>
  <c r="AS237"/>
  <c r="Z175"/>
  <c r="AB175"/>
  <c r="E217" i="4"/>
  <c r="D217"/>
  <c r="M217"/>
  <c r="K217"/>
  <c r="L217"/>
  <c r="AD174" i="27"/>
  <c r="X175"/>
  <c r="W176" s="1"/>
  <c r="AB176" s="1"/>
  <c r="AC175"/>
  <c r="AE231" i="26"/>
  <c r="AF231"/>
  <c r="AF228" i="27"/>
  <c r="AG228"/>
  <c r="M201" i="23"/>
  <c r="AG143" i="25"/>
  <c r="AI143" s="1"/>
  <c r="AH143"/>
  <c r="AL142"/>
  <c r="U215" i="16"/>
  <c r="AG146" i="26"/>
  <c r="AI146" s="1"/>
  <c r="AJ147" s="1"/>
  <c r="V145" i="24"/>
  <c r="V214" i="16"/>
  <c r="Q215"/>
  <c r="T215" s="1"/>
  <c r="P216"/>
  <c r="G143" i="24"/>
  <c r="F143"/>
  <c r="J142"/>
  <c r="L142" s="1"/>
  <c r="AM135" i="27"/>
  <c r="AI136"/>
  <c r="AH136"/>
  <c r="AJ136" s="1"/>
  <c r="AK137" s="1"/>
  <c r="AE145" i="24"/>
  <c r="Z146"/>
  <c r="AB146" s="1"/>
  <c r="AA147" s="1"/>
  <c r="AD145"/>
  <c r="AE146" s="1"/>
  <c r="AC146"/>
  <c r="S146"/>
  <c r="T146" s="1"/>
  <c r="P147"/>
  <c r="Q147"/>
  <c r="U146"/>
  <c r="R216" i="16"/>
  <c r="E217"/>
  <c r="D217"/>
  <c r="T235" i="27"/>
  <c r="U234"/>
  <c r="M235"/>
  <c r="S235"/>
  <c r="K236"/>
  <c r="L237" s="1"/>
  <c r="O236"/>
  <c r="T236" s="1"/>
  <c r="T234" i="26"/>
  <c r="J236"/>
  <c r="R235"/>
  <c r="L235"/>
  <c r="N237"/>
  <c r="P236" i="25"/>
  <c r="O237" s="1"/>
  <c r="R235"/>
  <c r="N236"/>
  <c r="S236" s="1"/>
  <c r="AE227"/>
  <c r="H236"/>
  <c r="J236" s="1"/>
  <c r="T234"/>
  <c r="L235"/>
  <c r="I251"/>
  <c r="AO141" i="24"/>
  <c r="AM141"/>
  <c r="AL141"/>
  <c r="AK142" s="1"/>
  <c r="I203" i="23"/>
  <c r="U147" i="20"/>
  <c r="Q148"/>
  <c r="R148" s="1"/>
  <c r="S148" s="1"/>
  <c r="T148"/>
  <c r="O149"/>
  <c r="H203" i="23"/>
  <c r="G204" s="1"/>
  <c r="F204"/>
  <c r="P204"/>
  <c r="J202"/>
  <c r="K202" s="1"/>
  <c r="V123"/>
  <c r="S123"/>
  <c r="T123" s="1"/>
  <c r="R123"/>
  <c r="Y120" i="20"/>
  <c r="AB120" s="1"/>
  <c r="AC120"/>
  <c r="T122" i="14"/>
  <c r="M123"/>
  <c r="N123" s="1"/>
  <c r="N113" i="17"/>
  <c r="M215" i="16"/>
  <c r="L142" i="20"/>
  <c r="M142" s="1"/>
  <c r="G144"/>
  <c r="L143"/>
  <c r="I143"/>
  <c r="AF115" i="16"/>
  <c r="AK114"/>
  <c r="AM114" s="1"/>
  <c r="AG115"/>
  <c r="Z116"/>
  <c r="AD116"/>
  <c r="N214"/>
  <c r="G216"/>
  <c r="I215"/>
  <c r="L215" s="1"/>
  <c r="H216"/>
  <c r="J216"/>
  <c r="AN119" i="17"/>
  <c r="AS218"/>
  <c r="AX134"/>
  <c r="BB134"/>
  <c r="BD134" s="1"/>
  <c r="AP118"/>
  <c r="AR118" s="1"/>
  <c r="AM118"/>
  <c r="AO119"/>
  <c r="AK119"/>
  <c r="AA113"/>
  <c r="AC114"/>
  <c r="U114"/>
  <c r="W114" s="1"/>
  <c r="Y114"/>
  <c r="J114"/>
  <c r="O114" s="1"/>
  <c r="V114"/>
  <c r="AF113"/>
  <c r="I114"/>
  <c r="G115"/>
  <c r="F248"/>
  <c r="C218" i="14"/>
  <c r="P217" i="4"/>
  <c r="H217"/>
  <c r="R217"/>
  <c r="J217"/>
  <c r="N217"/>
  <c r="Q217"/>
  <c r="I217"/>
  <c r="O217"/>
  <c r="B218"/>
  <c r="A219" i="1"/>
  <c r="AN242" i="26" l="1"/>
  <c r="AS242" s="1"/>
  <c r="AO242"/>
  <c r="W231" i="30"/>
  <c r="X231" s="1"/>
  <c r="V232"/>
  <c r="AO232" i="27"/>
  <c r="AT232" s="1"/>
  <c r="AP232"/>
  <c r="N232" i="30"/>
  <c r="O232" s="1"/>
  <c r="M233"/>
  <c r="AN230" i="25"/>
  <c r="AS230" s="1"/>
  <c r="AO230"/>
  <c r="P231" i="30"/>
  <c r="P232" s="1"/>
  <c r="X453"/>
  <c r="W454"/>
  <c r="AG398" i="27"/>
  <c r="AF398"/>
  <c r="G218" i="4"/>
  <c r="F218"/>
  <c r="AU133" i="9"/>
  <c r="AR133"/>
  <c r="AS133"/>
  <c r="AR230" i="26"/>
  <c r="AT230" s="1"/>
  <c r="AR211" i="25"/>
  <c r="AT211" s="1"/>
  <c r="AU229" i="27"/>
  <c r="AS238"/>
  <c r="Z176"/>
  <c r="E218" i="4"/>
  <c r="D218"/>
  <c r="L218"/>
  <c r="M218"/>
  <c r="K218"/>
  <c r="Y176" i="27"/>
  <c r="AA176" s="1"/>
  <c r="AD175"/>
  <c r="AC176"/>
  <c r="X176"/>
  <c r="W177" s="1"/>
  <c r="AG229"/>
  <c r="AF229"/>
  <c r="AF232" i="26"/>
  <c r="AE232"/>
  <c r="M202" i="23"/>
  <c r="AK143" i="25"/>
  <c r="AJ144"/>
  <c r="AK146" i="26"/>
  <c r="AL146" s="1"/>
  <c r="Q216" i="16"/>
  <c r="T216" s="1"/>
  <c r="U216"/>
  <c r="V215"/>
  <c r="H143" i="24"/>
  <c r="G144" s="1"/>
  <c r="I143"/>
  <c r="K143"/>
  <c r="AF145"/>
  <c r="AL136" i="27"/>
  <c r="P217" i="16"/>
  <c r="U147" i="24"/>
  <c r="AD146"/>
  <c r="S147"/>
  <c r="Z147"/>
  <c r="AB147" s="1"/>
  <c r="AC147"/>
  <c r="O217" i="16"/>
  <c r="R147" i="24"/>
  <c r="V146"/>
  <c r="R217" i="16"/>
  <c r="E218"/>
  <c r="D218"/>
  <c r="T235" i="26"/>
  <c r="U235" i="27"/>
  <c r="M236"/>
  <c r="O237"/>
  <c r="K237"/>
  <c r="L238" s="1"/>
  <c r="S236"/>
  <c r="L236" i="26"/>
  <c r="N238"/>
  <c r="S238" s="1"/>
  <c r="R236"/>
  <c r="S237" s="1"/>
  <c r="J237"/>
  <c r="N237" i="25"/>
  <c r="P237"/>
  <c r="O238" s="1"/>
  <c r="R236"/>
  <c r="AE228"/>
  <c r="H237"/>
  <c r="J237" s="1"/>
  <c r="K237"/>
  <c r="T235"/>
  <c r="L236"/>
  <c r="I252"/>
  <c r="AJ142" i="24"/>
  <c r="AL142" s="1"/>
  <c r="AK143" s="1"/>
  <c r="AM142"/>
  <c r="AN141"/>
  <c r="AP141" s="1"/>
  <c r="L203" i="23"/>
  <c r="P149" i="20"/>
  <c r="T149" s="1"/>
  <c r="U148"/>
  <c r="H204" i="23"/>
  <c r="G205" s="1"/>
  <c r="J203"/>
  <c r="K203" s="1"/>
  <c r="P205"/>
  <c r="F205"/>
  <c r="I204"/>
  <c r="U123"/>
  <c r="W123" s="1"/>
  <c r="Q124"/>
  <c r="X121" i="20"/>
  <c r="Z121" s="1"/>
  <c r="AA121" s="1"/>
  <c r="AD120"/>
  <c r="Q123" i="14"/>
  <c r="O123"/>
  <c r="M124" s="1"/>
  <c r="N124" s="1"/>
  <c r="S123"/>
  <c r="H144" i="20"/>
  <c r="W145" s="1"/>
  <c r="J143"/>
  <c r="K143" s="1"/>
  <c r="I216" i="16"/>
  <c r="L216" s="1"/>
  <c r="N215"/>
  <c r="AI115"/>
  <c r="AH115"/>
  <c r="AL115"/>
  <c r="Y117"/>
  <c r="AA117" s="1"/>
  <c r="X117"/>
  <c r="AC116"/>
  <c r="AE116" s="1"/>
  <c r="G217"/>
  <c r="M216"/>
  <c r="H217"/>
  <c r="J217"/>
  <c r="K114" i="17"/>
  <c r="M114" s="1"/>
  <c r="N114" s="1"/>
  <c r="AU218"/>
  <c r="AT218" s="1"/>
  <c r="AS219" s="1"/>
  <c r="BC134"/>
  <c r="AY134"/>
  <c r="AJ119"/>
  <c r="AL119" s="1"/>
  <c r="AQ119" s="1"/>
  <c r="AI120"/>
  <c r="AH120" s="1"/>
  <c r="AG121" s="1"/>
  <c r="T115"/>
  <c r="AB114"/>
  <c r="X114"/>
  <c r="Z114" s="1"/>
  <c r="AE114" s="1"/>
  <c r="P115"/>
  <c r="Q114"/>
  <c r="H115"/>
  <c r="F249"/>
  <c r="C219" i="14"/>
  <c r="B219" i="4"/>
  <c r="P218"/>
  <c r="H218"/>
  <c r="R218"/>
  <c r="I218"/>
  <c r="O218"/>
  <c r="J218"/>
  <c r="Q218"/>
  <c r="N218"/>
  <c r="A220" i="1"/>
  <c r="AO231" i="25" l="1"/>
  <c r="AN231"/>
  <c r="AS231" s="1"/>
  <c r="M234" i="30"/>
  <c r="N233"/>
  <c r="O233" s="1"/>
  <c r="AO233" i="27"/>
  <c r="AT233" s="1"/>
  <c r="AP233"/>
  <c r="AN243" i="26"/>
  <c r="AO243"/>
  <c r="V233" i="30"/>
  <c r="W232"/>
  <c r="X232" s="1"/>
  <c r="Y231"/>
  <c r="V456"/>
  <c r="AF399" i="27"/>
  <c r="AG399"/>
  <c r="G219" i="4"/>
  <c r="F219"/>
  <c r="AQ134" i="9"/>
  <c r="AT133"/>
  <c r="AV133" s="1"/>
  <c r="AR231" i="26"/>
  <c r="AT231" s="1"/>
  <c r="AR212" i="25"/>
  <c r="AT212" s="1"/>
  <c r="AU230" i="27"/>
  <c r="AS239"/>
  <c r="S237" i="25"/>
  <c r="E219" i="4"/>
  <c r="D219"/>
  <c r="M219"/>
  <c r="K219"/>
  <c r="L219"/>
  <c r="AB177" i="27"/>
  <c r="AD176"/>
  <c r="Y177"/>
  <c r="AA177" s="1"/>
  <c r="AC177" s="1"/>
  <c r="Z177"/>
  <c r="X177"/>
  <c r="W178" s="1"/>
  <c r="AB178" s="1"/>
  <c r="AE233" i="26"/>
  <c r="AF233"/>
  <c r="AG230" i="27"/>
  <c r="AF230"/>
  <c r="AH144" i="25"/>
  <c r="AL143"/>
  <c r="AG144"/>
  <c r="AI144" s="1"/>
  <c r="M203" i="23"/>
  <c r="AH147" i="26"/>
  <c r="AG147"/>
  <c r="AI147" s="1"/>
  <c r="AK147" s="1"/>
  <c r="AF146" i="24"/>
  <c r="U217" i="16"/>
  <c r="V216"/>
  <c r="F144" i="24"/>
  <c r="H144" s="1"/>
  <c r="J143"/>
  <c r="L143" s="1"/>
  <c r="I144"/>
  <c r="P218" i="16"/>
  <c r="AM136" i="27"/>
  <c r="AI137"/>
  <c r="AH137"/>
  <c r="AJ137" s="1"/>
  <c r="AK138" s="1"/>
  <c r="Q217" i="16"/>
  <c r="T217" s="1"/>
  <c r="AE147" i="24"/>
  <c r="AA148"/>
  <c r="AC148" s="1"/>
  <c r="Z148"/>
  <c r="O218" i="16"/>
  <c r="AD147" i="24"/>
  <c r="P148"/>
  <c r="T147"/>
  <c r="V147" s="1"/>
  <c r="Q148"/>
  <c r="R218" i="16"/>
  <c r="E219"/>
  <c r="D219"/>
  <c r="T236" i="26"/>
  <c r="T237" i="27"/>
  <c r="U236"/>
  <c r="M237"/>
  <c r="S237"/>
  <c r="K238"/>
  <c r="L239" s="1"/>
  <c r="O238"/>
  <c r="T238" s="1"/>
  <c r="L237" i="26"/>
  <c r="K238"/>
  <c r="J238"/>
  <c r="R237"/>
  <c r="N239"/>
  <c r="S239" s="1"/>
  <c r="P238" i="25"/>
  <c r="O239" s="1"/>
  <c r="R237"/>
  <c r="N238"/>
  <c r="S238" s="1"/>
  <c r="AE229"/>
  <c r="H238"/>
  <c r="J238" s="1"/>
  <c r="K238"/>
  <c r="T236"/>
  <c r="L237"/>
  <c r="I253"/>
  <c r="AM143" i="24"/>
  <c r="AO142"/>
  <c r="L204" i="23"/>
  <c r="AJ143" i="24"/>
  <c r="AL143" s="1"/>
  <c r="AN142"/>
  <c r="Q149" i="20"/>
  <c r="P150" s="1"/>
  <c r="I205" i="23"/>
  <c r="O150" i="20"/>
  <c r="P206" i="23"/>
  <c r="F206"/>
  <c r="J204"/>
  <c r="K204" s="1"/>
  <c r="H205"/>
  <c r="V124"/>
  <c r="R124"/>
  <c r="S124"/>
  <c r="T124" s="1"/>
  <c r="AC121" i="20"/>
  <c r="Y121"/>
  <c r="AB121" s="1"/>
  <c r="P123" i="14"/>
  <c r="Q124" s="1"/>
  <c r="M217" i="16"/>
  <c r="M143" i="20"/>
  <c r="G145"/>
  <c r="I144"/>
  <c r="AG116" i="16"/>
  <c r="AF116"/>
  <c r="AK115"/>
  <c r="AM115" s="1"/>
  <c r="Z117"/>
  <c r="AD117"/>
  <c r="G218"/>
  <c r="N216"/>
  <c r="I217"/>
  <c r="L217" s="1"/>
  <c r="H218"/>
  <c r="J218"/>
  <c r="L115" i="17"/>
  <c r="R114"/>
  <c r="AN120"/>
  <c r="AU219"/>
  <c r="AT219" s="1"/>
  <c r="AS220" s="1"/>
  <c r="AV135"/>
  <c r="AZ135"/>
  <c r="AP119"/>
  <c r="AR119" s="1"/>
  <c r="AM119"/>
  <c r="AO120"/>
  <c r="AK120"/>
  <c r="AA114"/>
  <c r="J115"/>
  <c r="K115" s="1"/>
  <c r="V115"/>
  <c r="U115"/>
  <c r="Y115"/>
  <c r="S114"/>
  <c r="AC115"/>
  <c r="AD114"/>
  <c r="AF114" s="1"/>
  <c r="I115"/>
  <c r="G116"/>
  <c r="F250"/>
  <c r="C220" i="14"/>
  <c r="B220" i="4"/>
  <c r="R219"/>
  <c r="N219"/>
  <c r="Q219"/>
  <c r="J219"/>
  <c r="P219"/>
  <c r="I219"/>
  <c r="O219"/>
  <c r="H219"/>
  <c r="A221" i="1"/>
  <c r="P233" i="30" l="1"/>
  <c r="Y232"/>
  <c r="V234"/>
  <c r="W233"/>
  <c r="X233" s="1"/>
  <c r="N234"/>
  <c r="O234" s="1"/>
  <c r="M235"/>
  <c r="AO232" i="25"/>
  <c r="AN232"/>
  <c r="AS232" s="1"/>
  <c r="P234" i="30"/>
  <c r="AN244" i="26"/>
  <c r="AO244"/>
  <c r="AO234" i="27"/>
  <c r="AT234" s="1"/>
  <c r="AP234"/>
  <c r="W456" i="30"/>
  <c r="V457"/>
  <c r="AG400" i="27"/>
  <c r="AF400"/>
  <c r="G220" i="4"/>
  <c r="F220"/>
  <c r="AU134" i="9"/>
  <c r="AR134"/>
  <c r="AS134"/>
  <c r="AR232" i="26"/>
  <c r="AT232" s="1"/>
  <c r="AR213" i="25"/>
  <c r="AS214" s="1"/>
  <c r="AU231" i="27"/>
  <c r="AS240"/>
  <c r="E220" i="4"/>
  <c r="D220"/>
  <c r="L220"/>
  <c r="M220"/>
  <c r="K220"/>
  <c r="AD177" i="27"/>
  <c r="Y178"/>
  <c r="AA178" s="1"/>
  <c r="AC178" s="1"/>
  <c r="AF231"/>
  <c r="AG231"/>
  <c r="AF234" i="26"/>
  <c r="AE234"/>
  <c r="Z178" i="27"/>
  <c r="X178"/>
  <c r="W179" s="1"/>
  <c r="AB179" s="1"/>
  <c r="AJ145" i="25"/>
  <c r="AK144"/>
  <c r="AJ148" i="26"/>
  <c r="AH148"/>
  <c r="AG148"/>
  <c r="AI148" s="1"/>
  <c r="AJ149" s="1"/>
  <c r="K144" i="24"/>
  <c r="AL147" i="26"/>
  <c r="J144" i="24"/>
  <c r="AF147"/>
  <c r="V217" i="16"/>
  <c r="U218"/>
  <c r="F145" i="24"/>
  <c r="G145"/>
  <c r="R219" i="16"/>
  <c r="Q218"/>
  <c r="T218" s="1"/>
  <c r="AL137" i="27"/>
  <c r="O219" i="16"/>
  <c r="AE148" i="24"/>
  <c r="AB148"/>
  <c r="AD148" s="1"/>
  <c r="S148"/>
  <c r="U148"/>
  <c r="R148"/>
  <c r="P219" i="16"/>
  <c r="E220"/>
  <c r="D220"/>
  <c r="T237" i="26"/>
  <c r="U237" i="27"/>
  <c r="M238"/>
  <c r="O239"/>
  <c r="K239"/>
  <c r="S238"/>
  <c r="U238" s="1"/>
  <c r="L238" i="26"/>
  <c r="K239"/>
  <c r="N240"/>
  <c r="S240" s="1"/>
  <c r="R238"/>
  <c r="J239"/>
  <c r="N239" i="25"/>
  <c r="S239" s="1"/>
  <c r="P239"/>
  <c r="O240" s="1"/>
  <c r="R238"/>
  <c r="AE230"/>
  <c r="H239"/>
  <c r="J239" s="1"/>
  <c r="K239"/>
  <c r="L238"/>
  <c r="T237"/>
  <c r="K240"/>
  <c r="I254"/>
  <c r="M204" i="23"/>
  <c r="AP142" i="24"/>
  <c r="AO143"/>
  <c r="AJ144"/>
  <c r="AN143"/>
  <c r="AK144"/>
  <c r="R149" i="20"/>
  <c r="L205" i="23"/>
  <c r="O151" i="20"/>
  <c r="Q150"/>
  <c r="J205" i="23"/>
  <c r="K205" s="1"/>
  <c r="G206"/>
  <c r="H206" s="1"/>
  <c r="U124"/>
  <c r="W124" s="1"/>
  <c r="Q125"/>
  <c r="X122" i="20"/>
  <c r="Z122" s="1"/>
  <c r="AA122" s="1"/>
  <c r="AD121"/>
  <c r="R123" i="14"/>
  <c r="S124" s="1"/>
  <c r="O124"/>
  <c r="M125" s="1"/>
  <c r="N125" s="1"/>
  <c r="L144" i="20"/>
  <c r="J144"/>
  <c r="K144" s="1"/>
  <c r="H145"/>
  <c r="W146" s="1"/>
  <c r="I218" i="16"/>
  <c r="L218" s="1"/>
  <c r="AI116"/>
  <c r="AH116"/>
  <c r="AL116"/>
  <c r="Y118"/>
  <c r="AA118" s="1"/>
  <c r="X118"/>
  <c r="AC117"/>
  <c r="AE117" s="1"/>
  <c r="G219"/>
  <c r="M218"/>
  <c r="N217"/>
  <c r="H219"/>
  <c r="J219"/>
  <c r="O115" i="17"/>
  <c r="Q115" s="1"/>
  <c r="S115" s="1"/>
  <c r="M115"/>
  <c r="R115" s="1"/>
  <c r="AU220"/>
  <c r="AT220" s="1"/>
  <c r="AS221" s="1"/>
  <c r="AU221" s="1"/>
  <c r="AT221" s="1"/>
  <c r="BB135"/>
  <c r="BD135" s="1"/>
  <c r="BA136"/>
  <c r="AX135"/>
  <c r="AW136"/>
  <c r="AJ120"/>
  <c r="AL120" s="1"/>
  <c r="AI121"/>
  <c r="AH121" s="1"/>
  <c r="AG122" s="1"/>
  <c r="W115"/>
  <c r="X115" s="1"/>
  <c r="Z115" s="1"/>
  <c r="T116"/>
  <c r="H116"/>
  <c r="L116"/>
  <c r="F251"/>
  <c r="C221" i="14"/>
  <c r="B221" i="4"/>
  <c r="O220"/>
  <c r="H220"/>
  <c r="I220"/>
  <c r="P220"/>
  <c r="R220"/>
  <c r="J220"/>
  <c r="N220"/>
  <c r="Q220"/>
  <c r="A222" i="1"/>
  <c r="AO235" i="27" l="1"/>
  <c r="AT235" s="1"/>
  <c r="AP235"/>
  <c r="AN245" i="26"/>
  <c r="AS245" s="1"/>
  <c r="AO245"/>
  <c r="AN233" i="25"/>
  <c r="AO233"/>
  <c r="V235" i="30"/>
  <c r="W234"/>
  <c r="X234" s="1"/>
  <c r="N235"/>
  <c r="O235" s="1"/>
  <c r="M236"/>
  <c r="Y233"/>
  <c r="Y234" s="1"/>
  <c r="X456"/>
  <c r="AG401" i="27"/>
  <c r="AF401"/>
  <c r="W457" i="30"/>
  <c r="V458"/>
  <c r="G221" i="4"/>
  <c r="F221"/>
  <c r="AT134" i="9"/>
  <c r="AV134" s="1"/>
  <c r="AQ135"/>
  <c r="AR233" i="26"/>
  <c r="AT233" s="1"/>
  <c r="T238"/>
  <c r="AT213" i="25"/>
  <c r="AU232" i="27"/>
  <c r="AS241"/>
  <c r="S149" i="20"/>
  <c r="U149" s="1"/>
  <c r="E221" i="4"/>
  <c r="D221"/>
  <c r="M221"/>
  <c r="K221"/>
  <c r="L221"/>
  <c r="AD178" i="27"/>
  <c r="AF235" i="26"/>
  <c r="AE235"/>
  <c r="AF232" i="27"/>
  <c r="AG232"/>
  <c r="X179"/>
  <c r="W180" s="1"/>
  <c r="Y179"/>
  <c r="AA179" s="1"/>
  <c r="AC179" s="1"/>
  <c r="Z179"/>
  <c r="AD179"/>
  <c r="AG145" i="25"/>
  <c r="AI145" s="1"/>
  <c r="AH145"/>
  <c r="AL144"/>
  <c r="T150" i="20"/>
  <c r="AK148" i="26"/>
  <c r="AH149" s="1"/>
  <c r="L144" i="24"/>
  <c r="V218" i="16"/>
  <c r="H145" i="24"/>
  <c r="K145"/>
  <c r="I145"/>
  <c r="R220" i="16"/>
  <c r="AF148" i="24"/>
  <c r="AH138" i="27"/>
  <c r="AJ138" s="1"/>
  <c r="AK139" s="1"/>
  <c r="AI138"/>
  <c r="AM137"/>
  <c r="Z149" i="24"/>
  <c r="AA149"/>
  <c r="P149"/>
  <c r="T148"/>
  <c r="V148" s="1"/>
  <c r="Q149"/>
  <c r="U219" i="16"/>
  <c r="Q219"/>
  <c r="T219" s="1"/>
  <c r="O220"/>
  <c r="P220"/>
  <c r="E221"/>
  <c r="D221"/>
  <c r="M239" i="27"/>
  <c r="L240"/>
  <c r="T239"/>
  <c r="L239" i="26"/>
  <c r="S239" i="27"/>
  <c r="K240"/>
  <c r="L241" s="1"/>
  <c r="O240"/>
  <c r="T240" s="1"/>
  <c r="N241" i="26"/>
  <c r="S241" s="1"/>
  <c r="J240"/>
  <c r="R239"/>
  <c r="T239" s="1"/>
  <c r="P240" i="25"/>
  <c r="O241" s="1"/>
  <c r="R239"/>
  <c r="N240"/>
  <c r="AE231"/>
  <c r="H240"/>
  <c r="J240" s="1"/>
  <c r="T238"/>
  <c r="K241"/>
  <c r="L239"/>
  <c r="I255"/>
  <c r="AO144" i="24"/>
  <c r="AM144"/>
  <c r="AP143"/>
  <c r="AL144"/>
  <c r="AK145" s="1"/>
  <c r="M205" i="23"/>
  <c r="P151" i="20"/>
  <c r="R150"/>
  <c r="S150" s="1"/>
  <c r="G207" i="23"/>
  <c r="I206"/>
  <c r="J206" s="1"/>
  <c r="F207"/>
  <c r="L206"/>
  <c r="P207"/>
  <c r="V125"/>
  <c r="S125"/>
  <c r="T125" s="1"/>
  <c r="R125"/>
  <c r="Y122" i="20"/>
  <c r="AB122" s="1"/>
  <c r="AC122"/>
  <c r="T123" i="14"/>
  <c r="P124"/>
  <c r="R124" s="1"/>
  <c r="S125" s="1"/>
  <c r="P116" i="17"/>
  <c r="M144" i="20"/>
  <c r="G146"/>
  <c r="I145"/>
  <c r="H146" s="1"/>
  <c r="W147" s="1"/>
  <c r="M219" i="16"/>
  <c r="AF117"/>
  <c r="AK116"/>
  <c r="AM116" s="1"/>
  <c r="AG117"/>
  <c r="Z118"/>
  <c r="AD118"/>
  <c r="G220"/>
  <c r="I219"/>
  <c r="L219" s="1"/>
  <c r="H220"/>
  <c r="N218"/>
  <c r="J220"/>
  <c r="N115" i="17"/>
  <c r="AB115"/>
  <c r="AD115" s="1"/>
  <c r="AF115" s="1"/>
  <c r="AS222"/>
  <c r="AY135"/>
  <c r="AV136" s="1"/>
  <c r="BC135"/>
  <c r="AZ136" s="1"/>
  <c r="AP120"/>
  <c r="AR120" s="1"/>
  <c r="AM120"/>
  <c r="AQ120"/>
  <c r="AN121" s="1"/>
  <c r="AO121"/>
  <c r="AK121"/>
  <c r="AA115"/>
  <c r="AE115"/>
  <c r="J116"/>
  <c r="V116"/>
  <c r="U116"/>
  <c r="W116" s="1"/>
  <c r="Y116"/>
  <c r="I116"/>
  <c r="G117"/>
  <c r="F252"/>
  <c r="C222" i="14"/>
  <c r="B222" i="4"/>
  <c r="H221"/>
  <c r="R221"/>
  <c r="J221"/>
  <c r="P221"/>
  <c r="N221"/>
  <c r="Q221"/>
  <c r="I221"/>
  <c r="O221"/>
  <c r="A223" i="1"/>
  <c r="N236" i="30" l="1"/>
  <c r="O236" s="1"/>
  <c r="M237"/>
  <c r="V236"/>
  <c r="W235"/>
  <c r="X235" s="1"/>
  <c r="AN246" i="26"/>
  <c r="AS246" s="1"/>
  <c r="AO246"/>
  <c r="AO236" i="27"/>
  <c r="AT236" s="1"/>
  <c r="AP236"/>
  <c r="Y235" i="30"/>
  <c r="AN234" i="25"/>
  <c r="AS234" s="1"/>
  <c r="AO234"/>
  <c r="P235" i="30"/>
  <c r="P236" s="1"/>
  <c r="U236" s="1"/>
  <c r="AF402" i="27"/>
  <c r="AG402"/>
  <c r="V459" i="30"/>
  <c r="W458"/>
  <c r="AU135" i="9"/>
  <c r="G222" i="4"/>
  <c r="F222"/>
  <c r="AR135" i="9"/>
  <c r="AS135"/>
  <c r="AR234" i="26"/>
  <c r="S240" i="25"/>
  <c r="AR214"/>
  <c r="AT214" s="1"/>
  <c r="AU233" i="27"/>
  <c r="AS242"/>
  <c r="E222" i="4"/>
  <c r="D222"/>
  <c r="L222"/>
  <c r="M222"/>
  <c r="K222"/>
  <c r="AB180" i="27"/>
  <c r="AE236" i="26"/>
  <c r="AF236"/>
  <c r="AG233" i="27"/>
  <c r="AF233"/>
  <c r="X180"/>
  <c r="W181" s="1"/>
  <c r="Z180"/>
  <c r="Y180"/>
  <c r="AA180" s="1"/>
  <c r="AJ146" i="25"/>
  <c r="AK145"/>
  <c r="AG149" i="26"/>
  <c r="AI149" s="1"/>
  <c r="AJ150" s="1"/>
  <c r="AL148"/>
  <c r="U150" i="20"/>
  <c r="P221" i="16"/>
  <c r="O221"/>
  <c r="G146" i="24"/>
  <c r="F146"/>
  <c r="I146"/>
  <c r="J145"/>
  <c r="AL138" i="27"/>
  <c r="AC149" i="24"/>
  <c r="AE149"/>
  <c r="AB149"/>
  <c r="V219" i="16"/>
  <c r="U220"/>
  <c r="U149" i="24"/>
  <c r="S149"/>
  <c r="R149"/>
  <c r="Q220" i="16"/>
  <c r="T220" s="1"/>
  <c r="R221"/>
  <c r="E222"/>
  <c r="D222"/>
  <c r="M240" i="27"/>
  <c r="U239"/>
  <c r="L240" i="26"/>
  <c r="O241" i="27"/>
  <c r="K241"/>
  <c r="L242" s="1"/>
  <c r="S240"/>
  <c r="R240" i="26"/>
  <c r="T240" s="1"/>
  <c r="J241"/>
  <c r="N242"/>
  <c r="P241" i="25"/>
  <c r="O242" s="1"/>
  <c r="R240"/>
  <c r="N241"/>
  <c r="AE232"/>
  <c r="H241"/>
  <c r="J241" s="1"/>
  <c r="K242" s="1"/>
  <c r="T239"/>
  <c r="L240"/>
  <c r="I256"/>
  <c r="AM145" i="24"/>
  <c r="AJ145"/>
  <c r="AL145" s="1"/>
  <c r="AN144"/>
  <c r="AP144" s="1"/>
  <c r="Q151" i="20"/>
  <c r="O152"/>
  <c r="T151"/>
  <c r="H207" i="23"/>
  <c r="G208" s="1"/>
  <c r="K206"/>
  <c r="M206" s="1"/>
  <c r="F208"/>
  <c r="P208"/>
  <c r="I207"/>
  <c r="U125"/>
  <c r="W125" s="1"/>
  <c r="Q126"/>
  <c r="X123" i="20"/>
  <c r="Z123" s="1"/>
  <c r="AA123" s="1"/>
  <c r="AD122"/>
  <c r="O125" i="14"/>
  <c r="M126" s="1"/>
  <c r="N126" s="1"/>
  <c r="Q125"/>
  <c r="T124"/>
  <c r="AC116" i="17"/>
  <c r="L145" i="20"/>
  <c r="G147"/>
  <c r="J145"/>
  <c r="K145" s="1"/>
  <c r="I146"/>
  <c r="M220" i="16"/>
  <c r="G221"/>
  <c r="AI117"/>
  <c r="AL117"/>
  <c r="AH117"/>
  <c r="Y119"/>
  <c r="AA119" s="1"/>
  <c r="AC118"/>
  <c r="AE118" s="1"/>
  <c r="X119"/>
  <c r="I220"/>
  <c r="L220" s="1"/>
  <c r="H221"/>
  <c r="N219"/>
  <c r="J221"/>
  <c r="K116" i="17"/>
  <c r="M116" s="1"/>
  <c r="R116" s="1"/>
  <c r="O116"/>
  <c r="Q116" s="1"/>
  <c r="S116" s="1"/>
  <c r="BB136"/>
  <c r="BD136" s="1"/>
  <c r="BA137"/>
  <c r="AX136"/>
  <c r="AY136" s="1"/>
  <c r="AV137" s="1"/>
  <c r="AW137"/>
  <c r="AU222"/>
  <c r="AT222" s="1"/>
  <c r="AS223" s="1"/>
  <c r="AJ121"/>
  <c r="AL121" s="1"/>
  <c r="AQ121" s="1"/>
  <c r="AI122"/>
  <c r="AH122" s="1"/>
  <c r="AG123" s="1"/>
  <c r="T117"/>
  <c r="AB116"/>
  <c r="X116"/>
  <c r="Z116" s="1"/>
  <c r="AE116" s="1"/>
  <c r="H117"/>
  <c r="F253"/>
  <c r="C223" i="14"/>
  <c r="B223" i="4"/>
  <c r="H222"/>
  <c r="P222"/>
  <c r="R222"/>
  <c r="I222"/>
  <c r="O222"/>
  <c r="Q222"/>
  <c r="N222"/>
  <c r="J222"/>
  <c r="A224" i="1"/>
  <c r="AN235" i="25" l="1"/>
  <c r="AO235"/>
  <c r="W236" i="30"/>
  <c r="X236" s="1"/>
  <c r="Y236" s="1"/>
  <c r="V237"/>
  <c r="AP237" i="27"/>
  <c r="AO237"/>
  <c r="AT237" s="1"/>
  <c r="AN247" i="26"/>
  <c r="AO247"/>
  <c r="M238" i="30"/>
  <c r="N237"/>
  <c r="O237" s="1"/>
  <c r="X458"/>
  <c r="W459"/>
  <c r="V460"/>
  <c r="AF403" i="27"/>
  <c r="AG403"/>
  <c r="S241" i="25"/>
  <c r="G223" i="4"/>
  <c r="F223"/>
  <c r="AT234" i="26"/>
  <c r="AS235"/>
  <c r="AQ136" i="9"/>
  <c r="AT135"/>
  <c r="AV135" s="1"/>
  <c r="AR235" i="26"/>
  <c r="L241"/>
  <c r="AR215" i="25"/>
  <c r="AT215" s="1"/>
  <c r="AU234" i="27"/>
  <c r="AS243"/>
  <c r="E223" i="4"/>
  <c r="D223"/>
  <c r="M223"/>
  <c r="K223"/>
  <c r="L223"/>
  <c r="AC180" i="27"/>
  <c r="AD180" s="1"/>
  <c r="AG234"/>
  <c r="AF234"/>
  <c r="AF237" i="26"/>
  <c r="AE237"/>
  <c r="AB181" i="27"/>
  <c r="Z181"/>
  <c r="AG146" i="25"/>
  <c r="AI146" s="1"/>
  <c r="AL145"/>
  <c r="AH146"/>
  <c r="AK149" i="26"/>
  <c r="AG150" s="1"/>
  <c r="AI150" s="1"/>
  <c r="R222" i="16"/>
  <c r="U221"/>
  <c r="H146" i="24"/>
  <c r="G147" s="1"/>
  <c r="I147" s="1"/>
  <c r="L145"/>
  <c r="K146"/>
  <c r="AI139" i="27"/>
  <c r="AM138"/>
  <c r="AH139"/>
  <c r="AJ139" s="1"/>
  <c r="AK140" s="1"/>
  <c r="Q221" i="16"/>
  <c r="T221" s="1"/>
  <c r="V220"/>
  <c r="Z150" i="24"/>
  <c r="AA150"/>
  <c r="AD149"/>
  <c r="AF149" s="1"/>
  <c r="O222" i="16"/>
  <c r="Q150" i="24"/>
  <c r="T149"/>
  <c r="V149" s="1"/>
  <c r="P150"/>
  <c r="R150" s="1"/>
  <c r="P222" i="16"/>
  <c r="E223"/>
  <c r="D223"/>
  <c r="U240" i="27"/>
  <c r="T241"/>
  <c r="M241"/>
  <c r="S241"/>
  <c r="K242"/>
  <c r="L243" s="1"/>
  <c r="O242"/>
  <c r="T242" s="1"/>
  <c r="N243" i="26"/>
  <c r="S243" s="1"/>
  <c r="J242"/>
  <c r="R241"/>
  <c r="T241" s="1"/>
  <c r="N242" i="25"/>
  <c r="S242" s="1"/>
  <c r="P242"/>
  <c r="O243" s="1"/>
  <c r="R241"/>
  <c r="AE233"/>
  <c r="H242"/>
  <c r="J242" s="1"/>
  <c r="T240"/>
  <c r="L241"/>
  <c r="I257"/>
  <c r="AO145" i="24"/>
  <c r="L207" i="23"/>
  <c r="AN145" i="24"/>
  <c r="AJ146"/>
  <c r="AK146"/>
  <c r="P152" i="20"/>
  <c r="R151"/>
  <c r="H208" i="23"/>
  <c r="G209" s="1"/>
  <c r="F210" s="1"/>
  <c r="J207"/>
  <c r="K207" s="1"/>
  <c r="L208" s="1"/>
  <c r="P209"/>
  <c r="F209"/>
  <c r="I208"/>
  <c r="V126"/>
  <c r="R126"/>
  <c r="S126"/>
  <c r="T126" s="1"/>
  <c r="Y123" i="20"/>
  <c r="AB123" s="1"/>
  <c r="AC123"/>
  <c r="P125" i="14"/>
  <c r="R125" s="1"/>
  <c r="T125" s="1"/>
  <c r="AD116" i="17"/>
  <c r="AF116" s="1"/>
  <c r="P117"/>
  <c r="M221" i="16"/>
  <c r="H147" i="20"/>
  <c r="W148" s="1"/>
  <c r="J146"/>
  <c r="K146" s="1"/>
  <c r="L117" i="17"/>
  <c r="N116"/>
  <c r="AG118" i="16"/>
  <c r="AF118"/>
  <c r="AK117"/>
  <c r="AD119"/>
  <c r="Z119"/>
  <c r="G222"/>
  <c r="I221"/>
  <c r="L221" s="1"/>
  <c r="H222"/>
  <c r="N220"/>
  <c r="J222"/>
  <c r="BC136" i="17"/>
  <c r="AZ137" s="1"/>
  <c r="BB137" s="1"/>
  <c r="BD137" s="1"/>
  <c r="AX137"/>
  <c r="AY137" s="1"/>
  <c r="AV138" s="1"/>
  <c r="AW138"/>
  <c r="AN122"/>
  <c r="AU223"/>
  <c r="AT223" s="1"/>
  <c r="AS224" s="1"/>
  <c r="AU224" s="1"/>
  <c r="AT224" s="1"/>
  <c r="AM121"/>
  <c r="AJ122" s="1"/>
  <c r="AP121"/>
  <c r="AR121" s="1"/>
  <c r="AO122"/>
  <c r="AK122"/>
  <c r="AA116"/>
  <c r="J117"/>
  <c r="O117" s="1"/>
  <c r="V117"/>
  <c r="U117"/>
  <c r="W117" s="1"/>
  <c r="Y117"/>
  <c r="AC117"/>
  <c r="G118"/>
  <c r="I117"/>
  <c r="F254"/>
  <c r="C224" i="14"/>
  <c r="P223" i="4"/>
  <c r="I223"/>
  <c r="O223"/>
  <c r="H223"/>
  <c r="R223"/>
  <c r="N223"/>
  <c r="Q223"/>
  <c r="J223"/>
  <c r="B224"/>
  <c r="A225" i="1"/>
  <c r="AN248" i="26" l="1"/>
  <c r="AO248"/>
  <c r="P237" i="30"/>
  <c r="N238"/>
  <c r="O238" s="1"/>
  <c r="M239"/>
  <c r="AP238" i="27"/>
  <c r="AO238"/>
  <c r="AT238" s="1"/>
  <c r="W237" i="30"/>
  <c r="X237" s="1"/>
  <c r="V238"/>
  <c r="AO236" i="25"/>
  <c r="AN236"/>
  <c r="AS236" s="1"/>
  <c r="X459" i="30"/>
  <c r="AF404" i="27"/>
  <c r="AG404"/>
  <c r="W460" i="30"/>
  <c r="X460" s="1"/>
  <c r="V461"/>
  <c r="AT235" i="26"/>
  <c r="G224" i="4"/>
  <c r="F224"/>
  <c r="AU136" i="9"/>
  <c r="AR136"/>
  <c r="AS136"/>
  <c r="AR236" i="26"/>
  <c r="AT236" s="1"/>
  <c r="S242"/>
  <c r="AR216" i="25"/>
  <c r="AS217" s="1"/>
  <c r="AU235" i="27"/>
  <c r="AS244"/>
  <c r="S151" i="20"/>
  <c r="U151" s="1"/>
  <c r="E224" i="4"/>
  <c r="D224"/>
  <c r="L224"/>
  <c r="M224"/>
  <c r="K224"/>
  <c r="X181" i="27"/>
  <c r="W182" s="1"/>
  <c r="AB182" s="1"/>
  <c r="Y181"/>
  <c r="AA181" s="1"/>
  <c r="AC181" s="1"/>
  <c r="Z182" s="1"/>
  <c r="AF238" i="26"/>
  <c r="AE238"/>
  <c r="AG235" i="27"/>
  <c r="AF235"/>
  <c r="AK146" i="25"/>
  <c r="AL146" s="1"/>
  <c r="AJ147"/>
  <c r="AG147"/>
  <c r="AI147" s="1"/>
  <c r="AJ148" s="1"/>
  <c r="AL149" i="26"/>
  <c r="AH150"/>
  <c r="AK150"/>
  <c r="AJ151"/>
  <c r="O223" i="16"/>
  <c r="P223"/>
  <c r="F147" i="24"/>
  <c r="H147" s="1"/>
  <c r="J146"/>
  <c r="K147" s="1"/>
  <c r="Q222" i="16"/>
  <c r="T222" s="1"/>
  <c r="V221"/>
  <c r="AL139" i="27"/>
  <c r="AC150" i="24"/>
  <c r="AE150"/>
  <c r="AB150"/>
  <c r="R223" i="16"/>
  <c r="Q151" i="24"/>
  <c r="P151"/>
  <c r="U150"/>
  <c r="S150"/>
  <c r="T150" s="1"/>
  <c r="U222" i="16"/>
  <c r="E224"/>
  <c r="D224"/>
  <c r="U241" i="27"/>
  <c r="M242"/>
  <c r="O243"/>
  <c r="K243"/>
  <c r="L244" s="1"/>
  <c r="S242"/>
  <c r="L242" i="26"/>
  <c r="R242"/>
  <c r="J243"/>
  <c r="N244"/>
  <c r="S244" s="1"/>
  <c r="P243" i="25"/>
  <c r="O244" s="1"/>
  <c r="R242"/>
  <c r="N243"/>
  <c r="S243" s="1"/>
  <c r="AE234"/>
  <c r="H243"/>
  <c r="J243" s="1"/>
  <c r="T241"/>
  <c r="L242"/>
  <c r="I258"/>
  <c r="AP145" i="24"/>
  <c r="M207" i="23"/>
  <c r="AO146" i="24"/>
  <c r="AM146"/>
  <c r="AL146"/>
  <c r="AK147" s="1"/>
  <c r="O153" i="20"/>
  <c r="T152"/>
  <c r="Q152"/>
  <c r="H209" i="23"/>
  <c r="G210" s="1"/>
  <c r="P210"/>
  <c r="I209"/>
  <c r="J208"/>
  <c r="K208" s="1"/>
  <c r="L209" s="1"/>
  <c r="U126"/>
  <c r="W126" s="1"/>
  <c r="Q127"/>
  <c r="AD123" i="20"/>
  <c r="X124"/>
  <c r="Z124" s="1"/>
  <c r="AA124" s="1"/>
  <c r="S126" i="14"/>
  <c r="O126"/>
  <c r="P126" s="1"/>
  <c r="R126" s="1"/>
  <c r="Q126"/>
  <c r="BA138" i="17"/>
  <c r="Q117"/>
  <c r="S117" s="1"/>
  <c r="K117"/>
  <c r="M117" s="1"/>
  <c r="R117" s="1"/>
  <c r="M145" i="20"/>
  <c r="L146"/>
  <c r="M222" i="16"/>
  <c r="G148" i="20"/>
  <c r="I147"/>
  <c r="G223" i="16"/>
  <c r="AI118"/>
  <c r="AH118"/>
  <c r="AL118"/>
  <c r="AM117"/>
  <c r="Y120"/>
  <c r="AA120" s="1"/>
  <c r="AC119"/>
  <c r="AE119" s="1"/>
  <c r="X120"/>
  <c r="I222"/>
  <c r="L222" s="1"/>
  <c r="N221"/>
  <c r="H223"/>
  <c r="J223"/>
  <c r="BC137" i="17"/>
  <c r="AZ138" s="1"/>
  <c r="AX138"/>
  <c r="AW139"/>
  <c r="AS225"/>
  <c r="AI123"/>
  <c r="AH123" s="1"/>
  <c r="AG124" s="1"/>
  <c r="AL122"/>
  <c r="P118"/>
  <c r="X117"/>
  <c r="Z117" s="1"/>
  <c r="AA117" s="1"/>
  <c r="AB117"/>
  <c r="AD117" s="1"/>
  <c r="AF117" s="1"/>
  <c r="T118"/>
  <c r="H118"/>
  <c r="F255"/>
  <c r="C225" i="14"/>
  <c r="P224" i="4"/>
  <c r="H224"/>
  <c r="O224"/>
  <c r="I224"/>
  <c r="R224"/>
  <c r="J224"/>
  <c r="N224"/>
  <c r="Q224"/>
  <c r="B225"/>
  <c r="A226" i="1"/>
  <c r="W238" i="30" l="1"/>
  <c r="X238" s="1"/>
  <c r="V239"/>
  <c r="N239"/>
  <c r="O239" s="1"/>
  <c r="M240"/>
  <c r="Y237"/>
  <c r="Y238" s="1"/>
  <c r="AN249" i="26"/>
  <c r="AO249"/>
  <c r="AO237" i="25"/>
  <c r="AN237"/>
  <c r="AS237" s="1"/>
  <c r="AO239" i="27"/>
  <c r="AT239" s="1"/>
  <c r="AP239"/>
  <c r="P238" i="30"/>
  <c r="P239" s="1"/>
  <c r="W461"/>
  <c r="X461" s="1"/>
  <c r="V462"/>
  <c r="AF405" i="27"/>
  <c r="AG405"/>
  <c r="G225" i="4"/>
  <c r="F225"/>
  <c r="AQ137" i="9"/>
  <c r="AT136"/>
  <c r="AV136" s="1"/>
  <c r="T242" i="26"/>
  <c r="AR237"/>
  <c r="AT237" s="1"/>
  <c r="AT216" i="25"/>
  <c r="AU236" i="27"/>
  <c r="AS245"/>
  <c r="E225" i="4"/>
  <c r="D225"/>
  <c r="M225"/>
  <c r="K225"/>
  <c r="L225"/>
  <c r="Y182" i="27"/>
  <c r="AA182" s="1"/>
  <c r="AC182" s="1"/>
  <c r="AD181"/>
  <c r="X182"/>
  <c r="W183" s="1"/>
  <c r="AB183" s="1"/>
  <c r="AF236"/>
  <c r="AG236"/>
  <c r="AE239" i="26"/>
  <c r="AF239"/>
  <c r="AH147" i="25"/>
  <c r="AK147"/>
  <c r="AL150" i="26"/>
  <c r="AG151"/>
  <c r="AI151" s="1"/>
  <c r="AJ152" s="1"/>
  <c r="AH151"/>
  <c r="R224" i="16"/>
  <c r="U223"/>
  <c r="V222"/>
  <c r="Q223"/>
  <c r="T223" s="1"/>
  <c r="F148" i="24"/>
  <c r="J147"/>
  <c r="G148"/>
  <c r="I148" s="1"/>
  <c r="L146"/>
  <c r="O224" i="16"/>
  <c r="AH140" i="27"/>
  <c r="AJ140" s="1"/>
  <c r="AK141" s="1"/>
  <c r="AI140"/>
  <c r="AM139"/>
  <c r="P224" i="16"/>
  <c r="AD150" i="24"/>
  <c r="AF150" s="1"/>
  <c r="Z151"/>
  <c r="AA151"/>
  <c r="V150"/>
  <c r="R151"/>
  <c r="P152" s="1"/>
  <c r="U151"/>
  <c r="S151"/>
  <c r="E225" i="16"/>
  <c r="D225"/>
  <c r="U242" i="27"/>
  <c r="T243"/>
  <c r="M243"/>
  <c r="S243"/>
  <c r="K244"/>
  <c r="L245" s="1"/>
  <c r="O244"/>
  <c r="T244" s="1"/>
  <c r="L243" i="26"/>
  <c r="N245"/>
  <c r="S245" s="1"/>
  <c r="J244"/>
  <c r="R243"/>
  <c r="N244" i="25"/>
  <c r="S244" s="1"/>
  <c r="P244"/>
  <c r="O245" s="1"/>
  <c r="R243"/>
  <c r="AE235"/>
  <c r="H244"/>
  <c r="J244" s="1"/>
  <c r="K244"/>
  <c r="T242"/>
  <c r="L243"/>
  <c r="K245"/>
  <c r="I259"/>
  <c r="M208" i="23"/>
  <c r="AM147" i="24"/>
  <c r="AJ147"/>
  <c r="AL147" s="1"/>
  <c r="AK148" s="1"/>
  <c r="AN146"/>
  <c r="AP146" s="1"/>
  <c r="P153" i="20"/>
  <c r="Q153" s="1"/>
  <c r="R152"/>
  <c r="J209" i="23"/>
  <c r="K209" s="1"/>
  <c r="H210"/>
  <c r="F211"/>
  <c r="I210"/>
  <c r="P211"/>
  <c r="V127"/>
  <c r="R127"/>
  <c r="S127"/>
  <c r="T127" s="1"/>
  <c r="Y124" i="20"/>
  <c r="AB124" s="1"/>
  <c r="AC124"/>
  <c r="T126" i="14"/>
  <c r="M127"/>
  <c r="O127" s="1"/>
  <c r="M128" s="1"/>
  <c r="L118" i="17"/>
  <c r="BB138"/>
  <c r="BD138" s="1"/>
  <c r="M146" i="20"/>
  <c r="L147"/>
  <c r="N117" i="17"/>
  <c r="J147" i="20"/>
  <c r="K147" s="1"/>
  <c r="H148"/>
  <c r="W149" s="1"/>
  <c r="AF119" i="16"/>
  <c r="AK118"/>
  <c r="AM118" s="1"/>
  <c r="AG119"/>
  <c r="I223"/>
  <c r="L223" s="1"/>
  <c r="AD120"/>
  <c r="Z120"/>
  <c r="N222"/>
  <c r="G224"/>
  <c r="M223"/>
  <c r="H224"/>
  <c r="J224"/>
  <c r="BA139" i="17"/>
  <c r="BC138"/>
  <c r="AZ139" s="1"/>
  <c r="AY138"/>
  <c r="AV139" s="1"/>
  <c r="AU225"/>
  <c r="AT225" s="1"/>
  <c r="AS226" s="1"/>
  <c r="AP122"/>
  <c r="AR122" s="1"/>
  <c r="AM122"/>
  <c r="AQ122"/>
  <c r="AN123" s="1"/>
  <c r="AO123"/>
  <c r="AK123"/>
  <c r="AE117"/>
  <c r="AC118"/>
  <c r="U118"/>
  <c r="W118" s="1"/>
  <c r="Y118"/>
  <c r="J118"/>
  <c r="O118" s="1"/>
  <c r="Q118" s="1"/>
  <c r="V118"/>
  <c r="G119"/>
  <c r="I118"/>
  <c r="F256"/>
  <c r="C226" i="14"/>
  <c r="P225" i="4"/>
  <c r="H225"/>
  <c r="R225"/>
  <c r="J225"/>
  <c r="N225"/>
  <c r="Q225"/>
  <c r="I225"/>
  <c r="O225"/>
  <c r="B226"/>
  <c r="A227" i="1"/>
  <c r="AO240" i="27" l="1"/>
  <c r="AT240" s="1"/>
  <c r="AP240"/>
  <c r="N240" i="30"/>
  <c r="O240" s="1"/>
  <c r="M241"/>
  <c r="V240"/>
  <c r="W239"/>
  <c r="X239" s="1"/>
  <c r="P240"/>
  <c r="AO238" i="25"/>
  <c r="AN238"/>
  <c r="AO250" i="26"/>
  <c r="AN250"/>
  <c r="AS250" s="1"/>
  <c r="Y239" i="30"/>
  <c r="AF406" i="27"/>
  <c r="AG406"/>
  <c r="V463" i="30"/>
  <c r="W462"/>
  <c r="X462" s="1"/>
  <c r="G226" i="4"/>
  <c r="F226"/>
  <c r="AU137" i="9"/>
  <c r="T243" i="26"/>
  <c r="AS137" i="9"/>
  <c r="AR137"/>
  <c r="AR238" i="26"/>
  <c r="AS239" s="1"/>
  <c r="AR217" i="25"/>
  <c r="AT217" s="1"/>
  <c r="AU237" i="27"/>
  <c r="AS246"/>
  <c r="S152" i="20"/>
  <c r="U152" s="1"/>
  <c r="E226" i="4"/>
  <c r="D226"/>
  <c r="L226"/>
  <c r="M226"/>
  <c r="K226"/>
  <c r="Y183" i="27"/>
  <c r="AA183" s="1"/>
  <c r="AC183" s="1"/>
  <c r="Z183"/>
  <c r="AD182"/>
  <c r="X183"/>
  <c r="W184" s="1"/>
  <c r="AF240" i="26"/>
  <c r="AE240"/>
  <c r="AG237" i="27"/>
  <c r="AF237"/>
  <c r="L147" i="24"/>
  <c r="AK151" i="26"/>
  <c r="AG152" s="1"/>
  <c r="AI152" s="1"/>
  <c r="AJ153" s="1"/>
  <c r="AL147" i="25"/>
  <c r="AG148"/>
  <c r="AI148" s="1"/>
  <c r="AH148"/>
  <c r="AH152" i="26"/>
  <c r="P225" i="16"/>
  <c r="O225"/>
  <c r="V223"/>
  <c r="U224"/>
  <c r="Q224"/>
  <c r="T224" s="1"/>
  <c r="H148" i="24"/>
  <c r="J148" s="1"/>
  <c r="K148"/>
  <c r="AL140" i="27"/>
  <c r="AB151" i="24"/>
  <c r="Z152" s="1"/>
  <c r="T151"/>
  <c r="V151" s="1"/>
  <c r="Q152"/>
  <c r="S152" s="1"/>
  <c r="AE151"/>
  <c r="AC151"/>
  <c r="AD151" s="1"/>
  <c r="R225" i="16"/>
  <c r="E226"/>
  <c r="D226"/>
  <c r="U243" i="27"/>
  <c r="M244"/>
  <c r="O245"/>
  <c r="K245"/>
  <c r="L246" s="1"/>
  <c r="S244"/>
  <c r="L244" i="26"/>
  <c r="R244"/>
  <c r="J245"/>
  <c r="N246"/>
  <c r="S246" s="1"/>
  <c r="AM148" i="24"/>
  <c r="P245" i="25"/>
  <c r="O246" s="1"/>
  <c r="R244"/>
  <c r="N245"/>
  <c r="S245" s="1"/>
  <c r="AE236"/>
  <c r="H245"/>
  <c r="J245" s="1"/>
  <c r="L244"/>
  <c r="T243"/>
  <c r="I260"/>
  <c r="AN147" i="24"/>
  <c r="AO148" s="1"/>
  <c r="AO147"/>
  <c r="AJ148"/>
  <c r="AL148" s="1"/>
  <c r="R153" i="20"/>
  <c r="S153" s="1"/>
  <c r="P154"/>
  <c r="O154"/>
  <c r="M209" i="23"/>
  <c r="L210"/>
  <c r="J210"/>
  <c r="K210" s="1"/>
  <c r="G211"/>
  <c r="H211" s="1"/>
  <c r="U127"/>
  <c r="W127" s="1"/>
  <c r="Q128"/>
  <c r="AD124" i="20"/>
  <c r="X125"/>
  <c r="Z125" s="1"/>
  <c r="AA125" s="1"/>
  <c r="I148"/>
  <c r="H149" s="1"/>
  <c r="W150" s="1"/>
  <c r="Q127" i="14"/>
  <c r="N127"/>
  <c r="N128" s="1"/>
  <c r="P127"/>
  <c r="R127" s="1"/>
  <c r="S128" s="1"/>
  <c r="S127"/>
  <c r="M224" i="16"/>
  <c r="M147" i="20"/>
  <c r="G149"/>
  <c r="AI119" i="16"/>
  <c r="AL119"/>
  <c r="AH119"/>
  <c r="Y121"/>
  <c r="AA121" s="1"/>
  <c r="AC120"/>
  <c r="AE120" s="1"/>
  <c r="X121"/>
  <c r="G225"/>
  <c r="N223"/>
  <c r="I224"/>
  <c r="L224" s="1"/>
  <c r="J225"/>
  <c r="H225"/>
  <c r="K118" i="17"/>
  <c r="M118" s="1"/>
  <c r="N118" s="1"/>
  <c r="AU226"/>
  <c r="AT226" s="1"/>
  <c r="AS227" s="1"/>
  <c r="BB139"/>
  <c r="BD139" s="1"/>
  <c r="BA140"/>
  <c r="AX139"/>
  <c r="AW140"/>
  <c r="S118"/>
  <c r="AJ123"/>
  <c r="AL123" s="1"/>
  <c r="AQ123" s="1"/>
  <c r="AI124"/>
  <c r="AH124" s="1"/>
  <c r="AG125" s="1"/>
  <c r="P119"/>
  <c r="T119"/>
  <c r="AB118"/>
  <c r="AD118" s="1"/>
  <c r="AF118" s="1"/>
  <c r="X118"/>
  <c r="Z118" s="1"/>
  <c r="AA118" s="1"/>
  <c r="H119"/>
  <c r="F257"/>
  <c r="C227" i="14"/>
  <c r="P226" i="4"/>
  <c r="H226"/>
  <c r="R226"/>
  <c r="I226"/>
  <c r="O226"/>
  <c r="J226"/>
  <c r="Q226"/>
  <c r="N226"/>
  <c r="B227"/>
  <c r="A228" i="1"/>
  <c r="V241" i="30" l="1"/>
  <c r="W240"/>
  <c r="X240" s="1"/>
  <c r="AN251" i="26"/>
  <c r="AS251" s="1"/>
  <c r="AO251"/>
  <c r="AN239" i="25"/>
  <c r="AO239"/>
  <c r="N241" i="30"/>
  <c r="O241" s="1"/>
  <c r="M242"/>
  <c r="AO241" i="27"/>
  <c r="AT241" s="1"/>
  <c r="AP241"/>
  <c r="AG407"/>
  <c r="AF407"/>
  <c r="W463" i="30"/>
  <c r="G227" i="4"/>
  <c r="F227"/>
  <c r="T244" i="26"/>
  <c r="AQ138" i="9"/>
  <c r="AT137"/>
  <c r="AV137" s="1"/>
  <c r="AT238" i="26"/>
  <c r="AR218" i="25"/>
  <c r="AT218" s="1"/>
  <c r="AU238" i="27"/>
  <c r="AS247"/>
  <c r="T153" i="20"/>
  <c r="U153" s="1"/>
  <c r="E227" i="4"/>
  <c r="D227"/>
  <c r="M227"/>
  <c r="K227"/>
  <c r="L227"/>
  <c r="AB184" i="27"/>
  <c r="X184"/>
  <c r="W185" s="1"/>
  <c r="Y184"/>
  <c r="AA184" s="1"/>
  <c r="AC184" s="1"/>
  <c r="AD183"/>
  <c r="Z184"/>
  <c r="AF238"/>
  <c r="AG238"/>
  <c r="AE241" i="26"/>
  <c r="AF241"/>
  <c r="AL151"/>
  <c r="R152" i="24"/>
  <c r="Q153" s="1"/>
  <c r="S153" s="1"/>
  <c r="AJ149" i="25"/>
  <c r="AK148"/>
  <c r="AK152" i="26"/>
  <c r="AH153" s="1"/>
  <c r="R226" i="16"/>
  <c r="U225"/>
  <c r="Q225"/>
  <c r="T225" s="1"/>
  <c r="V224"/>
  <c r="L148" i="24"/>
  <c r="G149"/>
  <c r="F149"/>
  <c r="AI141" i="27"/>
  <c r="AM140"/>
  <c r="AH141"/>
  <c r="AJ141" s="1"/>
  <c r="AA152" i="24"/>
  <c r="AC152" s="1"/>
  <c r="U152"/>
  <c r="AF151"/>
  <c r="P226" i="16"/>
  <c r="O226"/>
  <c r="E227"/>
  <c r="D227"/>
  <c r="U244" i="27"/>
  <c r="T245"/>
  <c r="M245"/>
  <c r="S245"/>
  <c r="K246"/>
  <c r="L247" s="1"/>
  <c r="O246"/>
  <c r="T246" s="1"/>
  <c r="M246"/>
  <c r="L245" i="26"/>
  <c r="N247"/>
  <c r="J246"/>
  <c r="L246" s="1"/>
  <c r="R245"/>
  <c r="T245" s="1"/>
  <c r="N246" i="25"/>
  <c r="S246" s="1"/>
  <c r="P246"/>
  <c r="O247" s="1"/>
  <c r="R245"/>
  <c r="AE237"/>
  <c r="H246"/>
  <c r="J246" s="1"/>
  <c r="T244"/>
  <c r="L245"/>
  <c r="K247"/>
  <c r="I261"/>
  <c r="AP147" i="24"/>
  <c r="AK149"/>
  <c r="AJ149"/>
  <c r="AN148"/>
  <c r="Q154" i="20"/>
  <c r="T154"/>
  <c r="O155"/>
  <c r="J148"/>
  <c r="M210" i="23"/>
  <c r="G212"/>
  <c r="I211"/>
  <c r="J211" s="1"/>
  <c r="L211"/>
  <c r="P212"/>
  <c r="F212"/>
  <c r="V128"/>
  <c r="R128"/>
  <c r="S128"/>
  <c r="T128" s="1"/>
  <c r="AC125" i="20"/>
  <c r="Y125"/>
  <c r="AB125" s="1"/>
  <c r="T127" i="14"/>
  <c r="O128"/>
  <c r="M129" s="1"/>
  <c r="N129" s="1"/>
  <c r="Q128"/>
  <c r="L119" i="17"/>
  <c r="L148" i="20"/>
  <c r="G150"/>
  <c r="I149"/>
  <c r="R118" i="17"/>
  <c r="I225" i="16"/>
  <c r="L225" s="1"/>
  <c r="J226"/>
  <c r="AK119"/>
  <c r="AM119" s="1"/>
  <c r="AG120"/>
  <c r="AF120"/>
  <c r="Z121"/>
  <c r="AD121"/>
  <c r="G226"/>
  <c r="N224"/>
  <c r="M225"/>
  <c r="H226"/>
  <c r="AN124" i="17"/>
  <c r="AU227"/>
  <c r="AT227" s="1"/>
  <c r="AS228" s="1"/>
  <c r="AY139"/>
  <c r="AV140" s="1"/>
  <c r="AW141" s="1"/>
  <c r="BC139"/>
  <c r="AZ140" s="1"/>
  <c r="AP123"/>
  <c r="AR123" s="1"/>
  <c r="J119"/>
  <c r="K119" s="1"/>
  <c r="AM123"/>
  <c r="AO124"/>
  <c r="AK124"/>
  <c r="AE118"/>
  <c r="V119"/>
  <c r="AC119"/>
  <c r="U119"/>
  <c r="W119" s="1"/>
  <c r="Y119"/>
  <c r="G120"/>
  <c r="I119"/>
  <c r="F258"/>
  <c r="C228" i="14"/>
  <c r="B228" i="4"/>
  <c r="R227"/>
  <c r="N227"/>
  <c r="Q227"/>
  <c r="J227"/>
  <c r="P227"/>
  <c r="I227"/>
  <c r="O227"/>
  <c r="H227"/>
  <c r="A229" i="1"/>
  <c r="Y240" i="30" l="1"/>
  <c r="W241"/>
  <c r="X241" s="1"/>
  <c r="V242"/>
  <c r="AO242" i="27"/>
  <c r="AT242" s="1"/>
  <c r="AP242"/>
  <c r="N242" i="30"/>
  <c r="O242" s="1"/>
  <c r="M243"/>
  <c r="AO240" i="25"/>
  <c r="AN240"/>
  <c r="AS240" s="1"/>
  <c r="AN252" i="26"/>
  <c r="AO252"/>
  <c r="Y241" i="30"/>
  <c r="P241"/>
  <c r="V465"/>
  <c r="AF408" i="27"/>
  <c r="AG408"/>
  <c r="AB185"/>
  <c r="AU138" i="9"/>
  <c r="G228" i="4"/>
  <c r="F228"/>
  <c r="AS138" i="9"/>
  <c r="AR138"/>
  <c r="AR239" i="26"/>
  <c r="AT239" s="1"/>
  <c r="AR219" i="25"/>
  <c r="AT219" s="1"/>
  <c r="AU239" i="27"/>
  <c r="AS248"/>
  <c r="K148" i="20"/>
  <c r="L149" s="1"/>
  <c r="E228" i="4"/>
  <c r="D228"/>
  <c r="L228"/>
  <c r="M228"/>
  <c r="K228"/>
  <c r="AD184" i="27"/>
  <c r="Y185"/>
  <c r="AA185" s="1"/>
  <c r="X185"/>
  <c r="W186" s="1"/>
  <c r="Z185"/>
  <c r="AE242" i="26"/>
  <c r="AF242"/>
  <c r="AF239" i="27"/>
  <c r="AG239"/>
  <c r="Q226" i="16"/>
  <c r="T226" s="1"/>
  <c r="AB152" i="24"/>
  <c r="AA153" s="1"/>
  <c r="AC153" s="1"/>
  <c r="P153"/>
  <c r="R153" s="1"/>
  <c r="P154" s="1"/>
  <c r="T152"/>
  <c r="U153" s="1"/>
  <c r="AL148" i="25"/>
  <c r="AG149"/>
  <c r="AI149" s="1"/>
  <c r="AH149"/>
  <c r="AL152" i="26"/>
  <c r="AG153"/>
  <c r="AI153" s="1"/>
  <c r="AJ154" s="1"/>
  <c r="O227" i="16"/>
  <c r="V225"/>
  <c r="H149" i="24"/>
  <c r="G150" s="1"/>
  <c r="K149"/>
  <c r="I149"/>
  <c r="AL141" i="27"/>
  <c r="AM141" s="1"/>
  <c r="AK142"/>
  <c r="AH142"/>
  <c r="AJ142" s="1"/>
  <c r="AK143" s="1"/>
  <c r="Z153" i="24"/>
  <c r="AB153" s="1"/>
  <c r="AE152"/>
  <c r="U226" i="16"/>
  <c r="R227"/>
  <c r="P227"/>
  <c r="E228"/>
  <c r="D228"/>
  <c r="H212" i="23"/>
  <c r="G213" s="1"/>
  <c r="U245" i="27"/>
  <c r="O247"/>
  <c r="K247"/>
  <c r="L248" s="1"/>
  <c r="S246"/>
  <c r="R246" i="26"/>
  <c r="S247" s="1"/>
  <c r="J247"/>
  <c r="N248"/>
  <c r="S248" s="1"/>
  <c r="T246"/>
  <c r="P247" i="25"/>
  <c r="O248" s="1"/>
  <c r="R246"/>
  <c r="N247"/>
  <c r="S247" s="1"/>
  <c r="AE238"/>
  <c r="H247"/>
  <c r="J247" s="1"/>
  <c r="K248" s="1"/>
  <c r="T245"/>
  <c r="L246"/>
  <c r="I262"/>
  <c r="AP148" i="24"/>
  <c r="AO149"/>
  <c r="AM149"/>
  <c r="AL149"/>
  <c r="P155" i="20"/>
  <c r="R154"/>
  <c r="I212" i="23"/>
  <c r="P213"/>
  <c r="F213"/>
  <c r="K211"/>
  <c r="M211" s="1"/>
  <c r="U128"/>
  <c r="W128" s="1"/>
  <c r="Q129"/>
  <c r="X126" i="20"/>
  <c r="Z126" s="1"/>
  <c r="AA126" s="1"/>
  <c r="AD125"/>
  <c r="P128" i="14"/>
  <c r="R128" s="1"/>
  <c r="T128" s="1"/>
  <c r="M119" i="17"/>
  <c r="N119" s="1"/>
  <c r="H150" i="20"/>
  <c r="W151" s="1"/>
  <c r="J149"/>
  <c r="K149" s="1"/>
  <c r="H227" i="16"/>
  <c r="AI120"/>
  <c r="AL120"/>
  <c r="AH120"/>
  <c r="Y122"/>
  <c r="AA122" s="1"/>
  <c r="AC121"/>
  <c r="AE121" s="1"/>
  <c r="X122"/>
  <c r="N225"/>
  <c r="G227"/>
  <c r="M226"/>
  <c r="I226"/>
  <c r="J227"/>
  <c r="O119" i="17"/>
  <c r="Q119" s="1"/>
  <c r="S119" s="1"/>
  <c r="AX140"/>
  <c r="AY140" s="1"/>
  <c r="AV141" s="1"/>
  <c r="AW142" s="1"/>
  <c r="BA141"/>
  <c r="BB140"/>
  <c r="BD140" s="1"/>
  <c r="AU228"/>
  <c r="AT228" s="1"/>
  <c r="AS229" s="1"/>
  <c r="AJ124"/>
  <c r="AL124" s="1"/>
  <c r="AQ124" s="1"/>
  <c r="AI125"/>
  <c r="AH125" s="1"/>
  <c r="AG126" s="1"/>
  <c r="T120"/>
  <c r="AB119"/>
  <c r="AD119" s="1"/>
  <c r="AF119" s="1"/>
  <c r="X119"/>
  <c r="Z119" s="1"/>
  <c r="AE119" s="1"/>
  <c r="L120"/>
  <c r="H120"/>
  <c r="F259"/>
  <c r="C229" i="14"/>
  <c r="B229" i="4"/>
  <c r="O228"/>
  <c r="P228"/>
  <c r="I228"/>
  <c r="H228"/>
  <c r="R228"/>
  <c r="J228"/>
  <c r="N228"/>
  <c r="Q228"/>
  <c r="A230" i="1"/>
  <c r="P242" i="30" l="1"/>
  <c r="AN241" i="25"/>
  <c r="AS241" s="1"/>
  <c r="AO241"/>
  <c r="W242" i="30"/>
  <c r="X242" s="1"/>
  <c r="V243"/>
  <c r="AN253" i="26"/>
  <c r="AS253" s="1"/>
  <c r="AO253"/>
  <c r="N243" i="30"/>
  <c r="O243" s="1"/>
  <c r="M244"/>
  <c r="AO243" i="27"/>
  <c r="AT243" s="1"/>
  <c r="AP243"/>
  <c r="M148" i="20"/>
  <c r="W465" i="30"/>
  <c r="X465" s="1"/>
  <c r="V466"/>
  <c r="AF409" i="27"/>
  <c r="AG409"/>
  <c r="AC185"/>
  <c r="Z186" s="1"/>
  <c r="G229" i="4"/>
  <c r="F229"/>
  <c r="AQ139" i="9"/>
  <c r="AT138"/>
  <c r="AV138" s="1"/>
  <c r="AR240" i="26"/>
  <c r="AT240" s="1"/>
  <c r="AR220" i="25"/>
  <c r="AU240" i="27"/>
  <c r="AS249"/>
  <c r="AB186"/>
  <c r="S154" i="20"/>
  <c r="U154" s="1"/>
  <c r="E229" i="4"/>
  <c r="D229"/>
  <c r="M229"/>
  <c r="K229"/>
  <c r="L229"/>
  <c r="AD185" i="27"/>
  <c r="U227" i="16"/>
  <c r="X186" i="27"/>
  <c r="W187" s="1"/>
  <c r="Y186"/>
  <c r="AA186" s="1"/>
  <c r="AF240"/>
  <c r="AG240"/>
  <c r="AF243" i="26"/>
  <c r="AE243"/>
  <c r="V152" i="24"/>
  <c r="T153"/>
  <c r="Q154"/>
  <c r="S154" s="1"/>
  <c r="AD152"/>
  <c r="AE153" s="1"/>
  <c r="AJ150" i="25"/>
  <c r="AK149"/>
  <c r="AK153" i="26"/>
  <c r="R228" i="16"/>
  <c r="V226"/>
  <c r="F150" i="24"/>
  <c r="H150" s="1"/>
  <c r="G151" s="1"/>
  <c r="J149"/>
  <c r="L149" s="1"/>
  <c r="I150"/>
  <c r="AI142" i="27"/>
  <c r="AL142"/>
  <c r="AD153" i="24"/>
  <c r="Z154"/>
  <c r="AA154"/>
  <c r="Q227" i="16"/>
  <c r="T227" s="1"/>
  <c r="P228"/>
  <c r="O228"/>
  <c r="J212" i="23"/>
  <c r="K212" s="1"/>
  <c r="L213" s="1"/>
  <c r="E229" i="16"/>
  <c r="D229"/>
  <c r="T247" i="27"/>
  <c r="U246"/>
  <c r="M247"/>
  <c r="S247"/>
  <c r="K248"/>
  <c r="L249" s="1"/>
  <c r="O248"/>
  <c r="T248" s="1"/>
  <c r="L247" i="26"/>
  <c r="N249"/>
  <c r="S249" s="1"/>
  <c r="J248"/>
  <c r="R247"/>
  <c r="T247" s="1"/>
  <c r="P248" i="25"/>
  <c r="O249" s="1"/>
  <c r="R247"/>
  <c r="N248"/>
  <c r="S248" s="1"/>
  <c r="AE239"/>
  <c r="H248"/>
  <c r="J248" s="1"/>
  <c r="K249" s="1"/>
  <c r="T246"/>
  <c r="L247"/>
  <c r="I263"/>
  <c r="AN149" i="24"/>
  <c r="AP149" s="1"/>
  <c r="AJ150"/>
  <c r="AK150"/>
  <c r="H213" i="23"/>
  <c r="G214" s="1"/>
  <c r="L212"/>
  <c r="O156" i="20"/>
  <c r="Q155"/>
  <c r="I213" i="23"/>
  <c r="P214"/>
  <c r="F214"/>
  <c r="V129"/>
  <c r="S129"/>
  <c r="T129" s="1"/>
  <c r="R129"/>
  <c r="AC126" i="20"/>
  <c r="Y126"/>
  <c r="AB126" s="1"/>
  <c r="S129" i="14"/>
  <c r="Q129"/>
  <c r="O129"/>
  <c r="M130" s="1"/>
  <c r="N130" s="1"/>
  <c r="P120" i="17"/>
  <c r="R119"/>
  <c r="L150" i="20"/>
  <c r="G151"/>
  <c r="I150"/>
  <c r="AF121" i="16"/>
  <c r="AK120"/>
  <c r="AM120" s="1"/>
  <c r="AG121"/>
  <c r="AD122"/>
  <c r="Z122"/>
  <c r="G228"/>
  <c r="I227"/>
  <c r="L227" s="1"/>
  <c r="L226"/>
  <c r="M227" s="1"/>
  <c r="J228"/>
  <c r="H228"/>
  <c r="BC140" i="17"/>
  <c r="AZ141" s="1"/>
  <c r="BA142" s="1"/>
  <c r="AN125"/>
  <c r="AU229"/>
  <c r="AT229" s="1"/>
  <c r="AS230" s="1"/>
  <c r="AU230" s="1"/>
  <c r="AT230" s="1"/>
  <c r="AX141"/>
  <c r="AP124"/>
  <c r="AR124" s="1"/>
  <c r="AM124"/>
  <c r="AO125"/>
  <c r="AK125"/>
  <c r="AA119"/>
  <c r="AC120"/>
  <c r="U120"/>
  <c r="W120" s="1"/>
  <c r="Y120"/>
  <c r="J120"/>
  <c r="K120" s="1"/>
  <c r="M120" s="1"/>
  <c r="V120"/>
  <c r="I120"/>
  <c r="G121"/>
  <c r="F260"/>
  <c r="C230" i="14"/>
  <c r="B230" i="4"/>
  <c r="H229"/>
  <c r="R229"/>
  <c r="J229"/>
  <c r="P229"/>
  <c r="N229"/>
  <c r="Q229"/>
  <c r="I229"/>
  <c r="O229"/>
  <c r="A231" i="1"/>
  <c r="V244" i="30" l="1"/>
  <c r="W243"/>
  <c r="X243" s="1"/>
  <c r="AN242" i="25"/>
  <c r="AS242" s="1"/>
  <c r="AO242"/>
  <c r="Y242" i="30"/>
  <c r="AO244" i="27"/>
  <c r="AT244" s="1"/>
  <c r="AP244"/>
  <c r="N244" i="30"/>
  <c r="O244" s="1"/>
  <c r="M245"/>
  <c r="AO254" i="26"/>
  <c r="AN254"/>
  <c r="AS254" s="1"/>
  <c r="P243" i="30"/>
  <c r="P244" s="1"/>
  <c r="AF410" i="27"/>
  <c r="AG410"/>
  <c r="W466" i="30"/>
  <c r="AT220" i="25"/>
  <c r="AS221"/>
  <c r="G230" i="4"/>
  <c r="F230"/>
  <c r="AU139" i="9"/>
  <c r="AR139"/>
  <c r="AS139"/>
  <c r="AR241" i="26"/>
  <c r="AT241" s="1"/>
  <c r="AR221" i="25"/>
  <c r="AU241" i="27"/>
  <c r="AS250"/>
  <c r="AC186"/>
  <c r="X187" s="1"/>
  <c r="W188" s="1"/>
  <c r="T155" i="20"/>
  <c r="E230" i="4"/>
  <c r="D230"/>
  <c r="L230"/>
  <c r="M230"/>
  <c r="K230"/>
  <c r="AB187" i="27"/>
  <c r="AF244" i="26"/>
  <c r="AE244"/>
  <c r="AG241" i="27"/>
  <c r="AF241"/>
  <c r="Z187"/>
  <c r="V153" i="24"/>
  <c r="U154"/>
  <c r="R154"/>
  <c r="Q155" s="1"/>
  <c r="S155" s="1"/>
  <c r="AF152"/>
  <c r="AF153" s="1"/>
  <c r="AL149" i="25"/>
  <c r="AH150"/>
  <c r="AG150"/>
  <c r="AI150" s="1"/>
  <c r="O229" i="16"/>
  <c r="AL153" i="26"/>
  <c r="AG154"/>
  <c r="AI154" s="1"/>
  <c r="AH154"/>
  <c r="P229" i="16"/>
  <c r="V227"/>
  <c r="K150" i="24"/>
  <c r="I151"/>
  <c r="F151"/>
  <c r="H151" s="1"/>
  <c r="G152" s="1"/>
  <c r="J150"/>
  <c r="AM142" i="27"/>
  <c r="AH143"/>
  <c r="AJ143" s="1"/>
  <c r="AK144" s="1"/>
  <c r="AI143"/>
  <c r="AB154" i="24"/>
  <c r="Z155" s="1"/>
  <c r="U228" i="16"/>
  <c r="AE154" i="24"/>
  <c r="AC154"/>
  <c r="Q228" i="16"/>
  <c r="T228" s="1"/>
  <c r="R229"/>
  <c r="E230"/>
  <c r="D230"/>
  <c r="U247" i="27"/>
  <c r="M248"/>
  <c r="O249"/>
  <c r="K249"/>
  <c r="L250" s="1"/>
  <c r="S248"/>
  <c r="L248" i="26"/>
  <c r="R248"/>
  <c r="J249"/>
  <c r="L249" s="1"/>
  <c r="N250"/>
  <c r="P249" i="25"/>
  <c r="O250" s="1"/>
  <c r="R248"/>
  <c r="N249"/>
  <c r="S249" s="1"/>
  <c r="AE240"/>
  <c r="H249"/>
  <c r="J249" s="1"/>
  <c r="T247"/>
  <c r="L248"/>
  <c r="I264"/>
  <c r="AO150" i="24"/>
  <c r="AM150"/>
  <c r="AL150"/>
  <c r="M212" i="23"/>
  <c r="J213"/>
  <c r="K213" s="1"/>
  <c r="R155" i="20"/>
  <c r="P156"/>
  <c r="Q156" s="1"/>
  <c r="H214" i="23"/>
  <c r="G215" s="1"/>
  <c r="F216" s="1"/>
  <c r="P215"/>
  <c r="F215"/>
  <c r="I214"/>
  <c r="U129"/>
  <c r="W129" s="1"/>
  <c r="Q130"/>
  <c r="X127" i="20"/>
  <c r="Z127" s="1"/>
  <c r="AA127" s="1"/>
  <c r="AD126"/>
  <c r="P129" i="14"/>
  <c r="Q130" s="1"/>
  <c r="M149" i="20"/>
  <c r="J150"/>
  <c r="K150" s="1"/>
  <c r="H151"/>
  <c r="W152" s="1"/>
  <c r="AI121" i="16"/>
  <c r="AH121"/>
  <c r="AL121"/>
  <c r="Y123"/>
  <c r="AA123" s="1"/>
  <c r="X123"/>
  <c r="AC122"/>
  <c r="AE122" s="1"/>
  <c r="G229"/>
  <c r="N226"/>
  <c r="N227" s="1"/>
  <c r="M228"/>
  <c r="I228"/>
  <c r="L228" s="1"/>
  <c r="H229"/>
  <c r="J229"/>
  <c r="BB141" i="17"/>
  <c r="BD141" s="1"/>
  <c r="O120"/>
  <c r="Q120" s="1"/>
  <c r="S120" s="1"/>
  <c r="AS231"/>
  <c r="AU231" s="1"/>
  <c r="AT231" s="1"/>
  <c r="BC141"/>
  <c r="AY141"/>
  <c r="AJ125"/>
  <c r="AL125" s="1"/>
  <c r="AI126"/>
  <c r="AH126" s="1"/>
  <c r="AG127" s="1"/>
  <c r="R120"/>
  <c r="T121"/>
  <c r="AB120"/>
  <c r="AD120" s="1"/>
  <c r="AF120" s="1"/>
  <c r="X120"/>
  <c r="Z120" s="1"/>
  <c r="N120"/>
  <c r="H121"/>
  <c r="L121"/>
  <c r="F261"/>
  <c r="C231" i="14"/>
  <c r="B231" i="4"/>
  <c r="H230"/>
  <c r="P230"/>
  <c r="R230"/>
  <c r="I230"/>
  <c r="O230"/>
  <c r="Q230"/>
  <c r="N230"/>
  <c r="J230"/>
  <c r="A232" i="1"/>
  <c r="Y243" i="30" l="1"/>
  <c r="AN255" i="26"/>
  <c r="AS255" s="1"/>
  <c r="AO255"/>
  <c r="AO243" i="25"/>
  <c r="AN243"/>
  <c r="N245" i="30"/>
  <c r="O245" s="1"/>
  <c r="M246"/>
  <c r="AO245" i="27"/>
  <c r="AT245" s="1"/>
  <c r="AP245"/>
  <c r="W244" i="30"/>
  <c r="X244" s="1"/>
  <c r="Y244" s="1"/>
  <c r="V245"/>
  <c r="AG411" i="27"/>
  <c r="AF411"/>
  <c r="G231" i="4"/>
  <c r="F231"/>
  <c r="AT221" i="25"/>
  <c r="AS222"/>
  <c r="AQ140" i="9"/>
  <c r="AT139"/>
  <c r="AV139" s="1"/>
  <c r="AR242" i="26"/>
  <c r="AR222" i="25"/>
  <c r="AU242" i="27"/>
  <c r="AS251"/>
  <c r="Y187"/>
  <c r="AA187" s="1"/>
  <c r="AB188" s="1"/>
  <c r="AD186"/>
  <c r="S155" i="20"/>
  <c r="U155" s="1"/>
  <c r="E231" i="4"/>
  <c r="D231"/>
  <c r="M231"/>
  <c r="K231"/>
  <c r="L231"/>
  <c r="AC187" i="27"/>
  <c r="AF242"/>
  <c r="AG242"/>
  <c r="AF245" i="26"/>
  <c r="AE245"/>
  <c r="P155" i="24"/>
  <c r="R155" s="1"/>
  <c r="Q156" s="1"/>
  <c r="S156" s="1"/>
  <c r="T154"/>
  <c r="V154" s="1"/>
  <c r="AJ151" i="25"/>
  <c r="AK150"/>
  <c r="U229" i="16"/>
  <c r="R230"/>
  <c r="AK154" i="26"/>
  <c r="AL154" s="1"/>
  <c r="AJ155"/>
  <c r="AH155"/>
  <c r="L150" i="24"/>
  <c r="K151"/>
  <c r="F152"/>
  <c r="H152" s="1"/>
  <c r="G153" s="1"/>
  <c r="J151"/>
  <c r="AA155"/>
  <c r="AB155" s="1"/>
  <c r="P230" i="16"/>
  <c r="U155" i="24"/>
  <c r="I152"/>
  <c r="AL143" i="27"/>
  <c r="V228" i="16"/>
  <c r="AD154" i="24"/>
  <c r="AF154" s="1"/>
  <c r="Q229" i="16"/>
  <c r="O230"/>
  <c r="E231"/>
  <c r="D231"/>
  <c r="T249" i="27"/>
  <c r="U248"/>
  <c r="M249"/>
  <c r="S249"/>
  <c r="K250"/>
  <c r="L251" s="1"/>
  <c r="O250"/>
  <c r="T250" s="1"/>
  <c r="T248" i="26"/>
  <c r="J250"/>
  <c r="K251" s="1"/>
  <c r="R249"/>
  <c r="S250" s="1"/>
  <c r="N251"/>
  <c r="S251" s="1"/>
  <c r="P250" i="25"/>
  <c r="O251" s="1"/>
  <c r="R249"/>
  <c r="N250"/>
  <c r="S250" s="1"/>
  <c r="AE241"/>
  <c r="H250"/>
  <c r="J250" s="1"/>
  <c r="K251" s="1"/>
  <c r="K250"/>
  <c r="T248"/>
  <c r="L249"/>
  <c r="I265"/>
  <c r="M213" i="23"/>
  <c r="AK151" i="24"/>
  <c r="AM151" s="1"/>
  <c r="AJ151"/>
  <c r="AN150"/>
  <c r="AP150" s="1"/>
  <c r="L214" i="23"/>
  <c r="T156" i="20"/>
  <c r="O157"/>
  <c r="R156"/>
  <c r="S156" s="1"/>
  <c r="P157"/>
  <c r="H215" i="23"/>
  <c r="G216" s="1"/>
  <c r="H216" s="1"/>
  <c r="P216"/>
  <c r="J214"/>
  <c r="K214" s="1"/>
  <c r="L215" s="1"/>
  <c r="I215"/>
  <c r="V130"/>
  <c r="R130"/>
  <c r="S130"/>
  <c r="T130" s="1"/>
  <c r="AC127" i="20"/>
  <c r="Y127"/>
  <c r="AB127" s="1"/>
  <c r="I151"/>
  <c r="H152" s="1"/>
  <c r="W153" s="1"/>
  <c r="R129" i="14"/>
  <c r="T129" s="1"/>
  <c r="O130"/>
  <c r="M131" s="1"/>
  <c r="N131" s="1"/>
  <c r="M150" i="20"/>
  <c r="G152"/>
  <c r="AG122" i="16"/>
  <c r="AF122"/>
  <c r="AK121"/>
  <c r="AM121" s="1"/>
  <c r="Z123"/>
  <c r="AD123"/>
  <c r="G230"/>
  <c r="N228"/>
  <c r="M229"/>
  <c r="H230"/>
  <c r="I229"/>
  <c r="L229" s="1"/>
  <c r="J230"/>
  <c r="P121" i="17"/>
  <c r="AS232"/>
  <c r="AU232" s="1"/>
  <c r="AT232" s="1"/>
  <c r="AV142"/>
  <c r="AW143" s="1"/>
  <c r="AZ142"/>
  <c r="BA143" s="1"/>
  <c r="AP125"/>
  <c r="AR125" s="1"/>
  <c r="AQ125"/>
  <c r="AN126" s="1"/>
  <c r="AM125"/>
  <c r="AO126"/>
  <c r="AK126"/>
  <c r="AA120"/>
  <c r="AE120"/>
  <c r="J121"/>
  <c r="O121" s="1"/>
  <c r="V121"/>
  <c r="U121"/>
  <c r="Y121"/>
  <c r="AC121"/>
  <c r="I121"/>
  <c r="G122"/>
  <c r="F262"/>
  <c r="C232" i="14"/>
  <c r="P231" i="4"/>
  <c r="I231"/>
  <c r="O231"/>
  <c r="H231"/>
  <c r="R231"/>
  <c r="N231"/>
  <c r="Q231"/>
  <c r="J231"/>
  <c r="B232"/>
  <c r="A233" i="1"/>
  <c r="W245" i="30" l="1"/>
  <c r="X245" s="1"/>
  <c r="V246"/>
  <c r="AN256" i="26"/>
  <c r="AS256" s="1"/>
  <c r="AO256"/>
  <c r="P245" i="30"/>
  <c r="AO246" i="27"/>
  <c r="AT246" s="1"/>
  <c r="AP246"/>
  <c r="M247" i="30"/>
  <c r="N246"/>
  <c r="O246" s="1"/>
  <c r="AO244" i="25"/>
  <c r="AN244"/>
  <c r="AG412" i="27"/>
  <c r="AF412"/>
  <c r="AT222" i="25"/>
  <c r="AS223"/>
  <c r="G232" i="4"/>
  <c r="F232"/>
  <c r="AT242" i="26"/>
  <c r="AS243"/>
  <c r="AU140" i="9"/>
  <c r="AR140"/>
  <c r="AS140"/>
  <c r="AR243" i="26"/>
  <c r="AS244" s="1"/>
  <c r="AR223" i="25"/>
  <c r="AU243" i="27"/>
  <c r="AS252"/>
  <c r="Z188"/>
  <c r="Y188"/>
  <c r="AA188" s="1"/>
  <c r="E232" i="4"/>
  <c r="D232"/>
  <c r="L232"/>
  <c r="M232"/>
  <c r="K232"/>
  <c r="AC188" i="27"/>
  <c r="X188"/>
  <c r="W189" s="1"/>
  <c r="AD187"/>
  <c r="AD188" s="1"/>
  <c r="AF246" i="26"/>
  <c r="AE246"/>
  <c r="AF243" i="27"/>
  <c r="AG243"/>
  <c r="P156" i="24"/>
  <c r="R156" s="1"/>
  <c r="Q157" s="1"/>
  <c r="S157" s="1"/>
  <c r="T155"/>
  <c r="U156" s="1"/>
  <c r="AL150" i="25"/>
  <c r="AH151"/>
  <c r="AG151"/>
  <c r="AI151" s="1"/>
  <c r="AJ152" s="1"/>
  <c r="O231" i="16"/>
  <c r="AG155" i="26"/>
  <c r="AI155" s="1"/>
  <c r="AJ156" s="1"/>
  <c r="L151" i="24"/>
  <c r="K152"/>
  <c r="AC155"/>
  <c r="AD155" s="1"/>
  <c r="AA156"/>
  <c r="Z156"/>
  <c r="Q230" i="16"/>
  <c r="T230" s="1"/>
  <c r="AE155" i="24"/>
  <c r="F153"/>
  <c r="H153" s="1"/>
  <c r="J152"/>
  <c r="I153"/>
  <c r="K153"/>
  <c r="AM143" i="27"/>
  <c r="AH144"/>
  <c r="AJ144" s="1"/>
  <c r="AK145" s="1"/>
  <c r="AI144"/>
  <c r="T229" i="16"/>
  <c r="V229" s="1"/>
  <c r="R231"/>
  <c r="P231"/>
  <c r="E232"/>
  <c r="D232"/>
  <c r="U249" i="27"/>
  <c r="M250"/>
  <c r="O251"/>
  <c r="K251"/>
  <c r="L252" s="1"/>
  <c r="S250"/>
  <c r="T249" i="26"/>
  <c r="L250"/>
  <c r="N252"/>
  <c r="R250"/>
  <c r="J251"/>
  <c r="K252" s="1"/>
  <c r="P251" i="25"/>
  <c r="O252" s="1"/>
  <c r="R250"/>
  <c r="N251"/>
  <c r="S251" s="1"/>
  <c r="AE242"/>
  <c r="H251"/>
  <c r="J251" s="1"/>
  <c r="K252" s="1"/>
  <c r="T249"/>
  <c r="L250"/>
  <c r="I266"/>
  <c r="AO151" i="24"/>
  <c r="AL151"/>
  <c r="M214" i="23"/>
  <c r="U156" i="20"/>
  <c r="Q157"/>
  <c r="O158"/>
  <c r="T157"/>
  <c r="F217" i="23"/>
  <c r="P217"/>
  <c r="I216"/>
  <c r="J215"/>
  <c r="K215" s="1"/>
  <c r="G217"/>
  <c r="U130"/>
  <c r="W130" s="1"/>
  <c r="Q131"/>
  <c r="J151" i="20"/>
  <c r="X128"/>
  <c r="Z128" s="1"/>
  <c r="AA128" s="1"/>
  <c r="AD127"/>
  <c r="P130" i="14"/>
  <c r="R130" s="1"/>
  <c r="S131" s="1"/>
  <c r="S130"/>
  <c r="L151" i="20"/>
  <c r="K121" i="17"/>
  <c r="M121" s="1"/>
  <c r="N121" s="1"/>
  <c r="G153" i="20"/>
  <c r="I152"/>
  <c r="AI122" i="16"/>
  <c r="AL122"/>
  <c r="AH122"/>
  <c r="Y124"/>
  <c r="AA124" s="1"/>
  <c r="AC123"/>
  <c r="AE123" s="1"/>
  <c r="X124"/>
  <c r="G231"/>
  <c r="I230"/>
  <c r="L230" s="1"/>
  <c r="H231"/>
  <c r="M230"/>
  <c r="N229"/>
  <c r="J231"/>
  <c r="Q121" i="17"/>
  <c r="S121" s="1"/>
  <c r="AS233"/>
  <c r="BB142"/>
  <c r="BD142" s="1"/>
  <c r="AX142"/>
  <c r="AJ126"/>
  <c r="AL126" s="1"/>
  <c r="AM126" s="1"/>
  <c r="AI127"/>
  <c r="AH127" s="1"/>
  <c r="AG128" s="1"/>
  <c r="P122"/>
  <c r="W121"/>
  <c r="X121" s="1"/>
  <c r="Z121" s="1"/>
  <c r="T122"/>
  <c r="H122"/>
  <c r="F263"/>
  <c r="C233" i="14"/>
  <c r="H232" i="4"/>
  <c r="P232"/>
  <c r="O232"/>
  <c r="I232"/>
  <c r="R232"/>
  <c r="J232"/>
  <c r="N232"/>
  <c r="Q232"/>
  <c r="B233"/>
  <c r="A234" i="1"/>
  <c r="P246" i="30" l="1"/>
  <c r="AN245" i="25"/>
  <c r="AS245" s="1"/>
  <c r="AO245"/>
  <c r="N247" i="30"/>
  <c r="O247" s="1"/>
  <c r="M248"/>
  <c r="R248" s="1"/>
  <c r="P247"/>
  <c r="AO247" i="27"/>
  <c r="AT247" s="1"/>
  <c r="AP247"/>
  <c r="AN257" i="26"/>
  <c r="AS257" s="1"/>
  <c r="AO257"/>
  <c r="V247" i="30"/>
  <c r="W246"/>
  <c r="X246" s="1"/>
  <c r="Y245"/>
  <c r="AF413" i="27"/>
  <c r="AG413"/>
  <c r="V470" i="30"/>
  <c r="AT223" i="25"/>
  <c r="G233" i="4"/>
  <c r="F233"/>
  <c r="AQ141" i="9"/>
  <c r="AT140"/>
  <c r="AV140" s="1"/>
  <c r="AT243" i="26"/>
  <c r="AR224" i="25"/>
  <c r="AS225" s="1"/>
  <c r="Y189" i="27"/>
  <c r="AA189" s="1"/>
  <c r="AU244"/>
  <c r="AS253"/>
  <c r="AB189"/>
  <c r="K151" i="20"/>
  <c r="L152" s="1"/>
  <c r="E233" i="4"/>
  <c r="D233"/>
  <c r="M233"/>
  <c r="K233"/>
  <c r="L233"/>
  <c r="X189" i="27"/>
  <c r="W190" s="1"/>
  <c r="AB190" s="1"/>
  <c r="Z189"/>
  <c r="AF247" i="26"/>
  <c r="AE247"/>
  <c r="AF244" i="27"/>
  <c r="AG244"/>
  <c r="U231" i="16"/>
  <c r="P157" i="24"/>
  <c r="R157" s="1"/>
  <c r="T157" s="1"/>
  <c r="T156"/>
  <c r="U157" s="1"/>
  <c r="V155"/>
  <c r="AK151" i="25"/>
  <c r="AL144" i="27"/>
  <c r="AM144" s="1"/>
  <c r="AK155" i="26"/>
  <c r="AH156" s="1"/>
  <c r="L152" i="24"/>
  <c r="AC156"/>
  <c r="AE156"/>
  <c r="AF155"/>
  <c r="AB156"/>
  <c r="G154"/>
  <c r="F154"/>
  <c r="J153"/>
  <c r="U230" i="16"/>
  <c r="V230" s="1"/>
  <c r="P232"/>
  <c r="Q158" i="24"/>
  <c r="O232" i="16"/>
  <c r="R232"/>
  <c r="Q231"/>
  <c r="T231" s="1"/>
  <c r="E233"/>
  <c r="O233" s="1"/>
  <c r="D233"/>
  <c r="T251" i="27"/>
  <c r="U250"/>
  <c r="M251"/>
  <c r="S251"/>
  <c r="K252"/>
  <c r="L253" s="1"/>
  <c r="O252"/>
  <c r="T252" s="1"/>
  <c r="T250" i="26"/>
  <c r="L251"/>
  <c r="N253"/>
  <c r="J252"/>
  <c r="K253" s="1"/>
  <c r="R251"/>
  <c r="S252" s="1"/>
  <c r="N252" i="25"/>
  <c r="P252"/>
  <c r="O253" s="1"/>
  <c r="R251"/>
  <c r="AE243"/>
  <c r="H252"/>
  <c r="J252" s="1"/>
  <c r="T250"/>
  <c r="K253"/>
  <c r="L251"/>
  <c r="I267"/>
  <c r="AN151" i="24"/>
  <c r="AP151" s="1"/>
  <c r="AK152"/>
  <c r="AM152" s="1"/>
  <c r="AJ152"/>
  <c r="M215" i="23"/>
  <c r="H217"/>
  <c r="G218" s="1"/>
  <c r="L216"/>
  <c r="P158" i="20"/>
  <c r="O159" s="1"/>
  <c r="R157"/>
  <c r="J216" i="23"/>
  <c r="K216" s="1"/>
  <c r="V131"/>
  <c r="S131"/>
  <c r="T131" s="1"/>
  <c r="R131"/>
  <c r="P218"/>
  <c r="F218"/>
  <c r="I217"/>
  <c r="M151" i="20"/>
  <c r="AC128"/>
  <c r="Y128"/>
  <c r="AB128" s="1"/>
  <c r="T130" i="14"/>
  <c r="Q131"/>
  <c r="O131"/>
  <c r="M132" s="1"/>
  <c r="N132" s="1"/>
  <c r="L122" i="17"/>
  <c r="R121"/>
  <c r="M231" i="16"/>
  <c r="H153" i="20"/>
  <c r="W154" s="1"/>
  <c r="J152"/>
  <c r="K152" s="1"/>
  <c r="AK122" i="16"/>
  <c r="AM122" s="1"/>
  <c r="AF123"/>
  <c r="AG123"/>
  <c r="AD124"/>
  <c r="Z124"/>
  <c r="G232"/>
  <c r="I231"/>
  <c r="L231" s="1"/>
  <c r="N230"/>
  <c r="H232"/>
  <c r="J232"/>
  <c r="AB121" i="17"/>
  <c r="AD121" s="1"/>
  <c r="AF121" s="1"/>
  <c r="AU233"/>
  <c r="AT233" s="1"/>
  <c r="AS234" s="1"/>
  <c r="AU234" s="1"/>
  <c r="AT234" s="1"/>
  <c r="AY142"/>
  <c r="BC142"/>
  <c r="AJ127"/>
  <c r="AP126"/>
  <c r="AR126" s="1"/>
  <c r="AQ126"/>
  <c r="AN127" s="1"/>
  <c r="AO127"/>
  <c r="AK127"/>
  <c r="J122"/>
  <c r="V122"/>
  <c r="AE121"/>
  <c r="AA121"/>
  <c r="U122"/>
  <c r="W122" s="1"/>
  <c r="Y122"/>
  <c r="G123"/>
  <c r="I122"/>
  <c r="F264"/>
  <c r="C234" i="14"/>
  <c r="P233" i="4"/>
  <c r="H233"/>
  <c r="R233"/>
  <c r="J233"/>
  <c r="N233"/>
  <c r="Q233"/>
  <c r="I233"/>
  <c r="O233"/>
  <c r="B234"/>
  <c r="A235" i="1"/>
  <c r="Y246" i="30" l="1"/>
  <c r="W247"/>
  <c r="X247" s="1"/>
  <c r="V248"/>
  <c r="AO258" i="26"/>
  <c r="AN258"/>
  <c r="AS258" s="1"/>
  <c r="AP248" i="27"/>
  <c r="AO248"/>
  <c r="AT248" s="1"/>
  <c r="M249" i="30"/>
  <c r="N248"/>
  <c r="O248" s="1"/>
  <c r="AO246" i="25"/>
  <c r="AN246"/>
  <c r="W470" i="30"/>
  <c r="V471"/>
  <c r="AG414" i="27"/>
  <c r="AF414"/>
  <c r="G234" i="4"/>
  <c r="F234"/>
  <c r="AU141" i="9"/>
  <c r="AS141"/>
  <c r="AR141"/>
  <c r="AR244" i="26"/>
  <c r="AT244" s="1"/>
  <c r="AR245" s="1"/>
  <c r="AT245" s="1"/>
  <c r="AT224" i="25"/>
  <c r="AC189" i="27"/>
  <c r="AD189" s="1"/>
  <c r="AU245"/>
  <c r="AS254"/>
  <c r="S252" i="25"/>
  <c r="Z190" i="27"/>
  <c r="S157" i="20"/>
  <c r="U157" s="1"/>
  <c r="E234" i="4"/>
  <c r="D234"/>
  <c r="L234"/>
  <c r="M234"/>
  <c r="K234"/>
  <c r="AF248" i="26"/>
  <c r="AE248"/>
  <c r="AG245" i="27"/>
  <c r="AF245"/>
  <c r="L153" i="24"/>
  <c r="V156"/>
  <c r="AH145" i="27"/>
  <c r="AJ145" s="1"/>
  <c r="AK146" s="1"/>
  <c r="AL151" i="25"/>
  <c r="AH152"/>
  <c r="AG152"/>
  <c r="AI152" s="1"/>
  <c r="AI145" i="27"/>
  <c r="V157" i="24"/>
  <c r="AL155" i="26"/>
  <c r="AG156"/>
  <c r="AI156" s="1"/>
  <c r="AK156" s="1"/>
  <c r="AD156" i="24"/>
  <c r="AF156" s="1"/>
  <c r="Z157"/>
  <c r="AA157"/>
  <c r="K154"/>
  <c r="I154"/>
  <c r="H154"/>
  <c r="F155" s="1"/>
  <c r="V231" i="16"/>
  <c r="Q232"/>
  <c r="T232" s="1"/>
  <c r="U158" i="24"/>
  <c r="S158"/>
  <c r="P158"/>
  <c r="R158" s="1"/>
  <c r="R233" i="16"/>
  <c r="P233"/>
  <c r="E234"/>
  <c r="R234" s="1"/>
  <c r="D234"/>
  <c r="U251" i="27"/>
  <c r="M252"/>
  <c r="L252" i="26"/>
  <c r="O253" i="27"/>
  <c r="K253"/>
  <c r="L254" s="1"/>
  <c r="S252"/>
  <c r="T251" i="26"/>
  <c r="R252"/>
  <c r="S253" s="1"/>
  <c r="J253"/>
  <c r="N254"/>
  <c r="S254" s="1"/>
  <c r="P253" i="25"/>
  <c r="O254" s="1"/>
  <c r="R252"/>
  <c r="N253"/>
  <c r="AE244"/>
  <c r="H253"/>
  <c r="J253" s="1"/>
  <c r="T251"/>
  <c r="L252"/>
  <c r="I268"/>
  <c r="AO152" i="24"/>
  <c r="AL152"/>
  <c r="M216" i="23"/>
  <c r="L217"/>
  <c r="T158" i="20"/>
  <c r="Q158"/>
  <c r="I218" i="23"/>
  <c r="H218"/>
  <c r="G219" s="1"/>
  <c r="P219"/>
  <c r="F219"/>
  <c r="U131"/>
  <c r="W131" s="1"/>
  <c r="Q132"/>
  <c r="J217"/>
  <c r="K217" s="1"/>
  <c r="L218" s="1"/>
  <c r="X129" i="20"/>
  <c r="Z129" s="1"/>
  <c r="AA129" s="1"/>
  <c r="AD128"/>
  <c r="P131" i="14"/>
  <c r="Q132" s="1"/>
  <c r="AC122" i="17"/>
  <c r="O122"/>
  <c r="Q122" s="1"/>
  <c r="M232" i="16"/>
  <c r="U232"/>
  <c r="M152" i="20"/>
  <c r="G154"/>
  <c r="I153"/>
  <c r="AI123" i="16"/>
  <c r="AL123"/>
  <c r="AH123"/>
  <c r="N231"/>
  <c r="Y125"/>
  <c r="AA125" s="1"/>
  <c r="AC124"/>
  <c r="AE124" s="1"/>
  <c r="X125"/>
  <c r="I232"/>
  <c r="L232" s="1"/>
  <c r="G233"/>
  <c r="H233"/>
  <c r="J233"/>
  <c r="K122" i="17"/>
  <c r="M122" s="1"/>
  <c r="N122" s="1"/>
  <c r="AS235"/>
  <c r="AZ143"/>
  <c r="AV143"/>
  <c r="AL127"/>
  <c r="AM127" s="1"/>
  <c r="AI128"/>
  <c r="AH128" s="1"/>
  <c r="AG129" s="1"/>
  <c r="AB122"/>
  <c r="T123"/>
  <c r="X122"/>
  <c r="Z122" s="1"/>
  <c r="AA122" s="1"/>
  <c r="H123"/>
  <c r="F265"/>
  <c r="C235" i="14"/>
  <c r="Q234" i="4"/>
  <c r="N234"/>
  <c r="R234"/>
  <c r="J234"/>
  <c r="O234"/>
  <c r="I234"/>
  <c r="P234"/>
  <c r="H234"/>
  <c r="B235"/>
  <c r="A236" i="1"/>
  <c r="AO247" i="25" l="1"/>
  <c r="AN247"/>
  <c r="N249" i="30"/>
  <c r="O249" s="1"/>
  <c r="M250"/>
  <c r="AO249" i="27"/>
  <c r="AT249" s="1"/>
  <c r="AP249"/>
  <c r="AN259" i="26"/>
  <c r="AS259" s="1"/>
  <c r="AO259"/>
  <c r="V249" i="30"/>
  <c r="W248"/>
  <c r="X248" s="1"/>
  <c r="Y247"/>
  <c r="P248"/>
  <c r="V472"/>
  <c r="W471"/>
  <c r="X471" s="1"/>
  <c r="AG415" i="27"/>
  <c r="AF415"/>
  <c r="G235" i="4"/>
  <c r="F235"/>
  <c r="AT141" i="9"/>
  <c r="AV141" s="1"/>
  <c r="AQ142"/>
  <c r="X190" i="27"/>
  <c r="W191" s="1"/>
  <c r="Y190"/>
  <c r="AA190" s="1"/>
  <c r="AC190" s="1"/>
  <c r="AR246" i="26"/>
  <c r="S253" i="25"/>
  <c r="AR225"/>
  <c r="AT225" s="1"/>
  <c r="AU246" i="27"/>
  <c r="AS255"/>
  <c r="E235" i="4"/>
  <c r="D235"/>
  <c r="M235"/>
  <c r="K235"/>
  <c r="L235"/>
  <c r="AG246" i="27"/>
  <c r="AF246"/>
  <c r="AF249" i="26"/>
  <c r="AE249"/>
  <c r="AL145" i="27"/>
  <c r="AM145" s="1"/>
  <c r="AJ157" i="26"/>
  <c r="AK152" i="25"/>
  <c r="AH153" s="1"/>
  <c r="AJ153"/>
  <c r="AG153"/>
  <c r="AI153" s="1"/>
  <c r="AJ154" s="1"/>
  <c r="AG157" i="26"/>
  <c r="AI157" s="1"/>
  <c r="AJ158" s="1"/>
  <c r="AH157"/>
  <c r="AL156"/>
  <c r="AB157" i="24"/>
  <c r="AC157"/>
  <c r="AE157"/>
  <c r="J154"/>
  <c r="L154" s="1"/>
  <c r="G155"/>
  <c r="Q233" i="16"/>
  <c r="T233" s="1"/>
  <c r="O234"/>
  <c r="U233"/>
  <c r="P234"/>
  <c r="V232"/>
  <c r="Q159" i="24"/>
  <c r="T158"/>
  <c r="V158" s="1"/>
  <c r="P159"/>
  <c r="R159" s="1"/>
  <c r="E235" i="16"/>
  <c r="O235" s="1"/>
  <c r="D235"/>
  <c r="L253" i="26"/>
  <c r="M253" i="27"/>
  <c r="T253"/>
  <c r="U252"/>
  <c r="S253"/>
  <c r="K254"/>
  <c r="L255" s="1"/>
  <c r="O254"/>
  <c r="T254" s="1"/>
  <c r="T252" i="26"/>
  <c r="J254"/>
  <c r="R253"/>
  <c r="N255"/>
  <c r="S255" s="1"/>
  <c r="P254" i="25"/>
  <c r="O255" s="1"/>
  <c r="R253"/>
  <c r="N254"/>
  <c r="S254" s="1"/>
  <c r="AE245"/>
  <c r="H254"/>
  <c r="J254" s="1"/>
  <c r="K254"/>
  <c r="T252"/>
  <c r="L253"/>
  <c r="I269"/>
  <c r="AJ153" i="24"/>
  <c r="AK153"/>
  <c r="AM153" s="1"/>
  <c r="AN152"/>
  <c r="AP152" s="1"/>
  <c r="M217" i="23"/>
  <c r="P159" i="20"/>
  <c r="R158"/>
  <c r="S158" s="1"/>
  <c r="J218" i="23"/>
  <c r="K218" s="1"/>
  <c r="L219" s="1"/>
  <c r="I219"/>
  <c r="P220"/>
  <c r="F220"/>
  <c r="V132"/>
  <c r="R132"/>
  <c r="S132"/>
  <c r="T132" s="1"/>
  <c r="H219"/>
  <c r="Y129" i="20"/>
  <c r="AB129" s="1"/>
  <c r="AC129"/>
  <c r="R131" i="14"/>
  <c r="T131" s="1"/>
  <c r="O132"/>
  <c r="P132" s="1"/>
  <c r="R132" s="1"/>
  <c r="AD122" i="17"/>
  <c r="AF122" s="1"/>
  <c r="P123"/>
  <c r="L153" i="20"/>
  <c r="J153"/>
  <c r="K153" s="1"/>
  <c r="H154"/>
  <c r="W155" s="1"/>
  <c r="N232" i="16"/>
  <c r="AG124"/>
  <c r="AH124" s="1"/>
  <c r="AF124"/>
  <c r="AK123"/>
  <c r="AM123" s="1"/>
  <c r="Z125"/>
  <c r="AD125"/>
  <c r="G234"/>
  <c r="M233"/>
  <c r="J234"/>
  <c r="H234"/>
  <c r="I233"/>
  <c r="L123" i="17"/>
  <c r="AE122"/>
  <c r="R122"/>
  <c r="AX143"/>
  <c r="BC143" s="1"/>
  <c r="AZ144" s="1"/>
  <c r="AW144"/>
  <c r="BB143"/>
  <c r="BD143" s="1"/>
  <c r="BA144"/>
  <c r="AU235"/>
  <c r="AT235" s="1"/>
  <c r="AS236" s="1"/>
  <c r="AU236" s="1"/>
  <c r="AT236" s="1"/>
  <c r="AJ128"/>
  <c r="AP127"/>
  <c r="AR127" s="1"/>
  <c r="AQ127"/>
  <c r="AN128" s="1"/>
  <c r="AO128"/>
  <c r="AK128"/>
  <c r="S122"/>
  <c r="J123"/>
  <c r="V123"/>
  <c r="AC123"/>
  <c r="U123"/>
  <c r="W123" s="1"/>
  <c r="Y123"/>
  <c r="I123"/>
  <c r="G124"/>
  <c r="F266"/>
  <c r="C236" i="14"/>
  <c r="B236" i="4"/>
  <c r="R235"/>
  <c r="N235"/>
  <c r="Q235"/>
  <c r="J235"/>
  <c r="P235"/>
  <c r="I235"/>
  <c r="O235"/>
  <c r="H235"/>
  <c r="A237" i="1"/>
  <c r="P249" i="30" l="1"/>
  <c r="U248"/>
  <c r="Y248"/>
  <c r="AO260" i="26"/>
  <c r="AN260"/>
  <c r="AS260" s="1"/>
  <c r="AO250" i="27"/>
  <c r="AT250" s="1"/>
  <c r="AP250"/>
  <c r="M251" i="30"/>
  <c r="N250"/>
  <c r="O250" s="1"/>
  <c r="V250"/>
  <c r="W249"/>
  <c r="X249" s="1"/>
  <c r="AO248" i="25"/>
  <c r="AN248"/>
  <c r="AB191" i="27"/>
  <c r="AF416"/>
  <c r="AG416"/>
  <c r="W472" i="30"/>
  <c r="X472" s="1"/>
  <c r="V473"/>
  <c r="G236" i="4"/>
  <c r="F236"/>
  <c r="AT246" i="26"/>
  <c r="AS247"/>
  <c r="AU142" i="9"/>
  <c r="AS142"/>
  <c r="AR142"/>
  <c r="X191" i="27"/>
  <c r="W192" s="1"/>
  <c r="AD190"/>
  <c r="Y191"/>
  <c r="AA191" s="1"/>
  <c r="AC191" s="1"/>
  <c r="Z191"/>
  <c r="AR247" i="26"/>
  <c r="AR226" i="25"/>
  <c r="AT226" s="1"/>
  <c r="AU247" i="27"/>
  <c r="AS256"/>
  <c r="E236" i="4"/>
  <c r="D236"/>
  <c r="L236"/>
  <c r="M236"/>
  <c r="K236"/>
  <c r="AF250" i="26"/>
  <c r="AE250"/>
  <c r="AF247" i="27"/>
  <c r="AG247"/>
  <c r="AI146"/>
  <c r="AH146"/>
  <c r="AJ146" s="1"/>
  <c r="AK147" s="1"/>
  <c r="AL152" i="25"/>
  <c r="AK153"/>
  <c r="AK157" i="26"/>
  <c r="AG158" s="1"/>
  <c r="AI158" s="1"/>
  <c r="AJ159" s="1"/>
  <c r="P235" i="16"/>
  <c r="K155" i="24"/>
  <c r="AA158"/>
  <c r="AD157"/>
  <c r="AF157" s="1"/>
  <c r="Z158"/>
  <c r="AB158" s="1"/>
  <c r="Z159" s="1"/>
  <c r="I155"/>
  <c r="H155"/>
  <c r="G156" s="1"/>
  <c r="U234" i="16"/>
  <c r="V233"/>
  <c r="Q234"/>
  <c r="T234" s="1"/>
  <c r="Q160" i="24"/>
  <c r="U159"/>
  <c r="S159"/>
  <c r="T159" s="1"/>
  <c r="P160"/>
  <c r="L254" i="26"/>
  <c r="R235" i="16"/>
  <c r="E236"/>
  <c r="R236" s="1"/>
  <c r="D236"/>
  <c r="M254" i="27"/>
  <c r="U253"/>
  <c r="O255"/>
  <c r="K255"/>
  <c r="L256" s="1"/>
  <c r="S254"/>
  <c r="T253" i="26"/>
  <c r="R254"/>
  <c r="J255"/>
  <c r="N256"/>
  <c r="S256" s="1"/>
  <c r="P255" i="25"/>
  <c r="O256" s="1"/>
  <c r="R254"/>
  <c r="N255"/>
  <c r="S255" s="1"/>
  <c r="AE246"/>
  <c r="H255"/>
  <c r="J255" s="1"/>
  <c r="T253"/>
  <c r="L254"/>
  <c r="K256"/>
  <c r="I270"/>
  <c r="AO153" i="24"/>
  <c r="AL153"/>
  <c r="M218" i="23"/>
  <c r="O160" i="20"/>
  <c r="Q159"/>
  <c r="T159"/>
  <c r="U158"/>
  <c r="G220" i="23"/>
  <c r="J219"/>
  <c r="K219" s="1"/>
  <c r="U132"/>
  <c r="W132" s="1"/>
  <c r="Q133"/>
  <c r="AD129" i="20"/>
  <c r="X130"/>
  <c r="Z130" s="1"/>
  <c r="AA130" s="1"/>
  <c r="S132" i="14"/>
  <c r="T132" s="1"/>
  <c r="M133"/>
  <c r="Q133" s="1"/>
  <c r="O123" i="17"/>
  <c r="Q123" s="1"/>
  <c r="S123" s="1"/>
  <c r="M153" i="20"/>
  <c r="G155"/>
  <c r="I154"/>
  <c r="H155" s="1"/>
  <c r="W156" s="1"/>
  <c r="K123" i="17"/>
  <c r="M123" s="1"/>
  <c r="R123" s="1"/>
  <c r="AI124" i="16"/>
  <c r="AL124"/>
  <c r="Y126"/>
  <c r="AA126" s="1"/>
  <c r="AC125"/>
  <c r="AE125" s="1"/>
  <c r="X126"/>
  <c r="G235"/>
  <c r="I234"/>
  <c r="L234" s="1"/>
  <c r="L233"/>
  <c r="N233" s="1"/>
  <c r="H235"/>
  <c r="J235"/>
  <c r="AY143" i="17"/>
  <c r="AV144" s="1"/>
  <c r="AW145" s="1"/>
  <c r="BB144"/>
  <c r="BD144" s="1"/>
  <c r="BA145"/>
  <c r="AS237"/>
  <c r="AI129"/>
  <c r="AH129" s="1"/>
  <c r="AG130" s="1"/>
  <c r="AL128"/>
  <c r="AM128" s="1"/>
  <c r="T124"/>
  <c r="X123"/>
  <c r="Z123" s="1"/>
  <c r="AA123" s="1"/>
  <c r="AB123"/>
  <c r="AD123" s="1"/>
  <c r="AF123" s="1"/>
  <c r="H124"/>
  <c r="F267"/>
  <c r="C237" i="14"/>
  <c r="B237" i="4"/>
  <c r="P236"/>
  <c r="H236"/>
  <c r="O236"/>
  <c r="I236"/>
  <c r="R236"/>
  <c r="J236"/>
  <c r="N236"/>
  <c r="Q236"/>
  <c r="A238" i="1"/>
  <c r="AO249" i="25" l="1"/>
  <c r="AN249"/>
  <c r="W250" i="30"/>
  <c r="X250" s="1"/>
  <c r="V251"/>
  <c r="N251"/>
  <c r="O251" s="1"/>
  <c r="M252"/>
  <c r="AN261" i="26"/>
  <c r="AO261"/>
  <c r="Y249" i="30"/>
  <c r="Y250" s="1"/>
  <c r="AO251" i="27"/>
  <c r="AT251" s="1"/>
  <c r="AP251"/>
  <c r="P250" i="30"/>
  <c r="P251" s="1"/>
  <c r="AF417" i="27"/>
  <c r="AG417"/>
  <c r="W473" i="30"/>
  <c r="X473" s="1"/>
  <c r="V474"/>
  <c r="G237" i="4"/>
  <c r="F237"/>
  <c r="AT247" i="26"/>
  <c r="AS248"/>
  <c r="Z192" i="27"/>
  <c r="AD191"/>
  <c r="AB192"/>
  <c r="AT142" i="9"/>
  <c r="AV142" s="1"/>
  <c r="AQ143"/>
  <c r="Y192" i="27"/>
  <c r="AA192" s="1"/>
  <c r="X192"/>
  <c r="W193" s="1"/>
  <c r="AR248" i="26"/>
  <c r="AS249" s="1"/>
  <c r="AR227" i="25"/>
  <c r="AT227" s="1"/>
  <c r="AU248" i="27"/>
  <c r="AS257"/>
  <c r="E237" i="4"/>
  <c r="D237"/>
  <c r="M237"/>
  <c r="K237"/>
  <c r="L237"/>
  <c r="AF251" i="26"/>
  <c r="AE251"/>
  <c r="AF248" i="27"/>
  <c r="AG248"/>
  <c r="AL146"/>
  <c r="U235" i="16"/>
  <c r="AL157" i="26"/>
  <c r="AL153" i="25"/>
  <c r="AH154"/>
  <c r="AG154"/>
  <c r="AI154" s="1"/>
  <c r="AJ155" s="1"/>
  <c r="AH158" i="26"/>
  <c r="AK158"/>
  <c r="F156" i="24"/>
  <c r="H156" s="1"/>
  <c r="AA159"/>
  <c r="AB159" s="1"/>
  <c r="Q235" i="16"/>
  <c r="T235" s="1"/>
  <c r="AC158" i="24"/>
  <c r="AD158" s="1"/>
  <c r="AE158"/>
  <c r="J155"/>
  <c r="L155" s="1"/>
  <c r="P236" i="16"/>
  <c r="Q236" s="1"/>
  <c r="I156" i="24"/>
  <c r="V234" i="16"/>
  <c r="R160" i="24"/>
  <c r="Q161" s="1"/>
  <c r="V159"/>
  <c r="U160"/>
  <c r="S160"/>
  <c r="L255" i="26"/>
  <c r="O236" i="16"/>
  <c r="E237"/>
  <c r="O237" s="1"/>
  <c r="D237"/>
  <c r="T255" i="27"/>
  <c r="U254"/>
  <c r="M255"/>
  <c r="S255"/>
  <c r="K256"/>
  <c r="L257" s="1"/>
  <c r="O256"/>
  <c r="T256" s="1"/>
  <c r="T254" i="26"/>
  <c r="J256"/>
  <c r="R255"/>
  <c r="N257"/>
  <c r="S257" s="1"/>
  <c r="P256" i="25"/>
  <c r="O257" s="1"/>
  <c r="R255"/>
  <c r="N256"/>
  <c r="AE247"/>
  <c r="T254"/>
  <c r="H256"/>
  <c r="J256" s="1"/>
  <c r="L255"/>
  <c r="I271"/>
  <c r="AN153" i="24"/>
  <c r="AP153" s="1"/>
  <c r="AK154"/>
  <c r="AJ154"/>
  <c r="M219" i="23"/>
  <c r="P160" i="20"/>
  <c r="Q160" s="1"/>
  <c r="R159"/>
  <c r="V133" i="23"/>
  <c r="R133"/>
  <c r="S133"/>
  <c r="T133" s="1"/>
  <c r="L220"/>
  <c r="P221"/>
  <c r="F221"/>
  <c r="I220"/>
  <c r="H220"/>
  <c r="Y130" i="20"/>
  <c r="AB130" s="1"/>
  <c r="AC130"/>
  <c r="P124" i="17"/>
  <c r="O133" i="14"/>
  <c r="M134" s="1"/>
  <c r="S133"/>
  <c r="N133"/>
  <c r="L124" i="17"/>
  <c r="L154" i="20"/>
  <c r="G156"/>
  <c r="J154"/>
  <c r="K154" s="1"/>
  <c r="I155"/>
  <c r="AF125" i="16"/>
  <c r="AK124"/>
  <c r="AM124" s="1"/>
  <c r="AG125"/>
  <c r="N123" i="17"/>
  <c r="Z126" i="16"/>
  <c r="AD126"/>
  <c r="G236"/>
  <c r="M235"/>
  <c r="M234"/>
  <c r="J236"/>
  <c r="H236"/>
  <c r="I235"/>
  <c r="L235" s="1"/>
  <c r="AX144" i="17"/>
  <c r="AU237"/>
  <c r="AT237" s="1"/>
  <c r="AS238" s="1"/>
  <c r="AJ129"/>
  <c r="AP128"/>
  <c r="AR128" s="1"/>
  <c r="AQ128"/>
  <c r="AN129" s="1"/>
  <c r="AO129"/>
  <c r="AK129"/>
  <c r="U124"/>
  <c r="W124" s="1"/>
  <c r="AC124"/>
  <c r="Y124"/>
  <c r="J124"/>
  <c r="O124" s="1"/>
  <c r="V124"/>
  <c r="AE123"/>
  <c r="I124"/>
  <c r="G125"/>
  <c r="F268"/>
  <c r="C238" i="14"/>
  <c r="B238" i="4"/>
  <c r="H237"/>
  <c r="R237"/>
  <c r="J237"/>
  <c r="P237"/>
  <c r="N237"/>
  <c r="Q237"/>
  <c r="I237"/>
  <c r="O237"/>
  <c r="A239" i="1"/>
  <c r="AO262" i="26" l="1"/>
  <c r="AN262"/>
  <c r="AS262" s="1"/>
  <c r="M253" i="30"/>
  <c r="N252"/>
  <c r="O252" s="1"/>
  <c r="V252"/>
  <c r="W251"/>
  <c r="X251" s="1"/>
  <c r="AO252" i="27"/>
  <c r="AT252" s="1"/>
  <c r="AP252"/>
  <c r="AO250" i="25"/>
  <c r="AN250"/>
  <c r="AS250" s="1"/>
  <c r="W474" i="30"/>
  <c r="X474" s="1"/>
  <c r="V475"/>
  <c r="AG418" i="27"/>
  <c r="AF418"/>
  <c r="AB193"/>
  <c r="AC192"/>
  <c r="Y193" s="1"/>
  <c r="AA193" s="1"/>
  <c r="G238" i="4"/>
  <c r="F238"/>
  <c r="AU143" i="9"/>
  <c r="AS143"/>
  <c r="AR143"/>
  <c r="AD192" i="27"/>
  <c r="AT248" i="26"/>
  <c r="AR228" i="25"/>
  <c r="AT228" s="1"/>
  <c r="AU249" i="27"/>
  <c r="AS258"/>
  <c r="S159" i="20"/>
  <c r="U159" s="1"/>
  <c r="E238" i="4"/>
  <c r="D238"/>
  <c r="L238"/>
  <c r="M238"/>
  <c r="K238"/>
  <c r="Z193" i="27"/>
  <c r="X193"/>
  <c r="W194" s="1"/>
  <c r="AB194" s="1"/>
  <c r="AC193"/>
  <c r="AF252" i="26"/>
  <c r="AE252"/>
  <c r="AF249" i="27"/>
  <c r="AG249"/>
  <c r="AI147"/>
  <c r="AM146"/>
  <c r="AH147"/>
  <c r="AJ147" s="1"/>
  <c r="AL158" i="26"/>
  <c r="AK154" i="25"/>
  <c r="AH159" i="26"/>
  <c r="AG159"/>
  <c r="AI159" s="1"/>
  <c r="AJ160" s="1"/>
  <c r="P237" i="16"/>
  <c r="Q237" s="1"/>
  <c r="K156" i="24"/>
  <c r="V235" i="16"/>
  <c r="AC159" i="24"/>
  <c r="AD159" s="1"/>
  <c r="AE159"/>
  <c r="U236" i="16"/>
  <c r="AF158" i="24"/>
  <c r="J156"/>
  <c r="F157"/>
  <c r="G157"/>
  <c r="Z160"/>
  <c r="AA160"/>
  <c r="T160"/>
  <c r="V160" s="1"/>
  <c r="P161"/>
  <c r="R161" s="1"/>
  <c r="Q162" s="1"/>
  <c r="S161"/>
  <c r="R237" i="16"/>
  <c r="L256" i="26"/>
  <c r="E238" i="16"/>
  <c r="D238"/>
  <c r="U255" i="27"/>
  <c r="M256"/>
  <c r="T255" i="26"/>
  <c r="O257" i="27"/>
  <c r="K257"/>
  <c r="L258" s="1"/>
  <c r="S256"/>
  <c r="R256" i="26"/>
  <c r="J257"/>
  <c r="N258"/>
  <c r="N257" i="25"/>
  <c r="P257"/>
  <c r="O258" s="1"/>
  <c r="R256"/>
  <c r="T255"/>
  <c r="S256"/>
  <c r="H257"/>
  <c r="J257" s="1"/>
  <c r="L256"/>
  <c r="I272"/>
  <c r="AO154" i="24"/>
  <c r="AM154"/>
  <c r="AL154"/>
  <c r="P161" i="20"/>
  <c r="R160"/>
  <c r="S160" s="1"/>
  <c r="O161"/>
  <c r="G221" i="23"/>
  <c r="J220"/>
  <c r="K220" s="1"/>
  <c r="M220" s="1"/>
  <c r="U133"/>
  <c r="W133" s="1"/>
  <c r="Q134"/>
  <c r="AD130" i="20"/>
  <c r="X131"/>
  <c r="Z131" s="1"/>
  <c r="AA131" s="1"/>
  <c r="Q124" i="17"/>
  <c r="S124" s="1"/>
  <c r="N134" i="14"/>
  <c r="P133"/>
  <c r="R133" s="1"/>
  <c r="T133" s="1"/>
  <c r="T236" i="16"/>
  <c r="H156" i="20"/>
  <c r="W157" s="1"/>
  <c r="J155"/>
  <c r="K155" s="1"/>
  <c r="AI125" i="16"/>
  <c r="AH125"/>
  <c r="AL125"/>
  <c r="Y127"/>
  <c r="AA127" s="1"/>
  <c r="AC126"/>
  <c r="AE126" s="1"/>
  <c r="X127"/>
  <c r="G237"/>
  <c r="N234"/>
  <c r="N235" s="1"/>
  <c r="I236"/>
  <c r="L236" s="1"/>
  <c r="H237"/>
  <c r="J237"/>
  <c r="K124" i="17"/>
  <c r="M124" s="1"/>
  <c r="N124" s="1"/>
  <c r="BC144"/>
  <c r="AZ145" s="1"/>
  <c r="BB145" s="1"/>
  <c r="BD145" s="1"/>
  <c r="AY144"/>
  <c r="AV145" s="1"/>
  <c r="AX145" s="1"/>
  <c r="AY145" s="1"/>
  <c r="AV146" s="1"/>
  <c r="AU238"/>
  <c r="AT238" s="1"/>
  <c r="AS239" s="1"/>
  <c r="AU239" s="1"/>
  <c r="AT239" s="1"/>
  <c r="AL129"/>
  <c r="AM129" s="1"/>
  <c r="AI130"/>
  <c r="AH130" s="1"/>
  <c r="AG131" s="1"/>
  <c r="P125"/>
  <c r="X124"/>
  <c r="Z124" s="1"/>
  <c r="AA124" s="1"/>
  <c r="T125"/>
  <c r="AB124"/>
  <c r="AD124" s="1"/>
  <c r="AF124" s="1"/>
  <c r="H125"/>
  <c r="F269"/>
  <c r="C239" i="14"/>
  <c r="B239" i="4"/>
  <c r="J238"/>
  <c r="R238"/>
  <c r="N238"/>
  <c r="O238"/>
  <c r="I238"/>
  <c r="P238"/>
  <c r="Q238"/>
  <c r="H238"/>
  <c r="A240" i="1"/>
  <c r="AO251" i="25" l="1"/>
  <c r="AN251"/>
  <c r="AS251" s="1"/>
  <c r="AO253" i="27"/>
  <c r="AT253" s="1"/>
  <c r="AP253"/>
  <c r="P252" i="30"/>
  <c r="Y251"/>
  <c r="W252"/>
  <c r="X252" s="1"/>
  <c r="V253"/>
  <c r="N253"/>
  <c r="O253" s="1"/>
  <c r="M254"/>
  <c r="AN263" i="26"/>
  <c r="AS263" s="1"/>
  <c r="AO263"/>
  <c r="V476" i="30"/>
  <c r="W475"/>
  <c r="AF419" i="27"/>
  <c r="AG419"/>
  <c r="G239" i="4"/>
  <c r="F239"/>
  <c r="Z194" i="27"/>
  <c r="AQ144" i="9"/>
  <c r="AT143"/>
  <c r="AV143" s="1"/>
  <c r="T160" i="20"/>
  <c r="U160" s="1"/>
  <c r="AR249" i="26"/>
  <c r="AT249" s="1"/>
  <c r="L257"/>
  <c r="AR229" i="25"/>
  <c r="AT229" s="1"/>
  <c r="AU250" i="27"/>
  <c r="AS259"/>
  <c r="Y194"/>
  <c r="AA194" s="1"/>
  <c r="AC194" s="1"/>
  <c r="AD193"/>
  <c r="E239" i="4"/>
  <c r="D239"/>
  <c r="M239"/>
  <c r="K239"/>
  <c r="L239"/>
  <c r="X194" i="27"/>
  <c r="W195" s="1"/>
  <c r="AE253" i="26"/>
  <c r="AF253"/>
  <c r="AG250" i="27"/>
  <c r="AF250"/>
  <c r="AK148"/>
  <c r="AL147"/>
  <c r="AG155" i="25"/>
  <c r="AI155" s="1"/>
  <c r="AH155"/>
  <c r="AL154"/>
  <c r="AK159" i="26"/>
  <c r="AG160" s="1"/>
  <c r="AI160" s="1"/>
  <c r="AJ161" s="1"/>
  <c r="U237" i="16"/>
  <c r="L156" i="24"/>
  <c r="AF159"/>
  <c r="H157"/>
  <c r="K157"/>
  <c r="I157"/>
  <c r="AB160"/>
  <c r="Z161" s="1"/>
  <c r="AE160"/>
  <c r="AC160"/>
  <c r="U161"/>
  <c r="P162"/>
  <c r="R162" s="1"/>
  <c r="T161"/>
  <c r="P238" i="16"/>
  <c r="Q238" s="1"/>
  <c r="S162" i="24"/>
  <c r="T237" i="16"/>
  <c r="O238"/>
  <c r="R238"/>
  <c r="T257" i="27"/>
  <c r="E239" i="16"/>
  <c r="D239"/>
  <c r="T256" i="26"/>
  <c r="U256" i="27"/>
  <c r="M257"/>
  <c r="S257"/>
  <c r="K258"/>
  <c r="L259" s="1"/>
  <c r="O258"/>
  <c r="T258" s="1"/>
  <c r="J258" i="26"/>
  <c r="R257"/>
  <c r="S258" s="1"/>
  <c r="N259"/>
  <c r="P258" i="25"/>
  <c r="O259" s="1"/>
  <c r="R257"/>
  <c r="N258"/>
  <c r="S258" s="1"/>
  <c r="T256"/>
  <c r="S257"/>
  <c r="H258"/>
  <c r="J258" s="1"/>
  <c r="K259" s="1"/>
  <c r="L257"/>
  <c r="I273"/>
  <c r="AN154" i="24"/>
  <c r="AP154" s="1"/>
  <c r="AK155"/>
  <c r="AJ155"/>
  <c r="Q161" i="20"/>
  <c r="R161" s="1"/>
  <c r="S161" s="1"/>
  <c r="T161"/>
  <c r="O162"/>
  <c r="V134" i="23"/>
  <c r="R134"/>
  <c r="S134"/>
  <c r="T134" s="1"/>
  <c r="L221"/>
  <c r="P222"/>
  <c r="F222"/>
  <c r="H221"/>
  <c r="I221"/>
  <c r="Y131" i="20"/>
  <c r="AB131" s="1"/>
  <c r="AC131"/>
  <c r="S134" i="14"/>
  <c r="Q134"/>
  <c r="O134"/>
  <c r="M135" s="1"/>
  <c r="N135" s="1"/>
  <c r="V236" i="16"/>
  <c r="L125" i="17"/>
  <c r="M154" i="20"/>
  <c r="L155"/>
  <c r="G157"/>
  <c r="I156"/>
  <c r="AG126" i="16"/>
  <c r="AK125"/>
  <c r="AM125" s="1"/>
  <c r="AF126"/>
  <c r="Z127"/>
  <c r="AD127"/>
  <c r="G238"/>
  <c r="M237"/>
  <c r="M236"/>
  <c r="J238"/>
  <c r="H238"/>
  <c r="I237"/>
  <c r="L237" s="1"/>
  <c r="BA146" i="17"/>
  <c r="AW146"/>
  <c r="AX146" s="1"/>
  <c r="AY146" s="1"/>
  <c r="R124"/>
  <c r="AW147"/>
  <c r="BC145"/>
  <c r="AZ146" s="1"/>
  <c r="AS240"/>
  <c r="AJ130"/>
  <c r="AP129"/>
  <c r="AR129" s="1"/>
  <c r="AQ129"/>
  <c r="AN130" s="1"/>
  <c r="AO130"/>
  <c r="AK130"/>
  <c r="AE124"/>
  <c r="V125"/>
  <c r="AC125"/>
  <c r="U125"/>
  <c r="W125" s="1"/>
  <c r="Y125"/>
  <c r="J125"/>
  <c r="G126"/>
  <c r="I125"/>
  <c r="F270"/>
  <c r="C240" i="14"/>
  <c r="P239" i="4"/>
  <c r="I239"/>
  <c r="O239"/>
  <c r="H239"/>
  <c r="R239"/>
  <c r="N239"/>
  <c r="Q239"/>
  <c r="J239"/>
  <c r="B240"/>
  <c r="A241" i="1"/>
  <c r="P253" i="30" l="1"/>
  <c r="AN252" i="25"/>
  <c r="AO252"/>
  <c r="AN264" i="26"/>
  <c r="AS264" s="1"/>
  <c r="AO264"/>
  <c r="N254" i="30"/>
  <c r="O254" s="1"/>
  <c r="M255"/>
  <c r="W253"/>
  <c r="X253" s="1"/>
  <c r="V254"/>
  <c r="Y252"/>
  <c r="Y253" s="1"/>
  <c r="AO254" i="27"/>
  <c r="AT254" s="1"/>
  <c r="AP254"/>
  <c r="X475" i="30"/>
  <c r="AF420" i="27"/>
  <c r="AG420"/>
  <c r="W476" i="30"/>
  <c r="V477"/>
  <c r="G240" i="4"/>
  <c r="F240"/>
  <c r="L258" i="26"/>
  <c r="K259"/>
  <c r="AU144" i="9"/>
  <c r="AR144"/>
  <c r="AS144"/>
  <c r="AR250" i="26"/>
  <c r="AT250" s="1"/>
  <c r="AR230" i="25"/>
  <c r="AT230" s="1"/>
  <c r="AU251" i="27"/>
  <c r="AS260"/>
  <c r="AB195"/>
  <c r="Z195"/>
  <c r="Y195"/>
  <c r="AA195" s="1"/>
  <c r="AD194"/>
  <c r="E240" i="4"/>
  <c r="D240"/>
  <c r="L240"/>
  <c r="M240"/>
  <c r="K240"/>
  <c r="X195" i="27"/>
  <c r="W196" s="1"/>
  <c r="AC195"/>
  <c r="AF251"/>
  <c r="AG251"/>
  <c r="AE254" i="26"/>
  <c r="AF254"/>
  <c r="AD160" i="24"/>
  <c r="AF160" s="1"/>
  <c r="AI148" i="27"/>
  <c r="AM147"/>
  <c r="AH148"/>
  <c r="AJ148" s="1"/>
  <c r="AK155" i="25"/>
  <c r="AL155" s="1"/>
  <c r="AJ156"/>
  <c r="AH156"/>
  <c r="AH160" i="26"/>
  <c r="AL159"/>
  <c r="AK160"/>
  <c r="J157" i="24"/>
  <c r="L157" s="1"/>
  <c r="F158"/>
  <c r="G158"/>
  <c r="AA161"/>
  <c r="V161"/>
  <c r="U162"/>
  <c r="U238" i="16"/>
  <c r="P239"/>
  <c r="Q239" s="1"/>
  <c r="V237"/>
  <c r="O239"/>
  <c r="Q163" i="24"/>
  <c r="T162"/>
  <c r="R239" i="16"/>
  <c r="T238"/>
  <c r="E240"/>
  <c r="D240"/>
  <c r="T257" i="26"/>
  <c r="U257" i="27"/>
  <c r="M258"/>
  <c r="O259"/>
  <c r="K259"/>
  <c r="S258"/>
  <c r="R258" i="26"/>
  <c r="S259" s="1"/>
  <c r="J259"/>
  <c r="N260"/>
  <c r="S260" s="1"/>
  <c r="AE249" i="25"/>
  <c r="N259"/>
  <c r="P259"/>
  <c r="O260" s="1"/>
  <c r="R258"/>
  <c r="AE250"/>
  <c r="T257"/>
  <c r="H259"/>
  <c r="J259" s="1"/>
  <c r="L258"/>
  <c r="K260"/>
  <c r="I274"/>
  <c r="AO155" i="24"/>
  <c r="AM155"/>
  <c r="AL155"/>
  <c r="AJ156" s="1"/>
  <c r="P162" i="20"/>
  <c r="O163" s="1"/>
  <c r="U161"/>
  <c r="J221" i="23"/>
  <c r="K221" s="1"/>
  <c r="M221" s="1"/>
  <c r="G222"/>
  <c r="I222" s="1"/>
  <c r="U134"/>
  <c r="W134" s="1"/>
  <c r="Q135"/>
  <c r="AD131" i="20"/>
  <c r="X132"/>
  <c r="Z132" s="1"/>
  <c r="AA132" s="1"/>
  <c r="P134" i="14"/>
  <c r="R134" s="1"/>
  <c r="T134" s="1"/>
  <c r="M155" i="20"/>
  <c r="L156"/>
  <c r="J156"/>
  <c r="K156" s="1"/>
  <c r="H157"/>
  <c r="W158" s="1"/>
  <c r="AI126" i="16"/>
  <c r="AL126"/>
  <c r="AH126"/>
  <c r="Y128"/>
  <c r="AA128" s="1"/>
  <c r="AC127"/>
  <c r="AE127" s="1"/>
  <c r="X128"/>
  <c r="G239"/>
  <c r="N236"/>
  <c r="N237" s="1"/>
  <c r="M238"/>
  <c r="I238"/>
  <c r="L238" s="1"/>
  <c r="H239"/>
  <c r="J239"/>
  <c r="BB146" i="17"/>
  <c r="BD146" s="1"/>
  <c r="BA147"/>
  <c r="BC146"/>
  <c r="AZ147" s="1"/>
  <c r="BA148" s="1"/>
  <c r="AU240"/>
  <c r="AT240" s="1"/>
  <c r="AS241" s="1"/>
  <c r="AV147"/>
  <c r="AW148" s="1"/>
  <c r="AI131"/>
  <c r="AH131" s="1"/>
  <c r="AG132" s="1"/>
  <c r="AL130"/>
  <c r="AM130" s="1"/>
  <c r="K125"/>
  <c r="M125" s="1"/>
  <c r="N125" s="1"/>
  <c r="O125"/>
  <c r="Q125" s="1"/>
  <c r="T126"/>
  <c r="AB125"/>
  <c r="AD125" s="1"/>
  <c r="X125"/>
  <c r="Z125" s="1"/>
  <c r="H126"/>
  <c r="F271"/>
  <c r="C241" i="14"/>
  <c r="B241" i="4"/>
  <c r="Q240"/>
  <c r="H240"/>
  <c r="P240"/>
  <c r="I240"/>
  <c r="O240"/>
  <c r="J240"/>
  <c r="R240"/>
  <c r="N240"/>
  <c r="A242" i="1"/>
  <c r="AO255" i="27" l="1"/>
  <c r="AT255" s="1"/>
  <c r="AP255"/>
  <c r="V255" i="30"/>
  <c r="W254"/>
  <c r="N255"/>
  <c r="O255" s="1"/>
  <c r="M256"/>
  <c r="AN265" i="26"/>
  <c r="AS265" s="1"/>
  <c r="AO265"/>
  <c r="AN253" i="25"/>
  <c r="AS253" s="1"/>
  <c r="AO253"/>
  <c r="P254" i="30"/>
  <c r="P255" s="1"/>
  <c r="X476"/>
  <c r="W477"/>
  <c r="X477" s="1"/>
  <c r="V478"/>
  <c r="AG421" i="27"/>
  <c r="AF421"/>
  <c r="L259" i="26"/>
  <c r="G241" i="4"/>
  <c r="F241"/>
  <c r="AQ145" i="9"/>
  <c r="AT144"/>
  <c r="AV144" s="1"/>
  <c r="AR251" i="26"/>
  <c r="AR231" i="25"/>
  <c r="AT231" s="1"/>
  <c r="AU252" i="27"/>
  <c r="AS261"/>
  <c r="M259"/>
  <c r="L260"/>
  <c r="AB196"/>
  <c r="Y196"/>
  <c r="AA196" s="1"/>
  <c r="E241" i="4"/>
  <c r="D241"/>
  <c r="M241"/>
  <c r="K241"/>
  <c r="L241"/>
  <c r="X196" i="27"/>
  <c r="W197" s="1"/>
  <c r="AB197" s="1"/>
  <c r="AD195"/>
  <c r="Z196"/>
  <c r="AF255" i="26"/>
  <c r="AE255"/>
  <c r="AG252" i="27"/>
  <c r="AF252"/>
  <c r="AE161" i="24"/>
  <c r="AL148" i="27"/>
  <c r="AM148" s="1"/>
  <c r="AK149"/>
  <c r="AH149"/>
  <c r="AJ149" s="1"/>
  <c r="AG156" i="25"/>
  <c r="AI156" s="1"/>
  <c r="AJ157" s="1"/>
  <c r="AG161" i="26"/>
  <c r="AI161" s="1"/>
  <c r="AJ162" s="1"/>
  <c r="AL160"/>
  <c r="AH161"/>
  <c r="V162" i="24"/>
  <c r="AC161"/>
  <c r="H158"/>
  <c r="I158"/>
  <c r="K158"/>
  <c r="T239" i="16"/>
  <c r="AB161" i="24"/>
  <c r="Z162" s="1"/>
  <c r="U239" i="16"/>
  <c r="R240"/>
  <c r="V238"/>
  <c r="U163" i="24"/>
  <c r="S163"/>
  <c r="P163"/>
  <c r="R163" s="1"/>
  <c r="O240" i="16"/>
  <c r="P240"/>
  <c r="E241"/>
  <c r="D241"/>
  <c r="T258" i="26"/>
  <c r="T259" i="27"/>
  <c r="U258"/>
  <c r="S259"/>
  <c r="K260"/>
  <c r="L261" s="1"/>
  <c r="O260"/>
  <c r="T260" s="1"/>
  <c r="J260" i="26"/>
  <c r="R259"/>
  <c r="N261"/>
  <c r="S261" s="1"/>
  <c r="P260" i="25"/>
  <c r="O261" s="1"/>
  <c r="R259"/>
  <c r="N260"/>
  <c r="S260" s="1"/>
  <c r="AE251"/>
  <c r="T258"/>
  <c r="S259"/>
  <c r="H260"/>
  <c r="J260" s="1"/>
  <c r="K261" s="1"/>
  <c r="L259"/>
  <c r="I275"/>
  <c r="AK156" i="24"/>
  <c r="AN155"/>
  <c r="AP155" s="1"/>
  <c r="Q162" i="20"/>
  <c r="P163" s="1"/>
  <c r="Q163" s="1"/>
  <c r="T162"/>
  <c r="V135" i="23"/>
  <c r="R135"/>
  <c r="S135"/>
  <c r="T135" s="1"/>
  <c r="L222"/>
  <c r="F223"/>
  <c r="P223"/>
  <c r="H222"/>
  <c r="AC132" i="20"/>
  <c r="Y132"/>
  <c r="AB132" s="1"/>
  <c r="S135" i="14"/>
  <c r="Q135"/>
  <c r="O135"/>
  <c r="M136" s="1"/>
  <c r="N136" s="1"/>
  <c r="M239" i="16"/>
  <c r="M156" i="20"/>
  <c r="G158"/>
  <c r="I157"/>
  <c r="AG127" i="16"/>
  <c r="AK126"/>
  <c r="AM126" s="1"/>
  <c r="AF127"/>
  <c r="Z128"/>
  <c r="AD128"/>
  <c r="G240"/>
  <c r="J240"/>
  <c r="I239"/>
  <c r="L239" s="1"/>
  <c r="H240"/>
  <c r="N238"/>
  <c r="AU241" i="17"/>
  <c r="AT241" s="1"/>
  <c r="AS242" s="1"/>
  <c r="S125"/>
  <c r="AX147"/>
  <c r="BB147"/>
  <c r="BD147" s="1"/>
  <c r="AJ131"/>
  <c r="AP130"/>
  <c r="AR130" s="1"/>
  <c r="P126"/>
  <c r="AQ130"/>
  <c r="AN131" s="1"/>
  <c r="AO131"/>
  <c r="AK131"/>
  <c r="L126"/>
  <c r="AA125"/>
  <c r="AE125"/>
  <c r="R125"/>
  <c r="J126"/>
  <c r="K126" s="1"/>
  <c r="V126"/>
  <c r="U126"/>
  <c r="W126" s="1"/>
  <c r="Y126"/>
  <c r="AC126"/>
  <c r="AF125"/>
  <c r="I126"/>
  <c r="G127"/>
  <c r="F272"/>
  <c r="C242" i="14"/>
  <c r="B242" i="4"/>
  <c r="P241"/>
  <c r="H241"/>
  <c r="R241"/>
  <c r="J241"/>
  <c r="N241"/>
  <c r="Q241"/>
  <c r="I241"/>
  <c r="O241"/>
  <c r="A243" i="1"/>
  <c r="X254" i="30" l="1"/>
  <c r="Y254" s="1"/>
  <c r="W255"/>
  <c r="X255" s="1"/>
  <c r="V256"/>
  <c r="AO254" i="25"/>
  <c r="AN254"/>
  <c r="AS254" s="1"/>
  <c r="AO266" i="26"/>
  <c r="AN266"/>
  <c r="AS266" s="1"/>
  <c r="N256" i="30"/>
  <c r="O256" s="1"/>
  <c r="M257"/>
  <c r="AO256" i="27"/>
  <c r="AT256" s="1"/>
  <c r="AP256"/>
  <c r="AG422"/>
  <c r="AF422"/>
  <c r="W478" i="30"/>
  <c r="G242" i="4"/>
  <c r="F242"/>
  <c r="T259" i="26"/>
  <c r="AT251"/>
  <c r="AS252"/>
  <c r="AU145" i="9"/>
  <c r="AR145"/>
  <c r="AS145"/>
  <c r="AR252" i="26"/>
  <c r="AR232" i="25"/>
  <c r="AU253" i="27"/>
  <c r="AS262"/>
  <c r="AC196"/>
  <c r="X197" s="1"/>
  <c r="W198" s="1"/>
  <c r="M260"/>
  <c r="AD196"/>
  <c r="E242" i="4"/>
  <c r="D242"/>
  <c r="L242"/>
  <c r="M242"/>
  <c r="K242"/>
  <c r="Z197" i="27"/>
  <c r="AG253"/>
  <c r="AF253"/>
  <c r="AF256" i="26"/>
  <c r="AE256"/>
  <c r="U240" i="16"/>
  <c r="AK156" i="25"/>
  <c r="AH157" s="1"/>
  <c r="AI149" i="27"/>
  <c r="AK150"/>
  <c r="AL149"/>
  <c r="AK161" i="26"/>
  <c r="AD161" i="24"/>
  <c r="AF161" s="1"/>
  <c r="J158"/>
  <c r="G159"/>
  <c r="I159" s="1"/>
  <c r="F159"/>
  <c r="AA162"/>
  <c r="AE162" s="1"/>
  <c r="L158"/>
  <c r="V239" i="16"/>
  <c r="P241"/>
  <c r="O241"/>
  <c r="Q164" i="24"/>
  <c r="T163"/>
  <c r="V163" s="1"/>
  <c r="P164"/>
  <c r="R164" s="1"/>
  <c r="Q240" i="16"/>
  <c r="T240" s="1"/>
  <c r="R241"/>
  <c r="E242"/>
  <c r="D242"/>
  <c r="U259" i="27"/>
  <c r="O261"/>
  <c r="K261"/>
  <c r="L262" s="1"/>
  <c r="S260"/>
  <c r="L260" i="26"/>
  <c r="R260"/>
  <c r="T260" s="1"/>
  <c r="J261"/>
  <c r="N262"/>
  <c r="N261" i="25"/>
  <c r="S261" s="1"/>
  <c r="P261"/>
  <c r="O262" s="1"/>
  <c r="R260"/>
  <c r="AE252"/>
  <c r="T259"/>
  <c r="H261"/>
  <c r="J261" s="1"/>
  <c r="L260"/>
  <c r="I276"/>
  <c r="AO156" i="24"/>
  <c r="AM156"/>
  <c r="AL156"/>
  <c r="AK157" s="1"/>
  <c r="R162" i="20"/>
  <c r="O164"/>
  <c r="P164"/>
  <c r="J222" i="23"/>
  <c r="K222" s="1"/>
  <c r="M222" s="1"/>
  <c r="G223"/>
  <c r="U135"/>
  <c r="W135" s="1"/>
  <c r="Q136"/>
  <c r="X133" i="20"/>
  <c r="Z133" s="1"/>
  <c r="AA133" s="1"/>
  <c r="AD132"/>
  <c r="P135" i="14"/>
  <c r="R135" s="1"/>
  <c r="T135" s="1"/>
  <c r="L157" i="20"/>
  <c r="J157"/>
  <c r="K157" s="1"/>
  <c r="H158"/>
  <c r="W159" s="1"/>
  <c r="M240" i="16"/>
  <c r="AI127"/>
  <c r="AL127"/>
  <c r="AH127"/>
  <c r="Y129"/>
  <c r="AA129" s="1"/>
  <c r="X129"/>
  <c r="AC128"/>
  <c r="AE128" s="1"/>
  <c r="G241"/>
  <c r="I240"/>
  <c r="L240" s="1"/>
  <c r="N239"/>
  <c r="H241"/>
  <c r="J241"/>
  <c r="O126" i="17"/>
  <c r="Q126" s="1"/>
  <c r="AU242"/>
  <c r="AT242" s="1"/>
  <c r="AS243" s="1"/>
  <c r="AU243" s="1"/>
  <c r="AT243" s="1"/>
  <c r="BC147"/>
  <c r="AY147"/>
  <c r="AL131"/>
  <c r="AM131" s="1"/>
  <c r="AI132"/>
  <c r="AH132" s="1"/>
  <c r="AG133" s="1"/>
  <c r="M126"/>
  <c r="R126" s="1"/>
  <c r="T127"/>
  <c r="AB126"/>
  <c r="X126"/>
  <c r="Z126" s="1"/>
  <c r="AA126" s="1"/>
  <c r="H127"/>
  <c r="L127"/>
  <c r="F273"/>
  <c r="C243" i="14"/>
  <c r="B243" i="4"/>
  <c r="Q242"/>
  <c r="N242"/>
  <c r="R242"/>
  <c r="J242"/>
  <c r="O242"/>
  <c r="I242"/>
  <c r="P242"/>
  <c r="H242"/>
  <c r="A244" i="1"/>
  <c r="AN267" i="26" l="1"/>
  <c r="AS267" s="1"/>
  <c r="AO267"/>
  <c r="AO255" i="25"/>
  <c r="AN255"/>
  <c r="AS255" s="1"/>
  <c r="W256" i="30"/>
  <c r="X256" s="1"/>
  <c r="V257"/>
  <c r="P256"/>
  <c r="AO257" i="27"/>
  <c r="AT257" s="1"/>
  <c r="AP257"/>
  <c r="N257" i="30"/>
  <c r="O257" s="1"/>
  <c r="M258"/>
  <c r="Y255"/>
  <c r="Y256" s="1"/>
  <c r="AG423" i="27"/>
  <c r="AF423"/>
  <c r="AT252" i="26"/>
  <c r="G243" i="4"/>
  <c r="F243"/>
  <c r="AT232" i="25"/>
  <c r="AS233"/>
  <c r="AQ146" i="9"/>
  <c r="AT145"/>
  <c r="AV145" s="1"/>
  <c r="AR253" i="26"/>
  <c r="AR233" i="25"/>
  <c r="AU254" i="27"/>
  <c r="AS263"/>
  <c r="Y197"/>
  <c r="AA197" s="1"/>
  <c r="AC197" s="1"/>
  <c r="AD197" s="1"/>
  <c r="S162" i="20"/>
  <c r="U162" s="1"/>
  <c r="E243" i="4"/>
  <c r="D243"/>
  <c r="M243"/>
  <c r="K243"/>
  <c r="L243"/>
  <c r="AE257" i="26"/>
  <c r="AF257"/>
  <c r="AG254" i="27"/>
  <c r="AF254"/>
  <c r="AG157" i="25"/>
  <c r="AI157" s="1"/>
  <c r="AJ158" s="1"/>
  <c r="AL156"/>
  <c r="AM149" i="27"/>
  <c r="AI150"/>
  <c r="AH150"/>
  <c r="AJ150" s="1"/>
  <c r="AK151" s="1"/>
  <c r="AL161" i="26"/>
  <c r="AG162"/>
  <c r="AI162" s="1"/>
  <c r="AJ163" s="1"/>
  <c r="AH162"/>
  <c r="AK162"/>
  <c r="K159" i="24"/>
  <c r="R242" i="16"/>
  <c r="V240"/>
  <c r="AC162" i="24"/>
  <c r="AB162"/>
  <c r="H159"/>
  <c r="J159" s="1"/>
  <c r="U241" i="16"/>
  <c r="O242"/>
  <c r="Q241"/>
  <c r="T241" s="1"/>
  <c r="U164" i="24"/>
  <c r="S164"/>
  <c r="T164" s="1"/>
  <c r="P242" i="16"/>
  <c r="E243"/>
  <c r="D243"/>
  <c r="T261" i="27"/>
  <c r="U260"/>
  <c r="M261"/>
  <c r="S261"/>
  <c r="K262"/>
  <c r="L263" s="1"/>
  <c r="O262"/>
  <c r="T262" s="1"/>
  <c r="L261" i="26"/>
  <c r="N263"/>
  <c r="S263" s="1"/>
  <c r="J262"/>
  <c r="L262" s="1"/>
  <c r="R261"/>
  <c r="P262" i="25"/>
  <c r="O263" s="1"/>
  <c r="R261"/>
  <c r="N262"/>
  <c r="S262" s="1"/>
  <c r="AE253"/>
  <c r="T260"/>
  <c r="H262"/>
  <c r="J262" s="1"/>
  <c r="L261"/>
  <c r="I277"/>
  <c r="AM157" i="24"/>
  <c r="AJ157"/>
  <c r="AL157" s="1"/>
  <c r="AJ158" s="1"/>
  <c r="AN156"/>
  <c r="AP156" s="1"/>
  <c r="R163" i="20"/>
  <c r="Q164"/>
  <c r="O165"/>
  <c r="V136" i="23"/>
  <c r="R136"/>
  <c r="S136"/>
  <c r="T136" s="1"/>
  <c r="P224"/>
  <c r="L223"/>
  <c r="F224"/>
  <c r="I223"/>
  <c r="H223"/>
  <c r="Y133" i="20"/>
  <c r="AB133" s="1"/>
  <c r="AC133"/>
  <c r="S136" i="14"/>
  <c r="Q136"/>
  <c r="O136"/>
  <c r="M137" s="1"/>
  <c r="N137" s="1"/>
  <c r="P127" i="17"/>
  <c r="I241" i="16"/>
  <c r="L241" s="1"/>
  <c r="M157" i="20"/>
  <c r="G159"/>
  <c r="I158"/>
  <c r="J242" i="16"/>
  <c r="AG128"/>
  <c r="AF128"/>
  <c r="AK127"/>
  <c r="AM127" s="1"/>
  <c r="Z129"/>
  <c r="AD129"/>
  <c r="G242"/>
  <c r="N240"/>
  <c r="M241"/>
  <c r="H242"/>
  <c r="AS244" i="17"/>
  <c r="AV148"/>
  <c r="AZ148"/>
  <c r="AJ132"/>
  <c r="AP131"/>
  <c r="AR131" s="1"/>
  <c r="N126"/>
  <c r="AQ131"/>
  <c r="AN132" s="1"/>
  <c r="AO132"/>
  <c r="AK132"/>
  <c r="AE126"/>
  <c r="U127"/>
  <c r="W127" s="1"/>
  <c r="Y127"/>
  <c r="J127"/>
  <c r="O127" s="1"/>
  <c r="V127"/>
  <c r="AC127"/>
  <c r="AD126"/>
  <c r="AF126" s="1"/>
  <c r="S126"/>
  <c r="I127"/>
  <c r="G128"/>
  <c r="F274"/>
  <c r="C244" i="14"/>
  <c r="B244" i="4"/>
  <c r="R243"/>
  <c r="N243"/>
  <c r="Q243"/>
  <c r="J243"/>
  <c r="P243"/>
  <c r="I243"/>
  <c r="O243"/>
  <c r="H243"/>
  <c r="A245" i="1"/>
  <c r="N258" i="30" l="1"/>
  <c r="O258" s="1"/>
  <c r="M259"/>
  <c r="AO258" i="27"/>
  <c r="AT258" s="1"/>
  <c r="AP258"/>
  <c r="P257" i="30"/>
  <c r="P258" s="1"/>
  <c r="AN256" i="25"/>
  <c r="AS256" s="1"/>
  <c r="AO256"/>
  <c r="W257" i="30"/>
  <c r="X257" s="1"/>
  <c r="V258"/>
  <c r="AN268" i="26"/>
  <c r="AO268"/>
  <c r="AF424" i="27"/>
  <c r="AG424"/>
  <c r="V481" i="30"/>
  <c r="AT253" i="26"/>
  <c r="AT233" i="25"/>
  <c r="G244" i="4"/>
  <c r="F244"/>
  <c r="AU146" i="9"/>
  <c r="AR146"/>
  <c r="AS146"/>
  <c r="AR254" i="26"/>
  <c r="AR234" i="25"/>
  <c r="T163" i="20"/>
  <c r="AU255" i="27"/>
  <c r="AS264"/>
  <c r="AB198"/>
  <c r="X198"/>
  <c r="W199" s="1"/>
  <c r="Y198"/>
  <c r="AA198" s="1"/>
  <c r="Z198"/>
  <c r="AC198"/>
  <c r="AD198" s="1"/>
  <c r="S163" i="20"/>
  <c r="T164" s="1"/>
  <c r="E244" i="4"/>
  <c r="D244"/>
  <c r="L244"/>
  <c r="M244"/>
  <c r="K244"/>
  <c r="AF255" i="27"/>
  <c r="AG255"/>
  <c r="AF258" i="26"/>
  <c r="AE258"/>
  <c r="AK157" i="25"/>
  <c r="AL157" s="1"/>
  <c r="AL150" i="27"/>
  <c r="AG158" i="25"/>
  <c r="AI158" s="1"/>
  <c r="AH163" i="26"/>
  <c r="AG163"/>
  <c r="AI163" s="1"/>
  <c r="AJ164" s="1"/>
  <c r="AL162"/>
  <c r="L159" i="24"/>
  <c r="P243" i="16"/>
  <c r="O243"/>
  <c r="F160" i="24"/>
  <c r="AD162"/>
  <c r="AF162" s="1"/>
  <c r="AA163"/>
  <c r="AC163" s="1"/>
  <c r="Z163"/>
  <c r="G160"/>
  <c r="K160" s="1"/>
  <c r="V241" i="16"/>
  <c r="Q242"/>
  <c r="T242" s="1"/>
  <c r="V164" i="24"/>
  <c r="U242" i="16"/>
  <c r="R243"/>
  <c r="E244"/>
  <c r="D244"/>
  <c r="M262" i="27"/>
  <c r="U261"/>
  <c r="O263"/>
  <c r="K263"/>
  <c r="L264" s="1"/>
  <c r="S262"/>
  <c r="T261" i="26"/>
  <c r="S262"/>
  <c r="N264"/>
  <c r="S264" s="1"/>
  <c r="R262"/>
  <c r="J263"/>
  <c r="P263" i="25"/>
  <c r="O264" s="1"/>
  <c r="R262"/>
  <c r="N263"/>
  <c r="S263" s="1"/>
  <c r="AE254"/>
  <c r="T261"/>
  <c r="H263"/>
  <c r="J263" s="1"/>
  <c r="K264" s="1"/>
  <c r="L262"/>
  <c r="I278"/>
  <c r="AO157" i="24"/>
  <c r="AN157"/>
  <c r="AK158"/>
  <c r="AM158" s="1"/>
  <c r="P165" i="20"/>
  <c r="R164"/>
  <c r="S164" s="1"/>
  <c r="J223" i="23"/>
  <c r="K223" s="1"/>
  <c r="M223" s="1"/>
  <c r="G224"/>
  <c r="U136"/>
  <c r="W136" s="1"/>
  <c r="Q137"/>
  <c r="X134" i="20"/>
  <c r="Z134" s="1"/>
  <c r="AA134" s="1"/>
  <c r="AD133"/>
  <c r="P136" i="14"/>
  <c r="Q137" s="1"/>
  <c r="Q127" i="17"/>
  <c r="S127" s="1"/>
  <c r="L158" i="20"/>
  <c r="H243" i="16"/>
  <c r="J158" i="20"/>
  <c r="K158" s="1"/>
  <c r="H159"/>
  <c r="W160" s="1"/>
  <c r="AI128" i="16"/>
  <c r="AL128"/>
  <c r="AH128"/>
  <c r="Y130"/>
  <c r="AA130" s="1"/>
  <c r="X130"/>
  <c r="AC129"/>
  <c r="AE129" s="1"/>
  <c r="G243"/>
  <c r="N241"/>
  <c r="M242"/>
  <c r="I242"/>
  <c r="L242" s="1"/>
  <c r="J243"/>
  <c r="K127" i="17"/>
  <c r="M127" s="1"/>
  <c r="R127" s="1"/>
  <c r="AU244"/>
  <c r="AT244" s="1"/>
  <c r="AS245" s="1"/>
  <c r="AU245" s="1"/>
  <c r="AT245" s="1"/>
  <c r="BB148"/>
  <c r="BD148" s="1"/>
  <c r="BA149"/>
  <c r="AX148"/>
  <c r="AW149"/>
  <c r="AI133"/>
  <c r="AH133" s="1"/>
  <c r="AG134" s="1"/>
  <c r="AL132"/>
  <c r="AM132" s="1"/>
  <c r="P128"/>
  <c r="X127"/>
  <c r="Z127" s="1"/>
  <c r="AA127" s="1"/>
  <c r="AB127"/>
  <c r="AD127" s="1"/>
  <c r="T128"/>
  <c r="H128"/>
  <c r="F275"/>
  <c r="C245" i="14"/>
  <c r="B245" i="4"/>
  <c r="R244"/>
  <c r="P244"/>
  <c r="H244"/>
  <c r="N244"/>
  <c r="J244"/>
  <c r="I244"/>
  <c r="O244"/>
  <c r="Q244"/>
  <c r="A246" i="1"/>
  <c r="AO259" i="27" l="1"/>
  <c r="AT259" s="1"/>
  <c r="AP259"/>
  <c r="N259" i="30"/>
  <c r="O259" s="1"/>
  <c r="M260"/>
  <c r="AN269" i="26"/>
  <c r="AS269" s="1"/>
  <c r="AO269"/>
  <c r="W258" i="30"/>
  <c r="X258" s="1"/>
  <c r="V259"/>
  <c r="Y257"/>
  <c r="Y258" s="1"/>
  <c r="AN257" i="25"/>
  <c r="AS257" s="1"/>
  <c r="AO257"/>
  <c r="P259" i="30"/>
  <c r="W481"/>
  <c r="V482"/>
  <c r="AF425" i="27"/>
  <c r="AG425"/>
  <c r="AT254" i="26"/>
  <c r="G245" i="4"/>
  <c r="F245"/>
  <c r="AT234" i="25"/>
  <c r="AS235"/>
  <c r="AQ147" i="9"/>
  <c r="AT146"/>
  <c r="AV146" s="1"/>
  <c r="AR255" i="26"/>
  <c r="AR235" i="25"/>
  <c r="U163" i="20"/>
  <c r="U164" s="1"/>
  <c r="AU256" i="27"/>
  <c r="AS265"/>
  <c r="AB199"/>
  <c r="Y199"/>
  <c r="AA199" s="1"/>
  <c r="Z199"/>
  <c r="X199"/>
  <c r="W200" s="1"/>
  <c r="E245" i="4"/>
  <c r="D245"/>
  <c r="M245"/>
  <c r="K245"/>
  <c r="L245"/>
  <c r="AB200" i="27"/>
  <c r="AF259" i="26"/>
  <c r="AE259"/>
  <c r="AG256" i="27"/>
  <c r="AF256"/>
  <c r="AH158" i="25"/>
  <c r="AI151" i="27"/>
  <c r="AH151"/>
  <c r="AJ151" s="1"/>
  <c r="AM150"/>
  <c r="AJ159" i="25"/>
  <c r="AK158"/>
  <c r="AK163" i="26"/>
  <c r="AL163" s="1"/>
  <c r="T263" i="27"/>
  <c r="U243" i="16"/>
  <c r="AE163" i="24"/>
  <c r="I160"/>
  <c r="AB163"/>
  <c r="AD163" s="1"/>
  <c r="AF163" s="1"/>
  <c r="H160"/>
  <c r="F161" s="1"/>
  <c r="Q243" i="16"/>
  <c r="T243" s="1"/>
  <c r="V242"/>
  <c r="P165" i="24"/>
  <c r="Q165"/>
  <c r="P244" i="16"/>
  <c r="O244"/>
  <c r="R244"/>
  <c r="E245"/>
  <c r="D245"/>
  <c r="T262" i="26"/>
  <c r="U262" i="27"/>
  <c r="M263"/>
  <c r="S263"/>
  <c r="K264"/>
  <c r="L265" s="1"/>
  <c r="O264"/>
  <c r="T264" s="1"/>
  <c r="J264" i="26"/>
  <c r="R263"/>
  <c r="N265"/>
  <c r="S265" s="1"/>
  <c r="L263"/>
  <c r="P264" i="25"/>
  <c r="O265" s="1"/>
  <c r="R263"/>
  <c r="N264"/>
  <c r="AE255"/>
  <c r="T262"/>
  <c r="H264"/>
  <c r="J264" s="1"/>
  <c r="L263"/>
  <c r="K265"/>
  <c r="I279"/>
  <c r="AP157" i="24"/>
  <c r="AL158"/>
  <c r="AO158"/>
  <c r="O166" i="20"/>
  <c r="T165"/>
  <c r="Q165"/>
  <c r="V137" i="23"/>
  <c r="R137"/>
  <c r="S137"/>
  <c r="T137" s="1"/>
  <c r="L224"/>
  <c r="F225"/>
  <c r="P225"/>
  <c r="H224"/>
  <c r="I224"/>
  <c r="Y134" i="20"/>
  <c r="AB134" s="1"/>
  <c r="AC134"/>
  <c r="R136" i="14"/>
  <c r="T136" s="1"/>
  <c r="O137"/>
  <c r="M138" s="1"/>
  <c r="N138" s="1"/>
  <c r="M158" i="20"/>
  <c r="G160"/>
  <c r="I159"/>
  <c r="H160" s="1"/>
  <c r="W161" s="1"/>
  <c r="AF129" i="16"/>
  <c r="AK128"/>
  <c r="AM128" s="1"/>
  <c r="AG129"/>
  <c r="AD130"/>
  <c r="Z130"/>
  <c r="G244"/>
  <c r="L128" i="17"/>
  <c r="I243" i="16"/>
  <c r="L243" s="1"/>
  <c r="M243"/>
  <c r="H244"/>
  <c r="J244"/>
  <c r="N127" i="17"/>
  <c r="BC148"/>
  <c r="AZ149" s="1"/>
  <c r="BA150" s="1"/>
  <c r="AY148"/>
  <c r="AV149" s="1"/>
  <c r="AW150" s="1"/>
  <c r="AS246"/>
  <c r="AQ132"/>
  <c r="AN133" s="1"/>
  <c r="AJ133"/>
  <c r="AP132"/>
  <c r="AR132" s="1"/>
  <c r="AO133"/>
  <c r="AK133"/>
  <c r="AE127"/>
  <c r="V128"/>
  <c r="AC128"/>
  <c r="U128"/>
  <c r="W128" s="1"/>
  <c r="Y128"/>
  <c r="AF127"/>
  <c r="J128"/>
  <c r="G129"/>
  <c r="I128"/>
  <c r="F276"/>
  <c r="C246" i="14"/>
  <c r="B246" i="4"/>
  <c r="H245"/>
  <c r="R245"/>
  <c r="J245"/>
  <c r="P245"/>
  <c r="N245"/>
  <c r="Q245"/>
  <c r="I245"/>
  <c r="O245"/>
  <c r="A247" i="1"/>
  <c r="V260" i="30" l="1"/>
  <c r="W259"/>
  <c r="X259" s="1"/>
  <c r="Y259" s="1"/>
  <c r="AN270" i="26"/>
  <c r="AO270"/>
  <c r="N260" i="30"/>
  <c r="O260" s="1"/>
  <c r="M261"/>
  <c r="AO260" i="27"/>
  <c r="AT260" s="1"/>
  <c r="AP260"/>
  <c r="AO258" i="25"/>
  <c r="AN258"/>
  <c r="AF426" i="27"/>
  <c r="AG426"/>
  <c r="V483" i="30"/>
  <c r="W482"/>
  <c r="AT255" i="26"/>
  <c r="AT235" i="25"/>
  <c r="G246" i="4"/>
  <c r="F246"/>
  <c r="AU147" i="9"/>
  <c r="AR147"/>
  <c r="AS147"/>
  <c r="AR256" i="26"/>
  <c r="AR236" i="25"/>
  <c r="AU257" i="27"/>
  <c r="AS266"/>
  <c r="AC199"/>
  <c r="AD199" s="1"/>
  <c r="E246" i="4"/>
  <c r="D246"/>
  <c r="L246"/>
  <c r="M246"/>
  <c r="K246"/>
  <c r="AG257" i="27"/>
  <c r="AF257"/>
  <c r="AF260" i="26"/>
  <c r="AE260"/>
  <c r="AL151" i="27"/>
  <c r="AI152" s="1"/>
  <c r="AK152"/>
  <c r="AH152"/>
  <c r="AJ152" s="1"/>
  <c r="AK153" s="1"/>
  <c r="AL158" i="25"/>
  <c r="AG159"/>
  <c r="AI159" s="1"/>
  <c r="AH159"/>
  <c r="AH164" i="26"/>
  <c r="AG164"/>
  <c r="AI164" s="1"/>
  <c r="AK164" s="1"/>
  <c r="AA164" i="24"/>
  <c r="AE164" s="1"/>
  <c r="Z164"/>
  <c r="G161"/>
  <c r="I161" s="1"/>
  <c r="J160"/>
  <c r="L160" s="1"/>
  <c r="Q244" i="16"/>
  <c r="T244" s="1"/>
  <c r="R245"/>
  <c r="V243"/>
  <c r="U244"/>
  <c r="R165" i="24"/>
  <c r="P166" s="1"/>
  <c r="U165"/>
  <c r="S165"/>
  <c r="O245" i="16"/>
  <c r="P245"/>
  <c r="E246"/>
  <c r="D246"/>
  <c r="T263" i="26"/>
  <c r="U263" i="27"/>
  <c r="M264"/>
  <c r="O265"/>
  <c r="K265"/>
  <c r="L266" s="1"/>
  <c r="S264"/>
  <c r="L264" i="26"/>
  <c r="N266"/>
  <c r="S266" s="1"/>
  <c r="R264"/>
  <c r="J265"/>
  <c r="K266" s="1"/>
  <c r="N265" i="25"/>
  <c r="P265"/>
  <c r="O266" s="1"/>
  <c r="R264"/>
  <c r="AE256"/>
  <c r="T263"/>
  <c r="S264"/>
  <c r="H265"/>
  <c r="J265" s="1"/>
  <c r="K266" s="1"/>
  <c r="L264"/>
  <c r="I280"/>
  <c r="AN158" i="24"/>
  <c r="AP158" s="1"/>
  <c r="AJ159"/>
  <c r="AK159"/>
  <c r="AM159" s="1"/>
  <c r="P166" i="20"/>
  <c r="Q166" s="1"/>
  <c r="R165"/>
  <c r="J224" i="23"/>
  <c r="K224" s="1"/>
  <c r="M224" s="1"/>
  <c r="G225"/>
  <c r="H225" s="1"/>
  <c r="U137"/>
  <c r="W137" s="1"/>
  <c r="Q138"/>
  <c r="X135" i="20"/>
  <c r="Z135" s="1"/>
  <c r="AA135" s="1"/>
  <c r="AD134"/>
  <c r="S137" i="14"/>
  <c r="P137"/>
  <c r="Q138" s="1"/>
  <c r="K128" i="17"/>
  <c r="M128" s="1"/>
  <c r="R128" s="1"/>
  <c r="L159" i="20"/>
  <c r="G161"/>
  <c r="J159"/>
  <c r="K159" s="1"/>
  <c r="I160"/>
  <c r="AI129" i="16"/>
  <c r="AH129"/>
  <c r="AL129"/>
  <c r="Y131"/>
  <c r="AA131" s="1"/>
  <c r="X131"/>
  <c r="AC130"/>
  <c r="AE130" s="1"/>
  <c r="G245"/>
  <c r="N242"/>
  <c r="N243" s="1"/>
  <c r="H245"/>
  <c r="M244"/>
  <c r="I244"/>
  <c r="J245"/>
  <c r="O128" i="17"/>
  <c r="Q128" s="1"/>
  <c r="S128" s="1"/>
  <c r="BB149"/>
  <c r="BD149" s="1"/>
  <c r="AX149"/>
  <c r="AU246"/>
  <c r="AT246" s="1"/>
  <c r="AS247" s="1"/>
  <c r="AL133"/>
  <c r="AI134"/>
  <c r="AH134" s="1"/>
  <c r="AG135" s="1"/>
  <c r="T129"/>
  <c r="AB128"/>
  <c r="AD128" s="1"/>
  <c r="AF128" s="1"/>
  <c r="X128"/>
  <c r="Z128" s="1"/>
  <c r="AA128" s="1"/>
  <c r="H129"/>
  <c r="F277"/>
  <c r="C247" i="14"/>
  <c r="J246" i="4"/>
  <c r="R246"/>
  <c r="N246"/>
  <c r="O246"/>
  <c r="I246"/>
  <c r="P246"/>
  <c r="Q246"/>
  <c r="H246"/>
  <c r="B247"/>
  <c r="A248" i="1"/>
  <c r="AT256" i="26" l="1"/>
  <c r="AO259" i="25"/>
  <c r="AN259"/>
  <c r="V261" i="30"/>
  <c r="W260"/>
  <c r="X260" s="1"/>
  <c r="AO261" i="27"/>
  <c r="AT261" s="1"/>
  <c r="AP261"/>
  <c r="N261" i="30"/>
  <c r="O261" s="1"/>
  <c r="M262"/>
  <c r="AN271" i="26"/>
  <c r="AO271"/>
  <c r="P260" i="30"/>
  <c r="X482"/>
  <c r="AG427" i="27"/>
  <c r="AF427"/>
  <c r="W483" i="30"/>
  <c r="V484"/>
  <c r="AT236" i="25"/>
  <c r="G247" i="4"/>
  <c r="F247"/>
  <c r="AT147" i="9"/>
  <c r="AV147" s="1"/>
  <c r="AQ148"/>
  <c r="AR257" i="26"/>
  <c r="AT257" s="1"/>
  <c r="AR237" i="25"/>
  <c r="AS238" s="1"/>
  <c r="AU258" i="27"/>
  <c r="AS267"/>
  <c r="X200"/>
  <c r="W201" s="1"/>
  <c r="Z200"/>
  <c r="Y200"/>
  <c r="AA200" s="1"/>
  <c r="AB201" s="1"/>
  <c r="S165" i="20"/>
  <c r="U165" s="1"/>
  <c r="E247" i="4"/>
  <c r="D247"/>
  <c r="M247"/>
  <c r="K247"/>
  <c r="L247"/>
  <c r="AE261" i="26"/>
  <c r="AF261"/>
  <c r="AG258" i="27"/>
  <c r="AF258"/>
  <c r="AL152"/>
  <c r="AM151"/>
  <c r="AJ165" i="26"/>
  <c r="AK159" i="25"/>
  <c r="AJ160"/>
  <c r="AL164" i="26"/>
  <c r="AG165"/>
  <c r="AI165" s="1"/>
  <c r="AJ166" s="1"/>
  <c r="AH165"/>
  <c r="AC164" i="24"/>
  <c r="AB164"/>
  <c r="Z165" s="1"/>
  <c r="H161"/>
  <c r="J161" s="1"/>
  <c r="K161"/>
  <c r="Q245" i="16"/>
  <c r="T245" s="1"/>
  <c r="P246"/>
  <c r="Q166" i="24"/>
  <c r="S166" s="1"/>
  <c r="V244" i="16"/>
  <c r="T165" i="24"/>
  <c r="V165" s="1"/>
  <c r="R246" i="16"/>
  <c r="U245"/>
  <c r="O246"/>
  <c r="E247"/>
  <c r="D247"/>
  <c r="T264" i="26"/>
  <c r="T265" i="27"/>
  <c r="U264"/>
  <c r="M265"/>
  <c r="S265"/>
  <c r="K266"/>
  <c r="L267" s="1"/>
  <c r="O266"/>
  <c r="T266" s="1"/>
  <c r="L265" i="26"/>
  <c r="J266"/>
  <c r="R265"/>
  <c r="N267"/>
  <c r="S267" s="1"/>
  <c r="S265" i="25"/>
  <c r="P266"/>
  <c r="O267" s="1"/>
  <c r="R265"/>
  <c r="N266"/>
  <c r="AE257"/>
  <c r="T264"/>
  <c r="H266"/>
  <c r="J266" s="1"/>
  <c r="L265"/>
  <c r="I281"/>
  <c r="AL159" i="24"/>
  <c r="AJ160" s="1"/>
  <c r="AO159"/>
  <c r="L129" i="17"/>
  <c r="P167" i="20"/>
  <c r="R166"/>
  <c r="S166" s="1"/>
  <c r="T166"/>
  <c r="O167"/>
  <c r="G226" i="23"/>
  <c r="V138"/>
  <c r="R138"/>
  <c r="S138"/>
  <c r="T138" s="1"/>
  <c r="L225"/>
  <c r="F226"/>
  <c r="P226"/>
  <c r="I225"/>
  <c r="Y135" i="20"/>
  <c r="AB135" s="1"/>
  <c r="AC135"/>
  <c r="R137" i="14"/>
  <c r="S138" s="1"/>
  <c r="O138"/>
  <c r="M139" s="1"/>
  <c r="N139" s="1"/>
  <c r="P129" i="17"/>
  <c r="H161" i="20"/>
  <c r="W162" s="1"/>
  <c r="J160"/>
  <c r="K160" s="1"/>
  <c r="N128" i="17"/>
  <c r="AG130" i="16"/>
  <c r="AF130"/>
  <c r="AK129"/>
  <c r="AM129" s="1"/>
  <c r="I245"/>
  <c r="L245" s="1"/>
  <c r="Z131"/>
  <c r="AD131"/>
  <c r="G246"/>
  <c r="L244"/>
  <c r="M245" s="1"/>
  <c r="H246"/>
  <c r="J246"/>
  <c r="BC149" i="17"/>
  <c r="AZ150" s="1"/>
  <c r="BA151" s="1"/>
  <c r="AY149"/>
  <c r="AV150" s="1"/>
  <c r="AW151" s="1"/>
  <c r="AU247"/>
  <c r="AT247" s="1"/>
  <c r="AS248" s="1"/>
  <c r="AP133"/>
  <c r="AR133" s="1"/>
  <c r="AM133"/>
  <c r="AQ133"/>
  <c r="AN134" s="1"/>
  <c r="AO134"/>
  <c r="AK134"/>
  <c r="AE128"/>
  <c r="J129"/>
  <c r="O129" s="1"/>
  <c r="V129"/>
  <c r="AC129"/>
  <c r="U129"/>
  <c r="W129" s="1"/>
  <c r="Y129"/>
  <c r="G130"/>
  <c r="I129"/>
  <c r="F278"/>
  <c r="C248" i="14"/>
  <c r="P247" i="4"/>
  <c r="I247"/>
  <c r="O247"/>
  <c r="H247"/>
  <c r="R247"/>
  <c r="N247"/>
  <c r="Q247"/>
  <c r="J247"/>
  <c r="B248"/>
  <c r="A249" i="1"/>
  <c r="P261" i="30" l="1"/>
  <c r="U260"/>
  <c r="V262"/>
  <c r="W261"/>
  <c r="X261" s="1"/>
  <c r="AO260" i="25"/>
  <c r="AN260"/>
  <c r="AS260" s="1"/>
  <c r="AN272" i="26"/>
  <c r="AO272"/>
  <c r="N262" i="30"/>
  <c r="O262" s="1"/>
  <c r="M263"/>
  <c r="AO262" i="27"/>
  <c r="AT262" s="1"/>
  <c r="AP262"/>
  <c r="Y260" i="30"/>
  <c r="Y261" s="1"/>
  <c r="X483"/>
  <c r="AG428" i="27"/>
  <c r="AF428"/>
  <c r="W484" i="30"/>
  <c r="V485"/>
  <c r="AU148" i="9"/>
  <c r="G248" i="4"/>
  <c r="F248"/>
  <c r="AR148" i="9"/>
  <c r="AS148"/>
  <c r="AR258" i="26"/>
  <c r="AT258" s="1"/>
  <c r="AT237" i="25"/>
  <c r="AU259" i="27"/>
  <c r="AS268"/>
  <c r="AC200"/>
  <c r="E248" i="4"/>
  <c r="D248"/>
  <c r="L248"/>
  <c r="M248"/>
  <c r="K248"/>
  <c r="AF259" i="27"/>
  <c r="AG259"/>
  <c r="AE262" i="26"/>
  <c r="AF262"/>
  <c r="AI153" i="27"/>
  <c r="AM152"/>
  <c r="AH153"/>
  <c r="AJ153" s="1"/>
  <c r="AK154" s="1"/>
  <c r="AL159" i="25"/>
  <c r="AH160"/>
  <c r="AG160"/>
  <c r="AI160" s="1"/>
  <c r="AK165" i="26"/>
  <c r="AG166" s="1"/>
  <c r="AI166" s="1"/>
  <c r="AK166" s="1"/>
  <c r="AA165" i="24"/>
  <c r="AC165" s="1"/>
  <c r="AD164"/>
  <c r="AF164" s="1"/>
  <c r="Q246" i="16"/>
  <c r="T246" s="1"/>
  <c r="F162" i="24"/>
  <c r="L161"/>
  <c r="G162"/>
  <c r="I162" s="1"/>
  <c r="R166"/>
  <c r="Q167" s="1"/>
  <c r="S167" s="1"/>
  <c r="U166"/>
  <c r="O247" i="16"/>
  <c r="P247"/>
  <c r="V245"/>
  <c r="T265" i="26"/>
  <c r="R247" i="16"/>
  <c r="E248"/>
  <c r="D248"/>
  <c r="U265" i="27"/>
  <c r="M266"/>
  <c r="O267"/>
  <c r="K267"/>
  <c r="L268" s="1"/>
  <c r="S266"/>
  <c r="L266" i="26"/>
  <c r="R266"/>
  <c r="J267"/>
  <c r="N268"/>
  <c r="S268" s="1"/>
  <c r="N267" i="25"/>
  <c r="S267" s="1"/>
  <c r="P267"/>
  <c r="O268" s="1"/>
  <c r="R266"/>
  <c r="AE258"/>
  <c r="T265"/>
  <c r="S266"/>
  <c r="H267"/>
  <c r="J267" s="1"/>
  <c r="K267"/>
  <c r="L266"/>
  <c r="I282"/>
  <c r="AN159" i="24"/>
  <c r="AP159" s="1"/>
  <c r="AK160"/>
  <c r="AL160" s="1"/>
  <c r="AK161" s="1"/>
  <c r="Q167" i="20"/>
  <c r="P168" s="1"/>
  <c r="T167"/>
  <c r="O168"/>
  <c r="U166"/>
  <c r="I226" i="23"/>
  <c r="U138"/>
  <c r="W138" s="1"/>
  <c r="Q139"/>
  <c r="P227"/>
  <c r="F227"/>
  <c r="J225"/>
  <c r="K225" s="1"/>
  <c r="M225" s="1"/>
  <c r="H226"/>
  <c r="X136" i="20"/>
  <c r="Z136" s="1"/>
  <c r="AA136" s="1"/>
  <c r="AD135"/>
  <c r="T137" i="14"/>
  <c r="P138"/>
  <c r="R138" s="1"/>
  <c r="S139" s="1"/>
  <c r="K129" i="17"/>
  <c r="M129" s="1"/>
  <c r="R129" s="1"/>
  <c r="Q129"/>
  <c r="S129" s="1"/>
  <c r="M159" i="20"/>
  <c r="L160"/>
  <c r="M246" i="16"/>
  <c r="G162" i="20"/>
  <c r="I161"/>
  <c r="U246" i="16"/>
  <c r="AI130"/>
  <c r="AH130"/>
  <c r="AL130"/>
  <c r="Y132"/>
  <c r="AA132" s="1"/>
  <c r="AC131"/>
  <c r="AE131" s="1"/>
  <c r="X132"/>
  <c r="G247"/>
  <c r="N244"/>
  <c r="N245" s="1"/>
  <c r="H247"/>
  <c r="I246"/>
  <c r="L246" s="1"/>
  <c r="J247"/>
  <c r="BB150" i="17"/>
  <c r="BD150" s="1"/>
  <c r="AX150"/>
  <c r="BC150" s="1"/>
  <c r="AU248"/>
  <c r="AT248" s="1"/>
  <c r="AS249" s="1"/>
  <c r="AU249" s="1"/>
  <c r="AT249" s="1"/>
  <c r="AJ134"/>
  <c r="AL134" s="1"/>
  <c r="AQ134" s="1"/>
  <c r="AI135"/>
  <c r="AH135" s="1"/>
  <c r="AG136" s="1"/>
  <c r="P130"/>
  <c r="T130"/>
  <c r="X129"/>
  <c r="Z129" s="1"/>
  <c r="AA129" s="1"/>
  <c r="AB129"/>
  <c r="AD129" s="1"/>
  <c r="AF129" s="1"/>
  <c r="H130"/>
  <c r="F279"/>
  <c r="C249" i="14"/>
  <c r="B249" i="4"/>
  <c r="Q248"/>
  <c r="I248"/>
  <c r="O248"/>
  <c r="N248"/>
  <c r="P248"/>
  <c r="H248"/>
  <c r="J248"/>
  <c r="R248"/>
  <c r="A250" i="1"/>
  <c r="P262" i="30" l="1"/>
  <c r="AO263" i="27"/>
  <c r="AT263" s="1"/>
  <c r="AP263"/>
  <c r="N263" i="30"/>
  <c r="O263" s="1"/>
  <c r="M264"/>
  <c r="AN273" i="26"/>
  <c r="AS273" s="1"/>
  <c r="AO273"/>
  <c r="AO261" i="25"/>
  <c r="AN261"/>
  <c r="W262" i="30"/>
  <c r="X262" s="1"/>
  <c r="V263"/>
  <c r="X484"/>
  <c r="AG429" i="27"/>
  <c r="AF429"/>
  <c r="W485" i="30"/>
  <c r="V486"/>
  <c r="G249" i="4"/>
  <c r="F249"/>
  <c r="AT148" i="9"/>
  <c r="AV148" s="1"/>
  <c r="AQ149"/>
  <c r="AR259" i="26"/>
  <c r="AT259" s="1"/>
  <c r="AR238" i="25"/>
  <c r="AS239" s="1"/>
  <c r="AU260" i="27"/>
  <c r="AS269"/>
  <c r="AD200"/>
  <c r="Y201"/>
  <c r="AA201" s="1"/>
  <c r="AC201" s="1"/>
  <c r="X201"/>
  <c r="W202" s="1"/>
  <c r="Z201"/>
  <c r="E249" i="4"/>
  <c r="D249"/>
  <c r="M249"/>
  <c r="K249"/>
  <c r="L249"/>
  <c r="AF263" i="26"/>
  <c r="AE263"/>
  <c r="AF260" i="27"/>
  <c r="AG260"/>
  <c r="AL153"/>
  <c r="AH154" s="1"/>
  <c r="AJ154" s="1"/>
  <c r="AK155" s="1"/>
  <c r="AK160" i="25"/>
  <c r="AG161" s="1"/>
  <c r="AI161" s="1"/>
  <c r="AJ162" s="1"/>
  <c r="AJ161"/>
  <c r="AL160"/>
  <c r="AE163" s="1"/>
  <c r="AH166" i="26"/>
  <c r="AL165"/>
  <c r="AL166" s="1"/>
  <c r="AJ167"/>
  <c r="U247" i="16"/>
  <c r="AB165" i="24"/>
  <c r="Z166" s="1"/>
  <c r="AE165"/>
  <c r="H162"/>
  <c r="G163" s="1"/>
  <c r="I163" s="1"/>
  <c r="K162"/>
  <c r="T166"/>
  <c r="U167" s="1"/>
  <c r="P167"/>
  <c r="R167" s="1"/>
  <c r="P168" s="1"/>
  <c r="Q247" i="16"/>
  <c r="T247" s="1"/>
  <c r="O248"/>
  <c r="T266" i="26"/>
  <c r="P248" i="16"/>
  <c r="R248"/>
  <c r="V246"/>
  <c r="E249"/>
  <c r="D249"/>
  <c r="L267" i="26"/>
  <c r="T267" i="27"/>
  <c r="U266"/>
  <c r="M267"/>
  <c r="S267"/>
  <c r="K268"/>
  <c r="L269" s="1"/>
  <c r="O268"/>
  <c r="T268" s="1"/>
  <c r="N269" i="26"/>
  <c r="S269" s="1"/>
  <c r="J268"/>
  <c r="K269" s="1"/>
  <c r="R267"/>
  <c r="P268" i="25"/>
  <c r="O269" s="1"/>
  <c r="R267"/>
  <c r="N268"/>
  <c r="S268" s="1"/>
  <c r="AE259"/>
  <c r="H268"/>
  <c r="J268" s="1"/>
  <c r="T266"/>
  <c r="L267"/>
  <c r="I283"/>
  <c r="AO160" i="24"/>
  <c r="AM160"/>
  <c r="AM161" s="1"/>
  <c r="AJ161"/>
  <c r="AL161" s="1"/>
  <c r="L226" i="23"/>
  <c r="R167" i="20"/>
  <c r="Q168"/>
  <c r="O169"/>
  <c r="J226" i="23"/>
  <c r="K226" s="1"/>
  <c r="G227"/>
  <c r="H227" s="1"/>
  <c r="V139"/>
  <c r="S139"/>
  <c r="T139" s="1"/>
  <c r="R139"/>
  <c r="AC136" i="20"/>
  <c r="Y136"/>
  <c r="AB136" s="1"/>
  <c r="L130" i="17"/>
  <c r="O139" i="14"/>
  <c r="M140" s="1"/>
  <c r="N140" s="1"/>
  <c r="Q139"/>
  <c r="T138"/>
  <c r="N129" i="17"/>
  <c r="M160" i="20"/>
  <c r="L161"/>
  <c r="J161"/>
  <c r="K161" s="1"/>
  <c r="H162"/>
  <c r="W163" s="1"/>
  <c r="AF131" i="16"/>
  <c r="AK130"/>
  <c r="AM130" s="1"/>
  <c r="AG131"/>
  <c r="AD132"/>
  <c r="Z132"/>
  <c r="G248"/>
  <c r="M247"/>
  <c r="I247"/>
  <c r="L247" s="1"/>
  <c r="N246"/>
  <c r="H248"/>
  <c r="J248"/>
  <c r="AN135" i="17"/>
  <c r="AY150"/>
  <c r="AV151" s="1"/>
  <c r="AS250"/>
  <c r="AU250" s="1"/>
  <c r="AT250" s="1"/>
  <c r="AZ151"/>
  <c r="AP134"/>
  <c r="AR134" s="1"/>
  <c r="AM134"/>
  <c r="AO135"/>
  <c r="AK135"/>
  <c r="AE129"/>
  <c r="U130"/>
  <c r="W130" s="1"/>
  <c r="Y130"/>
  <c r="AC130"/>
  <c r="J130"/>
  <c r="V130"/>
  <c r="G131"/>
  <c r="I130"/>
  <c r="F280"/>
  <c r="C250" i="14"/>
  <c r="P249" i="4"/>
  <c r="H249"/>
  <c r="R249"/>
  <c r="J249"/>
  <c r="N249"/>
  <c r="Q249"/>
  <c r="I249"/>
  <c r="O249"/>
  <c r="B250"/>
  <c r="A251" i="1"/>
  <c r="AB202" i="27" l="1"/>
  <c r="W263" i="30"/>
  <c r="X263" s="1"/>
  <c r="V264"/>
  <c r="AN274" i="26"/>
  <c r="AO274"/>
  <c r="M265" i="30"/>
  <c r="N264"/>
  <c r="O264" s="1"/>
  <c r="AO264" i="27"/>
  <c r="AT264" s="1"/>
  <c r="AP264"/>
  <c r="Y262" i="30"/>
  <c r="Y263" s="1"/>
  <c r="AO262" i="25"/>
  <c r="AN262"/>
  <c r="AS262" s="1"/>
  <c r="P263" i="30"/>
  <c r="P264" s="1"/>
  <c r="AF430" i="27"/>
  <c r="AG430"/>
  <c r="V487" i="30"/>
  <c r="W486"/>
  <c r="X486" s="1"/>
  <c r="AU149" i="9"/>
  <c r="G250" i="4"/>
  <c r="F250"/>
  <c r="AR149" i="9"/>
  <c r="AS149"/>
  <c r="AR260" i="26"/>
  <c r="AT238" i="25"/>
  <c r="AU261" i="27"/>
  <c r="AS270"/>
  <c r="AD201"/>
  <c r="Y202"/>
  <c r="AA202" s="1"/>
  <c r="AC202" s="1"/>
  <c r="X202"/>
  <c r="W203" s="1"/>
  <c r="Z202"/>
  <c r="S167" i="20"/>
  <c r="U167" s="1"/>
  <c r="E250" i="4"/>
  <c r="D250"/>
  <c r="L250"/>
  <c r="M250"/>
  <c r="K250"/>
  <c r="AF264" i="26"/>
  <c r="AE264"/>
  <c r="AG261" i="27"/>
  <c r="AF261"/>
  <c r="AM153"/>
  <c r="AI154"/>
  <c r="V166" i="24"/>
  <c r="AL154" i="27"/>
  <c r="AH161" i="25"/>
  <c r="AK161"/>
  <c r="AL161" s="1"/>
  <c r="AH167" i="26"/>
  <c r="AG167"/>
  <c r="AI167" s="1"/>
  <c r="AK167" s="1"/>
  <c r="AA166" i="24"/>
  <c r="AC166" s="1"/>
  <c r="AD165"/>
  <c r="AF165" s="1"/>
  <c r="F163"/>
  <c r="H163" s="1"/>
  <c r="F164" s="1"/>
  <c r="J162"/>
  <c r="L162" s="1"/>
  <c r="T167"/>
  <c r="V167" s="1"/>
  <c r="Q168"/>
  <c r="R168" s="1"/>
  <c r="Q248" i="16"/>
  <c r="T248" s="1"/>
  <c r="U248"/>
  <c r="P249"/>
  <c r="V247"/>
  <c r="T267" i="26"/>
  <c r="O249" i="16"/>
  <c r="R249"/>
  <c r="E250"/>
  <c r="D250"/>
  <c r="U267" i="27"/>
  <c r="M268"/>
  <c r="O269"/>
  <c r="K269"/>
  <c r="L270" s="1"/>
  <c r="S268"/>
  <c r="L268" i="26"/>
  <c r="N270"/>
  <c r="S270" s="1"/>
  <c r="R268"/>
  <c r="T268" s="1"/>
  <c r="J269"/>
  <c r="K270" s="1"/>
  <c r="N269" i="25"/>
  <c r="S269" s="1"/>
  <c r="P269"/>
  <c r="O270" s="1"/>
  <c r="R268"/>
  <c r="AE260"/>
  <c r="H269"/>
  <c r="J269" s="1"/>
  <c r="K269"/>
  <c r="T267"/>
  <c r="L268"/>
  <c r="I284"/>
  <c r="AN160" i="24"/>
  <c r="AO161" s="1"/>
  <c r="AN161"/>
  <c r="AK162"/>
  <c r="AM162" s="1"/>
  <c r="AJ162"/>
  <c r="M226" i="23"/>
  <c r="T168" i="20"/>
  <c r="R168"/>
  <c r="S168" s="1"/>
  <c r="P169"/>
  <c r="G228" i="23"/>
  <c r="L227"/>
  <c r="P228"/>
  <c r="F228"/>
  <c r="I227"/>
  <c r="U139"/>
  <c r="W139" s="1"/>
  <c r="Q140"/>
  <c r="X137" i="20"/>
  <c r="Z137" s="1"/>
  <c r="AA137" s="1"/>
  <c r="AD136"/>
  <c r="I162"/>
  <c r="H163" s="1"/>
  <c r="W164" s="1"/>
  <c r="P139" i="14"/>
  <c r="O140" s="1"/>
  <c r="M141" s="1"/>
  <c r="N141" s="1"/>
  <c r="K130" i="17"/>
  <c r="M130" s="1"/>
  <c r="N130" s="1"/>
  <c r="O130"/>
  <c r="Q130" s="1"/>
  <c r="S130" s="1"/>
  <c r="M248" i="16"/>
  <c r="M161" i="20"/>
  <c r="G163"/>
  <c r="AI131" i="16"/>
  <c r="AL131"/>
  <c r="AH131"/>
  <c r="Y133"/>
  <c r="AA133" s="1"/>
  <c r="X133"/>
  <c r="AC132"/>
  <c r="AE132" s="1"/>
  <c r="G249"/>
  <c r="I248"/>
  <c r="L248" s="1"/>
  <c r="N247"/>
  <c r="H249"/>
  <c r="J249"/>
  <c r="AS251" i="17"/>
  <c r="AU251" s="1"/>
  <c r="AT251" s="1"/>
  <c r="BB151"/>
  <c r="BD151" s="1"/>
  <c r="BA152"/>
  <c r="AX151"/>
  <c r="AW152"/>
  <c r="AJ135"/>
  <c r="AL135" s="1"/>
  <c r="AQ135" s="1"/>
  <c r="AI136"/>
  <c r="AH136" s="1"/>
  <c r="AG137" s="1"/>
  <c r="AB130"/>
  <c r="AD130" s="1"/>
  <c r="X130"/>
  <c r="Z130" s="1"/>
  <c r="AA130" s="1"/>
  <c r="T131"/>
  <c r="H131"/>
  <c r="J131" s="1"/>
  <c r="F281"/>
  <c r="C251" i="14"/>
  <c r="B251" i="4"/>
  <c r="R250"/>
  <c r="P250"/>
  <c r="H250"/>
  <c r="I250"/>
  <c r="O250"/>
  <c r="J250"/>
  <c r="Q250"/>
  <c r="N250"/>
  <c r="A252" i="1"/>
  <c r="AO263" i="25" l="1"/>
  <c r="AN263"/>
  <c r="AO265" i="27"/>
  <c r="AT265" s="1"/>
  <c r="AP265"/>
  <c r="AN275" i="26"/>
  <c r="AS275" s="1"/>
  <c r="AO275"/>
  <c r="V265" i="30"/>
  <c r="W264"/>
  <c r="X264" s="1"/>
  <c r="M266"/>
  <c r="N265"/>
  <c r="O265" s="1"/>
  <c r="W487"/>
  <c r="AF431" i="27"/>
  <c r="AG431"/>
  <c r="G251" i="4"/>
  <c r="F251"/>
  <c r="AT260" i="26"/>
  <c r="AS261"/>
  <c r="AQ150" i="9"/>
  <c r="AT149"/>
  <c r="AV149" s="1"/>
  <c r="AR261" i="26"/>
  <c r="AR239" i="25"/>
  <c r="AT239" s="1"/>
  <c r="AB203" i="27"/>
  <c r="AU262"/>
  <c r="AS271"/>
  <c r="AD202"/>
  <c r="Y203"/>
  <c r="AA203" s="1"/>
  <c r="AC203" s="1"/>
  <c r="X203"/>
  <c r="W204" s="1"/>
  <c r="Z203"/>
  <c r="E251" i="4"/>
  <c r="D251"/>
  <c r="M251"/>
  <c r="K251"/>
  <c r="L251"/>
  <c r="AG262" i="27"/>
  <c r="AF262"/>
  <c r="AE265" i="26"/>
  <c r="AF265"/>
  <c r="AH155" i="27"/>
  <c r="AJ155" s="1"/>
  <c r="AK156" s="1"/>
  <c r="AI155"/>
  <c r="AM154"/>
  <c r="AJ168" i="26"/>
  <c r="AG162" i="25"/>
  <c r="AI162" s="1"/>
  <c r="AK162" s="1"/>
  <c r="AH162"/>
  <c r="AJ163"/>
  <c r="AH168" i="26"/>
  <c r="AB166" i="24"/>
  <c r="AD166" s="1"/>
  <c r="AE166"/>
  <c r="AL167" i="26"/>
  <c r="AG168"/>
  <c r="AI168" s="1"/>
  <c r="G164" i="24"/>
  <c r="H164" s="1"/>
  <c r="F165" s="1"/>
  <c r="J163"/>
  <c r="S168"/>
  <c r="T168" s="1"/>
  <c r="K163"/>
  <c r="U249" i="16"/>
  <c r="Q249"/>
  <c r="T249" s="1"/>
  <c r="P169" i="24"/>
  <c r="Q169"/>
  <c r="U168"/>
  <c r="V248" i="16"/>
  <c r="R250"/>
  <c r="O250"/>
  <c r="P250"/>
  <c r="E251"/>
  <c r="D251"/>
  <c r="T269" i="27"/>
  <c r="U268"/>
  <c r="M269"/>
  <c r="S269"/>
  <c r="K270"/>
  <c r="L271" s="1"/>
  <c r="O270"/>
  <c r="T270" s="1"/>
  <c r="L269" i="26"/>
  <c r="J270"/>
  <c r="R269"/>
  <c r="T269" s="1"/>
  <c r="N271"/>
  <c r="U168" i="20"/>
  <c r="P270" i="25"/>
  <c r="O271" s="1"/>
  <c r="R269"/>
  <c r="N270"/>
  <c r="S270" s="1"/>
  <c r="H270"/>
  <c r="J270" s="1"/>
  <c r="T268"/>
  <c r="L269"/>
  <c r="K271"/>
  <c r="I285"/>
  <c r="AP160" i="24"/>
  <c r="AP161" s="1"/>
  <c r="AL162"/>
  <c r="AJ163" s="1"/>
  <c r="AO162"/>
  <c r="I228" i="23"/>
  <c r="T169" i="20"/>
  <c r="O170"/>
  <c r="Q169"/>
  <c r="V140" i="23"/>
  <c r="S140"/>
  <c r="T140" s="1"/>
  <c r="R140"/>
  <c r="P229"/>
  <c r="F229"/>
  <c r="J227"/>
  <c r="K227" s="1"/>
  <c r="M227" s="1"/>
  <c r="J162" i="20"/>
  <c r="H228" i="23"/>
  <c r="Y137" i="20"/>
  <c r="AB137" s="1"/>
  <c r="AC137"/>
  <c r="R139" i="14"/>
  <c r="T139" s="1"/>
  <c r="P131" i="17"/>
  <c r="Q140" i="14"/>
  <c r="R130" i="17"/>
  <c r="O131" s="1"/>
  <c r="P140" i="14"/>
  <c r="R140" s="1"/>
  <c r="L131" i="17"/>
  <c r="L162" i="20"/>
  <c r="G164"/>
  <c r="I163"/>
  <c r="AG132" i="16"/>
  <c r="AH132" s="1"/>
  <c r="AK131"/>
  <c r="AM131" s="1"/>
  <c r="AF132"/>
  <c r="AD133"/>
  <c r="Z133"/>
  <c r="I249"/>
  <c r="L249" s="1"/>
  <c r="G250"/>
  <c r="N248"/>
  <c r="M249"/>
  <c r="H250"/>
  <c r="J250"/>
  <c r="AN136" i="17"/>
  <c r="AS252"/>
  <c r="AU252" s="1"/>
  <c r="AT252" s="1"/>
  <c r="AY151"/>
  <c r="AV152" s="1"/>
  <c r="BC151"/>
  <c r="AZ152" s="1"/>
  <c r="AP135"/>
  <c r="AR135" s="1"/>
  <c r="AM135"/>
  <c r="AO136"/>
  <c r="AK136"/>
  <c r="AE130"/>
  <c r="V131"/>
  <c r="AC131"/>
  <c r="U131"/>
  <c r="W131" s="1"/>
  <c r="Y131"/>
  <c r="AF130"/>
  <c r="K131"/>
  <c r="G132"/>
  <c r="I131"/>
  <c r="F282"/>
  <c r="C252" i="14"/>
  <c r="B252" i="4"/>
  <c r="R251"/>
  <c r="N251"/>
  <c r="Q251"/>
  <c r="J251"/>
  <c r="P251"/>
  <c r="I251"/>
  <c r="O251"/>
  <c r="H251"/>
  <c r="A253" i="1"/>
  <c r="N266" i="30" l="1"/>
  <c r="O266" s="1"/>
  <c r="M267"/>
  <c r="AN276" i="26"/>
  <c r="AO276"/>
  <c r="AP266" i="27"/>
  <c r="AO266"/>
  <c r="AT266" s="1"/>
  <c r="P265" i="30"/>
  <c r="P266" s="1"/>
  <c r="Y264"/>
  <c r="V266"/>
  <c r="W265"/>
  <c r="X265" s="1"/>
  <c r="AN264" i="25"/>
  <c r="AS264" s="1"/>
  <c r="AO264"/>
  <c r="AF432" i="27"/>
  <c r="AG432"/>
  <c r="AT261" i="26"/>
  <c r="G252" i="4"/>
  <c r="F252"/>
  <c r="AU150" i="9"/>
  <c r="AR150"/>
  <c r="AS150"/>
  <c r="AR262" i="26"/>
  <c r="AT262" s="1"/>
  <c r="AR240" i="25"/>
  <c r="AT240" s="1"/>
  <c r="AB204" i="27"/>
  <c r="AU263"/>
  <c r="AS272"/>
  <c r="AD203"/>
  <c r="X204"/>
  <c r="W205" s="1"/>
  <c r="Y204"/>
  <c r="AA204" s="1"/>
  <c r="Z204"/>
  <c r="K162" i="20"/>
  <c r="L163" s="1"/>
  <c r="E252" i="4"/>
  <c r="D252"/>
  <c r="L252"/>
  <c r="M252"/>
  <c r="K252"/>
  <c r="AF263" i="27"/>
  <c r="AG263"/>
  <c r="AF266" i="26"/>
  <c r="AE266"/>
  <c r="AL155" i="27"/>
  <c r="AG163" i="25"/>
  <c r="AI163" s="1"/>
  <c r="AJ164" s="1"/>
  <c r="AL162"/>
  <c r="AH163"/>
  <c r="Z167" i="24"/>
  <c r="AA167"/>
  <c r="AC167" s="1"/>
  <c r="AF166"/>
  <c r="AK168" i="26"/>
  <c r="AG169" s="1"/>
  <c r="AI169" s="1"/>
  <c r="AJ170" s="1"/>
  <c r="AJ169"/>
  <c r="G165" i="24"/>
  <c r="H165" s="1"/>
  <c r="G166" s="1"/>
  <c r="K164"/>
  <c r="S169"/>
  <c r="I164"/>
  <c r="L163"/>
  <c r="R169"/>
  <c r="Q170" s="1"/>
  <c r="Q250" i="16"/>
  <c r="T250" s="1"/>
  <c r="V168" i="24"/>
  <c r="U169"/>
  <c r="V249" i="16"/>
  <c r="P251"/>
  <c r="U250"/>
  <c r="R251"/>
  <c r="O251"/>
  <c r="E252"/>
  <c r="D252"/>
  <c r="M270" i="27"/>
  <c r="U269"/>
  <c r="O271"/>
  <c r="K271"/>
  <c r="L272" s="1"/>
  <c r="S270"/>
  <c r="L270" i="26"/>
  <c r="R270"/>
  <c r="T270" s="1"/>
  <c r="J271"/>
  <c r="N272"/>
  <c r="S272" s="1"/>
  <c r="AE261" i="25"/>
  <c r="P271"/>
  <c r="O272" s="1"/>
  <c r="R270"/>
  <c r="N271"/>
  <c r="S271" s="1"/>
  <c r="AE262"/>
  <c r="H271"/>
  <c r="J271" s="1"/>
  <c r="T269"/>
  <c r="L270"/>
  <c r="I286"/>
  <c r="AK163" i="24"/>
  <c r="AM163" s="1"/>
  <c r="AN162"/>
  <c r="AP162" s="1"/>
  <c r="P170" i="20"/>
  <c r="Q170" s="1"/>
  <c r="R169"/>
  <c r="L228" i="23"/>
  <c r="U140"/>
  <c r="W140" s="1"/>
  <c r="Q141"/>
  <c r="J228"/>
  <c r="K228" s="1"/>
  <c r="G229"/>
  <c r="H229" s="1"/>
  <c r="X138" i="20"/>
  <c r="Z138" s="1"/>
  <c r="AA138" s="1"/>
  <c r="AD137"/>
  <c r="S140" i="14"/>
  <c r="T140" s="1"/>
  <c r="S141"/>
  <c r="O141"/>
  <c r="Q141"/>
  <c r="M131" i="17"/>
  <c r="N131" s="1"/>
  <c r="J163" i="20"/>
  <c r="K163" s="1"/>
  <c r="H164"/>
  <c r="W165" s="1"/>
  <c r="AI132" i="16"/>
  <c r="AL132"/>
  <c r="Y134"/>
  <c r="AA134" s="1"/>
  <c r="X134"/>
  <c r="AC133"/>
  <c r="AE133" s="1"/>
  <c r="I250"/>
  <c r="L250" s="1"/>
  <c r="G251"/>
  <c r="M250"/>
  <c r="N249"/>
  <c r="H251"/>
  <c r="J251"/>
  <c r="BB152" i="17"/>
  <c r="BD152" s="1"/>
  <c r="BA153"/>
  <c r="AX152"/>
  <c r="AY152" s="1"/>
  <c r="AV153" s="1"/>
  <c r="AW153"/>
  <c r="AS253"/>
  <c r="AU253" s="1"/>
  <c r="AT253" s="1"/>
  <c r="AJ136"/>
  <c r="AL136" s="1"/>
  <c r="AQ136" s="1"/>
  <c r="AI137"/>
  <c r="AH137" s="1"/>
  <c r="AG138" s="1"/>
  <c r="X131"/>
  <c r="T132"/>
  <c r="AB131"/>
  <c r="P132"/>
  <c r="Q131"/>
  <c r="L132"/>
  <c r="H132"/>
  <c r="F283"/>
  <c r="C253" i="14"/>
  <c r="B253" i="4"/>
  <c r="N252"/>
  <c r="Q252"/>
  <c r="P252"/>
  <c r="H252"/>
  <c r="J252"/>
  <c r="R252"/>
  <c r="I252"/>
  <c r="O252"/>
  <c r="A254" i="1"/>
  <c r="AN265" i="25" l="1"/>
  <c r="AS265" s="1"/>
  <c r="AO265"/>
  <c r="Y265" i="30"/>
  <c r="AO267" i="27"/>
  <c r="AT267" s="1"/>
  <c r="AP267"/>
  <c r="W266" i="30"/>
  <c r="X266" s="1"/>
  <c r="V267"/>
  <c r="AN277" i="26"/>
  <c r="AS277" s="1"/>
  <c r="AO277"/>
  <c r="M268" i="30"/>
  <c r="N267"/>
  <c r="O267" s="1"/>
  <c r="V490"/>
  <c r="AF433" i="27"/>
  <c r="AG433"/>
  <c r="G253" i="4"/>
  <c r="F253"/>
  <c r="AT150" i="9"/>
  <c r="AV150" s="1"/>
  <c r="AQ151"/>
  <c r="AR263" i="26"/>
  <c r="AT263" s="1"/>
  <c r="S271"/>
  <c r="AR241" i="25"/>
  <c r="AT241" s="1"/>
  <c r="M162" i="20"/>
  <c r="M163" s="1"/>
  <c r="AC204" i="27"/>
  <c r="X205" s="1"/>
  <c r="W206" s="1"/>
  <c r="AB205"/>
  <c r="AU264"/>
  <c r="AS273"/>
  <c r="S169" i="20"/>
  <c r="U169" s="1"/>
  <c r="E253" i="4"/>
  <c r="D253"/>
  <c r="M253"/>
  <c r="K253"/>
  <c r="L253"/>
  <c r="AH169" i="26"/>
  <c r="AE267"/>
  <c r="AF267"/>
  <c r="AG264" i="27"/>
  <c r="AF264"/>
  <c r="L271" i="26"/>
  <c r="AK163" i="25"/>
  <c r="AL163" s="1"/>
  <c r="AM155" i="27"/>
  <c r="AI156"/>
  <c r="AH156"/>
  <c r="AJ156" s="1"/>
  <c r="AK157" s="1"/>
  <c r="AG164" i="25"/>
  <c r="AI164" s="1"/>
  <c r="AJ165" s="1"/>
  <c r="AE167" i="24"/>
  <c r="AB167"/>
  <c r="Z168" s="1"/>
  <c r="AL168" i="26"/>
  <c r="AK169"/>
  <c r="S170" i="24"/>
  <c r="I165"/>
  <c r="J164"/>
  <c r="T169"/>
  <c r="U170" s="1"/>
  <c r="P170"/>
  <c r="R170" s="1"/>
  <c r="Q171" s="1"/>
  <c r="J165"/>
  <c r="F166"/>
  <c r="H166" s="1"/>
  <c r="I166"/>
  <c r="U251" i="16"/>
  <c r="Q251"/>
  <c r="T251" s="1"/>
  <c r="V250"/>
  <c r="O252"/>
  <c r="P252"/>
  <c r="R252"/>
  <c r="E253"/>
  <c r="D253"/>
  <c r="T271" i="27"/>
  <c r="U270"/>
  <c r="M271"/>
  <c r="S271"/>
  <c r="K272"/>
  <c r="L273" s="1"/>
  <c r="O272"/>
  <c r="T272" s="1"/>
  <c r="N273" i="26"/>
  <c r="J272"/>
  <c r="R271"/>
  <c r="T271" s="1"/>
  <c r="P272" i="25"/>
  <c r="O273" s="1"/>
  <c r="R271"/>
  <c r="N272"/>
  <c r="S272" s="1"/>
  <c r="AE263"/>
  <c r="H272"/>
  <c r="J272" s="1"/>
  <c r="K273" s="1"/>
  <c r="T270"/>
  <c r="L271"/>
  <c r="I287"/>
  <c r="AO163" i="24"/>
  <c r="AL163"/>
  <c r="AJ164" s="1"/>
  <c r="M228" i="23"/>
  <c r="P171" i="20"/>
  <c r="R170"/>
  <c r="S170" s="1"/>
  <c r="O171"/>
  <c r="T170"/>
  <c r="G230" i="23"/>
  <c r="L229"/>
  <c r="F230"/>
  <c r="P230"/>
  <c r="I229"/>
  <c r="I230" s="1"/>
  <c r="V141"/>
  <c r="R141"/>
  <c r="S141"/>
  <c r="T141" s="1"/>
  <c r="AC138" i="20"/>
  <c r="Y138"/>
  <c r="AB138" s="1"/>
  <c r="M142" i="14"/>
  <c r="P141"/>
  <c r="R141" s="1"/>
  <c r="R131" i="17"/>
  <c r="G165" i="20"/>
  <c r="I164"/>
  <c r="AF133" i="16"/>
  <c r="AK132"/>
  <c r="AM132" s="1"/>
  <c r="AG133"/>
  <c r="Z134"/>
  <c r="AD134"/>
  <c r="G252"/>
  <c r="N250"/>
  <c r="H252"/>
  <c r="M251"/>
  <c r="I251"/>
  <c r="L251" s="1"/>
  <c r="J252"/>
  <c r="AN137" i="17"/>
  <c r="BC152"/>
  <c r="AZ153" s="1"/>
  <c r="BB153" s="1"/>
  <c r="BD153" s="1"/>
  <c r="AX153"/>
  <c r="AY153" s="1"/>
  <c r="AV154" s="1"/>
  <c r="AW155" s="1"/>
  <c r="AW154"/>
  <c r="AS254"/>
  <c r="AP136"/>
  <c r="AR136" s="1"/>
  <c r="AM136"/>
  <c r="AO137"/>
  <c r="AK137"/>
  <c r="J132"/>
  <c r="K132" s="1"/>
  <c r="M132" s="1"/>
  <c r="N132" s="1"/>
  <c r="V132"/>
  <c r="S131"/>
  <c r="AC132"/>
  <c r="AD131"/>
  <c r="AF131" s="1"/>
  <c r="Y132"/>
  <c r="Z131"/>
  <c r="U132"/>
  <c r="W132" s="1"/>
  <c r="I132"/>
  <c r="G133"/>
  <c r="F284"/>
  <c r="C254" i="14"/>
  <c r="P253" i="4"/>
  <c r="Q253"/>
  <c r="J253"/>
  <c r="R253"/>
  <c r="N253"/>
  <c r="O253"/>
  <c r="I253"/>
  <c r="H253"/>
  <c r="B254"/>
  <c r="A255" i="1"/>
  <c r="N268" i="30" l="1"/>
  <c r="O268" s="1"/>
  <c r="M269"/>
  <c r="Y266"/>
  <c r="AN278" i="26"/>
  <c r="AS278" s="1"/>
  <c r="AO278"/>
  <c r="W267" i="30"/>
  <c r="X267" s="1"/>
  <c r="V268"/>
  <c r="AO268" i="27"/>
  <c r="AT268" s="1"/>
  <c r="AP268"/>
  <c r="P267" i="30"/>
  <c r="P268" s="1"/>
  <c r="AO266" i="25"/>
  <c r="AN266"/>
  <c r="AS266" s="1"/>
  <c r="AF434" i="27"/>
  <c r="AG434"/>
  <c r="W490" i="30"/>
  <c r="G254" i="4"/>
  <c r="F254"/>
  <c r="AU151" i="9"/>
  <c r="AS151"/>
  <c r="AR151"/>
  <c r="AR264" i="26"/>
  <c r="AT264" s="1"/>
  <c r="AR242" i="25"/>
  <c r="AD204" i="27"/>
  <c r="Z205"/>
  <c r="Y205"/>
  <c r="AA205" s="1"/>
  <c r="AB206" s="1"/>
  <c r="AU265"/>
  <c r="AS274"/>
  <c r="E254" i="4"/>
  <c r="D254"/>
  <c r="L254"/>
  <c r="M254"/>
  <c r="K254"/>
  <c r="AF265" i="27"/>
  <c r="AG265"/>
  <c r="AE268" i="26"/>
  <c r="AF268"/>
  <c r="AH164" i="25"/>
  <c r="AL156" i="27"/>
  <c r="AK164" i="25"/>
  <c r="S171" i="24"/>
  <c r="AD167"/>
  <c r="AF167" s="1"/>
  <c r="AA168"/>
  <c r="AB168" s="1"/>
  <c r="AA169" s="1"/>
  <c r="AG170" i="26"/>
  <c r="AI170" s="1"/>
  <c r="AH170"/>
  <c r="AL169"/>
  <c r="K165" i="24"/>
  <c r="L164"/>
  <c r="V169"/>
  <c r="Q252" i="16"/>
  <c r="T252" s="1"/>
  <c r="P171" i="24"/>
  <c r="R171" s="1"/>
  <c r="P172" s="1"/>
  <c r="K166"/>
  <c r="T170"/>
  <c r="G167"/>
  <c r="F167"/>
  <c r="J166"/>
  <c r="U171"/>
  <c r="O253" i="16"/>
  <c r="V251"/>
  <c r="P253"/>
  <c r="R253"/>
  <c r="E254"/>
  <c r="D254"/>
  <c r="M272" i="27"/>
  <c r="U271"/>
  <c r="O273"/>
  <c r="K273"/>
  <c r="L274" s="1"/>
  <c r="S272"/>
  <c r="N274" i="26"/>
  <c r="S274" s="1"/>
  <c r="R272"/>
  <c r="T272" s="1"/>
  <c r="J273"/>
  <c r="L272"/>
  <c r="P273" i="25"/>
  <c r="O274" s="1"/>
  <c r="R272"/>
  <c r="N273"/>
  <c r="S273" s="1"/>
  <c r="AE264"/>
  <c r="H273"/>
  <c r="J273" s="1"/>
  <c r="T271"/>
  <c r="L272"/>
  <c r="K274"/>
  <c r="I288"/>
  <c r="AK164" i="24"/>
  <c r="AM164" s="1"/>
  <c r="AN163"/>
  <c r="AP163" s="1"/>
  <c r="U170" i="20"/>
  <c r="Q171"/>
  <c r="R171" s="1"/>
  <c r="S171" s="1"/>
  <c r="O172"/>
  <c r="T171"/>
  <c r="H230" i="23"/>
  <c r="G231" s="1"/>
  <c r="I231" s="1"/>
  <c r="U141"/>
  <c r="W141" s="1"/>
  <c r="Q142"/>
  <c r="P231"/>
  <c r="F231"/>
  <c r="J229"/>
  <c r="K229" s="1"/>
  <c r="M229" s="1"/>
  <c r="X139" i="20"/>
  <c r="Z139" s="1"/>
  <c r="AA139" s="1"/>
  <c r="AD138"/>
  <c r="S142" i="14"/>
  <c r="T141"/>
  <c r="O142"/>
  <c r="M143" s="1"/>
  <c r="N142"/>
  <c r="Q142"/>
  <c r="L164" i="20"/>
  <c r="H165"/>
  <c r="W166" s="1"/>
  <c r="J164"/>
  <c r="K164" s="1"/>
  <c r="AI133" i="16"/>
  <c r="AH133"/>
  <c r="AL133"/>
  <c r="Y135"/>
  <c r="AA135" s="1"/>
  <c r="X135"/>
  <c r="AC134"/>
  <c r="AE134" s="1"/>
  <c r="U252"/>
  <c r="G253"/>
  <c r="I252"/>
  <c r="L252" s="1"/>
  <c r="M252"/>
  <c r="N251"/>
  <c r="H253"/>
  <c r="J253"/>
  <c r="O132" i="17"/>
  <c r="Q132" s="1"/>
  <c r="S132" s="1"/>
  <c r="BA154"/>
  <c r="BC153"/>
  <c r="AZ154" s="1"/>
  <c r="BA155" s="1"/>
  <c r="AX154"/>
  <c r="AY154" s="1"/>
  <c r="AU254"/>
  <c r="AT254" s="1"/>
  <c r="AS255" s="1"/>
  <c r="AJ137"/>
  <c r="AL137" s="1"/>
  <c r="AI138"/>
  <c r="AH138" s="1"/>
  <c r="AG139" s="1"/>
  <c r="AA131"/>
  <c r="AE131"/>
  <c r="AB132" s="1"/>
  <c r="AD132" s="1"/>
  <c r="AF132" s="1"/>
  <c r="R132"/>
  <c r="T133"/>
  <c r="H133"/>
  <c r="L133"/>
  <c r="F285"/>
  <c r="C255" i="14"/>
  <c r="R254" i="4"/>
  <c r="P254"/>
  <c r="H254"/>
  <c r="I254"/>
  <c r="O254"/>
  <c r="Q254"/>
  <c r="N254"/>
  <c r="J254"/>
  <c r="B255"/>
  <c r="A256" i="1"/>
  <c r="AO267" i="25" l="1"/>
  <c r="AN267"/>
  <c r="AS267" s="1"/>
  <c r="AO269" i="27"/>
  <c r="AT269" s="1"/>
  <c r="AP269"/>
  <c r="V269" i="30"/>
  <c r="W268"/>
  <c r="X268" s="1"/>
  <c r="AN279" i="26"/>
  <c r="AS279" s="1"/>
  <c r="AO279"/>
  <c r="N269" i="30"/>
  <c r="O269" s="1"/>
  <c r="M270"/>
  <c r="P269"/>
  <c r="Y267"/>
  <c r="Y268" s="1"/>
  <c r="AF435" i="27"/>
  <c r="AG435"/>
  <c r="V492" i="30"/>
  <c r="G255" i="4"/>
  <c r="F255"/>
  <c r="AT242" i="25"/>
  <c r="AS243"/>
  <c r="AT151" i="9"/>
  <c r="AV151" s="1"/>
  <c r="AQ152"/>
  <c r="AC205" i="27"/>
  <c r="AD205" s="1"/>
  <c r="AR265" i="26"/>
  <c r="AT265" s="1"/>
  <c r="S273"/>
  <c r="AR243" i="25"/>
  <c r="AS244" s="1"/>
  <c r="Y206" i="27"/>
  <c r="AA206" s="1"/>
  <c r="AC206" s="1"/>
  <c r="AU266"/>
  <c r="AS275"/>
  <c r="E255" i="4"/>
  <c r="D255"/>
  <c r="M255"/>
  <c r="K255"/>
  <c r="L255"/>
  <c r="AF269" i="26"/>
  <c r="AE269"/>
  <c r="AG266" i="27"/>
  <c r="AF266"/>
  <c r="AH165" i="25"/>
  <c r="AL164"/>
  <c r="AH157" i="27"/>
  <c r="AJ157" s="1"/>
  <c r="AK158" s="1"/>
  <c r="AI157"/>
  <c r="AL157"/>
  <c r="AM156"/>
  <c r="AG165" i="25"/>
  <c r="AI165" s="1"/>
  <c r="AJ166" s="1"/>
  <c r="AE168" i="24"/>
  <c r="Z169"/>
  <c r="AB169" s="1"/>
  <c r="AA170" s="1"/>
  <c r="AC168"/>
  <c r="AC169" s="1"/>
  <c r="AK170" i="26"/>
  <c r="AH171" s="1"/>
  <c r="AJ171"/>
  <c r="AG171"/>
  <c r="AI171" s="1"/>
  <c r="L165" i="24"/>
  <c r="L166" s="1"/>
  <c r="U253" i="16"/>
  <c r="V170" i="24"/>
  <c r="Q253" i="16"/>
  <c r="T253" s="1"/>
  <c r="H167" i="24"/>
  <c r="K167"/>
  <c r="I167"/>
  <c r="R254" i="16"/>
  <c r="Q172" i="24"/>
  <c r="S172" s="1"/>
  <c r="T171"/>
  <c r="V252" i="16"/>
  <c r="P254"/>
  <c r="O254"/>
  <c r="E255"/>
  <c r="D255"/>
  <c r="T273" i="27"/>
  <c r="U272"/>
  <c r="M273"/>
  <c r="S273"/>
  <c r="K274"/>
  <c r="L275" s="1"/>
  <c r="O274"/>
  <c r="T274" s="1"/>
  <c r="M274"/>
  <c r="L273" i="26"/>
  <c r="J274"/>
  <c r="K275" s="1"/>
  <c r="R273"/>
  <c r="N275"/>
  <c r="S275" s="1"/>
  <c r="P274" i="25"/>
  <c r="O275" s="1"/>
  <c r="R273"/>
  <c r="N274"/>
  <c r="S274" s="1"/>
  <c r="AE265"/>
  <c r="H274"/>
  <c r="J274" s="1"/>
  <c r="K275" s="1"/>
  <c r="T272"/>
  <c r="L273"/>
  <c r="I289"/>
  <c r="AL164" i="24"/>
  <c r="AO164"/>
  <c r="P172" i="20"/>
  <c r="T172" s="1"/>
  <c r="U171"/>
  <c r="L230" i="23"/>
  <c r="J230"/>
  <c r="K230" s="1"/>
  <c r="L231" s="1"/>
  <c r="P232"/>
  <c r="F232"/>
  <c r="V142"/>
  <c r="R142"/>
  <c r="S142"/>
  <c r="T142" s="1"/>
  <c r="H231"/>
  <c r="Y139" i="20"/>
  <c r="AB139" s="1"/>
  <c r="AC139"/>
  <c r="P142" i="14"/>
  <c r="O143" s="1"/>
  <c r="N143"/>
  <c r="M164" i="20"/>
  <c r="G166"/>
  <c r="I165"/>
  <c r="J165" s="1"/>
  <c r="K165" s="1"/>
  <c r="AG134" i="16"/>
  <c r="AF134"/>
  <c r="AK133"/>
  <c r="AM133" s="1"/>
  <c r="Z135"/>
  <c r="AD135"/>
  <c r="G254"/>
  <c r="I253"/>
  <c r="L253" s="1"/>
  <c r="M253"/>
  <c r="H254"/>
  <c r="N252"/>
  <c r="J254"/>
  <c r="P133" i="17"/>
  <c r="BB154"/>
  <c r="BD154" s="1"/>
  <c r="BC154"/>
  <c r="AZ155" s="1"/>
  <c r="AU255"/>
  <c r="AT255" s="1"/>
  <c r="AS256" s="1"/>
  <c r="AV155"/>
  <c r="AP137"/>
  <c r="AR137" s="1"/>
  <c r="AQ137"/>
  <c r="AN138" s="1"/>
  <c r="AM137"/>
  <c r="AO138"/>
  <c r="AK138"/>
  <c r="X132"/>
  <c r="Z132" s="1"/>
  <c r="AA132" s="1"/>
  <c r="J133"/>
  <c r="K133" s="1"/>
  <c r="M133" s="1"/>
  <c r="R133" s="1"/>
  <c r="V133"/>
  <c r="U133"/>
  <c r="W133" s="1"/>
  <c r="AC133"/>
  <c r="I133"/>
  <c r="G134"/>
  <c r="F286"/>
  <c r="C256" i="14"/>
  <c r="P255" i="4"/>
  <c r="I255"/>
  <c r="O255"/>
  <c r="H255"/>
  <c r="R255"/>
  <c r="N255"/>
  <c r="Q255"/>
  <c r="J255"/>
  <c r="B256"/>
  <c r="A257" i="1"/>
  <c r="W269" i="30" l="1"/>
  <c r="X269" s="1"/>
  <c r="V270"/>
  <c r="AO268" i="25"/>
  <c r="AN268"/>
  <c r="Y269" i="30"/>
  <c r="N270"/>
  <c r="O270" s="1"/>
  <c r="M271"/>
  <c r="AN280" i="26"/>
  <c r="AS280" s="1"/>
  <c r="AO280"/>
  <c r="AO270" i="27"/>
  <c r="AT270" s="1"/>
  <c r="AP270"/>
  <c r="W492" i="30"/>
  <c r="X492" s="1"/>
  <c r="V493"/>
  <c r="AF436" i="27"/>
  <c r="AG436"/>
  <c r="Z206"/>
  <c r="Y207" s="1"/>
  <c r="AA207" s="1"/>
  <c r="G256" i="4"/>
  <c r="F256"/>
  <c r="AU152" i="9"/>
  <c r="AS152"/>
  <c r="AR152"/>
  <c r="X206" i="27"/>
  <c r="W207" s="1"/>
  <c r="AB207" s="1"/>
  <c r="AR266" i="26"/>
  <c r="AT266" s="1"/>
  <c r="AT243" i="25"/>
  <c r="Z207" i="27"/>
  <c r="AD206"/>
  <c r="AU267"/>
  <c r="AS276"/>
  <c r="E256" i="4"/>
  <c r="D256"/>
  <c r="L256"/>
  <c r="M256"/>
  <c r="K256"/>
  <c r="AF267" i="27"/>
  <c r="AG267"/>
  <c r="AF270" i="26"/>
  <c r="AE270"/>
  <c r="AK165" i="25"/>
  <c r="AG166" s="1"/>
  <c r="AI166" s="1"/>
  <c r="AJ167" s="1"/>
  <c r="AD168" i="24"/>
  <c r="AE169" s="1"/>
  <c r="AI158" i="27"/>
  <c r="AM157"/>
  <c r="AH158"/>
  <c r="AJ158" s="1"/>
  <c r="AK159" s="1"/>
  <c r="O255" i="16"/>
  <c r="AD169" i="24"/>
  <c r="AE170" s="1"/>
  <c r="Z170"/>
  <c r="AB170" s="1"/>
  <c r="AA171" s="1"/>
  <c r="AL170" i="26"/>
  <c r="AJ172"/>
  <c r="AK171"/>
  <c r="AC170" i="24"/>
  <c r="V171"/>
  <c r="J167"/>
  <c r="L167" s="1"/>
  <c r="G168"/>
  <c r="F168"/>
  <c r="P255" i="16"/>
  <c r="R172" i="24"/>
  <c r="T172" s="1"/>
  <c r="U172"/>
  <c r="V253" i="16"/>
  <c r="U254"/>
  <c r="R255"/>
  <c r="Q254"/>
  <c r="T254" s="1"/>
  <c r="E256"/>
  <c r="O256" s="1"/>
  <c r="D256"/>
  <c r="U273" i="27"/>
  <c r="O275"/>
  <c r="K275"/>
  <c r="L276" s="1"/>
  <c r="S274"/>
  <c r="L274" i="26"/>
  <c r="T273"/>
  <c r="N276"/>
  <c r="S276" s="1"/>
  <c r="R274"/>
  <c r="J275"/>
  <c r="AE248" i="25"/>
  <c r="P275"/>
  <c r="O276" s="1"/>
  <c r="R274"/>
  <c r="N275"/>
  <c r="AE266"/>
  <c r="H275"/>
  <c r="J275" s="1"/>
  <c r="T273"/>
  <c r="L274"/>
  <c r="I290"/>
  <c r="AK165" i="24"/>
  <c r="AN164"/>
  <c r="AP164" s="1"/>
  <c r="AJ165"/>
  <c r="Q172" i="20"/>
  <c r="O173"/>
  <c r="M230" i="23"/>
  <c r="G232"/>
  <c r="J231"/>
  <c r="K231" s="1"/>
  <c r="U142"/>
  <c r="W142" s="1"/>
  <c r="Q143"/>
  <c r="X140" i="20"/>
  <c r="Z140" s="1"/>
  <c r="AA140" s="1"/>
  <c r="AD139"/>
  <c r="Q143" i="14"/>
  <c r="M144"/>
  <c r="R142"/>
  <c r="P143"/>
  <c r="R143" s="1"/>
  <c r="L165" i="20"/>
  <c r="M165" s="1"/>
  <c r="H166"/>
  <c r="W167" s="1"/>
  <c r="AI134" i="16"/>
  <c r="AL134"/>
  <c r="AH134"/>
  <c r="Y136"/>
  <c r="AA136" s="1"/>
  <c r="X136"/>
  <c r="AC135"/>
  <c r="AE135" s="1"/>
  <c r="M254"/>
  <c r="G255"/>
  <c r="I254"/>
  <c r="L254" s="1"/>
  <c r="N253"/>
  <c r="J255"/>
  <c r="H255"/>
  <c r="O133" i="17"/>
  <c r="Q133" s="1"/>
  <c r="S133" s="1"/>
  <c r="AX155"/>
  <c r="AY155" s="1"/>
  <c r="AV156" s="1"/>
  <c r="AW157" s="1"/>
  <c r="AW156"/>
  <c r="BB155"/>
  <c r="BD155" s="1"/>
  <c r="BA156"/>
  <c r="Y133"/>
  <c r="AU256"/>
  <c r="AT256" s="1"/>
  <c r="AS257" s="1"/>
  <c r="AJ138"/>
  <c r="AL138" s="1"/>
  <c r="AM138" s="1"/>
  <c r="AE132"/>
  <c r="AB133" s="1"/>
  <c r="AD133" s="1"/>
  <c r="AF133" s="1"/>
  <c r="AI139"/>
  <c r="AH139" s="1"/>
  <c r="AG140" s="1"/>
  <c r="T134"/>
  <c r="X133"/>
  <c r="N133"/>
  <c r="H134"/>
  <c r="L134"/>
  <c r="F287"/>
  <c r="C257" i="14"/>
  <c r="Q256" i="4"/>
  <c r="N256"/>
  <c r="I256"/>
  <c r="O256"/>
  <c r="P256"/>
  <c r="H256"/>
  <c r="J256"/>
  <c r="R256"/>
  <c r="B257"/>
  <c r="A258" i="1"/>
  <c r="AN269" i="25" l="1"/>
  <c r="AO269"/>
  <c r="AO271" i="27"/>
  <c r="AT271" s="1"/>
  <c r="AP271"/>
  <c r="AN281" i="26"/>
  <c r="AS281" s="1"/>
  <c r="AO281"/>
  <c r="N271" i="30"/>
  <c r="O271" s="1"/>
  <c r="M272"/>
  <c r="R272" s="1"/>
  <c r="X271" s="1"/>
  <c r="V271"/>
  <c r="W270"/>
  <c r="X270" s="1"/>
  <c r="P270"/>
  <c r="AG437" i="27"/>
  <c r="AF437"/>
  <c r="W493" i="30"/>
  <c r="X493" s="1"/>
  <c r="V494"/>
  <c r="X207" i="27"/>
  <c r="W208" s="1"/>
  <c r="AB208" s="1"/>
  <c r="G257" i="4"/>
  <c r="F257"/>
  <c r="AT152" i="9"/>
  <c r="AV152" s="1"/>
  <c r="AQ153"/>
  <c r="AC207" i="27"/>
  <c r="AD207" s="1"/>
  <c r="AR267" i="26"/>
  <c r="AS268" s="1"/>
  <c r="AR244" i="25"/>
  <c r="AT244" s="1"/>
  <c r="S275"/>
  <c r="Z208" i="27"/>
  <c r="AU268"/>
  <c r="AS277"/>
  <c r="E257" i="4"/>
  <c r="D257"/>
  <c r="M257"/>
  <c r="K257"/>
  <c r="L257"/>
  <c r="AE271" i="26"/>
  <c r="AF271"/>
  <c r="AF268" i="27"/>
  <c r="AG268"/>
  <c r="AL165" i="25"/>
  <c r="AK166"/>
  <c r="AH166"/>
  <c r="AF168" i="24"/>
  <c r="AF169" s="1"/>
  <c r="AL158" i="27"/>
  <c r="Z171" i="24"/>
  <c r="AB171" s="1"/>
  <c r="AD170"/>
  <c r="AC171"/>
  <c r="AG172" i="26"/>
  <c r="AI172" s="1"/>
  <c r="AJ173" s="1"/>
  <c r="AH172"/>
  <c r="AL171"/>
  <c r="T275" i="27"/>
  <c r="AE171" i="24"/>
  <c r="K168"/>
  <c r="I168"/>
  <c r="H168"/>
  <c r="V254" i="16"/>
  <c r="U255"/>
  <c r="V172" i="24"/>
  <c r="Q173"/>
  <c r="P173"/>
  <c r="P256" i="16"/>
  <c r="Q255"/>
  <c r="T255" s="1"/>
  <c r="R256"/>
  <c r="E257"/>
  <c r="D257"/>
  <c r="U274" i="27"/>
  <c r="M275"/>
  <c r="S275"/>
  <c r="K276"/>
  <c r="L277" s="1"/>
  <c r="O276"/>
  <c r="T276" s="1"/>
  <c r="T274" i="26"/>
  <c r="L275"/>
  <c r="J276"/>
  <c r="K277" s="1"/>
  <c r="R275"/>
  <c r="N277"/>
  <c r="S277" s="1"/>
  <c r="P276" i="25"/>
  <c r="O277" s="1"/>
  <c r="R275"/>
  <c r="N276"/>
  <c r="S276" s="1"/>
  <c r="AE267"/>
  <c r="H276"/>
  <c r="J276" s="1"/>
  <c r="K277" s="1"/>
  <c r="K276"/>
  <c r="T274"/>
  <c r="L275"/>
  <c r="I291"/>
  <c r="AL165" i="24"/>
  <c r="AJ166" s="1"/>
  <c r="AO165"/>
  <c r="AM165"/>
  <c r="M231" i="23"/>
  <c r="P173" i="20"/>
  <c r="Q173" s="1"/>
  <c r="R172"/>
  <c r="V143" i="23"/>
  <c r="S143"/>
  <c r="T143" s="1"/>
  <c r="R143"/>
  <c r="L232"/>
  <c r="P233"/>
  <c r="F233"/>
  <c r="I232"/>
  <c r="H232"/>
  <c r="AC140" i="20"/>
  <c r="Y140"/>
  <c r="AB140" s="1"/>
  <c r="N144" i="14"/>
  <c r="Q144"/>
  <c r="S144"/>
  <c r="S143"/>
  <c r="T142"/>
  <c r="O144"/>
  <c r="M145" s="1"/>
  <c r="P134" i="17"/>
  <c r="G167" i="20"/>
  <c r="L166"/>
  <c r="I166"/>
  <c r="H167" s="1"/>
  <c r="W168" s="1"/>
  <c r="J256" i="16"/>
  <c r="AF135"/>
  <c r="AG135"/>
  <c r="AK134"/>
  <c r="AM134" s="1"/>
  <c r="Z136"/>
  <c r="AD136"/>
  <c r="G256"/>
  <c r="M255"/>
  <c r="N254"/>
  <c r="H256"/>
  <c r="I255"/>
  <c r="L255" s="1"/>
  <c r="AX156" i="17"/>
  <c r="AY156" s="1"/>
  <c r="BC155"/>
  <c r="AZ156" s="1"/>
  <c r="Z133"/>
  <c r="AE133" s="1"/>
  <c r="AU257"/>
  <c r="AT257" s="1"/>
  <c r="AS258" s="1"/>
  <c r="AJ139"/>
  <c r="AP138"/>
  <c r="AR138" s="1"/>
  <c r="AQ138"/>
  <c r="AN139" s="1"/>
  <c r="AO139"/>
  <c r="AK139"/>
  <c r="V134"/>
  <c r="AC134"/>
  <c r="U134"/>
  <c r="W134" s="1"/>
  <c r="Y134"/>
  <c r="J134"/>
  <c r="K134" s="1"/>
  <c r="M134" s="1"/>
  <c r="G135"/>
  <c r="I134"/>
  <c r="F288"/>
  <c r="C258" i="14"/>
  <c r="B258" i="4"/>
  <c r="R257"/>
  <c r="J257"/>
  <c r="N257"/>
  <c r="P257"/>
  <c r="Q257"/>
  <c r="O257"/>
  <c r="I257"/>
  <c r="H257"/>
  <c r="A259" i="1"/>
  <c r="Y270" i="30" l="1"/>
  <c r="AN270" i="25"/>
  <c r="AO270"/>
  <c r="P271" i="30"/>
  <c r="W271"/>
  <c r="V272"/>
  <c r="N272"/>
  <c r="O272" s="1"/>
  <c r="M273"/>
  <c r="AN282" i="26"/>
  <c r="AS282" s="1"/>
  <c r="AO282"/>
  <c r="AO272" i="27"/>
  <c r="AT272" s="1"/>
  <c r="AP272"/>
  <c r="W494" i="30"/>
  <c r="V495"/>
  <c r="AG438" i="27"/>
  <c r="AF438"/>
  <c r="Y208"/>
  <c r="AA208" s="1"/>
  <c r="AC208" s="1"/>
  <c r="G258" i="4"/>
  <c r="F258"/>
  <c r="AU153" i="9"/>
  <c r="AS153"/>
  <c r="AR153"/>
  <c r="X208" i="27"/>
  <c r="W209" s="1"/>
  <c r="AB209" s="1"/>
  <c r="AT267" i="26"/>
  <c r="AR245" i="25"/>
  <c r="Z209" i="27"/>
  <c r="AD208"/>
  <c r="Y209"/>
  <c r="AA209" s="1"/>
  <c r="X209"/>
  <c r="W210" s="1"/>
  <c r="AU269"/>
  <c r="AS278"/>
  <c r="S172" i="20"/>
  <c r="U172" s="1"/>
  <c r="E258" i="4"/>
  <c r="D258"/>
  <c r="L258"/>
  <c r="M258"/>
  <c r="K258"/>
  <c r="AG269" i="27"/>
  <c r="AF269"/>
  <c r="AF272" i="26"/>
  <c r="AE272"/>
  <c r="AL166" i="25"/>
  <c r="AH167"/>
  <c r="AG167"/>
  <c r="AI167" s="1"/>
  <c r="AJ168" s="1"/>
  <c r="AH159" i="27"/>
  <c r="AJ159" s="1"/>
  <c r="AK160" s="1"/>
  <c r="AI159"/>
  <c r="AM158"/>
  <c r="AF170" i="24"/>
  <c r="AD171"/>
  <c r="AK172" i="26"/>
  <c r="AH173" s="1"/>
  <c r="U256" i="16"/>
  <c r="AA172" i="24"/>
  <c r="AC172" s="1"/>
  <c r="Z172"/>
  <c r="G169"/>
  <c r="F169"/>
  <c r="J168"/>
  <c r="L168" s="1"/>
  <c r="V255" i="16"/>
  <c r="Q256"/>
  <c r="T256" s="1"/>
  <c r="R173" i="24"/>
  <c r="P174" s="1"/>
  <c r="U173"/>
  <c r="S173"/>
  <c r="P257" i="16"/>
  <c r="O257"/>
  <c r="R257"/>
  <c r="E258"/>
  <c r="D258"/>
  <c r="U275" i="27"/>
  <c r="M276"/>
  <c r="O277"/>
  <c r="K277"/>
  <c r="L278" s="1"/>
  <c r="S276"/>
  <c r="T275" i="26"/>
  <c r="L276"/>
  <c r="R276"/>
  <c r="J277"/>
  <c r="N278"/>
  <c r="S278" s="1"/>
  <c r="P277" i="25"/>
  <c r="O278" s="1"/>
  <c r="R276"/>
  <c r="N277"/>
  <c r="AE268"/>
  <c r="H277"/>
  <c r="J277" s="1"/>
  <c r="T275"/>
  <c r="L276"/>
  <c r="I292"/>
  <c r="AN165" i="24"/>
  <c r="AP165" s="1"/>
  <c r="AK166"/>
  <c r="R173" i="20"/>
  <c r="S173" s="1"/>
  <c r="P174"/>
  <c r="O174"/>
  <c r="U143" i="23"/>
  <c r="W143" s="1"/>
  <c r="Q144"/>
  <c r="G233"/>
  <c r="H233" s="1"/>
  <c r="J232"/>
  <c r="K232" s="1"/>
  <c r="M232" s="1"/>
  <c r="X141" i="20"/>
  <c r="Z141" s="1"/>
  <c r="AA141" s="1"/>
  <c r="AD140"/>
  <c r="T143" i="14"/>
  <c r="N145"/>
  <c r="P144"/>
  <c r="O145" s="1"/>
  <c r="M146" s="1"/>
  <c r="J166" i="20"/>
  <c r="K166" s="1"/>
  <c r="G168"/>
  <c r="I167"/>
  <c r="H257" i="16"/>
  <c r="AI135"/>
  <c r="AH135"/>
  <c r="AL135"/>
  <c r="Y137"/>
  <c r="AA137" s="1"/>
  <c r="X137"/>
  <c r="AC136"/>
  <c r="AE136" s="1"/>
  <c r="G257"/>
  <c r="I256"/>
  <c r="N255"/>
  <c r="J257"/>
  <c r="BB156" i="17"/>
  <c r="BD156" s="1"/>
  <c r="BA157"/>
  <c r="BC156"/>
  <c r="AZ157" s="1"/>
  <c r="AA133"/>
  <c r="X134" s="1"/>
  <c r="Z134" s="1"/>
  <c r="AE134" s="1"/>
  <c r="AU258"/>
  <c r="AT258" s="1"/>
  <c r="AS259" s="1"/>
  <c r="AU259" s="1"/>
  <c r="AT259" s="1"/>
  <c r="AV157"/>
  <c r="AL139"/>
  <c r="AM139" s="1"/>
  <c r="AI140"/>
  <c r="AH140" s="1"/>
  <c r="AG141" s="1"/>
  <c r="R134"/>
  <c r="O134"/>
  <c r="Q134" s="1"/>
  <c r="T135"/>
  <c r="AB134"/>
  <c r="AD134" s="1"/>
  <c r="N134"/>
  <c r="H135"/>
  <c r="L135"/>
  <c r="F289"/>
  <c r="C259" i="14"/>
  <c r="B259" i="4"/>
  <c r="R258"/>
  <c r="P258"/>
  <c r="H258"/>
  <c r="I258"/>
  <c r="O258"/>
  <c r="J258"/>
  <c r="Q258"/>
  <c r="N258"/>
  <c r="A260" i="1"/>
  <c r="AO271" i="25" l="1"/>
  <c r="AN271"/>
  <c r="Y271" i="30"/>
  <c r="AO273" i="27"/>
  <c r="AT273" s="1"/>
  <c r="AP273"/>
  <c r="AN283" i="26"/>
  <c r="AS283" s="1"/>
  <c r="AO283"/>
  <c r="M274" i="30"/>
  <c r="N273"/>
  <c r="O273" s="1"/>
  <c r="W272"/>
  <c r="X272" s="1"/>
  <c r="V273"/>
  <c r="P272"/>
  <c r="AF439" i="27"/>
  <c r="AG439"/>
  <c r="W495" i="30"/>
  <c r="X495" s="1"/>
  <c r="V496"/>
  <c r="T173" i="20"/>
  <c r="AB210" i="27"/>
  <c r="AT245" i="25"/>
  <c r="AS246"/>
  <c r="G259" i="4"/>
  <c r="F259"/>
  <c r="AT153" i="9"/>
  <c r="AV153" s="1"/>
  <c r="AQ154"/>
  <c r="AC209" i="27"/>
  <c r="X210" s="1"/>
  <c r="W211" s="1"/>
  <c r="AR268" i="26"/>
  <c r="AT268" s="1"/>
  <c r="AR269" s="1"/>
  <c r="S277" i="25"/>
  <c r="AR246"/>
  <c r="AD209" i="27"/>
  <c r="AU270"/>
  <c r="AS279"/>
  <c r="E259" i="4"/>
  <c r="D259"/>
  <c r="M259"/>
  <c r="K259"/>
  <c r="L259"/>
  <c r="AE273" i="26"/>
  <c r="AF273"/>
  <c r="AG270" i="27"/>
  <c r="AF270"/>
  <c r="AK167" i="25"/>
  <c r="AG168" s="1"/>
  <c r="AI168" s="1"/>
  <c r="AJ169" s="1"/>
  <c r="AL159" i="27"/>
  <c r="AF171" i="24"/>
  <c r="AG173" i="26"/>
  <c r="AI173" s="1"/>
  <c r="AJ174" s="1"/>
  <c r="AL172"/>
  <c r="U257" i="16"/>
  <c r="AE172" i="24"/>
  <c r="AB172"/>
  <c r="AA173" s="1"/>
  <c r="AC173" s="1"/>
  <c r="V256" i="16"/>
  <c r="Q257"/>
  <c r="T257" s="1"/>
  <c r="I169" i="24"/>
  <c r="K169"/>
  <c r="H169"/>
  <c r="Q174"/>
  <c r="S174" s="1"/>
  <c r="T173"/>
  <c r="V173" s="1"/>
  <c r="R258" i="16"/>
  <c r="O258"/>
  <c r="P258"/>
  <c r="T277" i="27"/>
  <c r="E259" i="16"/>
  <c r="D259"/>
  <c r="U276" i="27"/>
  <c r="M277"/>
  <c r="S277"/>
  <c r="K278"/>
  <c r="L279" s="1"/>
  <c r="O278"/>
  <c r="T278" s="1"/>
  <c r="T276" i="26"/>
  <c r="N279"/>
  <c r="S279" s="1"/>
  <c r="J278"/>
  <c r="K279" s="1"/>
  <c r="R277"/>
  <c r="L277"/>
  <c r="N278" i="25"/>
  <c r="S278" s="1"/>
  <c r="P278"/>
  <c r="O279" s="1"/>
  <c r="R277"/>
  <c r="AE269"/>
  <c r="H278"/>
  <c r="J278" s="1"/>
  <c r="K279" s="1"/>
  <c r="T276"/>
  <c r="L277"/>
  <c r="I293"/>
  <c r="AO166" i="24"/>
  <c r="T174" i="20"/>
  <c r="AL166" i="24"/>
  <c r="AJ167" s="1"/>
  <c r="AM166"/>
  <c r="O175" i="20"/>
  <c r="Q174"/>
  <c r="R174" s="1"/>
  <c r="S174" s="1"/>
  <c r="U173"/>
  <c r="G234" i="23"/>
  <c r="L233"/>
  <c r="P234"/>
  <c r="F234"/>
  <c r="V144"/>
  <c r="S144"/>
  <c r="T144" s="1"/>
  <c r="R144"/>
  <c r="I233"/>
  <c r="Y141" i="20"/>
  <c r="AB141" s="1"/>
  <c r="AC141"/>
  <c r="Q145" i="14"/>
  <c r="N146"/>
  <c r="R144"/>
  <c r="P145"/>
  <c r="H168" i="20"/>
  <c r="W169" s="1"/>
  <c r="J167"/>
  <c r="K167" s="1"/>
  <c r="AG136" i="16"/>
  <c r="AK135"/>
  <c r="AM135" s="1"/>
  <c r="AF136"/>
  <c r="Z137"/>
  <c r="AD137"/>
  <c r="G258"/>
  <c r="I257"/>
  <c r="L257" s="1"/>
  <c r="L256"/>
  <c r="M257" s="1"/>
  <c r="M256"/>
  <c r="J258"/>
  <c r="H258"/>
  <c r="P135" i="17"/>
  <c r="BB157"/>
  <c r="BD157" s="1"/>
  <c r="BA158"/>
  <c r="AX157"/>
  <c r="BC157" s="1"/>
  <c r="AZ158" s="1"/>
  <c r="BA159" s="1"/>
  <c r="AW158"/>
  <c r="AS260"/>
  <c r="AU260" s="1"/>
  <c r="AT260" s="1"/>
  <c r="S134"/>
  <c r="AJ140"/>
  <c r="AP139"/>
  <c r="AR139" s="1"/>
  <c r="AQ139"/>
  <c r="AN140" s="1"/>
  <c r="AO140"/>
  <c r="AK140"/>
  <c r="AA134"/>
  <c r="AC135"/>
  <c r="U135"/>
  <c r="W135" s="1"/>
  <c r="Y135"/>
  <c r="J135"/>
  <c r="K135" s="1"/>
  <c r="M135" s="1"/>
  <c r="V135"/>
  <c r="AF134"/>
  <c r="G136"/>
  <c r="I135"/>
  <c r="F290"/>
  <c r="C260" i="14"/>
  <c r="B260" i="4"/>
  <c r="R259"/>
  <c r="N259"/>
  <c r="Q259"/>
  <c r="J259"/>
  <c r="P259"/>
  <c r="I259"/>
  <c r="O259"/>
  <c r="H259"/>
  <c r="A261" i="1"/>
  <c r="P273" i="30" l="1"/>
  <c r="U272"/>
  <c r="V274"/>
  <c r="W273"/>
  <c r="X273" s="1"/>
  <c r="AO284" i="26"/>
  <c r="AN284"/>
  <c r="AS284" s="1"/>
  <c r="AP274" i="27"/>
  <c r="AO274"/>
  <c r="AT274" s="1"/>
  <c r="M275" i="30"/>
  <c r="N274"/>
  <c r="O274" s="1"/>
  <c r="Y272"/>
  <c r="AO272" i="25"/>
  <c r="AN272"/>
  <c r="V497" i="30"/>
  <c r="W496"/>
  <c r="X496" s="1"/>
  <c r="AF440" i="27"/>
  <c r="AG440"/>
  <c r="Y210"/>
  <c r="AA210" s="1"/>
  <c r="AC210" s="1"/>
  <c r="G260" i="4"/>
  <c r="F260"/>
  <c r="AT246" i="25"/>
  <c r="AS247"/>
  <c r="AT269" i="26"/>
  <c r="AS270"/>
  <c r="AU154" i="9"/>
  <c r="AS154"/>
  <c r="AR154"/>
  <c r="Z210" i="27"/>
  <c r="X211" s="1"/>
  <c r="W212" s="1"/>
  <c r="AR270" i="26"/>
  <c r="AS271" s="1"/>
  <c r="AR247" i="25"/>
  <c r="AU271" i="27"/>
  <c r="AS280"/>
  <c r="E260" i="4"/>
  <c r="D260"/>
  <c r="L260"/>
  <c r="M260"/>
  <c r="K260"/>
  <c r="AD210" i="27"/>
  <c r="AG271"/>
  <c r="AF271"/>
  <c r="AF274" i="26"/>
  <c r="AE274"/>
  <c r="AL167" i="25"/>
  <c r="AK168"/>
  <c r="AH168"/>
  <c r="AM159" i="27"/>
  <c r="AH160"/>
  <c r="AJ160" s="1"/>
  <c r="AI160"/>
  <c r="AK173" i="26"/>
  <c r="AL173" s="1"/>
  <c r="Z173" i="24"/>
  <c r="AB173" s="1"/>
  <c r="AA174" s="1"/>
  <c r="AD172"/>
  <c r="AF172" s="1"/>
  <c r="Q258" i="16"/>
  <c r="T258" s="1"/>
  <c r="V257"/>
  <c r="P259"/>
  <c r="F170" i="24"/>
  <c r="G170"/>
  <c r="J169"/>
  <c r="L169" s="1"/>
  <c r="U174"/>
  <c r="R174"/>
  <c r="P175" s="1"/>
  <c r="U258" i="16"/>
  <c r="R259"/>
  <c r="O259"/>
  <c r="E260"/>
  <c r="D260"/>
  <c r="T277" i="26"/>
  <c r="U277" i="27"/>
  <c r="M278"/>
  <c r="O279"/>
  <c r="K279"/>
  <c r="L280" s="1"/>
  <c r="S278"/>
  <c r="L278" i="26"/>
  <c r="R278"/>
  <c r="J279"/>
  <c r="N280"/>
  <c r="S280" s="1"/>
  <c r="L279"/>
  <c r="P279" i="25"/>
  <c r="O280" s="1"/>
  <c r="R278"/>
  <c r="N279"/>
  <c r="AE270"/>
  <c r="H279"/>
  <c r="J279" s="1"/>
  <c r="T277"/>
  <c r="L278"/>
  <c r="I294"/>
  <c r="AN166" i="24"/>
  <c r="AP166" s="1"/>
  <c r="AK167"/>
  <c r="U174" i="20"/>
  <c r="P175"/>
  <c r="Q175" s="1"/>
  <c r="R175" s="1"/>
  <c r="S175" s="1"/>
  <c r="I234" i="23"/>
  <c r="U144"/>
  <c r="W144" s="1"/>
  <c r="Q145"/>
  <c r="F235"/>
  <c r="P235"/>
  <c r="H234"/>
  <c r="J233"/>
  <c r="K233" s="1"/>
  <c r="M233" s="1"/>
  <c r="X142" i="20"/>
  <c r="Z142" s="1"/>
  <c r="AA142" s="1"/>
  <c r="AD141"/>
  <c r="Q146" i="14"/>
  <c r="R145"/>
  <c r="O146"/>
  <c r="M147" s="1"/>
  <c r="S145"/>
  <c r="T144"/>
  <c r="O135" i="17"/>
  <c r="Q135" s="1"/>
  <c r="S135" s="1"/>
  <c r="M166" i="20"/>
  <c r="L167"/>
  <c r="L168"/>
  <c r="G169"/>
  <c r="I168"/>
  <c r="AI136" i="16"/>
  <c r="AL136"/>
  <c r="AH136"/>
  <c r="Y138"/>
  <c r="AA138" s="1"/>
  <c r="AC137"/>
  <c r="AE137" s="1"/>
  <c r="X138"/>
  <c r="G259"/>
  <c r="N256"/>
  <c r="N257" s="1"/>
  <c r="H259"/>
  <c r="M258"/>
  <c r="I258"/>
  <c r="L258" s="1"/>
  <c r="J259"/>
  <c r="AY157" i="17"/>
  <c r="AV158" s="1"/>
  <c r="BB158"/>
  <c r="BD158" s="1"/>
  <c r="AS261"/>
  <c r="AU261" s="1"/>
  <c r="AT261" s="1"/>
  <c r="AI141"/>
  <c r="AH141" s="1"/>
  <c r="AG142" s="1"/>
  <c r="AL140"/>
  <c r="AM140" s="1"/>
  <c r="N135"/>
  <c r="R135"/>
  <c r="T136"/>
  <c r="AB135"/>
  <c r="AD135" s="1"/>
  <c r="AF135" s="1"/>
  <c r="X135"/>
  <c r="Z135" s="1"/>
  <c r="AE135" s="1"/>
  <c r="L136"/>
  <c r="H136"/>
  <c r="F291"/>
  <c r="C261" i="14"/>
  <c r="N260" i="4"/>
  <c r="Q260"/>
  <c r="P260"/>
  <c r="H260"/>
  <c r="J260"/>
  <c r="R260"/>
  <c r="I260"/>
  <c r="O260"/>
  <c r="B261"/>
  <c r="A262" i="1"/>
  <c r="Z211" i="27" l="1"/>
  <c r="Y212" s="1"/>
  <c r="AA212" s="1"/>
  <c r="AC212" s="1"/>
  <c r="AB211"/>
  <c r="Y273" i="30"/>
  <c r="Y211" i="27"/>
  <c r="AA211" s="1"/>
  <c r="AC211" s="1"/>
  <c r="M276" i="30"/>
  <c r="N275"/>
  <c r="O275" s="1"/>
  <c r="AN273" i="25"/>
  <c r="AS273" s="1"/>
  <c r="AO273"/>
  <c r="P274" i="30"/>
  <c r="AO275" i="27"/>
  <c r="AT275" s="1"/>
  <c r="AP275"/>
  <c r="AN285" i="26"/>
  <c r="AS285" s="1"/>
  <c r="AO285"/>
  <c r="W274" i="30"/>
  <c r="X274" s="1"/>
  <c r="V275"/>
  <c r="AF441" i="27"/>
  <c r="AG441"/>
  <c r="W497" i="30"/>
  <c r="X497" s="1"/>
  <c r="V498"/>
  <c r="G261" i="4"/>
  <c r="F261"/>
  <c r="AT247" i="25"/>
  <c r="AS248"/>
  <c r="AT154" i="9"/>
  <c r="AV154" s="1"/>
  <c r="AQ155"/>
  <c r="AB212" i="27"/>
  <c r="AT270" i="26"/>
  <c r="AR248" i="25"/>
  <c r="AS249" s="1"/>
  <c r="S279"/>
  <c r="AU272" i="27"/>
  <c r="AS281"/>
  <c r="E261" i="4"/>
  <c r="D261"/>
  <c r="M261"/>
  <c r="K261"/>
  <c r="L261"/>
  <c r="AD211" i="27"/>
  <c r="Z212"/>
  <c r="AE275" i="26"/>
  <c r="AF275"/>
  <c r="AG272" i="27"/>
  <c r="AF272"/>
  <c r="AL168" i="25"/>
  <c r="AH169"/>
  <c r="AG169"/>
  <c r="AI169" s="1"/>
  <c r="AJ170" s="1"/>
  <c r="AL160" i="27"/>
  <c r="AI161" s="1"/>
  <c r="AK161"/>
  <c r="AH174" i="26"/>
  <c r="AG174"/>
  <c r="AI174" s="1"/>
  <c r="AJ175" s="1"/>
  <c r="AE173" i="24"/>
  <c r="Q259" i="16"/>
  <c r="T259" s="1"/>
  <c r="Z174" i="24"/>
  <c r="AB174" s="1"/>
  <c r="Z175" s="1"/>
  <c r="U259" i="16"/>
  <c r="AD173" i="24"/>
  <c r="V258" i="16"/>
  <c r="H170" i="24"/>
  <c r="F171" s="1"/>
  <c r="I170"/>
  <c r="K170"/>
  <c r="AC174"/>
  <c r="Q175"/>
  <c r="R175" s="1"/>
  <c r="T174"/>
  <c r="V174" s="1"/>
  <c r="P260" i="16"/>
  <c r="O260"/>
  <c r="R260"/>
  <c r="E261"/>
  <c r="D261"/>
  <c r="T278" i="26"/>
  <c r="U278" i="27"/>
  <c r="T279"/>
  <c r="M279"/>
  <c r="S279"/>
  <c r="K280"/>
  <c r="L281" s="1"/>
  <c r="O280"/>
  <c r="T280" s="1"/>
  <c r="J280" i="26"/>
  <c r="L280" s="1"/>
  <c r="R279"/>
  <c r="N281"/>
  <c r="P280" i="25"/>
  <c r="O281" s="1"/>
  <c r="R279"/>
  <c r="N280"/>
  <c r="S280" s="1"/>
  <c r="AE271"/>
  <c r="H280"/>
  <c r="J280" s="1"/>
  <c r="K281" s="1"/>
  <c r="K280"/>
  <c r="T278"/>
  <c r="L279"/>
  <c r="I295"/>
  <c r="AO167" i="24"/>
  <c r="AL167"/>
  <c r="AK168" s="1"/>
  <c r="AM167"/>
  <c r="T175" i="20"/>
  <c r="U175" s="1"/>
  <c r="O176"/>
  <c r="P176"/>
  <c r="T176" s="1"/>
  <c r="L234" i="23"/>
  <c r="J234"/>
  <c r="K234" s="1"/>
  <c r="G235"/>
  <c r="V145"/>
  <c r="R145"/>
  <c r="S145"/>
  <c r="T145" s="1"/>
  <c r="Y142" i="20"/>
  <c r="AB142" s="1"/>
  <c r="AC142"/>
  <c r="P146" i="14"/>
  <c r="R146" s="1"/>
  <c r="S147" s="1"/>
  <c r="T145"/>
  <c r="S146"/>
  <c r="N147"/>
  <c r="P136" i="17"/>
  <c r="M167" i="20"/>
  <c r="J168"/>
  <c r="K168" s="1"/>
  <c r="H169"/>
  <c r="W170" s="1"/>
  <c r="AK136" i="16"/>
  <c r="AM136" s="1"/>
  <c r="AF137"/>
  <c r="AG137"/>
  <c r="Z138"/>
  <c r="AD138"/>
  <c r="G260"/>
  <c r="I259"/>
  <c r="L259" s="1"/>
  <c r="N258"/>
  <c r="H260"/>
  <c r="J260"/>
  <c r="AX158" i="17"/>
  <c r="AY158" s="1"/>
  <c r="AV159" s="1"/>
  <c r="AW160" s="1"/>
  <c r="AW159"/>
  <c r="AS262"/>
  <c r="AQ140"/>
  <c r="AN141" s="1"/>
  <c r="AJ141"/>
  <c r="AP140"/>
  <c r="AR140" s="1"/>
  <c r="AO141"/>
  <c r="AK141"/>
  <c r="AA135"/>
  <c r="AC136"/>
  <c r="U136"/>
  <c r="W136" s="1"/>
  <c r="Y136"/>
  <c r="J136"/>
  <c r="O136" s="1"/>
  <c r="V136"/>
  <c r="G137"/>
  <c r="I136"/>
  <c r="F292"/>
  <c r="C262" i="14"/>
  <c r="B262" i="4"/>
  <c r="N261"/>
  <c r="Q261"/>
  <c r="R261"/>
  <c r="J261"/>
  <c r="P261"/>
  <c r="O261"/>
  <c r="I261"/>
  <c r="H261"/>
  <c r="A263" i="1"/>
  <c r="X212" i="27" l="1"/>
  <c r="W213" s="1"/>
  <c r="AB213" s="1"/>
  <c r="P275" i="30"/>
  <c r="V276"/>
  <c r="W275"/>
  <c r="X275" s="1"/>
  <c r="AO286" i="26"/>
  <c r="AN286"/>
  <c r="AS286" s="1"/>
  <c r="AO276" i="27"/>
  <c r="AT276" s="1"/>
  <c r="AP276"/>
  <c r="N276" i="30"/>
  <c r="O276" s="1"/>
  <c r="M277"/>
  <c r="AN274" i="25"/>
  <c r="AO274"/>
  <c r="Y274" i="30"/>
  <c r="Y275" s="1"/>
  <c r="AG442" i="27"/>
  <c r="AF442"/>
  <c r="V499" i="30"/>
  <c r="W498"/>
  <c r="X498" s="1"/>
  <c r="G262" i="4"/>
  <c r="F262"/>
  <c r="AU155" i="9"/>
  <c r="AS155"/>
  <c r="AR155"/>
  <c r="AR271" i="26"/>
  <c r="AT248" i="25"/>
  <c r="AU273" i="27"/>
  <c r="AS282"/>
  <c r="Y213"/>
  <c r="AA213" s="1"/>
  <c r="E262" i="4"/>
  <c r="D262"/>
  <c r="L262"/>
  <c r="M262"/>
  <c r="K262"/>
  <c r="Z213" i="27"/>
  <c r="AD212"/>
  <c r="AC213"/>
  <c r="AF273"/>
  <c r="AG273"/>
  <c r="AF276" i="26"/>
  <c r="AE276"/>
  <c r="AK169" i="25"/>
  <c r="AH170" s="1"/>
  <c r="Q260" i="16"/>
  <c r="AM160" i="27"/>
  <c r="AH161"/>
  <c r="AJ161" s="1"/>
  <c r="AK162" s="1"/>
  <c r="AL169" i="25"/>
  <c r="AK174" i="26"/>
  <c r="AL174" s="1"/>
  <c r="AF173" i="24"/>
  <c r="AH175" i="26"/>
  <c r="AE174" i="24"/>
  <c r="AD174"/>
  <c r="V259" i="16"/>
  <c r="AA175" i="24"/>
  <c r="AB175" s="1"/>
  <c r="G171"/>
  <c r="I171" s="1"/>
  <c r="J170"/>
  <c r="L170" s="1"/>
  <c r="U260" i="16"/>
  <c r="S175" i="24"/>
  <c r="T175" s="1"/>
  <c r="P176"/>
  <c r="Q176"/>
  <c r="U175"/>
  <c r="R261" i="16"/>
  <c r="O261"/>
  <c r="P261"/>
  <c r="T260"/>
  <c r="E262"/>
  <c r="D262"/>
  <c r="T279" i="26"/>
  <c r="M280" i="27"/>
  <c r="U279"/>
  <c r="O281"/>
  <c r="K281"/>
  <c r="L282" s="1"/>
  <c r="S280"/>
  <c r="R280" i="26"/>
  <c r="S281" s="1"/>
  <c r="J281"/>
  <c r="N282"/>
  <c r="S282" s="1"/>
  <c r="L281"/>
  <c r="P281" i="25"/>
  <c r="O282" s="1"/>
  <c r="R280"/>
  <c r="N281"/>
  <c r="S281" s="1"/>
  <c r="AE272"/>
  <c r="H281"/>
  <c r="J281" s="1"/>
  <c r="L280"/>
  <c r="T279"/>
  <c r="I296"/>
  <c r="AM168" i="24"/>
  <c r="AJ168"/>
  <c r="AL168" s="1"/>
  <c r="AJ169" s="1"/>
  <c r="AN167"/>
  <c r="AP167" s="1"/>
  <c r="Q176" i="20"/>
  <c r="R176" s="1"/>
  <c r="O177"/>
  <c r="M234" i="23"/>
  <c r="U145"/>
  <c r="W145" s="1"/>
  <c r="Q146"/>
  <c r="L235"/>
  <c r="P236"/>
  <c r="F236"/>
  <c r="I235"/>
  <c r="H235"/>
  <c r="AD142" i="20"/>
  <c r="X143"/>
  <c r="Z143" s="1"/>
  <c r="AA143" s="1"/>
  <c r="Q147" i="14"/>
  <c r="O147"/>
  <c r="P147" s="1"/>
  <c r="R147" s="1"/>
  <c r="T146"/>
  <c r="Q136" i="17"/>
  <c r="S136" s="1"/>
  <c r="M168" i="20"/>
  <c r="G170"/>
  <c r="I169"/>
  <c r="AI137" i="16"/>
  <c r="AL137"/>
  <c r="AH137"/>
  <c r="Y139"/>
  <c r="AA139" s="1"/>
  <c r="AC138"/>
  <c r="AE138" s="1"/>
  <c r="X139"/>
  <c r="G261"/>
  <c r="M260"/>
  <c r="I260"/>
  <c r="L260" s="1"/>
  <c r="M259"/>
  <c r="H261"/>
  <c r="J261"/>
  <c r="BC158" i="17"/>
  <c r="AZ159" s="1"/>
  <c r="BA160" s="1"/>
  <c r="AU262"/>
  <c r="AT262" s="1"/>
  <c r="AS263" s="1"/>
  <c r="AU263" s="1"/>
  <c r="AT263" s="1"/>
  <c r="AX159"/>
  <c r="AI142"/>
  <c r="AH142" s="1"/>
  <c r="AG143" s="1"/>
  <c r="AL141"/>
  <c r="K136"/>
  <c r="M136" s="1"/>
  <c r="N136" s="1"/>
  <c r="T137"/>
  <c r="AB136"/>
  <c r="AD136" s="1"/>
  <c r="AF136" s="1"/>
  <c r="X136"/>
  <c r="Z136" s="1"/>
  <c r="AA136" s="1"/>
  <c r="P137"/>
  <c r="H137"/>
  <c r="F293"/>
  <c r="C263" i="14"/>
  <c r="B263" i="4"/>
  <c r="R262"/>
  <c r="P262"/>
  <c r="H262"/>
  <c r="I262"/>
  <c r="O262"/>
  <c r="Q262"/>
  <c r="N262"/>
  <c r="J262"/>
  <c r="A264" i="1"/>
  <c r="X213" i="27" l="1"/>
  <c r="W214" s="1"/>
  <c r="AB214" s="1"/>
  <c r="AO277"/>
  <c r="AT277" s="1"/>
  <c r="AP277"/>
  <c r="AO275" i="25"/>
  <c r="AN275"/>
  <c r="M278" i="30"/>
  <c r="N277"/>
  <c r="O277" s="1"/>
  <c r="P276"/>
  <c r="AN287" i="26"/>
  <c r="AS287" s="1"/>
  <c r="AO287"/>
  <c r="V277" i="30"/>
  <c r="W276"/>
  <c r="X276" s="1"/>
  <c r="W499"/>
  <c r="V500"/>
  <c r="AF443" i="27"/>
  <c r="AG443"/>
  <c r="G263" i="4"/>
  <c r="F263"/>
  <c r="AT271" i="26"/>
  <c r="AS272"/>
  <c r="AT155" i="9"/>
  <c r="AV155" s="1"/>
  <c r="AQ156"/>
  <c r="AR272" i="26"/>
  <c r="T280"/>
  <c r="AR249" i="25"/>
  <c r="AT249" s="1"/>
  <c r="AU274" i="27"/>
  <c r="AS283"/>
  <c r="S176" i="20"/>
  <c r="U176" s="1"/>
  <c r="E263" i="4"/>
  <c r="D263"/>
  <c r="M263"/>
  <c r="K263"/>
  <c r="L263"/>
  <c r="Y214" i="27"/>
  <c r="AA214" s="1"/>
  <c r="Z214"/>
  <c r="AD213"/>
  <c r="AE277" i="26"/>
  <c r="AF277"/>
  <c r="AF274" i="27"/>
  <c r="AG274"/>
  <c r="AG170" i="25"/>
  <c r="AI170" s="1"/>
  <c r="AK170" s="1"/>
  <c r="AL161" i="27"/>
  <c r="AM161" s="1"/>
  <c r="AJ171" i="25"/>
  <c r="AG175" i="26"/>
  <c r="AI175" s="1"/>
  <c r="AJ176" s="1"/>
  <c r="AF174" i="24"/>
  <c r="AE175"/>
  <c r="S176"/>
  <c r="V260" i="16"/>
  <c r="AC175" i="24"/>
  <c r="AD175" s="1"/>
  <c r="H171"/>
  <c r="F172" s="1"/>
  <c r="K171"/>
  <c r="Z176"/>
  <c r="AA176"/>
  <c r="V175"/>
  <c r="U176"/>
  <c r="R176"/>
  <c r="P262" i="16"/>
  <c r="U261"/>
  <c r="R262"/>
  <c r="Q261"/>
  <c r="T261" s="1"/>
  <c r="O262"/>
  <c r="E263"/>
  <c r="D263"/>
  <c r="T281" i="27"/>
  <c r="U280"/>
  <c r="M281"/>
  <c r="S281"/>
  <c r="K282"/>
  <c r="L283" s="1"/>
  <c r="O282"/>
  <c r="T282" s="1"/>
  <c r="J282" i="26"/>
  <c r="R281"/>
  <c r="N283"/>
  <c r="S283" s="1"/>
  <c r="P282" i="25"/>
  <c r="O283" s="1"/>
  <c r="R281"/>
  <c r="N282"/>
  <c r="AE273"/>
  <c r="H282"/>
  <c r="J282" s="1"/>
  <c r="K283" s="1"/>
  <c r="K282"/>
  <c r="T280"/>
  <c r="L281"/>
  <c r="I297"/>
  <c r="AO168" i="24"/>
  <c r="AN168"/>
  <c r="AK169"/>
  <c r="P177" i="20"/>
  <c r="Q177" s="1"/>
  <c r="J235" i="23"/>
  <c r="K235" s="1"/>
  <c r="M235" s="1"/>
  <c r="G236"/>
  <c r="I236" s="1"/>
  <c r="S146"/>
  <c r="T146" s="1"/>
  <c r="V146"/>
  <c r="R146"/>
  <c r="Y143" i="20"/>
  <c r="AB143" s="1"/>
  <c r="AC143"/>
  <c r="M148" i="14"/>
  <c r="S148" s="1"/>
  <c r="T147"/>
  <c r="L137" i="17"/>
  <c r="L169" i="20"/>
  <c r="J169"/>
  <c r="K169" s="1"/>
  <c r="H170"/>
  <c r="W171" s="1"/>
  <c r="AG138" i="16"/>
  <c r="AF138"/>
  <c r="AK137"/>
  <c r="AM137" s="1"/>
  <c r="Z139"/>
  <c r="AD139"/>
  <c r="G262"/>
  <c r="N259"/>
  <c r="N260" s="1"/>
  <c r="M261"/>
  <c r="I261"/>
  <c r="L261" s="1"/>
  <c r="J262"/>
  <c r="H262"/>
  <c r="BB159" i="17"/>
  <c r="BD159" s="1"/>
  <c r="AS264"/>
  <c r="AY159"/>
  <c r="BC159"/>
  <c r="AP141"/>
  <c r="AR141" s="1"/>
  <c r="J137"/>
  <c r="K137" s="1"/>
  <c r="AM141"/>
  <c r="AQ141"/>
  <c r="AN142" s="1"/>
  <c r="AO142"/>
  <c r="AK142"/>
  <c r="R136"/>
  <c r="AE136"/>
  <c r="V137"/>
  <c r="AC137"/>
  <c r="U137"/>
  <c r="W137" s="1"/>
  <c r="Y137"/>
  <c r="G138"/>
  <c r="I137"/>
  <c r="F294"/>
  <c r="C264" i="14"/>
  <c r="B264" i="4"/>
  <c r="P263"/>
  <c r="I263"/>
  <c r="O263"/>
  <c r="H263"/>
  <c r="R263"/>
  <c r="N263"/>
  <c r="Q263"/>
  <c r="J263"/>
  <c r="A265" i="1"/>
  <c r="X214" i="27" l="1"/>
  <c r="W215" s="1"/>
  <c r="W277" i="30"/>
  <c r="X277" s="1"/>
  <c r="V278"/>
  <c r="AN288" i="26"/>
  <c r="AS288" s="1"/>
  <c r="AO288"/>
  <c r="P277" i="30"/>
  <c r="N278"/>
  <c r="O278" s="1"/>
  <c r="M279"/>
  <c r="AO276" i="25"/>
  <c r="AN276"/>
  <c r="AO278" i="27"/>
  <c r="AT278" s="1"/>
  <c r="AP278"/>
  <c r="Y276" i="30"/>
  <c r="Y277" s="1"/>
  <c r="AF444" i="27"/>
  <c r="AG444"/>
  <c r="V501" i="30"/>
  <c r="W500"/>
  <c r="AT272" i="26"/>
  <c r="G264" i="4"/>
  <c r="F264"/>
  <c r="AU156" i="9"/>
  <c r="AS156"/>
  <c r="AR156"/>
  <c r="AR273" i="26"/>
  <c r="AS274" s="1"/>
  <c r="T281"/>
  <c r="AR250" i="25"/>
  <c r="AT250" s="1"/>
  <c r="AU275" i="27"/>
  <c r="AS284"/>
  <c r="S282" i="25"/>
  <c r="AC214" i="27"/>
  <c r="Z215" s="1"/>
  <c r="AB215"/>
  <c r="E264" i="4"/>
  <c r="D264"/>
  <c r="L264"/>
  <c r="M264"/>
  <c r="K264"/>
  <c r="AF275" i="27"/>
  <c r="AG275"/>
  <c r="AF278" i="26"/>
  <c r="AE278"/>
  <c r="AL170" i="25"/>
  <c r="AH171"/>
  <c r="AI162" i="27"/>
  <c r="AH162"/>
  <c r="AJ162" s="1"/>
  <c r="AL162" s="1"/>
  <c r="AG171" i="25"/>
  <c r="AI171" s="1"/>
  <c r="AJ172" s="1"/>
  <c r="AK175" i="26"/>
  <c r="AG176" s="1"/>
  <c r="AI176" s="1"/>
  <c r="AJ177" s="1"/>
  <c r="AF175" i="24"/>
  <c r="AC176"/>
  <c r="G172"/>
  <c r="H172" s="1"/>
  <c r="J171"/>
  <c r="L171" s="1"/>
  <c r="AE176"/>
  <c r="AB176"/>
  <c r="Q177"/>
  <c r="P177"/>
  <c r="T176"/>
  <c r="V176" s="1"/>
  <c r="O263" i="16"/>
  <c r="U262"/>
  <c r="Q262"/>
  <c r="V261"/>
  <c r="T262"/>
  <c r="R263"/>
  <c r="P263"/>
  <c r="U263" s="1"/>
  <c r="E264"/>
  <c r="D264"/>
  <c r="AP168" i="24"/>
  <c r="M282" i="27"/>
  <c r="U281"/>
  <c r="O283"/>
  <c r="T283" s="1"/>
  <c r="K283"/>
  <c r="L284" s="1"/>
  <c r="S282"/>
  <c r="L282" i="26"/>
  <c r="R282"/>
  <c r="J283"/>
  <c r="N284"/>
  <c r="S284" s="1"/>
  <c r="AO169" i="24"/>
  <c r="P283" i="25"/>
  <c r="O284" s="1"/>
  <c r="R282"/>
  <c r="N283"/>
  <c r="S283" s="1"/>
  <c r="AE274"/>
  <c r="H283"/>
  <c r="J283" s="1"/>
  <c r="T281"/>
  <c r="L282"/>
  <c r="I298"/>
  <c r="AL169" i="24"/>
  <c r="AK170" s="1"/>
  <c r="AM169"/>
  <c r="O178" i="20"/>
  <c r="T177"/>
  <c r="H236" i="23"/>
  <c r="J236" s="1"/>
  <c r="K236" s="1"/>
  <c r="R177" i="20"/>
  <c r="S177" s="1"/>
  <c r="P178"/>
  <c r="U146" i="23"/>
  <c r="W146" s="1"/>
  <c r="Q147"/>
  <c r="L236"/>
  <c r="F237"/>
  <c r="P237"/>
  <c r="AD143" i="20"/>
  <c r="X144"/>
  <c r="Z144" s="1"/>
  <c r="AA144" s="1"/>
  <c r="O148" i="14"/>
  <c r="M149" s="1"/>
  <c r="N148"/>
  <c r="Q148"/>
  <c r="M137" i="17"/>
  <c r="R137" s="1"/>
  <c r="M262" i="16"/>
  <c r="M169" i="20"/>
  <c r="G171"/>
  <c r="I170"/>
  <c r="H171" s="1"/>
  <c r="W172" s="1"/>
  <c r="AI138" i="16"/>
  <c r="AL138"/>
  <c r="AH138"/>
  <c r="Y140"/>
  <c r="AA140" s="1"/>
  <c r="AC139"/>
  <c r="AE139" s="1"/>
  <c r="X140"/>
  <c r="G263"/>
  <c r="N261"/>
  <c r="I262"/>
  <c r="L262" s="1"/>
  <c r="H263"/>
  <c r="J263"/>
  <c r="O137" i="17"/>
  <c r="Q137" s="1"/>
  <c r="S137" s="1"/>
  <c r="AU264"/>
  <c r="AT264" s="1"/>
  <c r="AS265" s="1"/>
  <c r="AZ160"/>
  <c r="AV160"/>
  <c r="AJ142"/>
  <c r="AL142" s="1"/>
  <c r="AQ142" s="1"/>
  <c r="AI143"/>
  <c r="AH143" s="1"/>
  <c r="AG144" s="1"/>
  <c r="X137"/>
  <c r="Z137" s="1"/>
  <c r="AA137" s="1"/>
  <c r="T138"/>
  <c r="AB137"/>
  <c r="AD137" s="1"/>
  <c r="AF137" s="1"/>
  <c r="H138"/>
  <c r="L138"/>
  <c r="F295"/>
  <c r="C265" i="14"/>
  <c r="Q264" i="4"/>
  <c r="N264"/>
  <c r="I264"/>
  <c r="O264"/>
  <c r="P264"/>
  <c r="H264"/>
  <c r="J264"/>
  <c r="R264"/>
  <c r="B265"/>
  <c r="A266" i="1"/>
  <c r="AN277" i="25" l="1"/>
  <c r="AS277" s="1"/>
  <c r="AO277"/>
  <c r="AO289" i="26"/>
  <c r="AN289"/>
  <c r="AS289" s="1"/>
  <c r="W278" i="30"/>
  <c r="X278" s="1"/>
  <c r="V279"/>
  <c r="AO279" i="27"/>
  <c r="AT279" s="1"/>
  <c r="AP279"/>
  <c r="M280" i="30"/>
  <c r="N279"/>
  <c r="O279" s="1"/>
  <c r="P278"/>
  <c r="X500"/>
  <c r="W501"/>
  <c r="V502"/>
  <c r="AF445" i="27"/>
  <c r="AG445"/>
  <c r="G265" i="4"/>
  <c r="F265"/>
  <c r="AQ157" i="9"/>
  <c r="AT156"/>
  <c r="AV156" s="1"/>
  <c r="AT273" i="26"/>
  <c r="T282"/>
  <c r="AR251" i="25"/>
  <c r="AU276" i="27"/>
  <c r="AS285"/>
  <c r="Y215"/>
  <c r="AA215" s="1"/>
  <c r="AC215" s="1"/>
  <c r="X215"/>
  <c r="W216" s="1"/>
  <c r="AD214"/>
  <c r="AD215" s="1"/>
  <c r="E265" i="4"/>
  <c r="D265"/>
  <c r="M265"/>
  <c r="K265"/>
  <c r="L265"/>
  <c r="Y216" i="27"/>
  <c r="AA216" s="1"/>
  <c r="AE279" i="26"/>
  <c r="AF279"/>
  <c r="AF276" i="27"/>
  <c r="AG276"/>
  <c r="AK163"/>
  <c r="AH163"/>
  <c r="AJ163" s="1"/>
  <c r="AK164" s="1"/>
  <c r="AI163"/>
  <c r="AM162"/>
  <c r="AK171" i="25"/>
  <c r="AG172" s="1"/>
  <c r="AI172" s="1"/>
  <c r="AJ173" s="1"/>
  <c r="AH176" i="26"/>
  <c r="AL175"/>
  <c r="AK176"/>
  <c r="K172" i="24"/>
  <c r="I172"/>
  <c r="J172" s="1"/>
  <c r="F173"/>
  <c r="G173"/>
  <c r="AA177"/>
  <c r="Z177"/>
  <c r="AD176"/>
  <c r="AF176" s="1"/>
  <c r="R264" i="16"/>
  <c r="Q263"/>
  <c r="T263" s="1"/>
  <c r="R177" i="24"/>
  <c r="P178" s="1"/>
  <c r="U177"/>
  <c r="S177"/>
  <c r="T177" s="1"/>
  <c r="V262" i="16"/>
  <c r="P264"/>
  <c r="O264"/>
  <c r="E265"/>
  <c r="D265"/>
  <c r="AJ170" i="24"/>
  <c r="AL170" s="1"/>
  <c r="AJ171" s="1"/>
  <c r="U282" i="27"/>
  <c r="M283"/>
  <c r="S283"/>
  <c r="K284"/>
  <c r="L285" s="1"/>
  <c r="O284"/>
  <c r="T284" s="1"/>
  <c r="L283" i="26"/>
  <c r="J284"/>
  <c r="R283"/>
  <c r="T283" s="1"/>
  <c r="N285"/>
  <c r="P284" i="25"/>
  <c r="O285" s="1"/>
  <c r="R283"/>
  <c r="N284"/>
  <c r="S284" s="1"/>
  <c r="AE275"/>
  <c r="T282"/>
  <c r="H284"/>
  <c r="J284" s="1"/>
  <c r="L283"/>
  <c r="K285"/>
  <c r="I299"/>
  <c r="AN169" i="24"/>
  <c r="AP169" s="1"/>
  <c r="AM170"/>
  <c r="Q178" i="20"/>
  <c r="P179" s="1"/>
  <c r="G237" i="23"/>
  <c r="I237" s="1"/>
  <c r="U177" i="20"/>
  <c r="T178"/>
  <c r="O179"/>
  <c r="M236" i="23"/>
  <c r="V147"/>
  <c r="R147"/>
  <c r="S147"/>
  <c r="T147" s="1"/>
  <c r="AC144" i="20"/>
  <c r="Y144"/>
  <c r="AB144" s="1"/>
  <c r="N149" i="14"/>
  <c r="P148"/>
  <c r="R148" s="1"/>
  <c r="T148" s="1"/>
  <c r="N137" i="17"/>
  <c r="M263" i="16"/>
  <c r="L170" i="20"/>
  <c r="G172"/>
  <c r="J170"/>
  <c r="K170" s="1"/>
  <c r="I171"/>
  <c r="G264" i="16"/>
  <c r="AF139"/>
  <c r="AG139"/>
  <c r="AK138"/>
  <c r="AM138" s="1"/>
  <c r="AD140"/>
  <c r="Z140"/>
  <c r="N262"/>
  <c r="P138" i="17"/>
  <c r="J264" i="16"/>
  <c r="H264"/>
  <c r="I263"/>
  <c r="L263" s="1"/>
  <c r="AN143" i="17"/>
  <c r="AX160"/>
  <c r="AY160" s="1"/>
  <c r="AV161" s="1"/>
  <c r="AW161"/>
  <c r="BB160"/>
  <c r="BD160" s="1"/>
  <c r="BA161"/>
  <c r="AU265"/>
  <c r="AT265" s="1"/>
  <c r="AS266" s="1"/>
  <c r="AP142"/>
  <c r="AR142" s="1"/>
  <c r="AM142"/>
  <c r="AO143"/>
  <c r="AK143"/>
  <c r="AE137"/>
  <c r="J138"/>
  <c r="V138"/>
  <c r="U138"/>
  <c r="W138" s="1"/>
  <c r="Y138"/>
  <c r="AC138"/>
  <c r="G139"/>
  <c r="I138"/>
  <c r="F296"/>
  <c r="C266" i="14"/>
  <c r="R265" i="4"/>
  <c r="J265"/>
  <c r="N265"/>
  <c r="P265"/>
  <c r="Q265"/>
  <c r="O265"/>
  <c r="I265"/>
  <c r="H265"/>
  <c r="B266"/>
  <c r="A267" i="1"/>
  <c r="AP280" i="27" l="1"/>
  <c r="AO280"/>
  <c r="AT280" s="1"/>
  <c r="AO290" i="26"/>
  <c r="AN290"/>
  <c r="AS290" s="1"/>
  <c r="P279" i="30"/>
  <c r="N280"/>
  <c r="O280" s="1"/>
  <c r="M281"/>
  <c r="W279"/>
  <c r="X279" s="1"/>
  <c r="V280"/>
  <c r="AO278" i="25"/>
  <c r="AN278"/>
  <c r="AS278" s="1"/>
  <c r="Y278" i="30"/>
  <c r="Y279" s="1"/>
  <c r="X501"/>
  <c r="AF446" i="27"/>
  <c r="AG446"/>
  <c r="W502" i="30"/>
  <c r="G266" i="4"/>
  <c r="F266"/>
  <c r="AT251" i="25"/>
  <c r="AS252"/>
  <c r="AU157" i="9"/>
  <c r="AR157"/>
  <c r="AS157"/>
  <c r="AR274" i="26"/>
  <c r="AT274" s="1"/>
  <c r="AR275" s="1"/>
  <c r="AR252" i="25"/>
  <c r="AU277" i="27"/>
  <c r="AS286"/>
  <c r="AB216"/>
  <c r="X216"/>
  <c r="W217" s="1"/>
  <c r="AB217" s="1"/>
  <c r="Z216"/>
  <c r="E266" i="4"/>
  <c r="D266"/>
  <c r="L266"/>
  <c r="M266"/>
  <c r="K266"/>
  <c r="AC216" i="27"/>
  <c r="AF277"/>
  <c r="AG277"/>
  <c r="AF280" i="26"/>
  <c r="AE280"/>
  <c r="AL163" i="27"/>
  <c r="AM163" s="1"/>
  <c r="AH172" i="25"/>
  <c r="AK172"/>
  <c r="AL171"/>
  <c r="AL176" i="26"/>
  <c r="AH177"/>
  <c r="AG177"/>
  <c r="AI177" s="1"/>
  <c r="AJ178" s="1"/>
  <c r="L172" i="24"/>
  <c r="AB177"/>
  <c r="Z178" s="1"/>
  <c r="H173"/>
  <c r="Q178"/>
  <c r="R178" s="1"/>
  <c r="P179" s="1"/>
  <c r="K173"/>
  <c r="I173"/>
  <c r="Q264" i="16"/>
  <c r="T264" s="1"/>
  <c r="AE177" i="24"/>
  <c r="AC177"/>
  <c r="O265" i="16"/>
  <c r="P265"/>
  <c r="V177" i="24"/>
  <c r="U264" i="16"/>
  <c r="AO170" i="24"/>
  <c r="R265" i="16"/>
  <c r="E266"/>
  <c r="D266"/>
  <c r="L284" i="26"/>
  <c r="M284" i="27"/>
  <c r="U283"/>
  <c r="O285"/>
  <c r="K285"/>
  <c r="L286" s="1"/>
  <c r="S284"/>
  <c r="R284" i="26"/>
  <c r="T284" s="1"/>
  <c r="J285"/>
  <c r="K286" s="1"/>
  <c r="N286"/>
  <c r="S286" s="1"/>
  <c r="P285" i="25"/>
  <c r="O286" s="1"/>
  <c r="R284"/>
  <c r="N285"/>
  <c r="AE276"/>
  <c r="T283"/>
  <c r="H285"/>
  <c r="J285" s="1"/>
  <c r="K286" s="1"/>
  <c r="L284"/>
  <c r="I300"/>
  <c r="AN170" i="24"/>
  <c r="R178" i="20"/>
  <c r="AK171" i="24"/>
  <c r="AL171" s="1"/>
  <c r="L237" i="23"/>
  <c r="H237"/>
  <c r="F238"/>
  <c r="P238"/>
  <c r="Q179" i="20"/>
  <c r="O180"/>
  <c r="U147" i="23"/>
  <c r="W147" s="1"/>
  <c r="Q148"/>
  <c r="X145" i="20"/>
  <c r="Z145" s="1"/>
  <c r="AA145" s="1"/>
  <c r="AD144"/>
  <c r="K138" i="17"/>
  <c r="M138" s="1"/>
  <c r="R138" s="1"/>
  <c r="O149" i="14"/>
  <c r="M150" s="1"/>
  <c r="N150" s="1"/>
  <c r="S149"/>
  <c r="Q149"/>
  <c r="V263" i="16"/>
  <c r="J171" i="20"/>
  <c r="K171" s="1"/>
  <c r="H172"/>
  <c r="W173" s="1"/>
  <c r="AI139" i="16"/>
  <c r="AL139"/>
  <c r="AH139"/>
  <c r="Y141"/>
  <c r="AA141" s="1"/>
  <c r="AC140"/>
  <c r="AE140" s="1"/>
  <c r="X141"/>
  <c r="G265"/>
  <c r="I264"/>
  <c r="L264" s="1"/>
  <c r="N263"/>
  <c r="M264"/>
  <c r="H265"/>
  <c r="J265"/>
  <c r="BC160" i="17"/>
  <c r="AZ161" s="1"/>
  <c r="BB161" s="1"/>
  <c r="BD161" s="1"/>
  <c r="O138"/>
  <c r="Q138" s="1"/>
  <c r="S138" s="1"/>
  <c r="AX161"/>
  <c r="AW162"/>
  <c r="AU266"/>
  <c r="AT266" s="1"/>
  <c r="AS267" s="1"/>
  <c r="AJ143"/>
  <c r="AL143" s="1"/>
  <c r="AQ143" s="1"/>
  <c r="AI144"/>
  <c r="AH144" s="1"/>
  <c r="AG145" s="1"/>
  <c r="T139"/>
  <c r="AB138"/>
  <c r="AD138" s="1"/>
  <c r="AF138" s="1"/>
  <c r="X138"/>
  <c r="Z138" s="1"/>
  <c r="AE138" s="1"/>
  <c r="H139"/>
  <c r="F297"/>
  <c r="C267" i="14"/>
  <c r="Q266" i="4"/>
  <c r="N266"/>
  <c r="R266"/>
  <c r="J266"/>
  <c r="O266"/>
  <c r="I266"/>
  <c r="P266"/>
  <c r="H266"/>
  <c r="B267"/>
  <c r="A268" i="1"/>
  <c r="AO279" i="25" l="1"/>
  <c r="AN279"/>
  <c r="AS279" s="1"/>
  <c r="AN291" i="26"/>
  <c r="AS291" s="1"/>
  <c r="AO291"/>
  <c r="AO281" i="27"/>
  <c r="AT281" s="1"/>
  <c r="AP281"/>
  <c r="V281" i="30"/>
  <c r="W280"/>
  <c r="X280" s="1"/>
  <c r="M282"/>
  <c r="N281"/>
  <c r="O281" s="1"/>
  <c r="P280"/>
  <c r="V504"/>
  <c r="AF447" i="27"/>
  <c r="AG447"/>
  <c r="AT252" i="25"/>
  <c r="G267" i="4"/>
  <c r="F267"/>
  <c r="AT275" i="26"/>
  <c r="AS276"/>
  <c r="S285"/>
  <c r="AQ158" i="9"/>
  <c r="AT157"/>
  <c r="AV157" s="1"/>
  <c r="AR276" i="26"/>
  <c r="S285" i="25"/>
  <c r="AR253"/>
  <c r="AT253" s="1"/>
  <c r="AU278" i="27"/>
  <c r="AS287"/>
  <c r="S178" i="20"/>
  <c r="U178" s="1"/>
  <c r="E267" i="4"/>
  <c r="D267"/>
  <c r="M267"/>
  <c r="K267"/>
  <c r="L267"/>
  <c r="Y217" i="27"/>
  <c r="AA217" s="1"/>
  <c r="Z217"/>
  <c r="AC217"/>
  <c r="AD216"/>
  <c r="X217"/>
  <c r="W218" s="1"/>
  <c r="AB218" s="1"/>
  <c r="AE281" i="26"/>
  <c r="AF281"/>
  <c r="AF278" i="27"/>
  <c r="AG278"/>
  <c r="AI164"/>
  <c r="AH164"/>
  <c r="AJ164" s="1"/>
  <c r="AL172" i="25"/>
  <c r="AG173"/>
  <c r="AI173" s="1"/>
  <c r="AJ174" s="1"/>
  <c r="AH173"/>
  <c r="AK173"/>
  <c r="AK177" i="26"/>
  <c r="AH178" s="1"/>
  <c r="Q265" i="16"/>
  <c r="T265" s="1"/>
  <c r="U178" i="24"/>
  <c r="AD177"/>
  <c r="AF177" s="1"/>
  <c r="J173"/>
  <c r="L173" s="1"/>
  <c r="S178"/>
  <c r="T178" s="1"/>
  <c r="AA178"/>
  <c r="AC178" s="1"/>
  <c r="G174"/>
  <c r="F174"/>
  <c r="U265" i="16"/>
  <c r="Q179" i="24"/>
  <c r="R179" s="1"/>
  <c r="Q180" s="1"/>
  <c r="AP170"/>
  <c r="V264" i="16"/>
  <c r="P266"/>
  <c r="O266"/>
  <c r="R266"/>
  <c r="E267"/>
  <c r="D267"/>
  <c r="L285" i="26"/>
  <c r="T179" i="20"/>
  <c r="U284" i="27"/>
  <c r="T285"/>
  <c r="M285"/>
  <c r="S285"/>
  <c r="K286"/>
  <c r="L287" s="1"/>
  <c r="O286"/>
  <c r="T286" s="1"/>
  <c r="J286" i="26"/>
  <c r="R285"/>
  <c r="T285" s="1"/>
  <c r="N287"/>
  <c r="S287" s="1"/>
  <c r="P286" i="25"/>
  <c r="O287" s="1"/>
  <c r="R285"/>
  <c r="N286"/>
  <c r="AE277"/>
  <c r="T284"/>
  <c r="H286"/>
  <c r="J286" s="1"/>
  <c r="L285"/>
  <c r="I301"/>
  <c r="AK172" i="24"/>
  <c r="AJ172"/>
  <c r="AO171"/>
  <c r="AM171"/>
  <c r="AN171" s="1"/>
  <c r="G238" i="23"/>
  <c r="H238" s="1"/>
  <c r="J237"/>
  <c r="K237" s="1"/>
  <c r="M237" s="1"/>
  <c r="P180" i="20"/>
  <c r="R179"/>
  <c r="S179" s="1"/>
  <c r="V148" i="23"/>
  <c r="R148"/>
  <c r="S148"/>
  <c r="T148" s="1"/>
  <c r="Y145" i="20"/>
  <c r="AB145" s="1"/>
  <c r="AC145"/>
  <c r="L139" i="17"/>
  <c r="N138"/>
  <c r="P149" i="14"/>
  <c r="O150" s="1"/>
  <c r="M151" s="1"/>
  <c r="N151" s="1"/>
  <c r="M170" i="20"/>
  <c r="L171"/>
  <c r="G173"/>
  <c r="I172"/>
  <c r="AG140" i="16"/>
  <c r="AF140"/>
  <c r="AK139"/>
  <c r="AM139" s="1"/>
  <c r="G266"/>
  <c r="Z141"/>
  <c r="AD141"/>
  <c r="M265"/>
  <c r="N264"/>
  <c r="J266"/>
  <c r="H266"/>
  <c r="I265"/>
  <c r="L265" s="1"/>
  <c r="BA162" i="17"/>
  <c r="P139"/>
  <c r="BC161"/>
  <c r="AZ162" s="1"/>
  <c r="AN144"/>
  <c r="AY161"/>
  <c r="AV162" s="1"/>
  <c r="AU267"/>
  <c r="AT267" s="1"/>
  <c r="AS268" s="1"/>
  <c r="AP143"/>
  <c r="AR143" s="1"/>
  <c r="AM143"/>
  <c r="AO144"/>
  <c r="AK144"/>
  <c r="AA138"/>
  <c r="J139"/>
  <c r="O139" s="1"/>
  <c r="V139"/>
  <c r="AC139"/>
  <c r="U139"/>
  <c r="Y139"/>
  <c r="G140"/>
  <c r="I139"/>
  <c r="F298"/>
  <c r="C268" i="14"/>
  <c r="R267" i="4"/>
  <c r="N267"/>
  <c r="Q267"/>
  <c r="J267"/>
  <c r="P267"/>
  <c r="I267"/>
  <c r="O267"/>
  <c r="H267"/>
  <c r="B268"/>
  <c r="A269" i="1"/>
  <c r="P281" i="30" l="1"/>
  <c r="Y280"/>
  <c r="M283"/>
  <c r="N282"/>
  <c r="O282" s="1"/>
  <c r="W281"/>
  <c r="X281" s="1"/>
  <c r="V282"/>
  <c r="AO282" i="27"/>
  <c r="AT282" s="1"/>
  <c r="AP282"/>
  <c r="AO292" i="26"/>
  <c r="AN292"/>
  <c r="AS292" s="1"/>
  <c r="Y281" i="30"/>
  <c r="AO280" i="25"/>
  <c r="AN280"/>
  <c r="AS280" s="1"/>
  <c r="W504" i="30"/>
  <c r="V505"/>
  <c r="AF448" i="27"/>
  <c r="AG448"/>
  <c r="AT276" i="26"/>
  <c r="G268" i="4"/>
  <c r="F268"/>
  <c r="AU158" i="9"/>
  <c r="AS158"/>
  <c r="AR158"/>
  <c r="AR277" i="26"/>
  <c r="AT277" s="1"/>
  <c r="AR254" i="25"/>
  <c r="AT254" s="1"/>
  <c r="AU279" i="27"/>
  <c r="AS288"/>
  <c r="E268" i="4"/>
  <c r="D268"/>
  <c r="L268"/>
  <c r="M268"/>
  <c r="K268"/>
  <c r="AD217" i="27"/>
  <c r="X218"/>
  <c r="W219" s="1"/>
  <c r="Z218"/>
  <c r="Y218"/>
  <c r="AA218" s="1"/>
  <c r="AC218" s="1"/>
  <c r="AG279"/>
  <c r="AF279"/>
  <c r="AF282" i="26"/>
  <c r="AE282"/>
  <c r="AL177"/>
  <c r="AG178"/>
  <c r="AI178" s="1"/>
  <c r="AJ179" s="1"/>
  <c r="AL164" i="27"/>
  <c r="AM164" s="1"/>
  <c r="AK165"/>
  <c r="AH165"/>
  <c r="AJ165" s="1"/>
  <c r="AK166" s="1"/>
  <c r="AG174" i="25"/>
  <c r="AI174" s="1"/>
  <c r="AK174" s="1"/>
  <c r="AH174"/>
  <c r="AL173"/>
  <c r="Q266" i="16"/>
  <c r="T266" s="1"/>
  <c r="V178" i="24"/>
  <c r="AE178"/>
  <c r="H174"/>
  <c r="AB178"/>
  <c r="Z179" s="1"/>
  <c r="K174"/>
  <c r="I174"/>
  <c r="P180"/>
  <c r="R180" s="1"/>
  <c r="Q181" s="1"/>
  <c r="U179"/>
  <c r="S179"/>
  <c r="T179" s="1"/>
  <c r="V265" i="16"/>
  <c r="O267"/>
  <c r="R267"/>
  <c r="P267"/>
  <c r="L286" i="26"/>
  <c r="E268" i="16"/>
  <c r="D268"/>
  <c r="U179" i="20"/>
  <c r="U285" i="27"/>
  <c r="M286"/>
  <c r="O287"/>
  <c r="K287"/>
  <c r="S286"/>
  <c r="R286" i="26"/>
  <c r="T286" s="1"/>
  <c r="J287"/>
  <c r="N288"/>
  <c r="S288" s="1"/>
  <c r="P287" i="25"/>
  <c r="O288" s="1"/>
  <c r="R286"/>
  <c r="N287"/>
  <c r="S287" s="1"/>
  <c r="AE278"/>
  <c r="T285"/>
  <c r="S286"/>
  <c r="H287"/>
  <c r="J287" s="1"/>
  <c r="K287"/>
  <c r="L286"/>
  <c r="I302"/>
  <c r="AL172" i="24"/>
  <c r="AJ173" s="1"/>
  <c r="AP171"/>
  <c r="AM172"/>
  <c r="AO172"/>
  <c r="G239" i="23"/>
  <c r="I238"/>
  <c r="J238" s="1"/>
  <c r="K238" s="1"/>
  <c r="P239"/>
  <c r="L238"/>
  <c r="F239"/>
  <c r="O181" i="20"/>
  <c r="T180"/>
  <c r="Q180"/>
  <c r="U148" i="23"/>
  <c r="W148" s="1"/>
  <c r="Q149"/>
  <c r="X146" i="20"/>
  <c r="Z146" s="1"/>
  <c r="AA146" s="1"/>
  <c r="AD145"/>
  <c r="R149" i="14"/>
  <c r="S150" s="1"/>
  <c r="P150"/>
  <c r="O151" s="1"/>
  <c r="M152" s="1"/>
  <c r="N152" s="1"/>
  <c r="Q150"/>
  <c r="U266" i="16"/>
  <c r="M171" i="20"/>
  <c r="L172"/>
  <c r="H173"/>
  <c r="W174" s="1"/>
  <c r="J172"/>
  <c r="K172" s="1"/>
  <c r="AI140" i="16"/>
  <c r="AL140"/>
  <c r="AH140"/>
  <c r="Y142"/>
  <c r="AA142" s="1"/>
  <c r="AC141"/>
  <c r="AE141" s="1"/>
  <c r="X142"/>
  <c r="G267"/>
  <c r="Q139" i="17"/>
  <c r="S139" s="1"/>
  <c r="I266" i="16"/>
  <c r="L266" s="1"/>
  <c r="N265"/>
  <c r="M266"/>
  <c r="H267"/>
  <c r="J267"/>
  <c r="K139" i="17"/>
  <c r="M139" s="1"/>
  <c r="R139" s="1"/>
  <c r="BB162"/>
  <c r="BD162" s="1"/>
  <c r="BA163"/>
  <c r="AX162"/>
  <c r="AY162" s="1"/>
  <c r="AV163" s="1"/>
  <c r="AW163"/>
  <c r="AU268"/>
  <c r="AT268" s="1"/>
  <c r="AS269" s="1"/>
  <c r="AU269" s="1"/>
  <c r="AT269" s="1"/>
  <c r="AJ144"/>
  <c r="AL144" s="1"/>
  <c r="AI145"/>
  <c r="AH145" s="1"/>
  <c r="AG146" s="1"/>
  <c r="P140"/>
  <c r="W139"/>
  <c r="X139" s="1"/>
  <c r="Z139" s="1"/>
  <c r="T140"/>
  <c r="H140"/>
  <c r="F299"/>
  <c r="C269" i="14"/>
  <c r="J268" i="4"/>
  <c r="P268"/>
  <c r="H268"/>
  <c r="N268"/>
  <c r="R268"/>
  <c r="I268"/>
  <c r="O268"/>
  <c r="Q268"/>
  <c r="B269"/>
  <c r="A270" i="1"/>
  <c r="AN293" i="26" l="1"/>
  <c r="AS293" s="1"/>
  <c r="AO293"/>
  <c r="N283" i="30"/>
  <c r="O283" s="1"/>
  <c r="M284"/>
  <c r="AN281" i="25"/>
  <c r="AS281" s="1"/>
  <c r="AO281"/>
  <c r="AO283" i="27"/>
  <c r="AT283" s="1"/>
  <c r="AP283"/>
  <c r="W282" i="30"/>
  <c r="X282" s="1"/>
  <c r="V283"/>
  <c r="P282"/>
  <c r="P283" s="1"/>
  <c r="X504"/>
  <c r="AF449" i="27"/>
  <c r="AG449"/>
  <c r="W505" i="30"/>
  <c r="V506"/>
  <c r="G269" i="4"/>
  <c r="F269"/>
  <c r="AT158" i="9"/>
  <c r="AV158" s="1"/>
  <c r="AQ159"/>
  <c r="AR278" i="26"/>
  <c r="AT278" s="1"/>
  <c r="AR255" i="25"/>
  <c r="AT255" s="1"/>
  <c r="AU280" i="27"/>
  <c r="AS289"/>
  <c r="E269" i="4"/>
  <c r="D269"/>
  <c r="M269"/>
  <c r="K269"/>
  <c r="L269"/>
  <c r="AB219" i="27"/>
  <c r="AD218"/>
  <c r="Z219"/>
  <c r="X219"/>
  <c r="W220" s="1"/>
  <c r="Y219"/>
  <c r="AA219" s="1"/>
  <c r="AC219" s="1"/>
  <c r="AE283" i="26"/>
  <c r="AF283"/>
  <c r="AF280" i="27"/>
  <c r="AG280"/>
  <c r="AK178" i="26"/>
  <c r="AH179" s="1"/>
  <c r="AI165" i="27"/>
  <c r="AL165"/>
  <c r="AJ175" i="25"/>
  <c r="AL174"/>
  <c r="AH175"/>
  <c r="AG175"/>
  <c r="AI175" s="1"/>
  <c r="J174" i="24"/>
  <c r="L174" s="1"/>
  <c r="AD178"/>
  <c r="AF178" s="1"/>
  <c r="AA179"/>
  <c r="AB179" s="1"/>
  <c r="F175"/>
  <c r="G175"/>
  <c r="U267" i="16"/>
  <c r="V179" i="24"/>
  <c r="V266" i="16"/>
  <c r="U180" i="24"/>
  <c r="S180"/>
  <c r="T180" s="1"/>
  <c r="U181" s="1"/>
  <c r="L287" i="26"/>
  <c r="O268" i="16"/>
  <c r="P181" i="24"/>
  <c r="R181" s="1"/>
  <c r="Q267" i="16"/>
  <c r="T267" s="1"/>
  <c r="P268"/>
  <c r="R268"/>
  <c r="E269"/>
  <c r="D269"/>
  <c r="L239" i="23"/>
  <c r="M287" i="27"/>
  <c r="L288"/>
  <c r="T287"/>
  <c r="U286"/>
  <c r="S287"/>
  <c r="K288"/>
  <c r="L289" s="1"/>
  <c r="O288"/>
  <c r="T288" s="1"/>
  <c r="J288" i="26"/>
  <c r="R287"/>
  <c r="T287" s="1"/>
  <c r="N289"/>
  <c r="AK173" i="24"/>
  <c r="AM173" s="1"/>
  <c r="P288" i="25"/>
  <c r="O289" s="1"/>
  <c r="R287"/>
  <c r="N288"/>
  <c r="S288" s="1"/>
  <c r="AE279"/>
  <c r="AN172" i="24"/>
  <c r="AP172" s="1"/>
  <c r="H288" i="25"/>
  <c r="J288" s="1"/>
  <c r="K289" s="1"/>
  <c r="T286"/>
  <c r="L287"/>
  <c r="I303"/>
  <c r="H239" i="23"/>
  <c r="G240" s="1"/>
  <c r="M238"/>
  <c r="P240"/>
  <c r="I239"/>
  <c r="F240"/>
  <c r="R180" i="20"/>
  <c r="P181"/>
  <c r="Q181" s="1"/>
  <c r="V149" i="23"/>
  <c r="S149"/>
  <c r="T149" s="1"/>
  <c r="R149"/>
  <c r="Y146" i="20"/>
  <c r="AB146" s="1"/>
  <c r="AC146"/>
  <c r="T149" i="14"/>
  <c r="R150"/>
  <c r="P151"/>
  <c r="R151" s="1"/>
  <c r="S152" s="1"/>
  <c r="Q151"/>
  <c r="L140" i="17"/>
  <c r="M172" i="20"/>
  <c r="G174"/>
  <c r="AB139" i="17"/>
  <c r="AD139" s="1"/>
  <c r="AF139" s="1"/>
  <c r="I173" i="20"/>
  <c r="AF141" i="16"/>
  <c r="AG141"/>
  <c r="AK140"/>
  <c r="AM140" s="1"/>
  <c r="Z142"/>
  <c r="AD142"/>
  <c r="G268"/>
  <c r="N266"/>
  <c r="M267"/>
  <c r="J268"/>
  <c r="H268"/>
  <c r="I267"/>
  <c r="L267" s="1"/>
  <c r="N139" i="17"/>
  <c r="BC162"/>
  <c r="AZ163" s="1"/>
  <c r="BA164" s="1"/>
  <c r="AS270"/>
  <c r="AX163"/>
  <c r="AY163" s="1"/>
  <c r="AW164"/>
  <c r="AP144"/>
  <c r="AR144" s="1"/>
  <c r="AQ144"/>
  <c r="AN145" s="1"/>
  <c r="AM144"/>
  <c r="AO145"/>
  <c r="AK145"/>
  <c r="U140"/>
  <c r="W140" s="1"/>
  <c r="Y140"/>
  <c r="AA139"/>
  <c r="AE139"/>
  <c r="V140"/>
  <c r="J140"/>
  <c r="O140" s="1"/>
  <c r="Q140" s="1"/>
  <c r="G141"/>
  <c r="I140"/>
  <c r="F300"/>
  <c r="C270" i="14"/>
  <c r="N269" i="4"/>
  <c r="Q269"/>
  <c r="R269"/>
  <c r="J269"/>
  <c r="P269"/>
  <c r="O269"/>
  <c r="I269"/>
  <c r="H269"/>
  <c r="B270"/>
  <c r="A271" i="1"/>
  <c r="V284" i="30" l="1"/>
  <c r="W283"/>
  <c r="X283" s="1"/>
  <c r="AO284" i="27"/>
  <c r="AT284" s="1"/>
  <c r="AP284"/>
  <c r="AO282" i="25"/>
  <c r="AN282"/>
  <c r="AS282" s="1"/>
  <c r="M285" i="30"/>
  <c r="N284"/>
  <c r="O284" s="1"/>
  <c r="AO294" i="26"/>
  <c r="AN294"/>
  <c r="Y282" i="30"/>
  <c r="Y283" s="1"/>
  <c r="X505"/>
  <c r="W506"/>
  <c r="V507"/>
  <c r="AF450" i="27"/>
  <c r="AG450"/>
  <c r="G270" i="4"/>
  <c r="F270"/>
  <c r="AU159" i="9"/>
  <c r="AS159"/>
  <c r="AR159"/>
  <c r="AR279" i="26"/>
  <c r="AT279" s="1"/>
  <c r="AR256" i="25"/>
  <c r="AT256" s="1"/>
  <c r="AU281" i="27"/>
  <c r="AS290"/>
  <c r="S180" i="20"/>
  <c r="U180" s="1"/>
  <c r="E270" i="4"/>
  <c r="D270"/>
  <c r="L270"/>
  <c r="M270"/>
  <c r="K270"/>
  <c r="AB220" i="27"/>
  <c r="AD219"/>
  <c r="X220"/>
  <c r="W221" s="1"/>
  <c r="Z220"/>
  <c r="Y220"/>
  <c r="AA220" s="1"/>
  <c r="AC220" s="1"/>
  <c r="AG281"/>
  <c r="AF281"/>
  <c r="AF284" i="26"/>
  <c r="AE284"/>
  <c r="H240" i="23"/>
  <c r="G241" s="1"/>
  <c r="AL178" i="26"/>
  <c r="AG179"/>
  <c r="AI179" s="1"/>
  <c r="AK179" s="1"/>
  <c r="AI166" i="27"/>
  <c r="AM165"/>
  <c r="AH166"/>
  <c r="AJ166" s="1"/>
  <c r="AK167" s="1"/>
  <c r="AJ180" i="26"/>
  <c r="AK175" i="25"/>
  <c r="AJ176"/>
  <c r="AL175"/>
  <c r="V267" i="16"/>
  <c r="S181" i="24"/>
  <c r="T181" s="1"/>
  <c r="AE179"/>
  <c r="AC179"/>
  <c r="K175"/>
  <c r="I175"/>
  <c r="H175"/>
  <c r="Z180"/>
  <c r="AA180"/>
  <c r="AD179"/>
  <c r="V180"/>
  <c r="L288" i="26"/>
  <c r="Q268" i="16"/>
  <c r="T268" s="1"/>
  <c r="Q182" i="24"/>
  <c r="U268" i="16"/>
  <c r="P269"/>
  <c r="O269"/>
  <c r="R269"/>
  <c r="E270"/>
  <c r="D270"/>
  <c r="AL173" i="24"/>
  <c r="AK174" s="1"/>
  <c r="M288" i="27"/>
  <c r="U287"/>
  <c r="AO173" i="24"/>
  <c r="O289" i="27"/>
  <c r="K289"/>
  <c r="L290" s="1"/>
  <c r="S288"/>
  <c r="R288" i="26"/>
  <c r="S289" s="1"/>
  <c r="J289"/>
  <c r="K290" s="1"/>
  <c r="N290"/>
  <c r="S290" s="1"/>
  <c r="T288"/>
  <c r="P289" i="25"/>
  <c r="O290" s="1"/>
  <c r="R288"/>
  <c r="N289"/>
  <c r="S289" s="1"/>
  <c r="T287"/>
  <c r="H289"/>
  <c r="J289" s="1"/>
  <c r="L288"/>
  <c r="I304"/>
  <c r="F241" i="23"/>
  <c r="P241"/>
  <c r="J239"/>
  <c r="K239" s="1"/>
  <c r="M239" s="1"/>
  <c r="I240"/>
  <c r="P182" i="20"/>
  <c r="R181"/>
  <c r="S181" s="1"/>
  <c r="O182"/>
  <c r="U149" i="23"/>
  <c r="W149" s="1"/>
  <c r="Q150"/>
  <c r="AD146" i="20"/>
  <c r="X147"/>
  <c r="Z147" s="1"/>
  <c r="AA147" s="1"/>
  <c r="Q152" i="14"/>
  <c r="S151"/>
  <c r="T150"/>
  <c r="O152"/>
  <c r="M153" s="1"/>
  <c r="N153" s="1"/>
  <c r="L173" i="20"/>
  <c r="AC140" i="17"/>
  <c r="J173" i="20"/>
  <c r="K173" s="1"/>
  <c r="H174"/>
  <c r="W175" s="1"/>
  <c r="G269" i="16"/>
  <c r="AI141"/>
  <c r="AL141"/>
  <c r="AH141"/>
  <c r="Y143"/>
  <c r="AA143" s="1"/>
  <c r="AC142"/>
  <c r="AE142" s="1"/>
  <c r="X143"/>
  <c r="I268"/>
  <c r="L268" s="1"/>
  <c r="N267"/>
  <c r="M268"/>
  <c r="H269"/>
  <c r="J269"/>
  <c r="K140" i="17"/>
  <c r="M140" s="1"/>
  <c r="R140" s="1"/>
  <c r="BC163"/>
  <c r="AZ164" s="1"/>
  <c r="BB163"/>
  <c r="BD163" s="1"/>
  <c r="AU270"/>
  <c r="AT270" s="1"/>
  <c r="AS271" s="1"/>
  <c r="S140"/>
  <c r="AV164"/>
  <c r="AJ145"/>
  <c r="AL145" s="1"/>
  <c r="AM145" s="1"/>
  <c r="AI146"/>
  <c r="AH146" s="1"/>
  <c r="AG147" s="1"/>
  <c r="P141"/>
  <c r="T141"/>
  <c r="AB140"/>
  <c r="X140"/>
  <c r="Z140" s="1"/>
  <c r="AA140" s="1"/>
  <c r="H141"/>
  <c r="F301"/>
  <c r="C271" i="14"/>
  <c r="B271" i="4"/>
  <c r="J270"/>
  <c r="R270"/>
  <c r="N270"/>
  <c r="O270"/>
  <c r="I270"/>
  <c r="P270"/>
  <c r="Q270"/>
  <c r="H270"/>
  <c r="A272" i="1"/>
  <c r="AN295" i="26" l="1"/>
  <c r="AS295" s="1"/>
  <c r="AO295"/>
  <c r="N285" i="30"/>
  <c r="O285" s="1"/>
  <c r="M286"/>
  <c r="AO283" i="25"/>
  <c r="AN283"/>
  <c r="AS283" s="1"/>
  <c r="V285" i="30"/>
  <c r="W284"/>
  <c r="X284" s="1"/>
  <c r="AO285" i="27"/>
  <c r="AT285" s="1"/>
  <c r="AP285"/>
  <c r="P284" i="30"/>
  <c r="AF451" i="27"/>
  <c r="AG451"/>
  <c r="V508" i="30"/>
  <c r="W507"/>
  <c r="X507" s="1"/>
  <c r="G271" i="4"/>
  <c r="F271"/>
  <c r="T289" i="27"/>
  <c r="AT159" i="9"/>
  <c r="AV159" s="1"/>
  <c r="AQ160"/>
  <c r="AR280" i="26"/>
  <c r="AT280" s="1"/>
  <c r="AR257" i="25"/>
  <c r="AS258" s="1"/>
  <c r="AU282" i="27"/>
  <c r="AS291"/>
  <c r="T181" i="20"/>
  <c r="U181" s="1"/>
  <c r="AB221" i="27"/>
  <c r="AD220"/>
  <c r="E271" i="4"/>
  <c r="D271"/>
  <c r="M271"/>
  <c r="K271"/>
  <c r="L271"/>
  <c r="Z221" i="27"/>
  <c r="X221"/>
  <c r="W222" s="1"/>
  <c r="Y221"/>
  <c r="AA221" s="1"/>
  <c r="AF285" i="26"/>
  <c r="AE285"/>
  <c r="AF282" i="27"/>
  <c r="AG282"/>
  <c r="AL179" i="26"/>
  <c r="AG180"/>
  <c r="AI180" s="1"/>
  <c r="AK180" s="1"/>
  <c r="AH180"/>
  <c r="AL166" i="27"/>
  <c r="AG176" i="25"/>
  <c r="AI176" s="1"/>
  <c r="AH176"/>
  <c r="AF179" i="24"/>
  <c r="F176"/>
  <c r="G176"/>
  <c r="J175"/>
  <c r="L175" s="1"/>
  <c r="V181"/>
  <c r="AB180"/>
  <c r="Z181" s="1"/>
  <c r="AC180"/>
  <c r="AE180"/>
  <c r="O270" i="16"/>
  <c r="V268"/>
  <c r="Q269"/>
  <c r="T269" s="1"/>
  <c r="U182" i="24"/>
  <c r="S182"/>
  <c r="P182"/>
  <c r="R182" s="1"/>
  <c r="U269" i="16"/>
  <c r="R270"/>
  <c r="P270"/>
  <c r="E271"/>
  <c r="D271"/>
  <c r="AJ174" i="24"/>
  <c r="AL174" s="1"/>
  <c r="AN173"/>
  <c r="AP173" s="1"/>
  <c r="U288" i="27"/>
  <c r="L240" i="23"/>
  <c r="M289" i="27"/>
  <c r="S289"/>
  <c r="K290"/>
  <c r="L291" s="1"/>
  <c r="O290"/>
  <c r="T290" s="1"/>
  <c r="L289" i="26"/>
  <c r="J290"/>
  <c r="R289"/>
  <c r="T289" s="1"/>
  <c r="N291"/>
  <c r="S291" s="1"/>
  <c r="P290" i="25"/>
  <c r="O291" s="1"/>
  <c r="R289"/>
  <c r="N290"/>
  <c r="S290" s="1"/>
  <c r="AE281"/>
  <c r="T288"/>
  <c r="H290"/>
  <c r="J290" s="1"/>
  <c r="K290"/>
  <c r="L289"/>
  <c r="K291"/>
  <c r="I305"/>
  <c r="H241" i="23"/>
  <c r="G242" s="1"/>
  <c r="AM174" i="24"/>
  <c r="J240" i="23"/>
  <c r="K240" s="1"/>
  <c r="T182" i="20"/>
  <c r="O183"/>
  <c r="Q182"/>
  <c r="V150" i="23"/>
  <c r="R150"/>
  <c r="S150"/>
  <c r="T150" s="1"/>
  <c r="P242"/>
  <c r="F242"/>
  <c r="I241"/>
  <c r="Y147" i="20"/>
  <c r="AB147" s="1"/>
  <c r="AC147"/>
  <c r="T151" i="14"/>
  <c r="P152"/>
  <c r="R152" s="1"/>
  <c r="S153" s="1"/>
  <c r="L141" i="17"/>
  <c r="N140"/>
  <c r="M173" i="20"/>
  <c r="G175"/>
  <c r="I174"/>
  <c r="AG142" i="16"/>
  <c r="AF142"/>
  <c r="AK141"/>
  <c r="AM141" s="1"/>
  <c r="Z143"/>
  <c r="AD143"/>
  <c r="G270"/>
  <c r="M269"/>
  <c r="N268"/>
  <c r="J270"/>
  <c r="H270"/>
  <c r="I269"/>
  <c r="L269" s="1"/>
  <c r="BB164" i="17"/>
  <c r="BD164" s="1"/>
  <c r="BA165"/>
  <c r="AX164"/>
  <c r="AY164" s="1"/>
  <c r="AV165" s="1"/>
  <c r="AW165"/>
  <c r="AU271"/>
  <c r="AT271" s="1"/>
  <c r="AS272" s="1"/>
  <c r="AJ146"/>
  <c r="AP145"/>
  <c r="AR145" s="1"/>
  <c r="AQ145"/>
  <c r="AN146" s="1"/>
  <c r="AO146"/>
  <c r="AK146"/>
  <c r="AE140"/>
  <c r="J141"/>
  <c r="O141" s="1"/>
  <c r="Q141" s="1"/>
  <c r="V141"/>
  <c r="U141"/>
  <c r="W141" s="1"/>
  <c r="Y141"/>
  <c r="AC141"/>
  <c r="AD140"/>
  <c r="G142"/>
  <c r="I141"/>
  <c r="F302"/>
  <c r="C272" i="14"/>
  <c r="P271" i="4"/>
  <c r="I271"/>
  <c r="O271"/>
  <c r="H271"/>
  <c r="R271"/>
  <c r="N271"/>
  <c r="Q271"/>
  <c r="J271"/>
  <c r="B272"/>
  <c r="A273" i="1"/>
  <c r="P285" i="30" l="1"/>
  <c r="U284"/>
  <c r="AO286" i="27"/>
  <c r="AT286" s="1"/>
  <c r="AP286"/>
  <c r="W285" i="30"/>
  <c r="X285" s="1"/>
  <c r="V286"/>
  <c r="AO284" i="25"/>
  <c r="AN284"/>
  <c r="AS284" s="1"/>
  <c r="M287" i="30"/>
  <c r="N286"/>
  <c r="O286" s="1"/>
  <c r="AO296" i="26"/>
  <c r="AN296"/>
  <c r="AS296" s="1"/>
  <c r="Y284" i="30"/>
  <c r="Y285" s="1"/>
  <c r="W508"/>
  <c r="X508" s="1"/>
  <c r="V509"/>
  <c r="AG452" i="27"/>
  <c r="AF452"/>
  <c r="G272" i="4"/>
  <c r="F272"/>
  <c r="AU160" i="9"/>
  <c r="AS160"/>
  <c r="AR160"/>
  <c r="AR281" i="26"/>
  <c r="AT281" s="1"/>
  <c r="AT257" i="25"/>
  <c r="AU283" i="27"/>
  <c r="AS292"/>
  <c r="AB222"/>
  <c r="AC221"/>
  <c r="Z222" s="1"/>
  <c r="E272" i="4"/>
  <c r="D272"/>
  <c r="L272"/>
  <c r="M272"/>
  <c r="K272"/>
  <c r="X222" i="27"/>
  <c r="W223" s="1"/>
  <c r="AG283"/>
  <c r="AF283"/>
  <c r="AE286" i="26"/>
  <c r="AF286"/>
  <c r="AJ181"/>
  <c r="AL180"/>
  <c r="AG181"/>
  <c r="AI181" s="1"/>
  <c r="AJ182" s="1"/>
  <c r="AH181"/>
  <c r="AM166" i="27"/>
  <c r="AH167"/>
  <c r="AJ167" s="1"/>
  <c r="AK168" s="1"/>
  <c r="AI167"/>
  <c r="AJ177" i="25"/>
  <c r="AK176"/>
  <c r="H176" i="24"/>
  <c r="I176"/>
  <c r="K176"/>
  <c r="AA181"/>
  <c r="AC181" s="1"/>
  <c r="AD180"/>
  <c r="AF180" s="1"/>
  <c r="U270" i="16"/>
  <c r="V269"/>
  <c r="Q270"/>
  <c r="T270" s="1"/>
  <c r="P271"/>
  <c r="Q183" i="24"/>
  <c r="T182"/>
  <c r="V182" s="1"/>
  <c r="P183"/>
  <c r="R183" s="1"/>
  <c r="O271" i="16"/>
  <c r="R271"/>
  <c r="AO174" i="24"/>
  <c r="E272" i="16"/>
  <c r="D272"/>
  <c r="M240" i="23"/>
  <c r="M290" i="27"/>
  <c r="U289"/>
  <c r="O291"/>
  <c r="K291"/>
  <c r="S290"/>
  <c r="L290" i="26"/>
  <c r="R290"/>
  <c r="T290" s="1"/>
  <c r="J291"/>
  <c r="N292"/>
  <c r="P291" i="25"/>
  <c r="O292" s="1"/>
  <c r="R290"/>
  <c r="N291"/>
  <c r="S291" s="1"/>
  <c r="AE282"/>
  <c r="H291"/>
  <c r="J291" s="1"/>
  <c r="T289"/>
  <c r="L290"/>
  <c r="I306"/>
  <c r="AK175" i="24"/>
  <c r="AJ175"/>
  <c r="AN174"/>
  <c r="J241" i="23"/>
  <c r="K241" s="1"/>
  <c r="L241"/>
  <c r="R182" i="20"/>
  <c r="P183"/>
  <c r="Q183" s="1"/>
  <c r="H242" i="23"/>
  <c r="G243" s="1"/>
  <c r="U150"/>
  <c r="W150" s="1"/>
  <c r="Q151"/>
  <c r="P243"/>
  <c r="F243"/>
  <c r="I242"/>
  <c r="AD147" i="20"/>
  <c r="X148"/>
  <c r="Z148" s="1"/>
  <c r="AA148" s="1"/>
  <c r="T152" i="14"/>
  <c r="Q153"/>
  <c r="O153"/>
  <c r="M154" s="1"/>
  <c r="N154" s="1"/>
  <c r="K141" i="17"/>
  <c r="M141" s="1"/>
  <c r="N141" s="1"/>
  <c r="L174" i="20"/>
  <c r="H175"/>
  <c r="W176" s="1"/>
  <c r="J174"/>
  <c r="K174" s="1"/>
  <c r="AI142" i="16"/>
  <c r="AL142"/>
  <c r="AH142"/>
  <c r="Y144"/>
  <c r="AA144" s="1"/>
  <c r="AC143"/>
  <c r="AE143" s="1"/>
  <c r="X144"/>
  <c r="G271"/>
  <c r="I270"/>
  <c r="L270" s="1"/>
  <c r="N269"/>
  <c r="H271"/>
  <c r="J271"/>
  <c r="BC164" i="17"/>
  <c r="AZ165" s="1"/>
  <c r="BA166" s="1"/>
  <c r="AX165"/>
  <c r="AY165" s="1"/>
  <c r="AW166"/>
  <c r="AU272"/>
  <c r="AT272" s="1"/>
  <c r="AS273" s="1"/>
  <c r="AL146"/>
  <c r="AM146" s="1"/>
  <c r="AI147"/>
  <c r="AH147" s="1"/>
  <c r="AG148" s="1"/>
  <c r="AF140"/>
  <c r="S141"/>
  <c r="P142"/>
  <c r="T142"/>
  <c r="AB141"/>
  <c r="AD141" s="1"/>
  <c r="X141"/>
  <c r="Z141" s="1"/>
  <c r="AA141" s="1"/>
  <c r="H142"/>
  <c r="F303"/>
  <c r="C273" i="14"/>
  <c r="Q272" i="4"/>
  <c r="N272"/>
  <c r="I272"/>
  <c r="O272"/>
  <c r="P272"/>
  <c r="H272"/>
  <c r="J272"/>
  <c r="R272"/>
  <c r="B273"/>
  <c r="A274" i="1"/>
  <c r="P286" i="30" l="1"/>
  <c r="W286"/>
  <c r="X286" s="1"/>
  <c r="Y286" s="1"/>
  <c r="V287"/>
  <c r="AO287" i="27"/>
  <c r="AT287" s="1"/>
  <c r="AP287"/>
  <c r="AN297" i="26"/>
  <c r="AS297" s="1"/>
  <c r="AO297"/>
  <c r="M288" i="30"/>
  <c r="N287"/>
  <c r="O287" s="1"/>
  <c r="AN285" i="25"/>
  <c r="AS285" s="1"/>
  <c r="AO285"/>
  <c r="W509" i="30"/>
  <c r="X509" s="1"/>
  <c r="V510"/>
  <c r="W510" s="1"/>
  <c r="X510" s="1"/>
  <c r="AG453" i="27"/>
  <c r="AF453"/>
  <c r="G273" i="4"/>
  <c r="F273"/>
  <c r="AT160" i="9"/>
  <c r="AV160" s="1"/>
  <c r="AQ161"/>
  <c r="AR282" i="26"/>
  <c r="AT282" s="1"/>
  <c r="L291"/>
  <c r="AR258" i="25"/>
  <c r="AS259" s="1"/>
  <c r="AU284" i="27"/>
  <c r="AS293"/>
  <c r="AD221"/>
  <c r="Y222"/>
  <c r="AA222" s="1"/>
  <c r="AC222" s="1"/>
  <c r="S182" i="20"/>
  <c r="U182" s="1"/>
  <c r="E273" i="4"/>
  <c r="D273"/>
  <c r="M273"/>
  <c r="K273"/>
  <c r="L273"/>
  <c r="AG284" i="27"/>
  <c r="AF284"/>
  <c r="AF287" i="26"/>
  <c r="AE287"/>
  <c r="AK181"/>
  <c r="AH182" s="1"/>
  <c r="AL167" i="27"/>
  <c r="AG177" i="25"/>
  <c r="AI177" s="1"/>
  <c r="AH177"/>
  <c r="AL176"/>
  <c r="AB181" i="24"/>
  <c r="AA182" s="1"/>
  <c r="AC182" s="1"/>
  <c r="U271" i="16"/>
  <c r="G177" i="24"/>
  <c r="I177" s="1"/>
  <c r="F177"/>
  <c r="J176"/>
  <c r="AE181"/>
  <c r="P272" i="16"/>
  <c r="V270"/>
  <c r="Q271"/>
  <c r="T271" s="1"/>
  <c r="AP174" i="24"/>
  <c r="Q184"/>
  <c r="U183"/>
  <c r="S183"/>
  <c r="T183" s="1"/>
  <c r="O272" i="16"/>
  <c r="R272"/>
  <c r="E273"/>
  <c r="D273"/>
  <c r="T291" i="27"/>
  <c r="U290"/>
  <c r="M291"/>
  <c r="S291"/>
  <c r="K292"/>
  <c r="L293" s="1"/>
  <c r="O292"/>
  <c r="T292" s="1"/>
  <c r="J292" i="26"/>
  <c r="L292" s="1"/>
  <c r="R291"/>
  <c r="T291" s="1"/>
  <c r="N293"/>
  <c r="P292" i="25"/>
  <c r="O293" s="1"/>
  <c r="R291"/>
  <c r="N292"/>
  <c r="S292" s="1"/>
  <c r="AE283"/>
  <c r="T290"/>
  <c r="H292"/>
  <c r="J292" s="1"/>
  <c r="K293" s="1"/>
  <c r="L291"/>
  <c r="I307"/>
  <c r="AL175" i="24"/>
  <c r="AK176" s="1"/>
  <c r="AM175"/>
  <c r="AO175"/>
  <c r="M241" i="23"/>
  <c r="L242"/>
  <c r="P184" i="20"/>
  <c r="R183"/>
  <c r="S183" s="1"/>
  <c r="T183"/>
  <c r="O184"/>
  <c r="I243" i="23"/>
  <c r="V151"/>
  <c r="R151"/>
  <c r="S151"/>
  <c r="T151" s="1"/>
  <c r="F244"/>
  <c r="P244"/>
  <c r="J242"/>
  <c r="K242" s="1"/>
  <c r="H243"/>
  <c r="AC148" i="20"/>
  <c r="Y148"/>
  <c r="AB148" s="1"/>
  <c r="P153" i="14"/>
  <c r="R153" s="1"/>
  <c r="S154" s="1"/>
  <c r="L142" i="17"/>
  <c r="R141"/>
  <c r="M271" i="16"/>
  <c r="M174" i="20"/>
  <c r="G176"/>
  <c r="I175"/>
  <c r="H176" s="1"/>
  <c r="W177" s="1"/>
  <c r="AF143" i="16"/>
  <c r="AK142"/>
  <c r="AM142" s="1"/>
  <c r="AG143"/>
  <c r="AD144"/>
  <c r="Z144"/>
  <c r="G272"/>
  <c r="M270"/>
  <c r="J272"/>
  <c r="H272"/>
  <c r="I271"/>
  <c r="L271" s="1"/>
  <c r="AF141" i="17"/>
  <c r="BC165"/>
  <c r="AZ166" s="1"/>
  <c r="BA167" s="1"/>
  <c r="BB165"/>
  <c r="BD165" s="1"/>
  <c r="AU273"/>
  <c r="AT273" s="1"/>
  <c r="AS274" s="1"/>
  <c r="AV166"/>
  <c r="AW167" s="1"/>
  <c r="AJ147"/>
  <c r="AP146"/>
  <c r="AR146" s="1"/>
  <c r="AQ146"/>
  <c r="AN147" s="1"/>
  <c r="AO147"/>
  <c r="AK147"/>
  <c r="AE141"/>
  <c r="AC142"/>
  <c r="U142"/>
  <c r="W142" s="1"/>
  <c r="Y142"/>
  <c r="J142"/>
  <c r="V142"/>
  <c r="G143"/>
  <c r="I142"/>
  <c r="F304"/>
  <c r="C274" i="14"/>
  <c r="R273" i="4"/>
  <c r="J273"/>
  <c r="N273"/>
  <c r="P273"/>
  <c r="Q273"/>
  <c r="O273"/>
  <c r="I273"/>
  <c r="H273"/>
  <c r="B274"/>
  <c r="A275" i="1"/>
  <c r="N288" i="30" l="1"/>
  <c r="O288" s="1"/>
  <c r="M289"/>
  <c r="AO286" i="25"/>
  <c r="AN286"/>
  <c r="AO298" i="26"/>
  <c r="AN298"/>
  <c r="AO288" i="27"/>
  <c r="AT288" s="1"/>
  <c r="AP288"/>
  <c r="W287" i="30"/>
  <c r="X287" s="1"/>
  <c r="V288"/>
  <c r="P287"/>
  <c r="P288" s="1"/>
  <c r="AG454" i="27"/>
  <c r="AF454"/>
  <c r="AU161" i="9"/>
  <c r="G274" i="4"/>
  <c r="F274"/>
  <c r="S292" i="26"/>
  <c r="AR161" i="9"/>
  <c r="AS161"/>
  <c r="AR283" i="26"/>
  <c r="AT283" s="1"/>
  <c r="AT258" i="25"/>
  <c r="AU285" i="27"/>
  <c r="AS294"/>
  <c r="Z223"/>
  <c r="AD222"/>
  <c r="Y223"/>
  <c r="AA223" s="1"/>
  <c r="X223"/>
  <c r="W224" s="1"/>
  <c r="AB223"/>
  <c r="AC223" s="1"/>
  <c r="E274" i="4"/>
  <c r="D274"/>
  <c r="L274"/>
  <c r="M274"/>
  <c r="K274"/>
  <c r="AF288" i="26"/>
  <c r="AE288"/>
  <c r="AG285" i="27"/>
  <c r="AF285"/>
  <c r="AL181" i="26"/>
  <c r="AG182"/>
  <c r="AI182" s="1"/>
  <c r="AK182" s="1"/>
  <c r="AM167" i="27"/>
  <c r="AI168"/>
  <c r="AH168"/>
  <c r="AJ168" s="1"/>
  <c r="AK177" i="25"/>
  <c r="AG178" s="1"/>
  <c r="AI178" s="1"/>
  <c r="AJ179" s="1"/>
  <c r="AJ178"/>
  <c r="AL177"/>
  <c r="Z182" i="24"/>
  <c r="AB182" s="1"/>
  <c r="AD182" s="1"/>
  <c r="AJ183" i="26"/>
  <c r="AD181" i="24"/>
  <c r="AE182" s="1"/>
  <c r="H177"/>
  <c r="G178" s="1"/>
  <c r="K177"/>
  <c r="L176"/>
  <c r="Q272" i="16"/>
  <c r="T272" s="1"/>
  <c r="V271"/>
  <c r="U272"/>
  <c r="V183" i="24"/>
  <c r="P184"/>
  <c r="R184" s="1"/>
  <c r="U184"/>
  <c r="S184"/>
  <c r="P273" i="16"/>
  <c r="O273"/>
  <c r="R273"/>
  <c r="E274"/>
  <c r="D274"/>
  <c r="U291" i="27"/>
  <c r="M292"/>
  <c r="O293"/>
  <c r="K293"/>
  <c r="L294" s="1"/>
  <c r="S292"/>
  <c r="R292" i="26"/>
  <c r="T292" s="1"/>
  <c r="J293"/>
  <c r="L293" s="1"/>
  <c r="N294"/>
  <c r="N293" i="25"/>
  <c r="S293" s="1"/>
  <c r="P293"/>
  <c r="O294" s="1"/>
  <c r="R292"/>
  <c r="AE284"/>
  <c r="T291"/>
  <c r="H293"/>
  <c r="J293" s="1"/>
  <c r="L292"/>
  <c r="I308"/>
  <c r="AN175" i="24"/>
  <c r="AP175" s="1"/>
  <c r="AJ176"/>
  <c r="AL176" s="1"/>
  <c r="AM176"/>
  <c r="M242" i="23"/>
  <c r="U183" i="20"/>
  <c r="Q184"/>
  <c r="T184"/>
  <c r="O185"/>
  <c r="L243" i="23"/>
  <c r="J243"/>
  <c r="K243" s="1"/>
  <c r="G244"/>
  <c r="H244" s="1"/>
  <c r="U151"/>
  <c r="W151" s="1"/>
  <c r="Q152"/>
  <c r="X149" i="20"/>
  <c r="Z149" s="1"/>
  <c r="AA149" s="1"/>
  <c r="AD148"/>
  <c r="T153" i="14"/>
  <c r="Q154"/>
  <c r="O154"/>
  <c r="P154" s="1"/>
  <c r="O142" i="17"/>
  <c r="Q142" s="1"/>
  <c r="S142" s="1"/>
  <c r="L175" i="20"/>
  <c r="K142" i="17"/>
  <c r="M142" s="1"/>
  <c r="R142" s="1"/>
  <c r="M272" i="16"/>
  <c r="G177" i="20"/>
  <c r="J175"/>
  <c r="K175" s="1"/>
  <c r="I176"/>
  <c r="AI143" i="16"/>
  <c r="AL143"/>
  <c r="AH143"/>
  <c r="Y145"/>
  <c r="AA145" s="1"/>
  <c r="X145"/>
  <c r="AC144"/>
  <c r="AE144" s="1"/>
  <c r="G273"/>
  <c r="N270"/>
  <c r="N271" s="1"/>
  <c r="I272"/>
  <c r="L272" s="1"/>
  <c r="H273"/>
  <c r="J273"/>
  <c r="AU274" i="17"/>
  <c r="AT274" s="1"/>
  <c r="AS275" s="1"/>
  <c r="BB166"/>
  <c r="BD166" s="1"/>
  <c r="AX166"/>
  <c r="AI148"/>
  <c r="AH148" s="1"/>
  <c r="AG149" s="1"/>
  <c r="AL147"/>
  <c r="AM147" s="1"/>
  <c r="T143"/>
  <c r="AB142"/>
  <c r="AD142" s="1"/>
  <c r="AF142" s="1"/>
  <c r="X142"/>
  <c r="Z142" s="1"/>
  <c r="AA142" s="1"/>
  <c r="H143"/>
  <c r="F305"/>
  <c r="C275" i="14"/>
  <c r="N274" i="4"/>
  <c r="R274"/>
  <c r="J274"/>
  <c r="Q274"/>
  <c r="P274"/>
  <c r="O274"/>
  <c r="H274"/>
  <c r="I274"/>
  <c r="B275"/>
  <c r="A276" i="1"/>
  <c r="W288" i="30" l="1"/>
  <c r="X288" s="1"/>
  <c r="V289"/>
  <c r="AO289" i="27"/>
  <c r="AT289" s="1"/>
  <c r="AP289"/>
  <c r="AN299" i="26"/>
  <c r="AS299" s="1"/>
  <c r="AO299"/>
  <c r="AN287" i="25"/>
  <c r="AS287" s="1"/>
  <c r="AO287"/>
  <c r="M290" i="30"/>
  <c r="N289"/>
  <c r="O289" s="1"/>
  <c r="Y287"/>
  <c r="Y288" s="1"/>
  <c r="AG455" i="27"/>
  <c r="AF455"/>
  <c r="G275" i="4"/>
  <c r="F275"/>
  <c r="AT161" i="9"/>
  <c r="AV161" s="1"/>
  <c r="AQ162"/>
  <c r="AR284" i="26"/>
  <c r="AT284" s="1"/>
  <c r="S293"/>
  <c r="AR259" i="25"/>
  <c r="AT259" s="1"/>
  <c r="AU286" i="27"/>
  <c r="AS295"/>
  <c r="AB224"/>
  <c r="T293"/>
  <c r="AD223"/>
  <c r="X224"/>
  <c r="W225" s="1"/>
  <c r="Z224"/>
  <c r="Y224"/>
  <c r="AA224" s="1"/>
  <c r="E275" i="4"/>
  <c r="D275"/>
  <c r="M275"/>
  <c r="K275"/>
  <c r="L275"/>
  <c r="AG286" i="27"/>
  <c r="AF286"/>
  <c r="AE289" i="26"/>
  <c r="AF289"/>
  <c r="AG183"/>
  <c r="AI183" s="1"/>
  <c r="AJ184" s="1"/>
  <c r="AL168" i="27"/>
  <c r="AI169" s="1"/>
  <c r="AK169"/>
  <c r="AM168"/>
  <c r="AH178" i="25"/>
  <c r="AK178"/>
  <c r="AL178" s="1"/>
  <c r="AA183" i="24"/>
  <c r="AE183" s="1"/>
  <c r="Z183"/>
  <c r="AL182" i="26"/>
  <c r="AH183"/>
  <c r="AK183"/>
  <c r="J177" i="24"/>
  <c r="K178" s="1"/>
  <c r="AF181"/>
  <c r="AF182" s="1"/>
  <c r="F178"/>
  <c r="H178" s="1"/>
  <c r="F179" s="1"/>
  <c r="I178"/>
  <c r="V272" i="16"/>
  <c r="Q185" i="24"/>
  <c r="T184"/>
  <c r="V184" s="1"/>
  <c r="P274" i="16"/>
  <c r="U273"/>
  <c r="Q273"/>
  <c r="T273" s="1"/>
  <c r="O274"/>
  <c r="R274"/>
  <c r="E275"/>
  <c r="D275"/>
  <c r="U292" i="27"/>
  <c r="M293"/>
  <c r="S293"/>
  <c r="K294"/>
  <c r="L295" s="1"/>
  <c r="O294"/>
  <c r="T294" s="1"/>
  <c r="J294" i="26"/>
  <c r="R293"/>
  <c r="S294" s="1"/>
  <c r="N295"/>
  <c r="S295" s="1"/>
  <c r="T293"/>
  <c r="P294" i="25"/>
  <c r="O295" s="1"/>
  <c r="R293"/>
  <c r="N294"/>
  <c r="S294" s="1"/>
  <c r="AE285"/>
  <c r="T292"/>
  <c r="H294"/>
  <c r="J294" s="1"/>
  <c r="L293"/>
  <c r="K295"/>
  <c r="I309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I503" s="1"/>
  <c r="I504" s="1"/>
  <c r="I505" s="1"/>
  <c r="I506" s="1"/>
  <c r="I507" s="1"/>
  <c r="I508" s="1"/>
  <c r="I509" s="1"/>
  <c r="I510" s="1"/>
  <c r="AO176" i="24"/>
  <c r="AN176"/>
  <c r="AJ177"/>
  <c r="AK177"/>
  <c r="P185" i="20"/>
  <c r="R184"/>
  <c r="M243" i="23"/>
  <c r="G245"/>
  <c r="V152"/>
  <c r="R152"/>
  <c r="S152"/>
  <c r="T152" s="1"/>
  <c r="L244"/>
  <c r="P245"/>
  <c r="F245"/>
  <c r="I244"/>
  <c r="AC149" i="20"/>
  <c r="Y149"/>
  <c r="AB149" s="1"/>
  <c r="P143" i="17"/>
  <c r="M155" i="14"/>
  <c r="N155" s="1"/>
  <c r="R154"/>
  <c r="T154" s="1"/>
  <c r="L143" i="17"/>
  <c r="N142"/>
  <c r="M175" i="20"/>
  <c r="H177"/>
  <c r="W178" s="1"/>
  <c r="J176"/>
  <c r="K176" s="1"/>
  <c r="AG144" i="16"/>
  <c r="AH144" s="1"/>
  <c r="AF144"/>
  <c r="AK143"/>
  <c r="AM143" s="1"/>
  <c r="Z145"/>
  <c r="AD145"/>
  <c r="G274"/>
  <c r="N272"/>
  <c r="M273"/>
  <c r="J274"/>
  <c r="H274"/>
  <c r="I273"/>
  <c r="L273" s="1"/>
  <c r="AU275" i="17"/>
  <c r="AT275" s="1"/>
  <c r="AS276" s="1"/>
  <c r="AU276" s="1"/>
  <c r="AT276" s="1"/>
  <c r="AQ147"/>
  <c r="AN148" s="1"/>
  <c r="AY166"/>
  <c r="BC166"/>
  <c r="AJ148"/>
  <c r="AP147"/>
  <c r="AR147" s="1"/>
  <c r="AO148"/>
  <c r="AK148"/>
  <c r="AE142"/>
  <c r="J143"/>
  <c r="O143" s="1"/>
  <c r="V143"/>
  <c r="U143"/>
  <c r="W143" s="1"/>
  <c r="Y143"/>
  <c r="AC143"/>
  <c r="G144"/>
  <c r="I143"/>
  <c r="F306"/>
  <c r="C276" i="14"/>
  <c r="R275" i="4"/>
  <c r="N275"/>
  <c r="Q275"/>
  <c r="J275"/>
  <c r="P275"/>
  <c r="I275"/>
  <c r="O275"/>
  <c r="H275"/>
  <c r="B276"/>
  <c r="A277" i="1"/>
  <c r="M291" i="30" l="1"/>
  <c r="N290"/>
  <c r="O290" s="1"/>
  <c r="AP290" i="27"/>
  <c r="AO290"/>
  <c r="AT290" s="1"/>
  <c r="W289" i="30"/>
  <c r="X289" s="1"/>
  <c r="V290"/>
  <c r="AN288" i="25"/>
  <c r="AS288" s="1"/>
  <c r="AO288"/>
  <c r="AO300" i="26"/>
  <c r="AN300"/>
  <c r="AS300" s="1"/>
  <c r="P289" i="30"/>
  <c r="P290" s="1"/>
  <c r="AF456" i="27"/>
  <c r="AG456"/>
  <c r="AU162" i="9"/>
  <c r="G276" i="4"/>
  <c r="F276"/>
  <c r="AR162" i="9"/>
  <c r="AS162"/>
  <c r="AR285" i="26"/>
  <c r="AT285" s="1"/>
  <c r="L294"/>
  <c r="K295"/>
  <c r="AR260" i="25"/>
  <c r="AU287" i="27"/>
  <c r="AS296"/>
  <c r="AC224"/>
  <c r="Z225" s="1"/>
  <c r="AB225"/>
  <c r="S184" i="20"/>
  <c r="U184" s="1"/>
  <c r="E276" i="4"/>
  <c r="D276"/>
  <c r="L276"/>
  <c r="M276"/>
  <c r="K276"/>
  <c r="AG287" i="27"/>
  <c r="AF287"/>
  <c r="AF290" i="26"/>
  <c r="AE290"/>
  <c r="AB183" i="24"/>
  <c r="AA184" s="1"/>
  <c r="AH169" i="27"/>
  <c r="AJ169" s="1"/>
  <c r="AK170" s="1"/>
  <c r="AG179" i="25"/>
  <c r="AI179" s="1"/>
  <c r="AK179" s="1"/>
  <c r="AH179"/>
  <c r="AJ180"/>
  <c r="AC183" i="24"/>
  <c r="AL183" i="26"/>
  <c r="AH184"/>
  <c r="AG184"/>
  <c r="AI184" s="1"/>
  <c r="AJ185" s="1"/>
  <c r="L177" i="24"/>
  <c r="G179"/>
  <c r="H179" s="1"/>
  <c r="J178"/>
  <c r="V273" i="16"/>
  <c r="Q274"/>
  <c r="T274" s="1"/>
  <c r="AP176" i="24"/>
  <c r="U185"/>
  <c r="S185"/>
  <c r="P185"/>
  <c r="R185" s="1"/>
  <c r="O275" i="16"/>
  <c r="R275"/>
  <c r="P275"/>
  <c r="E276"/>
  <c r="D276"/>
  <c r="U293" i="27"/>
  <c r="M294"/>
  <c r="O295"/>
  <c r="K295"/>
  <c r="L296" s="1"/>
  <c r="S294"/>
  <c r="R294" i="26"/>
  <c r="T294" s="1"/>
  <c r="N296"/>
  <c r="J295"/>
  <c r="P295" i="25"/>
  <c r="O296" s="1"/>
  <c r="R294"/>
  <c r="N295"/>
  <c r="AE286"/>
  <c r="T293"/>
  <c r="H295"/>
  <c r="J295" s="1"/>
  <c r="K296" s="1"/>
  <c r="L294"/>
  <c r="AO177" i="24"/>
  <c r="AL177"/>
  <c r="AM177"/>
  <c r="T185" i="20"/>
  <c r="O186"/>
  <c r="Q185"/>
  <c r="H245" i="23"/>
  <c r="G246" s="1"/>
  <c r="I245"/>
  <c r="U152"/>
  <c r="W152" s="1"/>
  <c r="Q153"/>
  <c r="F246"/>
  <c r="P246"/>
  <c r="J244"/>
  <c r="K244" s="1"/>
  <c r="M244" s="1"/>
  <c r="X150" i="20"/>
  <c r="Z150" s="1"/>
  <c r="AA150" s="1"/>
  <c r="AD149"/>
  <c r="Q143" i="17"/>
  <c r="S143" s="1"/>
  <c r="S155" i="14"/>
  <c r="Q155"/>
  <c r="O155"/>
  <c r="K143" i="17"/>
  <c r="M143" s="1"/>
  <c r="N143" s="1"/>
  <c r="U274" i="16"/>
  <c r="L177" i="20"/>
  <c r="L176"/>
  <c r="M176" s="1"/>
  <c r="G178"/>
  <c r="I177"/>
  <c r="AI144" i="16"/>
  <c r="AL144"/>
  <c r="Y146"/>
  <c r="AA146" s="1"/>
  <c r="AC145"/>
  <c r="AE145" s="1"/>
  <c r="X146"/>
  <c r="G275"/>
  <c r="I274"/>
  <c r="L274" s="1"/>
  <c r="N273"/>
  <c r="H275"/>
  <c r="J275"/>
  <c r="AS277" i="17"/>
  <c r="AZ167"/>
  <c r="BA168" s="1"/>
  <c r="AV167"/>
  <c r="AW168" s="1"/>
  <c r="AL148"/>
  <c r="AI149"/>
  <c r="AH149" s="1"/>
  <c r="AG150" s="1"/>
  <c r="X143"/>
  <c r="Z143" s="1"/>
  <c r="AA143" s="1"/>
  <c r="T144"/>
  <c r="AB143"/>
  <c r="AD143" s="1"/>
  <c r="P144"/>
  <c r="H144"/>
  <c r="F307"/>
  <c r="C277" i="14"/>
  <c r="P276" i="4"/>
  <c r="H276"/>
  <c r="N276"/>
  <c r="R276"/>
  <c r="J276"/>
  <c r="I276"/>
  <c r="O276"/>
  <c r="Q276"/>
  <c r="B277"/>
  <c r="A278" i="1"/>
  <c r="AN289" i="25" l="1"/>
  <c r="AO289"/>
  <c r="AO291" i="27"/>
  <c r="AT291" s="1"/>
  <c r="AP291"/>
  <c r="M292" i="30"/>
  <c r="N291"/>
  <c r="O291" s="1"/>
  <c r="P291" s="1"/>
  <c r="AO301" i="26"/>
  <c r="AN301"/>
  <c r="AS301" s="1"/>
  <c r="W290" i="30"/>
  <c r="X290" s="1"/>
  <c r="V291"/>
  <c r="Y289"/>
  <c r="Y290" s="1"/>
  <c r="AF457" i="27"/>
  <c r="AG457"/>
  <c r="G277" i="4"/>
  <c r="F277"/>
  <c r="AT260" i="25"/>
  <c r="AS261"/>
  <c r="AT162" i="9"/>
  <c r="AV162" s="1"/>
  <c r="AQ163"/>
  <c r="AR286" i="26"/>
  <c r="AT286" s="1"/>
  <c r="L295"/>
  <c r="AR261" i="25"/>
  <c r="Y225" i="27"/>
  <c r="AA225" s="1"/>
  <c r="AC225" s="1"/>
  <c r="AU288"/>
  <c r="AS297"/>
  <c r="X225"/>
  <c r="W226" s="1"/>
  <c r="AD224"/>
  <c r="Z226" s="1"/>
  <c r="E277" i="4"/>
  <c r="D277"/>
  <c r="M277"/>
  <c r="K277"/>
  <c r="L277"/>
  <c r="AF291" i="26"/>
  <c r="AE291"/>
  <c r="AF288" i="27"/>
  <c r="AG288"/>
  <c r="Z184" i="24"/>
  <c r="AB184" s="1"/>
  <c r="AD183"/>
  <c r="AF183" s="1"/>
  <c r="AL169" i="27"/>
  <c r="AM169" s="1"/>
  <c r="AG180" i="25"/>
  <c r="AI180" s="1"/>
  <c r="AL179"/>
  <c r="AH180"/>
  <c r="AC184" i="24"/>
  <c r="AE184"/>
  <c r="AK184" i="26"/>
  <c r="L178" i="24"/>
  <c r="I179"/>
  <c r="J179" s="1"/>
  <c r="K179"/>
  <c r="F180"/>
  <c r="G180"/>
  <c r="P276" i="16"/>
  <c r="V274"/>
  <c r="R276"/>
  <c r="Q186" i="24"/>
  <c r="T185"/>
  <c r="V185" s="1"/>
  <c r="P186"/>
  <c r="O276" i="16"/>
  <c r="U275"/>
  <c r="Q275"/>
  <c r="T275" s="1"/>
  <c r="E277"/>
  <c r="D277"/>
  <c r="T295" i="27"/>
  <c r="U294"/>
  <c r="M295"/>
  <c r="S295"/>
  <c r="K296"/>
  <c r="L297" s="1"/>
  <c r="O296"/>
  <c r="T296" s="1"/>
  <c r="R295" i="26"/>
  <c r="S296" s="1"/>
  <c r="J296"/>
  <c r="L296" s="1"/>
  <c r="N297"/>
  <c r="N296" i="25"/>
  <c r="S296" s="1"/>
  <c r="P296"/>
  <c r="O297" s="1"/>
  <c r="R295"/>
  <c r="AE287"/>
  <c r="T294"/>
  <c r="S295"/>
  <c r="H296"/>
  <c r="J296" s="1"/>
  <c r="L295"/>
  <c r="K297"/>
  <c r="AJ178" i="24"/>
  <c r="AK178"/>
  <c r="AN177"/>
  <c r="AP177" s="1"/>
  <c r="P186" i="20"/>
  <c r="R185"/>
  <c r="L245" i="23"/>
  <c r="H246"/>
  <c r="G247" s="1"/>
  <c r="J245"/>
  <c r="K245" s="1"/>
  <c r="L246" s="1"/>
  <c r="I246"/>
  <c r="V153"/>
  <c r="S153"/>
  <c r="T153" s="1"/>
  <c r="R153"/>
  <c r="P247"/>
  <c r="F247"/>
  <c r="AC150" i="20"/>
  <c r="Y150"/>
  <c r="AB150" s="1"/>
  <c r="P155" i="14"/>
  <c r="R155" s="1"/>
  <c r="T155" s="1"/>
  <c r="M156"/>
  <c r="L144" i="17"/>
  <c r="R143"/>
  <c r="M275" i="16"/>
  <c r="J177" i="20"/>
  <c r="K177" s="1"/>
  <c r="H178"/>
  <c r="W179" s="1"/>
  <c r="AF145" i="16"/>
  <c r="AK144"/>
  <c r="AM144" s="1"/>
  <c r="AG145"/>
  <c r="Z146"/>
  <c r="AD146"/>
  <c r="G276"/>
  <c r="M274"/>
  <c r="J276"/>
  <c r="H276"/>
  <c r="I275"/>
  <c r="L275" s="1"/>
  <c r="AU277" i="17"/>
  <c r="AT277" s="1"/>
  <c r="AS278" s="1"/>
  <c r="AX167"/>
  <c r="BB167"/>
  <c r="BD167" s="1"/>
  <c r="AP148"/>
  <c r="AR148" s="1"/>
  <c r="AM148"/>
  <c r="AQ148"/>
  <c r="AN149" s="1"/>
  <c r="AO149"/>
  <c r="AK149"/>
  <c r="AE143"/>
  <c r="J144"/>
  <c r="V144"/>
  <c r="AF143"/>
  <c r="AC144"/>
  <c r="U144"/>
  <c r="W144" s="1"/>
  <c r="Y144"/>
  <c r="I144"/>
  <c r="G145"/>
  <c r="F308"/>
  <c r="C278" i="14"/>
  <c r="N277" i="4"/>
  <c r="Q277"/>
  <c r="R277"/>
  <c r="J277"/>
  <c r="P277"/>
  <c r="O277"/>
  <c r="I277"/>
  <c r="H277"/>
  <c r="B278"/>
  <c r="A279" i="1"/>
  <c r="W291" i="30" l="1"/>
  <c r="X291" s="1"/>
  <c r="Y291" s="1"/>
  <c r="V292"/>
  <c r="N292"/>
  <c r="O292" s="1"/>
  <c r="M293"/>
  <c r="AN302" i="26"/>
  <c r="AS302" s="1"/>
  <c r="AO302"/>
  <c r="AO292" i="27"/>
  <c r="AT292" s="1"/>
  <c r="AP292"/>
  <c r="AO290" i="25"/>
  <c r="AN290"/>
  <c r="AS290" s="1"/>
  <c r="AF458" i="27"/>
  <c r="AG458"/>
  <c r="AT261" i="25"/>
  <c r="AU163" i="9"/>
  <c r="G278" i="4"/>
  <c r="F278"/>
  <c r="AB226" i="27"/>
  <c r="AR163" i="9"/>
  <c r="AS163"/>
  <c r="AR287" i="26"/>
  <c r="AT287" s="1"/>
  <c r="AR262" i="25"/>
  <c r="Y226" i="27"/>
  <c r="AA226" s="1"/>
  <c r="AD225"/>
  <c r="AU289"/>
  <c r="AS298"/>
  <c r="X226"/>
  <c r="W227" s="1"/>
  <c r="AB227" s="1"/>
  <c r="S185" i="20"/>
  <c r="U185" s="1"/>
  <c r="E278" i="4"/>
  <c r="D278"/>
  <c r="L278"/>
  <c r="M278"/>
  <c r="K278"/>
  <c r="AE292" i="26"/>
  <c r="AF292"/>
  <c r="AF289" i="27"/>
  <c r="AG289"/>
  <c r="AI170"/>
  <c r="AH170"/>
  <c r="AJ170" s="1"/>
  <c r="AL170" s="1"/>
  <c r="AJ181" i="25"/>
  <c r="AK180"/>
  <c r="AD184" i="24"/>
  <c r="AF184" s="1"/>
  <c r="Z185"/>
  <c r="AA185"/>
  <c r="AG185" i="26"/>
  <c r="AI185" s="1"/>
  <c r="AJ186" s="1"/>
  <c r="AL184"/>
  <c r="AH185"/>
  <c r="L179" i="24"/>
  <c r="H180"/>
  <c r="I180"/>
  <c r="K180"/>
  <c r="U276" i="16"/>
  <c r="O277"/>
  <c r="P277"/>
  <c r="R186" i="24"/>
  <c r="Q187" s="1"/>
  <c r="R277" i="16"/>
  <c r="V275"/>
  <c r="U186" i="24"/>
  <c r="S186"/>
  <c r="Q276" i="16"/>
  <c r="T276" s="1"/>
  <c r="E278"/>
  <c r="D278"/>
  <c r="U295" i="27"/>
  <c r="M296"/>
  <c r="O297"/>
  <c r="K297"/>
  <c r="S296"/>
  <c r="T295" i="26"/>
  <c r="N298"/>
  <c r="S298" s="1"/>
  <c r="J297"/>
  <c r="L297" s="1"/>
  <c r="R296"/>
  <c r="P297" i="25"/>
  <c r="O298" s="1"/>
  <c r="R296"/>
  <c r="N297"/>
  <c r="AE288"/>
  <c r="T295"/>
  <c r="H297"/>
  <c r="J297" s="1"/>
  <c r="K298" s="1"/>
  <c r="L296"/>
  <c r="AL178" i="24"/>
  <c r="AK179" s="1"/>
  <c r="AM178"/>
  <c r="AO178"/>
  <c r="Q186" i="20"/>
  <c r="O187"/>
  <c r="T186"/>
  <c r="M245" i="23"/>
  <c r="H247"/>
  <c r="G248" s="1"/>
  <c r="J246"/>
  <c r="K246" s="1"/>
  <c r="L247" s="1"/>
  <c r="F248"/>
  <c r="P248"/>
  <c r="U153"/>
  <c r="W153" s="1"/>
  <c r="Q154"/>
  <c r="I247"/>
  <c r="X151" i="20"/>
  <c r="Z151" s="1"/>
  <c r="AA151" s="1"/>
  <c r="AD150"/>
  <c r="Q156" i="14"/>
  <c r="O156"/>
  <c r="M157" s="1"/>
  <c r="N156"/>
  <c r="S156"/>
  <c r="O144" i="17"/>
  <c r="Q144" s="1"/>
  <c r="S144" s="1"/>
  <c r="M177" i="20"/>
  <c r="G179"/>
  <c r="I178"/>
  <c r="H179" s="1"/>
  <c r="W180" s="1"/>
  <c r="AI145" i="16"/>
  <c r="AL145"/>
  <c r="AH145"/>
  <c r="Y147"/>
  <c r="AA147" s="1"/>
  <c r="X147"/>
  <c r="AC146"/>
  <c r="AE146" s="1"/>
  <c r="G277"/>
  <c r="N274"/>
  <c r="N275" s="1"/>
  <c r="I276"/>
  <c r="L276" s="1"/>
  <c r="M276"/>
  <c r="H277"/>
  <c r="J277"/>
  <c r="K144" i="17"/>
  <c r="M144" s="1"/>
  <c r="N144" s="1"/>
  <c r="AU278"/>
  <c r="AT278" s="1"/>
  <c r="AS279" s="1"/>
  <c r="AU279" s="1"/>
  <c r="AT279" s="1"/>
  <c r="BC167"/>
  <c r="AY167"/>
  <c r="AJ149"/>
  <c r="AL149" s="1"/>
  <c r="AQ149" s="1"/>
  <c r="AI150"/>
  <c r="AH150" s="1"/>
  <c r="AG151" s="1"/>
  <c r="AB144"/>
  <c r="T145"/>
  <c r="X144"/>
  <c r="Z144" s="1"/>
  <c r="AA144" s="1"/>
  <c r="H145"/>
  <c r="F309"/>
  <c r="C279" i="14"/>
  <c r="J278" i="4"/>
  <c r="R278"/>
  <c r="N278"/>
  <c r="O278"/>
  <c r="I278"/>
  <c r="P278"/>
  <c r="Q278"/>
  <c r="H278"/>
  <c r="B279"/>
  <c r="A280" i="1"/>
  <c r="AO291" i="25" l="1"/>
  <c r="AN291"/>
  <c r="AS291" s="1"/>
  <c r="AO293" i="27"/>
  <c r="AT293" s="1"/>
  <c r="AP293"/>
  <c r="AO303" i="26"/>
  <c r="AN303"/>
  <c r="AS303" s="1"/>
  <c r="M294" i="30"/>
  <c r="N293"/>
  <c r="O293" s="1"/>
  <c r="W292"/>
  <c r="X292" s="1"/>
  <c r="V293"/>
  <c r="P292"/>
  <c r="AF459" i="27"/>
  <c r="AG459"/>
  <c r="AC226"/>
  <c r="Y227" s="1"/>
  <c r="AA227" s="1"/>
  <c r="AC227" s="1"/>
  <c r="G279" i="4"/>
  <c r="F279"/>
  <c r="AT262" i="25"/>
  <c r="AS263"/>
  <c r="AT163" i="9"/>
  <c r="AV163" s="1"/>
  <c r="AQ164"/>
  <c r="AR288" i="26"/>
  <c r="AT288" s="1"/>
  <c r="X227" i="27"/>
  <c r="W228" s="1"/>
  <c r="AR263" i="25"/>
  <c r="AD226" i="27"/>
  <c r="AU290"/>
  <c r="AS299"/>
  <c r="E279" i="4"/>
  <c r="D279"/>
  <c r="M279"/>
  <c r="K279"/>
  <c r="L279"/>
  <c r="AF290" i="27"/>
  <c r="AG290"/>
  <c r="AE293" i="26"/>
  <c r="AF293"/>
  <c r="AK171" i="27"/>
  <c r="AI171"/>
  <c r="AH171"/>
  <c r="AJ171" s="1"/>
  <c r="AK172" s="1"/>
  <c r="AM170"/>
  <c r="AL171"/>
  <c r="AH181" i="25"/>
  <c r="AG181"/>
  <c r="AI181" s="1"/>
  <c r="AL180"/>
  <c r="AB185" i="24"/>
  <c r="AE185"/>
  <c r="AC185"/>
  <c r="AK185" i="26"/>
  <c r="J180" i="24"/>
  <c r="L180" s="1"/>
  <c r="F181"/>
  <c r="G181"/>
  <c r="T186"/>
  <c r="U187" s="1"/>
  <c r="U277" i="16"/>
  <c r="V276"/>
  <c r="O278"/>
  <c r="Q277"/>
  <c r="T277" s="1"/>
  <c r="S187" i="24"/>
  <c r="P187"/>
  <c r="R187" s="1"/>
  <c r="P278" i="16"/>
  <c r="R278"/>
  <c r="E279"/>
  <c r="D279"/>
  <c r="M297" i="27"/>
  <c r="L298"/>
  <c r="U296"/>
  <c r="T297"/>
  <c r="S297"/>
  <c r="K298"/>
  <c r="L299" s="1"/>
  <c r="O298"/>
  <c r="T298" s="1"/>
  <c r="T296" i="26"/>
  <c r="S297"/>
  <c r="R297"/>
  <c r="J298"/>
  <c r="N299"/>
  <c r="S299" s="1"/>
  <c r="P298" i="25"/>
  <c r="O299" s="1"/>
  <c r="R297"/>
  <c r="N298"/>
  <c r="AE289"/>
  <c r="T296"/>
  <c r="S297"/>
  <c r="H298"/>
  <c r="J298" s="1"/>
  <c r="L297"/>
  <c r="AJ179" i="24"/>
  <c r="AL179" s="1"/>
  <c r="AK180" s="1"/>
  <c r="AN178"/>
  <c r="AP178" s="1"/>
  <c r="AM179"/>
  <c r="P187" i="20"/>
  <c r="Q187" s="1"/>
  <c r="R186"/>
  <c r="M246" i="23"/>
  <c r="I248"/>
  <c r="H248"/>
  <c r="V154"/>
  <c r="R154"/>
  <c r="S154"/>
  <c r="T154" s="1"/>
  <c r="P249"/>
  <c r="F249"/>
  <c r="J247"/>
  <c r="K247" s="1"/>
  <c r="AC151" i="20"/>
  <c r="Y151"/>
  <c r="AB151" s="1"/>
  <c r="P156" i="14"/>
  <c r="N157"/>
  <c r="P145" i="17"/>
  <c r="L178" i="20"/>
  <c r="L145" i="17"/>
  <c r="G180" i="20"/>
  <c r="J178"/>
  <c r="K178" s="1"/>
  <c r="I179"/>
  <c r="AK145" i="16"/>
  <c r="AM145" s="1"/>
  <c r="AG146"/>
  <c r="AF146"/>
  <c r="G278"/>
  <c r="Z147"/>
  <c r="AD147"/>
  <c r="H278"/>
  <c r="N276"/>
  <c r="M277"/>
  <c r="I277"/>
  <c r="L277" s="1"/>
  <c r="J278"/>
  <c r="R144" i="17"/>
  <c r="AS280"/>
  <c r="AU280" s="1"/>
  <c r="AT280" s="1"/>
  <c r="AN150"/>
  <c r="AV168"/>
  <c r="AZ168"/>
  <c r="AP149"/>
  <c r="AR149" s="1"/>
  <c r="AM149"/>
  <c r="AO150"/>
  <c r="AK150"/>
  <c r="AE144"/>
  <c r="J145"/>
  <c r="K145" s="1"/>
  <c r="V145"/>
  <c r="AC145"/>
  <c r="AD144"/>
  <c r="AF144" s="1"/>
  <c r="U145"/>
  <c r="Y145"/>
  <c r="I145"/>
  <c r="G146"/>
  <c r="F310"/>
  <c r="F311" s="1"/>
  <c r="C280" i="14"/>
  <c r="P279" i="4"/>
  <c r="I279"/>
  <c r="O279"/>
  <c r="H279"/>
  <c r="R279"/>
  <c r="N279"/>
  <c r="Q279"/>
  <c r="J279"/>
  <c r="B280"/>
  <c r="A281" i="1"/>
  <c r="P293" i="30" l="1"/>
  <c r="W293"/>
  <c r="X293" s="1"/>
  <c r="V294"/>
  <c r="AO294" i="27"/>
  <c r="AT294" s="1"/>
  <c r="AP294"/>
  <c r="N294" i="30"/>
  <c r="O294" s="1"/>
  <c r="P294" s="1"/>
  <c r="M295"/>
  <c r="AN304" i="26"/>
  <c r="AS304" s="1"/>
  <c r="AO304"/>
  <c r="AN292" i="25"/>
  <c r="AS292" s="1"/>
  <c r="AO292"/>
  <c r="Y292" i="30"/>
  <c r="Y293" s="1"/>
  <c r="AF460" i="27"/>
  <c r="AG460"/>
  <c r="Z227"/>
  <c r="Z228" s="1"/>
  <c r="AT263" i="25"/>
  <c r="AU164" i="9"/>
  <c r="G280" i="4"/>
  <c r="F280"/>
  <c r="AR164" i="9"/>
  <c r="AS164"/>
  <c r="AR289" i="26"/>
  <c r="AT289" s="1"/>
  <c r="AR264" i="25"/>
  <c r="AD227" i="27"/>
  <c r="Y228"/>
  <c r="AA228" s="1"/>
  <c r="AB228"/>
  <c r="X228"/>
  <c r="W229" s="1"/>
  <c r="AB229" s="1"/>
  <c r="AU291"/>
  <c r="AS300"/>
  <c r="S186" i="20"/>
  <c r="U186" s="1"/>
  <c r="F312" i="17"/>
  <c r="E280" i="4"/>
  <c r="D280"/>
  <c r="L280"/>
  <c r="M280"/>
  <c r="K280"/>
  <c r="AF294" i="26"/>
  <c r="AE294"/>
  <c r="AG291" i="27"/>
  <c r="AF291"/>
  <c r="AI172"/>
  <c r="AM171"/>
  <c r="AH172"/>
  <c r="AJ172" s="1"/>
  <c r="AK173" s="1"/>
  <c r="AK181" i="25"/>
  <c r="AH182" s="1"/>
  <c r="AJ182"/>
  <c r="AG182"/>
  <c r="AI182" s="1"/>
  <c r="AJ183" s="1"/>
  <c r="V186" i="24"/>
  <c r="AA186"/>
  <c r="AC186" s="1"/>
  <c r="Z186"/>
  <c r="AD185"/>
  <c r="AF185" s="1"/>
  <c r="AG186" i="26"/>
  <c r="AI186" s="1"/>
  <c r="AL185"/>
  <c r="AH186"/>
  <c r="U278" i="16"/>
  <c r="H181" i="24"/>
  <c r="G182" s="1"/>
  <c r="K181"/>
  <c r="I181"/>
  <c r="V277" i="16"/>
  <c r="AO179" i="24"/>
  <c r="R279" i="16"/>
  <c r="Q278"/>
  <c r="T278" s="1"/>
  <c r="Q188" i="24"/>
  <c r="T187"/>
  <c r="P279" i="16"/>
  <c r="O279"/>
  <c r="E280"/>
  <c r="D280"/>
  <c r="U297" i="27"/>
  <c r="M298"/>
  <c r="O299"/>
  <c r="K299"/>
  <c r="L300" s="1"/>
  <c r="S298"/>
  <c r="T297" i="26"/>
  <c r="L298"/>
  <c r="K299"/>
  <c r="J299"/>
  <c r="R298"/>
  <c r="N300"/>
  <c r="S300" s="1"/>
  <c r="N299" i="25"/>
  <c r="P299"/>
  <c r="O300" s="1"/>
  <c r="R298"/>
  <c r="AE290"/>
  <c r="AM180" i="24"/>
  <c r="T297" i="25"/>
  <c r="S298"/>
  <c r="H299"/>
  <c r="J299" s="1"/>
  <c r="L298"/>
  <c r="AN179" i="24"/>
  <c r="AJ180"/>
  <c r="AL180" s="1"/>
  <c r="AO180"/>
  <c r="O188" i="20"/>
  <c r="P188"/>
  <c r="R187"/>
  <c r="S187" s="1"/>
  <c r="G249" i="23"/>
  <c r="I249" s="1"/>
  <c r="J248"/>
  <c r="K248" s="1"/>
  <c r="M247"/>
  <c r="L248"/>
  <c r="U154"/>
  <c r="W154" s="1"/>
  <c r="Q155"/>
  <c r="X152" i="20"/>
  <c r="Z152" s="1"/>
  <c r="AA152" s="1"/>
  <c r="AD151"/>
  <c r="Q157" i="14"/>
  <c r="R156"/>
  <c r="O157"/>
  <c r="M158" s="1"/>
  <c r="N158" s="1"/>
  <c r="O145" i="17"/>
  <c r="Q145" s="1"/>
  <c r="S145" s="1"/>
  <c r="M145"/>
  <c r="R145" s="1"/>
  <c r="M178" i="20"/>
  <c r="H180"/>
  <c r="W181" s="1"/>
  <c r="J179"/>
  <c r="K179" s="1"/>
  <c r="AI146" i="16"/>
  <c r="AL146"/>
  <c r="AH146"/>
  <c r="Y148"/>
  <c r="AA148" s="1"/>
  <c r="AC147"/>
  <c r="AE147" s="1"/>
  <c r="X148"/>
  <c r="G279"/>
  <c r="I278"/>
  <c r="L278" s="1"/>
  <c r="M278"/>
  <c r="H279"/>
  <c r="J279"/>
  <c r="BB168" i="17"/>
  <c r="BD168" s="1"/>
  <c r="BA169"/>
  <c r="AX168"/>
  <c r="AY168" s="1"/>
  <c r="AV169" s="1"/>
  <c r="AW169"/>
  <c r="AS281"/>
  <c r="AU281" s="1"/>
  <c r="AT281" s="1"/>
  <c r="AJ150"/>
  <c r="AL150" s="1"/>
  <c r="AQ150" s="1"/>
  <c r="AI151"/>
  <c r="AH151" s="1"/>
  <c r="AG152" s="1"/>
  <c r="W145"/>
  <c r="AB145" s="1"/>
  <c r="AD145" s="1"/>
  <c r="AF145" s="1"/>
  <c r="T146"/>
  <c r="H146"/>
  <c r="L146"/>
  <c r="C281" i="14"/>
  <c r="B281" i="4"/>
  <c r="Q280"/>
  <c r="N280"/>
  <c r="I280"/>
  <c r="O280"/>
  <c r="P280"/>
  <c r="H280"/>
  <c r="J280"/>
  <c r="R280"/>
  <c r="A282" i="1"/>
  <c r="AN293" i="25" l="1"/>
  <c r="AS293" s="1"/>
  <c r="AO293"/>
  <c r="AN305" i="26"/>
  <c r="AS305" s="1"/>
  <c r="AO305"/>
  <c r="M296" i="30"/>
  <c r="R296" s="1"/>
  <c r="N295"/>
  <c r="O295" s="1"/>
  <c r="AO295" i="27"/>
  <c r="AT295" s="1"/>
  <c r="AP295"/>
  <c r="W294" i="30"/>
  <c r="X294" s="1"/>
  <c r="Y294" s="1"/>
  <c r="V295"/>
  <c r="AF461" i="27"/>
  <c r="AG461"/>
  <c r="AT264" i="25"/>
  <c r="G281" i="4"/>
  <c r="F281"/>
  <c r="AT164" i="9"/>
  <c r="AV164" s="1"/>
  <c r="AQ165"/>
  <c r="AC228" i="27"/>
  <c r="Z229" s="1"/>
  <c r="AR290" i="26"/>
  <c r="AT290" s="1"/>
  <c r="AR265" i="25"/>
  <c r="AU292" i="27"/>
  <c r="AS301"/>
  <c r="T187" i="20"/>
  <c r="F313" i="17"/>
  <c r="E281" i="4"/>
  <c r="D281"/>
  <c r="M281"/>
  <c r="K281"/>
  <c r="L281"/>
  <c r="AG292" i="27"/>
  <c r="AF292"/>
  <c r="AF295" i="26"/>
  <c r="AE295"/>
  <c r="AL172" i="27"/>
  <c r="AM172" s="1"/>
  <c r="AL181" i="25"/>
  <c r="AK182"/>
  <c r="V187" i="24"/>
  <c r="AE186"/>
  <c r="AB186"/>
  <c r="AK186" i="26"/>
  <c r="AL186" s="1"/>
  <c r="AJ187"/>
  <c r="P280" i="16"/>
  <c r="J181" i="24"/>
  <c r="L181" s="1"/>
  <c r="F182"/>
  <c r="H182" s="1"/>
  <c r="K182"/>
  <c r="I182"/>
  <c r="AP179"/>
  <c r="V278" i="16"/>
  <c r="O280"/>
  <c r="Q279"/>
  <c r="T279" s="1"/>
  <c r="U279"/>
  <c r="U188" i="24"/>
  <c r="S188"/>
  <c r="P188"/>
  <c r="R188" s="1"/>
  <c r="R280" i="16"/>
  <c r="T299" i="27"/>
  <c r="E281" i="16"/>
  <c r="D281"/>
  <c r="T298" i="26"/>
  <c r="U298" i="27"/>
  <c r="M299"/>
  <c r="S299"/>
  <c r="K300"/>
  <c r="L301" s="1"/>
  <c r="O300"/>
  <c r="T300" s="1"/>
  <c r="L299" i="26"/>
  <c r="N301"/>
  <c r="R299"/>
  <c r="J300"/>
  <c r="P300" i="25"/>
  <c r="O301" s="1"/>
  <c r="R299"/>
  <c r="N300"/>
  <c r="S300" s="1"/>
  <c r="AE291"/>
  <c r="T298"/>
  <c r="S299"/>
  <c r="H300"/>
  <c r="J300" s="1"/>
  <c r="K300"/>
  <c r="L299"/>
  <c r="K301"/>
  <c r="AJ181" i="24"/>
  <c r="AK181"/>
  <c r="AN180"/>
  <c r="U187" i="20"/>
  <c r="Q188"/>
  <c r="O189"/>
  <c r="T188"/>
  <c r="P250" i="23"/>
  <c r="F250"/>
  <c r="L249"/>
  <c r="M248"/>
  <c r="H249"/>
  <c r="J249" s="1"/>
  <c r="V155"/>
  <c r="S155"/>
  <c r="T155" s="1"/>
  <c r="R155"/>
  <c r="AC152" i="20"/>
  <c r="Y152"/>
  <c r="AB152" s="1"/>
  <c r="S157" i="14"/>
  <c r="T156"/>
  <c r="P157"/>
  <c r="R157" s="1"/>
  <c r="S158" s="1"/>
  <c r="P146" i="17"/>
  <c r="N145"/>
  <c r="M279" i="16"/>
  <c r="L179" i="20"/>
  <c r="M179" s="1"/>
  <c r="L180"/>
  <c r="G181"/>
  <c r="I180"/>
  <c r="BC168" i="17"/>
  <c r="AZ169" s="1"/>
  <c r="BB169" s="1"/>
  <c r="BD169" s="1"/>
  <c r="AF147" i="16"/>
  <c r="AK146"/>
  <c r="AM146" s="1"/>
  <c r="AG147"/>
  <c r="AD148"/>
  <c r="Z148"/>
  <c r="G280"/>
  <c r="N277"/>
  <c r="N278" s="1"/>
  <c r="J280"/>
  <c r="I279"/>
  <c r="L279" s="1"/>
  <c r="H280"/>
  <c r="AN151" i="17"/>
  <c r="X145"/>
  <c r="Z145" s="1"/>
  <c r="AE145" s="1"/>
  <c r="AS282"/>
  <c r="AX169"/>
  <c r="AY169" s="1"/>
  <c r="AW170"/>
  <c r="AP150"/>
  <c r="AR150" s="1"/>
  <c r="AM150"/>
  <c r="AO151"/>
  <c r="AK151"/>
  <c r="J146"/>
  <c r="O146" s="1"/>
  <c r="V146"/>
  <c r="AC146"/>
  <c r="U146"/>
  <c r="W146" s="1"/>
  <c r="G147"/>
  <c r="I146"/>
  <c r="C282" i="14"/>
  <c r="B282" i="4"/>
  <c r="R281"/>
  <c r="J281"/>
  <c r="N281"/>
  <c r="P281"/>
  <c r="Q281"/>
  <c r="O281"/>
  <c r="I281"/>
  <c r="H281"/>
  <c r="A283" i="1"/>
  <c r="V296" i="30" l="1"/>
  <c r="W295"/>
  <c r="X295" s="1"/>
  <c r="AP296" i="27"/>
  <c r="AO296"/>
  <c r="AT296" s="1"/>
  <c r="AO306" i="26"/>
  <c r="AN306"/>
  <c r="AS306" s="1"/>
  <c r="AO294" i="25"/>
  <c r="AN294"/>
  <c r="P295" i="30"/>
  <c r="M297"/>
  <c r="N296"/>
  <c r="O296" s="1"/>
  <c r="AG462" i="27"/>
  <c r="AF462"/>
  <c r="AT265" i="25"/>
  <c r="Y229" i="27"/>
  <c r="AA229" s="1"/>
  <c r="AC229" s="1"/>
  <c r="AU165" i="9"/>
  <c r="G282" i="4"/>
  <c r="F282"/>
  <c r="X229" i="27"/>
  <c r="W230" s="1"/>
  <c r="AB230" s="1"/>
  <c r="AD228"/>
  <c r="AR165" i="9"/>
  <c r="AS165"/>
  <c r="AR291" i="26"/>
  <c r="AT291" s="1"/>
  <c r="AR266" i="25"/>
  <c r="AT266" s="1"/>
  <c r="AU293" i="27"/>
  <c r="AS302"/>
  <c r="F314" i="17"/>
  <c r="E282" i="4"/>
  <c r="D282"/>
  <c r="L282"/>
  <c r="M282"/>
  <c r="K282"/>
  <c r="AE296" i="26"/>
  <c r="AF296"/>
  <c r="AF293" i="27"/>
  <c r="AG293"/>
  <c r="AH173"/>
  <c r="AJ173" s="1"/>
  <c r="AK174" s="1"/>
  <c r="AI173"/>
  <c r="AL182" i="25"/>
  <c r="AH183"/>
  <c r="AG183"/>
  <c r="AI183" s="1"/>
  <c r="AG187" i="26"/>
  <c r="AI187" s="1"/>
  <c r="AJ188" s="1"/>
  <c r="AD186" i="24"/>
  <c r="AF186" s="1"/>
  <c r="Z187"/>
  <c r="AA187"/>
  <c r="AH187" i="26"/>
  <c r="AP180" i="24"/>
  <c r="Q280" i="16"/>
  <c r="T280" s="1"/>
  <c r="G183" i="24"/>
  <c r="I183" s="1"/>
  <c r="F183"/>
  <c r="J182"/>
  <c r="P281" i="16"/>
  <c r="V279"/>
  <c r="Q189" i="24"/>
  <c r="T188"/>
  <c r="V188" s="1"/>
  <c r="P189"/>
  <c r="R189" s="1"/>
  <c r="O281" i="16"/>
  <c r="R281"/>
  <c r="E282"/>
  <c r="D282"/>
  <c r="U299" i="27"/>
  <c r="T299" i="26"/>
  <c r="M300" i="27"/>
  <c r="L300" i="26"/>
  <c r="O301" i="27"/>
  <c r="K301"/>
  <c r="L302" s="1"/>
  <c r="S300"/>
  <c r="N302" i="26"/>
  <c r="J301"/>
  <c r="R300"/>
  <c r="S301" s="1"/>
  <c r="N301" i="25"/>
  <c r="P301"/>
  <c r="O302" s="1"/>
  <c r="R300"/>
  <c r="AE292"/>
  <c r="H301"/>
  <c r="J301" s="1"/>
  <c r="T299"/>
  <c r="K302"/>
  <c r="L300"/>
  <c r="AL181" i="24"/>
  <c r="AO181"/>
  <c r="AM181"/>
  <c r="R188" i="20"/>
  <c r="P189"/>
  <c r="G250" i="23"/>
  <c r="I250" s="1"/>
  <c r="K249"/>
  <c r="M249" s="1"/>
  <c r="U155"/>
  <c r="W155" s="1"/>
  <c r="Q156"/>
  <c r="X153" i="20"/>
  <c r="Z153" s="1"/>
  <c r="AA153" s="1"/>
  <c r="AD152"/>
  <c r="Q158" i="14"/>
  <c r="T157"/>
  <c r="O158"/>
  <c r="M159" s="1"/>
  <c r="N159" s="1"/>
  <c r="Q146" i="17"/>
  <c r="S146" s="1"/>
  <c r="K146"/>
  <c r="M146" s="1"/>
  <c r="N146" s="1"/>
  <c r="Y146"/>
  <c r="BA170"/>
  <c r="J180" i="20"/>
  <c r="K180" s="1"/>
  <c r="H181"/>
  <c r="W182" s="1"/>
  <c r="AI147" i="16"/>
  <c r="AL147"/>
  <c r="AH147"/>
  <c r="Y149"/>
  <c r="AA149" s="1"/>
  <c r="AC148"/>
  <c r="AE148" s="1"/>
  <c r="X149"/>
  <c r="U280"/>
  <c r="G281"/>
  <c r="M280"/>
  <c r="I280"/>
  <c r="L280" s="1"/>
  <c r="H281"/>
  <c r="N279"/>
  <c r="J281"/>
  <c r="AA145" i="17"/>
  <c r="X146" s="1"/>
  <c r="BC169"/>
  <c r="AZ170" s="1"/>
  <c r="AU282"/>
  <c r="AT282" s="1"/>
  <c r="AS283" s="1"/>
  <c r="AV170"/>
  <c r="AJ151"/>
  <c r="AL151" s="1"/>
  <c r="AQ151" s="1"/>
  <c r="AI152"/>
  <c r="AH152" s="1"/>
  <c r="AG153" s="1"/>
  <c r="P147"/>
  <c r="T147"/>
  <c r="AB146"/>
  <c r="AD146" s="1"/>
  <c r="AF146" s="1"/>
  <c r="H147"/>
  <c r="C283" i="14"/>
  <c r="B283" i="4"/>
  <c r="H282"/>
  <c r="R282"/>
  <c r="P282"/>
  <c r="I282"/>
  <c r="J282"/>
  <c r="O282"/>
  <c r="Q282"/>
  <c r="N282"/>
  <c r="A284" i="1"/>
  <c r="P296" i="30" l="1"/>
  <c r="U296" s="1"/>
  <c r="AO295" i="25"/>
  <c r="AN295"/>
  <c r="AS295" s="1"/>
  <c r="AN307" i="26"/>
  <c r="AS307" s="1"/>
  <c r="AO307"/>
  <c r="AO297" i="27"/>
  <c r="AT297" s="1"/>
  <c r="AP297"/>
  <c r="W296" i="30"/>
  <c r="X296" s="1"/>
  <c r="V297"/>
  <c r="N297"/>
  <c r="O297" s="1"/>
  <c r="M298"/>
  <c r="Y295"/>
  <c r="Y296" s="1"/>
  <c r="AG463" i="27"/>
  <c r="AF463"/>
  <c r="Z230"/>
  <c r="Y230"/>
  <c r="AA230" s="1"/>
  <c r="AC230" s="1"/>
  <c r="G283" i="4"/>
  <c r="F283"/>
  <c r="X230" i="27"/>
  <c r="W231" s="1"/>
  <c r="AD229"/>
  <c r="AT165" i="9"/>
  <c r="AV165" s="1"/>
  <c r="AQ166"/>
  <c r="AR292" i="26"/>
  <c r="AT292" s="1"/>
  <c r="AR267" i="25"/>
  <c r="AS268" s="1"/>
  <c r="AU294" i="27"/>
  <c r="AS303"/>
  <c r="S188" i="20"/>
  <c r="U188" s="1"/>
  <c r="F315" i="17"/>
  <c r="E283" i="4"/>
  <c r="D283"/>
  <c r="M283"/>
  <c r="K283"/>
  <c r="L283"/>
  <c r="Y231" i="27"/>
  <c r="AA231" s="1"/>
  <c r="AG294"/>
  <c r="AF294"/>
  <c r="AF297" i="26"/>
  <c r="AE297"/>
  <c r="AL173" i="27"/>
  <c r="AI174" s="1"/>
  <c r="AK183" i="25"/>
  <c r="AJ184"/>
  <c r="AH184"/>
  <c r="AK187" i="26"/>
  <c r="AL187" s="1"/>
  <c r="AE187" i="24"/>
  <c r="AC187"/>
  <c r="AB187"/>
  <c r="Q281" i="16"/>
  <c r="T281" s="1"/>
  <c r="H183" i="24"/>
  <c r="J183" s="1"/>
  <c r="L182"/>
  <c r="K183"/>
  <c r="U281" i="16"/>
  <c r="V280"/>
  <c r="R282"/>
  <c r="Q190" i="24"/>
  <c r="U189"/>
  <c r="S189"/>
  <c r="T189" s="1"/>
  <c r="P190"/>
  <c r="O282" i="16"/>
  <c r="P282"/>
  <c r="E283"/>
  <c r="D283"/>
  <c r="T301" i="27"/>
  <c r="U300"/>
  <c r="M301"/>
  <c r="L301" i="26"/>
  <c r="S301" i="27"/>
  <c r="K302"/>
  <c r="L303" s="1"/>
  <c r="O302"/>
  <c r="T302" s="1"/>
  <c r="T300" i="26"/>
  <c r="R301"/>
  <c r="S302" s="1"/>
  <c r="J302"/>
  <c r="N303"/>
  <c r="S301" i="25"/>
  <c r="P302"/>
  <c r="O303" s="1"/>
  <c r="R301"/>
  <c r="N302"/>
  <c r="AE293"/>
  <c r="H302"/>
  <c r="J302" s="1"/>
  <c r="T300"/>
  <c r="L301"/>
  <c r="AJ182" i="24"/>
  <c r="AK182"/>
  <c r="AN181"/>
  <c r="AP181" s="1"/>
  <c r="H250" i="23"/>
  <c r="J250" s="1"/>
  <c r="K250" s="1"/>
  <c r="T189" i="20"/>
  <c r="O190"/>
  <c r="F251" i="23"/>
  <c r="P251"/>
  <c r="Q189" i="20"/>
  <c r="L250" i="23"/>
  <c r="V156"/>
  <c r="S156"/>
  <c r="T156" s="1"/>
  <c r="R156"/>
  <c r="Y153" i="20"/>
  <c r="AB153" s="1"/>
  <c r="AC153"/>
  <c r="P158" i="14"/>
  <c r="R158" s="1"/>
  <c r="T158" s="1"/>
  <c r="L147" i="17"/>
  <c r="R146"/>
  <c r="Z146"/>
  <c r="AE146" s="1"/>
  <c r="M180" i="20"/>
  <c r="G182"/>
  <c r="I181"/>
  <c r="J181" s="1"/>
  <c r="K181" s="1"/>
  <c r="AG148" i="16"/>
  <c r="AF148"/>
  <c r="AK147"/>
  <c r="AM147" s="1"/>
  <c r="Z149"/>
  <c r="AD149"/>
  <c r="G282"/>
  <c r="M281"/>
  <c r="I281"/>
  <c r="L281" s="1"/>
  <c r="J282"/>
  <c r="N280"/>
  <c r="H282"/>
  <c r="AN152" i="17"/>
  <c r="AX170"/>
  <c r="BC170" s="1"/>
  <c r="AZ171" s="1"/>
  <c r="BA172" s="1"/>
  <c r="AW171"/>
  <c r="BB170"/>
  <c r="BD170" s="1"/>
  <c r="BA171"/>
  <c r="AU283"/>
  <c r="AT283" s="1"/>
  <c r="AS284" s="1"/>
  <c r="AU284" s="1"/>
  <c r="AT284" s="1"/>
  <c r="AP151"/>
  <c r="AR151" s="1"/>
  <c r="AM151"/>
  <c r="AO152"/>
  <c r="AK152"/>
  <c r="U147"/>
  <c r="W147" s="1"/>
  <c r="Y147"/>
  <c r="AC147"/>
  <c r="J147"/>
  <c r="K147" s="1"/>
  <c r="V147"/>
  <c r="I147"/>
  <c r="G148"/>
  <c r="C284" i="14"/>
  <c r="R283" i="4"/>
  <c r="N283"/>
  <c r="Q283"/>
  <c r="J283"/>
  <c r="P283"/>
  <c r="I283"/>
  <c r="O283"/>
  <c r="H283"/>
  <c r="B284"/>
  <c r="A285" i="1"/>
  <c r="N298" i="30" l="1"/>
  <c r="O298" s="1"/>
  <c r="M299"/>
  <c r="AO296" i="25"/>
  <c r="AN296"/>
  <c r="W297" i="30"/>
  <c r="X297" s="1"/>
  <c r="V298"/>
  <c r="AO298" i="27"/>
  <c r="AT298" s="1"/>
  <c r="AP298"/>
  <c r="AO308" i="26"/>
  <c r="AN308"/>
  <c r="P297" i="30"/>
  <c r="P298" s="1"/>
  <c r="AF464" i="27"/>
  <c r="AG464"/>
  <c r="AD230"/>
  <c r="AB231"/>
  <c r="AU166" i="9"/>
  <c r="G284" i="4"/>
  <c r="F284"/>
  <c r="X231" i="27"/>
  <c r="W232" s="1"/>
  <c r="AB232" s="1"/>
  <c r="Z231"/>
  <c r="AR166" i="9"/>
  <c r="AS166"/>
  <c r="AR293" i="26"/>
  <c r="AT267" i="25"/>
  <c r="AC231" i="27"/>
  <c r="AU295"/>
  <c r="AS304"/>
  <c r="S302" i="25"/>
  <c r="AM173" i="27"/>
  <c r="F316" i="17"/>
  <c r="E284" i="4"/>
  <c r="D284"/>
  <c r="L284"/>
  <c r="M284"/>
  <c r="K284"/>
  <c r="AE298" i="26"/>
  <c r="AF298"/>
  <c r="AF295" i="27"/>
  <c r="AG295"/>
  <c r="AH174"/>
  <c r="AJ174" s="1"/>
  <c r="AK175" s="1"/>
  <c r="AL183" i="25"/>
  <c r="AG184"/>
  <c r="AI184" s="1"/>
  <c r="AG188" i="26"/>
  <c r="AI188" s="1"/>
  <c r="AK188" s="1"/>
  <c r="AL188" s="1"/>
  <c r="AH188"/>
  <c r="AA188" i="24"/>
  <c r="AD187"/>
  <c r="AF187" s="1"/>
  <c r="Z188"/>
  <c r="AB188" s="1"/>
  <c r="F184"/>
  <c r="G184"/>
  <c r="L183"/>
  <c r="V281" i="16"/>
  <c r="P283"/>
  <c r="U282"/>
  <c r="Q282"/>
  <c r="T282" s="1"/>
  <c r="R190" i="24"/>
  <c r="Q191" s="1"/>
  <c r="V189"/>
  <c r="U190"/>
  <c r="S190"/>
  <c r="R283" i="16"/>
  <c r="O283"/>
  <c r="M302" i="27"/>
  <c r="E284" i="16"/>
  <c r="D284"/>
  <c r="U301" i="27"/>
  <c r="O303"/>
  <c r="K303"/>
  <c r="L304" s="1"/>
  <c r="S302"/>
  <c r="T301" i="26"/>
  <c r="L302"/>
  <c r="J303"/>
  <c r="R302"/>
  <c r="S303" s="1"/>
  <c r="N304"/>
  <c r="P303" i="25"/>
  <c r="O304" s="1"/>
  <c r="R302"/>
  <c r="N303"/>
  <c r="AE294"/>
  <c r="H303"/>
  <c r="J303" s="1"/>
  <c r="T301"/>
  <c r="L302"/>
  <c r="AL182" i="24"/>
  <c r="AM182"/>
  <c r="AO182"/>
  <c r="G251" i="23"/>
  <c r="I251" s="1"/>
  <c r="M250"/>
  <c r="R189" i="20"/>
  <c r="P190"/>
  <c r="L251" i="23"/>
  <c r="U156"/>
  <c r="W156" s="1"/>
  <c r="Q157"/>
  <c r="X154" i="20"/>
  <c r="Z154" s="1"/>
  <c r="AA154" s="1"/>
  <c r="AD153"/>
  <c r="S159" i="14"/>
  <c r="O159"/>
  <c r="M160" s="1"/>
  <c r="N160" s="1"/>
  <c r="Q159"/>
  <c r="O147" i="17"/>
  <c r="Q147" s="1"/>
  <c r="S147" s="1"/>
  <c r="M147"/>
  <c r="N147" s="1"/>
  <c r="L181" i="20"/>
  <c r="M181" s="1"/>
  <c r="AA146" i="17"/>
  <c r="X147" s="1"/>
  <c r="Z147" s="1"/>
  <c r="AE147" s="1"/>
  <c r="M282" i="16"/>
  <c r="H182" i="20"/>
  <c r="W183" s="1"/>
  <c r="AI148" i="16"/>
  <c r="AL148"/>
  <c r="AH148"/>
  <c r="Y150"/>
  <c r="AA150" s="1"/>
  <c r="AC149"/>
  <c r="AE149" s="1"/>
  <c r="X150"/>
  <c r="G283"/>
  <c r="I282"/>
  <c r="L282" s="1"/>
  <c r="N281"/>
  <c r="H283"/>
  <c r="J283"/>
  <c r="AY170" i="17"/>
  <c r="AV171" s="1"/>
  <c r="AW172" s="1"/>
  <c r="AS285"/>
  <c r="BB171"/>
  <c r="BD171" s="1"/>
  <c r="AJ152"/>
  <c r="AL152" s="1"/>
  <c r="AI153"/>
  <c r="AH153" s="1"/>
  <c r="AG154" s="1"/>
  <c r="T148"/>
  <c r="AB147"/>
  <c r="AD147" s="1"/>
  <c r="AF147" s="1"/>
  <c r="L148"/>
  <c r="H148"/>
  <c r="C285" i="14"/>
  <c r="B285" i="4"/>
  <c r="I284"/>
  <c r="O284"/>
  <c r="N284"/>
  <c r="Q284"/>
  <c r="H284"/>
  <c r="P284"/>
  <c r="R284"/>
  <c r="J284"/>
  <c r="A286" i="1"/>
  <c r="AO299" i="27" l="1"/>
  <c r="AT299" s="1"/>
  <c r="AP299"/>
  <c r="W298" i="30"/>
  <c r="X298" s="1"/>
  <c r="V299"/>
  <c r="Y297"/>
  <c r="Y298" s="1"/>
  <c r="N299"/>
  <c r="O299" s="1"/>
  <c r="M300"/>
  <c r="P299"/>
  <c r="AN309" i="26"/>
  <c r="AS309" s="1"/>
  <c r="AO309"/>
  <c r="AO297" i="25"/>
  <c r="AN297"/>
  <c r="AS297" s="1"/>
  <c r="AG465" i="27"/>
  <c r="AF465"/>
  <c r="Z232"/>
  <c r="X232"/>
  <c r="W233" s="1"/>
  <c r="G285" i="4"/>
  <c r="F285"/>
  <c r="AT293" i="26"/>
  <c r="AS294"/>
  <c r="AQ167" i="9"/>
  <c r="AT166"/>
  <c r="AV166" s="1"/>
  <c r="AR294" i="26"/>
  <c r="AR268" i="25"/>
  <c r="AS269" s="1"/>
  <c r="AD231" i="27"/>
  <c r="Y232"/>
  <c r="AA232" s="1"/>
  <c r="AC232" s="1"/>
  <c r="AU296"/>
  <c r="AS305"/>
  <c r="S303" i="25"/>
  <c r="S189" i="20"/>
  <c r="U189" s="1"/>
  <c r="F317" i="17"/>
  <c r="E285" i="4"/>
  <c r="D285"/>
  <c r="M285"/>
  <c r="K285"/>
  <c r="L285"/>
  <c r="AF296" i="27"/>
  <c r="AG296"/>
  <c r="AE299" i="26"/>
  <c r="AF299"/>
  <c r="AL174" i="27"/>
  <c r="AM174" s="1"/>
  <c r="AJ189" i="26"/>
  <c r="AK184" i="25"/>
  <c r="AJ185"/>
  <c r="AH189" i="26"/>
  <c r="AG189"/>
  <c r="AI189" s="1"/>
  <c r="Z189" i="24"/>
  <c r="AA189"/>
  <c r="AC188"/>
  <c r="AD188" s="1"/>
  <c r="AE188"/>
  <c r="U283" i="16"/>
  <c r="K184" i="24"/>
  <c r="I184"/>
  <c r="H184"/>
  <c r="Q283" i="16"/>
  <c r="T283" s="1"/>
  <c r="V282"/>
  <c r="P284"/>
  <c r="U284" s="1"/>
  <c r="T190" i="24"/>
  <c r="V190" s="1"/>
  <c r="S191"/>
  <c r="R284" i="16"/>
  <c r="O284"/>
  <c r="E285"/>
  <c r="D285"/>
  <c r="T303" i="27"/>
  <c r="U302"/>
  <c r="M303"/>
  <c r="S303"/>
  <c r="K304"/>
  <c r="L305" s="1"/>
  <c r="O304"/>
  <c r="T304" s="1"/>
  <c r="T302" i="26"/>
  <c r="L303"/>
  <c r="N305"/>
  <c r="S305" s="1"/>
  <c r="R303"/>
  <c r="S304" s="1"/>
  <c r="J304"/>
  <c r="P304" i="25"/>
  <c r="O305" s="1"/>
  <c r="R303"/>
  <c r="N304"/>
  <c r="S304" s="1"/>
  <c r="AE295"/>
  <c r="H304"/>
  <c r="J304" s="1"/>
  <c r="K305" s="1"/>
  <c r="T302"/>
  <c r="L303"/>
  <c r="AN182" i="24"/>
  <c r="AP182" s="1"/>
  <c r="AK183"/>
  <c r="AM183" s="1"/>
  <c r="AJ183"/>
  <c r="F252" i="23"/>
  <c r="H251"/>
  <c r="G252" s="1"/>
  <c r="P252"/>
  <c r="Q190" i="20"/>
  <c r="O191"/>
  <c r="T190"/>
  <c r="V157" i="23"/>
  <c r="R157"/>
  <c r="S157"/>
  <c r="T157" s="1"/>
  <c r="AC154" i="20"/>
  <c r="Y154"/>
  <c r="AB154" s="1"/>
  <c r="P159" i="14"/>
  <c r="R159" s="1"/>
  <c r="T159" s="1"/>
  <c r="P148" i="17"/>
  <c r="R147"/>
  <c r="I283" i="16"/>
  <c r="L283" s="1"/>
  <c r="J284"/>
  <c r="G183" i="20"/>
  <c r="L182"/>
  <c r="I182"/>
  <c r="H183" s="1"/>
  <c r="W184" s="1"/>
  <c r="AF149" i="16"/>
  <c r="AK148"/>
  <c r="AM148" s="1"/>
  <c r="AG149"/>
  <c r="Z150"/>
  <c r="AD150"/>
  <c r="G284"/>
  <c r="N282"/>
  <c r="M283"/>
  <c r="H284"/>
  <c r="AX171" i="17"/>
  <c r="AU285"/>
  <c r="AT285" s="1"/>
  <c r="AS286" s="1"/>
  <c r="AP152"/>
  <c r="AR152" s="1"/>
  <c r="AQ152"/>
  <c r="AN153" s="1"/>
  <c r="AM152"/>
  <c r="AO153"/>
  <c r="AK153"/>
  <c r="AA147"/>
  <c r="AC148"/>
  <c r="U148"/>
  <c r="W148" s="1"/>
  <c r="Y148"/>
  <c r="J148"/>
  <c r="K148" s="1"/>
  <c r="M148" s="1"/>
  <c r="V148"/>
  <c r="I148"/>
  <c r="G149"/>
  <c r="C286" i="14"/>
  <c r="B286" i="4"/>
  <c r="N285"/>
  <c r="Q285"/>
  <c r="R285"/>
  <c r="J285"/>
  <c r="P285"/>
  <c r="O285"/>
  <c r="I285"/>
  <c r="H285"/>
  <c r="A287" i="1"/>
  <c r="AO298" i="25" l="1"/>
  <c r="AN298"/>
  <c r="V300" i="30"/>
  <c r="W299"/>
  <c r="X299" s="1"/>
  <c r="AO300" i="27"/>
  <c r="AT300" s="1"/>
  <c r="AP300"/>
  <c r="AN310" i="26"/>
  <c r="AS310" s="1"/>
  <c r="AO310"/>
  <c r="AN311" s="1"/>
  <c r="N300" i="30"/>
  <c r="O300" s="1"/>
  <c r="M301"/>
  <c r="Y299"/>
  <c r="AG466" i="27"/>
  <c r="AF466"/>
  <c r="AB233"/>
  <c r="AU167" i="9"/>
  <c r="AT294" i="26"/>
  <c r="G286" i="4"/>
  <c r="F286"/>
  <c r="AS167" i="9"/>
  <c r="AR167"/>
  <c r="AR295" i="26"/>
  <c r="AT268" i="25"/>
  <c r="Z233" i="27"/>
  <c r="Y233"/>
  <c r="AA233" s="1"/>
  <c r="AD232"/>
  <c r="AC233"/>
  <c r="X233"/>
  <c r="W234" s="1"/>
  <c r="AU297"/>
  <c r="AS306"/>
  <c r="F318" i="17"/>
  <c r="E286" i="4"/>
  <c r="D286"/>
  <c r="L286"/>
  <c r="M286"/>
  <c r="K286"/>
  <c r="AE300" i="26"/>
  <c r="AF300"/>
  <c r="AG297" i="27"/>
  <c r="AF297"/>
  <c r="AH175"/>
  <c r="AJ175" s="1"/>
  <c r="AK176" s="1"/>
  <c r="AI175"/>
  <c r="AK189" i="26"/>
  <c r="AG190" s="1"/>
  <c r="AI190" s="1"/>
  <c r="AJ191" s="1"/>
  <c r="AJ190"/>
  <c r="AG185" i="25"/>
  <c r="AI185" s="1"/>
  <c r="AH185"/>
  <c r="AL184"/>
  <c r="AF188" i="24"/>
  <c r="AB189"/>
  <c r="Z190" s="1"/>
  <c r="U191"/>
  <c r="AC189"/>
  <c r="AE189"/>
  <c r="F185"/>
  <c r="J184"/>
  <c r="L184" s="1"/>
  <c r="G185"/>
  <c r="V283" i="16"/>
  <c r="Q284"/>
  <c r="T284" s="1"/>
  <c r="P285"/>
  <c r="P191" i="24"/>
  <c r="R191" s="1"/>
  <c r="R285" i="16"/>
  <c r="O285"/>
  <c r="E286"/>
  <c r="D286"/>
  <c r="U303" i="27"/>
  <c r="M304"/>
  <c r="T303" i="26"/>
  <c r="O305" i="27"/>
  <c r="K305"/>
  <c r="L306" s="1"/>
  <c r="S304"/>
  <c r="L304" i="26"/>
  <c r="J305"/>
  <c r="R304"/>
  <c r="N306"/>
  <c r="S306" s="1"/>
  <c r="N305" i="25"/>
  <c r="S305" s="1"/>
  <c r="P305"/>
  <c r="O306" s="1"/>
  <c r="R304"/>
  <c r="AE296"/>
  <c r="H305"/>
  <c r="J305" s="1"/>
  <c r="K306" s="1"/>
  <c r="T303"/>
  <c r="L304"/>
  <c r="AO183" i="24"/>
  <c r="AL183"/>
  <c r="H252" i="23"/>
  <c r="G253" s="1"/>
  <c r="J251"/>
  <c r="K251" s="1"/>
  <c r="M251" s="1"/>
  <c r="R190" i="20"/>
  <c r="P191"/>
  <c r="I252" i="23"/>
  <c r="P253"/>
  <c r="F253"/>
  <c r="U157"/>
  <c r="W157" s="1"/>
  <c r="Q158"/>
  <c r="AD154" i="20"/>
  <c r="X155"/>
  <c r="Z155" s="1"/>
  <c r="AA155" s="1"/>
  <c r="O148" i="17"/>
  <c r="P149" s="1"/>
  <c r="S160" i="14"/>
  <c r="O160"/>
  <c r="P160" s="1"/>
  <c r="R160" s="1"/>
  <c r="Q160"/>
  <c r="Q148" i="17"/>
  <c r="S148" s="1"/>
  <c r="H285" i="16"/>
  <c r="J182" i="20"/>
  <c r="K182" s="1"/>
  <c r="G184"/>
  <c r="I183"/>
  <c r="AI149" i="16"/>
  <c r="AH149"/>
  <c r="AL149"/>
  <c r="Y151"/>
  <c r="AA151" s="1"/>
  <c r="X151"/>
  <c r="AC150"/>
  <c r="AE150" s="1"/>
  <c r="G285"/>
  <c r="N283"/>
  <c r="M284"/>
  <c r="I284"/>
  <c r="J285"/>
  <c r="AY171" i="17"/>
  <c r="AV172" s="1"/>
  <c r="AX172" s="1"/>
  <c r="BC171"/>
  <c r="AZ172" s="1"/>
  <c r="BB172" s="1"/>
  <c r="BD172" s="1"/>
  <c r="AU286"/>
  <c r="AT286" s="1"/>
  <c r="AS287" s="1"/>
  <c r="AU287" s="1"/>
  <c r="AT287" s="1"/>
  <c r="AJ153"/>
  <c r="AL153" s="1"/>
  <c r="AM153" s="1"/>
  <c r="AI154"/>
  <c r="AH154" s="1"/>
  <c r="AG155" s="1"/>
  <c r="R148"/>
  <c r="AB148"/>
  <c r="AD148" s="1"/>
  <c r="AF148" s="1"/>
  <c r="X148"/>
  <c r="Z148" s="1"/>
  <c r="AE148" s="1"/>
  <c r="T149"/>
  <c r="N148"/>
  <c r="H149"/>
  <c r="L149"/>
  <c r="C287" i="14"/>
  <c r="B287" i="4"/>
  <c r="R286"/>
  <c r="P286"/>
  <c r="N286"/>
  <c r="J286"/>
  <c r="Q286"/>
  <c r="H286"/>
  <c r="O286"/>
  <c r="I286"/>
  <c r="A288" i="1"/>
  <c r="AS311" i="26" l="1"/>
  <c r="AO512"/>
  <c r="AN512"/>
  <c r="AP301" i="27"/>
  <c r="AO301"/>
  <c r="AT301" s="1"/>
  <c r="N301" i="30"/>
  <c r="O301" s="1"/>
  <c r="M302"/>
  <c r="P300"/>
  <c r="P301" s="1"/>
  <c r="W300"/>
  <c r="X300" s="1"/>
  <c r="V301"/>
  <c r="AO299" i="25"/>
  <c r="AN299"/>
  <c r="AS299" s="1"/>
  <c r="AF467" i="27"/>
  <c r="AG467"/>
  <c r="AB234"/>
  <c r="AT295" i="26"/>
  <c r="G287" i="4"/>
  <c r="F287"/>
  <c r="AT167" i="9"/>
  <c r="AV167" s="1"/>
  <c r="AQ168"/>
  <c r="Z234" i="27"/>
  <c r="AR296" i="26"/>
  <c r="AT296" s="1"/>
  <c r="AR269" i="25"/>
  <c r="AD233" i="27"/>
  <c r="Y234"/>
  <c r="AA234" s="1"/>
  <c r="AC234" s="1"/>
  <c r="AA190" i="24"/>
  <c r="AB190" s="1"/>
  <c r="X234" i="27"/>
  <c r="W235" s="1"/>
  <c r="AB235" s="1"/>
  <c r="AU298"/>
  <c r="AS307"/>
  <c r="S190" i="20"/>
  <c r="U190" s="1"/>
  <c r="F319" i="17"/>
  <c r="E287" i="4"/>
  <c r="D287"/>
  <c r="M287"/>
  <c r="K287"/>
  <c r="L287"/>
  <c r="AG298" i="27"/>
  <c r="AF298"/>
  <c r="AF301" i="26"/>
  <c r="AE301"/>
  <c r="AL175" i="27"/>
  <c r="AM175" s="1"/>
  <c r="AL189" i="26"/>
  <c r="AK190"/>
  <c r="AH190"/>
  <c r="AK185" i="25"/>
  <c r="AJ186"/>
  <c r="AD189" i="24"/>
  <c r="AF189" s="1"/>
  <c r="V284" i="16"/>
  <c r="I185" i="24"/>
  <c r="K185"/>
  <c r="H185"/>
  <c r="Q285" i="16"/>
  <c r="T285" s="1"/>
  <c r="U285"/>
  <c r="P286"/>
  <c r="O286"/>
  <c r="Q192" i="24"/>
  <c r="T191"/>
  <c r="V191" s="1"/>
  <c r="R286" i="16"/>
  <c r="E287"/>
  <c r="D287"/>
  <c r="L305" i="26"/>
  <c r="T304"/>
  <c r="T305" i="27"/>
  <c r="U304"/>
  <c r="M305"/>
  <c r="S305"/>
  <c r="K306"/>
  <c r="L307" s="1"/>
  <c r="O306"/>
  <c r="T306" s="1"/>
  <c r="N307" i="26"/>
  <c r="S307" s="1"/>
  <c r="R305"/>
  <c r="J306"/>
  <c r="K307" s="1"/>
  <c r="P306" i="25"/>
  <c r="O307" s="1"/>
  <c r="R305"/>
  <c r="N306"/>
  <c r="S306" s="1"/>
  <c r="AE297"/>
  <c r="H306"/>
  <c r="J306" s="1"/>
  <c r="K307" s="1"/>
  <c r="T304"/>
  <c r="L305"/>
  <c r="AK184" i="24"/>
  <c r="AJ184"/>
  <c r="AN183"/>
  <c r="AP183" s="1"/>
  <c r="L252" i="23"/>
  <c r="H253"/>
  <c r="G254" s="1"/>
  <c r="O192" i="20"/>
  <c r="T191"/>
  <c r="Q191"/>
  <c r="J252" i="23"/>
  <c r="K252" s="1"/>
  <c r="L253" s="1"/>
  <c r="I253"/>
  <c r="P254"/>
  <c r="F254"/>
  <c r="V158"/>
  <c r="R158"/>
  <c r="S158"/>
  <c r="T158" s="1"/>
  <c r="Y155" i="20"/>
  <c r="AB155" s="1"/>
  <c r="AC155"/>
  <c r="T160" i="14"/>
  <c r="M161"/>
  <c r="Q161" s="1"/>
  <c r="AW173" i="17"/>
  <c r="M182" i="20"/>
  <c r="J183"/>
  <c r="K183" s="1"/>
  <c r="H184"/>
  <c r="W185" s="1"/>
  <c r="AG150" i="16"/>
  <c r="AF150"/>
  <c r="AK149"/>
  <c r="AM149" s="1"/>
  <c r="Z151"/>
  <c r="AD151"/>
  <c r="G286"/>
  <c r="I285"/>
  <c r="L285" s="1"/>
  <c r="L284"/>
  <c r="H286"/>
  <c r="J286"/>
  <c r="BA173" i="17"/>
  <c r="AY172"/>
  <c r="AV173" s="1"/>
  <c r="BC172"/>
  <c r="AZ173" s="1"/>
  <c r="AS288"/>
  <c r="AJ154"/>
  <c r="AP153"/>
  <c r="AR153" s="1"/>
  <c r="J149"/>
  <c r="O149" s="1"/>
  <c r="Q149" s="1"/>
  <c r="AQ153"/>
  <c r="AN154" s="1"/>
  <c r="AO154"/>
  <c r="AK154"/>
  <c r="AA148"/>
  <c r="V149"/>
  <c r="AC149"/>
  <c r="U149"/>
  <c r="W149" s="1"/>
  <c r="Y149"/>
  <c r="I149"/>
  <c r="G150"/>
  <c r="C288" i="14"/>
  <c r="B288" i="4"/>
  <c r="P287"/>
  <c r="I287"/>
  <c r="O287"/>
  <c r="H287"/>
  <c r="R287"/>
  <c r="N287"/>
  <c r="Q287"/>
  <c r="J287"/>
  <c r="A289" i="1"/>
  <c r="AO300" i="25" l="1"/>
  <c r="AN300"/>
  <c r="AS300" s="1"/>
  <c r="N302" i="30"/>
  <c r="O302" s="1"/>
  <c r="M303"/>
  <c r="W301"/>
  <c r="X301" s="1"/>
  <c r="V302"/>
  <c r="P302"/>
  <c r="AO302" i="27"/>
  <c r="AT302" s="1"/>
  <c r="AP302"/>
  <c r="Y300" i="30"/>
  <c r="AG468" i="27"/>
  <c r="AF468"/>
  <c r="AU168" i="9"/>
  <c r="G288" i="4"/>
  <c r="F288"/>
  <c r="AT269" i="25"/>
  <c r="AS270"/>
  <c r="AD234" i="27"/>
  <c r="AR168" i="9"/>
  <c r="AS168"/>
  <c r="AR297" i="26"/>
  <c r="AR270" i="25"/>
  <c r="AS271" s="1"/>
  <c r="AE190" i="24"/>
  <c r="Z235" i="27"/>
  <c r="X235"/>
  <c r="W236" s="1"/>
  <c r="Z191" i="24"/>
  <c r="AA191"/>
  <c r="AC190"/>
  <c r="Y235" i="27"/>
  <c r="AA235" s="1"/>
  <c r="AC235" s="1"/>
  <c r="AU299"/>
  <c r="AS308"/>
  <c r="F320" i="17"/>
  <c r="E288" i="4"/>
  <c r="D288"/>
  <c r="L288"/>
  <c r="M288"/>
  <c r="K288"/>
  <c r="AF302" i="26"/>
  <c r="AE302"/>
  <c r="AF299" i="27"/>
  <c r="AG299"/>
  <c r="AI176"/>
  <c r="AH176"/>
  <c r="AJ176" s="1"/>
  <c r="AK177" s="1"/>
  <c r="AH191" i="26"/>
  <c r="AG191"/>
  <c r="AI191" s="1"/>
  <c r="AJ192" s="1"/>
  <c r="AL190"/>
  <c r="AL185" i="25"/>
  <c r="AH186"/>
  <c r="AG186"/>
  <c r="AI186" s="1"/>
  <c r="AD190" i="24"/>
  <c r="Q286" i="16"/>
  <c r="T286" s="1"/>
  <c r="G186" i="24"/>
  <c r="F186"/>
  <c r="J185"/>
  <c r="L185" s="1"/>
  <c r="U286" i="16"/>
  <c r="V285"/>
  <c r="R287"/>
  <c r="U192" i="24"/>
  <c r="S192"/>
  <c r="P192"/>
  <c r="R192" s="1"/>
  <c r="P287" i="16"/>
  <c r="O287"/>
  <c r="L306" i="26"/>
  <c r="E288" i="16"/>
  <c r="D288"/>
  <c r="T305" i="26"/>
  <c r="U305" i="27"/>
  <c r="M306"/>
  <c r="O307"/>
  <c r="K307"/>
  <c r="L308" s="1"/>
  <c r="S306"/>
  <c r="N308" i="26"/>
  <c r="S308" s="1"/>
  <c r="J307"/>
  <c r="K308" s="1"/>
  <c r="R306"/>
  <c r="N307" i="25"/>
  <c r="S307" s="1"/>
  <c r="P307"/>
  <c r="O308" s="1"/>
  <c r="R306"/>
  <c r="H307"/>
  <c r="J307" s="1"/>
  <c r="K308" s="1"/>
  <c r="T305"/>
  <c r="L306"/>
  <c r="AL184" i="24"/>
  <c r="AK185" s="1"/>
  <c r="AO184"/>
  <c r="AM184"/>
  <c r="M252" i="23"/>
  <c r="J253"/>
  <c r="K253" s="1"/>
  <c r="L254" s="1"/>
  <c r="R191" i="20"/>
  <c r="P192"/>
  <c r="F255" i="23"/>
  <c r="I254"/>
  <c r="P255"/>
  <c r="H254"/>
  <c r="U158"/>
  <c r="W158" s="1"/>
  <c r="Q159"/>
  <c r="AD155" i="20"/>
  <c r="X156"/>
  <c r="Z156" s="1"/>
  <c r="AA156" s="1"/>
  <c r="I184"/>
  <c r="J184" s="1"/>
  <c r="K184" s="1"/>
  <c r="O161" i="14"/>
  <c r="M162" s="1"/>
  <c r="S161"/>
  <c r="N161"/>
  <c r="AX173" i="17"/>
  <c r="AY173" s="1"/>
  <c r="AV174" s="1"/>
  <c r="AW175" s="1"/>
  <c r="N284" i="16"/>
  <c r="M285"/>
  <c r="L183" i="20"/>
  <c r="M183" s="1"/>
  <c r="G185"/>
  <c r="L184"/>
  <c r="I286" i="16"/>
  <c r="L286" s="1"/>
  <c r="AI150"/>
  <c r="AL150"/>
  <c r="AH150"/>
  <c r="Y152"/>
  <c r="AA152" s="1"/>
  <c r="AC151"/>
  <c r="AE151" s="1"/>
  <c r="X152"/>
  <c r="G287"/>
  <c r="M286"/>
  <c r="H287"/>
  <c r="J287"/>
  <c r="K149" i="17"/>
  <c r="M149" s="1"/>
  <c r="N149" s="1"/>
  <c r="AW174"/>
  <c r="BA174"/>
  <c r="BB173"/>
  <c r="BD173" s="1"/>
  <c r="AU288"/>
  <c r="AT288" s="1"/>
  <c r="AS289" s="1"/>
  <c r="AU289" s="1"/>
  <c r="AT289" s="1"/>
  <c r="AL154"/>
  <c r="AM154" s="1"/>
  <c r="AI155"/>
  <c r="AH155" s="1"/>
  <c r="AG156" s="1"/>
  <c r="P150"/>
  <c r="T150"/>
  <c r="AB149"/>
  <c r="AD149" s="1"/>
  <c r="X149"/>
  <c r="Z149" s="1"/>
  <c r="AE149" s="1"/>
  <c r="S149"/>
  <c r="H150"/>
  <c r="C289" i="14"/>
  <c r="N288" i="4"/>
  <c r="Q288"/>
  <c r="I288"/>
  <c r="H288"/>
  <c r="P288"/>
  <c r="R288"/>
  <c r="J288"/>
  <c r="O288"/>
  <c r="B289"/>
  <c r="A290" i="1"/>
  <c r="AO303" i="27" l="1"/>
  <c r="AT303" s="1"/>
  <c r="AP303"/>
  <c r="AN301" i="25"/>
  <c r="AS301" s="1"/>
  <c r="AO301"/>
  <c r="Y301" i="30"/>
  <c r="V303"/>
  <c r="W302"/>
  <c r="X302" s="1"/>
  <c r="M304"/>
  <c r="N303"/>
  <c r="O303" s="1"/>
  <c r="AF469" i="27"/>
  <c r="AG469"/>
  <c r="AD235"/>
  <c r="G289" i="4"/>
  <c r="F289"/>
  <c r="AT297" i="26"/>
  <c r="AS298"/>
  <c r="AT168" i="9"/>
  <c r="AV168" s="1"/>
  <c r="AQ169"/>
  <c r="AB236" i="27"/>
  <c r="AR298" i="26"/>
  <c r="AT270" i="25"/>
  <c r="Z236" i="27"/>
  <c r="Y236"/>
  <c r="AA236" s="1"/>
  <c r="AC236" s="1"/>
  <c r="X236"/>
  <c r="W237" s="1"/>
  <c r="AC191" i="24"/>
  <c r="AB191"/>
  <c r="AU300" i="27"/>
  <c r="AS309"/>
  <c r="S191" i="20"/>
  <c r="U191" s="1"/>
  <c r="F321" i="17"/>
  <c r="E289" i="4"/>
  <c r="D289"/>
  <c r="M289"/>
  <c r="K289"/>
  <c r="L289"/>
  <c r="AF303" i="26"/>
  <c r="AE303"/>
  <c r="AF300" i="27"/>
  <c r="AG300"/>
  <c r="AL176"/>
  <c r="AK191" i="26"/>
  <c r="AL191" s="1"/>
  <c r="AJ187" i="25"/>
  <c r="AK186"/>
  <c r="AF190" i="24"/>
  <c r="AE191"/>
  <c r="Q287" i="16"/>
  <c r="T287" s="1"/>
  <c r="H186" i="24"/>
  <c r="G187" s="1"/>
  <c r="I186"/>
  <c r="K186"/>
  <c r="V286" i="16"/>
  <c r="P288"/>
  <c r="U287"/>
  <c r="O288"/>
  <c r="Q193" i="24"/>
  <c r="T192"/>
  <c r="V192" s="1"/>
  <c r="L307" i="26"/>
  <c r="R288" i="16"/>
  <c r="H185" i="20"/>
  <c r="W186" s="1"/>
  <c r="E289" i="16"/>
  <c r="D289"/>
  <c r="T306" i="26"/>
  <c r="T307" i="27"/>
  <c r="U306"/>
  <c r="M307"/>
  <c r="S307"/>
  <c r="K308"/>
  <c r="L309" s="1"/>
  <c r="O308"/>
  <c r="T308" s="1"/>
  <c r="R307" i="26"/>
  <c r="J308"/>
  <c r="N309"/>
  <c r="S309" s="1"/>
  <c r="AE298" i="25"/>
  <c r="P308"/>
  <c r="O309" s="1"/>
  <c r="R307"/>
  <c r="N308"/>
  <c r="S308" s="1"/>
  <c r="AE299"/>
  <c r="H308"/>
  <c r="J308" s="1"/>
  <c r="K309" s="1"/>
  <c r="T306"/>
  <c r="L307"/>
  <c r="AN184" i="24"/>
  <c r="AP184" s="1"/>
  <c r="AJ185"/>
  <c r="AL185" s="1"/>
  <c r="AO185"/>
  <c r="AM185"/>
  <c r="M253" i="23"/>
  <c r="Q192" i="20"/>
  <c r="O193"/>
  <c r="G255" i="23"/>
  <c r="H255" s="1"/>
  <c r="G256" s="1"/>
  <c r="J254"/>
  <c r="K254" s="1"/>
  <c r="V159"/>
  <c r="R159"/>
  <c r="S159"/>
  <c r="T159" s="1"/>
  <c r="AC156" i="20"/>
  <c r="Y156"/>
  <c r="AB156" s="1"/>
  <c r="N162" i="14"/>
  <c r="P161"/>
  <c r="Q162" s="1"/>
  <c r="BC173" i="17"/>
  <c r="AZ174" s="1"/>
  <c r="BA175" s="1"/>
  <c r="M287" i="16"/>
  <c r="N285"/>
  <c r="N286" s="1"/>
  <c r="M184" i="20"/>
  <c r="J288" i="16"/>
  <c r="AF151"/>
  <c r="AK150"/>
  <c r="AM150" s="1"/>
  <c r="AG151"/>
  <c r="AD152"/>
  <c r="Z152"/>
  <c r="G288"/>
  <c r="I287"/>
  <c r="L287" s="1"/>
  <c r="H288"/>
  <c r="R149" i="17"/>
  <c r="L150"/>
  <c r="AS290"/>
  <c r="AX174"/>
  <c r="AJ155"/>
  <c r="AP154"/>
  <c r="AR154" s="1"/>
  <c r="AQ154"/>
  <c r="AN155" s="1"/>
  <c r="AO155"/>
  <c r="AK155"/>
  <c r="AA149"/>
  <c r="AC150"/>
  <c r="U150"/>
  <c r="W150" s="1"/>
  <c r="Y150"/>
  <c r="J150"/>
  <c r="V150"/>
  <c r="AF149"/>
  <c r="G151"/>
  <c r="I150"/>
  <c r="C290" i="14"/>
  <c r="R289" i="4"/>
  <c r="J289"/>
  <c r="N289"/>
  <c r="P289"/>
  <c r="Q289"/>
  <c r="O289"/>
  <c r="I289"/>
  <c r="H289"/>
  <c r="B290"/>
  <c r="A291" i="1"/>
  <c r="N304" i="30" l="1"/>
  <c r="O304" s="1"/>
  <c r="M305"/>
  <c r="W303"/>
  <c r="X303" s="1"/>
  <c r="V304"/>
  <c r="AO302" i="25"/>
  <c r="AN302"/>
  <c r="AS302" s="1"/>
  <c r="P303" i="30"/>
  <c r="P304" s="1"/>
  <c r="Y302"/>
  <c r="AO304" i="27"/>
  <c r="AT304" s="1"/>
  <c r="AP304"/>
  <c r="AF470"/>
  <c r="AG470"/>
  <c r="AU169" i="9"/>
  <c r="AD191" i="24"/>
  <c r="AB237" i="27"/>
  <c r="AT298" i="26"/>
  <c r="G290" i="4"/>
  <c r="F290"/>
  <c r="AR169" i="9"/>
  <c r="AS169"/>
  <c r="AR299" i="26"/>
  <c r="L308"/>
  <c r="AR271" i="25"/>
  <c r="N310"/>
  <c r="S310" s="1"/>
  <c r="AD236" i="27"/>
  <c r="Y237"/>
  <c r="AA237" s="1"/>
  <c r="AA192" i="24"/>
  <c r="AC192" s="1"/>
  <c r="Z192"/>
  <c r="T192" i="20"/>
  <c r="AU301" i="27"/>
  <c r="AS310"/>
  <c r="Z237"/>
  <c r="X237"/>
  <c r="W238" s="1"/>
  <c r="AB238" s="1"/>
  <c r="F322" i="17"/>
  <c r="E290" i="4"/>
  <c r="D290"/>
  <c r="L290"/>
  <c r="M290"/>
  <c r="K290"/>
  <c r="AE304" i="26"/>
  <c r="AF304"/>
  <c r="AF301" i="27"/>
  <c r="AG301"/>
  <c r="AM176"/>
  <c r="AI177"/>
  <c r="AH177"/>
  <c r="AJ177" s="1"/>
  <c r="AH192" i="26"/>
  <c r="AG192"/>
  <c r="AI192" s="1"/>
  <c r="AL186" i="25"/>
  <c r="AH187"/>
  <c r="AG187"/>
  <c r="AI187" s="1"/>
  <c r="AF191" i="24"/>
  <c r="J186"/>
  <c r="L186" s="1"/>
  <c r="F187"/>
  <c r="H187" s="1"/>
  <c r="I187"/>
  <c r="I185" i="20"/>
  <c r="H186" s="1"/>
  <c r="W187" s="1"/>
  <c r="U288" i="16"/>
  <c r="Q288"/>
  <c r="T288" s="1"/>
  <c r="R289"/>
  <c r="V287"/>
  <c r="U193" i="24"/>
  <c r="S193"/>
  <c r="P193"/>
  <c r="R193" s="1"/>
  <c r="O289" i="16"/>
  <c r="P289"/>
  <c r="G186" i="20"/>
  <c r="L185"/>
  <c r="E290" i="16"/>
  <c r="D290"/>
  <c r="T307" i="26"/>
  <c r="U307" i="27"/>
  <c r="M308"/>
  <c r="O309"/>
  <c r="K310"/>
  <c r="L311" s="1"/>
  <c r="K309"/>
  <c r="L310" s="1"/>
  <c r="S308"/>
  <c r="J309" i="26"/>
  <c r="R308"/>
  <c r="P309" i="25"/>
  <c r="P310" s="1"/>
  <c r="R308"/>
  <c r="N309"/>
  <c r="AE300"/>
  <c r="H309"/>
  <c r="T307"/>
  <c r="L308"/>
  <c r="AN185" i="24"/>
  <c r="AP185" s="1"/>
  <c r="AJ186"/>
  <c r="AK186"/>
  <c r="M254" i="23"/>
  <c r="R192" i="20"/>
  <c r="P193"/>
  <c r="Q193" s="1"/>
  <c r="L255" i="23"/>
  <c r="F256"/>
  <c r="H256" s="1"/>
  <c r="I255"/>
  <c r="J255" s="1"/>
  <c r="K255" s="1"/>
  <c r="L256" s="1"/>
  <c r="P256"/>
  <c r="F257"/>
  <c r="P257"/>
  <c r="U159"/>
  <c r="W159" s="1"/>
  <c r="Q160"/>
  <c r="X157" i="20"/>
  <c r="Z157" s="1"/>
  <c r="AA157" s="1"/>
  <c r="AD156"/>
  <c r="R161" i="14"/>
  <c r="O162"/>
  <c r="M163" s="1"/>
  <c r="N163" s="1"/>
  <c r="BB174" i="17"/>
  <c r="BD174" s="1"/>
  <c r="M288" i="16"/>
  <c r="H289"/>
  <c r="AI151"/>
  <c r="AH151"/>
  <c r="AL151"/>
  <c r="Y153"/>
  <c r="AA153" s="1"/>
  <c r="AC152"/>
  <c r="AE152" s="1"/>
  <c r="X153"/>
  <c r="N287"/>
  <c r="G289"/>
  <c r="I288"/>
  <c r="J289"/>
  <c r="O150" i="17"/>
  <c r="Q150" s="1"/>
  <c r="K150"/>
  <c r="M150" s="1"/>
  <c r="R150" s="1"/>
  <c r="AU290"/>
  <c r="AT290" s="1"/>
  <c r="AS291" s="1"/>
  <c r="BC174"/>
  <c r="AY174"/>
  <c r="AI156"/>
  <c r="AH156" s="1"/>
  <c r="AG157" s="1"/>
  <c r="AL155"/>
  <c r="AM155" s="1"/>
  <c r="AB150"/>
  <c r="T151"/>
  <c r="X150"/>
  <c r="Z150" s="1"/>
  <c r="AE150" s="1"/>
  <c r="H151"/>
  <c r="C291" i="14"/>
  <c r="B291" i="4"/>
  <c r="N290"/>
  <c r="P290"/>
  <c r="J290"/>
  <c r="R290"/>
  <c r="O290"/>
  <c r="I290"/>
  <c r="Q290"/>
  <c r="H290"/>
  <c r="A292" i="1"/>
  <c r="Y303" i="30" l="1"/>
  <c r="AO305" i="27"/>
  <c r="AT305" s="1"/>
  <c r="AP305"/>
  <c r="W304" i="30"/>
  <c r="X304" s="1"/>
  <c r="V305"/>
  <c r="M306"/>
  <c r="N305"/>
  <c r="O305" s="1"/>
  <c r="P305" s="1"/>
  <c r="AN303" i="25"/>
  <c r="AO303"/>
  <c r="AG471" i="27"/>
  <c r="AF471"/>
  <c r="AC237"/>
  <c r="AT299" i="26"/>
  <c r="G291" i="4"/>
  <c r="F291"/>
  <c r="T309" i="27"/>
  <c r="AT271" i="25"/>
  <c r="AS272"/>
  <c r="AQ170" i="9"/>
  <c r="AT169"/>
  <c r="AV169" s="1"/>
  <c r="AR300" i="26"/>
  <c r="AT300" s="1"/>
  <c r="T308"/>
  <c r="L309"/>
  <c r="L310" s="1"/>
  <c r="L311" s="1"/>
  <c r="L312" s="1"/>
  <c r="L313" s="1"/>
  <c r="L314" s="1"/>
  <c r="L315" s="1"/>
  <c r="L316" s="1"/>
  <c r="L317" s="1"/>
  <c r="L318" s="1"/>
  <c r="L319" s="1"/>
  <c r="L320" s="1"/>
  <c r="L321" s="1"/>
  <c r="L322" s="1"/>
  <c r="L323" s="1"/>
  <c r="L324" s="1"/>
  <c r="L325" s="1"/>
  <c r="L326" s="1"/>
  <c r="L327" s="1"/>
  <c r="L328" s="1"/>
  <c r="L329" s="1"/>
  <c r="L330" s="1"/>
  <c r="L331" s="1"/>
  <c r="L332" s="1"/>
  <c r="L333" s="1"/>
  <c r="L334" s="1"/>
  <c r="L335" s="1"/>
  <c r="L336" s="1"/>
  <c r="L337" s="1"/>
  <c r="L338" s="1"/>
  <c r="L339" s="1"/>
  <c r="L340" s="1"/>
  <c r="L341" s="1"/>
  <c r="L342" s="1"/>
  <c r="L343" s="1"/>
  <c r="L344" s="1"/>
  <c r="L345" s="1"/>
  <c r="L346" s="1"/>
  <c r="L347" s="1"/>
  <c r="L348" s="1"/>
  <c r="L349" s="1"/>
  <c r="L350" s="1"/>
  <c r="L351" s="1"/>
  <c r="L352" s="1"/>
  <c r="L353" s="1"/>
  <c r="L354" s="1"/>
  <c r="L355" s="1"/>
  <c r="L356" s="1"/>
  <c r="L357" s="1"/>
  <c r="L358" s="1"/>
  <c r="L359" s="1"/>
  <c r="L360" s="1"/>
  <c r="L361" s="1"/>
  <c r="L362" s="1"/>
  <c r="L363" s="1"/>
  <c r="L364" s="1"/>
  <c r="L365" s="1"/>
  <c r="L366" s="1"/>
  <c r="L367" s="1"/>
  <c r="L368" s="1"/>
  <c r="L369" s="1"/>
  <c r="L370" s="1"/>
  <c r="L371" s="1"/>
  <c r="L372" s="1"/>
  <c r="L373" s="1"/>
  <c r="L374" s="1"/>
  <c r="L375" s="1"/>
  <c r="L376" s="1"/>
  <c r="L377" s="1"/>
  <c r="L378" s="1"/>
  <c r="L379" s="1"/>
  <c r="L380" s="1"/>
  <c r="L381" s="1"/>
  <c r="L382" s="1"/>
  <c r="L383" s="1"/>
  <c r="L384" s="1"/>
  <c r="L385" s="1"/>
  <c r="L386" s="1"/>
  <c r="L387" s="1"/>
  <c r="L388" s="1"/>
  <c r="L389" s="1"/>
  <c r="L390" s="1"/>
  <c r="L391" s="1"/>
  <c r="L392" s="1"/>
  <c r="L393" s="1"/>
  <c r="L394" s="1"/>
  <c r="L395" s="1"/>
  <c r="L396" s="1"/>
  <c r="L397" s="1"/>
  <c r="L398" s="1"/>
  <c r="L399" s="1"/>
  <c r="L400" s="1"/>
  <c r="L401" s="1"/>
  <c r="L402" s="1"/>
  <c r="L403" s="1"/>
  <c r="L404" s="1"/>
  <c r="L405" s="1"/>
  <c r="L406" s="1"/>
  <c r="L407" s="1"/>
  <c r="L408" s="1"/>
  <c r="L409" s="1"/>
  <c r="L410" s="1"/>
  <c r="L411" s="1"/>
  <c r="L412" s="1"/>
  <c r="L413" s="1"/>
  <c r="L414" s="1"/>
  <c r="L415" s="1"/>
  <c r="L416" s="1"/>
  <c r="L417" s="1"/>
  <c r="L418" s="1"/>
  <c r="L419" s="1"/>
  <c r="L420" s="1"/>
  <c r="L421" s="1"/>
  <c r="L422" s="1"/>
  <c r="L423" s="1"/>
  <c r="L424" s="1"/>
  <c r="L425" s="1"/>
  <c r="L426" s="1"/>
  <c r="L427" s="1"/>
  <c r="L428" s="1"/>
  <c r="L429" s="1"/>
  <c r="L430" s="1"/>
  <c r="L431" s="1"/>
  <c r="L432" s="1"/>
  <c r="L433" s="1"/>
  <c r="L434" s="1"/>
  <c r="L435" s="1"/>
  <c r="L436" s="1"/>
  <c r="L437" s="1"/>
  <c r="L438" s="1"/>
  <c r="L439" s="1"/>
  <c r="L440" s="1"/>
  <c r="L441" s="1"/>
  <c r="L442" s="1"/>
  <c r="L443" s="1"/>
  <c r="L444" s="1"/>
  <c r="L445" s="1"/>
  <c r="L446" s="1"/>
  <c r="L447" s="1"/>
  <c r="L448" s="1"/>
  <c r="L449" s="1"/>
  <c r="L450" s="1"/>
  <c r="L451" s="1"/>
  <c r="L452" s="1"/>
  <c r="L453" s="1"/>
  <c r="L454" s="1"/>
  <c r="L455" s="1"/>
  <c r="L456" s="1"/>
  <c r="L457" s="1"/>
  <c r="L458" s="1"/>
  <c r="L459" s="1"/>
  <c r="L460" s="1"/>
  <c r="L461" s="1"/>
  <c r="L462" s="1"/>
  <c r="L463" s="1"/>
  <c r="L464" s="1"/>
  <c r="L465" s="1"/>
  <c r="L466" s="1"/>
  <c r="L467" s="1"/>
  <c r="L468" s="1"/>
  <c r="L469" s="1"/>
  <c r="L470" s="1"/>
  <c r="L471" s="1"/>
  <c r="L472" s="1"/>
  <c r="L473" s="1"/>
  <c r="L474" s="1"/>
  <c r="L475" s="1"/>
  <c r="L476" s="1"/>
  <c r="L477" s="1"/>
  <c r="L478" s="1"/>
  <c r="L479" s="1"/>
  <c r="L480" s="1"/>
  <c r="L481" s="1"/>
  <c r="L482" s="1"/>
  <c r="L483" s="1"/>
  <c r="L484" s="1"/>
  <c r="L485" s="1"/>
  <c r="L486" s="1"/>
  <c r="L487" s="1"/>
  <c r="L488" s="1"/>
  <c r="L489" s="1"/>
  <c r="L490" s="1"/>
  <c r="L491" s="1"/>
  <c r="L492" s="1"/>
  <c r="L493" s="1"/>
  <c r="L494" s="1"/>
  <c r="L495" s="1"/>
  <c r="L496" s="1"/>
  <c r="L497" s="1"/>
  <c r="L498" s="1"/>
  <c r="L499" s="1"/>
  <c r="L500" s="1"/>
  <c r="L501" s="1"/>
  <c r="L502" s="1"/>
  <c r="L503" s="1"/>
  <c r="L504" s="1"/>
  <c r="L505" s="1"/>
  <c r="L506" s="1"/>
  <c r="L507" s="1"/>
  <c r="L508" s="1"/>
  <c r="L509" s="1"/>
  <c r="L510" s="1"/>
  <c r="AR272" i="25"/>
  <c r="O310"/>
  <c r="J309"/>
  <c r="H310"/>
  <c r="P311"/>
  <c r="R310"/>
  <c r="AD237" i="27"/>
  <c r="AB192" i="24"/>
  <c r="AA193" s="1"/>
  <c r="AC193" s="1"/>
  <c r="AE192"/>
  <c r="AU302" i="27"/>
  <c r="Z238"/>
  <c r="AS311"/>
  <c r="S309" i="25"/>
  <c r="S192" i="20"/>
  <c r="U192" s="1"/>
  <c r="F323" i="17"/>
  <c r="E291" i="4"/>
  <c r="D291"/>
  <c r="M291"/>
  <c r="K291"/>
  <c r="L291"/>
  <c r="X238" i="27"/>
  <c r="W239" s="1"/>
  <c r="Y238"/>
  <c r="AA238" s="1"/>
  <c r="AC238" s="1"/>
  <c r="AG302"/>
  <c r="AF302"/>
  <c r="AF305" i="26"/>
  <c r="AE305"/>
  <c r="AK178" i="27"/>
  <c r="AL177"/>
  <c r="AK192" i="26"/>
  <c r="AL192" s="1"/>
  <c r="AJ193"/>
  <c r="Q289" i="16"/>
  <c r="T289" s="1"/>
  <c r="AK187" i="25"/>
  <c r="AL187" s="1"/>
  <c r="AJ188"/>
  <c r="K187" i="24"/>
  <c r="G188"/>
  <c r="I188" s="1"/>
  <c r="F188"/>
  <c r="J187"/>
  <c r="J185" i="20"/>
  <c r="P290" i="16"/>
  <c r="V288"/>
  <c r="O290"/>
  <c r="U289"/>
  <c r="Q194" i="24"/>
  <c r="T193"/>
  <c r="V193" s="1"/>
  <c r="R290" i="16"/>
  <c r="E291"/>
  <c r="D291"/>
  <c r="U308" i="27"/>
  <c r="M309"/>
  <c r="M310" s="1"/>
  <c r="S310"/>
  <c r="T311" s="1"/>
  <c r="S309"/>
  <c r="O310"/>
  <c r="R309" i="26"/>
  <c r="S310" s="1"/>
  <c r="R309" i="25"/>
  <c r="AE301"/>
  <c r="AO186" i="24"/>
  <c r="T308" i="25"/>
  <c r="L309"/>
  <c r="AL186" i="24"/>
  <c r="AK187" s="1"/>
  <c r="AM186"/>
  <c r="I256" i="23"/>
  <c r="J256" s="1"/>
  <c r="K256" s="1"/>
  <c r="P194" i="20"/>
  <c r="R193"/>
  <c r="S193" s="1"/>
  <c r="T193"/>
  <c r="O194"/>
  <c r="M255" i="23"/>
  <c r="G257"/>
  <c r="V160"/>
  <c r="S160"/>
  <c r="T160" s="1"/>
  <c r="R160"/>
  <c r="Y157" i="20"/>
  <c r="AB157" s="1"/>
  <c r="AC157"/>
  <c r="T161" i="14"/>
  <c r="S162"/>
  <c r="P162"/>
  <c r="R162" s="1"/>
  <c r="S163" s="1"/>
  <c r="L151" i="17"/>
  <c r="P151"/>
  <c r="G187" i="20"/>
  <c r="I186"/>
  <c r="N150" i="17"/>
  <c r="AG152" i="16"/>
  <c r="AK151"/>
  <c r="AM151" s="1"/>
  <c r="AF152"/>
  <c r="Z153"/>
  <c r="AD153"/>
  <c r="G290"/>
  <c r="I289"/>
  <c r="L289" s="1"/>
  <c r="L288"/>
  <c r="N288" s="1"/>
  <c r="J290"/>
  <c r="H290"/>
  <c r="AU291" i="17"/>
  <c r="AT291" s="1"/>
  <c r="AS292" s="1"/>
  <c r="AQ155"/>
  <c r="AN156" s="1"/>
  <c r="AV175"/>
  <c r="AZ175"/>
  <c r="AJ156"/>
  <c r="AP155"/>
  <c r="AR155" s="1"/>
  <c r="AO156"/>
  <c r="AK156"/>
  <c r="AA150"/>
  <c r="U151"/>
  <c r="W151" s="1"/>
  <c r="Y151"/>
  <c r="S150"/>
  <c r="J151"/>
  <c r="O151" s="1"/>
  <c r="V151"/>
  <c r="AC151"/>
  <c r="AD150"/>
  <c r="G152"/>
  <c r="I151"/>
  <c r="C292" i="14"/>
  <c r="B292" i="4"/>
  <c r="R291"/>
  <c r="N291"/>
  <c r="Q291"/>
  <c r="J291"/>
  <c r="P291"/>
  <c r="I291"/>
  <c r="O291"/>
  <c r="H291"/>
  <c r="A293" i="1"/>
  <c r="AD192" i="24" l="1"/>
  <c r="AN304" i="25"/>
  <c r="AS304" s="1"/>
  <c r="AO304"/>
  <c r="M307" i="30"/>
  <c r="N306"/>
  <c r="O306" s="1"/>
  <c r="AO306" i="27"/>
  <c r="AT306" s="1"/>
  <c r="AP306"/>
  <c r="W305" i="30"/>
  <c r="X305" s="1"/>
  <c r="V306"/>
  <c r="Y304"/>
  <c r="Y305" s="1"/>
  <c r="AF472" i="27"/>
  <c r="AG472"/>
  <c r="AT272" i="25"/>
  <c r="AG193" i="26"/>
  <c r="AI193" s="1"/>
  <c r="G292" i="4"/>
  <c r="F292"/>
  <c r="AU170" i="9"/>
  <c r="AS170"/>
  <c r="AR170"/>
  <c r="AR301" i="26"/>
  <c r="AT301" s="1"/>
  <c r="L513"/>
  <c r="T309"/>
  <c r="T310" s="1"/>
  <c r="T311" s="1"/>
  <c r="T312" s="1"/>
  <c r="T313" s="1"/>
  <c r="T314" s="1"/>
  <c r="T315" s="1"/>
  <c r="T316" s="1"/>
  <c r="T317" s="1"/>
  <c r="T318" s="1"/>
  <c r="T319" s="1"/>
  <c r="T320" s="1"/>
  <c r="T321" s="1"/>
  <c r="T322" s="1"/>
  <c r="T323" s="1"/>
  <c r="T324" s="1"/>
  <c r="T325" s="1"/>
  <c r="T326" s="1"/>
  <c r="T327" s="1"/>
  <c r="T328" s="1"/>
  <c r="T329" s="1"/>
  <c r="T330" s="1"/>
  <c r="T331" s="1"/>
  <c r="T332" s="1"/>
  <c r="T333" s="1"/>
  <c r="T334" s="1"/>
  <c r="T335" s="1"/>
  <c r="T336" s="1"/>
  <c r="T337" s="1"/>
  <c r="T338" s="1"/>
  <c r="T339" s="1"/>
  <c r="T340" s="1"/>
  <c r="T341" s="1"/>
  <c r="T342" s="1"/>
  <c r="T343" s="1"/>
  <c r="T344" s="1"/>
  <c r="T345" s="1"/>
  <c r="T346" s="1"/>
  <c r="T347" s="1"/>
  <c r="T348" s="1"/>
  <c r="T349" s="1"/>
  <c r="T350" s="1"/>
  <c r="T351" s="1"/>
  <c r="T352" s="1"/>
  <c r="T353" s="1"/>
  <c r="T354" s="1"/>
  <c r="T355" s="1"/>
  <c r="T356" s="1"/>
  <c r="T357" s="1"/>
  <c r="T358" s="1"/>
  <c r="T359" s="1"/>
  <c r="T360" s="1"/>
  <c r="T361" s="1"/>
  <c r="T362" s="1"/>
  <c r="T363" s="1"/>
  <c r="T364" s="1"/>
  <c r="T365" s="1"/>
  <c r="T366" s="1"/>
  <c r="T367" s="1"/>
  <c r="T368" s="1"/>
  <c r="T369" s="1"/>
  <c r="T370" s="1"/>
  <c r="T371" s="1"/>
  <c r="T372" s="1"/>
  <c r="T373" s="1"/>
  <c r="T374" s="1"/>
  <c r="T375" s="1"/>
  <c r="T376" s="1"/>
  <c r="T377" s="1"/>
  <c r="T378" s="1"/>
  <c r="T379" s="1"/>
  <c r="T380" s="1"/>
  <c r="T381" s="1"/>
  <c r="T382" s="1"/>
  <c r="T383" s="1"/>
  <c r="T384" s="1"/>
  <c r="T385" s="1"/>
  <c r="T386" s="1"/>
  <c r="T387" s="1"/>
  <c r="T388" s="1"/>
  <c r="T389" s="1"/>
  <c r="T390" s="1"/>
  <c r="T391" s="1"/>
  <c r="T392" s="1"/>
  <c r="T393" s="1"/>
  <c r="T394" s="1"/>
  <c r="T395" s="1"/>
  <c r="T396" s="1"/>
  <c r="T397" s="1"/>
  <c r="T398" s="1"/>
  <c r="T399" s="1"/>
  <c r="T400" s="1"/>
  <c r="T401" s="1"/>
  <c r="T402" s="1"/>
  <c r="T403" s="1"/>
  <c r="T404" s="1"/>
  <c r="T405" s="1"/>
  <c r="T406" s="1"/>
  <c r="T407" s="1"/>
  <c r="T408" s="1"/>
  <c r="T409" s="1"/>
  <c r="T410" s="1"/>
  <c r="T411" s="1"/>
  <c r="T412" s="1"/>
  <c r="T413" s="1"/>
  <c r="T414" s="1"/>
  <c r="T415" s="1"/>
  <c r="T416" s="1"/>
  <c r="T417" s="1"/>
  <c r="T418" s="1"/>
  <c r="T419" s="1"/>
  <c r="T420" s="1"/>
  <c r="T421" s="1"/>
  <c r="T422" s="1"/>
  <c r="T423" s="1"/>
  <c r="T424" s="1"/>
  <c r="T425" s="1"/>
  <c r="T426" s="1"/>
  <c r="T427" s="1"/>
  <c r="T428" s="1"/>
  <c r="T429" s="1"/>
  <c r="T430" s="1"/>
  <c r="T431" s="1"/>
  <c r="T432" s="1"/>
  <c r="T433" s="1"/>
  <c r="T434" s="1"/>
  <c r="T435" s="1"/>
  <c r="T436" s="1"/>
  <c r="T437" s="1"/>
  <c r="T438" s="1"/>
  <c r="T439" s="1"/>
  <c r="T440" s="1"/>
  <c r="T441" s="1"/>
  <c r="T442" s="1"/>
  <c r="T443" s="1"/>
  <c r="T444" s="1"/>
  <c r="T445" s="1"/>
  <c r="T446" s="1"/>
  <c r="T447" s="1"/>
  <c r="T448" s="1"/>
  <c r="T449" s="1"/>
  <c r="T450" s="1"/>
  <c r="T451" s="1"/>
  <c r="T452" s="1"/>
  <c r="T453" s="1"/>
  <c r="T454" s="1"/>
  <c r="T455" s="1"/>
  <c r="T456" s="1"/>
  <c r="T457" s="1"/>
  <c r="T458" s="1"/>
  <c r="T459" s="1"/>
  <c r="T460" s="1"/>
  <c r="T461" s="1"/>
  <c r="T462" s="1"/>
  <c r="T463" s="1"/>
  <c r="T464" s="1"/>
  <c r="T465" s="1"/>
  <c r="T466" s="1"/>
  <c r="T467" s="1"/>
  <c r="T468" s="1"/>
  <c r="T469" s="1"/>
  <c r="T470" s="1"/>
  <c r="T471" s="1"/>
  <c r="T472" s="1"/>
  <c r="T473" s="1"/>
  <c r="T474" s="1"/>
  <c r="T475" s="1"/>
  <c r="T476" s="1"/>
  <c r="T477" s="1"/>
  <c r="T478" s="1"/>
  <c r="T479" s="1"/>
  <c r="T480" s="1"/>
  <c r="T481" s="1"/>
  <c r="T482" s="1"/>
  <c r="T483" s="1"/>
  <c r="T484" s="1"/>
  <c r="T485" s="1"/>
  <c r="T486" s="1"/>
  <c r="T487" s="1"/>
  <c r="T488" s="1"/>
  <c r="T489" s="1"/>
  <c r="T490" s="1"/>
  <c r="T491" s="1"/>
  <c r="T492" s="1"/>
  <c r="T493" s="1"/>
  <c r="T494" s="1"/>
  <c r="T495" s="1"/>
  <c r="T496" s="1"/>
  <c r="T497" s="1"/>
  <c r="T498" s="1"/>
  <c r="T499" s="1"/>
  <c r="T500" s="1"/>
  <c r="T501" s="1"/>
  <c r="T502" s="1"/>
  <c r="T503" s="1"/>
  <c r="T504" s="1"/>
  <c r="T505" s="1"/>
  <c r="T506" s="1"/>
  <c r="T507" s="1"/>
  <c r="T508" s="1"/>
  <c r="T509" s="1"/>
  <c r="T510" s="1"/>
  <c r="AR273" i="25"/>
  <c r="AS274" s="1"/>
  <c r="J310"/>
  <c r="K311" s="1"/>
  <c r="H311"/>
  <c r="O311"/>
  <c r="N311"/>
  <c r="S311" s="1"/>
  <c r="R311"/>
  <c r="P312"/>
  <c r="L310"/>
  <c r="Z193" i="24"/>
  <c r="AE193"/>
  <c r="AB193"/>
  <c r="Z194" s="1"/>
  <c r="AF192"/>
  <c r="AD193"/>
  <c r="AU303" i="27"/>
  <c r="AS312"/>
  <c r="AT313" s="1"/>
  <c r="M311"/>
  <c r="M312" s="1"/>
  <c r="M313" s="1"/>
  <c r="M314" s="1"/>
  <c r="M315" s="1"/>
  <c r="M316" s="1"/>
  <c r="M317" s="1"/>
  <c r="M318" s="1"/>
  <c r="M319" s="1"/>
  <c r="M320" s="1"/>
  <c r="M321" s="1"/>
  <c r="M322" s="1"/>
  <c r="M323" s="1"/>
  <c r="M324" s="1"/>
  <c r="M325" s="1"/>
  <c r="M326" s="1"/>
  <c r="M327" s="1"/>
  <c r="M328" s="1"/>
  <c r="M329" s="1"/>
  <c r="M330" s="1"/>
  <c r="M331" s="1"/>
  <c r="M332" s="1"/>
  <c r="M333" s="1"/>
  <c r="M334" s="1"/>
  <c r="M335" s="1"/>
  <c r="M336" s="1"/>
  <c r="M337" s="1"/>
  <c r="M338" s="1"/>
  <c r="M339" s="1"/>
  <c r="M340" s="1"/>
  <c r="M341" s="1"/>
  <c r="M342" s="1"/>
  <c r="M343" s="1"/>
  <c r="M344" s="1"/>
  <c r="M345" s="1"/>
  <c r="M346" s="1"/>
  <c r="M347" s="1"/>
  <c r="M348" s="1"/>
  <c r="M349" s="1"/>
  <c r="M350" s="1"/>
  <c r="M351" s="1"/>
  <c r="M352" s="1"/>
  <c r="M353" s="1"/>
  <c r="M354" s="1"/>
  <c r="M355" s="1"/>
  <c r="M356" s="1"/>
  <c r="M357" s="1"/>
  <c r="M358" s="1"/>
  <c r="M359" s="1"/>
  <c r="M360" s="1"/>
  <c r="M361" s="1"/>
  <c r="M362" s="1"/>
  <c r="M363" s="1"/>
  <c r="M364" s="1"/>
  <c r="M365" s="1"/>
  <c r="M366" s="1"/>
  <c r="M367" s="1"/>
  <c r="M368" s="1"/>
  <c r="M369" s="1"/>
  <c r="M370" s="1"/>
  <c r="M371" s="1"/>
  <c r="M372" s="1"/>
  <c r="M373" s="1"/>
  <c r="M374" s="1"/>
  <c r="M375" s="1"/>
  <c r="M376" s="1"/>
  <c r="M377" s="1"/>
  <c r="M378" s="1"/>
  <c r="M379" s="1"/>
  <c r="M380" s="1"/>
  <c r="M381" s="1"/>
  <c r="M382" s="1"/>
  <c r="M383" s="1"/>
  <c r="M384" s="1"/>
  <c r="M385" s="1"/>
  <c r="M386" s="1"/>
  <c r="M387" s="1"/>
  <c r="M388" s="1"/>
  <c r="M389" s="1"/>
  <c r="M390" s="1"/>
  <c r="M391" s="1"/>
  <c r="M392" s="1"/>
  <c r="M393" s="1"/>
  <c r="M394" s="1"/>
  <c r="M395" s="1"/>
  <c r="M396" s="1"/>
  <c r="M397" s="1"/>
  <c r="M398" s="1"/>
  <c r="M399" s="1"/>
  <c r="M400" s="1"/>
  <c r="M401" s="1"/>
  <c r="M402" s="1"/>
  <c r="M403" s="1"/>
  <c r="M404" s="1"/>
  <c r="M405" s="1"/>
  <c r="M406" s="1"/>
  <c r="M407" s="1"/>
  <c r="M408" s="1"/>
  <c r="M409" s="1"/>
  <c r="M410" s="1"/>
  <c r="M411" s="1"/>
  <c r="M412" s="1"/>
  <c r="M413" s="1"/>
  <c r="M414" s="1"/>
  <c r="M415" s="1"/>
  <c r="M416" s="1"/>
  <c r="M417" s="1"/>
  <c r="M418" s="1"/>
  <c r="M419" s="1"/>
  <c r="M420" s="1"/>
  <c r="M421" s="1"/>
  <c r="M422" s="1"/>
  <c r="M423" s="1"/>
  <c r="M424" s="1"/>
  <c r="M425" s="1"/>
  <c r="M426" s="1"/>
  <c r="M427" s="1"/>
  <c r="M428" s="1"/>
  <c r="M429" s="1"/>
  <c r="M430" s="1"/>
  <c r="M431" s="1"/>
  <c r="M432" s="1"/>
  <c r="M433" s="1"/>
  <c r="M434" s="1"/>
  <c r="M435" s="1"/>
  <c r="M436" s="1"/>
  <c r="M437" s="1"/>
  <c r="M438" s="1"/>
  <c r="M439" s="1"/>
  <c r="M440" s="1"/>
  <c r="M441" s="1"/>
  <c r="M442" s="1"/>
  <c r="M443" s="1"/>
  <c r="M444" s="1"/>
  <c r="M445" s="1"/>
  <c r="M446" s="1"/>
  <c r="M447" s="1"/>
  <c r="M448" s="1"/>
  <c r="M449" s="1"/>
  <c r="M450" s="1"/>
  <c r="M451" s="1"/>
  <c r="M452" s="1"/>
  <c r="M453" s="1"/>
  <c r="M454" s="1"/>
  <c r="M455" s="1"/>
  <c r="M456" s="1"/>
  <c r="M457" s="1"/>
  <c r="M458" s="1"/>
  <c r="M459" s="1"/>
  <c r="M460" s="1"/>
  <c r="M461" s="1"/>
  <c r="M462" s="1"/>
  <c r="M463" s="1"/>
  <c r="M464" s="1"/>
  <c r="M465" s="1"/>
  <c r="M466" s="1"/>
  <c r="M467" s="1"/>
  <c r="M468" s="1"/>
  <c r="M469" s="1"/>
  <c r="M470" s="1"/>
  <c r="M471" s="1"/>
  <c r="M472" s="1"/>
  <c r="M473" s="1"/>
  <c r="M474" s="1"/>
  <c r="M475" s="1"/>
  <c r="M476" s="1"/>
  <c r="M477" s="1"/>
  <c r="M478" s="1"/>
  <c r="M479" s="1"/>
  <c r="M480" s="1"/>
  <c r="M481" s="1"/>
  <c r="M482" s="1"/>
  <c r="M483" s="1"/>
  <c r="M484" s="1"/>
  <c r="M485" s="1"/>
  <c r="M486" s="1"/>
  <c r="M487" s="1"/>
  <c r="M488" s="1"/>
  <c r="M489" s="1"/>
  <c r="M490" s="1"/>
  <c r="M491" s="1"/>
  <c r="M492" s="1"/>
  <c r="M493" s="1"/>
  <c r="M494" s="1"/>
  <c r="M495" s="1"/>
  <c r="M496" s="1"/>
  <c r="M497" s="1"/>
  <c r="M498" s="1"/>
  <c r="M499" s="1"/>
  <c r="M500" s="1"/>
  <c r="M501" s="1"/>
  <c r="M502" s="1"/>
  <c r="M503" s="1"/>
  <c r="M504" s="1"/>
  <c r="M505" s="1"/>
  <c r="M506" s="1"/>
  <c r="M507" s="1"/>
  <c r="M508" s="1"/>
  <c r="M509" s="1"/>
  <c r="M510" s="1"/>
  <c r="K185" i="20"/>
  <c r="M185" s="1"/>
  <c r="F324" i="17"/>
  <c r="E292" i="4"/>
  <c r="D292"/>
  <c r="L292"/>
  <c r="M292"/>
  <c r="K292"/>
  <c r="AB239" i="27"/>
  <c r="AD238"/>
  <c r="X239"/>
  <c r="W240" s="1"/>
  <c r="Y239"/>
  <c r="AA239" s="1"/>
  <c r="Z239"/>
  <c r="AF306" i="26"/>
  <c r="AE306"/>
  <c r="AG303" i="27"/>
  <c r="AF303"/>
  <c r="AI178"/>
  <c r="AM177"/>
  <c r="AH178"/>
  <c r="AJ178" s="1"/>
  <c r="AK179" s="1"/>
  <c r="AK193" i="26"/>
  <c r="AL193" s="1"/>
  <c r="AJ194"/>
  <c r="AH193"/>
  <c r="AG194" s="1"/>
  <c r="AI194" s="1"/>
  <c r="AJ195" s="1"/>
  <c r="AH188" i="25"/>
  <c r="AG188"/>
  <c r="AI188" s="1"/>
  <c r="L187" i="24"/>
  <c r="U290" i="16"/>
  <c r="K188" i="24"/>
  <c r="H188"/>
  <c r="F189" s="1"/>
  <c r="Q290" i="16"/>
  <c r="T290" s="1"/>
  <c r="P291"/>
  <c r="V289"/>
  <c r="O291"/>
  <c r="U194" i="24"/>
  <c r="S194"/>
  <c r="P194"/>
  <c r="R194" s="1"/>
  <c r="R291" i="16"/>
  <c r="E292"/>
  <c r="D292"/>
  <c r="L512" i="26"/>
  <c r="T310" i="27"/>
  <c r="AJ187" i="24"/>
  <c r="AL187" s="1"/>
  <c r="AK188" s="1"/>
  <c r="U309" i="27"/>
  <c r="O513"/>
  <c r="P513"/>
  <c r="N512" i="26"/>
  <c r="O512"/>
  <c r="AE302" i="25"/>
  <c r="T309"/>
  <c r="AN186" i="24"/>
  <c r="AP186" s="1"/>
  <c r="AM187"/>
  <c r="AO187"/>
  <c r="U193" i="20"/>
  <c r="Q194"/>
  <c r="T194"/>
  <c r="O195"/>
  <c r="M256" i="23"/>
  <c r="P258"/>
  <c r="I257"/>
  <c r="L257"/>
  <c r="F258"/>
  <c r="H257"/>
  <c r="U160"/>
  <c r="W160" s="1"/>
  <c r="Q161"/>
  <c r="AD157" i="20"/>
  <c r="X158"/>
  <c r="Z158" s="1"/>
  <c r="AA158" s="1"/>
  <c r="T162" i="14"/>
  <c r="Q163"/>
  <c r="O163"/>
  <c r="M164" s="1"/>
  <c r="N164" s="1"/>
  <c r="Q151" i="17"/>
  <c r="S151" s="1"/>
  <c r="M289" i="16"/>
  <c r="N289" s="1"/>
  <c r="I290"/>
  <c r="L290" s="1"/>
  <c r="L186" i="20"/>
  <c r="H187"/>
  <c r="W188" s="1"/>
  <c r="J186"/>
  <c r="K186" s="1"/>
  <c r="AI152" i="16"/>
  <c r="AL152"/>
  <c r="AH152"/>
  <c r="Y154"/>
  <c r="AA154" s="1"/>
  <c r="X154"/>
  <c r="AC153"/>
  <c r="AE153" s="1"/>
  <c r="G291"/>
  <c r="H291"/>
  <c r="M290"/>
  <c r="J291"/>
  <c r="K151" i="17"/>
  <c r="M151" s="1"/>
  <c r="N151" s="1"/>
  <c r="AU292"/>
  <c r="AT292" s="1"/>
  <c r="AS293" s="1"/>
  <c r="BB175"/>
  <c r="BD175" s="1"/>
  <c r="BA176"/>
  <c r="AX175"/>
  <c r="AW176"/>
  <c r="AL156"/>
  <c r="AI157"/>
  <c r="AH157" s="1"/>
  <c r="AG158" s="1"/>
  <c r="X151"/>
  <c r="Z151" s="1"/>
  <c r="AA151" s="1"/>
  <c r="T152"/>
  <c r="AB151"/>
  <c r="AD151" s="1"/>
  <c r="P152"/>
  <c r="AF150"/>
  <c r="H152"/>
  <c r="C293" i="14"/>
  <c r="B293" i="4"/>
  <c r="N292"/>
  <c r="Q292"/>
  <c r="P292"/>
  <c r="H292"/>
  <c r="J292"/>
  <c r="R292"/>
  <c r="I292"/>
  <c r="O292"/>
  <c r="A294" i="1"/>
  <c r="N307" i="30" l="1"/>
  <c r="O307" s="1"/>
  <c r="M308"/>
  <c r="AN305" i="25"/>
  <c r="AS305" s="1"/>
  <c r="AO305"/>
  <c r="V307" i="30"/>
  <c r="W306"/>
  <c r="X306" s="1"/>
  <c r="AO307" i="27"/>
  <c r="AT307" s="1"/>
  <c r="AP307"/>
  <c r="P306" i="30"/>
  <c r="P307" s="1"/>
  <c r="AF473" i="27"/>
  <c r="AG473"/>
  <c r="G293" i="4"/>
  <c r="F293"/>
  <c r="AQ171" i="9"/>
  <c r="AT170"/>
  <c r="AV170" s="1"/>
  <c r="AR302" i="26"/>
  <c r="AT302" s="1"/>
  <c r="AT273" i="25"/>
  <c r="N312"/>
  <c r="O312"/>
  <c r="P313"/>
  <c r="R312"/>
  <c r="H312"/>
  <c r="J311"/>
  <c r="L311" s="1"/>
  <c r="T310"/>
  <c r="T311" s="1"/>
  <c r="AA194" i="24"/>
  <c r="AB194" s="1"/>
  <c r="Z195" s="1"/>
  <c r="AF193"/>
  <c r="AU304" i="27"/>
  <c r="AS313"/>
  <c r="M514"/>
  <c r="AC239"/>
  <c r="AD239" s="1"/>
  <c r="M513"/>
  <c r="AB240"/>
  <c r="F325" i="17"/>
  <c r="Z240" i="27"/>
  <c r="E293" i="4"/>
  <c r="D293"/>
  <c r="M293"/>
  <c r="K293"/>
  <c r="L293"/>
  <c r="X240" i="27"/>
  <c r="W241" s="1"/>
  <c r="AG304"/>
  <c r="AF304"/>
  <c r="AE307" i="26"/>
  <c r="AF307"/>
  <c r="AL178" i="27"/>
  <c r="AK194" i="26"/>
  <c r="AL194" s="1"/>
  <c r="AH194"/>
  <c r="AK188" i="25"/>
  <c r="AJ189"/>
  <c r="G189" i="24"/>
  <c r="J188"/>
  <c r="L188" s="1"/>
  <c r="U291" i="16"/>
  <c r="Q291"/>
  <c r="T291" s="1"/>
  <c r="V290"/>
  <c r="P292"/>
  <c r="O292"/>
  <c r="R292"/>
  <c r="Q195" i="24"/>
  <c r="T194"/>
  <c r="V194" s="1"/>
  <c r="P195"/>
  <c r="R195" s="1"/>
  <c r="E293" i="16"/>
  <c r="D293"/>
  <c r="U310" i="27"/>
  <c r="AM188" i="24"/>
  <c r="T513" i="26"/>
  <c r="T512"/>
  <c r="AE303" i="25"/>
  <c r="AN187" i="24"/>
  <c r="AP187" s="1"/>
  <c r="AJ188"/>
  <c r="AL188" s="1"/>
  <c r="AK189" s="1"/>
  <c r="P195" i="20"/>
  <c r="Q195" s="1"/>
  <c r="R194"/>
  <c r="G258" i="23"/>
  <c r="H258" s="1"/>
  <c r="J257"/>
  <c r="K257" s="1"/>
  <c r="M257" s="1"/>
  <c r="V161"/>
  <c r="S161"/>
  <c r="T161" s="1"/>
  <c r="R161"/>
  <c r="AC158" i="20"/>
  <c r="Y158"/>
  <c r="AB158" s="1"/>
  <c r="P163" i="14"/>
  <c r="R163" s="1"/>
  <c r="T163" s="1"/>
  <c r="M291" i="16"/>
  <c r="M186" i="20"/>
  <c r="G188"/>
  <c r="I187"/>
  <c r="J187" s="1"/>
  <c r="K187" s="1"/>
  <c r="I291" i="16"/>
  <c r="L291" s="1"/>
  <c r="AF153"/>
  <c r="AG153"/>
  <c r="AK152"/>
  <c r="AM152" s="1"/>
  <c r="Z154"/>
  <c r="AD154"/>
  <c r="G292"/>
  <c r="N290"/>
  <c r="J292"/>
  <c r="H292"/>
  <c r="L152" i="17"/>
  <c r="R151"/>
  <c r="AU293"/>
  <c r="AT293" s="1"/>
  <c r="AS294" s="1"/>
  <c r="AY175"/>
  <c r="AV176" s="1"/>
  <c r="AX176" s="1"/>
  <c r="AY176" s="1"/>
  <c r="BC175"/>
  <c r="AZ176" s="1"/>
  <c r="BA177" s="1"/>
  <c r="AP156"/>
  <c r="AR156" s="1"/>
  <c r="AM156"/>
  <c r="AQ156"/>
  <c r="AN157" s="1"/>
  <c r="AO157"/>
  <c r="AK157"/>
  <c r="AE151"/>
  <c r="AF151"/>
  <c r="J152"/>
  <c r="K152" s="1"/>
  <c r="V152"/>
  <c r="AC152"/>
  <c r="U152"/>
  <c r="W152" s="1"/>
  <c r="Y152"/>
  <c r="G153"/>
  <c r="I152"/>
  <c r="C294" i="14"/>
  <c r="B294" i="4"/>
  <c r="N293"/>
  <c r="Q293"/>
  <c r="R293"/>
  <c r="J293"/>
  <c r="P293"/>
  <c r="O293"/>
  <c r="I293"/>
  <c r="H293"/>
  <c r="A295" i="1"/>
  <c r="W307" i="30" l="1"/>
  <c r="X307" s="1"/>
  <c r="V308"/>
  <c r="AO308" i="27"/>
  <c r="AT308" s="1"/>
  <c r="AP308"/>
  <c r="AN306" i="25"/>
  <c r="AS306" s="1"/>
  <c r="AO306"/>
  <c r="M309" i="30"/>
  <c r="N308"/>
  <c r="O308" s="1"/>
  <c r="Y306"/>
  <c r="Y307" s="1"/>
  <c r="AF474" i="27"/>
  <c r="AG474"/>
  <c r="AU171" i="9"/>
  <c r="G294" i="4"/>
  <c r="F294"/>
  <c r="AS171" i="9"/>
  <c r="AR171"/>
  <c r="AR303" i="26"/>
  <c r="AT303" s="1"/>
  <c r="AR274" i="25"/>
  <c r="S312"/>
  <c r="T312" s="1"/>
  <c r="H313"/>
  <c r="J312"/>
  <c r="L312" s="1"/>
  <c r="P314"/>
  <c r="R313"/>
  <c r="O313"/>
  <c r="N313"/>
  <c r="S313" s="1"/>
  <c r="AE194" i="24"/>
  <c r="AC194"/>
  <c r="AD194" s="1"/>
  <c r="AA195"/>
  <c r="AU305" i="27"/>
  <c r="AS314"/>
  <c r="AT315" s="1"/>
  <c r="Y240"/>
  <c r="AA240" s="1"/>
  <c r="U311"/>
  <c r="U312" s="1"/>
  <c r="U313" s="1"/>
  <c r="U314" s="1"/>
  <c r="U315" s="1"/>
  <c r="U316" s="1"/>
  <c r="U317" s="1"/>
  <c r="U318" s="1"/>
  <c r="U319" s="1"/>
  <c r="U320" s="1"/>
  <c r="U321" s="1"/>
  <c r="U322" s="1"/>
  <c r="U323" s="1"/>
  <c r="U324" s="1"/>
  <c r="U325" s="1"/>
  <c r="U326" s="1"/>
  <c r="U327" s="1"/>
  <c r="U328" s="1"/>
  <c r="U329" s="1"/>
  <c r="U330" s="1"/>
  <c r="U331" s="1"/>
  <c r="U332" s="1"/>
  <c r="U333" s="1"/>
  <c r="U334" s="1"/>
  <c r="U335" s="1"/>
  <c r="U336" s="1"/>
  <c r="U337" s="1"/>
  <c r="U338" s="1"/>
  <c r="U339" s="1"/>
  <c r="U340" s="1"/>
  <c r="U341" s="1"/>
  <c r="U342" s="1"/>
  <c r="U343" s="1"/>
  <c r="U344" s="1"/>
  <c r="U345" s="1"/>
  <c r="U346" s="1"/>
  <c r="U347" s="1"/>
  <c r="U348" s="1"/>
  <c r="U349" s="1"/>
  <c r="U350" s="1"/>
  <c r="U351" s="1"/>
  <c r="U352" s="1"/>
  <c r="U353" s="1"/>
  <c r="U354" s="1"/>
  <c r="U355" s="1"/>
  <c r="U356" s="1"/>
  <c r="U357" s="1"/>
  <c r="U358" s="1"/>
  <c r="U359" s="1"/>
  <c r="U360" s="1"/>
  <c r="U361" s="1"/>
  <c r="U362" s="1"/>
  <c r="U363" s="1"/>
  <c r="U364" s="1"/>
  <c r="U365" s="1"/>
  <c r="U366" s="1"/>
  <c r="U367" s="1"/>
  <c r="U368" s="1"/>
  <c r="U369" s="1"/>
  <c r="U370" s="1"/>
  <c r="U371" s="1"/>
  <c r="U372" s="1"/>
  <c r="U373" s="1"/>
  <c r="U374" s="1"/>
  <c r="U375" s="1"/>
  <c r="U376" s="1"/>
  <c r="U377" s="1"/>
  <c r="U378" s="1"/>
  <c r="U379" s="1"/>
  <c r="U380" s="1"/>
  <c r="U381" s="1"/>
  <c r="U382" s="1"/>
  <c r="U383" s="1"/>
  <c r="U384" s="1"/>
  <c r="U385" s="1"/>
  <c r="U386" s="1"/>
  <c r="U387" s="1"/>
  <c r="U388" s="1"/>
  <c r="U389" s="1"/>
  <c r="U390" s="1"/>
  <c r="U391" s="1"/>
  <c r="U392" s="1"/>
  <c r="U393" s="1"/>
  <c r="U394" s="1"/>
  <c r="U395" s="1"/>
  <c r="U396" s="1"/>
  <c r="U397" s="1"/>
  <c r="U398" s="1"/>
  <c r="U399" s="1"/>
  <c r="U400" s="1"/>
  <c r="U401" s="1"/>
  <c r="U402" s="1"/>
  <c r="U403" s="1"/>
  <c r="U404" s="1"/>
  <c r="U405" s="1"/>
  <c r="U406" s="1"/>
  <c r="U407" s="1"/>
  <c r="U408" s="1"/>
  <c r="U409" s="1"/>
  <c r="U410" s="1"/>
  <c r="U411" s="1"/>
  <c r="U412" s="1"/>
  <c r="U413" s="1"/>
  <c r="U414" s="1"/>
  <c r="U415" s="1"/>
  <c r="U416" s="1"/>
  <c r="U417" s="1"/>
  <c r="U418" s="1"/>
  <c r="U419" s="1"/>
  <c r="U420" s="1"/>
  <c r="U421" s="1"/>
  <c r="U422" s="1"/>
  <c r="U423" s="1"/>
  <c r="U424" s="1"/>
  <c r="U425" s="1"/>
  <c r="U426" s="1"/>
  <c r="U427" s="1"/>
  <c r="U428" s="1"/>
  <c r="U429" s="1"/>
  <c r="U430" s="1"/>
  <c r="U431" s="1"/>
  <c r="U432" s="1"/>
  <c r="U433" s="1"/>
  <c r="U434" s="1"/>
  <c r="U435" s="1"/>
  <c r="U436" s="1"/>
  <c r="U437" s="1"/>
  <c r="U438" s="1"/>
  <c r="U439" s="1"/>
  <c r="U440" s="1"/>
  <c r="U441" s="1"/>
  <c r="U442" s="1"/>
  <c r="U443" s="1"/>
  <c r="U444" s="1"/>
  <c r="U445" s="1"/>
  <c r="U446" s="1"/>
  <c r="U447" s="1"/>
  <c r="U448" s="1"/>
  <c r="U449" s="1"/>
  <c r="U450" s="1"/>
  <c r="U451" s="1"/>
  <c r="U452" s="1"/>
  <c r="U453" s="1"/>
  <c r="U454" s="1"/>
  <c r="U455" s="1"/>
  <c r="U456" s="1"/>
  <c r="U457" s="1"/>
  <c r="U458" s="1"/>
  <c r="U459" s="1"/>
  <c r="U460" s="1"/>
  <c r="U461" s="1"/>
  <c r="U462" s="1"/>
  <c r="U463" s="1"/>
  <c r="U464" s="1"/>
  <c r="U465" s="1"/>
  <c r="U466" s="1"/>
  <c r="U467" s="1"/>
  <c r="U468" s="1"/>
  <c r="U469" s="1"/>
  <c r="U470" s="1"/>
  <c r="U471" s="1"/>
  <c r="U472" s="1"/>
  <c r="U473" s="1"/>
  <c r="U474" s="1"/>
  <c r="U475" s="1"/>
  <c r="U476" s="1"/>
  <c r="U477" s="1"/>
  <c r="U478" s="1"/>
  <c r="U479" s="1"/>
  <c r="U480" s="1"/>
  <c r="U481" s="1"/>
  <c r="U482" s="1"/>
  <c r="U483" s="1"/>
  <c r="U484" s="1"/>
  <c r="U485" s="1"/>
  <c r="U486" s="1"/>
  <c r="U487" s="1"/>
  <c r="U488" s="1"/>
  <c r="U489" s="1"/>
  <c r="U490" s="1"/>
  <c r="U491" s="1"/>
  <c r="U492" s="1"/>
  <c r="U493" s="1"/>
  <c r="U494" s="1"/>
  <c r="U495" s="1"/>
  <c r="U496" s="1"/>
  <c r="U497" s="1"/>
  <c r="U498" s="1"/>
  <c r="U499" s="1"/>
  <c r="U500" s="1"/>
  <c r="U501" s="1"/>
  <c r="U502" s="1"/>
  <c r="U503" s="1"/>
  <c r="U504" s="1"/>
  <c r="U505" s="1"/>
  <c r="U506" s="1"/>
  <c r="U507" s="1"/>
  <c r="U508" s="1"/>
  <c r="U509" s="1"/>
  <c r="U510" s="1"/>
  <c r="AC240"/>
  <c r="AD240" s="1"/>
  <c r="S194" i="20"/>
  <c r="U194" s="1"/>
  <c r="F326" i="17"/>
  <c r="E294" i="4"/>
  <c r="D294"/>
  <c r="L294"/>
  <c r="M294"/>
  <c r="K294"/>
  <c r="Z241" i="27"/>
  <c r="AB241"/>
  <c r="AG305"/>
  <c r="AF305"/>
  <c r="AE308" i="26"/>
  <c r="AF308"/>
  <c r="AM178" i="27"/>
  <c r="AI179"/>
  <c r="AH179"/>
  <c r="AJ179" s="1"/>
  <c r="AK180" s="1"/>
  <c r="AG195" i="26"/>
  <c r="AI195" s="1"/>
  <c r="AH195"/>
  <c r="AL188" i="25"/>
  <c r="AG189"/>
  <c r="AI189" s="1"/>
  <c r="AH189"/>
  <c r="K189" i="24"/>
  <c r="I189"/>
  <c r="H189"/>
  <c r="G190" s="1"/>
  <c r="Q292" i="16"/>
  <c r="T292" s="1"/>
  <c r="U292"/>
  <c r="V291"/>
  <c r="R293"/>
  <c r="O293"/>
  <c r="P293"/>
  <c r="U195" i="24"/>
  <c r="S195"/>
  <c r="T195" s="1"/>
  <c r="E294" i="16"/>
  <c r="D294"/>
  <c r="AE304" i="25"/>
  <c r="AO188" i="24"/>
  <c r="AN188"/>
  <c r="AO189" s="1"/>
  <c r="AJ189"/>
  <c r="AL189" s="1"/>
  <c r="AM189"/>
  <c r="P196" i="20"/>
  <c r="R195"/>
  <c r="S195" s="1"/>
  <c r="O196"/>
  <c r="I258" i="23"/>
  <c r="L258"/>
  <c r="P259"/>
  <c r="F259"/>
  <c r="G259"/>
  <c r="U161"/>
  <c r="W161" s="1"/>
  <c r="Q162"/>
  <c r="X159" i="20"/>
  <c r="Z159" s="1"/>
  <c r="AA159" s="1"/>
  <c r="AD158"/>
  <c r="S164" i="14"/>
  <c r="O164"/>
  <c r="M165" s="1"/>
  <c r="N165" s="1"/>
  <c r="Q164"/>
  <c r="L187" i="20"/>
  <c r="M187" s="1"/>
  <c r="O152" i="17"/>
  <c r="Q152" s="1"/>
  <c r="S152" s="1"/>
  <c r="I292" i="16"/>
  <c r="L292" s="1"/>
  <c r="H188" i="20"/>
  <c r="W189" s="1"/>
  <c r="AI153" i="16"/>
  <c r="AH153"/>
  <c r="AL153"/>
  <c r="Y155"/>
  <c r="AA155" s="1"/>
  <c r="X155"/>
  <c r="AC154"/>
  <c r="AE154" s="1"/>
  <c r="G293"/>
  <c r="M292"/>
  <c r="H293"/>
  <c r="N291"/>
  <c r="J293"/>
  <c r="M152" i="17"/>
  <c r="R152" s="1"/>
  <c r="AW177"/>
  <c r="AU294"/>
  <c r="AT294" s="1"/>
  <c r="AS295" s="1"/>
  <c r="BC176"/>
  <c r="AZ177" s="1"/>
  <c r="BA178" s="1"/>
  <c r="BB176"/>
  <c r="BD176" s="1"/>
  <c r="AV177"/>
  <c r="AW178" s="1"/>
  <c r="AJ157"/>
  <c r="AL157" s="1"/>
  <c r="AQ157" s="1"/>
  <c r="AI158"/>
  <c r="AH158" s="1"/>
  <c r="AG159" s="1"/>
  <c r="AB152"/>
  <c r="AD152" s="1"/>
  <c r="AF152" s="1"/>
  <c r="X152"/>
  <c r="Z152" s="1"/>
  <c r="AA152" s="1"/>
  <c r="T153"/>
  <c r="H153"/>
  <c r="L153"/>
  <c r="C295" i="14"/>
  <c r="B295" i="4"/>
  <c r="R294"/>
  <c r="Q294"/>
  <c r="P294"/>
  <c r="J294"/>
  <c r="N294"/>
  <c r="H294"/>
  <c r="O294"/>
  <c r="I294"/>
  <c r="A296" i="1"/>
  <c r="N309" i="30" l="1"/>
  <c r="O309" s="1"/>
  <c r="M310"/>
  <c r="AN307" i="25"/>
  <c r="AS307" s="1"/>
  <c r="AO307"/>
  <c r="AO309" i="27"/>
  <c r="AT309" s="1"/>
  <c r="AP309"/>
  <c r="W308" i="30"/>
  <c r="X308" s="1"/>
  <c r="V309"/>
  <c r="P308"/>
  <c r="AG475" i="27"/>
  <c r="AF475"/>
  <c r="AT274" i="25"/>
  <c r="AS275"/>
  <c r="G295" i="4"/>
  <c r="F295"/>
  <c r="AQ172" i="9"/>
  <c r="AT171"/>
  <c r="AV171" s="1"/>
  <c r="AR304" i="26"/>
  <c r="AT304" s="1"/>
  <c r="AR275" i="25"/>
  <c r="T313"/>
  <c r="N314"/>
  <c r="S314" s="1"/>
  <c r="O314"/>
  <c r="R314"/>
  <c r="P315"/>
  <c r="J313"/>
  <c r="L313" s="1"/>
  <c r="H314"/>
  <c r="AF194" i="24"/>
  <c r="AE195"/>
  <c r="AB195"/>
  <c r="Z196" s="1"/>
  <c r="AC195"/>
  <c r="AU306" i="27"/>
  <c r="AS315"/>
  <c r="AT316" s="1"/>
  <c r="U514"/>
  <c r="U513"/>
  <c r="X241"/>
  <c r="W242" s="1"/>
  <c r="Y241"/>
  <c r="AA241" s="1"/>
  <c r="AC241" s="1"/>
  <c r="T195" i="20"/>
  <c r="U195" s="1"/>
  <c r="F327" i="17"/>
  <c r="E295" i="4"/>
  <c r="D295"/>
  <c r="M295"/>
  <c r="K295"/>
  <c r="L295"/>
  <c r="AG306" i="27"/>
  <c r="AF306"/>
  <c r="AF309" i="26"/>
  <c r="AF310" s="1"/>
  <c r="AE311" s="1"/>
  <c r="AJ311" s="1"/>
  <c r="AE309"/>
  <c r="AL179" i="27"/>
  <c r="AK195" i="26"/>
  <c r="AL195" s="1"/>
  <c r="AJ196"/>
  <c r="AG196"/>
  <c r="AI196" s="1"/>
  <c r="AK189" i="25"/>
  <c r="AJ190"/>
  <c r="AL189"/>
  <c r="AJ197" i="26"/>
  <c r="F190" i="24"/>
  <c r="H190" s="1"/>
  <c r="G191" s="1"/>
  <c r="J189"/>
  <c r="L189" s="1"/>
  <c r="Q293" i="16"/>
  <c r="T293" s="1"/>
  <c r="K190" i="24"/>
  <c r="I190"/>
  <c r="V292" i="16"/>
  <c r="O294"/>
  <c r="U293"/>
  <c r="V195" i="24"/>
  <c r="R294" i="16"/>
  <c r="P294"/>
  <c r="E295"/>
  <c r="O295" s="1"/>
  <c r="D295"/>
  <c r="AE305" i="25"/>
  <c r="AP188" i="24"/>
  <c r="AJ190"/>
  <c r="AK190"/>
  <c r="AM190" s="1"/>
  <c r="AN189"/>
  <c r="O197" i="20"/>
  <c r="T196"/>
  <c r="Q196"/>
  <c r="J258" i="23"/>
  <c r="K258" s="1"/>
  <c r="M258" s="1"/>
  <c r="I259"/>
  <c r="F260"/>
  <c r="P260"/>
  <c r="H259"/>
  <c r="V162"/>
  <c r="S162"/>
  <c r="T162" s="1"/>
  <c r="R162"/>
  <c r="Y159" i="20"/>
  <c r="AB159" s="1"/>
  <c r="AC159"/>
  <c r="P164" i="14"/>
  <c r="Q165" s="1"/>
  <c r="P153" i="17"/>
  <c r="G189" i="20"/>
  <c r="L188"/>
  <c r="I188"/>
  <c r="H189" s="1"/>
  <c r="W190" s="1"/>
  <c r="N292" i="16"/>
  <c r="AG154"/>
  <c r="AF154"/>
  <c r="AK153"/>
  <c r="AM153" s="1"/>
  <c r="Z155"/>
  <c r="AD155"/>
  <c r="G294"/>
  <c r="H294"/>
  <c r="M293"/>
  <c r="I293"/>
  <c r="L293" s="1"/>
  <c r="J294"/>
  <c r="N152" i="17"/>
  <c r="AX177"/>
  <c r="AY177" s="1"/>
  <c r="AV178" s="1"/>
  <c r="BB177"/>
  <c r="BD177" s="1"/>
  <c r="AU295"/>
  <c r="AT295" s="1"/>
  <c r="AS296" s="1"/>
  <c r="AN158"/>
  <c r="AP157"/>
  <c r="AR157" s="1"/>
  <c r="AM157"/>
  <c r="AO158"/>
  <c r="AK158"/>
  <c r="AE152"/>
  <c r="AC153"/>
  <c r="U153"/>
  <c r="W153" s="1"/>
  <c r="Y153"/>
  <c r="J153"/>
  <c r="O153" s="1"/>
  <c r="V153"/>
  <c r="G154"/>
  <c r="I153"/>
  <c r="C296" i="14"/>
  <c r="B296" i="4"/>
  <c r="P295"/>
  <c r="I295"/>
  <c r="O295"/>
  <c r="H295"/>
  <c r="R295"/>
  <c r="N295"/>
  <c r="Q295"/>
  <c r="J295"/>
  <c r="A297" i="1"/>
  <c r="P309" i="30" l="1"/>
  <c r="U308"/>
  <c r="W309"/>
  <c r="X309" s="1"/>
  <c r="V310"/>
  <c r="AP310" i="27"/>
  <c r="AO311" s="1"/>
  <c r="AO310"/>
  <c r="AT310" s="1"/>
  <c r="AO308" i="25"/>
  <c r="AN308"/>
  <c r="M311" i="30"/>
  <c r="N310"/>
  <c r="O310" s="1"/>
  <c r="Y308"/>
  <c r="Y309" s="1"/>
  <c r="AF476" i="27"/>
  <c r="AG476"/>
  <c r="G296" i="4"/>
  <c r="F296"/>
  <c r="AT275" i="25"/>
  <c r="AS276"/>
  <c r="AU172" i="9"/>
  <c r="AR172"/>
  <c r="AS172"/>
  <c r="AR305" i="26"/>
  <c r="AT305" s="1"/>
  <c r="AE310"/>
  <c r="AR276" i="25"/>
  <c r="H315"/>
  <c r="J314"/>
  <c r="P316"/>
  <c r="R315"/>
  <c r="N315"/>
  <c r="O315"/>
  <c r="T314"/>
  <c r="AA196" i="24"/>
  <c r="AB196" s="1"/>
  <c r="AD195"/>
  <c r="AF195" s="1"/>
  <c r="AB242" i="27"/>
  <c r="AU307"/>
  <c r="AS316"/>
  <c r="AT317" s="1"/>
  <c r="Y242"/>
  <c r="AA242" s="1"/>
  <c r="Z242"/>
  <c r="X242"/>
  <c r="W243" s="1"/>
  <c r="AD241"/>
  <c r="F328" i="17"/>
  <c r="E296" i="4"/>
  <c r="D296"/>
  <c r="L296"/>
  <c r="M296"/>
  <c r="K296"/>
  <c r="AF512" i="26"/>
  <c r="AG307" i="27"/>
  <c r="AF307"/>
  <c r="AI180"/>
  <c r="AM179"/>
  <c r="AH180"/>
  <c r="AJ180" s="1"/>
  <c r="AK181" s="1"/>
  <c r="AH196" i="26"/>
  <c r="AK196"/>
  <c r="AL196" s="1"/>
  <c r="AG190" i="25"/>
  <c r="AI190" s="1"/>
  <c r="AH190"/>
  <c r="J190" i="24"/>
  <c r="L190" s="1"/>
  <c r="F191"/>
  <c r="H191" s="1"/>
  <c r="G192" s="1"/>
  <c r="I191"/>
  <c r="U294" i="16"/>
  <c r="V293"/>
  <c r="P196" i="24"/>
  <c r="Q196"/>
  <c r="P295" i="16"/>
  <c r="R295"/>
  <c r="Q294"/>
  <c r="E296"/>
  <c r="D296"/>
  <c r="AP189" i="24"/>
  <c r="AE306" i="25"/>
  <c r="AO190" i="24"/>
  <c r="AL190"/>
  <c r="AJ191" s="1"/>
  <c r="L259" i="23"/>
  <c r="R196" i="20"/>
  <c r="P197"/>
  <c r="J259" i="23"/>
  <c r="K259" s="1"/>
  <c r="G260"/>
  <c r="H260" s="1"/>
  <c r="U162"/>
  <c r="W162" s="1"/>
  <c r="Q163"/>
  <c r="X160" i="20"/>
  <c r="Z160" s="1"/>
  <c r="AA160" s="1"/>
  <c r="AD159"/>
  <c r="R164" i="14"/>
  <c r="O165"/>
  <c r="M166" s="1"/>
  <c r="N166" s="1"/>
  <c r="Q153" i="17"/>
  <c r="S153" s="1"/>
  <c r="K153"/>
  <c r="M153" s="1"/>
  <c r="N153" s="1"/>
  <c r="T294" i="16"/>
  <c r="J188" i="20"/>
  <c r="K188" s="1"/>
  <c r="G190"/>
  <c r="I189"/>
  <c r="G295" i="16"/>
  <c r="AI154"/>
  <c r="AL154"/>
  <c r="AH154"/>
  <c r="Y156"/>
  <c r="AA156" s="1"/>
  <c r="AC155"/>
  <c r="AE155" s="1"/>
  <c r="X156"/>
  <c r="I294"/>
  <c r="L294" s="1"/>
  <c r="N293"/>
  <c r="H295"/>
  <c r="M294"/>
  <c r="J295"/>
  <c r="BC177" i="17"/>
  <c r="AZ178" s="1"/>
  <c r="BB178" s="1"/>
  <c r="BD178" s="1"/>
  <c r="AX178"/>
  <c r="AY178" s="1"/>
  <c r="AW179"/>
  <c r="AU296"/>
  <c r="AT296" s="1"/>
  <c r="AS297" s="1"/>
  <c r="AU297" s="1"/>
  <c r="AT297" s="1"/>
  <c r="AJ158"/>
  <c r="AL158" s="1"/>
  <c r="AQ158" s="1"/>
  <c r="AI159"/>
  <c r="AH159" s="1"/>
  <c r="AG160" s="1"/>
  <c r="T154"/>
  <c r="X153"/>
  <c r="Z153" s="1"/>
  <c r="AA153" s="1"/>
  <c r="AB153"/>
  <c r="AD153" s="1"/>
  <c r="AF153" s="1"/>
  <c r="P154"/>
  <c r="H154"/>
  <c r="C297" i="14"/>
  <c r="B297" i="4"/>
  <c r="I296"/>
  <c r="O296"/>
  <c r="N296"/>
  <c r="R296"/>
  <c r="J296"/>
  <c r="P296"/>
  <c r="H296"/>
  <c r="Q296"/>
  <c r="A298" i="1"/>
  <c r="N311" i="30" l="1"/>
  <c r="O311" s="1"/>
  <c r="M312"/>
  <c r="AN309" i="25"/>
  <c r="AO309"/>
  <c r="AT311" i="27"/>
  <c r="AP513"/>
  <c r="AO513"/>
  <c r="W310" i="30"/>
  <c r="X310" s="1"/>
  <c r="V311"/>
  <c r="P310"/>
  <c r="P311" s="1"/>
  <c r="AG477" i="27"/>
  <c r="AF477"/>
  <c r="AT276" i="25"/>
  <c r="G297" i="4"/>
  <c r="F297"/>
  <c r="L314" i="25"/>
  <c r="K315"/>
  <c r="AT172" i="9"/>
  <c r="AV172" s="1"/>
  <c r="AQ173"/>
  <c r="AC242" i="27"/>
  <c r="X243" s="1"/>
  <c r="W244" s="1"/>
  <c r="AE512" i="26"/>
  <c r="AR306"/>
  <c r="AT306" s="1"/>
  <c r="AR277" i="25"/>
  <c r="AT277" s="1"/>
  <c r="N316"/>
  <c r="S316" s="1"/>
  <c r="O316"/>
  <c r="S315"/>
  <c r="T315" s="1"/>
  <c r="R316"/>
  <c r="P317"/>
  <c r="J315"/>
  <c r="K316" s="1"/>
  <c r="H316"/>
  <c r="Z197" i="24"/>
  <c r="AA197"/>
  <c r="AE196"/>
  <c r="AC196"/>
  <c r="AD196" s="1"/>
  <c r="AU308" i="27"/>
  <c r="AS317"/>
  <c r="AT318" s="1"/>
  <c r="Z243"/>
  <c r="AB243"/>
  <c r="S196" i="20"/>
  <c r="U196" s="1"/>
  <c r="F329" i="17"/>
  <c r="E297" i="4"/>
  <c r="D297"/>
  <c r="M297"/>
  <c r="K297"/>
  <c r="L297"/>
  <c r="AF308" i="27"/>
  <c r="AG308"/>
  <c r="AL180"/>
  <c r="AH197" i="26"/>
  <c r="AG197"/>
  <c r="AI197" s="1"/>
  <c r="AJ191" i="25"/>
  <c r="AK190"/>
  <c r="K191" i="24"/>
  <c r="J191"/>
  <c r="K192" s="1"/>
  <c r="F192"/>
  <c r="H192" s="1"/>
  <c r="I192"/>
  <c r="P296" i="16"/>
  <c r="U295"/>
  <c r="Q295"/>
  <c r="T295" s="1"/>
  <c r="R196" i="24"/>
  <c r="P197" s="1"/>
  <c r="AE197"/>
  <c r="U196"/>
  <c r="S196"/>
  <c r="O296" i="16"/>
  <c r="R296"/>
  <c r="E297"/>
  <c r="D297"/>
  <c r="AN190" i="24"/>
  <c r="AP190" s="1"/>
  <c r="AK191"/>
  <c r="AE307" i="25"/>
  <c r="M259" i="23"/>
  <c r="Q197" i="20"/>
  <c r="T197"/>
  <c r="O198"/>
  <c r="I260" i="23"/>
  <c r="J260" s="1"/>
  <c r="K260" s="1"/>
  <c r="P261"/>
  <c r="L260"/>
  <c r="F261"/>
  <c r="G261"/>
  <c r="V163"/>
  <c r="S163"/>
  <c r="T163" s="1"/>
  <c r="R163"/>
  <c r="AC160" i="20"/>
  <c r="Y160"/>
  <c r="AB160" s="1"/>
  <c r="T164" i="14"/>
  <c r="S165"/>
  <c r="P165"/>
  <c r="R165" s="1"/>
  <c r="S166" s="1"/>
  <c r="L154" i="17"/>
  <c r="R153"/>
  <c r="V294" i="16"/>
  <c r="J189" i="20"/>
  <c r="K189" s="1"/>
  <c r="H190"/>
  <c r="W191" s="1"/>
  <c r="AF155" i="16"/>
  <c r="AK154"/>
  <c r="AM154" s="1"/>
  <c r="AG155"/>
  <c r="AD156"/>
  <c r="Z156"/>
  <c r="M295"/>
  <c r="G296"/>
  <c r="N294"/>
  <c r="H296"/>
  <c r="J296"/>
  <c r="I295"/>
  <c r="L295" s="1"/>
  <c r="BA179" i="17"/>
  <c r="AN159"/>
  <c r="BC178"/>
  <c r="AZ179" s="1"/>
  <c r="AS298"/>
  <c r="AV179"/>
  <c r="AP158"/>
  <c r="AR158" s="1"/>
  <c r="AM158"/>
  <c r="AO159"/>
  <c r="AK159"/>
  <c r="AE153"/>
  <c r="J154"/>
  <c r="K154" s="1"/>
  <c r="V154"/>
  <c r="U154"/>
  <c r="W154" s="1"/>
  <c r="Y154"/>
  <c r="AC154"/>
  <c r="G155"/>
  <c r="I154"/>
  <c r="C298" i="14"/>
  <c r="R297" i="4"/>
  <c r="J297"/>
  <c r="N297"/>
  <c r="P297"/>
  <c r="Q297"/>
  <c r="O297"/>
  <c r="I297"/>
  <c r="H297"/>
  <c r="B298"/>
  <c r="A299" i="1"/>
  <c r="V312" i="30" l="1"/>
  <c r="W311"/>
  <c r="X311" s="1"/>
  <c r="AN310" i="25"/>
  <c r="AS310" s="1"/>
  <c r="AO310"/>
  <c r="AN311" s="1"/>
  <c r="N312" i="30"/>
  <c r="O312" s="1"/>
  <c r="M313"/>
  <c r="Y310"/>
  <c r="Y311" s="1"/>
  <c r="AF478" i="27"/>
  <c r="AG478"/>
  <c r="AD242"/>
  <c r="G298" i="4"/>
  <c r="F298"/>
  <c r="AR173" i="9"/>
  <c r="AS173"/>
  <c r="AU173"/>
  <c r="AC197" i="24"/>
  <c r="Y243" i="27"/>
  <c r="AA243" s="1"/>
  <c r="AB244" s="1"/>
  <c r="AB197" i="24"/>
  <c r="AD197" s="1"/>
  <c r="AC243" i="27"/>
  <c r="Q197" i="24"/>
  <c r="R197" s="1"/>
  <c r="Q198" s="1"/>
  <c r="AR307" i="26"/>
  <c r="AS308" s="1"/>
  <c r="AR278" i="25"/>
  <c r="AT278" s="1"/>
  <c r="T316"/>
  <c r="H317"/>
  <c r="J316"/>
  <c r="K317" s="1"/>
  <c r="P318"/>
  <c r="R317"/>
  <c r="N317"/>
  <c r="O317"/>
  <c r="L315"/>
  <c r="AF196" i="24"/>
  <c r="AU309" i="27"/>
  <c r="AS318"/>
  <c r="AT319" s="1"/>
  <c r="F330" i="17"/>
  <c r="E298" i="4"/>
  <c r="D298"/>
  <c r="L298"/>
  <c r="M298"/>
  <c r="K298"/>
  <c r="AG309" i="27"/>
  <c r="AF309"/>
  <c r="AH181"/>
  <c r="AJ181" s="1"/>
  <c r="AI181"/>
  <c r="AM180"/>
  <c r="AK197" i="26"/>
  <c r="AL197" s="1"/>
  <c r="AJ198"/>
  <c r="AL190" i="25"/>
  <c r="AH191"/>
  <c r="AG191"/>
  <c r="AI191" s="1"/>
  <c r="L191" i="24"/>
  <c r="F193"/>
  <c r="G193"/>
  <c r="I193" s="1"/>
  <c r="J192"/>
  <c r="U296" i="16"/>
  <c r="Q296"/>
  <c r="R297"/>
  <c r="T296"/>
  <c r="T196" i="24"/>
  <c r="V196" s="1"/>
  <c r="P297" i="16"/>
  <c r="Q297" s="1"/>
  <c r="O297"/>
  <c r="AA198" i="24"/>
  <c r="AC198" s="1"/>
  <c r="V295" i="16"/>
  <c r="E298"/>
  <c r="D298"/>
  <c r="AO191" i="24"/>
  <c r="AL191"/>
  <c r="AK192" s="1"/>
  <c r="AM191"/>
  <c r="AE308" i="25"/>
  <c r="R197" i="20"/>
  <c r="P198"/>
  <c r="Q198" s="1"/>
  <c r="M260" i="23"/>
  <c r="H261"/>
  <c r="G262" s="1"/>
  <c r="P262"/>
  <c r="I261"/>
  <c r="F262"/>
  <c r="L261"/>
  <c r="U163"/>
  <c r="W163" s="1"/>
  <c r="Q164"/>
  <c r="AD160" i="20"/>
  <c r="X161"/>
  <c r="Z161" s="1"/>
  <c r="AA161" s="1"/>
  <c r="O166" i="14"/>
  <c r="P166" s="1"/>
  <c r="R166" s="1"/>
  <c r="Q166"/>
  <c r="T165"/>
  <c r="O154" i="17"/>
  <c r="Q154" s="1"/>
  <c r="S154" s="1"/>
  <c r="M154"/>
  <c r="N154" s="1"/>
  <c r="M188" i="20"/>
  <c r="L189"/>
  <c r="G191"/>
  <c r="I190"/>
  <c r="J190" s="1"/>
  <c r="K190" s="1"/>
  <c r="AI155" i="16"/>
  <c r="AL155"/>
  <c r="AH155"/>
  <c r="Y157"/>
  <c r="AA157" s="1"/>
  <c r="AC156"/>
  <c r="AE156" s="1"/>
  <c r="X157"/>
  <c r="G297"/>
  <c r="N295"/>
  <c r="M296"/>
  <c r="I296"/>
  <c r="L296" s="1"/>
  <c r="H297"/>
  <c r="J297"/>
  <c r="BB179" i="17"/>
  <c r="BD179" s="1"/>
  <c r="BA180"/>
  <c r="AX179"/>
  <c r="AW180"/>
  <c r="AU298"/>
  <c r="AT298" s="1"/>
  <c r="AS299" s="1"/>
  <c r="AU299" s="1"/>
  <c r="AT299" s="1"/>
  <c r="AJ159"/>
  <c r="AL159" s="1"/>
  <c r="AQ159" s="1"/>
  <c r="AI160"/>
  <c r="AH160" s="1"/>
  <c r="AG161" s="1"/>
  <c r="AB154"/>
  <c r="AD154" s="1"/>
  <c r="AF154" s="1"/>
  <c r="T155"/>
  <c r="X154"/>
  <c r="Z154" s="1"/>
  <c r="AE154" s="1"/>
  <c r="L155"/>
  <c r="H155"/>
  <c r="J155" s="1"/>
  <c r="C299" i="14"/>
  <c r="B299" i="4"/>
  <c r="I298"/>
  <c r="O298"/>
  <c r="R298"/>
  <c r="Q298"/>
  <c r="N298"/>
  <c r="H298"/>
  <c r="P298"/>
  <c r="J298"/>
  <c r="A300" i="1"/>
  <c r="AF310" i="27" l="1"/>
  <c r="AG310"/>
  <c r="AF311" s="1"/>
  <c r="M314" i="30"/>
  <c r="N313"/>
  <c r="O313" s="1"/>
  <c r="AS311" i="25"/>
  <c r="AO512"/>
  <c r="AN512"/>
  <c r="P312" i="30"/>
  <c r="P313" s="1"/>
  <c r="W312"/>
  <c r="X312" s="1"/>
  <c r="V313"/>
  <c r="AG479" i="27"/>
  <c r="AF479"/>
  <c r="X244"/>
  <c r="W245" s="1"/>
  <c r="Y244"/>
  <c r="AA244" s="1"/>
  <c r="AC244" s="1"/>
  <c r="G299" i="4"/>
  <c r="F299"/>
  <c r="AQ174" i="9"/>
  <c r="AT173"/>
  <c r="AV173" s="1"/>
  <c r="AD243" i="27"/>
  <c r="S197" i="24"/>
  <c r="T197" s="1"/>
  <c r="U198" s="1"/>
  <c r="Z198"/>
  <c r="Z244" i="27"/>
  <c r="AT307" i="26"/>
  <c r="AR279" i="25"/>
  <c r="AT279" s="1"/>
  <c r="N318"/>
  <c r="S318" s="1"/>
  <c r="O318"/>
  <c r="L316"/>
  <c r="S317"/>
  <c r="T317" s="1"/>
  <c r="R318"/>
  <c r="P319"/>
  <c r="J317"/>
  <c r="K318" s="1"/>
  <c r="H318"/>
  <c r="AB245" i="27"/>
  <c r="AF197" i="24"/>
  <c r="AU310" i="27"/>
  <c r="AS319"/>
  <c r="S197" i="20"/>
  <c r="U197" s="1"/>
  <c r="F331" i="17"/>
  <c r="E299" i="4"/>
  <c r="D299"/>
  <c r="M299"/>
  <c r="K299"/>
  <c r="L299"/>
  <c r="AG198" i="26"/>
  <c r="AI198" s="1"/>
  <c r="AJ199" s="1"/>
  <c r="AL181" i="27"/>
  <c r="AH182" s="1"/>
  <c r="AJ182" s="1"/>
  <c r="AK183" s="1"/>
  <c r="AK182"/>
  <c r="AM181"/>
  <c r="AH198" i="26"/>
  <c r="AJ192" i="25"/>
  <c r="AK191"/>
  <c r="L192" i="24"/>
  <c r="H193"/>
  <c r="F194" s="1"/>
  <c r="K193"/>
  <c r="P298" i="16"/>
  <c r="Q298" s="1"/>
  <c r="V296"/>
  <c r="U197" i="24"/>
  <c r="V197" s="1"/>
  <c r="T297" i="16"/>
  <c r="O298"/>
  <c r="U297"/>
  <c r="AE198" i="24"/>
  <c r="R298" i="16"/>
  <c r="AB198" i="24"/>
  <c r="Z199" s="1"/>
  <c r="S198"/>
  <c r="P198"/>
  <c r="R198" s="1"/>
  <c r="E299" i="16"/>
  <c r="D299"/>
  <c r="AM192" i="24"/>
  <c r="AN191"/>
  <c r="AP191" s="1"/>
  <c r="AJ192"/>
  <c r="AL192" s="1"/>
  <c r="AK193" s="1"/>
  <c r="AE309" i="25"/>
  <c r="P199" i="20"/>
  <c r="R198"/>
  <c r="S198" s="1"/>
  <c r="O199"/>
  <c r="T198"/>
  <c r="J261" i="23"/>
  <c r="K261" s="1"/>
  <c r="M261" s="1"/>
  <c r="P263"/>
  <c r="I262"/>
  <c r="F263"/>
  <c r="H262"/>
  <c r="V164"/>
  <c r="S164"/>
  <c r="T164" s="1"/>
  <c r="R164"/>
  <c r="Y161" i="20"/>
  <c r="AB161" s="1"/>
  <c r="AC161"/>
  <c r="T166" i="14"/>
  <c r="M167"/>
  <c r="N167" s="1"/>
  <c r="P155" i="17"/>
  <c r="R154"/>
  <c r="O155" s="1"/>
  <c r="M297" i="16"/>
  <c r="M189" i="20"/>
  <c r="L190"/>
  <c r="H191"/>
  <c r="W192" s="1"/>
  <c r="N296" i="16"/>
  <c r="AG156"/>
  <c r="AF156"/>
  <c r="AK155"/>
  <c r="AM155" s="1"/>
  <c r="AD157"/>
  <c r="Z157"/>
  <c r="G298"/>
  <c r="H298"/>
  <c r="J298"/>
  <c r="I297"/>
  <c r="L297" s="1"/>
  <c r="AN160" i="17"/>
  <c r="AY179"/>
  <c r="AV180" s="1"/>
  <c r="AX180" s="1"/>
  <c r="BC179"/>
  <c r="AZ180" s="1"/>
  <c r="AS300"/>
  <c r="AP159"/>
  <c r="AR159" s="1"/>
  <c r="AM159"/>
  <c r="AO160"/>
  <c r="AK160"/>
  <c r="AA154"/>
  <c r="V155"/>
  <c r="U155"/>
  <c r="W155" s="1"/>
  <c r="Y155"/>
  <c r="AC155"/>
  <c r="K155"/>
  <c r="M155" s="1"/>
  <c r="G156"/>
  <c r="I155"/>
  <c r="C300" i="14"/>
  <c r="B300" i="4"/>
  <c r="R299"/>
  <c r="N299"/>
  <c r="Q299"/>
  <c r="J299"/>
  <c r="P299"/>
  <c r="I299"/>
  <c r="O299"/>
  <c r="H299"/>
  <c r="A301" i="1"/>
  <c r="N314" i="30" l="1"/>
  <c r="O314" s="1"/>
  <c r="M315"/>
  <c r="W313"/>
  <c r="X313" s="1"/>
  <c r="V314"/>
  <c r="P314"/>
  <c r="Y312"/>
  <c r="AF480" i="27"/>
  <c r="AG480"/>
  <c r="Y245"/>
  <c r="AA245" s="1"/>
  <c r="Z245"/>
  <c r="AD244"/>
  <c r="G300" i="4"/>
  <c r="F300"/>
  <c r="AU174" i="9"/>
  <c r="AR174"/>
  <c r="AS174"/>
  <c r="AC245" i="27"/>
  <c r="X245"/>
  <c r="W246" s="1"/>
  <c r="AB246" s="1"/>
  <c r="AD245"/>
  <c r="AR308" i="26"/>
  <c r="AT308" s="1"/>
  <c r="AR280" i="25"/>
  <c r="AT280" s="1"/>
  <c r="T318"/>
  <c r="J318"/>
  <c r="H319"/>
  <c r="R319"/>
  <c r="P320"/>
  <c r="N319"/>
  <c r="O319"/>
  <c r="L317"/>
  <c r="L318" s="1"/>
  <c r="AU311" i="27"/>
  <c r="AS320"/>
  <c r="AT321" s="1"/>
  <c r="F332" i="17"/>
  <c r="E300" i="4"/>
  <c r="D300"/>
  <c r="L300"/>
  <c r="M300"/>
  <c r="K300"/>
  <c r="AK198" i="26"/>
  <c r="AG199" s="1"/>
  <c r="AI199" s="1"/>
  <c r="AJ200" s="1"/>
  <c r="AI182" i="27"/>
  <c r="AH199" i="26"/>
  <c r="AL182" i="27"/>
  <c r="AM182" s="1"/>
  <c r="AL198" i="26"/>
  <c r="AH192" i="25"/>
  <c r="AL191"/>
  <c r="AG192"/>
  <c r="AI192" s="1"/>
  <c r="G194" i="24"/>
  <c r="I194" s="1"/>
  <c r="J193"/>
  <c r="L193" s="1"/>
  <c r="U298" i="16"/>
  <c r="V297"/>
  <c r="P299"/>
  <c r="Q299" s="1"/>
  <c r="O299"/>
  <c r="T298"/>
  <c r="AD198" i="24"/>
  <c r="AF198" s="1"/>
  <c r="AA199"/>
  <c r="Q199"/>
  <c r="T198"/>
  <c r="V198" s="1"/>
  <c r="P199"/>
  <c r="R199" s="1"/>
  <c r="R299" i="16"/>
  <c r="E300"/>
  <c r="D300"/>
  <c r="AO192" i="24"/>
  <c r="AJ193"/>
  <c r="AL193" s="1"/>
  <c r="AK194" s="1"/>
  <c r="AM193"/>
  <c r="AN192"/>
  <c r="AO193" s="1"/>
  <c r="L262" i="23"/>
  <c r="U198" i="20"/>
  <c r="O200"/>
  <c r="T199"/>
  <c r="Q199"/>
  <c r="G263" i="23"/>
  <c r="H263" s="1"/>
  <c r="J262"/>
  <c r="K262" s="1"/>
  <c r="U164"/>
  <c r="W164" s="1"/>
  <c r="Q165"/>
  <c r="AD161" i="20"/>
  <c r="X162"/>
  <c r="Z162" s="1"/>
  <c r="AA162" s="1"/>
  <c r="Q167" i="14"/>
  <c r="O167"/>
  <c r="P167" s="1"/>
  <c r="R167" s="1"/>
  <c r="S167"/>
  <c r="Q155" i="17"/>
  <c r="S155" s="1"/>
  <c r="R155"/>
  <c r="M190" i="20"/>
  <c r="G192"/>
  <c r="L191"/>
  <c r="I191"/>
  <c r="H192" s="1"/>
  <c r="W193" s="1"/>
  <c r="AI156" i="16"/>
  <c r="AL156"/>
  <c r="AH156"/>
  <c r="Y158"/>
  <c r="AA158" s="1"/>
  <c r="X158"/>
  <c r="AC157"/>
  <c r="AE157" s="1"/>
  <c r="G299"/>
  <c r="N297"/>
  <c r="M298"/>
  <c r="I298"/>
  <c r="L298" s="1"/>
  <c r="H299"/>
  <c r="J299"/>
  <c r="AW181" i="17"/>
  <c r="BC180"/>
  <c r="AZ181" s="1"/>
  <c r="AY180"/>
  <c r="AV181" s="1"/>
  <c r="BA181"/>
  <c r="BB180"/>
  <c r="BD180" s="1"/>
  <c r="AU300"/>
  <c r="AT300" s="1"/>
  <c r="AS301" s="1"/>
  <c r="AJ160"/>
  <c r="AL160" s="1"/>
  <c r="AI161"/>
  <c r="AH161" s="1"/>
  <c r="AG162" s="1"/>
  <c r="X155"/>
  <c r="Z155" s="1"/>
  <c r="T156"/>
  <c r="AB155"/>
  <c r="AD155" s="1"/>
  <c r="AF155" s="1"/>
  <c r="P156"/>
  <c r="N155"/>
  <c r="L156"/>
  <c r="H156"/>
  <c r="C301" i="14"/>
  <c r="P300" i="4"/>
  <c r="N300"/>
  <c r="Q300"/>
  <c r="O300"/>
  <c r="H300"/>
  <c r="R300"/>
  <c r="J300"/>
  <c r="I300"/>
  <c r="B301"/>
  <c r="A302" i="1"/>
  <c r="Y313" i="30" l="1"/>
  <c r="V315"/>
  <c r="W315" s="1"/>
  <c r="X315" s="1"/>
  <c r="W314"/>
  <c r="X314" s="1"/>
  <c r="M316"/>
  <c r="N315"/>
  <c r="O315" s="1"/>
  <c r="AF481" i="27"/>
  <c r="AG481"/>
  <c r="Y246"/>
  <c r="AA246" s="1"/>
  <c r="G301" i="4"/>
  <c r="F301"/>
  <c r="X246" i="27"/>
  <c r="W247" s="1"/>
  <c r="AB247" s="1"/>
  <c r="AC246"/>
  <c r="Z246"/>
  <c r="AQ175" i="9"/>
  <c r="AT174"/>
  <c r="AV174" s="1"/>
  <c r="AD246" i="27"/>
  <c r="AR309" i="26"/>
  <c r="AT309" s="1"/>
  <c r="AR310" s="1"/>
  <c r="AT310" s="1"/>
  <c r="AR281" i="25"/>
  <c r="AT281" s="1"/>
  <c r="O320"/>
  <c r="N320"/>
  <c r="S320" s="1"/>
  <c r="R320"/>
  <c r="P321"/>
  <c r="J319"/>
  <c r="L319" s="1"/>
  <c r="H320"/>
  <c r="S319"/>
  <c r="T319" s="1"/>
  <c r="AU312" i="27"/>
  <c r="AS321"/>
  <c r="F333" i="17"/>
  <c r="E301" i="4"/>
  <c r="D301"/>
  <c r="M301"/>
  <c r="K301"/>
  <c r="L301"/>
  <c r="AK199" i="26"/>
  <c r="AH200" s="1"/>
  <c r="AI183" i="27"/>
  <c r="AH183"/>
  <c r="AJ183" s="1"/>
  <c r="AK184" s="1"/>
  <c r="AJ193" i="25"/>
  <c r="AK192"/>
  <c r="H194" i="24"/>
  <c r="K194"/>
  <c r="V298" i="16"/>
  <c r="U299"/>
  <c r="R300"/>
  <c r="P300"/>
  <c r="AE199" i="24"/>
  <c r="AC199"/>
  <c r="AB199"/>
  <c r="Z200" s="1"/>
  <c r="Q200"/>
  <c r="U199"/>
  <c r="S199"/>
  <c r="T199" s="1"/>
  <c r="O300" i="16"/>
  <c r="T299"/>
  <c r="E301"/>
  <c r="D301"/>
  <c r="AP192" i="24"/>
  <c r="AN193"/>
  <c r="AO194" s="1"/>
  <c r="AJ194"/>
  <c r="AL194" s="1"/>
  <c r="AK195" s="1"/>
  <c r="AM194"/>
  <c r="M262" i="23"/>
  <c r="P200" i="20"/>
  <c r="O201" s="1"/>
  <c r="R199"/>
  <c r="S199" s="1"/>
  <c r="I263" i="23"/>
  <c r="J263" s="1"/>
  <c r="K263" s="1"/>
  <c r="G264"/>
  <c r="P264"/>
  <c r="L263"/>
  <c r="F264"/>
  <c r="V165"/>
  <c r="R165"/>
  <c r="S165"/>
  <c r="T165" s="1"/>
  <c r="AC162" i="20"/>
  <c r="Y162"/>
  <c r="AB162" s="1"/>
  <c r="T167" i="14"/>
  <c r="M168"/>
  <c r="S168" s="1"/>
  <c r="J191" i="20"/>
  <c r="K191" s="1"/>
  <c r="G193"/>
  <c r="I192"/>
  <c r="AF157" i="16"/>
  <c r="AK156"/>
  <c r="AM156" s="1"/>
  <c r="AG157"/>
  <c r="G300"/>
  <c r="Z158"/>
  <c r="AD158"/>
  <c r="J300"/>
  <c r="N298"/>
  <c r="M299"/>
  <c r="I299"/>
  <c r="L299" s="1"/>
  <c r="H300"/>
  <c r="AU301" i="17"/>
  <c r="AT301" s="1"/>
  <c r="AS302" s="1"/>
  <c r="BB181"/>
  <c r="BD181" s="1"/>
  <c r="BA182"/>
  <c r="AX181"/>
  <c r="AW182"/>
  <c r="AP160"/>
  <c r="AR160" s="1"/>
  <c r="AQ160"/>
  <c r="AN161" s="1"/>
  <c r="AM160"/>
  <c r="AO161"/>
  <c r="AK161"/>
  <c r="AE155"/>
  <c r="AA155"/>
  <c r="J156"/>
  <c r="K156" s="1"/>
  <c r="M156" s="1"/>
  <c r="N156" s="1"/>
  <c r="V156"/>
  <c r="AC156"/>
  <c r="U156"/>
  <c r="W156" s="1"/>
  <c r="Y156"/>
  <c r="I156"/>
  <c r="G157"/>
  <c r="C302" i="14"/>
  <c r="N301" i="4"/>
  <c r="Q301"/>
  <c r="R301"/>
  <c r="J301"/>
  <c r="P301"/>
  <c r="O301"/>
  <c r="I301"/>
  <c r="H301"/>
  <c r="B302"/>
  <c r="A303" i="1"/>
  <c r="P315" i="30" l="1"/>
  <c r="N316"/>
  <c r="O316" s="1"/>
  <c r="M317"/>
  <c r="Y314"/>
  <c r="Y315" s="1"/>
  <c r="Y316" s="1"/>
  <c r="Y317" s="1"/>
  <c r="Y318" s="1"/>
  <c r="AF482" i="27"/>
  <c r="AG482"/>
  <c r="Y247"/>
  <c r="AA247" s="1"/>
  <c r="X247"/>
  <c r="W248" s="1"/>
  <c r="AB248" s="1"/>
  <c r="Z247"/>
  <c r="G302" i="4"/>
  <c r="F302"/>
  <c r="AU175" i="9"/>
  <c r="AR175"/>
  <c r="AS175"/>
  <c r="AR282" i="25"/>
  <c r="AT282" s="1"/>
  <c r="T320"/>
  <c r="N321"/>
  <c r="S321" s="1"/>
  <c r="O321"/>
  <c r="H321"/>
  <c r="J320"/>
  <c r="P322"/>
  <c r="R321"/>
  <c r="AU313" i="27"/>
  <c r="AS322"/>
  <c r="F334" i="17"/>
  <c r="E302" i="4"/>
  <c r="D302"/>
  <c r="L302"/>
  <c r="M302"/>
  <c r="K302"/>
  <c r="AC247" i="27"/>
  <c r="AD247" s="1"/>
  <c r="AL199" i="26"/>
  <c r="AL183" i="27"/>
  <c r="AM183" s="1"/>
  <c r="AG200" i="26"/>
  <c r="AI200" s="1"/>
  <c r="AJ201" s="1"/>
  <c r="AI184" i="27"/>
  <c r="AL192" i="25"/>
  <c r="AH193"/>
  <c r="AG193"/>
  <c r="AI193" s="1"/>
  <c r="G195" i="24"/>
  <c r="F195"/>
  <c r="J194"/>
  <c r="L194" s="1"/>
  <c r="V299" i="16"/>
  <c r="O301"/>
  <c r="P301"/>
  <c r="U300"/>
  <c r="Q300"/>
  <c r="R301"/>
  <c r="AD199" i="24"/>
  <c r="AF199" s="1"/>
  <c r="AA200"/>
  <c r="AC200" s="1"/>
  <c r="V199"/>
  <c r="U200"/>
  <c r="S200"/>
  <c r="P200"/>
  <c r="R200" s="1"/>
  <c r="E302" i="16"/>
  <c r="D302"/>
  <c r="AP193" i="24"/>
  <c r="AN194"/>
  <c r="AJ195"/>
  <c r="AL195" s="1"/>
  <c r="AM195"/>
  <c r="T200" i="20"/>
  <c r="U199"/>
  <c r="Q200"/>
  <c r="M263" i="23"/>
  <c r="H264"/>
  <c r="F265"/>
  <c r="I264"/>
  <c r="L264"/>
  <c r="P265"/>
  <c r="U165"/>
  <c r="W165" s="1"/>
  <c r="Q166"/>
  <c r="X163" i="20"/>
  <c r="Z163" s="1"/>
  <c r="AA163" s="1"/>
  <c r="AD162"/>
  <c r="N168" i="14"/>
  <c r="O168"/>
  <c r="P168" s="1"/>
  <c r="R168" s="1"/>
  <c r="T168" s="1"/>
  <c r="Q168"/>
  <c r="H301" i="16"/>
  <c r="J192" i="20"/>
  <c r="K192" s="1"/>
  <c r="H193"/>
  <c r="W194" s="1"/>
  <c r="AI157" i="16"/>
  <c r="AH157"/>
  <c r="AL157"/>
  <c r="Y159"/>
  <c r="AA159" s="1"/>
  <c r="AC158"/>
  <c r="AE158" s="1"/>
  <c r="X159"/>
  <c r="T300"/>
  <c r="G301"/>
  <c r="N299"/>
  <c r="M300"/>
  <c r="I300"/>
  <c r="L300" s="1"/>
  <c r="J301"/>
  <c r="O156" i="17"/>
  <c r="Q156" s="1"/>
  <c r="S156" s="1"/>
  <c r="AU302"/>
  <c r="AT302" s="1"/>
  <c r="AS303" s="1"/>
  <c r="BC181"/>
  <c r="AZ182" s="1"/>
  <c r="BA183" s="1"/>
  <c r="AY181"/>
  <c r="AV182" s="1"/>
  <c r="AW183" s="1"/>
  <c r="AJ161"/>
  <c r="AL161" s="1"/>
  <c r="AM161" s="1"/>
  <c r="AI162"/>
  <c r="AH162" s="1"/>
  <c r="AG163" s="1"/>
  <c r="R156"/>
  <c r="T157"/>
  <c r="AB156"/>
  <c r="AD156" s="1"/>
  <c r="AF156" s="1"/>
  <c r="X156"/>
  <c r="Z156" s="1"/>
  <c r="AA156" s="1"/>
  <c r="H157"/>
  <c r="L157"/>
  <c r="C303" i="14"/>
  <c r="B303" i="4"/>
  <c r="J302"/>
  <c r="N302"/>
  <c r="P302"/>
  <c r="R302"/>
  <c r="Q302"/>
  <c r="H302"/>
  <c r="O302"/>
  <c r="I302"/>
  <c r="A304" i="1"/>
  <c r="N317" i="30" l="1"/>
  <c r="O317" s="1"/>
  <c r="M318"/>
  <c r="P316"/>
  <c r="P317" s="1"/>
  <c r="AG483" i="27"/>
  <c r="AF483"/>
  <c r="G303" i="4"/>
  <c r="F303"/>
  <c r="L320" i="25"/>
  <c r="K321"/>
  <c r="AQ176" i="9"/>
  <c r="AT175"/>
  <c r="AV175" s="1"/>
  <c r="AR311" i="26"/>
  <c r="AT311" s="1"/>
  <c r="AR312"/>
  <c r="AR283" i="25"/>
  <c r="AT283" s="1"/>
  <c r="R322"/>
  <c r="P323"/>
  <c r="J321"/>
  <c r="H322"/>
  <c r="N322"/>
  <c r="S322" s="1"/>
  <c r="O322"/>
  <c r="T321"/>
  <c r="T322" s="1"/>
  <c r="AU314" i="27"/>
  <c r="AS323"/>
  <c r="F335" i="17"/>
  <c r="E303" i="4"/>
  <c r="D303"/>
  <c r="M303"/>
  <c r="K303"/>
  <c r="L303"/>
  <c r="Y248" i="27"/>
  <c r="AA248" s="1"/>
  <c r="AC248" s="1"/>
  <c r="Z248"/>
  <c r="X248"/>
  <c r="W249" s="1"/>
  <c r="AB249" s="1"/>
  <c r="AH184"/>
  <c r="AJ184" s="1"/>
  <c r="AK185" s="1"/>
  <c r="AK200" i="26"/>
  <c r="AG201" s="1"/>
  <c r="AI201" s="1"/>
  <c r="AJ202" s="1"/>
  <c r="AK193" i="25"/>
  <c r="AG194" s="1"/>
  <c r="AI194" s="1"/>
  <c r="AJ195" s="1"/>
  <c r="AJ194"/>
  <c r="R302" i="16"/>
  <c r="H195" i="24"/>
  <c r="F196" s="1"/>
  <c r="I195"/>
  <c r="K195"/>
  <c r="V300" i="16"/>
  <c r="Q301"/>
  <c r="T301" s="1"/>
  <c r="AE200" i="24"/>
  <c r="AP194"/>
  <c r="AB200"/>
  <c r="Z201" s="1"/>
  <c r="Q201"/>
  <c r="T200"/>
  <c r="V200" s="1"/>
  <c r="P302" i="16"/>
  <c r="O302"/>
  <c r="AO195" i="24"/>
  <c r="E303" i="16"/>
  <c r="D303"/>
  <c r="AJ196" i="24"/>
  <c r="AK196"/>
  <c r="AN195"/>
  <c r="P201" i="20"/>
  <c r="R200"/>
  <c r="J264" i="23"/>
  <c r="K264" s="1"/>
  <c r="M264" s="1"/>
  <c r="G265"/>
  <c r="H265" s="1"/>
  <c r="V166"/>
  <c r="R166"/>
  <c r="S166"/>
  <c r="T166" s="1"/>
  <c r="AC163" i="20"/>
  <c r="Y163"/>
  <c r="AB163" s="1"/>
  <c r="M169" i="14"/>
  <c r="S169" s="1"/>
  <c r="P157" i="17"/>
  <c r="M191" i="20"/>
  <c r="L192"/>
  <c r="L193"/>
  <c r="G194"/>
  <c r="I193"/>
  <c r="J193" s="1"/>
  <c r="K193" s="1"/>
  <c r="AG158" i="16"/>
  <c r="AF158"/>
  <c r="AK157"/>
  <c r="AM157" s="1"/>
  <c r="Z159"/>
  <c r="AD159"/>
  <c r="U301"/>
  <c r="G302"/>
  <c r="I301"/>
  <c r="L301" s="1"/>
  <c r="H302"/>
  <c r="J302"/>
  <c r="AU303" i="17"/>
  <c r="AT303" s="1"/>
  <c r="AS304" s="1"/>
  <c r="AX182"/>
  <c r="AY182" s="1"/>
  <c r="AV183" s="1"/>
  <c r="BB182"/>
  <c r="BD182" s="1"/>
  <c r="AJ162"/>
  <c r="AP161"/>
  <c r="AR161" s="1"/>
  <c r="AQ161"/>
  <c r="AN162" s="1"/>
  <c r="AO162"/>
  <c r="AK162"/>
  <c r="AE156"/>
  <c r="J157"/>
  <c r="K157" s="1"/>
  <c r="M157" s="1"/>
  <c r="V157"/>
  <c r="U157"/>
  <c r="W157" s="1"/>
  <c r="Y157"/>
  <c r="AC157"/>
  <c r="I157"/>
  <c r="G158"/>
  <c r="C304" i="14"/>
  <c r="P303" i="4"/>
  <c r="I303"/>
  <c r="O303"/>
  <c r="H303"/>
  <c r="R303"/>
  <c r="N303"/>
  <c r="Q303"/>
  <c r="J303"/>
  <c r="B304"/>
  <c r="A305" i="1"/>
  <c r="M319" i="30" l="1"/>
  <c r="N318"/>
  <c r="O318" s="1"/>
  <c r="AF484" i="27"/>
  <c r="AG484"/>
  <c r="L321" i="25"/>
  <c r="G304" i="4"/>
  <c r="F304"/>
  <c r="AU176" i="9"/>
  <c r="AS176"/>
  <c r="AR176"/>
  <c r="AT312" i="26"/>
  <c r="AR313"/>
  <c r="AR284" i="25"/>
  <c r="AT284" s="1"/>
  <c r="N323"/>
  <c r="S323" s="1"/>
  <c r="O323"/>
  <c r="H323"/>
  <c r="J322"/>
  <c r="L322" s="1"/>
  <c r="P324"/>
  <c r="R323"/>
  <c r="T323"/>
  <c r="AU315" i="27"/>
  <c r="AS324"/>
  <c r="S200" i="20"/>
  <c r="U200" s="1"/>
  <c r="F336" i="17"/>
  <c r="E304" i="4"/>
  <c r="D304"/>
  <c r="L304"/>
  <c r="M304"/>
  <c r="K304"/>
  <c r="Y249" i="27"/>
  <c r="AA249" s="1"/>
  <c r="AC249" s="1"/>
  <c r="AD248"/>
  <c r="X249"/>
  <c r="W250" s="1"/>
  <c r="AB250" s="1"/>
  <c r="Z249"/>
  <c r="AH201" i="26"/>
  <c r="AL184" i="27"/>
  <c r="AH185" s="1"/>
  <c r="AJ185" s="1"/>
  <c r="AK186" s="1"/>
  <c r="AK201" i="26"/>
  <c r="AL200"/>
  <c r="O303" i="16"/>
  <c r="AH194" i="25"/>
  <c r="AL193"/>
  <c r="AK194"/>
  <c r="G196" i="24"/>
  <c r="I196" s="1"/>
  <c r="J195"/>
  <c r="L195" s="1"/>
  <c r="P303" i="16"/>
  <c r="Q302"/>
  <c r="T302" s="1"/>
  <c r="V301"/>
  <c r="AD200" i="24"/>
  <c r="AF200" s="1"/>
  <c r="AA201"/>
  <c r="AC201" s="1"/>
  <c r="U201"/>
  <c r="S201"/>
  <c r="P201"/>
  <c r="R201" s="1"/>
  <c r="U302" i="16"/>
  <c r="R303"/>
  <c r="AP195" i="24"/>
  <c r="E304" i="16"/>
  <c r="O304" s="1"/>
  <c r="D304"/>
  <c r="AL196" i="24"/>
  <c r="AM196"/>
  <c r="AO196"/>
  <c r="Q201" i="20"/>
  <c r="O202"/>
  <c r="T201"/>
  <c r="G266" i="23"/>
  <c r="P266"/>
  <c r="I265"/>
  <c r="J265" s="1"/>
  <c r="L265"/>
  <c r="F266"/>
  <c r="U166"/>
  <c r="W166" s="1"/>
  <c r="Q167"/>
  <c r="X164" i="20"/>
  <c r="Z164" s="1"/>
  <c r="AA164" s="1"/>
  <c r="AD163"/>
  <c r="Q169" i="14"/>
  <c r="N169"/>
  <c r="O169"/>
  <c r="M170" s="1"/>
  <c r="M192" i="20"/>
  <c r="M193" s="1"/>
  <c r="H194"/>
  <c r="W195" s="1"/>
  <c r="AI158" i="16"/>
  <c r="AL158"/>
  <c r="AH158"/>
  <c r="Y160"/>
  <c r="AA160" s="1"/>
  <c r="X160"/>
  <c r="AC159"/>
  <c r="AE159" s="1"/>
  <c r="G303"/>
  <c r="M301"/>
  <c r="N300"/>
  <c r="M302"/>
  <c r="I302"/>
  <c r="L302" s="1"/>
  <c r="H303"/>
  <c r="J303"/>
  <c r="O157" i="17"/>
  <c r="Q157" s="1"/>
  <c r="S157" s="1"/>
  <c r="AX183"/>
  <c r="AY183" s="1"/>
  <c r="AV184" s="1"/>
  <c r="AW185" s="1"/>
  <c r="AW184"/>
  <c r="AU304"/>
  <c r="AT304" s="1"/>
  <c r="AS305" s="1"/>
  <c r="AU305" s="1"/>
  <c r="AT305" s="1"/>
  <c r="BC182"/>
  <c r="AZ183" s="1"/>
  <c r="N157"/>
  <c r="AL162"/>
  <c r="AM162" s="1"/>
  <c r="AI163"/>
  <c r="AH163" s="1"/>
  <c r="AG164" s="1"/>
  <c r="R157"/>
  <c r="T158"/>
  <c r="AB157"/>
  <c r="AD157" s="1"/>
  <c r="AF157" s="1"/>
  <c r="X157"/>
  <c r="Z157" s="1"/>
  <c r="AA157" s="1"/>
  <c r="L158"/>
  <c r="H158"/>
  <c r="C305" i="14"/>
  <c r="B305" i="4"/>
  <c r="I304"/>
  <c r="O304"/>
  <c r="N304"/>
  <c r="Q304"/>
  <c r="H304"/>
  <c r="P304"/>
  <c r="R304"/>
  <c r="J304"/>
  <c r="A306" i="1"/>
  <c r="M320" i="30" l="1"/>
  <c r="N319"/>
  <c r="O319" s="1"/>
  <c r="P318"/>
  <c r="AG485" i="27"/>
  <c r="AF485"/>
  <c r="G305" i="4"/>
  <c r="F305"/>
  <c r="AQ177" i="9"/>
  <c r="AT176"/>
  <c r="AV176" s="1"/>
  <c r="AT313" i="26"/>
  <c r="AR314"/>
  <c r="AR285" i="25"/>
  <c r="AS286" s="1"/>
  <c r="N324"/>
  <c r="S324" s="1"/>
  <c r="O324"/>
  <c r="R324"/>
  <c r="P325"/>
  <c r="J323"/>
  <c r="L323" s="1"/>
  <c r="H324"/>
  <c r="T324"/>
  <c r="AU316" i="27"/>
  <c r="AS325"/>
  <c r="AT326" s="1"/>
  <c r="F337" i="17"/>
  <c r="E305" i="4"/>
  <c r="D305"/>
  <c r="M305"/>
  <c r="K305"/>
  <c r="L305"/>
  <c r="X250" i="27"/>
  <c r="W251" s="1"/>
  <c r="AD249"/>
  <c r="Y250"/>
  <c r="AA250" s="1"/>
  <c r="AC250" s="1"/>
  <c r="Z250"/>
  <c r="AM184"/>
  <c r="AI185"/>
  <c r="AL185"/>
  <c r="AM185" s="1"/>
  <c r="AL201" i="26"/>
  <c r="AH202"/>
  <c r="AG202"/>
  <c r="AI202" s="1"/>
  <c r="AJ203" s="1"/>
  <c r="AH195" i="25"/>
  <c r="AG195"/>
  <c r="AI195" s="1"/>
  <c r="AJ196" s="1"/>
  <c r="AL194"/>
  <c r="AK195"/>
  <c r="K196" i="24"/>
  <c r="H196"/>
  <c r="J196" s="1"/>
  <c r="Q303" i="16"/>
  <c r="T303" s="1"/>
  <c r="U303"/>
  <c r="V302"/>
  <c r="AE201" i="24"/>
  <c r="P304" i="16"/>
  <c r="AB201" i="24"/>
  <c r="AD201" s="1"/>
  <c r="Q202"/>
  <c r="T201"/>
  <c r="V201" s="1"/>
  <c r="P202"/>
  <c r="R202" s="1"/>
  <c r="R304" i="16"/>
  <c r="E305"/>
  <c r="R305" s="1"/>
  <c r="D305"/>
  <c r="AK197" i="24"/>
  <c r="AN196"/>
  <c r="AP196" s="1"/>
  <c r="AJ197"/>
  <c r="AL197" s="1"/>
  <c r="P202" i="20"/>
  <c r="R201"/>
  <c r="H266" i="23"/>
  <c r="P267"/>
  <c r="I266"/>
  <c r="F267"/>
  <c r="K265"/>
  <c r="M265" s="1"/>
  <c r="V167"/>
  <c r="R167"/>
  <c r="S167"/>
  <c r="T167" s="1"/>
  <c r="AC164" i="20"/>
  <c r="Y164"/>
  <c r="AB164" s="1"/>
  <c r="N170" i="14"/>
  <c r="P169"/>
  <c r="R169" s="1"/>
  <c r="T169" s="1"/>
  <c r="G195" i="20"/>
  <c r="L194"/>
  <c r="I194"/>
  <c r="H195" s="1"/>
  <c r="W196" s="1"/>
  <c r="J304" i="16"/>
  <c r="AF159"/>
  <c r="AK158"/>
  <c r="AM158" s="1"/>
  <c r="AG159"/>
  <c r="I303"/>
  <c r="L303" s="1"/>
  <c r="Z160"/>
  <c r="AD160"/>
  <c r="G304"/>
  <c r="N301"/>
  <c r="N302" s="1"/>
  <c r="P158" i="17"/>
  <c r="M303" i="16"/>
  <c r="H304"/>
  <c r="BB183" i="17"/>
  <c r="BD183" s="1"/>
  <c r="BA184"/>
  <c r="BC183"/>
  <c r="AZ184" s="1"/>
  <c r="BA185" s="1"/>
  <c r="AS306"/>
  <c r="AU306" s="1"/>
  <c r="AT306" s="1"/>
  <c r="AX184"/>
  <c r="AJ163"/>
  <c r="AP162"/>
  <c r="AR162" s="1"/>
  <c r="AQ162"/>
  <c r="AN163" s="1"/>
  <c r="AO163"/>
  <c r="AK163"/>
  <c r="AE157"/>
  <c r="V158"/>
  <c r="U158"/>
  <c r="W158" s="1"/>
  <c r="Y158"/>
  <c r="AC158"/>
  <c r="J158"/>
  <c r="O158" s="1"/>
  <c r="G159"/>
  <c r="I158"/>
  <c r="C306" i="14"/>
  <c r="B306" i="4"/>
  <c r="R305"/>
  <c r="J305"/>
  <c r="N305"/>
  <c r="P305"/>
  <c r="Q305"/>
  <c r="O305"/>
  <c r="I305"/>
  <c r="H305"/>
  <c r="A307" i="1"/>
  <c r="P319" i="30" l="1"/>
  <c r="R320"/>
  <c r="M321"/>
  <c r="N320"/>
  <c r="O320" s="1"/>
  <c r="AB251" i="27"/>
  <c r="AG486"/>
  <c r="AF486"/>
  <c r="AU177" i="9"/>
  <c r="G306" i="4"/>
  <c r="F306"/>
  <c r="AS177" i="9"/>
  <c r="AR177"/>
  <c r="AT314" i="26"/>
  <c r="AR315"/>
  <c r="AT285" i="25"/>
  <c r="H325"/>
  <c r="J324"/>
  <c r="L324" s="1"/>
  <c r="P326"/>
  <c r="R325"/>
  <c r="N325"/>
  <c r="S325" s="1"/>
  <c r="O325"/>
  <c r="T325"/>
  <c r="AU317" i="27"/>
  <c r="AS326"/>
  <c r="AT327" s="1"/>
  <c r="S201" i="20"/>
  <c r="U201" s="1"/>
  <c r="F338" i="17"/>
  <c r="E306" i="4"/>
  <c r="D306"/>
  <c r="L306"/>
  <c r="M306"/>
  <c r="K306"/>
  <c r="X251" i="27"/>
  <c r="W252" s="1"/>
  <c r="AD250"/>
  <c r="Y251"/>
  <c r="AA251" s="1"/>
  <c r="AC251" s="1"/>
  <c r="Z251"/>
  <c r="AH186"/>
  <c r="AJ186" s="1"/>
  <c r="AK187" s="1"/>
  <c r="AK202" i="26"/>
  <c r="AH203" s="1"/>
  <c r="AL186" i="27"/>
  <c r="AM186" s="1"/>
  <c r="AI186"/>
  <c r="AL195" i="25"/>
  <c r="AG196"/>
  <c r="AI196" s="1"/>
  <c r="AH196"/>
  <c r="G197" i="24"/>
  <c r="K197" s="1"/>
  <c r="L196"/>
  <c r="U304" i="16"/>
  <c r="F197" i="24"/>
  <c r="V303" i="16"/>
  <c r="Q304"/>
  <c r="T304" s="1"/>
  <c r="AF201" i="24"/>
  <c r="AA202"/>
  <c r="AE202" s="1"/>
  <c r="Z202"/>
  <c r="Q203"/>
  <c r="U202"/>
  <c r="S202"/>
  <c r="T202" s="1"/>
  <c r="O305" i="16"/>
  <c r="P305"/>
  <c r="Q305" s="1"/>
  <c r="T305" s="1"/>
  <c r="E306"/>
  <c r="O306" s="1"/>
  <c r="D306"/>
  <c r="AM197" i="24"/>
  <c r="AN197" s="1"/>
  <c r="AO197"/>
  <c r="AJ198"/>
  <c r="AK198"/>
  <c r="T202" i="20"/>
  <c r="O203"/>
  <c r="Q202"/>
  <c r="J266" i="23"/>
  <c r="K266" s="1"/>
  <c r="G267"/>
  <c r="H267" s="1"/>
  <c r="L266"/>
  <c r="U167"/>
  <c r="W167" s="1"/>
  <c r="Q168"/>
  <c r="AD164" i="20"/>
  <c r="X165"/>
  <c r="Z165" s="1"/>
  <c r="AA165" s="1"/>
  <c r="S170" i="14"/>
  <c r="O170"/>
  <c r="M171" s="1"/>
  <c r="N171" s="1"/>
  <c r="Q170"/>
  <c r="J194" i="20"/>
  <c r="K194" s="1"/>
  <c r="G196"/>
  <c r="I195"/>
  <c r="H305" i="16"/>
  <c r="AI159"/>
  <c r="AL159"/>
  <c r="AH159"/>
  <c r="Y161"/>
  <c r="AA161" s="1"/>
  <c r="AC160"/>
  <c r="AE160" s="1"/>
  <c r="X161"/>
  <c r="G305"/>
  <c r="N303"/>
  <c r="M304"/>
  <c r="I304"/>
  <c r="J305"/>
  <c r="BB184" i="17"/>
  <c r="BD184" s="1"/>
  <c r="AS307"/>
  <c r="AU307" s="1"/>
  <c r="AT307" s="1"/>
  <c r="BC184"/>
  <c r="AY184"/>
  <c r="AI164"/>
  <c r="AH164" s="1"/>
  <c r="AG165" s="1"/>
  <c r="AL163"/>
  <c r="AM163" s="1"/>
  <c r="K158"/>
  <c r="M158" s="1"/>
  <c r="R158" s="1"/>
  <c r="P159"/>
  <c r="Q158"/>
  <c r="AB158"/>
  <c r="AD158" s="1"/>
  <c r="AF158" s="1"/>
  <c r="T159"/>
  <c r="X158"/>
  <c r="Z158" s="1"/>
  <c r="AA158" s="1"/>
  <c r="H159"/>
  <c r="C307" i="14"/>
  <c r="B307" i="4"/>
  <c r="J306"/>
  <c r="P306"/>
  <c r="R306"/>
  <c r="N306"/>
  <c r="H306"/>
  <c r="Q306"/>
  <c r="O306"/>
  <c r="I306"/>
  <c r="A308" i="1"/>
  <c r="V320" i="30" l="1"/>
  <c r="W320" s="1"/>
  <c r="X320" s="1"/>
  <c r="X319"/>
  <c r="Y319" s="1"/>
  <c r="M322"/>
  <c r="N321"/>
  <c r="O321" s="1"/>
  <c r="P320"/>
  <c r="U320" s="1"/>
  <c r="AG487" i="27"/>
  <c r="AF487"/>
  <c r="G307" i="4"/>
  <c r="F307"/>
  <c r="AQ178" i="9"/>
  <c r="AT177"/>
  <c r="AV177" s="1"/>
  <c r="AT315" i="26"/>
  <c r="AR316"/>
  <c r="AS317" s="1"/>
  <c r="AR286" i="25"/>
  <c r="AT286" s="1"/>
  <c r="N326"/>
  <c r="S326" s="1"/>
  <c r="O326"/>
  <c r="P327"/>
  <c r="R326"/>
  <c r="H326"/>
  <c r="J325"/>
  <c r="L325" s="1"/>
  <c r="AU318" i="27"/>
  <c r="AS327"/>
  <c r="F339" i="17"/>
  <c r="E307" i="4"/>
  <c r="D307"/>
  <c r="M307"/>
  <c r="K307"/>
  <c r="L307"/>
  <c r="AD251" i="27"/>
  <c r="Z252"/>
  <c r="Y252"/>
  <c r="AA252" s="1"/>
  <c r="X252"/>
  <c r="W253" s="1"/>
  <c r="AB252"/>
  <c r="AL202" i="26"/>
  <c r="AG203"/>
  <c r="AI203" s="1"/>
  <c r="AJ204" s="1"/>
  <c r="AH187" i="27"/>
  <c r="AJ187" s="1"/>
  <c r="AK188" s="1"/>
  <c r="AI187"/>
  <c r="AJ197" i="25"/>
  <c r="AK196"/>
  <c r="I197" i="24"/>
  <c r="H197"/>
  <c r="F198" s="1"/>
  <c r="V304" i="16"/>
  <c r="P306"/>
  <c r="Q306" s="1"/>
  <c r="AB202" i="24"/>
  <c r="Z203" s="1"/>
  <c r="AC202"/>
  <c r="V202"/>
  <c r="U203"/>
  <c r="S203"/>
  <c r="P203"/>
  <c r="R203" s="1"/>
  <c r="U305" i="16"/>
  <c r="R306"/>
  <c r="E307"/>
  <c r="D307"/>
  <c r="AP197" i="24"/>
  <c r="AM198"/>
  <c r="AO198"/>
  <c r="AL198"/>
  <c r="R202" i="20"/>
  <c r="P203"/>
  <c r="Q203" s="1"/>
  <c r="M266" i="23"/>
  <c r="I267"/>
  <c r="J267" s="1"/>
  <c r="P268"/>
  <c r="L267"/>
  <c r="F268"/>
  <c r="G268"/>
  <c r="V168"/>
  <c r="R168"/>
  <c r="S168"/>
  <c r="T168" s="1"/>
  <c r="AC165" i="20"/>
  <c r="Y165"/>
  <c r="AB165" s="1"/>
  <c r="P170" i="14"/>
  <c r="R170" s="1"/>
  <c r="T170" s="1"/>
  <c r="M194" i="20"/>
  <c r="J195"/>
  <c r="K195" s="1"/>
  <c r="H196"/>
  <c r="W197" s="1"/>
  <c r="AG160" i="16"/>
  <c r="AF160"/>
  <c r="AK159"/>
  <c r="AM159" s="1"/>
  <c r="Z161"/>
  <c r="AD161"/>
  <c r="G306"/>
  <c r="I305"/>
  <c r="L305" s="1"/>
  <c r="L304"/>
  <c r="J306"/>
  <c r="H306"/>
  <c r="L159" i="17"/>
  <c r="N158"/>
  <c r="AS308"/>
  <c r="AU308" s="1"/>
  <c r="AT308" s="1"/>
  <c r="AQ163"/>
  <c r="AN164" s="1"/>
  <c r="AV185"/>
  <c r="AZ185"/>
  <c r="AJ164"/>
  <c r="AP163"/>
  <c r="AR163" s="1"/>
  <c r="AO164"/>
  <c r="AK164"/>
  <c r="AE158"/>
  <c r="J159"/>
  <c r="O159" s="1"/>
  <c r="Q159" s="1"/>
  <c r="V159"/>
  <c r="AC159"/>
  <c r="U159"/>
  <c r="W159" s="1"/>
  <c r="Y159"/>
  <c r="S158"/>
  <c r="G160"/>
  <c r="I159"/>
  <c r="C308" i="14"/>
  <c r="B308" i="4"/>
  <c r="R307"/>
  <c r="N307"/>
  <c r="Q307"/>
  <c r="J307"/>
  <c r="P307"/>
  <c r="I307"/>
  <c r="O307"/>
  <c r="H307"/>
  <c r="A309" i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Y320" i="30" l="1"/>
  <c r="Y321" s="1"/>
  <c r="V323"/>
  <c r="X322"/>
  <c r="P321"/>
  <c r="N322"/>
  <c r="O322" s="1"/>
  <c r="M323"/>
  <c r="AF488" i="27"/>
  <c r="AG488"/>
  <c r="T326" i="25"/>
  <c r="G308" i="4"/>
  <c r="F308"/>
  <c r="AU178" i="9"/>
  <c r="AR178"/>
  <c r="AS178"/>
  <c r="AT316" i="26"/>
  <c r="AR317"/>
  <c r="AS318" s="1"/>
  <c r="AR287" i="25"/>
  <c r="AT287" s="1"/>
  <c r="O327"/>
  <c r="N327"/>
  <c r="S327" s="1"/>
  <c r="H327"/>
  <c r="J326"/>
  <c r="L326" s="1"/>
  <c r="P328"/>
  <c r="R327"/>
  <c r="T327" s="1"/>
  <c r="AU319" i="27"/>
  <c r="AS328"/>
  <c r="AT329" s="1"/>
  <c r="AB253"/>
  <c r="S202" i="20"/>
  <c r="U202" s="1"/>
  <c r="F340" i="17"/>
  <c r="E308" i="4"/>
  <c r="D308"/>
  <c r="L308"/>
  <c r="M308"/>
  <c r="K308"/>
  <c r="AC252" i="27"/>
  <c r="AK203" i="26"/>
  <c r="AH204" s="1"/>
  <c r="AL187" i="27"/>
  <c r="AH188" s="1"/>
  <c r="AJ188" s="1"/>
  <c r="AK189" s="1"/>
  <c r="AH197" i="25"/>
  <c r="AL196"/>
  <c r="AG197"/>
  <c r="AI197" s="1"/>
  <c r="G198" i="24"/>
  <c r="H198" s="1"/>
  <c r="G199" s="1"/>
  <c r="J197"/>
  <c r="L197" s="1"/>
  <c r="V305" i="16"/>
  <c r="U306"/>
  <c r="O307"/>
  <c r="AD202" i="24"/>
  <c r="AF202" s="1"/>
  <c r="AA203"/>
  <c r="Q204"/>
  <c r="T203"/>
  <c r="V203" s="1"/>
  <c r="P204"/>
  <c r="R204" s="1"/>
  <c r="P307" i="16"/>
  <c r="T306"/>
  <c r="R307"/>
  <c r="E308"/>
  <c r="D308"/>
  <c r="AK199" i="24"/>
  <c r="AN198"/>
  <c r="AP198" s="1"/>
  <c r="AJ199"/>
  <c r="R203" i="20"/>
  <c r="S203" s="1"/>
  <c r="P204"/>
  <c r="O204"/>
  <c r="T203"/>
  <c r="K267" i="23"/>
  <c r="M267" s="1"/>
  <c r="H268"/>
  <c r="I268"/>
  <c r="F269"/>
  <c r="L268"/>
  <c r="P269"/>
  <c r="U168"/>
  <c r="W168" s="1"/>
  <c r="Q169"/>
  <c r="X166" i="20"/>
  <c r="Z166" s="1"/>
  <c r="AA166" s="1"/>
  <c r="AD165"/>
  <c r="I196"/>
  <c r="H197" s="1"/>
  <c r="W198" s="1"/>
  <c r="S171" i="14"/>
  <c r="O171"/>
  <c r="M172" s="1"/>
  <c r="N172" s="1"/>
  <c r="Q171"/>
  <c r="L195" i="20"/>
  <c r="M195" s="1"/>
  <c r="G197"/>
  <c r="L196"/>
  <c r="AI160" i="16"/>
  <c r="AL160"/>
  <c r="AH160"/>
  <c r="Y162"/>
  <c r="AA162" s="1"/>
  <c r="AC161"/>
  <c r="AE161" s="1"/>
  <c r="X162"/>
  <c r="G307"/>
  <c r="M306"/>
  <c r="N304"/>
  <c r="M305"/>
  <c r="I306"/>
  <c r="L306" s="1"/>
  <c r="H307"/>
  <c r="J307"/>
  <c r="K159" i="17"/>
  <c r="M159" s="1"/>
  <c r="N159" s="1"/>
  <c r="AS309"/>
  <c r="AU309" s="1"/>
  <c r="AT309" s="1"/>
  <c r="BB185"/>
  <c r="BD185" s="1"/>
  <c r="BA186"/>
  <c r="AX185"/>
  <c r="AW186"/>
  <c r="AL164"/>
  <c r="AI165"/>
  <c r="AH165" s="1"/>
  <c r="AG166" s="1"/>
  <c r="T160"/>
  <c r="AB159"/>
  <c r="AD159" s="1"/>
  <c r="AF159" s="1"/>
  <c r="X159"/>
  <c r="Z159" s="1"/>
  <c r="AA159" s="1"/>
  <c r="P160"/>
  <c r="S159"/>
  <c r="H160"/>
  <c r="C309" i="14"/>
  <c r="B309" i="4"/>
  <c r="R308"/>
  <c r="J308"/>
  <c r="P308"/>
  <c r="H308"/>
  <c r="Q308"/>
  <c r="I308"/>
  <c r="O308"/>
  <c r="N308"/>
  <c r="W323" i="30" l="1"/>
  <c r="X323" s="1"/>
  <c r="V324"/>
  <c r="Y322"/>
  <c r="Y323" s="1"/>
  <c r="M324"/>
  <c r="N323"/>
  <c r="P322"/>
  <c r="AF489" i="27"/>
  <c r="AG489"/>
  <c r="G309" i="4"/>
  <c r="F309"/>
  <c r="AQ179" i="9"/>
  <c r="AT178"/>
  <c r="AV178" s="1"/>
  <c r="AT317" i="26"/>
  <c r="AR288" i="25"/>
  <c r="AS289" s="1"/>
  <c r="R328"/>
  <c r="P329"/>
  <c r="J327"/>
  <c r="K328" s="1"/>
  <c r="H328"/>
  <c r="N328"/>
  <c r="S328" s="1"/>
  <c r="O328"/>
  <c r="T328"/>
  <c r="AU320" i="27"/>
  <c r="AS329"/>
  <c r="F341" i="17"/>
  <c r="U40" i="4"/>
  <c r="V40" s="1"/>
  <c r="U44"/>
  <c r="V44" s="1"/>
  <c r="Y48"/>
  <c r="Z48" s="1"/>
  <c r="Y46"/>
  <c r="Z46" s="1"/>
  <c r="U43"/>
  <c r="V43" s="1"/>
  <c r="Y51"/>
  <c r="Z51" s="1"/>
  <c r="U50"/>
  <c r="V50" s="1"/>
  <c r="Y35"/>
  <c r="Z35" s="1"/>
  <c r="Y36"/>
  <c r="Z36" s="1"/>
  <c r="U36"/>
  <c r="V36" s="1"/>
  <c r="U37"/>
  <c r="V37" s="1"/>
  <c r="Y49"/>
  <c r="Z49" s="1"/>
  <c r="U49"/>
  <c r="V49" s="1"/>
  <c r="Y47"/>
  <c r="Z47" s="1"/>
  <c r="Y34"/>
  <c r="Z34" s="1"/>
  <c r="U51"/>
  <c r="V51" s="1"/>
  <c r="U38"/>
  <c r="V38" s="1"/>
  <c r="Y37"/>
  <c r="Z37" s="1"/>
  <c r="Y40"/>
  <c r="Z40" s="1"/>
  <c r="U45"/>
  <c r="V45" s="1"/>
  <c r="U47"/>
  <c r="V47" s="1"/>
  <c r="Y43"/>
  <c r="Z43" s="1"/>
  <c r="Y38"/>
  <c r="Z38" s="1"/>
  <c r="U42"/>
  <c r="V42" s="1"/>
  <c r="U33"/>
  <c r="V33" s="1"/>
  <c r="U46"/>
  <c r="V46" s="1"/>
  <c r="U35"/>
  <c r="V35" s="1"/>
  <c r="U48"/>
  <c r="V48" s="1"/>
  <c r="Y45"/>
  <c r="Z45" s="1"/>
  <c r="Y42"/>
  <c r="Z42" s="1"/>
  <c r="Y44"/>
  <c r="Z44" s="1"/>
  <c r="U41"/>
  <c r="V41" s="1"/>
  <c r="Y41"/>
  <c r="Z41" s="1"/>
  <c r="U39"/>
  <c r="V39" s="1"/>
  <c r="Y50"/>
  <c r="Z50" s="1"/>
  <c r="Y39"/>
  <c r="Z39" s="1"/>
  <c r="U34"/>
  <c r="V34" s="1"/>
  <c r="E309"/>
  <c r="U13" s="1"/>
  <c r="V13" s="1"/>
  <c r="D309"/>
  <c r="U11" s="1"/>
  <c r="V11" s="1"/>
  <c r="M309"/>
  <c r="U20" s="1"/>
  <c r="V20" s="1"/>
  <c r="K309"/>
  <c r="U18" s="1"/>
  <c r="V18" s="1"/>
  <c r="L309"/>
  <c r="U19" s="1"/>
  <c r="V19" s="1"/>
  <c r="AD252" i="27"/>
  <c r="Y253"/>
  <c r="AA253" s="1"/>
  <c r="AC253" s="1"/>
  <c r="X253"/>
  <c r="W254" s="1"/>
  <c r="Z253"/>
  <c r="AG204" i="26"/>
  <c r="AI204" s="1"/>
  <c r="AJ205" s="1"/>
  <c r="AL203"/>
  <c r="AI188" i="27"/>
  <c r="AM187"/>
  <c r="AL188"/>
  <c r="AJ198" i="25"/>
  <c r="AK197"/>
  <c r="I198" i="24"/>
  <c r="J198" s="1"/>
  <c r="K198"/>
  <c r="V306" i="16"/>
  <c r="F199" i="24"/>
  <c r="H199" s="1"/>
  <c r="F200" s="1"/>
  <c r="R308" i="16"/>
  <c r="AE203" i="24"/>
  <c r="AB203"/>
  <c r="AA204" s="1"/>
  <c r="AC203"/>
  <c r="U307" i="16"/>
  <c r="Q307"/>
  <c r="T307" s="1"/>
  <c r="U204" i="24"/>
  <c r="S204"/>
  <c r="T204" s="1"/>
  <c r="P205"/>
  <c r="Q205"/>
  <c r="O308" i="16"/>
  <c r="P308"/>
  <c r="E310"/>
  <c r="D310"/>
  <c r="E309"/>
  <c r="D309"/>
  <c r="AL199" i="24"/>
  <c r="AJ200" s="1"/>
  <c r="AM199"/>
  <c r="AO199"/>
  <c r="U203" i="20"/>
  <c r="Q204"/>
  <c r="O205"/>
  <c r="T204"/>
  <c r="G269" i="23"/>
  <c r="H269" s="1"/>
  <c r="J268"/>
  <c r="K268" s="1"/>
  <c r="M268" s="1"/>
  <c r="V169"/>
  <c r="R169"/>
  <c r="S169"/>
  <c r="T169" s="1"/>
  <c r="J196" i="20"/>
  <c r="AC166"/>
  <c r="Y166"/>
  <c r="AB166" s="1"/>
  <c r="P171" i="14"/>
  <c r="R171" s="1"/>
  <c r="T171" s="1"/>
  <c r="G198" i="20"/>
  <c r="I197"/>
  <c r="L160" i="17"/>
  <c r="AF161" i="16"/>
  <c r="AK160"/>
  <c r="AM160" s="1"/>
  <c r="AG161"/>
  <c r="I307"/>
  <c r="L307" s="1"/>
  <c r="Z162"/>
  <c r="AD162"/>
  <c r="G308"/>
  <c r="N305"/>
  <c r="N306" s="1"/>
  <c r="M307"/>
  <c r="J308"/>
  <c r="H308"/>
  <c r="R159" i="17"/>
  <c r="AS310"/>
  <c r="AU310" s="1"/>
  <c r="AT310" s="1"/>
  <c r="AS311" s="1"/>
  <c r="AY185"/>
  <c r="AV186" s="1"/>
  <c r="AW187" s="1"/>
  <c r="BC185"/>
  <c r="AZ186" s="1"/>
  <c r="BB186" s="1"/>
  <c r="BD186" s="1"/>
  <c r="AP164"/>
  <c r="AR164" s="1"/>
  <c r="AM164"/>
  <c r="AQ164"/>
  <c r="AN165" s="1"/>
  <c r="AO165"/>
  <c r="AK165"/>
  <c r="AE159"/>
  <c r="J160"/>
  <c r="V160"/>
  <c r="U160"/>
  <c r="W160" s="1"/>
  <c r="Y160"/>
  <c r="AC160"/>
  <c r="G161"/>
  <c r="I160"/>
  <c r="N309" i="4"/>
  <c r="Y18" s="1"/>
  <c r="Z18" s="1"/>
  <c r="Q309"/>
  <c r="R309"/>
  <c r="J309"/>
  <c r="Y14" s="1"/>
  <c r="Z14" s="1"/>
  <c r="U14"/>
  <c r="V14" s="1"/>
  <c r="P309"/>
  <c r="Y20" s="1"/>
  <c r="Z20" s="1"/>
  <c r="U15"/>
  <c r="V15" s="1"/>
  <c r="O309"/>
  <c r="Y19" s="1"/>
  <c r="Z19" s="1"/>
  <c r="I309"/>
  <c r="Y13" s="1"/>
  <c r="Z13" s="1"/>
  <c r="H309"/>
  <c r="U16" s="1"/>
  <c r="V16" s="1"/>
  <c r="V325" i="30" l="1"/>
  <c r="W325" s="1"/>
  <c r="X325" s="1"/>
  <c r="W324"/>
  <c r="Y324"/>
  <c r="Y325" s="1"/>
  <c r="Y326" s="1"/>
  <c r="Y327" s="1"/>
  <c r="Y328" s="1"/>
  <c r="Y329" s="1"/>
  <c r="Y330" s="1"/>
  <c r="Y331" s="1"/>
  <c r="Y332" s="1"/>
  <c r="Y333" s="1"/>
  <c r="P323"/>
  <c r="M325"/>
  <c r="N324"/>
  <c r="AG490" i="27"/>
  <c r="AF490"/>
  <c r="AU179" i="9"/>
  <c r="AR179"/>
  <c r="AS179"/>
  <c r="AR318" i="26"/>
  <c r="AT318" s="1"/>
  <c r="AT288" i="25"/>
  <c r="N329"/>
  <c r="S329" s="1"/>
  <c r="O329"/>
  <c r="H329"/>
  <c r="J328"/>
  <c r="K329" s="1"/>
  <c r="P330"/>
  <c r="R329"/>
  <c r="L327"/>
  <c r="L328" s="1"/>
  <c r="AU321" i="27"/>
  <c r="AS330"/>
  <c r="AT331" s="1"/>
  <c r="K196" i="20"/>
  <c r="M196" s="1"/>
  <c r="AU311" i="17"/>
  <c r="AT311" s="1"/>
  <c r="AS312" s="1"/>
  <c r="F342"/>
  <c r="AB254" i="27"/>
  <c r="Y29" i="4"/>
  <c r="Z29" s="1"/>
  <c r="Y28"/>
  <c r="Z28" s="1"/>
  <c r="Y27"/>
  <c r="Z27" s="1"/>
  <c r="Y31"/>
  <c r="Z31" s="1"/>
  <c r="Y30"/>
  <c r="Z30" s="1"/>
  <c r="Y26"/>
  <c r="Z26" s="1"/>
  <c r="Y24"/>
  <c r="Z24" s="1"/>
  <c r="Y23"/>
  <c r="Z23" s="1"/>
  <c r="Y22"/>
  <c r="Z22" s="1"/>
  <c r="U31"/>
  <c r="V31" s="1"/>
  <c r="U30"/>
  <c r="V30" s="1"/>
  <c r="U29"/>
  <c r="V29" s="1"/>
  <c r="U26"/>
  <c r="V26" s="1"/>
  <c r="U28"/>
  <c r="V28" s="1"/>
  <c r="U27"/>
  <c r="V27" s="1"/>
  <c r="U24"/>
  <c r="V24" s="1"/>
  <c r="U23"/>
  <c r="V23" s="1"/>
  <c r="U22"/>
  <c r="V22" s="1"/>
  <c r="Y254" i="27"/>
  <c r="AA254" s="1"/>
  <c r="X254"/>
  <c r="W255" s="1"/>
  <c r="Z254"/>
  <c r="AD253"/>
  <c r="AK204" i="26"/>
  <c r="AG205" s="1"/>
  <c r="AI205" s="1"/>
  <c r="AJ206" s="1"/>
  <c r="AH189" i="27"/>
  <c r="AJ189" s="1"/>
  <c r="AL189" s="1"/>
  <c r="AI189"/>
  <c r="AM188"/>
  <c r="AG198" i="25"/>
  <c r="AI198" s="1"/>
  <c r="AJ199" s="1"/>
  <c r="AH198"/>
  <c r="AL197"/>
  <c r="I199" i="24"/>
  <c r="J199" s="1"/>
  <c r="L198"/>
  <c r="P309" i="16"/>
  <c r="G200" i="24"/>
  <c r="H200" s="1"/>
  <c r="K199"/>
  <c r="AD203"/>
  <c r="AC204"/>
  <c r="Z204"/>
  <c r="AB204" s="1"/>
  <c r="AA205" s="1"/>
  <c r="U308" i="16"/>
  <c r="V307"/>
  <c r="V204" i="24"/>
  <c r="R309" i="16"/>
  <c r="O310" s="1"/>
  <c r="R311" s="1"/>
  <c r="R205" i="24"/>
  <c r="Q206" s="1"/>
  <c r="U205"/>
  <c r="S205"/>
  <c r="Q308" i="16"/>
  <c r="T308" s="1"/>
  <c r="O309"/>
  <c r="R310" s="1"/>
  <c r="P311" s="1"/>
  <c r="AK200" i="24"/>
  <c r="AM200" s="1"/>
  <c r="AN199"/>
  <c r="AP199" s="1"/>
  <c r="L197" i="20"/>
  <c r="R204"/>
  <c r="P205"/>
  <c r="L269" i="23"/>
  <c r="F270"/>
  <c r="P270"/>
  <c r="I269"/>
  <c r="J269" s="1"/>
  <c r="G270"/>
  <c r="U169"/>
  <c r="W169" s="1"/>
  <c r="Q170"/>
  <c r="AD166" i="20"/>
  <c r="X167"/>
  <c r="Z167" s="1"/>
  <c r="AA167" s="1"/>
  <c r="S172" i="14"/>
  <c r="O172"/>
  <c r="M173" s="1"/>
  <c r="N173" s="1"/>
  <c r="Q172"/>
  <c r="J197" i="20"/>
  <c r="K197" s="1"/>
  <c r="H198"/>
  <c r="W199" s="1"/>
  <c r="M308" i="16"/>
  <c r="AI161"/>
  <c r="AH161"/>
  <c r="AL161"/>
  <c r="Y163"/>
  <c r="AA163" s="1"/>
  <c r="X163"/>
  <c r="AC162"/>
  <c r="AE162" s="1"/>
  <c r="G309"/>
  <c r="J310" s="1"/>
  <c r="H311" s="1"/>
  <c r="N307"/>
  <c r="I308"/>
  <c r="L308" s="1"/>
  <c r="H309"/>
  <c r="J309"/>
  <c r="O160" i="17"/>
  <c r="Q160" s="1"/>
  <c r="S160" s="1"/>
  <c r="BA187"/>
  <c r="AX186"/>
  <c r="AY186" s="1"/>
  <c r="AV187" s="1"/>
  <c r="AW188" s="1"/>
  <c r="AJ165"/>
  <c r="AL165" s="1"/>
  <c r="AQ165" s="1"/>
  <c r="AI166"/>
  <c r="AH166" s="1"/>
  <c r="AG167" s="1"/>
  <c r="K160"/>
  <c r="M160" s="1"/>
  <c r="T161"/>
  <c r="AB160"/>
  <c r="AD160" s="1"/>
  <c r="AF160" s="1"/>
  <c r="X160"/>
  <c r="Z160" s="1"/>
  <c r="AA160" s="1"/>
  <c r="H161"/>
  <c r="L513" i="9"/>
  <c r="T513"/>
  <c r="M326" i="30" l="1"/>
  <c r="N325"/>
  <c r="P324"/>
  <c r="AF491" i="27"/>
  <c r="AG491"/>
  <c r="AQ180" i="9"/>
  <c r="AT179"/>
  <c r="AV179" s="1"/>
  <c r="AR319" i="26"/>
  <c r="AT319" s="1"/>
  <c r="AR320" s="1"/>
  <c r="AT320" s="1"/>
  <c r="T329" i="25"/>
  <c r="AR289"/>
  <c r="AT289" s="1"/>
  <c r="R330"/>
  <c r="P331"/>
  <c r="J329"/>
  <c r="H330"/>
  <c r="L329"/>
  <c r="N330"/>
  <c r="S330" s="1"/>
  <c r="O330"/>
  <c r="AU322" i="27"/>
  <c r="AS331"/>
  <c r="AT332" s="1"/>
  <c r="AB255"/>
  <c r="S204" i="20"/>
  <c r="U204" s="1"/>
  <c r="P312" i="16"/>
  <c r="O312"/>
  <c r="R313" s="1"/>
  <c r="O311"/>
  <c r="R312" s="1"/>
  <c r="G311"/>
  <c r="J312" s="1"/>
  <c r="F343" i="17"/>
  <c r="AU312"/>
  <c r="AT312" s="1"/>
  <c r="AS313" s="1"/>
  <c r="AC254" i="27"/>
  <c r="Y255" s="1"/>
  <c r="AA255" s="1"/>
  <c r="AC255" s="1"/>
  <c r="AK190"/>
  <c r="Z255"/>
  <c r="AH205" i="26"/>
  <c r="AL204"/>
  <c r="AK205"/>
  <c r="AM189" i="27"/>
  <c r="AI190"/>
  <c r="AH190"/>
  <c r="AJ190" s="1"/>
  <c r="AK198" i="25"/>
  <c r="I200" i="24"/>
  <c r="J200" s="1"/>
  <c r="K200"/>
  <c r="L199"/>
  <c r="G201"/>
  <c r="F201"/>
  <c r="AC205"/>
  <c r="V308" i="16"/>
  <c r="Z205" i="24"/>
  <c r="AB205" s="1"/>
  <c r="Z206" s="1"/>
  <c r="AF203"/>
  <c r="AE204"/>
  <c r="AD204"/>
  <c r="U309" i="16"/>
  <c r="Q309"/>
  <c r="P310"/>
  <c r="T309"/>
  <c r="T205" i="24"/>
  <c r="V205" s="1"/>
  <c r="P206"/>
  <c r="R206" s="1"/>
  <c r="S206"/>
  <c r="AO200"/>
  <c r="AL200"/>
  <c r="AN200" s="1"/>
  <c r="O206" i="20"/>
  <c r="Q205"/>
  <c r="K269" i="23"/>
  <c r="M269" s="1"/>
  <c r="H270"/>
  <c r="I270"/>
  <c r="P271"/>
  <c r="L270"/>
  <c r="F271"/>
  <c r="V170"/>
  <c r="R170"/>
  <c r="S170"/>
  <c r="T170" s="1"/>
  <c r="AC167" i="20"/>
  <c r="Y167"/>
  <c r="AB167" s="1"/>
  <c r="P172" i="14"/>
  <c r="R172" s="1"/>
  <c r="T172" s="1"/>
  <c r="L161" i="17"/>
  <c r="P161"/>
  <c r="M197" i="20"/>
  <c r="G199"/>
  <c r="I198"/>
  <c r="AG162" i="16"/>
  <c r="AF162"/>
  <c r="AK161"/>
  <c r="AM161" s="1"/>
  <c r="Z163"/>
  <c r="AD163"/>
  <c r="N308"/>
  <c r="G310"/>
  <c r="J311" s="1"/>
  <c r="I309"/>
  <c r="L309" s="1"/>
  <c r="H310"/>
  <c r="M309"/>
  <c r="AN166" i="17"/>
  <c r="BC186"/>
  <c r="AZ187" s="1"/>
  <c r="BA188" s="1"/>
  <c r="K513" i="9"/>
  <c r="R513"/>
  <c r="N513"/>
  <c r="O511" s="1"/>
  <c r="AX187" i="17"/>
  <c r="AP165"/>
  <c r="AR165" s="1"/>
  <c r="J161"/>
  <c r="AM165"/>
  <c r="AO166"/>
  <c r="AK166"/>
  <c r="N160"/>
  <c r="R160"/>
  <c r="S513" i="9"/>
  <c r="AE160" i="17"/>
  <c r="U161"/>
  <c r="W161" s="1"/>
  <c r="Y161"/>
  <c r="AC161"/>
  <c r="V161"/>
  <c r="G162"/>
  <c r="I161"/>
  <c r="V513" i="9"/>
  <c r="W511" s="1"/>
  <c r="J513"/>
  <c r="I513"/>
  <c r="Q513"/>
  <c r="AJ513"/>
  <c r="AI513"/>
  <c r="AH513"/>
  <c r="AG513"/>
  <c r="AL513"/>
  <c r="P325" i="30" l="1"/>
  <c r="M327"/>
  <c r="N326"/>
  <c r="AF492" i="27"/>
  <c r="AG492"/>
  <c r="AU180" i="9"/>
  <c r="AR180"/>
  <c r="AS180"/>
  <c r="AR321" i="26"/>
  <c r="AT321" s="1"/>
  <c r="T330" i="25"/>
  <c r="AR290"/>
  <c r="AT290" s="1"/>
  <c r="N331"/>
  <c r="S331" s="1"/>
  <c r="O331"/>
  <c r="H331"/>
  <c r="J330"/>
  <c r="K331" s="1"/>
  <c r="P332"/>
  <c r="R331"/>
  <c r="T205" i="20"/>
  <c r="AU323" i="27"/>
  <c r="AS332"/>
  <c r="H313" i="16"/>
  <c r="G313"/>
  <c r="J314" s="1"/>
  <c r="O314"/>
  <c r="R315" s="1"/>
  <c r="P314"/>
  <c r="G312"/>
  <c r="J313" s="1"/>
  <c r="H312"/>
  <c r="P313"/>
  <c r="O313"/>
  <c r="R314" s="1"/>
  <c r="AL190" i="27"/>
  <c r="AH191" s="1"/>
  <c r="AJ191" s="1"/>
  <c r="AD254"/>
  <c r="Y256" s="1"/>
  <c r="AA256" s="1"/>
  <c r="X255"/>
  <c r="W256" s="1"/>
  <c r="AB256" s="1"/>
  <c r="AU313" i="17"/>
  <c r="AT313" s="1"/>
  <c r="AS314" s="1"/>
  <c r="F344"/>
  <c r="Z256" i="27"/>
  <c r="AG206" i="26"/>
  <c r="AI206" s="1"/>
  <c r="AJ207" s="1"/>
  <c r="AL205"/>
  <c r="AH206"/>
  <c r="AK191" i="27"/>
  <c r="AM190"/>
  <c r="AG199" i="25"/>
  <c r="AI199" s="1"/>
  <c r="AL198"/>
  <c r="AH199"/>
  <c r="I201" i="24"/>
  <c r="L200"/>
  <c r="H201"/>
  <c r="G202" s="1"/>
  <c r="K201"/>
  <c r="AA206"/>
  <c r="AC206" s="1"/>
  <c r="AD205"/>
  <c r="V309" i="16"/>
  <c r="AF204" i="24"/>
  <c r="AE205"/>
  <c r="Q310" i="16"/>
  <c r="U206" i="24"/>
  <c r="U310" i="16"/>
  <c r="Q207" i="24"/>
  <c r="T206"/>
  <c r="AP200"/>
  <c r="AK201"/>
  <c r="AJ201"/>
  <c r="R205" i="20"/>
  <c r="P206"/>
  <c r="J270" i="23"/>
  <c r="K270" s="1"/>
  <c r="M270" s="1"/>
  <c r="G271"/>
  <c r="H271" s="1"/>
  <c r="U170"/>
  <c r="W170" s="1"/>
  <c r="Q171"/>
  <c r="X168" i="20"/>
  <c r="Z168" s="1"/>
  <c r="AA168" s="1"/>
  <c r="AD167"/>
  <c r="S173" i="14"/>
  <c r="O173"/>
  <c r="M174" s="1"/>
  <c r="N174" s="1"/>
  <c r="Q173"/>
  <c r="L198" i="20"/>
  <c r="H199"/>
  <c r="W200" s="1"/>
  <c r="J198"/>
  <c r="K198" s="1"/>
  <c r="AI162" i="16"/>
  <c r="AH162"/>
  <c r="AL162"/>
  <c r="Y164"/>
  <c r="AA164" s="1"/>
  <c r="AC163"/>
  <c r="AE163" s="1"/>
  <c r="X164"/>
  <c r="M310"/>
  <c r="I310"/>
  <c r="N309"/>
  <c r="BB187" i="17"/>
  <c r="BD187" s="1"/>
  <c r="K161"/>
  <c r="M161" s="1"/>
  <c r="R161" s="1"/>
  <c r="O161"/>
  <c r="Q161" s="1"/>
  <c r="S161" s="1"/>
  <c r="AY187"/>
  <c r="BC187"/>
  <c r="AJ166"/>
  <c r="AL166" s="1"/>
  <c r="AQ166" s="1"/>
  <c r="AI167"/>
  <c r="AH167" s="1"/>
  <c r="AG168" s="1"/>
  <c r="X161"/>
  <c r="Z161" s="1"/>
  <c r="AA161" s="1"/>
  <c r="T162"/>
  <c r="AB161"/>
  <c r="AD161" s="1"/>
  <c r="H162"/>
  <c r="M328" i="30" l="1"/>
  <c r="N327"/>
  <c r="O327" s="1"/>
  <c r="P326"/>
  <c r="AG493" i="27"/>
  <c r="AF493"/>
  <c r="AT180" i="9"/>
  <c r="AV180" s="1"/>
  <c r="AQ181"/>
  <c r="AR322" i="26"/>
  <c r="AT322" s="1"/>
  <c r="AR291" i="25"/>
  <c r="AT291" s="1"/>
  <c r="T331"/>
  <c r="L330"/>
  <c r="R332"/>
  <c r="P333"/>
  <c r="J331"/>
  <c r="H332"/>
  <c r="N332"/>
  <c r="S332" s="1"/>
  <c r="O332"/>
  <c r="AU324" i="27"/>
  <c r="AS333"/>
  <c r="AL191"/>
  <c r="AM191" s="1"/>
  <c r="AI191"/>
  <c r="S205" i="20"/>
  <c r="U205" s="1"/>
  <c r="L310" i="16"/>
  <c r="M311" s="1"/>
  <c r="I311"/>
  <c r="T310"/>
  <c r="U311" s="1"/>
  <c r="Q311"/>
  <c r="H314"/>
  <c r="G314"/>
  <c r="J315" s="1"/>
  <c r="O316"/>
  <c r="R317" s="1"/>
  <c r="P316"/>
  <c r="G315"/>
  <c r="J316" s="1"/>
  <c r="H315"/>
  <c r="O315"/>
  <c r="R316" s="1"/>
  <c r="P315"/>
  <c r="U315" s="1"/>
  <c r="U313"/>
  <c r="M312"/>
  <c r="AD255" i="27"/>
  <c r="AC256"/>
  <c r="X256"/>
  <c r="W257" s="1"/>
  <c r="AB257" s="1"/>
  <c r="F345" i="17"/>
  <c r="AU314"/>
  <c r="AT314" s="1"/>
  <c r="AS315" s="1"/>
  <c r="AK206" i="26"/>
  <c r="AL206" s="1"/>
  <c r="AK192" i="27"/>
  <c r="AK199" i="25"/>
  <c r="AL199" s="1"/>
  <c r="AJ200"/>
  <c r="AH200"/>
  <c r="J201" i="24"/>
  <c r="L201" s="1"/>
  <c r="F202"/>
  <c r="H202" s="1"/>
  <c r="G203" s="1"/>
  <c r="AB206"/>
  <c r="AA207" s="1"/>
  <c r="AC207" s="1"/>
  <c r="AE206"/>
  <c r="K202"/>
  <c r="I202"/>
  <c r="AF205"/>
  <c r="V206"/>
  <c r="U207"/>
  <c r="S207"/>
  <c r="P207"/>
  <c r="R207" s="1"/>
  <c r="AL201"/>
  <c r="AO201"/>
  <c r="AM201"/>
  <c r="Q206" i="20"/>
  <c r="O207"/>
  <c r="T206"/>
  <c r="F272" i="23"/>
  <c r="P272"/>
  <c r="L271"/>
  <c r="I271"/>
  <c r="J271" s="1"/>
  <c r="G272"/>
  <c r="V171"/>
  <c r="R171"/>
  <c r="S171"/>
  <c r="T171" s="1"/>
  <c r="AC168" i="20"/>
  <c r="Y168"/>
  <c r="AB168" s="1"/>
  <c r="P173" i="14"/>
  <c r="R173" s="1"/>
  <c r="T173" s="1"/>
  <c r="M198" i="20"/>
  <c r="G200"/>
  <c r="I199"/>
  <c r="AF163" i="16"/>
  <c r="AK162"/>
  <c r="AM162" s="1"/>
  <c r="AG163"/>
  <c r="AD164"/>
  <c r="Z164"/>
  <c r="L162" i="17"/>
  <c r="P162"/>
  <c r="N161"/>
  <c r="AN167"/>
  <c r="AZ188"/>
  <c r="BA189" s="1"/>
  <c r="AV188"/>
  <c r="AW189" s="1"/>
  <c r="AP166"/>
  <c r="AR166" s="1"/>
  <c r="AM166"/>
  <c r="AO167"/>
  <c r="AK167"/>
  <c r="AE161"/>
  <c r="J162"/>
  <c r="O162" s="1"/>
  <c r="V162"/>
  <c r="AF161"/>
  <c r="U162"/>
  <c r="W162" s="1"/>
  <c r="Y162"/>
  <c r="AC162"/>
  <c r="I162"/>
  <c r="G163"/>
  <c r="P327" i="30" l="1"/>
  <c r="N328"/>
  <c r="O328" s="1"/>
  <c r="M329"/>
  <c r="AF494" i="27"/>
  <c r="AG494"/>
  <c r="AU181" i="9"/>
  <c r="AS181"/>
  <c r="AR181"/>
  <c r="I312" i="16"/>
  <c r="L311"/>
  <c r="AR323" i="26"/>
  <c r="AT323" s="1"/>
  <c r="AR292" i="25"/>
  <c r="AT292" s="1"/>
  <c r="T332"/>
  <c r="N333"/>
  <c r="S333" s="1"/>
  <c r="O333"/>
  <c r="H333"/>
  <c r="J332"/>
  <c r="P334"/>
  <c r="R333"/>
  <c r="L331"/>
  <c r="I313" i="16"/>
  <c r="L313" s="1"/>
  <c r="L312"/>
  <c r="M313" s="1"/>
  <c r="N310"/>
  <c r="AU325" i="27"/>
  <c r="AS334"/>
  <c r="AT335" s="1"/>
  <c r="Q312" i="16"/>
  <c r="T311"/>
  <c r="U312" s="1"/>
  <c r="AI192" i="27"/>
  <c r="V310" i="16"/>
  <c r="V311" s="1"/>
  <c r="AH192" i="27"/>
  <c r="AJ192" s="1"/>
  <c r="AL192" s="1"/>
  <c r="Y257"/>
  <c r="AA257" s="1"/>
  <c r="AC257" s="1"/>
  <c r="X257"/>
  <c r="W258" s="1"/>
  <c r="Z257"/>
  <c r="AD256"/>
  <c r="P317" i="16"/>
  <c r="O317"/>
  <c r="R318" s="1"/>
  <c r="G317"/>
  <c r="J318" s="1"/>
  <c r="H317"/>
  <c r="U316"/>
  <c r="G316"/>
  <c r="J317" s="1"/>
  <c r="H316"/>
  <c r="P318"/>
  <c r="O318"/>
  <c r="R319" s="1"/>
  <c r="M314"/>
  <c r="AH207" i="26"/>
  <c r="F346" i="17"/>
  <c r="AU315"/>
  <c r="AT315" s="1"/>
  <c r="AS316" s="1"/>
  <c r="AG207" i="26"/>
  <c r="AI207" s="1"/>
  <c r="AJ208" s="1"/>
  <c r="AG200" i="25"/>
  <c r="AI200" s="1"/>
  <c r="AJ201" s="1"/>
  <c r="F203" i="24"/>
  <c r="H203" s="1"/>
  <c r="Z207"/>
  <c r="AB207" s="1"/>
  <c r="AA208" s="1"/>
  <c r="AC208" s="1"/>
  <c r="AD206"/>
  <c r="AF206" s="1"/>
  <c r="J202"/>
  <c r="L202" s="1"/>
  <c r="I203"/>
  <c r="K203"/>
  <c r="Q208"/>
  <c r="T207"/>
  <c r="V207" s="1"/>
  <c r="AJ202"/>
  <c r="AK202"/>
  <c r="AM202" s="1"/>
  <c r="AN201"/>
  <c r="AP201" s="1"/>
  <c r="R206" i="20"/>
  <c r="P207"/>
  <c r="K271" i="23"/>
  <c r="M271" s="1"/>
  <c r="H272"/>
  <c r="I272"/>
  <c r="P273"/>
  <c r="L272"/>
  <c r="F273"/>
  <c r="U171"/>
  <c r="W171" s="1"/>
  <c r="Q172"/>
  <c r="X169" i="20"/>
  <c r="Z169" s="1"/>
  <c r="AA169" s="1"/>
  <c r="AD168"/>
  <c r="S174" i="14"/>
  <c r="O174"/>
  <c r="M175" s="1"/>
  <c r="N175" s="1"/>
  <c r="Q174"/>
  <c r="L199" i="20"/>
  <c r="J199"/>
  <c r="K199" s="1"/>
  <c r="H200"/>
  <c r="W201" s="1"/>
  <c r="AI163" i="16"/>
  <c r="AL163"/>
  <c r="AH163"/>
  <c r="Y165"/>
  <c r="AA165" s="1"/>
  <c r="AC164"/>
  <c r="AE164" s="1"/>
  <c r="X165"/>
  <c r="Q162" i="17"/>
  <c r="S162" s="1"/>
  <c r="K162"/>
  <c r="M162" s="1"/>
  <c r="N162" s="1"/>
  <c r="AX188"/>
  <c r="BB188"/>
  <c r="BD188" s="1"/>
  <c r="AJ167"/>
  <c r="AL167" s="1"/>
  <c r="AQ167" s="1"/>
  <c r="AI168"/>
  <c r="AH168" s="1"/>
  <c r="AG169" s="1"/>
  <c r="AB162"/>
  <c r="T163"/>
  <c r="X162"/>
  <c r="Z162" s="1"/>
  <c r="AA162" s="1"/>
  <c r="P163"/>
  <c r="H163"/>
  <c r="N329" i="30" l="1"/>
  <c r="O329" s="1"/>
  <c r="M330"/>
  <c r="P328"/>
  <c r="P329" s="1"/>
  <c r="AG495" i="27"/>
  <c r="AF495"/>
  <c r="N311" i="16"/>
  <c r="N312" s="1"/>
  <c r="N313" s="1"/>
  <c r="I314"/>
  <c r="L314" s="1"/>
  <c r="M315" s="1"/>
  <c r="AQ182" i="9"/>
  <c r="AT181"/>
  <c r="AV181" s="1"/>
  <c r="AB258" i="27"/>
  <c r="AR324" i="26"/>
  <c r="AT324" s="1"/>
  <c r="T333" i="25"/>
  <c r="AR293"/>
  <c r="L332"/>
  <c r="N334"/>
  <c r="S334" s="1"/>
  <c r="O334"/>
  <c r="R334"/>
  <c r="P335"/>
  <c r="J333"/>
  <c r="H334"/>
  <c r="AU326" i="27"/>
  <c r="AS335"/>
  <c r="AK193"/>
  <c r="T312" i="16"/>
  <c r="V312" s="1"/>
  <c r="Q313"/>
  <c r="I315"/>
  <c r="L315" s="1"/>
  <c r="S206" i="20"/>
  <c r="U206" s="1"/>
  <c r="P320" i="16"/>
  <c r="O320"/>
  <c r="R321" s="1"/>
  <c r="G318"/>
  <c r="J319" s="1"/>
  <c r="H318"/>
  <c r="M316"/>
  <c r="G319"/>
  <c r="J320" s="1"/>
  <c r="H319"/>
  <c r="O319"/>
  <c r="R320" s="1"/>
  <c r="P319"/>
  <c r="Y258" i="27"/>
  <c r="AA258" s="1"/>
  <c r="Z258"/>
  <c r="AD257"/>
  <c r="X258"/>
  <c r="W259" s="1"/>
  <c r="F347" i="17"/>
  <c r="AU316"/>
  <c r="AT316" s="1"/>
  <c r="AS317" s="1"/>
  <c r="AK207" i="26"/>
  <c r="AG208" s="1"/>
  <c r="AI208" s="1"/>
  <c r="AI193" i="27"/>
  <c r="AM192"/>
  <c r="AH193"/>
  <c r="AJ193" s="1"/>
  <c r="AK200" i="25"/>
  <c r="AL200" s="1"/>
  <c r="AJ209" i="26"/>
  <c r="AD207" i="24"/>
  <c r="AE208" s="1"/>
  <c r="Z208"/>
  <c r="AB208" s="1"/>
  <c r="AA209" s="1"/>
  <c r="AE207"/>
  <c r="G204"/>
  <c r="I204" s="1"/>
  <c r="F204"/>
  <c r="J203"/>
  <c r="U208"/>
  <c r="S208"/>
  <c r="P208"/>
  <c r="R208" s="1"/>
  <c r="AO202"/>
  <c r="AL202"/>
  <c r="T207" i="20"/>
  <c r="O208"/>
  <c r="Q207"/>
  <c r="G273" i="23"/>
  <c r="J272"/>
  <c r="K272" s="1"/>
  <c r="M272" s="1"/>
  <c r="V172"/>
  <c r="R172"/>
  <c r="S172"/>
  <c r="T172" s="1"/>
  <c r="AC169" i="20"/>
  <c r="Y169"/>
  <c r="AB169" s="1"/>
  <c r="P174" i="14"/>
  <c r="R174" s="1"/>
  <c r="T174" s="1"/>
  <c r="M199" i="20"/>
  <c r="G201"/>
  <c r="I200"/>
  <c r="AG164" i="16"/>
  <c r="AF164"/>
  <c r="AK163"/>
  <c r="AM163" s="1"/>
  <c r="Z165"/>
  <c r="AD165"/>
  <c r="L163" i="17"/>
  <c r="R162"/>
  <c r="AN168"/>
  <c r="BC188"/>
  <c r="AY188"/>
  <c r="AP167"/>
  <c r="AR167" s="1"/>
  <c r="AM167"/>
  <c r="AO168"/>
  <c r="AK168"/>
  <c r="AC163"/>
  <c r="J163"/>
  <c r="K163" s="1"/>
  <c r="V163"/>
  <c r="U163"/>
  <c r="W163" s="1"/>
  <c r="Y163"/>
  <c r="AD162"/>
  <c r="AE162"/>
  <c r="I163"/>
  <c r="G164"/>
  <c r="AC258" i="27" l="1"/>
  <c r="M331" i="30"/>
  <c r="N330"/>
  <c r="P330" s="1"/>
  <c r="AG496" i="27"/>
  <c r="AF496"/>
  <c r="I316" i="16"/>
  <c r="T334" i="25"/>
  <c r="N314" i="16"/>
  <c r="N315" s="1"/>
  <c r="AT293" i="25"/>
  <c r="AS294"/>
  <c r="AU182" i="9"/>
  <c r="AB259" i="27"/>
  <c r="AS182" i="9"/>
  <c r="AR182"/>
  <c r="AR325" i="26"/>
  <c r="AT325" s="1"/>
  <c r="L333" i="25"/>
  <c r="AR294"/>
  <c r="J334"/>
  <c r="K335" s="1"/>
  <c r="H335"/>
  <c r="R335"/>
  <c r="P336"/>
  <c r="N335"/>
  <c r="S335" s="1"/>
  <c r="O335"/>
  <c r="L334"/>
  <c r="AU327" i="27"/>
  <c r="AS336"/>
  <c r="Q314" i="16"/>
  <c r="T313"/>
  <c r="U314" s="1"/>
  <c r="T315"/>
  <c r="I317"/>
  <c r="I318" s="1"/>
  <c r="L316"/>
  <c r="M317" s="1"/>
  <c r="L317"/>
  <c r="AL207" i="26"/>
  <c r="M318" i="16"/>
  <c r="O321"/>
  <c r="R322" s="1"/>
  <c r="P321"/>
  <c r="G321"/>
  <c r="J322" s="1"/>
  <c r="H321"/>
  <c r="H320"/>
  <c r="G320"/>
  <c r="J321" s="1"/>
  <c r="O322"/>
  <c r="R323" s="1"/>
  <c r="P322"/>
  <c r="T321"/>
  <c r="AD258" i="27"/>
  <c r="Z259"/>
  <c r="Y259"/>
  <c r="AA259" s="1"/>
  <c r="AC259" s="1"/>
  <c r="AD259" s="1"/>
  <c r="AK208" i="26"/>
  <c r="AH208"/>
  <c r="X259" i="27"/>
  <c r="W260" s="1"/>
  <c r="F348" i="17"/>
  <c r="AU317"/>
  <c r="AT317" s="1"/>
  <c r="AS318" s="1"/>
  <c r="AK194" i="27"/>
  <c r="AL193"/>
  <c r="AG201" i="25"/>
  <c r="AI201" s="1"/>
  <c r="AJ202" s="1"/>
  <c r="AH201"/>
  <c r="AD208" i="24"/>
  <c r="AE209" s="1"/>
  <c r="AF207"/>
  <c r="H204"/>
  <c r="G205" s="1"/>
  <c r="L203"/>
  <c r="K204"/>
  <c r="AC209"/>
  <c r="Z209"/>
  <c r="AB209" s="1"/>
  <c r="Q209"/>
  <c r="T208"/>
  <c r="V208" s="1"/>
  <c r="AK203"/>
  <c r="AJ203"/>
  <c r="AN202"/>
  <c r="AP202" s="1"/>
  <c r="R207" i="20"/>
  <c r="P208"/>
  <c r="Q208" s="1"/>
  <c r="H273" i="23"/>
  <c r="P274"/>
  <c r="I273"/>
  <c r="L273"/>
  <c r="F274"/>
  <c r="U172"/>
  <c r="W172" s="1"/>
  <c r="Q173"/>
  <c r="AD169" i="20"/>
  <c r="X170"/>
  <c r="Z170" s="1"/>
  <c r="AA170" s="1"/>
  <c r="S175" i="14"/>
  <c r="O175"/>
  <c r="M176" s="1"/>
  <c r="N176" s="1"/>
  <c r="Q175"/>
  <c r="L200" i="20"/>
  <c r="J200"/>
  <c r="K200" s="1"/>
  <c r="H201"/>
  <c r="W202" s="1"/>
  <c r="AI164" i="16"/>
  <c r="AL164"/>
  <c r="AH164"/>
  <c r="Y166"/>
  <c r="AA166" s="1"/>
  <c r="X166"/>
  <c r="AC165"/>
  <c r="AE165" s="1"/>
  <c r="M163" i="17"/>
  <c r="R163" s="1"/>
  <c r="O163"/>
  <c r="Q163" s="1"/>
  <c r="S163" s="1"/>
  <c r="AZ189"/>
  <c r="AV189"/>
  <c r="AJ168"/>
  <c r="AL168" s="1"/>
  <c r="AI169"/>
  <c r="AH169" s="1"/>
  <c r="AG170" s="1"/>
  <c r="T164"/>
  <c r="X163"/>
  <c r="Z163" s="1"/>
  <c r="AA163" s="1"/>
  <c r="AB163"/>
  <c r="AD163" s="1"/>
  <c r="AF162"/>
  <c r="L164"/>
  <c r="H164"/>
  <c r="M332" i="30" l="1"/>
  <c r="N331"/>
  <c r="O331" s="1"/>
  <c r="AG497" i="27"/>
  <c r="AF497"/>
  <c r="Q315" i="16"/>
  <c r="Q316" s="1"/>
  <c r="Q317" s="1"/>
  <c r="Q318" s="1"/>
  <c r="T314"/>
  <c r="AT294" i="25"/>
  <c r="AQ183" i="9"/>
  <c r="AT182"/>
  <c r="AV182" s="1"/>
  <c r="AR326" i="26"/>
  <c r="AR295" i="25"/>
  <c r="AS296" s="1"/>
  <c r="T335"/>
  <c r="O336"/>
  <c r="N336"/>
  <c r="S336" s="1"/>
  <c r="R336"/>
  <c r="P337"/>
  <c r="J335"/>
  <c r="H336"/>
  <c r="L335"/>
  <c r="AU328" i="27"/>
  <c r="AS337"/>
  <c r="AT338" s="1"/>
  <c r="T316" i="16"/>
  <c r="U317" s="1"/>
  <c r="N316"/>
  <c r="N317" s="1"/>
  <c r="V313"/>
  <c r="V314" s="1"/>
  <c r="V315" s="1"/>
  <c r="AL208" i="26"/>
  <c r="I319" i="16"/>
  <c r="L319" s="1"/>
  <c r="M320" s="1"/>
  <c r="L318"/>
  <c r="AH209" i="26"/>
  <c r="S207" i="20"/>
  <c r="U207" s="1"/>
  <c r="Y260" i="27"/>
  <c r="AA260" s="1"/>
  <c r="O324" i="16"/>
  <c r="R325" s="1"/>
  <c r="P324"/>
  <c r="P323"/>
  <c r="O323"/>
  <c r="R324" s="1"/>
  <c r="U322"/>
  <c r="G322"/>
  <c r="J323" s="1"/>
  <c r="H322"/>
  <c r="G323"/>
  <c r="J324" s="1"/>
  <c r="H323"/>
  <c r="AG209" i="26"/>
  <c r="AI209" s="1"/>
  <c r="AJ210" s="1"/>
  <c r="Z260" i="27"/>
  <c r="X260"/>
  <c r="W261" s="1"/>
  <c r="AB260"/>
  <c r="F349" i="17"/>
  <c r="AU318"/>
  <c r="AT318" s="1"/>
  <c r="AS319" s="1"/>
  <c r="AH194" i="27"/>
  <c r="AJ194" s="1"/>
  <c r="AI194"/>
  <c r="AM193"/>
  <c r="AK201" i="25"/>
  <c r="AL201" s="1"/>
  <c r="AK209" i="26"/>
  <c r="AF208" i="24"/>
  <c r="F205"/>
  <c r="H205" s="1"/>
  <c r="J204"/>
  <c r="L204" s="1"/>
  <c r="I205"/>
  <c r="K205"/>
  <c r="AA210"/>
  <c r="AD209"/>
  <c r="U209"/>
  <c r="S209"/>
  <c r="P209"/>
  <c r="R209" s="1"/>
  <c r="AL203"/>
  <c r="AJ204" s="1"/>
  <c r="AM203"/>
  <c r="AO203"/>
  <c r="P209" i="20"/>
  <c r="R208"/>
  <c r="S208" s="1"/>
  <c r="O209"/>
  <c r="T208"/>
  <c r="G274" i="23"/>
  <c r="H274" s="1"/>
  <c r="J273"/>
  <c r="K273" s="1"/>
  <c r="M273" s="1"/>
  <c r="V173"/>
  <c r="R173"/>
  <c r="S173"/>
  <c r="T173" s="1"/>
  <c r="AC170" i="20"/>
  <c r="Y170"/>
  <c r="AB170" s="1"/>
  <c r="P175" i="14"/>
  <c r="R175" s="1"/>
  <c r="T175" s="1"/>
  <c r="L201" i="20"/>
  <c r="G202"/>
  <c r="I201"/>
  <c r="J201" s="1"/>
  <c r="K201" s="1"/>
  <c r="AF165" i="16"/>
  <c r="AK164"/>
  <c r="AM164" s="1"/>
  <c r="AG165"/>
  <c r="Z166"/>
  <c r="AD166"/>
  <c r="N163" i="17"/>
  <c r="P164"/>
  <c r="AE163"/>
  <c r="BB189"/>
  <c r="BD189" s="1"/>
  <c r="BA190"/>
  <c r="AX189"/>
  <c r="AW190"/>
  <c r="AP168"/>
  <c r="AR168" s="1"/>
  <c r="AQ168"/>
  <c r="AN169" s="1"/>
  <c r="AM168"/>
  <c r="AO169"/>
  <c r="AK169"/>
  <c r="AF163"/>
  <c r="U164"/>
  <c r="W164" s="1"/>
  <c r="Y164"/>
  <c r="AC164"/>
  <c r="J164"/>
  <c r="O164" s="1"/>
  <c r="V164"/>
  <c r="G165"/>
  <c r="I164"/>
  <c r="M333" i="30" l="1"/>
  <c r="N332"/>
  <c r="O332" s="1"/>
  <c r="P331"/>
  <c r="AG498" i="27"/>
  <c r="AF498"/>
  <c r="T317" i="16"/>
  <c r="U318" s="1"/>
  <c r="AU183" i="9"/>
  <c r="AT326" i="26"/>
  <c r="AS327"/>
  <c r="I320" i="16"/>
  <c r="AR183" i="9"/>
  <c r="AS183"/>
  <c r="AR327" i="26"/>
  <c r="AT295" i="25"/>
  <c r="T336"/>
  <c r="H337"/>
  <c r="J336"/>
  <c r="L336" s="1"/>
  <c r="P338"/>
  <c r="R337"/>
  <c r="N337"/>
  <c r="S337" s="1"/>
  <c r="O337"/>
  <c r="V316" i="16"/>
  <c r="V317" s="1"/>
  <c r="AL209" i="26"/>
  <c r="AU329" i="27"/>
  <c r="AS338"/>
  <c r="AT339" s="1"/>
  <c r="Q319" i="16"/>
  <c r="T318"/>
  <c r="I321"/>
  <c r="L320"/>
  <c r="M321" s="1"/>
  <c r="N318"/>
  <c r="M319"/>
  <c r="AC260" i="27"/>
  <c r="AD260" s="1"/>
  <c r="AB261"/>
  <c r="P325" i="16"/>
  <c r="O325"/>
  <c r="R326" s="1"/>
  <c r="H325"/>
  <c r="G325"/>
  <c r="J326" s="1"/>
  <c r="G324"/>
  <c r="J325" s="1"/>
  <c r="H324"/>
  <c r="P326"/>
  <c r="O326"/>
  <c r="R327" s="1"/>
  <c r="F350" i="17"/>
  <c r="AU319"/>
  <c r="AT319" s="1"/>
  <c r="AS320" s="1"/>
  <c r="AL194" i="27"/>
  <c r="AI195" s="1"/>
  <c r="AK195"/>
  <c r="AM194"/>
  <c r="AH202" i="25"/>
  <c r="AG202"/>
  <c r="AI202" s="1"/>
  <c r="AJ203" s="1"/>
  <c r="AH210" i="26"/>
  <c r="AG210"/>
  <c r="AI210" s="1"/>
  <c r="AJ211" s="1"/>
  <c r="AF209" i="24"/>
  <c r="G206"/>
  <c r="I206" s="1"/>
  <c r="F206"/>
  <c r="J205"/>
  <c r="K206" s="1"/>
  <c r="Z210"/>
  <c r="AB210" s="1"/>
  <c r="AE210"/>
  <c r="AC210"/>
  <c r="Q210"/>
  <c r="T209"/>
  <c r="V209" s="1"/>
  <c r="AK204"/>
  <c r="AL204" s="1"/>
  <c r="AN203"/>
  <c r="AP203" s="1"/>
  <c r="Q209" i="20"/>
  <c r="R209" s="1"/>
  <c r="S209" s="1"/>
  <c r="T209"/>
  <c r="O210"/>
  <c r="U208"/>
  <c r="I274" i="23"/>
  <c r="J274" s="1"/>
  <c r="K274" s="1"/>
  <c r="P275"/>
  <c r="L274"/>
  <c r="F275"/>
  <c r="G275"/>
  <c r="U173"/>
  <c r="W173" s="1"/>
  <c r="Q174"/>
  <c r="X171" i="20"/>
  <c r="Z171" s="1"/>
  <c r="AA171" s="1"/>
  <c r="AD170"/>
  <c r="O176" i="14"/>
  <c r="M177" s="1"/>
  <c r="N177" s="1"/>
  <c r="Q176"/>
  <c r="S176"/>
  <c r="M200" i="20"/>
  <c r="M201" s="1"/>
  <c r="H202"/>
  <c r="W203" s="1"/>
  <c r="AI165" i="16"/>
  <c r="AH165"/>
  <c r="AL165"/>
  <c r="Y167"/>
  <c r="AA167" s="1"/>
  <c r="AC166"/>
  <c r="AE166" s="1"/>
  <c r="X167"/>
  <c r="K164" i="17"/>
  <c r="M164" s="1"/>
  <c r="R164" s="1"/>
  <c r="Q164"/>
  <c r="S164" s="1"/>
  <c r="AY189"/>
  <c r="AV190" s="1"/>
  <c r="BC189"/>
  <c r="AZ190" s="1"/>
  <c r="AJ169"/>
  <c r="AL169" s="1"/>
  <c r="AM169" s="1"/>
  <c r="AI170"/>
  <c r="AH170" s="1"/>
  <c r="AG171" s="1"/>
  <c r="P165"/>
  <c r="T165"/>
  <c r="AB164"/>
  <c r="AD164" s="1"/>
  <c r="AF164" s="1"/>
  <c r="X164"/>
  <c r="Z164" s="1"/>
  <c r="AA164" s="1"/>
  <c r="H165"/>
  <c r="L165"/>
  <c r="P332" i="30" l="1"/>
  <c r="U332" s="1"/>
  <c r="N333"/>
  <c r="O333" s="1"/>
  <c r="M334"/>
  <c r="AG499" i="27"/>
  <c r="AF499"/>
  <c r="AT327" i="26"/>
  <c r="AT183" i="9"/>
  <c r="AV183" s="1"/>
  <c r="AQ184"/>
  <c r="AR328" i="26"/>
  <c r="T337" i="25"/>
  <c r="AR296"/>
  <c r="AT296" s="1"/>
  <c r="N338"/>
  <c r="S338" s="1"/>
  <c r="O338"/>
  <c r="R338"/>
  <c r="P339"/>
  <c r="J337"/>
  <c r="H338"/>
  <c r="L337"/>
  <c r="I322" i="16"/>
  <c r="L321"/>
  <c r="M322" s="1"/>
  <c r="Q320"/>
  <c r="T320" s="1"/>
  <c r="U321" s="1"/>
  <c r="T319"/>
  <c r="U320" s="1"/>
  <c r="V318"/>
  <c r="U319"/>
  <c r="AU330" i="27"/>
  <c r="Y261"/>
  <c r="AA261" s="1"/>
  <c r="AC261" s="1"/>
  <c r="AS339"/>
  <c r="I323" i="16"/>
  <c r="L323" s="1"/>
  <c r="L322"/>
  <c r="M323" s="1"/>
  <c r="Q321"/>
  <c r="Q322" s="1"/>
  <c r="Z261" i="27"/>
  <c r="X261"/>
  <c r="W262" s="1"/>
  <c r="AB262" s="1"/>
  <c r="N319" i="16"/>
  <c r="N320" s="1"/>
  <c r="O328"/>
  <c r="R329" s="1"/>
  <c r="P328"/>
  <c r="M324"/>
  <c r="G327"/>
  <c r="J328" s="1"/>
  <c r="H327"/>
  <c r="G326"/>
  <c r="J327" s="1"/>
  <c r="H326"/>
  <c r="O327"/>
  <c r="R328" s="1"/>
  <c r="P327"/>
  <c r="AU320" i="17"/>
  <c r="AT320" s="1"/>
  <c r="AS321" s="1"/>
  <c r="F351"/>
  <c r="AH195" i="27"/>
  <c r="AJ195" s="1"/>
  <c r="AL195" s="1"/>
  <c r="AK202" i="25"/>
  <c r="AH203" s="1"/>
  <c r="AK210" i="26"/>
  <c r="AL210" s="1"/>
  <c r="L205" i="24"/>
  <c r="H206"/>
  <c r="G207" s="1"/>
  <c r="I207" s="1"/>
  <c r="AA211"/>
  <c r="AD210"/>
  <c r="AF210" s="1"/>
  <c r="P210"/>
  <c r="R210" s="1"/>
  <c r="U210"/>
  <c r="S210"/>
  <c r="AM204"/>
  <c r="AN204" s="1"/>
  <c r="AO204"/>
  <c r="AJ205"/>
  <c r="AK205"/>
  <c r="P210" i="20"/>
  <c r="T210" s="1"/>
  <c r="U209"/>
  <c r="M274" i="23"/>
  <c r="I275"/>
  <c r="L275"/>
  <c r="F276"/>
  <c r="P276"/>
  <c r="H275"/>
  <c r="V174"/>
  <c r="S174"/>
  <c r="T174" s="1"/>
  <c r="R174"/>
  <c r="AC171" i="20"/>
  <c r="Y171"/>
  <c r="AB171" s="1"/>
  <c r="P176" i="14"/>
  <c r="R176" s="1"/>
  <c r="T176" s="1"/>
  <c r="G203" i="20"/>
  <c r="L202"/>
  <c r="I202"/>
  <c r="H203" s="1"/>
  <c r="W204" s="1"/>
  <c r="AG166" i="16"/>
  <c r="AK165"/>
  <c r="AM165" s="1"/>
  <c r="AF166"/>
  <c r="Z167"/>
  <c r="AD167"/>
  <c r="N164" i="17"/>
  <c r="BB190"/>
  <c r="BD190" s="1"/>
  <c r="BA191"/>
  <c r="AX190"/>
  <c r="AY190" s="1"/>
  <c r="AV191" s="1"/>
  <c r="AW192" s="1"/>
  <c r="AW191"/>
  <c r="AJ170"/>
  <c r="AP169"/>
  <c r="AR169" s="1"/>
  <c r="AQ169"/>
  <c r="AN170" s="1"/>
  <c r="AO170"/>
  <c r="AK170"/>
  <c r="AE164"/>
  <c r="U165"/>
  <c r="W165" s="1"/>
  <c r="Y165"/>
  <c r="AC165"/>
  <c r="J165"/>
  <c r="O165" s="1"/>
  <c r="Q165" s="1"/>
  <c r="V165"/>
  <c r="G166"/>
  <c r="I165"/>
  <c r="V335" i="30" l="1"/>
  <c r="W335" s="1"/>
  <c r="X335" s="1"/>
  <c r="X334"/>
  <c r="Y334" s="1"/>
  <c r="N334"/>
  <c r="M335"/>
  <c r="P333"/>
  <c r="P334" s="1"/>
  <c r="AF500" i="27"/>
  <c r="AG500"/>
  <c r="T338" i="25"/>
  <c r="N321" i="16"/>
  <c r="N322" s="1"/>
  <c r="N323" s="1"/>
  <c r="AT328" i="26"/>
  <c r="AU184" i="9"/>
  <c r="AS184"/>
  <c r="AR184"/>
  <c r="AR329" i="26"/>
  <c r="AT329" s="1"/>
  <c r="AR297" i="25"/>
  <c r="J338"/>
  <c r="H339"/>
  <c r="R339"/>
  <c r="P340"/>
  <c r="N339"/>
  <c r="S339" s="1"/>
  <c r="O339"/>
  <c r="L338"/>
  <c r="V319" i="16"/>
  <c r="V320" s="1"/>
  <c r="V321" s="1"/>
  <c r="Y262" i="27"/>
  <c r="AA262" s="1"/>
  <c r="AC262" s="1"/>
  <c r="I324" i="16"/>
  <c r="AU331" i="27"/>
  <c r="AS340"/>
  <c r="AT341" s="1"/>
  <c r="T322" i="16"/>
  <c r="U323" s="1"/>
  <c r="Q323"/>
  <c r="Z262" i="27"/>
  <c r="AD261"/>
  <c r="X262"/>
  <c r="W263" s="1"/>
  <c r="G329" i="16"/>
  <c r="J330" s="1"/>
  <c r="H329"/>
  <c r="U328"/>
  <c r="P329"/>
  <c r="O329"/>
  <c r="R330" s="1"/>
  <c r="G328"/>
  <c r="J329" s="1"/>
  <c r="H328"/>
  <c r="O330"/>
  <c r="R331" s="1"/>
  <c r="P330"/>
  <c r="F352" i="17"/>
  <c r="AU321"/>
  <c r="AT321" s="1"/>
  <c r="AS322" s="1"/>
  <c r="AK196" i="27"/>
  <c r="AG203" i="25"/>
  <c r="AI203" s="1"/>
  <c r="AJ204" s="1"/>
  <c r="AL202"/>
  <c r="AM195" i="27"/>
  <c r="AI196"/>
  <c r="AH196"/>
  <c r="AJ196" s="1"/>
  <c r="AG211" i="26"/>
  <c r="AI211" s="1"/>
  <c r="AH211"/>
  <c r="F207" i="24"/>
  <c r="H207" s="1"/>
  <c r="F208" s="1"/>
  <c r="J206"/>
  <c r="L206" s="1"/>
  <c r="AE211"/>
  <c r="AC211"/>
  <c r="Z211"/>
  <c r="AB211" s="1"/>
  <c r="Q211"/>
  <c r="T210"/>
  <c r="V210" s="1"/>
  <c r="AP204"/>
  <c r="AL205"/>
  <c r="AM205"/>
  <c r="AO205"/>
  <c r="Q210" i="20"/>
  <c r="R210" s="1"/>
  <c r="O211"/>
  <c r="J275" i="23"/>
  <c r="K275" s="1"/>
  <c r="M275" s="1"/>
  <c r="G276"/>
  <c r="H276" s="1"/>
  <c r="U174"/>
  <c r="W174" s="1"/>
  <c r="Q175"/>
  <c r="X172" i="20"/>
  <c r="Z172" s="1"/>
  <c r="AA172" s="1"/>
  <c r="AD171"/>
  <c r="S177" i="14"/>
  <c r="O177"/>
  <c r="M178" s="1"/>
  <c r="N178" s="1"/>
  <c r="Q177"/>
  <c r="K165" i="17"/>
  <c r="M165" s="1"/>
  <c r="R165" s="1"/>
  <c r="J202" i="20"/>
  <c r="K202" s="1"/>
  <c r="G204"/>
  <c r="I203"/>
  <c r="AI166" i="16"/>
  <c r="AL166"/>
  <c r="AH166"/>
  <c r="Y168"/>
  <c r="AA168" s="1"/>
  <c r="X168"/>
  <c r="AC167"/>
  <c r="AE167" s="1"/>
  <c r="BC190" i="17"/>
  <c r="AZ191" s="1"/>
  <c r="BA192" s="1"/>
  <c r="AX191"/>
  <c r="AL170"/>
  <c r="AM170" s="1"/>
  <c r="AI171"/>
  <c r="AH171" s="1"/>
  <c r="AG172" s="1"/>
  <c r="S165"/>
  <c r="P166"/>
  <c r="X165"/>
  <c r="Z165" s="1"/>
  <c r="AA165" s="1"/>
  <c r="AB165"/>
  <c r="AD165" s="1"/>
  <c r="AF165" s="1"/>
  <c r="T166"/>
  <c r="H166"/>
  <c r="Y335" i="30" l="1"/>
  <c r="Y336" s="1"/>
  <c r="Y337" s="1"/>
  <c r="Y338" s="1"/>
  <c r="Y339" s="1"/>
  <c r="Y340" s="1"/>
  <c r="Y341" s="1"/>
  <c r="Y342" s="1"/>
  <c r="M336"/>
  <c r="N335"/>
  <c r="P335" s="1"/>
  <c r="AF501" i="27"/>
  <c r="AG501"/>
  <c r="AT297" i="25"/>
  <c r="AS298"/>
  <c r="AT184" i="9"/>
  <c r="AV184" s="1"/>
  <c r="AQ185"/>
  <c r="V322" i="16"/>
  <c r="AR330" i="26"/>
  <c r="AT330" s="1"/>
  <c r="AR298" i="25"/>
  <c r="T339"/>
  <c r="O340"/>
  <c r="N340"/>
  <c r="S340" s="1"/>
  <c r="R340"/>
  <c r="P341"/>
  <c r="J339"/>
  <c r="K340" s="1"/>
  <c r="H340"/>
  <c r="L339"/>
  <c r="AB263" i="27"/>
  <c r="AD262"/>
  <c r="L324" i="16"/>
  <c r="I325"/>
  <c r="AU332" i="27"/>
  <c r="AS341"/>
  <c r="Y263"/>
  <c r="AA263" s="1"/>
  <c r="T323" i="16"/>
  <c r="Q324"/>
  <c r="Z263" i="27"/>
  <c r="X263"/>
  <c r="W264" s="1"/>
  <c r="S210" i="20"/>
  <c r="U210" s="1"/>
  <c r="G331" i="16"/>
  <c r="J332" s="1"/>
  <c r="H331"/>
  <c r="P332"/>
  <c r="O332"/>
  <c r="R333" s="1"/>
  <c r="G330"/>
  <c r="J331" s="1"/>
  <c r="H330"/>
  <c r="O331"/>
  <c r="R332" s="1"/>
  <c r="P331"/>
  <c r="F353" i="17"/>
  <c r="AU322"/>
  <c r="AT322" s="1"/>
  <c r="AS323" s="1"/>
  <c r="AK203" i="25"/>
  <c r="AG204" s="1"/>
  <c r="AI204" s="1"/>
  <c r="AJ205" s="1"/>
  <c r="AL196" i="27"/>
  <c r="AI197" s="1"/>
  <c r="AK197"/>
  <c r="AK211" i="26"/>
  <c r="AL211" s="1"/>
  <c r="AJ212"/>
  <c r="AG212"/>
  <c r="AI212" s="1"/>
  <c r="AJ213" s="1"/>
  <c r="K207" i="24"/>
  <c r="J207"/>
  <c r="G208"/>
  <c r="AA212"/>
  <c r="AD211"/>
  <c r="AF211" s="1"/>
  <c r="U211"/>
  <c r="S211"/>
  <c r="P211"/>
  <c r="R211" s="1"/>
  <c r="AN205"/>
  <c r="AP205" s="1"/>
  <c r="AK206"/>
  <c r="AJ206"/>
  <c r="P211" i="20"/>
  <c r="T211" s="1"/>
  <c r="I276" i="23"/>
  <c r="J276" s="1"/>
  <c r="K276" s="1"/>
  <c r="F277"/>
  <c r="L276"/>
  <c r="P277"/>
  <c r="G277"/>
  <c r="V175"/>
  <c r="R175"/>
  <c r="S175"/>
  <c r="T175" s="1"/>
  <c r="Y172" i="20"/>
  <c r="AB172" s="1"/>
  <c r="AC172"/>
  <c r="P177" i="14"/>
  <c r="O178" s="1"/>
  <c r="M179" s="1"/>
  <c r="N179" s="1"/>
  <c r="L166" i="17"/>
  <c r="N165"/>
  <c r="M202" i="20"/>
  <c r="J203"/>
  <c r="K203" s="1"/>
  <c r="H204"/>
  <c r="W205" s="1"/>
  <c r="AF167" i="16"/>
  <c r="AG167"/>
  <c r="AK166"/>
  <c r="AD168"/>
  <c r="Z168"/>
  <c r="BB191" i="17"/>
  <c r="BD191" s="1"/>
  <c r="AY191"/>
  <c r="BC191"/>
  <c r="AJ171"/>
  <c r="AP170"/>
  <c r="AR170" s="1"/>
  <c r="AQ170"/>
  <c r="AN171" s="1"/>
  <c r="AO171"/>
  <c r="AK171"/>
  <c r="AE165"/>
  <c r="J166"/>
  <c r="O166" s="1"/>
  <c r="Q166" s="1"/>
  <c r="V166"/>
  <c r="U166"/>
  <c r="W166" s="1"/>
  <c r="Y166"/>
  <c r="AC166"/>
  <c r="G167"/>
  <c r="I166"/>
  <c r="N336" i="30" l="1"/>
  <c r="O336" s="1"/>
  <c r="M337"/>
  <c r="AF502" i="27"/>
  <c r="AG502"/>
  <c r="AT298" i="25"/>
  <c r="AU185" i="9"/>
  <c r="AR185"/>
  <c r="AS185"/>
  <c r="AR331" i="26"/>
  <c r="AT331" s="1"/>
  <c r="AR299" i="25"/>
  <c r="T340"/>
  <c r="J340"/>
  <c r="K341" s="1"/>
  <c r="H341"/>
  <c r="R341"/>
  <c r="P342"/>
  <c r="N341"/>
  <c r="S341" s="1"/>
  <c r="O341"/>
  <c r="L340"/>
  <c r="AC263" i="27"/>
  <c r="Y264" s="1"/>
  <c r="AA264" s="1"/>
  <c r="V323" i="16"/>
  <c r="U324"/>
  <c r="I326"/>
  <c r="L325"/>
  <c r="M326" s="1"/>
  <c r="M325"/>
  <c r="N324"/>
  <c r="AU333" i="27"/>
  <c r="AS342"/>
  <c r="AT343" s="1"/>
  <c r="AB264"/>
  <c r="T324" i="16"/>
  <c r="U325" s="1"/>
  <c r="Q325"/>
  <c r="G332"/>
  <c r="J333" s="1"/>
  <c r="H332"/>
  <c r="G333"/>
  <c r="J334" s="1"/>
  <c r="H333"/>
  <c r="O333"/>
  <c r="R334" s="1"/>
  <c r="P333"/>
  <c r="P334"/>
  <c r="O334"/>
  <c r="R335" s="1"/>
  <c r="AU323" i="17"/>
  <c r="AT323" s="1"/>
  <c r="AS324" s="1"/>
  <c r="F354"/>
  <c r="AL203" i="25"/>
  <c r="AH204"/>
  <c r="AH197" i="27"/>
  <c r="AJ197" s="1"/>
  <c r="AL197" s="1"/>
  <c r="AM196"/>
  <c r="AK204" i="25"/>
  <c r="AH212" i="26"/>
  <c r="AK212"/>
  <c r="AL212" s="1"/>
  <c r="K208" i="24"/>
  <c r="L207"/>
  <c r="H208"/>
  <c r="G209" s="1"/>
  <c r="I208"/>
  <c r="AE212"/>
  <c r="AC212"/>
  <c r="Z212"/>
  <c r="AB212" s="1"/>
  <c r="Q212"/>
  <c r="T211"/>
  <c r="V211" s="1"/>
  <c r="AL206"/>
  <c r="AK207" s="1"/>
  <c r="AM206"/>
  <c r="AO206"/>
  <c r="O212" i="20"/>
  <c r="Q211"/>
  <c r="P212" s="1"/>
  <c r="M276" i="23"/>
  <c r="H277"/>
  <c r="I277"/>
  <c r="F278"/>
  <c r="L277"/>
  <c r="P278"/>
  <c r="U175"/>
  <c r="W175" s="1"/>
  <c r="Q176"/>
  <c r="AD172" i="20"/>
  <c r="X173"/>
  <c r="Z173" s="1"/>
  <c r="AA173" s="1"/>
  <c r="R177" i="14"/>
  <c r="S178" s="1"/>
  <c r="P178"/>
  <c r="O179" s="1"/>
  <c r="M180" s="1"/>
  <c r="N180" s="1"/>
  <c r="Q178"/>
  <c r="L203" i="20"/>
  <c r="M203" s="1"/>
  <c r="G205"/>
  <c r="L204"/>
  <c r="I204"/>
  <c r="H205" s="1"/>
  <c r="W206" s="1"/>
  <c r="AI167" i="16"/>
  <c r="AH167"/>
  <c r="AL167"/>
  <c r="AM166"/>
  <c r="Y169"/>
  <c r="AA169" s="1"/>
  <c r="AC168"/>
  <c r="AE168" s="1"/>
  <c r="X169"/>
  <c r="K166" i="17"/>
  <c r="M166" s="1"/>
  <c r="R166" s="1"/>
  <c r="S166"/>
  <c r="AZ192"/>
  <c r="AV192"/>
  <c r="AI172"/>
  <c r="AH172" s="1"/>
  <c r="AG173" s="1"/>
  <c r="AL171"/>
  <c r="AM171" s="1"/>
  <c r="P167"/>
  <c r="T167"/>
  <c r="AB166"/>
  <c r="AD166" s="1"/>
  <c r="AF166" s="1"/>
  <c r="X166"/>
  <c r="Z166" s="1"/>
  <c r="AA166" s="1"/>
  <c r="H167"/>
  <c r="M338" i="30" l="1"/>
  <c r="N337"/>
  <c r="O337" s="1"/>
  <c r="P336"/>
  <c r="AG503" i="27"/>
  <c r="AF503"/>
  <c r="AT299" i="25"/>
  <c r="AQ186" i="9"/>
  <c r="AT185"/>
  <c r="AV185" s="1"/>
  <c r="AR332" i="26"/>
  <c r="AT332" s="1"/>
  <c r="X264" i="27"/>
  <c r="W265" s="1"/>
  <c r="AB265" s="1"/>
  <c r="AR300" i="25"/>
  <c r="T341"/>
  <c r="O342"/>
  <c r="N342"/>
  <c r="S342" s="1"/>
  <c r="R342"/>
  <c r="P343"/>
  <c r="J341"/>
  <c r="H342"/>
  <c r="L341"/>
  <c r="Z264" i="27"/>
  <c r="AD263"/>
  <c r="Q326" i="16"/>
  <c r="T326" s="1"/>
  <c r="T325"/>
  <c r="U326" s="1"/>
  <c r="AC264" i="27"/>
  <c r="V324" i="16"/>
  <c r="V325" s="1"/>
  <c r="L326"/>
  <c r="M327" s="1"/>
  <c r="I327"/>
  <c r="N325"/>
  <c r="N326" s="1"/>
  <c r="AU334" i="27"/>
  <c r="AS343"/>
  <c r="P336" i="16"/>
  <c r="O336"/>
  <c r="R337" s="1"/>
  <c r="O335"/>
  <c r="R336" s="1"/>
  <c r="P335"/>
  <c r="U335" s="1"/>
  <c r="M333"/>
  <c r="G334"/>
  <c r="J335" s="1"/>
  <c r="H334"/>
  <c r="G335"/>
  <c r="J336" s="1"/>
  <c r="H335"/>
  <c r="F355" i="17"/>
  <c r="AU324"/>
  <c r="AT324" s="1"/>
  <c r="AS325" s="1"/>
  <c r="AG205" i="25"/>
  <c r="AI205" s="1"/>
  <c r="AJ206" s="1"/>
  <c r="AK198" i="27"/>
  <c r="AM197"/>
  <c r="AI198"/>
  <c r="AH198"/>
  <c r="AJ198" s="1"/>
  <c r="AL204" i="25"/>
  <c r="AH205"/>
  <c r="AG213" i="26"/>
  <c r="AI213" s="1"/>
  <c r="AK213" s="1"/>
  <c r="AL213" s="1"/>
  <c r="AH213"/>
  <c r="J208" i="24"/>
  <c r="L208" s="1"/>
  <c r="F209"/>
  <c r="H209" s="1"/>
  <c r="F210" s="1"/>
  <c r="I209"/>
  <c r="AA213"/>
  <c r="AD212"/>
  <c r="AF212" s="1"/>
  <c r="U212"/>
  <c r="S212"/>
  <c r="P212"/>
  <c r="R212" s="1"/>
  <c r="AJ207"/>
  <c r="AL207" s="1"/>
  <c r="AN206"/>
  <c r="AP206" s="1"/>
  <c r="AM207"/>
  <c r="R211" i="20"/>
  <c r="O213"/>
  <c r="Q212"/>
  <c r="J277" i="23"/>
  <c r="K277" s="1"/>
  <c r="M277" s="1"/>
  <c r="G278"/>
  <c r="H278" s="1"/>
  <c r="V176"/>
  <c r="S176"/>
  <c r="T176" s="1"/>
  <c r="R176"/>
  <c r="AC173" i="20"/>
  <c r="Y173"/>
  <c r="AB173" s="1"/>
  <c r="T177" i="14"/>
  <c r="R178"/>
  <c r="S179" s="1"/>
  <c r="P179"/>
  <c r="O180" s="1"/>
  <c r="M181" s="1"/>
  <c r="N181" s="1"/>
  <c r="Q179"/>
  <c r="L167" i="17"/>
  <c r="G206" i="20"/>
  <c r="J204"/>
  <c r="K204" s="1"/>
  <c r="I205"/>
  <c r="AG168" i="16"/>
  <c r="AK167"/>
  <c r="AM167" s="1"/>
  <c r="AF168"/>
  <c r="AD169"/>
  <c r="Z169"/>
  <c r="N166" i="17"/>
  <c r="BB192"/>
  <c r="BD192" s="1"/>
  <c r="BA193"/>
  <c r="AX192"/>
  <c r="AW193"/>
  <c r="AJ172"/>
  <c r="AP171"/>
  <c r="AR171" s="1"/>
  <c r="J167"/>
  <c r="O167" s="1"/>
  <c r="Q167" s="1"/>
  <c r="AQ171"/>
  <c r="AN172" s="1"/>
  <c r="AO172"/>
  <c r="AK172"/>
  <c r="AE166"/>
  <c r="V167"/>
  <c r="AC167"/>
  <c r="U167"/>
  <c r="W167" s="1"/>
  <c r="Y167"/>
  <c r="G168"/>
  <c r="I167"/>
  <c r="P337" i="30" l="1"/>
  <c r="N338"/>
  <c r="O338" s="1"/>
  <c r="M339"/>
  <c r="AF504" i="27"/>
  <c r="AG504"/>
  <c r="AT300" i="25"/>
  <c r="Q327" i="16"/>
  <c r="AU186" i="9"/>
  <c r="AS186"/>
  <c r="AR186"/>
  <c r="AR333" i="26"/>
  <c r="AT333" s="1"/>
  <c r="AR301" i="25"/>
  <c r="AT301" s="1"/>
  <c r="T342"/>
  <c r="H343"/>
  <c r="J342"/>
  <c r="L342" s="1"/>
  <c r="P344"/>
  <c r="R343"/>
  <c r="N343"/>
  <c r="S343" s="1"/>
  <c r="O343"/>
  <c r="Z265" i="27"/>
  <c r="Y265"/>
  <c r="AA265" s="1"/>
  <c r="AC265" s="1"/>
  <c r="X265"/>
  <c r="W266" s="1"/>
  <c r="AB266" s="1"/>
  <c r="AD264"/>
  <c r="I328" i="16"/>
  <c r="L327"/>
  <c r="M328" s="1"/>
  <c r="V326"/>
  <c r="U327"/>
  <c r="AU335" i="27"/>
  <c r="AS344"/>
  <c r="AT345" s="1"/>
  <c r="T327" i="16"/>
  <c r="Q328"/>
  <c r="S211" i="20"/>
  <c r="U211" s="1"/>
  <c r="G336" i="16"/>
  <c r="J337" s="1"/>
  <c r="H336"/>
  <c r="P338"/>
  <c r="O338"/>
  <c r="R339" s="1"/>
  <c r="U336"/>
  <c r="G337"/>
  <c r="J338" s="1"/>
  <c r="H337"/>
  <c r="P337"/>
  <c r="O337"/>
  <c r="R338" s="1"/>
  <c r="F356" i="17"/>
  <c r="AU325"/>
  <c r="AT325" s="1"/>
  <c r="AS326" s="1"/>
  <c r="AK205" i="25"/>
  <c r="AH206" s="1"/>
  <c r="AK199" i="27"/>
  <c r="AL198"/>
  <c r="AJ214" i="26"/>
  <c r="AH214"/>
  <c r="AG214"/>
  <c r="AI214" s="1"/>
  <c r="AJ215" s="1"/>
  <c r="K209" i="24"/>
  <c r="G210"/>
  <c r="I210" s="1"/>
  <c r="J209"/>
  <c r="AE213"/>
  <c r="AC213"/>
  <c r="Z213"/>
  <c r="AB213" s="1"/>
  <c r="Q213"/>
  <c r="T212"/>
  <c r="V212" s="1"/>
  <c r="AJ208"/>
  <c r="AK208"/>
  <c r="AM208" s="1"/>
  <c r="AN207"/>
  <c r="AO207"/>
  <c r="T212" i="20"/>
  <c r="P213"/>
  <c r="Q213" s="1"/>
  <c r="R212"/>
  <c r="S212" s="1"/>
  <c r="P279" i="23"/>
  <c r="I278"/>
  <c r="J278" s="1"/>
  <c r="L278"/>
  <c r="F279"/>
  <c r="G279"/>
  <c r="U176"/>
  <c r="W176" s="1"/>
  <c r="Q177"/>
  <c r="X174" i="20"/>
  <c r="Z174" s="1"/>
  <c r="AA174" s="1"/>
  <c r="AD173"/>
  <c r="Q180" i="14"/>
  <c r="T178"/>
  <c r="R179"/>
  <c r="S180" s="1"/>
  <c r="P180"/>
  <c r="R180" s="1"/>
  <c r="S181" s="1"/>
  <c r="H206" i="20"/>
  <c r="W207" s="1"/>
  <c r="J205"/>
  <c r="K205" s="1"/>
  <c r="AI168" i="16"/>
  <c r="AL168"/>
  <c r="AH168"/>
  <c r="Y170"/>
  <c r="AA170" s="1"/>
  <c r="AC169"/>
  <c r="AE169" s="1"/>
  <c r="X170"/>
  <c r="K167" i="17"/>
  <c r="M167" s="1"/>
  <c r="R167" s="1"/>
  <c r="AY192"/>
  <c r="AV193" s="1"/>
  <c r="BC192"/>
  <c r="AZ193" s="1"/>
  <c r="S167"/>
  <c r="AL172"/>
  <c r="AM172" s="1"/>
  <c r="AI173"/>
  <c r="AH173" s="1"/>
  <c r="AG174" s="1"/>
  <c r="P168"/>
  <c r="T168"/>
  <c r="AB167"/>
  <c r="AD167" s="1"/>
  <c r="AF167" s="1"/>
  <c r="X167"/>
  <c r="Z167" s="1"/>
  <c r="AE167" s="1"/>
  <c r="H168"/>
  <c r="M340" i="30" l="1"/>
  <c r="N339"/>
  <c r="O339" s="1"/>
  <c r="P338"/>
  <c r="Y266" i="27"/>
  <c r="AA266" s="1"/>
  <c r="AF505"/>
  <c r="AG505"/>
  <c r="AT186" i="9"/>
  <c r="AV186" s="1"/>
  <c r="AQ187"/>
  <c r="AU187" s="1"/>
  <c r="Z266" i="27"/>
  <c r="AR334" i="26"/>
  <c r="AT334" s="1"/>
  <c r="T343" i="25"/>
  <c r="AR302"/>
  <c r="N344"/>
  <c r="S344" s="1"/>
  <c r="O344"/>
  <c r="R344"/>
  <c r="T344" s="1"/>
  <c r="P345"/>
  <c r="J343"/>
  <c r="K344" s="1"/>
  <c r="H344"/>
  <c r="L343"/>
  <c r="X266" i="27"/>
  <c r="W267" s="1"/>
  <c r="AD265"/>
  <c r="N327" i="16"/>
  <c r="L328"/>
  <c r="M329" s="1"/>
  <c r="I329"/>
  <c r="V327"/>
  <c r="AU336" i="27"/>
  <c r="AS345"/>
  <c r="AT346" s="1"/>
  <c r="T328" i="16"/>
  <c r="U329" s="1"/>
  <c r="Q329"/>
  <c r="AB267" i="27"/>
  <c r="AC266"/>
  <c r="M337" i="16"/>
  <c r="P340"/>
  <c r="O340"/>
  <c r="R341" s="1"/>
  <c r="P339"/>
  <c r="O339"/>
  <c r="R340" s="1"/>
  <c r="G339"/>
  <c r="J340" s="1"/>
  <c r="H339"/>
  <c r="G338"/>
  <c r="J339" s="1"/>
  <c r="H338"/>
  <c r="F357" i="17"/>
  <c r="AU326"/>
  <c r="AT326" s="1"/>
  <c r="AS327" s="1"/>
  <c r="AL205" i="25"/>
  <c r="AG206"/>
  <c r="AI206" s="1"/>
  <c r="AJ207" s="1"/>
  <c r="AM198" i="27"/>
  <c r="AI199"/>
  <c r="AH199"/>
  <c r="AJ199" s="1"/>
  <c r="AK214" i="26"/>
  <c r="AH215" s="1"/>
  <c r="H210" i="24"/>
  <c r="G211" s="1"/>
  <c r="I211" s="1"/>
  <c r="L209"/>
  <c r="K210"/>
  <c r="AA214"/>
  <c r="AD213"/>
  <c r="AF213" s="1"/>
  <c r="U213"/>
  <c r="S213"/>
  <c r="P213"/>
  <c r="R213" s="1"/>
  <c r="AL208"/>
  <c r="AN208" s="1"/>
  <c r="AP207"/>
  <c r="AO208"/>
  <c r="U212" i="20"/>
  <c r="R213"/>
  <c r="S213" s="1"/>
  <c r="P214"/>
  <c r="O214"/>
  <c r="T213"/>
  <c r="K278" i="23"/>
  <c r="M278" s="1"/>
  <c r="P280"/>
  <c r="I279"/>
  <c r="F280"/>
  <c r="H279"/>
  <c r="V177"/>
  <c r="S177"/>
  <c r="T177" s="1"/>
  <c r="R177"/>
  <c r="AC174" i="20"/>
  <c r="Y174"/>
  <c r="AB174" s="1"/>
  <c r="O181" i="14"/>
  <c r="M182" s="1"/>
  <c r="N182" s="1"/>
  <c r="Q181"/>
  <c r="T179"/>
  <c r="T180" s="1"/>
  <c r="M204" i="20"/>
  <c r="L205"/>
  <c r="L206"/>
  <c r="G207"/>
  <c r="I206"/>
  <c r="AF169" i="16"/>
  <c r="AK168"/>
  <c r="AM168" s="1"/>
  <c r="AG169"/>
  <c r="Z170"/>
  <c r="AD170"/>
  <c r="L168" i="17"/>
  <c r="N167"/>
  <c r="AX193"/>
  <c r="AY193" s="1"/>
  <c r="AV194" s="1"/>
  <c r="AW195" s="1"/>
  <c r="AW194"/>
  <c r="BB193"/>
  <c r="BD193" s="1"/>
  <c r="BA194"/>
  <c r="AJ173"/>
  <c r="AP172"/>
  <c r="AR172" s="1"/>
  <c r="AQ172"/>
  <c r="AN173" s="1"/>
  <c r="AO173"/>
  <c r="AK173"/>
  <c r="AA167"/>
  <c r="U168"/>
  <c r="W168" s="1"/>
  <c r="Y168"/>
  <c r="AC168"/>
  <c r="J168"/>
  <c r="V168"/>
  <c r="I168"/>
  <c r="G169"/>
  <c r="P339" i="30" l="1"/>
  <c r="M341"/>
  <c r="N340"/>
  <c r="O340" s="1"/>
  <c r="AF506" i="27"/>
  <c r="AG506"/>
  <c r="I330" i="16"/>
  <c r="L329"/>
  <c r="M330" s="1"/>
  <c r="AT302" i="25"/>
  <c r="AS303"/>
  <c r="V328" i="16"/>
  <c r="AR187" i="9"/>
  <c r="AS187"/>
  <c r="AR335" i="26"/>
  <c r="AT335" s="1"/>
  <c r="AR303" i="25"/>
  <c r="H345"/>
  <c r="J344"/>
  <c r="P346"/>
  <c r="R345"/>
  <c r="N345"/>
  <c r="S345" s="1"/>
  <c r="O345"/>
  <c r="L344"/>
  <c r="X267" i="27"/>
  <c r="W268" s="1"/>
  <c r="I331" i="16"/>
  <c r="L330"/>
  <c r="M331" s="1"/>
  <c r="N328"/>
  <c r="N329" s="1"/>
  <c r="AD266" i="27"/>
  <c r="AU337"/>
  <c r="AS346"/>
  <c r="T329" i="16"/>
  <c r="Q330"/>
  <c r="Y267" i="27"/>
  <c r="AA267" s="1"/>
  <c r="AC267" s="1"/>
  <c r="Z267"/>
  <c r="G340" i="16"/>
  <c r="J341" s="1"/>
  <c r="H340"/>
  <c r="M340" s="1"/>
  <c r="G341"/>
  <c r="J342" s="1"/>
  <c r="H341"/>
  <c r="P341"/>
  <c r="O341"/>
  <c r="R342" s="1"/>
  <c r="O342"/>
  <c r="R343" s="1"/>
  <c r="P342"/>
  <c r="F358" i="17"/>
  <c r="AU327"/>
  <c r="AT327" s="1"/>
  <c r="AS328" s="1"/>
  <c r="AK206" i="25"/>
  <c r="AG207" s="1"/>
  <c r="AI207" s="1"/>
  <c r="AJ208" s="1"/>
  <c r="AK200" i="27"/>
  <c r="AL199"/>
  <c r="F211" i="24"/>
  <c r="H211" s="1"/>
  <c r="J211" s="1"/>
  <c r="AL214" i="26"/>
  <c r="AG215"/>
  <c r="AI215" s="1"/>
  <c r="AJ216" s="1"/>
  <c r="J210" i="24"/>
  <c r="L210" s="1"/>
  <c r="AE214"/>
  <c r="AC214"/>
  <c r="Z214"/>
  <c r="AB214" s="1"/>
  <c r="Q214"/>
  <c r="T213"/>
  <c r="V213" s="1"/>
  <c r="AK209"/>
  <c r="AO209" s="1"/>
  <c r="AJ209"/>
  <c r="AP208"/>
  <c r="L279" i="23"/>
  <c r="Q214" i="20"/>
  <c r="R214" s="1"/>
  <c r="S214" s="1"/>
  <c r="U213"/>
  <c r="T214"/>
  <c r="O215"/>
  <c r="J279" i="23"/>
  <c r="K279" s="1"/>
  <c r="G280"/>
  <c r="U177"/>
  <c r="W177" s="1"/>
  <c r="Q178"/>
  <c r="X175" i="20"/>
  <c r="Z175" s="1"/>
  <c r="AA175" s="1"/>
  <c r="AD174"/>
  <c r="P181" i="14"/>
  <c r="O182" s="1"/>
  <c r="M183" s="1"/>
  <c r="N183" s="1"/>
  <c r="M205" i="20"/>
  <c r="J206"/>
  <c r="K206" s="1"/>
  <c r="H207"/>
  <c r="W208" s="1"/>
  <c r="AI169" i="16"/>
  <c r="AH169"/>
  <c r="AL169"/>
  <c r="Y171"/>
  <c r="AA171" s="1"/>
  <c r="AC170"/>
  <c r="AE170" s="1"/>
  <c r="X171"/>
  <c r="K168" i="17"/>
  <c r="M168" s="1"/>
  <c r="R168" s="1"/>
  <c r="BC193"/>
  <c r="AZ194" s="1"/>
  <c r="O168"/>
  <c r="Q168" s="1"/>
  <c r="S168" s="1"/>
  <c r="AX194"/>
  <c r="AI174"/>
  <c r="AH174" s="1"/>
  <c r="AG175" s="1"/>
  <c r="AL173"/>
  <c r="AM173" s="1"/>
  <c r="AB168"/>
  <c r="AD168" s="1"/>
  <c r="T169"/>
  <c r="X168"/>
  <c r="Z168" s="1"/>
  <c r="AE168" s="1"/>
  <c r="H169"/>
  <c r="M342" i="30" l="1"/>
  <c r="N341"/>
  <c r="P340"/>
  <c r="AG507" i="27"/>
  <c r="AF507"/>
  <c r="I332" i="16"/>
  <c r="L331"/>
  <c r="M332" s="1"/>
  <c r="AT303" i="25"/>
  <c r="AT187" i="9"/>
  <c r="AV187" s="1"/>
  <c r="AQ188"/>
  <c r="AU188" s="1"/>
  <c r="AR336" i="26"/>
  <c r="AT336" s="1"/>
  <c r="AR304" i="25"/>
  <c r="AT304" s="1"/>
  <c r="T345"/>
  <c r="N346"/>
  <c r="S346" s="1"/>
  <c r="O346"/>
  <c r="R346"/>
  <c r="P347"/>
  <c r="J345"/>
  <c r="K346" s="1"/>
  <c r="H346"/>
  <c r="L345"/>
  <c r="N330" i="16"/>
  <c r="N331" s="1"/>
  <c r="Q331"/>
  <c r="Q332" s="1"/>
  <c r="T330"/>
  <c r="U331" s="1"/>
  <c r="L333"/>
  <c r="AU338" i="27"/>
  <c r="AS347"/>
  <c r="AT348" s="1"/>
  <c r="T331" i="16"/>
  <c r="U332" s="1"/>
  <c r="V329"/>
  <c r="U330"/>
  <c r="AB268" i="27"/>
  <c r="Z268"/>
  <c r="AD267"/>
  <c r="Y268"/>
  <c r="AA268" s="1"/>
  <c r="X268"/>
  <c r="W269" s="1"/>
  <c r="O344" i="16"/>
  <c r="R345" s="1"/>
  <c r="P344"/>
  <c r="O343"/>
  <c r="R344" s="1"/>
  <c r="P343"/>
  <c r="G343"/>
  <c r="J344" s="1"/>
  <c r="H343"/>
  <c r="G342"/>
  <c r="J343" s="1"/>
  <c r="H342"/>
  <c r="F359" i="17"/>
  <c r="AU328"/>
  <c r="AT328" s="1"/>
  <c r="AS329" s="1"/>
  <c r="AL206" i="25"/>
  <c r="AK207"/>
  <c r="AH207"/>
  <c r="AI200" i="27"/>
  <c r="AH200"/>
  <c r="AJ200" s="1"/>
  <c r="AM199"/>
  <c r="K211" i="24"/>
  <c r="L211" s="1"/>
  <c r="AK215" i="26"/>
  <c r="AL215" s="1"/>
  <c r="G212" i="24"/>
  <c r="K212" s="1"/>
  <c r="F212"/>
  <c r="Z215"/>
  <c r="AA215"/>
  <c r="AD214"/>
  <c r="AF214" s="1"/>
  <c r="U214"/>
  <c r="S214"/>
  <c r="P214"/>
  <c r="R214" s="1"/>
  <c r="AL209"/>
  <c r="AJ210" s="1"/>
  <c r="AM209"/>
  <c r="M279" i="23"/>
  <c r="U214" i="20"/>
  <c r="P215"/>
  <c r="Q215" s="1"/>
  <c r="H280" i="23"/>
  <c r="I280"/>
  <c r="F281"/>
  <c r="L280"/>
  <c r="P281"/>
  <c r="V178"/>
  <c r="S178"/>
  <c r="T178" s="1"/>
  <c r="R178"/>
  <c r="AC175" i="20"/>
  <c r="Y175"/>
  <c r="AB175" s="1"/>
  <c r="I207"/>
  <c r="J207" s="1"/>
  <c r="K207" s="1"/>
  <c r="R181" i="14"/>
  <c r="T181" s="1"/>
  <c r="Q182"/>
  <c r="P182"/>
  <c r="R182" s="1"/>
  <c r="S183" s="1"/>
  <c r="M206" i="20"/>
  <c r="G208"/>
  <c r="N168" i="17"/>
  <c r="AG170" i="16"/>
  <c r="AF170"/>
  <c r="AK169"/>
  <c r="AM169" s="1"/>
  <c r="Z171"/>
  <c r="AD171"/>
  <c r="P169" i="17"/>
  <c r="L169"/>
  <c r="BB194"/>
  <c r="BD194" s="1"/>
  <c r="BA195"/>
  <c r="AQ173"/>
  <c r="AN174" s="1"/>
  <c r="AY194"/>
  <c r="BC194"/>
  <c r="AJ174"/>
  <c r="AP173"/>
  <c r="AR173" s="1"/>
  <c r="AO174"/>
  <c r="AK174"/>
  <c r="AA168"/>
  <c r="AF168"/>
  <c r="J169"/>
  <c r="O169" s="1"/>
  <c r="V169"/>
  <c r="AC169"/>
  <c r="U169"/>
  <c r="W169" s="1"/>
  <c r="Y169"/>
  <c r="I169"/>
  <c r="G170"/>
  <c r="P341" i="30" l="1"/>
  <c r="N342"/>
  <c r="O342" s="1"/>
  <c r="M343"/>
  <c r="AF508" i="27"/>
  <c r="AG508"/>
  <c r="I333" i="16"/>
  <c r="I334" s="1"/>
  <c r="L332"/>
  <c r="N332" s="1"/>
  <c r="N333" s="1"/>
  <c r="AR188" i="9"/>
  <c r="AS188"/>
  <c r="AR337" i="26"/>
  <c r="AR305" i="25"/>
  <c r="AT305" s="1"/>
  <c r="T346"/>
  <c r="H347"/>
  <c r="J346"/>
  <c r="K347" s="1"/>
  <c r="P348"/>
  <c r="R347"/>
  <c r="N347"/>
  <c r="S347" s="1"/>
  <c r="O347"/>
  <c r="M334" i="16"/>
  <c r="I335"/>
  <c r="L334"/>
  <c r="M335" s="1"/>
  <c r="AU339" i="27"/>
  <c r="AS348"/>
  <c r="T332" i="16"/>
  <c r="U333" s="1"/>
  <c r="Q333"/>
  <c r="AB269" i="27"/>
  <c r="V330" i="16"/>
  <c r="V331" s="1"/>
  <c r="AC268" i="27"/>
  <c r="Y269" s="1"/>
  <c r="AA269" s="1"/>
  <c r="AC269" s="1"/>
  <c r="G344" i="16"/>
  <c r="J345" s="1"/>
  <c r="H344"/>
  <c r="O345"/>
  <c r="R346" s="1"/>
  <c r="P345"/>
  <c r="G345"/>
  <c r="J346" s="1"/>
  <c r="H345"/>
  <c r="P346"/>
  <c r="O346"/>
  <c r="R347" s="1"/>
  <c r="F360" i="17"/>
  <c r="AU329"/>
  <c r="AT329" s="1"/>
  <c r="AS330" s="1"/>
  <c r="AL207" i="25"/>
  <c r="AH208"/>
  <c r="AG208"/>
  <c r="AI208" s="1"/>
  <c r="AK208" s="1"/>
  <c r="AL200" i="27"/>
  <c r="AK201"/>
  <c r="AH216" i="26"/>
  <c r="AG216"/>
  <c r="AI216" s="1"/>
  <c r="AJ217" s="1"/>
  <c r="H212" i="24"/>
  <c r="G213" s="1"/>
  <c r="I212"/>
  <c r="F213"/>
  <c r="AB215"/>
  <c r="Z216" s="1"/>
  <c r="AE215"/>
  <c r="AC215"/>
  <c r="Q215"/>
  <c r="T214"/>
  <c r="V214" s="1"/>
  <c r="P215"/>
  <c r="R215" s="1"/>
  <c r="AK210"/>
  <c r="AL210" s="1"/>
  <c r="AK211" s="1"/>
  <c r="AN209"/>
  <c r="AP209" s="1"/>
  <c r="H208" i="20"/>
  <c r="W209" s="1"/>
  <c r="T215"/>
  <c r="O216"/>
  <c r="R215"/>
  <c r="S215" s="1"/>
  <c r="P216"/>
  <c r="G281" i="23"/>
  <c r="H281" s="1"/>
  <c r="J280"/>
  <c r="K280" s="1"/>
  <c r="M280" s="1"/>
  <c r="U178"/>
  <c r="W178" s="1"/>
  <c r="Q179"/>
  <c r="X176" i="20"/>
  <c r="Z176" s="1"/>
  <c r="AA176" s="1"/>
  <c r="AD175"/>
  <c r="S182" i="14"/>
  <c r="T182" s="1"/>
  <c r="O183"/>
  <c r="M184" s="1"/>
  <c r="N184" s="1"/>
  <c r="Q183"/>
  <c r="L207" i="20"/>
  <c r="M207" s="1"/>
  <c r="AI170" i="16"/>
  <c r="AL170"/>
  <c r="AH170"/>
  <c r="Y172"/>
  <c r="AA172" s="1"/>
  <c r="X172"/>
  <c r="AC171"/>
  <c r="AE171" s="1"/>
  <c r="Q169" i="17"/>
  <c r="S169" s="1"/>
  <c r="K169"/>
  <c r="M169" s="1"/>
  <c r="N169" s="1"/>
  <c r="AZ195"/>
  <c r="AV195"/>
  <c r="AL174"/>
  <c r="AI175"/>
  <c r="AH175" s="1"/>
  <c r="AG176" s="1"/>
  <c r="T170"/>
  <c r="X169"/>
  <c r="Z169" s="1"/>
  <c r="AA169" s="1"/>
  <c r="AB169"/>
  <c r="AD169" s="1"/>
  <c r="P170"/>
  <c r="H170"/>
  <c r="N343" i="30" l="1"/>
  <c r="O343" s="1"/>
  <c r="M344"/>
  <c r="P342"/>
  <c r="P343" s="1"/>
  <c r="AG509" i="27"/>
  <c r="AF509"/>
  <c r="AT337" i="26"/>
  <c r="AS338"/>
  <c r="AT188" i="9"/>
  <c r="AV188" s="1"/>
  <c r="AQ189"/>
  <c r="AU189" s="1"/>
  <c r="AR338" i="26"/>
  <c r="AS339" s="1"/>
  <c r="T347" i="25"/>
  <c r="AR306"/>
  <c r="AT306" s="1"/>
  <c r="L346"/>
  <c r="N348"/>
  <c r="S348" s="1"/>
  <c r="O348"/>
  <c r="R348"/>
  <c r="P349"/>
  <c r="J347"/>
  <c r="H348"/>
  <c r="Z269" i="27"/>
  <c r="I336" i="16"/>
  <c r="L335"/>
  <c r="M336" s="1"/>
  <c r="N334"/>
  <c r="AU340" i="27"/>
  <c r="AS349"/>
  <c r="T333" i="16"/>
  <c r="U334" s="1"/>
  <c r="Q334"/>
  <c r="V332"/>
  <c r="AD268" i="27"/>
  <c r="X269"/>
  <c r="W270" s="1"/>
  <c r="AD269"/>
  <c r="AB270"/>
  <c r="G346" i="16"/>
  <c r="J347" s="1"/>
  <c r="H346"/>
  <c r="O348"/>
  <c r="R349" s="1"/>
  <c r="P348"/>
  <c r="H347"/>
  <c r="L346"/>
  <c r="G347"/>
  <c r="J348" s="1"/>
  <c r="P347"/>
  <c r="O347"/>
  <c r="R348" s="1"/>
  <c r="AU330" i="17"/>
  <c r="AT330" s="1"/>
  <c r="AS331" s="1"/>
  <c r="F361"/>
  <c r="AL208" i="25"/>
  <c r="AJ209"/>
  <c r="AH209"/>
  <c r="AG209"/>
  <c r="AI209" s="1"/>
  <c r="AJ210" s="1"/>
  <c r="AI201" i="27"/>
  <c r="AM200"/>
  <c r="AH201"/>
  <c r="AJ201" s="1"/>
  <c r="AK202" s="1"/>
  <c r="AK216" i="26"/>
  <c r="AG217" s="1"/>
  <c r="AI217" s="1"/>
  <c r="J212" i="24"/>
  <c r="L212" s="1"/>
  <c r="H213"/>
  <c r="K213"/>
  <c r="I213"/>
  <c r="AD215"/>
  <c r="AF215" s="1"/>
  <c r="AA216"/>
  <c r="AB216" s="1"/>
  <c r="U215"/>
  <c r="S215"/>
  <c r="T215" s="1"/>
  <c r="Q216"/>
  <c r="P216"/>
  <c r="AO210"/>
  <c r="AJ211"/>
  <c r="AL211" s="1"/>
  <c r="AM210"/>
  <c r="AN210" s="1"/>
  <c r="AO211" s="1"/>
  <c r="L208" i="20"/>
  <c r="I208"/>
  <c r="H209" s="1"/>
  <c r="W210" s="1"/>
  <c r="G209"/>
  <c r="U215"/>
  <c r="Q216"/>
  <c r="P217" s="1"/>
  <c r="O217"/>
  <c r="T216"/>
  <c r="P282" i="23"/>
  <c r="I281"/>
  <c r="J281" s="1"/>
  <c r="K281" s="1"/>
  <c r="L281"/>
  <c r="F282"/>
  <c r="G282"/>
  <c r="V179"/>
  <c r="R179"/>
  <c r="S179"/>
  <c r="T179" s="1"/>
  <c r="AC176" i="20"/>
  <c r="Y176"/>
  <c r="AB176" s="1"/>
  <c r="P183" i="14"/>
  <c r="R183" s="1"/>
  <c r="S184" s="1"/>
  <c r="AF171" i="16"/>
  <c r="AK170"/>
  <c r="AM170" s="1"/>
  <c r="AG171"/>
  <c r="AD172"/>
  <c r="Z172"/>
  <c r="L170" i="17"/>
  <c r="R169"/>
  <c r="BB195"/>
  <c r="BD195" s="1"/>
  <c r="BA196"/>
  <c r="AX195"/>
  <c r="BC195" s="1"/>
  <c r="AZ196" s="1"/>
  <c r="AW196"/>
  <c r="AP174"/>
  <c r="AR174" s="1"/>
  <c r="AM174"/>
  <c r="AQ174"/>
  <c r="AN175" s="1"/>
  <c r="AO175"/>
  <c r="AK175"/>
  <c r="AE169"/>
  <c r="AF169"/>
  <c r="J170"/>
  <c r="V170"/>
  <c r="U170"/>
  <c r="W170" s="1"/>
  <c r="Y170"/>
  <c r="AC170"/>
  <c r="G171"/>
  <c r="I170"/>
  <c r="R344" i="30" l="1"/>
  <c r="M345"/>
  <c r="N344"/>
  <c r="O344" s="1"/>
  <c r="AF510" i="27"/>
  <c r="AG510"/>
  <c r="Y270"/>
  <c r="AA270" s="1"/>
  <c r="AC270" s="1"/>
  <c r="AD270" s="1"/>
  <c r="T348" i="25"/>
  <c r="AR189" i="9"/>
  <c r="AS189"/>
  <c r="AT338" i="26"/>
  <c r="L347" i="25"/>
  <c r="AR307"/>
  <c r="AS308" s="1"/>
  <c r="H349"/>
  <c r="J348"/>
  <c r="P350"/>
  <c r="R349"/>
  <c r="N349"/>
  <c r="S349" s="1"/>
  <c r="O349"/>
  <c r="I337" i="16"/>
  <c r="L337" s="1"/>
  <c r="M338" s="1"/>
  <c r="L336"/>
  <c r="I338"/>
  <c r="N335"/>
  <c r="AU341" i="27"/>
  <c r="AS350"/>
  <c r="AT351" s="1"/>
  <c r="X270"/>
  <c r="W271" s="1"/>
  <c r="AB271" s="1"/>
  <c r="T334" i="16"/>
  <c r="Q335"/>
  <c r="Z270" i="27"/>
  <c r="V333" i="16"/>
  <c r="O349"/>
  <c r="R350" s="1"/>
  <c r="P349"/>
  <c r="G349"/>
  <c r="J350" s="1"/>
  <c r="H349"/>
  <c r="M347"/>
  <c r="O350"/>
  <c r="R351" s="1"/>
  <c r="P350"/>
  <c r="H348"/>
  <c r="G348"/>
  <c r="J349" s="1"/>
  <c r="F362" i="17"/>
  <c r="AU331"/>
  <c r="AT331" s="1"/>
  <c r="AS332" s="1"/>
  <c r="AK209" i="25"/>
  <c r="AL209" s="1"/>
  <c r="AL201" i="27"/>
  <c r="AH217" i="26"/>
  <c r="AL216"/>
  <c r="AK217"/>
  <c r="AJ218"/>
  <c r="F214" i="24"/>
  <c r="J213"/>
  <c r="L213" s="1"/>
  <c r="G214"/>
  <c r="R216"/>
  <c r="Q217" s="1"/>
  <c r="AC216"/>
  <c r="AD216" s="1"/>
  <c r="AA217"/>
  <c r="Z217"/>
  <c r="AE216"/>
  <c r="V215"/>
  <c r="U216"/>
  <c r="S216"/>
  <c r="AP210"/>
  <c r="AM211"/>
  <c r="AN211" s="1"/>
  <c r="AK212"/>
  <c r="AJ212"/>
  <c r="J208" i="20"/>
  <c r="R216"/>
  <c r="Q217"/>
  <c r="O218"/>
  <c r="M281" i="23"/>
  <c r="H282"/>
  <c r="G283" s="1"/>
  <c r="P283"/>
  <c r="I282"/>
  <c r="L282"/>
  <c r="F283"/>
  <c r="U179"/>
  <c r="W179" s="1"/>
  <c r="Q180"/>
  <c r="AD176" i="20"/>
  <c r="X177"/>
  <c r="Z177" s="1"/>
  <c r="AA177" s="1"/>
  <c r="O184" i="14"/>
  <c r="P184" s="1"/>
  <c r="R184" s="1"/>
  <c r="T183"/>
  <c r="Q184"/>
  <c r="G210" i="20"/>
  <c r="I209"/>
  <c r="AI171" i="16"/>
  <c r="AH171"/>
  <c r="AL171"/>
  <c r="Y173"/>
  <c r="AA173" s="1"/>
  <c r="AC172"/>
  <c r="AE172" s="1"/>
  <c r="X173"/>
  <c r="O170" i="17"/>
  <c r="Q170" s="1"/>
  <c r="S170" s="1"/>
  <c r="K170"/>
  <c r="M170" s="1"/>
  <c r="R170" s="1"/>
  <c r="AY195"/>
  <c r="AV196" s="1"/>
  <c r="AW197" s="1"/>
  <c r="BB196"/>
  <c r="BD196" s="1"/>
  <c r="BA197"/>
  <c r="AJ175"/>
  <c r="AL175" s="1"/>
  <c r="AQ175" s="1"/>
  <c r="AI176"/>
  <c r="AH176" s="1"/>
  <c r="AG177" s="1"/>
  <c r="X170"/>
  <c r="Z170" s="1"/>
  <c r="AA170" s="1"/>
  <c r="AB170"/>
  <c r="AD170" s="1"/>
  <c r="AF170" s="1"/>
  <c r="T171"/>
  <c r="H171"/>
  <c r="P344" i="30" l="1"/>
  <c r="U344" s="1"/>
  <c r="N345"/>
  <c r="O345" s="1"/>
  <c r="M346"/>
  <c r="V344"/>
  <c r="X343"/>
  <c r="Y343" s="1"/>
  <c r="AF513" i="27"/>
  <c r="AG513"/>
  <c r="Q336" i="16"/>
  <c r="T335"/>
  <c r="L348" i="25"/>
  <c r="L349" s="1"/>
  <c r="AT189" i="9"/>
  <c r="AV189" s="1"/>
  <c r="AQ190"/>
  <c r="N336" i="16"/>
  <c r="N337" s="1"/>
  <c r="I339"/>
  <c r="L338"/>
  <c r="M339" s="1"/>
  <c r="AR339" i="26"/>
  <c r="AT339" s="1"/>
  <c r="AR340" s="1"/>
  <c r="AS341" s="1"/>
  <c r="AT307" i="25"/>
  <c r="T349"/>
  <c r="N350"/>
  <c r="S350" s="1"/>
  <c r="O350"/>
  <c r="R350"/>
  <c r="P351"/>
  <c r="J349"/>
  <c r="H350"/>
  <c r="X271" i="27"/>
  <c r="W272" s="1"/>
  <c r="Z271"/>
  <c r="Y271"/>
  <c r="AA271" s="1"/>
  <c r="AC271" s="1"/>
  <c r="V334" i="16"/>
  <c r="AU342" i="27"/>
  <c r="AS351"/>
  <c r="T336" i="16"/>
  <c r="U337" s="1"/>
  <c r="Q337"/>
  <c r="K208" i="20"/>
  <c r="M208" s="1"/>
  <c r="S216"/>
  <c r="U216" s="1"/>
  <c r="O352" i="16"/>
  <c r="R353" s="1"/>
  <c r="P352"/>
  <c r="P351"/>
  <c r="O351"/>
  <c r="R352" s="1"/>
  <c r="H350"/>
  <c r="G350"/>
  <c r="J351" s="1"/>
  <c r="H351"/>
  <c r="G351"/>
  <c r="J352" s="1"/>
  <c r="AU332" i="17"/>
  <c r="AT332" s="1"/>
  <c r="AS333" s="1"/>
  <c r="F363"/>
  <c r="AG210" i="25"/>
  <c r="AI210" s="1"/>
  <c r="AK210" s="1"/>
  <c r="AH210"/>
  <c r="AI202" i="27"/>
  <c r="AH202"/>
  <c r="AJ202" s="1"/>
  <c r="AM201"/>
  <c r="AH218" i="26"/>
  <c r="AG218"/>
  <c r="AI218" s="1"/>
  <c r="AJ219" s="1"/>
  <c r="AL217"/>
  <c r="P217" i="24"/>
  <c r="R217" s="1"/>
  <c r="Q218" s="1"/>
  <c r="K214"/>
  <c r="I214"/>
  <c r="H214"/>
  <c r="T216"/>
  <c r="V216" s="1"/>
  <c r="AE217"/>
  <c r="AB217"/>
  <c r="Z218" s="1"/>
  <c r="AC217"/>
  <c r="AF216"/>
  <c r="S217"/>
  <c r="AP211"/>
  <c r="AM212"/>
  <c r="AO212"/>
  <c r="AL212"/>
  <c r="R217" i="20"/>
  <c r="S217" s="1"/>
  <c r="P218"/>
  <c r="Q218" s="1"/>
  <c r="J282" i="23"/>
  <c r="K282" s="1"/>
  <c r="M282" s="1"/>
  <c r="I283"/>
  <c r="P284"/>
  <c r="F284"/>
  <c r="H283"/>
  <c r="V180"/>
  <c r="R180"/>
  <c r="S180"/>
  <c r="T180" s="1"/>
  <c r="AC177" i="20"/>
  <c r="Y177"/>
  <c r="AB177" s="1"/>
  <c r="T184" i="14"/>
  <c r="M185"/>
  <c r="N185" s="1"/>
  <c r="P171" i="17"/>
  <c r="L209" i="20"/>
  <c r="H210"/>
  <c r="W211" s="1"/>
  <c r="J209"/>
  <c r="K209" s="1"/>
  <c r="AG172" i="16"/>
  <c r="AF172"/>
  <c r="AK171"/>
  <c r="AM171" s="1"/>
  <c r="Z173"/>
  <c r="AD173"/>
  <c r="N170" i="17"/>
  <c r="AX196"/>
  <c r="L171"/>
  <c r="AN176"/>
  <c r="AP175"/>
  <c r="AR175" s="1"/>
  <c r="AM175"/>
  <c r="AO176"/>
  <c r="AK176"/>
  <c r="AE170"/>
  <c r="J171"/>
  <c r="O171" s="1"/>
  <c r="V171"/>
  <c r="AC171"/>
  <c r="U171"/>
  <c r="W171" s="1"/>
  <c r="Y171"/>
  <c r="G172"/>
  <c r="I171"/>
  <c r="W344" i="30" l="1"/>
  <c r="V345"/>
  <c r="W345" s="1"/>
  <c r="X345" s="1"/>
  <c r="V347"/>
  <c r="X346"/>
  <c r="V335" i="16"/>
  <c r="Y344" i="30"/>
  <c r="Y345" s="1"/>
  <c r="Y346" s="1"/>
  <c r="N346"/>
  <c r="O346" s="1"/>
  <c r="M347"/>
  <c r="P345"/>
  <c r="P346" s="1"/>
  <c r="I340" i="16"/>
  <c r="L339"/>
  <c r="AU190" i="9"/>
  <c r="AR190"/>
  <c r="AS190"/>
  <c r="N338" i="16"/>
  <c r="N339" s="1"/>
  <c r="AT340" i="26"/>
  <c r="AR341"/>
  <c r="AR308" i="25"/>
  <c r="AS309" s="1"/>
  <c r="T350"/>
  <c r="H351"/>
  <c r="J350"/>
  <c r="K351" s="1"/>
  <c r="P352"/>
  <c r="R351"/>
  <c r="N351"/>
  <c r="S351" s="1"/>
  <c r="O351"/>
  <c r="AB272" i="27"/>
  <c r="T337" i="16"/>
  <c r="U338" s="1"/>
  <c r="Q338"/>
  <c r="X272" i="27"/>
  <c r="W273" s="1"/>
  <c r="Y272"/>
  <c r="AA272" s="1"/>
  <c r="AC272" s="1"/>
  <c r="V336" i="16"/>
  <c r="V337" s="1"/>
  <c r="T217" i="20"/>
  <c r="U217" s="1"/>
  <c r="AD271" i="27"/>
  <c r="AU343"/>
  <c r="AS352"/>
  <c r="AT353" s="1"/>
  <c r="Z272"/>
  <c r="T349" i="16"/>
  <c r="U350" s="1"/>
  <c r="H352"/>
  <c r="G352"/>
  <c r="J353" s="1"/>
  <c r="O353"/>
  <c r="R354" s="1"/>
  <c r="P353"/>
  <c r="O354"/>
  <c r="R355" s="1"/>
  <c r="P354"/>
  <c r="G353"/>
  <c r="J354" s="1"/>
  <c r="H353"/>
  <c r="F364" i="17"/>
  <c r="AU333"/>
  <c r="AT333" s="1"/>
  <c r="AS334" s="1"/>
  <c r="AJ211" i="25"/>
  <c r="AK218" i="26"/>
  <c r="AG219" s="1"/>
  <c r="AI219" s="1"/>
  <c r="AK219" s="1"/>
  <c r="AH211" i="25"/>
  <c r="AL210"/>
  <c r="AG211"/>
  <c r="AI211" s="1"/>
  <c r="AJ212" s="1"/>
  <c r="AL202" i="27"/>
  <c r="AK203"/>
  <c r="U217" i="24"/>
  <c r="AJ220" i="26"/>
  <c r="P218" i="24"/>
  <c r="R218" s="1"/>
  <c r="Q219" s="1"/>
  <c r="G215"/>
  <c r="J214"/>
  <c r="L214" s="1"/>
  <c r="F215"/>
  <c r="AA218"/>
  <c r="AC218" s="1"/>
  <c r="T217"/>
  <c r="AD217"/>
  <c r="AF217" s="1"/>
  <c r="S218"/>
  <c r="AN212"/>
  <c r="AP212" s="1"/>
  <c r="AJ213"/>
  <c r="AK213"/>
  <c r="O219" i="20"/>
  <c r="T218"/>
  <c r="R218"/>
  <c r="S218" s="1"/>
  <c r="P219"/>
  <c r="L283" i="23"/>
  <c r="G284"/>
  <c r="H284" s="1"/>
  <c r="J283"/>
  <c r="K283" s="1"/>
  <c r="U180"/>
  <c r="W180" s="1"/>
  <c r="Q181"/>
  <c r="X178" i="20"/>
  <c r="AD177"/>
  <c r="O185" i="14"/>
  <c r="P185" s="1"/>
  <c r="R185" s="1"/>
  <c r="Q185"/>
  <c r="S185"/>
  <c r="Q171" i="17"/>
  <c r="S171" s="1"/>
  <c r="M209" i="20"/>
  <c r="G211"/>
  <c r="I210"/>
  <c r="AI172" i="16"/>
  <c r="AH172"/>
  <c r="AL172"/>
  <c r="Y174"/>
  <c r="AA174" s="1"/>
  <c r="X174"/>
  <c r="AC173"/>
  <c r="AE173" s="1"/>
  <c r="K171" i="17"/>
  <c r="M171" s="1"/>
  <c r="N171" s="1"/>
  <c r="AY196"/>
  <c r="AV197" s="1"/>
  <c r="BC196"/>
  <c r="AZ197" s="1"/>
  <c r="AJ176"/>
  <c r="AL176" s="1"/>
  <c r="AQ176" s="1"/>
  <c r="AI177"/>
  <c r="AH177" s="1"/>
  <c r="AG178" s="1"/>
  <c r="AB171"/>
  <c r="AD171" s="1"/>
  <c r="AF171" s="1"/>
  <c r="T172"/>
  <c r="X171"/>
  <c r="Z171" s="1"/>
  <c r="AE171" s="1"/>
  <c r="P172"/>
  <c r="H172"/>
  <c r="V348" i="30" l="1"/>
  <c r="W347"/>
  <c r="X347" s="1"/>
  <c r="N347"/>
  <c r="O347" s="1"/>
  <c r="M348"/>
  <c r="AD272" i="27"/>
  <c r="AB273"/>
  <c r="L340" i="16"/>
  <c r="M341" s="1"/>
  <c r="I341"/>
  <c r="X273" i="27"/>
  <c r="W274" s="1"/>
  <c r="AQ191" i="9"/>
  <c r="AT190"/>
  <c r="AV190" s="1"/>
  <c r="Z273" i="27"/>
  <c r="Q339" i="16"/>
  <c r="T339" s="1"/>
  <c r="U340" s="1"/>
  <c r="T338"/>
  <c r="U339" s="1"/>
  <c r="AT341" i="26"/>
  <c r="AR342"/>
  <c r="AS343" s="1"/>
  <c r="T351" i="25"/>
  <c r="AT308"/>
  <c r="L350"/>
  <c r="N352"/>
  <c r="S352" s="1"/>
  <c r="O352"/>
  <c r="R352"/>
  <c r="P353"/>
  <c r="J351"/>
  <c r="H352"/>
  <c r="AU344" i="27"/>
  <c r="Y273"/>
  <c r="AA273" s="1"/>
  <c r="H355" i="16"/>
  <c r="G355"/>
  <c r="J356" s="1"/>
  <c r="O356"/>
  <c r="R357" s="1"/>
  <c r="P356"/>
  <c r="G354"/>
  <c r="J355" s="1"/>
  <c r="H354"/>
  <c r="M352"/>
  <c r="O355"/>
  <c r="R356" s="1"/>
  <c r="P355"/>
  <c r="F365" i="17"/>
  <c r="AU334"/>
  <c r="AT334" s="1"/>
  <c r="AS335" s="1"/>
  <c r="AL218" i="26"/>
  <c r="AL219" s="1"/>
  <c r="AH219"/>
  <c r="AB274" i="27"/>
  <c r="AK211" i="25"/>
  <c r="AG212" s="1"/>
  <c r="AI212" s="1"/>
  <c r="AK212" s="1"/>
  <c r="AM202" i="27"/>
  <c r="AH203"/>
  <c r="AJ203" s="1"/>
  <c r="AI203"/>
  <c r="AJ213" i="25"/>
  <c r="H215" i="24"/>
  <c r="G216" s="1"/>
  <c r="V217"/>
  <c r="AB218"/>
  <c r="AA219" s="1"/>
  <c r="AC219" s="1"/>
  <c r="U218"/>
  <c r="I215"/>
  <c r="K215"/>
  <c r="T218"/>
  <c r="U219" s="1"/>
  <c r="AE218"/>
  <c r="P219"/>
  <c r="R219" s="1"/>
  <c r="S219"/>
  <c r="AL213"/>
  <c r="AJ214" s="1"/>
  <c r="AO213"/>
  <c r="AM213"/>
  <c r="U218" i="20"/>
  <c r="M283" i="23"/>
  <c r="T219" i="20"/>
  <c r="O220"/>
  <c r="Q219"/>
  <c r="G285" i="23"/>
  <c r="L284"/>
  <c r="I284"/>
  <c r="J284" s="1"/>
  <c r="P285"/>
  <c r="F285"/>
  <c r="V181"/>
  <c r="S181"/>
  <c r="T181" s="1"/>
  <c r="R181"/>
  <c r="Z178" i="20"/>
  <c r="AA178" s="1"/>
  <c r="Y178"/>
  <c r="AC178"/>
  <c r="T185" i="14"/>
  <c r="M186"/>
  <c r="S186" s="1"/>
  <c r="L172" i="17"/>
  <c r="L210" i="20"/>
  <c r="H211"/>
  <c r="W212" s="1"/>
  <c r="J210"/>
  <c r="K210" s="1"/>
  <c r="AF173" i="16"/>
  <c r="AG173"/>
  <c r="AK172"/>
  <c r="AM172" s="1"/>
  <c r="Z174"/>
  <c r="AD174"/>
  <c r="AX197" i="17"/>
  <c r="BC197" s="1"/>
  <c r="AW198"/>
  <c r="BB197"/>
  <c r="BD197" s="1"/>
  <c r="BA198"/>
  <c r="R171"/>
  <c r="AN177"/>
  <c r="AP176"/>
  <c r="AR176" s="1"/>
  <c r="AM176"/>
  <c r="AO177"/>
  <c r="AK177"/>
  <c r="AA171"/>
  <c r="J172"/>
  <c r="K172" s="1"/>
  <c r="V172"/>
  <c r="U172"/>
  <c r="W172" s="1"/>
  <c r="Y172"/>
  <c r="AC172"/>
  <c r="G173"/>
  <c r="I172"/>
  <c r="W348" i="30" l="1"/>
  <c r="X348" s="1"/>
  <c r="V349"/>
  <c r="W349" s="1"/>
  <c r="X349" s="1"/>
  <c r="Y347"/>
  <c r="Y348" s="1"/>
  <c r="N348"/>
  <c r="O348" s="1"/>
  <c r="M349"/>
  <c r="P347"/>
  <c r="P348" s="1"/>
  <c r="Q340" i="16"/>
  <c r="I342"/>
  <c r="L341"/>
  <c r="M342" s="1"/>
  <c r="AC273" i="27"/>
  <c r="Z274" s="1"/>
  <c r="N340" i="16"/>
  <c r="N341" s="1"/>
  <c r="AU191" i="9"/>
  <c r="AR191"/>
  <c r="AS191"/>
  <c r="T352" i="25"/>
  <c r="V338" i="16"/>
  <c r="V339" s="1"/>
  <c r="AT342" i="26"/>
  <c r="AR343"/>
  <c r="L351" i="25"/>
  <c r="AR309"/>
  <c r="AT309" s="1"/>
  <c r="H353"/>
  <c r="J352"/>
  <c r="K353" s="1"/>
  <c r="P354"/>
  <c r="R353"/>
  <c r="N353"/>
  <c r="S353" s="1"/>
  <c r="O353"/>
  <c r="L352"/>
  <c r="T340" i="16"/>
  <c r="Q341"/>
  <c r="AD273" i="27"/>
  <c r="AU345"/>
  <c r="AS353"/>
  <c r="AT354" s="1"/>
  <c r="AB178" i="20"/>
  <c r="AD178" s="1"/>
  <c r="O357" i="16"/>
  <c r="R358" s="1"/>
  <c r="P357"/>
  <c r="G356"/>
  <c r="J357" s="1"/>
  <c r="H356"/>
  <c r="G357"/>
  <c r="J358" s="1"/>
  <c r="H357"/>
  <c r="O358"/>
  <c r="R359" s="1"/>
  <c r="P358"/>
  <c r="F366" i="17"/>
  <c r="AU335"/>
  <c r="AT335" s="1"/>
  <c r="AS336" s="1"/>
  <c r="X274" i="27"/>
  <c r="W275" s="1"/>
  <c r="AH220" i="26"/>
  <c r="AG220"/>
  <c r="AI220" s="1"/>
  <c r="AJ221" s="1"/>
  <c r="AH212" i="25"/>
  <c r="AL211"/>
  <c r="AL212" s="1"/>
  <c r="AL203" i="27"/>
  <c r="AK204"/>
  <c r="J215" i="24"/>
  <c r="L215" s="1"/>
  <c r="F216"/>
  <c r="H216" s="1"/>
  <c r="F217" s="1"/>
  <c r="Z219"/>
  <c r="AB219" s="1"/>
  <c r="AD219" s="1"/>
  <c r="AD218"/>
  <c r="AE219" s="1"/>
  <c r="V218"/>
  <c r="I216"/>
  <c r="Q220"/>
  <c r="T219"/>
  <c r="AN213"/>
  <c r="AP213" s="1"/>
  <c r="AK214"/>
  <c r="H285" i="23"/>
  <c r="G286" s="1"/>
  <c r="R219" i="20"/>
  <c r="P220"/>
  <c r="Q220" s="1"/>
  <c r="P286" i="23"/>
  <c r="F286"/>
  <c r="I285"/>
  <c r="K284"/>
  <c r="M284" s="1"/>
  <c r="U181"/>
  <c r="W181" s="1"/>
  <c r="Q182"/>
  <c r="X179" i="20"/>
  <c r="Z179" s="1"/>
  <c r="AA179" s="1"/>
  <c r="N186" i="14"/>
  <c r="Q186"/>
  <c r="O186"/>
  <c r="M187" s="1"/>
  <c r="M172" i="17"/>
  <c r="R172" s="1"/>
  <c r="O172"/>
  <c r="Q172" s="1"/>
  <c r="S172" s="1"/>
  <c r="M210" i="20"/>
  <c r="G212"/>
  <c r="I211"/>
  <c r="AI173" i="16"/>
  <c r="AH173"/>
  <c r="AL173"/>
  <c r="Y175"/>
  <c r="AA175" s="1"/>
  <c r="X175"/>
  <c r="AC174"/>
  <c r="AE174" s="1"/>
  <c r="AY197" i="17"/>
  <c r="AV198" s="1"/>
  <c r="AW199" s="1"/>
  <c r="AZ198"/>
  <c r="BA199" s="1"/>
  <c r="AJ177"/>
  <c r="AL177" s="1"/>
  <c r="AQ177" s="1"/>
  <c r="AI178"/>
  <c r="AH178" s="1"/>
  <c r="AG179" s="1"/>
  <c r="AB172"/>
  <c r="AD172" s="1"/>
  <c r="AF172" s="1"/>
  <c r="X172"/>
  <c r="Z172" s="1"/>
  <c r="AE172" s="1"/>
  <c r="T173"/>
  <c r="P173"/>
  <c r="H173"/>
  <c r="J173" s="1"/>
  <c r="L173"/>
  <c r="Y349" i="30" l="1"/>
  <c r="Y350" s="1"/>
  <c r="Y351" s="1"/>
  <c r="Y352" s="1"/>
  <c r="Y353" s="1"/>
  <c r="Y354" s="1"/>
  <c r="Y355" s="1"/>
  <c r="Y356" s="1"/>
  <c r="Y357" s="1"/>
  <c r="N349"/>
  <c r="O349" s="1"/>
  <c r="M350"/>
  <c r="P349"/>
  <c r="Y274" i="27"/>
  <c r="AA274" s="1"/>
  <c r="AC274" s="1"/>
  <c r="X275" s="1"/>
  <c r="W276" s="1"/>
  <c r="I343" i="16"/>
  <c r="I344" s="1"/>
  <c r="L342"/>
  <c r="M343" s="1"/>
  <c r="L343"/>
  <c r="M344" s="1"/>
  <c r="AQ192" i="9"/>
  <c r="AT191"/>
  <c r="AV191" s="1"/>
  <c r="AT343" i="26"/>
  <c r="AR344"/>
  <c r="AR310" i="25"/>
  <c r="AT310" s="1"/>
  <c r="T353"/>
  <c r="N354"/>
  <c r="S354" s="1"/>
  <c r="O354"/>
  <c r="R354"/>
  <c r="P355"/>
  <c r="J353"/>
  <c r="L353" s="1"/>
  <c r="H354"/>
  <c r="V340" i="16"/>
  <c r="U341"/>
  <c r="Q342"/>
  <c r="T341"/>
  <c r="U342" s="1"/>
  <c r="Z275" i="27"/>
  <c r="AU346"/>
  <c r="S219" i="20"/>
  <c r="U219" s="1"/>
  <c r="G359" i="16"/>
  <c r="J360" s="1"/>
  <c r="H359"/>
  <c r="O359"/>
  <c r="R360" s="1"/>
  <c r="P359"/>
  <c r="U359" s="1"/>
  <c r="O360"/>
  <c r="R361" s="1"/>
  <c r="P360"/>
  <c r="G358"/>
  <c r="J359" s="1"/>
  <c r="H358"/>
  <c r="AU336" i="17"/>
  <c r="AT336" s="1"/>
  <c r="AS337" s="1"/>
  <c r="F367"/>
  <c r="AB275" i="27"/>
  <c r="AK220" i="26"/>
  <c r="AL220" s="1"/>
  <c r="Y275" i="27"/>
  <c r="AA275" s="1"/>
  <c r="AG221" i="26"/>
  <c r="AI221" s="1"/>
  <c r="AG213" i="25"/>
  <c r="AI213" s="1"/>
  <c r="AJ214" s="1"/>
  <c r="AH213"/>
  <c r="AM203" i="27"/>
  <c r="AH204"/>
  <c r="AJ204" s="1"/>
  <c r="AI204"/>
  <c r="G217" i="24"/>
  <c r="H217" s="1"/>
  <c r="F218" s="1"/>
  <c r="J216"/>
  <c r="K216"/>
  <c r="AJ222" i="26"/>
  <c r="AF218" i="24"/>
  <c r="AF219" s="1"/>
  <c r="Z220"/>
  <c r="AA220"/>
  <c r="V219"/>
  <c r="U220"/>
  <c r="S220"/>
  <c r="P220"/>
  <c r="R220" s="1"/>
  <c r="AM214"/>
  <c r="AO214"/>
  <c r="AL214"/>
  <c r="J285" i="23"/>
  <c r="L285"/>
  <c r="R220" i="20"/>
  <c r="S220" s="1"/>
  <c r="P221"/>
  <c r="T220"/>
  <c r="O221"/>
  <c r="H286" i="23"/>
  <c r="I286"/>
  <c r="F287"/>
  <c r="P287"/>
  <c r="K285"/>
  <c r="V182"/>
  <c r="S182"/>
  <c r="T182" s="1"/>
  <c r="R182"/>
  <c r="AC179" i="20"/>
  <c r="Y179"/>
  <c r="AB179" s="1"/>
  <c r="N187" i="14"/>
  <c r="P186"/>
  <c r="R186" s="1"/>
  <c r="T186" s="1"/>
  <c r="N172" i="17"/>
  <c r="K173" s="1"/>
  <c r="M173" s="1"/>
  <c r="R173" s="1"/>
  <c r="L211" i="20"/>
  <c r="J211"/>
  <c r="K211" s="1"/>
  <c r="H212"/>
  <c r="W213" s="1"/>
  <c r="AG174" i="16"/>
  <c r="AF174"/>
  <c r="AK173"/>
  <c r="AM173" s="1"/>
  <c r="Z175"/>
  <c r="AD175"/>
  <c r="AN178" i="17"/>
  <c r="AX198"/>
  <c r="BB198"/>
  <c r="BD198" s="1"/>
  <c r="AP177"/>
  <c r="AR177" s="1"/>
  <c r="AM177"/>
  <c r="AO178"/>
  <c r="AK178"/>
  <c r="AA172"/>
  <c r="V173"/>
  <c r="O173"/>
  <c r="Q173" s="1"/>
  <c r="U173"/>
  <c r="W173" s="1"/>
  <c r="Y173"/>
  <c r="AC173"/>
  <c r="G174"/>
  <c r="I173"/>
  <c r="AD274" i="27" l="1"/>
  <c r="M351" i="30"/>
  <c r="N350"/>
  <c r="O350" s="1"/>
  <c r="N342" i="16"/>
  <c r="N343" s="1"/>
  <c r="L344"/>
  <c r="M345" s="1"/>
  <c r="I345"/>
  <c r="AU192" i="9"/>
  <c r="AR192"/>
  <c r="AS192"/>
  <c r="AT344" i="26"/>
  <c r="AR345"/>
  <c r="AR311" i="25"/>
  <c r="AT311" s="1"/>
  <c r="T354"/>
  <c r="N355"/>
  <c r="S355" s="1"/>
  <c r="O355"/>
  <c r="H355"/>
  <c r="J354"/>
  <c r="L354" s="1"/>
  <c r="P356"/>
  <c r="R355"/>
  <c r="Q343" i="16"/>
  <c r="T342"/>
  <c r="U343" s="1"/>
  <c r="V341"/>
  <c r="AU347" i="27"/>
  <c r="AS354"/>
  <c r="AT355" s="1"/>
  <c r="U360" i="16"/>
  <c r="H361"/>
  <c r="G361"/>
  <c r="J362" s="1"/>
  <c r="H360"/>
  <c r="G360"/>
  <c r="J361" s="1"/>
  <c r="O362"/>
  <c r="R363" s="1"/>
  <c r="P362"/>
  <c r="O361"/>
  <c r="R362" s="1"/>
  <c r="P361"/>
  <c r="F368" i="17"/>
  <c r="AU337"/>
  <c r="AT337" s="1"/>
  <c r="AS338" s="1"/>
  <c r="AH221" i="26"/>
  <c r="AB276" i="27"/>
  <c r="AK221" i="26"/>
  <c r="AL221" s="1"/>
  <c r="AC275" i="27"/>
  <c r="X276" s="1"/>
  <c r="W277" s="1"/>
  <c r="I217" i="24"/>
  <c r="J217" s="1"/>
  <c r="AK213" i="25"/>
  <c r="AL213" s="1"/>
  <c r="AL204" i="27"/>
  <c r="AK205"/>
  <c r="K217" i="24"/>
  <c r="L216"/>
  <c r="AH222" i="26"/>
  <c r="AB220" i="24"/>
  <c r="AA221" s="1"/>
  <c r="AE220"/>
  <c r="AC220"/>
  <c r="G218"/>
  <c r="Q221"/>
  <c r="T220"/>
  <c r="V220" s="1"/>
  <c r="AK215"/>
  <c r="AN214"/>
  <c r="AP214" s="1"/>
  <c r="AJ215"/>
  <c r="AL215" s="1"/>
  <c r="AJ216" s="1"/>
  <c r="M285" i="23"/>
  <c r="U220" i="20"/>
  <c r="O222"/>
  <c r="T221"/>
  <c r="Q221"/>
  <c r="L286" i="23"/>
  <c r="J286"/>
  <c r="K286" s="1"/>
  <c r="G287"/>
  <c r="H287" s="1"/>
  <c r="U182"/>
  <c r="W182" s="1"/>
  <c r="Q183"/>
  <c r="AD179" i="20"/>
  <c r="X180"/>
  <c r="Z180" s="1"/>
  <c r="AA180" s="1"/>
  <c r="S187" i="14"/>
  <c r="O187"/>
  <c r="M188" s="1"/>
  <c r="N188" s="1"/>
  <c r="Q187"/>
  <c r="M211" i="20"/>
  <c r="G213"/>
  <c r="I212"/>
  <c r="H213" s="1"/>
  <c r="W214" s="1"/>
  <c r="AI174" i="16"/>
  <c r="AH174"/>
  <c r="AL174"/>
  <c r="Y176"/>
  <c r="AA176" s="1"/>
  <c r="X176"/>
  <c r="AC175"/>
  <c r="AE175" s="1"/>
  <c r="BC198" i="17"/>
  <c r="AY198"/>
  <c r="AJ178"/>
  <c r="AL178" s="1"/>
  <c r="AI179"/>
  <c r="AH179" s="1"/>
  <c r="AG180" s="1"/>
  <c r="S173"/>
  <c r="P174"/>
  <c r="T174"/>
  <c r="AB173"/>
  <c r="AD173" s="1"/>
  <c r="AF173" s="1"/>
  <c r="X173"/>
  <c r="Z173" s="1"/>
  <c r="N173"/>
  <c r="H174"/>
  <c r="L174"/>
  <c r="P350" i="30" l="1"/>
  <c r="M352"/>
  <c r="N351"/>
  <c r="O351" s="1"/>
  <c r="N344" i="16"/>
  <c r="I346"/>
  <c r="I347" s="1"/>
  <c r="L347" s="1"/>
  <c r="M348" s="1"/>
  <c r="L345"/>
  <c r="M346" s="1"/>
  <c r="I348"/>
  <c r="I349" s="1"/>
  <c r="L348"/>
  <c r="M349" s="1"/>
  <c r="V342"/>
  <c r="Q344"/>
  <c r="T343"/>
  <c r="U344" s="1"/>
  <c r="AT192" i="9"/>
  <c r="AV192" s="1"/>
  <c r="AQ193"/>
  <c r="AT345" i="26"/>
  <c r="T355" i="25"/>
  <c r="AR346" i="26"/>
  <c r="AT346" s="1"/>
  <c r="AR312" i="25"/>
  <c r="AT312" s="1"/>
  <c r="R356"/>
  <c r="P357"/>
  <c r="J355"/>
  <c r="L355" s="1"/>
  <c r="H356"/>
  <c r="N356"/>
  <c r="S356" s="1"/>
  <c r="O356"/>
  <c r="L351" i="16"/>
  <c r="AU348" i="27"/>
  <c r="P363" i="16"/>
  <c r="O363"/>
  <c r="R364" s="1"/>
  <c r="H363"/>
  <c r="G363"/>
  <c r="J364" s="1"/>
  <c r="O364"/>
  <c r="R365" s="1"/>
  <c r="P364"/>
  <c r="H362"/>
  <c r="G362"/>
  <c r="J363" s="1"/>
  <c r="AU338" i="17"/>
  <c r="AT338" s="1"/>
  <c r="AS339" s="1"/>
  <c r="F369"/>
  <c r="AG222" i="26"/>
  <c r="AI222" s="1"/>
  <c r="AK222" s="1"/>
  <c r="AG223" s="1"/>
  <c r="AI223" s="1"/>
  <c r="Z276" i="27"/>
  <c r="Y276"/>
  <c r="AA276" s="1"/>
  <c r="AC276" s="1"/>
  <c r="AH214" i="25"/>
  <c r="AD275" i="27"/>
  <c r="I218" i="24"/>
  <c r="AG214" i="25"/>
  <c r="AI214" s="1"/>
  <c r="AJ215" s="1"/>
  <c r="L217" i="24"/>
  <c r="AM204" i="27"/>
  <c r="AI205"/>
  <c r="AH205"/>
  <c r="AJ205" s="1"/>
  <c r="AD220" i="24"/>
  <c r="AE221" s="1"/>
  <c r="AC221"/>
  <c r="AJ224" i="26"/>
  <c r="Z221" i="24"/>
  <c r="AB221" s="1"/>
  <c r="H218"/>
  <c r="F219" s="1"/>
  <c r="K218"/>
  <c r="U221"/>
  <c r="S221"/>
  <c r="P221"/>
  <c r="R221" s="1"/>
  <c r="AK216"/>
  <c r="AL216" s="1"/>
  <c r="AM215"/>
  <c r="AO215"/>
  <c r="R221" i="20"/>
  <c r="P222"/>
  <c r="M286" i="23"/>
  <c r="G288"/>
  <c r="I287"/>
  <c r="P288"/>
  <c r="L287"/>
  <c r="F288"/>
  <c r="V183"/>
  <c r="S183"/>
  <c r="T183" s="1"/>
  <c r="R183"/>
  <c r="AC180" i="20"/>
  <c r="Y180"/>
  <c r="AB180" s="1"/>
  <c r="P187" i="14"/>
  <c r="R187" s="1"/>
  <c r="T187" s="1"/>
  <c r="L212" i="20"/>
  <c r="G214"/>
  <c r="J212"/>
  <c r="K212" s="1"/>
  <c r="I213"/>
  <c r="AG175" i="16"/>
  <c r="AF175"/>
  <c r="AK174"/>
  <c r="AM174" s="1"/>
  <c r="Z176"/>
  <c r="AD176"/>
  <c r="AV199" i="17"/>
  <c r="AW200" s="1"/>
  <c r="AZ199"/>
  <c r="BA200" s="1"/>
  <c r="AP178"/>
  <c r="AR178" s="1"/>
  <c r="AQ178"/>
  <c r="AN179" s="1"/>
  <c r="AM178"/>
  <c r="AO179"/>
  <c r="AK179"/>
  <c r="AA173"/>
  <c r="AE173"/>
  <c r="U174"/>
  <c r="W174" s="1"/>
  <c r="Y174"/>
  <c r="AC174"/>
  <c r="J174"/>
  <c r="O174" s="1"/>
  <c r="Q174" s="1"/>
  <c r="V174"/>
  <c r="I174"/>
  <c r="G175"/>
  <c r="M353" i="30" l="1"/>
  <c r="N352"/>
  <c r="P351"/>
  <c r="AJ223" i="26"/>
  <c r="AK223" s="1"/>
  <c r="N345" i="16"/>
  <c r="N346" s="1"/>
  <c r="AU193" i="9"/>
  <c r="I350" i="16"/>
  <c r="L349"/>
  <c r="M350" s="1"/>
  <c r="N347"/>
  <c r="N348" s="1"/>
  <c r="Q345"/>
  <c r="T344"/>
  <c r="U345" s="1"/>
  <c r="V343"/>
  <c r="AR193" i="9"/>
  <c r="AS193"/>
  <c r="AR347" i="26"/>
  <c r="AT347" s="1"/>
  <c r="AR313" i="25"/>
  <c r="AT313" s="1"/>
  <c r="T356"/>
  <c r="N357"/>
  <c r="S357" s="1"/>
  <c r="O357"/>
  <c r="J356"/>
  <c r="L356" s="1"/>
  <c r="H357"/>
  <c r="R357"/>
  <c r="P358"/>
  <c r="AU349" i="27"/>
  <c r="AS355"/>
  <c r="AT356" s="1"/>
  <c r="S221" i="20"/>
  <c r="U221" s="1"/>
  <c r="O366" i="16"/>
  <c r="R367" s="1"/>
  <c r="P366"/>
  <c r="G365"/>
  <c r="J366" s="1"/>
  <c r="H365"/>
  <c r="H364"/>
  <c r="G364"/>
  <c r="J365" s="1"/>
  <c r="O365"/>
  <c r="R366" s="1"/>
  <c r="P365"/>
  <c r="F370" i="17"/>
  <c r="AU339"/>
  <c r="AT339" s="1"/>
  <c r="AS340" s="1"/>
  <c r="Y277" i="27"/>
  <c r="AA277" s="1"/>
  <c r="AD276"/>
  <c r="Z277"/>
  <c r="X277"/>
  <c r="W278" s="1"/>
  <c r="AB277"/>
  <c r="AC277" s="1"/>
  <c r="AK214" i="25"/>
  <c r="AL205" i="27"/>
  <c r="AK206"/>
  <c r="AD221" i="24"/>
  <c r="AA222"/>
  <c r="AF220"/>
  <c r="AH223" i="26"/>
  <c r="AL222"/>
  <c r="G219" i="24"/>
  <c r="I219" s="1"/>
  <c r="J218"/>
  <c r="L218" s="1"/>
  <c r="Z222"/>
  <c r="Q222"/>
  <c r="T221"/>
  <c r="V221" s="1"/>
  <c r="AJ217"/>
  <c r="AK217"/>
  <c r="AN215"/>
  <c r="AM216"/>
  <c r="AN216" s="1"/>
  <c r="H288" i="23"/>
  <c r="G289" s="1"/>
  <c r="Q222" i="20"/>
  <c r="O223"/>
  <c r="J287" i="23"/>
  <c r="K287" s="1"/>
  <c r="M287" s="1"/>
  <c r="P289"/>
  <c r="F289"/>
  <c r="I288"/>
  <c r="U183"/>
  <c r="W183" s="1"/>
  <c r="Q184"/>
  <c r="X181" i="20"/>
  <c r="Z181" s="1"/>
  <c r="AA181" s="1"/>
  <c r="AD180"/>
  <c r="S188" i="14"/>
  <c r="Q188"/>
  <c r="O188"/>
  <c r="P188" s="1"/>
  <c r="R188" s="1"/>
  <c r="J213" i="20"/>
  <c r="K213" s="1"/>
  <c r="H214"/>
  <c r="W215" s="1"/>
  <c r="AI175" i="16"/>
  <c r="AL175"/>
  <c r="AH175"/>
  <c r="Y177"/>
  <c r="AA177" s="1"/>
  <c r="X177"/>
  <c r="AC176"/>
  <c r="AE176" s="1"/>
  <c r="K174" i="17"/>
  <c r="M174" s="1"/>
  <c r="R174" s="1"/>
  <c r="BB199"/>
  <c r="BD199" s="1"/>
  <c r="AX199"/>
  <c r="AJ179"/>
  <c r="AL179" s="1"/>
  <c r="AM179" s="1"/>
  <c r="AI180"/>
  <c r="AH180" s="1"/>
  <c r="AG181" s="1"/>
  <c r="S174"/>
  <c r="P175"/>
  <c r="T175"/>
  <c r="AB174"/>
  <c r="AD174" s="1"/>
  <c r="X174"/>
  <c r="Z174" s="1"/>
  <c r="AA174" s="1"/>
  <c r="H175"/>
  <c r="P352" i="30" l="1"/>
  <c r="M354"/>
  <c r="N353"/>
  <c r="O353" s="1"/>
  <c r="V344" i="16"/>
  <c r="I351"/>
  <c r="I352" s="1"/>
  <c r="L350"/>
  <c r="M351" s="1"/>
  <c r="N349"/>
  <c r="Q346"/>
  <c r="T345"/>
  <c r="AT193" i="9"/>
  <c r="AV193" s="1"/>
  <c r="AQ194"/>
  <c r="AR348" i="26"/>
  <c r="AT348" s="1"/>
  <c r="AR314" i="25"/>
  <c r="AS315" s="1"/>
  <c r="T357"/>
  <c r="R358"/>
  <c r="P359"/>
  <c r="J357"/>
  <c r="K358" s="1"/>
  <c r="H358"/>
  <c r="O358"/>
  <c r="N358"/>
  <c r="S358" s="1"/>
  <c r="T351" i="16"/>
  <c r="U352" s="1"/>
  <c r="L353"/>
  <c r="M354" s="1"/>
  <c r="T222" i="20"/>
  <c r="AU350" i="27"/>
  <c r="AS356"/>
  <c r="G366" i="16"/>
  <c r="J367" s="1"/>
  <c r="H366"/>
  <c r="G367"/>
  <c r="J368" s="1"/>
  <c r="H367"/>
  <c r="O367"/>
  <c r="R368" s="1"/>
  <c r="P367"/>
  <c r="O368"/>
  <c r="R369" s="1"/>
  <c r="P368"/>
  <c r="AU340" i="17"/>
  <c r="AT340" s="1"/>
  <c r="AS341" s="1"/>
  <c r="F371"/>
  <c r="AB278" i="27"/>
  <c r="AD277"/>
  <c r="Z278"/>
  <c r="X278"/>
  <c r="W279" s="1"/>
  <c r="Y278"/>
  <c r="AA278" s="1"/>
  <c r="AC278" s="1"/>
  <c r="AH215" i="25"/>
  <c r="AL214"/>
  <c r="AG215"/>
  <c r="AI215" s="1"/>
  <c r="AF221" i="24"/>
  <c r="AM205" i="27"/>
  <c r="AI206"/>
  <c r="AH206"/>
  <c r="AJ206" s="1"/>
  <c r="AK207" s="1"/>
  <c r="AE222" i="24"/>
  <c r="AB222"/>
  <c r="AA223" s="1"/>
  <c r="AC222"/>
  <c r="AL223" i="26"/>
  <c r="AH224"/>
  <c r="AG224"/>
  <c r="AI224" s="1"/>
  <c r="H219" i="24"/>
  <c r="J219" s="1"/>
  <c r="K219"/>
  <c r="AO217"/>
  <c r="U222"/>
  <c r="S222"/>
  <c r="P222"/>
  <c r="R222" s="1"/>
  <c r="AL217"/>
  <c r="AK218" s="1"/>
  <c r="AM217"/>
  <c r="AP215"/>
  <c r="AO216"/>
  <c r="J288" i="23"/>
  <c r="K288" s="1"/>
  <c r="L289" s="1"/>
  <c r="R222" i="20"/>
  <c r="P223"/>
  <c r="L288" i="23"/>
  <c r="H289"/>
  <c r="I289"/>
  <c r="F290"/>
  <c r="P290"/>
  <c r="V184"/>
  <c r="R184"/>
  <c r="S184"/>
  <c r="T184" s="1"/>
  <c r="AC181" i="20"/>
  <c r="Y181"/>
  <c r="AB181" s="1"/>
  <c r="T188" i="14"/>
  <c r="M189"/>
  <c r="O189" s="1"/>
  <c r="P189" s="1"/>
  <c r="R189" s="1"/>
  <c r="L175" i="17"/>
  <c r="M212" i="20"/>
  <c r="L213"/>
  <c r="G215"/>
  <c r="I214"/>
  <c r="AG176" i="16"/>
  <c r="AF176"/>
  <c r="AK175"/>
  <c r="AM175" s="1"/>
  <c r="Z177"/>
  <c r="AD177"/>
  <c r="N174" i="17"/>
  <c r="AY199"/>
  <c r="BC199"/>
  <c r="AJ180"/>
  <c r="AP179"/>
  <c r="AR179" s="1"/>
  <c r="AQ179"/>
  <c r="AN180" s="1"/>
  <c r="AO180"/>
  <c r="AK180"/>
  <c r="AE174"/>
  <c r="V175"/>
  <c r="U175"/>
  <c r="W175" s="1"/>
  <c r="Y175"/>
  <c r="AC175"/>
  <c r="AF174"/>
  <c r="J175"/>
  <c r="I175"/>
  <c r="G176"/>
  <c r="M355" i="30" l="1"/>
  <c r="N354"/>
  <c r="O354" s="1"/>
  <c r="P353"/>
  <c r="N350" i="16"/>
  <c r="N351" s="1"/>
  <c r="I353"/>
  <c r="I354" s="1"/>
  <c r="L352"/>
  <c r="M353" s="1"/>
  <c r="Q347"/>
  <c r="T347" s="1"/>
  <c r="U348" s="1"/>
  <c r="T346"/>
  <c r="U347" s="1"/>
  <c r="Q348"/>
  <c r="AU194" i="9"/>
  <c r="U346" i="16"/>
  <c r="V345"/>
  <c r="AR194" i="9"/>
  <c r="AS194"/>
  <c r="AR349" i="26"/>
  <c r="AT349" s="1"/>
  <c r="AT314" i="25"/>
  <c r="T358"/>
  <c r="N359"/>
  <c r="S359" s="1"/>
  <c r="O359"/>
  <c r="H359"/>
  <c r="J358"/>
  <c r="P360"/>
  <c r="R359"/>
  <c r="L357"/>
  <c r="T353" i="16"/>
  <c r="U354" s="1"/>
  <c r="L354"/>
  <c r="M355" s="1"/>
  <c r="I355"/>
  <c r="AU351" i="27"/>
  <c r="AS357"/>
  <c r="S222" i="20"/>
  <c r="U222" s="1"/>
  <c r="O369" i="16"/>
  <c r="R370" s="1"/>
  <c r="P369"/>
  <c r="G368"/>
  <c r="J369" s="1"/>
  <c r="H368"/>
  <c r="O370"/>
  <c r="R371" s="1"/>
  <c r="P370"/>
  <c r="H369"/>
  <c r="L368"/>
  <c r="G369"/>
  <c r="J370" s="1"/>
  <c r="AU341" i="17"/>
  <c r="AT341" s="1"/>
  <c r="AS342" s="1"/>
  <c r="F372"/>
  <c r="AD278" i="27"/>
  <c r="Y279"/>
  <c r="AA279" s="1"/>
  <c r="Z279"/>
  <c r="AB279"/>
  <c r="AC279" s="1"/>
  <c r="X279"/>
  <c r="W280" s="1"/>
  <c r="AK215" i="25"/>
  <c r="AG216" s="1"/>
  <c r="AI216" s="1"/>
  <c r="AJ217" s="1"/>
  <c r="AJ216"/>
  <c r="AL206" i="27"/>
  <c r="AD222" i="24"/>
  <c r="AF222" s="1"/>
  <c r="Z223"/>
  <c r="AB223" s="1"/>
  <c r="AJ225" i="26"/>
  <c r="AK224"/>
  <c r="G220" i="24"/>
  <c r="K220" s="1"/>
  <c r="F220"/>
  <c r="L219"/>
  <c r="AC223"/>
  <c r="Q223"/>
  <c r="T222"/>
  <c r="V222" s="1"/>
  <c r="P223"/>
  <c r="R223" s="1"/>
  <c r="AJ218"/>
  <c r="AL218" s="1"/>
  <c r="AN217"/>
  <c r="AO218" s="1"/>
  <c r="AP216"/>
  <c r="AM218"/>
  <c r="O224" i="20"/>
  <c r="T223"/>
  <c r="Q223"/>
  <c r="M288" i="23"/>
  <c r="J289"/>
  <c r="K289" s="1"/>
  <c r="G290"/>
  <c r="H290" s="1"/>
  <c r="U184"/>
  <c r="W184" s="1"/>
  <c r="Q185"/>
  <c r="X182" i="20"/>
  <c r="AD181"/>
  <c r="N189" i="14"/>
  <c r="M190"/>
  <c r="S190" s="1"/>
  <c r="S189"/>
  <c r="T189" s="1"/>
  <c r="Q189"/>
  <c r="M213" i="20"/>
  <c r="L214"/>
  <c r="H215"/>
  <c r="W216" s="1"/>
  <c r="J214"/>
  <c r="K214" s="1"/>
  <c r="AI176" i="16"/>
  <c r="AL176"/>
  <c r="AH176"/>
  <c r="Y178"/>
  <c r="AA178" s="1"/>
  <c r="X178"/>
  <c r="AC177"/>
  <c r="AE177" s="1"/>
  <c r="K175" i="17"/>
  <c r="M175" s="1"/>
  <c r="R175" s="1"/>
  <c r="O175"/>
  <c r="Q175" s="1"/>
  <c r="AZ200"/>
  <c r="AV200"/>
  <c r="AL180"/>
  <c r="AM180" s="1"/>
  <c r="AI181"/>
  <c r="AH181" s="1"/>
  <c r="AG182" s="1"/>
  <c r="T176"/>
  <c r="AB175"/>
  <c r="AD175" s="1"/>
  <c r="X175"/>
  <c r="Z175" s="1"/>
  <c r="AE175" s="1"/>
  <c r="H176"/>
  <c r="P354" i="30" l="1"/>
  <c r="M356"/>
  <c r="N355"/>
  <c r="O355" s="1"/>
  <c r="V346" i="16"/>
  <c r="V347" s="1"/>
  <c r="N352"/>
  <c r="N353" s="1"/>
  <c r="N354" s="1"/>
  <c r="N355" s="1"/>
  <c r="Q349"/>
  <c r="Q350" s="1"/>
  <c r="T348"/>
  <c r="U349" s="1"/>
  <c r="AQ195" i="9"/>
  <c r="AT194"/>
  <c r="AV194" s="1"/>
  <c r="AB280" i="27"/>
  <c r="T359" i="25"/>
  <c r="AR350" i="26"/>
  <c r="AT350" s="1"/>
  <c r="AR315" i="25"/>
  <c r="AT315" s="1"/>
  <c r="L358"/>
  <c r="N360"/>
  <c r="S360" s="1"/>
  <c r="O360"/>
  <c r="R360"/>
  <c r="T360" s="1"/>
  <c r="P361"/>
  <c r="J359"/>
  <c r="H360"/>
  <c r="AL215"/>
  <c r="L355" i="16"/>
  <c r="M356" s="1"/>
  <c r="I356"/>
  <c r="AU352" i="27"/>
  <c r="AS358"/>
  <c r="H371" i="16"/>
  <c r="G371"/>
  <c r="J372" s="1"/>
  <c r="M369"/>
  <c r="O372"/>
  <c r="R373" s="1"/>
  <c r="P372"/>
  <c r="H370"/>
  <c r="G370"/>
  <c r="J371" s="1"/>
  <c r="O371"/>
  <c r="R372" s="1"/>
  <c r="P371"/>
  <c r="F373" i="17"/>
  <c r="AU342"/>
  <c r="AT342" s="1"/>
  <c r="AS343" s="1"/>
  <c r="AD279" i="27"/>
  <c r="Y280"/>
  <c r="AA280" s="1"/>
  <c r="Z280"/>
  <c r="X280"/>
  <c r="W281" s="1"/>
  <c r="AB281" s="1"/>
  <c r="AH216" i="25"/>
  <c r="AK216"/>
  <c r="AH207" i="27"/>
  <c r="AJ207" s="1"/>
  <c r="AM206"/>
  <c r="AI207"/>
  <c r="AE223" i="24"/>
  <c r="AH225" i="26"/>
  <c r="AL224"/>
  <c r="AG225"/>
  <c r="AI225" s="1"/>
  <c r="I220" i="24"/>
  <c r="H220"/>
  <c r="F221" s="1"/>
  <c r="AD223"/>
  <c r="Q224"/>
  <c r="U223"/>
  <c r="S223"/>
  <c r="T223" s="1"/>
  <c r="AP217"/>
  <c r="AN218"/>
  <c r="AK219"/>
  <c r="AJ219"/>
  <c r="R223" i="20"/>
  <c r="P224"/>
  <c r="M289" i="23"/>
  <c r="G291"/>
  <c r="I290"/>
  <c r="J290" s="1"/>
  <c r="P291"/>
  <c r="L290"/>
  <c r="F291"/>
  <c r="V185"/>
  <c r="S185"/>
  <c r="T185" s="1"/>
  <c r="R185"/>
  <c r="Z182" i="20"/>
  <c r="AA182" s="1"/>
  <c r="AC182"/>
  <c r="Y182"/>
  <c r="AB182" s="1"/>
  <c r="N190" i="14"/>
  <c r="O190"/>
  <c r="P190" s="1"/>
  <c r="R190" s="1"/>
  <c r="T190" s="1"/>
  <c r="Q190"/>
  <c r="M214" i="20"/>
  <c r="G216"/>
  <c r="I215"/>
  <c r="J215" s="1"/>
  <c r="K215" s="1"/>
  <c r="AF177" i="16"/>
  <c r="AK176"/>
  <c r="AM176" s="1"/>
  <c r="AG177"/>
  <c r="Z178"/>
  <c r="AD178"/>
  <c r="L176" i="17"/>
  <c r="N175"/>
  <c r="BB200"/>
  <c r="BD200" s="1"/>
  <c r="BA201"/>
  <c r="P176"/>
  <c r="AX200"/>
  <c r="BC200" s="1"/>
  <c r="AZ201" s="1"/>
  <c r="BA202" s="1"/>
  <c r="AW201"/>
  <c r="AJ181"/>
  <c r="AP180"/>
  <c r="AR180" s="1"/>
  <c r="AQ180"/>
  <c r="AN181" s="1"/>
  <c r="AO181"/>
  <c r="AK181"/>
  <c r="AA175"/>
  <c r="AF175"/>
  <c r="J176"/>
  <c r="V176"/>
  <c r="S175"/>
  <c r="Y176"/>
  <c r="U176"/>
  <c r="W176" s="1"/>
  <c r="AC176"/>
  <c r="I176"/>
  <c r="G177"/>
  <c r="M357" i="30" l="1"/>
  <c r="N356"/>
  <c r="O356" s="1"/>
  <c r="P355"/>
  <c r="T350" i="16"/>
  <c r="U351" s="1"/>
  <c r="Q351"/>
  <c r="Q352" s="1"/>
  <c r="V348"/>
  <c r="V349" s="1"/>
  <c r="V350" s="1"/>
  <c r="V351" s="1"/>
  <c r="AU195" i="9"/>
  <c r="AS195"/>
  <c r="AR195"/>
  <c r="AC280" i="27"/>
  <c r="AD280" s="1"/>
  <c r="AR351" i="26"/>
  <c r="AT351" s="1"/>
  <c r="L359" i="25"/>
  <c r="AR316"/>
  <c r="AS317" s="1"/>
  <c r="H361"/>
  <c r="J360"/>
  <c r="P362"/>
  <c r="R361"/>
  <c r="N361"/>
  <c r="S361" s="1"/>
  <c r="O361"/>
  <c r="L356" i="16"/>
  <c r="M357" s="1"/>
  <c r="I357"/>
  <c r="N356"/>
  <c r="AU353" i="27"/>
  <c r="AS359"/>
  <c r="AT360" s="1"/>
  <c r="S223" i="20"/>
  <c r="U223" s="1"/>
  <c r="O374" i="16"/>
  <c r="R375" s="1"/>
  <c r="P374"/>
  <c r="O373"/>
  <c r="R374" s="1"/>
  <c r="P373"/>
  <c r="H372"/>
  <c r="G372"/>
  <c r="J373" s="1"/>
  <c r="G373"/>
  <c r="J374" s="1"/>
  <c r="H373"/>
  <c r="AU343" i="17"/>
  <c r="AT343" s="1"/>
  <c r="AS344" s="1"/>
  <c r="F374"/>
  <c r="Z281" i="27"/>
  <c r="X281"/>
  <c r="W282" s="1"/>
  <c r="AL216" i="25"/>
  <c r="AG217"/>
  <c r="AI217" s="1"/>
  <c r="AH217"/>
  <c r="AL207" i="27"/>
  <c r="AM207" s="1"/>
  <c r="AK208"/>
  <c r="AH208"/>
  <c r="AJ208" s="1"/>
  <c r="AK209" s="1"/>
  <c r="AF223" i="24"/>
  <c r="AJ226" i="26"/>
  <c r="AK225"/>
  <c r="G221" i="24"/>
  <c r="I221" s="1"/>
  <c r="J220"/>
  <c r="L220" s="1"/>
  <c r="V223"/>
  <c r="Z224"/>
  <c r="AA224"/>
  <c r="U224"/>
  <c r="S224"/>
  <c r="AP218"/>
  <c r="AL219"/>
  <c r="AK220" s="1"/>
  <c r="AM219"/>
  <c r="AO219"/>
  <c r="H291" i="23"/>
  <c r="G292" s="1"/>
  <c r="T224" i="20"/>
  <c r="O225"/>
  <c r="Q224"/>
  <c r="AD182"/>
  <c r="I291" i="23"/>
  <c r="P292"/>
  <c r="F292"/>
  <c r="K290"/>
  <c r="M290" s="1"/>
  <c r="U185"/>
  <c r="W185" s="1"/>
  <c r="Q186"/>
  <c r="X183" i="20"/>
  <c r="Z183" s="1"/>
  <c r="AA183" s="1"/>
  <c r="M191" i="14"/>
  <c r="S191" s="1"/>
  <c r="K176" i="17"/>
  <c r="M176" s="1"/>
  <c r="N176" s="1"/>
  <c r="L215" i="20"/>
  <c r="M215" s="1"/>
  <c r="H216"/>
  <c r="W217" s="1"/>
  <c r="AI177" i="16"/>
  <c r="AH177"/>
  <c r="AL177"/>
  <c r="Y179"/>
  <c r="AA179" s="1"/>
  <c r="X179"/>
  <c r="AC178"/>
  <c r="AE178" s="1"/>
  <c r="AY200" i="17"/>
  <c r="AV201" s="1"/>
  <c r="AX201" s="1"/>
  <c r="AY201" s="1"/>
  <c r="BB201"/>
  <c r="BD201" s="1"/>
  <c r="O176"/>
  <c r="Q176" s="1"/>
  <c r="S176" s="1"/>
  <c r="AI182"/>
  <c r="AH182" s="1"/>
  <c r="AG183" s="1"/>
  <c r="AL181"/>
  <c r="AM181" s="1"/>
  <c r="AB176"/>
  <c r="AD176" s="1"/>
  <c r="AF176" s="1"/>
  <c r="X176"/>
  <c r="Z176" s="1"/>
  <c r="AA176" s="1"/>
  <c r="T177"/>
  <c r="H177"/>
  <c r="P356" i="30" l="1"/>
  <c r="U356" s="1"/>
  <c r="N357"/>
  <c r="M358"/>
  <c r="Q353" i="16"/>
  <c r="Q354" s="1"/>
  <c r="Q355" s="1"/>
  <c r="T352"/>
  <c r="U353" s="1"/>
  <c r="T354"/>
  <c r="U355" s="1"/>
  <c r="T358"/>
  <c r="L360" i="25"/>
  <c r="L361" s="1"/>
  <c r="AQ196" i="9"/>
  <c r="AT195"/>
  <c r="AV195" s="1"/>
  <c r="Y281" i="27"/>
  <c r="AA281" s="1"/>
  <c r="AC281" s="1"/>
  <c r="AD281" s="1"/>
  <c r="AR352" i="26"/>
  <c r="AT352" s="1"/>
  <c r="AT316" i="25"/>
  <c r="T361"/>
  <c r="N362"/>
  <c r="S362" s="1"/>
  <c r="O362"/>
  <c r="R362"/>
  <c r="P363"/>
  <c r="J361"/>
  <c r="K362" s="1"/>
  <c r="H362"/>
  <c r="I358" i="16"/>
  <c r="I359" s="1"/>
  <c r="L357"/>
  <c r="M358" s="1"/>
  <c r="T360"/>
  <c r="AU354" i="27"/>
  <c r="AS360"/>
  <c r="AT361" s="1"/>
  <c r="G375" i="16"/>
  <c r="J376" s="1"/>
  <c r="H375"/>
  <c r="O375"/>
  <c r="R376" s="1"/>
  <c r="P375"/>
  <c r="O376"/>
  <c r="R377" s="1"/>
  <c r="P376"/>
  <c r="G374"/>
  <c r="J375" s="1"/>
  <c r="H374"/>
  <c r="F375" i="17"/>
  <c r="AU344"/>
  <c r="AT344" s="1"/>
  <c r="AS345" s="1"/>
  <c r="AB282" i="27"/>
  <c r="AK217" i="25"/>
  <c r="AH218" s="1"/>
  <c r="AJ218"/>
  <c r="AG218"/>
  <c r="AI218" s="1"/>
  <c r="AI208" i="27"/>
  <c r="AL208"/>
  <c r="K221" i="24"/>
  <c r="AG226" i="26"/>
  <c r="AI226" s="1"/>
  <c r="AJ227" s="1"/>
  <c r="AL225"/>
  <c r="AH226"/>
  <c r="H221" i="24"/>
  <c r="G222" s="1"/>
  <c r="AB224"/>
  <c r="AA225" s="1"/>
  <c r="AE224"/>
  <c r="AC224"/>
  <c r="P224"/>
  <c r="R224" s="1"/>
  <c r="AJ220"/>
  <c r="AL220" s="1"/>
  <c r="AN219"/>
  <c r="AP219" s="1"/>
  <c r="AM220"/>
  <c r="L291" i="23"/>
  <c r="H292"/>
  <c r="G293" s="1"/>
  <c r="P225" i="20"/>
  <c r="Q225" s="1"/>
  <c r="R224"/>
  <c r="I292" i="23"/>
  <c r="P293"/>
  <c r="F293"/>
  <c r="J291"/>
  <c r="K291" s="1"/>
  <c r="V186"/>
  <c r="S186"/>
  <c r="T186" s="1"/>
  <c r="R186"/>
  <c r="AC183" i="20"/>
  <c r="Y183"/>
  <c r="AB183" s="1"/>
  <c r="N191" i="14"/>
  <c r="Q191"/>
  <c r="O191"/>
  <c r="M192" s="1"/>
  <c r="L177" i="17"/>
  <c r="P177"/>
  <c r="R176"/>
  <c r="G217" i="20"/>
  <c r="L216"/>
  <c r="I216"/>
  <c r="H217" s="1"/>
  <c r="W218" s="1"/>
  <c r="AG178" i="16"/>
  <c r="AF178"/>
  <c r="AK177"/>
  <c r="AM177" s="1"/>
  <c r="Z179"/>
  <c r="AD179"/>
  <c r="AW202" i="17"/>
  <c r="BC201"/>
  <c r="AZ202" s="1"/>
  <c r="BA203" s="1"/>
  <c r="AQ181"/>
  <c r="AN182" s="1"/>
  <c r="AV202"/>
  <c r="AW203" s="1"/>
  <c r="AJ182"/>
  <c r="AP181"/>
  <c r="AR181" s="1"/>
  <c r="AO182"/>
  <c r="AK182"/>
  <c r="AE176"/>
  <c r="V177"/>
  <c r="U177"/>
  <c r="W177" s="1"/>
  <c r="Y177"/>
  <c r="AC177"/>
  <c r="J177"/>
  <c r="I177"/>
  <c r="G178"/>
  <c r="V359" i="30" l="1"/>
  <c r="W359" s="1"/>
  <c r="X359" s="1"/>
  <c r="X358"/>
  <c r="Y358" s="1"/>
  <c r="M359"/>
  <c r="N358"/>
  <c r="O358" s="1"/>
  <c r="P357"/>
  <c r="Z282" i="27"/>
  <c r="V352" i="16"/>
  <c r="L358"/>
  <c r="M359" s="1"/>
  <c r="V353"/>
  <c r="V354" s="1"/>
  <c r="Y282" i="27"/>
  <c r="AA282" s="1"/>
  <c r="T355" i="16"/>
  <c r="U356" s="1"/>
  <c r="Q356"/>
  <c r="V355"/>
  <c r="AC282" i="27"/>
  <c r="AD282" s="1"/>
  <c r="T361" i="16"/>
  <c r="U362" s="1"/>
  <c r="AU196" i="9"/>
  <c r="AR196"/>
  <c r="AS196"/>
  <c r="X282" i="27"/>
  <c r="W283" s="1"/>
  <c r="AB283" s="1"/>
  <c r="N357" i="16"/>
  <c r="N358" s="1"/>
  <c r="AR353" i="26"/>
  <c r="AT353" s="1"/>
  <c r="AR317" i="25"/>
  <c r="AS318" s="1"/>
  <c r="T362"/>
  <c r="H363"/>
  <c r="J362"/>
  <c r="L362" s="1"/>
  <c r="P364"/>
  <c r="R363"/>
  <c r="N363"/>
  <c r="S363" s="1"/>
  <c r="O363"/>
  <c r="U361" i="16"/>
  <c r="T362"/>
  <c r="U363" s="1"/>
  <c r="L359"/>
  <c r="M360" s="1"/>
  <c r="I360"/>
  <c r="AU355" i="27"/>
  <c r="AS361"/>
  <c r="AK226" i="26"/>
  <c r="AL226" s="1"/>
  <c r="S224" i="20"/>
  <c r="U224" s="1"/>
  <c r="H376" i="16"/>
  <c r="G376"/>
  <c r="J377" s="1"/>
  <c r="U376"/>
  <c r="G377"/>
  <c r="J378" s="1"/>
  <c r="H377"/>
  <c r="O378"/>
  <c r="R379" s="1"/>
  <c r="P378"/>
  <c r="O377"/>
  <c r="R378" s="1"/>
  <c r="P377"/>
  <c r="AU345" i="17"/>
  <c r="AT345" s="1"/>
  <c r="AS346" s="1"/>
  <c r="F376"/>
  <c r="AL217" i="25"/>
  <c r="AJ219"/>
  <c r="AK218"/>
  <c r="Z283" i="27"/>
  <c r="Y283"/>
  <c r="AA283" s="1"/>
  <c r="X283"/>
  <c r="W284" s="1"/>
  <c r="AH209"/>
  <c r="AJ209" s="1"/>
  <c r="AK210" s="1"/>
  <c r="AI209"/>
  <c r="AM208"/>
  <c r="F222" i="24"/>
  <c r="H222" s="1"/>
  <c r="G223" s="1"/>
  <c r="I222"/>
  <c r="J221"/>
  <c r="L221" s="1"/>
  <c r="AG227" i="26"/>
  <c r="AI227" s="1"/>
  <c r="AJ228" s="1"/>
  <c r="Z225" i="24"/>
  <c r="AB225" s="1"/>
  <c r="Z226" s="1"/>
  <c r="AD224"/>
  <c r="AF224" s="1"/>
  <c r="AC225"/>
  <c r="Q225"/>
  <c r="T224"/>
  <c r="V224" s="1"/>
  <c r="P225"/>
  <c r="R225" s="1"/>
  <c r="AO220"/>
  <c r="AN220"/>
  <c r="AJ221"/>
  <c r="AK221"/>
  <c r="M291" i="23"/>
  <c r="H293"/>
  <c r="G294" s="1"/>
  <c r="L292"/>
  <c r="P226" i="20"/>
  <c r="O227" s="1"/>
  <c r="R225"/>
  <c r="S225" s="1"/>
  <c r="O226"/>
  <c r="T225"/>
  <c r="I293" i="23"/>
  <c r="F294"/>
  <c r="P294"/>
  <c r="J292"/>
  <c r="K292" s="1"/>
  <c r="L293" s="1"/>
  <c r="U186"/>
  <c r="W186" s="1"/>
  <c r="Q187"/>
  <c r="AD183" i="20"/>
  <c r="X184"/>
  <c r="Z184" s="1"/>
  <c r="AA184" s="1"/>
  <c r="N192" i="14"/>
  <c r="P191"/>
  <c r="R191" s="1"/>
  <c r="T191" s="1"/>
  <c r="J216" i="20"/>
  <c r="K216" s="1"/>
  <c r="G218"/>
  <c r="I217"/>
  <c r="AI178" i="16"/>
  <c r="AH178"/>
  <c r="AL178"/>
  <c r="Y180"/>
  <c r="AA180" s="1"/>
  <c r="AC179"/>
  <c r="AE179" s="1"/>
  <c r="X180"/>
  <c r="BB202" i="17"/>
  <c r="BD202" s="1"/>
  <c r="AX202"/>
  <c r="AL182"/>
  <c r="AI183"/>
  <c r="AH183" s="1"/>
  <c r="AG184" s="1"/>
  <c r="K177"/>
  <c r="M177" s="1"/>
  <c r="R177" s="1"/>
  <c r="O177"/>
  <c r="Q177" s="1"/>
  <c r="S177" s="1"/>
  <c r="X177"/>
  <c r="Z177" s="1"/>
  <c r="AA177" s="1"/>
  <c r="AB177"/>
  <c r="AD177" s="1"/>
  <c r="AF177" s="1"/>
  <c r="T178"/>
  <c r="H178"/>
  <c r="Y359" i="30" l="1"/>
  <c r="Y360" s="1"/>
  <c r="Y361" s="1"/>
  <c r="Y362" s="1"/>
  <c r="Y363" s="1"/>
  <c r="Y364" s="1"/>
  <c r="Y365" s="1"/>
  <c r="Y366" s="1"/>
  <c r="P358"/>
  <c r="M360"/>
  <c r="N359"/>
  <c r="O359" s="1"/>
  <c r="Q357" i="16"/>
  <c r="T356"/>
  <c r="U357" s="1"/>
  <c r="Q358"/>
  <c r="Q359" s="1"/>
  <c r="T357"/>
  <c r="U358" s="1"/>
  <c r="AQ197" i="9"/>
  <c r="AT196"/>
  <c r="AV196" s="1"/>
  <c r="AC283" i="27"/>
  <c r="AD283" s="1"/>
  <c r="AR354" i="26"/>
  <c r="AT354" s="1"/>
  <c r="T363" i="25"/>
  <c r="AT317"/>
  <c r="N364"/>
  <c r="S364" s="1"/>
  <c r="O364"/>
  <c r="R364"/>
  <c r="T364" s="1"/>
  <c r="P365"/>
  <c r="J363"/>
  <c r="K364" s="1"/>
  <c r="H364"/>
  <c r="L363"/>
  <c r="T363" i="16"/>
  <c r="U364" s="1"/>
  <c r="I361"/>
  <c r="L360"/>
  <c r="M361" s="1"/>
  <c r="AH227" i="26"/>
  <c r="N359" i="16"/>
  <c r="AU356" i="27"/>
  <c r="AS362"/>
  <c r="O380" i="16"/>
  <c r="R381" s="1"/>
  <c r="P380"/>
  <c r="H378"/>
  <c r="G378"/>
  <c r="J379" s="1"/>
  <c r="O379"/>
  <c r="R380" s="1"/>
  <c r="P379"/>
  <c r="G379"/>
  <c r="J380" s="1"/>
  <c r="H379"/>
  <c r="F377" i="17"/>
  <c r="AU346"/>
  <c r="AT346" s="1"/>
  <c r="AS347" s="1"/>
  <c r="AK227" i="26"/>
  <c r="AH228" s="1"/>
  <c r="AB284" i="27"/>
  <c r="AH219" i="25"/>
  <c r="AG219"/>
  <c r="AI219" s="1"/>
  <c r="AL218"/>
  <c r="X284" i="27"/>
  <c r="W285" s="1"/>
  <c r="F223" i="24"/>
  <c r="H223" s="1"/>
  <c r="J222"/>
  <c r="AL209" i="27"/>
  <c r="K222" i="24"/>
  <c r="AL227" i="26"/>
  <c r="AE225" i="24"/>
  <c r="AA226"/>
  <c r="AB226" s="1"/>
  <c r="AA227" s="1"/>
  <c r="AD225"/>
  <c r="U225"/>
  <c r="S225"/>
  <c r="T225" s="1"/>
  <c r="Q226"/>
  <c r="P226"/>
  <c r="I223"/>
  <c r="K223"/>
  <c r="AP220"/>
  <c r="AL221"/>
  <c r="AJ222" s="1"/>
  <c r="AO221"/>
  <c r="AM221"/>
  <c r="M292" i="23"/>
  <c r="T226" i="20"/>
  <c r="U225"/>
  <c r="Q226"/>
  <c r="J293" i="23"/>
  <c r="K293" s="1"/>
  <c r="H294"/>
  <c r="I294"/>
  <c r="F295"/>
  <c r="P295"/>
  <c r="V187"/>
  <c r="R187"/>
  <c r="S187"/>
  <c r="T187" s="1"/>
  <c r="AC184" i="20"/>
  <c r="Y184"/>
  <c r="AB184" s="1"/>
  <c r="S192" i="14"/>
  <c r="Q192"/>
  <c r="O192"/>
  <c r="P192" s="1"/>
  <c r="R192" s="1"/>
  <c r="L178" i="17"/>
  <c r="J217" i="20"/>
  <c r="K217" s="1"/>
  <c r="H218"/>
  <c r="W219" s="1"/>
  <c r="AF179" i="16"/>
  <c r="AK178"/>
  <c r="AM178" s="1"/>
  <c r="AG179"/>
  <c r="AD180"/>
  <c r="Z180"/>
  <c r="N177" i="17"/>
  <c r="P178"/>
  <c r="AY202"/>
  <c r="BC202"/>
  <c r="AP182"/>
  <c r="AR182" s="1"/>
  <c r="AM182"/>
  <c r="AQ182"/>
  <c r="AN183" s="1"/>
  <c r="AO183"/>
  <c r="AK183"/>
  <c r="AE177"/>
  <c r="J178"/>
  <c r="O178" s="1"/>
  <c r="V178"/>
  <c r="U178"/>
  <c r="W178" s="1"/>
  <c r="Y178"/>
  <c r="AC178"/>
  <c r="G179"/>
  <c r="I178"/>
  <c r="M361" i="30" l="1"/>
  <c r="N360"/>
  <c r="O360" s="1"/>
  <c r="P359"/>
  <c r="Q360" i="16"/>
  <c r="Q361" s="1"/>
  <c r="Q362" s="1"/>
  <c r="Q363" s="1"/>
  <c r="Q364" s="1"/>
  <c r="T359"/>
  <c r="V356"/>
  <c r="V357" s="1"/>
  <c r="V358" s="1"/>
  <c r="V359" s="1"/>
  <c r="V360" s="1"/>
  <c r="V361" s="1"/>
  <c r="V362" s="1"/>
  <c r="V363" s="1"/>
  <c r="AU197" i="9"/>
  <c r="AR197"/>
  <c r="AS197"/>
  <c r="Y284" i="27"/>
  <c r="AA284" s="1"/>
  <c r="AC284" s="1"/>
  <c r="Z284"/>
  <c r="I362" i="16"/>
  <c r="L361"/>
  <c r="M362" s="1"/>
  <c r="AR355" i="26"/>
  <c r="AS356" s="1"/>
  <c r="AR318" i="25"/>
  <c r="AT318" s="1"/>
  <c r="H365"/>
  <c r="J364"/>
  <c r="K365" s="1"/>
  <c r="P366"/>
  <c r="R365"/>
  <c r="N365"/>
  <c r="S365" s="1"/>
  <c r="O365"/>
  <c r="L364"/>
  <c r="Q365" i="16"/>
  <c r="T364"/>
  <c r="U365" s="1"/>
  <c r="N360"/>
  <c r="AU357" i="27"/>
  <c r="AS363"/>
  <c r="G381" i="16"/>
  <c r="J382" s="1"/>
  <c r="H381"/>
  <c r="O381"/>
  <c r="R382" s="1"/>
  <c r="P381"/>
  <c r="O382"/>
  <c r="R383" s="1"/>
  <c r="P382"/>
  <c r="G380"/>
  <c r="J381" s="1"/>
  <c r="H380"/>
  <c r="F378" i="17"/>
  <c r="AU347"/>
  <c r="AT347" s="1"/>
  <c r="AS348" s="1"/>
  <c r="AG228" i="26"/>
  <c r="AI228" s="1"/>
  <c r="AK228" s="1"/>
  <c r="AB285" i="27"/>
  <c r="AK219" i="25"/>
  <c r="AG220" s="1"/>
  <c r="AI220" s="1"/>
  <c r="AJ220"/>
  <c r="AL219"/>
  <c r="Y285" i="27"/>
  <c r="AA285" s="1"/>
  <c r="L222" i="24"/>
  <c r="AM209" i="27"/>
  <c r="AH210"/>
  <c r="AJ210" s="1"/>
  <c r="AK211" s="1"/>
  <c r="AI210"/>
  <c r="AF225" i="24"/>
  <c r="R226"/>
  <c r="P227" s="1"/>
  <c r="AE226"/>
  <c r="AC226"/>
  <c r="AC227" s="1"/>
  <c r="V225"/>
  <c r="AD226"/>
  <c r="AE227" s="1"/>
  <c r="Z227"/>
  <c r="AB227" s="1"/>
  <c r="U226"/>
  <c r="S226"/>
  <c r="F224"/>
  <c r="J223"/>
  <c r="G224"/>
  <c r="AN221"/>
  <c r="AP221" s="1"/>
  <c r="AK222"/>
  <c r="M293" i="23"/>
  <c r="L294"/>
  <c r="P227" i="20"/>
  <c r="R226"/>
  <c r="S226" s="1"/>
  <c r="G295" i="23"/>
  <c r="H295" s="1"/>
  <c r="J294"/>
  <c r="K294" s="1"/>
  <c r="U187"/>
  <c r="W187" s="1"/>
  <c r="Q188"/>
  <c r="X185" i="20"/>
  <c r="Z185" s="1"/>
  <c r="AA185" s="1"/>
  <c r="AD184"/>
  <c r="T192" i="14"/>
  <c r="M193"/>
  <c r="N193" s="1"/>
  <c r="Q178" i="17"/>
  <c r="S178" s="1"/>
  <c r="M216" i="20"/>
  <c r="L217"/>
  <c r="L218"/>
  <c r="G219"/>
  <c r="I218"/>
  <c r="J218" s="1"/>
  <c r="K218" s="1"/>
  <c r="AI179" i="16"/>
  <c r="AL179"/>
  <c r="AH179"/>
  <c r="Y181"/>
  <c r="AA181" s="1"/>
  <c r="X181"/>
  <c r="AC180"/>
  <c r="AE180" s="1"/>
  <c r="K178" i="17"/>
  <c r="M178" s="1"/>
  <c r="R178" s="1"/>
  <c r="AZ203"/>
  <c r="BA204" s="1"/>
  <c r="AV203"/>
  <c r="AW204" s="1"/>
  <c r="AJ183"/>
  <c r="AL183" s="1"/>
  <c r="AQ183" s="1"/>
  <c r="AI184"/>
  <c r="AH184" s="1"/>
  <c r="AG185" s="1"/>
  <c r="T179"/>
  <c r="AB178"/>
  <c r="AD178" s="1"/>
  <c r="X178"/>
  <c r="Z178" s="1"/>
  <c r="AE178" s="1"/>
  <c r="P179"/>
  <c r="H179"/>
  <c r="P360" i="30" l="1"/>
  <c r="N361"/>
  <c r="O361" s="1"/>
  <c r="M362"/>
  <c r="X285" i="27"/>
  <c r="W286" s="1"/>
  <c r="N361" i="16"/>
  <c r="AJ229" i="26"/>
  <c r="Z285" i="27"/>
  <c r="Q366" i="16"/>
  <c r="T366" s="1"/>
  <c r="U367" s="1"/>
  <c r="T365"/>
  <c r="U366" s="1"/>
  <c r="AQ198" i="9"/>
  <c r="AT197"/>
  <c r="AV197" s="1"/>
  <c r="I363" i="16"/>
  <c r="L362"/>
  <c r="M363" s="1"/>
  <c r="AD284" i="27"/>
  <c r="V364" i="16"/>
  <c r="V365" s="1"/>
  <c r="AT355" i="26"/>
  <c r="AR319" i="25"/>
  <c r="AT319" s="1"/>
  <c r="T365"/>
  <c r="N366"/>
  <c r="S366" s="1"/>
  <c r="O366"/>
  <c r="R366"/>
  <c r="P367"/>
  <c r="J365"/>
  <c r="H366"/>
  <c r="L365"/>
  <c r="AU358" i="27"/>
  <c r="AS364"/>
  <c r="AT365" s="1"/>
  <c r="O384" i="16"/>
  <c r="R385" s="1"/>
  <c r="P384"/>
  <c r="U381"/>
  <c r="H383"/>
  <c r="G383"/>
  <c r="J384" s="1"/>
  <c r="G382"/>
  <c r="J383" s="1"/>
  <c r="H382"/>
  <c r="O383"/>
  <c r="R384" s="1"/>
  <c r="P383"/>
  <c r="M381"/>
  <c r="AU348" i="17"/>
  <c r="AT348" s="1"/>
  <c r="AS349" s="1"/>
  <c r="F379"/>
  <c r="AC285" i="27"/>
  <c r="AH220" i="25"/>
  <c r="AJ221"/>
  <c r="AK220"/>
  <c r="AB286" i="27"/>
  <c r="L223" i="24"/>
  <c r="AL210" i="27"/>
  <c r="AH211" s="1"/>
  <c r="AJ211" s="1"/>
  <c r="AG229" i="26"/>
  <c r="AI229" s="1"/>
  <c r="AJ230" s="1"/>
  <c r="AL228"/>
  <c r="AH229"/>
  <c r="Q227" i="24"/>
  <c r="S227" s="1"/>
  <c r="T226"/>
  <c r="V226" s="1"/>
  <c r="AF226"/>
  <c r="AA228"/>
  <c r="AD227"/>
  <c r="I224"/>
  <c r="K224"/>
  <c r="H224"/>
  <c r="AO222"/>
  <c r="AL222"/>
  <c r="AJ223" s="1"/>
  <c r="AM222"/>
  <c r="M294" i="23"/>
  <c r="T227" i="20"/>
  <c r="U226"/>
  <c r="O228"/>
  <c r="Q227"/>
  <c r="I295" i="23"/>
  <c r="J295" s="1"/>
  <c r="K295" s="1"/>
  <c r="G296"/>
  <c r="L295"/>
  <c r="F296"/>
  <c r="P296"/>
  <c r="V188"/>
  <c r="S188"/>
  <c r="T188" s="1"/>
  <c r="R188"/>
  <c r="AC185" i="20"/>
  <c r="Y185"/>
  <c r="AB185" s="1"/>
  <c r="L179" i="17"/>
  <c r="O193" i="14"/>
  <c r="M194" s="1"/>
  <c r="N194" s="1"/>
  <c r="S193"/>
  <c r="Q193"/>
  <c r="M217" i="20"/>
  <c r="M218" s="1"/>
  <c r="H219"/>
  <c r="W220" s="1"/>
  <c r="AG180" i="16"/>
  <c r="AF180"/>
  <c r="AK179"/>
  <c r="AM179" s="1"/>
  <c r="AD181"/>
  <c r="Z181"/>
  <c r="N178" i="17"/>
  <c r="AN184"/>
  <c r="AX203"/>
  <c r="BB203"/>
  <c r="BD203" s="1"/>
  <c r="AP183"/>
  <c r="AR183" s="1"/>
  <c r="J179"/>
  <c r="AM183"/>
  <c r="AO184"/>
  <c r="AK184"/>
  <c r="AA178"/>
  <c r="V179"/>
  <c r="U179"/>
  <c r="W179" s="1"/>
  <c r="Y179"/>
  <c r="AC179"/>
  <c r="AF178"/>
  <c r="G180"/>
  <c r="I179"/>
  <c r="M363" i="30" l="1"/>
  <c r="N362"/>
  <c r="O362" s="1"/>
  <c r="P361"/>
  <c r="Q367" i="16"/>
  <c r="AU198" i="9"/>
  <c r="I364" i="16"/>
  <c r="L363"/>
  <c r="M364" s="1"/>
  <c r="AS198" i="9"/>
  <c r="AR198"/>
  <c r="Y286" i="27"/>
  <c r="AA286" s="1"/>
  <c r="Q368" i="16"/>
  <c r="T367"/>
  <c r="U368" s="1"/>
  <c r="Z286" i="27"/>
  <c r="V366" i="16"/>
  <c r="N362"/>
  <c r="N363" s="1"/>
  <c r="AR356" i="26"/>
  <c r="AT356" s="1"/>
  <c r="AR320" i="25"/>
  <c r="AT320" s="1"/>
  <c r="T366"/>
  <c r="H367"/>
  <c r="J366"/>
  <c r="L366" s="1"/>
  <c r="P368"/>
  <c r="R367"/>
  <c r="N367"/>
  <c r="S367" s="1"/>
  <c r="O367"/>
  <c r="AU359" i="27"/>
  <c r="AS365"/>
  <c r="L380" i="16"/>
  <c r="P385"/>
  <c r="O385"/>
  <c r="R386" s="1"/>
  <c r="G384"/>
  <c r="J385" s="1"/>
  <c r="H384"/>
  <c r="O386"/>
  <c r="R387" s="1"/>
  <c r="P386"/>
  <c r="G385"/>
  <c r="J386" s="1"/>
  <c r="H385"/>
  <c r="U384"/>
  <c r="F380" i="17"/>
  <c r="AU349"/>
  <c r="AT349" s="1"/>
  <c r="AS350" s="1"/>
  <c r="AC286" i="27"/>
  <c r="AD285"/>
  <c r="X286"/>
  <c r="W287" s="1"/>
  <c r="AB287" s="1"/>
  <c r="AH221" i="25"/>
  <c r="AL220"/>
  <c r="AG221"/>
  <c r="AI221" s="1"/>
  <c r="AI211" i="27"/>
  <c r="AM210"/>
  <c r="AK212"/>
  <c r="AL211"/>
  <c r="U227" i="24"/>
  <c r="AK229" i="26"/>
  <c r="R227" i="24"/>
  <c r="Q228" s="1"/>
  <c r="AF227"/>
  <c r="AE228"/>
  <c r="AC228"/>
  <c r="Z228"/>
  <c r="AB228" s="1"/>
  <c r="F225"/>
  <c r="G225"/>
  <c r="J224"/>
  <c r="L224" s="1"/>
  <c r="AK223"/>
  <c r="AL223" s="1"/>
  <c r="AJ224" s="1"/>
  <c r="AN222"/>
  <c r="AP222" s="1"/>
  <c r="P228" i="20"/>
  <c r="O229" s="1"/>
  <c r="R227"/>
  <c r="H296" i="23"/>
  <c r="G297" s="1"/>
  <c r="M295"/>
  <c r="I296"/>
  <c r="L296"/>
  <c r="P297"/>
  <c r="F297"/>
  <c r="U188"/>
  <c r="W188" s="1"/>
  <c r="Q189"/>
  <c r="X186" i="20"/>
  <c r="Z186" s="1"/>
  <c r="AA186" s="1"/>
  <c r="AD185"/>
  <c r="P193" i="14"/>
  <c r="R193" s="1"/>
  <c r="T193" s="1"/>
  <c r="G220" i="20"/>
  <c r="L219"/>
  <c r="I219"/>
  <c r="J219" s="1"/>
  <c r="K219" s="1"/>
  <c r="AI180" i="16"/>
  <c r="AL180"/>
  <c r="AH180"/>
  <c r="Y182"/>
  <c r="AA182" s="1"/>
  <c r="X182"/>
  <c r="AC181"/>
  <c r="AE181" s="1"/>
  <c r="K179" i="17"/>
  <c r="M179" s="1"/>
  <c r="N179" s="1"/>
  <c r="O179"/>
  <c r="Q179" s="1"/>
  <c r="BC203"/>
  <c r="AY203"/>
  <c r="AJ184"/>
  <c r="AL184" s="1"/>
  <c r="AQ184" s="1"/>
  <c r="AI185"/>
  <c r="AH185" s="1"/>
  <c r="AG186" s="1"/>
  <c r="T180"/>
  <c r="AB179"/>
  <c r="X179"/>
  <c r="Z179" s="1"/>
  <c r="H180"/>
  <c r="P362" i="30" l="1"/>
  <c r="M364"/>
  <c r="N363"/>
  <c r="I365" i="16"/>
  <c r="L364"/>
  <c r="M365" s="1"/>
  <c r="V367"/>
  <c r="L367"/>
  <c r="M368" s="1"/>
  <c r="Q369"/>
  <c r="T368"/>
  <c r="U369" s="1"/>
  <c r="AT198" i="9"/>
  <c r="AV198" s="1"/>
  <c r="AQ199"/>
  <c r="AR357" i="26"/>
  <c r="AT357" s="1"/>
  <c r="AR358" s="1"/>
  <c r="AT358" s="1"/>
  <c r="T367" i="25"/>
  <c r="AR321"/>
  <c r="AT321" s="1"/>
  <c r="N368"/>
  <c r="S368" s="1"/>
  <c r="O368"/>
  <c r="R368"/>
  <c r="T368" s="1"/>
  <c r="P369"/>
  <c r="J367"/>
  <c r="H368"/>
  <c r="L367"/>
  <c r="AU360" i="27"/>
  <c r="AS366"/>
  <c r="AT367" s="1"/>
  <c r="S227" i="20"/>
  <c r="U227" s="1"/>
  <c r="G386" i="16"/>
  <c r="J387" s="1"/>
  <c r="H386"/>
  <c r="U385"/>
  <c r="G387"/>
  <c r="J388" s="1"/>
  <c r="H387"/>
  <c r="L386"/>
  <c r="O388"/>
  <c r="R389" s="1"/>
  <c r="P388"/>
  <c r="O387"/>
  <c r="R388" s="1"/>
  <c r="P387"/>
  <c r="F381" i="17"/>
  <c r="AU350"/>
  <c r="AT350" s="1"/>
  <c r="AS351" s="1"/>
  <c r="Y287" i="27"/>
  <c r="AA287" s="1"/>
  <c r="AC287" s="1"/>
  <c r="Z287"/>
  <c r="X287"/>
  <c r="W288" s="1"/>
  <c r="AD286"/>
  <c r="AB288"/>
  <c r="AJ222" i="25"/>
  <c r="AK221"/>
  <c r="AM211" i="27"/>
  <c r="AI212"/>
  <c r="AH212"/>
  <c r="AJ212" s="1"/>
  <c r="P228" i="24"/>
  <c r="R228" s="1"/>
  <c r="P229" s="1"/>
  <c r="T227"/>
  <c r="V227" s="1"/>
  <c r="AH230" i="26"/>
  <c r="AL229"/>
  <c r="AG230"/>
  <c r="AI230" s="1"/>
  <c r="AJ231" s="1"/>
  <c r="Z229" i="24"/>
  <c r="AA229"/>
  <c r="AD228"/>
  <c r="AF228" s="1"/>
  <c r="S228"/>
  <c r="AM223"/>
  <c r="AN223" s="1"/>
  <c r="H225"/>
  <c r="F226" s="1"/>
  <c r="I225"/>
  <c r="K225"/>
  <c r="AO223"/>
  <c r="AK224"/>
  <c r="Q228" i="20"/>
  <c r="T228"/>
  <c r="H297" i="23"/>
  <c r="G298" s="1"/>
  <c r="J296"/>
  <c r="K296" s="1"/>
  <c r="M296" s="1"/>
  <c r="I297"/>
  <c r="F298"/>
  <c r="P298"/>
  <c r="V189"/>
  <c r="S189"/>
  <c r="T189" s="1"/>
  <c r="R189"/>
  <c r="AC186" i="20"/>
  <c r="Y186"/>
  <c r="AB186" s="1"/>
  <c r="S194" i="14"/>
  <c r="O194"/>
  <c r="M195" s="1"/>
  <c r="N195" s="1"/>
  <c r="Q194"/>
  <c r="L180" i="17"/>
  <c r="M219" i="20"/>
  <c r="H220"/>
  <c r="W221" s="1"/>
  <c r="R179" i="17"/>
  <c r="AF181" i="16"/>
  <c r="AK180"/>
  <c r="AM180" s="1"/>
  <c r="AG181"/>
  <c r="P180" i="17"/>
  <c r="Z182" i="16"/>
  <c r="AD182"/>
  <c r="AN185" i="17"/>
  <c r="AV204"/>
  <c r="AZ204"/>
  <c r="AP184"/>
  <c r="AR184" s="1"/>
  <c r="AM184"/>
  <c r="AO185"/>
  <c r="AK185"/>
  <c r="AE179"/>
  <c r="AA179"/>
  <c r="AC180"/>
  <c r="AD179"/>
  <c r="S179"/>
  <c r="J180"/>
  <c r="K180" s="1"/>
  <c r="V180"/>
  <c r="Y180"/>
  <c r="U180"/>
  <c r="W180" s="1"/>
  <c r="I180"/>
  <c r="G181"/>
  <c r="M365" i="30" l="1"/>
  <c r="N364"/>
  <c r="O364" s="1"/>
  <c r="P363"/>
  <c r="I366" i="16"/>
  <c r="L366" s="1"/>
  <c r="M367" s="1"/>
  <c r="L365"/>
  <c r="M366" s="1"/>
  <c r="I367"/>
  <c r="I368" s="1"/>
  <c r="I369" s="1"/>
  <c r="N364"/>
  <c r="Q370"/>
  <c r="Q371" s="1"/>
  <c r="T369"/>
  <c r="U370" s="1"/>
  <c r="AU199" i="9"/>
  <c r="T370" i="16"/>
  <c r="U371" s="1"/>
  <c r="V368"/>
  <c r="AS199" i="9"/>
  <c r="AR199"/>
  <c r="AR359" i="26"/>
  <c r="AT359" s="1"/>
  <c r="AR322" i="25"/>
  <c r="AT322" s="1"/>
  <c r="H369"/>
  <c r="J368"/>
  <c r="P370"/>
  <c r="R369"/>
  <c r="N369"/>
  <c r="S369" s="1"/>
  <c r="O369"/>
  <c r="L368"/>
  <c r="AU361" i="27"/>
  <c r="AS367"/>
  <c r="AT368" s="1"/>
  <c r="O389" i="16"/>
  <c r="R390" s="1"/>
  <c r="P389"/>
  <c r="O390"/>
  <c r="R391" s="1"/>
  <c r="P390"/>
  <c r="T389"/>
  <c r="H389"/>
  <c r="G389"/>
  <c r="J390" s="1"/>
  <c r="G388"/>
  <c r="J389" s="1"/>
  <c r="H388"/>
  <c r="M387"/>
  <c r="AU351" i="17"/>
  <c r="AT351" s="1"/>
  <c r="AS352" s="1"/>
  <c r="F382"/>
  <c r="Y288" i="27"/>
  <c r="AA288" s="1"/>
  <c r="AC288" s="1"/>
  <c r="AG222" i="25"/>
  <c r="AI222" s="1"/>
  <c r="AJ223" s="1"/>
  <c r="AH222"/>
  <c r="AK222"/>
  <c r="AL221"/>
  <c r="X288" i="27"/>
  <c r="W289" s="1"/>
  <c r="Z288"/>
  <c r="AD287"/>
  <c r="AK213"/>
  <c r="AL212"/>
  <c r="U228" i="24"/>
  <c r="AK230" i="26"/>
  <c r="AM224" i="24"/>
  <c r="Q229"/>
  <c r="R229" s="1"/>
  <c r="Q230" s="1"/>
  <c r="AB229"/>
  <c r="AA230" s="1"/>
  <c r="AE229"/>
  <c r="AC229"/>
  <c r="T228"/>
  <c r="G226"/>
  <c r="H226" s="1"/>
  <c r="G227" s="1"/>
  <c r="J225"/>
  <c r="L225" s="1"/>
  <c r="AP223"/>
  <c r="AO224"/>
  <c r="AL224"/>
  <c r="AJ225" s="1"/>
  <c r="P229" i="20"/>
  <c r="R228"/>
  <c r="J297" i="23"/>
  <c r="K297" s="1"/>
  <c r="L298" s="1"/>
  <c r="H298"/>
  <c r="G299" s="1"/>
  <c r="L297"/>
  <c r="F299"/>
  <c r="P299"/>
  <c r="I298"/>
  <c r="U189"/>
  <c r="W189" s="1"/>
  <c r="Q190"/>
  <c r="AD186" i="20"/>
  <c r="X187"/>
  <c r="Z187" s="1"/>
  <c r="AA187" s="1"/>
  <c r="P194" i="14"/>
  <c r="R194" s="1"/>
  <c r="T194" s="1"/>
  <c r="M180" i="17"/>
  <c r="N180" s="1"/>
  <c r="I220" i="20"/>
  <c r="H221" s="1"/>
  <c r="W222" s="1"/>
  <c r="L220"/>
  <c r="G221"/>
  <c r="O180" i="17"/>
  <c r="Q180" s="1"/>
  <c r="S180" s="1"/>
  <c r="AI181" i="16"/>
  <c r="AL181"/>
  <c r="AH181"/>
  <c r="Y183"/>
  <c r="AA183" s="1"/>
  <c r="X183"/>
  <c r="AC182"/>
  <c r="AE182" s="1"/>
  <c r="BB204" i="17"/>
  <c r="BD204" s="1"/>
  <c r="BA205"/>
  <c r="AX204"/>
  <c r="AW205"/>
  <c r="AJ185"/>
  <c r="AL185" s="1"/>
  <c r="AQ185" s="1"/>
  <c r="AI186"/>
  <c r="AH186" s="1"/>
  <c r="AG187" s="1"/>
  <c r="AB180"/>
  <c r="AD180" s="1"/>
  <c r="X180"/>
  <c r="Z180" s="1"/>
  <c r="T181"/>
  <c r="AF179"/>
  <c r="L181"/>
  <c r="H181"/>
  <c r="P364" i="30" l="1"/>
  <c r="M366"/>
  <c r="N365"/>
  <c r="N365" i="16"/>
  <c r="N366" s="1"/>
  <c r="N367" s="1"/>
  <c r="N368" s="1"/>
  <c r="L369"/>
  <c r="M370" s="1"/>
  <c r="I370"/>
  <c r="V369"/>
  <c r="V370" s="1"/>
  <c r="Q372"/>
  <c r="T372" s="1"/>
  <c r="U373" s="1"/>
  <c r="T371"/>
  <c r="U372" s="1"/>
  <c r="Q373"/>
  <c r="AT199" i="9"/>
  <c r="AV199" s="1"/>
  <c r="AQ200"/>
  <c r="AR360" i="26"/>
  <c r="AS361" s="1"/>
  <c r="AR323" i="25"/>
  <c r="AT323" s="1"/>
  <c r="T369"/>
  <c r="N370"/>
  <c r="S370" s="1"/>
  <c r="O370"/>
  <c r="R370"/>
  <c r="P371"/>
  <c r="J369"/>
  <c r="K370" s="1"/>
  <c r="H370"/>
  <c r="L369"/>
  <c r="AU362" i="27"/>
  <c r="AS368"/>
  <c r="AT369" s="1"/>
  <c r="S228" i="20"/>
  <c r="U228" s="1"/>
  <c r="G391" i="16"/>
  <c r="J392" s="1"/>
  <c r="H391"/>
  <c r="U390"/>
  <c r="H390"/>
  <c r="G390"/>
  <c r="J391" s="1"/>
  <c r="O392"/>
  <c r="R393" s="1"/>
  <c r="P392"/>
  <c r="O391"/>
  <c r="R392" s="1"/>
  <c r="P391"/>
  <c r="F383" i="17"/>
  <c r="AU352"/>
  <c r="AT352" s="1"/>
  <c r="AS353" s="1"/>
  <c r="AB289" i="27"/>
  <c r="X289"/>
  <c r="W290" s="1"/>
  <c r="Z289"/>
  <c r="AD288"/>
  <c r="AG223" i="25"/>
  <c r="AI223" s="1"/>
  <c r="AL222"/>
  <c r="AH223"/>
  <c r="Y289" i="27"/>
  <c r="AA289" s="1"/>
  <c r="AI213"/>
  <c r="AM212"/>
  <c r="AH213"/>
  <c r="AJ213" s="1"/>
  <c r="V228" i="24"/>
  <c r="AL230" i="26"/>
  <c r="AH231"/>
  <c r="AG231"/>
  <c r="AI231" s="1"/>
  <c r="U229" i="24"/>
  <c r="S229"/>
  <c r="T229" s="1"/>
  <c r="AD229"/>
  <c r="AF229" s="1"/>
  <c r="Z230"/>
  <c r="AB230" s="1"/>
  <c r="AE230"/>
  <c r="AC230"/>
  <c r="P230"/>
  <c r="R230" s="1"/>
  <c r="U230"/>
  <c r="I226"/>
  <c r="I227" s="1"/>
  <c r="K226"/>
  <c r="F227"/>
  <c r="H227" s="1"/>
  <c r="F228" s="1"/>
  <c r="AK225"/>
  <c r="AL225" s="1"/>
  <c r="AJ226" s="1"/>
  <c r="AN224"/>
  <c r="AP224" s="1"/>
  <c r="O230" i="20"/>
  <c r="T229"/>
  <c r="Q229"/>
  <c r="M297" i="23"/>
  <c r="H299"/>
  <c r="G300" s="1"/>
  <c r="I299"/>
  <c r="P300"/>
  <c r="F300"/>
  <c r="J298"/>
  <c r="K298" s="1"/>
  <c r="V190"/>
  <c r="S190"/>
  <c r="T190" s="1"/>
  <c r="R190"/>
  <c r="AC187" i="20"/>
  <c r="Y187"/>
  <c r="AB187" s="1"/>
  <c r="S195" i="14"/>
  <c r="O195"/>
  <c r="M196" s="1"/>
  <c r="N196" s="1"/>
  <c r="Q195"/>
  <c r="P181" i="17"/>
  <c r="R180"/>
  <c r="G222" i="20"/>
  <c r="J220"/>
  <c r="K220" s="1"/>
  <c r="I221"/>
  <c r="AG182" i="16"/>
  <c r="AF182"/>
  <c r="AK181"/>
  <c r="AM181" s="1"/>
  <c r="Z183"/>
  <c r="AD183"/>
  <c r="AN186" i="17"/>
  <c r="BC204"/>
  <c r="AZ205" s="1"/>
  <c r="BA206" s="1"/>
  <c r="AY204"/>
  <c r="AV205" s="1"/>
  <c r="AW206" s="1"/>
  <c r="AP185"/>
  <c r="AR185" s="1"/>
  <c r="AM185"/>
  <c r="AO186"/>
  <c r="AK186"/>
  <c r="AE180"/>
  <c r="AF180"/>
  <c r="AA180"/>
  <c r="V181"/>
  <c r="AC181"/>
  <c r="U181"/>
  <c r="W181" s="1"/>
  <c r="Y181"/>
  <c r="J181"/>
  <c r="I181"/>
  <c r="G182"/>
  <c r="M367" i="30" l="1"/>
  <c r="N366"/>
  <c r="O366" s="1"/>
  <c r="P365"/>
  <c r="I371" i="16"/>
  <c r="L370"/>
  <c r="M371" s="1"/>
  <c r="N369"/>
  <c r="L372"/>
  <c r="V371"/>
  <c r="V372" s="1"/>
  <c r="T373"/>
  <c r="U374" s="1"/>
  <c r="Q374"/>
  <c r="AU200" i="9"/>
  <c r="AS200"/>
  <c r="AR200"/>
  <c r="L375" i="16"/>
  <c r="M376" s="1"/>
  <c r="AT360" i="26"/>
  <c r="AR324" i="25"/>
  <c r="AT324" s="1"/>
  <c r="T370"/>
  <c r="H371"/>
  <c r="J370"/>
  <c r="L370" s="1"/>
  <c r="P372"/>
  <c r="R371"/>
  <c r="N371"/>
  <c r="S371" s="1"/>
  <c r="O371"/>
  <c r="AU363" i="27"/>
  <c r="AS369"/>
  <c r="O393" i="16"/>
  <c r="R394" s="1"/>
  <c r="P393"/>
  <c r="O394"/>
  <c r="R395" s="1"/>
  <c r="P394"/>
  <c r="H392"/>
  <c r="G392"/>
  <c r="J393" s="1"/>
  <c r="G393"/>
  <c r="J394" s="1"/>
  <c r="H393"/>
  <c r="AU353" i="17"/>
  <c r="AT353" s="1"/>
  <c r="AS354" s="1"/>
  <c r="F384"/>
  <c r="AC289" i="27"/>
  <c r="Y290" s="1"/>
  <c r="AA290" s="1"/>
  <c r="AK223" i="25"/>
  <c r="AL223" s="1"/>
  <c r="AJ224"/>
  <c r="AB290" i="27"/>
  <c r="AD289"/>
  <c r="AL213"/>
  <c r="AM213" s="1"/>
  <c r="AK214"/>
  <c r="AH214"/>
  <c r="AJ214" s="1"/>
  <c r="AK215" s="1"/>
  <c r="AK231" i="26"/>
  <c r="AG232" s="1"/>
  <c r="AI232" s="1"/>
  <c r="AJ233" s="1"/>
  <c r="AJ232"/>
  <c r="J226" i="24"/>
  <c r="L226" s="1"/>
  <c r="S230"/>
  <c r="T230" s="1"/>
  <c r="V229"/>
  <c r="Z231"/>
  <c r="AA231"/>
  <c r="AD230"/>
  <c r="AF230" s="1"/>
  <c r="P231"/>
  <c r="Q231"/>
  <c r="K227"/>
  <c r="G228"/>
  <c r="H228" s="1"/>
  <c r="J227"/>
  <c r="AM225"/>
  <c r="AN225" s="1"/>
  <c r="AO225"/>
  <c r="AK226"/>
  <c r="R229" i="20"/>
  <c r="P230"/>
  <c r="M298" i="23"/>
  <c r="L299"/>
  <c r="J299"/>
  <c r="K299" s="1"/>
  <c r="L300" s="1"/>
  <c r="H300"/>
  <c r="G301" s="1"/>
  <c r="F301"/>
  <c r="P301"/>
  <c r="I300"/>
  <c r="U190"/>
  <c r="W190" s="1"/>
  <c r="Q191"/>
  <c r="X188" i="20"/>
  <c r="Z188" s="1"/>
  <c r="AA188" s="1"/>
  <c r="AD187"/>
  <c r="P195" i="14"/>
  <c r="O196" s="1"/>
  <c r="M197" s="1"/>
  <c r="N197" s="1"/>
  <c r="O181" i="17"/>
  <c r="Q181" s="1"/>
  <c r="S181" s="1"/>
  <c r="H222" i="20"/>
  <c r="W223" s="1"/>
  <c r="J221"/>
  <c r="K221" s="1"/>
  <c r="AI182" i="16"/>
  <c r="AH182"/>
  <c r="AL182"/>
  <c r="Y184"/>
  <c r="AA184" s="1"/>
  <c r="X184"/>
  <c r="AC183"/>
  <c r="AE183" s="1"/>
  <c r="K181" i="17"/>
  <c r="M181" s="1"/>
  <c r="R181" s="1"/>
  <c r="BB205"/>
  <c r="BD205" s="1"/>
  <c r="AX205"/>
  <c r="AY205" s="1"/>
  <c r="AV206" s="1"/>
  <c r="AJ186"/>
  <c r="AL186" s="1"/>
  <c r="AI187"/>
  <c r="AH187" s="1"/>
  <c r="AG188" s="1"/>
  <c r="X181"/>
  <c r="Z181" s="1"/>
  <c r="AA181" s="1"/>
  <c r="AB181"/>
  <c r="AD181" s="1"/>
  <c r="AF181" s="1"/>
  <c r="T182"/>
  <c r="H182"/>
  <c r="P366" i="30" l="1"/>
  <c r="N367"/>
  <c r="O367" s="1"/>
  <c r="M368"/>
  <c r="I372" i="16"/>
  <c r="I373" s="1"/>
  <c r="L371"/>
  <c r="M372" s="1"/>
  <c r="I374"/>
  <c r="I375" s="1"/>
  <c r="I376" s="1"/>
  <c r="L373"/>
  <c r="M374" s="1"/>
  <c r="N370"/>
  <c r="L374"/>
  <c r="M375" s="1"/>
  <c r="Q375"/>
  <c r="T374"/>
  <c r="U375" s="1"/>
  <c r="V373"/>
  <c r="M373"/>
  <c r="Q376"/>
  <c r="T375"/>
  <c r="AT200" i="9"/>
  <c r="AV200" s="1"/>
  <c r="AQ201"/>
  <c r="AR361" i="26"/>
  <c r="AT361" s="1"/>
  <c r="T371" i="25"/>
  <c r="AR325"/>
  <c r="AT325" s="1"/>
  <c r="N372"/>
  <c r="S372" s="1"/>
  <c r="O372"/>
  <c r="R372"/>
  <c r="T372" s="1"/>
  <c r="P373"/>
  <c r="J371"/>
  <c r="K372" s="1"/>
  <c r="H372"/>
  <c r="L371"/>
  <c r="AU364" i="27"/>
  <c r="AS370"/>
  <c r="S229" i="20"/>
  <c r="U229" s="1"/>
  <c r="H395" i="16"/>
  <c r="G395"/>
  <c r="J396" s="1"/>
  <c r="M393"/>
  <c r="G394"/>
  <c r="J395" s="1"/>
  <c r="H394"/>
  <c r="P396"/>
  <c r="O396"/>
  <c r="R397" s="1"/>
  <c r="O395"/>
  <c r="R396" s="1"/>
  <c r="P395"/>
  <c r="F385" i="17"/>
  <c r="AU354"/>
  <c r="AT354" s="1"/>
  <c r="AS355" s="1"/>
  <c r="X290" i="27"/>
  <c r="W291" s="1"/>
  <c r="AB291" s="1"/>
  <c r="Z290"/>
  <c r="AC290"/>
  <c r="AG224" i="25"/>
  <c r="AI224" s="1"/>
  <c r="AJ225" s="1"/>
  <c r="AH224"/>
  <c r="AL214" i="27"/>
  <c r="AM214" s="1"/>
  <c r="AI214"/>
  <c r="AL231" i="26"/>
  <c r="AH232"/>
  <c r="AK232"/>
  <c r="V230" i="24"/>
  <c r="AB231"/>
  <c r="Z232" s="1"/>
  <c r="AE231"/>
  <c r="AC231"/>
  <c r="R231"/>
  <c r="P232" s="1"/>
  <c r="U231"/>
  <c r="S231"/>
  <c r="AM226"/>
  <c r="L227"/>
  <c r="K228"/>
  <c r="I228"/>
  <c r="J228" s="1"/>
  <c r="F229"/>
  <c r="G229"/>
  <c r="AL226"/>
  <c r="AP225"/>
  <c r="AO226"/>
  <c r="Q230" i="20"/>
  <c r="O231"/>
  <c r="T230"/>
  <c r="M299" i="23"/>
  <c r="J300"/>
  <c r="K300" s="1"/>
  <c r="L301" s="1"/>
  <c r="H301"/>
  <c r="I301"/>
  <c r="P302"/>
  <c r="F302"/>
  <c r="V191"/>
  <c r="R191"/>
  <c r="S191"/>
  <c r="T191" s="1"/>
  <c r="Y188" i="20"/>
  <c r="AB188" s="1"/>
  <c r="AC188"/>
  <c r="R195" i="14"/>
  <c r="T195" s="1"/>
  <c r="Q196"/>
  <c r="P196"/>
  <c r="R196" s="1"/>
  <c r="S197" s="1"/>
  <c r="P182" i="17"/>
  <c r="N181"/>
  <c r="M220" i="20"/>
  <c r="L221"/>
  <c r="L222"/>
  <c r="G223"/>
  <c r="I222"/>
  <c r="AK182" i="16"/>
  <c r="AM182" s="1"/>
  <c r="AF183"/>
  <c r="AG183"/>
  <c r="AD184"/>
  <c r="Z184"/>
  <c r="L182" i="17"/>
  <c r="BC205"/>
  <c r="AZ206" s="1"/>
  <c r="BB206" s="1"/>
  <c r="BD206" s="1"/>
  <c r="AX206"/>
  <c r="AY206" s="1"/>
  <c r="AV207" s="1"/>
  <c r="AW208" s="1"/>
  <c r="AW207"/>
  <c r="AP186"/>
  <c r="AR186" s="1"/>
  <c r="AQ186"/>
  <c r="AN187" s="1"/>
  <c r="AM186"/>
  <c r="AO187"/>
  <c r="AK187"/>
  <c r="AE181"/>
  <c r="U182"/>
  <c r="W182" s="1"/>
  <c r="Y182"/>
  <c r="AC182"/>
  <c r="J182"/>
  <c r="V182"/>
  <c r="G183"/>
  <c r="I182"/>
  <c r="R368" i="30" l="1"/>
  <c r="M369"/>
  <c r="N368"/>
  <c r="O368" s="1"/>
  <c r="P367"/>
  <c r="L376" i="16"/>
  <c r="M377" s="1"/>
  <c r="I377"/>
  <c r="I378" s="1"/>
  <c r="N371"/>
  <c r="N372" s="1"/>
  <c r="N373" s="1"/>
  <c r="N374" s="1"/>
  <c r="N375" s="1"/>
  <c r="N376" s="1"/>
  <c r="V374"/>
  <c r="V375" s="1"/>
  <c r="L377"/>
  <c r="M378" s="1"/>
  <c r="Q377"/>
  <c r="T376"/>
  <c r="U377" s="1"/>
  <c r="L379"/>
  <c r="M380" s="1"/>
  <c r="T381"/>
  <c r="U382" s="1"/>
  <c r="AU201" i="9"/>
  <c r="AS201"/>
  <c r="AR201"/>
  <c r="AR362" i="26"/>
  <c r="AT362" s="1"/>
  <c r="AR363"/>
  <c r="AR326" i="25"/>
  <c r="H373"/>
  <c r="J372"/>
  <c r="L372" s="1"/>
  <c r="P374"/>
  <c r="R373"/>
  <c r="N373"/>
  <c r="S373" s="1"/>
  <c r="O373"/>
  <c r="AU365" i="27"/>
  <c r="AS371"/>
  <c r="AT372" s="1"/>
  <c r="H397" i="16"/>
  <c r="G397"/>
  <c r="J398" s="1"/>
  <c r="O397"/>
  <c r="R398" s="1"/>
  <c r="P397"/>
  <c r="O398"/>
  <c r="R399" s="1"/>
  <c r="P398"/>
  <c r="H396"/>
  <c r="G396"/>
  <c r="J397" s="1"/>
  <c r="F386" i="17"/>
  <c r="AU355"/>
  <c r="AT355" s="1"/>
  <c r="AS356" s="1"/>
  <c r="Y291" i="27"/>
  <c r="AA291" s="1"/>
  <c r="AD290"/>
  <c r="X291"/>
  <c r="W292" s="1"/>
  <c r="AB292" s="1"/>
  <c r="AK224" i="25"/>
  <c r="AL224" s="1"/>
  <c r="AC291" i="27"/>
  <c r="Z291"/>
  <c r="AH215"/>
  <c r="AJ215" s="1"/>
  <c r="AK216" s="1"/>
  <c r="AI215"/>
  <c r="AL232" i="26"/>
  <c r="AG233"/>
  <c r="AI233" s="1"/>
  <c r="AJ234" s="1"/>
  <c r="AH233"/>
  <c r="AA232" i="24"/>
  <c r="AC232" s="1"/>
  <c r="AD231"/>
  <c r="AF231" s="1"/>
  <c r="AN226"/>
  <c r="AP226" s="1"/>
  <c r="Q232"/>
  <c r="R232" s="1"/>
  <c r="T231"/>
  <c r="V231" s="1"/>
  <c r="L228"/>
  <c r="K229"/>
  <c r="I229"/>
  <c r="H229"/>
  <c r="AJ227"/>
  <c r="AK227"/>
  <c r="M300" i="23"/>
  <c r="R230" i="20"/>
  <c r="P231"/>
  <c r="J301" i="23"/>
  <c r="K301" s="1"/>
  <c r="G302"/>
  <c r="H302" s="1"/>
  <c r="U191"/>
  <c r="W191" s="1"/>
  <c r="Q192"/>
  <c r="X189" i="20"/>
  <c r="Z189" s="1"/>
  <c r="AA189" s="1"/>
  <c r="AD188"/>
  <c r="S196" i="14"/>
  <c r="T196" s="1"/>
  <c r="Q197"/>
  <c r="O197"/>
  <c r="M198" s="1"/>
  <c r="N198" s="1"/>
  <c r="K182" i="17"/>
  <c r="M182" s="1"/>
  <c r="N182" s="1"/>
  <c r="M221" i="20"/>
  <c r="H223"/>
  <c r="W224" s="1"/>
  <c r="J222"/>
  <c r="K222" s="1"/>
  <c r="AI183" i="16"/>
  <c r="AL183"/>
  <c r="AH183"/>
  <c r="Y185"/>
  <c r="AA185" s="1"/>
  <c r="X185"/>
  <c r="AC184"/>
  <c r="AE184" s="1"/>
  <c r="BA207" i="17"/>
  <c r="O182"/>
  <c r="Q182" s="1"/>
  <c r="S182" s="1"/>
  <c r="AX207"/>
  <c r="AY207" s="1"/>
  <c r="BC206"/>
  <c r="AZ207" s="1"/>
  <c r="AJ187"/>
  <c r="AL187" s="1"/>
  <c r="AM187" s="1"/>
  <c r="AI188"/>
  <c r="AH188" s="1"/>
  <c r="AG189" s="1"/>
  <c r="AB182"/>
  <c r="AD182" s="1"/>
  <c r="AF182" s="1"/>
  <c r="X182"/>
  <c r="Z182" s="1"/>
  <c r="AA182" s="1"/>
  <c r="T183"/>
  <c r="H183"/>
  <c r="N377" i="16" l="1"/>
  <c r="P368" i="30"/>
  <c r="U368" s="1"/>
  <c r="N369"/>
  <c r="O369" s="1"/>
  <c r="M370"/>
  <c r="V368"/>
  <c r="W368" s="1"/>
  <c r="X368" s="1"/>
  <c r="X367"/>
  <c r="Y367" s="1"/>
  <c r="Q378" i="16"/>
  <c r="T377"/>
  <c r="U378" s="1"/>
  <c r="I379"/>
  <c r="I380" s="1"/>
  <c r="I381" s="1"/>
  <c r="L378"/>
  <c r="M379" s="1"/>
  <c r="Q379"/>
  <c r="T378"/>
  <c r="U379" s="1"/>
  <c r="I382"/>
  <c r="L381"/>
  <c r="M382" s="1"/>
  <c r="V376"/>
  <c r="V377" s="1"/>
  <c r="V378" s="1"/>
  <c r="AT326" i="25"/>
  <c r="AS327"/>
  <c r="T384" i="16"/>
  <c r="AQ202" i="9"/>
  <c r="AT201"/>
  <c r="AV201" s="1"/>
  <c r="AU202"/>
  <c r="AT363" i="26"/>
  <c r="AR364"/>
  <c r="AR327" i="25"/>
  <c r="T373"/>
  <c r="N374"/>
  <c r="S374" s="1"/>
  <c r="O374"/>
  <c r="R374"/>
  <c r="P375"/>
  <c r="J373"/>
  <c r="K374" s="1"/>
  <c r="H374"/>
  <c r="L373"/>
  <c r="AU366" i="27"/>
  <c r="AS372"/>
  <c r="S230" i="20"/>
  <c r="U230" s="1"/>
  <c r="O399" i="16"/>
  <c r="R400" s="1"/>
  <c r="P399"/>
  <c r="U399" s="1"/>
  <c r="H399"/>
  <c r="G399"/>
  <c r="J400" s="1"/>
  <c r="G398"/>
  <c r="J399" s="1"/>
  <c r="H398"/>
  <c r="M398" s="1"/>
  <c r="O400"/>
  <c r="R401" s="1"/>
  <c r="P400"/>
  <c r="F387" i="17"/>
  <c r="AU356"/>
  <c r="AT356" s="1"/>
  <c r="AS357" s="1"/>
  <c r="AK233" i="26"/>
  <c r="AL233" s="1"/>
  <c r="X292" i="27"/>
  <c r="W293" s="1"/>
  <c r="AD291"/>
  <c r="Y292"/>
  <c r="AA292" s="1"/>
  <c r="AH225" i="25"/>
  <c r="Z292" i="27"/>
  <c r="AG225" i="25"/>
  <c r="AI225" s="1"/>
  <c r="AC292" i="27"/>
  <c r="AL215"/>
  <c r="AM215" s="1"/>
  <c r="AE232" i="24"/>
  <c r="AB232"/>
  <c r="Z233" s="1"/>
  <c r="U232"/>
  <c r="S232"/>
  <c r="T232" s="1"/>
  <c r="Q233"/>
  <c r="F230"/>
  <c r="J229"/>
  <c r="L229" s="1"/>
  <c r="G230"/>
  <c r="AL227"/>
  <c r="AO227"/>
  <c r="AM227"/>
  <c r="M301" i="23"/>
  <c r="T231" i="20"/>
  <c r="O232"/>
  <c r="Q231"/>
  <c r="I302" i="23"/>
  <c r="J302" s="1"/>
  <c r="P303"/>
  <c r="F303"/>
  <c r="L302"/>
  <c r="G303"/>
  <c r="V192"/>
  <c r="S192"/>
  <c r="T192" s="1"/>
  <c r="R192"/>
  <c r="AC189" i="20"/>
  <c r="Y189"/>
  <c r="AB189" s="1"/>
  <c r="P197" i="14"/>
  <c r="R197" s="1"/>
  <c r="T197" s="1"/>
  <c r="L183" i="17"/>
  <c r="M222" i="20"/>
  <c r="G224"/>
  <c r="I223"/>
  <c r="R182" i="17"/>
  <c r="P183"/>
  <c r="AG184" i="16"/>
  <c r="AF184"/>
  <c r="AK183"/>
  <c r="AM183" s="1"/>
  <c r="Z185"/>
  <c r="AD185"/>
  <c r="BB207" i="17"/>
  <c r="BD207" s="1"/>
  <c r="BA208"/>
  <c r="BC207"/>
  <c r="AZ208" s="1"/>
  <c r="AV208"/>
  <c r="AJ188"/>
  <c r="AP187"/>
  <c r="AR187" s="1"/>
  <c r="AQ187"/>
  <c r="AN188" s="1"/>
  <c r="AO188"/>
  <c r="AK188"/>
  <c r="AE182"/>
  <c r="J183"/>
  <c r="K183" s="1"/>
  <c r="V183"/>
  <c r="U183"/>
  <c r="W183" s="1"/>
  <c r="Y183"/>
  <c r="AC183"/>
  <c r="G184"/>
  <c r="I183"/>
  <c r="X370" i="30" l="1"/>
  <c r="V371"/>
  <c r="W371" s="1"/>
  <c r="X371" s="1"/>
  <c r="Y368"/>
  <c r="Y369" s="1"/>
  <c r="Y370" s="1"/>
  <c r="N370"/>
  <c r="O370" s="1"/>
  <c r="M371"/>
  <c r="P369"/>
  <c r="P370" s="1"/>
  <c r="N378" i="16"/>
  <c r="N379" s="1"/>
  <c r="N380" s="1"/>
  <c r="N381" s="1"/>
  <c r="I383"/>
  <c r="L382"/>
  <c r="M383" s="1"/>
  <c r="T379"/>
  <c r="U380" s="1"/>
  <c r="Q380"/>
  <c r="AT327" i="25"/>
  <c r="AS202" i="9"/>
  <c r="AR202"/>
  <c r="AT364" i="26"/>
  <c r="AR365"/>
  <c r="AR328" i="25"/>
  <c r="AS329" s="1"/>
  <c r="T374"/>
  <c r="H375"/>
  <c r="J374"/>
  <c r="L374" s="1"/>
  <c r="P376"/>
  <c r="R375"/>
  <c r="N375"/>
  <c r="S375" s="1"/>
  <c r="O375"/>
  <c r="AU367" i="27"/>
  <c r="AS373"/>
  <c r="AT374" s="1"/>
  <c r="O402" i="16"/>
  <c r="R403" s="1"/>
  <c r="P402"/>
  <c r="G400"/>
  <c r="J401" s="1"/>
  <c r="H400"/>
  <c r="G401"/>
  <c r="J402" s="1"/>
  <c r="H401"/>
  <c r="O401"/>
  <c r="R402" s="1"/>
  <c r="P401"/>
  <c r="F388" i="17"/>
  <c r="AU357"/>
  <c r="AT357" s="1"/>
  <c r="AS358" s="1"/>
  <c r="AG234" i="26"/>
  <c r="AI234" s="1"/>
  <c r="AJ235" s="1"/>
  <c r="AH234"/>
  <c r="X293" i="27"/>
  <c r="W294" s="1"/>
  <c r="AB293"/>
  <c r="AJ226" i="25"/>
  <c r="AK225"/>
  <c r="Y293" i="27"/>
  <c r="AA293" s="1"/>
  <c r="AB294" s="1"/>
  <c r="AD292"/>
  <c r="Z293"/>
  <c r="AI216"/>
  <c r="AH216"/>
  <c r="AJ216" s="1"/>
  <c r="AN227" i="24"/>
  <c r="AP227" s="1"/>
  <c r="U233"/>
  <c r="AA233"/>
  <c r="AB233" s="1"/>
  <c r="AA234" s="1"/>
  <c r="AD232"/>
  <c r="AF232" s="1"/>
  <c r="V232"/>
  <c r="S233"/>
  <c r="P233"/>
  <c r="R233" s="1"/>
  <c r="K230"/>
  <c r="I230"/>
  <c r="H230"/>
  <c r="AJ228"/>
  <c r="AK228"/>
  <c r="R231" i="20"/>
  <c r="P232"/>
  <c r="K302" i="23"/>
  <c r="M302" s="1"/>
  <c r="H303"/>
  <c r="L303"/>
  <c r="I303"/>
  <c r="P304"/>
  <c r="F304"/>
  <c r="U192"/>
  <c r="W192" s="1"/>
  <c r="Q193"/>
  <c r="X190" i="20"/>
  <c r="AD189"/>
  <c r="O183" i="17"/>
  <c r="Q183" s="1"/>
  <c r="S183" s="1"/>
  <c r="S198" i="14"/>
  <c r="O198"/>
  <c r="M199" s="1"/>
  <c r="N199" s="1"/>
  <c r="Q198"/>
  <c r="M183" i="17"/>
  <c r="N183" s="1"/>
  <c r="L223" i="20"/>
  <c r="J223"/>
  <c r="K223" s="1"/>
  <c r="H224"/>
  <c r="W225" s="1"/>
  <c r="AI184" i="16"/>
  <c r="AL184"/>
  <c r="AH184"/>
  <c r="Y186"/>
  <c r="AA186" s="1"/>
  <c r="X186"/>
  <c r="AC185"/>
  <c r="AE185" s="1"/>
  <c r="AX208" i="17"/>
  <c r="AY208" s="1"/>
  <c r="AV209" s="1"/>
  <c r="AW210" s="1"/>
  <c r="AW209"/>
  <c r="BB208"/>
  <c r="BD208" s="1"/>
  <c r="BA209"/>
  <c r="AL188"/>
  <c r="AM188" s="1"/>
  <c r="AI189"/>
  <c r="AH189" s="1"/>
  <c r="AG190" s="1"/>
  <c r="X183"/>
  <c r="Z183" s="1"/>
  <c r="AA183" s="1"/>
  <c r="AB183"/>
  <c r="AD183" s="1"/>
  <c r="AF183" s="1"/>
  <c r="T184"/>
  <c r="H184"/>
  <c r="L184"/>
  <c r="Y371" i="30" l="1"/>
  <c r="Y372" s="1"/>
  <c r="Y373" s="1"/>
  <c r="Y374" s="1"/>
  <c r="Y375" s="1"/>
  <c r="Y376" s="1"/>
  <c r="Y377" s="1"/>
  <c r="Y378" s="1"/>
  <c r="Y379" s="1"/>
  <c r="Y380" s="1"/>
  <c r="Y381" s="1"/>
  <c r="M372"/>
  <c r="N371"/>
  <c r="O371" s="1"/>
  <c r="N382" i="16"/>
  <c r="I384"/>
  <c r="L383"/>
  <c r="M384" s="1"/>
  <c r="Q381"/>
  <c r="Q382" s="1"/>
  <c r="T380"/>
  <c r="V379"/>
  <c r="AQ203" i="9"/>
  <c r="AT202"/>
  <c r="AV202" s="1"/>
  <c r="T375" i="25"/>
  <c r="AT365" i="26"/>
  <c r="AR366"/>
  <c r="AS367" s="1"/>
  <c r="AT328" i="25"/>
  <c r="AR329" s="1"/>
  <c r="AT329" s="1"/>
  <c r="N376"/>
  <c r="S376" s="1"/>
  <c r="O376"/>
  <c r="R376"/>
  <c r="T376" s="1"/>
  <c r="P377"/>
  <c r="J375"/>
  <c r="H376"/>
  <c r="L375"/>
  <c r="AU368" i="27"/>
  <c r="AS374"/>
  <c r="AT375" s="1"/>
  <c r="S231" i="20"/>
  <c r="U231" s="1"/>
  <c r="H403" i="16"/>
  <c r="G403"/>
  <c r="J404" s="1"/>
  <c r="G402"/>
  <c r="J403" s="1"/>
  <c r="H402"/>
  <c r="O404"/>
  <c r="R405" s="1"/>
  <c r="P404"/>
  <c r="O403"/>
  <c r="R404" s="1"/>
  <c r="P403"/>
  <c r="U403" s="1"/>
  <c r="M400"/>
  <c r="F389" i="17"/>
  <c r="AU358"/>
  <c r="AT358" s="1"/>
  <c r="AS359" s="1"/>
  <c r="AK234" i="26"/>
  <c r="AL225" i="25"/>
  <c r="AG226"/>
  <c r="AI226" s="1"/>
  <c r="AH226"/>
  <c r="AC293" i="27"/>
  <c r="Z294" s="1"/>
  <c r="AL216"/>
  <c r="AK217"/>
  <c r="AE233" i="24"/>
  <c r="AC233"/>
  <c r="AD233" s="1"/>
  <c r="AE234" s="1"/>
  <c r="Z234"/>
  <c r="AB234" s="1"/>
  <c r="Q234"/>
  <c r="T233"/>
  <c r="V233" s="1"/>
  <c r="F231"/>
  <c r="G231"/>
  <c r="J230"/>
  <c r="L230" s="1"/>
  <c r="AL228"/>
  <c r="AJ229" s="1"/>
  <c r="AO228"/>
  <c r="AM228"/>
  <c r="Q232" i="20"/>
  <c r="T232"/>
  <c r="O233"/>
  <c r="G304" i="23"/>
  <c r="H304" s="1"/>
  <c r="J303"/>
  <c r="K303" s="1"/>
  <c r="M303" s="1"/>
  <c r="V193"/>
  <c r="S193"/>
  <c r="T193" s="1"/>
  <c r="R193"/>
  <c r="Z190" i="20"/>
  <c r="AA190" s="1"/>
  <c r="AC190"/>
  <c r="Y190"/>
  <c r="AB190" s="1"/>
  <c r="P184" i="17"/>
  <c r="P198" i="14"/>
  <c r="R198" s="1"/>
  <c r="T198" s="1"/>
  <c r="R183" i="17"/>
  <c r="M223" i="20"/>
  <c r="G225"/>
  <c r="I224"/>
  <c r="AF185" i="16"/>
  <c r="AK184"/>
  <c r="AM184" s="1"/>
  <c r="AG185"/>
  <c r="AD186"/>
  <c r="Z186"/>
  <c r="BC208" i="17"/>
  <c r="AZ209" s="1"/>
  <c r="BB209" s="1"/>
  <c r="BD209" s="1"/>
  <c r="AX209"/>
  <c r="AY209" s="1"/>
  <c r="AJ189"/>
  <c r="AP188"/>
  <c r="AR188" s="1"/>
  <c r="AQ188"/>
  <c r="AN189" s="1"/>
  <c r="AO189"/>
  <c r="AK189"/>
  <c r="AE183"/>
  <c r="AC184"/>
  <c r="U184"/>
  <c r="W184" s="1"/>
  <c r="Y184"/>
  <c r="J184"/>
  <c r="K184" s="1"/>
  <c r="M184" s="1"/>
  <c r="V184"/>
  <c r="G185"/>
  <c r="I184"/>
  <c r="M373" i="30" l="1"/>
  <c r="N372"/>
  <c r="O372" s="1"/>
  <c r="P371"/>
  <c r="I385" i="16"/>
  <c r="L384"/>
  <c r="M385" s="1"/>
  <c r="Q383"/>
  <c r="T382"/>
  <c r="U383" s="1"/>
  <c r="I386"/>
  <c r="I387" s="1"/>
  <c r="L385"/>
  <c r="M386" s="1"/>
  <c r="N383"/>
  <c r="N384" s="1"/>
  <c r="V380"/>
  <c r="V381" s="1"/>
  <c r="V382" s="1"/>
  <c r="Q384"/>
  <c r="Q385" s="1"/>
  <c r="T385" s="1"/>
  <c r="T383"/>
  <c r="Q386"/>
  <c r="Q387" s="1"/>
  <c r="L389"/>
  <c r="M390" s="1"/>
  <c r="AU203" i="9"/>
  <c r="AR203"/>
  <c r="AS203"/>
  <c r="AT366" i="26"/>
  <c r="AR330" i="25"/>
  <c r="H377"/>
  <c r="J376"/>
  <c r="P378"/>
  <c r="R377"/>
  <c r="N377"/>
  <c r="S377" s="1"/>
  <c r="O377"/>
  <c r="L376"/>
  <c r="AU369" i="27"/>
  <c r="AS375"/>
  <c r="O405" i="16"/>
  <c r="R406" s="1"/>
  <c r="P405"/>
  <c r="T404"/>
  <c r="O406"/>
  <c r="R407" s="1"/>
  <c r="P406"/>
  <c r="G405"/>
  <c r="J406" s="1"/>
  <c r="H405"/>
  <c r="H404"/>
  <c r="G404"/>
  <c r="J405" s="1"/>
  <c r="F390" i="17"/>
  <c r="AU359"/>
  <c r="AT359" s="1"/>
  <c r="AS360" s="1"/>
  <c r="AK226" i="25"/>
  <c r="AG227" s="1"/>
  <c r="AI227" s="1"/>
  <c r="AJ228" s="1"/>
  <c r="AJ227"/>
  <c r="AL234" i="26"/>
  <c r="AH235"/>
  <c r="AG235"/>
  <c r="AI235" s="1"/>
  <c r="AD293" i="27"/>
  <c r="Y294"/>
  <c r="AA294" s="1"/>
  <c r="AC294" s="1"/>
  <c r="X294"/>
  <c r="W295" s="1"/>
  <c r="AH217"/>
  <c r="AJ217" s="1"/>
  <c r="AK218" s="1"/>
  <c r="AM216"/>
  <c r="AI217"/>
  <c r="AF233" i="24"/>
  <c r="AC234"/>
  <c r="AD234" s="1"/>
  <c r="AA235"/>
  <c r="U234"/>
  <c r="S234"/>
  <c r="P234"/>
  <c r="R234" s="1"/>
  <c r="H231"/>
  <c r="G232" s="1"/>
  <c r="I231"/>
  <c r="K231"/>
  <c r="AN228"/>
  <c r="AP228" s="1"/>
  <c r="AK229"/>
  <c r="AL229" s="1"/>
  <c r="P233" i="20"/>
  <c r="R232"/>
  <c r="AD190"/>
  <c r="I304" i="23"/>
  <c r="J304" s="1"/>
  <c r="L304"/>
  <c r="F305"/>
  <c r="P305"/>
  <c r="G305"/>
  <c r="U193"/>
  <c r="W193" s="1"/>
  <c r="Q194"/>
  <c r="X191" i="20"/>
  <c r="Z191" s="1"/>
  <c r="AA191" s="1"/>
  <c r="S199" i="14"/>
  <c r="O199"/>
  <c r="M200" s="1"/>
  <c r="Q199"/>
  <c r="L224" i="20"/>
  <c r="J224"/>
  <c r="K224" s="1"/>
  <c r="H225"/>
  <c r="W226" s="1"/>
  <c r="AI185" i="16"/>
  <c r="AL185"/>
  <c r="AH185"/>
  <c r="Y187"/>
  <c r="AA187" s="1"/>
  <c r="X187"/>
  <c r="AC186"/>
  <c r="AE186" s="1"/>
  <c r="O184" i="17"/>
  <c r="Q184" s="1"/>
  <c r="S184" s="1"/>
  <c r="BA210"/>
  <c r="BC209"/>
  <c r="AZ210" s="1"/>
  <c r="N184"/>
  <c r="AV210"/>
  <c r="AI190"/>
  <c r="AH190" s="1"/>
  <c r="AG191" s="1"/>
  <c r="AL189"/>
  <c r="AM189" s="1"/>
  <c r="T185"/>
  <c r="AB184"/>
  <c r="AD184" s="1"/>
  <c r="X184"/>
  <c r="Z184" s="1"/>
  <c r="AA184" s="1"/>
  <c r="R184"/>
  <c r="L185"/>
  <c r="H185"/>
  <c r="P372" i="30" l="1"/>
  <c r="N373"/>
  <c r="M374"/>
  <c r="I388" i="16"/>
  <c r="L387"/>
  <c r="M388" s="1"/>
  <c r="T386"/>
  <c r="U387" s="1"/>
  <c r="N385"/>
  <c r="N386" s="1"/>
  <c r="N387" s="1"/>
  <c r="Q388"/>
  <c r="T387"/>
  <c r="U388" s="1"/>
  <c r="I389"/>
  <c r="I390" s="1"/>
  <c r="L388"/>
  <c r="M389" s="1"/>
  <c r="I391"/>
  <c r="L390"/>
  <c r="M391" s="1"/>
  <c r="Q389"/>
  <c r="Q390" s="1"/>
  <c r="T388"/>
  <c r="U389" s="1"/>
  <c r="V383"/>
  <c r="V384" s="1"/>
  <c r="V385" s="1"/>
  <c r="U386"/>
  <c r="I392"/>
  <c r="L391"/>
  <c r="M392" s="1"/>
  <c r="AT330" i="25"/>
  <c r="AS331"/>
  <c r="AQ204" i="9"/>
  <c r="AT203"/>
  <c r="AV203" s="1"/>
  <c r="L399" i="16"/>
  <c r="AR367" i="26"/>
  <c r="AR331" i="25"/>
  <c r="T377"/>
  <c r="N378"/>
  <c r="S378" s="1"/>
  <c r="O378"/>
  <c r="R378"/>
  <c r="P379"/>
  <c r="J377"/>
  <c r="H378"/>
  <c r="L377"/>
  <c r="AU370" i="27"/>
  <c r="AS376"/>
  <c r="AT377" s="1"/>
  <c r="S232" i="20"/>
  <c r="U232" s="1"/>
  <c r="H406" i="16"/>
  <c r="G406"/>
  <c r="J407" s="1"/>
  <c r="U406"/>
  <c r="U405"/>
  <c r="H407"/>
  <c r="L406"/>
  <c r="G407"/>
  <c r="J408" s="1"/>
  <c r="O408"/>
  <c r="R409" s="1"/>
  <c r="P408"/>
  <c r="O407"/>
  <c r="R408" s="1"/>
  <c r="P407"/>
  <c r="AU360" i="17"/>
  <c r="AT360" s="1"/>
  <c r="AS361" s="1"/>
  <c r="F391"/>
  <c r="AL226" i="25"/>
  <c r="AK235" i="26"/>
  <c r="AH236" s="1"/>
  <c r="AJ236"/>
  <c r="AH227" i="25"/>
  <c r="AB295" i="27"/>
  <c r="AK227" i="25"/>
  <c r="Z295" i="27"/>
  <c r="AD294"/>
  <c r="Y295"/>
  <c r="AA295" s="1"/>
  <c r="X295"/>
  <c r="W296" s="1"/>
  <c r="AC295"/>
  <c r="AL217"/>
  <c r="AF234" i="24"/>
  <c r="Z235"/>
  <c r="AB235" s="1"/>
  <c r="AE235"/>
  <c r="AC235"/>
  <c r="Q235"/>
  <c r="T234"/>
  <c r="V234" s="1"/>
  <c r="F232"/>
  <c r="H232" s="1"/>
  <c r="J231"/>
  <c r="L231" s="1"/>
  <c r="I232"/>
  <c r="K232"/>
  <c r="AM229"/>
  <c r="AO229"/>
  <c r="AK230"/>
  <c r="AJ230"/>
  <c r="AN229"/>
  <c r="O234" i="20"/>
  <c r="T233"/>
  <c r="Q233"/>
  <c r="K304" i="23"/>
  <c r="M304" s="1"/>
  <c r="I305"/>
  <c r="P306"/>
  <c r="F306"/>
  <c r="H305"/>
  <c r="V194"/>
  <c r="R194"/>
  <c r="S194"/>
  <c r="T194" s="1"/>
  <c r="Y191" i="20"/>
  <c r="AB191" s="1"/>
  <c r="AC191"/>
  <c r="P199" i="14"/>
  <c r="R199" s="1"/>
  <c r="T199" s="1"/>
  <c r="N200"/>
  <c r="M224" i="20"/>
  <c r="G226"/>
  <c r="I225"/>
  <c r="AG186" i="16"/>
  <c r="AF186"/>
  <c r="AK185"/>
  <c r="AM185" s="1"/>
  <c r="Z187"/>
  <c r="AD187"/>
  <c r="P185" i="17"/>
  <c r="AX210"/>
  <c r="AY210" s="1"/>
  <c r="AV211" s="1"/>
  <c r="AW211"/>
  <c r="BB210"/>
  <c r="BD210" s="1"/>
  <c r="BA211"/>
  <c r="AJ190"/>
  <c r="AP189"/>
  <c r="AR189" s="1"/>
  <c r="J185"/>
  <c r="K185" s="1"/>
  <c r="M185" s="1"/>
  <c r="AQ189"/>
  <c r="AN190" s="1"/>
  <c r="AO190"/>
  <c r="AK190"/>
  <c r="AE184"/>
  <c r="V185"/>
  <c r="U185"/>
  <c r="W185" s="1"/>
  <c r="Y185"/>
  <c r="AC185"/>
  <c r="AF184"/>
  <c r="G186"/>
  <c r="I185"/>
  <c r="M375" i="30" l="1"/>
  <c r="N374"/>
  <c r="O374" s="1"/>
  <c r="P373"/>
  <c r="N388" i="16"/>
  <c r="N389" s="1"/>
  <c r="N390" s="1"/>
  <c r="N391" s="1"/>
  <c r="I393"/>
  <c r="L392"/>
  <c r="T390"/>
  <c r="U391" s="1"/>
  <c r="Q391"/>
  <c r="V386"/>
  <c r="V387" s="1"/>
  <c r="V388" s="1"/>
  <c r="V389" s="1"/>
  <c r="V390" s="1"/>
  <c r="AT331" i="25"/>
  <c r="I394" i="16"/>
  <c r="I395" s="1"/>
  <c r="L393"/>
  <c r="M394" s="1"/>
  <c r="L394"/>
  <c r="M395" s="1"/>
  <c r="AT367" i="26"/>
  <c r="AS368"/>
  <c r="T393" i="16"/>
  <c r="U394" s="1"/>
  <c r="U393"/>
  <c r="AU204" i="9"/>
  <c r="AR204"/>
  <c r="AS204"/>
  <c r="AR368" i="26"/>
  <c r="AR369"/>
  <c r="AR332" i="25"/>
  <c r="T378"/>
  <c r="H379"/>
  <c r="J378"/>
  <c r="K379" s="1"/>
  <c r="P380"/>
  <c r="R379"/>
  <c r="N379"/>
  <c r="S379" s="1"/>
  <c r="O379"/>
  <c r="AU371" i="27"/>
  <c r="AS377"/>
  <c r="AT378" s="1"/>
  <c r="O409" i="16"/>
  <c r="R410" s="1"/>
  <c r="P409"/>
  <c r="U408"/>
  <c r="H408"/>
  <c r="G408"/>
  <c r="J409" s="1"/>
  <c r="O410"/>
  <c r="R411" s="1"/>
  <c r="P410"/>
  <c r="H409"/>
  <c r="G409"/>
  <c r="J410" s="1"/>
  <c r="M407"/>
  <c r="F392" i="17"/>
  <c r="AU361"/>
  <c r="AT361" s="1"/>
  <c r="AS362" s="1"/>
  <c r="AG236" i="26"/>
  <c r="AI236" s="1"/>
  <c r="AJ237" s="1"/>
  <c r="AL235"/>
  <c r="AK236"/>
  <c r="AL227" i="25"/>
  <c r="AH228"/>
  <c r="AG228"/>
  <c r="AI228" s="1"/>
  <c r="Z296" i="27"/>
  <c r="AB296"/>
  <c r="X296"/>
  <c r="W297" s="1"/>
  <c r="AD295"/>
  <c r="Y296"/>
  <c r="AA296" s="1"/>
  <c r="AM217"/>
  <c r="AH218"/>
  <c r="AJ218" s="1"/>
  <c r="AI218"/>
  <c r="AA236" i="24"/>
  <c r="AD235"/>
  <c r="AF235" s="1"/>
  <c r="U235"/>
  <c r="S235"/>
  <c r="P235"/>
  <c r="R235" s="1"/>
  <c r="J232"/>
  <c r="L232" s="1"/>
  <c r="F233"/>
  <c r="G233"/>
  <c r="AP229"/>
  <c r="AL230"/>
  <c r="AJ231" s="1"/>
  <c r="AM230"/>
  <c r="AO230"/>
  <c r="L305" i="23"/>
  <c r="R233" i="20"/>
  <c r="P234"/>
  <c r="J305" i="23"/>
  <c r="K305" s="1"/>
  <c r="G306"/>
  <c r="H306" s="1"/>
  <c r="U194"/>
  <c r="W194" s="1"/>
  <c r="Q195"/>
  <c r="X192" i="20"/>
  <c r="AD191"/>
  <c r="S200" i="14"/>
  <c r="Q200"/>
  <c r="O200"/>
  <c r="M201" s="1"/>
  <c r="N201" s="1"/>
  <c r="L225" i="20"/>
  <c r="J225"/>
  <c r="K225" s="1"/>
  <c r="H226"/>
  <c r="W227" s="1"/>
  <c r="AI186" i="16"/>
  <c r="AL186"/>
  <c r="AH186"/>
  <c r="Y188"/>
  <c r="AA188" s="1"/>
  <c r="X188"/>
  <c r="AC187"/>
  <c r="AE187" s="1"/>
  <c r="BC210" i="17"/>
  <c r="AZ211" s="1"/>
  <c r="BB211" s="1"/>
  <c r="BD211" s="1"/>
  <c r="O185"/>
  <c r="Q185" s="1"/>
  <c r="AX211"/>
  <c r="AY211" s="1"/>
  <c r="AV212" s="1"/>
  <c r="AW212"/>
  <c r="N185"/>
  <c r="AL190"/>
  <c r="AM190" s="1"/>
  <c r="AI191"/>
  <c r="AH191" s="1"/>
  <c r="AG192" s="1"/>
  <c r="R185"/>
  <c r="T186"/>
  <c r="AB185"/>
  <c r="AD185" s="1"/>
  <c r="AF185" s="1"/>
  <c r="X185"/>
  <c r="H186"/>
  <c r="L186"/>
  <c r="AT332" i="25" l="1"/>
  <c r="P374" i="30"/>
  <c r="M376"/>
  <c r="N375"/>
  <c r="N392" i="16"/>
  <c r="Q392"/>
  <c r="T391"/>
  <c r="U392" s="1"/>
  <c r="Q393"/>
  <c r="Q394" s="1"/>
  <c r="T392"/>
  <c r="I396"/>
  <c r="L395"/>
  <c r="M396" s="1"/>
  <c r="AT368" i="26"/>
  <c r="N393" i="16"/>
  <c r="N394" s="1"/>
  <c r="N395" s="1"/>
  <c r="Q395"/>
  <c r="Q396" s="1"/>
  <c r="Q397" s="1"/>
  <c r="Q398" s="1"/>
  <c r="T394"/>
  <c r="U395" s="1"/>
  <c r="T395"/>
  <c r="U396" s="1"/>
  <c r="AT204" i="9"/>
  <c r="AV204" s="1"/>
  <c r="AQ205"/>
  <c r="AT369" i="26"/>
  <c r="AR370"/>
  <c r="T379" i="25"/>
  <c r="AR333"/>
  <c r="AT333" s="1"/>
  <c r="L378"/>
  <c r="N380"/>
  <c r="S380" s="1"/>
  <c r="O380"/>
  <c r="R380"/>
  <c r="P381"/>
  <c r="J379"/>
  <c r="H380"/>
  <c r="AU372" i="27"/>
  <c r="AS378"/>
  <c r="S233" i="20"/>
  <c r="U233" s="1"/>
  <c r="H411" i="16"/>
  <c r="G411"/>
  <c r="J412" s="1"/>
  <c r="O412"/>
  <c r="R413" s="1"/>
  <c r="P412"/>
  <c r="H410"/>
  <c r="G410"/>
  <c r="J411" s="1"/>
  <c r="M408"/>
  <c r="O411"/>
  <c r="R412" s="1"/>
  <c r="P411"/>
  <c r="U411" s="1"/>
  <c r="F393" i="17"/>
  <c r="AU362"/>
  <c r="AT362" s="1"/>
  <c r="AS363" s="1"/>
  <c r="AG237" i="26"/>
  <c r="AI237" s="1"/>
  <c r="AJ238" s="1"/>
  <c r="AL236"/>
  <c r="AH237"/>
  <c r="AK228" i="25"/>
  <c r="AG229" s="1"/>
  <c r="AI229" s="1"/>
  <c r="AJ229"/>
  <c r="AH229"/>
  <c r="AC296" i="27"/>
  <c r="Z297" s="1"/>
  <c r="AB297"/>
  <c r="AK219"/>
  <c r="AL218"/>
  <c r="AE236" i="24"/>
  <c r="AC236"/>
  <c r="Z236"/>
  <c r="AB236" s="1"/>
  <c r="P236"/>
  <c r="Q236"/>
  <c r="T235"/>
  <c r="V235" s="1"/>
  <c r="H233"/>
  <c r="G234" s="1"/>
  <c r="K233"/>
  <c r="I233"/>
  <c r="AK231"/>
  <c r="AL231" s="1"/>
  <c r="AJ232" s="1"/>
  <c r="AN230"/>
  <c r="AP230" s="1"/>
  <c r="M305" i="23"/>
  <c r="Q234" i="20"/>
  <c r="O235"/>
  <c r="T234"/>
  <c r="G307" i="23"/>
  <c r="I306"/>
  <c r="L306"/>
  <c r="F307"/>
  <c r="P307"/>
  <c r="V195"/>
  <c r="R195"/>
  <c r="S195"/>
  <c r="T195" s="1"/>
  <c r="Z192" i="20"/>
  <c r="AA192" s="1"/>
  <c r="AC192"/>
  <c r="Y192"/>
  <c r="AB192" s="1"/>
  <c r="P200" i="14"/>
  <c r="R200" s="1"/>
  <c r="T200" s="1"/>
  <c r="BA212" i="17"/>
  <c r="P186"/>
  <c r="M225" i="20"/>
  <c r="G227"/>
  <c r="I226"/>
  <c r="AF187" i="16"/>
  <c r="AG187"/>
  <c r="AK186"/>
  <c r="AM186" s="1"/>
  <c r="AD188"/>
  <c r="Z188"/>
  <c r="BC211" i="17"/>
  <c r="AZ212" s="1"/>
  <c r="BA213" s="1"/>
  <c r="AX212"/>
  <c r="AY212" s="1"/>
  <c r="AW213"/>
  <c r="AJ191"/>
  <c r="AP190"/>
  <c r="AR190" s="1"/>
  <c r="AQ190"/>
  <c r="AN191" s="1"/>
  <c r="AO191"/>
  <c r="AK191"/>
  <c r="J186"/>
  <c r="K186" s="1"/>
  <c r="M186" s="1"/>
  <c r="V186"/>
  <c r="Y186"/>
  <c r="Z185"/>
  <c r="AC186"/>
  <c r="U186"/>
  <c r="W186" s="1"/>
  <c r="S185"/>
  <c r="I186"/>
  <c r="G187"/>
  <c r="T396" i="16" l="1"/>
  <c r="U397" s="1"/>
  <c r="N376" i="30"/>
  <c r="O376" s="1"/>
  <c r="M377"/>
  <c r="P375"/>
  <c r="P376" s="1"/>
  <c r="V391" i="16"/>
  <c r="V392" s="1"/>
  <c r="V393" s="1"/>
  <c r="V394" s="1"/>
  <c r="V395" s="1"/>
  <c r="V396" s="1"/>
  <c r="I397"/>
  <c r="L396"/>
  <c r="M397" s="1"/>
  <c r="T397"/>
  <c r="U398" s="1"/>
  <c r="X297" i="27"/>
  <c r="W298" s="1"/>
  <c r="AK237" i="26"/>
  <c r="AL237" s="1"/>
  <c r="L398" i="16"/>
  <c r="M399" s="1"/>
  <c r="Q399"/>
  <c r="T398"/>
  <c r="AR205" i="9"/>
  <c r="AS205"/>
  <c r="T380" i="25"/>
  <c r="AU205" i="9"/>
  <c r="AT370" i="26"/>
  <c r="AR371"/>
  <c r="L379" i="25"/>
  <c r="AR334"/>
  <c r="AS335" s="1"/>
  <c r="J380"/>
  <c r="K381" s="1"/>
  <c r="H381"/>
  <c r="R381"/>
  <c r="P382"/>
  <c r="N381"/>
  <c r="S381" s="1"/>
  <c r="O381"/>
  <c r="L380"/>
  <c r="AU373" i="27"/>
  <c r="AS379"/>
  <c r="AT380" s="1"/>
  <c r="O413" i="16"/>
  <c r="R414" s="1"/>
  <c r="P413"/>
  <c r="H412"/>
  <c r="G412"/>
  <c r="J413" s="1"/>
  <c r="G413"/>
  <c r="J414" s="1"/>
  <c r="H413"/>
  <c r="O414"/>
  <c r="R415" s="1"/>
  <c r="P414"/>
  <c r="F394" i="17"/>
  <c r="AU363"/>
  <c r="AT363" s="1"/>
  <c r="AS364" s="1"/>
  <c r="AK229" i="25"/>
  <c r="AJ230"/>
  <c r="AD296" i="27"/>
  <c r="AL228" i="25"/>
  <c r="Y297" i="27"/>
  <c r="AA297" s="1"/>
  <c r="AC297" s="1"/>
  <c r="Y298" s="1"/>
  <c r="AA298" s="1"/>
  <c r="AM218"/>
  <c r="AI219"/>
  <c r="AH219"/>
  <c r="AJ219" s="1"/>
  <c r="AH238" i="26"/>
  <c r="Z237" i="24"/>
  <c r="AA237"/>
  <c r="AD236"/>
  <c r="AF236" s="1"/>
  <c r="R236"/>
  <c r="P237" s="1"/>
  <c r="U236"/>
  <c r="S236"/>
  <c r="J233"/>
  <c r="L233" s="1"/>
  <c r="F234"/>
  <c r="H234" s="1"/>
  <c r="K234"/>
  <c r="I234"/>
  <c r="AM231"/>
  <c r="AN231" s="1"/>
  <c r="AO231"/>
  <c r="AK232"/>
  <c r="AL232" s="1"/>
  <c r="R234" i="20"/>
  <c r="P235"/>
  <c r="Q235" s="1"/>
  <c r="AD192"/>
  <c r="H307" i="23"/>
  <c r="G308" s="1"/>
  <c r="I307"/>
  <c r="P308"/>
  <c r="F308"/>
  <c r="J306"/>
  <c r="K306" s="1"/>
  <c r="U195"/>
  <c r="W195" s="1"/>
  <c r="Q196"/>
  <c r="X193" i="20"/>
  <c r="Z193" s="1"/>
  <c r="AA193" s="1"/>
  <c r="S201" i="14"/>
  <c r="Q201"/>
  <c r="O201"/>
  <c r="P201" s="1"/>
  <c r="R201" s="1"/>
  <c r="L226" i="20"/>
  <c r="H227"/>
  <c r="W228" s="1"/>
  <c r="J226"/>
  <c r="K226" s="1"/>
  <c r="AI187" i="16"/>
  <c r="AL187"/>
  <c r="AH187"/>
  <c r="Y189"/>
  <c r="AA189" s="1"/>
  <c r="X189"/>
  <c r="AC188"/>
  <c r="AE188" s="1"/>
  <c r="BB212" i="17"/>
  <c r="BD212" s="1"/>
  <c r="BC212"/>
  <c r="AZ213" s="1"/>
  <c r="O186"/>
  <c r="Q186" s="1"/>
  <c r="S186" s="1"/>
  <c r="AV213"/>
  <c r="AI192"/>
  <c r="AH192" s="1"/>
  <c r="AG193" s="1"/>
  <c r="AL191"/>
  <c r="AM191" s="1"/>
  <c r="N186"/>
  <c r="AA185"/>
  <c r="AE185"/>
  <c r="AB186" s="1"/>
  <c r="AD186" s="1"/>
  <c r="AF186" s="1"/>
  <c r="R186"/>
  <c r="T187"/>
  <c r="L187"/>
  <c r="H187"/>
  <c r="AG238" i="26" l="1"/>
  <c r="AI238" s="1"/>
  <c r="M378" i="30"/>
  <c r="N377"/>
  <c r="V397" i="16"/>
  <c r="I398"/>
  <c r="I399" s="1"/>
  <c r="I400" s="1"/>
  <c r="I401" s="1"/>
  <c r="L397"/>
  <c r="N396"/>
  <c r="Q400"/>
  <c r="T399"/>
  <c r="U400" s="1"/>
  <c r="L400"/>
  <c r="M401" s="1"/>
  <c r="Q401"/>
  <c r="Q402" s="1"/>
  <c r="T400"/>
  <c r="U401" s="1"/>
  <c r="L402"/>
  <c r="V398"/>
  <c r="T401"/>
  <c r="U402" s="1"/>
  <c r="AT205" i="9"/>
  <c r="AV205" s="1"/>
  <c r="AQ206"/>
  <c r="AT371" i="26"/>
  <c r="AR372"/>
  <c r="AT334" i="25"/>
  <c r="AR335" s="1"/>
  <c r="AT335" s="1"/>
  <c r="T381"/>
  <c r="O382"/>
  <c r="N382"/>
  <c r="S382" s="1"/>
  <c r="R382"/>
  <c r="P383"/>
  <c r="J381"/>
  <c r="H382"/>
  <c r="L381"/>
  <c r="AU374" i="27"/>
  <c r="AS380"/>
  <c r="AT381" s="1"/>
  <c r="S234" i="20"/>
  <c r="U234" s="1"/>
  <c r="G415" i="16"/>
  <c r="J416" s="1"/>
  <c r="H415"/>
  <c r="O415"/>
  <c r="R416" s="1"/>
  <c r="P415"/>
  <c r="O416"/>
  <c r="R417" s="1"/>
  <c r="P416"/>
  <c r="H414"/>
  <c r="G414"/>
  <c r="J415" s="1"/>
  <c r="U413"/>
  <c r="F395" i="17"/>
  <c r="AU364"/>
  <c r="AT364" s="1"/>
  <c r="AS365" s="1"/>
  <c r="AL229" i="25"/>
  <c r="AG230"/>
  <c r="AI230" s="1"/>
  <c r="AJ231" s="1"/>
  <c r="AH230"/>
  <c r="AD297" i="27"/>
  <c r="AB298"/>
  <c r="AC298" s="1"/>
  <c r="Z298"/>
  <c r="X298"/>
  <c r="W299" s="1"/>
  <c r="AB299" s="1"/>
  <c r="AK220"/>
  <c r="AL219"/>
  <c r="T236" i="24"/>
  <c r="V236" s="1"/>
  <c r="AK238" i="26"/>
  <c r="AH239" s="1"/>
  <c r="AJ239"/>
  <c r="AB237" i="24"/>
  <c r="AA238" s="1"/>
  <c r="AE237"/>
  <c r="AC237"/>
  <c r="Q237"/>
  <c r="R237" s="1"/>
  <c r="Q238" s="1"/>
  <c r="J234"/>
  <c r="L234" s="1"/>
  <c r="G235"/>
  <c r="F235"/>
  <c r="AP231"/>
  <c r="AO232"/>
  <c r="AM232"/>
  <c r="AN232" s="1"/>
  <c r="AK233"/>
  <c r="AJ233"/>
  <c r="R235" i="20"/>
  <c r="S235" s="1"/>
  <c r="P236"/>
  <c r="O236"/>
  <c r="J307" i="23"/>
  <c r="K307" s="1"/>
  <c r="L308" s="1"/>
  <c r="M306"/>
  <c r="L307"/>
  <c r="H308"/>
  <c r="F309"/>
  <c r="I308"/>
  <c r="P309"/>
  <c r="V196"/>
  <c r="R196"/>
  <c r="S196"/>
  <c r="T196" s="1"/>
  <c r="AC193" i="20"/>
  <c r="Y193"/>
  <c r="AB193" s="1"/>
  <c r="T201" i="14"/>
  <c r="M202"/>
  <c r="N202" s="1"/>
  <c r="M226" i="20"/>
  <c r="G228"/>
  <c r="I227"/>
  <c r="AG188" i="16"/>
  <c r="AK187"/>
  <c r="AM187" s="1"/>
  <c r="AF188"/>
  <c r="Z189"/>
  <c r="AD189"/>
  <c r="P187" i="17"/>
  <c r="BB213"/>
  <c r="BD213" s="1"/>
  <c r="BA214"/>
  <c r="AX213"/>
  <c r="AW214"/>
  <c r="AQ191"/>
  <c r="AN192" s="1"/>
  <c r="AJ192"/>
  <c r="AP191"/>
  <c r="AR191" s="1"/>
  <c r="AO192"/>
  <c r="AK192"/>
  <c r="X186"/>
  <c r="Z186" s="1"/>
  <c r="AA186" s="1"/>
  <c r="AC187"/>
  <c r="U187"/>
  <c r="W187" s="1"/>
  <c r="V187"/>
  <c r="J187"/>
  <c r="K187" s="1"/>
  <c r="M187" s="1"/>
  <c r="I187"/>
  <c r="G188"/>
  <c r="O377" i="30" l="1"/>
  <c r="P377" s="1"/>
  <c r="N378"/>
  <c r="M379"/>
  <c r="V399" i="16"/>
  <c r="N397"/>
  <c r="N398" s="1"/>
  <c r="N399" s="1"/>
  <c r="N400" s="1"/>
  <c r="I402"/>
  <c r="I403" s="1"/>
  <c r="I404" s="1"/>
  <c r="L401"/>
  <c r="M402" s="1"/>
  <c r="Q403"/>
  <c r="T402"/>
  <c r="L403"/>
  <c r="M404" s="1"/>
  <c r="T235" i="20"/>
  <c r="U235" s="1"/>
  <c r="AU206" i="9"/>
  <c r="V400" i="16"/>
  <c r="V401" s="1"/>
  <c r="M403"/>
  <c r="T405"/>
  <c r="AR206" i="9"/>
  <c r="AS206"/>
  <c r="AT372" i="26"/>
  <c r="AR373"/>
  <c r="AR336" i="25"/>
  <c r="AT336" s="1"/>
  <c r="T382"/>
  <c r="H383"/>
  <c r="J382"/>
  <c r="K383" s="1"/>
  <c r="P384"/>
  <c r="R383"/>
  <c r="N383"/>
  <c r="S383" s="1"/>
  <c r="O383"/>
  <c r="AU375" i="27"/>
  <c r="AS381"/>
  <c r="T407" i="16"/>
  <c r="O418"/>
  <c r="R419" s="1"/>
  <c r="P418"/>
  <c r="G417"/>
  <c r="J418" s="1"/>
  <c r="H417"/>
  <c r="G416"/>
  <c r="J417" s="1"/>
  <c r="H416"/>
  <c r="O417"/>
  <c r="R418" s="1"/>
  <c r="P417"/>
  <c r="F396" i="17"/>
  <c r="AU365"/>
  <c r="AT365" s="1"/>
  <c r="AS366" s="1"/>
  <c r="AK230" i="25"/>
  <c r="AH231" s="1"/>
  <c r="AD298" i="27"/>
  <c r="Z299"/>
  <c r="Y299"/>
  <c r="AA299" s="1"/>
  <c r="AC299" s="1"/>
  <c r="X299"/>
  <c r="W300" s="1"/>
  <c r="AD299"/>
  <c r="AM219"/>
  <c r="AI220"/>
  <c r="AH220"/>
  <c r="AJ220" s="1"/>
  <c r="AK221" s="1"/>
  <c r="AL238" i="26"/>
  <c r="AG239"/>
  <c r="AI239" s="1"/>
  <c r="AJ240" s="1"/>
  <c r="AL233" i="24"/>
  <c r="AJ234" s="1"/>
  <c r="AD237"/>
  <c r="AF237" s="1"/>
  <c r="U237"/>
  <c r="S237"/>
  <c r="T237" s="1"/>
  <c r="AC238"/>
  <c r="Z238"/>
  <c r="AB238" s="1"/>
  <c r="H235"/>
  <c r="G236" s="1"/>
  <c r="I235"/>
  <c r="K235"/>
  <c r="AP232"/>
  <c r="AM233"/>
  <c r="AO233"/>
  <c r="Q236" i="20"/>
  <c r="O237"/>
  <c r="T236"/>
  <c r="M307" i="23"/>
  <c r="G309"/>
  <c r="I309" s="1"/>
  <c r="J308"/>
  <c r="K308" s="1"/>
  <c r="U196"/>
  <c r="W196" s="1"/>
  <c r="Q197"/>
  <c r="X194" i="20"/>
  <c r="AD193"/>
  <c r="O202" i="14"/>
  <c r="M203" s="1"/>
  <c r="N203" s="1"/>
  <c r="S202"/>
  <c r="Q202"/>
  <c r="L227" i="20"/>
  <c r="H228"/>
  <c r="W229" s="1"/>
  <c r="J227"/>
  <c r="K227" s="1"/>
  <c r="AI188" i="16"/>
  <c r="AL188"/>
  <c r="AH188"/>
  <c r="Y190"/>
  <c r="AA190" s="1"/>
  <c r="X190"/>
  <c r="AC189"/>
  <c r="AE189" s="1"/>
  <c r="Y187" i="17"/>
  <c r="AY213"/>
  <c r="AV214" s="1"/>
  <c r="AX214" s="1"/>
  <c r="BC213"/>
  <c r="AZ214" s="1"/>
  <c r="BB214" s="1"/>
  <c r="BD214" s="1"/>
  <c r="AL192"/>
  <c r="AI193"/>
  <c r="AH193" s="1"/>
  <c r="AG194" s="1"/>
  <c r="O187"/>
  <c r="Q187" s="1"/>
  <c r="AE186"/>
  <c r="AB187" s="1"/>
  <c r="AD187" s="1"/>
  <c r="AF187" s="1"/>
  <c r="R187"/>
  <c r="T188"/>
  <c r="X187"/>
  <c r="N187"/>
  <c r="H188"/>
  <c r="L188"/>
  <c r="P378" i="30" l="1"/>
  <c r="N379"/>
  <c r="M380"/>
  <c r="V402" i="16"/>
  <c r="N401"/>
  <c r="N402" s="1"/>
  <c r="N403" s="1"/>
  <c r="I405"/>
  <c r="L404"/>
  <c r="M405" s="1"/>
  <c r="Q404"/>
  <c r="Q405" s="1"/>
  <c r="Q406" s="1"/>
  <c r="T403"/>
  <c r="U404" s="1"/>
  <c r="I406"/>
  <c r="I407" s="1"/>
  <c r="L405"/>
  <c r="M406" s="1"/>
  <c r="AQ207" i="9"/>
  <c r="AT206"/>
  <c r="AV206" s="1"/>
  <c r="AT373" i="26"/>
  <c r="AR374"/>
  <c r="T383" i="25"/>
  <c r="AR337"/>
  <c r="AS338" s="1"/>
  <c r="L382"/>
  <c r="N384"/>
  <c r="S384" s="1"/>
  <c r="O384"/>
  <c r="R384"/>
  <c r="P385"/>
  <c r="J383"/>
  <c r="H384"/>
  <c r="AU376" i="27"/>
  <c r="AS382"/>
  <c r="O419" i="16"/>
  <c r="R420" s="1"/>
  <c r="P419"/>
  <c r="U419" s="1"/>
  <c r="M417"/>
  <c r="O420"/>
  <c r="R421" s="1"/>
  <c r="P420"/>
  <c r="H418"/>
  <c r="G418"/>
  <c r="J419" s="1"/>
  <c r="G419"/>
  <c r="J420" s="1"/>
  <c r="H419"/>
  <c r="F397" i="17"/>
  <c r="AU366"/>
  <c r="AT366" s="1"/>
  <c r="AS367" s="1"/>
  <c r="Y300" i="27"/>
  <c r="AA300" s="1"/>
  <c r="AL230" i="25"/>
  <c r="AG231"/>
  <c r="AI231" s="1"/>
  <c r="X300" i="27"/>
  <c r="W301" s="1"/>
  <c r="Z300"/>
  <c r="AB300"/>
  <c r="AL220"/>
  <c r="AK239" i="26"/>
  <c r="AN233" i="24"/>
  <c r="AP233" s="1"/>
  <c r="AK234"/>
  <c r="AM234" s="1"/>
  <c r="V237"/>
  <c r="S238"/>
  <c r="U238"/>
  <c r="AE238"/>
  <c r="Z239"/>
  <c r="AA239"/>
  <c r="AD238"/>
  <c r="P238"/>
  <c r="R238" s="1"/>
  <c r="F236"/>
  <c r="H236" s="1"/>
  <c r="G237" s="1"/>
  <c r="J235"/>
  <c r="L235" s="1"/>
  <c r="I236"/>
  <c r="P237" i="20"/>
  <c r="Q237" s="1"/>
  <c r="R236"/>
  <c r="M308" i="23"/>
  <c r="H309"/>
  <c r="L309"/>
  <c r="F310"/>
  <c r="P310"/>
  <c r="V197"/>
  <c r="R197"/>
  <c r="S197"/>
  <c r="T197" s="1"/>
  <c r="Z194" i="20"/>
  <c r="AA194" s="1"/>
  <c r="AC194"/>
  <c r="Y194"/>
  <c r="AB194" s="1"/>
  <c r="P202" i="14"/>
  <c r="O203" s="1"/>
  <c r="M204" s="1"/>
  <c r="N204" s="1"/>
  <c r="M227" i="20"/>
  <c r="G229"/>
  <c r="I228"/>
  <c r="AF189" i="16"/>
  <c r="AK188"/>
  <c r="AM188" s="1"/>
  <c r="AG189"/>
  <c r="Z190"/>
  <c r="AD190"/>
  <c r="Z187" i="17"/>
  <c r="AE187" s="1"/>
  <c r="AW215"/>
  <c r="BA215"/>
  <c r="BC214"/>
  <c r="AZ215" s="1"/>
  <c r="BA216" s="1"/>
  <c r="AY214"/>
  <c r="AV215" s="1"/>
  <c r="AW216" s="1"/>
  <c r="S187"/>
  <c r="AP192"/>
  <c r="AR192" s="1"/>
  <c r="AM192"/>
  <c r="AQ192"/>
  <c r="AN193" s="1"/>
  <c r="AO193"/>
  <c r="AK193"/>
  <c r="P188"/>
  <c r="J188"/>
  <c r="O188" s="1"/>
  <c r="V188"/>
  <c r="U188"/>
  <c r="W188" s="1"/>
  <c r="Y188"/>
  <c r="AC188"/>
  <c r="G189"/>
  <c r="I188"/>
  <c r="O379" i="30" l="1"/>
  <c r="P379" s="1"/>
  <c r="M381"/>
  <c r="N380"/>
  <c r="N404" i="16"/>
  <c r="Q407"/>
  <c r="Q408" s="1"/>
  <c r="T406"/>
  <c r="U407" s="1"/>
  <c r="V403"/>
  <c r="V404" s="1"/>
  <c r="V405" s="1"/>
  <c r="I408"/>
  <c r="I409" s="1"/>
  <c r="L407"/>
  <c r="N405"/>
  <c r="N406" s="1"/>
  <c r="L408"/>
  <c r="M409" s="1"/>
  <c r="AU207" i="9"/>
  <c r="AS207"/>
  <c r="AR207"/>
  <c r="L410" i="16"/>
  <c r="T384" i="25"/>
  <c r="AT374" i="26"/>
  <c r="AR375"/>
  <c r="L383" i="25"/>
  <c r="AT337"/>
  <c r="H385"/>
  <c r="J384"/>
  <c r="P386"/>
  <c r="R385"/>
  <c r="N385"/>
  <c r="S385" s="1"/>
  <c r="O385"/>
  <c r="L384"/>
  <c r="AU377" i="27"/>
  <c r="AS383"/>
  <c r="S236" i="20"/>
  <c r="U236" s="1"/>
  <c r="M419" i="16"/>
  <c r="G420"/>
  <c r="J421" s="1"/>
  <c r="H420"/>
  <c r="O422"/>
  <c r="R423" s="1"/>
  <c r="P422"/>
  <c r="G421"/>
  <c r="J422" s="1"/>
  <c r="H421"/>
  <c r="P421"/>
  <c r="O421"/>
  <c r="R422" s="1"/>
  <c r="F398" i="17"/>
  <c r="AU367"/>
  <c r="AT367" s="1"/>
  <c r="AS368" s="1"/>
  <c r="AB301" i="27"/>
  <c r="AC300"/>
  <c r="AD300" s="1"/>
  <c r="AK231" i="25"/>
  <c r="AL231" s="1"/>
  <c r="AJ232"/>
  <c r="AG232"/>
  <c r="AI232" s="1"/>
  <c r="AJ233" s="1"/>
  <c r="Y301" i="27"/>
  <c r="AA301" s="1"/>
  <c r="AH221"/>
  <c r="AJ221" s="1"/>
  <c r="AM220"/>
  <c r="AI221"/>
  <c r="AG240" i="26"/>
  <c r="AI240" s="1"/>
  <c r="AL239"/>
  <c r="AH240"/>
  <c r="AO234" i="24"/>
  <c r="AL234"/>
  <c r="AK235" s="1"/>
  <c r="AF238"/>
  <c r="AB239"/>
  <c r="AA240" s="1"/>
  <c r="AE239"/>
  <c r="AC239"/>
  <c r="Q239"/>
  <c r="T238"/>
  <c r="V238" s="1"/>
  <c r="P239"/>
  <c r="R239" s="1"/>
  <c r="K236"/>
  <c r="J236"/>
  <c r="K237" s="1"/>
  <c r="F237"/>
  <c r="H237" s="1"/>
  <c r="F238" s="1"/>
  <c r="I237"/>
  <c r="R237" i="20"/>
  <c r="S237" s="1"/>
  <c r="P238"/>
  <c r="O238"/>
  <c r="T237"/>
  <c r="G310" i="23"/>
  <c r="J309"/>
  <c r="K309" s="1"/>
  <c r="M309" s="1"/>
  <c r="AD194" i="20"/>
  <c r="U197" i="23"/>
  <c r="W197" s="1"/>
  <c r="Q198"/>
  <c r="X195" i="20"/>
  <c r="Z195" s="1"/>
  <c r="AA195" s="1"/>
  <c r="R202" i="14"/>
  <c r="S203" s="1"/>
  <c r="P203"/>
  <c r="R203" s="1"/>
  <c r="S204" s="1"/>
  <c r="Q203"/>
  <c r="L228" i="20"/>
  <c r="J228"/>
  <c r="K228" s="1"/>
  <c r="H229"/>
  <c r="W230" s="1"/>
  <c r="AI189" i="16"/>
  <c r="AH189"/>
  <c r="AL189"/>
  <c r="Y191"/>
  <c r="AA191" s="1"/>
  <c r="X191"/>
  <c r="AC190"/>
  <c r="AE190" s="1"/>
  <c r="K188" i="17"/>
  <c r="M188" s="1"/>
  <c r="R188" s="1"/>
  <c r="AA187"/>
  <c r="X188" s="1"/>
  <c r="Z188" s="1"/>
  <c r="AE188" s="1"/>
  <c r="BB215"/>
  <c r="BD215" s="1"/>
  <c r="AX215"/>
  <c r="AJ193"/>
  <c r="AL193" s="1"/>
  <c r="AQ193" s="1"/>
  <c r="AI194"/>
  <c r="AH194" s="1"/>
  <c r="AG195" s="1"/>
  <c r="Q188"/>
  <c r="S188" s="1"/>
  <c r="P189"/>
  <c r="AB188"/>
  <c r="AD188" s="1"/>
  <c r="AF188" s="1"/>
  <c r="T189"/>
  <c r="H189"/>
  <c r="O380" i="30" l="1"/>
  <c r="P380" s="1"/>
  <c r="U380" s="1"/>
  <c r="M382"/>
  <c r="N381"/>
  <c r="V406" i="16"/>
  <c r="V407" s="1"/>
  <c r="I410"/>
  <c r="I411" s="1"/>
  <c r="I412" s="1"/>
  <c r="L409"/>
  <c r="M410" s="1"/>
  <c r="T408"/>
  <c r="U409" s="1"/>
  <c r="Q409"/>
  <c r="N407"/>
  <c r="N408" s="1"/>
  <c r="M411"/>
  <c r="AQ208" i="9"/>
  <c r="AT207"/>
  <c r="AV207" s="1"/>
  <c r="L411" i="16"/>
  <c r="M412" s="1"/>
  <c r="AT375" i="26"/>
  <c r="AR376"/>
  <c r="AR338" i="25"/>
  <c r="AS339" s="1"/>
  <c r="T385"/>
  <c r="N386"/>
  <c r="S386" s="1"/>
  <c r="O386"/>
  <c r="R386"/>
  <c r="P387"/>
  <c r="J385"/>
  <c r="H386"/>
  <c r="L385"/>
  <c r="AU378" i="27"/>
  <c r="AS384"/>
  <c r="AT385" s="1"/>
  <c r="T412" i="16"/>
  <c r="F311" i="23"/>
  <c r="P311"/>
  <c r="M420" i="16"/>
  <c r="O423"/>
  <c r="R424" s="1"/>
  <c r="P423"/>
  <c r="H423"/>
  <c r="G423"/>
  <c r="J424" s="1"/>
  <c r="O424"/>
  <c r="R425" s="1"/>
  <c r="P424"/>
  <c r="G422"/>
  <c r="J423" s="1"/>
  <c r="H422"/>
  <c r="F399" i="17"/>
  <c r="AU368"/>
  <c r="AT368" s="1"/>
  <c r="AS369" s="1"/>
  <c r="AC301" i="27"/>
  <c r="AD301" s="1"/>
  <c r="X301"/>
  <c r="W302" s="1"/>
  <c r="AB302" s="1"/>
  <c r="Z301"/>
  <c r="Y302" s="1"/>
  <c r="AA302" s="1"/>
  <c r="AH232" i="25"/>
  <c r="AK232"/>
  <c r="AL221" i="27"/>
  <c r="AH222" s="1"/>
  <c r="AJ222" s="1"/>
  <c r="AK222"/>
  <c r="AI222"/>
  <c r="AK240" i="26"/>
  <c r="AG241" s="1"/>
  <c r="AI241" s="1"/>
  <c r="AJ241"/>
  <c r="AJ235" i="24"/>
  <c r="AL235" s="1"/>
  <c r="AJ236" s="1"/>
  <c r="AN234"/>
  <c r="AP234" s="1"/>
  <c r="AD239"/>
  <c r="AF239" s="1"/>
  <c r="AC240"/>
  <c r="Z240"/>
  <c r="AB240" s="1"/>
  <c r="Q240"/>
  <c r="U239"/>
  <c r="S239"/>
  <c r="T239" s="1"/>
  <c r="L236"/>
  <c r="J237"/>
  <c r="G238"/>
  <c r="AM235"/>
  <c r="U237" i="20"/>
  <c r="I310" i="23"/>
  <c r="Q238" i="20"/>
  <c r="T238"/>
  <c r="O239"/>
  <c r="H310" i="23"/>
  <c r="G311" s="1"/>
  <c r="L310"/>
  <c r="V198"/>
  <c r="R198"/>
  <c r="S198"/>
  <c r="T198" s="1"/>
  <c r="AC195" i="20"/>
  <c r="Y195"/>
  <c r="AB195" s="1"/>
  <c r="I229"/>
  <c r="H230" s="1"/>
  <c r="W231" s="1"/>
  <c r="T202" i="14"/>
  <c r="T203" s="1"/>
  <c r="O204"/>
  <c r="P204" s="1"/>
  <c r="R204" s="1"/>
  <c r="Q204"/>
  <c r="L189" i="17"/>
  <c r="M228" i="20"/>
  <c r="G230"/>
  <c r="N188" i="17"/>
  <c r="AG190" i="16"/>
  <c r="AF190"/>
  <c r="AK189"/>
  <c r="AM189" s="1"/>
  <c r="Z191"/>
  <c r="AD191"/>
  <c r="AN194" i="17"/>
  <c r="AY215"/>
  <c r="BC215"/>
  <c r="AP193"/>
  <c r="AR193" s="1"/>
  <c r="AM193"/>
  <c r="AO194"/>
  <c r="AK194"/>
  <c r="AA188"/>
  <c r="AC189"/>
  <c r="U189"/>
  <c r="W189" s="1"/>
  <c r="Y189"/>
  <c r="J189"/>
  <c r="O189" s="1"/>
  <c r="Q189" s="1"/>
  <c r="V189"/>
  <c r="G190"/>
  <c r="I189"/>
  <c r="O381" i="30" l="1"/>
  <c r="P381" s="1"/>
  <c r="M383"/>
  <c r="N382"/>
  <c r="V383"/>
  <c r="W383" s="1"/>
  <c r="X383" s="1"/>
  <c r="X382"/>
  <c r="Y382" s="1"/>
  <c r="N409" i="16"/>
  <c r="N410" s="1"/>
  <c r="Q410"/>
  <c r="T409"/>
  <c r="U410" s="1"/>
  <c r="Q411"/>
  <c r="T410"/>
  <c r="V408"/>
  <c r="N411"/>
  <c r="AU208" i="9"/>
  <c r="AS208"/>
  <c r="AR208"/>
  <c r="L412" i="16"/>
  <c r="M413" s="1"/>
  <c r="I413"/>
  <c r="AT376" i="26"/>
  <c r="AR377"/>
  <c r="AT338" i="25"/>
  <c r="AR339" s="1"/>
  <c r="AT339" s="1"/>
  <c r="T386"/>
  <c r="H387"/>
  <c r="J386"/>
  <c r="L386" s="1"/>
  <c r="P388"/>
  <c r="R387"/>
  <c r="N387"/>
  <c r="S387" s="1"/>
  <c r="O387"/>
  <c r="T413" i="16"/>
  <c r="U414" s="1"/>
  <c r="AU379" i="27"/>
  <c r="AS385"/>
  <c r="AT386" s="1"/>
  <c r="T414" i="16"/>
  <c r="U415" s="1"/>
  <c r="P312" i="23"/>
  <c r="F312"/>
  <c r="I311"/>
  <c r="L311"/>
  <c r="H311"/>
  <c r="H424" i="16"/>
  <c r="G424"/>
  <c r="J425" s="1"/>
  <c r="G425"/>
  <c r="J426" s="1"/>
  <c r="H425"/>
  <c r="L424"/>
  <c r="O426"/>
  <c r="R427" s="1"/>
  <c r="P426"/>
  <c r="P425"/>
  <c r="O425"/>
  <c r="R426" s="1"/>
  <c r="F400" i="17"/>
  <c r="AU369"/>
  <c r="AT369" s="1"/>
  <c r="AS370" s="1"/>
  <c r="AC302" i="27"/>
  <c r="AD302" s="1"/>
  <c r="X302"/>
  <c r="W303" s="1"/>
  <c r="AB303" s="1"/>
  <c r="Z302"/>
  <c r="Y303" s="1"/>
  <c r="AA303" s="1"/>
  <c r="AH233" i="25"/>
  <c r="AL232"/>
  <c r="AG233"/>
  <c r="AI233" s="1"/>
  <c r="AM221" i="27"/>
  <c r="AK223"/>
  <c r="AL222"/>
  <c r="AL240" i="26"/>
  <c r="AH241"/>
  <c r="AK241"/>
  <c r="AJ242"/>
  <c r="AO235" i="24"/>
  <c r="AE240"/>
  <c r="AA241"/>
  <c r="AD240"/>
  <c r="AF240" s="1"/>
  <c r="V239"/>
  <c r="U240"/>
  <c r="S240"/>
  <c r="P240"/>
  <c r="R240" s="1"/>
  <c r="K238"/>
  <c r="L237"/>
  <c r="H238"/>
  <c r="F239" s="1"/>
  <c r="I238"/>
  <c r="AK236"/>
  <c r="AM236" s="1"/>
  <c r="AN235"/>
  <c r="P239" i="20"/>
  <c r="Q239" s="1"/>
  <c r="R238"/>
  <c r="J310" i="23"/>
  <c r="U198"/>
  <c r="W198" s="1"/>
  <c r="Q199"/>
  <c r="AD195" i="20"/>
  <c r="J229"/>
  <c r="X196"/>
  <c r="T204" i="14"/>
  <c r="M205"/>
  <c r="Q205" s="1"/>
  <c r="K189" i="17"/>
  <c r="M189" s="1"/>
  <c r="L229" i="20"/>
  <c r="G231"/>
  <c r="I230"/>
  <c r="AI190" i="16"/>
  <c r="AL190"/>
  <c r="AH190"/>
  <c r="Y192"/>
  <c r="AA192" s="1"/>
  <c r="X192"/>
  <c r="AC191"/>
  <c r="AE191" s="1"/>
  <c r="AZ216" i="17"/>
  <c r="AV216"/>
  <c r="AJ194"/>
  <c r="AL194" s="1"/>
  <c r="AQ194" s="1"/>
  <c r="AI195"/>
  <c r="AH195" s="1"/>
  <c r="AG196" s="1"/>
  <c r="P190"/>
  <c r="S189"/>
  <c r="X189"/>
  <c r="Z189" s="1"/>
  <c r="AA189" s="1"/>
  <c r="AB189"/>
  <c r="AD189" s="1"/>
  <c r="AF189" s="1"/>
  <c r="T190"/>
  <c r="H190"/>
  <c r="O382" i="30" l="1"/>
  <c r="P382" s="1"/>
  <c r="N383"/>
  <c r="M384"/>
  <c r="Y383"/>
  <c r="Y384" s="1"/>
  <c r="Y385" s="1"/>
  <c r="Y386" s="1"/>
  <c r="Y387" s="1"/>
  <c r="Y388" s="1"/>
  <c r="Y389" s="1"/>
  <c r="Y390" s="1"/>
  <c r="V409" i="16"/>
  <c r="V410" s="1"/>
  <c r="Q412"/>
  <c r="Q413" s="1"/>
  <c r="Q414" s="1"/>
  <c r="Q415" s="1"/>
  <c r="T411"/>
  <c r="U412" s="1"/>
  <c r="AT208" i="9"/>
  <c r="AV208" s="1"/>
  <c r="AQ209"/>
  <c r="L413" i="16"/>
  <c r="M414" s="1"/>
  <c r="I414"/>
  <c r="N412"/>
  <c r="N413" s="1"/>
  <c r="AT377" i="26"/>
  <c r="AR378"/>
  <c r="T387" i="25"/>
  <c r="AR340"/>
  <c r="AS341" s="1"/>
  <c r="N388"/>
  <c r="S388" s="1"/>
  <c r="O388"/>
  <c r="R388"/>
  <c r="T388" s="1"/>
  <c r="P389"/>
  <c r="J387"/>
  <c r="H388"/>
  <c r="L387"/>
  <c r="AU380" i="27"/>
  <c r="AS386"/>
  <c r="AT387" s="1"/>
  <c r="Q416" i="16"/>
  <c r="T415"/>
  <c r="U416" s="1"/>
  <c r="K229" i="20"/>
  <c r="M229" s="1"/>
  <c r="S238"/>
  <c r="U238" s="1"/>
  <c r="G312" i="23"/>
  <c r="J311"/>
  <c r="K311" s="1"/>
  <c r="H312"/>
  <c r="O427" i="16"/>
  <c r="R428" s="1"/>
  <c r="P427"/>
  <c r="U427" s="1"/>
  <c r="H427"/>
  <c r="G427"/>
  <c r="J428" s="1"/>
  <c r="O428"/>
  <c r="R429" s="1"/>
  <c r="P428"/>
  <c r="M425"/>
  <c r="G426"/>
  <c r="J427" s="1"/>
  <c r="H426"/>
  <c r="AU370" i="17"/>
  <c r="AT370" s="1"/>
  <c r="AS371" s="1"/>
  <c r="F401"/>
  <c r="Z303" i="27"/>
  <c r="AC303"/>
  <c r="X303"/>
  <c r="W304" s="1"/>
  <c r="AB304" s="1"/>
  <c r="AK233" i="25"/>
  <c r="AG234" s="1"/>
  <c r="AI234" s="1"/>
  <c r="AJ235" s="1"/>
  <c r="AJ234"/>
  <c r="AD303" i="27"/>
  <c r="AH223"/>
  <c r="AJ223" s="1"/>
  <c r="AK224" s="1"/>
  <c r="AM222"/>
  <c r="AI223"/>
  <c r="AP235" i="24"/>
  <c r="AH242" i="26"/>
  <c r="AG242"/>
  <c r="AI242" s="1"/>
  <c r="AJ243" s="1"/>
  <c r="AL241"/>
  <c r="Z241" i="24"/>
  <c r="AB241" s="1"/>
  <c r="AE241"/>
  <c r="AC241"/>
  <c r="Q241"/>
  <c r="T240"/>
  <c r="V240" s="1"/>
  <c r="G239"/>
  <c r="I239" s="1"/>
  <c r="J238"/>
  <c r="L238" s="1"/>
  <c r="AO236"/>
  <c r="AL236"/>
  <c r="AK237" s="1"/>
  <c r="K310" i="23"/>
  <c r="M310" s="1"/>
  <c r="R239" i="20"/>
  <c r="S239" s="1"/>
  <c r="P240"/>
  <c r="O240"/>
  <c r="T239"/>
  <c r="S199" i="23"/>
  <c r="T199" s="1"/>
  <c r="V199"/>
  <c r="R199"/>
  <c r="Z196" i="20"/>
  <c r="AA196" s="1"/>
  <c r="Y196"/>
  <c r="AC196"/>
  <c r="S205" i="14"/>
  <c r="O205"/>
  <c r="P205" s="1"/>
  <c r="R205" s="1"/>
  <c r="N205"/>
  <c r="L190" i="17"/>
  <c r="N189"/>
  <c r="R189"/>
  <c r="J230" i="20"/>
  <c r="K230" s="1"/>
  <c r="H231"/>
  <c r="W232" s="1"/>
  <c r="AF191" i="16"/>
  <c r="AK190"/>
  <c r="AM190" s="1"/>
  <c r="AG191"/>
  <c r="AD192"/>
  <c r="Z192"/>
  <c r="AN195" i="17"/>
  <c r="BB216"/>
  <c r="BD216" s="1"/>
  <c r="BA217"/>
  <c r="AX216"/>
  <c r="AW217"/>
  <c r="AP194"/>
  <c r="AR194" s="1"/>
  <c r="AM194"/>
  <c r="AO195"/>
  <c r="AK195"/>
  <c r="AE189"/>
  <c r="U190"/>
  <c r="W190" s="1"/>
  <c r="Y190"/>
  <c r="AC190"/>
  <c r="J190"/>
  <c r="V190"/>
  <c r="G191"/>
  <c r="I190"/>
  <c r="O383" i="30" l="1"/>
  <c r="P383" s="1"/>
  <c r="N384"/>
  <c r="M385"/>
  <c r="V411" i="16"/>
  <c r="V412" s="1"/>
  <c r="V413" s="1"/>
  <c r="V414" s="1"/>
  <c r="V415" s="1"/>
  <c r="AU209" i="9"/>
  <c r="AR209"/>
  <c r="AS209"/>
  <c r="L414" i="16"/>
  <c r="M415" s="1"/>
  <c r="I415"/>
  <c r="AT378" i="26"/>
  <c r="AR379"/>
  <c r="AT340" i="25"/>
  <c r="AR341" s="1"/>
  <c r="AT341" s="1"/>
  <c r="H389"/>
  <c r="J388"/>
  <c r="K389" s="1"/>
  <c r="P390"/>
  <c r="R389"/>
  <c r="N389"/>
  <c r="S389" s="1"/>
  <c r="O389"/>
  <c r="L388"/>
  <c r="Q417" i="16"/>
  <c r="Q418" s="1"/>
  <c r="T416"/>
  <c r="U417" s="1"/>
  <c r="L230" i="20"/>
  <c r="M230" s="1"/>
  <c r="AU381" i="27"/>
  <c r="AS387"/>
  <c r="T417" i="16"/>
  <c r="U418" s="1"/>
  <c r="AB196" i="20"/>
  <c r="AD196" s="1"/>
  <c r="M311" i="23"/>
  <c r="F313"/>
  <c r="I312"/>
  <c r="J312" s="1"/>
  <c r="P313"/>
  <c r="L312"/>
  <c r="G313"/>
  <c r="K312"/>
  <c r="G429" i="16"/>
  <c r="J430" s="1"/>
  <c r="H429"/>
  <c r="H428"/>
  <c r="G428"/>
  <c r="J429" s="1"/>
  <c r="O430"/>
  <c r="R431" s="1"/>
  <c r="P430"/>
  <c r="O429"/>
  <c r="R430" s="1"/>
  <c r="P429"/>
  <c r="AU371" i="17"/>
  <c r="AT371" s="1"/>
  <c r="AS372" s="1"/>
  <c r="F402"/>
  <c r="AL233" i="25"/>
  <c r="X304" i="27"/>
  <c r="W305" s="1"/>
  <c r="AH234" i="25"/>
  <c r="Z304" i="27"/>
  <c r="Y304"/>
  <c r="AA304" s="1"/>
  <c r="AC304" s="1"/>
  <c r="AK234" i="25"/>
  <c r="AL223" i="27"/>
  <c r="AM223" s="1"/>
  <c r="AK242" i="26"/>
  <c r="AH243" s="1"/>
  <c r="AA242" i="24"/>
  <c r="AD241"/>
  <c r="AF241" s="1"/>
  <c r="U241"/>
  <c r="S241"/>
  <c r="P241"/>
  <c r="R241" s="1"/>
  <c r="H239"/>
  <c r="G240" s="1"/>
  <c r="I240" s="1"/>
  <c r="K239"/>
  <c r="AN236"/>
  <c r="AP236" s="1"/>
  <c r="AJ237"/>
  <c r="AL237" s="1"/>
  <c r="AM237"/>
  <c r="Q240" i="20"/>
  <c r="P241" s="1"/>
  <c r="U239"/>
  <c r="O241"/>
  <c r="T240"/>
  <c r="U199" i="23"/>
  <c r="W199" s="1"/>
  <c r="Q200"/>
  <c r="X197" i="20"/>
  <c r="Z197" s="1"/>
  <c r="AA197" s="1"/>
  <c r="M206" i="14"/>
  <c r="N206" s="1"/>
  <c r="K190" i="17"/>
  <c r="M190" s="1"/>
  <c r="R190" s="1"/>
  <c r="T205" i="14"/>
  <c r="O190" i="17"/>
  <c r="Q190" s="1"/>
  <c r="S190" s="1"/>
  <c r="G232" i="20"/>
  <c r="I231"/>
  <c r="AI191" i="16"/>
  <c r="AL191"/>
  <c r="AH191"/>
  <c r="Y193"/>
  <c r="AA193" s="1"/>
  <c r="X193"/>
  <c r="AC192"/>
  <c r="AE192" s="1"/>
  <c r="AY216" i="17"/>
  <c r="AV217" s="1"/>
  <c r="BC216"/>
  <c r="AZ217" s="1"/>
  <c r="AJ195"/>
  <c r="AL195" s="1"/>
  <c r="AQ195" s="1"/>
  <c r="AI196"/>
  <c r="AH196" s="1"/>
  <c r="AG197" s="1"/>
  <c r="AB190"/>
  <c r="AD190" s="1"/>
  <c r="X190"/>
  <c r="Z190" s="1"/>
  <c r="AE190" s="1"/>
  <c r="T191"/>
  <c r="H191"/>
  <c r="J191" s="1"/>
  <c r="P384" i="30" l="1"/>
  <c r="M386"/>
  <c r="N385"/>
  <c r="I416" i="16"/>
  <c r="I417" s="1"/>
  <c r="L415"/>
  <c r="M416" s="1"/>
  <c r="V416"/>
  <c r="V417" s="1"/>
  <c r="L416"/>
  <c r="AT209" i="9"/>
  <c r="AV209" s="1"/>
  <c r="AQ210"/>
  <c r="N414" i="16"/>
  <c r="N415" s="1"/>
  <c r="AT379" i="26"/>
  <c r="AR380"/>
  <c r="AR342" i="25"/>
  <c r="T389"/>
  <c r="N390"/>
  <c r="S390" s="1"/>
  <c r="O390"/>
  <c r="R390"/>
  <c r="P391"/>
  <c r="J389"/>
  <c r="K390" s="1"/>
  <c r="H390"/>
  <c r="L389"/>
  <c r="Q419" i="16"/>
  <c r="Q420" s="1"/>
  <c r="T418"/>
  <c r="AU382" i="27"/>
  <c r="AS388"/>
  <c r="T419" i="16"/>
  <c r="U420" s="1"/>
  <c r="M312" i="23"/>
  <c r="P314"/>
  <c r="L313"/>
  <c r="F314"/>
  <c r="I313"/>
  <c r="H313"/>
  <c r="O432" i="16"/>
  <c r="R433" s="1"/>
  <c r="P432"/>
  <c r="M429"/>
  <c r="O431"/>
  <c r="R432" s="1"/>
  <c r="P431"/>
  <c r="H430"/>
  <c r="G430"/>
  <c r="J431" s="1"/>
  <c r="M428"/>
  <c r="G431"/>
  <c r="J432" s="1"/>
  <c r="H431"/>
  <c r="F403" i="17"/>
  <c r="AU372"/>
  <c r="AT372" s="1"/>
  <c r="AS373" s="1"/>
  <c r="AL234" i="25"/>
  <c r="AB305" i="27"/>
  <c r="Y305"/>
  <c r="AA305" s="1"/>
  <c r="AD304"/>
  <c r="Z305"/>
  <c r="X305"/>
  <c r="W306" s="1"/>
  <c r="AH235" i="25"/>
  <c r="AG235"/>
  <c r="AI235" s="1"/>
  <c r="AJ236" s="1"/>
  <c r="AH224" i="27"/>
  <c r="AJ224" s="1"/>
  <c r="AK225" s="1"/>
  <c r="AI224"/>
  <c r="AL224"/>
  <c r="AM224" s="1"/>
  <c r="AL242" i="26"/>
  <c r="AG243"/>
  <c r="AI243" s="1"/>
  <c r="AE242" i="24"/>
  <c r="AC242"/>
  <c r="Z242"/>
  <c r="AB242" s="1"/>
  <c r="F240"/>
  <c r="H240" s="1"/>
  <c r="G241" s="1"/>
  <c r="I241" s="1"/>
  <c r="J239"/>
  <c r="K240" s="1"/>
  <c r="Q242"/>
  <c r="T241"/>
  <c r="V241" s="1"/>
  <c r="AO237"/>
  <c r="AK238"/>
  <c r="AM238" s="1"/>
  <c r="AJ238"/>
  <c r="AN237"/>
  <c r="R240" i="20"/>
  <c r="Q241"/>
  <c r="O242"/>
  <c r="V200" i="23"/>
  <c r="R200"/>
  <c r="S200"/>
  <c r="T200" s="1"/>
  <c r="AC197" i="20"/>
  <c r="Y197"/>
  <c r="AB197" s="1"/>
  <c r="P191" i="17"/>
  <c r="L191"/>
  <c r="Q206" i="14"/>
  <c r="S206"/>
  <c r="O206"/>
  <c r="P206" s="1"/>
  <c r="R206" s="1"/>
  <c r="N190" i="17"/>
  <c r="K191" s="1"/>
  <c r="L231" i="20"/>
  <c r="H232"/>
  <c r="W233" s="1"/>
  <c r="J231"/>
  <c r="K231" s="1"/>
  <c r="AG192" i="16"/>
  <c r="AF192"/>
  <c r="AK191"/>
  <c r="AM191" s="1"/>
  <c r="AD193"/>
  <c r="Z193"/>
  <c r="AN196" i="17"/>
  <c r="BB217"/>
  <c r="BD217" s="1"/>
  <c r="BA218"/>
  <c r="AX217"/>
  <c r="BC217" s="1"/>
  <c r="AZ218" s="1"/>
  <c r="AW218"/>
  <c r="AP195"/>
  <c r="AR195" s="1"/>
  <c r="AM195"/>
  <c r="AO196"/>
  <c r="AK196"/>
  <c r="AA190"/>
  <c r="V191"/>
  <c r="O191"/>
  <c r="U191"/>
  <c r="W191" s="1"/>
  <c r="Y191"/>
  <c r="AC191"/>
  <c r="AF190"/>
  <c r="G192"/>
  <c r="I191"/>
  <c r="L417" i="16" l="1"/>
  <c r="M418" s="1"/>
  <c r="I418"/>
  <c r="O385" i="30"/>
  <c r="P385" s="1"/>
  <c r="N386"/>
  <c r="M387"/>
  <c r="I419" i="16"/>
  <c r="L418"/>
  <c r="N416"/>
  <c r="N417" s="1"/>
  <c r="AT342" i="25"/>
  <c r="AS343"/>
  <c r="AT380" i="26"/>
  <c r="I420" i="16"/>
  <c r="L419"/>
  <c r="AU210" i="9"/>
  <c r="AS210"/>
  <c r="AR210"/>
  <c r="AR381" i="26"/>
  <c r="AT381" s="1"/>
  <c r="AR343" i="25"/>
  <c r="T390"/>
  <c r="H391"/>
  <c r="J390"/>
  <c r="L390" s="1"/>
  <c r="P392"/>
  <c r="R391"/>
  <c r="N391"/>
  <c r="S391" s="1"/>
  <c r="O391"/>
  <c r="V418" i="16"/>
  <c r="V419" s="1"/>
  <c r="AU383" i="27"/>
  <c r="AS389"/>
  <c r="AT390" s="1"/>
  <c r="T420" i="16"/>
  <c r="Q421"/>
  <c r="J313" i="23"/>
  <c r="K313" s="1"/>
  <c r="M313" s="1"/>
  <c r="S240" i="20"/>
  <c r="U240" s="1"/>
  <c r="G314" i="23"/>
  <c r="H314" s="1"/>
  <c r="H433" i="16"/>
  <c r="G433"/>
  <c r="J434" s="1"/>
  <c r="O433"/>
  <c r="R434" s="1"/>
  <c r="P433"/>
  <c r="O434"/>
  <c r="R435" s="1"/>
  <c r="P434"/>
  <c r="G432"/>
  <c r="J433" s="1"/>
  <c r="H432"/>
  <c r="AC305" i="27"/>
  <c r="Y306" s="1"/>
  <c r="AA306" s="1"/>
  <c r="AU373" i="17"/>
  <c r="AT373" s="1"/>
  <c r="AS374" s="1"/>
  <c r="F404"/>
  <c r="AB306" i="27"/>
  <c r="Z306"/>
  <c r="AK235" i="25"/>
  <c r="AL235" s="1"/>
  <c r="AH225" i="27"/>
  <c r="AJ225" s="1"/>
  <c r="AK226" s="1"/>
  <c r="AI225"/>
  <c r="AK243" i="26"/>
  <c r="AG244" s="1"/>
  <c r="AI244" s="1"/>
  <c r="AJ244"/>
  <c r="L239" i="24"/>
  <c r="J240"/>
  <c r="K241" s="1"/>
  <c r="F241"/>
  <c r="H241" s="1"/>
  <c r="G242" s="1"/>
  <c r="Z243"/>
  <c r="AA243"/>
  <c r="AD242"/>
  <c r="AF242" s="1"/>
  <c r="P242"/>
  <c r="R242" s="1"/>
  <c r="U242"/>
  <c r="S242"/>
  <c r="AP237"/>
  <c r="AL238"/>
  <c r="AN238" s="1"/>
  <c r="AO238"/>
  <c r="T241" i="20"/>
  <c r="P242"/>
  <c r="Q242" s="1"/>
  <c r="R241"/>
  <c r="S241" s="1"/>
  <c r="U200" i="23"/>
  <c r="W200" s="1"/>
  <c r="Q201"/>
  <c r="X198" i="20"/>
  <c r="Z198" s="1"/>
  <c r="AA198" s="1"/>
  <c r="AD197"/>
  <c r="T206" i="14"/>
  <c r="M207"/>
  <c r="Q207" s="1"/>
  <c r="M191" i="17"/>
  <c r="N191" s="1"/>
  <c r="M231" i="20"/>
  <c r="G233"/>
  <c r="I232"/>
  <c r="AI192" i="16"/>
  <c r="AL192"/>
  <c r="AH192"/>
  <c r="Y194"/>
  <c r="AA194" s="1"/>
  <c r="X194"/>
  <c r="AC193"/>
  <c r="AE193" s="1"/>
  <c r="AY217" i="17"/>
  <c r="AV218" s="1"/>
  <c r="AW219" s="1"/>
  <c r="BB218"/>
  <c r="BD218" s="1"/>
  <c r="BA219"/>
  <c r="AJ196"/>
  <c r="AL196" s="1"/>
  <c r="AQ196" s="1"/>
  <c r="AI197"/>
  <c r="AH197" s="1"/>
  <c r="AG198" s="1"/>
  <c r="T192"/>
  <c r="AB191"/>
  <c r="X191"/>
  <c r="Z191" s="1"/>
  <c r="P192"/>
  <c r="Q191"/>
  <c r="L192"/>
  <c r="H192"/>
  <c r="O386" i="30" l="1"/>
  <c r="P386" s="1"/>
  <c r="M388"/>
  <c r="N387"/>
  <c r="N418" i="16"/>
  <c r="N419" s="1"/>
  <c r="I421"/>
  <c r="L420"/>
  <c r="M421" s="1"/>
  <c r="I422"/>
  <c r="L421"/>
  <c r="M422" s="1"/>
  <c r="AT343" i="25"/>
  <c r="AQ211" i="9"/>
  <c r="AT210"/>
  <c r="AV210" s="1"/>
  <c r="AR382" i="26"/>
  <c r="AT382" s="1"/>
  <c r="T391" i="25"/>
  <c r="AR344"/>
  <c r="AS345" s="1"/>
  <c r="N392"/>
  <c r="S392" s="1"/>
  <c r="O392"/>
  <c r="R392"/>
  <c r="T392" s="1"/>
  <c r="P393"/>
  <c r="J391"/>
  <c r="H392"/>
  <c r="L391"/>
  <c r="Q422" i="16"/>
  <c r="T422" s="1"/>
  <c r="U423" s="1"/>
  <c r="T421"/>
  <c r="U422" s="1"/>
  <c r="V420"/>
  <c r="U421"/>
  <c r="AU384" i="27"/>
  <c r="AS390"/>
  <c r="AD305"/>
  <c r="X306"/>
  <c r="W307" s="1"/>
  <c r="AB307" s="1"/>
  <c r="AC306"/>
  <c r="AD306" s="1"/>
  <c r="G315" i="23"/>
  <c r="P315"/>
  <c r="L314"/>
  <c r="F315"/>
  <c r="I314"/>
  <c r="J314" s="1"/>
  <c r="H434" i="16"/>
  <c r="G434"/>
  <c r="J435" s="1"/>
  <c r="O436"/>
  <c r="R437" s="1"/>
  <c r="P436"/>
  <c r="T435"/>
  <c r="U433"/>
  <c r="H435"/>
  <c r="G435"/>
  <c r="J436" s="1"/>
  <c r="O435"/>
  <c r="R436" s="1"/>
  <c r="P435"/>
  <c r="F405" i="17"/>
  <c r="AU374"/>
  <c r="AT374" s="1"/>
  <c r="AS375" s="1"/>
  <c r="AL243" i="26"/>
  <c r="AG236" i="25"/>
  <c r="AI236" s="1"/>
  <c r="AK236" s="1"/>
  <c r="AL236" s="1"/>
  <c r="AH236"/>
  <c r="AL225" i="27"/>
  <c r="AI226" s="1"/>
  <c r="AK244" i="26"/>
  <c r="AJ245"/>
  <c r="AH244"/>
  <c r="L240" i="24"/>
  <c r="AB243"/>
  <c r="AA244" s="1"/>
  <c r="AE243"/>
  <c r="AC243"/>
  <c r="Q243"/>
  <c r="T242"/>
  <c r="V242" s="1"/>
  <c r="P243"/>
  <c r="R243" s="1"/>
  <c r="J241"/>
  <c r="F242"/>
  <c r="H242" s="1"/>
  <c r="G243" s="1"/>
  <c r="I242"/>
  <c r="AP238"/>
  <c r="AK239"/>
  <c r="AO239" s="1"/>
  <c r="AJ239"/>
  <c r="U241" i="20"/>
  <c r="P243"/>
  <c r="R242"/>
  <c r="S242" s="1"/>
  <c r="O243"/>
  <c r="T242"/>
  <c r="V201" i="23"/>
  <c r="S201"/>
  <c r="T201" s="1"/>
  <c r="R201"/>
  <c r="AC198" i="20"/>
  <c r="Y198"/>
  <c r="AB198" s="1"/>
  <c r="R191" i="17"/>
  <c r="O207" i="14"/>
  <c r="M208" s="1"/>
  <c r="S207"/>
  <c r="N207"/>
  <c r="L232" i="20"/>
  <c r="J232"/>
  <c r="K232" s="1"/>
  <c r="H233"/>
  <c r="W234" s="1"/>
  <c r="AF193" i="16"/>
  <c r="AK192"/>
  <c r="AM192" s="1"/>
  <c r="AG193"/>
  <c r="AD194"/>
  <c r="Z194"/>
  <c r="AN197" i="17"/>
  <c r="AX218"/>
  <c r="AY218" s="1"/>
  <c r="AV219" s="1"/>
  <c r="AW220" s="1"/>
  <c r="AP196"/>
  <c r="AR196" s="1"/>
  <c r="AM196"/>
  <c r="AO197"/>
  <c r="AK197"/>
  <c r="AA191"/>
  <c r="AE191"/>
  <c r="J192"/>
  <c r="V192"/>
  <c r="U192"/>
  <c r="W192" s="1"/>
  <c r="Y192"/>
  <c r="S191"/>
  <c r="AC192"/>
  <c r="AD191"/>
  <c r="AF191" s="1"/>
  <c r="G193"/>
  <c r="I192"/>
  <c r="O387" i="30" l="1"/>
  <c r="P387" s="1"/>
  <c r="N388"/>
  <c r="M389"/>
  <c r="I423" i="16"/>
  <c r="L423" s="1"/>
  <c r="M424" s="1"/>
  <c r="L422"/>
  <c r="M423" s="1"/>
  <c r="I424"/>
  <c r="I425" s="1"/>
  <c r="N420"/>
  <c r="N421" s="1"/>
  <c r="N422" s="1"/>
  <c r="Q423"/>
  <c r="Q424" s="1"/>
  <c r="Q425" s="1"/>
  <c r="AU211" i="9"/>
  <c r="AS211"/>
  <c r="AR211"/>
  <c r="AR383" i="26"/>
  <c r="AT383" s="1"/>
  <c r="AT344" i="25"/>
  <c r="AR345" s="1"/>
  <c r="AT345" s="1"/>
  <c r="H393"/>
  <c r="J392"/>
  <c r="P394"/>
  <c r="R393"/>
  <c r="N393"/>
  <c r="S393" s="1"/>
  <c r="O393"/>
  <c r="L392"/>
  <c r="T423" i="16"/>
  <c r="U424" s="1"/>
  <c r="V421"/>
  <c r="V422" s="1"/>
  <c r="AU385" i="27"/>
  <c r="AS391"/>
  <c r="AT392" s="1"/>
  <c r="AH245" i="26"/>
  <c r="AL244"/>
  <c r="X307" i="27"/>
  <c r="W308" s="1"/>
  <c r="Y307"/>
  <c r="AA307" s="1"/>
  <c r="AC307" s="1"/>
  <c r="Z307"/>
  <c r="T424" i="16"/>
  <c r="H315" i="23"/>
  <c r="G316" s="1"/>
  <c r="P316"/>
  <c r="L315"/>
  <c r="F316"/>
  <c r="I315"/>
  <c r="K314"/>
  <c r="M314" s="1"/>
  <c r="O437" i="16"/>
  <c r="R438" s="1"/>
  <c r="P437"/>
  <c r="G437"/>
  <c r="J438" s="1"/>
  <c r="H437"/>
  <c r="U436"/>
  <c r="H436"/>
  <c r="G436"/>
  <c r="J437" s="1"/>
  <c r="P438"/>
  <c r="O438"/>
  <c r="R439" s="1"/>
  <c r="F406" i="17"/>
  <c r="AU375"/>
  <c r="AT375" s="1"/>
  <c r="AS376" s="1"/>
  <c r="AJ237" i="25"/>
  <c r="AG237"/>
  <c r="AI237" s="1"/>
  <c r="AJ238" s="1"/>
  <c r="AH237"/>
  <c r="AH226" i="27"/>
  <c r="AJ226" s="1"/>
  <c r="AK227" s="1"/>
  <c r="AM225"/>
  <c r="AG245" i="26"/>
  <c r="AI245" s="1"/>
  <c r="AK245" s="1"/>
  <c r="L241" i="24"/>
  <c r="K242"/>
  <c r="AD243"/>
  <c r="AF243" s="1"/>
  <c r="AC244"/>
  <c r="Z244"/>
  <c r="AB244" s="1"/>
  <c r="Q244"/>
  <c r="U243"/>
  <c r="S243"/>
  <c r="T243" s="1"/>
  <c r="F243"/>
  <c r="H243" s="1"/>
  <c r="G244" s="1"/>
  <c r="J242"/>
  <c r="AL239"/>
  <c r="AJ240" s="1"/>
  <c r="I243"/>
  <c r="AM239"/>
  <c r="U242" i="20"/>
  <c r="Q243"/>
  <c r="T243"/>
  <c r="O244"/>
  <c r="U201" i="23"/>
  <c r="W201" s="1"/>
  <c r="Q202"/>
  <c r="X199" i="20"/>
  <c r="AD198"/>
  <c r="O192" i="17"/>
  <c r="Q192" s="1"/>
  <c r="S192" s="1"/>
  <c r="N208" i="14"/>
  <c r="P207"/>
  <c r="R207" s="1"/>
  <c r="T207" s="1"/>
  <c r="M232" i="20"/>
  <c r="G234"/>
  <c r="I233"/>
  <c r="AI193" i="16"/>
  <c r="AH193"/>
  <c r="AL193"/>
  <c r="Y195"/>
  <c r="AA195" s="1"/>
  <c r="X195"/>
  <c r="AC194"/>
  <c r="AE194" s="1"/>
  <c r="K192" i="17"/>
  <c r="M192" s="1"/>
  <c r="N192" s="1"/>
  <c r="AX219"/>
  <c r="AY219" s="1"/>
  <c r="AV220" s="1"/>
  <c r="BC218"/>
  <c r="AZ219" s="1"/>
  <c r="BB219" s="1"/>
  <c r="BD219" s="1"/>
  <c r="AJ197"/>
  <c r="AL197" s="1"/>
  <c r="AQ197" s="1"/>
  <c r="AI198"/>
  <c r="AH198" s="1"/>
  <c r="AG199" s="1"/>
  <c r="AB192"/>
  <c r="AD192" s="1"/>
  <c r="AF192" s="1"/>
  <c r="X192"/>
  <c r="Z192" s="1"/>
  <c r="AA192" s="1"/>
  <c r="T193"/>
  <c r="H193"/>
  <c r="O388" i="30" l="1"/>
  <c r="P388" s="1"/>
  <c r="M390"/>
  <c r="N389"/>
  <c r="N423" i="16"/>
  <c r="N424" s="1"/>
  <c r="I426"/>
  <c r="L425"/>
  <c r="V423"/>
  <c r="AT211" i="9"/>
  <c r="AV211" s="1"/>
  <c r="AQ212"/>
  <c r="AR384" i="26"/>
  <c r="AT384" s="1"/>
  <c r="AR346" i="25"/>
  <c r="AT346" s="1"/>
  <c r="T393"/>
  <c r="N394"/>
  <c r="S394" s="1"/>
  <c r="O394"/>
  <c r="R394"/>
  <c r="P395"/>
  <c r="J393"/>
  <c r="H394"/>
  <c r="L393"/>
  <c r="L427" i="16"/>
  <c r="V424"/>
  <c r="U425"/>
  <c r="AU386" i="27"/>
  <c r="AS392"/>
  <c r="Y308"/>
  <c r="AA308" s="1"/>
  <c r="AB308"/>
  <c r="T425" i="16"/>
  <c r="U426" s="1"/>
  <c r="Q426"/>
  <c r="H316" i="23"/>
  <c r="G317" s="1"/>
  <c r="P317"/>
  <c r="F317"/>
  <c r="I316"/>
  <c r="J315"/>
  <c r="K315" s="1"/>
  <c r="M315" s="1"/>
  <c r="G438" i="16"/>
  <c r="J439" s="1"/>
  <c r="H438"/>
  <c r="O439"/>
  <c r="R440" s="1"/>
  <c r="P439"/>
  <c r="U439" s="1"/>
  <c r="T438"/>
  <c r="O440"/>
  <c r="R441" s="1"/>
  <c r="P440"/>
  <c r="G439"/>
  <c r="J440" s="1"/>
  <c r="H439"/>
  <c r="F407" i="17"/>
  <c r="AU376"/>
  <c r="AT376" s="1"/>
  <c r="AS377" s="1"/>
  <c r="X308" i="27"/>
  <c r="W309" s="1"/>
  <c r="AB309" s="1"/>
  <c r="Z308"/>
  <c r="AD307"/>
  <c r="AK237" i="25"/>
  <c r="AG238" s="1"/>
  <c r="AI238" s="1"/>
  <c r="AJ239" s="1"/>
  <c r="AL226" i="27"/>
  <c r="AM226" s="1"/>
  <c r="AJ246" i="26"/>
  <c r="AG246"/>
  <c r="AI246" s="1"/>
  <c r="AL245"/>
  <c r="AH246"/>
  <c r="L242" i="24"/>
  <c r="K243"/>
  <c r="AK240"/>
  <c r="AL240" s="1"/>
  <c r="AK241" s="1"/>
  <c r="AE244"/>
  <c r="V243"/>
  <c r="Z245"/>
  <c r="AA245"/>
  <c r="AD244"/>
  <c r="U244"/>
  <c r="S244"/>
  <c r="P244"/>
  <c r="R244" s="1"/>
  <c r="F244"/>
  <c r="H244" s="1"/>
  <c r="AN239"/>
  <c r="AP239" s="1"/>
  <c r="J243"/>
  <c r="I244"/>
  <c r="P244" i="20"/>
  <c r="R243"/>
  <c r="V202" i="23"/>
  <c r="R202"/>
  <c r="S202"/>
  <c r="T202" s="1"/>
  <c r="Z199" i="20"/>
  <c r="AA199" s="1"/>
  <c r="AC199"/>
  <c r="Y199"/>
  <c r="AB199" s="1"/>
  <c r="S208" i="14"/>
  <c r="P193" i="17"/>
  <c r="O208" i="14"/>
  <c r="P208" s="1"/>
  <c r="R208" s="1"/>
  <c r="Q208"/>
  <c r="L233" i="20"/>
  <c r="L193" i="17"/>
  <c r="J233" i="20"/>
  <c r="K233" s="1"/>
  <c r="H234"/>
  <c r="W235" s="1"/>
  <c r="AG194" i="16"/>
  <c r="AF194"/>
  <c r="AK193"/>
  <c r="AM193" s="1"/>
  <c r="Z195"/>
  <c r="AD195"/>
  <c r="R192" i="17"/>
  <c r="BA220"/>
  <c r="AN198"/>
  <c r="BC219"/>
  <c r="AZ220" s="1"/>
  <c r="BA221" s="1"/>
  <c r="AX220"/>
  <c r="AW221"/>
  <c r="AP197"/>
  <c r="AR197" s="1"/>
  <c r="AM197"/>
  <c r="AO198"/>
  <c r="AK198"/>
  <c r="AE192"/>
  <c r="AC193"/>
  <c r="U193"/>
  <c r="W193" s="1"/>
  <c r="Y193"/>
  <c r="J193"/>
  <c r="K193" s="1"/>
  <c r="V193"/>
  <c r="G194"/>
  <c r="I193"/>
  <c r="O389" i="30" l="1"/>
  <c r="P389" s="1"/>
  <c r="M391"/>
  <c r="N390"/>
  <c r="I427" i="16"/>
  <c r="I428" s="1"/>
  <c r="L426"/>
  <c r="M427" s="1"/>
  <c r="N425"/>
  <c r="M426"/>
  <c r="AU212" i="9"/>
  <c r="AR212"/>
  <c r="AS212"/>
  <c r="I429" i="16"/>
  <c r="L428"/>
  <c r="AR385" i="26"/>
  <c r="AT385" s="1"/>
  <c r="AR347" i="25"/>
  <c r="AT347" s="1"/>
  <c r="T394"/>
  <c r="H395"/>
  <c r="J394"/>
  <c r="P396"/>
  <c r="R395"/>
  <c r="N395"/>
  <c r="S395" s="1"/>
  <c r="O395"/>
  <c r="V425" i="16"/>
  <c r="AU387" i="27"/>
  <c r="AS393"/>
  <c r="AT394" s="1"/>
  <c r="AC308"/>
  <c r="Y309" s="1"/>
  <c r="AA309" s="1"/>
  <c r="AC309" s="1"/>
  <c r="Q427" i="16"/>
  <c r="Q428" s="1"/>
  <c r="T426"/>
  <c r="T427"/>
  <c r="U428" s="1"/>
  <c r="L316" i="23"/>
  <c r="J316"/>
  <c r="K316" s="1"/>
  <c r="L317" s="1"/>
  <c r="AH238" i="25"/>
  <c r="H317" i="23"/>
  <c r="S243" i="20"/>
  <c r="U243" s="1"/>
  <c r="P318" i="23"/>
  <c r="F318"/>
  <c r="I317"/>
  <c r="AL237" i="25"/>
  <c r="O442" i="16"/>
  <c r="R443" s="1"/>
  <c r="P442"/>
  <c r="G440"/>
  <c r="J441" s="1"/>
  <c r="H440"/>
  <c r="G441"/>
  <c r="J442" s="1"/>
  <c r="H441"/>
  <c r="O441"/>
  <c r="R442" s="1"/>
  <c r="P441"/>
  <c r="AU377" i="17"/>
  <c r="AT377" s="1"/>
  <c r="AS378" s="1"/>
  <c r="F408"/>
  <c r="AK238" i="25"/>
  <c r="AH227" i="27"/>
  <c r="AJ227" s="1"/>
  <c r="AL227" s="1"/>
  <c r="AI227"/>
  <c r="AJ247" i="26"/>
  <c r="AK246"/>
  <c r="L243" i="24"/>
  <c r="AM240"/>
  <c r="AM241" s="1"/>
  <c r="AF244"/>
  <c r="AB245"/>
  <c r="Z246" s="1"/>
  <c r="AE245"/>
  <c r="AC245"/>
  <c r="Q245"/>
  <c r="T244"/>
  <c r="V244" s="1"/>
  <c r="P245"/>
  <c r="AO240"/>
  <c r="K244"/>
  <c r="F245"/>
  <c r="G245"/>
  <c r="J244"/>
  <c r="AJ241"/>
  <c r="AL241" s="1"/>
  <c r="AJ242" s="1"/>
  <c r="O245" i="20"/>
  <c r="T244"/>
  <c r="Q244"/>
  <c r="AD199"/>
  <c r="T208" i="14"/>
  <c r="U202" i="23"/>
  <c r="W202" s="1"/>
  <c r="Q203"/>
  <c r="X200" i="20"/>
  <c r="Z200" s="1"/>
  <c r="AA200" s="1"/>
  <c r="M209" i="14"/>
  <c r="N209" s="1"/>
  <c r="M193" i="17"/>
  <c r="R193" s="1"/>
  <c r="M233" i="20"/>
  <c r="G235"/>
  <c r="I234"/>
  <c r="AI194" i="16"/>
  <c r="AL194"/>
  <c r="AH194"/>
  <c r="Y196"/>
  <c r="AA196" s="1"/>
  <c r="X196"/>
  <c r="AC195"/>
  <c r="AE195" s="1"/>
  <c r="O193" i="17"/>
  <c r="Q193" s="1"/>
  <c r="S193" s="1"/>
  <c r="BB220"/>
  <c r="BD220" s="1"/>
  <c r="AY220"/>
  <c r="AV221" s="1"/>
  <c r="BC220"/>
  <c r="AZ221" s="1"/>
  <c r="AJ198"/>
  <c r="AL198" s="1"/>
  <c r="AI199"/>
  <c r="AH199" s="1"/>
  <c r="AG200" s="1"/>
  <c r="X193"/>
  <c r="Z193" s="1"/>
  <c r="AA193" s="1"/>
  <c r="AB193"/>
  <c r="AD193" s="1"/>
  <c r="T194"/>
  <c r="H194"/>
  <c r="L194"/>
  <c r="O390" i="30" l="1"/>
  <c r="P390" s="1"/>
  <c r="N391"/>
  <c r="M392"/>
  <c r="N426" i="16"/>
  <c r="N427" s="1"/>
  <c r="N428" s="1"/>
  <c r="L394" i="25"/>
  <c r="K395"/>
  <c r="I430" i="16"/>
  <c r="L429"/>
  <c r="M430" s="1"/>
  <c r="V426"/>
  <c r="AT212" i="9"/>
  <c r="AV212" s="1"/>
  <c r="AQ213"/>
  <c r="X309" i="27"/>
  <c r="W310" s="1"/>
  <c r="AB310" s="1"/>
  <c r="Z309"/>
  <c r="AR386" i="26"/>
  <c r="AT386" s="1"/>
  <c r="T395" i="25"/>
  <c r="AR348"/>
  <c r="AT348" s="1"/>
  <c r="N396"/>
  <c r="S396" s="1"/>
  <c r="O396"/>
  <c r="R396"/>
  <c r="T396" s="1"/>
  <c r="P397"/>
  <c r="J395"/>
  <c r="K396" s="1"/>
  <c r="H396"/>
  <c r="Q429" i="16"/>
  <c r="Q430" s="1"/>
  <c r="T428"/>
  <c r="U429" s="1"/>
  <c r="V427"/>
  <c r="AU388" i="27"/>
  <c r="AS394"/>
  <c r="AD308"/>
  <c r="Z310" s="1"/>
  <c r="M316" i="23"/>
  <c r="AG239" i="25"/>
  <c r="AI239" s="1"/>
  <c r="AK239" s="1"/>
  <c r="J317" i="23"/>
  <c r="K317" s="1"/>
  <c r="Y310" i="27"/>
  <c r="AA310" s="1"/>
  <c r="G318" i="23"/>
  <c r="H318" s="1"/>
  <c r="O443" i="16"/>
  <c r="R444" s="1"/>
  <c r="P443"/>
  <c r="H443"/>
  <c r="G443"/>
  <c r="J444" s="1"/>
  <c r="G442"/>
  <c r="J443" s="1"/>
  <c r="H442"/>
  <c r="L441"/>
  <c r="O444"/>
  <c r="R445" s="1"/>
  <c r="P444"/>
  <c r="F409" i="17"/>
  <c r="AU378"/>
  <c r="AT378" s="1"/>
  <c r="AS379" s="1"/>
  <c r="R245" i="24"/>
  <c r="P246" s="1"/>
  <c r="AL238" i="25"/>
  <c r="AK228" i="27"/>
  <c r="AH239" i="25"/>
  <c r="AJ240"/>
  <c r="AI228" i="27"/>
  <c r="AM227"/>
  <c r="AH228"/>
  <c r="AJ228" s="1"/>
  <c r="AK229" s="1"/>
  <c r="AG247" i="26"/>
  <c r="AI247" s="1"/>
  <c r="AJ248" s="1"/>
  <c r="AL246"/>
  <c r="AH247"/>
  <c r="AN240" i="24"/>
  <c r="AP240" s="1"/>
  <c r="L244"/>
  <c r="AA246"/>
  <c r="AB246" s="1"/>
  <c r="AD245"/>
  <c r="AF245" s="1"/>
  <c r="Q246"/>
  <c r="R246" s="1"/>
  <c r="U245"/>
  <c r="S245"/>
  <c r="T245" s="1"/>
  <c r="H245"/>
  <c r="F246" s="1"/>
  <c r="K245"/>
  <c r="I245"/>
  <c r="AO241"/>
  <c r="AK242"/>
  <c r="AM242" s="1"/>
  <c r="AN241"/>
  <c r="P245" i="20"/>
  <c r="Q245" s="1"/>
  <c r="R244"/>
  <c r="V203" i="23"/>
  <c r="S203"/>
  <c r="T203" s="1"/>
  <c r="R203"/>
  <c r="Y200" i="20"/>
  <c r="AB200" s="1"/>
  <c r="AC200"/>
  <c r="S209" i="14"/>
  <c r="O209"/>
  <c r="M210" s="1"/>
  <c r="N210" s="1"/>
  <c r="Q209"/>
  <c r="N193" i="17"/>
  <c r="L234" i="20"/>
  <c r="P194" i="17"/>
  <c r="J234" i="20"/>
  <c r="K234" s="1"/>
  <c r="H235"/>
  <c r="W236" s="1"/>
  <c r="AK194" i="16"/>
  <c r="AM194" s="1"/>
  <c r="AF195"/>
  <c r="AG195"/>
  <c r="AD196"/>
  <c r="Z196"/>
  <c r="AX221" i="17"/>
  <c r="AY221" s="1"/>
  <c r="AV222" s="1"/>
  <c r="AW223" s="1"/>
  <c r="AW222"/>
  <c r="BB221"/>
  <c r="BD221" s="1"/>
  <c r="BA222"/>
  <c r="AP198"/>
  <c r="AR198" s="1"/>
  <c r="AQ198"/>
  <c r="AN199" s="1"/>
  <c r="AM198"/>
  <c r="AO199"/>
  <c r="AK199"/>
  <c r="AE193"/>
  <c r="J194"/>
  <c r="O194" s="1"/>
  <c r="V194"/>
  <c r="U194"/>
  <c r="W194" s="1"/>
  <c r="Y194"/>
  <c r="AC194"/>
  <c r="AF193"/>
  <c r="G195"/>
  <c r="I194"/>
  <c r="O391" i="30" l="1"/>
  <c r="P391" s="1"/>
  <c r="R392"/>
  <c r="M393"/>
  <c r="N392"/>
  <c r="L395" i="25"/>
  <c r="AU213" i="9"/>
  <c r="I431" i="16"/>
  <c r="L430"/>
  <c r="M431" s="1"/>
  <c r="L432"/>
  <c r="M433" s="1"/>
  <c r="T429"/>
  <c r="U430" s="1"/>
  <c r="N429"/>
  <c r="AR213" i="9"/>
  <c r="AS213"/>
  <c r="M317" i="23"/>
  <c r="AR387" i="26"/>
  <c r="AT387" s="1"/>
  <c r="AR349" i="25"/>
  <c r="AT349" s="1"/>
  <c r="H397"/>
  <c r="J396"/>
  <c r="P398"/>
  <c r="R397"/>
  <c r="N397"/>
  <c r="S397" s="1"/>
  <c r="O397"/>
  <c r="L396"/>
  <c r="V428" i="16"/>
  <c r="X310" i="27"/>
  <c r="W311" s="1"/>
  <c r="AB311" s="1"/>
  <c r="AU389"/>
  <c r="AS395"/>
  <c r="AT396" s="1"/>
  <c r="AD309"/>
  <c r="AC310"/>
  <c r="V429" i="16"/>
  <c r="T430"/>
  <c r="U431" s="1"/>
  <c r="Q431"/>
  <c r="M442"/>
  <c r="G319" i="23"/>
  <c r="F319"/>
  <c r="I318"/>
  <c r="J318" s="1"/>
  <c r="P319"/>
  <c r="L318"/>
  <c r="S244" i="20"/>
  <c r="U244" s="1"/>
  <c r="O446" i="16"/>
  <c r="R447" s="1"/>
  <c r="P446"/>
  <c r="G444"/>
  <c r="J445" s="1"/>
  <c r="H444"/>
  <c r="H445"/>
  <c r="G445"/>
  <c r="J446" s="1"/>
  <c r="O445"/>
  <c r="R446" s="1"/>
  <c r="P445"/>
  <c r="AU379" i="17"/>
  <c r="AT379" s="1"/>
  <c r="AS380" s="1"/>
  <c r="F410"/>
  <c r="AL239" i="25"/>
  <c r="AH240"/>
  <c r="AG240"/>
  <c r="AI240" s="1"/>
  <c r="AL228" i="27"/>
  <c r="AK247" i="26"/>
  <c r="AE246" i="24"/>
  <c r="AA247"/>
  <c r="AC246"/>
  <c r="AD246" s="1"/>
  <c r="V245"/>
  <c r="U246"/>
  <c r="S246"/>
  <c r="T246" s="1"/>
  <c r="J245"/>
  <c r="G246"/>
  <c r="H246" s="1"/>
  <c r="L245"/>
  <c r="AP241"/>
  <c r="AL242"/>
  <c r="AJ243" s="1"/>
  <c r="AO242"/>
  <c r="P246" i="20"/>
  <c r="R245"/>
  <c r="S245" s="1"/>
  <c r="O246"/>
  <c r="T245"/>
  <c r="U203" i="23"/>
  <c r="W203" s="1"/>
  <c r="Q204"/>
  <c r="X201" i="20"/>
  <c r="Z201" s="1"/>
  <c r="AA201" s="1"/>
  <c r="AD200"/>
  <c r="P209" i="14"/>
  <c r="R209" s="1"/>
  <c r="T209" s="1"/>
  <c r="K194" i="17"/>
  <c r="M194" s="1"/>
  <c r="R194" s="1"/>
  <c r="Q194"/>
  <c r="S194" s="1"/>
  <c r="M234" i="20"/>
  <c r="G236"/>
  <c r="I235"/>
  <c r="AI195" i="16"/>
  <c r="AL195"/>
  <c r="AH195"/>
  <c r="Y197"/>
  <c r="AA197" s="1"/>
  <c r="X197"/>
  <c r="AC196"/>
  <c r="AE196" s="1"/>
  <c r="BC221" i="17"/>
  <c r="AZ222" s="1"/>
  <c r="AX222"/>
  <c r="AY222" s="1"/>
  <c r="AV223" s="1"/>
  <c r="AW224" s="1"/>
  <c r="AJ199"/>
  <c r="AL199" s="1"/>
  <c r="AM199" s="1"/>
  <c r="AI200"/>
  <c r="AH200" s="1"/>
  <c r="AG201" s="1"/>
  <c r="P195"/>
  <c r="T195"/>
  <c r="AB194"/>
  <c r="AD194" s="1"/>
  <c r="X194"/>
  <c r="Z194" s="1"/>
  <c r="AA194" s="1"/>
  <c r="H195"/>
  <c r="O392" i="30" l="1"/>
  <c r="P392" s="1"/>
  <c r="U392" s="1"/>
  <c r="V392"/>
  <c r="W392" s="1"/>
  <c r="X392" s="1"/>
  <c r="X391"/>
  <c r="Y391" s="1"/>
  <c r="M394"/>
  <c r="N393"/>
  <c r="N430" i="16"/>
  <c r="I432"/>
  <c r="I433" s="1"/>
  <c r="L431"/>
  <c r="M432" s="1"/>
  <c r="L435"/>
  <c r="M436" s="1"/>
  <c r="AT213" i="9"/>
  <c r="AV213" s="1"/>
  <c r="AQ214"/>
  <c r="AR388" i="26"/>
  <c r="AT388" s="1"/>
  <c r="AR350" i="25"/>
  <c r="T397"/>
  <c r="N398"/>
  <c r="S398" s="1"/>
  <c r="O398"/>
  <c r="R398"/>
  <c r="P399"/>
  <c r="J397"/>
  <c r="H398"/>
  <c r="L397"/>
  <c r="L437" i="16"/>
  <c r="M438" s="1"/>
  <c r="Q432"/>
  <c r="Q433" s="1"/>
  <c r="T431"/>
  <c r="U432" s="1"/>
  <c r="T432"/>
  <c r="AD310" i="27"/>
  <c r="AU390"/>
  <c r="AS396"/>
  <c r="Y311"/>
  <c r="AA311" s="1"/>
  <c r="AC311" s="1"/>
  <c r="Z311"/>
  <c r="X311"/>
  <c r="W312" s="1"/>
  <c r="V430" i="16"/>
  <c r="H319" i="23"/>
  <c r="G320" s="1"/>
  <c r="P320"/>
  <c r="L319"/>
  <c r="F320"/>
  <c r="I319"/>
  <c r="K318"/>
  <c r="M318" s="1"/>
  <c r="O447" i="16"/>
  <c r="R448" s="1"/>
  <c r="P447"/>
  <c r="G447"/>
  <c r="J448" s="1"/>
  <c r="H447"/>
  <c r="M445"/>
  <c r="P448"/>
  <c r="O448"/>
  <c r="R449" s="1"/>
  <c r="H446"/>
  <c r="G446"/>
  <c r="J447" s="1"/>
  <c r="F411" i="17"/>
  <c r="AU380"/>
  <c r="AT380" s="1"/>
  <c r="AS381" s="1"/>
  <c r="AJ241" i="25"/>
  <c r="AK240"/>
  <c r="AM228" i="27"/>
  <c r="AI229"/>
  <c r="AH229"/>
  <c r="AJ229" s="1"/>
  <c r="AK230" s="1"/>
  <c r="AL247" i="26"/>
  <c r="AH248"/>
  <c r="AG248"/>
  <c r="AI248" s="1"/>
  <c r="AJ249" s="1"/>
  <c r="AF246" i="24"/>
  <c r="AE247"/>
  <c r="AC247"/>
  <c r="Z247"/>
  <c r="AB247" s="1"/>
  <c r="V246"/>
  <c r="Q247"/>
  <c r="U247" s="1"/>
  <c r="K246"/>
  <c r="I246"/>
  <c r="J246" s="1"/>
  <c r="G247"/>
  <c r="F247"/>
  <c r="AK243"/>
  <c r="AL243" s="1"/>
  <c r="AK244" s="1"/>
  <c r="AN242"/>
  <c r="AP242" s="1"/>
  <c r="Q246" i="20"/>
  <c r="P247" s="1"/>
  <c r="U245"/>
  <c r="O247"/>
  <c r="T246"/>
  <c r="V204" i="23"/>
  <c r="S204"/>
  <c r="T204" s="1"/>
  <c r="R204"/>
  <c r="AC201" i="20"/>
  <c r="Y201"/>
  <c r="AB201" s="1"/>
  <c r="S210" i="14"/>
  <c r="O210"/>
  <c r="P210" s="1"/>
  <c r="R210" s="1"/>
  <c r="Q210"/>
  <c r="L195" i="17"/>
  <c r="N194"/>
  <c r="L235" i="20"/>
  <c r="J235"/>
  <c r="K235" s="1"/>
  <c r="H236"/>
  <c r="W237" s="1"/>
  <c r="AK195" i="16"/>
  <c r="AM195" s="1"/>
  <c r="AG196"/>
  <c r="AF196"/>
  <c r="AD197"/>
  <c r="Z197"/>
  <c r="BC222" i="17"/>
  <c r="AZ223" s="1"/>
  <c r="BA224" s="1"/>
  <c r="BB222"/>
  <c r="BD222" s="1"/>
  <c r="BA223"/>
  <c r="AX223"/>
  <c r="AJ200"/>
  <c r="AP199"/>
  <c r="AR199" s="1"/>
  <c r="AQ199"/>
  <c r="AN200" s="1"/>
  <c r="AO200"/>
  <c r="AK200"/>
  <c r="AE194"/>
  <c r="U195"/>
  <c r="W195" s="1"/>
  <c r="Y195"/>
  <c r="AC195"/>
  <c r="J195"/>
  <c r="V195"/>
  <c r="AF194"/>
  <c r="G196"/>
  <c r="I195"/>
  <c r="P393" i="30" l="1"/>
  <c r="Y392"/>
  <c r="Y393" s="1"/>
  <c r="M395"/>
  <c r="N394"/>
  <c r="O394" s="1"/>
  <c r="V395"/>
  <c r="X394"/>
  <c r="Y394" s="1"/>
  <c r="I434" i="16"/>
  <c r="L433"/>
  <c r="M434" s="1"/>
  <c r="L436"/>
  <c r="M437" s="1"/>
  <c r="N431"/>
  <c r="N432" s="1"/>
  <c r="N433" s="1"/>
  <c r="AT350" i="25"/>
  <c r="AS351"/>
  <c r="V431" i="16"/>
  <c r="V432" s="1"/>
  <c r="AU214" i="9"/>
  <c r="AS214"/>
  <c r="AR214"/>
  <c r="AR389" i="26"/>
  <c r="AR351" i="25"/>
  <c r="T398"/>
  <c r="H399"/>
  <c r="J398"/>
  <c r="L398" s="1"/>
  <c r="P400"/>
  <c r="R399"/>
  <c r="N399"/>
  <c r="S399" s="1"/>
  <c r="O399"/>
  <c r="Q434" i="16"/>
  <c r="T433"/>
  <c r="AU391" i="27"/>
  <c r="AS397"/>
  <c r="Y312"/>
  <c r="AA312" s="1"/>
  <c r="X312"/>
  <c r="W313" s="1"/>
  <c r="Z312"/>
  <c r="AD311"/>
  <c r="AB312"/>
  <c r="J319" i="23"/>
  <c r="H320"/>
  <c r="G321" s="1"/>
  <c r="F321"/>
  <c r="I320"/>
  <c r="P321"/>
  <c r="L320"/>
  <c r="K319"/>
  <c r="M319" s="1"/>
  <c r="U448" i="16"/>
  <c r="O449"/>
  <c r="R450" s="1"/>
  <c r="P449"/>
  <c r="G448"/>
  <c r="J449" s="1"/>
  <c r="H448"/>
  <c r="O450"/>
  <c r="R451" s="1"/>
  <c r="P450"/>
  <c r="H449"/>
  <c r="G449"/>
  <c r="J450" s="1"/>
  <c r="AU381" i="17"/>
  <c r="AT381" s="1"/>
  <c r="AS382" s="1"/>
  <c r="F412"/>
  <c r="AH241" i="25"/>
  <c r="AL240"/>
  <c r="AG241"/>
  <c r="AI241" s="1"/>
  <c r="AL229" i="27"/>
  <c r="AK248" i="26"/>
  <c r="AJ244" i="24"/>
  <c r="AL244" s="1"/>
  <c r="AA248"/>
  <c r="AD247"/>
  <c r="AF247" s="1"/>
  <c r="S247"/>
  <c r="P247"/>
  <c r="R247" s="1"/>
  <c r="K247"/>
  <c r="H247"/>
  <c r="F248" s="1"/>
  <c r="L246"/>
  <c r="I247"/>
  <c r="AM243"/>
  <c r="AM244" s="1"/>
  <c r="AO243"/>
  <c r="R246" i="20"/>
  <c r="Q247"/>
  <c r="O248"/>
  <c r="U204" i="23"/>
  <c r="W204" s="1"/>
  <c r="Q205"/>
  <c r="X202" i="20"/>
  <c r="Z202" s="1"/>
  <c r="AA202" s="1"/>
  <c r="AD201"/>
  <c r="I236"/>
  <c r="H237" s="1"/>
  <c r="W238" s="1"/>
  <c r="T210" i="14"/>
  <c r="M211"/>
  <c r="Q211" s="1"/>
  <c r="K195" i="17"/>
  <c r="M195" s="1"/>
  <c r="N195" s="1"/>
  <c r="O195"/>
  <c r="Q195" s="1"/>
  <c r="S195" s="1"/>
  <c r="M235" i="20"/>
  <c r="G237"/>
  <c r="AI196" i="16"/>
  <c r="AH196"/>
  <c r="AL196"/>
  <c r="Y198"/>
  <c r="AA198" s="1"/>
  <c r="AC197"/>
  <c r="AE197" s="1"/>
  <c r="X198"/>
  <c r="BB223" i="17"/>
  <c r="BD223" s="1"/>
  <c r="BC223"/>
  <c r="AY223"/>
  <c r="AL200"/>
  <c r="AM200" s="1"/>
  <c r="AI201"/>
  <c r="AH201" s="1"/>
  <c r="AG202" s="1"/>
  <c r="T196"/>
  <c r="X195"/>
  <c r="Z195" s="1"/>
  <c r="AA195" s="1"/>
  <c r="AB195"/>
  <c r="AD195" s="1"/>
  <c r="AF195" s="1"/>
  <c r="H196"/>
  <c r="W395" i="30" l="1"/>
  <c r="X395" s="1"/>
  <c r="V396"/>
  <c r="W396" s="1"/>
  <c r="X396" s="1"/>
  <c r="Y395"/>
  <c r="N395"/>
  <c r="O395" s="1"/>
  <c r="M396"/>
  <c r="P394"/>
  <c r="P395" s="1"/>
  <c r="I435" i="16"/>
  <c r="I436" s="1"/>
  <c r="I437" s="1"/>
  <c r="I438" s="1"/>
  <c r="L434"/>
  <c r="M435" s="1"/>
  <c r="AT351" i="25"/>
  <c r="AT389" i="26"/>
  <c r="AS390"/>
  <c r="V433" i="16"/>
  <c r="U434"/>
  <c r="L439"/>
  <c r="M440" s="1"/>
  <c r="AQ215" i="9"/>
  <c r="AT214"/>
  <c r="AV214" s="1"/>
  <c r="AR390" i="26"/>
  <c r="T399" i="25"/>
  <c r="AR352"/>
  <c r="AT352" s="1"/>
  <c r="N400"/>
  <c r="S400" s="1"/>
  <c r="O400"/>
  <c r="R400"/>
  <c r="T400" s="1"/>
  <c r="P401"/>
  <c r="J399"/>
  <c r="H400"/>
  <c r="L399"/>
  <c r="T434" i="16"/>
  <c r="U435" s="1"/>
  <c r="Q435"/>
  <c r="Q436" s="1"/>
  <c r="M443"/>
  <c r="AU392" i="27"/>
  <c r="AS398"/>
  <c r="AT399" s="1"/>
  <c r="AB313"/>
  <c r="AC312"/>
  <c r="J320" i="23"/>
  <c r="K320" s="1"/>
  <c r="M320" s="1"/>
  <c r="H321"/>
  <c r="G322" s="1"/>
  <c r="F322"/>
  <c r="P322"/>
  <c r="I321"/>
  <c r="S246" i="20"/>
  <c r="U246" s="1"/>
  <c r="G451" i="16"/>
  <c r="J452" s="1"/>
  <c r="H451"/>
  <c r="L450"/>
  <c r="O452"/>
  <c r="R453" s="1"/>
  <c r="P452"/>
  <c r="G450"/>
  <c r="J451" s="1"/>
  <c r="H450"/>
  <c r="O451"/>
  <c r="R452" s="1"/>
  <c r="P451"/>
  <c r="U450"/>
  <c r="F413" i="17"/>
  <c r="AU382"/>
  <c r="AT382" s="1"/>
  <c r="AS383" s="1"/>
  <c r="AJ242" i="25"/>
  <c r="AK241"/>
  <c r="AM229" i="27"/>
  <c r="AH230"/>
  <c r="AJ230" s="1"/>
  <c r="AK231" s="1"/>
  <c r="AI230"/>
  <c r="AL230"/>
  <c r="G248" i="24"/>
  <c r="H248" s="1"/>
  <c r="G249" s="1"/>
  <c r="AG249" i="26"/>
  <c r="AI249" s="1"/>
  <c r="AJ250" s="1"/>
  <c r="AL248"/>
  <c r="AH249"/>
  <c r="AE248" i="24"/>
  <c r="AC248"/>
  <c r="Z248"/>
  <c r="AB248" s="1"/>
  <c r="Q248"/>
  <c r="T247"/>
  <c r="V247" s="1"/>
  <c r="J247"/>
  <c r="L247" s="1"/>
  <c r="AN243"/>
  <c r="AO244" s="1"/>
  <c r="AJ245"/>
  <c r="AN244"/>
  <c r="AK245"/>
  <c r="P248" i="20"/>
  <c r="R247"/>
  <c r="S247" s="1"/>
  <c r="V205" i="23"/>
  <c r="S205"/>
  <c r="T205" s="1"/>
  <c r="R205"/>
  <c r="J236" i="20"/>
  <c r="K236" s="1"/>
  <c r="L237" s="1"/>
  <c r="AC202"/>
  <c r="Y202"/>
  <c r="AB202" s="1"/>
  <c r="O211" i="14"/>
  <c r="M212" s="1"/>
  <c r="N211"/>
  <c r="S211"/>
  <c r="P196" i="17"/>
  <c r="L196"/>
  <c r="R195"/>
  <c r="L236" i="20"/>
  <c r="G238"/>
  <c r="I237"/>
  <c r="AF197" i="16"/>
  <c r="AK196"/>
  <c r="AM196" s="1"/>
  <c r="AG197"/>
  <c r="AD198"/>
  <c r="Z198"/>
  <c r="AV224" i="17"/>
  <c r="AZ224"/>
  <c r="AJ201"/>
  <c r="AP200"/>
  <c r="AR200" s="1"/>
  <c r="AQ200"/>
  <c r="AN201" s="1"/>
  <c r="AO201"/>
  <c r="AK201"/>
  <c r="AE195"/>
  <c r="AC196"/>
  <c r="U196"/>
  <c r="W196" s="1"/>
  <c r="Y196"/>
  <c r="J196"/>
  <c r="K196" s="1"/>
  <c r="V196"/>
  <c r="G197"/>
  <c r="I196"/>
  <c r="Y396" i="30" l="1"/>
  <c r="Y397" s="1"/>
  <c r="Y398" s="1"/>
  <c r="Y399" s="1"/>
  <c r="Y400" s="1"/>
  <c r="Y401" s="1"/>
  <c r="Y402" s="1"/>
  <c r="Y403" s="1"/>
  <c r="Y404" s="1"/>
  <c r="Y405" s="1"/>
  <c r="N396"/>
  <c r="M397"/>
  <c r="AT390" i="26"/>
  <c r="I439" i="16"/>
  <c r="I440" s="1"/>
  <c r="I441" s="1"/>
  <c r="I442" s="1"/>
  <c r="L438"/>
  <c r="M439" s="1"/>
  <c r="N434"/>
  <c r="N435" s="1"/>
  <c r="N436" s="1"/>
  <c r="N437" s="1"/>
  <c r="N438" s="1"/>
  <c r="N439" s="1"/>
  <c r="L440"/>
  <c r="M441" s="1"/>
  <c r="AU215" i="9"/>
  <c r="AR215"/>
  <c r="AS215"/>
  <c r="AR391" i="26"/>
  <c r="AS392" s="1"/>
  <c r="AR353" i="25"/>
  <c r="H401"/>
  <c r="J400"/>
  <c r="P402"/>
  <c r="R401"/>
  <c r="N401"/>
  <c r="S401" s="1"/>
  <c r="O401"/>
  <c r="L400"/>
  <c r="Q437" i="16"/>
  <c r="T436"/>
  <c r="U437" s="1"/>
  <c r="V434"/>
  <c r="V435" s="1"/>
  <c r="AU393" i="27"/>
  <c r="AS399"/>
  <c r="AT400" s="1"/>
  <c r="T247" i="20"/>
  <c r="U247" s="1"/>
  <c r="Z313" i="27"/>
  <c r="AD312"/>
  <c r="Y313"/>
  <c r="AA313" s="1"/>
  <c r="AC313" s="1"/>
  <c r="X313"/>
  <c r="W314" s="1"/>
  <c r="L321" i="23"/>
  <c r="J321"/>
  <c r="H322"/>
  <c r="K321"/>
  <c r="G323"/>
  <c r="P323"/>
  <c r="L322"/>
  <c r="F323"/>
  <c r="I322"/>
  <c r="O453" i="16"/>
  <c r="R454" s="1"/>
  <c r="P453"/>
  <c r="H453"/>
  <c r="G453"/>
  <c r="J454" s="1"/>
  <c r="G452"/>
  <c r="J453" s="1"/>
  <c r="H452"/>
  <c r="O454"/>
  <c r="R455" s="1"/>
  <c r="P454"/>
  <c r="M451"/>
  <c r="AU383" i="17"/>
  <c r="AT383" s="1"/>
  <c r="AS384" s="1"/>
  <c r="F414"/>
  <c r="AL241" i="25"/>
  <c r="AH242"/>
  <c r="AG242"/>
  <c r="AI242" s="1"/>
  <c r="AM230" i="27"/>
  <c r="AH231"/>
  <c r="AJ231" s="1"/>
  <c r="AK232" s="1"/>
  <c r="AI231"/>
  <c r="I248" i="24"/>
  <c r="I249" s="1"/>
  <c r="AK249" i="26"/>
  <c r="AA249" i="24"/>
  <c r="AD248"/>
  <c r="AF248" s="1"/>
  <c r="U248"/>
  <c r="S248"/>
  <c r="P248"/>
  <c r="R248" s="1"/>
  <c r="K248"/>
  <c r="F249"/>
  <c r="H249" s="1"/>
  <c r="G250" s="1"/>
  <c r="AP243"/>
  <c r="AP244" s="1"/>
  <c r="AL245"/>
  <c r="AM245"/>
  <c r="AO245"/>
  <c r="M236" i="20"/>
  <c r="O249"/>
  <c r="T248"/>
  <c r="Q248"/>
  <c r="U205" i="23"/>
  <c r="W205" s="1"/>
  <c r="Q206"/>
  <c r="X203" i="20"/>
  <c r="AD202"/>
  <c r="N212" i="14"/>
  <c r="P211"/>
  <c r="R211" s="1"/>
  <c r="T211" s="1"/>
  <c r="M196" i="17"/>
  <c r="R196" s="1"/>
  <c r="O196"/>
  <c r="Q196" s="1"/>
  <c r="S196" s="1"/>
  <c r="J237" i="20"/>
  <c r="K237" s="1"/>
  <c r="H238"/>
  <c r="W239" s="1"/>
  <c r="AI197" i="16"/>
  <c r="AH197"/>
  <c r="AL197"/>
  <c r="Y199"/>
  <c r="AA199" s="1"/>
  <c r="X199"/>
  <c r="AC198"/>
  <c r="AE198" s="1"/>
  <c r="AX224" i="17"/>
  <c r="AY224" s="1"/>
  <c r="AV225" s="1"/>
  <c r="AW226" s="1"/>
  <c r="AW225"/>
  <c r="BB224"/>
  <c r="BD224" s="1"/>
  <c r="BA225"/>
  <c r="AI202"/>
  <c r="AH202" s="1"/>
  <c r="AG203" s="1"/>
  <c r="AL201"/>
  <c r="AM201" s="1"/>
  <c r="AB196"/>
  <c r="AD196" s="1"/>
  <c r="AF196" s="1"/>
  <c r="X196"/>
  <c r="Z196" s="1"/>
  <c r="AA196" s="1"/>
  <c r="T197"/>
  <c r="H197"/>
  <c r="J197" s="1"/>
  <c r="L197"/>
  <c r="O396" i="30" l="1"/>
  <c r="P396" s="1"/>
  <c r="M398"/>
  <c r="N397"/>
  <c r="O397" s="1"/>
  <c r="N440" i="16"/>
  <c r="N441" s="1"/>
  <c r="I443"/>
  <c r="L442"/>
  <c r="N442" s="1"/>
  <c r="I444"/>
  <c r="L443"/>
  <c r="AT353" i="25"/>
  <c r="AS354"/>
  <c r="AQ216" i="9"/>
  <c r="AT215"/>
  <c r="AV215" s="1"/>
  <c r="V436" i="16"/>
  <c r="Q438"/>
  <c r="Q439" s="1"/>
  <c r="T437"/>
  <c r="U438" s="1"/>
  <c r="AT391" i="26"/>
  <c r="AR354" i="25"/>
  <c r="T401"/>
  <c r="N402"/>
  <c r="S402" s="1"/>
  <c r="O402"/>
  <c r="R402"/>
  <c r="P403"/>
  <c r="J401"/>
  <c r="H402"/>
  <c r="L401"/>
  <c r="M321" i="23"/>
  <c r="V437" i="16"/>
  <c r="V438" s="1"/>
  <c r="AU394" i="27"/>
  <c r="AS400"/>
  <c r="L445" i="16"/>
  <c r="M446" s="1"/>
  <c r="Y314" i="27"/>
  <c r="AA314" s="1"/>
  <c r="X314"/>
  <c r="W315" s="1"/>
  <c r="Z314"/>
  <c r="AD313"/>
  <c r="AB314"/>
  <c r="F324" i="23"/>
  <c r="I323"/>
  <c r="P324"/>
  <c r="L323"/>
  <c r="J322"/>
  <c r="K322" s="1"/>
  <c r="H323"/>
  <c r="O456" i="16"/>
  <c r="R457" s="1"/>
  <c r="P456"/>
  <c r="H454"/>
  <c r="G454"/>
  <c r="J455" s="1"/>
  <c r="H455"/>
  <c r="G455"/>
  <c r="J456" s="1"/>
  <c r="O455"/>
  <c r="R456" s="1"/>
  <c r="P455"/>
  <c r="F415" i="17"/>
  <c r="AU384"/>
  <c r="AT384" s="1"/>
  <c r="AS385" s="1"/>
  <c r="AL231" i="27"/>
  <c r="AH232" s="1"/>
  <c r="AJ232" s="1"/>
  <c r="AJ243" i="25"/>
  <c r="AK242"/>
  <c r="J248" i="24"/>
  <c r="L248" s="1"/>
  <c r="AH250" i="26"/>
  <c r="AL249"/>
  <c r="AG250"/>
  <c r="AI250" s="1"/>
  <c r="Z249" i="24"/>
  <c r="AB249" s="1"/>
  <c r="AE249"/>
  <c r="AC249"/>
  <c r="Q249"/>
  <c r="T248"/>
  <c r="V248" s="1"/>
  <c r="J249"/>
  <c r="K250" s="1"/>
  <c r="F250"/>
  <c r="H250" s="1"/>
  <c r="F251" s="1"/>
  <c r="I250"/>
  <c r="AK246"/>
  <c r="AJ246"/>
  <c r="AN245"/>
  <c r="AP245" s="1"/>
  <c r="R248" i="20"/>
  <c r="P249"/>
  <c r="V206" i="23"/>
  <c r="S206"/>
  <c r="T206" s="1"/>
  <c r="R206"/>
  <c r="Z203" i="20"/>
  <c r="AA203" s="1"/>
  <c r="AC203"/>
  <c r="Y203"/>
  <c r="AB203" s="1"/>
  <c r="S212" i="14"/>
  <c r="Q212"/>
  <c r="O212"/>
  <c r="P212" s="1"/>
  <c r="R212" s="1"/>
  <c r="N196" i="17"/>
  <c r="K197" s="1"/>
  <c r="M197" s="1"/>
  <c r="N197" s="1"/>
  <c r="P197"/>
  <c r="BC224"/>
  <c r="AZ225" s="1"/>
  <c r="BA226" s="1"/>
  <c r="M237" i="20"/>
  <c r="G239"/>
  <c r="I238"/>
  <c r="AG198" i="16"/>
  <c r="AF198"/>
  <c r="AK197"/>
  <c r="AM197" s="1"/>
  <c r="Z199"/>
  <c r="AD199"/>
  <c r="AX225" i="17"/>
  <c r="AJ202"/>
  <c r="AP201"/>
  <c r="AR201" s="1"/>
  <c r="AQ201"/>
  <c r="AN202" s="1"/>
  <c r="AO202"/>
  <c r="AK202"/>
  <c r="AE196"/>
  <c r="U197"/>
  <c r="W197" s="1"/>
  <c r="Y197"/>
  <c r="AC197"/>
  <c r="V197"/>
  <c r="O197"/>
  <c r="G198"/>
  <c r="I197"/>
  <c r="N398" i="30" l="1"/>
  <c r="M399"/>
  <c r="P397"/>
  <c r="I445" i="16"/>
  <c r="I446" s="1"/>
  <c r="L444"/>
  <c r="N443"/>
  <c r="M444"/>
  <c r="AT354" i="25"/>
  <c r="AS355"/>
  <c r="M322" i="23"/>
  <c r="AU216" i="9"/>
  <c r="AR216"/>
  <c r="AS216"/>
  <c r="T439" i="16"/>
  <c r="U440" s="1"/>
  <c r="Q440"/>
  <c r="V439"/>
  <c r="AR392" i="26"/>
  <c r="AT392" s="1"/>
  <c r="AR355" i="25"/>
  <c r="AS356" s="1"/>
  <c r="T402"/>
  <c r="H403"/>
  <c r="J402"/>
  <c r="L402" s="1"/>
  <c r="P404"/>
  <c r="R403"/>
  <c r="N403"/>
  <c r="S403" s="1"/>
  <c r="O403"/>
  <c r="AB315" i="27"/>
  <c r="L446" i="16"/>
  <c r="M447" s="1"/>
  <c r="I447"/>
  <c r="AU395" i="27"/>
  <c r="AS401"/>
  <c r="AT402" s="1"/>
  <c r="AC314"/>
  <c r="S248" i="20"/>
  <c r="U248" s="1"/>
  <c r="G324" i="23"/>
  <c r="H324" s="1"/>
  <c r="J323"/>
  <c r="K323" s="1"/>
  <c r="M323" s="1"/>
  <c r="P457" i="16"/>
  <c r="O457"/>
  <c r="R458" s="1"/>
  <c r="O458"/>
  <c r="R459" s="1"/>
  <c r="P458"/>
  <c r="G457"/>
  <c r="J458" s="1"/>
  <c r="H457"/>
  <c r="H456"/>
  <c r="G456"/>
  <c r="J457" s="1"/>
  <c r="U456"/>
  <c r="F416" i="17"/>
  <c r="AU385"/>
  <c r="AT385" s="1"/>
  <c r="AS386" s="1"/>
  <c r="AI232" i="27"/>
  <c r="AM231"/>
  <c r="AL242" i="25"/>
  <c r="AG243"/>
  <c r="AI243" s="1"/>
  <c r="AH243"/>
  <c r="AL232" i="27"/>
  <c r="AK233"/>
  <c r="K249" i="24"/>
  <c r="L249" s="1"/>
  <c r="AK250" i="26"/>
  <c r="AH251" s="1"/>
  <c r="AJ251"/>
  <c r="AL250"/>
  <c r="AA250" i="24"/>
  <c r="AD249"/>
  <c r="AF249" s="1"/>
  <c r="U249"/>
  <c r="S249"/>
  <c r="P249"/>
  <c r="R249" s="1"/>
  <c r="G251"/>
  <c r="I251" s="1"/>
  <c r="J250"/>
  <c r="AL246"/>
  <c r="AO246"/>
  <c r="AM246"/>
  <c r="O250" i="20"/>
  <c r="T249"/>
  <c r="Q249"/>
  <c r="T212" i="14"/>
  <c r="U206" i="23"/>
  <c r="W206" s="1"/>
  <c r="Q207"/>
  <c r="X204" i="20"/>
  <c r="Z204" s="1"/>
  <c r="AA204" s="1"/>
  <c r="AD203"/>
  <c r="M213" i="14"/>
  <c r="N213" s="1"/>
  <c r="Q197" i="17"/>
  <c r="S197" s="1"/>
  <c r="BB225"/>
  <c r="BD225" s="1"/>
  <c r="BC225"/>
  <c r="AZ226" s="1"/>
  <c r="L238" i="20"/>
  <c r="J238"/>
  <c r="K238" s="1"/>
  <c r="H239"/>
  <c r="W240" s="1"/>
  <c r="AI198" i="16"/>
  <c r="AL198"/>
  <c r="AH198"/>
  <c r="Y200"/>
  <c r="AA200" s="1"/>
  <c r="X200"/>
  <c r="AC199"/>
  <c r="AE199" s="1"/>
  <c r="AY225" i="17"/>
  <c r="AV226" s="1"/>
  <c r="AL202"/>
  <c r="AM202" s="1"/>
  <c r="AI203"/>
  <c r="AH203" s="1"/>
  <c r="AG204" s="1"/>
  <c r="R197"/>
  <c r="P198"/>
  <c r="T198"/>
  <c r="AB197"/>
  <c r="AD197" s="1"/>
  <c r="X197"/>
  <c r="Z197" s="1"/>
  <c r="AA197" s="1"/>
  <c r="H198"/>
  <c r="L198"/>
  <c r="N399" i="30" l="1"/>
  <c r="O399" s="1"/>
  <c r="M400"/>
  <c r="P398"/>
  <c r="P399" s="1"/>
  <c r="N444" i="16"/>
  <c r="N445" s="1"/>
  <c r="AQ217" i="9"/>
  <c r="AT216"/>
  <c r="AV216" s="1"/>
  <c r="Q441" i="16"/>
  <c r="Q442" s="1"/>
  <c r="T440"/>
  <c r="U441" s="1"/>
  <c r="T441"/>
  <c r="U442" s="1"/>
  <c r="AR393" i="26"/>
  <c r="AT393" s="1"/>
  <c r="T403" i="25"/>
  <c r="AT355"/>
  <c r="N404"/>
  <c r="S404" s="1"/>
  <c r="O404"/>
  <c r="R404"/>
  <c r="T404" s="1"/>
  <c r="P405"/>
  <c r="J403"/>
  <c r="H404"/>
  <c r="L403"/>
  <c r="N446" i="16"/>
  <c r="L447"/>
  <c r="I448"/>
  <c r="AU396" i="27"/>
  <c r="AS402"/>
  <c r="AT403" s="1"/>
  <c r="Y315"/>
  <c r="AA315" s="1"/>
  <c r="AC315" s="1"/>
  <c r="X315"/>
  <c r="W316" s="1"/>
  <c r="Z315"/>
  <c r="AD314"/>
  <c r="G325" i="23"/>
  <c r="F325"/>
  <c r="I324"/>
  <c r="P325"/>
  <c r="L324"/>
  <c r="H459" i="16"/>
  <c r="G459"/>
  <c r="J460" s="1"/>
  <c r="P459"/>
  <c r="O459"/>
  <c r="R460" s="1"/>
  <c r="G458"/>
  <c r="J459" s="1"/>
  <c r="H458"/>
  <c r="O460"/>
  <c r="R461" s="1"/>
  <c r="P460"/>
  <c r="AU386" i="17"/>
  <c r="AT386" s="1"/>
  <c r="AS387" s="1"/>
  <c r="F417"/>
  <c r="AJ244" i="25"/>
  <c r="AK243"/>
  <c r="AM232" i="27"/>
  <c r="AH233"/>
  <c r="AJ233" s="1"/>
  <c r="AI233"/>
  <c r="AG251" i="26"/>
  <c r="AI251" s="1"/>
  <c r="AJ252" s="1"/>
  <c r="Z250" i="24"/>
  <c r="AB250" s="1"/>
  <c r="AE250"/>
  <c r="AC250"/>
  <c r="Q250"/>
  <c r="T249"/>
  <c r="V249" s="1"/>
  <c r="K251"/>
  <c r="L250"/>
  <c r="H251"/>
  <c r="J251" s="1"/>
  <c r="AN246"/>
  <c r="AP246" s="1"/>
  <c r="AK247"/>
  <c r="AJ247"/>
  <c r="R249" i="20"/>
  <c r="P250"/>
  <c r="V207" i="23"/>
  <c r="R207"/>
  <c r="S207"/>
  <c r="T207" s="1"/>
  <c r="AC204" i="20"/>
  <c r="Y204"/>
  <c r="AB204" s="1"/>
  <c r="S213" i="14"/>
  <c r="Q213"/>
  <c r="O213"/>
  <c r="P213" s="1"/>
  <c r="R213" s="1"/>
  <c r="M238" i="20"/>
  <c r="G240"/>
  <c r="I239"/>
  <c r="AF199" i="16"/>
  <c r="AG199"/>
  <c r="AK198"/>
  <c r="AD200"/>
  <c r="Z200"/>
  <c r="BB226" i="17"/>
  <c r="BD226" s="1"/>
  <c r="BA227"/>
  <c r="AX226"/>
  <c r="AY226" s="1"/>
  <c r="AV227" s="1"/>
  <c r="AW227"/>
  <c r="AJ203"/>
  <c r="AP202"/>
  <c r="AR202" s="1"/>
  <c r="AQ202"/>
  <c r="AN203" s="1"/>
  <c r="AO203"/>
  <c r="AK203"/>
  <c r="AE197"/>
  <c r="J198"/>
  <c r="O198" s="1"/>
  <c r="V198"/>
  <c r="U198"/>
  <c r="W198" s="1"/>
  <c r="Y198"/>
  <c r="AC198"/>
  <c r="AF197"/>
  <c r="G199"/>
  <c r="I198"/>
  <c r="N400" i="30" l="1"/>
  <c r="O400" s="1"/>
  <c r="M401"/>
  <c r="P400"/>
  <c r="Q443" i="16"/>
  <c r="T443" s="1"/>
  <c r="U444" s="1"/>
  <c r="T442"/>
  <c r="U443" s="1"/>
  <c r="V440"/>
  <c r="V441" s="1"/>
  <c r="AU217" i="9"/>
  <c r="AR217"/>
  <c r="AS217"/>
  <c r="Q444" i="16"/>
  <c r="AR394" i="26"/>
  <c r="AT394" s="1"/>
  <c r="AR356" i="25"/>
  <c r="AT356" s="1"/>
  <c r="H405"/>
  <c r="J404"/>
  <c r="P406"/>
  <c r="R405"/>
  <c r="N405"/>
  <c r="S405" s="1"/>
  <c r="O405"/>
  <c r="L404"/>
  <c r="I449" i="16"/>
  <c r="I450" s="1"/>
  <c r="I451" s="1"/>
  <c r="L448"/>
  <c r="M449" s="1"/>
  <c r="N447"/>
  <c r="M448"/>
  <c r="L449"/>
  <c r="M450" s="1"/>
  <c r="AU397" i="27"/>
  <c r="AS403"/>
  <c r="AT404" s="1"/>
  <c r="Z316"/>
  <c r="AD315"/>
  <c r="Y316"/>
  <c r="AA316" s="1"/>
  <c r="X316"/>
  <c r="W317" s="1"/>
  <c r="AB316"/>
  <c r="L456" i="16"/>
  <c r="M457" s="1"/>
  <c r="F326" i="23"/>
  <c r="I325"/>
  <c r="P326"/>
  <c r="J324"/>
  <c r="K324" s="1"/>
  <c r="S249" i="20"/>
  <c r="U249" s="1"/>
  <c r="H325" i="23"/>
  <c r="O462" i="16"/>
  <c r="R463" s="1"/>
  <c r="P462"/>
  <c r="O461"/>
  <c r="R462" s="1"/>
  <c r="P461"/>
  <c r="G460"/>
  <c r="J461" s="1"/>
  <c r="H460"/>
  <c r="G461"/>
  <c r="J462" s="1"/>
  <c r="H461"/>
  <c r="L460"/>
  <c r="F418" i="17"/>
  <c r="AU387"/>
  <c r="AT387" s="1"/>
  <c r="AS388" s="1"/>
  <c r="AG244" i="25"/>
  <c r="AI244" s="1"/>
  <c r="AL243"/>
  <c r="AH244"/>
  <c r="AK234" i="27"/>
  <c r="AL233"/>
  <c r="AK251" i="26"/>
  <c r="AG252" s="1"/>
  <c r="AI252" s="1"/>
  <c r="Z251" i="24"/>
  <c r="AA251"/>
  <c r="AD250"/>
  <c r="AF250" s="1"/>
  <c r="U250"/>
  <c r="S250"/>
  <c r="P250"/>
  <c r="R250" s="1"/>
  <c r="F252"/>
  <c r="L251"/>
  <c r="G252"/>
  <c r="K252" s="1"/>
  <c r="AO247"/>
  <c r="AM247"/>
  <c r="AL247"/>
  <c r="AK248" s="1"/>
  <c r="Q250" i="20"/>
  <c r="T250"/>
  <c r="O251"/>
  <c r="U207" i="23"/>
  <c r="W207" s="1"/>
  <c r="Q208"/>
  <c r="X205" i="20"/>
  <c r="AD204"/>
  <c r="T213" i="14"/>
  <c r="M214"/>
  <c r="S214" s="1"/>
  <c r="L239" i="20"/>
  <c r="J239"/>
  <c r="K239" s="1"/>
  <c r="H240"/>
  <c r="W241" s="1"/>
  <c r="AI199" i="16"/>
  <c r="AH199"/>
  <c r="AL199"/>
  <c r="AM198"/>
  <c r="Y201"/>
  <c r="AA201" s="1"/>
  <c r="X201"/>
  <c r="AC200"/>
  <c r="AE200" s="1"/>
  <c r="BC226" i="17"/>
  <c r="AZ227" s="1"/>
  <c r="BB227" s="1"/>
  <c r="BD227" s="1"/>
  <c r="K198"/>
  <c r="M198" s="1"/>
  <c r="N198" s="1"/>
  <c r="AX227"/>
  <c r="AY227" s="1"/>
  <c r="AW228"/>
  <c r="AI204"/>
  <c r="AH204" s="1"/>
  <c r="AG205" s="1"/>
  <c r="AL203"/>
  <c r="AM203" s="1"/>
  <c r="P199"/>
  <c r="Q198"/>
  <c r="T199"/>
  <c r="AB198"/>
  <c r="X198"/>
  <c r="Z198" s="1"/>
  <c r="AA198" s="1"/>
  <c r="H199"/>
  <c r="M402" i="30" l="1"/>
  <c r="N401"/>
  <c r="O401" s="1"/>
  <c r="V442" i="16"/>
  <c r="V443" s="1"/>
  <c r="Q445"/>
  <c r="T444"/>
  <c r="U445" s="1"/>
  <c r="Q446"/>
  <c r="Q447" s="1"/>
  <c r="T445"/>
  <c r="U446" s="1"/>
  <c r="AQ218" i="9"/>
  <c r="AT217"/>
  <c r="AV217" s="1"/>
  <c r="T446" i="16"/>
  <c r="U447" s="1"/>
  <c r="AR395" i="26"/>
  <c r="AT395" s="1"/>
  <c r="AR357" i="25"/>
  <c r="AT357" s="1"/>
  <c r="T405"/>
  <c r="N406"/>
  <c r="S406" s="1"/>
  <c r="O406"/>
  <c r="R406"/>
  <c r="P407"/>
  <c r="J405"/>
  <c r="K406" s="1"/>
  <c r="H406"/>
  <c r="L405"/>
  <c r="AB317" i="27"/>
  <c r="N448" i="16"/>
  <c r="N449" s="1"/>
  <c r="N450" s="1"/>
  <c r="L451"/>
  <c r="M452" s="1"/>
  <c r="I452"/>
  <c r="AU398" i="27"/>
  <c r="AS404"/>
  <c r="AC316"/>
  <c r="M324" i="23"/>
  <c r="L325"/>
  <c r="J325"/>
  <c r="K325" s="1"/>
  <c r="G326"/>
  <c r="H326" s="1"/>
  <c r="G463" i="16"/>
  <c r="J464" s="1"/>
  <c r="H463"/>
  <c r="U461"/>
  <c r="O464"/>
  <c r="R465" s="1"/>
  <c r="P464"/>
  <c r="M461"/>
  <c r="G462"/>
  <c r="J463" s="1"/>
  <c r="H462"/>
  <c r="O463"/>
  <c r="R464" s="1"/>
  <c r="P463"/>
  <c r="AU388" i="17"/>
  <c r="AT388" s="1"/>
  <c r="AS389" s="1"/>
  <c r="F419"/>
  <c r="AK244" i="25"/>
  <c r="AL244" s="1"/>
  <c r="AJ245"/>
  <c r="AH245"/>
  <c r="AI234" i="27"/>
  <c r="AH234"/>
  <c r="AJ234" s="1"/>
  <c r="AM233"/>
  <c r="AK252" i="26"/>
  <c r="AJ253"/>
  <c r="AL251"/>
  <c r="AL252" s="1"/>
  <c r="AH252"/>
  <c r="AB251" i="24"/>
  <c r="AA252" s="1"/>
  <c r="AE251"/>
  <c r="AC251"/>
  <c r="Q251"/>
  <c r="T250"/>
  <c r="V250" s="1"/>
  <c r="P251"/>
  <c r="AJ248"/>
  <c r="AL248" s="1"/>
  <c r="AJ249" s="1"/>
  <c r="H252"/>
  <c r="G253" s="1"/>
  <c r="I252"/>
  <c r="AM248"/>
  <c r="AN247"/>
  <c r="AP247" s="1"/>
  <c r="P251" i="20"/>
  <c r="R250"/>
  <c r="V208" i="23"/>
  <c r="S208"/>
  <c r="T208" s="1"/>
  <c r="R208"/>
  <c r="Z205" i="20"/>
  <c r="AA205" s="1"/>
  <c r="AC205"/>
  <c r="Y205"/>
  <c r="AB205" s="1"/>
  <c r="O214" i="14"/>
  <c r="P214" s="1"/>
  <c r="R214" s="1"/>
  <c r="T214" s="1"/>
  <c r="N214"/>
  <c r="Q214"/>
  <c r="L199" i="17"/>
  <c r="M239" i="20"/>
  <c r="G241"/>
  <c r="I240"/>
  <c r="AG200" i="16"/>
  <c r="AK199"/>
  <c r="AM199" s="1"/>
  <c r="AF200"/>
  <c r="Z201"/>
  <c r="AD201"/>
  <c r="BA228" i="17"/>
  <c r="BC227"/>
  <c r="AZ228" s="1"/>
  <c r="R198"/>
  <c r="AQ203"/>
  <c r="AN204" s="1"/>
  <c r="AV228"/>
  <c r="AJ204"/>
  <c r="AP203"/>
  <c r="AR203" s="1"/>
  <c r="AO204"/>
  <c r="AK204"/>
  <c r="AE198"/>
  <c r="J199"/>
  <c r="K199" s="1"/>
  <c r="V199"/>
  <c r="U199"/>
  <c r="W199" s="1"/>
  <c r="Y199"/>
  <c r="AC199"/>
  <c r="AD198"/>
  <c r="AF198" s="1"/>
  <c r="S198"/>
  <c r="G200"/>
  <c r="I199"/>
  <c r="P401" i="30" l="1"/>
  <c r="M403"/>
  <c r="N402"/>
  <c r="O402" s="1"/>
  <c r="V444" i="16"/>
  <c r="V445" s="1"/>
  <c r="AU218" i="9"/>
  <c r="Q448" i="16"/>
  <c r="T447"/>
  <c r="AS218" i="9"/>
  <c r="AR218"/>
  <c r="V446" i="16"/>
  <c r="AR396" i="26"/>
  <c r="AT396" s="1"/>
  <c r="AR358" i="25"/>
  <c r="AT358" s="1"/>
  <c r="T406"/>
  <c r="H407"/>
  <c r="J406"/>
  <c r="L406" s="1"/>
  <c r="P408"/>
  <c r="R407"/>
  <c r="N407"/>
  <c r="S407" s="1"/>
  <c r="O407"/>
  <c r="N451" i="16"/>
  <c r="M325" i="23"/>
  <c r="L452" i="16"/>
  <c r="M453" s="1"/>
  <c r="I453"/>
  <c r="AU399" i="27"/>
  <c r="AS405"/>
  <c r="Z317"/>
  <c r="AD316"/>
  <c r="Y317"/>
  <c r="AA317" s="1"/>
  <c r="AC317" s="1"/>
  <c r="X317"/>
  <c r="W318" s="1"/>
  <c r="P327" i="23"/>
  <c r="L326"/>
  <c r="F327"/>
  <c r="I326"/>
  <c r="J326" s="1"/>
  <c r="K326" s="1"/>
  <c r="S250" i="20"/>
  <c r="U250" s="1"/>
  <c r="G327" i="23"/>
  <c r="G464" i="16"/>
  <c r="J465" s="1"/>
  <c r="H464"/>
  <c r="P466"/>
  <c r="O466"/>
  <c r="R467" s="1"/>
  <c r="G465"/>
  <c r="J466" s="1"/>
  <c r="H465"/>
  <c r="L464"/>
  <c r="O465"/>
  <c r="R466" s="1"/>
  <c r="P465"/>
  <c r="U464"/>
  <c r="F420" i="17"/>
  <c r="AU389"/>
  <c r="AT389" s="1"/>
  <c r="AS390" s="1"/>
  <c r="AG245" i="25"/>
  <c r="AI245" s="1"/>
  <c r="AJ246" s="1"/>
  <c r="AK235" i="27"/>
  <c r="AL234"/>
  <c r="AG253" i="26"/>
  <c r="AI253" s="1"/>
  <c r="AJ254" s="1"/>
  <c r="AH253"/>
  <c r="AK253"/>
  <c r="AL253" s="1"/>
  <c r="AD251" i="24"/>
  <c r="AF251" s="1"/>
  <c r="R251"/>
  <c r="Q252" s="1"/>
  <c r="Z252"/>
  <c r="AB252" s="1"/>
  <c r="Z253" s="1"/>
  <c r="AC252"/>
  <c r="U251"/>
  <c r="S251"/>
  <c r="AK249"/>
  <c r="AM249" s="1"/>
  <c r="AN248"/>
  <c r="J252"/>
  <c r="L252" s="1"/>
  <c r="F253"/>
  <c r="H253" s="1"/>
  <c r="G254" s="1"/>
  <c r="I253"/>
  <c r="AO248"/>
  <c r="T251" i="20"/>
  <c r="O252"/>
  <c r="Q251"/>
  <c r="AD205"/>
  <c r="U208" i="23"/>
  <c r="W208" s="1"/>
  <c r="Q209"/>
  <c r="X206" i="20"/>
  <c r="Z206" s="1"/>
  <c r="AA206" s="1"/>
  <c r="M215" i="14"/>
  <c r="O215" s="1"/>
  <c r="P215" s="1"/>
  <c r="R215" s="1"/>
  <c r="M199" i="17"/>
  <c r="N199" s="1"/>
  <c r="L240" i="20"/>
  <c r="H241"/>
  <c r="W242" s="1"/>
  <c r="J240"/>
  <c r="K240" s="1"/>
  <c r="AI200" i="16"/>
  <c r="AL200"/>
  <c r="AH200"/>
  <c r="Y202"/>
  <c r="AA202" s="1"/>
  <c r="AC201"/>
  <c r="AE201" s="1"/>
  <c r="X202"/>
  <c r="AX228" i="17"/>
  <c r="AY228" s="1"/>
  <c r="AV229" s="1"/>
  <c r="AW230" s="1"/>
  <c r="AW229"/>
  <c r="BB228"/>
  <c r="BD228" s="1"/>
  <c r="BA229"/>
  <c r="O199"/>
  <c r="Q199" s="1"/>
  <c r="S199" s="1"/>
  <c r="AL204"/>
  <c r="AI205"/>
  <c r="AH205" s="1"/>
  <c r="AG206" s="1"/>
  <c r="X199"/>
  <c r="Z199" s="1"/>
  <c r="AA199" s="1"/>
  <c r="AB199"/>
  <c r="AD199" s="1"/>
  <c r="AF199" s="1"/>
  <c r="T200"/>
  <c r="L200"/>
  <c r="H200"/>
  <c r="N403" i="30" l="1"/>
  <c r="O403" s="1"/>
  <c r="M404"/>
  <c r="P402"/>
  <c r="P403" s="1"/>
  <c r="V447" i="16"/>
  <c r="Q449"/>
  <c r="T448"/>
  <c r="U449" s="1"/>
  <c r="T451"/>
  <c r="U452" s="1"/>
  <c r="AT218" i="9"/>
  <c r="AV218" s="1"/>
  <c r="AQ219"/>
  <c r="M326" i="23"/>
  <c r="AR397" i="26"/>
  <c r="AT397" s="1"/>
  <c r="T407" i="25"/>
  <c r="AR359"/>
  <c r="AT359" s="1"/>
  <c r="N408"/>
  <c r="S408" s="1"/>
  <c r="O408"/>
  <c r="R408"/>
  <c r="T408" s="1"/>
  <c r="P409"/>
  <c r="J407"/>
  <c r="K408" s="1"/>
  <c r="H408"/>
  <c r="L407"/>
  <c r="N452" i="16"/>
  <c r="L453"/>
  <c r="I454"/>
  <c r="AU400" i="27"/>
  <c r="AS406"/>
  <c r="AT407" s="1"/>
  <c r="Z318"/>
  <c r="AD317"/>
  <c r="Y318"/>
  <c r="AA318" s="1"/>
  <c r="X318"/>
  <c r="W319" s="1"/>
  <c r="AB318"/>
  <c r="F328" i="23"/>
  <c r="I327"/>
  <c r="P328"/>
  <c r="L327"/>
  <c r="H327"/>
  <c r="P467" i="16"/>
  <c r="O467"/>
  <c r="R468" s="1"/>
  <c r="G467"/>
  <c r="J468" s="1"/>
  <c r="H467"/>
  <c r="G466"/>
  <c r="J467" s="1"/>
  <c r="H466"/>
  <c r="M465"/>
  <c r="O468"/>
  <c r="R469" s="1"/>
  <c r="P468"/>
  <c r="F421" i="17"/>
  <c r="AU390"/>
  <c r="AT390" s="1"/>
  <c r="AS391" s="1"/>
  <c r="AK245" i="25"/>
  <c r="AH246" s="1"/>
  <c r="AE252" i="24"/>
  <c r="AI235" i="27"/>
  <c r="AH235"/>
  <c r="AJ235" s="1"/>
  <c r="AM234"/>
  <c r="AH254" i="26"/>
  <c r="AG254"/>
  <c r="AI254" s="1"/>
  <c r="T251" i="24"/>
  <c r="V251" s="1"/>
  <c r="K253"/>
  <c r="AA253"/>
  <c r="AD252"/>
  <c r="AB253"/>
  <c r="AO249"/>
  <c r="S252"/>
  <c r="AL249"/>
  <c r="AK250" s="1"/>
  <c r="AM250" s="1"/>
  <c r="P252"/>
  <c r="R252" s="1"/>
  <c r="F254"/>
  <c r="H254" s="1"/>
  <c r="AP248"/>
  <c r="J253"/>
  <c r="I254"/>
  <c r="P200" i="17"/>
  <c r="R251" i="20"/>
  <c r="P252"/>
  <c r="V209" i="23"/>
  <c r="S209"/>
  <c r="T209" s="1"/>
  <c r="R209"/>
  <c r="AC206" i="20"/>
  <c r="Y206"/>
  <c r="AB206" s="1"/>
  <c r="N215" i="14"/>
  <c r="M216"/>
  <c r="S216" s="1"/>
  <c r="Q215"/>
  <c r="S215"/>
  <c r="T215" s="1"/>
  <c r="R199" i="17"/>
  <c r="M240" i="20"/>
  <c r="G242"/>
  <c r="I241"/>
  <c r="AK200" i="16"/>
  <c r="AM200" s="1"/>
  <c r="AF201"/>
  <c r="AG201"/>
  <c r="AD202"/>
  <c r="Z202"/>
  <c r="BC228" i="17"/>
  <c r="AZ229" s="1"/>
  <c r="BA230" s="1"/>
  <c r="AX229"/>
  <c r="AY229" s="1"/>
  <c r="AV230" s="1"/>
  <c r="AW231" s="1"/>
  <c r="AP204"/>
  <c r="AR204" s="1"/>
  <c r="AM204"/>
  <c r="AQ204"/>
  <c r="AN205" s="1"/>
  <c r="AO205"/>
  <c r="AK205"/>
  <c r="AE199"/>
  <c r="U200"/>
  <c r="W200" s="1"/>
  <c r="Y200"/>
  <c r="AC200"/>
  <c r="J200"/>
  <c r="K200" s="1"/>
  <c r="M200" s="1"/>
  <c r="V200"/>
  <c r="G201"/>
  <c r="I200"/>
  <c r="N404" i="30" l="1"/>
  <c r="O404" s="1"/>
  <c r="M405"/>
  <c r="P404"/>
  <c r="V448" i="16"/>
  <c r="AU219" i="9"/>
  <c r="Q450" i="16"/>
  <c r="T449"/>
  <c r="Q451"/>
  <c r="Q452" s="1"/>
  <c r="T450"/>
  <c r="U451" s="1"/>
  <c r="AR219" i="9"/>
  <c r="AS219"/>
  <c r="AR398" i="26"/>
  <c r="AT398" s="1"/>
  <c r="AR360" i="25"/>
  <c r="AS361" s="1"/>
  <c r="H409"/>
  <c r="J408"/>
  <c r="K409" s="1"/>
  <c r="P410"/>
  <c r="R409"/>
  <c r="N409"/>
  <c r="S409" s="1"/>
  <c r="O409"/>
  <c r="L408"/>
  <c r="N453" i="16"/>
  <c r="M454"/>
  <c r="L454"/>
  <c r="M455" s="1"/>
  <c r="I455"/>
  <c r="AU401" i="27"/>
  <c r="AS407"/>
  <c r="AB319"/>
  <c r="AC318"/>
  <c r="S251" i="20"/>
  <c r="U251" s="1"/>
  <c r="J327" i="23"/>
  <c r="G328"/>
  <c r="K327"/>
  <c r="M327" s="1"/>
  <c r="H328"/>
  <c r="O469" i="16"/>
  <c r="R470" s="1"/>
  <c r="P469"/>
  <c r="P470"/>
  <c r="O470"/>
  <c r="R471" s="1"/>
  <c r="G468"/>
  <c r="J469" s="1"/>
  <c r="H468"/>
  <c r="G469"/>
  <c r="J470" s="1"/>
  <c r="H469"/>
  <c r="F422" i="17"/>
  <c r="AU391"/>
  <c r="AT391" s="1"/>
  <c r="AS392" s="1"/>
  <c r="AL245" i="25"/>
  <c r="AF252" i="24"/>
  <c r="AG246" i="25"/>
  <c r="AI246" s="1"/>
  <c r="AJ247" s="1"/>
  <c r="AK236" i="27"/>
  <c r="AL235"/>
  <c r="AK254" i="26"/>
  <c r="AH255" s="1"/>
  <c r="AJ255"/>
  <c r="AG255"/>
  <c r="AI255" s="1"/>
  <c r="U252" i="24"/>
  <c r="AJ250"/>
  <c r="AL250" s="1"/>
  <c r="AK251" s="1"/>
  <c r="AM251" s="1"/>
  <c r="AN249"/>
  <c r="AP249" s="1"/>
  <c r="L253"/>
  <c r="AA254"/>
  <c r="AE253"/>
  <c r="AC253"/>
  <c r="AD253" s="1"/>
  <c r="Z254"/>
  <c r="Q253"/>
  <c r="T252"/>
  <c r="P253"/>
  <c r="K254"/>
  <c r="F255"/>
  <c r="J254"/>
  <c r="G255"/>
  <c r="Q252" i="20"/>
  <c r="T252"/>
  <c r="O253"/>
  <c r="U209" i="23"/>
  <c r="W209" s="1"/>
  <c r="Q210"/>
  <c r="X207" i="20"/>
  <c r="AD206"/>
  <c r="O216" i="14"/>
  <c r="P216" s="1"/>
  <c r="R216" s="1"/>
  <c r="T216" s="1"/>
  <c r="N216"/>
  <c r="Q216"/>
  <c r="L241" i="20"/>
  <c r="J241"/>
  <c r="K241" s="1"/>
  <c r="H242"/>
  <c r="W243" s="1"/>
  <c r="AI201" i="16"/>
  <c r="AH201"/>
  <c r="AL201"/>
  <c r="Y203"/>
  <c r="AA203" s="1"/>
  <c r="X203"/>
  <c r="AC202"/>
  <c r="AE202" s="1"/>
  <c r="BB229" i="17"/>
  <c r="BD229" s="1"/>
  <c r="O200"/>
  <c r="Q200" s="1"/>
  <c r="S200" s="1"/>
  <c r="BC229"/>
  <c r="AZ230" s="1"/>
  <c r="AX230"/>
  <c r="AY230" s="1"/>
  <c r="AJ205"/>
  <c r="AL205" s="1"/>
  <c r="AQ205" s="1"/>
  <c r="AI206"/>
  <c r="AH206" s="1"/>
  <c r="AG207" s="1"/>
  <c r="R200"/>
  <c r="AB200"/>
  <c r="AD200" s="1"/>
  <c r="AF200" s="1"/>
  <c r="X200"/>
  <c r="Z200" s="1"/>
  <c r="AA200" s="1"/>
  <c r="T201"/>
  <c r="N200"/>
  <c r="H201"/>
  <c r="L201"/>
  <c r="M406" i="30" l="1"/>
  <c r="N405"/>
  <c r="O405" s="1"/>
  <c r="U404"/>
  <c r="P405"/>
  <c r="Q453" i="16"/>
  <c r="T453" s="1"/>
  <c r="U454" s="1"/>
  <c r="T452"/>
  <c r="U453" s="1"/>
  <c r="R253" i="24"/>
  <c r="P254" s="1"/>
  <c r="V449" i="16"/>
  <c r="Q454"/>
  <c r="V450"/>
  <c r="V451" s="1"/>
  <c r="V452" s="1"/>
  <c r="AT219" i="9"/>
  <c r="AV219" s="1"/>
  <c r="AQ220"/>
  <c r="AR399" i="26"/>
  <c r="AT360" i="25"/>
  <c r="AR361" s="1"/>
  <c r="AT361" s="1"/>
  <c r="T409"/>
  <c r="N410"/>
  <c r="S410" s="1"/>
  <c r="O410"/>
  <c r="R410"/>
  <c r="P411"/>
  <c r="J409"/>
  <c r="H410"/>
  <c r="L409"/>
  <c r="N454" i="16"/>
  <c r="I456"/>
  <c r="I457" s="1"/>
  <c r="L455"/>
  <c r="M456" s="1"/>
  <c r="AU402" i="27"/>
  <c r="AS408"/>
  <c r="AT409" s="1"/>
  <c r="Y319"/>
  <c r="AA319" s="1"/>
  <c r="AC319" s="1"/>
  <c r="X319"/>
  <c r="W320" s="1"/>
  <c r="Z319"/>
  <c r="AD318"/>
  <c r="G329" i="23"/>
  <c r="F329"/>
  <c r="I328"/>
  <c r="J328" s="1"/>
  <c r="P329"/>
  <c r="L328"/>
  <c r="H471" i="16"/>
  <c r="G471"/>
  <c r="J472" s="1"/>
  <c r="G470"/>
  <c r="J471" s="1"/>
  <c r="H470"/>
  <c r="P472"/>
  <c r="T471"/>
  <c r="O472"/>
  <c r="R473" s="1"/>
  <c r="P471"/>
  <c r="U471" s="1"/>
  <c r="O471"/>
  <c r="R472" s="1"/>
  <c r="F423" i="17"/>
  <c r="AU392"/>
  <c r="AT392" s="1"/>
  <c r="AS393" s="1"/>
  <c r="AK246" i="25"/>
  <c r="AG247" s="1"/>
  <c r="AI247" s="1"/>
  <c r="AH236" i="27"/>
  <c r="AJ236" s="1"/>
  <c r="AK237" s="1"/>
  <c r="AI236"/>
  <c r="AM235"/>
  <c r="AL254" i="26"/>
  <c r="AK255"/>
  <c r="AJ256"/>
  <c r="V252" i="24"/>
  <c r="AJ251"/>
  <c r="AL251" s="1"/>
  <c r="AN251" s="1"/>
  <c r="AN250"/>
  <c r="AO251" s="1"/>
  <c r="AO250"/>
  <c r="AF253"/>
  <c r="AE254"/>
  <c r="AC254"/>
  <c r="AB254"/>
  <c r="Q254"/>
  <c r="U253"/>
  <c r="S253"/>
  <c r="T253" s="1"/>
  <c r="L254"/>
  <c r="K255"/>
  <c r="I255"/>
  <c r="H255"/>
  <c r="P253" i="20"/>
  <c r="R252"/>
  <c r="V210" i="23"/>
  <c r="R210"/>
  <c r="S210"/>
  <c r="T210" s="1"/>
  <c r="Z207" i="20"/>
  <c r="AA207" s="1"/>
  <c r="AC207"/>
  <c r="Y207"/>
  <c r="AB207" s="1"/>
  <c r="M217" i="14"/>
  <c r="N217" s="1"/>
  <c r="P201" i="17"/>
  <c r="M241" i="20"/>
  <c r="G243"/>
  <c r="I242"/>
  <c r="AG202" i="16"/>
  <c r="AF202"/>
  <c r="AK201"/>
  <c r="AM201" s="1"/>
  <c r="Z203"/>
  <c r="AD203"/>
  <c r="AN206" i="17"/>
  <c r="BC230"/>
  <c r="AZ231" s="1"/>
  <c r="BA232" s="1"/>
  <c r="BB230"/>
  <c r="BD230" s="1"/>
  <c r="BA231"/>
  <c r="AV231"/>
  <c r="AW232" s="1"/>
  <c r="AP205"/>
  <c r="AR205" s="1"/>
  <c r="AM205"/>
  <c r="AO206"/>
  <c r="AK206"/>
  <c r="AE200"/>
  <c r="J201"/>
  <c r="O201" s="1"/>
  <c r="V201"/>
  <c r="U201"/>
  <c r="W201" s="1"/>
  <c r="Y201"/>
  <c r="AC201"/>
  <c r="G202"/>
  <c r="I201"/>
  <c r="V407" i="30" l="1"/>
  <c r="X406"/>
  <c r="Y406" s="1"/>
  <c r="N406"/>
  <c r="M407"/>
  <c r="Q455" i="16"/>
  <c r="T454"/>
  <c r="U455" s="1"/>
  <c r="Q456"/>
  <c r="T455"/>
  <c r="AU220" i="9"/>
  <c r="V453" i="16"/>
  <c r="V454" s="1"/>
  <c r="V455" s="1"/>
  <c r="AT399" i="26"/>
  <c r="AS400"/>
  <c r="AR220" i="9"/>
  <c r="AS220"/>
  <c r="AR400" i="26"/>
  <c r="AR362" i="25"/>
  <c r="AT362" s="1"/>
  <c r="T410"/>
  <c r="H411"/>
  <c r="J410"/>
  <c r="L410" s="1"/>
  <c r="P412"/>
  <c r="R411"/>
  <c r="N411"/>
  <c r="S411" s="1"/>
  <c r="O411"/>
  <c r="I458" i="16"/>
  <c r="I459" s="1"/>
  <c r="L457"/>
  <c r="M458" s="1"/>
  <c r="L458"/>
  <c r="M459" s="1"/>
  <c r="N455"/>
  <c r="N456" s="1"/>
  <c r="AU403" i="27"/>
  <c r="AS409"/>
  <c r="AT410" s="1"/>
  <c r="Z320"/>
  <c r="AD319"/>
  <c r="Y320"/>
  <c r="AA320" s="1"/>
  <c r="X320"/>
  <c r="W321" s="1"/>
  <c r="AB320"/>
  <c r="L468" i="16"/>
  <c r="M469" s="1"/>
  <c r="H329" i="23"/>
  <c r="G330" s="1"/>
  <c r="F330"/>
  <c r="I329"/>
  <c r="P330"/>
  <c r="S252" i="20"/>
  <c r="U252" s="1"/>
  <c r="K328" i="23"/>
  <c r="M328" s="1"/>
  <c r="P473" i="16"/>
  <c r="O473"/>
  <c r="R474" s="1"/>
  <c r="O474"/>
  <c r="R475" s="1"/>
  <c r="P474"/>
  <c r="U472"/>
  <c r="G473"/>
  <c r="J474" s="1"/>
  <c r="H473"/>
  <c r="G472"/>
  <c r="J473" s="1"/>
  <c r="H472"/>
  <c r="F424" i="17"/>
  <c r="AU393"/>
  <c r="AT393" s="1"/>
  <c r="AS394" s="1"/>
  <c r="AK247" i="25"/>
  <c r="AJ248"/>
  <c r="AH247"/>
  <c r="AL246"/>
  <c r="AL236" i="27"/>
  <c r="AG256" i="26"/>
  <c r="AI256" s="1"/>
  <c r="AK256" s="1"/>
  <c r="AH256"/>
  <c r="AL255"/>
  <c r="AK252" i="24"/>
  <c r="AM252" s="1"/>
  <c r="AP250"/>
  <c r="AP251" s="1"/>
  <c r="AJ252"/>
  <c r="V253"/>
  <c r="Z255"/>
  <c r="AA255"/>
  <c r="AD254"/>
  <c r="AF254" s="1"/>
  <c r="R254"/>
  <c r="Q255" s="1"/>
  <c r="U254"/>
  <c r="S254"/>
  <c r="F256"/>
  <c r="G256"/>
  <c r="J255"/>
  <c r="L255" s="1"/>
  <c r="O254" i="20"/>
  <c r="Q253"/>
  <c r="AD207"/>
  <c r="U210" i="23"/>
  <c r="W210" s="1"/>
  <c r="Q211"/>
  <c r="X208" i="20"/>
  <c r="Z208" s="1"/>
  <c r="AA208" s="1"/>
  <c r="O217" i="14"/>
  <c r="P217" s="1"/>
  <c r="R217" s="1"/>
  <c r="Q217"/>
  <c r="S217"/>
  <c r="Q201" i="17"/>
  <c r="S201" s="1"/>
  <c r="L242" i="20"/>
  <c r="H243"/>
  <c r="W244" s="1"/>
  <c r="J242"/>
  <c r="K242" s="1"/>
  <c r="AI202" i="16"/>
  <c r="AL202"/>
  <c r="AH202"/>
  <c r="Y204"/>
  <c r="AA204" s="1"/>
  <c r="X204"/>
  <c r="AC203"/>
  <c r="AE203" s="1"/>
  <c r="K201" i="17"/>
  <c r="M201" s="1"/>
  <c r="N201" s="1"/>
  <c r="BB231"/>
  <c r="BD231" s="1"/>
  <c r="AX231"/>
  <c r="AJ206"/>
  <c r="AL206" s="1"/>
  <c r="AQ206" s="1"/>
  <c r="AI207"/>
  <c r="AH207" s="1"/>
  <c r="AG208" s="1"/>
  <c r="P202"/>
  <c r="AB201"/>
  <c r="AD201" s="1"/>
  <c r="AF201" s="1"/>
  <c r="T202"/>
  <c r="X201"/>
  <c r="Z201" s="1"/>
  <c r="AE201" s="1"/>
  <c r="H202"/>
  <c r="O406" i="30" l="1"/>
  <c r="P406" s="1"/>
  <c r="W407"/>
  <c r="V408"/>
  <c r="W408" s="1"/>
  <c r="X408" s="1"/>
  <c r="Y407"/>
  <c r="M408"/>
  <c r="N407"/>
  <c r="AB321" i="27"/>
  <c r="Q457" i="16"/>
  <c r="T456"/>
  <c r="U457" s="1"/>
  <c r="T458"/>
  <c r="U459" s="1"/>
  <c r="AT400" i="26"/>
  <c r="N457" i="16"/>
  <c r="N458" s="1"/>
  <c r="I460"/>
  <c r="I461" s="1"/>
  <c r="L459"/>
  <c r="M460" s="1"/>
  <c r="AQ221" i="9"/>
  <c r="AT220"/>
  <c r="AV220" s="1"/>
  <c r="T411" i="25"/>
  <c r="AR401" i="26"/>
  <c r="AR363" i="25"/>
  <c r="AT363" s="1"/>
  <c r="N412"/>
  <c r="S412" s="1"/>
  <c r="O412"/>
  <c r="R412"/>
  <c r="P413"/>
  <c r="J411"/>
  <c r="K412" s="1"/>
  <c r="H412"/>
  <c r="L411"/>
  <c r="I462" i="16"/>
  <c r="L462" s="1"/>
  <c r="M463" s="1"/>
  <c r="L461"/>
  <c r="M462" s="1"/>
  <c r="T253" i="20"/>
  <c r="J329" i="23"/>
  <c r="K329" s="1"/>
  <c r="AU404" i="27"/>
  <c r="AS410"/>
  <c r="AT411" s="1"/>
  <c r="AC320"/>
  <c r="L329" i="23"/>
  <c r="H330"/>
  <c r="P331"/>
  <c r="L330"/>
  <c r="F331"/>
  <c r="I330"/>
  <c r="G474" i="16"/>
  <c r="J475" s="1"/>
  <c r="H474"/>
  <c r="G475"/>
  <c r="J476" s="1"/>
  <c r="H475"/>
  <c r="O476"/>
  <c r="R477" s="1"/>
  <c r="P476"/>
  <c r="O475"/>
  <c r="R476" s="1"/>
  <c r="P475"/>
  <c r="F425" i="17"/>
  <c r="AU394"/>
  <c r="AT394" s="1"/>
  <c r="AS395" s="1"/>
  <c r="AG248" i="25"/>
  <c r="AI248" s="1"/>
  <c r="AJ249" s="1"/>
  <c r="AH248"/>
  <c r="AL247"/>
  <c r="AI237" i="27"/>
  <c r="AH237"/>
  <c r="AJ237" s="1"/>
  <c r="AK238" s="1"/>
  <c r="AM236"/>
  <c r="AJ257" i="26"/>
  <c r="AH257"/>
  <c r="AL256"/>
  <c r="AG257"/>
  <c r="AI257" s="1"/>
  <c r="AJ258" s="1"/>
  <c r="AL252" i="24"/>
  <c r="AN252" s="1"/>
  <c r="AO252"/>
  <c r="AB255"/>
  <c r="Z256" s="1"/>
  <c r="AE255"/>
  <c r="AC255"/>
  <c r="T254"/>
  <c r="V254" s="1"/>
  <c r="AA256"/>
  <c r="P255"/>
  <c r="R255" s="1"/>
  <c r="S255"/>
  <c r="H256"/>
  <c r="G257" s="1"/>
  <c r="I256"/>
  <c r="K256"/>
  <c r="R253" i="20"/>
  <c r="P254"/>
  <c r="Q254" s="1"/>
  <c r="V211" i="23"/>
  <c r="R211"/>
  <c r="S211"/>
  <c r="T211" s="1"/>
  <c r="Y208" i="20"/>
  <c r="AB208" s="1"/>
  <c r="AC208"/>
  <c r="M218" i="14"/>
  <c r="N218" s="1"/>
  <c r="T217"/>
  <c r="L202" i="17"/>
  <c r="M242" i="20"/>
  <c r="G244"/>
  <c r="I243"/>
  <c r="AK202" i="16"/>
  <c r="AM202" s="1"/>
  <c r="AG203"/>
  <c r="AF203"/>
  <c r="AD204"/>
  <c r="Z204"/>
  <c r="R201" i="17"/>
  <c r="AN207"/>
  <c r="BC231"/>
  <c r="AY231"/>
  <c r="AP206"/>
  <c r="AR206" s="1"/>
  <c r="AM206"/>
  <c r="AO207"/>
  <c r="AK207"/>
  <c r="AA201"/>
  <c r="J202"/>
  <c r="K202" s="1"/>
  <c r="V202"/>
  <c r="U202"/>
  <c r="W202" s="1"/>
  <c r="Y202"/>
  <c r="AC202"/>
  <c r="G203"/>
  <c r="I202"/>
  <c r="AT401" i="26" l="1"/>
  <c r="O407" i="30"/>
  <c r="P407" s="1"/>
  <c r="Y408"/>
  <c r="Y409" s="1"/>
  <c r="Y410" s="1"/>
  <c r="Y411" s="1"/>
  <c r="Y412" s="1"/>
  <c r="Y413" s="1"/>
  <c r="Y414" s="1"/>
  <c r="N408"/>
  <c r="M409"/>
  <c r="Q458" i="16"/>
  <c r="Q459" s="1"/>
  <c r="T457"/>
  <c r="U458" s="1"/>
  <c r="V456"/>
  <c r="T460"/>
  <c r="T412" i="25"/>
  <c r="I463" i="16"/>
  <c r="L463" s="1"/>
  <c r="AU221" i="9"/>
  <c r="N459" i="16"/>
  <c r="N460" s="1"/>
  <c r="AS221" i="9"/>
  <c r="AR221"/>
  <c r="AR402" i="26"/>
  <c r="AT402" s="1"/>
  <c r="AR364" i="25"/>
  <c r="AT364" s="1"/>
  <c r="J412"/>
  <c r="H413"/>
  <c r="R413"/>
  <c r="P414"/>
  <c r="N413"/>
  <c r="S413" s="1"/>
  <c r="O413"/>
  <c r="L412"/>
  <c r="N461" i="16"/>
  <c r="N462" s="1"/>
  <c r="AU405" i="27"/>
  <c r="AS411"/>
  <c r="AT412" s="1"/>
  <c r="Y321"/>
  <c r="AA321" s="1"/>
  <c r="AC321" s="1"/>
  <c r="X321"/>
  <c r="W322" s="1"/>
  <c r="Z321"/>
  <c r="AD320"/>
  <c r="M329" i="23"/>
  <c r="AD255" i="24"/>
  <c r="AE256" s="1"/>
  <c r="AL237" i="27"/>
  <c r="AH238" s="1"/>
  <c r="AJ238" s="1"/>
  <c r="AK239" s="1"/>
  <c r="G331" i="23"/>
  <c r="H331" s="1"/>
  <c r="J330"/>
  <c r="K330" s="1"/>
  <c r="S253" i="20"/>
  <c r="U253" s="1"/>
  <c r="O477" i="16"/>
  <c r="R478" s="1"/>
  <c r="P477"/>
  <c r="G477"/>
  <c r="J478" s="1"/>
  <c r="H477"/>
  <c r="G476"/>
  <c r="J477" s="1"/>
  <c r="H476"/>
  <c r="O478"/>
  <c r="R479" s="1"/>
  <c r="P478"/>
  <c r="AU395" i="17"/>
  <c r="AT395" s="1"/>
  <c r="AS396" s="1"/>
  <c r="F426"/>
  <c r="AK248" i="25"/>
  <c r="AL248" s="1"/>
  <c r="AJ253" i="24"/>
  <c r="AK257" i="26"/>
  <c r="AG258" s="1"/>
  <c r="AI258" s="1"/>
  <c r="AJ259" s="1"/>
  <c r="AK253" i="24"/>
  <c r="AP252"/>
  <c r="U255"/>
  <c r="F257"/>
  <c r="H257" s="1"/>
  <c r="AC256"/>
  <c r="AB256"/>
  <c r="Q256"/>
  <c r="T255"/>
  <c r="P256"/>
  <c r="R256" s="1"/>
  <c r="J256"/>
  <c r="K257" s="1"/>
  <c r="I257"/>
  <c r="R254" i="20"/>
  <c r="S254" s="1"/>
  <c r="P255"/>
  <c r="O255"/>
  <c r="T254"/>
  <c r="O218" i="14"/>
  <c r="P218" s="1"/>
  <c r="R218" s="1"/>
  <c r="U211" i="23"/>
  <c r="W211" s="1"/>
  <c r="Q212"/>
  <c r="S218" i="14"/>
  <c r="Q218"/>
  <c r="X209" i="20"/>
  <c r="AD208"/>
  <c r="L243"/>
  <c r="M202" i="17"/>
  <c r="R202" s="1"/>
  <c r="H244" i="20"/>
  <c r="W245" s="1"/>
  <c r="J243"/>
  <c r="K243" s="1"/>
  <c r="AI203" i="16"/>
  <c r="AL203"/>
  <c r="AH203"/>
  <c r="Y205"/>
  <c r="AA205" s="1"/>
  <c r="X205"/>
  <c r="AC204"/>
  <c r="AE204" s="1"/>
  <c r="O202" i="17"/>
  <c r="Q202" s="1"/>
  <c r="S202" s="1"/>
  <c r="AV232"/>
  <c r="AZ232"/>
  <c r="AJ207"/>
  <c r="AL207" s="1"/>
  <c r="AQ207" s="1"/>
  <c r="AI208"/>
  <c r="AH208" s="1"/>
  <c r="AG209" s="1"/>
  <c r="X202"/>
  <c r="Z202" s="1"/>
  <c r="AE202" s="1"/>
  <c r="AB202"/>
  <c r="AD202" s="1"/>
  <c r="T203"/>
  <c r="L203"/>
  <c r="H203"/>
  <c r="P408" i="30" l="1"/>
  <c r="M410"/>
  <c r="N409"/>
  <c r="V457" i="16"/>
  <c r="V458" s="1"/>
  <c r="Q460"/>
  <c r="Q461" s="1"/>
  <c r="T459"/>
  <c r="U460" s="1"/>
  <c r="T462"/>
  <c r="U463" s="1"/>
  <c r="I464"/>
  <c r="I465" s="1"/>
  <c r="AQ222" i="9"/>
  <c r="AT221"/>
  <c r="AV221" s="1"/>
  <c r="AR403" i="26"/>
  <c r="AS404" s="1"/>
  <c r="AI238" i="27"/>
  <c r="AR365" i="25"/>
  <c r="AT365" s="1"/>
  <c r="T413"/>
  <c r="N414"/>
  <c r="S414" s="1"/>
  <c r="O414"/>
  <c r="P415"/>
  <c r="R414"/>
  <c r="H414"/>
  <c r="J413"/>
  <c r="K414" s="1"/>
  <c r="N463" i="16"/>
  <c r="M464"/>
  <c r="AF255" i="24"/>
  <c r="L465" i="16"/>
  <c r="M466" s="1"/>
  <c r="I466"/>
  <c r="AM237" i="27"/>
  <c r="AU406"/>
  <c r="AS412"/>
  <c r="AB322"/>
  <c r="Z322"/>
  <c r="AD321"/>
  <c r="Y322"/>
  <c r="AA322" s="1"/>
  <c r="X322"/>
  <c r="W323" s="1"/>
  <c r="M330" i="23"/>
  <c r="P332"/>
  <c r="L331"/>
  <c r="F332"/>
  <c r="I331"/>
  <c r="J331" s="1"/>
  <c r="G332"/>
  <c r="K331"/>
  <c r="G479" i="16"/>
  <c r="J480" s="1"/>
  <c r="H479"/>
  <c r="P480"/>
  <c r="O480"/>
  <c r="R481" s="1"/>
  <c r="H478"/>
  <c r="G478"/>
  <c r="J479" s="1"/>
  <c r="M477"/>
  <c r="O479"/>
  <c r="R480" s="1"/>
  <c r="P479"/>
  <c r="U479" s="1"/>
  <c r="F427" i="17"/>
  <c r="AU396"/>
  <c r="AT396" s="1"/>
  <c r="AS397" s="1"/>
  <c r="AH249" i="25"/>
  <c r="AG249"/>
  <c r="AI249" s="1"/>
  <c r="AJ250" s="1"/>
  <c r="AL253" i="24"/>
  <c r="AK254" s="1"/>
  <c r="AL238" i="27"/>
  <c r="AH258" i="26"/>
  <c r="AK258"/>
  <c r="AL257"/>
  <c r="AO253" i="24"/>
  <c r="AM253"/>
  <c r="AN253" s="1"/>
  <c r="AO254" s="1"/>
  <c r="V255"/>
  <c r="L256"/>
  <c r="AA257"/>
  <c r="AD256"/>
  <c r="Z257"/>
  <c r="AB257" s="1"/>
  <c r="U256"/>
  <c r="S256"/>
  <c r="T256" s="1"/>
  <c r="Q257"/>
  <c r="P257"/>
  <c r="J257"/>
  <c r="G258"/>
  <c r="F258"/>
  <c r="M219" i="14"/>
  <c r="S219" s="1"/>
  <c r="Q255" i="20"/>
  <c r="P256" s="1"/>
  <c r="U254"/>
  <c r="O256"/>
  <c r="T255"/>
  <c r="T218" i="14"/>
  <c r="V212" i="23"/>
  <c r="S212"/>
  <c r="T212" s="1"/>
  <c r="R212"/>
  <c r="Z209" i="20"/>
  <c r="AA209" s="1"/>
  <c r="AC209"/>
  <c r="Y209"/>
  <c r="AB209" s="1"/>
  <c r="O219" i="14"/>
  <c r="M220" s="1"/>
  <c r="P203" i="17"/>
  <c r="N202"/>
  <c r="M243" i="20"/>
  <c r="G245"/>
  <c r="I244"/>
  <c r="AG204" i="16"/>
  <c r="AF204"/>
  <c r="AK203"/>
  <c r="AM203" s="1"/>
  <c r="AD205"/>
  <c r="Z205"/>
  <c r="BB232" i="17"/>
  <c r="BD232" s="1"/>
  <c r="BA233"/>
  <c r="AX232"/>
  <c r="AW233"/>
  <c r="AN208"/>
  <c r="AP207"/>
  <c r="AR207" s="1"/>
  <c r="AM207"/>
  <c r="AO208"/>
  <c r="AK208"/>
  <c r="AA202"/>
  <c r="U203"/>
  <c r="W203" s="1"/>
  <c r="Y203"/>
  <c r="AC203"/>
  <c r="J203"/>
  <c r="O203" s="1"/>
  <c r="V203"/>
  <c r="AF202"/>
  <c r="G204"/>
  <c r="I203"/>
  <c r="O409" i="30" l="1"/>
  <c r="P409" s="1"/>
  <c r="M411"/>
  <c r="N410"/>
  <c r="T461" i="16"/>
  <c r="U462" s="1"/>
  <c r="Q462"/>
  <c r="Q463" s="1"/>
  <c r="V459"/>
  <c r="V460" s="1"/>
  <c r="V461" s="1"/>
  <c r="V462" s="1"/>
  <c r="Q464"/>
  <c r="Q465" s="1"/>
  <c r="T463"/>
  <c r="T464"/>
  <c r="U465" s="1"/>
  <c r="AU222" i="9"/>
  <c r="AR222"/>
  <c r="AS222"/>
  <c r="AF256" i="24"/>
  <c r="T414" i="25"/>
  <c r="AT403" i="26"/>
  <c r="AR366" i="25"/>
  <c r="AS367" s="1"/>
  <c r="L413"/>
  <c r="N415"/>
  <c r="S415" s="1"/>
  <c r="O415"/>
  <c r="J414"/>
  <c r="H415"/>
  <c r="R415"/>
  <c r="T415" s="1"/>
  <c r="P416"/>
  <c r="N464" i="16"/>
  <c r="N465" s="1"/>
  <c r="L466"/>
  <c r="M467" s="1"/>
  <c r="I467"/>
  <c r="M331" i="23"/>
  <c r="AB323" i="27"/>
  <c r="AU407"/>
  <c r="AS413"/>
  <c r="AC322"/>
  <c r="Z323" s="1"/>
  <c r="H332" i="23"/>
  <c r="G333" s="1"/>
  <c r="P333"/>
  <c r="I332"/>
  <c r="F333"/>
  <c r="L332"/>
  <c r="P481" i="16"/>
  <c r="O481"/>
  <c r="R482" s="1"/>
  <c r="G481"/>
  <c r="J482" s="1"/>
  <c r="H481"/>
  <c r="G480"/>
  <c r="J481" s="1"/>
  <c r="H480"/>
  <c r="O482"/>
  <c r="R483" s="1"/>
  <c r="P482"/>
  <c r="AU397" i="17"/>
  <c r="AT397" s="1"/>
  <c r="AS398" s="1"/>
  <c r="F428"/>
  <c r="AK249" i="25"/>
  <c r="AH250" s="1"/>
  <c r="AJ254" i="24"/>
  <c r="AL254" s="1"/>
  <c r="AK255" s="1"/>
  <c r="AL249" i="25"/>
  <c r="AM238" i="27"/>
  <c r="AI239"/>
  <c r="AH239"/>
  <c r="AJ239" s="1"/>
  <c r="AK240" s="1"/>
  <c r="AM254" i="24"/>
  <c r="AL258" i="26"/>
  <c r="AG259"/>
  <c r="AI259" s="1"/>
  <c r="AJ260" s="1"/>
  <c r="AH259"/>
  <c r="R257" i="24"/>
  <c r="Q258" s="1"/>
  <c r="L257"/>
  <c r="Z258"/>
  <c r="AE257"/>
  <c r="AC257"/>
  <c r="AA258"/>
  <c r="AD257"/>
  <c r="V256"/>
  <c r="U257"/>
  <c r="S257"/>
  <c r="AP253"/>
  <c r="H258"/>
  <c r="G259" s="1"/>
  <c r="I258"/>
  <c r="K258"/>
  <c r="Q219" i="14"/>
  <c r="N219"/>
  <c r="N220" s="1"/>
  <c r="R255" i="20"/>
  <c r="Q256"/>
  <c r="O257"/>
  <c r="AD209"/>
  <c r="U212" i="23"/>
  <c r="W212" s="1"/>
  <c r="Q213"/>
  <c r="X210" i="20"/>
  <c r="Z210" s="1"/>
  <c r="AA210" s="1"/>
  <c r="P219" i="14"/>
  <c r="R219" s="1"/>
  <c r="T219" s="1"/>
  <c r="L244" i="20"/>
  <c r="J244"/>
  <c r="K244" s="1"/>
  <c r="H245"/>
  <c r="W246" s="1"/>
  <c r="AI204" i="16"/>
  <c r="AH204"/>
  <c r="AL204"/>
  <c r="Y206"/>
  <c r="AA206" s="1"/>
  <c r="X206"/>
  <c r="AC205"/>
  <c r="AE205" s="1"/>
  <c r="K203" i="17"/>
  <c r="M203" s="1"/>
  <c r="N203" s="1"/>
  <c r="AY232"/>
  <c r="AV233" s="1"/>
  <c r="AW234" s="1"/>
  <c r="BC232"/>
  <c r="AZ233" s="1"/>
  <c r="AJ208"/>
  <c r="AL208" s="1"/>
  <c r="AI209"/>
  <c r="AH209" s="1"/>
  <c r="AG210" s="1"/>
  <c r="P204"/>
  <c r="Q203"/>
  <c r="T204"/>
  <c r="AB203"/>
  <c r="X203"/>
  <c r="H204"/>
  <c r="O410" i="30" l="1"/>
  <c r="P410" s="1"/>
  <c r="M412"/>
  <c r="N411"/>
  <c r="V463" i="16"/>
  <c r="V464" s="1"/>
  <c r="Q466"/>
  <c r="T465"/>
  <c r="U466" s="1"/>
  <c r="T468"/>
  <c r="U469" s="1"/>
  <c r="L414" i="25"/>
  <c r="L415" s="1"/>
  <c r="AT222" i="9"/>
  <c r="AV222" s="1"/>
  <c r="AQ223"/>
  <c r="AR404" i="26"/>
  <c r="AT404" s="1"/>
  <c r="AT366" i="25"/>
  <c r="P417"/>
  <c r="R416"/>
  <c r="H416"/>
  <c r="J415"/>
  <c r="K416" s="1"/>
  <c r="N416"/>
  <c r="S416" s="1"/>
  <c r="O416"/>
  <c r="X323" i="27"/>
  <c r="W324" s="1"/>
  <c r="L467" i="16"/>
  <c r="M468" s="1"/>
  <c r="I468"/>
  <c r="I469" s="1"/>
  <c r="N466"/>
  <c r="N467" s="1"/>
  <c r="N468" s="1"/>
  <c r="AD322" i="27"/>
  <c r="J332" i="23"/>
  <c r="K332" s="1"/>
  <c r="M332" s="1"/>
  <c r="AU408" i="27"/>
  <c r="AS414"/>
  <c r="AT415" s="1"/>
  <c r="Y323"/>
  <c r="AA323" s="1"/>
  <c r="AC323" s="1"/>
  <c r="AJ255" i="24"/>
  <c r="AL255" s="1"/>
  <c r="AJ256" s="1"/>
  <c r="AK259" i="26"/>
  <c r="AG260" s="1"/>
  <c r="AI260" s="1"/>
  <c r="AK260" s="1"/>
  <c r="H333" i="23"/>
  <c r="G334" s="1"/>
  <c r="S255" i="20"/>
  <c r="U255" s="1"/>
  <c r="P334" i="23"/>
  <c r="L333"/>
  <c r="F334"/>
  <c r="I333"/>
  <c r="U482" i="16"/>
  <c r="G482"/>
  <c r="J483" s="1"/>
  <c r="H482"/>
  <c r="M482" s="1"/>
  <c r="L481"/>
  <c r="P483"/>
  <c r="O483"/>
  <c r="R484" s="1"/>
  <c r="U481"/>
  <c r="P484"/>
  <c r="O484"/>
  <c r="R485" s="1"/>
  <c r="G483"/>
  <c r="J484" s="1"/>
  <c r="H483"/>
  <c r="F429" i="17"/>
  <c r="AU398"/>
  <c r="AT398" s="1"/>
  <c r="AS399" s="1"/>
  <c r="AG250" i="25"/>
  <c r="AI250" s="1"/>
  <c r="AJ251" s="1"/>
  <c r="AN254" i="24"/>
  <c r="AP254" s="1"/>
  <c r="AM255"/>
  <c r="AL239" i="27"/>
  <c r="T257" i="24"/>
  <c r="V257" s="1"/>
  <c r="AF257"/>
  <c r="AB258"/>
  <c r="AA259" s="1"/>
  <c r="AE258"/>
  <c r="AC258"/>
  <c r="S258"/>
  <c r="P258"/>
  <c r="R258" s="1"/>
  <c r="F259"/>
  <c r="H259" s="1"/>
  <c r="J258"/>
  <c r="L258" s="1"/>
  <c r="I259"/>
  <c r="AO255"/>
  <c r="T256" i="20"/>
  <c r="P257"/>
  <c r="Q257" s="1"/>
  <c r="R256"/>
  <c r="S256" s="1"/>
  <c r="V213" i="23"/>
  <c r="R213"/>
  <c r="S213"/>
  <c r="T213" s="1"/>
  <c r="Y210" i="20"/>
  <c r="AB210" s="1"/>
  <c r="AC210"/>
  <c r="S220" i="14"/>
  <c r="Q220"/>
  <c r="O220"/>
  <c r="M221" s="1"/>
  <c r="N221" s="1"/>
  <c r="M244" i="20"/>
  <c r="G246"/>
  <c r="I245"/>
  <c r="AF205" i="16"/>
  <c r="AK204"/>
  <c r="AM204" s="1"/>
  <c r="AG205"/>
  <c r="AD206"/>
  <c r="Z206"/>
  <c r="L204" i="17"/>
  <c r="R203"/>
  <c r="AX233"/>
  <c r="AY233" s="1"/>
  <c r="AV234" s="1"/>
  <c r="AW235" s="1"/>
  <c r="BA234"/>
  <c r="BB233"/>
  <c r="BD233" s="1"/>
  <c r="AP208"/>
  <c r="AR208" s="1"/>
  <c r="AQ208"/>
  <c r="AN209" s="1"/>
  <c r="AM208"/>
  <c r="AO209"/>
  <c r="AK209"/>
  <c r="J204"/>
  <c r="K204" s="1"/>
  <c r="V204"/>
  <c r="Y204"/>
  <c r="Z203"/>
  <c r="U204"/>
  <c r="W204" s="1"/>
  <c r="AC204"/>
  <c r="AD203"/>
  <c r="AF203" s="1"/>
  <c r="S203"/>
  <c r="G205"/>
  <c r="I204"/>
  <c r="P411" i="30" l="1"/>
  <c r="N412"/>
  <c r="P412" s="1"/>
  <c r="M413"/>
  <c r="Q467" i="16"/>
  <c r="T466"/>
  <c r="U467" s="1"/>
  <c r="Q468"/>
  <c r="Q469" s="1"/>
  <c r="Q470" s="1"/>
  <c r="T467"/>
  <c r="U468" s="1"/>
  <c r="V465"/>
  <c r="V466" s="1"/>
  <c r="V467" s="1"/>
  <c r="V468" s="1"/>
  <c r="T469"/>
  <c r="U470" s="1"/>
  <c r="AK256" i="24"/>
  <c r="AL256" s="1"/>
  <c r="AJ257" s="1"/>
  <c r="AU223" i="9"/>
  <c r="AS223"/>
  <c r="AR223"/>
  <c r="AH260" i="26"/>
  <c r="AR405"/>
  <c r="AT405" s="1"/>
  <c r="AR367" i="25"/>
  <c r="T416"/>
  <c r="N417"/>
  <c r="S417" s="1"/>
  <c r="O417"/>
  <c r="J416"/>
  <c r="H417"/>
  <c r="R417"/>
  <c r="P418"/>
  <c r="L416"/>
  <c r="AJ261" i="26"/>
  <c r="AL259"/>
  <c r="AL260" s="1"/>
  <c r="AN255" i="24"/>
  <c r="L469" i="16"/>
  <c r="M470" s="1"/>
  <c r="I470"/>
  <c r="Y324" i="27"/>
  <c r="AA324" s="1"/>
  <c r="AU409"/>
  <c r="AD323"/>
  <c r="AS415"/>
  <c r="AT416" s="1"/>
  <c r="X324"/>
  <c r="W325" s="1"/>
  <c r="AB325" s="1"/>
  <c r="Z324"/>
  <c r="AB324"/>
  <c r="H334" i="23"/>
  <c r="G335" s="1"/>
  <c r="J333"/>
  <c r="K333" s="1"/>
  <c r="M333" s="1"/>
  <c r="F335"/>
  <c r="I334"/>
  <c r="P335"/>
  <c r="L334"/>
  <c r="H485" i="16"/>
  <c r="G485"/>
  <c r="J486" s="1"/>
  <c r="P486"/>
  <c r="O486"/>
  <c r="R487" s="1"/>
  <c r="G484"/>
  <c r="J485" s="1"/>
  <c r="H484"/>
  <c r="O485"/>
  <c r="R486" s="1"/>
  <c r="P485"/>
  <c r="F430" i="17"/>
  <c r="AU399"/>
  <c r="AT399" s="1"/>
  <c r="AS400" s="1"/>
  <c r="AK250" i="25"/>
  <c r="AH251" s="1"/>
  <c r="AI240" i="27"/>
  <c r="AH240"/>
  <c r="AJ240" s="1"/>
  <c r="AK241" s="1"/>
  <c r="AM239"/>
  <c r="AL240"/>
  <c r="U258" i="24"/>
  <c r="K259"/>
  <c r="AD258"/>
  <c r="AF258" s="1"/>
  <c r="Z259"/>
  <c r="AB259" s="1"/>
  <c r="AE259"/>
  <c r="AC259"/>
  <c r="T258"/>
  <c r="Q259"/>
  <c r="J259"/>
  <c r="F260"/>
  <c r="G260"/>
  <c r="AP255"/>
  <c r="U256" i="20"/>
  <c r="R257"/>
  <c r="S257" s="1"/>
  <c r="P258"/>
  <c r="O258"/>
  <c r="T257"/>
  <c r="U213" i="23"/>
  <c r="W213" s="1"/>
  <c r="Q214"/>
  <c r="X211" i="20"/>
  <c r="Z211" s="1"/>
  <c r="AA211" s="1"/>
  <c r="AD210"/>
  <c r="P220" i="14"/>
  <c r="Q221" s="1"/>
  <c r="L245" i="20"/>
  <c r="H246"/>
  <c r="W247" s="1"/>
  <c r="J245"/>
  <c r="K245" s="1"/>
  <c r="M204" i="17"/>
  <c r="N204" s="1"/>
  <c r="AI205" i="16"/>
  <c r="AH205"/>
  <c r="AL205"/>
  <c r="Y207"/>
  <c r="AA207" s="1"/>
  <c r="X207"/>
  <c r="AC206"/>
  <c r="AE206" s="1"/>
  <c r="O204" i="17"/>
  <c r="Q204" s="1"/>
  <c r="S204" s="1"/>
  <c r="BC233"/>
  <c r="AZ234" s="1"/>
  <c r="BA235" s="1"/>
  <c r="AX234"/>
  <c r="AJ209"/>
  <c r="AL209" s="1"/>
  <c r="AM209" s="1"/>
  <c r="AI210"/>
  <c r="AH210" s="1"/>
  <c r="AG211" s="1"/>
  <c r="AE203"/>
  <c r="AB204" s="1"/>
  <c r="AD204" s="1"/>
  <c r="AF204" s="1"/>
  <c r="AA203"/>
  <c r="X204" s="1"/>
  <c r="Z204" s="1"/>
  <c r="T205"/>
  <c r="H205"/>
  <c r="L205"/>
  <c r="M414" i="30" l="1"/>
  <c r="N413"/>
  <c r="O413" s="1"/>
  <c r="V469" i="16"/>
  <c r="Q471"/>
  <c r="Q472" s="1"/>
  <c r="T470"/>
  <c r="V470" s="1"/>
  <c r="V471" s="1"/>
  <c r="AO256" i="24"/>
  <c r="AM256"/>
  <c r="AN256" s="1"/>
  <c r="AK257"/>
  <c r="AT367" i="25"/>
  <c r="AS368"/>
  <c r="AT223" i="9"/>
  <c r="AV223" s="1"/>
  <c r="AQ224"/>
  <c r="AR406" i="26"/>
  <c r="AT406" s="1"/>
  <c r="AH261"/>
  <c r="AG261"/>
  <c r="AI261" s="1"/>
  <c r="AR368" i="25"/>
  <c r="T417"/>
  <c r="P419"/>
  <c r="R418"/>
  <c r="H418"/>
  <c r="J417"/>
  <c r="L417" s="1"/>
  <c r="N418"/>
  <c r="S418" s="1"/>
  <c r="O418"/>
  <c r="AC324" i="27"/>
  <c r="Y325" s="1"/>
  <c r="AA325" s="1"/>
  <c r="AC325" s="1"/>
  <c r="N469" i="16"/>
  <c r="L470"/>
  <c r="M471" s="1"/>
  <c r="I471"/>
  <c r="AU410" i="27"/>
  <c r="AS416"/>
  <c r="AT417" s="1"/>
  <c r="X325"/>
  <c r="W326" s="1"/>
  <c r="T473" i="16"/>
  <c r="U474" s="1"/>
  <c r="J334" i="23"/>
  <c r="H335"/>
  <c r="G336" s="1"/>
  <c r="K334"/>
  <c r="M334" s="1"/>
  <c r="P336"/>
  <c r="L335"/>
  <c r="F336"/>
  <c r="I335"/>
  <c r="O488" i="16"/>
  <c r="R489" s="1"/>
  <c r="P488"/>
  <c r="P487"/>
  <c r="O487"/>
  <c r="R488" s="1"/>
  <c r="L485"/>
  <c r="G486"/>
  <c r="J487" s="1"/>
  <c r="H486"/>
  <c r="M486" s="1"/>
  <c r="G487"/>
  <c r="J488" s="1"/>
  <c r="H487"/>
  <c r="F431" i="17"/>
  <c r="AU400"/>
  <c r="AT400" s="1"/>
  <c r="AS401" s="1"/>
  <c r="AL250" i="25"/>
  <c r="AG251"/>
  <c r="AI251" s="1"/>
  <c r="AJ252" s="1"/>
  <c r="AH241" i="27"/>
  <c r="AJ241" s="1"/>
  <c r="AK242" s="1"/>
  <c r="AI241"/>
  <c r="AM240"/>
  <c r="AK261" i="26"/>
  <c r="AL261" s="1"/>
  <c r="AJ262"/>
  <c r="V258" i="24"/>
  <c r="L259"/>
  <c r="AA260"/>
  <c r="AD259"/>
  <c r="AF259" s="1"/>
  <c r="U259"/>
  <c r="S259"/>
  <c r="P259"/>
  <c r="R259" s="1"/>
  <c r="H260"/>
  <c r="G261" s="1"/>
  <c r="I260"/>
  <c r="K260"/>
  <c r="AO257"/>
  <c r="AL257"/>
  <c r="AJ258" s="1"/>
  <c r="AM257"/>
  <c r="Q258" i="20"/>
  <c r="P259" s="1"/>
  <c r="U257"/>
  <c r="T258"/>
  <c r="O259"/>
  <c r="V214" i="23"/>
  <c r="S214"/>
  <c r="T214" s="1"/>
  <c r="R214"/>
  <c r="AC211" i="20"/>
  <c r="Y211"/>
  <c r="AB211" s="1"/>
  <c r="O221" i="14"/>
  <c r="M222" s="1"/>
  <c r="N222" s="1"/>
  <c r="R220"/>
  <c r="S221" s="1"/>
  <c r="P205" i="17"/>
  <c r="M245" i="20"/>
  <c r="G247"/>
  <c r="I246"/>
  <c r="R204" i="17"/>
  <c r="AG206" i="16"/>
  <c r="AF206"/>
  <c r="AK205"/>
  <c r="AM205" s="1"/>
  <c r="Z207"/>
  <c r="AD207"/>
  <c r="BB234" i="17"/>
  <c r="BD234" s="1"/>
  <c r="BC234"/>
  <c r="AY234"/>
  <c r="AJ210"/>
  <c r="AP209"/>
  <c r="AR209" s="1"/>
  <c r="AQ209"/>
  <c r="AN210" s="1"/>
  <c r="AO210"/>
  <c r="AK210"/>
  <c r="AA204"/>
  <c r="AE204"/>
  <c r="J205"/>
  <c r="K205" s="1"/>
  <c r="M205" s="1"/>
  <c r="V205"/>
  <c r="AC205"/>
  <c r="U205"/>
  <c r="W205" s="1"/>
  <c r="Y205"/>
  <c r="G206"/>
  <c r="I205"/>
  <c r="P413" i="30" l="1"/>
  <c r="M415"/>
  <c r="N414"/>
  <c r="O414" s="1"/>
  <c r="Q473" i="16"/>
  <c r="Q474" s="1"/>
  <c r="T472"/>
  <c r="U473" s="1"/>
  <c r="AP256" i="24"/>
  <c r="AT368" i="25"/>
  <c r="Z325" i="27"/>
  <c r="AU224" i="9"/>
  <c r="AS224"/>
  <c r="AR224"/>
  <c r="AG262" i="26"/>
  <c r="AI262" s="1"/>
  <c r="AJ263" s="1"/>
  <c r="AR407"/>
  <c r="AT407" s="1"/>
  <c r="T418" i="25"/>
  <c r="AR369"/>
  <c r="AT369" s="1"/>
  <c r="N419"/>
  <c r="S419" s="1"/>
  <c r="O419"/>
  <c r="J418"/>
  <c r="K419" s="1"/>
  <c r="H419"/>
  <c r="R419"/>
  <c r="T419" s="1"/>
  <c r="P420"/>
  <c r="L418"/>
  <c r="I472" i="16"/>
  <c r="L471"/>
  <c r="M472" s="1"/>
  <c r="N470"/>
  <c r="AB326" i="27"/>
  <c r="AD324"/>
  <c r="Y326" s="1"/>
  <c r="AA326" s="1"/>
  <c r="L472" i="16"/>
  <c r="M473" s="1"/>
  <c r="I473"/>
  <c r="Q475"/>
  <c r="Q476" s="1"/>
  <c r="T474"/>
  <c r="U475" s="1"/>
  <c r="AU411" i="27"/>
  <c r="AS417"/>
  <c r="T475" i="16"/>
  <c r="U476" s="1"/>
  <c r="H336" i="23"/>
  <c r="G337" s="1"/>
  <c r="F337"/>
  <c r="I336"/>
  <c r="P337"/>
  <c r="J335"/>
  <c r="K335" s="1"/>
  <c r="M335" s="1"/>
  <c r="G488" i="16"/>
  <c r="J489" s="1"/>
  <c r="H488"/>
  <c r="O489"/>
  <c r="R490" s="1"/>
  <c r="P489"/>
  <c r="O490"/>
  <c r="R491" s="1"/>
  <c r="P490"/>
  <c r="H489"/>
  <c r="G489"/>
  <c r="J490" s="1"/>
  <c r="F432" i="17"/>
  <c r="AU401"/>
  <c r="AT401" s="1"/>
  <c r="AS402" s="1"/>
  <c r="AK251" i="25"/>
  <c r="AG252" s="1"/>
  <c r="AI252" s="1"/>
  <c r="AJ253" s="1"/>
  <c r="AL241" i="27"/>
  <c r="AK262" i="26"/>
  <c r="AL262" s="1"/>
  <c r="AH262"/>
  <c r="AK258" i="24"/>
  <c r="AM258" s="1"/>
  <c r="AE260"/>
  <c r="AC260"/>
  <c r="Z260"/>
  <c r="AB260" s="1"/>
  <c r="Q260"/>
  <c r="T259"/>
  <c r="V259" s="1"/>
  <c r="P260"/>
  <c r="R260" s="1"/>
  <c r="J260"/>
  <c r="L260" s="1"/>
  <c r="F261"/>
  <c r="H261" s="1"/>
  <c r="K261"/>
  <c r="I261"/>
  <c r="AN257"/>
  <c r="AP257" s="1"/>
  <c r="R258" i="20"/>
  <c r="Q259"/>
  <c r="P260" s="1"/>
  <c r="O260"/>
  <c r="U214" i="23"/>
  <c r="W214" s="1"/>
  <c r="Q215"/>
  <c r="AD211" i="20"/>
  <c r="X212"/>
  <c r="Z212" s="1"/>
  <c r="AA212" s="1"/>
  <c r="P221" i="14"/>
  <c r="Q222" s="1"/>
  <c r="T220"/>
  <c r="O205" i="17"/>
  <c r="Q205" s="1"/>
  <c r="S205" s="1"/>
  <c r="L246" i="20"/>
  <c r="J246"/>
  <c r="K246" s="1"/>
  <c r="H247"/>
  <c r="W248" s="1"/>
  <c r="AI206" i="16"/>
  <c r="AH206"/>
  <c r="AL206"/>
  <c r="Y208"/>
  <c r="AA208" s="1"/>
  <c r="X208"/>
  <c r="AC207"/>
  <c r="AE207" s="1"/>
  <c r="N205" i="17"/>
  <c r="AV235"/>
  <c r="AZ235"/>
  <c r="AL210"/>
  <c r="AM210" s="1"/>
  <c r="AI211"/>
  <c r="AH211" s="1"/>
  <c r="AG212" s="1"/>
  <c r="R205"/>
  <c r="AB205"/>
  <c r="AD205" s="1"/>
  <c r="AF205" s="1"/>
  <c r="T206"/>
  <c r="X205"/>
  <c r="Z205" s="1"/>
  <c r="AE205" s="1"/>
  <c r="H206"/>
  <c r="L206"/>
  <c r="M416" i="30" l="1"/>
  <c r="N415"/>
  <c r="O415" s="1"/>
  <c r="P414"/>
  <c r="V472" i="16"/>
  <c r="V473" s="1"/>
  <c r="V474" s="1"/>
  <c r="V475" s="1"/>
  <c r="AT224" i="9"/>
  <c r="AV224" s="1"/>
  <c r="AQ225"/>
  <c r="Z326" i="27"/>
  <c r="AC326"/>
  <c r="AR408" i="26"/>
  <c r="AT408" s="1"/>
  <c r="AD325" i="27"/>
  <c r="X326"/>
  <c r="W327" s="1"/>
  <c r="AB327" s="1"/>
  <c r="AR370" i="25"/>
  <c r="AT370" s="1"/>
  <c r="R420"/>
  <c r="P421"/>
  <c r="J419"/>
  <c r="K420" s="1"/>
  <c r="H420"/>
  <c r="N420"/>
  <c r="S420" s="1"/>
  <c r="O420"/>
  <c r="L419"/>
  <c r="N471" i="16"/>
  <c r="N472" s="1"/>
  <c r="I474"/>
  <c r="L473"/>
  <c r="M474" s="1"/>
  <c r="AU412" i="27"/>
  <c r="AS418"/>
  <c r="T476" i="16"/>
  <c r="U477" s="1"/>
  <c r="Q477"/>
  <c r="L336" i="23"/>
  <c r="J336"/>
  <c r="K336" s="1"/>
  <c r="L337" s="1"/>
  <c r="H337"/>
  <c r="G338" s="1"/>
  <c r="P338"/>
  <c r="F338"/>
  <c r="I337"/>
  <c r="S258" i="20"/>
  <c r="U258" s="1"/>
  <c r="G491" i="16"/>
  <c r="J492" s="1"/>
  <c r="H491"/>
  <c r="U490"/>
  <c r="O491"/>
  <c r="R492" s="1"/>
  <c r="P491"/>
  <c r="G490"/>
  <c r="J491" s="1"/>
  <c r="H490"/>
  <c r="P492"/>
  <c r="O492"/>
  <c r="R493" s="1"/>
  <c r="M488"/>
  <c r="AU402" i="17"/>
  <c r="AT402" s="1"/>
  <c r="AS403" s="1"/>
  <c r="F433"/>
  <c r="AH252" i="25"/>
  <c r="AL251"/>
  <c r="AK252"/>
  <c r="AM241" i="27"/>
  <c r="AI242"/>
  <c r="AH242"/>
  <c r="AJ242" s="1"/>
  <c r="AK243" s="1"/>
  <c r="AG263" i="26"/>
  <c r="AI263" s="1"/>
  <c r="AJ264" s="1"/>
  <c r="AH263"/>
  <c r="AO258" i="24"/>
  <c r="AL258"/>
  <c r="AK259" s="1"/>
  <c r="AA261"/>
  <c r="AD260"/>
  <c r="AF260" s="1"/>
  <c r="Z261"/>
  <c r="Q261"/>
  <c r="U260"/>
  <c r="S260"/>
  <c r="T260" s="1"/>
  <c r="P261"/>
  <c r="J261"/>
  <c r="L261" s="1"/>
  <c r="G262"/>
  <c r="F262"/>
  <c r="T259" i="20"/>
  <c r="R259"/>
  <c r="Q260"/>
  <c r="O261"/>
  <c r="V215" i="23"/>
  <c r="R215"/>
  <c r="S215"/>
  <c r="T215" s="1"/>
  <c r="Y212" i="20"/>
  <c r="AB212" s="1"/>
  <c r="AC212"/>
  <c r="I247"/>
  <c r="H248" s="1"/>
  <c r="W249" s="1"/>
  <c r="O222" i="14"/>
  <c r="M223" s="1"/>
  <c r="N223" s="1"/>
  <c r="R221"/>
  <c r="T221" s="1"/>
  <c r="P206" i="17"/>
  <c r="M246" i="20"/>
  <c r="G248"/>
  <c r="AF207" i="16"/>
  <c r="AK206"/>
  <c r="AM206" s="1"/>
  <c r="AG207"/>
  <c r="AD208"/>
  <c r="Z208"/>
  <c r="BB235" i="17"/>
  <c r="BD235" s="1"/>
  <c r="BA236"/>
  <c r="AX235"/>
  <c r="AW236"/>
  <c r="AJ211"/>
  <c r="AP210"/>
  <c r="AR210" s="1"/>
  <c r="AQ210"/>
  <c r="AN211" s="1"/>
  <c r="AO211"/>
  <c r="AK211"/>
  <c r="AA205"/>
  <c r="J206"/>
  <c r="K206" s="1"/>
  <c r="M206" s="1"/>
  <c r="V206"/>
  <c r="U206"/>
  <c r="W206" s="1"/>
  <c r="Y206"/>
  <c r="AC206"/>
  <c r="G207"/>
  <c r="I206"/>
  <c r="P415" i="30" l="1"/>
  <c r="R416"/>
  <c r="N416"/>
  <c r="M417"/>
  <c r="Z327" i="27"/>
  <c r="X327"/>
  <c r="W328" s="1"/>
  <c r="AU225" i="9"/>
  <c r="AS225"/>
  <c r="AR225"/>
  <c r="Y327" i="27"/>
  <c r="AA327" s="1"/>
  <c r="AD326"/>
  <c r="I475" i="16"/>
  <c r="I476" s="1"/>
  <c r="L474"/>
  <c r="M475" s="1"/>
  <c r="AR409" i="26"/>
  <c r="AR371" i="25"/>
  <c r="AT371" s="1"/>
  <c r="T420"/>
  <c r="O421"/>
  <c r="N421"/>
  <c r="S421" s="1"/>
  <c r="J420"/>
  <c r="K421" s="1"/>
  <c r="H421"/>
  <c r="R421"/>
  <c r="P422"/>
  <c r="L420"/>
  <c r="AC327" i="27"/>
  <c r="N473" i="16"/>
  <c r="N474" s="1"/>
  <c r="L475"/>
  <c r="M476" s="1"/>
  <c r="J337" i="23"/>
  <c r="K337" s="1"/>
  <c r="Q478" i="16"/>
  <c r="T477"/>
  <c r="U478" s="1"/>
  <c r="Q479"/>
  <c r="Q480" s="1"/>
  <c r="T478"/>
  <c r="M336" i="23"/>
  <c r="AU413" i="27"/>
  <c r="AS419"/>
  <c r="AT420" s="1"/>
  <c r="V476" i="16"/>
  <c r="F339" i="23"/>
  <c r="I338"/>
  <c r="P339"/>
  <c r="L338"/>
  <c r="H338"/>
  <c r="S259" i="20"/>
  <c r="T260" s="1"/>
  <c r="P494" i="16"/>
  <c r="O494"/>
  <c r="R495" s="1"/>
  <c r="G493"/>
  <c r="J494" s="1"/>
  <c r="H493"/>
  <c r="G492"/>
  <c r="J493" s="1"/>
  <c r="H492"/>
  <c r="P493"/>
  <c r="O493"/>
  <c r="R494" s="1"/>
  <c r="F434" i="17"/>
  <c r="AU403"/>
  <c r="AT403" s="1"/>
  <c r="AS404" s="1"/>
  <c r="AH253" i="25"/>
  <c r="AG253"/>
  <c r="AI253" s="1"/>
  <c r="AJ254" s="1"/>
  <c r="AL252"/>
  <c r="AK253"/>
  <c r="AL242" i="27"/>
  <c r="AK263" i="26"/>
  <c r="AL263" s="1"/>
  <c r="AN258" i="24"/>
  <c r="AP258" s="1"/>
  <c r="AJ259"/>
  <c r="AL259" s="1"/>
  <c r="AJ260" s="1"/>
  <c r="AB261"/>
  <c r="AA262" s="1"/>
  <c r="AE261"/>
  <c r="AC261"/>
  <c r="R261"/>
  <c r="Q262" s="1"/>
  <c r="V260"/>
  <c r="U261"/>
  <c r="S261"/>
  <c r="I262"/>
  <c r="K262"/>
  <c r="H262"/>
  <c r="AM259"/>
  <c r="R260" i="20"/>
  <c r="S260" s="1"/>
  <c r="P261"/>
  <c r="J247"/>
  <c r="U215" i="23"/>
  <c r="W215" s="1"/>
  <c r="Q216"/>
  <c r="X213" i="20"/>
  <c r="AD212"/>
  <c r="S222" i="14"/>
  <c r="P222"/>
  <c r="Q223" s="1"/>
  <c r="O206" i="17"/>
  <c r="P207" s="1"/>
  <c r="L247" i="20"/>
  <c r="G249"/>
  <c r="I248"/>
  <c r="AI207" i="16"/>
  <c r="AH207"/>
  <c r="AL207"/>
  <c r="Y209"/>
  <c r="AA209" s="1"/>
  <c r="X209"/>
  <c r="AC208"/>
  <c r="AE208" s="1"/>
  <c r="AY235" i="17"/>
  <c r="AV236" s="1"/>
  <c r="BC235"/>
  <c r="AZ236" s="1"/>
  <c r="AI212"/>
  <c r="AH212" s="1"/>
  <c r="AG213" s="1"/>
  <c r="AL211"/>
  <c r="AM211" s="1"/>
  <c r="R206"/>
  <c r="AB206"/>
  <c r="AD206" s="1"/>
  <c r="AF206" s="1"/>
  <c r="T207"/>
  <c r="X206"/>
  <c r="Z206" s="1"/>
  <c r="AA206" s="1"/>
  <c r="N206"/>
  <c r="L207"/>
  <c r="H207"/>
  <c r="M418" i="30" l="1"/>
  <c r="N417"/>
  <c r="O417" s="1"/>
  <c r="X415"/>
  <c r="Y415" s="1"/>
  <c r="V416"/>
  <c r="P416"/>
  <c r="U416" s="1"/>
  <c r="I477" i="16"/>
  <c r="L476"/>
  <c r="AT409" i="26"/>
  <c r="AS410"/>
  <c r="AB328" i="27"/>
  <c r="AT225" i="9"/>
  <c r="AV225" s="1"/>
  <c r="AQ226"/>
  <c r="AU226" s="1"/>
  <c r="N475" i="16"/>
  <c r="N476" s="1"/>
  <c r="Y328" i="27"/>
  <c r="AA328" s="1"/>
  <c r="AC328" s="1"/>
  <c r="X328"/>
  <c r="W329" s="1"/>
  <c r="Q481" i="16"/>
  <c r="T480"/>
  <c r="AR410" i="26"/>
  <c r="AS411" s="1"/>
  <c r="AD327" i="27"/>
  <c r="Z328"/>
  <c r="AR372" i="25"/>
  <c r="AT372" s="1"/>
  <c r="T421"/>
  <c r="P423"/>
  <c r="R422"/>
  <c r="H422"/>
  <c r="J421"/>
  <c r="N422"/>
  <c r="S422" s="1"/>
  <c r="O422"/>
  <c r="L477" i="16"/>
  <c r="M478" s="1"/>
  <c r="I478"/>
  <c r="N477"/>
  <c r="T479"/>
  <c r="U480" s="1"/>
  <c r="V477"/>
  <c r="V478" s="1"/>
  <c r="M337" i="23"/>
  <c r="AU414" i="27"/>
  <c r="AS420"/>
  <c r="AT421" s="1"/>
  <c r="T481" i="16"/>
  <c r="Q482"/>
  <c r="L489"/>
  <c r="M490" s="1"/>
  <c r="U259" i="20"/>
  <c r="U260" s="1"/>
  <c r="G339" i="23"/>
  <c r="J338"/>
  <c r="K338" s="1"/>
  <c r="H339"/>
  <c r="L248" i="20"/>
  <c r="K247"/>
  <c r="M247" s="1"/>
  <c r="G494" i="16"/>
  <c r="J495" s="1"/>
  <c r="H494"/>
  <c r="M494" s="1"/>
  <c r="L493"/>
  <c r="G495"/>
  <c r="J496" s="1"/>
  <c r="H495"/>
  <c r="P495"/>
  <c r="O495"/>
  <c r="R496" s="1"/>
  <c r="M492"/>
  <c r="O496"/>
  <c r="R497" s="1"/>
  <c r="P496"/>
  <c r="F435" i="17"/>
  <c r="AU404"/>
  <c r="AT404" s="1"/>
  <c r="AS405" s="1"/>
  <c r="AH254" i="25"/>
  <c r="AG254"/>
  <c r="AI254" s="1"/>
  <c r="AJ255" s="1"/>
  <c r="AL253"/>
  <c r="AK254"/>
  <c r="AI243" i="27"/>
  <c r="AM242"/>
  <c r="AH243"/>
  <c r="AJ243" s="1"/>
  <c r="AG264" i="26"/>
  <c r="AI264" s="1"/>
  <c r="AJ265" s="1"/>
  <c r="AH264"/>
  <c r="AK260" i="24"/>
  <c r="AL260" s="1"/>
  <c r="AJ261" s="1"/>
  <c r="AO259"/>
  <c r="AN259"/>
  <c r="Z262"/>
  <c r="AB262" s="1"/>
  <c r="AA263" s="1"/>
  <c r="AD261"/>
  <c r="AF261" s="1"/>
  <c r="P262"/>
  <c r="R262" s="1"/>
  <c r="Q263" s="1"/>
  <c r="T261"/>
  <c r="V261" s="1"/>
  <c r="AC262"/>
  <c r="S262"/>
  <c r="G263"/>
  <c r="F263"/>
  <c r="J262"/>
  <c r="L262" s="1"/>
  <c r="O262" i="20"/>
  <c r="T261"/>
  <c r="Q261"/>
  <c r="V216" i="23"/>
  <c r="S216"/>
  <c r="T216" s="1"/>
  <c r="R216"/>
  <c r="Z213" i="20"/>
  <c r="AA213" s="1"/>
  <c r="AC213"/>
  <c r="Y213"/>
  <c r="AB213" s="1"/>
  <c r="R222" i="14"/>
  <c r="T222" s="1"/>
  <c r="O223"/>
  <c r="M224" s="1"/>
  <c r="N224" s="1"/>
  <c r="Q206" i="17"/>
  <c r="S206" s="1"/>
  <c r="H249" i="20"/>
  <c r="W250" s="1"/>
  <c r="J248"/>
  <c r="K248" s="1"/>
  <c r="AG208" i="16"/>
  <c r="AF208"/>
  <c r="AK207"/>
  <c r="AD209"/>
  <c r="Z209"/>
  <c r="BB236" i="17"/>
  <c r="BD236" s="1"/>
  <c r="BA237"/>
  <c r="AX236"/>
  <c r="BC236" s="1"/>
  <c r="AZ237" s="1"/>
  <c r="AW237"/>
  <c r="AQ211"/>
  <c r="AN212" s="1"/>
  <c r="AJ212"/>
  <c r="AP211"/>
  <c r="AR211" s="1"/>
  <c r="AO212"/>
  <c r="AK212"/>
  <c r="AE206"/>
  <c r="J207"/>
  <c r="O207" s="1"/>
  <c r="V207"/>
  <c r="U207"/>
  <c r="W207" s="1"/>
  <c r="Y207"/>
  <c r="AC207"/>
  <c r="G208"/>
  <c r="I207"/>
  <c r="W416" i="30" l="1"/>
  <c r="X416" s="1"/>
  <c r="V417"/>
  <c r="W417" s="1"/>
  <c r="X417" s="1"/>
  <c r="V419"/>
  <c r="X418"/>
  <c r="P417"/>
  <c r="M419"/>
  <c r="N418"/>
  <c r="O418" s="1"/>
  <c r="Y329" i="27"/>
  <c r="AA329" s="1"/>
  <c r="AD328"/>
  <c r="L421" i="25"/>
  <c r="K422"/>
  <c r="AB329" i="27"/>
  <c r="AC329" s="1"/>
  <c r="AR226" i="9"/>
  <c r="AS226"/>
  <c r="V479" i="16"/>
  <c r="V480" s="1"/>
  <c r="V481" s="1"/>
  <c r="Z329" i="27"/>
  <c r="AK264" i="26"/>
  <c r="AH265" s="1"/>
  <c r="AT410"/>
  <c r="X329" i="27"/>
  <c r="W330" s="1"/>
  <c r="AB330" s="1"/>
  <c r="T422" i="25"/>
  <c r="AR373"/>
  <c r="N423"/>
  <c r="S423" s="1"/>
  <c r="O423"/>
  <c r="J422"/>
  <c r="H423"/>
  <c r="R423"/>
  <c r="T423" s="1"/>
  <c r="P424"/>
  <c r="I479" i="16"/>
  <c r="L478"/>
  <c r="M479" s="1"/>
  <c r="M338" i="23"/>
  <c r="AU415" i="27"/>
  <c r="AS421"/>
  <c r="AT422" s="1"/>
  <c r="T482" i="16"/>
  <c r="U483" s="1"/>
  <c r="Q483"/>
  <c r="P340" i="23"/>
  <c r="L339"/>
  <c r="F340"/>
  <c r="I339"/>
  <c r="J339" s="1"/>
  <c r="G340"/>
  <c r="K339"/>
  <c r="U496" i="16"/>
  <c r="O497"/>
  <c r="R498" s="1"/>
  <c r="P497"/>
  <c r="O498"/>
  <c r="R499" s="1"/>
  <c r="P498"/>
  <c r="G497"/>
  <c r="J498" s="1"/>
  <c r="H497"/>
  <c r="G496"/>
  <c r="J497" s="1"/>
  <c r="H496"/>
  <c r="F436" i="17"/>
  <c r="AU405"/>
  <c r="AT405" s="1"/>
  <c r="AS406" s="1"/>
  <c r="AG255" i="25"/>
  <c r="AI255" s="1"/>
  <c r="AJ256" s="1"/>
  <c r="AH255"/>
  <c r="AL254"/>
  <c r="AL243" i="27"/>
  <c r="AI244" s="1"/>
  <c r="AK244"/>
  <c r="AH244"/>
  <c r="AJ244" s="1"/>
  <c r="AK245" s="1"/>
  <c r="AL264" i="26"/>
  <c r="AE262" i="24"/>
  <c r="AP259"/>
  <c r="AM260"/>
  <c r="AN260" s="1"/>
  <c r="AO260"/>
  <c r="AD262"/>
  <c r="Z263"/>
  <c r="AB263" s="1"/>
  <c r="AA264" s="1"/>
  <c r="T262"/>
  <c r="U263" s="1"/>
  <c r="U262"/>
  <c r="AE263"/>
  <c r="AC263"/>
  <c r="P263"/>
  <c r="R263" s="1"/>
  <c r="S263"/>
  <c r="K263"/>
  <c r="I263"/>
  <c r="H263"/>
  <c r="AK261"/>
  <c r="AD213" i="20"/>
  <c r="R261"/>
  <c r="P262"/>
  <c r="U216" i="23"/>
  <c r="W216" s="1"/>
  <c r="Q217"/>
  <c r="X214" i="20"/>
  <c r="Z214" s="1"/>
  <c r="AA214" s="1"/>
  <c r="S223" i="14"/>
  <c r="P223"/>
  <c r="Q224" s="1"/>
  <c r="Q207" i="17"/>
  <c r="S207" s="1"/>
  <c r="K207"/>
  <c r="M207" s="1"/>
  <c r="N207" s="1"/>
  <c r="M248" i="20"/>
  <c r="G250"/>
  <c r="I249"/>
  <c r="AI208" i="16"/>
  <c r="AH208"/>
  <c r="AL208"/>
  <c r="AM207"/>
  <c r="Y210"/>
  <c r="AA210" s="1"/>
  <c r="X210"/>
  <c r="AC209"/>
  <c r="AE209" s="1"/>
  <c r="AY236" i="17"/>
  <c r="AV237" s="1"/>
  <c r="AX237" s="1"/>
  <c r="AY237" s="1"/>
  <c r="AV238" s="1"/>
  <c r="AW239" s="1"/>
  <c r="BB237"/>
  <c r="BD237" s="1"/>
  <c r="BA238"/>
  <c r="AL212"/>
  <c r="AI213"/>
  <c r="AH213" s="1"/>
  <c r="AG214" s="1"/>
  <c r="P208"/>
  <c r="AB207"/>
  <c r="AD207" s="1"/>
  <c r="AF207" s="1"/>
  <c r="T208"/>
  <c r="X207"/>
  <c r="Z207" s="1"/>
  <c r="AE207" s="1"/>
  <c r="H208"/>
  <c r="Y416" i="30" l="1"/>
  <c r="Y417" s="1"/>
  <c r="Y418" s="1"/>
  <c r="V420"/>
  <c r="W420" s="1"/>
  <c r="X420" s="1"/>
  <c r="W419"/>
  <c r="X419" s="1"/>
  <c r="M420"/>
  <c r="N419"/>
  <c r="P418"/>
  <c r="L422" i="25"/>
  <c r="V482" i="16"/>
  <c r="AD329" i="27"/>
  <c r="X330"/>
  <c r="W331" s="1"/>
  <c r="Z330"/>
  <c r="AT373" i="25"/>
  <c r="AS374"/>
  <c r="Y330" i="27"/>
  <c r="AA330" s="1"/>
  <c r="AC330" s="1"/>
  <c r="AQ227" i="9"/>
  <c r="AT226"/>
  <c r="AV226" s="1"/>
  <c r="AG265" i="26"/>
  <c r="AI265" s="1"/>
  <c r="AJ266" s="1"/>
  <c r="M339" i="23"/>
  <c r="AR411" i="26"/>
  <c r="AT411" s="1"/>
  <c r="AR374" i="25"/>
  <c r="P425"/>
  <c r="R424"/>
  <c r="H424"/>
  <c r="J423"/>
  <c r="N424"/>
  <c r="S424" s="1"/>
  <c r="O424"/>
  <c r="L423"/>
  <c r="N478" i="16"/>
  <c r="L479"/>
  <c r="M480" s="1"/>
  <c r="I480"/>
  <c r="AB331" i="27"/>
  <c r="AU416"/>
  <c r="AS422"/>
  <c r="T483" i="16"/>
  <c r="U484" s="1"/>
  <c r="Q484"/>
  <c r="S261" i="20"/>
  <c r="U261" s="1"/>
  <c r="F341" i="23"/>
  <c r="I340"/>
  <c r="P341"/>
  <c r="L340"/>
  <c r="H340"/>
  <c r="G498" i="16"/>
  <c r="J499" s="1"/>
  <c r="H498"/>
  <c r="G499"/>
  <c r="J500" s="1"/>
  <c r="H499"/>
  <c r="O499"/>
  <c r="R500" s="1"/>
  <c r="P499"/>
  <c r="O500"/>
  <c r="R501" s="1"/>
  <c r="P500"/>
  <c r="U497"/>
  <c r="AU406" i="17"/>
  <c r="AT406" s="1"/>
  <c r="AS407" s="1"/>
  <c r="F437"/>
  <c r="AK255" i="25"/>
  <c r="AM243" i="27"/>
  <c r="AL244"/>
  <c r="AF262" i="24"/>
  <c r="AM261"/>
  <c r="AP260"/>
  <c r="V262"/>
  <c r="AD263"/>
  <c r="Z264"/>
  <c r="AB264" s="1"/>
  <c r="AE264"/>
  <c r="AC264"/>
  <c r="P264"/>
  <c r="Q264"/>
  <c r="T263"/>
  <c r="G264"/>
  <c r="F264"/>
  <c r="J263"/>
  <c r="L263" s="1"/>
  <c r="AO261"/>
  <c r="AL261"/>
  <c r="AK262" s="1"/>
  <c r="Q262" i="20"/>
  <c r="T262"/>
  <c r="O263"/>
  <c r="V217" i="23"/>
  <c r="R217"/>
  <c r="S217"/>
  <c r="T217" s="1"/>
  <c r="Y214" i="20"/>
  <c r="AB214" s="1"/>
  <c r="AC214"/>
  <c r="O224" i="14"/>
  <c r="M225" s="1"/>
  <c r="N225" s="1"/>
  <c r="R223"/>
  <c r="S224" s="1"/>
  <c r="L208" i="17"/>
  <c r="R207"/>
  <c r="AW238"/>
  <c r="AX238" s="1"/>
  <c r="AY238" s="1"/>
  <c r="L249" i="20"/>
  <c r="J249"/>
  <c r="K249" s="1"/>
  <c r="H250"/>
  <c r="W251" s="1"/>
  <c r="AK208" i="16"/>
  <c r="AM208" s="1"/>
  <c r="AF209"/>
  <c r="AG209"/>
  <c r="Z210"/>
  <c r="AD210"/>
  <c r="BC237" i="17"/>
  <c r="AZ238" s="1"/>
  <c r="BA239" s="1"/>
  <c r="AP212"/>
  <c r="AR212" s="1"/>
  <c r="AM212"/>
  <c r="AQ212"/>
  <c r="AN213" s="1"/>
  <c r="AO213"/>
  <c r="AK213"/>
  <c r="AA207"/>
  <c r="J208"/>
  <c r="K208" s="1"/>
  <c r="V208"/>
  <c r="AC208"/>
  <c r="U208"/>
  <c r="W208" s="1"/>
  <c r="Y208"/>
  <c r="G209"/>
  <c r="I208"/>
  <c r="Y419" i="30" l="1"/>
  <c r="Y420" s="1"/>
  <c r="Y421" s="1"/>
  <c r="Y422" s="1"/>
  <c r="Y423" s="1"/>
  <c r="Y424" s="1"/>
  <c r="Y425" s="1"/>
  <c r="Y426" s="1"/>
  <c r="Y427" s="1"/>
  <c r="Y428" s="1"/>
  <c r="Y429" s="1"/>
  <c r="P419"/>
  <c r="M421"/>
  <c r="N420"/>
  <c r="AT374" i="25"/>
  <c r="AD330" i="27"/>
  <c r="V483" i="16"/>
  <c r="AU227" i="9"/>
  <c r="AS227"/>
  <c r="AR227"/>
  <c r="Z331" i="27"/>
  <c r="AK265" i="26"/>
  <c r="AG266" s="1"/>
  <c r="AI266" s="1"/>
  <c r="AJ267" s="1"/>
  <c r="N479" i="16"/>
  <c r="AR412" i="26"/>
  <c r="AT412" s="1"/>
  <c r="Y331" i="27"/>
  <c r="AA331" s="1"/>
  <c r="AR375" i="25"/>
  <c r="T424"/>
  <c r="N425"/>
  <c r="S425" s="1"/>
  <c r="O425"/>
  <c r="J424"/>
  <c r="H425"/>
  <c r="R425"/>
  <c r="P426"/>
  <c r="L424"/>
  <c r="L480" i="16"/>
  <c r="M481" s="1"/>
  <c r="I481"/>
  <c r="I482" s="1"/>
  <c r="N480"/>
  <c r="N481" s="1"/>
  <c r="X331" i="27"/>
  <c r="W332" s="1"/>
  <c r="AB332" s="1"/>
  <c r="AC331"/>
  <c r="AU417"/>
  <c r="AS423"/>
  <c r="T484" i="16"/>
  <c r="U485" s="1"/>
  <c r="Q485"/>
  <c r="V484"/>
  <c r="J340" i="23"/>
  <c r="G341"/>
  <c r="K340"/>
  <c r="M340" s="1"/>
  <c r="H341"/>
  <c r="O501" i="16"/>
  <c r="R502" s="1"/>
  <c r="P501"/>
  <c r="G500"/>
  <c r="J501" s="1"/>
  <c r="H500"/>
  <c r="O502"/>
  <c r="R503" s="1"/>
  <c r="P502"/>
  <c r="G501"/>
  <c r="J502" s="1"/>
  <c r="H501"/>
  <c r="F438" i="17"/>
  <c r="AU407"/>
  <c r="AT407" s="1"/>
  <c r="AS408" s="1"/>
  <c r="AH256" i="25"/>
  <c r="AG256"/>
  <c r="AI256" s="1"/>
  <c r="AJ257" s="1"/>
  <c r="AL255"/>
  <c r="AK256"/>
  <c r="AM244" i="27"/>
  <c r="AH245"/>
  <c r="AJ245" s="1"/>
  <c r="AK246" s="1"/>
  <c r="AI245"/>
  <c r="AF263" i="24"/>
  <c r="AL265" i="26"/>
  <c r="V263" i="24"/>
  <c r="AA265"/>
  <c r="AD264"/>
  <c r="Z265"/>
  <c r="R264"/>
  <c r="P265" s="1"/>
  <c r="U264"/>
  <c r="S264"/>
  <c r="I264"/>
  <c r="K264"/>
  <c r="H264"/>
  <c r="AJ262"/>
  <c r="AL262" s="1"/>
  <c r="AJ263" s="1"/>
  <c r="AN261"/>
  <c r="AP261" s="1"/>
  <c r="AM262"/>
  <c r="P263" i="20"/>
  <c r="O264" s="1"/>
  <c r="R262"/>
  <c r="S262" s="1"/>
  <c r="U217" i="23"/>
  <c r="W217" s="1"/>
  <c r="Q218"/>
  <c r="X215" i="20"/>
  <c r="Z215" s="1"/>
  <c r="AA215" s="1"/>
  <c r="AD214"/>
  <c r="O208" i="17"/>
  <c r="Q208" s="1"/>
  <c r="S208" s="1"/>
  <c r="P224" i="14"/>
  <c r="O225" s="1"/>
  <c r="M226" s="1"/>
  <c r="N226" s="1"/>
  <c r="T223"/>
  <c r="M208" i="17"/>
  <c r="R208" s="1"/>
  <c r="M249" i="20"/>
  <c r="G251"/>
  <c r="I250"/>
  <c r="J250" s="1"/>
  <c r="K250" s="1"/>
  <c r="AI209" i="16"/>
  <c r="AH209"/>
  <c r="AL209"/>
  <c r="Y211"/>
  <c r="AA211" s="1"/>
  <c r="X211"/>
  <c r="AC210"/>
  <c r="AE210" s="1"/>
  <c r="BB238" i="17"/>
  <c r="BD238" s="1"/>
  <c r="BC238"/>
  <c r="AZ239" s="1"/>
  <c r="AV239"/>
  <c r="AJ213"/>
  <c r="AL213" s="1"/>
  <c r="AQ213" s="1"/>
  <c r="AI214"/>
  <c r="AH214" s="1"/>
  <c r="AG215" s="1"/>
  <c r="P209"/>
  <c r="T209"/>
  <c r="AB208"/>
  <c r="AD208" s="1"/>
  <c r="AF208" s="1"/>
  <c r="X208"/>
  <c r="Z208" s="1"/>
  <c r="AE208" s="1"/>
  <c r="H209"/>
  <c r="J209" s="1"/>
  <c r="L209"/>
  <c r="O420" i="30" l="1"/>
  <c r="P420" s="1"/>
  <c r="N421"/>
  <c r="M422"/>
  <c r="AL245" i="27"/>
  <c r="AH266" i="26"/>
  <c r="Z332" i="27"/>
  <c r="AT375" i="25"/>
  <c r="AQ228" i="9"/>
  <c r="AT227"/>
  <c r="AV227" s="1"/>
  <c r="AK266" i="26"/>
  <c r="AR413"/>
  <c r="AT413" s="1"/>
  <c r="AR376" i="25"/>
  <c r="T425"/>
  <c r="P427"/>
  <c r="R426"/>
  <c r="H426"/>
  <c r="J425"/>
  <c r="L425" s="1"/>
  <c r="N426"/>
  <c r="S426" s="1"/>
  <c r="O426"/>
  <c r="I483" i="16"/>
  <c r="L482"/>
  <c r="M483" s="1"/>
  <c r="X332" i="27"/>
  <c r="W333" s="1"/>
  <c r="AD331"/>
  <c r="Q486" i="16"/>
  <c r="T485"/>
  <c r="U486" s="1"/>
  <c r="Y332" i="27"/>
  <c r="AA332" s="1"/>
  <c r="AC332" s="1"/>
  <c r="AU418"/>
  <c r="AS424"/>
  <c r="AT425" s="1"/>
  <c r="G342" i="23"/>
  <c r="P342"/>
  <c r="L341"/>
  <c r="F342"/>
  <c r="I341"/>
  <c r="J341" s="1"/>
  <c r="O504" i="16"/>
  <c r="R505" s="1"/>
  <c r="P504"/>
  <c r="G502"/>
  <c r="J503" s="1"/>
  <c r="H502"/>
  <c r="G503"/>
  <c r="J504" s="1"/>
  <c r="H503"/>
  <c r="O503"/>
  <c r="R504" s="1"/>
  <c r="P503"/>
  <c r="F439" i="17"/>
  <c r="AU408"/>
  <c r="AT408" s="1"/>
  <c r="AS409" s="1"/>
  <c r="AH257" i="25"/>
  <c r="AL256"/>
  <c r="AG257"/>
  <c r="AI257" s="1"/>
  <c r="AJ258" s="1"/>
  <c r="AB265" i="24"/>
  <c r="Z266" s="1"/>
  <c r="AH246" i="27"/>
  <c r="AJ246" s="1"/>
  <c r="AK247" s="1"/>
  <c r="AI246"/>
  <c r="AM245"/>
  <c r="AF264" i="24"/>
  <c r="AL266" i="26"/>
  <c r="AE265" i="24"/>
  <c r="AC265"/>
  <c r="T264"/>
  <c r="V264" s="1"/>
  <c r="Q265"/>
  <c r="R265" s="1"/>
  <c r="J264"/>
  <c r="L264" s="1"/>
  <c r="G265"/>
  <c r="F265"/>
  <c r="AO262"/>
  <c r="AK263"/>
  <c r="AM263" s="1"/>
  <c r="AN262"/>
  <c r="T263" i="20"/>
  <c r="U262"/>
  <c r="Q263"/>
  <c r="V218" i="23"/>
  <c r="S218"/>
  <c r="T218" s="1"/>
  <c r="R218"/>
  <c r="AC215" i="20"/>
  <c r="Y215"/>
  <c r="AB215" s="1"/>
  <c r="R224" i="14"/>
  <c r="S225" s="1"/>
  <c r="Q225"/>
  <c r="P225"/>
  <c r="R225" s="1"/>
  <c r="S226" s="1"/>
  <c r="N208" i="17"/>
  <c r="K209" s="1"/>
  <c r="M209" s="1"/>
  <c r="R209" s="1"/>
  <c r="L250" i="20"/>
  <c r="M250" s="1"/>
  <c r="AN214" i="17"/>
  <c r="H251" i="20"/>
  <c r="W252" s="1"/>
  <c r="AG210" i="16"/>
  <c r="AK209"/>
  <c r="AM209" s="1"/>
  <c r="AF210"/>
  <c r="Z211"/>
  <c r="AD211"/>
  <c r="AX239" i="17"/>
  <c r="AY239" s="1"/>
  <c r="AV240" s="1"/>
  <c r="AW241" s="1"/>
  <c r="AW240"/>
  <c r="BB239"/>
  <c r="BD239" s="1"/>
  <c r="BA240"/>
  <c r="AP213"/>
  <c r="AR213" s="1"/>
  <c r="AM213"/>
  <c r="AO214"/>
  <c r="AK214"/>
  <c r="AA208"/>
  <c r="AC209"/>
  <c r="U209"/>
  <c r="W209" s="1"/>
  <c r="Y209"/>
  <c r="V209"/>
  <c r="O209"/>
  <c r="Q209" s="1"/>
  <c r="G210"/>
  <c r="I209"/>
  <c r="AT376" i="25" l="1"/>
  <c r="AH267" i="26"/>
  <c r="O421" i="30"/>
  <c r="P421" s="1"/>
  <c r="M423"/>
  <c r="N422"/>
  <c r="AG267" i="26"/>
  <c r="AI267" s="1"/>
  <c r="AJ268" s="1"/>
  <c r="AU228" i="9"/>
  <c r="AS228"/>
  <c r="AR228"/>
  <c r="Y333" i="27"/>
  <c r="AA333" s="1"/>
  <c r="AR414" i="26"/>
  <c r="X333" i="27"/>
  <c r="W334" s="1"/>
  <c r="AB334" s="1"/>
  <c r="T426" i="25"/>
  <c r="AR377"/>
  <c r="N427"/>
  <c r="S427" s="1"/>
  <c r="O427"/>
  <c r="J426"/>
  <c r="H427"/>
  <c r="R427"/>
  <c r="T427" s="1"/>
  <c r="P428"/>
  <c r="L426"/>
  <c r="N482" i="16"/>
  <c r="L483"/>
  <c r="M484" s="1"/>
  <c r="I484"/>
  <c r="Q487"/>
  <c r="Q488" s="1"/>
  <c r="Q489" s="1"/>
  <c r="T486"/>
  <c r="U487" s="1"/>
  <c r="AB333" i="27"/>
  <c r="AD332"/>
  <c r="V485" i="16"/>
  <c r="Z333" i="27"/>
  <c r="AU419"/>
  <c r="AS425"/>
  <c r="T488" i="16"/>
  <c r="U489" s="1"/>
  <c r="H342" i="23"/>
  <c r="G343" s="1"/>
  <c r="F343"/>
  <c r="I342"/>
  <c r="J342" s="1"/>
  <c r="P343"/>
  <c r="K341"/>
  <c r="M341" s="1"/>
  <c r="G505" i="16"/>
  <c r="J506" s="1"/>
  <c r="H505"/>
  <c r="O505"/>
  <c r="R506" s="1"/>
  <c r="P505"/>
  <c r="G504"/>
  <c r="J505" s="1"/>
  <c r="H504"/>
  <c r="O506"/>
  <c r="R507" s="1"/>
  <c r="P506"/>
  <c r="T505"/>
  <c r="F440" i="17"/>
  <c r="AU409"/>
  <c r="AT409" s="1"/>
  <c r="AS410" s="1"/>
  <c r="AK257" i="25"/>
  <c r="AA266" i="24"/>
  <c r="AD265"/>
  <c r="AF265" s="1"/>
  <c r="AL246" i="27"/>
  <c r="AL263" i="24"/>
  <c r="AN263" s="1"/>
  <c r="AK267" i="26"/>
  <c r="AH268" s="1"/>
  <c r="S265" i="24"/>
  <c r="T265" s="1"/>
  <c r="AB266"/>
  <c r="AA267" s="1"/>
  <c r="U265"/>
  <c r="Q266"/>
  <c r="P266"/>
  <c r="H265"/>
  <c r="F266" s="1"/>
  <c r="I265"/>
  <c r="K265"/>
  <c r="AP262"/>
  <c r="AO263"/>
  <c r="P264" i="20"/>
  <c r="R263"/>
  <c r="U218" i="23"/>
  <c r="W218" s="1"/>
  <c r="Q219"/>
  <c r="X216" i="20"/>
  <c r="Z216" s="1"/>
  <c r="AA216" s="1"/>
  <c r="AD215"/>
  <c r="T224" i="14"/>
  <c r="T225" s="1"/>
  <c r="O226"/>
  <c r="M227" s="1"/>
  <c r="N227" s="1"/>
  <c r="Q226"/>
  <c r="G252" i="20"/>
  <c r="L251"/>
  <c r="I251"/>
  <c r="J251" s="1"/>
  <c r="K251" s="1"/>
  <c r="AI210" i="16"/>
  <c r="AL210"/>
  <c r="AH210"/>
  <c r="Y212"/>
  <c r="AA212" s="1"/>
  <c r="X212"/>
  <c r="AC211"/>
  <c r="AE211" s="1"/>
  <c r="AX240" i="17"/>
  <c r="AY240" s="1"/>
  <c r="BC239"/>
  <c r="AZ240" s="1"/>
  <c r="S209"/>
  <c r="AJ214"/>
  <c r="AL214" s="1"/>
  <c r="AQ214" s="1"/>
  <c r="AI215"/>
  <c r="AH215" s="1"/>
  <c r="AG216" s="1"/>
  <c r="P210"/>
  <c r="T210"/>
  <c r="AB209"/>
  <c r="AD209" s="1"/>
  <c r="AF209" s="1"/>
  <c r="X209"/>
  <c r="Z209" s="1"/>
  <c r="N209"/>
  <c r="L210"/>
  <c r="H210"/>
  <c r="AT377" i="25" l="1"/>
  <c r="P422" i="30"/>
  <c r="M424"/>
  <c r="N423"/>
  <c r="AC333" i="27"/>
  <c r="Y334" s="1"/>
  <c r="AA334" s="1"/>
  <c r="AC334" s="1"/>
  <c r="AT414" i="26"/>
  <c r="AS415"/>
  <c r="AQ229" i="9"/>
  <c r="AT228"/>
  <c r="AV228" s="1"/>
  <c r="AR415" i="26"/>
  <c r="AR378" i="25"/>
  <c r="AT378" s="1"/>
  <c r="P429"/>
  <c r="R428"/>
  <c r="H428"/>
  <c r="J427"/>
  <c r="L427" s="1"/>
  <c r="N428"/>
  <c r="S428" s="1"/>
  <c r="O428"/>
  <c r="L484" i="16"/>
  <c r="M485" s="1"/>
  <c r="I485"/>
  <c r="I486" s="1"/>
  <c r="N483"/>
  <c r="N484" s="1"/>
  <c r="N485" s="1"/>
  <c r="T487"/>
  <c r="U488" s="1"/>
  <c r="V486"/>
  <c r="AD333" i="27"/>
  <c r="X334"/>
  <c r="W335" s="1"/>
  <c r="AU420"/>
  <c r="AS426"/>
  <c r="Q490" i="16"/>
  <c r="T489"/>
  <c r="L342" i="23"/>
  <c r="K342"/>
  <c r="F344"/>
  <c r="I343"/>
  <c r="P344"/>
  <c r="L343"/>
  <c r="H343"/>
  <c r="S263" i="20"/>
  <c r="U263" s="1"/>
  <c r="U506" i="16"/>
  <c r="H506"/>
  <c r="G506"/>
  <c r="J507" s="1"/>
  <c r="P508"/>
  <c r="O508"/>
  <c r="R509" s="1"/>
  <c r="O507"/>
  <c r="R508" s="1"/>
  <c r="P507"/>
  <c r="G507"/>
  <c r="J508" s="1"/>
  <c r="H507"/>
  <c r="F441" i="17"/>
  <c r="AU410"/>
  <c r="AT410" s="1"/>
  <c r="AS411" s="1"/>
  <c r="AL257" i="25"/>
  <c r="AH258"/>
  <c r="AG258"/>
  <c r="AI258" s="1"/>
  <c r="AJ259" s="1"/>
  <c r="AE266" i="24"/>
  <c r="AC266"/>
  <c r="AD266" s="1"/>
  <c r="AE267" s="1"/>
  <c r="AK264"/>
  <c r="AM264" s="1"/>
  <c r="AI247" i="27"/>
  <c r="AM246"/>
  <c r="AH247"/>
  <c r="AJ247" s="1"/>
  <c r="AK248" s="1"/>
  <c r="AJ264" i="24"/>
  <c r="AL264" s="1"/>
  <c r="AL267" i="26"/>
  <c r="AG268"/>
  <c r="AI268" s="1"/>
  <c r="AJ269" s="1"/>
  <c r="U266" i="24"/>
  <c r="S266"/>
  <c r="Z267"/>
  <c r="AB267" s="1"/>
  <c r="V265"/>
  <c r="R266"/>
  <c r="G266"/>
  <c r="I266" s="1"/>
  <c r="J265"/>
  <c r="L265" s="1"/>
  <c r="AP263"/>
  <c r="O265" i="20"/>
  <c r="Q264"/>
  <c r="V219" i="23"/>
  <c r="S219"/>
  <c r="T219" s="1"/>
  <c r="R219"/>
  <c r="AC216" i="20"/>
  <c r="Y216"/>
  <c r="AB216" s="1"/>
  <c r="P226" i="14"/>
  <c r="O227" s="1"/>
  <c r="P227" s="1"/>
  <c r="AN215" i="17"/>
  <c r="M251" i="20"/>
  <c r="H252"/>
  <c r="W253" s="1"/>
  <c r="AF211" i="16"/>
  <c r="AK210"/>
  <c r="AM210" s="1"/>
  <c r="AG211"/>
  <c r="AD212"/>
  <c r="Z212"/>
  <c r="BB240" i="17"/>
  <c r="BD240" s="1"/>
  <c r="BA241"/>
  <c r="BC240"/>
  <c r="AZ241" s="1"/>
  <c r="AV241"/>
  <c r="AP214"/>
  <c r="AR214" s="1"/>
  <c r="AM214"/>
  <c r="AO215"/>
  <c r="AK215"/>
  <c r="AA209"/>
  <c r="AE209"/>
  <c r="J210"/>
  <c r="K210" s="1"/>
  <c r="M210" s="1"/>
  <c r="V210"/>
  <c r="U210"/>
  <c r="W210" s="1"/>
  <c r="Y210"/>
  <c r="AC210"/>
  <c r="G211"/>
  <c r="I210"/>
  <c r="Z334" i="27" l="1"/>
  <c r="O423" i="30"/>
  <c r="P423" s="1"/>
  <c r="M425"/>
  <c r="N424"/>
  <c r="AU229" i="9"/>
  <c r="AT415" i="26"/>
  <c r="AS229" i="9"/>
  <c r="AR229"/>
  <c r="I487" i="16"/>
  <c r="L486"/>
  <c r="M487" s="1"/>
  <c r="V487"/>
  <c r="V488" s="1"/>
  <c r="V489" s="1"/>
  <c r="AR416" i="26"/>
  <c r="AT416" s="1"/>
  <c r="AR379" i="25"/>
  <c r="AT379" s="1"/>
  <c r="T428"/>
  <c r="N429"/>
  <c r="S429" s="1"/>
  <c r="O429"/>
  <c r="J428"/>
  <c r="K429" s="1"/>
  <c r="H429"/>
  <c r="R429"/>
  <c r="P430"/>
  <c r="L428"/>
  <c r="L487" i="16"/>
  <c r="I488"/>
  <c r="AD334" i="27"/>
  <c r="Z335"/>
  <c r="X335"/>
  <c r="W336" s="1"/>
  <c r="AB335"/>
  <c r="Y335"/>
  <c r="AA335" s="1"/>
  <c r="T264" i="20"/>
  <c r="AU421" i="27"/>
  <c r="AS427"/>
  <c r="T490" i="16"/>
  <c r="Q491"/>
  <c r="M342" i="23"/>
  <c r="J343"/>
  <c r="K343" s="1"/>
  <c r="G344"/>
  <c r="H344" s="1"/>
  <c r="G509" i="16"/>
  <c r="J510" s="1"/>
  <c r="H509"/>
  <c r="P510"/>
  <c r="O510"/>
  <c r="U508"/>
  <c r="G508"/>
  <c r="J509" s="1"/>
  <c r="H508"/>
  <c r="L507"/>
  <c r="P509"/>
  <c r="O509"/>
  <c r="R510" s="1"/>
  <c r="F442" i="17"/>
  <c r="AU411"/>
  <c r="AT411" s="1"/>
  <c r="AS412" s="1"/>
  <c r="AC267" i="24"/>
  <c r="AD267" s="1"/>
  <c r="T266"/>
  <c r="V266" s="1"/>
  <c r="AK258" i="25"/>
  <c r="AF266" i="24"/>
  <c r="AO264"/>
  <c r="AL247" i="27"/>
  <c r="AJ265" i="24"/>
  <c r="AK265"/>
  <c r="AM265" s="1"/>
  <c r="AN264"/>
  <c r="AP264" s="1"/>
  <c r="AK268" i="26"/>
  <c r="AH269" s="1"/>
  <c r="AA268" i="24"/>
  <c r="Q267"/>
  <c r="U267" s="1"/>
  <c r="P267"/>
  <c r="K266"/>
  <c r="H266"/>
  <c r="F267" s="1"/>
  <c r="P265" i="20"/>
  <c r="R264"/>
  <c r="U219" i="23"/>
  <c r="W219" s="1"/>
  <c r="Q220"/>
  <c r="X217" i="20"/>
  <c r="AD216"/>
  <c r="R226" i="14"/>
  <c r="S227" s="1"/>
  <c r="R227"/>
  <c r="Q227"/>
  <c r="M228"/>
  <c r="N228" s="1"/>
  <c r="O210" i="17"/>
  <c r="Q210" s="1"/>
  <c r="S210" s="1"/>
  <c r="G253" i="20"/>
  <c r="L252"/>
  <c r="I252"/>
  <c r="J252" s="1"/>
  <c r="K252" s="1"/>
  <c r="AI211" i="16"/>
  <c r="AH211"/>
  <c r="AL211"/>
  <c r="Y213"/>
  <c r="AA213" s="1"/>
  <c r="X213"/>
  <c r="AC212"/>
  <c r="AE212" s="1"/>
  <c r="BB241" i="17"/>
  <c r="BD241" s="1"/>
  <c r="BA242"/>
  <c r="AX241"/>
  <c r="BC241" s="1"/>
  <c r="AZ242" s="1"/>
  <c r="BA243" s="1"/>
  <c r="AW242"/>
  <c r="N210"/>
  <c r="AJ215"/>
  <c r="AL215" s="1"/>
  <c r="AQ215" s="1"/>
  <c r="AI216"/>
  <c r="AH216" s="1"/>
  <c r="AG217" s="1"/>
  <c r="R210"/>
  <c r="P211"/>
  <c r="T211"/>
  <c r="AB210"/>
  <c r="AD210" s="1"/>
  <c r="AF210" s="1"/>
  <c r="X210"/>
  <c r="Z210" s="1"/>
  <c r="AA210" s="1"/>
  <c r="H211"/>
  <c r="L211"/>
  <c r="P424" i="30" l="1"/>
  <c r="M426"/>
  <c r="N425"/>
  <c r="O425" s="1"/>
  <c r="AQ230" i="9"/>
  <c r="AT229"/>
  <c r="AV229" s="1"/>
  <c r="AB336" i="27"/>
  <c r="M343" i="23"/>
  <c r="AC335" i="27"/>
  <c r="Y336" s="1"/>
  <c r="AA336" s="1"/>
  <c r="N486" i="16"/>
  <c r="N487" s="1"/>
  <c r="Z336" i="27"/>
  <c r="AR417" i="26"/>
  <c r="AT417" s="1"/>
  <c r="X336" i="27"/>
  <c r="W337" s="1"/>
  <c r="AR380" i="25"/>
  <c r="AT380" s="1"/>
  <c r="T429"/>
  <c r="R430"/>
  <c r="P431"/>
  <c r="J429"/>
  <c r="H430"/>
  <c r="N430"/>
  <c r="S430" s="1"/>
  <c r="O430"/>
  <c r="L429"/>
  <c r="L488" i="16"/>
  <c r="M489" s="1"/>
  <c r="I489"/>
  <c r="I490" s="1"/>
  <c r="V490"/>
  <c r="U491"/>
  <c r="AU422" i="27"/>
  <c r="AS428"/>
  <c r="T491" i="16"/>
  <c r="U492" s="1"/>
  <c r="Q492"/>
  <c r="G345" i="23"/>
  <c r="P345"/>
  <c r="L344"/>
  <c r="F345"/>
  <c r="I344"/>
  <c r="S264" i="20"/>
  <c r="U264" s="1"/>
  <c r="M508" i="16"/>
  <c r="O512"/>
  <c r="P512"/>
  <c r="L509"/>
  <c r="G510"/>
  <c r="H510"/>
  <c r="F443" i="17"/>
  <c r="AU412"/>
  <c r="AT412" s="1"/>
  <c r="AS413" s="1"/>
  <c r="AF267" i="24"/>
  <c r="AL258" i="25"/>
  <c r="AH259"/>
  <c r="AG259"/>
  <c r="AI259" s="1"/>
  <c r="AJ260" s="1"/>
  <c r="AI248" i="27"/>
  <c r="AH248"/>
  <c r="AJ248" s="1"/>
  <c r="AK249" s="1"/>
  <c r="AM247"/>
  <c r="AO265" i="24"/>
  <c r="AL265"/>
  <c r="AJ266" s="1"/>
  <c r="AL268" i="26"/>
  <c r="AG269"/>
  <c r="AI269" s="1"/>
  <c r="AK269" s="1"/>
  <c r="R267" i="24"/>
  <c r="Q268" s="1"/>
  <c r="Z268"/>
  <c r="AB268" s="1"/>
  <c r="AE268"/>
  <c r="AC268"/>
  <c r="S267"/>
  <c r="J266"/>
  <c r="L266" s="1"/>
  <c r="G267"/>
  <c r="Q265" i="20"/>
  <c r="T265"/>
  <c r="O266"/>
  <c r="V220" i="23"/>
  <c r="S220"/>
  <c r="T220" s="1"/>
  <c r="R220"/>
  <c r="Z217" i="20"/>
  <c r="AA217" s="1"/>
  <c r="Y217"/>
  <c r="AC217"/>
  <c r="T226" i="14"/>
  <c r="T227" s="1"/>
  <c r="O228"/>
  <c r="P228" s="1"/>
  <c r="S228"/>
  <c r="Q228"/>
  <c r="AN216" i="17"/>
  <c r="M252" i="20"/>
  <c r="H253"/>
  <c r="W254" s="1"/>
  <c r="AG212" i="16"/>
  <c r="AF212"/>
  <c r="AK211"/>
  <c r="AM211" s="1"/>
  <c r="AD213"/>
  <c r="Z213"/>
  <c r="AY241" i="17"/>
  <c r="AV242" s="1"/>
  <c r="AW243" s="1"/>
  <c r="BB242"/>
  <c r="BD242" s="1"/>
  <c r="AP215"/>
  <c r="AR215" s="1"/>
  <c r="AM215"/>
  <c r="AO216"/>
  <c r="AK216"/>
  <c r="AE210"/>
  <c r="J211"/>
  <c r="K211" s="1"/>
  <c r="M211" s="1"/>
  <c r="V211"/>
  <c r="AC211"/>
  <c r="U211"/>
  <c r="Y211"/>
  <c r="G212"/>
  <c r="I211"/>
  <c r="M427" i="30" l="1"/>
  <c r="N426"/>
  <c r="P425"/>
  <c r="AD335" i="27"/>
  <c r="AU230" i="9"/>
  <c r="AR230"/>
  <c r="AS230"/>
  <c r="AB337" i="27"/>
  <c r="AC336"/>
  <c r="I491" i="16"/>
  <c r="L490"/>
  <c r="M491" s="1"/>
  <c r="N488"/>
  <c r="N489" s="1"/>
  <c r="AR418" i="26"/>
  <c r="AT418" s="1"/>
  <c r="AR381" i="25"/>
  <c r="AT381" s="1"/>
  <c r="T430"/>
  <c r="O431"/>
  <c r="N431"/>
  <c r="S431" s="1"/>
  <c r="J430"/>
  <c r="K431" s="1"/>
  <c r="H431"/>
  <c r="R431"/>
  <c r="P432"/>
  <c r="L430"/>
  <c r="V491" i="16"/>
  <c r="AU423" i="27"/>
  <c r="AS429"/>
  <c r="AT430" s="1"/>
  <c r="Q493" i="16"/>
  <c r="T492"/>
  <c r="U493" s="1"/>
  <c r="H345" i="23"/>
  <c r="G346" s="1"/>
  <c r="F346"/>
  <c r="I345"/>
  <c r="P346"/>
  <c r="AB217" i="20"/>
  <c r="AD217" s="1"/>
  <c r="J344" i="23"/>
  <c r="K344" s="1"/>
  <c r="M344" s="1"/>
  <c r="M510" i="16"/>
  <c r="G512"/>
  <c r="H512"/>
  <c r="AU413" i="17"/>
  <c r="AT413" s="1"/>
  <c r="AS414" s="1"/>
  <c r="F444"/>
  <c r="AK259" i="25"/>
  <c r="AL248" i="27"/>
  <c r="AH249" s="1"/>
  <c r="AJ249" s="1"/>
  <c r="AK250" s="1"/>
  <c r="AK266" i="24"/>
  <c r="AL266" s="1"/>
  <c r="AK267" s="1"/>
  <c r="AN265"/>
  <c r="AP265" s="1"/>
  <c r="AJ270" i="26"/>
  <c r="AG270"/>
  <c r="AI270" s="1"/>
  <c r="AJ271" s="1"/>
  <c r="AL269"/>
  <c r="AH270"/>
  <c r="T267" i="24"/>
  <c r="V267" s="1"/>
  <c r="Z269"/>
  <c r="AA269"/>
  <c r="AD268"/>
  <c r="AF268" s="1"/>
  <c r="S268"/>
  <c r="P268"/>
  <c r="R268" s="1"/>
  <c r="K267"/>
  <c r="I267"/>
  <c r="H267"/>
  <c r="G268" s="1"/>
  <c r="P266" i="20"/>
  <c r="R265"/>
  <c r="U220" i="23"/>
  <c r="W220" s="1"/>
  <c r="Q221"/>
  <c r="X218" i="20"/>
  <c r="Z218" s="1"/>
  <c r="AA218" s="1"/>
  <c r="M229" i="14"/>
  <c r="O229" s="1"/>
  <c r="M230" s="1"/>
  <c r="R228"/>
  <c r="T228" s="1"/>
  <c r="G254" i="20"/>
  <c r="L253"/>
  <c r="I253"/>
  <c r="H254" s="1"/>
  <c r="W255" s="1"/>
  <c r="AI212" i="16"/>
  <c r="AH212"/>
  <c r="AL212"/>
  <c r="Y214"/>
  <c r="AA214" s="1"/>
  <c r="X214"/>
  <c r="AC213"/>
  <c r="AE213" s="1"/>
  <c r="O211" i="17"/>
  <c r="Q211" s="1"/>
  <c r="S211" s="1"/>
  <c r="AX242"/>
  <c r="AY242" s="1"/>
  <c r="AV243" s="1"/>
  <c r="AW244" s="1"/>
  <c r="N211"/>
  <c r="AJ216"/>
  <c r="AL216" s="1"/>
  <c r="AI217"/>
  <c r="AH217" s="1"/>
  <c r="AG218" s="1"/>
  <c r="R211"/>
  <c r="W211"/>
  <c r="X211" s="1"/>
  <c r="Z211" s="1"/>
  <c r="T212"/>
  <c r="H212"/>
  <c r="L212"/>
  <c r="P426" i="30" l="1"/>
  <c r="N427"/>
  <c r="M428"/>
  <c r="X337" i="27"/>
  <c r="W338" s="1"/>
  <c r="I492" i="16"/>
  <c r="L492" s="1"/>
  <c r="M493" s="1"/>
  <c r="L491"/>
  <c r="Z337" i="27"/>
  <c r="N490" i="16"/>
  <c r="N491" s="1"/>
  <c r="I493"/>
  <c r="I494" s="1"/>
  <c r="AT230" i="9"/>
  <c r="AV230" s="1"/>
  <c r="AQ231"/>
  <c r="Y337" i="27"/>
  <c r="AA337" s="1"/>
  <c r="AC337" s="1"/>
  <c r="AD336"/>
  <c r="AR419" i="26"/>
  <c r="AT419" s="1"/>
  <c r="AR382" i="25"/>
  <c r="AT382" s="1"/>
  <c r="T431"/>
  <c r="P433"/>
  <c r="R432"/>
  <c r="H432"/>
  <c r="J431"/>
  <c r="L431" s="1"/>
  <c r="N432"/>
  <c r="S432" s="1"/>
  <c r="O432"/>
  <c r="L345" i="23"/>
  <c r="V492" i="16"/>
  <c r="AU424" i="27"/>
  <c r="AS430"/>
  <c r="AT431" s="1"/>
  <c r="T493" i="16"/>
  <c r="U494" s="1"/>
  <c r="Q494"/>
  <c r="J345" i="23"/>
  <c r="K345" s="1"/>
  <c r="L346" s="1"/>
  <c r="S265" i="20"/>
  <c r="U265" s="1"/>
  <c r="P347" i="23"/>
  <c r="F347"/>
  <c r="I346"/>
  <c r="H346"/>
  <c r="F445" i="17"/>
  <c r="AU414"/>
  <c r="AT414" s="1"/>
  <c r="AS415" s="1"/>
  <c r="AL259" i="25"/>
  <c r="AH260"/>
  <c r="AG260"/>
  <c r="AI260" s="1"/>
  <c r="AJ261" s="1"/>
  <c r="AI249" i="27"/>
  <c r="AM248"/>
  <c r="AL249"/>
  <c r="AJ267" i="24"/>
  <c r="AL267" s="1"/>
  <c r="AM266"/>
  <c r="AN266" s="1"/>
  <c r="AO267" s="1"/>
  <c r="AO266"/>
  <c r="AK270" i="26"/>
  <c r="AG271" s="1"/>
  <c r="AI271" s="1"/>
  <c r="U268" i="24"/>
  <c r="AB269"/>
  <c r="AA270" s="1"/>
  <c r="AE269"/>
  <c r="AC269"/>
  <c r="Q269"/>
  <c r="T268"/>
  <c r="P269"/>
  <c r="R269" s="1"/>
  <c r="F268"/>
  <c r="H268" s="1"/>
  <c r="G269" s="1"/>
  <c r="J267"/>
  <c r="L267" s="1"/>
  <c r="I268"/>
  <c r="T266" i="20"/>
  <c r="O267"/>
  <c r="Q266"/>
  <c r="V221" i="23"/>
  <c r="R221"/>
  <c r="S221"/>
  <c r="T221" s="1"/>
  <c r="AC218" i="20"/>
  <c r="Y218"/>
  <c r="AB218" s="1"/>
  <c r="Q229" i="14"/>
  <c r="P229"/>
  <c r="R229" s="1"/>
  <c r="N229"/>
  <c r="N230" s="1"/>
  <c r="S229"/>
  <c r="P212" i="17"/>
  <c r="AB211"/>
  <c r="AD211" s="1"/>
  <c r="AF211" s="1"/>
  <c r="J253" i="20"/>
  <c r="K253" s="1"/>
  <c r="G255"/>
  <c r="I254"/>
  <c r="AF213" i="16"/>
  <c r="AK212"/>
  <c r="AM212" s="1"/>
  <c r="AG213"/>
  <c r="AD214"/>
  <c r="Z214"/>
  <c r="BC242" i="17"/>
  <c r="AZ243" s="1"/>
  <c r="BA244" s="1"/>
  <c r="AX243"/>
  <c r="AP216"/>
  <c r="AR216" s="1"/>
  <c r="AQ216"/>
  <c r="AN217" s="1"/>
  <c r="AM216"/>
  <c r="AO217"/>
  <c r="AK217"/>
  <c r="AE211"/>
  <c r="J212"/>
  <c r="K212" s="1"/>
  <c r="M212" s="1"/>
  <c r="V212"/>
  <c r="U212"/>
  <c r="W212" s="1"/>
  <c r="Y212"/>
  <c r="AA211"/>
  <c r="G213"/>
  <c r="I212"/>
  <c r="M429" i="30" l="1"/>
  <c r="N428"/>
  <c r="O428" s="1"/>
  <c r="P427"/>
  <c r="Y338" i="27"/>
  <c r="AA338" s="1"/>
  <c r="X338"/>
  <c r="W339" s="1"/>
  <c r="AB339" s="1"/>
  <c r="Z338"/>
  <c r="I495" i="16"/>
  <c r="L494"/>
  <c r="M495" s="1"/>
  <c r="N492"/>
  <c r="N493" s="1"/>
  <c r="AD337" i="27"/>
  <c r="AB338"/>
  <c r="AU231" i="9"/>
  <c r="AS231"/>
  <c r="AR231"/>
  <c r="M345" i="23"/>
  <c r="AR420" i="26"/>
  <c r="AT420" s="1"/>
  <c r="T432" i="25"/>
  <c r="AR383"/>
  <c r="AT383" s="1"/>
  <c r="N433"/>
  <c r="S433" s="1"/>
  <c r="O433"/>
  <c r="J432"/>
  <c r="H433"/>
  <c r="R433"/>
  <c r="P434"/>
  <c r="L432"/>
  <c r="Q495" i="16"/>
  <c r="T494"/>
  <c r="U495" s="1"/>
  <c r="Q496"/>
  <c r="T495"/>
  <c r="V493"/>
  <c r="AU425" i="27"/>
  <c r="AS431"/>
  <c r="AT432" s="1"/>
  <c r="T507" i="16"/>
  <c r="G347" i="23"/>
  <c r="J346"/>
  <c r="K346" s="1"/>
  <c r="F446" i="17"/>
  <c r="AU415"/>
  <c r="AT415" s="1"/>
  <c r="AS416" s="1"/>
  <c r="AL270" i="26"/>
  <c r="AK260" i="25"/>
  <c r="AM267" i="24"/>
  <c r="AN267" s="1"/>
  <c r="AI250" i="27"/>
  <c r="AM249"/>
  <c r="AH250"/>
  <c r="AJ250" s="1"/>
  <c r="AK251" s="1"/>
  <c r="AP266" i="24"/>
  <c r="AH271" i="26"/>
  <c r="AK271"/>
  <c r="AJ272"/>
  <c r="V268" i="24"/>
  <c r="AD269"/>
  <c r="AF269" s="1"/>
  <c r="AC270"/>
  <c r="Z270"/>
  <c r="AB270" s="1"/>
  <c r="Q270"/>
  <c r="U269"/>
  <c r="S269"/>
  <c r="T269" s="1"/>
  <c r="K268"/>
  <c r="F269"/>
  <c r="H269" s="1"/>
  <c r="J268"/>
  <c r="I269"/>
  <c r="K269"/>
  <c r="AK268"/>
  <c r="AJ268"/>
  <c r="P267" i="20"/>
  <c r="Q267" s="1"/>
  <c r="R266"/>
  <c r="U221" i="23"/>
  <c r="W221" s="1"/>
  <c r="Q222"/>
  <c r="X219" i="20"/>
  <c r="Z219" s="1"/>
  <c r="AA219" s="1"/>
  <c r="AD218"/>
  <c r="T229" i="14"/>
  <c r="O230"/>
  <c r="M231" s="1"/>
  <c r="N231" s="1"/>
  <c r="Q230"/>
  <c r="S230"/>
  <c r="AC212" i="17"/>
  <c r="O212"/>
  <c r="Q212" s="1"/>
  <c r="S212" s="1"/>
  <c r="H255" i="20"/>
  <c r="W256" s="1"/>
  <c r="J254"/>
  <c r="K254" s="1"/>
  <c r="AI213" i="16"/>
  <c r="AL213"/>
  <c r="AH213"/>
  <c r="Y215"/>
  <c r="AA215" s="1"/>
  <c r="X215"/>
  <c r="AC214"/>
  <c r="AE214" s="1"/>
  <c r="BB243" i="17"/>
  <c r="BD243" s="1"/>
  <c r="R212"/>
  <c r="AY243"/>
  <c r="BC243"/>
  <c r="AJ217"/>
  <c r="AL217" s="1"/>
  <c r="AM217" s="1"/>
  <c r="AI218"/>
  <c r="AH218" s="1"/>
  <c r="AG219" s="1"/>
  <c r="T213"/>
  <c r="AB212"/>
  <c r="X212"/>
  <c r="Z212" s="1"/>
  <c r="AE212" s="1"/>
  <c r="N212"/>
  <c r="L213"/>
  <c r="H213"/>
  <c r="M346" i="23" l="1"/>
  <c r="P428" i="30"/>
  <c r="N429"/>
  <c r="O429" s="1"/>
  <c r="M430"/>
  <c r="I496" i="16"/>
  <c r="L495"/>
  <c r="M496" s="1"/>
  <c r="I497"/>
  <c r="L496"/>
  <c r="M497" s="1"/>
  <c r="AC338" i="27"/>
  <c r="Z339" s="1"/>
  <c r="N494" i="16"/>
  <c r="N495" s="1"/>
  <c r="N496" s="1"/>
  <c r="AD338" i="27"/>
  <c r="L499" i="16"/>
  <c r="M500" s="1"/>
  <c r="T433" i="25"/>
  <c r="AT231" i="9"/>
  <c r="AV231" s="1"/>
  <c r="AQ232"/>
  <c r="AR421" i="26"/>
  <c r="AT421" s="1"/>
  <c r="AR384" i="25"/>
  <c r="AT384" s="1"/>
  <c r="P435"/>
  <c r="R434"/>
  <c r="H434"/>
  <c r="J433"/>
  <c r="K434" s="1"/>
  <c r="N434"/>
  <c r="S434" s="1"/>
  <c r="O434"/>
  <c r="V494" i="16"/>
  <c r="V495" s="1"/>
  <c r="Q497"/>
  <c r="T496"/>
  <c r="AU426" i="27"/>
  <c r="AS432"/>
  <c r="AT433" s="1"/>
  <c r="S266" i="20"/>
  <c r="U266" s="1"/>
  <c r="F348" i="23"/>
  <c r="I347"/>
  <c r="P348"/>
  <c r="L347"/>
  <c r="H347"/>
  <c r="AU416" i="17"/>
  <c r="AT416" s="1"/>
  <c r="AS417" s="1"/>
  <c r="F447"/>
  <c r="AL260" i="25"/>
  <c r="AG261"/>
  <c r="AI261" s="1"/>
  <c r="AJ262" s="1"/>
  <c r="AH261"/>
  <c r="AP267" i="24"/>
  <c r="AL250" i="27"/>
  <c r="AG272" i="26"/>
  <c r="AI272" s="1"/>
  <c r="AL271"/>
  <c r="AH272"/>
  <c r="AE270" i="24"/>
  <c r="AA271"/>
  <c r="AD270"/>
  <c r="V269"/>
  <c r="U270"/>
  <c r="S270"/>
  <c r="P270"/>
  <c r="R270" s="1"/>
  <c r="L268"/>
  <c r="G270"/>
  <c r="F270"/>
  <c r="J269"/>
  <c r="AM268"/>
  <c r="AO268"/>
  <c r="AL268"/>
  <c r="R267" i="20"/>
  <c r="S267" s="1"/>
  <c r="P268"/>
  <c r="O268"/>
  <c r="V222" i="23"/>
  <c r="S222"/>
  <c r="T222" s="1"/>
  <c r="R222"/>
  <c r="AC219" i="20"/>
  <c r="Y219"/>
  <c r="AB219" s="1"/>
  <c r="P230" i="14"/>
  <c r="Q231" s="1"/>
  <c r="AD212" i="17"/>
  <c r="AF212" s="1"/>
  <c r="P213"/>
  <c r="M253" i="20"/>
  <c r="L254"/>
  <c r="L255"/>
  <c r="G256"/>
  <c r="I255"/>
  <c r="AG214" i="16"/>
  <c r="AF214"/>
  <c r="AK213"/>
  <c r="AM213" s="1"/>
  <c r="Z215"/>
  <c r="AD215"/>
  <c r="AZ244" i="17"/>
  <c r="AV244"/>
  <c r="AJ218"/>
  <c r="AP217"/>
  <c r="AR217" s="1"/>
  <c r="AQ217"/>
  <c r="AN218" s="1"/>
  <c r="AO218"/>
  <c r="AK218"/>
  <c r="AA212"/>
  <c r="J213"/>
  <c r="K213" s="1"/>
  <c r="M213" s="1"/>
  <c r="V213"/>
  <c r="U213"/>
  <c r="W213" s="1"/>
  <c r="Y213"/>
  <c r="AC213"/>
  <c r="G214"/>
  <c r="I213"/>
  <c r="M431" i="30" l="1"/>
  <c r="N430"/>
  <c r="O430" s="1"/>
  <c r="U428"/>
  <c r="P429"/>
  <c r="P430" s="1"/>
  <c r="I498" i="16"/>
  <c r="L497"/>
  <c r="M498" s="1"/>
  <c r="I499"/>
  <c r="I500" s="1"/>
  <c r="L500" s="1"/>
  <c r="M501" s="1"/>
  <c r="L498"/>
  <c r="M499" s="1"/>
  <c r="I501"/>
  <c r="L501" s="1"/>
  <c r="M502" s="1"/>
  <c r="Y339" i="27"/>
  <c r="AA339" s="1"/>
  <c r="AC339" s="1"/>
  <c r="Y340" s="1"/>
  <c r="AA340" s="1"/>
  <c r="X339"/>
  <c r="W340" s="1"/>
  <c r="AB340" s="1"/>
  <c r="L433" i="25"/>
  <c r="AU232" i="9"/>
  <c r="AS232"/>
  <c r="AR232"/>
  <c r="I502" i="16"/>
  <c r="V496"/>
  <c r="AR422" i="26"/>
  <c r="AT422" s="1"/>
  <c r="AR385" i="25"/>
  <c r="AT385" s="1"/>
  <c r="T434"/>
  <c r="N435"/>
  <c r="S435" s="1"/>
  <c r="O435"/>
  <c r="J434"/>
  <c r="H435"/>
  <c r="R435"/>
  <c r="P436"/>
  <c r="L434"/>
  <c r="Q498" i="16"/>
  <c r="T497"/>
  <c r="U498" s="1"/>
  <c r="AU427" i="27"/>
  <c r="AS433"/>
  <c r="AT434" s="1"/>
  <c r="T267" i="20"/>
  <c r="U267" s="1"/>
  <c r="G348" i="23"/>
  <c r="H348" s="1"/>
  <c r="J347"/>
  <c r="K347" s="1"/>
  <c r="M347" s="1"/>
  <c r="AU417" i="17"/>
  <c r="AT417" s="1"/>
  <c r="AS418" s="1"/>
  <c r="F448"/>
  <c r="AK261" i="25"/>
  <c r="AI251" i="27"/>
  <c r="AH251"/>
  <c r="AJ251" s="1"/>
  <c r="AM250"/>
  <c r="AK272" i="26"/>
  <c r="AL272" s="1"/>
  <c r="AJ273"/>
  <c r="AF270" i="24"/>
  <c r="Z271"/>
  <c r="AB271" s="1"/>
  <c r="AE271"/>
  <c r="AC271"/>
  <c r="T270"/>
  <c r="V270" s="1"/>
  <c r="Q271"/>
  <c r="L269"/>
  <c r="H270"/>
  <c r="I270"/>
  <c r="K270"/>
  <c r="AK269"/>
  <c r="AJ269"/>
  <c r="AN268"/>
  <c r="AP268" s="1"/>
  <c r="Q268" i="20"/>
  <c r="R268" s="1"/>
  <c r="S268" s="1"/>
  <c r="O269"/>
  <c r="T268"/>
  <c r="U222" i="23"/>
  <c r="W222" s="1"/>
  <c r="Q223"/>
  <c r="X220" i="20"/>
  <c r="Z220" s="1"/>
  <c r="AA220" s="1"/>
  <c r="AD219"/>
  <c r="R230" i="14"/>
  <c r="T230" s="1"/>
  <c r="O231"/>
  <c r="M232" s="1"/>
  <c r="N232" s="1"/>
  <c r="O213" i="17"/>
  <c r="Q213" s="1"/>
  <c r="S213" s="1"/>
  <c r="M254" i="20"/>
  <c r="H256"/>
  <c r="W257" s="1"/>
  <c r="J255"/>
  <c r="K255" s="1"/>
  <c r="AI214" i="16"/>
  <c r="AL214"/>
  <c r="AH214"/>
  <c r="Y216"/>
  <c r="AA216" s="1"/>
  <c r="X216"/>
  <c r="AC215"/>
  <c r="AE215" s="1"/>
  <c r="BB244" i="17"/>
  <c r="BD244" s="1"/>
  <c r="BA245"/>
  <c r="AX244"/>
  <c r="AW245"/>
  <c r="N213"/>
  <c r="AL218"/>
  <c r="AM218" s="1"/>
  <c r="AI219"/>
  <c r="AH219" s="1"/>
  <c r="AG220" s="1"/>
  <c r="R213"/>
  <c r="AB213"/>
  <c r="AD213" s="1"/>
  <c r="AF213" s="1"/>
  <c r="T214"/>
  <c r="X213"/>
  <c r="Z213" s="1"/>
  <c r="AA213" s="1"/>
  <c r="H214"/>
  <c r="L214"/>
  <c r="V431" i="30" l="1"/>
  <c r="W431" s="1"/>
  <c r="X431" s="1"/>
  <c r="X430"/>
  <c r="Y430" s="1"/>
  <c r="M432"/>
  <c r="N431"/>
  <c r="P431" s="1"/>
  <c r="N497" i="16"/>
  <c r="N498" s="1"/>
  <c r="N499" s="1"/>
  <c r="N500" s="1"/>
  <c r="N501" s="1"/>
  <c r="AC340" i="27"/>
  <c r="X340"/>
  <c r="W341" s="1"/>
  <c r="AB341" s="1"/>
  <c r="AD339"/>
  <c r="Z340"/>
  <c r="I503" i="16"/>
  <c r="L502"/>
  <c r="M503" s="1"/>
  <c r="AT232" i="9"/>
  <c r="AV232" s="1"/>
  <c r="AQ233"/>
  <c r="AR423" i="26"/>
  <c r="AT423" s="1"/>
  <c r="AR386" i="25"/>
  <c r="AS387" s="1"/>
  <c r="T435"/>
  <c r="P437"/>
  <c r="R436"/>
  <c r="H436"/>
  <c r="J435"/>
  <c r="L435" s="1"/>
  <c r="N436"/>
  <c r="S436" s="1"/>
  <c r="O436"/>
  <c r="V497" i="16"/>
  <c r="Q499"/>
  <c r="T498"/>
  <c r="U499" s="1"/>
  <c r="AU428" i="27"/>
  <c r="AS434"/>
  <c r="AT435" s="1"/>
  <c r="G349" i="23"/>
  <c r="P349"/>
  <c r="L348"/>
  <c r="F349"/>
  <c r="I348"/>
  <c r="J348" s="1"/>
  <c r="F449" i="17"/>
  <c r="AU418"/>
  <c r="AT418" s="1"/>
  <c r="AS419" s="1"/>
  <c r="AG262" i="25"/>
  <c r="AI262" s="1"/>
  <c r="AJ263" s="1"/>
  <c r="AH262"/>
  <c r="AL261"/>
  <c r="AL251" i="27"/>
  <c r="AM251" s="1"/>
  <c r="AK252"/>
  <c r="AI252"/>
  <c r="AG273" i="26"/>
  <c r="AI273" s="1"/>
  <c r="AJ274" s="1"/>
  <c r="AH273"/>
  <c r="AK273"/>
  <c r="AA272" i="24"/>
  <c r="AD271"/>
  <c r="AF271" s="1"/>
  <c r="U271"/>
  <c r="S271"/>
  <c r="P271"/>
  <c r="R271" s="1"/>
  <c r="J270"/>
  <c r="L270" s="1"/>
  <c r="G271"/>
  <c r="I271" s="1"/>
  <c r="F271"/>
  <c r="AL269"/>
  <c r="AK270" s="1"/>
  <c r="AM269"/>
  <c r="AO269"/>
  <c r="P269" i="20"/>
  <c r="O270" s="1"/>
  <c r="U268"/>
  <c r="V223" i="23"/>
  <c r="S223"/>
  <c r="T223" s="1"/>
  <c r="R223"/>
  <c r="AC220" i="20"/>
  <c r="Y220"/>
  <c r="AB220" s="1"/>
  <c r="S231" i="14"/>
  <c r="P231"/>
  <c r="O232" s="1"/>
  <c r="M233" s="1"/>
  <c r="N233" s="1"/>
  <c r="P214" i="17"/>
  <c r="M255" i="20"/>
  <c r="G257"/>
  <c r="I256"/>
  <c r="AF215" i="16"/>
  <c r="AK214"/>
  <c r="AM214" s="1"/>
  <c r="AG215"/>
  <c r="AD216"/>
  <c r="Z216"/>
  <c r="AY244" i="17"/>
  <c r="AV245" s="1"/>
  <c r="BC244"/>
  <c r="AZ245" s="1"/>
  <c r="AJ219"/>
  <c r="AP218"/>
  <c r="AR218" s="1"/>
  <c r="AQ218"/>
  <c r="AN219" s="1"/>
  <c r="AO219"/>
  <c r="AK219"/>
  <c r="AE213"/>
  <c r="J214"/>
  <c r="K214" s="1"/>
  <c r="M214" s="1"/>
  <c r="V214"/>
  <c r="AC214"/>
  <c r="U214"/>
  <c r="W214" s="1"/>
  <c r="Y214"/>
  <c r="G215"/>
  <c r="I214"/>
  <c r="M433" i="30" l="1"/>
  <c r="N432"/>
  <c r="Y431"/>
  <c r="Y432" s="1"/>
  <c r="Y433" s="1"/>
  <c r="Y434" s="1"/>
  <c r="Y435" s="1"/>
  <c r="Y436" s="1"/>
  <c r="Y437" s="1"/>
  <c r="Y438" s="1"/>
  <c r="Y341" i="27"/>
  <c r="AA341" s="1"/>
  <c r="AC341" s="1"/>
  <c r="X341"/>
  <c r="W342" s="1"/>
  <c r="AB342" s="1"/>
  <c r="AD340"/>
  <c r="AD341" s="1"/>
  <c r="Z341"/>
  <c r="I504" i="16"/>
  <c r="L503"/>
  <c r="M504" s="1"/>
  <c r="N502"/>
  <c r="AU233" i="9"/>
  <c r="AS233"/>
  <c r="AR233"/>
  <c r="Q500" i="16"/>
  <c r="T499"/>
  <c r="U500" s="1"/>
  <c r="V498"/>
  <c r="AR424" i="26"/>
  <c r="AT424" s="1"/>
  <c r="T436" i="25"/>
  <c r="AT386"/>
  <c r="N437"/>
  <c r="S437" s="1"/>
  <c r="O437"/>
  <c r="J436"/>
  <c r="H437"/>
  <c r="R437"/>
  <c r="T437" s="1"/>
  <c r="P438"/>
  <c r="L436"/>
  <c r="AU429" i="27"/>
  <c r="AS435"/>
  <c r="AT436" s="1"/>
  <c r="H349" i="23"/>
  <c r="F350"/>
  <c r="I349"/>
  <c r="J349" s="1"/>
  <c r="P350"/>
  <c r="L349"/>
  <c r="K348"/>
  <c r="M348" s="1"/>
  <c r="G350"/>
  <c r="F450" i="17"/>
  <c r="AU419"/>
  <c r="AT419" s="1"/>
  <c r="AS420" s="1"/>
  <c r="AK262" i="25"/>
  <c r="AH252" i="27"/>
  <c r="AJ252" s="1"/>
  <c r="AK253" s="1"/>
  <c r="AH274" i="26"/>
  <c r="AG274"/>
  <c r="AI274" s="1"/>
  <c r="AJ275" s="1"/>
  <c r="AL273"/>
  <c r="AE272" i="24"/>
  <c r="AC272"/>
  <c r="Z272"/>
  <c r="AB272" s="1"/>
  <c r="P272"/>
  <c r="Q272"/>
  <c r="T271"/>
  <c r="V271" s="1"/>
  <c r="K271"/>
  <c r="H271"/>
  <c r="G272" s="1"/>
  <c r="AN269"/>
  <c r="AP269" s="1"/>
  <c r="AJ270"/>
  <c r="AL270" s="1"/>
  <c r="AK271" s="1"/>
  <c r="AM270"/>
  <c r="T269" i="20"/>
  <c r="Q269"/>
  <c r="R269" s="1"/>
  <c r="S269" s="1"/>
  <c r="U223" i="23"/>
  <c r="W223" s="1"/>
  <c r="Q224"/>
  <c r="X221" i="20"/>
  <c r="Z221" s="1"/>
  <c r="AA221" s="1"/>
  <c r="AD220"/>
  <c r="R231" i="14"/>
  <c r="T231" s="1"/>
  <c r="P232"/>
  <c r="O233" s="1"/>
  <c r="M234" s="1"/>
  <c r="N234" s="1"/>
  <c r="Q232"/>
  <c r="O214" i="17"/>
  <c r="Q214" s="1"/>
  <c r="S214" s="1"/>
  <c r="L256" i="20"/>
  <c r="J256"/>
  <c r="K256" s="1"/>
  <c r="H257"/>
  <c r="W258" s="1"/>
  <c r="AI215" i="16"/>
  <c r="AL215"/>
  <c r="AH215"/>
  <c r="Y217"/>
  <c r="AA217" s="1"/>
  <c r="X217"/>
  <c r="AC216"/>
  <c r="AE216" s="1"/>
  <c r="BB245" i="17"/>
  <c r="BD245" s="1"/>
  <c r="BA246"/>
  <c r="AX245"/>
  <c r="BC245" s="1"/>
  <c r="AZ246" s="1"/>
  <c r="AW246"/>
  <c r="N214"/>
  <c r="AI220"/>
  <c r="AH220" s="1"/>
  <c r="AG221" s="1"/>
  <c r="AL219"/>
  <c r="AM219" s="1"/>
  <c r="R214"/>
  <c r="T215"/>
  <c r="X214"/>
  <c r="Z214" s="1"/>
  <c r="AE214" s="1"/>
  <c r="AB214"/>
  <c r="AD214" s="1"/>
  <c r="H215"/>
  <c r="L215"/>
  <c r="O432" i="30" l="1"/>
  <c r="P432" s="1"/>
  <c r="M434"/>
  <c r="N433"/>
  <c r="Z342" i="27"/>
  <c r="X342"/>
  <c r="W343" s="1"/>
  <c r="Y342"/>
  <c r="AA342" s="1"/>
  <c r="AC342" s="1"/>
  <c r="AD342" s="1"/>
  <c r="V499" i="16"/>
  <c r="I505"/>
  <c r="L504"/>
  <c r="M505" s="1"/>
  <c r="N503"/>
  <c r="Q501"/>
  <c r="T500"/>
  <c r="U501" s="1"/>
  <c r="AT233" i="9"/>
  <c r="AV233" s="1"/>
  <c r="AQ234"/>
  <c r="AR425" i="26"/>
  <c r="AT425" s="1"/>
  <c r="AR387" i="25"/>
  <c r="AT387" s="1"/>
  <c r="P439"/>
  <c r="R438"/>
  <c r="H438"/>
  <c r="J437"/>
  <c r="L437" s="1"/>
  <c r="N438"/>
  <c r="S438" s="1"/>
  <c r="O438"/>
  <c r="Y343" i="27"/>
  <c r="AA343" s="1"/>
  <c r="AU430"/>
  <c r="AS436"/>
  <c r="AT437" s="1"/>
  <c r="K349" i="23"/>
  <c r="M349" s="1"/>
  <c r="H350"/>
  <c r="F351"/>
  <c r="I350"/>
  <c r="P351"/>
  <c r="BA420" i="17"/>
  <c r="AU420"/>
  <c r="AT420" s="1"/>
  <c r="AS421" s="1"/>
  <c r="AW420"/>
  <c r="F451"/>
  <c r="AH263" i="25"/>
  <c r="AG263"/>
  <c r="AI263" s="1"/>
  <c r="AJ264" s="1"/>
  <c r="AL262"/>
  <c r="AL252" i="27"/>
  <c r="AI253" s="1"/>
  <c r="AK274" i="26"/>
  <c r="AL274" s="1"/>
  <c r="Z273" i="24"/>
  <c r="AA273"/>
  <c r="AD272"/>
  <c r="AF272" s="1"/>
  <c r="R272"/>
  <c r="P273" s="1"/>
  <c r="U272"/>
  <c r="S272"/>
  <c r="F272"/>
  <c r="H272" s="1"/>
  <c r="J271"/>
  <c r="L271" s="1"/>
  <c r="I272"/>
  <c r="K272"/>
  <c r="AO270"/>
  <c r="AN270"/>
  <c r="AO271" s="1"/>
  <c r="AJ271"/>
  <c r="AL271" s="1"/>
  <c r="AJ272" s="1"/>
  <c r="AM271"/>
  <c r="U269" i="20"/>
  <c r="P270"/>
  <c r="Q270" s="1"/>
  <c r="V224" i="23"/>
  <c r="S224"/>
  <c r="T224" s="1"/>
  <c r="R224"/>
  <c r="Y221" i="20"/>
  <c r="AB221" s="1"/>
  <c r="AC221"/>
  <c r="I257"/>
  <c r="J257" s="1"/>
  <c r="K257" s="1"/>
  <c r="P215" i="17"/>
  <c r="S232" i="14"/>
  <c r="R232"/>
  <c r="S233" s="1"/>
  <c r="Q233"/>
  <c r="P233"/>
  <c r="R233" s="1"/>
  <c r="S234" s="1"/>
  <c r="AY245" i="17"/>
  <c r="AV246" s="1"/>
  <c r="AX246" s="1"/>
  <c r="AY246" s="1"/>
  <c r="AV247" s="1"/>
  <c r="M256" i="20"/>
  <c r="G258"/>
  <c r="AG216" i="16"/>
  <c r="AF216"/>
  <c r="AK215"/>
  <c r="Z217"/>
  <c r="AD217"/>
  <c r="BB246" i="17"/>
  <c r="BD246" s="1"/>
  <c r="BA247"/>
  <c r="AQ219"/>
  <c r="AN220" s="1"/>
  <c r="AJ220"/>
  <c r="AP219"/>
  <c r="AR219" s="1"/>
  <c r="J215"/>
  <c r="O215" s="1"/>
  <c r="AO220"/>
  <c r="AK220"/>
  <c r="AA214"/>
  <c r="AF214"/>
  <c r="AC215"/>
  <c r="U215"/>
  <c r="W215" s="1"/>
  <c r="Y215"/>
  <c r="V215"/>
  <c r="G216"/>
  <c r="I215"/>
  <c r="X343" i="27" l="1"/>
  <c r="W344" s="1"/>
  <c r="AB344" s="1"/>
  <c r="O433" i="30"/>
  <c r="P433" s="1"/>
  <c r="M435"/>
  <c r="N434"/>
  <c r="Z343" i="27"/>
  <c r="N504" i="16"/>
  <c r="AB343" i="27"/>
  <c r="AC343" s="1"/>
  <c r="Q502" i="16"/>
  <c r="Q503" s="1"/>
  <c r="T501"/>
  <c r="U502" s="1"/>
  <c r="L505"/>
  <c r="M506" s="1"/>
  <c r="I506"/>
  <c r="AU234" i="9"/>
  <c r="V500" i="16"/>
  <c r="AR234" i="9"/>
  <c r="AS234"/>
  <c r="AR426" i="26"/>
  <c r="AT426" s="1"/>
  <c r="AR388" i="25"/>
  <c r="AT388" s="1"/>
  <c r="T438"/>
  <c r="N439"/>
  <c r="S439" s="1"/>
  <c r="O439"/>
  <c r="J438"/>
  <c r="H439"/>
  <c r="R439"/>
  <c r="P440"/>
  <c r="L438"/>
  <c r="L350" i="23"/>
  <c r="AU431" i="27"/>
  <c r="AS437"/>
  <c r="AT438" s="1"/>
  <c r="G351" i="23"/>
  <c r="H351" s="1"/>
  <c r="J350"/>
  <c r="K350" s="1"/>
  <c r="F452" i="17"/>
  <c r="AU421"/>
  <c r="AT421" s="1"/>
  <c r="AS422" s="1"/>
  <c r="AK263" i="25"/>
  <c r="AM252" i="27"/>
  <c r="AH253"/>
  <c r="AJ253" s="1"/>
  <c r="AK254" s="1"/>
  <c r="AG275" i="26"/>
  <c r="AI275" s="1"/>
  <c r="AJ276" s="1"/>
  <c r="AH275"/>
  <c r="AK272" i="24"/>
  <c r="AM272" s="1"/>
  <c r="Q273"/>
  <c r="R273" s="1"/>
  <c r="P274" s="1"/>
  <c r="AB273"/>
  <c r="Z274" s="1"/>
  <c r="AE273"/>
  <c r="AC273"/>
  <c r="T272"/>
  <c r="V272" s="1"/>
  <c r="F273"/>
  <c r="G273"/>
  <c r="I273" s="1"/>
  <c r="J272"/>
  <c r="L272" s="1"/>
  <c r="AP270"/>
  <c r="AN271"/>
  <c r="O271" i="20"/>
  <c r="T270"/>
  <c r="R270"/>
  <c r="S270" s="1"/>
  <c r="P271"/>
  <c r="H258"/>
  <c r="W259" s="1"/>
  <c r="U224" i="23"/>
  <c r="W224" s="1"/>
  <c r="Q225"/>
  <c r="X222" i="20"/>
  <c r="AD221"/>
  <c r="O234" i="14"/>
  <c r="P234" s="1"/>
  <c r="R234" s="1"/>
  <c r="T232"/>
  <c r="T233" s="1"/>
  <c r="Q234"/>
  <c r="AW247" i="17"/>
  <c r="AX247" s="1"/>
  <c r="AY247" s="1"/>
  <c r="L257" i="20"/>
  <c r="M257" s="1"/>
  <c r="AI216" i="16"/>
  <c r="AH216"/>
  <c r="AL216"/>
  <c r="AM215"/>
  <c r="Y218"/>
  <c r="AA218" s="1"/>
  <c r="X218"/>
  <c r="AC217"/>
  <c r="AE217" s="1"/>
  <c r="K215" i="17"/>
  <c r="M215" s="1"/>
  <c r="N215" s="1"/>
  <c r="BC246"/>
  <c r="AZ247" s="1"/>
  <c r="BB247" s="1"/>
  <c r="BD247" s="1"/>
  <c r="AW248"/>
  <c r="AL220"/>
  <c r="AI221"/>
  <c r="AH221" s="1"/>
  <c r="AG222" s="1"/>
  <c r="T216"/>
  <c r="AB215"/>
  <c r="X215"/>
  <c r="Z215" s="1"/>
  <c r="AE215" s="1"/>
  <c r="P216"/>
  <c r="Q215"/>
  <c r="H216"/>
  <c r="O434" i="30" l="1"/>
  <c r="P434" s="1"/>
  <c r="T502" i="16"/>
  <c r="U503" s="1"/>
  <c r="V501"/>
  <c r="N435" i="30"/>
  <c r="M436"/>
  <c r="X344" i="27"/>
  <c r="W345" s="1"/>
  <c r="Z344"/>
  <c r="AD343"/>
  <c r="Y344"/>
  <c r="AA344" s="1"/>
  <c r="AC344" s="1"/>
  <c r="Y345" s="1"/>
  <c r="AA345" s="1"/>
  <c r="I507" i="16"/>
  <c r="L506"/>
  <c r="M507" s="1"/>
  <c r="Q504"/>
  <c r="Q505" s="1"/>
  <c r="Q506" s="1"/>
  <c r="T503"/>
  <c r="U504" s="1"/>
  <c r="N505"/>
  <c r="V502"/>
  <c r="V503" s="1"/>
  <c r="AQ235" i="9"/>
  <c r="AT234"/>
  <c r="AV234" s="1"/>
  <c r="AR427" i="26"/>
  <c r="AT427" s="1"/>
  <c r="AR389" i="25"/>
  <c r="AS390" s="1"/>
  <c r="T439"/>
  <c r="P441"/>
  <c r="R440"/>
  <c r="H440"/>
  <c r="J439"/>
  <c r="K440" s="1"/>
  <c r="N440"/>
  <c r="S440" s="1"/>
  <c r="O440"/>
  <c r="AB345" i="27"/>
  <c r="M350" i="23"/>
  <c r="AU432" i="27"/>
  <c r="AS438"/>
  <c r="AT439" s="1"/>
  <c r="P352" i="23"/>
  <c r="L351"/>
  <c r="F352"/>
  <c r="I351"/>
  <c r="J351" s="1"/>
  <c r="G352"/>
  <c r="F453" i="17"/>
  <c r="AU422"/>
  <c r="AT422" s="1"/>
  <c r="AS423" s="1"/>
  <c r="AL263" i="25"/>
  <c r="AG264"/>
  <c r="AI264" s="1"/>
  <c r="AJ265" s="1"/>
  <c r="AH264"/>
  <c r="AK264"/>
  <c r="AL253" i="27"/>
  <c r="AI254" s="1"/>
  <c r="AK275" i="26"/>
  <c r="AL275" s="1"/>
  <c r="AH254" i="27"/>
  <c r="AJ254" s="1"/>
  <c r="AK255" s="1"/>
  <c r="AG276" i="26"/>
  <c r="AI276" s="1"/>
  <c r="AJ277" s="1"/>
  <c r="AO272" i="24"/>
  <c r="AL272"/>
  <c r="AJ273" s="1"/>
  <c r="U273"/>
  <c r="S273"/>
  <c r="T273" s="1"/>
  <c r="AA274"/>
  <c r="AB274" s="1"/>
  <c r="AD273"/>
  <c r="AF273" s="1"/>
  <c r="Q274"/>
  <c r="R274" s="1"/>
  <c r="K273"/>
  <c r="H273"/>
  <c r="G274" s="1"/>
  <c r="AP271"/>
  <c r="Q271" i="20"/>
  <c r="R271" s="1"/>
  <c r="S271" s="1"/>
  <c r="I258"/>
  <c r="H259" s="1"/>
  <c r="W260" s="1"/>
  <c r="L258"/>
  <c r="G259"/>
  <c r="U270"/>
  <c r="T271"/>
  <c r="O272"/>
  <c r="V225" i="23"/>
  <c r="R225"/>
  <c r="S225"/>
  <c r="T225" s="1"/>
  <c r="Z222" i="20"/>
  <c r="AA222" s="1"/>
  <c r="AC222"/>
  <c r="Y222"/>
  <c r="M235" i="14"/>
  <c r="O235" s="1"/>
  <c r="T234"/>
  <c r="AF217" i="16"/>
  <c r="AK216"/>
  <c r="AM216" s="1"/>
  <c r="AG217"/>
  <c r="Z218"/>
  <c r="AD218"/>
  <c r="R215" i="17"/>
  <c r="L216"/>
  <c r="BA248"/>
  <c r="BC247"/>
  <c r="AZ248" s="1"/>
  <c r="BA249" s="1"/>
  <c r="AV248"/>
  <c r="AW249" s="1"/>
  <c r="AP220"/>
  <c r="AR220" s="1"/>
  <c r="AM220"/>
  <c r="AQ220"/>
  <c r="AN221" s="1"/>
  <c r="AO221"/>
  <c r="AK221"/>
  <c r="AA215"/>
  <c r="AC216"/>
  <c r="S215"/>
  <c r="AD215"/>
  <c r="J216"/>
  <c r="K216" s="1"/>
  <c r="V216"/>
  <c r="U216"/>
  <c r="W216" s="1"/>
  <c r="Y216"/>
  <c r="I216"/>
  <c r="G217"/>
  <c r="N506" i="16" l="1"/>
  <c r="N507" s="1"/>
  <c r="O435" i="30"/>
  <c r="P435" s="1"/>
  <c r="N436"/>
  <c r="M437"/>
  <c r="X345" i="27"/>
  <c r="W346" s="1"/>
  <c r="AB346" s="1"/>
  <c r="AC345"/>
  <c r="T504" i="16"/>
  <c r="U505" s="1"/>
  <c r="Z345" i="27"/>
  <c r="AD344"/>
  <c r="Z346" s="1"/>
  <c r="I508" i="16"/>
  <c r="Q507"/>
  <c r="T506"/>
  <c r="U507" s="1"/>
  <c r="AU235" i="9"/>
  <c r="AB222" i="20"/>
  <c r="AD222" s="1"/>
  <c r="AS235" i="9"/>
  <c r="AR235"/>
  <c r="AR428" i="26"/>
  <c r="AT428" s="1"/>
  <c r="T440" i="25"/>
  <c r="AT389"/>
  <c r="L439"/>
  <c r="N441"/>
  <c r="S441" s="1"/>
  <c r="O441"/>
  <c r="J440"/>
  <c r="H441"/>
  <c r="R441"/>
  <c r="P442"/>
  <c r="AU433" i="27"/>
  <c r="AS439"/>
  <c r="AT440" s="1"/>
  <c r="K351" i="23"/>
  <c r="M351" s="1"/>
  <c r="F353"/>
  <c r="I352"/>
  <c r="P353"/>
  <c r="L352"/>
  <c r="H352"/>
  <c r="AU423" i="17"/>
  <c r="AT423" s="1"/>
  <c r="AS424" s="1"/>
  <c r="F454"/>
  <c r="AG265" i="25"/>
  <c r="AI265" s="1"/>
  <c r="AJ266" s="1"/>
  <c r="AH265"/>
  <c r="AL264"/>
  <c r="AL254" i="27"/>
  <c r="AM253"/>
  <c r="AK276" i="26"/>
  <c r="AL276" s="1"/>
  <c r="AH276"/>
  <c r="AC274" i="24"/>
  <c r="AD274" s="1"/>
  <c r="AK273"/>
  <c r="AM273" s="1"/>
  <c r="AN272"/>
  <c r="AP272" s="1"/>
  <c r="V273"/>
  <c r="AA275"/>
  <c r="AE274"/>
  <c r="Z275"/>
  <c r="AB275" s="1"/>
  <c r="S274"/>
  <c r="T274" s="1"/>
  <c r="U274"/>
  <c r="Q275"/>
  <c r="J273"/>
  <c r="L273" s="1"/>
  <c r="F274"/>
  <c r="H274" s="1"/>
  <c r="I274"/>
  <c r="J258" i="20"/>
  <c r="P272"/>
  <c r="T272" s="1"/>
  <c r="U271"/>
  <c r="U225" i="23"/>
  <c r="W225" s="1"/>
  <c r="Q226"/>
  <c r="X223" i="20"/>
  <c r="Z223" s="1"/>
  <c r="AA223" s="1"/>
  <c r="S235" i="14"/>
  <c r="Q235"/>
  <c r="N235"/>
  <c r="M236"/>
  <c r="P235"/>
  <c r="O216" i="17"/>
  <c r="Q216" s="1"/>
  <c r="S216" s="1"/>
  <c r="G260" i="20"/>
  <c r="I259"/>
  <c r="AI217" i="16"/>
  <c r="AH217"/>
  <c r="AL217"/>
  <c r="Y219"/>
  <c r="AA219" s="1"/>
  <c r="X219"/>
  <c r="AC218"/>
  <c r="AE218" s="1"/>
  <c r="M216" i="17"/>
  <c r="N216" s="1"/>
  <c r="AX248"/>
  <c r="BB248"/>
  <c r="BD248" s="1"/>
  <c r="AJ221"/>
  <c r="AL221" s="1"/>
  <c r="AQ221" s="1"/>
  <c r="AI222"/>
  <c r="AH222" s="1"/>
  <c r="AG223" s="1"/>
  <c r="X216"/>
  <c r="Z216" s="1"/>
  <c r="AA216" s="1"/>
  <c r="AB216"/>
  <c r="AD216" s="1"/>
  <c r="T217"/>
  <c r="AF215"/>
  <c r="L217"/>
  <c r="H217"/>
  <c r="O436" i="30" l="1"/>
  <c r="P436" s="1"/>
  <c r="N437"/>
  <c r="M438"/>
  <c r="V504" i="16"/>
  <c r="V505" s="1"/>
  <c r="V506" s="1"/>
  <c r="I509"/>
  <c r="L508"/>
  <c r="AD345" i="27"/>
  <c r="X346"/>
  <c r="W347" s="1"/>
  <c r="Y346"/>
  <c r="AA346" s="1"/>
  <c r="AC346" s="1"/>
  <c r="AD346" s="1"/>
  <c r="Q508" i="16"/>
  <c r="AT235" i="9"/>
  <c r="AV235" s="1"/>
  <c r="AQ236"/>
  <c r="Y347" i="27"/>
  <c r="AA347" s="1"/>
  <c r="AR429" i="26"/>
  <c r="AT429" s="1"/>
  <c r="T441" i="25"/>
  <c r="L440"/>
  <c r="AR390"/>
  <c r="AT390" s="1"/>
  <c r="P443"/>
  <c r="R442"/>
  <c r="H442"/>
  <c r="J441"/>
  <c r="N442"/>
  <c r="S442" s="1"/>
  <c r="O442"/>
  <c r="Z347" i="27"/>
  <c r="AU434"/>
  <c r="AS440"/>
  <c r="AT441" s="1"/>
  <c r="J352" i="23"/>
  <c r="K352" s="1"/>
  <c r="M352" s="1"/>
  <c r="K258" i="20"/>
  <c r="M258" s="1"/>
  <c r="G353" i="23"/>
  <c r="H353" s="1"/>
  <c r="F455" i="17"/>
  <c r="AU424"/>
  <c r="AT424" s="1"/>
  <c r="AS425" s="1"/>
  <c r="AK265" i="25"/>
  <c r="AH255" i="27"/>
  <c r="AJ255" s="1"/>
  <c r="AK256" s="1"/>
  <c r="AG277" i="26"/>
  <c r="AI277" s="1"/>
  <c r="AM254" i="27"/>
  <c r="AI255"/>
  <c r="AH277" i="26"/>
  <c r="AO273" i="24"/>
  <c r="AL273"/>
  <c r="AN273" s="1"/>
  <c r="AE275"/>
  <c r="K274"/>
  <c r="U275"/>
  <c r="AC275"/>
  <c r="AD275" s="1"/>
  <c r="AF274"/>
  <c r="AA276"/>
  <c r="V274"/>
  <c r="S275"/>
  <c r="P275"/>
  <c r="R275" s="1"/>
  <c r="F275"/>
  <c r="J274"/>
  <c r="G275"/>
  <c r="O273" i="20"/>
  <c r="Q272"/>
  <c r="P273" s="1"/>
  <c r="O274" s="1"/>
  <c r="V226" i="23"/>
  <c r="S226"/>
  <c r="T226" s="1"/>
  <c r="R226"/>
  <c r="Y223" i="20"/>
  <c r="AB223" s="1"/>
  <c r="AC223"/>
  <c r="N236" i="14"/>
  <c r="P217" i="17"/>
  <c r="O236" i="14"/>
  <c r="M237" s="1"/>
  <c r="R235"/>
  <c r="Q236"/>
  <c r="AN222" i="17"/>
  <c r="L259" i="20"/>
  <c r="J259"/>
  <c r="K259" s="1"/>
  <c r="H260"/>
  <c r="W261" s="1"/>
  <c r="AG218" i="16"/>
  <c r="AF218"/>
  <c r="AK217"/>
  <c r="Z219"/>
  <c r="AD219"/>
  <c r="R216" i="17"/>
  <c r="AM221"/>
  <c r="AJ222" s="1"/>
  <c r="BC248"/>
  <c r="AY248"/>
  <c r="AP221"/>
  <c r="AR221" s="1"/>
  <c r="AO222"/>
  <c r="AK222"/>
  <c r="AE216"/>
  <c r="U217"/>
  <c r="Y217"/>
  <c r="AC217"/>
  <c r="V217"/>
  <c r="AF216"/>
  <c r="J217"/>
  <c r="K217" s="1"/>
  <c r="M217" s="1"/>
  <c r="I217"/>
  <c r="G218"/>
  <c r="X347" i="27" l="1"/>
  <c r="W348" s="1"/>
  <c r="AB348" s="1"/>
  <c r="P437" i="30"/>
  <c r="N438"/>
  <c r="O438" s="1"/>
  <c r="M439"/>
  <c r="AB347" i="27"/>
  <c r="AC347" s="1"/>
  <c r="X348" s="1"/>
  <c r="W349" s="1"/>
  <c r="I510" i="16"/>
  <c r="L510" s="1"/>
  <c r="I512"/>
  <c r="Q509"/>
  <c r="T508"/>
  <c r="U509" s="1"/>
  <c r="M509"/>
  <c r="N508"/>
  <c r="Q510"/>
  <c r="T509"/>
  <c r="U510" s="1"/>
  <c r="V507"/>
  <c r="V508" s="1"/>
  <c r="V509" s="1"/>
  <c r="L441" i="25"/>
  <c r="AU236" i="9"/>
  <c r="AR236"/>
  <c r="AS236"/>
  <c r="AR430" i="26"/>
  <c r="AT430" s="1"/>
  <c r="Z348" i="27"/>
  <c r="AR391" i="25"/>
  <c r="AS392" s="1"/>
  <c r="T442"/>
  <c r="N443"/>
  <c r="S443" s="1"/>
  <c r="O443"/>
  <c r="J442"/>
  <c r="H443"/>
  <c r="R443"/>
  <c r="P444"/>
  <c r="L442"/>
  <c r="Y348" i="27"/>
  <c r="AA348" s="1"/>
  <c r="AU435"/>
  <c r="AS441"/>
  <c r="AT442" s="1"/>
  <c r="G354" i="23"/>
  <c r="P354"/>
  <c r="L353"/>
  <c r="F354"/>
  <c r="I353"/>
  <c r="AU425" i="17"/>
  <c r="AT425" s="1"/>
  <c r="AS426" s="1"/>
  <c r="F456"/>
  <c r="AL265" i="25"/>
  <c r="AH266"/>
  <c r="AG266"/>
  <c r="AI266" s="1"/>
  <c r="AJ267" s="1"/>
  <c r="AK277" i="26"/>
  <c r="AJ278"/>
  <c r="AH278"/>
  <c r="AL255" i="27"/>
  <c r="AM255" s="1"/>
  <c r="AK274" i="24"/>
  <c r="AM274" s="1"/>
  <c r="AJ274"/>
  <c r="AP273"/>
  <c r="L274"/>
  <c r="AF275"/>
  <c r="AE276"/>
  <c r="AC276"/>
  <c r="T275"/>
  <c r="V275" s="1"/>
  <c r="K275"/>
  <c r="I275"/>
  <c r="H275"/>
  <c r="R272" i="20"/>
  <c r="Q273"/>
  <c r="P274" s="1"/>
  <c r="O275" s="1"/>
  <c r="U226" i="23"/>
  <c r="W226" s="1"/>
  <c r="Q227"/>
  <c r="X224" i="20"/>
  <c r="AD223"/>
  <c r="P236" i="14"/>
  <c r="R236" s="1"/>
  <c r="S237" s="1"/>
  <c r="T235"/>
  <c r="S236"/>
  <c r="N237"/>
  <c r="O217" i="17"/>
  <c r="Q217" s="1"/>
  <c r="S217" s="1"/>
  <c r="M259" i="20"/>
  <c r="G261"/>
  <c r="I260"/>
  <c r="H261" s="1"/>
  <c r="W262" s="1"/>
  <c r="AI218" i="16"/>
  <c r="AH218"/>
  <c r="AL218"/>
  <c r="AM217"/>
  <c r="Y220"/>
  <c r="AA220" s="1"/>
  <c r="X220"/>
  <c r="AC219"/>
  <c r="AE219" s="1"/>
  <c r="AV249" i="17"/>
  <c r="AZ249"/>
  <c r="N217"/>
  <c r="AL222"/>
  <c r="AI223"/>
  <c r="AH223" s="1"/>
  <c r="AG224" s="1"/>
  <c r="R217"/>
  <c r="W217"/>
  <c r="X217" s="1"/>
  <c r="Z217" s="1"/>
  <c r="T218"/>
  <c r="H218"/>
  <c r="L218"/>
  <c r="AC348" i="27" l="1"/>
  <c r="Y349" s="1"/>
  <c r="AA349" s="1"/>
  <c r="AC349" s="1"/>
  <c r="AD347"/>
  <c r="N439" i="30"/>
  <c r="O439" s="1"/>
  <c r="M440"/>
  <c r="P438"/>
  <c r="P439" s="1"/>
  <c r="N509" i="16"/>
  <c r="N510" s="1"/>
  <c r="M512" s="1"/>
  <c r="T510"/>
  <c r="V510" s="1"/>
  <c r="Q512"/>
  <c r="Z349" i="27"/>
  <c r="AT236" i="9"/>
  <c r="AV236" s="1"/>
  <c r="AQ237"/>
  <c r="AB349" i="27"/>
  <c r="AR431" i="26"/>
  <c r="AT431" s="1"/>
  <c r="AT391" i="25"/>
  <c r="T443"/>
  <c r="P445"/>
  <c r="R444"/>
  <c r="H444"/>
  <c r="J443"/>
  <c r="L443" s="1"/>
  <c r="N444"/>
  <c r="S444" s="1"/>
  <c r="O444"/>
  <c r="AU436" i="27"/>
  <c r="AS442"/>
  <c r="H354" i="23"/>
  <c r="S272" i="20"/>
  <c r="U272" s="1"/>
  <c r="G355" i="23"/>
  <c r="P355"/>
  <c r="F355"/>
  <c r="H355" s="1"/>
  <c r="I354"/>
  <c r="J353"/>
  <c r="K353" s="1"/>
  <c r="F457" i="17"/>
  <c r="BA426"/>
  <c r="AU426"/>
  <c r="AT426" s="1"/>
  <c r="AS427" s="1"/>
  <c r="AW426"/>
  <c r="AK266" i="25"/>
  <c r="AG278" i="26"/>
  <c r="AI278" s="1"/>
  <c r="AL277"/>
  <c r="AI256" i="27"/>
  <c r="AH256"/>
  <c r="AJ256" s="1"/>
  <c r="AL274" i="24"/>
  <c r="AN274" s="1"/>
  <c r="AO274"/>
  <c r="Z276"/>
  <c r="AB276" s="1"/>
  <c r="Q276"/>
  <c r="S276" s="1"/>
  <c r="F276"/>
  <c r="J275"/>
  <c r="L275" s="1"/>
  <c r="G276"/>
  <c r="T273" i="20"/>
  <c r="Q274"/>
  <c r="P275" s="1"/>
  <c r="O276" s="1"/>
  <c r="R273"/>
  <c r="V227" i="23"/>
  <c r="S227"/>
  <c r="T227" s="1"/>
  <c r="R227"/>
  <c r="Z224" i="20"/>
  <c r="AA224" s="1"/>
  <c r="AC224"/>
  <c r="Y224"/>
  <c r="AB224" s="1"/>
  <c r="P218" i="17"/>
  <c r="L260" i="20"/>
  <c r="O237" i="14"/>
  <c r="P237" s="1"/>
  <c r="R237" s="1"/>
  <c r="Q237"/>
  <c r="T236"/>
  <c r="AB217" i="17"/>
  <c r="AD217" s="1"/>
  <c r="AF217" s="1"/>
  <c r="G262" i="20"/>
  <c r="J260"/>
  <c r="K260" s="1"/>
  <c r="I261"/>
  <c r="AF219" i="16"/>
  <c r="AK218"/>
  <c r="AM218" s="1"/>
  <c r="AG219"/>
  <c r="AD220"/>
  <c r="Z220"/>
  <c r="BB249" i="17"/>
  <c r="BD249" s="1"/>
  <c r="BA250"/>
  <c r="AX249"/>
  <c r="AW250"/>
  <c r="AP222"/>
  <c r="AR222" s="1"/>
  <c r="AM222"/>
  <c r="AQ222"/>
  <c r="AN223" s="1"/>
  <c r="AO223"/>
  <c r="AK223"/>
  <c r="J218"/>
  <c r="O218" s="1"/>
  <c r="V218"/>
  <c r="U218"/>
  <c r="W218" s="1"/>
  <c r="Y218"/>
  <c r="AE217"/>
  <c r="AA217"/>
  <c r="G219"/>
  <c r="I218"/>
  <c r="X349" i="27" l="1"/>
  <c r="W350" s="1"/>
  <c r="AB350" s="1"/>
  <c r="AC350" s="1"/>
  <c r="AD348"/>
  <c r="R440" i="30"/>
  <c r="M441"/>
  <c r="N440"/>
  <c r="O440" s="1"/>
  <c r="Y350" i="27"/>
  <c r="AA350" s="1"/>
  <c r="L512" i="16"/>
  <c r="U512"/>
  <c r="T512"/>
  <c r="Z350" i="27"/>
  <c r="AD349"/>
  <c r="AU237" i="9"/>
  <c r="X350" i="27"/>
  <c r="W351" s="1"/>
  <c r="AR237" i="9"/>
  <c r="AS237"/>
  <c r="AR432" i="26"/>
  <c r="AT432" s="1"/>
  <c r="T444" i="25"/>
  <c r="AR392"/>
  <c r="AT392" s="1"/>
  <c r="N445"/>
  <c r="S445" s="1"/>
  <c r="O445"/>
  <c r="J444"/>
  <c r="H445"/>
  <c r="R445"/>
  <c r="T445" s="1"/>
  <c r="P446"/>
  <c r="L444"/>
  <c r="AB351" i="27"/>
  <c r="AU437"/>
  <c r="AS443"/>
  <c r="AT444" s="1"/>
  <c r="J354" i="23"/>
  <c r="M353"/>
  <c r="L354"/>
  <c r="G356"/>
  <c r="K354"/>
  <c r="T274" i="20"/>
  <c r="S273"/>
  <c r="U273" s="1"/>
  <c r="F356" i="23"/>
  <c r="H356" s="1"/>
  <c r="I355"/>
  <c r="J355" s="1"/>
  <c r="P356"/>
  <c r="L355"/>
  <c r="AU427" i="17"/>
  <c r="AT427" s="1"/>
  <c r="AS428" s="1"/>
  <c r="F458"/>
  <c r="AL266" i="25"/>
  <c r="AH267"/>
  <c r="AG267"/>
  <c r="AI267" s="1"/>
  <c r="AJ268" s="1"/>
  <c r="AK278" i="26"/>
  <c r="AG279" s="1"/>
  <c r="AI279" s="1"/>
  <c r="AJ279"/>
  <c r="AH279"/>
  <c r="AK257" i="27"/>
  <c r="AL256"/>
  <c r="AJ275" i="24"/>
  <c r="AP274"/>
  <c r="AK275"/>
  <c r="AO275" s="1"/>
  <c r="Z277"/>
  <c r="AA277"/>
  <c r="AD276"/>
  <c r="AF276" s="1"/>
  <c r="U276"/>
  <c r="P276"/>
  <c r="R276" s="1"/>
  <c r="K276"/>
  <c r="I276"/>
  <c r="H276"/>
  <c r="Q275" i="20"/>
  <c r="R274"/>
  <c r="AD224"/>
  <c r="U227" i="23"/>
  <c r="W227" s="1"/>
  <c r="Q228"/>
  <c r="X225" i="20"/>
  <c r="Z225" s="1"/>
  <c r="AA225" s="1"/>
  <c r="Q218" i="17"/>
  <c r="S218" s="1"/>
  <c r="T237" i="14"/>
  <c r="AC218" i="17"/>
  <c r="M238" i="14"/>
  <c r="S238" s="1"/>
  <c r="K218" i="17"/>
  <c r="M218" s="1"/>
  <c r="R218" s="1"/>
  <c r="H262" i="20"/>
  <c r="W263" s="1"/>
  <c r="J261"/>
  <c r="K261" s="1"/>
  <c r="AI219" i="16"/>
  <c r="AL219"/>
  <c r="AH219"/>
  <c r="Y221"/>
  <c r="AA221" s="1"/>
  <c r="X221"/>
  <c r="AC220"/>
  <c r="AE220" s="1"/>
  <c r="AY249" i="17"/>
  <c r="AV250" s="1"/>
  <c r="AW251" s="1"/>
  <c r="BC249"/>
  <c r="AZ250" s="1"/>
  <c r="BA251" s="1"/>
  <c r="AJ223"/>
  <c r="AL223" s="1"/>
  <c r="AQ223" s="1"/>
  <c r="AI224"/>
  <c r="AH224" s="1"/>
  <c r="AG225" s="1"/>
  <c r="T219"/>
  <c r="X218"/>
  <c r="Z218" s="1"/>
  <c r="AA218" s="1"/>
  <c r="AB218"/>
  <c r="P219"/>
  <c r="H219"/>
  <c r="P440" i="30" l="1"/>
  <c r="U440" s="1"/>
  <c r="M442"/>
  <c r="N441"/>
  <c r="O441" s="1"/>
  <c r="X439"/>
  <c r="Y439" s="1"/>
  <c r="V440"/>
  <c r="W440" s="1"/>
  <c r="X440" s="1"/>
  <c r="AD350" i="27"/>
  <c r="Z351"/>
  <c r="AQ238" i="9"/>
  <c r="AT237"/>
  <c r="AV237" s="1"/>
  <c r="AR433" i="26"/>
  <c r="AT433" s="1"/>
  <c r="Y351" i="27"/>
  <c r="AA351" s="1"/>
  <c r="AC351" s="1"/>
  <c r="AR393" i="25"/>
  <c r="AT393" s="1"/>
  <c r="P447"/>
  <c r="R446"/>
  <c r="J445"/>
  <c r="K446" s="1"/>
  <c r="H446"/>
  <c r="N446"/>
  <c r="S446" s="1"/>
  <c r="O446"/>
  <c r="L445"/>
  <c r="X351" i="27"/>
  <c r="W352" s="1"/>
  <c r="AU438"/>
  <c r="AS444"/>
  <c r="AT445" s="1"/>
  <c r="Z352"/>
  <c r="M354" i="23"/>
  <c r="S274" i="20"/>
  <c r="T275" s="1"/>
  <c r="G357" i="23"/>
  <c r="F357"/>
  <c r="I356"/>
  <c r="J356" s="1"/>
  <c r="P357"/>
  <c r="K355"/>
  <c r="F459" i="17"/>
  <c r="AU428"/>
  <c r="AT428" s="1"/>
  <c r="AS429" s="1"/>
  <c r="AK267" i="25"/>
  <c r="AL278" i="26"/>
  <c r="AM256" i="27"/>
  <c r="AI257"/>
  <c r="AH257"/>
  <c r="AJ257" s="1"/>
  <c r="AJ280" i="26"/>
  <c r="AK279"/>
  <c r="AM275" i="24"/>
  <c r="AL275"/>
  <c r="AJ276" s="1"/>
  <c r="AB277"/>
  <c r="Z278" s="1"/>
  <c r="AE277"/>
  <c r="AC277"/>
  <c r="Q277"/>
  <c r="T276"/>
  <c r="V276" s="1"/>
  <c r="P277"/>
  <c r="R277" s="1"/>
  <c r="P278" s="1"/>
  <c r="G277"/>
  <c r="F277"/>
  <c r="J276"/>
  <c r="L276" s="1"/>
  <c r="U274" i="20"/>
  <c r="R275"/>
  <c r="S275" s="1"/>
  <c r="P276"/>
  <c r="Q276" s="1"/>
  <c r="V228" i="23"/>
  <c r="S228"/>
  <c r="T228" s="1"/>
  <c r="R228"/>
  <c r="Y225" i="20"/>
  <c r="AB225" s="1"/>
  <c r="AC225"/>
  <c r="AD218" i="17"/>
  <c r="AF218" s="1"/>
  <c r="L219"/>
  <c r="Q238" i="14"/>
  <c r="O238"/>
  <c r="M239" s="1"/>
  <c r="N238"/>
  <c r="AN224" i="17"/>
  <c r="N218"/>
  <c r="M260" i="20"/>
  <c r="L261"/>
  <c r="G263"/>
  <c r="I262"/>
  <c r="AK219" i="16"/>
  <c r="AM219" s="1"/>
  <c r="AG220"/>
  <c r="AF220"/>
  <c r="AD221"/>
  <c r="Z221"/>
  <c r="AX250" i="17"/>
  <c r="BC250" s="1"/>
  <c r="AZ251" s="1"/>
  <c r="BA252" s="1"/>
  <c r="BB250"/>
  <c r="BD250" s="1"/>
  <c r="AE218"/>
  <c r="AP223"/>
  <c r="AR223" s="1"/>
  <c r="AM223"/>
  <c r="AO224"/>
  <c r="AK224"/>
  <c r="J219"/>
  <c r="O219" s="1"/>
  <c r="Q219" s="1"/>
  <c r="V219"/>
  <c r="Y219"/>
  <c r="U219"/>
  <c r="W219" s="1"/>
  <c r="AC219"/>
  <c r="G220"/>
  <c r="I219"/>
  <c r="X442" i="30" l="1"/>
  <c r="V443"/>
  <c r="W443" s="1"/>
  <c r="X443" s="1"/>
  <c r="Y440"/>
  <c r="Y441" s="1"/>
  <c r="Y442" s="1"/>
  <c r="N442"/>
  <c r="O442" s="1"/>
  <c r="M443"/>
  <c r="P441"/>
  <c r="P442" s="1"/>
  <c r="AD351" i="27"/>
  <c r="Y352"/>
  <c r="AA352" s="1"/>
  <c r="AU238" i="9"/>
  <c r="AR238"/>
  <c r="AS238"/>
  <c r="AB352" i="27"/>
  <c r="AR434" i="26"/>
  <c r="AT434" s="1"/>
  <c r="AR394" i="25"/>
  <c r="AT394" s="1"/>
  <c r="T446"/>
  <c r="N447"/>
  <c r="S447" s="1"/>
  <c r="O447"/>
  <c r="J446"/>
  <c r="H447"/>
  <c r="R447"/>
  <c r="P448"/>
  <c r="L446"/>
  <c r="X352" i="27"/>
  <c r="W353" s="1"/>
  <c r="AC352"/>
  <c r="AB353"/>
  <c r="AU439"/>
  <c r="AS445"/>
  <c r="M355" i="23"/>
  <c r="L356"/>
  <c r="H357"/>
  <c r="G358" s="1"/>
  <c r="P358"/>
  <c r="L357"/>
  <c r="F358"/>
  <c r="I357"/>
  <c r="K356"/>
  <c r="F460" i="17"/>
  <c r="AU429"/>
  <c r="AT429" s="1"/>
  <c r="AS430" s="1"/>
  <c r="AG268" i="25"/>
  <c r="AI268" s="1"/>
  <c r="AJ269" s="1"/>
  <c r="AH268"/>
  <c r="AL267"/>
  <c r="AG280" i="26"/>
  <c r="AI280" s="1"/>
  <c r="AJ281" s="1"/>
  <c r="AH280"/>
  <c r="AK280"/>
  <c r="AL279"/>
  <c r="AK258" i="27"/>
  <c r="AL257"/>
  <c r="AN275" i="24"/>
  <c r="AP275" s="1"/>
  <c r="AK276"/>
  <c r="AM276" s="1"/>
  <c r="AA278"/>
  <c r="AB278" s="1"/>
  <c r="AD277"/>
  <c r="AF277" s="1"/>
  <c r="AC278"/>
  <c r="Q278"/>
  <c r="R278" s="1"/>
  <c r="U277"/>
  <c r="S277"/>
  <c r="T277" s="1"/>
  <c r="K277"/>
  <c r="I277"/>
  <c r="H277"/>
  <c r="O277" i="20"/>
  <c r="U275"/>
  <c r="T276"/>
  <c r="R276"/>
  <c r="S276" s="1"/>
  <c r="P277"/>
  <c r="U228" i="23"/>
  <c r="W228" s="1"/>
  <c r="Q229"/>
  <c r="AD225" i="20"/>
  <c r="X226"/>
  <c r="N239" i="14"/>
  <c r="P238"/>
  <c r="R238" s="1"/>
  <c r="T238" s="1"/>
  <c r="K219" i="17"/>
  <c r="M219" s="1"/>
  <c r="R219" s="1"/>
  <c r="M261" i="20"/>
  <c r="L262"/>
  <c r="H263"/>
  <c r="W264" s="1"/>
  <c r="J262"/>
  <c r="K262" s="1"/>
  <c r="AI220" i="16"/>
  <c r="AL220"/>
  <c r="AH220"/>
  <c r="Y222"/>
  <c r="AA222" s="1"/>
  <c r="X222"/>
  <c r="AC221"/>
  <c r="AE221" s="1"/>
  <c r="AY250" i="17"/>
  <c r="AV251" s="1"/>
  <c r="AW252" s="1"/>
  <c r="BB251"/>
  <c r="BD251" s="1"/>
  <c r="AJ224"/>
  <c r="AL224" s="1"/>
  <c r="AQ224" s="1"/>
  <c r="AI225"/>
  <c r="AH225" s="1"/>
  <c r="AG226" s="1"/>
  <c r="S219"/>
  <c r="P220"/>
  <c r="AB219"/>
  <c r="AD219" s="1"/>
  <c r="AF219" s="1"/>
  <c r="T220"/>
  <c r="X219"/>
  <c r="Z219" s="1"/>
  <c r="AA219" s="1"/>
  <c r="H220"/>
  <c r="Y443" i="30" l="1"/>
  <c r="Y444" s="1"/>
  <c r="Y445" s="1"/>
  <c r="Y446" s="1"/>
  <c r="Y447" s="1"/>
  <c r="Y448" s="1"/>
  <c r="Y449" s="1"/>
  <c r="Y450" s="1"/>
  <c r="Y451" s="1"/>
  <c r="Y452" s="1"/>
  <c r="Y453" s="1"/>
  <c r="AD352" i="27"/>
  <c r="N443" i="30"/>
  <c r="M444"/>
  <c r="AT238" i="9"/>
  <c r="AV238" s="1"/>
  <c r="AQ239"/>
  <c r="AR435" i="26"/>
  <c r="AT435" s="1"/>
  <c r="AR395" i="25"/>
  <c r="T447"/>
  <c r="P449"/>
  <c r="R448"/>
  <c r="H448"/>
  <c r="J447"/>
  <c r="L447" s="1"/>
  <c r="N448"/>
  <c r="S448" s="1"/>
  <c r="O448"/>
  <c r="Y353" i="27"/>
  <c r="AA353" s="1"/>
  <c r="X353"/>
  <c r="W354" s="1"/>
  <c r="Z353"/>
  <c r="M356" i="23"/>
  <c r="AC353" i="27"/>
  <c r="AU440"/>
  <c r="AS446"/>
  <c r="AT447" s="1"/>
  <c r="H358" i="23"/>
  <c r="G359" s="1"/>
  <c r="J357"/>
  <c r="K357" s="1"/>
  <c r="L358" s="1"/>
  <c r="F359"/>
  <c r="P359"/>
  <c r="I358"/>
  <c r="AU430" i="17"/>
  <c r="AT430" s="1"/>
  <c r="AS431" s="1"/>
  <c r="F461"/>
  <c r="AK268" i="25"/>
  <c r="AL280" i="26"/>
  <c r="AH281"/>
  <c r="AG281"/>
  <c r="AI281" s="1"/>
  <c r="AJ282" s="1"/>
  <c r="AH258" i="27"/>
  <c r="AJ258" s="1"/>
  <c r="AK259" s="1"/>
  <c r="AM257"/>
  <c r="AI258"/>
  <c r="AL276" i="24"/>
  <c r="AJ277" s="1"/>
  <c r="AO276"/>
  <c r="Z279"/>
  <c r="AD278"/>
  <c r="AA279"/>
  <c r="AB279" s="1"/>
  <c r="Z280" s="1"/>
  <c r="AE278"/>
  <c r="V277"/>
  <c r="Q279"/>
  <c r="U278"/>
  <c r="S278"/>
  <c r="T278" s="1"/>
  <c r="P279"/>
  <c r="G278"/>
  <c r="J277"/>
  <c r="L277" s="1"/>
  <c r="F278"/>
  <c r="U276" i="20"/>
  <c r="Q277"/>
  <c r="O278"/>
  <c r="T277"/>
  <c r="V229" i="23"/>
  <c r="S229"/>
  <c r="T229" s="1"/>
  <c r="R229"/>
  <c r="Z226" i="20"/>
  <c r="AA226" s="1"/>
  <c r="AC226"/>
  <c r="Y226"/>
  <c r="AB226" s="1"/>
  <c r="L220" i="17"/>
  <c r="S239" i="14"/>
  <c r="O239"/>
  <c r="P239" s="1"/>
  <c r="R239" s="1"/>
  <c r="Q239"/>
  <c r="N219" i="17"/>
  <c r="AN225"/>
  <c r="M262" i="20"/>
  <c r="G264"/>
  <c r="I263"/>
  <c r="J263" s="1"/>
  <c r="K263" s="1"/>
  <c r="AF221" i="16"/>
  <c r="AK220"/>
  <c r="AM220" s="1"/>
  <c r="AG221"/>
  <c r="AD222"/>
  <c r="Z222"/>
  <c r="AX251" i="17"/>
  <c r="BC251" s="1"/>
  <c r="AP224"/>
  <c r="AR224" s="1"/>
  <c r="AM224"/>
  <c r="AO225"/>
  <c r="AK225"/>
  <c r="AE219"/>
  <c r="J220"/>
  <c r="O220" s="1"/>
  <c r="Q220" s="1"/>
  <c r="V220"/>
  <c r="U220"/>
  <c r="W220" s="1"/>
  <c r="Y220"/>
  <c r="AC220"/>
  <c r="G221"/>
  <c r="I220"/>
  <c r="O443" i="30" l="1"/>
  <c r="P443" s="1"/>
  <c r="M445"/>
  <c r="N444"/>
  <c r="AT395" i="25"/>
  <c r="AS396"/>
  <c r="AU239" i="9"/>
  <c r="AS239"/>
  <c r="AR239"/>
  <c r="AR436" i="26"/>
  <c r="X354" i="27"/>
  <c r="W355" s="1"/>
  <c r="T448" i="25"/>
  <c r="AR396"/>
  <c r="N449"/>
  <c r="S449" s="1"/>
  <c r="O449"/>
  <c r="J448"/>
  <c r="H449"/>
  <c r="R449"/>
  <c r="T449" s="1"/>
  <c r="P450"/>
  <c r="L448"/>
  <c r="AB354" i="27"/>
  <c r="AD353"/>
  <c r="Y354"/>
  <c r="AA354" s="1"/>
  <c r="AB355" s="1"/>
  <c r="Z354"/>
  <c r="AC354"/>
  <c r="AU441"/>
  <c r="AS447"/>
  <c r="AT448" s="1"/>
  <c r="H359" i="23"/>
  <c r="G360" s="1"/>
  <c r="M357"/>
  <c r="F360"/>
  <c r="I359"/>
  <c r="P360"/>
  <c r="L359"/>
  <c r="J358"/>
  <c r="K358" s="1"/>
  <c r="F462" i="17"/>
  <c r="AU431"/>
  <c r="AT431" s="1"/>
  <c r="AS432" s="1"/>
  <c r="AL268" i="25"/>
  <c r="AG269"/>
  <c r="AI269" s="1"/>
  <c r="AJ270" s="1"/>
  <c r="AH269"/>
  <c r="AL258" i="27"/>
  <c r="AM258" s="1"/>
  <c r="AK281" i="26"/>
  <c r="AL281" s="1"/>
  <c r="AI259" i="27"/>
  <c r="AN276" i="24"/>
  <c r="AP276" s="1"/>
  <c r="AK277"/>
  <c r="AE279"/>
  <c r="R279"/>
  <c r="AC279"/>
  <c r="AF278"/>
  <c r="V278"/>
  <c r="AA280"/>
  <c r="AD279"/>
  <c r="U279"/>
  <c r="S279"/>
  <c r="Q280"/>
  <c r="H278"/>
  <c r="F279" s="1"/>
  <c r="K278"/>
  <c r="I278"/>
  <c r="AD226" i="20"/>
  <c r="R277"/>
  <c r="P278"/>
  <c r="U229" i="23"/>
  <c r="W229" s="1"/>
  <c r="Q230"/>
  <c r="X227" i="20"/>
  <c r="Z227" s="1"/>
  <c r="AA227" s="1"/>
  <c r="L263"/>
  <c r="M263" s="1"/>
  <c r="T239" i="14"/>
  <c r="M240"/>
  <c r="S240" s="1"/>
  <c r="K220" i="17"/>
  <c r="M220" s="1"/>
  <c r="N220" s="1"/>
  <c r="H264" i="20"/>
  <c r="W265" s="1"/>
  <c r="AI221" i="16"/>
  <c r="AL221"/>
  <c r="AH221"/>
  <c r="Y223"/>
  <c r="AA223" s="1"/>
  <c r="X223"/>
  <c r="AC222"/>
  <c r="AE222" s="1"/>
  <c r="AY251" i="17"/>
  <c r="AV252" s="1"/>
  <c r="AZ252"/>
  <c r="AJ225"/>
  <c r="AL225" s="1"/>
  <c r="AQ225" s="1"/>
  <c r="AI226"/>
  <c r="AH226" s="1"/>
  <c r="AG227" s="1"/>
  <c r="S220"/>
  <c r="P221"/>
  <c r="X220"/>
  <c r="Z220" s="1"/>
  <c r="AA220" s="1"/>
  <c r="AB220"/>
  <c r="AD220" s="1"/>
  <c r="AF220" s="1"/>
  <c r="T221"/>
  <c r="H221"/>
  <c r="L221"/>
  <c r="P444" i="30" l="1"/>
  <c r="M446"/>
  <c r="N445"/>
  <c r="AT396" i="25"/>
  <c r="AT436" i="26"/>
  <c r="AS437"/>
  <c r="AT239" i="9"/>
  <c r="AV239" s="1"/>
  <c r="AQ240"/>
  <c r="AR437" i="26"/>
  <c r="AR397" i="25"/>
  <c r="AT397" s="1"/>
  <c r="P451"/>
  <c r="R450"/>
  <c r="H450"/>
  <c r="J449"/>
  <c r="K450" s="1"/>
  <c r="N450"/>
  <c r="S450" s="1"/>
  <c r="O450"/>
  <c r="Y355" i="27"/>
  <c r="AA355" s="1"/>
  <c r="AC355" s="1"/>
  <c r="Z355"/>
  <c r="X355"/>
  <c r="W356" s="1"/>
  <c r="AB356" s="1"/>
  <c r="AD354"/>
  <c r="AU442"/>
  <c r="AS448"/>
  <c r="M358" i="23"/>
  <c r="J359"/>
  <c r="K359" s="1"/>
  <c r="S277" i="20"/>
  <c r="U277" s="1"/>
  <c r="H360" i="23"/>
  <c r="F361"/>
  <c r="I360"/>
  <c r="J360" s="1"/>
  <c r="P361"/>
  <c r="L360"/>
  <c r="F463" i="17"/>
  <c r="AU432"/>
  <c r="AT432" s="1"/>
  <c r="AS433" s="1"/>
  <c r="AK269" i="25"/>
  <c r="AG270" s="1"/>
  <c r="AI270" s="1"/>
  <c r="AJ271" s="1"/>
  <c r="AH259" i="27"/>
  <c r="AJ259" s="1"/>
  <c r="AK260" s="1"/>
  <c r="AH282" i="26"/>
  <c r="AG282"/>
  <c r="AI282" s="1"/>
  <c r="AO277" i="24"/>
  <c r="AM277"/>
  <c r="AL277"/>
  <c r="AK278" s="1"/>
  <c r="T279"/>
  <c r="U280" s="1"/>
  <c r="P280"/>
  <c r="R280" s="1"/>
  <c r="P281" s="1"/>
  <c r="AF279"/>
  <c r="AE280"/>
  <c r="AC280"/>
  <c r="AB280"/>
  <c r="V279"/>
  <c r="S280"/>
  <c r="J278"/>
  <c r="L278" s="1"/>
  <c r="G279"/>
  <c r="I279" s="1"/>
  <c r="T278" i="20"/>
  <c r="O279"/>
  <c r="Q278"/>
  <c r="V230" i="23"/>
  <c r="R230"/>
  <c r="S230"/>
  <c r="T230" s="1"/>
  <c r="Y227" i="20"/>
  <c r="AB227" s="1"/>
  <c r="AC227"/>
  <c r="L264"/>
  <c r="O240" i="14"/>
  <c r="M241" s="1"/>
  <c r="Q240"/>
  <c r="N240"/>
  <c r="R220" i="17"/>
  <c r="AN226"/>
  <c r="G265" i="20"/>
  <c r="I264"/>
  <c r="AG222" i="16"/>
  <c r="AF222"/>
  <c r="AK221"/>
  <c r="AM221" s="1"/>
  <c r="Z223"/>
  <c r="AD223"/>
  <c r="BB252" i="17"/>
  <c r="BD252" s="1"/>
  <c r="BA253"/>
  <c r="AX252"/>
  <c r="AW253"/>
  <c r="AP225"/>
  <c r="AR225" s="1"/>
  <c r="AM225"/>
  <c r="J221"/>
  <c r="K221" s="1"/>
  <c r="M221" s="1"/>
  <c r="AO226"/>
  <c r="AK226"/>
  <c r="AE220"/>
  <c r="U221"/>
  <c r="W221" s="1"/>
  <c r="AC221"/>
  <c r="Y221"/>
  <c r="V221"/>
  <c r="G222"/>
  <c r="I221"/>
  <c r="AU240" i="9" l="1"/>
  <c r="O445" i="30"/>
  <c r="P445" s="1"/>
  <c r="M447"/>
  <c r="N446"/>
  <c r="L449" i="25"/>
  <c r="AT437" i="26"/>
  <c r="AR240" i="9"/>
  <c r="AS240"/>
  <c r="AR438" i="26"/>
  <c r="AD355" i="27"/>
  <c r="AR398" i="25"/>
  <c r="AT398" s="1"/>
  <c r="T450"/>
  <c r="N451"/>
  <c r="S451" s="1"/>
  <c r="O451"/>
  <c r="J450"/>
  <c r="H451"/>
  <c r="R451"/>
  <c r="P452"/>
  <c r="L450"/>
  <c r="Y356" i="27"/>
  <c r="AA356" s="1"/>
  <c r="AC356" s="1"/>
  <c r="AD356" s="1"/>
  <c r="M359" i="23"/>
  <c r="X356" i="27"/>
  <c r="W357" s="1"/>
  <c r="AB357" s="1"/>
  <c r="Z356"/>
  <c r="AU443"/>
  <c r="AS449"/>
  <c r="AT450" s="1"/>
  <c r="G361" i="23"/>
  <c r="K360"/>
  <c r="M360" s="1"/>
  <c r="H361"/>
  <c r="AU433" i="17"/>
  <c r="AT433" s="1"/>
  <c r="AS434" s="1"/>
  <c r="F464"/>
  <c r="Q281" i="24"/>
  <c r="AL269" i="25"/>
  <c r="AH270"/>
  <c r="AK270"/>
  <c r="AL259" i="27"/>
  <c r="AM259" s="1"/>
  <c r="AK282" i="26"/>
  <c r="AL282" s="1"/>
  <c r="AJ283"/>
  <c r="AH283"/>
  <c r="AH260" i="27"/>
  <c r="AJ260" s="1"/>
  <c r="AJ278" i="24"/>
  <c r="AL278" s="1"/>
  <c r="AN277"/>
  <c r="AP277" s="1"/>
  <c r="H279"/>
  <c r="J279" s="1"/>
  <c r="R281"/>
  <c r="T280"/>
  <c r="V280" s="1"/>
  <c r="AA281"/>
  <c r="AD280"/>
  <c r="AF280" s="1"/>
  <c r="Z281"/>
  <c r="AB281" s="1"/>
  <c r="K279"/>
  <c r="AM278"/>
  <c r="R278" i="20"/>
  <c r="P279"/>
  <c r="Q279" s="1"/>
  <c r="U230" i="23"/>
  <c r="W230" s="1"/>
  <c r="Q231"/>
  <c r="X228" i="20"/>
  <c r="AD227"/>
  <c r="P240" i="14"/>
  <c r="R240" s="1"/>
  <c r="T240" s="1"/>
  <c r="N241"/>
  <c r="O221" i="17"/>
  <c r="Q221" s="1"/>
  <c r="S221" s="1"/>
  <c r="J264" i="20"/>
  <c r="K264" s="1"/>
  <c r="H265"/>
  <c r="W266" s="1"/>
  <c r="AI222" i="16"/>
  <c r="AH222"/>
  <c r="AL222"/>
  <c r="Y224"/>
  <c r="AA224" s="1"/>
  <c r="X224"/>
  <c r="AC223"/>
  <c r="AE223" s="1"/>
  <c r="R221" i="17"/>
  <c r="AY252"/>
  <c r="AV253" s="1"/>
  <c r="BC252"/>
  <c r="AZ253" s="1"/>
  <c r="AJ226"/>
  <c r="AL226" s="1"/>
  <c r="AI227"/>
  <c r="AH227" s="1"/>
  <c r="AG228" s="1"/>
  <c r="T222"/>
  <c r="AB221"/>
  <c r="AD221" s="1"/>
  <c r="AF221" s="1"/>
  <c r="X221"/>
  <c r="Z221" s="1"/>
  <c r="AA221" s="1"/>
  <c r="N221"/>
  <c r="L222"/>
  <c r="H222"/>
  <c r="O446" i="30" l="1"/>
  <c r="P446" s="1"/>
  <c r="M448"/>
  <c r="N447"/>
  <c r="AT438" i="26"/>
  <c r="AT240" i="9"/>
  <c r="AV240" s="1"/>
  <c r="AQ241"/>
  <c r="AR439" i="26"/>
  <c r="AR399" i="25"/>
  <c r="T451"/>
  <c r="P453"/>
  <c r="R452"/>
  <c r="H452"/>
  <c r="J451"/>
  <c r="N452"/>
  <c r="S452" s="1"/>
  <c r="O452"/>
  <c r="X357" i="27"/>
  <c r="W358" s="1"/>
  <c r="Y357"/>
  <c r="AA357" s="1"/>
  <c r="AC357" s="1"/>
  <c r="Z357"/>
  <c r="AU444"/>
  <c r="AS450"/>
  <c r="AT451" s="1"/>
  <c r="F362" i="23"/>
  <c r="I361"/>
  <c r="J361" s="1"/>
  <c r="P362"/>
  <c r="L361"/>
  <c r="S278" i="20"/>
  <c r="U278" s="1"/>
  <c r="G362" i="23"/>
  <c r="F465" i="17"/>
  <c r="AU434"/>
  <c r="AT434" s="1"/>
  <c r="AS435" s="1"/>
  <c r="U281" i="24"/>
  <c r="S281"/>
  <c r="T281" s="1"/>
  <c r="AL270" i="25"/>
  <c r="AH271"/>
  <c r="AG271"/>
  <c r="AI271" s="1"/>
  <c r="AJ272" s="1"/>
  <c r="AI260" i="27"/>
  <c r="AO278" i="24"/>
  <c r="AG283" i="26"/>
  <c r="AI283" s="1"/>
  <c r="AL260" i="27"/>
  <c r="AM260" s="1"/>
  <c r="AK261"/>
  <c r="F280" i="24"/>
  <c r="G280"/>
  <c r="K280" s="1"/>
  <c r="L279"/>
  <c r="Z282"/>
  <c r="AA282"/>
  <c r="AE281"/>
  <c r="AC281"/>
  <c r="AD281" s="1"/>
  <c r="Q282"/>
  <c r="U282" s="1"/>
  <c r="AK279"/>
  <c r="AJ279"/>
  <c r="AN278"/>
  <c r="R279" i="20"/>
  <c r="S279" s="1"/>
  <c r="P280"/>
  <c r="O280"/>
  <c r="V231" i="23"/>
  <c r="S231"/>
  <c r="T231" s="1"/>
  <c r="R231"/>
  <c r="Z228" i="20"/>
  <c r="AA228" s="1"/>
  <c r="AC228"/>
  <c r="Y228"/>
  <c r="AB228" s="1"/>
  <c r="P222" i="17"/>
  <c r="Q241" i="14"/>
  <c r="S241"/>
  <c r="O241"/>
  <c r="P241" s="1"/>
  <c r="R241" s="1"/>
  <c r="M264" i="20"/>
  <c r="G266"/>
  <c r="I265"/>
  <c r="AF223" i="16"/>
  <c r="AK222"/>
  <c r="AM222" s="1"/>
  <c r="AG223"/>
  <c r="AD224"/>
  <c r="Z224"/>
  <c r="BB253" i="17"/>
  <c r="BD253" s="1"/>
  <c r="BA254"/>
  <c r="AX253"/>
  <c r="AY253" s="1"/>
  <c r="AV254" s="1"/>
  <c r="AW254"/>
  <c r="AP226"/>
  <c r="AR226" s="1"/>
  <c r="AM226"/>
  <c r="AQ226"/>
  <c r="AN227" s="1"/>
  <c r="AO227"/>
  <c r="AK227"/>
  <c r="AE221"/>
  <c r="J222"/>
  <c r="K222" s="1"/>
  <c r="M222" s="1"/>
  <c r="V222"/>
  <c r="AC222"/>
  <c r="U222"/>
  <c r="W222" s="1"/>
  <c r="Y222"/>
  <c r="I222"/>
  <c r="G223"/>
  <c r="T279" i="20" l="1"/>
  <c r="U279" s="1"/>
  <c r="AB358" i="27"/>
  <c r="O447" i="30"/>
  <c r="P447" s="1"/>
  <c r="M449"/>
  <c r="N448"/>
  <c r="AT399" i="25"/>
  <c r="AS400"/>
  <c r="AU241" i="9"/>
  <c r="L451" i="25"/>
  <c r="K452"/>
  <c r="AT439" i="26"/>
  <c r="AS440"/>
  <c r="AR241" i="9"/>
  <c r="AS241"/>
  <c r="AR440" i="26"/>
  <c r="Z358" i="27"/>
  <c r="T452" i="25"/>
  <c r="AR400"/>
  <c r="N453"/>
  <c r="S453" s="1"/>
  <c r="O453"/>
  <c r="J452"/>
  <c r="H453"/>
  <c r="R453"/>
  <c r="T453" s="1"/>
  <c r="P454"/>
  <c r="X358" i="27"/>
  <c r="W359" s="1"/>
  <c r="AD357"/>
  <c r="Y358"/>
  <c r="AA358" s="1"/>
  <c r="AC358" s="1"/>
  <c r="K361" i="23"/>
  <c r="M361" s="1"/>
  <c r="AB359" i="27"/>
  <c r="AU445"/>
  <c r="AS451"/>
  <c r="P363" i="23"/>
  <c r="L362"/>
  <c r="F363"/>
  <c r="I362"/>
  <c r="H362"/>
  <c r="F466" i="17"/>
  <c r="AU435"/>
  <c r="AT435" s="1"/>
  <c r="AS436" s="1"/>
  <c r="V281" i="24"/>
  <c r="AK271" i="25"/>
  <c r="AI261" i="27"/>
  <c r="AP278" i="24"/>
  <c r="AH261" i="27"/>
  <c r="AJ261" s="1"/>
  <c r="AL261" s="1"/>
  <c r="AK283" i="26"/>
  <c r="AG284" s="1"/>
  <c r="AI284" s="1"/>
  <c r="AJ285" s="1"/>
  <c r="AJ284"/>
  <c r="AH284"/>
  <c r="AK262" i="27"/>
  <c r="I280" i="24"/>
  <c r="H280"/>
  <c r="G281" s="1"/>
  <c r="AF281"/>
  <c r="AB282"/>
  <c r="AA283" s="1"/>
  <c r="AE282"/>
  <c r="AC282"/>
  <c r="S282"/>
  <c r="P282"/>
  <c r="R282" s="1"/>
  <c r="AL279"/>
  <c r="AJ280" s="1"/>
  <c r="AM279"/>
  <c r="AO279"/>
  <c r="Q280" i="20"/>
  <c r="P281" s="1"/>
  <c r="O281"/>
  <c r="T280"/>
  <c r="AD228"/>
  <c r="U231" i="23"/>
  <c r="W231" s="1"/>
  <c r="Q232"/>
  <c r="X229" i="20"/>
  <c r="Z229" s="1"/>
  <c r="AA229" s="1"/>
  <c r="T241" i="14"/>
  <c r="L265" i="20"/>
  <c r="M242" i="14"/>
  <c r="N242" s="1"/>
  <c r="J265" i="20"/>
  <c r="K265" s="1"/>
  <c r="H266"/>
  <c r="W267" s="1"/>
  <c r="AI223" i="16"/>
  <c r="AH223"/>
  <c r="AL223"/>
  <c r="Y225"/>
  <c r="AA225" s="1"/>
  <c r="X225"/>
  <c r="AC224"/>
  <c r="AE224" s="1"/>
  <c r="O222" i="17"/>
  <c r="Q222" s="1"/>
  <c r="S222" s="1"/>
  <c r="BC253"/>
  <c r="AZ254" s="1"/>
  <c r="BB254" s="1"/>
  <c r="BD254" s="1"/>
  <c r="AX254"/>
  <c r="AY254" s="1"/>
  <c r="AV255" s="1"/>
  <c r="AW256" s="1"/>
  <c r="AW255"/>
  <c r="AJ227"/>
  <c r="AL227" s="1"/>
  <c r="AM227" s="1"/>
  <c r="AI228"/>
  <c r="AH228" s="1"/>
  <c r="AG229" s="1"/>
  <c r="R222"/>
  <c r="N222"/>
  <c r="T223"/>
  <c r="AB222"/>
  <c r="AD222" s="1"/>
  <c r="AF222" s="1"/>
  <c r="X222"/>
  <c r="Z222" s="1"/>
  <c r="AA222" s="1"/>
  <c r="L223"/>
  <c r="H223"/>
  <c r="O448" i="30" l="1"/>
  <c r="P448" s="1"/>
  <c r="M450"/>
  <c r="N449"/>
  <c r="L452" i="25"/>
  <c r="AT400"/>
  <c r="AT440" i="26"/>
  <c r="AT241" i="9"/>
  <c r="AV241" s="1"/>
  <c r="AQ242"/>
  <c r="Z359" i="27"/>
  <c r="AR441" i="26"/>
  <c r="AT441" s="1"/>
  <c r="Y359" i="27"/>
  <c r="AA359" s="1"/>
  <c r="AR401" i="25"/>
  <c r="P455"/>
  <c r="R454"/>
  <c r="H454"/>
  <c r="J453"/>
  <c r="N454"/>
  <c r="S454" s="1"/>
  <c r="O454"/>
  <c r="L453"/>
  <c r="X359" i="27"/>
  <c r="W360" s="1"/>
  <c r="AC359"/>
  <c r="AD358"/>
  <c r="AU446"/>
  <c r="AS452"/>
  <c r="G363" i="23"/>
  <c r="H363" s="1"/>
  <c r="J362"/>
  <c r="K362" s="1"/>
  <c r="M362" s="1"/>
  <c r="F467" i="17"/>
  <c r="AU436"/>
  <c r="AT436" s="1"/>
  <c r="AS437" s="1"/>
  <c r="AL271" i="25"/>
  <c r="AH272"/>
  <c r="AG272"/>
  <c r="AI272" s="1"/>
  <c r="AL283" i="26"/>
  <c r="AK284"/>
  <c r="AM261" i="27"/>
  <c r="AI262"/>
  <c r="AH262"/>
  <c r="AJ262" s="1"/>
  <c r="AK263" s="1"/>
  <c r="F281" i="24"/>
  <c r="H281" s="1"/>
  <c r="J280"/>
  <c r="L280" s="1"/>
  <c r="AD282"/>
  <c r="AF282" s="1"/>
  <c r="Z283"/>
  <c r="AB283" s="1"/>
  <c r="AE283"/>
  <c r="AC283"/>
  <c r="Q283"/>
  <c r="T282"/>
  <c r="V282" s="1"/>
  <c r="I281"/>
  <c r="AK280"/>
  <c r="AM280" s="1"/>
  <c r="AN279"/>
  <c r="AP279" s="1"/>
  <c r="R280" i="20"/>
  <c r="O282"/>
  <c r="Q281"/>
  <c r="V232" i="23"/>
  <c r="R232"/>
  <c r="S232"/>
  <c r="T232" s="1"/>
  <c r="AC229" i="20"/>
  <c r="Y229"/>
  <c r="AB229" s="1"/>
  <c r="Q242" i="14"/>
  <c r="O242"/>
  <c r="P242" s="1"/>
  <c r="R242" s="1"/>
  <c r="S242"/>
  <c r="M265" i="20"/>
  <c r="I266"/>
  <c r="G267"/>
  <c r="AG224" i="16"/>
  <c r="AK223"/>
  <c r="AM223" s="1"/>
  <c r="AF224"/>
  <c r="AD225"/>
  <c r="Z225"/>
  <c r="P223" i="17"/>
  <c r="BA255"/>
  <c r="BC254"/>
  <c r="AZ255" s="1"/>
  <c r="AX255"/>
  <c r="AY255" s="1"/>
  <c r="AJ228"/>
  <c r="AP227"/>
  <c r="AR227" s="1"/>
  <c r="AQ227"/>
  <c r="AN228" s="1"/>
  <c r="AO228"/>
  <c r="AK228"/>
  <c r="AE222"/>
  <c r="V223"/>
  <c r="U223"/>
  <c r="W223" s="1"/>
  <c r="AC223"/>
  <c r="Y223"/>
  <c r="J223"/>
  <c r="I223"/>
  <c r="G224"/>
  <c r="P449" i="30" l="1"/>
  <c r="N450"/>
  <c r="M451"/>
  <c r="AB360" i="27"/>
  <c r="AT401" i="25"/>
  <c r="AU242" i="9"/>
  <c r="AS242"/>
  <c r="AR242"/>
  <c r="Y360" i="27"/>
  <c r="AA360" s="1"/>
  <c r="AR442" i="26"/>
  <c r="AT442" s="1"/>
  <c r="AR402" i="25"/>
  <c r="AT402" s="1"/>
  <c r="T454"/>
  <c r="N455"/>
  <c r="S455" s="1"/>
  <c r="O455"/>
  <c r="J454"/>
  <c r="K455" s="1"/>
  <c r="H455"/>
  <c r="R455"/>
  <c r="P456"/>
  <c r="L454"/>
  <c r="X360" i="27"/>
  <c r="W361" s="1"/>
  <c r="AB361" s="1"/>
  <c r="AD359"/>
  <c r="Z360"/>
  <c r="AU447"/>
  <c r="AS453"/>
  <c r="S280" i="20"/>
  <c r="U280" s="1"/>
  <c r="G364" i="23"/>
  <c r="P364"/>
  <c r="L363"/>
  <c r="F364"/>
  <c r="I363"/>
  <c r="J363" s="1"/>
  <c r="AU437" i="17"/>
  <c r="AT437" s="1"/>
  <c r="AS438" s="1"/>
  <c r="F468"/>
  <c r="AK272" i="25"/>
  <c r="AH273" s="1"/>
  <c r="AJ273"/>
  <c r="AL272"/>
  <c r="AL284" i="26"/>
  <c r="AH285"/>
  <c r="AG285"/>
  <c r="AI285" s="1"/>
  <c r="AJ286" s="1"/>
  <c r="AL262" i="27"/>
  <c r="K281" i="24"/>
  <c r="AA284"/>
  <c r="AD283"/>
  <c r="AF283" s="1"/>
  <c r="U283"/>
  <c r="S283"/>
  <c r="P283"/>
  <c r="R283" s="1"/>
  <c r="G282"/>
  <c r="J281"/>
  <c r="F282"/>
  <c r="H282" s="1"/>
  <c r="AO280"/>
  <c r="AL280"/>
  <c r="AJ281" s="1"/>
  <c r="T281" i="20"/>
  <c r="P282"/>
  <c r="Q282" s="1"/>
  <c r="R281"/>
  <c r="S281" s="1"/>
  <c r="U232" i="23"/>
  <c r="W232" s="1"/>
  <c r="Q233"/>
  <c r="AD229" i="20"/>
  <c r="X230"/>
  <c r="Z230" s="1"/>
  <c r="AA230" s="1"/>
  <c r="M243" i="14"/>
  <c r="Q243" s="1"/>
  <c r="T242"/>
  <c r="L266" i="20"/>
  <c r="H267"/>
  <c r="W268" s="1"/>
  <c r="J266"/>
  <c r="K266" s="1"/>
  <c r="AI224" i="16"/>
  <c r="AL224"/>
  <c r="AH224"/>
  <c r="Y226"/>
  <c r="AA226" s="1"/>
  <c r="X226"/>
  <c r="AC225"/>
  <c r="AE225" s="1"/>
  <c r="BB255" i="17"/>
  <c r="BD255" s="1"/>
  <c r="BA256"/>
  <c r="BC255"/>
  <c r="AZ256" s="1"/>
  <c r="BA257" s="1"/>
  <c r="AV256"/>
  <c r="AW257" s="1"/>
  <c r="AL228"/>
  <c r="AM228" s="1"/>
  <c r="AI229"/>
  <c r="AH229" s="1"/>
  <c r="AG230" s="1"/>
  <c r="O223"/>
  <c r="Q223" s="1"/>
  <c r="T224"/>
  <c r="X223"/>
  <c r="Z223" s="1"/>
  <c r="AA223" s="1"/>
  <c r="AB223"/>
  <c r="AD223" s="1"/>
  <c r="K223"/>
  <c r="M223" s="1"/>
  <c r="N223" s="1"/>
  <c r="H224"/>
  <c r="P450" i="30" l="1"/>
  <c r="P451" s="1"/>
  <c r="N451"/>
  <c r="O451" s="1"/>
  <c r="M452"/>
  <c r="AK285" i="26"/>
  <c r="AL285" s="1"/>
  <c r="AC360" i="27"/>
  <c r="AD360" s="1"/>
  <c r="AQ243" i="9"/>
  <c r="AT242"/>
  <c r="AV242" s="1"/>
  <c r="AR443" i="26"/>
  <c r="AT443" s="1"/>
  <c r="AR403" i="25"/>
  <c r="AS404" s="1"/>
  <c r="T455"/>
  <c r="P457"/>
  <c r="R456"/>
  <c r="H456"/>
  <c r="J455"/>
  <c r="L455" s="1"/>
  <c r="N456"/>
  <c r="S456" s="1"/>
  <c r="O456"/>
  <c r="Y361" i="27"/>
  <c r="AA361" s="1"/>
  <c r="AC361" s="1"/>
  <c r="X361"/>
  <c r="W362" s="1"/>
  <c r="AU448"/>
  <c r="AS454"/>
  <c r="H364" i="23"/>
  <c r="G365" s="1"/>
  <c r="P365"/>
  <c r="F365"/>
  <c r="I364"/>
  <c r="K363"/>
  <c r="M363" s="1"/>
  <c r="F469" i="17"/>
  <c r="AU438"/>
  <c r="AT438" s="1"/>
  <c r="AS439" s="1"/>
  <c r="AG273" i="25"/>
  <c r="AI273" s="1"/>
  <c r="AK273" s="1"/>
  <c r="AI263" i="27"/>
  <c r="AM262"/>
  <c r="AH263"/>
  <c r="AJ263" s="1"/>
  <c r="AK264" s="1"/>
  <c r="L281" i="24"/>
  <c r="Z284"/>
  <c r="AB284" s="1"/>
  <c r="Z285" s="1"/>
  <c r="AE284"/>
  <c r="AC284"/>
  <c r="P284"/>
  <c r="Q284"/>
  <c r="T283"/>
  <c r="V283" s="1"/>
  <c r="F283"/>
  <c r="G283"/>
  <c r="K282"/>
  <c r="I282"/>
  <c r="J282" s="1"/>
  <c r="AK281"/>
  <c r="AM281" s="1"/>
  <c r="AN280"/>
  <c r="AP280" s="1"/>
  <c r="U281" i="20"/>
  <c r="P283"/>
  <c r="R282"/>
  <c r="S282" s="1"/>
  <c r="T282"/>
  <c r="O283"/>
  <c r="V233" i="23"/>
  <c r="S233"/>
  <c r="T233" s="1"/>
  <c r="R233"/>
  <c r="AC230" i="20"/>
  <c r="Y230"/>
  <c r="AB230" s="1"/>
  <c r="O243" i="14"/>
  <c r="P243" s="1"/>
  <c r="R243" s="1"/>
  <c r="N243"/>
  <c r="S243"/>
  <c r="M266" i="20"/>
  <c r="G268"/>
  <c r="I267"/>
  <c r="L224" i="17"/>
  <c r="AF225" i="16"/>
  <c r="AG225"/>
  <c r="AK224"/>
  <c r="AM224" s="1"/>
  <c r="Z226"/>
  <c r="AD226"/>
  <c r="P224" i="17"/>
  <c r="S223"/>
  <c r="BB256"/>
  <c r="BD256" s="1"/>
  <c r="AX256"/>
  <c r="AJ229"/>
  <c r="AP228"/>
  <c r="AR228" s="1"/>
  <c r="J224"/>
  <c r="K224" s="1"/>
  <c r="AQ228"/>
  <c r="AN229" s="1"/>
  <c r="AO229"/>
  <c r="AK229"/>
  <c r="AE223"/>
  <c r="R223"/>
  <c r="V224"/>
  <c r="AF223"/>
  <c r="U224"/>
  <c r="W224" s="1"/>
  <c r="Y224"/>
  <c r="AC224"/>
  <c r="G225"/>
  <c r="I224"/>
  <c r="Z361" i="27" l="1"/>
  <c r="X362" s="1"/>
  <c r="W363" s="1"/>
  <c r="AG286" i="26"/>
  <c r="AI286" s="1"/>
  <c r="AJ287" s="1"/>
  <c r="N452" i="30"/>
  <c r="O452" s="1"/>
  <c r="M453"/>
  <c r="P452"/>
  <c r="AK286" i="26"/>
  <c r="AH286"/>
  <c r="AH287" s="1"/>
  <c r="AU243" i="9"/>
  <c r="AR243"/>
  <c r="AS243"/>
  <c r="AB362" i="27"/>
  <c r="Z362"/>
  <c r="AR444" i="26"/>
  <c r="AT444" s="1"/>
  <c r="AD361" i="27"/>
  <c r="AT403" i="25"/>
  <c r="T456"/>
  <c r="N457"/>
  <c r="S457" s="1"/>
  <c r="O457"/>
  <c r="J456"/>
  <c r="K457" s="1"/>
  <c r="H457"/>
  <c r="R457"/>
  <c r="P458"/>
  <c r="L456"/>
  <c r="J364" i="23"/>
  <c r="K364" s="1"/>
  <c r="AU449" i="27"/>
  <c r="AS455"/>
  <c r="L364" i="23"/>
  <c r="H365"/>
  <c r="G366" s="1"/>
  <c r="F366"/>
  <c r="I365"/>
  <c r="P366"/>
  <c r="F470" i="17"/>
  <c r="AU439"/>
  <c r="AT439" s="1"/>
  <c r="AS440" s="1"/>
  <c r="AJ274" i="25"/>
  <c r="AL273"/>
  <c r="AG274"/>
  <c r="AI274" s="1"/>
  <c r="AJ275" s="1"/>
  <c r="AH274"/>
  <c r="AL263" i="27"/>
  <c r="AL281" i="24"/>
  <c r="AJ282" s="1"/>
  <c r="AG287" i="26"/>
  <c r="AI287" s="1"/>
  <c r="AL286"/>
  <c r="AA285" i="24"/>
  <c r="AB285" s="1"/>
  <c r="AD284"/>
  <c r="AF284" s="1"/>
  <c r="R284"/>
  <c r="P285" s="1"/>
  <c r="U284"/>
  <c r="S284"/>
  <c r="L282"/>
  <c r="K283"/>
  <c r="I283"/>
  <c r="H283"/>
  <c r="AO281"/>
  <c r="U282" i="20"/>
  <c r="Q283"/>
  <c r="T283"/>
  <c r="O284"/>
  <c r="U233" i="23"/>
  <c r="W233" s="1"/>
  <c r="Q234"/>
  <c r="X231" i="20"/>
  <c r="Z231" s="1"/>
  <c r="AA231" s="1"/>
  <c r="AD230"/>
  <c r="O224" i="17"/>
  <c r="Q224" s="1"/>
  <c r="S224" s="1"/>
  <c r="T243" i="14"/>
  <c r="M244"/>
  <c r="Q244" s="1"/>
  <c r="M224" i="17"/>
  <c r="N224" s="1"/>
  <c r="L267" i="20"/>
  <c r="H268"/>
  <c r="W269" s="1"/>
  <c r="J267"/>
  <c r="K267" s="1"/>
  <c r="AI225" i="16"/>
  <c r="AL225"/>
  <c r="AH225"/>
  <c r="Y227"/>
  <c r="AA227" s="1"/>
  <c r="X227"/>
  <c r="AC226"/>
  <c r="AE226" s="1"/>
  <c r="AY256" i="17"/>
  <c r="BC256"/>
  <c r="AI230"/>
  <c r="AH230" s="1"/>
  <c r="AG231" s="1"/>
  <c r="AL229"/>
  <c r="T225"/>
  <c r="X224"/>
  <c r="Z224" s="1"/>
  <c r="AE224" s="1"/>
  <c r="AB224"/>
  <c r="AD224" s="1"/>
  <c r="L225"/>
  <c r="H225"/>
  <c r="Y362" i="27" l="1"/>
  <c r="AA362" s="1"/>
  <c r="AC362" s="1"/>
  <c r="Z363" s="1"/>
  <c r="N453" i="30"/>
  <c r="M454"/>
  <c r="U452"/>
  <c r="M364" i="23"/>
  <c r="L365"/>
  <c r="Y363" i="27"/>
  <c r="AA363" s="1"/>
  <c r="AB363"/>
  <c r="AC363" s="1"/>
  <c r="AQ244" i="9"/>
  <c r="AT243"/>
  <c r="AV243" s="1"/>
  <c r="AR445" i="26"/>
  <c r="AT445" s="1"/>
  <c r="T457" i="25"/>
  <c r="AD362" i="27"/>
  <c r="AR404" i="25"/>
  <c r="AT404" s="1"/>
  <c r="P459"/>
  <c r="R458"/>
  <c r="H458"/>
  <c r="J457"/>
  <c r="K458" s="1"/>
  <c r="N458"/>
  <c r="S458" s="1"/>
  <c r="O458"/>
  <c r="AU450" i="27"/>
  <c r="AS456"/>
  <c r="H366" i="23"/>
  <c r="G367" s="1"/>
  <c r="J365"/>
  <c r="F367"/>
  <c r="I366"/>
  <c r="P367"/>
  <c r="K365"/>
  <c r="F471" i="17"/>
  <c r="AU440"/>
  <c r="AT440" s="1"/>
  <c r="AS441" s="1"/>
  <c r="AK274" i="25"/>
  <c r="AH275" s="1"/>
  <c r="AH264" i="27"/>
  <c r="AJ264" s="1"/>
  <c r="AK265" s="1"/>
  <c r="AM263"/>
  <c r="AI264"/>
  <c r="AK282" i="24"/>
  <c r="AM282" s="1"/>
  <c r="AN281"/>
  <c r="AK287" i="26"/>
  <c r="AG288" s="1"/>
  <c r="AI288" s="1"/>
  <c r="AJ289" s="1"/>
  <c r="AJ288"/>
  <c r="AL287"/>
  <c r="AA286" i="24"/>
  <c r="AE285"/>
  <c r="AC285"/>
  <c r="AD285" s="1"/>
  <c r="Z286"/>
  <c r="T284"/>
  <c r="V284" s="1"/>
  <c r="Q285"/>
  <c r="R285" s="1"/>
  <c r="AP281"/>
  <c r="G284"/>
  <c r="F284"/>
  <c r="J283"/>
  <c r="L283" s="1"/>
  <c r="R283" i="20"/>
  <c r="P284"/>
  <c r="V234" i="23"/>
  <c r="R234"/>
  <c r="S234"/>
  <c r="T234" s="1"/>
  <c r="Y231" i="20"/>
  <c r="AB231" s="1"/>
  <c r="AC231"/>
  <c r="P225" i="17"/>
  <c r="O244" i="14"/>
  <c r="P244" s="1"/>
  <c r="S244"/>
  <c r="N244"/>
  <c r="R224" i="17"/>
  <c r="M267" i="20"/>
  <c r="G269"/>
  <c r="I268"/>
  <c r="AG226" i="16"/>
  <c r="AF226"/>
  <c r="AK225"/>
  <c r="AM225" s="1"/>
  <c r="Z227"/>
  <c r="AD227"/>
  <c r="AQ229" i="17"/>
  <c r="AN230" s="1"/>
  <c r="AM229"/>
  <c r="AJ230" s="1"/>
  <c r="AZ257"/>
  <c r="BA258" s="1"/>
  <c r="AV257"/>
  <c r="AW258" s="1"/>
  <c r="AP229"/>
  <c r="AR229" s="1"/>
  <c r="AO230"/>
  <c r="AK230"/>
  <c r="J225"/>
  <c r="K225" s="1"/>
  <c r="M225" s="1"/>
  <c r="V225"/>
  <c r="AA224"/>
  <c r="AF224"/>
  <c r="AC225"/>
  <c r="U225"/>
  <c r="W225" s="1"/>
  <c r="Y225"/>
  <c r="G226"/>
  <c r="I225"/>
  <c r="X363" i="27" l="1"/>
  <c r="W364" s="1"/>
  <c r="AB364" s="1"/>
  <c r="O453" i="30"/>
  <c r="P453" s="1"/>
  <c r="N454"/>
  <c r="M455"/>
  <c r="V455"/>
  <c r="W455" s="1"/>
  <c r="X455" s="1"/>
  <c r="X454"/>
  <c r="Y454" s="1"/>
  <c r="M365" i="23"/>
  <c r="L457" i="25"/>
  <c r="Z364" i="27"/>
  <c r="AU244" i="9"/>
  <c r="AR244"/>
  <c r="AS244"/>
  <c r="AR446" i="26"/>
  <c r="AT446" s="1"/>
  <c r="AD363" i="27"/>
  <c r="Y364"/>
  <c r="AA364" s="1"/>
  <c r="AR405" i="25"/>
  <c r="AT405" s="1"/>
  <c r="T458"/>
  <c r="N459"/>
  <c r="S459" s="1"/>
  <c r="O459"/>
  <c r="J458"/>
  <c r="K459" s="1"/>
  <c r="H459"/>
  <c r="R459"/>
  <c r="P460"/>
  <c r="L458"/>
  <c r="AU451" i="27"/>
  <c r="AS457"/>
  <c r="AT458" s="1"/>
  <c r="L366" i="23"/>
  <c r="J366"/>
  <c r="K366" s="1"/>
  <c r="P368"/>
  <c r="L367"/>
  <c r="F368"/>
  <c r="I367"/>
  <c r="S283" i="20"/>
  <c r="U283" s="1"/>
  <c r="H367" i="23"/>
  <c r="F472" i="17"/>
  <c r="AU441"/>
  <c r="AT441" s="1"/>
  <c r="AS442" s="1"/>
  <c r="AL274" i="25"/>
  <c r="AG275"/>
  <c r="AI275" s="1"/>
  <c r="AJ276" s="1"/>
  <c r="AL264" i="27"/>
  <c r="AL282" i="24"/>
  <c r="AN282" s="1"/>
  <c r="AO282"/>
  <c r="AH288" i="26"/>
  <c r="AK288"/>
  <c r="AL288" s="1"/>
  <c r="AB286" i="24"/>
  <c r="Z287" s="1"/>
  <c r="AF285"/>
  <c r="AE286"/>
  <c r="AC286"/>
  <c r="S285"/>
  <c r="T285" s="1"/>
  <c r="Q286"/>
  <c r="U285"/>
  <c r="P286"/>
  <c r="I284"/>
  <c r="K284"/>
  <c r="H284"/>
  <c r="O225" i="17"/>
  <c r="Q225" s="1"/>
  <c r="S225" s="1"/>
  <c r="O285" i="20"/>
  <c r="T284"/>
  <c r="Q284"/>
  <c r="U234" i="23"/>
  <c r="W234" s="1"/>
  <c r="Q235"/>
  <c r="AD231" i="20"/>
  <c r="X232"/>
  <c r="Z232" s="1"/>
  <c r="AA232" s="1"/>
  <c r="M245" i="14"/>
  <c r="N245" s="1"/>
  <c r="R244"/>
  <c r="L268" i="20"/>
  <c r="H269"/>
  <c r="W270" s="1"/>
  <c r="J268"/>
  <c r="K268" s="1"/>
  <c r="AI226" i="16"/>
  <c r="AL226"/>
  <c r="AH226"/>
  <c r="Y228"/>
  <c r="AA228" s="1"/>
  <c r="X228"/>
  <c r="AC227"/>
  <c r="AE227" s="1"/>
  <c r="AX257" i="17"/>
  <c r="BB257"/>
  <c r="BD257" s="1"/>
  <c r="AL230"/>
  <c r="AI231"/>
  <c r="AH231" s="1"/>
  <c r="AG232" s="1"/>
  <c r="R225"/>
  <c r="N225"/>
  <c r="X225"/>
  <c r="Z225" s="1"/>
  <c r="AA225" s="1"/>
  <c r="T226"/>
  <c r="AB225"/>
  <c r="AD225" s="1"/>
  <c r="AF225" s="1"/>
  <c r="P226"/>
  <c r="H226"/>
  <c r="L226"/>
  <c r="AC364" i="27" l="1"/>
  <c r="Z365" s="1"/>
  <c r="X364"/>
  <c r="W365" s="1"/>
  <c r="AB365" s="1"/>
  <c r="O454" i="30"/>
  <c r="P454" s="1"/>
  <c r="Y455"/>
  <c r="Y456" s="1"/>
  <c r="Y457" s="1"/>
  <c r="Y458" s="1"/>
  <c r="Y459" s="1"/>
  <c r="Y460" s="1"/>
  <c r="Y461" s="1"/>
  <c r="Y462" s="1"/>
  <c r="M456"/>
  <c r="N455"/>
  <c r="AQ245" i="9"/>
  <c r="AT244"/>
  <c r="AV244" s="1"/>
  <c r="X365" i="27"/>
  <c r="W366" s="1"/>
  <c r="AD364"/>
  <c r="AR447" i="26"/>
  <c r="AT447" s="1"/>
  <c r="AR406" i="25"/>
  <c r="AT406" s="1"/>
  <c r="T459"/>
  <c r="P461"/>
  <c r="R460"/>
  <c r="H460"/>
  <c r="J459"/>
  <c r="L459" s="1"/>
  <c r="N460"/>
  <c r="S460" s="1"/>
  <c r="O460"/>
  <c r="M366" i="23"/>
  <c r="AU452" i="27"/>
  <c r="AS458"/>
  <c r="AT459" s="1"/>
  <c r="AB366"/>
  <c r="G368" i="23"/>
  <c r="J367"/>
  <c r="K367" s="1"/>
  <c r="M367" s="1"/>
  <c r="H368"/>
  <c r="AU442" i="17"/>
  <c r="AT442" s="1"/>
  <c r="AS443" s="1"/>
  <c r="F473"/>
  <c r="AK275" i="25"/>
  <c r="AH276" s="1"/>
  <c r="AH265" i="27"/>
  <c r="AJ265" s="1"/>
  <c r="AK266" s="1"/>
  <c r="AM264"/>
  <c r="AI265"/>
  <c r="AJ283" i="24"/>
  <c r="AK283"/>
  <c r="AP282"/>
  <c r="AH289" i="26"/>
  <c r="AG289"/>
  <c r="AI289" s="1"/>
  <c r="AD286" i="24"/>
  <c r="AF286" s="1"/>
  <c r="AA287"/>
  <c r="AB287" s="1"/>
  <c r="U286"/>
  <c r="R286"/>
  <c r="Q287" s="1"/>
  <c r="S286"/>
  <c r="V285"/>
  <c r="F285"/>
  <c r="J284"/>
  <c r="L284" s="1"/>
  <c r="G285"/>
  <c r="P285" i="20"/>
  <c r="R284"/>
  <c r="V235" i="23"/>
  <c r="S235"/>
  <c r="T235" s="1"/>
  <c r="R235"/>
  <c r="AC232" i="20"/>
  <c r="Y232"/>
  <c r="AB232" s="1"/>
  <c r="I269"/>
  <c r="H270" s="1"/>
  <c r="W271" s="1"/>
  <c r="O245" i="14"/>
  <c r="P245" s="1"/>
  <c r="Q245"/>
  <c r="S245"/>
  <c r="T244"/>
  <c r="M268" i="20"/>
  <c r="G270"/>
  <c r="AK226" i="16"/>
  <c r="AM226" s="1"/>
  <c r="AF227"/>
  <c r="AG227"/>
  <c r="AD228"/>
  <c r="Z228"/>
  <c r="BC257" i="17"/>
  <c r="AY257"/>
  <c r="AP230"/>
  <c r="AR230" s="1"/>
  <c r="AM230"/>
  <c r="AQ230"/>
  <c r="AN231" s="1"/>
  <c r="AO231"/>
  <c r="AK231"/>
  <c r="AE225"/>
  <c r="AC226"/>
  <c r="U226"/>
  <c r="W226" s="1"/>
  <c r="Y226"/>
  <c r="J226"/>
  <c r="K226" s="1"/>
  <c r="M226" s="1"/>
  <c r="V226"/>
  <c r="G227"/>
  <c r="I226"/>
  <c r="Y365" i="27" l="1"/>
  <c r="AA365" s="1"/>
  <c r="AC365" s="1"/>
  <c r="Z366" s="1"/>
  <c r="O455" i="30"/>
  <c r="P455" s="1"/>
  <c r="N456"/>
  <c r="M457"/>
  <c r="AU245" i="9"/>
  <c r="AR245"/>
  <c r="AS245"/>
  <c r="AR448" i="26"/>
  <c r="AT448" s="1"/>
  <c r="AR407" i="25"/>
  <c r="AT407" s="1"/>
  <c r="T460"/>
  <c r="N461"/>
  <c r="S461" s="1"/>
  <c r="O461"/>
  <c r="J460"/>
  <c r="H461"/>
  <c r="R461"/>
  <c r="P462"/>
  <c r="L460"/>
  <c r="AD365" i="27"/>
  <c r="Y366"/>
  <c r="AA366" s="1"/>
  <c r="AC366" s="1"/>
  <c r="AU453"/>
  <c r="AS459"/>
  <c r="AT460" s="1"/>
  <c r="S284" i="20"/>
  <c r="U284" s="1"/>
  <c r="P369" i="23"/>
  <c r="L368"/>
  <c r="F369"/>
  <c r="I368"/>
  <c r="J368" s="1"/>
  <c r="K368" s="1"/>
  <c r="M368" s="1"/>
  <c r="G369"/>
  <c r="F474" i="17"/>
  <c r="AU443"/>
  <c r="AT443" s="1"/>
  <c r="AS444" s="1"/>
  <c r="AG276" i="25"/>
  <c r="AI276" s="1"/>
  <c r="AL275"/>
  <c r="AL283" i="24"/>
  <c r="AJ284" s="1"/>
  <c r="AL265" i="27"/>
  <c r="AO283" i="24"/>
  <c r="AM283"/>
  <c r="AK289" i="26"/>
  <c r="AL289" s="1"/>
  <c r="AJ290"/>
  <c r="AE287" i="24"/>
  <c r="AC287"/>
  <c r="AD287" s="1"/>
  <c r="O226" i="17"/>
  <c r="Q226" s="1"/>
  <c r="S226" s="1"/>
  <c r="Z288" i="24"/>
  <c r="AA288"/>
  <c r="T286"/>
  <c r="V286" s="1"/>
  <c r="P287"/>
  <c r="R287" s="1"/>
  <c r="P288" s="1"/>
  <c r="S287"/>
  <c r="I285"/>
  <c r="K285"/>
  <c r="H285"/>
  <c r="Q285" i="20"/>
  <c r="T285"/>
  <c r="O286"/>
  <c r="U235" i="23"/>
  <c r="W235" s="1"/>
  <c r="Q236"/>
  <c r="AD232" i="20"/>
  <c r="J269"/>
  <c r="K269" s="1"/>
  <c r="X233"/>
  <c r="Z233" s="1"/>
  <c r="AA233" s="1"/>
  <c r="L269"/>
  <c r="M246" i="14"/>
  <c r="Q246" s="1"/>
  <c r="R245"/>
  <c r="T245" s="1"/>
  <c r="G271" i="20"/>
  <c r="L270"/>
  <c r="I270"/>
  <c r="AI227" i="16"/>
  <c r="AL227"/>
  <c r="AH227"/>
  <c r="Y229"/>
  <c r="AA229" s="1"/>
  <c r="X229"/>
  <c r="AC228"/>
  <c r="AE228" s="1"/>
  <c r="AV258" i="17"/>
  <c r="AZ258"/>
  <c r="AJ231"/>
  <c r="AL231" s="1"/>
  <c r="AQ231" s="1"/>
  <c r="AI232"/>
  <c r="AH232" s="1"/>
  <c r="AG233" s="1"/>
  <c r="N226"/>
  <c r="R226"/>
  <c r="X226"/>
  <c r="Z226" s="1"/>
  <c r="AA226" s="1"/>
  <c r="T227"/>
  <c r="AB226"/>
  <c r="AD226" s="1"/>
  <c r="L227"/>
  <c r="H227"/>
  <c r="X366" i="27" l="1"/>
  <c r="W367" s="1"/>
  <c r="P456" i="30"/>
  <c r="N457"/>
  <c r="M458"/>
  <c r="AQ246" i="9"/>
  <c r="AT245"/>
  <c r="AV245" s="1"/>
  <c r="AB367" i="27"/>
  <c r="T461" i="25"/>
  <c r="AR449" i="26"/>
  <c r="AT449" s="1"/>
  <c r="AR408" i="25"/>
  <c r="AS409" s="1"/>
  <c r="P463"/>
  <c r="R462"/>
  <c r="H462"/>
  <c r="J461"/>
  <c r="L461" s="1"/>
  <c r="N462"/>
  <c r="S462" s="1"/>
  <c r="O462"/>
  <c r="AU454" i="27"/>
  <c r="AS460"/>
  <c r="Z367"/>
  <c r="Y367"/>
  <c r="AA367" s="1"/>
  <c r="AD366"/>
  <c r="AC367"/>
  <c r="F370" i="23"/>
  <c r="I369"/>
  <c r="P370"/>
  <c r="L369"/>
  <c r="H369"/>
  <c r="F475" i="17"/>
  <c r="AU444"/>
  <c r="AT444" s="1"/>
  <c r="AS445" s="1"/>
  <c r="P227"/>
  <c r="AJ277" i="25"/>
  <c r="AK276"/>
  <c r="AH277" s="1"/>
  <c r="AK284" i="24"/>
  <c r="AM284" s="1"/>
  <c r="AN283"/>
  <c r="AP283" s="1"/>
  <c r="AI266" i="27"/>
  <c r="AH266"/>
  <c r="AJ266" s="1"/>
  <c r="AM265"/>
  <c r="AG290" i="26"/>
  <c r="AI290" s="1"/>
  <c r="AK290" s="1"/>
  <c r="AH290"/>
  <c r="AJ291"/>
  <c r="AF287" i="24"/>
  <c r="AC288"/>
  <c r="AE288"/>
  <c r="AB288"/>
  <c r="AA289" s="1"/>
  <c r="AC289" s="1"/>
  <c r="U287"/>
  <c r="Q288"/>
  <c r="R288" s="1"/>
  <c r="Q289" s="1"/>
  <c r="T287"/>
  <c r="G286"/>
  <c r="F286"/>
  <c r="J285"/>
  <c r="L285" s="1"/>
  <c r="P286" i="20"/>
  <c r="Q286" s="1"/>
  <c r="R285"/>
  <c r="V236" i="23"/>
  <c r="R236"/>
  <c r="S236"/>
  <c r="T236" s="1"/>
  <c r="M269" i="20"/>
  <c r="AC233"/>
  <c r="Y233"/>
  <c r="AB233" s="1"/>
  <c r="N246" i="14"/>
  <c r="S246"/>
  <c r="O246"/>
  <c r="P246" s="1"/>
  <c r="AN232" i="17"/>
  <c r="H271" i="20"/>
  <c r="W272" s="1"/>
  <c r="J270"/>
  <c r="K270" s="1"/>
  <c r="AG228" i="16"/>
  <c r="AF228"/>
  <c r="AK227"/>
  <c r="AM227" s="1"/>
  <c r="AD229"/>
  <c r="Z229"/>
  <c r="BB258" i="17"/>
  <c r="BD258" s="1"/>
  <c r="BA259"/>
  <c r="AX258"/>
  <c r="AW259"/>
  <c r="AP231"/>
  <c r="AR231" s="1"/>
  <c r="AM231"/>
  <c r="AO232"/>
  <c r="AK232"/>
  <c r="AE226"/>
  <c r="J227"/>
  <c r="O227" s="1"/>
  <c r="V227"/>
  <c r="AF226"/>
  <c r="U227"/>
  <c r="W227" s="1"/>
  <c r="AC227"/>
  <c r="Y227"/>
  <c r="G228"/>
  <c r="I227"/>
  <c r="X367" i="27" l="1"/>
  <c r="W368" s="1"/>
  <c r="O457" i="30"/>
  <c r="P457" s="1"/>
  <c r="N458"/>
  <c r="M459"/>
  <c r="AB368" i="27"/>
  <c r="AU246" i="9"/>
  <c r="AS246"/>
  <c r="AR246"/>
  <c r="AR450" i="26"/>
  <c r="AT450" s="1"/>
  <c r="AT408" i="25"/>
  <c r="T462"/>
  <c r="N463"/>
  <c r="S463" s="1"/>
  <c r="O463"/>
  <c r="J462"/>
  <c r="K463" s="1"/>
  <c r="H463"/>
  <c r="R463"/>
  <c r="P464"/>
  <c r="L462"/>
  <c r="AU455" i="27"/>
  <c r="AS461"/>
  <c r="AT462" s="1"/>
  <c r="AD367"/>
  <c r="Y368"/>
  <c r="AA368" s="1"/>
  <c r="AC368" s="1"/>
  <c r="Z368"/>
  <c r="G370" i="23"/>
  <c r="H370" s="1"/>
  <c r="S285" i="20"/>
  <c r="U285" s="1"/>
  <c r="J369" i="23"/>
  <c r="K369" s="1"/>
  <c r="M369" s="1"/>
  <c r="Q227" i="17"/>
  <c r="F476"/>
  <c r="AU445"/>
  <c r="AT445" s="1"/>
  <c r="AS446" s="1"/>
  <c r="AL276" i="25"/>
  <c r="AG277"/>
  <c r="AI277" s="1"/>
  <c r="AJ278" s="1"/>
  <c r="AO284" i="24"/>
  <c r="AL284"/>
  <c r="AJ285" s="1"/>
  <c r="AL266" i="27"/>
  <c r="AH267" s="1"/>
  <c r="AJ267" s="1"/>
  <c r="AK267"/>
  <c r="AM266"/>
  <c r="AG291" i="26"/>
  <c r="AI291" s="1"/>
  <c r="AL290"/>
  <c r="AH291"/>
  <c r="Z289" i="24"/>
  <c r="AB289" s="1"/>
  <c r="AA290" s="1"/>
  <c r="P289"/>
  <c r="R289" s="1"/>
  <c r="Q290" s="1"/>
  <c r="V287"/>
  <c r="AD288"/>
  <c r="U288"/>
  <c r="S288"/>
  <c r="T288" s="1"/>
  <c r="U289" s="1"/>
  <c r="I286"/>
  <c r="K286"/>
  <c r="H286"/>
  <c r="AK285"/>
  <c r="R286" i="20"/>
  <c r="S286" s="1"/>
  <c r="P287"/>
  <c r="O287"/>
  <c r="T286"/>
  <c r="U236" i="23"/>
  <c r="W236" s="1"/>
  <c r="Q237"/>
  <c r="X234" i="20"/>
  <c r="Z234" s="1"/>
  <c r="AA234" s="1"/>
  <c r="AD233"/>
  <c r="M247" i="14"/>
  <c r="N247" s="1"/>
  <c r="R246"/>
  <c r="T246" s="1"/>
  <c r="M270" i="20"/>
  <c r="G272"/>
  <c r="I271"/>
  <c r="AI228" i="16"/>
  <c r="AH228"/>
  <c r="AL228"/>
  <c r="Y230"/>
  <c r="AA230" s="1"/>
  <c r="X230"/>
  <c r="AC229"/>
  <c r="AE229" s="1"/>
  <c r="K227" i="17"/>
  <c r="M227" s="1"/>
  <c r="R227" s="1"/>
  <c r="BC258"/>
  <c r="AZ259" s="1"/>
  <c r="AY258"/>
  <c r="AV259" s="1"/>
  <c r="AJ232"/>
  <c r="AL232" s="1"/>
  <c r="AQ232" s="1"/>
  <c r="AI233"/>
  <c r="AH233" s="1"/>
  <c r="AG234" s="1"/>
  <c r="T228"/>
  <c r="AB227"/>
  <c r="X227"/>
  <c r="Z227" s="1"/>
  <c r="S227"/>
  <c r="P228"/>
  <c r="H228"/>
  <c r="X368" i="27" l="1"/>
  <c r="W369" s="1"/>
  <c r="AB369" s="1"/>
  <c r="O458" i="30"/>
  <c r="P458" s="1"/>
  <c r="N459"/>
  <c r="M460"/>
  <c r="AT246" i="9"/>
  <c r="AV246" s="1"/>
  <c r="AQ247"/>
  <c r="AR451" i="26"/>
  <c r="AT451" s="1"/>
  <c r="AR409" i="25"/>
  <c r="T463"/>
  <c r="P465"/>
  <c r="R464"/>
  <c r="H464"/>
  <c r="J463"/>
  <c r="L463" s="1"/>
  <c r="N464"/>
  <c r="S464" s="1"/>
  <c r="O464"/>
  <c r="AU456" i="27"/>
  <c r="AS462"/>
  <c r="Z369"/>
  <c r="AD368"/>
  <c r="Y369"/>
  <c r="AA369" s="1"/>
  <c r="AC369" s="1"/>
  <c r="P371" i="23"/>
  <c r="L370"/>
  <c r="F371"/>
  <c r="I370"/>
  <c r="J370" s="1"/>
  <c r="K370" s="1"/>
  <c r="M370" s="1"/>
  <c r="G371"/>
  <c r="F477" i="17"/>
  <c r="AU446"/>
  <c r="AT446" s="1"/>
  <c r="AS447" s="1"/>
  <c r="AK277" i="25"/>
  <c r="AN284" i="24"/>
  <c r="AP284" s="1"/>
  <c r="AI267" i="27"/>
  <c r="AK268"/>
  <c r="AL267"/>
  <c r="AM267" s="1"/>
  <c r="AK291" i="26"/>
  <c r="AL291" s="1"/>
  <c r="AJ292"/>
  <c r="AH292"/>
  <c r="AD289" i="24"/>
  <c r="AE290" s="1"/>
  <c r="Z290"/>
  <c r="AB290" s="1"/>
  <c r="AA291" s="1"/>
  <c r="AF288"/>
  <c r="AE289"/>
  <c r="P290"/>
  <c r="R290" s="1"/>
  <c r="V288"/>
  <c r="S289"/>
  <c r="T289" s="1"/>
  <c r="U290" s="1"/>
  <c r="AC290"/>
  <c r="G287"/>
  <c r="F287"/>
  <c r="J286"/>
  <c r="L286" s="1"/>
  <c r="AO285"/>
  <c r="AM285"/>
  <c r="AL285"/>
  <c r="U286" i="20"/>
  <c r="Q287"/>
  <c r="T287"/>
  <c r="O288"/>
  <c r="V237" i="23"/>
  <c r="S237"/>
  <c r="T237" s="1"/>
  <c r="R237"/>
  <c r="AC234" i="20"/>
  <c r="Y234"/>
  <c r="AB234" s="1"/>
  <c r="AN233" i="17"/>
  <c r="L228"/>
  <c r="O247" i="14"/>
  <c r="M248" s="1"/>
  <c r="N248" s="1"/>
  <c r="Q247"/>
  <c r="S247"/>
  <c r="L271" i="20"/>
  <c r="J271"/>
  <c r="K271" s="1"/>
  <c r="H272"/>
  <c r="W273" s="1"/>
  <c r="AF229" i="16"/>
  <c r="AK228"/>
  <c r="AM228" s="1"/>
  <c r="AG229"/>
  <c r="Z230"/>
  <c r="AD230"/>
  <c r="N227" i="17"/>
  <c r="AX259"/>
  <c r="BC259" s="1"/>
  <c r="AZ260" s="1"/>
  <c r="AW260"/>
  <c r="BB259"/>
  <c r="BD259" s="1"/>
  <c r="BA260"/>
  <c r="AP232"/>
  <c r="AR232" s="1"/>
  <c r="AM232"/>
  <c r="AO233"/>
  <c r="AK233"/>
  <c r="AE227"/>
  <c r="AA227"/>
  <c r="AC228"/>
  <c r="AD227"/>
  <c r="AF227" s="1"/>
  <c r="J228"/>
  <c r="O228" s="1"/>
  <c r="Q228" s="1"/>
  <c r="V228"/>
  <c r="Y228"/>
  <c r="U228"/>
  <c r="W228" s="1"/>
  <c r="I228"/>
  <c r="G229"/>
  <c r="X369" i="27" l="1"/>
  <c r="W370" s="1"/>
  <c r="O459" i="30"/>
  <c r="P459" s="1"/>
  <c r="M461"/>
  <c r="N460"/>
  <c r="AT409" i="25"/>
  <c r="AS410"/>
  <c r="AU247" i="9"/>
  <c r="AS247"/>
  <c r="AR247"/>
  <c r="AR452" i="26"/>
  <c r="AT452" s="1"/>
  <c r="AR410" i="25"/>
  <c r="AS411" s="1"/>
  <c r="T464"/>
  <c r="N465"/>
  <c r="S465" s="1"/>
  <c r="O465"/>
  <c r="J464"/>
  <c r="H465"/>
  <c r="R465"/>
  <c r="P466"/>
  <c r="L464"/>
  <c r="AU457" i="27"/>
  <c r="AS463"/>
  <c r="AT464" s="1"/>
  <c r="Z370"/>
  <c r="Y370"/>
  <c r="AA370" s="1"/>
  <c r="AD369"/>
  <c r="AB370"/>
  <c r="AC370" s="1"/>
  <c r="P372" i="23"/>
  <c r="L371"/>
  <c r="F372"/>
  <c r="I371"/>
  <c r="H371"/>
  <c r="F478" i="17"/>
  <c r="AU447"/>
  <c r="AT447" s="1"/>
  <c r="AS448" s="1"/>
  <c r="AH278" i="25"/>
  <c r="AL277"/>
  <c r="AE280" s="1"/>
  <c r="AG278"/>
  <c r="AI278" s="1"/>
  <c r="AJ279" s="1"/>
  <c r="AI268" i="27"/>
  <c r="AH268"/>
  <c r="AJ268" s="1"/>
  <c r="AK269" s="1"/>
  <c r="AG292" i="26"/>
  <c r="AI292" s="1"/>
  <c r="AJ293" s="1"/>
  <c r="AD290" i="24"/>
  <c r="AE291" s="1"/>
  <c r="AF289"/>
  <c r="S290"/>
  <c r="T290" s="1"/>
  <c r="V289"/>
  <c r="AC291"/>
  <c r="Z291"/>
  <c r="AB291" s="1"/>
  <c r="P291"/>
  <c r="Q291"/>
  <c r="K287"/>
  <c r="I287"/>
  <c r="H287"/>
  <c r="AK286"/>
  <c r="AN285"/>
  <c r="AP285" s="1"/>
  <c r="AJ286"/>
  <c r="P288" i="20"/>
  <c r="Q288" s="1"/>
  <c r="R287"/>
  <c r="U237" i="23"/>
  <c r="W237" s="1"/>
  <c r="Q238"/>
  <c r="X235" i="20"/>
  <c r="Z235" s="1"/>
  <c r="AA235" s="1"/>
  <c r="AD234"/>
  <c r="I272"/>
  <c r="J272" s="1"/>
  <c r="K272" s="1"/>
  <c r="P247" i="14"/>
  <c r="O248" s="1"/>
  <c r="M249" s="1"/>
  <c r="M271" i="20"/>
  <c r="G273"/>
  <c r="AI229" i="16"/>
  <c r="AH229"/>
  <c r="AL229"/>
  <c r="Y231"/>
  <c r="AA231" s="1"/>
  <c r="AC230"/>
  <c r="AE230" s="1"/>
  <c r="X231"/>
  <c r="K228" i="17"/>
  <c r="M228" s="1"/>
  <c r="R228" s="1"/>
  <c r="AY259"/>
  <c r="AV260" s="1"/>
  <c r="AX260" s="1"/>
  <c r="BB260"/>
  <c r="BD260" s="1"/>
  <c r="BA261"/>
  <c r="AJ233"/>
  <c r="AL233" s="1"/>
  <c r="AQ233" s="1"/>
  <c r="AI234"/>
  <c r="AH234" s="1"/>
  <c r="AG235" s="1"/>
  <c r="S228"/>
  <c r="P229"/>
  <c r="T229"/>
  <c r="X228"/>
  <c r="Z228" s="1"/>
  <c r="AA228" s="1"/>
  <c r="AB228"/>
  <c r="AD228" s="1"/>
  <c r="AF228" s="1"/>
  <c r="H229"/>
  <c r="X370" i="27" l="1"/>
  <c r="W371" s="1"/>
  <c r="P460" i="30"/>
  <c r="M462"/>
  <c r="N461"/>
  <c r="P461" s="1"/>
  <c r="AL286" i="24"/>
  <c r="AK287" s="1"/>
  <c r="AT247" i="9"/>
  <c r="AV247" s="1"/>
  <c r="AQ248"/>
  <c r="T465" i="25"/>
  <c r="AR453" i="26"/>
  <c r="AT453" s="1"/>
  <c r="AT410" i="25"/>
  <c r="P467"/>
  <c r="R466"/>
  <c r="H466"/>
  <c r="J465"/>
  <c r="L465" s="1"/>
  <c r="N466"/>
  <c r="S466" s="1"/>
  <c r="O466"/>
  <c r="AB371" i="27"/>
  <c r="AU458"/>
  <c r="AS464"/>
  <c r="AT465" s="1"/>
  <c r="Z371"/>
  <c r="Y371"/>
  <c r="AA371" s="1"/>
  <c r="AD370"/>
  <c r="X371"/>
  <c r="W372" s="1"/>
  <c r="AB372" s="1"/>
  <c r="S287" i="20"/>
  <c r="U287" s="1"/>
  <c r="J371" i="23"/>
  <c r="K371" s="1"/>
  <c r="M371" s="1"/>
  <c r="G372"/>
  <c r="H372" s="1"/>
  <c r="AU448" i="17"/>
  <c r="AT448" s="1"/>
  <c r="AS449" s="1"/>
  <c r="F479"/>
  <c r="AK278" i="25"/>
  <c r="AE512"/>
  <c r="AF512"/>
  <c r="AL268" i="27"/>
  <c r="AI269" s="1"/>
  <c r="AK292" i="26"/>
  <c r="AL292" s="1"/>
  <c r="AF290" i="24"/>
  <c r="V290"/>
  <c r="AA292"/>
  <c r="AD291"/>
  <c r="Z292"/>
  <c r="AB292" s="1"/>
  <c r="R291"/>
  <c r="P292" s="1"/>
  <c r="U291"/>
  <c r="S291"/>
  <c r="F288"/>
  <c r="G288"/>
  <c r="J287"/>
  <c r="L287" s="1"/>
  <c r="AJ287"/>
  <c r="AM286"/>
  <c r="AO286"/>
  <c r="H273" i="20"/>
  <c r="W274" s="1"/>
  <c r="R288"/>
  <c r="S288" s="1"/>
  <c r="P289"/>
  <c r="O289"/>
  <c r="V238" i="23"/>
  <c r="S238"/>
  <c r="T238" s="1"/>
  <c r="R238"/>
  <c r="Y235" i="20"/>
  <c r="AB235" s="1"/>
  <c r="AC235"/>
  <c r="AN234" i="17"/>
  <c r="L229"/>
  <c r="R247" i="14"/>
  <c r="AW261" i="17"/>
  <c r="P248" i="14"/>
  <c r="R248" s="1"/>
  <c r="S249" s="1"/>
  <c r="Q248"/>
  <c r="N249"/>
  <c r="L272" i="20"/>
  <c r="M272" s="1"/>
  <c r="AG230" i="16"/>
  <c r="AF230"/>
  <c r="AK229"/>
  <c r="AM229" s="1"/>
  <c r="Z231"/>
  <c r="AD231"/>
  <c r="N228" i="17"/>
  <c r="AY260"/>
  <c r="AV261" s="1"/>
  <c r="BC260"/>
  <c r="AZ261" s="1"/>
  <c r="AP233"/>
  <c r="AR233" s="1"/>
  <c r="AM233"/>
  <c r="AO234"/>
  <c r="AK234"/>
  <c r="AE228"/>
  <c r="V229"/>
  <c r="Y229"/>
  <c r="U229"/>
  <c r="W229" s="1"/>
  <c r="AC229"/>
  <c r="J229"/>
  <c r="I229"/>
  <c r="G230"/>
  <c r="AN286" i="24" l="1"/>
  <c r="AP286" s="1"/>
  <c r="N462" i="30"/>
  <c r="M463"/>
  <c r="AU248" i="9"/>
  <c r="AS248"/>
  <c r="AR248"/>
  <c r="AR454" i="26"/>
  <c r="AT454" s="1"/>
  <c r="AR411" i="25"/>
  <c r="AT411" s="1"/>
  <c r="T466"/>
  <c r="N467"/>
  <c r="S467" s="1"/>
  <c r="O467"/>
  <c r="J466"/>
  <c r="H467"/>
  <c r="R467"/>
  <c r="P468"/>
  <c r="L466"/>
  <c r="T288" i="20"/>
  <c r="U288" s="1"/>
  <c r="AC371" i="27"/>
  <c r="Y372" s="1"/>
  <c r="AA372" s="1"/>
  <c r="AC372" s="1"/>
  <c r="AU459"/>
  <c r="AS465"/>
  <c r="AT466" s="1"/>
  <c r="F373" i="23"/>
  <c r="I372"/>
  <c r="J372" s="1"/>
  <c r="P373"/>
  <c r="L372"/>
  <c r="G373"/>
  <c r="F480" i="17"/>
  <c r="AU449"/>
  <c r="AT449" s="1"/>
  <c r="AS450" s="1"/>
  <c r="AL278" i="25"/>
  <c r="AG279"/>
  <c r="AI279" s="1"/>
  <c r="AJ280" s="1"/>
  <c r="AH279"/>
  <c r="AK279"/>
  <c r="AH269" i="27"/>
  <c r="AJ269" s="1"/>
  <c r="AK270" s="1"/>
  <c r="AM268"/>
  <c r="AL269"/>
  <c r="AG293" i="26"/>
  <c r="AI293" s="1"/>
  <c r="AJ294" s="1"/>
  <c r="AH293"/>
  <c r="AF291" i="24"/>
  <c r="T291"/>
  <c r="V291" s="1"/>
  <c r="G274" i="20"/>
  <c r="Z293" i="24"/>
  <c r="AA293"/>
  <c r="AE292"/>
  <c r="AC292"/>
  <c r="AD292" s="1"/>
  <c r="Q292"/>
  <c r="R292" s="1"/>
  <c r="Q293" s="1"/>
  <c r="H288"/>
  <c r="F289" s="1"/>
  <c r="I288"/>
  <c r="K288"/>
  <c r="AO287"/>
  <c r="AM287"/>
  <c r="AL287"/>
  <c r="I273" i="20"/>
  <c r="J273" s="1"/>
  <c r="K273" s="1"/>
  <c r="L273"/>
  <c r="Q289"/>
  <c r="T289"/>
  <c r="O290"/>
  <c r="U238" i="23"/>
  <c r="W238" s="1"/>
  <c r="Q239"/>
  <c r="X236" i="20"/>
  <c r="Z236" s="1"/>
  <c r="AA236" s="1"/>
  <c r="AD235"/>
  <c r="T247" i="14"/>
  <c r="S248"/>
  <c r="Q249"/>
  <c r="O249"/>
  <c r="P249" s="1"/>
  <c r="AI230" i="16"/>
  <c r="AL230"/>
  <c r="AH230"/>
  <c r="Y232"/>
  <c r="AA232" s="1"/>
  <c r="X232"/>
  <c r="AC231"/>
  <c r="AE231" s="1"/>
  <c r="K229" i="17"/>
  <c r="M229" s="1"/>
  <c r="N229" s="1"/>
  <c r="AX261"/>
  <c r="AY261" s="1"/>
  <c r="AV262" s="1"/>
  <c r="AW262"/>
  <c r="BB261"/>
  <c r="BD261" s="1"/>
  <c r="BA262"/>
  <c r="AJ234"/>
  <c r="AL234" s="1"/>
  <c r="AQ234" s="1"/>
  <c r="AI235"/>
  <c r="AH235" s="1"/>
  <c r="AG236" s="1"/>
  <c r="O229"/>
  <c r="Q229" s="1"/>
  <c r="S229" s="1"/>
  <c r="T230"/>
  <c r="AB229"/>
  <c r="AD229" s="1"/>
  <c r="AF229" s="1"/>
  <c r="X229"/>
  <c r="Z229" s="1"/>
  <c r="AA229" s="1"/>
  <c r="H230"/>
  <c r="P462" i="30" l="1"/>
  <c r="O462"/>
  <c r="N463"/>
  <c r="P463" s="1"/>
  <c r="M464"/>
  <c r="AQ249" i="9"/>
  <c r="AT248"/>
  <c r="AV248" s="1"/>
  <c r="AR455" i="26"/>
  <c r="AT455" s="1"/>
  <c r="Z372" i="27"/>
  <c r="AR412" i="25"/>
  <c r="AT412" s="1"/>
  <c r="T467"/>
  <c r="P469"/>
  <c r="R468"/>
  <c r="H468"/>
  <c r="J467"/>
  <c r="N468"/>
  <c r="S468" s="1"/>
  <c r="O468"/>
  <c r="AD371" i="27"/>
  <c r="X372"/>
  <c r="W373" s="1"/>
  <c r="AB373" s="1"/>
  <c r="AU460"/>
  <c r="AS466"/>
  <c r="AD372"/>
  <c r="K372" i="23"/>
  <c r="M372" s="1"/>
  <c r="F374"/>
  <c r="P374"/>
  <c r="I373"/>
  <c r="L373"/>
  <c r="H373"/>
  <c r="AU450" i="17"/>
  <c r="AT450" s="1"/>
  <c r="AS451" s="1"/>
  <c r="F481"/>
  <c r="AG280" i="25"/>
  <c r="AI280" s="1"/>
  <c r="AJ281" s="1"/>
  <c r="AL279"/>
  <c r="AH280"/>
  <c r="AI270" i="27"/>
  <c r="AH270"/>
  <c r="AJ270" s="1"/>
  <c r="AK271" s="1"/>
  <c r="AM269"/>
  <c r="AL270"/>
  <c r="AK293" i="26"/>
  <c r="AG294" s="1"/>
  <c r="AI294" s="1"/>
  <c r="AJ295" s="1"/>
  <c r="AF292" i="24"/>
  <c r="AB293"/>
  <c r="AA294" s="1"/>
  <c r="AE293"/>
  <c r="AC293"/>
  <c r="S292"/>
  <c r="S293" s="1"/>
  <c r="U292"/>
  <c r="T292"/>
  <c r="P293"/>
  <c r="R293" s="1"/>
  <c r="P294" s="1"/>
  <c r="U293"/>
  <c r="G289"/>
  <c r="I289" s="1"/>
  <c r="J288"/>
  <c r="L288" s="1"/>
  <c r="AK288"/>
  <c r="AJ288"/>
  <c r="AN287"/>
  <c r="AP287" s="1"/>
  <c r="H274" i="20"/>
  <c r="W275" s="1"/>
  <c r="R289"/>
  <c r="P290"/>
  <c r="V239" i="23"/>
  <c r="S239"/>
  <c r="T239" s="1"/>
  <c r="R239"/>
  <c r="AC236" i="20"/>
  <c r="Y236"/>
  <c r="AB236" s="1"/>
  <c r="T248" i="14"/>
  <c r="R249"/>
  <c r="M250"/>
  <c r="O250" s="1"/>
  <c r="P250" s="1"/>
  <c r="R250" s="1"/>
  <c r="BC261" i="17"/>
  <c r="AZ262" s="1"/>
  <c r="BB262" s="1"/>
  <c r="BD262" s="1"/>
  <c r="AN235"/>
  <c r="M273" i="20"/>
  <c r="R229" i="17"/>
  <c r="AF231" i="16"/>
  <c r="AK230"/>
  <c r="AM230" s="1"/>
  <c r="AG231"/>
  <c r="Z232"/>
  <c r="AD232"/>
  <c r="L230" i="17"/>
  <c r="AX262"/>
  <c r="AW263"/>
  <c r="AP234"/>
  <c r="AR234" s="1"/>
  <c r="P230"/>
  <c r="AM234"/>
  <c r="AO235"/>
  <c r="AK235"/>
  <c r="AE229"/>
  <c r="U230"/>
  <c r="W230" s="1"/>
  <c r="Y230"/>
  <c r="AC230"/>
  <c r="J230"/>
  <c r="K230" s="1"/>
  <c r="V230"/>
  <c r="G231"/>
  <c r="I230"/>
  <c r="R464" i="30" l="1"/>
  <c r="N464"/>
  <c r="P464" s="1"/>
  <c r="M465"/>
  <c r="L467" i="25"/>
  <c r="K468"/>
  <c r="AU249" i="9"/>
  <c r="AR249"/>
  <c r="AS249"/>
  <c r="AR456" i="26"/>
  <c r="AT456" s="1"/>
  <c r="Z373" i="27"/>
  <c r="AR413" i="25"/>
  <c r="AT413" s="1"/>
  <c r="T468"/>
  <c r="N469"/>
  <c r="S469" s="1"/>
  <c r="O469"/>
  <c r="J468"/>
  <c r="H469"/>
  <c r="R469"/>
  <c r="P470"/>
  <c r="X373" i="27"/>
  <c r="W374" s="1"/>
  <c r="Y373"/>
  <c r="AA373" s="1"/>
  <c r="AC373" s="1"/>
  <c r="Y374" s="1"/>
  <c r="AA374" s="1"/>
  <c r="AU461"/>
  <c r="AS467"/>
  <c r="AT468" s="1"/>
  <c r="S289" i="20"/>
  <c r="U289" s="1"/>
  <c r="G374" i="23"/>
  <c r="H374" s="1"/>
  <c r="J373"/>
  <c r="K373" s="1"/>
  <c r="M373" s="1"/>
  <c r="AU451" i="17"/>
  <c r="AT451" s="1"/>
  <c r="AS452" s="1"/>
  <c r="F482"/>
  <c r="AK280" i="25"/>
  <c r="AI271" i="27"/>
  <c r="AH271"/>
  <c r="AJ271" s="1"/>
  <c r="AK272" s="1"/>
  <c r="AM270"/>
  <c r="AH294" i="26"/>
  <c r="AL293"/>
  <c r="AK294"/>
  <c r="Z294" i="24"/>
  <c r="AB294" s="1"/>
  <c r="AD293"/>
  <c r="AF293" s="1"/>
  <c r="AC294"/>
  <c r="V292"/>
  <c r="Q294"/>
  <c r="R294" s="1"/>
  <c r="T293"/>
  <c r="K289"/>
  <c r="H289"/>
  <c r="J289" s="1"/>
  <c r="AM288"/>
  <c r="AO288"/>
  <c r="AL288"/>
  <c r="G275" i="20"/>
  <c r="I274"/>
  <c r="H275" s="1"/>
  <c r="W276" s="1"/>
  <c r="O291"/>
  <c r="Q290"/>
  <c r="U239" i="23"/>
  <c r="W239" s="1"/>
  <c r="Q240"/>
  <c r="X237" i="20"/>
  <c r="Z237" s="1"/>
  <c r="AA237" s="1"/>
  <c r="AD236"/>
  <c r="BA263" i="17"/>
  <c r="T249" i="14"/>
  <c r="Q250"/>
  <c r="N250"/>
  <c r="M251"/>
  <c r="S250"/>
  <c r="O230" i="17"/>
  <c r="Q230" s="1"/>
  <c r="S230" s="1"/>
  <c r="L274" i="20"/>
  <c r="AI231" i="16"/>
  <c r="AH231"/>
  <c r="AL231"/>
  <c r="Y233"/>
  <c r="AA233" s="1"/>
  <c r="X233"/>
  <c r="AC232"/>
  <c r="AE232" s="1"/>
  <c r="M230" i="17"/>
  <c r="R230" s="1"/>
  <c r="AY262"/>
  <c r="AV263" s="1"/>
  <c r="BC262"/>
  <c r="AZ263" s="1"/>
  <c r="BA264" s="1"/>
  <c r="AJ235"/>
  <c r="AL235" s="1"/>
  <c r="AQ235" s="1"/>
  <c r="AI236"/>
  <c r="AH236" s="1"/>
  <c r="AG237" s="1"/>
  <c r="X230"/>
  <c r="Z230" s="1"/>
  <c r="AA230" s="1"/>
  <c r="AB230"/>
  <c r="AD230" s="1"/>
  <c r="AF230" s="1"/>
  <c r="T231"/>
  <c r="H231"/>
  <c r="L231"/>
  <c r="U464" i="30" l="1"/>
  <c r="N465"/>
  <c r="M466"/>
  <c r="V464"/>
  <c r="W464" s="1"/>
  <c r="X464" s="1"/>
  <c r="X463"/>
  <c r="Y463" s="1"/>
  <c r="L468" i="25"/>
  <c r="L469" s="1"/>
  <c r="AQ250" i="9"/>
  <c r="AT249"/>
  <c r="AV249" s="1"/>
  <c r="AB374" i="27"/>
  <c r="AR457" i="26"/>
  <c r="AT457" s="1"/>
  <c r="T469" i="25"/>
  <c r="X374" i="27"/>
  <c r="W375" s="1"/>
  <c r="AB375" s="1"/>
  <c r="Z374"/>
  <c r="AR414" i="25"/>
  <c r="P471"/>
  <c r="R470"/>
  <c r="H470"/>
  <c r="J469"/>
  <c r="N470"/>
  <c r="S470" s="1"/>
  <c r="O470"/>
  <c r="AD373" i="27"/>
  <c r="T290" i="20"/>
  <c r="AU462" i="27"/>
  <c r="AS468"/>
  <c r="AT469" s="1"/>
  <c r="AC374"/>
  <c r="AL271"/>
  <c r="AH272" s="1"/>
  <c r="AJ272" s="1"/>
  <c r="AK273" s="1"/>
  <c r="P375" i="23"/>
  <c r="L374"/>
  <c r="F375"/>
  <c r="I374"/>
  <c r="G375"/>
  <c r="J374"/>
  <c r="K374" s="1"/>
  <c r="M374" s="1"/>
  <c r="F483" i="17"/>
  <c r="AU452"/>
  <c r="AT452" s="1"/>
  <c r="AS453" s="1"/>
  <c r="V293" i="24"/>
  <c r="AG281" i="25"/>
  <c r="AI281" s="1"/>
  <c r="AJ282" s="1"/>
  <c r="AH281"/>
  <c r="AL280"/>
  <c r="AL294" i="26"/>
  <c r="AH295"/>
  <c r="AG295"/>
  <c r="AI295" s="1"/>
  <c r="AK295" s="1"/>
  <c r="AE294" i="24"/>
  <c r="AA295"/>
  <c r="Z295"/>
  <c r="AD294"/>
  <c r="Q295"/>
  <c r="U294"/>
  <c r="S294"/>
  <c r="T294" s="1"/>
  <c r="P295"/>
  <c r="L289"/>
  <c r="F290"/>
  <c r="G290"/>
  <c r="AK289"/>
  <c r="AJ289"/>
  <c r="AN288"/>
  <c r="AP288" s="1"/>
  <c r="J274" i="20"/>
  <c r="R290"/>
  <c r="P291"/>
  <c r="Q291" s="1"/>
  <c r="V240" i="23"/>
  <c r="S240"/>
  <c r="T240" s="1"/>
  <c r="R240"/>
  <c r="AC237" i="20"/>
  <c r="Y237"/>
  <c r="AB237" s="1"/>
  <c r="I275"/>
  <c r="T250" i="14"/>
  <c r="Q251"/>
  <c r="O251"/>
  <c r="M252" s="1"/>
  <c r="S251"/>
  <c r="N251"/>
  <c r="P231" i="17"/>
  <c r="N230"/>
  <c r="AN236"/>
  <c r="G276" i="20"/>
  <c r="AG232" i="16"/>
  <c r="AK231"/>
  <c r="AM231" s="1"/>
  <c r="AF232"/>
  <c r="Z233"/>
  <c r="AD233"/>
  <c r="AX263" i="17"/>
  <c r="AY263" s="1"/>
  <c r="AV264" s="1"/>
  <c r="AW265" s="1"/>
  <c r="AW264"/>
  <c r="BB263"/>
  <c r="BD263" s="1"/>
  <c r="AP235"/>
  <c r="AR235" s="1"/>
  <c r="AM235"/>
  <c r="AO236"/>
  <c r="AK236"/>
  <c r="AE230"/>
  <c r="Y231"/>
  <c r="U231"/>
  <c r="W231" s="1"/>
  <c r="AC231"/>
  <c r="J231"/>
  <c r="V231"/>
  <c r="G232"/>
  <c r="I231"/>
  <c r="O465" i="30" l="1"/>
  <c r="P465" s="1"/>
  <c r="Y464"/>
  <c r="Y465" s="1"/>
  <c r="M467"/>
  <c r="N466"/>
  <c r="V467"/>
  <c r="X466"/>
  <c r="AT414" i="25"/>
  <c r="AS415"/>
  <c r="AU250" i="9"/>
  <c r="AR250"/>
  <c r="AS250"/>
  <c r="AR458" i="26"/>
  <c r="AT458" s="1"/>
  <c r="AR415" i="25"/>
  <c r="T470"/>
  <c r="N471"/>
  <c r="S471" s="1"/>
  <c r="O471"/>
  <c r="J470"/>
  <c r="K471" s="1"/>
  <c r="H471"/>
  <c r="R471"/>
  <c r="P472"/>
  <c r="L470"/>
  <c r="AU463" i="27"/>
  <c r="AS469"/>
  <c r="AT470" s="1"/>
  <c r="Z375"/>
  <c r="Y375"/>
  <c r="AA375" s="1"/>
  <c r="AC375" s="1"/>
  <c r="AD374"/>
  <c r="X375"/>
  <c r="W376" s="1"/>
  <c r="AB376" s="1"/>
  <c r="AM271"/>
  <c r="AI272"/>
  <c r="H375" i="23"/>
  <c r="K274" i="20"/>
  <c r="M274" s="1"/>
  <c r="G376" i="23"/>
  <c r="S290" i="20"/>
  <c r="U290" s="1"/>
  <c r="F376" i="23"/>
  <c r="H376" s="1"/>
  <c r="I375"/>
  <c r="P376"/>
  <c r="L375"/>
  <c r="F484" i="17"/>
  <c r="AU453"/>
  <c r="AT453" s="1"/>
  <c r="AS454" s="1"/>
  <c r="AK281" i="25"/>
  <c r="AJ296" i="26"/>
  <c r="AL272" i="27"/>
  <c r="AG296" i="26"/>
  <c r="AI296" s="1"/>
  <c r="AH296"/>
  <c r="AL295"/>
  <c r="AF294" i="24"/>
  <c r="AE295"/>
  <c r="AB295"/>
  <c r="AA296" s="1"/>
  <c r="AC295"/>
  <c r="R295"/>
  <c r="Q296" s="1"/>
  <c r="V294"/>
  <c r="Z296"/>
  <c r="AB296" s="1"/>
  <c r="U295"/>
  <c r="S295"/>
  <c r="H290"/>
  <c r="G291" s="1"/>
  <c r="I290"/>
  <c r="K290"/>
  <c r="AM289"/>
  <c r="AO289"/>
  <c r="AL289"/>
  <c r="J275" i="20"/>
  <c r="K275" s="1"/>
  <c r="P292"/>
  <c r="R291"/>
  <c r="S291" s="1"/>
  <c r="T291"/>
  <c r="O292"/>
  <c r="U240" i="23"/>
  <c r="W240" s="1"/>
  <c r="Q241"/>
  <c r="X238" i="20"/>
  <c r="Z238" s="1"/>
  <c r="AA238" s="1"/>
  <c r="AD237"/>
  <c r="H276"/>
  <c r="W277" s="1"/>
  <c r="K231" i="17"/>
  <c r="M231" s="1"/>
  <c r="N231" s="1"/>
  <c r="O231"/>
  <c r="Q231" s="1"/>
  <c r="S231" s="1"/>
  <c r="P251" i="14"/>
  <c r="R251" s="1"/>
  <c r="T251" s="1"/>
  <c r="N252"/>
  <c r="L275" i="20"/>
  <c r="AI232" i="16"/>
  <c r="AL232"/>
  <c r="AH232"/>
  <c r="Y234"/>
  <c r="AA234" s="1"/>
  <c r="X234"/>
  <c r="AC233"/>
  <c r="AE233" s="1"/>
  <c r="AX264" i="17"/>
  <c r="AY264" s="1"/>
  <c r="AV265" s="1"/>
  <c r="AW266" s="1"/>
  <c r="BC263"/>
  <c r="AZ264" s="1"/>
  <c r="AJ236"/>
  <c r="AL236" s="1"/>
  <c r="AQ236" s="1"/>
  <c r="AI237"/>
  <c r="AH237" s="1"/>
  <c r="AG238" s="1"/>
  <c r="AB231"/>
  <c r="AD231" s="1"/>
  <c r="AF231" s="1"/>
  <c r="T232"/>
  <c r="X231"/>
  <c r="Z231" s="1"/>
  <c r="AE231" s="1"/>
  <c r="H232"/>
  <c r="W467" i="30" l="1"/>
  <c r="V468"/>
  <c r="P466"/>
  <c r="Y466"/>
  <c r="N467"/>
  <c r="M468"/>
  <c r="AT415" i="25"/>
  <c r="AT250" i="9"/>
  <c r="AV250" s="1"/>
  <c r="AQ251"/>
  <c r="AR459" i="26"/>
  <c r="AT459" s="1"/>
  <c r="AR416" i="25"/>
  <c r="AT416" s="1"/>
  <c r="T471"/>
  <c r="P473"/>
  <c r="R472"/>
  <c r="H472"/>
  <c r="J471"/>
  <c r="K472" s="1"/>
  <c r="N472"/>
  <c r="S472" s="1"/>
  <c r="O472"/>
  <c r="AU464" i="27"/>
  <c r="AS470"/>
  <c r="AT471" s="1"/>
  <c r="Y376"/>
  <c r="AA376" s="1"/>
  <c r="AC376" s="1"/>
  <c r="AD375"/>
  <c r="X376"/>
  <c r="W377" s="1"/>
  <c r="Z376"/>
  <c r="J375" i="23"/>
  <c r="G377"/>
  <c r="P377"/>
  <c r="L376"/>
  <c r="F377"/>
  <c r="I376"/>
  <c r="K375"/>
  <c r="M375" s="1"/>
  <c r="AU454" i="17"/>
  <c r="AT454" s="1"/>
  <c r="AS455" s="1"/>
  <c r="F485"/>
  <c r="AH282" i="25"/>
  <c r="AG282"/>
  <c r="AI282" s="1"/>
  <c r="AL281"/>
  <c r="AM272" i="27"/>
  <c r="AH273"/>
  <c r="AJ273" s="1"/>
  <c r="AK274" s="1"/>
  <c r="AI273"/>
  <c r="AK296" i="26"/>
  <c r="AL296" s="1"/>
  <c r="AJ297"/>
  <c r="P296" i="24"/>
  <c r="AD295"/>
  <c r="AF295" s="1"/>
  <c r="T295"/>
  <c r="V295" s="1"/>
  <c r="AC296"/>
  <c r="AD296" s="1"/>
  <c r="AA297"/>
  <c r="Z297"/>
  <c r="U296"/>
  <c r="S296"/>
  <c r="R296"/>
  <c r="F291"/>
  <c r="H291" s="1"/>
  <c r="J290"/>
  <c r="L290" s="1"/>
  <c r="I291"/>
  <c r="AK290"/>
  <c r="AN289"/>
  <c r="AP289" s="1"/>
  <c r="AJ290"/>
  <c r="AL290" s="1"/>
  <c r="M275" i="20"/>
  <c r="U291"/>
  <c r="I276"/>
  <c r="H277" s="1"/>
  <c r="W278" s="1"/>
  <c r="O293"/>
  <c r="T292"/>
  <c r="Q292"/>
  <c r="G277"/>
  <c r="V241" i="23"/>
  <c r="R241"/>
  <c r="S241"/>
  <c r="T241" s="1"/>
  <c r="AC238" i="20"/>
  <c r="Y238"/>
  <c r="AB238" s="1"/>
  <c r="L276"/>
  <c r="L232" i="17"/>
  <c r="R231"/>
  <c r="P232"/>
  <c r="S252" i="14"/>
  <c r="Q252"/>
  <c r="O252"/>
  <c r="P252" s="1"/>
  <c r="R252" s="1"/>
  <c r="AN237" i="17"/>
  <c r="AF233" i="16"/>
  <c r="AK232"/>
  <c r="AM232" s="1"/>
  <c r="AG233"/>
  <c r="AD234"/>
  <c r="Z234"/>
  <c r="BB264" i="17"/>
  <c r="BD264" s="1"/>
  <c r="BA265"/>
  <c r="BC264"/>
  <c r="AZ265" s="1"/>
  <c r="AX265"/>
  <c r="AY265" s="1"/>
  <c r="AP236"/>
  <c r="AR236" s="1"/>
  <c r="AM236"/>
  <c r="AO237"/>
  <c r="AK237"/>
  <c r="AA231"/>
  <c r="J232"/>
  <c r="K232" s="1"/>
  <c r="V232"/>
  <c r="AC232"/>
  <c r="U232"/>
  <c r="W232" s="1"/>
  <c r="Y232"/>
  <c r="G233"/>
  <c r="I232"/>
  <c r="Y467" i="30" l="1"/>
  <c r="W468"/>
  <c r="X468" s="1"/>
  <c r="V469"/>
  <c r="W469" s="1"/>
  <c r="X469" s="1"/>
  <c r="O467"/>
  <c r="P467" s="1"/>
  <c r="N468"/>
  <c r="O468" s="1"/>
  <c r="M469"/>
  <c r="AB377" i="27"/>
  <c r="AU251" i="9"/>
  <c r="AS251"/>
  <c r="AR251"/>
  <c r="AR460" i="26"/>
  <c r="AT460" s="1"/>
  <c r="AR417" i="25"/>
  <c r="AT417" s="1"/>
  <c r="T472"/>
  <c r="L471"/>
  <c r="L472" s="1"/>
  <c r="J472"/>
  <c r="H473"/>
  <c r="N473"/>
  <c r="S473" s="1"/>
  <c r="O473"/>
  <c r="R473"/>
  <c r="T473" s="1"/>
  <c r="P474"/>
  <c r="J376" i="23"/>
  <c r="AU465" i="27"/>
  <c r="AS471"/>
  <c r="AT472" s="1"/>
  <c r="AD376"/>
  <c r="Y377"/>
  <c r="AA377" s="1"/>
  <c r="AC377" s="1"/>
  <c r="Z377"/>
  <c r="X377"/>
  <c r="W378" s="1"/>
  <c r="AB378" s="1"/>
  <c r="H377" i="23"/>
  <c r="K376"/>
  <c r="L377" s="1"/>
  <c r="G378"/>
  <c r="P378"/>
  <c r="F378"/>
  <c r="I377"/>
  <c r="F486" i="17"/>
  <c r="AU455"/>
  <c r="AT455" s="1"/>
  <c r="AS456" s="1"/>
  <c r="AJ283" i="25"/>
  <c r="AK282"/>
  <c r="AL273" i="27"/>
  <c r="AG297" i="26"/>
  <c r="AI297" s="1"/>
  <c r="AJ298" s="1"/>
  <c r="AH297"/>
  <c r="J276" i="20"/>
  <c r="K276" s="1"/>
  <c r="AE296" i="24"/>
  <c r="AF296" s="1"/>
  <c r="K291"/>
  <c r="AB297"/>
  <c r="AA298" s="1"/>
  <c r="AE297"/>
  <c r="AC297"/>
  <c r="P297"/>
  <c r="Q297"/>
  <c r="T296"/>
  <c r="V296" s="1"/>
  <c r="G292"/>
  <c r="F292"/>
  <c r="J291"/>
  <c r="AK291"/>
  <c r="AJ291"/>
  <c r="AO290"/>
  <c r="AM290"/>
  <c r="AN290" s="1"/>
  <c r="I277" i="20"/>
  <c r="H278" s="1"/>
  <c r="W279" s="1"/>
  <c r="G278"/>
  <c r="R292"/>
  <c r="P293"/>
  <c r="U241" i="23"/>
  <c r="W241" s="1"/>
  <c r="Q242"/>
  <c r="X239" i="20"/>
  <c r="Z239" s="1"/>
  <c r="AA239" s="1"/>
  <c r="AD238"/>
  <c r="M232" i="17"/>
  <c r="N232" s="1"/>
  <c r="O232"/>
  <c r="P233" s="1"/>
  <c r="T252" i="14"/>
  <c r="M253"/>
  <c r="Q253" s="1"/>
  <c r="AI233" i="16"/>
  <c r="AL233"/>
  <c r="AH233"/>
  <c r="Y235"/>
  <c r="AA235" s="1"/>
  <c r="X235"/>
  <c r="AC234"/>
  <c r="AE234" s="1"/>
  <c r="BB265" i="17"/>
  <c r="BD265" s="1"/>
  <c r="BA266"/>
  <c r="BC265"/>
  <c r="AZ266" s="1"/>
  <c r="AV266"/>
  <c r="AJ237"/>
  <c r="AL237" s="1"/>
  <c r="AQ237" s="1"/>
  <c r="AI238"/>
  <c r="AH238" s="1"/>
  <c r="AG239" s="1"/>
  <c r="AB232"/>
  <c r="AD232" s="1"/>
  <c r="T233"/>
  <c r="X232"/>
  <c r="Z232" s="1"/>
  <c r="AE232" s="1"/>
  <c r="H233"/>
  <c r="J233" s="1"/>
  <c r="L233"/>
  <c r="Y468" i="30" l="1"/>
  <c r="Y469" s="1"/>
  <c r="Y470" s="1"/>
  <c r="Y471" s="1"/>
  <c r="Y472" s="1"/>
  <c r="Y473" s="1"/>
  <c r="Y474" s="1"/>
  <c r="Y475" s="1"/>
  <c r="Y476" s="1"/>
  <c r="Y477" s="1"/>
  <c r="M470"/>
  <c r="N469"/>
  <c r="O469" s="1"/>
  <c r="P468"/>
  <c r="AT251" i="9"/>
  <c r="AV251" s="1"/>
  <c r="AQ252"/>
  <c r="M376" i="23"/>
  <c r="AR461" i="26"/>
  <c r="AT461" s="1"/>
  <c r="AR418" i="25"/>
  <c r="AT418" s="1"/>
  <c r="N474"/>
  <c r="S474" s="1"/>
  <c r="O474"/>
  <c r="H474"/>
  <c r="J473"/>
  <c r="K474" s="1"/>
  <c r="P475"/>
  <c r="R474"/>
  <c r="AU466" i="27"/>
  <c r="AS472"/>
  <c r="AT473" s="1"/>
  <c r="AD377"/>
  <c r="X378"/>
  <c r="W379" s="1"/>
  <c r="Z378"/>
  <c r="Y378"/>
  <c r="AA378" s="1"/>
  <c r="AC378" s="1"/>
  <c r="H378" i="23"/>
  <c r="G379" s="1"/>
  <c r="S292" i="20"/>
  <c r="U292" s="1"/>
  <c r="F379" i="23"/>
  <c r="I378"/>
  <c r="P379"/>
  <c r="L378"/>
  <c r="J377"/>
  <c r="K377" s="1"/>
  <c r="F487" i="17"/>
  <c r="AU456"/>
  <c r="AT456" s="1"/>
  <c r="AS457" s="1"/>
  <c r="AG283" i="25"/>
  <c r="AI283" s="1"/>
  <c r="AH283"/>
  <c r="AL282"/>
  <c r="AM273" i="27"/>
  <c r="AI274"/>
  <c r="AH274"/>
  <c r="AJ274" s="1"/>
  <c r="AK297" i="26"/>
  <c r="AL297" s="1"/>
  <c r="L291" i="24"/>
  <c r="Z298"/>
  <c r="AB298" s="1"/>
  <c r="Z299" s="1"/>
  <c r="AD297"/>
  <c r="AF297" s="1"/>
  <c r="AC298"/>
  <c r="R297"/>
  <c r="P298" s="1"/>
  <c r="U297"/>
  <c r="S297"/>
  <c r="T297" s="1"/>
  <c r="I292"/>
  <c r="K292"/>
  <c r="H292"/>
  <c r="AP290"/>
  <c r="AL291"/>
  <c r="AJ292" s="1"/>
  <c r="AM291"/>
  <c r="AO291"/>
  <c r="J277" i="20"/>
  <c r="Q293"/>
  <c r="O294"/>
  <c r="V242" i="23"/>
  <c r="S242"/>
  <c r="T242" s="1"/>
  <c r="R242"/>
  <c r="AC239" i="20"/>
  <c r="Y239"/>
  <c r="AB239" s="1"/>
  <c r="R232" i="17"/>
  <c r="O233" s="1"/>
  <c r="Q232"/>
  <c r="S232" s="1"/>
  <c r="O253" i="14"/>
  <c r="M254" s="1"/>
  <c r="N253"/>
  <c r="S253"/>
  <c r="AN238" i="17"/>
  <c r="M276" i="20"/>
  <c r="L277"/>
  <c r="G279"/>
  <c r="I278"/>
  <c r="AG234" i="16"/>
  <c r="AF234"/>
  <c r="AK233"/>
  <c r="AM233" s="1"/>
  <c r="Z235"/>
  <c r="AD235"/>
  <c r="AX266" i="17"/>
  <c r="AY266" s="1"/>
  <c r="AV267" s="1"/>
  <c r="AW267"/>
  <c r="BB266"/>
  <c r="BD266" s="1"/>
  <c r="BA267"/>
  <c r="AP237"/>
  <c r="AR237" s="1"/>
  <c r="AM237"/>
  <c r="AO238"/>
  <c r="AK238"/>
  <c r="AA232"/>
  <c r="V233"/>
  <c r="AF232"/>
  <c r="U233"/>
  <c r="W233" s="1"/>
  <c r="Y233"/>
  <c r="AC233"/>
  <c r="K233"/>
  <c r="M233" s="1"/>
  <c r="N233" s="1"/>
  <c r="G234"/>
  <c r="I233"/>
  <c r="M377" i="23" l="1"/>
  <c r="P469" i="30"/>
  <c r="N470"/>
  <c r="M471"/>
  <c r="L473" i="25"/>
  <c r="L474" s="1"/>
  <c r="AU252" i="9"/>
  <c r="AS252"/>
  <c r="AR252"/>
  <c r="AR462" i="26"/>
  <c r="AT462" s="1"/>
  <c r="AR419" i="25"/>
  <c r="T474"/>
  <c r="N475"/>
  <c r="S475" s="1"/>
  <c r="O475"/>
  <c r="R475"/>
  <c r="P476"/>
  <c r="J474"/>
  <c r="K475" s="1"/>
  <c r="H475"/>
  <c r="AB379" i="27"/>
  <c r="AU467"/>
  <c r="AS473"/>
  <c r="AT474" s="1"/>
  <c r="Y379"/>
  <c r="AA379" s="1"/>
  <c r="AD378"/>
  <c r="X379"/>
  <c r="W380" s="1"/>
  <c r="AB380" s="1"/>
  <c r="Z379"/>
  <c r="J378" i="23"/>
  <c r="K378" s="1"/>
  <c r="M378" s="1"/>
  <c r="T293" i="20"/>
  <c r="K277"/>
  <c r="M277" s="1"/>
  <c r="P380" i="23"/>
  <c r="L379"/>
  <c r="F380"/>
  <c r="I379"/>
  <c r="H379"/>
  <c r="F488" i="17"/>
  <c r="AU457"/>
  <c r="AT457" s="1"/>
  <c r="AS458" s="1"/>
  <c r="AK283" i="25"/>
  <c r="AG284" s="1"/>
  <c r="AI284" s="1"/>
  <c r="AJ284"/>
  <c r="AL283"/>
  <c r="AL274" i="27"/>
  <c r="AM274" s="1"/>
  <c r="AK275"/>
  <c r="AI275"/>
  <c r="AG298" i="26"/>
  <c r="AI298" s="1"/>
  <c r="AJ299" s="1"/>
  <c r="AH298"/>
  <c r="AE298" i="24"/>
  <c r="Q298"/>
  <c r="U298" s="1"/>
  <c r="V297"/>
  <c r="AA299"/>
  <c r="AB299" s="1"/>
  <c r="AD298"/>
  <c r="J292"/>
  <c r="L292" s="1"/>
  <c r="G293"/>
  <c r="F293"/>
  <c r="AN291"/>
  <c r="AK292"/>
  <c r="AL292" s="1"/>
  <c r="AK293" s="1"/>
  <c r="AP291"/>
  <c r="R293" i="20"/>
  <c r="P294"/>
  <c r="U242" i="23"/>
  <c r="W242" s="1"/>
  <c r="Q243"/>
  <c r="X240" i="20"/>
  <c r="Z240" s="1"/>
  <c r="AA240" s="1"/>
  <c r="AD239"/>
  <c r="P253" i="14"/>
  <c r="R253" s="1"/>
  <c r="T253" s="1"/>
  <c r="N254"/>
  <c r="H279" i="20"/>
  <c r="W280" s="1"/>
  <c r="J278"/>
  <c r="K278" s="1"/>
  <c r="AI234" i="16"/>
  <c r="AL234"/>
  <c r="AH234"/>
  <c r="Y236"/>
  <c r="AA236" s="1"/>
  <c r="X236"/>
  <c r="AC235"/>
  <c r="AE235" s="1"/>
  <c r="AX267" i="17"/>
  <c r="AY267" s="1"/>
  <c r="AV268" s="1"/>
  <c r="AW269" s="1"/>
  <c r="AW268"/>
  <c r="BC266"/>
  <c r="AZ267" s="1"/>
  <c r="AJ238"/>
  <c r="AL238" s="1"/>
  <c r="AQ238" s="1"/>
  <c r="AI239"/>
  <c r="AH239" s="1"/>
  <c r="AG240" s="1"/>
  <c r="R233"/>
  <c r="X233"/>
  <c r="Z233" s="1"/>
  <c r="AE233" s="1"/>
  <c r="T234"/>
  <c r="AB233"/>
  <c r="P234"/>
  <c r="Q233"/>
  <c r="H234"/>
  <c r="L234"/>
  <c r="P470" i="30" l="1"/>
  <c r="N471"/>
  <c r="O471" s="1"/>
  <c r="M472"/>
  <c r="L278" i="20"/>
  <c r="AT419" i="25"/>
  <c r="AS420"/>
  <c r="AT252" i="9"/>
  <c r="AV252" s="1"/>
  <c r="AQ253"/>
  <c r="AC379" i="27"/>
  <c r="Z380" s="1"/>
  <c r="AR463" i="26"/>
  <c r="AT463" s="1"/>
  <c r="AK298"/>
  <c r="AL298" s="1"/>
  <c r="AR420" i="25"/>
  <c r="T475"/>
  <c r="H476"/>
  <c r="J475"/>
  <c r="L475" s="1"/>
  <c r="P477"/>
  <c r="R476"/>
  <c r="N476"/>
  <c r="S476" s="1"/>
  <c r="O476"/>
  <c r="AU468" i="27"/>
  <c r="AS474"/>
  <c r="G380" i="23"/>
  <c r="H380" s="1"/>
  <c r="J379"/>
  <c r="K379" s="1"/>
  <c r="M379" s="1"/>
  <c r="S293" i="20"/>
  <c r="U293" s="1"/>
  <c r="AU458" i="17"/>
  <c r="AT458" s="1"/>
  <c r="AS459" s="1"/>
  <c r="F489"/>
  <c r="AH284" i="25"/>
  <c r="AJ285"/>
  <c r="AK284"/>
  <c r="AH275" i="27"/>
  <c r="AJ275" s="1"/>
  <c r="AK276" s="1"/>
  <c r="AG299" i="26"/>
  <c r="AI299" s="1"/>
  <c r="AJ300" s="1"/>
  <c r="AF298" i="24"/>
  <c r="S298"/>
  <c r="R298"/>
  <c r="Q299" s="1"/>
  <c r="AE299"/>
  <c r="AC299"/>
  <c r="AD299" s="1"/>
  <c r="AA300"/>
  <c r="Z300"/>
  <c r="I293"/>
  <c r="K293"/>
  <c r="H293"/>
  <c r="AM292"/>
  <c r="AM293" s="1"/>
  <c r="AO292"/>
  <c r="AJ293"/>
  <c r="AL293" s="1"/>
  <c r="AJ294" s="1"/>
  <c r="O295" i="20"/>
  <c r="T294"/>
  <c r="Q294"/>
  <c r="V243" i="23"/>
  <c r="S243"/>
  <c r="T243" s="1"/>
  <c r="R243"/>
  <c r="Y240" i="20"/>
  <c r="AB240" s="1"/>
  <c r="AC240"/>
  <c r="S254" i="14"/>
  <c r="Q254"/>
  <c r="O254"/>
  <c r="P254" s="1"/>
  <c r="AN239" i="17"/>
  <c r="M278" i="20"/>
  <c r="G280"/>
  <c r="I279"/>
  <c r="AF235" i="16"/>
  <c r="AK234"/>
  <c r="AM234" s="1"/>
  <c r="AG235"/>
  <c r="Z236"/>
  <c r="AD236"/>
  <c r="BB267" i="17"/>
  <c r="BD267" s="1"/>
  <c r="BA268"/>
  <c r="BC267"/>
  <c r="AZ268" s="1"/>
  <c r="BA269" s="1"/>
  <c r="AX268"/>
  <c r="AP238"/>
  <c r="AR238" s="1"/>
  <c r="AM238"/>
  <c r="AO239"/>
  <c r="AK239"/>
  <c r="AA233"/>
  <c r="AC234"/>
  <c r="J234"/>
  <c r="K234" s="1"/>
  <c r="M234" s="1"/>
  <c r="V234"/>
  <c r="S233"/>
  <c r="U234"/>
  <c r="W234" s="1"/>
  <c r="Y234"/>
  <c r="AD233"/>
  <c r="G235"/>
  <c r="I234"/>
  <c r="P471" i="30" l="1"/>
  <c r="M473"/>
  <c r="N472"/>
  <c r="X380" i="27"/>
  <c r="W381" s="1"/>
  <c r="Y380"/>
  <c r="AA380" s="1"/>
  <c r="AC380" s="1"/>
  <c r="Z381" s="1"/>
  <c r="AT420" i="25"/>
  <c r="AS421"/>
  <c r="AU253" i="9"/>
  <c r="AS253"/>
  <c r="AR253"/>
  <c r="AD379" i="27"/>
  <c r="AR464" i="26"/>
  <c r="AT464" s="1"/>
  <c r="AH299"/>
  <c r="AR421" i="25"/>
  <c r="T476"/>
  <c r="N477"/>
  <c r="S477" s="1"/>
  <c r="O477"/>
  <c r="R477"/>
  <c r="P478"/>
  <c r="J476"/>
  <c r="K477" s="1"/>
  <c r="H477"/>
  <c r="AU469" i="27"/>
  <c r="AS475"/>
  <c r="AT476" s="1"/>
  <c r="G381" i="23"/>
  <c r="P381"/>
  <c r="L380"/>
  <c r="F381"/>
  <c r="I380"/>
  <c r="J380" s="1"/>
  <c r="F490" i="17"/>
  <c r="AU459"/>
  <c r="AT459" s="1"/>
  <c r="AS460" s="1"/>
  <c r="AG285" i="25"/>
  <c r="AI285" s="1"/>
  <c r="AH285"/>
  <c r="AL284"/>
  <c r="AK299" i="26"/>
  <c r="AL299" s="1"/>
  <c r="AL275" i="27"/>
  <c r="AH276" s="1"/>
  <c r="AJ276" s="1"/>
  <c r="AG300" i="26"/>
  <c r="AI300" s="1"/>
  <c r="AJ301" s="1"/>
  <c r="AC300" i="24"/>
  <c r="P299"/>
  <c r="R299" s="1"/>
  <c r="Q300" s="1"/>
  <c r="T298"/>
  <c r="V298" s="1"/>
  <c r="S299"/>
  <c r="AN292"/>
  <c r="AO293" s="1"/>
  <c r="AE300"/>
  <c r="AB300"/>
  <c r="AF299"/>
  <c r="U299"/>
  <c r="F294"/>
  <c r="G294"/>
  <c r="J293"/>
  <c r="L293" s="1"/>
  <c r="AN293"/>
  <c r="AK294"/>
  <c r="AM294" s="1"/>
  <c r="R294" i="20"/>
  <c r="P295"/>
  <c r="U243" i="23"/>
  <c r="W243" s="1"/>
  <c r="Q244"/>
  <c r="X241" i="20"/>
  <c r="Z241" s="1"/>
  <c r="AA241" s="1"/>
  <c r="AD240"/>
  <c r="M255" i="14"/>
  <c r="O255" s="1"/>
  <c r="M256" s="1"/>
  <c r="R254"/>
  <c r="T254" s="1"/>
  <c r="O234" i="17"/>
  <c r="Q234" s="1"/>
  <c r="S234" s="1"/>
  <c r="L279" i="20"/>
  <c r="H280"/>
  <c r="W281" s="1"/>
  <c r="J279"/>
  <c r="K279" s="1"/>
  <c r="AI235" i="16"/>
  <c r="AL235"/>
  <c r="AH235"/>
  <c r="Y237"/>
  <c r="AA237" s="1"/>
  <c r="AC236"/>
  <c r="AE236" s="1"/>
  <c r="X237"/>
  <c r="BC268" i="17"/>
  <c r="AZ269" s="1"/>
  <c r="BA270" s="1"/>
  <c r="AY268"/>
  <c r="AV269" s="1"/>
  <c r="BB268"/>
  <c r="BD268" s="1"/>
  <c r="AJ239"/>
  <c r="AL239" s="1"/>
  <c r="AQ239" s="1"/>
  <c r="AI240"/>
  <c r="AH240" s="1"/>
  <c r="AG241" s="1"/>
  <c r="R234"/>
  <c r="N234"/>
  <c r="AB234"/>
  <c r="AD234" s="1"/>
  <c r="X234"/>
  <c r="Z234" s="1"/>
  <c r="AA234" s="1"/>
  <c r="T235"/>
  <c r="AF233"/>
  <c r="L235"/>
  <c r="H235"/>
  <c r="O472" i="30" l="1"/>
  <c r="P472" s="1"/>
  <c r="M474"/>
  <c r="N473"/>
  <c r="AB381" i="27"/>
  <c r="Y381"/>
  <c r="AA381" s="1"/>
  <c r="T299" i="24"/>
  <c r="L476" i="25"/>
  <c r="AT421"/>
  <c r="AS422"/>
  <c r="AT253" i="9"/>
  <c r="AV253" s="1"/>
  <c r="AQ254"/>
  <c r="X381" i="27"/>
  <c r="W382" s="1"/>
  <c r="AD380"/>
  <c r="T477" i="25"/>
  <c r="AR465" i="26"/>
  <c r="AR422" i="25"/>
  <c r="H478"/>
  <c r="J477"/>
  <c r="R478"/>
  <c r="P479"/>
  <c r="N478"/>
  <c r="S478" s="1"/>
  <c r="O478"/>
  <c r="AU470" i="27"/>
  <c r="AS476"/>
  <c r="AT477" s="1"/>
  <c r="H381" i="23"/>
  <c r="G382" s="1"/>
  <c r="S294" i="20"/>
  <c r="U294" s="1"/>
  <c r="P382" i="23"/>
  <c r="L381"/>
  <c r="F382"/>
  <c r="I381"/>
  <c r="K380"/>
  <c r="M380" s="1"/>
  <c r="F491" i="17"/>
  <c r="AU460"/>
  <c r="AT460" s="1"/>
  <c r="AS461" s="1"/>
  <c r="AJ286" i="25"/>
  <c r="AK285"/>
  <c r="AK300" i="26"/>
  <c r="AH300"/>
  <c r="AM275" i="27"/>
  <c r="AI276"/>
  <c r="AL276"/>
  <c r="AM276" s="1"/>
  <c r="AK277"/>
  <c r="AL300" i="26"/>
  <c r="AD300" i="24"/>
  <c r="AF300" s="1"/>
  <c r="U300"/>
  <c r="P300"/>
  <c r="R300" s="1"/>
  <c r="Q301" s="1"/>
  <c r="AA301"/>
  <c r="AC301" s="1"/>
  <c r="AP292"/>
  <c r="AP293" s="1"/>
  <c r="S300"/>
  <c r="V299"/>
  <c r="Z301"/>
  <c r="H294"/>
  <c r="G295" s="1"/>
  <c r="K294"/>
  <c r="I294"/>
  <c r="AL294"/>
  <c r="AN294" s="1"/>
  <c r="AO294"/>
  <c r="P235" i="17"/>
  <c r="Q295" i="20"/>
  <c r="O296"/>
  <c r="V244" i="23"/>
  <c r="S244"/>
  <c r="T244" s="1"/>
  <c r="R244"/>
  <c r="AC241" i="20"/>
  <c r="Y241"/>
  <c r="AB241" s="1"/>
  <c r="P255" i="14"/>
  <c r="S255"/>
  <c r="N255"/>
  <c r="Q255"/>
  <c r="M279" i="20"/>
  <c r="G281"/>
  <c r="I280"/>
  <c r="AK235" i="16"/>
  <c r="AM235" s="1"/>
  <c r="AG236"/>
  <c r="AF236"/>
  <c r="Z237"/>
  <c r="AD237"/>
  <c r="AN240" i="17"/>
  <c r="AE234"/>
  <c r="AX269"/>
  <c r="AY269" s="1"/>
  <c r="AV270" s="1"/>
  <c r="AW270"/>
  <c r="BB269"/>
  <c r="BD269" s="1"/>
  <c r="AP239"/>
  <c r="AR239" s="1"/>
  <c r="AM239"/>
  <c r="AO240"/>
  <c r="AK240"/>
  <c r="J235"/>
  <c r="K235" s="1"/>
  <c r="M235" s="1"/>
  <c r="V235"/>
  <c r="AC235"/>
  <c r="U235"/>
  <c r="W235" s="1"/>
  <c r="Y235"/>
  <c r="AF234"/>
  <c r="G236"/>
  <c r="I235"/>
  <c r="O473" i="30" l="1"/>
  <c r="P473" s="1"/>
  <c r="N474"/>
  <c r="M475"/>
  <c r="L477" i="25"/>
  <c r="AT422"/>
  <c r="AB382" i="27"/>
  <c r="AC381"/>
  <c r="X382" s="1"/>
  <c r="W383" s="1"/>
  <c r="AT465" i="26"/>
  <c r="AS466"/>
  <c r="AU254" i="9"/>
  <c r="AS254"/>
  <c r="AR254"/>
  <c r="T478" i="25"/>
  <c r="Z382" i="27"/>
  <c r="AR466" i="26"/>
  <c r="AR423" i="25"/>
  <c r="AT423" s="1"/>
  <c r="N479"/>
  <c r="S479" s="1"/>
  <c r="O479"/>
  <c r="P480"/>
  <c r="R479"/>
  <c r="J478"/>
  <c r="L478" s="1"/>
  <c r="H479"/>
  <c r="AU471" i="27"/>
  <c r="AS477"/>
  <c r="T295" i="20"/>
  <c r="J381" i="23"/>
  <c r="K381" s="1"/>
  <c r="M381" s="1"/>
  <c r="H382"/>
  <c r="F383"/>
  <c r="I382"/>
  <c r="P383"/>
  <c r="F492" i="17"/>
  <c r="AU461"/>
  <c r="AT461" s="1"/>
  <c r="AS462" s="1"/>
  <c r="AG286" i="25"/>
  <c r="AI286" s="1"/>
  <c r="AJ287" s="1"/>
  <c r="AL285"/>
  <c r="AH286"/>
  <c r="AG301" i="26"/>
  <c r="AI301" s="1"/>
  <c r="AJ302" s="1"/>
  <c r="AH301"/>
  <c r="AH277" i="27"/>
  <c r="AJ277" s="1"/>
  <c r="AK278" s="1"/>
  <c r="AI277"/>
  <c r="AE301" i="24"/>
  <c r="T300"/>
  <c r="V300" s="1"/>
  <c r="AB301"/>
  <c r="AA302" s="1"/>
  <c r="U301"/>
  <c r="S301"/>
  <c r="P301"/>
  <c r="R301" s="1"/>
  <c r="J294"/>
  <c r="L294" s="1"/>
  <c r="F295"/>
  <c r="H295" s="1"/>
  <c r="G296" s="1"/>
  <c r="I295"/>
  <c r="AK295"/>
  <c r="AM295" s="1"/>
  <c r="AJ295"/>
  <c r="AP294"/>
  <c r="P296" i="20"/>
  <c r="Q296" s="1"/>
  <c r="R295"/>
  <c r="U244" i="23"/>
  <c r="W244" s="1"/>
  <c r="Q245"/>
  <c r="X242" i="20"/>
  <c r="AD241"/>
  <c r="Q256" i="14"/>
  <c r="R255"/>
  <c r="T255" s="1"/>
  <c r="O256"/>
  <c r="M257" s="1"/>
  <c r="N256"/>
  <c r="O235" i="17"/>
  <c r="Q235" s="1"/>
  <c r="S235" s="1"/>
  <c r="L280" i="20"/>
  <c r="J280"/>
  <c r="K280" s="1"/>
  <c r="H281"/>
  <c r="W282" s="1"/>
  <c r="AI236" i="16"/>
  <c r="AH236"/>
  <c r="AL236"/>
  <c r="Y238"/>
  <c r="AA238" s="1"/>
  <c r="X238"/>
  <c r="AC237"/>
  <c r="AE237" s="1"/>
  <c r="BC269" i="17"/>
  <c r="AZ270" s="1"/>
  <c r="AX270"/>
  <c r="AW271"/>
  <c r="AJ240"/>
  <c r="AL240" s="1"/>
  <c r="AI241"/>
  <c r="AH241" s="1"/>
  <c r="AG242" s="1"/>
  <c r="R235"/>
  <c r="N235"/>
  <c r="AB235"/>
  <c r="AD235" s="1"/>
  <c r="AF235" s="1"/>
  <c r="T236"/>
  <c r="X235"/>
  <c r="Z235" s="1"/>
  <c r="AE235" s="1"/>
  <c r="H236"/>
  <c r="L236"/>
  <c r="AT466" i="26" l="1"/>
  <c r="O474" i="30"/>
  <c r="P474" s="1"/>
  <c r="N475"/>
  <c r="M476"/>
  <c r="Y382" i="27"/>
  <c r="AA382" s="1"/>
  <c r="AD381"/>
  <c r="AQ255" i="9"/>
  <c r="AT254"/>
  <c r="AV254" s="1"/>
  <c r="T479" i="25"/>
  <c r="AR467" i="26"/>
  <c r="AR424" i="25"/>
  <c r="AT424" s="1"/>
  <c r="J479"/>
  <c r="L479" s="1"/>
  <c r="H480"/>
  <c r="N480"/>
  <c r="S480" s="1"/>
  <c r="O480"/>
  <c r="R480"/>
  <c r="P481"/>
  <c r="L382" i="23"/>
  <c r="AU472" i="27"/>
  <c r="AS478"/>
  <c r="AT479" s="1"/>
  <c r="AL277"/>
  <c r="AH278" s="1"/>
  <c r="AJ278" s="1"/>
  <c r="S295" i="20"/>
  <c r="U295" s="1"/>
  <c r="J382" i="23"/>
  <c r="G383"/>
  <c r="K382"/>
  <c r="H383"/>
  <c r="P236" i="17"/>
  <c r="F493"/>
  <c r="AU462"/>
  <c r="AT462" s="1"/>
  <c r="AS463" s="1"/>
  <c r="AK301" i="26"/>
  <c r="AL301" s="1"/>
  <c r="AK286" i="25"/>
  <c r="Z302" i="24"/>
  <c r="AB302" s="1"/>
  <c r="AA303" s="1"/>
  <c r="K295"/>
  <c r="AD301"/>
  <c r="AF301" s="1"/>
  <c r="AC302"/>
  <c r="Q302"/>
  <c r="T301"/>
  <c r="V301" s="1"/>
  <c r="P302"/>
  <c r="R302" s="1"/>
  <c r="J295"/>
  <c r="K296" s="1"/>
  <c r="F296"/>
  <c r="H296" s="1"/>
  <c r="I296"/>
  <c r="AL295"/>
  <c r="AJ296" s="1"/>
  <c r="AO295"/>
  <c r="O297" i="20"/>
  <c r="P297"/>
  <c r="R296"/>
  <c r="S296" s="1"/>
  <c r="V245" i="23"/>
  <c r="S245"/>
  <c r="T245" s="1"/>
  <c r="R245"/>
  <c r="Z242" i="20"/>
  <c r="AA242" s="1"/>
  <c r="Y242"/>
  <c r="AC242"/>
  <c r="S256" i="14"/>
  <c r="P256"/>
  <c r="R256" s="1"/>
  <c r="S257" s="1"/>
  <c r="N257"/>
  <c r="M280" i="20"/>
  <c r="G282"/>
  <c r="I281"/>
  <c r="AF237" i="16"/>
  <c r="AK236"/>
  <c r="AM236" s="1"/>
  <c r="AG237"/>
  <c r="Z238"/>
  <c r="AD238"/>
  <c r="BC270" i="17"/>
  <c r="AZ271" s="1"/>
  <c r="AY270"/>
  <c r="AV271" s="1"/>
  <c r="BB270"/>
  <c r="BD270" s="1"/>
  <c r="BA271"/>
  <c r="AQ240"/>
  <c r="AN241" s="1"/>
  <c r="AM240"/>
  <c r="AJ241" s="1"/>
  <c r="AP240"/>
  <c r="AR240" s="1"/>
  <c r="AO241"/>
  <c r="AK241"/>
  <c r="AA235"/>
  <c r="J236"/>
  <c r="K236" s="1"/>
  <c r="M236" s="1"/>
  <c r="V236"/>
  <c r="AC236"/>
  <c r="U236"/>
  <c r="W236" s="1"/>
  <c r="Y236"/>
  <c r="G237"/>
  <c r="I236"/>
  <c r="AT467" i="26" l="1"/>
  <c r="O475" i="30"/>
  <c r="P475" s="1"/>
  <c r="N476"/>
  <c r="O476" s="1"/>
  <c r="M477"/>
  <c r="T480" i="25"/>
  <c r="M382" i="23"/>
  <c r="AC382" i="27"/>
  <c r="AB383"/>
  <c r="AU255" i="9"/>
  <c r="AR255"/>
  <c r="AS255"/>
  <c r="AR468" i="26"/>
  <c r="AM277" i="27"/>
  <c r="AR425" i="25"/>
  <c r="AT425" s="1"/>
  <c r="P482"/>
  <c r="R481"/>
  <c r="N481"/>
  <c r="S481" s="1"/>
  <c r="O481"/>
  <c r="H481"/>
  <c r="J480"/>
  <c r="L480" s="1"/>
  <c r="T481"/>
  <c r="AI278" i="27"/>
  <c r="AU473"/>
  <c r="AS479"/>
  <c r="AT480" s="1"/>
  <c r="AB242" i="20"/>
  <c r="AD242" s="1"/>
  <c r="T296"/>
  <c r="U296" s="1"/>
  <c r="F384" i="23"/>
  <c r="I383"/>
  <c r="J383" s="1"/>
  <c r="P384"/>
  <c r="L383"/>
  <c r="G384"/>
  <c r="F494" i="17"/>
  <c r="AU463"/>
  <c r="AT463" s="1"/>
  <c r="AS464" s="1"/>
  <c r="AH302" i="26"/>
  <c r="AG302"/>
  <c r="AI302" s="1"/>
  <c r="AJ303" s="1"/>
  <c r="AG287" i="25"/>
  <c r="AI287" s="1"/>
  <c r="AJ288" s="1"/>
  <c r="AL286"/>
  <c r="AH287"/>
  <c r="AL278" i="27"/>
  <c r="AK279"/>
  <c r="AM278"/>
  <c r="AE302" i="24"/>
  <c r="L295"/>
  <c r="AD302"/>
  <c r="AC303"/>
  <c r="U302"/>
  <c r="S302"/>
  <c r="Q303"/>
  <c r="T302"/>
  <c r="F297"/>
  <c r="G297"/>
  <c r="I297" s="1"/>
  <c r="J296"/>
  <c r="AN295"/>
  <c r="AP295" s="1"/>
  <c r="AK296"/>
  <c r="AL296" s="1"/>
  <c r="AJ297" s="1"/>
  <c r="Q297" i="20"/>
  <c r="P298" s="1"/>
  <c r="T297"/>
  <c r="O298"/>
  <c r="U245" i="23"/>
  <c r="W245" s="1"/>
  <c r="Q246"/>
  <c r="X243" i="20"/>
  <c r="Z243" s="1"/>
  <c r="AA243" s="1"/>
  <c r="O236" i="17"/>
  <c r="Q236" s="1"/>
  <c r="S236" s="1"/>
  <c r="Q257" i="14"/>
  <c r="O257"/>
  <c r="M258" s="1"/>
  <c r="N258" s="1"/>
  <c r="T256"/>
  <c r="L281" i="20"/>
  <c r="H282"/>
  <c r="W283" s="1"/>
  <c r="J281"/>
  <c r="K281" s="1"/>
  <c r="AI237" i="16"/>
  <c r="AH237"/>
  <c r="AL237"/>
  <c r="Y239"/>
  <c r="AA239" s="1"/>
  <c r="X239"/>
  <c r="AC238"/>
  <c r="AE238" s="1"/>
  <c r="BB271" i="17"/>
  <c r="BD271" s="1"/>
  <c r="BA272"/>
  <c r="AX271"/>
  <c r="AY271" s="1"/>
  <c r="AV272" s="1"/>
  <c r="AW273" s="1"/>
  <c r="AW272"/>
  <c r="R236"/>
  <c r="AI242"/>
  <c r="AH242" s="1"/>
  <c r="AG243" s="1"/>
  <c r="AL241"/>
  <c r="N236"/>
  <c r="AB236"/>
  <c r="AD236" s="1"/>
  <c r="AF236" s="1"/>
  <c r="X236"/>
  <c r="Z236" s="1"/>
  <c r="AE236" s="1"/>
  <c r="T237"/>
  <c r="H237"/>
  <c r="L237"/>
  <c r="AT468" i="26" l="1"/>
  <c r="M478" i="30"/>
  <c r="N477"/>
  <c r="P476"/>
  <c r="U476" s="1"/>
  <c r="Z383" i="27"/>
  <c r="X383"/>
  <c r="W384" s="1"/>
  <c r="AD382"/>
  <c r="Y383"/>
  <c r="AA383" s="1"/>
  <c r="AC383" s="1"/>
  <c r="AT255" i="9"/>
  <c r="AV255" s="1"/>
  <c r="AQ256"/>
  <c r="AR469" i="26"/>
  <c r="AT469" s="1"/>
  <c r="AI279" i="27"/>
  <c r="AR426" i="25"/>
  <c r="AT426" s="1"/>
  <c r="N482"/>
  <c r="S482" s="1"/>
  <c r="O482"/>
  <c r="J481"/>
  <c r="L481" s="1"/>
  <c r="H482"/>
  <c r="R482"/>
  <c r="P483"/>
  <c r="T482"/>
  <c r="AU474" i="27"/>
  <c r="AS480"/>
  <c r="AT481" s="1"/>
  <c r="K383" i="23"/>
  <c r="M383" s="1"/>
  <c r="P385"/>
  <c r="L384"/>
  <c r="F385"/>
  <c r="I384"/>
  <c r="H384"/>
  <c r="F495" i="17"/>
  <c r="AU464"/>
  <c r="AT464" s="1"/>
  <c r="AS465" s="1"/>
  <c r="AK302" i="26"/>
  <c r="AK287" i="25"/>
  <c r="AH279" i="27"/>
  <c r="AJ279" s="1"/>
  <c r="AK280" s="1"/>
  <c r="AF302" i="24"/>
  <c r="AE303"/>
  <c r="V302"/>
  <c r="Z303"/>
  <c r="AB303" s="1"/>
  <c r="U303"/>
  <c r="S303"/>
  <c r="P303"/>
  <c r="R303" s="1"/>
  <c r="AM296"/>
  <c r="K297"/>
  <c r="H297"/>
  <c r="F298" s="1"/>
  <c r="L296"/>
  <c r="AK297"/>
  <c r="AO296"/>
  <c r="AN296"/>
  <c r="R297" i="20"/>
  <c r="O299"/>
  <c r="Q298"/>
  <c r="V246" i="23"/>
  <c r="S246"/>
  <c r="T246" s="1"/>
  <c r="R246"/>
  <c r="AC243" i="20"/>
  <c r="Y243"/>
  <c r="AB243" s="1"/>
  <c r="P237" i="17"/>
  <c r="P257" i="14"/>
  <c r="R257" s="1"/>
  <c r="T257" s="1"/>
  <c r="M281" i="20"/>
  <c r="G283"/>
  <c r="I282"/>
  <c r="AG238" i="16"/>
  <c r="AF238"/>
  <c r="AK237"/>
  <c r="AM237" s="1"/>
  <c r="Z239"/>
  <c r="AD239"/>
  <c r="BC271" i="17"/>
  <c r="AZ272" s="1"/>
  <c r="BB272" s="1"/>
  <c r="BD272" s="1"/>
  <c r="AX272"/>
  <c r="AY272" s="1"/>
  <c r="AP241"/>
  <c r="AR241" s="1"/>
  <c r="AM241"/>
  <c r="AQ241"/>
  <c r="AN242" s="1"/>
  <c r="AO242"/>
  <c r="AK242"/>
  <c r="AA236"/>
  <c r="AC237"/>
  <c r="U237"/>
  <c r="W237" s="1"/>
  <c r="Y237"/>
  <c r="J237"/>
  <c r="K237" s="1"/>
  <c r="M237" s="1"/>
  <c r="V237"/>
  <c r="G238"/>
  <c r="I237"/>
  <c r="V479" i="30" l="1"/>
  <c r="X478"/>
  <c r="Y478" s="1"/>
  <c r="P477"/>
  <c r="N478"/>
  <c r="O478" s="1"/>
  <c r="M479"/>
  <c r="AD383" i="27"/>
  <c r="Y384"/>
  <c r="AA384" s="1"/>
  <c r="X384"/>
  <c r="W385" s="1"/>
  <c r="Z384"/>
  <c r="AB384"/>
  <c r="AU256" i="9"/>
  <c r="AS256"/>
  <c r="AR256"/>
  <c r="AR470" i="26"/>
  <c r="AR427" i="25"/>
  <c r="AT427" s="1"/>
  <c r="P484"/>
  <c r="R483"/>
  <c r="H483"/>
  <c r="J482"/>
  <c r="L482" s="1"/>
  <c r="N483"/>
  <c r="S483" s="1"/>
  <c r="O483"/>
  <c r="T483"/>
  <c r="AU475" i="27"/>
  <c r="AS481"/>
  <c r="AT482" s="1"/>
  <c r="S297" i="20"/>
  <c r="U297" s="1"/>
  <c r="G385" i="23"/>
  <c r="J384"/>
  <c r="K384" s="1"/>
  <c r="M384" s="1"/>
  <c r="H385"/>
  <c r="F496" i="17"/>
  <c r="AU465"/>
  <c r="AT465" s="1"/>
  <c r="AS466" s="1"/>
  <c r="AL302" i="26"/>
  <c r="AG303"/>
  <c r="AI303" s="1"/>
  <c r="AH303"/>
  <c r="AH288" i="25"/>
  <c r="AL287"/>
  <c r="AG288"/>
  <c r="AI288" s="1"/>
  <c r="AJ289" s="1"/>
  <c r="AL279" i="27"/>
  <c r="AM279" s="1"/>
  <c r="Z304" i="24"/>
  <c r="AA304"/>
  <c r="AD303"/>
  <c r="AF303" s="1"/>
  <c r="Q304"/>
  <c r="T303"/>
  <c r="V303" s="1"/>
  <c r="P304"/>
  <c r="R304" s="1"/>
  <c r="G298"/>
  <c r="H298" s="1"/>
  <c r="J297"/>
  <c r="L297" s="1"/>
  <c r="AP296"/>
  <c r="AO297"/>
  <c r="AM297"/>
  <c r="AL297"/>
  <c r="AK298" s="1"/>
  <c r="T298" i="20"/>
  <c r="R298"/>
  <c r="S298" s="1"/>
  <c r="P299"/>
  <c r="U246" i="23"/>
  <c r="W246" s="1"/>
  <c r="Q247"/>
  <c r="AD243" i="20"/>
  <c r="X244"/>
  <c r="O237" i="17"/>
  <c r="Q237" s="1"/>
  <c r="S237" s="1"/>
  <c r="S258" i="14"/>
  <c r="Q258"/>
  <c r="O258"/>
  <c r="P258" s="1"/>
  <c r="L282" i="20"/>
  <c r="H283"/>
  <c r="W284" s="1"/>
  <c r="J282"/>
  <c r="K282" s="1"/>
  <c r="AI238" i="16"/>
  <c r="AL238"/>
  <c r="AH238"/>
  <c r="Y240"/>
  <c r="AA240" s="1"/>
  <c r="AC239"/>
  <c r="AE239" s="1"/>
  <c r="X240"/>
  <c r="BA273" i="17"/>
  <c r="BC272"/>
  <c r="AZ273" s="1"/>
  <c r="AV273"/>
  <c r="AJ242"/>
  <c r="AL242" s="1"/>
  <c r="AQ242" s="1"/>
  <c r="AI243"/>
  <c r="AH243" s="1"/>
  <c r="AG244" s="1"/>
  <c r="R237"/>
  <c r="X237"/>
  <c r="Z237" s="1"/>
  <c r="AA237" s="1"/>
  <c r="AB237"/>
  <c r="AD237" s="1"/>
  <c r="AF237" s="1"/>
  <c r="T238"/>
  <c r="N237"/>
  <c r="L238"/>
  <c r="H238"/>
  <c r="V480" i="30" l="1"/>
  <c r="W480" s="1"/>
  <c r="X480" s="1"/>
  <c r="W479"/>
  <c r="Y479" s="1"/>
  <c r="N479"/>
  <c r="O479" s="1"/>
  <c r="M480"/>
  <c r="P478"/>
  <c r="P479" s="1"/>
  <c r="AB385" i="27"/>
  <c r="AC384"/>
  <c r="X385" s="1"/>
  <c r="W386" s="1"/>
  <c r="AT470" i="26"/>
  <c r="AS471"/>
  <c r="AT256" i="9"/>
  <c r="AV256" s="1"/>
  <c r="AQ257"/>
  <c r="AR471" i="26"/>
  <c r="AR428" i="25"/>
  <c r="AT428" s="1"/>
  <c r="N484"/>
  <c r="S484" s="1"/>
  <c r="O484"/>
  <c r="J483"/>
  <c r="K484" s="1"/>
  <c r="H484"/>
  <c r="R484"/>
  <c r="P485"/>
  <c r="T484"/>
  <c r="AU476" i="27"/>
  <c r="AS482"/>
  <c r="AT483" s="1"/>
  <c r="G386" i="23"/>
  <c r="F386"/>
  <c r="I385"/>
  <c r="J385" s="1"/>
  <c r="P386"/>
  <c r="L385"/>
  <c r="AU466" i="17"/>
  <c r="AT466" s="1"/>
  <c r="AS467" s="1"/>
  <c r="F497"/>
  <c r="AJ304" i="26"/>
  <c r="AK303"/>
  <c r="AK288" i="25"/>
  <c r="AI280" i="27"/>
  <c r="AH280"/>
  <c r="AJ280" s="1"/>
  <c r="AL280" s="1"/>
  <c r="AE304" i="24"/>
  <c r="AC304"/>
  <c r="AB304"/>
  <c r="U304"/>
  <c r="S304"/>
  <c r="T304" s="1"/>
  <c r="P305"/>
  <c r="Q305"/>
  <c r="F299"/>
  <c r="I298"/>
  <c r="J298" s="1"/>
  <c r="K298"/>
  <c r="G299"/>
  <c r="AN297"/>
  <c r="AP297" s="1"/>
  <c r="AJ298"/>
  <c r="AL298" s="1"/>
  <c r="AK299" s="1"/>
  <c r="AM298"/>
  <c r="U298" i="20"/>
  <c r="Q299"/>
  <c r="T299"/>
  <c r="O300"/>
  <c r="V247" i="23"/>
  <c r="S247"/>
  <c r="T247" s="1"/>
  <c r="R247"/>
  <c r="Z244" i="20"/>
  <c r="AA244" s="1"/>
  <c r="Y244"/>
  <c r="AC244"/>
  <c r="P238" i="17"/>
  <c r="M259" i="14"/>
  <c r="O259" s="1"/>
  <c r="P259" s="1"/>
  <c r="R258"/>
  <c r="T258" s="1"/>
  <c r="M282" i="20"/>
  <c r="G284"/>
  <c r="I283"/>
  <c r="AF239" i="16"/>
  <c r="AK238"/>
  <c r="AM238" s="1"/>
  <c r="AG239"/>
  <c r="Z240"/>
  <c r="AD240"/>
  <c r="AN243" i="17"/>
  <c r="BB273"/>
  <c r="BD273" s="1"/>
  <c r="BA274"/>
  <c r="AX273"/>
  <c r="AY273" s="1"/>
  <c r="AV274" s="1"/>
  <c r="AW274"/>
  <c r="AP242"/>
  <c r="AR242" s="1"/>
  <c r="AM242"/>
  <c r="AO243"/>
  <c r="AK243"/>
  <c r="AE237"/>
  <c r="AC238"/>
  <c r="U238"/>
  <c r="W238" s="1"/>
  <c r="Y238"/>
  <c r="J238"/>
  <c r="K238" s="1"/>
  <c r="M238" s="1"/>
  <c r="V238"/>
  <c r="G239"/>
  <c r="I238"/>
  <c r="Y480" i="30" l="1"/>
  <c r="Y481" s="1"/>
  <c r="Y482" s="1"/>
  <c r="Y483" s="1"/>
  <c r="Y484" s="1"/>
  <c r="Y485" s="1"/>
  <c r="Y486" s="1"/>
  <c r="N480"/>
  <c r="M481"/>
  <c r="P480"/>
  <c r="Y385" i="27"/>
  <c r="AA385" s="1"/>
  <c r="AC385" s="1"/>
  <c r="AD384"/>
  <c r="Z385"/>
  <c r="AT471" i="26"/>
  <c r="AU257" i="9"/>
  <c r="AR257"/>
  <c r="AS257"/>
  <c r="AR472" i="26"/>
  <c r="AR429" i="25"/>
  <c r="P486"/>
  <c r="R485"/>
  <c r="H485"/>
  <c r="J484"/>
  <c r="N485"/>
  <c r="S485" s="1"/>
  <c r="T485" s="1"/>
  <c r="O485"/>
  <c r="L483"/>
  <c r="L484" s="1"/>
  <c r="AU477" i="27"/>
  <c r="AS483"/>
  <c r="H386" i="23"/>
  <c r="G387" s="1"/>
  <c r="F387"/>
  <c r="I386"/>
  <c r="P387"/>
  <c r="L386"/>
  <c r="K385"/>
  <c r="M385" s="1"/>
  <c r="AB244" i="20"/>
  <c r="AD244" s="1"/>
  <c r="F498" i="17"/>
  <c r="AU467"/>
  <c r="AT467" s="1"/>
  <c r="AS468" s="1"/>
  <c r="AH304" i="26"/>
  <c r="AG304"/>
  <c r="AI304" s="1"/>
  <c r="AJ305" s="1"/>
  <c r="AL303"/>
  <c r="AL288" i="25"/>
  <c r="AG289"/>
  <c r="AI289" s="1"/>
  <c r="AJ290" s="1"/>
  <c r="AH289"/>
  <c r="AK289"/>
  <c r="AK281" i="27"/>
  <c r="AI281"/>
  <c r="AH281"/>
  <c r="AJ281" s="1"/>
  <c r="AK282" s="1"/>
  <c r="AM280"/>
  <c r="AL281"/>
  <c r="V304" i="24"/>
  <c r="AA305"/>
  <c r="AD304"/>
  <c r="AF304" s="1"/>
  <c r="Z305"/>
  <c r="R305"/>
  <c r="P306" s="1"/>
  <c r="U305"/>
  <c r="S305"/>
  <c r="H299"/>
  <c r="F300" s="1"/>
  <c r="L298"/>
  <c r="I299"/>
  <c r="K299"/>
  <c r="AO298"/>
  <c r="AJ299"/>
  <c r="AL299" s="1"/>
  <c r="AN298"/>
  <c r="AM299"/>
  <c r="P300" i="20"/>
  <c r="R299"/>
  <c r="U247" i="23"/>
  <c r="W247" s="1"/>
  <c r="Q248"/>
  <c r="X245" i="20"/>
  <c r="Z245" s="1"/>
  <c r="AA245" s="1"/>
  <c r="O238" i="17"/>
  <c r="Q238" s="1"/>
  <c r="S238" s="1"/>
  <c r="L283" i="20"/>
  <c r="M260" i="14"/>
  <c r="N259"/>
  <c r="Q259"/>
  <c r="S259"/>
  <c r="R259"/>
  <c r="H284" i="20"/>
  <c r="W285" s="1"/>
  <c r="J283"/>
  <c r="K283" s="1"/>
  <c r="AI239" i="16"/>
  <c r="AH239"/>
  <c r="AL239"/>
  <c r="Y241"/>
  <c r="AA241" s="1"/>
  <c r="X241"/>
  <c r="AC240"/>
  <c r="AE240" s="1"/>
  <c r="BC273" i="17"/>
  <c r="AZ274" s="1"/>
  <c r="BB274" s="1"/>
  <c r="BD274" s="1"/>
  <c r="AX274"/>
  <c r="AY274" s="1"/>
  <c r="AW275"/>
  <c r="N238"/>
  <c r="AJ243"/>
  <c r="AL243" s="1"/>
  <c r="AQ243" s="1"/>
  <c r="AI244"/>
  <c r="AH244" s="1"/>
  <c r="AG245" s="1"/>
  <c r="R238"/>
  <c r="T239"/>
  <c r="AB238"/>
  <c r="AD238" s="1"/>
  <c r="AF238" s="1"/>
  <c r="X238"/>
  <c r="Z238" s="1"/>
  <c r="AA238" s="1"/>
  <c r="H239"/>
  <c r="L239"/>
  <c r="X386" i="27" l="1"/>
  <c r="W387" s="1"/>
  <c r="N481" i="30"/>
  <c r="O481" s="1"/>
  <c r="M482"/>
  <c r="P481"/>
  <c r="AB386" i="27"/>
  <c r="Y386"/>
  <c r="AA386" s="1"/>
  <c r="Z386"/>
  <c r="AD385"/>
  <c r="AT472" i="26"/>
  <c r="AT429" i="25"/>
  <c r="AS430"/>
  <c r="AT257" i="9"/>
  <c r="AV257" s="1"/>
  <c r="AQ258"/>
  <c r="AR473" i="26"/>
  <c r="AR430" i="25"/>
  <c r="J485"/>
  <c r="K486" s="1"/>
  <c r="H486"/>
  <c r="R486"/>
  <c r="P487"/>
  <c r="L485"/>
  <c r="N486"/>
  <c r="S486" s="1"/>
  <c r="O486"/>
  <c r="AU478" i="27"/>
  <c r="AS484"/>
  <c r="H387" i="23"/>
  <c r="G388" s="1"/>
  <c r="J386"/>
  <c r="K386" s="1"/>
  <c r="S299" i="20"/>
  <c r="U299" s="1"/>
  <c r="F388" i="23"/>
  <c r="I387"/>
  <c r="P388"/>
  <c r="F499" i="17"/>
  <c r="AU468"/>
  <c r="AT468" s="1"/>
  <c r="AS469" s="1"/>
  <c r="AK304" i="26"/>
  <c r="AL289" i="25"/>
  <c r="AH290"/>
  <c r="AG290"/>
  <c r="AI290" s="1"/>
  <c r="AJ291" s="1"/>
  <c r="AH282" i="27"/>
  <c r="AJ282" s="1"/>
  <c r="AK283" s="1"/>
  <c r="AM281"/>
  <c r="AI282"/>
  <c r="AB305" i="24"/>
  <c r="Z306" s="1"/>
  <c r="AP298"/>
  <c r="J299"/>
  <c r="L299" s="1"/>
  <c r="AO299"/>
  <c r="T305"/>
  <c r="V305" s="1"/>
  <c r="Q306"/>
  <c r="R306" s="1"/>
  <c r="P307" s="1"/>
  <c r="AE305"/>
  <c r="AC305"/>
  <c r="G300"/>
  <c r="K300" s="1"/>
  <c r="AK300"/>
  <c r="AN299"/>
  <c r="AJ300"/>
  <c r="T300" i="20"/>
  <c r="O301"/>
  <c r="Q300"/>
  <c r="V248" i="23"/>
  <c r="R248"/>
  <c r="S248"/>
  <c r="T248" s="1"/>
  <c r="AC245" i="20"/>
  <c r="Y245"/>
  <c r="AB245" s="1"/>
  <c r="P239" i="17"/>
  <c r="S260" i="14"/>
  <c r="BA275" i="17"/>
  <c r="Q260" i="14"/>
  <c r="T259"/>
  <c r="N260"/>
  <c r="O260"/>
  <c r="M261" s="1"/>
  <c r="M283" i="20"/>
  <c r="G285"/>
  <c r="I284"/>
  <c r="AG240" i="16"/>
  <c r="AF240"/>
  <c r="AK239"/>
  <c r="AM239" s="1"/>
  <c r="Z241"/>
  <c r="AD241"/>
  <c r="BC274" i="17"/>
  <c r="AZ275" s="1"/>
  <c r="BA276" s="1"/>
  <c r="AN244"/>
  <c r="AV275"/>
  <c r="AW276" s="1"/>
  <c r="AP243"/>
  <c r="AR243" s="1"/>
  <c r="J239"/>
  <c r="K239" s="1"/>
  <c r="M239" s="1"/>
  <c r="AM243"/>
  <c r="AO244"/>
  <c r="AK244"/>
  <c r="AE238"/>
  <c r="V239"/>
  <c r="AC239"/>
  <c r="U239"/>
  <c r="W239" s="1"/>
  <c r="Y239"/>
  <c r="G240"/>
  <c r="I239"/>
  <c r="AC386" i="27" l="1"/>
  <c r="AD386" s="1"/>
  <c r="N482" i="30"/>
  <c r="M483"/>
  <c r="AB387" i="27"/>
  <c r="X387"/>
  <c r="W388" s="1"/>
  <c r="Z387"/>
  <c r="AT473" i="26"/>
  <c r="AT430" i="25"/>
  <c r="AU258" i="9"/>
  <c r="AR258"/>
  <c r="AS258"/>
  <c r="AR474" i="26"/>
  <c r="AR431" i="25"/>
  <c r="T486"/>
  <c r="P488"/>
  <c r="R487"/>
  <c r="H487"/>
  <c r="J486"/>
  <c r="K487" s="1"/>
  <c r="N487"/>
  <c r="S487" s="1"/>
  <c r="O487"/>
  <c r="AU479" i="27"/>
  <c r="AS485"/>
  <c r="M386" i="23"/>
  <c r="L387"/>
  <c r="H388"/>
  <c r="J387"/>
  <c r="G389"/>
  <c r="P389"/>
  <c r="L388"/>
  <c r="F389"/>
  <c r="I388"/>
  <c r="K387"/>
  <c r="F500" i="17"/>
  <c r="AU469"/>
  <c r="AT469" s="1"/>
  <c r="AS470" s="1"/>
  <c r="AH305" i="26"/>
  <c r="AG305"/>
  <c r="AI305" s="1"/>
  <c r="AL304"/>
  <c r="AK290" i="25"/>
  <c r="AL282" i="27"/>
  <c r="AL300" i="24"/>
  <c r="AJ301" s="1"/>
  <c r="AD305"/>
  <c r="AF305" s="1"/>
  <c r="AA306"/>
  <c r="AB306" s="1"/>
  <c r="Z307" s="1"/>
  <c r="U306"/>
  <c r="AP299"/>
  <c r="S306"/>
  <c r="T306" s="1"/>
  <c r="Q307"/>
  <c r="R307" s="1"/>
  <c r="H300"/>
  <c r="F301" s="1"/>
  <c r="I300"/>
  <c r="AM300"/>
  <c r="AO300"/>
  <c r="P301" i="20"/>
  <c r="Q301" s="1"/>
  <c r="R300"/>
  <c r="U248" i="23"/>
  <c r="W248" s="1"/>
  <c r="Q249"/>
  <c r="X246" i="20"/>
  <c r="AD245"/>
  <c r="O239" i="17"/>
  <c r="P240" s="1"/>
  <c r="N261" i="14"/>
  <c r="P260"/>
  <c r="Q261" s="1"/>
  <c r="L284" i="20"/>
  <c r="H285"/>
  <c r="W286" s="1"/>
  <c r="J284"/>
  <c r="K284" s="1"/>
  <c r="AI240" i="16"/>
  <c r="AH240"/>
  <c r="AL240"/>
  <c r="Y242"/>
  <c r="AA242" s="1"/>
  <c r="X242"/>
  <c r="AC241"/>
  <c r="AE241" s="1"/>
  <c r="AX275" i="17"/>
  <c r="BB275"/>
  <c r="BD275" s="1"/>
  <c r="AJ244"/>
  <c r="AL244" s="1"/>
  <c r="AQ244" s="1"/>
  <c r="AI245"/>
  <c r="AH245" s="1"/>
  <c r="AG246" s="1"/>
  <c r="N239"/>
  <c r="R239"/>
  <c r="X239"/>
  <c r="Z239" s="1"/>
  <c r="AA239" s="1"/>
  <c r="T240"/>
  <c r="AB239"/>
  <c r="AD239" s="1"/>
  <c r="H240"/>
  <c r="L240"/>
  <c r="Y387" i="27" l="1"/>
  <c r="AA387" s="1"/>
  <c r="O482" i="30"/>
  <c r="P482" s="1"/>
  <c r="N483"/>
  <c r="M484"/>
  <c r="AT474" i="26"/>
  <c r="AT431" i="25"/>
  <c r="AT258" i="9"/>
  <c r="AV258" s="1"/>
  <c r="AQ259"/>
  <c r="AR475" i="26"/>
  <c r="AT475" s="1"/>
  <c r="AR432" i="25"/>
  <c r="AT432" s="1"/>
  <c r="T487"/>
  <c r="N488"/>
  <c r="S488" s="1"/>
  <c r="O488"/>
  <c r="J487"/>
  <c r="H488"/>
  <c r="R488"/>
  <c r="P489"/>
  <c r="L486"/>
  <c r="L487" s="1"/>
  <c r="AK305" i="26"/>
  <c r="AG306" s="1"/>
  <c r="AI306" s="1"/>
  <c r="AJ306"/>
  <c r="AU480" i="27"/>
  <c r="AS486"/>
  <c r="AT487" s="1"/>
  <c r="M387" i="23"/>
  <c r="S300" i="20"/>
  <c r="U300" s="1"/>
  <c r="F390" i="23"/>
  <c r="I389"/>
  <c r="P390"/>
  <c r="J388"/>
  <c r="K388" s="1"/>
  <c r="H389"/>
  <c r="AU470" i="17"/>
  <c r="AT470" s="1"/>
  <c r="AS471" s="1"/>
  <c r="F501"/>
  <c r="AL290" i="25"/>
  <c r="AH291"/>
  <c r="AG291"/>
  <c r="AI291" s="1"/>
  <c r="AJ292" s="1"/>
  <c r="AK301" i="24"/>
  <c r="AM301" s="1"/>
  <c r="AH283" i="27"/>
  <c r="AJ283" s="1"/>
  <c r="AK284" s="1"/>
  <c r="AM282"/>
  <c r="AI283"/>
  <c r="AN300" i="24"/>
  <c r="AP300" s="1"/>
  <c r="AA307"/>
  <c r="AB307" s="1"/>
  <c r="Z308" s="1"/>
  <c r="AE306"/>
  <c r="AC306"/>
  <c r="AD306" s="1"/>
  <c r="G301"/>
  <c r="H301" s="1"/>
  <c r="G302" s="1"/>
  <c r="U307"/>
  <c r="V306"/>
  <c r="Q308"/>
  <c r="S307"/>
  <c r="T307" s="1"/>
  <c r="P308"/>
  <c r="J300"/>
  <c r="L300" s="1"/>
  <c r="R301" i="20"/>
  <c r="S301" s="1"/>
  <c r="P302"/>
  <c r="O302"/>
  <c r="T301"/>
  <c r="V249" i="23"/>
  <c r="S249"/>
  <c r="T249" s="1"/>
  <c r="R249"/>
  <c r="Z246" i="20"/>
  <c r="AA246" s="1"/>
  <c r="Y246"/>
  <c r="AC246"/>
  <c r="Q239" i="17"/>
  <c r="S239" s="1"/>
  <c r="R260" i="14"/>
  <c r="S261" s="1"/>
  <c r="O261"/>
  <c r="M262" s="1"/>
  <c r="M284" i="20"/>
  <c r="G286"/>
  <c r="I285"/>
  <c r="AF241" i="16"/>
  <c r="AK240"/>
  <c r="AM240" s="1"/>
  <c r="AG241"/>
  <c r="AD242"/>
  <c r="Z242"/>
  <c r="AN245" i="17"/>
  <c r="BC275"/>
  <c r="AY275"/>
  <c r="AP244"/>
  <c r="AR244" s="1"/>
  <c r="AM244"/>
  <c r="AO245"/>
  <c r="AK245"/>
  <c r="AE239"/>
  <c r="AF239"/>
  <c r="J240"/>
  <c r="K240" s="1"/>
  <c r="M240" s="1"/>
  <c r="V240"/>
  <c r="U240"/>
  <c r="W240" s="1"/>
  <c r="Y240"/>
  <c r="AC240"/>
  <c r="G241"/>
  <c r="I240"/>
  <c r="AC387" i="27" l="1"/>
  <c r="AB388"/>
  <c r="P483" i="30"/>
  <c r="M485"/>
  <c r="N484"/>
  <c r="AU259" i="9"/>
  <c r="M388" i="23"/>
  <c r="L389"/>
  <c r="AR259" i="9"/>
  <c r="AS259"/>
  <c r="AR476" i="26"/>
  <c r="AT476" s="1"/>
  <c r="AR433" i="25"/>
  <c r="AT433" s="1"/>
  <c r="T488"/>
  <c r="P490"/>
  <c r="R489"/>
  <c r="H489"/>
  <c r="J488"/>
  <c r="L488" s="1"/>
  <c r="N489"/>
  <c r="S489" s="1"/>
  <c r="O489"/>
  <c r="AH306" i="26"/>
  <c r="AL305"/>
  <c r="AU481" i="27"/>
  <c r="AS487"/>
  <c r="AK306" i="26"/>
  <c r="AJ307"/>
  <c r="J389" i="23"/>
  <c r="K389" s="1"/>
  <c r="M389" s="1"/>
  <c r="G390"/>
  <c r="H390" s="1"/>
  <c r="AB246" i="20"/>
  <c r="F502" i="17"/>
  <c r="AU471"/>
  <c r="AT471" s="1"/>
  <c r="AS472" s="1"/>
  <c r="AK291" i="25"/>
  <c r="AL301" i="24"/>
  <c r="AJ302" s="1"/>
  <c r="AO301"/>
  <c r="AL283" i="27"/>
  <c r="AE307" i="24"/>
  <c r="AF306"/>
  <c r="AC307"/>
  <c r="AD307" s="1"/>
  <c r="F302"/>
  <c r="H302" s="1"/>
  <c r="G303" s="1"/>
  <c r="I301"/>
  <c r="J301" s="1"/>
  <c r="K302" s="1"/>
  <c r="V307"/>
  <c r="AA308"/>
  <c r="AB308" s="1"/>
  <c r="AA309" s="1"/>
  <c r="R308"/>
  <c r="S308"/>
  <c r="U308"/>
  <c r="K301"/>
  <c r="U301" i="20"/>
  <c r="Q302"/>
  <c r="O303"/>
  <c r="T302"/>
  <c r="AD246"/>
  <c r="U249" i="23"/>
  <c r="W249" s="1"/>
  <c r="Q250"/>
  <c r="X247" i="20"/>
  <c r="Z247" s="1"/>
  <c r="AA247" s="1"/>
  <c r="O240" i="17"/>
  <c r="Q240" s="1"/>
  <c r="S240" s="1"/>
  <c r="T260" i="14"/>
  <c r="P261"/>
  <c r="R261" s="1"/>
  <c r="S262" s="1"/>
  <c r="N262"/>
  <c r="L285" i="20"/>
  <c r="J285"/>
  <c r="K285" s="1"/>
  <c r="H286"/>
  <c r="W287" s="1"/>
  <c r="AI241" i="16"/>
  <c r="AL241"/>
  <c r="AH241"/>
  <c r="Y243"/>
  <c r="AA243" s="1"/>
  <c r="X243"/>
  <c r="AC242"/>
  <c r="AE242" s="1"/>
  <c r="R240" i="17"/>
  <c r="AV276"/>
  <c r="AW277" s="1"/>
  <c r="AZ276"/>
  <c r="BA277" s="1"/>
  <c r="AJ245"/>
  <c r="AL245" s="1"/>
  <c r="AQ245" s="1"/>
  <c r="AI246"/>
  <c r="AH246" s="1"/>
  <c r="AG247" s="1"/>
  <c r="N240"/>
  <c r="T241"/>
  <c r="AB240"/>
  <c r="X240"/>
  <c r="Z240" s="1"/>
  <c r="H241"/>
  <c r="L241"/>
  <c r="Z388" i="27" l="1"/>
  <c r="Y388"/>
  <c r="AA388" s="1"/>
  <c r="AC388" s="1"/>
  <c r="AD387"/>
  <c r="X388"/>
  <c r="W389" s="1"/>
  <c r="AB389" s="1"/>
  <c r="O484" i="30"/>
  <c r="P484" s="1"/>
  <c r="M486"/>
  <c r="N485"/>
  <c r="AT259" i="9"/>
  <c r="AV259" s="1"/>
  <c r="AQ260"/>
  <c r="AR477" i="26"/>
  <c r="AT477" s="1"/>
  <c r="AR434" i="25"/>
  <c r="AT434" s="1"/>
  <c r="T489"/>
  <c r="N490"/>
  <c r="S490" s="1"/>
  <c r="O490"/>
  <c r="J489"/>
  <c r="H490"/>
  <c r="R490"/>
  <c r="P491"/>
  <c r="L489"/>
  <c r="AH307" i="26"/>
  <c r="AL306"/>
  <c r="AU482" i="27"/>
  <c r="AS488"/>
  <c r="AG307" i="26"/>
  <c r="AI307" s="1"/>
  <c r="AK307" s="1"/>
  <c r="G391" i="23"/>
  <c r="F391"/>
  <c r="I390"/>
  <c r="J390" s="1"/>
  <c r="P391"/>
  <c r="L390"/>
  <c r="AJ308" i="26"/>
  <c r="F503" i="17"/>
  <c r="AU472"/>
  <c r="AT472" s="1"/>
  <c r="AS473" s="1"/>
  <c r="AK302" i="24"/>
  <c r="AM302" s="1"/>
  <c r="AG292" i="25"/>
  <c r="AI292" s="1"/>
  <c r="AJ293" s="1"/>
  <c r="AH292"/>
  <c r="AL291"/>
  <c r="AL302" i="24"/>
  <c r="AK303" s="1"/>
  <c r="AN301"/>
  <c r="AP301" s="1"/>
  <c r="AH284" i="27"/>
  <c r="AJ284" s="1"/>
  <c r="AK285" s="1"/>
  <c r="AM283"/>
  <c r="AI284"/>
  <c r="AF307" i="24"/>
  <c r="F303"/>
  <c r="H303" s="1"/>
  <c r="L301"/>
  <c r="I302"/>
  <c r="J302" s="1"/>
  <c r="K303" s="1"/>
  <c r="T308"/>
  <c r="V308" s="1"/>
  <c r="Z309"/>
  <c r="AB309" s="1"/>
  <c r="Z310" s="1"/>
  <c r="AC308"/>
  <c r="AD308" s="1"/>
  <c r="AE309" s="1"/>
  <c r="AE308"/>
  <c r="R302" i="20"/>
  <c r="P303"/>
  <c r="V250" i="23"/>
  <c r="R250"/>
  <c r="S250"/>
  <c r="T250" s="1"/>
  <c r="AC247" i="20"/>
  <c r="Y247"/>
  <c r="AB247" s="1"/>
  <c r="P241" i="17"/>
  <c r="T261" i="14"/>
  <c r="Q262"/>
  <c r="O262"/>
  <c r="P262" s="1"/>
  <c r="R262" s="1"/>
  <c r="M285" i="20"/>
  <c r="G287"/>
  <c r="I286"/>
  <c r="AG242" i="16"/>
  <c r="AH242" s="1"/>
  <c r="AF242"/>
  <c r="AK241"/>
  <c r="AM241" s="1"/>
  <c r="Z243"/>
  <c r="AD243"/>
  <c r="AN246" i="17"/>
  <c r="BB276"/>
  <c r="BD276" s="1"/>
  <c r="AX276"/>
  <c r="AP245"/>
  <c r="AR245" s="1"/>
  <c r="AM245"/>
  <c r="AO246"/>
  <c r="AK246"/>
  <c r="AE240"/>
  <c r="AA240"/>
  <c r="AC241"/>
  <c r="AD240"/>
  <c r="AF240" s="1"/>
  <c r="J241"/>
  <c r="K241" s="1"/>
  <c r="M241" s="1"/>
  <c r="V241"/>
  <c r="U241"/>
  <c r="W241" s="1"/>
  <c r="Y241"/>
  <c r="G242"/>
  <c r="I241"/>
  <c r="Z389" i="27" l="1"/>
  <c r="X389"/>
  <c r="W390" s="1"/>
  <c r="AB390" s="1"/>
  <c r="AD388"/>
  <c r="Y389"/>
  <c r="AA389" s="1"/>
  <c r="AC389"/>
  <c r="AU260" i="9"/>
  <c r="O485" i="30"/>
  <c r="P485" s="1"/>
  <c r="N486"/>
  <c r="M487"/>
  <c r="AS260" i="9"/>
  <c r="AR260"/>
  <c r="T490" i="25"/>
  <c r="AR478" i="26"/>
  <c r="AS479" s="1"/>
  <c r="AR435" i="25"/>
  <c r="P492"/>
  <c r="R491"/>
  <c r="H491"/>
  <c r="J490"/>
  <c r="N491"/>
  <c r="S491" s="1"/>
  <c r="O491"/>
  <c r="AL307" i="26"/>
  <c r="AG308"/>
  <c r="AI308" s="1"/>
  <c r="AK308" s="1"/>
  <c r="AU483" i="27"/>
  <c r="AH308" i="26"/>
  <c r="AS489" i="27"/>
  <c r="H391" i="23"/>
  <c r="S302" i="20"/>
  <c r="U302" s="1"/>
  <c r="G392" i="23"/>
  <c r="F392"/>
  <c r="I391"/>
  <c r="P392"/>
  <c r="L391"/>
  <c r="K390"/>
  <c r="M390" s="1"/>
  <c r="F504" i="17"/>
  <c r="AU473"/>
  <c r="AT473" s="1"/>
  <c r="AS474" s="1"/>
  <c r="AN302" i="24"/>
  <c r="AO303" s="1"/>
  <c r="AO302"/>
  <c r="AK292" i="25"/>
  <c r="AJ303" i="24"/>
  <c r="AL303" s="1"/>
  <c r="AJ304" s="1"/>
  <c r="AL284" i="27"/>
  <c r="AJ309" i="26"/>
  <c r="I303" i="24"/>
  <c r="J303" s="1"/>
  <c r="L302"/>
  <c r="AC309"/>
  <c r="AF308"/>
  <c r="AD309"/>
  <c r="AA310"/>
  <c r="AB310" s="1"/>
  <c r="P309"/>
  <c r="Q309"/>
  <c r="F304"/>
  <c r="G304"/>
  <c r="AM303"/>
  <c r="O241" i="17"/>
  <c r="Q241" s="1"/>
  <c r="S241" s="1"/>
  <c r="O304" i="20"/>
  <c r="T303"/>
  <c r="Q303"/>
  <c r="U250" i="23"/>
  <c r="W250" s="1"/>
  <c r="Q251"/>
  <c r="AD247" i="20"/>
  <c r="X248"/>
  <c r="T262" i="14"/>
  <c r="M263"/>
  <c r="S263" s="1"/>
  <c r="L286" i="20"/>
  <c r="J286"/>
  <c r="K286" s="1"/>
  <c r="H287"/>
  <c r="W288" s="1"/>
  <c r="AI242" i="16"/>
  <c r="AK242" s="1"/>
  <c r="AL242"/>
  <c r="Y244"/>
  <c r="AA244" s="1"/>
  <c r="X244"/>
  <c r="AC243"/>
  <c r="AE243" s="1"/>
  <c r="AY276" i="17"/>
  <c r="BC276"/>
  <c r="AJ246"/>
  <c r="AL246" s="1"/>
  <c r="AI247"/>
  <c r="AH247" s="1"/>
  <c r="AG248" s="1"/>
  <c r="R241"/>
  <c r="X241"/>
  <c r="Z241" s="1"/>
  <c r="AA241" s="1"/>
  <c r="AB241"/>
  <c r="AD241" s="1"/>
  <c r="AF241" s="1"/>
  <c r="T242"/>
  <c r="N241"/>
  <c r="L242"/>
  <c r="H242"/>
  <c r="AD389" i="27" l="1"/>
  <c r="Y390"/>
  <c r="AA390" s="1"/>
  <c r="AC390" s="1"/>
  <c r="X390"/>
  <c r="W391" s="1"/>
  <c r="AB391" s="1"/>
  <c r="Z390"/>
  <c r="O486" i="30"/>
  <c r="P486" s="1"/>
  <c r="M488"/>
  <c r="N487"/>
  <c r="L490" i="25"/>
  <c r="K491"/>
  <c r="AT435"/>
  <c r="AS436"/>
  <c r="Z311" i="24"/>
  <c r="AA311"/>
  <c r="AQ261" i="9"/>
  <c r="AT260"/>
  <c r="AV260" s="1"/>
  <c r="AT478" i="26"/>
  <c r="AR436" i="25"/>
  <c r="T491"/>
  <c r="N492"/>
  <c r="S492" s="1"/>
  <c r="O492"/>
  <c r="J491"/>
  <c r="H492"/>
  <c r="R492"/>
  <c r="P493"/>
  <c r="AU484" i="27"/>
  <c r="AS490"/>
  <c r="H392" i="23"/>
  <c r="G393" s="1"/>
  <c r="P393"/>
  <c r="F393"/>
  <c r="I392"/>
  <c r="J391"/>
  <c r="K391" s="1"/>
  <c r="M391" s="1"/>
  <c r="F505" i="17"/>
  <c r="AU474"/>
  <c r="AT474" s="1"/>
  <c r="AS475" s="1"/>
  <c r="AK304" i="24"/>
  <c r="AL304" s="1"/>
  <c r="AP302"/>
  <c r="AL292" i="25"/>
  <c r="AG293"/>
  <c r="AI293" s="1"/>
  <c r="AJ294" s="1"/>
  <c r="AH293"/>
  <c r="AK293"/>
  <c r="AN303" i="24"/>
  <c r="AH285" i="27"/>
  <c r="AJ285" s="1"/>
  <c r="AK286" s="1"/>
  <c r="AM284"/>
  <c r="AI285"/>
  <c r="AH309" i="26"/>
  <c r="AL308"/>
  <c r="AG309"/>
  <c r="AI309" s="1"/>
  <c r="AJ310" s="1"/>
  <c r="L303" i="24"/>
  <c r="AC310"/>
  <c r="AD310" s="1"/>
  <c r="AE310"/>
  <c r="AF309"/>
  <c r="R309"/>
  <c r="P310" s="1"/>
  <c r="U309"/>
  <c r="S309"/>
  <c r="P242" i="17"/>
  <c r="I304" i="24"/>
  <c r="K304"/>
  <c r="H304"/>
  <c r="AO304"/>
  <c r="P304" i="20"/>
  <c r="R303"/>
  <c r="V251" i="23"/>
  <c r="S251"/>
  <c r="T251" s="1"/>
  <c r="R251"/>
  <c r="Z248" i="20"/>
  <c r="AA248" s="1"/>
  <c r="AC248"/>
  <c r="Y248"/>
  <c r="AB248" s="1"/>
  <c r="Q263" i="14"/>
  <c r="O263"/>
  <c r="P263" s="1"/>
  <c r="R263" s="1"/>
  <c r="T263" s="1"/>
  <c r="N263"/>
  <c r="M286" i="20"/>
  <c r="G288"/>
  <c r="I287"/>
  <c r="AM242" i="16"/>
  <c r="AF243"/>
  <c r="AG243"/>
  <c r="Z244"/>
  <c r="AD244"/>
  <c r="AZ277" i="17"/>
  <c r="BA278" s="1"/>
  <c r="AV277"/>
  <c r="AW278" s="1"/>
  <c r="AP246"/>
  <c r="AR246" s="1"/>
  <c r="AQ246"/>
  <c r="AN247" s="1"/>
  <c r="AM246"/>
  <c r="AO247"/>
  <c r="AK247"/>
  <c r="AE241"/>
  <c r="AC242"/>
  <c r="U242"/>
  <c r="W242" s="1"/>
  <c r="Y242"/>
  <c r="J242"/>
  <c r="K242" s="1"/>
  <c r="M242" s="1"/>
  <c r="V242"/>
  <c r="G243"/>
  <c r="I242"/>
  <c r="AD390" i="27" l="1"/>
  <c r="X391"/>
  <c r="W392" s="1"/>
  <c r="AB392" s="1"/>
  <c r="Y391"/>
  <c r="AA391" s="1"/>
  <c r="AC391" s="1"/>
  <c r="Z391"/>
  <c r="P487" i="30"/>
  <c r="R488"/>
  <c r="N488"/>
  <c r="O488" s="1"/>
  <c r="M489"/>
  <c r="AU261" i="9"/>
  <c r="L491" i="25"/>
  <c r="AB311" i="24"/>
  <c r="AA312" s="1"/>
  <c r="AT436" i="25"/>
  <c r="AS437"/>
  <c r="AC311" i="24"/>
  <c r="AE311"/>
  <c r="AR261" i="9"/>
  <c r="AS261"/>
  <c r="AR479" i="26"/>
  <c r="AT479" s="1"/>
  <c r="AR437" i="25"/>
  <c r="AS438" s="1"/>
  <c r="T492"/>
  <c r="P494"/>
  <c r="R493"/>
  <c r="H493"/>
  <c r="J492"/>
  <c r="N493"/>
  <c r="S493" s="1"/>
  <c r="O493"/>
  <c r="AU485" i="27"/>
  <c r="AS491"/>
  <c r="L392" i="23"/>
  <c r="J392"/>
  <c r="K392" s="1"/>
  <c r="L393" s="1"/>
  <c r="S303" i="20"/>
  <c r="U303" s="1"/>
  <c r="F394" i="23"/>
  <c r="I393"/>
  <c r="P394"/>
  <c r="H393"/>
  <c r="F506" i="17"/>
  <c r="AU475"/>
  <c r="AT475" s="1"/>
  <c r="AS476" s="1"/>
  <c r="AM304" i="24"/>
  <c r="AN304" s="1"/>
  <c r="AP303"/>
  <c r="AH294" i="25"/>
  <c r="AL293"/>
  <c r="AG294"/>
  <c r="AI294" s="1"/>
  <c r="AL285" i="27"/>
  <c r="AK309" i="26"/>
  <c r="AF310" i="24"/>
  <c r="Q310"/>
  <c r="T309"/>
  <c r="V309" s="1"/>
  <c r="R310"/>
  <c r="G305"/>
  <c r="F305"/>
  <c r="J304"/>
  <c r="L304" s="1"/>
  <c r="AK305"/>
  <c r="AJ305"/>
  <c r="Q304" i="20"/>
  <c r="O305"/>
  <c r="AD248"/>
  <c r="U251" i="23"/>
  <c r="W251" s="1"/>
  <c r="Q252"/>
  <c r="X249" i="20"/>
  <c r="Z249" s="1"/>
  <c r="AA249" s="1"/>
  <c r="O242" i="17"/>
  <c r="Q242" s="1"/>
  <c r="S242" s="1"/>
  <c r="M264" i="14"/>
  <c r="Q264" s="1"/>
  <c r="L287" i="20"/>
  <c r="H288"/>
  <c r="W289" s="1"/>
  <c r="J287"/>
  <c r="K287" s="1"/>
  <c r="AI243" i="16"/>
  <c r="AL243"/>
  <c r="AH243"/>
  <c r="Y245"/>
  <c r="AA245" s="1"/>
  <c r="X245"/>
  <c r="AC244"/>
  <c r="AE244" s="1"/>
  <c r="N242" i="17"/>
  <c r="AX277"/>
  <c r="BB277"/>
  <c r="BD277" s="1"/>
  <c r="AJ247"/>
  <c r="AL247" s="1"/>
  <c r="AM247" s="1"/>
  <c r="AI248"/>
  <c r="AH248" s="1"/>
  <c r="AG249" s="1"/>
  <c r="R242"/>
  <c r="T243"/>
  <c r="AB242"/>
  <c r="AD242" s="1"/>
  <c r="AF242" s="1"/>
  <c r="X242"/>
  <c r="Z242" s="1"/>
  <c r="AE242" s="1"/>
  <c r="H243"/>
  <c r="L243"/>
  <c r="X392" i="27" l="1"/>
  <c r="W393" s="1"/>
  <c r="AD391"/>
  <c r="Y392"/>
  <c r="AA392" s="1"/>
  <c r="AC392" s="1"/>
  <c r="Z392"/>
  <c r="N489" i="30"/>
  <c r="M490"/>
  <c r="V488"/>
  <c r="X487"/>
  <c r="Y487" s="1"/>
  <c r="P488"/>
  <c r="Y393" i="27"/>
  <c r="AA393" s="1"/>
  <c r="L492" i="25"/>
  <c r="AD311" i="24"/>
  <c r="Z312"/>
  <c r="AB312" s="1"/>
  <c r="AA313" s="1"/>
  <c r="AF311"/>
  <c r="AE312"/>
  <c r="AC312"/>
  <c r="P311"/>
  <c r="Q311"/>
  <c r="AT261" i="9"/>
  <c r="AV261" s="1"/>
  <c r="AQ262"/>
  <c r="AR480" i="26"/>
  <c r="AT480" s="1"/>
  <c r="AH310"/>
  <c r="AG310"/>
  <c r="AI310" s="1"/>
  <c r="AK310" s="1"/>
  <c r="AT437" i="25"/>
  <c r="T493"/>
  <c r="J493"/>
  <c r="L493" s="1"/>
  <c r="H494"/>
  <c r="R494"/>
  <c r="P495"/>
  <c r="N494"/>
  <c r="S494" s="1"/>
  <c r="O494"/>
  <c r="T304" i="20"/>
  <c r="AU486" i="27"/>
  <c r="M392" i="23"/>
  <c r="AS492" i="27"/>
  <c r="AT493" s="1"/>
  <c r="AP304" i="24"/>
  <c r="G394" i="23"/>
  <c r="H394" s="1"/>
  <c r="J393"/>
  <c r="K393" s="1"/>
  <c r="M393" s="1"/>
  <c r="F507" i="17"/>
  <c r="AU476"/>
  <c r="AT476" s="1"/>
  <c r="AS477" s="1"/>
  <c r="AK294" i="25"/>
  <c r="AH295" s="1"/>
  <c r="AJ295"/>
  <c r="AL294"/>
  <c r="AH286" i="27"/>
  <c r="AJ286" s="1"/>
  <c r="AM285"/>
  <c r="AI286"/>
  <c r="AL309" i="26"/>
  <c r="U310" i="24"/>
  <c r="S310"/>
  <c r="T310" s="1"/>
  <c r="K305"/>
  <c r="I305"/>
  <c r="H305"/>
  <c r="AL305"/>
  <c r="AO305"/>
  <c r="AM305"/>
  <c r="P305" i="20"/>
  <c r="R304"/>
  <c r="V252" i="23"/>
  <c r="R252"/>
  <c r="S252"/>
  <c r="T252" s="1"/>
  <c r="AC249" i="20"/>
  <c r="Y249"/>
  <c r="AB249" s="1"/>
  <c r="P243" i="17"/>
  <c r="N264" i="14"/>
  <c r="O264"/>
  <c r="P264" s="1"/>
  <c r="S264"/>
  <c r="M287" i="20"/>
  <c r="G289"/>
  <c r="I288"/>
  <c r="AG244" i="16"/>
  <c r="AF244"/>
  <c r="AK243"/>
  <c r="AM243" s="1"/>
  <c r="Z245"/>
  <c r="AD245"/>
  <c r="BC277" i="17"/>
  <c r="AY277"/>
  <c r="AP247"/>
  <c r="AR247" s="1"/>
  <c r="AJ248"/>
  <c r="AQ247"/>
  <c r="AN248" s="1"/>
  <c r="AO248"/>
  <c r="AK248"/>
  <c r="AA242"/>
  <c r="J243"/>
  <c r="O243" s="1"/>
  <c r="V243"/>
  <c r="AC243"/>
  <c r="U243"/>
  <c r="W243" s="1"/>
  <c r="Y243"/>
  <c r="G244"/>
  <c r="I243"/>
  <c r="X393" i="27" l="1"/>
  <c r="W394" s="1"/>
  <c r="AB394" s="1"/>
  <c r="Z393"/>
  <c r="AC393"/>
  <c r="X394" s="1"/>
  <c r="W395" s="1"/>
  <c r="AB393"/>
  <c r="AD392"/>
  <c r="P489" i="30"/>
  <c r="U488"/>
  <c r="W488"/>
  <c r="X488" s="1"/>
  <c r="V489"/>
  <c r="W489" s="1"/>
  <c r="X489" s="1"/>
  <c r="Y488"/>
  <c r="N490"/>
  <c r="O490" s="1"/>
  <c r="M491"/>
  <c r="P490"/>
  <c r="Z394" i="27"/>
  <c r="AD393"/>
  <c r="R311" i="24"/>
  <c r="Q312" s="1"/>
  <c r="Z313"/>
  <c r="AD312"/>
  <c r="AF312" s="1"/>
  <c r="AB313"/>
  <c r="AA314" s="1"/>
  <c r="AU262" i="9"/>
  <c r="AC313" i="24"/>
  <c r="U311"/>
  <c r="S311"/>
  <c r="AR262" i="9"/>
  <c r="AS262"/>
  <c r="AR481" i="26"/>
  <c r="AT481" s="1"/>
  <c r="AG311"/>
  <c r="AI311" s="1"/>
  <c r="AL310"/>
  <c r="AH311"/>
  <c r="AR438" i="25"/>
  <c r="AT438" s="1"/>
  <c r="T494"/>
  <c r="N495"/>
  <c r="S495" s="1"/>
  <c r="O495"/>
  <c r="P496"/>
  <c r="R495"/>
  <c r="H495"/>
  <c r="J494"/>
  <c r="K495" s="1"/>
  <c r="AU487" i="27"/>
  <c r="AS493"/>
  <c r="AT494" s="1"/>
  <c r="G395" i="23"/>
  <c r="S304" i="20"/>
  <c r="U304" s="1"/>
  <c r="P395" i="23"/>
  <c r="L394"/>
  <c r="F395"/>
  <c r="H395" s="1"/>
  <c r="I394"/>
  <c r="J394" s="1"/>
  <c r="AU477" i="17"/>
  <c r="AT477" s="1"/>
  <c r="AS478" s="1"/>
  <c r="F508"/>
  <c r="AG295" i="25"/>
  <c r="AI295" s="1"/>
  <c r="AJ296" s="1"/>
  <c r="AL286" i="27"/>
  <c r="AM286" s="1"/>
  <c r="AK287"/>
  <c r="V310" i="24"/>
  <c r="F306"/>
  <c r="G306"/>
  <c r="J305"/>
  <c r="L305" s="1"/>
  <c r="AN305"/>
  <c r="AP305" s="1"/>
  <c r="AK306"/>
  <c r="AJ306"/>
  <c r="O306" i="20"/>
  <c r="Q305"/>
  <c r="U252" i="23"/>
  <c r="W252" s="1"/>
  <c r="Q253"/>
  <c r="AD249" i="20"/>
  <c r="X250"/>
  <c r="Z250" s="1"/>
  <c r="AA250" s="1"/>
  <c r="K243" i="17"/>
  <c r="M243" s="1"/>
  <c r="N243" s="1"/>
  <c r="Q243"/>
  <c r="S243" s="1"/>
  <c r="M265" i="14"/>
  <c r="Q265" s="1"/>
  <c r="R264"/>
  <c r="T264" s="1"/>
  <c r="L288" i="20"/>
  <c r="H289"/>
  <c r="W290" s="1"/>
  <c r="J288"/>
  <c r="K288" s="1"/>
  <c r="AI244" i="16"/>
  <c r="AL244"/>
  <c r="AH244"/>
  <c r="Y246"/>
  <c r="AA246" s="1"/>
  <c r="X246"/>
  <c r="AC245"/>
  <c r="AE245" s="1"/>
  <c r="AV278" i="17"/>
  <c r="AZ278"/>
  <c r="AL248"/>
  <c r="AI249"/>
  <c r="AH249" s="1"/>
  <c r="AG250" s="1"/>
  <c r="X243"/>
  <c r="Z243" s="1"/>
  <c r="AE243" s="1"/>
  <c r="AB243"/>
  <c r="AD243" s="1"/>
  <c r="AF243" s="1"/>
  <c r="T244"/>
  <c r="P244"/>
  <c r="H244"/>
  <c r="Y394" i="27" l="1"/>
  <c r="AA394" s="1"/>
  <c r="AC394" s="1"/>
  <c r="Z395" s="1"/>
  <c r="V491" i="30"/>
  <c r="W491" s="1"/>
  <c r="X491" s="1"/>
  <c r="X490"/>
  <c r="Y489"/>
  <c r="Y490" s="1"/>
  <c r="M492"/>
  <c r="N491"/>
  <c r="O491" s="1"/>
  <c r="AB395" i="27"/>
  <c r="P312" i="24"/>
  <c r="AE313"/>
  <c r="Y395" i="27"/>
  <c r="AA395" s="1"/>
  <c r="AC395" s="1"/>
  <c r="AD394"/>
  <c r="AH287"/>
  <c r="AJ287" s="1"/>
  <c r="AK288" s="1"/>
  <c r="T311" i="24"/>
  <c r="V311" s="1"/>
  <c r="Z314"/>
  <c r="AD313"/>
  <c r="AF313" s="1"/>
  <c r="AK311" i="26"/>
  <c r="AG312" s="1"/>
  <c r="AI312" s="1"/>
  <c r="AJ312"/>
  <c r="AB314" i="24"/>
  <c r="AA315" s="1"/>
  <c r="AE314"/>
  <c r="AC314"/>
  <c r="AD314" s="1"/>
  <c r="R312"/>
  <c r="U312"/>
  <c r="S312"/>
  <c r="T312" s="1"/>
  <c r="AT262" i="9"/>
  <c r="AV262" s="1"/>
  <c r="AQ263"/>
  <c r="AR482" i="26"/>
  <c r="AT482" s="1"/>
  <c r="AH312"/>
  <c r="AR439" i="25"/>
  <c r="T495"/>
  <c r="J495"/>
  <c r="H496"/>
  <c r="R496"/>
  <c r="P497"/>
  <c r="L494"/>
  <c r="L495" s="1"/>
  <c r="N496"/>
  <c r="S496" s="1"/>
  <c r="O496"/>
  <c r="AU488" i="27"/>
  <c r="AS494"/>
  <c r="T305" i="20"/>
  <c r="F396" i="23"/>
  <c r="I395"/>
  <c r="P396"/>
  <c r="J395"/>
  <c r="K395" s="1"/>
  <c r="G396"/>
  <c r="K394"/>
  <c r="M394" s="1"/>
  <c r="F509" i="17"/>
  <c r="AU478"/>
  <c r="AT478" s="1"/>
  <c r="AS479" s="1"/>
  <c r="AK295" i="25"/>
  <c r="AH296" s="1"/>
  <c r="AI287" i="27"/>
  <c r="AL287"/>
  <c r="H306" i="24"/>
  <c r="I306"/>
  <c r="K306"/>
  <c r="AL306"/>
  <c r="AJ307" s="1"/>
  <c r="AM306"/>
  <c r="AO306"/>
  <c r="R305" i="20"/>
  <c r="P306"/>
  <c r="V253" i="23"/>
  <c r="R253"/>
  <c r="S253"/>
  <c r="T253" s="1"/>
  <c r="AC250" i="20"/>
  <c r="Y250"/>
  <c r="AB250" s="1"/>
  <c r="L244" i="17"/>
  <c r="R243"/>
  <c r="N265" i="14"/>
  <c r="O265"/>
  <c r="M266" s="1"/>
  <c r="S265"/>
  <c r="M288" i="20"/>
  <c r="G290"/>
  <c r="I289"/>
  <c r="AF245" i="16"/>
  <c r="AK244"/>
  <c r="AM244" s="1"/>
  <c r="AG245"/>
  <c r="AD246"/>
  <c r="Z246"/>
  <c r="BB278" i="17"/>
  <c r="BD278" s="1"/>
  <c r="BA279"/>
  <c r="AX278"/>
  <c r="AW279"/>
  <c r="AP248"/>
  <c r="AR248" s="1"/>
  <c r="AQ248"/>
  <c r="AN249" s="1"/>
  <c r="AM248"/>
  <c r="AO249"/>
  <c r="AK249"/>
  <c r="AA243"/>
  <c r="J244"/>
  <c r="K244" s="1"/>
  <c r="V244"/>
  <c r="AC244"/>
  <c r="U244"/>
  <c r="W244" s="1"/>
  <c r="Y244"/>
  <c r="G245"/>
  <c r="I244"/>
  <c r="X395" i="27" l="1"/>
  <c r="W396" s="1"/>
  <c r="Y491" i="30"/>
  <c r="Y492" s="1"/>
  <c r="Y493" s="1"/>
  <c r="Y494" s="1"/>
  <c r="Y495" s="1"/>
  <c r="Y496" s="1"/>
  <c r="Y497" s="1"/>
  <c r="Y498" s="1"/>
  <c r="Y499" s="1"/>
  <c r="Y500" s="1"/>
  <c r="Y501" s="1"/>
  <c r="Z396" i="27"/>
  <c r="AD395"/>
  <c r="P491" i="30"/>
  <c r="N492"/>
  <c r="O492" s="1"/>
  <c r="M493"/>
  <c r="Y396" i="27"/>
  <c r="AA396" s="1"/>
  <c r="AB396"/>
  <c r="AL311" i="26"/>
  <c r="AK312"/>
  <c r="AJ313"/>
  <c r="AT439" i="25"/>
  <c r="AS440"/>
  <c r="AF314" i="24"/>
  <c r="Z315"/>
  <c r="AB315" s="1"/>
  <c r="AE315"/>
  <c r="AC315"/>
  <c r="Q313"/>
  <c r="P313"/>
  <c r="V312"/>
  <c r="AU263" i="9"/>
  <c r="AS263"/>
  <c r="AR263"/>
  <c r="AR483" i="26"/>
  <c r="AT483" s="1"/>
  <c r="AH313"/>
  <c r="AR440" i="25"/>
  <c r="T496"/>
  <c r="P498"/>
  <c r="R497"/>
  <c r="H497"/>
  <c r="J496"/>
  <c r="K497" s="1"/>
  <c r="N497"/>
  <c r="S497" s="1"/>
  <c r="O497"/>
  <c r="AU489" i="27"/>
  <c r="AS495"/>
  <c r="AT496" s="1"/>
  <c r="L395" i="23"/>
  <c r="M395" s="1"/>
  <c r="P397"/>
  <c r="L396"/>
  <c r="F397"/>
  <c r="I396"/>
  <c r="H396"/>
  <c r="S305" i="20"/>
  <c r="U305" s="1"/>
  <c r="F510" i="17"/>
  <c r="AU479"/>
  <c r="AT479" s="1"/>
  <c r="AS480" s="1"/>
  <c r="AG296" i="25"/>
  <c r="AI296" s="1"/>
  <c r="AJ297" s="1"/>
  <c r="AL295"/>
  <c r="AH288" i="27"/>
  <c r="AJ288" s="1"/>
  <c r="AM287"/>
  <c r="AI288"/>
  <c r="G307" i="24"/>
  <c r="F307"/>
  <c r="J306"/>
  <c r="L306" s="1"/>
  <c r="AK307"/>
  <c r="AL307" s="1"/>
  <c r="AJ308" s="1"/>
  <c r="AN306"/>
  <c r="AP306" s="1"/>
  <c r="Q306" i="20"/>
  <c r="O307"/>
  <c r="T306"/>
  <c r="U253" i="23"/>
  <c r="W253" s="1"/>
  <c r="Q254"/>
  <c r="X251" i="20"/>
  <c r="AD250"/>
  <c r="M244" i="17"/>
  <c r="R244" s="1"/>
  <c r="O244"/>
  <c r="Q244" s="1"/>
  <c r="S244" s="1"/>
  <c r="N266" i="14"/>
  <c r="P265"/>
  <c r="O266" s="1"/>
  <c r="M267" s="1"/>
  <c r="L289" i="20"/>
  <c r="H290"/>
  <c r="W291" s="1"/>
  <c r="J289"/>
  <c r="K289" s="1"/>
  <c r="AI245" i="16"/>
  <c r="AH245"/>
  <c r="AL245"/>
  <c r="Y247"/>
  <c r="AA247" s="1"/>
  <c r="X247"/>
  <c r="AC246"/>
  <c r="AE246" s="1"/>
  <c r="AY278" i="17"/>
  <c r="AV279" s="1"/>
  <c r="BC278"/>
  <c r="AZ279" s="1"/>
  <c r="BA280" s="1"/>
  <c r="AJ249"/>
  <c r="AL249" s="1"/>
  <c r="AI250"/>
  <c r="AH250" s="1"/>
  <c r="AG251" s="1"/>
  <c r="AB244"/>
  <c r="AD244" s="1"/>
  <c r="X244"/>
  <c r="Z244" s="1"/>
  <c r="AE244" s="1"/>
  <c r="T245"/>
  <c r="H245"/>
  <c r="J245" s="1"/>
  <c r="L245"/>
  <c r="X396" i="27" l="1"/>
  <c r="W397" s="1"/>
  <c r="AB397" s="1"/>
  <c r="AC396"/>
  <c r="Z397" s="1"/>
  <c r="M494" i="30"/>
  <c r="N493"/>
  <c r="O493" s="1"/>
  <c r="P492"/>
  <c r="Y397" i="27"/>
  <c r="AA397" s="1"/>
  <c r="AD396"/>
  <c r="AL312" i="26"/>
  <c r="AG313"/>
  <c r="AI313" s="1"/>
  <c r="AK313" s="1"/>
  <c r="AH314" s="1"/>
  <c r="R313" i="24"/>
  <c r="Q314" s="1"/>
  <c r="L496" i="25"/>
  <c r="AT440"/>
  <c r="AS441"/>
  <c r="Z316" i="24"/>
  <c r="AA316"/>
  <c r="AE316" s="1"/>
  <c r="AD315"/>
  <c r="AF315" s="1"/>
  <c r="AC316"/>
  <c r="S313"/>
  <c r="T313" s="1"/>
  <c r="U313"/>
  <c r="P314"/>
  <c r="AT263" i="9"/>
  <c r="AV263" s="1"/>
  <c r="AQ264"/>
  <c r="AR484" i="26"/>
  <c r="AT484" s="1"/>
  <c r="AL313"/>
  <c r="AR441" i="25"/>
  <c r="T497"/>
  <c r="N498"/>
  <c r="S498" s="1"/>
  <c r="O498"/>
  <c r="J497"/>
  <c r="H498"/>
  <c r="R498"/>
  <c r="P499"/>
  <c r="L497"/>
  <c r="AU490" i="27"/>
  <c r="AS496"/>
  <c r="J396" i="23"/>
  <c r="K396" s="1"/>
  <c r="M396" s="1"/>
  <c r="G397"/>
  <c r="H397" s="1"/>
  <c r="AU480" i="17"/>
  <c r="AT480" s="1"/>
  <c r="AS481" s="1"/>
  <c r="AK296" i="25"/>
  <c r="AL296" s="1"/>
  <c r="AL288" i="27"/>
  <c r="AI289" s="1"/>
  <c r="AK289"/>
  <c r="AH289"/>
  <c r="AJ289" s="1"/>
  <c r="AK290" s="1"/>
  <c r="K307" i="24"/>
  <c r="I307"/>
  <c r="H307"/>
  <c r="AM307"/>
  <c r="AN307" s="1"/>
  <c r="AO307"/>
  <c r="AK308"/>
  <c r="AL308" s="1"/>
  <c r="P307" i="20"/>
  <c r="R306"/>
  <c r="V254" i="23"/>
  <c r="R254"/>
  <c r="S254"/>
  <c r="T254" s="1"/>
  <c r="Z251" i="20"/>
  <c r="AA251" s="1"/>
  <c r="AC251"/>
  <c r="Y251"/>
  <c r="AB251" s="1"/>
  <c r="P245" i="17"/>
  <c r="N244"/>
  <c r="K245" s="1"/>
  <c r="M245" s="1"/>
  <c r="N245" s="1"/>
  <c r="N267" i="14"/>
  <c r="R265"/>
  <c r="S266" s="1"/>
  <c r="Q266"/>
  <c r="P266"/>
  <c r="R266" s="1"/>
  <c r="M289" i="20"/>
  <c r="G291"/>
  <c r="I290"/>
  <c r="AG246" i="16"/>
  <c r="AF246"/>
  <c r="AK245"/>
  <c r="AM245" s="1"/>
  <c r="Z247"/>
  <c r="AD247"/>
  <c r="BB279" i="17"/>
  <c r="BD279" s="1"/>
  <c r="AX279"/>
  <c r="AW280"/>
  <c r="AP249"/>
  <c r="AR249" s="1"/>
  <c r="AM249"/>
  <c r="AQ249"/>
  <c r="AN250" s="1"/>
  <c r="AO250"/>
  <c r="AK250"/>
  <c r="AA244"/>
  <c r="V245"/>
  <c r="O245"/>
  <c r="AC245"/>
  <c r="U245"/>
  <c r="W245" s="1"/>
  <c r="Y245"/>
  <c r="AF244"/>
  <c r="G246"/>
  <c r="I245"/>
  <c r="AG314" i="26" l="1"/>
  <c r="AI314" s="1"/>
  <c r="AC397" i="27"/>
  <c r="Z398"/>
  <c r="X397"/>
  <c r="W398" s="1"/>
  <c r="AB398" s="1"/>
  <c r="P493" i="30"/>
  <c r="M495"/>
  <c r="N494"/>
  <c r="AT441" i="25"/>
  <c r="AK314" i="26"/>
  <c r="AL314" s="1"/>
  <c r="AJ315"/>
  <c r="AB316" i="24"/>
  <c r="AA317" s="1"/>
  <c r="R314"/>
  <c r="P315" s="1"/>
  <c r="V313"/>
  <c r="Q315"/>
  <c r="S314"/>
  <c r="U314"/>
  <c r="AU264" i="9"/>
  <c r="AS264"/>
  <c r="AR264"/>
  <c r="AR485" i="26"/>
  <c r="AT485" s="1"/>
  <c r="AG315"/>
  <c r="AI315" s="1"/>
  <c r="AH315"/>
  <c r="AR442" i="25"/>
  <c r="AT442" s="1"/>
  <c r="T498"/>
  <c r="P500"/>
  <c r="R499"/>
  <c r="H499"/>
  <c r="J498"/>
  <c r="K499" s="1"/>
  <c r="N499"/>
  <c r="S499" s="1"/>
  <c r="O499"/>
  <c r="AU491" i="27"/>
  <c r="AS497"/>
  <c r="P398" i="23"/>
  <c r="L397"/>
  <c r="F398"/>
  <c r="I397"/>
  <c r="J397" s="1"/>
  <c r="S306" i="20"/>
  <c r="U306" s="1"/>
  <c r="G398" i="23"/>
  <c r="AU481" i="17"/>
  <c r="AT481" s="1"/>
  <c r="AS482" s="1"/>
  <c r="AH297" i="25"/>
  <c r="AG297"/>
  <c r="AI297" s="1"/>
  <c r="AM288" i="27"/>
  <c r="AL289"/>
  <c r="J307" i="24"/>
  <c r="L307" s="1"/>
  <c r="G308"/>
  <c r="F308"/>
  <c r="AM308"/>
  <c r="AN308" s="1"/>
  <c r="AP307"/>
  <c r="AO308"/>
  <c r="AK309"/>
  <c r="AJ309"/>
  <c r="AD251" i="20"/>
  <c r="T307"/>
  <c r="O308"/>
  <c r="Q307"/>
  <c r="U254" i="23"/>
  <c r="W254" s="1"/>
  <c r="Q255"/>
  <c r="X252" i="20"/>
  <c r="Z252" s="1"/>
  <c r="AA252" s="1"/>
  <c r="Q267" i="14"/>
  <c r="O267"/>
  <c r="M268" s="1"/>
  <c r="N268" s="1"/>
  <c r="T265"/>
  <c r="T266" s="1"/>
  <c r="S267"/>
  <c r="L290" i="20"/>
  <c r="J290"/>
  <c r="K290" s="1"/>
  <c r="H291"/>
  <c r="W292" s="1"/>
  <c r="AI246" i="16"/>
  <c r="AL246"/>
  <c r="AH246"/>
  <c r="Y248"/>
  <c r="AA248" s="1"/>
  <c r="X248"/>
  <c r="AC247"/>
  <c r="AE247" s="1"/>
  <c r="AY279" i="17"/>
  <c r="AV280" s="1"/>
  <c r="AX280" s="1"/>
  <c r="BC279"/>
  <c r="AZ280" s="1"/>
  <c r="BB280" s="1"/>
  <c r="BD280" s="1"/>
  <c r="AJ250"/>
  <c r="AL250" s="1"/>
  <c r="AQ250" s="1"/>
  <c r="AI251"/>
  <c r="AH251" s="1"/>
  <c r="AG252" s="1"/>
  <c r="R245"/>
  <c r="T246"/>
  <c r="AB245"/>
  <c r="X245"/>
  <c r="Z245" s="1"/>
  <c r="P246"/>
  <c r="Q245"/>
  <c r="H246"/>
  <c r="L246"/>
  <c r="Y398" i="27" l="1"/>
  <c r="AA398" s="1"/>
  <c r="AC398" s="1"/>
  <c r="AD397"/>
  <c r="P494" i="30"/>
  <c r="X398" i="27"/>
  <c r="M496" i="30"/>
  <c r="N495"/>
  <c r="T314" i="24"/>
  <c r="V314" s="1"/>
  <c r="AK315" i="26"/>
  <c r="AJ316"/>
  <c r="Z317" i="24"/>
  <c r="AC317"/>
  <c r="AB317"/>
  <c r="AA318" s="1"/>
  <c r="AD316"/>
  <c r="AF316" s="1"/>
  <c r="R315"/>
  <c r="Q316" s="1"/>
  <c r="U315"/>
  <c r="S315"/>
  <c r="AT264" i="9"/>
  <c r="AV264" s="1"/>
  <c r="AQ265"/>
  <c r="AR486" i="26"/>
  <c r="AT486" s="1"/>
  <c r="AH316"/>
  <c r="AG316"/>
  <c r="AI316" s="1"/>
  <c r="AL315"/>
  <c r="AR443" i="25"/>
  <c r="AS444" s="1"/>
  <c r="T499"/>
  <c r="L498"/>
  <c r="N500"/>
  <c r="S500" s="1"/>
  <c r="O500"/>
  <c r="J499"/>
  <c r="H500"/>
  <c r="R500"/>
  <c r="T500" s="1"/>
  <c r="P501"/>
  <c r="AU492" i="27"/>
  <c r="AS498"/>
  <c r="K397" i="23"/>
  <c r="M397" s="1"/>
  <c r="F399"/>
  <c r="I398"/>
  <c r="P399"/>
  <c r="L398"/>
  <c r="H398"/>
  <c r="AU482" i="17"/>
  <c r="AT482" s="1"/>
  <c r="AS483" s="1"/>
  <c r="AK297" i="25"/>
  <c r="AG298" s="1"/>
  <c r="AI298" s="1"/>
  <c r="AJ299" s="1"/>
  <c r="AJ298"/>
  <c r="AH290" i="27"/>
  <c r="AJ290" s="1"/>
  <c r="AK291" s="1"/>
  <c r="AM289"/>
  <c r="AI290"/>
  <c r="H308" i="24"/>
  <c r="G309" s="1"/>
  <c r="I308"/>
  <c r="K308"/>
  <c r="AM309"/>
  <c r="AP308"/>
  <c r="AO309"/>
  <c r="AL309"/>
  <c r="AJ310" s="1"/>
  <c r="P308" i="20"/>
  <c r="Q308" s="1"/>
  <c r="R307"/>
  <c r="V255" i="23"/>
  <c r="S255"/>
  <c r="T255" s="1"/>
  <c r="R255"/>
  <c r="AC252" i="20"/>
  <c r="Y252"/>
  <c r="AB252" s="1"/>
  <c r="P267" i="14"/>
  <c r="O268" s="1"/>
  <c r="M269" s="1"/>
  <c r="M290" i="20"/>
  <c r="G292"/>
  <c r="I291"/>
  <c r="J291" s="1"/>
  <c r="K291" s="1"/>
  <c r="AF247" i="16"/>
  <c r="AG247"/>
  <c r="AK246"/>
  <c r="AM246" s="1"/>
  <c r="AD248"/>
  <c r="Z248"/>
  <c r="AN251" i="17"/>
  <c r="BA281"/>
  <c r="AW281"/>
  <c r="AY280"/>
  <c r="AV281" s="1"/>
  <c r="AW282" s="1"/>
  <c r="BC280"/>
  <c r="AZ281" s="1"/>
  <c r="BA282" s="1"/>
  <c r="AP250"/>
  <c r="AR250" s="1"/>
  <c r="AM250"/>
  <c r="AO251"/>
  <c r="AK251"/>
  <c r="AA245"/>
  <c r="AE245"/>
  <c r="S245"/>
  <c r="U246"/>
  <c r="W246" s="1"/>
  <c r="Y246"/>
  <c r="J246"/>
  <c r="K246" s="1"/>
  <c r="M246" s="1"/>
  <c r="V246"/>
  <c r="AC246"/>
  <c r="AD245"/>
  <c r="AF245" s="1"/>
  <c r="I246"/>
  <c r="G247"/>
  <c r="AD398" i="27" l="1"/>
  <c r="Y399"/>
  <c r="AA399" s="1"/>
  <c r="Z399"/>
  <c r="O495" i="30"/>
  <c r="P495" s="1"/>
  <c r="W399" i="27"/>
  <c r="AB399" s="1"/>
  <c r="AC399" s="1"/>
  <c r="X399"/>
  <c r="W400" s="1"/>
  <c r="AB400" s="1"/>
  <c r="N496" i="30"/>
  <c r="M497"/>
  <c r="T315" i="24"/>
  <c r="V315" s="1"/>
  <c r="P316"/>
  <c r="Z318"/>
  <c r="AH298" i="25"/>
  <c r="AD317" i="24"/>
  <c r="L499" i="25"/>
  <c r="AE317" i="24"/>
  <c r="AF317" s="1"/>
  <c r="AU265" i="9"/>
  <c r="AB318" i="24"/>
  <c r="Z319" s="1"/>
  <c r="R316"/>
  <c r="P317" s="1"/>
  <c r="AA319"/>
  <c r="AE318"/>
  <c r="AC318"/>
  <c r="S316"/>
  <c r="T316" s="1"/>
  <c r="U316"/>
  <c r="AR265" i="9"/>
  <c r="AS265"/>
  <c r="AK316" i="26"/>
  <c r="AG317" s="1"/>
  <c r="AI317" s="1"/>
  <c r="AJ318" s="1"/>
  <c r="AJ317"/>
  <c r="AR487"/>
  <c r="AT487" s="1"/>
  <c r="AT443" i="25"/>
  <c r="P502"/>
  <c r="R501"/>
  <c r="H501"/>
  <c r="J500"/>
  <c r="N501"/>
  <c r="S501" s="1"/>
  <c r="O501"/>
  <c r="L500"/>
  <c r="AU493" i="27"/>
  <c r="AS499"/>
  <c r="AT500" s="1"/>
  <c r="S307" i="20"/>
  <c r="U307" s="1"/>
  <c r="G399" i="23"/>
  <c r="J398"/>
  <c r="K398" s="1"/>
  <c r="M398" s="1"/>
  <c r="AU483" i="17"/>
  <c r="AT483" s="1"/>
  <c r="AS484" s="1"/>
  <c r="AL297" i="25"/>
  <c r="AK298"/>
  <c r="AL290" i="27"/>
  <c r="F309" i="24"/>
  <c r="H309" s="1"/>
  <c r="J308"/>
  <c r="K309" s="1"/>
  <c r="I309"/>
  <c r="AK310"/>
  <c r="AM310" s="1"/>
  <c r="AN309"/>
  <c r="AP309" s="1"/>
  <c r="R308" i="20"/>
  <c r="S308" s="1"/>
  <c r="P309"/>
  <c r="O309"/>
  <c r="T308"/>
  <c r="U255" i="23"/>
  <c r="W255" s="1"/>
  <c r="Q256"/>
  <c r="X253" i="20"/>
  <c r="Z253" s="1"/>
  <c r="AA253" s="1"/>
  <c r="AD252"/>
  <c r="R267" i="14"/>
  <c r="T267" s="1"/>
  <c r="Q268"/>
  <c r="L291" i="20"/>
  <c r="M291" s="1"/>
  <c r="N269" i="14"/>
  <c r="P268"/>
  <c r="O269" s="1"/>
  <c r="M270" s="1"/>
  <c r="H292" i="20"/>
  <c r="W293" s="1"/>
  <c r="AI247" i="16"/>
  <c r="AH247"/>
  <c r="AL247"/>
  <c r="Y249"/>
  <c r="AA249" s="1"/>
  <c r="X249"/>
  <c r="AC248"/>
  <c r="AE248" s="1"/>
  <c r="O246" i="17"/>
  <c r="Q246" s="1"/>
  <c r="S246" s="1"/>
  <c r="BB281"/>
  <c r="BD281" s="1"/>
  <c r="AX281"/>
  <c r="BC281" s="1"/>
  <c r="AZ282" s="1"/>
  <c r="AJ251"/>
  <c r="AL251" s="1"/>
  <c r="AQ251" s="1"/>
  <c r="N246"/>
  <c r="AI252"/>
  <c r="AH252" s="1"/>
  <c r="AG253" s="1"/>
  <c r="T247"/>
  <c r="AB246"/>
  <c r="AD246" s="1"/>
  <c r="AF246" s="1"/>
  <c r="X246"/>
  <c r="Z246" s="1"/>
  <c r="AE246" s="1"/>
  <c r="R246"/>
  <c r="H247"/>
  <c r="L247"/>
  <c r="O496" i="30" l="1"/>
  <c r="P496" s="1"/>
  <c r="Z400" i="27"/>
  <c r="Y400"/>
  <c r="AA400" s="1"/>
  <c r="AC400" s="1"/>
  <c r="AD399"/>
  <c r="X400"/>
  <c r="W401" s="1"/>
  <c r="AB401" s="1"/>
  <c r="M498" i="30"/>
  <c r="N497"/>
  <c r="AB319" i="24"/>
  <c r="AA320" s="1"/>
  <c r="AD318"/>
  <c r="AF318" s="1"/>
  <c r="Q317"/>
  <c r="R317" s="1"/>
  <c r="AC319"/>
  <c r="AE319"/>
  <c r="V316"/>
  <c r="AT265" i="9"/>
  <c r="AV265" s="1"/>
  <c r="AQ266"/>
  <c r="AL316" i="26"/>
  <c r="AH317"/>
  <c r="AR488"/>
  <c r="AT488" s="1"/>
  <c r="AK317"/>
  <c r="AR444" i="25"/>
  <c r="T501"/>
  <c r="N502"/>
  <c r="S502" s="1"/>
  <c r="O502"/>
  <c r="J501"/>
  <c r="K502" s="1"/>
  <c r="H502"/>
  <c r="R502"/>
  <c r="P503"/>
  <c r="L501"/>
  <c r="AU494" i="27"/>
  <c r="AS500"/>
  <c r="F400" i="23"/>
  <c r="I399"/>
  <c r="P400"/>
  <c r="L399"/>
  <c r="H399"/>
  <c r="AU484" i="17"/>
  <c r="AT484" s="1"/>
  <c r="AS485" s="1"/>
  <c r="AL298" i="25"/>
  <c r="AG299"/>
  <c r="AI299" s="1"/>
  <c r="AK299" s="1"/>
  <c r="AH299"/>
  <c r="AJ300"/>
  <c r="AM290" i="27"/>
  <c r="AI291"/>
  <c r="AH291"/>
  <c r="AJ291" s="1"/>
  <c r="AK292" s="1"/>
  <c r="L308" i="24"/>
  <c r="G310"/>
  <c r="F310"/>
  <c r="J309"/>
  <c r="AO310"/>
  <c r="AL310"/>
  <c r="U308" i="20"/>
  <c r="Q309"/>
  <c r="T309"/>
  <c r="O310"/>
  <c r="V256" i="23"/>
  <c r="R256"/>
  <c r="S256"/>
  <c r="T256" s="1"/>
  <c r="AC253" i="20"/>
  <c r="Y253"/>
  <c r="AB253" s="1"/>
  <c r="L292"/>
  <c r="S268" i="14"/>
  <c r="R268"/>
  <c r="P269"/>
  <c r="R269" s="1"/>
  <c r="Q269"/>
  <c r="N270"/>
  <c r="G293" i="20"/>
  <c r="I292"/>
  <c r="AG248" i="16"/>
  <c r="AF248"/>
  <c r="AK247"/>
  <c r="AM247" s="1"/>
  <c r="Z249"/>
  <c r="AD249"/>
  <c r="P247" i="17"/>
  <c r="BB282"/>
  <c r="BD282" s="1"/>
  <c r="BA283"/>
  <c r="AY281"/>
  <c r="AV282" s="1"/>
  <c r="AN252"/>
  <c r="AP251"/>
  <c r="AR251" s="1"/>
  <c r="AM251"/>
  <c r="AO252"/>
  <c r="AK252"/>
  <c r="AA246"/>
  <c r="AC247"/>
  <c r="U247"/>
  <c r="W247" s="1"/>
  <c r="Y247"/>
  <c r="V247"/>
  <c r="J247"/>
  <c r="K247" s="1"/>
  <c r="M247" s="1"/>
  <c r="I247"/>
  <c r="G248"/>
  <c r="P497" i="30" l="1"/>
  <c r="X401" i="27"/>
  <c r="W402" s="1"/>
  <c r="AD400"/>
  <c r="Z401"/>
  <c r="Y401"/>
  <c r="AA401" s="1"/>
  <c r="AC401" s="1"/>
  <c r="M499" i="30"/>
  <c r="N498"/>
  <c r="P498" s="1"/>
  <c r="S317" i="24"/>
  <c r="Z320"/>
  <c r="AB320" s="1"/>
  <c r="Z321" s="1"/>
  <c r="AD319"/>
  <c r="U317"/>
  <c r="Q318"/>
  <c r="U318" s="1"/>
  <c r="P318"/>
  <c r="T317"/>
  <c r="AT444" i="25"/>
  <c r="AS445"/>
  <c r="AU266" i="9"/>
  <c r="AF319" i="24"/>
  <c r="AN310"/>
  <c r="AP310" s="1"/>
  <c r="AK311"/>
  <c r="AJ311"/>
  <c r="AC320"/>
  <c r="AE320"/>
  <c r="S318"/>
  <c r="AS266" i="9"/>
  <c r="AR266"/>
  <c r="AR489" i="26"/>
  <c r="AT489" s="1"/>
  <c r="AH318"/>
  <c r="AL317"/>
  <c r="AG318"/>
  <c r="AI318" s="1"/>
  <c r="AK318" s="1"/>
  <c r="AR445" i="25"/>
  <c r="T502"/>
  <c r="P504"/>
  <c r="R503"/>
  <c r="H503"/>
  <c r="J502"/>
  <c r="L502" s="1"/>
  <c r="N503"/>
  <c r="S503" s="1"/>
  <c r="O503"/>
  <c r="AU495" i="27"/>
  <c r="AS501"/>
  <c r="AT502" s="1"/>
  <c r="G400" i="23"/>
  <c r="H400" s="1"/>
  <c r="J399"/>
  <c r="K399" s="1"/>
  <c r="M399" s="1"/>
  <c r="AU485" i="17"/>
  <c r="AT485" s="1"/>
  <c r="AS486" s="1"/>
  <c r="AH300" i="25"/>
  <c r="AL299"/>
  <c r="AG300"/>
  <c r="AI300" s="1"/>
  <c r="AL291" i="27"/>
  <c r="L309" i="24"/>
  <c r="H310"/>
  <c r="I310"/>
  <c r="K310"/>
  <c r="P310" i="20"/>
  <c r="O311" s="1"/>
  <c r="R309"/>
  <c r="U256" i="23"/>
  <c r="W256" s="1"/>
  <c r="Q257"/>
  <c r="X254" i="20"/>
  <c r="Z254" s="1"/>
  <c r="AA254" s="1"/>
  <c r="AD253"/>
  <c r="T268" i="14"/>
  <c r="S269"/>
  <c r="S270"/>
  <c r="O270"/>
  <c r="Q270"/>
  <c r="H293" i="20"/>
  <c r="W294" s="1"/>
  <c r="J292"/>
  <c r="K292" s="1"/>
  <c r="AI248" i="16"/>
  <c r="AL248"/>
  <c r="AH248"/>
  <c r="Y250"/>
  <c r="AA250" s="1"/>
  <c r="X250"/>
  <c r="AC249"/>
  <c r="AE249" s="1"/>
  <c r="O247" i="17"/>
  <c r="Q247" s="1"/>
  <c r="S247" s="1"/>
  <c r="AX282"/>
  <c r="AW283"/>
  <c r="AJ252"/>
  <c r="AL252" s="1"/>
  <c r="R247"/>
  <c r="AI253"/>
  <c r="AH253" s="1"/>
  <c r="AG254" s="1"/>
  <c r="X247"/>
  <c r="Z247" s="1"/>
  <c r="AA247" s="1"/>
  <c r="AB247"/>
  <c r="AD247" s="1"/>
  <c r="AF247" s="1"/>
  <c r="T248"/>
  <c r="N247"/>
  <c r="H248"/>
  <c r="L248"/>
  <c r="AB402" i="27" l="1"/>
  <c r="X402"/>
  <c r="W403" s="1"/>
  <c r="AB403" s="1"/>
  <c r="AD401"/>
  <c r="Z402"/>
  <c r="Y402"/>
  <c r="AA402" s="1"/>
  <c r="AC402" s="1"/>
  <c r="N499" i="30"/>
  <c r="M500"/>
  <c r="V317" i="24"/>
  <c r="R318"/>
  <c r="Q319" s="1"/>
  <c r="AT445" i="25"/>
  <c r="AL311" i="24"/>
  <c r="AJ312" s="1"/>
  <c r="AA321"/>
  <c r="AB321" s="1"/>
  <c r="AK312"/>
  <c r="AO311"/>
  <c r="AM311"/>
  <c r="AD320"/>
  <c r="AF320" s="1"/>
  <c r="P319"/>
  <c r="G311"/>
  <c r="F311"/>
  <c r="AQ267" i="9"/>
  <c r="AT266"/>
  <c r="AV266" s="1"/>
  <c r="AR490" i="26"/>
  <c r="AT490" s="1"/>
  <c r="AG319"/>
  <c r="AI319" s="1"/>
  <c r="AL318"/>
  <c r="AH319"/>
  <c r="AR446" i="25"/>
  <c r="AT446" s="1"/>
  <c r="T503"/>
  <c r="N504"/>
  <c r="S504" s="1"/>
  <c r="O504"/>
  <c r="J503"/>
  <c r="K504" s="1"/>
  <c r="H504"/>
  <c r="R504"/>
  <c r="P505"/>
  <c r="L503"/>
  <c r="AU496" i="27"/>
  <c r="AS502"/>
  <c r="AT503" s="1"/>
  <c r="S309" i="20"/>
  <c r="U309" s="1"/>
  <c r="F401" i="23"/>
  <c r="I400"/>
  <c r="J400" s="1"/>
  <c r="P401"/>
  <c r="L400"/>
  <c r="G401"/>
  <c r="K400"/>
  <c r="M400" s="1"/>
  <c r="AU486" i="17"/>
  <c r="AT486" s="1"/>
  <c r="AS487" s="1"/>
  <c r="AJ301" i="25"/>
  <c r="AK300"/>
  <c r="AM291" i="27"/>
  <c r="AI292"/>
  <c r="AH292"/>
  <c r="AJ292" s="1"/>
  <c r="AK293" s="1"/>
  <c r="J310" i="24"/>
  <c r="L310" s="1"/>
  <c r="Q310" i="20"/>
  <c r="V257" i="23"/>
  <c r="S257"/>
  <c r="T257" s="1"/>
  <c r="R257"/>
  <c r="AC254" i="20"/>
  <c r="Y254"/>
  <c r="AB254" s="1"/>
  <c r="I293"/>
  <c r="H294" s="1"/>
  <c r="W295" s="1"/>
  <c r="T269" i="14"/>
  <c r="M271"/>
  <c r="P270"/>
  <c r="R270" s="1"/>
  <c r="P248" i="17"/>
  <c r="M292" i="20"/>
  <c r="G294"/>
  <c r="AF249" i="16"/>
  <c r="AK248"/>
  <c r="AM248" s="1"/>
  <c r="AG249"/>
  <c r="AD250"/>
  <c r="Z250"/>
  <c r="AY282" i="17"/>
  <c r="BC282"/>
  <c r="AP252"/>
  <c r="AR252" s="1"/>
  <c r="AQ252"/>
  <c r="AN253" s="1"/>
  <c r="AM252"/>
  <c r="AO253"/>
  <c r="AK253"/>
  <c r="AE247"/>
  <c r="J248"/>
  <c r="K248" s="1"/>
  <c r="M248" s="1"/>
  <c r="V248"/>
  <c r="AC248"/>
  <c r="U248"/>
  <c r="W248" s="1"/>
  <c r="Y248"/>
  <c r="G249"/>
  <c r="I248"/>
  <c r="AD402" i="27" l="1"/>
  <c r="Y403"/>
  <c r="AA403" s="1"/>
  <c r="AC403" s="1"/>
  <c r="X403"/>
  <c r="W404" s="1"/>
  <c r="AB404" s="1"/>
  <c r="Z403"/>
  <c r="O499" i="30"/>
  <c r="P499" s="1"/>
  <c r="N500"/>
  <c r="M501"/>
  <c r="AC321" i="24"/>
  <c r="T318"/>
  <c r="V318" s="1"/>
  <c r="AL312"/>
  <c r="R319"/>
  <c r="P320" s="1"/>
  <c r="AN311"/>
  <c r="AE321"/>
  <c r="H311"/>
  <c r="G312" s="1"/>
  <c r="Z322"/>
  <c r="AA322"/>
  <c r="AC322" s="1"/>
  <c r="AD321"/>
  <c r="AF321" s="1"/>
  <c r="AM312"/>
  <c r="AO312"/>
  <c r="AP311"/>
  <c r="AJ313"/>
  <c r="AN312"/>
  <c r="AK313"/>
  <c r="AE322"/>
  <c r="S319"/>
  <c r="U319"/>
  <c r="K311"/>
  <c r="I311"/>
  <c r="AU267" i="9"/>
  <c r="AR267"/>
  <c r="AS267"/>
  <c r="AK319" i="26"/>
  <c r="AH320" s="1"/>
  <c r="AJ320"/>
  <c r="AR491"/>
  <c r="AT491" s="1"/>
  <c r="T504" i="25"/>
  <c r="AR447"/>
  <c r="AS448" s="1"/>
  <c r="P506"/>
  <c r="R505"/>
  <c r="H505"/>
  <c r="J504"/>
  <c r="N505"/>
  <c r="S505" s="1"/>
  <c r="O505"/>
  <c r="L504"/>
  <c r="AU497" i="27"/>
  <c r="AS503"/>
  <c r="AT504" s="1"/>
  <c r="T310" i="20"/>
  <c r="F402" i="23"/>
  <c r="I401"/>
  <c r="P402"/>
  <c r="L401"/>
  <c r="H401"/>
  <c r="R310" i="20"/>
  <c r="S310" s="1"/>
  <c r="P311"/>
  <c r="AU487" i="17"/>
  <c r="AT487" s="1"/>
  <c r="AS488" s="1"/>
  <c r="AG301" i="25"/>
  <c r="AI301" s="1"/>
  <c r="AJ302" s="1"/>
  <c r="AL300"/>
  <c r="AH301"/>
  <c r="AL292" i="27"/>
  <c r="G295" i="20"/>
  <c r="U310"/>
  <c r="U257" i="23"/>
  <c r="W257" s="1"/>
  <c r="Q258"/>
  <c r="X255" i="20"/>
  <c r="Z255" s="1"/>
  <c r="AA255" s="1"/>
  <c r="AD254"/>
  <c r="I294"/>
  <c r="J293"/>
  <c r="T270" i="14"/>
  <c r="Q271"/>
  <c r="S271"/>
  <c r="O271"/>
  <c r="N271"/>
  <c r="L293" i="20"/>
  <c r="AI249" i="16"/>
  <c r="AH249"/>
  <c r="AL249"/>
  <c r="Y251"/>
  <c r="AA251" s="1"/>
  <c r="AC250"/>
  <c r="AE250" s="1"/>
  <c r="X251"/>
  <c r="O248" i="17"/>
  <c r="Q248" s="1"/>
  <c r="S248" s="1"/>
  <c r="AV283"/>
  <c r="AZ283"/>
  <c r="AJ253"/>
  <c r="AL253" s="1"/>
  <c r="AM253" s="1"/>
  <c r="AI254"/>
  <c r="AH254" s="1"/>
  <c r="AG255" s="1"/>
  <c r="R248"/>
  <c r="T249"/>
  <c r="AB248"/>
  <c r="AD248" s="1"/>
  <c r="AF248" s="1"/>
  <c r="X248"/>
  <c r="Z248" s="1"/>
  <c r="AA248" s="1"/>
  <c r="N248"/>
  <c r="L249"/>
  <c r="H249"/>
  <c r="P500" i="30" l="1"/>
  <c r="U500" s="1"/>
  <c r="V503" s="1"/>
  <c r="W503" s="1"/>
  <c r="X503" s="1"/>
  <c r="Z404" i="27"/>
  <c r="AD403"/>
  <c r="Y404"/>
  <c r="AA404" s="1"/>
  <c r="AC404" s="1"/>
  <c r="X404"/>
  <c r="W405" s="1"/>
  <c r="AB405" s="1"/>
  <c r="X502" i="30"/>
  <c r="Y502" s="1"/>
  <c r="Q320" i="24"/>
  <c r="N501" i="30"/>
  <c r="P501" s="1"/>
  <c r="M502"/>
  <c r="F312" i="24"/>
  <c r="H312" s="1"/>
  <c r="G313" s="1"/>
  <c r="T319"/>
  <c r="AG320" i="26"/>
  <c r="AI320" s="1"/>
  <c r="J311" i="24"/>
  <c r="L311" s="1"/>
  <c r="AL319" i="26"/>
  <c r="R320" i="24"/>
  <c r="P321" s="1"/>
  <c r="V319"/>
  <c r="AB322"/>
  <c r="AD322" s="1"/>
  <c r="AF322" s="1"/>
  <c r="AP312"/>
  <c r="AM313"/>
  <c r="AO313"/>
  <c r="AL313"/>
  <c r="U320"/>
  <c r="S320"/>
  <c r="I312"/>
  <c r="K312"/>
  <c r="AQ268" i="9"/>
  <c r="AT267"/>
  <c r="AV267" s="1"/>
  <c r="AR492" i="26"/>
  <c r="AT447" i="25"/>
  <c r="T505"/>
  <c r="J505"/>
  <c r="H506"/>
  <c r="R506"/>
  <c r="P507"/>
  <c r="N506"/>
  <c r="S506" s="1"/>
  <c r="O506"/>
  <c r="L505"/>
  <c r="AU498" i="27"/>
  <c r="AS504"/>
  <c r="AT505" s="1"/>
  <c r="G402" i="23"/>
  <c r="H402" s="1"/>
  <c r="K293" i="20"/>
  <c r="L294" s="1"/>
  <c r="J401" i="23"/>
  <c r="K401" s="1"/>
  <c r="M401" s="1"/>
  <c r="O312" i="20"/>
  <c r="T311"/>
  <c r="Q311"/>
  <c r="AU488" i="17"/>
  <c r="AT488" s="1"/>
  <c r="AS489" s="1"/>
  <c r="AK301" i="25"/>
  <c r="AM292" i="27"/>
  <c r="AH293"/>
  <c r="AJ293" s="1"/>
  <c r="AK294" s="1"/>
  <c r="AI293"/>
  <c r="J294" i="20"/>
  <c r="K294" s="1"/>
  <c r="V258" i="23"/>
  <c r="S258"/>
  <c r="T258" s="1"/>
  <c r="R258"/>
  <c r="H295" i="20"/>
  <c r="W296" s="1"/>
  <c r="Y255"/>
  <c r="AB255" s="1"/>
  <c r="AC255"/>
  <c r="M272" i="14"/>
  <c r="P271"/>
  <c r="R271" s="1"/>
  <c r="T271" s="1"/>
  <c r="P249" i="17"/>
  <c r="AG250" i="16"/>
  <c r="AK249"/>
  <c r="AM249" s="1"/>
  <c r="AF250"/>
  <c r="Z251"/>
  <c r="AD251"/>
  <c r="BA284" i="17"/>
  <c r="BB283"/>
  <c r="BD283" s="1"/>
  <c r="AW284"/>
  <c r="AX283"/>
  <c r="AJ254"/>
  <c r="AP253"/>
  <c r="AR253" s="1"/>
  <c r="AQ253"/>
  <c r="AN254" s="1"/>
  <c r="AO254"/>
  <c r="AK254"/>
  <c r="AE248"/>
  <c r="J249"/>
  <c r="K249" s="1"/>
  <c r="M249" s="1"/>
  <c r="V249"/>
  <c r="AC249"/>
  <c r="U249"/>
  <c r="W249" s="1"/>
  <c r="Y249"/>
  <c r="G250"/>
  <c r="I249"/>
  <c r="X405" i="27" l="1"/>
  <c r="W406" s="1"/>
  <c r="AB406" s="1"/>
  <c r="Z405"/>
  <c r="AD404"/>
  <c r="Y405"/>
  <c r="AA405" s="1"/>
  <c r="AC405" s="1"/>
  <c r="Y503" i="30"/>
  <c r="Y504" s="1"/>
  <c r="Y505" s="1"/>
  <c r="Y506" s="1"/>
  <c r="Y507" s="1"/>
  <c r="Y508" s="1"/>
  <c r="Y509" s="1"/>
  <c r="Y510" s="1"/>
  <c r="Q321" i="24"/>
  <c r="T320"/>
  <c r="V320" s="1"/>
  <c r="M503" i="30"/>
  <c r="N502"/>
  <c r="O502" s="1"/>
  <c r="AK320" i="26"/>
  <c r="AH321" s="1"/>
  <c r="AJ321"/>
  <c r="AG321"/>
  <c r="AI321" s="1"/>
  <c r="F313" i="24"/>
  <c r="H313" s="1"/>
  <c r="G314" s="1"/>
  <c r="AJ322" i="26"/>
  <c r="J312" i="24"/>
  <c r="L312" s="1"/>
  <c r="AT492" i="26"/>
  <c r="AS493"/>
  <c r="AA323" i="24"/>
  <c r="Z323"/>
  <c r="R321"/>
  <c r="Q322" s="1"/>
  <c r="AN313"/>
  <c r="AP313" s="1"/>
  <c r="AJ314"/>
  <c r="AK314"/>
  <c r="U321"/>
  <c r="S321"/>
  <c r="I313"/>
  <c r="AU268" i="9"/>
  <c r="AR268"/>
  <c r="AS268"/>
  <c r="AR493" i="26"/>
  <c r="AR448" i="25"/>
  <c r="AT448" s="1"/>
  <c r="T506"/>
  <c r="N507"/>
  <c r="S507" s="1"/>
  <c r="O507"/>
  <c r="P508"/>
  <c r="R507"/>
  <c r="H507"/>
  <c r="J506"/>
  <c r="L506" s="1"/>
  <c r="AU499" i="27"/>
  <c r="AS505"/>
  <c r="M293" i="20"/>
  <c r="AL293" i="27"/>
  <c r="AI294" s="1"/>
  <c r="F403" i="23"/>
  <c r="I402"/>
  <c r="J402" s="1"/>
  <c r="K402" s="1"/>
  <c r="P403"/>
  <c r="L402"/>
  <c r="G403"/>
  <c r="R311" i="20"/>
  <c r="P312"/>
  <c r="AU489" i="17"/>
  <c r="AT489" s="1"/>
  <c r="AS490" s="1"/>
  <c r="AG302" i="25"/>
  <c r="AI302" s="1"/>
  <c r="AJ303" s="1"/>
  <c r="AL301"/>
  <c r="AH302"/>
  <c r="G296" i="20"/>
  <c r="I295"/>
  <c r="J295" s="1"/>
  <c r="K295" s="1"/>
  <c r="L295"/>
  <c r="M294"/>
  <c r="U258" i="23"/>
  <c r="W258" s="1"/>
  <c r="Q259"/>
  <c r="X256" i="20"/>
  <c r="Z256" s="1"/>
  <c r="AA256" s="1"/>
  <c r="AD255"/>
  <c r="N272" i="14"/>
  <c r="O272"/>
  <c r="S272"/>
  <c r="Q272"/>
  <c r="AI250" i="16"/>
  <c r="AL250"/>
  <c r="AH250"/>
  <c r="Y252"/>
  <c r="AA252" s="1"/>
  <c r="X252"/>
  <c r="AC251"/>
  <c r="AE251" s="1"/>
  <c r="O249" i="17"/>
  <c r="Q249" s="1"/>
  <c r="S249" s="1"/>
  <c r="AY283"/>
  <c r="BC283"/>
  <c r="AZ284" s="1"/>
  <c r="N249"/>
  <c r="AL254"/>
  <c r="AM254" s="1"/>
  <c r="AI255"/>
  <c r="AH255" s="1"/>
  <c r="AG256" s="1"/>
  <c r="R249"/>
  <c r="X249"/>
  <c r="Z249" s="1"/>
  <c r="AB249"/>
  <c r="AD249" s="1"/>
  <c r="AF249" s="1"/>
  <c r="T250"/>
  <c r="H250"/>
  <c r="L250"/>
  <c r="K313" i="24" l="1"/>
  <c r="X406" i="27"/>
  <c r="W407" s="1"/>
  <c r="AB407" s="1"/>
  <c r="Z406"/>
  <c r="AD405"/>
  <c r="Y406"/>
  <c r="AA406" s="1"/>
  <c r="AC406" s="1"/>
  <c r="M504" i="30"/>
  <c r="N503"/>
  <c r="P502"/>
  <c r="X407" i="27"/>
  <c r="W408" s="1"/>
  <c r="AK321" i="26"/>
  <c r="AL320"/>
  <c r="M402" i="23"/>
  <c r="AT493" i="26"/>
  <c r="T321" i="24"/>
  <c r="P322"/>
  <c r="R322" s="1"/>
  <c r="F314"/>
  <c r="AB323"/>
  <c r="AA324" s="1"/>
  <c r="AE323"/>
  <c r="AC323"/>
  <c r="J313"/>
  <c r="AL314"/>
  <c r="AM314"/>
  <c r="AO314"/>
  <c r="H314"/>
  <c r="F315" s="1"/>
  <c r="U322"/>
  <c r="S322"/>
  <c r="V321"/>
  <c r="I314"/>
  <c r="J314" s="1"/>
  <c r="AQ269" i="9"/>
  <c r="AT268"/>
  <c r="AV268" s="1"/>
  <c r="AR494" i="26"/>
  <c r="AT494" s="1"/>
  <c r="AR449" i="25"/>
  <c r="AS450" s="1"/>
  <c r="T507"/>
  <c r="N508"/>
  <c r="S508" s="1"/>
  <c r="O508"/>
  <c r="J507"/>
  <c r="H508"/>
  <c r="R508"/>
  <c r="P509"/>
  <c r="L507"/>
  <c r="AU500" i="27"/>
  <c r="AS506"/>
  <c r="AT507" s="1"/>
  <c r="AM293"/>
  <c r="AH294"/>
  <c r="AJ294" s="1"/>
  <c r="AK295" s="1"/>
  <c r="F404" i="23"/>
  <c r="I403"/>
  <c r="P404"/>
  <c r="L403"/>
  <c r="H403"/>
  <c r="S311" i="20"/>
  <c r="U311" s="1"/>
  <c r="Q312"/>
  <c r="T312"/>
  <c r="O313"/>
  <c r="AU490" i="17"/>
  <c r="AT490" s="1"/>
  <c r="AS491" s="1"/>
  <c r="AK302" i="25"/>
  <c r="H296" i="20"/>
  <c r="W297" s="1"/>
  <c r="M295"/>
  <c r="V259" i="23"/>
  <c r="R259"/>
  <c r="S259"/>
  <c r="T259" s="1"/>
  <c r="AC256" i="20"/>
  <c r="Y256"/>
  <c r="AB256" s="1"/>
  <c r="P250" i="17"/>
  <c r="M273" i="14"/>
  <c r="N273" s="1"/>
  <c r="P272"/>
  <c r="R272" s="1"/>
  <c r="T272" s="1"/>
  <c r="AF251" i="16"/>
  <c r="AK250"/>
  <c r="AM250" s="1"/>
  <c r="AG251"/>
  <c r="AD252"/>
  <c r="Z252"/>
  <c r="AV284" i="17"/>
  <c r="BB284"/>
  <c r="BD284" s="1"/>
  <c r="BA285"/>
  <c r="AJ255"/>
  <c r="AP254"/>
  <c r="AR254" s="1"/>
  <c r="AQ254"/>
  <c r="AN255" s="1"/>
  <c r="AO255"/>
  <c r="AK255"/>
  <c r="AA249"/>
  <c r="AE249"/>
  <c r="J250"/>
  <c r="O250" s="1"/>
  <c r="V250"/>
  <c r="AC250"/>
  <c r="U250"/>
  <c r="W250" s="1"/>
  <c r="Y250"/>
  <c r="G251"/>
  <c r="I250"/>
  <c r="L313" i="24" l="1"/>
  <c r="Y407" i="27"/>
  <c r="AA407" s="1"/>
  <c r="AC407" s="1"/>
  <c r="Z407"/>
  <c r="Y408" s="1"/>
  <c r="AA408" s="1"/>
  <c r="AD406"/>
  <c r="P503" i="30"/>
  <c r="N504"/>
  <c r="M505"/>
  <c r="AH322" i="26"/>
  <c r="X408" i="27"/>
  <c r="W409" s="1"/>
  <c r="AL321" i="26"/>
  <c r="AG322"/>
  <c r="AI322" s="1"/>
  <c r="AK322" s="1"/>
  <c r="G315" i="24"/>
  <c r="K315" s="1"/>
  <c r="P323"/>
  <c r="Q323"/>
  <c r="S323" s="1"/>
  <c r="T322"/>
  <c r="V322" s="1"/>
  <c r="H315"/>
  <c r="G316" s="1"/>
  <c r="AD323"/>
  <c r="AF323" s="1"/>
  <c r="Z324"/>
  <c r="AB324" s="1"/>
  <c r="AA325" s="1"/>
  <c r="AC324"/>
  <c r="AE324"/>
  <c r="K314"/>
  <c r="AN314"/>
  <c r="AP314" s="1"/>
  <c r="AJ315"/>
  <c r="AK315"/>
  <c r="I315"/>
  <c r="AJ324" i="26"/>
  <c r="AU269" i="9"/>
  <c r="AS269"/>
  <c r="AR269"/>
  <c r="T508" i="25"/>
  <c r="AR495" i="26"/>
  <c r="AT495" s="1"/>
  <c r="AT449" i="25"/>
  <c r="P510"/>
  <c r="R510" s="1"/>
  <c r="R509"/>
  <c r="H509"/>
  <c r="J508"/>
  <c r="L508" s="1"/>
  <c r="N509"/>
  <c r="S509" s="1"/>
  <c r="O509"/>
  <c r="AU501" i="27"/>
  <c r="AS507"/>
  <c r="AL294"/>
  <c r="AM294" s="1"/>
  <c r="G404" i="23"/>
  <c r="H404" s="1"/>
  <c r="J403"/>
  <c r="K403" s="1"/>
  <c r="M403" s="1"/>
  <c r="R312" i="20"/>
  <c r="P313"/>
  <c r="Q313" s="1"/>
  <c r="AU491" i="17"/>
  <c r="AT491" s="1"/>
  <c r="AS492" s="1"/>
  <c r="AL302" i="25"/>
  <c r="AH303"/>
  <c r="AG303"/>
  <c r="AI303" s="1"/>
  <c r="L296" i="20"/>
  <c r="I296"/>
  <c r="J296" s="1"/>
  <c r="K296" s="1"/>
  <c r="G297"/>
  <c r="U259" i="23"/>
  <c r="W259" s="1"/>
  <c r="Q260"/>
  <c r="AD256" i="20"/>
  <c r="X257"/>
  <c r="Q250" i="17"/>
  <c r="S250" s="1"/>
  <c r="Q273" i="14"/>
  <c r="O273"/>
  <c r="S273"/>
  <c r="K250" i="17"/>
  <c r="M250" s="1"/>
  <c r="N250" s="1"/>
  <c r="AI251" i="16"/>
  <c r="AL251"/>
  <c r="AH251"/>
  <c r="Y253"/>
  <c r="AA253" s="1"/>
  <c r="AC252"/>
  <c r="AE252" s="1"/>
  <c r="X253"/>
  <c r="AX284" i="17"/>
  <c r="AW285"/>
  <c r="AI256"/>
  <c r="AH256" s="1"/>
  <c r="AG257" s="1"/>
  <c r="AL255"/>
  <c r="AM255" s="1"/>
  <c r="AB250"/>
  <c r="AD250" s="1"/>
  <c r="AF250" s="1"/>
  <c r="X250"/>
  <c r="Z250" s="1"/>
  <c r="AA250" s="1"/>
  <c r="T251"/>
  <c r="P251"/>
  <c r="L251"/>
  <c r="H251"/>
  <c r="L314" i="24" l="1"/>
  <c r="P504" i="30"/>
  <c r="Z408" i="27"/>
  <c r="AD407"/>
  <c r="AB409"/>
  <c r="AB408"/>
  <c r="AC408" s="1"/>
  <c r="N505" i="30"/>
  <c r="P505" s="1"/>
  <c r="M506"/>
  <c r="AL322" i="26"/>
  <c r="AL323" s="1"/>
  <c r="AG323"/>
  <c r="AI323" s="1"/>
  <c r="AK323" s="1"/>
  <c r="AH323"/>
  <c r="F316" i="24"/>
  <c r="H316" s="1"/>
  <c r="R323"/>
  <c r="Q324" s="1"/>
  <c r="U323"/>
  <c r="J315"/>
  <c r="L315" s="1"/>
  <c r="AD324"/>
  <c r="AF324" s="1"/>
  <c r="T323"/>
  <c r="V323" s="1"/>
  <c r="Z325"/>
  <c r="AB325" s="1"/>
  <c r="AL315"/>
  <c r="AJ316" s="1"/>
  <c r="AC325"/>
  <c r="AE325"/>
  <c r="AM315"/>
  <c r="AO315"/>
  <c r="I316"/>
  <c r="K316"/>
  <c r="AQ270" i="9"/>
  <c r="AT269"/>
  <c r="AV269" s="1"/>
  <c r="AR496" i="26"/>
  <c r="AT496" s="1"/>
  <c r="AR450" i="25"/>
  <c r="AS451" s="1"/>
  <c r="T509"/>
  <c r="N510"/>
  <c r="O510"/>
  <c r="J509"/>
  <c r="K510" s="1"/>
  <c r="H510"/>
  <c r="J510" s="1"/>
  <c r="L509"/>
  <c r="AI295" i="27"/>
  <c r="AU502"/>
  <c r="AH295"/>
  <c r="AJ295" s="1"/>
  <c r="AL295" s="1"/>
  <c r="AS508"/>
  <c r="G405" i="23"/>
  <c r="P405"/>
  <c r="L404"/>
  <c r="F405"/>
  <c r="I404"/>
  <c r="J404" s="1"/>
  <c r="S312" i="20"/>
  <c r="U312" s="1"/>
  <c r="R313"/>
  <c r="S313" s="1"/>
  <c r="P314"/>
  <c r="T313"/>
  <c r="O314"/>
  <c r="Q314" s="1"/>
  <c r="AU492" i="17"/>
  <c r="AT492" s="1"/>
  <c r="AS493" s="1"/>
  <c r="AK303" i="25"/>
  <c r="AG304" s="1"/>
  <c r="AI304" s="1"/>
  <c r="AJ304"/>
  <c r="AL303"/>
  <c r="AK296" i="27"/>
  <c r="H297" i="20"/>
  <c r="W298" s="1"/>
  <c r="M296"/>
  <c r="V260" i="23"/>
  <c r="S260"/>
  <c r="T260" s="1"/>
  <c r="R260"/>
  <c r="Z257" i="20"/>
  <c r="AA257" s="1"/>
  <c r="Y257"/>
  <c r="AC257"/>
  <c r="R250" i="17"/>
  <c r="M274" i="14"/>
  <c r="P273"/>
  <c r="R273" s="1"/>
  <c r="T273" s="1"/>
  <c r="AK251" i="16"/>
  <c r="AM251" s="1"/>
  <c r="AG252"/>
  <c r="AF252"/>
  <c r="AD253"/>
  <c r="Z253"/>
  <c r="BC284" i="17"/>
  <c r="AY284"/>
  <c r="AQ255"/>
  <c r="AN256" s="1"/>
  <c r="AJ256"/>
  <c r="AP255"/>
  <c r="AR255" s="1"/>
  <c r="J251"/>
  <c r="K251" s="1"/>
  <c r="M251" s="1"/>
  <c r="AO256"/>
  <c r="AK256"/>
  <c r="AE250"/>
  <c r="AC251"/>
  <c r="U251"/>
  <c r="W251" s="1"/>
  <c r="Y251"/>
  <c r="V251"/>
  <c r="G252"/>
  <c r="I251"/>
  <c r="P324" i="24" l="1"/>
  <c r="AH324" i="26"/>
  <c r="Y409" i="27"/>
  <c r="AA409" s="1"/>
  <c r="AC409" s="1"/>
  <c r="Z409"/>
  <c r="AD408"/>
  <c r="X409"/>
  <c r="W410" s="1"/>
  <c r="N506" i="30"/>
  <c r="P506" s="1"/>
  <c r="M507"/>
  <c r="U324" i="24"/>
  <c r="S324"/>
  <c r="R324"/>
  <c r="P325" s="1"/>
  <c r="AG324" i="26"/>
  <c r="AI324" s="1"/>
  <c r="AK324" s="1"/>
  <c r="AL324" s="1"/>
  <c r="Q325" i="24"/>
  <c r="S325" s="1"/>
  <c r="AK316"/>
  <c r="AM316" s="1"/>
  <c r="AN315"/>
  <c r="AP315" s="1"/>
  <c r="AL316"/>
  <c r="AJ317" s="1"/>
  <c r="AA326"/>
  <c r="AC326" s="1"/>
  <c r="Z326"/>
  <c r="AD325"/>
  <c r="AF325" s="1"/>
  <c r="AJ326" i="26"/>
  <c r="R325" i="24"/>
  <c r="Q326" s="1"/>
  <c r="AK317"/>
  <c r="F317"/>
  <c r="G317"/>
  <c r="J316"/>
  <c r="L316" s="1"/>
  <c r="AU270" i="9"/>
  <c r="AR270"/>
  <c r="AS270"/>
  <c r="AR497" i="26"/>
  <c r="AT497" s="1"/>
  <c r="AT450" i="25"/>
  <c r="L510"/>
  <c r="L513" s="1"/>
  <c r="L512"/>
  <c r="S510"/>
  <c r="T510" s="1"/>
  <c r="O512"/>
  <c r="N512"/>
  <c r="AI296" i="27"/>
  <c r="AU503"/>
  <c r="AS509"/>
  <c r="AT510" s="1"/>
  <c r="AH296"/>
  <c r="AJ296" s="1"/>
  <c r="AK297" s="1"/>
  <c r="H405" i="23"/>
  <c r="G406" s="1"/>
  <c r="AB257" i="20"/>
  <c r="P406" i="23"/>
  <c r="F406"/>
  <c r="I405"/>
  <c r="K404"/>
  <c r="M404" s="1"/>
  <c r="U313" i="20"/>
  <c r="P315"/>
  <c r="R314"/>
  <c r="T314"/>
  <c r="O315"/>
  <c r="AU493" i="17"/>
  <c r="AT493" s="1"/>
  <c r="AS494" s="1"/>
  <c r="AH304" i="25"/>
  <c r="AK304"/>
  <c r="AL304" s="1"/>
  <c r="AJ305"/>
  <c r="AM295" i="27"/>
  <c r="I297" i="20"/>
  <c r="J297" s="1"/>
  <c r="K297" s="1"/>
  <c r="G298"/>
  <c r="L297"/>
  <c r="AD257"/>
  <c r="U260" i="23"/>
  <c r="W260" s="1"/>
  <c r="Q261"/>
  <c r="X258" i="20"/>
  <c r="Z258" s="1"/>
  <c r="AA258" s="1"/>
  <c r="O251" i="17"/>
  <c r="Q251" s="1"/>
  <c r="S251" s="1"/>
  <c r="N274" i="14"/>
  <c r="Q274"/>
  <c r="O274"/>
  <c r="S274"/>
  <c r="AI252" i="16"/>
  <c r="AL252"/>
  <c r="AH252"/>
  <c r="Y254"/>
  <c r="AA254" s="1"/>
  <c r="X254"/>
  <c r="AC253"/>
  <c r="AE253" s="1"/>
  <c r="R251" i="17"/>
  <c r="AZ285"/>
  <c r="AV285"/>
  <c r="AL256"/>
  <c r="AI257"/>
  <c r="AH257" s="1"/>
  <c r="AG258" s="1"/>
  <c r="T252"/>
  <c r="AB251"/>
  <c r="AD251" s="1"/>
  <c r="AF251" s="1"/>
  <c r="X251"/>
  <c r="Z251" s="1"/>
  <c r="AA251" s="1"/>
  <c r="N251"/>
  <c r="H252"/>
  <c r="L252"/>
  <c r="T324" i="24" l="1"/>
  <c r="V324" s="1"/>
  <c r="AB410" i="27"/>
  <c r="AD409"/>
  <c r="Y410"/>
  <c r="AA410" s="1"/>
  <c r="X410"/>
  <c r="W411" s="1"/>
  <c r="AB411" s="1"/>
  <c r="AC410"/>
  <c r="Z410"/>
  <c r="N507" i="30"/>
  <c r="O507" s="1"/>
  <c r="M508"/>
  <c r="P507"/>
  <c r="AH325" i="26"/>
  <c r="AG325"/>
  <c r="AI325" s="1"/>
  <c r="AK325" s="1"/>
  <c r="AO316" i="24"/>
  <c r="AN316"/>
  <c r="U325"/>
  <c r="P326"/>
  <c r="R326" s="1"/>
  <c r="AE326"/>
  <c r="AB326"/>
  <c r="AD326" s="1"/>
  <c r="H317"/>
  <c r="G318" s="1"/>
  <c r="T325"/>
  <c r="AL317"/>
  <c r="AK318" s="1"/>
  <c r="AM317"/>
  <c r="AO317"/>
  <c r="S326"/>
  <c r="U326"/>
  <c r="I317"/>
  <c r="K317"/>
  <c r="AQ271" i="9"/>
  <c r="AT270"/>
  <c r="AV270" s="1"/>
  <c r="AR498" i="26"/>
  <c r="AT498" s="1"/>
  <c r="AR451" i="25"/>
  <c r="AT451" s="1"/>
  <c r="T513"/>
  <c r="T512"/>
  <c r="AL296" i="27"/>
  <c r="AG305" i="25"/>
  <c r="AI305" s="1"/>
  <c r="AJ306" s="1"/>
  <c r="AU504" i="27"/>
  <c r="AS510"/>
  <c r="L405" i="23"/>
  <c r="Q315" i="20"/>
  <c r="P316" s="1"/>
  <c r="J405" i="23"/>
  <c r="K405" s="1"/>
  <c r="H406"/>
  <c r="S314" i="20"/>
  <c r="U314" s="1"/>
  <c r="G407" i="23"/>
  <c r="F407"/>
  <c r="I406"/>
  <c r="P407"/>
  <c r="R315" i="20"/>
  <c r="S315" s="1"/>
  <c r="O316"/>
  <c r="AU494" i="17"/>
  <c r="AT494" s="1"/>
  <c r="AS495" s="1"/>
  <c r="AH305" i="25"/>
  <c r="AH297" i="27"/>
  <c r="AJ297" s="1"/>
  <c r="AI297"/>
  <c r="AM296"/>
  <c r="H298" i="20"/>
  <c r="W299" s="1"/>
  <c r="M297"/>
  <c r="V261" i="23"/>
  <c r="R261"/>
  <c r="S261"/>
  <c r="T261" s="1"/>
  <c r="AC258" i="20"/>
  <c r="Y258"/>
  <c r="AB258" s="1"/>
  <c r="P252" i="17"/>
  <c r="M275" i="14"/>
  <c r="P274"/>
  <c r="R274" s="1"/>
  <c r="T274" s="1"/>
  <c r="AK252" i="16"/>
  <c r="AM252" s="1"/>
  <c r="AF253"/>
  <c r="AG253"/>
  <c r="AD254"/>
  <c r="Z254"/>
  <c r="AX285" i="17"/>
  <c r="AY285" s="1"/>
  <c r="AW286"/>
  <c r="BB285"/>
  <c r="BD285" s="1"/>
  <c r="BA286"/>
  <c r="AP256"/>
  <c r="AR256" s="1"/>
  <c r="AM256"/>
  <c r="AQ256"/>
  <c r="AN257" s="1"/>
  <c r="AO257"/>
  <c r="AK257"/>
  <c r="AE251"/>
  <c r="J252"/>
  <c r="O252" s="1"/>
  <c r="V252"/>
  <c r="U252"/>
  <c r="W252" s="1"/>
  <c r="Y252"/>
  <c r="AC252"/>
  <c r="I252"/>
  <c r="G253"/>
  <c r="V325" i="24" l="1"/>
  <c r="Z411" i="27"/>
  <c r="X411"/>
  <c r="W412" s="1"/>
  <c r="AB412" s="1"/>
  <c r="AD410"/>
  <c r="Y411"/>
  <c r="AA411" s="1"/>
  <c r="AC411" s="1"/>
  <c r="N508" i="30"/>
  <c r="M509"/>
  <c r="P508"/>
  <c r="AH326" i="26"/>
  <c r="AL325"/>
  <c r="AG326"/>
  <c r="AI326" s="1"/>
  <c r="AP316" i="24"/>
  <c r="F318"/>
  <c r="H318" s="1"/>
  <c r="AF326"/>
  <c r="J317"/>
  <c r="L317" s="1"/>
  <c r="AA327"/>
  <c r="Z327"/>
  <c r="AN317"/>
  <c r="AP317" s="1"/>
  <c r="AJ318"/>
  <c r="AL318" s="1"/>
  <c r="AJ319" s="1"/>
  <c r="AM318"/>
  <c r="AO318"/>
  <c r="P327"/>
  <c r="Q327"/>
  <c r="T326"/>
  <c r="V326" s="1"/>
  <c r="I318"/>
  <c r="K318"/>
  <c r="AU271" i="9"/>
  <c r="AR271"/>
  <c r="AS271"/>
  <c r="AR499" i="26"/>
  <c r="AR452" i="25"/>
  <c r="AT452" s="1"/>
  <c r="AK305"/>
  <c r="AL305" s="1"/>
  <c r="T315" i="20"/>
  <c r="U315" s="1"/>
  <c r="AU505" i="27"/>
  <c r="H407" i="23"/>
  <c r="G408" s="1"/>
  <c r="M405"/>
  <c r="L406"/>
  <c r="Q316" i="20"/>
  <c r="R316" s="1"/>
  <c r="S316" s="1"/>
  <c r="J406" i="23"/>
  <c r="K406" s="1"/>
  <c r="P408"/>
  <c r="L407"/>
  <c r="F408"/>
  <c r="I407"/>
  <c r="T316" i="20"/>
  <c r="O317"/>
  <c r="AU495" i="17"/>
  <c r="AT495" s="1"/>
  <c r="AS496" s="1"/>
  <c r="AL297" i="27"/>
  <c r="AI298" s="1"/>
  <c r="AK298"/>
  <c r="AM297"/>
  <c r="I298" i="20"/>
  <c r="J298" s="1"/>
  <c r="K298" s="1"/>
  <c r="G299"/>
  <c r="L298"/>
  <c r="U261" i="23"/>
  <c r="W261" s="1"/>
  <c r="Q262"/>
  <c r="X259" i="20"/>
  <c r="Z259" s="1"/>
  <c r="AA259" s="1"/>
  <c r="AD258"/>
  <c r="Q252" i="17"/>
  <c r="S252" s="1"/>
  <c r="N275" i="14"/>
  <c r="O275"/>
  <c r="Q275"/>
  <c r="S275"/>
  <c r="AI253" i="16"/>
  <c r="AL253"/>
  <c r="AH253"/>
  <c r="Y255"/>
  <c r="AA255" s="1"/>
  <c r="X255"/>
  <c r="AC254"/>
  <c r="AE254" s="1"/>
  <c r="K252" i="17"/>
  <c r="M252" s="1"/>
  <c r="N252" s="1"/>
  <c r="BC285"/>
  <c r="AZ286" s="1"/>
  <c r="AV286"/>
  <c r="AJ257"/>
  <c r="AL257" s="1"/>
  <c r="AQ257" s="1"/>
  <c r="AI258"/>
  <c r="AH258" s="1"/>
  <c r="AG259" s="1"/>
  <c r="P253"/>
  <c r="T253"/>
  <c r="AB252"/>
  <c r="AD252" s="1"/>
  <c r="X252"/>
  <c r="Z252" s="1"/>
  <c r="AE252" s="1"/>
  <c r="H253"/>
  <c r="F319" i="24" l="1"/>
  <c r="H319" s="1"/>
  <c r="G319"/>
  <c r="X412" i="27"/>
  <c r="W413" s="1"/>
  <c r="AB413" s="1"/>
  <c r="Y412"/>
  <c r="AA412" s="1"/>
  <c r="AC412" s="1"/>
  <c r="Z412"/>
  <c r="AD411"/>
  <c r="N509" i="30"/>
  <c r="O509" s="1"/>
  <c r="M510"/>
  <c r="N510" s="1"/>
  <c r="O510" s="1"/>
  <c r="P509"/>
  <c r="AK326" i="26"/>
  <c r="AJ327"/>
  <c r="AG306" i="25"/>
  <c r="AI306" s="1"/>
  <c r="AJ307" s="1"/>
  <c r="J318" i="24"/>
  <c r="L318" s="1"/>
  <c r="AJ329" i="26"/>
  <c r="AN318" i="24"/>
  <c r="AP318" s="1"/>
  <c r="AK319"/>
  <c r="AL319" s="1"/>
  <c r="AB327"/>
  <c r="AA328" s="1"/>
  <c r="AC327"/>
  <c r="AD327" s="1"/>
  <c r="AE327"/>
  <c r="Z328"/>
  <c r="AT499" i="26"/>
  <c r="AS500"/>
  <c r="R327" i="24"/>
  <c r="Q328" s="1"/>
  <c r="AM319"/>
  <c r="S327"/>
  <c r="U327"/>
  <c r="K319"/>
  <c r="I319"/>
  <c r="AT271" i="9"/>
  <c r="AV271" s="1"/>
  <c r="AQ272"/>
  <c r="AR500" i="26"/>
  <c r="AR453" i="25"/>
  <c r="AT453" s="1"/>
  <c r="AH306"/>
  <c r="P317" i="20"/>
  <c r="Q317" s="1"/>
  <c r="M406" i="23"/>
  <c r="AU506" i="27"/>
  <c r="J407" i="23"/>
  <c r="H408"/>
  <c r="K407"/>
  <c r="G409"/>
  <c r="P409"/>
  <c r="L408"/>
  <c r="F409"/>
  <c r="I408"/>
  <c r="U316" i="20"/>
  <c r="O318"/>
  <c r="AU496" i="17"/>
  <c r="AT496" s="1"/>
  <c r="AS497" s="1"/>
  <c r="AK306" i="25"/>
  <c r="AL306" s="1"/>
  <c r="AH298" i="27"/>
  <c r="AJ298" s="1"/>
  <c r="AK299" s="1"/>
  <c r="H299" i="20"/>
  <c r="W300" s="1"/>
  <c r="V262" i="23"/>
  <c r="S262"/>
  <c r="T262" s="1"/>
  <c r="R262"/>
  <c r="AC259" i="20"/>
  <c r="Y259"/>
  <c r="AB259" s="1"/>
  <c r="M276" i="14"/>
  <c r="N276" s="1"/>
  <c r="P275"/>
  <c r="R275" s="1"/>
  <c r="T275" s="1"/>
  <c r="M298" i="20"/>
  <c r="AG254" i="16"/>
  <c r="AF254"/>
  <c r="AK253"/>
  <c r="AM253" s="1"/>
  <c r="Z255"/>
  <c r="AD255"/>
  <c r="L253" i="17"/>
  <c r="R252"/>
  <c r="AW287"/>
  <c r="AX286"/>
  <c r="BA287"/>
  <c r="BB286"/>
  <c r="AN258"/>
  <c r="AP257"/>
  <c r="AR257" s="1"/>
  <c r="AM257"/>
  <c r="AO258"/>
  <c r="AK258"/>
  <c r="AA252"/>
  <c r="V253"/>
  <c r="AF252"/>
  <c r="AC253"/>
  <c r="U253"/>
  <c r="W253" s="1"/>
  <c r="Y253"/>
  <c r="J253"/>
  <c r="I253"/>
  <c r="G254"/>
  <c r="F320" i="24" l="1"/>
  <c r="H320" s="1"/>
  <c r="G321" s="1"/>
  <c r="G320"/>
  <c r="J319"/>
  <c r="Y413" i="27"/>
  <c r="AA413" s="1"/>
  <c r="AC413" s="1"/>
  <c r="AD412"/>
  <c r="Z413"/>
  <c r="X413"/>
  <c r="W414" s="1"/>
  <c r="AB414" s="1"/>
  <c r="P510" i="30"/>
  <c r="AG327" i="26"/>
  <c r="AI327" s="1"/>
  <c r="AJ328" s="1"/>
  <c r="AL326"/>
  <c r="AH327"/>
  <c r="AO319" i="24"/>
  <c r="P328"/>
  <c r="AT500" i="26"/>
  <c r="AK320" i="24"/>
  <c r="AM320" s="1"/>
  <c r="AJ320"/>
  <c r="AN319"/>
  <c r="AP319" s="1"/>
  <c r="AB328"/>
  <c r="Z329" s="1"/>
  <c r="AF327"/>
  <c r="AE328"/>
  <c r="AC328"/>
  <c r="R328"/>
  <c r="P329" s="1"/>
  <c r="AU272" i="9"/>
  <c r="T327" i="24"/>
  <c r="V327" s="1"/>
  <c r="L319"/>
  <c r="U328"/>
  <c r="S328"/>
  <c r="T328" s="1"/>
  <c r="K320"/>
  <c r="I320"/>
  <c r="AR272" i="9"/>
  <c r="AS272"/>
  <c r="AR501" i="26"/>
  <c r="AT501" s="1"/>
  <c r="AR454" i="25"/>
  <c r="AT454" s="1"/>
  <c r="T317" i="20"/>
  <c r="R317"/>
  <c r="S317" s="1"/>
  <c r="P318"/>
  <c r="Q318" s="1"/>
  <c r="M407" i="23"/>
  <c r="AU507" i="27"/>
  <c r="AG307" i="25"/>
  <c r="AI307" s="1"/>
  <c r="AJ308" s="1"/>
  <c r="P410" i="23"/>
  <c r="F410"/>
  <c r="I409"/>
  <c r="J408"/>
  <c r="K408" s="1"/>
  <c r="AH307" i="25"/>
  <c r="H409" i="23"/>
  <c r="O319" i="20"/>
  <c r="AU497" i="17"/>
  <c r="AT497" s="1"/>
  <c r="AS498" s="1"/>
  <c r="AL298" i="27"/>
  <c r="AH299" s="1"/>
  <c r="AJ299" s="1"/>
  <c r="AK300" s="1"/>
  <c r="G300" i="20"/>
  <c r="I299"/>
  <c r="H300" s="1"/>
  <c r="W301" s="1"/>
  <c r="U262" i="23"/>
  <c r="W262" s="1"/>
  <c r="Q263"/>
  <c r="X260" i="20"/>
  <c r="Z260" s="1"/>
  <c r="AA260" s="1"/>
  <c r="AD259"/>
  <c r="S276" i="14"/>
  <c r="O276"/>
  <c r="Q276"/>
  <c r="O253" i="17"/>
  <c r="Q253" s="1"/>
  <c r="L299" i="20"/>
  <c r="AI254" i="16"/>
  <c r="AL254"/>
  <c r="AH254"/>
  <c r="Y256"/>
  <c r="AA256" s="1"/>
  <c r="X256"/>
  <c r="AC255"/>
  <c r="AE255" s="1"/>
  <c r="BD286" i="17"/>
  <c r="BC286"/>
  <c r="AZ287" s="1"/>
  <c r="BA288" s="1"/>
  <c r="AY286"/>
  <c r="AJ258"/>
  <c r="AL258" s="1"/>
  <c r="AI259"/>
  <c r="AH259" s="1"/>
  <c r="AG260" s="1"/>
  <c r="K253"/>
  <c r="M253" s="1"/>
  <c r="N253" s="1"/>
  <c r="T254"/>
  <c r="AB253"/>
  <c r="AD253" s="1"/>
  <c r="X253"/>
  <c r="Z253" s="1"/>
  <c r="AE253" s="1"/>
  <c r="H254"/>
  <c r="Q329" i="24" l="1"/>
  <c r="S329" s="1"/>
  <c r="AD413" i="27"/>
  <c r="Y414"/>
  <c r="AA414" s="1"/>
  <c r="AC414" s="1"/>
  <c r="X414"/>
  <c r="W415" s="1"/>
  <c r="AB415" s="1"/>
  <c r="Z414"/>
  <c r="AK327" i="26"/>
  <c r="R318" i="20"/>
  <c r="S318" s="1"/>
  <c r="F321" i="24"/>
  <c r="H321" s="1"/>
  <c r="AL320"/>
  <c r="AJ321" s="1"/>
  <c r="J320"/>
  <c r="L320" s="1"/>
  <c r="AD328"/>
  <c r="AO320"/>
  <c r="AN320"/>
  <c r="AA329"/>
  <c r="AE329" s="1"/>
  <c r="AF328"/>
  <c r="AB329"/>
  <c r="R329"/>
  <c r="Q330" s="1"/>
  <c r="U329"/>
  <c r="V328"/>
  <c r="K321"/>
  <c r="I321"/>
  <c r="AT272" i="9"/>
  <c r="AV272" s="1"/>
  <c r="AQ273"/>
  <c r="AR502" i="26"/>
  <c r="AT502" s="1"/>
  <c r="AR455" i="25"/>
  <c r="AT455" s="1"/>
  <c r="U317" i="20"/>
  <c r="T318"/>
  <c r="AK307" i="25"/>
  <c r="AL307" s="1"/>
  <c r="AU508" i="27"/>
  <c r="P319" i="20"/>
  <c r="Q319" s="1"/>
  <c r="M408" i="23"/>
  <c r="L409"/>
  <c r="J409"/>
  <c r="G410"/>
  <c r="K409"/>
  <c r="H410"/>
  <c r="AU498" i="17"/>
  <c r="AT498" s="1"/>
  <c r="AS499" s="1"/>
  <c r="AI299" i="27"/>
  <c r="AM298"/>
  <c r="AL299"/>
  <c r="J299" i="20"/>
  <c r="I300"/>
  <c r="H301" s="1"/>
  <c r="W302" s="1"/>
  <c r="G301"/>
  <c r="V263" i="23"/>
  <c r="S263"/>
  <c r="T263" s="1"/>
  <c r="R263"/>
  <c r="Y260" i="20"/>
  <c r="AB260" s="1"/>
  <c r="AC260"/>
  <c r="P254" i="17"/>
  <c r="M277" i="14"/>
  <c r="P276"/>
  <c r="R276" s="1"/>
  <c r="AK254" i="16"/>
  <c r="AM254" s="1"/>
  <c r="AF255"/>
  <c r="AG255"/>
  <c r="AD256"/>
  <c r="Z256"/>
  <c r="L254" i="17"/>
  <c r="AV287"/>
  <c r="BB287"/>
  <c r="AP258"/>
  <c r="AR258" s="1"/>
  <c r="AM258"/>
  <c r="AQ258"/>
  <c r="AN259" s="1"/>
  <c r="AO259"/>
  <c r="AK259"/>
  <c r="R253"/>
  <c r="AA253"/>
  <c r="AF253"/>
  <c r="J254"/>
  <c r="K254" s="1"/>
  <c r="V254"/>
  <c r="S253"/>
  <c r="Y254"/>
  <c r="U254"/>
  <c r="W254" s="1"/>
  <c r="AC254"/>
  <c r="G255"/>
  <c r="I254"/>
  <c r="X415" i="27" l="1"/>
  <c r="W416" s="1"/>
  <c r="AB416" s="1"/>
  <c r="AD414"/>
  <c r="Y415"/>
  <c r="AA415" s="1"/>
  <c r="AC415" s="1"/>
  <c r="Z415"/>
  <c r="T329" i="24"/>
  <c r="P330"/>
  <c r="R330" s="1"/>
  <c r="Q331" s="1"/>
  <c r="G322"/>
  <c r="I322" s="1"/>
  <c r="F322"/>
  <c r="J321"/>
  <c r="L321" s="1"/>
  <c r="AP320"/>
  <c r="AH328" i="26"/>
  <c r="AL327"/>
  <c r="AG328"/>
  <c r="AI328" s="1"/>
  <c r="AK328" s="1"/>
  <c r="AK321" i="24"/>
  <c r="U318" i="20"/>
  <c r="AL321" i="24"/>
  <c r="AJ322" s="1"/>
  <c r="AN321"/>
  <c r="AC329"/>
  <c r="Z330"/>
  <c r="AD329"/>
  <c r="AF329" s="1"/>
  <c r="AA330"/>
  <c r="V329"/>
  <c r="U330"/>
  <c r="S330"/>
  <c r="K322"/>
  <c r="AU273" i="9"/>
  <c r="AS273"/>
  <c r="AR273"/>
  <c r="AJ332" i="26"/>
  <c r="AR503"/>
  <c r="AT503" s="1"/>
  <c r="AR456" i="25"/>
  <c r="AT456" s="1"/>
  <c r="AH308"/>
  <c r="AG308"/>
  <c r="AI308" s="1"/>
  <c r="T319" i="20"/>
  <c r="AU509" i="27"/>
  <c r="R319" i="20"/>
  <c r="S319" s="1"/>
  <c r="P320"/>
  <c r="O321" s="1"/>
  <c r="O320"/>
  <c r="M409" i="23"/>
  <c r="K299" i="20"/>
  <c r="L300" s="1"/>
  <c r="G411" i="23"/>
  <c r="P411"/>
  <c r="L410"/>
  <c r="F411"/>
  <c r="I410"/>
  <c r="J410" s="1"/>
  <c r="AU499" i="17"/>
  <c r="AT499" s="1"/>
  <c r="AS500" s="1"/>
  <c r="AI300" i="27"/>
  <c r="AM299"/>
  <c r="AH300"/>
  <c r="AJ300" s="1"/>
  <c r="J300" i="20"/>
  <c r="K300" s="1"/>
  <c r="G302"/>
  <c r="I301"/>
  <c r="H302" s="1"/>
  <c r="W303" s="1"/>
  <c r="U263" i="23"/>
  <c r="W263" s="1"/>
  <c r="Q264"/>
  <c r="X261" i="20"/>
  <c r="AD260"/>
  <c r="M254" i="17"/>
  <c r="R254" s="1"/>
  <c r="N277" i="14"/>
  <c r="Q277"/>
  <c r="O277"/>
  <c r="S277"/>
  <c r="T276"/>
  <c r="O254" i="17"/>
  <c r="Q254" s="1"/>
  <c r="S254" s="1"/>
  <c r="L301" i="20"/>
  <c r="AI255" i="16"/>
  <c r="AL255"/>
  <c r="AH255"/>
  <c r="Y257"/>
  <c r="AA257" s="1"/>
  <c r="X257"/>
  <c r="AC256"/>
  <c r="AE256" s="1"/>
  <c r="BD287" i="17"/>
  <c r="AW288"/>
  <c r="AX287"/>
  <c r="AJ259"/>
  <c r="AL259" s="1"/>
  <c r="AQ259" s="1"/>
  <c r="AI260"/>
  <c r="AH260" s="1"/>
  <c r="AG261" s="1"/>
  <c r="P255"/>
  <c r="T255"/>
  <c r="AB254"/>
  <c r="AD254" s="1"/>
  <c r="X254"/>
  <c r="Z254" s="1"/>
  <c r="AE254" s="1"/>
  <c r="H255"/>
  <c r="L255"/>
  <c r="H322" i="24" l="1"/>
  <c r="G323" s="1"/>
  <c r="X416" i="27"/>
  <c r="W417" s="1"/>
  <c r="AD415"/>
  <c r="Y416"/>
  <c r="AA416" s="1"/>
  <c r="AC416" s="1"/>
  <c r="Z416"/>
  <c r="F323" i="24"/>
  <c r="AL328" i="26"/>
  <c r="AG329"/>
  <c r="AI329" s="1"/>
  <c r="AK329" s="1"/>
  <c r="AH329"/>
  <c r="AK322" i="24"/>
  <c r="AM321"/>
  <c r="AO321"/>
  <c r="AP321" s="1"/>
  <c r="T320" i="20"/>
  <c r="T330" i="24"/>
  <c r="AC330"/>
  <c r="AE330"/>
  <c r="AB330"/>
  <c r="P331"/>
  <c r="R331" s="1"/>
  <c r="Q332" s="1"/>
  <c r="V330"/>
  <c r="U331"/>
  <c r="S331"/>
  <c r="AQ274" i="9"/>
  <c r="AT273"/>
  <c r="AV273" s="1"/>
  <c r="Q320" i="20"/>
  <c r="P321" s="1"/>
  <c r="Q321" s="1"/>
  <c r="P322" s="1"/>
  <c r="AR504" i="26"/>
  <c r="AT504" s="1"/>
  <c r="AR457" i="25"/>
  <c r="AT457" s="1"/>
  <c r="AK308"/>
  <c r="AL308" s="1"/>
  <c r="AJ309"/>
  <c r="U319" i="20"/>
  <c r="M299"/>
  <c r="M300" s="1"/>
  <c r="AU510" i="27"/>
  <c r="AU513" s="1"/>
  <c r="H411" i="23"/>
  <c r="G412" s="1"/>
  <c r="F412"/>
  <c r="I411"/>
  <c r="P412"/>
  <c r="K410"/>
  <c r="M410" s="1"/>
  <c r="AU500" i="17"/>
  <c r="AT500" s="1"/>
  <c r="AS501" s="1"/>
  <c r="AL300" i="27"/>
  <c r="AM300" s="1"/>
  <c r="AK301"/>
  <c r="AH301"/>
  <c r="AJ301" s="1"/>
  <c r="J301" i="20"/>
  <c r="K301" s="1"/>
  <c r="V264" i="23"/>
  <c r="S264"/>
  <c r="T264" s="1"/>
  <c r="R264"/>
  <c r="Z261" i="20"/>
  <c r="AA261" s="1"/>
  <c r="AC261"/>
  <c r="Y261"/>
  <c r="AB261" s="1"/>
  <c r="N254" i="17"/>
  <c r="P277" i="14"/>
  <c r="R277" s="1"/>
  <c r="T277" s="1"/>
  <c r="M278"/>
  <c r="AN260" i="17"/>
  <c r="G303" i="20"/>
  <c r="I302"/>
  <c r="AG256" i="16"/>
  <c r="AF256"/>
  <c r="AK255"/>
  <c r="AM255" s="1"/>
  <c r="Z257"/>
  <c r="AD257"/>
  <c r="BC287" i="17"/>
  <c r="AY287"/>
  <c r="AV288" s="1"/>
  <c r="AW289" s="1"/>
  <c r="AP259"/>
  <c r="AR259" s="1"/>
  <c r="AM259"/>
  <c r="AO260"/>
  <c r="AK260"/>
  <c r="AA254"/>
  <c r="AF254"/>
  <c r="J255"/>
  <c r="O255" s="1"/>
  <c r="Q255" s="1"/>
  <c r="V255"/>
  <c r="AC255"/>
  <c r="U255"/>
  <c r="W255" s="1"/>
  <c r="Y255"/>
  <c r="G256"/>
  <c r="I255"/>
  <c r="I323" i="24" l="1"/>
  <c r="J323" s="1"/>
  <c r="L323" s="1"/>
  <c r="H323"/>
  <c r="G324" s="1"/>
  <c r="K323"/>
  <c r="O322" i="20"/>
  <c r="J322" i="24"/>
  <c r="L322" s="1"/>
  <c r="AD416" i="27"/>
  <c r="Y417"/>
  <c r="AA417" s="1"/>
  <c r="X417"/>
  <c r="W418" s="1"/>
  <c r="AB418" s="1"/>
  <c r="Z417"/>
  <c r="AB417"/>
  <c r="AL322" i="24"/>
  <c r="AM322"/>
  <c r="AH330" i="26"/>
  <c r="AG330"/>
  <c r="AI330" s="1"/>
  <c r="AK330" s="1"/>
  <c r="AL329"/>
  <c r="AO322" i="24"/>
  <c r="P332"/>
  <c r="R332" s="1"/>
  <c r="AA331"/>
  <c r="Z331"/>
  <c r="AD330"/>
  <c r="AF330" s="1"/>
  <c r="T331"/>
  <c r="V331" s="1"/>
  <c r="F324"/>
  <c r="H324" s="1"/>
  <c r="F325" s="1"/>
  <c r="S332"/>
  <c r="U332"/>
  <c r="K324"/>
  <c r="AU274" i="9"/>
  <c r="AR274"/>
  <c r="AS274"/>
  <c r="J411" i="23"/>
  <c r="T321" i="20"/>
  <c r="R320"/>
  <c r="S320" s="1"/>
  <c r="U320" s="1"/>
  <c r="AR505" i="26"/>
  <c r="AT505" s="1"/>
  <c r="AR458" i="25"/>
  <c r="AT458" s="1"/>
  <c r="AH309"/>
  <c r="AG309"/>
  <c r="AI309" s="1"/>
  <c r="AU514" i="27"/>
  <c r="R321" i="20"/>
  <c r="S321" s="1"/>
  <c r="H412" i="23"/>
  <c r="G413" s="1"/>
  <c r="L411"/>
  <c r="F413"/>
  <c r="I412"/>
  <c r="P413"/>
  <c r="K411"/>
  <c r="O323" i="20"/>
  <c r="T322"/>
  <c r="Q322"/>
  <c r="AU501" i="17"/>
  <c r="AT501" s="1"/>
  <c r="AS502" s="1"/>
  <c r="AI301" i="27"/>
  <c r="AL301"/>
  <c r="AM301" s="1"/>
  <c r="AK302"/>
  <c r="M301" i="20"/>
  <c r="P256" i="17"/>
  <c r="AD261" i="20"/>
  <c r="U264" i="23"/>
  <c r="W264" s="1"/>
  <c r="Q265"/>
  <c r="X262" i="20"/>
  <c r="Z262" s="1"/>
  <c r="AA262" s="1"/>
  <c r="K255" i="17"/>
  <c r="M255" s="1"/>
  <c r="R255" s="1"/>
  <c r="N278" i="14"/>
  <c r="Q278"/>
  <c r="S278"/>
  <c r="O278"/>
  <c r="L302" i="20"/>
  <c r="J302"/>
  <c r="K302" s="1"/>
  <c r="H303"/>
  <c r="W304" s="1"/>
  <c r="AI256" i="16"/>
  <c r="AH256"/>
  <c r="AL256"/>
  <c r="Y258"/>
  <c r="AA258" s="1"/>
  <c r="X258"/>
  <c r="AC257"/>
  <c r="AE257" s="1"/>
  <c r="AZ288" i="17"/>
  <c r="AX288"/>
  <c r="AJ260"/>
  <c r="AL260" s="1"/>
  <c r="AQ260" s="1"/>
  <c r="AI261"/>
  <c r="AH261" s="1"/>
  <c r="AG262" s="1"/>
  <c r="AB255"/>
  <c r="AD255" s="1"/>
  <c r="AF255" s="1"/>
  <c r="T256"/>
  <c r="X255"/>
  <c r="Z255" s="1"/>
  <c r="AA255" s="1"/>
  <c r="S255"/>
  <c r="H256"/>
  <c r="I324" i="24" l="1"/>
  <c r="J324" s="1"/>
  <c r="L324" s="1"/>
  <c r="AC417" i="27"/>
  <c r="AL330" i="26"/>
  <c r="AG331"/>
  <c r="AI331" s="1"/>
  <c r="AH331"/>
  <c r="AK331"/>
  <c r="AJ323" i="24"/>
  <c r="AN322"/>
  <c r="AP322" s="1"/>
  <c r="AK323"/>
  <c r="AK309" i="25"/>
  <c r="AJ310"/>
  <c r="P333" i="24"/>
  <c r="Q333"/>
  <c r="T332"/>
  <c r="V332" s="1"/>
  <c r="AJ335" i="26"/>
  <c r="AB331" i="24"/>
  <c r="Z332" s="1"/>
  <c r="AC331"/>
  <c r="AE331"/>
  <c r="G325"/>
  <c r="H325" s="1"/>
  <c r="S333"/>
  <c r="AQ275" i="9"/>
  <c r="AT274"/>
  <c r="AV274" s="1"/>
  <c r="M411" i="23"/>
  <c r="U321" i="20"/>
  <c r="J412" i="23"/>
  <c r="AR506" i="26"/>
  <c r="AT506" s="1"/>
  <c r="AR459" i="25"/>
  <c r="AS460" s="1"/>
  <c r="AG310"/>
  <c r="AI310" s="1"/>
  <c r="AJ311" s="1"/>
  <c r="AH310"/>
  <c r="AL309"/>
  <c r="H413" i="23"/>
  <c r="L412"/>
  <c r="G414"/>
  <c r="P414"/>
  <c r="L413"/>
  <c r="F414"/>
  <c r="I413"/>
  <c r="J413" s="1"/>
  <c r="K412"/>
  <c r="R322" i="20"/>
  <c r="P323"/>
  <c r="Q323" s="1"/>
  <c r="AU502" i="17"/>
  <c r="AT502" s="1"/>
  <c r="AS503" s="1"/>
  <c r="AI302" i="27"/>
  <c r="AH302"/>
  <c r="AJ302" s="1"/>
  <c r="AL302" s="1"/>
  <c r="V265" i="23"/>
  <c r="S265"/>
  <c r="T265" s="1"/>
  <c r="R265"/>
  <c r="Y262" i="20"/>
  <c r="AB262" s="1"/>
  <c r="AC262"/>
  <c r="I303"/>
  <c r="H304" s="1"/>
  <c r="W305" s="1"/>
  <c r="L256" i="17"/>
  <c r="N255"/>
  <c r="P278" i="14"/>
  <c r="R278" s="1"/>
  <c r="T278" s="1"/>
  <c r="M279"/>
  <c r="N279" s="1"/>
  <c r="M302" i="20"/>
  <c r="G304"/>
  <c r="AF257" i="16"/>
  <c r="AK256"/>
  <c r="AM256" s="1"/>
  <c r="AG257"/>
  <c r="AD258"/>
  <c r="Z258"/>
  <c r="AY288" i="17"/>
  <c r="BA289"/>
  <c r="BB288"/>
  <c r="BC288"/>
  <c r="AN261"/>
  <c r="AP260"/>
  <c r="AR260" s="1"/>
  <c r="AM260"/>
  <c r="AO261"/>
  <c r="AK261"/>
  <c r="AE255"/>
  <c r="J256"/>
  <c r="V256"/>
  <c r="AC256"/>
  <c r="U256"/>
  <c r="W256" s="1"/>
  <c r="Y256"/>
  <c r="G257"/>
  <c r="I256"/>
  <c r="X418" i="27" l="1"/>
  <c r="W419" s="1"/>
  <c r="AB419" s="1"/>
  <c r="Z418"/>
  <c r="AD417"/>
  <c r="Y418"/>
  <c r="AA418" s="1"/>
  <c r="AC418" s="1"/>
  <c r="AH332" i="26"/>
  <c r="AL331"/>
  <c r="AG332"/>
  <c r="AI332" s="1"/>
  <c r="AJ333" s="1"/>
  <c r="AO323" i="24"/>
  <c r="AM323"/>
  <c r="AL323"/>
  <c r="U333"/>
  <c r="I325"/>
  <c r="AK310" i="25"/>
  <c r="AH311" s="1"/>
  <c r="R333" i="24"/>
  <c r="Q334" s="1"/>
  <c r="K325"/>
  <c r="AD331"/>
  <c r="AF331" s="1"/>
  <c r="AA332"/>
  <c r="AB332" s="1"/>
  <c r="F326"/>
  <c r="G326"/>
  <c r="K326" s="1"/>
  <c r="J325"/>
  <c r="AJ336" i="26"/>
  <c r="AU275" i="9"/>
  <c r="AR275"/>
  <c r="AS275"/>
  <c r="M412" i="23"/>
  <c r="AR507" i="26"/>
  <c r="AT507" s="1"/>
  <c r="AT459" i="25"/>
  <c r="AG311"/>
  <c r="AI311" s="1"/>
  <c r="H414" i="23"/>
  <c r="G415" s="1"/>
  <c r="S322" i="20"/>
  <c r="U322" s="1"/>
  <c r="K413" i="23"/>
  <c r="M413" s="1"/>
  <c r="P415"/>
  <c r="L414"/>
  <c r="F415"/>
  <c r="I414"/>
  <c r="R323" i="20"/>
  <c r="S323" s="1"/>
  <c r="P324"/>
  <c r="O324"/>
  <c r="T323"/>
  <c r="AU503" i="17"/>
  <c r="AT503" s="1"/>
  <c r="AS504" s="1"/>
  <c r="AK303" i="27"/>
  <c r="AM302"/>
  <c r="AI303"/>
  <c r="AH303"/>
  <c r="AJ303" s="1"/>
  <c r="AK304" s="1"/>
  <c r="J303" i="20"/>
  <c r="K303" s="1"/>
  <c r="U265" i="23"/>
  <c r="W265" s="1"/>
  <c r="Q266"/>
  <c r="X263" i="20"/>
  <c r="AD262"/>
  <c r="K256" i="17"/>
  <c r="M256" s="1"/>
  <c r="N256" s="1"/>
  <c r="S279" i="14"/>
  <c r="Q279"/>
  <c r="O279"/>
  <c r="M280" s="1"/>
  <c r="O256" i="17"/>
  <c r="Q256" s="1"/>
  <c r="S256" s="1"/>
  <c r="L303" i="20"/>
  <c r="G305"/>
  <c r="L304"/>
  <c r="I304"/>
  <c r="AI257" i="16"/>
  <c r="AL257"/>
  <c r="AH257"/>
  <c r="Y259"/>
  <c r="AA259" s="1"/>
  <c r="AC258"/>
  <c r="AE258" s="1"/>
  <c r="X259"/>
  <c r="AZ289" i="17"/>
  <c r="BA290" s="1"/>
  <c r="AV289"/>
  <c r="BD288"/>
  <c r="AJ261"/>
  <c r="AL261" s="1"/>
  <c r="AQ261" s="1"/>
  <c r="AI262"/>
  <c r="AH262" s="1"/>
  <c r="AG263" s="1"/>
  <c r="AB256"/>
  <c r="AD256" s="1"/>
  <c r="AF256" s="1"/>
  <c r="X256"/>
  <c r="Z256" s="1"/>
  <c r="AE256" s="1"/>
  <c r="T257"/>
  <c r="H257"/>
  <c r="AL310" i="25" l="1"/>
  <c r="L325" i="24"/>
  <c r="AD418" i="27"/>
  <c r="Y419"/>
  <c r="AA419" s="1"/>
  <c r="AC419" s="1"/>
  <c r="Z419"/>
  <c r="X419"/>
  <c r="W420" s="1"/>
  <c r="AB420" s="1"/>
  <c r="AK324" i="24"/>
  <c r="AJ324"/>
  <c r="AN323"/>
  <c r="AP323" s="1"/>
  <c r="AK332" i="26"/>
  <c r="I326" i="24"/>
  <c r="T333"/>
  <c r="V333" s="1"/>
  <c r="P334"/>
  <c r="R334" s="1"/>
  <c r="S334"/>
  <c r="U334"/>
  <c r="AC332"/>
  <c r="AE332"/>
  <c r="AA333"/>
  <c r="Z333"/>
  <c r="AD332"/>
  <c r="AK311" i="25"/>
  <c r="AG312" s="1"/>
  <c r="AI312" s="1"/>
  <c r="AJ312"/>
  <c r="H326" i="24"/>
  <c r="AJ337" i="26"/>
  <c r="AT275" i="9"/>
  <c r="AV275" s="1"/>
  <c r="AQ276"/>
  <c r="AR508" i="26"/>
  <c r="AT508" s="1"/>
  <c r="AR460" i="25"/>
  <c r="AT460" s="1"/>
  <c r="J414" i="23"/>
  <c r="K414" s="1"/>
  <c r="M414" s="1"/>
  <c r="H415"/>
  <c r="G416" s="1"/>
  <c r="Q324" i="20"/>
  <c r="R324" s="1"/>
  <c r="S324" s="1"/>
  <c r="F416" i="23"/>
  <c r="I415"/>
  <c r="P416"/>
  <c r="L415"/>
  <c r="U323" i="20"/>
  <c r="T324"/>
  <c r="O325"/>
  <c r="AU504" i="17"/>
  <c r="AT504" s="1"/>
  <c r="AS505" s="1"/>
  <c r="AL303" i="27"/>
  <c r="L257" i="17"/>
  <c r="P257"/>
  <c r="M303" i="20"/>
  <c r="V266" i="23"/>
  <c r="S266"/>
  <c r="T266" s="1"/>
  <c r="R266"/>
  <c r="Z263" i="20"/>
  <c r="AA263" s="1"/>
  <c r="AC263"/>
  <c r="Y263"/>
  <c r="AB263" s="1"/>
  <c r="R256" i="17"/>
  <c r="P279" i="14"/>
  <c r="O280" s="1"/>
  <c r="M281" s="1"/>
  <c r="N280"/>
  <c r="H305" i="20"/>
  <c r="W306" s="1"/>
  <c r="J304"/>
  <c r="K304" s="1"/>
  <c r="AG258" i="16"/>
  <c r="AF258"/>
  <c r="AK257"/>
  <c r="AM257" s="1"/>
  <c r="Z259"/>
  <c r="AD259"/>
  <c r="AW290" i="17"/>
  <c r="AX289"/>
  <c r="BB289"/>
  <c r="BD289" s="1"/>
  <c r="AN262"/>
  <c r="AP261"/>
  <c r="AR261" s="1"/>
  <c r="AM261"/>
  <c r="AO262"/>
  <c r="AK262"/>
  <c r="AA256"/>
  <c r="J257"/>
  <c r="V257"/>
  <c r="U257"/>
  <c r="W257" s="1"/>
  <c r="Y257"/>
  <c r="AC257"/>
  <c r="G258"/>
  <c r="I257"/>
  <c r="AD419" i="27" l="1"/>
  <c r="Z420"/>
  <c r="X420"/>
  <c r="W421" s="1"/>
  <c r="AB421" s="1"/>
  <c r="Y420"/>
  <c r="AA420" s="1"/>
  <c r="AC420" s="1"/>
  <c r="AL324" i="24"/>
  <c r="AK325" s="1"/>
  <c r="AU276" i="9"/>
  <c r="AL332" i="26"/>
  <c r="AH333"/>
  <c r="AG333"/>
  <c r="AI333" s="1"/>
  <c r="AK333" s="1"/>
  <c r="AM324" i="24"/>
  <c r="AN324" s="1"/>
  <c r="AO324"/>
  <c r="Q335"/>
  <c r="T334"/>
  <c r="V334" s="1"/>
  <c r="P335"/>
  <c r="R335" s="1"/>
  <c r="Q336" s="1"/>
  <c r="AL311" i="25"/>
  <c r="AH312"/>
  <c r="AK312"/>
  <c r="AJ313"/>
  <c r="AF332" i="24"/>
  <c r="AB333"/>
  <c r="AA334" s="1"/>
  <c r="AC333"/>
  <c r="AE333"/>
  <c r="J326"/>
  <c r="L326" s="1"/>
  <c r="G327"/>
  <c r="F327"/>
  <c r="AR276" i="9"/>
  <c r="AS276"/>
  <c r="AR509" i="26"/>
  <c r="AT509" s="1"/>
  <c r="AR461" i="25"/>
  <c r="AT461" s="1"/>
  <c r="AH313"/>
  <c r="AL312"/>
  <c r="P325" i="20"/>
  <c r="Q325" s="1"/>
  <c r="R325" s="1"/>
  <c r="S325" s="1"/>
  <c r="J415" i="23"/>
  <c r="H416"/>
  <c r="G417" s="1"/>
  <c r="P417"/>
  <c r="L416"/>
  <c r="F417"/>
  <c r="I416"/>
  <c r="K415"/>
  <c r="M415" s="1"/>
  <c r="U324" i="20"/>
  <c r="AU505" i="17"/>
  <c r="AT505" s="1"/>
  <c r="AS506" s="1"/>
  <c r="AI304" i="27"/>
  <c r="AM303"/>
  <c r="AH304"/>
  <c r="AJ304" s="1"/>
  <c r="AD263" i="20"/>
  <c r="U266" i="23"/>
  <c r="W266" s="1"/>
  <c r="Q267"/>
  <c r="X264" i="20"/>
  <c r="Z264" s="1"/>
  <c r="AA264" s="1"/>
  <c r="O257" i="17"/>
  <c r="Q257" s="1"/>
  <c r="S257" s="1"/>
  <c r="Q280" i="14"/>
  <c r="N281"/>
  <c r="R279"/>
  <c r="P280"/>
  <c r="O281" s="1"/>
  <c r="M282" s="1"/>
  <c r="M304" i="20"/>
  <c r="G306"/>
  <c r="I305"/>
  <c r="AI258" i="16"/>
  <c r="AL258"/>
  <c r="AH258"/>
  <c r="Y260"/>
  <c r="AA260" s="1"/>
  <c r="X260"/>
  <c r="AC259"/>
  <c r="AE259" s="1"/>
  <c r="BC289" i="17"/>
  <c r="AY289"/>
  <c r="AV290" s="1"/>
  <c r="AJ262"/>
  <c r="AL262" s="1"/>
  <c r="AQ262" s="1"/>
  <c r="AI263"/>
  <c r="AH263" s="1"/>
  <c r="AG264" s="1"/>
  <c r="K257"/>
  <c r="M257" s="1"/>
  <c r="R257" s="1"/>
  <c r="T258"/>
  <c r="AB257"/>
  <c r="AD257" s="1"/>
  <c r="X257"/>
  <c r="Z257" s="1"/>
  <c r="H258"/>
  <c r="AJ325" i="24" l="1"/>
  <c r="AL325" s="1"/>
  <c r="AJ326" s="1"/>
  <c r="X421" i="27"/>
  <c r="W422" s="1"/>
  <c r="AB422" s="1"/>
  <c r="Y421"/>
  <c r="AA421" s="1"/>
  <c r="AC421" s="1"/>
  <c r="Z421"/>
  <c r="AD420"/>
  <c r="AG313" i="25"/>
  <c r="AI313" s="1"/>
  <c r="AK313" s="1"/>
  <c r="AP324" i="24"/>
  <c r="AH334" i="26"/>
  <c r="AG334"/>
  <c r="AI334" s="1"/>
  <c r="AK334" s="1"/>
  <c r="AL333"/>
  <c r="J416" i="23"/>
  <c r="AO325" i="24"/>
  <c r="AM325"/>
  <c r="P336"/>
  <c r="R336" s="1"/>
  <c r="P337" s="1"/>
  <c r="S335"/>
  <c r="U335"/>
  <c r="Z334"/>
  <c r="AB334" s="1"/>
  <c r="AD333"/>
  <c r="AF333" s="1"/>
  <c r="AC334"/>
  <c r="H327"/>
  <c r="K327"/>
  <c r="I327"/>
  <c r="AT276" i="9"/>
  <c r="AV276" s="1"/>
  <c r="AQ277"/>
  <c r="AR510" i="26"/>
  <c r="AT510" s="1"/>
  <c r="AR462" i="25"/>
  <c r="AT462" s="1"/>
  <c r="T325" i="20"/>
  <c r="U325" s="1"/>
  <c r="O326"/>
  <c r="P326"/>
  <c r="O327" s="1"/>
  <c r="H417" i="23"/>
  <c r="G418" s="1"/>
  <c r="K416"/>
  <c r="M416" s="1"/>
  <c r="P418"/>
  <c r="L417"/>
  <c r="F418"/>
  <c r="I417"/>
  <c r="J417" s="1"/>
  <c r="AU506" i="17"/>
  <c r="AT506" s="1"/>
  <c r="AS507" s="1"/>
  <c r="AK305" i="27"/>
  <c r="AL304"/>
  <c r="V267" i="23"/>
  <c r="S267"/>
  <c r="T267" s="1"/>
  <c r="R267"/>
  <c r="Y264" i="20"/>
  <c r="AB264" s="1"/>
  <c r="AC264"/>
  <c r="P258" i="17"/>
  <c r="T279" i="14"/>
  <c r="S280"/>
  <c r="N282"/>
  <c r="R280"/>
  <c r="P281"/>
  <c r="Q281"/>
  <c r="L305" i="20"/>
  <c r="H306"/>
  <c r="W307" s="1"/>
  <c r="J305"/>
  <c r="K305" s="1"/>
  <c r="AF259" i="16"/>
  <c r="AG259"/>
  <c r="AK258"/>
  <c r="AM258" s="1"/>
  <c r="AD260"/>
  <c r="Z260"/>
  <c r="N257" i="17"/>
  <c r="L258"/>
  <c r="AX290"/>
  <c r="BC290" s="1"/>
  <c r="AW291"/>
  <c r="AZ290"/>
  <c r="AN263"/>
  <c r="AP262"/>
  <c r="AR262" s="1"/>
  <c r="AM262"/>
  <c r="AO263"/>
  <c r="AK263"/>
  <c r="AE257"/>
  <c r="AA257"/>
  <c r="J258"/>
  <c r="O258" s="1"/>
  <c r="V258"/>
  <c r="U258"/>
  <c r="W258" s="1"/>
  <c r="Y258"/>
  <c r="AC258"/>
  <c r="AF257"/>
  <c r="I258"/>
  <c r="G259"/>
  <c r="AN325" i="24" l="1"/>
  <c r="Z422" i="27"/>
  <c r="AD421"/>
  <c r="X422"/>
  <c r="W423" s="1"/>
  <c r="Y422"/>
  <c r="AA422" s="1"/>
  <c r="AC422" s="1"/>
  <c r="AK326" i="24"/>
  <c r="AO326" s="1"/>
  <c r="AG314" i="25"/>
  <c r="AI314" s="1"/>
  <c r="AJ315" s="1"/>
  <c r="AL313"/>
  <c r="AH314"/>
  <c r="AP325" i="24"/>
  <c r="AL334" i="26"/>
  <c r="AH335"/>
  <c r="AG335"/>
  <c r="AI335" s="1"/>
  <c r="AK335" s="1"/>
  <c r="AM326" i="24"/>
  <c r="AL326"/>
  <c r="T335"/>
  <c r="V335" s="1"/>
  <c r="S336"/>
  <c r="T336" s="1"/>
  <c r="Q337"/>
  <c r="R337" s="1"/>
  <c r="U336"/>
  <c r="AA335"/>
  <c r="Z335"/>
  <c r="AE334"/>
  <c r="AD334"/>
  <c r="F328"/>
  <c r="J327"/>
  <c r="L327" s="1"/>
  <c r="G328"/>
  <c r="S337"/>
  <c r="AU277" i="9"/>
  <c r="AS277"/>
  <c r="AR277"/>
  <c r="AT512" i="26"/>
  <c r="AT513"/>
  <c r="AR463" i="25"/>
  <c r="AT463" s="1"/>
  <c r="AK314"/>
  <c r="Q326" i="20"/>
  <c r="P327" s="1"/>
  <c r="T326"/>
  <c r="H418" i="23"/>
  <c r="F419"/>
  <c r="I418"/>
  <c r="P419"/>
  <c r="L418"/>
  <c r="K417"/>
  <c r="M417" s="1"/>
  <c r="G419"/>
  <c r="AU507" i="17"/>
  <c r="AT507" s="1"/>
  <c r="AS508" s="1"/>
  <c r="AH305" i="27"/>
  <c r="AJ305" s="1"/>
  <c r="AK306" s="1"/>
  <c r="AI305"/>
  <c r="AM304"/>
  <c r="U267" i="23"/>
  <c r="W267" s="1"/>
  <c r="Q268"/>
  <c r="X265" i="20"/>
  <c r="Z265" s="1"/>
  <c r="AA265" s="1"/>
  <c r="AD264"/>
  <c r="I306"/>
  <c r="H307" s="1"/>
  <c r="W308" s="1"/>
  <c r="Q258" i="17"/>
  <c r="S258" s="1"/>
  <c r="T280" i="14"/>
  <c r="S281"/>
  <c r="R281"/>
  <c r="O282"/>
  <c r="Q282"/>
  <c r="M305" i="20"/>
  <c r="G307"/>
  <c r="AI259" i="16"/>
  <c r="AL259"/>
  <c r="AH259"/>
  <c r="Y261"/>
  <c r="AA261" s="1"/>
  <c r="AC260"/>
  <c r="AE260" s="1"/>
  <c r="X261"/>
  <c r="AY290" i="17"/>
  <c r="AV291" s="1"/>
  <c r="BB290"/>
  <c r="BD290" s="1"/>
  <c r="BA291"/>
  <c r="AZ291"/>
  <c r="AJ263"/>
  <c r="AL263" s="1"/>
  <c r="AQ263" s="1"/>
  <c r="AI264"/>
  <c r="AH264" s="1"/>
  <c r="AG265" s="1"/>
  <c r="K258"/>
  <c r="M258" s="1"/>
  <c r="R258" s="1"/>
  <c r="T259"/>
  <c r="AB258"/>
  <c r="X258"/>
  <c r="Z258" s="1"/>
  <c r="AE258" s="1"/>
  <c r="P259"/>
  <c r="H259"/>
  <c r="AB423" i="27" l="1"/>
  <c r="Z423"/>
  <c r="Y423"/>
  <c r="AA423" s="1"/>
  <c r="AC423" s="1"/>
  <c r="AD422"/>
  <c r="X423"/>
  <c r="W424" s="1"/>
  <c r="AB424" s="1"/>
  <c r="AH336" i="26"/>
  <c r="AL335"/>
  <c r="AG336"/>
  <c r="AI336" s="1"/>
  <c r="AK336" s="1"/>
  <c r="AN326" i="24"/>
  <c r="AP326" s="1"/>
  <c r="AK327"/>
  <c r="AJ327"/>
  <c r="P338"/>
  <c r="Q338"/>
  <c r="S338" s="1"/>
  <c r="T337"/>
  <c r="U337"/>
  <c r="AB335"/>
  <c r="AA336" s="1"/>
  <c r="V336"/>
  <c r="AC335"/>
  <c r="AE335"/>
  <c r="AF334"/>
  <c r="V337"/>
  <c r="I328"/>
  <c r="K328"/>
  <c r="H328"/>
  <c r="R338"/>
  <c r="P339" s="1"/>
  <c r="U338"/>
  <c r="AQ278" i="9"/>
  <c r="AT277"/>
  <c r="AV277" s="1"/>
  <c r="AR464" i="25"/>
  <c r="AH315"/>
  <c r="AG315"/>
  <c r="AI315" s="1"/>
  <c r="AL314"/>
  <c r="R326" i="20"/>
  <c r="S326" s="1"/>
  <c r="U326" s="1"/>
  <c r="J418" i="23"/>
  <c r="K418" s="1"/>
  <c r="M418" s="1"/>
  <c r="H419"/>
  <c r="G420" s="1"/>
  <c r="F420"/>
  <c r="I419"/>
  <c r="P420"/>
  <c r="O328" i="20"/>
  <c r="Q327"/>
  <c r="AU508" i="17"/>
  <c r="AT508" s="1"/>
  <c r="AS509" s="1"/>
  <c r="AL305" i="27"/>
  <c r="AI306" s="1"/>
  <c r="V268" i="23"/>
  <c r="S268"/>
  <c r="T268" s="1"/>
  <c r="R268"/>
  <c r="J306" i="20"/>
  <c r="AC265"/>
  <c r="Y265"/>
  <c r="AB265" s="1"/>
  <c r="L306"/>
  <c r="T281" i="14"/>
  <c r="S282"/>
  <c r="M283"/>
  <c r="P282"/>
  <c r="I307" i="20"/>
  <c r="G308"/>
  <c r="AG260" i="16"/>
  <c r="AF260"/>
  <c r="AK259"/>
  <c r="AM259" s="1"/>
  <c r="Z261"/>
  <c r="AD261"/>
  <c r="L259" i="17"/>
  <c r="BB291"/>
  <c r="BD291" s="1"/>
  <c r="BA292"/>
  <c r="AX291"/>
  <c r="BC291" s="1"/>
  <c r="AW292"/>
  <c r="AN264"/>
  <c r="AP263"/>
  <c r="AR263" s="1"/>
  <c r="AM263"/>
  <c r="AO264"/>
  <c r="AK264"/>
  <c r="N258"/>
  <c r="AA258"/>
  <c r="U259"/>
  <c r="Y259"/>
  <c r="V259"/>
  <c r="AC259"/>
  <c r="AD258"/>
  <c r="AF258" s="1"/>
  <c r="J259"/>
  <c r="O259" s="1"/>
  <c r="Q259" s="1"/>
  <c r="I259"/>
  <c r="G260"/>
  <c r="AD423" i="27" l="1"/>
  <c r="Z424"/>
  <c r="Y424"/>
  <c r="AA424" s="1"/>
  <c r="AC424" s="1"/>
  <c r="X424"/>
  <c r="W425" s="1"/>
  <c r="Q339" i="24"/>
  <c r="R339" s="1"/>
  <c r="P340" s="1"/>
  <c r="T338"/>
  <c r="AL327"/>
  <c r="AO327"/>
  <c r="AM327"/>
  <c r="AL336" i="26"/>
  <c r="AG337"/>
  <c r="AI337" s="1"/>
  <c r="AJ338" s="1"/>
  <c r="AH337"/>
  <c r="AK337"/>
  <c r="AD335" i="24"/>
  <c r="AE336" s="1"/>
  <c r="AC336"/>
  <c r="Z336"/>
  <c r="AB336" s="1"/>
  <c r="AA337" s="1"/>
  <c r="T327" i="20"/>
  <c r="AK315" i="25"/>
  <c r="AJ316"/>
  <c r="AT464"/>
  <c r="AS465"/>
  <c r="V338" i="24"/>
  <c r="J328"/>
  <c r="L328" s="1"/>
  <c r="G329"/>
  <c r="F329"/>
  <c r="U339"/>
  <c r="AU278" i="9"/>
  <c r="AR278"/>
  <c r="AS278"/>
  <c r="AR465" i="25"/>
  <c r="AG316"/>
  <c r="AI316" s="1"/>
  <c r="AJ317" s="1"/>
  <c r="AL315"/>
  <c r="AH316"/>
  <c r="L419" i="23"/>
  <c r="J419"/>
  <c r="K419" s="1"/>
  <c r="M419" s="1"/>
  <c r="L307" i="20"/>
  <c r="K306"/>
  <c r="M306" s="1"/>
  <c r="F421" i="23"/>
  <c r="I420"/>
  <c r="P421"/>
  <c r="L420"/>
  <c r="H420"/>
  <c r="P328" i="20"/>
  <c r="R327"/>
  <c r="Q328"/>
  <c r="AU509" i="17"/>
  <c r="AT509" s="1"/>
  <c r="AS510" s="1"/>
  <c r="AM305" i="27"/>
  <c r="AH306"/>
  <c r="AJ306" s="1"/>
  <c r="J307" i="20"/>
  <c r="K307" s="1"/>
  <c r="U268" i="23"/>
  <c r="W268" s="1"/>
  <c r="Q269"/>
  <c r="X266" i="20"/>
  <c r="AD265"/>
  <c r="N283" i="14"/>
  <c r="O283"/>
  <c r="M284" s="1"/>
  <c r="Q283"/>
  <c r="R282"/>
  <c r="H308" i="20"/>
  <c r="W309" s="1"/>
  <c r="AI260" i="16"/>
  <c r="AL260"/>
  <c r="AH260"/>
  <c r="Y262"/>
  <c r="AA262" s="1"/>
  <c r="AC261"/>
  <c r="AE261" s="1"/>
  <c r="X262"/>
  <c r="K259" i="17"/>
  <c r="M259" s="1"/>
  <c r="N259" s="1"/>
  <c r="AY291"/>
  <c r="AV292" s="1"/>
  <c r="AZ292"/>
  <c r="AJ264"/>
  <c r="AL264" s="1"/>
  <c r="AI265"/>
  <c r="AH265" s="1"/>
  <c r="AG266" s="1"/>
  <c r="S259"/>
  <c r="P260"/>
  <c r="W259"/>
  <c r="X259" s="1"/>
  <c r="Z259" s="1"/>
  <c r="T260"/>
  <c r="H260"/>
  <c r="S339" i="24" l="1"/>
  <c r="AB425" i="27"/>
  <c r="Z425"/>
  <c r="AD424"/>
  <c r="X425"/>
  <c r="W426" s="1"/>
  <c r="AB426" s="1"/>
  <c r="Y425"/>
  <c r="AA425" s="1"/>
  <c r="AC425" s="1"/>
  <c r="Q340" i="24"/>
  <c r="R340" s="1"/>
  <c r="P341" s="1"/>
  <c r="AH338" i="26"/>
  <c r="AL337"/>
  <c r="AG338"/>
  <c r="AI338" s="1"/>
  <c r="AJ339" s="1"/>
  <c r="AN327" i="24"/>
  <c r="AP327" s="1"/>
  <c r="AJ328"/>
  <c r="AK328"/>
  <c r="AF335"/>
  <c r="Z337"/>
  <c r="AE337"/>
  <c r="AC337"/>
  <c r="AD336"/>
  <c r="AF336" s="1"/>
  <c r="T339"/>
  <c r="H329"/>
  <c r="F330" s="1"/>
  <c r="AB337"/>
  <c r="AD337" s="1"/>
  <c r="AT465" i="25"/>
  <c r="AS466"/>
  <c r="G330" i="24"/>
  <c r="K329"/>
  <c r="I329"/>
  <c r="J329" s="1"/>
  <c r="V339"/>
  <c r="U340"/>
  <c r="AT278" i="9"/>
  <c r="AV278" s="1"/>
  <c r="AQ279"/>
  <c r="AR466" i="25"/>
  <c r="AK316"/>
  <c r="S327" i="20"/>
  <c r="U327" s="1"/>
  <c r="G421" i="23"/>
  <c r="J420"/>
  <c r="K420" s="1"/>
  <c r="M420" s="1"/>
  <c r="H421"/>
  <c r="P329" i="20"/>
  <c r="R328"/>
  <c r="S328" s="1"/>
  <c r="O329"/>
  <c r="Q329" s="1"/>
  <c r="AU510" i="17"/>
  <c r="AT510" s="1"/>
  <c r="AL306" i="27"/>
  <c r="AH307" s="1"/>
  <c r="AJ307" s="1"/>
  <c r="AK308" s="1"/>
  <c r="AK307"/>
  <c r="M307" i="20"/>
  <c r="V269" i="23"/>
  <c r="R269"/>
  <c r="S269"/>
  <c r="T269" s="1"/>
  <c r="Z266" i="20"/>
  <c r="AA266" s="1"/>
  <c r="Y266"/>
  <c r="AC266"/>
  <c r="L308"/>
  <c r="T282" i="14"/>
  <c r="S283"/>
  <c r="P283"/>
  <c r="R283" s="1"/>
  <c r="S284" s="1"/>
  <c r="N284"/>
  <c r="L260" i="17"/>
  <c r="G309" i="20"/>
  <c r="I308"/>
  <c r="J308" s="1"/>
  <c r="K308" s="1"/>
  <c r="AF261" i="16"/>
  <c r="AK260"/>
  <c r="AM260" s="1"/>
  <c r="AG261"/>
  <c r="Z262"/>
  <c r="AD262"/>
  <c r="AB259" i="17"/>
  <c r="AD259" s="1"/>
  <c r="AF259" s="1"/>
  <c r="R259"/>
  <c r="BA293"/>
  <c r="BB292"/>
  <c r="AW293"/>
  <c r="AX292"/>
  <c r="AP264"/>
  <c r="AR264" s="1"/>
  <c r="AM264"/>
  <c r="AQ264"/>
  <c r="AN265" s="1"/>
  <c r="AO265"/>
  <c r="AK265"/>
  <c r="U260"/>
  <c r="W260" s="1"/>
  <c r="Y260"/>
  <c r="J260"/>
  <c r="K260" s="1"/>
  <c r="V260"/>
  <c r="AA259"/>
  <c r="AE259"/>
  <c r="G261"/>
  <c r="I260"/>
  <c r="S340" i="24" l="1"/>
  <c r="T340" s="1"/>
  <c r="V340" s="1"/>
  <c r="Y426" i="27"/>
  <c r="AA426" s="1"/>
  <c r="AC426" s="1"/>
  <c r="Z426"/>
  <c r="X426"/>
  <c r="W427" s="1"/>
  <c r="AB427" s="1"/>
  <c r="AD425"/>
  <c r="AO328" i="24"/>
  <c r="AM328"/>
  <c r="AL328"/>
  <c r="AK338" i="26"/>
  <c r="AF337" i="24"/>
  <c r="AT466" i="25"/>
  <c r="Z338" i="24"/>
  <c r="AA338"/>
  <c r="AC338" s="1"/>
  <c r="H330"/>
  <c r="G331" s="1"/>
  <c r="AE338"/>
  <c r="Q341"/>
  <c r="R341" s="1"/>
  <c r="L329"/>
  <c r="I330"/>
  <c r="K330"/>
  <c r="AU279" i="9"/>
  <c r="AR279"/>
  <c r="AS279"/>
  <c r="AJ342" i="26"/>
  <c r="AR467" i="25"/>
  <c r="AT467" s="1"/>
  <c r="AH317"/>
  <c r="AG317"/>
  <c r="AI317" s="1"/>
  <c r="AJ318" s="1"/>
  <c r="AL316"/>
  <c r="T328" i="20"/>
  <c r="AI307" i="27"/>
  <c r="G422" i="23"/>
  <c r="F422"/>
  <c r="I421"/>
  <c r="J421" s="1"/>
  <c r="P422"/>
  <c r="L421"/>
  <c r="AB266" i="20"/>
  <c r="R329"/>
  <c r="S329" s="1"/>
  <c r="P330"/>
  <c r="T329"/>
  <c r="O330"/>
  <c r="Q330" s="1"/>
  <c r="U328"/>
  <c r="AM306" i="27"/>
  <c r="AL307"/>
  <c r="AD266" i="20"/>
  <c r="U269" i="23"/>
  <c r="W269" s="1"/>
  <c r="Q270"/>
  <c r="X267" i="20"/>
  <c r="Z267" s="1"/>
  <c r="AA267" s="1"/>
  <c r="O284" i="14"/>
  <c r="P284" s="1"/>
  <c r="R284" s="1"/>
  <c r="T283"/>
  <c r="Q284"/>
  <c r="O260" i="17"/>
  <c r="Q260" s="1"/>
  <c r="S260" s="1"/>
  <c r="M260"/>
  <c r="R260" s="1"/>
  <c r="M308" i="20"/>
  <c r="H309"/>
  <c r="W310" s="1"/>
  <c r="AI261" i="16"/>
  <c r="AL261"/>
  <c r="AH261"/>
  <c r="Y263"/>
  <c r="AA263" s="1"/>
  <c r="AC262"/>
  <c r="AE262" s="1"/>
  <c r="X263"/>
  <c r="AC260" i="17"/>
  <c r="AY292"/>
  <c r="BC292"/>
  <c r="BD292"/>
  <c r="AJ265"/>
  <c r="AL265" s="1"/>
  <c r="AQ265" s="1"/>
  <c r="AI266"/>
  <c r="AH266" s="1"/>
  <c r="AG267" s="1"/>
  <c r="T261"/>
  <c r="X260"/>
  <c r="Z260" s="1"/>
  <c r="AA260" s="1"/>
  <c r="AB260"/>
  <c r="H261"/>
  <c r="L261"/>
  <c r="Y427" i="27" l="1"/>
  <c r="AA427" s="1"/>
  <c r="X427"/>
  <c r="W428" s="1"/>
  <c r="AB428" s="1"/>
  <c r="Z427"/>
  <c r="AD426"/>
  <c r="AC427"/>
  <c r="AL338" i="26"/>
  <c r="AG339"/>
  <c r="AI339" s="1"/>
  <c r="AK339" s="1"/>
  <c r="AH339"/>
  <c r="AK329" i="24"/>
  <c r="AJ329"/>
  <c r="AN328"/>
  <c r="AP328" s="1"/>
  <c r="U341"/>
  <c r="F331"/>
  <c r="H331" s="1"/>
  <c r="AB338"/>
  <c r="Z339" s="1"/>
  <c r="J330"/>
  <c r="L330" s="1"/>
  <c r="S341"/>
  <c r="AD338"/>
  <c r="AF338" s="1"/>
  <c r="P342"/>
  <c r="Q342"/>
  <c r="T341"/>
  <c r="V341" s="1"/>
  <c r="I331"/>
  <c r="U342"/>
  <c r="AT279" i="9"/>
  <c r="AV279" s="1"/>
  <c r="AQ280"/>
  <c r="AR468" i="25"/>
  <c r="AT468" s="1"/>
  <c r="AK317"/>
  <c r="H422" i="23"/>
  <c r="G423" s="1"/>
  <c r="P423"/>
  <c r="F423"/>
  <c r="I422"/>
  <c r="K421"/>
  <c r="M421" s="1"/>
  <c r="U329" i="20"/>
  <c r="R330"/>
  <c r="S330" s="1"/>
  <c r="P331"/>
  <c r="T330"/>
  <c r="O331"/>
  <c r="Q331" s="1"/>
  <c r="AH308" i="27"/>
  <c r="AJ308" s="1"/>
  <c r="AK309" s="1"/>
  <c r="AI308"/>
  <c r="AM307"/>
  <c r="V270" i="23"/>
  <c r="S270"/>
  <c r="T270" s="1"/>
  <c r="R270"/>
  <c r="AC267" i="20"/>
  <c r="Y267"/>
  <c r="AB267" s="1"/>
  <c r="I309"/>
  <c r="H310" s="1"/>
  <c r="P261" i="17"/>
  <c r="M285" i="14"/>
  <c r="N285" s="1"/>
  <c r="T284"/>
  <c r="N260" i="17"/>
  <c r="AN266"/>
  <c r="G310" i="20"/>
  <c r="I310" s="1"/>
  <c r="H311" s="1"/>
  <c r="H513" s="1"/>
  <c r="L309"/>
  <c r="AK261" i="16"/>
  <c r="AM261" s="1"/>
  <c r="AG262"/>
  <c r="AF262"/>
  <c r="Z263"/>
  <c r="AD263"/>
  <c r="AD260" i="17"/>
  <c r="AF260" s="1"/>
  <c r="AE260"/>
  <c r="AZ293"/>
  <c r="AV293"/>
  <c r="AP265"/>
  <c r="AR265" s="1"/>
  <c r="AM265"/>
  <c r="AO266"/>
  <c r="AK266"/>
  <c r="J261"/>
  <c r="O261" s="1"/>
  <c r="V261"/>
  <c r="AC261"/>
  <c r="U261"/>
  <c r="W261" s="1"/>
  <c r="Y261"/>
  <c r="G262"/>
  <c r="I261"/>
  <c r="K331" i="24" l="1"/>
  <c r="Z428" i="27"/>
  <c r="AD427"/>
  <c r="Y428"/>
  <c r="AA428" s="1"/>
  <c r="AC428" s="1"/>
  <c r="X428"/>
  <c r="W429" s="1"/>
  <c r="AB429" s="1"/>
  <c r="S342" i="24"/>
  <c r="AA339"/>
  <c r="AE339" s="1"/>
  <c r="AL329"/>
  <c r="AM329"/>
  <c r="AN329" s="1"/>
  <c r="AP329" s="1"/>
  <c r="AO329"/>
  <c r="AH340" i="26"/>
  <c r="AL339"/>
  <c r="AG340"/>
  <c r="AI340" s="1"/>
  <c r="AJ341" s="1"/>
  <c r="AK330" i="24"/>
  <c r="AJ330"/>
  <c r="G332"/>
  <c r="I332" s="1"/>
  <c r="F332"/>
  <c r="J331"/>
  <c r="L331" s="1"/>
  <c r="R342"/>
  <c r="P343" s="1"/>
  <c r="AC339"/>
  <c r="AB339"/>
  <c r="AU280" i="9"/>
  <c r="AS280"/>
  <c r="AR280"/>
  <c r="AR469" i="25"/>
  <c r="AS470" s="1"/>
  <c r="AG318"/>
  <c r="AI318" s="1"/>
  <c r="AK318" s="1"/>
  <c r="AL317"/>
  <c r="AH318"/>
  <c r="L422" i="23"/>
  <c r="H423"/>
  <c r="F424"/>
  <c r="I423"/>
  <c r="P424"/>
  <c r="L423"/>
  <c r="J422"/>
  <c r="K422" s="1"/>
  <c r="M422" s="1"/>
  <c r="G424"/>
  <c r="W312" i="20"/>
  <c r="G312"/>
  <c r="P332"/>
  <c r="R331"/>
  <c r="S331" s="1"/>
  <c r="O332"/>
  <c r="Q332" s="1"/>
  <c r="T331"/>
  <c r="G311"/>
  <c r="I311" s="1"/>
  <c r="W311"/>
  <c r="U330"/>
  <c r="AL308" i="27"/>
  <c r="AI309" s="1"/>
  <c r="J309" i="20"/>
  <c r="U270" i="23"/>
  <c r="W270" s="1"/>
  <c r="Q271"/>
  <c r="X268" i="20"/>
  <c r="Z268" s="1"/>
  <c r="AA268" s="1"/>
  <c r="AD267"/>
  <c r="Q261" i="17"/>
  <c r="S261" s="1"/>
  <c r="K261"/>
  <c r="M261" s="1"/>
  <c r="R261" s="1"/>
  <c r="O285" i="14"/>
  <c r="M286" s="1"/>
  <c r="Q285"/>
  <c r="S285"/>
  <c r="AI262" i="16"/>
  <c r="AL262"/>
  <c r="AH262"/>
  <c r="Y264"/>
  <c r="AA264" s="1"/>
  <c r="X264"/>
  <c r="AC263"/>
  <c r="AE263" s="1"/>
  <c r="AW294" i="17"/>
  <c r="AX293"/>
  <c r="BA294"/>
  <c r="BB293"/>
  <c r="AJ266"/>
  <c r="AL266" s="1"/>
  <c r="AI267"/>
  <c r="AH267" s="1"/>
  <c r="AG268" s="1"/>
  <c r="P262"/>
  <c r="T262"/>
  <c r="AB261"/>
  <c r="AD261" s="1"/>
  <c r="AF261" s="1"/>
  <c r="X261"/>
  <c r="Z261" s="1"/>
  <c r="AA261" s="1"/>
  <c r="H262"/>
  <c r="K332" i="24" l="1"/>
  <c r="AD428" i="27"/>
  <c r="Z429"/>
  <c r="X429"/>
  <c r="W430" s="1"/>
  <c r="Y429"/>
  <c r="AA429" s="1"/>
  <c r="AC429" s="1"/>
  <c r="AL330" i="24"/>
  <c r="AK340" i="26"/>
  <c r="AO330" i="24"/>
  <c r="AM330"/>
  <c r="H332"/>
  <c r="F333" s="1"/>
  <c r="Q343"/>
  <c r="R343" s="1"/>
  <c r="Q344" s="1"/>
  <c r="T342"/>
  <c r="V342" s="1"/>
  <c r="Z340"/>
  <c r="AA340"/>
  <c r="AD339"/>
  <c r="AF339" s="1"/>
  <c r="G333"/>
  <c r="AQ281" i="9"/>
  <c r="AT280"/>
  <c r="AV280" s="1"/>
  <c r="AT469" i="25"/>
  <c r="AH319"/>
  <c r="AG319"/>
  <c r="AI319" s="1"/>
  <c r="AL318"/>
  <c r="J423" i="23"/>
  <c r="K423" s="1"/>
  <c r="M423" s="1"/>
  <c r="J310" i="20"/>
  <c r="K310" s="1"/>
  <c r="L311" s="1"/>
  <c r="K309"/>
  <c r="M309" s="1"/>
  <c r="F425" i="23"/>
  <c r="I424"/>
  <c r="P425"/>
  <c r="L424"/>
  <c r="H424"/>
  <c r="U331" i="20"/>
  <c r="J311"/>
  <c r="K311" s="1"/>
  <c r="H312"/>
  <c r="R332"/>
  <c r="S332" s="1"/>
  <c r="P333"/>
  <c r="T332"/>
  <c r="O333"/>
  <c r="Q333" s="1"/>
  <c r="AH309" i="27"/>
  <c r="AJ309" s="1"/>
  <c r="AM308"/>
  <c r="V271" i="23"/>
  <c r="R271"/>
  <c r="S271"/>
  <c r="T271" s="1"/>
  <c r="AC268" i="20"/>
  <c r="Y268"/>
  <c r="AB268" s="1"/>
  <c r="N261" i="17"/>
  <c r="L262"/>
  <c r="P285" i="14"/>
  <c r="R285" s="1"/>
  <c r="T285" s="1"/>
  <c r="N286"/>
  <c r="AF263" i="16"/>
  <c r="AK262"/>
  <c r="AM262" s="1"/>
  <c r="AG263"/>
  <c r="Z264"/>
  <c r="AD264"/>
  <c r="BD293" i="17"/>
  <c r="BC293"/>
  <c r="AY293"/>
  <c r="AP266"/>
  <c r="AR266" s="1"/>
  <c r="AM266"/>
  <c r="AQ266"/>
  <c r="AN267" s="1"/>
  <c r="AO267"/>
  <c r="AK267"/>
  <c r="AE261"/>
  <c r="J262"/>
  <c r="V262"/>
  <c r="O262"/>
  <c r="Q262" s="1"/>
  <c r="AC262"/>
  <c r="U262"/>
  <c r="W262" s="1"/>
  <c r="Y262"/>
  <c r="G263"/>
  <c r="I262"/>
  <c r="AB430" i="27" l="1"/>
  <c r="AC430" s="1"/>
  <c r="Y430"/>
  <c r="AA430" s="1"/>
  <c r="X430"/>
  <c r="W431" s="1"/>
  <c r="AB431" s="1"/>
  <c r="Z430"/>
  <c r="AD429"/>
  <c r="AN330" i="24"/>
  <c r="AP330" s="1"/>
  <c r="J332"/>
  <c r="L332" s="1"/>
  <c r="AL340" i="26"/>
  <c r="AG341"/>
  <c r="AI341" s="1"/>
  <c r="AH341"/>
  <c r="AK341"/>
  <c r="AK331" i="24"/>
  <c r="AJ331"/>
  <c r="AJ346" i="26"/>
  <c r="U343" i="24"/>
  <c r="S343"/>
  <c r="P344"/>
  <c r="R344" s="1"/>
  <c r="AB340"/>
  <c r="AC340"/>
  <c r="AE340"/>
  <c r="S344"/>
  <c r="T343"/>
  <c r="H333"/>
  <c r="I333"/>
  <c r="K333"/>
  <c r="AU281" i="9"/>
  <c r="AS281"/>
  <c r="AR281"/>
  <c r="AK319" i="25"/>
  <c r="AL319" s="1"/>
  <c r="AJ320"/>
  <c r="AR470"/>
  <c r="J513" i="20"/>
  <c r="G425" i="23"/>
  <c r="H425" s="1"/>
  <c r="J424"/>
  <c r="K424" s="1"/>
  <c r="M424" s="1"/>
  <c r="R333" i="20"/>
  <c r="S333" s="1"/>
  <c r="P334"/>
  <c r="T333"/>
  <c r="O334"/>
  <c r="Q334" s="1"/>
  <c r="W313"/>
  <c r="L312"/>
  <c r="G313"/>
  <c r="I312"/>
  <c r="U332"/>
  <c r="AK310" i="27"/>
  <c r="AL309"/>
  <c r="AI310" s="1"/>
  <c r="L310" i="20"/>
  <c r="M310" s="1"/>
  <c r="U271" i="23"/>
  <c r="W271" s="1"/>
  <c r="Q272"/>
  <c r="X269" i="20"/>
  <c r="AD268"/>
  <c r="K262" i="17"/>
  <c r="M262" s="1"/>
  <c r="S286" i="14"/>
  <c r="Q286"/>
  <c r="O286"/>
  <c r="P286" s="1"/>
  <c r="R286" s="1"/>
  <c r="AI263" i="16"/>
  <c r="AL263"/>
  <c r="AH263"/>
  <c r="Y265"/>
  <c r="AA265" s="1"/>
  <c r="X265"/>
  <c r="AC264"/>
  <c r="AE264" s="1"/>
  <c r="AV294" i="17"/>
  <c r="AZ294"/>
  <c r="AJ267"/>
  <c r="AL267" s="1"/>
  <c r="AQ267" s="1"/>
  <c r="AI268"/>
  <c r="AH268" s="1"/>
  <c r="AG269" s="1"/>
  <c r="S262"/>
  <c r="T263"/>
  <c r="X262"/>
  <c r="Z262" s="1"/>
  <c r="AE262" s="1"/>
  <c r="AB262"/>
  <c r="AD262" s="1"/>
  <c r="P263"/>
  <c r="H263"/>
  <c r="J263" s="1"/>
  <c r="AL331" i="24" l="1"/>
  <c r="AJ332" s="1"/>
  <c r="Y431" i="27"/>
  <c r="AA431" s="1"/>
  <c r="AC431" s="1"/>
  <c r="X431"/>
  <c r="W432" s="1"/>
  <c r="AB432" s="1"/>
  <c r="Z431"/>
  <c r="AD430"/>
  <c r="AD340" i="24"/>
  <c r="AG320" i="25"/>
  <c r="AI320" s="1"/>
  <c r="AO331" i="24"/>
  <c r="AM331"/>
  <c r="AK332"/>
  <c r="AL341" i="26"/>
  <c r="AH342"/>
  <c r="AG342"/>
  <c r="AI342" s="1"/>
  <c r="AJ343" s="1"/>
  <c r="V343" i="24"/>
  <c r="Z341"/>
  <c r="AA341"/>
  <c r="AC341" s="1"/>
  <c r="AK320" i="25"/>
  <c r="AJ321"/>
  <c r="AJ347" i="26"/>
  <c r="AF340" i="24"/>
  <c r="AH320" i="25"/>
  <c r="AE341" i="24"/>
  <c r="T344"/>
  <c r="U344"/>
  <c r="P345"/>
  <c r="Q345"/>
  <c r="AT470" i="25"/>
  <c r="AS471"/>
  <c r="J333" i="24"/>
  <c r="L333" s="1"/>
  <c r="F334"/>
  <c r="G334"/>
  <c r="AQ282" i="9"/>
  <c r="AT281"/>
  <c r="AV281" s="1"/>
  <c r="AR471" i="25"/>
  <c r="AS472" s="1"/>
  <c r="G426" i="23"/>
  <c r="P426"/>
  <c r="L425"/>
  <c r="F426"/>
  <c r="I425"/>
  <c r="J425" s="1"/>
  <c r="U333" i="20"/>
  <c r="J312"/>
  <c r="K312" s="1"/>
  <c r="H313"/>
  <c r="R334"/>
  <c r="S334" s="1"/>
  <c r="P335"/>
  <c r="T334"/>
  <c r="O335"/>
  <c r="Q335" s="1"/>
  <c r="M311"/>
  <c r="AH310" i="27"/>
  <c r="AJ310" s="1"/>
  <c r="AM309"/>
  <c r="V272" i="23"/>
  <c r="S272"/>
  <c r="T272" s="1"/>
  <c r="R272"/>
  <c r="Z269" i="20"/>
  <c r="AA269" s="1"/>
  <c r="Y269"/>
  <c r="AC269"/>
  <c r="R262" i="17"/>
  <c r="O263" s="1"/>
  <c r="N262"/>
  <c r="K263" s="1"/>
  <c r="L263"/>
  <c r="T286" i="14"/>
  <c r="M287"/>
  <c r="Q287" s="1"/>
  <c r="AN268" i="17"/>
  <c r="P513" i="20"/>
  <c r="AG264" i="16"/>
  <c r="AK263"/>
  <c r="AM263" s="1"/>
  <c r="AF264"/>
  <c r="Z265"/>
  <c r="AD265"/>
  <c r="AX294" i="17"/>
  <c r="BC294" s="1"/>
  <c r="AW295"/>
  <c r="BB294"/>
  <c r="BD294" s="1"/>
  <c r="BA295"/>
  <c r="AM267"/>
  <c r="AJ268" s="1"/>
  <c r="AP267"/>
  <c r="AR267" s="1"/>
  <c r="AA262"/>
  <c r="AO268"/>
  <c r="AK268"/>
  <c r="V263"/>
  <c r="AF262"/>
  <c r="AC263"/>
  <c r="U263"/>
  <c r="W263" s="1"/>
  <c r="Y263"/>
  <c r="G264"/>
  <c r="I263"/>
  <c r="AN331" i="24" l="1"/>
  <c r="AP331" s="1"/>
  <c r="X432" i="27"/>
  <c r="W433" s="1"/>
  <c r="AB433" s="1"/>
  <c r="Y432"/>
  <c r="AA432" s="1"/>
  <c r="AC432" s="1"/>
  <c r="AD431"/>
  <c r="Z432"/>
  <c r="AB341" i="24"/>
  <c r="AD341" s="1"/>
  <c r="AF341" s="1"/>
  <c r="AK342" i="26"/>
  <c r="AG343" s="1"/>
  <c r="AI343" s="1"/>
  <c r="AK343" s="1"/>
  <c r="AL332" i="24"/>
  <c r="AM332"/>
  <c r="AL342" i="26"/>
  <c r="AH321" i="25"/>
  <c r="AG321"/>
  <c r="AI321" s="1"/>
  <c r="AK321" s="1"/>
  <c r="AL320"/>
  <c r="V344" i="24"/>
  <c r="AJ322" i="25"/>
  <c r="Z342" i="24"/>
  <c r="R345"/>
  <c r="U345"/>
  <c r="S345"/>
  <c r="AU282" i="9"/>
  <c r="AJ348" i="26"/>
  <c r="K334" i="24"/>
  <c r="I334"/>
  <c r="H334"/>
  <c r="AS282" i="9"/>
  <c r="AR282"/>
  <c r="AT471" i="25"/>
  <c r="AL310" i="27"/>
  <c r="AI311" s="1"/>
  <c r="AK311"/>
  <c r="AH311"/>
  <c r="AJ311" s="1"/>
  <c r="H426" i="23"/>
  <c r="AB269" i="20"/>
  <c r="G427" i="23"/>
  <c r="P427"/>
  <c r="F427"/>
  <c r="H427" s="1"/>
  <c r="I426"/>
  <c r="K425"/>
  <c r="M425" s="1"/>
  <c r="R335" i="20"/>
  <c r="S335" s="1"/>
  <c r="P336"/>
  <c r="T335"/>
  <c r="O336"/>
  <c r="Q336" s="1"/>
  <c r="W314"/>
  <c r="L313"/>
  <c r="G314"/>
  <c r="I313"/>
  <c r="U334"/>
  <c r="M312"/>
  <c r="AD269"/>
  <c r="U272" i="23"/>
  <c r="W272" s="1"/>
  <c r="Q273"/>
  <c r="X270" i="20"/>
  <c r="Z270" s="1"/>
  <c r="AA270" s="1"/>
  <c r="M263" i="17"/>
  <c r="N263" s="1"/>
  <c r="N287" i="14"/>
  <c r="S287"/>
  <c r="O287"/>
  <c r="P287" s="1"/>
  <c r="R287" s="1"/>
  <c r="AI264" i="16"/>
  <c r="AL264"/>
  <c r="AH264"/>
  <c r="Y266"/>
  <c r="AA266" s="1"/>
  <c r="AC265"/>
  <c r="AE265" s="1"/>
  <c r="X266"/>
  <c r="AY294" i="17"/>
  <c r="AV295" s="1"/>
  <c r="AZ295"/>
  <c r="AI269"/>
  <c r="AH269" s="1"/>
  <c r="AG270" s="1"/>
  <c r="AL268"/>
  <c r="T264"/>
  <c r="AB263"/>
  <c r="X263"/>
  <c r="Z263" s="1"/>
  <c r="P264"/>
  <c r="Q263"/>
  <c r="H264"/>
  <c r="L264"/>
  <c r="AO332" i="24" l="1"/>
  <c r="AA342"/>
  <c r="AD432" i="27"/>
  <c r="Z433"/>
  <c r="X433"/>
  <c r="W434" s="1"/>
  <c r="AB434" s="1"/>
  <c r="Y433"/>
  <c r="AA433" s="1"/>
  <c r="AC433" s="1"/>
  <c r="AH322" i="25"/>
  <c r="AH343" i="26"/>
  <c r="AL343"/>
  <c r="AG344"/>
  <c r="AI344" s="1"/>
  <c r="AK344" s="1"/>
  <c r="AH344"/>
  <c r="AK333" i="24"/>
  <c r="AN332"/>
  <c r="AP332" s="1"/>
  <c r="AJ333"/>
  <c r="AL333" s="1"/>
  <c r="AG322" i="25"/>
  <c r="AI322" s="1"/>
  <c r="AK322" s="1"/>
  <c r="T345" i="24"/>
  <c r="V345" s="1"/>
  <c r="AL321" i="25"/>
  <c r="AB342" i="24"/>
  <c r="AE342"/>
  <c r="AC342"/>
  <c r="Q346"/>
  <c r="P346"/>
  <c r="G335"/>
  <c r="F335"/>
  <c r="J334"/>
  <c r="L334" s="1"/>
  <c r="AT282" i="9"/>
  <c r="AV282" s="1"/>
  <c r="AQ283"/>
  <c r="AR472" i="25"/>
  <c r="AT472" s="1"/>
  <c r="AM310" i="27"/>
  <c r="AL311"/>
  <c r="AK312"/>
  <c r="J426" i="23"/>
  <c r="K426" s="1"/>
  <c r="L426"/>
  <c r="G428"/>
  <c r="F428"/>
  <c r="I427"/>
  <c r="J427" s="1"/>
  <c r="P428"/>
  <c r="L427"/>
  <c r="U335" i="20"/>
  <c r="J313"/>
  <c r="H314"/>
  <c r="P337"/>
  <c r="R336"/>
  <c r="S336" s="1"/>
  <c r="O337"/>
  <c r="Q337" s="1"/>
  <c r="T336"/>
  <c r="V273" i="23"/>
  <c r="S273"/>
  <c r="T273" s="1"/>
  <c r="R273"/>
  <c r="AC270" i="20"/>
  <c r="Y270"/>
  <c r="AB270" s="1"/>
  <c r="T287" i="14"/>
  <c r="R263" i="17"/>
  <c r="M288" i="14"/>
  <c r="N288" s="1"/>
  <c r="R513" i="20"/>
  <c r="AF265" i="16"/>
  <c r="AG265"/>
  <c r="AK264"/>
  <c r="AM264" s="1"/>
  <c r="Z266"/>
  <c r="AD266"/>
  <c r="BA296" i="17"/>
  <c r="BB295"/>
  <c r="AW296"/>
  <c r="AX295"/>
  <c r="AP268"/>
  <c r="AR268" s="1"/>
  <c r="AM268"/>
  <c r="AQ268"/>
  <c r="AN269" s="1"/>
  <c r="AO269"/>
  <c r="AK269"/>
  <c r="AE263"/>
  <c r="AA263"/>
  <c r="AC264"/>
  <c r="J264"/>
  <c r="K264" s="1"/>
  <c r="M264" s="1"/>
  <c r="V264"/>
  <c r="S263"/>
  <c r="U264"/>
  <c r="W264" s="1"/>
  <c r="Y264"/>
  <c r="AD263"/>
  <c r="AF263" s="1"/>
  <c r="I264"/>
  <c r="G265"/>
  <c r="R346" i="24" l="1"/>
  <c r="Q347" s="1"/>
  <c r="Z434" i="27"/>
  <c r="AD433"/>
  <c r="Y434"/>
  <c r="AA434" s="1"/>
  <c r="AC434" s="1"/>
  <c r="X434"/>
  <c r="W435" s="1"/>
  <c r="AB435" s="1"/>
  <c r="AJ334" i="24"/>
  <c r="AK334"/>
  <c r="AO333"/>
  <c r="AM333"/>
  <c r="AN333" s="1"/>
  <c r="AG345" i="26"/>
  <c r="AI345" s="1"/>
  <c r="AK345" s="1"/>
  <c r="AH345"/>
  <c r="AL344"/>
  <c r="AH323" i="25"/>
  <c r="AL322"/>
  <c r="AG323"/>
  <c r="AI323" s="1"/>
  <c r="AA343" i="24"/>
  <c r="AD342"/>
  <c r="AF342" s="1"/>
  <c r="Z343"/>
  <c r="AB343" s="1"/>
  <c r="S346"/>
  <c r="U346"/>
  <c r="P347"/>
  <c r="T346"/>
  <c r="AU283" i="9"/>
  <c r="H335" i="24"/>
  <c r="I335"/>
  <c r="K335"/>
  <c r="AJ350" i="26"/>
  <c r="AS283" i="9"/>
  <c r="AR283"/>
  <c r="AK323" i="25"/>
  <c r="AL323" s="1"/>
  <c r="AJ324"/>
  <c r="AR473"/>
  <c r="AT473" s="1"/>
  <c r="AI312" i="27"/>
  <c r="AH312"/>
  <c r="AJ312" s="1"/>
  <c r="AK313" s="1"/>
  <c r="AM311"/>
  <c r="AL312"/>
  <c r="M426" i="23"/>
  <c r="H428"/>
  <c r="K313" i="20"/>
  <c r="M313" s="1"/>
  <c r="G429" i="23"/>
  <c r="P429"/>
  <c r="L428"/>
  <c r="F429"/>
  <c r="I428"/>
  <c r="J428" s="1"/>
  <c r="K427"/>
  <c r="M427" s="1"/>
  <c r="W315" i="20"/>
  <c r="L314"/>
  <c r="G315"/>
  <c r="U336"/>
  <c r="I314"/>
  <c r="P338"/>
  <c r="R337"/>
  <c r="S337" s="1"/>
  <c r="O338"/>
  <c r="Q338" s="1"/>
  <c r="T337"/>
  <c r="U273" i="23"/>
  <c r="W273" s="1"/>
  <c r="Q274"/>
  <c r="X271" i="20"/>
  <c r="Z271" s="1"/>
  <c r="AA271" s="1"/>
  <c r="AD270"/>
  <c r="S288" i="14"/>
  <c r="O288"/>
  <c r="P288" s="1"/>
  <c r="R288" s="1"/>
  <c r="Q288"/>
  <c r="O264" i="17"/>
  <c r="Q264" s="1"/>
  <c r="S264" s="1"/>
  <c r="AI265" i="16"/>
  <c r="AL265"/>
  <c r="AH265"/>
  <c r="Y267"/>
  <c r="AA267" s="1"/>
  <c r="X267"/>
  <c r="AC266"/>
  <c r="AE266" s="1"/>
  <c r="AY295" i="17"/>
  <c r="BC295"/>
  <c r="BD295"/>
  <c r="AJ269"/>
  <c r="AL269" s="1"/>
  <c r="AQ269" s="1"/>
  <c r="AI270"/>
  <c r="AH270" s="1"/>
  <c r="AG271" s="1"/>
  <c r="R264"/>
  <c r="N264"/>
  <c r="X264"/>
  <c r="Z264" s="1"/>
  <c r="AE264" s="1"/>
  <c r="AB264"/>
  <c r="AD264" s="1"/>
  <c r="AF264" s="1"/>
  <c r="T265"/>
  <c r="L265"/>
  <c r="H265"/>
  <c r="Y435" i="27" l="1"/>
  <c r="AA435" s="1"/>
  <c r="AC435" s="1"/>
  <c r="X435"/>
  <c r="W436" s="1"/>
  <c r="AB436" s="1"/>
  <c r="Z435"/>
  <c r="AD434"/>
  <c r="AL334" i="24"/>
  <c r="AJ335" s="1"/>
  <c r="AP333"/>
  <c r="AM334"/>
  <c r="AO334"/>
  <c r="AL345" i="26"/>
  <c r="AH346"/>
  <c r="AG346"/>
  <c r="AI346" s="1"/>
  <c r="AK346" s="1"/>
  <c r="AK335" i="24"/>
  <c r="V346"/>
  <c r="AA344"/>
  <c r="Z344"/>
  <c r="AE343"/>
  <c r="AC343"/>
  <c r="AD343" s="1"/>
  <c r="R347"/>
  <c r="U347"/>
  <c r="S347"/>
  <c r="T347" s="1"/>
  <c r="AG324" i="25"/>
  <c r="AI324" s="1"/>
  <c r="J335" i="24"/>
  <c r="L335" s="1"/>
  <c r="F336"/>
  <c r="G336"/>
  <c r="AQ284" i="9"/>
  <c r="AT283"/>
  <c r="AV283" s="1"/>
  <c r="AH324" i="25"/>
  <c r="AR474"/>
  <c r="AT474" s="1"/>
  <c r="AM312" i="27"/>
  <c r="AI313"/>
  <c r="AH313"/>
  <c r="AJ313" s="1"/>
  <c r="H429" i="23"/>
  <c r="K428"/>
  <c r="M428" s="1"/>
  <c r="G430"/>
  <c r="F430"/>
  <c r="I429"/>
  <c r="J429" s="1"/>
  <c r="P430"/>
  <c r="L429"/>
  <c r="J314" i="20"/>
  <c r="H315"/>
  <c r="R338"/>
  <c r="S338" s="1"/>
  <c r="P339"/>
  <c r="T338"/>
  <c r="O339"/>
  <c r="Q339" s="1"/>
  <c r="U337"/>
  <c r="I315"/>
  <c r="V274" i="23"/>
  <c r="S274"/>
  <c r="T274" s="1"/>
  <c r="R274"/>
  <c r="AC271" i="20"/>
  <c r="Y271"/>
  <c r="AB271" s="1"/>
  <c r="T288" i="14"/>
  <c r="M289"/>
  <c r="N289" s="1"/>
  <c r="P265" i="17"/>
  <c r="AG266" i="16"/>
  <c r="AF266"/>
  <c r="AK265"/>
  <c r="AM265" s="1"/>
  <c r="Z267"/>
  <c r="AD267"/>
  <c r="AZ296" i="17"/>
  <c r="AV296"/>
  <c r="AN270"/>
  <c r="AP269"/>
  <c r="AR269" s="1"/>
  <c r="AM269"/>
  <c r="AO270"/>
  <c r="AK270"/>
  <c r="AA264"/>
  <c r="U265"/>
  <c r="W265" s="1"/>
  <c r="AC265"/>
  <c r="Y265"/>
  <c r="V265"/>
  <c r="J265"/>
  <c r="I265"/>
  <c r="G266"/>
  <c r="AN334" i="24" l="1"/>
  <c r="X436" i="27"/>
  <c r="W437" s="1"/>
  <c r="AB437" s="1"/>
  <c r="Y436"/>
  <c r="AA436" s="1"/>
  <c r="AC436" s="1"/>
  <c r="Z436"/>
  <c r="AD435"/>
  <c r="AO335" i="24"/>
  <c r="AM335"/>
  <c r="AG347" i="26"/>
  <c r="AI347" s="1"/>
  <c r="AK347" s="1"/>
  <c r="AH347"/>
  <c r="AL346"/>
  <c r="AP334" i="24"/>
  <c r="AL335"/>
  <c r="AJ351" i="26"/>
  <c r="AF343" i="24"/>
  <c r="AB344"/>
  <c r="Z345" s="1"/>
  <c r="AK324" i="25"/>
  <c r="AJ325"/>
  <c r="AU284" i="9"/>
  <c r="V347" i="24"/>
  <c r="AC344"/>
  <c r="AE344"/>
  <c r="Q348"/>
  <c r="P348"/>
  <c r="H336"/>
  <c r="K336"/>
  <c r="I336"/>
  <c r="J336" s="1"/>
  <c r="AR284" i="9"/>
  <c r="AS284"/>
  <c r="AR475" i="25"/>
  <c r="AT475" s="1"/>
  <c r="AL313" i="27"/>
  <c r="AH314" s="1"/>
  <c r="AJ314" s="1"/>
  <c r="AK315" s="1"/>
  <c r="AK314"/>
  <c r="H430" i="23"/>
  <c r="G431" s="1"/>
  <c r="F431"/>
  <c r="I430"/>
  <c r="P431"/>
  <c r="K314" i="20"/>
  <c r="M314" s="1"/>
  <c r="K429" i="23"/>
  <c r="M429" s="1"/>
  <c r="U338" i="20"/>
  <c r="J315"/>
  <c r="K315" s="1"/>
  <c r="H316"/>
  <c r="R339"/>
  <c r="S339" s="1"/>
  <c r="P340"/>
  <c r="T339"/>
  <c r="O340"/>
  <c r="Q340" s="1"/>
  <c r="W316"/>
  <c r="L315"/>
  <c r="G316"/>
  <c r="U274" i="23"/>
  <c r="W274" s="1"/>
  <c r="Q275"/>
  <c r="X272" i="20"/>
  <c r="Z272" s="1"/>
  <c r="AA272" s="1"/>
  <c r="AD271"/>
  <c r="O289" i="14"/>
  <c r="M290" s="1"/>
  <c r="N290" s="1"/>
  <c r="S289"/>
  <c r="Q289"/>
  <c r="AI266" i="16"/>
  <c r="AL266"/>
  <c r="AH266"/>
  <c r="Y268"/>
  <c r="AA268" s="1"/>
  <c r="X268"/>
  <c r="AC267"/>
  <c r="AE267" s="1"/>
  <c r="AW297" i="17"/>
  <c r="AX296"/>
  <c r="BA297"/>
  <c r="BB296"/>
  <c r="AJ270"/>
  <c r="AL270" s="1"/>
  <c r="AQ270" s="1"/>
  <c r="AI271"/>
  <c r="AH271" s="1"/>
  <c r="AG272" s="1"/>
  <c r="O265"/>
  <c r="Q265" s="1"/>
  <c r="S265" s="1"/>
  <c r="K265"/>
  <c r="M265" s="1"/>
  <c r="R265" s="1"/>
  <c r="AB265"/>
  <c r="AD265" s="1"/>
  <c r="AF265" s="1"/>
  <c r="T266"/>
  <c r="X265"/>
  <c r="Z265" s="1"/>
  <c r="AE265" s="1"/>
  <c r="H266"/>
  <c r="Z437" i="27" l="1"/>
  <c r="AD436"/>
  <c r="Y437"/>
  <c r="AA437" s="1"/>
  <c r="AC437" s="1"/>
  <c r="AD437" s="1"/>
  <c r="X437"/>
  <c r="W438" s="1"/>
  <c r="AG348" i="26"/>
  <c r="AI348" s="1"/>
  <c r="AK348" s="1"/>
  <c r="AH348"/>
  <c r="AL347"/>
  <c r="AG349" s="1"/>
  <c r="AI349" s="1"/>
  <c r="AK336" i="24"/>
  <c r="AN335"/>
  <c r="AP335" s="1"/>
  <c r="AJ336"/>
  <c r="AL336" s="1"/>
  <c r="AA345"/>
  <c r="AB345" s="1"/>
  <c r="AA346" s="1"/>
  <c r="AD344"/>
  <c r="AF344" s="1"/>
  <c r="AH325" i="25"/>
  <c r="AL324"/>
  <c r="AG325"/>
  <c r="AI325" s="1"/>
  <c r="L336" i="24"/>
  <c r="R348"/>
  <c r="Q349" s="1"/>
  <c r="S348"/>
  <c r="U348"/>
  <c r="G337"/>
  <c r="F337"/>
  <c r="AT284" i="9"/>
  <c r="AV284" s="1"/>
  <c r="AQ285"/>
  <c r="X438" i="27"/>
  <c r="W439" s="1"/>
  <c r="AL314"/>
  <c r="AR476" i="25"/>
  <c r="AT476" s="1"/>
  <c r="AM313" i="27"/>
  <c r="AI314"/>
  <c r="L430" i="23"/>
  <c r="I316" i="20"/>
  <c r="J316" s="1"/>
  <c r="K316" s="1"/>
  <c r="J430" i="23"/>
  <c r="K430" s="1"/>
  <c r="M430" s="1"/>
  <c r="H431"/>
  <c r="G432" s="1"/>
  <c r="P432"/>
  <c r="L431"/>
  <c r="F432"/>
  <c r="I431"/>
  <c r="R340" i="20"/>
  <c r="S340" s="1"/>
  <c r="P341"/>
  <c r="T340"/>
  <c r="O341"/>
  <c r="Q341" s="1"/>
  <c r="W317"/>
  <c r="L316"/>
  <c r="G317"/>
  <c r="H317"/>
  <c r="U339"/>
  <c r="M315"/>
  <c r="V275" i="23"/>
  <c r="S275"/>
  <c r="T275" s="1"/>
  <c r="R275"/>
  <c r="Y272" i="20"/>
  <c r="AB272" s="1"/>
  <c r="AC272"/>
  <c r="P289" i="14"/>
  <c r="R289" s="1"/>
  <c r="T289" s="1"/>
  <c r="AF267" i="16"/>
  <c r="AK266"/>
  <c r="AM266" s="1"/>
  <c r="AG267"/>
  <c r="AD268"/>
  <c r="Z268"/>
  <c r="AN271" i="17"/>
  <c r="L266"/>
  <c r="P266"/>
  <c r="BD296"/>
  <c r="BC296"/>
  <c r="AZ297" s="1"/>
  <c r="AY296"/>
  <c r="AP270"/>
  <c r="AR270" s="1"/>
  <c r="AM270"/>
  <c r="AO271"/>
  <c r="AK271"/>
  <c r="N265"/>
  <c r="AA265"/>
  <c r="J266"/>
  <c r="O266" s="1"/>
  <c r="V266"/>
  <c r="AC266"/>
  <c r="U266"/>
  <c r="W266" s="1"/>
  <c r="Y266"/>
  <c r="G267"/>
  <c r="I266"/>
  <c r="Z438" i="27" l="1"/>
  <c r="Y438"/>
  <c r="AA438" s="1"/>
  <c r="AB438"/>
  <c r="AK337" i="24"/>
  <c r="AJ337"/>
  <c r="AL337" s="1"/>
  <c r="AM336"/>
  <c r="AN336" s="1"/>
  <c r="AO336"/>
  <c r="AL348" i="26"/>
  <c r="AK349"/>
  <c r="AH349"/>
  <c r="AE345" i="24"/>
  <c r="AC345"/>
  <c r="AB439" i="27"/>
  <c r="P349" i="24"/>
  <c r="T348"/>
  <c r="V348" s="1"/>
  <c r="AK325" i="25"/>
  <c r="AJ326"/>
  <c r="Z346" i="24"/>
  <c r="AB346" s="1"/>
  <c r="Z347" s="1"/>
  <c r="AD345"/>
  <c r="AF345" s="1"/>
  <c r="R349"/>
  <c r="Q350" s="1"/>
  <c r="AC346"/>
  <c r="AE346"/>
  <c r="U349"/>
  <c r="S349"/>
  <c r="T349" s="1"/>
  <c r="AU285" i="9"/>
  <c r="H337" i="24"/>
  <c r="G338" s="1"/>
  <c r="AJ354" i="26"/>
  <c r="K337" i="24"/>
  <c r="I337"/>
  <c r="AS285" i="9"/>
  <c r="AR285"/>
  <c r="AR477" i="25"/>
  <c r="AT477" s="1"/>
  <c r="AI315" i="27"/>
  <c r="AH315"/>
  <c r="AJ315" s="1"/>
  <c r="AL315" s="1"/>
  <c r="AM314"/>
  <c r="J431" i="23"/>
  <c r="H432"/>
  <c r="K431"/>
  <c r="M431" s="1"/>
  <c r="G433"/>
  <c r="P433"/>
  <c r="F433"/>
  <c r="I432"/>
  <c r="L317" i="20"/>
  <c r="G318"/>
  <c r="W318"/>
  <c r="I317"/>
  <c r="U340"/>
  <c r="P342"/>
  <c r="R341"/>
  <c r="S341" s="1"/>
  <c r="O342"/>
  <c r="Q342" s="1"/>
  <c r="T341"/>
  <c r="M316"/>
  <c r="U275" i="23"/>
  <c r="W275" s="1"/>
  <c r="Q276"/>
  <c r="X273" i="20"/>
  <c r="AD272"/>
  <c r="S290" i="14"/>
  <c r="O290"/>
  <c r="P290" s="1"/>
  <c r="R290" s="1"/>
  <c r="Q290"/>
  <c r="AI267" i="16"/>
  <c r="AH267"/>
  <c r="AL267"/>
  <c r="Y269"/>
  <c r="AA269" s="1"/>
  <c r="AC268"/>
  <c r="AE268" s="1"/>
  <c r="X269"/>
  <c r="K266" i="17"/>
  <c r="M266" s="1"/>
  <c r="R266" s="1"/>
  <c r="Q266"/>
  <c r="S266" s="1"/>
  <c r="BB297"/>
  <c r="BD297" s="1"/>
  <c r="BA298"/>
  <c r="AV297"/>
  <c r="AJ271"/>
  <c r="AL271" s="1"/>
  <c r="AI272"/>
  <c r="AH272" s="1"/>
  <c r="AG273" s="1"/>
  <c r="P267"/>
  <c r="T267"/>
  <c r="AB266"/>
  <c r="AD266" s="1"/>
  <c r="AF266" s="1"/>
  <c r="X266"/>
  <c r="Z266" s="1"/>
  <c r="AE266" s="1"/>
  <c r="H267"/>
  <c r="AC438" i="27" l="1"/>
  <c r="AP336" i="24"/>
  <c r="AL349" i="26"/>
  <c r="AH350"/>
  <c r="AG350"/>
  <c r="AI350" s="1"/>
  <c r="AK350" s="1"/>
  <c r="AK338" i="24"/>
  <c r="AN337"/>
  <c r="AJ338"/>
  <c r="AL338" s="1"/>
  <c r="AM337"/>
  <c r="AO337"/>
  <c r="L432" i="23"/>
  <c r="P350" i="24"/>
  <c r="R350" s="1"/>
  <c r="AK316" i="27"/>
  <c r="AL325" i="25"/>
  <c r="AG326"/>
  <c r="AI326" s="1"/>
  <c r="AJ327" s="1"/>
  <c r="AH326"/>
  <c r="AK326"/>
  <c r="J337" i="24"/>
  <c r="L337" s="1"/>
  <c r="AD346"/>
  <c r="AF346" s="1"/>
  <c r="AA347"/>
  <c r="V349"/>
  <c r="U350"/>
  <c r="S350"/>
  <c r="F338"/>
  <c r="H338" s="1"/>
  <c r="K338"/>
  <c r="I338"/>
  <c r="AT285" i="9"/>
  <c r="AV285" s="1"/>
  <c r="AQ286"/>
  <c r="AR478" i="25"/>
  <c r="AS479" s="1"/>
  <c r="AH316" i="27"/>
  <c r="AJ316" s="1"/>
  <c r="AK317" s="1"/>
  <c r="AM315"/>
  <c r="AI316"/>
  <c r="H433" i="23"/>
  <c r="G434" s="1"/>
  <c r="J432"/>
  <c r="K432" s="1"/>
  <c r="M432" s="1"/>
  <c r="P434"/>
  <c r="L433"/>
  <c r="F434"/>
  <c r="I433"/>
  <c r="R342" i="20"/>
  <c r="S342" s="1"/>
  <c r="P343"/>
  <c r="T342"/>
  <c r="O343"/>
  <c r="Q343" s="1"/>
  <c r="H318"/>
  <c r="I318" s="1"/>
  <c r="J317"/>
  <c r="U341"/>
  <c r="V276" i="23"/>
  <c r="S276"/>
  <c r="T276" s="1"/>
  <c r="R276"/>
  <c r="Z273" i="20"/>
  <c r="AA273" s="1"/>
  <c r="AC273"/>
  <c r="Y273"/>
  <c r="AB273" s="1"/>
  <c r="L267" i="17"/>
  <c r="T290" i="14"/>
  <c r="M291"/>
  <c r="S291" s="1"/>
  <c r="AG268" i="16"/>
  <c r="AK267"/>
  <c r="AM267" s="1"/>
  <c r="AF268"/>
  <c r="Z269"/>
  <c r="AD269"/>
  <c r="N266" i="17"/>
  <c r="AX297"/>
  <c r="AY297" s="1"/>
  <c r="AW298"/>
  <c r="AP271"/>
  <c r="AR271" s="1"/>
  <c r="AQ271"/>
  <c r="AN272" s="1"/>
  <c r="AM271"/>
  <c r="AO272"/>
  <c r="AK272"/>
  <c r="AA266"/>
  <c r="J267"/>
  <c r="O267" s="1"/>
  <c r="Q267" s="1"/>
  <c r="V267"/>
  <c r="U267"/>
  <c r="W267" s="1"/>
  <c r="AC267"/>
  <c r="Y267"/>
  <c r="G268"/>
  <c r="I267"/>
  <c r="AD438" i="27" l="1"/>
  <c r="X439"/>
  <c r="W440" s="1"/>
  <c r="AB440" s="1"/>
  <c r="Y439"/>
  <c r="AA439" s="1"/>
  <c r="AC439" s="1"/>
  <c r="Z439"/>
  <c r="AP337" i="24"/>
  <c r="AL350" i="26"/>
  <c r="AH351"/>
  <c r="AG351"/>
  <c r="AI351" s="1"/>
  <c r="AK351" s="1"/>
  <c r="AJ339" i="24"/>
  <c r="AK339"/>
  <c r="AN338"/>
  <c r="AO338"/>
  <c r="AM338"/>
  <c r="P351"/>
  <c r="Q351"/>
  <c r="S351" s="1"/>
  <c r="T350"/>
  <c r="AL316" i="27"/>
  <c r="AG327" i="25"/>
  <c r="AI327" s="1"/>
  <c r="AH327"/>
  <c r="AL326"/>
  <c r="AE347" i="24"/>
  <c r="AB347"/>
  <c r="AC347"/>
  <c r="R351"/>
  <c r="P352" s="1"/>
  <c r="V350"/>
  <c r="U351"/>
  <c r="Q352"/>
  <c r="G339"/>
  <c r="I339" s="1"/>
  <c r="J338"/>
  <c r="L338" s="1"/>
  <c r="F339"/>
  <c r="H339" s="1"/>
  <c r="G340" s="1"/>
  <c r="AU286" i="9"/>
  <c r="AS286"/>
  <c r="AR286"/>
  <c r="AH317" i="27"/>
  <c r="AJ317" s="1"/>
  <c r="AK318" s="1"/>
  <c r="AT478" i="25"/>
  <c r="AI317" i="27"/>
  <c r="AM316"/>
  <c r="H434" i="23"/>
  <c r="G435" s="1"/>
  <c r="J433"/>
  <c r="K433" s="1"/>
  <c r="F435"/>
  <c r="I434"/>
  <c r="P435"/>
  <c r="K317" i="20"/>
  <c r="M317" s="1"/>
  <c r="H319"/>
  <c r="J318"/>
  <c r="K318" s="1"/>
  <c r="U342"/>
  <c r="L318"/>
  <c r="G319"/>
  <c r="I319" s="1"/>
  <c r="W319"/>
  <c r="R343"/>
  <c r="S343" s="1"/>
  <c r="P344"/>
  <c r="T343"/>
  <c r="O344"/>
  <c r="AD273"/>
  <c r="U276" i="23"/>
  <c r="W276" s="1"/>
  <c r="Q277"/>
  <c r="X274" i="20"/>
  <c r="Z274" s="1"/>
  <c r="AA274" s="1"/>
  <c r="K267" i="17"/>
  <c r="M267" s="1"/>
  <c r="N267" s="1"/>
  <c r="O291" i="14"/>
  <c r="P291" s="1"/>
  <c r="R291" s="1"/>
  <c r="T291" s="1"/>
  <c r="N291"/>
  <c r="Q291"/>
  <c r="AI268" i="16"/>
  <c r="AL268"/>
  <c r="AH268"/>
  <c r="Y270"/>
  <c r="AA270" s="1"/>
  <c r="X270"/>
  <c r="AC269"/>
  <c r="AE269" s="1"/>
  <c r="BC297" i="17"/>
  <c r="AZ298" s="1"/>
  <c r="AV298"/>
  <c r="AJ272"/>
  <c r="AL272" s="1"/>
  <c r="AM272" s="1"/>
  <c r="AI273"/>
  <c r="AH273" s="1"/>
  <c r="AG274" s="1"/>
  <c r="P268"/>
  <c r="S267"/>
  <c r="AB267"/>
  <c r="AD267" s="1"/>
  <c r="AF267" s="1"/>
  <c r="X267"/>
  <c r="Z267" s="1"/>
  <c r="AE267" s="1"/>
  <c r="T268"/>
  <c r="H268"/>
  <c r="Z440" i="27" l="1"/>
  <c r="X440"/>
  <c r="W441" s="1"/>
  <c r="AB441" s="1"/>
  <c r="Y440"/>
  <c r="AA440" s="1"/>
  <c r="AC440" s="1"/>
  <c r="AD439"/>
  <c r="AP338" i="24"/>
  <c r="AL339"/>
  <c r="AK340" s="1"/>
  <c r="AM339"/>
  <c r="AO339"/>
  <c r="AH352" i="26"/>
  <c r="AG352"/>
  <c r="AI352" s="1"/>
  <c r="AK352" s="1"/>
  <c r="AL351"/>
  <c r="AJ340" i="24"/>
  <c r="K339"/>
  <c r="L339" s="1"/>
  <c r="J339"/>
  <c r="AK327" i="25"/>
  <c r="AL327" s="1"/>
  <c r="AJ328"/>
  <c r="AD347" i="24"/>
  <c r="AF347" s="1"/>
  <c r="R352"/>
  <c r="Q353" s="1"/>
  <c r="Z348"/>
  <c r="AA348"/>
  <c r="T351"/>
  <c r="V351" s="1"/>
  <c r="F340"/>
  <c r="H340" s="1"/>
  <c r="U352"/>
  <c r="S352"/>
  <c r="T352" s="1"/>
  <c r="AL317" i="27"/>
  <c r="AI318" s="1"/>
  <c r="K340" i="24"/>
  <c r="I340"/>
  <c r="AT286" i="9"/>
  <c r="AV286" s="1"/>
  <c r="AQ287"/>
  <c r="AR479" i="25"/>
  <c r="AT479" s="1"/>
  <c r="AH318" i="27"/>
  <c r="AJ318" s="1"/>
  <c r="AK319" s="1"/>
  <c r="AM317"/>
  <c r="AL318"/>
  <c r="AM318" s="1"/>
  <c r="L434" i="23"/>
  <c r="M433"/>
  <c r="Q344" i="20"/>
  <c r="R344" s="1"/>
  <c r="S344" s="1"/>
  <c r="H435" i="23"/>
  <c r="G436" s="1"/>
  <c r="J434"/>
  <c r="K434" s="1"/>
  <c r="L435" s="1"/>
  <c r="F436"/>
  <c r="I435"/>
  <c r="P436"/>
  <c r="H320" i="20"/>
  <c r="J319"/>
  <c r="K319" s="1"/>
  <c r="L319"/>
  <c r="G320"/>
  <c r="W320"/>
  <c r="U343"/>
  <c r="P345"/>
  <c r="T344"/>
  <c r="O345"/>
  <c r="Q345" s="1"/>
  <c r="M318"/>
  <c r="V277" i="23"/>
  <c r="R277"/>
  <c r="S277"/>
  <c r="T277" s="1"/>
  <c r="AC274" i="20"/>
  <c r="Y274"/>
  <c r="AB274" s="1"/>
  <c r="L268" i="17"/>
  <c r="R267"/>
  <c r="M292" i="14"/>
  <c r="O292" s="1"/>
  <c r="AF269" i="16"/>
  <c r="AK268"/>
  <c r="AM268" s="1"/>
  <c r="AG269"/>
  <c r="AD270"/>
  <c r="Z270"/>
  <c r="BB298" i="17"/>
  <c r="BD298" s="1"/>
  <c r="BA299"/>
  <c r="AX298"/>
  <c r="AY298" s="1"/>
  <c r="AV299" s="1"/>
  <c r="AW299"/>
  <c r="AJ273"/>
  <c r="AP272"/>
  <c r="AR272" s="1"/>
  <c r="AQ272"/>
  <c r="AN273" s="1"/>
  <c r="AO273"/>
  <c r="AK273"/>
  <c r="AA267"/>
  <c r="AC268"/>
  <c r="U268"/>
  <c r="W268" s="1"/>
  <c r="Y268"/>
  <c r="J268"/>
  <c r="K268" s="1"/>
  <c r="V268"/>
  <c r="G269"/>
  <c r="I268"/>
  <c r="AD440" i="27" l="1"/>
  <c r="Y441"/>
  <c r="AA441" s="1"/>
  <c r="X441"/>
  <c r="W442" s="1"/>
  <c r="AB442" s="1"/>
  <c r="Z441"/>
  <c r="AC441"/>
  <c r="AN339" i="24"/>
  <c r="AP339" s="1"/>
  <c r="P353"/>
  <c r="R353" s="1"/>
  <c r="AG353" i="26"/>
  <c r="AI353" s="1"/>
  <c r="AK353" s="1"/>
  <c r="AL352"/>
  <c r="AH353"/>
  <c r="AL340" i="24"/>
  <c r="AM340"/>
  <c r="AO340"/>
  <c r="AH328" i="25"/>
  <c r="AG328"/>
  <c r="AI328" s="1"/>
  <c r="AJ329" s="1"/>
  <c r="V352" i="24"/>
  <c r="AB348"/>
  <c r="AC348"/>
  <c r="AE348"/>
  <c r="U353"/>
  <c r="S353"/>
  <c r="J340"/>
  <c r="L340" s="1"/>
  <c r="G341"/>
  <c r="F341"/>
  <c r="AU287" i="9"/>
  <c r="AS287"/>
  <c r="AR287"/>
  <c r="AJ357" i="26"/>
  <c r="AR480" i="25"/>
  <c r="AS481" s="1"/>
  <c r="AH319" i="27"/>
  <c r="AJ319" s="1"/>
  <c r="AI319"/>
  <c r="M434" i="23"/>
  <c r="J435"/>
  <c r="I320" i="20"/>
  <c r="J320" s="1"/>
  <c r="K320" s="1"/>
  <c r="H436" i="23"/>
  <c r="G437" s="1"/>
  <c r="P437"/>
  <c r="L436"/>
  <c r="F437"/>
  <c r="I436"/>
  <c r="K435"/>
  <c r="M435" s="1"/>
  <c r="W321" i="20"/>
  <c r="L320"/>
  <c r="G321"/>
  <c r="U344"/>
  <c r="P346"/>
  <c r="R345"/>
  <c r="S345" s="1"/>
  <c r="O346"/>
  <c r="Q346" s="1"/>
  <c r="T345"/>
  <c r="M319"/>
  <c r="U277" i="23"/>
  <c r="W277" s="1"/>
  <c r="Q278"/>
  <c r="X275" i="20"/>
  <c r="Z275" s="1"/>
  <c r="AA275" s="1"/>
  <c r="AD274"/>
  <c r="O268" i="17"/>
  <c r="Q268" s="1"/>
  <c r="S268" s="1"/>
  <c r="M268"/>
  <c r="N268" s="1"/>
  <c r="N292" i="14"/>
  <c r="S292"/>
  <c r="Q292"/>
  <c r="M293"/>
  <c r="P292"/>
  <c r="R292" s="1"/>
  <c r="AI269" i="16"/>
  <c r="AL269"/>
  <c r="AH269"/>
  <c r="Y271"/>
  <c r="AA271" s="1"/>
  <c r="X271"/>
  <c r="AC270"/>
  <c r="AE270" s="1"/>
  <c r="BC298" i="17"/>
  <c r="AZ299" s="1"/>
  <c r="AX299"/>
  <c r="AY299" s="1"/>
  <c r="AV300" s="1"/>
  <c r="AW301" s="1"/>
  <c r="AW300"/>
  <c r="AL273"/>
  <c r="AM273" s="1"/>
  <c r="AI274"/>
  <c r="AH274" s="1"/>
  <c r="AG275" s="1"/>
  <c r="AB268"/>
  <c r="AD268" s="1"/>
  <c r="AF268" s="1"/>
  <c r="T269"/>
  <c r="X268"/>
  <c r="Z268" s="1"/>
  <c r="AE268" s="1"/>
  <c r="H269"/>
  <c r="J269" s="1"/>
  <c r="L269"/>
  <c r="Z442" i="27" l="1"/>
  <c r="Y442"/>
  <c r="AA442" s="1"/>
  <c r="AC442" s="1"/>
  <c r="AD441"/>
  <c r="AD442" s="1"/>
  <c r="X442"/>
  <c r="W443" s="1"/>
  <c r="AB443" s="1"/>
  <c r="AL353" i="26"/>
  <c r="AH354"/>
  <c r="AJ341" i="24"/>
  <c r="AN340"/>
  <c r="AP340" s="1"/>
  <c r="AK341"/>
  <c r="AG354" i="26"/>
  <c r="AI354" s="1"/>
  <c r="AK354" s="1"/>
  <c r="AK328" i="25"/>
  <c r="AD348" i="24"/>
  <c r="AF348" s="1"/>
  <c r="AA349"/>
  <c r="Z349"/>
  <c r="T353"/>
  <c r="V353" s="1"/>
  <c r="Q354"/>
  <c r="P354"/>
  <c r="H341"/>
  <c r="G342" s="1"/>
  <c r="I341"/>
  <c r="K341"/>
  <c r="AQ288" i="9"/>
  <c r="AT287"/>
  <c r="AV287" s="1"/>
  <c r="AT480" i="25"/>
  <c r="AL319" i="27"/>
  <c r="AM319" s="1"/>
  <c r="AK320"/>
  <c r="AH320"/>
  <c r="AJ320" s="1"/>
  <c r="AK321" s="1"/>
  <c r="H321" i="20"/>
  <c r="L321" s="1"/>
  <c r="H437" i="23"/>
  <c r="G438" s="1"/>
  <c r="J436"/>
  <c r="K436" s="1"/>
  <c r="P438"/>
  <c r="F438"/>
  <c r="I437"/>
  <c r="W322" i="20"/>
  <c r="U345"/>
  <c r="R346"/>
  <c r="S346" s="1"/>
  <c r="P347"/>
  <c r="T346"/>
  <c r="O347"/>
  <c r="Q347" s="1"/>
  <c r="M320"/>
  <c r="V278" i="23"/>
  <c r="S278"/>
  <c r="T278" s="1"/>
  <c r="R278"/>
  <c r="Y275" i="20"/>
  <c r="AB275" s="1"/>
  <c r="AC275"/>
  <c r="P269" i="17"/>
  <c r="R268"/>
  <c r="O269" s="1"/>
  <c r="T292" i="14"/>
  <c r="N293"/>
  <c r="Q293"/>
  <c r="S293"/>
  <c r="O293"/>
  <c r="AK269" i="16"/>
  <c r="AM269" s="1"/>
  <c r="AG270"/>
  <c r="AF270"/>
  <c r="AD271"/>
  <c r="Z271"/>
  <c r="BC299" i="17"/>
  <c r="AZ300" s="1"/>
  <c r="BB299"/>
  <c r="BD299" s="1"/>
  <c r="BA300"/>
  <c r="AX300"/>
  <c r="AY300" s="1"/>
  <c r="AV301" s="1"/>
  <c r="AP273"/>
  <c r="AR273" s="1"/>
  <c r="AJ274"/>
  <c r="AQ273"/>
  <c r="AN274" s="1"/>
  <c r="AO274"/>
  <c r="AK274"/>
  <c r="AA268"/>
  <c r="Y269"/>
  <c r="U269"/>
  <c r="W269" s="1"/>
  <c r="AC269"/>
  <c r="V269"/>
  <c r="K269"/>
  <c r="M269" s="1"/>
  <c r="N269" s="1"/>
  <c r="G270"/>
  <c r="I269"/>
  <c r="Y443" i="27" l="1"/>
  <c r="AA443" s="1"/>
  <c r="AC443" s="1"/>
  <c r="Z443"/>
  <c r="X443"/>
  <c r="W444" s="1"/>
  <c r="AB444" s="1"/>
  <c r="AL354" i="26"/>
  <c r="AG355"/>
  <c r="AI355" s="1"/>
  <c r="AJ356" s="1"/>
  <c r="AH355"/>
  <c r="AO341" i="24"/>
  <c r="AM341"/>
  <c r="AL341"/>
  <c r="AU288" i="9"/>
  <c r="AH329" i="25"/>
  <c r="AG329"/>
  <c r="AI329" s="1"/>
  <c r="AK329" s="1"/>
  <c r="AL328"/>
  <c r="AJ359" i="26"/>
  <c r="AB349" i="24"/>
  <c r="Z350" s="1"/>
  <c r="F342"/>
  <c r="H342" s="1"/>
  <c r="R354"/>
  <c r="P355" s="1"/>
  <c r="AC349"/>
  <c r="AE349"/>
  <c r="J341"/>
  <c r="L341" s="1"/>
  <c r="S354"/>
  <c r="U354"/>
  <c r="K342"/>
  <c r="I342"/>
  <c r="AS288" i="9"/>
  <c r="AR288"/>
  <c r="AR481" i="25"/>
  <c r="AT481" s="1"/>
  <c r="AL320" i="27"/>
  <c r="AM320" s="1"/>
  <c r="AI320"/>
  <c r="M436" i="23"/>
  <c r="L437"/>
  <c r="I321" i="20"/>
  <c r="H322" s="1"/>
  <c r="G322"/>
  <c r="H438" i="23"/>
  <c r="J437"/>
  <c r="G439"/>
  <c r="P439"/>
  <c r="F439"/>
  <c r="I438"/>
  <c r="K437"/>
  <c r="L438" s="1"/>
  <c r="U346" i="20"/>
  <c r="R347"/>
  <c r="S347" s="1"/>
  <c r="P348"/>
  <c r="T347"/>
  <c r="O348"/>
  <c r="Q348" s="1"/>
  <c r="U278" i="23"/>
  <c r="W278" s="1"/>
  <c r="Q279"/>
  <c r="X276" i="20"/>
  <c r="Z276" s="1"/>
  <c r="AA276" s="1"/>
  <c r="AD275"/>
  <c r="Q269" i="17"/>
  <c r="S269" s="1"/>
  <c r="M294" i="14"/>
  <c r="P293"/>
  <c r="R293" s="1"/>
  <c r="T293" s="1"/>
  <c r="AI270" i="16"/>
  <c r="AL270"/>
  <c r="AH270"/>
  <c r="Y272"/>
  <c r="AA272" s="1"/>
  <c r="X272"/>
  <c r="AC271"/>
  <c r="AE271" s="1"/>
  <c r="BC300" i="17"/>
  <c r="AZ301" s="1"/>
  <c r="BB300"/>
  <c r="BD300" s="1"/>
  <c r="BA301"/>
  <c r="AX301"/>
  <c r="AY301" s="1"/>
  <c r="AV302" s="1"/>
  <c r="AW302"/>
  <c r="AI275"/>
  <c r="AH275" s="1"/>
  <c r="AG276" s="1"/>
  <c r="AL274"/>
  <c r="R269"/>
  <c r="P270"/>
  <c r="T270"/>
  <c r="AB269"/>
  <c r="AD269" s="1"/>
  <c r="X269"/>
  <c r="Z269" s="1"/>
  <c r="AE269" s="1"/>
  <c r="H270"/>
  <c r="L270"/>
  <c r="Z444" i="27" l="1"/>
  <c r="AD443"/>
  <c r="Y444"/>
  <c r="AA444" s="1"/>
  <c r="X444"/>
  <c r="W445" s="1"/>
  <c r="AB445" s="1"/>
  <c r="AC444"/>
  <c r="AJ342" i="24"/>
  <c r="AN341"/>
  <c r="AP341" s="1"/>
  <c r="AK342"/>
  <c r="AK355" i="26"/>
  <c r="AD349" i="24"/>
  <c r="AL329" i="25"/>
  <c r="AH330"/>
  <c r="AG330"/>
  <c r="AI330" s="1"/>
  <c r="AF349" i="24"/>
  <c r="T354"/>
  <c r="V354" s="1"/>
  <c r="Q355"/>
  <c r="U355" s="1"/>
  <c r="AA350"/>
  <c r="AB350" s="1"/>
  <c r="AJ332" i="25"/>
  <c r="S355" i="24"/>
  <c r="J342"/>
  <c r="L342" s="1"/>
  <c r="G343"/>
  <c r="F343"/>
  <c r="AT288" i="9"/>
  <c r="AV288" s="1"/>
  <c r="AQ289"/>
  <c r="AJ360" i="26"/>
  <c r="AR482" i="25"/>
  <c r="AT482" s="1"/>
  <c r="AI321" i="27"/>
  <c r="AH321"/>
  <c r="AJ321" s="1"/>
  <c r="J321" i="20"/>
  <c r="K321" s="1"/>
  <c r="M321" s="1"/>
  <c r="J438" i="23"/>
  <c r="M437"/>
  <c r="I322" i="20"/>
  <c r="H323" s="1"/>
  <c r="H439" i="23"/>
  <c r="G440" s="1"/>
  <c r="K438"/>
  <c r="P440"/>
  <c r="L439"/>
  <c r="F440"/>
  <c r="I439"/>
  <c r="R348" i="20"/>
  <c r="S348" s="1"/>
  <c r="P349"/>
  <c r="T348"/>
  <c r="O349"/>
  <c r="Q349" s="1"/>
  <c r="W323"/>
  <c r="G323"/>
  <c r="U347"/>
  <c r="V279" i="23"/>
  <c r="S279"/>
  <c r="T279" s="1"/>
  <c r="R279"/>
  <c r="AC276" i="20"/>
  <c r="Y276"/>
  <c r="AB276" s="1"/>
  <c r="N294" i="14"/>
  <c r="Q294"/>
  <c r="O294"/>
  <c r="S294"/>
  <c r="AF271" i="16"/>
  <c r="AK270"/>
  <c r="AM270" s="1"/>
  <c r="AG271"/>
  <c r="Z272"/>
  <c r="AD272"/>
  <c r="BC301" i="17"/>
  <c r="AZ302" s="1"/>
  <c r="BB301"/>
  <c r="BD301" s="1"/>
  <c r="BA302"/>
  <c r="AX302"/>
  <c r="AY302" s="1"/>
  <c r="AV303" s="1"/>
  <c r="AW304" s="1"/>
  <c r="AW303"/>
  <c r="AP274"/>
  <c r="AR274" s="1"/>
  <c r="AQ274"/>
  <c r="AN275" s="1"/>
  <c r="AM274"/>
  <c r="AO275"/>
  <c r="AK275"/>
  <c r="AA269"/>
  <c r="U270"/>
  <c r="W270" s="1"/>
  <c r="Y270"/>
  <c r="AC270"/>
  <c r="J270"/>
  <c r="K270" s="1"/>
  <c r="M270" s="1"/>
  <c r="V270"/>
  <c r="AF269"/>
  <c r="G271"/>
  <c r="I270"/>
  <c r="AD444" i="27" l="1"/>
  <c r="Z445"/>
  <c r="Y445"/>
  <c r="AA445" s="1"/>
  <c r="AC445" s="1"/>
  <c r="X445"/>
  <c r="W446" s="1"/>
  <c r="AH356" i="26"/>
  <c r="AL355"/>
  <c r="AG356"/>
  <c r="AI356" s="1"/>
  <c r="AK356" s="1"/>
  <c r="AL342" i="24"/>
  <c r="AO342"/>
  <c r="AM342"/>
  <c r="R355"/>
  <c r="Q356" s="1"/>
  <c r="AK330" i="25"/>
  <c r="AJ331"/>
  <c r="AC350" i="24"/>
  <c r="AE350"/>
  <c r="Z351"/>
  <c r="AD350"/>
  <c r="AF350" s="1"/>
  <c r="AA351"/>
  <c r="H343"/>
  <c r="F344" s="1"/>
  <c r="P356"/>
  <c r="I343"/>
  <c r="K343"/>
  <c r="AU289" i="9"/>
  <c r="G344" i="24"/>
  <c r="AR289" i="9"/>
  <c r="AS289"/>
  <c r="AR483" i="25"/>
  <c r="AT483" s="1"/>
  <c r="M438" i="23"/>
  <c r="AK322" i="27"/>
  <c r="AL321"/>
  <c r="J322" i="20"/>
  <c r="K322" s="1"/>
  <c r="H440" i="23"/>
  <c r="G441" s="1"/>
  <c r="L322" i="20"/>
  <c r="J439" i="23"/>
  <c r="F441"/>
  <c r="I440"/>
  <c r="P441"/>
  <c r="L440"/>
  <c r="I323" i="20"/>
  <c r="H324" s="1"/>
  <c r="K439" i="23"/>
  <c r="U348" i="20"/>
  <c r="W324"/>
  <c r="L323"/>
  <c r="G324"/>
  <c r="R349"/>
  <c r="S349" s="1"/>
  <c r="P350"/>
  <c r="T349"/>
  <c r="O350"/>
  <c r="Q350" s="1"/>
  <c r="U279" i="23"/>
  <c r="W279" s="1"/>
  <c r="Q280"/>
  <c r="X277" i="20"/>
  <c r="Z277" s="1"/>
  <c r="AA277" s="1"/>
  <c r="AD276"/>
  <c r="M295" i="14"/>
  <c r="P294"/>
  <c r="R294" s="1"/>
  <c r="T294" s="1"/>
  <c r="O270" i="17"/>
  <c r="Q270" s="1"/>
  <c r="AI271" i="16"/>
  <c r="AH271"/>
  <c r="AL271"/>
  <c r="Y273"/>
  <c r="AA273" s="1"/>
  <c r="X273"/>
  <c r="AC272"/>
  <c r="AE272" s="1"/>
  <c r="AX303" i="17"/>
  <c r="AY303" s="1"/>
  <c r="BC302"/>
  <c r="BB302"/>
  <c r="BD302" s="1"/>
  <c r="BA303"/>
  <c r="AJ275"/>
  <c r="AL275" s="1"/>
  <c r="AI276"/>
  <c r="AH276" s="1"/>
  <c r="AG277" s="1"/>
  <c r="R270"/>
  <c r="T271"/>
  <c r="AB270"/>
  <c r="X270"/>
  <c r="Z270" s="1"/>
  <c r="AE270" s="1"/>
  <c r="N270"/>
  <c r="L271"/>
  <c r="H271"/>
  <c r="Y446" i="27" l="1"/>
  <c r="AA446" s="1"/>
  <c r="AC446" s="1"/>
  <c r="Z446"/>
  <c r="X446"/>
  <c r="W447" s="1"/>
  <c r="AB447" s="1"/>
  <c r="AD445"/>
  <c r="T355" i="24"/>
  <c r="V355" s="1"/>
  <c r="AB446" i="27"/>
  <c r="AG357" i="26"/>
  <c r="AI357" s="1"/>
  <c r="AL356"/>
  <c r="AK357"/>
  <c r="AH357"/>
  <c r="AK343" i="24"/>
  <c r="AJ343"/>
  <c r="AN342"/>
  <c r="AP342" s="1"/>
  <c r="AL330" i="25"/>
  <c r="AH331"/>
  <c r="AG331"/>
  <c r="AI331" s="1"/>
  <c r="AK331" s="1"/>
  <c r="J343" i="24"/>
  <c r="L343" s="1"/>
  <c r="AC351"/>
  <c r="AE351"/>
  <c r="AB351"/>
  <c r="R356"/>
  <c r="S356"/>
  <c r="T356" s="1"/>
  <c r="H344"/>
  <c r="F345" s="1"/>
  <c r="K344"/>
  <c r="I344"/>
  <c r="AT289" i="9"/>
  <c r="AV289" s="1"/>
  <c r="AQ290"/>
  <c r="J323" i="20"/>
  <c r="K323" s="1"/>
  <c r="M323" s="1"/>
  <c r="M322"/>
  <c r="AR484" i="25"/>
  <c r="AT484" s="1"/>
  <c r="M439" i="23"/>
  <c r="AI322" i="27"/>
  <c r="AM321"/>
  <c r="AH322"/>
  <c r="AJ322" s="1"/>
  <c r="H441" i="23"/>
  <c r="I324" i="20"/>
  <c r="G442" i="23"/>
  <c r="J440"/>
  <c r="K440" s="1"/>
  <c r="F442"/>
  <c r="H442" s="1"/>
  <c r="I441"/>
  <c r="P442"/>
  <c r="L441"/>
  <c r="U349" i="20"/>
  <c r="R350"/>
  <c r="S350" s="1"/>
  <c r="P351"/>
  <c r="T350"/>
  <c r="O351"/>
  <c r="Q351" s="1"/>
  <c r="W325"/>
  <c r="L324"/>
  <c r="G325"/>
  <c r="V280" i="23"/>
  <c r="R280"/>
  <c r="S280"/>
  <c r="T280" s="1"/>
  <c r="AC277" i="20"/>
  <c r="Y277"/>
  <c r="AB277" s="1"/>
  <c r="P271" i="17"/>
  <c r="Q295" i="14"/>
  <c r="S295"/>
  <c r="N295"/>
  <c r="O295"/>
  <c r="AG272" i="16"/>
  <c r="AF272"/>
  <c r="AK271"/>
  <c r="AM271" s="1"/>
  <c r="Z273"/>
  <c r="AD273"/>
  <c r="BC303" i="17"/>
  <c r="AZ304" s="1"/>
  <c r="AZ303"/>
  <c r="BA304" s="1"/>
  <c r="AV304"/>
  <c r="AP275"/>
  <c r="AR275" s="1"/>
  <c r="AM275"/>
  <c r="AQ275"/>
  <c r="AN276" s="1"/>
  <c r="AO276"/>
  <c r="AK276"/>
  <c r="AA270"/>
  <c r="AC271"/>
  <c r="S270"/>
  <c r="J271"/>
  <c r="K271" s="1"/>
  <c r="M271" s="1"/>
  <c r="V271"/>
  <c r="U271"/>
  <c r="W271" s="1"/>
  <c r="Y271"/>
  <c r="AD270"/>
  <c r="G272"/>
  <c r="I271"/>
  <c r="AD446" i="27" l="1"/>
  <c r="Z447"/>
  <c r="X447"/>
  <c r="W448" s="1"/>
  <c r="AB448" s="1"/>
  <c r="Y447"/>
  <c r="AA447" s="1"/>
  <c r="AC447" s="1"/>
  <c r="J324" i="20"/>
  <c r="K324" s="1"/>
  <c r="M324" s="1"/>
  <c r="U356" i="24"/>
  <c r="AL343"/>
  <c r="AM343"/>
  <c r="AO343"/>
  <c r="AL357" i="26"/>
  <c r="AH358"/>
  <c r="AG358"/>
  <c r="AI358" s="1"/>
  <c r="AK358" s="1"/>
  <c r="AG332" i="25"/>
  <c r="AI332" s="1"/>
  <c r="AJ333" s="1"/>
  <c r="AL331"/>
  <c r="AH332"/>
  <c r="AJ334"/>
  <c r="AJ362" i="26"/>
  <c r="G345" i="24"/>
  <c r="H345" s="1"/>
  <c r="J344"/>
  <c r="V356"/>
  <c r="Z352"/>
  <c r="AA352"/>
  <c r="AD351"/>
  <c r="AF351" s="1"/>
  <c r="Q357"/>
  <c r="P357"/>
  <c r="AU290" i="9"/>
  <c r="L344" i="24"/>
  <c r="I345"/>
  <c r="K345"/>
  <c r="AR290" i="9"/>
  <c r="AS290"/>
  <c r="AL322" i="27"/>
  <c r="AH323" s="1"/>
  <c r="AJ323" s="1"/>
  <c r="AK323"/>
  <c r="AR485" i="25"/>
  <c r="AT485" s="1"/>
  <c r="M440" i="23"/>
  <c r="H325" i="20"/>
  <c r="I325" s="1"/>
  <c r="G443" i="23"/>
  <c r="J441"/>
  <c r="K441" s="1"/>
  <c r="F443"/>
  <c r="H443" s="1"/>
  <c r="I442"/>
  <c r="J442" s="1"/>
  <c r="P443"/>
  <c r="U350" i="20"/>
  <c r="W326"/>
  <c r="P352"/>
  <c r="R351"/>
  <c r="S351" s="1"/>
  <c r="O352"/>
  <c r="Q352" s="1"/>
  <c r="T351"/>
  <c r="U280" i="23"/>
  <c r="W280" s="1"/>
  <c r="Q281"/>
  <c r="X278" i="20"/>
  <c r="Z278" s="1"/>
  <c r="AA278" s="1"/>
  <c r="AD277"/>
  <c r="O271" i="17"/>
  <c r="Q271" s="1"/>
  <c r="S271" s="1"/>
  <c r="M296" i="14"/>
  <c r="P295"/>
  <c r="R295" s="1"/>
  <c r="T295" s="1"/>
  <c r="AI272" i="16"/>
  <c r="AL272"/>
  <c r="AH272"/>
  <c r="Y274"/>
  <c r="AA274" s="1"/>
  <c r="X274"/>
  <c r="AC273"/>
  <c r="AE273" s="1"/>
  <c r="BB303" i="17"/>
  <c r="BD303" s="1"/>
  <c r="BA305"/>
  <c r="AW305"/>
  <c r="AX304"/>
  <c r="AJ276"/>
  <c r="AL276" s="1"/>
  <c r="AQ276" s="1"/>
  <c r="AI277"/>
  <c r="AH277" s="1"/>
  <c r="AG278" s="1"/>
  <c r="R271"/>
  <c r="AF270"/>
  <c r="AB271"/>
  <c r="AD271" s="1"/>
  <c r="X271"/>
  <c r="Z271" s="1"/>
  <c r="T272"/>
  <c r="N271"/>
  <c r="H272"/>
  <c r="L272"/>
  <c r="X448" i="27" l="1"/>
  <c r="W449" s="1"/>
  <c r="AB449" s="1"/>
  <c r="Y448"/>
  <c r="AA448" s="1"/>
  <c r="AC448" s="1"/>
  <c r="AD447"/>
  <c r="Z448"/>
  <c r="Y449"/>
  <c r="AA449" s="1"/>
  <c r="AL358" i="26"/>
  <c r="AG359"/>
  <c r="AI359" s="1"/>
  <c r="AH359"/>
  <c r="AK359"/>
  <c r="AJ344" i="24"/>
  <c r="AK344"/>
  <c r="AN343"/>
  <c r="AP343" s="1"/>
  <c r="AK332" i="25"/>
  <c r="AH333" s="1"/>
  <c r="AJ363" i="26"/>
  <c r="AD448" i="27"/>
  <c r="F346" i="24"/>
  <c r="G346"/>
  <c r="K346" s="1"/>
  <c r="J345"/>
  <c r="Z449" i="27"/>
  <c r="AB352" i="24"/>
  <c r="AA353" s="1"/>
  <c r="AC352"/>
  <c r="AE352"/>
  <c r="AM322" i="27"/>
  <c r="R357" i="24"/>
  <c r="U357"/>
  <c r="S357"/>
  <c r="I346"/>
  <c r="AI323" i="27"/>
  <c r="L345" i="24"/>
  <c r="AQ291" i="9"/>
  <c r="AT290"/>
  <c r="AV290" s="1"/>
  <c r="AC449" i="27"/>
  <c r="AD449" s="1"/>
  <c r="AR486" i="25"/>
  <c r="AT486" s="1"/>
  <c r="AK324" i="27"/>
  <c r="AL323"/>
  <c r="G326" i="20"/>
  <c r="H326"/>
  <c r="W327" s="1"/>
  <c r="J325"/>
  <c r="K325" s="1"/>
  <c r="L325"/>
  <c r="M441" i="23"/>
  <c r="L442"/>
  <c r="K442"/>
  <c r="G444"/>
  <c r="F444"/>
  <c r="I443"/>
  <c r="J443" s="1"/>
  <c r="P444"/>
  <c r="L443"/>
  <c r="R352" i="20"/>
  <c r="S352" s="1"/>
  <c r="P353"/>
  <c r="T352"/>
  <c r="O353"/>
  <c r="Q353" s="1"/>
  <c r="L326"/>
  <c r="U351"/>
  <c r="V281" i="23"/>
  <c r="S281"/>
  <c r="T281" s="1"/>
  <c r="R281"/>
  <c r="AC278" i="20"/>
  <c r="Y278"/>
  <c r="AB278" s="1"/>
  <c r="P272" i="17"/>
  <c r="N296" i="14"/>
  <c r="Q296"/>
  <c r="S296"/>
  <c r="O296"/>
  <c r="AF273" i="16"/>
  <c r="AK272"/>
  <c r="AM272" s="1"/>
  <c r="AG273"/>
  <c r="Z274"/>
  <c r="AD274"/>
  <c r="AE271" i="17"/>
  <c r="BB304"/>
  <c r="BD304" s="1"/>
  <c r="BC304"/>
  <c r="AZ305" s="1"/>
  <c r="BA306" s="1"/>
  <c r="AY304"/>
  <c r="AV305" s="1"/>
  <c r="AN277"/>
  <c r="AP276"/>
  <c r="AR276" s="1"/>
  <c r="AM276"/>
  <c r="AO277"/>
  <c r="AK277"/>
  <c r="AA271"/>
  <c r="AF271"/>
  <c r="J272"/>
  <c r="O272" s="1"/>
  <c r="V272"/>
  <c r="AC272"/>
  <c r="U272"/>
  <c r="W272" s="1"/>
  <c r="Y272"/>
  <c r="G273"/>
  <c r="I272"/>
  <c r="X449" i="27" l="1"/>
  <c r="W450" s="1"/>
  <c r="AB450" s="1"/>
  <c r="AG333" i="25"/>
  <c r="AI333" s="1"/>
  <c r="AK333" s="1"/>
  <c r="AL332"/>
  <c r="AG334" s="1"/>
  <c r="AI334" s="1"/>
  <c r="AL344" i="24"/>
  <c r="AK345" s="1"/>
  <c r="AM344"/>
  <c r="AO344"/>
  <c r="AG360" i="26"/>
  <c r="AI360" s="1"/>
  <c r="AJ361" s="1"/>
  <c r="AH360"/>
  <c r="AK360"/>
  <c r="AL359"/>
  <c r="AJ345" i="24"/>
  <c r="H346"/>
  <c r="F347" s="1"/>
  <c r="AL333" i="25"/>
  <c r="AJ336"/>
  <c r="G347" i="24"/>
  <c r="AJ364" i="26"/>
  <c r="Z353" i="24"/>
  <c r="AB353" s="1"/>
  <c r="AD352"/>
  <c r="AF352" s="1"/>
  <c r="AC353"/>
  <c r="AE353"/>
  <c r="I326" i="20"/>
  <c r="J346" i="24"/>
  <c r="L346" s="1"/>
  <c r="Q358"/>
  <c r="P358"/>
  <c r="T357"/>
  <c r="V357" s="1"/>
  <c r="H347"/>
  <c r="F348" s="1"/>
  <c r="I347"/>
  <c r="K347"/>
  <c r="AU291" i="9"/>
  <c r="Y450" i="27"/>
  <c r="AA450" s="1"/>
  <c r="AC450" s="1"/>
  <c r="AS291" i="9"/>
  <c r="AR291"/>
  <c r="Z450" i="27"/>
  <c r="AR487" i="25"/>
  <c r="AT487" s="1"/>
  <c r="M325" i="20"/>
  <c r="J326"/>
  <c r="K326" s="1"/>
  <c r="AH324" i="27"/>
  <c r="AJ324" s="1"/>
  <c r="AK325" s="1"/>
  <c r="AM323"/>
  <c r="AL324"/>
  <c r="AI324"/>
  <c r="G327" i="20"/>
  <c r="H327"/>
  <c r="L327" s="1"/>
  <c r="H444" i="23"/>
  <c r="G445" s="1"/>
  <c r="M442"/>
  <c r="K443"/>
  <c r="P445"/>
  <c r="L444"/>
  <c r="F445"/>
  <c r="I444"/>
  <c r="M326" i="20"/>
  <c r="W328"/>
  <c r="U352"/>
  <c r="P354"/>
  <c r="R353"/>
  <c r="S353" s="1"/>
  <c r="O354"/>
  <c r="Q354" s="1"/>
  <c r="T353"/>
  <c r="U281" i="23"/>
  <c r="W281" s="1"/>
  <c r="Q282"/>
  <c r="X279" i="20"/>
  <c r="Z279" s="1"/>
  <c r="AA279" s="1"/>
  <c r="AD278"/>
  <c r="Q272" i="17"/>
  <c r="S272" s="1"/>
  <c r="M297" i="14"/>
  <c r="P296"/>
  <c r="R296" s="1"/>
  <c r="T296" s="1"/>
  <c r="K272" i="17"/>
  <c r="M272" s="1"/>
  <c r="R272" s="1"/>
  <c r="AI273" i="16"/>
  <c r="AH273"/>
  <c r="AL273"/>
  <c r="Y275"/>
  <c r="AA275" s="1"/>
  <c r="X275"/>
  <c r="AC274"/>
  <c r="AE274" s="1"/>
  <c r="AX305" i="17"/>
  <c r="AY305" s="1"/>
  <c r="AV306" s="1"/>
  <c r="AW306"/>
  <c r="BB305"/>
  <c r="BD305" s="1"/>
  <c r="AJ277"/>
  <c r="AL277" s="1"/>
  <c r="AQ277" s="1"/>
  <c r="AI278"/>
  <c r="AH278" s="1"/>
  <c r="AG279" s="1"/>
  <c r="P273"/>
  <c r="AB272"/>
  <c r="AD272" s="1"/>
  <c r="AF272" s="1"/>
  <c r="T273"/>
  <c r="X272"/>
  <c r="Z272" s="1"/>
  <c r="AE272" s="1"/>
  <c r="H273"/>
  <c r="X450" i="27" l="1"/>
  <c r="W451" s="1"/>
  <c r="AB451" s="1"/>
  <c r="AH334" i="25"/>
  <c r="AL345" i="24"/>
  <c r="AJ346" s="1"/>
  <c r="AN344"/>
  <c r="AP344" s="1"/>
  <c r="AM345"/>
  <c r="AN345" s="1"/>
  <c r="AP345" s="1"/>
  <c r="AO345"/>
  <c r="AK346"/>
  <c r="AL360" i="26"/>
  <c r="AG361"/>
  <c r="AI361" s="1"/>
  <c r="AH361"/>
  <c r="AK361"/>
  <c r="AJ335" i="25"/>
  <c r="AK334"/>
  <c r="AJ337"/>
  <c r="G348" i="24"/>
  <c r="H348" s="1"/>
  <c r="G349" s="1"/>
  <c r="J347"/>
  <c r="L347" s="1"/>
  <c r="R358"/>
  <c r="Q359" s="1"/>
  <c r="AA354"/>
  <c r="Z354"/>
  <c r="AD353"/>
  <c r="AF353" s="1"/>
  <c r="P359"/>
  <c r="U358"/>
  <c r="S358"/>
  <c r="T358" s="1"/>
  <c r="Z451" i="27"/>
  <c r="Y451"/>
  <c r="AA451" s="1"/>
  <c r="AD450"/>
  <c r="AJ365" i="26"/>
  <c r="AQ292" i="9"/>
  <c r="AT291"/>
  <c r="AV291" s="1"/>
  <c r="AR488" i="25"/>
  <c r="AT488" s="1"/>
  <c r="AI325" i="27"/>
  <c r="AM324"/>
  <c r="AH325"/>
  <c r="AJ325" s="1"/>
  <c r="I327" i="20"/>
  <c r="H328" s="1"/>
  <c r="G328"/>
  <c r="M443" i="23"/>
  <c r="H445"/>
  <c r="G446" s="1"/>
  <c r="P446"/>
  <c r="F446"/>
  <c r="I445"/>
  <c r="J444"/>
  <c r="R354" i="20"/>
  <c r="S354" s="1"/>
  <c r="P355"/>
  <c r="T354"/>
  <c r="O355"/>
  <c r="Q355" s="1"/>
  <c r="W329"/>
  <c r="U353"/>
  <c r="V282" i="23"/>
  <c r="R282"/>
  <c r="S282"/>
  <c r="T282" s="1"/>
  <c r="Y279" i="20"/>
  <c r="AB279" s="1"/>
  <c r="AC279"/>
  <c r="L273" i="17"/>
  <c r="S297" i="14"/>
  <c r="N297"/>
  <c r="Q297"/>
  <c r="O297"/>
  <c r="N272" i="17"/>
  <c r="AG274" i="16"/>
  <c r="AK273"/>
  <c r="AM273" s="1"/>
  <c r="AF274"/>
  <c r="Z275"/>
  <c r="AD275"/>
  <c r="BC305" i="17"/>
  <c r="AZ306" s="1"/>
  <c r="BA307" s="1"/>
  <c r="AX306"/>
  <c r="AY306" s="1"/>
  <c r="AV307" s="1"/>
  <c r="AW308" s="1"/>
  <c r="AW307"/>
  <c r="AN278"/>
  <c r="AP277"/>
  <c r="AR277" s="1"/>
  <c r="AM277"/>
  <c r="AO278"/>
  <c r="AK278"/>
  <c r="AA272"/>
  <c r="J273"/>
  <c r="O273" s="1"/>
  <c r="Q273" s="1"/>
  <c r="V273"/>
  <c r="U273"/>
  <c r="W273" s="1"/>
  <c r="AC273"/>
  <c r="Y273"/>
  <c r="G274"/>
  <c r="I273"/>
  <c r="AC451" i="27" l="1"/>
  <c r="AD451" s="1"/>
  <c r="X451"/>
  <c r="W452" s="1"/>
  <c r="AL346" i="24"/>
  <c r="AL361" i="26"/>
  <c r="AH362"/>
  <c r="AG362"/>
  <c r="AI362" s="1"/>
  <c r="AK362" s="1"/>
  <c r="AO346" i="24"/>
  <c r="AM346"/>
  <c r="AG335" i="25"/>
  <c r="AI335" s="1"/>
  <c r="AH335"/>
  <c r="AK335"/>
  <c r="AL334"/>
  <c r="I348" i="24"/>
  <c r="J348" s="1"/>
  <c r="F349"/>
  <c r="H349" s="1"/>
  <c r="K348"/>
  <c r="AB354"/>
  <c r="Z355" s="1"/>
  <c r="AE354"/>
  <c r="AC354"/>
  <c r="V358"/>
  <c r="S359"/>
  <c r="U359"/>
  <c r="R359"/>
  <c r="AB452" i="27"/>
  <c r="X452"/>
  <c r="W453" s="1"/>
  <c r="K349" i="24"/>
  <c r="I349"/>
  <c r="AU292" i="9"/>
  <c r="AS292"/>
  <c r="AR292"/>
  <c r="AR489" i="25"/>
  <c r="AT489" s="1"/>
  <c r="I328" i="20"/>
  <c r="G329"/>
  <c r="Z452" i="27"/>
  <c r="AK326"/>
  <c r="AL325"/>
  <c r="J327" i="20"/>
  <c r="K327" s="1"/>
  <c r="M327" s="1"/>
  <c r="H329"/>
  <c r="G330" s="1"/>
  <c r="J445" i="23"/>
  <c r="K445" s="1"/>
  <c r="L446" s="1"/>
  <c r="K444"/>
  <c r="P447"/>
  <c r="F447"/>
  <c r="I446"/>
  <c r="H446"/>
  <c r="U354" i="20"/>
  <c r="R355"/>
  <c r="S355" s="1"/>
  <c r="P356"/>
  <c r="T355"/>
  <c r="O356"/>
  <c r="Q356" s="1"/>
  <c r="U282" i="23"/>
  <c r="W282" s="1"/>
  <c r="Q283"/>
  <c r="X280" i="20"/>
  <c r="Z280" s="1"/>
  <c r="AA280" s="1"/>
  <c r="AD279"/>
  <c r="K273" i="17"/>
  <c r="M273" s="1"/>
  <c r="R273" s="1"/>
  <c r="M298" i="14"/>
  <c r="P297"/>
  <c r="R297" s="1"/>
  <c r="T297" s="1"/>
  <c r="AI274" i="16"/>
  <c r="AH274"/>
  <c r="AL274"/>
  <c r="Y276"/>
  <c r="AA276" s="1"/>
  <c r="X276"/>
  <c r="AC275"/>
  <c r="AE275" s="1"/>
  <c r="BB306" i="17"/>
  <c r="BD306" s="1"/>
  <c r="BC306"/>
  <c r="AZ307" s="1"/>
  <c r="AX307"/>
  <c r="AJ278"/>
  <c r="AL278" s="1"/>
  <c r="AQ278" s="1"/>
  <c r="AI279"/>
  <c r="AH279" s="1"/>
  <c r="AG280" s="1"/>
  <c r="S273"/>
  <c r="P274"/>
  <c r="AB273"/>
  <c r="AD273" s="1"/>
  <c r="AF273" s="1"/>
  <c r="X273"/>
  <c r="Z273" s="1"/>
  <c r="AA273" s="1"/>
  <c r="T274"/>
  <c r="H274"/>
  <c r="AC452" i="27" l="1"/>
  <c r="Y453" s="1"/>
  <c r="AA453" s="1"/>
  <c r="AC453" s="1"/>
  <c r="Y452"/>
  <c r="AA452" s="1"/>
  <c r="AB453" s="1"/>
  <c r="AG363" i="26"/>
  <c r="AI363" s="1"/>
  <c r="AK363" s="1"/>
  <c r="AH363"/>
  <c r="AL362"/>
  <c r="AJ347" i="24"/>
  <c r="AK347"/>
  <c r="AN346"/>
  <c r="AP346" s="1"/>
  <c r="AL335" i="25"/>
  <c r="AG336"/>
  <c r="AI336" s="1"/>
  <c r="AK336" s="1"/>
  <c r="AH336"/>
  <c r="AD354" i="24"/>
  <c r="AF354" s="1"/>
  <c r="AA355"/>
  <c r="AC355" s="1"/>
  <c r="G350"/>
  <c r="I350" s="1"/>
  <c r="F350"/>
  <c r="J349"/>
  <c r="L348"/>
  <c r="T359"/>
  <c r="V359" s="1"/>
  <c r="Q360"/>
  <c r="P360"/>
  <c r="K350"/>
  <c r="AQ293" i="9"/>
  <c r="AT292"/>
  <c r="AV292" s="1"/>
  <c r="L328" i="20"/>
  <c r="AR490" i="25"/>
  <c r="AT490" s="1"/>
  <c r="I329" i="20"/>
  <c r="H330" s="1"/>
  <c r="J328"/>
  <c r="K328" s="1"/>
  <c r="W330"/>
  <c r="AH326" i="27"/>
  <c r="AJ326" s="1"/>
  <c r="AI326"/>
  <c r="AM325"/>
  <c r="L329" i="20"/>
  <c r="AD452" i="27"/>
  <c r="X453"/>
  <c r="W454" s="1"/>
  <c r="AB454" s="1"/>
  <c r="M444" i="23"/>
  <c r="L445"/>
  <c r="G447"/>
  <c r="J446"/>
  <c r="K446" s="1"/>
  <c r="U355" i="20"/>
  <c r="R356"/>
  <c r="S356" s="1"/>
  <c r="P357"/>
  <c r="T356"/>
  <c r="O357"/>
  <c r="Q357" s="1"/>
  <c r="V283" i="23"/>
  <c r="R283"/>
  <c r="S283"/>
  <c r="T283" s="1"/>
  <c r="AC280" i="20"/>
  <c r="Y280"/>
  <c r="AB280" s="1"/>
  <c r="L274" i="17"/>
  <c r="N273"/>
  <c r="S298" i="14"/>
  <c r="O298"/>
  <c r="N298"/>
  <c r="Q298"/>
  <c r="AF275" i="16"/>
  <c r="AK274"/>
  <c r="AM274" s="1"/>
  <c r="AG275"/>
  <c r="AD276"/>
  <c r="Z276"/>
  <c r="AN279" i="17"/>
  <c r="AY307"/>
  <c r="BA308"/>
  <c r="BB307"/>
  <c r="BC307"/>
  <c r="AP278"/>
  <c r="AR278" s="1"/>
  <c r="AM278"/>
  <c r="AO279"/>
  <c r="AK279"/>
  <c r="AE273"/>
  <c r="J274"/>
  <c r="O274" s="1"/>
  <c r="Q274" s="1"/>
  <c r="V274"/>
  <c r="AC274"/>
  <c r="U274"/>
  <c r="W274" s="1"/>
  <c r="Y274"/>
  <c r="G275"/>
  <c r="I274"/>
  <c r="Z453" i="27" l="1"/>
  <c r="X454" s="1"/>
  <c r="W455" s="1"/>
  <c r="AE355" i="24"/>
  <c r="AB355"/>
  <c r="Z356" s="1"/>
  <c r="L349"/>
  <c r="H350"/>
  <c r="F351" s="1"/>
  <c r="AL347"/>
  <c r="AJ348" s="1"/>
  <c r="AH364" i="26"/>
  <c r="AL363"/>
  <c r="AG364"/>
  <c r="AI364" s="1"/>
  <c r="AK364" s="1"/>
  <c r="AO347" i="24"/>
  <c r="AM347"/>
  <c r="AK348"/>
  <c r="AN347"/>
  <c r="AL336" i="25"/>
  <c r="AG337"/>
  <c r="AI337" s="1"/>
  <c r="AH337"/>
  <c r="AU293" i="9"/>
  <c r="J350" i="24"/>
  <c r="L350" s="1"/>
  <c r="AJ340" i="25"/>
  <c r="R360" i="24"/>
  <c r="Q361" s="1"/>
  <c r="AA356"/>
  <c r="S360"/>
  <c r="T360" s="1"/>
  <c r="U360"/>
  <c r="P361"/>
  <c r="AS293" i="9"/>
  <c r="AR293"/>
  <c r="M328" i="20"/>
  <c r="J329"/>
  <c r="K329" s="1"/>
  <c r="AR491" i="25"/>
  <c r="AT491" s="1"/>
  <c r="W331" i="20"/>
  <c r="I330"/>
  <c r="L330"/>
  <c r="AL326" i="27"/>
  <c r="AK327"/>
  <c r="G331" i="20"/>
  <c r="Y454" i="27"/>
  <c r="AA454" s="1"/>
  <c r="AD453"/>
  <c r="Z454"/>
  <c r="AC454"/>
  <c r="M445" i="23"/>
  <c r="M446" s="1"/>
  <c r="P448"/>
  <c r="L447"/>
  <c r="F448"/>
  <c r="I447"/>
  <c r="H447"/>
  <c r="P358" i="20"/>
  <c r="R357"/>
  <c r="S357" s="1"/>
  <c r="O358"/>
  <c r="Q358" s="1"/>
  <c r="T357"/>
  <c r="U356"/>
  <c r="K274" i="17"/>
  <c r="M274" s="1"/>
  <c r="R274" s="1"/>
  <c r="U283" i="23"/>
  <c r="W283" s="1"/>
  <c r="Q284"/>
  <c r="X281" i="20"/>
  <c r="Z281" s="1"/>
  <c r="AA281" s="1"/>
  <c r="AD280"/>
  <c r="M299" i="14"/>
  <c r="N299" s="1"/>
  <c r="P298"/>
  <c r="AI275" i="16"/>
  <c r="AH275"/>
  <c r="AL275"/>
  <c r="Y277"/>
  <c r="AA277" s="1"/>
  <c r="X277"/>
  <c r="AC276"/>
  <c r="AE276" s="1"/>
  <c r="AZ308" i="17"/>
  <c r="BA309" s="1"/>
  <c r="BD307"/>
  <c r="AV308"/>
  <c r="AJ279"/>
  <c r="AL279" s="1"/>
  <c r="AQ279" s="1"/>
  <c r="AI280"/>
  <c r="AH280" s="1"/>
  <c r="AG281" s="1"/>
  <c r="S274"/>
  <c r="P275"/>
  <c r="T275"/>
  <c r="AB274"/>
  <c r="AD274" s="1"/>
  <c r="X274"/>
  <c r="Z274" s="1"/>
  <c r="AE274" s="1"/>
  <c r="L275"/>
  <c r="H275"/>
  <c r="J275" s="1"/>
  <c r="AD355" i="24" l="1"/>
  <c r="AF355" s="1"/>
  <c r="G351"/>
  <c r="K351" s="1"/>
  <c r="AP347"/>
  <c r="AL364" i="26"/>
  <c r="AG365"/>
  <c r="AI365" s="1"/>
  <c r="AH365"/>
  <c r="AK365"/>
  <c r="AL348" i="24"/>
  <c r="AM348"/>
  <c r="AO348"/>
  <c r="AK337" i="25"/>
  <c r="AJ338"/>
  <c r="M329" i="20"/>
  <c r="M330" s="1"/>
  <c r="I351" i="24"/>
  <c r="H351"/>
  <c r="J351" s="1"/>
  <c r="L351" s="1"/>
  <c r="V360"/>
  <c r="AB356"/>
  <c r="AE356"/>
  <c r="AC356"/>
  <c r="J330" i="20"/>
  <c r="K330" s="1"/>
  <c r="R361" i="24"/>
  <c r="Q362" s="1"/>
  <c r="U361"/>
  <c r="S361"/>
  <c r="AQ294" i="9"/>
  <c r="AT293"/>
  <c r="AV293" s="1"/>
  <c r="H331" i="20"/>
  <c r="G332" s="1"/>
  <c r="AB455" i="27"/>
  <c r="AR492" i="25"/>
  <c r="Z455" i="27"/>
  <c r="AH327"/>
  <c r="AJ327" s="1"/>
  <c r="AK328" s="1"/>
  <c r="AM326"/>
  <c r="AI327"/>
  <c r="X455"/>
  <c r="W456" s="1"/>
  <c r="Y455"/>
  <c r="AA455" s="1"/>
  <c r="AD454"/>
  <c r="G448" i="23"/>
  <c r="J447"/>
  <c r="K447" s="1"/>
  <c r="M447" s="1"/>
  <c r="H448"/>
  <c r="R358" i="20"/>
  <c r="S358" s="1"/>
  <c r="P359"/>
  <c r="T358"/>
  <c r="O359"/>
  <c r="Q359" s="1"/>
  <c r="U357"/>
  <c r="V284" i="23"/>
  <c r="R284"/>
  <c r="S284"/>
  <c r="T284" s="1"/>
  <c r="Y281" i="20"/>
  <c r="AB281" s="1"/>
  <c r="AC281"/>
  <c r="N274" i="17"/>
  <c r="K275" s="1"/>
  <c r="M275" s="1"/>
  <c r="O299" i="14"/>
  <c r="Q299"/>
  <c r="R298"/>
  <c r="AG276" i="16"/>
  <c r="AK275"/>
  <c r="AM275" s="1"/>
  <c r="AF276"/>
  <c r="Z277"/>
  <c r="AD277"/>
  <c r="AW309" i="17"/>
  <c r="AX308"/>
  <c r="BB308"/>
  <c r="AN280"/>
  <c r="AP279"/>
  <c r="AR279" s="1"/>
  <c r="AM279"/>
  <c r="AO280"/>
  <c r="AK280"/>
  <c r="AA274"/>
  <c r="U275"/>
  <c r="W275" s="1"/>
  <c r="AC275"/>
  <c r="Y275"/>
  <c r="V275"/>
  <c r="O275"/>
  <c r="AF274"/>
  <c r="G276"/>
  <c r="I275"/>
  <c r="AL365" i="26" l="1"/>
  <c r="AH366"/>
  <c r="AG366"/>
  <c r="AI366" s="1"/>
  <c r="AJ367" s="1"/>
  <c r="AJ349" i="24"/>
  <c r="AN348"/>
  <c r="AP348" s="1"/>
  <c r="AK349"/>
  <c r="AC455" i="27"/>
  <c r="AD455" s="1"/>
  <c r="F352" i="24"/>
  <c r="W332" i="20"/>
  <c r="G352" i="24"/>
  <c r="K352" s="1"/>
  <c r="AG338" i="25"/>
  <c r="AI338" s="1"/>
  <c r="AJ339" s="1"/>
  <c r="AL337"/>
  <c r="AH338"/>
  <c r="P362" i="24"/>
  <c r="T361"/>
  <c r="V361" s="1"/>
  <c r="R362"/>
  <c r="Q363" s="1"/>
  <c r="AD356"/>
  <c r="AF356" s="1"/>
  <c r="Z357"/>
  <c r="AA357"/>
  <c r="L331" i="20"/>
  <c r="U362" i="24"/>
  <c r="S362"/>
  <c r="AT492" i="25"/>
  <c r="AS493"/>
  <c r="I331" i="20"/>
  <c r="J331" s="1"/>
  <c r="K331" s="1"/>
  <c r="M331" s="1"/>
  <c r="I352" i="24"/>
  <c r="AU294" i="9"/>
  <c r="AR294"/>
  <c r="AS294"/>
  <c r="AJ369" i="26"/>
  <c r="AR493" i="25"/>
  <c r="AB456" i="27"/>
  <c r="AL327"/>
  <c r="Y456"/>
  <c r="AA456" s="1"/>
  <c r="X456"/>
  <c r="W457" s="1"/>
  <c r="AB457" s="1"/>
  <c r="G449" i="23"/>
  <c r="P449"/>
  <c r="L448"/>
  <c r="F449"/>
  <c r="I448"/>
  <c r="J448" s="1"/>
  <c r="U358" i="20"/>
  <c r="R359"/>
  <c r="S359" s="1"/>
  <c r="P360"/>
  <c r="T359"/>
  <c r="O360"/>
  <c r="Q360" s="1"/>
  <c r="U284" i="23"/>
  <c r="W284" s="1"/>
  <c r="Q285"/>
  <c r="X282" i="20"/>
  <c r="Z282" s="1"/>
  <c r="AA282" s="1"/>
  <c r="AD281"/>
  <c r="M300" i="14"/>
  <c r="P299"/>
  <c r="R299" s="1"/>
  <c r="S299"/>
  <c r="T298"/>
  <c r="AI276" i="16"/>
  <c r="AL276"/>
  <c r="AH276"/>
  <c r="Y278"/>
  <c r="AA278" s="1"/>
  <c r="X278"/>
  <c r="AC277"/>
  <c r="AE277" s="1"/>
  <c r="BD308" i="17"/>
  <c r="BC308"/>
  <c r="AY308"/>
  <c r="AJ280"/>
  <c r="AL280" s="1"/>
  <c r="AQ280" s="1"/>
  <c r="AI281"/>
  <c r="AH281" s="1"/>
  <c r="AG282" s="1"/>
  <c r="N275"/>
  <c r="R275"/>
  <c r="P276"/>
  <c r="Q275"/>
  <c r="X275"/>
  <c r="T276"/>
  <c r="AB275"/>
  <c r="H276"/>
  <c r="L276"/>
  <c r="Z456" i="27" l="1"/>
  <c r="H352" i="24"/>
  <c r="F353" s="1"/>
  <c r="AK366" i="26"/>
  <c r="AM349" i="24"/>
  <c r="AO349"/>
  <c r="AL349"/>
  <c r="H332" i="20"/>
  <c r="I332" s="1"/>
  <c r="J332" s="1"/>
  <c r="K332" s="1"/>
  <c r="AK338" i="25"/>
  <c r="AJ341"/>
  <c r="AT493"/>
  <c r="T362" i="24"/>
  <c r="P363"/>
  <c r="R363" s="1"/>
  <c r="V362"/>
  <c r="AB357"/>
  <c r="AE357"/>
  <c r="AC357"/>
  <c r="U363"/>
  <c r="S363"/>
  <c r="AT294" i="9"/>
  <c r="AV294" s="1"/>
  <c r="AQ295"/>
  <c r="AJ342" i="25"/>
  <c r="AR494"/>
  <c r="AT494" s="1"/>
  <c r="AC456" i="27"/>
  <c r="X457" s="1"/>
  <c r="W458" s="1"/>
  <c r="AH328"/>
  <c r="AJ328" s="1"/>
  <c r="AK329" s="1"/>
  <c r="AM327"/>
  <c r="AI328"/>
  <c r="Z457"/>
  <c r="H449" i="23"/>
  <c r="G450" s="1"/>
  <c r="P450"/>
  <c r="L449"/>
  <c r="F450"/>
  <c r="I449"/>
  <c r="K448"/>
  <c r="M448" s="1"/>
  <c r="R360" i="20"/>
  <c r="S360" s="1"/>
  <c r="P361"/>
  <c r="T360"/>
  <c r="O361"/>
  <c r="Q361" s="1"/>
  <c r="U359"/>
  <c r="V285" i="23"/>
  <c r="S285"/>
  <c r="T285" s="1"/>
  <c r="R285"/>
  <c r="AC282" i="20"/>
  <c r="Y282"/>
  <c r="AB282" s="1"/>
  <c r="S300" i="14"/>
  <c r="T299"/>
  <c r="Q300"/>
  <c r="N300"/>
  <c r="O300"/>
  <c r="M301" s="1"/>
  <c r="AF277" i="16"/>
  <c r="AK276"/>
  <c r="AM276" s="1"/>
  <c r="AG277"/>
  <c r="AD278"/>
  <c r="Z278"/>
  <c r="AV309" i="17"/>
  <c r="AZ309"/>
  <c r="AN281"/>
  <c r="AP280"/>
  <c r="AR280" s="1"/>
  <c r="AM280"/>
  <c r="AO281"/>
  <c r="AK281"/>
  <c r="AC276"/>
  <c r="AD275"/>
  <c r="AF275" s="1"/>
  <c r="Y276"/>
  <c r="Z275"/>
  <c r="J276"/>
  <c r="K276" s="1"/>
  <c r="M276" s="1"/>
  <c r="V276"/>
  <c r="U276"/>
  <c r="W276" s="1"/>
  <c r="S275"/>
  <c r="I276"/>
  <c r="G277"/>
  <c r="G333" i="20" l="1"/>
  <c r="W333"/>
  <c r="G353" i="24"/>
  <c r="I353" s="1"/>
  <c r="J352"/>
  <c r="L352" s="1"/>
  <c r="H353"/>
  <c r="J353" s="1"/>
  <c r="L332" i="20"/>
  <c r="M332" s="1"/>
  <c r="H333"/>
  <c r="AK350" i="24"/>
  <c r="AN349"/>
  <c r="AP349" s="1"/>
  <c r="AJ350"/>
  <c r="AL350" s="1"/>
  <c r="AG367" i="26"/>
  <c r="AI367" s="1"/>
  <c r="AJ368" s="1"/>
  <c r="AH367"/>
  <c r="AL366"/>
  <c r="AH339" i="25"/>
  <c r="AG339"/>
  <c r="AI339" s="1"/>
  <c r="AK339" s="1"/>
  <c r="AL338"/>
  <c r="P364" i="24"/>
  <c r="Q364"/>
  <c r="AA358"/>
  <c r="Z358"/>
  <c r="AD357"/>
  <c r="AF357" s="1"/>
  <c r="T363"/>
  <c r="V363" s="1"/>
  <c r="AJ371" i="26"/>
  <c r="G354" i="24"/>
  <c r="AU295" i="9"/>
  <c r="AS295"/>
  <c r="AR295"/>
  <c r="G334" i="20"/>
  <c r="AR495" i="25"/>
  <c r="AT495" s="1"/>
  <c r="Y457" i="27"/>
  <c r="AA457" s="1"/>
  <c r="AC457" s="1"/>
  <c r="AD456"/>
  <c r="AL328"/>
  <c r="AH329" s="1"/>
  <c r="AJ329" s="1"/>
  <c r="H450" i="23"/>
  <c r="G451" s="1"/>
  <c r="P451"/>
  <c r="F451"/>
  <c r="I450"/>
  <c r="J449"/>
  <c r="U360" i="20"/>
  <c r="P362"/>
  <c r="R361"/>
  <c r="S361" s="1"/>
  <c r="O362"/>
  <c r="Q362" s="1"/>
  <c r="T361"/>
  <c r="U285" i="23"/>
  <c r="W285" s="1"/>
  <c r="Q286"/>
  <c r="AD282" i="20"/>
  <c r="X283"/>
  <c r="N301" i="14"/>
  <c r="P300"/>
  <c r="Q301" s="1"/>
  <c r="AI277" i="16"/>
  <c r="AL277"/>
  <c r="AH277"/>
  <c r="Y279"/>
  <c r="AA279" s="1"/>
  <c r="X279"/>
  <c r="AC278"/>
  <c r="AE278" s="1"/>
  <c r="O276" i="17"/>
  <c r="Q276" s="1"/>
  <c r="S276" s="1"/>
  <c r="BA310"/>
  <c r="BB309"/>
  <c r="AW310"/>
  <c r="AX309"/>
  <c r="AJ281"/>
  <c r="AL281" s="1"/>
  <c r="AQ281" s="1"/>
  <c r="AI282"/>
  <c r="AH282" s="1"/>
  <c r="AG283" s="1"/>
  <c r="N276"/>
  <c r="AE275"/>
  <c r="AA275"/>
  <c r="X276" s="1"/>
  <c r="Z276" s="1"/>
  <c r="R276"/>
  <c r="T277"/>
  <c r="L277"/>
  <c r="H277"/>
  <c r="F354" i="24" l="1"/>
  <c r="K353"/>
  <c r="L353" s="1"/>
  <c r="L333" i="20"/>
  <c r="W334"/>
  <c r="I333"/>
  <c r="J333" s="1"/>
  <c r="K333" s="1"/>
  <c r="M333" s="1"/>
  <c r="AK367" i="26"/>
  <c r="AG368" s="1"/>
  <c r="AI368" s="1"/>
  <c r="H334" i="20"/>
  <c r="W335" s="1"/>
  <c r="AH368" i="26"/>
  <c r="AJ351" i="24"/>
  <c r="AK351"/>
  <c r="AO350"/>
  <c r="AM350"/>
  <c r="AN350" s="1"/>
  <c r="AH340" i="25"/>
  <c r="AG340"/>
  <c r="AI340" s="1"/>
  <c r="AL339"/>
  <c r="AK340"/>
  <c r="AL329" i="27"/>
  <c r="AK330"/>
  <c r="U364" i="24"/>
  <c r="R364"/>
  <c r="Q365" s="1"/>
  <c r="S364"/>
  <c r="AB358"/>
  <c r="Z359" s="1"/>
  <c r="AC358"/>
  <c r="AE358"/>
  <c r="H354"/>
  <c r="K354"/>
  <c r="I354"/>
  <c r="AB458" i="27"/>
  <c r="AT295" i="9"/>
  <c r="AV295" s="1"/>
  <c r="AQ296"/>
  <c r="AD457" i="27"/>
  <c r="G335" i="20"/>
  <c r="AR496" i="25"/>
  <c r="AT496" s="1"/>
  <c r="AI329" i="27"/>
  <c r="Y458"/>
  <c r="AA458" s="1"/>
  <c r="Z458"/>
  <c r="AM328"/>
  <c r="X458"/>
  <c r="W459" s="1"/>
  <c r="I334" i="20"/>
  <c r="J334" s="1"/>
  <c r="K334" s="1"/>
  <c r="L334"/>
  <c r="J450" i="23"/>
  <c r="K450" s="1"/>
  <c r="L451" s="1"/>
  <c r="K449"/>
  <c r="F452"/>
  <c r="I451"/>
  <c r="P452"/>
  <c r="H451"/>
  <c r="U361" i="20"/>
  <c r="P363"/>
  <c r="R362"/>
  <c r="S362" s="1"/>
  <c r="O363"/>
  <c r="Q363" s="1"/>
  <c r="T362"/>
  <c r="V286" i="23"/>
  <c r="S286"/>
  <c r="T286" s="1"/>
  <c r="R286"/>
  <c r="Z283" i="20"/>
  <c r="AA283" s="1"/>
  <c r="AC283"/>
  <c r="Y283"/>
  <c r="AB283" s="1"/>
  <c r="O301" i="14"/>
  <c r="M302" s="1"/>
  <c r="R300"/>
  <c r="AG278" i="16"/>
  <c r="AF278"/>
  <c r="AK277"/>
  <c r="AM277" s="1"/>
  <c r="Z279"/>
  <c r="AD279"/>
  <c r="P277" i="17"/>
  <c r="AY309"/>
  <c r="BC309"/>
  <c r="BD309"/>
  <c r="AN282"/>
  <c r="AP281"/>
  <c r="AR281" s="1"/>
  <c r="AM281"/>
  <c r="AO282"/>
  <c r="AK282"/>
  <c r="AE276"/>
  <c r="AB276"/>
  <c r="AD276" s="1"/>
  <c r="AF276" s="1"/>
  <c r="AA276"/>
  <c r="V277"/>
  <c r="U277"/>
  <c r="W277" s="1"/>
  <c r="Y277"/>
  <c r="J277"/>
  <c r="O277" s="1"/>
  <c r="I277"/>
  <c r="G278"/>
  <c r="AL367" i="26" l="1"/>
  <c r="AP350" i="24"/>
  <c r="AK368" i="26"/>
  <c r="AG369" s="1"/>
  <c r="AI369" s="1"/>
  <c r="AJ370" s="1"/>
  <c r="AL351" i="24"/>
  <c r="AJ352" s="1"/>
  <c r="AM351"/>
  <c r="AO351"/>
  <c r="AL368" i="26"/>
  <c r="AH369"/>
  <c r="AK352" i="24"/>
  <c r="AM329" i="27"/>
  <c r="J354" i="24"/>
  <c r="T364"/>
  <c r="V364" s="1"/>
  <c r="AL340" i="25"/>
  <c r="AH341"/>
  <c r="AG341"/>
  <c r="AI341" s="1"/>
  <c r="AK341" s="1"/>
  <c r="P365" i="24"/>
  <c r="AJ373" i="26"/>
  <c r="R365" i="24"/>
  <c r="S365"/>
  <c r="AC458" i="27"/>
  <c r="X459" s="1"/>
  <c r="W460" s="1"/>
  <c r="AA359" i="24"/>
  <c r="AB359" s="1"/>
  <c r="AD358"/>
  <c r="AF358" s="1"/>
  <c r="U365"/>
  <c r="AI330" i="27"/>
  <c r="L354" i="24"/>
  <c r="AB459" i="27"/>
  <c r="AU296" i="9"/>
  <c r="G355" i="24"/>
  <c r="F355"/>
  <c r="AR296" i="9"/>
  <c r="AS296"/>
  <c r="AR497" i="25"/>
  <c r="AT497" s="1"/>
  <c r="Y459" i="27"/>
  <c r="AA459" s="1"/>
  <c r="H335" i="20"/>
  <c r="I335" s="1"/>
  <c r="H336" s="1"/>
  <c r="G337" s="1"/>
  <c r="AH330" i="27"/>
  <c r="AJ330" s="1"/>
  <c r="AK331" s="1"/>
  <c r="M334" i="20"/>
  <c r="AL330" i="27"/>
  <c r="L335" i="20"/>
  <c r="M449" i="23"/>
  <c r="L450"/>
  <c r="G452"/>
  <c r="J451"/>
  <c r="K451" s="1"/>
  <c r="U362" i="20"/>
  <c r="R363"/>
  <c r="S363" s="1"/>
  <c r="P364"/>
  <c r="T363"/>
  <c r="O364"/>
  <c r="Q364" s="1"/>
  <c r="AD283"/>
  <c r="U286" i="23"/>
  <c r="W286" s="1"/>
  <c r="Q287"/>
  <c r="X284" i="20"/>
  <c r="Z284" s="1"/>
  <c r="AA284" s="1"/>
  <c r="P301" i="14"/>
  <c r="R301" s="1"/>
  <c r="S302" s="1"/>
  <c r="N302"/>
  <c r="S301"/>
  <c r="T300"/>
  <c r="AI278" i="16"/>
  <c r="AH278"/>
  <c r="AL278"/>
  <c r="Y280"/>
  <c r="AA280" s="1"/>
  <c r="X280"/>
  <c r="AC279"/>
  <c r="AE279" s="1"/>
  <c r="Q277" i="17"/>
  <c r="S277" s="1"/>
  <c r="K277"/>
  <c r="M277" s="1"/>
  <c r="R277" s="1"/>
  <c r="AV310"/>
  <c r="AZ310"/>
  <c r="AC277"/>
  <c r="AJ282"/>
  <c r="AL282" s="1"/>
  <c r="AQ282" s="1"/>
  <c r="AI283"/>
  <c r="AH283" s="1"/>
  <c r="AG284" s="1"/>
  <c r="AB277"/>
  <c r="T278"/>
  <c r="X277"/>
  <c r="Z277" s="1"/>
  <c r="AE277" s="1"/>
  <c r="P278"/>
  <c r="H278"/>
  <c r="Z459" i="27" l="1"/>
  <c r="T365" i="24"/>
  <c r="AD458" i="27"/>
  <c r="Y460" s="1"/>
  <c r="AA460" s="1"/>
  <c r="AN351" i="24"/>
  <c r="AP351" s="1"/>
  <c r="AL352"/>
  <c r="AJ353" s="1"/>
  <c r="P366"/>
  <c r="AM352"/>
  <c r="AO352"/>
  <c r="AK369" i="26"/>
  <c r="AK353" i="24"/>
  <c r="Q366"/>
  <c r="S366" s="1"/>
  <c r="AL341" i="25"/>
  <c r="AG342"/>
  <c r="AI342" s="1"/>
  <c r="AJ343" s="1"/>
  <c r="AH342"/>
  <c r="AK342"/>
  <c r="AJ374" i="26"/>
  <c r="V365" i="24"/>
  <c r="AC359"/>
  <c r="AD359" s="1"/>
  <c r="AE359"/>
  <c r="Z360"/>
  <c r="AA360"/>
  <c r="AC459" i="27"/>
  <c r="U366" i="24"/>
  <c r="H355"/>
  <c r="G356" s="1"/>
  <c r="W337" i="20"/>
  <c r="J335"/>
  <c r="K335" s="1"/>
  <c r="M335" s="1"/>
  <c r="I355" i="24"/>
  <c r="K355"/>
  <c r="AQ297" i="9"/>
  <c r="AT296"/>
  <c r="AV296" s="1"/>
  <c r="AB460" i="27"/>
  <c r="AR498" i="25"/>
  <c r="AT498" s="1"/>
  <c r="G336" i="20"/>
  <c r="I336" s="1"/>
  <c r="H337" s="1"/>
  <c r="G338" s="1"/>
  <c r="W336"/>
  <c r="AX310" i="17"/>
  <c r="AY310" s="1"/>
  <c r="AW311"/>
  <c r="BB310"/>
  <c r="BA311"/>
  <c r="AM330" i="27"/>
  <c r="AI331"/>
  <c r="AH331"/>
  <c r="AJ331" s="1"/>
  <c r="L336" i="20"/>
  <c r="M450" i="23"/>
  <c r="M451" s="1"/>
  <c r="F453"/>
  <c r="I452"/>
  <c r="P453"/>
  <c r="L452"/>
  <c r="H452"/>
  <c r="U363" i="20"/>
  <c r="R364"/>
  <c r="S364" s="1"/>
  <c r="P365"/>
  <c r="T364"/>
  <c r="O365"/>
  <c r="Q365" s="1"/>
  <c r="W338"/>
  <c r="V287" i="23"/>
  <c r="S287"/>
  <c r="T287" s="1"/>
  <c r="R287"/>
  <c r="Y284" i="20"/>
  <c r="AB284" s="1"/>
  <c r="AC284"/>
  <c r="O302" i="14"/>
  <c r="P302" s="1"/>
  <c r="R302" s="1"/>
  <c r="Q302"/>
  <c r="T301"/>
  <c r="AF279" i="16"/>
  <c r="AK278"/>
  <c r="AM278" s="1"/>
  <c r="AG279"/>
  <c r="Z280"/>
  <c r="AD280"/>
  <c r="L278" i="17"/>
  <c r="N277"/>
  <c r="BD310"/>
  <c r="AD277"/>
  <c r="AF277" s="1"/>
  <c r="BC310"/>
  <c r="AN283"/>
  <c r="AP282"/>
  <c r="AR282" s="1"/>
  <c r="AM282"/>
  <c r="AO283"/>
  <c r="AK283"/>
  <c r="AA277"/>
  <c r="J278"/>
  <c r="V278"/>
  <c r="AC278"/>
  <c r="U278"/>
  <c r="W278" s="1"/>
  <c r="Y278"/>
  <c r="I278"/>
  <c r="G279"/>
  <c r="Z460" i="27" l="1"/>
  <c r="AN352" i="24"/>
  <c r="AP352" s="1"/>
  <c r="R366"/>
  <c r="P367" s="1"/>
  <c r="X460" i="27"/>
  <c r="W461" s="1"/>
  <c r="AB461" s="1"/>
  <c r="AL353" i="24"/>
  <c r="J355"/>
  <c r="AM353"/>
  <c r="AO353"/>
  <c r="AL369" i="26"/>
  <c r="AH370"/>
  <c r="AG370"/>
  <c r="AI370" s="1"/>
  <c r="AK370" s="1"/>
  <c r="AG343" i="25"/>
  <c r="AI343" s="1"/>
  <c r="AJ344" s="1"/>
  <c r="AH343"/>
  <c r="AL342"/>
  <c r="AJ375" i="26"/>
  <c r="AD459" i="27"/>
  <c r="AF359" i="24"/>
  <c r="AE360"/>
  <c r="AC360"/>
  <c r="AB360"/>
  <c r="F356"/>
  <c r="H356" s="1"/>
  <c r="F357" s="1"/>
  <c r="Q367"/>
  <c r="L355"/>
  <c r="K356"/>
  <c r="I356"/>
  <c r="AJ346" i="25"/>
  <c r="AU297" i="9"/>
  <c r="AS297"/>
  <c r="AR297"/>
  <c r="I337" i="20"/>
  <c r="AC460" i="27"/>
  <c r="AR499" i="25"/>
  <c r="J336" i="20"/>
  <c r="K336" s="1"/>
  <c r="L337" s="1"/>
  <c r="AL331" i="27"/>
  <c r="AM331" s="1"/>
  <c r="AK332"/>
  <c r="AH332"/>
  <c r="AJ332" s="1"/>
  <c r="AK333" s="1"/>
  <c r="M336" i="20"/>
  <c r="J452" i="23"/>
  <c r="K452" s="1"/>
  <c r="M452" s="1"/>
  <c r="G453"/>
  <c r="P366" i="20"/>
  <c r="R365"/>
  <c r="S365" s="1"/>
  <c r="O366"/>
  <c r="Q366" s="1"/>
  <c r="T365"/>
  <c r="U364"/>
  <c r="AZ311" i="17"/>
  <c r="AV311"/>
  <c r="U287" i="23"/>
  <c r="W287" s="1"/>
  <c r="Q288"/>
  <c r="X285" i="20"/>
  <c r="AD284"/>
  <c r="K278" i="17"/>
  <c r="M278" s="1"/>
  <c r="N278" s="1"/>
  <c r="T302" i="14"/>
  <c r="M303"/>
  <c r="N303" s="1"/>
  <c r="AI279" i="16"/>
  <c r="AH279"/>
  <c r="AL279"/>
  <c r="Y281"/>
  <c r="AA281" s="1"/>
  <c r="X281"/>
  <c r="AC280"/>
  <c r="AE280" s="1"/>
  <c r="AJ283" i="17"/>
  <c r="AL283" s="1"/>
  <c r="AI284"/>
  <c r="AH284" s="1"/>
  <c r="AG285" s="1"/>
  <c r="O278"/>
  <c r="Q278" s="1"/>
  <c r="T279"/>
  <c r="AB278"/>
  <c r="AD278" s="1"/>
  <c r="AF278" s="1"/>
  <c r="X278"/>
  <c r="Z278" s="1"/>
  <c r="AA278" s="1"/>
  <c r="H279"/>
  <c r="T366" i="24" l="1"/>
  <c r="V366" s="1"/>
  <c r="AD360"/>
  <c r="AN353"/>
  <c r="AK354"/>
  <c r="AP353"/>
  <c r="AJ354"/>
  <c r="AL354" s="1"/>
  <c r="AL370" i="26"/>
  <c r="AG371"/>
  <c r="AI371" s="1"/>
  <c r="AK371" s="1"/>
  <c r="AH371"/>
  <c r="AM354" i="24"/>
  <c r="AF360"/>
  <c r="AK343" i="25"/>
  <c r="Z361" i="24"/>
  <c r="AA361"/>
  <c r="R367"/>
  <c r="P368" s="1"/>
  <c r="J356"/>
  <c r="L356" s="1"/>
  <c r="U367"/>
  <c r="S367"/>
  <c r="AT499" i="25"/>
  <c r="AS500"/>
  <c r="G357" i="24"/>
  <c r="K357" s="1"/>
  <c r="AQ298" i="9"/>
  <c r="AT297"/>
  <c r="AV297" s="1"/>
  <c r="Z461" i="27"/>
  <c r="AD460"/>
  <c r="Y461"/>
  <c r="AA461" s="1"/>
  <c r="AC461" s="1"/>
  <c r="X461"/>
  <c r="W462" s="1"/>
  <c r="J337" i="20"/>
  <c r="K337" s="1"/>
  <c r="H338"/>
  <c r="M337"/>
  <c r="AR500" i="25"/>
  <c r="AI332" i="27"/>
  <c r="AL332"/>
  <c r="F454" i="23"/>
  <c r="I453"/>
  <c r="P454"/>
  <c r="L453"/>
  <c r="H453"/>
  <c r="R366" i="20"/>
  <c r="S366" s="1"/>
  <c r="P367"/>
  <c r="T366"/>
  <c r="O367"/>
  <c r="Q367" s="1"/>
  <c r="U365"/>
  <c r="BB311" i="17"/>
  <c r="BD311" s="1"/>
  <c r="BA312"/>
  <c r="AX311"/>
  <c r="BC311" s="1"/>
  <c r="AZ312" s="1"/>
  <c r="BA313" s="1"/>
  <c r="AW312"/>
  <c r="AY311"/>
  <c r="AV312" s="1"/>
  <c r="AW313" s="1"/>
  <c r="V288" i="23"/>
  <c r="S288"/>
  <c r="T288" s="1"/>
  <c r="R288"/>
  <c r="Z285" i="20"/>
  <c r="AA285" s="1"/>
  <c r="AC285"/>
  <c r="Y285"/>
  <c r="L279" i="17"/>
  <c r="R278"/>
  <c r="O303" i="14"/>
  <c r="P303" s="1"/>
  <c r="R303" s="1"/>
  <c r="S303"/>
  <c r="Q303"/>
  <c r="AG280" i="16"/>
  <c r="AF280"/>
  <c r="AK279"/>
  <c r="AM279" s="1"/>
  <c r="AD281"/>
  <c r="Z281"/>
  <c r="P279" i="17"/>
  <c r="S278"/>
  <c r="AP283"/>
  <c r="AR283" s="1"/>
  <c r="AQ283"/>
  <c r="AN284" s="1"/>
  <c r="AM283"/>
  <c r="AO284"/>
  <c r="AK284"/>
  <c r="AE278"/>
  <c r="Y279"/>
  <c r="U279"/>
  <c r="W279" s="1"/>
  <c r="AC279"/>
  <c r="V279"/>
  <c r="J279"/>
  <c r="K279" s="1"/>
  <c r="I279"/>
  <c r="G280"/>
  <c r="AO354" i="24" l="1"/>
  <c r="AK355"/>
  <c r="AM355" s="1"/>
  <c r="AJ355"/>
  <c r="AN354"/>
  <c r="AL371" i="26"/>
  <c r="AH372"/>
  <c r="AG372"/>
  <c r="AI372" s="1"/>
  <c r="AK372" s="1"/>
  <c r="AL343" i="25"/>
  <c r="AG344"/>
  <c r="AI344" s="1"/>
  <c r="AJ345" s="1"/>
  <c r="AH344"/>
  <c r="AK344"/>
  <c r="AT500"/>
  <c r="I357" i="24"/>
  <c r="T367"/>
  <c r="V367" s="1"/>
  <c r="AC361"/>
  <c r="AE361"/>
  <c r="AB361"/>
  <c r="H357"/>
  <c r="G358" s="1"/>
  <c r="AB285" i="20"/>
  <c r="AD285" s="1"/>
  <c r="Q368" i="24"/>
  <c r="S368" s="1"/>
  <c r="AJ348" i="25"/>
  <c r="AU298" i="9"/>
  <c r="AS298"/>
  <c r="AR298"/>
  <c r="AB462" i="27"/>
  <c r="X462"/>
  <c r="W463" s="1"/>
  <c r="Y462"/>
  <c r="AA462" s="1"/>
  <c r="AC462" s="1"/>
  <c r="AD461"/>
  <c r="Z462"/>
  <c r="L338" i="20"/>
  <c r="W339"/>
  <c r="I338"/>
  <c r="G339"/>
  <c r="AJ377" i="26"/>
  <c r="AR501" i="25"/>
  <c r="AM332" i="27"/>
  <c r="AI333"/>
  <c r="AH333"/>
  <c r="AJ333" s="1"/>
  <c r="G454" i="23"/>
  <c r="J453"/>
  <c r="K453" s="1"/>
  <c r="M453" s="1"/>
  <c r="U366" i="20"/>
  <c r="R367"/>
  <c r="S367" s="1"/>
  <c r="P368"/>
  <c r="T367"/>
  <c r="O368"/>
  <c r="Q368" s="1"/>
  <c r="AX312" i="17"/>
  <c r="AY312" s="1"/>
  <c r="AV313" s="1"/>
  <c r="BB312"/>
  <c r="BD312" s="1"/>
  <c r="U288" i="23"/>
  <c r="W288" s="1"/>
  <c r="Q289"/>
  <c r="X286" i="20"/>
  <c r="Z286" s="1"/>
  <c r="AA286" s="1"/>
  <c r="M279" i="17"/>
  <c r="R279" s="1"/>
  <c r="T303" i="14"/>
  <c r="M304"/>
  <c r="O304" s="1"/>
  <c r="O279" i="17"/>
  <c r="Q279" s="1"/>
  <c r="S279" s="1"/>
  <c r="AI280" i="16"/>
  <c r="AH280"/>
  <c r="AL280"/>
  <c r="Y282"/>
  <c r="AA282" s="1"/>
  <c r="X282"/>
  <c r="AC281"/>
  <c r="AE281" s="1"/>
  <c r="AJ284" i="17"/>
  <c r="AL284" s="1"/>
  <c r="AM284" s="1"/>
  <c r="AI285"/>
  <c r="AH285" s="1"/>
  <c r="AG286" s="1"/>
  <c r="AB279"/>
  <c r="AD279" s="1"/>
  <c r="AF279" s="1"/>
  <c r="X279"/>
  <c r="Z279" s="1"/>
  <c r="AA279" s="1"/>
  <c r="T280"/>
  <c r="H280"/>
  <c r="L280"/>
  <c r="AP354" i="24" l="1"/>
  <c r="AO355"/>
  <c r="AT501" i="25"/>
  <c r="AL355" i="24"/>
  <c r="AL372" i="26"/>
  <c r="AG373"/>
  <c r="AI373" s="1"/>
  <c r="AH373"/>
  <c r="AK373"/>
  <c r="AH345" i="25"/>
  <c r="AL344"/>
  <c r="AG345"/>
  <c r="AI345" s="1"/>
  <c r="AK345" s="1"/>
  <c r="AD462" i="27"/>
  <c r="Z362" i="24"/>
  <c r="AA362"/>
  <c r="AD361"/>
  <c r="AF361" s="1"/>
  <c r="F358"/>
  <c r="H358" s="1"/>
  <c r="F359" s="1"/>
  <c r="J357"/>
  <c r="L357" s="1"/>
  <c r="U368"/>
  <c r="R368"/>
  <c r="T368" s="1"/>
  <c r="K358"/>
  <c r="I358"/>
  <c r="AQ299" i="9"/>
  <c r="AT298"/>
  <c r="AV298" s="1"/>
  <c r="AB463" i="27"/>
  <c r="Z463"/>
  <c r="H339" i="20"/>
  <c r="J338"/>
  <c r="K338" s="1"/>
  <c r="Y463" i="27"/>
  <c r="AA463" s="1"/>
  <c r="X463"/>
  <c r="W464" s="1"/>
  <c r="I339" i="20"/>
  <c r="AR502" i="25"/>
  <c r="AT502" s="1"/>
  <c r="AL333" i="27"/>
  <c r="AK334"/>
  <c r="F455" i="23"/>
  <c r="I454"/>
  <c r="P455"/>
  <c r="L454"/>
  <c r="H454"/>
  <c r="P369" i="20"/>
  <c r="R368"/>
  <c r="S368" s="1"/>
  <c r="O369"/>
  <c r="Q369" s="1"/>
  <c r="T368"/>
  <c r="U367"/>
  <c r="AW314" i="17"/>
  <c r="AX313"/>
  <c r="AY313" s="1"/>
  <c r="BC312"/>
  <c r="AZ313" s="1"/>
  <c r="AV314"/>
  <c r="AW315" s="1"/>
  <c r="V289" i="23"/>
  <c r="S289"/>
  <c r="T289" s="1"/>
  <c r="R289"/>
  <c r="AC286" i="20"/>
  <c r="Y286"/>
  <c r="AB286" s="1"/>
  <c r="P280" i="17"/>
  <c r="N279"/>
  <c r="Q304" i="14"/>
  <c r="S304"/>
  <c r="N304"/>
  <c r="M305"/>
  <c r="P304"/>
  <c r="R304" s="1"/>
  <c r="AF281" i="16"/>
  <c r="AK280"/>
  <c r="AM280" s="1"/>
  <c r="AG281"/>
  <c r="AD282"/>
  <c r="Z282"/>
  <c r="AJ285" i="17"/>
  <c r="AP284"/>
  <c r="AR284" s="1"/>
  <c r="AQ284"/>
  <c r="AN285" s="1"/>
  <c r="AO285"/>
  <c r="AK285"/>
  <c r="AE279"/>
  <c r="AC280"/>
  <c r="U280"/>
  <c r="W280" s="1"/>
  <c r="Y280"/>
  <c r="J280"/>
  <c r="O280" s="1"/>
  <c r="V280"/>
  <c r="G281"/>
  <c r="I280"/>
  <c r="AK356" i="24" l="1"/>
  <c r="AJ356"/>
  <c r="AN355"/>
  <c r="AP355" s="1"/>
  <c r="AH374" i="26"/>
  <c r="AL373"/>
  <c r="AG374"/>
  <c r="AI374" s="1"/>
  <c r="AK374" s="1"/>
  <c r="AL345" i="25"/>
  <c r="AG346"/>
  <c r="AI346" s="1"/>
  <c r="AJ347" s="1"/>
  <c r="AH346"/>
  <c r="J358" i="24"/>
  <c r="L358" s="1"/>
  <c r="AB362"/>
  <c r="AA363" s="1"/>
  <c r="V368"/>
  <c r="AE362"/>
  <c r="AC362"/>
  <c r="G359"/>
  <c r="I359" s="1"/>
  <c r="Q369"/>
  <c r="U369" s="1"/>
  <c r="P369"/>
  <c r="AB464" i="27"/>
  <c r="H359" i="24"/>
  <c r="AJ350" i="25"/>
  <c r="AU299" i="9"/>
  <c r="AR299"/>
  <c r="AS299"/>
  <c r="AC463" i="27"/>
  <c r="Y464" s="1"/>
  <c r="AA464" s="1"/>
  <c r="H340" i="20"/>
  <c r="J339"/>
  <c r="K339" s="1"/>
  <c r="G340"/>
  <c r="I340" s="1"/>
  <c r="W340"/>
  <c r="L339"/>
  <c r="M338"/>
  <c r="AR503" i="25"/>
  <c r="AT503" s="1"/>
  <c r="AI334" i="27"/>
  <c r="AH334"/>
  <c r="AJ334" s="1"/>
  <c r="AK335" s="1"/>
  <c r="AM333"/>
  <c r="AL334"/>
  <c r="Z464"/>
  <c r="G455" i="23"/>
  <c r="H455" s="1"/>
  <c r="AX314" i="17"/>
  <c r="AY314" s="1"/>
  <c r="AV315" s="1"/>
  <c r="J454" i="23"/>
  <c r="K454" s="1"/>
  <c r="M454" s="1"/>
  <c r="R369" i="20"/>
  <c r="S369" s="1"/>
  <c r="P370"/>
  <c r="T369"/>
  <c r="O370"/>
  <c r="Q370" s="1"/>
  <c r="U368"/>
  <c r="BA314" i="17"/>
  <c r="BB313"/>
  <c r="BD313" s="1"/>
  <c r="BC313"/>
  <c r="AZ314" s="1"/>
  <c r="BA315" s="1"/>
  <c r="U289" i="23"/>
  <c r="W289" s="1"/>
  <c r="Q290"/>
  <c r="AD286" i="20"/>
  <c r="X287"/>
  <c r="Q280" i="17"/>
  <c r="S280" s="1"/>
  <c r="K280"/>
  <c r="M280" s="1"/>
  <c r="R280" s="1"/>
  <c r="N305" i="14"/>
  <c r="T304"/>
  <c r="S305"/>
  <c r="Q305"/>
  <c r="O305"/>
  <c r="M306" s="1"/>
  <c r="AI281" i="16"/>
  <c r="AH281"/>
  <c r="AL281"/>
  <c r="Y283"/>
  <c r="AA283" s="1"/>
  <c r="AC282"/>
  <c r="AE282" s="1"/>
  <c r="X283"/>
  <c r="AL285" i="17"/>
  <c r="AM285" s="1"/>
  <c r="AI286"/>
  <c r="AH286" s="1"/>
  <c r="AG287" s="1"/>
  <c r="P281"/>
  <c r="T281"/>
  <c r="X280"/>
  <c r="Z280" s="1"/>
  <c r="AE280" s="1"/>
  <c r="AB280"/>
  <c r="AD280" s="1"/>
  <c r="H281"/>
  <c r="J281" s="1"/>
  <c r="L281"/>
  <c r="K359" i="24" l="1"/>
  <c r="AC464" i="27"/>
  <c r="AL356" i="24"/>
  <c r="AM356"/>
  <c r="AO356"/>
  <c r="S369"/>
  <c r="AL374" i="26"/>
  <c r="AG375"/>
  <c r="AI375" s="1"/>
  <c r="AK375" s="1"/>
  <c r="AH375"/>
  <c r="AD362" i="24"/>
  <c r="Z363"/>
  <c r="AB363" s="1"/>
  <c r="AK346" i="25"/>
  <c r="R369" i="24"/>
  <c r="Q370" s="1"/>
  <c r="X464" i="27"/>
  <c r="W465" s="1"/>
  <c r="AB465" s="1"/>
  <c r="AF362" i="24"/>
  <c r="AE363"/>
  <c r="AC363"/>
  <c r="S370"/>
  <c r="G360"/>
  <c r="F360"/>
  <c r="J359"/>
  <c r="AD463" i="27"/>
  <c r="AD464" s="1"/>
  <c r="AQ300" i="9"/>
  <c r="AT299"/>
  <c r="AV299" s="1"/>
  <c r="H341" i="20"/>
  <c r="J340"/>
  <c r="K340" s="1"/>
  <c r="L340"/>
  <c r="W341"/>
  <c r="G341"/>
  <c r="I341" s="1"/>
  <c r="M339"/>
  <c r="AR504" i="25"/>
  <c r="AT504" s="1"/>
  <c r="AH335" i="27"/>
  <c r="AJ335" s="1"/>
  <c r="AK336" s="1"/>
  <c r="AM334"/>
  <c r="AI335"/>
  <c r="AX315" i="17"/>
  <c r="AY315" s="1"/>
  <c r="AW316"/>
  <c r="P456" i="23"/>
  <c r="L455"/>
  <c r="F456"/>
  <c r="I455"/>
  <c r="J455" s="1"/>
  <c r="G456"/>
  <c r="K455"/>
  <c r="M455" s="1"/>
  <c r="BB314" i="17"/>
  <c r="BD314" s="1"/>
  <c r="U369" i="20"/>
  <c r="P371"/>
  <c r="R370"/>
  <c r="S370" s="1"/>
  <c r="O371"/>
  <c r="Q371" s="1"/>
  <c r="T370"/>
  <c r="BC314" i="17"/>
  <c r="AZ315" s="1"/>
  <c r="V290" i="23"/>
  <c r="R290"/>
  <c r="S290"/>
  <c r="T290" s="1"/>
  <c r="Z287" i="20"/>
  <c r="AA287" s="1"/>
  <c r="Y287"/>
  <c r="AC287"/>
  <c r="N280" i="17"/>
  <c r="K281" s="1"/>
  <c r="M281" s="1"/>
  <c r="R281" s="1"/>
  <c r="P305" i="14"/>
  <c r="Q306" s="1"/>
  <c r="N306"/>
  <c r="AG282" i="16"/>
  <c r="AF282"/>
  <c r="AK281"/>
  <c r="Z283"/>
  <c r="AD283"/>
  <c r="AJ286" i="17"/>
  <c r="AP285"/>
  <c r="AR285" s="1"/>
  <c r="AQ285"/>
  <c r="AN286" s="1"/>
  <c r="AO286"/>
  <c r="AK286"/>
  <c r="AA280"/>
  <c r="AF280"/>
  <c r="Y281"/>
  <c r="U281"/>
  <c r="W281" s="1"/>
  <c r="AC281"/>
  <c r="V281"/>
  <c r="O281"/>
  <c r="G282"/>
  <c r="I281"/>
  <c r="L359" i="24" l="1"/>
  <c r="P370"/>
  <c r="R370" s="1"/>
  <c r="Q371" s="1"/>
  <c r="T369"/>
  <c r="V369" s="1"/>
  <c r="AJ357"/>
  <c r="AK357"/>
  <c r="AN356"/>
  <c r="AP356" s="1"/>
  <c r="AH376" i="26"/>
  <c r="AG376"/>
  <c r="AI376" s="1"/>
  <c r="AL375"/>
  <c r="AK376"/>
  <c r="AG347" i="25"/>
  <c r="AI347" s="1"/>
  <c r="AK347" s="1"/>
  <c r="AH347"/>
  <c r="AL346"/>
  <c r="Z364" i="24"/>
  <c r="AD363"/>
  <c r="AF363" s="1"/>
  <c r="AA364"/>
  <c r="Y465" i="27"/>
  <c r="AA465" s="1"/>
  <c r="AC465" s="1"/>
  <c r="T370" i="24"/>
  <c r="P371"/>
  <c r="R371" s="1"/>
  <c r="S371"/>
  <c r="U371"/>
  <c r="X465" i="27"/>
  <c r="W466" s="1"/>
  <c r="Z465"/>
  <c r="H360" i="24"/>
  <c r="F361" s="1"/>
  <c r="I360"/>
  <c r="K360"/>
  <c r="AU300" i="9"/>
  <c r="AR300"/>
  <c r="AS300"/>
  <c r="H342" i="20"/>
  <c r="J341"/>
  <c r="K341" s="1"/>
  <c r="L341"/>
  <c r="W342"/>
  <c r="G342"/>
  <c r="I342" s="1"/>
  <c r="H343" s="1"/>
  <c r="G344" s="1"/>
  <c r="AD465" i="27"/>
  <c r="M340" i="20"/>
  <c r="AR505" i="25"/>
  <c r="AT505" s="1"/>
  <c r="AL335" i="27"/>
  <c r="BC315" i="17"/>
  <c r="AZ316" s="1"/>
  <c r="AB287" i="20"/>
  <c r="AD287" s="1"/>
  <c r="BB315" i="17"/>
  <c r="BD315" s="1"/>
  <c r="BA316"/>
  <c r="P457" i="23"/>
  <c r="L456"/>
  <c r="F457"/>
  <c r="I456"/>
  <c r="H456"/>
  <c r="P372" i="20"/>
  <c r="R371"/>
  <c r="S371" s="1"/>
  <c r="O372"/>
  <c r="Q372" s="1"/>
  <c r="T371"/>
  <c r="W344"/>
  <c r="U370"/>
  <c r="AV316" i="17"/>
  <c r="U290" i="23"/>
  <c r="W290" s="1"/>
  <c r="Q291"/>
  <c r="X288" i="20"/>
  <c r="Z288" s="1"/>
  <c r="AA288" s="1"/>
  <c r="O306" i="14"/>
  <c r="M307" s="1"/>
  <c r="R305"/>
  <c r="AI282" i="16"/>
  <c r="AH282"/>
  <c r="AL282"/>
  <c r="AM281"/>
  <c r="Y284"/>
  <c r="AA284" s="1"/>
  <c r="X284"/>
  <c r="AC283"/>
  <c r="AE283" s="1"/>
  <c r="AI287" i="17"/>
  <c r="AH287" s="1"/>
  <c r="AG288" s="1"/>
  <c r="AL286"/>
  <c r="AM286" s="1"/>
  <c r="P282"/>
  <c r="Q281"/>
  <c r="T282"/>
  <c r="AB281"/>
  <c r="X281"/>
  <c r="Z281" s="1"/>
  <c r="AA281" s="1"/>
  <c r="N281"/>
  <c r="H282"/>
  <c r="L282"/>
  <c r="U370" i="24" l="1"/>
  <c r="Z466" i="27"/>
  <c r="X466"/>
  <c r="W467" s="1"/>
  <c r="AL357" i="24"/>
  <c r="AK358" s="1"/>
  <c r="AM357"/>
  <c r="AO357"/>
  <c r="V370"/>
  <c r="AL376" i="26"/>
  <c r="AG377"/>
  <c r="AI377" s="1"/>
  <c r="AH377"/>
  <c r="AK377"/>
  <c r="AL347" i="25"/>
  <c r="AG348"/>
  <c r="AI348" s="1"/>
  <c r="AH348"/>
  <c r="AK348"/>
  <c r="AB466" i="27"/>
  <c r="J342" i="20"/>
  <c r="K342" s="1"/>
  <c r="AE364" i="24"/>
  <c r="AC364"/>
  <c r="AB364"/>
  <c r="Y466" i="27"/>
  <c r="AA466" s="1"/>
  <c r="M341" i="20"/>
  <c r="P372" i="24"/>
  <c r="Q372"/>
  <c r="T371"/>
  <c r="V371" s="1"/>
  <c r="J360"/>
  <c r="G361"/>
  <c r="I361" s="1"/>
  <c r="L360"/>
  <c r="AJ353" i="25"/>
  <c r="AQ301" i="9"/>
  <c r="AT300"/>
  <c r="AV300" s="1"/>
  <c r="G343" i="20"/>
  <c r="I343" s="1"/>
  <c r="L342"/>
  <c r="W343"/>
  <c r="AR506" i="25"/>
  <c r="AT506" s="1"/>
  <c r="AH336" i="27"/>
  <c r="AJ336" s="1"/>
  <c r="AM335"/>
  <c r="AI336"/>
  <c r="AX316" i="17"/>
  <c r="BC316" s="1"/>
  <c r="AZ317" s="1"/>
  <c r="AW317"/>
  <c r="BB316"/>
  <c r="BD316" s="1"/>
  <c r="BA317"/>
  <c r="J456" i="23"/>
  <c r="K456" s="1"/>
  <c r="M456" s="1"/>
  <c r="G457"/>
  <c r="P373" i="20"/>
  <c r="R372"/>
  <c r="S372" s="1"/>
  <c r="O373"/>
  <c r="Q373" s="1"/>
  <c r="T372"/>
  <c r="H344"/>
  <c r="I344" s="1"/>
  <c r="U371"/>
  <c r="AY316" i="17"/>
  <c r="AV317" s="1"/>
  <c r="V291" i="23"/>
  <c r="R291"/>
  <c r="S291"/>
  <c r="T291" s="1"/>
  <c r="AC288" i="20"/>
  <c r="Y288"/>
  <c r="AB288" s="1"/>
  <c r="P306" i="14"/>
  <c r="Q307" s="1"/>
  <c r="T305"/>
  <c r="S306"/>
  <c r="N307"/>
  <c r="AF283" i="16"/>
  <c r="AK282"/>
  <c r="AM282" s="1"/>
  <c r="AG283"/>
  <c r="AD284"/>
  <c r="Z284"/>
  <c r="AJ287" i="17"/>
  <c r="AP286"/>
  <c r="AR286" s="1"/>
  <c r="AQ286"/>
  <c r="AN287" s="1"/>
  <c r="AO287"/>
  <c r="AK287"/>
  <c r="AE281"/>
  <c r="AC282"/>
  <c r="J282"/>
  <c r="K282" s="1"/>
  <c r="M282" s="1"/>
  <c r="V282"/>
  <c r="O282"/>
  <c r="Q282" s="1"/>
  <c r="U282"/>
  <c r="W282" s="1"/>
  <c r="Y282"/>
  <c r="AD281"/>
  <c r="AF281" s="1"/>
  <c r="S281"/>
  <c r="I282"/>
  <c r="G283"/>
  <c r="AB467" i="27" l="1"/>
  <c r="J343" i="20"/>
  <c r="AJ358" i="24"/>
  <c r="AN357"/>
  <c r="AP357" s="1"/>
  <c r="AL358"/>
  <c r="AO358"/>
  <c r="AM358"/>
  <c r="U372"/>
  <c r="AH378" i="26"/>
  <c r="AG378"/>
  <c r="AI378" s="1"/>
  <c r="AK378" s="1"/>
  <c r="AL377"/>
  <c r="AG349" i="25"/>
  <c r="AI349" s="1"/>
  <c r="AK349" s="1"/>
  <c r="AH349"/>
  <c r="AL348"/>
  <c r="M342" i="20"/>
  <c r="L343"/>
  <c r="AD364" i="24"/>
  <c r="AF364" s="1"/>
  <c r="AA365"/>
  <c r="Z365"/>
  <c r="S372"/>
  <c r="AC466" i="27"/>
  <c r="AJ383" i="26"/>
  <c r="K361" i="24"/>
  <c r="H361"/>
  <c r="J361" s="1"/>
  <c r="R372"/>
  <c r="Q373" s="1"/>
  <c r="AU301" i="9"/>
  <c r="AR301"/>
  <c r="AS301"/>
  <c r="AL336" i="27"/>
  <c r="AH337" s="1"/>
  <c r="AJ337" s="1"/>
  <c r="AK338" s="1"/>
  <c r="AK337"/>
  <c r="AR507" i="25"/>
  <c r="AT507" s="1"/>
  <c r="K343" i="20"/>
  <c r="P458" i="23"/>
  <c r="L457"/>
  <c r="F458"/>
  <c r="I457"/>
  <c r="H457"/>
  <c r="R373" i="20"/>
  <c r="S373" s="1"/>
  <c r="P374"/>
  <c r="T373"/>
  <c r="O374"/>
  <c r="Q374" s="1"/>
  <c r="H345"/>
  <c r="J344"/>
  <c r="K344" s="1"/>
  <c r="L344"/>
  <c r="G345"/>
  <c r="W345"/>
  <c r="U372"/>
  <c r="AX317" i="17"/>
  <c r="AW318"/>
  <c r="BB317"/>
  <c r="BD317" s="1"/>
  <c r="BA318"/>
  <c r="U291" i="23"/>
  <c r="W291" s="1"/>
  <c r="Q292"/>
  <c r="X289" i="20"/>
  <c r="Z289" s="1"/>
  <c r="AA289" s="1"/>
  <c r="AD288"/>
  <c r="O307" i="14"/>
  <c r="M308" s="1"/>
  <c r="R306"/>
  <c r="S307" s="1"/>
  <c r="AI283" i="16"/>
  <c r="AL283"/>
  <c r="AH283"/>
  <c r="Y285"/>
  <c r="AA285" s="1"/>
  <c r="X285"/>
  <c r="AC284"/>
  <c r="AE284" s="1"/>
  <c r="AL287" i="17"/>
  <c r="AM287" s="1"/>
  <c r="AI288"/>
  <c r="AH288" s="1"/>
  <c r="AG289" s="1"/>
  <c r="R282"/>
  <c r="P283"/>
  <c r="S282"/>
  <c r="T283"/>
  <c r="AB282"/>
  <c r="AD282" s="1"/>
  <c r="AF282" s="1"/>
  <c r="X282"/>
  <c r="Z282" s="1"/>
  <c r="AE282" s="1"/>
  <c r="N282"/>
  <c r="H283"/>
  <c r="L283"/>
  <c r="M343" i="20" l="1"/>
  <c r="AI337" i="27"/>
  <c r="AJ359" i="24"/>
  <c r="AN358"/>
  <c r="AP358" s="1"/>
  <c r="AK359"/>
  <c r="S373"/>
  <c r="AL378" i="26"/>
  <c r="AG379"/>
  <c r="AI379" s="1"/>
  <c r="AK379" s="1"/>
  <c r="AH379"/>
  <c r="T372" i="24"/>
  <c r="V372" s="1"/>
  <c r="AG350" i="25"/>
  <c r="AI350" s="1"/>
  <c r="AJ351" s="1"/>
  <c r="AH350"/>
  <c r="AL349"/>
  <c r="G362" i="24"/>
  <c r="AM336" i="27"/>
  <c r="AE365" i="24"/>
  <c r="AC365"/>
  <c r="P373"/>
  <c r="L361"/>
  <c r="AB365"/>
  <c r="F362"/>
  <c r="AD466" i="27"/>
  <c r="Z467"/>
  <c r="Y467"/>
  <c r="AA467" s="1"/>
  <c r="AC467" s="1"/>
  <c r="X467"/>
  <c r="W468" s="1"/>
  <c r="R373" i="24"/>
  <c r="T373" s="1"/>
  <c r="AJ384" i="26"/>
  <c r="U373" i="24"/>
  <c r="K362"/>
  <c r="AQ302" i="9"/>
  <c r="AT301"/>
  <c r="AV301" s="1"/>
  <c r="AL337" i="27"/>
  <c r="AR508" i="25"/>
  <c r="AT508" s="1"/>
  <c r="I345" i="20"/>
  <c r="H346" s="1"/>
  <c r="G458" i="23"/>
  <c r="H458" s="1"/>
  <c r="J457"/>
  <c r="K457" s="1"/>
  <c r="M457" s="1"/>
  <c r="M344" i="20"/>
  <c r="L345"/>
  <c r="G346"/>
  <c r="W346"/>
  <c r="U373"/>
  <c r="P375"/>
  <c r="R374"/>
  <c r="S374" s="1"/>
  <c r="O375"/>
  <c r="Q375" s="1"/>
  <c r="T374"/>
  <c r="BC317" i="17"/>
  <c r="AZ318" s="1"/>
  <c r="AY317"/>
  <c r="AV318" s="1"/>
  <c r="V292" i="23"/>
  <c r="S292"/>
  <c r="T292" s="1"/>
  <c r="R292"/>
  <c r="AC289" i="20"/>
  <c r="Y289"/>
  <c r="AB289" s="1"/>
  <c r="T306" i="14"/>
  <c r="N308"/>
  <c r="P307"/>
  <c r="Q308" s="1"/>
  <c r="AG284" i="16"/>
  <c r="AH284" s="1"/>
  <c r="AF284"/>
  <c r="AK283"/>
  <c r="AM283" s="1"/>
  <c r="AD285"/>
  <c r="Z285"/>
  <c r="AJ288" i="17"/>
  <c r="AP287"/>
  <c r="AR287" s="1"/>
  <c r="AQ287"/>
  <c r="AN288" s="1"/>
  <c r="AO288"/>
  <c r="AK288"/>
  <c r="AA282"/>
  <c r="J283"/>
  <c r="O283" s="1"/>
  <c r="Q283" s="1"/>
  <c r="V283"/>
  <c r="Y283"/>
  <c r="U283"/>
  <c r="W283" s="1"/>
  <c r="AC283"/>
  <c r="G284"/>
  <c r="I283"/>
  <c r="AI338" i="27" l="1"/>
  <c r="H362" i="24"/>
  <c r="I362"/>
  <c r="AM359"/>
  <c r="AO359"/>
  <c r="AL359"/>
  <c r="Q374"/>
  <c r="U374" s="1"/>
  <c r="AH380" i="26"/>
  <c r="AG380"/>
  <c r="AI380" s="1"/>
  <c r="AK380" s="1"/>
  <c r="AL379"/>
  <c r="AK350" i="25"/>
  <c r="AB468" i="27"/>
  <c r="P374" i="24"/>
  <c r="R374" s="1"/>
  <c r="P375" s="1"/>
  <c r="V373"/>
  <c r="AH338" i="27"/>
  <c r="AJ338" s="1"/>
  <c r="AL338" s="1"/>
  <c r="AM337"/>
  <c r="AD365" i="24"/>
  <c r="AF365" s="1"/>
  <c r="Z366"/>
  <c r="AA366"/>
  <c r="AD467" i="27"/>
  <c r="Z468"/>
  <c r="Y468"/>
  <c r="AA468" s="1"/>
  <c r="AC468" s="1"/>
  <c r="X468"/>
  <c r="W469" s="1"/>
  <c r="AB469" s="1"/>
  <c r="J362" i="24"/>
  <c r="L362" s="1"/>
  <c r="Q375"/>
  <c r="S374"/>
  <c r="F363"/>
  <c r="G363"/>
  <c r="AU302" i="9"/>
  <c r="AR302"/>
  <c r="AS302"/>
  <c r="AR509" i="25"/>
  <c r="AT509" s="1"/>
  <c r="AK339" i="27"/>
  <c r="J345" i="20"/>
  <c r="K345" s="1"/>
  <c r="M345" s="1"/>
  <c r="AX318" i="17"/>
  <c r="AY318" s="1"/>
  <c r="AV319" s="1"/>
  <c r="AW319"/>
  <c r="BB318"/>
  <c r="BD318" s="1"/>
  <c r="BA319"/>
  <c r="F459" i="23"/>
  <c r="I458"/>
  <c r="J458" s="1"/>
  <c r="P459"/>
  <c r="L458"/>
  <c r="G459"/>
  <c r="K458"/>
  <c r="M458" s="1"/>
  <c r="U374" i="20"/>
  <c r="P376"/>
  <c r="R375"/>
  <c r="S375" s="1"/>
  <c r="O376"/>
  <c r="Q376" s="1"/>
  <c r="T375"/>
  <c r="L346"/>
  <c r="G347"/>
  <c r="W347"/>
  <c r="I346"/>
  <c r="AW320" i="17"/>
  <c r="BC318"/>
  <c r="U292" i="23"/>
  <c r="W292" s="1"/>
  <c r="Q293"/>
  <c r="X290" i="20"/>
  <c r="AD289"/>
  <c r="K283" i="17"/>
  <c r="M283" s="1"/>
  <c r="N283" s="1"/>
  <c r="R307" i="14"/>
  <c r="O308"/>
  <c r="M309" s="1"/>
  <c r="AI284" i="16"/>
  <c r="AL284"/>
  <c r="Y286"/>
  <c r="AA286" s="1"/>
  <c r="X286"/>
  <c r="AC285"/>
  <c r="AE285" s="1"/>
  <c r="AI289" i="17"/>
  <c r="AH289" s="1"/>
  <c r="AG290" s="1"/>
  <c r="AL288"/>
  <c r="AM288" s="1"/>
  <c r="T284"/>
  <c r="AB283"/>
  <c r="AD283" s="1"/>
  <c r="AF283" s="1"/>
  <c r="X283"/>
  <c r="Z283" s="1"/>
  <c r="AE283" s="1"/>
  <c r="S283"/>
  <c r="P284"/>
  <c r="H284"/>
  <c r="AH339" i="27" l="1"/>
  <c r="AJ339" s="1"/>
  <c r="AM338"/>
  <c r="T374" i="24"/>
  <c r="V374" s="1"/>
  <c r="AJ360"/>
  <c r="AK360"/>
  <c r="AN359"/>
  <c r="AP359" s="1"/>
  <c r="AG381" i="26"/>
  <c r="AI381" s="1"/>
  <c r="AK381" s="1"/>
  <c r="AH381"/>
  <c r="AL380"/>
  <c r="AG351" i="25"/>
  <c r="AI351" s="1"/>
  <c r="AH351"/>
  <c r="AK351"/>
  <c r="AL350"/>
  <c r="AB366" i="24"/>
  <c r="AE366"/>
  <c r="AC366"/>
  <c r="AD366" s="1"/>
  <c r="Z469" i="27"/>
  <c r="X469"/>
  <c r="W470" s="1"/>
  <c r="AD468"/>
  <c r="Y469"/>
  <c r="AA469" s="1"/>
  <c r="AC469" s="1"/>
  <c r="AI339"/>
  <c r="R375" i="24"/>
  <c r="U375"/>
  <c r="S375"/>
  <c r="H363"/>
  <c r="G364" s="1"/>
  <c r="AJ386" i="26"/>
  <c r="K363" i="24"/>
  <c r="I363"/>
  <c r="AT302" i="9"/>
  <c r="AV302" s="1"/>
  <c r="AQ303"/>
  <c r="AR510" i="25"/>
  <c r="AT510" s="1"/>
  <c r="AL339" i="27"/>
  <c r="AH340" s="1"/>
  <c r="AJ340" s="1"/>
  <c r="AK341" s="1"/>
  <c r="AK340"/>
  <c r="AI340"/>
  <c r="AX319" i="17"/>
  <c r="AY319" s="1"/>
  <c r="AV320" s="1"/>
  <c r="AW321" s="1"/>
  <c r="H459" i="23"/>
  <c r="F460"/>
  <c r="I459"/>
  <c r="P460"/>
  <c r="L459"/>
  <c r="P377" i="20"/>
  <c r="R376"/>
  <c r="S376" s="1"/>
  <c r="O377"/>
  <c r="Q377" s="1"/>
  <c r="T376"/>
  <c r="H347"/>
  <c r="J346"/>
  <c r="I347"/>
  <c r="U375"/>
  <c r="AZ319" i="17"/>
  <c r="V293" i="23"/>
  <c r="R293"/>
  <c r="S293"/>
  <c r="T293" s="1"/>
  <c r="Z290" i="20"/>
  <c r="AA290" s="1"/>
  <c r="AC290"/>
  <c r="Y290"/>
  <c r="AB290" s="1"/>
  <c r="L284" i="17"/>
  <c r="R283"/>
  <c r="T307" i="14"/>
  <c r="S308"/>
  <c r="N309"/>
  <c r="P308"/>
  <c r="Q309" s="1"/>
  <c r="AF285" i="16"/>
  <c r="AK284"/>
  <c r="AM284" s="1"/>
  <c r="AG285"/>
  <c r="AD286"/>
  <c r="Z286"/>
  <c r="AQ288" i="17"/>
  <c r="AN289" s="1"/>
  <c r="AJ289"/>
  <c r="AP288"/>
  <c r="AR288" s="1"/>
  <c r="AO289"/>
  <c r="AK289"/>
  <c r="AA283"/>
  <c r="U284"/>
  <c r="W284" s="1"/>
  <c r="Y284"/>
  <c r="AC284"/>
  <c r="J284"/>
  <c r="K284" s="1"/>
  <c r="V284"/>
  <c r="G285"/>
  <c r="I284"/>
  <c r="AL360" i="24" l="1"/>
  <c r="AO360"/>
  <c r="AM360"/>
  <c r="J363"/>
  <c r="L363" s="1"/>
  <c r="AH382" i="26"/>
  <c r="AL381"/>
  <c r="AG382"/>
  <c r="AI382" s="1"/>
  <c r="AK382" s="1"/>
  <c r="AB470" i="27"/>
  <c r="AH352" i="25"/>
  <c r="AG352"/>
  <c r="AI352" s="1"/>
  <c r="AL351"/>
  <c r="AK352"/>
  <c r="AF366" i="24"/>
  <c r="F364"/>
  <c r="AA367"/>
  <c r="Z367"/>
  <c r="Z470" i="27"/>
  <c r="Y470"/>
  <c r="AA470" s="1"/>
  <c r="AC470" s="1"/>
  <c r="AD469"/>
  <c r="X470"/>
  <c r="W471" s="1"/>
  <c r="AB471" s="1"/>
  <c r="P376" i="24"/>
  <c r="Q376"/>
  <c r="T375"/>
  <c r="V375" s="1"/>
  <c r="AU303" i="9"/>
  <c r="H364" i="24"/>
  <c r="I364"/>
  <c r="K364"/>
  <c r="AR303" i="9"/>
  <c r="AS303"/>
  <c r="AJ357" i="25"/>
  <c r="AJ387" i="26"/>
  <c r="AT513" i="25"/>
  <c r="AT512"/>
  <c r="AM339" i="27"/>
  <c r="AL340"/>
  <c r="AX320" i="17"/>
  <c r="AY320" s="1"/>
  <c r="AV321" s="1"/>
  <c r="BC319"/>
  <c r="AZ320" s="1"/>
  <c r="BA321" s="1"/>
  <c r="K346" i="20"/>
  <c r="M346" s="1"/>
  <c r="G460" i="23"/>
  <c r="J459"/>
  <c r="K459" s="1"/>
  <c r="M459" s="1"/>
  <c r="H460"/>
  <c r="R377" i="20"/>
  <c r="S377" s="1"/>
  <c r="P378"/>
  <c r="T377"/>
  <c r="O378"/>
  <c r="Q378" s="1"/>
  <c r="H348"/>
  <c r="J347"/>
  <c r="K347" s="1"/>
  <c r="L347"/>
  <c r="G348"/>
  <c r="W348"/>
  <c r="U376"/>
  <c r="BB319" i="17"/>
  <c r="BD319" s="1"/>
  <c r="BA320"/>
  <c r="AW322"/>
  <c r="AD290" i="20"/>
  <c r="U293" i="23"/>
  <c r="W293" s="1"/>
  <c r="Q294"/>
  <c r="X291" i="20"/>
  <c r="Z291" s="1"/>
  <c r="AA291" s="1"/>
  <c r="M284" i="17"/>
  <c r="N284" s="1"/>
  <c r="R308" i="14"/>
  <c r="O284" i="17"/>
  <c r="Q284" s="1"/>
  <c r="S284" s="1"/>
  <c r="O309" i="14"/>
  <c r="AI285" i="16"/>
  <c r="AH285"/>
  <c r="AL285"/>
  <c r="Y287"/>
  <c r="AA287" s="1"/>
  <c r="AC286"/>
  <c r="AE286" s="1"/>
  <c r="X287"/>
  <c r="AL289" i="17"/>
  <c r="AI290"/>
  <c r="AH290" s="1"/>
  <c r="AG291" s="1"/>
  <c r="T285"/>
  <c r="X284"/>
  <c r="Z284" s="1"/>
  <c r="AE284" s="1"/>
  <c r="AB284"/>
  <c r="AD284" s="1"/>
  <c r="AF284" s="1"/>
  <c r="L285"/>
  <c r="H285"/>
  <c r="AN360" i="24" l="1"/>
  <c r="AP360" s="1"/>
  <c r="AK361"/>
  <c r="AJ361"/>
  <c r="AG383" i="26"/>
  <c r="AI383" s="1"/>
  <c r="AK383" s="1"/>
  <c r="AH383"/>
  <c r="AL382"/>
  <c r="AG353" i="25"/>
  <c r="AI353" s="1"/>
  <c r="AJ354" s="1"/>
  <c r="AL352"/>
  <c r="AH353"/>
  <c r="AB367" i="24"/>
  <c r="Z368" s="1"/>
  <c r="AE367"/>
  <c r="AC367"/>
  <c r="Y471" i="27"/>
  <c r="AA471" s="1"/>
  <c r="AC471" s="1"/>
  <c r="X471"/>
  <c r="W472" s="1"/>
  <c r="AD470"/>
  <c r="Z471"/>
  <c r="R376" i="24"/>
  <c r="U376"/>
  <c r="S376"/>
  <c r="J364"/>
  <c r="L364" s="1"/>
  <c r="G365"/>
  <c r="F365"/>
  <c r="AT303" i="9"/>
  <c r="AV303" s="1"/>
  <c r="AQ304"/>
  <c r="AH341" i="27"/>
  <c r="AJ341" s="1"/>
  <c r="AL341" s="1"/>
  <c r="AI341"/>
  <c r="AM340"/>
  <c r="AK342"/>
  <c r="AX321" i="17"/>
  <c r="AY321" s="1"/>
  <c r="AV322" s="1"/>
  <c r="AW323" s="1"/>
  <c r="BC320"/>
  <c r="AZ321" s="1"/>
  <c r="BB320"/>
  <c r="BD320" s="1"/>
  <c r="I348" i="20"/>
  <c r="J348" s="1"/>
  <c r="K348" s="1"/>
  <c r="G461" i="23"/>
  <c r="F461"/>
  <c r="I460"/>
  <c r="J460" s="1"/>
  <c r="P461"/>
  <c r="L460"/>
  <c r="M347" i="20"/>
  <c r="L348"/>
  <c r="G349"/>
  <c r="W349"/>
  <c r="U377"/>
  <c r="P379"/>
  <c r="R378"/>
  <c r="S378" s="1"/>
  <c r="O379"/>
  <c r="Q379" s="1"/>
  <c r="T378"/>
  <c r="M310" i="14"/>
  <c r="BA322" i="17"/>
  <c r="V294" i="23"/>
  <c r="S294"/>
  <c r="T294" s="1"/>
  <c r="R294"/>
  <c r="Y291" i="20"/>
  <c r="AB291" s="1"/>
  <c r="AC291"/>
  <c r="R284" i="17"/>
  <c r="T308" i="14"/>
  <c r="S309"/>
  <c r="P285" i="17"/>
  <c r="P309" i="14"/>
  <c r="AG286" i="16"/>
  <c r="AK285"/>
  <c r="AM285" s="1"/>
  <c r="AF286"/>
  <c r="Z287"/>
  <c r="AD287"/>
  <c r="AP289" i="17"/>
  <c r="AR289" s="1"/>
  <c r="AM289"/>
  <c r="AQ289"/>
  <c r="AN290" s="1"/>
  <c r="AO290"/>
  <c r="AK290"/>
  <c r="AA284"/>
  <c r="J285"/>
  <c r="K285" s="1"/>
  <c r="M285" s="1"/>
  <c r="V285"/>
  <c r="U285"/>
  <c r="W285" s="1"/>
  <c r="AC285"/>
  <c r="Y285"/>
  <c r="G286"/>
  <c r="I285"/>
  <c r="AL361" i="24" l="1"/>
  <c r="AN361" s="1"/>
  <c r="AP361" s="1"/>
  <c r="AO361"/>
  <c r="AM361"/>
  <c r="AH384" i="26"/>
  <c r="AG384"/>
  <c r="AI384" s="1"/>
  <c r="AK384" s="1"/>
  <c r="AL383"/>
  <c r="AA368" i="24"/>
  <c r="AC368" s="1"/>
  <c r="AB472" i="27"/>
  <c r="AD367" i="24"/>
  <c r="AF367" s="1"/>
  <c r="AK353" i="25"/>
  <c r="AJ389" i="26"/>
  <c r="AJ358" i="25"/>
  <c r="AB368" i="24"/>
  <c r="Z472" i="27"/>
  <c r="AD471"/>
  <c r="X472"/>
  <c r="W473" s="1"/>
  <c r="Y472"/>
  <c r="AA472" s="1"/>
  <c r="AC472" s="1"/>
  <c r="H349" i="20"/>
  <c r="L349" s="1"/>
  <c r="AU304" i="9"/>
  <c r="T376" i="24"/>
  <c r="V376" s="1"/>
  <c r="Q377"/>
  <c r="P377"/>
  <c r="BC321" i="17"/>
  <c r="AZ322" s="1"/>
  <c r="H365" i="24"/>
  <c r="G366" s="1"/>
  <c r="I365"/>
  <c r="K365"/>
  <c r="AR304" i="9"/>
  <c r="AS304"/>
  <c r="AM341" i="27"/>
  <c r="AH342"/>
  <c r="AJ342" s="1"/>
  <c r="AK343" s="1"/>
  <c r="AI342"/>
  <c r="AL342"/>
  <c r="BB321" i="17"/>
  <c r="BD321" s="1"/>
  <c r="AX322"/>
  <c r="AY322" s="1"/>
  <c r="H461" i="23"/>
  <c r="G462" s="1"/>
  <c r="P462"/>
  <c r="F462"/>
  <c r="I461"/>
  <c r="K460"/>
  <c r="M460" s="1"/>
  <c r="M348" i="20"/>
  <c r="U378"/>
  <c r="P380"/>
  <c r="R379"/>
  <c r="S379" s="1"/>
  <c r="O380"/>
  <c r="Q380" s="1"/>
  <c r="T379"/>
  <c r="I349"/>
  <c r="R309" i="14"/>
  <c r="T309" s="1"/>
  <c r="Q310"/>
  <c r="O310"/>
  <c r="N310"/>
  <c r="BA323" i="17"/>
  <c r="AV323"/>
  <c r="O285"/>
  <c r="P286" s="1"/>
  <c r="U294" i="23"/>
  <c r="W294" s="1"/>
  <c r="Q295"/>
  <c r="X292" i="20"/>
  <c r="Z292" s="1"/>
  <c r="AA292" s="1"/>
  <c r="AD291"/>
  <c r="AI286" i="16"/>
  <c r="AH286"/>
  <c r="AL286"/>
  <c r="Y288"/>
  <c r="AA288" s="1"/>
  <c r="X288"/>
  <c r="AC287"/>
  <c r="AE287" s="1"/>
  <c r="R285" i="17"/>
  <c r="AJ290"/>
  <c r="AL290" s="1"/>
  <c r="AQ290" s="1"/>
  <c r="AI291"/>
  <c r="AH291" s="1"/>
  <c r="AG292" s="1"/>
  <c r="AB285"/>
  <c r="AD285" s="1"/>
  <c r="AF285" s="1"/>
  <c r="X285"/>
  <c r="Z285" s="1"/>
  <c r="AE285" s="1"/>
  <c r="T286"/>
  <c r="N285"/>
  <c r="H286"/>
  <c r="L286"/>
  <c r="AK362" i="24" l="1"/>
  <c r="AM362" s="1"/>
  <c r="AJ362"/>
  <c r="AE368"/>
  <c r="AO362"/>
  <c r="AG385" i="26"/>
  <c r="AI385" s="1"/>
  <c r="AK385" s="1"/>
  <c r="AH385"/>
  <c r="AL384"/>
  <c r="AG354" i="25"/>
  <c r="AI354" s="1"/>
  <c r="AJ355" s="1"/>
  <c r="AH354"/>
  <c r="AL353"/>
  <c r="G350" i="20"/>
  <c r="S310" i="14"/>
  <c r="AB473" i="27"/>
  <c r="AD368" i="24"/>
  <c r="Z369"/>
  <c r="AA369"/>
  <c r="AJ359" i="25"/>
  <c r="AD472" i="27"/>
  <c r="Z473"/>
  <c r="X473"/>
  <c r="W474" s="1"/>
  <c r="Y473"/>
  <c r="AA473" s="1"/>
  <c r="BC322" i="17"/>
  <c r="AZ323" s="1"/>
  <c r="BA324" s="1"/>
  <c r="W350" i="20"/>
  <c r="F366" i="24"/>
  <c r="H366" s="1"/>
  <c r="F367" s="1"/>
  <c r="R377"/>
  <c r="Q378" s="1"/>
  <c r="J365"/>
  <c r="L365" s="1"/>
  <c r="U377"/>
  <c r="S377"/>
  <c r="I366"/>
  <c r="K366"/>
  <c r="AQ305" i="9"/>
  <c r="AT304"/>
  <c r="AV304" s="1"/>
  <c r="L461" i="23"/>
  <c r="AI343" i="27"/>
  <c r="AH343"/>
  <c r="AJ343" s="1"/>
  <c r="AM342"/>
  <c r="BB322" i="17"/>
  <c r="BD322" s="1"/>
  <c r="H462" i="23"/>
  <c r="P463"/>
  <c r="L462"/>
  <c r="F463"/>
  <c r="I462"/>
  <c r="J461"/>
  <c r="K461" s="1"/>
  <c r="G463"/>
  <c r="P381" i="20"/>
  <c r="R380"/>
  <c r="S380" s="1"/>
  <c r="O381"/>
  <c r="Q381" s="1"/>
  <c r="T380"/>
  <c r="H350"/>
  <c r="J349"/>
  <c r="I350"/>
  <c r="U379"/>
  <c r="M311" i="14"/>
  <c r="N311" s="1"/>
  <c r="P310"/>
  <c r="R310" s="1"/>
  <c r="AW324" i="17"/>
  <c r="AX323"/>
  <c r="Q285"/>
  <c r="S285" s="1"/>
  <c r="S295" i="23"/>
  <c r="T295" s="1"/>
  <c r="V295"/>
  <c r="R295"/>
  <c r="AC292" i="20"/>
  <c r="Y292"/>
  <c r="AB292" s="1"/>
  <c r="AF287" i="16"/>
  <c r="AK286"/>
  <c r="AM286" s="1"/>
  <c r="AG287"/>
  <c r="Z288"/>
  <c r="AD288"/>
  <c r="AN291" i="17"/>
  <c r="AP290"/>
  <c r="AR290" s="1"/>
  <c r="AM290"/>
  <c r="AO291"/>
  <c r="AK291"/>
  <c r="AA285"/>
  <c r="U286"/>
  <c r="W286" s="1"/>
  <c r="Y286"/>
  <c r="AC286"/>
  <c r="J286"/>
  <c r="K286" s="1"/>
  <c r="M286" s="1"/>
  <c r="V286"/>
  <c r="G287"/>
  <c r="I286"/>
  <c r="AF368" i="24" l="1"/>
  <c r="AL362"/>
  <c r="AN362"/>
  <c r="AP362" s="1"/>
  <c r="AG386" i="26"/>
  <c r="AI386" s="1"/>
  <c r="AK386" s="1"/>
  <c r="AH386"/>
  <c r="AL385"/>
  <c r="AK354" i="25"/>
  <c r="T310" i="14"/>
  <c r="AC473" i="27"/>
  <c r="Y474" s="1"/>
  <c r="AA474" s="1"/>
  <c r="AL343"/>
  <c r="AH344" s="1"/>
  <c r="AJ344" s="1"/>
  <c r="AK344"/>
  <c r="AB369" i="24"/>
  <c r="AC369"/>
  <c r="AE369"/>
  <c r="AB474" i="27"/>
  <c r="P378" i="24"/>
  <c r="R378" s="1"/>
  <c r="G367"/>
  <c r="I367" s="1"/>
  <c r="T377"/>
  <c r="V377" s="1"/>
  <c r="AU305" i="9"/>
  <c r="J366" i="24"/>
  <c r="L366" s="1"/>
  <c r="S378"/>
  <c r="AS305" i="9"/>
  <c r="AR305"/>
  <c r="BB323" i="17"/>
  <c r="BD323" s="1"/>
  <c r="M461" i="23"/>
  <c r="J462"/>
  <c r="K462" s="1"/>
  <c r="F464"/>
  <c r="I463"/>
  <c r="P464"/>
  <c r="L463"/>
  <c r="H463"/>
  <c r="K349" i="20"/>
  <c r="M349" s="1"/>
  <c r="R381"/>
  <c r="S381" s="1"/>
  <c r="P382"/>
  <c r="T381"/>
  <c r="O382"/>
  <c r="Q382" s="1"/>
  <c r="H351"/>
  <c r="J350"/>
  <c r="K350" s="1"/>
  <c r="L350"/>
  <c r="G351"/>
  <c r="W351"/>
  <c r="U380"/>
  <c r="O311" i="14"/>
  <c r="P311" s="1"/>
  <c r="Q311"/>
  <c r="S311"/>
  <c r="AY323" i="17"/>
  <c r="BC323"/>
  <c r="U295" i="23"/>
  <c r="W295" s="1"/>
  <c r="Q296"/>
  <c r="AD292" i="20"/>
  <c r="X293"/>
  <c r="Z293" s="1"/>
  <c r="AA293" s="1"/>
  <c r="O286" i="17"/>
  <c r="Q286" s="1"/>
  <c r="S286" s="1"/>
  <c r="AI287" i="16"/>
  <c r="AL287"/>
  <c r="AH287"/>
  <c r="Y289"/>
  <c r="AA289" s="1"/>
  <c r="AC288"/>
  <c r="AE288" s="1"/>
  <c r="X289"/>
  <c r="AJ291" i="17"/>
  <c r="AL291" s="1"/>
  <c r="AQ291" s="1"/>
  <c r="AI292"/>
  <c r="AH292" s="1"/>
  <c r="AG293" s="1"/>
  <c r="N286"/>
  <c r="R286"/>
  <c r="T287"/>
  <c r="AB286"/>
  <c r="AD286" s="1"/>
  <c r="X286"/>
  <c r="Z286" s="1"/>
  <c r="AE286" s="1"/>
  <c r="H287"/>
  <c r="J287" s="1"/>
  <c r="L287"/>
  <c r="AK363" i="24" l="1"/>
  <c r="AJ363"/>
  <c r="AM343" i="27"/>
  <c r="AH345" s="1"/>
  <c r="AJ345" s="1"/>
  <c r="U378" i="24"/>
  <c r="AI344" i="27"/>
  <c r="AD473"/>
  <c r="AL386" i="26"/>
  <c r="AG387"/>
  <c r="AI387" s="1"/>
  <c r="AK387" s="1"/>
  <c r="AH387"/>
  <c r="X474" i="27"/>
  <c r="W475" s="1"/>
  <c r="AB475" s="1"/>
  <c r="AH355" i="25"/>
  <c r="AG355"/>
  <c r="AI355" s="1"/>
  <c r="AJ356" s="1"/>
  <c r="AL354"/>
  <c r="AC474" i="27"/>
  <c r="Z474"/>
  <c r="AJ360" i="25"/>
  <c r="K367" i="24"/>
  <c r="AD369"/>
  <c r="AF369" s="1"/>
  <c r="AA370"/>
  <c r="Z370"/>
  <c r="Q379"/>
  <c r="U379" s="1"/>
  <c r="P379"/>
  <c r="T378"/>
  <c r="V378" s="1"/>
  <c r="H367"/>
  <c r="M462" i="23"/>
  <c r="AQ306" i="9"/>
  <c r="AT305"/>
  <c r="AV305" s="1"/>
  <c r="AL344" i="27"/>
  <c r="AK345"/>
  <c r="I351" i="20"/>
  <c r="J351" s="1"/>
  <c r="K351" s="1"/>
  <c r="M312" i="14"/>
  <c r="Q312" s="1"/>
  <c r="G464" i="23"/>
  <c r="J463"/>
  <c r="K463" s="1"/>
  <c r="M350" i="20"/>
  <c r="L351"/>
  <c r="G352"/>
  <c r="W352"/>
  <c r="U381"/>
  <c r="P383"/>
  <c r="R382"/>
  <c r="S382" s="1"/>
  <c r="O383"/>
  <c r="Q383" s="1"/>
  <c r="T382"/>
  <c r="R311" i="14"/>
  <c r="T311" s="1"/>
  <c r="AZ324" i="17"/>
  <c r="AV324"/>
  <c r="V296" i="23"/>
  <c r="S296"/>
  <c r="T296" s="1"/>
  <c r="R296"/>
  <c r="AC293" i="20"/>
  <c r="Y293"/>
  <c r="AB293" s="1"/>
  <c r="P287" i="17"/>
  <c r="AK287" i="16"/>
  <c r="AM287" s="1"/>
  <c r="AG288"/>
  <c r="AF288"/>
  <c r="Z289"/>
  <c r="AD289"/>
  <c r="AN292" i="17"/>
  <c r="AP291"/>
  <c r="AR291" s="1"/>
  <c r="AM291"/>
  <c r="AO292"/>
  <c r="AK292"/>
  <c r="AA286"/>
  <c r="AF286"/>
  <c r="V287"/>
  <c r="O287"/>
  <c r="U287"/>
  <c r="W287" s="1"/>
  <c r="AC287"/>
  <c r="Y287"/>
  <c r="K287"/>
  <c r="M287" s="1"/>
  <c r="R287" s="1"/>
  <c r="G288"/>
  <c r="I287"/>
  <c r="AM363" i="24" l="1"/>
  <c r="AO363"/>
  <c r="AI345" i="27"/>
  <c r="AD474"/>
  <c r="AL363" i="24"/>
  <c r="M463" i="23"/>
  <c r="AL387" i="26"/>
  <c r="AH388"/>
  <c r="AG388"/>
  <c r="AI388" s="1"/>
  <c r="AK388" s="1"/>
  <c r="AB370" i="24"/>
  <c r="Z371" s="1"/>
  <c r="Y475" i="27"/>
  <c r="AA475" s="1"/>
  <c r="AC475" s="1"/>
  <c r="AD475" s="1"/>
  <c r="AK355" i="25"/>
  <c r="X475" i="27"/>
  <c r="W476" s="1"/>
  <c r="AB476" s="1"/>
  <c r="Z475"/>
  <c r="AE370" i="24"/>
  <c r="AC370"/>
  <c r="AD370" s="1"/>
  <c r="AA371"/>
  <c r="R379"/>
  <c r="Q380" s="1"/>
  <c r="S379"/>
  <c r="G368"/>
  <c r="F368"/>
  <c r="J367"/>
  <c r="L367" s="1"/>
  <c r="AU306" i="9"/>
  <c r="AS306"/>
  <c r="AR306"/>
  <c r="AM344" i="27"/>
  <c r="AL345"/>
  <c r="AK346"/>
  <c r="O312" i="14"/>
  <c r="M313" s="1"/>
  <c r="H352" i="20"/>
  <c r="L352" s="1"/>
  <c r="S312" i="14"/>
  <c r="N312"/>
  <c r="P465" i="23"/>
  <c r="L464"/>
  <c r="F465"/>
  <c r="I464"/>
  <c r="H464"/>
  <c r="M351" i="20"/>
  <c r="U382"/>
  <c r="P384"/>
  <c r="R383"/>
  <c r="S383" s="1"/>
  <c r="O384"/>
  <c r="Q384" s="1"/>
  <c r="T383"/>
  <c r="AW325" i="17"/>
  <c r="AX324"/>
  <c r="BA325"/>
  <c r="BB324"/>
  <c r="U296" i="23"/>
  <c r="W296" s="1"/>
  <c r="Q297"/>
  <c r="AD293" i="20"/>
  <c r="X294"/>
  <c r="Z294" s="1"/>
  <c r="AA294" s="1"/>
  <c r="AI288" i="16"/>
  <c r="AL288"/>
  <c r="AH288"/>
  <c r="Y290"/>
  <c r="AA290" s="1"/>
  <c r="X290"/>
  <c r="AC289"/>
  <c r="AE289" s="1"/>
  <c r="AJ292" i="17"/>
  <c r="AL292" s="1"/>
  <c r="AQ292" s="1"/>
  <c r="AI293"/>
  <c r="AH293" s="1"/>
  <c r="AG294" s="1"/>
  <c r="P288"/>
  <c r="Q287"/>
  <c r="T288"/>
  <c r="AB287"/>
  <c r="X287"/>
  <c r="N287"/>
  <c r="H288"/>
  <c r="L288"/>
  <c r="AN363" i="24" l="1"/>
  <c r="AP363" s="1"/>
  <c r="AJ364"/>
  <c r="AK364"/>
  <c r="Z476" i="27"/>
  <c r="AL388" i="26"/>
  <c r="AG389"/>
  <c r="AI389" s="1"/>
  <c r="AJ390" s="1"/>
  <c r="AH389"/>
  <c r="AK389"/>
  <c r="AG356" i="25"/>
  <c r="AI356" s="1"/>
  <c r="AK356" s="1"/>
  <c r="AH356"/>
  <c r="AL355"/>
  <c r="Y476" i="27"/>
  <c r="AA476" s="1"/>
  <c r="AC476" s="1"/>
  <c r="X476"/>
  <c r="W477" s="1"/>
  <c r="AF370" i="24"/>
  <c r="AB371"/>
  <c r="AA372" s="1"/>
  <c r="AE371"/>
  <c r="AC371"/>
  <c r="P380"/>
  <c r="S380"/>
  <c r="R380"/>
  <c r="Q381" s="1"/>
  <c r="T379"/>
  <c r="V379" s="1"/>
  <c r="K368"/>
  <c r="I368"/>
  <c r="H368"/>
  <c r="AM345" i="27"/>
  <c r="G353" i="20"/>
  <c r="AI346" i="27"/>
  <c r="AQ307" i="9"/>
  <c r="AT306"/>
  <c r="AV306" s="1"/>
  <c r="AH346" i="27"/>
  <c r="AJ346" s="1"/>
  <c r="AL346" s="1"/>
  <c r="AJ393" i="26"/>
  <c r="I352" i="20"/>
  <c r="J352" s="1"/>
  <c r="W353"/>
  <c r="P312" i="14"/>
  <c r="R312" s="1"/>
  <c r="T312" s="1"/>
  <c r="N313"/>
  <c r="G465" i="23"/>
  <c r="J464"/>
  <c r="K464" s="1"/>
  <c r="M464" s="1"/>
  <c r="P385" i="20"/>
  <c r="R384"/>
  <c r="S384" s="1"/>
  <c r="O385"/>
  <c r="Q385" s="1"/>
  <c r="T384"/>
  <c r="U383"/>
  <c r="S313" i="14"/>
  <c r="O313"/>
  <c r="BD324" i="17"/>
  <c r="BC324"/>
  <c r="AY324"/>
  <c r="V297" i="23"/>
  <c r="R297"/>
  <c r="S297"/>
  <c r="T297" s="1"/>
  <c r="AC294" i="20"/>
  <c r="Y294"/>
  <c r="AB294" s="1"/>
  <c r="AF289" i="16"/>
  <c r="AK288"/>
  <c r="AM288" s="1"/>
  <c r="AG289"/>
  <c r="AD290"/>
  <c r="Z290"/>
  <c r="AN293" i="17"/>
  <c r="AP292"/>
  <c r="AR292" s="1"/>
  <c r="AM292"/>
  <c r="AO293"/>
  <c r="AK293"/>
  <c r="S287"/>
  <c r="AC288"/>
  <c r="AD287"/>
  <c r="AF287" s="1"/>
  <c r="J288"/>
  <c r="K288" s="1"/>
  <c r="M288" s="1"/>
  <c r="V288"/>
  <c r="Y288"/>
  <c r="Z287"/>
  <c r="U288"/>
  <c r="W288" s="1"/>
  <c r="I288"/>
  <c r="G289"/>
  <c r="AO364" i="24" l="1"/>
  <c r="AM364"/>
  <c r="AL364"/>
  <c r="AK347" i="27"/>
  <c r="AG390" i="26"/>
  <c r="AI390" s="1"/>
  <c r="AK390" s="1"/>
  <c r="AH390"/>
  <c r="AL389"/>
  <c r="P313" i="14"/>
  <c r="Q313"/>
  <c r="H353" i="20"/>
  <c r="I353" s="1"/>
  <c r="J353" s="1"/>
  <c r="K353" s="1"/>
  <c r="AH357" i="25"/>
  <c r="AG357"/>
  <c r="AI357" s="1"/>
  <c r="AL356"/>
  <c r="AK357"/>
  <c r="AB477" i="27"/>
  <c r="Y477"/>
  <c r="AA477" s="1"/>
  <c r="AD476"/>
  <c r="Z477"/>
  <c r="X477"/>
  <c r="W478" s="1"/>
  <c r="AD371" i="24"/>
  <c r="Z372"/>
  <c r="AB372" s="1"/>
  <c r="AA373" s="1"/>
  <c r="P381"/>
  <c r="R381" s="1"/>
  <c r="U380"/>
  <c r="AF371"/>
  <c r="AE372"/>
  <c r="AC372"/>
  <c r="AH347" i="27"/>
  <c r="AJ347" s="1"/>
  <c r="AK348" s="1"/>
  <c r="T380" i="24"/>
  <c r="AU307" i="9"/>
  <c r="J368" i="24"/>
  <c r="L368" s="1"/>
  <c r="F369"/>
  <c r="G369"/>
  <c r="S381"/>
  <c r="U381"/>
  <c r="AS307" i="9"/>
  <c r="AR307"/>
  <c r="AM346" i="27"/>
  <c r="AI347"/>
  <c r="AL347"/>
  <c r="K352" i="20"/>
  <c r="M352" s="1"/>
  <c r="P466" i="23"/>
  <c r="L465"/>
  <c r="F466"/>
  <c r="I465"/>
  <c r="H465"/>
  <c r="R385" i="20"/>
  <c r="S385" s="1"/>
  <c r="P386"/>
  <c r="T385"/>
  <c r="O386"/>
  <c r="Q386" s="1"/>
  <c r="H354"/>
  <c r="G354"/>
  <c r="U384"/>
  <c r="R313" i="14"/>
  <c r="T313" s="1"/>
  <c r="M314"/>
  <c r="AV325" i="17"/>
  <c r="AZ325"/>
  <c r="U297" i="23"/>
  <c r="W297" s="1"/>
  <c r="Q298"/>
  <c r="AD294" i="20"/>
  <c r="X295"/>
  <c r="Z295" s="1"/>
  <c r="AA295" s="1"/>
  <c r="O288" i="17"/>
  <c r="Q288" s="1"/>
  <c r="S288" s="1"/>
  <c r="AI289" i="16"/>
  <c r="AL289"/>
  <c r="AH289"/>
  <c r="Y291"/>
  <c r="AA291" s="1"/>
  <c r="AC290"/>
  <c r="AE290" s="1"/>
  <c r="X291"/>
  <c r="N288" i="17"/>
  <c r="AJ293"/>
  <c r="AL293" s="1"/>
  <c r="AI294"/>
  <c r="AH294" s="1"/>
  <c r="AG295" s="1"/>
  <c r="AA287"/>
  <c r="X288" s="1"/>
  <c r="Z288" s="1"/>
  <c r="AE287"/>
  <c r="AB288" s="1"/>
  <c r="AD288" s="1"/>
  <c r="AF288" s="1"/>
  <c r="T289"/>
  <c r="R288"/>
  <c r="H289"/>
  <c r="L289"/>
  <c r="AJ365" i="24" l="1"/>
  <c r="AL365" s="1"/>
  <c r="AK365"/>
  <c r="AN364"/>
  <c r="AP364" s="1"/>
  <c r="AB478" i="27"/>
  <c r="AC477"/>
  <c r="Y478" s="1"/>
  <c r="AA478" s="1"/>
  <c r="W354" i="20"/>
  <c r="AG391" i="26"/>
  <c r="AI391" s="1"/>
  <c r="AJ392" s="1"/>
  <c r="AL390"/>
  <c r="AH391"/>
  <c r="AD372" i="24"/>
  <c r="Z373"/>
  <c r="AL357" i="25"/>
  <c r="AG358"/>
  <c r="AI358" s="1"/>
  <c r="AH358"/>
  <c r="AK358"/>
  <c r="V380" i="24"/>
  <c r="P382"/>
  <c r="Q382"/>
  <c r="X478" i="27"/>
  <c r="W479" s="1"/>
  <c r="AD477"/>
  <c r="Z478"/>
  <c r="AJ362" i="25"/>
  <c r="T381" i="24"/>
  <c r="V381" s="1"/>
  <c r="AF372"/>
  <c r="AB373"/>
  <c r="AC373"/>
  <c r="AE373"/>
  <c r="H369"/>
  <c r="K369"/>
  <c r="I369"/>
  <c r="R382"/>
  <c r="S382"/>
  <c r="U382"/>
  <c r="L353" i="20"/>
  <c r="M353" s="1"/>
  <c r="AJ395" i="26"/>
  <c r="AT307" i="9"/>
  <c r="AV307" s="1"/>
  <c r="AQ308"/>
  <c r="AI348" i="27"/>
  <c r="AH348"/>
  <c r="AJ348" s="1"/>
  <c r="AM347"/>
  <c r="I354" i="20"/>
  <c r="J354" s="1"/>
  <c r="K354" s="1"/>
  <c r="G466" i="23"/>
  <c r="J465"/>
  <c r="K465" s="1"/>
  <c r="M465" s="1"/>
  <c r="U385" i="20"/>
  <c r="L354"/>
  <c r="G355"/>
  <c r="W355"/>
  <c r="P387"/>
  <c r="R386"/>
  <c r="S386" s="1"/>
  <c r="O387"/>
  <c r="Q387" s="1"/>
  <c r="T386"/>
  <c r="Q314" i="14"/>
  <c r="S314"/>
  <c r="N314"/>
  <c r="O314"/>
  <c r="BA326" i="17"/>
  <c r="BB325"/>
  <c r="AW326"/>
  <c r="AX325"/>
  <c r="V298" i="23"/>
  <c r="S298"/>
  <c r="T298" s="1"/>
  <c r="R298"/>
  <c r="AC295" i="20"/>
  <c r="Y295"/>
  <c r="AB295" s="1"/>
  <c r="P289" i="17"/>
  <c r="AG290" i="16"/>
  <c r="AF290"/>
  <c r="AK289"/>
  <c r="AM289" s="1"/>
  <c r="Z291"/>
  <c r="AD291"/>
  <c r="AP293" i="17"/>
  <c r="AR293" s="1"/>
  <c r="AQ293"/>
  <c r="AN294" s="1"/>
  <c r="AM293"/>
  <c r="AO294"/>
  <c r="AK294"/>
  <c r="AA288"/>
  <c r="AE288"/>
  <c r="J289"/>
  <c r="K289" s="1"/>
  <c r="M289" s="1"/>
  <c r="R289" s="1"/>
  <c r="V289"/>
  <c r="U289"/>
  <c r="W289" s="1"/>
  <c r="AC289"/>
  <c r="Y289"/>
  <c r="I289"/>
  <c r="G290"/>
  <c r="AK366" i="24" l="1"/>
  <c r="AJ366"/>
  <c r="AN365"/>
  <c r="AP365" s="1"/>
  <c r="AM365"/>
  <c r="AO365"/>
  <c r="AC478" i="27"/>
  <c r="Y479" s="1"/>
  <c r="AA479" s="1"/>
  <c r="AB479"/>
  <c r="AK391" i="26"/>
  <c r="AH359" i="25"/>
  <c r="AG359"/>
  <c r="AI359" s="1"/>
  <c r="AL358"/>
  <c r="AK359"/>
  <c r="AD478" i="27"/>
  <c r="X479"/>
  <c r="W480" s="1"/>
  <c r="AB480" s="1"/>
  <c r="Z374" i="24"/>
  <c r="AA374"/>
  <c r="AD373"/>
  <c r="AF373" s="1"/>
  <c r="F370"/>
  <c r="G370"/>
  <c r="J369"/>
  <c r="L369" s="1"/>
  <c r="P383"/>
  <c r="Q383"/>
  <c r="T382"/>
  <c r="V382" s="1"/>
  <c r="AU308" i="9"/>
  <c r="AR308"/>
  <c r="AS308"/>
  <c r="AL348" i="27"/>
  <c r="AH349" s="1"/>
  <c r="AJ349" s="1"/>
  <c r="AK350" s="1"/>
  <c r="AK349"/>
  <c r="H355" i="20"/>
  <c r="I355" s="1"/>
  <c r="J355" s="1"/>
  <c r="K355" s="1"/>
  <c r="P467" i="23"/>
  <c r="L466"/>
  <c r="F467"/>
  <c r="I466"/>
  <c r="H466"/>
  <c r="P388" i="20"/>
  <c r="R387"/>
  <c r="S387" s="1"/>
  <c r="O388"/>
  <c r="Q388" s="1"/>
  <c r="T387"/>
  <c r="W356"/>
  <c r="U386"/>
  <c r="M354"/>
  <c r="M315" i="14"/>
  <c r="P314"/>
  <c r="R314" s="1"/>
  <c r="T314" s="1"/>
  <c r="AY325" i="17"/>
  <c r="BC325"/>
  <c r="BD325"/>
  <c r="U298" i="23"/>
  <c r="W298" s="1"/>
  <c r="Q299"/>
  <c r="X296" i="20"/>
  <c r="Z296" s="1"/>
  <c r="AA296" s="1"/>
  <c r="AD295"/>
  <c r="AI290" i="16"/>
  <c r="AH290"/>
  <c r="AL290"/>
  <c r="Y292"/>
  <c r="AA292" s="1"/>
  <c r="AC291"/>
  <c r="AE291" s="1"/>
  <c r="X292"/>
  <c r="O289" i="17"/>
  <c r="Q289" s="1"/>
  <c r="S289" s="1"/>
  <c r="AJ294"/>
  <c r="AL294" s="1"/>
  <c r="AM294" s="1"/>
  <c r="AI295"/>
  <c r="AH295" s="1"/>
  <c r="AG296" s="1"/>
  <c r="AB289"/>
  <c r="AD289" s="1"/>
  <c r="AF289" s="1"/>
  <c r="T290"/>
  <c r="X289"/>
  <c r="Z289" s="1"/>
  <c r="AE289" s="1"/>
  <c r="N289"/>
  <c r="L290"/>
  <c r="H290"/>
  <c r="AM366" i="24" l="1"/>
  <c r="AO366"/>
  <c r="Z479" i="27"/>
  <c r="AL366" i="24"/>
  <c r="AC479" i="27"/>
  <c r="X480" s="1"/>
  <c r="W481" s="1"/>
  <c r="AL391" i="26"/>
  <c r="AH392"/>
  <c r="AG392"/>
  <c r="AI392" s="1"/>
  <c r="AK392" s="1"/>
  <c r="Z480" i="27"/>
  <c r="AL359" i="25"/>
  <c r="AG360"/>
  <c r="AI360" s="1"/>
  <c r="AJ361" s="1"/>
  <c r="AH360"/>
  <c r="AK360"/>
  <c r="Y480" i="27"/>
  <c r="AA480" s="1"/>
  <c r="AC480" s="1"/>
  <c r="AD479"/>
  <c r="AJ364" i="25"/>
  <c r="AB374" i="24"/>
  <c r="AC374"/>
  <c r="AE374"/>
  <c r="AJ366" i="25"/>
  <c r="AM348" i="27"/>
  <c r="H370" i="24"/>
  <c r="G371" s="1"/>
  <c r="R383"/>
  <c r="Q384" s="1"/>
  <c r="I370"/>
  <c r="K370"/>
  <c r="AI349" i="27"/>
  <c r="U383" i="24"/>
  <c r="S383"/>
  <c r="AT308" i="9"/>
  <c r="AV308" s="1"/>
  <c r="AQ309"/>
  <c r="G356" i="20"/>
  <c r="AL349" i="27"/>
  <c r="L355" i="20"/>
  <c r="M355" s="1"/>
  <c r="H356"/>
  <c r="G467" i="23"/>
  <c r="J466"/>
  <c r="K466" s="1"/>
  <c r="M466" s="1"/>
  <c r="P389" i="20"/>
  <c r="R388"/>
  <c r="S388" s="1"/>
  <c r="O389"/>
  <c r="Q389" s="1"/>
  <c r="T388"/>
  <c r="U387"/>
  <c r="O315" i="14"/>
  <c r="P315" s="1"/>
  <c r="Q315"/>
  <c r="S315"/>
  <c r="N315"/>
  <c r="AZ326" i="17"/>
  <c r="AV326"/>
  <c r="V299" i="23"/>
  <c r="R299"/>
  <c r="S299"/>
  <c r="T299" s="1"/>
  <c r="AC296" i="20"/>
  <c r="Y296"/>
  <c r="AB296" s="1"/>
  <c r="P290" i="17"/>
  <c r="AF291" i="16"/>
  <c r="AG291"/>
  <c r="AK290"/>
  <c r="AM290" s="1"/>
  <c r="AD292"/>
  <c r="Z292"/>
  <c r="AJ295" i="17"/>
  <c r="AP294"/>
  <c r="AR294" s="1"/>
  <c r="AQ294"/>
  <c r="AN295" s="1"/>
  <c r="AO295"/>
  <c r="AK295"/>
  <c r="AA289"/>
  <c r="J290"/>
  <c r="K290" s="1"/>
  <c r="M290" s="1"/>
  <c r="V290"/>
  <c r="AC290"/>
  <c r="U290"/>
  <c r="W290" s="1"/>
  <c r="Y290"/>
  <c r="I290"/>
  <c r="G291"/>
  <c r="AN366" i="24" l="1"/>
  <c r="AP366" s="1"/>
  <c r="AJ367"/>
  <c r="AK367"/>
  <c r="Z481" i="27"/>
  <c r="X481"/>
  <c r="W482" s="1"/>
  <c r="T383" i="24"/>
  <c r="V383" s="1"/>
  <c r="AB481" i="27"/>
  <c r="AL392" i="26"/>
  <c r="AG393"/>
  <c r="AI393" s="1"/>
  <c r="AK393" s="1"/>
  <c r="AH393"/>
  <c r="AD480" i="27"/>
  <c r="AL360" i="25"/>
  <c r="AH361"/>
  <c r="AG361"/>
  <c r="AI361" s="1"/>
  <c r="AK361" s="1"/>
  <c r="Y481" i="27"/>
  <c r="AA481" s="1"/>
  <c r="AC481" s="1"/>
  <c r="Y482" s="1"/>
  <c r="AA482" s="1"/>
  <c r="Z375" i="24"/>
  <c r="AD374"/>
  <c r="AF374" s="1"/>
  <c r="AA375"/>
  <c r="P384"/>
  <c r="R384" s="1"/>
  <c r="J370"/>
  <c r="L370" s="1"/>
  <c r="F371"/>
  <c r="H371" s="1"/>
  <c r="I371"/>
  <c r="K371"/>
  <c r="U384"/>
  <c r="S384"/>
  <c r="I356" i="20"/>
  <c r="H357" s="1"/>
  <c r="G358" s="1"/>
  <c r="AU309" i="9"/>
  <c r="AS309"/>
  <c r="AR309"/>
  <c r="AJ398" i="26"/>
  <c r="AM349" i="27"/>
  <c r="AI350"/>
  <c r="AH350"/>
  <c r="AJ350" s="1"/>
  <c r="W357" i="20"/>
  <c r="L356"/>
  <c r="G357"/>
  <c r="J356"/>
  <c r="K356" s="1"/>
  <c r="M356" s="1"/>
  <c r="P468" i="23"/>
  <c r="L467"/>
  <c r="F468"/>
  <c r="I467"/>
  <c r="H467"/>
  <c r="R315" i="14"/>
  <c r="T315" s="1"/>
  <c r="R389" i="20"/>
  <c r="S389" s="1"/>
  <c r="P390"/>
  <c r="T389"/>
  <c r="O390"/>
  <c r="Q390" s="1"/>
  <c r="U388"/>
  <c r="M316" i="14"/>
  <c r="N316" s="1"/>
  <c r="AW327" i="17"/>
  <c r="AX326"/>
  <c r="BA327"/>
  <c r="BB326"/>
  <c r="U299" i="23"/>
  <c r="W299" s="1"/>
  <c r="Q300"/>
  <c r="X297" i="20"/>
  <c r="Z297" s="1"/>
  <c r="AA297" s="1"/>
  <c r="AD296"/>
  <c r="AL291" i="16"/>
  <c r="AI291"/>
  <c r="AH291"/>
  <c r="Y293"/>
  <c r="AA293" s="1"/>
  <c r="X293"/>
  <c r="AC292"/>
  <c r="AE292" s="1"/>
  <c r="O290" i="17"/>
  <c r="Q290" s="1"/>
  <c r="S290" s="1"/>
  <c r="N290"/>
  <c r="AL295"/>
  <c r="AM295" s="1"/>
  <c r="AI296"/>
  <c r="AH296" s="1"/>
  <c r="AG297" s="1"/>
  <c r="R290"/>
  <c r="T291"/>
  <c r="AB290"/>
  <c r="AD290" s="1"/>
  <c r="AF290" s="1"/>
  <c r="X290"/>
  <c r="Z290" s="1"/>
  <c r="AE290" s="1"/>
  <c r="L291"/>
  <c r="H291"/>
  <c r="AL367" i="24" l="1"/>
  <c r="AM367"/>
  <c r="AO367"/>
  <c r="W358" i="20"/>
  <c r="Z482" i="27"/>
  <c r="X482"/>
  <c r="W483" s="1"/>
  <c r="AB483" s="1"/>
  <c r="AD481"/>
  <c r="AB482"/>
  <c r="AC482" s="1"/>
  <c r="AL393" i="26"/>
  <c r="AH394"/>
  <c r="AG394"/>
  <c r="AI394" s="1"/>
  <c r="AK394" s="1"/>
  <c r="AL361" i="25"/>
  <c r="AG362"/>
  <c r="AI362" s="1"/>
  <c r="AJ363" s="1"/>
  <c r="AH362"/>
  <c r="I357" i="20"/>
  <c r="H358" s="1"/>
  <c r="AC375" i="24"/>
  <c r="AE375"/>
  <c r="AB375"/>
  <c r="AJ367" i="25"/>
  <c r="G372" i="24"/>
  <c r="I372" s="1"/>
  <c r="F372"/>
  <c r="J371"/>
  <c r="L371" s="1"/>
  <c r="Q385"/>
  <c r="T384"/>
  <c r="V384" s="1"/>
  <c r="P385"/>
  <c r="R385" s="1"/>
  <c r="AT309" i="9"/>
  <c r="AV309" s="1"/>
  <c r="AQ310"/>
  <c r="AJ399" i="26"/>
  <c r="AL350" i="27"/>
  <c r="AK351"/>
  <c r="L357" i="20"/>
  <c r="S316" i="14"/>
  <c r="G468" i="23"/>
  <c r="H468" s="1"/>
  <c r="O316" i="14"/>
  <c r="P316" s="1"/>
  <c r="J467" i="23"/>
  <c r="K467" s="1"/>
  <c r="M467" s="1"/>
  <c r="Q316" i="14"/>
  <c r="U389" i="20"/>
  <c r="P391"/>
  <c r="R390"/>
  <c r="S390" s="1"/>
  <c r="O391"/>
  <c r="Q391" s="1"/>
  <c r="T390"/>
  <c r="BD326" i="17"/>
  <c r="BC326"/>
  <c r="AY326"/>
  <c r="V300" i="23"/>
  <c r="S300"/>
  <c r="T300" s="1"/>
  <c r="R300"/>
  <c r="AC297" i="20"/>
  <c r="Y297"/>
  <c r="AB297" s="1"/>
  <c r="AK291" i="16"/>
  <c r="AM291" s="1"/>
  <c r="AG292"/>
  <c r="AF292"/>
  <c r="Z293"/>
  <c r="AD293"/>
  <c r="P291" i="17"/>
  <c r="AP295"/>
  <c r="AR295" s="1"/>
  <c r="AJ296"/>
  <c r="AQ295"/>
  <c r="AN296" s="1"/>
  <c r="AO296"/>
  <c r="AK296"/>
  <c r="AA290"/>
  <c r="Y291"/>
  <c r="U291"/>
  <c r="W291" s="1"/>
  <c r="AC291"/>
  <c r="V291"/>
  <c r="J291"/>
  <c r="O291" s="1"/>
  <c r="I291"/>
  <c r="G292"/>
  <c r="AK368" i="24" l="1"/>
  <c r="AN367"/>
  <c r="AP367" s="1"/>
  <c r="AJ368"/>
  <c r="AL368" s="1"/>
  <c r="J357" i="20"/>
  <c r="K357" s="1"/>
  <c r="AD482" i="27"/>
  <c r="Z483"/>
  <c r="Y483"/>
  <c r="AA483" s="1"/>
  <c r="X483"/>
  <c r="W484" s="1"/>
  <c r="AC483"/>
  <c r="AD483" s="1"/>
  <c r="AL394" i="26"/>
  <c r="AH395"/>
  <c r="AG395"/>
  <c r="AI395" s="1"/>
  <c r="AK395" s="1"/>
  <c r="AK362" i="25"/>
  <c r="M357" i="20"/>
  <c r="I358"/>
  <c r="G359"/>
  <c r="K372" i="24"/>
  <c r="H372"/>
  <c r="G373" s="1"/>
  <c r="Z376"/>
  <c r="AA376"/>
  <c r="AD375"/>
  <c r="AF375" s="1"/>
  <c r="Q386"/>
  <c r="P386"/>
  <c r="S385"/>
  <c r="T385" s="1"/>
  <c r="U385"/>
  <c r="AU310" i="9"/>
  <c r="AS310"/>
  <c r="AR310"/>
  <c r="X484" i="27"/>
  <c r="W485" s="1"/>
  <c r="AI351"/>
  <c r="AH351"/>
  <c r="AJ351" s="1"/>
  <c r="AM350"/>
  <c r="R316" i="14"/>
  <c r="T316" s="1"/>
  <c r="H359" i="20"/>
  <c r="G360" s="1"/>
  <c r="J358"/>
  <c r="K358" s="1"/>
  <c r="W359"/>
  <c r="L358"/>
  <c r="M317" i="14"/>
  <c r="Q317" s="1"/>
  <c r="G469" i="23"/>
  <c r="P469"/>
  <c r="L468"/>
  <c r="F469"/>
  <c r="I468"/>
  <c r="J468" s="1"/>
  <c r="U390" i="20"/>
  <c r="M358"/>
  <c r="P392"/>
  <c r="R391"/>
  <c r="S391" s="1"/>
  <c r="O392"/>
  <c r="Q392" s="1"/>
  <c r="T391"/>
  <c r="L359"/>
  <c r="AV327" i="17"/>
  <c r="AZ327"/>
  <c r="U300" i="23"/>
  <c r="W300" s="1"/>
  <c r="Q301"/>
  <c r="AD297" i="20"/>
  <c r="X298"/>
  <c r="Z298" s="1"/>
  <c r="AA298" s="1"/>
  <c r="AI292" i="16"/>
  <c r="AH292"/>
  <c r="AL292"/>
  <c r="Y294"/>
  <c r="AA294" s="1"/>
  <c r="X294"/>
  <c r="AC293"/>
  <c r="AE293" s="1"/>
  <c r="Q291" i="17"/>
  <c r="S291" s="1"/>
  <c r="K291"/>
  <c r="M291" s="1"/>
  <c r="R291" s="1"/>
  <c r="AI297"/>
  <c r="AH297" s="1"/>
  <c r="AG298" s="1"/>
  <c r="AL296"/>
  <c r="AM296" s="1"/>
  <c r="AB291"/>
  <c r="AD291" s="1"/>
  <c r="AF291" s="1"/>
  <c r="X291"/>
  <c r="Z291" s="1"/>
  <c r="AA291" s="1"/>
  <c r="T292"/>
  <c r="P292"/>
  <c r="H292"/>
  <c r="AK369" i="24" l="1"/>
  <c r="AJ369"/>
  <c r="AN368"/>
  <c r="AM368"/>
  <c r="AO368"/>
  <c r="AB484" i="27"/>
  <c r="Z484"/>
  <c r="Y484"/>
  <c r="AA484" s="1"/>
  <c r="AC484" s="1"/>
  <c r="AH396" i="26"/>
  <c r="AL395"/>
  <c r="AG396"/>
  <c r="AI396" s="1"/>
  <c r="AK396" s="1"/>
  <c r="F373" i="24"/>
  <c r="H373" s="1"/>
  <c r="G374" s="1"/>
  <c r="J372"/>
  <c r="L372" s="1"/>
  <c r="AH363" i="25"/>
  <c r="AG363"/>
  <c r="AI363" s="1"/>
  <c r="AL362"/>
  <c r="AK363"/>
  <c r="AL351" i="27"/>
  <c r="AM351" s="1"/>
  <c r="AK352"/>
  <c r="AB376" i="24"/>
  <c r="Z377" s="1"/>
  <c r="AC376"/>
  <c r="AE376"/>
  <c r="R386"/>
  <c r="P387" s="1"/>
  <c r="V385"/>
  <c r="K373"/>
  <c r="I373"/>
  <c r="S386"/>
  <c r="U386"/>
  <c r="AD484" i="27"/>
  <c r="AT310" i="9"/>
  <c r="AV310" s="1"/>
  <c r="AQ311"/>
  <c r="S317" i="14"/>
  <c r="W360" i="20"/>
  <c r="I359"/>
  <c r="H360" s="1"/>
  <c r="I360" s="1"/>
  <c r="H469" i="23"/>
  <c r="G470" s="1"/>
  <c r="N317" i="14"/>
  <c r="O317"/>
  <c r="P317" s="1"/>
  <c r="P470" i="23"/>
  <c r="F470"/>
  <c r="I469"/>
  <c r="K468"/>
  <c r="M468" s="1"/>
  <c r="U391" i="20"/>
  <c r="P393"/>
  <c r="R392"/>
  <c r="S392" s="1"/>
  <c r="O393"/>
  <c r="Q393" s="1"/>
  <c r="T392"/>
  <c r="BA328" i="17"/>
  <c r="BB327"/>
  <c r="BD327" s="1"/>
  <c r="AW328"/>
  <c r="AX327"/>
  <c r="V301" i="23"/>
  <c r="S301"/>
  <c r="T301" s="1"/>
  <c r="R301"/>
  <c r="AC298" i="20"/>
  <c r="Y298"/>
  <c r="AB298" s="1"/>
  <c r="L292" i="17"/>
  <c r="AF293" i="16"/>
  <c r="AK292"/>
  <c r="AM292" s="1"/>
  <c r="AG293"/>
  <c r="AD294"/>
  <c r="Z294"/>
  <c r="N291" i="17"/>
  <c r="AJ297"/>
  <c r="AP296"/>
  <c r="AR296" s="1"/>
  <c r="AQ296"/>
  <c r="AN297" s="1"/>
  <c r="AO297"/>
  <c r="AK297"/>
  <c r="AE291"/>
  <c r="J292"/>
  <c r="O292" s="1"/>
  <c r="Q292" s="1"/>
  <c r="V292"/>
  <c r="AC292"/>
  <c r="U292"/>
  <c r="W292" s="1"/>
  <c r="Y292"/>
  <c r="G293"/>
  <c r="I292"/>
  <c r="AO369" i="24" l="1"/>
  <c r="AM369"/>
  <c r="AP368"/>
  <c r="AI352" i="27"/>
  <c r="AU311" i="9"/>
  <c r="Y485" i="27"/>
  <c r="AA485" s="1"/>
  <c r="AL369" i="24"/>
  <c r="X485" i="27"/>
  <c r="W486" s="1"/>
  <c r="AB486" s="1"/>
  <c r="Z485"/>
  <c r="AB485"/>
  <c r="AC485" s="1"/>
  <c r="AG397" i="26"/>
  <c r="AI397" s="1"/>
  <c r="AK397" s="1"/>
  <c r="AL396"/>
  <c r="AH397"/>
  <c r="AL363" i="25"/>
  <c r="AG364"/>
  <c r="AI364" s="1"/>
  <c r="AJ365" s="1"/>
  <c r="AH364"/>
  <c r="AH352" i="27"/>
  <c r="AJ352" s="1"/>
  <c r="AK353" s="1"/>
  <c r="Q387" i="24"/>
  <c r="T386"/>
  <c r="V386" s="1"/>
  <c r="AJ369" i="25"/>
  <c r="F374" i="24"/>
  <c r="H374" s="1"/>
  <c r="AA377"/>
  <c r="AB377" s="1"/>
  <c r="AD376"/>
  <c r="AF376" s="1"/>
  <c r="J373"/>
  <c r="L373" s="1"/>
  <c r="I374"/>
  <c r="K374"/>
  <c r="R387"/>
  <c r="U387"/>
  <c r="S387"/>
  <c r="T387" s="1"/>
  <c r="AS311" i="9"/>
  <c r="AR311"/>
  <c r="J359" i="20"/>
  <c r="K359" s="1"/>
  <c r="M359" s="1"/>
  <c r="AL352" i="27"/>
  <c r="M318" i="14"/>
  <c r="Q318" s="1"/>
  <c r="J469" i="23"/>
  <c r="K469" s="1"/>
  <c r="L469"/>
  <c r="H470"/>
  <c r="G471" s="1"/>
  <c r="F471"/>
  <c r="P471"/>
  <c r="I470"/>
  <c r="L470"/>
  <c r="P394" i="20"/>
  <c r="R393"/>
  <c r="S393" s="1"/>
  <c r="O394"/>
  <c r="Q394" s="1"/>
  <c r="T393"/>
  <c r="H361"/>
  <c r="L360"/>
  <c r="G361"/>
  <c r="W361"/>
  <c r="U392"/>
  <c r="R317" i="14"/>
  <c r="T317" s="1"/>
  <c r="AY327" i="17"/>
  <c r="BC327"/>
  <c r="U301" i="23"/>
  <c r="W301" s="1"/>
  <c r="Q302"/>
  <c r="AD298" i="20"/>
  <c r="X299"/>
  <c r="Z299" s="1"/>
  <c r="AA299" s="1"/>
  <c r="K292" i="17"/>
  <c r="M292" s="1"/>
  <c r="R292" s="1"/>
  <c r="AI293" i="16"/>
  <c r="AH293"/>
  <c r="AL293"/>
  <c r="Y295"/>
  <c r="AA295" s="1"/>
  <c r="X295"/>
  <c r="AC294"/>
  <c r="AE294" s="1"/>
  <c r="AL297" i="17"/>
  <c r="AM297" s="1"/>
  <c r="AI298"/>
  <c r="AH298" s="1"/>
  <c r="AG299" s="1"/>
  <c r="T293"/>
  <c r="X292"/>
  <c r="Z292" s="1"/>
  <c r="AA292" s="1"/>
  <c r="AB292"/>
  <c r="AD292" s="1"/>
  <c r="AF292" s="1"/>
  <c r="P293"/>
  <c r="S292"/>
  <c r="H293"/>
  <c r="J293" s="1"/>
  <c r="AK370" i="24" l="1"/>
  <c r="AJ370"/>
  <c r="AN369"/>
  <c r="AP369" s="1"/>
  <c r="AD485" i="27"/>
  <c r="Z486"/>
  <c r="Y486"/>
  <c r="AA486" s="1"/>
  <c r="AC486" s="1"/>
  <c r="X486"/>
  <c r="W487" s="1"/>
  <c r="AG398" i="26"/>
  <c r="AI398" s="1"/>
  <c r="AK398" s="1"/>
  <c r="AH398"/>
  <c r="AL397"/>
  <c r="AB487" i="27"/>
  <c r="AK364" i="25"/>
  <c r="AD486" i="27"/>
  <c r="AJ402" i="26"/>
  <c r="AE377" i="24"/>
  <c r="AA378"/>
  <c r="AE378" s="1"/>
  <c r="Z378"/>
  <c r="AC377"/>
  <c r="AD377" s="1"/>
  <c r="O318" i="14"/>
  <c r="P318" s="1"/>
  <c r="V387" i="24"/>
  <c r="J374"/>
  <c r="L374" s="1"/>
  <c r="G375"/>
  <c r="F375"/>
  <c r="P388"/>
  <c r="Q388"/>
  <c r="N318" i="14"/>
  <c r="X487" i="27"/>
  <c r="W488" s="1"/>
  <c r="AQ312" i="9"/>
  <c r="AT311"/>
  <c r="AV311" s="1"/>
  <c r="U393" i="20"/>
  <c r="J360"/>
  <c r="K360" s="1"/>
  <c r="M360" s="1"/>
  <c r="AI353" i="27"/>
  <c r="AH353"/>
  <c r="AJ353" s="1"/>
  <c r="AK354" s="1"/>
  <c r="AM352"/>
  <c r="AL353"/>
  <c r="M469" i="23"/>
  <c r="H471"/>
  <c r="F472"/>
  <c r="I471"/>
  <c r="P472"/>
  <c r="L471"/>
  <c r="J470"/>
  <c r="K470" s="1"/>
  <c r="M470" s="1"/>
  <c r="G472"/>
  <c r="I361" i="20"/>
  <c r="G362"/>
  <c r="W362"/>
  <c r="P395"/>
  <c r="R394"/>
  <c r="S394" s="1"/>
  <c r="O395"/>
  <c r="Q395" s="1"/>
  <c r="T394"/>
  <c r="R318" i="14"/>
  <c r="S318"/>
  <c r="AV328" i="17"/>
  <c r="AZ328"/>
  <c r="V302" i="23"/>
  <c r="S302"/>
  <c r="T302" s="1"/>
  <c r="R302"/>
  <c r="AC299" i="20"/>
  <c r="Y299"/>
  <c r="AB299" s="1"/>
  <c r="L293" i="17"/>
  <c r="N292"/>
  <c r="K293" s="1"/>
  <c r="AG294" i="16"/>
  <c r="AK293"/>
  <c r="AM293" s="1"/>
  <c r="AF294"/>
  <c r="Z295"/>
  <c r="AD295"/>
  <c r="AJ298" i="17"/>
  <c r="AP297"/>
  <c r="AR297" s="1"/>
  <c r="AQ297"/>
  <c r="AN298" s="1"/>
  <c r="AO298"/>
  <c r="AK298"/>
  <c r="AE292"/>
  <c r="Y293"/>
  <c r="U293"/>
  <c r="W293" s="1"/>
  <c r="AC293"/>
  <c r="V293"/>
  <c r="O293"/>
  <c r="Q293" s="1"/>
  <c r="G294"/>
  <c r="I293"/>
  <c r="AM370" i="24" l="1"/>
  <c r="AO370"/>
  <c r="J361" i="20"/>
  <c r="K361" s="1"/>
  <c r="AL370" i="24"/>
  <c r="Y487" i="27"/>
  <c r="AA487" s="1"/>
  <c r="AC487" s="1"/>
  <c r="Y488" s="1"/>
  <c r="AA488" s="1"/>
  <c r="M319" i="14"/>
  <c r="N319" s="1"/>
  <c r="Z487" i="27"/>
  <c r="AC378" i="24"/>
  <c r="AL398" i="26"/>
  <c r="AG399"/>
  <c r="AI399" s="1"/>
  <c r="AJ400" s="1"/>
  <c r="AH399"/>
  <c r="AK399"/>
  <c r="AB378" i="24"/>
  <c r="AA379" s="1"/>
  <c r="AE379" s="1"/>
  <c r="AF377"/>
  <c r="AH365" i="25"/>
  <c r="AL364"/>
  <c r="AG365"/>
  <c r="AI365" s="1"/>
  <c r="AK365" s="1"/>
  <c r="AJ370"/>
  <c r="Z379" i="24"/>
  <c r="AB379" s="1"/>
  <c r="AA380" s="1"/>
  <c r="H362" i="20"/>
  <c r="L362" s="1"/>
  <c r="L361"/>
  <c r="M361" s="1"/>
  <c r="H375" i="24"/>
  <c r="F376" s="1"/>
  <c r="I375"/>
  <c r="K375"/>
  <c r="R388"/>
  <c r="U388"/>
  <c r="S388"/>
  <c r="T388" s="1"/>
  <c r="Z488" i="27"/>
  <c r="AU312" i="9"/>
  <c r="AS312"/>
  <c r="AR312"/>
  <c r="AI354" i="27"/>
  <c r="AH354"/>
  <c r="AJ354" s="1"/>
  <c r="AK355" s="1"/>
  <c r="AM353"/>
  <c r="AL354"/>
  <c r="AD487"/>
  <c r="X488"/>
  <c r="W489" s="1"/>
  <c r="J471" i="23"/>
  <c r="U394" i="20"/>
  <c r="K471" i="23"/>
  <c r="M471" s="1"/>
  <c r="P473"/>
  <c r="L472"/>
  <c r="F473"/>
  <c r="I472"/>
  <c r="H472"/>
  <c r="BB328" i="17"/>
  <c r="BA329"/>
  <c r="AX328"/>
  <c r="AW329"/>
  <c r="G363" i="20"/>
  <c r="R395"/>
  <c r="S395" s="1"/>
  <c r="P396"/>
  <c r="T395"/>
  <c r="O396"/>
  <c r="Q396" s="1"/>
  <c r="I362"/>
  <c r="T318" i="14"/>
  <c r="Q319"/>
  <c r="BD328" i="17"/>
  <c r="U302" i="23"/>
  <c r="W302" s="1"/>
  <c r="Q303"/>
  <c r="AD299" i="20"/>
  <c r="X300"/>
  <c r="M293" i="17"/>
  <c r="N293" s="1"/>
  <c r="AI294" i="16"/>
  <c r="AL294"/>
  <c r="AH294"/>
  <c r="Y296"/>
  <c r="AA296" s="1"/>
  <c r="X296"/>
  <c r="AC295"/>
  <c r="AE295" s="1"/>
  <c r="AI299" i="17"/>
  <c r="AH299" s="1"/>
  <c r="AG300" s="1"/>
  <c r="AL298"/>
  <c r="AM298" s="1"/>
  <c r="P294"/>
  <c r="S293"/>
  <c r="T294"/>
  <c r="AB293"/>
  <c r="AD293" s="1"/>
  <c r="X293"/>
  <c r="Z293" s="1"/>
  <c r="L294"/>
  <c r="H294"/>
  <c r="AJ371" i="24" l="1"/>
  <c r="AL371" s="1"/>
  <c r="AK371"/>
  <c r="AN370"/>
  <c r="AP370" s="1"/>
  <c r="W363" i="20"/>
  <c r="AC379" i="24"/>
  <c r="AD379" s="1"/>
  <c r="AF379" s="1"/>
  <c r="AB488" i="27"/>
  <c r="AC488" s="1"/>
  <c r="S319" i="14"/>
  <c r="O319"/>
  <c r="AD378" i="24"/>
  <c r="AF378" s="1"/>
  <c r="AH400" i="26"/>
  <c r="AL399"/>
  <c r="AG400"/>
  <c r="AI400" s="1"/>
  <c r="AK400" s="1"/>
  <c r="AL365" i="25"/>
  <c r="AG366"/>
  <c r="AI366" s="1"/>
  <c r="AK366" s="1"/>
  <c r="AH366"/>
  <c r="Z380" i="24"/>
  <c r="AB380" s="1"/>
  <c r="G376"/>
  <c r="I376" s="1"/>
  <c r="J375"/>
  <c r="L375" s="1"/>
  <c r="AE380"/>
  <c r="V388"/>
  <c r="P389"/>
  <c r="Q389"/>
  <c r="AQ313" i="9"/>
  <c r="AT312"/>
  <c r="AV312" s="1"/>
  <c r="AI355" i="27"/>
  <c r="AH355"/>
  <c r="AJ355" s="1"/>
  <c r="AK356" s="1"/>
  <c r="AM354"/>
  <c r="AL355"/>
  <c r="AB489"/>
  <c r="G473" i="23"/>
  <c r="H473" s="1"/>
  <c r="J472"/>
  <c r="K472" s="1"/>
  <c r="M472" s="1"/>
  <c r="AY328" i="17"/>
  <c r="AV329" s="1"/>
  <c r="BC328"/>
  <c r="AZ329" s="1"/>
  <c r="U395" i="20"/>
  <c r="H363"/>
  <c r="J362"/>
  <c r="P397"/>
  <c r="R396"/>
  <c r="S396" s="1"/>
  <c r="O397"/>
  <c r="Q397" s="1"/>
  <c r="T396"/>
  <c r="I363"/>
  <c r="M320" i="14"/>
  <c r="V303" i="23"/>
  <c r="S303"/>
  <c r="T303" s="1"/>
  <c r="R303"/>
  <c r="Z300" i="20"/>
  <c r="AA300" s="1"/>
  <c r="AC300"/>
  <c r="Y300"/>
  <c r="AB300" s="1"/>
  <c r="R293" i="17"/>
  <c r="AF295" i="16"/>
  <c r="AK294"/>
  <c r="AM294" s="1"/>
  <c r="AG295"/>
  <c r="AD296"/>
  <c r="Z296"/>
  <c r="AP298" i="17"/>
  <c r="AR298" s="1"/>
  <c r="AJ299"/>
  <c r="AQ298"/>
  <c r="AN299" s="1"/>
  <c r="AO299"/>
  <c r="AK299"/>
  <c r="AA293"/>
  <c r="AE293"/>
  <c r="AC294"/>
  <c r="U294"/>
  <c r="W294" s="1"/>
  <c r="Y294"/>
  <c r="J294"/>
  <c r="K294" s="1"/>
  <c r="M294" s="1"/>
  <c r="V294"/>
  <c r="AF293"/>
  <c r="I294"/>
  <c r="G295"/>
  <c r="AK372" i="24" l="1"/>
  <c r="AJ372"/>
  <c r="AN371"/>
  <c r="AP371" s="1"/>
  <c r="AO371"/>
  <c r="AM371"/>
  <c r="AC380"/>
  <c r="X489" i="27"/>
  <c r="W490" s="1"/>
  <c r="Z489"/>
  <c r="Y489"/>
  <c r="AA489" s="1"/>
  <c r="AC489" s="1"/>
  <c r="AD488"/>
  <c r="P319" i="14"/>
  <c r="R319"/>
  <c r="T319" s="1"/>
  <c r="K376" i="24"/>
  <c r="H376"/>
  <c r="G377" s="1"/>
  <c r="I377" s="1"/>
  <c r="AL400" i="26"/>
  <c r="AG401"/>
  <c r="AI401" s="1"/>
  <c r="AH401"/>
  <c r="AK401"/>
  <c r="AL366" i="25"/>
  <c r="AH367"/>
  <c r="AG367"/>
  <c r="AI367" s="1"/>
  <c r="AJ368" s="1"/>
  <c r="J376" i="24"/>
  <c r="L376" s="1"/>
  <c r="Z381"/>
  <c r="AA381"/>
  <c r="AD380"/>
  <c r="AF380" s="1"/>
  <c r="K377"/>
  <c r="R389"/>
  <c r="S389"/>
  <c r="U389"/>
  <c r="AU313" i="9"/>
  <c r="AS313"/>
  <c r="AR313"/>
  <c r="AH356" i="27"/>
  <c r="AJ356" s="1"/>
  <c r="AK357" s="1"/>
  <c r="AI356"/>
  <c r="AM355"/>
  <c r="AB490"/>
  <c r="S320" i="14"/>
  <c r="N320"/>
  <c r="AX329" i="17"/>
  <c r="AW330"/>
  <c r="BB329"/>
  <c r="BD329" s="1"/>
  <c r="BA330"/>
  <c r="G474" i="23"/>
  <c r="F474"/>
  <c r="I473"/>
  <c r="J473" s="1"/>
  <c r="P474"/>
  <c r="L473"/>
  <c r="K362" i="20"/>
  <c r="M362" s="1"/>
  <c r="U396"/>
  <c r="H364"/>
  <c r="J363"/>
  <c r="K363" s="1"/>
  <c r="R397"/>
  <c r="S397" s="1"/>
  <c r="P398"/>
  <c r="T397"/>
  <c r="O398"/>
  <c r="Q398" s="1"/>
  <c r="L363"/>
  <c r="G364"/>
  <c r="W364"/>
  <c r="U303" i="23"/>
  <c r="W303" s="1"/>
  <c r="Q304"/>
  <c r="X301" i="20"/>
  <c r="Z301" s="1"/>
  <c r="AA301" s="1"/>
  <c r="AD300"/>
  <c r="R294" i="17"/>
  <c r="O294"/>
  <c r="P295" s="1"/>
  <c r="AI295" i="16"/>
  <c r="AL295"/>
  <c r="AH295"/>
  <c r="Y297"/>
  <c r="AA297" s="1"/>
  <c r="X297"/>
  <c r="AC296"/>
  <c r="AE296" s="1"/>
  <c r="AL299" i="17"/>
  <c r="AI300"/>
  <c r="AH300" s="1"/>
  <c r="AG301" s="1"/>
  <c r="AB294"/>
  <c r="T295"/>
  <c r="X294"/>
  <c r="Z294" s="1"/>
  <c r="AE294" s="1"/>
  <c r="N294"/>
  <c r="L295"/>
  <c r="H295"/>
  <c r="AD489" i="27" l="1"/>
  <c r="Z490"/>
  <c r="AM372" i="24"/>
  <c r="AO372"/>
  <c r="I364" i="20"/>
  <c r="H365" s="1"/>
  <c r="AL372" i="24"/>
  <c r="Q320" i="14"/>
  <c r="F377" i="24"/>
  <c r="H377" s="1"/>
  <c r="F378" s="1"/>
  <c r="O320" i="14"/>
  <c r="AL401" i="26"/>
  <c r="AG402"/>
  <c r="AI402" s="1"/>
  <c r="AK402" s="1"/>
  <c r="AH402"/>
  <c r="AK367" i="25"/>
  <c r="AJ372"/>
  <c r="G378" i="24"/>
  <c r="H378" s="1"/>
  <c r="J377"/>
  <c r="AB381"/>
  <c r="AA382" s="1"/>
  <c r="AC381"/>
  <c r="AE381"/>
  <c r="L377"/>
  <c r="K378"/>
  <c r="Q390"/>
  <c r="P390"/>
  <c r="T389"/>
  <c r="V389" s="1"/>
  <c r="AJ406" i="26"/>
  <c r="AQ314" i="9"/>
  <c r="AT313"/>
  <c r="AV313" s="1"/>
  <c r="X490" i="27"/>
  <c r="W491" s="1"/>
  <c r="Y490"/>
  <c r="AA490" s="1"/>
  <c r="AC490" s="1"/>
  <c r="AL356"/>
  <c r="H474" i="23"/>
  <c r="G475" s="1"/>
  <c r="AY329" i="17"/>
  <c r="AV330" s="1"/>
  <c r="AX330" s="1"/>
  <c r="BC329"/>
  <c r="AZ330" s="1"/>
  <c r="BB330" s="1"/>
  <c r="BD330" s="1"/>
  <c r="P475" i="23"/>
  <c r="L474"/>
  <c r="F475"/>
  <c r="I474"/>
  <c r="K473"/>
  <c r="M473" s="1"/>
  <c r="U397" i="20"/>
  <c r="M363"/>
  <c r="J364"/>
  <c r="K364" s="1"/>
  <c r="P399"/>
  <c r="R398"/>
  <c r="S398" s="1"/>
  <c r="O399"/>
  <c r="T398"/>
  <c r="L364"/>
  <c r="G365"/>
  <c r="W365"/>
  <c r="V304" i="23"/>
  <c r="S304"/>
  <c r="T304" s="1"/>
  <c r="R304"/>
  <c r="Y301" i="20"/>
  <c r="AB301" s="1"/>
  <c r="AC301"/>
  <c r="Q294" i="17"/>
  <c r="S294" s="1"/>
  <c r="AG296" i="16"/>
  <c r="AF296"/>
  <c r="AK295"/>
  <c r="AM295" s="1"/>
  <c r="AD297"/>
  <c r="Z297"/>
  <c r="AP299" i="17"/>
  <c r="AR299" s="1"/>
  <c r="AQ299"/>
  <c r="AN300" s="1"/>
  <c r="AM299"/>
  <c r="AO300"/>
  <c r="AK300"/>
  <c r="AA294"/>
  <c r="U295"/>
  <c r="W295" s="1"/>
  <c r="Y295"/>
  <c r="V295"/>
  <c r="AC295"/>
  <c r="AD294"/>
  <c r="J295"/>
  <c r="K295" s="1"/>
  <c r="M295" s="1"/>
  <c r="I295"/>
  <c r="G296"/>
  <c r="AJ373" i="24" l="1"/>
  <c r="AN372"/>
  <c r="AK373"/>
  <c r="AP372"/>
  <c r="R320" i="14"/>
  <c r="T320" s="1"/>
  <c r="M321"/>
  <c r="P320"/>
  <c r="AL402" i="26"/>
  <c r="AG403"/>
  <c r="AI403" s="1"/>
  <c r="AJ404" s="1"/>
  <c r="AH403"/>
  <c r="AK403"/>
  <c r="AH368" i="25"/>
  <c r="AG368"/>
  <c r="AI368" s="1"/>
  <c r="AL367"/>
  <c r="AK368"/>
  <c r="F379" i="24"/>
  <c r="G379"/>
  <c r="I378"/>
  <c r="J378" s="1"/>
  <c r="L378" s="1"/>
  <c r="Z382"/>
  <c r="AB382" s="1"/>
  <c r="AD381"/>
  <c r="AF381" s="1"/>
  <c r="AC382"/>
  <c r="AJ376" i="25"/>
  <c r="K379" i="24"/>
  <c r="R390"/>
  <c r="P391" s="1"/>
  <c r="U390"/>
  <c r="S390"/>
  <c r="AU314" i="9"/>
  <c r="Q399" i="20"/>
  <c r="R399" s="1"/>
  <c r="S399" s="1"/>
  <c r="AS314" i="9"/>
  <c r="AR314"/>
  <c r="AJ377" i="25"/>
  <c r="AB491" i="27"/>
  <c r="AD490"/>
  <c r="X491"/>
  <c r="W492" s="1"/>
  <c r="Z491"/>
  <c r="BA331" i="17"/>
  <c r="Y491" i="27"/>
  <c r="AA491" s="1"/>
  <c r="AI357"/>
  <c r="AM356"/>
  <c r="AH357"/>
  <c r="AJ357" s="1"/>
  <c r="AW331" i="17"/>
  <c r="J474" i="23"/>
  <c r="I365" i="20"/>
  <c r="H366" s="1"/>
  <c r="H475" i="23"/>
  <c r="G476" s="1"/>
  <c r="F476"/>
  <c r="I475"/>
  <c r="P476"/>
  <c r="K474"/>
  <c r="M474" s="1"/>
  <c r="U398" i="20"/>
  <c r="M364"/>
  <c r="P400"/>
  <c r="T399"/>
  <c r="O400"/>
  <c r="Q400" s="1"/>
  <c r="L365"/>
  <c r="G366"/>
  <c r="W366"/>
  <c r="BC330" i="17"/>
  <c r="AZ331" s="1"/>
  <c r="AY330"/>
  <c r="AV331" s="1"/>
  <c r="U304" i="23"/>
  <c r="W304" s="1"/>
  <c r="Q305"/>
  <c r="AD301" i="20"/>
  <c r="X302"/>
  <c r="Z302" s="1"/>
  <c r="AA302" s="1"/>
  <c r="O295" i="17"/>
  <c r="Q295" s="1"/>
  <c r="S295" s="1"/>
  <c r="AI296" i="16"/>
  <c r="AH296"/>
  <c r="AL296"/>
  <c r="Y298"/>
  <c r="AA298" s="1"/>
  <c r="X298"/>
  <c r="AC297"/>
  <c r="AE297" s="1"/>
  <c r="AJ300" i="17"/>
  <c r="AL300" s="1"/>
  <c r="AI301"/>
  <c r="AH301" s="1"/>
  <c r="AG302" s="1"/>
  <c r="AF294"/>
  <c r="AB295"/>
  <c r="AD295" s="1"/>
  <c r="X295"/>
  <c r="Z295" s="1"/>
  <c r="T296"/>
  <c r="R295"/>
  <c r="N295"/>
  <c r="L296"/>
  <c r="H296"/>
  <c r="AM373" i="24" l="1"/>
  <c r="AO373"/>
  <c r="AL373"/>
  <c r="S321" i="14"/>
  <c r="Q321"/>
  <c r="N321"/>
  <c r="O321"/>
  <c r="AL403" i="26"/>
  <c r="AG404"/>
  <c r="AI404" s="1"/>
  <c r="AK404" s="1"/>
  <c r="AH404"/>
  <c r="I379" i="24"/>
  <c r="AE382"/>
  <c r="AH369" i="25"/>
  <c r="AG369"/>
  <c r="AI369" s="1"/>
  <c r="AL368"/>
  <c r="AK369"/>
  <c r="H379" i="24"/>
  <c r="G380" s="1"/>
  <c r="AJ408" i="26"/>
  <c r="Z383" i="24"/>
  <c r="AA383"/>
  <c r="AE383" s="1"/>
  <c r="AD382"/>
  <c r="AC383"/>
  <c r="Q391"/>
  <c r="R391" s="1"/>
  <c r="T390"/>
  <c r="V390" s="1"/>
  <c r="F380"/>
  <c r="AQ315" i="9"/>
  <c r="AT314"/>
  <c r="AV314" s="1"/>
  <c r="AC491" i="27"/>
  <c r="L475" i="23"/>
  <c r="AL357" i="27"/>
  <c r="AI358" s="1"/>
  <c r="AK358"/>
  <c r="X492"/>
  <c r="W493" s="1"/>
  <c r="AB492"/>
  <c r="Z492"/>
  <c r="J475" i="23"/>
  <c r="K475" s="1"/>
  <c r="M475" s="1"/>
  <c r="J365" i="20"/>
  <c r="K365" s="1"/>
  <c r="M365" s="1"/>
  <c r="I366"/>
  <c r="H367" s="1"/>
  <c r="H476" i="23"/>
  <c r="G477" s="1"/>
  <c r="BB331" i="17"/>
  <c r="BD331" s="1"/>
  <c r="BA332"/>
  <c r="AX331"/>
  <c r="AY331" s="1"/>
  <c r="AV332" s="1"/>
  <c r="AW332"/>
  <c r="F477" i="23"/>
  <c r="I476"/>
  <c r="P477"/>
  <c r="P401" i="20"/>
  <c r="R400"/>
  <c r="S400" s="1"/>
  <c r="O401"/>
  <c r="Q401" s="1"/>
  <c r="T400"/>
  <c r="W367"/>
  <c r="L366"/>
  <c r="G367"/>
  <c r="U399"/>
  <c r="AW333" i="17"/>
  <c r="V305" i="23"/>
  <c r="S305"/>
  <c r="T305" s="1"/>
  <c r="R305"/>
  <c r="AC302" i="20"/>
  <c r="Y302"/>
  <c r="AB302" s="1"/>
  <c r="P296" i="17"/>
  <c r="AK296" i="16"/>
  <c r="AM296" s="1"/>
  <c r="AF297"/>
  <c r="AG297"/>
  <c r="AD298"/>
  <c r="Z298"/>
  <c r="AE295" i="17"/>
  <c r="AP300"/>
  <c r="AR300" s="1"/>
  <c r="AM300"/>
  <c r="AQ300"/>
  <c r="AN301" s="1"/>
  <c r="AO301"/>
  <c r="AK301"/>
  <c r="AA295"/>
  <c r="AF295"/>
  <c r="AC296"/>
  <c r="U296"/>
  <c r="W296" s="1"/>
  <c r="Y296"/>
  <c r="J296"/>
  <c r="K296" s="1"/>
  <c r="M296" s="1"/>
  <c r="V296"/>
  <c r="G297"/>
  <c r="I296"/>
  <c r="AJ374" i="24" l="1"/>
  <c r="AL374" s="1"/>
  <c r="AK374"/>
  <c r="AN373"/>
  <c r="AP373" s="1"/>
  <c r="BC331" i="17"/>
  <c r="AZ332" s="1"/>
  <c r="J379" i="24"/>
  <c r="L379" s="1"/>
  <c r="P321" i="14"/>
  <c r="M322"/>
  <c r="R321"/>
  <c r="T321" s="1"/>
  <c r="AF382" i="24"/>
  <c r="AG405" i="26"/>
  <c r="AI405" s="1"/>
  <c r="AK405" s="1"/>
  <c r="AH405"/>
  <c r="AL404"/>
  <c r="AH370" i="25"/>
  <c r="AL369"/>
  <c r="AG370"/>
  <c r="AI370" s="1"/>
  <c r="AJ371" s="1"/>
  <c r="AB383" i="24"/>
  <c r="AA384" s="1"/>
  <c r="AE384" s="1"/>
  <c r="U391"/>
  <c r="S391"/>
  <c r="T391" s="1"/>
  <c r="H380"/>
  <c r="G381" s="1"/>
  <c r="K380"/>
  <c r="I380"/>
  <c r="Q392"/>
  <c r="P392"/>
  <c r="AU315" i="9"/>
  <c r="AR315"/>
  <c r="AS315"/>
  <c r="AM357" i="27"/>
  <c r="AJ409" i="26"/>
  <c r="AD491" i="27"/>
  <c r="Y492"/>
  <c r="AA492" s="1"/>
  <c r="AB493" s="1"/>
  <c r="AH358"/>
  <c r="AJ358" s="1"/>
  <c r="AL358" s="1"/>
  <c r="AC492"/>
  <c r="AK359"/>
  <c r="L476" i="23"/>
  <c r="AX332" i="17"/>
  <c r="AY332" s="1"/>
  <c r="AV333" s="1"/>
  <c r="J366" i="20"/>
  <c r="K366" s="1"/>
  <c r="M366" s="1"/>
  <c r="J476" i="23"/>
  <c r="K476" s="1"/>
  <c r="I367" i="20"/>
  <c r="J367" s="1"/>
  <c r="K367" s="1"/>
  <c r="H477" i="23"/>
  <c r="G478" s="1"/>
  <c r="P478"/>
  <c r="L477"/>
  <c r="F478"/>
  <c r="I477"/>
  <c r="P402" i="20"/>
  <c r="R401"/>
  <c r="S401" s="1"/>
  <c r="O402"/>
  <c r="Q402" s="1"/>
  <c r="T401"/>
  <c r="G368"/>
  <c r="W368"/>
  <c r="U400"/>
  <c r="BA333" i="17"/>
  <c r="BB332"/>
  <c r="U305" i="23"/>
  <c r="W305" s="1"/>
  <c r="Q306"/>
  <c r="AD302" i="20"/>
  <c r="X303"/>
  <c r="O296" i="17"/>
  <c r="Q296" s="1"/>
  <c r="S296" s="1"/>
  <c r="AI297" i="16"/>
  <c r="AH297"/>
  <c r="AL297"/>
  <c r="Y299"/>
  <c r="AA299" s="1"/>
  <c r="X299"/>
  <c r="AC298"/>
  <c r="AE298" s="1"/>
  <c r="AJ301" i="17"/>
  <c r="AL301" s="1"/>
  <c r="AQ301" s="1"/>
  <c r="AI302"/>
  <c r="AH302" s="1"/>
  <c r="AG303" s="1"/>
  <c r="N296"/>
  <c r="R296"/>
  <c r="T297"/>
  <c r="X296"/>
  <c r="Z296" s="1"/>
  <c r="AA296" s="1"/>
  <c r="AB296"/>
  <c r="AD296" s="1"/>
  <c r="AF296" s="1"/>
  <c r="H297"/>
  <c r="L297"/>
  <c r="AJ375" i="24" l="1"/>
  <c r="AL375" s="1"/>
  <c r="AK375"/>
  <c r="AM374"/>
  <c r="AN374" s="1"/>
  <c r="AO374"/>
  <c r="AP374"/>
  <c r="O322" i="14"/>
  <c r="Q322"/>
  <c r="N322"/>
  <c r="S322"/>
  <c r="AH406" i="26"/>
  <c r="AL405"/>
  <c r="AG406"/>
  <c r="AI406" s="1"/>
  <c r="AK406" s="1"/>
  <c r="AC384" i="24"/>
  <c r="AD383"/>
  <c r="AF383" s="1"/>
  <c r="AK370" i="25"/>
  <c r="Z384" i="24"/>
  <c r="AB384" s="1"/>
  <c r="AA385" s="1"/>
  <c r="V391"/>
  <c r="AD384"/>
  <c r="AF384" s="1"/>
  <c r="F381"/>
  <c r="H381" s="1"/>
  <c r="F382" s="1"/>
  <c r="J380"/>
  <c r="L380" s="1"/>
  <c r="R392"/>
  <c r="Q393" s="1"/>
  <c r="K381"/>
  <c r="I381"/>
  <c r="U392"/>
  <c r="S392"/>
  <c r="AQ316" i="9"/>
  <c r="AT315"/>
  <c r="AV315" s="1"/>
  <c r="Y493" i="27"/>
  <c r="AA493" s="1"/>
  <c r="AC493" s="1"/>
  <c r="Z493"/>
  <c r="X493"/>
  <c r="W494" s="1"/>
  <c r="AB494" s="1"/>
  <c r="AI359"/>
  <c r="AM358"/>
  <c r="AH359"/>
  <c r="AJ359" s="1"/>
  <c r="AD492"/>
  <c r="L367" i="20"/>
  <c r="M367" s="1"/>
  <c r="H368"/>
  <c r="I368" s="1"/>
  <c r="H369" s="1"/>
  <c r="M476" i="23"/>
  <c r="BC332" i="17"/>
  <c r="AZ333" s="1"/>
  <c r="BA334" s="1"/>
  <c r="H478" i="23"/>
  <c r="G479" s="1"/>
  <c r="P479"/>
  <c r="F479"/>
  <c r="I478"/>
  <c r="J477"/>
  <c r="K477" s="1"/>
  <c r="P403" i="20"/>
  <c r="R402"/>
  <c r="S402" s="1"/>
  <c r="O403"/>
  <c r="Q403" s="1"/>
  <c r="T402"/>
  <c r="U401"/>
  <c r="AW334" i="17"/>
  <c r="AX333"/>
  <c r="BD332"/>
  <c r="V306" i="23"/>
  <c r="S306"/>
  <c r="T306" s="1"/>
  <c r="R306"/>
  <c r="Z303" i="20"/>
  <c r="AA303" s="1"/>
  <c r="Y303"/>
  <c r="AC303"/>
  <c r="P297" i="17"/>
  <c r="AG298" i="16"/>
  <c r="AK297"/>
  <c r="AM297" s="1"/>
  <c r="AF298"/>
  <c r="Z299"/>
  <c r="AD299"/>
  <c r="AN302" i="17"/>
  <c r="AM301"/>
  <c r="AJ302" s="1"/>
  <c r="AP301"/>
  <c r="AR301" s="1"/>
  <c r="AO302"/>
  <c r="AK302"/>
  <c r="AE296"/>
  <c r="J297"/>
  <c r="K297" s="1"/>
  <c r="M297" s="1"/>
  <c r="V297"/>
  <c r="U297"/>
  <c r="W297" s="1"/>
  <c r="AC297"/>
  <c r="Y297"/>
  <c r="G298"/>
  <c r="I297"/>
  <c r="AJ376" i="24" l="1"/>
  <c r="AN375"/>
  <c r="AK376"/>
  <c r="AM375"/>
  <c r="AO375"/>
  <c r="P322" i="14"/>
  <c r="M323"/>
  <c r="N323" s="1"/>
  <c r="R322"/>
  <c r="T322" s="1"/>
  <c r="AG407" i="26"/>
  <c r="AI407" s="1"/>
  <c r="AH407"/>
  <c r="AK407"/>
  <c r="AL406"/>
  <c r="AC385" i="24"/>
  <c r="AE385"/>
  <c r="Z385"/>
  <c r="AB385" s="1"/>
  <c r="AA386" s="1"/>
  <c r="AC386" s="1"/>
  <c r="AH371" i="25"/>
  <c r="AL370"/>
  <c r="AG371"/>
  <c r="AI371" s="1"/>
  <c r="AK371" s="1"/>
  <c r="AJ375"/>
  <c r="G382" i="24"/>
  <c r="J381"/>
  <c r="L381" s="1"/>
  <c r="AJ379" i="25"/>
  <c r="T392" i="24"/>
  <c r="V392" s="1"/>
  <c r="P393"/>
  <c r="R393" s="1"/>
  <c r="U393"/>
  <c r="S393"/>
  <c r="AU316" i="9"/>
  <c r="AR316"/>
  <c r="AS316"/>
  <c r="AL359" i="27"/>
  <c r="AK360"/>
  <c r="AD493"/>
  <c r="Z494"/>
  <c r="G369" i="20"/>
  <c r="I369" s="1"/>
  <c r="X494" i="27"/>
  <c r="W495" s="1"/>
  <c r="Y494"/>
  <c r="AA494" s="1"/>
  <c r="AC494" s="1"/>
  <c r="W369" i="20"/>
  <c r="L368"/>
  <c r="J368"/>
  <c r="K368" s="1"/>
  <c r="BB333" i="17"/>
  <c r="BD333" s="1"/>
  <c r="J478" i="23"/>
  <c r="K478" s="1"/>
  <c r="H479"/>
  <c r="G480" s="1"/>
  <c r="M477"/>
  <c r="L478"/>
  <c r="F480"/>
  <c r="I479"/>
  <c r="P480"/>
  <c r="L479"/>
  <c r="AB303" i="20"/>
  <c r="AD303" s="1"/>
  <c r="L369"/>
  <c r="G370"/>
  <c r="W370"/>
  <c r="R403"/>
  <c r="S403" s="1"/>
  <c r="P404"/>
  <c r="T403"/>
  <c r="O404"/>
  <c r="Q404" s="1"/>
  <c r="U402"/>
  <c r="AY333" i="17"/>
  <c r="BC333"/>
  <c r="U306" i="23"/>
  <c r="W306" s="1"/>
  <c r="Q307"/>
  <c r="X304" i="20"/>
  <c r="Z304" s="1"/>
  <c r="AA304" s="1"/>
  <c r="O297" i="17"/>
  <c r="Q297" s="1"/>
  <c r="S297" s="1"/>
  <c r="AI298" i="16"/>
  <c r="AH298"/>
  <c r="AL298"/>
  <c r="Y300"/>
  <c r="AA300" s="1"/>
  <c r="X300"/>
  <c r="AC299"/>
  <c r="AE299" s="1"/>
  <c r="R297" i="17"/>
  <c r="AI303"/>
  <c r="AH303" s="1"/>
  <c r="AG304" s="1"/>
  <c r="AL302"/>
  <c r="AB297"/>
  <c r="AD297" s="1"/>
  <c r="AF297" s="1"/>
  <c r="X297"/>
  <c r="Z297" s="1"/>
  <c r="AA297" s="1"/>
  <c r="T298"/>
  <c r="N297"/>
  <c r="H298"/>
  <c r="L298"/>
  <c r="AM376" i="24" l="1"/>
  <c r="AO376"/>
  <c r="AL376"/>
  <c r="AP375"/>
  <c r="K382"/>
  <c r="S323" i="14"/>
  <c r="Q323"/>
  <c r="O323"/>
  <c r="M324" s="1"/>
  <c r="I382" i="24"/>
  <c r="H382"/>
  <c r="F383" s="1"/>
  <c r="AD385"/>
  <c r="AF385" s="1"/>
  <c r="AG408" i="26"/>
  <c r="AI408" s="1"/>
  <c r="AH408"/>
  <c r="AK408"/>
  <c r="Z386" i="24"/>
  <c r="AB386" s="1"/>
  <c r="Z387" s="1"/>
  <c r="AL407" i="26"/>
  <c r="AH372" i="25"/>
  <c r="AG372"/>
  <c r="AI372" s="1"/>
  <c r="AJ373" s="1"/>
  <c r="AL371"/>
  <c r="AK372"/>
  <c r="AE386" i="24"/>
  <c r="T393"/>
  <c r="V393" s="1"/>
  <c r="J382"/>
  <c r="L382" s="1"/>
  <c r="P394"/>
  <c r="Q394"/>
  <c r="AJ382" i="25"/>
  <c r="AQ317" i="9"/>
  <c r="AT316"/>
  <c r="AV316" s="1"/>
  <c r="AB495" i="27"/>
  <c r="AH360"/>
  <c r="AJ360" s="1"/>
  <c r="AI360"/>
  <c r="AM359"/>
  <c r="Z495"/>
  <c r="X495"/>
  <c r="W496" s="1"/>
  <c r="AD494"/>
  <c r="Y495"/>
  <c r="AA495" s="1"/>
  <c r="J479" i="23"/>
  <c r="K479" s="1"/>
  <c r="M368" i="20"/>
  <c r="M478" i="23"/>
  <c r="P481"/>
  <c r="L480"/>
  <c r="F481"/>
  <c r="I480"/>
  <c r="H480"/>
  <c r="P405" i="20"/>
  <c r="R404"/>
  <c r="S404" s="1"/>
  <c r="O405"/>
  <c r="Q405" s="1"/>
  <c r="T404"/>
  <c r="H370"/>
  <c r="I370" s="1"/>
  <c r="J369"/>
  <c r="U403"/>
  <c r="AV334" i="17"/>
  <c r="AZ334"/>
  <c r="V307" i="23"/>
  <c r="S307"/>
  <c r="T307" s="1"/>
  <c r="R307"/>
  <c r="AC304" i="20"/>
  <c r="Y304"/>
  <c r="AB304" s="1"/>
  <c r="P298" i="17"/>
  <c r="AF299" i="16"/>
  <c r="AK298"/>
  <c r="AM298" s="1"/>
  <c r="AG299"/>
  <c r="AD300"/>
  <c r="Z300"/>
  <c r="AP302" i="17"/>
  <c r="AR302" s="1"/>
  <c r="AM302"/>
  <c r="AQ302"/>
  <c r="AN303" s="1"/>
  <c r="AO303"/>
  <c r="AK303"/>
  <c r="AE297"/>
  <c r="J298"/>
  <c r="K298" s="1"/>
  <c r="M298" s="1"/>
  <c r="V298"/>
  <c r="U298"/>
  <c r="W298" s="1"/>
  <c r="Y298"/>
  <c r="AC298"/>
  <c r="G299"/>
  <c r="I298"/>
  <c r="AJ377" i="24" l="1"/>
  <c r="AN376"/>
  <c r="AP376" s="1"/>
  <c r="AK377"/>
  <c r="G383"/>
  <c r="I383" s="1"/>
  <c r="AC495" i="27"/>
  <c r="S324" i="14"/>
  <c r="AA387" i="24"/>
  <c r="AC387" s="1"/>
  <c r="N324" i="14"/>
  <c r="P323"/>
  <c r="R323" s="1"/>
  <c r="T323" s="1"/>
  <c r="AD386" i="24"/>
  <c r="AF386" s="1"/>
  <c r="AL408" i="26"/>
  <c r="AG409"/>
  <c r="AI409" s="1"/>
  <c r="AJ410" s="1"/>
  <c r="AH409"/>
  <c r="AK409"/>
  <c r="AG373" i="25"/>
  <c r="AI373" s="1"/>
  <c r="AJ374" s="1"/>
  <c r="AL372"/>
  <c r="AH373"/>
  <c r="AE387" i="24"/>
  <c r="AJ412" i="26"/>
  <c r="S394" i="24"/>
  <c r="U394"/>
  <c r="R394"/>
  <c r="AD495" i="27"/>
  <c r="AU317" i="9"/>
  <c r="AS317"/>
  <c r="AR317"/>
  <c r="AJ383" i="25"/>
  <c r="AK361" i="27"/>
  <c r="AL360"/>
  <c r="AB496"/>
  <c r="Y496"/>
  <c r="AA496" s="1"/>
  <c r="Z496"/>
  <c r="X496"/>
  <c r="W497" s="1"/>
  <c r="AB497" s="1"/>
  <c r="M479" i="23"/>
  <c r="BB334" i="17"/>
  <c r="BA335"/>
  <c r="AX334"/>
  <c r="AW335"/>
  <c r="K369" i="20"/>
  <c r="M369" s="1"/>
  <c r="J480" i="23"/>
  <c r="K480" s="1"/>
  <c r="G481"/>
  <c r="H371" i="20"/>
  <c r="J370"/>
  <c r="K370" s="1"/>
  <c r="P406"/>
  <c r="R405"/>
  <c r="S405" s="1"/>
  <c r="O406"/>
  <c r="Q406" s="1"/>
  <c r="T405"/>
  <c r="G371"/>
  <c r="W371"/>
  <c r="U404"/>
  <c r="BD334" i="17"/>
  <c r="O298"/>
  <c r="Q298" s="1"/>
  <c r="S298" s="1"/>
  <c r="U307" i="23"/>
  <c r="W307" s="1"/>
  <c r="Q308"/>
  <c r="AD304" i="20"/>
  <c r="X305"/>
  <c r="AI299" i="16"/>
  <c r="AH299"/>
  <c r="AL299"/>
  <c r="Y301"/>
  <c r="AA301" s="1"/>
  <c r="X301"/>
  <c r="AC300"/>
  <c r="AE300" s="1"/>
  <c r="N298" i="17"/>
  <c r="AJ303"/>
  <c r="AL303" s="1"/>
  <c r="AQ303" s="1"/>
  <c r="AI304"/>
  <c r="AH304" s="1"/>
  <c r="AG305" s="1"/>
  <c r="R298"/>
  <c r="P299"/>
  <c r="T299"/>
  <c r="AB298"/>
  <c r="AD298" s="1"/>
  <c r="AF298" s="1"/>
  <c r="X298"/>
  <c r="Z298" s="1"/>
  <c r="AA298" s="1"/>
  <c r="L299"/>
  <c r="H299"/>
  <c r="J299" s="1"/>
  <c r="AM377" i="24" l="1"/>
  <c r="AO377"/>
  <c r="H383"/>
  <c r="K383"/>
  <c r="AL377"/>
  <c r="L370" i="20"/>
  <c r="AB387" i="24"/>
  <c r="AA388" s="1"/>
  <c r="AE388" s="1"/>
  <c r="O324" i="14"/>
  <c r="Q324"/>
  <c r="AH410" i="26"/>
  <c r="AG410"/>
  <c r="AI410" s="1"/>
  <c r="AJ411" s="1"/>
  <c r="AL409"/>
  <c r="AK410"/>
  <c r="AD387" i="24"/>
  <c r="AF387" s="1"/>
  <c r="AK373" i="25"/>
  <c r="Q395" i="24"/>
  <c r="P395"/>
  <c r="T394"/>
  <c r="V394" s="1"/>
  <c r="AT317" i="9"/>
  <c r="AV317" s="1"/>
  <c r="AQ318"/>
  <c r="AJ413" i="26"/>
  <c r="AC496" i="27"/>
  <c r="Z497" s="1"/>
  <c r="AM360"/>
  <c r="AH361"/>
  <c r="AJ361" s="1"/>
  <c r="AK362" s="1"/>
  <c r="AI361"/>
  <c r="AL361"/>
  <c r="M480" i="23"/>
  <c r="I371" i="20"/>
  <c r="H372" s="1"/>
  <c r="AY334" i="17"/>
  <c r="AV335" s="1"/>
  <c r="AW336" s="1"/>
  <c r="BC334"/>
  <c r="AZ335" s="1"/>
  <c r="BA336" s="1"/>
  <c r="P482" i="23"/>
  <c r="L481"/>
  <c r="F482"/>
  <c r="I481"/>
  <c r="H481"/>
  <c r="P407" i="20"/>
  <c r="R406"/>
  <c r="S406" s="1"/>
  <c r="O407"/>
  <c r="Q407" s="1"/>
  <c r="T406"/>
  <c r="L371"/>
  <c r="G372"/>
  <c r="W372"/>
  <c r="U405"/>
  <c r="M370"/>
  <c r="V308" i="23"/>
  <c r="R308"/>
  <c r="S308"/>
  <c r="T308" s="1"/>
  <c r="Z305" i="20"/>
  <c r="AA305" s="1"/>
  <c r="Y305"/>
  <c r="AC305"/>
  <c r="AG300" i="16"/>
  <c r="AF300"/>
  <c r="AK299"/>
  <c r="AM299" s="1"/>
  <c r="AD301"/>
  <c r="Z301"/>
  <c r="AN304" i="17"/>
  <c r="AP303"/>
  <c r="AR303" s="1"/>
  <c r="AM303"/>
  <c r="AO304"/>
  <c r="AK304"/>
  <c r="AE298"/>
  <c r="V299"/>
  <c r="O299"/>
  <c r="Q299" s="1"/>
  <c r="U299"/>
  <c r="W299" s="1"/>
  <c r="AC299"/>
  <c r="Y299"/>
  <c r="K299"/>
  <c r="M299" s="1"/>
  <c r="R299" s="1"/>
  <c r="G300"/>
  <c r="I299"/>
  <c r="AJ378" i="24" l="1"/>
  <c r="AN377"/>
  <c r="AP377" s="1"/>
  <c r="AK378"/>
  <c r="G384"/>
  <c r="F384"/>
  <c r="H384" s="1"/>
  <c r="G385" s="1"/>
  <c r="J383"/>
  <c r="L383" s="1"/>
  <c r="P324" i="14"/>
  <c r="M325"/>
  <c r="R324"/>
  <c r="T324" s="1"/>
  <c r="Z388" i="24"/>
  <c r="AB388" s="1"/>
  <c r="AC388"/>
  <c r="AL410" i="26"/>
  <c r="AG411"/>
  <c r="AI411" s="1"/>
  <c r="AH411"/>
  <c r="AK411"/>
  <c r="AA389" i="24"/>
  <c r="AG374" i="25"/>
  <c r="AI374" s="1"/>
  <c r="AK374" s="1"/>
  <c r="AH374"/>
  <c r="AL373"/>
  <c r="Y497" i="27"/>
  <c r="AA497" s="1"/>
  <c r="AC497" s="1"/>
  <c r="R395" i="24"/>
  <c r="Q396" s="1"/>
  <c r="X497" i="27"/>
  <c r="W498" s="1"/>
  <c r="AB498" s="1"/>
  <c r="S395" i="24"/>
  <c r="U395"/>
  <c r="P396"/>
  <c r="AD496" i="27"/>
  <c r="AU318" i="9"/>
  <c r="AS318"/>
  <c r="AR318"/>
  <c r="AJ385" i="25"/>
  <c r="AI362" i="27"/>
  <c r="AM361"/>
  <c r="AH362"/>
  <c r="AJ362" s="1"/>
  <c r="AX335" i="17"/>
  <c r="BC335" s="1"/>
  <c r="J371" i="20"/>
  <c r="K371" s="1"/>
  <c r="BB335" i="17"/>
  <c r="BD335" s="1"/>
  <c r="AB305" i="20"/>
  <c r="AD305" s="1"/>
  <c r="J481" i="23"/>
  <c r="G482"/>
  <c r="K481"/>
  <c r="M481" s="1"/>
  <c r="H482"/>
  <c r="W373" i="20"/>
  <c r="L372"/>
  <c r="G373"/>
  <c r="R407"/>
  <c r="S407" s="1"/>
  <c r="P408"/>
  <c r="T407"/>
  <c r="O408"/>
  <c r="Q408" s="1"/>
  <c r="M371"/>
  <c r="I372"/>
  <c r="U406"/>
  <c r="U308" i="23"/>
  <c r="W308" s="1"/>
  <c r="Q309"/>
  <c r="X306" i="20"/>
  <c r="Z306" s="1"/>
  <c r="AA306" s="1"/>
  <c r="AI300" i="16"/>
  <c r="AL300"/>
  <c r="AH300"/>
  <c r="Y302"/>
  <c r="AA302" s="1"/>
  <c r="X302"/>
  <c r="AC301"/>
  <c r="AE301" s="1"/>
  <c r="AJ304" i="17"/>
  <c r="AL304" s="1"/>
  <c r="AQ304" s="1"/>
  <c r="AI305"/>
  <c r="AH305" s="1"/>
  <c r="AG306" s="1"/>
  <c r="P300"/>
  <c r="T300"/>
  <c r="AB299"/>
  <c r="AD299" s="1"/>
  <c r="X299"/>
  <c r="Z299" s="1"/>
  <c r="AA299" s="1"/>
  <c r="S299"/>
  <c r="N299"/>
  <c r="H300"/>
  <c r="L300"/>
  <c r="I385" i="24" l="1"/>
  <c r="J385" s="1"/>
  <c r="AL378"/>
  <c r="AM378"/>
  <c r="AO378"/>
  <c r="K384"/>
  <c r="I384"/>
  <c r="J384" s="1"/>
  <c r="Z498" i="27"/>
  <c r="F385" i="24"/>
  <c r="H385" s="1"/>
  <c r="Z389"/>
  <c r="AB389" s="1"/>
  <c r="AD388"/>
  <c r="AF388" s="1"/>
  <c r="O325" i="14"/>
  <c r="M326" s="1"/>
  <c r="S325"/>
  <c r="Q325"/>
  <c r="N325"/>
  <c r="AH412" i="26"/>
  <c r="AG412"/>
  <c r="AI412" s="1"/>
  <c r="AL411"/>
  <c r="AK412"/>
  <c r="AC389" i="24"/>
  <c r="AE389"/>
  <c r="AL374" i="25"/>
  <c r="AG375"/>
  <c r="AI375" s="1"/>
  <c r="AK375" s="1"/>
  <c r="AH375"/>
  <c r="K385" i="24"/>
  <c r="T395"/>
  <c r="V395" s="1"/>
  <c r="AL362" i="27"/>
  <c r="AM362" s="1"/>
  <c r="AK363"/>
  <c r="AY335" i="17"/>
  <c r="Y498" i="27"/>
  <c r="AA498" s="1"/>
  <c r="AC498" s="1"/>
  <c r="X498"/>
  <c r="W499" s="1"/>
  <c r="AB499" s="1"/>
  <c r="AD497"/>
  <c r="R396" i="24"/>
  <c r="Q397" s="1"/>
  <c r="F386"/>
  <c r="G386"/>
  <c r="P397"/>
  <c r="U396"/>
  <c r="S396"/>
  <c r="AT318" i="9"/>
  <c r="AV318" s="1"/>
  <c r="AQ319"/>
  <c r="AH363" i="27"/>
  <c r="AJ363" s="1"/>
  <c r="G483" i="23"/>
  <c r="F483"/>
  <c r="I482"/>
  <c r="P483"/>
  <c r="L482"/>
  <c r="P409" i="20"/>
  <c r="R408"/>
  <c r="S408" s="1"/>
  <c r="O409"/>
  <c r="Q409" s="1"/>
  <c r="T408"/>
  <c r="J372"/>
  <c r="H373"/>
  <c r="I373" s="1"/>
  <c r="U407"/>
  <c r="AZ336" i="17"/>
  <c r="AV336"/>
  <c r="V309" i="23"/>
  <c r="R309"/>
  <c r="S309"/>
  <c r="T309" s="1"/>
  <c r="AC306" i="20"/>
  <c r="Y306"/>
  <c r="AB306" s="1"/>
  <c r="AF301" i="16"/>
  <c r="AK300"/>
  <c r="AM300" s="1"/>
  <c r="AG301"/>
  <c r="AD302"/>
  <c r="Z302"/>
  <c r="AN305" i="17"/>
  <c r="AP304"/>
  <c r="AR304" s="1"/>
  <c r="AM304"/>
  <c r="AO305"/>
  <c r="AK305"/>
  <c r="AE299"/>
  <c r="U300"/>
  <c r="W300" s="1"/>
  <c r="Y300"/>
  <c r="AC300"/>
  <c r="J300"/>
  <c r="O300" s="1"/>
  <c r="Q300" s="1"/>
  <c r="V300"/>
  <c r="AF299"/>
  <c r="G301"/>
  <c r="I300"/>
  <c r="L385" i="24" l="1"/>
  <c r="AK379"/>
  <c r="AN378"/>
  <c r="AP378" s="1"/>
  <c r="AJ379"/>
  <c r="AL379" s="1"/>
  <c r="AI363" i="27"/>
  <c r="L384" i="24"/>
  <c r="P325" i="14"/>
  <c r="R325" s="1"/>
  <c r="T325" s="1"/>
  <c r="N326"/>
  <c r="O326"/>
  <c r="X499" i="27"/>
  <c r="W500" s="1"/>
  <c r="S326" i="14"/>
  <c r="Q326"/>
  <c r="Z390" i="24"/>
  <c r="AD389"/>
  <c r="AF389" s="1"/>
  <c r="AA390"/>
  <c r="AG413" i="26"/>
  <c r="AI413" s="1"/>
  <c r="AJ414" s="1"/>
  <c r="AH413"/>
  <c r="AK413"/>
  <c r="AL412"/>
  <c r="AL375" i="25"/>
  <c r="AH376"/>
  <c r="AG376"/>
  <c r="AI376" s="1"/>
  <c r="AK376" s="1"/>
  <c r="T396" i="24"/>
  <c r="V396" s="1"/>
  <c r="Y499" i="27"/>
  <c r="AA499" s="1"/>
  <c r="AD498"/>
  <c r="Z499"/>
  <c r="H386" i="24"/>
  <c r="G387" s="1"/>
  <c r="R397"/>
  <c r="Q398" s="1"/>
  <c r="I386"/>
  <c r="K386"/>
  <c r="F387"/>
  <c r="U397"/>
  <c r="S397"/>
  <c r="AL363" i="27"/>
  <c r="AK364"/>
  <c r="AU319" i="9"/>
  <c r="AS319"/>
  <c r="AR319"/>
  <c r="H483" i="23"/>
  <c r="G484" s="1"/>
  <c r="K372" i="20"/>
  <c r="M372" s="1"/>
  <c r="P484" i="23"/>
  <c r="F484"/>
  <c r="I483"/>
  <c r="J482"/>
  <c r="K482" s="1"/>
  <c r="M482" s="1"/>
  <c r="J373" i="20"/>
  <c r="K373" s="1"/>
  <c r="H374"/>
  <c r="P410"/>
  <c r="R409"/>
  <c r="S409" s="1"/>
  <c r="O410"/>
  <c r="Q410" s="1"/>
  <c r="T409"/>
  <c r="W374"/>
  <c r="L373"/>
  <c r="G374"/>
  <c r="U408"/>
  <c r="BB336" i="17"/>
  <c r="BA337"/>
  <c r="AX336"/>
  <c r="AW337"/>
  <c r="BD336"/>
  <c r="U309" i="23"/>
  <c r="W309" s="1"/>
  <c r="Q310"/>
  <c r="X307" i="20"/>
  <c r="Z307" s="1"/>
  <c r="AA307" s="1"/>
  <c r="AD306"/>
  <c r="AI301" i="16"/>
  <c r="AH301"/>
  <c r="AL301"/>
  <c r="Y303"/>
  <c r="AA303" s="1"/>
  <c r="X303"/>
  <c r="AC302"/>
  <c r="AE302" s="1"/>
  <c r="K300" i="17"/>
  <c r="M300" s="1"/>
  <c r="R300" s="1"/>
  <c r="AJ305"/>
  <c r="AL305" s="1"/>
  <c r="AI306"/>
  <c r="AH306" s="1"/>
  <c r="AG307" s="1"/>
  <c r="S300"/>
  <c r="T301"/>
  <c r="AB300"/>
  <c r="X300"/>
  <c r="Z300" s="1"/>
  <c r="AA300" s="1"/>
  <c r="P301"/>
  <c r="H301"/>
  <c r="AK380" i="24" l="1"/>
  <c r="AJ380"/>
  <c r="AM379"/>
  <c r="AN379" s="1"/>
  <c r="AO379"/>
  <c r="AP379"/>
  <c r="AI364" i="27"/>
  <c r="AB500"/>
  <c r="P326" i="14"/>
  <c r="R326" s="1"/>
  <c r="T326" s="1"/>
  <c r="M327"/>
  <c r="O327" s="1"/>
  <c r="AC390" i="24"/>
  <c r="AE390"/>
  <c r="AB390"/>
  <c r="AM363" i="27"/>
  <c r="AL413" i="26"/>
  <c r="AG414"/>
  <c r="AI414" s="1"/>
  <c r="AJ415" s="1"/>
  <c r="AH414"/>
  <c r="AK414"/>
  <c r="AL376" i="25"/>
  <c r="AH377"/>
  <c r="AG377"/>
  <c r="AI377" s="1"/>
  <c r="AJ378" s="1"/>
  <c r="P398" i="24"/>
  <c r="AC499" i="27"/>
  <c r="AJ381" i="25"/>
  <c r="T397" i="24"/>
  <c r="AH364" i="27"/>
  <c r="AJ364" s="1"/>
  <c r="AK365" s="1"/>
  <c r="J386" i="24"/>
  <c r="L386" s="1"/>
  <c r="R398"/>
  <c r="P399" s="1"/>
  <c r="V397"/>
  <c r="H387"/>
  <c r="I387"/>
  <c r="K387"/>
  <c r="S398"/>
  <c r="U398"/>
  <c r="AQ320" i="9"/>
  <c r="AT319"/>
  <c r="AV319" s="1"/>
  <c r="L483" i="23"/>
  <c r="J483"/>
  <c r="K483" s="1"/>
  <c r="I374" i="20"/>
  <c r="H375" s="1"/>
  <c r="F485" i="23"/>
  <c r="I484"/>
  <c r="P485"/>
  <c r="L484"/>
  <c r="H484"/>
  <c r="BC336" i="17"/>
  <c r="AZ337" s="1"/>
  <c r="BA338" s="1"/>
  <c r="AY336"/>
  <c r="AV337" s="1"/>
  <c r="AW338" s="1"/>
  <c r="J374" i="20"/>
  <c r="K374" s="1"/>
  <c r="P411"/>
  <c r="R410"/>
  <c r="S410" s="1"/>
  <c r="O411"/>
  <c r="Q411" s="1"/>
  <c r="T410"/>
  <c r="M373"/>
  <c r="W375"/>
  <c r="L374"/>
  <c r="G375"/>
  <c r="U409"/>
  <c r="V310" i="23"/>
  <c r="S310"/>
  <c r="T310" s="1"/>
  <c r="R310"/>
  <c r="Q311" s="1"/>
  <c r="Y307" i="20"/>
  <c r="AB307" s="1"/>
  <c r="AC307"/>
  <c r="AG302" i="16"/>
  <c r="AF302"/>
  <c r="AK301"/>
  <c r="AM301" s="1"/>
  <c r="Z303"/>
  <c r="AD303"/>
  <c r="N300" i="17"/>
  <c r="L301"/>
  <c r="AP305"/>
  <c r="AR305" s="1"/>
  <c r="AQ305"/>
  <c r="AN306" s="1"/>
  <c r="AM305"/>
  <c r="AO306"/>
  <c r="AK306"/>
  <c r="AE300"/>
  <c r="J301"/>
  <c r="O301" s="1"/>
  <c r="Q301" s="1"/>
  <c r="V301"/>
  <c r="AC301"/>
  <c r="AD300"/>
  <c r="AF300" s="1"/>
  <c r="U301"/>
  <c r="W301" s="1"/>
  <c r="Y301"/>
  <c r="G302"/>
  <c r="I301"/>
  <c r="AO380" i="24" l="1"/>
  <c r="AM380"/>
  <c r="AL380"/>
  <c r="M328" i="14"/>
  <c r="Z391" i="24"/>
  <c r="AD390"/>
  <c r="AF390" s="1"/>
  <c r="AA391"/>
  <c r="S327" i="14"/>
  <c r="Q327"/>
  <c r="P327"/>
  <c r="R327" s="1"/>
  <c r="N327"/>
  <c r="AL414" i="26"/>
  <c r="AG415"/>
  <c r="AI415" s="1"/>
  <c r="AK415" s="1"/>
  <c r="AH415"/>
  <c r="Q399" i="24"/>
  <c r="R399" s="1"/>
  <c r="AL364" i="27"/>
  <c r="AK377" i="25"/>
  <c r="AJ418" i="26"/>
  <c r="Z500" i="27"/>
  <c r="Y500"/>
  <c r="AA500" s="1"/>
  <c r="AC500" s="1"/>
  <c r="AD499"/>
  <c r="X500"/>
  <c r="W501" s="1"/>
  <c r="AB501" s="1"/>
  <c r="T398" i="24"/>
  <c r="V398" s="1"/>
  <c r="J387"/>
  <c r="L387" s="1"/>
  <c r="AJ388" i="25"/>
  <c r="AU320" i="9"/>
  <c r="G388" i="24"/>
  <c r="F388"/>
  <c r="U399"/>
  <c r="AM364" i="27"/>
  <c r="AH365"/>
  <c r="AJ365" s="1"/>
  <c r="AI365"/>
  <c r="M483" i="23"/>
  <c r="AS320" i="9"/>
  <c r="AR320"/>
  <c r="AX337" i="17"/>
  <c r="BB337"/>
  <c r="BD337" s="1"/>
  <c r="I375" i="20"/>
  <c r="J375" s="1"/>
  <c r="K375" s="1"/>
  <c r="V311" i="23"/>
  <c r="S311"/>
  <c r="T311" s="1"/>
  <c r="R311"/>
  <c r="J484"/>
  <c r="K484" s="1"/>
  <c r="G485"/>
  <c r="H485" s="1"/>
  <c r="H376" i="20"/>
  <c r="R411"/>
  <c r="S411" s="1"/>
  <c r="P412"/>
  <c r="T411"/>
  <c r="O412"/>
  <c r="Q412" s="1"/>
  <c r="M374"/>
  <c r="W376"/>
  <c r="L375"/>
  <c r="G376"/>
  <c r="I376" s="1"/>
  <c r="U410"/>
  <c r="AY337" i="17"/>
  <c r="AV338" s="1"/>
  <c r="BC337"/>
  <c r="AZ338" s="1"/>
  <c r="U310" i="23"/>
  <c r="W310" s="1"/>
  <c r="AD307" i="20"/>
  <c r="X308"/>
  <c r="AI302" i="16"/>
  <c r="AH302"/>
  <c r="AL302"/>
  <c r="Y304"/>
  <c r="AA304" s="1"/>
  <c r="X304"/>
  <c r="AC303"/>
  <c r="AE303" s="1"/>
  <c r="K301" i="17"/>
  <c r="M301" s="1"/>
  <c r="R301" s="1"/>
  <c r="AJ306"/>
  <c r="AL306" s="1"/>
  <c r="AM306" s="1"/>
  <c r="AI307"/>
  <c r="AH307" s="1"/>
  <c r="AG308" s="1"/>
  <c r="P302"/>
  <c r="X301"/>
  <c r="Z301" s="1"/>
  <c r="AA301" s="1"/>
  <c r="AB301"/>
  <c r="AD301" s="1"/>
  <c r="AF301" s="1"/>
  <c r="T302"/>
  <c r="S301"/>
  <c r="H302"/>
  <c r="AK381" i="24" l="1"/>
  <c r="AJ381"/>
  <c r="M484" i="23"/>
  <c r="AN380" i="24"/>
  <c r="AP380" s="1"/>
  <c r="P400"/>
  <c r="R400" s="1"/>
  <c r="Q400"/>
  <c r="T327" i="14"/>
  <c r="S399" i="24"/>
  <c r="N328" i="14"/>
  <c r="O328"/>
  <c r="AE391" i="24"/>
  <c r="AC391"/>
  <c r="AB391"/>
  <c r="Q328" i="14"/>
  <c r="S328"/>
  <c r="AL415" i="26"/>
  <c r="AG416"/>
  <c r="AI416" s="1"/>
  <c r="AK416" s="1"/>
  <c r="AH416"/>
  <c r="AH378" i="25"/>
  <c r="AL377"/>
  <c r="AG378"/>
  <c r="AI378" s="1"/>
  <c r="AK378" s="1"/>
  <c r="X501" i="27"/>
  <c r="W502" s="1"/>
  <c r="Z501"/>
  <c r="Y501"/>
  <c r="AA501" s="1"/>
  <c r="AC501" s="1"/>
  <c r="AD500"/>
  <c r="AJ389" i="25"/>
  <c r="T399" i="24"/>
  <c r="V399" s="1"/>
  <c r="H388"/>
  <c r="K388"/>
  <c r="I388"/>
  <c r="J388" s="1"/>
  <c r="AK366" i="27"/>
  <c r="AL365"/>
  <c r="AT320" i="9"/>
  <c r="AV320" s="1"/>
  <c r="AQ321"/>
  <c r="Q312" i="23"/>
  <c r="U311"/>
  <c r="G486"/>
  <c r="P486"/>
  <c r="L485"/>
  <c r="F486"/>
  <c r="I485"/>
  <c r="W311"/>
  <c r="J376" i="20"/>
  <c r="K376" s="1"/>
  <c r="H377"/>
  <c r="U411"/>
  <c r="M375"/>
  <c r="P413"/>
  <c r="R412"/>
  <c r="S412" s="1"/>
  <c r="O413"/>
  <c r="Q413" s="1"/>
  <c r="T412"/>
  <c r="W377"/>
  <c r="L376"/>
  <c r="G377"/>
  <c r="AX338" i="17"/>
  <c r="AW339"/>
  <c r="BB338"/>
  <c r="BD338" s="1"/>
  <c r="BA339"/>
  <c r="Z308" i="20"/>
  <c r="AA308" s="1"/>
  <c r="Y308"/>
  <c r="AC308"/>
  <c r="L302" i="17"/>
  <c r="N301"/>
  <c r="AF303" i="16"/>
  <c r="AK302"/>
  <c r="AM302" s="1"/>
  <c r="AG303"/>
  <c r="Z304"/>
  <c r="AD304"/>
  <c r="AJ307" i="17"/>
  <c r="AP306"/>
  <c r="AR306" s="1"/>
  <c r="AQ306"/>
  <c r="AN307" s="1"/>
  <c r="AO307"/>
  <c r="AK307"/>
  <c r="AE301"/>
  <c r="AC302"/>
  <c r="U302"/>
  <c r="W302" s="1"/>
  <c r="Y302"/>
  <c r="J302"/>
  <c r="V302"/>
  <c r="G303"/>
  <c r="I302"/>
  <c r="AM381" i="24" l="1"/>
  <c r="AO381"/>
  <c r="AL381"/>
  <c r="S400"/>
  <c r="M329" i="14"/>
  <c r="AA392" i="24"/>
  <c r="AD391"/>
  <c r="AF391" s="1"/>
  <c r="Z392"/>
  <c r="AB392" s="1"/>
  <c r="N329" i="14"/>
  <c r="P328"/>
  <c r="R328" s="1"/>
  <c r="T328" s="1"/>
  <c r="AG417" i="26"/>
  <c r="AI417" s="1"/>
  <c r="AL416"/>
  <c r="AK417"/>
  <c r="AH417"/>
  <c r="T400" i="24"/>
  <c r="U400"/>
  <c r="V400" s="1"/>
  <c r="AB502" i="27"/>
  <c r="AL378" i="25"/>
  <c r="AH379"/>
  <c r="AG379"/>
  <c r="AI379" s="1"/>
  <c r="AJ380" s="1"/>
  <c r="Z502" i="27"/>
  <c r="X502"/>
  <c r="W503" s="1"/>
  <c r="AD501"/>
  <c r="Y502"/>
  <c r="AA502" s="1"/>
  <c r="AC502" s="1"/>
  <c r="L388" i="24"/>
  <c r="F389"/>
  <c r="G389"/>
  <c r="Q401"/>
  <c r="P401"/>
  <c r="AM365" i="27"/>
  <c r="AH366"/>
  <c r="AJ366" s="1"/>
  <c r="AI366"/>
  <c r="AU321" i="9"/>
  <c r="AR321"/>
  <c r="AS321"/>
  <c r="H486" i="23"/>
  <c r="G487" s="1"/>
  <c r="I377" i="20"/>
  <c r="H378" s="1"/>
  <c r="P487" i="23"/>
  <c r="F487"/>
  <c r="I486"/>
  <c r="S312"/>
  <c r="T312" s="1"/>
  <c r="V312"/>
  <c r="R312"/>
  <c r="AB308" i="20"/>
  <c r="AD308" s="1"/>
  <c r="J485" i="23"/>
  <c r="K485" s="1"/>
  <c r="M485" s="1"/>
  <c r="U412" i="20"/>
  <c r="M376"/>
  <c r="P414"/>
  <c r="R413"/>
  <c r="S413" s="1"/>
  <c r="O414"/>
  <c r="Q414" s="1"/>
  <c r="T413"/>
  <c r="W378"/>
  <c r="L377"/>
  <c r="G378"/>
  <c r="BC338" i="17"/>
  <c r="AZ339" s="1"/>
  <c r="BB339" s="1"/>
  <c r="AY338"/>
  <c r="AV339" s="1"/>
  <c r="AW340" s="1"/>
  <c r="BA340"/>
  <c r="X309" i="20"/>
  <c r="Z309" s="1"/>
  <c r="AA309" s="1"/>
  <c r="K302" i="17"/>
  <c r="L303" s="1"/>
  <c r="AI303" i="16"/>
  <c r="AL303"/>
  <c r="AH303"/>
  <c r="Y305"/>
  <c r="AA305" s="1"/>
  <c r="X305"/>
  <c r="AC304"/>
  <c r="AE304" s="1"/>
  <c r="O302" i="17"/>
  <c r="Q302" s="1"/>
  <c r="S302" s="1"/>
  <c r="AL307"/>
  <c r="AM307" s="1"/>
  <c r="AI308"/>
  <c r="AH308" s="1"/>
  <c r="AG309" s="1"/>
  <c r="X302"/>
  <c r="Z302" s="1"/>
  <c r="AA302" s="1"/>
  <c r="T303"/>
  <c r="AB302"/>
  <c r="AD302" s="1"/>
  <c r="AF302" s="1"/>
  <c r="H303"/>
  <c r="AJ382" i="24" l="1"/>
  <c r="AN381"/>
  <c r="AP381" s="1"/>
  <c r="AK382"/>
  <c r="AA393"/>
  <c r="Z393"/>
  <c r="AE392"/>
  <c r="AC392"/>
  <c r="AD392" s="1"/>
  <c r="O329" i="14"/>
  <c r="S329"/>
  <c r="Q329"/>
  <c r="AH418" i="26"/>
  <c r="AL417"/>
  <c r="AG418"/>
  <c r="AI418" s="1"/>
  <c r="AK418" s="1"/>
  <c r="AK379" i="25"/>
  <c r="AB503" i="27"/>
  <c r="AD502"/>
  <c r="Y503"/>
  <c r="AA503" s="1"/>
  <c r="X503"/>
  <c r="W504" s="1"/>
  <c r="Z503"/>
  <c r="L486" i="23"/>
  <c r="H389" i="24"/>
  <c r="F390" s="1"/>
  <c r="R401"/>
  <c r="P402" s="1"/>
  <c r="I389"/>
  <c r="K389"/>
  <c r="S401"/>
  <c r="U401"/>
  <c r="AK367" i="27"/>
  <c r="AL366"/>
  <c r="AJ421" i="26"/>
  <c r="AQ322" i="9"/>
  <c r="AT321"/>
  <c r="AV321" s="1"/>
  <c r="J377" i="20"/>
  <c r="K377" s="1"/>
  <c r="M377" s="1"/>
  <c r="AX339" i="17"/>
  <c r="AY339" s="1"/>
  <c r="I378" i="20"/>
  <c r="H379" s="1"/>
  <c r="J486" i="23"/>
  <c r="K486" s="1"/>
  <c r="M486" s="1"/>
  <c r="P488"/>
  <c r="F488"/>
  <c r="I487"/>
  <c r="Q313"/>
  <c r="U312"/>
  <c r="W312" s="1"/>
  <c r="H487"/>
  <c r="J378" i="20"/>
  <c r="K378" s="1"/>
  <c r="P415"/>
  <c r="R414"/>
  <c r="S414" s="1"/>
  <c r="O415"/>
  <c r="Q415" s="1"/>
  <c r="T414"/>
  <c r="W379"/>
  <c r="G379"/>
  <c r="U413"/>
  <c r="BD339" i="17"/>
  <c r="AC309" i="20"/>
  <c r="Y309"/>
  <c r="AB309" s="1"/>
  <c r="M302" i="17"/>
  <c r="R302" s="1"/>
  <c r="P303"/>
  <c r="AG304" i="16"/>
  <c r="AH304" s="1"/>
  <c r="AF304"/>
  <c r="AK303"/>
  <c r="AM303" s="1"/>
  <c r="Z305"/>
  <c r="AD305"/>
  <c r="AJ308" i="17"/>
  <c r="AP307"/>
  <c r="AR307" s="1"/>
  <c r="AQ307"/>
  <c r="AN308" s="1"/>
  <c r="AO308"/>
  <c r="AK308"/>
  <c r="AE302"/>
  <c r="J303"/>
  <c r="V303"/>
  <c r="Y303"/>
  <c r="U303"/>
  <c r="W303" s="1"/>
  <c r="AC303"/>
  <c r="G304"/>
  <c r="I303"/>
  <c r="AM382" i="24" l="1"/>
  <c r="AO382"/>
  <c r="AL382"/>
  <c r="AF392"/>
  <c r="AE393"/>
  <c r="AC393"/>
  <c r="P329" i="14"/>
  <c r="M330"/>
  <c r="R329"/>
  <c r="T329" s="1"/>
  <c r="AB393" i="24"/>
  <c r="AB504" i="27"/>
  <c r="AG419" i="26"/>
  <c r="AI419" s="1"/>
  <c r="AK419" s="1"/>
  <c r="AH419"/>
  <c r="AL418"/>
  <c r="AC503" i="27"/>
  <c r="AD503" s="1"/>
  <c r="Q402" i="24"/>
  <c r="AH380" i="25"/>
  <c r="AL379"/>
  <c r="AG380"/>
  <c r="AI380" s="1"/>
  <c r="AK380" s="1"/>
  <c r="G390" i="24"/>
  <c r="H390" s="1"/>
  <c r="J389"/>
  <c r="L389" s="1"/>
  <c r="T401"/>
  <c r="R402"/>
  <c r="Q403" s="1"/>
  <c r="V401"/>
  <c r="K390"/>
  <c r="S402"/>
  <c r="U402"/>
  <c r="AI367" i="27"/>
  <c r="AM366"/>
  <c r="AH367"/>
  <c r="AJ367" s="1"/>
  <c r="AJ422" i="26"/>
  <c r="AU322" i="9"/>
  <c r="AR322"/>
  <c r="AS322"/>
  <c r="BC339" i="17"/>
  <c r="AZ340" s="1"/>
  <c r="BB340" s="1"/>
  <c r="BD340" s="1"/>
  <c r="L378" i="20"/>
  <c r="M378" s="1"/>
  <c r="L487" i="23"/>
  <c r="I379" i="20"/>
  <c r="H380" s="1"/>
  <c r="G488" i="23"/>
  <c r="H488" s="1"/>
  <c r="J487"/>
  <c r="K487" s="1"/>
  <c r="V313"/>
  <c r="S313"/>
  <c r="T313" s="1"/>
  <c r="R313"/>
  <c r="R415" i="20"/>
  <c r="S415" s="1"/>
  <c r="P416"/>
  <c r="T415"/>
  <c r="O416"/>
  <c r="Q416" s="1"/>
  <c r="W380"/>
  <c r="L379"/>
  <c r="G380"/>
  <c r="U414"/>
  <c r="BA341" i="17"/>
  <c r="AV340"/>
  <c r="X310" i="20"/>
  <c r="AD309"/>
  <c r="O303" i="17"/>
  <c r="P304" s="1"/>
  <c r="N302"/>
  <c r="K303" s="1"/>
  <c r="M303" s="1"/>
  <c r="R303" s="1"/>
  <c r="AI304" i="16"/>
  <c r="AL304"/>
  <c r="Y306"/>
  <c r="AA306" s="1"/>
  <c r="X306"/>
  <c r="AC305"/>
  <c r="AE305" s="1"/>
  <c r="AI309" i="17"/>
  <c r="AH309" s="1"/>
  <c r="AG310" s="1"/>
  <c r="AL308"/>
  <c r="AM308" s="1"/>
  <c r="AB303"/>
  <c r="AD303" s="1"/>
  <c r="AF303" s="1"/>
  <c r="X303"/>
  <c r="Z303" s="1"/>
  <c r="AA303" s="1"/>
  <c r="T304"/>
  <c r="H304"/>
  <c r="AJ383" i="24" l="1"/>
  <c r="AN382"/>
  <c r="AP382" s="1"/>
  <c r="AK383"/>
  <c r="Z504" i="27"/>
  <c r="Z394" i="24"/>
  <c r="AB394" s="1"/>
  <c r="AA394"/>
  <c r="AD393"/>
  <c r="AF393" s="1"/>
  <c r="S330" i="14"/>
  <c r="Q330"/>
  <c r="N330"/>
  <c r="O330"/>
  <c r="M331" s="1"/>
  <c r="Y504" i="27"/>
  <c r="AA504" s="1"/>
  <c r="AC504" s="1"/>
  <c r="X504"/>
  <c r="W505" s="1"/>
  <c r="AB505" s="1"/>
  <c r="P330" i="14"/>
  <c r="R330" s="1"/>
  <c r="T330" s="1"/>
  <c r="AH420" i="26"/>
  <c r="AL419"/>
  <c r="AG420"/>
  <c r="AI420" s="1"/>
  <c r="AK420" s="1"/>
  <c r="AG381" i="25"/>
  <c r="AI381" s="1"/>
  <c r="AK381" s="1"/>
  <c r="AL380"/>
  <c r="AH381"/>
  <c r="P403" i="24"/>
  <c r="AD504" i="27"/>
  <c r="Y505"/>
  <c r="AA505" s="1"/>
  <c r="Z505"/>
  <c r="G391" i="24"/>
  <c r="F391"/>
  <c r="I390"/>
  <c r="J390" s="1"/>
  <c r="L390" s="1"/>
  <c r="T402"/>
  <c r="V402" s="1"/>
  <c r="R403"/>
  <c r="P404" s="1"/>
  <c r="I391"/>
  <c r="S403"/>
  <c r="U403"/>
  <c r="AK368" i="27"/>
  <c r="AL367"/>
  <c r="Q404" i="24"/>
  <c r="AQ323" i="9"/>
  <c r="AT322"/>
  <c r="AV322" s="1"/>
  <c r="M487" i="23"/>
  <c r="J379" i="20"/>
  <c r="K379" s="1"/>
  <c r="M379" s="1"/>
  <c r="I380"/>
  <c r="H381" s="1"/>
  <c r="G489" i="23"/>
  <c r="F489"/>
  <c r="I488"/>
  <c r="J488" s="1"/>
  <c r="P489"/>
  <c r="L488"/>
  <c r="Q314"/>
  <c r="U313"/>
  <c r="W313" s="1"/>
  <c r="U415" i="20"/>
  <c r="P417"/>
  <c r="R416"/>
  <c r="S416" s="1"/>
  <c r="O417"/>
  <c r="Q417" s="1"/>
  <c r="T416"/>
  <c r="W381"/>
  <c r="L380"/>
  <c r="G381"/>
  <c r="AX340" i="17"/>
  <c r="AW341"/>
  <c r="Z310" i="20"/>
  <c r="AA310" s="1"/>
  <c r="AC310"/>
  <c r="Y310"/>
  <c r="Q303" i="17"/>
  <c r="S303" s="1"/>
  <c r="L304"/>
  <c r="N303"/>
  <c r="AF305" i="16"/>
  <c r="AK304"/>
  <c r="AM304" s="1"/>
  <c r="AG305"/>
  <c r="AD306"/>
  <c r="Z306"/>
  <c r="AJ309" i="17"/>
  <c r="AP308"/>
  <c r="AR308" s="1"/>
  <c r="AQ308"/>
  <c r="AN309" s="1"/>
  <c r="AO309"/>
  <c r="AK309"/>
  <c r="AE303"/>
  <c r="U304"/>
  <c r="W304" s="1"/>
  <c r="Y304"/>
  <c r="AC304"/>
  <c r="J304"/>
  <c r="V304"/>
  <c r="G305"/>
  <c r="I304"/>
  <c r="AM383" i="24" l="1"/>
  <c r="AO383"/>
  <c r="AL383"/>
  <c r="H391"/>
  <c r="G392" s="1"/>
  <c r="K392" s="1"/>
  <c r="AC505" i="27"/>
  <c r="Q331" i="14"/>
  <c r="S331"/>
  <c r="AA395" i="24"/>
  <c r="Z395"/>
  <c r="AD394"/>
  <c r="K391"/>
  <c r="X505" i="27"/>
  <c r="W506" s="1"/>
  <c r="AB506" s="1"/>
  <c r="N331" i="14"/>
  <c r="O331"/>
  <c r="AE394" i="24"/>
  <c r="AC394"/>
  <c r="AG421" i="26"/>
  <c r="AI421" s="1"/>
  <c r="AK421" s="1"/>
  <c r="AL420"/>
  <c r="AH421"/>
  <c r="AG382" i="25"/>
  <c r="AI382" s="1"/>
  <c r="AK382" s="1"/>
  <c r="AL381"/>
  <c r="AH382"/>
  <c r="Y506" i="27"/>
  <c r="AA506" s="1"/>
  <c r="AC506" s="1"/>
  <c r="Z506"/>
  <c r="AD505"/>
  <c r="T403" i="24"/>
  <c r="V403" s="1"/>
  <c r="J391"/>
  <c r="L391" s="1"/>
  <c r="R404"/>
  <c r="P405" s="1"/>
  <c r="I392"/>
  <c r="S404"/>
  <c r="U404"/>
  <c r="AM367" i="27"/>
  <c r="AI368"/>
  <c r="AH368"/>
  <c r="AJ368" s="1"/>
  <c r="Z507"/>
  <c r="AU323" i="9"/>
  <c r="AS323"/>
  <c r="AR323"/>
  <c r="AJ424" i="26"/>
  <c r="J380" i="20"/>
  <c r="K380" s="1"/>
  <c r="M380" s="1"/>
  <c r="H489" i="23"/>
  <c r="G490" s="1"/>
  <c r="I381" i="20"/>
  <c r="H382" s="1"/>
  <c r="X311"/>
  <c r="X513" s="1"/>
  <c r="AB310"/>
  <c r="AD310" s="1"/>
  <c r="S314" i="23"/>
  <c r="T314" s="1"/>
  <c r="V314"/>
  <c r="R314"/>
  <c r="P490"/>
  <c r="F490"/>
  <c r="I489"/>
  <c r="K488"/>
  <c r="M488" s="1"/>
  <c r="U416" i="20"/>
  <c r="P418"/>
  <c r="R417"/>
  <c r="S417" s="1"/>
  <c r="O418"/>
  <c r="Q418" s="1"/>
  <c r="T417"/>
  <c r="W382"/>
  <c r="L381"/>
  <c r="G382"/>
  <c r="AY340" i="17"/>
  <c r="AV341" s="1"/>
  <c r="BC340"/>
  <c r="AZ341" s="1"/>
  <c r="K304"/>
  <c r="M304" s="1"/>
  <c r="R304" s="1"/>
  <c r="AI305" i="16"/>
  <c r="AL305"/>
  <c r="AH305"/>
  <c r="Y307"/>
  <c r="AA307" s="1"/>
  <c r="AC306"/>
  <c r="AE306" s="1"/>
  <c r="X307"/>
  <c r="O304" i="17"/>
  <c r="Q304" s="1"/>
  <c r="S304" s="1"/>
  <c r="AL309"/>
  <c r="AM309" s="1"/>
  <c r="AI310"/>
  <c r="AH310" s="1"/>
  <c r="AG311" s="1"/>
  <c r="T305"/>
  <c r="X304"/>
  <c r="Z304" s="1"/>
  <c r="AA304" s="1"/>
  <c r="AB304"/>
  <c r="AD304" s="1"/>
  <c r="AF304" s="1"/>
  <c r="L305"/>
  <c r="H305"/>
  <c r="J305" s="1"/>
  <c r="AN383" i="24" l="1"/>
  <c r="AP383" s="1"/>
  <c r="AK384"/>
  <c r="AJ384"/>
  <c r="AL384" s="1"/>
  <c r="F392"/>
  <c r="H392" s="1"/>
  <c r="AD506" i="27"/>
  <c r="AF394" i="24"/>
  <c r="AE395"/>
  <c r="AC395"/>
  <c r="Y507" i="27"/>
  <c r="AA507" s="1"/>
  <c r="X506"/>
  <c r="W507" s="1"/>
  <c r="AB507" s="1"/>
  <c r="P331" i="14"/>
  <c r="M332"/>
  <c r="R331"/>
  <c r="T331" s="1"/>
  <c r="AB395" i="24"/>
  <c r="AH422" i="26"/>
  <c r="AG422"/>
  <c r="AI422" s="1"/>
  <c r="AK422" s="1"/>
  <c r="AL421"/>
  <c r="AG383" i="25"/>
  <c r="AI383" s="1"/>
  <c r="AJ384" s="1"/>
  <c r="AH383"/>
  <c r="AL382"/>
  <c r="Q405" i="24"/>
  <c r="R405" s="1"/>
  <c r="Q406" s="1"/>
  <c r="G393"/>
  <c r="I393" s="1"/>
  <c r="F393"/>
  <c r="T404"/>
  <c r="V404" s="1"/>
  <c r="J392"/>
  <c r="L392" s="1"/>
  <c r="AL368" i="27"/>
  <c r="AK369"/>
  <c r="AT323" i="9"/>
  <c r="AV323" s="1"/>
  <c r="AQ324"/>
  <c r="J381" i="20"/>
  <c r="K381" s="1"/>
  <c r="M381" s="1"/>
  <c r="AJ393" i="25"/>
  <c r="Z311" i="20"/>
  <c r="AA311" s="1"/>
  <c r="AA513" s="1"/>
  <c r="J489" i="23"/>
  <c r="Y311" i="20"/>
  <c r="AB311" s="1"/>
  <c r="H490" i="23"/>
  <c r="AC311" i="20"/>
  <c r="K489" i="23"/>
  <c r="L490" s="1"/>
  <c r="L489"/>
  <c r="I382" i="20"/>
  <c r="J382" s="1"/>
  <c r="K382" s="1"/>
  <c r="P491" i="23"/>
  <c r="F491"/>
  <c r="I490"/>
  <c r="G491"/>
  <c r="Q315"/>
  <c r="U314"/>
  <c r="W314" s="1"/>
  <c r="BB341" i="17"/>
  <c r="BD341" s="1"/>
  <c r="BA342"/>
  <c r="AX341"/>
  <c r="AY341" s="1"/>
  <c r="AV342" s="1"/>
  <c r="AW343" s="1"/>
  <c r="AW342"/>
  <c r="BC341"/>
  <c r="AZ342" s="1"/>
  <c r="BA343" s="1"/>
  <c r="W383" i="20"/>
  <c r="L382"/>
  <c r="G383"/>
  <c r="U417"/>
  <c r="H383"/>
  <c r="P419"/>
  <c r="R418"/>
  <c r="S418" s="1"/>
  <c r="O419"/>
  <c r="Q419" s="1"/>
  <c r="T418"/>
  <c r="AI311" i="17"/>
  <c r="AH311" s="1"/>
  <c r="AG312" s="1"/>
  <c r="N304"/>
  <c r="K305" s="1"/>
  <c r="M305" s="1"/>
  <c r="R305" s="1"/>
  <c r="P305"/>
  <c r="AG306" i="16"/>
  <c r="AF306"/>
  <c r="AK305"/>
  <c r="AM305" s="1"/>
  <c r="Z307"/>
  <c r="AD307"/>
  <c r="AJ310" i="17"/>
  <c r="AK311" s="1"/>
  <c r="AP309"/>
  <c r="AR309" s="1"/>
  <c r="AQ309"/>
  <c r="AN310" s="1"/>
  <c r="AO311" s="1"/>
  <c r="AO310"/>
  <c r="AK310"/>
  <c r="AE304"/>
  <c r="V305"/>
  <c r="O305"/>
  <c r="U305"/>
  <c r="W305" s="1"/>
  <c r="AC305"/>
  <c r="Y305"/>
  <c r="G306"/>
  <c r="I305"/>
  <c r="AJ385" i="24" l="1"/>
  <c r="AN384"/>
  <c r="AK385"/>
  <c r="AM384"/>
  <c r="AO384"/>
  <c r="U405"/>
  <c r="N332" i="14"/>
  <c r="S332"/>
  <c r="Q332"/>
  <c r="S405" i="24"/>
  <c r="T405" s="1"/>
  <c r="V405" s="1"/>
  <c r="X507" i="27"/>
  <c r="W508" s="1"/>
  <c r="AB508" s="1"/>
  <c r="AA396" i="24"/>
  <c r="AD395"/>
  <c r="AF395" s="1"/>
  <c r="Z396"/>
  <c r="AB396" s="1"/>
  <c r="AC507" i="27"/>
  <c r="O332" i="14"/>
  <c r="AH423" i="26"/>
  <c r="AG423"/>
  <c r="AI423" s="1"/>
  <c r="AL422"/>
  <c r="AK423"/>
  <c r="AK383" i="25"/>
  <c r="H393" i="24"/>
  <c r="J393" s="1"/>
  <c r="K393"/>
  <c r="P406"/>
  <c r="R406" s="1"/>
  <c r="P407" s="1"/>
  <c r="AM368" i="27"/>
  <c r="AI369"/>
  <c r="AH369"/>
  <c r="AJ369" s="1"/>
  <c r="U406" i="24"/>
  <c r="AS324" i="9"/>
  <c r="AR324"/>
  <c r="AU324"/>
  <c r="J490" i="23"/>
  <c r="K490" s="1"/>
  <c r="AD311" i="20"/>
  <c r="X312"/>
  <c r="Z312" s="1"/>
  <c r="AA312" s="1"/>
  <c r="M489" i="23"/>
  <c r="AX342" i="17"/>
  <c r="BC342" s="1"/>
  <c r="AZ343" s="1"/>
  <c r="BA344" s="1"/>
  <c r="BB342"/>
  <c r="BD342" s="1"/>
  <c r="H491" i="23"/>
  <c r="G492" s="1"/>
  <c r="V315"/>
  <c r="S315"/>
  <c r="T315" s="1"/>
  <c r="R315"/>
  <c r="F492"/>
  <c r="I491"/>
  <c r="P492"/>
  <c r="L491"/>
  <c r="I383" i="20"/>
  <c r="H384" s="1"/>
  <c r="R419"/>
  <c r="S419" s="1"/>
  <c r="P420"/>
  <c r="T419"/>
  <c r="O420"/>
  <c r="Q420" s="1"/>
  <c r="M382"/>
  <c r="W384"/>
  <c r="L383"/>
  <c r="G384"/>
  <c r="U418"/>
  <c r="AI312" i="17"/>
  <c r="AH312" s="1"/>
  <c r="AG313" s="1"/>
  <c r="Q305"/>
  <c r="S305" s="1"/>
  <c r="AI306" i="16"/>
  <c r="AH306"/>
  <c r="AL306"/>
  <c r="Y308"/>
  <c r="AA308" s="1"/>
  <c r="X308"/>
  <c r="AC307"/>
  <c r="AE307" s="1"/>
  <c r="AL310" i="17"/>
  <c r="P306"/>
  <c r="T306"/>
  <c r="AB305"/>
  <c r="AD305" s="1"/>
  <c r="AF305" s="1"/>
  <c r="X305"/>
  <c r="Z305" s="1"/>
  <c r="N305"/>
  <c r="H306"/>
  <c r="L306"/>
  <c r="AO385" i="24" l="1"/>
  <c r="AM385"/>
  <c r="AL385"/>
  <c r="S406"/>
  <c r="AP384"/>
  <c r="G394"/>
  <c r="AD507" i="27"/>
  <c r="X508"/>
  <c r="W509" s="1"/>
  <c r="AB509" s="1"/>
  <c r="Z508"/>
  <c r="Y508"/>
  <c r="AA508" s="1"/>
  <c r="AC508" s="1"/>
  <c r="Z397" i="24"/>
  <c r="AA397"/>
  <c r="AD396"/>
  <c r="AC396"/>
  <c r="AE396"/>
  <c r="F394"/>
  <c r="H394" s="1"/>
  <c r="M333" i="14"/>
  <c r="P332"/>
  <c r="R332" s="1"/>
  <c r="T332" s="1"/>
  <c r="AH424" i="26"/>
  <c r="AL423"/>
  <c r="AG424"/>
  <c r="AI424" s="1"/>
  <c r="AJ425" s="1"/>
  <c r="L393" i="24"/>
  <c r="AG384" i="25"/>
  <c r="AI384" s="1"/>
  <c r="AK384" s="1"/>
  <c r="AH384"/>
  <c r="AL383"/>
  <c r="Q407" i="24"/>
  <c r="S407" s="1"/>
  <c r="AJ426" i="26"/>
  <c r="AL369" i="27"/>
  <c r="AM369" s="1"/>
  <c r="AK370"/>
  <c r="T406" i="24"/>
  <c r="V406" s="1"/>
  <c r="F395"/>
  <c r="G395"/>
  <c r="I394"/>
  <c r="J394" s="1"/>
  <c r="K394"/>
  <c r="AT324" i="9"/>
  <c r="AV324" s="1"/>
  <c r="AQ325"/>
  <c r="Y312" i="20"/>
  <c r="X313" s="1"/>
  <c r="AJ427" i="26"/>
  <c r="J383" i="20"/>
  <c r="K383" s="1"/>
  <c r="M383" s="1"/>
  <c r="AC312"/>
  <c r="J491" i="23"/>
  <c r="K491" s="1"/>
  <c r="AY342" i="17"/>
  <c r="AV343" s="1"/>
  <c r="AX343" s="1"/>
  <c r="M490" i="23"/>
  <c r="I384" i="20"/>
  <c r="BB343" i="17"/>
  <c r="BD343" s="1"/>
  <c r="U315" i="23"/>
  <c r="W315" s="1"/>
  <c r="Q316"/>
  <c r="H492"/>
  <c r="F493"/>
  <c r="I492"/>
  <c r="P493"/>
  <c r="L492"/>
  <c r="W385" i="20"/>
  <c r="L384"/>
  <c r="G385"/>
  <c r="U419"/>
  <c r="P421"/>
  <c r="R420"/>
  <c r="S420" s="1"/>
  <c r="O421"/>
  <c r="Q421" s="1"/>
  <c r="T420"/>
  <c r="AW344" i="17"/>
  <c r="AI313"/>
  <c r="AH313" s="1"/>
  <c r="AG314" s="1"/>
  <c r="AF307" i="16"/>
  <c r="AK306"/>
  <c r="AM306" s="1"/>
  <c r="AG307"/>
  <c r="Z308"/>
  <c r="AD308"/>
  <c r="AM310" i="17"/>
  <c r="AP310"/>
  <c r="AQ310"/>
  <c r="AE305"/>
  <c r="AA305"/>
  <c r="J306"/>
  <c r="K306" s="1"/>
  <c r="M306" s="1"/>
  <c r="V306"/>
  <c r="AC306"/>
  <c r="U306"/>
  <c r="W306" s="1"/>
  <c r="Y306"/>
  <c r="I306"/>
  <c r="G307"/>
  <c r="AK386" i="24" l="1"/>
  <c r="AJ386"/>
  <c r="AN385"/>
  <c r="AP385" s="1"/>
  <c r="AC397"/>
  <c r="AB312" i="20"/>
  <c r="U407" i="24"/>
  <c r="AH370" i="27"/>
  <c r="AJ370" s="1"/>
  <c r="AK371" s="1"/>
  <c r="AE397" i="24"/>
  <c r="AB397"/>
  <c r="AD397" s="1"/>
  <c r="Q333" i="14"/>
  <c r="S333"/>
  <c r="O333"/>
  <c r="Z398" i="24"/>
  <c r="N333" i="14"/>
  <c r="AD508" i="27"/>
  <c r="Y509"/>
  <c r="AA509" s="1"/>
  <c r="AC509" s="1"/>
  <c r="Z509"/>
  <c r="X509"/>
  <c r="W510" s="1"/>
  <c r="AF396" i="24"/>
  <c r="AK424" i="26"/>
  <c r="AL384" i="25"/>
  <c r="AH385"/>
  <c r="AG385"/>
  <c r="AI385" s="1"/>
  <c r="AJ386" s="1"/>
  <c r="R407" i="24"/>
  <c r="P408" s="1"/>
  <c r="AL370" i="27"/>
  <c r="AI370"/>
  <c r="H395" i="24"/>
  <c r="K395"/>
  <c r="I395"/>
  <c r="L394"/>
  <c r="AS325" i="9"/>
  <c r="AR325"/>
  <c r="AU325"/>
  <c r="J384" i="20"/>
  <c r="K384" s="1"/>
  <c r="M384" s="1"/>
  <c r="M491" i="23"/>
  <c r="H385" i="20"/>
  <c r="I385" s="1"/>
  <c r="V316" i="23"/>
  <c r="S316"/>
  <c r="T316" s="1"/>
  <c r="R316"/>
  <c r="J492"/>
  <c r="K492" s="1"/>
  <c r="G493"/>
  <c r="AC313" i="20"/>
  <c r="AD312"/>
  <c r="U420"/>
  <c r="P422"/>
  <c r="R421"/>
  <c r="S421" s="1"/>
  <c r="O422"/>
  <c r="Q422" s="1"/>
  <c r="T421"/>
  <c r="Z313"/>
  <c r="AA313" s="1"/>
  <c r="Y313"/>
  <c r="W386"/>
  <c r="AY343" i="17"/>
  <c r="AV344" s="1"/>
  <c r="BC343"/>
  <c r="AZ344" s="1"/>
  <c r="AN311"/>
  <c r="AO312" s="1"/>
  <c r="AJ311"/>
  <c r="AI314"/>
  <c r="AH314" s="1"/>
  <c r="AG315" s="1"/>
  <c r="O306"/>
  <c r="Q306" s="1"/>
  <c r="S306" s="1"/>
  <c r="AI307" i="16"/>
  <c r="AL307"/>
  <c r="AH307"/>
  <c r="Y309"/>
  <c r="AA309" s="1"/>
  <c r="X309"/>
  <c r="AC308"/>
  <c r="AE308" s="1"/>
  <c r="N306" i="17"/>
  <c r="AR310"/>
  <c r="R306"/>
  <c r="AB306"/>
  <c r="AD306" s="1"/>
  <c r="AF306" s="1"/>
  <c r="T307"/>
  <c r="X306"/>
  <c r="Z306" s="1"/>
  <c r="AA306" s="1"/>
  <c r="L307"/>
  <c r="H307"/>
  <c r="AM386" i="24" l="1"/>
  <c r="AO386"/>
  <c r="AA398"/>
  <c r="AL386"/>
  <c r="AF397"/>
  <c r="Q408"/>
  <c r="S408" s="1"/>
  <c r="AB510" i="27"/>
  <c r="X513"/>
  <c r="W513"/>
  <c r="Y510"/>
  <c r="AA510" s="1"/>
  <c r="AC510" s="1"/>
  <c r="AD509"/>
  <c r="X510"/>
  <c r="Z510"/>
  <c r="AB398" i="24"/>
  <c r="AC398"/>
  <c r="AE398"/>
  <c r="T407"/>
  <c r="V407" s="1"/>
  <c r="P333" i="14"/>
  <c r="R333"/>
  <c r="T333" s="1"/>
  <c r="M334"/>
  <c r="AG425" i="26"/>
  <c r="AI425" s="1"/>
  <c r="AK425" s="1"/>
  <c r="AH425"/>
  <c r="AL424"/>
  <c r="AH371" i="27"/>
  <c r="AJ371" s="1"/>
  <c r="AK385" i="25"/>
  <c r="AL371" i="27"/>
  <c r="AK372"/>
  <c r="AI371"/>
  <c r="AM370"/>
  <c r="G396" i="24"/>
  <c r="J395"/>
  <c r="L395" s="1"/>
  <c r="F396"/>
  <c r="H396" s="1"/>
  <c r="R408"/>
  <c r="U408"/>
  <c r="AQ326" i="9"/>
  <c r="AT325"/>
  <c r="AV325" s="1"/>
  <c r="M492" i="23"/>
  <c r="AP311" i="17"/>
  <c r="AR311" s="1"/>
  <c r="AX344"/>
  <c r="AY344" s="1"/>
  <c r="AV345" s="1"/>
  <c r="AW346" s="1"/>
  <c r="AW345"/>
  <c r="BB344"/>
  <c r="BD344" s="1"/>
  <c r="BA345"/>
  <c r="G386" i="20"/>
  <c r="J385"/>
  <c r="K385" s="1"/>
  <c r="H386"/>
  <c r="W387" s="1"/>
  <c r="L385"/>
  <c r="AB313"/>
  <c r="F494" i="23"/>
  <c r="I493"/>
  <c r="P494"/>
  <c r="L493"/>
  <c r="Q317"/>
  <c r="U316"/>
  <c r="W316" s="1"/>
  <c r="H493"/>
  <c r="X314" i="20"/>
  <c r="U421"/>
  <c r="P423"/>
  <c r="R422"/>
  <c r="S422" s="1"/>
  <c r="O423"/>
  <c r="Q423" s="1"/>
  <c r="T422"/>
  <c r="AD313"/>
  <c r="AL311" i="17"/>
  <c r="AM311" s="1"/>
  <c r="AK312"/>
  <c r="AQ311"/>
  <c r="AN312" s="1"/>
  <c r="AI315"/>
  <c r="AH315" s="1"/>
  <c r="AG316" s="1"/>
  <c r="P307"/>
  <c r="AG308" i="16"/>
  <c r="AF308"/>
  <c r="AK307"/>
  <c r="AM307" s="1"/>
  <c r="Z309"/>
  <c r="AD309"/>
  <c r="AE306" i="17"/>
  <c r="Y307"/>
  <c r="U307"/>
  <c r="AC307"/>
  <c r="V307"/>
  <c r="J307"/>
  <c r="I307"/>
  <c r="G308"/>
  <c r="AK387" i="24" l="1"/>
  <c r="AJ387"/>
  <c r="AL387" s="1"/>
  <c r="AN386"/>
  <c r="AP386" s="1"/>
  <c r="AD398"/>
  <c r="AF398" s="1"/>
  <c r="AC513" i="27"/>
  <c r="AD510"/>
  <c r="AC514"/>
  <c r="N334" i="14"/>
  <c r="S334"/>
  <c r="Q334"/>
  <c r="O334"/>
  <c r="AA399" i="24"/>
  <c r="Z399"/>
  <c r="AH372" i="27"/>
  <c r="AJ372" s="1"/>
  <c r="AL372" s="1"/>
  <c r="AL425" i="26"/>
  <c r="AG426"/>
  <c r="AI426" s="1"/>
  <c r="AK426" s="1"/>
  <c r="AH426"/>
  <c r="AM371" i="27"/>
  <c r="AI372"/>
  <c r="AG386" i="25"/>
  <c r="AI386" s="1"/>
  <c r="AJ387" s="1"/>
  <c r="AH386"/>
  <c r="AL385"/>
  <c r="AJ429" i="26"/>
  <c r="AK373" i="27"/>
  <c r="T408" i="24"/>
  <c r="V408" s="1"/>
  <c r="F397"/>
  <c r="G397"/>
  <c r="K396"/>
  <c r="I396"/>
  <c r="J396" s="1"/>
  <c r="Q409"/>
  <c r="P409"/>
  <c r="AU326" i="9"/>
  <c r="AS326"/>
  <c r="AR326"/>
  <c r="L386" i="20"/>
  <c r="I386"/>
  <c r="J386" s="1"/>
  <c r="K386" s="1"/>
  <c r="AX345" i="17"/>
  <c r="AY345" s="1"/>
  <c r="AV346" s="1"/>
  <c r="G387" i="20"/>
  <c r="BC344" i="17"/>
  <c r="AZ345" s="1"/>
  <c r="BB345" s="1"/>
  <c r="BD345" s="1"/>
  <c r="M385" i="20"/>
  <c r="J493" i="23"/>
  <c r="K493" s="1"/>
  <c r="M493" s="1"/>
  <c r="G494"/>
  <c r="H494" s="1"/>
  <c r="V317"/>
  <c r="S317"/>
  <c r="T317" s="1"/>
  <c r="R317"/>
  <c r="R423" i="20"/>
  <c r="S423" s="1"/>
  <c r="P424"/>
  <c r="T423"/>
  <c r="O424"/>
  <c r="Q424" s="1"/>
  <c r="Z314"/>
  <c r="AA314" s="1"/>
  <c r="AC314"/>
  <c r="Y314"/>
  <c r="U422"/>
  <c r="AO313" i="17"/>
  <c r="AP312"/>
  <c r="AR312" s="1"/>
  <c r="AI316"/>
  <c r="AH316" s="1"/>
  <c r="AG317" s="1"/>
  <c r="BA346"/>
  <c r="AJ312"/>
  <c r="AI308" i="16"/>
  <c r="AH308"/>
  <c r="AL308"/>
  <c r="Y310"/>
  <c r="AA310" s="1"/>
  <c r="X310"/>
  <c r="AC309"/>
  <c r="AE309" s="1"/>
  <c r="O307" i="17"/>
  <c r="Q307" s="1"/>
  <c r="W307"/>
  <c r="AB307" s="1"/>
  <c r="AD307" s="1"/>
  <c r="AF307" s="1"/>
  <c r="T308"/>
  <c r="K307"/>
  <c r="M307" s="1"/>
  <c r="N307" s="1"/>
  <c r="H308"/>
  <c r="AO387" i="24" l="1"/>
  <c r="AM387"/>
  <c r="AJ388"/>
  <c r="AL388" s="1"/>
  <c r="AK388"/>
  <c r="AN387"/>
  <c r="AP387" s="1"/>
  <c r="AB314" i="20"/>
  <c r="AM372" i="27"/>
  <c r="AB399" i="24"/>
  <c r="Z400" s="1"/>
  <c r="AA400"/>
  <c r="M335" i="14"/>
  <c r="R334"/>
  <c r="T334" s="1"/>
  <c r="N335"/>
  <c r="AE399" i="24"/>
  <c r="AC399"/>
  <c r="P334" i="14"/>
  <c r="AH373" i="27"/>
  <c r="AJ373" s="1"/>
  <c r="AL373" s="1"/>
  <c r="AG427" i="26"/>
  <c r="AI427" s="1"/>
  <c r="AK427" s="1"/>
  <c r="AL426"/>
  <c r="AH427"/>
  <c r="AI373" i="27"/>
  <c r="AK386" i="25"/>
  <c r="AG387" s="1"/>
  <c r="AI387" s="1"/>
  <c r="R409" i="24"/>
  <c r="P410" s="1"/>
  <c r="H397"/>
  <c r="G398" s="1"/>
  <c r="I397"/>
  <c r="K397"/>
  <c r="L396"/>
  <c r="F398"/>
  <c r="Q410"/>
  <c r="U409"/>
  <c r="S409"/>
  <c r="T409" s="1"/>
  <c r="AJ430" i="26"/>
  <c r="AT326" i="9"/>
  <c r="AV326" s="1"/>
  <c r="AQ327"/>
  <c r="BC345" i="17"/>
  <c r="AZ346" s="1"/>
  <c r="M386" i="20"/>
  <c r="H387"/>
  <c r="Q318" i="23"/>
  <c r="U317"/>
  <c r="W317" s="1"/>
  <c r="P495"/>
  <c r="L494"/>
  <c r="F495"/>
  <c r="I494"/>
  <c r="J494" s="1"/>
  <c r="G495"/>
  <c r="K494"/>
  <c r="M494" s="1"/>
  <c r="AX346" i="17"/>
  <c r="AW347"/>
  <c r="X315" i="20"/>
  <c r="AD314"/>
  <c r="U423"/>
  <c r="Y311" i="16"/>
  <c r="X311"/>
  <c r="P425" i="20"/>
  <c r="R424"/>
  <c r="S424" s="1"/>
  <c r="O425"/>
  <c r="Q425" s="1"/>
  <c r="T424"/>
  <c r="AI317" i="17"/>
  <c r="AH317" s="1"/>
  <c r="AG318" s="1"/>
  <c r="AL312"/>
  <c r="AK313"/>
  <c r="AF309" i="16"/>
  <c r="AG309"/>
  <c r="AK308"/>
  <c r="AM308" s="1"/>
  <c r="AD310"/>
  <c r="Z310"/>
  <c r="X307" i="17"/>
  <c r="Z307" s="1"/>
  <c r="AA307" s="1"/>
  <c r="L308"/>
  <c r="S307"/>
  <c r="P308"/>
  <c r="R307"/>
  <c r="J308"/>
  <c r="V308"/>
  <c r="U308"/>
  <c r="W308" s="1"/>
  <c r="AC308"/>
  <c r="I308"/>
  <c r="G309"/>
  <c r="AJ389" i="24" l="1"/>
  <c r="AL389" s="1"/>
  <c r="AK389"/>
  <c r="AN388"/>
  <c r="AM388"/>
  <c r="AO388"/>
  <c r="AK374" i="27"/>
  <c r="AD399" i="24"/>
  <c r="AH374" i="27"/>
  <c r="AJ374" s="1"/>
  <c r="AK375" s="1"/>
  <c r="Q335" i="14"/>
  <c r="S335"/>
  <c r="AE400" i="24"/>
  <c r="AC400"/>
  <c r="O335" i="14"/>
  <c r="AF399" i="24"/>
  <c r="AB400"/>
  <c r="AI374" i="27"/>
  <c r="AH387" i="25"/>
  <c r="AG428" i="26"/>
  <c r="AI428" s="1"/>
  <c r="AK428" s="1"/>
  <c r="AH428"/>
  <c r="AL427"/>
  <c r="AK387" i="25"/>
  <c r="AL386"/>
  <c r="J397" i="24"/>
  <c r="L397" s="1"/>
  <c r="AM373" i="27"/>
  <c r="V409" i="24"/>
  <c r="R410"/>
  <c r="P411" s="1"/>
  <c r="H398"/>
  <c r="AL374" i="27"/>
  <c r="K398" i="24"/>
  <c r="I398"/>
  <c r="S410"/>
  <c r="U410"/>
  <c r="AJ431" i="26"/>
  <c r="AU327" i="9"/>
  <c r="AS327"/>
  <c r="AR327"/>
  <c r="BC346" i="17"/>
  <c r="AZ347" s="1"/>
  <c r="L387" i="20"/>
  <c r="I387"/>
  <c r="W388"/>
  <c r="G388"/>
  <c r="AY346" i="17"/>
  <c r="AV347" s="1"/>
  <c r="P496" i="23"/>
  <c r="L495"/>
  <c r="F496"/>
  <c r="I495"/>
  <c r="S318"/>
  <c r="T318" s="1"/>
  <c r="V318"/>
  <c r="R318"/>
  <c r="H495"/>
  <c r="BB346" i="17"/>
  <c r="BD346" s="1"/>
  <c r="BA347"/>
  <c r="Z315" i="20"/>
  <c r="AA315" s="1"/>
  <c r="AC315"/>
  <c r="Y315"/>
  <c r="AB315" s="1"/>
  <c r="U424"/>
  <c r="P426"/>
  <c r="R425"/>
  <c r="S425" s="1"/>
  <c r="O426"/>
  <c r="Q426" s="1"/>
  <c r="T425"/>
  <c r="Z311" i="16"/>
  <c r="AA311"/>
  <c r="AQ312" i="17"/>
  <c r="AM312"/>
  <c r="AI318"/>
  <c r="AH318" s="1"/>
  <c r="AG319" s="1"/>
  <c r="Y308"/>
  <c r="AI309" i="16"/>
  <c r="AL309"/>
  <c r="AH309"/>
  <c r="AC310"/>
  <c r="AE310" s="1"/>
  <c r="AE307" i="17"/>
  <c r="AB308" s="1"/>
  <c r="AD308" s="1"/>
  <c r="AF308" s="1"/>
  <c r="O308"/>
  <c r="Q308" s="1"/>
  <c r="K308"/>
  <c r="M308" s="1"/>
  <c r="R308" s="1"/>
  <c r="T309"/>
  <c r="X308"/>
  <c r="H309"/>
  <c r="AN389" i="24" l="1"/>
  <c r="AJ390"/>
  <c r="AK390"/>
  <c r="AM389"/>
  <c r="AO389"/>
  <c r="AP388"/>
  <c r="AH388" i="25"/>
  <c r="Z401" i="24"/>
  <c r="AD400"/>
  <c r="AF400" s="1"/>
  <c r="AA401"/>
  <c r="P335" i="14"/>
  <c r="R335"/>
  <c r="T335" s="1"/>
  <c r="M336"/>
  <c r="AL387" i="25"/>
  <c r="AH429" i="26"/>
  <c r="AL428"/>
  <c r="AG429"/>
  <c r="AI429" s="1"/>
  <c r="AK429" s="1"/>
  <c r="AH375" i="27"/>
  <c r="AJ375" s="1"/>
  <c r="AL375" s="1"/>
  <c r="AG388" i="25"/>
  <c r="AI388" s="1"/>
  <c r="AK388" s="1"/>
  <c r="AI375" i="27"/>
  <c r="AJ395" i="25"/>
  <c r="AM374" i="27"/>
  <c r="Q411" i="24"/>
  <c r="U411" s="1"/>
  <c r="AK376" i="27"/>
  <c r="T410" i="24"/>
  <c r="V410" s="1"/>
  <c r="J398"/>
  <c r="L398" s="1"/>
  <c r="G399"/>
  <c r="F399"/>
  <c r="R411"/>
  <c r="S411"/>
  <c r="AJ432" i="26"/>
  <c r="AQ328" i="9"/>
  <c r="AT327"/>
  <c r="AV327" s="1"/>
  <c r="H388" i="20"/>
  <c r="J387"/>
  <c r="K387" s="1"/>
  <c r="M387" s="1"/>
  <c r="I388"/>
  <c r="AD311" i="16"/>
  <c r="Q319" i="23"/>
  <c r="U318"/>
  <c r="W318" s="1"/>
  <c r="G496"/>
  <c r="H496" s="1"/>
  <c r="J495"/>
  <c r="K495" s="1"/>
  <c r="M495" s="1"/>
  <c r="X316" i="20"/>
  <c r="AD315"/>
  <c r="U425"/>
  <c r="AC311" i="16"/>
  <c r="X312"/>
  <c r="Y312"/>
  <c r="R426" i="20"/>
  <c r="S426" s="1"/>
  <c r="P427"/>
  <c r="T426"/>
  <c r="O427"/>
  <c r="Q427" s="1"/>
  <c r="AX347" i="17"/>
  <c r="BC347" s="1"/>
  <c r="AZ348" s="1"/>
  <c r="BA349" s="1"/>
  <c r="AW348"/>
  <c r="BB347"/>
  <c r="BD347" s="1"/>
  <c r="BA348"/>
  <c r="Z308"/>
  <c r="AA308" s="1"/>
  <c r="AI319"/>
  <c r="AH319" s="1"/>
  <c r="AG320" s="1"/>
  <c r="AJ313"/>
  <c r="AN313"/>
  <c r="AG310" i="16"/>
  <c r="AF310"/>
  <c r="AK309"/>
  <c r="AM309" s="1"/>
  <c r="L309" i="17"/>
  <c r="P309"/>
  <c r="S308"/>
  <c r="N308"/>
  <c r="V309"/>
  <c r="Y309"/>
  <c r="U309"/>
  <c r="W309" s="1"/>
  <c r="AC309"/>
  <c r="J309"/>
  <c r="I309"/>
  <c r="G310"/>
  <c r="AM390" i="24" l="1"/>
  <c r="AO390"/>
  <c r="AP389"/>
  <c r="AL390"/>
  <c r="AI376" i="27"/>
  <c r="AH376"/>
  <c r="AJ376" s="1"/>
  <c r="AK377" s="1"/>
  <c r="AM375"/>
  <c r="N336" i="14"/>
  <c r="S336"/>
  <c r="Q336"/>
  <c r="O336"/>
  <c r="M337" s="1"/>
  <c r="AG389" i="25"/>
  <c r="AI389" s="1"/>
  <c r="AK389" s="1"/>
  <c r="AE401" i="24"/>
  <c r="AC401"/>
  <c r="AB401"/>
  <c r="AL388" i="25"/>
  <c r="AL429" i="26"/>
  <c r="AH430"/>
  <c r="AG430"/>
  <c r="AI430" s="1"/>
  <c r="AK430" s="1"/>
  <c r="AH389" i="25"/>
  <c r="AU328" i="9"/>
  <c r="H399" i="24"/>
  <c r="G400" s="1"/>
  <c r="K399"/>
  <c r="I399"/>
  <c r="Q412"/>
  <c r="P412"/>
  <c r="T411"/>
  <c r="V411" s="1"/>
  <c r="AS328" i="9"/>
  <c r="AR328"/>
  <c r="AE308" i="17"/>
  <c r="AB309" s="1"/>
  <c r="AD309" s="1"/>
  <c r="AF309" s="1"/>
  <c r="J388" i="20"/>
  <c r="K388" s="1"/>
  <c r="H389"/>
  <c r="W389"/>
  <c r="G389"/>
  <c r="L388"/>
  <c r="M388" s="1"/>
  <c r="AE311" i="16"/>
  <c r="AY347" i="17"/>
  <c r="AV348" s="1"/>
  <c r="AX348" s="1"/>
  <c r="G497" i="23"/>
  <c r="S319"/>
  <c r="T319" s="1"/>
  <c r="V319"/>
  <c r="R319"/>
  <c r="F497"/>
  <c r="H497" s="1"/>
  <c r="I496"/>
  <c r="J496" s="1"/>
  <c r="P497"/>
  <c r="L496"/>
  <c r="U426" i="20"/>
  <c r="R427"/>
  <c r="S427" s="1"/>
  <c r="P428"/>
  <c r="T427"/>
  <c r="O428"/>
  <c r="Q428" s="1"/>
  <c r="Z312" i="16"/>
  <c r="AA312"/>
  <c r="AD312"/>
  <c r="AC316" i="20"/>
  <c r="Z316"/>
  <c r="AA316" s="1"/>
  <c r="Y316"/>
  <c r="AW349" i="17"/>
  <c r="BB348"/>
  <c r="BD348" s="1"/>
  <c r="AL313"/>
  <c r="AM313" s="1"/>
  <c r="AK314"/>
  <c r="AP313"/>
  <c r="AR313" s="1"/>
  <c r="AO314"/>
  <c r="BC348"/>
  <c r="AZ349" s="1"/>
  <c r="BA350" s="1"/>
  <c r="AI320"/>
  <c r="AH320" s="1"/>
  <c r="AG321" s="1"/>
  <c r="AI310" i="16"/>
  <c r="AH310"/>
  <c r="AL310"/>
  <c r="O309" i="17"/>
  <c r="Q309" s="1"/>
  <c r="X309"/>
  <c r="Z309" s="1"/>
  <c r="AA309" s="1"/>
  <c r="T310"/>
  <c r="K309"/>
  <c r="M309" s="1"/>
  <c r="R309" s="1"/>
  <c r="H310"/>
  <c r="G311" s="1"/>
  <c r="AK391" i="24" l="1"/>
  <c r="AN390"/>
  <c r="AP390" s="1"/>
  <c r="AJ391"/>
  <c r="AL391" s="1"/>
  <c r="AJ390" i="25"/>
  <c r="S337" i="14"/>
  <c r="AL376" i="27"/>
  <c r="AH377" s="1"/>
  <c r="AJ377" s="1"/>
  <c r="AK378" s="1"/>
  <c r="AD401" i="24"/>
  <c r="AF401" s="1"/>
  <c r="AA402"/>
  <c r="Z402"/>
  <c r="P336" i="14"/>
  <c r="R336" s="1"/>
  <c r="T336" s="1"/>
  <c r="N337"/>
  <c r="O337"/>
  <c r="AG431" i="26"/>
  <c r="AI431" s="1"/>
  <c r="AL430"/>
  <c r="AK431"/>
  <c r="AH431"/>
  <c r="AH390" i="25"/>
  <c r="AL389"/>
  <c r="AG390"/>
  <c r="AI390" s="1"/>
  <c r="AJ391" s="1"/>
  <c r="F400" i="24"/>
  <c r="H400" s="1"/>
  <c r="J399"/>
  <c r="L399" s="1"/>
  <c r="AJ433" i="26"/>
  <c r="R412" i="24"/>
  <c r="Q413" s="1"/>
  <c r="I400"/>
  <c r="K400"/>
  <c r="U412"/>
  <c r="S412"/>
  <c r="AJ401" i="25"/>
  <c r="AQ329" i="9"/>
  <c r="AT328"/>
  <c r="AV328" s="1"/>
  <c r="AI377" i="27"/>
  <c r="I389" i="20"/>
  <c r="L389"/>
  <c r="G390"/>
  <c r="W390"/>
  <c r="AQ313" i="17"/>
  <c r="AN314" s="1"/>
  <c r="AY348"/>
  <c r="AV349" s="1"/>
  <c r="AX349" s="1"/>
  <c r="AY349" s="1"/>
  <c r="AV350" s="1"/>
  <c r="AW351" s="1"/>
  <c r="Q320" i="23"/>
  <c r="U319"/>
  <c r="W319" s="1"/>
  <c r="P498"/>
  <c r="F498"/>
  <c r="I497"/>
  <c r="J497" s="1"/>
  <c r="AB316" i="20"/>
  <c r="AD316" s="1"/>
  <c r="K496" i="23"/>
  <c r="M496" s="1"/>
  <c r="G498"/>
  <c r="AG311" i="16"/>
  <c r="AF311"/>
  <c r="U427" i="20"/>
  <c r="X317"/>
  <c r="AC312" i="16"/>
  <c r="AE312" s="1"/>
  <c r="X313"/>
  <c r="Y313"/>
  <c r="R428" i="20"/>
  <c r="S428" s="1"/>
  <c r="P429"/>
  <c r="T428"/>
  <c r="O429"/>
  <c r="Q429" s="1"/>
  <c r="BB349" i="17"/>
  <c r="BD349" s="1"/>
  <c r="P311"/>
  <c r="L311"/>
  <c r="H311"/>
  <c r="AJ314"/>
  <c r="AI321"/>
  <c r="AH321" s="1"/>
  <c r="AG322" s="1"/>
  <c r="AK310" i="16"/>
  <c r="AM310" s="1"/>
  <c r="L310" i="17"/>
  <c r="P310"/>
  <c r="S309"/>
  <c r="AE309"/>
  <c r="J310"/>
  <c r="V310"/>
  <c r="AC310"/>
  <c r="U310"/>
  <c r="Y310"/>
  <c r="N309"/>
  <c r="I310"/>
  <c r="AK392" i="24" l="1"/>
  <c r="AJ392"/>
  <c r="AN391"/>
  <c r="AM391"/>
  <c r="AO391"/>
  <c r="AM376" i="27"/>
  <c r="P337" i="14"/>
  <c r="R337"/>
  <c r="T337" s="1"/>
  <c r="M338"/>
  <c r="AE402" i="24"/>
  <c r="AC402"/>
  <c r="AL377" i="27"/>
  <c r="AB402" i="24"/>
  <c r="Q337" i="14"/>
  <c r="P413" i="24"/>
  <c r="AL431" i="26"/>
  <c r="AH432"/>
  <c r="AG432"/>
  <c r="AI432" s="1"/>
  <c r="AK432" s="1"/>
  <c r="AH433" s="1"/>
  <c r="AK390" i="25"/>
  <c r="AL432" i="26"/>
  <c r="T412" i="24"/>
  <c r="V412" s="1"/>
  <c r="R413"/>
  <c r="Q414" s="1"/>
  <c r="F401"/>
  <c r="G401"/>
  <c r="J400"/>
  <c r="L400" s="1"/>
  <c r="U413"/>
  <c r="S413"/>
  <c r="P414"/>
  <c r="AU329" i="9"/>
  <c r="AR329"/>
  <c r="AS329"/>
  <c r="AM377" i="27"/>
  <c r="AH378"/>
  <c r="AJ378" s="1"/>
  <c r="AI378"/>
  <c r="AL314" i="17"/>
  <c r="AM314" s="1"/>
  <c r="AJ315" s="1"/>
  <c r="AK315"/>
  <c r="AP314"/>
  <c r="AR314" s="1"/>
  <c r="AO315"/>
  <c r="AW350"/>
  <c r="AX350" s="1"/>
  <c r="AY350" s="1"/>
  <c r="AV351" s="1"/>
  <c r="L497" i="23"/>
  <c r="H390" i="20"/>
  <c r="J389"/>
  <c r="K389" s="1"/>
  <c r="M389" s="1"/>
  <c r="I390"/>
  <c r="K497" i="23"/>
  <c r="F499"/>
  <c r="I498"/>
  <c r="P499"/>
  <c r="L498"/>
  <c r="S320"/>
  <c r="T320" s="1"/>
  <c r="V320"/>
  <c r="R320"/>
  <c r="H498"/>
  <c r="AC317" i="20"/>
  <c r="Z317"/>
  <c r="AA317" s="1"/>
  <c r="Y317"/>
  <c r="AL311" i="16"/>
  <c r="AH311"/>
  <c r="AI311"/>
  <c r="U428" i="20"/>
  <c r="R429"/>
  <c r="S429" s="1"/>
  <c r="P430"/>
  <c r="T429"/>
  <c r="O430"/>
  <c r="Q430" s="1"/>
  <c r="AD313" i="16"/>
  <c r="Z313"/>
  <c r="AA313"/>
  <c r="BC349" i="17"/>
  <c r="AZ350" s="1"/>
  <c r="W310"/>
  <c r="T311"/>
  <c r="O310"/>
  <c r="Q310" s="1"/>
  <c r="J311"/>
  <c r="AI322"/>
  <c r="AH322" s="1"/>
  <c r="AG323" s="1"/>
  <c r="V311"/>
  <c r="G312"/>
  <c r="I311"/>
  <c r="K310"/>
  <c r="M310" s="1"/>
  <c r="AB310"/>
  <c r="AD310" s="1"/>
  <c r="X310"/>
  <c r="Z310" s="1"/>
  <c r="AO392" i="24" l="1"/>
  <c r="AM392"/>
  <c r="AP391"/>
  <c r="AL392"/>
  <c r="Z403"/>
  <c r="AD402"/>
  <c r="AF402" s="1"/>
  <c r="AA403"/>
  <c r="N338" i="14"/>
  <c r="Q338"/>
  <c r="O338"/>
  <c r="S338"/>
  <c r="AG433" i="26"/>
  <c r="AI433" s="1"/>
  <c r="AK433" s="1"/>
  <c r="AG391" i="25"/>
  <c r="AI391" s="1"/>
  <c r="AJ392" s="1"/>
  <c r="AH391"/>
  <c r="AL390"/>
  <c r="AJ399"/>
  <c r="T413" i="24"/>
  <c r="V413" s="1"/>
  <c r="H401"/>
  <c r="K401"/>
  <c r="I401"/>
  <c r="J401" s="1"/>
  <c r="R414"/>
  <c r="S414"/>
  <c r="U414"/>
  <c r="AT329" i="9"/>
  <c r="AV329" s="1"/>
  <c r="AQ330"/>
  <c r="AL378" i="27"/>
  <c r="AI379" s="1"/>
  <c r="AK379"/>
  <c r="AH379"/>
  <c r="AJ379" s="1"/>
  <c r="AQ314" i="17"/>
  <c r="M497" i="23"/>
  <c r="H391" i="20"/>
  <c r="J390"/>
  <c r="K390" s="1"/>
  <c r="W391"/>
  <c r="L390"/>
  <c r="G391"/>
  <c r="I391" s="1"/>
  <c r="AB317"/>
  <c r="AD317" s="1"/>
  <c r="J498" i="23"/>
  <c r="G499"/>
  <c r="K498"/>
  <c r="Q321"/>
  <c r="U320"/>
  <c r="H499"/>
  <c r="R430" i="20"/>
  <c r="S430" s="1"/>
  <c r="P431"/>
  <c r="T430"/>
  <c r="O431"/>
  <c r="Q431" s="1"/>
  <c r="X318"/>
  <c r="AC313" i="16"/>
  <c r="AE313" s="1"/>
  <c r="X314"/>
  <c r="Y314"/>
  <c r="AF312"/>
  <c r="AG312"/>
  <c r="AK311"/>
  <c r="AM311" s="1"/>
  <c r="BC350" i="17"/>
  <c r="AZ351" s="1"/>
  <c r="BA352" s="1"/>
  <c r="U429" i="20"/>
  <c r="AL315" i="17"/>
  <c r="AM315" s="1"/>
  <c r="AJ316" s="1"/>
  <c r="AK316"/>
  <c r="AX351"/>
  <c r="AW352"/>
  <c r="AY351"/>
  <c r="AV352" s="1"/>
  <c r="AW353" s="1"/>
  <c r="S310"/>
  <c r="H312"/>
  <c r="J312" s="1"/>
  <c r="AI323"/>
  <c r="AH323" s="1"/>
  <c r="AG324" s="1"/>
  <c r="BA351"/>
  <c r="BB350"/>
  <c r="BD350" s="1"/>
  <c r="Y311"/>
  <c r="AC311"/>
  <c r="U311"/>
  <c r="W311" s="1"/>
  <c r="R310"/>
  <c r="AE310"/>
  <c r="N310"/>
  <c r="AA310"/>
  <c r="AF310"/>
  <c r="AJ393" i="24" l="1"/>
  <c r="AL393" s="1"/>
  <c r="AK393"/>
  <c r="AP392"/>
  <c r="AN392"/>
  <c r="M339" i="14"/>
  <c r="P338"/>
  <c r="R338" s="1"/>
  <c r="T338" s="1"/>
  <c r="AE403" i="24"/>
  <c r="AC403"/>
  <c r="AB403"/>
  <c r="AG434" i="26"/>
  <c r="AI434" s="1"/>
  <c r="AK434" s="1"/>
  <c r="AH434"/>
  <c r="AL433"/>
  <c r="AK391" i="25"/>
  <c r="AJ436" i="26"/>
  <c r="T414" i="24"/>
  <c r="V414" s="1"/>
  <c r="L401"/>
  <c r="F402"/>
  <c r="G402"/>
  <c r="Q415"/>
  <c r="P415"/>
  <c r="AU330" i="9"/>
  <c r="AS330"/>
  <c r="AR330"/>
  <c r="AM378" i="27"/>
  <c r="AK380"/>
  <c r="AL379"/>
  <c r="AQ315" i="17"/>
  <c r="AN316" s="1"/>
  <c r="AN315"/>
  <c r="AO316" s="1"/>
  <c r="M498" i="23"/>
  <c r="J391" i="20"/>
  <c r="K391" s="1"/>
  <c r="H392"/>
  <c r="L391"/>
  <c r="W392"/>
  <c r="G392"/>
  <c r="M390"/>
  <c r="BC351" i="17"/>
  <c r="AZ352" s="1"/>
  <c r="BA353" s="1"/>
  <c r="AL316"/>
  <c r="AM316" s="1"/>
  <c r="AJ317" s="1"/>
  <c r="AK318" s="1"/>
  <c r="AK317"/>
  <c r="G500" i="23"/>
  <c r="V321"/>
  <c r="W320"/>
  <c r="S321"/>
  <c r="T321" s="1"/>
  <c r="R321"/>
  <c r="F500"/>
  <c r="I499"/>
  <c r="P500"/>
  <c r="L499"/>
  <c r="AL312" i="16"/>
  <c r="AH312"/>
  <c r="AI312"/>
  <c r="AD314"/>
  <c r="Z314"/>
  <c r="AA314"/>
  <c r="AC318" i="20"/>
  <c r="Z318"/>
  <c r="AA318" s="1"/>
  <c r="Y318"/>
  <c r="U430"/>
  <c r="R431"/>
  <c r="S431" s="1"/>
  <c r="P432"/>
  <c r="T431"/>
  <c r="O432"/>
  <c r="Q432" s="1"/>
  <c r="AX352" i="17"/>
  <c r="AY352" s="1"/>
  <c r="K311"/>
  <c r="O311"/>
  <c r="AB311"/>
  <c r="AD311" s="1"/>
  <c r="AF311" s="1"/>
  <c r="T312"/>
  <c r="X311"/>
  <c r="Z311" s="1"/>
  <c r="AE311" s="1"/>
  <c r="AI324"/>
  <c r="AH324" s="1"/>
  <c r="AG325" s="1"/>
  <c r="G313"/>
  <c r="I312"/>
  <c r="V312"/>
  <c r="BB351"/>
  <c r="BD351" s="1"/>
  <c r="AJ394" i="24" l="1"/>
  <c r="AK394"/>
  <c r="AO393"/>
  <c r="AM393"/>
  <c r="AN393" s="1"/>
  <c r="AP393" s="1"/>
  <c r="AA404"/>
  <c r="AD403"/>
  <c r="AF403" s="1"/>
  <c r="Z404"/>
  <c r="AB404" s="1"/>
  <c r="S339" i="14"/>
  <c r="N339"/>
  <c r="Q339"/>
  <c r="O339"/>
  <c r="AG435" i="26"/>
  <c r="AI435" s="1"/>
  <c r="AK435" s="1"/>
  <c r="AL434"/>
  <c r="AH435"/>
  <c r="AL391" i="25"/>
  <c r="AG392"/>
  <c r="AI392" s="1"/>
  <c r="AK392" s="1"/>
  <c r="AH392"/>
  <c r="R415" i="24"/>
  <c r="Q416" s="1"/>
  <c r="I402"/>
  <c r="K402"/>
  <c r="H402"/>
  <c r="S415"/>
  <c r="T415" s="1"/>
  <c r="U415"/>
  <c r="P416"/>
  <c r="AQ331" i="9"/>
  <c r="AT330"/>
  <c r="AV330" s="1"/>
  <c r="AP315" i="17"/>
  <c r="AR315" s="1"/>
  <c r="AH380" i="27"/>
  <c r="AJ380" s="1"/>
  <c r="AI380"/>
  <c r="AM379"/>
  <c r="AQ316" i="17"/>
  <c r="AN317" s="1"/>
  <c r="AO318" s="1"/>
  <c r="I392" i="20"/>
  <c r="W393"/>
  <c r="L392"/>
  <c r="G393"/>
  <c r="M391"/>
  <c r="AL317" i="17"/>
  <c r="AM317" s="1"/>
  <c r="H500" i="23"/>
  <c r="G501" s="1"/>
  <c r="BC352" i="17"/>
  <c r="AZ353" s="1"/>
  <c r="BA354" s="1"/>
  <c r="M311"/>
  <c r="N311" s="1"/>
  <c r="K312" s="1"/>
  <c r="L312"/>
  <c r="Q311"/>
  <c r="S311" s="1"/>
  <c r="P312"/>
  <c r="AO317"/>
  <c r="J499" i="23"/>
  <c r="K499" s="1"/>
  <c r="M499" s="1"/>
  <c r="Q322"/>
  <c r="U321"/>
  <c r="P501"/>
  <c r="L500"/>
  <c r="F501"/>
  <c r="I500"/>
  <c r="AB318" i="20"/>
  <c r="AD318" s="1"/>
  <c r="W321" i="23"/>
  <c r="X319" i="20"/>
  <c r="AG313" i="16"/>
  <c r="AK312"/>
  <c r="AM312" s="1"/>
  <c r="AF313"/>
  <c r="U431" i="20"/>
  <c r="R432"/>
  <c r="S432" s="1"/>
  <c r="P433"/>
  <c r="T432"/>
  <c r="O433"/>
  <c r="Q433" s="1"/>
  <c r="X315" i="16"/>
  <c r="Y315"/>
  <c r="AC314"/>
  <c r="AE314" s="1"/>
  <c r="H313" i="17"/>
  <c r="AV353"/>
  <c r="AI325"/>
  <c r="AH325" s="1"/>
  <c r="AG326" s="1"/>
  <c r="AC312"/>
  <c r="Y312"/>
  <c r="U312"/>
  <c r="AA311"/>
  <c r="BB352"/>
  <c r="AO394" i="24" l="1"/>
  <c r="AM394"/>
  <c r="AL394"/>
  <c r="P339" i="14"/>
  <c r="R339"/>
  <c r="T339" s="1"/>
  <c r="M340"/>
  <c r="AA405" i="24"/>
  <c r="Z405"/>
  <c r="AB405" s="1"/>
  <c r="AE404"/>
  <c r="AC404"/>
  <c r="AD404" s="1"/>
  <c r="AG436" i="26"/>
  <c r="AI436" s="1"/>
  <c r="AK436" s="1"/>
  <c r="AL435"/>
  <c r="AH436"/>
  <c r="AL392" i="25"/>
  <c r="AH393"/>
  <c r="AG393"/>
  <c r="AI393" s="1"/>
  <c r="AK393" s="1"/>
  <c r="V415" i="24"/>
  <c r="G403"/>
  <c r="F403"/>
  <c r="J402"/>
  <c r="L402" s="1"/>
  <c r="S416"/>
  <c r="U416"/>
  <c r="R416"/>
  <c r="AJ438" i="26"/>
  <c r="AJ405" i="25"/>
  <c r="AU331" i="9"/>
  <c r="AS331"/>
  <c r="AR331"/>
  <c r="H501" i="23"/>
  <c r="G502" s="1"/>
  <c r="AL380" i="27"/>
  <c r="AI381" s="1"/>
  <c r="AK381"/>
  <c r="AP316" i="17"/>
  <c r="AR316" s="1"/>
  <c r="AQ317" s="1"/>
  <c r="AN318" s="1"/>
  <c r="AO319" s="1"/>
  <c r="M312"/>
  <c r="N312" s="1"/>
  <c r="H393" i="20"/>
  <c r="J392"/>
  <c r="K392" s="1"/>
  <c r="M392" s="1"/>
  <c r="I393"/>
  <c r="R311" i="17"/>
  <c r="O312" s="1"/>
  <c r="Q312" s="1"/>
  <c r="S312" s="1"/>
  <c r="J500" i="23"/>
  <c r="K500" s="1"/>
  <c r="M500" s="1"/>
  <c r="V322"/>
  <c r="S322"/>
  <c r="T322" s="1"/>
  <c r="R322"/>
  <c r="F502"/>
  <c r="I501"/>
  <c r="P502"/>
  <c r="AL313" i="16"/>
  <c r="AH313"/>
  <c r="AI313"/>
  <c r="AC319" i="20"/>
  <c r="Z319"/>
  <c r="AA319" s="1"/>
  <c r="Y319"/>
  <c r="U432"/>
  <c r="AD315" i="16"/>
  <c r="Z315"/>
  <c r="AA315"/>
  <c r="R433" i="20"/>
  <c r="S433" s="1"/>
  <c r="P434"/>
  <c r="T433"/>
  <c r="O434"/>
  <c r="Q434" s="1"/>
  <c r="P313" i="17"/>
  <c r="L313"/>
  <c r="V313"/>
  <c r="I313"/>
  <c r="G314"/>
  <c r="J313"/>
  <c r="AJ318"/>
  <c r="BB353"/>
  <c r="BD352"/>
  <c r="T313"/>
  <c r="W312"/>
  <c r="X312" s="1"/>
  <c r="Z312" s="1"/>
  <c r="AA312" s="1"/>
  <c r="AI326"/>
  <c r="AH326" s="1"/>
  <c r="AG327" s="1"/>
  <c r="AW354"/>
  <c r="AX353"/>
  <c r="AK395" i="24" l="1"/>
  <c r="AN394"/>
  <c r="AP394" s="1"/>
  <c r="AJ395"/>
  <c r="AL395" s="1"/>
  <c r="AJ437" i="26"/>
  <c r="AF404" i="24"/>
  <c r="AA406"/>
  <c r="Z406"/>
  <c r="AB406" s="1"/>
  <c r="Z407" s="1"/>
  <c r="AC405"/>
  <c r="AD405" s="1"/>
  <c r="AE405"/>
  <c r="O340" i="14"/>
  <c r="Q340"/>
  <c r="N340"/>
  <c r="S340"/>
  <c r="AL436" i="26"/>
  <c r="AG437"/>
  <c r="AI437" s="1"/>
  <c r="AK437" s="1"/>
  <c r="AH437"/>
  <c r="AA407" i="24"/>
  <c r="AB407" s="1"/>
  <c r="AG394" i="25"/>
  <c r="AI394" s="1"/>
  <c r="AK394" s="1"/>
  <c r="AH394"/>
  <c r="AL393"/>
  <c r="AJ402"/>
  <c r="K403" i="24"/>
  <c r="I403"/>
  <c r="H403"/>
  <c r="Q417"/>
  <c r="P417"/>
  <c r="T416"/>
  <c r="V416" s="1"/>
  <c r="AL437" i="26"/>
  <c r="AQ332" i="9"/>
  <c r="AT331"/>
  <c r="AV331" s="1"/>
  <c r="H502" i="23"/>
  <c r="AM380" i="27"/>
  <c r="AH381"/>
  <c r="AJ381" s="1"/>
  <c r="AP317" i="17"/>
  <c r="AR317" s="1"/>
  <c r="K313"/>
  <c r="M313" s="1"/>
  <c r="N313" s="1"/>
  <c r="H394" i="20"/>
  <c r="J393"/>
  <c r="K393" s="1"/>
  <c r="W394"/>
  <c r="G394"/>
  <c r="L393"/>
  <c r="L501" i="23"/>
  <c r="R312" i="17"/>
  <c r="AB312"/>
  <c r="AD312" s="1"/>
  <c r="AF312" s="1"/>
  <c r="O313"/>
  <c r="Q313" s="1"/>
  <c r="S313" s="1"/>
  <c r="AB319" i="20"/>
  <c r="AD319" s="1"/>
  <c r="Q323" i="23"/>
  <c r="U322"/>
  <c r="W322" s="1"/>
  <c r="J501"/>
  <c r="K501" s="1"/>
  <c r="G503"/>
  <c r="P503"/>
  <c r="L502"/>
  <c r="F503"/>
  <c r="I502"/>
  <c r="R434" i="20"/>
  <c r="S434" s="1"/>
  <c r="P435"/>
  <c r="T434"/>
  <c r="O435"/>
  <c r="Q435" s="1"/>
  <c r="X316" i="16"/>
  <c r="Y316"/>
  <c r="AC315"/>
  <c r="AE315" s="1"/>
  <c r="AG314"/>
  <c r="AK313"/>
  <c r="AM313" s="1"/>
  <c r="AF314"/>
  <c r="X320" i="20"/>
  <c r="U433"/>
  <c r="BD353" i="17"/>
  <c r="AI327"/>
  <c r="AH327" s="1"/>
  <c r="AG328" s="1"/>
  <c r="AE312"/>
  <c r="AC313"/>
  <c r="Y313"/>
  <c r="U313"/>
  <c r="AK319"/>
  <c r="AL318"/>
  <c r="AM318" s="1"/>
  <c r="AJ319" s="1"/>
  <c r="AK320" s="1"/>
  <c r="BC353"/>
  <c r="AY353"/>
  <c r="L314"/>
  <c r="P314"/>
  <c r="H314"/>
  <c r="J314" s="1"/>
  <c r="AN395" i="24" l="1"/>
  <c r="AJ396"/>
  <c r="AK396"/>
  <c r="AO395"/>
  <c r="AM395"/>
  <c r="AD406"/>
  <c r="AP395"/>
  <c r="AH438" i="26"/>
  <c r="AC406" i="24"/>
  <c r="AE406"/>
  <c r="P340" i="14"/>
  <c r="R340"/>
  <c r="T340" s="1"/>
  <c r="M341"/>
  <c r="AF405" i="24"/>
  <c r="AF406" s="1"/>
  <c r="AG438" i="26"/>
  <c r="AI438" s="1"/>
  <c r="AK438" s="1"/>
  <c r="Z408" i="24"/>
  <c r="AD407"/>
  <c r="AA408"/>
  <c r="AE408" s="1"/>
  <c r="AE407"/>
  <c r="AC407"/>
  <c r="AL394" i="25"/>
  <c r="AH395"/>
  <c r="AG395"/>
  <c r="AI395" s="1"/>
  <c r="AJ439" i="26"/>
  <c r="J403" i="24"/>
  <c r="L403" s="1"/>
  <c r="G404"/>
  <c r="F404"/>
  <c r="R417"/>
  <c r="Q418" s="1"/>
  <c r="S417"/>
  <c r="U417"/>
  <c r="R313" i="17"/>
  <c r="AU332" i="9"/>
  <c r="AS332"/>
  <c r="AR332"/>
  <c r="AL381" i="27"/>
  <c r="AI382" s="1"/>
  <c r="AK382"/>
  <c r="AP318" i="17"/>
  <c r="AR318" s="1"/>
  <c r="M501" i="23"/>
  <c r="I394" i="20"/>
  <c r="H395" s="1"/>
  <c r="L394"/>
  <c r="G395"/>
  <c r="W395"/>
  <c r="J394"/>
  <c r="K394" s="1"/>
  <c r="M393"/>
  <c r="H503" i="23"/>
  <c r="G504" s="1"/>
  <c r="J502"/>
  <c r="K502" s="1"/>
  <c r="M502" s="1"/>
  <c r="P504"/>
  <c r="L503"/>
  <c r="F504"/>
  <c r="I503"/>
  <c r="S323"/>
  <c r="T323" s="1"/>
  <c r="V323"/>
  <c r="R323"/>
  <c r="AL314" i="16"/>
  <c r="AH314"/>
  <c r="AI314"/>
  <c r="U434" i="20"/>
  <c r="Z320"/>
  <c r="AA320" s="1"/>
  <c r="AC320"/>
  <c r="Y320"/>
  <c r="AB320" s="1"/>
  <c r="Z316" i="16"/>
  <c r="AA316"/>
  <c r="AD316"/>
  <c r="R435" i="20"/>
  <c r="S435" s="1"/>
  <c r="P436"/>
  <c r="T435"/>
  <c r="O436"/>
  <c r="Q436" s="1"/>
  <c r="AZ354" i="17"/>
  <c r="T314"/>
  <c r="I314"/>
  <c r="V314"/>
  <c r="O314"/>
  <c r="Q314" s="1"/>
  <c r="S314" s="1"/>
  <c r="G315"/>
  <c r="K314"/>
  <c r="M314" s="1"/>
  <c r="AV354"/>
  <c r="W313"/>
  <c r="X313" s="1"/>
  <c r="Z313" s="1"/>
  <c r="AE313" s="1"/>
  <c r="AL319"/>
  <c r="AM319" s="1"/>
  <c r="AQ318"/>
  <c r="AI328"/>
  <c r="AH328" s="1"/>
  <c r="AG329" s="1"/>
  <c r="AO396" i="24" l="1"/>
  <c r="AM396"/>
  <c r="AL396"/>
  <c r="AG439" i="26"/>
  <c r="AI439" s="1"/>
  <c r="AJ440" s="1"/>
  <c r="AL438"/>
  <c r="AH439"/>
  <c r="AB408" i="24"/>
  <c r="Z409" s="1"/>
  <c r="O341" i="14"/>
  <c r="Q341"/>
  <c r="S341"/>
  <c r="AF407" i="24"/>
  <c r="N341" i="14"/>
  <c r="AC408" i="24"/>
  <c r="AD408"/>
  <c r="AF408" s="1"/>
  <c r="AK395" i="25"/>
  <c r="AJ396"/>
  <c r="AJ404"/>
  <c r="P418" i="24"/>
  <c r="R418" s="1"/>
  <c r="Q419" s="1"/>
  <c r="T417"/>
  <c r="V417" s="1"/>
  <c r="H404"/>
  <c r="F405" s="1"/>
  <c r="R314" i="17"/>
  <c r="K404" i="24"/>
  <c r="I404"/>
  <c r="U418"/>
  <c r="S418"/>
  <c r="AT332" i="9"/>
  <c r="AV332" s="1"/>
  <c r="AQ333"/>
  <c r="AM381" i="27"/>
  <c r="AH382"/>
  <c r="AJ382" s="1"/>
  <c r="J503" i="23"/>
  <c r="M394" i="20"/>
  <c r="G396"/>
  <c r="W396"/>
  <c r="L395"/>
  <c r="I395"/>
  <c r="K503" i="23"/>
  <c r="M503" s="1"/>
  <c r="AB313" i="17"/>
  <c r="AD313" s="1"/>
  <c r="AF313" s="1"/>
  <c r="F505" i="23"/>
  <c r="P505"/>
  <c r="I504"/>
  <c r="Q324"/>
  <c r="U323"/>
  <c r="W323" s="1"/>
  <c r="H504"/>
  <c r="X317" i="16"/>
  <c r="Y317"/>
  <c r="AC316"/>
  <c r="AE316" s="1"/>
  <c r="X321" i="20"/>
  <c r="AD320"/>
  <c r="AG315" i="16"/>
  <c r="AK314"/>
  <c r="AM314" s="1"/>
  <c r="AF315"/>
  <c r="U435" i="20"/>
  <c r="R436"/>
  <c r="S436" s="1"/>
  <c r="P437"/>
  <c r="T436"/>
  <c r="O437"/>
  <c r="Q437" s="1"/>
  <c r="AX354" i="17"/>
  <c r="AW355"/>
  <c r="BB354"/>
  <c r="BD354" s="1"/>
  <c r="BA355"/>
  <c r="AQ319"/>
  <c r="AN319"/>
  <c r="AI329"/>
  <c r="AH329" s="1"/>
  <c r="AG330" s="1"/>
  <c r="AJ320"/>
  <c r="L315"/>
  <c r="P315"/>
  <c r="H315"/>
  <c r="AC314"/>
  <c r="Y314"/>
  <c r="U314"/>
  <c r="W314" s="1"/>
  <c r="N314"/>
  <c r="AA313"/>
  <c r="AJ397" i="24" l="1"/>
  <c r="AN396"/>
  <c r="AP396" s="1"/>
  <c r="AK397"/>
  <c r="AK439" i="26"/>
  <c r="AA409" i="24"/>
  <c r="AB409" s="1"/>
  <c r="P341" i="14"/>
  <c r="R341"/>
  <c r="T341" s="1"/>
  <c r="M342"/>
  <c r="AE409" i="24"/>
  <c r="AC409"/>
  <c r="AH396" i="25"/>
  <c r="AL395"/>
  <c r="AG396"/>
  <c r="AI396" s="1"/>
  <c r="AJ397" s="1"/>
  <c r="J404" i="24"/>
  <c r="L404" s="1"/>
  <c r="G405"/>
  <c r="K405" s="1"/>
  <c r="P419"/>
  <c r="R419" s="1"/>
  <c r="T418"/>
  <c r="V418" s="1"/>
  <c r="S419"/>
  <c r="U419"/>
  <c r="AS333" i="9"/>
  <c r="AR333"/>
  <c r="AU333"/>
  <c r="AK383" i="27"/>
  <c r="AL382"/>
  <c r="L504" i="23"/>
  <c r="H396" i="20"/>
  <c r="I396" s="1"/>
  <c r="J395"/>
  <c r="K395" s="1"/>
  <c r="M395" s="1"/>
  <c r="G505" i="23"/>
  <c r="H505" s="1"/>
  <c r="J504"/>
  <c r="K504" s="1"/>
  <c r="S324"/>
  <c r="T324" s="1"/>
  <c r="V324"/>
  <c r="R324"/>
  <c r="AL320" i="17"/>
  <c r="AM320" s="1"/>
  <c r="AK321"/>
  <c r="AP319"/>
  <c r="AR319" s="1"/>
  <c r="AO320"/>
  <c r="R437" i="20"/>
  <c r="S437" s="1"/>
  <c r="P438"/>
  <c r="T437"/>
  <c r="O438"/>
  <c r="Q438" s="1"/>
  <c r="AL315" i="16"/>
  <c r="AH315"/>
  <c r="AI315"/>
  <c r="AC321" i="20"/>
  <c r="Z321"/>
  <c r="AA321" s="1"/>
  <c r="Y321"/>
  <c r="AD317" i="16"/>
  <c r="Z317"/>
  <c r="AA317"/>
  <c r="U436" i="20"/>
  <c r="BC354" i="17"/>
  <c r="AZ355" s="1"/>
  <c r="BA356" s="1"/>
  <c r="AY354"/>
  <c r="AV355" s="1"/>
  <c r="AW356" s="1"/>
  <c r="AN320"/>
  <c r="T315"/>
  <c r="AB314"/>
  <c r="AD314" s="1"/>
  <c r="AF314" s="1"/>
  <c r="X314"/>
  <c r="Z314" s="1"/>
  <c r="AA314" s="1"/>
  <c r="V315"/>
  <c r="G316"/>
  <c r="I315"/>
  <c r="K315"/>
  <c r="M315" s="1"/>
  <c r="J315"/>
  <c r="O315" s="1"/>
  <c r="Q315" s="1"/>
  <c r="S315" s="1"/>
  <c r="AI330"/>
  <c r="AH330" s="1"/>
  <c r="AG331" s="1"/>
  <c r="AO397" i="24" l="1"/>
  <c r="AM397"/>
  <c r="AL439" i="26"/>
  <c r="AH440"/>
  <c r="AG440"/>
  <c r="AI440" s="1"/>
  <c r="AK440" s="1"/>
  <c r="AL397" i="24"/>
  <c r="S342" i="14"/>
  <c r="Q342"/>
  <c r="O342"/>
  <c r="N342"/>
  <c r="I405" i="24"/>
  <c r="Z410"/>
  <c r="AD409"/>
  <c r="AF409" s="1"/>
  <c r="AA410"/>
  <c r="AK396" i="25"/>
  <c r="AJ406"/>
  <c r="H405" i="24"/>
  <c r="F406" s="1"/>
  <c r="Q420"/>
  <c r="S420" s="1"/>
  <c r="P420"/>
  <c r="T419"/>
  <c r="V419" s="1"/>
  <c r="G406"/>
  <c r="AQ334" i="9"/>
  <c r="AT333"/>
  <c r="AV333" s="1"/>
  <c r="AI383" i="27"/>
  <c r="AM382"/>
  <c r="AH383"/>
  <c r="AJ383" s="1"/>
  <c r="M504" i="23"/>
  <c r="J396" i="20"/>
  <c r="K396" s="1"/>
  <c r="H397"/>
  <c r="G397"/>
  <c r="W397"/>
  <c r="L396"/>
  <c r="M396" s="1"/>
  <c r="AX355" i="17"/>
  <c r="AY355" s="1"/>
  <c r="AQ320"/>
  <c r="AN321" s="1"/>
  <c r="BB355"/>
  <c r="AB321" i="20"/>
  <c r="AD321" s="1"/>
  <c r="P506" i="23"/>
  <c r="L505"/>
  <c r="F506"/>
  <c r="I505"/>
  <c r="J505" s="1"/>
  <c r="G506"/>
  <c r="Q325"/>
  <c r="U324"/>
  <c r="W324" s="1"/>
  <c r="AP320" i="17"/>
  <c r="AR320" s="1"/>
  <c r="AO321"/>
  <c r="AF316" i="16"/>
  <c r="AG316"/>
  <c r="AK315"/>
  <c r="AM315" s="1"/>
  <c r="U437" i="20"/>
  <c r="AC317" i="16"/>
  <c r="AE317" s="1"/>
  <c r="X318"/>
  <c r="Y318"/>
  <c r="X322" i="20"/>
  <c r="R438"/>
  <c r="S438" s="1"/>
  <c r="P439"/>
  <c r="T438"/>
  <c r="O439"/>
  <c r="Q439" s="1"/>
  <c r="AE314" i="17"/>
  <c r="N315"/>
  <c r="AJ321"/>
  <c r="BD355"/>
  <c r="AI331"/>
  <c r="AH331" s="1"/>
  <c r="AG332" s="1"/>
  <c r="L316"/>
  <c r="P316"/>
  <c r="H316"/>
  <c r="J316" s="1"/>
  <c r="R315"/>
  <c r="Y315"/>
  <c r="AC315"/>
  <c r="U315"/>
  <c r="AG441" i="26" l="1"/>
  <c r="AI441" s="1"/>
  <c r="AJ442" s="1"/>
  <c r="AL440"/>
  <c r="AH441"/>
  <c r="AN397" i="24"/>
  <c r="AP397" s="1"/>
  <c r="AJ398"/>
  <c r="AK398"/>
  <c r="P342" i="14"/>
  <c r="R342"/>
  <c r="T342" s="1"/>
  <c r="M343"/>
  <c r="N343"/>
  <c r="J405" i="24"/>
  <c r="L405" s="1"/>
  <c r="AC410"/>
  <c r="AE410"/>
  <c r="AB410"/>
  <c r="AH397" i="25"/>
  <c r="AL396"/>
  <c r="AG397"/>
  <c r="AI397" s="1"/>
  <c r="AJ398" s="1"/>
  <c r="AJ407"/>
  <c r="R420" i="24"/>
  <c r="Q421" s="1"/>
  <c r="U420"/>
  <c r="K406"/>
  <c r="I406"/>
  <c r="T420"/>
  <c r="H406"/>
  <c r="S421"/>
  <c r="AU334" i="9"/>
  <c r="AS334"/>
  <c r="AR334"/>
  <c r="AK384" i="27"/>
  <c r="AL383"/>
  <c r="BC355" i="17"/>
  <c r="AZ356" s="1"/>
  <c r="I397" i="20"/>
  <c r="J397" s="1"/>
  <c r="K397" s="1"/>
  <c r="L397"/>
  <c r="G398"/>
  <c r="W398"/>
  <c r="K505" i="23"/>
  <c r="M505" s="1"/>
  <c r="S325"/>
  <c r="T325" s="1"/>
  <c r="R325"/>
  <c r="V325"/>
  <c r="F507"/>
  <c r="I506"/>
  <c r="P507"/>
  <c r="L506"/>
  <c r="H506"/>
  <c r="AP321" i="17"/>
  <c r="AR321" s="1"/>
  <c r="AO322"/>
  <c r="AL321"/>
  <c r="AM321" s="1"/>
  <c r="AK322"/>
  <c r="R439" i="20"/>
  <c r="S439" s="1"/>
  <c r="P440"/>
  <c r="T439"/>
  <c r="O440"/>
  <c r="Q440" s="1"/>
  <c r="Z322"/>
  <c r="AA322" s="1"/>
  <c r="AC322"/>
  <c r="Y322"/>
  <c r="AB322" s="1"/>
  <c r="AD318" i="16"/>
  <c r="Z318"/>
  <c r="AA318"/>
  <c r="AI316"/>
  <c r="AL316"/>
  <c r="AH316"/>
  <c r="U438" i="20"/>
  <c r="AJ322" i="17"/>
  <c r="T316"/>
  <c r="W315"/>
  <c r="AB315" s="1"/>
  <c r="AD315" s="1"/>
  <c r="AF315" s="1"/>
  <c r="AV356"/>
  <c r="O316"/>
  <c r="Q316" s="1"/>
  <c r="I316"/>
  <c r="V316"/>
  <c r="K316"/>
  <c r="M316" s="1"/>
  <c r="N316" s="1"/>
  <c r="G317"/>
  <c r="AI332"/>
  <c r="AH332" s="1"/>
  <c r="AG333" s="1"/>
  <c r="AM398" i="24" l="1"/>
  <c r="AN398" s="1"/>
  <c r="AO398"/>
  <c r="AP398"/>
  <c r="AL398"/>
  <c r="AK441" i="26"/>
  <c r="O343" i="14"/>
  <c r="S343"/>
  <c r="Q343"/>
  <c r="Z411" i="24"/>
  <c r="AA411"/>
  <c r="AD410"/>
  <c r="AF410" s="1"/>
  <c r="AK397" i="25"/>
  <c r="U421" i="24"/>
  <c r="V420"/>
  <c r="P421"/>
  <c r="R421" s="1"/>
  <c r="T421" s="1"/>
  <c r="G407"/>
  <c r="J406"/>
  <c r="L406" s="1"/>
  <c r="F407"/>
  <c r="H407" s="1"/>
  <c r="Q422"/>
  <c r="AQ335" i="9"/>
  <c r="AT334"/>
  <c r="AV334" s="1"/>
  <c r="AH384" i="27"/>
  <c r="AJ384" s="1"/>
  <c r="AK385" s="1"/>
  <c r="AI384"/>
  <c r="AM383"/>
  <c r="H398" i="20"/>
  <c r="I398" s="1"/>
  <c r="M397"/>
  <c r="G399"/>
  <c r="AQ321" i="17"/>
  <c r="AN322" s="1"/>
  <c r="Q326" i="23"/>
  <c r="U325"/>
  <c r="W325" s="1"/>
  <c r="G507"/>
  <c r="H507" s="1"/>
  <c r="J506"/>
  <c r="K506" s="1"/>
  <c r="M506" s="1"/>
  <c r="AF317" i="16"/>
  <c r="AG317"/>
  <c r="AK316"/>
  <c r="AM316" s="1"/>
  <c r="X323" i="20"/>
  <c r="AD322"/>
  <c r="U439"/>
  <c r="X319" i="16"/>
  <c r="Y319"/>
  <c r="AC318"/>
  <c r="AE318" s="1"/>
  <c r="R440" i="20"/>
  <c r="S440" s="1"/>
  <c r="P441"/>
  <c r="T440"/>
  <c r="O441"/>
  <c r="Q441" s="1"/>
  <c r="AL322" i="17"/>
  <c r="AM322" s="1"/>
  <c r="AJ323" s="1"/>
  <c r="AK323"/>
  <c r="R316"/>
  <c r="AI333"/>
  <c r="AH333" s="1"/>
  <c r="AG334" s="1"/>
  <c r="P317"/>
  <c r="L317"/>
  <c r="H317"/>
  <c r="J317" s="1"/>
  <c r="S316"/>
  <c r="AW357"/>
  <c r="AX356"/>
  <c r="BA357"/>
  <c r="BB356"/>
  <c r="Y316"/>
  <c r="AC316"/>
  <c r="U316"/>
  <c r="X315"/>
  <c r="Z315" s="1"/>
  <c r="AL441" i="26" l="1"/>
  <c r="AG442"/>
  <c r="AI442" s="1"/>
  <c r="AK442" s="1"/>
  <c r="AH442"/>
  <c r="AK399" i="24"/>
  <c r="AJ399"/>
  <c r="AL399" s="1"/>
  <c r="P343" i="14"/>
  <c r="M344"/>
  <c r="R343"/>
  <c r="T343" s="1"/>
  <c r="AB411" i="24"/>
  <c r="AC411"/>
  <c r="AE411"/>
  <c r="AG398" i="25"/>
  <c r="AI398" s="1"/>
  <c r="AK398" s="1"/>
  <c r="AH398"/>
  <c r="AL397"/>
  <c r="V421" i="24"/>
  <c r="P422"/>
  <c r="R422" s="1"/>
  <c r="G408"/>
  <c r="F408"/>
  <c r="I407"/>
  <c r="J407" s="1"/>
  <c r="K407"/>
  <c r="U422"/>
  <c r="S422"/>
  <c r="AJ445" i="26"/>
  <c r="AU335" i="9"/>
  <c r="AR335"/>
  <c r="AS335"/>
  <c r="AL384" i="27"/>
  <c r="W399" i="20"/>
  <c r="H399"/>
  <c r="W400" s="1"/>
  <c r="J398"/>
  <c r="K398" s="1"/>
  <c r="L398"/>
  <c r="AQ322" i="17"/>
  <c r="AN323" s="1"/>
  <c r="L399" i="20"/>
  <c r="G508" i="23"/>
  <c r="F508"/>
  <c r="I507"/>
  <c r="J507" s="1"/>
  <c r="P508"/>
  <c r="L507"/>
  <c r="V326"/>
  <c r="S326"/>
  <c r="T326" s="1"/>
  <c r="R326"/>
  <c r="Z319" i="16"/>
  <c r="AA319"/>
  <c r="AD319"/>
  <c r="Z323" i="20"/>
  <c r="AA323" s="1"/>
  <c r="AC323"/>
  <c r="Y323"/>
  <c r="AB323" s="1"/>
  <c r="AI317" i="16"/>
  <c r="AL317"/>
  <c r="AH317"/>
  <c r="U440" i="20"/>
  <c r="R441"/>
  <c r="S441" s="1"/>
  <c r="P442"/>
  <c r="T441"/>
  <c r="O442"/>
  <c r="Q442" s="1"/>
  <c r="AL323" i="17"/>
  <c r="AM323" s="1"/>
  <c r="AJ324" s="1"/>
  <c r="AK325" s="1"/>
  <c r="AK324"/>
  <c r="AP322"/>
  <c r="AR322" s="1"/>
  <c r="AO323"/>
  <c r="T317"/>
  <c r="BD356"/>
  <c r="BC356"/>
  <c r="AY356"/>
  <c r="V317"/>
  <c r="K317"/>
  <c r="M317" s="1"/>
  <c r="G318"/>
  <c r="O317"/>
  <c r="Q317" s="1"/>
  <c r="I317"/>
  <c r="AI334"/>
  <c r="AH334" s="1"/>
  <c r="AG335" s="1"/>
  <c r="AE315"/>
  <c r="W316"/>
  <c r="AA315"/>
  <c r="AN399" i="24" l="1"/>
  <c r="AP399" s="1"/>
  <c r="AJ400"/>
  <c r="AK400"/>
  <c r="AO399"/>
  <c r="AM399"/>
  <c r="AG443" i="26"/>
  <c r="AI443" s="1"/>
  <c r="AK443" s="1"/>
  <c r="AL442"/>
  <c r="AH443"/>
  <c r="N344" i="14"/>
  <c r="Q344"/>
  <c r="S344"/>
  <c r="O344"/>
  <c r="Z412" i="24"/>
  <c r="AA412"/>
  <c r="AD411"/>
  <c r="AF411" s="1"/>
  <c r="AH399" i="25"/>
  <c r="AG399"/>
  <c r="AI399" s="1"/>
  <c r="AJ400" s="1"/>
  <c r="AL398"/>
  <c r="AK399"/>
  <c r="T422" i="24"/>
  <c r="V422" s="1"/>
  <c r="H408"/>
  <c r="G409" s="1"/>
  <c r="L407"/>
  <c r="K408"/>
  <c r="I408"/>
  <c r="P423"/>
  <c r="Q423"/>
  <c r="AQ336" i="9"/>
  <c r="AT335"/>
  <c r="AV335" s="1"/>
  <c r="AI385" i="27"/>
  <c r="AH385"/>
  <c r="AJ385" s="1"/>
  <c r="AK386" s="1"/>
  <c r="AM384"/>
  <c r="AL385"/>
  <c r="M398" i="20"/>
  <c r="AQ323" i="17"/>
  <c r="AN324" s="1"/>
  <c r="AO325" s="1"/>
  <c r="I399" i="20"/>
  <c r="H400" s="1"/>
  <c r="G400"/>
  <c r="H508" i="23"/>
  <c r="G509" s="1"/>
  <c r="AL324" i="17"/>
  <c r="AM324" s="1"/>
  <c r="AJ325" s="1"/>
  <c r="AK326" s="1"/>
  <c r="U326" i="23"/>
  <c r="W326" s="1"/>
  <c r="Q327"/>
  <c r="F509"/>
  <c r="I508"/>
  <c r="P509"/>
  <c r="L508"/>
  <c r="K507"/>
  <c r="M507" s="1"/>
  <c r="P443" i="20"/>
  <c r="R442"/>
  <c r="S442" s="1"/>
  <c r="O443"/>
  <c r="Q443" s="1"/>
  <c r="T442"/>
  <c r="X324"/>
  <c r="AD323"/>
  <c r="AG318" i="16"/>
  <c r="AK317"/>
  <c r="AM317" s="1"/>
  <c r="AF318"/>
  <c r="X320"/>
  <c r="Y320"/>
  <c r="AC319"/>
  <c r="AE319" s="1"/>
  <c r="U441" i="20"/>
  <c r="AP323" i="17"/>
  <c r="AR323" s="1"/>
  <c r="AO324"/>
  <c r="AI335"/>
  <c r="AH335" s="1"/>
  <c r="AG336" s="1"/>
  <c r="S317"/>
  <c r="N317"/>
  <c r="R317"/>
  <c r="U317"/>
  <c r="W317" s="1"/>
  <c r="P318"/>
  <c r="L318"/>
  <c r="H318"/>
  <c r="AZ357"/>
  <c r="AB316"/>
  <c r="AD316" s="1"/>
  <c r="AF316" s="1"/>
  <c r="X316"/>
  <c r="Z316" s="1"/>
  <c r="AE316" s="1"/>
  <c r="AV357"/>
  <c r="AO400" i="24" l="1"/>
  <c r="AM400"/>
  <c r="AG444" i="26"/>
  <c r="AI444" s="1"/>
  <c r="AK444" s="1"/>
  <c r="AL443"/>
  <c r="AH444"/>
  <c r="AL400" i="24"/>
  <c r="P344" i="14"/>
  <c r="R344" s="1"/>
  <c r="T344" s="1"/>
  <c r="M345"/>
  <c r="N345" s="1"/>
  <c r="O345"/>
  <c r="AB412" i="24"/>
  <c r="AA413" s="1"/>
  <c r="AE412"/>
  <c r="AC412"/>
  <c r="AG400" i="25"/>
  <c r="AI400" s="1"/>
  <c r="AK400" s="1"/>
  <c r="AL399"/>
  <c r="AH400"/>
  <c r="F409" i="24"/>
  <c r="H409" s="1"/>
  <c r="G410" s="1"/>
  <c r="J408"/>
  <c r="L408" s="1"/>
  <c r="R423"/>
  <c r="P424" s="1"/>
  <c r="K409"/>
  <c r="I409"/>
  <c r="S423"/>
  <c r="U423"/>
  <c r="AU336" i="9"/>
  <c r="AR336"/>
  <c r="AS336"/>
  <c r="AI386" i="27"/>
  <c r="AH386"/>
  <c r="AJ386" s="1"/>
  <c r="AM385"/>
  <c r="G401" i="20"/>
  <c r="W401"/>
  <c r="J399"/>
  <c r="K399" s="1"/>
  <c r="M399" s="1"/>
  <c r="I400"/>
  <c r="H401" s="1"/>
  <c r="G402" s="1"/>
  <c r="AQ324" i="17"/>
  <c r="AN325" s="1"/>
  <c r="AO326" s="1"/>
  <c r="W402" i="20"/>
  <c r="AL325" i="17"/>
  <c r="AM325" s="1"/>
  <c r="AJ326" s="1"/>
  <c r="AK327" s="1"/>
  <c r="AC317"/>
  <c r="Y317"/>
  <c r="H509" i="23"/>
  <c r="F510"/>
  <c r="I509"/>
  <c r="P510"/>
  <c r="J508"/>
  <c r="K508" s="1"/>
  <c r="M508" s="1"/>
  <c r="S327"/>
  <c r="T327" s="1"/>
  <c r="V327"/>
  <c r="R327"/>
  <c r="AD320" i="16"/>
  <c r="Z320"/>
  <c r="AA320"/>
  <c r="AL318"/>
  <c r="AH318"/>
  <c r="AI318"/>
  <c r="AC324" i="20"/>
  <c r="Z324"/>
  <c r="AA324" s="1"/>
  <c r="Y324"/>
  <c r="P444"/>
  <c r="R443"/>
  <c r="S443" s="1"/>
  <c r="O444"/>
  <c r="Q444" s="1"/>
  <c r="T443"/>
  <c r="U442"/>
  <c r="AA316" i="17"/>
  <c r="X317" s="1"/>
  <c r="G319"/>
  <c r="I318"/>
  <c r="V318"/>
  <c r="J318"/>
  <c r="K318" s="1"/>
  <c r="M318" s="1"/>
  <c r="AB317"/>
  <c r="T318"/>
  <c r="AW358"/>
  <c r="AX357"/>
  <c r="BA358"/>
  <c r="BB357"/>
  <c r="BD357" s="1"/>
  <c r="AP324"/>
  <c r="AI336"/>
  <c r="AH336" s="1"/>
  <c r="AG337" s="1"/>
  <c r="AG445" i="26" l="1"/>
  <c r="AI445" s="1"/>
  <c r="AJ446" s="1"/>
  <c r="AL444"/>
  <c r="AH445"/>
  <c r="AK401" i="24"/>
  <c r="AJ401"/>
  <c r="AN400"/>
  <c r="AP400" s="1"/>
  <c r="P345" i="14"/>
  <c r="M346"/>
  <c r="R345"/>
  <c r="S345"/>
  <c r="Q345"/>
  <c r="N346"/>
  <c r="AD412" i="24"/>
  <c r="AF412" s="1"/>
  <c r="Z413"/>
  <c r="AB413" s="1"/>
  <c r="AE413"/>
  <c r="AC413"/>
  <c r="AL400" i="25"/>
  <c r="AH401"/>
  <c r="AG401"/>
  <c r="AI401" s="1"/>
  <c r="AK401" s="1"/>
  <c r="Q424" i="24"/>
  <c r="R424" s="1"/>
  <c r="Q425" s="1"/>
  <c r="T423"/>
  <c r="V423" s="1"/>
  <c r="F410"/>
  <c r="H410" s="1"/>
  <c r="J409"/>
  <c r="L409" s="1"/>
  <c r="I410"/>
  <c r="K410"/>
  <c r="L400" i="20"/>
  <c r="AT336" i="9"/>
  <c r="AV336" s="1"/>
  <c r="AQ337"/>
  <c r="AL386" i="27"/>
  <c r="AH387" s="1"/>
  <c r="AJ387" s="1"/>
  <c r="AK387"/>
  <c r="AI387"/>
  <c r="I401" i="20"/>
  <c r="H402" s="1"/>
  <c r="W403" s="1"/>
  <c r="J400"/>
  <c r="K400" s="1"/>
  <c r="L509" i="23"/>
  <c r="J509"/>
  <c r="K509" s="1"/>
  <c r="Z317" i="17"/>
  <c r="AE317" s="1"/>
  <c r="AD317"/>
  <c r="AF317" s="1"/>
  <c r="O318"/>
  <c r="Q318" s="1"/>
  <c r="S318" s="1"/>
  <c r="G510" i="23"/>
  <c r="H510" s="1"/>
  <c r="AB324" i="20"/>
  <c r="AD324" s="1"/>
  <c r="Q328" i="23"/>
  <c r="U327"/>
  <c r="W327" s="1"/>
  <c r="X325" i="20"/>
  <c r="AC320" i="16"/>
  <c r="AE320" s="1"/>
  <c r="X321"/>
  <c r="Y321"/>
  <c r="U443" i="20"/>
  <c r="R444"/>
  <c r="S444" s="1"/>
  <c r="P445"/>
  <c r="T444"/>
  <c r="O445"/>
  <c r="Q445" s="1"/>
  <c r="AF319" i="16"/>
  <c r="AG319"/>
  <c r="AK318"/>
  <c r="AM318" s="1"/>
  <c r="AL326" i="17"/>
  <c r="AM326" s="1"/>
  <c r="AJ327" s="1"/>
  <c r="N318"/>
  <c r="R318"/>
  <c r="AI337"/>
  <c r="AH337" s="1"/>
  <c r="AG338" s="1"/>
  <c r="AP325"/>
  <c r="AR324"/>
  <c r="AQ325" s="1"/>
  <c r="BC357"/>
  <c r="AY357"/>
  <c r="Y318"/>
  <c r="AC318"/>
  <c r="U318"/>
  <c r="L319"/>
  <c r="P319"/>
  <c r="H319"/>
  <c r="J319" s="1"/>
  <c r="AO401" i="24" l="1"/>
  <c r="AM401"/>
  <c r="AL401"/>
  <c r="AK445" i="26"/>
  <c r="T345" i="14"/>
  <c r="O346"/>
  <c r="Q346"/>
  <c r="S346"/>
  <c r="AD413" i="24"/>
  <c r="AF413" s="1"/>
  <c r="U424"/>
  <c r="S424"/>
  <c r="T424" s="1"/>
  <c r="V424" s="1"/>
  <c r="AA414"/>
  <c r="Z414"/>
  <c r="AH402" i="25"/>
  <c r="AG402"/>
  <c r="AI402" s="1"/>
  <c r="AK402" s="1"/>
  <c r="AL401"/>
  <c r="G411" i="24"/>
  <c r="K411" s="1"/>
  <c r="F411"/>
  <c r="P425"/>
  <c r="R425" s="1"/>
  <c r="P426" s="1"/>
  <c r="M400" i="20"/>
  <c r="J410" i="24"/>
  <c r="L410" s="1"/>
  <c r="U425"/>
  <c r="S425"/>
  <c r="AM386" i="27"/>
  <c r="AR337" i="9"/>
  <c r="AS337"/>
  <c r="AU337"/>
  <c r="AL387" i="27"/>
  <c r="AK388"/>
  <c r="AA317" i="17"/>
  <c r="I402" i="20"/>
  <c r="H403" s="1"/>
  <c r="G403"/>
  <c r="J401"/>
  <c r="K401" s="1"/>
  <c r="L402" s="1"/>
  <c r="L401"/>
  <c r="M509" i="23"/>
  <c r="L510"/>
  <c r="I510"/>
  <c r="J510" s="1"/>
  <c r="J513" s="1"/>
  <c r="G513"/>
  <c r="K510"/>
  <c r="S328"/>
  <c r="T328" s="1"/>
  <c r="V328"/>
  <c r="R328"/>
  <c r="AL319" i="16"/>
  <c r="AH319"/>
  <c r="AI319"/>
  <c r="P446" i="20"/>
  <c r="R445"/>
  <c r="S445" s="1"/>
  <c r="O446"/>
  <c r="Q446" s="1"/>
  <c r="T445"/>
  <c r="Z321" i="16"/>
  <c r="AA321"/>
  <c r="AD321"/>
  <c r="Z325" i="20"/>
  <c r="AA325" s="1"/>
  <c r="AC325"/>
  <c r="Y325"/>
  <c r="AB325" s="1"/>
  <c r="U444"/>
  <c r="AK328" i="17"/>
  <c r="AL327"/>
  <c r="AM327" s="1"/>
  <c r="AJ328" s="1"/>
  <c r="AK329" s="1"/>
  <c r="AV358"/>
  <c r="AN326"/>
  <c r="AO327" s="1"/>
  <c r="AI338"/>
  <c r="AH338" s="1"/>
  <c r="AG339" s="1"/>
  <c r="G320"/>
  <c r="I319"/>
  <c r="V319"/>
  <c r="O319"/>
  <c r="Q319" s="1"/>
  <c r="S319" s="1"/>
  <c r="K319"/>
  <c r="M319" s="1"/>
  <c r="N319" s="1"/>
  <c r="T319"/>
  <c r="W318"/>
  <c r="X318" s="1"/>
  <c r="Z318" s="1"/>
  <c r="AZ358"/>
  <c r="AR325"/>
  <c r="AQ326" s="1"/>
  <c r="AH446" i="26" l="1"/>
  <c r="AL445"/>
  <c r="AG446"/>
  <c r="AI446" s="1"/>
  <c r="AK446" s="1"/>
  <c r="AJ402" i="24"/>
  <c r="AK402"/>
  <c r="AN401"/>
  <c r="AP401" s="1"/>
  <c r="R319" i="17"/>
  <c r="P346" i="14"/>
  <c r="R346" s="1"/>
  <c r="T346" s="1"/>
  <c r="M347"/>
  <c r="H411" i="24"/>
  <c r="F412" s="1"/>
  <c r="I411"/>
  <c r="AB414"/>
  <c r="AC414"/>
  <c r="AE414"/>
  <c r="AL402" i="25"/>
  <c r="AG403"/>
  <c r="AI403" s="1"/>
  <c r="AH403"/>
  <c r="AK403"/>
  <c r="AB318" i="17"/>
  <c r="AD318" s="1"/>
  <c r="AF318" s="1"/>
  <c r="G412" i="24"/>
  <c r="AJ449" i="26"/>
  <c r="AI388" i="27"/>
  <c r="Q426" i="24"/>
  <c r="R426" s="1"/>
  <c r="K412"/>
  <c r="T425"/>
  <c r="V425" s="1"/>
  <c r="AH388" i="27"/>
  <c r="AJ388" s="1"/>
  <c r="AK389" s="1"/>
  <c r="AM387"/>
  <c r="AQ338" i="9"/>
  <c r="AT337"/>
  <c r="AV337" s="1"/>
  <c r="J402" i="20"/>
  <c r="K402" s="1"/>
  <c r="L403" s="1"/>
  <c r="AP326" i="17"/>
  <c r="AR326" s="1"/>
  <c r="AQ327" s="1"/>
  <c r="G404" i="20"/>
  <c r="M401"/>
  <c r="I403"/>
  <c r="J403" s="1"/>
  <c r="K403" s="1"/>
  <c r="W404"/>
  <c r="M510" i="23"/>
  <c r="M513" s="1"/>
  <c r="Q329"/>
  <c r="U328"/>
  <c r="W328" s="1"/>
  <c r="AF320" i="16"/>
  <c r="AG320"/>
  <c r="AK319"/>
  <c r="AM319" s="1"/>
  <c r="U445" i="20"/>
  <c r="X326"/>
  <c r="AD325"/>
  <c r="X322" i="16"/>
  <c r="Y322"/>
  <c r="AC321"/>
  <c r="AE321" s="1"/>
  <c r="R446" i="20"/>
  <c r="S446" s="1"/>
  <c r="P447"/>
  <c r="T446"/>
  <c r="O447"/>
  <c r="Q447" s="1"/>
  <c r="BB358" i="17"/>
  <c r="BD358" s="1"/>
  <c r="BA359"/>
  <c r="AX358"/>
  <c r="AY358" s="1"/>
  <c r="AV359" s="1"/>
  <c r="AW359"/>
  <c r="AL328"/>
  <c r="AM328" s="1"/>
  <c r="AJ329" s="1"/>
  <c r="AN327"/>
  <c r="AO328" s="1"/>
  <c r="AI339"/>
  <c r="AH339" s="1"/>
  <c r="AG340" s="1"/>
  <c r="AA318"/>
  <c r="AE318"/>
  <c r="Y319"/>
  <c r="AC319"/>
  <c r="U319"/>
  <c r="P320"/>
  <c r="L320"/>
  <c r="H320"/>
  <c r="AM402" i="24" l="1"/>
  <c r="AO402"/>
  <c r="AG447" i="26"/>
  <c r="AI447" s="1"/>
  <c r="AJ448" s="1"/>
  <c r="AL446"/>
  <c r="AH447"/>
  <c r="I412" i="24"/>
  <c r="AL402"/>
  <c r="Q347" i="14"/>
  <c r="S347"/>
  <c r="O347"/>
  <c r="N347"/>
  <c r="P347"/>
  <c r="J411" i="24"/>
  <c r="L411" s="1"/>
  <c r="AA415"/>
  <c r="AE415" s="1"/>
  <c r="AD414"/>
  <c r="AF414" s="1"/>
  <c r="Z415"/>
  <c r="AB415" s="1"/>
  <c r="AH404" i="25"/>
  <c r="AG404"/>
  <c r="AI404" s="1"/>
  <c r="AK404" s="1"/>
  <c r="AL403"/>
  <c r="AJ413"/>
  <c r="H412" i="24"/>
  <c r="G413" s="1"/>
  <c r="S426"/>
  <c r="T426"/>
  <c r="U426"/>
  <c r="P427"/>
  <c r="Q427"/>
  <c r="AL388" i="27"/>
  <c r="AM388" s="1"/>
  <c r="AU338" i="9"/>
  <c r="AS338"/>
  <c r="AR338"/>
  <c r="M402" i="20"/>
  <c r="M403" s="1"/>
  <c r="L513" i="23"/>
  <c r="H404" i="20"/>
  <c r="G405" s="1"/>
  <c r="S329" i="23"/>
  <c r="T329" s="1"/>
  <c r="V329"/>
  <c r="R329"/>
  <c r="P448" i="20"/>
  <c r="R447"/>
  <c r="S447" s="1"/>
  <c r="O448"/>
  <c r="Q448" s="1"/>
  <c r="T447"/>
  <c r="Z326"/>
  <c r="AA326" s="1"/>
  <c r="AC326"/>
  <c r="Y326"/>
  <c r="AB326" s="1"/>
  <c r="Z322" i="16"/>
  <c r="AA322"/>
  <c r="AD322"/>
  <c r="AI320"/>
  <c r="AL320"/>
  <c r="AH320"/>
  <c r="U446" i="20"/>
  <c r="AL329" i="17"/>
  <c r="AM329" s="1"/>
  <c r="AJ330" s="1"/>
  <c r="AK330"/>
  <c r="AX359"/>
  <c r="AY359" s="1"/>
  <c r="AW360"/>
  <c r="BC358"/>
  <c r="AZ359" s="1"/>
  <c r="AP327"/>
  <c r="AR327" s="1"/>
  <c r="AQ328" s="1"/>
  <c r="AN328"/>
  <c r="AI340"/>
  <c r="AH340" s="1"/>
  <c r="AG341" s="1"/>
  <c r="G321"/>
  <c r="I320"/>
  <c r="V320"/>
  <c r="J320"/>
  <c r="O320" s="1"/>
  <c r="Q320" s="1"/>
  <c r="S320" s="1"/>
  <c r="AB319"/>
  <c r="AD319" s="1"/>
  <c r="AF319" s="1"/>
  <c r="T320"/>
  <c r="W319"/>
  <c r="X319" s="1"/>
  <c r="Z319" s="1"/>
  <c r="AN402" i="24" l="1"/>
  <c r="AP402" s="1"/>
  <c r="AK403"/>
  <c r="AJ403"/>
  <c r="AL403" s="1"/>
  <c r="AK447" i="26"/>
  <c r="M348" i="14"/>
  <c r="R347"/>
  <c r="T347" s="1"/>
  <c r="N348"/>
  <c r="O348"/>
  <c r="F413" i="24"/>
  <c r="AC415"/>
  <c r="J412"/>
  <c r="L412" s="1"/>
  <c r="AA416"/>
  <c r="Z416"/>
  <c r="AD415"/>
  <c r="AF415" s="1"/>
  <c r="AH405" i="25"/>
  <c r="AG405"/>
  <c r="AI405" s="1"/>
  <c r="AL404"/>
  <c r="AK405"/>
  <c r="AJ416"/>
  <c r="R427" i="24"/>
  <c r="P428" s="1"/>
  <c r="H413"/>
  <c r="F414" s="1"/>
  <c r="V426"/>
  <c r="AJ451" i="26"/>
  <c r="AH389" i="27"/>
  <c r="AJ389" s="1"/>
  <c r="AK390" s="1"/>
  <c r="AI389"/>
  <c r="I413" i="24"/>
  <c r="J413" s="1"/>
  <c r="K413"/>
  <c r="S427"/>
  <c r="U427"/>
  <c r="AQ339" i="9"/>
  <c r="AT338"/>
  <c r="AV338" s="1"/>
  <c r="I404" i="20"/>
  <c r="L404"/>
  <c r="W405"/>
  <c r="BC359" i="17"/>
  <c r="AZ360" s="1"/>
  <c r="Q330" i="23"/>
  <c r="U329"/>
  <c r="W329" s="1"/>
  <c r="AP328" i="17"/>
  <c r="AR328" s="1"/>
  <c r="AQ329" s="1"/>
  <c r="AO329"/>
  <c r="AE319"/>
  <c r="AF321" i="16"/>
  <c r="AG321"/>
  <c r="AK320"/>
  <c r="AM320" s="1"/>
  <c r="AC322"/>
  <c r="AE322" s="1"/>
  <c r="X323"/>
  <c r="Y323"/>
  <c r="X327" i="20"/>
  <c r="AD326"/>
  <c r="P449"/>
  <c r="R448"/>
  <c r="S448" s="1"/>
  <c r="O449"/>
  <c r="Q449" s="1"/>
  <c r="T448"/>
  <c r="U447"/>
  <c r="BB359" i="17"/>
  <c r="BD359" s="1"/>
  <c r="BA360"/>
  <c r="AL330"/>
  <c r="AM330" s="1"/>
  <c r="AJ331" s="1"/>
  <c r="AK332" s="1"/>
  <c r="AK331"/>
  <c r="AC320"/>
  <c r="Y320"/>
  <c r="U320"/>
  <c r="W320" s="1"/>
  <c r="P321"/>
  <c r="H321"/>
  <c r="AI341"/>
  <c r="AH341" s="1"/>
  <c r="AG342" s="1"/>
  <c r="AV360"/>
  <c r="AN329"/>
  <c r="AA319"/>
  <c r="K320"/>
  <c r="M320" s="1"/>
  <c r="R320" s="1"/>
  <c r="AN403" i="24" l="1"/>
  <c r="AP403" s="1"/>
  <c r="AJ404"/>
  <c r="AK404"/>
  <c r="AG448" i="26"/>
  <c r="AI448" s="1"/>
  <c r="AL447"/>
  <c r="AK448"/>
  <c r="AH448"/>
  <c r="AM403" i="24"/>
  <c r="AO403"/>
  <c r="Q428"/>
  <c r="U428" s="1"/>
  <c r="T427"/>
  <c r="P348" i="14"/>
  <c r="R348" s="1"/>
  <c r="M349"/>
  <c r="N349" s="1"/>
  <c r="Q348"/>
  <c r="S348"/>
  <c r="G414" i="24"/>
  <c r="I414" s="1"/>
  <c r="AB416"/>
  <c r="AE416"/>
  <c r="AC416"/>
  <c r="AD416" s="1"/>
  <c r="AL405" i="25"/>
  <c r="AH406"/>
  <c r="AG406"/>
  <c r="AI406" s="1"/>
  <c r="AK406" s="1"/>
  <c r="AJ414"/>
  <c r="AL389" i="27"/>
  <c r="AI390" s="1"/>
  <c r="L413" i="24"/>
  <c r="V427"/>
  <c r="S428"/>
  <c r="R428"/>
  <c r="AU339" i="9"/>
  <c r="AS339"/>
  <c r="AR339"/>
  <c r="J404" i="20"/>
  <c r="K404" s="1"/>
  <c r="M404" s="1"/>
  <c r="H405"/>
  <c r="V330" i="23"/>
  <c r="S330"/>
  <c r="T330" s="1"/>
  <c r="R330"/>
  <c r="AL331" i="17"/>
  <c r="AM331" s="1"/>
  <c r="AJ332" s="1"/>
  <c r="AK333" s="1"/>
  <c r="U448" i="20"/>
  <c r="R449"/>
  <c r="S449" s="1"/>
  <c r="P450"/>
  <c r="T449"/>
  <c r="O450"/>
  <c r="Q450" s="1"/>
  <c r="AC327"/>
  <c r="Z327"/>
  <c r="AA327" s="1"/>
  <c r="Y327"/>
  <c r="AD323" i="16"/>
  <c r="Z323"/>
  <c r="AA323"/>
  <c r="AI321"/>
  <c r="AL321"/>
  <c r="AH321"/>
  <c r="AP329" i="17"/>
  <c r="AR329" s="1"/>
  <c r="AQ330" s="1"/>
  <c r="AO330"/>
  <c r="AW361"/>
  <c r="AX360"/>
  <c r="AI342"/>
  <c r="AH342" s="1"/>
  <c r="AG343" s="1"/>
  <c r="T321"/>
  <c r="X320"/>
  <c r="Z320" s="1"/>
  <c r="AE320" s="1"/>
  <c r="AB320"/>
  <c r="AD320" s="1"/>
  <c r="AF320" s="1"/>
  <c r="N320"/>
  <c r="AN330"/>
  <c r="G322"/>
  <c r="I321"/>
  <c r="V321"/>
  <c r="BA361"/>
  <c r="BB360"/>
  <c r="BD360" s="1"/>
  <c r="L321"/>
  <c r="J321"/>
  <c r="O321" s="1"/>
  <c r="Q321" s="1"/>
  <c r="S321" s="1"/>
  <c r="AL404" i="24" l="1"/>
  <c r="AO404"/>
  <c r="AM404"/>
  <c r="AL448" i="26"/>
  <c r="AG449"/>
  <c r="AI449" s="1"/>
  <c r="AK449" s="1"/>
  <c r="AH449"/>
  <c r="H414" i="24"/>
  <c r="K414"/>
  <c r="T348" i="14"/>
  <c r="O349"/>
  <c r="S349"/>
  <c r="Q349"/>
  <c r="AF416" i="24"/>
  <c r="AA417"/>
  <c r="Z417"/>
  <c r="AH407" i="25"/>
  <c r="AL406"/>
  <c r="AG407"/>
  <c r="AI407" s="1"/>
  <c r="AJ408" s="1"/>
  <c r="AH390" i="27"/>
  <c r="AJ390" s="1"/>
  <c r="AM389"/>
  <c r="F415" i="24"/>
  <c r="J414"/>
  <c r="L414" s="1"/>
  <c r="G415"/>
  <c r="P429"/>
  <c r="Q429"/>
  <c r="T428"/>
  <c r="V428" s="1"/>
  <c r="AT339" i="9"/>
  <c r="AV339" s="1"/>
  <c r="AQ340"/>
  <c r="L405" i="20"/>
  <c r="W406"/>
  <c r="G406"/>
  <c r="I405"/>
  <c r="K321" i="17"/>
  <c r="M321" s="1"/>
  <c r="R321" s="1"/>
  <c r="AB327" i="20"/>
  <c r="AD327" s="1"/>
  <c r="Q331" i="23"/>
  <c r="U330"/>
  <c r="W330" s="1"/>
  <c r="AC323" i="16"/>
  <c r="AE323" s="1"/>
  <c r="X324"/>
  <c r="Y324"/>
  <c r="P451" i="20"/>
  <c r="R450"/>
  <c r="S450" s="1"/>
  <c r="O451"/>
  <c r="Q451" s="1"/>
  <c r="T450"/>
  <c r="AG322" i="16"/>
  <c r="AK321"/>
  <c r="AM321" s="1"/>
  <c r="AF322"/>
  <c r="X328" i="20"/>
  <c r="U449"/>
  <c r="AP330" i="17"/>
  <c r="AR330" s="1"/>
  <c r="AQ331" s="1"/>
  <c r="AO331"/>
  <c r="AA320"/>
  <c r="P322"/>
  <c r="L322"/>
  <c r="H322"/>
  <c r="AY360"/>
  <c r="BC360"/>
  <c r="AN331"/>
  <c r="AO332" s="1"/>
  <c r="Y321"/>
  <c r="AC321"/>
  <c r="U321"/>
  <c r="AI343"/>
  <c r="AH343" s="1"/>
  <c r="AG344" s="1"/>
  <c r="AL332"/>
  <c r="AL449" i="26" l="1"/>
  <c r="AH450"/>
  <c r="AK450"/>
  <c r="AG450"/>
  <c r="AI450" s="1"/>
  <c r="AN404" i="24"/>
  <c r="AP404" s="1"/>
  <c r="AJ405"/>
  <c r="AK405"/>
  <c r="P349" i="14"/>
  <c r="R349"/>
  <c r="T349" s="1"/>
  <c r="M350"/>
  <c r="AB417" i="24"/>
  <c r="AA418" s="1"/>
  <c r="Z418"/>
  <c r="AC417"/>
  <c r="AD417" s="1"/>
  <c r="AE417"/>
  <c r="AK407" i="25"/>
  <c r="AL390" i="27"/>
  <c r="AI391" s="1"/>
  <c r="AK391"/>
  <c r="R429" i="24"/>
  <c r="P430" s="1"/>
  <c r="I415"/>
  <c r="K415"/>
  <c r="H415"/>
  <c r="S429"/>
  <c r="U429"/>
  <c r="AU340" i="9"/>
  <c r="AS340"/>
  <c r="AR340"/>
  <c r="J405" i="20"/>
  <c r="K405" s="1"/>
  <c r="M405" s="1"/>
  <c r="H406"/>
  <c r="I406" s="1"/>
  <c r="V331" i="23"/>
  <c r="S331"/>
  <c r="T331" s="1"/>
  <c r="R331"/>
  <c r="Z324" i="16"/>
  <c r="AA324"/>
  <c r="AD324"/>
  <c r="U450" i="20"/>
  <c r="Z328"/>
  <c r="AA328" s="1"/>
  <c r="AC328"/>
  <c r="Y328"/>
  <c r="AB328" s="1"/>
  <c r="AI322" i="16"/>
  <c r="AL322"/>
  <c r="AH322"/>
  <c r="P452" i="20"/>
  <c r="R451"/>
  <c r="S451" s="1"/>
  <c r="O452"/>
  <c r="Q452" s="1"/>
  <c r="T451"/>
  <c r="AP331" i="17"/>
  <c r="N321"/>
  <c r="AM332"/>
  <c r="AI344"/>
  <c r="AH344" s="1"/>
  <c r="AG345" s="1"/>
  <c r="AB321"/>
  <c r="AD321" s="1"/>
  <c r="AF321" s="1"/>
  <c r="T322"/>
  <c r="W321"/>
  <c r="X321" s="1"/>
  <c r="Z321" s="1"/>
  <c r="AN332"/>
  <c r="AO333" s="1"/>
  <c r="AZ361"/>
  <c r="G323"/>
  <c r="I322"/>
  <c r="V322"/>
  <c r="AV361"/>
  <c r="J322"/>
  <c r="O322" s="1"/>
  <c r="Q322" s="1"/>
  <c r="S322" s="1"/>
  <c r="AM405" i="24" l="1"/>
  <c r="AO405"/>
  <c r="AG451" i="26"/>
  <c r="AI451" s="1"/>
  <c r="AJ452" s="1"/>
  <c r="AH451"/>
  <c r="AK451"/>
  <c r="AL450"/>
  <c r="AL405" i="24"/>
  <c r="Q350" i="14"/>
  <c r="S350"/>
  <c r="O350"/>
  <c r="N350"/>
  <c r="AF417" i="24"/>
  <c r="AE418"/>
  <c r="AC418"/>
  <c r="AB418"/>
  <c r="AM390" i="27"/>
  <c r="AG408" i="25"/>
  <c r="AI408" s="1"/>
  <c r="AJ409" s="1"/>
  <c r="AH408"/>
  <c r="AL407"/>
  <c r="AH391" i="27"/>
  <c r="AJ391" s="1"/>
  <c r="AL391" s="1"/>
  <c r="AM391" s="1"/>
  <c r="Q430" i="24"/>
  <c r="S430" s="1"/>
  <c r="AJ456" i="26"/>
  <c r="T429" i="24"/>
  <c r="V429" s="1"/>
  <c r="G416"/>
  <c r="J415"/>
  <c r="L415" s="1"/>
  <c r="F416"/>
  <c r="H416" s="1"/>
  <c r="R430"/>
  <c r="Q431" s="1"/>
  <c r="AT340" i="9"/>
  <c r="AV340" s="1"/>
  <c r="AQ341"/>
  <c r="K322" i="17"/>
  <c r="M322" s="1"/>
  <c r="R322" s="1"/>
  <c r="J406" i="20"/>
  <c r="K406" s="1"/>
  <c r="H407"/>
  <c r="W407"/>
  <c r="G407"/>
  <c r="L406"/>
  <c r="BB361" i="17"/>
  <c r="BD361" s="1"/>
  <c r="BA362"/>
  <c r="AX361"/>
  <c r="AY361" s="1"/>
  <c r="AW362"/>
  <c r="Q332" i="23"/>
  <c r="U331"/>
  <c r="AF323" i="16"/>
  <c r="AG323"/>
  <c r="AK322"/>
  <c r="AM322" s="1"/>
  <c r="U451" i="20"/>
  <c r="P453"/>
  <c r="R452"/>
  <c r="S452" s="1"/>
  <c r="O453"/>
  <c r="Q453" s="1"/>
  <c r="T452"/>
  <c r="X329"/>
  <c r="AD328"/>
  <c r="AC324" i="16"/>
  <c r="AE324" s="1"/>
  <c r="X325"/>
  <c r="Y325"/>
  <c r="AP332" i="17"/>
  <c r="AR331"/>
  <c r="AQ332" s="1"/>
  <c r="AN333" s="1"/>
  <c r="AO334" s="1"/>
  <c r="AI345"/>
  <c r="AH345" s="1"/>
  <c r="AG346" s="1"/>
  <c r="L323"/>
  <c r="P323"/>
  <c r="H323"/>
  <c r="J323" s="1"/>
  <c r="AA321"/>
  <c r="AE321"/>
  <c r="Y322"/>
  <c r="AC322"/>
  <c r="U322"/>
  <c r="AJ333"/>
  <c r="AG452" i="26" l="1"/>
  <c r="AI452" s="1"/>
  <c r="AK452" s="1"/>
  <c r="AH452"/>
  <c r="AL451"/>
  <c r="AN405" i="24"/>
  <c r="AP405" s="1"/>
  <c r="AJ406"/>
  <c r="AL406" s="1"/>
  <c r="AK406"/>
  <c r="U430"/>
  <c r="P350" i="14"/>
  <c r="M351"/>
  <c r="R350"/>
  <c r="T350" s="1"/>
  <c r="AK392" i="27"/>
  <c r="AA419" i="24"/>
  <c r="AD418"/>
  <c r="Z419"/>
  <c r="AB419" s="1"/>
  <c r="AF418"/>
  <c r="AK408" i="25"/>
  <c r="AJ419"/>
  <c r="AH392" i="27"/>
  <c r="AJ392" s="1"/>
  <c r="AI392"/>
  <c r="T430" i="24"/>
  <c r="V430" s="1"/>
  <c r="P431"/>
  <c r="R431" s="1"/>
  <c r="G417"/>
  <c r="F417"/>
  <c r="I416"/>
  <c r="J416" s="1"/>
  <c r="K416"/>
  <c r="BC361" i="17"/>
  <c r="AZ362" s="1"/>
  <c r="N322"/>
  <c r="U431" i="24"/>
  <c r="S431"/>
  <c r="AS341" i="9"/>
  <c r="AR341"/>
  <c r="AU341"/>
  <c r="I407" i="20"/>
  <c r="M406"/>
  <c r="G408"/>
  <c r="L407"/>
  <c r="W408"/>
  <c r="S332" i="23"/>
  <c r="T332" s="1"/>
  <c r="R332"/>
  <c r="V332"/>
  <c r="W331"/>
  <c r="AD325" i="16"/>
  <c r="Z325"/>
  <c r="AA325"/>
  <c r="Z329" i="20"/>
  <c r="AA329" s="1"/>
  <c r="AC329"/>
  <c r="Y329"/>
  <c r="R453"/>
  <c r="S453" s="1"/>
  <c r="P454"/>
  <c r="T453"/>
  <c r="O454"/>
  <c r="Q454" s="1"/>
  <c r="AI323" i="16"/>
  <c r="AL323"/>
  <c r="AH323"/>
  <c r="U452" i="20"/>
  <c r="AR332" i="17"/>
  <c r="T323"/>
  <c r="AI346"/>
  <c r="AH346" s="1"/>
  <c r="AG347" s="1"/>
  <c r="W322"/>
  <c r="AB322" s="1"/>
  <c r="AD322" s="1"/>
  <c r="AF322" s="1"/>
  <c r="AP333"/>
  <c r="AV362"/>
  <c r="AK334"/>
  <c r="AL333"/>
  <c r="G324"/>
  <c r="I323"/>
  <c r="K323"/>
  <c r="M323" s="1"/>
  <c r="R323" s="1"/>
  <c r="V323"/>
  <c r="O323"/>
  <c r="Q323" s="1"/>
  <c r="AN406" i="24" l="1"/>
  <c r="AJ407"/>
  <c r="AK407"/>
  <c r="AG453" i="26"/>
  <c r="AI453" s="1"/>
  <c r="AK453" s="1"/>
  <c r="AL452"/>
  <c r="AH453"/>
  <c r="AO406" i="24"/>
  <c r="AM406"/>
  <c r="N351" i="14"/>
  <c r="Q351"/>
  <c r="S351"/>
  <c r="O351"/>
  <c r="M352" s="1"/>
  <c r="Z420" i="24"/>
  <c r="AA420"/>
  <c r="AE419"/>
  <c r="AC419"/>
  <c r="AD419" s="1"/>
  <c r="AH409" i="25"/>
  <c r="AG409"/>
  <c r="AI409" s="1"/>
  <c r="AJ410" s="1"/>
  <c r="AL408"/>
  <c r="AK409"/>
  <c r="AL392" i="27"/>
  <c r="AM392" s="1"/>
  <c r="AK393"/>
  <c r="AI393"/>
  <c r="L416" i="24"/>
  <c r="H417"/>
  <c r="G418" s="1"/>
  <c r="AB329" i="20"/>
  <c r="Q432" i="24"/>
  <c r="S432" s="1"/>
  <c r="P432"/>
  <c r="T431"/>
  <c r="V431" s="1"/>
  <c r="I417"/>
  <c r="K417"/>
  <c r="AQ342" i="9"/>
  <c r="AT341"/>
  <c r="AV341" s="1"/>
  <c r="H408" i="20"/>
  <c r="J407"/>
  <c r="K407" s="1"/>
  <c r="I408"/>
  <c r="J408" s="1"/>
  <c r="K408" s="1"/>
  <c r="M407"/>
  <c r="X322" i="17"/>
  <c r="Z322" s="1"/>
  <c r="AE322" s="1"/>
  <c r="AR333"/>
  <c r="Q333" i="23"/>
  <c r="U332"/>
  <c r="W332" s="1"/>
  <c r="AC325" i="16"/>
  <c r="AE325" s="1"/>
  <c r="X326"/>
  <c r="Y326"/>
  <c r="U453" i="20"/>
  <c r="AF324" i="16"/>
  <c r="AG324"/>
  <c r="AK323"/>
  <c r="AM323" s="1"/>
  <c r="P455" i="20"/>
  <c r="R454"/>
  <c r="S454" s="1"/>
  <c r="O455"/>
  <c r="Q455" s="1"/>
  <c r="T454"/>
  <c r="X330"/>
  <c r="AD329"/>
  <c r="BB362" i="17"/>
  <c r="BD362" s="1"/>
  <c r="BA363"/>
  <c r="AX362"/>
  <c r="BC362" s="1"/>
  <c r="AZ363" s="1"/>
  <c r="BA364" s="1"/>
  <c r="AW363"/>
  <c r="N323"/>
  <c r="P324"/>
  <c r="L324"/>
  <c r="H324"/>
  <c r="AQ333"/>
  <c r="AM333"/>
  <c r="AC323"/>
  <c r="Y323"/>
  <c r="U323"/>
  <c r="W323" s="1"/>
  <c r="AA322"/>
  <c r="S323"/>
  <c r="AI347"/>
  <c r="AH347" s="1"/>
  <c r="AG348" s="1"/>
  <c r="AO407" i="24" l="1"/>
  <c r="AM407"/>
  <c r="AG454" i="26"/>
  <c r="AI454" s="1"/>
  <c r="AK454" s="1"/>
  <c r="AH454"/>
  <c r="AL453"/>
  <c r="AP406" i="24"/>
  <c r="AL407"/>
  <c r="N352" i="14"/>
  <c r="S352"/>
  <c r="P351"/>
  <c r="R351" s="1"/>
  <c r="T351" s="1"/>
  <c r="AH393" i="27"/>
  <c r="AJ393" s="1"/>
  <c r="AK394" s="1"/>
  <c r="AF419" i="24"/>
  <c r="AB420"/>
  <c r="AE420"/>
  <c r="AC420"/>
  <c r="AL409" i="25"/>
  <c r="AG410"/>
  <c r="AI410" s="1"/>
  <c r="AJ411" s="1"/>
  <c r="AH410"/>
  <c r="AK410"/>
  <c r="AJ418"/>
  <c r="AL393" i="27"/>
  <c r="AM393" s="1"/>
  <c r="AJ457" i="26"/>
  <c r="U432" i="24"/>
  <c r="J417"/>
  <c r="L417" s="1"/>
  <c r="F418"/>
  <c r="H418" s="1"/>
  <c r="G419" s="1"/>
  <c r="R432"/>
  <c r="Q433" s="1"/>
  <c r="K418"/>
  <c r="I418"/>
  <c r="AU342" i="9"/>
  <c r="AS342"/>
  <c r="AR342"/>
  <c r="H409" i="20"/>
  <c r="W410" s="1"/>
  <c r="W409"/>
  <c r="G409"/>
  <c r="I409" s="1"/>
  <c r="H410" s="1"/>
  <c r="G411" s="1"/>
  <c r="L408"/>
  <c r="M408" s="1"/>
  <c r="AY362" i="17"/>
  <c r="AV363" s="1"/>
  <c r="S333" i="23"/>
  <c r="T333" s="1"/>
  <c r="V333"/>
  <c r="R333"/>
  <c r="AC330" i="20"/>
  <c r="Z330"/>
  <c r="AA330" s="1"/>
  <c r="Y330"/>
  <c r="P456"/>
  <c r="R455"/>
  <c r="S455" s="1"/>
  <c r="O456"/>
  <c r="Q456" s="1"/>
  <c r="T455"/>
  <c r="Z326" i="16"/>
  <c r="AA326"/>
  <c r="AD326"/>
  <c r="AI324"/>
  <c r="AL324"/>
  <c r="AH324"/>
  <c r="U454" i="20"/>
  <c r="BB363" i="17"/>
  <c r="BD363" s="1"/>
  <c r="AI348"/>
  <c r="AH348" s="1"/>
  <c r="AG349" s="1"/>
  <c r="AB323"/>
  <c r="AD323" s="1"/>
  <c r="AF323" s="1"/>
  <c r="T324"/>
  <c r="X323"/>
  <c r="Z323" s="1"/>
  <c r="AA323" s="1"/>
  <c r="AJ334"/>
  <c r="I324"/>
  <c r="V324"/>
  <c r="G325"/>
  <c r="J324"/>
  <c r="K324" s="1"/>
  <c r="M324" s="1"/>
  <c r="AN334"/>
  <c r="AN407" i="24" l="1"/>
  <c r="AJ408"/>
  <c r="AK408"/>
  <c r="AL454" i="26"/>
  <c r="AG455"/>
  <c r="AI455" s="1"/>
  <c r="AK455" s="1"/>
  <c r="AH455"/>
  <c r="AP407" i="24"/>
  <c r="AI394" i="27"/>
  <c r="O352" i="14"/>
  <c r="Q352"/>
  <c r="AH394" i="27"/>
  <c r="AJ394" s="1"/>
  <c r="Z421" i="24"/>
  <c r="AD420"/>
  <c r="AF420" s="1"/>
  <c r="AA421"/>
  <c r="AL410" i="25"/>
  <c r="AH411"/>
  <c r="AG411"/>
  <c r="AI411" s="1"/>
  <c r="AJ412" s="1"/>
  <c r="AL394" i="27"/>
  <c r="AM394" s="1"/>
  <c r="AK395"/>
  <c r="T432" i="24"/>
  <c r="V432" s="1"/>
  <c r="P433"/>
  <c r="R433" s="1"/>
  <c r="Q434" s="1"/>
  <c r="AI395" i="27"/>
  <c r="J418" i="24"/>
  <c r="L418" s="1"/>
  <c r="F419"/>
  <c r="H419" s="1"/>
  <c r="AJ459" i="26"/>
  <c r="I419" i="24"/>
  <c r="K419"/>
  <c r="U433"/>
  <c r="S433"/>
  <c r="AT342" i="9"/>
  <c r="AV342" s="1"/>
  <c r="AQ343"/>
  <c r="G410" i="20"/>
  <c r="I410" s="1"/>
  <c r="J409"/>
  <c r="K409" s="1"/>
  <c r="L409"/>
  <c r="L410"/>
  <c r="W411"/>
  <c r="O324" i="17"/>
  <c r="Q324" s="1"/>
  <c r="S324" s="1"/>
  <c r="AP334"/>
  <c r="AR334" s="1"/>
  <c r="AO335"/>
  <c r="AL334"/>
  <c r="AM334" s="1"/>
  <c r="AJ335" s="1"/>
  <c r="AK336" s="1"/>
  <c r="AK335"/>
  <c r="AB330" i="20"/>
  <c r="AD330" s="1"/>
  <c r="Q334" i="23"/>
  <c r="U333"/>
  <c r="W333" s="1"/>
  <c r="AC326" i="16"/>
  <c r="AE326" s="1"/>
  <c r="X327"/>
  <c r="Y327"/>
  <c r="X331" i="20"/>
  <c r="U455"/>
  <c r="AG325" i="16"/>
  <c r="AK324"/>
  <c r="AM324" s="1"/>
  <c r="AF325"/>
  <c r="P457" i="20"/>
  <c r="R456"/>
  <c r="S456" s="1"/>
  <c r="O457"/>
  <c r="Q457" s="1"/>
  <c r="T456"/>
  <c r="AE323" i="17"/>
  <c r="N324"/>
  <c r="R324"/>
  <c r="AW364"/>
  <c r="AX363"/>
  <c r="AI349"/>
  <c r="AH349" s="1"/>
  <c r="AG350" s="1"/>
  <c r="L325"/>
  <c r="H325"/>
  <c r="Y324"/>
  <c r="AC324"/>
  <c r="U324"/>
  <c r="AL455" i="26" l="1"/>
  <c r="AH456"/>
  <c r="AG456"/>
  <c r="AI456" s="1"/>
  <c r="AK456" s="1"/>
  <c r="AM408" i="24"/>
  <c r="AO408"/>
  <c r="AL408"/>
  <c r="AH395" i="27"/>
  <c r="AJ395" s="1"/>
  <c r="P352" i="14"/>
  <c r="M353"/>
  <c r="R352"/>
  <c r="T352" s="1"/>
  <c r="T433" i="24"/>
  <c r="P434"/>
  <c r="AE421"/>
  <c r="AC421"/>
  <c r="AB421"/>
  <c r="AK411" i="25"/>
  <c r="J410" i="20"/>
  <c r="K410" s="1"/>
  <c r="AL395" i="27"/>
  <c r="AK396"/>
  <c r="G420" i="24"/>
  <c r="F420"/>
  <c r="J419"/>
  <c r="L419" s="1"/>
  <c r="V433"/>
  <c r="R434"/>
  <c r="P435" s="1"/>
  <c r="I420"/>
  <c r="U434"/>
  <c r="S434"/>
  <c r="AU343" i="9"/>
  <c r="AS343"/>
  <c r="AR343"/>
  <c r="M409" i="20"/>
  <c r="M410" s="1"/>
  <c r="H411"/>
  <c r="I411" s="1"/>
  <c r="H412" s="1"/>
  <c r="P325" i="17"/>
  <c r="AQ334"/>
  <c r="AN335" s="1"/>
  <c r="AO336" s="1"/>
  <c r="V334" i="23"/>
  <c r="S334"/>
  <c r="T334" s="1"/>
  <c r="R334"/>
  <c r="AL325" i="16"/>
  <c r="AH325"/>
  <c r="AI325"/>
  <c r="AC331" i="20"/>
  <c r="Z331"/>
  <c r="AA331" s="1"/>
  <c r="Y331"/>
  <c r="U456"/>
  <c r="R457"/>
  <c r="S457" s="1"/>
  <c r="P458"/>
  <c r="T457"/>
  <c r="O458"/>
  <c r="Q458" s="1"/>
  <c r="AD327" i="16"/>
  <c r="Z327"/>
  <c r="AA327"/>
  <c r="T325" i="17"/>
  <c r="W324"/>
  <c r="X324" s="1"/>
  <c r="Z324" s="1"/>
  <c r="G326"/>
  <c r="O325"/>
  <c r="I325"/>
  <c r="V325"/>
  <c r="AI350"/>
  <c r="AH350" s="1"/>
  <c r="AG351" s="1"/>
  <c r="BC363"/>
  <c r="AY363"/>
  <c r="J325"/>
  <c r="K325" s="1"/>
  <c r="M325" s="1"/>
  <c r="AL335"/>
  <c r="AG457" i="26" l="1"/>
  <c r="AI457" s="1"/>
  <c r="AK457" s="1"/>
  <c r="AH457"/>
  <c r="AL456"/>
  <c r="AN408" i="24"/>
  <c r="AP408" s="1"/>
  <c r="AK409"/>
  <c r="AJ409"/>
  <c r="S353" i="14"/>
  <c r="Q353"/>
  <c r="N353"/>
  <c r="O353"/>
  <c r="M354" s="1"/>
  <c r="AD421" i="24"/>
  <c r="AF421" s="1"/>
  <c r="Z422"/>
  <c r="AA422"/>
  <c r="AH412" i="25"/>
  <c r="AL411"/>
  <c r="AG412"/>
  <c r="AI412" s="1"/>
  <c r="AK412" s="1"/>
  <c r="AH396" i="27"/>
  <c r="AJ396" s="1"/>
  <c r="AM395"/>
  <c r="AI396"/>
  <c r="K420" i="24"/>
  <c r="T434"/>
  <c r="V434" s="1"/>
  <c r="Q435"/>
  <c r="R435" s="1"/>
  <c r="H420"/>
  <c r="G421" s="1"/>
  <c r="I421" s="1"/>
  <c r="AJ461" i="26"/>
  <c r="J420" i="24"/>
  <c r="U435"/>
  <c r="AJ465" i="26"/>
  <c r="AQ344" i="9"/>
  <c r="AT343"/>
  <c r="AV343" s="1"/>
  <c r="G412" i="20"/>
  <c r="I412" s="1"/>
  <c r="H413" s="1"/>
  <c r="W412"/>
  <c r="J411"/>
  <c r="K411" s="1"/>
  <c r="L411"/>
  <c r="Q325" i="17"/>
  <c r="S325" s="1"/>
  <c r="W413" i="20"/>
  <c r="L412"/>
  <c r="G413"/>
  <c r="AP335" i="17"/>
  <c r="AR335" s="1"/>
  <c r="AB324"/>
  <c r="AD324" s="1"/>
  <c r="AF324" s="1"/>
  <c r="U334" i="23"/>
  <c r="W334" s="1"/>
  <c r="Q335"/>
  <c r="AB331" i="20"/>
  <c r="AD331" s="1"/>
  <c r="P459"/>
  <c r="R458"/>
  <c r="S458" s="1"/>
  <c r="O459"/>
  <c r="Q459" s="1"/>
  <c r="T458"/>
  <c r="AG326" i="16"/>
  <c r="AK325"/>
  <c r="AM325" s="1"/>
  <c r="AF326"/>
  <c r="X328"/>
  <c r="Y328"/>
  <c r="AC327"/>
  <c r="AE327" s="1"/>
  <c r="X332" i="20"/>
  <c r="U457"/>
  <c r="AM335" i="17"/>
  <c r="AQ335"/>
  <c r="AV364"/>
  <c r="P326"/>
  <c r="L326"/>
  <c r="H326"/>
  <c r="J326" s="1"/>
  <c r="AZ364"/>
  <c r="AI351"/>
  <c r="AH351" s="1"/>
  <c r="AG352" s="1"/>
  <c r="AA324"/>
  <c r="AE324"/>
  <c r="Y325"/>
  <c r="AC325"/>
  <c r="U325"/>
  <c r="N325"/>
  <c r="R325"/>
  <c r="AO409" i="24" l="1"/>
  <c r="AM409"/>
  <c r="AH458" i="26"/>
  <c r="AL457"/>
  <c r="AG458"/>
  <c r="AI458" s="1"/>
  <c r="AK458" s="1"/>
  <c r="AL409" i="24"/>
  <c r="N354" i="14"/>
  <c r="S354"/>
  <c r="P353"/>
  <c r="O354" s="1"/>
  <c r="M355" s="1"/>
  <c r="L420" i="24"/>
  <c r="K421"/>
  <c r="F421"/>
  <c r="H421"/>
  <c r="F422" s="1"/>
  <c r="AB422"/>
  <c r="AE422"/>
  <c r="AC422"/>
  <c r="AH413" i="25"/>
  <c r="AL412"/>
  <c r="AG413"/>
  <c r="AI413" s="1"/>
  <c r="AK413" s="1"/>
  <c r="AK397" i="27"/>
  <c r="AL396"/>
  <c r="S435" i="24"/>
  <c r="T435" s="1"/>
  <c r="V435" s="1"/>
  <c r="J421"/>
  <c r="G422"/>
  <c r="P436"/>
  <c r="Q436"/>
  <c r="AU344" i="9"/>
  <c r="AR344"/>
  <c r="AS344"/>
  <c r="M411" i="20"/>
  <c r="J412"/>
  <c r="K412" s="1"/>
  <c r="I413"/>
  <c r="H414" s="1"/>
  <c r="W414"/>
  <c r="L413"/>
  <c r="G414"/>
  <c r="V335" i="23"/>
  <c r="S335"/>
  <c r="T335" s="1"/>
  <c r="R335"/>
  <c r="Z332" i="20"/>
  <c r="AA332" s="1"/>
  <c r="AC332"/>
  <c r="Y332"/>
  <c r="Z328" i="16"/>
  <c r="AA328"/>
  <c r="AD328"/>
  <c r="AI326"/>
  <c r="AL326"/>
  <c r="AH326"/>
  <c r="P460" i="20"/>
  <c r="R459"/>
  <c r="S459" s="1"/>
  <c r="O460"/>
  <c r="Q460" s="1"/>
  <c r="T459"/>
  <c r="U458"/>
  <c r="AX364" i="17"/>
  <c r="AY364" s="1"/>
  <c r="AV365" s="1"/>
  <c r="AW365"/>
  <c r="BB364"/>
  <c r="BD364" s="1"/>
  <c r="BA365"/>
  <c r="K326"/>
  <c r="M326" s="1"/>
  <c r="N326" s="1"/>
  <c r="G327"/>
  <c r="O326"/>
  <c r="Q326" s="1"/>
  <c r="S326" s="1"/>
  <c r="I326"/>
  <c r="V326"/>
  <c r="AN336"/>
  <c r="AB325"/>
  <c r="AD325" s="1"/>
  <c r="T326"/>
  <c r="AI352"/>
  <c r="AH352" s="1"/>
  <c r="AG353" s="1"/>
  <c r="AJ336"/>
  <c r="W325"/>
  <c r="X325" s="1"/>
  <c r="Z325" s="1"/>
  <c r="AL458" i="26" l="1"/>
  <c r="AH459"/>
  <c r="AG459"/>
  <c r="AI459" s="1"/>
  <c r="AK459" s="1"/>
  <c r="AJ410" i="24"/>
  <c r="AK410"/>
  <c r="L421"/>
  <c r="AN409"/>
  <c r="AP409" s="1"/>
  <c r="S355" i="14"/>
  <c r="R353"/>
  <c r="T353" s="1"/>
  <c r="P354"/>
  <c r="R354" s="1"/>
  <c r="Q354"/>
  <c r="N355"/>
  <c r="Z423" i="24"/>
  <c r="AA423"/>
  <c r="AD422"/>
  <c r="AF422" s="1"/>
  <c r="AL413" i="25"/>
  <c r="AH414"/>
  <c r="AG414"/>
  <c r="AI414" s="1"/>
  <c r="AJ415" s="1"/>
  <c r="AH397" i="27"/>
  <c r="AJ397" s="1"/>
  <c r="AM396"/>
  <c r="AI397"/>
  <c r="AB332" i="20"/>
  <c r="AD332" s="1"/>
  <c r="H422" i="24"/>
  <c r="F423" s="1"/>
  <c r="I422"/>
  <c r="K422"/>
  <c r="R436"/>
  <c r="S436"/>
  <c r="U436"/>
  <c r="AT344" i="9"/>
  <c r="AV344" s="1"/>
  <c r="AQ345"/>
  <c r="M412" i="20"/>
  <c r="J413"/>
  <c r="K413" s="1"/>
  <c r="W415"/>
  <c r="L414"/>
  <c r="G415"/>
  <c r="I414"/>
  <c r="AL336" i="17"/>
  <c r="AM336" s="1"/>
  <c r="AJ337" s="1"/>
  <c r="AK338" s="1"/>
  <c r="AK337"/>
  <c r="AP336"/>
  <c r="AR336" s="1"/>
  <c r="AO337"/>
  <c r="Q336" i="23"/>
  <c r="U335"/>
  <c r="W335" s="1"/>
  <c r="AF327" i="16"/>
  <c r="AG327"/>
  <c r="AK326"/>
  <c r="AM326" s="1"/>
  <c r="X329"/>
  <c r="Y329"/>
  <c r="AC328"/>
  <c r="AE328" s="1"/>
  <c r="X333" i="20"/>
  <c r="U459"/>
  <c r="P461"/>
  <c r="R460"/>
  <c r="S460" s="1"/>
  <c r="O461"/>
  <c r="Q461" s="1"/>
  <c r="T460"/>
  <c r="AX365" i="17"/>
  <c r="AW366"/>
  <c r="BC364"/>
  <c r="BC365" s="1"/>
  <c r="R326"/>
  <c r="AF325"/>
  <c r="L327"/>
  <c r="P327"/>
  <c r="H327"/>
  <c r="AI353"/>
  <c r="AH353" s="1"/>
  <c r="AG354" s="1"/>
  <c r="AC326"/>
  <c r="Y326"/>
  <c r="U326"/>
  <c r="AE325"/>
  <c r="AA325"/>
  <c r="AY365"/>
  <c r="AO410" i="24" l="1"/>
  <c r="AM410"/>
  <c r="AH460" i="26"/>
  <c r="AG460"/>
  <c r="AI460" s="1"/>
  <c r="AK460" s="1"/>
  <c r="AL459"/>
  <c r="O355" i="14"/>
  <c r="M356" s="1"/>
  <c r="N356" s="1"/>
  <c r="AL410" i="24"/>
  <c r="P355" i="14"/>
  <c r="R355"/>
  <c r="Q355"/>
  <c r="T354"/>
  <c r="AE423" i="24"/>
  <c r="AC423"/>
  <c r="AB423"/>
  <c r="AK414" i="25"/>
  <c r="AL397" i="27"/>
  <c r="AK398"/>
  <c r="AJ464" i="26"/>
  <c r="AH398" i="27"/>
  <c r="AJ398" s="1"/>
  <c r="J422" i="24"/>
  <c r="L422" s="1"/>
  <c r="G423"/>
  <c r="H423" s="1"/>
  <c r="P437"/>
  <c r="Q437"/>
  <c r="T436"/>
  <c r="V436" s="1"/>
  <c r="M413" i="20"/>
  <c r="AJ426" i="25"/>
  <c r="AS345" i="9"/>
  <c r="AR345"/>
  <c r="AU345"/>
  <c r="AZ365" i="17"/>
  <c r="BB365" s="1"/>
  <c r="BD365" s="1"/>
  <c r="H415" i="20"/>
  <c r="I415" s="1"/>
  <c r="J414"/>
  <c r="K414" s="1"/>
  <c r="AQ336" i="17"/>
  <c r="AN337" s="1"/>
  <c r="AL337"/>
  <c r="AM337" s="1"/>
  <c r="AJ338" s="1"/>
  <c r="V336" i="23"/>
  <c r="S336"/>
  <c r="T336" s="1"/>
  <c r="R336"/>
  <c r="R461" i="20"/>
  <c r="S461" s="1"/>
  <c r="P462"/>
  <c r="T461"/>
  <c r="O462"/>
  <c r="Q462" s="1"/>
  <c r="Z333"/>
  <c r="AA333" s="1"/>
  <c r="AC333"/>
  <c r="Y333"/>
  <c r="AB333" s="1"/>
  <c r="Z329" i="16"/>
  <c r="AA329"/>
  <c r="AD329"/>
  <c r="AI327"/>
  <c r="AL327"/>
  <c r="AH327"/>
  <c r="U460" i="20"/>
  <c r="BA366" i="17"/>
  <c r="AV366"/>
  <c r="AB326"/>
  <c r="AD326" s="1"/>
  <c r="AF326" s="1"/>
  <c r="T327"/>
  <c r="X326"/>
  <c r="Z326" s="1"/>
  <c r="AZ366"/>
  <c r="BA367" s="1"/>
  <c r="G328"/>
  <c r="I327"/>
  <c r="K327"/>
  <c r="M327" s="1"/>
  <c r="V327"/>
  <c r="O327"/>
  <c r="Q327" s="1"/>
  <c r="S327" s="1"/>
  <c r="J327"/>
  <c r="AI354"/>
  <c r="AH354" s="1"/>
  <c r="AG355" s="1"/>
  <c r="W326"/>
  <c r="AJ411" i="24" l="1"/>
  <c r="AL411" s="1"/>
  <c r="AK411"/>
  <c r="AL460" i="26"/>
  <c r="AH461"/>
  <c r="AG461"/>
  <c r="AI461" s="1"/>
  <c r="AK461" s="1"/>
  <c r="AN410" i="24"/>
  <c r="AP410" s="1"/>
  <c r="O356" i="14"/>
  <c r="Q356"/>
  <c r="S356"/>
  <c r="T355"/>
  <c r="Z424" i="24"/>
  <c r="AD423"/>
  <c r="AF423" s="1"/>
  <c r="AA424"/>
  <c r="AH415" i="25"/>
  <c r="AL414"/>
  <c r="AG415"/>
  <c r="AI415" s="1"/>
  <c r="AK415" s="1"/>
  <c r="AI398" i="27"/>
  <c r="AM397"/>
  <c r="AK399"/>
  <c r="AL398"/>
  <c r="K423" i="24"/>
  <c r="I423"/>
  <c r="J423" s="1"/>
  <c r="M414" i="20"/>
  <c r="F424" i="24"/>
  <c r="G424"/>
  <c r="R437"/>
  <c r="S437"/>
  <c r="U437"/>
  <c r="AT345" i="9"/>
  <c r="AV345" s="1"/>
  <c r="AQ346"/>
  <c r="H416" i="20"/>
  <c r="J415"/>
  <c r="K415" s="1"/>
  <c r="W416"/>
  <c r="L415"/>
  <c r="G416"/>
  <c r="I416" s="1"/>
  <c r="AQ337" i="17"/>
  <c r="AN338" s="1"/>
  <c r="AO339" s="1"/>
  <c r="G417" i="20"/>
  <c r="Q337" i="23"/>
  <c r="U336"/>
  <c r="W336" s="1"/>
  <c r="AF328" i="16"/>
  <c r="AG328"/>
  <c r="AK327"/>
  <c r="AM327" s="1"/>
  <c r="X330"/>
  <c r="Y330"/>
  <c r="AC329"/>
  <c r="AE329" s="1"/>
  <c r="X334" i="20"/>
  <c r="AD333"/>
  <c r="U461"/>
  <c r="P463"/>
  <c r="R462"/>
  <c r="S462" s="1"/>
  <c r="O463"/>
  <c r="Q463" s="1"/>
  <c r="T462"/>
  <c r="BB366" i="17"/>
  <c r="BD366" s="1"/>
  <c r="AL338"/>
  <c r="AM338" s="1"/>
  <c r="AK339"/>
  <c r="N327"/>
  <c r="R327"/>
  <c r="AW367"/>
  <c r="AX366"/>
  <c r="AI355"/>
  <c r="AH355" s="1"/>
  <c r="AG356" s="1"/>
  <c r="AO338"/>
  <c r="AP337"/>
  <c r="AR337" s="1"/>
  <c r="P328"/>
  <c r="L328"/>
  <c r="H328"/>
  <c r="AC327"/>
  <c r="Y327"/>
  <c r="U327"/>
  <c r="AE326"/>
  <c r="AA326"/>
  <c r="AH462" i="26" l="1"/>
  <c r="AL461"/>
  <c r="AJ412" i="24"/>
  <c r="AL412" s="1"/>
  <c r="AK412"/>
  <c r="AM411"/>
  <c r="AN411" s="1"/>
  <c r="AP411" s="1"/>
  <c r="AO411"/>
  <c r="AG462" i="26"/>
  <c r="AI462" s="1"/>
  <c r="AK462" s="1"/>
  <c r="P356" i="14"/>
  <c r="M357"/>
  <c r="R356"/>
  <c r="T356" s="1"/>
  <c r="AE424" i="24"/>
  <c r="AC424"/>
  <c r="AB424"/>
  <c r="AH416" i="25"/>
  <c r="AL415"/>
  <c r="AG416"/>
  <c r="AI416" s="1"/>
  <c r="AK416" s="1"/>
  <c r="H424" i="24"/>
  <c r="G425" s="1"/>
  <c r="AI399" i="27"/>
  <c r="AH399"/>
  <c r="AJ399" s="1"/>
  <c r="AM398"/>
  <c r="L423" i="24"/>
  <c r="T437"/>
  <c r="V437" s="1"/>
  <c r="K424"/>
  <c r="I424"/>
  <c r="F425"/>
  <c r="Q438"/>
  <c r="P438"/>
  <c r="AU346" i="9"/>
  <c r="AR346"/>
  <c r="AS346"/>
  <c r="L416" i="20"/>
  <c r="M415"/>
  <c r="J416"/>
  <c r="K416" s="1"/>
  <c r="H417"/>
  <c r="W418" s="1"/>
  <c r="W417"/>
  <c r="G418"/>
  <c r="S337" i="23"/>
  <c r="T337" s="1"/>
  <c r="V337"/>
  <c r="R337"/>
  <c r="AC334" i="20"/>
  <c r="Z334"/>
  <c r="AA334" s="1"/>
  <c r="Y334"/>
  <c r="AD330" i="16"/>
  <c r="Z330"/>
  <c r="AA330"/>
  <c r="U462" i="20"/>
  <c r="P464"/>
  <c r="R463"/>
  <c r="S463" s="1"/>
  <c r="O464"/>
  <c r="Q464" s="1"/>
  <c r="T463"/>
  <c r="AL328" i="16"/>
  <c r="AH328"/>
  <c r="AI328"/>
  <c r="AQ338" i="17"/>
  <c r="AN339" s="1"/>
  <c r="AO340" s="1"/>
  <c r="AJ339"/>
  <c r="X327"/>
  <c r="Z327" s="1"/>
  <c r="AB327"/>
  <c r="AD327" s="1"/>
  <c r="AF327" s="1"/>
  <c r="T328"/>
  <c r="K328"/>
  <c r="M328" s="1"/>
  <c r="G329"/>
  <c r="O328"/>
  <c r="Q328" s="1"/>
  <c r="S328" s="1"/>
  <c r="I328"/>
  <c r="V328"/>
  <c r="AY366"/>
  <c r="BC366"/>
  <c r="J328"/>
  <c r="AI356"/>
  <c r="AH356" s="1"/>
  <c r="AG357" s="1"/>
  <c r="W327"/>
  <c r="AP338"/>
  <c r="AG463" i="26" l="1"/>
  <c r="AI463" s="1"/>
  <c r="AL462"/>
  <c r="AH463"/>
  <c r="AK463"/>
  <c r="AJ413" i="24"/>
  <c r="AK413"/>
  <c r="AO412"/>
  <c r="AM412"/>
  <c r="AN412" s="1"/>
  <c r="AP412" s="1"/>
  <c r="S357" i="14"/>
  <c r="Q357"/>
  <c r="O357"/>
  <c r="N357"/>
  <c r="P357"/>
  <c r="J424" i="24"/>
  <c r="L424"/>
  <c r="AD424"/>
  <c r="AF424" s="1"/>
  <c r="AA425"/>
  <c r="Z425"/>
  <c r="AH417" i="25"/>
  <c r="AL416"/>
  <c r="AG417"/>
  <c r="AI417" s="1"/>
  <c r="AK417" s="1"/>
  <c r="AL399" i="27"/>
  <c r="AK400"/>
  <c r="I425" i="24"/>
  <c r="K425"/>
  <c r="H425"/>
  <c r="F426" s="1"/>
  <c r="R438"/>
  <c r="Q439" s="1"/>
  <c r="J425"/>
  <c r="G426"/>
  <c r="S438"/>
  <c r="T438" s="1"/>
  <c r="U438"/>
  <c r="P439"/>
  <c r="AT346" i="9"/>
  <c r="AV346" s="1"/>
  <c r="AQ347"/>
  <c r="M416" i="20"/>
  <c r="I417"/>
  <c r="H418" s="1"/>
  <c r="I418" s="1"/>
  <c r="L417"/>
  <c r="AB334"/>
  <c r="AD334" s="1"/>
  <c r="Q338" i="23"/>
  <c r="U337"/>
  <c r="W337" s="1"/>
  <c r="AG329" i="16"/>
  <c r="AK328"/>
  <c r="AM328" s="1"/>
  <c r="AF329"/>
  <c r="P465" i="20"/>
  <c r="R464"/>
  <c r="S464" s="1"/>
  <c r="O465"/>
  <c r="Q465" s="1"/>
  <c r="T464"/>
  <c r="AC330" i="16"/>
  <c r="AE330" s="1"/>
  <c r="X331"/>
  <c r="Y331"/>
  <c r="X335" i="20"/>
  <c r="U463"/>
  <c r="AP339" i="17"/>
  <c r="AR338"/>
  <c r="AI357"/>
  <c r="AH357" s="1"/>
  <c r="AG358" s="1"/>
  <c r="AV367"/>
  <c r="P329"/>
  <c r="L329"/>
  <c r="H329"/>
  <c r="J329" s="1"/>
  <c r="Y328"/>
  <c r="AC328"/>
  <c r="U328"/>
  <c r="AK340"/>
  <c r="AL339"/>
  <c r="AZ367"/>
  <c r="W328"/>
  <c r="AA327"/>
  <c r="N328"/>
  <c r="AE327"/>
  <c r="R328"/>
  <c r="AM413" i="24" l="1"/>
  <c r="AO413"/>
  <c r="AG464" i="26"/>
  <c r="AI464" s="1"/>
  <c r="AK464"/>
  <c r="AH464"/>
  <c r="AL463"/>
  <c r="AL413" i="24"/>
  <c r="L425"/>
  <c r="AB425"/>
  <c r="M358" i="14"/>
  <c r="R357"/>
  <c r="T357" s="1"/>
  <c r="AC425" i="24"/>
  <c r="AE425"/>
  <c r="AA426"/>
  <c r="Z426"/>
  <c r="AD425"/>
  <c r="AH418" i="25"/>
  <c r="AL417"/>
  <c r="AG418"/>
  <c r="AI418" s="1"/>
  <c r="AK418" s="1"/>
  <c r="AI400" i="27"/>
  <c r="AM399"/>
  <c r="AH400"/>
  <c r="AJ400" s="1"/>
  <c r="AJ468" i="26"/>
  <c r="V438" i="24"/>
  <c r="AJ429" i="25"/>
  <c r="R439" i="24"/>
  <c r="P440" s="1"/>
  <c r="H426"/>
  <c r="G427" s="1"/>
  <c r="K426"/>
  <c r="I426"/>
  <c r="S439"/>
  <c r="T439" s="1"/>
  <c r="U439"/>
  <c r="AR347" i="9"/>
  <c r="AS347"/>
  <c r="AU347"/>
  <c r="J417" i="20"/>
  <c r="K417" s="1"/>
  <c r="M417" s="1"/>
  <c r="H419"/>
  <c r="L418"/>
  <c r="G419"/>
  <c r="I419" s="1"/>
  <c r="W419"/>
  <c r="AX367" i="17"/>
  <c r="AY367" s="1"/>
  <c r="AV368" s="1"/>
  <c r="AW368"/>
  <c r="BB367"/>
  <c r="BD367" s="1"/>
  <c r="BA368"/>
  <c r="S338" i="23"/>
  <c r="T338" s="1"/>
  <c r="V338"/>
  <c r="R338"/>
  <c r="Z335" i="20"/>
  <c r="AA335" s="1"/>
  <c r="AC335"/>
  <c r="Y335"/>
  <c r="AB335" s="1"/>
  <c r="AL329" i="16"/>
  <c r="AH329"/>
  <c r="AI329"/>
  <c r="U464" i="20"/>
  <c r="Z331" i="16"/>
  <c r="AA331"/>
  <c r="AD331"/>
  <c r="R465" i="20"/>
  <c r="S465" s="1"/>
  <c r="P466"/>
  <c r="T465"/>
  <c r="O466"/>
  <c r="AR339" i="17"/>
  <c r="AI358"/>
  <c r="AH358" s="1"/>
  <c r="AG359" s="1"/>
  <c r="AQ339"/>
  <c r="AM339"/>
  <c r="T329"/>
  <c r="X328"/>
  <c r="Z328" s="1"/>
  <c r="AE328" s="1"/>
  <c r="AB328"/>
  <c r="AD328" s="1"/>
  <c r="AF328" s="1"/>
  <c r="G330"/>
  <c r="O329"/>
  <c r="Q329" s="1"/>
  <c r="I329"/>
  <c r="V329"/>
  <c r="K329"/>
  <c r="M329" s="1"/>
  <c r="N329" s="1"/>
  <c r="AG465" i="26" l="1"/>
  <c r="AI465" s="1"/>
  <c r="AJ466" s="1"/>
  <c r="AL464"/>
  <c r="AH465"/>
  <c r="AJ414" i="24"/>
  <c r="AL414" s="1"/>
  <c r="AK414"/>
  <c r="AN413"/>
  <c r="AP413" s="1"/>
  <c r="Q358" i="14"/>
  <c r="S358"/>
  <c r="O358"/>
  <c r="N358"/>
  <c r="Q466" i="20"/>
  <c r="R466" s="1"/>
  <c r="S466" s="1"/>
  <c r="AF425" i="24"/>
  <c r="AB426"/>
  <c r="AE426"/>
  <c r="AC426"/>
  <c r="AG419" i="25"/>
  <c r="AI419" s="1"/>
  <c r="AJ420" s="1"/>
  <c r="AH419"/>
  <c r="AL418"/>
  <c r="AK401" i="27"/>
  <c r="AL400"/>
  <c r="Q440" i="24"/>
  <c r="R440" s="1"/>
  <c r="P441" s="1"/>
  <c r="AJ469" i="26"/>
  <c r="J426" i="24"/>
  <c r="L426" s="1"/>
  <c r="F427"/>
  <c r="H427" s="1"/>
  <c r="V439"/>
  <c r="K427"/>
  <c r="I427"/>
  <c r="S440"/>
  <c r="J418" i="20"/>
  <c r="K418" s="1"/>
  <c r="M418" s="1"/>
  <c r="AQ348" i="9"/>
  <c r="AT347"/>
  <c r="AV347" s="1"/>
  <c r="H420" i="20"/>
  <c r="W420"/>
  <c r="L419"/>
  <c r="G420"/>
  <c r="BC367" i="17"/>
  <c r="AZ368" s="1"/>
  <c r="Q339" i="23"/>
  <c r="U338"/>
  <c r="W338" s="1"/>
  <c r="AX368" i="17"/>
  <c r="AY368" s="1"/>
  <c r="AV369" s="1"/>
  <c r="AW370" s="1"/>
  <c r="AW369"/>
  <c r="AC331" i="16"/>
  <c r="AE331" s="1"/>
  <c r="X332"/>
  <c r="Y332"/>
  <c r="X336" i="20"/>
  <c r="AD335"/>
  <c r="U465"/>
  <c r="P467"/>
  <c r="O467"/>
  <c r="Q467" s="1"/>
  <c r="T466"/>
  <c r="AG330" i="16"/>
  <c r="AK329"/>
  <c r="AM329" s="1"/>
  <c r="AF330"/>
  <c r="AA328" i="17"/>
  <c r="R329"/>
  <c r="S329"/>
  <c r="AC329"/>
  <c r="Y329"/>
  <c r="U329"/>
  <c r="W329" s="1"/>
  <c r="AN340"/>
  <c r="AI359"/>
  <c r="AH359" s="1"/>
  <c r="AG360" s="1"/>
  <c r="P330"/>
  <c r="L330"/>
  <c r="H330"/>
  <c r="AJ340"/>
  <c r="AJ415" i="24" l="1"/>
  <c r="AL415" s="1"/>
  <c r="AK415"/>
  <c r="AO414"/>
  <c r="AM414"/>
  <c r="AN414" s="1"/>
  <c r="AP414" s="1"/>
  <c r="U440"/>
  <c r="AK465" i="26"/>
  <c r="M359" i="14"/>
  <c r="R358"/>
  <c r="T358" s="1"/>
  <c r="P358"/>
  <c r="AA427" i="24"/>
  <c r="Z427"/>
  <c r="AD426"/>
  <c r="AF426" s="1"/>
  <c r="AK419" i="25"/>
  <c r="AH401" i="27"/>
  <c r="AJ401" s="1"/>
  <c r="AK402" s="1"/>
  <c r="AI401"/>
  <c r="AM400"/>
  <c r="AJ470" i="26"/>
  <c r="Q441" i="24"/>
  <c r="R441" s="1"/>
  <c r="T440"/>
  <c r="V440" s="1"/>
  <c r="I420" i="20"/>
  <c r="J427" i="24"/>
  <c r="L427" s="1"/>
  <c r="G428"/>
  <c r="F428"/>
  <c r="J419" i="20"/>
  <c r="K419" s="1"/>
  <c r="M419" s="1"/>
  <c r="S441" i="24"/>
  <c r="U441"/>
  <c r="AU348" i="9"/>
  <c r="AS348"/>
  <c r="AR348"/>
  <c r="BC368" i="17"/>
  <c r="AZ369" s="1"/>
  <c r="BA370" s="1"/>
  <c r="AL340"/>
  <c r="AQ340" s="1"/>
  <c r="AN341" s="1"/>
  <c r="AK341"/>
  <c r="AP340"/>
  <c r="AR340" s="1"/>
  <c r="AO341"/>
  <c r="H421" i="20"/>
  <c r="G421"/>
  <c r="W421"/>
  <c r="L420"/>
  <c r="V339" i="23"/>
  <c r="S339"/>
  <c r="T339" s="1"/>
  <c r="R339"/>
  <c r="BB368" i="17"/>
  <c r="BD368" s="1"/>
  <c r="BA369"/>
  <c r="AC336" i="20"/>
  <c r="Z336"/>
  <c r="AA336" s="1"/>
  <c r="Y336"/>
  <c r="Z332" i="16"/>
  <c r="AA332"/>
  <c r="AD332"/>
  <c r="U466" i="20"/>
  <c r="AI330" i="16"/>
  <c r="AL330"/>
  <c r="AH330"/>
  <c r="P468" i="20"/>
  <c r="R467"/>
  <c r="S467" s="1"/>
  <c r="O468"/>
  <c r="Q468" s="1"/>
  <c r="T467"/>
  <c r="AX369" i="17"/>
  <c r="AY369" s="1"/>
  <c r="AV370" s="1"/>
  <c r="G331"/>
  <c r="I330"/>
  <c r="V330"/>
  <c r="J330"/>
  <c r="O330" s="1"/>
  <c r="Q330" s="1"/>
  <c r="S330" s="1"/>
  <c r="AI360"/>
  <c r="AH360" s="1"/>
  <c r="AG361" s="1"/>
  <c r="X329"/>
  <c r="Z329" s="1"/>
  <c r="AB329"/>
  <c r="AD329" s="1"/>
  <c r="AF329" s="1"/>
  <c r="T330"/>
  <c r="AJ416" i="24" l="1"/>
  <c r="AL416" s="1"/>
  <c r="AK416"/>
  <c r="AG466" i="26"/>
  <c r="AI466" s="1"/>
  <c r="AJ467" s="1"/>
  <c r="AH466"/>
  <c r="AL465"/>
  <c r="AM415" i="24"/>
  <c r="AN415" s="1"/>
  <c r="AP415" s="1"/>
  <c r="AO415"/>
  <c r="N359" i="14"/>
  <c r="Q359"/>
  <c r="S359"/>
  <c r="O359"/>
  <c r="AB427" i="24"/>
  <c r="AA428" s="1"/>
  <c r="P442"/>
  <c r="Q442"/>
  <c r="R442" s="1"/>
  <c r="T441"/>
  <c r="V441" s="1"/>
  <c r="Z428"/>
  <c r="AE427"/>
  <c r="AC427"/>
  <c r="AG420" i="25"/>
  <c r="AI420" s="1"/>
  <c r="AH420"/>
  <c r="AL419"/>
  <c r="AL401" i="27"/>
  <c r="J420" i="20"/>
  <c r="K420" s="1"/>
  <c r="I421"/>
  <c r="H428" i="24"/>
  <c r="G429" s="1"/>
  <c r="K428"/>
  <c r="I428"/>
  <c r="F429"/>
  <c r="S442"/>
  <c r="AQ349" i="9"/>
  <c r="AT348"/>
  <c r="AV348" s="1"/>
  <c r="AM340" i="17"/>
  <c r="M420" i="20"/>
  <c r="J421"/>
  <c r="K421" s="1"/>
  <c r="H422"/>
  <c r="W422"/>
  <c r="L421"/>
  <c r="G422"/>
  <c r="AB336"/>
  <c r="AD336" s="1"/>
  <c r="U339" i="23"/>
  <c r="W339" s="1"/>
  <c r="Q340"/>
  <c r="AF331" i="16"/>
  <c r="AG331"/>
  <c r="AK330"/>
  <c r="AM330" s="1"/>
  <c r="X337" i="20"/>
  <c r="U467"/>
  <c r="P469"/>
  <c r="R468"/>
  <c r="S468" s="1"/>
  <c r="O469"/>
  <c r="Q469" s="1"/>
  <c r="T468"/>
  <c r="X333" i="16"/>
  <c r="Y333"/>
  <c r="AC332"/>
  <c r="AE332" s="1"/>
  <c r="AP341" i="17"/>
  <c r="AR341" s="1"/>
  <c r="AO342"/>
  <c r="AX370"/>
  <c r="AW371"/>
  <c r="BC369"/>
  <c r="AZ370" s="1"/>
  <c r="BA371" s="1"/>
  <c r="AJ341"/>
  <c r="AI361"/>
  <c r="AH361" s="1"/>
  <c r="AG362" s="1"/>
  <c r="P331"/>
  <c r="H331"/>
  <c r="AC330"/>
  <c r="Y330"/>
  <c r="U330"/>
  <c r="AA329"/>
  <c r="AE329"/>
  <c r="K330"/>
  <c r="M330" s="1"/>
  <c r="R330" s="1"/>
  <c r="BB369"/>
  <c r="BD369" s="1"/>
  <c r="AY370"/>
  <c r="P443" i="24" l="1"/>
  <c r="R443" s="1"/>
  <c r="Q444" s="1"/>
  <c r="Q443"/>
  <c r="AJ417"/>
  <c r="AL417" s="1"/>
  <c r="AK417"/>
  <c r="AO416"/>
  <c r="AM416"/>
  <c r="AN416" s="1"/>
  <c r="AP416"/>
  <c r="U442"/>
  <c r="AD427"/>
  <c r="AE428" s="1"/>
  <c r="AK466" i="26"/>
  <c r="P359" i="14"/>
  <c r="R359"/>
  <c r="T359" s="1"/>
  <c r="M360"/>
  <c r="N360" s="1"/>
  <c r="O360"/>
  <c r="AF427" i="24"/>
  <c r="AB428"/>
  <c r="AA429" s="1"/>
  <c r="AC428"/>
  <c r="AK420" i="25"/>
  <c r="AJ421"/>
  <c r="T442" i="24"/>
  <c r="V442" s="1"/>
  <c r="AM401" i="27"/>
  <c r="AH402"/>
  <c r="AJ402" s="1"/>
  <c r="AK403" s="1"/>
  <c r="AI402"/>
  <c r="AL402"/>
  <c r="AJ431" i="25"/>
  <c r="J428" i="24"/>
  <c r="L428" s="1"/>
  <c r="H429"/>
  <c r="K429"/>
  <c r="I429"/>
  <c r="U443"/>
  <c r="S443"/>
  <c r="AU349" i="9"/>
  <c r="AR349"/>
  <c r="AS349"/>
  <c r="I422" i="20"/>
  <c r="H423" s="1"/>
  <c r="M421"/>
  <c r="J422"/>
  <c r="K422" s="1"/>
  <c r="L422"/>
  <c r="G423"/>
  <c r="W423"/>
  <c r="BC370" i="17"/>
  <c r="AZ371" s="1"/>
  <c r="BA372" s="1"/>
  <c r="V340" i="23"/>
  <c r="S340"/>
  <c r="T340" s="1"/>
  <c r="R340"/>
  <c r="Z333" i="16"/>
  <c r="AA333"/>
  <c r="AD333"/>
  <c r="AI331"/>
  <c r="AL331"/>
  <c r="AH331"/>
  <c r="U468" i="20"/>
  <c r="R469"/>
  <c r="S469" s="1"/>
  <c r="P470"/>
  <c r="T469"/>
  <c r="O470"/>
  <c r="Q470" s="1"/>
  <c r="AC337"/>
  <c r="Z337"/>
  <c r="AA337" s="1"/>
  <c r="Y337"/>
  <c r="AL341" i="17"/>
  <c r="AM341" s="1"/>
  <c r="AJ342" s="1"/>
  <c r="AK342"/>
  <c r="L331"/>
  <c r="N330"/>
  <c r="T331"/>
  <c r="W330"/>
  <c r="X330" s="1"/>
  <c r="Z330" s="1"/>
  <c r="V331"/>
  <c r="G332"/>
  <c r="I331"/>
  <c r="AI362"/>
  <c r="AH362" s="1"/>
  <c r="AG363" s="1"/>
  <c r="AV371"/>
  <c r="J331"/>
  <c r="O331" s="1"/>
  <c r="Q331" s="1"/>
  <c r="S331" s="1"/>
  <c r="BB370"/>
  <c r="AJ418" i="24" l="1"/>
  <c r="AL418" s="1"/>
  <c r="AK418"/>
  <c r="AH467" i="26"/>
  <c r="AL466"/>
  <c r="AG467"/>
  <c r="AI467" s="1"/>
  <c r="AK467" s="1"/>
  <c r="AO417" i="24"/>
  <c r="AM417"/>
  <c r="AN417" s="1"/>
  <c r="AP417" s="1"/>
  <c r="P360" i="14"/>
  <c r="R360" s="1"/>
  <c r="M361"/>
  <c r="Q360"/>
  <c r="S360"/>
  <c r="Z429" i="24"/>
  <c r="AB429" s="1"/>
  <c r="Z430" s="1"/>
  <c r="AD428"/>
  <c r="AF428" s="1"/>
  <c r="AC429"/>
  <c r="AE429"/>
  <c r="AG421" i="25"/>
  <c r="AI421" s="1"/>
  <c r="AJ422" s="1"/>
  <c r="AL420"/>
  <c r="AH421"/>
  <c r="AM402" i="27"/>
  <c r="AI403"/>
  <c r="AH403"/>
  <c r="AJ403" s="1"/>
  <c r="T443" i="24"/>
  <c r="V443" s="1"/>
  <c r="P444"/>
  <c r="R444" s="1"/>
  <c r="AJ433" i="25"/>
  <c r="G430" i="24"/>
  <c r="F430"/>
  <c r="J429"/>
  <c r="L429" s="1"/>
  <c r="S444"/>
  <c r="U444"/>
  <c r="AQ350" i="9"/>
  <c r="AT349"/>
  <c r="AV349" s="1"/>
  <c r="M422" i="20"/>
  <c r="W424"/>
  <c r="L423"/>
  <c r="G424"/>
  <c r="AQ341" i="17"/>
  <c r="AN342" s="1"/>
  <c r="I423" i="20"/>
  <c r="AB330" i="17"/>
  <c r="AD330" s="1"/>
  <c r="AF330" s="1"/>
  <c r="U340" i="23"/>
  <c r="W340" s="1"/>
  <c r="Q341"/>
  <c r="AB337" i="20"/>
  <c r="AD337" s="1"/>
  <c r="P471"/>
  <c r="R470"/>
  <c r="S470" s="1"/>
  <c r="O471"/>
  <c r="Q471" s="1"/>
  <c r="T470"/>
  <c r="X338"/>
  <c r="AG332" i="16"/>
  <c r="AK331"/>
  <c r="AM331" s="1"/>
  <c r="AF332"/>
  <c r="X334"/>
  <c r="Y334"/>
  <c r="AC333"/>
  <c r="AE333" s="1"/>
  <c r="U469" i="20"/>
  <c r="AX371" i="17"/>
  <c r="AY371" s="1"/>
  <c r="AW372"/>
  <c r="AL342"/>
  <c r="AM342" s="1"/>
  <c r="AJ343" s="1"/>
  <c r="AK344" s="1"/>
  <c r="AK343"/>
  <c r="AA330"/>
  <c r="AE330"/>
  <c r="AI363"/>
  <c r="AH363" s="1"/>
  <c r="AG364" s="1"/>
  <c r="K331"/>
  <c r="M331" s="1"/>
  <c r="N331" s="1"/>
  <c r="BB371"/>
  <c r="BD370"/>
  <c r="L332"/>
  <c r="P332"/>
  <c r="H332"/>
  <c r="J332" s="1"/>
  <c r="Y331"/>
  <c r="U331"/>
  <c r="W331" s="1"/>
  <c r="AH468" i="26" l="1"/>
  <c r="AG468"/>
  <c r="AI468" s="1"/>
  <c r="AK468" s="1"/>
  <c r="AL467"/>
  <c r="AJ419" i="24"/>
  <c r="AK419"/>
  <c r="AO418"/>
  <c r="AM418"/>
  <c r="AN418" s="1"/>
  <c r="AP418" s="1"/>
  <c r="Q361" i="14"/>
  <c r="S361"/>
  <c r="O361"/>
  <c r="T360"/>
  <c r="N361"/>
  <c r="AA430" i="24"/>
  <c r="AE430" s="1"/>
  <c r="AD429"/>
  <c r="AF429" s="1"/>
  <c r="AB430"/>
  <c r="AK421" i="25"/>
  <c r="P445" i="24"/>
  <c r="Q445"/>
  <c r="S445" s="1"/>
  <c r="AK404" i="27"/>
  <c r="AL403"/>
  <c r="T444" i="24"/>
  <c r="V444" s="1"/>
  <c r="H430"/>
  <c r="G431" s="1"/>
  <c r="K430"/>
  <c r="I430"/>
  <c r="AU350" i="9"/>
  <c r="AS350"/>
  <c r="AR350"/>
  <c r="AQ342" i="17"/>
  <c r="H424" i="20"/>
  <c r="J423"/>
  <c r="K423" s="1"/>
  <c r="M423" s="1"/>
  <c r="I424"/>
  <c r="AC331" i="17"/>
  <c r="V341" i="23"/>
  <c r="S341"/>
  <c r="T341" s="1"/>
  <c r="R341"/>
  <c r="Z334" i="16"/>
  <c r="AA334"/>
  <c r="AD334"/>
  <c r="AI332"/>
  <c r="AL332"/>
  <c r="AH332"/>
  <c r="AC338" i="20"/>
  <c r="Z338"/>
  <c r="AA338" s="1"/>
  <c r="Y338"/>
  <c r="P472"/>
  <c r="R471"/>
  <c r="S471" s="1"/>
  <c r="O472"/>
  <c r="Q472" s="1"/>
  <c r="T471"/>
  <c r="U470"/>
  <c r="AP342" i="17"/>
  <c r="AR342" s="1"/>
  <c r="AO343"/>
  <c r="BC371"/>
  <c r="AZ372" s="1"/>
  <c r="AI364"/>
  <c r="AH364" s="1"/>
  <c r="AG365" s="1"/>
  <c r="R331"/>
  <c r="AV372"/>
  <c r="BD371"/>
  <c r="X331"/>
  <c r="Z331" s="1"/>
  <c r="AB331"/>
  <c r="T332"/>
  <c r="I332"/>
  <c r="V332"/>
  <c r="O332"/>
  <c r="Q332" s="1"/>
  <c r="S332" s="1"/>
  <c r="G333"/>
  <c r="K332"/>
  <c r="M332" s="1"/>
  <c r="N332" s="1"/>
  <c r="AN343"/>
  <c r="AO344" s="1"/>
  <c r="AL343"/>
  <c r="AA331"/>
  <c r="AL468" i="26" l="1"/>
  <c r="AG469"/>
  <c r="AI469" s="1"/>
  <c r="AK469" s="1"/>
  <c r="AH469"/>
  <c r="AM419" i="24"/>
  <c r="AO419"/>
  <c r="AL419"/>
  <c r="AC430"/>
  <c r="P361" i="14"/>
  <c r="M362"/>
  <c r="R361"/>
  <c r="T361" s="1"/>
  <c r="R445" i="24"/>
  <c r="P446" s="1"/>
  <c r="U445"/>
  <c r="AA431"/>
  <c r="Z431"/>
  <c r="AD430"/>
  <c r="AF430" s="1"/>
  <c r="J430"/>
  <c r="L430" s="1"/>
  <c r="AH422" i="25"/>
  <c r="AL421"/>
  <c r="AG422"/>
  <c r="AI422" s="1"/>
  <c r="AK422" s="1"/>
  <c r="AM403" i="27"/>
  <c r="AH404"/>
  <c r="AJ404" s="1"/>
  <c r="AK405" s="1"/>
  <c r="AI404"/>
  <c r="AL404"/>
  <c r="AJ475" i="26"/>
  <c r="F431" i="24"/>
  <c r="H431" s="1"/>
  <c r="G432" s="1"/>
  <c r="Q446"/>
  <c r="R446" s="1"/>
  <c r="Q447" s="1"/>
  <c r="AJ434" i="25"/>
  <c r="K431" i="24"/>
  <c r="I431"/>
  <c r="AT350" i="9"/>
  <c r="AV350" s="1"/>
  <c r="AQ351"/>
  <c r="AD331" i="17"/>
  <c r="AF331" s="1"/>
  <c r="J424" i="20"/>
  <c r="K424" s="1"/>
  <c r="H425"/>
  <c r="W425"/>
  <c r="L424"/>
  <c r="G425"/>
  <c r="AX372" i="17"/>
  <c r="AY372" s="1"/>
  <c r="AV373" s="1"/>
  <c r="AW373"/>
  <c r="BB372"/>
  <c r="BD372" s="1"/>
  <c r="BA373"/>
  <c r="Q342" i="23"/>
  <c r="U341"/>
  <c r="W341" s="1"/>
  <c r="AB338" i="20"/>
  <c r="AD338" s="1"/>
  <c r="X339"/>
  <c r="U471"/>
  <c r="P473"/>
  <c r="R472"/>
  <c r="S472" s="1"/>
  <c r="O473"/>
  <c r="Q473" s="1"/>
  <c r="T472"/>
  <c r="AG333" i="16"/>
  <c r="AK332"/>
  <c r="AM332" s="1"/>
  <c r="AF333"/>
  <c r="AC334"/>
  <c r="AE334" s="1"/>
  <c r="X335"/>
  <c r="Y335"/>
  <c r="P333" i="17"/>
  <c r="L333"/>
  <c r="H333"/>
  <c r="Y332"/>
  <c r="AC332"/>
  <c r="U332"/>
  <c r="AM343"/>
  <c r="AI365"/>
  <c r="AH365" s="1"/>
  <c r="AG366" s="1"/>
  <c r="AP343"/>
  <c r="AE331"/>
  <c r="AQ343"/>
  <c r="R332"/>
  <c r="AK420" i="24" l="1"/>
  <c r="AJ420"/>
  <c r="AG470" i="26"/>
  <c r="AI470" s="1"/>
  <c r="AJ471" s="1"/>
  <c r="AH470"/>
  <c r="AL469"/>
  <c r="AN419" i="24"/>
  <c r="AP419" s="1"/>
  <c r="T445"/>
  <c r="V445" s="1"/>
  <c r="N362" i="14"/>
  <c r="S362"/>
  <c r="Q362"/>
  <c r="O362"/>
  <c r="M363" s="1"/>
  <c r="S446" i="24"/>
  <c r="S447" s="1"/>
  <c r="AB431"/>
  <c r="AC431"/>
  <c r="AE431"/>
  <c r="AH423" i="25"/>
  <c r="AG423"/>
  <c r="AI423" s="1"/>
  <c r="AJ424" s="1"/>
  <c r="AL422"/>
  <c r="AK423"/>
  <c r="AH405" i="27"/>
  <c r="AJ405" s="1"/>
  <c r="AK406" s="1"/>
  <c r="AI405"/>
  <c r="AM404"/>
  <c r="U446" i="24"/>
  <c r="T446"/>
  <c r="P447"/>
  <c r="R447" s="1"/>
  <c r="AJ476" i="26"/>
  <c r="J431" i="24"/>
  <c r="L431" s="1"/>
  <c r="F432"/>
  <c r="H432" s="1"/>
  <c r="K432"/>
  <c r="I432"/>
  <c r="U447"/>
  <c r="AS351" i="9"/>
  <c r="AR351"/>
  <c r="AU351"/>
  <c r="BC372" i="17"/>
  <c r="AZ373" s="1"/>
  <c r="I425" i="20"/>
  <c r="J425" s="1"/>
  <c r="K425" s="1"/>
  <c r="M424"/>
  <c r="H426"/>
  <c r="L425"/>
  <c r="G426"/>
  <c r="W426"/>
  <c r="S342" i="23"/>
  <c r="T342" s="1"/>
  <c r="V342"/>
  <c r="R342"/>
  <c r="AX373" i="17"/>
  <c r="AY373" s="1"/>
  <c r="AV374" s="1"/>
  <c r="AW375" s="1"/>
  <c r="AW374"/>
  <c r="AD335" i="16"/>
  <c r="Z335"/>
  <c r="AA335"/>
  <c r="U472" i="20"/>
  <c r="AL333" i="16"/>
  <c r="AH333"/>
  <c r="AI333"/>
  <c r="R473" i="20"/>
  <c r="S473" s="1"/>
  <c r="P474"/>
  <c r="T473"/>
  <c r="O474"/>
  <c r="Q474" s="1"/>
  <c r="AC339"/>
  <c r="Z339"/>
  <c r="AA339" s="1"/>
  <c r="Y339"/>
  <c r="AN344" i="17"/>
  <c r="AO345" s="1"/>
  <c r="AJ344"/>
  <c r="T333"/>
  <c r="W332"/>
  <c r="AB332" s="1"/>
  <c r="AD332" s="1"/>
  <c r="V333"/>
  <c r="I333"/>
  <c r="G334"/>
  <c r="J333"/>
  <c r="K333" s="1"/>
  <c r="M333" s="1"/>
  <c r="AR343"/>
  <c r="AI366"/>
  <c r="AH366" s="1"/>
  <c r="AG367" s="1"/>
  <c r="AO420" i="24" l="1"/>
  <c r="AM420"/>
  <c r="AK470" i="26"/>
  <c r="AL420" i="24"/>
  <c r="P362" i="14"/>
  <c r="R362" s="1"/>
  <c r="T362" s="1"/>
  <c r="S363"/>
  <c r="N363"/>
  <c r="O363"/>
  <c r="V446" i="24"/>
  <c r="AD431"/>
  <c r="AF431" s="1"/>
  <c r="AA432"/>
  <c r="Z432"/>
  <c r="AL423" i="25"/>
  <c r="AG424"/>
  <c r="AI424" s="1"/>
  <c r="AJ425" s="1"/>
  <c r="AH424"/>
  <c r="AK424"/>
  <c r="AL405" i="27"/>
  <c r="T447" i="24"/>
  <c r="F433"/>
  <c r="G433"/>
  <c r="I433" s="1"/>
  <c r="J432"/>
  <c r="L432" s="1"/>
  <c r="P448"/>
  <c r="Q448"/>
  <c r="AT351" i="9"/>
  <c r="AV351" s="1"/>
  <c r="AQ352"/>
  <c r="BC373" i="17"/>
  <c r="AZ374" s="1"/>
  <c r="BA375" s="1"/>
  <c r="L426" i="20"/>
  <c r="G427"/>
  <c r="W427"/>
  <c r="I426"/>
  <c r="M425"/>
  <c r="AX374" i="17"/>
  <c r="AY374" s="1"/>
  <c r="AV375" s="1"/>
  <c r="O333"/>
  <c r="Q333" s="1"/>
  <c r="S333" s="1"/>
  <c r="AP344"/>
  <c r="AR344" s="1"/>
  <c r="AB339" i="20"/>
  <c r="AD339" s="1"/>
  <c r="Q343" i="23"/>
  <c r="U342"/>
  <c r="W342" s="1"/>
  <c r="X332" i="17"/>
  <c r="Z332" s="1"/>
  <c r="AE332" s="1"/>
  <c r="BB373"/>
  <c r="BD373" s="1"/>
  <c r="BA374"/>
  <c r="P475" i="20"/>
  <c r="R474"/>
  <c r="S474" s="1"/>
  <c r="O475"/>
  <c r="Q475" s="1"/>
  <c r="T474"/>
  <c r="AF334" i="16"/>
  <c r="AG334"/>
  <c r="AK333"/>
  <c r="AM333" s="1"/>
  <c r="AC335"/>
  <c r="AE335" s="1"/>
  <c r="X336"/>
  <c r="Y336"/>
  <c r="X340" i="20"/>
  <c r="U473"/>
  <c r="R333" i="17"/>
  <c r="P334"/>
  <c r="L334"/>
  <c r="H334"/>
  <c r="J334" s="1"/>
  <c r="AF332"/>
  <c r="AC333"/>
  <c r="Y333"/>
  <c r="U333"/>
  <c r="W333" s="1"/>
  <c r="AK345"/>
  <c r="AL344"/>
  <c r="AI367"/>
  <c r="AH367" s="1"/>
  <c r="AG368" s="1"/>
  <c r="N333"/>
  <c r="AJ421" i="24" l="1"/>
  <c r="AN420"/>
  <c r="AP420" s="1"/>
  <c r="AK421"/>
  <c r="AL470" i="26"/>
  <c r="AG471"/>
  <c r="AI471" s="1"/>
  <c r="AJ472" s="1"/>
  <c r="AH471"/>
  <c r="Q363" i="14"/>
  <c r="P363"/>
  <c r="R363"/>
  <c r="T363" s="1"/>
  <c r="M364"/>
  <c r="N364" s="1"/>
  <c r="V447" i="24"/>
  <c r="AB432"/>
  <c r="AE432"/>
  <c r="AC432"/>
  <c r="AG425" i="25"/>
  <c r="AI425" s="1"/>
  <c r="AK425" s="1"/>
  <c r="AL424"/>
  <c r="AH425"/>
  <c r="AM405" i="27"/>
  <c r="AI406"/>
  <c r="AH406"/>
  <c r="AJ406" s="1"/>
  <c r="AK407" s="1"/>
  <c r="K433" i="24"/>
  <c r="H433"/>
  <c r="U448"/>
  <c r="S448"/>
  <c r="R448"/>
  <c r="AJ478" i="26"/>
  <c r="AS352" i="9"/>
  <c r="AR352"/>
  <c r="AU352"/>
  <c r="AA332" i="17"/>
  <c r="BC374"/>
  <c r="AZ375" s="1"/>
  <c r="BA376" s="1"/>
  <c r="H427" i="20"/>
  <c r="I427" s="1"/>
  <c r="J426"/>
  <c r="K426" s="1"/>
  <c r="M426" s="1"/>
  <c r="AX375" i="17"/>
  <c r="AY375" s="1"/>
  <c r="AW376"/>
  <c r="V343" i="23"/>
  <c r="S343"/>
  <c r="T343" s="1"/>
  <c r="R343"/>
  <c r="AC340" i="20"/>
  <c r="Z340"/>
  <c r="AA340" s="1"/>
  <c r="Y340"/>
  <c r="P476"/>
  <c r="R475"/>
  <c r="S475" s="1"/>
  <c r="O476"/>
  <c r="Q476" s="1"/>
  <c r="T475"/>
  <c r="Z336" i="16"/>
  <c r="AA336"/>
  <c r="AD336"/>
  <c r="AI334"/>
  <c r="AL334"/>
  <c r="AH334"/>
  <c r="U474" i="20"/>
  <c r="AI368" i="17"/>
  <c r="AH368" s="1"/>
  <c r="AG369" s="1"/>
  <c r="AQ344"/>
  <c r="AM344"/>
  <c r="X333"/>
  <c r="Z333" s="1"/>
  <c r="AE333" s="1"/>
  <c r="AB333"/>
  <c r="AD333" s="1"/>
  <c r="AF333" s="1"/>
  <c r="T334"/>
  <c r="K334"/>
  <c r="M334" s="1"/>
  <c r="R334" s="1"/>
  <c r="G335"/>
  <c r="O334"/>
  <c r="Q334" s="1"/>
  <c r="S334" s="1"/>
  <c r="I334"/>
  <c r="V334"/>
  <c r="BB374"/>
  <c r="BD374" s="1"/>
  <c r="AM421" i="24" l="1"/>
  <c r="AO421"/>
  <c r="AL421"/>
  <c r="AK471" i="26"/>
  <c r="AD432" i="24"/>
  <c r="O364" i="14"/>
  <c r="S364"/>
  <c r="Q364"/>
  <c r="Z433" i="24"/>
  <c r="AA433"/>
  <c r="AB433" s="1"/>
  <c r="AF432"/>
  <c r="AH426" i="25"/>
  <c r="AG426"/>
  <c r="AI426" s="1"/>
  <c r="AJ427" s="1"/>
  <c r="AL425"/>
  <c r="AK426"/>
  <c r="AL406" i="27"/>
  <c r="G434" i="24"/>
  <c r="F434"/>
  <c r="J433"/>
  <c r="L433" s="1"/>
  <c r="P449"/>
  <c r="Q449"/>
  <c r="T448"/>
  <c r="V448" s="1"/>
  <c r="AA333" i="17"/>
  <c r="AQ353" i="9"/>
  <c r="AT352"/>
  <c r="AV352" s="1"/>
  <c r="H428" i="20"/>
  <c r="J427"/>
  <c r="K427" s="1"/>
  <c r="L427"/>
  <c r="G428"/>
  <c r="W428"/>
  <c r="BC375" i="17"/>
  <c r="AZ376" s="1"/>
  <c r="BA377" s="1"/>
  <c r="Q344" i="23"/>
  <c r="U343"/>
  <c r="W343" s="1"/>
  <c r="AB340" i="20"/>
  <c r="AD340" s="1"/>
  <c r="AF335" i="16"/>
  <c r="AG335"/>
  <c r="AK334"/>
  <c r="AM334" s="1"/>
  <c r="X337"/>
  <c r="Y337"/>
  <c r="AC336"/>
  <c r="AE336" s="1"/>
  <c r="X341" i="20"/>
  <c r="U475"/>
  <c r="P477"/>
  <c r="R476"/>
  <c r="S476" s="1"/>
  <c r="T476"/>
  <c r="O477"/>
  <c r="N334" i="17"/>
  <c r="AV376"/>
  <c r="AJ345"/>
  <c r="AI369"/>
  <c r="AH369" s="1"/>
  <c r="AG370" s="1"/>
  <c r="P335"/>
  <c r="L335"/>
  <c r="H335"/>
  <c r="Y334"/>
  <c r="AC334"/>
  <c r="U334"/>
  <c r="AN345"/>
  <c r="BB375"/>
  <c r="BD375" s="1"/>
  <c r="AK422" i="24" l="1"/>
  <c r="AJ422"/>
  <c r="AL471" i="26"/>
  <c r="AG472"/>
  <c r="AI472" s="1"/>
  <c r="AK472" s="1"/>
  <c r="AH472"/>
  <c r="AN421" i="24"/>
  <c r="AP421" s="1"/>
  <c r="AC433"/>
  <c r="P364" i="14"/>
  <c r="M365"/>
  <c r="R364"/>
  <c r="T364" s="1"/>
  <c r="AE433" i="24"/>
  <c r="AA434"/>
  <c r="AC434" s="1"/>
  <c r="Z434"/>
  <c r="AD433"/>
  <c r="AF433" s="1"/>
  <c r="AE434"/>
  <c r="AH427" i="25"/>
  <c r="AG427"/>
  <c r="AI427" s="1"/>
  <c r="AK427" s="1"/>
  <c r="AL426"/>
  <c r="AH407" i="27"/>
  <c r="AJ407" s="1"/>
  <c r="AK408" s="1"/>
  <c r="AI407"/>
  <c r="AM406"/>
  <c r="R449" i="24"/>
  <c r="P450" s="1"/>
  <c r="I434"/>
  <c r="K434"/>
  <c r="H434"/>
  <c r="S449"/>
  <c r="U449"/>
  <c r="AU353" i="9"/>
  <c r="AS353"/>
  <c r="AR353"/>
  <c r="M427" i="20"/>
  <c r="L428"/>
  <c r="W429"/>
  <c r="G429"/>
  <c r="I428"/>
  <c r="S344" i="23"/>
  <c r="T344" s="1"/>
  <c r="V344"/>
  <c r="R344"/>
  <c r="O478" i="20"/>
  <c r="T477"/>
  <c r="AC341"/>
  <c r="Z341"/>
  <c r="AA341" s="1"/>
  <c r="Y341"/>
  <c r="Z337" i="16"/>
  <c r="AA337"/>
  <c r="AD337"/>
  <c r="AI335"/>
  <c r="AL335"/>
  <c r="AH335"/>
  <c r="Q477" i="20"/>
  <c r="U476"/>
  <c r="AP345" i="17"/>
  <c r="AR345" s="1"/>
  <c r="AO346"/>
  <c r="AL345"/>
  <c r="AM345" s="1"/>
  <c r="AK346"/>
  <c r="AX376"/>
  <c r="AY376" s="1"/>
  <c r="AV377" s="1"/>
  <c r="AW378" s="1"/>
  <c r="AW377"/>
  <c r="BB376"/>
  <c r="BD376" s="1"/>
  <c r="T335"/>
  <c r="W334"/>
  <c r="X334" s="1"/>
  <c r="Z334" s="1"/>
  <c r="V335"/>
  <c r="G336"/>
  <c r="I335"/>
  <c r="J335"/>
  <c r="K335" s="1"/>
  <c r="M335" s="1"/>
  <c r="AI370"/>
  <c r="AH370" s="1"/>
  <c r="AG371" s="1"/>
  <c r="AQ345"/>
  <c r="AO422" i="24" l="1"/>
  <c r="AM422"/>
  <c r="AL472" i="26"/>
  <c r="AG473"/>
  <c r="AI473" s="1"/>
  <c r="AK473" s="1"/>
  <c r="AH473"/>
  <c r="AL422" i="24"/>
  <c r="AB434"/>
  <c r="Z435" s="1"/>
  <c r="Q365" i="14"/>
  <c r="S365"/>
  <c r="O365"/>
  <c r="M366" s="1"/>
  <c r="N365"/>
  <c r="P365"/>
  <c r="R365" s="1"/>
  <c r="T365" s="1"/>
  <c r="AA435" i="24"/>
  <c r="AD434"/>
  <c r="AF434" s="1"/>
  <c r="AL427" i="25"/>
  <c r="AH428"/>
  <c r="AG428"/>
  <c r="AI428" s="1"/>
  <c r="AK428" s="1"/>
  <c r="AL407" i="27"/>
  <c r="Q450" i="24"/>
  <c r="U450" s="1"/>
  <c r="O335" i="17"/>
  <c r="Q335" s="1"/>
  <c r="S335" s="1"/>
  <c r="R450" i="24"/>
  <c r="P451" s="1"/>
  <c r="T449"/>
  <c r="V449" s="1"/>
  <c r="J434"/>
  <c r="L434" s="1"/>
  <c r="F435"/>
  <c r="G435"/>
  <c r="S450"/>
  <c r="AT353" i="9"/>
  <c r="AV353" s="1"/>
  <c r="AQ354"/>
  <c r="J428" i="20"/>
  <c r="K428" s="1"/>
  <c r="M428" s="1"/>
  <c r="H429"/>
  <c r="I429" s="1"/>
  <c r="AB334" i="17"/>
  <c r="AD334" s="1"/>
  <c r="AF334" s="1"/>
  <c r="AX377"/>
  <c r="AY377" s="1"/>
  <c r="AV378" s="1"/>
  <c r="AW379" s="1"/>
  <c r="AB341" i="20"/>
  <c r="AD341" s="1"/>
  <c r="Q345" i="23"/>
  <c r="U344"/>
  <c r="W344" s="1"/>
  <c r="AG336" i="16"/>
  <c r="AK335"/>
  <c r="AM335" s="1"/>
  <c r="AF336"/>
  <c r="X338"/>
  <c r="Y338"/>
  <c r="AC337"/>
  <c r="AE337" s="1"/>
  <c r="X342" i="20"/>
  <c r="R477"/>
  <c r="P478"/>
  <c r="BC376" i="17"/>
  <c r="AZ377" s="1"/>
  <c r="AJ346"/>
  <c r="AI371"/>
  <c r="AH371" s="1"/>
  <c r="AG372" s="1"/>
  <c r="L336"/>
  <c r="H336"/>
  <c r="J336" s="1"/>
  <c r="AC335"/>
  <c r="Y335"/>
  <c r="U335"/>
  <c r="W335" s="1"/>
  <c r="AN346"/>
  <c r="N335"/>
  <c r="R335"/>
  <c r="AE334"/>
  <c r="AA334"/>
  <c r="AN422" i="24" l="1"/>
  <c r="AP422" s="1"/>
  <c r="AJ423"/>
  <c r="AK423"/>
  <c r="AG474" i="26"/>
  <c r="AI474" s="1"/>
  <c r="AL473"/>
  <c r="AH474"/>
  <c r="AK474"/>
  <c r="N366" i="14"/>
  <c r="O366"/>
  <c r="S366"/>
  <c r="Q366"/>
  <c r="AB435" i="24"/>
  <c r="AA436" s="1"/>
  <c r="AC435"/>
  <c r="AE435"/>
  <c r="P336" i="17"/>
  <c r="AL428" i="25"/>
  <c r="AG429"/>
  <c r="AI429" s="1"/>
  <c r="AH429"/>
  <c r="AM407" i="27"/>
  <c r="AH408"/>
  <c r="AJ408" s="1"/>
  <c r="AK409" s="1"/>
  <c r="AI408"/>
  <c r="AL408"/>
  <c r="T450" i="24"/>
  <c r="Q451"/>
  <c r="R451" s="1"/>
  <c r="P452" s="1"/>
  <c r="H435"/>
  <c r="I435"/>
  <c r="K435"/>
  <c r="V450"/>
  <c r="AS354" i="9"/>
  <c r="AR354"/>
  <c r="AU354"/>
  <c r="H430" i="20"/>
  <c r="J429"/>
  <c r="K429" s="1"/>
  <c r="W430"/>
  <c r="L429"/>
  <c r="G430"/>
  <c r="I430" s="1"/>
  <c r="M429"/>
  <c r="BB377" i="17"/>
  <c r="BD377" s="1"/>
  <c r="BA378"/>
  <c r="S345" i="23"/>
  <c r="T345" s="1"/>
  <c r="V345"/>
  <c r="R345"/>
  <c r="S477" i="20"/>
  <c r="U477" s="1"/>
  <c r="AC342"/>
  <c r="Z342"/>
  <c r="AA342" s="1"/>
  <c r="Y342"/>
  <c r="Z338" i="16"/>
  <c r="AA338"/>
  <c r="AD338"/>
  <c r="AL336"/>
  <c r="AH336"/>
  <c r="AI336"/>
  <c r="O479" i="20"/>
  <c r="T478"/>
  <c r="Q478"/>
  <c r="AL346" i="17"/>
  <c r="AK347"/>
  <c r="AP346"/>
  <c r="AR346" s="1"/>
  <c r="AO347"/>
  <c r="BC377"/>
  <c r="AZ378" s="1"/>
  <c r="BA379" s="1"/>
  <c r="AB335"/>
  <c r="AD335" s="1"/>
  <c r="AF335" s="1"/>
  <c r="T336"/>
  <c r="X335"/>
  <c r="Z335" s="1"/>
  <c r="AE335" s="1"/>
  <c r="K336"/>
  <c r="M336" s="1"/>
  <c r="R336" s="1"/>
  <c r="G337"/>
  <c r="O336"/>
  <c r="I336"/>
  <c r="V336"/>
  <c r="AI372"/>
  <c r="AH372" s="1"/>
  <c r="AG373" s="1"/>
  <c r="AX378"/>
  <c r="AH475" i="26" l="1"/>
  <c r="AL474"/>
  <c r="AG475"/>
  <c r="AI475" s="1"/>
  <c r="AK475" s="1"/>
  <c r="AO423" i="24"/>
  <c r="AM423"/>
  <c r="AL423"/>
  <c r="P366" i="14"/>
  <c r="M367"/>
  <c r="R366"/>
  <c r="T366" s="1"/>
  <c r="Z436" i="24"/>
  <c r="O367" i="14"/>
  <c r="AD435" i="24"/>
  <c r="AF435" s="1"/>
  <c r="U451"/>
  <c r="Q336" i="17"/>
  <c r="S336" s="1"/>
  <c r="S451" i="24"/>
  <c r="AB436"/>
  <c r="Z437" s="1"/>
  <c r="AE436"/>
  <c r="AC436"/>
  <c r="AK429" i="25"/>
  <c r="AJ430"/>
  <c r="Q452" i="24"/>
  <c r="AM408" i="27"/>
  <c r="AH409"/>
  <c r="AJ409" s="1"/>
  <c r="AK410" s="1"/>
  <c r="AI409"/>
  <c r="AL409"/>
  <c r="AJ481" i="26"/>
  <c r="T451" i="24"/>
  <c r="V451" s="1"/>
  <c r="AJ439" i="25"/>
  <c r="J435" i="24"/>
  <c r="L435" s="1"/>
  <c r="G436"/>
  <c r="F436"/>
  <c r="U452"/>
  <c r="S452"/>
  <c r="R452"/>
  <c r="AQ355" i="9"/>
  <c r="AT354"/>
  <c r="AV354" s="1"/>
  <c r="N336" i="17"/>
  <c r="H431" i="20"/>
  <c r="J430"/>
  <c r="K430" s="1"/>
  <c r="G431"/>
  <c r="W431"/>
  <c r="L430"/>
  <c r="AB342"/>
  <c r="AD342" s="1"/>
  <c r="Q346" i="23"/>
  <c r="U345"/>
  <c r="W345" s="1"/>
  <c r="AC338" i="16"/>
  <c r="AE338" s="1"/>
  <c r="X339"/>
  <c r="Y339"/>
  <c r="X343" i="20"/>
  <c r="R478"/>
  <c r="P479"/>
  <c r="AF337" i="16"/>
  <c r="AG337"/>
  <c r="AK336"/>
  <c r="AM336" s="1"/>
  <c r="Q479" i="20"/>
  <c r="AM346" i="17"/>
  <c r="AJ347" s="1"/>
  <c r="AK348" s="1"/>
  <c r="AQ346"/>
  <c r="AN347" s="1"/>
  <c r="AA335"/>
  <c r="BB378"/>
  <c r="BD378" s="1"/>
  <c r="AI373"/>
  <c r="AH373" s="1"/>
  <c r="AG374" s="1"/>
  <c r="AC336"/>
  <c r="Y336"/>
  <c r="U336"/>
  <c r="AY378"/>
  <c r="BC378"/>
  <c r="L337"/>
  <c r="P337"/>
  <c r="H337"/>
  <c r="AH476" i="26" l="1"/>
  <c r="AG476"/>
  <c r="AI476" s="1"/>
  <c r="AL475"/>
  <c r="AK476"/>
  <c r="AK424" i="24"/>
  <c r="AJ424"/>
  <c r="AN423"/>
  <c r="AP423" s="1"/>
  <c r="P367" i="14"/>
  <c r="R367" s="1"/>
  <c r="M368"/>
  <c r="N367"/>
  <c r="S367"/>
  <c r="Q367"/>
  <c r="AD436" i="24"/>
  <c r="AA437"/>
  <c r="AC437" s="1"/>
  <c r="AB437"/>
  <c r="Z438" s="1"/>
  <c r="AF436"/>
  <c r="AE437"/>
  <c r="AL429" i="25"/>
  <c r="AG430"/>
  <c r="AI430" s="1"/>
  <c r="AK430" s="1"/>
  <c r="AH430"/>
  <c r="AI410" i="27"/>
  <c r="AH410"/>
  <c r="AJ410" s="1"/>
  <c r="AM409"/>
  <c r="AJ482" i="26"/>
  <c r="AL347" i="17"/>
  <c r="AM347" s="1"/>
  <c r="AJ348" s="1"/>
  <c r="H436" i="24"/>
  <c r="K436"/>
  <c r="I436"/>
  <c r="Q453"/>
  <c r="P453"/>
  <c r="T452"/>
  <c r="V452" s="1"/>
  <c r="AU355" i="9"/>
  <c r="AS355"/>
  <c r="AR355"/>
  <c r="M430" i="20"/>
  <c r="G432"/>
  <c r="W432"/>
  <c r="L431"/>
  <c r="I431"/>
  <c r="AQ347" i="17"/>
  <c r="AN348" s="1"/>
  <c r="AO349" s="1"/>
  <c r="AP347"/>
  <c r="AO348"/>
  <c r="S478" i="20"/>
  <c r="U478" s="1"/>
  <c r="S346" i="23"/>
  <c r="T346" s="1"/>
  <c r="R346"/>
  <c r="V346"/>
  <c r="R479" i="20"/>
  <c r="S479" s="1"/>
  <c r="P480"/>
  <c r="AI337" i="16"/>
  <c r="AL337"/>
  <c r="AH337"/>
  <c r="O480" i="20"/>
  <c r="Q480" s="1"/>
  <c r="T479"/>
  <c r="AC343"/>
  <c r="Z343"/>
  <c r="AA343" s="1"/>
  <c r="Y343"/>
  <c r="Z339" i="16"/>
  <c r="AA339"/>
  <c r="AD339"/>
  <c r="AL348" i="17"/>
  <c r="AM348" s="1"/>
  <c r="AJ349" s="1"/>
  <c r="AK350" s="1"/>
  <c r="AK349"/>
  <c r="AV379"/>
  <c r="T337"/>
  <c r="W336"/>
  <c r="X336" s="1"/>
  <c r="Z336" s="1"/>
  <c r="AI374"/>
  <c r="AH374" s="1"/>
  <c r="AG375" s="1"/>
  <c r="G338"/>
  <c r="I337"/>
  <c r="V337"/>
  <c r="K337"/>
  <c r="M337" s="1"/>
  <c r="J337"/>
  <c r="O337" s="1"/>
  <c r="Q337" s="1"/>
  <c r="AZ379"/>
  <c r="AO424" i="24" l="1"/>
  <c r="AM424"/>
  <c r="AG477" i="26"/>
  <c r="AI477" s="1"/>
  <c r="AK477" s="1"/>
  <c r="AL476"/>
  <c r="AH477"/>
  <c r="AL424" i="24"/>
  <c r="AA438"/>
  <c r="AC438" s="1"/>
  <c r="AD437"/>
  <c r="AF437" s="1"/>
  <c r="S368" i="14"/>
  <c r="Q368"/>
  <c r="O368"/>
  <c r="N368"/>
  <c r="T367"/>
  <c r="AB438" i="24"/>
  <c r="AE438"/>
  <c r="AG431" i="25"/>
  <c r="AI431" s="1"/>
  <c r="AJ432" s="1"/>
  <c r="AH431"/>
  <c r="AL430"/>
  <c r="AK411" i="27"/>
  <c r="AL410"/>
  <c r="J436" i="24"/>
  <c r="L436" s="1"/>
  <c r="G437"/>
  <c r="F437"/>
  <c r="AJ483" i="26"/>
  <c r="R453" i="24"/>
  <c r="S453"/>
  <c r="U453"/>
  <c r="AQ356" i="9"/>
  <c r="AT355"/>
  <c r="AV355" s="1"/>
  <c r="H432" i="20"/>
  <c r="J431"/>
  <c r="K431" s="1"/>
  <c r="M431" s="1"/>
  <c r="I432"/>
  <c r="AB336" i="17"/>
  <c r="AD336" s="1"/>
  <c r="AF336" s="1"/>
  <c r="AB343" i="20"/>
  <c r="AD343" s="1"/>
  <c r="AR347" i="17"/>
  <c r="AQ348" s="1"/>
  <c r="AN349" s="1"/>
  <c r="AO350" s="1"/>
  <c r="AP348"/>
  <c r="U346" i="23"/>
  <c r="W346" s="1"/>
  <c r="Q347"/>
  <c r="BB379" i="17"/>
  <c r="BD379" s="1"/>
  <c r="BA380"/>
  <c r="AX379"/>
  <c r="AW380"/>
  <c r="AF338" i="16"/>
  <c r="AG338"/>
  <c r="AK337"/>
  <c r="AM337" s="1"/>
  <c r="U479" i="20"/>
  <c r="X340" i="16"/>
  <c r="Y340"/>
  <c r="AC339"/>
  <c r="AE339" s="1"/>
  <c r="X344" i="20"/>
  <c r="R480"/>
  <c r="S480" s="1"/>
  <c r="P481"/>
  <c r="T480"/>
  <c r="O481"/>
  <c r="Q481" s="1"/>
  <c r="R337" i="17"/>
  <c r="N337"/>
  <c r="S337"/>
  <c r="AI375"/>
  <c r="AH375" s="1"/>
  <c r="AG376" s="1"/>
  <c r="Y337"/>
  <c r="U337"/>
  <c r="AL349"/>
  <c r="P338"/>
  <c r="L338"/>
  <c r="H338"/>
  <c r="J338" s="1"/>
  <c r="AA336"/>
  <c r="AE336"/>
  <c r="AL477" i="26" l="1"/>
  <c r="AH478"/>
  <c r="AG478"/>
  <c r="AI478" s="1"/>
  <c r="AJ479" s="1"/>
  <c r="AJ425" i="24"/>
  <c r="AL425" s="1"/>
  <c r="AK425"/>
  <c r="AN424"/>
  <c r="AP424" s="1"/>
  <c r="P368" i="14"/>
  <c r="M369"/>
  <c r="AD438" i="24"/>
  <c r="AF438" s="1"/>
  <c r="AA439"/>
  <c r="Z439"/>
  <c r="AK431" i="25"/>
  <c r="AH411" i="27"/>
  <c r="AJ411" s="1"/>
  <c r="AM410"/>
  <c r="AI411"/>
  <c r="H437" i="24"/>
  <c r="G438" s="1"/>
  <c r="AJ484" i="26"/>
  <c r="T453" i="24"/>
  <c r="V453" s="1"/>
  <c r="K437"/>
  <c r="I437"/>
  <c r="P454"/>
  <c r="Q454"/>
  <c r="AU356" i="9"/>
  <c r="AS356"/>
  <c r="AR356"/>
  <c r="AC337" i="17"/>
  <c r="AP349"/>
  <c r="H433" i="20"/>
  <c r="J432"/>
  <c r="K432" s="1"/>
  <c r="W433"/>
  <c r="L432"/>
  <c r="G433"/>
  <c r="I433" s="1"/>
  <c r="AR348" i="17"/>
  <c r="AR349" s="1"/>
  <c r="S347" i="23"/>
  <c r="T347" s="1"/>
  <c r="V347"/>
  <c r="R347"/>
  <c r="AY379" i="17"/>
  <c r="AV380" s="1"/>
  <c r="BC379"/>
  <c r="AZ380" s="1"/>
  <c r="AC344" i="20"/>
  <c r="Z344"/>
  <c r="AA344" s="1"/>
  <c r="Y344"/>
  <c r="AD340" i="16"/>
  <c r="Z340"/>
  <c r="AA340"/>
  <c r="U480" i="20"/>
  <c r="R481"/>
  <c r="S481" s="1"/>
  <c r="P482"/>
  <c r="O482"/>
  <c r="T481"/>
  <c r="AI338" i="16"/>
  <c r="AL338"/>
  <c r="AH338"/>
  <c r="AB337" i="17"/>
  <c r="T338"/>
  <c r="AI376"/>
  <c r="AH376" s="1"/>
  <c r="AG377" s="1"/>
  <c r="K338"/>
  <c r="M338" s="1"/>
  <c r="R338" s="1"/>
  <c r="G339"/>
  <c r="O338"/>
  <c r="Q338" s="1"/>
  <c r="S338" s="1"/>
  <c r="I338"/>
  <c r="V338"/>
  <c r="AQ349"/>
  <c r="AM349"/>
  <c r="W337"/>
  <c r="X337" s="1"/>
  <c r="Z337" s="1"/>
  <c r="AN425" i="24" l="1"/>
  <c r="AP425" s="1"/>
  <c r="AJ426"/>
  <c r="AK426"/>
  <c r="AM425"/>
  <c r="AO425"/>
  <c r="AK478" i="26"/>
  <c r="Q369" i="14"/>
  <c r="S369"/>
  <c r="N369"/>
  <c r="R368"/>
  <c r="T368" s="1"/>
  <c r="O369"/>
  <c r="P369" s="1"/>
  <c r="AL411" i="27"/>
  <c r="AM411" s="1"/>
  <c r="AK412"/>
  <c r="AH412"/>
  <c r="AJ412" s="1"/>
  <c r="AK413" s="1"/>
  <c r="AL412"/>
  <c r="AM412" s="1"/>
  <c r="AB439" i="24"/>
  <c r="AA440" s="1"/>
  <c r="AC439"/>
  <c r="AE439"/>
  <c r="AG432" i="25"/>
  <c r="AI432" s="1"/>
  <c r="AK432" s="1"/>
  <c r="AH432"/>
  <c r="AL431"/>
  <c r="J437" i="24"/>
  <c r="L437" s="1"/>
  <c r="F438"/>
  <c r="H438" s="1"/>
  <c r="G439" s="1"/>
  <c r="I438"/>
  <c r="K438"/>
  <c r="R454"/>
  <c r="Q455" s="1"/>
  <c r="U454"/>
  <c r="S454"/>
  <c r="AT356" i="9"/>
  <c r="AV356" s="1"/>
  <c r="AQ357"/>
  <c r="AD337" i="17"/>
  <c r="AF337" s="1"/>
  <c r="M432" i="20"/>
  <c r="J433"/>
  <c r="K433" s="1"/>
  <c r="H434"/>
  <c r="W434"/>
  <c r="L433"/>
  <c r="G434"/>
  <c r="Q482"/>
  <c r="R482" s="1"/>
  <c r="S482" s="1"/>
  <c r="AX380" i="17"/>
  <c r="AW381"/>
  <c r="BB380"/>
  <c r="BD380" s="1"/>
  <c r="BA381"/>
  <c r="AB344" i="20"/>
  <c r="AD344" s="1"/>
  <c r="Q348" i="23"/>
  <c r="U347"/>
  <c r="W347" s="1"/>
  <c r="U481" i="20"/>
  <c r="AF339" i="16"/>
  <c r="AG339"/>
  <c r="AK338"/>
  <c r="AM338" s="1"/>
  <c r="X345" i="20"/>
  <c r="T482"/>
  <c r="O483"/>
  <c r="X341" i="16"/>
  <c r="Y341"/>
  <c r="AC340"/>
  <c r="AE340" s="1"/>
  <c r="AA337" i="17"/>
  <c r="AE337"/>
  <c r="AN350"/>
  <c r="AI377"/>
  <c r="AH377" s="1"/>
  <c r="AG378" s="1"/>
  <c r="AC338"/>
  <c r="Y338"/>
  <c r="U338"/>
  <c r="W338" s="1"/>
  <c r="AJ350"/>
  <c r="P339"/>
  <c r="L339"/>
  <c r="H339"/>
  <c r="N338"/>
  <c r="AL478" i="26" l="1"/>
  <c r="AH479"/>
  <c r="AG479"/>
  <c r="AI479" s="1"/>
  <c r="AK479" s="1"/>
  <c r="AM426" i="24"/>
  <c r="AO426"/>
  <c r="AL426"/>
  <c r="Z440"/>
  <c r="M370" i="14"/>
  <c r="R369"/>
  <c r="T369" s="1"/>
  <c r="N370"/>
  <c r="O370"/>
  <c r="M371" s="1"/>
  <c r="AD439" i="24"/>
  <c r="AF439" s="1"/>
  <c r="AI412" i="27"/>
  <c r="AB440" i="24"/>
  <c r="AD440" s="1"/>
  <c r="AC440"/>
  <c r="AE440"/>
  <c r="AH433" i="25"/>
  <c r="AL432"/>
  <c r="AG433"/>
  <c r="AI433" s="1"/>
  <c r="AK433" s="1"/>
  <c r="AJ486" i="26"/>
  <c r="T454" i="24"/>
  <c r="V454" s="1"/>
  <c r="P455"/>
  <c r="R455" s="1"/>
  <c r="J438"/>
  <c r="L438" s="1"/>
  <c r="F439"/>
  <c r="H439" s="1"/>
  <c r="I439"/>
  <c r="K439"/>
  <c r="S455"/>
  <c r="U455"/>
  <c r="AU357" i="9"/>
  <c r="AS357"/>
  <c r="AR357"/>
  <c r="P483" i="20"/>
  <c r="Q483" s="1"/>
  <c r="I434"/>
  <c r="J434" s="1"/>
  <c r="K434" s="1"/>
  <c r="W435"/>
  <c r="L434"/>
  <c r="G435"/>
  <c r="H435"/>
  <c r="M433"/>
  <c r="AY380" i="17"/>
  <c r="AV381" s="1"/>
  <c r="AX381" s="1"/>
  <c r="BC380"/>
  <c r="AZ381" s="1"/>
  <c r="BB381" s="1"/>
  <c r="BD381" s="1"/>
  <c r="S348" i="23"/>
  <c r="T348" s="1"/>
  <c r="V348"/>
  <c r="R348"/>
  <c r="AD341" i="16"/>
  <c r="Z341"/>
  <c r="AA341"/>
  <c r="AC345" i="20"/>
  <c r="Z345"/>
  <c r="AA345" s="1"/>
  <c r="Y345"/>
  <c r="O484"/>
  <c r="AI339" i="16"/>
  <c r="AL339"/>
  <c r="AH339"/>
  <c r="U482" i="20"/>
  <c r="AL350" i="17"/>
  <c r="AM350" s="1"/>
  <c r="AJ351" s="1"/>
  <c r="AK352" s="1"/>
  <c r="AK351"/>
  <c r="AP350"/>
  <c r="AR350" s="1"/>
  <c r="AO351"/>
  <c r="AW382"/>
  <c r="G340"/>
  <c r="I339"/>
  <c r="K339"/>
  <c r="M339" s="1"/>
  <c r="V339"/>
  <c r="O339"/>
  <c r="Q339" s="1"/>
  <c r="S339" s="1"/>
  <c r="J339"/>
  <c r="T339"/>
  <c r="X338"/>
  <c r="Z338" s="1"/>
  <c r="AA338" s="1"/>
  <c r="AB338"/>
  <c r="AD338" s="1"/>
  <c r="AF338" s="1"/>
  <c r="AI378"/>
  <c r="AH378" s="1"/>
  <c r="AG379" s="1"/>
  <c r="AL479" i="26" l="1"/>
  <c r="AG480"/>
  <c r="AI480" s="1"/>
  <c r="AH480"/>
  <c r="AK480"/>
  <c r="AN426" i="24"/>
  <c r="AP426" s="1"/>
  <c r="AJ427"/>
  <c r="AK427"/>
  <c r="BA382" i="17"/>
  <c r="Z441" i="24"/>
  <c r="AA441"/>
  <c r="AF440"/>
  <c r="S371" i="14"/>
  <c r="AI413" i="27"/>
  <c r="AH413"/>
  <c r="AJ413" s="1"/>
  <c r="N371" i="14"/>
  <c r="Q370"/>
  <c r="S370"/>
  <c r="P370"/>
  <c r="R370" s="1"/>
  <c r="AC441" i="24"/>
  <c r="AE441"/>
  <c r="AL433" i="25"/>
  <c r="AG434"/>
  <c r="AI434" s="1"/>
  <c r="AJ435" s="1"/>
  <c r="AH434"/>
  <c r="AK434"/>
  <c r="F440" i="24"/>
  <c r="G440"/>
  <c r="J439"/>
  <c r="L439" s="1"/>
  <c r="AJ487" i="26"/>
  <c r="T455" i="24"/>
  <c r="V455" s="1"/>
  <c r="Q456"/>
  <c r="P456"/>
  <c r="AT357" i="9"/>
  <c r="AV357" s="1"/>
  <c r="AQ358"/>
  <c r="P484" i="20"/>
  <c r="R483"/>
  <c r="S483" s="1"/>
  <c r="T483"/>
  <c r="L435"/>
  <c r="G436"/>
  <c r="W436"/>
  <c r="Q484"/>
  <c r="P485" s="1"/>
  <c r="AQ350" i="17"/>
  <c r="AN351" s="1"/>
  <c r="AO352" s="1"/>
  <c r="AB345" i="20"/>
  <c r="AD345" s="1"/>
  <c r="M434"/>
  <c r="I435"/>
  <c r="AY381" i="17"/>
  <c r="AV382" s="1"/>
  <c r="AW383" s="1"/>
  <c r="BC381"/>
  <c r="AZ382" s="1"/>
  <c r="Q349" i="23"/>
  <c r="U348"/>
  <c r="W348" s="1"/>
  <c r="AF340" i="16"/>
  <c r="AG340"/>
  <c r="AK339"/>
  <c r="AM339" s="1"/>
  <c r="AC341"/>
  <c r="AE341" s="1"/>
  <c r="X342"/>
  <c r="Y342"/>
  <c r="X346" i="20"/>
  <c r="O485"/>
  <c r="N339" i="17"/>
  <c r="AI379"/>
  <c r="AH379" s="1"/>
  <c r="AG380" s="1"/>
  <c r="R339"/>
  <c r="AC339"/>
  <c r="Y339"/>
  <c r="U339"/>
  <c r="L340"/>
  <c r="P340"/>
  <c r="H340"/>
  <c r="AL351"/>
  <c r="AM351" s="1"/>
  <c r="AE338"/>
  <c r="AM427" i="24" l="1"/>
  <c r="AO427"/>
  <c r="AG481" i="26"/>
  <c r="AI481" s="1"/>
  <c r="AK481" s="1"/>
  <c r="AH481"/>
  <c r="AL480"/>
  <c r="AB441" i="24"/>
  <c r="Z442" s="1"/>
  <c r="AB442" s="1"/>
  <c r="AL427"/>
  <c r="AD441"/>
  <c r="AF441" s="1"/>
  <c r="AA442"/>
  <c r="AC442" s="1"/>
  <c r="T370" i="14"/>
  <c r="O371"/>
  <c r="AK414" i="27"/>
  <c r="AL413"/>
  <c r="Q371" i="14"/>
  <c r="AE442" i="24"/>
  <c r="AL434" i="25"/>
  <c r="AG435"/>
  <c r="AI435" s="1"/>
  <c r="AJ436" s="1"/>
  <c r="AH435"/>
  <c r="AK435"/>
  <c r="H440" i="24"/>
  <c r="F441" s="1"/>
  <c r="K440"/>
  <c r="I440"/>
  <c r="G441"/>
  <c r="R456"/>
  <c r="Q457" s="1"/>
  <c r="U456"/>
  <c r="S456"/>
  <c r="AU358" i="9"/>
  <c r="AR358"/>
  <c r="AS358"/>
  <c r="U483" i="20"/>
  <c r="AX382" i="17"/>
  <c r="AY382" s="1"/>
  <c r="AV383" s="1"/>
  <c r="AW384" s="1"/>
  <c r="T484" i="20"/>
  <c r="R484"/>
  <c r="S484" s="1"/>
  <c r="H436"/>
  <c r="J435"/>
  <c r="K435" s="1"/>
  <c r="M435" s="1"/>
  <c r="AQ351" i="17"/>
  <c r="AN352" s="1"/>
  <c r="AP351"/>
  <c r="AR351" s="1"/>
  <c r="I436" i="20"/>
  <c r="V349" i="23"/>
  <c r="S349"/>
  <c r="T349" s="1"/>
  <c r="R349"/>
  <c r="Q485" i="20"/>
  <c r="AC346"/>
  <c r="Z346"/>
  <c r="AA346" s="1"/>
  <c r="Y346"/>
  <c r="O486"/>
  <c r="T485"/>
  <c r="Z342" i="16"/>
  <c r="AA342"/>
  <c r="AD342"/>
  <c r="AL340"/>
  <c r="AH340"/>
  <c r="AI340"/>
  <c r="AJ352" i="17"/>
  <c r="O340"/>
  <c r="Q340" s="1"/>
  <c r="S340" s="1"/>
  <c r="I340"/>
  <c r="V340"/>
  <c r="K340"/>
  <c r="M340" s="1"/>
  <c r="G341"/>
  <c r="AB339"/>
  <c r="AD339" s="1"/>
  <c r="AF339" s="1"/>
  <c r="T340"/>
  <c r="W339"/>
  <c r="BA383"/>
  <c r="BB382"/>
  <c r="BD382" s="1"/>
  <c r="AI380"/>
  <c r="AH380" s="1"/>
  <c r="AG381" s="1"/>
  <c r="J340"/>
  <c r="R340" s="1"/>
  <c r="AG482" i="26" l="1"/>
  <c r="AI482" s="1"/>
  <c r="AK482" s="1"/>
  <c r="AH482"/>
  <c r="AL481"/>
  <c r="AK428" i="24"/>
  <c r="AN427"/>
  <c r="AP427" s="1"/>
  <c r="AJ428"/>
  <c r="AL428" s="1"/>
  <c r="J440"/>
  <c r="AM413" i="27"/>
  <c r="AH414"/>
  <c r="AJ414" s="1"/>
  <c r="AK415" s="1"/>
  <c r="AI414"/>
  <c r="AL414"/>
  <c r="P371" i="14"/>
  <c r="R371" s="1"/>
  <c r="T371" s="1"/>
  <c r="M372"/>
  <c r="L440" i="24"/>
  <c r="Z443"/>
  <c r="AD442"/>
  <c r="AF442" s="1"/>
  <c r="AA443"/>
  <c r="AG436" i="25"/>
  <c r="AI436" s="1"/>
  <c r="AJ437" s="1"/>
  <c r="AH436"/>
  <c r="AL435"/>
  <c r="T456" i="24"/>
  <c r="V456" s="1"/>
  <c r="H441"/>
  <c r="G442" s="1"/>
  <c r="P457"/>
  <c r="R457" s="1"/>
  <c r="K441"/>
  <c r="I441"/>
  <c r="J441" s="1"/>
  <c r="S457"/>
  <c r="U457"/>
  <c r="AQ359" i="9"/>
  <c r="AT358"/>
  <c r="AV358" s="1"/>
  <c r="U484" i="20"/>
  <c r="AX383" i="17"/>
  <c r="AY383" s="1"/>
  <c r="AV384" s="1"/>
  <c r="R485" i="20"/>
  <c r="S485" s="1"/>
  <c r="U485" s="1"/>
  <c r="BC382" i="17"/>
  <c r="AZ383" s="1"/>
  <c r="BA384" s="1"/>
  <c r="X339"/>
  <c r="Z339" s="1"/>
  <c r="AA339" s="1"/>
  <c r="H437" i="20"/>
  <c r="J436"/>
  <c r="K436" s="1"/>
  <c r="G437"/>
  <c r="I437" s="1"/>
  <c r="W437"/>
  <c r="L436"/>
  <c r="P486"/>
  <c r="Q486" s="1"/>
  <c r="U349" i="23"/>
  <c r="W349" s="1"/>
  <c r="Q350"/>
  <c r="AB346" i="20"/>
  <c r="AD346" s="1"/>
  <c r="AP352" i="17"/>
  <c r="AR352" s="1"/>
  <c r="AO353"/>
  <c r="AL352"/>
  <c r="AM352" s="1"/>
  <c r="AJ353" s="1"/>
  <c r="AK353"/>
  <c r="AF341" i="16"/>
  <c r="AG341"/>
  <c r="AK340"/>
  <c r="AM340" s="1"/>
  <c r="X343"/>
  <c r="Y343"/>
  <c r="AC342"/>
  <c r="AE342" s="1"/>
  <c r="X347" i="20"/>
  <c r="AW385" i="17"/>
  <c r="AI381"/>
  <c r="AH381" s="1"/>
  <c r="AG382" s="1"/>
  <c r="N340"/>
  <c r="Y340"/>
  <c r="AC340"/>
  <c r="U340"/>
  <c r="P341"/>
  <c r="L341"/>
  <c r="H341"/>
  <c r="J341" s="1"/>
  <c r="AG483" i="26" l="1"/>
  <c r="AI483" s="1"/>
  <c r="AK483" s="1"/>
  <c r="AH483"/>
  <c r="AL482"/>
  <c r="AK429" i="24"/>
  <c r="AJ429"/>
  <c r="AM428"/>
  <c r="AN428" s="1"/>
  <c r="AP428" s="1"/>
  <c r="AO428"/>
  <c r="Q372" i="14"/>
  <c r="S372"/>
  <c r="O372"/>
  <c r="N372"/>
  <c r="AI415" i="27"/>
  <c r="AM414"/>
  <c r="AH415"/>
  <c r="AJ415" s="1"/>
  <c r="AK416" s="1"/>
  <c r="AE443" i="24"/>
  <c r="AC443"/>
  <c r="AB443"/>
  <c r="AK436" i="25"/>
  <c r="T486" i="20"/>
  <c r="F442" i="24"/>
  <c r="T457"/>
  <c r="V457" s="1"/>
  <c r="AJ490" i="26"/>
  <c r="H442" i="24"/>
  <c r="G443" s="1"/>
  <c r="L441"/>
  <c r="I442"/>
  <c r="K442"/>
  <c r="P458"/>
  <c r="Q458"/>
  <c r="AU359" i="9"/>
  <c r="AS359"/>
  <c r="AR359"/>
  <c r="BC383" i="17"/>
  <c r="AZ384" s="1"/>
  <c r="BA385" s="1"/>
  <c r="AX384"/>
  <c r="AY384" s="1"/>
  <c r="AV385" s="1"/>
  <c r="BB383"/>
  <c r="BD383" s="1"/>
  <c r="AE339"/>
  <c r="H438" i="20"/>
  <c r="J437"/>
  <c r="K437" s="1"/>
  <c r="W438"/>
  <c r="L437"/>
  <c r="G438"/>
  <c r="I438" s="1"/>
  <c r="AQ352" i="17"/>
  <c r="AN353" s="1"/>
  <c r="AO354" s="1"/>
  <c r="M436" i="20"/>
  <c r="R486"/>
  <c r="S486" s="1"/>
  <c r="U486" s="1"/>
  <c r="P487"/>
  <c r="O488" s="1"/>
  <c r="O487"/>
  <c r="S350" i="23"/>
  <c r="T350" s="1"/>
  <c r="V350"/>
  <c r="R350"/>
  <c r="AC347" i="20"/>
  <c r="Z347"/>
  <c r="AA347" s="1"/>
  <c r="Y347"/>
  <c r="Z343" i="16"/>
  <c r="AA343"/>
  <c r="AD343"/>
  <c r="AL341"/>
  <c r="AH341"/>
  <c r="AI341"/>
  <c r="AL353" i="17"/>
  <c r="AM353" s="1"/>
  <c r="AJ354" s="1"/>
  <c r="AK354"/>
  <c r="AW386"/>
  <c r="G342"/>
  <c r="O341"/>
  <c r="Q341" s="1"/>
  <c r="S341" s="1"/>
  <c r="I341"/>
  <c r="V341"/>
  <c r="K341"/>
  <c r="M341" s="1"/>
  <c r="N341" s="1"/>
  <c r="T341"/>
  <c r="X340"/>
  <c r="Z340" s="1"/>
  <c r="AB340"/>
  <c r="AD340" s="1"/>
  <c r="AF340" s="1"/>
  <c r="AI382"/>
  <c r="AH382" s="1"/>
  <c r="AG383" s="1"/>
  <c r="W340"/>
  <c r="AG484" i="26" l="1"/>
  <c r="AI484" s="1"/>
  <c r="AK484" s="1"/>
  <c r="AL483"/>
  <c r="AH484"/>
  <c r="AM429" i="24"/>
  <c r="AO429"/>
  <c r="BC384" i="17"/>
  <c r="AZ385" s="1"/>
  <c r="BA386" s="1"/>
  <c r="AL429" i="24"/>
  <c r="AL415" i="27"/>
  <c r="P372" i="14"/>
  <c r="M373"/>
  <c r="O373" s="1"/>
  <c r="R372"/>
  <c r="T372" s="1"/>
  <c r="Z444" i="24"/>
  <c r="AA444"/>
  <c r="AD443"/>
  <c r="AF443" s="1"/>
  <c r="AH437" i="25"/>
  <c r="AL436"/>
  <c r="AG437"/>
  <c r="AI437" s="1"/>
  <c r="AJ438" s="1"/>
  <c r="F443" i="24"/>
  <c r="H443" s="1"/>
  <c r="J442"/>
  <c r="L442" s="1"/>
  <c r="I443"/>
  <c r="K443"/>
  <c r="R458"/>
  <c r="S458"/>
  <c r="U458"/>
  <c r="AQ360" i="9"/>
  <c r="AT359"/>
  <c r="AV359" s="1"/>
  <c r="AX385" i="17"/>
  <c r="AY385" s="1"/>
  <c r="AV386" s="1"/>
  <c r="AP353"/>
  <c r="AR353" s="1"/>
  <c r="T487" i="20"/>
  <c r="BB384" i="17"/>
  <c r="BD384" s="1"/>
  <c r="AQ353"/>
  <c r="AN354" s="1"/>
  <c r="AP354" s="1"/>
  <c r="AR354" s="1"/>
  <c r="M437" i="20"/>
  <c r="Q487"/>
  <c r="R487" s="1"/>
  <c r="S487" s="1"/>
  <c r="U487" s="1"/>
  <c r="H439"/>
  <c r="J438"/>
  <c r="K438" s="1"/>
  <c r="L438"/>
  <c r="G439"/>
  <c r="W439"/>
  <c r="R341" i="17"/>
  <c r="AB347" i="20"/>
  <c r="AD347" s="1"/>
  <c r="U350" i="23"/>
  <c r="W350" s="1"/>
  <c r="Q351"/>
  <c r="AG342" i="16"/>
  <c r="AK341"/>
  <c r="AM341" s="1"/>
  <c r="AF342"/>
  <c r="X344"/>
  <c r="Y344"/>
  <c r="AC343"/>
  <c r="AE343" s="1"/>
  <c r="X348" i="20"/>
  <c r="AW387" i="17"/>
  <c r="AL354"/>
  <c r="AM354" s="1"/>
  <c r="AJ355" s="1"/>
  <c r="AK356" s="1"/>
  <c r="AK355"/>
  <c r="AI383"/>
  <c r="AH383" s="1"/>
  <c r="AG384" s="1"/>
  <c r="AC341"/>
  <c r="Y341"/>
  <c r="U341"/>
  <c r="W341" s="1"/>
  <c r="AE340"/>
  <c r="L342"/>
  <c r="P342"/>
  <c r="H342"/>
  <c r="AA340"/>
  <c r="AH485" i="26" l="1"/>
  <c r="AG485"/>
  <c r="AI485" s="1"/>
  <c r="AL484"/>
  <c r="AK485"/>
  <c r="AN429" i="24"/>
  <c r="AP429" s="1"/>
  <c r="AK430"/>
  <c r="AJ430"/>
  <c r="AL430" s="1"/>
  <c r="P373" i="14"/>
  <c r="M374"/>
  <c r="R373"/>
  <c r="S373"/>
  <c r="Q373"/>
  <c r="N373"/>
  <c r="AM415" i="27"/>
  <c r="AI416"/>
  <c r="AH416"/>
  <c r="AJ416" s="1"/>
  <c r="AK417" s="1"/>
  <c r="AB444" i="24"/>
  <c r="AC444"/>
  <c r="AE444"/>
  <c r="AO355" i="17"/>
  <c r="AK437" i="25"/>
  <c r="F444" i="24"/>
  <c r="G444"/>
  <c r="I444" s="1"/>
  <c r="J443"/>
  <c r="L443" s="1"/>
  <c r="AJ449" i="25"/>
  <c r="P459" i="24"/>
  <c r="Q459"/>
  <c r="T458"/>
  <c r="V458" s="1"/>
  <c r="AU360" i="9"/>
  <c r="AR360"/>
  <c r="AS360"/>
  <c r="BC385" i="17"/>
  <c r="AZ386" s="1"/>
  <c r="BA387" s="1"/>
  <c r="AX386"/>
  <c r="AY386" s="1"/>
  <c r="AV387" s="1"/>
  <c r="BB385"/>
  <c r="BD385" s="1"/>
  <c r="P488" i="20"/>
  <c r="M438"/>
  <c r="L439"/>
  <c r="G440"/>
  <c r="W440"/>
  <c r="I439"/>
  <c r="V351" i="23"/>
  <c r="S351"/>
  <c r="T351" s="1"/>
  <c r="R351"/>
  <c r="Z348" i="20"/>
  <c r="AA348" s="1"/>
  <c r="AC348"/>
  <c r="Y348"/>
  <c r="AB348" s="1"/>
  <c r="AD344" i="16"/>
  <c r="Z344"/>
  <c r="AA344"/>
  <c r="AL342"/>
  <c r="AH342"/>
  <c r="AI342"/>
  <c r="AX387" i="17"/>
  <c r="AY387" s="1"/>
  <c r="AV388" s="1"/>
  <c r="AW388"/>
  <c r="AL355"/>
  <c r="AM355" s="1"/>
  <c r="AQ354"/>
  <c r="AN355" s="1"/>
  <c r="I342"/>
  <c r="V342"/>
  <c r="G343"/>
  <c r="J342"/>
  <c r="K342" s="1"/>
  <c r="M342" s="1"/>
  <c r="X341"/>
  <c r="Z341" s="1"/>
  <c r="AE341" s="1"/>
  <c r="AB341"/>
  <c r="AD341" s="1"/>
  <c r="AF341" s="1"/>
  <c r="T342"/>
  <c r="AI384"/>
  <c r="AH384" s="1"/>
  <c r="AG385" s="1"/>
  <c r="AK431" i="24" l="1"/>
  <c r="AJ431"/>
  <c r="AN430"/>
  <c r="AP430" s="1"/>
  <c r="AO430"/>
  <c r="AM430"/>
  <c r="AL485" i="26"/>
  <c r="AH486"/>
  <c r="AG486"/>
  <c r="AI486" s="1"/>
  <c r="AK486"/>
  <c r="O374" i="14"/>
  <c r="P374" s="1"/>
  <c r="R374" s="1"/>
  <c r="AL416" i="27"/>
  <c r="AH417" s="1"/>
  <c r="AJ417" s="1"/>
  <c r="AK418" s="1"/>
  <c r="M375" i="14"/>
  <c r="N374"/>
  <c r="Q374"/>
  <c r="S374"/>
  <c r="T373"/>
  <c r="K444" i="24"/>
  <c r="Z445"/>
  <c r="AD444"/>
  <c r="AF444" s="1"/>
  <c r="AA445"/>
  <c r="AG438" i="25"/>
  <c r="AI438" s="1"/>
  <c r="AK438" s="1"/>
  <c r="AH438"/>
  <c r="AL437"/>
  <c r="H444" i="24"/>
  <c r="G445" s="1"/>
  <c r="BC386" i="17"/>
  <c r="AZ387" s="1"/>
  <c r="BA388" s="1"/>
  <c r="R459" i="24"/>
  <c r="Q460" s="1"/>
  <c r="BB386" i="17"/>
  <c r="BD386" s="1"/>
  <c r="J444" i="24"/>
  <c r="L444" s="1"/>
  <c r="F445"/>
  <c r="S459"/>
  <c r="U459"/>
  <c r="AT360" i="9"/>
  <c r="AV360" s="1"/>
  <c r="AQ361"/>
  <c r="BC387" i="17"/>
  <c r="T488" i="20"/>
  <c r="O489"/>
  <c r="Q488"/>
  <c r="J439"/>
  <c r="K439" s="1"/>
  <c r="M439" s="1"/>
  <c r="H440"/>
  <c r="I440" s="1"/>
  <c r="AP355" i="17"/>
  <c r="AR355" s="1"/>
  <c r="AO356"/>
  <c r="O342"/>
  <c r="Q342" s="1"/>
  <c r="S342" s="1"/>
  <c r="AA341"/>
  <c r="Q352" i="23"/>
  <c r="U351"/>
  <c r="W351" s="1"/>
  <c r="X345" i="16"/>
  <c r="Y345"/>
  <c r="AC344"/>
  <c r="AE344" s="1"/>
  <c r="AF343"/>
  <c r="AG343"/>
  <c r="AK342"/>
  <c r="AM342" s="1"/>
  <c r="AD348" i="20"/>
  <c r="X349"/>
  <c r="AX388" i="17"/>
  <c r="AY388" s="1"/>
  <c r="AV389" s="1"/>
  <c r="AW389"/>
  <c r="AQ355"/>
  <c r="AN356" s="1"/>
  <c r="BB387"/>
  <c r="BD387" s="1"/>
  <c r="AZ388"/>
  <c r="BA389" s="1"/>
  <c r="AJ356"/>
  <c r="AI385"/>
  <c r="AH385" s="1"/>
  <c r="AG386" s="1"/>
  <c r="N342"/>
  <c r="R342"/>
  <c r="AC342"/>
  <c r="Y342"/>
  <c r="U342"/>
  <c r="P343"/>
  <c r="L343"/>
  <c r="H343"/>
  <c r="AL486" i="26" l="1"/>
  <c r="AG487"/>
  <c r="AI487" s="1"/>
  <c r="AK487" s="1"/>
  <c r="AH487"/>
  <c r="AM431" i="24"/>
  <c r="AO431"/>
  <c r="P460"/>
  <c r="AL431"/>
  <c r="AI417" i="27"/>
  <c r="AM416"/>
  <c r="T374" i="14"/>
  <c r="AL417" i="27"/>
  <c r="O375" i="14"/>
  <c r="N375"/>
  <c r="Q375"/>
  <c r="S375"/>
  <c r="AC445" i="24"/>
  <c r="AE445"/>
  <c r="AB445"/>
  <c r="AG439" i="25"/>
  <c r="AI439" s="1"/>
  <c r="AJ440" s="1"/>
  <c r="AL438"/>
  <c r="AH439"/>
  <c r="T459" i="24"/>
  <c r="V459" s="1"/>
  <c r="H445"/>
  <c r="G446" s="1"/>
  <c r="I445"/>
  <c r="K445"/>
  <c r="R460"/>
  <c r="Q461" s="1"/>
  <c r="AU361" i="9"/>
  <c r="U460" i="24"/>
  <c r="S460"/>
  <c r="AS361" i="9"/>
  <c r="AR361"/>
  <c r="BC388" i="17"/>
  <c r="AZ389" s="1"/>
  <c r="BA390" s="1"/>
  <c r="P489" i="20"/>
  <c r="R488"/>
  <c r="S488" s="1"/>
  <c r="U488" s="1"/>
  <c r="H441"/>
  <c r="J440"/>
  <c r="K440" s="1"/>
  <c r="W441"/>
  <c r="L440"/>
  <c r="G441"/>
  <c r="I441" s="1"/>
  <c r="M440"/>
  <c r="AL356" i="17"/>
  <c r="AK357"/>
  <c r="AP356"/>
  <c r="AR356" s="1"/>
  <c r="AO357"/>
  <c r="S352" i="23"/>
  <c r="T352" s="1"/>
  <c r="V352"/>
  <c r="R352"/>
  <c r="AI343" i="16"/>
  <c r="AL343"/>
  <c r="AH343"/>
  <c r="AC349" i="20"/>
  <c r="Z349"/>
  <c r="AA349" s="1"/>
  <c r="Y349"/>
  <c r="Z345" i="16"/>
  <c r="AA345"/>
  <c r="AD345"/>
  <c r="AX389" i="17"/>
  <c r="AY389" s="1"/>
  <c r="AV390" s="1"/>
  <c r="AW390"/>
  <c r="BB388"/>
  <c r="BD388" s="1"/>
  <c r="G344"/>
  <c r="I343"/>
  <c r="V343"/>
  <c r="T343"/>
  <c r="AB342"/>
  <c r="AD342" s="1"/>
  <c r="W342"/>
  <c r="X342" s="1"/>
  <c r="Z342" s="1"/>
  <c r="AI386"/>
  <c r="AH386" s="1"/>
  <c r="AG387" s="1"/>
  <c r="J343"/>
  <c r="K343" s="1"/>
  <c r="M343" s="1"/>
  <c r="N343" s="1"/>
  <c r="AG488" i="26" l="1"/>
  <c r="AI488" s="1"/>
  <c r="AK488" s="1"/>
  <c r="AH488"/>
  <c r="AL487"/>
  <c r="AK432" i="24"/>
  <c r="AJ432"/>
  <c r="AL432" s="1"/>
  <c r="AN431"/>
  <c r="AP431" s="1"/>
  <c r="AI418" i="27"/>
  <c r="AM417"/>
  <c r="AH418"/>
  <c r="AJ418" s="1"/>
  <c r="AK419" s="1"/>
  <c r="P375" i="14"/>
  <c r="M376"/>
  <c r="R375"/>
  <c r="T375" s="1"/>
  <c r="F446" i="24"/>
  <c r="H446" s="1"/>
  <c r="F447" s="1"/>
  <c r="AD445"/>
  <c r="AF445" s="1"/>
  <c r="AA446"/>
  <c r="Z446"/>
  <c r="T460"/>
  <c r="AK439" i="25"/>
  <c r="AJ446"/>
  <c r="P461" i="24"/>
  <c r="R461" s="1"/>
  <c r="J445"/>
  <c r="L445" s="1"/>
  <c r="AJ447" i="25"/>
  <c r="V460" i="24"/>
  <c r="I446"/>
  <c r="K446"/>
  <c r="S461"/>
  <c r="U461"/>
  <c r="AT361" i="9"/>
  <c r="AV361" s="1"/>
  <c r="AQ362"/>
  <c r="Q489" i="20"/>
  <c r="O490"/>
  <c r="T489"/>
  <c r="H442"/>
  <c r="J441"/>
  <c r="K441" s="1"/>
  <c r="G442"/>
  <c r="I442" s="1"/>
  <c r="W442"/>
  <c r="L441"/>
  <c r="BC389" i="17"/>
  <c r="AZ390" s="1"/>
  <c r="BA391" s="1"/>
  <c r="AM356"/>
  <c r="AJ357" s="1"/>
  <c r="AK358" s="1"/>
  <c r="AQ356"/>
  <c r="AN357" s="1"/>
  <c r="AO358" s="1"/>
  <c r="O343"/>
  <c r="Q343" s="1"/>
  <c r="S343" s="1"/>
  <c r="Q353" i="23"/>
  <c r="U352"/>
  <c r="W352" s="1"/>
  <c r="AB349" i="20"/>
  <c r="AW391" i="17"/>
  <c r="AX390"/>
  <c r="AY390" s="1"/>
  <c r="AV391" s="1"/>
  <c r="X350" i="20"/>
  <c r="AD349"/>
  <c r="AF344" i="16"/>
  <c r="AG344"/>
  <c r="AK343"/>
  <c r="AM343" s="1"/>
  <c r="X346"/>
  <c r="Y346"/>
  <c r="AC345"/>
  <c r="AE345" s="1"/>
  <c r="R343" i="17"/>
  <c r="BB389"/>
  <c r="BD389" s="1"/>
  <c r="AF342"/>
  <c r="Y343"/>
  <c r="AC343"/>
  <c r="U343"/>
  <c r="W343" s="1"/>
  <c r="AI387"/>
  <c r="AH387" s="1"/>
  <c r="AG388" s="1"/>
  <c r="AA342"/>
  <c r="AE342"/>
  <c r="L344"/>
  <c r="P344"/>
  <c r="H344"/>
  <c r="J344" s="1"/>
  <c r="AK433" i="24" l="1"/>
  <c r="AN432"/>
  <c r="AJ433"/>
  <c r="AL433" s="1"/>
  <c r="AG489" i="26"/>
  <c r="AI489" s="1"/>
  <c r="AL488"/>
  <c r="AH489"/>
  <c r="AK489"/>
  <c r="AO432" i="24"/>
  <c r="AM432"/>
  <c r="AP432"/>
  <c r="O376" i="14"/>
  <c r="Q376"/>
  <c r="S376"/>
  <c r="AL418" i="27"/>
  <c r="N376" i="14"/>
  <c r="T461" i="24"/>
  <c r="V461" s="1"/>
  <c r="AB446"/>
  <c r="AC446"/>
  <c r="AE446"/>
  <c r="AH440" i="25"/>
  <c r="AL439"/>
  <c r="AG440"/>
  <c r="AI440" s="1"/>
  <c r="G447" i="24"/>
  <c r="H447" s="1"/>
  <c r="G448" s="1"/>
  <c r="J446"/>
  <c r="L446" s="1"/>
  <c r="AU362" i="9"/>
  <c r="AJ495" i="26"/>
  <c r="P462" i="24"/>
  <c r="Q462"/>
  <c r="AR362" i="9"/>
  <c r="AS362"/>
  <c r="AP357" i="17"/>
  <c r="AR357" s="1"/>
  <c r="R489" i="20"/>
  <c r="S489" s="1"/>
  <c r="U489" s="1"/>
  <c r="P490"/>
  <c r="BC390" i="17"/>
  <c r="AZ391" s="1"/>
  <c r="Q490" i="20"/>
  <c r="J442"/>
  <c r="K442" s="1"/>
  <c r="H443"/>
  <c r="W443"/>
  <c r="L442"/>
  <c r="G443"/>
  <c r="AL357" i="17"/>
  <c r="M441" i="20"/>
  <c r="S353" i="23"/>
  <c r="T353" s="1"/>
  <c r="V353"/>
  <c r="R353"/>
  <c r="AA346" i="16"/>
  <c r="Z346"/>
  <c r="AD346"/>
  <c r="AC350" i="20"/>
  <c r="Z350"/>
  <c r="AA350" s="1"/>
  <c r="Y350"/>
  <c r="AI344" i="16"/>
  <c r="AL344"/>
  <c r="AH344"/>
  <c r="AX391" i="17"/>
  <c r="AY391" s="1"/>
  <c r="AW392"/>
  <c r="O344"/>
  <c r="Q344" s="1"/>
  <c r="S344" s="1"/>
  <c r="I344"/>
  <c r="V344"/>
  <c r="K344"/>
  <c r="M344" s="1"/>
  <c r="R344" s="1"/>
  <c r="G345"/>
  <c r="AI388"/>
  <c r="AH388" s="1"/>
  <c r="AG389" s="1"/>
  <c r="X343"/>
  <c r="Z343" s="1"/>
  <c r="AE343" s="1"/>
  <c r="AB343"/>
  <c r="AD343" s="1"/>
  <c r="AF343" s="1"/>
  <c r="T344"/>
  <c r="BB390"/>
  <c r="BD390" s="1"/>
  <c r="AH490" i="26" l="1"/>
  <c r="AG490"/>
  <c r="AI490" s="1"/>
  <c r="AK490"/>
  <c r="AL489"/>
  <c r="AJ434" i="24"/>
  <c r="AL434" s="1"/>
  <c r="AK434"/>
  <c r="AO433"/>
  <c r="AM433"/>
  <c r="AN433" s="1"/>
  <c r="AP433"/>
  <c r="AH419" i="27"/>
  <c r="AJ419" s="1"/>
  <c r="AK420" s="1"/>
  <c r="AI419"/>
  <c r="AM418"/>
  <c r="P376" i="14"/>
  <c r="M377"/>
  <c r="N377" s="1"/>
  <c r="R376"/>
  <c r="T376" s="1"/>
  <c r="AD446" i="24"/>
  <c r="AF446" s="1"/>
  <c r="AA447"/>
  <c r="Z447"/>
  <c r="AK440" i="25"/>
  <c r="AJ441"/>
  <c r="K447" i="24"/>
  <c r="I447"/>
  <c r="F448"/>
  <c r="H448" s="1"/>
  <c r="J447"/>
  <c r="K448"/>
  <c r="I448"/>
  <c r="R462"/>
  <c r="S462"/>
  <c r="U462"/>
  <c r="AT362" i="9"/>
  <c r="AV362" s="1"/>
  <c r="AQ363"/>
  <c r="N344" i="17"/>
  <c r="BC391"/>
  <c r="AZ392" s="1"/>
  <c r="BA393" s="1"/>
  <c r="R490" i="20"/>
  <c r="S490" s="1"/>
  <c r="P491"/>
  <c r="O491"/>
  <c r="T490"/>
  <c r="I443"/>
  <c r="H444" s="1"/>
  <c r="M442"/>
  <c r="AM357" i="17"/>
  <c r="AJ358" s="1"/>
  <c r="AQ357"/>
  <c r="L443" i="20"/>
  <c r="G444"/>
  <c r="W444"/>
  <c r="AB350"/>
  <c r="AD350" s="1"/>
  <c r="Q354" i="23"/>
  <c r="U353"/>
  <c r="W353" s="1"/>
  <c r="AA343" i="17"/>
  <c r="AF345" i="16"/>
  <c r="AG345"/>
  <c r="AK344"/>
  <c r="AM344" s="1"/>
  <c r="X351" i="20"/>
  <c r="Y347" i="16"/>
  <c r="AC346"/>
  <c r="AE346" s="1"/>
  <c r="X347"/>
  <c r="BB391" i="17"/>
  <c r="BD391" s="1"/>
  <c r="BA392"/>
  <c r="AV392"/>
  <c r="AI389"/>
  <c r="AH389" s="1"/>
  <c r="AG390" s="1"/>
  <c r="L345"/>
  <c r="P345"/>
  <c r="H345"/>
  <c r="AC344"/>
  <c r="Y344"/>
  <c r="U344"/>
  <c r="AJ435" i="24" l="1"/>
  <c r="AL435" s="1"/>
  <c r="AK435"/>
  <c r="AH491" i="26"/>
  <c r="AG491"/>
  <c r="AI491" s="1"/>
  <c r="AK491" s="1"/>
  <c r="AL490"/>
  <c r="AM434" i="24"/>
  <c r="AN434" s="1"/>
  <c r="AO434"/>
  <c r="AP434" s="1"/>
  <c r="L447"/>
  <c r="S377" i="14"/>
  <c r="Q377"/>
  <c r="O377"/>
  <c r="M378" s="1"/>
  <c r="N378" s="1"/>
  <c r="AL419" i="27"/>
  <c r="AB447" i="24"/>
  <c r="AA448" s="1"/>
  <c r="AE447"/>
  <c r="AC447"/>
  <c r="AD447" s="1"/>
  <c r="AH441" i="25"/>
  <c r="AL440"/>
  <c r="AG441"/>
  <c r="AI441" s="1"/>
  <c r="AJ442" s="1"/>
  <c r="AJ448"/>
  <c r="F449" i="24"/>
  <c r="J448"/>
  <c r="L448" s="1"/>
  <c r="G449"/>
  <c r="T462"/>
  <c r="V462" s="1"/>
  <c r="P463"/>
  <c r="Q463"/>
  <c r="AU363" i="9"/>
  <c r="AS363"/>
  <c r="AR363"/>
  <c r="J443" i="20"/>
  <c r="K443" s="1"/>
  <c r="M443" s="1"/>
  <c r="AL358" i="17"/>
  <c r="AM358" s="1"/>
  <c r="AJ359" s="1"/>
  <c r="AK360" s="1"/>
  <c r="AK359"/>
  <c r="Q491" i="20"/>
  <c r="P492" s="1"/>
  <c r="U490"/>
  <c r="T491"/>
  <c r="O492"/>
  <c r="R491"/>
  <c r="S491" s="1"/>
  <c r="AX392" i="17"/>
  <c r="AY392" s="1"/>
  <c r="AV393" s="1"/>
  <c r="AW393"/>
  <c r="I444" i="20"/>
  <c r="J444" s="1"/>
  <c r="K444" s="1"/>
  <c r="AN358" i="17"/>
  <c r="L444" i="20"/>
  <c r="G445"/>
  <c r="W445"/>
  <c r="BB392" i="17"/>
  <c r="BD392" s="1"/>
  <c r="V354" i="23"/>
  <c r="S354"/>
  <c r="T354" s="1"/>
  <c r="R354"/>
  <c r="AD347" i="16"/>
  <c r="Z347"/>
  <c r="AA347"/>
  <c r="Z351" i="20"/>
  <c r="AA351" s="1"/>
  <c r="AC351"/>
  <c r="Y351"/>
  <c r="AI345" i="16"/>
  <c r="AL345"/>
  <c r="AH345"/>
  <c r="AI390" i="17"/>
  <c r="AH390" s="1"/>
  <c r="AG391" s="1"/>
  <c r="T345"/>
  <c r="W344"/>
  <c r="X344" s="1"/>
  <c r="Z344" s="1"/>
  <c r="V345"/>
  <c r="G346"/>
  <c r="I345"/>
  <c r="J345"/>
  <c r="K345" s="1"/>
  <c r="M345" s="1"/>
  <c r="AN435" i="24" l="1"/>
  <c r="AP435" s="1"/>
  <c r="AJ436"/>
  <c r="AK436"/>
  <c r="AH492" i="26"/>
  <c r="AL491"/>
  <c r="AG492"/>
  <c r="AI492" s="1"/>
  <c r="AJ493" s="1"/>
  <c r="AK492"/>
  <c r="AO435" i="24"/>
  <c r="AM435"/>
  <c r="AB351" i="20"/>
  <c r="AI420" i="27"/>
  <c r="AM419"/>
  <c r="AH420"/>
  <c r="AJ420" s="1"/>
  <c r="AK421" s="1"/>
  <c r="S378" i="14"/>
  <c r="P377"/>
  <c r="O378" s="1"/>
  <c r="Z448" i="24"/>
  <c r="AF447"/>
  <c r="AB448"/>
  <c r="AC448"/>
  <c r="AE448"/>
  <c r="AK441" i="25"/>
  <c r="I449" i="24"/>
  <c r="K449"/>
  <c r="H449"/>
  <c r="R463"/>
  <c r="S463"/>
  <c r="U463"/>
  <c r="AQ364" i="9"/>
  <c r="AT363"/>
  <c r="AV363" s="1"/>
  <c r="AB344" i="17"/>
  <c r="AD344" s="1"/>
  <c r="AF344" s="1"/>
  <c r="H445" i="20"/>
  <c r="W446" s="1"/>
  <c r="U491"/>
  <c r="AP358" i="17"/>
  <c r="AR358" s="1"/>
  <c r="AO359"/>
  <c r="BC392"/>
  <c r="AZ393" s="1"/>
  <c r="BB393" s="1"/>
  <c r="BD393" s="1"/>
  <c r="AQ358"/>
  <c r="AN359" s="1"/>
  <c r="AO360" s="1"/>
  <c r="AL359"/>
  <c r="O345"/>
  <c r="Q345" s="1"/>
  <c r="S345" s="1"/>
  <c r="O493" i="20"/>
  <c r="T492"/>
  <c r="Q492"/>
  <c r="M444"/>
  <c r="L445"/>
  <c r="Q355" i="23"/>
  <c r="U354"/>
  <c r="W354" s="1"/>
  <c r="X348" i="16"/>
  <c r="Y348"/>
  <c r="AC347"/>
  <c r="AE347" s="1"/>
  <c r="AF346"/>
  <c r="AK345"/>
  <c r="AM345" s="1"/>
  <c r="AG346"/>
  <c r="AD351" i="20"/>
  <c r="X352"/>
  <c r="AX393" i="17"/>
  <c r="AY393" s="1"/>
  <c r="AV394" s="1"/>
  <c r="AW394"/>
  <c r="BA394"/>
  <c r="L346"/>
  <c r="P346"/>
  <c r="H346"/>
  <c r="J346" s="1"/>
  <c r="AI391"/>
  <c r="AH391" s="1"/>
  <c r="AG392" s="1"/>
  <c r="N345"/>
  <c r="R345"/>
  <c r="AA344"/>
  <c r="AE344"/>
  <c r="Y345"/>
  <c r="AC345"/>
  <c r="U345"/>
  <c r="AL492" i="26" l="1"/>
  <c r="AH493"/>
  <c r="AG493"/>
  <c r="AI493" s="1"/>
  <c r="AJ494" s="1"/>
  <c r="AM436" i="24"/>
  <c r="AO436"/>
  <c r="AL436"/>
  <c r="R377" i="14"/>
  <c r="T377" s="1"/>
  <c r="P378"/>
  <c r="Q378"/>
  <c r="AL420" i="27"/>
  <c r="M379" i="14"/>
  <c r="R378"/>
  <c r="T378" s="1"/>
  <c r="AD448" i="24"/>
  <c r="AF448" s="1"/>
  <c r="Z449"/>
  <c r="AA449"/>
  <c r="AG442" i="25"/>
  <c r="AI442" s="1"/>
  <c r="AK442" s="1"/>
  <c r="AL441"/>
  <c r="AH442"/>
  <c r="AJ499" i="26"/>
  <c r="F450" i="24"/>
  <c r="J449"/>
  <c r="L449" s="1"/>
  <c r="G450"/>
  <c r="P464"/>
  <c r="Q464"/>
  <c r="T463"/>
  <c r="V463" s="1"/>
  <c r="AU364" i="9"/>
  <c r="I445" i="20"/>
  <c r="H446" s="1"/>
  <c r="G447" s="1"/>
  <c r="AS364" i="9"/>
  <c r="AR364"/>
  <c r="G446" i="20"/>
  <c r="AM359" i="17"/>
  <c r="AJ360" s="1"/>
  <c r="AK361" s="1"/>
  <c r="BC393"/>
  <c r="AZ394" s="1"/>
  <c r="AQ359"/>
  <c r="AN360" s="1"/>
  <c r="AO361" s="1"/>
  <c r="R492" i="20"/>
  <c r="S492" s="1"/>
  <c r="U492" s="1"/>
  <c r="P493"/>
  <c r="Q493" s="1"/>
  <c r="AP359" i="17"/>
  <c r="S355" i="23"/>
  <c r="T355" s="1"/>
  <c r="V355"/>
  <c r="R355"/>
  <c r="AA348" i="16"/>
  <c r="AD348"/>
  <c r="Z348"/>
  <c r="Z352" i="20"/>
  <c r="AA352" s="1"/>
  <c r="AC352"/>
  <c r="Y352"/>
  <c r="AB352" s="1"/>
  <c r="AH346" i="16"/>
  <c r="AI346"/>
  <c r="AL346"/>
  <c r="AX394" i="17"/>
  <c r="AY394" s="1"/>
  <c r="AV395" s="1"/>
  <c r="AW395"/>
  <c r="AI392"/>
  <c r="AH392" s="1"/>
  <c r="AG393" s="1"/>
  <c r="T346"/>
  <c r="K346"/>
  <c r="M346" s="1"/>
  <c r="R346" s="1"/>
  <c r="G347"/>
  <c r="O346"/>
  <c r="Q346" s="1"/>
  <c r="I346"/>
  <c r="V346"/>
  <c r="W345"/>
  <c r="AB345" s="1"/>
  <c r="AD345" s="1"/>
  <c r="AF345" s="1"/>
  <c r="AN436" i="24" l="1"/>
  <c r="AP436" s="1"/>
  <c r="AJ437"/>
  <c r="AK437"/>
  <c r="W447" i="20"/>
  <c r="AK493" i="26"/>
  <c r="Q379" i="14"/>
  <c r="S379"/>
  <c r="N379"/>
  <c r="O379"/>
  <c r="AM420" i="27"/>
  <c r="AH421"/>
  <c r="AJ421" s="1"/>
  <c r="AK422" s="1"/>
  <c r="AI421"/>
  <c r="AL421"/>
  <c r="AB449" i="24"/>
  <c r="AA450" s="1"/>
  <c r="AC449"/>
  <c r="AE449"/>
  <c r="AH443" i="25"/>
  <c r="AG443"/>
  <c r="AI443" s="1"/>
  <c r="AJ444" s="1"/>
  <c r="AL442"/>
  <c r="AK443"/>
  <c r="AJ450"/>
  <c r="AJ451"/>
  <c r="I446" i="20"/>
  <c r="H447" s="1"/>
  <c r="G448" s="1"/>
  <c r="K450" i="24"/>
  <c r="I450"/>
  <c r="H450"/>
  <c r="J445" i="20"/>
  <c r="K445" s="1"/>
  <c r="R464" i="24"/>
  <c r="P465" s="1"/>
  <c r="Q465"/>
  <c r="U464"/>
  <c r="S464"/>
  <c r="AJ506" i="26"/>
  <c r="AQ365" i="9"/>
  <c r="AT364"/>
  <c r="AV364" s="1"/>
  <c r="AL360" i="17"/>
  <c r="P494" i="20"/>
  <c r="R493"/>
  <c r="S493" s="1"/>
  <c r="T493"/>
  <c r="O494"/>
  <c r="I447"/>
  <c r="W448"/>
  <c r="AR359" i="17"/>
  <c r="AQ360" s="1"/>
  <c r="AP360"/>
  <c r="BC394"/>
  <c r="AZ395" s="1"/>
  <c r="BA396" s="1"/>
  <c r="X345"/>
  <c r="Z345" s="1"/>
  <c r="AA345" s="1"/>
  <c r="Q356" i="23"/>
  <c r="U355"/>
  <c r="W355" s="1"/>
  <c r="AK346" i="16"/>
  <c r="AM346" s="1"/>
  <c r="AF347"/>
  <c r="AG347"/>
  <c r="X353" i="20"/>
  <c r="AD352"/>
  <c r="Y349" i="16"/>
  <c r="AC348"/>
  <c r="AE348" s="1"/>
  <c r="X349"/>
  <c r="BB394" i="17"/>
  <c r="BD394" s="1"/>
  <c r="BA395"/>
  <c r="AX395"/>
  <c r="AY395" s="1"/>
  <c r="AV396" s="1"/>
  <c r="AW397" s="1"/>
  <c r="AW396"/>
  <c r="N346"/>
  <c r="S346"/>
  <c r="AI393"/>
  <c r="AH393" s="1"/>
  <c r="AG394" s="1"/>
  <c r="L347"/>
  <c r="P347"/>
  <c r="H347"/>
  <c r="J347" s="1"/>
  <c r="AC346"/>
  <c r="Y346"/>
  <c r="U346"/>
  <c r="W346" s="1"/>
  <c r="AH494" i="26" l="1"/>
  <c r="AG494"/>
  <c r="AI494" s="1"/>
  <c r="AL493"/>
  <c r="AK494"/>
  <c r="AM437" i="24"/>
  <c r="AO437"/>
  <c r="AL437"/>
  <c r="J446" i="20"/>
  <c r="K446" s="1"/>
  <c r="Z450" i="24"/>
  <c r="P379" i="14"/>
  <c r="R379"/>
  <c r="T379" s="1"/>
  <c r="M380"/>
  <c r="AM421" i="27"/>
  <c r="AI422"/>
  <c r="AH422"/>
  <c r="AJ422" s="1"/>
  <c r="AK423" s="1"/>
  <c r="N380" i="14"/>
  <c r="M445" i="20"/>
  <c r="M446" s="1"/>
  <c r="L446"/>
  <c r="AD449" i="24"/>
  <c r="AF449" s="1"/>
  <c r="AB450"/>
  <c r="AA451" s="1"/>
  <c r="AE450"/>
  <c r="AC450"/>
  <c r="AH444" i="25"/>
  <c r="AL443"/>
  <c r="AG444"/>
  <c r="AI444" s="1"/>
  <c r="AJ445" s="1"/>
  <c r="R465" i="24"/>
  <c r="Q466" s="1"/>
  <c r="T464"/>
  <c r="V464" s="1"/>
  <c r="F451"/>
  <c r="J450"/>
  <c r="L450" s="1"/>
  <c r="G451"/>
  <c r="U465"/>
  <c r="S465"/>
  <c r="AU365" i="9"/>
  <c r="AS365"/>
  <c r="AR365"/>
  <c r="L447" i="20"/>
  <c r="H448"/>
  <c r="AM360" i="17"/>
  <c r="AJ361" s="1"/>
  <c r="AE345"/>
  <c r="Q494" i="20"/>
  <c r="R494" s="1"/>
  <c r="S494" s="1"/>
  <c r="U493"/>
  <c r="P495"/>
  <c r="T494"/>
  <c r="O495"/>
  <c r="AR360" i="17"/>
  <c r="AN361"/>
  <c r="AO362" s="1"/>
  <c r="BB395"/>
  <c r="BD395" s="1"/>
  <c r="BC395"/>
  <c r="AZ396" s="1"/>
  <c r="BA397" s="1"/>
  <c r="S356" i="23"/>
  <c r="T356" s="1"/>
  <c r="V356"/>
  <c r="R356"/>
  <c r="AX396" i="17"/>
  <c r="AY396" s="1"/>
  <c r="AV397" s="1"/>
  <c r="AH347" i="16"/>
  <c r="AI347"/>
  <c r="AL347"/>
  <c r="AD349"/>
  <c r="Z349"/>
  <c r="AA349"/>
  <c r="Z353" i="20"/>
  <c r="AA353" s="1"/>
  <c r="AC353"/>
  <c r="Y353"/>
  <c r="AB353" s="1"/>
  <c r="AB346" i="17"/>
  <c r="AD346" s="1"/>
  <c r="T347"/>
  <c r="X346"/>
  <c r="Z346" s="1"/>
  <c r="V347"/>
  <c r="O347"/>
  <c r="Q347" s="1"/>
  <c r="S347" s="1"/>
  <c r="G348"/>
  <c r="I347"/>
  <c r="K347"/>
  <c r="M347" s="1"/>
  <c r="AI394"/>
  <c r="AH394" s="1"/>
  <c r="AG395" s="1"/>
  <c r="AJ438" i="24" l="1"/>
  <c r="AN437"/>
  <c r="AP437" s="1"/>
  <c r="AK438"/>
  <c r="AG495" i="26"/>
  <c r="AI495" s="1"/>
  <c r="AJ496" s="1"/>
  <c r="AH495"/>
  <c r="AK495"/>
  <c r="AL494"/>
  <c r="AD450" i="24"/>
  <c r="Z451"/>
  <c r="J447" i="20"/>
  <c r="K447" s="1"/>
  <c r="M447" s="1"/>
  <c r="AL422" i="27"/>
  <c r="O380" i="14"/>
  <c r="S380"/>
  <c r="Q380"/>
  <c r="T465" i="24"/>
  <c r="P466"/>
  <c r="AF450"/>
  <c r="AB451"/>
  <c r="AC451"/>
  <c r="AE451"/>
  <c r="AK444" i="25"/>
  <c r="AJ452"/>
  <c r="AJ453"/>
  <c r="R466" i="24"/>
  <c r="Q467" s="1"/>
  <c r="AJ501" i="26"/>
  <c r="K451" i="24"/>
  <c r="I451"/>
  <c r="H451"/>
  <c r="V465"/>
  <c r="U466"/>
  <c r="S466"/>
  <c r="T466" s="1"/>
  <c r="AQ366" i="9"/>
  <c r="AT365"/>
  <c r="AV365" s="1"/>
  <c r="G449" i="20"/>
  <c r="I448"/>
  <c r="H449" s="1"/>
  <c r="G450" s="1"/>
  <c r="BB396" i="17"/>
  <c r="BD396" s="1"/>
  <c r="W449" i="20"/>
  <c r="AL361" i="17"/>
  <c r="AM361" s="1"/>
  <c r="AJ362" s="1"/>
  <c r="AK363" s="1"/>
  <c r="AK362"/>
  <c r="AQ361"/>
  <c r="AN362" s="1"/>
  <c r="AO363" s="1"/>
  <c r="Q495" i="20"/>
  <c r="P496" s="1"/>
  <c r="U494"/>
  <c r="R495"/>
  <c r="S495" s="1"/>
  <c r="O496"/>
  <c r="T495"/>
  <c r="AP361" i="17"/>
  <c r="BC396"/>
  <c r="AZ397" s="1"/>
  <c r="Q357" i="23"/>
  <c r="U356"/>
  <c r="W356" s="1"/>
  <c r="AD353" i="20"/>
  <c r="X354"/>
  <c r="AF348" i="16"/>
  <c r="AG348"/>
  <c r="AK347"/>
  <c r="AM347" s="1"/>
  <c r="Y350"/>
  <c r="AC349"/>
  <c r="AE349" s="1"/>
  <c r="X350"/>
  <c r="AX397" i="17"/>
  <c r="AY397" s="1"/>
  <c r="AV398" s="1"/>
  <c r="AW399" s="1"/>
  <c r="AW398"/>
  <c r="AA346"/>
  <c r="AE346"/>
  <c r="AI395"/>
  <c r="AH395" s="1"/>
  <c r="AG396" s="1"/>
  <c r="AF346"/>
  <c r="R347"/>
  <c r="N347"/>
  <c r="L348"/>
  <c r="P348"/>
  <c r="H348"/>
  <c r="AC347"/>
  <c r="Y347"/>
  <c r="U347"/>
  <c r="W347" s="1"/>
  <c r="AM438" i="24" l="1"/>
  <c r="AO438"/>
  <c r="AH496" i="26"/>
  <c r="AL495"/>
  <c r="AG496"/>
  <c r="AI496" s="1"/>
  <c r="AK496" s="1"/>
  <c r="AL438" i="24"/>
  <c r="W450" i="20"/>
  <c r="L448"/>
  <c r="P380" i="14"/>
  <c r="M381"/>
  <c r="R380"/>
  <c r="T380" s="1"/>
  <c r="AM422" i="27"/>
  <c r="AI423"/>
  <c r="AH423"/>
  <c r="AJ423" s="1"/>
  <c r="AK424" s="1"/>
  <c r="AD451" i="24"/>
  <c r="AF451" s="1"/>
  <c r="AA452"/>
  <c r="Z452"/>
  <c r="AL444" i="25"/>
  <c r="AG445"/>
  <c r="AI445" s="1"/>
  <c r="AH445"/>
  <c r="AK445"/>
  <c r="P467" i="24"/>
  <c r="R467" s="1"/>
  <c r="G452"/>
  <c r="J451"/>
  <c r="L451" s="1"/>
  <c r="F452"/>
  <c r="H452" s="1"/>
  <c r="V466"/>
  <c r="S467"/>
  <c r="U467"/>
  <c r="J448" i="20"/>
  <c r="K448" s="1"/>
  <c r="AU366" i="9"/>
  <c r="AS366"/>
  <c r="AR366"/>
  <c r="I449" i="20"/>
  <c r="H450" s="1"/>
  <c r="I450" s="1"/>
  <c r="AL362" i="17"/>
  <c r="U495" i="20"/>
  <c r="Q496"/>
  <c r="O497"/>
  <c r="T496"/>
  <c r="BC397" i="17"/>
  <c r="AZ398" s="1"/>
  <c r="BA399" s="1"/>
  <c r="AR361"/>
  <c r="AQ362" s="1"/>
  <c r="AP362"/>
  <c r="V357" i="23"/>
  <c r="S357"/>
  <c r="T357" s="1"/>
  <c r="R357"/>
  <c r="AD350" i="16"/>
  <c r="Z350"/>
  <c r="AA350"/>
  <c r="AH348"/>
  <c r="AI348"/>
  <c r="AL348"/>
  <c r="Z354" i="20"/>
  <c r="AA354" s="1"/>
  <c r="AC354"/>
  <c r="Y354"/>
  <c r="BB397" i="17"/>
  <c r="BD397" s="1"/>
  <c r="BA398"/>
  <c r="AB347"/>
  <c r="AD347" s="1"/>
  <c r="AF347" s="1"/>
  <c r="T348"/>
  <c r="X347"/>
  <c r="Z347" s="1"/>
  <c r="AA347" s="1"/>
  <c r="G349"/>
  <c r="I348"/>
  <c r="V348"/>
  <c r="J348"/>
  <c r="O348" s="1"/>
  <c r="Q348" s="1"/>
  <c r="S348" s="1"/>
  <c r="AI396"/>
  <c r="AH396" s="1"/>
  <c r="AG397" s="1"/>
  <c r="AX398"/>
  <c r="AH497" i="26" l="1"/>
  <c r="AG497"/>
  <c r="AI497" s="1"/>
  <c r="AK497" s="1"/>
  <c r="AL496"/>
  <c r="AN438" i="24"/>
  <c r="AP438" s="1"/>
  <c r="AK439"/>
  <c r="AJ439"/>
  <c r="Q381" i="14"/>
  <c r="S381"/>
  <c r="N381"/>
  <c r="O381"/>
  <c r="AL423" i="27"/>
  <c r="AB354" i="20"/>
  <c r="AB452" i="24"/>
  <c r="AA453" s="1"/>
  <c r="Q468"/>
  <c r="S468" s="1"/>
  <c r="P468"/>
  <c r="T467"/>
  <c r="AE452"/>
  <c r="AC452"/>
  <c r="Z453"/>
  <c r="AH446" i="25"/>
  <c r="AL445"/>
  <c r="AG446"/>
  <c r="AI446" s="1"/>
  <c r="AK446" s="1"/>
  <c r="J449" i="20"/>
  <c r="K449" s="1"/>
  <c r="AJ455" i="25"/>
  <c r="M448" i="20"/>
  <c r="L449"/>
  <c r="V467" i="24"/>
  <c r="G453"/>
  <c r="F453"/>
  <c r="I452"/>
  <c r="J452" s="1"/>
  <c r="K452"/>
  <c r="U468"/>
  <c r="AT366" i="9"/>
  <c r="AV366" s="1"/>
  <c r="AQ367"/>
  <c r="AE347" i="17"/>
  <c r="AM362"/>
  <c r="R496" i="20"/>
  <c r="S496" s="1"/>
  <c r="U496" s="1"/>
  <c r="P497"/>
  <c r="J450"/>
  <c r="K450" s="1"/>
  <c r="H451"/>
  <c r="AN363" i="17"/>
  <c r="AO364" s="1"/>
  <c r="W451" i="20"/>
  <c r="L450"/>
  <c r="G451"/>
  <c r="I451" s="1"/>
  <c r="AR362" i="17"/>
  <c r="H452" i="20"/>
  <c r="BC398" i="17"/>
  <c r="AZ399" s="1"/>
  <c r="BA400" s="1"/>
  <c r="Q358" i="23"/>
  <c r="U357"/>
  <c r="W357" s="1"/>
  <c r="X355" i="20"/>
  <c r="AD354"/>
  <c r="AF349" i="16"/>
  <c r="AG349"/>
  <c r="AK348"/>
  <c r="AM348" s="1"/>
  <c r="X351"/>
  <c r="Y351"/>
  <c r="AC350"/>
  <c r="AE350" s="1"/>
  <c r="AI397" i="17"/>
  <c r="AH397" s="1"/>
  <c r="AG398" s="1"/>
  <c r="P349"/>
  <c r="H349"/>
  <c r="J349" s="1"/>
  <c r="AY398"/>
  <c r="AC348"/>
  <c r="Y348"/>
  <c r="U348"/>
  <c r="BB398"/>
  <c r="K348"/>
  <c r="M348" s="1"/>
  <c r="R348" s="1"/>
  <c r="AO439" i="24" l="1"/>
  <c r="AM439"/>
  <c r="AL497" i="26"/>
  <c r="AH498"/>
  <c r="AG498"/>
  <c r="AI498" s="1"/>
  <c r="AK498" s="1"/>
  <c r="AL439" i="24"/>
  <c r="R468"/>
  <c r="P381" i="14"/>
  <c r="M382"/>
  <c r="AM423" i="27"/>
  <c r="AI424"/>
  <c r="AH424"/>
  <c r="AJ424" s="1"/>
  <c r="AK425" s="1"/>
  <c r="N382" i="14"/>
  <c r="O382"/>
  <c r="M383" s="1"/>
  <c r="AD452" i="24"/>
  <c r="AB453"/>
  <c r="Z454" s="1"/>
  <c r="AC453"/>
  <c r="AD453" s="1"/>
  <c r="AE453"/>
  <c r="AF452"/>
  <c r="AA454"/>
  <c r="AH447" i="25"/>
  <c r="AG447"/>
  <c r="AI447" s="1"/>
  <c r="AL446"/>
  <c r="AK447"/>
  <c r="AJ503" i="26"/>
  <c r="H453" i="24"/>
  <c r="F454" s="1"/>
  <c r="M449" i="20"/>
  <c r="M450" s="1"/>
  <c r="AJ461" i="25"/>
  <c r="L452" i="24"/>
  <c r="I453"/>
  <c r="K453"/>
  <c r="AU367" i="9"/>
  <c r="Q469" i="24"/>
  <c r="P469"/>
  <c r="T468"/>
  <c r="V468" s="1"/>
  <c r="AS367" i="9"/>
  <c r="AR367"/>
  <c r="J451" i="20"/>
  <c r="K451" s="1"/>
  <c r="L452" s="1"/>
  <c r="AJ363" i="17"/>
  <c r="T497" i="20"/>
  <c r="O498"/>
  <c r="Q497"/>
  <c r="AP363" i="17"/>
  <c r="AR363" s="1"/>
  <c r="W452" i="20"/>
  <c r="L451"/>
  <c r="G452"/>
  <c r="I452" s="1"/>
  <c r="H453" s="1"/>
  <c r="W453"/>
  <c r="G453"/>
  <c r="S358" i="23"/>
  <c r="T358" s="1"/>
  <c r="R358"/>
  <c r="V358"/>
  <c r="AD351" i="16"/>
  <c r="Z351"/>
  <c r="AA351"/>
  <c r="Z355" i="20"/>
  <c r="AA355" s="1"/>
  <c r="AC355"/>
  <c r="Y355"/>
  <c r="AH349" i="16"/>
  <c r="AI349"/>
  <c r="AL349"/>
  <c r="BB399" i="17"/>
  <c r="BD398"/>
  <c r="AI398"/>
  <c r="AH398" s="1"/>
  <c r="AG399" s="1"/>
  <c r="T349"/>
  <c r="W348"/>
  <c r="AB348" s="1"/>
  <c r="AD348" s="1"/>
  <c r="AV399"/>
  <c r="V349"/>
  <c r="G350"/>
  <c r="O349"/>
  <c r="Q349" s="1"/>
  <c r="I349"/>
  <c r="N348"/>
  <c r="K349" s="1"/>
  <c r="L349"/>
  <c r="AL498" i="26" l="1"/>
  <c r="AG499"/>
  <c r="AI499" s="1"/>
  <c r="AJ500" s="1"/>
  <c r="AK499"/>
  <c r="AH499"/>
  <c r="AN439" i="24"/>
  <c r="AP439" s="1"/>
  <c r="AJ440"/>
  <c r="AK440"/>
  <c r="S383" i="14"/>
  <c r="Q382"/>
  <c r="S382"/>
  <c r="N383"/>
  <c r="AL424" i="27"/>
  <c r="R381" i="14"/>
  <c r="T381" s="1"/>
  <c r="P382"/>
  <c r="AF453" i="24"/>
  <c r="AB454"/>
  <c r="AE454"/>
  <c r="AC454"/>
  <c r="AD454" s="1"/>
  <c r="AB355" i="20"/>
  <c r="AH448" i="25"/>
  <c r="AG448"/>
  <c r="AI448" s="1"/>
  <c r="AK448" s="1"/>
  <c r="AL447"/>
  <c r="J453" i="24"/>
  <c r="L453" s="1"/>
  <c r="G454"/>
  <c r="H454" s="1"/>
  <c r="G455" s="1"/>
  <c r="AJ456" i="25"/>
  <c r="AJ504" i="26"/>
  <c r="I454" i="24"/>
  <c r="AJ505" i="26"/>
  <c r="R469" i="24"/>
  <c r="P470" s="1"/>
  <c r="U469"/>
  <c r="S469"/>
  <c r="AT367" i="9"/>
  <c r="AV367" s="1"/>
  <c r="AQ368"/>
  <c r="M451" i="20"/>
  <c r="AL363" i="17"/>
  <c r="AM363" s="1"/>
  <c r="AJ364" s="1"/>
  <c r="AK364"/>
  <c r="AQ363"/>
  <c r="J452" i="20"/>
  <c r="K452" s="1"/>
  <c r="M452" s="1"/>
  <c r="R497"/>
  <c r="S497" s="1"/>
  <c r="U497" s="1"/>
  <c r="P498"/>
  <c r="Q498" s="1"/>
  <c r="I453"/>
  <c r="W454"/>
  <c r="G454"/>
  <c r="L453"/>
  <c r="X348" i="17"/>
  <c r="Z348" s="1"/>
  <c r="AE348" s="1"/>
  <c r="Q359" i="23"/>
  <c r="U358"/>
  <c r="W358" s="1"/>
  <c r="AD355" i="20"/>
  <c r="X356"/>
  <c r="AK349" i="16"/>
  <c r="AM349" s="1"/>
  <c r="AF350"/>
  <c r="AG350"/>
  <c r="X352"/>
  <c r="Y352"/>
  <c r="AC351"/>
  <c r="AE351" s="1"/>
  <c r="S349" i="17"/>
  <c r="Y349"/>
  <c r="AC349"/>
  <c r="U349"/>
  <c r="AI399"/>
  <c r="AH399" s="1"/>
  <c r="AG400" s="1"/>
  <c r="BD399"/>
  <c r="P350"/>
  <c r="L350"/>
  <c r="H350"/>
  <c r="AW400"/>
  <c r="AX399"/>
  <c r="AF348"/>
  <c r="M349"/>
  <c r="R349" s="1"/>
  <c r="AM440" i="24" l="1"/>
  <c r="AO440"/>
  <c r="AL499" i="26"/>
  <c r="AH500"/>
  <c r="AG500"/>
  <c r="AI500" s="1"/>
  <c r="AK500" s="1"/>
  <c r="AL440" i="24"/>
  <c r="Q470"/>
  <c r="Q383" i="14"/>
  <c r="O383"/>
  <c r="R382"/>
  <c r="T382" s="1"/>
  <c r="P383"/>
  <c r="AH425" i="27"/>
  <c r="AJ425" s="1"/>
  <c r="AK426" s="1"/>
  <c r="AM424"/>
  <c r="AI425"/>
  <c r="AF454" i="24"/>
  <c r="Z455"/>
  <c r="AA455"/>
  <c r="K454"/>
  <c r="AG449" i="25"/>
  <c r="AI449" s="1"/>
  <c r="AK449" s="1"/>
  <c r="AL448"/>
  <c r="AH449"/>
  <c r="J454" i="24"/>
  <c r="F455"/>
  <c r="H455" s="1"/>
  <c r="F456" s="1"/>
  <c r="R470"/>
  <c r="Q471" s="1"/>
  <c r="T469"/>
  <c r="V469" s="1"/>
  <c r="I455"/>
  <c r="K455"/>
  <c r="L454"/>
  <c r="S470"/>
  <c r="U470"/>
  <c r="AU368" i="9"/>
  <c r="AR368"/>
  <c r="AS368"/>
  <c r="AL364" i="17"/>
  <c r="AK365"/>
  <c r="AM364"/>
  <c r="AJ365" s="1"/>
  <c r="AK366" s="1"/>
  <c r="AN364"/>
  <c r="AQ364"/>
  <c r="AA348"/>
  <c r="P499" i="20"/>
  <c r="R498"/>
  <c r="S498" s="1"/>
  <c r="T498"/>
  <c r="O499"/>
  <c r="J453"/>
  <c r="K453" s="1"/>
  <c r="M453" s="1"/>
  <c r="H454"/>
  <c r="I454" s="1"/>
  <c r="V359" i="23"/>
  <c r="S359"/>
  <c r="T359" s="1"/>
  <c r="R359"/>
  <c r="AH350" i="16"/>
  <c r="AI350"/>
  <c r="AL350"/>
  <c r="AA352"/>
  <c r="AD352"/>
  <c r="Z352"/>
  <c r="Z356" i="20"/>
  <c r="AA356" s="1"/>
  <c r="AC356"/>
  <c r="Y356"/>
  <c r="N349" i="17"/>
  <c r="BC399"/>
  <c r="AY399"/>
  <c r="G351"/>
  <c r="I350"/>
  <c r="V350"/>
  <c r="J350"/>
  <c r="O350" s="1"/>
  <c r="Q350" s="1"/>
  <c r="S350" s="1"/>
  <c r="AI400"/>
  <c r="AH400" s="1"/>
  <c r="AG401" s="1"/>
  <c r="T350"/>
  <c r="W349"/>
  <c r="AL500" i="26" l="1"/>
  <c r="AG501"/>
  <c r="AI501" s="1"/>
  <c r="AK501" s="1"/>
  <c r="AH501"/>
  <c r="AN440" i="24"/>
  <c r="AP440" s="1"/>
  <c r="AK441"/>
  <c r="AJ441"/>
  <c r="AL425" i="27"/>
  <c r="M384" i="14"/>
  <c r="R383"/>
  <c r="T383" s="1"/>
  <c r="AB455" i="24"/>
  <c r="AE455"/>
  <c r="AC455"/>
  <c r="AG450" i="25"/>
  <c r="AI450" s="1"/>
  <c r="AK450" s="1"/>
  <c r="AL449"/>
  <c r="AH450"/>
  <c r="P471" i="24"/>
  <c r="R471" s="1"/>
  <c r="P472" s="1"/>
  <c r="AJ457" i="25"/>
  <c r="T470" i="24"/>
  <c r="V470" s="1"/>
  <c r="G456"/>
  <c r="I456" s="1"/>
  <c r="J455"/>
  <c r="L455" s="1"/>
  <c r="H456"/>
  <c r="K456"/>
  <c r="AJ507" i="26"/>
  <c r="U471" i="24"/>
  <c r="S471"/>
  <c r="AT368" i="9"/>
  <c r="AV368" s="1"/>
  <c r="AQ369"/>
  <c r="AO365" i="17"/>
  <c r="AP364"/>
  <c r="AN365"/>
  <c r="AO366" s="1"/>
  <c r="Q499" i="20"/>
  <c r="P500" s="1"/>
  <c r="AL365" i="17"/>
  <c r="U498" i="20"/>
  <c r="T499"/>
  <c r="O500"/>
  <c r="J454"/>
  <c r="K454" s="1"/>
  <c r="H455"/>
  <c r="W455"/>
  <c r="G455"/>
  <c r="I455" s="1"/>
  <c r="L454"/>
  <c r="AB356"/>
  <c r="AD356" s="1"/>
  <c r="X349" i="17"/>
  <c r="Z349" s="1"/>
  <c r="AE349" s="1"/>
  <c r="AB349"/>
  <c r="AD349" s="1"/>
  <c r="AF349" s="1"/>
  <c r="K350"/>
  <c r="M350" s="1"/>
  <c r="N350" s="1"/>
  <c r="Q360" i="23"/>
  <c r="U359"/>
  <c r="W359" s="1"/>
  <c r="X357" i="20"/>
  <c r="Y353" i="16"/>
  <c r="AC352"/>
  <c r="AE352" s="1"/>
  <c r="X353"/>
  <c r="AK350"/>
  <c r="AM350" s="1"/>
  <c r="AF351"/>
  <c r="AG351"/>
  <c r="AI401" i="17"/>
  <c r="AH401" s="1"/>
  <c r="AG402" s="1"/>
  <c r="AZ400"/>
  <c r="AC350"/>
  <c r="Y350"/>
  <c r="U350"/>
  <c r="W350" s="1"/>
  <c r="P351"/>
  <c r="H351"/>
  <c r="AV400"/>
  <c r="AO441" i="24" l="1"/>
  <c r="AM441"/>
  <c r="AL501" i="26"/>
  <c r="AG502"/>
  <c r="AI502" s="1"/>
  <c r="AH502"/>
  <c r="AK502"/>
  <c r="AL441" i="24"/>
  <c r="S384" i="14"/>
  <c r="Q384"/>
  <c r="N384"/>
  <c r="O384"/>
  <c r="AH426" i="27"/>
  <c r="AJ426" s="1"/>
  <c r="AK427" s="1"/>
  <c r="AI426"/>
  <c r="AM425"/>
  <c r="AA456" i="24"/>
  <c r="AD455"/>
  <c r="AF455" s="1"/>
  <c r="Z456"/>
  <c r="AB456" s="1"/>
  <c r="AH451" i="25"/>
  <c r="AG451"/>
  <c r="AI451" s="1"/>
  <c r="AK451" s="1"/>
  <c r="AL450"/>
  <c r="Q472" i="24"/>
  <c r="U472" s="1"/>
  <c r="T471"/>
  <c r="V471" s="1"/>
  <c r="AJ458" i="25"/>
  <c r="J456" i="24"/>
  <c r="L456" s="1"/>
  <c r="L351" i="17"/>
  <c r="G457" i="24"/>
  <c r="F457"/>
  <c r="R472"/>
  <c r="Q473" s="1"/>
  <c r="AU369" i="9"/>
  <c r="AR369"/>
  <c r="AS369"/>
  <c r="R350" i="17"/>
  <c r="R499" i="20"/>
  <c r="S499" s="1"/>
  <c r="U499" s="1"/>
  <c r="AM365" i="17"/>
  <c r="AJ366" s="1"/>
  <c r="AK367" s="1"/>
  <c r="AP365"/>
  <c r="AR364"/>
  <c r="Q500" i="20"/>
  <c r="P501" s="1"/>
  <c r="AQ365" i="17"/>
  <c r="O501" i="20"/>
  <c r="T500"/>
  <c r="AA349" i="17"/>
  <c r="M454" i="20"/>
  <c r="H456"/>
  <c r="J455"/>
  <c r="K455" s="1"/>
  <c r="W456"/>
  <c r="G456"/>
  <c r="L455"/>
  <c r="V360" i="23"/>
  <c r="S360"/>
  <c r="T360" s="1"/>
  <c r="R360"/>
  <c r="AL351" i="16"/>
  <c r="AH351"/>
  <c r="AI351"/>
  <c r="Z357" i="20"/>
  <c r="AA357" s="1"/>
  <c r="AC357"/>
  <c r="Y357"/>
  <c r="AB357" s="1"/>
  <c r="AA353" i="16"/>
  <c r="AD353"/>
  <c r="Z353"/>
  <c r="G352" i="17"/>
  <c r="I351"/>
  <c r="V351"/>
  <c r="T351"/>
  <c r="X350"/>
  <c r="Z350" s="1"/>
  <c r="AE350" s="1"/>
  <c r="AB350"/>
  <c r="AD350" s="1"/>
  <c r="AW401"/>
  <c r="AX400"/>
  <c r="BA401"/>
  <c r="BB400"/>
  <c r="BD400" s="1"/>
  <c r="AI402"/>
  <c r="AH402" s="1"/>
  <c r="AG403" s="1"/>
  <c r="J351"/>
  <c r="K351" s="1"/>
  <c r="AK442" i="24" l="1"/>
  <c r="AJ442"/>
  <c r="AG503" i="26"/>
  <c r="AI503" s="1"/>
  <c r="AK503" s="1"/>
  <c r="AL502"/>
  <c r="AH503"/>
  <c r="AN441" i="24"/>
  <c r="AP441" s="1"/>
  <c r="S472"/>
  <c r="AL426" i="27"/>
  <c r="AM426"/>
  <c r="AH427"/>
  <c r="AJ427" s="1"/>
  <c r="AK428" s="1"/>
  <c r="AI427"/>
  <c r="AL427"/>
  <c r="P384" i="14"/>
  <c r="O385" s="1"/>
  <c r="M385"/>
  <c r="R384"/>
  <c r="T384" s="1"/>
  <c r="N385"/>
  <c r="M351" i="17"/>
  <c r="N351" s="1"/>
  <c r="AA457" i="24"/>
  <c r="Z457"/>
  <c r="AE456"/>
  <c r="AC456"/>
  <c r="AD456" s="1"/>
  <c r="AH452" i="25"/>
  <c r="AG452"/>
  <c r="AI452" s="1"/>
  <c r="AK452" s="1"/>
  <c r="AL451"/>
  <c r="H457" i="24"/>
  <c r="T472"/>
  <c r="V472" s="1"/>
  <c r="I457"/>
  <c r="K457"/>
  <c r="P473"/>
  <c r="R473" s="1"/>
  <c r="S473"/>
  <c r="U473"/>
  <c r="AQ370" i="9"/>
  <c r="AT369"/>
  <c r="AV369" s="1"/>
  <c r="R500" i="20"/>
  <c r="S500" s="1"/>
  <c r="T501" s="1"/>
  <c r="AN366" i="17"/>
  <c r="AR365"/>
  <c r="Q501" i="20"/>
  <c r="AL366" i="17"/>
  <c r="O502" i="20"/>
  <c r="I456"/>
  <c r="L456"/>
  <c r="W457"/>
  <c r="G457"/>
  <c r="M455"/>
  <c r="U360" i="23"/>
  <c r="W360" s="1"/>
  <c r="Q361"/>
  <c r="AF352" i="16"/>
  <c r="AG352"/>
  <c r="AK351"/>
  <c r="AM351" s="1"/>
  <c r="Y354"/>
  <c r="AC353"/>
  <c r="AE353" s="1"/>
  <c r="X354"/>
  <c r="AD357" i="20"/>
  <c r="X358"/>
  <c r="O351" i="17"/>
  <c r="Q351" s="1"/>
  <c r="S351" s="1"/>
  <c r="AA350"/>
  <c r="AI403"/>
  <c r="AH403" s="1"/>
  <c r="AG404" s="1"/>
  <c r="L352"/>
  <c r="H352"/>
  <c r="BC400"/>
  <c r="AY400"/>
  <c r="AF350"/>
  <c r="AC351"/>
  <c r="Y351"/>
  <c r="U351"/>
  <c r="AH504" i="26" l="1"/>
  <c r="AL503"/>
  <c r="AG504"/>
  <c r="AI504" s="1"/>
  <c r="AK504" s="1"/>
  <c r="AM442" i="24"/>
  <c r="AO442"/>
  <c r="R351" i="17"/>
  <c r="AL442" i="24"/>
  <c r="M386" i="14"/>
  <c r="S385"/>
  <c r="Q385"/>
  <c r="AH428" i="27"/>
  <c r="AJ428" s="1"/>
  <c r="AK429" s="1"/>
  <c r="AM427"/>
  <c r="AI428"/>
  <c r="N386" i="14"/>
  <c r="P385"/>
  <c r="R385" s="1"/>
  <c r="AF456" i="24"/>
  <c r="AB457"/>
  <c r="AA458" s="1"/>
  <c r="AE457"/>
  <c r="AC457"/>
  <c r="AH453" i="25"/>
  <c r="AG453"/>
  <c r="AI453" s="1"/>
  <c r="AK453" s="1"/>
  <c r="AL452"/>
  <c r="AJ508" i="26"/>
  <c r="J457" i="24"/>
  <c r="L457" s="1"/>
  <c r="P474"/>
  <c r="Q474"/>
  <c r="S474" s="1"/>
  <c r="G458"/>
  <c r="F458"/>
  <c r="T473"/>
  <c r="V473" s="1"/>
  <c r="R501" i="20"/>
  <c r="S501" s="1"/>
  <c r="AU370" i="9"/>
  <c r="AR370"/>
  <c r="AS370"/>
  <c r="U500" i="20"/>
  <c r="AP366" i="17"/>
  <c r="AR366" s="1"/>
  <c r="AO367"/>
  <c r="P502" i="20"/>
  <c r="Q502" s="1"/>
  <c r="AM366" i="17"/>
  <c r="AJ367" s="1"/>
  <c r="AQ366"/>
  <c r="H457" i="20"/>
  <c r="J456"/>
  <c r="K456" s="1"/>
  <c r="M456" s="1"/>
  <c r="S361" i="23"/>
  <c r="T361" s="1"/>
  <c r="V361"/>
  <c r="R361"/>
  <c r="Z358" i="20"/>
  <c r="AA358" s="1"/>
  <c r="AC358"/>
  <c r="Y358"/>
  <c r="AB358" s="1"/>
  <c r="AA354" i="16"/>
  <c r="AD354"/>
  <c r="Z354"/>
  <c r="AH352"/>
  <c r="AI352"/>
  <c r="AL352"/>
  <c r="P352" i="17"/>
  <c r="T352"/>
  <c r="W351"/>
  <c r="AB351" s="1"/>
  <c r="AD351" s="1"/>
  <c r="AV401"/>
  <c r="K352"/>
  <c r="M352" s="1"/>
  <c r="G353"/>
  <c r="O352"/>
  <c r="I352"/>
  <c r="V352"/>
  <c r="AI404"/>
  <c r="AH404" s="1"/>
  <c r="AG405" s="1"/>
  <c r="AZ401"/>
  <c r="J352"/>
  <c r="AH505" i="26" l="1"/>
  <c r="AG505"/>
  <c r="AI505" s="1"/>
  <c r="AK505" s="1"/>
  <c r="AL504"/>
  <c r="AN442" i="24"/>
  <c r="AP442" s="1"/>
  <c r="AK443"/>
  <c r="AJ443"/>
  <c r="AD457"/>
  <c r="AF457" s="1"/>
  <c r="Z458"/>
  <c r="AB458" s="1"/>
  <c r="AL428" i="27"/>
  <c r="T385" i="14"/>
  <c r="O386"/>
  <c r="M387" s="1"/>
  <c r="N387" s="1"/>
  <c r="Q386"/>
  <c r="S386"/>
  <c r="U474" i="24"/>
  <c r="Z459"/>
  <c r="AA459"/>
  <c r="AE458"/>
  <c r="AC458"/>
  <c r="AD458" s="1"/>
  <c r="AH454" i="25"/>
  <c r="AG454"/>
  <c r="AI454" s="1"/>
  <c r="AK454" s="1"/>
  <c r="AL453"/>
  <c r="R474" i="24"/>
  <c r="P475" s="1"/>
  <c r="U501" i="20"/>
  <c r="AJ509" i="26"/>
  <c r="Q475" i="24"/>
  <c r="U475" s="1"/>
  <c r="H458"/>
  <c r="K458"/>
  <c r="I458"/>
  <c r="AQ371" i="9"/>
  <c r="AT370"/>
  <c r="AV370" s="1"/>
  <c r="AL367" i="17"/>
  <c r="AK368"/>
  <c r="T502" i="20"/>
  <c r="O503"/>
  <c r="R502"/>
  <c r="S502" s="1"/>
  <c r="P503"/>
  <c r="AM367" i="17"/>
  <c r="AJ368" s="1"/>
  <c r="AK369" s="1"/>
  <c r="AN367"/>
  <c r="AQ367"/>
  <c r="O504" i="20"/>
  <c r="L457"/>
  <c r="W458"/>
  <c r="G458"/>
  <c r="I457"/>
  <c r="X351" i="17"/>
  <c r="Z351" s="1"/>
  <c r="AE351" s="1"/>
  <c r="Q362" i="23"/>
  <c r="U361"/>
  <c r="W361" s="1"/>
  <c r="X359" i="20"/>
  <c r="AD358"/>
  <c r="AF353" i="16"/>
  <c r="AG353"/>
  <c r="AK352"/>
  <c r="AM352" s="1"/>
  <c r="Y355"/>
  <c r="AC354"/>
  <c r="AE354" s="1"/>
  <c r="X355"/>
  <c r="AX401" i="17"/>
  <c r="AW402"/>
  <c r="BB401"/>
  <c r="BD401" s="1"/>
  <c r="BA402"/>
  <c r="Q352"/>
  <c r="S352" s="1"/>
  <c r="AI405"/>
  <c r="AH405" s="1"/>
  <c r="AG406" s="1"/>
  <c r="P353"/>
  <c r="L353"/>
  <c r="H353"/>
  <c r="J353" s="1"/>
  <c r="Y352"/>
  <c r="AC352"/>
  <c r="U352"/>
  <c r="AF351"/>
  <c r="R352"/>
  <c r="N352"/>
  <c r="AO443" i="24" l="1"/>
  <c r="AM443"/>
  <c r="AH506" i="26"/>
  <c r="AL505"/>
  <c r="AG506"/>
  <c r="AI506" s="1"/>
  <c r="AK506" s="1"/>
  <c r="AL443" i="24"/>
  <c r="P386" i="14"/>
  <c r="R386" s="1"/>
  <c r="T386" s="1"/>
  <c r="AM428" i="27"/>
  <c r="AI429"/>
  <c r="AH429"/>
  <c r="AJ429" s="1"/>
  <c r="AK430" s="1"/>
  <c r="S387" i="14"/>
  <c r="Q387"/>
  <c r="O387"/>
  <c r="AF458" i="24"/>
  <c r="S475"/>
  <c r="R475"/>
  <c r="T474"/>
  <c r="V474" s="1"/>
  <c r="AB459"/>
  <c r="AC459"/>
  <c r="AE459"/>
  <c r="U502" i="20"/>
  <c r="AL454" i="25"/>
  <c r="AG455"/>
  <c r="AI455" s="1"/>
  <c r="AH455"/>
  <c r="AK455"/>
  <c r="T503" i="20"/>
  <c r="J458" i="24"/>
  <c r="L458" s="1"/>
  <c r="F459"/>
  <c r="G459"/>
  <c r="Q476"/>
  <c r="T475"/>
  <c r="V475" s="1"/>
  <c r="P476"/>
  <c r="R476" s="1"/>
  <c r="AU371" i="9"/>
  <c r="AR371"/>
  <c r="AS371"/>
  <c r="Q503" i="20"/>
  <c r="R503" s="1"/>
  <c r="S503" s="1"/>
  <c r="AO368" i="17"/>
  <c r="AP367"/>
  <c r="AN368"/>
  <c r="AO369" s="1"/>
  <c r="AL368"/>
  <c r="AA351"/>
  <c r="J457" i="20"/>
  <c r="K457" s="1"/>
  <c r="M457" s="1"/>
  <c r="H458"/>
  <c r="I458" s="1"/>
  <c r="V362" i="23"/>
  <c r="S362"/>
  <c r="T362" s="1"/>
  <c r="R362"/>
  <c r="AD355" i="16"/>
  <c r="Z355"/>
  <c r="AA355"/>
  <c r="AL353"/>
  <c r="AH353"/>
  <c r="AI353"/>
  <c r="Z359" i="20"/>
  <c r="AA359" s="1"/>
  <c r="AC359"/>
  <c r="Y359"/>
  <c r="AB359" s="1"/>
  <c r="AY401" i="17"/>
  <c r="AV402" s="1"/>
  <c r="BC401"/>
  <c r="AZ402" s="1"/>
  <c r="BA403" s="1"/>
  <c r="T353"/>
  <c r="V353"/>
  <c r="K353"/>
  <c r="M353" s="1"/>
  <c r="R353" s="1"/>
  <c r="G354"/>
  <c r="O353"/>
  <c r="Q353" s="1"/>
  <c r="I353"/>
  <c r="AI406"/>
  <c r="AH406" s="1"/>
  <c r="AG407" s="1"/>
  <c r="W352"/>
  <c r="AL506" i="26" l="1"/>
  <c r="AG507"/>
  <c r="AI507" s="1"/>
  <c r="AH507"/>
  <c r="AK507"/>
  <c r="AJ444" i="24"/>
  <c r="AL444" s="1"/>
  <c r="AK444"/>
  <c r="U503" i="20"/>
  <c r="AL429" i="27"/>
  <c r="AN443" i="24"/>
  <c r="AP443" s="1"/>
  <c r="P387" i="14"/>
  <c r="M388"/>
  <c r="R387"/>
  <c r="T387" s="1"/>
  <c r="AM429" i="27"/>
  <c r="AI430"/>
  <c r="AH430"/>
  <c r="AJ430" s="1"/>
  <c r="AK431" s="1"/>
  <c r="AA460" i="24"/>
  <c r="Z460"/>
  <c r="AD459"/>
  <c r="AF459" s="1"/>
  <c r="AH456" i="25"/>
  <c r="AL455"/>
  <c r="AG456"/>
  <c r="AI456" s="1"/>
  <c r="AK456" s="1"/>
  <c r="H459" i="24"/>
  <c r="G460" s="1"/>
  <c r="I459"/>
  <c r="K459"/>
  <c r="P477"/>
  <c r="Q477"/>
  <c r="U476"/>
  <c r="S476"/>
  <c r="T476" s="1"/>
  <c r="AQ372" i="9"/>
  <c r="AT371"/>
  <c r="AV371" s="1"/>
  <c r="P504" i="20"/>
  <c r="O505" s="1"/>
  <c r="AM368" i="17"/>
  <c r="AJ369" s="1"/>
  <c r="AK370" s="1"/>
  <c r="AR367"/>
  <c r="AP368"/>
  <c r="AQ368"/>
  <c r="H459" i="20"/>
  <c r="J458"/>
  <c r="K458" s="1"/>
  <c r="L458"/>
  <c r="W459"/>
  <c r="G459"/>
  <c r="I459" s="1"/>
  <c r="N353" i="17"/>
  <c r="X352"/>
  <c r="Z352" s="1"/>
  <c r="AA352" s="1"/>
  <c r="AB352"/>
  <c r="AD352" s="1"/>
  <c r="AF352" s="1"/>
  <c r="Q363" i="23"/>
  <c r="U362"/>
  <c r="W362" s="1"/>
  <c r="BB402" i="17"/>
  <c r="BD402" s="1"/>
  <c r="AD359" i="20"/>
  <c r="X360"/>
  <c r="AK353" i="16"/>
  <c r="AM353" s="1"/>
  <c r="AF354"/>
  <c r="AG354"/>
  <c r="X356"/>
  <c r="Y356"/>
  <c r="AC355"/>
  <c r="AE355" s="1"/>
  <c r="AW403" i="17"/>
  <c r="AX402"/>
  <c r="AI407"/>
  <c r="AH407" s="1"/>
  <c r="AG408" s="1"/>
  <c r="P354"/>
  <c r="L354"/>
  <c r="H354"/>
  <c r="AC353"/>
  <c r="Y353"/>
  <c r="U353"/>
  <c r="W353" s="1"/>
  <c r="S353"/>
  <c r="AN444" i="24" l="1"/>
  <c r="AP444" s="1"/>
  <c r="AK445"/>
  <c r="AJ445"/>
  <c r="AL445" s="1"/>
  <c r="AO444"/>
  <c r="AM444"/>
  <c r="AL507" i="26"/>
  <c r="AK508"/>
  <c r="AG508"/>
  <c r="AI508" s="1"/>
  <c r="AH508"/>
  <c r="F460" i="24"/>
  <c r="S388" i="14"/>
  <c r="Q388"/>
  <c r="O388"/>
  <c r="M389" s="1"/>
  <c r="N388"/>
  <c r="J459" i="24"/>
  <c r="AB460"/>
  <c r="Z461" s="1"/>
  <c r="AL430" i="27"/>
  <c r="P388" i="14"/>
  <c r="AA461" i="24"/>
  <c r="AC460"/>
  <c r="AE460"/>
  <c r="AG457" i="25"/>
  <c r="AI457" s="1"/>
  <c r="AK457" s="1"/>
  <c r="AH457"/>
  <c r="AL456"/>
  <c r="H460" i="24"/>
  <c r="F461" s="1"/>
  <c r="L459"/>
  <c r="G461"/>
  <c r="I460"/>
  <c r="K460"/>
  <c r="V476"/>
  <c r="R477"/>
  <c r="Q478" s="1"/>
  <c r="S477"/>
  <c r="U477"/>
  <c r="AU372" i="9"/>
  <c r="AS372"/>
  <c r="AR372"/>
  <c r="Q504" i="20"/>
  <c r="T504"/>
  <c r="AE352" i="17"/>
  <c r="AN369"/>
  <c r="AO370" s="1"/>
  <c r="AR368"/>
  <c r="AL369"/>
  <c r="M458" i="20"/>
  <c r="J459"/>
  <c r="K459" s="1"/>
  <c r="H460"/>
  <c r="W460"/>
  <c r="G460"/>
  <c r="L459"/>
  <c r="S363" i="23"/>
  <c r="T363" s="1"/>
  <c r="V363"/>
  <c r="R363"/>
  <c r="AL354" i="16"/>
  <c r="AH354"/>
  <c r="AI354"/>
  <c r="AA356"/>
  <c r="AD356"/>
  <c r="Z356"/>
  <c r="Z360" i="20"/>
  <c r="AA360" s="1"/>
  <c r="AC360"/>
  <c r="Y360"/>
  <c r="BC402" i="17"/>
  <c r="AZ403" s="1"/>
  <c r="BB403" s="1"/>
  <c r="BD403" s="1"/>
  <c r="AY402"/>
  <c r="AV403" s="1"/>
  <c r="AW404" s="1"/>
  <c r="BA404"/>
  <c r="AI408"/>
  <c r="AH408" s="1"/>
  <c r="AG409" s="1"/>
  <c r="X353"/>
  <c r="Z353" s="1"/>
  <c r="AB353"/>
  <c r="AD353" s="1"/>
  <c r="AF353" s="1"/>
  <c r="T354"/>
  <c r="G355"/>
  <c r="I354"/>
  <c r="V354"/>
  <c r="J354"/>
  <c r="O354" s="1"/>
  <c r="Q354" s="1"/>
  <c r="S354" s="1"/>
  <c r="AH509" i="26" l="1"/>
  <c r="AG509"/>
  <c r="AI509" s="1"/>
  <c r="AJ510" s="1"/>
  <c r="AL508"/>
  <c r="AK509"/>
  <c r="AN445" i="24"/>
  <c r="AP445" s="1"/>
  <c r="AJ446"/>
  <c r="AK446"/>
  <c r="AM445"/>
  <c r="AO445"/>
  <c r="AD460"/>
  <c r="AH431" i="27"/>
  <c r="AJ431" s="1"/>
  <c r="AK432" s="1"/>
  <c r="AM430"/>
  <c r="AI431"/>
  <c r="N389" i="14"/>
  <c r="O389"/>
  <c r="M390" s="1"/>
  <c r="R388"/>
  <c r="T388" s="1"/>
  <c r="P389"/>
  <c r="S389"/>
  <c r="Q389"/>
  <c r="J460" i="24"/>
  <c r="L460" s="1"/>
  <c r="AF460"/>
  <c r="AB461"/>
  <c r="AC461"/>
  <c r="AE461"/>
  <c r="AL457" i="25"/>
  <c r="AG458"/>
  <c r="AI458" s="1"/>
  <c r="AJ459" s="1"/>
  <c r="AH458"/>
  <c r="AK458"/>
  <c r="P478" i="24"/>
  <c r="R478" s="1"/>
  <c r="AJ463" i="25"/>
  <c r="H461" i="24"/>
  <c r="G462" s="1"/>
  <c r="K461"/>
  <c r="I461"/>
  <c r="T477"/>
  <c r="V477" s="1"/>
  <c r="U478"/>
  <c r="S478"/>
  <c r="AQ373" i="9"/>
  <c r="AT372"/>
  <c r="AV372" s="1"/>
  <c r="AQ369" i="17"/>
  <c r="AN370" s="1"/>
  <c r="AO371" s="1"/>
  <c r="R504" i="20"/>
  <c r="S504" s="1"/>
  <c r="U504" s="1"/>
  <c r="P505"/>
  <c r="AP369" i="17"/>
  <c r="AX403"/>
  <c r="AR369"/>
  <c r="AM369"/>
  <c r="AJ370" s="1"/>
  <c r="M459" i="20"/>
  <c r="I460"/>
  <c r="W461"/>
  <c r="G461"/>
  <c r="L460"/>
  <c r="AB360"/>
  <c r="Q364" i="23"/>
  <c r="U363"/>
  <c r="W363" s="1"/>
  <c r="X361" i="20"/>
  <c r="AD360"/>
  <c r="Y357" i="16"/>
  <c r="AC356"/>
  <c r="AE356" s="1"/>
  <c r="X357"/>
  <c r="AK354"/>
  <c r="AM354" s="1"/>
  <c r="AF355"/>
  <c r="AG355"/>
  <c r="P355" i="17"/>
  <c r="H355"/>
  <c r="Y354"/>
  <c r="AC354"/>
  <c r="U354"/>
  <c r="AE353"/>
  <c r="AA353"/>
  <c r="AI409"/>
  <c r="AH409" s="1"/>
  <c r="AG410" s="1"/>
  <c r="AY403"/>
  <c r="BC403"/>
  <c r="K354"/>
  <c r="M354" s="1"/>
  <c r="N354" s="1"/>
  <c r="AM446" i="24" l="1"/>
  <c r="AO446"/>
  <c r="AG510" i="26"/>
  <c r="AI510" s="1"/>
  <c r="AK510" s="1"/>
  <c r="AL509"/>
  <c r="AH510"/>
  <c r="AL446" i="24"/>
  <c r="R389" i="14"/>
  <c r="T389" s="1"/>
  <c r="Q390"/>
  <c r="S390"/>
  <c r="AL431" i="27"/>
  <c r="N390" i="14"/>
  <c r="O390"/>
  <c r="P390" s="1"/>
  <c r="J461" i="24"/>
  <c r="Q479"/>
  <c r="U479" s="1"/>
  <c r="P479"/>
  <c r="AA462"/>
  <c r="Z462"/>
  <c r="AD461"/>
  <c r="AF461" s="1"/>
  <c r="AG459" i="25"/>
  <c r="AI459" s="1"/>
  <c r="AJ460" s="1"/>
  <c r="AL458"/>
  <c r="AH459"/>
  <c r="F462" i="24"/>
  <c r="H462" s="1"/>
  <c r="AJ464" i="25"/>
  <c r="T478" i="24"/>
  <c r="V478" s="1"/>
  <c r="L461"/>
  <c r="K462"/>
  <c r="I462"/>
  <c r="R479"/>
  <c r="Q480" s="1"/>
  <c r="S479"/>
  <c r="AU373" i="9"/>
  <c r="AR373"/>
  <c r="AS373"/>
  <c r="AL370" i="17"/>
  <c r="AQ370" s="1"/>
  <c r="AK371"/>
  <c r="Q505" i="20"/>
  <c r="O506"/>
  <c r="T505"/>
  <c r="AP370" i="17"/>
  <c r="AR370" s="1"/>
  <c r="AM370"/>
  <c r="AJ371" s="1"/>
  <c r="J460" i="20"/>
  <c r="K460" s="1"/>
  <c r="M460" s="1"/>
  <c r="H461"/>
  <c r="I461" s="1"/>
  <c r="V364" i="23"/>
  <c r="S364"/>
  <c r="T364" s="1"/>
  <c r="R364"/>
  <c r="AD357" i="16"/>
  <c r="Z357"/>
  <c r="AA357"/>
  <c r="Z361" i="20"/>
  <c r="AA361" s="1"/>
  <c r="AC361"/>
  <c r="Y361"/>
  <c r="AB361" s="1"/>
  <c r="AH355" i="16"/>
  <c r="AI355"/>
  <c r="AL355"/>
  <c r="R354" i="17"/>
  <c r="AZ404"/>
  <c r="AI410"/>
  <c r="AH410" s="1"/>
  <c r="AG411" s="1"/>
  <c r="T355"/>
  <c r="AB354"/>
  <c r="AD354" s="1"/>
  <c r="AF354" s="1"/>
  <c r="W354"/>
  <c r="X354" s="1"/>
  <c r="Z354" s="1"/>
  <c r="V355"/>
  <c r="G356"/>
  <c r="I355"/>
  <c r="AV404"/>
  <c r="J355"/>
  <c r="K355" s="1"/>
  <c r="L355"/>
  <c r="AK447" i="24" l="1"/>
  <c r="AN446"/>
  <c r="AP446" s="1"/>
  <c r="AJ447"/>
  <c r="AL447" s="1"/>
  <c r="AL510" i="26"/>
  <c r="AK512"/>
  <c r="AK513"/>
  <c r="F463" i="24"/>
  <c r="G463"/>
  <c r="J462"/>
  <c r="L462" s="1"/>
  <c r="R390" i="14"/>
  <c r="T390" s="1"/>
  <c r="M391"/>
  <c r="N391" s="1"/>
  <c r="AH432" i="27"/>
  <c r="AJ432" s="1"/>
  <c r="AK433" s="1"/>
  <c r="AM431"/>
  <c r="AI432"/>
  <c r="AB462" i="24"/>
  <c r="AE462"/>
  <c r="AC462"/>
  <c r="AK459" i="25"/>
  <c r="T479" i="24"/>
  <c r="P480"/>
  <c r="H463"/>
  <c r="G464" s="1"/>
  <c r="I463"/>
  <c r="K463"/>
  <c r="R480"/>
  <c r="Q481" s="1"/>
  <c r="V479"/>
  <c r="U480"/>
  <c r="S480"/>
  <c r="AQ374" i="9"/>
  <c r="AT373"/>
  <c r="AV373" s="1"/>
  <c r="O355" i="17"/>
  <c r="Q355" s="1"/>
  <c r="S355" s="1"/>
  <c r="AL371"/>
  <c r="AM371" s="1"/>
  <c r="AJ372" s="1"/>
  <c r="AK373" s="1"/>
  <c r="AK372"/>
  <c r="P506" i="20"/>
  <c r="R505"/>
  <c r="S505" s="1"/>
  <c r="U505" s="1"/>
  <c r="Q506"/>
  <c r="AN371" i="17"/>
  <c r="J461" i="20"/>
  <c r="K461" s="1"/>
  <c r="H462"/>
  <c r="W462"/>
  <c r="G462"/>
  <c r="I462" s="1"/>
  <c r="L461"/>
  <c r="Q365" i="23"/>
  <c r="U364"/>
  <c r="W364" s="1"/>
  <c r="AE354" i="17"/>
  <c r="AF356" i="16"/>
  <c r="AG356"/>
  <c r="AK355"/>
  <c r="AM355" s="1"/>
  <c r="AD361" i="20"/>
  <c r="X362"/>
  <c r="X358" i="16"/>
  <c r="Y358"/>
  <c r="AC357"/>
  <c r="AE357" s="1"/>
  <c r="AA354" i="17"/>
  <c r="BB404"/>
  <c r="BD404" s="1"/>
  <c r="BA405"/>
  <c r="AX404"/>
  <c r="BC404" s="1"/>
  <c r="AW405"/>
  <c r="L356"/>
  <c r="P356"/>
  <c r="H356"/>
  <c r="J356" s="1"/>
  <c r="Y355"/>
  <c r="AC355"/>
  <c r="U355"/>
  <c r="W355" s="1"/>
  <c r="AI411"/>
  <c r="AH411" s="1"/>
  <c r="AG412" s="1"/>
  <c r="M355"/>
  <c r="N355" s="1"/>
  <c r="AK448" i="24" l="1"/>
  <c r="AN447"/>
  <c r="AJ448"/>
  <c r="AL448" s="1"/>
  <c r="AO447"/>
  <c r="AM447"/>
  <c r="AP447"/>
  <c r="AL432" i="27"/>
  <c r="Q391" i="14"/>
  <c r="S391"/>
  <c r="O391"/>
  <c r="J463" i="24"/>
  <c r="Z463"/>
  <c r="AA463"/>
  <c r="AD462"/>
  <c r="AF462" s="1"/>
  <c r="F464"/>
  <c r="H464" s="1"/>
  <c r="G465" s="1"/>
  <c r="AL459" i="25"/>
  <c r="AH460"/>
  <c r="AG460"/>
  <c r="AI460" s="1"/>
  <c r="AK460" s="1"/>
  <c r="T480" i="24"/>
  <c r="V480" s="1"/>
  <c r="P481"/>
  <c r="L463"/>
  <c r="I464"/>
  <c r="K464"/>
  <c r="R481"/>
  <c r="Q482" s="1"/>
  <c r="U481"/>
  <c r="S481"/>
  <c r="AQ371" i="17"/>
  <c r="AU374" i="9"/>
  <c r="AR374"/>
  <c r="AS374"/>
  <c r="AP371" i="17"/>
  <c r="AR371" s="1"/>
  <c r="AO372"/>
  <c r="P507" i="20"/>
  <c r="R506"/>
  <c r="S506" s="1"/>
  <c r="O507"/>
  <c r="Q507" s="1"/>
  <c r="T506"/>
  <c r="AN372" i="17"/>
  <c r="AL372"/>
  <c r="M461" i="20"/>
  <c r="H463"/>
  <c r="J462"/>
  <c r="K462" s="1"/>
  <c r="W463"/>
  <c r="G463"/>
  <c r="L462"/>
  <c r="S365" i="23"/>
  <c r="T365" s="1"/>
  <c r="V365"/>
  <c r="R365"/>
  <c r="AA358" i="16"/>
  <c r="AD358"/>
  <c r="Z358"/>
  <c r="Z362" i="20"/>
  <c r="AA362" s="1"/>
  <c r="AC362"/>
  <c r="Y362"/>
  <c r="AL356" i="16"/>
  <c r="AH356"/>
  <c r="AI356"/>
  <c r="AY404" i="17"/>
  <c r="AV405" s="1"/>
  <c r="AZ405"/>
  <c r="AI412"/>
  <c r="AH412" s="1"/>
  <c r="AG413" s="1"/>
  <c r="X355"/>
  <c r="Z355" s="1"/>
  <c r="AB355"/>
  <c r="AD355" s="1"/>
  <c r="AF355" s="1"/>
  <c r="T356"/>
  <c r="I356"/>
  <c r="V356"/>
  <c r="K356"/>
  <c r="M356" s="1"/>
  <c r="N356" s="1"/>
  <c r="G357"/>
  <c r="R355"/>
  <c r="O356" s="1"/>
  <c r="Q356" s="1"/>
  <c r="AJ449" i="24" l="1"/>
  <c r="AL449" s="1"/>
  <c r="AK449"/>
  <c r="AM448"/>
  <c r="AN448" s="1"/>
  <c r="AO448"/>
  <c r="AP448"/>
  <c r="M392" i="14"/>
  <c r="P391"/>
  <c r="AM432" i="27"/>
  <c r="AI433"/>
  <c r="AH433"/>
  <c r="AJ433" s="1"/>
  <c r="AK434" s="1"/>
  <c r="F465" i="24"/>
  <c r="AB463"/>
  <c r="AE463"/>
  <c r="AC463"/>
  <c r="AD463" s="1"/>
  <c r="J464"/>
  <c r="AG461" i="25"/>
  <c r="AI461" s="1"/>
  <c r="AK461" s="1"/>
  <c r="AL460"/>
  <c r="AH461"/>
  <c r="AJ467"/>
  <c r="H465" i="24"/>
  <c r="L464"/>
  <c r="I465"/>
  <c r="K465"/>
  <c r="F466"/>
  <c r="P482"/>
  <c r="R482" s="1"/>
  <c r="T481"/>
  <c r="V481" s="1"/>
  <c r="S482"/>
  <c r="AQ375" i="9"/>
  <c r="AT374"/>
  <c r="AV374" s="1"/>
  <c r="U506" i="20"/>
  <c r="R507"/>
  <c r="S507" s="1"/>
  <c r="P508"/>
  <c r="T507"/>
  <c r="O508"/>
  <c r="Q508" s="1"/>
  <c r="AP372" i="17"/>
  <c r="AR372" s="1"/>
  <c r="AO373"/>
  <c r="I463" i="20"/>
  <c r="H464" s="1"/>
  <c r="AM372" i="17"/>
  <c r="AJ373" s="1"/>
  <c r="AK374" s="1"/>
  <c r="AQ372"/>
  <c r="M462" i="20"/>
  <c r="AB362"/>
  <c r="AD362" s="1"/>
  <c r="L463"/>
  <c r="W464"/>
  <c r="G464"/>
  <c r="Q366" i="23"/>
  <c r="U365"/>
  <c r="W365" s="1"/>
  <c r="AK356" i="16"/>
  <c r="AM356" s="1"/>
  <c r="AF357"/>
  <c r="AG357"/>
  <c r="X359"/>
  <c r="Y359"/>
  <c r="AC358"/>
  <c r="AE358" s="1"/>
  <c r="X363" i="20"/>
  <c r="R356" i="17"/>
  <c r="AE355"/>
  <c r="AA355"/>
  <c r="AC356"/>
  <c r="Y356"/>
  <c r="U356"/>
  <c r="AI413"/>
  <c r="AH413" s="1"/>
  <c r="AG414" s="1"/>
  <c r="BA406"/>
  <c r="BB405"/>
  <c r="BD405" s="1"/>
  <c r="AW406"/>
  <c r="AX405"/>
  <c r="P357"/>
  <c r="L357"/>
  <c r="H357"/>
  <c r="S356"/>
  <c r="AK450" i="24" l="1"/>
  <c r="AN449"/>
  <c r="AJ450"/>
  <c r="AL450" s="1"/>
  <c r="AO449"/>
  <c r="AM449"/>
  <c r="R391" i="14"/>
  <c r="T391" s="1"/>
  <c r="AL433" i="27"/>
  <c r="Q392" i="14"/>
  <c r="S392"/>
  <c r="N392"/>
  <c r="O392"/>
  <c r="M393" s="1"/>
  <c r="AF463" i="24"/>
  <c r="Z464"/>
  <c r="AA464"/>
  <c r="AG462" i="25"/>
  <c r="AI462" s="1"/>
  <c r="AK462" s="1"/>
  <c r="AL461"/>
  <c r="AH462"/>
  <c r="U482" i="24"/>
  <c r="J465"/>
  <c r="L465" s="1"/>
  <c r="G466"/>
  <c r="I466" s="1"/>
  <c r="P483"/>
  <c r="Q483"/>
  <c r="U483" s="1"/>
  <c r="T482"/>
  <c r="K466"/>
  <c r="AU375" i="9"/>
  <c r="AR375"/>
  <c r="AS375"/>
  <c r="U507" i="20"/>
  <c r="R508"/>
  <c r="S508" s="1"/>
  <c r="P509"/>
  <c r="T508"/>
  <c r="O509"/>
  <c r="Q509" s="1"/>
  <c r="J463"/>
  <c r="K463" s="1"/>
  <c r="M463" s="1"/>
  <c r="I464"/>
  <c r="H465" s="1"/>
  <c r="AN373" i="17"/>
  <c r="AL373"/>
  <c r="W465" i="20"/>
  <c r="G465"/>
  <c r="L464"/>
  <c r="V366" i="23"/>
  <c r="S366"/>
  <c r="T366" s="1"/>
  <c r="R366"/>
  <c r="Z363" i="20"/>
  <c r="AA363" s="1"/>
  <c r="AC363"/>
  <c r="Y363"/>
  <c r="AB363" s="1"/>
  <c r="AD359" i="16"/>
  <c r="Z359"/>
  <c r="AA359"/>
  <c r="AH357"/>
  <c r="AI357"/>
  <c r="AL357"/>
  <c r="G358" i="17"/>
  <c r="O357"/>
  <c r="Q357" s="1"/>
  <c r="I357"/>
  <c r="V357"/>
  <c r="K357"/>
  <c r="M357" s="1"/>
  <c r="J357"/>
  <c r="AY405"/>
  <c r="BC405"/>
  <c r="AB356"/>
  <c r="AD356" s="1"/>
  <c r="AF356" s="1"/>
  <c r="T357"/>
  <c r="W356"/>
  <c r="X356" s="1"/>
  <c r="Z356" s="1"/>
  <c r="AI414"/>
  <c r="AH414" s="1"/>
  <c r="AG415" s="1"/>
  <c r="AJ451" i="24" l="1"/>
  <c r="AL451" s="1"/>
  <c r="AK451"/>
  <c r="AO450"/>
  <c r="AM450"/>
  <c r="AN450" s="1"/>
  <c r="AP449"/>
  <c r="S483"/>
  <c r="S393" i="14"/>
  <c r="AH434" i="27"/>
  <c r="AJ434" s="1"/>
  <c r="AK435" s="1"/>
  <c r="AM433"/>
  <c r="AI434"/>
  <c r="P392" i="14"/>
  <c r="Q393" s="1"/>
  <c r="N393"/>
  <c r="AB464" i="24"/>
  <c r="Z465" s="1"/>
  <c r="V482"/>
  <c r="AE464"/>
  <c r="AC464"/>
  <c r="AA465"/>
  <c r="AL462" i="25"/>
  <c r="AH463"/>
  <c r="AG463"/>
  <c r="AI463" s="1"/>
  <c r="AK463" s="1"/>
  <c r="R483" i="24"/>
  <c r="Q484" s="1"/>
  <c r="S484" s="1"/>
  <c r="H466"/>
  <c r="G467" s="1"/>
  <c r="AQ376" i="9"/>
  <c r="AT375"/>
  <c r="AV375" s="1"/>
  <c r="R509" i="20"/>
  <c r="S509" s="1"/>
  <c r="P510"/>
  <c r="T510" s="1"/>
  <c r="J464"/>
  <c r="K464" s="1"/>
  <c r="L465" s="1"/>
  <c r="T509"/>
  <c r="O510"/>
  <c r="U508"/>
  <c r="I465"/>
  <c r="J465" s="1"/>
  <c r="K465" s="1"/>
  <c r="AM373" i="17"/>
  <c r="AJ374" s="1"/>
  <c r="AK375" s="1"/>
  <c r="AO374"/>
  <c r="AP373"/>
  <c r="AQ373"/>
  <c r="W466" i="20"/>
  <c r="G466"/>
  <c r="Q367" i="23"/>
  <c r="U366"/>
  <c r="W366" s="1"/>
  <c r="AE356" i="17"/>
  <c r="X364" i="20"/>
  <c r="AD363"/>
  <c r="AF358" i="16"/>
  <c r="AG358"/>
  <c r="AK357"/>
  <c r="AM357" s="1"/>
  <c r="Y360"/>
  <c r="AC359"/>
  <c r="AE359" s="1"/>
  <c r="X360"/>
  <c r="AA356" i="17"/>
  <c r="AI415"/>
  <c r="AH415" s="1"/>
  <c r="AG416" s="1"/>
  <c r="AV406"/>
  <c r="P358"/>
  <c r="L358"/>
  <c r="H358"/>
  <c r="Y357"/>
  <c r="AC357"/>
  <c r="U357"/>
  <c r="AZ406"/>
  <c r="R357"/>
  <c r="N357"/>
  <c r="S357"/>
  <c r="AJ452" i="24" l="1"/>
  <c r="AL452" s="1"/>
  <c r="AK452"/>
  <c r="AN451"/>
  <c r="AP451" s="1"/>
  <c r="AO451"/>
  <c r="AM451"/>
  <c r="AP450"/>
  <c r="O393" i="14"/>
  <c r="M394" s="1"/>
  <c r="N394" s="1"/>
  <c r="AL434" i="27"/>
  <c r="R392" i="14"/>
  <c r="T392" s="1"/>
  <c r="U484" i="24"/>
  <c r="P484"/>
  <c r="R484" s="1"/>
  <c r="P485" s="1"/>
  <c r="AD464"/>
  <c r="AF464" s="1"/>
  <c r="J466"/>
  <c r="L466" s="1"/>
  <c r="T483"/>
  <c r="V483" s="1"/>
  <c r="F467"/>
  <c r="H467" s="1"/>
  <c r="G468" s="1"/>
  <c r="AB465"/>
  <c r="AE465"/>
  <c r="AC465"/>
  <c r="AH464" i="25"/>
  <c r="AG464"/>
  <c r="AI464" s="1"/>
  <c r="AL463"/>
  <c r="M464" i="20"/>
  <c r="Q510"/>
  <c r="R510" s="1"/>
  <c r="S510" s="1"/>
  <c r="I467" i="24"/>
  <c r="K467"/>
  <c r="Q485"/>
  <c r="AU376" i="9"/>
  <c r="AS376"/>
  <c r="AR376"/>
  <c r="U509" i="20"/>
  <c r="H466"/>
  <c r="I466" s="1"/>
  <c r="AN374" i="17"/>
  <c r="AO375" s="1"/>
  <c r="AR373"/>
  <c r="AL374"/>
  <c r="M465" i="20"/>
  <c r="BB406" i="17"/>
  <c r="BD406" s="1"/>
  <c r="BA407"/>
  <c r="AX406"/>
  <c r="AY406" s="1"/>
  <c r="AV407" s="1"/>
  <c r="AW408" s="1"/>
  <c r="AW407"/>
  <c r="S367" i="23"/>
  <c r="T367" s="1"/>
  <c r="V367"/>
  <c r="R367"/>
  <c r="AD360" i="16"/>
  <c r="Z360"/>
  <c r="AA360"/>
  <c r="AH358"/>
  <c r="AI358"/>
  <c r="AL358"/>
  <c r="Z364" i="20"/>
  <c r="AA364" s="1"/>
  <c r="AC364"/>
  <c r="Y364"/>
  <c r="AB364" s="1"/>
  <c r="BC406" i="17"/>
  <c r="AZ407" s="1"/>
  <c r="AB357"/>
  <c r="AD357" s="1"/>
  <c r="AF357" s="1"/>
  <c r="T358"/>
  <c r="O358"/>
  <c r="Q358" s="1"/>
  <c r="S358" s="1"/>
  <c r="I358"/>
  <c r="V358"/>
  <c r="K358"/>
  <c r="M358" s="1"/>
  <c r="G359"/>
  <c r="AI416"/>
  <c r="AH416" s="1"/>
  <c r="AG417" s="1"/>
  <c r="W357"/>
  <c r="X357" s="1"/>
  <c r="Z357" s="1"/>
  <c r="J358"/>
  <c r="AK453" i="24" l="1"/>
  <c r="AJ453"/>
  <c r="AM452"/>
  <c r="AN452" s="1"/>
  <c r="AO452"/>
  <c r="AP452"/>
  <c r="T484"/>
  <c r="V484" s="1"/>
  <c r="P393" i="14"/>
  <c r="O394" s="1"/>
  <c r="M395" s="1"/>
  <c r="F468" i="24"/>
  <c r="N395" i="14"/>
  <c r="R393"/>
  <c r="T393" s="1"/>
  <c r="P394"/>
  <c r="R394" s="1"/>
  <c r="AM434" i="27"/>
  <c r="AI435"/>
  <c r="AH435"/>
  <c r="AJ435" s="1"/>
  <c r="AK436" s="1"/>
  <c r="S395" i="14"/>
  <c r="S394"/>
  <c r="Q394"/>
  <c r="Q395" s="1"/>
  <c r="J467" i="24"/>
  <c r="AD465"/>
  <c r="AF465" s="1"/>
  <c r="Z466"/>
  <c r="AA466"/>
  <c r="U510" i="20"/>
  <c r="T513" s="1"/>
  <c r="AK464" i="25"/>
  <c r="AJ465"/>
  <c r="H468" i="24"/>
  <c r="F469" s="1"/>
  <c r="L467"/>
  <c r="K468"/>
  <c r="I468"/>
  <c r="R485"/>
  <c r="P486" s="1"/>
  <c r="S485"/>
  <c r="U485"/>
  <c r="U513" i="20"/>
  <c r="AQ377" i="9"/>
  <c r="AT376"/>
  <c r="AV376" s="1"/>
  <c r="W467" i="20"/>
  <c r="G467"/>
  <c r="L466"/>
  <c r="J466"/>
  <c r="K466" s="1"/>
  <c r="H467"/>
  <c r="AM374" i="17"/>
  <c r="AJ375" s="1"/>
  <c r="AP374"/>
  <c r="AQ374"/>
  <c r="AX407"/>
  <c r="BC407" s="1"/>
  <c r="BB407"/>
  <c r="BD407" s="1"/>
  <c r="BA408"/>
  <c r="Q368" i="23"/>
  <c r="U367"/>
  <c r="W367" s="1"/>
  <c r="AF359" i="16"/>
  <c r="AG359"/>
  <c r="AK358"/>
  <c r="AM358" s="1"/>
  <c r="Y361"/>
  <c r="AC360"/>
  <c r="AE360" s="1"/>
  <c r="X361"/>
  <c r="AD364" i="20"/>
  <c r="X365"/>
  <c r="N358" i="17"/>
  <c r="R358"/>
  <c r="AI417"/>
  <c r="AH417" s="1"/>
  <c r="AG418" s="1"/>
  <c r="AA357"/>
  <c r="AE357"/>
  <c r="L359"/>
  <c r="P359"/>
  <c r="H359"/>
  <c r="J359" s="1"/>
  <c r="Y358"/>
  <c r="AC358"/>
  <c r="U358"/>
  <c r="AY407"/>
  <c r="AM453" i="24" l="1"/>
  <c r="AO453"/>
  <c r="AL453"/>
  <c r="AL435" i="27"/>
  <c r="AH436" s="1"/>
  <c r="AJ436" s="1"/>
  <c r="AI436"/>
  <c r="T394" i="14"/>
  <c r="O395"/>
  <c r="J468" i="24"/>
  <c r="G469"/>
  <c r="K469" s="1"/>
  <c r="AB466"/>
  <c r="AC466"/>
  <c r="AE466"/>
  <c r="AH465" i="25"/>
  <c r="AG465"/>
  <c r="AI465" s="1"/>
  <c r="AL464"/>
  <c r="H469" i="24"/>
  <c r="Q486"/>
  <c r="S486" s="1"/>
  <c r="L468"/>
  <c r="I469"/>
  <c r="T485"/>
  <c r="V485" s="1"/>
  <c r="M466" i="20"/>
  <c r="AU377" i="9"/>
  <c r="AR377"/>
  <c r="AS377"/>
  <c r="I467" i="20"/>
  <c r="H468" s="1"/>
  <c r="G469" s="1"/>
  <c r="G468"/>
  <c r="L467"/>
  <c r="W468"/>
  <c r="AL375" i="17"/>
  <c r="AK376"/>
  <c r="AM375"/>
  <c r="AN375"/>
  <c r="AR374"/>
  <c r="AQ375" s="1"/>
  <c r="AN376" s="1"/>
  <c r="AO377" s="1"/>
  <c r="S368" i="23"/>
  <c r="T368" s="1"/>
  <c r="V368"/>
  <c r="R368"/>
  <c r="Z365" i="20"/>
  <c r="AA365" s="1"/>
  <c r="AC365"/>
  <c r="Y365"/>
  <c r="AB365" s="1"/>
  <c r="AD361" i="16"/>
  <c r="Z361"/>
  <c r="AA361"/>
  <c r="AH359"/>
  <c r="AI359"/>
  <c r="AL359"/>
  <c r="AB358" i="17"/>
  <c r="AD358" s="1"/>
  <c r="AF358" s="1"/>
  <c r="T359"/>
  <c r="V359"/>
  <c r="O359"/>
  <c r="Q359" s="1"/>
  <c r="G360"/>
  <c r="I359"/>
  <c r="K359"/>
  <c r="M359" s="1"/>
  <c r="AV408"/>
  <c r="AZ408"/>
  <c r="AI418"/>
  <c r="AH418" s="1"/>
  <c r="AG419" s="1"/>
  <c r="W358"/>
  <c r="AK454" i="24" l="1"/>
  <c r="AJ454"/>
  <c r="AN453"/>
  <c r="AP453" s="1"/>
  <c r="I468" i="20"/>
  <c r="AM435" i="27"/>
  <c r="AK437"/>
  <c r="AL436"/>
  <c r="AM436" s="1"/>
  <c r="P395" i="14"/>
  <c r="M396"/>
  <c r="AI437" i="27"/>
  <c r="J469" i="24"/>
  <c r="U486"/>
  <c r="R486"/>
  <c r="Q487" s="1"/>
  <c r="Z467"/>
  <c r="AA467"/>
  <c r="AD466"/>
  <c r="AF466" s="1"/>
  <c r="AK465" i="25"/>
  <c r="AJ466"/>
  <c r="G470" i="24"/>
  <c r="F470"/>
  <c r="T486"/>
  <c r="L469"/>
  <c r="P487"/>
  <c r="AQ378" i="9"/>
  <c r="AT377"/>
  <c r="AV377" s="1"/>
  <c r="W469" i="20"/>
  <c r="J467"/>
  <c r="K467" s="1"/>
  <c r="M467" s="1"/>
  <c r="AP375" i="17"/>
  <c r="AR375" s="1"/>
  <c r="AO376"/>
  <c r="L468" i="20"/>
  <c r="AJ376" i="17"/>
  <c r="H469" i="20"/>
  <c r="I469" s="1"/>
  <c r="Q369" i="23"/>
  <c r="U368"/>
  <c r="W368" s="1"/>
  <c r="X358" i="17"/>
  <c r="Z358" s="1"/>
  <c r="AA358" s="1"/>
  <c r="AF360" i="16"/>
  <c r="AG360"/>
  <c r="AK359"/>
  <c r="AM359" s="1"/>
  <c r="Y362"/>
  <c r="AC361"/>
  <c r="AE361" s="1"/>
  <c r="X362"/>
  <c r="AD365" i="20"/>
  <c r="X366"/>
  <c r="AI419" i="17"/>
  <c r="AH419" s="1"/>
  <c r="AG420" s="1"/>
  <c r="BA409"/>
  <c r="BB408"/>
  <c r="BD408" s="1"/>
  <c r="AW409"/>
  <c r="AX408"/>
  <c r="S359"/>
  <c r="R359"/>
  <c r="N359"/>
  <c r="P360"/>
  <c r="L360"/>
  <c r="H360"/>
  <c r="AC359"/>
  <c r="Y359"/>
  <c r="U359"/>
  <c r="W359" s="1"/>
  <c r="AO454" i="24" l="1"/>
  <c r="AM454"/>
  <c r="AH437" i="27"/>
  <c r="AJ437" s="1"/>
  <c r="AK438" s="1"/>
  <c r="AL454" i="24"/>
  <c r="Q396" i="14"/>
  <c r="N396"/>
  <c r="O396"/>
  <c r="M397" s="1"/>
  <c r="S396"/>
  <c r="V486" i="24"/>
  <c r="R395" i="14"/>
  <c r="T395" s="1"/>
  <c r="P396"/>
  <c r="H470" i="24"/>
  <c r="G471" s="1"/>
  <c r="AB467"/>
  <c r="Z468" s="1"/>
  <c r="AE467"/>
  <c r="AC467"/>
  <c r="AD467"/>
  <c r="AL465" i="25"/>
  <c r="AH466"/>
  <c r="AG466"/>
  <c r="AI466" s="1"/>
  <c r="AK466" s="1"/>
  <c r="I470" i="24"/>
  <c r="K470"/>
  <c r="R487"/>
  <c r="S487"/>
  <c r="U487"/>
  <c r="AU378" i="9"/>
  <c r="AR378"/>
  <c r="AS378"/>
  <c r="J468" i="20"/>
  <c r="K468" s="1"/>
  <c r="M468" s="1"/>
  <c r="AE358" i="17"/>
  <c r="AP376"/>
  <c r="AR376" s="1"/>
  <c r="AK377"/>
  <c r="AL376"/>
  <c r="AQ376" s="1"/>
  <c r="H470" i="20"/>
  <c r="L469"/>
  <c r="W470"/>
  <c r="G470"/>
  <c r="S369" i="23"/>
  <c r="T369" s="1"/>
  <c r="V369"/>
  <c r="R369"/>
  <c r="Z366" i="20"/>
  <c r="AA366" s="1"/>
  <c r="AC366"/>
  <c r="Y366"/>
  <c r="AB366" s="1"/>
  <c r="AA362" i="16"/>
  <c r="AD362"/>
  <c r="Z362"/>
  <c r="AL360"/>
  <c r="AH360"/>
  <c r="AI360"/>
  <c r="AI420" i="17"/>
  <c r="AH420" s="1"/>
  <c r="AG421" s="1"/>
  <c r="AB359"/>
  <c r="AD359" s="1"/>
  <c r="AF359" s="1"/>
  <c r="T360"/>
  <c r="X359"/>
  <c r="Z359" s="1"/>
  <c r="G361"/>
  <c r="I360"/>
  <c r="V360"/>
  <c r="J360"/>
  <c r="O360" s="1"/>
  <c r="Q360" s="1"/>
  <c r="S360" s="1"/>
  <c r="AY408"/>
  <c r="BC408"/>
  <c r="AN454" i="24" l="1"/>
  <c r="AP454" s="1"/>
  <c r="AK455"/>
  <c r="AJ455"/>
  <c r="AL455" s="1"/>
  <c r="AL437" i="27"/>
  <c r="AM437" s="1"/>
  <c r="AA468" i="24"/>
  <c r="AC468" s="1"/>
  <c r="AI438" i="27"/>
  <c r="AH438"/>
  <c r="AJ438" s="1"/>
  <c r="AK439" s="1"/>
  <c r="F471" i="24"/>
  <c r="O397" i="14"/>
  <c r="R396"/>
  <c r="T396" s="1"/>
  <c r="N397"/>
  <c r="S397"/>
  <c r="Q397"/>
  <c r="J470" i="24"/>
  <c r="AF467"/>
  <c r="AB468"/>
  <c r="AA469" s="1"/>
  <c r="AE468"/>
  <c r="AL466" i="25"/>
  <c r="AH467"/>
  <c r="AG467"/>
  <c r="AI467" s="1"/>
  <c r="AJ468" s="1"/>
  <c r="H471" i="24"/>
  <c r="F472" s="1"/>
  <c r="L470"/>
  <c r="I471"/>
  <c r="K471"/>
  <c r="AJ473" i="25"/>
  <c r="P488" i="24"/>
  <c r="T487"/>
  <c r="V487" s="1"/>
  <c r="Q488"/>
  <c r="AT378" i="9"/>
  <c r="AV378" s="1"/>
  <c r="AQ379"/>
  <c r="J469" i="20"/>
  <c r="K469" s="1"/>
  <c r="M469" s="1"/>
  <c r="AN377" i="17"/>
  <c r="AM376"/>
  <c r="W471" i="20"/>
  <c r="G471"/>
  <c r="L470"/>
  <c r="I470"/>
  <c r="Q370" i="23"/>
  <c r="U369"/>
  <c r="W369" s="1"/>
  <c r="AK360" i="16"/>
  <c r="AM360" s="1"/>
  <c r="AF361"/>
  <c r="AG361"/>
  <c r="AD366" i="20"/>
  <c r="X367"/>
  <c r="X363" i="16"/>
  <c r="Y363"/>
  <c r="AC362"/>
  <c r="AE362" s="1"/>
  <c r="K360" i="17"/>
  <c r="M360" s="1"/>
  <c r="R360" s="1"/>
  <c r="AV409"/>
  <c r="Y360"/>
  <c r="AC360"/>
  <c r="U360"/>
  <c r="AZ409"/>
  <c r="L361"/>
  <c r="P361"/>
  <c r="H361"/>
  <c r="AE359"/>
  <c r="AA359"/>
  <c r="AI421"/>
  <c r="AH421" s="1"/>
  <c r="AG422" s="1"/>
  <c r="J361"/>
  <c r="AK456" i="24" l="1"/>
  <c r="AN455"/>
  <c r="AJ456"/>
  <c r="AL456" s="1"/>
  <c r="AM455"/>
  <c r="AO455"/>
  <c r="AP455" s="1"/>
  <c r="Z469"/>
  <c r="AL438" i="27"/>
  <c r="R397" i="14"/>
  <c r="T397" s="1"/>
  <c r="M398"/>
  <c r="P397"/>
  <c r="AH439" i="27"/>
  <c r="AJ439" s="1"/>
  <c r="AK440" s="1"/>
  <c r="AM438"/>
  <c r="AL439"/>
  <c r="AI439"/>
  <c r="AD468" i="24"/>
  <c r="AF468" s="1"/>
  <c r="AB469"/>
  <c r="AA470" s="1"/>
  <c r="J471"/>
  <c r="L471" s="1"/>
  <c r="G472"/>
  <c r="H472" s="1"/>
  <c r="AE469"/>
  <c r="AC469"/>
  <c r="AD469"/>
  <c r="AK467" i="25"/>
  <c r="U488" i="24"/>
  <c r="S488"/>
  <c r="R488"/>
  <c r="AU379" i="9"/>
  <c r="AR379"/>
  <c r="AS379"/>
  <c r="AO378" i="17"/>
  <c r="AP377"/>
  <c r="AJ377"/>
  <c r="J470" i="20"/>
  <c r="K470" s="1"/>
  <c r="M470" s="1"/>
  <c r="H471"/>
  <c r="I471" s="1"/>
  <c r="BB409" i="17"/>
  <c r="BD409" s="1"/>
  <c r="BA410"/>
  <c r="AX409"/>
  <c r="AY409" s="1"/>
  <c r="AW410"/>
  <c r="V370" i="23"/>
  <c r="S370"/>
  <c r="T370" s="1"/>
  <c r="R370"/>
  <c r="AD363" i="16"/>
  <c r="Z363"/>
  <c r="AA363"/>
  <c r="Z367" i="20"/>
  <c r="AA367" s="1"/>
  <c r="AC367"/>
  <c r="Y367"/>
  <c r="AB367" s="1"/>
  <c r="AH361" i="16"/>
  <c r="AI361"/>
  <c r="AL361"/>
  <c r="N360" i="17"/>
  <c r="K361" s="1"/>
  <c r="M361" s="1"/>
  <c r="AI422"/>
  <c r="AH422" s="1"/>
  <c r="AG423" s="1"/>
  <c r="V361"/>
  <c r="G362"/>
  <c r="I361"/>
  <c r="O361"/>
  <c r="Q361" s="1"/>
  <c r="S361" s="1"/>
  <c r="T361"/>
  <c r="W360"/>
  <c r="X360" s="1"/>
  <c r="Z360" s="1"/>
  <c r="BC409"/>
  <c r="AJ457" i="24" l="1"/>
  <c r="AN456"/>
  <c r="AK457"/>
  <c r="AM456"/>
  <c r="AO456"/>
  <c r="I472"/>
  <c r="Z470"/>
  <c r="AB470" s="1"/>
  <c r="Z471" s="1"/>
  <c r="AH440" i="27"/>
  <c r="AJ440" s="1"/>
  <c r="AK441" s="1"/>
  <c r="AM439"/>
  <c r="AI440"/>
  <c r="Q398" i="14"/>
  <c r="S398"/>
  <c r="N398"/>
  <c r="O398"/>
  <c r="M399" s="1"/>
  <c r="AF469" i="24"/>
  <c r="G473"/>
  <c r="I473" s="1"/>
  <c r="F473"/>
  <c r="J472"/>
  <c r="K472"/>
  <c r="AA471"/>
  <c r="AC470"/>
  <c r="AD470" s="1"/>
  <c r="AE470"/>
  <c r="AG468" i="25"/>
  <c r="AI468" s="1"/>
  <c r="AJ469" s="1"/>
  <c r="AH468"/>
  <c r="AL467"/>
  <c r="Q489" i="24"/>
  <c r="P489"/>
  <c r="T488"/>
  <c r="V488" s="1"/>
  <c r="AT379" i="9"/>
  <c r="AV379" s="1"/>
  <c r="AQ380"/>
  <c r="AL377" i="17"/>
  <c r="AM377" s="1"/>
  <c r="AJ378" s="1"/>
  <c r="AK378"/>
  <c r="AR377"/>
  <c r="H472" i="20"/>
  <c r="J471"/>
  <c r="K471" s="1"/>
  <c r="W472"/>
  <c r="G472"/>
  <c r="L471"/>
  <c r="AB360" i="17"/>
  <c r="AD360" s="1"/>
  <c r="AF360" s="1"/>
  <c r="AA360"/>
  <c r="Q371" i="23"/>
  <c r="U370"/>
  <c r="W370" s="1"/>
  <c r="AK361" i="16"/>
  <c r="AM361" s="1"/>
  <c r="AF362"/>
  <c r="AG362"/>
  <c r="X368" i="20"/>
  <c r="AD367"/>
  <c r="Y364" i="16"/>
  <c r="AC363"/>
  <c r="AE363" s="1"/>
  <c r="X364"/>
  <c r="N361" i="17"/>
  <c r="AV410"/>
  <c r="AI423"/>
  <c r="AH423" s="1"/>
  <c r="AG424" s="1"/>
  <c r="AZ410"/>
  <c r="AC361"/>
  <c r="Y361"/>
  <c r="U361"/>
  <c r="L362"/>
  <c r="P362"/>
  <c r="H362"/>
  <c r="W361"/>
  <c r="R361"/>
  <c r="AE360"/>
  <c r="AO457" i="24" l="1"/>
  <c r="AM457"/>
  <c r="AL457"/>
  <c r="K473"/>
  <c r="AP456"/>
  <c r="L472"/>
  <c r="P398" i="14"/>
  <c r="Q399" s="1"/>
  <c r="AL440" i="27"/>
  <c r="N399" i="14"/>
  <c r="S399"/>
  <c r="O399"/>
  <c r="M400" s="1"/>
  <c r="AF470" i="24"/>
  <c r="H473"/>
  <c r="J473" s="1"/>
  <c r="G474"/>
  <c r="AB471"/>
  <c r="AC471"/>
  <c r="AE471"/>
  <c r="AK468" i="25"/>
  <c r="AU380" i="9"/>
  <c r="R489" i="24"/>
  <c r="U489"/>
  <c r="S489"/>
  <c r="AR380" i="9"/>
  <c r="AS380"/>
  <c r="N400" i="14"/>
  <c r="R399"/>
  <c r="AL378" i="17"/>
  <c r="AM378" s="1"/>
  <c r="AJ379" s="1"/>
  <c r="AK380" s="1"/>
  <c r="AK379"/>
  <c r="AQ377"/>
  <c r="AN378" s="1"/>
  <c r="I472" i="20"/>
  <c r="H473" s="1"/>
  <c r="M471"/>
  <c r="L472"/>
  <c r="W473"/>
  <c r="G473"/>
  <c r="V371" i="23"/>
  <c r="S371"/>
  <c r="T371" s="1"/>
  <c r="R371"/>
  <c r="AH362" i="16"/>
  <c r="AI362"/>
  <c r="AL362"/>
  <c r="AA364"/>
  <c r="AD364"/>
  <c r="Z364"/>
  <c r="Z368" i="20"/>
  <c r="AA368" s="1"/>
  <c r="AC368"/>
  <c r="Y368"/>
  <c r="BA411" i="17"/>
  <c r="BB410"/>
  <c r="BD410" s="1"/>
  <c r="AW411"/>
  <c r="AX410"/>
  <c r="I362"/>
  <c r="V362"/>
  <c r="G363"/>
  <c r="J362"/>
  <c r="K362" s="1"/>
  <c r="M362" s="1"/>
  <c r="X361"/>
  <c r="Z361" s="1"/>
  <c r="AA361" s="1"/>
  <c r="AB361"/>
  <c r="AD361" s="1"/>
  <c r="AF361" s="1"/>
  <c r="T362"/>
  <c r="AI424"/>
  <c r="AH424" s="1"/>
  <c r="AG425" s="1"/>
  <c r="AK458" i="24" l="1"/>
  <c r="AN457"/>
  <c r="AJ458"/>
  <c r="AL458" s="1"/>
  <c r="AP457"/>
  <c r="L473"/>
  <c r="AM440" i="27"/>
  <c r="AI441"/>
  <c r="AH441"/>
  <c r="AJ441" s="1"/>
  <c r="AK442" s="1"/>
  <c r="R398" i="14"/>
  <c r="T398" s="1"/>
  <c r="T399" s="1"/>
  <c r="P399"/>
  <c r="F474" i="24"/>
  <c r="H474" s="1"/>
  <c r="AD471"/>
  <c r="AF471" s="1"/>
  <c r="I474"/>
  <c r="J474" s="1"/>
  <c r="K474"/>
  <c r="AA472"/>
  <c r="Z472"/>
  <c r="AG469" i="25"/>
  <c r="AI469" s="1"/>
  <c r="AJ470" s="1"/>
  <c r="AL468"/>
  <c r="AH469"/>
  <c r="S400" i="14"/>
  <c r="T489" i="24"/>
  <c r="V489" s="1"/>
  <c r="Q490"/>
  <c r="P490"/>
  <c r="AQ381" i="9"/>
  <c r="AT380"/>
  <c r="AV380" s="1"/>
  <c r="AQ378" i="17"/>
  <c r="AN379" s="1"/>
  <c r="AO380" s="1"/>
  <c r="J472" i="20"/>
  <c r="K472" s="1"/>
  <c r="M472" s="1"/>
  <c r="I473"/>
  <c r="AL379" i="17"/>
  <c r="AM379" s="1"/>
  <c r="AJ380" s="1"/>
  <c r="AK381" s="1"/>
  <c r="AP378"/>
  <c r="AR378" s="1"/>
  <c r="AO379"/>
  <c r="W474" i="20"/>
  <c r="G474"/>
  <c r="L473"/>
  <c r="AE361" i="17"/>
  <c r="O362"/>
  <c r="Q362" s="1"/>
  <c r="S362" s="1"/>
  <c r="AB368" i="20"/>
  <c r="AD368" s="1"/>
  <c r="Q372" i="23"/>
  <c r="U371"/>
  <c r="W371" s="1"/>
  <c r="X369" i="20"/>
  <c r="AF363" i="16"/>
  <c r="AG363"/>
  <c r="AK362"/>
  <c r="AM362" s="1"/>
  <c r="X365"/>
  <c r="Y365"/>
  <c r="AC364"/>
  <c r="AE364" s="1"/>
  <c r="AI425" i="17"/>
  <c r="AH425" s="1"/>
  <c r="AG426" s="1"/>
  <c r="N362"/>
  <c r="AY410"/>
  <c r="BC410"/>
  <c r="AC362"/>
  <c r="Y362"/>
  <c r="U362"/>
  <c r="L363"/>
  <c r="P363"/>
  <c r="H363"/>
  <c r="R362"/>
  <c r="AK459" i="24" l="1"/>
  <c r="AJ459"/>
  <c r="AM458"/>
  <c r="AN458" s="1"/>
  <c r="AO458"/>
  <c r="AP458"/>
  <c r="J473" i="20"/>
  <c r="K473" s="1"/>
  <c r="AL441" i="27"/>
  <c r="Q400" i="14"/>
  <c r="O400"/>
  <c r="F475" i="24"/>
  <c r="G475"/>
  <c r="L474"/>
  <c r="AB472"/>
  <c r="AE472"/>
  <c r="AC472"/>
  <c r="AK469" i="25"/>
  <c r="R490" i="24"/>
  <c r="S490"/>
  <c r="U490"/>
  <c r="AU381" i="9"/>
  <c r="AS381"/>
  <c r="AR381"/>
  <c r="H474" i="20"/>
  <c r="I474" s="1"/>
  <c r="AQ379" i="17"/>
  <c r="AP379"/>
  <c r="AR379" s="1"/>
  <c r="AN380"/>
  <c r="AO381" s="1"/>
  <c r="AL380"/>
  <c r="M473" i="20"/>
  <c r="S372" i="23"/>
  <c r="T372" s="1"/>
  <c r="V372"/>
  <c r="R372"/>
  <c r="AL363" i="16"/>
  <c r="AH363"/>
  <c r="AI363"/>
  <c r="AD365"/>
  <c r="Z365"/>
  <c r="AA365"/>
  <c r="Z369" i="20"/>
  <c r="AA369" s="1"/>
  <c r="AC369"/>
  <c r="Y369"/>
  <c r="AB369" s="1"/>
  <c r="V363" i="17"/>
  <c r="G364"/>
  <c r="I363"/>
  <c r="T363"/>
  <c r="W362"/>
  <c r="X362" s="1"/>
  <c r="Z362" s="1"/>
  <c r="AZ411"/>
  <c r="AI426"/>
  <c r="AH426" s="1"/>
  <c r="AG427" s="1"/>
  <c r="AV411"/>
  <c r="J363"/>
  <c r="O363" s="1"/>
  <c r="Q363" s="1"/>
  <c r="S363" s="1"/>
  <c r="AO459" i="24" l="1"/>
  <c r="AM459"/>
  <c r="AL459"/>
  <c r="P400" i="14"/>
  <c r="R400" s="1"/>
  <c r="T400" s="1"/>
  <c r="M401"/>
  <c r="AM441" i="27"/>
  <c r="AI442"/>
  <c r="AH442"/>
  <c r="AJ442" s="1"/>
  <c r="AK443" s="1"/>
  <c r="H475" i="24"/>
  <c r="K475"/>
  <c r="I475"/>
  <c r="Z473"/>
  <c r="AD472"/>
  <c r="AF472" s="1"/>
  <c r="AA473"/>
  <c r="AL469" i="25"/>
  <c r="AG470"/>
  <c r="AI470" s="1"/>
  <c r="AH470"/>
  <c r="T490" i="24"/>
  <c r="G475" i="20"/>
  <c r="V490" i="24"/>
  <c r="P491"/>
  <c r="Q491"/>
  <c r="AT381" i="9"/>
  <c r="AV381" s="1"/>
  <c r="AQ382"/>
  <c r="L474" i="20"/>
  <c r="J474"/>
  <c r="K474" s="1"/>
  <c r="H475"/>
  <c r="G476" s="1"/>
  <c r="W475"/>
  <c r="I475"/>
  <c r="J475" s="1"/>
  <c r="K475" s="1"/>
  <c r="AM380" i="17"/>
  <c r="AJ381" s="1"/>
  <c r="AK382" s="1"/>
  <c r="AQ380"/>
  <c r="AP380"/>
  <c r="L475" i="20"/>
  <c r="AB362" i="17"/>
  <c r="AD362" s="1"/>
  <c r="AF362" s="1"/>
  <c r="Q373" i="23"/>
  <c r="U372"/>
  <c r="W372" s="1"/>
  <c r="Y366" i="16"/>
  <c r="AC365"/>
  <c r="AE365" s="1"/>
  <c r="X366"/>
  <c r="AK363"/>
  <c r="AM363" s="1"/>
  <c r="AF364"/>
  <c r="AG364"/>
  <c r="X370" i="20"/>
  <c r="AD369"/>
  <c r="BB411" i="17"/>
  <c r="BD411" s="1"/>
  <c r="BA412"/>
  <c r="AX411"/>
  <c r="AY411" s="1"/>
  <c r="AV412" s="1"/>
  <c r="AW412"/>
  <c r="K363"/>
  <c r="M363" s="1"/>
  <c r="N363" s="1"/>
  <c r="AC363"/>
  <c r="Y363"/>
  <c r="U363"/>
  <c r="AI427"/>
  <c r="AH427" s="1"/>
  <c r="AG428" s="1"/>
  <c r="W363"/>
  <c r="AA362"/>
  <c r="AE362"/>
  <c r="L364"/>
  <c r="P364"/>
  <c r="H364"/>
  <c r="AN459" i="24" l="1"/>
  <c r="AP459" s="1"/>
  <c r="AK460"/>
  <c r="AJ460"/>
  <c r="AL460" s="1"/>
  <c r="AL442" i="27"/>
  <c r="N401" i="14"/>
  <c r="Q401"/>
  <c r="O401"/>
  <c r="S401"/>
  <c r="G476" i="24"/>
  <c r="J475"/>
  <c r="L475" s="1"/>
  <c r="F476"/>
  <c r="H476" s="1"/>
  <c r="F477" s="1"/>
  <c r="W476" i="20"/>
  <c r="AC473" i="24"/>
  <c r="AE473"/>
  <c r="AB473"/>
  <c r="AK470" i="25"/>
  <c r="AJ471"/>
  <c r="J476" i="24"/>
  <c r="AJ484" i="25"/>
  <c r="R491" i="24"/>
  <c r="Q492" s="1"/>
  <c r="AU382" i="9"/>
  <c r="U491" i="24"/>
  <c r="S491"/>
  <c r="G477"/>
  <c r="AR382" i="9"/>
  <c r="AS382"/>
  <c r="M474" i="20"/>
  <c r="M475" s="1"/>
  <c r="BC411" i="17"/>
  <c r="AZ412" s="1"/>
  <c r="H476" i="20"/>
  <c r="G477" s="1"/>
  <c r="AN381" i="17"/>
  <c r="AO382" s="1"/>
  <c r="AR380"/>
  <c r="AL381"/>
  <c r="AM381" s="1"/>
  <c r="AX412"/>
  <c r="AY412" s="1"/>
  <c r="AV413" s="1"/>
  <c r="AW413"/>
  <c r="S373" i="23"/>
  <c r="T373" s="1"/>
  <c r="R373"/>
  <c r="V373"/>
  <c r="Z370" i="20"/>
  <c r="AA370" s="1"/>
  <c r="AC370"/>
  <c r="Y370"/>
  <c r="AB370" s="1"/>
  <c r="AA366" i="16"/>
  <c r="AD366"/>
  <c r="Z366"/>
  <c r="AH364"/>
  <c r="AI364"/>
  <c r="AL364"/>
  <c r="R363" i="17"/>
  <c r="I364"/>
  <c r="V364"/>
  <c r="G365"/>
  <c r="AI428"/>
  <c r="AH428" s="1"/>
  <c r="AG429" s="1"/>
  <c r="AB363"/>
  <c r="AD363" s="1"/>
  <c r="AF363" s="1"/>
  <c r="T364"/>
  <c r="X363"/>
  <c r="Z363" s="1"/>
  <c r="AE363" s="1"/>
  <c r="J364"/>
  <c r="AJ461" i="24" l="1"/>
  <c r="AL461" s="1"/>
  <c r="AK461"/>
  <c r="AO460"/>
  <c r="AM460"/>
  <c r="AN460" s="1"/>
  <c r="M402" i="14"/>
  <c r="P401"/>
  <c r="R401" s="1"/>
  <c r="T401" s="1"/>
  <c r="AI443" i="27"/>
  <c r="AM442"/>
  <c r="AH443"/>
  <c r="AJ443" s="1"/>
  <c r="AK444" s="1"/>
  <c r="K476" i="24"/>
  <c r="L476" s="1"/>
  <c r="I476"/>
  <c r="AA474"/>
  <c r="Z474"/>
  <c r="AD473"/>
  <c r="AF473" s="1"/>
  <c r="AG471" i="25"/>
  <c r="AI471" s="1"/>
  <c r="AJ472" s="1"/>
  <c r="AL470"/>
  <c r="AH471"/>
  <c r="T491" i="24"/>
  <c r="V491" s="1"/>
  <c r="P492"/>
  <c r="R492" s="1"/>
  <c r="H477"/>
  <c r="G478" s="1"/>
  <c r="U492"/>
  <c r="S492"/>
  <c r="K477"/>
  <c r="I477"/>
  <c r="AT382" i="9"/>
  <c r="AV382" s="1"/>
  <c r="AQ383"/>
  <c r="I476" i="20"/>
  <c r="H477" s="1"/>
  <c r="L476"/>
  <c r="W477"/>
  <c r="AJ382" i="17"/>
  <c r="O364"/>
  <c r="Q364" s="1"/>
  <c r="S364" s="1"/>
  <c r="BC412"/>
  <c r="AZ413" s="1"/>
  <c r="AP381"/>
  <c r="AQ381"/>
  <c r="BB412"/>
  <c r="BD412" s="1"/>
  <c r="BA413"/>
  <c r="Q374" i="23"/>
  <c r="U373"/>
  <c r="W373" s="1"/>
  <c r="AD370" i="20"/>
  <c r="X371"/>
  <c r="AF365" i="16"/>
  <c r="AG365"/>
  <c r="AK364"/>
  <c r="AM364" s="1"/>
  <c r="X367"/>
  <c r="Y367"/>
  <c r="AC366"/>
  <c r="AE366" s="1"/>
  <c r="AX413" i="17"/>
  <c r="AY413" s="1"/>
  <c r="AV414" s="1"/>
  <c r="AW415" s="1"/>
  <c r="AW414"/>
  <c r="K364"/>
  <c r="M364" s="1"/>
  <c r="N364" s="1"/>
  <c r="AA363"/>
  <c r="Y364"/>
  <c r="AC364"/>
  <c r="U364"/>
  <c r="P365"/>
  <c r="L365"/>
  <c r="H365"/>
  <c r="J365" s="1"/>
  <c r="AI429"/>
  <c r="AH429" s="1"/>
  <c r="AG430" s="1"/>
  <c r="AK462" i="24" l="1"/>
  <c r="AJ462"/>
  <c r="AN461"/>
  <c r="AM461"/>
  <c r="AO461"/>
  <c r="AP460"/>
  <c r="AL443" i="27"/>
  <c r="AM443" s="1"/>
  <c r="O402" i="14"/>
  <c r="N402"/>
  <c r="S402"/>
  <c r="Q402"/>
  <c r="J476" i="20"/>
  <c r="K476" s="1"/>
  <c r="M476" s="1"/>
  <c r="AB474" i="24"/>
  <c r="AC474"/>
  <c r="AE474"/>
  <c r="AK471" i="25"/>
  <c r="P493" i="24"/>
  <c r="Q493"/>
  <c r="U493" s="1"/>
  <c r="T492"/>
  <c r="V492" s="1"/>
  <c r="F478"/>
  <c r="H478" s="1"/>
  <c r="AU383" i="9"/>
  <c r="J477" i="24"/>
  <c r="L477" s="1"/>
  <c r="I478"/>
  <c r="K478"/>
  <c r="AR383" i="9"/>
  <c r="AS383"/>
  <c r="AL382" i="17"/>
  <c r="AK383"/>
  <c r="R364"/>
  <c r="AN382"/>
  <c r="AR381"/>
  <c r="AM382"/>
  <c r="I477" i="20"/>
  <c r="G478"/>
  <c r="L477"/>
  <c r="W478"/>
  <c r="V374" i="23"/>
  <c r="S374"/>
  <c r="T374" s="1"/>
  <c r="R374"/>
  <c r="AD367" i="16"/>
  <c r="Z367"/>
  <c r="AA367"/>
  <c r="AL365"/>
  <c r="AH365"/>
  <c r="AI365"/>
  <c r="Z371" i="20"/>
  <c r="AA371" s="1"/>
  <c r="AC371"/>
  <c r="Y371"/>
  <c r="AB371" s="1"/>
  <c r="BB413" i="17"/>
  <c r="BD413" s="1"/>
  <c r="BA414"/>
  <c r="AX414"/>
  <c r="AY414" s="1"/>
  <c r="BC413"/>
  <c r="AZ414" s="1"/>
  <c r="AI430"/>
  <c r="AH430" s="1"/>
  <c r="AG431" s="1"/>
  <c r="G366"/>
  <c r="O365"/>
  <c r="Q365" s="1"/>
  <c r="I365"/>
  <c r="V365"/>
  <c r="K365"/>
  <c r="M365" s="1"/>
  <c r="T365"/>
  <c r="W364"/>
  <c r="AB364" s="1"/>
  <c r="AD364" s="1"/>
  <c r="AF364" s="1"/>
  <c r="AM462" i="24" l="1"/>
  <c r="AO462"/>
  <c r="AP461"/>
  <c r="AI444" i="27"/>
  <c r="AL462" i="24"/>
  <c r="S493"/>
  <c r="AH444" i="27"/>
  <c r="AJ444" s="1"/>
  <c r="AK445" s="1"/>
  <c r="AL444"/>
  <c r="P402" i="14"/>
  <c r="R402" s="1"/>
  <c r="T402" s="1"/>
  <c r="M403"/>
  <c r="Z475" i="24"/>
  <c r="AA475"/>
  <c r="AD474"/>
  <c r="AF474" s="1"/>
  <c r="R493"/>
  <c r="P494" s="1"/>
  <c r="AL471" i="25"/>
  <c r="AG472"/>
  <c r="AI472" s="1"/>
  <c r="AH472"/>
  <c r="AK472"/>
  <c r="AJ481"/>
  <c r="J478" i="24"/>
  <c r="L478" s="1"/>
  <c r="F479"/>
  <c r="G479"/>
  <c r="AT383" i="9"/>
  <c r="AV383" s="1"/>
  <c r="AQ384"/>
  <c r="AQ382" i="17"/>
  <c r="AN383" s="1"/>
  <c r="AO384" s="1"/>
  <c r="AP382"/>
  <c r="AR382" s="1"/>
  <c r="AO383"/>
  <c r="BC414"/>
  <c r="AZ415" s="1"/>
  <c r="BA416" s="1"/>
  <c r="R365"/>
  <c r="AJ383"/>
  <c r="H478" i="20"/>
  <c r="J477"/>
  <c r="K477" s="1"/>
  <c r="M477" s="1"/>
  <c r="I478"/>
  <c r="X364" i="17"/>
  <c r="Z364" s="1"/>
  <c r="AE364" s="1"/>
  <c r="Q375" i="23"/>
  <c r="U374"/>
  <c r="W374" s="1"/>
  <c r="AK365" i="16"/>
  <c r="AM365" s="1"/>
  <c r="AF366"/>
  <c r="AG366"/>
  <c r="Y368"/>
  <c r="AC367"/>
  <c r="AE367" s="1"/>
  <c r="X368"/>
  <c r="X372" i="20"/>
  <c r="AD371"/>
  <c r="BB414" i="17"/>
  <c r="BD414" s="1"/>
  <c r="BA415"/>
  <c r="N365"/>
  <c r="AV415"/>
  <c r="AC365"/>
  <c r="Y365"/>
  <c r="U365"/>
  <c r="W365" s="1"/>
  <c r="P366"/>
  <c r="L366"/>
  <c r="H366"/>
  <c r="AI431"/>
  <c r="AH431" s="1"/>
  <c r="AG432" s="1"/>
  <c r="S365"/>
  <c r="AK463" i="24" l="1"/>
  <c r="AN462"/>
  <c r="AJ463"/>
  <c r="AL463" s="1"/>
  <c r="AP462"/>
  <c r="S403" i="14"/>
  <c r="N403"/>
  <c r="O403"/>
  <c r="Q403"/>
  <c r="AI445" i="27"/>
  <c r="AH445"/>
  <c r="AJ445" s="1"/>
  <c r="AK446" s="1"/>
  <c r="AM444"/>
  <c r="AL445"/>
  <c r="Q494" i="24"/>
  <c r="T493"/>
  <c r="V493" s="1"/>
  <c r="R494"/>
  <c r="Q495" s="1"/>
  <c r="AB475"/>
  <c r="AE475"/>
  <c r="AC475"/>
  <c r="P495"/>
  <c r="AL472" i="25"/>
  <c r="AH473"/>
  <c r="AG473"/>
  <c r="AI473" s="1"/>
  <c r="AK473" s="1"/>
  <c r="I479" i="24"/>
  <c r="K479"/>
  <c r="H479"/>
  <c r="AJ491" i="25"/>
  <c r="AU384" i="9"/>
  <c r="AR384"/>
  <c r="AS384"/>
  <c r="AA364" i="17"/>
  <c r="X365" s="1"/>
  <c r="Z365" s="1"/>
  <c r="AE365" s="1"/>
  <c r="AL383"/>
  <c r="AM383" s="1"/>
  <c r="AK384"/>
  <c r="AP383"/>
  <c r="J478" i="20"/>
  <c r="K478" s="1"/>
  <c r="H479"/>
  <c r="W479"/>
  <c r="G479"/>
  <c r="L478"/>
  <c r="V375" i="23"/>
  <c r="S375"/>
  <c r="T375" s="1"/>
  <c r="R375"/>
  <c r="AH366" i="16"/>
  <c r="AI366"/>
  <c r="AL366"/>
  <c r="Z372" i="20"/>
  <c r="AA372" s="1"/>
  <c r="AC372"/>
  <c r="Y372"/>
  <c r="AA368" i="16"/>
  <c r="AD368"/>
  <c r="Z368"/>
  <c r="BB415" i="17"/>
  <c r="BD415" s="1"/>
  <c r="AI432"/>
  <c r="AH432" s="1"/>
  <c r="AG433" s="1"/>
  <c r="I366"/>
  <c r="V366"/>
  <c r="O366"/>
  <c r="Q366" s="1"/>
  <c r="S366" s="1"/>
  <c r="G367"/>
  <c r="J366"/>
  <c r="K366" s="1"/>
  <c r="M366" s="1"/>
  <c r="AB365"/>
  <c r="AD365" s="1"/>
  <c r="AF365" s="1"/>
  <c r="T366"/>
  <c r="AW416"/>
  <c r="AX415"/>
  <c r="AJ464" i="24" l="1"/>
  <c r="AL464" s="1"/>
  <c r="AK464"/>
  <c r="AM463"/>
  <c r="AN463" s="1"/>
  <c r="AP463" s="1"/>
  <c r="AO463"/>
  <c r="AI446" i="27"/>
  <c r="AH446"/>
  <c r="AJ446" s="1"/>
  <c r="AK447" s="1"/>
  <c r="AM445"/>
  <c r="AL446"/>
  <c r="M404" i="14"/>
  <c r="P403"/>
  <c r="R403" s="1"/>
  <c r="T403" s="1"/>
  <c r="S494" i="24"/>
  <c r="T494" s="1"/>
  <c r="U494"/>
  <c r="R495"/>
  <c r="U495"/>
  <c r="S495"/>
  <c r="AA476"/>
  <c r="AD475"/>
  <c r="AF475" s="1"/>
  <c r="Z476"/>
  <c r="AB476" s="1"/>
  <c r="AG474" i="25"/>
  <c r="AI474" s="1"/>
  <c r="AJ475" s="1"/>
  <c r="AH474"/>
  <c r="AL473"/>
  <c r="AB372" i="20"/>
  <c r="T495" i="24"/>
  <c r="J479"/>
  <c r="L479" s="1"/>
  <c r="G480"/>
  <c r="F480"/>
  <c r="AT384" i="9"/>
  <c r="AV384" s="1"/>
  <c r="AQ385"/>
  <c r="AQ383" i="17"/>
  <c r="AN384" s="1"/>
  <c r="AR383"/>
  <c r="AJ384"/>
  <c r="M478" i="20"/>
  <c r="I479"/>
  <c r="G480"/>
  <c r="L479"/>
  <c r="W480"/>
  <c r="Q376" i="23"/>
  <c r="U375"/>
  <c r="W375" s="1"/>
  <c r="AA365" i="17"/>
  <c r="X369" i="16"/>
  <c r="Y369"/>
  <c r="AC368"/>
  <c r="AE368" s="1"/>
  <c r="AF367"/>
  <c r="AG367"/>
  <c r="AK366"/>
  <c r="AM366" s="1"/>
  <c r="AD372" i="20"/>
  <c r="X373"/>
  <c r="BC415" i="17"/>
  <c r="AY415"/>
  <c r="Y366"/>
  <c r="AC366"/>
  <c r="U366"/>
  <c r="R366"/>
  <c r="N366"/>
  <c r="L367"/>
  <c r="P367"/>
  <c r="H367"/>
  <c r="AI433"/>
  <c r="AH433" s="1"/>
  <c r="AG434" s="1"/>
  <c r="AJ465" i="24" l="1"/>
  <c r="AL465" s="1"/>
  <c r="AK465"/>
  <c r="AO464"/>
  <c r="AM464"/>
  <c r="AN464" s="1"/>
  <c r="AP464"/>
  <c r="AH447" i="27"/>
  <c r="AJ447" s="1"/>
  <c r="AK448" s="1"/>
  <c r="AM446"/>
  <c r="AI447"/>
  <c r="N404" i="14"/>
  <c r="S404"/>
  <c r="O404"/>
  <c r="Q404"/>
  <c r="V494" i="24"/>
  <c r="V495" s="1"/>
  <c r="AA477"/>
  <c r="Z477"/>
  <c r="AC476"/>
  <c r="AD476" s="1"/>
  <c r="AE476"/>
  <c r="Q496"/>
  <c r="P496"/>
  <c r="AK474" i="25"/>
  <c r="H480" i="24"/>
  <c r="I480"/>
  <c r="K480"/>
  <c r="AU385" i="9"/>
  <c r="AS385"/>
  <c r="AR385"/>
  <c r="AP384" i="17"/>
  <c r="AO385"/>
  <c r="AL384"/>
  <c r="AM384" s="1"/>
  <c r="AK385"/>
  <c r="AR384"/>
  <c r="J479" i="20"/>
  <c r="K479" s="1"/>
  <c r="M479" s="1"/>
  <c r="H480"/>
  <c r="I480" s="1"/>
  <c r="V376" i="23"/>
  <c r="S376"/>
  <c r="T376" s="1"/>
  <c r="R376"/>
  <c r="Z373" i="20"/>
  <c r="AA373" s="1"/>
  <c r="AC373"/>
  <c r="Y373"/>
  <c r="AL367" i="16"/>
  <c r="AH367"/>
  <c r="AI367"/>
  <c r="AD369"/>
  <c r="Z369"/>
  <c r="AA369"/>
  <c r="AI434" i="17"/>
  <c r="AH434" s="1"/>
  <c r="AG435" s="1"/>
  <c r="AB366"/>
  <c r="AD366" s="1"/>
  <c r="AF366" s="1"/>
  <c r="T367"/>
  <c r="W366"/>
  <c r="X366" s="1"/>
  <c r="Z366" s="1"/>
  <c r="AV416"/>
  <c r="V367"/>
  <c r="G368"/>
  <c r="I367"/>
  <c r="O367"/>
  <c r="Q367" s="1"/>
  <c r="S367" s="1"/>
  <c r="AZ416"/>
  <c r="J367"/>
  <c r="AJ466" i="24" l="1"/>
  <c r="AL466" s="1"/>
  <c r="AK466"/>
  <c r="AO465"/>
  <c r="AM465"/>
  <c r="AN465" s="1"/>
  <c r="AP465"/>
  <c r="R496"/>
  <c r="T496" s="1"/>
  <c r="AF476"/>
  <c r="AB477"/>
  <c r="AL447" i="27"/>
  <c r="AH448" s="1"/>
  <c r="AJ448" s="1"/>
  <c r="AK449" s="1"/>
  <c r="AM447"/>
  <c r="P404" i="14"/>
  <c r="R404" s="1"/>
  <c r="T404" s="1"/>
  <c r="M405"/>
  <c r="AB373" i="20"/>
  <c r="U496" i="24"/>
  <c r="V496" s="1"/>
  <c r="S496"/>
  <c r="AA478"/>
  <c r="Z478"/>
  <c r="Q497"/>
  <c r="P497"/>
  <c r="AC477"/>
  <c r="AD477" s="1"/>
  <c r="AE477"/>
  <c r="AG475" i="25"/>
  <c r="AI475" s="1"/>
  <c r="AJ476" s="1"/>
  <c r="AH475"/>
  <c r="AK475"/>
  <c r="AL474"/>
  <c r="J480" i="24"/>
  <c r="L480" s="1"/>
  <c r="G481"/>
  <c r="F481"/>
  <c r="AT385" i="9"/>
  <c r="AV385" s="1"/>
  <c r="AQ386"/>
  <c r="AQ384" i="17"/>
  <c r="AN385" s="1"/>
  <c r="AJ385"/>
  <c r="H481" i="20"/>
  <c r="J480"/>
  <c r="K480" s="1"/>
  <c r="W481"/>
  <c r="L480"/>
  <c r="M480" s="1"/>
  <c r="G481"/>
  <c r="I481" s="1"/>
  <c r="U376" i="23"/>
  <c r="W376" s="1"/>
  <c r="Q377"/>
  <c r="AX416" i="17"/>
  <c r="BC416" s="1"/>
  <c r="AZ417" s="1"/>
  <c r="BA418" s="1"/>
  <c r="AW417"/>
  <c r="BB416"/>
  <c r="BD416" s="1"/>
  <c r="BA417"/>
  <c r="AK367" i="16"/>
  <c r="AM367" s="1"/>
  <c r="AF368"/>
  <c r="AG368"/>
  <c r="X374" i="20"/>
  <c r="AD373"/>
  <c r="Y370" i="16"/>
  <c r="AC369"/>
  <c r="AE369" s="1"/>
  <c r="X370"/>
  <c r="P368" i="17"/>
  <c r="H368"/>
  <c r="J368" s="1"/>
  <c r="AI435"/>
  <c r="AH435" s="1"/>
  <c r="AG436" s="1"/>
  <c r="AA366"/>
  <c r="AE366"/>
  <c r="AC367"/>
  <c r="Y367"/>
  <c r="U367"/>
  <c r="K367"/>
  <c r="M367" s="1"/>
  <c r="N367" s="1"/>
  <c r="AK467" i="24" l="1"/>
  <c r="AJ467"/>
  <c r="AL467" s="1"/>
  <c r="AM466"/>
  <c r="AN466" s="1"/>
  <c r="AP466" s="1"/>
  <c r="AO466"/>
  <c r="AI448" i="27"/>
  <c r="AF477" i="24"/>
  <c r="R497"/>
  <c r="P498" s="1"/>
  <c r="AB478"/>
  <c r="Q405" i="14"/>
  <c r="N405"/>
  <c r="O405"/>
  <c r="S405"/>
  <c r="AL448" i="27"/>
  <c r="Q498" i="24"/>
  <c r="R498" s="1"/>
  <c r="Q499" s="1"/>
  <c r="S497"/>
  <c r="U497"/>
  <c r="AE478"/>
  <c r="AC478"/>
  <c r="AA479"/>
  <c r="AD478"/>
  <c r="Z479"/>
  <c r="AB479" s="1"/>
  <c r="AG476" i="25"/>
  <c r="AI476" s="1"/>
  <c r="AK476" s="1"/>
  <c r="AL475"/>
  <c r="AH476"/>
  <c r="R405" i="14"/>
  <c r="AU386" i="9"/>
  <c r="H481" i="24"/>
  <c r="I481"/>
  <c r="K481"/>
  <c r="AR386" i="9"/>
  <c r="AS386"/>
  <c r="AP385" i="17"/>
  <c r="AR385" s="1"/>
  <c r="AO386"/>
  <c r="AL385"/>
  <c r="AQ385" s="1"/>
  <c r="AK386"/>
  <c r="J481" i="20"/>
  <c r="K481" s="1"/>
  <c r="H482"/>
  <c r="L481"/>
  <c r="W482"/>
  <c r="G482"/>
  <c r="AY416" i="17"/>
  <c r="AV417" s="1"/>
  <c r="M481" i="20"/>
  <c r="L368" i="17"/>
  <c r="S377" i="23"/>
  <c r="T377" s="1"/>
  <c r="V377"/>
  <c r="R377"/>
  <c r="BB417" i="17"/>
  <c r="BD417" s="1"/>
  <c r="AA370" i="16"/>
  <c r="AD370"/>
  <c r="Z370"/>
  <c r="Z374" i="20"/>
  <c r="AA374" s="1"/>
  <c r="AC374"/>
  <c r="Y374"/>
  <c r="AB374" s="1"/>
  <c r="AH368" i="16"/>
  <c r="AI368"/>
  <c r="AL368"/>
  <c r="R367" i="17"/>
  <c r="AB367"/>
  <c r="AD367" s="1"/>
  <c r="AF367" s="1"/>
  <c r="T368"/>
  <c r="AI436"/>
  <c r="AH436" s="1"/>
  <c r="AG437" s="1"/>
  <c r="O368"/>
  <c r="Q368" s="1"/>
  <c r="S368" s="1"/>
  <c r="G369"/>
  <c r="I368"/>
  <c r="V368"/>
  <c r="K368"/>
  <c r="M368" s="1"/>
  <c r="W367"/>
  <c r="X367" s="1"/>
  <c r="Z367" s="1"/>
  <c r="AK468" i="24" l="1"/>
  <c r="AJ468"/>
  <c r="AL468" s="1"/>
  <c r="AO467"/>
  <c r="AM467"/>
  <c r="AN467" s="1"/>
  <c r="AP467" s="1"/>
  <c r="T498"/>
  <c r="P499"/>
  <c r="U498"/>
  <c r="AM448" i="27"/>
  <c r="AI449"/>
  <c r="AH449"/>
  <c r="AJ449" s="1"/>
  <c r="AK450" s="1"/>
  <c r="M406" i="14"/>
  <c r="P405"/>
  <c r="AF478" i="24"/>
  <c r="T497"/>
  <c r="V497" s="1"/>
  <c r="S498"/>
  <c r="S499" s="1"/>
  <c r="Z480"/>
  <c r="AA480"/>
  <c r="AC479"/>
  <c r="AD479" s="1"/>
  <c r="AE479"/>
  <c r="AL476" i="25"/>
  <c r="AH477"/>
  <c r="AG477"/>
  <c r="AI477" s="1"/>
  <c r="AJ478" s="1"/>
  <c r="U499" i="24"/>
  <c r="V498"/>
  <c r="R499"/>
  <c r="Q500" s="1"/>
  <c r="T405" i="14"/>
  <c r="S406"/>
  <c r="G482" i="24"/>
  <c r="F482"/>
  <c r="J481"/>
  <c r="L481" s="1"/>
  <c r="AT386" i="9"/>
  <c r="AV386" s="1"/>
  <c r="AQ387"/>
  <c r="AM385" i="17"/>
  <c r="AJ386" s="1"/>
  <c r="AN386"/>
  <c r="I482" i="20"/>
  <c r="H483" s="1"/>
  <c r="R368" i="17"/>
  <c r="J482" i="20"/>
  <c r="K482" s="1"/>
  <c r="W483"/>
  <c r="G483"/>
  <c r="L482"/>
  <c r="U377" i="23"/>
  <c r="W377" s="1"/>
  <c r="Q378"/>
  <c r="X371" i="16"/>
  <c r="Y371"/>
  <c r="AC370"/>
  <c r="AE370" s="1"/>
  <c r="AF369"/>
  <c r="AG369"/>
  <c r="AK368"/>
  <c r="AM368" s="1"/>
  <c r="AD374" i="20"/>
  <c r="X375"/>
  <c r="N368" i="17"/>
  <c r="P369"/>
  <c r="L369"/>
  <c r="H369"/>
  <c r="AC368"/>
  <c r="Y368"/>
  <c r="U368"/>
  <c r="AW418"/>
  <c r="AX417"/>
  <c r="AI437"/>
  <c r="AH437" s="1"/>
  <c r="AG438" s="1"/>
  <c r="W368"/>
  <c r="AA367"/>
  <c r="AE367"/>
  <c r="AK469" i="24" l="1"/>
  <c r="AJ469"/>
  <c r="AL469" s="1"/>
  <c r="AM468"/>
  <c r="AN468" s="1"/>
  <c r="AP468" s="1"/>
  <c r="AO468"/>
  <c r="Q406" i="14"/>
  <c r="P500" i="24"/>
  <c r="R500" s="1"/>
  <c r="O406" i="14"/>
  <c r="AL449" i="27"/>
  <c r="N406" i="14"/>
  <c r="S500" i="24"/>
  <c r="AF479"/>
  <c r="AC480"/>
  <c r="AE480"/>
  <c r="AB480"/>
  <c r="T499"/>
  <c r="AK477" i="25"/>
  <c r="AJ486"/>
  <c r="T500" i="24"/>
  <c r="H482"/>
  <c r="G483" s="1"/>
  <c r="Q501"/>
  <c r="P501"/>
  <c r="I482"/>
  <c r="K482"/>
  <c r="AU387" i="9"/>
  <c r="AR387"/>
  <c r="AS387"/>
  <c r="AP386" i="17"/>
  <c r="AR386" s="1"/>
  <c r="AO387"/>
  <c r="AL386"/>
  <c r="AK387"/>
  <c r="I483" i="20"/>
  <c r="J483" s="1"/>
  <c r="K483" s="1"/>
  <c r="M482"/>
  <c r="H484"/>
  <c r="L483"/>
  <c r="W484"/>
  <c r="G484"/>
  <c r="S378" i="23"/>
  <c r="T378" s="1"/>
  <c r="V378"/>
  <c r="R378"/>
  <c r="AL369" i="16"/>
  <c r="AH369"/>
  <c r="AI369"/>
  <c r="Z375" i="20"/>
  <c r="AA375" s="1"/>
  <c r="AC375"/>
  <c r="Y375"/>
  <c r="AA371" i="16"/>
  <c r="AD371"/>
  <c r="Z371"/>
  <c r="AI438" i="17"/>
  <c r="AH438" s="1"/>
  <c r="AG439" s="1"/>
  <c r="BC417"/>
  <c r="AY417"/>
  <c r="AB368"/>
  <c r="AD368" s="1"/>
  <c r="T369"/>
  <c r="X368"/>
  <c r="Z368" s="1"/>
  <c r="AA368" s="1"/>
  <c r="G370"/>
  <c r="O369"/>
  <c r="Q369" s="1"/>
  <c r="I369"/>
  <c r="V369"/>
  <c r="K369"/>
  <c r="M369" s="1"/>
  <c r="J369"/>
  <c r="AJ470" i="24" l="1"/>
  <c r="AN469"/>
  <c r="AP469" s="1"/>
  <c r="AK470"/>
  <c r="AO469"/>
  <c r="AM469"/>
  <c r="AM449" i="27"/>
  <c r="AI450"/>
  <c r="AH450"/>
  <c r="AJ450" s="1"/>
  <c r="AK451" s="1"/>
  <c r="M407" i="14"/>
  <c r="R406"/>
  <c r="T406" s="1"/>
  <c r="N407"/>
  <c r="P406"/>
  <c r="Z481" i="24"/>
  <c r="AD480"/>
  <c r="AF480" s="1"/>
  <c r="AA481"/>
  <c r="AL477" i="25"/>
  <c r="AH478"/>
  <c r="AG478"/>
  <c r="AI478" s="1"/>
  <c r="AJ479" s="1"/>
  <c r="V499" i="24"/>
  <c r="U500"/>
  <c r="F483"/>
  <c r="H483" s="1"/>
  <c r="J482"/>
  <c r="L482" s="1"/>
  <c r="R501"/>
  <c r="Q502" s="1"/>
  <c r="U501"/>
  <c r="S501"/>
  <c r="K483"/>
  <c r="I483"/>
  <c r="AQ388" i="9"/>
  <c r="AT387"/>
  <c r="AV387" s="1"/>
  <c r="AB375" i="20"/>
  <c r="AD375" s="1"/>
  <c r="AQ386" i="17"/>
  <c r="AM386"/>
  <c r="I484" i="20"/>
  <c r="J484" s="1"/>
  <c r="K484" s="1"/>
  <c r="M483"/>
  <c r="W485"/>
  <c r="G485"/>
  <c r="L484"/>
  <c r="AE368" i="17"/>
  <c r="U378" i="23"/>
  <c r="W378" s="1"/>
  <c r="Q379"/>
  <c r="Y372" i="16"/>
  <c r="AC371"/>
  <c r="AE371" s="1"/>
  <c r="X372"/>
  <c r="AK369"/>
  <c r="AM369" s="1"/>
  <c r="AF370"/>
  <c r="AG370"/>
  <c r="X376" i="20"/>
  <c r="R369" i="17"/>
  <c r="N369"/>
  <c r="S369"/>
  <c r="AF368"/>
  <c r="AZ418"/>
  <c r="AI439"/>
  <c r="AH439" s="1"/>
  <c r="AG440" s="1"/>
  <c r="P370"/>
  <c r="L370"/>
  <c r="H370"/>
  <c r="AC369"/>
  <c r="Y369"/>
  <c r="U369"/>
  <c r="AV418"/>
  <c r="AM470" i="24" l="1"/>
  <c r="AO470"/>
  <c r="AL470"/>
  <c r="O407" i="14"/>
  <c r="P407" s="1"/>
  <c r="AL450" i="27"/>
  <c r="Q407" i="14"/>
  <c r="S407"/>
  <c r="V500" i="24"/>
  <c r="AC481"/>
  <c r="AE481"/>
  <c r="AB481"/>
  <c r="AK478" i="25"/>
  <c r="T501" i="24"/>
  <c r="V501" s="1"/>
  <c r="P502"/>
  <c r="R502" s="1"/>
  <c r="H485" i="20"/>
  <c r="I485" s="1"/>
  <c r="J485" s="1"/>
  <c r="K485" s="1"/>
  <c r="S502" i="24"/>
  <c r="U502"/>
  <c r="G484"/>
  <c r="F484"/>
  <c r="J483"/>
  <c r="L483" s="1"/>
  <c r="AU388" i="9"/>
  <c r="AR388"/>
  <c r="AS388"/>
  <c r="AN387" i="17"/>
  <c r="AJ387"/>
  <c r="M484" i="20"/>
  <c r="G486"/>
  <c r="V379" i="23"/>
  <c r="S379"/>
  <c r="T379" s="1"/>
  <c r="R379"/>
  <c r="Z376" i="20"/>
  <c r="AA376" s="1"/>
  <c r="AC376"/>
  <c r="Y376"/>
  <c r="AB376" s="1"/>
  <c r="AA372" i="16"/>
  <c r="AD372"/>
  <c r="Z372"/>
  <c r="AH370"/>
  <c r="AI370"/>
  <c r="AL370"/>
  <c r="AB369" i="17"/>
  <c r="AD369" s="1"/>
  <c r="T370"/>
  <c r="W369"/>
  <c r="X369" s="1"/>
  <c r="Z369" s="1"/>
  <c r="O370"/>
  <c r="Q370" s="1"/>
  <c r="S370" s="1"/>
  <c r="I370"/>
  <c r="V370"/>
  <c r="K370"/>
  <c r="M370" s="1"/>
  <c r="G371"/>
  <c r="AI440"/>
  <c r="AH440" s="1"/>
  <c r="AG441" s="1"/>
  <c r="BA419"/>
  <c r="BB418"/>
  <c r="BD418" s="1"/>
  <c r="AW419"/>
  <c r="AX418"/>
  <c r="J370"/>
  <c r="AJ471" i="24" l="1"/>
  <c r="AL471" s="1"/>
  <c r="AK471"/>
  <c r="AN470"/>
  <c r="AP470" s="1"/>
  <c r="M408" i="14"/>
  <c r="O408" s="1"/>
  <c r="P408" s="1"/>
  <c r="Q408"/>
  <c r="AI451" i="27"/>
  <c r="AH451"/>
  <c r="AJ451" s="1"/>
  <c r="AK452" s="1"/>
  <c r="AM450"/>
  <c r="AL451"/>
  <c r="N408" i="14"/>
  <c r="R407"/>
  <c r="T407" s="1"/>
  <c r="AD481" i="24"/>
  <c r="AF481" s="1"/>
  <c r="Z482"/>
  <c r="AA482"/>
  <c r="AL478" i="25"/>
  <c r="AG479"/>
  <c r="AI479" s="1"/>
  <c r="AK479" s="1"/>
  <c r="AH479"/>
  <c r="L485" i="20"/>
  <c r="W486"/>
  <c r="AJ488" i="25"/>
  <c r="P503" i="24"/>
  <c r="Q503"/>
  <c r="T502"/>
  <c r="V502" s="1"/>
  <c r="H484"/>
  <c r="F485" s="1"/>
  <c r="K484"/>
  <c r="I484"/>
  <c r="AQ389" i="9"/>
  <c r="AT388"/>
  <c r="AV388" s="1"/>
  <c r="AK388" i="17"/>
  <c r="AL387"/>
  <c r="AO388"/>
  <c r="AP387"/>
  <c r="H486" i="20"/>
  <c r="I486" s="1"/>
  <c r="M485"/>
  <c r="U379" i="23"/>
  <c r="W379" s="1"/>
  <c r="Q380"/>
  <c r="AF371" i="16"/>
  <c r="AG371"/>
  <c r="AK370"/>
  <c r="AM370" s="1"/>
  <c r="X373"/>
  <c r="Y373"/>
  <c r="AC372"/>
  <c r="AE372" s="1"/>
  <c r="AD376" i="20"/>
  <c r="X377"/>
  <c r="N370" i="17"/>
  <c r="R370"/>
  <c r="BC418"/>
  <c r="AY418"/>
  <c r="L371"/>
  <c r="P371"/>
  <c r="H371"/>
  <c r="J371" s="1"/>
  <c r="AF369"/>
  <c r="AI441"/>
  <c r="AH441" s="1"/>
  <c r="AG442" s="1"/>
  <c r="AE369"/>
  <c r="AA369"/>
  <c r="Y370"/>
  <c r="AC370"/>
  <c r="U370"/>
  <c r="W370" s="1"/>
  <c r="AJ472" i="24" l="1"/>
  <c r="AL472" s="1"/>
  <c r="AK472"/>
  <c r="AM471"/>
  <c r="AN471" s="1"/>
  <c r="AO471"/>
  <c r="AP471"/>
  <c r="S408" i="14"/>
  <c r="AI452" i="27"/>
  <c r="AM451"/>
  <c r="AH452"/>
  <c r="AJ452" s="1"/>
  <c r="AK453" s="1"/>
  <c r="R408" i="14"/>
  <c r="T408" s="1"/>
  <c r="M409"/>
  <c r="AB482" i="24"/>
  <c r="AC482"/>
  <c r="AE482"/>
  <c r="AL479" i="25"/>
  <c r="AG480"/>
  <c r="AI480" s="1"/>
  <c r="AH480"/>
  <c r="AK480"/>
  <c r="U503" i="24"/>
  <c r="J484"/>
  <c r="L484" s="1"/>
  <c r="G485"/>
  <c r="H485" s="1"/>
  <c r="R503"/>
  <c r="Q504" s="1"/>
  <c r="S503"/>
  <c r="AU389" i="9"/>
  <c r="AR389"/>
  <c r="AS389"/>
  <c r="AR387" i="17"/>
  <c r="AQ387"/>
  <c r="AM387"/>
  <c r="G487" i="20"/>
  <c r="W487"/>
  <c r="J486"/>
  <c r="K486" s="1"/>
  <c r="H487"/>
  <c r="L486"/>
  <c r="G488"/>
  <c r="M486"/>
  <c r="S380" i="23"/>
  <c r="T380" s="1"/>
  <c r="V380"/>
  <c r="R380"/>
  <c r="AD373" i="16"/>
  <c r="Z373"/>
  <c r="AA373"/>
  <c r="Z377" i="20"/>
  <c r="AA377" s="1"/>
  <c r="AC377"/>
  <c r="Y377"/>
  <c r="AB377" s="1"/>
  <c r="AH371" i="16"/>
  <c r="AI371"/>
  <c r="AL371"/>
  <c r="AI442" i="17"/>
  <c r="AH442" s="1"/>
  <c r="AG443" s="1"/>
  <c r="AZ419"/>
  <c r="BB419" s="1"/>
  <c r="BD419" s="1"/>
  <c r="AB370"/>
  <c r="AD370" s="1"/>
  <c r="AF370" s="1"/>
  <c r="T371"/>
  <c r="X370"/>
  <c r="Z370" s="1"/>
  <c r="AA370" s="1"/>
  <c r="G372"/>
  <c r="I371"/>
  <c r="K371"/>
  <c r="M371" s="1"/>
  <c r="V371"/>
  <c r="O371"/>
  <c r="Q371" s="1"/>
  <c r="S371" s="1"/>
  <c r="AV419"/>
  <c r="AX419" s="1"/>
  <c r="BC419" s="1"/>
  <c r="AJ473" i="24" l="1"/>
  <c r="AL473" s="1"/>
  <c r="AK473"/>
  <c r="AN472"/>
  <c r="AM472"/>
  <c r="AO472"/>
  <c r="K485"/>
  <c r="S409" i="14"/>
  <c r="Q409"/>
  <c r="AL452" i="27"/>
  <c r="O409" i="14"/>
  <c r="N409"/>
  <c r="AD482" i="24"/>
  <c r="AF482" s="1"/>
  <c r="AA483"/>
  <c r="Z483"/>
  <c r="I485"/>
  <c r="AH481" i="25"/>
  <c r="AL480"/>
  <c r="AG481"/>
  <c r="AI481" s="1"/>
  <c r="AJ482" s="1"/>
  <c r="P504" i="24"/>
  <c r="R504" s="1"/>
  <c r="Q505" s="1"/>
  <c r="T503"/>
  <c r="V503" s="1"/>
  <c r="S504"/>
  <c r="U504"/>
  <c r="J485"/>
  <c r="L485" s="1"/>
  <c r="F486"/>
  <c r="G486"/>
  <c r="L487" i="20"/>
  <c r="AT389" i="9"/>
  <c r="AV389" s="1"/>
  <c r="AQ390"/>
  <c r="AN388" i="17"/>
  <c r="AJ388"/>
  <c r="I487" i="20"/>
  <c r="J487" s="1"/>
  <c r="K487" s="1"/>
  <c r="W488"/>
  <c r="AE370" i="17"/>
  <c r="AY419"/>
  <c r="Q381" i="23"/>
  <c r="U380"/>
  <c r="W380" s="1"/>
  <c r="AK371" i="16"/>
  <c r="AM371" s="1"/>
  <c r="AF372"/>
  <c r="AG372"/>
  <c r="X378" i="20"/>
  <c r="AD377"/>
  <c r="Y374" i="16"/>
  <c r="AC373"/>
  <c r="AE373" s="1"/>
  <c r="X374"/>
  <c r="AZ420" i="17"/>
  <c r="AV420"/>
  <c r="R371"/>
  <c r="N371"/>
  <c r="P372"/>
  <c r="L372"/>
  <c r="H372"/>
  <c r="Y371"/>
  <c r="AC371"/>
  <c r="U371"/>
  <c r="AI443"/>
  <c r="AH443" s="1"/>
  <c r="AG444" s="1"/>
  <c r="AK474" i="24" l="1"/>
  <c r="AJ474"/>
  <c r="AL474" s="1"/>
  <c r="AO473"/>
  <c r="AM473"/>
  <c r="AN473" s="1"/>
  <c r="AP473" s="1"/>
  <c r="AP472"/>
  <c r="P409" i="14"/>
  <c r="M410"/>
  <c r="R409"/>
  <c r="T409" s="1"/>
  <c r="O410"/>
  <c r="N410"/>
  <c r="AH453" i="27"/>
  <c r="AJ453" s="1"/>
  <c r="AK454" s="1"/>
  <c r="AM452"/>
  <c r="AL453"/>
  <c r="AI453"/>
  <c r="AB483" i="24"/>
  <c r="AA484" s="1"/>
  <c r="AE483"/>
  <c r="AC483"/>
  <c r="AD483" s="1"/>
  <c r="AK481" i="25"/>
  <c r="M487" i="20"/>
  <c r="T504" i="24"/>
  <c r="U505" s="1"/>
  <c r="P505"/>
  <c r="R505" s="1"/>
  <c r="Q506" s="1"/>
  <c r="AJ490" i="25"/>
  <c r="S505" i="24"/>
  <c r="I486"/>
  <c r="K486"/>
  <c r="H486"/>
  <c r="AR390" i="9"/>
  <c r="AS390"/>
  <c r="AU390"/>
  <c r="H488" i="20"/>
  <c r="I488" s="1"/>
  <c r="J488" s="1"/>
  <c r="K488" s="1"/>
  <c r="AK389" i="17"/>
  <c r="AL388"/>
  <c r="AO389"/>
  <c r="AP388"/>
  <c r="AX420"/>
  <c r="BC420" s="1"/>
  <c r="AZ421" s="1"/>
  <c r="AW421"/>
  <c r="BB420"/>
  <c r="BD420" s="1"/>
  <c r="BA421"/>
  <c r="S381" i="23"/>
  <c r="T381" s="1"/>
  <c r="V381"/>
  <c r="R381"/>
  <c r="AH372" i="16"/>
  <c r="AI372"/>
  <c r="AL372"/>
  <c r="AA374"/>
  <c r="AD374"/>
  <c r="Z374"/>
  <c r="Z378" i="20"/>
  <c r="AA378" s="1"/>
  <c r="AC378"/>
  <c r="Y378"/>
  <c r="AB378" s="1"/>
  <c r="AI444" i="17"/>
  <c r="AH444" s="1"/>
  <c r="AG445" s="1"/>
  <c r="T372"/>
  <c r="W371"/>
  <c r="X371" s="1"/>
  <c r="Z371" s="1"/>
  <c r="G373"/>
  <c r="I372"/>
  <c r="V372"/>
  <c r="J372"/>
  <c r="K372" s="1"/>
  <c r="M372" s="1"/>
  <c r="N372" s="1"/>
  <c r="AK475" i="24" l="1"/>
  <c r="AJ475"/>
  <c r="AL475" s="1"/>
  <c r="AM474"/>
  <c r="AN474" s="1"/>
  <c r="AO474"/>
  <c r="AP474" s="1"/>
  <c r="V504"/>
  <c r="AF483"/>
  <c r="AM453" i="27"/>
  <c r="Q410" i="14"/>
  <c r="S410"/>
  <c r="AH454" i="27"/>
  <c r="AJ454" s="1"/>
  <c r="AK455" s="1"/>
  <c r="AI454"/>
  <c r="AL454"/>
  <c r="M411" i="14"/>
  <c r="R410"/>
  <c r="T410" s="1"/>
  <c r="P410"/>
  <c r="Z484" i="24"/>
  <c r="AB484"/>
  <c r="AE484"/>
  <c r="AC484"/>
  <c r="T505"/>
  <c r="V505" s="1"/>
  <c r="AH482" i="25"/>
  <c r="AG482"/>
  <c r="AI482" s="1"/>
  <c r="AJ483" s="1"/>
  <c r="AL481"/>
  <c r="AK482"/>
  <c r="P506" i="24"/>
  <c r="R506" s="1"/>
  <c r="U506"/>
  <c r="S506"/>
  <c r="F487"/>
  <c r="G487"/>
  <c r="J486"/>
  <c r="L486" s="1"/>
  <c r="AQ391" i="9"/>
  <c r="AT390"/>
  <c r="AV390" s="1"/>
  <c r="L488" i="20"/>
  <c r="M488" s="1"/>
  <c r="H489"/>
  <c r="W490" s="1"/>
  <c r="G489"/>
  <c r="W489"/>
  <c r="AR388" i="17"/>
  <c r="AQ388"/>
  <c r="AM388"/>
  <c r="AY420"/>
  <c r="AV421" s="1"/>
  <c r="AB371"/>
  <c r="AD371" s="1"/>
  <c r="AF371" s="1"/>
  <c r="O372"/>
  <c r="Q372" s="1"/>
  <c r="S372" s="1"/>
  <c r="Q382" i="23"/>
  <c r="U381"/>
  <c r="W381" s="1"/>
  <c r="X375" i="16"/>
  <c r="Y375"/>
  <c r="AC374"/>
  <c r="AE374" s="1"/>
  <c r="AD378" i="20"/>
  <c r="X379"/>
  <c r="AF373" i="16"/>
  <c r="AG373"/>
  <c r="AK372"/>
  <c r="AM372" s="1"/>
  <c r="BB421" i="17"/>
  <c r="BD421" s="1"/>
  <c r="BA422"/>
  <c r="Y372"/>
  <c r="U372"/>
  <c r="W372" s="1"/>
  <c r="R372"/>
  <c r="P373"/>
  <c r="L373"/>
  <c r="H373"/>
  <c r="AE371"/>
  <c r="AA371"/>
  <c r="AI445"/>
  <c r="AH445" s="1"/>
  <c r="AG446" s="1"/>
  <c r="J373"/>
  <c r="AK476" i="24" l="1"/>
  <c r="AJ476"/>
  <c r="AL476" s="1"/>
  <c r="AO475"/>
  <c r="AM475"/>
  <c r="AN475" s="1"/>
  <c r="AP475" s="1"/>
  <c r="AD484"/>
  <c r="T506"/>
  <c r="S411" i="14"/>
  <c r="Q411"/>
  <c r="O411"/>
  <c r="M412" s="1"/>
  <c r="AM454" i="27"/>
  <c r="AI455"/>
  <c r="AH455"/>
  <c r="AJ455" s="1"/>
  <c r="AK456" s="1"/>
  <c r="N411" i="14"/>
  <c r="AA485" i="24"/>
  <c r="AC485" s="1"/>
  <c r="Z485"/>
  <c r="AF484"/>
  <c r="AH483" i="25"/>
  <c r="AL482"/>
  <c r="AG483"/>
  <c r="AI483" s="1"/>
  <c r="AK483" s="1"/>
  <c r="G490" i="20"/>
  <c r="V506" i="24"/>
  <c r="H487"/>
  <c r="G488" s="1"/>
  <c r="P507"/>
  <c r="Q507"/>
  <c r="I487"/>
  <c r="K487"/>
  <c r="AU391" i="9"/>
  <c r="AS391"/>
  <c r="AR391"/>
  <c r="I489" i="20"/>
  <c r="J489" s="1"/>
  <c r="K489" s="1"/>
  <c r="L489"/>
  <c r="AN389" i="17"/>
  <c r="AJ389"/>
  <c r="AC372"/>
  <c r="S382" i="23"/>
  <c r="T382" s="1"/>
  <c r="V382"/>
  <c r="R382"/>
  <c r="Z379" i="20"/>
  <c r="AA379" s="1"/>
  <c r="AC379"/>
  <c r="Y379"/>
  <c r="AB379" s="1"/>
  <c r="AL373" i="16"/>
  <c r="AH373"/>
  <c r="AI373"/>
  <c r="AD375"/>
  <c r="Z375"/>
  <c r="AA375"/>
  <c r="AX421" i="17"/>
  <c r="AY421" s="1"/>
  <c r="AV422" s="1"/>
  <c r="AW423" s="1"/>
  <c r="AW422"/>
  <c r="AI446"/>
  <c r="AH446" s="1"/>
  <c r="AG447" s="1"/>
  <c r="V373"/>
  <c r="K373"/>
  <c r="M373" s="1"/>
  <c r="N373" s="1"/>
  <c r="G374"/>
  <c r="O373"/>
  <c r="Q373" s="1"/>
  <c r="S373" s="1"/>
  <c r="I373"/>
  <c r="T373"/>
  <c r="X372"/>
  <c r="Z372" s="1"/>
  <c r="AA372" s="1"/>
  <c r="AB372"/>
  <c r="AE372"/>
  <c r="AJ477" i="24" l="1"/>
  <c r="AK477"/>
  <c r="AM476"/>
  <c r="AN476" s="1"/>
  <c r="AO476"/>
  <c r="AP476" s="1"/>
  <c r="AE485"/>
  <c r="AL455" i="27"/>
  <c r="AM455" s="1"/>
  <c r="H490" i="20"/>
  <c r="I490" s="1"/>
  <c r="AB485" i="24"/>
  <c r="AI456" i="27"/>
  <c r="S412" i="14"/>
  <c r="N412"/>
  <c r="P411"/>
  <c r="AH484" i="25"/>
  <c r="AL483"/>
  <c r="AG484"/>
  <c r="AI484" s="1"/>
  <c r="AJ485" s="1"/>
  <c r="M489" i="20"/>
  <c r="J487" i="24"/>
  <c r="L487" s="1"/>
  <c r="F488"/>
  <c r="H488" s="1"/>
  <c r="R507"/>
  <c r="P508" s="1"/>
  <c r="U507"/>
  <c r="S507"/>
  <c r="T507" s="1"/>
  <c r="K488"/>
  <c r="I488"/>
  <c r="AQ392" i="9"/>
  <c r="AT391"/>
  <c r="AV391" s="1"/>
  <c r="AK390" i="17"/>
  <c r="AL389"/>
  <c r="AO390"/>
  <c r="AP389"/>
  <c r="AX422"/>
  <c r="AY422" s="1"/>
  <c r="AV423" s="1"/>
  <c r="AD372"/>
  <c r="AF372" s="1"/>
  <c r="J490" i="20"/>
  <c r="K490" s="1"/>
  <c r="H491"/>
  <c r="G491"/>
  <c r="W491"/>
  <c r="L490"/>
  <c r="Q383" i="23"/>
  <c r="U382"/>
  <c r="W382" s="1"/>
  <c r="Y376" i="16"/>
  <c r="AC375"/>
  <c r="AE375" s="1"/>
  <c r="X376"/>
  <c r="X380" i="20"/>
  <c r="AD379"/>
  <c r="AK373" i="16"/>
  <c r="AM373" s="1"/>
  <c r="AF374"/>
  <c r="AG374"/>
  <c r="BC421" i="17"/>
  <c r="AZ422" s="1"/>
  <c r="R373"/>
  <c r="Y373"/>
  <c r="AC373"/>
  <c r="U373"/>
  <c r="AI447"/>
  <c r="AH447" s="1"/>
  <c r="AG448" s="1"/>
  <c r="L374"/>
  <c r="P374"/>
  <c r="H374"/>
  <c r="AM477" i="24" l="1"/>
  <c r="AO477"/>
  <c r="AH456" i="27"/>
  <c r="AJ456" s="1"/>
  <c r="AK457" s="1"/>
  <c r="AL477" i="24"/>
  <c r="AL456" i="27"/>
  <c r="AA486" i="24"/>
  <c r="Z486"/>
  <c r="R411" i="14"/>
  <c r="T411" s="1"/>
  <c r="O412"/>
  <c r="Q412"/>
  <c r="AD485" i="24"/>
  <c r="AF485" s="1"/>
  <c r="Q508"/>
  <c r="R508" s="1"/>
  <c r="AK484" i="25"/>
  <c r="G489" i="24"/>
  <c r="I489" s="1"/>
  <c r="F489"/>
  <c r="J488"/>
  <c r="L488" s="1"/>
  <c r="S508"/>
  <c r="V507"/>
  <c r="AU392" i="9"/>
  <c r="AR392"/>
  <c r="AS392"/>
  <c r="AR389" i="17"/>
  <c r="AQ389"/>
  <c r="AM389"/>
  <c r="BC422"/>
  <c r="AZ423" s="1"/>
  <c r="BA424" s="1"/>
  <c r="I491" i="20"/>
  <c r="J491" s="1"/>
  <c r="K491" s="1"/>
  <c r="M490"/>
  <c r="H492"/>
  <c r="L491"/>
  <c r="W492"/>
  <c r="G492"/>
  <c r="V383" i="23"/>
  <c r="S383"/>
  <c r="T383" s="1"/>
  <c r="R383"/>
  <c r="AH374" i="16"/>
  <c r="AI374"/>
  <c r="AL374"/>
  <c r="AC380" i="20"/>
  <c r="Z380"/>
  <c r="AA380" s="1"/>
  <c r="Y380"/>
  <c r="AA376" i="16"/>
  <c r="AD376"/>
  <c r="Z376"/>
  <c r="AX423" i="17"/>
  <c r="AY423" s="1"/>
  <c r="AW424"/>
  <c r="AI448"/>
  <c r="AH448" s="1"/>
  <c r="AG449" s="1"/>
  <c r="T374"/>
  <c r="W373"/>
  <c r="AB373" s="1"/>
  <c r="AD373" s="1"/>
  <c r="G375"/>
  <c r="O374"/>
  <c r="Q374" s="1"/>
  <c r="S374" s="1"/>
  <c r="I374"/>
  <c r="V374"/>
  <c r="J374"/>
  <c r="K374" s="1"/>
  <c r="M374" s="1"/>
  <c r="BA423"/>
  <c r="BB422"/>
  <c r="BD422" s="1"/>
  <c r="AV424"/>
  <c r="AJ478" i="24" l="1"/>
  <c r="AN477"/>
  <c r="AP477" s="1"/>
  <c r="AK478"/>
  <c r="U508"/>
  <c r="AB486"/>
  <c r="AD486" s="1"/>
  <c r="M413" i="14"/>
  <c r="AC486" i="24"/>
  <c r="AE486"/>
  <c r="P412" i="14"/>
  <c r="R412" s="1"/>
  <c r="T412" s="1"/>
  <c r="Z487" i="24"/>
  <c r="AM456" i="27"/>
  <c r="AI457"/>
  <c r="AH457"/>
  <c r="AJ457" s="1"/>
  <c r="AK458" s="1"/>
  <c r="AH485" i="25"/>
  <c r="AG485"/>
  <c r="AI485" s="1"/>
  <c r="AL484"/>
  <c r="AK485"/>
  <c r="H489" i="24"/>
  <c r="J489" s="1"/>
  <c r="K489"/>
  <c r="T508"/>
  <c r="V508" s="1"/>
  <c r="Q509"/>
  <c r="S509" s="1"/>
  <c r="P509"/>
  <c r="G490"/>
  <c r="AT392" i="9"/>
  <c r="AV392" s="1"/>
  <c r="AQ393"/>
  <c r="AN390" i="17"/>
  <c r="AJ390"/>
  <c r="X373"/>
  <c r="Z373" s="1"/>
  <c r="AA373" s="1"/>
  <c r="BC423"/>
  <c r="AZ424" s="1"/>
  <c r="BA425" s="1"/>
  <c r="M491" i="20"/>
  <c r="L492"/>
  <c r="G493"/>
  <c r="W493"/>
  <c r="I492"/>
  <c r="AB380"/>
  <c r="U383" i="23"/>
  <c r="W383" s="1"/>
  <c r="Q384"/>
  <c r="X377" i="16"/>
  <c r="Y377"/>
  <c r="AC376"/>
  <c r="AE376" s="1"/>
  <c r="AD380" i="20"/>
  <c r="X381"/>
  <c r="AF375" i="16"/>
  <c r="AG375"/>
  <c r="AK374"/>
  <c r="AM374" s="1"/>
  <c r="AX424" i="17"/>
  <c r="AY424" s="1"/>
  <c r="AV425" s="1"/>
  <c r="AW425"/>
  <c r="R374"/>
  <c r="N374"/>
  <c r="P375"/>
  <c r="L375"/>
  <c r="H375"/>
  <c r="Y374"/>
  <c r="AC374"/>
  <c r="U374"/>
  <c r="AI449"/>
  <c r="AH449" s="1"/>
  <c r="AG450" s="1"/>
  <c r="W374"/>
  <c r="AE373"/>
  <c r="AF373"/>
  <c r="BB423"/>
  <c r="AM478" i="24" l="1"/>
  <c r="AO478"/>
  <c r="AL478"/>
  <c r="AA487"/>
  <c r="AF486"/>
  <c r="F490"/>
  <c r="AL457" i="27"/>
  <c r="AB487" i="24"/>
  <c r="AI458" i="27"/>
  <c r="AH458"/>
  <c r="AJ458" s="1"/>
  <c r="AK459" s="1"/>
  <c r="AM457"/>
  <c r="AL458"/>
  <c r="Q413" i="14"/>
  <c r="S413"/>
  <c r="N413"/>
  <c r="O413"/>
  <c r="AC487" i="24"/>
  <c r="AE487"/>
  <c r="L489"/>
  <c r="AG486" i="25"/>
  <c r="AI486" s="1"/>
  <c r="AJ487" s="1"/>
  <c r="AH486"/>
  <c r="AL485"/>
  <c r="U509" i="24"/>
  <c r="R509"/>
  <c r="P510" s="1"/>
  <c r="K490"/>
  <c r="I490"/>
  <c r="H490"/>
  <c r="AU393" i="9"/>
  <c r="AS393"/>
  <c r="AR393"/>
  <c r="AK391" i="17"/>
  <c r="AL390"/>
  <c r="AO391"/>
  <c r="AP390"/>
  <c r="J492" i="20"/>
  <c r="K492" s="1"/>
  <c r="M492" s="1"/>
  <c r="H493"/>
  <c r="I493" s="1"/>
  <c r="S384" i="23"/>
  <c r="T384" s="1"/>
  <c r="V384"/>
  <c r="R384"/>
  <c r="AL375" i="16"/>
  <c r="AH375"/>
  <c r="AI375"/>
  <c r="AC381" i="20"/>
  <c r="Z381"/>
  <c r="AA381" s="1"/>
  <c r="Y381"/>
  <c r="AD377" i="16"/>
  <c r="Z377"/>
  <c r="AA377"/>
  <c r="AX425" i="17"/>
  <c r="AY425" s="1"/>
  <c r="AI450"/>
  <c r="AH450" s="1"/>
  <c r="AG451" s="1"/>
  <c r="AB374"/>
  <c r="AD374" s="1"/>
  <c r="T375"/>
  <c r="X374"/>
  <c r="Z374" s="1"/>
  <c r="G376"/>
  <c r="I375"/>
  <c r="V375"/>
  <c r="BB424"/>
  <c r="BD423"/>
  <c r="BC424" s="1"/>
  <c r="AA374"/>
  <c r="J375"/>
  <c r="K375" s="1"/>
  <c r="M375" s="1"/>
  <c r="AE374"/>
  <c r="AJ479" i="24" l="1"/>
  <c r="AL479" s="1"/>
  <c r="AK479"/>
  <c r="AN478"/>
  <c r="AP478" s="1"/>
  <c r="Z488"/>
  <c r="AD487"/>
  <c r="AF487" s="1"/>
  <c r="AA488"/>
  <c r="T509"/>
  <c r="V509" s="1"/>
  <c r="AI459" i="27"/>
  <c r="AM458"/>
  <c r="AH459"/>
  <c r="AJ459" s="1"/>
  <c r="AK460" s="1"/>
  <c r="M414" i="14"/>
  <c r="P413"/>
  <c r="R413" s="1"/>
  <c r="T413" s="1"/>
  <c r="AK486" i="25"/>
  <c r="Q510" i="24"/>
  <c r="S510" s="1"/>
  <c r="AJ496" i="25"/>
  <c r="J490" i="24"/>
  <c r="L490" s="1"/>
  <c r="F491"/>
  <c r="G491"/>
  <c r="AT393" i="9"/>
  <c r="AV393" s="1"/>
  <c r="AQ394"/>
  <c r="AR390" i="17"/>
  <c r="AQ390"/>
  <c r="AM390"/>
  <c r="H494" i="20"/>
  <c r="J493"/>
  <c r="K493" s="1"/>
  <c r="L493"/>
  <c r="W494"/>
  <c r="G494"/>
  <c r="O375" i="17"/>
  <c r="Q375" s="1"/>
  <c r="S375" s="1"/>
  <c r="AB381" i="20"/>
  <c r="AD381" s="1"/>
  <c r="Q385" i="23"/>
  <c r="U384"/>
  <c r="W384" s="1"/>
  <c r="X382" i="20"/>
  <c r="Y378" i="16"/>
  <c r="AC377"/>
  <c r="AE377" s="1"/>
  <c r="X378"/>
  <c r="AK375"/>
  <c r="AM375" s="1"/>
  <c r="AF376"/>
  <c r="AG376"/>
  <c r="AF374" i="17"/>
  <c r="AZ425"/>
  <c r="BB425" s="1"/>
  <c r="P376"/>
  <c r="L376"/>
  <c r="H376"/>
  <c r="J376" s="1"/>
  <c r="AC375"/>
  <c r="Y375"/>
  <c r="U375"/>
  <c r="AI451"/>
  <c r="AH451" s="1"/>
  <c r="AG452" s="1"/>
  <c r="AV426"/>
  <c r="R375"/>
  <c r="N375"/>
  <c r="BD424"/>
  <c r="BC425" s="1"/>
  <c r="AK480" i="24" l="1"/>
  <c r="AN479"/>
  <c r="AJ480"/>
  <c r="AL480" s="1"/>
  <c r="AO479"/>
  <c r="AM479"/>
  <c r="AE488"/>
  <c r="AC488"/>
  <c r="AB488"/>
  <c r="N414" i="14"/>
  <c r="S414"/>
  <c r="Q414"/>
  <c r="AL459" i="27"/>
  <c r="O414" i="14"/>
  <c r="R510" i="24"/>
  <c r="T510" s="1"/>
  <c r="U510"/>
  <c r="AH487" i="25"/>
  <c r="AL486"/>
  <c r="AG487"/>
  <c r="AI487" s="1"/>
  <c r="AK487" s="1"/>
  <c r="AJ497"/>
  <c r="AU394" i="9"/>
  <c r="H491" i="24"/>
  <c r="I491"/>
  <c r="K491"/>
  <c r="AR394" i="9"/>
  <c r="AS394"/>
  <c r="AN391" i="17"/>
  <c r="AJ391"/>
  <c r="M493" i="20"/>
  <c r="L494"/>
  <c r="G495"/>
  <c r="W495"/>
  <c r="I494"/>
  <c r="S385" i="23"/>
  <c r="T385" s="1"/>
  <c r="V385"/>
  <c r="R385"/>
  <c r="AH376" i="16"/>
  <c r="AI376"/>
  <c r="AL376"/>
  <c r="AC382" i="20"/>
  <c r="Z382"/>
  <c r="AA382" s="1"/>
  <c r="Y382"/>
  <c r="AA378" i="16"/>
  <c r="AD378"/>
  <c r="Z378"/>
  <c r="AZ426" i="17"/>
  <c r="BA427" s="1"/>
  <c r="BD425"/>
  <c r="AW427"/>
  <c r="AX426"/>
  <c r="AI452"/>
  <c r="AH452" s="1"/>
  <c r="AG453" s="1"/>
  <c r="AB375"/>
  <c r="AD375" s="1"/>
  <c r="T376"/>
  <c r="X375"/>
  <c r="Z375" s="1"/>
  <c r="W375"/>
  <c r="K376"/>
  <c r="M376" s="1"/>
  <c r="R376" s="1"/>
  <c r="G377"/>
  <c r="O376"/>
  <c r="Q376" s="1"/>
  <c r="S376" s="1"/>
  <c r="I376"/>
  <c r="V376"/>
  <c r="AK481" i="24" l="1"/>
  <c r="AJ481"/>
  <c r="AL481" s="1"/>
  <c r="AO480"/>
  <c r="AM480"/>
  <c r="AN480" s="1"/>
  <c r="AP480" s="1"/>
  <c r="AP479"/>
  <c r="V510"/>
  <c r="V513" s="1"/>
  <c r="Z489"/>
  <c r="AB489" s="1"/>
  <c r="AA489"/>
  <c r="AD488"/>
  <c r="AF488" s="1"/>
  <c r="R414" i="14"/>
  <c r="T414" s="1"/>
  <c r="M415"/>
  <c r="N415" s="1"/>
  <c r="AH460" i="27"/>
  <c r="AJ460" s="1"/>
  <c r="AK461" s="1"/>
  <c r="AM459"/>
  <c r="AL460"/>
  <c r="AI460"/>
  <c r="P414" i="14"/>
  <c r="V514" i="24"/>
  <c r="AL487" i="25"/>
  <c r="AH488"/>
  <c r="AG488"/>
  <c r="AI488" s="1"/>
  <c r="AJ489" s="1"/>
  <c r="J491" i="24"/>
  <c r="L491" s="1"/>
  <c r="F492"/>
  <c r="G492"/>
  <c r="AQ395" i="9"/>
  <c r="AT394"/>
  <c r="AV394" s="1"/>
  <c r="AK392" i="17"/>
  <c r="AL391"/>
  <c r="AO392"/>
  <c r="AP391"/>
  <c r="H495" i="20"/>
  <c r="J494"/>
  <c r="K494" s="1"/>
  <c r="M494" s="1"/>
  <c r="I495"/>
  <c r="Q386" i="23"/>
  <c r="U385"/>
  <c r="W385" s="1"/>
  <c r="AB382" i="20"/>
  <c r="AD382" s="1"/>
  <c r="Y379" i="16"/>
  <c r="AC378"/>
  <c r="AE378" s="1"/>
  <c r="X379"/>
  <c r="X383" i="20"/>
  <c r="AF377" i="16"/>
  <c r="AG377"/>
  <c r="AK376"/>
  <c r="AM376" s="1"/>
  <c r="N376" i="17"/>
  <c r="L377"/>
  <c r="P377"/>
  <c r="H377"/>
  <c r="J377" s="1"/>
  <c r="AE375"/>
  <c r="AA375"/>
  <c r="Y376"/>
  <c r="AC376"/>
  <c r="U376"/>
  <c r="AI453"/>
  <c r="AH453" s="1"/>
  <c r="AG454" s="1"/>
  <c r="AY426"/>
  <c r="AF375"/>
  <c r="BB426"/>
  <c r="BC426"/>
  <c r="AK482" i="24" l="1"/>
  <c r="AJ482"/>
  <c r="AL482" s="1"/>
  <c r="AO481"/>
  <c r="AM481"/>
  <c r="AN481" s="1"/>
  <c r="AP481" s="1"/>
  <c r="O415" i="14"/>
  <c r="M416" s="1"/>
  <c r="AC489" i="24"/>
  <c r="AE489"/>
  <c r="AA490"/>
  <c r="AD489"/>
  <c r="AF489" s="1"/>
  <c r="Z490"/>
  <c r="AB490" s="1"/>
  <c r="N416" i="14"/>
  <c r="S416"/>
  <c r="Q415"/>
  <c r="S415"/>
  <c r="P415"/>
  <c r="R415" s="1"/>
  <c r="AI461" i="27"/>
  <c r="AH461"/>
  <c r="AJ461" s="1"/>
  <c r="AK462" s="1"/>
  <c r="AM460"/>
  <c r="AL461"/>
  <c r="AK488" i="25"/>
  <c r="AJ499"/>
  <c r="H492" i="24"/>
  <c r="K492"/>
  <c r="I492"/>
  <c r="J492" s="1"/>
  <c r="AU395" i="9"/>
  <c r="AR395"/>
  <c r="AS395"/>
  <c r="AR391" i="17"/>
  <c r="AQ391"/>
  <c r="AN392" s="1"/>
  <c r="AM391"/>
  <c r="J495" i="20"/>
  <c r="K495" s="1"/>
  <c r="H496"/>
  <c r="L495"/>
  <c r="W496"/>
  <c r="G496"/>
  <c r="V386" i="23"/>
  <c r="S386"/>
  <c r="T386" s="1"/>
  <c r="R386"/>
  <c r="AD379" i="16"/>
  <c r="Z379"/>
  <c r="AA379"/>
  <c r="AL377"/>
  <c r="AH377"/>
  <c r="AI377"/>
  <c r="AC383" i="20"/>
  <c r="Z383"/>
  <c r="AA383" s="1"/>
  <c r="Y383"/>
  <c r="AZ427" i="17"/>
  <c r="BA428" s="1"/>
  <c r="AV427"/>
  <c r="AI454"/>
  <c r="AH454" s="1"/>
  <c r="AG455" s="1"/>
  <c r="AB376"/>
  <c r="AD376" s="1"/>
  <c r="T377"/>
  <c r="X376"/>
  <c r="Z376" s="1"/>
  <c r="BB427"/>
  <c r="BD426"/>
  <c r="G378"/>
  <c r="O377"/>
  <c r="Q377" s="1"/>
  <c r="I377"/>
  <c r="V377"/>
  <c r="K377"/>
  <c r="M377" s="1"/>
  <c r="W376"/>
  <c r="AK483" i="24" l="1"/>
  <c r="AJ483"/>
  <c r="AL483" s="1"/>
  <c r="AO482"/>
  <c r="AM482"/>
  <c r="AN482" s="1"/>
  <c r="AP482" s="1"/>
  <c r="T415" i="14"/>
  <c r="O416"/>
  <c r="P416" s="1"/>
  <c r="Z491" i="24"/>
  <c r="AA491"/>
  <c r="AE490"/>
  <c r="AC490"/>
  <c r="AD490" s="1"/>
  <c r="AF490" s="1"/>
  <c r="AI462" i="27"/>
  <c r="AH462"/>
  <c r="AJ462" s="1"/>
  <c r="AK463" s="1"/>
  <c r="AM461"/>
  <c r="AL462"/>
  <c r="Q416" i="14"/>
  <c r="AH489" i="25"/>
  <c r="AG489"/>
  <c r="AI489" s="1"/>
  <c r="AL488"/>
  <c r="AK489"/>
  <c r="L492" i="24"/>
  <c r="G493"/>
  <c r="F493"/>
  <c r="AT395" i="9"/>
  <c r="AV395" s="1"/>
  <c r="AQ396"/>
  <c r="I496" i="20"/>
  <c r="H497" s="1"/>
  <c r="AP392" i="17"/>
  <c r="AO393"/>
  <c r="AR392"/>
  <c r="AJ392"/>
  <c r="W497" i="20"/>
  <c r="L496"/>
  <c r="G497"/>
  <c r="M495"/>
  <c r="Q387" i="23"/>
  <c r="U386"/>
  <c r="W386" s="1"/>
  <c r="AB383" i="20"/>
  <c r="AD383" s="1"/>
  <c r="AK377" i="16"/>
  <c r="AM377" s="1"/>
  <c r="AF378"/>
  <c r="AG378"/>
  <c r="X384" i="20"/>
  <c r="Y380" i="16"/>
  <c r="AC379"/>
  <c r="AE379" s="1"/>
  <c r="X380"/>
  <c r="BD427" i="17"/>
  <c r="N377"/>
  <c r="R377"/>
  <c r="L378"/>
  <c r="P378"/>
  <c r="H378"/>
  <c r="Y377"/>
  <c r="AC377"/>
  <c r="U377"/>
  <c r="W377" s="1"/>
  <c r="AF376"/>
  <c r="S377"/>
  <c r="AI455"/>
  <c r="AH455" s="1"/>
  <c r="AG456" s="1"/>
  <c r="AW428"/>
  <c r="AX427"/>
  <c r="AE376"/>
  <c r="AA376"/>
  <c r="AJ484" i="24" l="1"/>
  <c r="AL484" s="1"/>
  <c r="AK484"/>
  <c r="AO483"/>
  <c r="AM483"/>
  <c r="AN483" s="1"/>
  <c r="AP483" s="1"/>
  <c r="M417" i="14"/>
  <c r="AE491" i="24"/>
  <c r="AC491"/>
  <c r="R416" i="14"/>
  <c r="T416" s="1"/>
  <c r="AB491" i="24"/>
  <c r="Q417" i="14"/>
  <c r="O417"/>
  <c r="S417"/>
  <c r="N417"/>
  <c r="AM462" i="27"/>
  <c r="AH463"/>
  <c r="AJ463" s="1"/>
  <c r="AK464" s="1"/>
  <c r="AI463"/>
  <c r="AL463"/>
  <c r="AL489" i="25"/>
  <c r="AH490"/>
  <c r="AG490"/>
  <c r="AI490" s="1"/>
  <c r="AK490" s="1"/>
  <c r="H493" i="24"/>
  <c r="G494" s="1"/>
  <c r="I493"/>
  <c r="K493"/>
  <c r="AU396" i="9"/>
  <c r="AS396"/>
  <c r="AR396"/>
  <c r="J496" i="20"/>
  <c r="K496" s="1"/>
  <c r="M496" s="1"/>
  <c r="R417" i="14"/>
  <c r="AL392" i="17"/>
  <c r="AM392" s="1"/>
  <c r="AK393"/>
  <c r="I497" i="20"/>
  <c r="J497" s="1"/>
  <c r="K497" s="1"/>
  <c r="W498"/>
  <c r="G498"/>
  <c r="L497"/>
  <c r="V387" i="23"/>
  <c r="S387"/>
  <c r="T387" s="1"/>
  <c r="R387"/>
  <c r="AC384" i="20"/>
  <c r="Z384"/>
  <c r="AA384" s="1"/>
  <c r="Y384"/>
  <c r="AH378" i="16"/>
  <c r="AI378"/>
  <c r="AL378"/>
  <c r="AA380"/>
  <c r="AD380"/>
  <c r="Z380"/>
  <c r="BC427" i="17"/>
  <c r="AY427"/>
  <c r="AI456"/>
  <c r="AH456" s="1"/>
  <c r="AG457" s="1"/>
  <c r="AB377"/>
  <c r="AD377" s="1"/>
  <c r="AF377" s="1"/>
  <c r="T378"/>
  <c r="X377"/>
  <c r="Z377" s="1"/>
  <c r="AA377" s="1"/>
  <c r="O378"/>
  <c r="Q378" s="1"/>
  <c r="S378" s="1"/>
  <c r="I378"/>
  <c r="V378"/>
  <c r="G379"/>
  <c r="J378"/>
  <c r="AE377"/>
  <c r="AJ485" i="24" l="1"/>
  <c r="AK485"/>
  <c r="AN484"/>
  <c r="AO484"/>
  <c r="AP484" s="1"/>
  <c r="AM484"/>
  <c r="T417" i="14"/>
  <c r="AD491" i="24"/>
  <c r="AF491" s="1"/>
  <c r="AA492"/>
  <c r="Z492"/>
  <c r="AI464" i="27"/>
  <c r="AH464"/>
  <c r="AJ464" s="1"/>
  <c r="AK465" s="1"/>
  <c r="AM463"/>
  <c r="M418" i="14"/>
  <c r="P417"/>
  <c r="AL490" i="25"/>
  <c r="AG491"/>
  <c r="AI491" s="1"/>
  <c r="AK491" s="1"/>
  <c r="AH491"/>
  <c r="F494" i="24"/>
  <c r="J493"/>
  <c r="L493" s="1"/>
  <c r="H494"/>
  <c r="F495" s="1"/>
  <c r="I494"/>
  <c r="AT396" i="9"/>
  <c r="AV396" s="1"/>
  <c r="AQ397"/>
  <c r="H498" i="20"/>
  <c r="I498" s="1"/>
  <c r="AQ392" i="17"/>
  <c r="AN393" s="1"/>
  <c r="AJ393"/>
  <c r="M497" i="20"/>
  <c r="Q388" i="23"/>
  <c r="U387"/>
  <c r="W387" s="1"/>
  <c r="AB384" i="20"/>
  <c r="AD384" s="1"/>
  <c r="X381" i="16"/>
  <c r="Y381"/>
  <c r="AC380"/>
  <c r="AE380" s="1"/>
  <c r="AK378"/>
  <c r="AM378" s="1"/>
  <c r="AF379"/>
  <c r="AG379"/>
  <c r="X385" i="20"/>
  <c r="K378" i="17"/>
  <c r="M378" s="1"/>
  <c r="N378" s="1"/>
  <c r="AI457"/>
  <c r="AH457" s="1"/>
  <c r="AG458" s="1"/>
  <c r="AZ428"/>
  <c r="L379"/>
  <c r="P379"/>
  <c r="H379"/>
  <c r="AC378"/>
  <c r="Y378"/>
  <c r="U378"/>
  <c r="AV428"/>
  <c r="R378"/>
  <c r="AO485" i="24" l="1"/>
  <c r="AM485"/>
  <c r="AL485"/>
  <c r="AB492"/>
  <c r="AE492"/>
  <c r="AC492"/>
  <c r="G499" i="20"/>
  <c r="AL464" i="27"/>
  <c r="Q418" i="14"/>
  <c r="S418"/>
  <c r="O418"/>
  <c r="N418"/>
  <c r="AG492" i="25"/>
  <c r="AI492" s="1"/>
  <c r="AJ493" s="1"/>
  <c r="AL491"/>
  <c r="AH492"/>
  <c r="K494" i="24"/>
  <c r="G495"/>
  <c r="I495" s="1"/>
  <c r="J494"/>
  <c r="W499" i="20"/>
  <c r="AU397" i="9"/>
  <c r="H495" i="24"/>
  <c r="AR397" i="9"/>
  <c r="AS397"/>
  <c r="J498" i="20"/>
  <c r="K498" s="1"/>
  <c r="H499"/>
  <c r="L498"/>
  <c r="AO394" i="17"/>
  <c r="AP393"/>
  <c r="AK394"/>
  <c r="AL393"/>
  <c r="AX428"/>
  <c r="AY428" s="1"/>
  <c r="AW429"/>
  <c r="BB428"/>
  <c r="BA429"/>
  <c r="V388" i="23"/>
  <c r="S388"/>
  <c r="T388" s="1"/>
  <c r="R388"/>
  <c r="AC385" i="20"/>
  <c r="Z385"/>
  <c r="AA385" s="1"/>
  <c r="Y385"/>
  <c r="AL379" i="16"/>
  <c r="AH379"/>
  <c r="AI379"/>
  <c r="AD381"/>
  <c r="Z381"/>
  <c r="AA381"/>
  <c r="T379" i="17"/>
  <c r="W378"/>
  <c r="X378" s="1"/>
  <c r="Z378" s="1"/>
  <c r="V379"/>
  <c r="O379"/>
  <c r="Q379" s="1"/>
  <c r="S379" s="1"/>
  <c r="G380"/>
  <c r="I379"/>
  <c r="BD428"/>
  <c r="AI458"/>
  <c r="AH458" s="1"/>
  <c r="AG459" s="1"/>
  <c r="J379"/>
  <c r="K379" s="1"/>
  <c r="M379" s="1"/>
  <c r="AK486" i="24" l="1"/>
  <c r="AN485"/>
  <c r="AP485" s="1"/>
  <c r="AJ486"/>
  <c r="AL486" s="1"/>
  <c r="AA493"/>
  <c r="Z493"/>
  <c r="AB493" s="1"/>
  <c r="Z494" s="1"/>
  <c r="AB494" s="1"/>
  <c r="AD492"/>
  <c r="AF492" s="1"/>
  <c r="M419" i="14"/>
  <c r="O419" s="1"/>
  <c r="P418"/>
  <c r="AH465" i="27"/>
  <c r="AJ465" s="1"/>
  <c r="AK466" s="1"/>
  <c r="AI465"/>
  <c r="AM464"/>
  <c r="L499" i="20"/>
  <c r="AA494" i="24"/>
  <c r="L494"/>
  <c r="AE494"/>
  <c r="AK492" i="25"/>
  <c r="W500" i="20"/>
  <c r="K495" i="24"/>
  <c r="M498" i="20"/>
  <c r="BC428" i="17"/>
  <c r="AZ429" s="1"/>
  <c r="I499" i="20"/>
  <c r="J499" s="1"/>
  <c r="K499" s="1"/>
  <c r="J495" i="24"/>
  <c r="L495" s="1"/>
  <c r="F496"/>
  <c r="G496"/>
  <c r="AT397" i="9"/>
  <c r="AV397" s="1"/>
  <c r="AQ398"/>
  <c r="G500" i="20"/>
  <c r="AM393" i="17"/>
  <c r="AQ393"/>
  <c r="AR393"/>
  <c r="H500" i="20"/>
  <c r="I500" s="1"/>
  <c r="AB378" i="17"/>
  <c r="AD378" s="1"/>
  <c r="AF378" s="1"/>
  <c r="AB385" i="20"/>
  <c r="Q389" i="23"/>
  <c r="U388"/>
  <c r="W388" s="1"/>
  <c r="Y382" i="16"/>
  <c r="AC381"/>
  <c r="AE381" s="1"/>
  <c r="X382"/>
  <c r="AD385" i="20"/>
  <c r="X386"/>
  <c r="AK379" i="16"/>
  <c r="AM379" s="1"/>
  <c r="AF380"/>
  <c r="AG380"/>
  <c r="AV429" i="17"/>
  <c r="L380"/>
  <c r="P380"/>
  <c r="H380"/>
  <c r="J380" s="1"/>
  <c r="AC379"/>
  <c r="Y379"/>
  <c r="U379"/>
  <c r="W379" s="1"/>
  <c r="N379"/>
  <c r="AI459"/>
  <c r="AH459" s="1"/>
  <c r="AG460" s="1"/>
  <c r="AE378"/>
  <c r="AA378"/>
  <c r="R379"/>
  <c r="AK487" i="24" l="1"/>
  <c r="AJ487"/>
  <c r="AO486"/>
  <c r="AP486" s="1"/>
  <c r="AM486"/>
  <c r="AN486" s="1"/>
  <c r="N419" i="14"/>
  <c r="AC493" i="24"/>
  <c r="AD493" s="1"/>
  <c r="AE493"/>
  <c r="AL465" i="27"/>
  <c r="R419" i="14"/>
  <c r="M420"/>
  <c r="R418"/>
  <c r="T418" s="1"/>
  <c r="P419"/>
  <c r="AM465" i="27"/>
  <c r="AH466"/>
  <c r="AJ466" s="1"/>
  <c r="AK467" s="1"/>
  <c r="AI466"/>
  <c r="AL466"/>
  <c r="N420" i="14"/>
  <c r="S419"/>
  <c r="Q419"/>
  <c r="Z495" i="24"/>
  <c r="AA495"/>
  <c r="AL492" i="25"/>
  <c r="AG493"/>
  <c r="AI493" s="1"/>
  <c r="AJ494" s="1"/>
  <c r="AH493"/>
  <c r="AK493"/>
  <c r="AJ502"/>
  <c r="M499" i="20"/>
  <c r="AU398" i="9"/>
  <c r="H496" i="24"/>
  <c r="I496"/>
  <c r="K496"/>
  <c r="AR398" i="9"/>
  <c r="AS398"/>
  <c r="AN394" i="17"/>
  <c r="AJ394"/>
  <c r="J500" i="20"/>
  <c r="K500" s="1"/>
  <c r="H501"/>
  <c r="W501"/>
  <c r="L500"/>
  <c r="G501"/>
  <c r="S389" i="23"/>
  <c r="T389" s="1"/>
  <c r="R389"/>
  <c r="V389"/>
  <c r="AH380" i="16"/>
  <c r="AI380"/>
  <c r="AL380"/>
  <c r="AC386" i="20"/>
  <c r="Z386"/>
  <c r="AA386" s="1"/>
  <c r="Y386"/>
  <c r="AA382" i="16"/>
  <c r="AD382"/>
  <c r="Z382"/>
  <c r="AX429" i="17"/>
  <c r="AY429" s="1"/>
  <c r="AW430"/>
  <c r="BB429"/>
  <c r="BD429" s="1"/>
  <c r="BA430"/>
  <c r="AV430"/>
  <c r="AI460"/>
  <c r="AH460" s="1"/>
  <c r="AG461" s="1"/>
  <c r="AB379"/>
  <c r="AD379" s="1"/>
  <c r="AF379" s="1"/>
  <c r="T380"/>
  <c r="X379"/>
  <c r="Z379" s="1"/>
  <c r="AA379" s="1"/>
  <c r="O380"/>
  <c r="Q380" s="1"/>
  <c r="S380" s="1"/>
  <c r="I380"/>
  <c r="V380"/>
  <c r="K380"/>
  <c r="M380" s="1"/>
  <c r="R380" s="1"/>
  <c r="G381"/>
  <c r="AE379"/>
  <c r="AO487" i="24" l="1"/>
  <c r="AM487"/>
  <c r="AN487" s="1"/>
  <c r="AP487" s="1"/>
  <c r="AL487"/>
  <c r="AF493"/>
  <c r="AC494"/>
  <c r="AD494" s="1"/>
  <c r="AH467" i="27"/>
  <c r="AJ467" s="1"/>
  <c r="AK468" s="1"/>
  <c r="AM466"/>
  <c r="AL467"/>
  <c r="AI467"/>
  <c r="S420" i="14"/>
  <c r="O420"/>
  <c r="Q420"/>
  <c r="T419"/>
  <c r="AB495" i="24"/>
  <c r="AC495"/>
  <c r="AE495"/>
  <c r="AH494" i="25"/>
  <c r="AG494"/>
  <c r="AI494" s="1"/>
  <c r="AJ495" s="1"/>
  <c r="AL493"/>
  <c r="AK494"/>
  <c r="AJ503"/>
  <c r="J496" i="24"/>
  <c r="L496" s="1"/>
  <c r="F497"/>
  <c r="G497"/>
  <c r="AQ399" i="9"/>
  <c r="AT398"/>
  <c r="AV398" s="1"/>
  <c r="AK395" i="17"/>
  <c r="AL394"/>
  <c r="AO395"/>
  <c r="AP394"/>
  <c r="I501" i="20"/>
  <c r="J501" s="1"/>
  <c r="K501" s="1"/>
  <c r="M500"/>
  <c r="BC429" i="17"/>
  <c r="AZ430" s="1"/>
  <c r="L501" i="20"/>
  <c r="W502"/>
  <c r="G502"/>
  <c r="Q390" i="23"/>
  <c r="U389"/>
  <c r="W389" s="1"/>
  <c r="AB386" i="20"/>
  <c r="AD386" s="1"/>
  <c r="X383" i="16"/>
  <c r="Y383"/>
  <c r="AC382"/>
  <c r="AE382" s="1"/>
  <c r="X387" i="20"/>
  <c r="AF381" i="16"/>
  <c r="AG381"/>
  <c r="AK380"/>
  <c r="AM380" s="1"/>
  <c r="AX430" i="17"/>
  <c r="AY430" s="1"/>
  <c r="AV431" s="1"/>
  <c r="AW431"/>
  <c r="L381"/>
  <c r="P381"/>
  <c r="H381"/>
  <c r="AC380"/>
  <c r="Y380"/>
  <c r="U380"/>
  <c r="AI461"/>
  <c r="AH461" s="1"/>
  <c r="AG462" s="1"/>
  <c r="N380"/>
  <c r="AK488" i="24" l="1"/>
  <c r="AJ488"/>
  <c r="AF494"/>
  <c r="P420" i="14"/>
  <c r="R420" s="1"/>
  <c r="T420" s="1"/>
  <c r="M421"/>
  <c r="AM467" i="27"/>
  <c r="AI468"/>
  <c r="AH468"/>
  <c r="AJ468" s="1"/>
  <c r="AK469" s="1"/>
  <c r="AA496" i="24"/>
  <c r="AD495"/>
  <c r="AF495" s="1"/>
  <c r="Z496"/>
  <c r="AB496" s="1"/>
  <c r="AG495" i="25"/>
  <c r="AI495" s="1"/>
  <c r="AK495" s="1"/>
  <c r="AL494"/>
  <c r="AH495"/>
  <c r="H497" i="24"/>
  <c r="I497"/>
  <c r="K497"/>
  <c r="AU399" i="9"/>
  <c r="AS399"/>
  <c r="AR399"/>
  <c r="H502" i="20"/>
  <c r="L502" s="1"/>
  <c r="AR394" i="17"/>
  <c r="AQ394"/>
  <c r="AN395" s="1"/>
  <c r="AO396" s="1"/>
  <c r="AM394"/>
  <c r="M501" i="20"/>
  <c r="BC430" i="17"/>
  <c r="AZ431" s="1"/>
  <c r="AW432"/>
  <c r="AX431"/>
  <c r="AY431" s="1"/>
  <c r="AV432" s="1"/>
  <c r="V390" i="23"/>
  <c r="S390"/>
  <c r="T390" s="1"/>
  <c r="R390"/>
  <c r="AD383" i="16"/>
  <c r="Z383"/>
  <c r="AA383"/>
  <c r="AL381"/>
  <c r="AH381"/>
  <c r="AI381"/>
  <c r="AC387" i="20"/>
  <c r="Z387"/>
  <c r="AA387" s="1"/>
  <c r="Y387"/>
  <c r="BB430" i="17"/>
  <c r="BD430" s="1"/>
  <c r="BA431"/>
  <c r="AB380"/>
  <c r="AD380" s="1"/>
  <c r="AF380" s="1"/>
  <c r="T381"/>
  <c r="W380"/>
  <c r="X380" s="1"/>
  <c r="Z380" s="1"/>
  <c r="V381"/>
  <c r="G382"/>
  <c r="O381"/>
  <c r="Q381" s="1"/>
  <c r="S381" s="1"/>
  <c r="I381"/>
  <c r="J381"/>
  <c r="K381" s="1"/>
  <c r="M381" s="1"/>
  <c r="N381" s="1"/>
  <c r="AI462"/>
  <c r="AH462" s="1"/>
  <c r="AG463" s="1"/>
  <c r="AM488" i="24" l="1"/>
  <c r="AO488"/>
  <c r="AL488"/>
  <c r="AL468" i="27"/>
  <c r="N421" i="14"/>
  <c r="Q421"/>
  <c r="S421"/>
  <c r="O421"/>
  <c r="AA497" i="24"/>
  <c r="Z497"/>
  <c r="AC496"/>
  <c r="AD496" s="1"/>
  <c r="AE496"/>
  <c r="AL495" i="25"/>
  <c r="AG496"/>
  <c r="AI496" s="1"/>
  <c r="AK496" s="1"/>
  <c r="AH496"/>
  <c r="G503" i="20"/>
  <c r="I502"/>
  <c r="J502" s="1"/>
  <c r="K502" s="1"/>
  <c r="M502" s="1"/>
  <c r="W503"/>
  <c r="R421" i="14"/>
  <c r="T421" s="1"/>
  <c r="J497" i="24"/>
  <c r="L497" s="1"/>
  <c r="G498"/>
  <c r="F498"/>
  <c r="AQ400" i="9"/>
  <c r="AT399"/>
  <c r="AV399" s="1"/>
  <c r="H503" i="20"/>
  <c r="L503" s="1"/>
  <c r="BC431" i="17"/>
  <c r="AZ432" s="1"/>
  <c r="BA433" s="1"/>
  <c r="AJ395"/>
  <c r="AP395"/>
  <c r="Q391" i="23"/>
  <c r="U390"/>
  <c r="W390" s="1"/>
  <c r="AB387" i="20"/>
  <c r="AD387" s="1"/>
  <c r="AK381" i="16"/>
  <c r="AM381" s="1"/>
  <c r="AF382"/>
  <c r="AG382"/>
  <c r="Y384"/>
  <c r="AC383"/>
  <c r="AE383" s="1"/>
  <c r="X384"/>
  <c r="X388" i="20"/>
  <c r="BB431" i="17"/>
  <c r="BD431" s="1"/>
  <c r="BA432"/>
  <c r="AX432"/>
  <c r="AY432" s="1"/>
  <c r="AV433" s="1"/>
  <c r="AW433"/>
  <c r="L382"/>
  <c r="P382"/>
  <c r="H382"/>
  <c r="J382" s="1"/>
  <c r="AI463"/>
  <c r="AH463" s="1"/>
  <c r="AG464" s="1"/>
  <c r="R381"/>
  <c r="AE380"/>
  <c r="AA380"/>
  <c r="AC381"/>
  <c r="Y381"/>
  <c r="U381"/>
  <c r="AJ489" i="24" l="1"/>
  <c r="AN488"/>
  <c r="AP488" s="1"/>
  <c r="AK489"/>
  <c r="P421" i="14"/>
  <c r="M422"/>
  <c r="S422" s="1"/>
  <c r="AM468" i="27"/>
  <c r="AI469"/>
  <c r="AH469"/>
  <c r="AJ469" s="1"/>
  <c r="AK470" s="1"/>
  <c r="AB497" i="24"/>
  <c r="Z498" s="1"/>
  <c r="AF496"/>
  <c r="AA498"/>
  <c r="AE497"/>
  <c r="AC497"/>
  <c r="AD497" s="1"/>
  <c r="AL496" i="25"/>
  <c r="AG497"/>
  <c r="AI497" s="1"/>
  <c r="AJ498" s="1"/>
  <c r="AH497"/>
  <c r="AK497"/>
  <c r="W504" i="20"/>
  <c r="I503"/>
  <c r="H504" s="1"/>
  <c r="L504" s="1"/>
  <c r="G504"/>
  <c r="H498" i="24"/>
  <c r="G499" s="1"/>
  <c r="K498"/>
  <c r="I498"/>
  <c r="AU400" i="9"/>
  <c r="AR400"/>
  <c r="AS400"/>
  <c r="AR395" i="17"/>
  <c r="AK396"/>
  <c r="AL395"/>
  <c r="AX433"/>
  <c r="AY433" s="1"/>
  <c r="AV434" s="1"/>
  <c r="AW435" s="1"/>
  <c r="AW434"/>
  <c r="BC432"/>
  <c r="AZ433" s="1"/>
  <c r="V391" i="23"/>
  <c r="S391"/>
  <c r="T391" s="1"/>
  <c r="R391"/>
  <c r="AH382" i="16"/>
  <c r="AI382"/>
  <c r="AL382"/>
  <c r="BB432" i="17"/>
  <c r="BD432" s="1"/>
  <c r="Z388" i="20"/>
  <c r="AA388" s="1"/>
  <c r="AC388"/>
  <c r="Y388"/>
  <c r="AB388" s="1"/>
  <c r="AA384" i="16"/>
  <c r="AD384"/>
  <c r="Z384"/>
  <c r="AB381" i="17"/>
  <c r="AD381" s="1"/>
  <c r="AF381" s="1"/>
  <c r="T382"/>
  <c r="AI464"/>
  <c r="AH464" s="1"/>
  <c r="AG465" s="1"/>
  <c r="K382"/>
  <c r="M382" s="1"/>
  <c r="N382" s="1"/>
  <c r="G383"/>
  <c r="O382"/>
  <c r="Q382" s="1"/>
  <c r="S382" s="1"/>
  <c r="I382"/>
  <c r="V382"/>
  <c r="W381"/>
  <c r="X381" s="1"/>
  <c r="Z381" s="1"/>
  <c r="AM489" i="24" l="1"/>
  <c r="AO489"/>
  <c r="AL489"/>
  <c r="J503" i="20"/>
  <c r="K503" s="1"/>
  <c r="M503" s="1"/>
  <c r="F499" i="24"/>
  <c r="H499" s="1"/>
  <c r="AL469" i="27"/>
  <c r="Q422" i="14"/>
  <c r="O422"/>
  <c r="N422"/>
  <c r="I504" i="20"/>
  <c r="G505"/>
  <c r="W505"/>
  <c r="AB498" i="24"/>
  <c r="AC498"/>
  <c r="AE498"/>
  <c r="AF497"/>
  <c r="AG498" i="25"/>
  <c r="AI498" s="1"/>
  <c r="AK498" s="1"/>
  <c r="AH498"/>
  <c r="AL497"/>
  <c r="AJ506"/>
  <c r="J504" i="20"/>
  <c r="K504" s="1"/>
  <c r="J498" i="24"/>
  <c r="L498" s="1"/>
  <c r="I499"/>
  <c r="K499"/>
  <c r="AT400" i="9"/>
  <c r="AV400" s="1"/>
  <c r="AQ401"/>
  <c r="H505" i="20"/>
  <c r="I505" s="1"/>
  <c r="AA381" i="17"/>
  <c r="AQ395"/>
  <c r="AN396" s="1"/>
  <c r="AM395"/>
  <c r="BC433"/>
  <c r="AZ434" s="1"/>
  <c r="BA435" s="1"/>
  <c r="M504" i="20"/>
  <c r="AX434" i="17"/>
  <c r="AY434" s="1"/>
  <c r="AV435" s="1"/>
  <c r="BB433"/>
  <c r="BD433" s="1"/>
  <c r="BA434"/>
  <c r="Q392" i="23"/>
  <c r="U391"/>
  <c r="W391" s="1"/>
  <c r="X389" i="20"/>
  <c r="AD388"/>
  <c r="X385" i="16"/>
  <c r="Y385"/>
  <c r="AC384"/>
  <c r="AE384" s="1"/>
  <c r="AF383"/>
  <c r="AG383"/>
  <c r="AK382"/>
  <c r="AM382" s="1"/>
  <c r="AE381" i="17"/>
  <c r="R382"/>
  <c r="L383"/>
  <c r="P383"/>
  <c r="H383"/>
  <c r="J383" s="1"/>
  <c r="AI465"/>
  <c r="AH465" s="1"/>
  <c r="AG466" s="1"/>
  <c r="AC382"/>
  <c r="Y382"/>
  <c r="U382"/>
  <c r="W382" s="1"/>
  <c r="AK490" i="24" l="1"/>
  <c r="AJ490"/>
  <c r="AN489"/>
  <c r="AP489" s="1"/>
  <c r="M423" i="14"/>
  <c r="P422"/>
  <c r="R422"/>
  <c r="T422" s="1"/>
  <c r="AH470" i="27"/>
  <c r="AJ470" s="1"/>
  <c r="AK471" s="1"/>
  <c r="AM469"/>
  <c r="AI470"/>
  <c r="Z499" i="24"/>
  <c r="AA499"/>
  <c r="AD498"/>
  <c r="AF498" s="1"/>
  <c r="AL498" i="25"/>
  <c r="AG499"/>
  <c r="AI499" s="1"/>
  <c r="AJ500" s="1"/>
  <c r="AH499"/>
  <c r="AK499"/>
  <c r="J499" i="24"/>
  <c r="L499" s="1"/>
  <c r="AU401" i="9"/>
  <c r="G500" i="24"/>
  <c r="F500"/>
  <c r="AR401" i="9"/>
  <c r="AS401"/>
  <c r="W506" i="20"/>
  <c r="H506"/>
  <c r="W507" s="1"/>
  <c r="J505"/>
  <c r="K505" s="1"/>
  <c r="G506"/>
  <c r="I506" s="1"/>
  <c r="L505"/>
  <c r="AJ396" i="17"/>
  <c r="AO397"/>
  <c r="AP396"/>
  <c r="BC434"/>
  <c r="AZ435" s="1"/>
  <c r="BA436" s="1"/>
  <c r="AX435"/>
  <c r="AY435" s="1"/>
  <c r="AV436" s="1"/>
  <c r="AW436"/>
  <c r="G507" i="20"/>
  <c r="S392" i="23"/>
  <c r="T392" s="1"/>
  <c r="V392"/>
  <c r="R392"/>
  <c r="AL383" i="16"/>
  <c r="AH383"/>
  <c r="AI383"/>
  <c r="AC389" i="20"/>
  <c r="Z389"/>
  <c r="AA389" s="1"/>
  <c r="Y389"/>
  <c r="AD385" i="16"/>
  <c r="Z385"/>
  <c r="AA385"/>
  <c r="AI466" i="17"/>
  <c r="AH466" s="1"/>
  <c r="AG467" s="1"/>
  <c r="T383"/>
  <c r="X382"/>
  <c r="Z382" s="1"/>
  <c r="AE382" s="1"/>
  <c r="AB382"/>
  <c r="AD382" s="1"/>
  <c r="AF382" s="1"/>
  <c r="V383"/>
  <c r="O383"/>
  <c r="Q383" s="1"/>
  <c r="S383" s="1"/>
  <c r="G384"/>
  <c r="I383"/>
  <c r="K383"/>
  <c r="M383" s="1"/>
  <c r="BB434"/>
  <c r="BD434" s="1"/>
  <c r="AM490" i="24" l="1"/>
  <c r="AN490" s="1"/>
  <c r="AO490"/>
  <c r="AP490"/>
  <c r="AL490"/>
  <c r="AL470" i="27"/>
  <c r="AM470" s="1"/>
  <c r="S423" i="14"/>
  <c r="N423"/>
  <c r="O423"/>
  <c r="Q423"/>
  <c r="AB499" i="24"/>
  <c r="Z500" s="1"/>
  <c r="AC499"/>
  <c r="AE499"/>
  <c r="AH500" i="25"/>
  <c r="AG500"/>
  <c r="AI500" s="1"/>
  <c r="AJ501" s="1"/>
  <c r="AL499"/>
  <c r="AK500"/>
  <c r="M505" i="20"/>
  <c r="AJ508" i="25"/>
  <c r="H500" i="24"/>
  <c r="F501" s="1"/>
  <c r="K500"/>
  <c r="I500"/>
  <c r="AT401" i="9"/>
  <c r="AV401" s="1"/>
  <c r="AQ402"/>
  <c r="L506" i="20"/>
  <c r="H507"/>
  <c r="W508" s="1"/>
  <c r="J506"/>
  <c r="K506" s="1"/>
  <c r="AL396" i="17"/>
  <c r="AQ396" s="1"/>
  <c r="AN397" s="1"/>
  <c r="AO398" s="1"/>
  <c r="AK397"/>
  <c r="AM396"/>
  <c r="AR396"/>
  <c r="AJ397"/>
  <c r="AK398" s="1"/>
  <c r="AA382"/>
  <c r="BC435"/>
  <c r="AZ436" s="1"/>
  <c r="BA437" s="1"/>
  <c r="M506" i="20"/>
  <c r="AB389"/>
  <c r="AD389" s="1"/>
  <c r="Q393" i="23"/>
  <c r="U392"/>
  <c r="W392" s="1"/>
  <c r="Y386" i="16"/>
  <c r="AC385"/>
  <c r="AE385" s="1"/>
  <c r="X386"/>
  <c r="AK383"/>
  <c r="AM383" s="1"/>
  <c r="AF384"/>
  <c r="AG384"/>
  <c r="X390" i="20"/>
  <c r="AX436" i="17"/>
  <c r="AY436" s="1"/>
  <c r="AW437"/>
  <c r="AC383"/>
  <c r="Y383"/>
  <c r="U383"/>
  <c r="W383" s="1"/>
  <c r="AI467"/>
  <c r="AH467" s="1"/>
  <c r="AG468" s="1"/>
  <c r="N383"/>
  <c r="R383"/>
  <c r="P384"/>
  <c r="L384"/>
  <c r="H384"/>
  <c r="BB435"/>
  <c r="BD435" s="1"/>
  <c r="AJ491" i="24" l="1"/>
  <c r="AL491" s="1"/>
  <c r="AK491"/>
  <c r="AH471" i="27"/>
  <c r="AJ471" s="1"/>
  <c r="AK472" s="1"/>
  <c r="AI471"/>
  <c r="M424" i="14"/>
  <c r="S424" s="1"/>
  <c r="P423"/>
  <c r="R423"/>
  <c r="T423" s="1"/>
  <c r="AD499" i="24"/>
  <c r="AF499" s="1"/>
  <c r="AA500"/>
  <c r="AE500" s="1"/>
  <c r="AL500" i="25"/>
  <c r="AG501"/>
  <c r="AI501" s="1"/>
  <c r="AH501"/>
  <c r="AK501"/>
  <c r="L507" i="20"/>
  <c r="I507"/>
  <c r="J507" s="1"/>
  <c r="K507" s="1"/>
  <c r="G501" i="24"/>
  <c r="H501" s="1"/>
  <c r="J500"/>
  <c r="L500" s="1"/>
  <c r="AU402" i="9"/>
  <c r="AR402"/>
  <c r="AS402"/>
  <c r="G508" i="20"/>
  <c r="AL397" i="17"/>
  <c r="AQ397" s="1"/>
  <c r="AP397"/>
  <c r="BC436"/>
  <c r="AZ437" s="1"/>
  <c r="BA438" s="1"/>
  <c r="V393" i="23"/>
  <c r="S393"/>
  <c r="T393" s="1"/>
  <c r="R393"/>
  <c r="AC390" i="20"/>
  <c r="Z390"/>
  <c r="AA390" s="1"/>
  <c r="Y390"/>
  <c r="AA386" i="16"/>
  <c r="AD386"/>
  <c r="Z386"/>
  <c r="AH384"/>
  <c r="AI384"/>
  <c r="AL384"/>
  <c r="AV437" i="17"/>
  <c r="I384"/>
  <c r="V384"/>
  <c r="G385"/>
  <c r="J384"/>
  <c r="K384" s="1"/>
  <c r="M384" s="1"/>
  <c r="N384" s="1"/>
  <c r="AI468"/>
  <c r="AH468" s="1"/>
  <c r="AG469" s="1"/>
  <c r="X383"/>
  <c r="Z383" s="1"/>
  <c r="AB383"/>
  <c r="AD383" s="1"/>
  <c r="AF383" s="1"/>
  <c r="T384"/>
  <c r="BB436"/>
  <c r="AN491" i="24" l="1"/>
  <c r="AK492"/>
  <c r="AJ492"/>
  <c r="AL492" s="1"/>
  <c r="AM491"/>
  <c r="AO491"/>
  <c r="AL471" i="27"/>
  <c r="AM471" s="1"/>
  <c r="AI472"/>
  <c r="Q424" i="14"/>
  <c r="N424"/>
  <c r="O424"/>
  <c r="M425" s="1"/>
  <c r="AB500" i="24"/>
  <c r="AC500"/>
  <c r="AH502" i="25"/>
  <c r="AG502"/>
  <c r="AI502" s="1"/>
  <c r="AL501"/>
  <c r="AK502"/>
  <c r="M507" i="20"/>
  <c r="H508"/>
  <c r="W509" s="1"/>
  <c r="F502" i="24"/>
  <c r="G502"/>
  <c r="I501"/>
  <c r="J501" s="1"/>
  <c r="K501"/>
  <c r="AM397" i="17"/>
  <c r="AJ398" s="1"/>
  <c r="AL398" s="1"/>
  <c r="AQ403" i="9"/>
  <c r="AT402"/>
  <c r="AV402" s="1"/>
  <c r="I508" i="20"/>
  <c r="J508" s="1"/>
  <c r="K508" s="1"/>
  <c r="AK399" i="17"/>
  <c r="AR397"/>
  <c r="AN398"/>
  <c r="G509" i="20"/>
  <c r="AB390"/>
  <c r="AD390" s="1"/>
  <c r="Q394" i="23"/>
  <c r="U393"/>
  <c r="W393" s="1"/>
  <c r="X391" i="20"/>
  <c r="AF385" i="16"/>
  <c r="AG385"/>
  <c r="AK384"/>
  <c r="AM384" s="1"/>
  <c r="X387"/>
  <c r="Y387"/>
  <c r="AC386"/>
  <c r="AE386" s="1"/>
  <c r="O384" i="17"/>
  <c r="Q384" s="1"/>
  <c r="S384" s="1"/>
  <c r="BB437"/>
  <c r="BD436"/>
  <c r="AC384"/>
  <c r="Y384"/>
  <c r="U384"/>
  <c r="AE383"/>
  <c r="AA383"/>
  <c r="AI469"/>
  <c r="AH469" s="1"/>
  <c r="AG470" s="1"/>
  <c r="AW438"/>
  <c r="AX437"/>
  <c r="L385"/>
  <c r="P385"/>
  <c r="H385"/>
  <c r="J385" s="1"/>
  <c r="R384"/>
  <c r="AN492" i="24" l="1"/>
  <c r="AP492" s="1"/>
  <c r="AJ493"/>
  <c r="AK493"/>
  <c r="AO492"/>
  <c r="AM492"/>
  <c r="AP491"/>
  <c r="L508" i="20"/>
  <c r="M508" s="1"/>
  <c r="AD500" i="24"/>
  <c r="AF500" s="1"/>
  <c r="AH472" i="27"/>
  <c r="AJ472" s="1"/>
  <c r="AK473" s="1"/>
  <c r="Z501" i="24"/>
  <c r="K502"/>
  <c r="AA501"/>
  <c r="AC501" s="1"/>
  <c r="S425" i="14"/>
  <c r="P424"/>
  <c r="O425" s="1"/>
  <c r="AL472" i="27"/>
  <c r="N425" i="14"/>
  <c r="AB501" i="24"/>
  <c r="AE501"/>
  <c r="AL502" i="25"/>
  <c r="AG503"/>
  <c r="AI503" s="1"/>
  <c r="AJ504" s="1"/>
  <c r="AH503"/>
  <c r="AK503"/>
  <c r="AJ510"/>
  <c r="L501" i="24"/>
  <c r="I502"/>
  <c r="H502"/>
  <c r="F503" s="1"/>
  <c r="H509" i="20"/>
  <c r="W510" s="1"/>
  <c r="AM398" i="17"/>
  <c r="AJ399" s="1"/>
  <c r="AL399" s="1"/>
  <c r="AU403" i="9"/>
  <c r="AR403"/>
  <c r="AS403"/>
  <c r="AQ398" i="17"/>
  <c r="AN399" s="1"/>
  <c r="AP398"/>
  <c r="AR398" s="1"/>
  <c r="AO399"/>
  <c r="AK400"/>
  <c r="L509" i="20"/>
  <c r="G510"/>
  <c r="V394" i="23"/>
  <c r="S394"/>
  <c r="T394" s="1"/>
  <c r="R394"/>
  <c r="AD387" i="16"/>
  <c r="Z387"/>
  <c r="AA387"/>
  <c r="Z391" i="20"/>
  <c r="AA391" s="1"/>
  <c r="AC391"/>
  <c r="Y391"/>
  <c r="AB391" s="1"/>
  <c r="AL385" i="16"/>
  <c r="AH385"/>
  <c r="AI385"/>
  <c r="V385" i="17"/>
  <c r="I385"/>
  <c r="G386"/>
  <c r="K385"/>
  <c r="M385" s="1"/>
  <c r="N385" s="1"/>
  <c r="O385"/>
  <c r="Q385" s="1"/>
  <c r="S385" s="1"/>
  <c r="BC437"/>
  <c r="AY437"/>
  <c r="T385"/>
  <c r="W384"/>
  <c r="X384" s="1"/>
  <c r="Z384" s="1"/>
  <c r="AI470"/>
  <c r="AH470" s="1"/>
  <c r="AG471" s="1"/>
  <c r="BD437"/>
  <c r="AO493" i="24" l="1"/>
  <c r="AM493"/>
  <c r="AL493"/>
  <c r="AM399" i="17"/>
  <c r="AJ400" s="1"/>
  <c r="AK401" s="1"/>
  <c r="M426" i="14"/>
  <c r="AI473" i="27"/>
  <c r="AH473"/>
  <c r="AJ473" s="1"/>
  <c r="AK474" s="1"/>
  <c r="AM472"/>
  <c r="AL473"/>
  <c r="N426" i="14"/>
  <c r="R424"/>
  <c r="T424" s="1"/>
  <c r="P425"/>
  <c r="R425" s="1"/>
  <c r="S426" s="1"/>
  <c r="Q425"/>
  <c r="Z502" i="24"/>
  <c r="AA502"/>
  <c r="AD501"/>
  <c r="AF501" s="1"/>
  <c r="AL503" i="25"/>
  <c r="AH504"/>
  <c r="AG504"/>
  <c r="AI504" s="1"/>
  <c r="AJ505" s="1"/>
  <c r="J502" i="24"/>
  <c r="L502" s="1"/>
  <c r="I509" i="20"/>
  <c r="G503" i="24"/>
  <c r="I503" s="1"/>
  <c r="AT403" i="9"/>
  <c r="AV403" s="1"/>
  <c r="AQ404"/>
  <c r="AQ399" i="17"/>
  <c r="AN400" s="1"/>
  <c r="AO401" s="1"/>
  <c r="AL400"/>
  <c r="AM400" s="1"/>
  <c r="AJ401" s="1"/>
  <c r="AP399"/>
  <c r="AR399" s="1"/>
  <c r="AO400"/>
  <c r="AB384"/>
  <c r="AD384" s="1"/>
  <c r="AF384" s="1"/>
  <c r="R385"/>
  <c r="Q395" i="23"/>
  <c r="U394"/>
  <c r="W394" s="1"/>
  <c r="AK385" i="16"/>
  <c r="AM385" s="1"/>
  <c r="AF386"/>
  <c r="AG386"/>
  <c r="Y388"/>
  <c r="AC387"/>
  <c r="AE387" s="1"/>
  <c r="X388"/>
  <c r="AD391" i="20"/>
  <c r="X392"/>
  <c r="AA384" i="17"/>
  <c r="AI471"/>
  <c r="AH471" s="1"/>
  <c r="AG472" s="1"/>
  <c r="AZ438"/>
  <c r="L386"/>
  <c r="P386"/>
  <c r="H386"/>
  <c r="Y385"/>
  <c r="U385"/>
  <c r="W385" s="1"/>
  <c r="AV438"/>
  <c r="AE384"/>
  <c r="AJ494" i="24" l="1"/>
  <c r="AN493"/>
  <c r="AP493" s="1"/>
  <c r="AK494"/>
  <c r="T425" i="14"/>
  <c r="Q426"/>
  <c r="O426"/>
  <c r="AI474" i="27"/>
  <c r="AH474"/>
  <c r="AJ474" s="1"/>
  <c r="AK475" s="1"/>
  <c r="AM473"/>
  <c r="AL474"/>
  <c r="AB502" i="24"/>
  <c r="AA503" s="1"/>
  <c r="H503"/>
  <c r="F504" s="1"/>
  <c r="AC502"/>
  <c r="AD502" s="1"/>
  <c r="AE502"/>
  <c r="Z503"/>
  <c r="AK504" i="25"/>
  <c r="K503" i="24"/>
  <c r="J509" i="20"/>
  <c r="K509" s="1"/>
  <c r="M509" s="1"/>
  <c r="H510"/>
  <c r="AQ400" i="17"/>
  <c r="AN401" s="1"/>
  <c r="AO402" s="1"/>
  <c r="AU404" i="9"/>
  <c r="G504" i="24"/>
  <c r="J503"/>
  <c r="L503" s="1"/>
  <c r="AR404" i="9"/>
  <c r="AS404"/>
  <c r="AL401" i="17"/>
  <c r="AK402"/>
  <c r="AM401"/>
  <c r="AJ402" s="1"/>
  <c r="AP400"/>
  <c r="AC385"/>
  <c r="S395" i="23"/>
  <c r="T395" s="1"/>
  <c r="V395"/>
  <c r="R395"/>
  <c r="AH386" i="16"/>
  <c r="AI386"/>
  <c r="AL386"/>
  <c r="Z392" i="20"/>
  <c r="AA392" s="1"/>
  <c r="AC392"/>
  <c r="Y392"/>
  <c r="AB392" s="1"/>
  <c r="AA388" i="16"/>
  <c r="AD388"/>
  <c r="Z388"/>
  <c r="X385" i="17"/>
  <c r="Z385" s="1"/>
  <c r="AA385" s="1"/>
  <c r="AB385"/>
  <c r="T386"/>
  <c r="O386"/>
  <c r="Q386" s="1"/>
  <c r="G387"/>
  <c r="I386"/>
  <c r="V386"/>
  <c r="J386"/>
  <c r="K386" s="1"/>
  <c r="M386" s="1"/>
  <c r="AW439"/>
  <c r="AX438"/>
  <c r="BA439"/>
  <c r="BB438"/>
  <c r="BD438" s="1"/>
  <c r="AI472"/>
  <c r="AH472" s="1"/>
  <c r="AG473" s="1"/>
  <c r="AM494" i="24" l="1"/>
  <c r="AO494"/>
  <c r="AL494"/>
  <c r="AI475" i="27"/>
  <c r="AH475"/>
  <c r="AJ475" s="1"/>
  <c r="AK476" s="1"/>
  <c r="AM474"/>
  <c r="AL475"/>
  <c r="M427" i="14"/>
  <c r="P426"/>
  <c r="R426" s="1"/>
  <c r="T426" s="1"/>
  <c r="AB503" i="24"/>
  <c r="AF502"/>
  <c r="AC503"/>
  <c r="AE503"/>
  <c r="AG505" i="25"/>
  <c r="AI505" s="1"/>
  <c r="AK505" s="1"/>
  <c r="AH505"/>
  <c r="AL504"/>
  <c r="L510" i="20"/>
  <c r="I510"/>
  <c r="J510" s="1"/>
  <c r="K510" s="1"/>
  <c r="H504" i="24"/>
  <c r="G505" s="1"/>
  <c r="I504"/>
  <c r="K504"/>
  <c r="AT404" i="9"/>
  <c r="AV404" s="1"/>
  <c r="AQ405"/>
  <c r="AL402" i="17"/>
  <c r="AM402" s="1"/>
  <c r="AK403"/>
  <c r="AD385"/>
  <c r="AF385" s="1"/>
  <c r="AP401"/>
  <c r="AR400"/>
  <c r="AQ401" s="1"/>
  <c r="AE385"/>
  <c r="Q396" i="23"/>
  <c r="U395"/>
  <c r="W395" s="1"/>
  <c r="X389" i="16"/>
  <c r="Y389"/>
  <c r="AC388"/>
  <c r="AE388" s="1"/>
  <c r="X393" i="20"/>
  <c r="AD392"/>
  <c r="AF387" i="16"/>
  <c r="AG387"/>
  <c r="AK386"/>
  <c r="AM386" s="1"/>
  <c r="S386" i="17"/>
  <c r="AI473"/>
  <c r="AH473" s="1"/>
  <c r="AG474" s="1"/>
  <c r="BC438"/>
  <c r="AY438"/>
  <c r="N386"/>
  <c r="R386"/>
  <c r="P387"/>
  <c r="L387"/>
  <c r="H387"/>
  <c r="Y386"/>
  <c r="AC386"/>
  <c r="U386"/>
  <c r="AJ495" i="24" l="1"/>
  <c r="AL495" s="1"/>
  <c r="AK495"/>
  <c r="AN494"/>
  <c r="AP494" s="1"/>
  <c r="AH476" i="27"/>
  <c r="AJ476" s="1"/>
  <c r="AK477" s="1"/>
  <c r="AI476"/>
  <c r="AM475"/>
  <c r="Q427" i="14"/>
  <c r="N427"/>
  <c r="O427"/>
  <c r="S427"/>
  <c r="J504" i="24"/>
  <c r="F505"/>
  <c r="H505" s="1"/>
  <c r="AA504"/>
  <c r="Z504"/>
  <c r="AD503"/>
  <c r="AF503" s="1"/>
  <c r="AH506" i="25"/>
  <c r="AG506"/>
  <c r="AI506" s="1"/>
  <c r="AJ507" s="1"/>
  <c r="AL505"/>
  <c r="M510" i="20"/>
  <c r="L513" s="1"/>
  <c r="M513"/>
  <c r="R427" i="14"/>
  <c r="L504" i="24"/>
  <c r="K505"/>
  <c r="I505"/>
  <c r="AU405" i="9"/>
  <c r="AS405"/>
  <c r="AR405"/>
  <c r="AR401" i="17"/>
  <c r="AQ402" s="1"/>
  <c r="AN403" s="1"/>
  <c r="AO404" s="1"/>
  <c r="AJ403"/>
  <c r="AN402"/>
  <c r="S396" i="23"/>
  <c r="T396" s="1"/>
  <c r="R396"/>
  <c r="V396"/>
  <c r="AL387" i="16"/>
  <c r="AH387"/>
  <c r="AI387"/>
  <c r="Z393" i="20"/>
  <c r="AA393" s="1"/>
  <c r="AC393"/>
  <c r="Y393"/>
  <c r="AD389" i="16"/>
  <c r="Z389"/>
  <c r="AA389"/>
  <c r="T387" i="17"/>
  <c r="AB386"/>
  <c r="AD386" s="1"/>
  <c r="AF386" s="1"/>
  <c r="W386"/>
  <c r="X386" s="1"/>
  <c r="Z386" s="1"/>
  <c r="V387"/>
  <c r="O387"/>
  <c r="Q387" s="1"/>
  <c r="S387" s="1"/>
  <c r="G388"/>
  <c r="I387"/>
  <c r="AZ439"/>
  <c r="AI474"/>
  <c r="AH474" s="1"/>
  <c r="AG475" s="1"/>
  <c r="AV439"/>
  <c r="J387"/>
  <c r="K387" s="1"/>
  <c r="M387" s="1"/>
  <c r="F506" i="24" l="1"/>
  <c r="G506"/>
  <c r="AK496"/>
  <c r="AJ496"/>
  <c r="AO495"/>
  <c r="AM495"/>
  <c r="AN495" s="1"/>
  <c r="AP495"/>
  <c r="AL476" i="27"/>
  <c r="M428" i="14"/>
  <c r="O428" s="1"/>
  <c r="M429" s="1"/>
  <c r="P427"/>
  <c r="AB504" i="24"/>
  <c r="Z505" s="1"/>
  <c r="AE504"/>
  <c r="AC504"/>
  <c r="AK506" i="25"/>
  <c r="AL506" s="1"/>
  <c r="T427" i="14"/>
  <c r="J505" i="24"/>
  <c r="L505" s="1"/>
  <c r="K506"/>
  <c r="I506"/>
  <c r="H506"/>
  <c r="AQ406" i="9"/>
  <c r="AT405"/>
  <c r="AV405" s="1"/>
  <c r="AB393" i="20"/>
  <c r="AD393" s="1"/>
  <c r="AP402" i="17"/>
  <c r="AR402" s="1"/>
  <c r="AO403"/>
  <c r="AK404"/>
  <c r="AL403"/>
  <c r="AM403" s="1"/>
  <c r="AJ404" s="1"/>
  <c r="AK405" s="1"/>
  <c r="Q397" i="23"/>
  <c r="U396"/>
  <c r="W396" s="1"/>
  <c r="AX439" i="17"/>
  <c r="BC439" s="1"/>
  <c r="AZ440" s="1"/>
  <c r="AW440"/>
  <c r="BB439"/>
  <c r="BD439" s="1"/>
  <c r="BA440"/>
  <c r="Y390" i="16"/>
  <c r="AC389"/>
  <c r="AE389" s="1"/>
  <c r="X390"/>
  <c r="AK387"/>
  <c r="AM387" s="1"/>
  <c r="AF388"/>
  <c r="AG388"/>
  <c r="X394" i="20"/>
  <c r="P388" i="17"/>
  <c r="L388"/>
  <c r="H388"/>
  <c r="J388" s="1"/>
  <c r="Y387"/>
  <c r="AC387"/>
  <c r="U387"/>
  <c r="W387" s="1"/>
  <c r="AI475"/>
  <c r="AH475" s="1"/>
  <c r="AG476" s="1"/>
  <c r="AE386"/>
  <c r="AA386"/>
  <c r="N387"/>
  <c r="R387"/>
  <c r="AO496" i="24" l="1"/>
  <c r="AM496"/>
  <c r="AL496"/>
  <c r="S428" i="14"/>
  <c r="AD504" i="24"/>
  <c r="Q428" i="14"/>
  <c r="P428"/>
  <c r="R428" s="1"/>
  <c r="AM476" i="27"/>
  <c r="AI477"/>
  <c r="AH477"/>
  <c r="AJ477" s="1"/>
  <c r="AK478" s="1"/>
  <c r="N428" i="14"/>
  <c r="O429" s="1"/>
  <c r="M430" s="1"/>
  <c r="S430" s="1"/>
  <c r="AH507" i="25"/>
  <c r="AH508" s="1"/>
  <c r="AG507"/>
  <c r="AI507" s="1"/>
  <c r="AK507" s="1"/>
  <c r="AA505" i="24"/>
  <c r="AC505" s="1"/>
  <c r="AF504"/>
  <c r="AE505"/>
  <c r="AB505"/>
  <c r="F507"/>
  <c r="G507"/>
  <c r="J506"/>
  <c r="L506" s="1"/>
  <c r="AU406" i="9"/>
  <c r="AR406"/>
  <c r="AS406"/>
  <c r="AP403" i="17"/>
  <c r="AR403" s="1"/>
  <c r="AY439"/>
  <c r="AV440" s="1"/>
  <c r="AX440" s="1"/>
  <c r="BC440" s="1"/>
  <c r="AQ403"/>
  <c r="AN404" s="1"/>
  <c r="AL404"/>
  <c r="S397" i="23"/>
  <c r="T397" s="1"/>
  <c r="V397"/>
  <c r="R397"/>
  <c r="AA390" i="16"/>
  <c r="AD390"/>
  <c r="Z390"/>
  <c r="Z394" i="20"/>
  <c r="AA394" s="1"/>
  <c r="AC394"/>
  <c r="Y394"/>
  <c r="AB394" s="1"/>
  <c r="AH388" i="16"/>
  <c r="AI388"/>
  <c r="AL388"/>
  <c r="BB440" i="17"/>
  <c r="BD440" s="1"/>
  <c r="BA441"/>
  <c r="AI476"/>
  <c r="AH476" s="1"/>
  <c r="AG477" s="1"/>
  <c r="AB387"/>
  <c r="AD387" s="1"/>
  <c r="AF387" s="1"/>
  <c r="T388"/>
  <c r="X387"/>
  <c r="Z387" s="1"/>
  <c r="AA387" s="1"/>
  <c r="O388"/>
  <c r="Q388" s="1"/>
  <c r="I388"/>
  <c r="V388"/>
  <c r="K388"/>
  <c r="M388" s="1"/>
  <c r="N388" s="1"/>
  <c r="G389"/>
  <c r="AJ497" i="24" l="1"/>
  <c r="AL497" s="1"/>
  <c r="AK497"/>
  <c r="AG508" i="25"/>
  <c r="AI508" s="1"/>
  <c r="AN496" i="24"/>
  <c r="AP496" s="1"/>
  <c r="S429" i="14"/>
  <c r="T428"/>
  <c r="P429"/>
  <c r="R429" s="1"/>
  <c r="T429" s="1"/>
  <c r="N429"/>
  <c r="N430" s="1"/>
  <c r="Q429"/>
  <c r="AL477" i="27"/>
  <c r="AL507" i="25"/>
  <c r="AJ509"/>
  <c r="AK508"/>
  <c r="AH509" s="1"/>
  <c r="Z506" i="24"/>
  <c r="AA506"/>
  <c r="AD505"/>
  <c r="AF505" s="1"/>
  <c r="AL508" i="25"/>
  <c r="O430" i="14"/>
  <c r="M431" s="1"/>
  <c r="Q430"/>
  <c r="H507" i="24"/>
  <c r="G508" s="1"/>
  <c r="P430" i="14"/>
  <c r="R430" s="1"/>
  <c r="AW441" i="17"/>
  <c r="S431" i="14"/>
  <c r="K507" i="24"/>
  <c r="I507"/>
  <c r="AQ407" i="9"/>
  <c r="AT406"/>
  <c r="AV406" s="1"/>
  <c r="AO405" i="17"/>
  <c r="AP404"/>
  <c r="AR404" s="1"/>
  <c r="R388"/>
  <c r="AY440"/>
  <c r="AV441" s="1"/>
  <c r="AM404"/>
  <c r="AQ404"/>
  <c r="Q398" i="23"/>
  <c r="U397"/>
  <c r="W397" s="1"/>
  <c r="X391" i="16"/>
  <c r="Y391"/>
  <c r="AC390"/>
  <c r="AE390" s="1"/>
  <c r="AF389"/>
  <c r="AG389"/>
  <c r="AK388"/>
  <c r="AM388" s="1"/>
  <c r="X395" i="20"/>
  <c r="AD394"/>
  <c r="AE387" i="17"/>
  <c r="L389"/>
  <c r="P389"/>
  <c r="H389"/>
  <c r="J389" s="1"/>
  <c r="S388"/>
  <c r="AC388"/>
  <c r="Y388"/>
  <c r="U388"/>
  <c r="AI477"/>
  <c r="AH477" s="1"/>
  <c r="AG478" s="1"/>
  <c r="AZ441"/>
  <c r="AJ498" i="24" l="1"/>
  <c r="AL498" s="1"/>
  <c r="AK498"/>
  <c r="AO497"/>
  <c r="AM497"/>
  <c r="AN497" s="1"/>
  <c r="AP497" s="1"/>
  <c r="AG509" i="25"/>
  <c r="AI509" s="1"/>
  <c r="AK509" s="1"/>
  <c r="N431" i="14"/>
  <c r="AI478" i="27"/>
  <c r="AH478"/>
  <c r="AJ478" s="1"/>
  <c r="AK479" s="1"/>
  <c r="AM477"/>
  <c r="AL478"/>
  <c r="J507" i="24"/>
  <c r="T430" i="14"/>
  <c r="AB506" i="24"/>
  <c r="AA507" s="1"/>
  <c r="AE506"/>
  <c r="AC506"/>
  <c r="AD506" s="1"/>
  <c r="AH510" i="25"/>
  <c r="AG510"/>
  <c r="AI510" s="1"/>
  <c r="AK510" s="1"/>
  <c r="AL509"/>
  <c r="AK512"/>
  <c r="Q431" i="14"/>
  <c r="F508" i="24"/>
  <c r="H508" s="1"/>
  <c r="G509" s="1"/>
  <c r="O431" i="14"/>
  <c r="M432" s="1"/>
  <c r="L507" i="24"/>
  <c r="K508"/>
  <c r="I508"/>
  <c r="AU407" i="9"/>
  <c r="AS407"/>
  <c r="AR407"/>
  <c r="AN405" i="17"/>
  <c r="AJ405"/>
  <c r="V398" i="23"/>
  <c r="S398"/>
  <c r="T398" s="1"/>
  <c r="R398"/>
  <c r="Z395" i="20"/>
  <c r="AA395" s="1"/>
  <c r="AC395"/>
  <c r="Y395"/>
  <c r="AL389" i="16"/>
  <c r="AH389"/>
  <c r="AI389"/>
  <c r="AD391"/>
  <c r="Z391"/>
  <c r="AA391"/>
  <c r="AW442" i="17"/>
  <c r="AX441"/>
  <c r="BA442"/>
  <c r="BB441"/>
  <c r="AI478"/>
  <c r="AH478" s="1"/>
  <c r="AG479" s="1"/>
  <c r="T389"/>
  <c r="X388"/>
  <c r="Z388" s="1"/>
  <c r="AB388"/>
  <c r="AD388" s="1"/>
  <c r="AF388" s="1"/>
  <c r="W388"/>
  <c r="G390"/>
  <c r="O389"/>
  <c r="Q389" s="1"/>
  <c r="S389" s="1"/>
  <c r="I389"/>
  <c r="V389"/>
  <c r="K389"/>
  <c r="M389" s="1"/>
  <c r="AN498" i="24" l="1"/>
  <c r="AJ499"/>
  <c r="AK499"/>
  <c r="AM498"/>
  <c r="AO498"/>
  <c r="AI479" i="27"/>
  <c r="AH479"/>
  <c r="AJ479" s="1"/>
  <c r="AK480" s="1"/>
  <c r="AM478"/>
  <c r="AL479"/>
  <c r="Z507" i="24"/>
  <c r="AB507" s="1"/>
  <c r="AF506"/>
  <c r="AC507"/>
  <c r="AE507"/>
  <c r="AL510" i="25"/>
  <c r="AK513"/>
  <c r="J508" i="24"/>
  <c r="L508" s="1"/>
  <c r="F509"/>
  <c r="H509" s="1"/>
  <c r="P431" i="14"/>
  <c r="Q432" s="1"/>
  <c r="N432"/>
  <c r="AB395" i="20"/>
  <c r="AD395" s="1"/>
  <c r="I509" i="24"/>
  <c r="K509"/>
  <c r="AT407" i="9"/>
  <c r="AV407" s="1"/>
  <c r="AQ408"/>
  <c r="AK406" i="17"/>
  <c r="AL405"/>
  <c r="AM405" s="1"/>
  <c r="AJ406" s="1"/>
  <c r="AK407" s="1"/>
  <c r="AO406"/>
  <c r="AP405"/>
  <c r="U398" i="23"/>
  <c r="W398" s="1"/>
  <c r="Q399"/>
  <c r="Y392" i="16"/>
  <c r="AC391"/>
  <c r="AE391" s="1"/>
  <c r="X392"/>
  <c r="X396" i="20"/>
  <c r="AK389" i="16"/>
  <c r="AM389" s="1"/>
  <c r="AF390"/>
  <c r="AG390"/>
  <c r="AE388" i="17"/>
  <c r="AA388"/>
  <c r="AI479"/>
  <c r="AH479" s="1"/>
  <c r="AG480" s="1"/>
  <c r="N389"/>
  <c r="R389"/>
  <c r="P390"/>
  <c r="L390"/>
  <c r="H390"/>
  <c r="Y389"/>
  <c r="AC389"/>
  <c r="U389"/>
  <c r="BD441"/>
  <c r="BC441"/>
  <c r="AY441"/>
  <c r="AO499" i="24" l="1"/>
  <c r="AM499"/>
  <c r="AP498"/>
  <c r="AL499"/>
  <c r="AM479" i="27"/>
  <c r="AH480"/>
  <c r="AJ480" s="1"/>
  <c r="AK481" s="1"/>
  <c r="AI480"/>
  <c r="AL480"/>
  <c r="AA508" i="24"/>
  <c r="AE508" s="1"/>
  <c r="Z508"/>
  <c r="AD507"/>
  <c r="AF507" s="1"/>
  <c r="O432" i="14"/>
  <c r="P432" s="1"/>
  <c r="R432" s="1"/>
  <c r="R431"/>
  <c r="T431" s="1"/>
  <c r="G510" i="24"/>
  <c r="K510" s="1"/>
  <c r="F510"/>
  <c r="J509"/>
  <c r="L509" s="1"/>
  <c r="AU408" i="9"/>
  <c r="M433" i="14"/>
  <c r="AR408" i="9"/>
  <c r="AS408"/>
  <c r="AR405" i="17"/>
  <c r="AL406"/>
  <c r="AQ405"/>
  <c r="V399" i="23"/>
  <c r="S399"/>
  <c r="T399" s="1"/>
  <c r="R399"/>
  <c r="Z396" i="20"/>
  <c r="AA396" s="1"/>
  <c r="AC396"/>
  <c r="Y396"/>
  <c r="AB396" s="1"/>
  <c r="AA392" i="16"/>
  <c r="AD392"/>
  <c r="Z392"/>
  <c r="AH390"/>
  <c r="AI390"/>
  <c r="AL390"/>
  <c r="AZ442" i="17"/>
  <c r="T390"/>
  <c r="I390"/>
  <c r="V390"/>
  <c r="G391"/>
  <c r="J390"/>
  <c r="O390" s="1"/>
  <c r="Q390" s="1"/>
  <c r="S390" s="1"/>
  <c r="AI480"/>
  <c r="AH480" s="1"/>
  <c r="AG481" s="1"/>
  <c r="AV442"/>
  <c r="W389"/>
  <c r="AB389" s="1"/>
  <c r="AD389" s="1"/>
  <c r="AF389" s="1"/>
  <c r="AK500" i="24" l="1"/>
  <c r="AN499"/>
  <c r="AP499" s="1"/>
  <c r="AJ500"/>
  <c r="AL500" s="1"/>
  <c r="AM480" i="27"/>
  <c r="AI481"/>
  <c r="AH481"/>
  <c r="AJ481" s="1"/>
  <c r="AK482" s="1"/>
  <c r="AB508" i="24"/>
  <c r="Z509" s="1"/>
  <c r="AC508"/>
  <c r="AD508"/>
  <c r="AF508" s="1"/>
  <c r="I510"/>
  <c r="H510"/>
  <c r="S432" i="14"/>
  <c r="T432" s="1"/>
  <c r="S433"/>
  <c r="N433"/>
  <c r="Q433"/>
  <c r="O433"/>
  <c r="AT408" i="9"/>
  <c r="AV408" s="1"/>
  <c r="AQ409"/>
  <c r="AM406" i="17"/>
  <c r="AJ407" s="1"/>
  <c r="AK408" s="1"/>
  <c r="AN406"/>
  <c r="AQ406"/>
  <c r="AN407" s="1"/>
  <c r="AO408" s="1"/>
  <c r="U399" i="23"/>
  <c r="W399" s="1"/>
  <c r="Q400"/>
  <c r="X389" i="17"/>
  <c r="Z389" s="1"/>
  <c r="AE389" s="1"/>
  <c r="X397" i="20"/>
  <c r="AD396"/>
  <c r="AF391" i="16"/>
  <c r="AG391"/>
  <c r="AK390"/>
  <c r="AM390" s="1"/>
  <c r="X393"/>
  <c r="Y393"/>
  <c r="AC392"/>
  <c r="AE392" s="1"/>
  <c r="AW443" i="17"/>
  <c r="AX442"/>
  <c r="P391"/>
  <c r="H391"/>
  <c r="J391" s="1"/>
  <c r="BA443"/>
  <c r="BB442"/>
  <c r="BD442" s="1"/>
  <c r="AI481"/>
  <c r="AH481" s="1"/>
  <c r="AG482" s="1"/>
  <c r="Y390"/>
  <c r="AC390"/>
  <c r="U390"/>
  <c r="W390" s="1"/>
  <c r="K390"/>
  <c r="M390" s="1"/>
  <c r="R390" s="1"/>
  <c r="AN500" i="24" l="1"/>
  <c r="AJ501"/>
  <c r="AK501"/>
  <c r="AO500"/>
  <c r="AM500"/>
  <c r="J510"/>
  <c r="L510" s="1"/>
  <c r="AP500"/>
  <c r="AL481" i="27"/>
  <c r="AA509" i="24"/>
  <c r="AC509" s="1"/>
  <c r="M434" i="14"/>
  <c r="P433"/>
  <c r="N434"/>
  <c r="AU409" i="9"/>
  <c r="L513" i="24"/>
  <c r="L514"/>
  <c r="AR409" i="9"/>
  <c r="AS409"/>
  <c r="AP406" i="17"/>
  <c r="AR406" s="1"/>
  <c r="AO407"/>
  <c r="AA389"/>
  <c r="X390" s="1"/>
  <c r="Z390" s="1"/>
  <c r="AE390" s="1"/>
  <c r="AL407"/>
  <c r="S400" i="23"/>
  <c r="T400" s="1"/>
  <c r="V400"/>
  <c r="R400"/>
  <c r="AD393" i="16"/>
  <c r="Z393"/>
  <c r="AA393"/>
  <c r="Z397" i="20"/>
  <c r="AA397" s="1"/>
  <c r="AC397"/>
  <c r="Y397"/>
  <c r="AL391" i="16"/>
  <c r="AH391"/>
  <c r="AI391"/>
  <c r="AB390" i="17"/>
  <c r="AD390" s="1"/>
  <c r="AF390" s="1"/>
  <c r="T391"/>
  <c r="AI482"/>
  <c r="AH482" s="1"/>
  <c r="AG483" s="1"/>
  <c r="V391"/>
  <c r="O391"/>
  <c r="Q391" s="1"/>
  <c r="S391" s="1"/>
  <c r="G392"/>
  <c r="I391"/>
  <c r="BC442"/>
  <c r="AY442"/>
  <c r="N390"/>
  <c r="K391" s="1"/>
  <c r="L391"/>
  <c r="AO501" i="24" l="1"/>
  <c r="AM501"/>
  <c r="AL501"/>
  <c r="AE509"/>
  <c r="AB509"/>
  <c r="AM481" i="27"/>
  <c r="AI482"/>
  <c r="AH482"/>
  <c r="AJ482" s="1"/>
  <c r="AK483" s="1"/>
  <c r="R433" i="14"/>
  <c r="T433" s="1"/>
  <c r="O434"/>
  <c r="Q434"/>
  <c r="S434"/>
  <c r="AB397" i="20"/>
  <c r="AD397" s="1"/>
  <c r="AQ410" i="9"/>
  <c r="AT409"/>
  <c r="AV409" s="1"/>
  <c r="AP407" i="17"/>
  <c r="AR407" s="1"/>
  <c r="AM407"/>
  <c r="AJ408" s="1"/>
  <c r="AQ407"/>
  <c r="U400" i="23"/>
  <c r="W400" s="1"/>
  <c r="Q401"/>
  <c r="AK391" i="16"/>
  <c r="AM391" s="1"/>
  <c r="AF392"/>
  <c r="AG392"/>
  <c r="Y394"/>
  <c r="AC393"/>
  <c r="AE393" s="1"/>
  <c r="X394"/>
  <c r="X398" i="20"/>
  <c r="AA390" i="17"/>
  <c r="AZ443"/>
  <c r="AV443"/>
  <c r="L392"/>
  <c r="P392"/>
  <c r="H392"/>
  <c r="AI483"/>
  <c r="AH483" s="1"/>
  <c r="AG484" s="1"/>
  <c r="Y391"/>
  <c r="AC391"/>
  <c r="U391"/>
  <c r="M391"/>
  <c r="R391" s="1"/>
  <c r="AK502" i="24" l="1"/>
  <c r="AJ502"/>
  <c r="AN501"/>
  <c r="AP501" s="1"/>
  <c r="AL482" i="27"/>
  <c r="AD509" i="24"/>
  <c r="AF509" s="1"/>
  <c r="AA510"/>
  <c r="Z510"/>
  <c r="AB510" s="1"/>
  <c r="M435" i="14"/>
  <c r="P434"/>
  <c r="R434" s="1"/>
  <c r="T434" s="1"/>
  <c r="AU410" i="9"/>
  <c r="AS410"/>
  <c r="AR410"/>
  <c r="AL408" i="17"/>
  <c r="AK409"/>
  <c r="AM408"/>
  <c r="AJ409" s="1"/>
  <c r="AK410" s="1"/>
  <c r="AN408"/>
  <c r="AQ408"/>
  <c r="V401" i="23"/>
  <c r="S401"/>
  <c r="T401" s="1"/>
  <c r="R401"/>
  <c r="AH392" i="16"/>
  <c r="AI392"/>
  <c r="AL392"/>
  <c r="Z398" i="20"/>
  <c r="AA398" s="1"/>
  <c r="AC398"/>
  <c r="Y398"/>
  <c r="AB398" s="1"/>
  <c r="AA394" i="16"/>
  <c r="AD394"/>
  <c r="Z394"/>
  <c r="AX443" i="17"/>
  <c r="AY443" s="1"/>
  <c r="AV444" s="1"/>
  <c r="AW445" s="1"/>
  <c r="AW444"/>
  <c r="BB443"/>
  <c r="BD443" s="1"/>
  <c r="BA444"/>
  <c r="N391"/>
  <c r="T392"/>
  <c r="W391"/>
  <c r="X391" s="1"/>
  <c r="Z391" s="1"/>
  <c r="I392"/>
  <c r="V392"/>
  <c r="G393"/>
  <c r="J392"/>
  <c r="K392" s="1"/>
  <c r="M392" s="1"/>
  <c r="AI484"/>
  <c r="AH484" s="1"/>
  <c r="AG485" s="1"/>
  <c r="AM502" i="24" l="1"/>
  <c r="AO502"/>
  <c r="AL502"/>
  <c r="AD510"/>
  <c r="AC510"/>
  <c r="AE510"/>
  <c r="AF510" s="1"/>
  <c r="AI483" i="27"/>
  <c r="AH483"/>
  <c r="AJ483" s="1"/>
  <c r="AK484" s="1"/>
  <c r="AM482"/>
  <c r="AL483"/>
  <c r="Q435" i="14"/>
  <c r="N435"/>
  <c r="S435"/>
  <c r="O435"/>
  <c r="M436" s="1"/>
  <c r="AT410" i="9"/>
  <c r="AV410" s="1"/>
  <c r="AQ411"/>
  <c r="AP408" i="17"/>
  <c r="AR408" s="1"/>
  <c r="AO409"/>
  <c r="AN409"/>
  <c r="AO410" s="1"/>
  <c r="AL409"/>
  <c r="BC443"/>
  <c r="AX444"/>
  <c r="AY444" s="1"/>
  <c r="AV445" s="1"/>
  <c r="O392"/>
  <c r="Q392" s="1"/>
  <c r="S392" s="1"/>
  <c r="AB391"/>
  <c r="AD391" s="1"/>
  <c r="AF391" s="1"/>
  <c r="Q402" i="23"/>
  <c r="U401"/>
  <c r="W401" s="1"/>
  <c r="X399" i="20"/>
  <c r="AD398"/>
  <c r="X395" i="16"/>
  <c r="Y395"/>
  <c r="AC394"/>
  <c r="AE394" s="1"/>
  <c r="AF393"/>
  <c r="AG393"/>
  <c r="AK392"/>
  <c r="AM392" s="1"/>
  <c r="N392" i="17"/>
  <c r="R392"/>
  <c r="AZ444"/>
  <c r="AI485"/>
  <c r="AH485" s="1"/>
  <c r="AG486" s="1"/>
  <c r="P393"/>
  <c r="L393"/>
  <c r="H393"/>
  <c r="Y392"/>
  <c r="AC392"/>
  <c r="U392"/>
  <c r="AE391"/>
  <c r="AA391"/>
  <c r="AN502" i="24" l="1"/>
  <c r="AP502" s="1"/>
  <c r="AK503"/>
  <c r="AJ503"/>
  <c r="AL503" s="1"/>
  <c r="AF513"/>
  <c r="AF514"/>
  <c r="AH484" i="27"/>
  <c r="AJ484" s="1"/>
  <c r="AK485" s="1"/>
  <c r="AM483"/>
  <c r="AI484"/>
  <c r="AU411" i="9"/>
  <c r="N436" i="14"/>
  <c r="P435"/>
  <c r="O436" s="1"/>
  <c r="AR411" i="9"/>
  <c r="AS411"/>
  <c r="AM409" i="17"/>
  <c r="AJ410" s="1"/>
  <c r="AK411" s="1"/>
  <c r="AQ409"/>
  <c r="AN410" s="1"/>
  <c r="AO411" s="1"/>
  <c r="AP409"/>
  <c r="BC444"/>
  <c r="AZ445" s="1"/>
  <c r="BA446" s="1"/>
  <c r="S402" i="23"/>
  <c r="T402" s="1"/>
  <c r="V402"/>
  <c r="R402"/>
  <c r="AX445" i="17"/>
  <c r="AY445" s="1"/>
  <c r="AV446" s="1"/>
  <c r="AW446"/>
  <c r="AL393" i="16"/>
  <c r="AH393"/>
  <c r="AI393"/>
  <c r="Z399" i="20"/>
  <c r="AA399" s="1"/>
  <c r="AC399"/>
  <c r="Y399"/>
  <c r="AB399" s="1"/>
  <c r="AD395" i="16"/>
  <c r="Z395"/>
  <c r="AA395"/>
  <c r="T393" i="17"/>
  <c r="G394"/>
  <c r="I393"/>
  <c r="V393"/>
  <c r="AI486"/>
  <c r="AH486" s="1"/>
  <c r="AG487" s="1"/>
  <c r="BA445"/>
  <c r="BB444"/>
  <c r="BD444" s="1"/>
  <c r="J393"/>
  <c r="K393" s="1"/>
  <c r="M393" s="1"/>
  <c r="W392"/>
  <c r="X392" s="1"/>
  <c r="Z392" s="1"/>
  <c r="AN503" i="24" l="1"/>
  <c r="AP503" s="1"/>
  <c r="AJ504"/>
  <c r="AK504"/>
  <c r="AO503"/>
  <c r="AM503"/>
  <c r="AL484" i="27"/>
  <c r="M437" i="14"/>
  <c r="N437" s="1"/>
  <c r="R435"/>
  <c r="P436"/>
  <c r="R436" s="1"/>
  <c r="Q436"/>
  <c r="AT411" i="9"/>
  <c r="AV411" s="1"/>
  <c r="AQ412"/>
  <c r="AP410" i="17"/>
  <c r="AR409"/>
  <c r="AL410"/>
  <c r="BC445"/>
  <c r="AZ446" s="1"/>
  <c r="BA447" s="1"/>
  <c r="O393"/>
  <c r="Q393" s="1"/>
  <c r="S393" s="1"/>
  <c r="AB392"/>
  <c r="AD392" s="1"/>
  <c r="AF392" s="1"/>
  <c r="Q403" i="23"/>
  <c r="U402"/>
  <c r="W402" s="1"/>
  <c r="X396" i="16"/>
  <c r="Y396"/>
  <c r="AC395"/>
  <c r="AE395" s="1"/>
  <c r="AK393"/>
  <c r="AM393" s="1"/>
  <c r="AF394"/>
  <c r="AG394"/>
  <c r="AD399" i="20"/>
  <c r="X400"/>
  <c r="AX446" i="17"/>
  <c r="AY446" s="1"/>
  <c r="AV447" s="1"/>
  <c r="AW447"/>
  <c r="AE392"/>
  <c r="AA392"/>
  <c r="AI487"/>
  <c r="AH487" s="1"/>
  <c r="AG488" s="1"/>
  <c r="Y393"/>
  <c r="U393"/>
  <c r="W393" s="1"/>
  <c r="BB445"/>
  <c r="BD445" s="1"/>
  <c r="N393"/>
  <c r="R393"/>
  <c r="L394"/>
  <c r="H394"/>
  <c r="AO504" i="24" l="1"/>
  <c r="AM504"/>
  <c r="AL504"/>
  <c r="AH485" i="27"/>
  <c r="AJ485" s="1"/>
  <c r="AK486" s="1"/>
  <c r="AM484"/>
  <c r="AI485"/>
  <c r="T435" i="14"/>
  <c r="S436"/>
  <c r="O437"/>
  <c r="M438" s="1"/>
  <c r="AC393" i="17"/>
  <c r="AU412" i="9"/>
  <c r="S437" i="14"/>
  <c r="Q437"/>
  <c r="AR412" i="9"/>
  <c r="AS412"/>
  <c r="AQ410" i="17"/>
  <c r="AN411" s="1"/>
  <c r="AO412" s="1"/>
  <c r="AM410"/>
  <c r="AR410"/>
  <c r="P394"/>
  <c r="V403" i="23"/>
  <c r="S403"/>
  <c r="T403" s="1"/>
  <c r="R403"/>
  <c r="Z400" i="20"/>
  <c r="AA400" s="1"/>
  <c r="AC400"/>
  <c r="Y400"/>
  <c r="AB400" s="1"/>
  <c r="AH394" i="16"/>
  <c r="AI394"/>
  <c r="AL394"/>
  <c r="AA396"/>
  <c r="AD396"/>
  <c r="Z396"/>
  <c r="AX447" i="17"/>
  <c r="AY447" s="1"/>
  <c r="AV448" s="1"/>
  <c r="AW449" s="1"/>
  <c r="AW448"/>
  <c r="BC446"/>
  <c r="AZ447" s="1"/>
  <c r="BA448" s="1"/>
  <c r="I394"/>
  <c r="V394"/>
  <c r="G395"/>
  <c r="AI488"/>
  <c r="AH488" s="1"/>
  <c r="AG489" s="1"/>
  <c r="J394"/>
  <c r="K394" s="1"/>
  <c r="M394" s="1"/>
  <c r="BB446"/>
  <c r="BD446" s="1"/>
  <c r="X393"/>
  <c r="Z393" s="1"/>
  <c r="AE393" s="1"/>
  <c r="AB393"/>
  <c r="AD393" s="1"/>
  <c r="AF393" s="1"/>
  <c r="T394"/>
  <c r="AN504" i="24" l="1"/>
  <c r="AP504" s="1"/>
  <c r="AJ505"/>
  <c r="AK505"/>
  <c r="T436" i="14"/>
  <c r="AL485" i="27"/>
  <c r="N438" i="14"/>
  <c r="P437"/>
  <c r="O438" s="1"/>
  <c r="R437"/>
  <c r="T437" s="1"/>
  <c r="AQ413" i="9"/>
  <c r="AT412"/>
  <c r="AV412" s="1"/>
  <c r="AJ411" i="17"/>
  <c r="AP411"/>
  <c r="O394"/>
  <c r="Q394" s="1"/>
  <c r="S394" s="1"/>
  <c r="Q404" i="23"/>
  <c r="U403"/>
  <c r="W403" s="1"/>
  <c r="Y397" i="16"/>
  <c r="AC396"/>
  <c r="AE396" s="1"/>
  <c r="X397"/>
  <c r="AF395"/>
  <c r="AG395"/>
  <c r="AK394"/>
  <c r="AM394" s="1"/>
  <c r="X401" i="20"/>
  <c r="AD400"/>
  <c r="N394" i="17"/>
  <c r="BC447"/>
  <c r="AZ448" s="1"/>
  <c r="BA449" s="1"/>
  <c r="R394"/>
  <c r="AC394"/>
  <c r="Y394"/>
  <c r="U394"/>
  <c r="AI489"/>
  <c r="AH489" s="1"/>
  <c r="AG490" s="1"/>
  <c r="AX448"/>
  <c r="AY448" s="1"/>
  <c r="AA393"/>
  <c r="BB447"/>
  <c r="P395"/>
  <c r="L395"/>
  <c r="H395"/>
  <c r="J395" s="1"/>
  <c r="AO505" i="24" l="1"/>
  <c r="AM505"/>
  <c r="AL505"/>
  <c r="AM485" i="27"/>
  <c r="AI486"/>
  <c r="AH486"/>
  <c r="AJ486" s="1"/>
  <c r="AK487" s="1"/>
  <c r="Q438" i="14"/>
  <c r="S438"/>
  <c r="M439"/>
  <c r="S439" s="1"/>
  <c r="P438"/>
  <c r="R438" s="1"/>
  <c r="T438" s="1"/>
  <c r="N439"/>
  <c r="AU413" i="9"/>
  <c r="AS413"/>
  <c r="AR413"/>
  <c r="AL411" i="17"/>
  <c r="AQ411" s="1"/>
  <c r="AK412"/>
  <c r="AR411"/>
  <c r="V404" i="23"/>
  <c r="S404"/>
  <c r="T404" s="1"/>
  <c r="R404"/>
  <c r="Z401" i="20"/>
  <c r="AA401" s="1"/>
  <c r="AC401"/>
  <c r="Y401"/>
  <c r="AB401" s="1"/>
  <c r="AL395" i="16"/>
  <c r="AH395"/>
  <c r="AI395"/>
  <c r="AA397"/>
  <c r="AD397"/>
  <c r="Z397"/>
  <c r="V395" i="17"/>
  <c r="O395"/>
  <c r="Q395" s="1"/>
  <c r="S395" s="1"/>
  <c r="G396"/>
  <c r="I395"/>
  <c r="K395"/>
  <c r="M395" s="1"/>
  <c r="BB448"/>
  <c r="BD447"/>
  <c r="BC448" s="1"/>
  <c r="AZ449" s="1"/>
  <c r="BA450" s="1"/>
  <c r="AV449"/>
  <c r="AI490"/>
  <c r="AH490" s="1"/>
  <c r="AG491" s="1"/>
  <c r="T395"/>
  <c r="W394"/>
  <c r="AJ506" i="24" l="1"/>
  <c r="AL506" s="1"/>
  <c r="AK506"/>
  <c r="AN505"/>
  <c r="AP505" s="1"/>
  <c r="Q439" i="14"/>
  <c r="O439"/>
  <c r="P439" s="1"/>
  <c r="AL486" i="27"/>
  <c r="M440" i="14"/>
  <c r="N440" s="1"/>
  <c r="AT413" i="9"/>
  <c r="AV413" s="1"/>
  <c r="AQ414"/>
  <c r="AU414" s="1"/>
  <c r="AM411" i="17"/>
  <c r="AJ412" s="1"/>
  <c r="AN412"/>
  <c r="AB394"/>
  <c r="AD394" s="1"/>
  <c r="AF394" s="1"/>
  <c r="X394"/>
  <c r="Z394" s="1"/>
  <c r="AA394" s="1"/>
  <c r="Q405" i="23"/>
  <c r="U404"/>
  <c r="W404" s="1"/>
  <c r="Y398" i="16"/>
  <c r="AC397"/>
  <c r="AE397" s="1"/>
  <c r="X398"/>
  <c r="AD401" i="20"/>
  <c r="X402"/>
  <c r="AF396" i="16"/>
  <c r="AG396"/>
  <c r="AK395"/>
  <c r="AM395" s="1"/>
  <c r="AX449" i="17"/>
  <c r="AY449" s="1"/>
  <c r="AW450"/>
  <c r="AC395"/>
  <c r="Y395"/>
  <c r="U395"/>
  <c r="AI491"/>
  <c r="AH491" s="1"/>
  <c r="AG492" s="1"/>
  <c r="BB449"/>
  <c r="BD448"/>
  <c r="R395"/>
  <c r="N395"/>
  <c r="W395"/>
  <c r="P396"/>
  <c r="L396"/>
  <c r="H396"/>
  <c r="AJ507" i="24" l="1"/>
  <c r="AK507"/>
  <c r="AO506"/>
  <c r="AM506"/>
  <c r="AN506" s="1"/>
  <c r="AP506" s="1"/>
  <c r="AI487" i="27"/>
  <c r="AM486"/>
  <c r="AH487"/>
  <c r="AJ487" s="1"/>
  <c r="AK488" s="1"/>
  <c r="O440" i="14"/>
  <c r="M441" s="1"/>
  <c r="N441" s="1"/>
  <c r="R439"/>
  <c r="T439" s="1"/>
  <c r="S440"/>
  <c r="Q440"/>
  <c r="AR414" i="9"/>
  <c r="AS414"/>
  <c r="AO413" i="17"/>
  <c r="AP412"/>
  <c r="AK413"/>
  <c r="AL412"/>
  <c r="AE394"/>
  <c r="AB395" s="1"/>
  <c r="AD395" s="1"/>
  <c r="AF395" s="1"/>
  <c r="BC449"/>
  <c r="AZ450" s="1"/>
  <c r="BA451" s="1"/>
  <c r="S405" i="23"/>
  <c r="T405" s="1"/>
  <c r="V405"/>
  <c r="R405"/>
  <c r="AH396" i="16"/>
  <c r="AI396"/>
  <c r="AL396"/>
  <c r="Z402" i="20"/>
  <c r="AA402" s="1"/>
  <c r="AC402"/>
  <c r="Y402"/>
  <c r="AB402" s="1"/>
  <c r="AA398" i="16"/>
  <c r="AD398"/>
  <c r="Z398"/>
  <c r="BD449" i="17"/>
  <c r="AI492"/>
  <c r="AH492" s="1"/>
  <c r="AG493" s="1"/>
  <c r="I396"/>
  <c r="G397"/>
  <c r="V396"/>
  <c r="J396"/>
  <c r="AV450"/>
  <c r="T396"/>
  <c r="X395"/>
  <c r="Z395" s="1"/>
  <c r="AA395" s="1"/>
  <c r="AM507" i="24" l="1"/>
  <c r="AO507"/>
  <c r="AL507"/>
  <c r="AL487" i="27"/>
  <c r="P440" i="14"/>
  <c r="Q441" s="1"/>
  <c r="R440"/>
  <c r="T440" s="1"/>
  <c r="O441"/>
  <c r="M442" s="1"/>
  <c r="AT414" i="9"/>
  <c r="AV414" s="1"/>
  <c r="AQ415"/>
  <c r="AM412" i="17"/>
  <c r="AQ412"/>
  <c r="AR412"/>
  <c r="BB450"/>
  <c r="O396"/>
  <c r="Q396" s="1"/>
  <c r="S396" s="1"/>
  <c r="K396"/>
  <c r="M396" s="1"/>
  <c r="N396" s="1"/>
  <c r="Q406" i="23"/>
  <c r="U405"/>
  <c r="W405" s="1"/>
  <c r="X399" i="16"/>
  <c r="Y399"/>
  <c r="AC398"/>
  <c r="AE398" s="1"/>
  <c r="X403" i="20"/>
  <c r="AD402"/>
  <c r="AK396" i="16"/>
  <c r="AM396" s="1"/>
  <c r="AF397"/>
  <c r="AG397"/>
  <c r="Y396" i="17"/>
  <c r="AC396"/>
  <c r="U396"/>
  <c r="AW451"/>
  <c r="AX450"/>
  <c r="AY450" s="1"/>
  <c r="P397"/>
  <c r="L397"/>
  <c r="H397"/>
  <c r="J397" s="1"/>
  <c r="AI493"/>
  <c r="AH493" s="1"/>
  <c r="AG494" s="1"/>
  <c r="BD450"/>
  <c r="BC450"/>
  <c r="AE395"/>
  <c r="AK508" i="24" l="1"/>
  <c r="AN507"/>
  <c r="AP507" s="1"/>
  <c r="AJ508"/>
  <c r="AL508" s="1"/>
  <c r="AM487" i="27"/>
  <c r="AH488"/>
  <c r="AJ488" s="1"/>
  <c r="AK489" s="1"/>
  <c r="AI488"/>
  <c r="AL488"/>
  <c r="S441" i="14"/>
  <c r="S442"/>
  <c r="N442"/>
  <c r="P441"/>
  <c r="O442" s="1"/>
  <c r="AU415" i="9"/>
  <c r="AS415"/>
  <c r="AR415"/>
  <c r="R396" i="17"/>
  <c r="O397" s="1"/>
  <c r="Q397" s="1"/>
  <c r="S397" s="1"/>
  <c r="AN413"/>
  <c r="AJ413"/>
  <c r="V406" i="23"/>
  <c r="S406"/>
  <c r="T406" s="1"/>
  <c r="R406"/>
  <c r="AH397" i="16"/>
  <c r="AI397"/>
  <c r="AL397"/>
  <c r="Z403" i="20"/>
  <c r="AA403" s="1"/>
  <c r="AC403"/>
  <c r="Y403"/>
  <c r="AB403" s="1"/>
  <c r="AD399" i="16"/>
  <c r="Z399"/>
  <c r="AA399"/>
  <c r="AZ451" i="17"/>
  <c r="AI494"/>
  <c r="AH494" s="1"/>
  <c r="AG495" s="1"/>
  <c r="V397"/>
  <c r="K397"/>
  <c r="M397" s="1"/>
  <c r="N397" s="1"/>
  <c r="G398"/>
  <c r="I397"/>
  <c r="AV451"/>
  <c r="T397"/>
  <c r="W396"/>
  <c r="X396" s="1"/>
  <c r="Z396" s="1"/>
  <c r="AK509" i="24" l="1"/>
  <c r="AJ509"/>
  <c r="AL509" s="1"/>
  <c r="AO508"/>
  <c r="AM508"/>
  <c r="AN508" s="1"/>
  <c r="AP508" s="1"/>
  <c r="AH489" i="27"/>
  <c r="AJ489" s="1"/>
  <c r="AK490" s="1"/>
  <c r="AI489"/>
  <c r="AM488"/>
  <c r="M443" i="14"/>
  <c r="R441"/>
  <c r="T441" s="1"/>
  <c r="P442"/>
  <c r="R442" s="1"/>
  <c r="Q442"/>
  <c r="AQ416" i="9"/>
  <c r="AT415"/>
  <c r="AV415" s="1"/>
  <c r="AK414" i="17"/>
  <c r="AL413"/>
  <c r="AO414"/>
  <c r="AP413"/>
  <c r="BB451"/>
  <c r="BD451" s="1"/>
  <c r="BA452"/>
  <c r="AB396"/>
  <c r="AD396" s="1"/>
  <c r="AF396" s="1"/>
  <c r="AX451"/>
  <c r="AY451" s="1"/>
  <c r="AV452" s="1"/>
  <c r="AW452"/>
  <c r="Q407" i="23"/>
  <c r="U406"/>
  <c r="W406" s="1"/>
  <c r="Y400" i="16"/>
  <c r="AC399"/>
  <c r="AE399" s="1"/>
  <c r="X400"/>
  <c r="AD403" i="20"/>
  <c r="X404"/>
  <c r="AK397" i="16"/>
  <c r="AM397" s="1"/>
  <c r="AF398"/>
  <c r="AG398"/>
  <c r="AI495" i="17"/>
  <c r="AH495" s="1"/>
  <c r="AG496" s="1"/>
  <c r="AA396"/>
  <c r="Y397"/>
  <c r="U397"/>
  <c r="W397" s="1"/>
  <c r="L398"/>
  <c r="P398"/>
  <c r="H398"/>
  <c r="R397"/>
  <c r="AE396"/>
  <c r="AJ510" i="24" l="1"/>
  <c r="AK510"/>
  <c r="AO509"/>
  <c r="AM509"/>
  <c r="AN509" s="1"/>
  <c r="AP509" s="1"/>
  <c r="AL489" i="27"/>
  <c r="N443" i="14"/>
  <c r="O443"/>
  <c r="S443"/>
  <c r="Q443"/>
  <c r="T442"/>
  <c r="AU416" i="9"/>
  <c r="AR416"/>
  <c r="AS416"/>
  <c r="BC451" i="17"/>
  <c r="AC397"/>
  <c r="AR413"/>
  <c r="AQ413"/>
  <c r="AM413"/>
  <c r="S407" i="23"/>
  <c r="T407" s="1"/>
  <c r="V407"/>
  <c r="R407"/>
  <c r="Z404" i="20"/>
  <c r="AA404" s="1"/>
  <c r="AC404"/>
  <c r="Y404"/>
  <c r="AB404" s="1"/>
  <c r="AA400" i="16"/>
  <c r="AD400"/>
  <c r="Z400"/>
  <c r="AH398"/>
  <c r="AI398"/>
  <c r="AL398"/>
  <c r="AX452" i="17"/>
  <c r="AY452" s="1"/>
  <c r="AV453" s="1"/>
  <c r="AW453"/>
  <c r="AI496"/>
  <c r="AH496" s="1"/>
  <c r="AG497" s="1"/>
  <c r="AZ452"/>
  <c r="O398"/>
  <c r="Q398" s="1"/>
  <c r="S398" s="1"/>
  <c r="I398"/>
  <c r="V398"/>
  <c r="K398"/>
  <c r="M398" s="1"/>
  <c r="G399"/>
  <c r="J398"/>
  <c r="X397"/>
  <c r="Z397" s="1"/>
  <c r="AE397" s="1"/>
  <c r="AB397"/>
  <c r="T398"/>
  <c r="R398"/>
  <c r="AM510" i="24" l="1"/>
  <c r="AO510"/>
  <c r="AP510" s="1"/>
  <c r="AL510"/>
  <c r="AN510" s="1"/>
  <c r="AI490" i="27"/>
  <c r="AM489"/>
  <c r="AH490"/>
  <c r="AJ490" s="1"/>
  <c r="AK491" s="1"/>
  <c r="AD397" i="17"/>
  <c r="AF397" s="1"/>
  <c r="P443" i="14"/>
  <c r="R443" s="1"/>
  <c r="T443" s="1"/>
  <c r="M444"/>
  <c r="N444" s="1"/>
  <c r="AT416" i="9"/>
  <c r="AV416" s="1"/>
  <c r="AQ417"/>
  <c r="AJ414" i="17"/>
  <c r="AN414"/>
  <c r="AW454"/>
  <c r="AX453"/>
  <c r="AY453" s="1"/>
  <c r="BC452"/>
  <c r="AZ453" s="1"/>
  <c r="BA454" s="1"/>
  <c r="Q408" i="23"/>
  <c r="U407"/>
  <c r="W407" s="1"/>
  <c r="X405" i="20"/>
  <c r="AD404"/>
  <c r="AF399" i="16"/>
  <c r="AG399"/>
  <c r="AK398"/>
  <c r="AM398" s="1"/>
  <c r="X401"/>
  <c r="Y401"/>
  <c r="AC400"/>
  <c r="AE400" s="1"/>
  <c r="BB452" i="17"/>
  <c r="BD452" s="1"/>
  <c r="BA453"/>
  <c r="AA397"/>
  <c r="Y398"/>
  <c r="AC398"/>
  <c r="U398"/>
  <c r="L399"/>
  <c r="P399"/>
  <c r="H399"/>
  <c r="AI497"/>
  <c r="AH497" s="1"/>
  <c r="AG498" s="1"/>
  <c r="N398"/>
  <c r="AP513" i="24" l="1"/>
  <c r="AP514"/>
  <c r="AL490" i="27"/>
  <c r="AU417" i="9"/>
  <c r="Q444" i="14"/>
  <c r="S444"/>
  <c r="O444"/>
  <c r="AR417" i="9"/>
  <c r="AS417"/>
  <c r="AL414" i="17"/>
  <c r="AQ414" s="1"/>
  <c r="AN415" s="1"/>
  <c r="AK415"/>
  <c r="AP414"/>
  <c r="AO415"/>
  <c r="AR414"/>
  <c r="BB453"/>
  <c r="BD453" s="1"/>
  <c r="BC453"/>
  <c r="AZ454" s="1"/>
  <c r="BA455" s="1"/>
  <c r="S408" i="23"/>
  <c r="T408" s="1"/>
  <c r="R408"/>
  <c r="V408"/>
  <c r="AD401" i="16"/>
  <c r="Z401"/>
  <c r="AA401"/>
  <c r="Z405" i="20"/>
  <c r="AA405" s="1"/>
  <c r="AC405"/>
  <c r="Y405"/>
  <c r="AB405" s="1"/>
  <c r="AL399" i="16"/>
  <c r="AH399"/>
  <c r="AI399"/>
  <c r="AI498" i="17"/>
  <c r="AH498" s="1"/>
  <c r="AG499" s="1"/>
  <c r="V399"/>
  <c r="K399"/>
  <c r="M399" s="1"/>
  <c r="G400"/>
  <c r="O399"/>
  <c r="Q399" s="1"/>
  <c r="S399" s="1"/>
  <c r="I399"/>
  <c r="T399"/>
  <c r="AB398"/>
  <c r="AD398" s="1"/>
  <c r="AF398" s="1"/>
  <c r="W398"/>
  <c r="X398" s="1"/>
  <c r="Z398" s="1"/>
  <c r="AV454"/>
  <c r="J399"/>
  <c r="AM490" i="27" l="1"/>
  <c r="AI491"/>
  <c r="AH491"/>
  <c r="AJ491" s="1"/>
  <c r="M445" i="14"/>
  <c r="P444"/>
  <c r="R444" s="1"/>
  <c r="T444" s="1"/>
  <c r="AT417" i="9"/>
  <c r="AV417" s="1"/>
  <c r="AQ418"/>
  <c r="AM414" i="17"/>
  <c r="AJ415" s="1"/>
  <c r="AK416" s="1"/>
  <c r="AP415"/>
  <c r="AR415" s="1"/>
  <c r="AO416"/>
  <c r="Q409" i="23"/>
  <c r="U408"/>
  <c r="W408" s="1"/>
  <c r="AK399" i="16"/>
  <c r="AM399" s="1"/>
  <c r="AF400"/>
  <c r="AG400"/>
  <c r="X402"/>
  <c r="Y402"/>
  <c r="AC401"/>
  <c r="AE401" s="1"/>
  <c r="AD405" i="20"/>
  <c r="X406"/>
  <c r="R399" i="17"/>
  <c r="AE398"/>
  <c r="AA398"/>
  <c r="P400"/>
  <c r="L400"/>
  <c r="H400"/>
  <c r="AW455"/>
  <c r="AX454"/>
  <c r="Y399"/>
  <c r="AC399"/>
  <c r="U399"/>
  <c r="W399" s="1"/>
  <c r="AI499"/>
  <c r="AH499" s="1"/>
  <c r="AG500" s="1"/>
  <c r="N399"/>
  <c r="BB454"/>
  <c r="AL491" i="27" l="1"/>
  <c r="AK492"/>
  <c r="AL415" i="17"/>
  <c r="AQ415" s="1"/>
  <c r="Q445" i="14"/>
  <c r="O445"/>
  <c r="N445"/>
  <c r="S445"/>
  <c r="AU418" i="9"/>
  <c r="AR418"/>
  <c r="AS418"/>
  <c r="AM415" i="17"/>
  <c r="S409" i="23"/>
  <c r="T409" s="1"/>
  <c r="V409"/>
  <c r="R409"/>
  <c r="AA402" i="16"/>
  <c r="AD402"/>
  <c r="Z402"/>
  <c r="AH400"/>
  <c r="AI400"/>
  <c r="AL400"/>
  <c r="AC406" i="20"/>
  <c r="Z406"/>
  <c r="AA406" s="1"/>
  <c r="Y406"/>
  <c r="AI500" i="17"/>
  <c r="AH500" s="1"/>
  <c r="AG501" s="1"/>
  <c r="O400"/>
  <c r="Q400" s="1"/>
  <c r="S400" s="1"/>
  <c r="I400"/>
  <c r="V400"/>
  <c r="K400"/>
  <c r="M400" s="1"/>
  <c r="G401"/>
  <c r="J400"/>
  <c r="BD454"/>
  <c r="X399"/>
  <c r="Z399" s="1"/>
  <c r="AA399" s="1"/>
  <c r="AB399"/>
  <c r="AD399" s="1"/>
  <c r="AF399" s="1"/>
  <c r="T400"/>
  <c r="BC454"/>
  <c r="AY454"/>
  <c r="AI492" i="27" l="1"/>
  <c r="AM491"/>
  <c r="AH492"/>
  <c r="AJ492" s="1"/>
  <c r="AK493" s="1"/>
  <c r="P445" i="14"/>
  <c r="R445" s="1"/>
  <c r="T445" s="1"/>
  <c r="M446"/>
  <c r="AQ419" i="9"/>
  <c r="AT418"/>
  <c r="AV418" s="1"/>
  <c r="AN416" i="17"/>
  <c r="AJ416"/>
  <c r="R400"/>
  <c r="AB406" i="20"/>
  <c r="AD406" s="1"/>
  <c r="Q410" i="23"/>
  <c r="U409"/>
  <c r="W409" s="1"/>
  <c r="X407" i="20"/>
  <c r="AF401" i="16"/>
  <c r="AG401"/>
  <c r="AK400"/>
  <c r="AM400" s="1"/>
  <c r="Y403"/>
  <c r="AC402"/>
  <c r="AE402" s="1"/>
  <c r="X403"/>
  <c r="AE399" i="17"/>
  <c r="N400"/>
  <c r="AV455"/>
  <c r="P401"/>
  <c r="L401"/>
  <c r="H401"/>
  <c r="J401" s="1"/>
  <c r="AZ455"/>
  <c r="Y400"/>
  <c r="AC400"/>
  <c r="U400"/>
  <c r="AI501"/>
  <c r="AH501" s="1"/>
  <c r="AG502" s="1"/>
  <c r="AL492" i="27" l="1"/>
  <c r="N446" i="14"/>
  <c r="Q446"/>
  <c r="S446"/>
  <c r="O446"/>
  <c r="AU419" i="9"/>
  <c r="AR419"/>
  <c r="AS419"/>
  <c r="AK417" i="17"/>
  <c r="AL416"/>
  <c r="AO417"/>
  <c r="AP416"/>
  <c r="V410" i="23"/>
  <c r="S410"/>
  <c r="T410" s="1"/>
  <c r="R410"/>
  <c r="AD403" i="16"/>
  <c r="Z403"/>
  <c r="AA403"/>
  <c r="AL401"/>
  <c r="AH401"/>
  <c r="AI401"/>
  <c r="AC407" i="20"/>
  <c r="Z407"/>
  <c r="AA407" s="1"/>
  <c r="Y407"/>
  <c r="AI502" i="17"/>
  <c r="AH502" s="1"/>
  <c r="AG503" s="1"/>
  <c r="BA456"/>
  <c r="BB455"/>
  <c r="BD455" s="1"/>
  <c r="V401"/>
  <c r="O401"/>
  <c r="Q401" s="1"/>
  <c r="S401" s="1"/>
  <c r="G402"/>
  <c r="I401"/>
  <c r="K401"/>
  <c r="M401" s="1"/>
  <c r="T401"/>
  <c r="AB400"/>
  <c r="AD400" s="1"/>
  <c r="AF400" s="1"/>
  <c r="W400"/>
  <c r="X400" s="1"/>
  <c r="Z400" s="1"/>
  <c r="AW456"/>
  <c r="AX455"/>
  <c r="AM492" i="27" l="1"/>
  <c r="AI493"/>
  <c r="AH493"/>
  <c r="AJ493" s="1"/>
  <c r="AK494" s="1"/>
  <c r="P446" i="14"/>
  <c r="M447"/>
  <c r="R446"/>
  <c r="T446" s="1"/>
  <c r="AQ420" i="9"/>
  <c r="AT419"/>
  <c r="AV419" s="1"/>
  <c r="AR416" i="17"/>
  <c r="AQ416"/>
  <c r="AM416"/>
  <c r="U410" i="23"/>
  <c r="W410" s="1"/>
  <c r="Q411"/>
  <c r="AB407" i="20"/>
  <c r="AD407" s="1"/>
  <c r="X408"/>
  <c r="Y404" i="16"/>
  <c r="AC403"/>
  <c r="AE403" s="1"/>
  <c r="X404"/>
  <c r="AF402"/>
  <c r="AG402"/>
  <c r="AK401"/>
  <c r="AM401" s="1"/>
  <c r="AE400" i="17"/>
  <c r="AA400"/>
  <c r="N401"/>
  <c r="R401"/>
  <c r="P402"/>
  <c r="L402"/>
  <c r="H402"/>
  <c r="AI503"/>
  <c r="AH503" s="1"/>
  <c r="AG504" s="1"/>
  <c r="BC455"/>
  <c r="AY455"/>
  <c r="Y401"/>
  <c r="AC401"/>
  <c r="U401"/>
  <c r="W401" s="1"/>
  <c r="AL493" i="27" l="1"/>
  <c r="AU420" i="9"/>
  <c r="Q447" i="14"/>
  <c r="N447"/>
  <c r="S447"/>
  <c r="O447"/>
  <c r="AR420" i="9"/>
  <c r="AS420"/>
  <c r="AJ417" i="17"/>
  <c r="AN417"/>
  <c r="V411" i="23"/>
  <c r="S411"/>
  <c r="T411" s="1"/>
  <c r="R411"/>
  <c r="AH402" i="16"/>
  <c r="AI402"/>
  <c r="AL402"/>
  <c r="AD404"/>
  <c r="Z404"/>
  <c r="AA404"/>
  <c r="AC408" i="20"/>
  <c r="Z408"/>
  <c r="AA408" s="1"/>
  <c r="Y408"/>
  <c r="AZ456" i="17"/>
  <c r="AB401"/>
  <c r="AD401" s="1"/>
  <c r="AF401" s="1"/>
  <c r="T402"/>
  <c r="X401"/>
  <c r="Z401" s="1"/>
  <c r="AA401" s="1"/>
  <c r="AV456"/>
  <c r="I402"/>
  <c r="V402"/>
  <c r="G403"/>
  <c r="J402"/>
  <c r="O402" s="1"/>
  <c r="Q402" s="1"/>
  <c r="S402" s="1"/>
  <c r="AI504"/>
  <c r="AH504" s="1"/>
  <c r="AG505" s="1"/>
  <c r="AI494" i="27" l="1"/>
  <c r="AH494"/>
  <c r="AJ494" s="1"/>
  <c r="AK495" s="1"/>
  <c r="AM493"/>
  <c r="AL494"/>
  <c r="M448" i="14"/>
  <c r="P447"/>
  <c r="R447" s="1"/>
  <c r="T447" s="1"/>
  <c r="AT420" i="9"/>
  <c r="AV420" s="1"/>
  <c r="AQ421"/>
  <c r="AO418" i="17"/>
  <c r="AP417"/>
  <c r="AK418"/>
  <c r="AL417"/>
  <c r="AE401"/>
  <c r="AX456"/>
  <c r="BC456" s="1"/>
  <c r="AZ457" s="1"/>
  <c r="BA458" s="1"/>
  <c r="AW457"/>
  <c r="BB456"/>
  <c r="BD456" s="1"/>
  <c r="BA457"/>
  <c r="AB408" i="20"/>
  <c r="AD408" s="1"/>
  <c r="U411" i="23"/>
  <c r="W411" s="1"/>
  <c r="Q412"/>
  <c r="X409" i="20"/>
  <c r="X405" i="16"/>
  <c r="Y405"/>
  <c r="AC404"/>
  <c r="AE404" s="1"/>
  <c r="AK402"/>
  <c r="AM402" s="1"/>
  <c r="AF403"/>
  <c r="AG403"/>
  <c r="P403" i="17"/>
  <c r="H403"/>
  <c r="J403" s="1"/>
  <c r="AI505"/>
  <c r="AH505" s="1"/>
  <c r="AG506" s="1"/>
  <c r="AC402"/>
  <c r="Y402"/>
  <c r="U402"/>
  <c r="K402"/>
  <c r="M402" s="1"/>
  <c r="AI495" i="27" l="1"/>
  <c r="AH495"/>
  <c r="AJ495" s="1"/>
  <c r="AK496" s="1"/>
  <c r="AM494"/>
  <c r="AL495"/>
  <c r="N448" i="14"/>
  <c r="S448"/>
  <c r="O448"/>
  <c r="Q448"/>
  <c r="AU421" i="9"/>
  <c r="AR421"/>
  <c r="AS421"/>
  <c r="AM417" i="17"/>
  <c r="AJ418" s="1"/>
  <c r="AQ417"/>
  <c r="AR417"/>
  <c r="AY456"/>
  <c r="AV457" s="1"/>
  <c r="AX457" s="1"/>
  <c r="AY457" s="1"/>
  <c r="AV458" s="1"/>
  <c r="BB457"/>
  <c r="BD457" s="1"/>
  <c r="V412" i="23"/>
  <c r="S412"/>
  <c r="T412" s="1"/>
  <c r="R412"/>
  <c r="AC409" i="20"/>
  <c r="Z409"/>
  <c r="AA409" s="1"/>
  <c r="Y409"/>
  <c r="AL403" i="16"/>
  <c r="AH403"/>
  <c r="AI403"/>
  <c r="AD405"/>
  <c r="Z405"/>
  <c r="AA405"/>
  <c r="AW458" i="17"/>
  <c r="R402"/>
  <c r="O403" s="1"/>
  <c r="Q403" s="1"/>
  <c r="S403" s="1"/>
  <c r="T403"/>
  <c r="W402"/>
  <c r="X402" s="1"/>
  <c r="Z402" s="1"/>
  <c r="AI506"/>
  <c r="AH506" s="1"/>
  <c r="AG507" s="1"/>
  <c r="V403"/>
  <c r="G404"/>
  <c r="I403"/>
  <c r="L403"/>
  <c r="N402"/>
  <c r="K403" s="1"/>
  <c r="AI496" i="27" l="1"/>
  <c r="AM495"/>
  <c r="AH496"/>
  <c r="AJ496" s="1"/>
  <c r="AK497" s="1"/>
  <c r="P448" i="14"/>
  <c r="R448" s="1"/>
  <c r="T448" s="1"/>
  <c r="M449"/>
  <c r="AQ422" i="9"/>
  <c r="AT421"/>
  <c r="AV421" s="1"/>
  <c r="BC457" i="17"/>
  <c r="AZ458" s="1"/>
  <c r="BA459" s="1"/>
  <c r="AL418"/>
  <c r="AK419"/>
  <c r="AM418"/>
  <c r="AJ419" s="1"/>
  <c r="AK420" s="1"/>
  <c r="AN418"/>
  <c r="AQ418"/>
  <c r="AB409" i="20"/>
  <c r="AD409" s="1"/>
  <c r="AB402" i="17"/>
  <c r="AD402" s="1"/>
  <c r="AF402" s="1"/>
  <c r="Q413" i="23"/>
  <c r="U412"/>
  <c r="W412" s="1"/>
  <c r="X406" i="16"/>
  <c r="Y406"/>
  <c r="AC405"/>
  <c r="AE405" s="1"/>
  <c r="X410" i="20"/>
  <c r="AK403" i="16"/>
  <c r="AM403" s="1"/>
  <c r="AF404"/>
  <c r="AG404"/>
  <c r="AX458" i="17"/>
  <c r="AW459"/>
  <c r="M403"/>
  <c r="N403" s="1"/>
  <c r="L404"/>
  <c r="P404"/>
  <c r="H404"/>
  <c r="AI507"/>
  <c r="AH507" s="1"/>
  <c r="AG508" s="1"/>
  <c r="Y403"/>
  <c r="U403"/>
  <c r="AE402"/>
  <c r="AA402"/>
  <c r="AL496" i="27" l="1"/>
  <c r="Q449" i="14"/>
  <c r="N449"/>
  <c r="S449"/>
  <c r="O449"/>
  <c r="AU422" i="9"/>
  <c r="AR422"/>
  <c r="AS422"/>
  <c r="BC458" i="17"/>
  <c r="AZ459" s="1"/>
  <c r="AY458"/>
  <c r="AV459" s="1"/>
  <c r="BB458"/>
  <c r="BD458" s="1"/>
  <c r="AP418"/>
  <c r="AR418" s="1"/>
  <c r="AO419"/>
  <c r="AC403"/>
  <c r="AL419"/>
  <c r="AM419" s="1"/>
  <c r="AN419"/>
  <c r="AO420" s="1"/>
  <c r="S413" i="23"/>
  <c r="T413" s="1"/>
  <c r="V413"/>
  <c r="R413"/>
  <c r="AC410" i="20"/>
  <c r="Z410"/>
  <c r="AA410" s="1"/>
  <c r="Y410"/>
  <c r="AL404" i="16"/>
  <c r="AH404"/>
  <c r="AI404"/>
  <c r="AD406"/>
  <c r="Z406"/>
  <c r="AA406"/>
  <c r="R403" i="17"/>
  <c r="T404"/>
  <c r="I404"/>
  <c r="V404"/>
  <c r="G405"/>
  <c r="J404"/>
  <c r="AI508"/>
  <c r="AH508" s="1"/>
  <c r="AG509" s="1"/>
  <c r="W403"/>
  <c r="AI497" i="27" l="1"/>
  <c r="AM496"/>
  <c r="AH497"/>
  <c r="AJ497" s="1"/>
  <c r="AK498" s="1"/>
  <c r="P449" i="14"/>
  <c r="R449" s="1"/>
  <c r="T449" s="1"/>
  <c r="M450"/>
  <c r="N450" s="1"/>
  <c r="AQ423" i="9"/>
  <c r="AT422"/>
  <c r="AV422" s="1"/>
  <c r="AQ419" i="17"/>
  <c r="AN420" s="1"/>
  <c r="AO421" s="1"/>
  <c r="O404"/>
  <c r="Q404" s="1"/>
  <c r="S404" s="1"/>
  <c r="AP419"/>
  <c r="AR419" s="1"/>
  <c r="AJ420"/>
  <c r="X403"/>
  <c r="Z403" s="1"/>
  <c r="AA403" s="1"/>
  <c r="AB403"/>
  <c r="AD403" s="1"/>
  <c r="AF403" s="1"/>
  <c r="AB410" i="20"/>
  <c r="AD410" s="1"/>
  <c r="Q414" i="23"/>
  <c r="U413"/>
  <c r="W413" s="1"/>
  <c r="X407" i="16"/>
  <c r="Y407"/>
  <c r="AC406"/>
  <c r="AE406" s="1"/>
  <c r="X411" i="20"/>
  <c r="AF405" i="16"/>
  <c r="AG405"/>
  <c r="AK404"/>
  <c r="AM404" s="1"/>
  <c r="K404" i="17"/>
  <c r="M404" s="1"/>
  <c r="R404" s="1"/>
  <c r="BA460"/>
  <c r="BB459"/>
  <c r="AI509"/>
  <c r="AH509" s="1"/>
  <c r="AG510" s="1"/>
  <c r="L405"/>
  <c r="P405"/>
  <c r="H405"/>
  <c r="J405" s="1"/>
  <c r="Y404"/>
  <c r="AC404"/>
  <c r="U404"/>
  <c r="AW460"/>
  <c r="AX459"/>
  <c r="AE403"/>
  <c r="AL497" i="27" l="1"/>
  <c r="S450" i="14"/>
  <c r="Q450"/>
  <c r="O450"/>
  <c r="AU423" i="9"/>
  <c r="AS423"/>
  <c r="AR423"/>
  <c r="AP420" i="17"/>
  <c r="AR420" s="1"/>
  <c r="AL420"/>
  <c r="AQ420" s="1"/>
  <c r="AK421"/>
  <c r="N404"/>
  <c r="K405" s="1"/>
  <c r="M405" s="1"/>
  <c r="R405" s="1"/>
  <c r="V414" i="23"/>
  <c r="S414"/>
  <c r="T414" s="1"/>
  <c r="R414"/>
  <c r="AL405" i="16"/>
  <c r="AH405"/>
  <c r="AI405"/>
  <c r="AC411" i="20"/>
  <c r="Z411"/>
  <c r="AA411" s="1"/>
  <c r="Y411"/>
  <c r="AD407" i="16"/>
  <c r="Z407"/>
  <c r="AA407"/>
  <c r="BC459" i="17"/>
  <c r="AZ460" s="1"/>
  <c r="AY459"/>
  <c r="T405"/>
  <c r="V405"/>
  <c r="O405"/>
  <c r="Q405" s="1"/>
  <c r="S405" s="1"/>
  <c r="G406"/>
  <c r="I405"/>
  <c r="AI510"/>
  <c r="AH510" s="1"/>
  <c r="BD459"/>
  <c r="W404"/>
  <c r="AB404" s="1"/>
  <c r="AD404" s="1"/>
  <c r="AF404" s="1"/>
  <c r="AM497" i="27" l="1"/>
  <c r="AH498"/>
  <c r="AJ498" s="1"/>
  <c r="AK499" s="1"/>
  <c r="AI498"/>
  <c r="M451" i="14"/>
  <c r="P450"/>
  <c r="AT423" i="9"/>
  <c r="AV423" s="1"/>
  <c r="AQ424"/>
  <c r="AM420" i="17"/>
  <c r="AJ421" s="1"/>
  <c r="AN421"/>
  <c r="N405"/>
  <c r="AB411" i="20"/>
  <c r="AD411" s="1"/>
  <c r="X404" i="17"/>
  <c r="Z404" s="1"/>
  <c r="AA404" s="1"/>
  <c r="Q415" i="23"/>
  <c r="U414"/>
  <c r="W414" s="1"/>
  <c r="Y408" i="16"/>
  <c r="AC407"/>
  <c r="AE407" s="1"/>
  <c r="X408"/>
  <c r="AF406"/>
  <c r="AG406"/>
  <c r="AK405"/>
  <c r="AM405" s="1"/>
  <c r="X412" i="20"/>
  <c r="BB460" i="17"/>
  <c r="BA461"/>
  <c r="BD460"/>
  <c r="L406"/>
  <c r="P406"/>
  <c r="H406"/>
  <c r="AC405"/>
  <c r="U405"/>
  <c r="W405" s="1"/>
  <c r="AV460"/>
  <c r="AL498" i="27" l="1"/>
  <c r="Y405" i="17"/>
  <c r="R450" i="14"/>
  <c r="O451"/>
  <c r="M452" s="1"/>
  <c r="N451"/>
  <c r="Q451"/>
  <c r="AU424" i="9"/>
  <c r="AR424"/>
  <c r="AS424"/>
  <c r="AP421" i="17"/>
  <c r="AR421" s="1"/>
  <c r="AO422"/>
  <c r="AL421"/>
  <c r="AQ421" s="1"/>
  <c r="AN422" s="1"/>
  <c r="AK422"/>
  <c r="AE404"/>
  <c r="AB405" s="1"/>
  <c r="AD405" s="1"/>
  <c r="AF405" s="1"/>
  <c r="V415" i="23"/>
  <c r="S415"/>
  <c r="T415" s="1"/>
  <c r="R415"/>
  <c r="AC412" i="20"/>
  <c r="Z412"/>
  <c r="AA412" s="1"/>
  <c r="Y412"/>
  <c r="AL406" i="16"/>
  <c r="AH406"/>
  <c r="AI406"/>
  <c r="AA408"/>
  <c r="AD408"/>
  <c r="Z408"/>
  <c r="AX460" i="17"/>
  <c r="AW461"/>
  <c r="T406"/>
  <c r="X405"/>
  <c r="Z405" s="1"/>
  <c r="G407"/>
  <c r="O406"/>
  <c r="Q406" s="1"/>
  <c r="S406" s="1"/>
  <c r="I406"/>
  <c r="V406"/>
  <c r="J406"/>
  <c r="K406" s="1"/>
  <c r="M406" s="1"/>
  <c r="AI499" i="27" l="1"/>
  <c r="AH499"/>
  <c r="AJ499" s="1"/>
  <c r="AK500" s="1"/>
  <c r="AM498"/>
  <c r="AL499"/>
  <c r="AM421" i="17"/>
  <c r="AJ422" s="1"/>
  <c r="AL422" s="1"/>
  <c r="AM422" s="1"/>
  <c r="AJ423" s="1"/>
  <c r="AK424" s="1"/>
  <c r="N452" i="14"/>
  <c r="P451"/>
  <c r="Q452" s="1"/>
  <c r="S451"/>
  <c r="T450"/>
  <c r="AT424" i="9"/>
  <c r="AV424" s="1"/>
  <c r="AQ425"/>
  <c r="AP422" i="17"/>
  <c r="AR422" s="1"/>
  <c r="AO423"/>
  <c r="AK423"/>
  <c r="AQ422"/>
  <c r="AN423" s="1"/>
  <c r="AO424" s="1"/>
  <c r="AE405"/>
  <c r="Q416" i="23"/>
  <c r="U415"/>
  <c r="W415" s="1"/>
  <c r="AB412" i="20"/>
  <c r="X409" i="16"/>
  <c r="Y409"/>
  <c r="AC408"/>
  <c r="AE408" s="1"/>
  <c r="AD412" i="20"/>
  <c r="X413"/>
  <c r="AF407" i="16"/>
  <c r="AG407"/>
  <c r="AK406"/>
  <c r="AM406" s="1"/>
  <c r="AY460" i="17"/>
  <c r="AV461" s="1"/>
  <c r="BC460"/>
  <c r="R406"/>
  <c r="N406"/>
  <c r="L407"/>
  <c r="P407"/>
  <c r="H407"/>
  <c r="J407" s="1"/>
  <c r="Y406"/>
  <c r="AC406"/>
  <c r="U406"/>
  <c r="AA405"/>
  <c r="AM499" i="27" l="1"/>
  <c r="AH500"/>
  <c r="AJ500" s="1"/>
  <c r="AK501" s="1"/>
  <c r="AI500"/>
  <c r="R451" i="14"/>
  <c r="O452"/>
  <c r="P452" s="1"/>
  <c r="AU425" i="9"/>
  <c r="AS425"/>
  <c r="AR425"/>
  <c r="AP423" i="17"/>
  <c r="AR423" s="1"/>
  <c r="AL423"/>
  <c r="AM423" s="1"/>
  <c r="AJ424" s="1"/>
  <c r="AX461"/>
  <c r="AY461" s="1"/>
  <c r="AV462" s="1"/>
  <c r="AW462"/>
  <c r="S416" i="23"/>
  <c r="T416" s="1"/>
  <c r="V416"/>
  <c r="R416"/>
  <c r="AL407" i="16"/>
  <c r="AH407"/>
  <c r="AI407"/>
  <c r="AC413" i="20"/>
  <c r="Z413"/>
  <c r="AA413" s="1"/>
  <c r="Y413"/>
  <c r="AD409" i="16"/>
  <c r="Z409"/>
  <c r="AA409"/>
  <c r="AZ461" i="17"/>
  <c r="T407"/>
  <c r="AB406"/>
  <c r="AD406" s="1"/>
  <c r="AF406" s="1"/>
  <c r="W406"/>
  <c r="V407"/>
  <c r="K407"/>
  <c r="M407" s="1"/>
  <c r="N407" s="1"/>
  <c r="G408"/>
  <c r="O407"/>
  <c r="Q407" s="1"/>
  <c r="I407"/>
  <c r="R407"/>
  <c r="AL500" i="27" l="1"/>
  <c r="T451" i="14"/>
  <c r="S452"/>
  <c r="M453"/>
  <c r="R452"/>
  <c r="AQ426" i="9"/>
  <c r="AT425"/>
  <c r="AV425" s="1"/>
  <c r="AQ423" i="17"/>
  <c r="AN424" s="1"/>
  <c r="AL424"/>
  <c r="AM424" s="1"/>
  <c r="AJ425" s="1"/>
  <c r="AK425"/>
  <c r="X406"/>
  <c r="Z406" s="1"/>
  <c r="AA406" s="1"/>
  <c r="BC461"/>
  <c r="AZ462" s="1"/>
  <c r="BA463" s="1"/>
  <c r="BB461"/>
  <c r="BD461" s="1"/>
  <c r="BA462"/>
  <c r="U416" i="23"/>
  <c r="W416" s="1"/>
  <c r="Q417"/>
  <c r="AB413" i="20"/>
  <c r="AD413" s="1"/>
  <c r="Y410" i="16"/>
  <c r="AC409"/>
  <c r="AE409" s="1"/>
  <c r="X410"/>
  <c r="AK407"/>
  <c r="AM407" s="1"/>
  <c r="AF408"/>
  <c r="AG408"/>
  <c r="X414" i="20"/>
  <c r="AX462" i="17"/>
  <c r="AY462" s="1"/>
  <c r="AW463"/>
  <c r="L408"/>
  <c r="P408"/>
  <c r="H408"/>
  <c r="AC407"/>
  <c r="Y407"/>
  <c r="U407"/>
  <c r="S407"/>
  <c r="W407"/>
  <c r="T452" i="14" l="1"/>
  <c r="AI501" i="27"/>
  <c r="AM500"/>
  <c r="AH501"/>
  <c r="AJ501" s="1"/>
  <c r="AK502" s="1"/>
  <c r="S453" i="14"/>
  <c r="N453"/>
  <c r="O453"/>
  <c r="Q453"/>
  <c r="AU426" i="9"/>
  <c r="AR426"/>
  <c r="AS426"/>
  <c r="AE406" i="17"/>
  <c r="AL425"/>
  <c r="AM425" s="1"/>
  <c r="AJ426" s="1"/>
  <c r="AK427" s="1"/>
  <c r="AK426"/>
  <c r="AP424"/>
  <c r="AR424" s="1"/>
  <c r="AO425"/>
  <c r="AQ424"/>
  <c r="AN425" s="1"/>
  <c r="AO426" s="1"/>
  <c r="BC462"/>
  <c r="AZ463" s="1"/>
  <c r="BA464" s="1"/>
  <c r="BB462"/>
  <c r="BD462" s="1"/>
  <c r="S417" i="23"/>
  <c r="T417" s="1"/>
  <c r="V417"/>
  <c r="R417"/>
  <c r="AA410" i="16"/>
  <c r="AD410"/>
  <c r="Z410"/>
  <c r="AC414" i="20"/>
  <c r="Z414"/>
  <c r="AA414" s="1"/>
  <c r="Y414"/>
  <c r="AH408" i="16"/>
  <c r="AI408"/>
  <c r="AL408"/>
  <c r="AV463" i="17"/>
  <c r="AB407"/>
  <c r="AD407" s="1"/>
  <c r="AF407" s="1"/>
  <c r="T408"/>
  <c r="X407"/>
  <c r="Z407" s="1"/>
  <c r="AA407" s="1"/>
  <c r="G409"/>
  <c r="I408"/>
  <c r="V408"/>
  <c r="J408"/>
  <c r="K408" s="1"/>
  <c r="M408" s="1"/>
  <c r="AL501" i="27" l="1"/>
  <c r="M454" i="14"/>
  <c r="P453"/>
  <c r="R453" s="1"/>
  <c r="T453" s="1"/>
  <c r="AQ427" i="9"/>
  <c r="AT426"/>
  <c r="AV426" s="1"/>
  <c r="AQ425" i="17"/>
  <c r="AN426" s="1"/>
  <c r="AO427" s="1"/>
  <c r="AL426"/>
  <c r="AM426" s="1"/>
  <c r="AJ427" s="1"/>
  <c r="AK428" s="1"/>
  <c r="AP425"/>
  <c r="AR425" s="1"/>
  <c r="BB463"/>
  <c r="AP426"/>
  <c r="BD463"/>
  <c r="AX463"/>
  <c r="BC463" s="1"/>
  <c r="AZ464" s="1"/>
  <c r="AW464"/>
  <c r="O408"/>
  <c r="Q408" s="1"/>
  <c r="S408" s="1"/>
  <c r="AE407"/>
  <c r="AB414" i="20"/>
  <c r="AD414" s="1"/>
  <c r="Q418" i="23"/>
  <c r="U417"/>
  <c r="W417" s="1"/>
  <c r="X411" i="16"/>
  <c r="Y411"/>
  <c r="AC410"/>
  <c r="AE410" s="1"/>
  <c r="AF409"/>
  <c r="AG409"/>
  <c r="AK408"/>
  <c r="AM408" s="1"/>
  <c r="X415" i="20"/>
  <c r="AY463" i="17"/>
  <c r="AV464" s="1"/>
  <c r="R408"/>
  <c r="N408"/>
  <c r="P409"/>
  <c r="L409"/>
  <c r="H409"/>
  <c r="AC408"/>
  <c r="Y408"/>
  <c r="U408"/>
  <c r="AH502" i="27" l="1"/>
  <c r="AJ502" s="1"/>
  <c r="AK503" s="1"/>
  <c r="AI502"/>
  <c r="AM501"/>
  <c r="AL427" i="17"/>
  <c r="AM427" s="1"/>
  <c r="AJ428" s="1"/>
  <c r="AK429" s="1"/>
  <c r="O454" i="14"/>
  <c r="M455" s="1"/>
  <c r="Q454"/>
  <c r="S454"/>
  <c r="N454"/>
  <c r="AU427" i="9"/>
  <c r="AR427"/>
  <c r="AS427"/>
  <c r="AQ426" i="17"/>
  <c r="AN427" s="1"/>
  <c r="AR426"/>
  <c r="AL428"/>
  <c r="BB464"/>
  <c r="BD464" s="1"/>
  <c r="BA465"/>
  <c r="AX464"/>
  <c r="AY464" s="1"/>
  <c r="AV465" s="1"/>
  <c r="AW465"/>
  <c r="S418" i="23"/>
  <c r="T418" s="1"/>
  <c r="V418"/>
  <c r="R418"/>
  <c r="AL409" i="16"/>
  <c r="AH409"/>
  <c r="AI409"/>
  <c r="Z415" i="20"/>
  <c r="AA415" s="1"/>
  <c r="AC415"/>
  <c r="Y415"/>
  <c r="AD411" i="16"/>
  <c r="Z411"/>
  <c r="AA411"/>
  <c r="T409" i="17"/>
  <c r="W408"/>
  <c r="X408" s="1"/>
  <c r="Z408" s="1"/>
  <c r="V409"/>
  <c r="G410"/>
  <c r="I409"/>
  <c r="J409"/>
  <c r="K409" s="1"/>
  <c r="M409" s="1"/>
  <c r="AL502" i="27" l="1"/>
  <c r="AQ427" i="17"/>
  <c r="N455" i="14"/>
  <c r="P454"/>
  <c r="Q455" s="1"/>
  <c r="AT427" i="9"/>
  <c r="AV427" s="1"/>
  <c r="AQ428"/>
  <c r="AP427" i="17"/>
  <c r="AR427" s="1"/>
  <c r="AO428"/>
  <c r="AM428"/>
  <c r="AJ429" s="1"/>
  <c r="AN428"/>
  <c r="AB415" i="20"/>
  <c r="BC464" i="17"/>
  <c r="AZ465" s="1"/>
  <c r="BA466" s="1"/>
  <c r="AB408"/>
  <c r="AD408" s="1"/>
  <c r="AF408" s="1"/>
  <c r="U418" i="23"/>
  <c r="W418" s="1"/>
  <c r="Q419"/>
  <c r="BB465" i="17"/>
  <c r="BD465" s="1"/>
  <c r="AX465"/>
  <c r="AY465" s="1"/>
  <c r="AW466"/>
  <c r="Y412" i="16"/>
  <c r="AC411"/>
  <c r="AE411" s="1"/>
  <c r="X412"/>
  <c r="AK409"/>
  <c r="AM409" s="1"/>
  <c r="AF410"/>
  <c r="AG410"/>
  <c r="AD415" i="20"/>
  <c r="X416"/>
  <c r="N409" i="17"/>
  <c r="O409"/>
  <c r="Q409" s="1"/>
  <c r="S409" s="1"/>
  <c r="R409"/>
  <c r="Y409"/>
  <c r="AC409"/>
  <c r="U409"/>
  <c r="W409" s="1"/>
  <c r="L410"/>
  <c r="P410"/>
  <c r="H410"/>
  <c r="J410" s="1"/>
  <c r="AE408"/>
  <c r="AA408"/>
  <c r="AU428" i="9" l="1"/>
  <c r="AM502" i="27"/>
  <c r="AH503"/>
  <c r="AJ503" s="1"/>
  <c r="AK504" s="1"/>
  <c r="AI503"/>
  <c r="AL503"/>
  <c r="AQ428" i="17"/>
  <c r="R454" i="14"/>
  <c r="O455"/>
  <c r="P455" s="1"/>
  <c r="AR428" i="9"/>
  <c r="AS428"/>
  <c r="AL429" i="17"/>
  <c r="AM429" s="1"/>
  <c r="AJ430" s="1"/>
  <c r="AK431" s="1"/>
  <c r="AK430"/>
  <c r="AP428"/>
  <c r="AR428" s="1"/>
  <c r="AQ429" s="1"/>
  <c r="AN430" s="1"/>
  <c r="AO431" s="1"/>
  <c r="AO429"/>
  <c r="AN429"/>
  <c r="AO430" s="1"/>
  <c r="BC465"/>
  <c r="AZ466" s="1"/>
  <c r="BA467" s="1"/>
  <c r="V419" i="23"/>
  <c r="S419"/>
  <c r="T419" s="1"/>
  <c r="R419"/>
  <c r="AA412" i="16"/>
  <c r="AD412"/>
  <c r="Z412"/>
  <c r="AC416" i="20"/>
  <c r="Z416"/>
  <c r="AA416" s="1"/>
  <c r="Y416"/>
  <c r="AH410" i="16"/>
  <c r="AI410"/>
  <c r="AL410"/>
  <c r="AV466" i="17"/>
  <c r="K410"/>
  <c r="M410" s="1"/>
  <c r="N410" s="1"/>
  <c r="G411"/>
  <c r="O410"/>
  <c r="Q410" s="1"/>
  <c r="S410" s="1"/>
  <c r="I410"/>
  <c r="V410"/>
  <c r="AB409"/>
  <c r="AD409" s="1"/>
  <c r="AF409" s="1"/>
  <c r="T410"/>
  <c r="X409"/>
  <c r="Z409" s="1"/>
  <c r="AA409" s="1"/>
  <c r="AH504" i="27" l="1"/>
  <c r="AJ504" s="1"/>
  <c r="AK505" s="1"/>
  <c r="AM503"/>
  <c r="AI504"/>
  <c r="M456" i="14"/>
  <c r="R455"/>
  <c r="T454"/>
  <c r="S455"/>
  <c r="AQ429" i="9"/>
  <c r="AT428"/>
  <c r="AV428" s="1"/>
  <c r="BB466" i="17"/>
  <c r="BD466" s="1"/>
  <c r="AP429"/>
  <c r="AR429" s="1"/>
  <c r="AL430"/>
  <c r="AE409"/>
  <c r="AB416" i="20"/>
  <c r="AD416" s="1"/>
  <c r="U419" i="23"/>
  <c r="W419" s="1"/>
  <c r="Q420"/>
  <c r="X413" i="16"/>
  <c r="Y413"/>
  <c r="AC412"/>
  <c r="AE412" s="1"/>
  <c r="AF411"/>
  <c r="AG411"/>
  <c r="AK410"/>
  <c r="AM410" s="1"/>
  <c r="X417" i="20"/>
  <c r="AX466" i="17"/>
  <c r="BC466" s="1"/>
  <c r="AW467"/>
  <c r="AC410"/>
  <c r="Y410"/>
  <c r="U410"/>
  <c r="L411"/>
  <c r="P411"/>
  <c r="H411"/>
  <c r="R410"/>
  <c r="AL504" i="27" l="1"/>
  <c r="S456" i="14"/>
  <c r="Q456"/>
  <c r="N456"/>
  <c r="O456"/>
  <c r="T455"/>
  <c r="AU429" i="9"/>
  <c r="AS429"/>
  <c r="AR429"/>
  <c r="AY466" i="17"/>
  <c r="AP430"/>
  <c r="AR430" s="1"/>
  <c r="AM430"/>
  <c r="AQ430"/>
  <c r="AN431" s="1"/>
  <c r="AO432" s="1"/>
  <c r="S420" i="23"/>
  <c r="T420" s="1"/>
  <c r="V420"/>
  <c r="R420"/>
  <c r="AL411" i="16"/>
  <c r="AH411"/>
  <c r="AI411"/>
  <c r="AC417" i="20"/>
  <c r="Z417"/>
  <c r="AA417" s="1"/>
  <c r="Y417"/>
  <c r="AD413" i="16"/>
  <c r="Z413"/>
  <c r="AA413"/>
  <c r="AV467" i="17"/>
  <c r="V411"/>
  <c r="G412"/>
  <c r="I411"/>
  <c r="J411"/>
  <c r="K411" s="1"/>
  <c r="M411" s="1"/>
  <c r="R411" s="1"/>
  <c r="AZ467"/>
  <c r="T411"/>
  <c r="W410"/>
  <c r="X410" s="1"/>
  <c r="Z410" s="1"/>
  <c r="AI505" i="27" l="1"/>
  <c r="AH505"/>
  <c r="AJ505" s="1"/>
  <c r="AK506" s="1"/>
  <c r="AM504"/>
  <c r="AL505"/>
  <c r="M457" i="14"/>
  <c r="N457" s="1"/>
  <c r="P456"/>
  <c r="AT429" i="9"/>
  <c r="AV429" s="1"/>
  <c r="AQ430"/>
  <c r="AP431" i="17"/>
  <c r="AR431" s="1"/>
  <c r="AJ431"/>
  <c r="AB417" i="20"/>
  <c r="AD417" s="1"/>
  <c r="AB410" i="17"/>
  <c r="AD410" s="1"/>
  <c r="AF410" s="1"/>
  <c r="Q421" i="23"/>
  <c r="U420"/>
  <c r="W420" s="1"/>
  <c r="X414" i="16"/>
  <c r="Y414"/>
  <c r="AC413"/>
  <c r="AE413" s="1"/>
  <c r="AK411"/>
  <c r="AM411" s="1"/>
  <c r="AF412"/>
  <c r="AG412"/>
  <c r="X418" i="20"/>
  <c r="O411" i="17"/>
  <c r="Q411" s="1"/>
  <c r="S411" s="1"/>
  <c r="Y411"/>
  <c r="AC411"/>
  <c r="U411"/>
  <c r="W411" s="1"/>
  <c r="BA468"/>
  <c r="BB467"/>
  <c r="BD467" s="1"/>
  <c r="L412"/>
  <c r="H412"/>
  <c r="J412" s="1"/>
  <c r="AW468"/>
  <c r="AX467"/>
  <c r="AA410"/>
  <c r="AE410"/>
  <c r="N411"/>
  <c r="AM505" i="27" l="1"/>
  <c r="AI506"/>
  <c r="AH506"/>
  <c r="AJ506" s="1"/>
  <c r="AK507" s="1"/>
  <c r="O457" i="14"/>
  <c r="M458" s="1"/>
  <c r="N458" s="1"/>
  <c r="R456"/>
  <c r="T456" s="1"/>
  <c r="Q457"/>
  <c r="S457"/>
  <c r="AU430" i="9"/>
  <c r="AS430"/>
  <c r="AR430"/>
  <c r="P412" i="17"/>
  <c r="AK432"/>
  <c r="AL431"/>
  <c r="S421" i="23"/>
  <c r="T421" s="1"/>
  <c r="V421"/>
  <c r="R421"/>
  <c r="AC418" i="20"/>
  <c r="Z418"/>
  <c r="AA418" s="1"/>
  <c r="Y418"/>
  <c r="AH412" i="16"/>
  <c r="AI412"/>
  <c r="AL412"/>
  <c r="AD414"/>
  <c r="Z414"/>
  <c r="AA414"/>
  <c r="AY467" i="17"/>
  <c r="BC467"/>
  <c r="K412"/>
  <c r="M412" s="1"/>
  <c r="R412" s="1"/>
  <c r="G413"/>
  <c r="O412"/>
  <c r="I412"/>
  <c r="V412"/>
  <c r="X411"/>
  <c r="Z411" s="1"/>
  <c r="AA411" s="1"/>
  <c r="AB411"/>
  <c r="AD411" s="1"/>
  <c r="AF411" s="1"/>
  <c r="T412"/>
  <c r="N412"/>
  <c r="AE411"/>
  <c r="P457" i="14" l="1"/>
  <c r="Q458" s="1"/>
  <c r="AL506" i="27"/>
  <c r="Q412" i="17"/>
  <c r="S412" s="1"/>
  <c r="R457" i="14"/>
  <c r="O458"/>
  <c r="AT430" i="9"/>
  <c r="AV430" s="1"/>
  <c r="AQ431"/>
  <c r="AM431" i="17"/>
  <c r="AJ432" s="1"/>
  <c r="AQ431"/>
  <c r="AB418" i="20"/>
  <c r="AD418" s="1"/>
  <c r="U421" i="23"/>
  <c r="W421" s="1"/>
  <c r="Q422"/>
  <c r="Y415" i="16"/>
  <c r="AC414"/>
  <c r="AE414" s="1"/>
  <c r="X415"/>
  <c r="AF413"/>
  <c r="AG413"/>
  <c r="AK412"/>
  <c r="AM412" s="1"/>
  <c r="X419" i="20"/>
  <c r="AV468" i="17"/>
  <c r="AC412"/>
  <c r="Y412"/>
  <c r="U412"/>
  <c r="L413"/>
  <c r="P413"/>
  <c r="H413"/>
  <c r="J413" s="1"/>
  <c r="AZ468"/>
  <c r="AI507" i="27" l="1"/>
  <c r="AM506"/>
  <c r="AH507"/>
  <c r="AJ507" s="1"/>
  <c r="AK508" s="1"/>
  <c r="T457" i="14"/>
  <c r="S458"/>
  <c r="R458"/>
  <c r="M459"/>
  <c r="P458"/>
  <c r="AU431" i="9"/>
  <c r="AS431"/>
  <c r="AR431"/>
  <c r="AL432" i="17"/>
  <c r="AM432" s="1"/>
  <c r="AJ433" s="1"/>
  <c r="AK434" s="1"/>
  <c r="AK433"/>
  <c r="AN432"/>
  <c r="BB468"/>
  <c r="BD468" s="1"/>
  <c r="BA469"/>
  <c r="AX468"/>
  <c r="AY468" s="1"/>
  <c r="AW469"/>
  <c r="S422" i="23"/>
  <c r="T422" s="1"/>
  <c r="V422"/>
  <c r="R422"/>
  <c r="AL413" i="16"/>
  <c r="AH413"/>
  <c r="AI413"/>
  <c r="AA415"/>
  <c r="AD415"/>
  <c r="Z415"/>
  <c r="AC419" i="20"/>
  <c r="Z419"/>
  <c r="AA419" s="1"/>
  <c r="Y419"/>
  <c r="AV469" i="17"/>
  <c r="G414"/>
  <c r="I413"/>
  <c r="K413"/>
  <c r="M413" s="1"/>
  <c r="V413"/>
  <c r="O413"/>
  <c r="Q413" s="1"/>
  <c r="S413" s="1"/>
  <c r="AB412"/>
  <c r="AD412" s="1"/>
  <c r="AF412" s="1"/>
  <c r="T413"/>
  <c r="X412"/>
  <c r="Z412" s="1"/>
  <c r="W412"/>
  <c r="BC468"/>
  <c r="AL507" i="27" l="1"/>
  <c r="T458" i="14"/>
  <c r="N459"/>
  <c r="S459"/>
  <c r="Q459"/>
  <c r="O459"/>
  <c r="P459" s="1"/>
  <c r="AQ432" i="9"/>
  <c r="AT431"/>
  <c r="AV431" s="1"/>
  <c r="AP432" i="17"/>
  <c r="AR432" s="1"/>
  <c r="AO433"/>
  <c r="AQ432"/>
  <c r="AN433" s="1"/>
  <c r="AO434" s="1"/>
  <c r="AL433"/>
  <c r="U422" i="23"/>
  <c r="W422" s="1"/>
  <c r="Q423"/>
  <c r="AB419" i="20"/>
  <c r="AD419" s="1"/>
  <c r="AX469" i="17"/>
  <c r="AY469" s="1"/>
  <c r="AV470" s="1"/>
  <c r="AW470"/>
  <c r="X420" i="20"/>
  <c r="AF414" i="16"/>
  <c r="AG414"/>
  <c r="AK413"/>
  <c r="AM413" s="1"/>
  <c r="X416"/>
  <c r="Y416"/>
  <c r="AC415"/>
  <c r="AE415" s="1"/>
  <c r="AZ469" i="17"/>
  <c r="BC469"/>
  <c r="AE412"/>
  <c r="AA412"/>
  <c r="Y413"/>
  <c r="AC413"/>
  <c r="U413"/>
  <c r="W413" s="1"/>
  <c r="N413"/>
  <c r="R413"/>
  <c r="L414"/>
  <c r="P414"/>
  <c r="H414"/>
  <c r="AM507" i="27" l="1"/>
  <c r="AH508"/>
  <c r="AJ508" s="1"/>
  <c r="AK509" s="1"/>
  <c r="AI508"/>
  <c r="AL508"/>
  <c r="M460" i="14"/>
  <c r="O460" s="1"/>
  <c r="M461" s="1"/>
  <c r="R459"/>
  <c r="T459" s="1"/>
  <c r="N460"/>
  <c r="AU432" i="9"/>
  <c r="AR432"/>
  <c r="AS432"/>
  <c r="AP433" i="17"/>
  <c r="AR433" s="1"/>
  <c r="AM433"/>
  <c r="AQ433"/>
  <c r="V423" i="23"/>
  <c r="S423"/>
  <c r="T423" s="1"/>
  <c r="R423"/>
  <c r="BB469" i="17"/>
  <c r="BD469" s="1"/>
  <c r="BA470"/>
  <c r="AD416" i="16"/>
  <c r="Z416"/>
  <c r="AA416"/>
  <c r="AL414"/>
  <c r="AH414"/>
  <c r="AI414"/>
  <c r="AC420" i="20"/>
  <c r="Z420"/>
  <c r="AA420" s="1"/>
  <c r="Y420"/>
  <c r="AX470" i="17"/>
  <c r="AY470" s="1"/>
  <c r="AV471" s="1"/>
  <c r="AW472" s="1"/>
  <c r="AW471"/>
  <c r="I414"/>
  <c r="V414"/>
  <c r="G415"/>
  <c r="J414"/>
  <c r="O414" s="1"/>
  <c r="Q414" s="1"/>
  <c r="S414" s="1"/>
  <c r="X413"/>
  <c r="Z413" s="1"/>
  <c r="AE413" s="1"/>
  <c r="AB413"/>
  <c r="AD413" s="1"/>
  <c r="AF413" s="1"/>
  <c r="T414"/>
  <c r="AZ470"/>
  <c r="AI509" i="27" l="1"/>
  <c r="AH509"/>
  <c r="AJ509" s="1"/>
  <c r="AK510" s="1"/>
  <c r="AM508"/>
  <c r="AL509"/>
  <c r="N461" i="14"/>
  <c r="P460"/>
  <c r="Q460"/>
  <c r="S460"/>
  <c r="AT432" i="9"/>
  <c r="AV432" s="1"/>
  <c r="AQ433"/>
  <c r="AN434" i="17"/>
  <c r="AJ434"/>
  <c r="BC470"/>
  <c r="AZ471" s="1"/>
  <c r="BA472" s="1"/>
  <c r="AA413"/>
  <c r="AB420" i="20"/>
  <c r="AD420" s="1"/>
  <c r="U423" i="23"/>
  <c r="W423" s="1"/>
  <c r="Q424"/>
  <c r="X421" i="20"/>
  <c r="Y417" i="16"/>
  <c r="AC416"/>
  <c r="AE416" s="1"/>
  <c r="X417"/>
  <c r="AK414"/>
  <c r="AM414" s="1"/>
  <c r="AF415"/>
  <c r="AG415"/>
  <c r="BB470" i="17"/>
  <c r="BD470" s="1"/>
  <c r="BA471"/>
  <c r="AX471"/>
  <c r="AY471" s="1"/>
  <c r="AV472" s="1"/>
  <c r="K414"/>
  <c r="M414" s="1"/>
  <c r="R414" s="1"/>
  <c r="AC414"/>
  <c r="Y414"/>
  <c r="U414"/>
  <c r="P415"/>
  <c r="H415"/>
  <c r="J415" s="1"/>
  <c r="AM509" i="27" l="1"/>
  <c r="AH510"/>
  <c r="AJ510" s="1"/>
  <c r="AL510" s="1"/>
  <c r="AI510"/>
  <c r="AL513"/>
  <c r="AL514"/>
  <c r="Q461" i="14"/>
  <c r="R460"/>
  <c r="O461"/>
  <c r="AR433" i="9"/>
  <c r="AS433"/>
  <c r="AU433"/>
  <c r="AK435" i="17"/>
  <c r="AL434"/>
  <c r="AO435"/>
  <c r="AP434"/>
  <c r="L415"/>
  <c r="BC471"/>
  <c r="AZ472" s="1"/>
  <c r="BB471"/>
  <c r="BD471" s="1"/>
  <c r="S424" i="23"/>
  <c r="T424" s="1"/>
  <c r="V424"/>
  <c r="R424"/>
  <c r="AA417" i="16"/>
  <c r="AD417"/>
  <c r="Z417"/>
  <c r="AH415"/>
  <c r="AI415"/>
  <c r="AL415"/>
  <c r="AC421" i="20"/>
  <c r="Z421"/>
  <c r="AA421" s="1"/>
  <c r="Y421"/>
  <c r="AX472" i="17"/>
  <c r="AY472" s="1"/>
  <c r="AV473" s="1"/>
  <c r="AW474" s="1"/>
  <c r="AW473"/>
  <c r="N414"/>
  <c r="K415" s="1"/>
  <c r="V415"/>
  <c r="G416"/>
  <c r="O415"/>
  <c r="Q415" s="1"/>
  <c r="S415" s="1"/>
  <c r="I415"/>
  <c r="T415"/>
  <c r="W414"/>
  <c r="AB414" s="1"/>
  <c r="AD414" s="1"/>
  <c r="AF414" s="1"/>
  <c r="AM510" i="27" l="1"/>
  <c r="T460" i="14"/>
  <c r="S461"/>
  <c r="M462"/>
  <c r="P461"/>
  <c r="R461" s="1"/>
  <c r="AT433" i="9"/>
  <c r="AV433" s="1"/>
  <c r="AQ434"/>
  <c r="AR434" i="17"/>
  <c r="AQ434"/>
  <c r="AM434"/>
  <c r="AJ435" s="1"/>
  <c r="AK436" s="1"/>
  <c r="AB421" i="20"/>
  <c r="AD421" s="1"/>
  <c r="M415" i="17"/>
  <c r="R415" s="1"/>
  <c r="X414"/>
  <c r="Z414" s="1"/>
  <c r="AA414" s="1"/>
  <c r="Q425" i="23"/>
  <c r="U424"/>
  <c r="W424" s="1"/>
  <c r="X422" i="20"/>
  <c r="AF416" i="16"/>
  <c r="AG416"/>
  <c r="AK415"/>
  <c r="AM415" s="1"/>
  <c r="X418"/>
  <c r="Y418"/>
  <c r="AC417"/>
  <c r="AE417" s="1"/>
  <c r="BC472" i="17"/>
  <c r="AZ473" s="1"/>
  <c r="BA474" s="1"/>
  <c r="BB472"/>
  <c r="BD472" s="1"/>
  <c r="BA473"/>
  <c r="AC415"/>
  <c r="U415"/>
  <c r="P416"/>
  <c r="L416"/>
  <c r="H416"/>
  <c r="AX473"/>
  <c r="AY473" s="1"/>
  <c r="AU434" i="9" l="1"/>
  <c r="Y415" i="17"/>
  <c r="T461" i="14"/>
  <c r="N462"/>
  <c r="S462"/>
  <c r="Q462"/>
  <c r="O462"/>
  <c r="AR434" i="9"/>
  <c r="AS434"/>
  <c r="AE414" i="17"/>
  <c r="AL435"/>
  <c r="AN435"/>
  <c r="AQ435"/>
  <c r="N415"/>
  <c r="S425" i="23"/>
  <c r="T425" s="1"/>
  <c r="V425"/>
  <c r="R425"/>
  <c r="AD418" i="16"/>
  <c r="Z418"/>
  <c r="AA418"/>
  <c r="AL416"/>
  <c r="AH416"/>
  <c r="AI416"/>
  <c r="AC422" i="20"/>
  <c r="Z422"/>
  <c r="AA422" s="1"/>
  <c r="Y422"/>
  <c r="BB473" i="17"/>
  <c r="BD473" s="1"/>
  <c r="G417"/>
  <c r="I416"/>
  <c r="V416"/>
  <c r="J416"/>
  <c r="T416"/>
  <c r="W415"/>
  <c r="AV474"/>
  <c r="BC473"/>
  <c r="AB415" l="1"/>
  <c r="AD415" s="1"/>
  <c r="AF415" s="1"/>
  <c r="M463" i="14"/>
  <c r="N463" s="1"/>
  <c r="P462"/>
  <c r="R462" s="1"/>
  <c r="T462" s="1"/>
  <c r="AT434" i="9"/>
  <c r="AV434" s="1"/>
  <c r="AQ435"/>
  <c r="K416" i="17"/>
  <c r="M416" s="1"/>
  <c r="AN436"/>
  <c r="AO437" s="1"/>
  <c r="AM435"/>
  <c r="AJ436" s="1"/>
  <c r="AO436"/>
  <c r="AP435"/>
  <c r="X415"/>
  <c r="Z415" s="1"/>
  <c r="AE415" s="1"/>
  <c r="AB422" i="20"/>
  <c r="AD422" s="1"/>
  <c r="Q426" i="23"/>
  <c r="U425"/>
  <c r="W425" s="1"/>
  <c r="AX474" i="17"/>
  <c r="BC474" s="1"/>
  <c r="AW475"/>
  <c r="X423" i="20"/>
  <c r="Y419" i="16"/>
  <c r="AC418"/>
  <c r="AE418" s="1"/>
  <c r="X419"/>
  <c r="AK416"/>
  <c r="AM416" s="1"/>
  <c r="AF417"/>
  <c r="AG417"/>
  <c r="O416" i="17"/>
  <c r="Q416" s="1"/>
  <c r="S416" s="1"/>
  <c r="N416"/>
  <c r="AZ474"/>
  <c r="AC416"/>
  <c r="Y416"/>
  <c r="U416"/>
  <c r="W416" s="1"/>
  <c r="R416"/>
  <c r="L417"/>
  <c r="P417"/>
  <c r="H417"/>
  <c r="AU435" i="9" l="1"/>
  <c r="Q463" i="14"/>
  <c r="S463"/>
  <c r="O463"/>
  <c r="AR435" i="9"/>
  <c r="AS435"/>
  <c r="AL436" i="17"/>
  <c r="AK437"/>
  <c r="AY474"/>
  <c r="AV475" s="1"/>
  <c r="AA415"/>
  <c r="X416" s="1"/>
  <c r="Z416" s="1"/>
  <c r="AE416" s="1"/>
  <c r="AM436"/>
  <c r="AR435"/>
  <c r="AP436"/>
  <c r="V426" i="23"/>
  <c r="S426"/>
  <c r="T426" s="1"/>
  <c r="R426"/>
  <c r="BB474" i="17"/>
  <c r="BD474" s="1"/>
  <c r="BA475"/>
  <c r="AA419" i="16"/>
  <c r="Z419"/>
  <c r="AD419"/>
  <c r="AH417"/>
  <c r="AI417"/>
  <c r="AL417"/>
  <c r="AC423" i="20"/>
  <c r="Z423"/>
  <c r="AA423" s="1"/>
  <c r="Y423"/>
  <c r="V417" i="17"/>
  <c r="G418"/>
  <c r="I417"/>
  <c r="AB416"/>
  <c r="AD416" s="1"/>
  <c r="AF416" s="1"/>
  <c r="T417"/>
  <c r="AZ475"/>
  <c r="J417"/>
  <c r="O417" s="1"/>
  <c r="Q417" s="1"/>
  <c r="M464" i="14" l="1"/>
  <c r="P463"/>
  <c r="R463" s="1"/>
  <c r="T463" s="1"/>
  <c r="AQ436" i="9"/>
  <c r="AT435"/>
  <c r="AV435" s="1"/>
  <c r="AQ436" i="17"/>
  <c r="AN437" s="1"/>
  <c r="AA416"/>
  <c r="AR436"/>
  <c r="AJ437"/>
  <c r="K417"/>
  <c r="M417" s="1"/>
  <c r="N417" s="1"/>
  <c r="Q427" i="23"/>
  <c r="U426"/>
  <c r="W426" s="1"/>
  <c r="AB423" i="20"/>
  <c r="AD423" s="1"/>
  <c r="BB475" i="17"/>
  <c r="BD475" s="1"/>
  <c r="BA476"/>
  <c r="AX475"/>
  <c r="AY475" s="1"/>
  <c r="AV476" s="1"/>
  <c r="AW476"/>
  <c r="X424" i="20"/>
  <c r="AF418" i="16"/>
  <c r="AG418"/>
  <c r="AK417"/>
  <c r="AM417" s="1"/>
  <c r="X420"/>
  <c r="Y420"/>
  <c r="AC419"/>
  <c r="AE419" s="1"/>
  <c r="Y417" i="17"/>
  <c r="AC417"/>
  <c r="U417"/>
  <c r="P418"/>
  <c r="H418"/>
  <c r="S417"/>
  <c r="AU436" i="9" l="1"/>
  <c r="Q464" i="14"/>
  <c r="S464"/>
  <c r="O464"/>
  <c r="M465" s="1"/>
  <c r="N464"/>
  <c r="AS436" i="9"/>
  <c r="AR436"/>
  <c r="AP437" i="17"/>
  <c r="AO438"/>
  <c r="AL437"/>
  <c r="AM437" s="1"/>
  <c r="AK438"/>
  <c r="AR437"/>
  <c r="R417"/>
  <c r="L418"/>
  <c r="BC475"/>
  <c r="AZ476" s="1"/>
  <c r="BA477" s="1"/>
  <c r="V427" i="23"/>
  <c r="S427"/>
  <c r="T427" s="1"/>
  <c r="R427"/>
  <c r="AD420" i="16"/>
  <c r="Z420"/>
  <c r="AA420"/>
  <c r="AL418"/>
  <c r="AH418"/>
  <c r="AI418"/>
  <c r="AC424" i="20"/>
  <c r="Z424"/>
  <c r="AA424" s="1"/>
  <c r="Y424"/>
  <c r="AX476" i="17"/>
  <c r="AY476" s="1"/>
  <c r="AV477" s="1"/>
  <c r="AW477"/>
  <c r="I418"/>
  <c r="V418"/>
  <c r="G419"/>
  <c r="AB417"/>
  <c r="AD417" s="1"/>
  <c r="AF417" s="1"/>
  <c r="T418"/>
  <c r="W417"/>
  <c r="X417" s="1"/>
  <c r="Z417" s="1"/>
  <c r="J418"/>
  <c r="K418" s="1"/>
  <c r="M418" s="1"/>
  <c r="P464" i="14" l="1"/>
  <c r="R464" s="1"/>
  <c r="T464" s="1"/>
  <c r="N465"/>
  <c r="S465"/>
  <c r="AQ437" i="9"/>
  <c r="AT436"/>
  <c r="AV436" s="1"/>
  <c r="BB476" i="17"/>
  <c r="BD476" s="1"/>
  <c r="AQ437"/>
  <c r="AN438" s="1"/>
  <c r="AJ438"/>
  <c r="BC476"/>
  <c r="AZ477" s="1"/>
  <c r="BA478" s="1"/>
  <c r="AX477"/>
  <c r="AY477" s="1"/>
  <c r="AV478" s="1"/>
  <c r="AW478"/>
  <c r="O418"/>
  <c r="Q418" s="1"/>
  <c r="S418" s="1"/>
  <c r="Q428" i="23"/>
  <c r="U427"/>
  <c r="W427" s="1"/>
  <c r="AB424" i="20"/>
  <c r="AD424" s="1"/>
  <c r="X425"/>
  <c r="Y421" i="16"/>
  <c r="AC420"/>
  <c r="AE420" s="1"/>
  <c r="X421"/>
  <c r="AG419"/>
  <c r="AF419"/>
  <c r="AK418"/>
  <c r="AM418" s="1"/>
  <c r="AA417" i="17"/>
  <c r="AE417"/>
  <c r="Y418"/>
  <c r="AC418"/>
  <c r="U418"/>
  <c r="L419"/>
  <c r="P419"/>
  <c r="H419"/>
  <c r="J419" s="1"/>
  <c r="R418"/>
  <c r="N418"/>
  <c r="Q465" i="14" l="1"/>
  <c r="AU437" i="9"/>
  <c r="O465" i="14"/>
  <c r="AS437" i="9"/>
  <c r="AR437"/>
  <c r="BC477" i="17"/>
  <c r="AZ478" s="1"/>
  <c r="AP438"/>
  <c r="AO439"/>
  <c r="AL438"/>
  <c r="AM438" s="1"/>
  <c r="AK439"/>
  <c r="AR438"/>
  <c r="BB477"/>
  <c r="BD477" s="1"/>
  <c r="BA479"/>
  <c r="AX478"/>
  <c r="AW479"/>
  <c r="S428" i="23"/>
  <c r="T428" s="1"/>
  <c r="V428"/>
  <c r="R428"/>
  <c r="AA421" i="16"/>
  <c r="AD421"/>
  <c r="Z421"/>
  <c r="AL419"/>
  <c r="AH419"/>
  <c r="AI419"/>
  <c r="AC425" i="20"/>
  <c r="Z425"/>
  <c r="AA425" s="1"/>
  <c r="Y425"/>
  <c r="AY478" i="17"/>
  <c r="AV479" s="1"/>
  <c r="V419"/>
  <c r="K419"/>
  <c r="M419" s="1"/>
  <c r="N419" s="1"/>
  <c r="G420"/>
  <c r="O419"/>
  <c r="Q419" s="1"/>
  <c r="I419"/>
  <c r="T419"/>
  <c r="AB418"/>
  <c r="AD418" s="1"/>
  <c r="W418"/>
  <c r="P465" i="14" l="1"/>
  <c r="M466"/>
  <c r="R465"/>
  <c r="T465" s="1"/>
  <c r="AQ438" i="9"/>
  <c r="AT437"/>
  <c r="AV437" s="1"/>
  <c r="AQ438" i="17"/>
  <c r="AN439" s="1"/>
  <c r="AO440" s="1"/>
  <c r="X418"/>
  <c r="Z418" s="1"/>
  <c r="AE418" s="1"/>
  <c r="AJ439"/>
  <c r="BC478"/>
  <c r="AZ479" s="1"/>
  <c r="BA480" s="1"/>
  <c r="BB478"/>
  <c r="BD478" s="1"/>
  <c r="AX479"/>
  <c r="AY479" s="1"/>
  <c r="AW480"/>
  <c r="Q429" i="23"/>
  <c r="U428"/>
  <c r="W428" s="1"/>
  <c r="AB425" i="20"/>
  <c r="AD425" s="1"/>
  <c r="X426"/>
  <c r="X422" i="16"/>
  <c r="Y422"/>
  <c r="AC421"/>
  <c r="AE421" s="1"/>
  <c r="AF420"/>
  <c r="AG420"/>
  <c r="AK419"/>
  <c r="AM419" s="1"/>
  <c r="R419" i="17"/>
  <c r="P420"/>
  <c r="L420"/>
  <c r="H420"/>
  <c r="AF418"/>
  <c r="Y419"/>
  <c r="AC419"/>
  <c r="U419"/>
  <c r="W419" s="1"/>
  <c r="S419"/>
  <c r="AA418" l="1"/>
  <c r="AP439"/>
  <c r="AR439" s="1"/>
  <c r="AU438" i="9"/>
  <c r="Q466" i="14"/>
  <c r="S466"/>
  <c r="N466"/>
  <c r="O466"/>
  <c r="M467" s="1"/>
  <c r="AS438" i="9"/>
  <c r="AR438"/>
  <c r="AL439" i="17"/>
  <c r="AQ439" s="1"/>
  <c r="AK440"/>
  <c r="BB479"/>
  <c r="BD479" s="1"/>
  <c r="BC479"/>
  <c r="AZ480" s="1"/>
  <c r="V429" i="23"/>
  <c r="S429"/>
  <c r="T429" s="1"/>
  <c r="R429"/>
  <c r="AL420" i="16"/>
  <c r="AH420"/>
  <c r="AI420"/>
  <c r="AD422"/>
  <c r="Z422"/>
  <c r="AA422"/>
  <c r="AC426" i="20"/>
  <c r="Z426"/>
  <c r="AA426" s="1"/>
  <c r="Y426"/>
  <c r="AV480" i="17"/>
  <c r="AB419"/>
  <c r="AD419" s="1"/>
  <c r="AF419" s="1"/>
  <c r="T420"/>
  <c r="X419"/>
  <c r="Z419" s="1"/>
  <c r="AA419" s="1"/>
  <c r="I420"/>
  <c r="V420"/>
  <c r="G421"/>
  <c r="J420"/>
  <c r="O420" s="1"/>
  <c r="Q420" s="1"/>
  <c r="S420" s="1"/>
  <c r="AM439" l="1"/>
  <c r="AJ440" s="1"/>
  <c r="AL440" s="1"/>
  <c r="AM440" s="1"/>
  <c r="P466" i="14"/>
  <c r="Q467" s="1"/>
  <c r="R466"/>
  <c r="T466" s="1"/>
  <c r="N467"/>
  <c r="O467"/>
  <c r="M468" s="1"/>
  <c r="AT438" i="9"/>
  <c r="AV438" s="1"/>
  <c r="AQ439"/>
  <c r="AK441" i="17"/>
  <c r="AN440"/>
  <c r="Q430" i="23"/>
  <c r="U429"/>
  <c r="W429" s="1"/>
  <c r="AB426" i="20"/>
  <c r="AD426" s="1"/>
  <c r="X427"/>
  <c r="AK420" i="16"/>
  <c r="AM420" s="1"/>
  <c r="AF421"/>
  <c r="AG421"/>
  <c r="Y423"/>
  <c r="AC422"/>
  <c r="AE422" s="1"/>
  <c r="X423"/>
  <c r="BB480" i="17"/>
  <c r="BD480" s="1"/>
  <c r="BA481"/>
  <c r="AX480"/>
  <c r="AW481"/>
  <c r="P421"/>
  <c r="H421"/>
  <c r="Y420"/>
  <c r="AC420"/>
  <c r="U420"/>
  <c r="AE419"/>
  <c r="K420"/>
  <c r="M420" s="1"/>
  <c r="R420" s="1"/>
  <c r="S467" i="14" l="1"/>
  <c r="S468"/>
  <c r="P467"/>
  <c r="O468" s="1"/>
  <c r="N468"/>
  <c r="AU439" i="9"/>
  <c r="AS439"/>
  <c r="AR439"/>
  <c r="AP440" i="17"/>
  <c r="AR440" s="1"/>
  <c r="AO441"/>
  <c r="AQ440"/>
  <c r="AN441" s="1"/>
  <c r="AJ441"/>
  <c r="S430" i="23"/>
  <c r="T430" s="1"/>
  <c r="V430"/>
  <c r="R430"/>
  <c r="AH421" i="16"/>
  <c r="AI421"/>
  <c r="AL421"/>
  <c r="AA423"/>
  <c r="AD423"/>
  <c r="Z423"/>
  <c r="AC427" i="20"/>
  <c r="Z427"/>
  <c r="AA427" s="1"/>
  <c r="Y427"/>
  <c r="L421" i="17"/>
  <c r="AY480"/>
  <c r="AV481" s="1"/>
  <c r="BC480"/>
  <c r="AZ481" s="1"/>
  <c r="T421"/>
  <c r="W420"/>
  <c r="AB420" s="1"/>
  <c r="AD420" s="1"/>
  <c r="G422"/>
  <c r="I421"/>
  <c r="V421"/>
  <c r="O421"/>
  <c r="Q421" s="1"/>
  <c r="S421" s="1"/>
  <c r="N420"/>
  <c r="J421"/>
  <c r="M469" i="14" l="1"/>
  <c r="N469" s="1"/>
  <c r="R467"/>
  <c r="T467" s="1"/>
  <c r="P468"/>
  <c r="Q468"/>
  <c r="AT439" i="9"/>
  <c r="AV439" s="1"/>
  <c r="AQ440"/>
  <c r="AP441" i="17"/>
  <c r="AR441" s="1"/>
  <c r="AO442"/>
  <c r="AK442"/>
  <c r="AL441"/>
  <c r="AM441" s="1"/>
  <c r="AJ442" s="1"/>
  <c r="AK443" s="1"/>
  <c r="X420"/>
  <c r="Z420" s="1"/>
  <c r="AA420" s="1"/>
  <c r="AB427" i="20"/>
  <c r="AD427" s="1"/>
  <c r="Q431" i="23"/>
  <c r="U430"/>
  <c r="W430" s="1"/>
  <c r="X428" i="20"/>
  <c r="X424" i="16"/>
  <c r="Y424"/>
  <c r="AC423"/>
  <c r="AE423" s="1"/>
  <c r="AF422"/>
  <c r="AG422"/>
  <c r="AK421"/>
  <c r="AM421" s="1"/>
  <c r="BB481" i="17"/>
  <c r="BD481" s="1"/>
  <c r="BA482"/>
  <c r="AX481"/>
  <c r="BC481" s="1"/>
  <c r="AZ482" s="1"/>
  <c r="AW482"/>
  <c r="AY481"/>
  <c r="AV482" s="1"/>
  <c r="AC421"/>
  <c r="U421"/>
  <c r="W421" s="1"/>
  <c r="P422"/>
  <c r="H422"/>
  <c r="J422" s="1"/>
  <c r="AF420"/>
  <c r="K421"/>
  <c r="M421" s="1"/>
  <c r="R421" s="1"/>
  <c r="O469" i="14" l="1"/>
  <c r="P469" s="1"/>
  <c r="R468"/>
  <c r="T468" s="1"/>
  <c r="Q469"/>
  <c r="S469"/>
  <c r="AU440" i="9"/>
  <c r="AS440"/>
  <c r="AR440"/>
  <c r="AL442" i="17"/>
  <c r="AQ441"/>
  <c r="AE420"/>
  <c r="Y421"/>
  <c r="L422"/>
  <c r="V431" i="23"/>
  <c r="S431"/>
  <c r="T431" s="1"/>
  <c r="R431"/>
  <c r="AL422" i="16"/>
  <c r="AH422"/>
  <c r="AI422"/>
  <c r="AD424"/>
  <c r="Z424"/>
  <c r="AA424"/>
  <c r="AC428" i="20"/>
  <c r="Z428"/>
  <c r="AA428" s="1"/>
  <c r="Y428"/>
  <c r="BA483" i="17"/>
  <c r="BB482"/>
  <c r="AW483"/>
  <c r="AX482"/>
  <c r="I422"/>
  <c r="V422"/>
  <c r="O422"/>
  <c r="Q422" s="1"/>
  <c r="S422" s="1"/>
  <c r="G423"/>
  <c r="X421"/>
  <c r="AB421"/>
  <c r="AD421" s="1"/>
  <c r="AF421" s="1"/>
  <c r="T422"/>
  <c r="N421"/>
  <c r="M470" i="14" l="1"/>
  <c r="N470" s="1"/>
  <c r="R469"/>
  <c r="T469" s="1"/>
  <c r="AT440" i="9"/>
  <c r="AV440" s="1"/>
  <c r="AQ441"/>
  <c r="AM442" i="17"/>
  <c r="AN442"/>
  <c r="AQ442"/>
  <c r="Z421"/>
  <c r="AE421" s="1"/>
  <c r="AB428" i="20"/>
  <c r="AD428" s="1"/>
  <c r="Q432" i="23"/>
  <c r="U431"/>
  <c r="W431" s="1"/>
  <c r="X429" i="20"/>
  <c r="AK422" i="16"/>
  <c r="AM422" s="1"/>
  <c r="AF423"/>
  <c r="AG423"/>
  <c r="Y425"/>
  <c r="AC424"/>
  <c r="AE424" s="1"/>
  <c r="X425"/>
  <c r="AC422" i="17"/>
  <c r="Y422"/>
  <c r="U422"/>
  <c r="P423"/>
  <c r="H423"/>
  <c r="AY482"/>
  <c r="BC482"/>
  <c r="AZ483" s="1"/>
  <c r="BA484" s="1"/>
  <c r="BD482"/>
  <c r="K422"/>
  <c r="M422" s="1"/>
  <c r="O470" i="14" l="1"/>
  <c r="M471" s="1"/>
  <c r="S470"/>
  <c r="Q470"/>
  <c r="AU441" i="9"/>
  <c r="AS441"/>
  <c r="AR441"/>
  <c r="AO443" i="17"/>
  <c r="AP442"/>
  <c r="AN443"/>
  <c r="AO444" s="1"/>
  <c r="AJ443"/>
  <c r="AA421"/>
  <c r="L423"/>
  <c r="V432" i="23"/>
  <c r="S432"/>
  <c r="T432" s="1"/>
  <c r="R432"/>
  <c r="AH423" i="16"/>
  <c r="AI423"/>
  <c r="AL423"/>
  <c r="AA425"/>
  <c r="AD425"/>
  <c r="Z425"/>
  <c r="AC429" i="20"/>
  <c r="Z429"/>
  <c r="AA429" s="1"/>
  <c r="Y429"/>
  <c r="R422" i="17"/>
  <c r="O423" s="1"/>
  <c r="Q423" s="1"/>
  <c r="S423" s="1"/>
  <c r="AV483"/>
  <c r="G424"/>
  <c r="V423"/>
  <c r="I423"/>
  <c r="J423"/>
  <c r="AB422"/>
  <c r="AD422" s="1"/>
  <c r="AF422" s="1"/>
  <c r="T423"/>
  <c r="W422"/>
  <c r="N422"/>
  <c r="BB483"/>
  <c r="P470" i="14" l="1"/>
  <c r="R470" s="1"/>
  <c r="S471" s="1"/>
  <c r="N471"/>
  <c r="AQ442" i="9"/>
  <c r="AT441"/>
  <c r="AV441" s="1"/>
  <c r="X422" i="17"/>
  <c r="Z422" s="1"/>
  <c r="AA422" s="1"/>
  <c r="AK444"/>
  <c r="AL443"/>
  <c r="AM443" s="1"/>
  <c r="AJ444" s="1"/>
  <c r="AK445" s="1"/>
  <c r="AR442"/>
  <c r="AP443"/>
  <c r="Q433" i="23"/>
  <c r="U432"/>
  <c r="W432" s="1"/>
  <c r="AB429" i="20"/>
  <c r="AD429" s="1"/>
  <c r="X430"/>
  <c r="X426" i="16"/>
  <c r="Y426"/>
  <c r="AC425"/>
  <c r="AE425" s="1"/>
  <c r="AF424"/>
  <c r="AG424"/>
  <c r="AK423"/>
  <c r="AM423" s="1"/>
  <c r="P424" i="17"/>
  <c r="H424"/>
  <c r="J424" s="1"/>
  <c r="AW484"/>
  <c r="AX483"/>
  <c r="BD483"/>
  <c r="AE422"/>
  <c r="Y423"/>
  <c r="AC423"/>
  <c r="U423"/>
  <c r="K423"/>
  <c r="M423" s="1"/>
  <c r="N423" s="1"/>
  <c r="T470" i="14" l="1"/>
  <c r="O471"/>
  <c r="M472" s="1"/>
  <c r="N472" s="1"/>
  <c r="Q471"/>
  <c r="P471"/>
  <c r="AU442" i="9"/>
  <c r="AS442"/>
  <c r="AR442"/>
  <c r="AR443" i="17"/>
  <c r="AL444"/>
  <c r="AQ443"/>
  <c r="V433" i="23"/>
  <c r="S433"/>
  <c r="T433" s="1"/>
  <c r="R433"/>
  <c r="AL424" i="16"/>
  <c r="AH424"/>
  <c r="AI424"/>
  <c r="AD426"/>
  <c r="Z426"/>
  <c r="AA426"/>
  <c r="AC430" i="20"/>
  <c r="Z430"/>
  <c r="AA430" s="1"/>
  <c r="Y430"/>
  <c r="R423" i="17"/>
  <c r="L424"/>
  <c r="AB423"/>
  <c r="AD423" s="1"/>
  <c r="AF423" s="1"/>
  <c r="T424"/>
  <c r="AY483"/>
  <c r="BC483"/>
  <c r="O424"/>
  <c r="Q424" s="1"/>
  <c r="S424" s="1"/>
  <c r="I424"/>
  <c r="V424"/>
  <c r="K424"/>
  <c r="G425"/>
  <c r="W423"/>
  <c r="O472" i="14" l="1"/>
  <c r="Q472"/>
  <c r="M473"/>
  <c r="R471"/>
  <c r="T471" s="1"/>
  <c r="P472"/>
  <c r="R472" s="1"/>
  <c r="AQ443" i="9"/>
  <c r="AT442"/>
  <c r="AV442" s="1"/>
  <c r="AM444" i="17"/>
  <c r="AJ445" s="1"/>
  <c r="AN444"/>
  <c r="AQ444"/>
  <c r="X423"/>
  <c r="Z423" s="1"/>
  <c r="AA423" s="1"/>
  <c r="M424"/>
  <c r="N424" s="1"/>
  <c r="AB430" i="20"/>
  <c r="AD430" s="1"/>
  <c r="Q434" i="23"/>
  <c r="U433"/>
  <c r="W433" s="1"/>
  <c r="X431" i="20"/>
  <c r="AK424" i="16"/>
  <c r="AM424" s="1"/>
  <c r="AF425"/>
  <c r="AG425"/>
  <c r="Y427"/>
  <c r="AC426"/>
  <c r="AE426" s="1"/>
  <c r="X427"/>
  <c r="AZ484" i="17"/>
  <c r="P425"/>
  <c r="L425"/>
  <c r="H425"/>
  <c r="J425" s="1"/>
  <c r="AV484"/>
  <c r="AC424"/>
  <c r="Y424"/>
  <c r="U424"/>
  <c r="S472" i="14" l="1"/>
  <c r="S473"/>
  <c r="Q473"/>
  <c r="O473"/>
  <c r="M474" s="1"/>
  <c r="T472"/>
  <c r="N473"/>
  <c r="R424" i="17"/>
  <c r="AU443" i="9"/>
  <c r="AR443"/>
  <c r="AS443"/>
  <c r="AE423" i="17"/>
  <c r="AL445"/>
  <c r="AK446"/>
  <c r="AM445"/>
  <c r="AO445"/>
  <c r="AP444"/>
  <c r="AN445"/>
  <c r="AO446" s="1"/>
  <c r="S434" i="23"/>
  <c r="T434" s="1"/>
  <c r="V434"/>
  <c r="R434"/>
  <c r="AH425" i="16"/>
  <c r="AI425"/>
  <c r="AL425"/>
  <c r="AA427"/>
  <c r="AD427"/>
  <c r="Z427"/>
  <c r="AC431" i="20"/>
  <c r="Z431"/>
  <c r="AA431" s="1"/>
  <c r="Y431"/>
  <c r="AB424" i="17"/>
  <c r="AD424" s="1"/>
  <c r="AF424" s="1"/>
  <c r="T425"/>
  <c r="V425"/>
  <c r="O425"/>
  <c r="Q425" s="1"/>
  <c r="S425" s="1"/>
  <c r="G426"/>
  <c r="I425"/>
  <c r="K425"/>
  <c r="M425" s="1"/>
  <c r="AW485"/>
  <c r="AX484"/>
  <c r="BA485"/>
  <c r="BB484"/>
  <c r="W424"/>
  <c r="X424" s="1"/>
  <c r="Z424" s="1"/>
  <c r="N474" i="14" l="1"/>
  <c r="P473"/>
  <c r="O474" s="1"/>
  <c r="M475" s="1"/>
  <c r="AQ444" i="9"/>
  <c r="AT443"/>
  <c r="AV443" s="1"/>
  <c r="AJ446" i="17"/>
  <c r="AR444"/>
  <c r="AQ445" s="1"/>
  <c r="AP445"/>
  <c r="AB431" i="20"/>
  <c r="AD431" s="1"/>
  <c r="Q435" i="23"/>
  <c r="U434"/>
  <c r="W434" s="1"/>
  <c r="X432" i="20"/>
  <c r="X428" i="16"/>
  <c r="Y428"/>
  <c r="AC427"/>
  <c r="AE427" s="1"/>
  <c r="AF426"/>
  <c r="AG426"/>
  <c r="AK425"/>
  <c r="AM425" s="1"/>
  <c r="AE424" i="17"/>
  <c r="AA424"/>
  <c r="BD484"/>
  <c r="BC484"/>
  <c r="AY484"/>
  <c r="R425"/>
  <c r="N425"/>
  <c r="P426"/>
  <c r="L426"/>
  <c r="H426"/>
  <c r="Y425"/>
  <c r="AC425"/>
  <c r="U425"/>
  <c r="W425" s="1"/>
  <c r="Q474" i="14" l="1"/>
  <c r="R473"/>
  <c r="P474"/>
  <c r="R474" s="1"/>
  <c r="N475"/>
  <c r="AU444" i="9"/>
  <c r="AR444"/>
  <c r="AS444"/>
  <c r="AL446" i="17"/>
  <c r="AM446" s="1"/>
  <c r="AK447"/>
  <c r="AN446"/>
  <c r="AO447" s="1"/>
  <c r="AR445"/>
  <c r="AP446"/>
  <c r="V435" i="23"/>
  <c r="S435"/>
  <c r="T435" s="1"/>
  <c r="R435"/>
  <c r="AL426" i="16"/>
  <c r="AH426"/>
  <c r="AI426"/>
  <c r="AD428"/>
  <c r="Z428"/>
  <c r="AA428"/>
  <c r="AC432" i="20"/>
  <c r="Z432"/>
  <c r="AA432" s="1"/>
  <c r="Y432"/>
  <c r="AZ485" i="17"/>
  <c r="AB425"/>
  <c r="AD425" s="1"/>
  <c r="AF425" s="1"/>
  <c r="T426"/>
  <c r="X425"/>
  <c r="Z425" s="1"/>
  <c r="AE425" s="1"/>
  <c r="G427"/>
  <c r="I426"/>
  <c r="V426"/>
  <c r="J426"/>
  <c r="K426" s="1"/>
  <c r="M426" s="1"/>
  <c r="AV485"/>
  <c r="AA425"/>
  <c r="T473" i="14" l="1"/>
  <c r="S474"/>
  <c r="S475"/>
  <c r="O475"/>
  <c r="Q475"/>
  <c r="AQ445" i="9"/>
  <c r="AT444"/>
  <c r="AV444" s="1"/>
  <c r="AQ446" i="17"/>
  <c r="AN447" s="1"/>
  <c r="AR446"/>
  <c r="AJ447"/>
  <c r="AB432" i="20"/>
  <c r="AD432" s="1"/>
  <c r="O426" i="17"/>
  <c r="Q426" s="1"/>
  <c r="S426" s="1"/>
  <c r="Q436" i="23"/>
  <c r="U435"/>
  <c r="W435" s="1"/>
  <c r="X433" i="20"/>
  <c r="AK426" i="16"/>
  <c r="AM426" s="1"/>
  <c r="AF427"/>
  <c r="AG427"/>
  <c r="Y429"/>
  <c r="AC428"/>
  <c r="AE428" s="1"/>
  <c r="X429"/>
  <c r="N426" i="17"/>
  <c r="L427"/>
  <c r="H427"/>
  <c r="J427" s="1"/>
  <c r="BA486"/>
  <c r="BB485"/>
  <c r="AW486"/>
  <c r="AX485"/>
  <c r="Y426"/>
  <c r="AC426"/>
  <c r="U426"/>
  <c r="R426"/>
  <c r="T474" i="14" l="1"/>
  <c r="P475"/>
  <c r="R475" s="1"/>
  <c r="M476"/>
  <c r="AU445" i="9"/>
  <c r="AR445"/>
  <c r="AS445"/>
  <c r="P427" i="17"/>
  <c r="AP447"/>
  <c r="AO448"/>
  <c r="AK448"/>
  <c r="AL447"/>
  <c r="S436" i="23"/>
  <c r="T436" s="1"/>
  <c r="V436"/>
  <c r="R436"/>
  <c r="AH427" i="16"/>
  <c r="AI427"/>
  <c r="AL427"/>
  <c r="AA429"/>
  <c r="AD429"/>
  <c r="Z429"/>
  <c r="AC433" i="20"/>
  <c r="Z433"/>
  <c r="AA433" s="1"/>
  <c r="Y433"/>
  <c r="T427" i="17"/>
  <c r="W426"/>
  <c r="X426" s="1"/>
  <c r="Z426" s="1"/>
  <c r="BC485"/>
  <c r="AY485"/>
  <c r="BD485"/>
  <c r="G428"/>
  <c r="O427"/>
  <c r="I427"/>
  <c r="V427"/>
  <c r="K427"/>
  <c r="M427" s="1"/>
  <c r="R427" s="1"/>
  <c r="T475" i="14" l="1"/>
  <c r="Q476"/>
  <c r="N476"/>
  <c r="S476"/>
  <c r="O476"/>
  <c r="AQ446" i="9"/>
  <c r="AT445"/>
  <c r="AV445" s="1"/>
  <c r="Q427" i="17"/>
  <c r="S427" s="1"/>
  <c r="AR447"/>
  <c r="AQ447"/>
  <c r="AM447"/>
  <c r="N427"/>
  <c r="AB426"/>
  <c r="AD426" s="1"/>
  <c r="AB433" i="20"/>
  <c r="AD433" s="1"/>
  <c r="Q437" i="23"/>
  <c r="U436"/>
  <c r="W436" s="1"/>
  <c r="X434" i="20"/>
  <c r="X430" i="16"/>
  <c r="Y430"/>
  <c r="AC429"/>
  <c r="AE429" s="1"/>
  <c r="AF428"/>
  <c r="AG428"/>
  <c r="AK427"/>
  <c r="AM427" s="1"/>
  <c r="AV486" i="17"/>
  <c r="AF426"/>
  <c r="Y427"/>
  <c r="AC427"/>
  <c r="U427"/>
  <c r="W427" s="1"/>
  <c r="P428"/>
  <c r="L428"/>
  <c r="H428"/>
  <c r="AZ486"/>
  <c r="AA426"/>
  <c r="AE426"/>
  <c r="M477" i="14" l="1"/>
  <c r="N477" s="1"/>
  <c r="P476"/>
  <c r="R476" s="1"/>
  <c r="T476" s="1"/>
  <c r="AU446" i="9"/>
  <c r="AR446"/>
  <c r="AS446"/>
  <c r="AJ448" i="17"/>
  <c r="AN448"/>
  <c r="V437" i="23"/>
  <c r="S437"/>
  <c r="T437" s="1"/>
  <c r="R437"/>
  <c r="AL428" i="16"/>
  <c r="AH428"/>
  <c r="AI428"/>
  <c r="AD430"/>
  <c r="Z430"/>
  <c r="AA430"/>
  <c r="AC434" i="20"/>
  <c r="Z434"/>
  <c r="AA434" s="1"/>
  <c r="Y434"/>
  <c r="BA487" i="17"/>
  <c r="BB486"/>
  <c r="AW487"/>
  <c r="AX486"/>
  <c r="G429"/>
  <c r="I428"/>
  <c r="V428"/>
  <c r="J428"/>
  <c r="K428" s="1"/>
  <c r="M428" s="1"/>
  <c r="X427"/>
  <c r="Z427" s="1"/>
  <c r="AE427" s="1"/>
  <c r="AB427"/>
  <c r="AD427" s="1"/>
  <c r="AF427" s="1"/>
  <c r="T428"/>
  <c r="O477" i="14" l="1"/>
  <c r="M478" s="1"/>
  <c r="S477"/>
  <c r="Q477"/>
  <c r="AQ447" i="9"/>
  <c r="AT446"/>
  <c r="AV446" s="1"/>
  <c r="AL448" i="17"/>
  <c r="AQ448" s="1"/>
  <c r="AN449" s="1"/>
  <c r="AO450" s="1"/>
  <c r="AK449"/>
  <c r="AP448"/>
  <c r="AO449"/>
  <c r="AR448"/>
  <c r="O428"/>
  <c r="Q428" s="1"/>
  <c r="S428" s="1"/>
  <c r="AB434" i="20"/>
  <c r="AD434" s="1"/>
  <c r="Q438" i="23"/>
  <c r="U437"/>
  <c r="W437" s="1"/>
  <c r="X435" i="20"/>
  <c r="AK428" i="16"/>
  <c r="AM428" s="1"/>
  <c r="AF429"/>
  <c r="AG429"/>
  <c r="Y431"/>
  <c r="AC430"/>
  <c r="AE430" s="1"/>
  <c r="X431"/>
  <c r="AC428" i="17"/>
  <c r="Y428"/>
  <c r="U428"/>
  <c r="R428"/>
  <c r="N428"/>
  <c r="L429"/>
  <c r="P429"/>
  <c r="H429"/>
  <c r="AY486"/>
  <c r="BC486"/>
  <c r="BD486"/>
  <c r="AA427"/>
  <c r="N478" i="14" l="1"/>
  <c r="P477"/>
  <c r="R477" s="1"/>
  <c r="AU447" i="9"/>
  <c r="AS447"/>
  <c r="AR447"/>
  <c r="AM448" i="17"/>
  <c r="AP449"/>
  <c r="AR449" s="1"/>
  <c r="AJ449"/>
  <c r="S438" i="23"/>
  <c r="T438" s="1"/>
  <c r="V438"/>
  <c r="R438"/>
  <c r="AH429" i="16"/>
  <c r="AI429"/>
  <c r="AL429"/>
  <c r="AA431"/>
  <c r="AD431"/>
  <c r="Z431"/>
  <c r="AC435" i="20"/>
  <c r="Z435"/>
  <c r="AA435" s="1"/>
  <c r="Y435"/>
  <c r="AZ487" i="17"/>
  <c r="T429"/>
  <c r="W428"/>
  <c r="X428" s="1"/>
  <c r="Z428" s="1"/>
  <c r="AV487"/>
  <c r="G430"/>
  <c r="I429"/>
  <c r="K429"/>
  <c r="M429" s="1"/>
  <c r="V429"/>
  <c r="O429"/>
  <c r="Q429" s="1"/>
  <c r="J429"/>
  <c r="Q478" i="14" l="1"/>
  <c r="AL449" i="17"/>
  <c r="AK450"/>
  <c r="S478" i="14"/>
  <c r="T477"/>
  <c r="O478"/>
  <c r="M479" s="1"/>
  <c r="AT447" i="9"/>
  <c r="AV447" s="1"/>
  <c r="AQ448"/>
  <c r="AQ449" i="17"/>
  <c r="AN450" s="1"/>
  <c r="AM449"/>
  <c r="AA428"/>
  <c r="AB428"/>
  <c r="AD428" s="1"/>
  <c r="AF428" s="1"/>
  <c r="Q439" i="23"/>
  <c r="U438"/>
  <c r="W438" s="1"/>
  <c r="AB435" i="20"/>
  <c r="AD435" s="1"/>
  <c r="X436"/>
  <c r="X432" i="16"/>
  <c r="Y432"/>
  <c r="AC431"/>
  <c r="AE431" s="1"/>
  <c r="AF430"/>
  <c r="AG430"/>
  <c r="AK429"/>
  <c r="AM429" s="1"/>
  <c r="N429" i="17"/>
  <c r="AE428"/>
  <c r="S429"/>
  <c r="P430"/>
  <c r="L430"/>
  <c r="H430"/>
  <c r="AW488"/>
  <c r="AX487"/>
  <c r="AC429"/>
  <c r="Y429"/>
  <c r="U429"/>
  <c r="BA488"/>
  <c r="BB487"/>
  <c r="BD487" s="1"/>
  <c r="R429"/>
  <c r="AP450" l="1"/>
  <c r="AO451"/>
  <c r="P478" i="14"/>
  <c r="O479" s="1"/>
  <c r="R478"/>
  <c r="T478" s="1"/>
  <c r="Q479"/>
  <c r="N479"/>
  <c r="S479"/>
  <c r="AU448" i="9"/>
  <c r="AS448"/>
  <c r="AR448"/>
  <c r="AJ450" i="17"/>
  <c r="AR450"/>
  <c r="V439" i="23"/>
  <c r="S439"/>
  <c r="T439" s="1"/>
  <c r="R439"/>
  <c r="AL430" i="16"/>
  <c r="AH430"/>
  <c r="AI430"/>
  <c r="AD432"/>
  <c r="Z432"/>
  <c r="AA432"/>
  <c r="AC436" i="20"/>
  <c r="Z436"/>
  <c r="AA436" s="1"/>
  <c r="Y436"/>
  <c r="T430" i="17"/>
  <c r="BC487"/>
  <c r="AY487"/>
  <c r="G431"/>
  <c r="O430"/>
  <c r="Q430" s="1"/>
  <c r="S430" s="1"/>
  <c r="I430"/>
  <c r="V430"/>
  <c r="J430"/>
  <c r="K430" s="1"/>
  <c r="M430" s="1"/>
  <c r="W429"/>
  <c r="AB429" s="1"/>
  <c r="AD429" s="1"/>
  <c r="AF429" s="1"/>
  <c r="AL450" l="1"/>
  <c r="AM450" s="1"/>
  <c r="AK451"/>
  <c r="M480" i="14"/>
  <c r="P479"/>
  <c r="R479" s="1"/>
  <c r="T479" s="1"/>
  <c r="AQ449" i="9"/>
  <c r="AT448"/>
  <c r="AV448" s="1"/>
  <c r="AQ450" i="17"/>
  <c r="AN451" s="1"/>
  <c r="AB436" i="20"/>
  <c r="AD436" s="1"/>
  <c r="X429" i="17"/>
  <c r="Z429" s="1"/>
  <c r="Q440" i="23"/>
  <c r="U439"/>
  <c r="W439" s="1"/>
  <c r="X437" i="20"/>
  <c r="AK430" i="16"/>
  <c r="AM430" s="1"/>
  <c r="AF431"/>
  <c r="AG431"/>
  <c r="Y433"/>
  <c r="AC432"/>
  <c r="AE432" s="1"/>
  <c r="X433"/>
  <c r="AA429" i="17"/>
  <c r="AZ488"/>
  <c r="Y430"/>
  <c r="AC430"/>
  <c r="U430"/>
  <c r="W430" s="1"/>
  <c r="N430"/>
  <c r="L431"/>
  <c r="P431"/>
  <c r="H431"/>
  <c r="J431" s="1"/>
  <c r="AV488"/>
  <c r="AE429"/>
  <c r="R430"/>
  <c r="O480" i="14" l="1"/>
  <c r="N480"/>
  <c r="S480"/>
  <c r="Q480"/>
  <c r="P480"/>
  <c r="AS449" i="9"/>
  <c r="AR449"/>
  <c r="AU449"/>
  <c r="AJ451" i="17"/>
  <c r="AO452"/>
  <c r="AP451"/>
  <c r="S440" i="23"/>
  <c r="T440" s="1"/>
  <c r="V440"/>
  <c r="R440"/>
  <c r="AH431" i="16"/>
  <c r="AI431"/>
  <c r="AL431"/>
  <c r="AA433"/>
  <c r="AD433"/>
  <c r="Z433"/>
  <c r="AC437" i="20"/>
  <c r="Z437"/>
  <c r="AA437" s="1"/>
  <c r="Y437"/>
  <c r="AX488" i="17"/>
  <c r="BC488" s="1"/>
  <c r="AZ489" s="1"/>
  <c r="AW489"/>
  <c r="BB488"/>
  <c r="BD488" s="1"/>
  <c r="BA489"/>
  <c r="V431"/>
  <c r="K431"/>
  <c r="M431" s="1"/>
  <c r="R431" s="1"/>
  <c r="G432"/>
  <c r="O431"/>
  <c r="Q431" s="1"/>
  <c r="I431"/>
  <c r="AB430"/>
  <c r="AD430" s="1"/>
  <c r="T431"/>
  <c r="X430"/>
  <c r="Z430" s="1"/>
  <c r="AE430" s="1"/>
  <c r="M481" i="14" l="1"/>
  <c r="N481" s="1"/>
  <c r="R480"/>
  <c r="T480" s="1"/>
  <c r="AT449" i="9"/>
  <c r="AV449" s="1"/>
  <c r="AQ450"/>
  <c r="AA430" i="17"/>
  <c r="AK452"/>
  <c r="AL451"/>
  <c r="AR451"/>
  <c r="AY488"/>
  <c r="AV489" s="1"/>
  <c r="N431"/>
  <c r="AB437" i="20"/>
  <c r="AD437" s="1"/>
  <c r="Q441" i="23"/>
  <c r="U440"/>
  <c r="W440" s="1"/>
  <c r="BA490" i="17"/>
  <c r="BB489"/>
  <c r="BD489" s="1"/>
  <c r="X438" i="20"/>
  <c r="X434" i="16"/>
  <c r="Y434"/>
  <c r="AC433"/>
  <c r="AE433" s="1"/>
  <c r="AF432"/>
  <c r="AG432"/>
  <c r="AK431"/>
  <c r="AM431" s="1"/>
  <c r="Y431" i="17"/>
  <c r="AC431"/>
  <c r="U431"/>
  <c r="W431" s="1"/>
  <c r="P432"/>
  <c r="L432"/>
  <c r="H432"/>
  <c r="AF430"/>
  <c r="S431"/>
  <c r="AU450" i="9" l="1"/>
  <c r="Q481" i="14"/>
  <c r="S481"/>
  <c r="O481"/>
  <c r="AR450" i="9"/>
  <c r="AS450"/>
  <c r="AQ451" i="17"/>
  <c r="AM451"/>
  <c r="AJ452" s="1"/>
  <c r="AW490"/>
  <c r="AX489"/>
  <c r="S441" i="23"/>
  <c r="T441" s="1"/>
  <c r="V441"/>
  <c r="R441"/>
  <c r="AL432" i="16"/>
  <c r="AH432"/>
  <c r="AI432"/>
  <c r="AD434"/>
  <c r="Z434"/>
  <c r="AA434"/>
  <c r="AC438" i="20"/>
  <c r="Z438"/>
  <c r="AA438" s="1"/>
  <c r="Y438"/>
  <c r="I432" i="17"/>
  <c r="V432"/>
  <c r="G433"/>
  <c r="J432"/>
  <c r="K432" s="1"/>
  <c r="M432" s="1"/>
  <c r="AB431"/>
  <c r="AD431" s="1"/>
  <c r="AF431" s="1"/>
  <c r="T432"/>
  <c r="X431"/>
  <c r="Z431" s="1"/>
  <c r="M482" i="14" l="1"/>
  <c r="P481"/>
  <c r="R481" s="1"/>
  <c r="T481" s="1"/>
  <c r="AT450" i="9"/>
  <c r="AV450" s="1"/>
  <c r="AQ451"/>
  <c r="AL452" i="17"/>
  <c r="AK453"/>
  <c r="AM452"/>
  <c r="AN452"/>
  <c r="AQ452"/>
  <c r="AY489"/>
  <c r="AV490" s="1"/>
  <c r="BC489"/>
  <c r="AB438" i="20"/>
  <c r="AD438" s="1"/>
  <c r="Q442" i="23"/>
  <c r="U441"/>
  <c r="W441" s="1"/>
  <c r="X439" i="20"/>
  <c r="AK432" i="16"/>
  <c r="AM432" s="1"/>
  <c r="AF433"/>
  <c r="AG433"/>
  <c r="Y435"/>
  <c r="AC434"/>
  <c r="AE434" s="1"/>
  <c r="X435"/>
  <c r="O432" i="17"/>
  <c r="Q432" s="1"/>
  <c r="S432" s="1"/>
  <c r="AE431"/>
  <c r="AA431"/>
  <c r="AC432"/>
  <c r="Y432"/>
  <c r="U432"/>
  <c r="N432"/>
  <c r="R432"/>
  <c r="L433"/>
  <c r="P433"/>
  <c r="H433"/>
  <c r="S482" i="14" l="1"/>
  <c r="Q482"/>
  <c r="N482"/>
  <c r="O482"/>
  <c r="AU451" i="9"/>
  <c r="AS451"/>
  <c r="AR451"/>
  <c r="AP452" i="17"/>
  <c r="AO453"/>
  <c r="AR452"/>
  <c r="AJ453"/>
  <c r="AN453"/>
  <c r="AO454" s="1"/>
  <c r="AX490"/>
  <c r="AW491"/>
  <c r="BC490"/>
  <c r="AZ490"/>
  <c r="S442" i="23"/>
  <c r="T442" s="1"/>
  <c r="V442"/>
  <c r="R442"/>
  <c r="AH433" i="16"/>
  <c r="AI433"/>
  <c r="AL433"/>
  <c r="AA435"/>
  <c r="AD435"/>
  <c r="Z435"/>
  <c r="AC439" i="20"/>
  <c r="Z439"/>
  <c r="AA439" s="1"/>
  <c r="Y439"/>
  <c r="V433" i="17"/>
  <c r="G434"/>
  <c r="I433"/>
  <c r="T433"/>
  <c r="W432"/>
  <c r="X432" s="1"/>
  <c r="Z432" s="1"/>
  <c r="J433"/>
  <c r="O433" s="1"/>
  <c r="Q433" s="1"/>
  <c r="M483" i="14" l="1"/>
  <c r="N483" s="1"/>
  <c r="P482"/>
  <c r="R482" s="1"/>
  <c r="T482" s="1"/>
  <c r="AT451" i="9"/>
  <c r="AV451" s="1"/>
  <c r="AQ452"/>
  <c r="AK454" i="17"/>
  <c r="AL453"/>
  <c r="AP453"/>
  <c r="AY490"/>
  <c r="AV491" s="1"/>
  <c r="AW492" s="1"/>
  <c r="BB490"/>
  <c r="BD490" s="1"/>
  <c r="BA491"/>
  <c r="AB432"/>
  <c r="AD432" s="1"/>
  <c r="AF432" s="1"/>
  <c r="AZ491"/>
  <c r="AB439" i="20"/>
  <c r="AD439" s="1"/>
  <c r="Q443" i="23"/>
  <c r="U442"/>
  <c r="W442" s="1"/>
  <c r="X440" i="20"/>
  <c r="X436" i="16"/>
  <c r="Y436"/>
  <c r="AC435"/>
  <c r="AE435" s="1"/>
  <c r="AF434"/>
  <c r="AG434"/>
  <c r="AK433"/>
  <c r="AM433" s="1"/>
  <c r="AC433" i="17"/>
  <c r="Y433"/>
  <c r="U433"/>
  <c r="W433" s="1"/>
  <c r="S433"/>
  <c r="P434"/>
  <c r="H434"/>
  <c r="J434" s="1"/>
  <c r="K433"/>
  <c r="M433" s="1"/>
  <c r="AA432"/>
  <c r="AE432"/>
  <c r="Q483" i="14" l="1"/>
  <c r="S483"/>
  <c r="O483"/>
  <c r="AU452" i="9"/>
  <c r="AS452"/>
  <c r="AR452"/>
  <c r="L434" i="17"/>
  <c r="AR453"/>
  <c r="AM453"/>
  <c r="AQ453"/>
  <c r="AN454" s="1"/>
  <c r="AO455" s="1"/>
  <c r="AX491"/>
  <c r="BC491" s="1"/>
  <c r="AZ492" s="1"/>
  <c r="BA493" s="1"/>
  <c r="BB491"/>
  <c r="BA492"/>
  <c r="V443" i="23"/>
  <c r="S443"/>
  <c r="T443" s="1"/>
  <c r="R443"/>
  <c r="AL434" i="16"/>
  <c r="AH434"/>
  <c r="AI434"/>
  <c r="AD436"/>
  <c r="Z436"/>
  <c r="AA436"/>
  <c r="AC440" i="20"/>
  <c r="Z440"/>
  <c r="AA440" s="1"/>
  <c r="Y440"/>
  <c r="N433" i="17"/>
  <c r="K434" s="1"/>
  <c r="I434"/>
  <c r="V434"/>
  <c r="G435"/>
  <c r="AB433"/>
  <c r="AD433" s="1"/>
  <c r="AF433" s="1"/>
  <c r="T434"/>
  <c r="X433"/>
  <c r="Z433" s="1"/>
  <c r="AE433" s="1"/>
  <c r="R433"/>
  <c r="O434" s="1"/>
  <c r="Q434" s="1"/>
  <c r="S434" s="1"/>
  <c r="M484" i="14" l="1"/>
  <c r="P483"/>
  <c r="R483" s="1"/>
  <c r="T483" s="1"/>
  <c r="AT452" i="9"/>
  <c r="AV452" s="1"/>
  <c r="AQ453"/>
  <c r="M434" i="17"/>
  <c r="R434" s="1"/>
  <c r="AP454"/>
  <c r="AJ454"/>
  <c r="AY491"/>
  <c r="AV492" s="1"/>
  <c r="AX492" s="1"/>
  <c r="BD491"/>
  <c r="BB492"/>
  <c r="Q444" i="23"/>
  <c r="U443"/>
  <c r="W443" s="1"/>
  <c r="AB440" i="20"/>
  <c r="AA433" i="17"/>
  <c r="AD440" i="20"/>
  <c r="X441"/>
  <c r="AK434" i="16"/>
  <c r="AM434" s="1"/>
  <c r="AF435"/>
  <c r="AG435"/>
  <c r="Y437"/>
  <c r="AC436"/>
  <c r="AE436" s="1"/>
  <c r="X437"/>
  <c r="AC434" i="17"/>
  <c r="Y434"/>
  <c r="U434"/>
  <c r="P435"/>
  <c r="L435"/>
  <c r="H435"/>
  <c r="N434"/>
  <c r="AU453" i="9" l="1"/>
  <c r="Q484" i="14"/>
  <c r="S484"/>
  <c r="O484"/>
  <c r="N484"/>
  <c r="AR453" i="9"/>
  <c r="AS453"/>
  <c r="AW493" i="17"/>
  <c r="AL454"/>
  <c r="AK455"/>
  <c r="AR454"/>
  <c r="AY492"/>
  <c r="AV493" s="1"/>
  <c r="AW494" s="1"/>
  <c r="BC492"/>
  <c r="AZ493" s="1"/>
  <c r="BA494" s="1"/>
  <c r="AX493"/>
  <c r="AY493" s="1"/>
  <c r="BD492"/>
  <c r="S444" i="23"/>
  <c r="T444" s="1"/>
  <c r="V444"/>
  <c r="R444"/>
  <c r="AH435" i="16"/>
  <c r="AI435"/>
  <c r="AL435"/>
  <c r="AA437"/>
  <c r="AD437"/>
  <c r="Z437"/>
  <c r="AC441" i="20"/>
  <c r="Z441"/>
  <c r="AA441" s="1"/>
  <c r="Y441"/>
  <c r="AV494" i="17"/>
  <c r="V435"/>
  <c r="I435"/>
  <c r="G436"/>
  <c r="J435"/>
  <c r="O435" s="1"/>
  <c r="Q435" s="1"/>
  <c r="T435"/>
  <c r="AB434"/>
  <c r="AD434" s="1"/>
  <c r="AF434" s="1"/>
  <c r="W434"/>
  <c r="X434" s="1"/>
  <c r="Z434" s="1"/>
  <c r="BB493" l="1"/>
  <c r="M485" i="14"/>
  <c r="N485" s="1"/>
  <c r="P484"/>
  <c r="AT453" i="9"/>
  <c r="AV453" s="1"/>
  <c r="AQ454"/>
  <c r="AQ454" i="17"/>
  <c r="AN455" s="1"/>
  <c r="AO456" s="1"/>
  <c r="AM454"/>
  <c r="AJ455" s="1"/>
  <c r="AK456" s="1"/>
  <c r="K435"/>
  <c r="M435" s="1"/>
  <c r="N435" s="1"/>
  <c r="AL455"/>
  <c r="BC493"/>
  <c r="AZ494" s="1"/>
  <c r="BD493"/>
  <c r="Q445" i="23"/>
  <c r="U444"/>
  <c r="W444" s="1"/>
  <c r="AB441" i="20"/>
  <c r="AD441" s="1"/>
  <c r="X442"/>
  <c r="X438" i="16"/>
  <c r="Y438"/>
  <c r="AC437"/>
  <c r="AE437" s="1"/>
  <c r="AF436"/>
  <c r="AG436"/>
  <c r="AK435"/>
  <c r="AM435" s="1"/>
  <c r="Y435" i="17"/>
  <c r="AC435"/>
  <c r="U435"/>
  <c r="W435" s="1"/>
  <c r="P436"/>
  <c r="H436"/>
  <c r="J436" s="1"/>
  <c r="AW495"/>
  <c r="AX494"/>
  <c r="AA434"/>
  <c r="AE434"/>
  <c r="S435"/>
  <c r="BB494" l="1"/>
  <c r="BD494" s="1"/>
  <c r="O485" i="14"/>
  <c r="P485" s="1"/>
  <c r="R485" s="1"/>
  <c r="R484"/>
  <c r="T484" s="1"/>
  <c r="M486"/>
  <c r="Q485"/>
  <c r="S485"/>
  <c r="AU454" i="9"/>
  <c r="AR454"/>
  <c r="AS454"/>
  <c r="R435" i="17"/>
  <c r="BA495"/>
  <c r="L436"/>
  <c r="AQ455"/>
  <c r="AN456" s="1"/>
  <c r="AO457" s="1"/>
  <c r="AM455"/>
  <c r="AJ456" s="1"/>
  <c r="AK457" s="1"/>
  <c r="AP455"/>
  <c r="AR455" s="1"/>
  <c r="S445" i="23"/>
  <c r="T445" s="1"/>
  <c r="V445"/>
  <c r="R445"/>
  <c r="AL436" i="16"/>
  <c r="AH436"/>
  <c r="AI436"/>
  <c r="AD438"/>
  <c r="Z438"/>
  <c r="AA438"/>
  <c r="AC442" i="20"/>
  <c r="Z442"/>
  <c r="AA442" s="1"/>
  <c r="Y442"/>
  <c r="BC494" i="17"/>
  <c r="AY494"/>
  <c r="O436"/>
  <c r="Q436" s="1"/>
  <c r="S436" s="1"/>
  <c r="I436"/>
  <c r="V436"/>
  <c r="K436"/>
  <c r="M436" s="1"/>
  <c r="R436" s="1"/>
  <c r="G437"/>
  <c r="X435"/>
  <c r="Z435" s="1"/>
  <c r="AE435" s="1"/>
  <c r="AB435"/>
  <c r="AD435" s="1"/>
  <c r="AF435" s="1"/>
  <c r="T436"/>
  <c r="T485" i="14" l="1"/>
  <c r="O486"/>
  <c r="M487" s="1"/>
  <c r="N486"/>
  <c r="S486"/>
  <c r="Q486"/>
  <c r="AT454" i="9"/>
  <c r="AV454" s="1"/>
  <c r="AQ455"/>
  <c r="AL456" i="17"/>
  <c r="AM456" s="1"/>
  <c r="N436"/>
  <c r="AQ456"/>
  <c r="AN457" s="1"/>
  <c r="AO458" s="1"/>
  <c r="AP456"/>
  <c r="AB442" i="20"/>
  <c r="AD442" s="1"/>
  <c r="Q446" i="23"/>
  <c r="U445"/>
  <c r="W445" s="1"/>
  <c r="X443" i="20"/>
  <c r="AK436" i="16"/>
  <c r="AM436" s="1"/>
  <c r="AF437"/>
  <c r="AG437"/>
  <c r="Y439"/>
  <c r="AC438"/>
  <c r="AE438" s="1"/>
  <c r="X439"/>
  <c r="AA435" i="17"/>
  <c r="Y436"/>
  <c r="AC436"/>
  <c r="U436"/>
  <c r="AV495"/>
  <c r="P437"/>
  <c r="L437"/>
  <c r="H437"/>
  <c r="AZ495"/>
  <c r="P486" i="14" l="1"/>
  <c r="R486" s="1"/>
  <c r="T486" s="1"/>
  <c r="N487"/>
  <c r="S487"/>
  <c r="AU455" i="9"/>
  <c r="AS455"/>
  <c r="AR455"/>
  <c r="AR456" i="17"/>
  <c r="AP457"/>
  <c r="AJ457"/>
  <c r="S446" i="23"/>
  <c r="T446" s="1"/>
  <c r="V446"/>
  <c r="R446"/>
  <c r="AH437" i="16"/>
  <c r="AI437"/>
  <c r="AL437"/>
  <c r="AA439"/>
  <c r="AD439"/>
  <c r="Z439"/>
  <c r="AC443" i="20"/>
  <c r="Z443"/>
  <c r="AA443" s="1"/>
  <c r="Y443"/>
  <c r="AX495" i="17"/>
  <c r="AW496"/>
  <c r="BB495"/>
  <c r="BD495" s="1"/>
  <c r="BA496"/>
  <c r="G438"/>
  <c r="I437"/>
  <c r="V437"/>
  <c r="J437"/>
  <c r="K437" s="1"/>
  <c r="M437" s="1"/>
  <c r="T437"/>
  <c r="X436"/>
  <c r="Z436" s="1"/>
  <c r="AB436"/>
  <c r="AD436" s="1"/>
  <c r="AF436" s="1"/>
  <c r="W436"/>
  <c r="O487" i="14" l="1"/>
  <c r="M488" s="1"/>
  <c r="Q487"/>
  <c r="P487"/>
  <c r="R487" s="1"/>
  <c r="T487" s="1"/>
  <c r="AQ456" i="9"/>
  <c r="AT455"/>
  <c r="AV455" s="1"/>
  <c r="AK458" i="17"/>
  <c r="AL457"/>
  <c r="AR457"/>
  <c r="AB443" i="20"/>
  <c r="AD443" s="1"/>
  <c r="U446" i="23"/>
  <c r="W446" s="1"/>
  <c r="Q447"/>
  <c r="X444" i="20"/>
  <c r="X440" i="16"/>
  <c r="Y440"/>
  <c r="AC439"/>
  <c r="AE439" s="1"/>
  <c r="AF438"/>
  <c r="AG438"/>
  <c r="AK437"/>
  <c r="AM437" s="1"/>
  <c r="AY495" i="17"/>
  <c r="AV496" s="1"/>
  <c r="AW497" s="1"/>
  <c r="BC495"/>
  <c r="AZ496" s="1"/>
  <c r="BA497" s="1"/>
  <c r="AX496"/>
  <c r="O437"/>
  <c r="Q437" s="1"/>
  <c r="S437" s="1"/>
  <c r="AC437"/>
  <c r="Y437"/>
  <c r="U437"/>
  <c r="L438"/>
  <c r="H438"/>
  <c r="W437"/>
  <c r="AE436"/>
  <c r="AA436"/>
  <c r="J438"/>
  <c r="R437"/>
  <c r="N437"/>
  <c r="S488" i="14" l="1"/>
  <c r="N488"/>
  <c r="Q488"/>
  <c r="O488"/>
  <c r="M489" s="1"/>
  <c r="N489" s="1"/>
  <c r="AU456" i="9"/>
  <c r="AR456"/>
  <c r="AS456"/>
  <c r="P438" i="17"/>
  <c r="AQ457"/>
  <c r="AM457"/>
  <c r="BB496"/>
  <c r="BD496" s="1"/>
  <c r="BC496"/>
  <c r="AY496"/>
  <c r="S447" i="23"/>
  <c r="T447" s="1"/>
  <c r="V447"/>
  <c r="R447"/>
  <c r="AL438" i="16"/>
  <c r="AH438"/>
  <c r="AI438"/>
  <c r="AD440"/>
  <c r="Z440"/>
  <c r="AA440"/>
  <c r="AC444" i="20"/>
  <c r="Z444"/>
  <c r="AA444" s="1"/>
  <c r="Y444"/>
  <c r="AZ497" i="17"/>
  <c r="AV497"/>
  <c r="I438"/>
  <c r="V438"/>
  <c r="O438"/>
  <c r="Q438" s="1"/>
  <c r="S438" s="1"/>
  <c r="G439"/>
  <c r="K438"/>
  <c r="M438" s="1"/>
  <c r="N438" s="1"/>
  <c r="X437"/>
  <c r="Z437" s="1"/>
  <c r="AE437" s="1"/>
  <c r="AB437"/>
  <c r="AD437" s="1"/>
  <c r="AF437" s="1"/>
  <c r="T438"/>
  <c r="R438"/>
  <c r="AA437"/>
  <c r="P488" i="14" l="1"/>
  <c r="AT456" i="9"/>
  <c r="AV456" s="1"/>
  <c r="AQ457"/>
  <c r="AN458" i="17"/>
  <c r="AJ458"/>
  <c r="AB444" i="20"/>
  <c r="AD444" s="1"/>
  <c r="Q448" i="23"/>
  <c r="U447"/>
  <c r="W447" s="1"/>
  <c r="X445" i="20"/>
  <c r="AK438" i="16"/>
  <c r="AM438" s="1"/>
  <c r="AF439"/>
  <c r="AG439"/>
  <c r="Y441"/>
  <c r="AC440"/>
  <c r="AE440" s="1"/>
  <c r="X441"/>
  <c r="AW498" i="17"/>
  <c r="AX497"/>
  <c r="BA498"/>
  <c r="BB497"/>
  <c r="BD497" s="1"/>
  <c r="Y438"/>
  <c r="AC438"/>
  <c r="U438"/>
  <c r="L439"/>
  <c r="P439"/>
  <c r="H439"/>
  <c r="Q489" i="14" l="1"/>
  <c r="R488"/>
  <c r="O489"/>
  <c r="AU457" i="9"/>
  <c r="AS457"/>
  <c r="AR457"/>
  <c r="AK459" i="17"/>
  <c r="AL458"/>
  <c r="AO459"/>
  <c r="AP458"/>
  <c r="S448" i="23"/>
  <c r="T448" s="1"/>
  <c r="V448"/>
  <c r="R448"/>
  <c r="AH439" i="16"/>
  <c r="AI439"/>
  <c r="AL439"/>
  <c r="AA441"/>
  <c r="AD441"/>
  <c r="Z441"/>
  <c r="AC445" i="20"/>
  <c r="Z445"/>
  <c r="AA445" s="1"/>
  <c r="Y445"/>
  <c r="V439" i="17"/>
  <c r="I439"/>
  <c r="G440"/>
  <c r="J439"/>
  <c r="K439" s="1"/>
  <c r="M439" s="1"/>
  <c r="T439"/>
  <c r="W438"/>
  <c r="X438" s="1"/>
  <c r="Z438" s="1"/>
  <c r="BC497"/>
  <c r="AY497"/>
  <c r="T488" i="14" l="1"/>
  <c r="S489"/>
  <c r="P489"/>
  <c r="R489" s="1"/>
  <c r="M490"/>
  <c r="AQ458" i="9"/>
  <c r="AT457"/>
  <c r="AV457" s="1"/>
  <c r="AR458" i="17"/>
  <c r="AQ458"/>
  <c r="AM458"/>
  <c r="O439"/>
  <c r="Q439" s="1"/>
  <c r="S439" s="1"/>
  <c r="AB438"/>
  <c r="AD438" s="1"/>
  <c r="AF438" s="1"/>
  <c r="U448" i="23"/>
  <c r="W448" s="1"/>
  <c r="Q449"/>
  <c r="AB445" i="20"/>
  <c r="AD445" s="1"/>
  <c r="X446"/>
  <c r="X442" i="16"/>
  <c r="Y442"/>
  <c r="AC441"/>
  <c r="AE441" s="1"/>
  <c r="AF440"/>
  <c r="AG440"/>
  <c r="AK439"/>
  <c r="AM439" s="1"/>
  <c r="AV498" i="17"/>
  <c r="AA438"/>
  <c r="AE438"/>
  <c r="N439"/>
  <c r="R439"/>
  <c r="AZ498"/>
  <c r="Y439"/>
  <c r="AC439"/>
  <c r="U439"/>
  <c r="W439" s="1"/>
  <c r="L440"/>
  <c r="P440"/>
  <c r="H440"/>
  <c r="T489" i="14" l="1"/>
  <c r="O490"/>
  <c r="N490"/>
  <c r="Q490"/>
  <c r="S490"/>
  <c r="P490"/>
  <c r="AU458" i="9"/>
  <c r="AS458"/>
  <c r="AR458"/>
  <c r="AJ459" i="17"/>
  <c r="AN459"/>
  <c r="S449" i="23"/>
  <c r="T449" s="1"/>
  <c r="V449"/>
  <c r="R449"/>
  <c r="AL440" i="16"/>
  <c r="AH440"/>
  <c r="AI440"/>
  <c r="AD442"/>
  <c r="Z442"/>
  <c r="AA442"/>
  <c r="AC446" i="20"/>
  <c r="Z446"/>
  <c r="AA446" s="1"/>
  <c r="Y446"/>
  <c r="BB498" i="17"/>
  <c r="BD498" s="1"/>
  <c r="BA499"/>
  <c r="AX498"/>
  <c r="AW499"/>
  <c r="I440"/>
  <c r="V440"/>
  <c r="G441"/>
  <c r="X439"/>
  <c r="Z439" s="1"/>
  <c r="AE439" s="1"/>
  <c r="AB439"/>
  <c r="AD439" s="1"/>
  <c r="AF439" s="1"/>
  <c r="T440"/>
  <c r="J440"/>
  <c r="O440" s="1"/>
  <c r="Q440" s="1"/>
  <c r="S440" s="1"/>
  <c r="M491" i="14" l="1"/>
  <c r="R490"/>
  <c r="T490" s="1"/>
  <c r="AQ459" i="9"/>
  <c r="AT458"/>
  <c r="AV458" s="1"/>
  <c r="AL459" i="17"/>
  <c r="AQ459" s="1"/>
  <c r="AN460" s="1"/>
  <c r="AO461" s="1"/>
  <c r="AK460"/>
  <c r="AP459"/>
  <c r="AO460"/>
  <c r="AR459"/>
  <c r="K440"/>
  <c r="M440" s="1"/>
  <c r="N440" s="1"/>
  <c r="Q450" i="23"/>
  <c r="U449"/>
  <c r="W449" s="1"/>
  <c r="AB446" i="20"/>
  <c r="AD446" s="1"/>
  <c r="X447"/>
  <c r="AK440" i="16"/>
  <c r="AM440" s="1"/>
  <c r="AF441"/>
  <c r="AG441"/>
  <c r="Y443"/>
  <c r="AC442"/>
  <c r="AE442" s="1"/>
  <c r="X443"/>
  <c r="AY498" i="17"/>
  <c r="AV499" s="1"/>
  <c r="BC498"/>
  <c r="AZ499" s="1"/>
  <c r="AA439"/>
  <c r="P441"/>
  <c r="L441"/>
  <c r="H441"/>
  <c r="J441" s="1"/>
  <c r="AC440"/>
  <c r="Y440"/>
  <c r="U440"/>
  <c r="Q491" i="14" l="1"/>
  <c r="S491"/>
  <c r="O491"/>
  <c r="N491"/>
  <c r="AU459" i="9"/>
  <c r="AS459"/>
  <c r="AR459"/>
  <c r="AP460" i="17"/>
  <c r="AR460" s="1"/>
  <c r="R440"/>
  <c r="AM459"/>
  <c r="AJ460" s="1"/>
  <c r="AX499"/>
  <c r="AW500"/>
  <c r="BB499"/>
  <c r="BD499" s="1"/>
  <c r="BA500"/>
  <c r="S450" i="23"/>
  <c r="T450" s="1"/>
  <c r="V450"/>
  <c r="R450"/>
  <c r="AH441" i="16"/>
  <c r="AI441"/>
  <c r="AL441"/>
  <c r="AA443"/>
  <c r="AD443"/>
  <c r="Z443"/>
  <c r="AC447" i="20"/>
  <c r="Z447"/>
  <c r="AA447" s="1"/>
  <c r="Y447"/>
  <c r="T441" i="17"/>
  <c r="W440"/>
  <c r="X440" s="1"/>
  <c r="Z440" s="1"/>
  <c r="G442"/>
  <c r="I441"/>
  <c r="K441"/>
  <c r="M441" s="1"/>
  <c r="V441"/>
  <c r="O441"/>
  <c r="Q441" s="1"/>
  <c r="S441" s="1"/>
  <c r="M492" i="14" l="1"/>
  <c r="P491"/>
  <c r="AT459" i="9"/>
  <c r="AV459" s="1"/>
  <c r="AQ460"/>
  <c r="R441" i="17"/>
  <c r="AK461"/>
  <c r="AL460"/>
  <c r="AY499"/>
  <c r="AV500" s="1"/>
  <c r="BC499"/>
  <c r="AB440"/>
  <c r="AD440" s="1"/>
  <c r="AF440" s="1"/>
  <c r="AB447" i="20"/>
  <c r="AD447" s="1"/>
  <c r="U450" i="23"/>
  <c r="W450" s="1"/>
  <c r="Q451"/>
  <c r="X448" i="20"/>
  <c r="X444" i="16"/>
  <c r="Y444"/>
  <c r="AC443"/>
  <c r="AE443" s="1"/>
  <c r="AF442"/>
  <c r="AG442"/>
  <c r="AK441"/>
  <c r="AM441" s="1"/>
  <c r="N441" i="17"/>
  <c r="P442"/>
  <c r="L442"/>
  <c r="H442"/>
  <c r="AE440"/>
  <c r="AA440"/>
  <c r="AC441"/>
  <c r="Y441"/>
  <c r="U441"/>
  <c r="AU460" i="9" l="1"/>
  <c r="Q492" i="14"/>
  <c r="N492"/>
  <c r="R491"/>
  <c r="T491" s="1"/>
  <c r="O492"/>
  <c r="AR460" i="9"/>
  <c r="AS460"/>
  <c r="AQ460" i="17"/>
  <c r="AN461" s="1"/>
  <c r="AM460"/>
  <c r="AX500"/>
  <c r="BC500" s="1"/>
  <c r="AW501"/>
  <c r="AZ500"/>
  <c r="V451" i="23"/>
  <c r="S451"/>
  <c r="T451" s="1"/>
  <c r="R451"/>
  <c r="AL442" i="16"/>
  <c r="AH442"/>
  <c r="AI442"/>
  <c r="AD444"/>
  <c r="Z444"/>
  <c r="AA444"/>
  <c r="AC448" i="20"/>
  <c r="Z448"/>
  <c r="AA448" s="1"/>
  <c r="Y448"/>
  <c r="I442" i="17"/>
  <c r="V442"/>
  <c r="G443"/>
  <c r="J442"/>
  <c r="O442" s="1"/>
  <c r="Q442" s="1"/>
  <c r="S442" s="1"/>
  <c r="T442"/>
  <c r="W441"/>
  <c r="AB441" s="1"/>
  <c r="AD441" s="1"/>
  <c r="AF441" s="1"/>
  <c r="S492" i="14" l="1"/>
  <c r="M493"/>
  <c r="N493" s="1"/>
  <c r="P492"/>
  <c r="R492" s="1"/>
  <c r="T492" s="1"/>
  <c r="AT460" i="9"/>
  <c r="AV460" s="1"/>
  <c r="AQ461"/>
  <c r="AJ461" i="17"/>
  <c r="AO462"/>
  <c r="AP461"/>
  <c r="BB500"/>
  <c r="BD500" s="1"/>
  <c r="BA501"/>
  <c r="AY500"/>
  <c r="AV501" s="1"/>
  <c r="X441"/>
  <c r="Z441" s="1"/>
  <c r="AE441" s="1"/>
  <c r="K442"/>
  <c r="M442" s="1"/>
  <c r="R442" s="1"/>
  <c r="AZ501"/>
  <c r="AB448" i="20"/>
  <c r="AD448" s="1"/>
  <c r="Q452" i="23"/>
  <c r="U451"/>
  <c r="W451" s="1"/>
  <c r="X449" i="20"/>
  <c r="AK442" i="16"/>
  <c r="AM442" s="1"/>
  <c r="AF443"/>
  <c r="AG443"/>
  <c r="Y445"/>
  <c r="AC444"/>
  <c r="AE444" s="1"/>
  <c r="X445"/>
  <c r="AC442" i="17"/>
  <c r="Y442"/>
  <c r="U442"/>
  <c r="W442" s="1"/>
  <c r="P443"/>
  <c r="L443"/>
  <c r="H443"/>
  <c r="J443" s="1"/>
  <c r="AU461" i="9" l="1"/>
  <c r="O493" i="14"/>
  <c r="M494" s="1"/>
  <c r="N442" i="17"/>
  <c r="N494" i="14"/>
  <c r="P493"/>
  <c r="O494" s="1"/>
  <c r="M495" s="1"/>
  <c r="Q493"/>
  <c r="S493"/>
  <c r="AR461" i="9"/>
  <c r="AS461"/>
  <c r="AA441" i="17"/>
  <c r="AK462"/>
  <c r="AL461"/>
  <c r="AR461"/>
  <c r="BB501"/>
  <c r="BD501" s="1"/>
  <c r="BA502"/>
  <c r="AX501"/>
  <c r="BC501" s="1"/>
  <c r="AW502"/>
  <c r="AY501"/>
  <c r="AV502" s="1"/>
  <c r="V452" i="23"/>
  <c r="S452"/>
  <c r="T452" s="1"/>
  <c r="R452"/>
  <c r="AH443" i="16"/>
  <c r="AI443"/>
  <c r="AL443"/>
  <c r="AA445"/>
  <c r="AD445"/>
  <c r="Z445"/>
  <c r="AC449" i="20"/>
  <c r="Z449"/>
  <c r="AA449" s="1"/>
  <c r="Y449"/>
  <c r="G444" i="17"/>
  <c r="O443"/>
  <c r="Q443" s="1"/>
  <c r="S443" s="1"/>
  <c r="I443"/>
  <c r="V443"/>
  <c r="K443"/>
  <c r="M443" s="1"/>
  <c r="N443" s="1"/>
  <c r="AB442"/>
  <c r="AD442" s="1"/>
  <c r="T443"/>
  <c r="X442"/>
  <c r="Z442" s="1"/>
  <c r="R443"/>
  <c r="S495" i="14" l="1"/>
  <c r="R493"/>
  <c r="P494"/>
  <c r="O495" s="1"/>
  <c r="M496" s="1"/>
  <c r="Q494"/>
  <c r="N495"/>
  <c r="AQ462" i="9"/>
  <c r="AT461"/>
  <c r="AV461" s="1"/>
  <c r="AA442" i="17"/>
  <c r="AQ461"/>
  <c r="AM461"/>
  <c r="AX502"/>
  <c r="AW503"/>
  <c r="AY502"/>
  <c r="AZ502"/>
  <c r="BC502"/>
  <c r="AB449" i="20"/>
  <c r="AD449" s="1"/>
  <c r="U452" i="23"/>
  <c r="W452" s="1"/>
  <c r="Q453"/>
  <c r="X450" i="20"/>
  <c r="X446" i="16"/>
  <c r="Y446"/>
  <c r="AC445"/>
  <c r="AE445" s="1"/>
  <c r="AF444"/>
  <c r="AG444"/>
  <c r="AK443"/>
  <c r="AM443" s="1"/>
  <c r="AE442" i="17"/>
  <c r="Y443"/>
  <c r="AC443"/>
  <c r="U443"/>
  <c r="W443" s="1"/>
  <c r="L444"/>
  <c r="P444"/>
  <c r="H444"/>
  <c r="AF442"/>
  <c r="T493" i="14" l="1"/>
  <c r="S494"/>
  <c r="N496"/>
  <c r="R494"/>
  <c r="P495"/>
  <c r="Q495"/>
  <c r="AU462" i="9"/>
  <c r="AR462"/>
  <c r="AS462"/>
  <c r="AJ462" i="17"/>
  <c r="AN462"/>
  <c r="BB502"/>
  <c r="BD502" s="1"/>
  <c r="BA503"/>
  <c r="AV503"/>
  <c r="AZ503"/>
  <c r="V453" i="23"/>
  <c r="S453"/>
  <c r="T453" s="1"/>
  <c r="R453"/>
  <c r="AL444" i="16"/>
  <c r="AH444"/>
  <c r="AI444"/>
  <c r="AD446"/>
  <c r="Z446"/>
  <c r="AA446"/>
  <c r="AC450" i="20"/>
  <c r="Z450"/>
  <c r="AA450" s="1"/>
  <c r="Y450"/>
  <c r="G445" i="17"/>
  <c r="I444"/>
  <c r="V444"/>
  <c r="J444"/>
  <c r="O444" s="1"/>
  <c r="Q444" s="1"/>
  <c r="S444" s="1"/>
  <c r="X443"/>
  <c r="Z443" s="1"/>
  <c r="AB443"/>
  <c r="AD443" s="1"/>
  <c r="AF443" s="1"/>
  <c r="T444"/>
  <c r="T494" i="14" l="1"/>
  <c r="Q496"/>
  <c r="R495"/>
  <c r="O496"/>
  <c r="M497" s="1"/>
  <c r="AQ463" i="9"/>
  <c r="AT462"/>
  <c r="AV462" s="1"/>
  <c r="AL462" i="17"/>
  <c r="AQ462" s="1"/>
  <c r="AN463" s="1"/>
  <c r="AO464" s="1"/>
  <c r="AK463"/>
  <c r="AP462"/>
  <c r="AO463"/>
  <c r="AR462"/>
  <c r="BB503"/>
  <c r="BD503" s="1"/>
  <c r="BA504"/>
  <c r="AW504"/>
  <c r="AX503"/>
  <c r="AB450" i="20"/>
  <c r="AD450" s="1"/>
  <c r="U453" i="23"/>
  <c r="W453" s="1"/>
  <c r="Q454"/>
  <c r="X451" i="20"/>
  <c r="AK444" i="16"/>
  <c r="AM444" s="1"/>
  <c r="AF445"/>
  <c r="AG445"/>
  <c r="Y447"/>
  <c r="AC446"/>
  <c r="AE446" s="1"/>
  <c r="X447"/>
  <c r="P445" i="17"/>
  <c r="H445"/>
  <c r="AC444"/>
  <c r="Y444"/>
  <c r="U444"/>
  <c r="AE443"/>
  <c r="AA443"/>
  <c r="K444"/>
  <c r="M444" s="1"/>
  <c r="R444" s="1"/>
  <c r="AM462" l="1"/>
  <c r="AJ463" s="1"/>
  <c r="T495" i="14"/>
  <c r="S496"/>
  <c r="P496"/>
  <c r="Q497" s="1"/>
  <c r="N497"/>
  <c r="O497"/>
  <c r="M498" s="1"/>
  <c r="AU463" i="9"/>
  <c r="AR463"/>
  <c r="AS463"/>
  <c r="AP463" i="17"/>
  <c r="AY503"/>
  <c r="BC503"/>
  <c r="V454" i="23"/>
  <c r="S454"/>
  <c r="T454" s="1"/>
  <c r="R454"/>
  <c r="AH445" i="16"/>
  <c r="AI445"/>
  <c r="AL445"/>
  <c r="AA447"/>
  <c r="AD447"/>
  <c r="Z447"/>
  <c r="AC451" i="20"/>
  <c r="Z451"/>
  <c r="AA451" s="1"/>
  <c r="Y451"/>
  <c r="L445" i="17"/>
  <c r="N444"/>
  <c r="T445"/>
  <c r="W444"/>
  <c r="AB444" s="1"/>
  <c r="AD444" s="1"/>
  <c r="G446"/>
  <c r="I445"/>
  <c r="V445"/>
  <c r="J445"/>
  <c r="O445" s="1"/>
  <c r="Q445" s="1"/>
  <c r="S445" s="1"/>
  <c r="N498" i="14" l="1"/>
  <c r="R496"/>
  <c r="P497"/>
  <c r="AT463" i="9"/>
  <c r="AV463" s="1"/>
  <c r="AQ464"/>
  <c r="AR463" i="17"/>
  <c r="AK464"/>
  <c r="AL463"/>
  <c r="K445"/>
  <c r="M445" s="1"/>
  <c r="AZ504"/>
  <c r="AV504"/>
  <c r="X444"/>
  <c r="Z444" s="1"/>
  <c r="AE444" s="1"/>
  <c r="U454" i="23"/>
  <c r="W454" s="1"/>
  <c r="Q455"/>
  <c r="AB451" i="20"/>
  <c r="AD451" s="1"/>
  <c r="X452"/>
  <c r="X448" i="16"/>
  <c r="Y448"/>
  <c r="AC447"/>
  <c r="AE447" s="1"/>
  <c r="AF446"/>
  <c r="AG446"/>
  <c r="AK445"/>
  <c r="AM445" s="1"/>
  <c r="L446" i="17"/>
  <c r="P446"/>
  <c r="H446"/>
  <c r="J446" s="1"/>
  <c r="AF444"/>
  <c r="AC445"/>
  <c r="U445"/>
  <c r="W445" s="1"/>
  <c r="T496" i="14" l="1"/>
  <c r="S497"/>
  <c r="R497"/>
  <c r="Q498"/>
  <c r="O498"/>
  <c r="AU464" i="9"/>
  <c r="AS464"/>
  <c r="AR464"/>
  <c r="Y445" i="17"/>
  <c r="AQ463"/>
  <c r="AM463"/>
  <c r="AJ464" s="1"/>
  <c r="AK465" s="1"/>
  <c r="N445"/>
  <c r="R445"/>
  <c r="AX504"/>
  <c r="AY504" s="1"/>
  <c r="AV505" s="1"/>
  <c r="AW505"/>
  <c r="AA444"/>
  <c r="BA505"/>
  <c r="BB504"/>
  <c r="V455" i="23"/>
  <c r="S455"/>
  <c r="T455" s="1"/>
  <c r="R455"/>
  <c r="AL446" i="16"/>
  <c r="AH446"/>
  <c r="AI446"/>
  <c r="AD448"/>
  <c r="Z448"/>
  <c r="AA448"/>
  <c r="AC452" i="20"/>
  <c r="Z452"/>
  <c r="AA452" s="1"/>
  <c r="Y452"/>
  <c r="X445" i="17"/>
  <c r="AB445"/>
  <c r="AD445" s="1"/>
  <c r="T446"/>
  <c r="K446"/>
  <c r="M446" s="1"/>
  <c r="G447"/>
  <c r="O446"/>
  <c r="Q446" s="1"/>
  <c r="S446" s="1"/>
  <c r="I446"/>
  <c r="V446"/>
  <c r="T497" i="14" l="1"/>
  <c r="S498"/>
  <c r="P498"/>
  <c r="R498" s="1"/>
  <c r="T498" s="1"/>
  <c r="M499"/>
  <c r="AQ465" i="9"/>
  <c r="AT464"/>
  <c r="AV464" s="1"/>
  <c r="BC504" i="17"/>
  <c r="AZ505" s="1"/>
  <c r="BA506" s="1"/>
  <c r="Z445"/>
  <c r="AA445" s="1"/>
  <c r="AL464"/>
  <c r="AN464"/>
  <c r="AQ464"/>
  <c r="AN465" s="1"/>
  <c r="AO466" s="1"/>
  <c r="N446"/>
  <c r="AX505"/>
  <c r="AW506"/>
  <c r="AY505"/>
  <c r="AV506" s="1"/>
  <c r="AW507" s="1"/>
  <c r="BD504"/>
  <c r="AB452" i="20"/>
  <c r="AD452" s="1"/>
  <c r="U455" i="23"/>
  <c r="W455" s="1"/>
  <c r="Q456"/>
  <c r="X453" i="20"/>
  <c r="AK446" i="16"/>
  <c r="AM446" s="1"/>
  <c r="AF447"/>
  <c r="AG447"/>
  <c r="Y449"/>
  <c r="AC448"/>
  <c r="AE448" s="1"/>
  <c r="X449"/>
  <c r="R446" i="17"/>
  <c r="P447"/>
  <c r="L447"/>
  <c r="H447"/>
  <c r="Y446"/>
  <c r="AC446"/>
  <c r="U446"/>
  <c r="AE445"/>
  <c r="AF445"/>
  <c r="N499" i="14" l="1"/>
  <c r="Q499"/>
  <c r="S499"/>
  <c r="O499"/>
  <c r="AS465" i="9"/>
  <c r="AR465"/>
  <c r="AU465"/>
  <c r="BC505" i="17"/>
  <c r="AZ506" s="1"/>
  <c r="BA507" s="1"/>
  <c r="AM464"/>
  <c r="AO465"/>
  <c r="AP464"/>
  <c r="BB505"/>
  <c r="BD505" s="1"/>
  <c r="AX506"/>
  <c r="V456" i="23"/>
  <c r="S456"/>
  <c r="T456" s="1"/>
  <c r="R456"/>
  <c r="AH447" i="16"/>
  <c r="AI447"/>
  <c r="AL447"/>
  <c r="AA449"/>
  <c r="AD449"/>
  <c r="Z449"/>
  <c r="AC453" i="20"/>
  <c r="Z453"/>
  <c r="AA453" s="1"/>
  <c r="Y453"/>
  <c r="T447" i="17"/>
  <c r="W446"/>
  <c r="X446" s="1"/>
  <c r="Z446" s="1"/>
  <c r="G448"/>
  <c r="O447"/>
  <c r="Q447" s="1"/>
  <c r="I447"/>
  <c r="V447"/>
  <c r="J447"/>
  <c r="K447" s="1"/>
  <c r="M447" s="1"/>
  <c r="AB446" l="1"/>
  <c r="AD446" s="1"/>
  <c r="AF446" s="1"/>
  <c r="P499" i="14"/>
  <c r="R499" s="1"/>
  <c r="T499" s="1"/>
  <c r="M500"/>
  <c r="AT465" i="9"/>
  <c r="AV465" s="1"/>
  <c r="AQ466"/>
  <c r="AJ465" i="17"/>
  <c r="AR464"/>
  <c r="AP465"/>
  <c r="AY506"/>
  <c r="BC506"/>
  <c r="BB506"/>
  <c r="AE446"/>
  <c r="AA446"/>
  <c r="AB453" i="20"/>
  <c r="AD453" s="1"/>
  <c r="U456" i="23"/>
  <c r="W456" s="1"/>
  <c r="Q457"/>
  <c r="X454" i="20"/>
  <c r="X450" i="16"/>
  <c r="Y450"/>
  <c r="AC449"/>
  <c r="AE449" s="1"/>
  <c r="AF448"/>
  <c r="AG448"/>
  <c r="AK447"/>
  <c r="AM447" s="1"/>
  <c r="P448" i="17"/>
  <c r="L448"/>
  <c r="H448"/>
  <c r="R447"/>
  <c r="N447"/>
  <c r="S447"/>
  <c r="AC447"/>
  <c r="Y447"/>
  <c r="U447"/>
  <c r="W447" s="1"/>
  <c r="S500" i="14" l="1"/>
  <c r="O500"/>
  <c r="Q500"/>
  <c r="N500"/>
  <c r="AU466" i="9"/>
  <c r="AS466"/>
  <c r="AR466"/>
  <c r="AK466" i="17"/>
  <c r="AL465"/>
  <c r="AR465"/>
  <c r="BD506"/>
  <c r="AV507"/>
  <c r="AZ507"/>
  <c r="BA508" s="1"/>
  <c r="S457" i="23"/>
  <c r="T457" s="1"/>
  <c r="V457"/>
  <c r="R457"/>
  <c r="AL448" i="16"/>
  <c r="AH448"/>
  <c r="AI448"/>
  <c r="AD450"/>
  <c r="Z450"/>
  <c r="AA450"/>
  <c r="AC454" i="20"/>
  <c r="Z454"/>
  <c r="AA454" s="1"/>
  <c r="Y454"/>
  <c r="G449" i="17"/>
  <c r="O448"/>
  <c r="Q448" s="1"/>
  <c r="S448" s="1"/>
  <c r="I448"/>
  <c r="V448"/>
  <c r="AB447"/>
  <c r="AD447" s="1"/>
  <c r="AF447" s="1"/>
  <c r="T448"/>
  <c r="X447"/>
  <c r="Z447" s="1"/>
  <c r="J448"/>
  <c r="P500" i="14" l="1"/>
  <c r="R500" s="1"/>
  <c r="T500" s="1"/>
  <c r="M501"/>
  <c r="AT466" i="9"/>
  <c r="AV466" s="1"/>
  <c r="AQ467"/>
  <c r="AQ465" i="17"/>
  <c r="AM465"/>
  <c r="AW508"/>
  <c r="AX507"/>
  <c r="BB507"/>
  <c r="K448"/>
  <c r="M448" s="1"/>
  <c r="R448" s="1"/>
  <c r="AB454" i="20"/>
  <c r="AD454" s="1"/>
  <c r="U457" i="23"/>
  <c r="W457" s="1"/>
  <c r="Q458"/>
  <c r="X455" i="20"/>
  <c r="AK448" i="16"/>
  <c r="AM448" s="1"/>
  <c r="AF449"/>
  <c r="AG449"/>
  <c r="Y451"/>
  <c r="AC450"/>
  <c r="AE450" s="1"/>
  <c r="X451"/>
  <c r="AC448" i="17"/>
  <c r="Y448"/>
  <c r="U448"/>
  <c r="AA447"/>
  <c r="AE447"/>
  <c r="P449"/>
  <c r="L449"/>
  <c r="H449"/>
  <c r="J449" s="1"/>
  <c r="O501" i="14" l="1"/>
  <c r="Q501"/>
  <c r="N501"/>
  <c r="S501"/>
  <c r="AU467" i="9"/>
  <c r="AS467"/>
  <c r="AR467"/>
  <c r="N448" i="17"/>
  <c r="AJ466"/>
  <c r="AN466"/>
  <c r="BD507"/>
  <c r="AY507"/>
  <c r="AV508" s="1"/>
  <c r="BC507"/>
  <c r="S458" i="23"/>
  <c r="T458" s="1"/>
  <c r="V458"/>
  <c r="R458"/>
  <c r="AH449" i="16"/>
  <c r="AI449"/>
  <c r="AL449"/>
  <c r="AA451"/>
  <c r="AD451"/>
  <c r="Z451"/>
  <c r="AC455" i="20"/>
  <c r="Z455"/>
  <c r="AA455" s="1"/>
  <c r="Y455"/>
  <c r="G450" i="17"/>
  <c r="I449"/>
  <c r="K449"/>
  <c r="M449" s="1"/>
  <c r="V449"/>
  <c r="O449"/>
  <c r="Q449" s="1"/>
  <c r="S449" s="1"/>
  <c r="T449"/>
  <c r="W448"/>
  <c r="M502" i="14" l="1"/>
  <c r="P501"/>
  <c r="R501" s="1"/>
  <c r="T501" s="1"/>
  <c r="AQ468" i="9"/>
  <c r="AT467"/>
  <c r="AV467" s="1"/>
  <c r="AO467" i="17"/>
  <c r="AP466"/>
  <c r="AK467"/>
  <c r="AL466"/>
  <c r="AX508"/>
  <c r="AY508" s="1"/>
  <c r="AV509" s="1"/>
  <c r="AW510" s="1"/>
  <c r="AW509"/>
  <c r="AZ508"/>
  <c r="X448"/>
  <c r="Z448" s="1"/>
  <c r="AE448" s="1"/>
  <c r="AB448"/>
  <c r="AD448" s="1"/>
  <c r="AF448" s="1"/>
  <c r="AB455" i="20"/>
  <c r="AD455" s="1"/>
  <c r="Q459" i="23"/>
  <c r="U458"/>
  <c r="W458" s="1"/>
  <c r="X456" i="20"/>
  <c r="X452" i="16"/>
  <c r="Y452"/>
  <c r="AC451"/>
  <c r="AE451" s="1"/>
  <c r="AF450"/>
  <c r="AG450"/>
  <c r="AK449"/>
  <c r="AM449" s="1"/>
  <c r="AA448" i="17"/>
  <c r="Y449"/>
  <c r="U449"/>
  <c r="W449" s="1"/>
  <c r="N449"/>
  <c r="R449"/>
  <c r="L450"/>
  <c r="P450"/>
  <c r="H450"/>
  <c r="AU468" i="9" l="1"/>
  <c r="Q502" i="14"/>
  <c r="N502"/>
  <c r="S502"/>
  <c r="O502"/>
  <c r="AS468" i="9"/>
  <c r="AR468"/>
  <c r="AC449" i="17"/>
  <c r="BC508"/>
  <c r="AM466"/>
  <c r="AQ466"/>
  <c r="AR466"/>
  <c r="BB508"/>
  <c r="BD508" s="1"/>
  <c r="BA509"/>
  <c r="AZ509"/>
  <c r="BA510" s="1"/>
  <c r="AX509"/>
  <c r="V459" i="23"/>
  <c r="S459"/>
  <c r="T459" s="1"/>
  <c r="R459"/>
  <c r="AL450" i="16"/>
  <c r="AH450"/>
  <c r="AI450"/>
  <c r="AD452"/>
  <c r="Z452"/>
  <c r="AA452"/>
  <c r="AC456" i="20"/>
  <c r="Z456"/>
  <c r="AA456" s="1"/>
  <c r="Y456"/>
  <c r="I450" i="17"/>
  <c r="V450"/>
  <c r="G451"/>
  <c r="J450"/>
  <c r="O450" s="1"/>
  <c r="Q450" s="1"/>
  <c r="S450" s="1"/>
  <c r="X449"/>
  <c r="Z449" s="1"/>
  <c r="AE449" s="1"/>
  <c r="AB449"/>
  <c r="AD449" s="1"/>
  <c r="AF449" s="1"/>
  <c r="T450"/>
  <c r="P502" i="14" l="1"/>
  <c r="R502" s="1"/>
  <c r="T502" s="1"/>
  <c r="M503"/>
  <c r="AQ469" i="9"/>
  <c r="AT468"/>
  <c r="AV468" s="1"/>
  <c r="BB509" i="17"/>
  <c r="BD509" s="1"/>
  <c r="AN467"/>
  <c r="AJ467"/>
  <c r="AY509"/>
  <c r="AV510" s="1"/>
  <c r="AX510" s="1"/>
  <c r="AY510" s="1"/>
  <c r="BC509"/>
  <c r="AZ510" s="1"/>
  <c r="AB456" i="20"/>
  <c r="AD456" s="1"/>
  <c r="Q460" i="23"/>
  <c r="U459"/>
  <c r="W459" s="1"/>
  <c r="X457" i="20"/>
  <c r="AK450" i="16"/>
  <c r="AM450" s="1"/>
  <c r="AF451"/>
  <c r="AG451"/>
  <c r="Y453"/>
  <c r="AC452"/>
  <c r="AE452" s="1"/>
  <c r="X453"/>
  <c r="P451" i="17"/>
  <c r="H451"/>
  <c r="J451" s="1"/>
  <c r="Y450"/>
  <c r="AC450"/>
  <c r="U450"/>
  <c r="AA449"/>
  <c r="K450"/>
  <c r="M450" s="1"/>
  <c r="R450" s="1"/>
  <c r="O503" i="14" l="1"/>
  <c r="S503"/>
  <c r="Q503"/>
  <c r="N503"/>
  <c r="AU469" i="9"/>
  <c r="AS469"/>
  <c r="AR469"/>
  <c r="AV512" i="17"/>
  <c r="BB510"/>
  <c r="AZ512" s="1"/>
  <c r="AW512"/>
  <c r="AK468"/>
  <c r="AL467"/>
  <c r="AO468"/>
  <c r="AP467"/>
  <c r="BD510"/>
  <c r="BC510"/>
  <c r="S460" i="23"/>
  <c r="T460" s="1"/>
  <c r="V460"/>
  <c r="R460"/>
  <c r="AH451" i="16"/>
  <c r="AI451"/>
  <c r="AL451"/>
  <c r="AA453"/>
  <c r="AD453"/>
  <c r="Z453"/>
  <c r="AC457" i="20"/>
  <c r="Z457"/>
  <c r="AA457" s="1"/>
  <c r="Y457"/>
  <c r="N450" i="17"/>
  <c r="K451" s="1"/>
  <c r="T451"/>
  <c r="W450"/>
  <c r="X450" s="1"/>
  <c r="Z450" s="1"/>
  <c r="AA450" s="1"/>
  <c r="G452"/>
  <c r="O451"/>
  <c r="Q451" s="1"/>
  <c r="I451"/>
  <c r="V451"/>
  <c r="L451"/>
  <c r="AB450" l="1"/>
  <c r="AD450" s="1"/>
  <c r="AF450" s="1"/>
  <c r="P503" i="14"/>
  <c r="R503" s="1"/>
  <c r="T503" s="1"/>
  <c r="M504"/>
  <c r="AQ470" i="9"/>
  <c r="AT469"/>
  <c r="AV469" s="1"/>
  <c r="BA512" i="17"/>
  <c r="AR467"/>
  <c r="AQ467"/>
  <c r="AM467"/>
  <c r="AB457" i="20"/>
  <c r="AD457" s="1"/>
  <c r="Q461" i="23"/>
  <c r="U460"/>
  <c r="W460" s="1"/>
  <c r="X458" i="20"/>
  <c r="X454" i="16"/>
  <c r="Y454"/>
  <c r="AC453"/>
  <c r="AE453" s="1"/>
  <c r="AF452"/>
  <c r="AG452"/>
  <c r="AK451"/>
  <c r="AM451" s="1"/>
  <c r="M451" i="17"/>
  <c r="P452"/>
  <c r="L452"/>
  <c r="H452"/>
  <c r="Y451"/>
  <c r="AC451"/>
  <c r="U451"/>
  <c r="S451"/>
  <c r="AE450"/>
  <c r="N504" i="14" l="1"/>
  <c r="Q504"/>
  <c r="O504"/>
  <c r="S504"/>
  <c r="AU470" i="9"/>
  <c r="AR470"/>
  <c r="AS470"/>
  <c r="AJ468" i="17"/>
  <c r="AN468"/>
  <c r="S461" i="23"/>
  <c r="T461" s="1"/>
  <c r="V461"/>
  <c r="R461"/>
  <c r="AL452" i="16"/>
  <c r="AH452"/>
  <c r="AI452"/>
  <c r="AD454"/>
  <c r="Z454"/>
  <c r="AA454"/>
  <c r="AC458" i="20"/>
  <c r="Z458"/>
  <c r="AA458" s="1"/>
  <c r="Y458"/>
  <c r="N451" i="17"/>
  <c r="R451"/>
  <c r="T452"/>
  <c r="I452"/>
  <c r="V452"/>
  <c r="G453"/>
  <c r="J452"/>
  <c r="W451"/>
  <c r="X451" s="1"/>
  <c r="Z451" s="1"/>
  <c r="P504" i="14" l="1"/>
  <c r="M505"/>
  <c r="R504"/>
  <c r="T504" s="1"/>
  <c r="AT470" i="9"/>
  <c r="AV470" s="1"/>
  <c r="AQ471"/>
  <c r="AL468" i="17"/>
  <c r="AQ468" s="1"/>
  <c r="AN469" s="1"/>
  <c r="AO470" s="1"/>
  <c r="AK469"/>
  <c r="AP468"/>
  <c r="AO469"/>
  <c r="AR468"/>
  <c r="O452"/>
  <c r="Q452" s="1"/>
  <c r="S452" s="1"/>
  <c r="K452"/>
  <c r="M452" s="1"/>
  <c r="N452" s="1"/>
  <c r="AB451"/>
  <c r="AD451" s="1"/>
  <c r="AF451" s="1"/>
  <c r="Q462" i="23"/>
  <c r="U461"/>
  <c r="W461" s="1"/>
  <c r="AB458" i="20"/>
  <c r="AD458" s="1"/>
  <c r="X459"/>
  <c r="AK452" i="16"/>
  <c r="AM452" s="1"/>
  <c r="AF453"/>
  <c r="AG453"/>
  <c r="Y455"/>
  <c r="AC454"/>
  <c r="AE454" s="1"/>
  <c r="X455"/>
  <c r="AA451" i="17"/>
  <c r="Y452"/>
  <c r="U452"/>
  <c r="L453"/>
  <c r="P453"/>
  <c r="H453"/>
  <c r="AE451"/>
  <c r="Q505" i="14" l="1"/>
  <c r="O505"/>
  <c r="N505"/>
  <c r="S505"/>
  <c r="AU471" i="9"/>
  <c r="AS471"/>
  <c r="AR471"/>
  <c r="AC452" i="17"/>
  <c r="AM468"/>
  <c r="AP469"/>
  <c r="R452"/>
  <c r="AR469"/>
  <c r="AJ469"/>
  <c r="S462" i="23"/>
  <c r="T462" s="1"/>
  <c r="V462"/>
  <c r="R462"/>
  <c r="AH453" i="16"/>
  <c r="AI453"/>
  <c r="AL453"/>
  <c r="AA455"/>
  <c r="AD455"/>
  <c r="Z455"/>
  <c r="AC459" i="20"/>
  <c r="Z459"/>
  <c r="AA459" s="1"/>
  <c r="Y459"/>
  <c r="V453" i="17"/>
  <c r="G454"/>
  <c r="I453"/>
  <c r="T453"/>
  <c r="J453"/>
  <c r="K453" s="1"/>
  <c r="M453" s="1"/>
  <c r="W452"/>
  <c r="AB452" s="1"/>
  <c r="AD452" l="1"/>
  <c r="AF452" s="1"/>
  <c r="M506" i="14"/>
  <c r="P505"/>
  <c r="R505" s="1"/>
  <c r="T505" s="1"/>
  <c r="AQ472" i="9"/>
  <c r="AT471"/>
  <c r="AV471" s="1"/>
  <c r="AL469" i="17"/>
  <c r="AM469" s="1"/>
  <c r="AJ470" s="1"/>
  <c r="AK471" s="1"/>
  <c r="AK470"/>
  <c r="AQ469"/>
  <c r="O453"/>
  <c r="Q453" s="1"/>
  <c r="S453" s="1"/>
  <c r="Q463" i="23"/>
  <c r="U462"/>
  <c r="W462" s="1"/>
  <c r="AB459" i="20"/>
  <c r="X452" i="17"/>
  <c r="Z452" s="1"/>
  <c r="AE452" s="1"/>
  <c r="AD459" i="20"/>
  <c r="X460"/>
  <c r="Y456" i="16"/>
  <c r="X456"/>
  <c r="AC455"/>
  <c r="AE455" s="1"/>
  <c r="AF454"/>
  <c r="AG454"/>
  <c r="AK453"/>
  <c r="AM453" s="1"/>
  <c r="P454" i="17"/>
  <c r="L454"/>
  <c r="H454"/>
  <c r="J454" s="1"/>
  <c r="AC453"/>
  <c r="Y453"/>
  <c r="U453"/>
  <c r="W453" s="1"/>
  <c r="R453"/>
  <c r="N453"/>
  <c r="Q506" i="14" l="1"/>
  <c r="N506"/>
  <c r="S506"/>
  <c r="O506"/>
  <c r="AU472" i="9"/>
  <c r="AS472"/>
  <c r="AR472"/>
  <c r="AA452" i="17"/>
  <c r="AL470"/>
  <c r="AN470"/>
  <c r="AQ470"/>
  <c r="AN471" s="1"/>
  <c r="AO472" s="1"/>
  <c r="S463" i="23"/>
  <c r="T463" s="1"/>
  <c r="V463"/>
  <c r="R463"/>
  <c r="AL454" i="16"/>
  <c r="AH454"/>
  <c r="AI454"/>
  <c r="AD456"/>
  <c r="Z456"/>
  <c r="AA456"/>
  <c r="AC460" i="20"/>
  <c r="Z460"/>
  <c r="AA460" s="1"/>
  <c r="Y460"/>
  <c r="AB453" i="17"/>
  <c r="AD453" s="1"/>
  <c r="AF453" s="1"/>
  <c r="T454"/>
  <c r="X453"/>
  <c r="Z453" s="1"/>
  <c r="AE453" s="1"/>
  <c r="K454"/>
  <c r="M454" s="1"/>
  <c r="R454" s="1"/>
  <c r="G455"/>
  <c r="O454"/>
  <c r="Q454" s="1"/>
  <c r="S454" s="1"/>
  <c r="I454"/>
  <c r="V454"/>
  <c r="AA453"/>
  <c r="N454"/>
  <c r="M507" i="14" l="1"/>
  <c r="P506"/>
  <c r="R506" s="1"/>
  <c r="T506" s="1"/>
  <c r="AQ473" i="9"/>
  <c r="AT472"/>
  <c r="AV472" s="1"/>
  <c r="AM470" i="17"/>
  <c r="AO471"/>
  <c r="AP470"/>
  <c r="AB460" i="20"/>
  <c r="AD460" s="1"/>
  <c r="Q464" i="23"/>
  <c r="U463"/>
  <c r="W463" s="1"/>
  <c r="X461" i="20"/>
  <c r="AK454" i="16"/>
  <c r="AM454" s="1"/>
  <c r="AF455"/>
  <c r="AG455"/>
  <c r="AC456"/>
  <c r="AE456" s="1"/>
  <c r="X457"/>
  <c r="Y457"/>
  <c r="L455" i="17"/>
  <c r="P455"/>
  <c r="H455"/>
  <c r="J455" s="1"/>
  <c r="Y454"/>
  <c r="AC454"/>
  <c r="U454"/>
  <c r="S507" i="14" l="1"/>
  <c r="N507"/>
  <c r="O507"/>
  <c r="Q507"/>
  <c r="AU473" i="9"/>
  <c r="AS473"/>
  <c r="AR473"/>
  <c r="AJ471" i="17"/>
  <c r="AR470"/>
  <c r="AP471"/>
  <c r="S464" i="23"/>
  <c r="T464" s="1"/>
  <c r="V464"/>
  <c r="R464"/>
  <c r="AH455" i="16"/>
  <c r="AI455"/>
  <c r="AL455"/>
  <c r="Z457"/>
  <c r="AA457"/>
  <c r="AD457"/>
  <c r="AC461" i="20"/>
  <c r="Z461"/>
  <c r="AA461" s="1"/>
  <c r="Y461"/>
  <c r="T455" i="17"/>
  <c r="AB454"/>
  <c r="AD454" s="1"/>
  <c r="AF454" s="1"/>
  <c r="W454"/>
  <c r="X454" s="1"/>
  <c r="Z454" s="1"/>
  <c r="G456"/>
  <c r="O455"/>
  <c r="Q455" s="1"/>
  <c r="S455" s="1"/>
  <c r="I455"/>
  <c r="K455"/>
  <c r="M455" s="1"/>
  <c r="V455"/>
  <c r="P507" i="14" l="1"/>
  <c r="R507" s="1"/>
  <c r="T507" s="1"/>
  <c r="M508"/>
  <c r="AQ474" i="9"/>
  <c r="AT473"/>
  <c r="AV473" s="1"/>
  <c r="AL471" i="17"/>
  <c r="AQ471" s="1"/>
  <c r="AK472"/>
  <c r="AR471"/>
  <c r="AB461" i="20"/>
  <c r="AD461" s="1"/>
  <c r="Q465" i="23"/>
  <c r="U464"/>
  <c r="W464" s="1"/>
  <c r="X462" i="20"/>
  <c r="X458" i="16"/>
  <c r="Y458"/>
  <c r="AC457"/>
  <c r="AE457" s="1"/>
  <c r="AG456"/>
  <c r="AK455"/>
  <c r="AM455" s="1"/>
  <c r="AF456"/>
  <c r="L456" i="17"/>
  <c r="P456"/>
  <c r="H456"/>
  <c r="AC455"/>
  <c r="Y455"/>
  <c r="U455"/>
  <c r="W455" s="1"/>
  <c r="R455"/>
  <c r="N455"/>
  <c r="AA454"/>
  <c r="AE454"/>
  <c r="O508" i="14" l="1"/>
  <c r="S508"/>
  <c r="N508"/>
  <c r="Q508"/>
  <c r="AU474" i="9"/>
  <c r="AS474"/>
  <c r="AR474"/>
  <c r="AM471" i="17"/>
  <c r="AJ472" s="1"/>
  <c r="AN472"/>
  <c r="S465" i="23"/>
  <c r="T465" s="1"/>
  <c r="V465"/>
  <c r="R465"/>
  <c r="AL456" i="16"/>
  <c r="AH456"/>
  <c r="AI456"/>
  <c r="AD458"/>
  <c r="Z458"/>
  <c r="AA458"/>
  <c r="AC462" i="20"/>
  <c r="Z462"/>
  <c r="AA462" s="1"/>
  <c r="Y462"/>
  <c r="T456" i="17"/>
  <c r="X455"/>
  <c r="Z455" s="1"/>
  <c r="AA455" s="1"/>
  <c r="AB455"/>
  <c r="AD455" s="1"/>
  <c r="AF455" s="1"/>
  <c r="I456"/>
  <c r="G457"/>
  <c r="V456"/>
  <c r="J456"/>
  <c r="O456" s="1"/>
  <c r="Q456" s="1"/>
  <c r="S456" s="1"/>
  <c r="AE455"/>
  <c r="P508" i="14" l="1"/>
  <c r="R508" s="1"/>
  <c r="T508" s="1"/>
  <c r="M509"/>
  <c r="AT474" i="9"/>
  <c r="AV474" s="1"/>
  <c r="AQ475"/>
  <c r="AO473" i="17"/>
  <c r="AP472"/>
  <c r="AK473"/>
  <c r="AL472"/>
  <c r="AB462" i="20"/>
  <c r="AD462" s="1"/>
  <c r="Q466" i="23"/>
  <c r="U465"/>
  <c r="W465" s="1"/>
  <c r="X463" i="20"/>
  <c r="AG457" i="16"/>
  <c r="AK456"/>
  <c r="AM456" s="1"/>
  <c r="AF457"/>
  <c r="AC458"/>
  <c r="AE458" s="1"/>
  <c r="X459"/>
  <c r="Y459"/>
  <c r="K456" i="17"/>
  <c r="M456" s="1"/>
  <c r="R456" s="1"/>
  <c r="AC456"/>
  <c r="Y456"/>
  <c r="U456"/>
  <c r="P457"/>
  <c r="H457"/>
  <c r="J457" s="1"/>
  <c r="L457" l="1"/>
  <c r="S509" i="14"/>
  <c r="N509"/>
  <c r="O509"/>
  <c r="M510" s="1"/>
  <c r="Q509"/>
  <c r="AU475" i="9"/>
  <c r="AS475"/>
  <c r="AR475"/>
  <c r="M513" i="14"/>
  <c r="N513"/>
  <c r="N456" i="17"/>
  <c r="AM472"/>
  <c r="AQ472"/>
  <c r="AR472"/>
  <c r="S466" i="23"/>
  <c r="T466" s="1"/>
  <c r="V466"/>
  <c r="R466"/>
  <c r="AI457" i="16"/>
  <c r="AL457"/>
  <c r="AH457"/>
  <c r="Z459"/>
  <c r="AA459"/>
  <c r="AD459"/>
  <c r="AC463" i="20"/>
  <c r="Z463"/>
  <c r="AA463" s="1"/>
  <c r="Y463"/>
  <c r="G458" i="17"/>
  <c r="I457"/>
  <c r="O457"/>
  <c r="Q457" s="1"/>
  <c r="S457" s="1"/>
  <c r="V457"/>
  <c r="K457"/>
  <c r="M457" s="1"/>
  <c r="N457" s="1"/>
  <c r="T457"/>
  <c r="AB456"/>
  <c r="AD456" s="1"/>
  <c r="AF456" s="1"/>
  <c r="W456"/>
  <c r="X456" s="1"/>
  <c r="Z456" s="1"/>
  <c r="N510" i="14" l="1"/>
  <c r="P509"/>
  <c r="AT475" i="9"/>
  <c r="AV475" s="1"/>
  <c r="AQ476"/>
  <c r="AN473" i="17"/>
  <c r="AJ473"/>
  <c r="AB463" i="20"/>
  <c r="AD463" s="1"/>
  <c r="Q467" i="23"/>
  <c r="U466"/>
  <c r="W466" s="1"/>
  <c r="X464" i="20"/>
  <c r="X460" i="16"/>
  <c r="Y460"/>
  <c r="AC459"/>
  <c r="AE459" s="1"/>
  <c r="AF458"/>
  <c r="AG458"/>
  <c r="AK457"/>
  <c r="AM457" s="1"/>
  <c r="R457" i="17"/>
  <c r="AA456"/>
  <c r="AE456"/>
  <c r="P458"/>
  <c r="L458"/>
  <c r="H458"/>
  <c r="AC457"/>
  <c r="Y457"/>
  <c r="U457"/>
  <c r="R509" i="14" l="1"/>
  <c r="O510"/>
  <c r="P510" s="1"/>
  <c r="R510" s="1"/>
  <c r="Q510"/>
  <c r="AU476" i="9"/>
  <c r="AS476"/>
  <c r="AR476"/>
  <c r="AP473" i="17"/>
  <c r="AO474"/>
  <c r="AL473"/>
  <c r="AM473" s="1"/>
  <c r="AJ474" s="1"/>
  <c r="AK474"/>
  <c r="AR473"/>
  <c r="S467" i="23"/>
  <c r="T467" s="1"/>
  <c r="R467"/>
  <c r="V467"/>
  <c r="AL458" i="16"/>
  <c r="AH458"/>
  <c r="AI458"/>
  <c r="AD460"/>
  <c r="Z460"/>
  <c r="AA460"/>
  <c r="AC464" i="20"/>
  <c r="Z464"/>
  <c r="AA464" s="1"/>
  <c r="Y464"/>
  <c r="T458" i="17"/>
  <c r="I458"/>
  <c r="V458"/>
  <c r="G459"/>
  <c r="J458"/>
  <c r="O458" s="1"/>
  <c r="Q458" s="1"/>
  <c r="S458" s="1"/>
  <c r="W457"/>
  <c r="X457" s="1"/>
  <c r="Z457" s="1"/>
  <c r="AQ473" l="1"/>
  <c r="AQ474" s="1"/>
  <c r="T509" i="14"/>
  <c r="S510"/>
  <c r="AQ477" i="9"/>
  <c r="AT476"/>
  <c r="AV476" s="1"/>
  <c r="AL474" i="17"/>
  <c r="AK475"/>
  <c r="AM474"/>
  <c r="AN474"/>
  <c r="AB457"/>
  <c r="AD457" s="1"/>
  <c r="AF457" s="1"/>
  <c r="AB464" i="20"/>
  <c r="AD464" s="1"/>
  <c r="Q468" i="23"/>
  <c r="U467"/>
  <c r="W467" s="1"/>
  <c r="X465" i="20"/>
  <c r="AG459" i="16"/>
  <c r="AK458"/>
  <c r="AM458" s="1"/>
  <c r="AF459"/>
  <c r="AC460"/>
  <c r="AE460" s="1"/>
  <c r="X461"/>
  <c r="Y461"/>
  <c r="K458" i="17"/>
  <c r="M458" s="1"/>
  <c r="R458" s="1"/>
  <c r="AE457"/>
  <c r="Y458"/>
  <c r="AC458"/>
  <c r="U458"/>
  <c r="W458" s="1"/>
  <c r="P459"/>
  <c r="H459"/>
  <c r="AA457"/>
  <c r="T510" i="14" l="1"/>
  <c r="S513" s="1"/>
  <c r="R513"/>
  <c r="AU477" i="9"/>
  <c r="AR477"/>
  <c r="AS477"/>
  <c r="N458" i="17"/>
  <c r="AP474"/>
  <c r="AO475"/>
  <c r="AR474"/>
  <c r="AJ475"/>
  <c r="AN475"/>
  <c r="S468" i="23"/>
  <c r="T468" s="1"/>
  <c r="V468"/>
  <c r="R468"/>
  <c r="AI459" i="16"/>
  <c r="AL459"/>
  <c r="AH459"/>
  <c r="Z461"/>
  <c r="AA461"/>
  <c r="AD461"/>
  <c r="AC465" i="20"/>
  <c r="Z465"/>
  <c r="AA465" s="1"/>
  <c r="Y465"/>
  <c r="L459" i="17"/>
  <c r="G460"/>
  <c r="O459"/>
  <c r="Q459" s="1"/>
  <c r="I459"/>
  <c r="V459"/>
  <c r="K459"/>
  <c r="T459"/>
  <c r="AB458"/>
  <c r="AD458" s="1"/>
  <c r="X458"/>
  <c r="Z458" s="1"/>
  <c r="AE458" s="1"/>
  <c r="J459"/>
  <c r="AQ478" i="9" l="1"/>
  <c r="AT477"/>
  <c r="AV477" s="1"/>
  <c r="AP475" i="17"/>
  <c r="AO476"/>
  <c r="AR475"/>
  <c r="AK476"/>
  <c r="AL475"/>
  <c r="AA458"/>
  <c r="AB465" i="20"/>
  <c r="AD465" s="1"/>
  <c r="U468" i="23"/>
  <c r="W468" s="1"/>
  <c r="Q469"/>
  <c r="X466" i="20"/>
  <c r="X462" i="16"/>
  <c r="Y462"/>
  <c r="AC461"/>
  <c r="AE461" s="1"/>
  <c r="AF460"/>
  <c r="AG460"/>
  <c r="AK459"/>
  <c r="AM459" s="1"/>
  <c r="M459" i="17"/>
  <c r="R459" s="1"/>
  <c r="AF458"/>
  <c r="L460"/>
  <c r="P460"/>
  <c r="H460"/>
  <c r="J460" s="1"/>
  <c r="Y459"/>
  <c r="AC459"/>
  <c r="U459"/>
  <c r="S459"/>
  <c r="AU478" i="9" l="1"/>
  <c r="AS478"/>
  <c r="AR478"/>
  <c r="AM475" i="17"/>
  <c r="AQ475"/>
  <c r="V469" i="23"/>
  <c r="S469"/>
  <c r="T469" s="1"/>
  <c r="R469"/>
  <c r="AL460" i="16"/>
  <c r="AH460"/>
  <c r="AI460"/>
  <c r="AD462"/>
  <c r="Z462"/>
  <c r="AA462"/>
  <c r="AC466" i="20"/>
  <c r="Z466"/>
  <c r="AA466" s="1"/>
  <c r="Y466"/>
  <c r="N459" i="17"/>
  <c r="AB459"/>
  <c r="AD459" s="1"/>
  <c r="AF459" s="1"/>
  <c r="T460"/>
  <c r="W459"/>
  <c r="X459" s="1"/>
  <c r="Z459" s="1"/>
  <c r="O460"/>
  <c r="Q460" s="1"/>
  <c r="S460" s="1"/>
  <c r="I460"/>
  <c r="V460"/>
  <c r="K460"/>
  <c r="M460" s="1"/>
  <c r="G461"/>
  <c r="AT478" i="9" l="1"/>
  <c r="AV478" s="1"/>
  <c r="AQ479"/>
  <c r="N460" i="17"/>
  <c r="AN476"/>
  <c r="AJ476"/>
  <c r="AB466" i="20"/>
  <c r="AD466" s="1"/>
  <c r="Q470" i="23"/>
  <c r="U469"/>
  <c r="X467" i="20"/>
  <c r="AG461" i="16"/>
  <c r="AK460"/>
  <c r="AM460" s="1"/>
  <c r="AF461"/>
  <c r="AC462"/>
  <c r="AE462" s="1"/>
  <c r="X463"/>
  <c r="Y463"/>
  <c r="R460" i="17"/>
  <c r="L461"/>
  <c r="P461"/>
  <c r="H461"/>
  <c r="J461" s="1"/>
  <c r="AC460"/>
  <c r="Y460"/>
  <c r="U460"/>
  <c r="W460" s="1"/>
  <c r="AA459"/>
  <c r="AE459"/>
  <c r="AU479" i="9" l="1"/>
  <c r="AR479"/>
  <c r="AS479"/>
  <c r="AL476" i="17"/>
  <c r="AM476" s="1"/>
  <c r="AK477"/>
  <c r="AP476"/>
  <c r="AO477"/>
  <c r="AR476"/>
  <c r="S470" i="23"/>
  <c r="T470" s="1"/>
  <c r="R470"/>
  <c r="V470"/>
  <c r="W469"/>
  <c r="AI461" i="16"/>
  <c r="AL461"/>
  <c r="AH461"/>
  <c r="Z463"/>
  <c r="AA463"/>
  <c r="AD463"/>
  <c r="AC467" i="20"/>
  <c r="Z467"/>
  <c r="AA467" s="1"/>
  <c r="Y467"/>
  <c r="T461" i="17"/>
  <c r="X460"/>
  <c r="Z460" s="1"/>
  <c r="AE460" s="1"/>
  <c r="AB460"/>
  <c r="AD460" s="1"/>
  <c r="AF460" s="1"/>
  <c r="V461"/>
  <c r="O461"/>
  <c r="Q461" s="1"/>
  <c r="S461" s="1"/>
  <c r="G462"/>
  <c r="I461"/>
  <c r="K461"/>
  <c r="M461" s="1"/>
  <c r="AQ476" l="1"/>
  <c r="AN477" s="1"/>
  <c r="AT479" i="9"/>
  <c r="AV479" s="1"/>
  <c r="AQ480"/>
  <c r="AJ477" i="17"/>
  <c r="AB467" i="20"/>
  <c r="AD467" s="1"/>
  <c r="Q471" i="23"/>
  <c r="U470"/>
  <c r="W470" s="1"/>
  <c r="X468" i="20"/>
  <c r="X464" i="16"/>
  <c r="Y464"/>
  <c r="AC463"/>
  <c r="AE463" s="1"/>
  <c r="AF462"/>
  <c r="AG462"/>
  <c r="AK461"/>
  <c r="AM461" s="1"/>
  <c r="AA460" i="17"/>
  <c r="AC461"/>
  <c r="Y461"/>
  <c r="U461"/>
  <c r="W461" s="1"/>
  <c r="N461"/>
  <c r="R461"/>
  <c r="P462"/>
  <c r="L462"/>
  <c r="H462"/>
  <c r="AU480" i="9" l="1"/>
  <c r="AS480"/>
  <c r="AR480"/>
  <c r="AK478" i="17"/>
  <c r="AL477"/>
  <c r="AO478"/>
  <c r="AP477"/>
  <c r="V471" i="23"/>
  <c r="S471"/>
  <c r="T471" s="1"/>
  <c r="R471"/>
  <c r="AL462" i="16"/>
  <c r="AH462"/>
  <c r="AI462"/>
  <c r="AD464"/>
  <c r="Z464"/>
  <c r="AA464"/>
  <c r="AC468" i="20"/>
  <c r="Z468"/>
  <c r="AA468" s="1"/>
  <c r="Y468"/>
  <c r="G463" i="17"/>
  <c r="I462"/>
  <c r="V462"/>
  <c r="J462"/>
  <c r="O462" s="1"/>
  <c r="Q462" s="1"/>
  <c r="S462" s="1"/>
  <c r="X461"/>
  <c r="Z461" s="1"/>
  <c r="AB461"/>
  <c r="AD461" s="1"/>
  <c r="AF461" s="1"/>
  <c r="T462"/>
  <c r="AQ481" i="9" l="1"/>
  <c r="AT480"/>
  <c r="AV480" s="1"/>
  <c r="AR477" i="17"/>
  <c r="AQ477"/>
  <c r="AM477"/>
  <c r="K462"/>
  <c r="M462" s="1"/>
  <c r="R462" s="1"/>
  <c r="AB468" i="20"/>
  <c r="AD468" s="1"/>
  <c r="U471" i="23"/>
  <c r="W471" s="1"/>
  <c r="Q472"/>
  <c r="X469" i="20"/>
  <c r="AG463" i="16"/>
  <c r="AK462"/>
  <c r="AM462" s="1"/>
  <c r="AF463"/>
  <c r="AC464"/>
  <c r="AE464" s="1"/>
  <c r="X465"/>
  <c r="Y465"/>
  <c r="AC462" i="17"/>
  <c r="Y462"/>
  <c r="U462"/>
  <c r="AE461"/>
  <c r="AA461"/>
  <c r="P463"/>
  <c r="L463"/>
  <c r="H463"/>
  <c r="J463" s="1"/>
  <c r="N462" l="1"/>
  <c r="K463" s="1"/>
  <c r="M463" s="1"/>
  <c r="R463" s="1"/>
  <c r="AU481" i="9"/>
  <c r="AR481"/>
  <c r="AS481"/>
  <c r="AJ478" i="17"/>
  <c r="AN478"/>
  <c r="V472" i="23"/>
  <c r="S472"/>
  <c r="T472" s="1"/>
  <c r="R472"/>
  <c r="AI463" i="16"/>
  <c r="AL463"/>
  <c r="AH463"/>
  <c r="Z465"/>
  <c r="AA465"/>
  <c r="AD465"/>
  <c r="AC469" i="20"/>
  <c r="Z469"/>
  <c r="AA469" s="1"/>
  <c r="Y469"/>
  <c r="V463" i="17"/>
  <c r="I463"/>
  <c r="G464"/>
  <c r="O463"/>
  <c r="Q463" s="1"/>
  <c r="T463"/>
  <c r="W462"/>
  <c r="AB462" s="1"/>
  <c r="AD462" s="1"/>
  <c r="AF462" s="1"/>
  <c r="N463" l="1"/>
  <c r="AQ482" i="9"/>
  <c r="AT481"/>
  <c r="AV481" s="1"/>
  <c r="AO479" i="17"/>
  <c r="AP478"/>
  <c r="AK479"/>
  <c r="AL478"/>
  <c r="AB469" i="20"/>
  <c r="AD469" s="1"/>
  <c r="U472" i="23"/>
  <c r="W472" s="1"/>
  <c r="Q473"/>
  <c r="X470" i="20"/>
  <c r="X466" i="16"/>
  <c r="Y466"/>
  <c r="AC465"/>
  <c r="AE465" s="1"/>
  <c r="AF464"/>
  <c r="AG464"/>
  <c r="AK463"/>
  <c r="AM463" s="1"/>
  <c r="S463" i="17"/>
  <c r="P464"/>
  <c r="L464"/>
  <c r="H464"/>
  <c r="AC463"/>
  <c r="U463"/>
  <c r="W463" s="1"/>
  <c r="X462"/>
  <c r="Z462" s="1"/>
  <c r="AU482" i="9" l="1"/>
  <c r="AR482"/>
  <c r="AS482"/>
  <c r="Y463" i="17"/>
  <c r="AM478"/>
  <c r="AJ479" s="1"/>
  <c r="AK480" s="1"/>
  <c r="AQ478"/>
  <c r="AR478"/>
  <c r="S473" i="23"/>
  <c r="T473" s="1"/>
  <c r="V473"/>
  <c r="R473"/>
  <c r="AL464" i="16"/>
  <c r="AH464"/>
  <c r="AI464"/>
  <c r="AD466"/>
  <c r="Z466"/>
  <c r="AA466"/>
  <c r="AC470" i="20"/>
  <c r="Z470"/>
  <c r="AA470" s="1"/>
  <c r="Y470"/>
  <c r="AE462" i="17"/>
  <c r="AA462"/>
  <c r="T464"/>
  <c r="X463"/>
  <c r="AB463"/>
  <c r="AD463" s="1"/>
  <c r="AF463" s="1"/>
  <c r="I464"/>
  <c r="G465"/>
  <c r="V464"/>
  <c r="J464"/>
  <c r="K464" s="1"/>
  <c r="M464" s="1"/>
  <c r="AT482" i="9" l="1"/>
  <c r="AV482" s="1"/>
  <c r="AQ483"/>
  <c r="Z463" i="17"/>
  <c r="AA463" s="1"/>
  <c r="AN479"/>
  <c r="AL479"/>
  <c r="AQ479" s="1"/>
  <c r="O464"/>
  <c r="Q464" s="1"/>
  <c r="S464" s="1"/>
  <c r="AB470" i="20"/>
  <c r="AD470" s="1"/>
  <c r="U473" i="23"/>
  <c r="W473" s="1"/>
  <c r="Q474"/>
  <c r="X471" i="20"/>
  <c r="AG465" i="16"/>
  <c r="AK464"/>
  <c r="AM464" s="1"/>
  <c r="AF465"/>
  <c r="AC466"/>
  <c r="AE466" s="1"/>
  <c r="X467"/>
  <c r="Y467"/>
  <c r="L465" i="17"/>
  <c r="H465"/>
  <c r="J465" s="1"/>
  <c r="N464"/>
  <c r="R464"/>
  <c r="Y464"/>
  <c r="AC464"/>
  <c r="U464"/>
  <c r="AE463" l="1"/>
  <c r="AB464" s="1"/>
  <c r="AD464" s="1"/>
  <c r="AU483" i="9"/>
  <c r="AS483"/>
  <c r="AR483"/>
  <c r="P465" i="17"/>
  <c r="AM479"/>
  <c r="AJ480" s="1"/>
  <c r="AO480"/>
  <c r="AP479"/>
  <c r="AN480"/>
  <c r="AO481" s="1"/>
  <c r="V474" i="23"/>
  <c r="S474"/>
  <c r="T474" s="1"/>
  <c r="R474"/>
  <c r="AI465" i="16"/>
  <c r="AL465"/>
  <c r="AH465"/>
  <c r="Z467"/>
  <c r="AA467"/>
  <c r="AD467"/>
  <c r="AC471" i="20"/>
  <c r="Z471"/>
  <c r="AA471" s="1"/>
  <c r="Y471"/>
  <c r="T465" i="17"/>
  <c r="W464"/>
  <c r="X464" s="1"/>
  <c r="Z464" s="1"/>
  <c r="V465"/>
  <c r="K465"/>
  <c r="M465" s="1"/>
  <c r="R465" s="1"/>
  <c r="G466"/>
  <c r="I465"/>
  <c r="O465"/>
  <c r="Q465" l="1"/>
  <c r="S465" s="1"/>
  <c r="AT483" i="9"/>
  <c r="AV483" s="1"/>
  <c r="AQ484"/>
  <c r="AL480" i="17"/>
  <c r="AM480" s="1"/>
  <c r="AK481"/>
  <c r="N465"/>
  <c r="AR479"/>
  <c r="AP480"/>
  <c r="AB471" i="20"/>
  <c r="AD471" s="1"/>
  <c r="U474" i="23"/>
  <c r="W474" s="1"/>
  <c r="Q475"/>
  <c r="X472" i="20"/>
  <c r="X468" i="16"/>
  <c r="Y468"/>
  <c r="AC467"/>
  <c r="AE467" s="1"/>
  <c r="AF466"/>
  <c r="AG466"/>
  <c r="AK465"/>
  <c r="AM465" s="1"/>
  <c r="AE464" i="17"/>
  <c r="AA464"/>
  <c r="AF464"/>
  <c r="L466"/>
  <c r="P466"/>
  <c r="H466"/>
  <c r="AC465"/>
  <c r="Y465"/>
  <c r="U465"/>
  <c r="W465" s="1"/>
  <c r="AU484" i="9" l="1"/>
  <c r="AR484"/>
  <c r="AS484"/>
  <c r="AQ480" i="17"/>
  <c r="AR480"/>
  <c r="AN481"/>
  <c r="AO482" s="1"/>
  <c r="AJ481"/>
  <c r="V475" i="23"/>
  <c r="S475"/>
  <c r="T475" s="1"/>
  <c r="R475"/>
  <c r="AL466" i="16"/>
  <c r="AH466"/>
  <c r="AI466"/>
  <c r="AD468"/>
  <c r="Z468"/>
  <c r="AA468"/>
  <c r="AC472" i="20"/>
  <c r="Z472"/>
  <c r="AA472" s="1"/>
  <c r="Y472"/>
  <c r="X465" i="17"/>
  <c r="Z465" s="1"/>
  <c r="AE465" s="1"/>
  <c r="AB465"/>
  <c r="AD465" s="1"/>
  <c r="T466"/>
  <c r="G467"/>
  <c r="I466"/>
  <c r="V466"/>
  <c r="J466"/>
  <c r="K466" s="1"/>
  <c r="M466" s="1"/>
  <c r="AT484" i="9" l="1"/>
  <c r="AV484" s="1"/>
  <c r="AQ485"/>
  <c r="AK482" i="17"/>
  <c r="AL481"/>
  <c r="AP481"/>
  <c r="O466"/>
  <c r="Q466" s="1"/>
  <c r="S466" s="1"/>
  <c r="AA465"/>
  <c r="Q476" i="23"/>
  <c r="U475"/>
  <c r="W475" s="1"/>
  <c r="AB472" i="20"/>
  <c r="AD472" s="1"/>
  <c r="X473"/>
  <c r="AG467" i="16"/>
  <c r="AK466"/>
  <c r="AM466" s="1"/>
  <c r="AF467"/>
  <c r="AC468"/>
  <c r="AE468" s="1"/>
  <c r="X469"/>
  <c r="Y469"/>
  <c r="AF465" i="17"/>
  <c r="R466"/>
  <c r="N466"/>
  <c r="L467"/>
  <c r="P467"/>
  <c r="H467"/>
  <c r="J467" s="1"/>
  <c r="AC466"/>
  <c r="Y466"/>
  <c r="U466"/>
  <c r="AU485" i="9" l="1"/>
  <c r="AR485"/>
  <c r="AS485"/>
  <c r="AR481" i="17"/>
  <c r="AM481"/>
  <c r="AJ482" s="1"/>
  <c r="AK483" s="1"/>
  <c r="AQ481"/>
  <c r="V476" i="23"/>
  <c r="S476"/>
  <c r="T476" s="1"/>
  <c r="R476"/>
  <c r="AI467" i="16"/>
  <c r="AL467"/>
  <c r="AH467"/>
  <c r="Z469"/>
  <c r="AA469"/>
  <c r="AD469"/>
  <c r="AC473" i="20"/>
  <c r="Z473"/>
  <c r="AA473" s="1"/>
  <c r="Y473"/>
  <c r="T467" i="17"/>
  <c r="AB466"/>
  <c r="AD466" s="1"/>
  <c r="AF466" s="1"/>
  <c r="W466"/>
  <c r="X466" s="1"/>
  <c r="Z466" s="1"/>
  <c r="V467"/>
  <c r="K467"/>
  <c r="M467" s="1"/>
  <c r="R467" s="1"/>
  <c r="G468"/>
  <c r="O467"/>
  <c r="Q467" s="1"/>
  <c r="S467" s="1"/>
  <c r="I467"/>
  <c r="N467"/>
  <c r="AT485" i="9" l="1"/>
  <c r="AV485" s="1"/>
  <c r="AQ486"/>
  <c r="AN482" i="17"/>
  <c r="AL482"/>
  <c r="U476" i="23"/>
  <c r="W476" s="1"/>
  <c r="Q477"/>
  <c r="AB473" i="20"/>
  <c r="AD473" s="1"/>
  <c r="X474"/>
  <c r="X470" i="16"/>
  <c r="Y470"/>
  <c r="AC469"/>
  <c r="AE469" s="1"/>
  <c r="AF468"/>
  <c r="AG468"/>
  <c r="AK467"/>
  <c r="AM467" s="1"/>
  <c r="L468" i="17"/>
  <c r="P468"/>
  <c r="H468"/>
  <c r="AA466"/>
  <c r="AE466"/>
  <c r="AC467"/>
  <c r="Y467"/>
  <c r="U467"/>
  <c r="W467" s="1"/>
  <c r="AU486" i="9" l="1"/>
  <c r="AR486"/>
  <c r="AS486"/>
  <c r="AM482" i="17"/>
  <c r="AO483"/>
  <c r="AP482"/>
  <c r="AQ482"/>
  <c r="S477" i="23"/>
  <c r="T477" s="1"/>
  <c r="V477"/>
  <c r="R477"/>
  <c r="AL468" i="16"/>
  <c r="AH468"/>
  <c r="AI468"/>
  <c r="AD470"/>
  <c r="Z470"/>
  <c r="AA470"/>
  <c r="AC474" i="20"/>
  <c r="Z474"/>
  <c r="AA474" s="1"/>
  <c r="Y474"/>
  <c r="X467" i="17"/>
  <c r="Z467" s="1"/>
  <c r="AE467" s="1"/>
  <c r="AB467"/>
  <c r="AD467" s="1"/>
  <c r="AF467" s="1"/>
  <c r="T468"/>
  <c r="I468"/>
  <c r="V468"/>
  <c r="G469"/>
  <c r="J468"/>
  <c r="O468" s="1"/>
  <c r="Q468" s="1"/>
  <c r="AQ487" i="9" l="1"/>
  <c r="AT486"/>
  <c r="AV486" s="1"/>
  <c r="AU487"/>
  <c r="AN483" i="17"/>
  <c r="AO484" s="1"/>
  <c r="AJ483"/>
  <c r="AP483"/>
  <c r="AR482"/>
  <c r="AB474" i="20"/>
  <c r="AD474" s="1"/>
  <c r="U477" i="23"/>
  <c r="W477" s="1"/>
  <c r="Q478"/>
  <c r="X475" i="20"/>
  <c r="AG469" i="16"/>
  <c r="AK468"/>
  <c r="AM468" s="1"/>
  <c r="AF469"/>
  <c r="AC470"/>
  <c r="AE470" s="1"/>
  <c r="X471"/>
  <c r="Y471"/>
  <c r="AA467" i="17"/>
  <c r="P469"/>
  <c r="H469"/>
  <c r="AC468"/>
  <c r="Y468"/>
  <c r="U468"/>
  <c r="S468"/>
  <c r="K468"/>
  <c r="M468" s="1"/>
  <c r="R468" s="1"/>
  <c r="AS487" i="9" l="1"/>
  <c r="AR487"/>
  <c r="AR483" i="17"/>
  <c r="AK484"/>
  <c r="AL483"/>
  <c r="V478" i="23"/>
  <c r="S478"/>
  <c r="T478" s="1"/>
  <c r="R478"/>
  <c r="AI469" i="16"/>
  <c r="AL469"/>
  <c r="AH469"/>
  <c r="Z471"/>
  <c r="AA471"/>
  <c r="AD471"/>
  <c r="AC475" i="20"/>
  <c r="Z475"/>
  <c r="AA475" s="1"/>
  <c r="Y475"/>
  <c r="T469" i="17"/>
  <c r="AB468"/>
  <c r="AD468" s="1"/>
  <c r="AF468" s="1"/>
  <c r="W468"/>
  <c r="V469"/>
  <c r="G470"/>
  <c r="I469"/>
  <c r="N468"/>
  <c r="L469"/>
  <c r="J469"/>
  <c r="O469" s="1"/>
  <c r="Q469" s="1"/>
  <c r="S469" s="1"/>
  <c r="AQ488" i="9" l="1"/>
  <c r="AT487"/>
  <c r="AV487" s="1"/>
  <c r="AQ483" i="17"/>
  <c r="AM483"/>
  <c r="AJ484" s="1"/>
  <c r="K469"/>
  <c r="M469" s="1"/>
  <c r="AB475" i="20"/>
  <c r="AD475" s="1"/>
  <c r="Q479" i="23"/>
  <c r="U478"/>
  <c r="W478" s="1"/>
  <c r="X476" i="20"/>
  <c r="X472" i="16"/>
  <c r="Y472"/>
  <c r="AC471"/>
  <c r="AE471" s="1"/>
  <c r="AF470"/>
  <c r="AG470"/>
  <c r="AK469"/>
  <c r="AM469" s="1"/>
  <c r="P470" i="17"/>
  <c r="L470"/>
  <c r="H470"/>
  <c r="AC469"/>
  <c r="U469"/>
  <c r="X468"/>
  <c r="Z468" s="1"/>
  <c r="AA468" s="1"/>
  <c r="AU488" i="9" l="1"/>
  <c r="AR488"/>
  <c r="AS488"/>
  <c r="AL484" i="17"/>
  <c r="AK485"/>
  <c r="AM484"/>
  <c r="AJ485" s="1"/>
  <c r="AK486" s="1"/>
  <c r="AN484"/>
  <c r="AQ484"/>
  <c r="N469"/>
  <c r="R469"/>
  <c r="V479" i="23"/>
  <c r="S479"/>
  <c r="T479" s="1"/>
  <c r="R479"/>
  <c r="AL470" i="16"/>
  <c r="AH470"/>
  <c r="AI470"/>
  <c r="AD472"/>
  <c r="Z472"/>
  <c r="AA472"/>
  <c r="Z476" i="20"/>
  <c r="AA476" s="1"/>
  <c r="AC476"/>
  <c r="Y476"/>
  <c r="T470" i="17"/>
  <c r="I470"/>
  <c r="V470"/>
  <c r="G471"/>
  <c r="W469"/>
  <c r="X469" s="1"/>
  <c r="J470"/>
  <c r="O470" s="1"/>
  <c r="Q470" s="1"/>
  <c r="S470" s="1"/>
  <c r="Y469"/>
  <c r="AE468"/>
  <c r="AB469" s="1"/>
  <c r="AD469" s="1"/>
  <c r="AF469" s="1"/>
  <c r="AB476" i="20" l="1"/>
  <c r="AD476" s="1"/>
  <c r="AT488" i="9"/>
  <c r="AV488" s="1"/>
  <c r="AQ489"/>
  <c r="AP484" i="17"/>
  <c r="AR484" s="1"/>
  <c r="AO485"/>
  <c r="AN485"/>
  <c r="AL485"/>
  <c r="AM485" s="1"/>
  <c r="AJ486" s="1"/>
  <c r="AK487" s="1"/>
  <c r="K470"/>
  <c r="M470" s="1"/>
  <c r="N470" s="1"/>
  <c r="Z469"/>
  <c r="AA469" s="1"/>
  <c r="Q480" i="23"/>
  <c r="U479"/>
  <c r="W479" s="1"/>
  <c r="X477" i="20"/>
  <c r="AG471" i="16"/>
  <c r="AK470"/>
  <c r="AM470" s="1"/>
  <c r="AF471"/>
  <c r="AC472"/>
  <c r="AE472" s="1"/>
  <c r="X473"/>
  <c r="Y473"/>
  <c r="Y470" i="17"/>
  <c r="AC470"/>
  <c r="U470"/>
  <c r="W470" s="1"/>
  <c r="P471"/>
  <c r="L471"/>
  <c r="H471"/>
  <c r="AU489" i="9" l="1"/>
  <c r="AS489"/>
  <c r="AR489"/>
  <c r="AE469" i="17"/>
  <c r="R470"/>
  <c r="AP485"/>
  <c r="AO486"/>
  <c r="AL486"/>
  <c r="AQ485"/>
  <c r="AN486" s="1"/>
  <c r="AO487" s="1"/>
  <c r="V480" i="23"/>
  <c r="S480"/>
  <c r="T480" s="1"/>
  <c r="R480"/>
  <c r="AI471" i="16"/>
  <c r="AL471"/>
  <c r="AH471"/>
  <c r="Z473"/>
  <c r="AA473"/>
  <c r="AD473"/>
  <c r="Z477" i="20"/>
  <c r="AA477" s="1"/>
  <c r="AC477"/>
  <c r="Y477"/>
  <c r="G472" i="17"/>
  <c r="O471"/>
  <c r="Q471" s="1"/>
  <c r="S471" s="1"/>
  <c r="I471"/>
  <c r="V471"/>
  <c r="K471"/>
  <c r="M471" s="1"/>
  <c r="J471"/>
  <c r="T471"/>
  <c r="X470"/>
  <c r="Z470" s="1"/>
  <c r="AA470" s="1"/>
  <c r="AB470"/>
  <c r="AD470" s="1"/>
  <c r="AF470" s="1"/>
  <c r="AT489" i="9" l="1"/>
  <c r="AV489" s="1"/>
  <c r="AQ490"/>
  <c r="AB477" i="20"/>
  <c r="AM486" i="17"/>
  <c r="AR485"/>
  <c r="AQ486" s="1"/>
  <c r="AP486"/>
  <c r="U480" i="23"/>
  <c r="W480" s="1"/>
  <c r="Q481"/>
  <c r="AD477" i="20"/>
  <c r="X478"/>
  <c r="AC473" i="16"/>
  <c r="AE473" s="1"/>
  <c r="X474"/>
  <c r="Y474"/>
  <c r="AF472"/>
  <c r="AG472"/>
  <c r="AK471"/>
  <c r="AM471" s="1"/>
  <c r="P472" i="17"/>
  <c r="L472"/>
  <c r="H472"/>
  <c r="AE470"/>
  <c r="J472"/>
  <c r="Y471"/>
  <c r="AC471"/>
  <c r="U471"/>
  <c r="R471"/>
  <c r="N471"/>
  <c r="AU490" i="9" l="1"/>
  <c r="AR490"/>
  <c r="AS490"/>
  <c r="AN487" i="17"/>
  <c r="AO488" s="1"/>
  <c r="AJ487"/>
  <c r="AR486"/>
  <c r="S481" i="23"/>
  <c r="T481" s="1"/>
  <c r="V481"/>
  <c r="R481"/>
  <c r="AL472" i="16"/>
  <c r="AH472"/>
  <c r="AI472"/>
  <c r="Z474"/>
  <c r="AA474"/>
  <c r="AD474"/>
  <c r="Z478" i="20"/>
  <c r="AA478" s="1"/>
  <c r="AC478"/>
  <c r="Y478"/>
  <c r="AB478" s="1"/>
  <c r="AB471" i="17"/>
  <c r="AD471" s="1"/>
  <c r="AF471" s="1"/>
  <c r="T472"/>
  <c r="W471"/>
  <c r="X471" s="1"/>
  <c r="Z471" s="1"/>
  <c r="K472"/>
  <c r="M472" s="1"/>
  <c r="N472" s="1"/>
  <c r="V472"/>
  <c r="O472"/>
  <c r="Q472" s="1"/>
  <c r="I472"/>
  <c r="G473"/>
  <c r="AT490" i="9" l="1"/>
  <c r="AV490" s="1"/>
  <c r="AQ491"/>
  <c r="R472" i="17"/>
  <c r="AP487"/>
  <c r="AR487" s="1"/>
  <c r="AL487"/>
  <c r="AM487" s="1"/>
  <c r="AJ488" s="1"/>
  <c r="AK489" s="1"/>
  <c r="AK488"/>
  <c r="AQ487"/>
  <c r="AE471"/>
  <c r="U481" i="23"/>
  <c r="W481" s="1"/>
  <c r="Q482"/>
  <c r="AD478" i="20"/>
  <c r="X479"/>
  <c r="X475" i="16"/>
  <c r="Y475"/>
  <c r="AC474"/>
  <c r="AE474" s="1"/>
  <c r="AG473"/>
  <c r="AK472"/>
  <c r="AM472" s="1"/>
  <c r="AF473"/>
  <c r="L473" i="17"/>
  <c r="P473"/>
  <c r="H473"/>
  <c r="J473" s="1"/>
  <c r="S472"/>
  <c r="Y472"/>
  <c r="AC472"/>
  <c r="U472"/>
  <c r="W472" s="1"/>
  <c r="AA471"/>
  <c r="AU491" i="9" l="1"/>
  <c r="AR491"/>
  <c r="AS491"/>
  <c r="AL488" i="17"/>
  <c r="AM488" s="1"/>
  <c r="AN488"/>
  <c r="V482" i="23"/>
  <c r="S482"/>
  <c r="T482" s="1"/>
  <c r="R482"/>
  <c r="AI473" i="16"/>
  <c r="AL473"/>
  <c r="AH473"/>
  <c r="Z475"/>
  <c r="AA475"/>
  <c r="AD475"/>
  <c r="Z479" i="20"/>
  <c r="AA479" s="1"/>
  <c r="AC479"/>
  <c r="Y479"/>
  <c r="AB479" s="1"/>
  <c r="T473" i="17"/>
  <c r="X472"/>
  <c r="Z472" s="1"/>
  <c r="AE472" s="1"/>
  <c r="AB472"/>
  <c r="AD472" s="1"/>
  <c r="AF472" s="1"/>
  <c r="G474"/>
  <c r="I473"/>
  <c r="O473"/>
  <c r="Q473" s="1"/>
  <c r="S473" s="1"/>
  <c r="V473"/>
  <c r="K473"/>
  <c r="M473" s="1"/>
  <c r="AT491" i="9" l="1"/>
  <c r="AV491" s="1"/>
  <c r="AQ492"/>
  <c r="AP488" i="17"/>
  <c r="AR488" s="1"/>
  <c r="AO489"/>
  <c r="AQ488"/>
  <c r="AN489" s="1"/>
  <c r="AJ489"/>
  <c r="Q483" i="23"/>
  <c r="U482"/>
  <c r="W482" s="1"/>
  <c r="AD479" i="20"/>
  <c r="X480"/>
  <c r="AC475" i="16"/>
  <c r="AE475" s="1"/>
  <c r="X476"/>
  <c r="Y476"/>
  <c r="AG474"/>
  <c r="AK473"/>
  <c r="AM473" s="1"/>
  <c r="AF474"/>
  <c r="Y473" i="17"/>
  <c r="AC473"/>
  <c r="U473"/>
  <c r="W473" s="1"/>
  <c r="AA472"/>
  <c r="R473"/>
  <c r="N473"/>
  <c r="L474"/>
  <c r="P474"/>
  <c r="H474"/>
  <c r="AU492" i="9" l="1"/>
  <c r="AR492"/>
  <c r="AS492"/>
  <c r="AP489" i="17"/>
  <c r="AO490"/>
  <c r="AL489"/>
  <c r="AQ489" s="1"/>
  <c r="AK490"/>
  <c r="AR489"/>
  <c r="S483" i="23"/>
  <c r="T483" s="1"/>
  <c r="V483"/>
  <c r="R483"/>
  <c r="Z476" i="16"/>
  <c r="AA476"/>
  <c r="AD476"/>
  <c r="AI474"/>
  <c r="AL474"/>
  <c r="AH474"/>
  <c r="Z480" i="20"/>
  <c r="AA480" s="1"/>
  <c r="AC480"/>
  <c r="Y480"/>
  <c r="AB480" s="1"/>
  <c r="G475" i="17"/>
  <c r="I474"/>
  <c r="V474"/>
  <c r="J474"/>
  <c r="O474" s="1"/>
  <c r="Q474" s="1"/>
  <c r="S474" s="1"/>
  <c r="X473"/>
  <c r="Z473" s="1"/>
  <c r="AE473" s="1"/>
  <c r="AB473"/>
  <c r="AD473" s="1"/>
  <c r="AF473" s="1"/>
  <c r="T474"/>
  <c r="AQ493" i="9" l="1"/>
  <c r="AT492"/>
  <c r="AV492" s="1"/>
  <c r="AU493"/>
  <c r="AM489" i="17"/>
  <c r="AJ490" s="1"/>
  <c r="AL490" s="1"/>
  <c r="AQ490" s="1"/>
  <c r="AN490"/>
  <c r="Q484" i="23"/>
  <c r="U483"/>
  <c r="W483" s="1"/>
  <c r="AD480" i="20"/>
  <c r="X481"/>
  <c r="AF475" i="16"/>
  <c r="AG475"/>
  <c r="AK474"/>
  <c r="AM474" s="1"/>
  <c r="X477"/>
  <c r="Y477"/>
  <c r="AC476"/>
  <c r="AE476" s="1"/>
  <c r="AA473" i="17"/>
  <c r="P475"/>
  <c r="H475"/>
  <c r="Y474"/>
  <c r="AC474"/>
  <c r="U474"/>
  <c r="K474"/>
  <c r="M474" s="1"/>
  <c r="AK491" l="1"/>
  <c r="AS493" i="9"/>
  <c r="AR493"/>
  <c r="AM490" i="17"/>
  <c r="AP490"/>
  <c r="AO491"/>
  <c r="AR490"/>
  <c r="AJ491"/>
  <c r="AN491"/>
  <c r="S484" i="23"/>
  <c r="T484" s="1"/>
  <c r="V484"/>
  <c r="R484"/>
  <c r="L475" i="17"/>
  <c r="Z477" i="16"/>
  <c r="AA477"/>
  <c r="AD477"/>
  <c r="AI475"/>
  <c r="AL475"/>
  <c r="AH475"/>
  <c r="Z481" i="20"/>
  <c r="AA481" s="1"/>
  <c r="AC481"/>
  <c r="Y481"/>
  <c r="N474" i="17"/>
  <c r="R474"/>
  <c r="T475"/>
  <c r="W474"/>
  <c r="AB474" s="1"/>
  <c r="AD474" s="1"/>
  <c r="AF474" s="1"/>
  <c r="G476"/>
  <c r="V475"/>
  <c r="I475"/>
  <c r="J475"/>
  <c r="O475" s="1"/>
  <c r="Q475" s="1"/>
  <c r="S475" s="1"/>
  <c r="AB481" i="20" l="1"/>
  <c r="AD481" s="1"/>
  <c r="AQ494" i="9"/>
  <c r="AT493"/>
  <c r="AV493" s="1"/>
  <c r="AP491" i="17"/>
  <c r="AO492"/>
  <c r="AL491"/>
  <c r="AQ491" s="1"/>
  <c r="AK492"/>
  <c r="AR491"/>
  <c r="AM491"/>
  <c r="AJ492" s="1"/>
  <c r="Q485" i="23"/>
  <c r="U484"/>
  <c r="W484" s="1"/>
  <c r="X482" i="20"/>
  <c r="AG476" i="16"/>
  <c r="AK475"/>
  <c r="AM475" s="1"/>
  <c r="AF476"/>
  <c r="AC477"/>
  <c r="AE477" s="1"/>
  <c r="X478"/>
  <c r="Y478"/>
  <c r="AC475" i="17"/>
  <c r="U475"/>
  <c r="P476"/>
  <c r="H476"/>
  <c r="J476" s="1"/>
  <c r="K475"/>
  <c r="M475" s="1"/>
  <c r="R475" s="1"/>
  <c r="X474"/>
  <c r="Z474" s="1"/>
  <c r="AA474" s="1"/>
  <c r="N475"/>
  <c r="AU494" i="9" l="1"/>
  <c r="AS494"/>
  <c r="AR494"/>
  <c r="AL492" i="17"/>
  <c r="AK493"/>
  <c r="AM492"/>
  <c r="AN492"/>
  <c r="AQ492"/>
  <c r="AN493" s="1"/>
  <c r="AO494" s="1"/>
  <c r="S485" i="23"/>
  <c r="T485" s="1"/>
  <c r="V485"/>
  <c r="R485"/>
  <c r="Y475" i="17"/>
  <c r="AI476" i="16"/>
  <c r="AL476"/>
  <c r="AH476"/>
  <c r="AD478"/>
  <c r="Z478"/>
  <c r="AA478"/>
  <c r="Z482" i="20"/>
  <c r="AA482" s="1"/>
  <c r="AC482"/>
  <c r="Y482"/>
  <c r="AB482" s="1"/>
  <c r="AE474" i="17"/>
  <c r="O476"/>
  <c r="Q476" s="1"/>
  <c r="S476" s="1"/>
  <c r="I476"/>
  <c r="V476"/>
  <c r="K476"/>
  <c r="G477"/>
  <c r="T476"/>
  <c r="L476"/>
  <c r="W475"/>
  <c r="AQ495" i="9" l="1"/>
  <c r="AT494"/>
  <c r="AV494" s="1"/>
  <c r="AO493" i="17"/>
  <c r="AP492"/>
  <c r="AJ493"/>
  <c r="M476"/>
  <c r="R476" s="1"/>
  <c r="AB475"/>
  <c r="AD475" s="1"/>
  <c r="AF475" s="1"/>
  <c r="Q486" i="23"/>
  <c r="U485"/>
  <c r="W485" s="1"/>
  <c r="AD482" i="20"/>
  <c r="X483"/>
  <c r="AF477" i="16"/>
  <c r="AG477"/>
  <c r="AK476"/>
  <c r="AM476" s="1"/>
  <c r="X479"/>
  <c r="Y479"/>
  <c r="AC478"/>
  <c r="AE478" s="1"/>
  <c r="AC476" i="17"/>
  <c r="U476"/>
  <c r="P477"/>
  <c r="L477"/>
  <c r="H477"/>
  <c r="W476"/>
  <c r="X475"/>
  <c r="Z475" s="1"/>
  <c r="AU495" i="9" l="1"/>
  <c r="AR495"/>
  <c r="AS495"/>
  <c r="AK494" i="17"/>
  <c r="AL493"/>
  <c r="AR492"/>
  <c r="AP493"/>
  <c r="N476"/>
  <c r="S486" i="23"/>
  <c r="T486" s="1"/>
  <c r="R486"/>
  <c r="V486"/>
  <c r="Z479" i="16"/>
  <c r="AA479"/>
  <c r="AD479"/>
  <c r="AI477"/>
  <c r="AL477"/>
  <c r="AH477"/>
  <c r="AC483" i="20"/>
  <c r="Z483"/>
  <c r="AA483" s="1"/>
  <c r="Y483"/>
  <c r="Y476" i="17"/>
  <c r="AA475"/>
  <c r="V477"/>
  <c r="G478"/>
  <c r="I477"/>
  <c r="J477"/>
  <c r="K477" s="1"/>
  <c r="M477" s="1"/>
  <c r="T477"/>
  <c r="X476"/>
  <c r="AE475"/>
  <c r="AB476" s="1"/>
  <c r="AD476" s="1"/>
  <c r="AF476" s="1"/>
  <c r="AQ496" i="9" l="1"/>
  <c r="AT495"/>
  <c r="AV495" s="1"/>
  <c r="AR493" i="17"/>
  <c r="AQ493"/>
  <c r="AM493"/>
  <c r="AJ494" s="1"/>
  <c r="O477"/>
  <c r="Q477" s="1"/>
  <c r="S477" s="1"/>
  <c r="Q487" i="23"/>
  <c r="U486"/>
  <c r="W486" s="1"/>
  <c r="AB483" i="20"/>
  <c r="X484"/>
  <c r="AD483"/>
  <c r="AG478" i="16"/>
  <c r="AK477"/>
  <c r="AM477" s="1"/>
  <c r="AF478"/>
  <c r="X480"/>
  <c r="Y480"/>
  <c r="AC479"/>
  <c r="AE479" s="1"/>
  <c r="N477" i="17"/>
  <c r="Z476"/>
  <c r="AA476" s="1"/>
  <c r="R477"/>
  <c r="Y477"/>
  <c r="AC477"/>
  <c r="U477"/>
  <c r="P478"/>
  <c r="L478"/>
  <c r="H478"/>
  <c r="AE476"/>
  <c r="AU496" i="9" l="1"/>
  <c r="AR496"/>
  <c r="AS496"/>
  <c r="AL494" i="17"/>
  <c r="AK495"/>
  <c r="AM494"/>
  <c r="AJ495" s="1"/>
  <c r="AN494"/>
  <c r="AQ494"/>
  <c r="V487" i="23"/>
  <c r="S487"/>
  <c r="T487" s="1"/>
  <c r="R487"/>
  <c r="AD480" i="16"/>
  <c r="Z480"/>
  <c r="AA480"/>
  <c r="AL478"/>
  <c r="AH478"/>
  <c r="AI478"/>
  <c r="AC484" i="20"/>
  <c r="Z484"/>
  <c r="AA484" s="1"/>
  <c r="Y484"/>
  <c r="I478" i="17"/>
  <c r="V478"/>
  <c r="G479"/>
  <c r="T478"/>
  <c r="W477"/>
  <c r="X477" s="1"/>
  <c r="Z477" s="1"/>
  <c r="J478"/>
  <c r="AT496" i="9" l="1"/>
  <c r="AV496" s="1"/>
  <c r="AQ497"/>
  <c r="AB477" i="17"/>
  <c r="AD477" s="1"/>
  <c r="AF477" s="1"/>
  <c r="AL495"/>
  <c r="AK496"/>
  <c r="AM495"/>
  <c r="AJ496" s="1"/>
  <c r="AK497" s="1"/>
  <c r="AO495"/>
  <c r="AP494"/>
  <c r="AN495"/>
  <c r="AO496" s="1"/>
  <c r="O478"/>
  <c r="Q478" s="1"/>
  <c r="S478" s="1"/>
  <c r="K478"/>
  <c r="M478" s="1"/>
  <c r="N478" s="1"/>
  <c r="Q488" i="23"/>
  <c r="U487"/>
  <c r="W487" s="1"/>
  <c r="AB484" i="20"/>
  <c r="AD484" s="1"/>
  <c r="X485"/>
  <c r="AC480" i="16"/>
  <c r="AE480" s="1"/>
  <c r="X481"/>
  <c r="Y481"/>
  <c r="AF479"/>
  <c r="AG479"/>
  <c r="AK478"/>
  <c r="AM478" s="1"/>
  <c r="AE477" i="17"/>
  <c r="Y478"/>
  <c r="AC478"/>
  <c r="U478"/>
  <c r="P479"/>
  <c r="L479"/>
  <c r="H479"/>
  <c r="J479" s="1"/>
  <c r="AA477"/>
  <c r="AU497" i="9" l="1"/>
  <c r="AR497"/>
  <c r="AS497"/>
  <c r="AR494" i="17"/>
  <c r="AQ495" s="1"/>
  <c r="AP495"/>
  <c r="AL496"/>
  <c r="R478"/>
  <c r="S488" i="23"/>
  <c r="T488" s="1"/>
  <c r="V488"/>
  <c r="R488"/>
  <c r="AI479" i="16"/>
  <c r="AL479"/>
  <c r="AH479"/>
  <c r="AD481"/>
  <c r="Z481"/>
  <c r="AA481"/>
  <c r="AC485" i="20"/>
  <c r="Z485"/>
  <c r="AA485" s="1"/>
  <c r="Y485"/>
  <c r="V479" i="17"/>
  <c r="K479"/>
  <c r="M479" s="1"/>
  <c r="R479" s="1"/>
  <c r="G480"/>
  <c r="O479"/>
  <c r="Q479" s="1"/>
  <c r="S479" s="1"/>
  <c r="I479"/>
  <c r="T479"/>
  <c r="W478"/>
  <c r="X478" s="1"/>
  <c r="Z478" s="1"/>
  <c r="AT497" i="9" l="1"/>
  <c r="AV497" s="1"/>
  <c r="AQ498"/>
  <c r="AB478" i="17"/>
  <c r="AD478" s="1"/>
  <c r="AF478" s="1"/>
  <c r="AM496"/>
  <c r="AJ497" s="1"/>
  <c r="AN496"/>
  <c r="AR495"/>
  <c r="AQ496" s="1"/>
  <c r="N479"/>
  <c r="AB485" i="20"/>
  <c r="Q489" i="23"/>
  <c r="U488"/>
  <c r="W488" s="1"/>
  <c r="X486" i="20"/>
  <c r="AD485"/>
  <c r="AF480" i="16"/>
  <c r="AG480"/>
  <c r="AK479"/>
  <c r="AM479" s="1"/>
  <c r="AC481"/>
  <c r="AE481" s="1"/>
  <c r="X482"/>
  <c r="Y482"/>
  <c r="AE478" i="17"/>
  <c r="Y479"/>
  <c r="AC479"/>
  <c r="U479"/>
  <c r="W479" s="1"/>
  <c r="P480"/>
  <c r="L480"/>
  <c r="H480"/>
  <c r="AA478"/>
  <c r="AU498" i="9" l="1"/>
  <c r="AS498"/>
  <c r="AR498"/>
  <c r="AL497" i="17"/>
  <c r="AK498"/>
  <c r="AP496"/>
  <c r="AO497"/>
  <c r="AN497"/>
  <c r="AO498" s="1"/>
  <c r="AM497"/>
  <c r="AR496"/>
  <c r="AQ497" s="1"/>
  <c r="S489" i="23"/>
  <c r="T489" s="1"/>
  <c r="V489"/>
  <c r="R489"/>
  <c r="AC486" i="20"/>
  <c r="Z486"/>
  <c r="AA486" s="1"/>
  <c r="Y486"/>
  <c r="Z482" i="16"/>
  <c r="AA482"/>
  <c r="AD482"/>
  <c r="AL480"/>
  <c r="AH480"/>
  <c r="AI480"/>
  <c r="AB479" i="17"/>
  <c r="AD479" s="1"/>
  <c r="AF479" s="1"/>
  <c r="T480"/>
  <c r="X479"/>
  <c r="Z479" s="1"/>
  <c r="AA479" s="1"/>
  <c r="V480"/>
  <c r="I480"/>
  <c r="G481"/>
  <c r="J480"/>
  <c r="O480" s="1"/>
  <c r="Q480" s="1"/>
  <c r="S480" s="1"/>
  <c r="AQ499" i="9" l="1"/>
  <c r="AT498"/>
  <c r="AV498" s="1"/>
  <c r="AP497" i="17"/>
  <c r="AR497" s="1"/>
  <c r="AN498"/>
  <c r="AO499" s="1"/>
  <c r="AJ498"/>
  <c r="Q490" i="23"/>
  <c r="U489"/>
  <c r="W489" s="1"/>
  <c r="AB486" i="20"/>
  <c r="AD486" s="1"/>
  <c r="AG481" i="16"/>
  <c r="AK480"/>
  <c r="AM480" s="1"/>
  <c r="AF481"/>
  <c r="X483"/>
  <c r="Y483"/>
  <c r="AC482"/>
  <c r="AE482" s="1"/>
  <c r="X487" i="20"/>
  <c r="AE479" i="17"/>
  <c r="P481"/>
  <c r="H481"/>
  <c r="Y480"/>
  <c r="AC480"/>
  <c r="U480"/>
  <c r="K480"/>
  <c r="M480" s="1"/>
  <c r="N480" s="1"/>
  <c r="AU499" i="9" l="1"/>
  <c r="AR499"/>
  <c r="AS499"/>
  <c r="AL498" i="17"/>
  <c r="AM498" s="1"/>
  <c r="AJ499" s="1"/>
  <c r="AK500" s="1"/>
  <c r="AK499"/>
  <c r="AP498"/>
  <c r="AR498" s="1"/>
  <c r="L481"/>
  <c r="V490" i="23"/>
  <c r="S490"/>
  <c r="T490" s="1"/>
  <c r="R490"/>
  <c r="AD483" i="16"/>
  <c r="Z483"/>
  <c r="AA483"/>
  <c r="AL481"/>
  <c r="AH481"/>
  <c r="AI481"/>
  <c r="Z487" i="20"/>
  <c r="AA487" s="1"/>
  <c r="AC487"/>
  <c r="Y487"/>
  <c r="T481" i="17"/>
  <c r="W480"/>
  <c r="AB480" s="1"/>
  <c r="AD480" s="1"/>
  <c r="AF480" s="1"/>
  <c r="G482"/>
  <c r="I481"/>
  <c r="V481"/>
  <c r="J481"/>
  <c r="R480"/>
  <c r="AQ498" l="1"/>
  <c r="AN499" s="1"/>
  <c r="AQ500" i="9"/>
  <c r="AT499"/>
  <c r="AV499" s="1"/>
  <c r="AB487" i="20"/>
  <c r="AL499" i="17"/>
  <c r="Q491" i="23"/>
  <c r="U490"/>
  <c r="W490" s="1"/>
  <c r="AD487" i="20"/>
  <c r="X488"/>
  <c r="X484" i="16"/>
  <c r="Y484"/>
  <c r="AC483"/>
  <c r="AE483" s="1"/>
  <c r="AG482"/>
  <c r="AK481"/>
  <c r="AM481" s="1"/>
  <c r="AF482"/>
  <c r="O481" i="17"/>
  <c r="Q481" s="1"/>
  <c r="K481"/>
  <c r="M481" s="1"/>
  <c r="R481" s="1"/>
  <c r="X480"/>
  <c r="Z480" s="1"/>
  <c r="AE480" s="1"/>
  <c r="N481"/>
  <c r="S481"/>
  <c r="P482"/>
  <c r="H482"/>
  <c r="AC481"/>
  <c r="Y481"/>
  <c r="U481"/>
  <c r="W481" s="1"/>
  <c r="AU500" i="9" l="1"/>
  <c r="AR500"/>
  <c r="AS500"/>
  <c r="L482" i="17"/>
  <c r="AO500"/>
  <c r="AP499"/>
  <c r="AM499"/>
  <c r="AJ500" s="1"/>
  <c r="AK501" s="1"/>
  <c r="AQ499"/>
  <c r="S491" i="23"/>
  <c r="T491" s="1"/>
  <c r="V491"/>
  <c r="R491"/>
  <c r="AI482" i="16"/>
  <c r="AL482"/>
  <c r="AH482"/>
  <c r="Z484"/>
  <c r="AA484"/>
  <c r="AD484"/>
  <c r="Z488" i="20"/>
  <c r="AA488" s="1"/>
  <c r="AC488"/>
  <c r="Y488"/>
  <c r="I482" i="17"/>
  <c r="V482"/>
  <c r="G483"/>
  <c r="J482"/>
  <c r="O482" s="1"/>
  <c r="Q482" s="1"/>
  <c r="S482" s="1"/>
  <c r="AA480"/>
  <c r="X481" s="1"/>
  <c r="Z481" s="1"/>
  <c r="AE481" s="1"/>
  <c r="AB481"/>
  <c r="AD481" s="1"/>
  <c r="AF481" s="1"/>
  <c r="T482"/>
  <c r="AB488" i="20" l="1"/>
  <c r="AD488" s="1"/>
  <c r="AQ501" i="9"/>
  <c r="AT500"/>
  <c r="AV500" s="1"/>
  <c r="AN500" i="17"/>
  <c r="AO501" s="1"/>
  <c r="AR499"/>
  <c r="AP500"/>
  <c r="AL500"/>
  <c r="Q492" i="23"/>
  <c r="U491"/>
  <c r="W491" s="1"/>
  <c r="X489" i="20"/>
  <c r="AC484" i="16"/>
  <c r="AE484" s="1"/>
  <c r="X485"/>
  <c r="Y485"/>
  <c r="AF483"/>
  <c r="AG483"/>
  <c r="AK482"/>
  <c r="AM482" s="1"/>
  <c r="K482" i="17"/>
  <c r="M482" s="1"/>
  <c r="N482" s="1"/>
  <c r="AC482"/>
  <c r="Y482"/>
  <c r="U482"/>
  <c r="P483"/>
  <c r="H483"/>
  <c r="J483" s="1"/>
  <c r="AA481"/>
  <c r="AU501" i="9" l="1"/>
  <c r="AR501"/>
  <c r="AS501"/>
  <c r="L483" i="17"/>
  <c r="AM500"/>
  <c r="AJ501" s="1"/>
  <c r="AK502" s="1"/>
  <c r="AQ500"/>
  <c r="AN501" s="1"/>
  <c r="AO502" s="1"/>
  <c r="AR500"/>
  <c r="AP501"/>
  <c r="S492" i="23"/>
  <c r="T492" s="1"/>
  <c r="V492"/>
  <c r="R492"/>
  <c r="R482" i="17"/>
  <c r="O483" s="1"/>
  <c r="Q483" s="1"/>
  <c r="S483" s="1"/>
  <c r="AL483" i="16"/>
  <c r="AH483"/>
  <c r="AI483"/>
  <c r="Z485"/>
  <c r="AA485"/>
  <c r="AD485"/>
  <c r="AC489" i="20"/>
  <c r="Z489"/>
  <c r="AA489" s="1"/>
  <c r="Y489"/>
  <c r="G484" i="17"/>
  <c r="I483"/>
  <c r="V483"/>
  <c r="K483"/>
  <c r="T483"/>
  <c r="AB482"/>
  <c r="AD482" s="1"/>
  <c r="AF482" s="1"/>
  <c r="W482"/>
  <c r="X482" s="1"/>
  <c r="Z482" s="1"/>
  <c r="M483" l="1"/>
  <c r="R483" s="1"/>
  <c r="AQ502" i="9"/>
  <c r="AT501"/>
  <c r="AV501" s="1"/>
  <c r="AR501" i="17"/>
  <c r="AL501"/>
  <c r="AQ501" s="1"/>
  <c r="AN502" s="1"/>
  <c r="AA482"/>
  <c r="AB489" i="20"/>
  <c r="AD489" s="1"/>
  <c r="Q493" i="23"/>
  <c r="U492"/>
  <c r="W492" s="1"/>
  <c r="X490" i="20"/>
  <c r="X486" i="16"/>
  <c r="Y486"/>
  <c r="AC485"/>
  <c r="AE485" s="1"/>
  <c r="AF484"/>
  <c r="AG484"/>
  <c r="AK483"/>
  <c r="AM483" s="1"/>
  <c r="AC483" i="17"/>
  <c r="Y483"/>
  <c r="U483"/>
  <c r="AE482"/>
  <c r="P484"/>
  <c r="L484"/>
  <c r="H484"/>
  <c r="N483" l="1"/>
  <c r="AU502" i="9"/>
  <c r="AS502"/>
  <c r="AR502"/>
  <c r="AP502" i="17"/>
  <c r="AO503"/>
  <c r="AR502"/>
  <c r="AM501"/>
  <c r="AJ502" s="1"/>
  <c r="S493" i="23"/>
  <c r="T493" s="1"/>
  <c r="R493"/>
  <c r="V493"/>
  <c r="AI484" i="16"/>
  <c r="AL484"/>
  <c r="AH484"/>
  <c r="AD486"/>
  <c r="Z486"/>
  <c r="AA486"/>
  <c r="AC490" i="20"/>
  <c r="Z490"/>
  <c r="AA490" s="1"/>
  <c r="Y490"/>
  <c r="K484" i="17"/>
  <c r="M484" s="1"/>
  <c r="G485"/>
  <c r="O484"/>
  <c r="Q484" s="1"/>
  <c r="S484" s="1"/>
  <c r="I484"/>
  <c r="V484"/>
  <c r="J484"/>
  <c r="X483"/>
  <c r="Z483" s="1"/>
  <c r="AB483"/>
  <c r="AD483" s="1"/>
  <c r="AF483" s="1"/>
  <c r="T484"/>
  <c r="W483"/>
  <c r="AQ503" i="9" l="1"/>
  <c r="AT502"/>
  <c r="AV502" s="1"/>
  <c r="AL502" i="17"/>
  <c r="AQ502" s="1"/>
  <c r="AN503" s="1"/>
  <c r="AK503"/>
  <c r="AM502"/>
  <c r="AJ503" s="1"/>
  <c r="AK504" s="1"/>
  <c r="Q494" i="23"/>
  <c r="U493"/>
  <c r="W493" s="1"/>
  <c r="AB490" i="20"/>
  <c r="AD490" s="1"/>
  <c r="X491"/>
  <c r="AG485" i="16"/>
  <c r="AK484"/>
  <c r="AM484" s="1"/>
  <c r="AF485"/>
  <c r="X487"/>
  <c r="Y487"/>
  <c r="AC486"/>
  <c r="AE486" s="1"/>
  <c r="N484" i="17"/>
  <c r="AA483"/>
  <c r="AC484"/>
  <c r="Y484"/>
  <c r="U484"/>
  <c r="W484" s="1"/>
  <c r="AE483"/>
  <c r="R484"/>
  <c r="P485"/>
  <c r="L485"/>
  <c r="H485"/>
  <c r="J485" s="1"/>
  <c r="AU503" i="9" l="1"/>
  <c r="AR503"/>
  <c r="AS503"/>
  <c r="AP503" i="17"/>
  <c r="AO504"/>
  <c r="AR503"/>
  <c r="AL503"/>
  <c r="AQ503" s="1"/>
  <c r="AN504" s="1"/>
  <c r="AO505" s="1"/>
  <c r="V494" i="23"/>
  <c r="S494"/>
  <c r="T494" s="1"/>
  <c r="R494"/>
  <c r="AD487" i="16"/>
  <c r="Z487"/>
  <c r="AA487"/>
  <c r="AI485"/>
  <c r="AL485"/>
  <c r="AH485"/>
  <c r="Z491" i="20"/>
  <c r="AA491" s="1"/>
  <c r="AC491"/>
  <c r="Y491"/>
  <c r="AB491" s="1"/>
  <c r="G486" i="17"/>
  <c r="I485"/>
  <c r="K485"/>
  <c r="M485" s="1"/>
  <c r="N485" s="1"/>
  <c r="V485"/>
  <c r="O485"/>
  <c r="Q485" s="1"/>
  <c r="S485" s="1"/>
  <c r="AB484"/>
  <c r="AD484" s="1"/>
  <c r="AF484" s="1"/>
  <c r="T485"/>
  <c r="X484"/>
  <c r="Z484" s="1"/>
  <c r="AE484" s="1"/>
  <c r="AT503" i="9" l="1"/>
  <c r="AV503" s="1"/>
  <c r="AQ504"/>
  <c r="AM503" i="17"/>
  <c r="AJ504" s="1"/>
  <c r="AK505" s="1"/>
  <c r="AP504"/>
  <c r="Q495" i="23"/>
  <c r="U494"/>
  <c r="W494" s="1"/>
  <c r="X492" i="20"/>
  <c r="AD491"/>
  <c r="AC487" i="16"/>
  <c r="AE487" s="1"/>
  <c r="X488"/>
  <c r="Y488"/>
  <c r="AF486"/>
  <c r="AG486"/>
  <c r="AK485"/>
  <c r="AM485" s="1"/>
  <c r="AA484" i="17"/>
  <c r="R485"/>
  <c r="AC485"/>
  <c r="Y485"/>
  <c r="U485"/>
  <c r="W485" s="1"/>
  <c r="L486"/>
  <c r="P486"/>
  <c r="H486"/>
  <c r="AU504" i="9" l="1"/>
  <c r="AR504"/>
  <c r="AS504"/>
  <c r="AL504" i="17"/>
  <c r="AR504"/>
  <c r="S495" i="23"/>
  <c r="T495" s="1"/>
  <c r="V495"/>
  <c r="R495"/>
  <c r="AL486" i="16"/>
  <c r="AH486"/>
  <c r="AI486"/>
  <c r="Z488"/>
  <c r="AA488"/>
  <c r="AD488"/>
  <c r="Z492" i="20"/>
  <c r="AA492" s="1"/>
  <c r="AC492"/>
  <c r="Y492"/>
  <c r="AB492" s="1"/>
  <c r="X485" i="17"/>
  <c r="Z485" s="1"/>
  <c r="AB485"/>
  <c r="AD485" s="1"/>
  <c r="AF485" s="1"/>
  <c r="T486"/>
  <c r="G487"/>
  <c r="I486"/>
  <c r="V486"/>
  <c r="J486"/>
  <c r="K486" s="1"/>
  <c r="M486" s="1"/>
  <c r="AT504" i="9" l="1"/>
  <c r="AV504" s="1"/>
  <c r="AQ505"/>
  <c r="AM504" i="17"/>
  <c r="AQ504"/>
  <c r="AN505" s="1"/>
  <c r="Q496" i="23"/>
  <c r="U495"/>
  <c r="W495" s="1"/>
  <c r="X493" i="20"/>
  <c r="AD492"/>
  <c r="X489" i="16"/>
  <c r="Y489"/>
  <c r="AC488"/>
  <c r="AE488" s="1"/>
  <c r="AF487"/>
  <c r="AG487"/>
  <c r="AK486"/>
  <c r="AM486" s="1"/>
  <c r="O486" i="17"/>
  <c r="Q486" s="1"/>
  <c r="S486" s="1"/>
  <c r="N486"/>
  <c r="R486"/>
  <c r="L487"/>
  <c r="H487"/>
  <c r="AC486"/>
  <c r="Y486"/>
  <c r="U486"/>
  <c r="AA485"/>
  <c r="AE485"/>
  <c r="AU505" i="9" l="1"/>
  <c r="AS505"/>
  <c r="AR505"/>
  <c r="AO506" i="17"/>
  <c r="AP505"/>
  <c r="AJ505"/>
  <c r="P487"/>
  <c r="S496" i="23"/>
  <c r="T496" s="1"/>
  <c r="V496"/>
  <c r="R496"/>
  <c r="AL487" i="16"/>
  <c r="AH487"/>
  <c r="AI487"/>
  <c r="AC493" i="20"/>
  <c r="Z493"/>
  <c r="AA493" s="1"/>
  <c r="Y493"/>
  <c r="Z489" i="16"/>
  <c r="AA489"/>
  <c r="AD489"/>
  <c r="G488" i="17"/>
  <c r="I487"/>
  <c r="V487"/>
  <c r="J487"/>
  <c r="K487" s="1"/>
  <c r="M487" s="1"/>
  <c r="T487"/>
  <c r="W486"/>
  <c r="X486" s="1"/>
  <c r="Z486" s="1"/>
  <c r="AQ506" i="9" l="1"/>
  <c r="AT505"/>
  <c r="AV505" s="1"/>
  <c r="AK506" i="17"/>
  <c r="AL505"/>
  <c r="AR505"/>
  <c r="AB493" i="20"/>
  <c r="AD493" s="1"/>
  <c r="AB486" i="17"/>
  <c r="AD486" s="1"/>
  <c r="U496" i="23"/>
  <c r="W496" s="1"/>
  <c r="Q497"/>
  <c r="AG488" i="16"/>
  <c r="AK487"/>
  <c r="AM487" s="1"/>
  <c r="AF488"/>
  <c r="X490"/>
  <c r="Y490"/>
  <c r="AC489"/>
  <c r="AE489" s="1"/>
  <c r="X494" i="20"/>
  <c r="N487" i="17"/>
  <c r="O487"/>
  <c r="Q487" s="1"/>
  <c r="S487" s="1"/>
  <c r="AA486"/>
  <c r="AC487"/>
  <c r="Y487"/>
  <c r="U487"/>
  <c r="AF486"/>
  <c r="P488"/>
  <c r="L488"/>
  <c r="H488"/>
  <c r="AE486"/>
  <c r="R487"/>
  <c r="AU506" i="9" l="1"/>
  <c r="AS506"/>
  <c r="AR506"/>
  <c r="AM505" i="17"/>
  <c r="AJ506" s="1"/>
  <c r="AK507" s="1"/>
  <c r="AQ505"/>
  <c r="V497" i="23"/>
  <c r="S497"/>
  <c r="T497" s="1"/>
  <c r="R497"/>
  <c r="AC494" i="20"/>
  <c r="Z494"/>
  <c r="AA494" s="1"/>
  <c r="Y494"/>
  <c r="Z490" i="16"/>
  <c r="AA490"/>
  <c r="AD490"/>
  <c r="AI488"/>
  <c r="AL488"/>
  <c r="AH488"/>
  <c r="I488" i="17"/>
  <c r="G489"/>
  <c r="V488"/>
  <c r="T488"/>
  <c r="J488"/>
  <c r="W487"/>
  <c r="AB487" s="1"/>
  <c r="AD487" s="1"/>
  <c r="AF487" s="1"/>
  <c r="AT506" i="9" l="1"/>
  <c r="AV506" s="1"/>
  <c r="AQ507"/>
  <c r="AN506" i="17"/>
  <c r="AL506"/>
  <c r="AB494" i="20"/>
  <c r="X487" i="17"/>
  <c r="Z487" s="1"/>
  <c r="AE487" s="1"/>
  <c r="Q498" i="23"/>
  <c r="U497"/>
  <c r="W497" s="1"/>
  <c r="AF489" i="16"/>
  <c r="AG489"/>
  <c r="AK488"/>
  <c r="AM488" s="1"/>
  <c r="X491"/>
  <c r="Y491"/>
  <c r="AC490"/>
  <c r="AE490" s="1"/>
  <c r="AD494" i="20"/>
  <c r="X495"/>
  <c r="O488" i="17"/>
  <c r="Q488" s="1"/>
  <c r="S488" s="1"/>
  <c r="K488"/>
  <c r="M488" s="1"/>
  <c r="R488" s="1"/>
  <c r="P489"/>
  <c r="L489"/>
  <c r="H489"/>
  <c r="J489" s="1"/>
  <c r="N488"/>
  <c r="AC488"/>
  <c r="Y488"/>
  <c r="U488"/>
  <c r="W488" s="1"/>
  <c r="AA487"/>
  <c r="AU507" i="9" l="1"/>
  <c r="AR507"/>
  <c r="AS507"/>
  <c r="AM506" i="17"/>
  <c r="AO507"/>
  <c r="AP506"/>
  <c r="AQ506"/>
  <c r="V498" i="23"/>
  <c r="S498"/>
  <c r="T498" s="1"/>
  <c r="R498"/>
  <c r="Z491" i="16"/>
  <c r="AA491"/>
  <c r="AD491"/>
  <c r="AC495" i="20"/>
  <c r="Z495"/>
  <c r="AA495" s="1"/>
  <c r="Y495"/>
  <c r="AI489" i="16"/>
  <c r="AL489"/>
  <c r="AH489"/>
  <c r="AB488" i="17"/>
  <c r="AD488" s="1"/>
  <c r="AF488" s="1"/>
  <c r="T489"/>
  <c r="X488"/>
  <c r="Z488" s="1"/>
  <c r="AA488" s="1"/>
  <c r="V489"/>
  <c r="K489"/>
  <c r="M489" s="1"/>
  <c r="N489" s="1"/>
  <c r="G490"/>
  <c r="I489"/>
  <c r="O489"/>
  <c r="Q489" s="1"/>
  <c r="S489" s="1"/>
  <c r="AE488"/>
  <c r="AT507" i="9" l="1"/>
  <c r="AV507" s="1"/>
  <c r="AQ508"/>
  <c r="AN507" i="17"/>
  <c r="AJ507"/>
  <c r="AR506"/>
  <c r="AB495" i="20"/>
  <c r="U498" i="23"/>
  <c r="W498" s="1"/>
  <c r="Q499"/>
  <c r="AF490" i="16"/>
  <c r="AG490"/>
  <c r="AK489"/>
  <c r="AM489" s="1"/>
  <c r="AD495" i="20"/>
  <c r="X496"/>
  <c r="X492" i="16"/>
  <c r="Y492"/>
  <c r="AC491"/>
  <c r="AE491" s="1"/>
  <c r="L490" i="17"/>
  <c r="P490"/>
  <c r="H490"/>
  <c r="Y489"/>
  <c r="AC489"/>
  <c r="U489"/>
  <c r="R489"/>
  <c r="AU508" i="9" l="1"/>
  <c r="AS508"/>
  <c r="AR508"/>
  <c r="AP507" i="17"/>
  <c r="AO508"/>
  <c r="AK508"/>
  <c r="AL507"/>
  <c r="AR507"/>
  <c r="S499" i="23"/>
  <c r="T499" s="1"/>
  <c r="V499"/>
  <c r="R499"/>
  <c r="AD492" i="16"/>
  <c r="Z492"/>
  <c r="AA492"/>
  <c r="Z496" i="20"/>
  <c r="AA496" s="1"/>
  <c r="AC496"/>
  <c r="Y496"/>
  <c r="AI490" i="16"/>
  <c r="AL490"/>
  <c r="AH490"/>
  <c r="AB489" i="17"/>
  <c r="AD489" s="1"/>
  <c r="AF489" s="1"/>
  <c r="T490"/>
  <c r="W489"/>
  <c r="X489" s="1"/>
  <c r="Z489" s="1"/>
  <c r="G491"/>
  <c r="O490"/>
  <c r="Q490" s="1"/>
  <c r="I490"/>
  <c r="V490"/>
  <c r="J490"/>
  <c r="K490" s="1"/>
  <c r="M490" s="1"/>
  <c r="AB496" i="20" l="1"/>
  <c r="AT508" i="9"/>
  <c r="AV508" s="1"/>
  <c r="AQ509"/>
  <c r="AM507" i="17"/>
  <c r="AQ507"/>
  <c r="AN508" s="1"/>
  <c r="Q500" i="23"/>
  <c r="U499"/>
  <c r="AF491" i="16"/>
  <c r="AG491"/>
  <c r="AK490"/>
  <c r="AM490" s="1"/>
  <c r="Y493"/>
  <c r="X493"/>
  <c r="AC492"/>
  <c r="AE492" s="1"/>
  <c r="X497" i="20"/>
  <c r="AD496"/>
  <c r="N490" i="17"/>
  <c r="L491"/>
  <c r="P491"/>
  <c r="H491"/>
  <c r="J491" s="1"/>
  <c r="AE489"/>
  <c r="AA489"/>
  <c r="S490"/>
  <c r="Y490"/>
  <c r="AC490"/>
  <c r="U490"/>
  <c r="R490"/>
  <c r="AU509" i="9" l="1"/>
  <c r="AS509"/>
  <c r="AR509"/>
  <c r="AO509" i="17"/>
  <c r="AP508"/>
  <c r="AJ508"/>
  <c r="S500" i="23"/>
  <c r="T500" s="1"/>
  <c r="R500"/>
  <c r="V500"/>
  <c r="W499"/>
  <c r="Z497" i="20"/>
  <c r="AA497" s="1"/>
  <c r="AC497"/>
  <c r="Y497"/>
  <c r="AB497" s="1"/>
  <c r="Z493" i="16"/>
  <c r="AA493"/>
  <c r="AD493"/>
  <c r="AI491"/>
  <c r="AL491"/>
  <c r="AH491"/>
  <c r="G492" i="17"/>
  <c r="O491"/>
  <c r="Q491" s="1"/>
  <c r="I491"/>
  <c r="V491"/>
  <c r="K491"/>
  <c r="M491" s="1"/>
  <c r="N491" s="1"/>
  <c r="T491"/>
  <c r="AB490"/>
  <c r="AD490" s="1"/>
  <c r="W490"/>
  <c r="AT509" i="9" l="1"/>
  <c r="AV509" s="1"/>
  <c r="AQ510"/>
  <c r="R491" i="17"/>
  <c r="X490"/>
  <c r="Z490" s="1"/>
  <c r="AE490" s="1"/>
  <c r="AK509"/>
  <c r="AL508"/>
  <c r="AR508"/>
  <c r="Q501" i="23"/>
  <c r="U500"/>
  <c r="W500" s="1"/>
  <c r="AF492" i="16"/>
  <c r="AG492"/>
  <c r="AK491"/>
  <c r="AM491" s="1"/>
  <c r="AC493"/>
  <c r="AE493" s="1"/>
  <c r="X494"/>
  <c r="Y494"/>
  <c r="X498" i="20"/>
  <c r="AD497"/>
  <c r="AA490" i="17"/>
  <c r="AF490"/>
  <c r="S491"/>
  <c r="AC491"/>
  <c r="Y491"/>
  <c r="U491"/>
  <c r="W491" s="1"/>
  <c r="L492"/>
  <c r="P492"/>
  <c r="H492"/>
  <c r="AU510" i="9" l="1"/>
  <c r="AR510"/>
  <c r="AS510"/>
  <c r="AQ508" i="17"/>
  <c r="AM508"/>
  <c r="V501" i="23"/>
  <c r="S501"/>
  <c r="T501" s="1"/>
  <c r="R501"/>
  <c r="Z498" i="20"/>
  <c r="AA498" s="1"/>
  <c r="AC498"/>
  <c r="Y498"/>
  <c r="AB498" s="1"/>
  <c r="AD494" i="16"/>
  <c r="Z494"/>
  <c r="AA494"/>
  <c r="AL492"/>
  <c r="AH492"/>
  <c r="AI492"/>
  <c r="G493" i="17"/>
  <c r="I492"/>
  <c r="V492"/>
  <c r="J492"/>
  <c r="K492" s="1"/>
  <c r="M492" s="1"/>
  <c r="X491"/>
  <c r="Z491" s="1"/>
  <c r="AB491"/>
  <c r="AD491" s="1"/>
  <c r="AF491" s="1"/>
  <c r="T492"/>
  <c r="AT510" i="9" l="1"/>
  <c r="AV510" s="1"/>
  <c r="AV514" s="1"/>
  <c r="AV513"/>
  <c r="AJ509" i="17"/>
  <c r="AN509"/>
  <c r="O492"/>
  <c r="Q492" s="1"/>
  <c r="S492" s="1"/>
  <c r="U501" i="23"/>
  <c r="W501" s="1"/>
  <c r="Q502"/>
  <c r="AG493" i="16"/>
  <c r="AK492"/>
  <c r="AM492" s="1"/>
  <c r="AF493"/>
  <c r="AD498" i="20"/>
  <c r="X499"/>
  <c r="X495" i="16"/>
  <c r="Y495"/>
  <c r="AC494"/>
  <c r="AE494" s="1"/>
  <c r="Y492" i="17"/>
  <c r="AC492"/>
  <c r="U492"/>
  <c r="AE491"/>
  <c r="AA491"/>
  <c r="R492"/>
  <c r="N492"/>
  <c r="P493"/>
  <c r="L493"/>
  <c r="H493"/>
  <c r="J493" s="1"/>
  <c r="AL509" l="1"/>
  <c r="AK510"/>
  <c r="AO510"/>
  <c r="AP509"/>
  <c r="AR509" s="1"/>
  <c r="V502" i="23"/>
  <c r="S502"/>
  <c r="T502" s="1"/>
  <c r="R502"/>
  <c r="AD495" i="16"/>
  <c r="Z495"/>
  <c r="AA495"/>
  <c r="AC499" i="20"/>
  <c r="Z499"/>
  <c r="AA499" s="1"/>
  <c r="Y499"/>
  <c r="AI493" i="16"/>
  <c r="AL493"/>
  <c r="AH493"/>
  <c r="G494" i="17"/>
  <c r="I493"/>
  <c r="K493"/>
  <c r="M493" s="1"/>
  <c r="V493"/>
  <c r="O493"/>
  <c r="Q493" s="1"/>
  <c r="S493" s="1"/>
  <c r="T493"/>
  <c r="W492"/>
  <c r="AB492" s="1"/>
  <c r="AD492" s="1"/>
  <c r="AF492" s="1"/>
  <c r="AM509" l="1"/>
  <c r="AJ510" s="1"/>
  <c r="AL510" s="1"/>
  <c r="AK512" s="1"/>
  <c r="AQ509"/>
  <c r="AJ512"/>
  <c r="U502" i="23"/>
  <c r="W502" s="1"/>
  <c r="Q503"/>
  <c r="AB499" i="20"/>
  <c r="AD499" s="1"/>
  <c r="AG494" i="16"/>
  <c r="AK493"/>
  <c r="AM493" s="1"/>
  <c r="AF494"/>
  <c r="AC495"/>
  <c r="AE495" s="1"/>
  <c r="X496"/>
  <c r="Y496"/>
  <c r="X500" i="20"/>
  <c r="R493" i="17"/>
  <c r="N493"/>
  <c r="P494"/>
  <c r="L494"/>
  <c r="H494"/>
  <c r="AC493"/>
  <c r="U493"/>
  <c r="W493" s="1"/>
  <c r="X492"/>
  <c r="Z492" s="1"/>
  <c r="AA492" s="1"/>
  <c r="AM510" l="1"/>
  <c r="AN510"/>
  <c r="AP510" s="1"/>
  <c r="AQ510"/>
  <c r="S503" i="23"/>
  <c r="T503" s="1"/>
  <c r="V503"/>
  <c r="R503"/>
  <c r="Z500" i="20"/>
  <c r="AA500" s="1"/>
  <c r="AC500"/>
  <c r="Y500"/>
  <c r="AB500" s="1"/>
  <c r="AL494" i="16"/>
  <c r="AH494"/>
  <c r="AI494"/>
  <c r="Z496"/>
  <c r="AA496"/>
  <c r="AD496"/>
  <c r="AE492" i="17"/>
  <c r="X493"/>
  <c r="AB493"/>
  <c r="AD493" s="1"/>
  <c r="AF493" s="1"/>
  <c r="T494"/>
  <c r="G495"/>
  <c r="I494"/>
  <c r="V494"/>
  <c r="J494"/>
  <c r="K494" s="1"/>
  <c r="M494" s="1"/>
  <c r="Y493"/>
  <c r="AO512" l="1"/>
  <c r="AR510"/>
  <c r="AN512"/>
  <c r="O494"/>
  <c r="Q494" s="1"/>
  <c r="S494" s="1"/>
  <c r="N494"/>
  <c r="Z493"/>
  <c r="AA493" s="1"/>
  <c r="Q504" i="23"/>
  <c r="U503"/>
  <c r="AD500" i="20"/>
  <c r="X501"/>
  <c r="X497" i="16"/>
  <c r="Y497"/>
  <c r="AC496"/>
  <c r="AE496" s="1"/>
  <c r="AF495"/>
  <c r="AG495"/>
  <c r="AK494"/>
  <c r="AM494" s="1"/>
  <c r="R494" i="17"/>
  <c r="L495"/>
  <c r="P495"/>
  <c r="H495"/>
  <c r="Y494"/>
  <c r="AC494"/>
  <c r="U494"/>
  <c r="J495"/>
  <c r="AE493" l="1"/>
  <c r="S504" i="23"/>
  <c r="T504" s="1"/>
  <c r="R504"/>
  <c r="V504"/>
  <c r="W503"/>
  <c r="AL495" i="16"/>
  <c r="AH495"/>
  <c r="AI495"/>
  <c r="Z497"/>
  <c r="AA497"/>
  <c r="AD497"/>
  <c r="AC501" i="20"/>
  <c r="Z501"/>
  <c r="AA501" s="1"/>
  <c r="Y501"/>
  <c r="V495" i="17"/>
  <c r="K495"/>
  <c r="M495" s="1"/>
  <c r="N495" s="1"/>
  <c r="G496"/>
  <c r="O495"/>
  <c r="Q495" s="1"/>
  <c r="S495" s="1"/>
  <c r="I495"/>
  <c r="R495"/>
  <c r="T495"/>
  <c r="W494"/>
  <c r="X494" s="1"/>
  <c r="Z494" s="1"/>
  <c r="AB501" i="20" l="1"/>
  <c r="AB494" i="17"/>
  <c r="AD494" s="1"/>
  <c r="AF494" s="1"/>
  <c r="U504" i="23"/>
  <c r="W504" s="1"/>
  <c r="Q505"/>
  <c r="AD501" i="20"/>
  <c r="X502"/>
  <c r="AC497" i="16"/>
  <c r="AE497" s="1"/>
  <c r="X498"/>
  <c r="Y498"/>
  <c r="AG496"/>
  <c r="AK495"/>
  <c r="AM495" s="1"/>
  <c r="AF496"/>
  <c r="AC495" i="17"/>
  <c r="Y495"/>
  <c r="U495"/>
  <c r="W495" s="1"/>
  <c r="AE494"/>
  <c r="AA494"/>
  <c r="P496"/>
  <c r="L496"/>
  <c r="H496"/>
  <c r="V505" i="23" l="1"/>
  <c r="S505"/>
  <c r="T505" s="1"/>
  <c r="R505"/>
  <c r="AD498" i="16"/>
  <c r="Z498"/>
  <c r="AA498"/>
  <c r="AI496"/>
  <c r="AL496"/>
  <c r="AH496"/>
  <c r="AC502" i="20"/>
  <c r="Z502"/>
  <c r="AA502" s="1"/>
  <c r="Y502"/>
  <c r="V496" i="17"/>
  <c r="I496"/>
  <c r="G497"/>
  <c r="J496"/>
  <c r="K496" s="1"/>
  <c r="M496" s="1"/>
  <c r="X495"/>
  <c r="Z495" s="1"/>
  <c r="AE495" s="1"/>
  <c r="AB495"/>
  <c r="AD495" s="1"/>
  <c r="AF495" s="1"/>
  <c r="T496"/>
  <c r="O496" l="1"/>
  <c r="Q496" s="1"/>
  <c r="S496" s="1"/>
  <c r="AB502" i="20"/>
  <c r="AD502" s="1"/>
  <c r="U505" i="23"/>
  <c r="W505" s="1"/>
  <c r="Q506"/>
  <c r="X503" i="20"/>
  <c r="X499" i="16"/>
  <c r="Y499"/>
  <c r="AC498"/>
  <c r="AE498" s="1"/>
  <c r="AF497"/>
  <c r="AG497"/>
  <c r="AK496"/>
  <c r="AM496" s="1"/>
  <c r="AA495" i="17"/>
  <c r="N496"/>
  <c r="R496"/>
  <c r="Y496"/>
  <c r="AC496"/>
  <c r="U496"/>
  <c r="P497"/>
  <c r="L497"/>
  <c r="H497"/>
  <c r="J497" s="1"/>
  <c r="S506" i="23" l="1"/>
  <c r="T506" s="1"/>
  <c r="V506"/>
  <c r="R506"/>
  <c r="AI497" i="16"/>
  <c r="AL497"/>
  <c r="AH497"/>
  <c r="AC503" i="20"/>
  <c r="Z503"/>
  <c r="AA503" s="1"/>
  <c r="Y503"/>
  <c r="AD499" i="16"/>
  <c r="Z499"/>
  <c r="AA499"/>
  <c r="G498" i="17"/>
  <c r="I497"/>
  <c r="O497"/>
  <c r="Q497" s="1"/>
  <c r="V497"/>
  <c r="K497"/>
  <c r="M497" s="1"/>
  <c r="N497" s="1"/>
  <c r="AB496"/>
  <c r="AD496" s="1"/>
  <c r="AF496" s="1"/>
  <c r="T497"/>
  <c r="W496"/>
  <c r="X496" s="1"/>
  <c r="Z496" s="1"/>
  <c r="AB503" i="20" l="1"/>
  <c r="Q507" i="23"/>
  <c r="U506"/>
  <c r="W506" s="1"/>
  <c r="AC499" i="16"/>
  <c r="AE499" s="1"/>
  <c r="X500"/>
  <c r="Y500"/>
  <c r="AG498"/>
  <c r="AK497"/>
  <c r="AM497" s="1"/>
  <c r="AF498"/>
  <c r="X504" i="20"/>
  <c r="AD503"/>
  <c r="R497" i="17"/>
  <c r="AE496"/>
  <c r="AA496"/>
  <c r="Y497"/>
  <c r="AC497"/>
  <c r="U497"/>
  <c r="W497" s="1"/>
  <c r="S497"/>
  <c r="L498"/>
  <c r="P498"/>
  <c r="H498"/>
  <c r="S507" i="23" l="1"/>
  <c r="T507" s="1"/>
  <c r="V507"/>
  <c r="R507"/>
  <c r="AC504" i="20"/>
  <c r="Z504"/>
  <c r="AA504" s="1"/>
  <c r="Y504"/>
  <c r="AD500" i="16"/>
  <c r="Z500"/>
  <c r="AA500"/>
  <c r="AL498"/>
  <c r="AH498"/>
  <c r="AI498"/>
  <c r="G499" i="17"/>
  <c r="I498"/>
  <c r="V498"/>
  <c r="J498"/>
  <c r="K498" s="1"/>
  <c r="M498" s="1"/>
  <c r="AB497"/>
  <c r="AD497" s="1"/>
  <c r="AF497" s="1"/>
  <c r="T498"/>
  <c r="X497"/>
  <c r="Z497" s="1"/>
  <c r="AA497" s="1"/>
  <c r="O498" l="1"/>
  <c r="Q498" s="1"/>
  <c r="S498" s="1"/>
  <c r="AB504" i="20"/>
  <c r="Q508" i="23"/>
  <c r="U507"/>
  <c r="W507" s="1"/>
  <c r="AF499" i="16"/>
  <c r="AG499"/>
  <c r="AK498"/>
  <c r="AM498" s="1"/>
  <c r="AD504" i="20"/>
  <c r="X505"/>
  <c r="AC500" i="16"/>
  <c r="AE500" s="1"/>
  <c r="X501"/>
  <c r="Y501"/>
  <c r="Y498" i="17"/>
  <c r="AC498"/>
  <c r="U498"/>
  <c r="R498"/>
  <c r="N498"/>
  <c r="L499"/>
  <c r="P499"/>
  <c r="H499"/>
  <c r="AE497"/>
  <c r="V508" i="23" l="1"/>
  <c r="S508"/>
  <c r="T508" s="1"/>
  <c r="R508"/>
  <c r="AC505" i="20"/>
  <c r="Z505"/>
  <c r="AA505" s="1"/>
  <c r="Y505"/>
  <c r="Z501" i="16"/>
  <c r="AA501"/>
  <c r="AD501"/>
  <c r="AL499"/>
  <c r="AH499"/>
  <c r="AI499"/>
  <c r="T499" i="17"/>
  <c r="W498"/>
  <c r="X498" s="1"/>
  <c r="Z498" s="1"/>
  <c r="G500"/>
  <c r="I499"/>
  <c r="V499"/>
  <c r="J499"/>
  <c r="O499" s="1"/>
  <c r="Q499" s="1"/>
  <c r="S499" s="1"/>
  <c r="K499" l="1"/>
  <c r="M499" s="1"/>
  <c r="R499" s="1"/>
  <c r="AB498"/>
  <c r="AD498" s="1"/>
  <c r="AB505" i="20"/>
  <c r="AD505" s="1"/>
  <c r="Q509" i="23"/>
  <c r="U508"/>
  <c r="W508" s="1"/>
  <c r="AG500" i="16"/>
  <c r="AK499"/>
  <c r="AM499" s="1"/>
  <c r="AF500"/>
  <c r="AC501"/>
  <c r="AE501" s="1"/>
  <c r="X502"/>
  <c r="Y502"/>
  <c r="X506" i="20"/>
  <c r="AE498" i="17"/>
  <c r="AC499"/>
  <c r="Y499"/>
  <c r="U499"/>
  <c r="L500"/>
  <c r="P500"/>
  <c r="H500"/>
  <c r="W499"/>
  <c r="AA498"/>
  <c r="AF498"/>
  <c r="J500"/>
  <c r="N499" l="1"/>
  <c r="V509" i="23"/>
  <c r="S509"/>
  <c r="T509" s="1"/>
  <c r="R509"/>
  <c r="AL500" i="16"/>
  <c r="AH500"/>
  <c r="AI500"/>
  <c r="AC506" i="20"/>
  <c r="Z506"/>
  <c r="AA506" s="1"/>
  <c r="Y506"/>
  <c r="AD502" i="16"/>
  <c r="Z502"/>
  <c r="AA502"/>
  <c r="AB499" i="17"/>
  <c r="AD499" s="1"/>
  <c r="AF499" s="1"/>
  <c r="T500"/>
  <c r="X499"/>
  <c r="Z499" s="1"/>
  <c r="AE499" s="1"/>
  <c r="K500"/>
  <c r="M500" s="1"/>
  <c r="G501"/>
  <c r="O500"/>
  <c r="Q500" s="1"/>
  <c r="S500" s="1"/>
  <c r="I500"/>
  <c r="V500"/>
  <c r="AA499"/>
  <c r="Q510" i="23" l="1"/>
  <c r="U509"/>
  <c r="W509" s="1"/>
  <c r="AB506" i="20"/>
  <c r="AC502" i="16"/>
  <c r="AE502" s="1"/>
  <c r="X503"/>
  <c r="Y503"/>
  <c r="AG501"/>
  <c r="AK500"/>
  <c r="AM500" s="1"/>
  <c r="AF501"/>
  <c r="X507" i="20"/>
  <c r="AD506"/>
  <c r="L501" i="17"/>
  <c r="P501"/>
  <c r="H501"/>
  <c r="AC500"/>
  <c r="Y500"/>
  <c r="U500"/>
  <c r="N500"/>
  <c r="R500"/>
  <c r="S510" i="23" l="1"/>
  <c r="T510" s="1"/>
  <c r="T513" s="1"/>
  <c r="V510"/>
  <c r="Q513"/>
  <c r="R510"/>
  <c r="AC507" i="20"/>
  <c r="Z507"/>
  <c r="AA507" s="1"/>
  <c r="Y507"/>
  <c r="Z503" i="16"/>
  <c r="AA503"/>
  <c r="AD503"/>
  <c r="AI501"/>
  <c r="AL501"/>
  <c r="AH501"/>
  <c r="T501" i="17"/>
  <c r="AB500"/>
  <c r="AD500" s="1"/>
  <c r="W500"/>
  <c r="X500" s="1"/>
  <c r="Z500" s="1"/>
  <c r="G502"/>
  <c r="I501"/>
  <c r="K501"/>
  <c r="M501" s="1"/>
  <c r="V501"/>
  <c r="O501"/>
  <c r="Q501" s="1"/>
  <c r="S501" s="1"/>
  <c r="J501"/>
  <c r="AB507" i="20" l="1"/>
  <c r="AD507" s="1"/>
  <c r="U510" i="23"/>
  <c r="W510" s="1"/>
  <c r="AG502" i="16"/>
  <c r="AK501"/>
  <c r="AM501" s="1"/>
  <c r="AF502"/>
  <c r="X504"/>
  <c r="Y504"/>
  <c r="AC503"/>
  <c r="AE503" s="1"/>
  <c r="X508" i="20"/>
  <c r="R501" i="17"/>
  <c r="N501"/>
  <c r="L502"/>
  <c r="P502"/>
  <c r="H502"/>
  <c r="J502" s="1"/>
  <c r="AF500"/>
  <c r="AC501"/>
  <c r="Y501"/>
  <c r="U501"/>
  <c r="AE500"/>
  <c r="AA500"/>
  <c r="V513" i="23" l="1"/>
  <c r="W513"/>
  <c r="AC508" i="20"/>
  <c r="Z508"/>
  <c r="AA508" s="1"/>
  <c r="Y508"/>
  <c r="AD504" i="16"/>
  <c r="Z504"/>
  <c r="AA504"/>
  <c r="AL502"/>
  <c r="AH502"/>
  <c r="AI502"/>
  <c r="T502" i="17"/>
  <c r="K502"/>
  <c r="M502" s="1"/>
  <c r="G503"/>
  <c r="O502"/>
  <c r="Q502" s="1"/>
  <c r="I502"/>
  <c r="V502"/>
  <c r="W501"/>
  <c r="AB501" s="1"/>
  <c r="AD501" s="1"/>
  <c r="AF501" s="1"/>
  <c r="AB508" i="20" l="1"/>
  <c r="AD508" s="1"/>
  <c r="X501" i="17"/>
  <c r="Z501" s="1"/>
  <c r="AA501" s="1"/>
  <c r="AG503" i="16"/>
  <c r="AK502"/>
  <c r="AM502" s="1"/>
  <c r="AF503"/>
  <c r="X509" i="20"/>
  <c r="AC504" i="16"/>
  <c r="AE504" s="1"/>
  <c r="X505"/>
  <c r="Y505"/>
  <c r="N502" i="17"/>
  <c r="R502"/>
  <c r="P503"/>
  <c r="L503"/>
  <c r="H503"/>
  <c r="J503" s="1"/>
  <c r="S502"/>
  <c r="Y502"/>
  <c r="AC502"/>
  <c r="U502"/>
  <c r="W502" s="1"/>
  <c r="AE501" l="1"/>
  <c r="AC509" i="20"/>
  <c r="Z509"/>
  <c r="AA509" s="1"/>
  <c r="Y509"/>
  <c r="AI503" i="16"/>
  <c r="AL503"/>
  <c r="AH503"/>
  <c r="AD505"/>
  <c r="Z505"/>
  <c r="AA505"/>
  <c r="T503" i="17"/>
  <c r="X502"/>
  <c r="Z502" s="1"/>
  <c r="AA502" s="1"/>
  <c r="AB502"/>
  <c r="AD502" s="1"/>
  <c r="V503"/>
  <c r="K503"/>
  <c r="M503" s="1"/>
  <c r="N503" s="1"/>
  <c r="G504"/>
  <c r="O503"/>
  <c r="Q503" s="1"/>
  <c r="S503" s="1"/>
  <c r="I503"/>
  <c r="R503"/>
  <c r="AB509" i="20" l="1"/>
  <c r="AD509" s="1"/>
  <c r="X506" i="16"/>
  <c r="Y506"/>
  <c r="AC505"/>
  <c r="AE505" s="1"/>
  <c r="X510" i="20"/>
  <c r="AF504" i="16"/>
  <c r="AG504"/>
  <c r="AK503"/>
  <c r="AM503" s="1"/>
  <c r="L504" i="17"/>
  <c r="P504"/>
  <c r="H504"/>
  <c r="AF502"/>
  <c r="Y503"/>
  <c r="AC503"/>
  <c r="U503"/>
  <c r="W503" s="1"/>
  <c r="AE502"/>
  <c r="AL504" i="16" l="1"/>
  <c r="AH504"/>
  <c r="AI504"/>
  <c r="Z510" i="20"/>
  <c r="AA510" s="1"/>
  <c r="AC510"/>
  <c r="Y510"/>
  <c r="AB510" s="1"/>
  <c r="Z506" i="16"/>
  <c r="AA506"/>
  <c r="AD506"/>
  <c r="X503" i="17"/>
  <c r="Z503" s="1"/>
  <c r="AA503" s="1"/>
  <c r="AB503"/>
  <c r="AD503" s="1"/>
  <c r="T504"/>
  <c r="I504"/>
  <c r="G505"/>
  <c r="V504"/>
  <c r="J504"/>
  <c r="O504" s="1"/>
  <c r="Q504" s="1"/>
  <c r="S504" s="1"/>
  <c r="AD510" i="20" l="1"/>
  <c r="AG505" i="16"/>
  <c r="AK504"/>
  <c r="AM504" s="1"/>
  <c r="AF505"/>
  <c r="AC506"/>
  <c r="AE506" s="1"/>
  <c r="X507"/>
  <c r="Y507"/>
  <c r="K504" i="17"/>
  <c r="M504" s="1"/>
  <c r="N504" s="1"/>
  <c r="AE503"/>
  <c r="AF503"/>
  <c r="P505"/>
  <c r="H505"/>
  <c r="J505" s="1"/>
  <c r="AC504"/>
  <c r="Y504"/>
  <c r="U504"/>
  <c r="R504" l="1"/>
  <c r="L505"/>
  <c r="AC513" i="20"/>
  <c r="AD513"/>
  <c r="AL505" i="16"/>
  <c r="AH505"/>
  <c r="AI505"/>
  <c r="Z507"/>
  <c r="AA507"/>
  <c r="AD507"/>
  <c r="T505" i="17"/>
  <c r="W504"/>
  <c r="AB504" s="1"/>
  <c r="AD504" s="1"/>
  <c r="AF504" s="1"/>
  <c r="G506"/>
  <c r="I505"/>
  <c r="O505"/>
  <c r="Q505" s="1"/>
  <c r="S505" s="1"/>
  <c r="V505"/>
  <c r="K505"/>
  <c r="M505" l="1"/>
  <c r="N505" s="1"/>
  <c r="X504"/>
  <c r="Z504" s="1"/>
  <c r="AE504" s="1"/>
  <c r="AC507" i="16"/>
  <c r="AE507" s="1"/>
  <c r="X508"/>
  <c r="Y508"/>
  <c r="AF506"/>
  <c r="AG506"/>
  <c r="AK505"/>
  <c r="AM505" s="1"/>
  <c r="AC505" i="17"/>
  <c r="U505"/>
  <c r="R505"/>
  <c r="L506"/>
  <c r="P506"/>
  <c r="H506"/>
  <c r="Y505" l="1"/>
  <c r="AA504"/>
  <c r="AI506" i="16"/>
  <c r="AL506"/>
  <c r="AH506"/>
  <c r="AD508"/>
  <c r="Z508"/>
  <c r="AA508"/>
  <c r="I506" i="17"/>
  <c r="V506"/>
  <c r="G507"/>
  <c r="J506"/>
  <c r="O506" s="1"/>
  <c r="Q506" s="1"/>
  <c r="T506"/>
  <c r="W505"/>
  <c r="X505" s="1"/>
  <c r="Z505" l="1"/>
  <c r="AE505" s="1"/>
  <c r="AB505"/>
  <c r="AD505" s="1"/>
  <c r="AF505" s="1"/>
  <c r="AG507" i="16"/>
  <c r="AK506"/>
  <c r="AM506" s="1"/>
  <c r="AF507"/>
  <c r="AC508"/>
  <c r="AE508" s="1"/>
  <c r="X509"/>
  <c r="Y509"/>
  <c r="K506" i="17"/>
  <c r="M506" s="1"/>
  <c r="R506" s="1"/>
  <c r="P507"/>
  <c r="L507"/>
  <c r="H507"/>
  <c r="J507" s="1"/>
  <c r="S506"/>
  <c r="Y506"/>
  <c r="U506"/>
  <c r="AA505" l="1"/>
  <c r="N506"/>
  <c r="K507" s="1"/>
  <c r="M507" s="1"/>
  <c r="R507" s="1"/>
  <c r="AC506"/>
  <c r="AI507" i="16"/>
  <c r="AL507"/>
  <c r="AH507"/>
  <c r="Z509"/>
  <c r="AA509"/>
  <c r="AD509"/>
  <c r="V507" i="17"/>
  <c r="G508"/>
  <c r="O507"/>
  <c r="Q507" s="1"/>
  <c r="S507" s="1"/>
  <c r="I507"/>
  <c r="T507"/>
  <c r="W506"/>
  <c r="AB506" s="1"/>
  <c r="N507" l="1"/>
  <c r="AD506"/>
  <c r="AF506" s="1"/>
  <c r="X510" i="16"/>
  <c r="Y510"/>
  <c r="AC509"/>
  <c r="AE509" s="1"/>
  <c r="AG508"/>
  <c r="AK507"/>
  <c r="AM507" s="1"/>
  <c r="AF508"/>
  <c r="X506" i="17"/>
  <c r="Z506" s="1"/>
  <c r="AE506" s="1"/>
  <c r="L508"/>
  <c r="P508"/>
  <c r="H508"/>
  <c r="Y507"/>
  <c r="AC507"/>
  <c r="U507"/>
  <c r="W507" s="1"/>
  <c r="AA506" l="1"/>
  <c r="AL508" i="16"/>
  <c r="AH508"/>
  <c r="AI508"/>
  <c r="AD510"/>
  <c r="Z510"/>
  <c r="Z512" s="1"/>
  <c r="AA510"/>
  <c r="AC510" s="1"/>
  <c r="AE510" s="1"/>
  <c r="Y512"/>
  <c r="X512"/>
  <c r="X507" i="17"/>
  <c r="Z507" s="1"/>
  <c r="AE507" s="1"/>
  <c r="AB507"/>
  <c r="AD507" s="1"/>
  <c r="AF507" s="1"/>
  <c r="T508"/>
  <c r="G509"/>
  <c r="I508"/>
  <c r="V508"/>
  <c r="J508"/>
  <c r="K508" s="1"/>
  <c r="M508" s="1"/>
  <c r="AD512" i="16" l="1"/>
  <c r="AC512"/>
  <c r="AG509"/>
  <c r="AK508"/>
  <c r="AM508" s="1"/>
  <c r="AF509"/>
  <c r="AA507" i="17"/>
  <c r="O508"/>
  <c r="Q508" s="1"/>
  <c r="S508" s="1"/>
  <c r="R508"/>
  <c r="N508"/>
  <c r="L509"/>
  <c r="P509"/>
  <c r="H509"/>
  <c r="J509" s="1"/>
  <c r="AC508"/>
  <c r="Y508"/>
  <c r="U508"/>
  <c r="AI509" i="16" l="1"/>
  <c r="AL509"/>
  <c r="AH509"/>
  <c r="T509" i="17"/>
  <c r="W508"/>
  <c r="X508" s="1"/>
  <c r="Z508" s="1"/>
  <c r="G510"/>
  <c r="I509"/>
  <c r="K509"/>
  <c r="M509" s="1"/>
  <c r="N509" s="1"/>
  <c r="V509"/>
  <c r="O509"/>
  <c r="Q509" s="1"/>
  <c r="S509" s="1"/>
  <c r="AB508" l="1"/>
  <c r="AD508" s="1"/>
  <c r="AF508" s="1"/>
  <c r="AF510" i="16"/>
  <c r="AG510"/>
  <c r="AK509"/>
  <c r="AM509" s="1"/>
  <c r="P510" i="17"/>
  <c r="L510"/>
  <c r="H510"/>
  <c r="AC509"/>
  <c r="Y509"/>
  <c r="U509"/>
  <c r="W509" s="1"/>
  <c r="AE508"/>
  <c r="AA508"/>
  <c r="R509"/>
  <c r="AL510" i="16" l="1"/>
  <c r="AH510"/>
  <c r="AH512" s="1"/>
  <c r="AI510"/>
  <c r="AK510" s="1"/>
  <c r="AM510" s="1"/>
  <c r="AG512"/>
  <c r="AF512"/>
  <c r="X509" i="17"/>
  <c r="Z509" s="1"/>
  <c r="AE509" s="1"/>
  <c r="AB509"/>
  <c r="AD509" s="1"/>
  <c r="AF509" s="1"/>
  <c r="T510"/>
  <c r="I510"/>
  <c r="V510"/>
  <c r="J510"/>
  <c r="AA509"/>
  <c r="AL512" i="16" l="1"/>
  <c r="AK512"/>
  <c r="K510" i="17"/>
  <c r="M510" s="1"/>
  <c r="N510" s="1"/>
  <c r="O510"/>
  <c r="Q510" s="1"/>
  <c r="AC510"/>
  <c r="Y510"/>
  <c r="U510"/>
  <c r="R510" l="1"/>
  <c r="L512"/>
  <c r="K512"/>
  <c r="S510"/>
  <c r="P512"/>
  <c r="O512"/>
  <c r="W510"/>
  <c r="X510" s="1"/>
  <c r="Z510" s="1"/>
  <c r="AB510" l="1"/>
  <c r="AD510" s="1"/>
  <c r="AF510" s="1"/>
  <c r="AC512"/>
  <c r="Y512"/>
  <c r="X512"/>
  <c r="AE510"/>
  <c r="AA510"/>
  <c r="AB512" l="1"/>
  <c r="I21" i="14"/>
  <c r="K21"/>
  <c r="F21"/>
  <c r="G21"/>
  <c r="E22" s="1"/>
  <c r="J21" l="1"/>
  <c r="L21" s="1"/>
  <c r="H21"/>
  <c r="F22"/>
  <c r="K22" l="1"/>
  <c r="I22"/>
  <c r="G22"/>
  <c r="E23" s="1"/>
  <c r="J22" l="1"/>
  <c r="L22" s="1"/>
  <c r="H22"/>
  <c r="K23" l="1"/>
  <c r="I23"/>
  <c r="G23"/>
  <c r="E24" s="1"/>
  <c r="F23"/>
  <c r="H23" l="1"/>
  <c r="G24" s="1"/>
  <c r="E25" s="1"/>
  <c r="J23"/>
  <c r="L23" s="1"/>
  <c r="F24"/>
  <c r="H24" l="1"/>
  <c r="F25"/>
  <c r="K24"/>
  <c r="I24"/>
  <c r="J24" s="1"/>
  <c r="L24" l="1"/>
  <c r="I25"/>
  <c r="K25"/>
  <c r="G25"/>
  <c r="H25" l="1"/>
  <c r="E26"/>
  <c r="J25"/>
  <c r="L25" s="1"/>
  <c r="I26" l="1"/>
  <c r="K26"/>
  <c r="G26"/>
  <c r="E27" s="1"/>
  <c r="F26"/>
  <c r="J26" l="1"/>
  <c r="L26" s="1"/>
  <c r="H26"/>
  <c r="F27"/>
  <c r="I27" l="1"/>
  <c r="K27"/>
  <c r="G27"/>
  <c r="H27" l="1"/>
  <c r="E28"/>
  <c r="J27"/>
  <c r="L27" s="1"/>
  <c r="K28" l="1"/>
  <c r="I28"/>
  <c r="F28"/>
  <c r="G28"/>
  <c r="E29" s="1"/>
  <c r="J28" l="1"/>
  <c r="L28" s="1"/>
  <c r="H28"/>
  <c r="F29"/>
  <c r="I29" l="1"/>
  <c r="K29"/>
  <c r="G29"/>
  <c r="H29" l="1"/>
  <c r="E30"/>
  <c r="J29"/>
  <c r="L29" s="1"/>
  <c r="K30" l="1"/>
  <c r="I30"/>
  <c r="G30"/>
  <c r="E31" s="1"/>
  <c r="F30"/>
  <c r="F31" l="1"/>
  <c r="J30"/>
  <c r="L30" s="1"/>
  <c r="H30"/>
  <c r="K31" l="1"/>
  <c r="I31"/>
  <c r="G31"/>
  <c r="E32" s="1"/>
  <c r="J31" l="1"/>
  <c r="L31" s="1"/>
  <c r="H31"/>
  <c r="K32" l="1"/>
  <c r="I32"/>
  <c r="F32"/>
  <c r="G32"/>
  <c r="H32" l="1"/>
  <c r="E33"/>
  <c r="F33" s="1"/>
  <c r="J32"/>
  <c r="L32" s="1"/>
  <c r="G33" l="1"/>
  <c r="H33" s="1"/>
  <c r="K33"/>
  <c r="I33"/>
  <c r="J33" l="1"/>
  <c r="L33" s="1"/>
  <c r="E34"/>
  <c r="F34" s="1"/>
  <c r="G34" l="1"/>
  <c r="E35" s="1"/>
  <c r="K34"/>
  <c r="I34"/>
  <c r="H34" l="1"/>
  <c r="G35" s="1"/>
  <c r="E36" s="1"/>
  <c r="J34"/>
  <c r="L34" s="1"/>
  <c r="F35"/>
  <c r="K35" l="1"/>
  <c r="I35"/>
  <c r="J35" s="1"/>
  <c r="H35"/>
  <c r="G36" s="1"/>
  <c r="L35" l="1"/>
  <c r="H36"/>
  <c r="E37"/>
  <c r="K36"/>
  <c r="I36"/>
  <c r="J36" s="1"/>
  <c r="F36"/>
  <c r="L36" l="1"/>
  <c r="I37"/>
  <c r="K37"/>
  <c r="G37"/>
  <c r="E38" s="1"/>
  <c r="F37"/>
  <c r="J37" l="1"/>
  <c r="L37" s="1"/>
  <c r="H37"/>
  <c r="F38"/>
  <c r="I38" l="1"/>
  <c r="K38"/>
  <c r="G38"/>
  <c r="E39" s="1"/>
  <c r="J38" l="1"/>
  <c r="L38" s="1"/>
  <c r="H38"/>
  <c r="K39" l="1"/>
  <c r="I39"/>
  <c r="G39"/>
  <c r="E40" s="1"/>
  <c r="F39"/>
  <c r="H39" l="1"/>
  <c r="G40" s="1"/>
  <c r="E41" s="1"/>
  <c r="J39"/>
  <c r="L39" s="1"/>
  <c r="F40"/>
  <c r="K40" l="1"/>
  <c r="I40"/>
  <c r="J40" s="1"/>
  <c r="H40"/>
  <c r="G41" s="1"/>
  <c r="E42" s="1"/>
  <c r="F41"/>
  <c r="I41" l="1"/>
  <c r="J41" s="1"/>
  <c r="K41"/>
  <c r="H41"/>
  <c r="L40"/>
  <c r="L41" l="1"/>
  <c r="G42"/>
  <c r="E43" s="1"/>
  <c r="I42"/>
  <c r="K42"/>
  <c r="F42"/>
  <c r="H42" l="1"/>
  <c r="G43" s="1"/>
  <c r="J42"/>
  <c r="K43" s="1"/>
  <c r="F43"/>
  <c r="L42" l="1"/>
  <c r="I43"/>
  <c r="J43" s="1"/>
  <c r="H43"/>
  <c r="E44"/>
  <c r="F44" s="1"/>
  <c r="L43" l="1"/>
  <c r="I44"/>
  <c r="K44"/>
  <c r="G44"/>
  <c r="E45" s="1"/>
  <c r="J44" l="1"/>
  <c r="L44" s="1"/>
  <c r="H44"/>
  <c r="I45" l="1"/>
  <c r="K45"/>
  <c r="F45"/>
  <c r="G45"/>
  <c r="E46" s="1"/>
  <c r="H45" l="1"/>
  <c r="G46" s="1"/>
  <c r="E47" s="1"/>
  <c r="J45"/>
  <c r="L45" s="1"/>
  <c r="H46" l="1"/>
  <c r="I46"/>
  <c r="J46" s="1"/>
  <c r="K46"/>
  <c r="F46"/>
  <c r="L46" l="1"/>
  <c r="K47"/>
  <c r="I47"/>
  <c r="G47"/>
  <c r="F47"/>
  <c r="H47" l="1"/>
  <c r="E48"/>
  <c r="J47"/>
  <c r="L47" s="1"/>
  <c r="K48" l="1"/>
  <c r="I48"/>
  <c r="G48"/>
  <c r="E49" s="1"/>
  <c r="F48"/>
  <c r="F49" l="1"/>
  <c r="J48"/>
  <c r="L48" s="1"/>
  <c r="H48"/>
  <c r="I49" l="1"/>
  <c r="K49"/>
  <c r="G49"/>
  <c r="H49" l="1"/>
  <c r="E50"/>
  <c r="J49"/>
  <c r="L49" s="1"/>
  <c r="K50" l="1"/>
  <c r="I50"/>
  <c r="F50"/>
  <c r="G50"/>
  <c r="E51" s="1"/>
  <c r="J50" l="1"/>
  <c r="L50" s="1"/>
  <c r="H50"/>
  <c r="I51" l="1"/>
  <c r="K51"/>
  <c r="G51"/>
  <c r="E52" s="1"/>
  <c r="F51"/>
  <c r="H51" l="1"/>
  <c r="G52" s="1"/>
  <c r="E53" s="1"/>
  <c r="J51"/>
  <c r="L51" s="1"/>
  <c r="H52" l="1"/>
  <c r="I52"/>
  <c r="J52" s="1"/>
  <c r="K52"/>
  <c r="F52"/>
  <c r="G53" l="1"/>
  <c r="E54" s="1"/>
  <c r="F53"/>
  <c r="I53"/>
  <c r="K53"/>
  <c r="L52"/>
  <c r="H53" l="1"/>
  <c r="G54" s="1"/>
  <c r="E55" s="1"/>
  <c r="J53"/>
  <c r="L53" s="1"/>
  <c r="F54"/>
  <c r="F55" l="1"/>
  <c r="K54"/>
  <c r="I54"/>
  <c r="J54" s="1"/>
  <c r="H54"/>
  <c r="G55" l="1"/>
  <c r="L54"/>
  <c r="K55"/>
  <c r="I55"/>
  <c r="H55" l="1"/>
  <c r="E56"/>
  <c r="J55"/>
  <c r="L55" s="1"/>
  <c r="I56" l="1"/>
  <c r="K56"/>
  <c r="G56"/>
  <c r="E57" s="1"/>
  <c r="F56"/>
  <c r="J56" l="1"/>
  <c r="L56" s="1"/>
  <c r="H56"/>
  <c r="G57" s="1"/>
  <c r="E58" s="1"/>
  <c r="F57"/>
  <c r="H57" l="1"/>
  <c r="K57"/>
  <c r="I57"/>
  <c r="J57" s="1"/>
  <c r="F58"/>
  <c r="L57" l="1"/>
  <c r="I58"/>
  <c r="K58"/>
  <c r="G58"/>
  <c r="E59" s="1"/>
  <c r="J58" l="1"/>
  <c r="L58" s="1"/>
  <c r="H58"/>
  <c r="K59" l="1"/>
  <c r="I59"/>
  <c r="F59"/>
  <c r="G59"/>
  <c r="H59" l="1"/>
  <c r="E60"/>
  <c r="F60" s="1"/>
  <c r="J59"/>
  <c r="L59" s="1"/>
  <c r="K60" l="1"/>
  <c r="I60"/>
  <c r="G60"/>
  <c r="E61" s="1"/>
  <c r="J60" l="1"/>
  <c r="L60" s="1"/>
  <c r="H60"/>
  <c r="I61" l="1"/>
  <c r="K61"/>
  <c r="F61"/>
  <c r="G61"/>
  <c r="E62" s="1"/>
  <c r="H61" l="1"/>
  <c r="J61"/>
  <c r="L61" s="1"/>
  <c r="F62"/>
  <c r="I62" l="1"/>
  <c r="K62"/>
  <c r="G62"/>
  <c r="E63" s="1"/>
  <c r="J62" l="1"/>
  <c r="L62" s="1"/>
  <c r="H62"/>
  <c r="K63" l="1"/>
  <c r="I63"/>
  <c r="F63"/>
  <c r="G63"/>
  <c r="H63" l="1"/>
  <c r="E64"/>
  <c r="J63"/>
  <c r="L63" s="1"/>
  <c r="K64" l="1"/>
  <c r="I64"/>
  <c r="G64"/>
  <c r="E65" s="1"/>
  <c r="F64"/>
  <c r="J64" l="1"/>
  <c r="L64" s="1"/>
  <c r="H64"/>
  <c r="F65"/>
  <c r="K65" l="1"/>
  <c r="I65"/>
  <c r="G65"/>
  <c r="H65" l="1"/>
  <c r="E66"/>
  <c r="J65"/>
  <c r="L65" s="1"/>
  <c r="I66" l="1"/>
  <c r="K66"/>
  <c r="G66"/>
  <c r="E67" s="1"/>
  <c r="F66"/>
  <c r="J66" l="1"/>
  <c r="L66" s="1"/>
  <c r="H66"/>
  <c r="G67" s="1"/>
  <c r="E68" s="1"/>
  <c r="F67"/>
  <c r="H67" l="1"/>
  <c r="I67"/>
  <c r="J67" s="1"/>
  <c r="K67"/>
  <c r="L67" l="1"/>
  <c r="I68"/>
  <c r="K68"/>
  <c r="F68"/>
  <c r="G68"/>
  <c r="E69" s="1"/>
  <c r="J68" l="1"/>
  <c r="L68" s="1"/>
  <c r="H68"/>
  <c r="I69" l="1"/>
  <c r="K69"/>
  <c r="G69"/>
  <c r="F69"/>
  <c r="H69" l="1"/>
  <c r="E70"/>
  <c r="J69"/>
  <c r="L69" s="1"/>
  <c r="G70" l="1"/>
  <c r="E71" s="1"/>
  <c r="I70"/>
  <c r="K70"/>
  <c r="F70"/>
  <c r="J70" l="1"/>
  <c r="L70" s="1"/>
  <c r="H70"/>
  <c r="I71" s="1"/>
  <c r="F71"/>
  <c r="K71" l="1"/>
  <c r="G71"/>
  <c r="J71" s="1"/>
  <c r="L71" l="1"/>
  <c r="E72"/>
  <c r="K72" s="1"/>
  <c r="H71"/>
  <c r="F72" l="1"/>
  <c r="I72"/>
  <c r="G72"/>
  <c r="E73" s="1"/>
  <c r="F73" l="1"/>
  <c r="H72"/>
  <c r="G73" s="1"/>
  <c r="E74" s="1"/>
  <c r="J72"/>
  <c r="L72" s="1"/>
  <c r="K73" l="1"/>
  <c r="H73"/>
  <c r="I73"/>
  <c r="J73" s="1"/>
  <c r="F74"/>
  <c r="L73" l="1"/>
  <c r="K74"/>
  <c r="I74"/>
  <c r="G74"/>
  <c r="E75" s="1"/>
  <c r="F75" s="1"/>
  <c r="H74" l="1"/>
  <c r="G75" s="1"/>
  <c r="E76" s="1"/>
  <c r="J74"/>
  <c r="L74" s="1"/>
  <c r="K75" l="1"/>
  <c r="I75"/>
  <c r="J75" s="1"/>
  <c r="H75"/>
  <c r="G76" s="1"/>
  <c r="F76"/>
  <c r="L75" l="1"/>
  <c r="K76"/>
  <c r="I76"/>
  <c r="J76" s="1"/>
  <c r="H76"/>
  <c r="E77"/>
  <c r="F77" s="1"/>
  <c r="L76" l="1"/>
  <c r="I77"/>
  <c r="K77"/>
  <c r="G77"/>
  <c r="E78" s="1"/>
  <c r="J77" l="1"/>
  <c r="L77" s="1"/>
  <c r="H77"/>
  <c r="I78" l="1"/>
  <c r="K78"/>
  <c r="G78"/>
  <c r="F78"/>
  <c r="H78" l="1"/>
  <c r="E79"/>
  <c r="F79" s="1"/>
  <c r="J78"/>
  <c r="L78" s="1"/>
  <c r="K79" l="1"/>
  <c r="I79"/>
  <c r="G79"/>
  <c r="E80" s="1"/>
  <c r="J79" l="1"/>
  <c r="L79" s="1"/>
  <c r="H79"/>
  <c r="I80" l="1"/>
  <c r="K80"/>
  <c r="F80"/>
  <c r="G80"/>
  <c r="E81" s="1"/>
  <c r="H80" l="1"/>
  <c r="J80"/>
  <c r="L80" s="1"/>
  <c r="I81" l="1"/>
  <c r="K81"/>
  <c r="F81"/>
  <c r="G81"/>
  <c r="E82" s="1"/>
  <c r="J81" l="1"/>
  <c r="L81" s="1"/>
  <c r="H81"/>
  <c r="G82" l="1"/>
  <c r="E83" s="1"/>
  <c r="I82"/>
  <c r="K82"/>
  <c r="F82"/>
  <c r="J82" l="1"/>
  <c r="L82" s="1"/>
  <c r="H82"/>
  <c r="G83" s="1"/>
  <c r="F83"/>
  <c r="K83" l="1"/>
  <c r="I83"/>
  <c r="J83" s="1"/>
  <c r="H83"/>
  <c r="E84"/>
  <c r="L83" l="1"/>
  <c r="G84"/>
  <c r="E85" s="1"/>
  <c r="F84"/>
  <c r="I84"/>
  <c r="K84"/>
  <c r="H84" l="1"/>
  <c r="I85" s="1"/>
  <c r="J84"/>
  <c r="L84" s="1"/>
  <c r="F85"/>
  <c r="K85" l="1"/>
  <c r="G85"/>
  <c r="J85" s="1"/>
  <c r="L85" l="1"/>
  <c r="H85"/>
  <c r="E86"/>
  <c r="F86" s="1"/>
  <c r="G86" l="1"/>
  <c r="E87" s="1"/>
  <c r="F87" s="1"/>
  <c r="I86"/>
  <c r="K86"/>
  <c r="J86" l="1"/>
  <c r="L86" s="1"/>
  <c r="H86"/>
  <c r="G87" s="1"/>
  <c r="E88" s="1"/>
  <c r="K87" l="1"/>
  <c r="I87"/>
  <c r="J87" s="1"/>
  <c r="H87"/>
  <c r="G88" s="1"/>
  <c r="E89" s="1"/>
  <c r="F88"/>
  <c r="L87" l="1"/>
  <c r="K88"/>
  <c r="I88"/>
  <c r="J88" s="1"/>
  <c r="K89" s="1"/>
  <c r="H88"/>
  <c r="F89"/>
  <c r="L88" l="1"/>
  <c r="I89"/>
  <c r="G89"/>
  <c r="E90" s="1"/>
  <c r="F90" s="1"/>
  <c r="H89" l="1"/>
  <c r="I90" s="1"/>
  <c r="J89"/>
  <c r="L89" s="1"/>
  <c r="K90" l="1"/>
  <c r="G90"/>
  <c r="E91" s="1"/>
  <c r="H90" l="1"/>
  <c r="I91" s="1"/>
  <c r="J90"/>
  <c r="L90" s="1"/>
  <c r="F91"/>
  <c r="K91" l="1"/>
  <c r="G91"/>
  <c r="E92" s="1"/>
  <c r="F92" s="1"/>
  <c r="J91" l="1"/>
  <c r="L91" s="1"/>
  <c r="H91"/>
  <c r="I92" s="1"/>
  <c r="K92" l="1"/>
  <c r="G92"/>
  <c r="J92" s="1"/>
  <c r="L92" l="1"/>
  <c r="H92"/>
  <c r="E93"/>
  <c r="G93" l="1"/>
  <c r="E94" s="1"/>
  <c r="I93"/>
  <c r="K93"/>
  <c r="F93"/>
  <c r="J93" l="1"/>
  <c r="L93" s="1"/>
  <c r="F94"/>
  <c r="H93"/>
  <c r="G94" s="1"/>
  <c r="E95" s="1"/>
  <c r="K94" l="1"/>
  <c r="I94"/>
  <c r="J94" s="1"/>
  <c r="H94"/>
  <c r="L94" l="1"/>
  <c r="I95"/>
  <c r="K95"/>
  <c r="F95"/>
  <c r="G95"/>
  <c r="E96" s="1"/>
  <c r="H95" l="1"/>
  <c r="J95"/>
  <c r="L95" s="1"/>
  <c r="K96" l="1"/>
  <c r="I96"/>
  <c r="F96"/>
  <c r="G96"/>
  <c r="E97" s="1"/>
  <c r="J96" l="1"/>
  <c r="L96" s="1"/>
  <c r="H96"/>
  <c r="F97"/>
  <c r="I97" l="1"/>
  <c r="K97"/>
  <c r="G97"/>
  <c r="E98" s="1"/>
  <c r="H97" l="1"/>
  <c r="J97"/>
  <c r="L97" s="1"/>
  <c r="I98" l="1"/>
  <c r="K98"/>
  <c r="G98"/>
  <c r="E99" s="1"/>
  <c r="F98"/>
  <c r="J98" l="1"/>
  <c r="L98" s="1"/>
  <c r="H98"/>
  <c r="F99"/>
  <c r="K99" l="1"/>
  <c r="I99"/>
  <c r="G99"/>
  <c r="E100" s="1"/>
  <c r="J99" l="1"/>
  <c r="L99" s="1"/>
  <c r="H99"/>
  <c r="K100" l="1"/>
  <c r="I100"/>
  <c r="G100"/>
  <c r="F100"/>
  <c r="H100" l="1"/>
  <c r="E101"/>
  <c r="F101" s="1"/>
  <c r="J100"/>
  <c r="L100" s="1"/>
  <c r="I101" l="1"/>
  <c r="K101"/>
  <c r="G101"/>
  <c r="E102" s="1"/>
  <c r="J101" l="1"/>
  <c r="L101" s="1"/>
  <c r="H101"/>
  <c r="I102" l="1"/>
  <c r="K102"/>
  <c r="G102"/>
  <c r="F102"/>
  <c r="H102" l="1"/>
  <c r="E103"/>
  <c r="F103" s="1"/>
  <c r="J102"/>
  <c r="L102" s="1"/>
  <c r="K103" l="1"/>
  <c r="I103"/>
  <c r="G103"/>
  <c r="E104" s="1"/>
  <c r="J103" l="1"/>
  <c r="L103" s="1"/>
  <c r="H103"/>
  <c r="K104" l="1"/>
  <c r="I104"/>
  <c r="G104"/>
  <c r="E105" s="1"/>
  <c r="F104"/>
  <c r="H104" l="1"/>
  <c r="J104"/>
  <c r="L104" s="1"/>
  <c r="F105"/>
  <c r="K105" l="1"/>
  <c r="I105"/>
  <c r="G105"/>
  <c r="E106" s="1"/>
  <c r="J105" l="1"/>
  <c r="L105" s="1"/>
  <c r="H105"/>
  <c r="I106" l="1"/>
  <c r="K106"/>
  <c r="G106"/>
  <c r="E107" s="1"/>
  <c r="F106"/>
  <c r="J106" l="1"/>
  <c r="L106" s="1"/>
  <c r="H106"/>
  <c r="I107" l="1"/>
  <c r="K107"/>
  <c r="G107"/>
  <c r="F107"/>
  <c r="H107" l="1"/>
  <c r="E108"/>
  <c r="J107"/>
  <c r="L107" s="1"/>
  <c r="K108" l="1"/>
  <c r="I108"/>
  <c r="F108"/>
  <c r="G108"/>
  <c r="E109" s="1"/>
  <c r="J108" l="1"/>
  <c r="L108" s="1"/>
  <c r="H108"/>
  <c r="K109" l="1"/>
  <c r="I109"/>
  <c r="G109"/>
  <c r="F109"/>
  <c r="H109" l="1"/>
  <c r="E110"/>
  <c r="F110" s="1"/>
  <c r="J109"/>
  <c r="L109" s="1"/>
  <c r="K110" l="1"/>
  <c r="I110"/>
  <c r="G110"/>
  <c r="E111" s="1"/>
  <c r="J110" l="1"/>
  <c r="L110" s="1"/>
  <c r="H110"/>
  <c r="K111" l="1"/>
  <c r="I111"/>
  <c r="F111"/>
  <c r="G111"/>
  <c r="H111" l="1"/>
  <c r="E112"/>
  <c r="J111"/>
  <c r="L111" s="1"/>
  <c r="K112" l="1"/>
  <c r="I112"/>
  <c r="G112"/>
  <c r="E113" s="1"/>
  <c r="F112"/>
  <c r="J112" l="1"/>
  <c r="L112" s="1"/>
  <c r="H112"/>
  <c r="I113" l="1"/>
  <c r="K113"/>
  <c r="G113"/>
  <c r="E114" s="1"/>
  <c r="F113"/>
  <c r="J113" l="1"/>
  <c r="L113" s="1"/>
  <c r="H113"/>
  <c r="G114" l="1"/>
  <c r="E115" s="1"/>
  <c r="K114"/>
  <c r="I114"/>
  <c r="F114"/>
  <c r="J114" l="1"/>
  <c r="L114" s="1"/>
  <c r="H114"/>
  <c r="I115" s="1"/>
  <c r="F115"/>
  <c r="K115" l="1"/>
  <c r="G115"/>
  <c r="J115" s="1"/>
  <c r="L115" l="1"/>
  <c r="E116"/>
  <c r="F116" s="1"/>
  <c r="H115"/>
  <c r="G116" l="1"/>
  <c r="E117" s="1"/>
  <c r="F117" s="1"/>
  <c r="K116"/>
  <c r="I116"/>
  <c r="J116" l="1"/>
  <c r="L116" s="1"/>
  <c r="H116"/>
  <c r="G117" s="1"/>
  <c r="K117" l="1"/>
  <c r="I117"/>
  <c r="J117" s="1"/>
  <c r="H117"/>
  <c r="E118"/>
  <c r="L117" l="1"/>
  <c r="I118"/>
  <c r="K118"/>
  <c r="F118"/>
  <c r="G118"/>
  <c r="E119" s="1"/>
  <c r="J118" l="1"/>
  <c r="L118" s="1"/>
  <c r="H118"/>
  <c r="I119" l="1"/>
  <c r="K119"/>
  <c r="G119"/>
  <c r="E120" s="1"/>
  <c r="F119"/>
  <c r="H119" l="1"/>
  <c r="J119"/>
  <c r="L119" s="1"/>
  <c r="K120" l="1"/>
  <c r="I120"/>
  <c r="G120"/>
  <c r="E121" s="1"/>
  <c r="F120"/>
  <c r="J120" l="1"/>
  <c r="L120" s="1"/>
  <c r="H120"/>
  <c r="G121" s="1"/>
  <c r="E122" s="1"/>
  <c r="F121"/>
  <c r="K121" l="1"/>
  <c r="I121"/>
  <c r="J121" s="1"/>
  <c r="H121"/>
  <c r="F122"/>
  <c r="L121" l="1"/>
  <c r="I122"/>
  <c r="K122"/>
  <c r="G122"/>
  <c r="E123" s="1"/>
  <c r="J122" l="1"/>
  <c r="L122" s="1"/>
  <c r="H122"/>
  <c r="I123" l="1"/>
  <c r="K123"/>
  <c r="F123"/>
  <c r="G123"/>
  <c r="E124" s="1"/>
  <c r="H123" l="1"/>
  <c r="G124" s="1"/>
  <c r="E125" s="1"/>
  <c r="J123"/>
  <c r="L123" s="1"/>
  <c r="H124" l="1"/>
  <c r="K124"/>
  <c r="I124"/>
  <c r="J124" s="1"/>
  <c r="F124"/>
  <c r="L124" l="1"/>
  <c r="G125"/>
  <c r="F125"/>
  <c r="K125"/>
  <c r="I125"/>
  <c r="H125" l="1"/>
  <c r="E126"/>
  <c r="J125"/>
  <c r="L125" s="1"/>
  <c r="K126" l="1"/>
  <c r="I126"/>
  <c r="F126"/>
  <c r="G126"/>
  <c r="E127" s="1"/>
  <c r="J126" l="1"/>
  <c r="L126" s="1"/>
  <c r="H126"/>
  <c r="G127" s="1"/>
  <c r="E128" s="1"/>
  <c r="I127" l="1"/>
  <c r="J127" s="1"/>
  <c r="K127"/>
  <c r="F127"/>
  <c r="H127"/>
  <c r="G128" l="1"/>
  <c r="E129" s="1"/>
  <c r="F128"/>
  <c r="K128"/>
  <c r="I128"/>
  <c r="L127"/>
  <c r="H128" l="1"/>
  <c r="J128"/>
  <c r="L128" s="1"/>
  <c r="K129" l="1"/>
  <c r="I129"/>
  <c r="F129"/>
  <c r="G129"/>
  <c r="E130" s="1"/>
  <c r="J129" l="1"/>
  <c r="L129" s="1"/>
  <c r="H129"/>
  <c r="F130"/>
  <c r="G130" l="1"/>
  <c r="H130" s="1"/>
  <c r="K130"/>
  <c r="I130"/>
  <c r="J130" l="1"/>
  <c r="L130" s="1"/>
  <c r="E131"/>
  <c r="F131" s="1"/>
  <c r="G131" l="1"/>
  <c r="E132" s="1"/>
  <c r="K131"/>
  <c r="I131"/>
  <c r="J131" l="1"/>
  <c r="L131" s="1"/>
  <c r="H131"/>
  <c r="F132"/>
  <c r="K132" l="1"/>
  <c r="G132"/>
  <c r="E133" s="1"/>
  <c r="I132"/>
  <c r="H132" l="1"/>
  <c r="G133" s="1"/>
  <c r="E134" s="1"/>
  <c r="J132"/>
  <c r="L132" s="1"/>
  <c r="F133"/>
  <c r="K133" l="1"/>
  <c r="I133"/>
  <c r="J133" s="1"/>
  <c r="H133"/>
  <c r="G134" s="1"/>
  <c r="E135" s="1"/>
  <c r="F134"/>
  <c r="L133" l="1"/>
  <c r="I134"/>
  <c r="J134" s="1"/>
  <c r="K134"/>
  <c r="H134"/>
  <c r="I135" l="1"/>
  <c r="K135"/>
  <c r="F135"/>
  <c r="L134"/>
  <c r="G135"/>
  <c r="E136" s="1"/>
  <c r="J135" l="1"/>
  <c r="L135" s="1"/>
  <c r="F136"/>
  <c r="H135"/>
  <c r="K136" l="1"/>
  <c r="I136"/>
  <c r="G136"/>
  <c r="E137" s="1"/>
  <c r="J136" l="1"/>
  <c r="L136" s="1"/>
  <c r="H136"/>
  <c r="K137" l="1"/>
  <c r="I137"/>
  <c r="G137"/>
  <c r="E138" s="1"/>
  <c r="F137"/>
  <c r="H137" l="1"/>
  <c r="G138" s="1"/>
  <c r="E139" s="1"/>
  <c r="J137"/>
  <c r="L137" s="1"/>
  <c r="I138" l="1"/>
  <c r="J138" s="1"/>
  <c r="K138"/>
  <c r="H138"/>
  <c r="F138"/>
  <c r="L138" l="1"/>
  <c r="G139"/>
  <c r="E140" s="1"/>
  <c r="F139"/>
  <c r="K139"/>
  <c r="I139"/>
  <c r="H139" l="1"/>
  <c r="J139"/>
  <c r="L139" s="1"/>
  <c r="K140" l="1"/>
  <c r="I140"/>
  <c r="G140"/>
  <c r="E141" s="1"/>
  <c r="F140"/>
  <c r="J140" l="1"/>
  <c r="L140" s="1"/>
  <c r="H140"/>
  <c r="F141"/>
  <c r="I141" l="1"/>
  <c r="K141"/>
  <c r="G141"/>
  <c r="H141" l="1"/>
  <c r="E142"/>
  <c r="J141"/>
  <c r="L141" s="1"/>
  <c r="K142" l="1"/>
  <c r="I142"/>
  <c r="F142"/>
  <c r="G142"/>
  <c r="E143" s="1"/>
  <c r="J142" l="1"/>
  <c r="L142" s="1"/>
  <c r="H142"/>
  <c r="K143" l="1"/>
  <c r="I143"/>
  <c r="G143"/>
  <c r="E144" s="1"/>
  <c r="F143"/>
  <c r="J143" l="1"/>
  <c r="L143" s="1"/>
  <c r="F144"/>
  <c r="H143"/>
  <c r="K144" l="1"/>
  <c r="I144"/>
  <c r="G144"/>
  <c r="H144" l="1"/>
  <c r="E145"/>
  <c r="J144"/>
  <c r="L144" s="1"/>
  <c r="I145" l="1"/>
  <c r="K145"/>
  <c r="F145"/>
  <c r="G145"/>
  <c r="E146" s="1"/>
  <c r="J145" l="1"/>
  <c r="L145" s="1"/>
  <c r="H145"/>
  <c r="K146" l="1"/>
  <c r="I146"/>
  <c r="F146"/>
  <c r="G146"/>
  <c r="E147" s="1"/>
  <c r="J146" l="1"/>
  <c r="L146" s="1"/>
  <c r="H146"/>
  <c r="K147" l="1"/>
  <c r="I147"/>
  <c r="G147"/>
  <c r="F147"/>
  <c r="H147" l="1"/>
  <c r="E148"/>
  <c r="F148" s="1"/>
  <c r="J147"/>
  <c r="L147" s="1"/>
  <c r="K148" l="1"/>
  <c r="I148"/>
  <c r="G148"/>
  <c r="E149" s="1"/>
  <c r="J148" l="1"/>
  <c r="L148" s="1"/>
  <c r="H148"/>
  <c r="I149" l="1"/>
  <c r="K149"/>
  <c r="F149"/>
  <c r="G149"/>
  <c r="E150" s="1"/>
  <c r="J149" l="1"/>
  <c r="L149" s="1"/>
  <c r="H149"/>
  <c r="G150" s="1"/>
  <c r="E151" s="1"/>
  <c r="F150"/>
  <c r="K150" l="1"/>
  <c r="I150"/>
  <c r="J150" s="1"/>
  <c r="H150"/>
  <c r="G151" s="1"/>
  <c r="E152" s="1"/>
  <c r="F151"/>
  <c r="L150" l="1"/>
  <c r="H151"/>
  <c r="G152" s="1"/>
  <c r="E153" s="1"/>
  <c r="I151"/>
  <c r="J151" s="1"/>
  <c r="K151"/>
  <c r="L151" l="1"/>
  <c r="H152"/>
  <c r="K152"/>
  <c r="I152"/>
  <c r="J152" s="1"/>
  <c r="F152"/>
  <c r="L152" l="1"/>
  <c r="G153"/>
  <c r="F153"/>
  <c r="K153"/>
  <c r="I153"/>
  <c r="H153" l="1"/>
  <c r="E154"/>
  <c r="J153"/>
  <c r="L153" s="1"/>
  <c r="G154" l="1"/>
  <c r="E155" s="1"/>
  <c r="K154"/>
  <c r="I154"/>
  <c r="F154"/>
  <c r="J154" l="1"/>
  <c r="L154" s="1"/>
  <c r="H154"/>
  <c r="G155" s="1"/>
  <c r="E156" s="1"/>
  <c r="F155"/>
  <c r="K155" l="1"/>
  <c r="I155"/>
  <c r="J155" s="1"/>
  <c r="H155"/>
  <c r="G156" s="1"/>
  <c r="F156"/>
  <c r="L155" l="1"/>
  <c r="H156"/>
  <c r="E157"/>
  <c r="F157" s="1"/>
  <c r="K156"/>
  <c r="I156"/>
  <c r="J156" s="1"/>
  <c r="G157" l="1"/>
  <c r="E158" s="1"/>
  <c r="F158" s="1"/>
  <c r="I157"/>
  <c r="K157"/>
  <c r="L156"/>
  <c r="H157" l="1"/>
  <c r="I158" s="1"/>
  <c r="J157"/>
  <c r="L157" s="1"/>
  <c r="K158" l="1"/>
  <c r="G158"/>
  <c r="E159" s="1"/>
  <c r="J158" l="1"/>
  <c r="L158" s="1"/>
  <c r="H158"/>
  <c r="I159" s="1"/>
  <c r="F159"/>
  <c r="K159" l="1"/>
  <c r="G159"/>
  <c r="E160" s="1"/>
  <c r="J159" l="1"/>
  <c r="L159" s="1"/>
  <c r="H159"/>
  <c r="G160" s="1"/>
  <c r="F160"/>
  <c r="K160" l="1"/>
  <c r="I160"/>
  <c r="J160" s="1"/>
  <c r="H160"/>
  <c r="E161"/>
  <c r="F161" s="1"/>
  <c r="L160" l="1"/>
  <c r="K161"/>
  <c r="I161"/>
  <c r="G161"/>
  <c r="E162" s="1"/>
  <c r="J161" l="1"/>
  <c r="L161" s="1"/>
  <c r="H161"/>
  <c r="K162" l="1"/>
  <c r="I162"/>
  <c r="G162"/>
  <c r="E163" s="1"/>
  <c r="F162"/>
  <c r="H162" l="1"/>
  <c r="G163" s="1"/>
  <c r="J162"/>
  <c r="L162" s="1"/>
  <c r="F163"/>
  <c r="H163" l="1"/>
  <c r="E164"/>
  <c r="F164" s="1"/>
  <c r="I163"/>
  <c r="J163" s="1"/>
  <c r="K163"/>
  <c r="L163" l="1"/>
  <c r="K164"/>
  <c r="I164"/>
  <c r="G164"/>
  <c r="E165" s="1"/>
  <c r="J164" l="1"/>
  <c r="L164" s="1"/>
  <c r="H164"/>
  <c r="I165" l="1"/>
  <c r="K165"/>
  <c r="F165"/>
  <c r="G165"/>
  <c r="E166" s="1"/>
  <c r="J165" l="1"/>
  <c r="L165" s="1"/>
  <c r="H165"/>
  <c r="G166" s="1"/>
  <c r="E167" s="1"/>
  <c r="F166"/>
  <c r="I166" l="1"/>
  <c r="J166" s="1"/>
  <c r="K166"/>
  <c r="H166"/>
  <c r="F167"/>
  <c r="L166" l="1"/>
  <c r="I167"/>
  <c r="K167"/>
  <c r="G167"/>
  <c r="E168" s="1"/>
  <c r="H167" l="1"/>
  <c r="J167"/>
  <c r="L167" s="1"/>
  <c r="I168" l="1"/>
  <c r="K168"/>
  <c r="F168"/>
  <c r="G168"/>
  <c r="E169" s="1"/>
  <c r="J168" l="1"/>
  <c r="L168" s="1"/>
  <c r="H168"/>
  <c r="G169" l="1"/>
  <c r="E170" s="1"/>
  <c r="K169"/>
  <c r="I169"/>
  <c r="F169"/>
  <c r="J169" l="1"/>
  <c r="L169" s="1"/>
  <c r="H169"/>
  <c r="F170"/>
  <c r="K170" l="1"/>
  <c r="G170"/>
  <c r="E171" s="1"/>
  <c r="I170"/>
  <c r="H170" l="1"/>
  <c r="I171" s="1"/>
  <c r="J170"/>
  <c r="L170" s="1"/>
  <c r="F171"/>
  <c r="K171" l="1"/>
  <c r="G171"/>
  <c r="E172" s="1"/>
  <c r="J171" l="1"/>
  <c r="L171" s="1"/>
  <c r="F172"/>
  <c r="H171"/>
  <c r="I172" s="1"/>
  <c r="K172" l="1"/>
  <c r="G172"/>
  <c r="J172" s="1"/>
  <c r="L172" l="1"/>
  <c r="E173"/>
  <c r="H172"/>
  <c r="G173" l="1"/>
  <c r="E174" s="1"/>
  <c r="K173"/>
  <c r="I173"/>
  <c r="F173"/>
  <c r="H173" l="1"/>
  <c r="I174" s="1"/>
  <c r="J173"/>
  <c r="L173" s="1"/>
  <c r="F174"/>
  <c r="K174" l="1"/>
  <c r="G174"/>
  <c r="E175" s="1"/>
  <c r="F175" s="1"/>
  <c r="J174" l="1"/>
  <c r="L174" s="1"/>
  <c r="H174"/>
  <c r="I175" s="1"/>
  <c r="K175" l="1"/>
  <c r="G175"/>
  <c r="E176" s="1"/>
  <c r="F176" s="1"/>
  <c r="H175" l="1"/>
  <c r="G176" s="1"/>
  <c r="E177" s="1"/>
  <c r="F177" s="1"/>
  <c r="J175"/>
  <c r="L175" s="1"/>
  <c r="K176" l="1"/>
  <c r="I176"/>
  <c r="J176" s="1"/>
  <c r="H176"/>
  <c r="G177" s="1"/>
  <c r="L176" l="1"/>
  <c r="K177"/>
  <c r="I177"/>
  <c r="J177" s="1"/>
  <c r="H177"/>
  <c r="E178"/>
  <c r="F178" s="1"/>
  <c r="L177" l="1"/>
  <c r="K178"/>
  <c r="I178"/>
  <c r="G178"/>
  <c r="E179" s="1"/>
  <c r="H178" l="1"/>
  <c r="G179" s="1"/>
  <c r="J178"/>
  <c r="L178" s="1"/>
  <c r="F179"/>
  <c r="K179" l="1"/>
  <c r="I179"/>
  <c r="J179" s="1"/>
  <c r="H179"/>
  <c r="E180"/>
  <c r="F180" s="1"/>
  <c r="L179" l="1"/>
  <c r="G180"/>
  <c r="E181" s="1"/>
  <c r="F181" s="1"/>
  <c r="K180"/>
  <c r="I180"/>
  <c r="J180" l="1"/>
  <c r="L180" s="1"/>
  <c r="H180"/>
  <c r="G181" s="1"/>
  <c r="E182" s="1"/>
  <c r="F182" s="1"/>
  <c r="K181" l="1"/>
  <c r="I181"/>
  <c r="J181" s="1"/>
  <c r="H181"/>
  <c r="G182" s="1"/>
  <c r="L181" l="1"/>
  <c r="K182"/>
  <c r="I182"/>
  <c r="J182" s="1"/>
  <c r="H182"/>
  <c r="E183"/>
  <c r="L182" l="1"/>
  <c r="I183"/>
  <c r="K183"/>
  <c r="F183"/>
  <c r="G183"/>
  <c r="E184" s="1"/>
  <c r="J183" l="1"/>
  <c r="L183" s="1"/>
  <c r="H183"/>
  <c r="K184" l="1"/>
  <c r="I184"/>
  <c r="G184"/>
  <c r="F184"/>
  <c r="H184" l="1"/>
  <c r="E185"/>
  <c r="J184"/>
  <c r="L184" s="1"/>
  <c r="K185" l="1"/>
  <c r="I185"/>
  <c r="F185"/>
  <c r="G185"/>
  <c r="E186" s="1"/>
  <c r="J185" l="1"/>
  <c r="L185" s="1"/>
  <c r="H185"/>
  <c r="G186" s="1"/>
  <c r="E187" s="1"/>
  <c r="I186" l="1"/>
  <c r="J186" s="1"/>
  <c r="K186"/>
  <c r="H186"/>
  <c r="F186"/>
  <c r="L186" l="1"/>
  <c r="G187"/>
  <c r="E188" s="1"/>
  <c r="F187"/>
  <c r="K187"/>
  <c r="I187"/>
  <c r="H187" l="1"/>
  <c r="J187"/>
  <c r="L187" s="1"/>
  <c r="F188"/>
  <c r="G188" l="1"/>
  <c r="E189" s="1"/>
  <c r="I188"/>
  <c r="K188"/>
  <c r="H188" l="1"/>
  <c r="I189" s="1"/>
  <c r="J188"/>
  <c r="L188" s="1"/>
  <c r="F189"/>
  <c r="K189" l="1"/>
  <c r="G189"/>
  <c r="E190" s="1"/>
  <c r="F190" s="1"/>
  <c r="J189" l="1"/>
  <c r="L189" s="1"/>
  <c r="H189"/>
  <c r="G190" s="1"/>
  <c r="E191" s="1"/>
  <c r="K190" l="1"/>
  <c r="I190"/>
  <c r="J190" s="1"/>
  <c r="K191" s="1"/>
  <c r="H190"/>
  <c r="G191" s="1"/>
  <c r="E192" s="1"/>
  <c r="F191"/>
  <c r="L190" l="1"/>
  <c r="I191"/>
  <c r="J191" s="1"/>
  <c r="K192" s="1"/>
  <c r="H191"/>
  <c r="G192" s="1"/>
  <c r="F192"/>
  <c r="L191" l="1"/>
  <c r="I192"/>
  <c r="J192" s="1"/>
  <c r="H192"/>
  <c r="E193"/>
  <c r="F193" s="1"/>
  <c r="L192" l="1"/>
  <c r="I193"/>
  <c r="K193"/>
  <c r="G193"/>
  <c r="E194" s="1"/>
  <c r="J193" l="1"/>
  <c r="L193" s="1"/>
  <c r="H193"/>
  <c r="K194" l="1"/>
  <c r="I194"/>
  <c r="G194"/>
  <c r="E195" s="1"/>
  <c r="F194"/>
  <c r="H194" l="1"/>
  <c r="J194"/>
  <c r="L194" s="1"/>
  <c r="F195"/>
  <c r="K195" l="1"/>
  <c r="I195"/>
  <c r="G195"/>
  <c r="E196" s="1"/>
  <c r="J195" l="1"/>
  <c r="L195" s="1"/>
  <c r="H195"/>
  <c r="I196" l="1"/>
  <c r="K196"/>
  <c r="G196"/>
  <c r="F196"/>
  <c r="H196" l="1"/>
  <c r="E197"/>
  <c r="F197" s="1"/>
  <c r="J196"/>
  <c r="L196" s="1"/>
  <c r="K197" l="1"/>
  <c r="I197"/>
  <c r="G197"/>
  <c r="E198" s="1"/>
  <c r="J197" l="1"/>
  <c r="L197" s="1"/>
  <c r="H197"/>
  <c r="I198" l="1"/>
  <c r="K198"/>
  <c r="G198"/>
  <c r="F198"/>
  <c r="H198" l="1"/>
  <c r="E199"/>
  <c r="F199" s="1"/>
  <c r="J198"/>
  <c r="L198" s="1"/>
  <c r="I199" l="1"/>
  <c r="K199"/>
  <c r="G199"/>
  <c r="E200" s="1"/>
  <c r="J199" l="1"/>
  <c r="L199" s="1"/>
  <c r="H199"/>
  <c r="K200" l="1"/>
  <c r="I200"/>
  <c r="F200"/>
  <c r="G200"/>
  <c r="H200" l="1"/>
  <c r="E201"/>
  <c r="J200"/>
  <c r="L200" s="1"/>
  <c r="K201" l="1"/>
  <c r="I201"/>
  <c r="F201"/>
  <c r="G201"/>
  <c r="E202" s="1"/>
  <c r="J201" l="1"/>
  <c r="L201" s="1"/>
  <c r="H201"/>
  <c r="F202"/>
  <c r="I202" l="1"/>
  <c r="K202"/>
  <c r="G202"/>
  <c r="E203" s="1"/>
  <c r="J202" l="1"/>
  <c r="L202" s="1"/>
  <c r="H202"/>
  <c r="I203" l="1"/>
  <c r="K203"/>
  <c r="G203"/>
  <c r="F203"/>
  <c r="H203" l="1"/>
  <c r="E204"/>
  <c r="F204" s="1"/>
  <c r="J203"/>
  <c r="L203" s="1"/>
  <c r="G204" l="1"/>
  <c r="E205" s="1"/>
  <c r="F205" s="1"/>
  <c r="I204"/>
  <c r="K204"/>
  <c r="J204" l="1"/>
  <c r="L204" s="1"/>
  <c r="H204"/>
  <c r="I205" s="1"/>
  <c r="K205" l="1"/>
  <c r="G205"/>
  <c r="E206" s="1"/>
  <c r="F206" s="1"/>
  <c r="J205" l="1"/>
  <c r="K206" s="1"/>
  <c r="H205"/>
  <c r="G206" s="1"/>
  <c r="E207" s="1"/>
  <c r="L205" l="1"/>
  <c r="H206"/>
  <c r="G207" s="1"/>
  <c r="E208" s="1"/>
  <c r="F207"/>
  <c r="I206"/>
  <c r="J206" s="1"/>
  <c r="L206" l="1"/>
  <c r="H207"/>
  <c r="G208" s="1"/>
  <c r="E209" s="1"/>
  <c r="K207"/>
  <c r="I207"/>
  <c r="J207" s="1"/>
  <c r="K208" s="1"/>
  <c r="F208"/>
  <c r="L207" l="1"/>
  <c r="H208"/>
  <c r="G209" s="1"/>
  <c r="E210" s="1"/>
  <c r="I208"/>
  <c r="J208" s="1"/>
  <c r="F209"/>
  <c r="L208" l="1"/>
  <c r="K209"/>
  <c r="I209"/>
  <c r="J209" s="1"/>
  <c r="H209"/>
  <c r="L209" l="1"/>
  <c r="I210"/>
  <c r="K210"/>
  <c r="G210"/>
  <c r="E211" s="1"/>
  <c r="F210"/>
  <c r="J210" l="1"/>
  <c r="L210" s="1"/>
  <c r="H210"/>
  <c r="G211" l="1"/>
  <c r="E212" s="1"/>
  <c r="I211"/>
  <c r="K211"/>
  <c r="F211"/>
  <c r="H211" l="1"/>
  <c r="G212" s="1"/>
  <c r="E213" s="1"/>
  <c r="J211"/>
  <c r="L211" s="1"/>
  <c r="F212"/>
  <c r="K212" l="1"/>
  <c r="I212"/>
  <c r="J212" s="1"/>
  <c r="F213"/>
  <c r="H212"/>
  <c r="L212" l="1"/>
  <c r="I213"/>
  <c r="K213"/>
  <c r="G213"/>
  <c r="E214" s="1"/>
  <c r="J213" l="1"/>
  <c r="L213" s="1"/>
  <c r="H213"/>
  <c r="I214" l="1"/>
  <c r="K214"/>
  <c r="G214"/>
  <c r="F214"/>
  <c r="H214" l="1"/>
  <c r="E215"/>
  <c r="F215" s="1"/>
  <c r="J214"/>
  <c r="L214" s="1"/>
  <c r="I215" l="1"/>
  <c r="K215"/>
  <c r="G215"/>
  <c r="E216" s="1"/>
  <c r="J215" l="1"/>
  <c r="L215" s="1"/>
  <c r="H215"/>
  <c r="K216" l="1"/>
  <c r="I216"/>
  <c r="F216"/>
  <c r="G216"/>
  <c r="H216" l="1"/>
  <c r="E217"/>
  <c r="J216"/>
  <c r="L216" s="1"/>
  <c r="K217" l="1"/>
  <c r="I217"/>
  <c r="F217"/>
  <c r="G217"/>
  <c r="E218" s="1"/>
  <c r="J217" l="1"/>
  <c r="L217" s="1"/>
  <c r="H217"/>
  <c r="G218" s="1"/>
  <c r="E219" s="1"/>
  <c r="I218" l="1"/>
  <c r="J218" s="1"/>
  <c r="K218"/>
  <c r="H218"/>
  <c r="F218"/>
  <c r="G219" l="1"/>
  <c r="E220" s="1"/>
  <c r="F219"/>
  <c r="K219"/>
  <c r="I219"/>
  <c r="L218"/>
  <c r="H219" l="1"/>
  <c r="G220" s="1"/>
  <c r="E221" s="1"/>
  <c r="J219"/>
  <c r="L219" s="1"/>
  <c r="F220"/>
  <c r="H220" l="1"/>
  <c r="G221" s="1"/>
  <c r="I220"/>
  <c r="J220" s="1"/>
  <c r="K220"/>
  <c r="H221" l="1"/>
  <c r="E222"/>
  <c r="L220"/>
  <c r="K221"/>
  <c r="I221"/>
  <c r="J221" s="1"/>
  <c r="F221"/>
  <c r="L221" l="1"/>
  <c r="K222"/>
  <c r="I222"/>
  <c r="F222"/>
  <c r="G222"/>
  <c r="E223" s="1"/>
  <c r="J222" l="1"/>
  <c r="L222" s="1"/>
  <c r="H222"/>
  <c r="K223" l="1"/>
  <c r="I223"/>
  <c r="F223"/>
  <c r="G223"/>
  <c r="E224" s="1"/>
  <c r="J223" l="1"/>
  <c r="L223" s="1"/>
  <c r="F224"/>
  <c r="H223"/>
  <c r="K224" l="1"/>
  <c r="I224"/>
  <c r="G224"/>
  <c r="H224" l="1"/>
  <c r="E225"/>
  <c r="J224"/>
  <c r="L224" s="1"/>
  <c r="I225" l="1"/>
  <c r="K225"/>
  <c r="F225"/>
  <c r="G225"/>
  <c r="E226" s="1"/>
  <c r="J225" l="1"/>
  <c r="L225" s="1"/>
  <c r="H225"/>
  <c r="G226" s="1"/>
  <c r="E227" s="1"/>
  <c r="K226" l="1"/>
  <c r="I226"/>
  <c r="J226" s="1"/>
  <c r="H226"/>
  <c r="F226"/>
  <c r="K227" l="1"/>
  <c r="I227"/>
  <c r="G227"/>
  <c r="E228" s="1"/>
  <c r="F227"/>
  <c r="L226"/>
  <c r="H227" l="1"/>
  <c r="J227"/>
  <c r="L227" s="1"/>
  <c r="K228" l="1"/>
  <c r="I228"/>
  <c r="G228"/>
  <c r="E229" s="1"/>
  <c r="F228"/>
  <c r="J228" l="1"/>
  <c r="L228" s="1"/>
  <c r="H228"/>
  <c r="G229" s="1"/>
  <c r="E230" s="1"/>
  <c r="F229"/>
  <c r="F230" l="1"/>
  <c r="K229"/>
  <c r="I229"/>
  <c r="J229" s="1"/>
  <c r="H229"/>
  <c r="I230" l="1"/>
  <c r="K230"/>
  <c r="G230"/>
  <c r="E231" s="1"/>
  <c r="L229"/>
  <c r="J230" l="1"/>
  <c r="L230" s="1"/>
  <c r="H230"/>
  <c r="I231" l="1"/>
  <c r="K231"/>
  <c r="G231"/>
  <c r="F231"/>
  <c r="H231" l="1"/>
  <c r="E232"/>
  <c r="F232" s="1"/>
  <c r="J231"/>
  <c r="L231" s="1"/>
  <c r="G232" l="1"/>
  <c r="E233" s="1"/>
  <c r="F233" s="1"/>
  <c r="K232"/>
  <c r="I232"/>
  <c r="H232" l="1"/>
  <c r="I233" s="1"/>
  <c r="J232"/>
  <c r="L232" s="1"/>
  <c r="K233" l="1"/>
  <c r="G233"/>
  <c r="E234" s="1"/>
  <c r="H233" l="1"/>
  <c r="I234" s="1"/>
  <c r="J233"/>
  <c r="L233" s="1"/>
  <c r="F234"/>
  <c r="K234" l="1"/>
  <c r="G234"/>
  <c r="E235" s="1"/>
  <c r="F235" s="1"/>
  <c r="H234" l="1"/>
  <c r="I235" s="1"/>
  <c r="J234"/>
  <c r="L234" s="1"/>
  <c r="K235" l="1"/>
  <c r="G235"/>
  <c r="J235" s="1"/>
  <c r="L235" l="1"/>
  <c r="H235"/>
  <c r="E236"/>
  <c r="F236" s="1"/>
  <c r="G236" l="1"/>
  <c r="E237" s="1"/>
  <c r="F237" s="1"/>
  <c r="I236"/>
  <c r="K236"/>
  <c r="J236" l="1"/>
  <c r="K237" s="1"/>
  <c r="H236"/>
  <c r="G237" s="1"/>
  <c r="E238" s="1"/>
  <c r="F238" s="1"/>
  <c r="L236" l="1"/>
  <c r="I237"/>
  <c r="J237" s="1"/>
  <c r="H237"/>
  <c r="L237" l="1"/>
  <c r="I238"/>
  <c r="K238"/>
  <c r="G238"/>
  <c r="E239" s="1"/>
  <c r="J238" l="1"/>
  <c r="L238" s="1"/>
  <c r="H238"/>
  <c r="G239" s="1"/>
  <c r="E240" s="1"/>
  <c r="F239"/>
  <c r="K239" l="1"/>
  <c r="I239"/>
  <c r="J239" s="1"/>
  <c r="H239"/>
  <c r="G240" s="1"/>
  <c r="E241" s="1"/>
  <c r="L239" l="1"/>
  <c r="I240"/>
  <c r="J240" s="1"/>
  <c r="K240"/>
  <c r="H240"/>
  <c r="F240"/>
  <c r="L240" l="1"/>
  <c r="G241"/>
  <c r="E242" s="1"/>
  <c r="F241"/>
  <c r="K241"/>
  <c r="I241"/>
  <c r="H241" l="1"/>
  <c r="J241"/>
  <c r="L241" s="1"/>
  <c r="F242"/>
  <c r="I242" l="1"/>
  <c r="K242"/>
  <c r="G242"/>
  <c r="E243" s="1"/>
  <c r="J242" l="1"/>
  <c r="L242" s="1"/>
  <c r="H242"/>
  <c r="K243" l="1"/>
  <c r="I243"/>
  <c r="G243"/>
  <c r="E244" s="1"/>
  <c r="F243"/>
  <c r="H243" l="1"/>
  <c r="J243"/>
  <c r="L243" s="1"/>
  <c r="F244"/>
  <c r="I244" l="1"/>
  <c r="K244"/>
  <c r="G244"/>
  <c r="E245" s="1"/>
  <c r="J244" l="1"/>
  <c r="L244" s="1"/>
  <c r="H244"/>
  <c r="I245" l="1"/>
  <c r="K245"/>
  <c r="G245"/>
  <c r="E246" s="1"/>
  <c r="F245"/>
  <c r="J245" l="1"/>
  <c r="L245" s="1"/>
  <c r="F246"/>
  <c r="H245"/>
  <c r="I246" l="1"/>
  <c r="K246"/>
  <c r="G246"/>
  <c r="E247" s="1"/>
  <c r="H246" l="1"/>
  <c r="J246"/>
  <c r="L246" s="1"/>
  <c r="K247" l="1"/>
  <c r="I247"/>
  <c r="F247"/>
  <c r="G247"/>
  <c r="E248" s="1"/>
  <c r="J247" l="1"/>
  <c r="L247" s="1"/>
  <c r="H247"/>
  <c r="F248"/>
  <c r="K248" l="1"/>
  <c r="I248"/>
  <c r="G248"/>
  <c r="H248" l="1"/>
  <c r="E249"/>
  <c r="J248"/>
  <c r="L248" s="1"/>
  <c r="I249" l="1"/>
  <c r="K249"/>
  <c r="G249"/>
  <c r="E250" s="1"/>
  <c r="F249"/>
  <c r="J249" l="1"/>
  <c r="L249" s="1"/>
  <c r="H249"/>
  <c r="G250" s="1"/>
  <c r="E251" s="1"/>
  <c r="F250"/>
  <c r="H250" l="1"/>
  <c r="G251" s="1"/>
  <c r="E252" s="1"/>
  <c r="F251"/>
  <c r="K250"/>
  <c r="I250"/>
  <c r="J250" s="1"/>
  <c r="L250" l="1"/>
  <c r="H251"/>
  <c r="F252"/>
  <c r="K251"/>
  <c r="I251"/>
  <c r="J251" s="1"/>
  <c r="L251" l="1"/>
  <c r="I252"/>
  <c r="K252"/>
  <c r="G252"/>
  <c r="E253" s="1"/>
  <c r="J252" l="1"/>
  <c r="L252" s="1"/>
  <c r="H252"/>
  <c r="K253" l="1"/>
  <c r="I253"/>
  <c r="F253"/>
  <c r="G253"/>
  <c r="H253" l="1"/>
  <c r="E254"/>
  <c r="J253"/>
  <c r="L253" s="1"/>
  <c r="G254" l="1"/>
  <c r="E255" s="1"/>
  <c r="K254"/>
  <c r="I254"/>
  <c r="F254"/>
  <c r="J254" l="1"/>
  <c r="L254" s="1"/>
  <c r="H254"/>
  <c r="I255" s="1"/>
  <c r="F255"/>
  <c r="K255" l="1"/>
  <c r="G255"/>
  <c r="J255" s="1"/>
  <c r="L255" l="1"/>
  <c r="E256"/>
  <c r="F256" s="1"/>
  <c r="H255"/>
  <c r="K256" l="1"/>
  <c r="G256"/>
  <c r="E257" s="1"/>
  <c r="F257" s="1"/>
  <c r="I256"/>
  <c r="H256" l="1"/>
  <c r="I257" s="1"/>
  <c r="J256"/>
  <c r="L256" s="1"/>
  <c r="K257" l="1"/>
  <c r="G257"/>
  <c r="J257" s="1"/>
  <c r="L257" l="1"/>
  <c r="E258"/>
  <c r="F258" s="1"/>
  <c r="H257"/>
  <c r="I258" l="1"/>
  <c r="K258"/>
  <c r="G258"/>
  <c r="E259" s="1"/>
  <c r="F259" s="1"/>
  <c r="J258" l="1"/>
  <c r="L258" s="1"/>
  <c r="H258"/>
  <c r="G259" s="1"/>
  <c r="E260" s="1"/>
  <c r="K259" l="1"/>
  <c r="I259"/>
  <c r="J259" s="1"/>
  <c r="H259"/>
  <c r="F260"/>
  <c r="L259" l="1"/>
  <c r="I260"/>
  <c r="K260"/>
  <c r="G260"/>
  <c r="E261" s="1"/>
  <c r="F261" s="1"/>
  <c r="J260" l="1"/>
  <c r="L260" s="1"/>
  <c r="H260"/>
  <c r="G261" s="1"/>
  <c r="E262" s="1"/>
  <c r="K261" l="1"/>
  <c r="I261"/>
  <c r="J261" s="1"/>
  <c r="H261"/>
  <c r="G262" s="1"/>
  <c r="E263" s="1"/>
  <c r="F262"/>
  <c r="L261" l="1"/>
  <c r="K262"/>
  <c r="I262"/>
  <c r="J262" s="1"/>
  <c r="F263"/>
  <c r="H262"/>
  <c r="G263" s="1"/>
  <c r="E264" s="1"/>
  <c r="L262" l="1"/>
  <c r="K263"/>
  <c r="I263"/>
  <c r="J263" s="1"/>
  <c r="H263"/>
  <c r="L263" l="1"/>
  <c r="G264"/>
  <c r="E265" s="1"/>
  <c r="F264"/>
  <c r="K264"/>
  <c r="I264"/>
  <c r="H264" l="1"/>
  <c r="I265" s="1"/>
  <c r="J264"/>
  <c r="L264" s="1"/>
  <c r="F265"/>
  <c r="K265" l="1"/>
  <c r="G265"/>
  <c r="E266" s="1"/>
  <c r="J265" l="1"/>
  <c r="L265" s="1"/>
  <c r="H265"/>
  <c r="G266" s="1"/>
  <c r="F266"/>
  <c r="K266" l="1"/>
  <c r="H266"/>
  <c r="I266"/>
  <c r="J266" s="1"/>
  <c r="E267"/>
  <c r="F267" s="1"/>
  <c r="L266" l="1"/>
  <c r="I267"/>
  <c r="K267"/>
  <c r="G267"/>
  <c r="E268" s="1"/>
  <c r="J267" l="1"/>
  <c r="L267" s="1"/>
  <c r="H267"/>
  <c r="I268" s="1"/>
  <c r="F268"/>
  <c r="K268" l="1"/>
  <c r="G268"/>
  <c r="J268" s="1"/>
  <c r="L268" l="1"/>
  <c r="E269"/>
  <c r="F269" s="1"/>
  <c r="H268"/>
  <c r="K269" l="1"/>
  <c r="I269"/>
  <c r="G269"/>
  <c r="E270" s="1"/>
  <c r="J269" l="1"/>
  <c r="L269" s="1"/>
  <c r="H269"/>
  <c r="G270" s="1"/>
  <c r="E271" s="1"/>
  <c r="F270"/>
  <c r="K270" l="1"/>
  <c r="I270"/>
  <c r="J270" s="1"/>
  <c r="H270"/>
  <c r="G271" s="1"/>
  <c r="F271"/>
  <c r="L270" l="1"/>
  <c r="H271"/>
  <c r="E272"/>
  <c r="K271"/>
  <c r="I271"/>
  <c r="J271" s="1"/>
  <c r="G272" l="1"/>
  <c r="E273" s="1"/>
  <c r="L271"/>
  <c r="K272"/>
  <c r="I272"/>
  <c r="F272"/>
  <c r="J272" l="1"/>
  <c r="L272" s="1"/>
  <c r="H272"/>
  <c r="G273" s="1"/>
  <c r="F273"/>
  <c r="K273" l="1"/>
  <c r="I273"/>
  <c r="J273" s="1"/>
  <c r="H273"/>
  <c r="E274"/>
  <c r="L273" l="1"/>
  <c r="G274"/>
  <c r="E275" s="1"/>
  <c r="I274"/>
  <c r="K274"/>
  <c r="F274"/>
  <c r="J274" l="1"/>
  <c r="L274" s="1"/>
  <c r="H274"/>
  <c r="G275" s="1"/>
  <c r="F275"/>
  <c r="K275" l="1"/>
  <c r="I275"/>
  <c r="J275" s="1"/>
  <c r="H275"/>
  <c r="E276"/>
  <c r="L275" l="1"/>
  <c r="G276"/>
  <c r="E277" s="1"/>
  <c r="K276"/>
  <c r="I276"/>
  <c r="F276"/>
  <c r="J276" l="1"/>
  <c r="L276" s="1"/>
  <c r="H276"/>
  <c r="G277" s="1"/>
  <c r="F277"/>
  <c r="K277" l="1"/>
  <c r="I277"/>
  <c r="J277" s="1"/>
  <c r="H277"/>
  <c r="E278"/>
  <c r="F278" s="1"/>
  <c r="L277" l="1"/>
  <c r="I278"/>
  <c r="K278"/>
  <c r="G278"/>
  <c r="E279" s="1"/>
  <c r="J278" l="1"/>
  <c r="L278" s="1"/>
  <c r="H278"/>
  <c r="K279" l="1"/>
  <c r="I279"/>
  <c r="F279"/>
  <c r="G279"/>
  <c r="H279" l="1"/>
  <c r="E280"/>
  <c r="J279"/>
  <c r="L279" s="1"/>
  <c r="K280" l="1"/>
  <c r="I280"/>
  <c r="G280"/>
  <c r="E281" s="1"/>
  <c r="F280"/>
  <c r="F281" l="1"/>
  <c r="J280"/>
  <c r="L280" s="1"/>
  <c r="H280"/>
  <c r="I281" l="1"/>
  <c r="K281"/>
  <c r="G281"/>
  <c r="H281" l="1"/>
  <c r="E282"/>
  <c r="J281"/>
  <c r="L281" s="1"/>
  <c r="K282" l="1"/>
  <c r="I282"/>
  <c r="G282"/>
  <c r="E283" s="1"/>
  <c r="F282"/>
  <c r="J282" l="1"/>
  <c r="L282" s="1"/>
  <c r="H282"/>
  <c r="F283"/>
  <c r="K283" l="1"/>
  <c r="I283"/>
  <c r="G283"/>
  <c r="E284" s="1"/>
  <c r="J283" l="1"/>
  <c r="L283" s="1"/>
  <c r="H283"/>
  <c r="I284" l="1"/>
  <c r="K284"/>
  <c r="F284"/>
  <c r="G284"/>
  <c r="E285" s="1"/>
  <c r="F285" l="1"/>
  <c r="J284"/>
  <c r="L284" s="1"/>
  <c r="H284"/>
  <c r="I285" l="1"/>
  <c r="K285"/>
  <c r="G285"/>
  <c r="H285" l="1"/>
  <c r="E286"/>
  <c r="J285"/>
  <c r="L285" s="1"/>
  <c r="K286" l="1"/>
  <c r="I286"/>
  <c r="F286"/>
  <c r="G286"/>
  <c r="E287" s="1"/>
  <c r="J286" l="1"/>
  <c r="L286" s="1"/>
  <c r="H286"/>
  <c r="K287" l="1"/>
  <c r="I287"/>
  <c r="G287"/>
  <c r="F287"/>
  <c r="H287" l="1"/>
  <c r="E288"/>
  <c r="F288" s="1"/>
  <c r="J287"/>
  <c r="L287" s="1"/>
  <c r="I288" l="1"/>
  <c r="K288"/>
  <c r="G288"/>
  <c r="E289" s="1"/>
  <c r="J288" l="1"/>
  <c r="L288" s="1"/>
  <c r="H288"/>
  <c r="I289" l="1"/>
  <c r="K289"/>
  <c r="G289"/>
  <c r="F289"/>
  <c r="H289" l="1"/>
  <c r="E290"/>
  <c r="F290" s="1"/>
  <c r="J289"/>
  <c r="L289" s="1"/>
  <c r="K290" l="1"/>
  <c r="I290"/>
  <c r="G290"/>
  <c r="E291" s="1"/>
  <c r="J290" l="1"/>
  <c r="L290" s="1"/>
  <c r="H290"/>
  <c r="K291" l="1"/>
  <c r="I291"/>
  <c r="F291"/>
  <c r="G291"/>
  <c r="H291" l="1"/>
  <c r="E292"/>
  <c r="F292" s="1"/>
  <c r="J291"/>
  <c r="L291" s="1"/>
  <c r="I292" l="1"/>
  <c r="K292"/>
  <c r="G292"/>
  <c r="E293" s="1"/>
  <c r="J292" l="1"/>
  <c r="L292" s="1"/>
  <c r="H292"/>
  <c r="I293" l="1"/>
  <c r="K293"/>
  <c r="G293"/>
  <c r="E294" s="1"/>
  <c r="F293"/>
  <c r="J293" l="1"/>
  <c r="L293" s="1"/>
  <c r="F294"/>
  <c r="H293"/>
  <c r="K294" l="1"/>
  <c r="I294"/>
  <c r="G294"/>
  <c r="E295" s="1"/>
  <c r="J294" l="1"/>
  <c r="L294" s="1"/>
  <c r="H294"/>
  <c r="K295" l="1"/>
  <c r="I295"/>
  <c r="F295"/>
  <c r="G295"/>
  <c r="H295" l="1"/>
  <c r="E296"/>
  <c r="J295"/>
  <c r="L295" s="1"/>
  <c r="I296" l="1"/>
  <c r="K296"/>
  <c r="F296"/>
  <c r="G296"/>
  <c r="E297" s="1"/>
  <c r="J296" l="1"/>
  <c r="L296" s="1"/>
  <c r="H296"/>
  <c r="I297" l="1"/>
  <c r="K297"/>
  <c r="G297"/>
  <c r="E298" s="1"/>
  <c r="F297"/>
  <c r="J297" l="1"/>
  <c r="L297" s="1"/>
  <c r="F298"/>
  <c r="H297"/>
  <c r="K298" l="1"/>
  <c r="I298"/>
  <c r="G298"/>
  <c r="H298" l="1"/>
  <c r="E299"/>
  <c r="J298"/>
  <c r="L298" s="1"/>
  <c r="I299" l="1"/>
  <c r="K299"/>
  <c r="F299"/>
  <c r="G299"/>
  <c r="E300" s="1"/>
  <c r="J299" l="1"/>
  <c r="L299" s="1"/>
  <c r="H299"/>
  <c r="K300" l="1"/>
  <c r="I300"/>
  <c r="F300"/>
  <c r="G300"/>
  <c r="E301" s="1"/>
  <c r="J300" l="1"/>
  <c r="L300" s="1"/>
  <c r="H300"/>
  <c r="G301" s="1"/>
  <c r="E302" s="1"/>
  <c r="F301"/>
  <c r="K301" l="1"/>
  <c r="I301"/>
  <c r="J301" s="1"/>
  <c r="H301"/>
  <c r="L301" l="1"/>
  <c r="K302"/>
  <c r="I302"/>
  <c r="G302"/>
  <c r="F302"/>
  <c r="H302" l="1"/>
  <c r="E303"/>
  <c r="F303" s="1"/>
  <c r="J302"/>
  <c r="L302" s="1"/>
  <c r="I303" l="1"/>
  <c r="K303"/>
  <c r="G303"/>
  <c r="E304" s="1"/>
  <c r="J303" l="1"/>
  <c r="L303" s="1"/>
  <c r="H303"/>
  <c r="I304" l="1"/>
  <c r="K304"/>
  <c r="G304"/>
  <c r="F304"/>
  <c r="H304" l="1"/>
  <c r="E305"/>
  <c r="F305" s="1"/>
  <c r="J304"/>
  <c r="L304" s="1"/>
  <c r="G305" l="1"/>
  <c r="H305" s="1"/>
  <c r="K305"/>
  <c r="I305"/>
  <c r="J305" l="1"/>
  <c r="L305" s="1"/>
  <c r="E306"/>
  <c r="I306" s="1"/>
  <c r="K306" l="1"/>
  <c r="F306"/>
  <c r="G306"/>
  <c r="E307" s="1"/>
  <c r="F307" l="1"/>
  <c r="J306"/>
  <c r="L306" s="1"/>
  <c r="H306"/>
  <c r="G307" s="1"/>
  <c r="E308" s="1"/>
  <c r="K307" l="1"/>
  <c r="I307"/>
  <c r="J307" s="1"/>
  <c r="H307"/>
  <c r="L307" l="1"/>
  <c r="I308"/>
  <c r="K308"/>
  <c r="G308"/>
  <c r="F308"/>
  <c r="H308" l="1"/>
  <c r="E309"/>
  <c r="F309" s="1"/>
  <c r="J308"/>
  <c r="L308" s="1"/>
  <c r="K309" l="1"/>
  <c r="I309"/>
  <c r="G309"/>
  <c r="E310" l="1"/>
  <c r="J309"/>
  <c r="L309" s="1"/>
  <c r="H309"/>
  <c r="K310" l="1"/>
  <c r="I310"/>
  <c r="G310"/>
  <c r="F310"/>
  <c r="H310"/>
  <c r="E311" l="1"/>
  <c r="J310"/>
  <c r="L310" s="1"/>
  <c r="Z15" i="25"/>
  <c r="AB15" s="1"/>
  <c r="F311" i="14" l="1"/>
  <c r="I311"/>
  <c r="K311"/>
  <c r="G311"/>
  <c r="X16" i="25"/>
  <c r="Z16" s="1"/>
  <c r="Y16"/>
  <c r="W16"/>
  <c r="AC15"/>
  <c r="V16"/>
  <c r="E312" i="14" l="1"/>
  <c r="F312" s="1"/>
  <c r="H311"/>
  <c r="J311"/>
  <c r="L311" s="1"/>
  <c r="AA16" i="25"/>
  <c r="AB16" s="1"/>
  <c r="G312" i="14" l="1"/>
  <c r="E313" s="1"/>
  <c r="I312"/>
  <c r="K312"/>
  <c r="Y17" i="25"/>
  <c r="X17"/>
  <c r="Z17" s="1"/>
  <c r="W17"/>
  <c r="AC16"/>
  <c r="V17"/>
  <c r="K313" i="14" l="1"/>
  <c r="H312"/>
  <c r="I313" s="1"/>
  <c r="J312"/>
  <c r="L312" s="1"/>
  <c r="F313"/>
  <c r="AA17" i="25"/>
  <c r="AB17" s="1"/>
  <c r="G313" i="14" l="1"/>
  <c r="J313" s="1"/>
  <c r="L313" s="1"/>
  <c r="Y18" i="25"/>
  <c r="W18"/>
  <c r="X18"/>
  <c r="Z18" s="1"/>
  <c r="AC17"/>
  <c r="V18"/>
  <c r="E314" i="14" l="1"/>
  <c r="K314" s="1"/>
  <c r="H313"/>
  <c r="AA18" i="25"/>
  <c r="AB18" s="1"/>
  <c r="G314" i="14" l="1"/>
  <c r="H314" s="1"/>
  <c r="F314"/>
  <c r="I314"/>
  <c r="Y19" i="25"/>
  <c r="X19"/>
  <c r="W19"/>
  <c r="AC18"/>
  <c r="V19"/>
  <c r="J314" i="14" l="1"/>
  <c r="L314" s="1"/>
  <c r="E315"/>
  <c r="K315" s="1"/>
  <c r="AA19" i="25"/>
  <c r="Z19"/>
  <c r="F315" i="14" l="1"/>
  <c r="I315"/>
  <c r="G315"/>
  <c r="AB19" i="25"/>
  <c r="V20"/>
  <c r="J315" i="14" l="1"/>
  <c r="L315" s="1"/>
  <c r="E316"/>
  <c r="H315"/>
  <c r="Y20" i="25"/>
  <c r="W20"/>
  <c r="X20"/>
  <c r="Z20" s="1"/>
  <c r="AC19"/>
  <c r="AA20"/>
  <c r="I316" i="14" l="1"/>
  <c r="G316"/>
  <c r="F316"/>
  <c r="K316"/>
  <c r="AB20" i="25"/>
  <c r="AC20" s="1"/>
  <c r="V21"/>
  <c r="J316" i="14" l="1"/>
  <c r="L316" s="1"/>
  <c r="H316"/>
  <c r="E317"/>
  <c r="W21" i="25"/>
  <c r="X21"/>
  <c r="Z21" s="1"/>
  <c r="Y21"/>
  <c r="AA21"/>
  <c r="F317" i="14" l="1"/>
  <c r="K317"/>
  <c r="G317"/>
  <c r="I317"/>
  <c r="AB21" i="25"/>
  <c r="X22" s="1"/>
  <c r="Z22" s="1"/>
  <c r="V22"/>
  <c r="E318" i="14" l="1"/>
  <c r="J317"/>
  <c r="L317" s="1"/>
  <c r="H317"/>
  <c r="AC21" i="25"/>
  <c r="W22"/>
  <c r="Y22"/>
  <c r="AA22"/>
  <c r="AB22" s="1"/>
  <c r="F318" i="14" l="1"/>
  <c r="K318"/>
  <c r="I318"/>
  <c r="G318"/>
  <c r="X23" i="25"/>
  <c r="Z23" s="1"/>
  <c r="Y23"/>
  <c r="W23"/>
  <c r="AC22"/>
  <c r="V23"/>
  <c r="E319" i="14" l="1"/>
  <c r="J318"/>
  <c r="L318" s="1"/>
  <c r="F319"/>
  <c r="H318"/>
  <c r="AA23" i="25"/>
  <c r="AB23" s="1"/>
  <c r="I319" i="14" l="1"/>
  <c r="K319"/>
  <c r="G319"/>
  <c r="H319" s="1"/>
  <c r="X24" i="25"/>
  <c r="Z24" s="1"/>
  <c r="Y24"/>
  <c r="W24"/>
  <c r="AC23"/>
  <c r="V24"/>
  <c r="J319" i="14" l="1"/>
  <c r="L319" s="1"/>
  <c r="E320"/>
  <c r="AA24" i="25"/>
  <c r="AB24" s="1"/>
  <c r="F320" i="14" l="1"/>
  <c r="I320"/>
  <c r="K320"/>
  <c r="G320"/>
  <c r="Y25" i="25"/>
  <c r="X25"/>
  <c r="Z25" s="1"/>
  <c r="W25"/>
  <c r="AC24"/>
  <c r="V25"/>
  <c r="AA25" s="1"/>
  <c r="H320" i="14" l="1"/>
  <c r="J320"/>
  <c r="L320" s="1"/>
  <c r="E321"/>
  <c r="AB25" i="25"/>
  <c r="V26"/>
  <c r="AA26" s="1"/>
  <c r="K321" i="14" l="1"/>
  <c r="I321"/>
  <c r="G321"/>
  <c r="F321"/>
  <c r="Y26" i="25"/>
  <c r="W26"/>
  <c r="V27" s="1"/>
  <c r="X26"/>
  <c r="Z26" s="1"/>
  <c r="AB26" s="1"/>
  <c r="AC25"/>
  <c r="H321" i="14" l="1"/>
  <c r="E322"/>
  <c r="J321"/>
  <c r="L321" s="1"/>
  <c r="F322"/>
  <c r="AA27" i="25"/>
  <c r="W27"/>
  <c r="V28" s="1"/>
  <c r="X27"/>
  <c r="Z27" s="1"/>
  <c r="AB27" s="1"/>
  <c r="Y27"/>
  <c r="AC26"/>
  <c r="G322" i="14" l="1"/>
  <c r="E323" s="1"/>
  <c r="F323" s="1"/>
  <c r="I322"/>
  <c r="K322"/>
  <c r="AA28" i="25"/>
  <c r="X28"/>
  <c r="Z28" s="1"/>
  <c r="Y28"/>
  <c r="W28"/>
  <c r="V29" s="1"/>
  <c r="AC27"/>
  <c r="J322" i="14" l="1"/>
  <c r="L322" s="1"/>
  <c r="H322"/>
  <c r="I323" s="1"/>
  <c r="K323"/>
  <c r="G323"/>
  <c r="AA29" i="25"/>
  <c r="AB28"/>
  <c r="Y29" s="1"/>
  <c r="H323" i="14" l="1"/>
  <c r="E324"/>
  <c r="J323"/>
  <c r="L323" s="1"/>
  <c r="AC28" i="25"/>
  <c r="X29"/>
  <c r="Z29" s="1"/>
  <c r="AB29" s="1"/>
  <c r="W29"/>
  <c r="V30" s="1"/>
  <c r="G324" i="14" l="1"/>
  <c r="I324"/>
  <c r="K324"/>
  <c r="F324"/>
  <c r="AA30" i="25"/>
  <c r="Y30"/>
  <c r="W30"/>
  <c r="V31" s="1"/>
  <c r="AC29"/>
  <c r="X30"/>
  <c r="Z30" s="1"/>
  <c r="J324" i="14" l="1"/>
  <c r="L324" s="1"/>
  <c r="H324"/>
  <c r="E325"/>
  <c r="AB30" i="25"/>
  <c r="W31" s="1"/>
  <c r="V32" s="1"/>
  <c r="AA31"/>
  <c r="G325" i="14" l="1"/>
  <c r="H325" s="1"/>
  <c r="F325"/>
  <c r="E326"/>
  <c r="K325"/>
  <c r="I325"/>
  <c r="J325" s="1"/>
  <c r="X31" i="25"/>
  <c r="Z31" s="1"/>
  <c r="AB31" s="1"/>
  <c r="Y31"/>
  <c r="AC30"/>
  <c r="F326" i="14" l="1"/>
  <c r="G326"/>
  <c r="E327" s="1"/>
  <c r="L325"/>
  <c r="I326"/>
  <c r="J326" s="1"/>
  <c r="K326"/>
  <c r="AA32" i="25"/>
  <c r="X32"/>
  <c r="Z32" s="1"/>
  <c r="AC31"/>
  <c r="Y32"/>
  <c r="W32"/>
  <c r="V33" s="1"/>
  <c r="F327" i="14" l="1"/>
  <c r="H326"/>
  <c r="G327" s="1"/>
  <c r="E328" s="1"/>
  <c r="K327"/>
  <c r="L326"/>
  <c r="AA33" i="25"/>
  <c r="AB32"/>
  <c r="AC32" s="1"/>
  <c r="I327" i="14" l="1"/>
  <c r="J327" s="1"/>
  <c r="L327" s="1"/>
  <c r="F328"/>
  <c r="H327"/>
  <c r="G328" s="1"/>
  <c r="K328"/>
  <c r="Y33" i="25"/>
  <c r="X33"/>
  <c r="Z33" s="1"/>
  <c r="AB33" s="1"/>
  <c r="AC33" s="1"/>
  <c r="W33"/>
  <c r="V34" s="1"/>
  <c r="I328" i="14" l="1"/>
  <c r="J328" s="1"/>
  <c r="L328" s="1"/>
  <c r="H328"/>
  <c r="E329"/>
  <c r="Y34" i="25"/>
  <c r="X34"/>
  <c r="Z34" s="1"/>
  <c r="AA34"/>
  <c r="W34"/>
  <c r="V35" s="1"/>
  <c r="AA35" s="1"/>
  <c r="G329" i="14" l="1"/>
  <c r="H329" s="1"/>
  <c r="F329"/>
  <c r="E330"/>
  <c r="K329"/>
  <c r="I329"/>
  <c r="J329" s="1"/>
  <c r="AB34" i="25"/>
  <c r="X35" s="1"/>
  <c r="Z35" s="1"/>
  <c r="AB35" s="1"/>
  <c r="L329" i="14" l="1"/>
  <c r="F330"/>
  <c r="I330"/>
  <c r="G330"/>
  <c r="K330"/>
  <c r="W35" i="25"/>
  <c r="V36" s="1"/>
  <c r="AA36" s="1"/>
  <c r="AC34"/>
  <c r="AC35" s="1"/>
  <c r="Y35"/>
  <c r="H330" i="14" l="1"/>
  <c r="E331"/>
  <c r="J330"/>
  <c r="L330" s="1"/>
  <c r="Y36" i="25"/>
  <c r="W36"/>
  <c r="V37" s="1"/>
  <c r="X36"/>
  <c r="Z36" s="1"/>
  <c r="AB36" s="1"/>
  <c r="AC36" s="1"/>
  <c r="K331" i="14" l="1"/>
  <c r="I331"/>
  <c r="F331"/>
  <c r="G331"/>
  <c r="AA37" i="25"/>
  <c r="X37"/>
  <c r="Z37" s="1"/>
  <c r="W37"/>
  <c r="V38" s="1"/>
  <c r="Y37"/>
  <c r="J331" i="14" l="1"/>
  <c r="L331" s="1"/>
  <c r="E332"/>
  <c r="H331"/>
  <c r="AB37" i="25"/>
  <c r="AC37" s="1"/>
  <c r="AA38"/>
  <c r="K332" i="14" l="1"/>
  <c r="G332"/>
  <c r="I332"/>
  <c r="F332"/>
  <c r="W38" i="25"/>
  <c r="V39" s="1"/>
  <c r="X38"/>
  <c r="Z38" s="1"/>
  <c r="AB38" s="1"/>
  <c r="Y38"/>
  <c r="E333" i="14" l="1"/>
  <c r="J332"/>
  <c r="L332" s="1"/>
  <c r="H332"/>
  <c r="G333" s="1"/>
  <c r="AA39" i="25"/>
  <c r="W39"/>
  <c r="V40" s="1"/>
  <c r="X39"/>
  <c r="Z39" s="1"/>
  <c r="Y39"/>
  <c r="AC38"/>
  <c r="H333" i="14" l="1"/>
  <c r="E334"/>
  <c r="I333"/>
  <c r="J333" s="1"/>
  <c r="K333"/>
  <c r="F333"/>
  <c r="K334"/>
  <c r="AB39" i="25"/>
  <c r="Y40" s="1"/>
  <c r="AA40"/>
  <c r="G334" i="14" l="1"/>
  <c r="H334" s="1"/>
  <c r="I334"/>
  <c r="L333"/>
  <c r="F334"/>
  <c r="E335"/>
  <c r="X40" i="25"/>
  <c r="Z40" s="1"/>
  <c r="AB40" s="1"/>
  <c r="W40"/>
  <c r="V41" s="1"/>
  <c r="AC39"/>
  <c r="J334" i="14" l="1"/>
  <c r="L334" s="1"/>
  <c r="I335"/>
  <c r="K335"/>
  <c r="F335"/>
  <c r="G335"/>
  <c r="H335" s="1"/>
  <c r="AA41" i="25"/>
  <c r="Y41"/>
  <c r="X41"/>
  <c r="Z41" s="1"/>
  <c r="AB41" s="1"/>
  <c r="AC40"/>
  <c r="W41"/>
  <c r="V42" s="1"/>
  <c r="AA42" s="1"/>
  <c r="J335" i="14" l="1"/>
  <c r="L335" s="1"/>
  <c r="E336"/>
  <c r="F336" s="1"/>
  <c r="X42" i="25"/>
  <c r="Z42" s="1"/>
  <c r="AB42" s="1"/>
  <c r="AC41"/>
  <c r="W42"/>
  <c r="V43" s="1"/>
  <c r="AA43" s="1"/>
  <c r="Y42"/>
  <c r="I336" i="14" l="1"/>
  <c r="K336"/>
  <c r="G336"/>
  <c r="AC42" i="25"/>
  <c r="W43"/>
  <c r="V44" s="1"/>
  <c r="X43"/>
  <c r="Z43" s="1"/>
  <c r="AB43" s="1"/>
  <c r="Y43"/>
  <c r="J336" i="14" l="1"/>
  <c r="L336" s="1"/>
  <c r="E337"/>
  <c r="H336"/>
  <c r="AA44" i="25"/>
  <c r="X44"/>
  <c r="Z44" s="1"/>
  <c r="W44"/>
  <c r="V45" s="1"/>
  <c r="AC43"/>
  <c r="Y44"/>
  <c r="I337" i="14" l="1"/>
  <c r="K337"/>
  <c r="F337"/>
  <c r="G337"/>
  <c r="H337" s="1"/>
  <c r="AB44" i="25"/>
  <c r="AC44" s="1"/>
  <c r="AA45"/>
  <c r="E338" i="14" l="1"/>
  <c r="J337"/>
  <c r="L337" s="1"/>
  <c r="X45" i="25"/>
  <c r="Z45" s="1"/>
  <c r="AB45" s="1"/>
  <c r="W45"/>
  <c r="V46" s="1"/>
  <c r="Y45"/>
  <c r="K338" i="14" l="1"/>
  <c r="I338"/>
  <c r="F338"/>
  <c r="G338"/>
  <c r="AA46" i="25"/>
  <c r="X46"/>
  <c r="Z46" s="1"/>
  <c r="AC45"/>
  <c r="Y46"/>
  <c r="W46"/>
  <c r="V47" s="1"/>
  <c r="J338" i="14" l="1"/>
  <c r="L338" s="1"/>
  <c r="E339"/>
  <c r="H338"/>
  <c r="AB46" i="25"/>
  <c r="Y47" s="1"/>
  <c r="AA47"/>
  <c r="I339" i="14" l="1"/>
  <c r="K339"/>
  <c r="G339"/>
  <c r="H339" s="1"/>
  <c r="F339"/>
  <c r="AC46" i="25"/>
  <c r="X47"/>
  <c r="Z47" s="1"/>
  <c r="AB47" s="1"/>
  <c r="W47"/>
  <c r="V48" s="1"/>
  <c r="J339" i="14" l="1"/>
  <c r="L339" s="1"/>
  <c r="E340"/>
  <c r="G340" s="1"/>
  <c r="H340" s="1"/>
  <c r="AA48" i="25"/>
  <c r="AC47"/>
  <c r="Y48"/>
  <c r="X48"/>
  <c r="Z48" s="1"/>
  <c r="W48"/>
  <c r="V49" s="1"/>
  <c r="E341" i="14" l="1"/>
  <c r="K340"/>
  <c r="I340"/>
  <c r="J340" s="1"/>
  <c r="F340"/>
  <c r="AB48" i="25"/>
  <c r="AC48" s="1"/>
  <c r="AA49"/>
  <c r="F341" i="14" l="1"/>
  <c r="G341"/>
  <c r="I341"/>
  <c r="K341"/>
  <c r="L340"/>
  <c r="X49" i="25"/>
  <c r="Z49" s="1"/>
  <c r="AB49" s="1"/>
  <c r="AC49" s="1"/>
  <c r="Y49"/>
  <c r="W49"/>
  <c r="V50" s="1"/>
  <c r="AA50" s="1"/>
  <c r="J341" i="14" l="1"/>
  <c r="L341" s="1"/>
  <c r="E342"/>
  <c r="H341"/>
  <c r="W50" i="25"/>
  <c r="V51" s="1"/>
  <c r="Y50"/>
  <c r="X50"/>
  <c r="Z50" s="1"/>
  <c r="AB50" s="1"/>
  <c r="I342" i="14" l="1"/>
  <c r="K342"/>
  <c r="G342"/>
  <c r="H342" s="1"/>
  <c r="F342"/>
  <c r="AA51" i="25"/>
  <c r="AC50"/>
  <c r="W51"/>
  <c r="V52" s="1"/>
  <c r="Y51"/>
  <c r="X51"/>
  <c r="Z51" s="1"/>
  <c r="J342" i="14" l="1"/>
  <c r="L342" s="1"/>
  <c r="E343"/>
  <c r="G343" s="1"/>
  <c r="H343" s="1"/>
  <c r="AB51" i="25"/>
  <c r="X52" s="1"/>
  <c r="Z52" s="1"/>
  <c r="AA52"/>
  <c r="E344" i="14" l="1"/>
  <c r="K343"/>
  <c r="I343"/>
  <c r="J343" s="1"/>
  <c r="F343"/>
  <c r="AC51" i="25"/>
  <c r="W52"/>
  <c r="V53" s="1"/>
  <c r="AA53" s="1"/>
  <c r="Y52"/>
  <c r="AB52"/>
  <c r="F344" i="14" l="1"/>
  <c r="G344"/>
  <c r="I344"/>
  <c r="K344"/>
  <c r="L343"/>
  <c r="AC52" i="25"/>
  <c r="Y53"/>
  <c r="X53"/>
  <c r="Z53" s="1"/>
  <c r="AB53" s="1"/>
  <c r="AC53" s="1"/>
  <c r="W53"/>
  <c r="V54" s="1"/>
  <c r="J344" i="14" l="1"/>
  <c r="L344" s="1"/>
  <c r="E345"/>
  <c r="F345" s="1"/>
  <c r="H344"/>
  <c r="AA54" i="25"/>
  <c r="Y54"/>
  <c r="X54"/>
  <c r="Z54" s="1"/>
  <c r="AB54" s="1"/>
  <c r="W54"/>
  <c r="V55" s="1"/>
  <c r="I345" i="14" l="1"/>
  <c r="K345"/>
  <c r="G345"/>
  <c r="H345" s="1"/>
  <c r="AA55" i="25"/>
  <c r="Y55"/>
  <c r="X55"/>
  <c r="Z55" s="1"/>
  <c r="AB55" s="1"/>
  <c r="AC54"/>
  <c r="W55"/>
  <c r="V56" s="1"/>
  <c r="AA56" s="1"/>
  <c r="J345" i="14" l="1"/>
  <c r="L345" s="1"/>
  <c r="E346"/>
  <c r="AC55" i="25"/>
  <c r="X56"/>
  <c r="Z56" s="1"/>
  <c r="AB56" s="1"/>
  <c r="Y56"/>
  <c r="W56"/>
  <c r="V57" s="1"/>
  <c r="AA57" s="1"/>
  <c r="K346" i="14" l="1"/>
  <c r="I346"/>
  <c r="F346"/>
  <c r="G346"/>
  <c r="AC56" i="25"/>
  <c r="W57"/>
  <c r="V58" s="1"/>
  <c r="X57"/>
  <c r="Z57" s="1"/>
  <c r="AB57" s="1"/>
  <c r="AC57" s="1"/>
  <c r="Y57"/>
  <c r="E347" i="14" l="1"/>
  <c r="H346"/>
  <c r="J346"/>
  <c r="L346" s="1"/>
  <c r="AA58" i="25"/>
  <c r="X58"/>
  <c r="Z58" s="1"/>
  <c r="W58"/>
  <c r="V59" s="1"/>
  <c r="Y58"/>
  <c r="I347" i="14" l="1"/>
  <c r="K347"/>
  <c r="G347"/>
  <c r="F347"/>
  <c r="AA59" i="25"/>
  <c r="AB58"/>
  <c r="AC58" s="1"/>
  <c r="E348" i="14" l="1"/>
  <c r="J347"/>
  <c r="L347" s="1"/>
  <c r="H347"/>
  <c r="Y59" i="25"/>
  <c r="W59"/>
  <c r="V60" s="1"/>
  <c r="X59"/>
  <c r="Z59" s="1"/>
  <c r="AB59" s="1"/>
  <c r="X60" s="1"/>
  <c r="Z60" s="1"/>
  <c r="I348" i="14" l="1"/>
  <c r="K348"/>
  <c r="F348"/>
  <c r="G348"/>
  <c r="AA60" i="25"/>
  <c r="AB60" s="1"/>
  <c r="Y60"/>
  <c r="AC59"/>
  <c r="W60"/>
  <c r="V61" s="1"/>
  <c r="AA61" s="1"/>
  <c r="J348" i="14" l="1"/>
  <c r="L348" s="1"/>
  <c r="E349"/>
  <c r="F349" s="1"/>
  <c r="H348"/>
  <c r="Y61" i="25"/>
  <c r="X61"/>
  <c r="Z61" s="1"/>
  <c r="AB61" s="1"/>
  <c r="AC60"/>
  <c r="W61"/>
  <c r="V62" s="1"/>
  <c r="AA62" s="1"/>
  <c r="I349" i="14" l="1"/>
  <c r="K349"/>
  <c r="G349"/>
  <c r="H349" s="1"/>
  <c r="Y62" i="25"/>
  <c r="AC61"/>
  <c r="W62"/>
  <c r="V63" s="1"/>
  <c r="X62"/>
  <c r="Z62" s="1"/>
  <c r="AB62" s="1"/>
  <c r="J349" i="14" l="1"/>
  <c r="L349" s="1"/>
  <c r="E350"/>
  <c r="AA63" i="25"/>
  <c r="Y63"/>
  <c r="W63"/>
  <c r="V64" s="1"/>
  <c r="X63"/>
  <c r="Z63" s="1"/>
  <c r="AC62"/>
  <c r="I350" i="14" l="1"/>
  <c r="K350"/>
  <c r="G350"/>
  <c r="F350"/>
  <c r="AB63" i="25"/>
  <c r="AC63" s="1"/>
  <c r="AA64"/>
  <c r="J350" i="14" l="1"/>
  <c r="L350" s="1"/>
  <c r="E351"/>
  <c r="H350"/>
  <c r="X64" i="25"/>
  <c r="Z64" s="1"/>
  <c r="AB64" s="1"/>
  <c r="Y64"/>
  <c r="W64"/>
  <c r="V65" s="1"/>
  <c r="AA65" s="1"/>
  <c r="G351" i="14" l="1"/>
  <c r="H351" s="1"/>
  <c r="F351"/>
  <c r="E352"/>
  <c r="I351"/>
  <c r="K351"/>
  <c r="Y65" i="25"/>
  <c r="X65"/>
  <c r="Z65" s="1"/>
  <c r="AB65" s="1"/>
  <c r="AC64"/>
  <c r="W65"/>
  <c r="V66" s="1"/>
  <c r="AA66" s="1"/>
  <c r="F352" i="14" l="1"/>
  <c r="J351"/>
  <c r="L351" s="1"/>
  <c r="I352"/>
  <c r="K352"/>
  <c r="G352"/>
  <c r="H352" s="1"/>
  <c r="AC65" i="25"/>
  <c r="Y66"/>
  <c r="X66"/>
  <c r="Z66" s="1"/>
  <c r="AB66" s="1"/>
  <c r="W66"/>
  <c r="V67" s="1"/>
  <c r="J352" i="14" l="1"/>
  <c r="L352" s="1"/>
  <c r="E353"/>
  <c r="X67" i="25"/>
  <c r="Z67" s="1"/>
  <c r="AA67"/>
  <c r="Y67"/>
  <c r="AC66"/>
  <c r="W67"/>
  <c r="V68" s="1"/>
  <c r="AA68" s="1"/>
  <c r="I353" i="14" l="1"/>
  <c r="K353"/>
  <c r="F353"/>
  <c r="G353"/>
  <c r="AB67" i="25"/>
  <c r="X68" s="1"/>
  <c r="Z68" s="1"/>
  <c r="AB68" s="1"/>
  <c r="J353" i="14" l="1"/>
  <c r="L353" s="1"/>
  <c r="E354"/>
  <c r="H353"/>
  <c r="AC67" i="25"/>
  <c r="Y68"/>
  <c r="W68"/>
  <c r="V69" s="1"/>
  <c r="AA69" s="1"/>
  <c r="I354" i="14" l="1"/>
  <c r="K354"/>
  <c r="G354"/>
  <c r="H354" s="1"/>
  <c r="F354"/>
  <c r="X69" i="25"/>
  <c r="Z69" s="1"/>
  <c r="AB69" s="1"/>
  <c r="Y69"/>
  <c r="AC68"/>
  <c r="W69"/>
  <c r="V70" s="1"/>
  <c r="J354" i="14" l="1"/>
  <c r="L354" s="1"/>
  <c r="E355"/>
  <c r="F355" s="1"/>
  <c r="AC69" i="25"/>
  <c r="AA70"/>
  <c r="X70"/>
  <c r="Z70" s="1"/>
  <c r="W70"/>
  <c r="V71" s="1"/>
  <c r="Y70"/>
  <c r="I355" i="14" l="1"/>
  <c r="K355"/>
  <c r="G355"/>
  <c r="AB70" i="25"/>
  <c r="AC70" s="1"/>
  <c r="AA71"/>
  <c r="E356" i="14" l="1"/>
  <c r="J355"/>
  <c r="L355" s="1"/>
  <c r="H355"/>
  <c r="W71" i="25"/>
  <c r="V72" s="1"/>
  <c r="Y71"/>
  <c r="X71"/>
  <c r="Z71" s="1"/>
  <c r="AB71" s="1"/>
  <c r="AC71" s="1"/>
  <c r="I356" i="14" l="1"/>
  <c r="K356"/>
  <c r="G356"/>
  <c r="H356" s="1"/>
  <c r="F356"/>
  <c r="AA72" i="25"/>
  <c r="X72"/>
  <c r="Z72" s="1"/>
  <c r="Y72"/>
  <c r="W72"/>
  <c r="V73" s="1"/>
  <c r="AA73" s="1"/>
  <c r="E357" i="14" l="1"/>
  <c r="G357" s="1"/>
  <c r="E358" s="1"/>
  <c r="J356"/>
  <c r="L356" s="1"/>
  <c r="AB72" i="25"/>
  <c r="W73" s="1"/>
  <c r="V74" s="1"/>
  <c r="H357" i="14" l="1"/>
  <c r="K358"/>
  <c r="I357"/>
  <c r="J357" s="1"/>
  <c r="K357"/>
  <c r="F357"/>
  <c r="X73" i="25"/>
  <c r="Z73" s="1"/>
  <c r="AB73" s="1"/>
  <c r="AC72"/>
  <c r="Y73"/>
  <c r="L357" i="14" l="1"/>
  <c r="F358"/>
  <c r="G358"/>
  <c r="I358"/>
  <c r="AC73" i="25"/>
  <c r="AA74"/>
  <c r="X74"/>
  <c r="Z74" s="1"/>
  <c r="Y74"/>
  <c r="W74"/>
  <c r="V75" s="1"/>
  <c r="AA75" s="1"/>
  <c r="E359" i="14" l="1"/>
  <c r="J358"/>
  <c r="L358" s="1"/>
  <c r="H358"/>
  <c r="AB74" i="25"/>
  <c r="AC74" s="1"/>
  <c r="I359" i="14" l="1"/>
  <c r="K359"/>
  <c r="G359"/>
  <c r="E360" s="1"/>
  <c r="F359"/>
  <c r="Y75" i="25"/>
  <c r="W75"/>
  <c r="V76" s="1"/>
  <c r="X75"/>
  <c r="Z75" s="1"/>
  <c r="AB75" s="1"/>
  <c r="Y76" s="1"/>
  <c r="H359" i="14" l="1"/>
  <c r="G360" s="1"/>
  <c r="H360" s="1"/>
  <c r="J359"/>
  <c r="L359" s="1"/>
  <c r="F360"/>
  <c r="K360"/>
  <c r="AA76" i="25"/>
  <c r="AC75"/>
  <c r="W76"/>
  <c r="V77" s="1"/>
  <c r="X76"/>
  <c r="Z76" s="1"/>
  <c r="I360" i="14" l="1"/>
  <c r="J360" s="1"/>
  <c r="L360" s="1"/>
  <c r="AA77" i="25"/>
  <c r="E361" i="14"/>
  <c r="AB76" i="25"/>
  <c r="W77" s="1"/>
  <c r="V78" s="1"/>
  <c r="I361" i="14" l="1"/>
  <c r="K361"/>
  <c r="G361"/>
  <c r="F361"/>
  <c r="AC76" i="25"/>
  <c r="Y77"/>
  <c r="X77"/>
  <c r="Z77" s="1"/>
  <c r="AB77" s="1"/>
  <c r="E362" i="14" l="1"/>
  <c r="H361"/>
  <c r="F362"/>
  <c r="J361"/>
  <c r="L361" s="1"/>
  <c r="AA78" i="25"/>
  <c r="AC77"/>
  <c r="X78"/>
  <c r="Z78" s="1"/>
  <c r="Y78"/>
  <c r="W78"/>
  <c r="V79" s="1"/>
  <c r="AA79" s="1"/>
  <c r="I362" i="14" l="1"/>
  <c r="K362"/>
  <c r="G362"/>
  <c r="AB78" i="25"/>
  <c r="AC78" s="1"/>
  <c r="E363" i="14" l="1"/>
  <c r="J362"/>
  <c r="L362" s="1"/>
  <c r="H362"/>
  <c r="W79" i="25"/>
  <c r="V80" s="1"/>
  <c r="X79"/>
  <c r="Z79" s="1"/>
  <c r="AB79" s="1"/>
  <c r="Y79"/>
  <c r="AA80" l="1"/>
  <c r="K363" i="14"/>
  <c r="I363"/>
  <c r="F363"/>
  <c r="G363"/>
  <c r="H363" s="1"/>
  <c r="Y80" i="25"/>
  <c r="X80"/>
  <c r="Z80" s="1"/>
  <c r="AB80" s="1"/>
  <c r="AC79"/>
  <c r="W80"/>
  <c r="V81" s="1"/>
  <c r="AA81" s="1"/>
  <c r="J363" i="14" l="1"/>
  <c r="L363" s="1"/>
  <c r="E364"/>
  <c r="F364" s="1"/>
  <c r="AC80" i="25"/>
  <c r="Y81"/>
  <c r="X81"/>
  <c r="Z81" s="1"/>
  <c r="AB81" s="1"/>
  <c r="AC81" s="1"/>
  <c r="W81"/>
  <c r="V82" s="1"/>
  <c r="I364" i="14" l="1"/>
  <c r="K364"/>
  <c r="G364"/>
  <c r="AA82" i="25"/>
  <c r="W82"/>
  <c r="V83" s="1"/>
  <c r="Y82"/>
  <c r="X82"/>
  <c r="Z82" s="1"/>
  <c r="E365" i="14" l="1"/>
  <c r="J364"/>
  <c r="L364" s="1"/>
  <c r="H364"/>
  <c r="AB82" i="25"/>
  <c r="X83" s="1"/>
  <c r="Z83" s="1"/>
  <c r="AA83"/>
  <c r="K365" i="14" l="1"/>
  <c r="I365"/>
  <c r="F365"/>
  <c r="G365"/>
  <c r="H365" s="1"/>
  <c r="Y83" i="25"/>
  <c r="AC82"/>
  <c r="W83"/>
  <c r="V84" s="1"/>
  <c r="AA84" s="1"/>
  <c r="AB83"/>
  <c r="E366" i="14" l="1"/>
  <c r="J365"/>
  <c r="L365" s="1"/>
  <c r="X84" i="25"/>
  <c r="Z84" s="1"/>
  <c r="AB84" s="1"/>
  <c r="W84"/>
  <c r="V85" s="1"/>
  <c r="Y84"/>
  <c r="AC83"/>
  <c r="AA85" l="1"/>
  <c r="I366" i="14"/>
  <c r="K366"/>
  <c r="F366"/>
  <c r="G366"/>
  <c r="AC84" i="25"/>
  <c r="X85"/>
  <c r="Z85" s="1"/>
  <c r="AB85" s="1"/>
  <c r="Y85"/>
  <c r="W85"/>
  <c r="V86" s="1"/>
  <c r="E367" i="14" l="1"/>
  <c r="J366"/>
  <c r="L366" s="1"/>
  <c r="H366"/>
  <c r="AA86" i="25"/>
  <c r="Y86"/>
  <c r="AC85"/>
  <c r="X86"/>
  <c r="Z86" s="1"/>
  <c r="W86"/>
  <c r="V87" s="1"/>
  <c r="K367" i="14" l="1"/>
  <c r="I367"/>
  <c r="G367"/>
  <c r="H367" s="1"/>
  <c r="F367"/>
  <c r="AB86" i="25"/>
  <c r="X87" s="1"/>
  <c r="Z87" s="1"/>
  <c r="AA87"/>
  <c r="J367" i="14" l="1"/>
  <c r="L367" s="1"/>
  <c r="E368"/>
  <c r="F368" s="1"/>
  <c r="AC86" i="25"/>
  <c r="Y87"/>
  <c r="W87"/>
  <c r="V88" s="1"/>
  <c r="AA88" s="1"/>
  <c r="AB87"/>
  <c r="I368" i="14" l="1"/>
  <c r="K368"/>
  <c r="G368"/>
  <c r="X88" i="25"/>
  <c r="Z88" s="1"/>
  <c r="AB88" s="1"/>
  <c r="AC87"/>
  <c r="W88"/>
  <c r="V89" s="1"/>
  <c r="AA89" s="1"/>
  <c r="Y88"/>
  <c r="E369" i="14" l="1"/>
  <c r="J368"/>
  <c r="L368" s="1"/>
  <c r="H368"/>
  <c r="X89" i="25"/>
  <c r="Z89" s="1"/>
  <c r="AC88"/>
  <c r="W89"/>
  <c r="V90" s="1"/>
  <c r="AA90" s="1"/>
  <c r="Y89"/>
  <c r="AB89"/>
  <c r="K369" i="14" l="1"/>
  <c r="I369"/>
  <c r="F369"/>
  <c r="G369"/>
  <c r="H369" s="1"/>
  <c r="X90" i="25"/>
  <c r="Z90" s="1"/>
  <c r="AB90" s="1"/>
  <c r="Y90"/>
  <c r="AC89"/>
  <c r="W90"/>
  <c r="V91" s="1"/>
  <c r="E370" i="14" l="1"/>
  <c r="J369"/>
  <c r="L369" s="1"/>
  <c r="AA91" i="25"/>
  <c r="X91"/>
  <c r="Z91" s="1"/>
  <c r="AC90"/>
  <c r="Y91"/>
  <c r="W91"/>
  <c r="V92" s="1"/>
  <c r="I370" i="14" l="1"/>
  <c r="K370"/>
  <c r="F370"/>
  <c r="G370"/>
  <c r="AB91" i="25"/>
  <c r="AC91" s="1"/>
  <c r="AA92"/>
  <c r="E371" i="14" l="1"/>
  <c r="J370"/>
  <c r="L370" s="1"/>
  <c r="H370"/>
  <c r="Y92" i="25"/>
  <c r="X92"/>
  <c r="Z92" s="1"/>
  <c r="AB92" s="1"/>
  <c r="W92"/>
  <c r="V93" s="1"/>
  <c r="K371" i="14" l="1"/>
  <c r="I371"/>
  <c r="G371"/>
  <c r="H371" s="1"/>
  <c r="F371"/>
  <c r="X93" i="25"/>
  <c r="Z93" s="1"/>
  <c r="AA93"/>
  <c r="Y93"/>
  <c r="W93"/>
  <c r="V94" s="1"/>
  <c r="AC92"/>
  <c r="J371" i="14" l="1"/>
  <c r="L371" s="1"/>
  <c r="E372"/>
  <c r="F372" s="1"/>
  <c r="AB93" i="25"/>
  <c r="W94" s="1"/>
  <c r="V95" s="1"/>
  <c r="AA94"/>
  <c r="I372" i="14" l="1"/>
  <c r="K372"/>
  <c r="G372"/>
  <c r="X94" i="25"/>
  <c r="Z94" s="1"/>
  <c r="AB94" s="1"/>
  <c r="Y94"/>
  <c r="AC93"/>
  <c r="E373" i="14" l="1"/>
  <c r="J372"/>
  <c r="L372" s="1"/>
  <c r="H372"/>
  <c r="AA95" i="25"/>
  <c r="Y95"/>
  <c r="X95"/>
  <c r="Z95" s="1"/>
  <c r="AB95" s="1"/>
  <c r="AC94"/>
  <c r="W95"/>
  <c r="V96" s="1"/>
  <c r="I373" i="14" l="1"/>
  <c r="K373"/>
  <c r="F373"/>
  <c r="G373"/>
  <c r="E374" s="1"/>
  <c r="X96" i="25"/>
  <c r="Z96" s="1"/>
  <c r="AC95"/>
  <c r="Y96"/>
  <c r="AA96"/>
  <c r="W96"/>
  <c r="V97" s="1"/>
  <c r="AA97" s="1"/>
  <c r="H373" i="14" l="1"/>
  <c r="G374" s="1"/>
  <c r="J373"/>
  <c r="L373" s="1"/>
  <c r="F374"/>
  <c r="I374"/>
  <c r="K374"/>
  <c r="AB96" i="25"/>
  <c r="AC96" s="1"/>
  <c r="H374" i="14" l="1"/>
  <c r="E375"/>
  <c r="J374"/>
  <c r="L374" s="1"/>
  <c r="Y97" i="25"/>
  <c r="X97"/>
  <c r="Z97" s="1"/>
  <c r="AB97" s="1"/>
  <c r="AC97" s="1"/>
  <c r="W97"/>
  <c r="V98" s="1"/>
  <c r="AA98" s="1"/>
  <c r="I375" i="14" l="1"/>
  <c r="K375"/>
  <c r="G375"/>
  <c r="F375"/>
  <c r="Y98" i="25"/>
  <c r="W98"/>
  <c r="V99" s="1"/>
  <c r="X98"/>
  <c r="Z98" s="1"/>
  <c r="AB98" s="1"/>
  <c r="E376" i="14" l="1"/>
  <c r="H375"/>
  <c r="F376"/>
  <c r="J375"/>
  <c r="L375" s="1"/>
  <c r="W99" i="25"/>
  <c r="V100" s="1"/>
  <c r="X99"/>
  <c r="Z99" s="1"/>
  <c r="AC98"/>
  <c r="AA99"/>
  <c r="Y99"/>
  <c r="I376" i="14" l="1"/>
  <c r="K376"/>
  <c r="G376"/>
  <c r="AA100" i="25"/>
  <c r="AB99"/>
  <c r="AC99" s="1"/>
  <c r="E377" i="14" l="1"/>
  <c r="J376"/>
  <c r="L376" s="1"/>
  <c r="H376"/>
  <c r="W100" i="25"/>
  <c r="V101" s="1"/>
  <c r="Y100"/>
  <c r="X100"/>
  <c r="Z100" s="1"/>
  <c r="AB100" s="1"/>
  <c r="AC100" s="1"/>
  <c r="I377" i="14" l="1"/>
  <c r="K377"/>
  <c r="F377"/>
  <c r="G377"/>
  <c r="E378" s="1"/>
  <c r="AA101" i="25"/>
  <c r="W101"/>
  <c r="V102" s="1"/>
  <c r="X101"/>
  <c r="Z101" s="1"/>
  <c r="AB101" s="1"/>
  <c r="AC101" s="1"/>
  <c r="Y101"/>
  <c r="H377" i="14" l="1"/>
  <c r="G378" s="1"/>
  <c r="H378" s="1"/>
  <c r="J377"/>
  <c r="L377" s="1"/>
  <c r="F378"/>
  <c r="K378"/>
  <c r="W102" i="25"/>
  <c r="V103" s="1"/>
  <c r="AA102"/>
  <c r="X102"/>
  <c r="Z102" s="1"/>
  <c r="Y102"/>
  <c r="I378" i="14" l="1"/>
  <c r="E379"/>
  <c r="J378"/>
  <c r="L378" s="1"/>
  <c r="AB102" i="25"/>
  <c r="W103" s="1"/>
  <c r="V104" s="1"/>
  <c r="AA103"/>
  <c r="K379" i="14" l="1"/>
  <c r="I379"/>
  <c r="G379"/>
  <c r="F379"/>
  <c r="AC102" i="25"/>
  <c r="X103"/>
  <c r="Z103" s="1"/>
  <c r="AA104" s="1"/>
  <c r="Y103"/>
  <c r="J379" i="14" l="1"/>
  <c r="L379" s="1"/>
  <c r="E380"/>
  <c r="H379"/>
  <c r="F380"/>
  <c r="AB103" i="25"/>
  <c r="Y104" s="1"/>
  <c r="G380" i="14" l="1"/>
  <c r="E381" s="1"/>
  <c r="I380"/>
  <c r="K380"/>
  <c r="W104" i="25"/>
  <c r="V105" s="1"/>
  <c r="X104"/>
  <c r="Z104" s="1"/>
  <c r="AB104" s="1"/>
  <c r="AC103"/>
  <c r="H380" i="14" l="1"/>
  <c r="G381" s="1"/>
  <c r="H381" s="1"/>
  <c r="J380"/>
  <c r="L380" s="1"/>
  <c r="AA105" i="25"/>
  <c r="K381" i="14"/>
  <c r="I381"/>
  <c r="F381"/>
  <c r="AC104" i="25"/>
  <c r="Y105"/>
  <c r="W105"/>
  <c r="V106" s="1"/>
  <c r="X105"/>
  <c r="Z105" s="1"/>
  <c r="AB105" l="1"/>
  <c r="Y106" s="1"/>
  <c r="AA106"/>
  <c r="E382" i="14"/>
  <c r="J381"/>
  <c r="L381" s="1"/>
  <c r="X106" i="25"/>
  <c r="Z106" s="1"/>
  <c r="W106" l="1"/>
  <c r="V107" s="1"/>
  <c r="AA107" s="1"/>
  <c r="AC105"/>
  <c r="AB106"/>
  <c r="I382" i="14"/>
  <c r="K382"/>
  <c r="F382"/>
  <c r="G382"/>
  <c r="X107" i="25" l="1"/>
  <c r="Z107" s="1"/>
  <c r="AB107" s="1"/>
  <c r="Y107"/>
  <c r="W107"/>
  <c r="V108" s="1"/>
  <c r="AA108" s="1"/>
  <c r="AC106"/>
  <c r="E383" i="14"/>
  <c r="J382"/>
  <c r="L382" s="1"/>
  <c r="H382"/>
  <c r="AC107" i="25" l="1"/>
  <c r="X108"/>
  <c r="Z108" s="1"/>
  <c r="W108"/>
  <c r="V109" s="1"/>
  <c r="AA109" s="1"/>
  <c r="AB108"/>
  <c r="Y108"/>
  <c r="I383" i="14"/>
  <c r="K383"/>
  <c r="G383"/>
  <c r="E384" s="1"/>
  <c r="F383"/>
  <c r="AC108" i="25" l="1"/>
  <c r="X109"/>
  <c r="Z109" s="1"/>
  <c r="AB109" s="1"/>
  <c r="Y109"/>
  <c r="W109"/>
  <c r="V110" s="1"/>
  <c r="AA110" s="1"/>
  <c r="H383" i="14"/>
  <c r="I384" s="1"/>
  <c r="J383"/>
  <c r="L383" s="1"/>
  <c r="G384"/>
  <c r="F384"/>
  <c r="K384"/>
  <c r="Y110" i="25" l="1"/>
  <c r="X110"/>
  <c r="Z110" s="1"/>
  <c r="W110"/>
  <c r="V111" s="1"/>
  <c r="AC109"/>
  <c r="H384" i="14"/>
  <c r="E385"/>
  <c r="J384"/>
  <c r="L384" s="1"/>
  <c r="AB110" i="25"/>
  <c r="AA111" l="1"/>
  <c r="G385" i="14"/>
  <c r="E386" s="1"/>
  <c r="X111" i="25"/>
  <c r="Z111" s="1"/>
  <c r="H385" i="14"/>
  <c r="K385"/>
  <c r="I385"/>
  <c r="J385" s="1"/>
  <c r="K386" s="1"/>
  <c r="F385"/>
  <c r="AC110" i="25"/>
  <c r="Y111"/>
  <c r="W111"/>
  <c r="V112" s="1"/>
  <c r="AA112" s="1"/>
  <c r="AB111"/>
  <c r="I386" i="14" l="1"/>
  <c r="F386"/>
  <c r="G386"/>
  <c r="L385"/>
  <c r="AC111" i="25"/>
  <c r="W112"/>
  <c r="V113" s="1"/>
  <c r="Y112"/>
  <c r="X112"/>
  <c r="Z112" s="1"/>
  <c r="AB112" s="1"/>
  <c r="J386" i="14" l="1"/>
  <c r="L386" s="1"/>
  <c r="E387"/>
  <c r="F387" s="1"/>
  <c r="H386"/>
  <c r="AC112" i="25"/>
  <c r="AA113"/>
  <c r="X113"/>
  <c r="Z113" s="1"/>
  <c r="W113"/>
  <c r="V114" s="1"/>
  <c r="AA114" s="1"/>
  <c r="Y113"/>
  <c r="I387" i="14" l="1"/>
  <c r="K387"/>
  <c r="G387"/>
  <c r="H387" s="1"/>
  <c r="AB113" i="25"/>
  <c r="W114" s="1"/>
  <c r="V115" s="1"/>
  <c r="J387" i="14" l="1"/>
  <c r="L387" s="1"/>
  <c r="E388"/>
  <c r="X114" i="25"/>
  <c r="Z114" s="1"/>
  <c r="AB114" s="1"/>
  <c r="Y114"/>
  <c r="AC113"/>
  <c r="I388" i="14" l="1"/>
  <c r="K388"/>
  <c r="G388"/>
  <c r="F388"/>
  <c r="AA115" i="25"/>
  <c r="W115"/>
  <c r="V116" s="1"/>
  <c r="AC114"/>
  <c r="Y115"/>
  <c r="X115"/>
  <c r="Z115" s="1"/>
  <c r="AB115" s="1"/>
  <c r="AC115" s="1"/>
  <c r="J388" i="14" l="1"/>
  <c r="L388" s="1"/>
  <c r="E389"/>
  <c r="H388"/>
  <c r="F389"/>
  <c r="AA116" i="25"/>
  <c r="Y116"/>
  <c r="W116"/>
  <c r="V117" s="1"/>
  <c r="X116"/>
  <c r="Z116" s="1"/>
  <c r="I389" i="14" l="1"/>
  <c r="K389"/>
  <c r="G389"/>
  <c r="H389" s="1"/>
  <c r="AB116" i="25"/>
  <c r="W117" s="1"/>
  <c r="V118" s="1"/>
  <c r="AA117"/>
  <c r="E390" i="14" l="1"/>
  <c r="J389"/>
  <c r="L389" s="1"/>
  <c r="AC116" i="25"/>
  <c r="Y117"/>
  <c r="X117"/>
  <c r="Z117" s="1"/>
  <c r="AA118" s="1"/>
  <c r="I390" i="14" l="1"/>
  <c r="K390"/>
  <c r="G390"/>
  <c r="F390"/>
  <c r="AB117" i="25"/>
  <c r="AC117" s="1"/>
  <c r="J390" i="14" l="1"/>
  <c r="L390" s="1"/>
  <c r="E391"/>
  <c r="H390"/>
  <c r="F391"/>
  <c r="X118" i="25"/>
  <c r="Z118" s="1"/>
  <c r="AB118" s="1"/>
  <c r="AC118" s="1"/>
  <c r="Y118"/>
  <c r="W118"/>
  <c r="V119" s="1"/>
  <c r="AA119" s="1"/>
  <c r="I391" i="14" l="1"/>
  <c r="K391"/>
  <c r="G391"/>
  <c r="H391" s="1"/>
  <c r="X119" i="25"/>
  <c r="Z119" s="1"/>
  <c r="AB119" s="1"/>
  <c r="Y119"/>
  <c r="W119"/>
  <c r="V120" s="1"/>
  <c r="AA120" s="1"/>
  <c r="J391" i="14" l="1"/>
  <c r="L391" s="1"/>
  <c r="E392"/>
  <c r="X120" i="25"/>
  <c r="Z120" s="1"/>
  <c r="AB120" s="1"/>
  <c r="W120"/>
  <c r="V121" s="1"/>
  <c r="Y120"/>
  <c r="AC119"/>
  <c r="K392" i="14" l="1"/>
  <c r="I392"/>
  <c r="G392"/>
  <c r="F392"/>
  <c r="AA121" i="25"/>
  <c r="X121"/>
  <c r="Z121" s="1"/>
  <c r="W121"/>
  <c r="V122" s="1"/>
  <c r="Y121"/>
  <c r="AC120"/>
  <c r="E393" i="14" l="1"/>
  <c r="F393" s="1"/>
  <c r="J392"/>
  <c r="L392" s="1"/>
  <c r="H392"/>
  <c r="AB121" i="25"/>
  <c r="X122" s="1"/>
  <c r="Z122" s="1"/>
  <c r="AA122"/>
  <c r="Y122" l="1"/>
  <c r="AB122"/>
  <c r="K393" i="14"/>
  <c r="I393"/>
  <c r="G393"/>
  <c r="H393" s="1"/>
  <c r="AC121" i="25"/>
  <c r="AC122" s="1"/>
  <c r="W122"/>
  <c r="V123" s="1"/>
  <c r="AA123" s="1"/>
  <c r="Y123" l="1"/>
  <c r="X123"/>
  <c r="Z123" s="1"/>
  <c r="J393" i="14"/>
  <c r="L393" s="1"/>
  <c r="E394"/>
  <c r="W123" i="25"/>
  <c r="V124" s="1"/>
  <c r="AB123"/>
  <c r="AA124" l="1"/>
  <c r="I394" i="14"/>
  <c r="K394"/>
  <c r="G394"/>
  <c r="F394"/>
  <c r="W124" i="25"/>
  <c r="V125" s="1"/>
  <c r="AA125" s="1"/>
  <c r="Y124"/>
  <c r="AC123"/>
  <c r="X124"/>
  <c r="Z124" s="1"/>
  <c r="AB124" s="1"/>
  <c r="E395" i="14" l="1"/>
  <c r="F395" s="1"/>
  <c r="J394"/>
  <c r="L394" s="1"/>
  <c r="H394"/>
  <c r="W125" i="25"/>
  <c r="V126" s="1"/>
  <c r="AC124"/>
  <c r="X125"/>
  <c r="Z125" s="1"/>
  <c r="AB125" s="1"/>
  <c r="Y125"/>
  <c r="AA126" l="1"/>
  <c r="W126"/>
  <c r="V127" s="1"/>
  <c r="I395" i="14"/>
  <c r="K395"/>
  <c r="G395"/>
  <c r="H395" s="1"/>
  <c r="AC125" i="25"/>
  <c r="X126"/>
  <c r="Z126" s="1"/>
  <c r="AB126" s="1"/>
  <c r="Y126"/>
  <c r="J395" i="14" l="1"/>
  <c r="L395" s="1"/>
  <c r="E396"/>
  <c r="AC126" i="25"/>
  <c r="AA127"/>
  <c r="Y127"/>
  <c r="W127"/>
  <c r="V128" s="1"/>
  <c r="X127"/>
  <c r="Z127" s="1"/>
  <c r="K396" i="14" l="1"/>
  <c r="I396"/>
  <c r="G396"/>
  <c r="F396"/>
  <c r="AB127" i="25"/>
  <c r="AC127" s="1"/>
  <c r="AA128"/>
  <c r="E397" i="14" l="1"/>
  <c r="F397" s="1"/>
  <c r="J396"/>
  <c r="L396" s="1"/>
  <c r="H396"/>
  <c r="Y128" i="25"/>
  <c r="X128"/>
  <c r="Z128" s="1"/>
  <c r="AB128" s="1"/>
  <c r="W128"/>
  <c r="V129" s="1"/>
  <c r="AA129" l="1"/>
  <c r="I397" i="14"/>
  <c r="K397"/>
  <c r="G397"/>
  <c r="H397" s="1"/>
  <c r="Y129" i="25"/>
  <c r="AC128"/>
  <c r="W129"/>
  <c r="V130" s="1"/>
  <c r="X129"/>
  <c r="Z129" s="1"/>
  <c r="AB129" l="1"/>
  <c r="AC129" s="1"/>
  <c r="J397" i="14"/>
  <c r="L397" s="1"/>
  <c r="E398"/>
  <c r="AA130" i="25"/>
  <c r="Y130"/>
  <c r="W130" l="1"/>
  <c r="V131" s="1"/>
  <c r="X130"/>
  <c r="Z130" s="1"/>
  <c r="AB130" s="1"/>
  <c r="AC130" s="1"/>
  <c r="I398" i="14"/>
  <c r="K398"/>
  <c r="G398"/>
  <c r="F398"/>
  <c r="X131" i="25"/>
  <c r="Z131" s="1"/>
  <c r="Y131" l="1"/>
  <c r="AA131"/>
  <c r="AB131" s="1"/>
  <c r="AC131" s="1"/>
  <c r="W131"/>
  <c r="V132" s="1"/>
  <c r="AA132" s="1"/>
  <c r="J398" i="14"/>
  <c r="L398" s="1"/>
  <c r="E399"/>
  <c r="F399" s="1"/>
  <c r="H398"/>
  <c r="I399" l="1"/>
  <c r="K399"/>
  <c r="G399"/>
  <c r="H399" s="1"/>
  <c r="Y132" i="25"/>
  <c r="X132"/>
  <c r="Z132" s="1"/>
  <c r="AB132" s="1"/>
  <c r="AC132" s="1"/>
  <c r="W132"/>
  <c r="V133" s="1"/>
  <c r="J399" i="14" l="1"/>
  <c r="L399" s="1"/>
  <c r="E400"/>
  <c r="X133" i="25"/>
  <c r="Z133" s="1"/>
  <c r="AA133"/>
  <c r="Y133"/>
  <c r="W133"/>
  <c r="V134" s="1"/>
  <c r="AA134" l="1"/>
  <c r="I400" i="14"/>
  <c r="K400"/>
  <c r="G400"/>
  <c r="F400"/>
  <c r="AB133" i="25"/>
  <c r="AC133" s="1"/>
  <c r="E401" i="14" l="1"/>
  <c r="F401" s="1"/>
  <c r="J400"/>
  <c r="L400" s="1"/>
  <c r="H400"/>
  <c r="W134" i="25"/>
  <c r="V135" s="1"/>
  <c r="X134"/>
  <c r="Z134" s="1"/>
  <c r="AB134" s="1"/>
  <c r="Y134"/>
  <c r="AA135" l="1"/>
  <c r="K401" i="14"/>
  <c r="I401"/>
  <c r="G401"/>
  <c r="E402" s="1"/>
  <c r="F402" s="1"/>
  <c r="Y135" i="25"/>
  <c r="X135"/>
  <c r="Z135" s="1"/>
  <c r="AC134"/>
  <c r="W135"/>
  <c r="V136" s="1"/>
  <c r="AA136" s="1"/>
  <c r="AB135" l="1"/>
  <c r="X136" s="1"/>
  <c r="Z136" s="1"/>
  <c r="AB136" s="1"/>
  <c r="H401" i="14"/>
  <c r="I402" s="1"/>
  <c r="K402"/>
  <c r="J401"/>
  <c r="L401" s="1"/>
  <c r="W136" i="25" l="1"/>
  <c r="V137" s="1"/>
  <c r="AA137" s="1"/>
  <c r="Y136"/>
  <c r="AC135"/>
  <c r="AC136" s="1"/>
  <c r="G402" i="14"/>
  <c r="J402" s="1"/>
  <c r="L402" s="1"/>
  <c r="X137" i="25" l="1"/>
  <c r="Z137" s="1"/>
  <c r="AB137" s="1"/>
  <c r="W137"/>
  <c r="V138" s="1"/>
  <c r="AA138" s="1"/>
  <c r="Y137"/>
  <c r="E403" i="14"/>
  <c r="H402"/>
  <c r="X138" i="25" l="1"/>
  <c r="Z138" s="1"/>
  <c r="AB138" s="1"/>
  <c r="Y138"/>
  <c r="I403" i="14"/>
  <c r="W138" i="25"/>
  <c r="V139" s="1"/>
  <c r="AC137"/>
  <c r="K403" i="14"/>
  <c r="F403"/>
  <c r="G403"/>
  <c r="E404" s="1"/>
  <c r="AA139" i="25" l="1"/>
  <c r="W139"/>
  <c r="V140" s="1"/>
  <c r="AC138"/>
  <c r="X139"/>
  <c r="Z139" s="1"/>
  <c r="Y139"/>
  <c r="F404" i="14"/>
  <c r="J403"/>
  <c r="L403" s="1"/>
  <c r="H403"/>
  <c r="G404" s="1"/>
  <c r="H404" s="1"/>
  <c r="AB139" i="25" l="1"/>
  <c r="X140" s="1"/>
  <c r="Z140" s="1"/>
  <c r="AA140"/>
  <c r="Y140"/>
  <c r="K404" i="14"/>
  <c r="W140" i="25"/>
  <c r="V141" s="1"/>
  <c r="AA141" s="1"/>
  <c r="E405" i="14"/>
  <c r="I404"/>
  <c r="J404" s="1"/>
  <c r="AC139" i="25" l="1"/>
  <c r="AB140"/>
  <c r="L404" i="14"/>
  <c r="K405"/>
  <c r="I405"/>
  <c r="G405"/>
  <c r="F405"/>
  <c r="Y141" i="25" l="1"/>
  <c r="X141"/>
  <c r="Z141" s="1"/>
  <c r="AB141" s="1"/>
  <c r="AC140"/>
  <c r="W141"/>
  <c r="V142" s="1"/>
  <c r="AA142" s="1"/>
  <c r="J405" i="14"/>
  <c r="L405" s="1"/>
  <c r="H405"/>
  <c r="E406"/>
  <c r="X142" i="25" l="1"/>
  <c r="Z142" s="1"/>
  <c r="AB142" s="1"/>
  <c r="Y142"/>
  <c r="AC141"/>
  <c r="W142"/>
  <c r="V143" s="1"/>
  <c r="AA143" s="1"/>
  <c r="G406" i="14"/>
  <c r="E407" s="1"/>
  <c r="I406"/>
  <c r="K406"/>
  <c r="F406"/>
  <c r="X143" i="25" l="1"/>
  <c r="Z143" s="1"/>
  <c r="AB143" s="1"/>
  <c r="Y143"/>
  <c r="J406" i="14"/>
  <c r="L406" s="1"/>
  <c r="AC142" i="25"/>
  <c r="H406" i="14"/>
  <c r="I407" s="1"/>
  <c r="W143" i="25"/>
  <c r="V144" s="1"/>
  <c r="AA144" s="1"/>
  <c r="F407" i="14"/>
  <c r="K407"/>
  <c r="G407"/>
  <c r="Y144" i="25" l="1"/>
  <c r="AC143"/>
  <c r="X144"/>
  <c r="Z144" s="1"/>
  <c r="AB144" s="1"/>
  <c r="W144"/>
  <c r="V145" s="1"/>
  <c r="AA145" s="1"/>
  <c r="E408" i="14"/>
  <c r="J407"/>
  <c r="L407" s="1"/>
  <c r="H407"/>
  <c r="AC144" i="25" l="1"/>
  <c r="W145"/>
  <c r="V146" s="1"/>
  <c r="X145"/>
  <c r="Z145" s="1"/>
  <c r="AB145" s="1"/>
  <c r="Y145"/>
  <c r="K408" i="14"/>
  <c r="G408"/>
  <c r="H408" s="1"/>
  <c r="I408"/>
  <c r="F408"/>
  <c r="AA146" i="25" l="1"/>
  <c r="Y146"/>
  <c r="X146"/>
  <c r="Z146" s="1"/>
  <c r="AB146" s="1"/>
  <c r="AC145"/>
  <c r="W146"/>
  <c r="V147" s="1"/>
  <c r="AA147" s="1"/>
  <c r="J408" i="14"/>
  <c r="L408" s="1"/>
  <c r="E409"/>
  <c r="X147" i="25" l="1"/>
  <c r="Z147" s="1"/>
  <c r="AB147" s="1"/>
  <c r="Y147"/>
  <c r="AC146"/>
  <c r="W147"/>
  <c r="V148" s="1"/>
  <c r="AA148" s="1"/>
  <c r="F409" i="14"/>
  <c r="I409"/>
  <c r="K409"/>
  <c r="G409"/>
  <c r="X148" i="25" l="1"/>
  <c r="Z148" s="1"/>
  <c r="AB148" s="1"/>
  <c r="W148"/>
  <c r="V149" s="1"/>
  <c r="AA149" s="1"/>
  <c r="AC147"/>
  <c r="Y148"/>
  <c r="E410" i="14"/>
  <c r="J409"/>
  <c r="L409" s="1"/>
  <c r="H409"/>
  <c r="X149" i="25" l="1"/>
  <c r="Z149" s="1"/>
  <c r="W149"/>
  <c r="V150" s="1"/>
  <c r="AC148"/>
  <c r="Y149"/>
  <c r="AB149"/>
  <c r="AC149" s="1"/>
  <c r="I410" i="14"/>
  <c r="F410"/>
  <c r="K410"/>
  <c r="G410"/>
  <c r="H410" s="1"/>
  <c r="AA150" i="25"/>
  <c r="W150" l="1"/>
  <c r="V151" s="1"/>
  <c r="AA151" s="1"/>
  <c r="X150"/>
  <c r="Z150" s="1"/>
  <c r="AB150" s="1"/>
  <c r="AC150" s="1"/>
  <c r="Y150"/>
  <c r="J410" i="14"/>
  <c r="L410" s="1"/>
  <c r="E411"/>
  <c r="F411" l="1"/>
  <c r="K411"/>
  <c r="I411"/>
  <c r="G411"/>
  <c r="X151" i="25"/>
  <c r="Z151" s="1"/>
  <c r="AB151" s="1"/>
  <c r="W151"/>
  <c r="V152" s="1"/>
  <c r="Y151"/>
  <c r="J411" i="14" l="1"/>
  <c r="L411" s="1"/>
  <c r="E412"/>
  <c r="H411"/>
  <c r="AA152" i="25"/>
  <c r="Y152"/>
  <c r="AC151"/>
  <c r="W152"/>
  <c r="V153" s="1"/>
  <c r="X152"/>
  <c r="Z152" s="1"/>
  <c r="AB152" s="1"/>
  <c r="K412" i="14" l="1"/>
  <c r="F412"/>
  <c r="I412"/>
  <c r="G412"/>
  <c r="X153" i="25"/>
  <c r="Z153" s="1"/>
  <c r="AA153"/>
  <c r="W153"/>
  <c r="V154" s="1"/>
  <c r="AA154" s="1"/>
  <c r="Y153"/>
  <c r="AC152"/>
  <c r="H412" i="14" l="1"/>
  <c r="E413"/>
  <c r="J412"/>
  <c r="L412" s="1"/>
  <c r="AB153" i="25"/>
  <c r="X154" s="1"/>
  <c r="Z154" s="1"/>
  <c r="AB154" s="1"/>
  <c r="G413" i="14" l="1"/>
  <c r="E414" s="1"/>
  <c r="I413"/>
  <c r="K413"/>
  <c r="F413"/>
  <c r="AC153" i="25"/>
  <c r="AC154" s="1"/>
  <c r="Y154"/>
  <c r="W154"/>
  <c r="V155" s="1"/>
  <c r="AA155" s="1"/>
  <c r="J413" i="14" l="1"/>
  <c r="L413" s="1"/>
  <c r="H413"/>
  <c r="G414" s="1"/>
  <c r="F414"/>
  <c r="I414"/>
  <c r="Y155" i="25"/>
  <c r="X155"/>
  <c r="Z155" s="1"/>
  <c r="AB155" s="1"/>
  <c r="W155"/>
  <c r="V156" s="1"/>
  <c r="K414" i="14" l="1"/>
  <c r="AA156" i="25"/>
  <c r="E415" i="14"/>
  <c r="J414"/>
  <c r="H414"/>
  <c r="AC155" i="25"/>
  <c r="Y156"/>
  <c r="X156"/>
  <c r="Z156" s="1"/>
  <c r="AB156" s="1"/>
  <c r="AC156" s="1"/>
  <c r="W156"/>
  <c r="V157" s="1"/>
  <c r="L414" i="14" l="1"/>
  <c r="F415"/>
  <c r="I415"/>
  <c r="G415"/>
  <c r="K415"/>
  <c r="X157" i="25"/>
  <c r="Z157" s="1"/>
  <c r="Y157"/>
  <c r="AA157"/>
  <c r="W157"/>
  <c r="V158" s="1"/>
  <c r="AA158" s="1"/>
  <c r="H415" i="14" l="1"/>
  <c r="J415"/>
  <c r="L415" s="1"/>
  <c r="E416"/>
  <c r="AB157" i="25"/>
  <c r="AC157" s="1"/>
  <c r="K416" i="14" l="1"/>
  <c r="G416"/>
  <c r="F416"/>
  <c r="I416"/>
  <c r="X158" i="25"/>
  <c r="Z158" s="1"/>
  <c r="AB158" s="1"/>
  <c r="W158"/>
  <c r="V159" s="1"/>
  <c r="AA159" s="1"/>
  <c r="Y158"/>
  <c r="E417" i="14" l="1"/>
  <c r="H416"/>
  <c r="J416"/>
  <c r="L416" s="1"/>
  <c r="Y159" i="25"/>
  <c r="AC158"/>
  <c r="W159"/>
  <c r="V160" s="1"/>
  <c r="X159"/>
  <c r="Z159" s="1"/>
  <c r="AB159" s="1"/>
  <c r="AA160" l="1"/>
  <c r="F417" i="14"/>
  <c r="K417"/>
  <c r="I417"/>
  <c r="G417"/>
  <c r="Y160" i="25"/>
  <c r="X160"/>
  <c r="Z160" s="1"/>
  <c r="AB160" s="1"/>
  <c r="AC159"/>
  <c r="W160"/>
  <c r="V161" s="1"/>
  <c r="AA161" s="1"/>
  <c r="J417" i="14" l="1"/>
  <c r="L417" s="1"/>
  <c r="E418"/>
  <c r="H417"/>
  <c r="W161" i="25"/>
  <c r="V162" s="1"/>
  <c r="AC160"/>
  <c r="Y161"/>
  <c r="X161"/>
  <c r="Z161" s="1"/>
  <c r="AB161" s="1"/>
  <c r="AA162" l="1"/>
  <c r="I418" i="14"/>
  <c r="K418"/>
  <c r="G418"/>
  <c r="H418" s="1"/>
  <c r="F418"/>
  <c r="Y162" i="25"/>
  <c r="W162"/>
  <c r="V163" s="1"/>
  <c r="AC161"/>
  <c r="X162"/>
  <c r="Z162" s="1"/>
  <c r="AB162" s="1"/>
  <c r="E419" i="14" l="1"/>
  <c r="J418"/>
  <c r="L418" s="1"/>
  <c r="AA163" i="25"/>
  <c r="W163"/>
  <c r="V164" s="1"/>
  <c r="Y163"/>
  <c r="AC162"/>
  <c r="X163"/>
  <c r="Z163" s="1"/>
  <c r="AB163" s="1"/>
  <c r="AA164" l="1"/>
  <c r="I419" i="14"/>
  <c r="K419"/>
  <c r="G419"/>
  <c r="F419"/>
  <c r="AC163" i="25"/>
  <c r="W164"/>
  <c r="V165" s="1"/>
  <c r="X164"/>
  <c r="Z164" s="1"/>
  <c r="Y164"/>
  <c r="AB164" l="1"/>
  <c r="W165" s="1"/>
  <c r="V166" s="1"/>
  <c r="J419" i="14"/>
  <c r="L419" s="1"/>
  <c r="E420"/>
  <c r="H419"/>
  <c r="AA165" i="25"/>
  <c r="X165" l="1"/>
  <c r="Z165" s="1"/>
  <c r="AB165" s="1"/>
  <c r="Y165"/>
  <c r="AC164"/>
  <c r="G420" i="14"/>
  <c r="H420" s="1"/>
  <c r="I420"/>
  <c r="F420"/>
  <c r="K420"/>
  <c r="AA166" i="25"/>
  <c r="X166" l="1"/>
  <c r="Z166" s="1"/>
  <c r="AC165"/>
  <c r="Y166"/>
  <c r="W166"/>
  <c r="V167" s="1"/>
  <c r="AA167" s="1"/>
  <c r="J420" i="14"/>
  <c r="L420" s="1"/>
  <c r="E421"/>
  <c r="AB166" i="25"/>
  <c r="Y167" l="1"/>
  <c r="K421" i="14"/>
  <c r="I421"/>
  <c r="F421"/>
  <c r="G421"/>
  <c r="X167" i="25"/>
  <c r="Z167" s="1"/>
  <c r="AB167" s="1"/>
  <c r="AC166"/>
  <c r="W167"/>
  <c r="V168" s="1"/>
  <c r="AA168" s="1"/>
  <c r="J421" i="14" l="1"/>
  <c r="L421" s="1"/>
  <c r="E422"/>
  <c r="H421"/>
  <c r="Y168" i="25"/>
  <c r="X168"/>
  <c r="Z168" s="1"/>
  <c r="AB168" s="1"/>
  <c r="W168"/>
  <c r="V169" s="1"/>
  <c r="AC167"/>
  <c r="F422" i="14" l="1"/>
  <c r="I422"/>
  <c r="K422"/>
  <c r="G422"/>
  <c r="AA169" i="25"/>
  <c r="AC168"/>
  <c r="Y169"/>
  <c r="X169"/>
  <c r="Z169" s="1"/>
  <c r="W169"/>
  <c r="V170" s="1"/>
  <c r="J422" i="14" l="1"/>
  <c r="L422" s="1"/>
  <c r="E423"/>
  <c r="F423" s="1"/>
  <c r="H422"/>
  <c r="AB169" i="25"/>
  <c r="AC169" s="1"/>
  <c r="AA170"/>
  <c r="G423" i="14" l="1"/>
  <c r="H423" s="1"/>
  <c r="K423"/>
  <c r="I423"/>
  <c r="Y170" i="25"/>
  <c r="X170"/>
  <c r="Z170" s="1"/>
  <c r="AB170" s="1"/>
  <c r="AC170" s="1"/>
  <c r="W170"/>
  <c r="V171" s="1"/>
  <c r="J423" i="14" l="1"/>
  <c r="L423" s="1"/>
  <c r="E424"/>
  <c r="AA171" i="25"/>
  <c r="X171"/>
  <c r="Z171" s="1"/>
  <c r="Y171"/>
  <c r="W171"/>
  <c r="V172" s="1"/>
  <c r="AA172" s="1"/>
  <c r="G424" i="14" l="1"/>
  <c r="K424"/>
  <c r="F424"/>
  <c r="I424"/>
  <c r="AB171" i="25"/>
  <c r="AC171" s="1"/>
  <c r="J424" i="14" l="1"/>
  <c r="L424" s="1"/>
  <c r="E425"/>
  <c r="H424"/>
  <c r="Y172" i="25"/>
  <c r="W172"/>
  <c r="V173" s="1"/>
  <c r="X172"/>
  <c r="Z172" s="1"/>
  <c r="AB172" s="1"/>
  <c r="K425" i="14" l="1"/>
  <c r="I425"/>
  <c r="G425"/>
  <c r="E426" s="1"/>
  <c r="F425"/>
  <c r="X173" i="25"/>
  <c r="Z173" s="1"/>
  <c r="AA173"/>
  <c r="AC172"/>
  <c r="Y173"/>
  <c r="W173"/>
  <c r="V174" s="1"/>
  <c r="AA174" s="1"/>
  <c r="H425" i="14" l="1"/>
  <c r="I426" s="1"/>
  <c r="J425"/>
  <c r="L425" s="1"/>
  <c r="F426"/>
  <c r="K426"/>
  <c r="AB173" i="25"/>
  <c r="AC173" s="1"/>
  <c r="G426" i="14" l="1"/>
  <c r="H426" s="1"/>
  <c r="X174" i="25"/>
  <c r="Z174" s="1"/>
  <c r="AB174" s="1"/>
  <c r="Y174"/>
  <c r="W174"/>
  <c r="V175" s="1"/>
  <c r="AA175" s="1"/>
  <c r="E427" i="14" l="1"/>
  <c r="I427" s="1"/>
  <c r="J426"/>
  <c r="L426" s="1"/>
  <c r="Y175" i="25"/>
  <c r="AC174"/>
  <c r="W175"/>
  <c r="V176" s="1"/>
  <c r="X175"/>
  <c r="Z175" s="1"/>
  <c r="AB175" s="1"/>
  <c r="K427" i="14" l="1"/>
  <c r="G427"/>
  <c r="E428" s="1"/>
  <c r="F427"/>
  <c r="J427"/>
  <c r="Y176" i="25"/>
  <c r="AA176"/>
  <c r="X176"/>
  <c r="Z176" s="1"/>
  <c r="AC175"/>
  <c r="W176"/>
  <c r="V177" s="1"/>
  <c r="AA177" s="1"/>
  <c r="L427" i="14" l="1"/>
  <c r="F428"/>
  <c r="H427"/>
  <c r="G428" s="1"/>
  <c r="E429" s="1"/>
  <c r="K428"/>
  <c r="AB176" i="25"/>
  <c r="Y177" s="1"/>
  <c r="I428" i="14" l="1"/>
  <c r="J428" s="1"/>
  <c r="L428" s="1"/>
  <c r="K429"/>
  <c r="F429"/>
  <c r="H428"/>
  <c r="G429" s="1"/>
  <c r="X177" i="25"/>
  <c r="Z177" s="1"/>
  <c r="AB177" s="1"/>
  <c r="AC176"/>
  <c r="W177"/>
  <c r="V178" s="1"/>
  <c r="AA178" s="1"/>
  <c r="I429" i="14" l="1"/>
  <c r="J429" s="1"/>
  <c r="L429" s="1"/>
  <c r="E430"/>
  <c r="H429"/>
  <c r="W178" i="25"/>
  <c r="V179" s="1"/>
  <c r="AC177"/>
  <c r="Y178"/>
  <c r="X178"/>
  <c r="Z178" s="1"/>
  <c r="AB178" s="1"/>
  <c r="AC178" s="1"/>
  <c r="I430" i="14" l="1"/>
  <c r="K430"/>
  <c r="G430"/>
  <c r="H430" s="1"/>
  <c r="F430"/>
  <c r="AA179" i="25"/>
  <c r="X179"/>
  <c r="Z179" s="1"/>
  <c r="Y179"/>
  <c r="W179"/>
  <c r="V180" s="1"/>
  <c r="AA180" s="1"/>
  <c r="AB179" l="1"/>
  <c r="AC179" s="1"/>
  <c r="J430" i="14"/>
  <c r="L430" s="1"/>
  <c r="E431"/>
  <c r="K431" s="1"/>
  <c r="X180" i="25" l="1"/>
  <c r="Z180" s="1"/>
  <c r="AB180" s="1"/>
  <c r="AC180" s="1"/>
  <c r="W180"/>
  <c r="V181" s="1"/>
  <c r="AA181" s="1"/>
  <c r="Y180"/>
  <c r="G431" i="14"/>
  <c r="H431" s="1"/>
  <c r="F431"/>
  <c r="I431"/>
  <c r="X181" i="25" l="1"/>
  <c r="Z181" s="1"/>
  <c r="AB181" s="1"/>
  <c r="AC181" s="1"/>
  <c r="W181"/>
  <c r="V182" s="1"/>
  <c r="AA182" s="1"/>
  <c r="Y181"/>
  <c r="E432" i="14"/>
  <c r="K432" s="1"/>
  <c r="J431"/>
  <c r="L431" s="1"/>
  <c r="I432" l="1"/>
  <c r="Y182" i="25"/>
  <c r="G432" i="14"/>
  <c r="E433" s="1"/>
  <c r="W182" i="25"/>
  <c r="V183" s="1"/>
  <c r="X182"/>
  <c r="Z182" s="1"/>
  <c r="AB182" s="1"/>
  <c r="F432" i="14"/>
  <c r="H432" l="1"/>
  <c r="AA183" i="25"/>
  <c r="Y183"/>
  <c r="J432" i="14"/>
  <c r="L432" s="1"/>
  <c r="W183" i="25"/>
  <c r="V184" s="1"/>
  <c r="X183"/>
  <c r="Z183" s="1"/>
  <c r="AC182"/>
  <c r="I433" i="14"/>
  <c r="G433"/>
  <c r="K433"/>
  <c r="F433"/>
  <c r="AB183" i="25"/>
  <c r="AA184" l="1"/>
  <c r="W184"/>
  <c r="V185" s="1"/>
  <c r="E434" i="14"/>
  <c r="J433"/>
  <c r="L433" s="1"/>
  <c r="H433"/>
  <c r="AC183" i="25"/>
  <c r="X184"/>
  <c r="Z184" s="1"/>
  <c r="AB184" s="1"/>
  <c r="Y184"/>
  <c r="I434" i="14" l="1"/>
  <c r="K434"/>
  <c r="G434"/>
  <c r="H434" s="1"/>
  <c r="F434"/>
  <c r="AA185" i="25"/>
  <c r="AC184"/>
  <c r="W185"/>
  <c r="V186" s="1"/>
  <c r="X185"/>
  <c r="Z185" s="1"/>
  <c r="Y185"/>
  <c r="J434" i="14" l="1"/>
  <c r="L434" s="1"/>
  <c r="E435"/>
  <c r="AB185" i="25"/>
  <c r="X186" s="1"/>
  <c r="Z186" s="1"/>
  <c r="AA186"/>
  <c r="F435" i="14" l="1"/>
  <c r="I435"/>
  <c r="K435"/>
  <c r="G435"/>
  <c r="W186" i="25"/>
  <c r="V187" s="1"/>
  <c r="AA187" s="1"/>
  <c r="AC185"/>
  <c r="Y186"/>
  <c r="AB186"/>
  <c r="J435" i="14" l="1"/>
  <c r="L435" s="1"/>
  <c r="H435"/>
  <c r="E436"/>
  <c r="X187" i="25"/>
  <c r="Z187" s="1"/>
  <c r="AB187" s="1"/>
  <c r="Y187"/>
  <c r="W187"/>
  <c r="V188" s="1"/>
  <c r="AA188" s="1"/>
  <c r="AC186"/>
  <c r="I436" i="14" l="1"/>
  <c r="G436"/>
  <c r="K436"/>
  <c r="F436"/>
  <c r="X188" i="25"/>
  <c r="Z188" s="1"/>
  <c r="AB188" s="1"/>
  <c r="Y188"/>
  <c r="AC187"/>
  <c r="W188"/>
  <c r="V189" s="1"/>
  <c r="J436" i="14" l="1"/>
  <c r="L436" s="1"/>
  <c r="H436"/>
  <c r="E437"/>
  <c r="AA189" i="25"/>
  <c r="X189"/>
  <c r="Z189" s="1"/>
  <c r="Y189"/>
  <c r="AC188"/>
  <c r="W189"/>
  <c r="V190" s="1"/>
  <c r="G437" i="14" l="1"/>
  <c r="E438" s="1"/>
  <c r="F437"/>
  <c r="H437"/>
  <c r="I437"/>
  <c r="K437"/>
  <c r="AB189" i="25"/>
  <c r="X190" s="1"/>
  <c r="Z190" s="1"/>
  <c r="AA190"/>
  <c r="F438" i="14" l="1"/>
  <c r="I438"/>
  <c r="J437"/>
  <c r="K438" s="1"/>
  <c r="G438"/>
  <c r="E439" s="1"/>
  <c r="AC189" i="25"/>
  <c r="W190"/>
  <c r="V191" s="1"/>
  <c r="AA191" s="1"/>
  <c r="Y190"/>
  <c r="AB190"/>
  <c r="L437" i="14" l="1"/>
  <c r="F439"/>
  <c r="J438"/>
  <c r="L438" s="1"/>
  <c r="H438"/>
  <c r="G439" s="1"/>
  <c r="K439"/>
  <c r="AC190" i="25"/>
  <c r="X191"/>
  <c r="Z191" s="1"/>
  <c r="AB191" s="1"/>
  <c r="Y191"/>
  <c r="W191"/>
  <c r="V192" s="1"/>
  <c r="AA192" s="1"/>
  <c r="I439" i="14" l="1"/>
  <c r="J439" s="1"/>
  <c r="L439" s="1"/>
  <c r="H439"/>
  <c r="E440"/>
  <c r="F440" s="1"/>
  <c r="X192" i="25"/>
  <c r="Z192" s="1"/>
  <c r="AB192" s="1"/>
  <c r="W192"/>
  <c r="V193" s="1"/>
  <c r="AC191"/>
  <c r="Y192"/>
  <c r="I440" i="14" l="1"/>
  <c r="G440"/>
  <c r="H440" s="1"/>
  <c r="K440"/>
  <c r="AA193" i="25"/>
  <c r="AC192"/>
  <c r="W193"/>
  <c r="V194" s="1"/>
  <c r="X193"/>
  <c r="Z193" s="1"/>
  <c r="Y193"/>
  <c r="J440" i="14" l="1"/>
  <c r="E441"/>
  <c r="I441" s="1"/>
  <c r="L440"/>
  <c r="AB193" i="25"/>
  <c r="AC193" s="1"/>
  <c r="AA194"/>
  <c r="K441" i="14" l="1"/>
  <c r="F441"/>
  <c r="G441"/>
  <c r="J441" s="1"/>
  <c r="L441" s="1"/>
  <c r="Y194" i="25"/>
  <c r="W194"/>
  <c r="V195" s="1"/>
  <c r="X194"/>
  <c r="Z194" s="1"/>
  <c r="AB194" s="1"/>
  <c r="AC194" s="1"/>
  <c r="E442" i="14" l="1"/>
  <c r="K442" s="1"/>
  <c r="H441"/>
  <c r="AA195" i="25"/>
  <c r="X195"/>
  <c r="Z195" s="1"/>
  <c r="W195"/>
  <c r="V196" s="1"/>
  <c r="Y195"/>
  <c r="G442" i="14" l="1"/>
  <c r="H442" s="1"/>
  <c r="F442"/>
  <c r="I442"/>
  <c r="AB195" i="25"/>
  <c r="AC195" s="1"/>
  <c r="AA196"/>
  <c r="J442" i="14" l="1"/>
  <c r="L442" s="1"/>
  <c r="E443"/>
  <c r="F443" s="1"/>
  <c r="W196" i="25"/>
  <c r="V197" s="1"/>
  <c r="X196"/>
  <c r="Z196" s="1"/>
  <c r="AB196" s="1"/>
  <c r="Y196"/>
  <c r="K443" i="14" l="1"/>
  <c r="G443"/>
  <c r="E444" s="1"/>
  <c r="I443"/>
  <c r="AA197" i="25"/>
  <c r="X197"/>
  <c r="Z197" s="1"/>
  <c r="AC196"/>
  <c r="W197"/>
  <c r="V198" s="1"/>
  <c r="AA198" s="1"/>
  <c r="Y197"/>
  <c r="H443" i="14" l="1"/>
  <c r="I444" s="1"/>
  <c r="J443"/>
  <c r="L443" s="1"/>
  <c r="AB197" i="25"/>
  <c r="AC197" s="1"/>
  <c r="K444" i="14"/>
  <c r="F444"/>
  <c r="G444"/>
  <c r="H444" l="1"/>
  <c r="W198" i="25"/>
  <c r="V199" s="1"/>
  <c r="Y198"/>
  <c r="X198"/>
  <c r="Z198" s="1"/>
  <c r="AB198" s="1"/>
  <c r="J444" i="14"/>
  <c r="L444" s="1"/>
  <c r="E445"/>
  <c r="G445" s="1"/>
  <c r="H445" l="1"/>
  <c r="AA199" i="25"/>
  <c r="X199"/>
  <c r="Z199" s="1"/>
  <c r="Y199"/>
  <c r="W199"/>
  <c r="V200" s="1"/>
  <c r="AA200" s="1"/>
  <c r="AC198"/>
  <c r="E446" i="14"/>
  <c r="I445"/>
  <c r="J445" s="1"/>
  <c r="K445"/>
  <c r="F445"/>
  <c r="AB199" i="25" l="1"/>
  <c r="AC199" s="1"/>
  <c r="L445" i="14"/>
  <c r="G446"/>
  <c r="F446"/>
  <c r="I446"/>
  <c r="K446"/>
  <c r="X200" i="25" l="1"/>
  <c r="Z200" s="1"/>
  <c r="AB200" s="1"/>
  <c r="AC200" s="1"/>
  <c r="W200"/>
  <c r="V201" s="1"/>
  <c r="AA201" s="1"/>
  <c r="Y200"/>
  <c r="X201" s="1"/>
  <c r="Z201" s="1"/>
  <c r="J446" i="14"/>
  <c r="L446" s="1"/>
  <c r="E447"/>
  <c r="F447" s="1"/>
  <c r="H446"/>
  <c r="AB201" i="25" l="1"/>
  <c r="Y201"/>
  <c r="W201"/>
  <c r="V202" s="1"/>
  <c r="AA202" s="1"/>
  <c r="G447" i="14"/>
  <c r="E448" s="1"/>
  <c r="F448" s="1"/>
  <c r="I447"/>
  <c r="K447"/>
  <c r="Y202" i="25" l="1"/>
  <c r="AC201"/>
  <c r="X202"/>
  <c r="Z202" s="1"/>
  <c r="AB202" s="1"/>
  <c r="W202"/>
  <c r="V203" s="1"/>
  <c r="AA203" s="1"/>
  <c r="H447" i="14"/>
  <c r="I448" s="1"/>
  <c r="J447"/>
  <c r="L447" s="1"/>
  <c r="AC202" i="25" l="1"/>
  <c r="Y203"/>
  <c r="X203"/>
  <c r="Z203" s="1"/>
  <c r="AB203" s="1"/>
  <c r="AC203" s="1"/>
  <c r="K448" i="14"/>
  <c r="W203" i="25"/>
  <c r="V204" s="1"/>
  <c r="AA204" s="1"/>
  <c r="G448" i="14"/>
  <c r="H448" s="1"/>
  <c r="J448" l="1"/>
  <c r="L448" s="1"/>
  <c r="Y204" i="25"/>
  <c r="W204"/>
  <c r="V205" s="1"/>
  <c r="X204"/>
  <c r="Z204" s="1"/>
  <c r="AB204" s="1"/>
  <c r="AC204" s="1"/>
  <c r="E449" i="14"/>
  <c r="I449" s="1"/>
  <c r="AA205" i="25" l="1"/>
  <c r="W205"/>
  <c r="V206" s="1"/>
  <c r="AA206" s="1"/>
  <c r="Y205"/>
  <c r="X205"/>
  <c r="Z205" s="1"/>
  <c r="AB205" s="1"/>
  <c r="G449" i="14"/>
  <c r="J449" s="1"/>
  <c r="K449"/>
  <c r="F449"/>
  <c r="W206" i="25" l="1"/>
  <c r="V207" s="1"/>
  <c r="E450" i="14"/>
  <c r="K450" s="1"/>
  <c r="L449"/>
  <c r="H449"/>
  <c r="I450" s="1"/>
  <c r="Y206" i="25"/>
  <c r="X206"/>
  <c r="Z206" s="1"/>
  <c r="AB206" s="1"/>
  <c r="AC205"/>
  <c r="F450" i="14" l="1"/>
  <c r="G450"/>
  <c r="H450" s="1"/>
  <c r="X207" i="25"/>
  <c r="Z207" s="1"/>
  <c r="Y207"/>
  <c r="AC206"/>
  <c r="W207"/>
  <c r="V208" s="1"/>
  <c r="AA207"/>
  <c r="J450" i="14" l="1"/>
  <c r="L450" s="1"/>
  <c r="E451"/>
  <c r="F451" s="1"/>
  <c r="AB207" i="25"/>
  <c r="AC207" s="1"/>
  <c r="AA208"/>
  <c r="K451" i="14" l="1"/>
  <c r="G451"/>
  <c r="E452" s="1"/>
  <c r="I451"/>
  <c r="W208" i="25"/>
  <c r="V209" s="1"/>
  <c r="Y208"/>
  <c r="X208"/>
  <c r="Z208" s="1"/>
  <c r="AB208" s="1"/>
  <c r="AC208" s="1"/>
  <c r="H451" i="14" l="1"/>
  <c r="J451"/>
  <c r="L451" s="1"/>
  <c r="I452"/>
  <c r="K452"/>
  <c r="F452"/>
  <c r="G452"/>
  <c r="AA209" i="25"/>
  <c r="Y209"/>
  <c r="W209"/>
  <c r="V210" s="1"/>
  <c r="X209"/>
  <c r="Z209" s="1"/>
  <c r="H452" i="14" l="1"/>
  <c r="J452"/>
  <c r="L452" s="1"/>
  <c r="E453"/>
  <c r="G453" s="1"/>
  <c r="H453" s="1"/>
  <c r="AA210" i="25"/>
  <c r="AB209"/>
  <c r="E454" i="14" l="1"/>
  <c r="I453"/>
  <c r="J453" s="1"/>
  <c r="K453"/>
  <c r="F453"/>
  <c r="X210" i="25"/>
  <c r="Z210" s="1"/>
  <c r="AB210" s="1"/>
  <c r="Y210"/>
  <c r="W210"/>
  <c r="V211" s="1"/>
  <c r="AA211" s="1"/>
  <c r="AC209"/>
  <c r="L453" i="14" l="1"/>
  <c r="G454"/>
  <c r="F454"/>
  <c r="I454"/>
  <c r="K454"/>
  <c r="AC210" i="25"/>
  <c r="Y211"/>
  <c r="W211"/>
  <c r="V212" s="1"/>
  <c r="X211"/>
  <c r="Z211" s="1"/>
  <c r="AB211" s="1"/>
  <c r="J454" i="14" l="1"/>
  <c r="L454" s="1"/>
  <c r="E455"/>
  <c r="H454"/>
  <c r="F455"/>
  <c r="AA212" i="25"/>
  <c r="Y212"/>
  <c r="X212"/>
  <c r="Z212" s="1"/>
  <c r="AB212" s="1"/>
  <c r="AC211"/>
  <c r="W212"/>
  <c r="V213" s="1"/>
  <c r="G455" i="14" l="1"/>
  <c r="E456" s="1"/>
  <c r="F456" s="1"/>
  <c r="I455"/>
  <c r="K455"/>
  <c r="AA213" i="25"/>
  <c r="Y213"/>
  <c r="X213"/>
  <c r="Z213" s="1"/>
  <c r="AC212"/>
  <c r="W213"/>
  <c r="V214" s="1"/>
  <c r="AA214" s="1"/>
  <c r="H455" i="14" l="1"/>
  <c r="I456" s="1"/>
  <c r="J455"/>
  <c r="L455" s="1"/>
  <c r="K456"/>
  <c r="AB213" i="25"/>
  <c r="X214" s="1"/>
  <c r="Z214" s="1"/>
  <c r="G456" i="14" l="1"/>
  <c r="E457" s="1"/>
  <c r="F457" s="1"/>
  <c r="Y214" i="25"/>
  <c r="W214"/>
  <c r="V215" s="1"/>
  <c r="AA215" s="1"/>
  <c r="AB214"/>
  <c r="AC213"/>
  <c r="J456" i="14" l="1"/>
  <c r="L456" s="1"/>
  <c r="H456"/>
  <c r="I457" s="1"/>
  <c r="K457"/>
  <c r="W215" i="25"/>
  <c r="V216" s="1"/>
  <c r="X215"/>
  <c r="Z215" s="1"/>
  <c r="AB215" s="1"/>
  <c r="Y215"/>
  <c r="AC214"/>
  <c r="G457" i="14" l="1"/>
  <c r="X216" i="25"/>
  <c r="Z216" s="1"/>
  <c r="AA216"/>
  <c r="Y216"/>
  <c r="W216"/>
  <c r="V217" s="1"/>
  <c r="AC215"/>
  <c r="J457" i="14" l="1"/>
  <c r="L457" s="1"/>
  <c r="H457"/>
  <c r="E458"/>
  <c r="AA217" i="25"/>
  <c r="AB216"/>
  <c r="AC216" s="1"/>
  <c r="G458" i="14" l="1"/>
  <c r="F458"/>
  <c r="I458"/>
  <c r="J458" s="1"/>
  <c r="K458"/>
  <c r="X217" i="25"/>
  <c r="Z217" s="1"/>
  <c r="AB217" s="1"/>
  <c r="W217"/>
  <c r="V218" s="1"/>
  <c r="Y217"/>
  <c r="L458" i="14" l="1"/>
  <c r="H458"/>
  <c r="E459"/>
  <c r="AA218" i="25"/>
  <c r="Y218"/>
  <c r="X218"/>
  <c r="Z218" s="1"/>
  <c r="AC217"/>
  <c r="W218"/>
  <c r="V219" s="1"/>
  <c r="AA219" s="1"/>
  <c r="G459" i="14" l="1"/>
  <c r="H459" s="1"/>
  <c r="F459"/>
  <c r="E460"/>
  <c r="I459"/>
  <c r="J459" s="1"/>
  <c r="K459"/>
  <c r="AB218" i="25"/>
  <c r="Y219" s="1"/>
  <c r="K460" i="14" l="1"/>
  <c r="F460"/>
  <c r="I460"/>
  <c r="G460"/>
  <c r="L459"/>
  <c r="W219" i="25"/>
  <c r="V220" s="1"/>
  <c r="AC218"/>
  <c r="X219"/>
  <c r="Z219" s="1"/>
  <c r="AB219" s="1"/>
  <c r="H460" i="14" l="1"/>
  <c r="E461"/>
  <c r="J460"/>
  <c r="L460" s="1"/>
  <c r="AA220" i="25"/>
  <c r="Y220"/>
  <c r="W220"/>
  <c r="V221" s="1"/>
  <c r="AC219"/>
  <c r="X220"/>
  <c r="Z220" s="1"/>
  <c r="AB220" s="1"/>
  <c r="G461" i="14" l="1"/>
  <c r="K461"/>
  <c r="I461"/>
  <c r="J461" s="1"/>
  <c r="F461"/>
  <c r="AA221" i="25"/>
  <c r="X221"/>
  <c r="Z221" s="1"/>
  <c r="AC220"/>
  <c r="Y221"/>
  <c r="W221"/>
  <c r="V222" s="1"/>
  <c r="L461" i="14" l="1"/>
  <c r="AA222" i="25"/>
  <c r="H461" i="14"/>
  <c r="E462"/>
  <c r="F462" s="1"/>
  <c r="AB221" i="25"/>
  <c r="W222" s="1"/>
  <c r="V223" s="1"/>
  <c r="G462" i="14" l="1"/>
  <c r="E463" s="1"/>
  <c r="Y222" i="25"/>
  <c r="K462" i="14"/>
  <c r="I462"/>
  <c r="AC221" i="25"/>
  <c r="X222"/>
  <c r="Z222" s="1"/>
  <c r="AB222" s="1"/>
  <c r="H462" i="14" l="1"/>
  <c r="I463" s="1"/>
  <c r="J462"/>
  <c r="AA223" i="25"/>
  <c r="K463" i="14"/>
  <c r="F463"/>
  <c r="L462"/>
  <c r="AC222" i="25"/>
  <c r="X223"/>
  <c r="Z223" s="1"/>
  <c r="Y223"/>
  <c r="W223"/>
  <c r="V224" s="1"/>
  <c r="AA224" s="1"/>
  <c r="G463" i="14" l="1"/>
  <c r="E464" s="1"/>
  <c r="AB223" i="25"/>
  <c r="W224" s="1"/>
  <c r="V225" s="1"/>
  <c r="J463" i="14" l="1"/>
  <c r="L463" s="1"/>
  <c r="H463"/>
  <c r="G464" s="1"/>
  <c r="AC223" i="25"/>
  <c r="X224"/>
  <c r="Z224" s="1"/>
  <c r="AB224" s="1"/>
  <c r="Y224"/>
  <c r="K464" i="14"/>
  <c r="F464"/>
  <c r="AA225" i="25" l="1"/>
  <c r="I464" i="14"/>
  <c r="W225" i="25"/>
  <c r="V226" s="1"/>
  <c r="AC224"/>
  <c r="Y225"/>
  <c r="X225"/>
  <c r="Z225" s="1"/>
  <c r="AB225" s="1"/>
  <c r="AC225" s="1"/>
  <c r="E465" i="14"/>
  <c r="F465" s="1"/>
  <c r="J464"/>
  <c r="L464" s="1"/>
  <c r="H464"/>
  <c r="Y226" i="25" l="1"/>
  <c r="AA226"/>
  <c r="W226"/>
  <c r="V227" s="1"/>
  <c r="X226"/>
  <c r="Z226" s="1"/>
  <c r="I465" i="14"/>
  <c r="G465"/>
  <c r="K465"/>
  <c r="AB226" i="25"/>
  <c r="AC226" s="1"/>
  <c r="AA227"/>
  <c r="E466" i="14" l="1"/>
  <c r="J465"/>
  <c r="L465" s="1"/>
  <c r="H465"/>
  <c r="G466" s="1"/>
  <c r="W227" i="25"/>
  <c r="V228" s="1"/>
  <c r="Y227"/>
  <c r="X227"/>
  <c r="Z227" s="1"/>
  <c r="AB227" s="1"/>
  <c r="AC227" s="1"/>
  <c r="H466" i="14" l="1"/>
  <c r="E467"/>
  <c r="F466"/>
  <c r="K466"/>
  <c r="I466"/>
  <c r="J466" s="1"/>
  <c r="AA228" i="25"/>
  <c r="W228"/>
  <c r="V229" s="1"/>
  <c r="X228"/>
  <c r="Z228" s="1"/>
  <c r="AB228" s="1"/>
  <c r="AC228" s="1"/>
  <c r="Y228"/>
  <c r="L466" i="14" l="1"/>
  <c r="K467"/>
  <c r="I467"/>
  <c r="F467"/>
  <c r="G467"/>
  <c r="AA229" i="25"/>
  <c r="Y229"/>
  <c r="W229"/>
  <c r="V230" s="1"/>
  <c r="X229"/>
  <c r="Z229" s="1"/>
  <c r="H467" i="14" l="1"/>
  <c r="E468"/>
  <c r="J467"/>
  <c r="L467" s="1"/>
  <c r="AB229" i="25"/>
  <c r="AC229" s="1"/>
  <c r="AA230"/>
  <c r="I468" i="14" l="1"/>
  <c r="F468"/>
  <c r="K468"/>
  <c r="G468"/>
  <c r="Y230" i="25"/>
  <c r="W230"/>
  <c r="V231" s="1"/>
  <c r="X230"/>
  <c r="Z230" s="1"/>
  <c r="AB230" s="1"/>
  <c r="AC230" s="1"/>
  <c r="J468" i="14" l="1"/>
  <c r="L468" s="1"/>
  <c r="E469"/>
  <c r="H468"/>
  <c r="AA231" i="25"/>
  <c r="X231"/>
  <c r="Z231" s="1"/>
  <c r="Y231"/>
  <c r="W231"/>
  <c r="V232" s="1"/>
  <c r="AA232" s="1"/>
  <c r="F469" i="14" l="1"/>
  <c r="K469"/>
  <c r="G469"/>
  <c r="I469"/>
  <c r="AB231" i="25"/>
  <c r="AC231" s="1"/>
  <c r="H469" i="14" l="1"/>
  <c r="E470"/>
  <c r="J469"/>
  <c r="L469" s="1"/>
  <c r="X232" i="25"/>
  <c r="Z232" s="1"/>
  <c r="AB232" s="1"/>
  <c r="AC232" s="1"/>
  <c r="W232"/>
  <c r="V233" s="1"/>
  <c r="AA233" s="1"/>
  <c r="Y232"/>
  <c r="W233" l="1"/>
  <c r="V234" s="1"/>
  <c r="I470" i="14"/>
  <c r="F470"/>
  <c r="G470"/>
  <c r="K470"/>
  <c r="Y233" i="25"/>
  <c r="X233"/>
  <c r="Z233" s="1"/>
  <c r="AB233" s="1"/>
  <c r="Y234" l="1"/>
  <c r="J470" i="14"/>
  <c r="L470" s="1"/>
  <c r="H470"/>
  <c r="E471"/>
  <c r="F471" s="1"/>
  <c r="W234" i="25"/>
  <c r="V235" s="1"/>
  <c r="AC233"/>
  <c r="X234"/>
  <c r="Z234" s="1"/>
  <c r="AA234"/>
  <c r="K471" i="14" l="1"/>
  <c r="G471"/>
  <c r="I471"/>
  <c r="AA235" i="25"/>
  <c r="AB234"/>
  <c r="Y235" s="1"/>
  <c r="E472" i="14" l="1"/>
  <c r="H471"/>
  <c r="J471"/>
  <c r="L471" s="1"/>
  <c r="W235" i="25"/>
  <c r="V236" s="1"/>
  <c r="AC234"/>
  <c r="X235"/>
  <c r="Z235" s="1"/>
  <c r="AB235" s="1"/>
  <c r="K472" i="14" l="1"/>
  <c r="F472"/>
  <c r="G472"/>
  <c r="I472"/>
  <c r="AA236" i="25"/>
  <c r="W236"/>
  <c r="V237" s="1"/>
  <c r="X236"/>
  <c r="Z236" s="1"/>
  <c r="AC235"/>
  <c r="Y236"/>
  <c r="H472" i="14" l="1"/>
  <c r="E473"/>
  <c r="J472"/>
  <c r="L472" s="1"/>
  <c r="AB236" i="25"/>
  <c r="W237" s="1"/>
  <c r="V238" s="1"/>
  <c r="AA237"/>
  <c r="X237" l="1"/>
  <c r="Z237" s="1"/>
  <c r="AB237" s="1"/>
  <c r="G473" i="14"/>
  <c r="I473"/>
  <c r="F473"/>
  <c r="K473"/>
  <c r="AC236" i="25"/>
  <c r="Y237"/>
  <c r="AA238"/>
  <c r="AC237" l="1"/>
  <c r="H473" i="14"/>
  <c r="J473"/>
  <c r="L473" s="1"/>
  <c r="E474"/>
  <c r="F474" s="1"/>
  <c r="W238" i="25"/>
  <c r="V239" s="1"/>
  <c r="X238"/>
  <c r="Z238" s="1"/>
  <c r="AB238" s="1"/>
  <c r="Y238"/>
  <c r="AA239" l="1"/>
  <c r="AC238"/>
  <c r="G474" i="14"/>
  <c r="E475" s="1"/>
  <c r="F475" s="1"/>
  <c r="I474"/>
  <c r="K474"/>
  <c r="W239" i="25"/>
  <c r="V240" s="1"/>
  <c r="Y239"/>
  <c r="X239"/>
  <c r="Z239" s="1"/>
  <c r="AB239" s="1"/>
  <c r="AC239" s="1"/>
  <c r="AA240" l="1"/>
  <c r="H474" i="14"/>
  <c r="G475" s="1"/>
  <c r="E476" s="1"/>
  <c r="J474"/>
  <c r="L474" s="1"/>
  <c r="K475"/>
  <c r="Y240" i="25"/>
  <c r="W240"/>
  <c r="V241" s="1"/>
  <c r="X240"/>
  <c r="Z240" s="1"/>
  <c r="H475" i="14" l="1"/>
  <c r="AB240" i="25"/>
  <c r="AC240" s="1"/>
  <c r="I475" i="14"/>
  <c r="J475" s="1"/>
  <c r="L475" s="1"/>
  <c r="F476"/>
  <c r="K476"/>
  <c r="G476"/>
  <c r="AA241" i="25"/>
  <c r="X241" l="1"/>
  <c r="Z241" s="1"/>
  <c r="AB241" s="1"/>
  <c r="I476" i="14"/>
  <c r="Y241" i="25"/>
  <c r="W241"/>
  <c r="V242" s="1"/>
  <c r="AA242" s="1"/>
  <c r="E477" i="14"/>
  <c r="J476"/>
  <c r="L476" s="1"/>
  <c r="H476"/>
  <c r="Y242" i="25" l="1"/>
  <c r="W242"/>
  <c r="V243" s="1"/>
  <c r="X242"/>
  <c r="Z242" s="1"/>
  <c r="AB242" s="1"/>
  <c r="AC241"/>
  <c r="F477" i="14"/>
  <c r="K477"/>
  <c r="G477"/>
  <c r="I477"/>
  <c r="AA243" i="25" l="1"/>
  <c r="W243"/>
  <c r="V244" s="1"/>
  <c r="AA244" s="1"/>
  <c r="AC242"/>
  <c r="Y243"/>
  <c r="X243"/>
  <c r="Z243" s="1"/>
  <c r="AB243" s="1"/>
  <c r="H477" i="14"/>
  <c r="E478"/>
  <c r="J477"/>
  <c r="L477" s="1"/>
  <c r="X244" i="25" l="1"/>
  <c r="Z244" s="1"/>
  <c r="AB244" s="1"/>
  <c r="W244"/>
  <c r="V245" s="1"/>
  <c r="Y244"/>
  <c r="AC243"/>
  <c r="K478" i="14"/>
  <c r="G478"/>
  <c r="I478"/>
  <c r="F478"/>
  <c r="W245" i="25" l="1"/>
  <c r="V246" s="1"/>
  <c r="AA245"/>
  <c r="X245"/>
  <c r="Z245" s="1"/>
  <c r="AC244"/>
  <c r="Y245"/>
  <c r="J478" i="14"/>
  <c r="L478" s="1"/>
  <c r="H478"/>
  <c r="E479"/>
  <c r="AA246" i="25" l="1"/>
  <c r="AB245"/>
  <c r="W246" s="1"/>
  <c r="V247" s="1"/>
  <c r="K479" i="14"/>
  <c r="F479"/>
  <c r="I479"/>
  <c r="G479"/>
  <c r="AC245" i="25" l="1"/>
  <c r="X246"/>
  <c r="Z246" s="1"/>
  <c r="AB246" s="1"/>
  <c r="Y246"/>
  <c r="H479" i="14"/>
  <c r="E480"/>
  <c r="J479"/>
  <c r="L479" s="1"/>
  <c r="AA247" i="25" l="1"/>
  <c r="X247"/>
  <c r="Z247" s="1"/>
  <c r="AC246"/>
  <c r="Y247"/>
  <c r="W247"/>
  <c r="V248" s="1"/>
  <c r="G480" i="14"/>
  <c r="I480"/>
  <c r="F480"/>
  <c r="K480"/>
  <c r="AA248" i="25" l="1"/>
  <c r="AB247"/>
  <c r="X248" s="1"/>
  <c r="Z248" s="1"/>
  <c r="AB248" s="1"/>
  <c r="J480" i="14"/>
  <c r="L480" s="1"/>
  <c r="H480"/>
  <c r="E481"/>
  <c r="W248" i="25" l="1"/>
  <c r="V249" s="1"/>
  <c r="AA249" s="1"/>
  <c r="AC247"/>
  <c r="Y248"/>
  <c r="AC248"/>
  <c r="G481" i="14"/>
  <c r="E482" s="1"/>
  <c r="K481"/>
  <c r="I481"/>
  <c r="F481"/>
  <c r="Y249" i="25" l="1"/>
  <c r="W249"/>
  <c r="V250" s="1"/>
  <c r="AA250" s="1"/>
  <c r="X249"/>
  <c r="Z249" s="1"/>
  <c r="AB249" s="1"/>
  <c r="AC249" s="1"/>
  <c r="J481" i="14"/>
  <c r="H481"/>
  <c r="L481"/>
  <c r="G482"/>
  <c r="F482"/>
  <c r="I482"/>
  <c r="K482"/>
  <c r="W250" i="25" l="1"/>
  <c r="V251" s="1"/>
  <c r="X250"/>
  <c r="Z250" s="1"/>
  <c r="Y250"/>
  <c r="H482" i="14"/>
  <c r="E483"/>
  <c r="J482"/>
  <c r="L482" s="1"/>
  <c r="AB250" i="25" l="1"/>
  <c r="W251" s="1"/>
  <c r="V252" s="1"/>
  <c r="AA251"/>
  <c r="Y251"/>
  <c r="F483" i="14"/>
  <c r="K483"/>
  <c r="I483"/>
  <c r="G483"/>
  <c r="X251" i="25" l="1"/>
  <c r="Z251" s="1"/>
  <c r="AB251" s="1"/>
  <c r="AC250"/>
  <c r="J483" i="14"/>
  <c r="L483" s="1"/>
  <c r="H483"/>
  <c r="E484"/>
  <c r="AC251" i="25" l="1"/>
  <c r="AA252"/>
  <c r="X252"/>
  <c r="Z252" s="1"/>
  <c r="AB252" s="1"/>
  <c r="AC252" s="1"/>
  <c r="W252"/>
  <c r="V253" s="1"/>
  <c r="Y252"/>
  <c r="Y253" s="1"/>
  <c r="K484" i="14"/>
  <c r="F484"/>
  <c r="I484"/>
  <c r="G484"/>
  <c r="AA253" i="25" l="1"/>
  <c r="X253"/>
  <c r="Z253" s="1"/>
  <c r="W253"/>
  <c r="V254" s="1"/>
  <c r="AA254" s="1"/>
  <c r="H484" i="14"/>
  <c r="E485"/>
  <c r="J484"/>
  <c r="L484" s="1"/>
  <c r="AB253" i="25" l="1"/>
  <c r="X254" s="1"/>
  <c r="Z254" s="1"/>
  <c r="G485" i="14"/>
  <c r="E486" s="1"/>
  <c r="K485"/>
  <c r="F485"/>
  <c r="I485"/>
  <c r="AC253" i="25" l="1"/>
  <c r="Y254"/>
  <c r="H485" i="14"/>
  <c r="G486" s="1"/>
  <c r="W254" i="25"/>
  <c r="V255" s="1"/>
  <c r="AA255" s="1"/>
  <c r="AB254"/>
  <c r="AC254" s="1"/>
  <c r="J485" i="14"/>
  <c r="L485" s="1"/>
  <c r="F486"/>
  <c r="K486"/>
  <c r="X255" i="25" l="1"/>
  <c r="Z255" s="1"/>
  <c r="AB255" s="1"/>
  <c r="Y255"/>
  <c r="I486" i="14"/>
  <c r="W255" i="25"/>
  <c r="V256" s="1"/>
  <c r="AA256" s="1"/>
  <c r="J486" i="14"/>
  <c r="L486" s="1"/>
  <c r="H486"/>
  <c r="E487"/>
  <c r="F487" s="1"/>
  <c r="AC255" i="25" l="1"/>
  <c r="W256"/>
  <c r="V257" s="1"/>
  <c r="AA257" s="1"/>
  <c r="X256"/>
  <c r="Z256" s="1"/>
  <c r="Y256"/>
  <c r="AB256"/>
  <c r="I487" i="14"/>
  <c r="G487"/>
  <c r="K487"/>
  <c r="AC256" i="25" l="1"/>
  <c r="Y257"/>
  <c r="W257"/>
  <c r="V258" s="1"/>
  <c r="AA258" s="1"/>
  <c r="X257"/>
  <c r="Z257" s="1"/>
  <c r="AB257" s="1"/>
  <c r="E488" i="14"/>
  <c r="J487"/>
  <c r="L487" s="1"/>
  <c r="H487"/>
  <c r="I488" s="1"/>
  <c r="AC257" i="25" l="1"/>
  <c r="Y258"/>
  <c r="X258"/>
  <c r="Z258" s="1"/>
  <c r="AB258" s="1"/>
  <c r="AC258" s="1"/>
  <c r="W258"/>
  <c r="V259" s="1"/>
  <c r="Y259"/>
  <c r="F488" i="14"/>
  <c r="K488"/>
  <c r="G488"/>
  <c r="W259" i="25" l="1"/>
  <c r="V260" s="1"/>
  <c r="AA260" s="1"/>
  <c r="X259"/>
  <c r="Z259" s="1"/>
  <c r="AA259"/>
  <c r="H488" i="14"/>
  <c r="J488"/>
  <c r="L488" s="1"/>
  <c r="E489"/>
  <c r="F489" s="1"/>
  <c r="AB259" i="25" l="1"/>
  <c r="G489" i="14"/>
  <c r="E490" s="1"/>
  <c r="I489"/>
  <c r="K489"/>
  <c r="W260" i="25" l="1"/>
  <c r="V261" s="1"/>
  <c r="AA261" s="1"/>
  <c r="X260"/>
  <c r="Z260" s="1"/>
  <c r="AB260" s="1"/>
  <c r="Y260"/>
  <c r="AC259"/>
  <c r="H489" i="14"/>
  <c r="I490" s="1"/>
  <c r="J489"/>
  <c r="L489" s="1"/>
  <c r="K490"/>
  <c r="G490"/>
  <c r="H490" s="1"/>
  <c r="F490"/>
  <c r="AC260" i="25" l="1"/>
  <c r="Y261"/>
  <c r="X261"/>
  <c r="Z261" s="1"/>
  <c r="AB261" s="1"/>
  <c r="AC261" s="1"/>
  <c r="W261"/>
  <c r="V262" s="1"/>
  <c r="AA262" s="1"/>
  <c r="X262"/>
  <c r="Z262" s="1"/>
  <c r="Y262"/>
  <c r="W262"/>
  <c r="V263" s="1"/>
  <c r="AA263" s="1"/>
  <c r="E491" i="14"/>
  <c r="J490"/>
  <c r="L490" s="1"/>
  <c r="AB262" i="25" l="1"/>
  <c r="W263" s="1"/>
  <c r="V264" s="1"/>
  <c r="K491" i="14"/>
  <c r="I491"/>
  <c r="F491"/>
  <c r="G491"/>
  <c r="Y263" i="25" l="1"/>
  <c r="AC262"/>
  <c r="X263"/>
  <c r="Z263" s="1"/>
  <c r="AB263" s="1"/>
  <c r="Y264" s="1"/>
  <c r="AA264"/>
  <c r="AC263"/>
  <c r="E492" i="14"/>
  <c r="J491"/>
  <c r="L491" s="1"/>
  <c r="H491"/>
  <c r="X264" i="25" l="1"/>
  <c r="Z264" s="1"/>
  <c r="W264"/>
  <c r="V265" s="1"/>
  <c r="AB264"/>
  <c r="AA265"/>
  <c r="X265"/>
  <c r="Z265" s="1"/>
  <c r="I492" i="14"/>
  <c r="K492"/>
  <c r="F492"/>
  <c r="G492"/>
  <c r="AC264" i="25" l="1"/>
  <c r="W265"/>
  <c r="V266" s="1"/>
  <c r="AA266" s="1"/>
  <c r="Y265"/>
  <c r="AB265"/>
  <c r="X266" s="1"/>
  <c r="Z266" s="1"/>
  <c r="AB266" s="1"/>
  <c r="H492" i="14"/>
  <c r="J492"/>
  <c r="L492" s="1"/>
  <c r="E493"/>
  <c r="G493" s="1"/>
  <c r="W266" i="25" l="1"/>
  <c r="V267" s="1"/>
  <c r="AA267" s="1"/>
  <c r="AC265"/>
  <c r="AC266" s="1"/>
  <c r="Y266"/>
  <c r="X267" s="1"/>
  <c r="Z267" s="1"/>
  <c r="AB267" s="1"/>
  <c r="AC267" s="1"/>
  <c r="E494" i="14"/>
  <c r="F493"/>
  <c r="I493"/>
  <c r="J493" s="1"/>
  <c r="K493"/>
  <c r="H493"/>
  <c r="W267" i="25" l="1"/>
  <c r="V268" s="1"/>
  <c r="AA268" s="1"/>
  <c r="Y267"/>
  <c r="X268" s="1"/>
  <c r="Z268" s="1"/>
  <c r="G494" i="14"/>
  <c r="F494"/>
  <c r="K494"/>
  <c r="I494"/>
  <c r="L493"/>
  <c r="Y268" i="25"/>
  <c r="W268"/>
  <c r="V269" s="1"/>
  <c r="AB268" l="1"/>
  <c r="AC268" s="1"/>
  <c r="H494" i="14"/>
  <c r="E495"/>
  <c r="J494"/>
  <c r="L494" s="1"/>
  <c r="AA269" i="25"/>
  <c r="X269"/>
  <c r="Z269" s="1"/>
  <c r="Y269"/>
  <c r="W269"/>
  <c r="V270" s="1"/>
  <c r="AA270" s="1"/>
  <c r="AB269" l="1"/>
  <c r="Y270" s="1"/>
  <c r="F495" i="14"/>
  <c r="K495"/>
  <c r="G495"/>
  <c r="I495"/>
  <c r="X270" i="25" l="1"/>
  <c r="Z270" s="1"/>
  <c r="AB270" s="1"/>
  <c r="W270"/>
  <c r="V271" s="1"/>
  <c r="AA271" s="1"/>
  <c r="AC269"/>
  <c r="X271" s="1"/>
  <c r="Z271" s="1"/>
  <c r="E496" i="14"/>
  <c r="J495"/>
  <c r="L495" s="1"/>
  <c r="H495"/>
  <c r="Y271" i="25"/>
  <c r="AC270" l="1"/>
  <c r="W271"/>
  <c r="V272" s="1"/>
  <c r="AA272" s="1"/>
  <c r="I496" i="14"/>
  <c r="F496"/>
  <c r="K496"/>
  <c r="G496"/>
  <c r="AB271" i="25"/>
  <c r="X272" s="1"/>
  <c r="Z272" s="1"/>
  <c r="AB272" l="1"/>
  <c r="H496" i="14"/>
  <c r="J496"/>
  <c r="L496" s="1"/>
  <c r="E497"/>
  <c r="W272" i="25"/>
  <c r="V273" s="1"/>
  <c r="AA273" s="1"/>
  <c r="AC271"/>
  <c r="Y272"/>
  <c r="AC272" l="1"/>
  <c r="F497" i="14"/>
  <c r="I497"/>
  <c r="K497"/>
  <c r="G497"/>
  <c r="X273" i="25"/>
  <c r="Z273" s="1"/>
  <c r="AB273" s="1"/>
  <c r="W273"/>
  <c r="V274" s="1"/>
  <c r="Y273"/>
  <c r="AA274" l="1"/>
  <c r="J497" i="14"/>
  <c r="L497" s="1"/>
  <c r="H497"/>
  <c r="E498"/>
  <c r="X274" i="25"/>
  <c r="Z274" s="1"/>
  <c r="Y274"/>
  <c r="AC273"/>
  <c r="W274"/>
  <c r="V275" s="1"/>
  <c r="AA275" s="1"/>
  <c r="AB274"/>
  <c r="AC274" s="1"/>
  <c r="I498" i="14" l="1"/>
  <c r="F498"/>
  <c r="K498"/>
  <c r="G498"/>
  <c r="W275" i="25"/>
  <c r="V276" s="1"/>
  <c r="X275"/>
  <c r="Z275" s="1"/>
  <c r="AB275" s="1"/>
  <c r="AC275" s="1"/>
  <c r="Y275"/>
  <c r="H498" i="14" l="1"/>
  <c r="E499"/>
  <c r="J498"/>
  <c r="L498" s="1"/>
  <c r="AA276" i="25"/>
  <c r="Y276"/>
  <c r="W276"/>
  <c r="V277" s="1"/>
  <c r="X276"/>
  <c r="Z276" s="1"/>
  <c r="AA277" l="1"/>
  <c r="AB276"/>
  <c r="W277" s="1"/>
  <c r="V278" s="1"/>
  <c r="F499" i="14"/>
  <c r="I499"/>
  <c r="K499"/>
  <c r="G499"/>
  <c r="AC276" i="25"/>
  <c r="Y277"/>
  <c r="X277"/>
  <c r="Z277" s="1"/>
  <c r="AB277" s="1"/>
  <c r="AC277" s="1"/>
  <c r="AA278" l="1"/>
  <c r="J499" i="14"/>
  <c r="L499" s="1"/>
  <c r="H499"/>
  <c r="E500"/>
  <c r="Y278" i="25"/>
  <c r="W278"/>
  <c r="V279" s="1"/>
  <c r="X278"/>
  <c r="Z278" s="1"/>
  <c r="AB278" s="1"/>
  <c r="Y279" s="1"/>
  <c r="K500" i="14" l="1"/>
  <c r="G500"/>
  <c r="H500" s="1"/>
  <c r="I500"/>
  <c r="F500"/>
  <c r="AA279" i="25"/>
  <c r="AC278"/>
  <c r="W279"/>
  <c r="V280" s="1"/>
  <c r="X279"/>
  <c r="Z279" s="1"/>
  <c r="AB279" l="1"/>
  <c r="Y280" s="1"/>
  <c r="J500" i="14"/>
  <c r="L500" s="1"/>
  <c r="E501"/>
  <c r="AA280" i="25"/>
  <c r="X280"/>
  <c r="Z280" s="1"/>
  <c r="AC279" l="1"/>
  <c r="W280"/>
  <c r="V281" s="1"/>
  <c r="AA281" s="1"/>
  <c r="AB280"/>
  <c r="AC280" s="1"/>
  <c r="F501" i="14"/>
  <c r="I501"/>
  <c r="K501"/>
  <c r="G501"/>
  <c r="X281" i="25" l="1"/>
  <c r="Z281" s="1"/>
  <c r="AB281" s="1"/>
  <c r="AC281" s="1"/>
  <c r="Y281"/>
  <c r="W281"/>
  <c r="V282" s="1"/>
  <c r="AA282" s="1"/>
  <c r="J501" i="14"/>
  <c r="L501" s="1"/>
  <c r="H501"/>
  <c r="E502"/>
  <c r="Y282" i="25" l="1"/>
  <c r="X282"/>
  <c r="Z282" s="1"/>
  <c r="W282"/>
  <c r="V283" s="1"/>
  <c r="AA283" s="1"/>
  <c r="K502" i="14"/>
  <c r="G502"/>
  <c r="I502"/>
  <c r="F502"/>
  <c r="AB282" i="25"/>
  <c r="W283" l="1"/>
  <c r="V284" s="1"/>
  <c r="X283"/>
  <c r="Z283" s="1"/>
  <c r="AB283" s="1"/>
  <c r="H502" i="14"/>
  <c r="E503"/>
  <c r="J502"/>
  <c r="L502" s="1"/>
  <c r="Y283" i="25"/>
  <c r="AC282"/>
  <c r="AA284" l="1"/>
  <c r="F503" i="14"/>
  <c r="K503"/>
  <c r="G503"/>
  <c r="I503"/>
  <c r="AC283" i="25"/>
  <c r="Y284"/>
  <c r="W284"/>
  <c r="V285" s="1"/>
  <c r="AA285" s="1"/>
  <c r="X284"/>
  <c r="Z284" s="1"/>
  <c r="AB284" s="1"/>
  <c r="AC284" l="1"/>
  <c r="E504" i="14"/>
  <c r="H503"/>
  <c r="J503"/>
  <c r="L503" s="1"/>
  <c r="W285" i="25"/>
  <c r="V286" s="1"/>
  <c r="Y285"/>
  <c r="X285"/>
  <c r="Z285" s="1"/>
  <c r="AB285" s="1"/>
  <c r="X286" l="1"/>
  <c r="Z286" s="1"/>
  <c r="I504" i="14"/>
  <c r="F504"/>
  <c r="K504"/>
  <c r="G504"/>
  <c r="H504" s="1"/>
  <c r="AA286" i="25"/>
  <c r="Y286"/>
  <c r="AC285"/>
  <c r="W286"/>
  <c r="V287" s="1"/>
  <c r="AA287" s="1"/>
  <c r="AB286" l="1"/>
  <c r="AC286" s="1"/>
  <c r="J504" i="14"/>
  <c r="L504" s="1"/>
  <c r="E505"/>
  <c r="W287" i="25" l="1"/>
  <c r="V288" s="1"/>
  <c r="AA288" s="1"/>
  <c r="X287"/>
  <c r="Z287" s="1"/>
  <c r="AB287" s="1"/>
  <c r="Y287"/>
  <c r="F505" i="14"/>
  <c r="I505"/>
  <c r="K505"/>
  <c r="G505"/>
  <c r="W288" i="25" l="1"/>
  <c r="V289" s="1"/>
  <c r="AA289" s="1"/>
  <c r="Y288"/>
  <c r="AC287"/>
  <c r="X288"/>
  <c r="Z288" s="1"/>
  <c r="AB288" s="1"/>
  <c r="J505" i="14"/>
  <c r="L505" s="1"/>
  <c r="H505"/>
  <c r="E506"/>
  <c r="AC288" i="25" l="1"/>
  <c r="W289"/>
  <c r="V290" s="1"/>
  <c r="X289"/>
  <c r="Z289" s="1"/>
  <c r="AB289" s="1"/>
  <c r="Y289"/>
  <c r="I506" i="14"/>
  <c r="F506"/>
  <c r="K506"/>
  <c r="G506"/>
  <c r="AA290" i="25" l="1"/>
  <c r="W290"/>
  <c r="V291" s="1"/>
  <c r="Y290"/>
  <c r="AC289"/>
  <c r="X290"/>
  <c r="Z290" s="1"/>
  <c r="AB290" s="1"/>
  <c r="H506" i="14"/>
  <c r="J506"/>
  <c r="L506" s="1"/>
  <c r="E507"/>
  <c r="AA291" i="25" l="1"/>
  <c r="X291"/>
  <c r="Z291" s="1"/>
  <c r="W291"/>
  <c r="V292" s="1"/>
  <c r="AA292" s="1"/>
  <c r="Y291"/>
  <c r="AC290"/>
  <c r="F507" i="14"/>
  <c r="I507"/>
  <c r="K507"/>
  <c r="G507"/>
  <c r="AB291" i="25" l="1"/>
  <c r="AC291" s="1"/>
  <c r="J507" i="14"/>
  <c r="L507" s="1"/>
  <c r="H507"/>
  <c r="E508"/>
  <c r="W292" i="25" l="1"/>
  <c r="V293" s="1"/>
  <c r="X292"/>
  <c r="Z292" s="1"/>
  <c r="AB292" s="1"/>
  <c r="AC292" s="1"/>
  <c r="Y292"/>
  <c r="I508" i="14"/>
  <c r="F508"/>
  <c r="K508"/>
  <c r="G508"/>
  <c r="W293" i="25" l="1"/>
  <c r="V294" s="1"/>
  <c r="AA293"/>
  <c r="Y293"/>
  <c r="X293"/>
  <c r="Z293" s="1"/>
  <c r="AB293" s="1"/>
  <c r="H508" i="14"/>
  <c r="J508"/>
  <c r="L508" s="1"/>
  <c r="E509"/>
  <c r="X294" i="25" l="1"/>
  <c r="Z294" s="1"/>
  <c r="Y294"/>
  <c r="AC293"/>
  <c r="W294"/>
  <c r="V295" s="1"/>
  <c r="AA294"/>
  <c r="AB294" s="1"/>
  <c r="F509" i="14"/>
  <c r="K509"/>
  <c r="G509"/>
  <c r="I509"/>
  <c r="AA295" i="25"/>
  <c r="Y295" l="1"/>
  <c r="AC294"/>
  <c r="W295"/>
  <c r="V296" s="1"/>
  <c r="AA296" s="1"/>
  <c r="X295"/>
  <c r="Z295" s="1"/>
  <c r="J509" i="14"/>
  <c r="L509" s="1"/>
  <c r="H509"/>
  <c r="E510"/>
  <c r="AB295" i="25"/>
  <c r="X296" l="1"/>
  <c r="Z296" s="1"/>
  <c r="AB296" s="1"/>
  <c r="I510" i="14"/>
  <c r="E513"/>
  <c r="F510"/>
  <c r="K510"/>
  <c r="F513"/>
  <c r="G510"/>
  <c r="Y296" i="25"/>
  <c r="AC295"/>
  <c r="W296"/>
  <c r="V297" s="1"/>
  <c r="AA297" s="1"/>
  <c r="AC296" l="1"/>
  <c r="X297"/>
  <c r="Z297" s="1"/>
  <c r="AB297" s="1"/>
  <c r="Y297"/>
  <c r="H510" i="14"/>
  <c r="J510"/>
  <c r="L510" s="1"/>
  <c r="W297" i="25"/>
  <c r="V298" s="1"/>
  <c r="AA298" s="1"/>
  <c r="AC297" l="1"/>
  <c r="W298"/>
  <c r="V299" s="1"/>
  <c r="Y298"/>
  <c r="X298"/>
  <c r="Z298" s="1"/>
  <c r="AB298" s="1"/>
  <c r="AC298" s="1"/>
  <c r="K513" i="14"/>
  <c r="J513"/>
  <c r="AA299" i="25" l="1"/>
  <c r="Y299"/>
  <c r="W299"/>
  <c r="V300" s="1"/>
  <c r="X299"/>
  <c r="Z299" s="1"/>
  <c r="AA300" l="1"/>
  <c r="AB299"/>
  <c r="AC299" s="1"/>
  <c r="X300" l="1"/>
  <c r="Z300" s="1"/>
  <c r="AB300" s="1"/>
  <c r="AC300" s="1"/>
  <c r="W300"/>
  <c r="V301" s="1"/>
  <c r="AA301" s="1"/>
  <c r="Y300"/>
  <c r="Y301" l="1"/>
  <c r="X301"/>
  <c r="Z301" s="1"/>
  <c r="AB301" s="1"/>
  <c r="Y302" s="1"/>
  <c r="W301"/>
  <c r="V302" s="1"/>
  <c r="AC301" l="1"/>
  <c r="W302"/>
  <c r="V303" s="1"/>
  <c r="AA303" s="1"/>
  <c r="X302"/>
  <c r="Z302" s="1"/>
  <c r="AA302"/>
  <c r="AB302" l="1"/>
  <c r="AC302" l="1"/>
  <c r="W303"/>
  <c r="V304" s="1"/>
  <c r="Y303"/>
  <c r="X303"/>
  <c r="Z303" s="1"/>
  <c r="AB303" s="1"/>
  <c r="AC303" l="1"/>
  <c r="X304"/>
  <c r="Z304" s="1"/>
  <c r="Y304"/>
  <c r="W304"/>
  <c r="V305" s="1"/>
  <c r="AA305" s="1"/>
  <c r="AA304"/>
  <c r="AB304"/>
  <c r="AC304" s="1"/>
  <c r="X305" l="1"/>
  <c r="Z305" s="1"/>
  <c r="AB305" s="1"/>
  <c r="Y305"/>
  <c r="W305"/>
  <c r="V306" s="1"/>
  <c r="AA306" s="1"/>
  <c r="X306" l="1"/>
  <c r="Z306" s="1"/>
  <c r="AB306" s="1"/>
  <c r="Y306"/>
  <c r="W306"/>
  <c r="V307" s="1"/>
  <c r="AA307" s="1"/>
  <c r="AC305"/>
  <c r="Y307" l="1"/>
  <c r="W307"/>
  <c r="V308" s="1"/>
  <c r="AA308" s="1"/>
  <c r="AC306"/>
  <c r="X307"/>
  <c r="Z307" s="1"/>
  <c r="AB307" s="1"/>
  <c r="AC307" s="1"/>
  <c r="X308" l="1"/>
  <c r="Z308" s="1"/>
  <c r="AB308" s="1"/>
  <c r="W308"/>
  <c r="V309" s="1"/>
  <c r="AA309" s="1"/>
  <c r="Y308"/>
  <c r="Y309" l="1"/>
  <c r="X309"/>
  <c r="Z309" s="1"/>
  <c r="AB309" s="1"/>
  <c r="AC308"/>
  <c r="W309"/>
  <c r="V310" s="1"/>
  <c r="X310" l="1"/>
  <c r="Z310" s="1"/>
  <c r="Y310"/>
  <c r="AC309"/>
  <c r="W310"/>
  <c r="V311" s="1"/>
  <c r="AA311" s="1"/>
  <c r="AA310"/>
  <c r="AB310" s="1"/>
  <c r="Y311" l="1"/>
  <c r="W311"/>
  <c r="V312" s="1"/>
  <c r="X311"/>
  <c r="Z311" s="1"/>
  <c r="AB311" s="1"/>
  <c r="AC310"/>
  <c r="X312" l="1"/>
  <c r="Z312" s="1"/>
  <c r="AC311"/>
  <c r="Y312"/>
  <c r="W312"/>
  <c r="V313" s="1"/>
  <c r="AA313" s="1"/>
  <c r="AA312"/>
  <c r="AB312" l="1"/>
  <c r="Y313" s="1"/>
  <c r="AC312" l="1"/>
  <c r="W313"/>
  <c r="V314" s="1"/>
  <c r="AA314" s="1"/>
  <c r="X313"/>
  <c r="Z313" s="1"/>
  <c r="AB313" s="1"/>
  <c r="X314" s="1"/>
  <c r="Z314" s="1"/>
  <c r="AB314" l="1"/>
  <c r="W314"/>
  <c r="V315" s="1"/>
  <c r="AA315" s="1"/>
  <c r="AC313"/>
  <c r="Y314"/>
  <c r="W315" l="1"/>
  <c r="V316" s="1"/>
  <c r="AC314"/>
  <c r="Y315"/>
  <c r="X315"/>
  <c r="Z315" s="1"/>
  <c r="AB315" s="1"/>
  <c r="X316" l="1"/>
  <c r="Z316" s="1"/>
  <c r="W316"/>
  <c r="V317" s="1"/>
  <c r="AC315"/>
  <c r="AA316"/>
  <c r="Y316"/>
  <c r="AB316" l="1"/>
  <c r="W317" s="1"/>
  <c r="V318" s="1"/>
  <c r="AA317"/>
  <c r="X317" l="1"/>
  <c r="Z317" s="1"/>
  <c r="AB317" s="1"/>
  <c r="AC316"/>
  <c r="Y317"/>
  <c r="AA318" l="1"/>
  <c r="X318"/>
  <c r="Z318" s="1"/>
  <c r="AC317"/>
  <c r="W318"/>
  <c r="V319" s="1"/>
  <c r="AA319" s="1"/>
  <c r="Y318"/>
  <c r="AB318" l="1"/>
  <c r="Y319" s="1"/>
  <c r="W319" l="1"/>
  <c r="V320" s="1"/>
  <c r="X319"/>
  <c r="Z319" s="1"/>
  <c r="AB319" s="1"/>
  <c r="AC318"/>
  <c r="Y320" l="1"/>
  <c r="W320"/>
  <c r="V321" s="1"/>
  <c r="AA321" s="1"/>
  <c r="X320"/>
  <c r="Z320" s="1"/>
  <c r="AA320"/>
  <c r="AC319"/>
  <c r="AB320" l="1"/>
  <c r="X321" l="1"/>
  <c r="Z321" s="1"/>
  <c r="AB321" s="1"/>
  <c r="AC320"/>
  <c r="Y321"/>
  <c r="W321"/>
  <c r="V322" s="1"/>
  <c r="AA322" s="1"/>
  <c r="W322" l="1"/>
  <c r="V323" s="1"/>
  <c r="AA323" s="1"/>
  <c r="AC321"/>
  <c r="X322"/>
  <c r="Z322" s="1"/>
  <c r="AB322" s="1"/>
  <c r="Y322"/>
  <c r="Y323" l="1"/>
  <c r="W323"/>
  <c r="V324" s="1"/>
  <c r="AA324" s="1"/>
  <c r="X323"/>
  <c r="Z323" s="1"/>
  <c r="AB323" s="1"/>
  <c r="AC322"/>
  <c r="W324" l="1"/>
  <c r="V325" s="1"/>
  <c r="Y324"/>
  <c r="AC323"/>
  <c r="X324"/>
  <c r="Z324" s="1"/>
  <c r="AB324" s="1"/>
  <c r="AA325" l="1"/>
  <c r="AC324"/>
  <c r="W325"/>
  <c r="V326" s="1"/>
  <c r="Y325"/>
  <c r="X325"/>
  <c r="Z325" s="1"/>
  <c r="AB325" s="1"/>
  <c r="AA326" l="1"/>
  <c r="W326"/>
  <c r="V327" s="1"/>
  <c r="Y326"/>
  <c r="AC325"/>
  <c r="X326"/>
  <c r="Z326" s="1"/>
  <c r="AB326" s="1"/>
  <c r="AA327" l="1"/>
  <c r="W327"/>
  <c r="V328" s="1"/>
  <c r="Y327"/>
  <c r="AC326"/>
  <c r="X327"/>
  <c r="Z327" s="1"/>
  <c r="AB327" s="1"/>
  <c r="AA328" l="1"/>
  <c r="AC327"/>
  <c r="X328"/>
  <c r="Z328" s="1"/>
  <c r="AB328" s="1"/>
  <c r="W328"/>
  <c r="V329" s="1"/>
  <c r="Y328"/>
  <c r="AA329" l="1"/>
  <c r="AC328"/>
  <c r="X329"/>
  <c r="Z329" s="1"/>
  <c r="AB329" s="1"/>
  <c r="W329"/>
  <c r="V330" s="1"/>
  <c r="AA330" s="1"/>
  <c r="Y329"/>
  <c r="AC329" l="1"/>
  <c r="X330"/>
  <c r="Z330" s="1"/>
  <c r="AB330" s="1"/>
  <c r="Y330"/>
  <c r="W330"/>
  <c r="V331" s="1"/>
  <c r="AA331" s="1"/>
  <c r="AC330" l="1"/>
  <c r="X331"/>
  <c r="Z331" s="1"/>
  <c r="AB331" s="1"/>
  <c r="Y331"/>
  <c r="W331"/>
  <c r="V332" s="1"/>
  <c r="AA332" s="1"/>
  <c r="X332" l="1"/>
  <c r="Z332" s="1"/>
  <c r="AB332" s="1"/>
  <c r="Y332"/>
  <c r="AC331"/>
  <c r="W332"/>
  <c r="V333" s="1"/>
  <c r="AA333" l="1"/>
  <c r="W333"/>
  <c r="V334" s="1"/>
  <c r="AC332"/>
  <c r="Y333"/>
  <c r="X333"/>
  <c r="Z333" s="1"/>
  <c r="AB333" s="1"/>
  <c r="AA334" l="1"/>
  <c r="X334"/>
  <c r="Z334" s="1"/>
  <c r="Y334"/>
  <c r="AC333"/>
  <c r="W334"/>
  <c r="V335" s="1"/>
  <c r="AA335" s="1"/>
  <c r="AB334" l="1"/>
  <c r="Y335" s="1"/>
  <c r="AC334" l="1"/>
  <c r="X335"/>
  <c r="Z335" s="1"/>
  <c r="AB335" s="1"/>
  <c r="W335"/>
  <c r="V336" s="1"/>
  <c r="AA336" s="1"/>
  <c r="AC335"/>
  <c r="W336" l="1"/>
  <c r="V337" s="1"/>
  <c r="AA337" s="1"/>
  <c r="X336"/>
  <c r="Z336" s="1"/>
  <c r="Y336"/>
  <c r="AB336"/>
  <c r="W337" l="1"/>
  <c r="V338" s="1"/>
  <c r="AA338" s="1"/>
  <c r="X337"/>
  <c r="Z337" s="1"/>
  <c r="AB337" s="1"/>
  <c r="AC336"/>
  <c r="Y337"/>
  <c r="AC337" l="1"/>
  <c r="X338"/>
  <c r="Z338" s="1"/>
  <c r="AB338" s="1"/>
  <c r="W338"/>
  <c r="V339" s="1"/>
  <c r="AA339" s="1"/>
  <c r="Y338"/>
  <c r="W339" l="1"/>
  <c r="V340" s="1"/>
  <c r="X339"/>
  <c r="Z339" s="1"/>
  <c r="AB339" s="1"/>
  <c r="AC338"/>
  <c r="Y339"/>
  <c r="AA340"/>
  <c r="W340" l="1"/>
  <c r="V341" s="1"/>
  <c r="X340"/>
  <c r="Z340" s="1"/>
  <c r="AB340" s="1"/>
  <c r="AC339"/>
  <c r="Y340"/>
  <c r="AA341"/>
  <c r="Y341" l="1"/>
  <c r="AC340"/>
  <c r="X341"/>
  <c r="Z341" s="1"/>
  <c r="AB341" s="1"/>
  <c r="W341"/>
  <c r="V342" s="1"/>
  <c r="AA342" s="1"/>
  <c r="AC341" l="1"/>
  <c r="W342"/>
  <c r="V343" s="1"/>
  <c r="X342"/>
  <c r="Z342" s="1"/>
  <c r="AB342" s="1"/>
  <c r="Y342"/>
  <c r="AA343" l="1"/>
  <c r="W343"/>
  <c r="V344" s="1"/>
  <c r="AC342"/>
  <c r="Y343"/>
  <c r="X343"/>
  <c r="Z343" s="1"/>
  <c r="AB343" s="1"/>
  <c r="AA344" l="1"/>
  <c r="X344"/>
  <c r="Z344" s="1"/>
  <c r="AB344" s="1"/>
  <c r="Y344"/>
  <c r="AC343"/>
  <c r="W344"/>
  <c r="V345" s="1"/>
  <c r="AA345" l="1"/>
  <c r="Y345"/>
  <c r="X345"/>
  <c r="Z345" s="1"/>
  <c r="AB345" s="1"/>
  <c r="W345"/>
  <c r="V346" s="1"/>
  <c r="AA346" s="1"/>
  <c r="AC344"/>
  <c r="X346" l="1"/>
  <c r="Z346" s="1"/>
  <c r="AB346" s="1"/>
  <c r="Y346"/>
  <c r="AC345"/>
  <c r="W346"/>
  <c r="V347" s="1"/>
  <c r="Y347" l="1"/>
  <c r="X347"/>
  <c r="Z347" s="1"/>
  <c r="W347"/>
  <c r="V348" s="1"/>
  <c r="AA348" s="1"/>
  <c r="AC346"/>
  <c r="AA347"/>
  <c r="AB347" l="1"/>
  <c r="X348" s="1"/>
  <c r="Z348" s="1"/>
  <c r="AB348" s="1"/>
  <c r="W348" l="1"/>
  <c r="V349" s="1"/>
  <c r="AA349" s="1"/>
  <c r="Y348"/>
  <c r="AC347"/>
  <c r="W349" l="1"/>
  <c r="V350" s="1"/>
  <c r="X349"/>
  <c r="Z349" s="1"/>
  <c r="AB349" s="1"/>
  <c r="Y349"/>
  <c r="AC348"/>
  <c r="AA350" l="1"/>
  <c r="AC349"/>
  <c r="X350"/>
  <c r="Z350" s="1"/>
  <c r="AB350" s="1"/>
  <c r="W350"/>
  <c r="V351" s="1"/>
  <c r="AA351" s="1"/>
  <c r="Y350"/>
  <c r="Y351" l="1"/>
  <c r="AC350"/>
  <c r="X351"/>
  <c r="Z351" s="1"/>
  <c r="AB351" s="1"/>
  <c r="W351"/>
  <c r="V352" s="1"/>
  <c r="AA352" s="1"/>
  <c r="W352" l="1"/>
  <c r="V353" s="1"/>
  <c r="AA353" s="1"/>
  <c r="Y352"/>
  <c r="AC351"/>
  <c r="X352"/>
  <c r="Z352" s="1"/>
  <c r="AB352" s="1"/>
  <c r="AC352" l="1"/>
  <c r="Y353"/>
  <c r="W353"/>
  <c r="V354" s="1"/>
  <c r="AA354" s="1"/>
  <c r="X353"/>
  <c r="Z353" s="1"/>
  <c r="AB353" s="1"/>
  <c r="AC353" l="1"/>
  <c r="Y354"/>
  <c r="W354"/>
  <c r="V355" s="1"/>
  <c r="X354"/>
  <c r="Z354" s="1"/>
  <c r="AB354" s="1"/>
  <c r="W355" l="1"/>
  <c r="V356" s="1"/>
  <c r="AA355"/>
  <c r="X355"/>
  <c r="Z355" s="1"/>
  <c r="AC354"/>
  <c r="Y355"/>
  <c r="AB355" l="1"/>
  <c r="W356" s="1"/>
  <c r="V357" s="1"/>
  <c r="AA356"/>
  <c r="Y356" l="1"/>
  <c r="X356"/>
  <c r="Z356" s="1"/>
  <c r="AB356" s="1"/>
  <c r="AC355"/>
  <c r="AA357" l="1"/>
  <c r="AC356"/>
  <c r="Y357"/>
  <c r="X357"/>
  <c r="Z357" s="1"/>
  <c r="W357"/>
  <c r="V358" s="1"/>
  <c r="AA358" l="1"/>
  <c r="AB357"/>
  <c r="AC357" s="1"/>
  <c r="Y358" l="1"/>
  <c r="W358"/>
  <c r="V359" s="1"/>
  <c r="AA359" s="1"/>
  <c r="X358"/>
  <c r="Z358" s="1"/>
  <c r="AB358" s="1"/>
  <c r="X359" s="1"/>
  <c r="Z359" s="1"/>
  <c r="AB359" l="1"/>
  <c r="Y360" s="1"/>
  <c r="W359"/>
  <c r="V360" s="1"/>
  <c r="AA360" s="1"/>
  <c r="AC358"/>
  <c r="Y359"/>
  <c r="AC359"/>
  <c r="X360" l="1"/>
  <c r="Z360" s="1"/>
  <c r="AB360" s="1"/>
  <c r="Y361" s="1"/>
  <c r="W360"/>
  <c r="V361" s="1"/>
  <c r="AA361" s="1"/>
  <c r="AC360" l="1"/>
  <c r="X361"/>
  <c r="Z361" s="1"/>
  <c r="W361"/>
  <c r="V362" s="1"/>
  <c r="AA362" s="1"/>
  <c r="AB361"/>
  <c r="AC361" l="1"/>
  <c r="X362"/>
  <c r="Z362" s="1"/>
  <c r="AB362" s="1"/>
  <c r="Y362"/>
  <c r="W362"/>
  <c r="V363" s="1"/>
  <c r="AA363" s="1"/>
  <c r="Y363" l="1"/>
  <c r="W363"/>
  <c r="V364" s="1"/>
  <c r="AC362"/>
  <c r="X363"/>
  <c r="Z363" s="1"/>
  <c r="AB363" s="1"/>
  <c r="X364" l="1"/>
  <c r="Z364" s="1"/>
  <c r="Y364"/>
  <c r="AC363"/>
  <c r="W364"/>
  <c r="V365" s="1"/>
  <c r="AA365" s="1"/>
  <c r="AA364"/>
  <c r="AB364" s="1"/>
  <c r="Y365" l="1"/>
  <c r="W365"/>
  <c r="V366" s="1"/>
  <c r="AA366" s="1"/>
  <c r="X365"/>
  <c r="Z365" s="1"/>
  <c r="AB365" s="1"/>
  <c r="AC364"/>
  <c r="W366" l="1"/>
  <c r="V367" s="1"/>
  <c r="AA367" s="1"/>
  <c r="AC365"/>
  <c r="Y366"/>
  <c r="X366"/>
  <c r="Z366" s="1"/>
  <c r="AB366" s="1"/>
  <c r="W367" s="1"/>
  <c r="V368" s="1"/>
  <c r="AA368" s="1"/>
  <c r="AC366" l="1"/>
  <c r="X367"/>
  <c r="Z367" s="1"/>
  <c r="AB367" s="1"/>
  <c r="Y367"/>
  <c r="X368" l="1"/>
  <c r="Z368" s="1"/>
  <c r="AB368" s="1"/>
  <c r="W368"/>
  <c r="V369" s="1"/>
  <c r="AA369" s="1"/>
  <c r="AC367"/>
  <c r="Y368"/>
  <c r="X369" l="1"/>
  <c r="Z369" s="1"/>
  <c r="AB369" s="1"/>
  <c r="AC368"/>
  <c r="W369"/>
  <c r="V370" s="1"/>
  <c r="AA370" s="1"/>
  <c r="Y369"/>
  <c r="Y370" l="1"/>
  <c r="W370"/>
  <c r="V371" s="1"/>
  <c r="AA371" s="1"/>
  <c r="X370"/>
  <c r="Z370" s="1"/>
  <c r="AB370" s="1"/>
  <c r="AC369"/>
  <c r="X371" l="1"/>
  <c r="Z371" s="1"/>
  <c r="AB371" s="1"/>
  <c r="W371"/>
  <c r="V372" s="1"/>
  <c r="AA372" s="1"/>
  <c r="Y371"/>
  <c r="AC370"/>
  <c r="AC371" s="1"/>
  <c r="W372" l="1"/>
  <c r="V373" s="1"/>
  <c r="AA373" s="1"/>
  <c r="X372"/>
  <c r="Z372" s="1"/>
  <c r="AB372" s="1"/>
  <c r="Y373" s="1"/>
  <c r="Y372"/>
  <c r="AC372" l="1"/>
  <c r="X373"/>
  <c r="Z373" s="1"/>
  <c r="AB373" s="1"/>
  <c r="AC373" s="1"/>
  <c r="W373"/>
  <c r="V374" s="1"/>
  <c r="AA374" s="1"/>
  <c r="X374" l="1"/>
  <c r="Z374" s="1"/>
  <c r="AB374" s="1"/>
  <c r="Y374"/>
  <c r="W374"/>
  <c r="V375" s="1"/>
  <c r="AA375" s="1"/>
  <c r="W375" l="1"/>
  <c r="V376" s="1"/>
  <c r="AC374"/>
  <c r="Y375"/>
  <c r="X375"/>
  <c r="Z375" s="1"/>
  <c r="AB375" s="1"/>
  <c r="AA376"/>
  <c r="Y376" l="1"/>
  <c r="AC375"/>
  <c r="X376"/>
  <c r="Z376" s="1"/>
  <c r="AB376" s="1"/>
  <c r="W376"/>
  <c r="V377" s="1"/>
  <c r="AA377" s="1"/>
  <c r="AC376" l="1"/>
  <c r="X377"/>
  <c r="Z377" s="1"/>
  <c r="AB377" s="1"/>
  <c r="Y377"/>
  <c r="W377"/>
  <c r="V378" s="1"/>
  <c r="AA378" s="1"/>
  <c r="W378" l="1"/>
  <c r="V379" s="1"/>
  <c r="Y378"/>
  <c r="X378"/>
  <c r="Z378" s="1"/>
  <c r="AB378" s="1"/>
  <c r="AC377"/>
  <c r="AA379" l="1"/>
  <c r="W379"/>
  <c r="V380" s="1"/>
  <c r="AA380" s="1"/>
  <c r="Y379"/>
  <c r="AC378"/>
  <c r="X379"/>
  <c r="Z379" s="1"/>
  <c r="AB379" s="1"/>
  <c r="W380" l="1"/>
  <c r="V381" s="1"/>
  <c r="Y380"/>
  <c r="X380"/>
  <c r="Z380" s="1"/>
  <c r="AB380" s="1"/>
  <c r="AC379"/>
  <c r="AA381"/>
  <c r="AC380" l="1"/>
  <c r="W381"/>
  <c r="V382" s="1"/>
  <c r="AA382" s="1"/>
  <c r="Y381"/>
  <c r="X381"/>
  <c r="Z381" s="1"/>
  <c r="AB381" s="1"/>
  <c r="X382" s="1"/>
  <c r="Z382" s="1"/>
  <c r="Y382" l="1"/>
  <c r="AC381"/>
  <c r="W382"/>
  <c r="V383" s="1"/>
  <c r="AA383" s="1"/>
  <c r="AB382"/>
  <c r="X383" s="1"/>
  <c r="Z383" s="1"/>
  <c r="Y383" l="1"/>
  <c r="AC382"/>
  <c r="AB383"/>
  <c r="W383"/>
  <c r="V384" s="1"/>
  <c r="AA384" s="1"/>
  <c r="X384" l="1"/>
  <c r="Z384" s="1"/>
  <c r="AC383"/>
  <c r="Y384"/>
  <c r="AB384"/>
  <c r="AC384" s="1"/>
  <c r="W384"/>
  <c r="V385" s="1"/>
  <c r="AA385" s="1"/>
  <c r="Y385"/>
  <c r="X385" l="1"/>
  <c r="Z385" s="1"/>
  <c r="AB385" s="1"/>
  <c r="Y386" s="1"/>
  <c r="W385"/>
  <c r="V386" s="1"/>
  <c r="AA386" s="1"/>
  <c r="AC385" l="1"/>
  <c r="X386"/>
  <c r="Z386" s="1"/>
  <c r="W386"/>
  <c r="V387" s="1"/>
  <c r="AB386"/>
  <c r="AA387" l="1"/>
  <c r="X387"/>
  <c r="Z387" s="1"/>
  <c r="AB387" s="1"/>
  <c r="Y387"/>
  <c r="W387"/>
  <c r="V388" s="1"/>
  <c r="AA388" s="1"/>
  <c r="AC386"/>
  <c r="X388" l="1"/>
  <c r="Z388" s="1"/>
  <c r="AB388" s="1"/>
  <c r="W388"/>
  <c r="V389" s="1"/>
  <c r="AA389" s="1"/>
  <c r="Y388"/>
  <c r="AC387"/>
  <c r="Y389" l="1"/>
  <c r="X389"/>
  <c r="Z389" s="1"/>
  <c r="AB389" s="1"/>
  <c r="AC388"/>
  <c r="W389"/>
  <c r="V390" s="1"/>
  <c r="AA390" s="1"/>
  <c r="AC389" l="1"/>
  <c r="Y390"/>
  <c r="X390"/>
  <c r="Z390" s="1"/>
  <c r="AB390" s="1"/>
  <c r="W390"/>
  <c r="V391" s="1"/>
  <c r="AA391" s="1"/>
  <c r="X391" l="1"/>
  <c r="Z391" s="1"/>
  <c r="AB391" s="1"/>
  <c r="Y391"/>
  <c r="AC390"/>
  <c r="W391"/>
  <c r="V392" s="1"/>
  <c r="AA392" s="1"/>
  <c r="AC391" l="1"/>
  <c r="Y392"/>
  <c r="X392"/>
  <c r="Z392" s="1"/>
  <c r="AB392" s="1"/>
  <c r="W392"/>
  <c r="V393" s="1"/>
  <c r="AA393" s="1"/>
  <c r="X393" l="1"/>
  <c r="Z393" s="1"/>
  <c r="AB393" s="1"/>
  <c r="AC392"/>
  <c r="Y393"/>
  <c r="W393"/>
  <c r="V394" s="1"/>
  <c r="AA394" s="1"/>
  <c r="AC393" l="1"/>
  <c r="Y394"/>
  <c r="X394"/>
  <c r="Z394" s="1"/>
  <c r="AB394" s="1"/>
  <c r="W394"/>
  <c r="V395" s="1"/>
  <c r="AA395" s="1"/>
  <c r="Y395" l="1"/>
  <c r="X395"/>
  <c r="Z395" s="1"/>
  <c r="AC394"/>
  <c r="AB395"/>
  <c r="Y396" s="1"/>
  <c r="W395"/>
  <c r="V396" s="1"/>
  <c r="AA396" s="1"/>
  <c r="AC395" l="1"/>
  <c r="X396"/>
  <c r="Z396" s="1"/>
  <c r="AB396" s="1"/>
  <c r="W396"/>
  <c r="V397" s="1"/>
  <c r="AA397" l="1"/>
  <c r="X397"/>
  <c r="Z397" s="1"/>
  <c r="AB397" s="1"/>
  <c r="Y397"/>
  <c r="W397"/>
  <c r="V398" s="1"/>
  <c r="AA398" s="1"/>
  <c r="AC396"/>
  <c r="W398" l="1"/>
  <c r="V399" s="1"/>
  <c r="X398"/>
  <c r="Z398" s="1"/>
  <c r="AB398" s="1"/>
  <c r="Y398"/>
  <c r="AC397"/>
  <c r="AA399" l="1"/>
  <c r="Y399"/>
  <c r="AC398"/>
  <c r="W399"/>
  <c r="V400" s="1"/>
  <c r="AA400" s="1"/>
  <c r="X399"/>
  <c r="Z399" s="1"/>
  <c r="AB399" s="1"/>
  <c r="W400" l="1"/>
  <c r="V401" s="1"/>
  <c r="X400"/>
  <c r="Z400" s="1"/>
  <c r="AB400" s="1"/>
  <c r="Y400"/>
  <c r="AC399"/>
  <c r="AA401" l="1"/>
  <c r="Y401"/>
  <c r="X401"/>
  <c r="Z401" s="1"/>
  <c r="AB401" s="1"/>
  <c r="W401"/>
  <c r="V402" s="1"/>
  <c r="AA402" s="1"/>
  <c r="AC400"/>
  <c r="Y402" l="1"/>
  <c r="AC401"/>
  <c r="W402"/>
  <c r="V403" s="1"/>
  <c r="AA403" s="1"/>
  <c r="X402"/>
  <c r="Z402" s="1"/>
  <c r="AB402" s="1"/>
  <c r="AC402" s="1"/>
  <c r="X403" l="1"/>
  <c r="Z403" s="1"/>
  <c r="AB403" s="1"/>
  <c r="AC403" s="1"/>
  <c r="Y403"/>
  <c r="W403"/>
  <c r="V404" s="1"/>
  <c r="AA404" s="1"/>
  <c r="Y404" l="1"/>
  <c r="W404"/>
  <c r="V405" s="1"/>
  <c r="AA405" s="1"/>
  <c r="X404"/>
  <c r="Z404" s="1"/>
  <c r="AB404" s="1"/>
  <c r="X405" s="1"/>
  <c r="Z405" s="1"/>
  <c r="W405" l="1"/>
  <c r="V406" s="1"/>
  <c r="AA406" s="1"/>
  <c r="Y405"/>
  <c r="AB405"/>
  <c r="AC404"/>
  <c r="Y406" l="1"/>
  <c r="AC405"/>
  <c r="W406"/>
  <c r="V407" s="1"/>
  <c r="AA407" s="1"/>
  <c r="X406"/>
  <c r="Z406" s="1"/>
  <c r="AB406" s="1"/>
  <c r="Y407" s="1"/>
  <c r="X407" l="1"/>
  <c r="Z407" s="1"/>
  <c r="AB407" s="1"/>
  <c r="AC406"/>
  <c r="W407"/>
  <c r="V408" s="1"/>
  <c r="AA408" s="1"/>
  <c r="AC407" l="1"/>
  <c r="Y408"/>
  <c r="W408"/>
  <c r="V409" s="1"/>
  <c r="AA409" s="1"/>
  <c r="X408"/>
  <c r="Z408" s="1"/>
  <c r="AB408" s="1"/>
  <c r="AC408" s="1"/>
  <c r="Y409" l="1"/>
  <c r="W409"/>
  <c r="V410" s="1"/>
  <c r="X409"/>
  <c r="Z409" s="1"/>
  <c r="AB409" s="1"/>
  <c r="AC409" s="1"/>
  <c r="AA410"/>
  <c r="W410" l="1"/>
  <c r="V411" s="1"/>
  <c r="AA411" s="1"/>
  <c r="X410"/>
  <c r="Z410" s="1"/>
  <c r="AB410" s="1"/>
  <c r="Y410"/>
  <c r="X411" l="1"/>
  <c r="Z411" s="1"/>
  <c r="AB411" s="1"/>
  <c r="Y411"/>
  <c r="AC410"/>
  <c r="W411"/>
  <c r="V412" s="1"/>
  <c r="AA412" s="1"/>
  <c r="AC411" l="1"/>
  <c r="X412"/>
  <c r="Z412" s="1"/>
  <c r="AB412" s="1"/>
  <c r="W412"/>
  <c r="V413" s="1"/>
  <c r="AA413" s="1"/>
  <c r="Y412"/>
  <c r="W413" l="1"/>
  <c r="V414" s="1"/>
  <c r="AA414" s="1"/>
  <c r="AC412"/>
  <c r="X413"/>
  <c r="Z413" s="1"/>
  <c r="AB413" s="1"/>
  <c r="Y413"/>
  <c r="W414" l="1"/>
  <c r="V415" s="1"/>
  <c r="AA415" s="1"/>
  <c r="Y414"/>
  <c r="AC413"/>
  <c r="X414"/>
  <c r="Z414" s="1"/>
  <c r="AB414" s="1"/>
  <c r="Y415" l="1"/>
  <c r="AC414"/>
  <c r="X415"/>
  <c r="Z415" s="1"/>
  <c r="AB415" s="1"/>
  <c r="W415"/>
  <c r="V416" s="1"/>
  <c r="AA416" s="1"/>
  <c r="Y416" l="1"/>
  <c r="X416"/>
  <c r="Z416" s="1"/>
  <c r="AB416" s="1"/>
  <c r="X417" s="1"/>
  <c r="Z417" s="1"/>
  <c r="AC415"/>
  <c r="W416"/>
  <c r="V417" s="1"/>
  <c r="AA417" s="1"/>
  <c r="W417" l="1"/>
  <c r="V418" s="1"/>
  <c r="AA418" s="1"/>
  <c r="Y417"/>
  <c r="AC416"/>
  <c r="AB417"/>
  <c r="X418" l="1"/>
  <c r="Z418" s="1"/>
  <c r="AB418" s="1"/>
  <c r="W418"/>
  <c r="V419" s="1"/>
  <c r="AA419" s="1"/>
  <c r="Y418"/>
  <c r="AC417"/>
  <c r="AC418" l="1"/>
  <c r="Y419"/>
  <c r="W419"/>
  <c r="V420" s="1"/>
  <c r="AA420" s="1"/>
  <c r="X419"/>
  <c r="Z419" s="1"/>
  <c r="AB419" s="1"/>
  <c r="W420" l="1"/>
  <c r="V421" s="1"/>
  <c r="AA421" s="1"/>
  <c r="X420"/>
  <c r="Z420" s="1"/>
  <c r="AB420" s="1"/>
  <c r="AC419"/>
  <c r="Y420"/>
  <c r="AC420" l="1"/>
  <c r="Y421"/>
  <c r="W421"/>
  <c r="V422" s="1"/>
  <c r="AA422" s="1"/>
  <c r="X421"/>
  <c r="Z421" s="1"/>
  <c r="AB421" s="1"/>
  <c r="AC421" s="1"/>
  <c r="Y422" l="1"/>
  <c r="W422"/>
  <c r="V423" s="1"/>
  <c r="AA423" s="1"/>
  <c r="X422"/>
  <c r="Z422" s="1"/>
  <c r="AB422" s="1"/>
  <c r="AC422" s="1"/>
  <c r="Y423" l="1"/>
  <c r="W423"/>
  <c r="V424" s="1"/>
  <c r="AA424" s="1"/>
  <c r="X423"/>
  <c r="Z423" s="1"/>
  <c r="AB423" s="1"/>
  <c r="W424" l="1"/>
  <c r="V425" s="1"/>
  <c r="X424"/>
  <c r="Z424" s="1"/>
  <c r="AB424" s="1"/>
  <c r="AC423"/>
  <c r="Y424"/>
  <c r="AA425" l="1"/>
  <c r="W425"/>
  <c r="V426" s="1"/>
  <c r="AA426" s="1"/>
  <c r="X425"/>
  <c r="Z425" s="1"/>
  <c r="AB425" s="1"/>
  <c r="AC424"/>
  <c r="Y425"/>
  <c r="W426" l="1"/>
  <c r="V427" s="1"/>
  <c r="AA427" s="1"/>
  <c r="AC425"/>
  <c r="X426"/>
  <c r="Z426" s="1"/>
  <c r="AB426" s="1"/>
  <c r="Y426"/>
  <c r="W427" l="1"/>
  <c r="V428" s="1"/>
  <c r="AC426"/>
  <c r="X427"/>
  <c r="Z427" s="1"/>
  <c r="AB427" s="1"/>
  <c r="Y427"/>
  <c r="AA428"/>
  <c r="W428" l="1"/>
  <c r="V429" s="1"/>
  <c r="X428"/>
  <c r="Z428" s="1"/>
  <c r="AB428" s="1"/>
  <c r="AC427"/>
  <c r="Y428"/>
  <c r="W429" l="1"/>
  <c r="V430" s="1"/>
  <c r="AA429"/>
  <c r="X429"/>
  <c r="Z429" s="1"/>
  <c r="AC428"/>
  <c r="Y429"/>
  <c r="AA430" l="1"/>
  <c r="AB429"/>
  <c r="AC429" s="1"/>
  <c r="W430" l="1"/>
  <c r="V431" s="1"/>
  <c r="AA431" s="1"/>
  <c r="X430"/>
  <c r="Z430" s="1"/>
  <c r="AB430" s="1"/>
  <c r="AC430" s="1"/>
  <c r="Y430"/>
  <c r="X431" l="1"/>
  <c r="Z431" s="1"/>
  <c r="AB431" s="1"/>
  <c r="Y431"/>
  <c r="W431"/>
  <c r="V432" s="1"/>
  <c r="AA432" s="1"/>
  <c r="W432" l="1"/>
  <c r="V433" s="1"/>
  <c r="AA433" s="1"/>
  <c r="AC431"/>
  <c r="Y432"/>
  <c r="X432"/>
  <c r="Z432" s="1"/>
  <c r="AB432" s="1"/>
  <c r="AC432" s="1"/>
  <c r="W433" l="1"/>
  <c r="V434" s="1"/>
  <c r="AA434" s="1"/>
  <c r="X433"/>
  <c r="Z433" s="1"/>
  <c r="AB433" s="1"/>
  <c r="AC433" s="1"/>
  <c r="Y433"/>
  <c r="X434" l="1"/>
  <c r="Z434" s="1"/>
  <c r="AB434" s="1"/>
  <c r="Y434"/>
  <c r="W434"/>
  <c r="V435" s="1"/>
  <c r="AA435" s="1"/>
  <c r="X435" l="1"/>
  <c r="Z435" s="1"/>
  <c r="W435"/>
  <c r="V436" s="1"/>
  <c r="AA436" s="1"/>
  <c r="AC434"/>
  <c r="Y435"/>
  <c r="AB435"/>
  <c r="W436" l="1"/>
  <c r="V437" s="1"/>
  <c r="X436"/>
  <c r="Z436" s="1"/>
  <c r="AB436" s="1"/>
  <c r="AC435"/>
  <c r="Y436"/>
  <c r="AC436" l="1"/>
  <c r="W437"/>
  <c r="V438" s="1"/>
  <c r="Y437"/>
  <c r="X437"/>
  <c r="Z437" s="1"/>
  <c r="AA437"/>
  <c r="AB437" l="1"/>
  <c r="AC437" s="1"/>
  <c r="AA438"/>
  <c r="X438" l="1"/>
  <c r="Z438" s="1"/>
  <c r="AB438" s="1"/>
  <c r="Y438"/>
  <c r="W438"/>
  <c r="V439" s="1"/>
  <c r="AA439" s="1"/>
  <c r="W439" l="1"/>
  <c r="V440" s="1"/>
  <c r="AC438"/>
  <c r="X439"/>
  <c r="Z439" s="1"/>
  <c r="AB439" s="1"/>
  <c r="Y439"/>
  <c r="AA440" l="1"/>
  <c r="Y440"/>
  <c r="AC439"/>
  <c r="W440"/>
  <c r="V441" s="1"/>
  <c r="X440"/>
  <c r="Z440" s="1"/>
  <c r="AB440" s="1"/>
  <c r="Y441" s="1"/>
  <c r="AA441" l="1"/>
  <c r="AC440"/>
  <c r="X441"/>
  <c r="Z441" s="1"/>
  <c r="AB441" s="1"/>
  <c r="W441"/>
  <c r="V442" s="1"/>
  <c r="AA442" s="1"/>
  <c r="Y442" l="1"/>
  <c r="AC441"/>
  <c r="X442"/>
  <c r="Z442" s="1"/>
  <c r="AB442" s="1"/>
  <c r="W442"/>
  <c r="V443" s="1"/>
  <c r="AA443" s="1"/>
  <c r="AC442" l="1"/>
  <c r="W443"/>
  <c r="V444" s="1"/>
  <c r="X443"/>
  <c r="Z443" s="1"/>
  <c r="AB443" s="1"/>
  <c r="Y443"/>
  <c r="W444" l="1"/>
  <c r="V445" s="1"/>
  <c r="AA445" s="1"/>
  <c r="AC443"/>
  <c r="Y444"/>
  <c r="X444"/>
  <c r="Z444" s="1"/>
  <c r="AA444"/>
  <c r="AB444" l="1"/>
  <c r="W445" l="1"/>
  <c r="V446" s="1"/>
  <c r="AA446" s="1"/>
  <c r="AC444"/>
  <c r="Y445"/>
  <c r="X445"/>
  <c r="Z445" s="1"/>
  <c r="AB445" s="1"/>
  <c r="Y446" l="1"/>
  <c r="X446"/>
  <c r="Z446" s="1"/>
  <c r="AB446" s="1"/>
  <c r="W446"/>
  <c r="V447" s="1"/>
  <c r="AC445"/>
  <c r="AA447" l="1"/>
  <c r="X447"/>
  <c r="Z447" s="1"/>
  <c r="Y447"/>
  <c r="AC446"/>
  <c r="W447"/>
  <c r="V448" s="1"/>
  <c r="AB447" l="1"/>
  <c r="Y448" s="1"/>
  <c r="AA448"/>
  <c r="W448" l="1"/>
  <c r="V449" s="1"/>
  <c r="AC447"/>
  <c r="X448"/>
  <c r="Z448" s="1"/>
  <c r="AA449" l="1"/>
  <c r="AB448"/>
  <c r="AC448" s="1"/>
  <c r="W449" l="1"/>
  <c r="V450" s="1"/>
  <c r="AA450" s="1"/>
  <c r="X449"/>
  <c r="Z449" s="1"/>
  <c r="AB449" s="1"/>
  <c r="Y449"/>
  <c r="X450" l="1"/>
  <c r="Z450" s="1"/>
  <c r="AB450" s="1"/>
  <c r="W450"/>
  <c r="V451" s="1"/>
  <c r="AA451" s="1"/>
  <c r="Y450"/>
  <c r="AC449"/>
  <c r="AC450" l="1"/>
  <c r="W451"/>
  <c r="V452" s="1"/>
  <c r="AA452" s="1"/>
  <c r="X451"/>
  <c r="Z451" s="1"/>
  <c r="AB451" s="1"/>
  <c r="Y451"/>
  <c r="Y452" l="1"/>
  <c r="AC451"/>
  <c r="X452"/>
  <c r="Z452" s="1"/>
  <c r="AB452" s="1"/>
  <c r="W452"/>
  <c r="V453" s="1"/>
  <c r="AA453" l="1"/>
  <c r="AC452"/>
  <c r="W453"/>
  <c r="V454" s="1"/>
  <c r="X453"/>
  <c r="Z453" s="1"/>
  <c r="Y453"/>
  <c r="AB453" l="1"/>
  <c r="Y454" s="1"/>
  <c r="AA454"/>
  <c r="AC453" l="1"/>
  <c r="X454"/>
  <c r="Z454" s="1"/>
  <c r="AB454" s="1"/>
  <c r="W454"/>
  <c r="V455" s="1"/>
  <c r="AA455" s="1"/>
  <c r="X455" l="1"/>
  <c r="Z455" s="1"/>
  <c r="AB455" s="1"/>
  <c r="Y455"/>
  <c r="AC454"/>
  <c r="W455"/>
  <c r="V456" s="1"/>
  <c r="AA456" s="1"/>
  <c r="W456" l="1"/>
  <c r="V457" s="1"/>
  <c r="AC455"/>
  <c r="Y456"/>
  <c r="X456"/>
  <c r="Z456" s="1"/>
  <c r="AB456" s="1"/>
  <c r="AA457" l="1"/>
  <c r="AC456"/>
  <c r="W457"/>
  <c r="V458" s="1"/>
  <c r="AA458" s="1"/>
  <c r="X457"/>
  <c r="Z457" s="1"/>
  <c r="Y457"/>
  <c r="AB457" l="1"/>
  <c r="X458" s="1"/>
  <c r="Z458" s="1"/>
  <c r="AB458" s="1"/>
  <c r="AC457" l="1"/>
  <c r="W458"/>
  <c r="V459" s="1"/>
  <c r="AA459" s="1"/>
  <c r="Y458"/>
  <c r="X459" l="1"/>
  <c r="Z459" s="1"/>
  <c r="AB459" s="1"/>
  <c r="Y459"/>
  <c r="AC458"/>
  <c r="W459"/>
  <c r="V460" s="1"/>
  <c r="AA460" s="1"/>
  <c r="AC459" l="1"/>
  <c r="Y460"/>
  <c r="X460"/>
  <c r="Z460" s="1"/>
  <c r="AB460" s="1"/>
  <c r="W460"/>
  <c r="V461" s="1"/>
  <c r="AA461" s="1"/>
  <c r="AC460" l="1"/>
  <c r="W461"/>
  <c r="V462" s="1"/>
  <c r="Y461"/>
  <c r="X461"/>
  <c r="Z461" s="1"/>
  <c r="AB461" s="1"/>
  <c r="AA462" l="1"/>
  <c r="AC461"/>
  <c r="X462"/>
  <c r="Z462" s="1"/>
  <c r="AB462" s="1"/>
  <c r="Y462"/>
  <c r="W462"/>
  <c r="V463" s="1"/>
  <c r="AA463" s="1"/>
  <c r="X463" l="1"/>
  <c r="Z463" s="1"/>
  <c r="AB463" s="1"/>
  <c r="Y463"/>
  <c r="W463"/>
  <c r="V464" s="1"/>
  <c r="AA464" s="1"/>
  <c r="AC462"/>
  <c r="W464" l="1"/>
  <c r="V465" s="1"/>
  <c r="AC463"/>
  <c r="Y464"/>
  <c r="X464"/>
  <c r="Z464" s="1"/>
  <c r="AB464" s="1"/>
  <c r="AA465" l="1"/>
  <c r="X465"/>
  <c r="Z465" s="1"/>
  <c r="Y465"/>
  <c r="AC464"/>
  <c r="W465"/>
  <c r="V466" s="1"/>
  <c r="AA466" s="1"/>
  <c r="AB465" l="1"/>
  <c r="W466" s="1"/>
  <c r="V467" s="1"/>
  <c r="X466" l="1"/>
  <c r="Z466" s="1"/>
  <c r="AB466" s="1"/>
  <c r="AC465"/>
  <c r="Y466"/>
  <c r="Y467" l="1"/>
  <c r="AC466"/>
  <c r="X467"/>
  <c r="Z467" s="1"/>
  <c r="W467"/>
  <c r="V468" s="1"/>
  <c r="AA468" s="1"/>
  <c r="AA467"/>
  <c r="AB467" l="1"/>
  <c r="X468" l="1"/>
  <c r="Z468" s="1"/>
  <c r="AB468" s="1"/>
  <c r="AC467"/>
  <c r="Y468"/>
  <c r="W468"/>
  <c r="V469" s="1"/>
  <c r="AA469" s="1"/>
  <c r="W469" l="1"/>
  <c r="V470" s="1"/>
  <c r="AC468"/>
  <c r="X469"/>
  <c r="Z469" s="1"/>
  <c r="AB469" s="1"/>
  <c r="Y469"/>
  <c r="AA470" l="1"/>
  <c r="AC469"/>
  <c r="X470"/>
  <c r="Z470" s="1"/>
  <c r="AB470" s="1"/>
  <c r="W470"/>
  <c r="V471" s="1"/>
  <c r="Y470"/>
  <c r="AA471" l="1"/>
  <c r="W471"/>
  <c r="V472" s="1"/>
  <c r="AA472" s="1"/>
  <c r="Y471"/>
  <c r="AC470"/>
  <c r="X471"/>
  <c r="Z471" s="1"/>
  <c r="AB471" s="1"/>
  <c r="AC471" l="1"/>
  <c r="X472"/>
  <c r="Z472" s="1"/>
  <c r="AB472" s="1"/>
  <c r="W472"/>
  <c r="V473" s="1"/>
  <c r="Y472"/>
  <c r="AA473" l="1"/>
  <c r="W473"/>
  <c r="V474" s="1"/>
  <c r="AA474" s="1"/>
  <c r="Y473"/>
  <c r="AC472"/>
  <c r="X473"/>
  <c r="Z473" s="1"/>
  <c r="AB473" s="1"/>
  <c r="AC473" l="1"/>
  <c r="X474"/>
  <c r="Z474" s="1"/>
  <c r="AB474" s="1"/>
  <c r="W474"/>
  <c r="V475" s="1"/>
  <c r="Y474"/>
  <c r="AA475" l="1"/>
  <c r="X475"/>
  <c r="Z475" s="1"/>
  <c r="AC474"/>
  <c r="Y475"/>
  <c r="W475"/>
  <c r="V476" s="1"/>
  <c r="AA476" l="1"/>
  <c r="AB475"/>
  <c r="Y476" s="1"/>
  <c r="X476" l="1"/>
  <c r="Z476" s="1"/>
  <c r="AB476" s="1"/>
  <c r="AC475"/>
  <c r="W476"/>
  <c r="V477" s="1"/>
  <c r="AA477" s="1"/>
  <c r="X477" l="1"/>
  <c r="Z477" s="1"/>
  <c r="AB477" s="1"/>
  <c r="W477"/>
  <c r="V478" s="1"/>
  <c r="AA478" s="1"/>
  <c r="AC476"/>
  <c r="Y477"/>
  <c r="X478" l="1"/>
  <c r="Z478" s="1"/>
  <c r="AB478" s="1"/>
  <c r="AC477"/>
  <c r="Y478"/>
  <c r="W478"/>
  <c r="V479" s="1"/>
  <c r="AA479" s="1"/>
  <c r="AC478" l="1"/>
  <c r="X479"/>
  <c r="Z479" s="1"/>
  <c r="Y479"/>
  <c r="AB479"/>
  <c r="AC479" s="1"/>
  <c r="W479"/>
  <c r="V480" s="1"/>
  <c r="AA480" s="1"/>
  <c r="Y480" l="1"/>
  <c r="X480"/>
  <c r="Z480" s="1"/>
  <c r="AB480" s="1"/>
  <c r="W480"/>
  <c r="V481" s="1"/>
  <c r="AA481" s="1"/>
  <c r="X481" l="1"/>
  <c r="Z481" s="1"/>
  <c r="AB481" s="1"/>
  <c r="Y481"/>
  <c r="AC480"/>
  <c r="W481"/>
  <c r="V482" s="1"/>
  <c r="AA482" s="1"/>
  <c r="AC481" l="1"/>
  <c r="Y482"/>
  <c r="X482"/>
  <c r="Z482" s="1"/>
  <c r="AB482" s="1"/>
  <c r="W482"/>
  <c r="V483" s="1"/>
  <c r="AA483" s="1"/>
  <c r="AC482" l="1"/>
  <c r="Y483"/>
  <c r="X483"/>
  <c r="Z483" s="1"/>
  <c r="AB483" s="1"/>
  <c r="W483"/>
  <c r="V484" s="1"/>
  <c r="AA484" s="1"/>
  <c r="X484" l="1"/>
  <c r="Z484" s="1"/>
  <c r="AB484" s="1"/>
  <c r="AC483"/>
  <c r="Y484"/>
  <c r="W484"/>
  <c r="V485" s="1"/>
  <c r="AA485" s="1"/>
  <c r="X485" l="1"/>
  <c r="Z485" s="1"/>
  <c r="AB485" s="1"/>
  <c r="W485"/>
  <c r="V486" s="1"/>
  <c r="AA486" s="1"/>
  <c r="AC484"/>
  <c r="Y485"/>
  <c r="X486" l="1"/>
  <c r="Z486" s="1"/>
  <c r="AB486" s="1"/>
  <c r="AC485"/>
  <c r="Y486"/>
  <c r="W486"/>
  <c r="V487" s="1"/>
  <c r="AA487" s="1"/>
  <c r="AC486" l="1"/>
  <c r="Y487"/>
  <c r="W487"/>
  <c r="V488" s="1"/>
  <c r="AA488" s="1"/>
  <c r="X487"/>
  <c r="Z487" s="1"/>
  <c r="AB487" s="1"/>
  <c r="AC487" s="1"/>
  <c r="Y488" l="1"/>
  <c r="X488"/>
  <c r="Z488" s="1"/>
  <c r="AB488" s="1"/>
  <c r="AC488" s="1"/>
  <c r="W488"/>
  <c r="V489" s="1"/>
  <c r="AA489" l="1"/>
  <c r="X489"/>
  <c r="Z489" s="1"/>
  <c r="AB489" s="1"/>
  <c r="AC489" s="1"/>
  <c r="Y489"/>
  <c r="W489"/>
  <c r="V490" s="1"/>
  <c r="AA490" s="1"/>
  <c r="X490" l="1"/>
  <c r="Z490" s="1"/>
  <c r="AB490" s="1"/>
  <c r="Y490"/>
  <c r="W490"/>
  <c r="V491" s="1"/>
  <c r="AA491" s="1"/>
  <c r="X491" l="1"/>
  <c r="Z491" s="1"/>
  <c r="AB491" s="1"/>
  <c r="Y491"/>
  <c r="AC490"/>
  <c r="W491"/>
  <c r="V492" s="1"/>
  <c r="AA492" s="1"/>
  <c r="X492" l="1"/>
  <c r="Z492" s="1"/>
  <c r="AB492" s="1"/>
  <c r="Y492"/>
  <c r="AC491"/>
  <c r="W492"/>
  <c r="V493" s="1"/>
  <c r="AA493" s="1"/>
  <c r="AC492" l="1"/>
  <c r="Y493"/>
  <c r="X493"/>
  <c r="Z493" s="1"/>
  <c r="AB493" s="1"/>
  <c r="AC493" s="1"/>
  <c r="W493"/>
  <c r="V494" s="1"/>
  <c r="AA494" s="1"/>
  <c r="W494" l="1"/>
  <c r="V495" s="1"/>
  <c r="AA495" s="1"/>
  <c r="X494"/>
  <c r="Z494" s="1"/>
  <c r="AB494" s="1"/>
  <c r="AC494" s="1"/>
  <c r="Y494"/>
  <c r="X495" l="1"/>
  <c r="Z495" s="1"/>
  <c r="AB495" s="1"/>
  <c r="W495"/>
  <c r="V496" s="1"/>
  <c r="AA496" s="1"/>
  <c r="Y495"/>
  <c r="AC495" l="1"/>
  <c r="X496"/>
  <c r="Z496" s="1"/>
  <c r="AB496" s="1"/>
  <c r="Y496"/>
  <c r="W496"/>
  <c r="V497" s="1"/>
  <c r="AA497" s="1"/>
  <c r="AC496" l="1"/>
  <c r="Y497"/>
  <c r="W497"/>
  <c r="V498" s="1"/>
  <c r="X497"/>
  <c r="Z497" s="1"/>
  <c r="AB497" s="1"/>
  <c r="AA498" l="1"/>
  <c r="X498"/>
  <c r="Z498" s="1"/>
  <c r="AB498" s="1"/>
  <c r="Y498"/>
  <c r="W498"/>
  <c r="V499" s="1"/>
  <c r="AA499" s="1"/>
  <c r="AC497"/>
  <c r="X499" l="1"/>
  <c r="Z499" s="1"/>
  <c r="AC498"/>
  <c r="Y499"/>
  <c r="W499"/>
  <c r="V500" s="1"/>
  <c r="AA500" s="1"/>
  <c r="AB499"/>
  <c r="AC499" l="1"/>
  <c r="W500"/>
  <c r="V501" s="1"/>
  <c r="X500"/>
  <c r="Z500" s="1"/>
  <c r="AB500" s="1"/>
  <c r="Y500"/>
  <c r="Y501" l="1"/>
  <c r="W501"/>
  <c r="V502" s="1"/>
  <c r="AC500"/>
  <c r="X501"/>
  <c r="Z501" s="1"/>
  <c r="AA501"/>
  <c r="AB501" l="1"/>
  <c r="AA502"/>
  <c r="X502" l="1"/>
  <c r="Z502" s="1"/>
  <c r="AB502" s="1"/>
  <c r="AC501"/>
  <c r="W502"/>
  <c r="V503" s="1"/>
  <c r="AA503" s="1"/>
  <c r="Y502"/>
  <c r="Y503" l="1"/>
  <c r="X503"/>
  <c r="Z503" s="1"/>
  <c r="AB503" s="1"/>
  <c r="W503"/>
  <c r="V504" s="1"/>
  <c r="AA504" s="1"/>
  <c r="AC502"/>
  <c r="AC503" l="1"/>
  <c r="W504"/>
  <c r="V505" s="1"/>
  <c r="X504"/>
  <c r="Z504" s="1"/>
  <c r="AB504" s="1"/>
  <c r="Y504"/>
  <c r="AA505" l="1"/>
  <c r="W505"/>
  <c r="V506" s="1"/>
  <c r="AC504"/>
  <c r="Y505"/>
  <c r="X505"/>
  <c r="Z505" s="1"/>
  <c r="AB505" s="1"/>
  <c r="AA506" l="1"/>
  <c r="AC505"/>
  <c r="W506"/>
  <c r="V507" s="1"/>
  <c r="X506"/>
  <c r="Z506" s="1"/>
  <c r="AB506" s="1"/>
  <c r="Y506"/>
  <c r="AA507" l="1"/>
  <c r="W507"/>
  <c r="V508" s="1"/>
  <c r="AC506"/>
  <c r="Y507"/>
  <c r="X507"/>
  <c r="Z507" s="1"/>
  <c r="AB507" s="1"/>
  <c r="AA508" l="1"/>
  <c r="AC507"/>
  <c r="W508"/>
  <c r="V509" s="1"/>
  <c r="X508"/>
  <c r="Z508" s="1"/>
  <c r="Y508"/>
  <c r="AB508" l="1"/>
  <c r="W509" s="1"/>
  <c r="V510" s="1"/>
  <c r="AA509"/>
  <c r="X509" l="1"/>
  <c r="Z509" s="1"/>
  <c r="AA510" s="1"/>
  <c r="AC508"/>
  <c r="Y509"/>
  <c r="V512"/>
  <c r="W512"/>
  <c r="AB509"/>
  <c r="AC509" l="1"/>
  <c r="W510"/>
  <c r="X510"/>
  <c r="Z510" s="1"/>
  <c r="AB510" s="1"/>
  <c r="Y510"/>
  <c r="AC510" l="1"/>
  <c r="AB513"/>
  <c r="AB512"/>
  <c r="AC11" i="26"/>
  <c r="AB12"/>
  <c r="AC12" l="1"/>
  <c r="Y13"/>
  <c r="X13"/>
  <c r="Z13" s="1"/>
  <c r="AB13" s="1"/>
  <c r="W13"/>
  <c r="V14" s="1"/>
  <c r="Y14" l="1"/>
  <c r="AC13"/>
  <c r="X14"/>
  <c r="Z14" s="1"/>
  <c r="W14"/>
  <c r="V15" s="1"/>
  <c r="AA14"/>
  <c r="AA15" l="1"/>
  <c r="AB14"/>
  <c r="AC14" s="1"/>
  <c r="X15" l="1"/>
  <c r="Z15" s="1"/>
  <c r="AB15" s="1"/>
  <c r="AC15" s="1"/>
  <c r="W15"/>
  <c r="V16" s="1"/>
  <c r="AA16" s="1"/>
  <c r="Y15"/>
  <c r="Y16" l="1"/>
  <c r="W16"/>
  <c r="V17" s="1"/>
  <c r="X16"/>
  <c r="Z16" s="1"/>
  <c r="AB16" s="1"/>
  <c r="AA17" l="1"/>
  <c r="X17"/>
  <c r="Z17" s="1"/>
  <c r="W17"/>
  <c r="V18" s="1"/>
  <c r="AA18" s="1"/>
  <c r="Y17"/>
  <c r="AC16"/>
  <c r="AB17" l="1"/>
  <c r="Y18" s="1"/>
  <c r="X18" l="1"/>
  <c r="Z18" s="1"/>
  <c r="AB18" s="1"/>
  <c r="AC17"/>
  <c r="W18"/>
  <c r="V19" s="1"/>
  <c r="AA19" s="1"/>
  <c r="X19" l="1"/>
  <c r="Z19" s="1"/>
  <c r="AB19" s="1"/>
  <c r="Y19"/>
  <c r="W19"/>
  <c r="V20" s="1"/>
  <c r="AA20" s="1"/>
  <c r="AC18"/>
  <c r="X20" l="1"/>
  <c r="Z20" s="1"/>
  <c r="AB20" s="1"/>
  <c r="Y20"/>
  <c r="AC19"/>
  <c r="W20"/>
  <c r="V21" s="1"/>
  <c r="AA21" s="1"/>
  <c r="Y21" l="1"/>
  <c r="AC20"/>
  <c r="X21"/>
  <c r="Z21" s="1"/>
  <c r="AB21" s="1"/>
  <c r="W21"/>
  <c r="V22" s="1"/>
  <c r="AA22" s="1"/>
  <c r="AC21" l="1"/>
  <c r="Y22"/>
  <c r="W22"/>
  <c r="V23" s="1"/>
  <c r="X22"/>
  <c r="Z22" s="1"/>
  <c r="AB22" s="1"/>
  <c r="AC22" s="1"/>
  <c r="X23" l="1"/>
  <c r="Z23" s="1"/>
  <c r="Y23"/>
  <c r="W23"/>
  <c r="V24" s="1"/>
  <c r="AA24" s="1"/>
  <c r="AA23"/>
  <c r="AB23" l="1"/>
  <c r="X24" s="1"/>
  <c r="Z24" s="1"/>
  <c r="W24" l="1"/>
  <c r="V25" s="1"/>
  <c r="AA25" s="1"/>
  <c r="AC23"/>
  <c r="Y24"/>
  <c r="AB24"/>
  <c r="W25" l="1"/>
  <c r="V26" s="1"/>
  <c r="AC24"/>
  <c r="X25"/>
  <c r="Z25" s="1"/>
  <c r="AB25" s="1"/>
  <c r="Y25"/>
  <c r="AA26" l="1"/>
  <c r="W26"/>
  <c r="V27" s="1"/>
  <c r="X26"/>
  <c r="Z26" s="1"/>
  <c r="AB26" s="1"/>
  <c r="Y26"/>
  <c r="AC25"/>
  <c r="AA27" l="1"/>
  <c r="Y27"/>
  <c r="W27"/>
  <c r="V28" s="1"/>
  <c r="AC26"/>
  <c r="X27"/>
  <c r="Z27" s="1"/>
  <c r="AB27" s="1"/>
  <c r="AA28" l="1"/>
  <c r="X28"/>
  <c r="Z28" s="1"/>
  <c r="W28"/>
  <c r="V29" s="1"/>
  <c r="AC27"/>
  <c r="Y28"/>
  <c r="AB28" l="1"/>
  <c r="W29" s="1"/>
  <c r="V30" s="1"/>
  <c r="AA29"/>
  <c r="X29" l="1"/>
  <c r="Z29" s="1"/>
  <c r="AB29" s="1"/>
  <c r="Y29"/>
  <c r="AC28"/>
  <c r="AA30" l="1"/>
  <c r="X30"/>
  <c r="Z30" s="1"/>
  <c r="AC29"/>
  <c r="W30"/>
  <c r="V31" s="1"/>
  <c r="AA31" s="1"/>
  <c r="Y30"/>
  <c r="AB30" l="1"/>
  <c r="AC30" l="1"/>
  <c r="Y31"/>
  <c r="X31"/>
  <c r="Z31" s="1"/>
  <c r="AB31" s="1"/>
  <c r="W31"/>
  <c r="V32" s="1"/>
  <c r="AA32" s="1"/>
  <c r="AC31" l="1"/>
  <c r="X32"/>
  <c r="Z32" s="1"/>
  <c r="AB32" s="1"/>
  <c r="AC32" s="1"/>
  <c r="W32"/>
  <c r="V33" s="1"/>
  <c r="AA33" s="1"/>
  <c r="Y32"/>
  <c r="Y33" l="1"/>
  <c r="W33"/>
  <c r="V34" s="1"/>
  <c r="AA34" s="1"/>
  <c r="X33"/>
  <c r="Z33" s="1"/>
  <c r="AB33" s="1"/>
  <c r="AC33" s="1"/>
  <c r="Y34" l="1"/>
  <c r="X34"/>
  <c r="Z34" s="1"/>
  <c r="AB34" s="1"/>
  <c r="X35" s="1"/>
  <c r="Z35" s="1"/>
  <c r="W34"/>
  <c r="V35" s="1"/>
  <c r="AA35" s="1"/>
  <c r="AC34" l="1"/>
  <c r="W35"/>
  <c r="V36" s="1"/>
  <c r="AA36" s="1"/>
  <c r="Y35"/>
  <c r="AB35"/>
  <c r="Y36" l="1"/>
  <c r="AC35"/>
  <c r="W36"/>
  <c r="V37" s="1"/>
  <c r="AA37" s="1"/>
  <c r="X36"/>
  <c r="Z36" s="1"/>
  <c r="AB36" s="1"/>
  <c r="Y37" s="1"/>
  <c r="AC36" l="1"/>
  <c r="X37"/>
  <c r="Z37" s="1"/>
  <c r="AB37" s="1"/>
  <c r="Y38" s="1"/>
  <c r="W37"/>
  <c r="V38" s="1"/>
  <c r="AA38" s="1"/>
  <c r="AC37" l="1"/>
  <c r="W38"/>
  <c r="V39" s="1"/>
  <c r="AA39" s="1"/>
  <c r="X38"/>
  <c r="Z38" s="1"/>
  <c r="AB38" s="1"/>
  <c r="AC38" s="1"/>
  <c r="Y39" l="1"/>
  <c r="X39"/>
  <c r="Z39" s="1"/>
  <c r="AB39" s="1"/>
  <c r="AC39" s="1"/>
  <c r="W39"/>
  <c r="V40" s="1"/>
  <c r="AA40" s="1"/>
  <c r="Y40" l="1"/>
  <c r="X40"/>
  <c r="Z40" s="1"/>
  <c r="AB40" s="1"/>
  <c r="W40"/>
  <c r="V41" s="1"/>
  <c r="AA41" s="1"/>
  <c r="Y41" l="1"/>
  <c r="X41"/>
  <c r="Z41" s="1"/>
  <c r="AB41" s="1"/>
  <c r="AC41" s="1"/>
  <c r="AC40"/>
  <c r="W41"/>
  <c r="V42" s="1"/>
  <c r="AA42" s="1"/>
  <c r="Y42" l="1"/>
  <c r="X42"/>
  <c r="Z42" s="1"/>
  <c r="AB42" s="1"/>
  <c r="W43" s="1"/>
  <c r="V44" s="1"/>
  <c r="W42"/>
  <c r="V43" s="1"/>
  <c r="AA43" s="1"/>
  <c r="X43" l="1"/>
  <c r="Z43" s="1"/>
  <c r="AB43" s="1"/>
  <c r="Y43"/>
  <c r="AC42"/>
  <c r="AA44"/>
  <c r="X44" l="1"/>
  <c r="Z44" s="1"/>
  <c r="Y44"/>
  <c r="AC43"/>
  <c r="W44"/>
  <c r="V45" s="1"/>
  <c r="AB44"/>
  <c r="AA45"/>
  <c r="AC44"/>
  <c r="Y45" l="1"/>
  <c r="X45"/>
  <c r="Z45" s="1"/>
  <c r="W45"/>
  <c r="V46" s="1"/>
  <c r="AA46" s="1"/>
  <c r="AB45"/>
  <c r="X46" s="1"/>
  <c r="Z46" s="1"/>
  <c r="Y46" l="1"/>
  <c r="W46"/>
  <c r="V47" s="1"/>
  <c r="AA47" s="1"/>
  <c r="AB46"/>
  <c r="AC45"/>
  <c r="AC46" s="1"/>
  <c r="Y47" l="1"/>
  <c r="X47"/>
  <c r="Z47" s="1"/>
  <c r="AB47" s="1"/>
  <c r="W47"/>
  <c r="V48" s="1"/>
  <c r="AA48" s="1"/>
  <c r="AC47" l="1"/>
  <c r="W48"/>
  <c r="V49" s="1"/>
  <c r="AA49" s="1"/>
  <c r="X48"/>
  <c r="Z48" s="1"/>
  <c r="AB48" s="1"/>
  <c r="Y48"/>
  <c r="X49" l="1"/>
  <c r="Z49" s="1"/>
  <c r="AB49" s="1"/>
  <c r="AC49" s="1"/>
  <c r="AC48"/>
  <c r="W49"/>
  <c r="V50" s="1"/>
  <c r="AA50" s="1"/>
  <c r="Y49"/>
  <c r="Y50" l="1"/>
  <c r="X50"/>
  <c r="Z50" s="1"/>
  <c r="AB50" s="1"/>
  <c r="W51" s="1"/>
  <c r="V52" s="1"/>
  <c r="AA52" s="1"/>
  <c r="W50"/>
  <c r="V51" s="1"/>
  <c r="AA51" s="1"/>
  <c r="AC50"/>
  <c r="X51"/>
  <c r="Z51" s="1"/>
  <c r="Y51" l="1"/>
  <c r="AB51"/>
  <c r="AC51" s="1"/>
  <c r="X52" l="1"/>
  <c r="Z52" s="1"/>
  <c r="AB52" s="1"/>
  <c r="AC52" s="1"/>
  <c r="Y52"/>
  <c r="W52"/>
  <c r="V53" s="1"/>
  <c r="AA53" s="1"/>
  <c r="X53" l="1"/>
  <c r="Z53" s="1"/>
  <c r="AB53" s="1"/>
  <c r="W53"/>
  <c r="V54" s="1"/>
  <c r="AA54" s="1"/>
  <c r="Y53"/>
  <c r="Y54" s="1"/>
  <c r="W54"/>
  <c r="V55" s="1"/>
  <c r="AA55" s="1"/>
  <c r="AC53"/>
  <c r="X54" l="1"/>
  <c r="Z54" s="1"/>
  <c r="AB54" s="1"/>
  <c r="Y55" s="1"/>
  <c r="W55" l="1"/>
  <c r="V56" s="1"/>
  <c r="AC54"/>
  <c r="X55"/>
  <c r="Z55" s="1"/>
  <c r="AB55" s="1"/>
  <c r="AC55" l="1"/>
  <c r="AA56"/>
  <c r="X56"/>
  <c r="Z56" s="1"/>
  <c r="W56"/>
  <c r="V57" s="1"/>
  <c r="AA57" s="1"/>
  <c r="Y56"/>
  <c r="AB56" l="1"/>
  <c r="X57" s="1"/>
  <c r="Z57" s="1"/>
  <c r="AB57" s="1"/>
  <c r="Y57"/>
  <c r="AC56" l="1"/>
  <c r="X58" s="1"/>
  <c r="Z58" s="1"/>
  <c r="AB58" s="1"/>
  <c r="W57"/>
  <c r="V58" s="1"/>
  <c r="AA58" s="1"/>
  <c r="AC57"/>
  <c r="W58"/>
  <c r="V59" s="1"/>
  <c r="AA59" s="1"/>
  <c r="W59" l="1"/>
  <c r="V60" s="1"/>
  <c r="AA60" s="1"/>
  <c r="AC58"/>
  <c r="Y58"/>
  <c r="Y59" s="1"/>
  <c r="X59" l="1"/>
  <c r="Z59" s="1"/>
  <c r="AB59" s="1"/>
  <c r="Y60" l="1"/>
  <c r="W60"/>
  <c r="V61" s="1"/>
  <c r="AA61" s="1"/>
  <c r="X60"/>
  <c r="Z60" s="1"/>
  <c r="AB60" s="1"/>
  <c r="AC59"/>
  <c r="W61" l="1"/>
  <c r="V62" s="1"/>
  <c r="AA62" s="1"/>
  <c r="X61"/>
  <c r="Z61" s="1"/>
  <c r="AB61" s="1"/>
  <c r="AC60"/>
  <c r="Y61"/>
  <c r="Y62" l="1"/>
  <c r="AC61"/>
  <c r="X62"/>
  <c r="Z62" s="1"/>
  <c r="AB62" s="1"/>
  <c r="W62"/>
  <c r="V63" s="1"/>
  <c r="AA63" s="1"/>
  <c r="Y63" l="1"/>
  <c r="W63"/>
  <c r="V64" s="1"/>
  <c r="AC62"/>
  <c r="X63"/>
  <c r="Z63" s="1"/>
  <c r="AB63" s="1"/>
  <c r="AC63" l="1"/>
  <c r="W64"/>
  <c r="V65" s="1"/>
  <c r="AA65" s="1"/>
  <c r="X64"/>
  <c r="Z64" s="1"/>
  <c r="Y64"/>
  <c r="AA64"/>
  <c r="AB64" l="1"/>
  <c r="W65" l="1"/>
  <c r="V66" s="1"/>
  <c r="AA66" s="1"/>
  <c r="X65"/>
  <c r="Z65" s="1"/>
  <c r="AB65" s="1"/>
  <c r="Y65"/>
  <c r="AC64"/>
  <c r="W66" l="1"/>
  <c r="V67" s="1"/>
  <c r="AA67" s="1"/>
  <c r="Y66"/>
  <c r="AC65"/>
  <c r="X66"/>
  <c r="Z66" s="1"/>
  <c r="AB66" s="1"/>
  <c r="W67" l="1"/>
  <c r="V68" s="1"/>
  <c r="AA68" s="1"/>
  <c r="Y67"/>
  <c r="X67"/>
  <c r="Z67" s="1"/>
  <c r="AB67" s="1"/>
  <c r="AC66"/>
  <c r="AC67" l="1"/>
  <c r="W68"/>
  <c r="V69" s="1"/>
  <c r="AA69" s="1"/>
  <c r="Y68"/>
  <c r="X68"/>
  <c r="Z68" s="1"/>
  <c r="AB68" s="1"/>
  <c r="X69" l="1"/>
  <c r="Z69" s="1"/>
  <c r="AB69" s="1"/>
  <c r="W69"/>
  <c r="V70" s="1"/>
  <c r="AA70" s="1"/>
  <c r="Y69"/>
  <c r="AC68"/>
  <c r="Y70" l="1"/>
  <c r="AC69"/>
  <c r="W70"/>
  <c r="V71" s="1"/>
  <c r="AA71" s="1"/>
  <c r="X70"/>
  <c r="Z70" s="1"/>
  <c r="AB70" s="1"/>
  <c r="W71" l="1"/>
  <c r="V72" s="1"/>
  <c r="AA72" s="1"/>
  <c r="AC70"/>
  <c r="Y71"/>
  <c r="X71"/>
  <c r="Z71" s="1"/>
  <c r="AB71" s="1"/>
  <c r="Y72" l="1"/>
  <c r="AC71"/>
  <c r="W72"/>
  <c r="V73" s="1"/>
  <c r="AA73" s="1"/>
  <c r="X72"/>
  <c r="Z72" s="1"/>
  <c r="AB72" s="1"/>
  <c r="Y73" l="1"/>
  <c r="AC72"/>
  <c r="X73"/>
  <c r="Z73" s="1"/>
  <c r="AB73" s="1"/>
  <c r="W73"/>
  <c r="V74" s="1"/>
  <c r="AA74" s="1"/>
  <c r="AC73" l="1"/>
  <c r="X74"/>
  <c r="Z74" s="1"/>
  <c r="Y74"/>
  <c r="AB74"/>
  <c r="W74"/>
  <c r="V75" s="1"/>
  <c r="AA75" s="1"/>
  <c r="W75" l="1"/>
  <c r="V76" s="1"/>
  <c r="AA76" s="1"/>
  <c r="Y75"/>
  <c r="AC74"/>
  <c r="X75"/>
  <c r="Z75" s="1"/>
  <c r="AB75" s="1"/>
  <c r="X76" l="1"/>
  <c r="Z76" s="1"/>
  <c r="AB76" s="1"/>
  <c r="W76"/>
  <c r="V77" s="1"/>
  <c r="AA77" s="1"/>
  <c r="AC75"/>
  <c r="Y76"/>
  <c r="Y77" l="1"/>
  <c r="W77"/>
  <c r="V78" s="1"/>
  <c r="AA78" s="1"/>
  <c r="X77"/>
  <c r="Z77" s="1"/>
  <c r="AB77" s="1"/>
  <c r="AC76"/>
  <c r="AC77" l="1"/>
  <c r="Y78"/>
  <c r="X78"/>
  <c r="Z78" s="1"/>
  <c r="AB78" s="1"/>
  <c r="W78"/>
  <c r="V79" s="1"/>
  <c r="AA79" s="1"/>
  <c r="X79" l="1"/>
  <c r="Z79" s="1"/>
  <c r="AB79" s="1"/>
  <c r="W79"/>
  <c r="V80" s="1"/>
  <c r="AA80" s="1"/>
  <c r="Y79"/>
  <c r="AC78"/>
  <c r="W80" l="1"/>
  <c r="V81" s="1"/>
  <c r="AA81" s="1"/>
  <c r="X80"/>
  <c r="Z80" s="1"/>
  <c r="AB80" s="1"/>
  <c r="AC79"/>
  <c r="Y80"/>
  <c r="AC80" l="1"/>
  <c r="W81"/>
  <c r="V82" s="1"/>
  <c r="Y81"/>
  <c r="X81"/>
  <c r="Z81" s="1"/>
  <c r="AB81" s="1"/>
  <c r="AC81" s="1"/>
  <c r="X82" l="1"/>
  <c r="Z82" s="1"/>
  <c r="AB82" s="1"/>
  <c r="W83" s="1"/>
  <c r="V84" s="1"/>
  <c r="AA84" s="1"/>
  <c r="W82"/>
  <c r="V83" s="1"/>
  <c r="Y82"/>
  <c r="AA82"/>
  <c r="AA83"/>
  <c r="Y83"/>
  <c r="AC82"/>
  <c r="X83" l="1"/>
  <c r="Z83" s="1"/>
  <c r="AB83" s="1"/>
  <c r="AC83" l="1"/>
  <c r="W84"/>
  <c r="V85" s="1"/>
  <c r="AA85" s="1"/>
  <c r="X84"/>
  <c r="Z84" s="1"/>
  <c r="AB84" s="1"/>
  <c r="AC84" s="1"/>
  <c r="Y84"/>
  <c r="Y85" l="1"/>
  <c r="W85"/>
  <c r="V86" s="1"/>
  <c r="AA86" s="1"/>
  <c r="X85"/>
  <c r="Z85" s="1"/>
  <c r="AB85" s="1"/>
  <c r="X86" s="1"/>
  <c r="Z86" s="1"/>
  <c r="AB86" s="1"/>
  <c r="Y86" l="1"/>
  <c r="W86"/>
  <c r="V87" s="1"/>
  <c r="AA87" s="1"/>
  <c r="AC85"/>
  <c r="AC86"/>
  <c r="W87"/>
  <c r="V88" s="1"/>
  <c r="AA88" s="1"/>
  <c r="X87"/>
  <c r="Z87" s="1"/>
  <c r="AB87" s="1"/>
  <c r="Y87"/>
  <c r="Y88" l="1"/>
  <c r="AC87"/>
  <c r="X88"/>
  <c r="Z88" s="1"/>
  <c r="AB88" s="1"/>
  <c r="W88"/>
  <c r="V89" s="1"/>
  <c r="AA89" s="1"/>
  <c r="X89" l="1"/>
  <c r="Z89" s="1"/>
  <c r="AB89" s="1"/>
  <c r="W89"/>
  <c r="V90" s="1"/>
  <c r="AA90" s="1"/>
  <c r="Y89"/>
  <c r="AC88"/>
  <c r="AC89" l="1"/>
  <c r="X90"/>
  <c r="Z90" s="1"/>
  <c r="AB90" s="1"/>
  <c r="W90"/>
  <c r="V91" s="1"/>
  <c r="AA91" s="1"/>
  <c r="Y90"/>
  <c r="W91" l="1"/>
  <c r="V92" s="1"/>
  <c r="AA92" s="1"/>
  <c r="Y91"/>
  <c r="X91"/>
  <c r="Z91" s="1"/>
  <c r="AB91" s="1"/>
  <c r="AC90"/>
  <c r="AC91" l="1"/>
  <c r="X92"/>
  <c r="Z92" s="1"/>
  <c r="AB92" s="1"/>
  <c r="Y92"/>
  <c r="W92"/>
  <c r="V93" s="1"/>
  <c r="AA93" s="1"/>
  <c r="W93" l="1"/>
  <c r="V94" s="1"/>
  <c r="AA94" s="1"/>
  <c r="X93"/>
  <c r="Z93" s="1"/>
  <c r="AB93" s="1"/>
  <c r="AC92"/>
  <c r="Y93"/>
  <c r="X94" l="1"/>
  <c r="Z94" s="1"/>
  <c r="AB94" s="1"/>
  <c r="W94"/>
  <c r="V95" s="1"/>
  <c r="AA95" s="1"/>
  <c r="Y94"/>
  <c r="AC93"/>
  <c r="AC94" l="1"/>
  <c r="X95"/>
  <c r="Z95" s="1"/>
  <c r="AB95" s="1"/>
  <c r="W95"/>
  <c r="V96" s="1"/>
  <c r="AA96" s="1"/>
  <c r="Y95"/>
  <c r="W96" l="1"/>
  <c r="V97" s="1"/>
  <c r="AA97" s="1"/>
  <c r="X96"/>
  <c r="Z96" s="1"/>
  <c r="AB96" s="1"/>
  <c r="Y96"/>
  <c r="AC95"/>
  <c r="Y97" l="1"/>
  <c r="AC96"/>
  <c r="X97"/>
  <c r="Z97" s="1"/>
  <c r="AB97" s="1"/>
  <c r="W97"/>
  <c r="V98" s="1"/>
  <c r="AA98" s="1"/>
  <c r="X98" l="1"/>
  <c r="Z98" s="1"/>
  <c r="AB98" s="1"/>
  <c r="AC97"/>
  <c r="Y98"/>
  <c r="W98"/>
  <c r="V99" s="1"/>
  <c r="AA99" s="1"/>
  <c r="W99" l="1"/>
  <c r="V100" s="1"/>
  <c r="AA100" s="1"/>
  <c r="AC98"/>
  <c r="Y99"/>
  <c r="X99"/>
  <c r="Z99" s="1"/>
  <c r="AB99" s="1"/>
  <c r="W100" l="1"/>
  <c r="V101" s="1"/>
  <c r="X100"/>
  <c r="Z100" s="1"/>
  <c r="AB100" s="1"/>
  <c r="Y100"/>
  <c r="AC99"/>
  <c r="AA101" l="1"/>
  <c r="AC100"/>
  <c r="Y101"/>
  <c r="X101"/>
  <c r="Z101" s="1"/>
  <c r="AB101" s="1"/>
  <c r="W101"/>
  <c r="V102" s="1"/>
  <c r="AA102" s="1"/>
  <c r="AC101" l="1"/>
  <c r="W102"/>
  <c r="V103" s="1"/>
  <c r="AA103" s="1"/>
  <c r="Y102"/>
  <c r="X102"/>
  <c r="Z102" s="1"/>
  <c r="AB102" s="1"/>
  <c r="W103" l="1"/>
  <c r="V104" s="1"/>
  <c r="AA104" s="1"/>
  <c r="X103"/>
  <c r="Z103" s="1"/>
  <c r="AB103" s="1"/>
  <c r="Y103"/>
  <c r="AC102"/>
  <c r="AC103" l="1"/>
  <c r="X104"/>
  <c r="Z104" s="1"/>
  <c r="AB104" s="1"/>
  <c r="W104"/>
  <c r="V105" s="1"/>
  <c r="AA105" s="1"/>
  <c r="Y104"/>
  <c r="W105" l="1"/>
  <c r="V106" s="1"/>
  <c r="AA106" s="1"/>
  <c r="Y105"/>
  <c r="X105"/>
  <c r="Z105" s="1"/>
  <c r="AB105" s="1"/>
  <c r="AC104"/>
  <c r="W106" l="1"/>
  <c r="V107" s="1"/>
  <c r="AA107" s="1"/>
  <c r="AC105"/>
  <c r="Y106"/>
  <c r="X106"/>
  <c r="Z106" s="1"/>
  <c r="AB106" s="1"/>
  <c r="AC106" l="1"/>
  <c r="X107"/>
  <c r="Z107" s="1"/>
  <c r="AB107" s="1"/>
  <c r="Y107"/>
  <c r="W107"/>
  <c r="V108" s="1"/>
  <c r="AA108" s="1"/>
  <c r="AC107" l="1"/>
  <c r="Y108"/>
  <c r="W108"/>
  <c r="V109" s="1"/>
  <c r="AA109" s="1"/>
  <c r="X108"/>
  <c r="Z108" s="1"/>
  <c r="AB108" s="1"/>
  <c r="AC108" l="1"/>
  <c r="W109"/>
  <c r="V110" s="1"/>
  <c r="Y109"/>
  <c r="X109"/>
  <c r="Z109" s="1"/>
  <c r="AB109" s="1"/>
  <c r="AA110" l="1"/>
  <c r="W110"/>
  <c r="V111" s="1"/>
  <c r="AA111" s="1"/>
  <c r="AC109"/>
  <c r="Y110"/>
  <c r="X110"/>
  <c r="Z110" s="1"/>
  <c r="AB110" s="1"/>
  <c r="X111" l="1"/>
  <c r="Z111" s="1"/>
  <c r="AB111" s="1"/>
  <c r="Y111"/>
  <c r="AC110"/>
  <c r="W111"/>
  <c r="V112" s="1"/>
  <c r="AA112" l="1"/>
  <c r="Y112"/>
  <c r="W112"/>
  <c r="V113" s="1"/>
  <c r="AA113" s="1"/>
  <c r="X112"/>
  <c r="Z112" s="1"/>
  <c r="AC111"/>
  <c r="AB112" l="1"/>
  <c r="Y113" s="1"/>
  <c r="W113" l="1"/>
  <c r="V114" s="1"/>
  <c r="AA114" s="1"/>
  <c r="X113"/>
  <c r="Z113" s="1"/>
  <c r="AB113" s="1"/>
  <c r="AC112"/>
  <c r="X114" l="1"/>
  <c r="Z114" s="1"/>
  <c r="AB114" s="1"/>
  <c r="AC113"/>
  <c r="Y114"/>
  <c r="W114"/>
  <c r="V115" s="1"/>
  <c r="AA115" s="1"/>
  <c r="Y115"/>
  <c r="W115"/>
  <c r="V116" s="1"/>
  <c r="AC114" l="1"/>
  <c r="X115"/>
  <c r="Z115" s="1"/>
  <c r="AB115" s="1"/>
  <c r="AA116"/>
  <c r="AC115" l="1"/>
  <c r="W116"/>
  <c r="V117" s="1"/>
  <c r="AA117" s="1"/>
  <c r="Y116"/>
  <c r="X116"/>
  <c r="Z116" s="1"/>
  <c r="AB116" s="1"/>
  <c r="Y117" s="1"/>
  <c r="X117" l="1"/>
  <c r="Z117" s="1"/>
  <c r="AB117" s="1"/>
  <c r="W117"/>
  <c r="V118" s="1"/>
  <c r="AA118" s="1"/>
  <c r="AC116"/>
  <c r="W118"/>
  <c r="V119" s="1"/>
  <c r="AA119" s="1"/>
  <c r="X118"/>
  <c r="Z118" s="1"/>
  <c r="Y118"/>
  <c r="AC117"/>
  <c r="AB118" l="1"/>
  <c r="X119" s="1"/>
  <c r="Z119" s="1"/>
  <c r="AB119" s="1"/>
  <c r="AC118" l="1"/>
  <c r="W119"/>
  <c r="V120" s="1"/>
  <c r="AA120" s="1"/>
  <c r="Y119"/>
  <c r="Y120" s="1"/>
  <c r="AC119"/>
  <c r="W120" l="1"/>
  <c r="V121" s="1"/>
  <c r="AA121" s="1"/>
  <c r="X120"/>
  <c r="Z120" s="1"/>
  <c r="AB120" s="1"/>
  <c r="Y121" l="1"/>
  <c r="W121"/>
  <c r="V122" s="1"/>
  <c r="X121"/>
  <c r="Z121" s="1"/>
  <c r="AC120"/>
  <c r="AA122" l="1"/>
  <c r="AB121"/>
  <c r="Y122" s="1"/>
  <c r="W122" l="1"/>
  <c r="V123" s="1"/>
  <c r="AA123" s="1"/>
  <c r="AC121"/>
  <c r="X122"/>
  <c r="Z122" s="1"/>
  <c r="AB122" s="1"/>
  <c r="AC122" l="1"/>
  <c r="X123"/>
  <c r="Z123" s="1"/>
  <c r="AB123" s="1"/>
  <c r="AC123" s="1"/>
  <c r="Y123"/>
  <c r="W123"/>
  <c r="V124" s="1"/>
  <c r="AA124" s="1"/>
  <c r="X124" l="1"/>
  <c r="Z124" s="1"/>
  <c r="Y124"/>
  <c r="AB124"/>
  <c r="W124"/>
  <c r="V125" s="1"/>
  <c r="AA125" s="1"/>
  <c r="W125"/>
  <c r="V126" s="1"/>
  <c r="AA126" s="1"/>
  <c r="AC124"/>
  <c r="Y125" l="1"/>
  <c r="X125"/>
  <c r="Z125" s="1"/>
  <c r="AB125" s="1"/>
  <c r="W126" s="1"/>
  <c r="V127" s="1"/>
  <c r="AA127" s="1"/>
  <c r="AC125" l="1"/>
  <c r="Y126"/>
  <c r="X126"/>
  <c r="Z126" s="1"/>
  <c r="AB126" s="1"/>
  <c r="Y127" l="1"/>
  <c r="X127"/>
  <c r="Z127" s="1"/>
  <c r="AB127" s="1"/>
  <c r="AC126"/>
  <c r="W127"/>
  <c r="V128" s="1"/>
  <c r="AA128" s="1"/>
  <c r="W128" l="1"/>
  <c r="V129" s="1"/>
  <c r="AA129" s="1"/>
  <c r="X128"/>
  <c r="Z128" s="1"/>
  <c r="AB128" s="1"/>
  <c r="AC127"/>
  <c r="Y128"/>
  <c r="W129" l="1"/>
  <c r="V130" s="1"/>
  <c r="AA130" s="1"/>
  <c r="X129"/>
  <c r="Z129" s="1"/>
  <c r="AB129" s="1"/>
  <c r="W130" s="1"/>
  <c r="V131" s="1"/>
  <c r="AA131" s="1"/>
  <c r="Y129"/>
  <c r="AC128"/>
  <c r="Y130" s="1"/>
  <c r="X130" l="1"/>
  <c r="Z130" s="1"/>
  <c r="AB130" s="1"/>
  <c r="Y131" s="1"/>
  <c r="AC129"/>
  <c r="W131" l="1"/>
  <c r="V132" s="1"/>
  <c r="AC130"/>
  <c r="X131"/>
  <c r="Z131" s="1"/>
  <c r="AB131" s="1"/>
  <c r="AC131" l="1"/>
  <c r="W132"/>
  <c r="V133" s="1"/>
  <c r="AA133" s="1"/>
  <c r="Y132"/>
  <c r="X132"/>
  <c r="Z132" s="1"/>
  <c r="AB132" s="1"/>
  <c r="AA132"/>
  <c r="AC132" l="1"/>
  <c r="X133"/>
  <c r="Z133" s="1"/>
  <c r="AB133" s="1"/>
  <c r="Y133"/>
  <c r="W133"/>
  <c r="V134" s="1"/>
  <c r="AA134" s="1"/>
  <c r="AC133" l="1"/>
  <c r="W134"/>
  <c r="V135" s="1"/>
  <c r="AA135" s="1"/>
  <c r="X134"/>
  <c r="Z134" s="1"/>
  <c r="AB134" s="1"/>
  <c r="Y134"/>
  <c r="Y135" l="1"/>
  <c r="X135"/>
  <c r="Z135" s="1"/>
  <c r="AB135" s="1"/>
  <c r="W135"/>
  <c r="V136" s="1"/>
  <c r="AA136" s="1"/>
  <c r="AC134"/>
  <c r="Y136" l="1"/>
  <c r="AC135"/>
  <c r="W136"/>
  <c r="V137" s="1"/>
  <c r="AA137" s="1"/>
  <c r="X136"/>
  <c r="Z136" s="1"/>
  <c r="AB136" s="1"/>
  <c r="Y137" l="1"/>
  <c r="W137"/>
  <c r="V138" s="1"/>
  <c r="AA138" s="1"/>
  <c r="AC136"/>
  <c r="X137"/>
  <c r="Z137" s="1"/>
  <c r="AB137" s="1"/>
  <c r="Y138" l="1"/>
  <c r="AC137"/>
  <c r="W138"/>
  <c r="V139" s="1"/>
  <c r="AA139" s="1"/>
  <c r="X138"/>
  <c r="Z138" s="1"/>
  <c r="AB138" s="1"/>
  <c r="AC138" l="1"/>
  <c r="Y139"/>
  <c r="W139"/>
  <c r="V140" s="1"/>
  <c r="X139"/>
  <c r="Z139" s="1"/>
  <c r="AB139" s="1"/>
  <c r="W140" l="1"/>
  <c r="V141" s="1"/>
  <c r="AA141" s="1"/>
  <c r="Y140"/>
  <c r="AC139"/>
  <c r="X140"/>
  <c r="Z140" s="1"/>
  <c r="AA140"/>
  <c r="AB140" l="1"/>
  <c r="AC140" s="1"/>
  <c r="Y141"/>
  <c r="W141" l="1"/>
  <c r="V142" s="1"/>
  <c r="AA142" s="1"/>
  <c r="X141"/>
  <c r="Z141" s="1"/>
  <c r="AB141" s="1"/>
  <c r="AC141"/>
  <c r="X142"/>
  <c r="Z142" s="1"/>
  <c r="AB142" s="1"/>
  <c r="Y142"/>
  <c r="W142"/>
  <c r="V143" s="1"/>
  <c r="AA143" s="1"/>
  <c r="AC142" l="1"/>
  <c r="X143"/>
  <c r="Z143" s="1"/>
  <c r="AB143" s="1"/>
  <c r="W143"/>
  <c r="V144" s="1"/>
  <c r="AA144" s="1"/>
  <c r="Y143"/>
  <c r="W144" l="1"/>
  <c r="V145" s="1"/>
  <c r="X144"/>
  <c r="Z144" s="1"/>
  <c r="AB144" s="1"/>
  <c r="Y144"/>
  <c r="AC143"/>
  <c r="X145" l="1"/>
  <c r="Z145" s="1"/>
  <c r="W145"/>
  <c r="V146" s="1"/>
  <c r="AA146" s="1"/>
  <c r="AC144"/>
  <c r="Y145"/>
  <c r="AA145"/>
  <c r="AB145" l="1"/>
  <c r="W146" l="1"/>
  <c r="V147" s="1"/>
  <c r="AA147" s="1"/>
  <c r="X146"/>
  <c r="Z146" s="1"/>
  <c r="AB146" s="1"/>
  <c r="Y146"/>
  <c r="AC145"/>
  <c r="W147" l="1"/>
  <c r="V148" s="1"/>
  <c r="AA148" s="1"/>
  <c r="Y147"/>
  <c r="AC146"/>
  <c r="X147"/>
  <c r="Z147" s="1"/>
  <c r="AB147" s="1"/>
  <c r="X148" l="1"/>
  <c r="Z148" s="1"/>
  <c r="AB148" s="1"/>
  <c r="AC147"/>
  <c r="Y148"/>
  <c r="W148"/>
  <c r="V149" s="1"/>
  <c r="AA149" s="1"/>
  <c r="AC148" l="1"/>
  <c r="X149"/>
  <c r="Z149" s="1"/>
  <c r="AB149" s="1"/>
  <c r="W149"/>
  <c r="V150" s="1"/>
  <c r="AA150" s="1"/>
  <c r="Y149"/>
  <c r="X150" l="1"/>
  <c r="Z150" s="1"/>
  <c r="AB150" s="1"/>
  <c r="AC149"/>
  <c r="W150"/>
  <c r="V151" s="1"/>
  <c r="AA151" s="1"/>
  <c r="Y150"/>
  <c r="W151" l="1"/>
  <c r="V152" s="1"/>
  <c r="AA152" s="1"/>
  <c r="Y151"/>
  <c r="AC150"/>
  <c r="X151"/>
  <c r="Z151" s="1"/>
  <c r="AB151" s="1"/>
  <c r="X152" l="1"/>
  <c r="Z152" s="1"/>
  <c r="AB152" s="1"/>
  <c r="Y152"/>
  <c r="AC151"/>
  <c r="W152"/>
  <c r="V153" s="1"/>
  <c r="AA153" s="1"/>
  <c r="Y153" l="1"/>
  <c r="X153"/>
  <c r="Z153" s="1"/>
  <c r="AB153" s="1"/>
  <c r="AC152"/>
  <c r="W153"/>
  <c r="V154" s="1"/>
  <c r="AA154" s="1"/>
  <c r="Y154" l="1"/>
  <c r="W154"/>
  <c r="V155" s="1"/>
  <c r="AA155" s="1"/>
  <c r="X154"/>
  <c r="Z154" s="1"/>
  <c r="AC153"/>
  <c r="AB154"/>
  <c r="Y155" l="1"/>
  <c r="X155"/>
  <c r="Z155" s="1"/>
  <c r="AB155" s="1"/>
  <c r="W155"/>
  <c r="V156" s="1"/>
  <c r="AA156" s="1"/>
  <c r="AC154"/>
  <c r="X156" l="1"/>
  <c r="Z156" s="1"/>
  <c r="AB156" s="1"/>
  <c r="Y156"/>
  <c r="AC155"/>
  <c r="W156"/>
  <c r="V157" s="1"/>
  <c r="AA157" s="1"/>
  <c r="W157" l="1"/>
  <c r="V158" s="1"/>
  <c r="AA158" s="1"/>
  <c r="AC156"/>
  <c r="X157"/>
  <c r="Z157" s="1"/>
  <c r="AB157" s="1"/>
  <c r="Y157"/>
  <c r="AC157" l="1"/>
  <c r="X158"/>
  <c r="Z158" s="1"/>
  <c r="AB158" s="1"/>
  <c r="Y158"/>
  <c r="W158"/>
  <c r="V159" s="1"/>
  <c r="AA159" s="1"/>
  <c r="AC158" l="1"/>
  <c r="W159"/>
  <c r="V160" s="1"/>
  <c r="AA160" s="1"/>
  <c r="X159"/>
  <c r="Z159" s="1"/>
  <c r="AB159" s="1"/>
  <c r="Y159"/>
  <c r="Y160" l="1"/>
  <c r="AC159"/>
  <c r="W160"/>
  <c r="V161" s="1"/>
  <c r="AA161" s="1"/>
  <c r="X160"/>
  <c r="Z160" s="1"/>
  <c r="AB160" s="1"/>
  <c r="Y161" l="1"/>
  <c r="W161"/>
  <c r="V162" s="1"/>
  <c r="AA162" s="1"/>
  <c r="X161"/>
  <c r="Z161" s="1"/>
  <c r="AB161" s="1"/>
  <c r="AC160"/>
  <c r="X162" l="1"/>
  <c r="Z162" s="1"/>
  <c r="AB162" s="1"/>
  <c r="Y162"/>
  <c r="W162"/>
  <c r="V163" s="1"/>
  <c r="AA163" s="1"/>
  <c r="AC161"/>
  <c r="AC162" l="1"/>
  <c r="W163"/>
  <c r="V164" s="1"/>
  <c r="AA164" s="1"/>
  <c r="Y163"/>
  <c r="X163"/>
  <c r="Z163" s="1"/>
  <c r="AB163" s="1"/>
  <c r="Y164" l="1"/>
  <c r="AC163"/>
  <c r="W164"/>
  <c r="V165" s="1"/>
  <c r="X164"/>
  <c r="Z164" s="1"/>
  <c r="AB164" s="1"/>
  <c r="X165" l="1"/>
  <c r="Z165" s="1"/>
  <c r="AC164"/>
  <c r="W165"/>
  <c r="V166" s="1"/>
  <c r="AA166" s="1"/>
  <c r="Y165"/>
  <c r="AA165"/>
  <c r="AB165" l="1"/>
  <c r="X166" l="1"/>
  <c r="Z166" s="1"/>
  <c r="AB166" s="1"/>
  <c r="AC165"/>
  <c r="W166"/>
  <c r="V167" s="1"/>
  <c r="AA167" s="1"/>
  <c r="Y166"/>
  <c r="X167" l="1"/>
  <c r="Z167" s="1"/>
  <c r="AB167" s="1"/>
  <c r="W167"/>
  <c r="V168" s="1"/>
  <c r="AA168" s="1"/>
  <c r="Y167"/>
  <c r="AC166"/>
  <c r="W168" l="1"/>
  <c r="V169" s="1"/>
  <c r="AA169" s="1"/>
  <c r="X168"/>
  <c r="Z168" s="1"/>
  <c r="AB168" s="1"/>
  <c r="Y168"/>
  <c r="AC167"/>
  <c r="AC168" l="1"/>
  <c r="Y169"/>
  <c r="W169"/>
  <c r="V170" s="1"/>
  <c r="AA170" s="1"/>
  <c r="X169"/>
  <c r="Z169" s="1"/>
  <c r="AB169" s="1"/>
  <c r="Y170" l="1"/>
  <c r="AC169"/>
  <c r="W170"/>
  <c r="V171" s="1"/>
  <c r="AA171" s="1"/>
  <c r="X170"/>
  <c r="Z170" s="1"/>
  <c r="AB170" s="1"/>
  <c r="Y171" l="1"/>
  <c r="X171"/>
  <c r="Z171" s="1"/>
  <c r="AB171" s="1"/>
  <c r="AC170"/>
  <c r="W171"/>
  <c r="V172" s="1"/>
  <c r="AA172" s="1"/>
  <c r="X172" l="1"/>
  <c r="Z172" s="1"/>
  <c r="AB172" s="1"/>
  <c r="W172"/>
  <c r="V173" s="1"/>
  <c r="AA173" s="1"/>
  <c r="Y172"/>
  <c r="AC171"/>
  <c r="W173" l="1"/>
  <c r="V174" s="1"/>
  <c r="AA174" s="1"/>
  <c r="Y173"/>
  <c r="AC172"/>
  <c r="X173"/>
  <c r="Z173" s="1"/>
  <c r="AB173" s="1"/>
  <c r="Y174" l="1"/>
  <c r="AC173"/>
  <c r="W174"/>
  <c r="V175" s="1"/>
  <c r="AA175" s="1"/>
  <c r="X174"/>
  <c r="Z174" s="1"/>
  <c r="AB174" s="1"/>
  <c r="AC174" l="1"/>
  <c r="X175"/>
  <c r="Z175" s="1"/>
  <c r="AB175" s="1"/>
  <c r="Y175"/>
  <c r="W175"/>
  <c r="V176" s="1"/>
  <c r="AA176" s="1"/>
  <c r="X176" l="1"/>
  <c r="Z176" s="1"/>
  <c r="AB176" s="1"/>
  <c r="AC175"/>
  <c r="W176"/>
  <c r="V177" s="1"/>
  <c r="AA177" s="1"/>
  <c r="Y176"/>
  <c r="AC176" l="1"/>
  <c r="W177"/>
  <c r="V178" s="1"/>
  <c r="AA178" s="1"/>
  <c r="X177"/>
  <c r="Z177" s="1"/>
  <c r="AB177" s="1"/>
  <c r="Y177"/>
  <c r="AC177" l="1"/>
  <c r="X178"/>
  <c r="Z178" s="1"/>
  <c r="AB178" s="1"/>
  <c r="W178"/>
  <c r="V179" s="1"/>
  <c r="AA179" s="1"/>
  <c r="Y178"/>
  <c r="AC178" l="1"/>
  <c r="X179"/>
  <c r="Z179" s="1"/>
  <c r="AB179" s="1"/>
  <c r="Y179"/>
  <c r="W179"/>
  <c r="V180" s="1"/>
  <c r="AA180" s="1"/>
  <c r="X180" l="1"/>
  <c r="Z180" s="1"/>
  <c r="AB180" s="1"/>
  <c r="AC179"/>
  <c r="Y180"/>
  <c r="W180"/>
  <c r="V181" s="1"/>
  <c r="AA181" s="1"/>
  <c r="Y181" l="1"/>
  <c r="X181"/>
  <c r="Z181" s="1"/>
  <c r="AB181" s="1"/>
  <c r="AC180"/>
  <c r="W181"/>
  <c r="V182" s="1"/>
  <c r="AA182" l="1"/>
  <c r="AC181"/>
  <c r="W182"/>
  <c r="V183" s="1"/>
  <c r="AA183" s="1"/>
  <c r="Y182"/>
  <c r="X182"/>
  <c r="Z182" s="1"/>
  <c r="AB182" s="1"/>
  <c r="X183" l="1"/>
  <c r="Z183" s="1"/>
  <c r="AB183" s="1"/>
  <c r="W183"/>
  <c r="V184" s="1"/>
  <c r="AA184" s="1"/>
  <c r="AC182"/>
  <c r="Y183"/>
  <c r="W184" l="1"/>
  <c r="V185" s="1"/>
  <c r="AA185" s="1"/>
  <c r="Y184"/>
  <c r="AC183"/>
  <c r="X184"/>
  <c r="Z184" s="1"/>
  <c r="AB184" s="1"/>
  <c r="Y185" l="1"/>
  <c r="X185"/>
  <c r="Z185" s="1"/>
  <c r="AB185" s="1"/>
  <c r="W185"/>
  <c r="V186" s="1"/>
  <c r="AA186" s="1"/>
  <c r="AC184"/>
  <c r="Y186" l="1"/>
  <c r="AC185"/>
  <c r="W186"/>
  <c r="V187" s="1"/>
  <c r="AA187" s="1"/>
  <c r="X186"/>
  <c r="Z186" s="1"/>
  <c r="AB186" s="1"/>
  <c r="X187" l="1"/>
  <c r="Z187" s="1"/>
  <c r="AB187" s="1"/>
  <c r="Y187"/>
  <c r="AC186"/>
  <c r="W187"/>
  <c r="V188" s="1"/>
  <c r="AA188" s="1"/>
  <c r="Y188" l="1"/>
  <c r="X188"/>
  <c r="Z188" s="1"/>
  <c r="AB188" s="1"/>
  <c r="AC187"/>
  <c r="W188"/>
  <c r="V189" s="1"/>
  <c r="AA189" s="1"/>
  <c r="W189" l="1"/>
  <c r="V190" s="1"/>
  <c r="AA190" s="1"/>
  <c r="X189"/>
  <c r="Z189" s="1"/>
  <c r="AB189" s="1"/>
  <c r="Y189"/>
  <c r="AC188"/>
  <c r="W190" l="1"/>
  <c r="V191" s="1"/>
  <c r="AA191" s="1"/>
  <c r="AC189"/>
  <c r="X190"/>
  <c r="Z190" s="1"/>
  <c r="AB190" s="1"/>
  <c r="Y190"/>
  <c r="X191" l="1"/>
  <c r="Z191" s="1"/>
  <c r="AB191" s="1"/>
  <c r="AC190"/>
  <c r="Y191"/>
  <c r="W191"/>
  <c r="V192" s="1"/>
  <c r="AA192" s="1"/>
  <c r="W192" l="1"/>
  <c r="V193" s="1"/>
  <c r="AA193" s="1"/>
  <c r="AC191"/>
  <c r="X192"/>
  <c r="Z192" s="1"/>
  <c r="Y192"/>
  <c r="AB192"/>
  <c r="X193" l="1"/>
  <c r="Z193" s="1"/>
  <c r="W193"/>
  <c r="V194" s="1"/>
  <c r="AA194" s="1"/>
  <c r="Y193"/>
  <c r="AB193"/>
  <c r="AC192"/>
  <c r="X194" l="1"/>
  <c r="Z194" s="1"/>
  <c r="AC193"/>
  <c r="Y194"/>
  <c r="W194"/>
  <c r="V195" s="1"/>
  <c r="AA195" s="1"/>
  <c r="AB194"/>
  <c r="AC194" l="1"/>
  <c r="W195"/>
  <c r="V196" s="1"/>
  <c r="AA196" s="1"/>
  <c r="Y195"/>
  <c r="X195"/>
  <c r="Z195" s="1"/>
  <c r="AB195" s="1"/>
  <c r="W196" l="1"/>
  <c r="V197" s="1"/>
  <c r="AA197" s="1"/>
  <c r="Y196"/>
  <c r="X196"/>
  <c r="Z196" s="1"/>
  <c r="AB196" s="1"/>
  <c r="AC195"/>
  <c r="W197" l="1"/>
  <c r="V198" s="1"/>
  <c r="AA198" s="1"/>
  <c r="Y197"/>
  <c r="X197"/>
  <c r="Z197" s="1"/>
  <c r="AB197" s="1"/>
  <c r="AC196"/>
  <c r="AC197" l="1"/>
  <c r="X198"/>
  <c r="Z198" s="1"/>
  <c r="AB198" s="1"/>
  <c r="Y198"/>
  <c r="W198"/>
  <c r="V199" s="1"/>
  <c r="AA199" s="1"/>
  <c r="Y199" l="1"/>
  <c r="AC198"/>
  <c r="W199"/>
  <c r="V200" s="1"/>
  <c r="AA200" s="1"/>
  <c r="X199"/>
  <c r="Z199" s="1"/>
  <c r="AB199" s="1"/>
  <c r="X200" l="1"/>
  <c r="Z200" s="1"/>
  <c r="AB200" s="1"/>
  <c r="Y200"/>
  <c r="AC199"/>
  <c r="W200"/>
  <c r="V201" s="1"/>
  <c r="AA201" s="1"/>
  <c r="Y201" l="1"/>
  <c r="AC200"/>
  <c r="W201"/>
  <c r="V202" s="1"/>
  <c r="AA202" s="1"/>
  <c r="X201"/>
  <c r="Z201" s="1"/>
  <c r="AB201" s="1"/>
  <c r="W202" l="1"/>
  <c r="V203" s="1"/>
  <c r="AA203" s="1"/>
  <c r="AC201"/>
  <c r="Y202"/>
  <c r="X202"/>
  <c r="Z202" s="1"/>
  <c r="AB202" s="1"/>
  <c r="W203" l="1"/>
  <c r="V204" s="1"/>
  <c r="AA204" s="1"/>
  <c r="X203"/>
  <c r="Z203" s="1"/>
  <c r="AB203" s="1"/>
  <c r="AC202"/>
  <c r="Y203"/>
  <c r="Y204" l="1"/>
  <c r="W204"/>
  <c r="V205" s="1"/>
  <c r="AA205" s="1"/>
  <c r="AC203"/>
  <c r="X204"/>
  <c r="Z204" s="1"/>
  <c r="AB204" s="1"/>
  <c r="Y205" l="1"/>
  <c r="X205"/>
  <c r="Z205" s="1"/>
  <c r="AB205" s="1"/>
  <c r="W205"/>
  <c r="V206" s="1"/>
  <c r="AA206" s="1"/>
  <c r="AC204"/>
  <c r="X206" s="1"/>
  <c r="Z206" s="1"/>
  <c r="AB206" s="1"/>
  <c r="Y206" l="1"/>
  <c r="W206"/>
  <c r="V207" s="1"/>
  <c r="AA207" s="1"/>
  <c r="AC205"/>
  <c r="AC206" s="1"/>
  <c r="W207" l="1"/>
  <c r="V208" s="1"/>
  <c r="AA208" s="1"/>
  <c r="Y207"/>
  <c r="X207"/>
  <c r="Z207" s="1"/>
  <c r="AB207" s="1"/>
  <c r="Y208" l="1"/>
  <c r="W208"/>
  <c r="V209" s="1"/>
  <c r="X208"/>
  <c r="Z208" s="1"/>
  <c r="AB208" s="1"/>
  <c r="AC207"/>
  <c r="AA209" l="1"/>
  <c r="Y209"/>
  <c r="W209"/>
  <c r="V210" s="1"/>
  <c r="AA210" s="1"/>
  <c r="AC208"/>
  <c r="X209"/>
  <c r="Z209" s="1"/>
  <c r="AB209" s="1"/>
  <c r="W210" l="1"/>
  <c r="V211" s="1"/>
  <c r="AA211" s="1"/>
  <c r="AC209"/>
  <c r="Y210"/>
  <c r="X210"/>
  <c r="Z210" s="1"/>
  <c r="AB210" s="1"/>
  <c r="AC210" l="1"/>
  <c r="X211"/>
  <c r="Z211" s="1"/>
  <c r="AB211" s="1"/>
  <c r="W211"/>
  <c r="V212" s="1"/>
  <c r="AA212" s="1"/>
  <c r="Y211"/>
  <c r="AC211" l="1"/>
  <c r="Y212"/>
  <c r="X212"/>
  <c r="Z212" s="1"/>
  <c r="AB212" s="1"/>
  <c r="W212"/>
  <c r="V213" s="1"/>
  <c r="AA213" s="1"/>
  <c r="X213" l="1"/>
  <c r="Z213" s="1"/>
  <c r="AB213" s="1"/>
  <c r="Y213"/>
  <c r="AC212"/>
  <c r="W213"/>
  <c r="V214" s="1"/>
  <c r="AA214" s="1"/>
  <c r="AC213" l="1"/>
  <c r="W214"/>
  <c r="V215" s="1"/>
  <c r="AA215" s="1"/>
  <c r="Y214"/>
  <c r="X214"/>
  <c r="Z214" s="1"/>
  <c r="AB214" s="1"/>
  <c r="AC214" l="1"/>
  <c r="Y215"/>
  <c r="X215"/>
  <c r="Z215" s="1"/>
  <c r="AB215" s="1"/>
  <c r="W215"/>
  <c r="V216" s="1"/>
  <c r="AA216" s="1"/>
  <c r="X216" l="1"/>
  <c r="Z216" s="1"/>
  <c r="AB216" s="1"/>
  <c r="Y216"/>
  <c r="AC215"/>
  <c r="W216"/>
  <c r="V217" s="1"/>
  <c r="AA217" s="1"/>
  <c r="Y217" l="1"/>
  <c r="AC216"/>
  <c r="X217"/>
  <c r="Z217" s="1"/>
  <c r="AB217" s="1"/>
  <c r="W217"/>
  <c r="V218" s="1"/>
  <c r="AA218" s="1"/>
  <c r="W218" l="1"/>
  <c r="V219" s="1"/>
  <c r="AA219" s="1"/>
  <c r="X218"/>
  <c r="Z218" s="1"/>
  <c r="AB218" s="1"/>
  <c r="AC217"/>
  <c r="Y218"/>
  <c r="X219" l="1"/>
  <c r="Z219" s="1"/>
  <c r="AB219" s="1"/>
  <c r="AC218"/>
  <c r="W219"/>
  <c r="V220" s="1"/>
  <c r="AA220" s="1"/>
  <c r="Y219"/>
  <c r="AC219" l="1"/>
  <c r="Y220"/>
  <c r="W220"/>
  <c r="V221" s="1"/>
  <c r="AA221" s="1"/>
  <c r="X220"/>
  <c r="Z220" s="1"/>
  <c r="AB220" s="1"/>
  <c r="Y221" l="1"/>
  <c r="W221"/>
  <c r="V222" s="1"/>
  <c r="AA222" s="1"/>
  <c r="AC220"/>
  <c r="X221"/>
  <c r="Z221" s="1"/>
  <c r="AB221" s="1"/>
  <c r="X222" l="1"/>
  <c r="Z222" s="1"/>
  <c r="AB222" s="1"/>
  <c r="W222"/>
  <c r="V223" s="1"/>
  <c r="AA223" s="1"/>
  <c r="Y222"/>
  <c r="AC221"/>
  <c r="W223" l="1"/>
  <c r="V224" s="1"/>
  <c r="AA224" s="1"/>
  <c r="Y223"/>
  <c r="X223"/>
  <c r="Z223" s="1"/>
  <c r="AB223" s="1"/>
  <c r="AC222"/>
  <c r="Y224" l="1"/>
  <c r="W224"/>
  <c r="V225" s="1"/>
  <c r="AA225" s="1"/>
  <c r="AC223"/>
  <c r="X224"/>
  <c r="Z224" s="1"/>
  <c r="AB224" s="1"/>
  <c r="W225" l="1"/>
  <c r="V226" s="1"/>
  <c r="AA226" s="1"/>
  <c r="AC224"/>
  <c r="Y225"/>
  <c r="X225"/>
  <c r="Z225" s="1"/>
  <c r="AB225" s="1"/>
  <c r="X226" l="1"/>
  <c r="Z226" s="1"/>
  <c r="AB226" s="1"/>
  <c r="W226"/>
  <c r="V227" s="1"/>
  <c r="AA227" s="1"/>
  <c r="Y226"/>
  <c r="AC225"/>
  <c r="Y227" l="1"/>
  <c r="AC226"/>
  <c r="W227"/>
  <c r="V228" s="1"/>
  <c r="AA228" s="1"/>
  <c r="X227"/>
  <c r="Z227" s="1"/>
  <c r="AB227" s="1"/>
  <c r="W228" l="1"/>
  <c r="V229" s="1"/>
  <c r="AA229" s="1"/>
  <c r="AC227"/>
  <c r="X228"/>
  <c r="Z228" s="1"/>
  <c r="AB228" s="1"/>
  <c r="Y228"/>
  <c r="W229" l="1"/>
  <c r="V230" s="1"/>
  <c r="AA230" s="1"/>
  <c r="X229"/>
  <c r="Z229" s="1"/>
  <c r="AB229" s="1"/>
  <c r="AC228"/>
  <c r="Y229"/>
  <c r="AC229" l="1"/>
  <c r="W230"/>
  <c r="V231" s="1"/>
  <c r="AA231" s="1"/>
  <c r="Y230"/>
  <c r="X230"/>
  <c r="Z230" s="1"/>
  <c r="AB230" s="1"/>
  <c r="W231" l="1"/>
  <c r="V232" s="1"/>
  <c r="AA232" s="1"/>
  <c r="X231"/>
  <c r="Z231" s="1"/>
  <c r="AB231" s="1"/>
  <c r="Y231"/>
  <c r="AC230"/>
  <c r="W232" l="1"/>
  <c r="V233" s="1"/>
  <c r="AA233" s="1"/>
  <c r="X232"/>
  <c r="Z232" s="1"/>
  <c r="AB232" s="1"/>
  <c r="AC231"/>
  <c r="Y232"/>
  <c r="Y233" l="1"/>
  <c r="W233"/>
  <c r="V234" s="1"/>
  <c r="AA234" s="1"/>
  <c r="AC232"/>
  <c r="X233"/>
  <c r="Z233" s="1"/>
  <c r="AB233" s="1"/>
  <c r="X234" l="1"/>
  <c r="Z234" s="1"/>
  <c r="AB234" s="1"/>
  <c r="AC233"/>
  <c r="W234"/>
  <c r="V235" s="1"/>
  <c r="AA235" s="1"/>
  <c r="Y234"/>
  <c r="W235" l="1"/>
  <c r="V236" s="1"/>
  <c r="AA236" s="1"/>
  <c r="Y235"/>
  <c r="AC234"/>
  <c r="X235"/>
  <c r="Z235" s="1"/>
  <c r="AB235" s="1"/>
  <c r="Y236" l="1"/>
  <c r="X236"/>
  <c r="Z236" s="1"/>
  <c r="AB236" s="1"/>
  <c r="W236"/>
  <c r="V237" s="1"/>
  <c r="AA237" s="1"/>
  <c r="AC235"/>
  <c r="W237" l="1"/>
  <c r="V238" s="1"/>
  <c r="AA238" s="1"/>
  <c r="AC236"/>
  <c r="X237"/>
  <c r="Z237" s="1"/>
  <c r="AB237" s="1"/>
  <c r="Y237"/>
  <c r="AC237" l="1"/>
  <c r="W238"/>
  <c r="V239" s="1"/>
  <c r="AA239" s="1"/>
  <c r="Y238"/>
  <c r="X238"/>
  <c r="Z238" s="1"/>
  <c r="AB238" s="1"/>
  <c r="AC238" l="1"/>
  <c r="W239"/>
  <c r="V240" s="1"/>
  <c r="AA240" s="1"/>
  <c r="Y239"/>
  <c r="X239"/>
  <c r="Z239" s="1"/>
  <c r="AB239" s="1"/>
  <c r="AC239" l="1"/>
  <c r="W240"/>
  <c r="V241" s="1"/>
  <c r="AA241" s="1"/>
  <c r="Y240"/>
  <c r="X240"/>
  <c r="Z240" s="1"/>
  <c r="AB240" s="1"/>
  <c r="Y241" l="1"/>
  <c r="AC240"/>
  <c r="W241"/>
  <c r="V242" s="1"/>
  <c r="AA242" s="1"/>
  <c r="X241"/>
  <c r="Z241" s="1"/>
  <c r="AB241" s="1"/>
  <c r="X242" l="1"/>
  <c r="Z242" s="1"/>
  <c r="AB242" s="1"/>
  <c r="W242"/>
  <c r="V243" s="1"/>
  <c r="AA243" s="1"/>
  <c r="AC241"/>
  <c r="Y242"/>
  <c r="Y243" l="1"/>
  <c r="W243"/>
  <c r="V244" s="1"/>
  <c r="AA244" s="1"/>
  <c r="AC242"/>
  <c r="X243"/>
  <c r="Z243" s="1"/>
  <c r="AB243" s="1"/>
  <c r="Y244" l="1"/>
  <c r="X244"/>
  <c r="Z244" s="1"/>
  <c r="AB244" s="1"/>
  <c r="AC243"/>
  <c r="W244"/>
  <c r="V245" s="1"/>
  <c r="AA245" s="1"/>
  <c r="X245" l="1"/>
  <c r="Z245" s="1"/>
  <c r="AB245" s="1"/>
  <c r="W245"/>
  <c r="V246" s="1"/>
  <c r="AA246" s="1"/>
  <c r="AC244"/>
  <c r="Y245"/>
  <c r="AC245" l="1"/>
  <c r="W246"/>
  <c r="V247" s="1"/>
  <c r="Y246"/>
  <c r="X246"/>
  <c r="Z246" s="1"/>
  <c r="AB246" s="1"/>
  <c r="AA247" l="1"/>
  <c r="X247"/>
  <c r="Z247" s="1"/>
  <c r="W247"/>
  <c r="V248" s="1"/>
  <c r="AA248" s="1"/>
  <c r="Y247"/>
  <c r="AC246"/>
  <c r="AB247"/>
  <c r="W248" l="1"/>
  <c r="V249" s="1"/>
  <c r="AA249" s="1"/>
  <c r="X248"/>
  <c r="Z248" s="1"/>
  <c r="AB248" s="1"/>
  <c r="Y248"/>
  <c r="AC247"/>
  <c r="AC248" l="1"/>
  <c r="X249"/>
  <c r="Z249" s="1"/>
  <c r="AB249" s="1"/>
  <c r="W249"/>
  <c r="V250" s="1"/>
  <c r="AA250" s="1"/>
  <c r="Y249"/>
  <c r="Y250" l="1"/>
  <c r="W250"/>
  <c r="V251" s="1"/>
  <c r="AA251" s="1"/>
  <c r="X250"/>
  <c r="Z250" s="1"/>
  <c r="AB250" s="1"/>
  <c r="AC249"/>
  <c r="Y251" l="1"/>
  <c r="X251"/>
  <c r="Z251" s="1"/>
  <c r="AB251" s="1"/>
  <c r="W251"/>
  <c r="V252" s="1"/>
  <c r="AC250"/>
  <c r="W252" l="1"/>
  <c r="V253" s="1"/>
  <c r="AA253" s="1"/>
  <c r="Y252"/>
  <c r="X252"/>
  <c r="Z252" s="1"/>
  <c r="AC251"/>
  <c r="AA252"/>
  <c r="AB252" l="1"/>
  <c r="X253" l="1"/>
  <c r="Z253" s="1"/>
  <c r="AB253" s="1"/>
  <c r="AC252"/>
  <c r="Y253"/>
  <c r="W253"/>
  <c r="V254" s="1"/>
  <c r="AA254" s="1"/>
  <c r="Y254" l="1"/>
  <c r="AC253"/>
  <c r="W254"/>
  <c r="V255" s="1"/>
  <c r="AA255" s="1"/>
  <c r="X254"/>
  <c r="Z254" s="1"/>
  <c r="AB254" s="1"/>
  <c r="X255" l="1"/>
  <c r="Z255" s="1"/>
  <c r="AB255" s="1"/>
  <c r="W255"/>
  <c r="V256" s="1"/>
  <c r="AA256" s="1"/>
  <c r="AC254"/>
  <c r="Y255"/>
  <c r="X256" l="1"/>
  <c r="Z256" s="1"/>
  <c r="AB256" s="1"/>
  <c r="Y256"/>
  <c r="AC255"/>
  <c r="W256"/>
  <c r="V257" s="1"/>
  <c r="AA257" s="1"/>
  <c r="X257" l="1"/>
  <c r="Z257" s="1"/>
  <c r="AC256"/>
  <c r="AB257"/>
  <c r="W257"/>
  <c r="V258" s="1"/>
  <c r="AA258" s="1"/>
  <c r="Y257"/>
  <c r="W258" l="1"/>
  <c r="V259" s="1"/>
  <c r="AA259" s="1"/>
  <c r="Y258"/>
  <c r="X258"/>
  <c r="Z258" s="1"/>
  <c r="AB258" s="1"/>
  <c r="AC257"/>
  <c r="W259" l="1"/>
  <c r="V260" s="1"/>
  <c r="X259"/>
  <c r="Z259" s="1"/>
  <c r="AB259" s="1"/>
  <c r="AC258"/>
  <c r="Y259"/>
  <c r="AC259" l="1"/>
  <c r="Y260"/>
  <c r="X260"/>
  <c r="Z260" s="1"/>
  <c r="W260"/>
  <c r="V261" s="1"/>
  <c r="AA261" s="1"/>
  <c r="AA260"/>
  <c r="AB260" l="1"/>
  <c r="W261" s="1"/>
  <c r="V262" s="1"/>
  <c r="AA262" s="1"/>
  <c r="X261" l="1"/>
  <c r="Z261" s="1"/>
  <c r="AB261" s="1"/>
  <c r="Y261"/>
  <c r="AC260"/>
  <c r="AC261" l="1"/>
  <c r="W262"/>
  <c r="V263" s="1"/>
  <c r="AA263" s="1"/>
  <c r="Y262"/>
  <c r="X262"/>
  <c r="Z262" s="1"/>
  <c r="AB262" s="1"/>
  <c r="AC262" l="1"/>
  <c r="W263"/>
  <c r="V264" s="1"/>
  <c r="AA264" s="1"/>
  <c r="X263"/>
  <c r="Z263" s="1"/>
  <c r="AB263" s="1"/>
  <c r="Y263"/>
  <c r="Y264" l="1"/>
  <c r="AC263"/>
  <c r="X264"/>
  <c r="Z264" s="1"/>
  <c r="AB264" s="1"/>
  <c r="W264"/>
  <c r="V265" s="1"/>
  <c r="AA265" s="1"/>
  <c r="X265" l="1"/>
  <c r="Z265" s="1"/>
  <c r="AC264"/>
  <c r="Y265"/>
  <c r="W265"/>
  <c r="V266" s="1"/>
  <c r="AA266" s="1"/>
  <c r="AB265"/>
  <c r="AC265" l="1"/>
  <c r="W266"/>
  <c r="V267" s="1"/>
  <c r="AA267" s="1"/>
  <c r="X266"/>
  <c r="Z266" s="1"/>
  <c r="AB266" s="1"/>
  <c r="Y266"/>
  <c r="AC266" l="1"/>
  <c r="Y267"/>
  <c r="W267"/>
  <c r="V268" s="1"/>
  <c r="X267"/>
  <c r="Z267" s="1"/>
  <c r="AB267" s="1"/>
  <c r="AC267" l="1"/>
  <c r="Y268"/>
  <c r="W268"/>
  <c r="V269" s="1"/>
  <c r="AA269" s="1"/>
  <c r="X268"/>
  <c r="Z268" s="1"/>
  <c r="AA268"/>
  <c r="AB268" l="1"/>
  <c r="AC268"/>
  <c r="W269"/>
  <c r="V270" s="1"/>
  <c r="AA270" s="1"/>
  <c r="Y269"/>
  <c r="X269"/>
  <c r="Z269" s="1"/>
  <c r="AB269" s="1"/>
  <c r="W270" l="1"/>
  <c r="V271" s="1"/>
  <c r="AA271" s="1"/>
  <c r="Y270"/>
  <c r="X270"/>
  <c r="Z270" s="1"/>
  <c r="AB270" s="1"/>
  <c r="AC269"/>
  <c r="Y271" l="1"/>
  <c r="W271"/>
  <c r="V272" s="1"/>
  <c r="AA272" s="1"/>
  <c r="X271"/>
  <c r="Z271" s="1"/>
  <c r="AB271" s="1"/>
  <c r="AC270"/>
  <c r="AC271" l="1"/>
  <c r="W272"/>
  <c r="V273" s="1"/>
  <c r="AA273" s="1"/>
  <c r="Y272"/>
  <c r="X272"/>
  <c r="Z272" s="1"/>
  <c r="AB272" s="1"/>
  <c r="Y273" l="1"/>
  <c r="W273"/>
  <c r="V274" s="1"/>
  <c r="AA274" s="1"/>
  <c r="AC272"/>
  <c r="X273"/>
  <c r="Z273" s="1"/>
  <c r="AB273" s="1"/>
  <c r="X274" l="1"/>
  <c r="Z274" s="1"/>
  <c r="AB274" s="1"/>
  <c r="AC273"/>
  <c r="Y274"/>
  <c r="W274"/>
  <c r="V275" s="1"/>
  <c r="AA275" s="1"/>
  <c r="Y275" l="1"/>
  <c r="AC274"/>
  <c r="W275"/>
  <c r="V276" s="1"/>
  <c r="X275"/>
  <c r="Z275" s="1"/>
  <c r="AB275" s="1"/>
  <c r="AC275" l="1"/>
  <c r="Y276"/>
  <c r="W276"/>
  <c r="V277" s="1"/>
  <c r="AA277" s="1"/>
  <c r="X276"/>
  <c r="Z276" s="1"/>
  <c r="AA276"/>
  <c r="AB276" l="1"/>
  <c r="Y277" s="1"/>
  <c r="AC276"/>
  <c r="W277" l="1"/>
  <c r="V278" s="1"/>
  <c r="AA278" s="1"/>
  <c r="X277"/>
  <c r="Z277" s="1"/>
  <c r="AB277" s="1"/>
  <c r="X278"/>
  <c r="Z278" s="1"/>
  <c r="AB278" s="1"/>
  <c r="W278"/>
  <c r="V279" s="1"/>
  <c r="AA279" s="1"/>
  <c r="Y278"/>
  <c r="AC277"/>
  <c r="Y279" l="1"/>
  <c r="X279"/>
  <c r="Z279" s="1"/>
  <c r="AB279" s="1"/>
  <c r="AC278"/>
  <c r="W279"/>
  <c r="V280" s="1"/>
  <c r="AA280" s="1"/>
  <c r="Y280" l="1"/>
  <c r="W280"/>
  <c r="V281" s="1"/>
  <c r="AA281" s="1"/>
  <c r="AC279"/>
  <c r="X280"/>
  <c r="Z280" s="1"/>
  <c r="AB280" s="1"/>
  <c r="W281" l="1"/>
  <c r="V282" s="1"/>
  <c r="AA282" s="1"/>
  <c r="X281"/>
  <c r="Z281" s="1"/>
  <c r="AB281" s="1"/>
  <c r="AC280"/>
  <c r="Y281"/>
  <c r="Y282" l="1"/>
  <c r="X282"/>
  <c r="Z282" s="1"/>
  <c r="AB282" s="1"/>
  <c r="AC281"/>
  <c r="W282"/>
  <c r="V283" s="1"/>
  <c r="AA283" s="1"/>
  <c r="X283" l="1"/>
  <c r="Z283" s="1"/>
  <c r="AC282"/>
  <c r="W283"/>
  <c r="V284" s="1"/>
  <c r="AA284" s="1"/>
  <c r="Y283"/>
  <c r="AB283"/>
  <c r="AC283" l="1"/>
  <c r="W284"/>
  <c r="V285" s="1"/>
  <c r="AA285" s="1"/>
  <c r="Y284"/>
  <c r="X284"/>
  <c r="Z284" s="1"/>
  <c r="AB284" s="1"/>
  <c r="AC284" l="1"/>
  <c r="W285"/>
  <c r="V286" s="1"/>
  <c r="AA286" s="1"/>
  <c r="Y285"/>
  <c r="X285"/>
  <c r="Z285" s="1"/>
  <c r="AB285" s="1"/>
  <c r="W286" l="1"/>
  <c r="V287" s="1"/>
  <c r="AA287" s="1"/>
  <c r="AC285"/>
  <c r="Y286"/>
  <c r="X286"/>
  <c r="Z286" s="1"/>
  <c r="AB286" s="1"/>
  <c r="W287" l="1"/>
  <c r="V288" s="1"/>
  <c r="AA288" s="1"/>
  <c r="X287"/>
  <c r="Z287" s="1"/>
  <c r="AB287" s="1"/>
  <c r="Y287"/>
  <c r="AC286"/>
  <c r="W288" l="1"/>
  <c r="V289" s="1"/>
  <c r="AA289" s="1"/>
  <c r="X288"/>
  <c r="Z288" s="1"/>
  <c r="AB288" s="1"/>
  <c r="AC287"/>
  <c r="Y288"/>
  <c r="AC288" l="1"/>
  <c r="W289"/>
  <c r="V290" s="1"/>
  <c r="AA290" s="1"/>
  <c r="X289"/>
  <c r="Z289" s="1"/>
  <c r="AB289" s="1"/>
  <c r="Y289"/>
  <c r="Y290" l="1"/>
  <c r="AC289"/>
  <c r="W290"/>
  <c r="V291" s="1"/>
  <c r="AA291" s="1"/>
  <c r="X290"/>
  <c r="Z290" s="1"/>
  <c r="AB290" s="1"/>
  <c r="W291" l="1"/>
  <c r="V292" s="1"/>
  <c r="AA292" s="1"/>
  <c r="Y291"/>
  <c r="AC290"/>
  <c r="X291"/>
  <c r="Z291" s="1"/>
  <c r="AB291" s="1"/>
  <c r="Y292" l="1"/>
  <c r="X292"/>
  <c r="Z292" s="1"/>
  <c r="AB292" s="1"/>
  <c r="AC291"/>
  <c r="W292"/>
  <c r="V293" s="1"/>
  <c r="AA293" s="1"/>
  <c r="X293" l="1"/>
  <c r="Z293" s="1"/>
  <c r="AB293" s="1"/>
  <c r="W293"/>
  <c r="V294" s="1"/>
  <c r="AA294" s="1"/>
  <c r="AC292"/>
  <c r="Y293"/>
  <c r="AC293" l="1"/>
  <c r="W294"/>
  <c r="V295" s="1"/>
  <c r="X294"/>
  <c r="Z294" s="1"/>
  <c r="AB294" s="1"/>
  <c r="Y294"/>
  <c r="AA295" l="1"/>
  <c r="AC294"/>
  <c r="W295"/>
  <c r="V296" s="1"/>
  <c r="AA296" s="1"/>
  <c r="X295"/>
  <c r="Z295" s="1"/>
  <c r="Y295"/>
  <c r="AB295"/>
  <c r="X296" l="1"/>
  <c r="Z296" s="1"/>
  <c r="AB296" s="1"/>
  <c r="AC295"/>
  <c r="W296"/>
  <c r="V297" s="1"/>
  <c r="AA297" s="1"/>
  <c r="Y296"/>
  <c r="AC296" l="1"/>
  <c r="Y297"/>
  <c r="X297"/>
  <c r="Z297" s="1"/>
  <c r="AB297" s="1"/>
  <c r="W297"/>
  <c r="V298" s="1"/>
  <c r="AA298" s="1"/>
  <c r="AC297" l="1"/>
  <c r="X298"/>
  <c r="Z298" s="1"/>
  <c r="AB298" s="1"/>
  <c r="W298"/>
  <c r="V299" s="1"/>
  <c r="AA299" s="1"/>
  <c r="Y298"/>
  <c r="Y299" l="1"/>
  <c r="X299"/>
  <c r="Z299" s="1"/>
  <c r="AB299" s="1"/>
  <c r="W299"/>
  <c r="V300" s="1"/>
  <c r="AC298"/>
  <c r="Y300" l="1"/>
  <c r="X300"/>
  <c r="Z300" s="1"/>
  <c r="W300"/>
  <c r="V301" s="1"/>
  <c r="AA301" s="1"/>
  <c r="AC299"/>
  <c r="AA300"/>
  <c r="AB300" l="1"/>
  <c r="X301" s="1"/>
  <c r="Z301" s="1"/>
  <c r="AB301" s="1"/>
  <c r="AC300"/>
  <c r="Y301" l="1"/>
  <c r="W301"/>
  <c r="V302" s="1"/>
  <c r="AA302" s="1"/>
  <c r="Y302"/>
  <c r="X302"/>
  <c r="Z302" s="1"/>
  <c r="AB302" s="1"/>
  <c r="AC301"/>
  <c r="W302"/>
  <c r="V303" s="1"/>
  <c r="AA303" s="1"/>
  <c r="Y303" l="1"/>
  <c r="AC302"/>
  <c r="W303"/>
  <c r="V304" s="1"/>
  <c r="AA304" s="1"/>
  <c r="X303"/>
  <c r="Z303" s="1"/>
  <c r="AB303" s="1"/>
  <c r="Y304" l="1"/>
  <c r="AC303"/>
  <c r="X304"/>
  <c r="Z304" s="1"/>
  <c r="AB304" s="1"/>
  <c r="W304"/>
  <c r="V305" s="1"/>
  <c r="AA305" s="1"/>
  <c r="Y305" l="1"/>
  <c r="X305"/>
  <c r="Z305" s="1"/>
  <c r="AB305" s="1"/>
  <c r="W305"/>
  <c r="V306" s="1"/>
  <c r="AA306" s="1"/>
  <c r="AC304"/>
  <c r="Y306" l="1"/>
  <c r="W306"/>
  <c r="V307" s="1"/>
  <c r="AA307" s="1"/>
  <c r="X306"/>
  <c r="Z306" s="1"/>
  <c r="AC305"/>
  <c r="AB306"/>
  <c r="X307" l="1"/>
  <c r="Z307" s="1"/>
  <c r="Y307"/>
  <c r="W307"/>
  <c r="V308" s="1"/>
  <c r="AA308" s="1"/>
  <c r="AC306"/>
  <c r="AB307"/>
  <c r="W308" l="1"/>
  <c r="V309" s="1"/>
  <c r="AA309" s="1"/>
  <c r="Y308"/>
  <c r="AC307"/>
  <c r="X308"/>
  <c r="Z308" s="1"/>
  <c r="AB308" s="1"/>
  <c r="X309" l="1"/>
  <c r="Z309" s="1"/>
  <c r="AB309" s="1"/>
  <c r="W309"/>
  <c r="V310" s="1"/>
  <c r="AA310" s="1"/>
  <c r="Y309"/>
  <c r="AC308"/>
  <c r="W310" l="1"/>
  <c r="V311" s="1"/>
  <c r="AA311" s="1"/>
  <c r="AC309"/>
  <c r="X310"/>
  <c r="Z310" s="1"/>
  <c r="AB310" s="1"/>
  <c r="Y310"/>
  <c r="Y311" l="1"/>
  <c r="X311"/>
  <c r="Z311" s="1"/>
  <c r="AB311" s="1"/>
  <c r="W311"/>
  <c r="V312" s="1"/>
  <c r="AA312" s="1"/>
  <c r="AC310"/>
  <c r="Y312" l="1"/>
  <c r="AC311"/>
  <c r="X312"/>
  <c r="Z312" s="1"/>
  <c r="AB312" s="1"/>
  <c r="W312"/>
  <c r="V313" s="1"/>
  <c r="AA313" s="1"/>
  <c r="X313" l="1"/>
  <c r="Z313" s="1"/>
  <c r="AB313" s="1"/>
  <c r="Y313"/>
  <c r="AC312"/>
  <c r="W313"/>
  <c r="V314" s="1"/>
  <c r="AA314" s="1"/>
  <c r="AC313" l="1"/>
  <c r="X314"/>
  <c r="Z314" s="1"/>
  <c r="W314"/>
  <c r="V315" s="1"/>
  <c r="AA315" s="1"/>
  <c r="Y314"/>
  <c r="AB314"/>
  <c r="AC314" l="1"/>
  <c r="Y315"/>
  <c r="W315"/>
  <c r="V316" s="1"/>
  <c r="AA316" s="1"/>
  <c r="X315"/>
  <c r="Z315" s="1"/>
  <c r="AB315" s="1"/>
  <c r="AC315" l="1"/>
  <c r="W316"/>
  <c r="V317" s="1"/>
  <c r="AA317" s="1"/>
  <c r="X316"/>
  <c r="Z316" s="1"/>
  <c r="AB316" s="1"/>
  <c r="Y316"/>
  <c r="Y317" l="1"/>
  <c r="AC316"/>
  <c r="X317"/>
  <c r="Z317" s="1"/>
  <c r="AB317" s="1"/>
  <c r="W317"/>
  <c r="V318" s="1"/>
  <c r="AA318" s="1"/>
  <c r="X318" l="1"/>
  <c r="Z318" s="1"/>
  <c r="AB318" s="1"/>
  <c r="Y318"/>
  <c r="AC317"/>
  <c r="W318"/>
  <c r="V319" s="1"/>
  <c r="AA319" s="1"/>
  <c r="X319" l="1"/>
  <c r="Z319" s="1"/>
  <c r="AB319" s="1"/>
  <c r="AC318"/>
  <c r="Y319"/>
  <c r="W319"/>
  <c r="V320" s="1"/>
  <c r="AA320" s="1"/>
  <c r="AC319" l="1"/>
  <c r="Y320"/>
  <c r="X320"/>
  <c r="Z320" s="1"/>
  <c r="AB320" s="1"/>
  <c r="W320"/>
  <c r="V321" s="1"/>
  <c r="AA321" s="1"/>
  <c r="AC320" l="1"/>
  <c r="W321"/>
  <c r="V322" s="1"/>
  <c r="AA322" s="1"/>
  <c r="Y321"/>
  <c r="X321"/>
  <c r="Z321" s="1"/>
  <c r="AB321" s="1"/>
  <c r="X322" l="1"/>
  <c r="Z322" s="1"/>
  <c r="W322"/>
  <c r="V323" s="1"/>
  <c r="AA323" s="1"/>
  <c r="AB322"/>
  <c r="AC321"/>
  <c r="Y322"/>
  <c r="W323" l="1"/>
  <c r="V324" s="1"/>
  <c r="AA324" s="1"/>
  <c r="X323"/>
  <c r="Z323" s="1"/>
  <c r="AB323" s="1"/>
  <c r="Y323"/>
  <c r="AC322"/>
  <c r="W324" l="1"/>
  <c r="V325" s="1"/>
  <c r="AA325" s="1"/>
  <c r="X324"/>
  <c r="Z324" s="1"/>
  <c r="AB324" s="1"/>
  <c r="AC323"/>
  <c r="Y324"/>
  <c r="AC324" l="1"/>
  <c r="Y325"/>
  <c r="X325"/>
  <c r="Z325" s="1"/>
  <c r="W325"/>
  <c r="V326" s="1"/>
  <c r="AA326" s="1"/>
  <c r="AB325"/>
  <c r="W326" l="1"/>
  <c r="V327" s="1"/>
  <c r="AA327" s="1"/>
  <c r="AC325"/>
  <c r="X326"/>
  <c r="Z326" s="1"/>
  <c r="AB326" s="1"/>
  <c r="Y326"/>
  <c r="W327" l="1"/>
  <c r="V328" s="1"/>
  <c r="AA328" s="1"/>
  <c r="Y327"/>
  <c r="AC326"/>
  <c r="X327"/>
  <c r="Z327" s="1"/>
  <c r="AB327" s="1"/>
  <c r="AC327" l="1"/>
  <c r="X328"/>
  <c r="Z328" s="1"/>
  <c r="AB328" s="1"/>
  <c r="W328"/>
  <c r="V329" s="1"/>
  <c r="AA329" s="1"/>
  <c r="Y328"/>
  <c r="AC328" l="1"/>
  <c r="X329"/>
  <c r="Z329" s="1"/>
  <c r="AB329" s="1"/>
  <c r="W329"/>
  <c r="V330" s="1"/>
  <c r="AA330" s="1"/>
  <c r="Y329"/>
  <c r="X330" l="1"/>
  <c r="Z330" s="1"/>
  <c r="AB330" s="1"/>
  <c r="W330"/>
  <c r="V331" s="1"/>
  <c r="AA331" s="1"/>
  <c r="Y330"/>
  <c r="AC329"/>
  <c r="X331" l="1"/>
  <c r="Z331" s="1"/>
  <c r="AB331" s="1"/>
  <c r="AC330"/>
  <c r="Y331"/>
  <c r="W331"/>
  <c r="V332" s="1"/>
  <c r="AA332" s="1"/>
  <c r="Y332" l="1"/>
  <c r="W332"/>
  <c r="V333" s="1"/>
  <c r="AA333" s="1"/>
  <c r="X332"/>
  <c r="Z332" s="1"/>
  <c r="AB332" s="1"/>
  <c r="AC331"/>
  <c r="X333" l="1"/>
  <c r="Z333" s="1"/>
  <c r="AB333" s="1"/>
  <c r="AC332"/>
  <c r="W333"/>
  <c r="V334" s="1"/>
  <c r="AA334" s="1"/>
  <c r="Y333"/>
  <c r="AC333" l="1"/>
  <c r="W334"/>
  <c r="V335" s="1"/>
  <c r="AA335" s="1"/>
  <c r="X334"/>
  <c r="Z334" s="1"/>
  <c r="AB334" s="1"/>
  <c r="Y334"/>
  <c r="W335" l="1"/>
  <c r="V336" s="1"/>
  <c r="AA336" s="1"/>
  <c r="X335"/>
  <c r="Z335" s="1"/>
  <c r="AB335" s="1"/>
  <c r="AC334"/>
  <c r="Y335"/>
  <c r="W336" l="1"/>
  <c r="V337" s="1"/>
  <c r="Y336"/>
  <c r="AC335"/>
  <c r="X336"/>
  <c r="Z336" s="1"/>
  <c r="AB336" s="1"/>
  <c r="X337" l="1"/>
  <c r="Z337" s="1"/>
  <c r="AC336"/>
  <c r="W337"/>
  <c r="V338" s="1"/>
  <c r="AA338" s="1"/>
  <c r="Y337"/>
  <c r="AB337"/>
  <c r="AA337"/>
  <c r="Y338" l="1"/>
  <c r="X338"/>
  <c r="Z338" s="1"/>
  <c r="AB338" s="1"/>
  <c r="W338"/>
  <c r="V339" s="1"/>
  <c r="AA339" s="1"/>
  <c r="AC337"/>
  <c r="X339" l="1"/>
  <c r="Z339" s="1"/>
  <c r="AB339" s="1"/>
  <c r="AC338"/>
  <c r="Y339"/>
  <c r="W339"/>
  <c r="V340" s="1"/>
  <c r="AA340" s="1"/>
  <c r="X340" l="1"/>
  <c r="Z340" s="1"/>
  <c r="AB340" s="1"/>
  <c r="AC339"/>
  <c r="W340"/>
  <c r="V341" s="1"/>
  <c r="AA341" s="1"/>
  <c r="Y340"/>
  <c r="X341" l="1"/>
  <c r="Z341" s="1"/>
  <c r="AB341" s="1"/>
  <c r="Y341"/>
  <c r="W341"/>
  <c r="V342" s="1"/>
  <c r="AA342" s="1"/>
  <c r="AC340"/>
  <c r="W342" l="1"/>
  <c r="V343" s="1"/>
  <c r="AA343" s="1"/>
  <c r="X342"/>
  <c r="Z342" s="1"/>
  <c r="AB342" s="1"/>
  <c r="AC341"/>
  <c r="Y343" s="1"/>
  <c r="Y342"/>
  <c r="W343"/>
  <c r="V344" s="1"/>
  <c r="AC342"/>
  <c r="X343" l="1"/>
  <c r="Z343" s="1"/>
  <c r="AB343" s="1"/>
  <c r="W344" s="1"/>
  <c r="V345" s="1"/>
  <c r="X344" l="1"/>
  <c r="Z344" s="1"/>
  <c r="Y344"/>
  <c r="AC343"/>
  <c r="AA344"/>
  <c r="AA345"/>
  <c r="AB344" l="1"/>
  <c r="Y345" l="1"/>
  <c r="W345"/>
  <c r="V346" s="1"/>
  <c r="AA346" s="1"/>
  <c r="X345"/>
  <c r="Z345" s="1"/>
  <c r="AB345" s="1"/>
  <c r="AC344"/>
  <c r="W346" l="1"/>
  <c r="V347" s="1"/>
  <c r="AA347" s="1"/>
  <c r="X346"/>
  <c r="Z346" s="1"/>
  <c r="AB346" s="1"/>
  <c r="Y346"/>
  <c r="AC345"/>
  <c r="W347"/>
  <c r="V348" s="1"/>
  <c r="AA348" s="1"/>
  <c r="X347" l="1"/>
  <c r="Z347" s="1"/>
  <c r="AB347" s="1"/>
  <c r="X348" s="1"/>
  <c r="Z348" s="1"/>
  <c r="AB348" s="1"/>
  <c r="Y347"/>
  <c r="AC346"/>
  <c r="Y348" l="1"/>
  <c r="Y349" s="1"/>
  <c r="AC347"/>
  <c r="W348"/>
  <c r="V349" s="1"/>
  <c r="AA349" s="1"/>
  <c r="AC348"/>
  <c r="X349"/>
  <c r="Z349" s="1"/>
  <c r="W349"/>
  <c r="V350" s="1"/>
  <c r="AA350" s="1"/>
  <c r="AB349" l="1"/>
  <c r="AC349" s="1"/>
  <c r="W350" l="1"/>
  <c r="V351" s="1"/>
  <c r="AA351" s="1"/>
  <c r="Y350"/>
  <c r="X350"/>
  <c r="Z350" s="1"/>
  <c r="AB350" s="1"/>
  <c r="Y351" s="1"/>
  <c r="W351"/>
  <c r="V352" s="1"/>
  <c r="AA352" s="1"/>
  <c r="AC350" l="1"/>
  <c r="X351"/>
  <c r="Z351" s="1"/>
  <c r="AB351" s="1"/>
  <c r="Y352" s="1"/>
  <c r="AC351" l="1"/>
  <c r="X352"/>
  <c r="Z352" s="1"/>
  <c r="AB352" s="1"/>
  <c r="W352"/>
  <c r="V353" s="1"/>
  <c r="AA353" s="1"/>
  <c r="X353"/>
  <c r="Z353" s="1"/>
  <c r="W353"/>
  <c r="V354" s="1"/>
  <c r="AA354" s="1"/>
  <c r="AC352"/>
  <c r="Y353"/>
  <c r="AB353" l="1"/>
  <c r="X354" s="1"/>
  <c r="Z354" s="1"/>
  <c r="AB354" s="1"/>
  <c r="AC353" l="1"/>
  <c r="W354"/>
  <c r="V355" s="1"/>
  <c r="AA355" s="1"/>
  <c r="Y354"/>
  <c r="Y355"/>
  <c r="W355"/>
  <c r="V356" s="1"/>
  <c r="AA356" s="1"/>
  <c r="AC354"/>
  <c r="X355" l="1"/>
  <c r="Z355" s="1"/>
  <c r="AB355" s="1"/>
  <c r="X356" l="1"/>
  <c r="Z356" s="1"/>
  <c r="AB356" s="1"/>
  <c r="W356"/>
  <c r="V357" s="1"/>
  <c r="AA357" s="1"/>
  <c r="AC355"/>
  <c r="W357" s="1"/>
  <c r="V358" s="1"/>
  <c r="Y356"/>
  <c r="AC356" l="1"/>
  <c r="Y357"/>
  <c r="X357"/>
  <c r="Z357" s="1"/>
  <c r="AB357" s="1"/>
  <c r="X358" s="1"/>
  <c r="Z358" s="1"/>
  <c r="AB358" s="1"/>
  <c r="AA358"/>
  <c r="Y358" l="1"/>
  <c r="Y359" s="1"/>
  <c r="AC357"/>
  <c r="W358"/>
  <c r="V359" s="1"/>
  <c r="AA359" s="1"/>
  <c r="W359"/>
  <c r="V360" s="1"/>
  <c r="AC358"/>
  <c r="X359"/>
  <c r="Z359" s="1"/>
  <c r="AB359" s="1"/>
  <c r="AA360" l="1"/>
  <c r="X360"/>
  <c r="Z360" s="1"/>
  <c r="W360"/>
  <c r="V361" s="1"/>
  <c r="AA361" s="1"/>
  <c r="Y360"/>
  <c r="AC359"/>
  <c r="AB360" l="1"/>
  <c r="AC360" s="1"/>
  <c r="Y361" l="1"/>
  <c r="X361"/>
  <c r="Z361" s="1"/>
  <c r="AB361" s="1"/>
  <c r="W362" s="1"/>
  <c r="V363" s="1"/>
  <c r="W361"/>
  <c r="V362" s="1"/>
  <c r="AA362" s="1"/>
  <c r="Y362" l="1"/>
  <c r="AC361"/>
  <c r="X362"/>
  <c r="Z362" s="1"/>
  <c r="AB362" s="1"/>
  <c r="AC362" s="1"/>
  <c r="AA363"/>
  <c r="Y363" l="1"/>
  <c r="X363"/>
  <c r="Z363" s="1"/>
  <c r="AB363" s="1"/>
  <c r="X364" s="1"/>
  <c r="Z364" s="1"/>
  <c r="W363"/>
  <c r="V364" s="1"/>
  <c r="AA364" s="1"/>
  <c r="AB364" l="1"/>
  <c r="Y364"/>
  <c r="AC363"/>
  <c r="W364"/>
  <c r="V365" s="1"/>
  <c r="AA365" s="1"/>
  <c r="AC364"/>
  <c r="Y365" l="1"/>
  <c r="X365"/>
  <c r="Z365" s="1"/>
  <c r="AB365" s="1"/>
  <c r="AC365" s="1"/>
  <c r="W365"/>
  <c r="V366" s="1"/>
  <c r="AA366" s="1"/>
  <c r="Y366" l="1"/>
  <c r="X366"/>
  <c r="Z366" s="1"/>
  <c r="AB366" s="1"/>
  <c r="W366"/>
  <c r="V367" s="1"/>
  <c r="AA367" s="1"/>
  <c r="W367" l="1"/>
  <c r="V368" s="1"/>
  <c r="AA368" s="1"/>
  <c r="AC366"/>
  <c r="Y367"/>
  <c r="X367"/>
  <c r="Z367" s="1"/>
  <c r="AB367" s="1"/>
  <c r="Y368" l="1"/>
  <c r="AC367"/>
  <c r="X368"/>
  <c r="Z368" s="1"/>
  <c r="AB368" s="1"/>
  <c r="AC368" s="1"/>
  <c r="W368"/>
  <c r="V369" s="1"/>
  <c r="AA369" s="1"/>
  <c r="X369" l="1"/>
  <c r="Z369" s="1"/>
  <c r="AB369" s="1"/>
  <c r="AC369" s="1"/>
  <c r="W369"/>
  <c r="V370" s="1"/>
  <c r="AA370" s="1"/>
  <c r="Y369"/>
  <c r="X370" l="1"/>
  <c r="Z370" s="1"/>
  <c r="AB370" s="1"/>
  <c r="W371" s="1"/>
  <c r="V372" s="1"/>
  <c r="AA372" s="1"/>
  <c r="W370"/>
  <c r="V371" s="1"/>
  <c r="AA371" s="1"/>
  <c r="Y370"/>
  <c r="X371" l="1"/>
  <c r="Z371" s="1"/>
  <c r="AB371" s="1"/>
  <c r="AC370"/>
  <c r="Y371"/>
  <c r="Y372" l="1"/>
  <c r="W372"/>
  <c r="V373" s="1"/>
  <c r="AA373" s="1"/>
  <c r="X372"/>
  <c r="Z372" s="1"/>
  <c r="AB372" s="1"/>
  <c r="AC371"/>
  <c r="X373" l="1"/>
  <c r="Z373" s="1"/>
  <c r="AB373" s="1"/>
  <c r="W373"/>
  <c r="V374" s="1"/>
  <c r="Y373"/>
  <c r="AC372"/>
  <c r="AC373" l="1"/>
  <c r="AA374"/>
  <c r="X374"/>
  <c r="Z374" s="1"/>
  <c r="Y374"/>
  <c r="W374"/>
  <c r="V375" s="1"/>
  <c r="AA375" s="1"/>
  <c r="AB374" l="1"/>
  <c r="X375" s="1"/>
  <c r="Z375" s="1"/>
  <c r="AB375" s="1"/>
  <c r="W375" l="1"/>
  <c r="V376" s="1"/>
  <c r="AA376" s="1"/>
  <c r="AC374"/>
  <c r="AC375"/>
  <c r="Y375"/>
  <c r="X376"/>
  <c r="Z376" s="1"/>
  <c r="AB376" s="1"/>
  <c r="X377" s="1"/>
  <c r="Z377" s="1"/>
  <c r="AB377" s="1"/>
  <c r="W376"/>
  <c r="V377" s="1"/>
  <c r="Y376"/>
  <c r="AA377"/>
  <c r="W377" l="1"/>
  <c r="V378" s="1"/>
  <c r="AA378" s="1"/>
  <c r="AC376"/>
  <c r="Y377"/>
  <c r="Y378" s="1"/>
  <c r="W378"/>
  <c r="V379" s="1"/>
  <c r="AA379" s="1"/>
  <c r="AC377"/>
  <c r="X378" l="1"/>
  <c r="Z378" s="1"/>
  <c r="AB378" s="1"/>
  <c r="AC378" s="1"/>
  <c r="Y379" l="1"/>
  <c r="X379"/>
  <c r="Z379" s="1"/>
  <c r="AB379" s="1"/>
  <c r="W380" s="1"/>
  <c r="V381" s="1"/>
  <c r="W379"/>
  <c r="V380" s="1"/>
  <c r="AA380" s="1"/>
  <c r="AC379"/>
  <c r="Y380" l="1"/>
  <c r="X380"/>
  <c r="Z380" s="1"/>
  <c r="AB380" s="1"/>
  <c r="X381" s="1"/>
  <c r="Z381" s="1"/>
  <c r="Y381" l="1"/>
  <c r="AC380"/>
  <c r="W381"/>
  <c r="V382" s="1"/>
  <c r="AA382" s="1"/>
  <c r="AA381"/>
  <c r="AB381" s="1"/>
  <c r="AC381" l="1"/>
  <c r="W382"/>
  <c r="V383" s="1"/>
  <c r="AA383" s="1"/>
  <c r="Y382"/>
  <c r="X382"/>
  <c r="Z382" s="1"/>
  <c r="AB382" s="1"/>
  <c r="X383" s="1"/>
  <c r="Z383" s="1"/>
  <c r="AB383" s="1"/>
  <c r="Y383"/>
  <c r="W383" l="1"/>
  <c r="V384" s="1"/>
  <c r="AC382"/>
  <c r="AA384"/>
  <c r="X384"/>
  <c r="Z384" s="1"/>
  <c r="Y384"/>
  <c r="W384"/>
  <c r="V385" s="1"/>
  <c r="AA385" s="1"/>
  <c r="AC383"/>
  <c r="AB384" l="1"/>
  <c r="AC384" s="1"/>
  <c r="Y385" l="1"/>
  <c r="X385"/>
  <c r="Z385" s="1"/>
  <c r="AB385" s="1"/>
  <c r="AC385" s="1"/>
  <c r="W385"/>
  <c r="V386" s="1"/>
  <c r="AA386" s="1"/>
  <c r="W386" l="1"/>
  <c r="V387" s="1"/>
  <c r="AA387" s="1"/>
  <c r="Y386"/>
  <c r="X386"/>
  <c r="Z386" s="1"/>
  <c r="AB386" s="1"/>
  <c r="X387" l="1"/>
  <c r="Z387" s="1"/>
  <c r="AB387" s="1"/>
  <c r="Y387"/>
  <c r="W387"/>
  <c r="V388" s="1"/>
  <c r="AA388" s="1"/>
  <c r="AC386"/>
  <c r="Y388" l="1"/>
  <c r="AC387"/>
  <c r="W388"/>
  <c r="V389" s="1"/>
  <c r="AA389" s="1"/>
  <c r="X388"/>
  <c r="Z388" s="1"/>
  <c r="AB388" s="1"/>
  <c r="X389" l="1"/>
  <c r="Z389" s="1"/>
  <c r="AB389" s="1"/>
  <c r="AC388"/>
  <c r="W389"/>
  <c r="V390" s="1"/>
  <c r="AA390" s="1"/>
  <c r="Y389"/>
  <c r="Y390" l="1"/>
  <c r="W390"/>
  <c r="V391" s="1"/>
  <c r="X390"/>
  <c r="Z390" s="1"/>
  <c r="AB390" s="1"/>
  <c r="AC389"/>
  <c r="AA391" l="1"/>
  <c r="W391"/>
  <c r="V392" s="1"/>
  <c r="Y391"/>
  <c r="AC390"/>
  <c r="X391"/>
  <c r="Z391" s="1"/>
  <c r="AB391" s="1"/>
  <c r="AA392" l="1"/>
  <c r="X392"/>
  <c r="Z392" s="1"/>
  <c r="Y392"/>
  <c r="AC391"/>
  <c r="W392"/>
  <c r="V393" s="1"/>
  <c r="AB392" l="1"/>
  <c r="AC392" s="1"/>
  <c r="AA393"/>
  <c r="W393" l="1"/>
  <c r="V394" s="1"/>
  <c r="AA394" s="1"/>
  <c r="X393"/>
  <c r="Z393" s="1"/>
  <c r="AB393" s="1"/>
  <c r="Y393"/>
  <c r="Y394" l="1"/>
  <c r="AC393"/>
  <c r="W394"/>
  <c r="V395" s="1"/>
  <c r="AA395" s="1"/>
  <c r="X394"/>
  <c r="Z394" s="1"/>
  <c r="AB394" s="1"/>
  <c r="X395" s="1"/>
  <c r="Z395" s="1"/>
  <c r="AB395" l="1"/>
  <c r="W395"/>
  <c r="V396" s="1"/>
  <c r="AA396" s="1"/>
  <c r="AC394"/>
  <c r="Y395"/>
  <c r="AC395"/>
  <c r="Y396" l="1"/>
  <c r="X396"/>
  <c r="Z396" s="1"/>
  <c r="AB396" s="1"/>
  <c r="X397" s="1"/>
  <c r="Z397" s="1"/>
  <c r="W396"/>
  <c r="V397" s="1"/>
  <c r="Y397" l="1"/>
  <c r="AC396"/>
  <c r="W397"/>
  <c r="V398" s="1"/>
  <c r="AA398" s="1"/>
  <c r="AA397"/>
  <c r="AB397" s="1"/>
  <c r="AC397" l="1"/>
  <c r="W398"/>
  <c r="V399" s="1"/>
  <c r="X398"/>
  <c r="Z398" s="1"/>
  <c r="AB398" s="1"/>
  <c r="AC398" s="1"/>
  <c r="Y398"/>
  <c r="AA399" l="1"/>
  <c r="W399"/>
  <c r="V400" s="1"/>
  <c r="X399"/>
  <c r="Z399" s="1"/>
  <c r="AB399" s="1"/>
  <c r="W400" s="1"/>
  <c r="V401" s="1"/>
  <c r="AA401" s="1"/>
  <c r="Y399"/>
  <c r="Y400" l="1"/>
  <c r="AC399"/>
  <c r="X400"/>
  <c r="Z400" s="1"/>
  <c r="AA400"/>
  <c r="AB400" l="1"/>
  <c r="W401" s="1"/>
  <c r="V402" s="1"/>
  <c r="AA402" s="1"/>
  <c r="X401" l="1"/>
  <c r="Z401" s="1"/>
  <c r="AB401" s="1"/>
  <c r="Y401"/>
  <c r="AC400"/>
  <c r="AC401" l="1"/>
  <c r="X402"/>
  <c r="Z402" s="1"/>
  <c r="AB402" s="1"/>
  <c r="W402"/>
  <c r="V403" s="1"/>
  <c r="AA403" s="1"/>
  <c r="Y402"/>
  <c r="AC402" l="1"/>
  <c r="W403"/>
  <c r="V404" s="1"/>
  <c r="Y403"/>
  <c r="X403"/>
  <c r="Z403" s="1"/>
  <c r="AB403" s="1"/>
  <c r="AC403" l="1"/>
  <c r="W404"/>
  <c r="V405" s="1"/>
  <c r="AA405" s="1"/>
  <c r="AA404"/>
  <c r="Y404"/>
  <c r="X404"/>
  <c r="Z404" s="1"/>
  <c r="AB404" s="1"/>
  <c r="AC404" l="1"/>
  <c r="Y405"/>
  <c r="X405"/>
  <c r="Z405" s="1"/>
  <c r="AB405" s="1"/>
  <c r="W405"/>
  <c r="V406" s="1"/>
  <c r="AA406" s="1"/>
  <c r="Y406" l="1"/>
  <c r="X406"/>
  <c r="Z406" s="1"/>
  <c r="AB406" s="1"/>
  <c r="AC405"/>
  <c r="W406"/>
  <c r="V407" s="1"/>
  <c r="AA407" s="1"/>
  <c r="X407" l="1"/>
  <c r="Z407" s="1"/>
  <c r="AB407" s="1"/>
  <c r="Y407"/>
  <c r="AC406"/>
  <c r="W407"/>
  <c r="V408" s="1"/>
  <c r="AA408" s="1"/>
  <c r="W408" l="1"/>
  <c r="V409" s="1"/>
  <c r="AA409" s="1"/>
  <c r="Y408"/>
  <c r="X408"/>
  <c r="Z408" s="1"/>
  <c r="AB408" s="1"/>
  <c r="AC407"/>
  <c r="Y409" l="1"/>
  <c r="AC408"/>
  <c r="W409"/>
  <c r="V410" s="1"/>
  <c r="AA410" s="1"/>
  <c r="X409"/>
  <c r="Z409" s="1"/>
  <c r="AB409" s="1"/>
  <c r="W410" s="1"/>
  <c r="V411" s="1"/>
  <c r="AA411" s="1"/>
  <c r="AC409" l="1"/>
  <c r="Y410"/>
  <c r="X410"/>
  <c r="Z410" s="1"/>
  <c r="AB410" s="1"/>
  <c r="Y411" s="1"/>
  <c r="AC410" l="1"/>
  <c r="W411"/>
  <c r="V412" s="1"/>
  <c r="AA412" s="1"/>
  <c r="X411"/>
  <c r="Z411" s="1"/>
  <c r="AB411" s="1"/>
  <c r="AC411" s="1"/>
  <c r="W412" l="1"/>
  <c r="V413" s="1"/>
  <c r="AA413" s="1"/>
  <c r="Y412"/>
  <c r="X412"/>
  <c r="Z412" s="1"/>
  <c r="AB412" s="1"/>
  <c r="Y413" s="1"/>
  <c r="W413" l="1"/>
  <c r="V414" s="1"/>
  <c r="AA414" s="1"/>
  <c r="X413"/>
  <c r="Z413" s="1"/>
  <c r="AB413" s="1"/>
  <c r="AC412"/>
  <c r="X414" l="1"/>
  <c r="Z414" s="1"/>
  <c r="AB414" s="1"/>
  <c r="W414"/>
  <c r="V415" s="1"/>
  <c r="AA415" s="1"/>
  <c r="AC413"/>
  <c r="Y414"/>
  <c r="W415" l="1"/>
  <c r="V416" s="1"/>
  <c r="AA416" s="1"/>
  <c r="AC414"/>
  <c r="X415"/>
  <c r="Z415" s="1"/>
  <c r="AB415" s="1"/>
  <c r="W416" s="1"/>
  <c r="V417" s="1"/>
  <c r="Y415"/>
  <c r="AC415" l="1"/>
  <c r="X416"/>
  <c r="Z416" s="1"/>
  <c r="AB416" s="1"/>
  <c r="Y416"/>
  <c r="AA417"/>
  <c r="W417" l="1"/>
  <c r="V418" s="1"/>
  <c r="Y417"/>
  <c r="X417"/>
  <c r="Z417" s="1"/>
  <c r="AA418" s="1"/>
  <c r="AC416"/>
  <c r="AB417" l="1"/>
  <c r="AC417" s="1"/>
  <c r="Y418" l="1"/>
  <c r="W418"/>
  <c r="V419" s="1"/>
  <c r="X418"/>
  <c r="Z418" s="1"/>
  <c r="AB418" s="1"/>
  <c r="AC418" s="1"/>
  <c r="AA419"/>
  <c r="Y419" l="1"/>
  <c r="W419"/>
  <c r="V420" s="1"/>
  <c r="AA420" s="1"/>
  <c r="X419"/>
  <c r="Z419" s="1"/>
  <c r="AB419" s="1"/>
  <c r="AC419" s="1"/>
  <c r="X420" l="1"/>
  <c r="Z420" s="1"/>
  <c r="AB420" s="1"/>
  <c r="Y420"/>
  <c r="W420"/>
  <c r="V421" s="1"/>
  <c r="AA421" s="1"/>
  <c r="Y421" l="1"/>
  <c r="X421"/>
  <c r="Z421" s="1"/>
  <c r="AB421" s="1"/>
  <c r="X422" s="1"/>
  <c r="Z422" s="1"/>
  <c r="AC420"/>
  <c r="W421"/>
  <c r="V422" s="1"/>
  <c r="AA422" s="1"/>
  <c r="AB422" l="1"/>
  <c r="Y422"/>
  <c r="AC421"/>
  <c r="AC422" s="1"/>
  <c r="W422"/>
  <c r="V423" s="1"/>
  <c r="AA423" s="1"/>
  <c r="X423"/>
  <c r="Z423" s="1"/>
  <c r="Y423" l="1"/>
  <c r="AB423"/>
  <c r="X424" s="1"/>
  <c r="Z424" s="1"/>
  <c r="W423"/>
  <c r="V424" s="1"/>
  <c r="AA424" s="1"/>
  <c r="Y424"/>
  <c r="AC423" l="1"/>
  <c r="AC424" s="1"/>
  <c r="AB424"/>
  <c r="W424"/>
  <c r="V425" s="1"/>
  <c r="AA425" s="1"/>
  <c r="W425" l="1"/>
  <c r="V426" s="1"/>
  <c r="AA426" s="1"/>
  <c r="Y425"/>
  <c r="X425"/>
  <c r="Z425" s="1"/>
  <c r="AB425" s="1"/>
  <c r="AC425" s="1"/>
  <c r="W426" l="1"/>
  <c r="V427" s="1"/>
  <c r="AA427" s="1"/>
  <c r="Y426"/>
  <c r="X426"/>
  <c r="Z426" s="1"/>
  <c r="AB426" s="1"/>
  <c r="W427" s="1"/>
  <c r="V428" s="1"/>
  <c r="Y427" l="1"/>
  <c r="AC426"/>
  <c r="X427"/>
  <c r="Z427" s="1"/>
  <c r="AB427" s="1"/>
  <c r="AC427" s="1"/>
  <c r="AA428" l="1"/>
  <c r="Y428"/>
  <c r="X428"/>
  <c r="Z428" s="1"/>
  <c r="AB428" s="1"/>
  <c r="Y429" s="1"/>
  <c r="W428"/>
  <c r="V429" s="1"/>
  <c r="AA429" s="1"/>
  <c r="AC428" l="1"/>
  <c r="X429"/>
  <c r="Z429" s="1"/>
  <c r="AB429" s="1"/>
  <c r="W429"/>
  <c r="V430" s="1"/>
  <c r="AA430" s="1"/>
  <c r="W430" l="1"/>
  <c r="V431" s="1"/>
  <c r="AA431" s="1"/>
  <c r="X430"/>
  <c r="Z430" s="1"/>
  <c r="AB430" s="1"/>
  <c r="AC429"/>
  <c r="Y430"/>
  <c r="W431" l="1"/>
  <c r="V432" s="1"/>
  <c r="AA432" s="1"/>
  <c r="AC430"/>
  <c r="Y431"/>
  <c r="X431"/>
  <c r="Z431" s="1"/>
  <c r="AB431" s="1"/>
  <c r="W432" l="1"/>
  <c r="V433" s="1"/>
  <c r="AA433" s="1"/>
  <c r="AC431"/>
  <c r="Y432"/>
  <c r="X432"/>
  <c r="Z432" s="1"/>
  <c r="AB432" s="1"/>
  <c r="Y433" s="1"/>
  <c r="W433" l="1"/>
  <c r="V434" s="1"/>
  <c r="AA434" s="1"/>
  <c r="X433"/>
  <c r="Z433" s="1"/>
  <c r="AB433" s="1"/>
  <c r="AC432"/>
  <c r="Y434" l="1"/>
  <c r="W434"/>
  <c r="V435" s="1"/>
  <c r="AA435" s="1"/>
  <c r="X434"/>
  <c r="Z434" s="1"/>
  <c r="AB434" s="1"/>
  <c r="AC433"/>
  <c r="X435" l="1"/>
  <c r="Z435" s="1"/>
  <c r="Y435"/>
  <c r="W435"/>
  <c r="V436" s="1"/>
  <c r="AA436" s="1"/>
  <c r="AC434"/>
  <c r="AB435"/>
  <c r="X436" l="1"/>
  <c r="Z436" s="1"/>
  <c r="AB436" s="1"/>
  <c r="AC435"/>
  <c r="W436"/>
  <c r="V437" s="1"/>
  <c r="AA437" s="1"/>
  <c r="Y436"/>
  <c r="W437" l="1"/>
  <c r="V438" s="1"/>
  <c r="AC436"/>
  <c r="Y437"/>
  <c r="X437"/>
  <c r="Z437" s="1"/>
  <c r="AB437" s="1"/>
  <c r="W438" s="1"/>
  <c r="V439" s="1"/>
  <c r="AA439" s="1"/>
  <c r="AA438"/>
  <c r="AC437" l="1"/>
  <c r="Y438"/>
  <c r="X438"/>
  <c r="Z438" s="1"/>
  <c r="AB438" s="1"/>
  <c r="AC438" s="1"/>
  <c r="X439" l="1"/>
  <c r="Z439" s="1"/>
  <c r="AB439" s="1"/>
  <c r="X440" s="1"/>
  <c r="Z440" s="1"/>
  <c r="AB440" s="1"/>
  <c r="W439"/>
  <c r="V440" s="1"/>
  <c r="AA440" s="1"/>
  <c r="Y439"/>
  <c r="AC439"/>
  <c r="Y440" l="1"/>
  <c r="W440"/>
  <c r="V441" s="1"/>
  <c r="AA441" s="1"/>
  <c r="AC440"/>
  <c r="W441"/>
  <c r="V442" s="1"/>
  <c r="AA442" s="1"/>
  <c r="X441"/>
  <c r="Z441" s="1"/>
  <c r="Y441"/>
  <c r="AB441" l="1"/>
  <c r="Y442" s="1"/>
  <c r="W442"/>
  <c r="V443" s="1"/>
  <c r="AA443" s="1"/>
  <c r="X442" l="1"/>
  <c r="Z442" s="1"/>
  <c r="AB442" s="1"/>
  <c r="W443" s="1"/>
  <c r="V444" s="1"/>
  <c r="AA444" s="1"/>
  <c r="AC441"/>
  <c r="AC442" l="1"/>
  <c r="X443"/>
  <c r="Z443" s="1"/>
  <c r="AB443" s="1"/>
  <c r="Y444" s="1"/>
  <c r="Y443"/>
  <c r="AC443" l="1"/>
  <c r="X444"/>
  <c r="Z444" s="1"/>
  <c r="AB444" s="1"/>
  <c r="W444"/>
  <c r="V445" s="1"/>
  <c r="AA445" s="1"/>
  <c r="AC444"/>
  <c r="Y445"/>
  <c r="X445"/>
  <c r="Z445" s="1"/>
  <c r="W445"/>
  <c r="V446" s="1"/>
  <c r="AA446" s="1"/>
  <c r="AB445" l="1"/>
  <c r="W446" s="1"/>
  <c r="V447" s="1"/>
  <c r="Y446"/>
  <c r="X446" l="1"/>
  <c r="Z446" s="1"/>
  <c r="AB446" s="1"/>
  <c r="AC446" s="1"/>
  <c r="AC445"/>
  <c r="AA447"/>
  <c r="Y447"/>
  <c r="X447"/>
  <c r="Z447" s="1"/>
  <c r="AB447" s="1"/>
  <c r="W447" l="1"/>
  <c r="V448" s="1"/>
  <c r="AA448" s="1"/>
  <c r="X448"/>
  <c r="Z448" s="1"/>
  <c r="AC447"/>
  <c r="Y448"/>
  <c r="W448"/>
  <c r="V449" s="1"/>
  <c r="AA449" s="1"/>
  <c r="AB448" l="1"/>
  <c r="Y449" s="1"/>
  <c r="W449" l="1"/>
  <c r="V450" s="1"/>
  <c r="AA450" s="1"/>
  <c r="AC448"/>
  <c r="X449"/>
  <c r="Z449" s="1"/>
  <c r="AB449" s="1"/>
  <c r="W450" s="1"/>
  <c r="V451" s="1"/>
  <c r="AA451" s="1"/>
  <c r="Y450"/>
  <c r="X450"/>
  <c r="Z450" s="1"/>
  <c r="AB450" s="1"/>
  <c r="AC449" l="1"/>
  <c r="W451" s="1"/>
  <c r="V452" s="1"/>
  <c r="AA452" s="1"/>
  <c r="Y451"/>
  <c r="X451" l="1"/>
  <c r="Z451" s="1"/>
  <c r="AB451" s="1"/>
  <c r="W452" s="1"/>
  <c r="V453" s="1"/>
  <c r="AA453" s="1"/>
  <c r="AC450"/>
  <c r="Y452" l="1"/>
  <c r="X452"/>
  <c r="Z452" s="1"/>
  <c r="AB452" s="1"/>
  <c r="Y453" s="1"/>
  <c r="AC451"/>
  <c r="W453" l="1"/>
  <c r="V454" s="1"/>
  <c r="AA454" s="1"/>
  <c r="AC452"/>
  <c r="X453"/>
  <c r="Z453" s="1"/>
  <c r="AB453" s="1"/>
  <c r="Y454" s="1"/>
  <c r="W454"/>
  <c r="V455" s="1"/>
  <c r="AA455" s="1"/>
  <c r="X454"/>
  <c r="Z454" s="1"/>
  <c r="AB454" s="1"/>
  <c r="AC453" l="1"/>
  <c r="Y455" s="1"/>
  <c r="W455"/>
  <c r="V456" s="1"/>
  <c r="AA456" s="1"/>
  <c r="AC454" l="1"/>
  <c r="X455"/>
  <c r="Z455" s="1"/>
  <c r="AB455" s="1"/>
  <c r="X456" s="1"/>
  <c r="Z456" s="1"/>
  <c r="AB456" s="1"/>
  <c r="W456" l="1"/>
  <c r="V457" s="1"/>
  <c r="AA457" s="1"/>
  <c r="AC455"/>
  <c r="Y456"/>
  <c r="AC456"/>
  <c r="X457"/>
  <c r="Z457" s="1"/>
  <c r="AB457" s="1"/>
  <c r="Y457"/>
  <c r="W457" l="1"/>
  <c r="V458" s="1"/>
  <c r="AA458" s="1"/>
  <c r="Y458"/>
  <c r="AC457"/>
  <c r="X458"/>
  <c r="Z458" s="1"/>
  <c r="AB458" s="1"/>
  <c r="W458"/>
  <c r="V459" s="1"/>
  <c r="AA459" s="1"/>
  <c r="X459" l="1"/>
  <c r="Z459" s="1"/>
  <c r="AB459" s="1"/>
  <c r="W459"/>
  <c r="V460" s="1"/>
  <c r="AA460" s="1"/>
  <c r="AC458"/>
  <c r="Y459"/>
  <c r="W460" l="1"/>
  <c r="V461" s="1"/>
  <c r="AA461" s="1"/>
  <c r="AC459"/>
  <c r="Y460"/>
  <c r="X460"/>
  <c r="Z460" s="1"/>
  <c r="AB460" s="1"/>
  <c r="X461" l="1"/>
  <c r="Z461" s="1"/>
  <c r="AB461" s="1"/>
  <c r="AC460"/>
  <c r="W461"/>
  <c r="V462" s="1"/>
  <c r="AA462" s="1"/>
  <c r="Y461"/>
  <c r="Y462" l="1"/>
  <c r="AC461"/>
  <c r="X462"/>
  <c r="Z462" s="1"/>
  <c r="AB462" s="1"/>
  <c r="W462"/>
  <c r="V463" s="1"/>
  <c r="AA463" s="1"/>
  <c r="Y463" l="1"/>
  <c r="AC462"/>
  <c r="X463"/>
  <c r="Z463" s="1"/>
  <c r="AB463" s="1"/>
  <c r="W463"/>
  <c r="V464" s="1"/>
  <c r="AA464" l="1"/>
  <c r="Y464"/>
  <c r="W464"/>
  <c r="V465" s="1"/>
  <c r="AC463"/>
  <c r="X464"/>
  <c r="Z464" s="1"/>
  <c r="AB464" s="1"/>
  <c r="AA465" l="1"/>
  <c r="AC464"/>
  <c r="Y465"/>
  <c r="X465"/>
  <c r="Z465" s="1"/>
  <c r="W465"/>
  <c r="V466" s="1"/>
  <c r="AA466" s="1"/>
  <c r="AB465" l="1"/>
  <c r="X466" s="1"/>
  <c r="Z466" s="1"/>
  <c r="AB466" s="1"/>
  <c r="AC465" l="1"/>
  <c r="W466"/>
  <c r="V467" s="1"/>
  <c r="AA467" s="1"/>
  <c r="Y466"/>
  <c r="AC466"/>
  <c r="Y467"/>
  <c r="X467" l="1"/>
  <c r="Z467" s="1"/>
  <c r="AB467" s="1"/>
  <c r="W467"/>
  <c r="V468" s="1"/>
  <c r="AA468" s="1"/>
  <c r="Y468" l="1"/>
  <c r="X468"/>
  <c r="Z468" s="1"/>
  <c r="AB468" s="1"/>
  <c r="W469" s="1"/>
  <c r="V470" s="1"/>
  <c r="AA470" s="1"/>
  <c r="AC467"/>
  <c r="W468"/>
  <c r="V469" s="1"/>
  <c r="AA469" s="1"/>
  <c r="Y469"/>
  <c r="X469" l="1"/>
  <c r="Z469" s="1"/>
  <c r="AB469" s="1"/>
  <c r="AC469" s="1"/>
  <c r="AC468"/>
  <c r="X470" l="1"/>
  <c r="Z470" s="1"/>
  <c r="AB470" s="1"/>
  <c r="AC470" s="1"/>
  <c r="W470"/>
  <c r="V471" s="1"/>
  <c r="AA471" s="1"/>
  <c r="Y470"/>
  <c r="X471"/>
  <c r="Z471" s="1"/>
  <c r="AB471" s="1"/>
  <c r="W471"/>
  <c r="V472" s="1"/>
  <c r="AA472" s="1"/>
  <c r="Y471" l="1"/>
  <c r="AC471"/>
  <c r="Y472"/>
  <c r="W472"/>
  <c r="V473" s="1"/>
  <c r="AA473" s="1"/>
  <c r="X472"/>
  <c r="Z472" s="1"/>
  <c r="AB472" s="1"/>
  <c r="Y473" l="1"/>
  <c r="W473"/>
  <c r="V474" s="1"/>
  <c r="AA474" s="1"/>
  <c r="X473"/>
  <c r="Z473" s="1"/>
  <c r="AB473" s="1"/>
  <c r="AC472"/>
  <c r="Y474" l="1"/>
  <c r="AC473"/>
  <c r="X474"/>
  <c r="Z474" s="1"/>
  <c r="AB474" s="1"/>
  <c r="W474"/>
  <c r="V475" s="1"/>
  <c r="AA475" l="1"/>
  <c r="W475"/>
  <c r="V476" s="1"/>
  <c r="Y475"/>
  <c r="AC474"/>
  <c r="X475"/>
  <c r="Z475" s="1"/>
  <c r="AB475" s="1"/>
  <c r="AA476" l="1"/>
  <c r="X476"/>
  <c r="Z476" s="1"/>
  <c r="AC475"/>
  <c r="W476"/>
  <c r="V477" s="1"/>
  <c r="AA477" s="1"/>
  <c r="Y476"/>
  <c r="AB476" l="1"/>
  <c r="X477" s="1"/>
  <c r="Z477" s="1"/>
  <c r="AB477" s="1"/>
  <c r="Y477" l="1"/>
  <c r="AC476"/>
  <c r="Y478" s="1"/>
  <c r="W477"/>
  <c r="V478" s="1"/>
  <c r="AA478" s="1"/>
  <c r="AC477"/>
  <c r="X478"/>
  <c r="Z478" s="1"/>
  <c r="AB478" s="1"/>
  <c r="W478" l="1"/>
  <c r="V479" s="1"/>
  <c r="AA479" s="1"/>
  <c r="Y479"/>
  <c r="W479"/>
  <c r="V480" s="1"/>
  <c r="AA480" s="1"/>
  <c r="AC478"/>
  <c r="X479"/>
  <c r="Z479" s="1"/>
  <c r="AB479" s="1"/>
  <c r="W480" l="1"/>
  <c r="V481" s="1"/>
  <c r="AA481" s="1"/>
  <c r="Y480"/>
  <c r="AC479"/>
  <c r="X480"/>
  <c r="Z480" s="1"/>
  <c r="AB480" s="1"/>
  <c r="X481" l="1"/>
  <c r="Z481" s="1"/>
  <c r="AB481" s="1"/>
  <c r="Y481"/>
  <c r="W481"/>
  <c r="V482" s="1"/>
  <c r="AC480"/>
  <c r="AA482" l="1"/>
  <c r="Y482"/>
  <c r="X482"/>
  <c r="Z482" s="1"/>
  <c r="AB482" s="1"/>
  <c r="AC481"/>
  <c r="W482"/>
  <c r="V483" s="1"/>
  <c r="AA483" s="1"/>
  <c r="Y483" l="1"/>
  <c r="AC482"/>
  <c r="W483"/>
  <c r="V484" s="1"/>
  <c r="AA484" s="1"/>
  <c r="X483"/>
  <c r="Z483" s="1"/>
  <c r="AB483" s="1"/>
  <c r="Y484" l="1"/>
  <c r="W484"/>
  <c r="V485" s="1"/>
  <c r="AC483"/>
  <c r="X484"/>
  <c r="Z484" s="1"/>
  <c r="AB484" s="1"/>
  <c r="AA485" l="1"/>
  <c r="Y485"/>
  <c r="X485"/>
  <c r="Z485" s="1"/>
  <c r="AB485" s="1"/>
  <c r="AC484"/>
  <c r="W485"/>
  <c r="V486" s="1"/>
  <c r="AA486" s="1"/>
  <c r="AC485" l="1"/>
  <c r="W486"/>
  <c r="V487" s="1"/>
  <c r="X486"/>
  <c r="Z486" s="1"/>
  <c r="AB486" s="1"/>
  <c r="Y486"/>
  <c r="AA487" l="1"/>
  <c r="X487"/>
  <c r="Z487" s="1"/>
  <c r="AB487" s="1"/>
  <c r="Y487"/>
  <c r="W487"/>
  <c r="V488" s="1"/>
  <c r="AA488" s="1"/>
  <c r="AC486"/>
  <c r="X488" l="1"/>
  <c r="Z488" s="1"/>
  <c r="AB488" s="1"/>
  <c r="AC487"/>
  <c r="Y488"/>
  <c r="W488"/>
  <c r="V489" s="1"/>
  <c r="AA489" s="1"/>
  <c r="X489" l="1"/>
  <c r="Z489" s="1"/>
  <c r="AB489" s="1"/>
  <c r="W489"/>
  <c r="V490" s="1"/>
  <c r="AA490" s="1"/>
  <c r="AC488"/>
  <c r="Y489"/>
  <c r="X490" l="1"/>
  <c r="Z490" s="1"/>
  <c r="AB490" s="1"/>
  <c r="W490"/>
  <c r="V491" s="1"/>
  <c r="AA491" s="1"/>
  <c r="Y490"/>
  <c r="AC489"/>
  <c r="Y491" l="1"/>
  <c r="AC490"/>
  <c r="W491"/>
  <c r="V492" s="1"/>
  <c r="AA492" s="1"/>
  <c r="X491"/>
  <c r="Z491" s="1"/>
  <c r="AB491" s="1"/>
  <c r="W492" l="1"/>
  <c r="V493" s="1"/>
  <c r="AA493" s="1"/>
  <c r="Y492"/>
  <c r="AC491"/>
  <c r="X492"/>
  <c r="Z492" s="1"/>
  <c r="AB492" s="1"/>
  <c r="W493" l="1"/>
  <c r="V494" s="1"/>
  <c r="AA494" s="1"/>
  <c r="AC492"/>
  <c r="Y493"/>
  <c r="X493"/>
  <c r="Z493" s="1"/>
  <c r="AB493" s="1"/>
  <c r="AC493" l="1"/>
  <c r="Y494"/>
  <c r="W494"/>
  <c r="V495" s="1"/>
  <c r="AA495" s="1"/>
  <c r="X494"/>
  <c r="Z494" s="1"/>
  <c r="AB494" s="1"/>
  <c r="X495" l="1"/>
  <c r="Z495" s="1"/>
  <c r="AB495" s="1"/>
  <c r="AC494"/>
  <c r="Y495"/>
  <c r="W495"/>
  <c r="V496" s="1"/>
  <c r="AA496" s="1"/>
  <c r="Y496" l="1"/>
  <c r="W496"/>
  <c r="V497" s="1"/>
  <c r="AA497" s="1"/>
  <c r="AC495"/>
  <c r="X496"/>
  <c r="Z496" s="1"/>
  <c r="AB496" s="1"/>
  <c r="Y497" l="1"/>
  <c r="AC496"/>
  <c r="W497"/>
  <c r="V498" s="1"/>
  <c r="AA498" s="1"/>
  <c r="X497"/>
  <c r="Z497" s="1"/>
  <c r="AB497" s="1"/>
  <c r="W498" l="1"/>
  <c r="V499" s="1"/>
  <c r="AA499" s="1"/>
  <c r="AC497"/>
  <c r="X498"/>
  <c r="Z498" s="1"/>
  <c r="AB498" s="1"/>
  <c r="Y498"/>
  <c r="Y499" l="1"/>
  <c r="W499"/>
  <c r="V500" s="1"/>
  <c r="AA500" s="1"/>
  <c r="AC498"/>
  <c r="X499"/>
  <c r="Z499" s="1"/>
  <c r="AB499" s="1"/>
  <c r="W500" l="1"/>
  <c r="V501" s="1"/>
  <c r="AA501" s="1"/>
  <c r="X500"/>
  <c r="Z500" s="1"/>
  <c r="AB500" s="1"/>
  <c r="AC499"/>
  <c r="Y500"/>
  <c r="X501" l="1"/>
  <c r="Z501" s="1"/>
  <c r="AB501" s="1"/>
  <c r="AC500"/>
  <c r="Y501"/>
  <c r="W501"/>
  <c r="V502" s="1"/>
  <c r="AA502" s="1"/>
  <c r="AC501" l="1"/>
  <c r="X502"/>
  <c r="Z502" s="1"/>
  <c r="AB502" s="1"/>
  <c r="Y502"/>
  <c r="W502"/>
  <c r="V503" s="1"/>
  <c r="AA503" s="1"/>
  <c r="Y503" l="1"/>
  <c r="AC502"/>
  <c r="X503"/>
  <c r="Z503" s="1"/>
  <c r="AB503" s="1"/>
  <c r="W503"/>
  <c r="V504" s="1"/>
  <c r="AA504" s="1"/>
  <c r="AC503" l="1"/>
  <c r="X504"/>
  <c r="Z504" s="1"/>
  <c r="AB504" s="1"/>
  <c r="Y504"/>
  <c r="W504"/>
  <c r="V505" s="1"/>
  <c r="AA505" s="1"/>
  <c r="Y505" l="1"/>
  <c r="X505"/>
  <c r="Z505" s="1"/>
  <c r="AB505" s="1"/>
  <c r="AC504"/>
  <c r="W505"/>
  <c r="V506" s="1"/>
  <c r="AA506" s="1"/>
  <c r="W506" l="1"/>
  <c r="V507" s="1"/>
  <c r="AA507" s="1"/>
  <c r="X506"/>
  <c r="Z506" s="1"/>
  <c r="AB506" s="1"/>
  <c r="AC505"/>
  <c r="Y506"/>
  <c r="W507" l="1"/>
  <c r="V508" s="1"/>
  <c r="X507"/>
  <c r="Z507" s="1"/>
  <c r="AB507" s="1"/>
  <c r="AC506"/>
  <c r="Y507"/>
  <c r="Y508" l="1"/>
  <c r="X508"/>
  <c r="Z508" s="1"/>
  <c r="AA508"/>
  <c r="W508"/>
  <c r="V509" s="1"/>
  <c r="AA509" s="1"/>
  <c r="AC507"/>
  <c r="AB508" l="1"/>
  <c r="AC508" s="1"/>
  <c r="X509" l="1"/>
  <c r="Z509" s="1"/>
  <c r="AB509" s="1"/>
  <c r="AC509" s="1"/>
  <c r="Y509"/>
  <c r="W509"/>
  <c r="V510" s="1"/>
  <c r="X510" l="1"/>
  <c r="Z510" s="1"/>
  <c r="AA510"/>
  <c r="V512"/>
  <c r="W512"/>
  <c r="Y510"/>
  <c r="W510"/>
  <c r="AB510" l="1"/>
  <c r="AC510" l="1"/>
  <c r="AB512"/>
  <c r="AB513"/>
</calcChain>
</file>

<file path=xl/sharedStrings.xml><?xml version="1.0" encoding="utf-8"?>
<sst xmlns="http://schemas.openxmlformats.org/spreadsheetml/2006/main" count="2958" uniqueCount="1547">
  <si>
    <t>SPINS</t>
  </si>
  <si>
    <t>NR</t>
  </si>
  <si>
    <t>DS</t>
  </si>
  <si>
    <t>STEP</t>
  </si>
  <si>
    <t>BR</t>
  </si>
  <si>
    <t>E</t>
  </si>
  <si>
    <t>O</t>
  </si>
  <si>
    <t>L</t>
  </si>
  <si>
    <t>H</t>
  </si>
  <si>
    <t>R</t>
  </si>
  <si>
    <t>B</t>
  </si>
  <si>
    <t>C1</t>
  </si>
  <si>
    <t>C2</t>
  </si>
  <si>
    <t>C3</t>
  </si>
  <si>
    <t>S</t>
  </si>
  <si>
    <t>BP2</t>
  </si>
  <si>
    <t>BP3</t>
  </si>
  <si>
    <t>BP4</t>
  </si>
  <si>
    <t>BP5</t>
  </si>
  <si>
    <t>B/R</t>
  </si>
  <si>
    <t>+1</t>
  </si>
  <si>
    <t>-1</t>
  </si>
  <si>
    <t>W</t>
  </si>
  <si>
    <t>BP 1</t>
  </si>
  <si>
    <t>BET</t>
  </si>
  <si>
    <t>BP Backup</t>
  </si>
  <si>
    <t>Calc</t>
  </si>
  <si>
    <t>Spin</t>
  </si>
  <si>
    <t>Test</t>
  </si>
  <si>
    <t>Win</t>
  </si>
  <si>
    <t>Bet</t>
  </si>
  <si>
    <t>T</t>
  </si>
  <si>
    <t>D</t>
  </si>
  <si>
    <t>C.L.</t>
  </si>
  <si>
    <t>Step</t>
  </si>
  <si>
    <t>CODE</t>
  </si>
  <si>
    <t>Code 4</t>
  </si>
  <si>
    <t>Code 5</t>
  </si>
  <si>
    <t>#</t>
  </si>
  <si>
    <t>WIN</t>
  </si>
  <si>
    <t>ST</t>
  </si>
  <si>
    <t>CL</t>
  </si>
  <si>
    <t>Betting Numbers : 12, 21, 13, 31, 23, 32</t>
  </si>
  <si>
    <t>RB</t>
  </si>
  <si>
    <t>HB</t>
  </si>
  <si>
    <t>TB</t>
  </si>
  <si>
    <t>N</t>
  </si>
  <si>
    <t>AHB</t>
  </si>
  <si>
    <t>ORIGINAL</t>
  </si>
  <si>
    <t>AGGRESSIVE</t>
  </si>
  <si>
    <t>No.</t>
  </si>
  <si>
    <t>Vortex</t>
  </si>
  <si>
    <t>DS Calc</t>
  </si>
  <si>
    <t>Unit</t>
  </si>
  <si>
    <t># B</t>
  </si>
  <si>
    <t>Street Calc</t>
  </si>
  <si>
    <t>Doz</t>
  </si>
  <si>
    <t>Double Dozen Progresion</t>
  </si>
  <si>
    <t>E/C Progression</t>
  </si>
  <si>
    <t>Dozen Progresion</t>
  </si>
  <si>
    <t>Whittacker Dozen Progresion</t>
  </si>
  <si>
    <t>Dz</t>
  </si>
  <si>
    <t>Tr</t>
  </si>
  <si>
    <t>Res</t>
  </si>
  <si>
    <t>St</t>
  </si>
  <si>
    <t>Amt</t>
  </si>
  <si>
    <t xml:space="preserve"> </t>
  </si>
  <si>
    <t>Co</t>
  </si>
  <si>
    <t>Dozen</t>
  </si>
  <si>
    <t>Col</t>
  </si>
  <si>
    <t>&lt;=</t>
  </si>
  <si>
    <t>D for delayed Trigger</t>
  </si>
  <si>
    <t>Leland One : Original (Loss, Wait for new Trigger)</t>
  </si>
  <si>
    <t>Leland One : Tweak (Loss, Play Next Two)</t>
  </si>
  <si>
    <t>Prog.</t>
  </si>
  <si>
    <t>RL</t>
  </si>
  <si>
    <t>G</t>
  </si>
  <si>
    <t>Tweak Progression : 1,1,1,2,2,2,3,3,3,4,4,4,5,5,5  : Up 1 step if loss, down 2 step if win</t>
  </si>
  <si>
    <t>A</t>
  </si>
  <si>
    <t>Prog</t>
  </si>
  <si>
    <t>Normal</t>
  </si>
  <si>
    <t>Tweak</t>
  </si>
  <si>
    <t>No of cons. Lost before stop</t>
  </si>
  <si>
    <t>Tweak Progression : 1,1,1,1,1,1,2,2,2,2,2,3,3,3,..  : Up 1 step if loss, down 5 step if win</t>
  </si>
  <si>
    <t>Min</t>
  </si>
  <si>
    <t>Max</t>
  </si>
  <si>
    <t>Ct</t>
  </si>
  <si>
    <t>&lt;= DS Bet / Max ST</t>
  </si>
  <si>
    <t>Fix DS - Reset after Max ST</t>
  </si>
  <si>
    <t>Seq. DS - Reset after Max ST</t>
  </si>
  <si>
    <t>Seq. DS - Reset after New High</t>
  </si>
  <si>
    <t>NH</t>
  </si>
  <si>
    <t>Last DS - Reset after New High</t>
  </si>
  <si>
    <t>Fix St - Reset after Max ST</t>
  </si>
  <si>
    <t>Seq. St - Reset after Max ST</t>
  </si>
  <si>
    <t>Seq. St - Reset after New High</t>
  </si>
  <si>
    <t>Last St - Reset after New High</t>
  </si>
  <si>
    <t>DS 1</t>
  </si>
  <si>
    <t>c</t>
  </si>
  <si>
    <t>38/-14</t>
  </si>
  <si>
    <t>11/-52</t>
  </si>
  <si>
    <t>26/-26</t>
  </si>
  <si>
    <t>Clyde-1</t>
  </si>
  <si>
    <t>Clyde-2</t>
  </si>
  <si>
    <t>RANDOM.ORG - 500 Random Generated Nos.</t>
  </si>
  <si>
    <t>Excel RANDOMBETWEEN - 500 Generated Nos</t>
  </si>
  <si>
    <t>Data</t>
  </si>
  <si>
    <t>activate</t>
  </si>
  <si>
    <t>A  to</t>
  </si>
  <si>
    <t>=&gt;</t>
  </si>
  <si>
    <t>1D</t>
  </si>
  <si>
    <t>2D</t>
  </si>
  <si>
    <t>3D</t>
  </si>
  <si>
    <t>Low</t>
  </si>
  <si>
    <t>High</t>
  </si>
  <si>
    <t>Even</t>
  </si>
  <si>
    <t>Odd</t>
  </si>
  <si>
    <t>Red</t>
  </si>
  <si>
    <t>Black</t>
  </si>
  <si>
    <t>1st Doz</t>
  </si>
  <si>
    <t>2nd Doz</t>
  </si>
  <si>
    <t>3rd Doz</t>
  </si>
  <si>
    <t>Col A</t>
  </si>
  <si>
    <t>Col B</t>
  </si>
  <si>
    <t>Col C</t>
  </si>
  <si>
    <t>Street 1</t>
  </si>
  <si>
    <t>Street 2</t>
  </si>
  <si>
    <t>Street 3</t>
  </si>
  <si>
    <t>Street 4</t>
  </si>
  <si>
    <t>Street 5</t>
  </si>
  <si>
    <t>Street 6</t>
  </si>
  <si>
    <t>Street 7</t>
  </si>
  <si>
    <t>Street 8</t>
  </si>
  <si>
    <t>Street 9</t>
  </si>
  <si>
    <t>Street 10</t>
  </si>
  <si>
    <t>Street 11</t>
  </si>
  <si>
    <t>Street 12</t>
  </si>
  <si>
    <t>DS 2</t>
  </si>
  <si>
    <t>DS 3</t>
  </si>
  <si>
    <t>DS 4</t>
  </si>
  <si>
    <t>DS 5</t>
  </si>
  <si>
    <t>DS 6</t>
  </si>
  <si>
    <t>Hit</t>
  </si>
  <si>
    <t>%</t>
  </si>
  <si>
    <t>Zero</t>
  </si>
  <si>
    <t>No. 0</t>
  </si>
  <si>
    <t>No. 1</t>
  </si>
  <si>
    <t>No. 2</t>
  </si>
  <si>
    <t>No. 3</t>
  </si>
  <si>
    <t>No. 4</t>
  </si>
  <si>
    <t>No. 5</t>
  </si>
  <si>
    <t>No. 6</t>
  </si>
  <si>
    <t>No. 7</t>
  </si>
  <si>
    <t>No. 8</t>
  </si>
  <si>
    <t>No. 9</t>
  </si>
  <si>
    <t>No. 10</t>
  </si>
  <si>
    <t>No. 11</t>
  </si>
  <si>
    <t>No. 12</t>
  </si>
  <si>
    <t>No. 13</t>
  </si>
  <si>
    <t>No. 14</t>
  </si>
  <si>
    <t>No. 15</t>
  </si>
  <si>
    <t>No. 16</t>
  </si>
  <si>
    <t>No. 17</t>
  </si>
  <si>
    <t>No. 18</t>
  </si>
  <si>
    <t>No. 19</t>
  </si>
  <si>
    <t>No. 20</t>
  </si>
  <si>
    <t>No. 21</t>
  </si>
  <si>
    <t>No. 22</t>
  </si>
  <si>
    <t>No. 23</t>
  </si>
  <si>
    <t>No. 24</t>
  </si>
  <si>
    <t>No. 25</t>
  </si>
  <si>
    <t>No. 26</t>
  </si>
  <si>
    <t>No. 27</t>
  </si>
  <si>
    <t>No. 28</t>
  </si>
  <si>
    <t>No. 29</t>
  </si>
  <si>
    <t>No. 30</t>
  </si>
  <si>
    <t>No. 31</t>
  </si>
  <si>
    <t>No. 32</t>
  </si>
  <si>
    <t>No. 33</t>
  </si>
  <si>
    <t>No. 34</t>
  </si>
  <si>
    <t>No. 35</t>
  </si>
  <si>
    <t>No. 36</t>
  </si>
  <si>
    <t>Single Numbers Betting : 6 Nos</t>
  </si>
  <si>
    <t>Line Betting : 5 Lines</t>
  </si>
  <si>
    <t>Dozen Betting : Normal Prog</t>
  </si>
  <si>
    <t>Column Betting : Normal Prog.</t>
  </si>
  <si>
    <t xml:space="preserve">Dozen Tweak Betting </t>
  </si>
  <si>
    <t>Normal Progression : 1,1,1,1,1,2,2,2,3,3,4,5,6,7</t>
  </si>
  <si>
    <t>DS Betiing : Normal Progression</t>
  </si>
  <si>
    <t>DS Betting : Tweak Progression</t>
  </si>
  <si>
    <t>Normal Progression : 1,2,3,4,6,9,13,…  Stop After 6 losses</t>
  </si>
  <si>
    <t>Fix DC - Reset after Max ST</t>
  </si>
  <si>
    <t>Seq. DC - Reset after Max ST</t>
  </si>
  <si>
    <t>Seq. DC - Reset after New High</t>
  </si>
  <si>
    <t>Last DC - Reset after New High</t>
  </si>
  <si>
    <t>Last DC - Reset after Max ST</t>
  </si>
  <si>
    <t>Last DS - Reset after Max ST</t>
  </si>
  <si>
    <t>Last St - Reset after Max ST</t>
  </si>
  <si>
    <t>C</t>
  </si>
  <si>
    <t>HL</t>
  </si>
  <si>
    <t>EO</t>
  </si>
  <si>
    <t>Dozen - 12 Space Gap</t>
  </si>
  <si>
    <t>Continuous Play After a Line</t>
  </si>
  <si>
    <t>Column - 12 Space Gap</t>
  </si>
  <si>
    <t>E/C (HL - EO) - 12 Space Gap</t>
  </si>
  <si>
    <t xml:space="preserve">Dozen - Turbo </t>
  </si>
  <si>
    <t>CUT LOSS =&gt;</t>
  </si>
  <si>
    <t>Dozen - Turbo Tweak</t>
  </si>
  <si>
    <t>Cont. play after first 12 Spins</t>
  </si>
  <si>
    <t>Reverse Code 6</t>
  </si>
  <si>
    <t>Column Only - Cont. Play</t>
  </si>
  <si>
    <t>Dozen Only - Cont. Play</t>
  </si>
  <si>
    <t>Mixed Dozen / Column - Cont Play</t>
  </si>
  <si>
    <t>E/C HL - EO - RB  : Cont. Play</t>
  </si>
  <si>
    <t>Up / Down Progression</t>
  </si>
  <si>
    <t>Up 1 (L) / Down 2 (W) Progression</t>
  </si>
  <si>
    <t>RANDOM.ORG : 500 SPINS EACH SET</t>
  </si>
  <si>
    <t>EXCEL RANDOMBETWEEN() : 500 SPINS EACH SET</t>
  </si>
  <si>
    <t>L/H</t>
  </si>
  <si>
    <t>E/O</t>
  </si>
  <si>
    <t>R/B</t>
  </si>
  <si>
    <t>Column</t>
  </si>
  <si>
    <t>2 / 1 / 3</t>
  </si>
  <si>
    <t>246 / 241</t>
  </si>
  <si>
    <t>C / A / B</t>
  </si>
  <si>
    <t>4 / 2 / 1-6</t>
  </si>
  <si>
    <t>Street</t>
  </si>
  <si>
    <t>3 / 8 / 7</t>
  </si>
  <si>
    <t>33/ 21 /7</t>
  </si>
  <si>
    <t>Statistics</t>
  </si>
  <si>
    <t>Hits</t>
  </si>
  <si>
    <t>Code 6</t>
  </si>
  <si>
    <t>Reversal</t>
  </si>
  <si>
    <t>Session of 6 - ORDER : 1/6, 2/5, 3/4, 3/4, 2/5, 1/6</t>
  </si>
  <si>
    <t>Session of 6 - ORDER : 1/6, 2/5, 3/4, 1/6, 2/5, 3/4</t>
  </si>
  <si>
    <t>Continuous Play - ORDER : 1/6, 2/5, 3/4, 3/4, 2/5, 1/6</t>
  </si>
  <si>
    <t>Continuous Play - ORDER : 1/6, 2/5, 3/4, 1/6, 2/5, 3/4</t>
  </si>
  <si>
    <t>Aggr</t>
  </si>
  <si>
    <t>Session of 6</t>
  </si>
  <si>
    <t>Continuous Play</t>
  </si>
  <si>
    <t>Straight</t>
  </si>
  <si>
    <t>Line</t>
  </si>
  <si>
    <t>Back</t>
  </si>
  <si>
    <t xml:space="preserve">Back to </t>
  </si>
  <si>
    <t>Delayed</t>
  </si>
  <si>
    <t>Turbo</t>
  </si>
  <si>
    <t>Dozen Repeater</t>
  </si>
  <si>
    <t>DS Rep.</t>
  </si>
  <si>
    <t>Fibonacci Progression</t>
  </si>
  <si>
    <t>Fixed</t>
  </si>
  <si>
    <t>Seq.</t>
  </si>
  <si>
    <t>Last Dz</t>
  </si>
  <si>
    <t>R/High</t>
  </si>
  <si>
    <t>R/Max</t>
  </si>
  <si>
    <t>Multi-System Tracker</t>
  </si>
  <si>
    <t>12 Gap</t>
  </si>
  <si>
    <t>E/C</t>
  </si>
  <si>
    <t>Cont.</t>
  </si>
  <si>
    <t>Af Line</t>
  </si>
  <si>
    <t>Dozen - 15 Space Gap</t>
  </si>
  <si>
    <t>Column - 15 Space Gap</t>
  </si>
  <si>
    <t>E/C (HL - EO) - 15 Space Gap</t>
  </si>
  <si>
    <t>15 Gap</t>
  </si>
  <si>
    <t>Mixed</t>
  </si>
  <si>
    <t>17/-223</t>
  </si>
  <si>
    <t>70/-11</t>
  </si>
  <si>
    <t>124/1</t>
  </si>
  <si>
    <t>67/-104</t>
  </si>
  <si>
    <t>97/1</t>
  </si>
  <si>
    <t>23/-118</t>
  </si>
  <si>
    <t>66/-57</t>
  </si>
  <si>
    <t>99/-43</t>
  </si>
  <si>
    <t>4/-175</t>
  </si>
  <si>
    <t>47/-291</t>
  </si>
  <si>
    <t>116/-94</t>
  </si>
  <si>
    <t>56/-118</t>
  </si>
  <si>
    <t>54/-232</t>
  </si>
  <si>
    <t>96/-46</t>
  </si>
  <si>
    <t>66/-302</t>
  </si>
  <si>
    <t>116/-136</t>
  </si>
  <si>
    <t>66/-156</t>
  </si>
  <si>
    <t>132/-366</t>
  </si>
  <si>
    <t>7/-239</t>
  </si>
  <si>
    <t>Orig. (Loss Wait for Trigger)</t>
  </si>
  <si>
    <t>Alt. (Loss, Play next 2</t>
  </si>
  <si>
    <t>Leland-1 (Double Dozen Repeater)</t>
  </si>
  <si>
    <t>2/-93</t>
  </si>
  <si>
    <t>17/-52</t>
  </si>
  <si>
    <t>53/-61</t>
  </si>
  <si>
    <t>32/-87</t>
  </si>
  <si>
    <t>2/-83</t>
  </si>
  <si>
    <t>21/-47</t>
  </si>
  <si>
    <t>32/-142</t>
  </si>
  <si>
    <t>7/-111</t>
  </si>
  <si>
    <t>Nor@6</t>
  </si>
  <si>
    <t>Tw@12</t>
  </si>
  <si>
    <t>4/-124</t>
  </si>
  <si>
    <t>Nor@10</t>
  </si>
  <si>
    <t>Tw@18</t>
  </si>
  <si>
    <t>33/-32</t>
  </si>
  <si>
    <t>65/-146</t>
  </si>
  <si>
    <t>Dozen  (Dz.1 / Max Step = 8)</t>
  </si>
  <si>
    <t>202/-475</t>
  </si>
  <si>
    <t>598/-100</t>
  </si>
  <si>
    <t>122/-239</t>
  </si>
  <si>
    <t>525/-346</t>
  </si>
  <si>
    <t>2/-1270</t>
  </si>
  <si>
    <t>DS - Line (DS=1 / Max St=8)</t>
  </si>
  <si>
    <t>335/-539</t>
  </si>
  <si>
    <t>70/-768</t>
  </si>
  <si>
    <t>476/-14</t>
  </si>
  <si>
    <t>606/-122</t>
  </si>
  <si>
    <t>153/-589</t>
  </si>
  <si>
    <t>Street (S=1 / Max St=8)</t>
  </si>
  <si>
    <t>1152/-571</t>
  </si>
  <si>
    <t>430/-778</t>
  </si>
  <si>
    <t>268/-114</t>
  </si>
  <si>
    <t>-1/-2725</t>
  </si>
  <si>
    <t>231 / 250</t>
  </si>
  <si>
    <t>3 / 1 / 2</t>
  </si>
  <si>
    <t>5 / 10-11</t>
  </si>
  <si>
    <t>3 / 2 / 6</t>
  </si>
  <si>
    <t>33 / 15</t>
  </si>
  <si>
    <t>13/-180</t>
  </si>
  <si>
    <t>82/-53</t>
  </si>
  <si>
    <t>61/-101</t>
  </si>
  <si>
    <t>33/-286</t>
  </si>
  <si>
    <t>65/-402</t>
  </si>
  <si>
    <t>27/-457</t>
  </si>
  <si>
    <t>8/-168</t>
  </si>
  <si>
    <t>40/-82</t>
  </si>
  <si>
    <t>0/-298</t>
  </si>
  <si>
    <t>37/-130</t>
  </si>
  <si>
    <t>113/-211</t>
  </si>
  <si>
    <t>E/C Cont</t>
  </si>
  <si>
    <t>+/- Prog</t>
  </si>
  <si>
    <t>52/-116</t>
  </si>
  <si>
    <t>100/-116</t>
  </si>
  <si>
    <t>50/-206</t>
  </si>
  <si>
    <t>50/-220</t>
  </si>
  <si>
    <t>204/-62</t>
  </si>
  <si>
    <t>522/-62</t>
  </si>
  <si>
    <t>144/-118</t>
  </si>
  <si>
    <t>134/-118</t>
  </si>
  <si>
    <t>168/-168</t>
  </si>
  <si>
    <t>222/-62</t>
  </si>
  <si>
    <t>6/-49</t>
  </si>
  <si>
    <t>64/-16</t>
  </si>
  <si>
    <t>5/-51</t>
  </si>
  <si>
    <t>20/-38</t>
  </si>
  <si>
    <t>7/-46</t>
  </si>
  <si>
    <t>70/-16</t>
  </si>
  <si>
    <t>5/-65</t>
  </si>
  <si>
    <t>18/-40</t>
  </si>
  <si>
    <t>8/-56</t>
  </si>
  <si>
    <t>58/-18</t>
  </si>
  <si>
    <t>83/-98</t>
  </si>
  <si>
    <t>299/-88</t>
  </si>
  <si>
    <t>703/-394</t>
  </si>
  <si>
    <t>327/-546</t>
  </si>
  <si>
    <t>495/-99</t>
  </si>
  <si>
    <t>139/-435</t>
  </si>
  <si>
    <t>473/-422</t>
  </si>
  <si>
    <t>189/-716</t>
  </si>
  <si>
    <t>226/-487</t>
  </si>
  <si>
    <t>143/-794</t>
  </si>
  <si>
    <t>135/-802</t>
  </si>
  <si>
    <t>67/-1012</t>
  </si>
  <si>
    <t>542/-609</t>
  </si>
  <si>
    <t>33/-1558</t>
  </si>
  <si>
    <t>-1/-2137</t>
  </si>
  <si>
    <t>246 / 238</t>
  </si>
  <si>
    <t>1 / 3 / 2</t>
  </si>
  <si>
    <t>C / B / A</t>
  </si>
  <si>
    <t>2-6 / 1-4</t>
  </si>
  <si>
    <t>3 / 7 /11</t>
  </si>
  <si>
    <t>8 / 19-35</t>
  </si>
  <si>
    <t>1/-136</t>
  </si>
  <si>
    <t>49/-154</t>
  </si>
  <si>
    <t>92/1</t>
  </si>
  <si>
    <t>55/-118</t>
  </si>
  <si>
    <t>If Cut lost at 3</t>
  </si>
  <si>
    <t>Cut@3</t>
  </si>
  <si>
    <t>32/-31</t>
  </si>
  <si>
    <t>33/-239</t>
  </si>
  <si>
    <t>38/-143</t>
  </si>
  <si>
    <t>74/-145</t>
  </si>
  <si>
    <t>114/-29</t>
  </si>
  <si>
    <t>104/-124</t>
  </si>
  <si>
    <t>196/-124</t>
  </si>
  <si>
    <t>42/-118</t>
  </si>
  <si>
    <t>48/-120</t>
  </si>
  <si>
    <t>176/-62</t>
  </si>
  <si>
    <t>242/-62</t>
  </si>
  <si>
    <t>40/-368</t>
  </si>
  <si>
    <t>40/-380</t>
  </si>
  <si>
    <t>138/-372</t>
  </si>
  <si>
    <t>105/-150</t>
  </si>
  <si>
    <t>3/-66</t>
  </si>
  <si>
    <t>5/-81</t>
  </si>
  <si>
    <t>19/-109</t>
  </si>
  <si>
    <t>27/-50</t>
  </si>
  <si>
    <t>1/-110</t>
  </si>
  <si>
    <t>7/-69</t>
  </si>
  <si>
    <t>2/-148</t>
  </si>
  <si>
    <t>23/-67</t>
  </si>
  <si>
    <t>5/-85</t>
  </si>
  <si>
    <t>4/-49</t>
  </si>
  <si>
    <t>14/-155</t>
  </si>
  <si>
    <t>124/-507</t>
  </si>
  <si>
    <t>227/-498</t>
  </si>
  <si>
    <t>107/-514</t>
  </si>
  <si>
    <t>55/-374</t>
  </si>
  <si>
    <t>470/-83</t>
  </si>
  <si>
    <t>332/-396</t>
  </si>
  <si>
    <t>428/-631</t>
  </si>
  <si>
    <t>565/-243</t>
  </si>
  <si>
    <t>701/-397</t>
  </si>
  <si>
    <t>1484/-490</t>
  </si>
  <si>
    <t>528/-259</t>
  </si>
  <si>
    <t>502/-635</t>
  </si>
  <si>
    <t>351/-457</t>
  </si>
  <si>
    <t>-1/-2305</t>
  </si>
  <si>
    <t>240 / 248</t>
  </si>
  <si>
    <t>A-B /C</t>
  </si>
  <si>
    <t>2 / 5 / 4-6</t>
  </si>
  <si>
    <t>4-10 / 7</t>
  </si>
  <si>
    <t>30 / 5-19</t>
  </si>
  <si>
    <t>122/1</t>
  </si>
  <si>
    <t>58/-23</t>
  </si>
  <si>
    <t>103/1</t>
  </si>
  <si>
    <t>159/-26</t>
  </si>
  <si>
    <t>74/-169</t>
  </si>
  <si>
    <t>33/-129</t>
  </si>
  <si>
    <t>21/-65</t>
  </si>
  <si>
    <t>46/-70</t>
  </si>
  <si>
    <t>51/-60</t>
  </si>
  <si>
    <t>9/-364</t>
  </si>
  <si>
    <t>136/-68</t>
  </si>
  <si>
    <t>336/-68</t>
  </si>
  <si>
    <t>58/-150</t>
  </si>
  <si>
    <t>120/-150</t>
  </si>
  <si>
    <t>40/-324</t>
  </si>
  <si>
    <t>50/-374</t>
  </si>
  <si>
    <t>44/-364</t>
  </si>
  <si>
    <t>50/-390</t>
  </si>
  <si>
    <t>204/-138</t>
  </si>
  <si>
    <t>56/-179</t>
  </si>
  <si>
    <t>23/-48</t>
  </si>
  <si>
    <t>42/-32</t>
  </si>
  <si>
    <t>36/-33</t>
  </si>
  <si>
    <t>18/-50</t>
  </si>
  <si>
    <t>35/-48</t>
  </si>
  <si>
    <t>51/-26</t>
  </si>
  <si>
    <t>45/-26</t>
  </si>
  <si>
    <t>18/-72</t>
  </si>
  <si>
    <t>34/-23</t>
  </si>
  <si>
    <t>108/-27</t>
  </si>
  <si>
    <t>208/-482</t>
  </si>
  <si>
    <t>335/-369</t>
  </si>
  <si>
    <t>277/-268</t>
  </si>
  <si>
    <t>1/-501</t>
  </si>
  <si>
    <t>386/-285</t>
  </si>
  <si>
    <t>152/-874</t>
  </si>
  <si>
    <t>884/-151</t>
  </si>
  <si>
    <t>232/-560</t>
  </si>
  <si>
    <t>352/-169</t>
  </si>
  <si>
    <t>424/-131</t>
  </si>
  <si>
    <t>248/-1534</t>
  </si>
  <si>
    <t>88/-1727</t>
  </si>
  <si>
    <t>279/-771</t>
  </si>
  <si>
    <t>-1/-1953</t>
  </si>
  <si>
    <t>250 / 238</t>
  </si>
  <si>
    <t>1 / 2 / 3</t>
  </si>
  <si>
    <t>B / A / C</t>
  </si>
  <si>
    <t>2 / 4 / 5</t>
  </si>
  <si>
    <t>4 / 8 /10</t>
  </si>
  <si>
    <t>12 / 19-29</t>
  </si>
  <si>
    <t>43/-170</t>
  </si>
  <si>
    <t>42/-41</t>
  </si>
  <si>
    <t>14/-239</t>
  </si>
  <si>
    <t>88/-158</t>
  </si>
  <si>
    <t>38/-69</t>
  </si>
  <si>
    <t>94/-181</t>
  </si>
  <si>
    <t>5/-159</t>
  </si>
  <si>
    <t>35/-128</t>
  </si>
  <si>
    <t>104/-44</t>
  </si>
  <si>
    <t>54/-208</t>
  </si>
  <si>
    <t>54/-248</t>
  </si>
  <si>
    <t>68/-50</t>
  </si>
  <si>
    <t>68/-194</t>
  </si>
  <si>
    <t>268/-34</t>
  </si>
  <si>
    <t>370/-34</t>
  </si>
  <si>
    <t>160/-60</t>
  </si>
  <si>
    <t>164/-126</t>
  </si>
  <si>
    <t>114/-132</t>
  </si>
  <si>
    <t>172/-195</t>
  </si>
  <si>
    <t>6/-82</t>
  </si>
  <si>
    <t>12/-68</t>
  </si>
  <si>
    <t>36/-24</t>
  </si>
  <si>
    <t>38/-48</t>
  </si>
  <si>
    <t>7/-78</t>
  </si>
  <si>
    <t>13/-57</t>
  </si>
  <si>
    <t>27/-22</t>
  </si>
  <si>
    <t>58/-41</t>
  </si>
  <si>
    <t>17/-81</t>
  </si>
  <si>
    <t>0/-96</t>
  </si>
  <si>
    <t>88/-82</t>
  </si>
  <si>
    <t>196/-624</t>
  </si>
  <si>
    <t>1084/-4</t>
  </si>
  <si>
    <t>211/-359</t>
  </si>
  <si>
    <t>84/-638</t>
  </si>
  <si>
    <t>182/-894</t>
  </si>
  <si>
    <t>307/-673</t>
  </si>
  <si>
    <t>244/-576</t>
  </si>
  <si>
    <t>133/-960</t>
  </si>
  <si>
    <t>38/-1781</t>
  </si>
  <si>
    <t>122/-1090</t>
  </si>
  <si>
    <t>354/-1470</t>
  </si>
  <si>
    <t>1571/-792</t>
  </si>
  <si>
    <t>533/-75</t>
  </si>
  <si>
    <t>-1/-3841</t>
  </si>
  <si>
    <t>1/-3693</t>
  </si>
  <si>
    <t>239 / 240</t>
  </si>
  <si>
    <t>1 / 5 / 4</t>
  </si>
  <si>
    <t>6 /1/3-10</t>
  </si>
  <si>
    <t>7 / 0 / 29</t>
  </si>
  <si>
    <t>40/-43</t>
  </si>
  <si>
    <t>67/-51</t>
  </si>
  <si>
    <t>45/-74</t>
  </si>
  <si>
    <t>108/-85</t>
  </si>
  <si>
    <t>22/-221</t>
  </si>
  <si>
    <t>44/-199</t>
  </si>
  <si>
    <t>13/-102</t>
  </si>
  <si>
    <t>8/-154</t>
  </si>
  <si>
    <t>0/-480</t>
  </si>
  <si>
    <t>2/-551</t>
  </si>
  <si>
    <t>9/-1284</t>
  </si>
  <si>
    <t>96/-216</t>
  </si>
  <si>
    <t>134/-202</t>
  </si>
  <si>
    <t>78/-56</t>
  </si>
  <si>
    <t>108/-124</t>
  </si>
  <si>
    <t>88/-80</t>
  </si>
  <si>
    <t>100/-124</t>
  </si>
  <si>
    <t>20/-464</t>
  </si>
  <si>
    <t>34/-450</t>
  </si>
  <si>
    <t>180/-402</t>
  </si>
  <si>
    <t>165/-121</t>
  </si>
  <si>
    <t>52/-14</t>
  </si>
  <si>
    <t>5/-84</t>
  </si>
  <si>
    <t>21/-53</t>
  </si>
  <si>
    <t>36/-20</t>
  </si>
  <si>
    <t>36/-32</t>
  </si>
  <si>
    <t>5/-93</t>
  </si>
  <si>
    <t>15/-57</t>
  </si>
  <si>
    <t>13/-49</t>
  </si>
  <si>
    <t>25/-117</t>
  </si>
  <si>
    <t>3/-87</t>
  </si>
  <si>
    <t>17/-251</t>
  </si>
  <si>
    <t>99/-626</t>
  </si>
  <si>
    <t>81/-1323</t>
  </si>
  <si>
    <t>96/-972</t>
  </si>
  <si>
    <t>108/-957</t>
  </si>
  <si>
    <t>162/-303</t>
  </si>
  <si>
    <t>1686/-121</t>
  </si>
  <si>
    <t>656/-121</t>
  </si>
  <si>
    <t>554/-288</t>
  </si>
  <si>
    <t>115/-681</t>
  </si>
  <si>
    <t>299/-785</t>
  </si>
  <si>
    <t>267/-1148</t>
  </si>
  <si>
    <t>89/-1695</t>
  </si>
  <si>
    <t>198/-782</t>
  </si>
  <si>
    <t>3/-3141</t>
  </si>
  <si>
    <t>3/-3049</t>
  </si>
  <si>
    <t>248 / 246</t>
  </si>
  <si>
    <t>241 / 253</t>
  </si>
  <si>
    <t>4 / 2 / 3</t>
  </si>
  <si>
    <t>8 / 3 / 6</t>
  </si>
  <si>
    <t>22 / 8</t>
  </si>
  <si>
    <t>251 / 236</t>
  </si>
  <si>
    <t>251 / 230</t>
  </si>
  <si>
    <t>245 / 239</t>
  </si>
  <si>
    <t>246 / 242</t>
  </si>
  <si>
    <t>248/ 240</t>
  </si>
  <si>
    <t>242 / 237</t>
  </si>
  <si>
    <t>15/-152</t>
  </si>
  <si>
    <t>50/-31</t>
  </si>
  <si>
    <t>30/-339</t>
  </si>
  <si>
    <t>40/-15</t>
  </si>
  <si>
    <t>47/-55</t>
  </si>
  <si>
    <t>104/-46</t>
  </si>
  <si>
    <t>8/-138</t>
  </si>
  <si>
    <t>129/-27</t>
  </si>
  <si>
    <t>46/-128</t>
  </si>
  <si>
    <t>54/-120</t>
  </si>
  <si>
    <t>48/-104</t>
  </si>
  <si>
    <t>58/-158</t>
  </si>
  <si>
    <t>192/-42</t>
  </si>
  <si>
    <t>178/-82</t>
  </si>
  <si>
    <t>92/-136</t>
  </si>
  <si>
    <t>40/-196</t>
  </si>
  <si>
    <t>276/-138</t>
  </si>
  <si>
    <t>100/-132</t>
  </si>
  <si>
    <t>3/-44</t>
  </si>
  <si>
    <t>39/-35</t>
  </si>
  <si>
    <t>7/-71</t>
  </si>
  <si>
    <t>28/-41</t>
  </si>
  <si>
    <t>12/-41</t>
  </si>
  <si>
    <t>28/-54</t>
  </si>
  <si>
    <t>9/-85</t>
  </si>
  <si>
    <t>2/-102</t>
  </si>
  <si>
    <t>51/-24</t>
  </si>
  <si>
    <t>6/-105</t>
  </si>
  <si>
    <t>15/-88</t>
  </si>
  <si>
    <t>56/-28</t>
  </si>
  <si>
    <t>80/-27</t>
  </si>
  <si>
    <t>57/-72</t>
  </si>
  <si>
    <t>106/-37</t>
  </si>
  <si>
    <t>73/-6</t>
  </si>
  <si>
    <t>79/-20</t>
  </si>
  <si>
    <t>59/-34</t>
  </si>
  <si>
    <t>21/-157</t>
  </si>
  <si>
    <t>10/-94</t>
  </si>
  <si>
    <t>44/-120</t>
  </si>
  <si>
    <t>21/-70</t>
  </si>
  <si>
    <t>0/-207</t>
  </si>
  <si>
    <t>46/-117</t>
  </si>
  <si>
    <t>45/-6</t>
  </si>
  <si>
    <t>66/-105</t>
  </si>
  <si>
    <t>288/-439</t>
  </si>
  <si>
    <t>251/-465</t>
  </si>
  <si>
    <t>59/-892</t>
  </si>
  <si>
    <t>89/-265</t>
  </si>
  <si>
    <t>378/-164</t>
  </si>
  <si>
    <t>317/-892</t>
  </si>
  <si>
    <t>325/-1274</t>
  </si>
  <si>
    <t>46/-802</t>
  </si>
  <si>
    <t>485/-344</t>
  </si>
  <si>
    <t>548/-426</t>
  </si>
  <si>
    <t>182/-2408</t>
  </si>
  <si>
    <t>25/-1466</t>
  </si>
  <si>
    <t>24/-1541</t>
  </si>
  <si>
    <t>245 / 238</t>
  </si>
  <si>
    <t>233 / 250</t>
  </si>
  <si>
    <t>3 / 2 / 1</t>
  </si>
  <si>
    <t>6 / 3 / 2</t>
  </si>
  <si>
    <t>3 /12/6-7</t>
  </si>
  <si>
    <t>8/21/15-17</t>
  </si>
  <si>
    <t>31/-66</t>
  </si>
  <si>
    <t>43/-144</t>
  </si>
  <si>
    <t>63/-140</t>
  </si>
  <si>
    <t>7/-74</t>
  </si>
  <si>
    <t>30/-297</t>
  </si>
  <si>
    <t>99/-88</t>
  </si>
  <si>
    <t>140/-8</t>
  </si>
  <si>
    <t>48/-384</t>
  </si>
  <si>
    <t>120/-60</t>
  </si>
  <si>
    <t>96/-84</t>
  </si>
  <si>
    <t>92/-48</t>
  </si>
  <si>
    <t>86/-186</t>
  </si>
  <si>
    <t>56/-294</t>
  </si>
  <si>
    <t>74/-294</t>
  </si>
  <si>
    <t>28/-380</t>
  </si>
  <si>
    <t>56/-408</t>
  </si>
  <si>
    <t>192/-192</t>
  </si>
  <si>
    <t>88/-247</t>
  </si>
  <si>
    <t>2/-49</t>
  </si>
  <si>
    <t>2/-144</t>
  </si>
  <si>
    <t>47/-24</t>
  </si>
  <si>
    <t>2/-87</t>
  </si>
  <si>
    <t>2/-63</t>
  </si>
  <si>
    <t>2/-145</t>
  </si>
  <si>
    <t>18/-74</t>
  </si>
  <si>
    <t>4/-100</t>
  </si>
  <si>
    <t>37/-35</t>
  </si>
  <si>
    <t>2/-132</t>
  </si>
  <si>
    <t>27/-161</t>
  </si>
  <si>
    <t>41/-41</t>
  </si>
  <si>
    <t>34/-220</t>
  </si>
  <si>
    <t>172/-244</t>
  </si>
  <si>
    <t>59/-1164</t>
  </si>
  <si>
    <t>339/-150</t>
  </si>
  <si>
    <t>72/-568</t>
  </si>
  <si>
    <t>162/-634</t>
  </si>
  <si>
    <t>593/-592</t>
  </si>
  <si>
    <t>689/-121</t>
  </si>
  <si>
    <t>266/-379</t>
  </si>
  <si>
    <t>268/-263</t>
  </si>
  <si>
    <t>1410/-33</t>
  </si>
  <si>
    <t>793/-827</t>
  </si>
  <si>
    <t>24/-1513</t>
  </si>
  <si>
    <t>403/-111</t>
  </si>
  <si>
    <t>112/-1404</t>
  </si>
  <si>
    <t>0/-1677</t>
  </si>
  <si>
    <t>253 / 231</t>
  </si>
  <si>
    <t>235 / 252</t>
  </si>
  <si>
    <t>232 / 249</t>
  </si>
  <si>
    <t>228 / 256</t>
  </si>
  <si>
    <t>227 / 261</t>
  </si>
  <si>
    <t>254 / 234</t>
  </si>
  <si>
    <t>240 / 239</t>
  </si>
  <si>
    <t>271 / 223</t>
  </si>
  <si>
    <t>238 / 245</t>
  </si>
  <si>
    <t>244 / 240</t>
  </si>
  <si>
    <t>11 / 7 / 3</t>
  </si>
  <si>
    <t>4/32/13</t>
  </si>
  <si>
    <t>36/-56</t>
  </si>
  <si>
    <t>108/1</t>
  </si>
  <si>
    <t>42/-225</t>
  </si>
  <si>
    <t>128/-50</t>
  </si>
  <si>
    <t>59/-184</t>
  </si>
  <si>
    <t>1/-242</t>
  </si>
  <si>
    <t>42/-57</t>
  </si>
  <si>
    <t>3/-204</t>
  </si>
  <si>
    <t>29/-119</t>
  </si>
  <si>
    <t>109/-21</t>
  </si>
  <si>
    <t>230/-4</t>
  </si>
  <si>
    <t>382/-4</t>
  </si>
  <si>
    <t>94/-152</t>
  </si>
  <si>
    <t>152/-152</t>
  </si>
  <si>
    <t>36/-312</t>
  </si>
  <si>
    <t>26/-322</t>
  </si>
  <si>
    <t>40/-288</t>
  </si>
  <si>
    <t>34/-306</t>
  </si>
  <si>
    <t>216/-114</t>
  </si>
  <si>
    <t>155/-83</t>
  </si>
  <si>
    <t>34/-38</t>
  </si>
  <si>
    <t>15/-80</t>
  </si>
  <si>
    <t>9/-106</t>
  </si>
  <si>
    <t>22/-41</t>
  </si>
  <si>
    <t>19/-56</t>
  </si>
  <si>
    <t>9/-127</t>
  </si>
  <si>
    <t>12/-101</t>
  </si>
  <si>
    <t>31/-70</t>
  </si>
  <si>
    <t>120/-14</t>
  </si>
  <si>
    <t>44/-91</t>
  </si>
  <si>
    <t>80/-10</t>
  </si>
  <si>
    <t>39/-26</t>
  </si>
  <si>
    <t>122/-15</t>
  </si>
  <si>
    <t>476/-249</t>
  </si>
  <si>
    <t>25/-920</t>
  </si>
  <si>
    <t>253/-174</t>
  </si>
  <si>
    <t>773/-8</t>
  </si>
  <si>
    <t>1074/-70</t>
  </si>
  <si>
    <t>278/-894</t>
  </si>
  <si>
    <t>602/-263</t>
  </si>
  <si>
    <t>577/-10</t>
  </si>
  <si>
    <t>357/-1</t>
  </si>
  <si>
    <t>1436/-1</t>
  </si>
  <si>
    <t>59/-1479</t>
  </si>
  <si>
    <t>1719/-283</t>
  </si>
  <si>
    <t>556/-138</t>
  </si>
  <si>
    <t>-1/-2257</t>
  </si>
  <si>
    <t>237 / 250</t>
  </si>
  <si>
    <t>231/ 256</t>
  </si>
  <si>
    <t>249 / 238</t>
  </si>
  <si>
    <t>2 / 3 / 1</t>
  </si>
  <si>
    <t>4 / 3 / 6</t>
  </si>
  <si>
    <t>8 / 7 / 6</t>
  </si>
  <si>
    <t>19-36/3</t>
  </si>
  <si>
    <t>48/-33</t>
  </si>
  <si>
    <t>65/-16</t>
  </si>
  <si>
    <t>86/-67</t>
  </si>
  <si>
    <t>6/-122</t>
  </si>
  <si>
    <t>-15/-123</t>
  </si>
  <si>
    <t>1/-200</t>
  </si>
  <si>
    <t>35/-25</t>
  </si>
  <si>
    <t>37/-124</t>
  </si>
  <si>
    <t>1/-188</t>
  </si>
  <si>
    <t>2/-69</t>
  </si>
  <si>
    <t>21/-217</t>
  </si>
  <si>
    <t>13/-65</t>
  </si>
  <si>
    <t>4/-96</t>
  </si>
  <si>
    <t>84/-36</t>
  </si>
  <si>
    <t>58/-107</t>
  </si>
  <si>
    <t>18/-213</t>
  </si>
  <si>
    <t>75/-305</t>
  </si>
  <si>
    <t>110/-22</t>
  </si>
  <si>
    <t>102/-22</t>
  </si>
  <si>
    <t>56/-64</t>
  </si>
  <si>
    <t>38/-86</t>
  </si>
  <si>
    <t>108/-92</t>
  </si>
  <si>
    <t>106/-164</t>
  </si>
  <si>
    <t>6/-462</t>
  </si>
  <si>
    <t>108/-180</t>
  </si>
  <si>
    <t>2/-358</t>
  </si>
  <si>
    <t>12/-43</t>
  </si>
  <si>
    <t>14/-67</t>
  </si>
  <si>
    <t>16/-54</t>
  </si>
  <si>
    <t>21/-36</t>
  </si>
  <si>
    <t>20/-72</t>
  </si>
  <si>
    <t>35/-53</t>
  </si>
  <si>
    <t>16/-78</t>
  </si>
  <si>
    <t>47/-52</t>
  </si>
  <si>
    <t>29/-106</t>
  </si>
  <si>
    <t>12/-69</t>
  </si>
  <si>
    <t>82/-46</t>
  </si>
  <si>
    <t>6/-1325</t>
  </si>
  <si>
    <t>235/-202</t>
  </si>
  <si>
    <t>297/-658</t>
  </si>
  <si>
    <t>102/-393</t>
  </si>
  <si>
    <t>0/-579</t>
  </si>
  <si>
    <t>183/-1434</t>
  </si>
  <si>
    <t>467/-573</t>
  </si>
  <si>
    <t>373/-9</t>
  </si>
  <si>
    <t>668/-150</t>
  </si>
  <si>
    <t>329/-901</t>
  </si>
  <si>
    <t>349/-819</t>
  </si>
  <si>
    <t>79/-895</t>
  </si>
  <si>
    <t>508/-97</t>
  </si>
  <si>
    <t>-1/-2341</t>
  </si>
  <si>
    <t>254 / 231</t>
  </si>
  <si>
    <t>239 / 246</t>
  </si>
  <si>
    <t>233 / 252</t>
  </si>
  <si>
    <t>1 / 2 / 6</t>
  </si>
  <si>
    <t>1-12 / 8</t>
  </si>
  <si>
    <t>35 / 15 / 2</t>
  </si>
  <si>
    <t>110/1</t>
  </si>
  <si>
    <t>60/-96</t>
  </si>
  <si>
    <t>76/-5</t>
  </si>
  <si>
    <t>40/-12</t>
  </si>
  <si>
    <t>97/-27</t>
  </si>
  <si>
    <t>35/-50</t>
  </si>
  <si>
    <t>30/-57</t>
  </si>
  <si>
    <t>3/-164</t>
  </si>
  <si>
    <t>40/-129</t>
  </si>
  <si>
    <t>82/-182</t>
  </si>
  <si>
    <t>64/-324</t>
  </si>
  <si>
    <t>110/-322</t>
  </si>
  <si>
    <t>132/-40</t>
  </si>
  <si>
    <t>134/-144</t>
  </si>
  <si>
    <t>56/-376</t>
  </si>
  <si>
    <t>42/-410</t>
  </si>
  <si>
    <t>78/-372</t>
  </si>
  <si>
    <t>162/-358</t>
  </si>
  <si>
    <t>72/-300</t>
  </si>
  <si>
    <t>45/-378</t>
  </si>
  <si>
    <t>33/-34</t>
  </si>
  <si>
    <t>17/-59</t>
  </si>
  <si>
    <t>74/-25</t>
  </si>
  <si>
    <t>22/-135</t>
  </si>
  <si>
    <t>15/-58</t>
  </si>
  <si>
    <t>19/-79</t>
  </si>
  <si>
    <t>93/-25</t>
  </si>
  <si>
    <t>26/-116</t>
  </si>
  <si>
    <t>41/-55</t>
  </si>
  <si>
    <t>46/-37</t>
  </si>
  <si>
    <t>21/-158</t>
  </si>
  <si>
    <t>7/-55</t>
  </si>
  <si>
    <t>54/-70</t>
  </si>
  <si>
    <t>164/-369</t>
  </si>
  <si>
    <t>253/-499</t>
  </si>
  <si>
    <t>300/-495</t>
  </si>
  <si>
    <t>178/-682</t>
  </si>
  <si>
    <t>5/-879</t>
  </si>
  <si>
    <t>386/-474</t>
  </si>
  <si>
    <t>291/-704</t>
  </si>
  <si>
    <t>11/-1543</t>
  </si>
  <si>
    <t>789/-35</t>
  </si>
  <si>
    <t>622/-432</t>
  </si>
  <si>
    <t>1554/-173</t>
  </si>
  <si>
    <t>193/-1204</t>
  </si>
  <si>
    <t>48/-1435</t>
  </si>
  <si>
    <t>140/-1562</t>
  </si>
  <si>
    <t>0/-2964</t>
  </si>
  <si>
    <t>255 / 237</t>
  </si>
  <si>
    <t>246 / 246</t>
  </si>
  <si>
    <t>253 / 239</t>
  </si>
  <si>
    <t>A / C / B</t>
  </si>
  <si>
    <t>1 / 3 / 9</t>
  </si>
  <si>
    <t>3 / 10 / 8</t>
  </si>
  <si>
    <t>69/-12</t>
  </si>
  <si>
    <t>40/-77</t>
  </si>
  <si>
    <t>4/-311</t>
  </si>
  <si>
    <t>2/-133</t>
  </si>
  <si>
    <t>59/-120</t>
  </si>
  <si>
    <t>17/-83</t>
  </si>
  <si>
    <t>44/-107</t>
  </si>
  <si>
    <t>200/-16</t>
  </si>
  <si>
    <t>28/-145</t>
  </si>
  <si>
    <t>47/-452</t>
  </si>
  <si>
    <t>66/-120</t>
  </si>
  <si>
    <t>22/-274</t>
  </si>
  <si>
    <t>64/-248</t>
  </si>
  <si>
    <t>58/-182</t>
  </si>
  <si>
    <t>178/-64</t>
  </si>
  <si>
    <t>52/-152</t>
  </si>
  <si>
    <t>142/-74</t>
  </si>
  <si>
    <t>230/-58</t>
  </si>
  <si>
    <t>78/-198</t>
  </si>
  <si>
    <t>109/-253</t>
  </si>
  <si>
    <t>27/-37</t>
  </si>
  <si>
    <t>54/-19</t>
  </si>
  <si>
    <t>26/-40</t>
  </si>
  <si>
    <t>10/-62</t>
  </si>
  <si>
    <t>63/-22</t>
  </si>
  <si>
    <t>34/-26</t>
  </si>
  <si>
    <t>15/-51</t>
  </si>
  <si>
    <t>46/-38</t>
  </si>
  <si>
    <t>16/-58</t>
  </si>
  <si>
    <t>63/-74</t>
  </si>
  <si>
    <t>17/-61</t>
  </si>
  <si>
    <t>80/-81</t>
  </si>
  <si>
    <t>68/-759</t>
  </si>
  <si>
    <t>-1/-605</t>
  </si>
  <si>
    <t>-1/-363</t>
  </si>
  <si>
    <t>476/-160</t>
  </si>
  <si>
    <t>86/-814</t>
  </si>
  <si>
    <t>605/-561</t>
  </si>
  <si>
    <t>348/-235</t>
  </si>
  <si>
    <t>104/-516</t>
  </si>
  <si>
    <t>795/-291</t>
  </si>
  <si>
    <t>1199/-146</t>
  </si>
  <si>
    <t>1162/-538</t>
  </si>
  <si>
    <t>1028/-696</t>
  </si>
  <si>
    <t>307/-785</t>
  </si>
  <si>
    <t>100/-2080</t>
  </si>
  <si>
    <t>153/-1765</t>
  </si>
  <si>
    <t>226 / 262</t>
  </si>
  <si>
    <t>231 / 257</t>
  </si>
  <si>
    <t>252 / 236</t>
  </si>
  <si>
    <t>7-10 / 8</t>
  </si>
  <si>
    <t>23-24-25</t>
  </si>
  <si>
    <t>113/1</t>
  </si>
  <si>
    <t>62/-81</t>
  </si>
  <si>
    <t>5/-101</t>
  </si>
  <si>
    <t>157/-96</t>
  </si>
  <si>
    <t>34/-441</t>
  </si>
  <si>
    <t>40/-23</t>
  </si>
  <si>
    <t>12/-114</t>
  </si>
  <si>
    <t>18/-192</t>
  </si>
  <si>
    <t>68/-85</t>
  </si>
  <si>
    <t>117/-223</t>
  </si>
  <si>
    <t>94/-62</t>
  </si>
  <si>
    <t>46/-100</t>
  </si>
  <si>
    <t>98/-56</t>
  </si>
  <si>
    <t>42/-56</t>
  </si>
  <si>
    <t>98/-140</t>
  </si>
  <si>
    <t>70/-264</t>
  </si>
  <si>
    <t>116/-138</t>
  </si>
  <si>
    <t>240/-104</t>
  </si>
  <si>
    <t>432/-48</t>
  </si>
  <si>
    <t>283/-36</t>
  </si>
  <si>
    <t>34/-25</t>
  </si>
  <si>
    <t>27/-13</t>
  </si>
  <si>
    <t>3/-58</t>
  </si>
  <si>
    <t>44/-24</t>
  </si>
  <si>
    <t>19/-30</t>
  </si>
  <si>
    <t>14/-43</t>
  </si>
  <si>
    <t>9/-93</t>
  </si>
  <si>
    <t>40/-52</t>
  </si>
  <si>
    <t>53/-85</t>
  </si>
  <si>
    <t>40/-86</t>
  </si>
  <si>
    <t>23/-52</t>
  </si>
  <si>
    <t>47/-182</t>
  </si>
  <si>
    <t>3/-1316</t>
  </si>
  <si>
    <t>17/-554</t>
  </si>
  <si>
    <t>488/-258</t>
  </si>
  <si>
    <t>350/-213</t>
  </si>
  <si>
    <t>45/-621</t>
  </si>
  <si>
    <t>134/-1373</t>
  </si>
  <si>
    <t>1022/-183</t>
  </si>
  <si>
    <t>243/-548</t>
  </si>
  <si>
    <t>337/-630</t>
  </si>
  <si>
    <t>139/-1524</t>
  </si>
  <si>
    <t>-1/-847</t>
  </si>
  <si>
    <t>1201/-785</t>
  </si>
  <si>
    <t>397/-302</t>
  </si>
  <si>
    <t>7/-2774</t>
  </si>
  <si>
    <t>21/-3013</t>
  </si>
  <si>
    <t>260 / 225</t>
  </si>
  <si>
    <t>242 / 243</t>
  </si>
  <si>
    <t>256 / 229</t>
  </si>
  <si>
    <t>A / B / C</t>
  </si>
  <si>
    <t>2 / 6 / 1</t>
  </si>
  <si>
    <t>4 / 1-7</t>
  </si>
  <si>
    <t>11/-162</t>
  </si>
  <si>
    <t>42/-76</t>
  </si>
  <si>
    <t>9/-97</t>
  </si>
  <si>
    <t>18/-387</t>
  </si>
  <si>
    <t>24/-70</t>
  </si>
  <si>
    <t>138/-17</t>
  </si>
  <si>
    <t>49/-82</t>
  </si>
  <si>
    <t>66/-59</t>
  </si>
  <si>
    <t>40/-242</t>
  </si>
  <si>
    <t>82/-36</t>
  </si>
  <si>
    <t>70/-66</t>
  </si>
  <si>
    <t>94/-36</t>
  </si>
  <si>
    <t>32/-74</t>
  </si>
  <si>
    <t>58/-300</t>
  </si>
  <si>
    <t>54/-300</t>
  </si>
  <si>
    <t>218/-172</t>
  </si>
  <si>
    <t>474/-172</t>
  </si>
  <si>
    <t>42/-234</t>
  </si>
  <si>
    <t>31/-243</t>
  </si>
  <si>
    <t>62/-25</t>
  </si>
  <si>
    <t>38/-35</t>
  </si>
  <si>
    <t>16/-45</t>
  </si>
  <si>
    <t>50/-35</t>
  </si>
  <si>
    <t>44/-14</t>
  </si>
  <si>
    <t>11/-59</t>
  </si>
  <si>
    <t>21/-62</t>
  </si>
  <si>
    <t>45/-84</t>
  </si>
  <si>
    <t>30/-63</t>
  </si>
  <si>
    <t>30/-126</t>
  </si>
  <si>
    <t>32/-19</t>
  </si>
  <si>
    <t>73/-52</t>
  </si>
  <si>
    <t>520/-88</t>
  </si>
  <si>
    <t>486/-160</t>
  </si>
  <si>
    <t>255/-481</t>
  </si>
  <si>
    <t>279/-191</t>
  </si>
  <si>
    <t>144/-288</t>
  </si>
  <si>
    <t>2061/-115</t>
  </si>
  <si>
    <t>63/-843</t>
  </si>
  <si>
    <t>218/-710</t>
  </si>
  <si>
    <t>886/-112</t>
  </si>
  <si>
    <t>978/-430</t>
  </si>
  <si>
    <t>470/-327</t>
  </si>
  <si>
    <t>382/-1195</t>
  </si>
  <si>
    <t>96/-1006</t>
  </si>
  <si>
    <t>47/-1193</t>
  </si>
  <si>
    <t>49/-1387</t>
  </si>
  <si>
    <t>247 / 244</t>
  </si>
  <si>
    <t>255 / 236</t>
  </si>
  <si>
    <t>256 / 235</t>
  </si>
  <si>
    <t>C /  B / A</t>
  </si>
  <si>
    <t>6 / 2-3</t>
  </si>
  <si>
    <t>36 / 3 / 18</t>
  </si>
  <si>
    <t>6 / 12 / 4</t>
  </si>
  <si>
    <t>27/-133</t>
  </si>
  <si>
    <t>6/-150</t>
  </si>
  <si>
    <t>10/-167</t>
  </si>
  <si>
    <t>5/-272</t>
  </si>
  <si>
    <t>33/-44</t>
  </si>
  <si>
    <t>123/-23</t>
  </si>
  <si>
    <t>31/-109</t>
  </si>
  <si>
    <t>53/-70</t>
  </si>
  <si>
    <t>59/-108</t>
  </si>
  <si>
    <t>40/-116</t>
  </si>
  <si>
    <t>82/-110</t>
  </si>
  <si>
    <t>12/-122</t>
  </si>
  <si>
    <t>8/-308</t>
  </si>
  <si>
    <t>176/-70</t>
  </si>
  <si>
    <t>166/-70</t>
  </si>
  <si>
    <t>36/-360</t>
  </si>
  <si>
    <t>75/-503</t>
  </si>
  <si>
    <t>31/-27</t>
  </si>
  <si>
    <t>2/-51</t>
  </si>
  <si>
    <t>24/-46</t>
  </si>
  <si>
    <t>13/-45</t>
  </si>
  <si>
    <t>42/-21</t>
  </si>
  <si>
    <t>16/-48</t>
  </si>
  <si>
    <t>1/-79</t>
  </si>
  <si>
    <t>53/-58</t>
  </si>
  <si>
    <t>51/-30</t>
  </si>
  <si>
    <t>N/A</t>
  </si>
  <si>
    <t>8/-37</t>
  </si>
  <si>
    <t>55/-124</t>
  </si>
  <si>
    <t>495/-61</t>
  </si>
  <si>
    <t>684/-79</t>
  </si>
  <si>
    <t>380/-110</t>
  </si>
  <si>
    <t>279/-362</t>
  </si>
  <si>
    <t>484/-225</t>
  </si>
  <si>
    <t>94/-1088</t>
  </si>
  <si>
    <t>830/-349</t>
  </si>
  <si>
    <t>153/-730</t>
  </si>
  <si>
    <t>441/-181</t>
  </si>
  <si>
    <t>918/-283</t>
  </si>
  <si>
    <t>1083/-324</t>
  </si>
  <si>
    <t>1331/-215</t>
  </si>
  <si>
    <t>544/-17</t>
  </si>
  <si>
    <t>-1/-3175</t>
  </si>
  <si>
    <t>236 / 251</t>
  </si>
  <si>
    <t>234 / 253</t>
  </si>
  <si>
    <t>5-6 / 3</t>
  </si>
  <si>
    <t>11 / 9 / 6</t>
  </si>
  <si>
    <t>26 / 31</t>
  </si>
  <si>
    <t>21/-202</t>
  </si>
  <si>
    <t>104/-127</t>
  </si>
  <si>
    <t>-9/-199</t>
  </si>
  <si>
    <t>20/-314</t>
  </si>
  <si>
    <t>75/1</t>
  </si>
  <si>
    <t>99/-6</t>
  </si>
  <si>
    <t>29/-144</t>
  </si>
  <si>
    <t>118/-11</t>
  </si>
  <si>
    <t>76/-150</t>
  </si>
  <si>
    <t>148/-18</t>
  </si>
  <si>
    <t>108/-52</t>
  </si>
  <si>
    <t>122/-130</t>
  </si>
  <si>
    <t>122/-228</t>
  </si>
  <si>
    <t>330/-10</t>
  </si>
  <si>
    <t>308/-16</t>
  </si>
  <si>
    <t>144/-50</t>
  </si>
  <si>
    <t>184/-114</t>
  </si>
  <si>
    <t>18/-258</t>
  </si>
  <si>
    <t>206/-99</t>
  </si>
  <si>
    <t>32/-26</t>
  </si>
  <si>
    <t>47/-25</t>
  </si>
  <si>
    <t>27/-43</t>
  </si>
  <si>
    <t>65/-18</t>
  </si>
  <si>
    <t>13/-48</t>
  </si>
  <si>
    <t>60/-25</t>
  </si>
  <si>
    <t>44/-52</t>
  </si>
  <si>
    <t>83/-18</t>
  </si>
  <si>
    <t>16/-101</t>
  </si>
  <si>
    <t>62/-13</t>
  </si>
  <si>
    <t>57/-84</t>
  </si>
  <si>
    <t>27/-18</t>
  </si>
  <si>
    <t>113/-9</t>
  </si>
  <si>
    <t>296/-954</t>
  </si>
  <si>
    <t>630/-174</t>
  </si>
  <si>
    <t>1/-929</t>
  </si>
  <si>
    <t>790/-115</t>
  </si>
  <si>
    <t>260/-399</t>
  </si>
  <si>
    <t>104/-932</t>
  </si>
  <si>
    <t>12/-1706</t>
  </si>
  <si>
    <t>77/-2053</t>
  </si>
  <si>
    <t>575/-128</t>
  </si>
  <si>
    <t>817/-103</t>
  </si>
  <si>
    <t>903/-289</t>
  </si>
  <si>
    <t>1166/-310</t>
  </si>
  <si>
    <t>207/-458</t>
  </si>
  <si>
    <t>18/-1279</t>
  </si>
  <si>
    <t>10/-1931</t>
  </si>
  <si>
    <t>287 / 200</t>
  </si>
  <si>
    <t>276 / 211</t>
  </si>
  <si>
    <t>4 / 3 /1-6</t>
  </si>
  <si>
    <t>10/16/12</t>
  </si>
  <si>
    <t>21/-400</t>
  </si>
  <si>
    <t>46/-164</t>
  </si>
  <si>
    <t>10/-190</t>
  </si>
  <si>
    <t>7/-328</t>
  </si>
  <si>
    <t>37/-206</t>
  </si>
  <si>
    <t>33/-25</t>
  </si>
  <si>
    <t>84/-23</t>
  </si>
  <si>
    <t>60/-27</t>
  </si>
  <si>
    <t>24/-176</t>
  </si>
  <si>
    <t>89/-94</t>
  </si>
  <si>
    <t>112/-14</t>
  </si>
  <si>
    <t>112/-62</t>
  </si>
  <si>
    <t>-2/-398</t>
  </si>
  <si>
    <t>16/-424</t>
  </si>
  <si>
    <t>6/-466</t>
  </si>
  <si>
    <t>68/-226</t>
  </si>
  <si>
    <t>56/-284</t>
  </si>
  <si>
    <t>6/-372</t>
  </si>
  <si>
    <t>95/-190</t>
  </si>
  <si>
    <t>47/-19</t>
  </si>
  <si>
    <t>7/-49</t>
  </si>
  <si>
    <t>33/-80</t>
  </si>
  <si>
    <t>42/-23</t>
  </si>
  <si>
    <t>59/-23</t>
  </si>
  <si>
    <t>19/-43</t>
  </si>
  <si>
    <t>44/-55</t>
  </si>
  <si>
    <t>59/-22</t>
  </si>
  <si>
    <t>3/-148</t>
  </si>
  <si>
    <t>14/-119</t>
  </si>
  <si>
    <t>NA</t>
  </si>
  <si>
    <t>2/-84</t>
  </si>
  <si>
    <t>20/-190</t>
  </si>
  <si>
    <t>819/-163</t>
  </si>
  <si>
    <t>12/-771</t>
  </si>
  <si>
    <t>368/-120</t>
  </si>
  <si>
    <t>4/-937</t>
  </si>
  <si>
    <t>12/-594</t>
  </si>
  <si>
    <t>423/-477</t>
  </si>
  <si>
    <t>428/-756</t>
  </si>
  <si>
    <t>283/-594</t>
  </si>
  <si>
    <t>27/-756</t>
  </si>
  <si>
    <t>12/-1123</t>
  </si>
  <si>
    <t>1173/-336</t>
  </si>
  <si>
    <t>805/-1446</t>
  </si>
  <si>
    <t>59/-1446</t>
  </si>
  <si>
    <t>-1/-2261</t>
  </si>
  <si>
    <t>234 / 244</t>
  </si>
  <si>
    <t>237 / 241</t>
  </si>
  <si>
    <t>255 / 223</t>
  </si>
  <si>
    <t>B / C / A</t>
  </si>
  <si>
    <t>5 / 2 / 6</t>
  </si>
  <si>
    <t>9 / 3 / 1</t>
  </si>
  <si>
    <t>27 / 0</t>
  </si>
  <si>
    <t>46/-145</t>
  </si>
  <si>
    <t>29/-54</t>
  </si>
  <si>
    <t>47/-102</t>
  </si>
  <si>
    <t>2/-183</t>
  </si>
  <si>
    <t>43/-371</t>
  </si>
  <si>
    <t>33/-31</t>
  </si>
  <si>
    <t>55/-30</t>
  </si>
  <si>
    <t>5/-274</t>
  </si>
  <si>
    <t>24/-162</t>
  </si>
  <si>
    <t>15/-1232</t>
  </si>
  <si>
    <t>70/-46</t>
  </si>
  <si>
    <t>186/-46</t>
  </si>
  <si>
    <t>198/-22</t>
  </si>
  <si>
    <t>310/-22</t>
  </si>
  <si>
    <t>68/-140</t>
  </si>
  <si>
    <t>132/-220</t>
  </si>
  <si>
    <t>164/-122</t>
  </si>
  <si>
    <t>182/-186</t>
  </si>
  <si>
    <t>222/-132</t>
  </si>
  <si>
    <t>11/-740</t>
  </si>
  <si>
    <t>18/-39</t>
  </si>
  <si>
    <t>38/-25</t>
  </si>
  <si>
    <t>49/-30</t>
  </si>
  <si>
    <t>45/-8</t>
  </si>
  <si>
    <t>25/-28</t>
  </si>
  <si>
    <t>45/-25</t>
  </si>
  <si>
    <t>69/-24</t>
  </si>
  <si>
    <t>41/-12</t>
  </si>
  <si>
    <t>26/-51</t>
  </si>
  <si>
    <t>10/-65</t>
  </si>
  <si>
    <t>53/-38</t>
  </si>
  <si>
    <t>35/-14</t>
  </si>
  <si>
    <t>63/-93</t>
  </si>
  <si>
    <t>399/-123</t>
  </si>
  <si>
    <t>351/-261</t>
  </si>
  <si>
    <t>159/-728</t>
  </si>
  <si>
    <t>213/-445</t>
  </si>
  <si>
    <t>640/-3</t>
  </si>
  <si>
    <t>149/-1095</t>
  </si>
  <si>
    <t>100/-479</t>
  </si>
  <si>
    <t>208/-663</t>
  </si>
  <si>
    <t>659/-210</t>
  </si>
  <si>
    <t>887/-196</t>
  </si>
  <si>
    <t>1028/-1125</t>
  </si>
  <si>
    <t>1901/-235</t>
  </si>
  <si>
    <t>178/-546</t>
  </si>
  <si>
    <t>206/-2420</t>
  </si>
  <si>
    <t>206/-2125</t>
  </si>
  <si>
    <t>237 / 254</t>
  </si>
  <si>
    <t>246 / 245</t>
  </si>
  <si>
    <t>245 / 246</t>
  </si>
  <si>
    <t>12/8-10</t>
  </si>
  <si>
    <t>6 / 5 / 1</t>
  </si>
  <si>
    <t>15-35/29</t>
  </si>
  <si>
    <t>40/-50</t>
  </si>
  <si>
    <t>88/-138</t>
  </si>
  <si>
    <t>26/-207</t>
  </si>
  <si>
    <t>1/-198</t>
  </si>
  <si>
    <t>89/-89</t>
  </si>
  <si>
    <t>32/-401</t>
  </si>
  <si>
    <t>22/-44</t>
  </si>
  <si>
    <t>11/-108</t>
  </si>
  <si>
    <t>56/-32</t>
  </si>
  <si>
    <t>58/-54</t>
  </si>
  <si>
    <t>114/-74</t>
  </si>
  <si>
    <t>130/-70</t>
  </si>
  <si>
    <t>180/-70</t>
  </si>
  <si>
    <t>128/-14</t>
  </si>
  <si>
    <t>130/-14</t>
  </si>
  <si>
    <t>128/-326</t>
  </si>
  <si>
    <t>196/-326</t>
  </si>
  <si>
    <t>224/-18</t>
  </si>
  <si>
    <t>422/-34</t>
  </si>
  <si>
    <t>24/-276</t>
  </si>
  <si>
    <t>152/-98</t>
  </si>
  <si>
    <t>36/-35</t>
  </si>
  <si>
    <t>44/-23</t>
  </si>
  <si>
    <t>34/-30</t>
  </si>
  <si>
    <t>23/-40</t>
  </si>
  <si>
    <t>44/-49</t>
  </si>
  <si>
    <t>3/-51</t>
  </si>
  <si>
    <t>57/-28</t>
  </si>
  <si>
    <t>13/-60</t>
  </si>
  <si>
    <t>30/-38</t>
  </si>
  <si>
    <t>61/-42</t>
  </si>
  <si>
    <t>48/-44</t>
  </si>
  <si>
    <t>101/-10</t>
  </si>
  <si>
    <t>99/-35</t>
  </si>
  <si>
    <t>59/-519</t>
  </si>
  <si>
    <t>130/-510</t>
  </si>
  <si>
    <t>161/-597</t>
  </si>
  <si>
    <t>243/-320</t>
  </si>
  <si>
    <t>476/-86</t>
  </si>
  <si>
    <t>9/-1103</t>
  </si>
  <si>
    <t>288/-697</t>
  </si>
  <si>
    <t>387/-136</t>
  </si>
  <si>
    <t>242/-402</t>
  </si>
  <si>
    <t>291/-628</t>
  </si>
  <si>
    <t>1075/-1024</t>
  </si>
  <si>
    <t>29/-1246</t>
  </si>
  <si>
    <t>376/-73</t>
  </si>
  <si>
    <t>19/-2051</t>
  </si>
  <si>
    <t>13/-2523</t>
  </si>
  <si>
    <t>240 / 246</t>
  </si>
  <si>
    <t>250 / 236</t>
  </si>
  <si>
    <t>A / B/ C</t>
  </si>
  <si>
    <t>3 / 4 / 6</t>
  </si>
  <si>
    <t>5 / 10-12</t>
  </si>
  <si>
    <t>28/14/35</t>
  </si>
  <si>
    <t>100/-58</t>
  </si>
  <si>
    <t>94/1</t>
  </si>
  <si>
    <t>1/-101</t>
  </si>
  <si>
    <t>10/-171</t>
  </si>
  <si>
    <t>188/-80</t>
  </si>
  <si>
    <t>12/-48</t>
  </si>
  <si>
    <t>110/-8</t>
  </si>
  <si>
    <t>58/-64</t>
  </si>
  <si>
    <t>126/-30</t>
  </si>
  <si>
    <t>63/-202</t>
  </si>
  <si>
    <t>170/-100</t>
  </si>
  <si>
    <t>348/-100</t>
  </si>
  <si>
    <t>60/-116</t>
  </si>
  <si>
    <t>134/-116</t>
  </si>
  <si>
    <t>18/-306</t>
  </si>
  <si>
    <t>8/-316</t>
  </si>
  <si>
    <t>110/-80</t>
  </si>
  <si>
    <t>270/-118</t>
  </si>
  <si>
    <t>252/-150</t>
  </si>
  <si>
    <t>100/-49</t>
  </si>
  <si>
    <t>2/-66</t>
  </si>
  <si>
    <t>22/-51</t>
  </si>
  <si>
    <t>38/-26</t>
  </si>
  <si>
    <t>3/-111</t>
  </si>
  <si>
    <t>46/-40</t>
  </si>
  <si>
    <t>53/-26</t>
  </si>
  <si>
    <t>23/-57</t>
  </si>
  <si>
    <t>57/-55</t>
  </si>
  <si>
    <t>24/-171</t>
  </si>
  <si>
    <t>36/-74</t>
  </si>
  <si>
    <t>35/-197</t>
  </si>
  <si>
    <t>232/-598</t>
  </si>
  <si>
    <t>0/-1109</t>
  </si>
  <si>
    <t>156/-541</t>
  </si>
  <si>
    <t>13/-867</t>
  </si>
  <si>
    <t>313/-199</t>
  </si>
  <si>
    <t>677/-147</t>
  </si>
  <si>
    <t>357/-1021</t>
  </si>
  <si>
    <t>178/-501</t>
  </si>
  <si>
    <t>613/-181</t>
  </si>
  <si>
    <t>265/-1154</t>
  </si>
  <si>
    <t>719/-349</t>
  </si>
  <si>
    <t>587/-784</t>
  </si>
  <si>
    <t>278/-702</t>
  </si>
  <si>
    <t>3/-2689</t>
  </si>
  <si>
    <t>3/-2813</t>
  </si>
  <si>
    <t>MT3</t>
  </si>
  <si>
    <t>MT4</t>
  </si>
  <si>
    <t>MT5</t>
  </si>
  <si>
    <t>MT6</t>
  </si>
  <si>
    <t>MT7</t>
  </si>
  <si>
    <t>SAW</t>
  </si>
  <si>
    <t>FModR</t>
  </si>
  <si>
    <t>CWB1</t>
  </si>
  <si>
    <t>CWB2</t>
  </si>
  <si>
    <t>CWB8</t>
  </si>
  <si>
    <t>Constant</t>
  </si>
  <si>
    <t>Winning Bet</t>
  </si>
  <si>
    <t>Numbers</t>
  </si>
  <si>
    <t>12/-576</t>
  </si>
  <si>
    <t>0/-864</t>
  </si>
  <si>
    <t>60/-528</t>
  </si>
  <si>
    <t>0/-672</t>
  </si>
  <si>
    <t>120/-408</t>
  </si>
  <si>
    <t>72/-672</t>
  </si>
  <si>
    <t>432/-24</t>
  </si>
  <si>
    <t>290/-510</t>
  </si>
  <si>
    <t>360/-1080</t>
  </si>
  <si>
    <t>410/-700</t>
  </si>
  <si>
    <t>0/-1090</t>
  </si>
  <si>
    <t>0/-1380</t>
  </si>
  <si>
    <t>1764/-846</t>
  </si>
  <si>
    <t>48/-504</t>
  </si>
  <si>
    <t>0/-1797</t>
  </si>
  <si>
    <t>480/-330</t>
  </si>
  <si>
    <t>1350/0</t>
  </si>
  <si>
    <t>400/-520</t>
  </si>
  <si>
    <t>190/-720</t>
  </si>
  <si>
    <t>890/-100</t>
  </si>
  <si>
    <t>750/-9438</t>
  </si>
  <si>
    <t>48/-420</t>
  </si>
  <si>
    <t>127/-578</t>
  </si>
  <si>
    <t>230/-710</t>
  </si>
  <si>
    <t>160/-1880</t>
  </si>
  <si>
    <t>710/-380</t>
  </si>
  <si>
    <t>50/-720</t>
  </si>
  <si>
    <t>1340/-70</t>
  </si>
  <si>
    <t>1968/-3216</t>
  </si>
  <si>
    <t>324/-144</t>
  </si>
  <si>
    <t>452/-184</t>
  </si>
  <si>
    <t>324/-217</t>
  </si>
  <si>
    <t>1220/-390</t>
  </si>
  <si>
    <t>1950/-60</t>
  </si>
  <si>
    <t>1350/-40</t>
  </si>
  <si>
    <t>840/-270</t>
  </si>
  <si>
    <t>680/-330</t>
  </si>
  <si>
    <t>2094/-228</t>
  </si>
  <si>
    <t>228/-600</t>
  </si>
  <si>
    <t>900/-130</t>
  </si>
  <si>
    <t>760/-120</t>
  </si>
  <si>
    <t>340/-350</t>
  </si>
  <si>
    <t>620/-800</t>
  </si>
  <si>
    <t>460/-1340</t>
  </si>
  <si>
    <t>1326/-2808</t>
  </si>
  <si>
    <t>267/-336</t>
  </si>
  <si>
    <t>310/-550</t>
  </si>
  <si>
    <t>180/-1240</t>
  </si>
  <si>
    <t>1400/-130</t>
  </si>
  <si>
    <t>620/-30</t>
  </si>
  <si>
    <t>10/-1170</t>
  </si>
  <si>
    <t>336/0</t>
  </si>
  <si>
    <t>1260/-3636</t>
  </si>
  <si>
    <t>500/-60</t>
  </si>
  <si>
    <t>1810/-200</t>
  </si>
  <si>
    <t>800/-10</t>
  </si>
  <si>
    <t>150/-690</t>
  </si>
  <si>
    <t>1280/-10</t>
  </si>
  <si>
    <t>630/-230</t>
  </si>
  <si>
    <t>798/-9000</t>
  </si>
  <si>
    <t>180/-564</t>
  </si>
  <si>
    <t>723/-38</t>
  </si>
  <si>
    <t>660/-80</t>
  </si>
  <si>
    <t>70/-1700</t>
  </si>
  <si>
    <t>1110/0</t>
  </si>
  <si>
    <t>1550/-50</t>
  </si>
  <si>
    <t>330/-1050</t>
  </si>
  <si>
    <t>1122/-3840</t>
  </si>
  <si>
    <t>168/-132</t>
  </si>
  <si>
    <t>327/-290</t>
  </si>
  <si>
    <t>660/-290</t>
  </si>
  <si>
    <t>1550/-270</t>
  </si>
  <si>
    <t>980/-150</t>
  </si>
  <si>
    <t>990/-10</t>
  </si>
  <si>
    <t>450/-970</t>
  </si>
  <si>
    <t>612/-9114</t>
  </si>
  <si>
    <t>204/-396</t>
  </si>
  <si>
    <t>341/-407</t>
  </si>
  <si>
    <t>1200/-230</t>
  </si>
  <si>
    <t>460/-890</t>
  </si>
  <si>
    <t>40/-740</t>
  </si>
  <si>
    <t>890/-430</t>
  </si>
  <si>
    <t>0/-970</t>
  </si>
  <si>
    <t>306/-5328</t>
  </si>
  <si>
    <t>132/-168</t>
  </si>
  <si>
    <t>243/-342</t>
  </si>
  <si>
    <t>480/-470</t>
  </si>
  <si>
    <t>720/-180</t>
  </si>
  <si>
    <t>40/-1710</t>
  </si>
  <si>
    <t>30/-1520</t>
  </si>
  <si>
    <t>1950/-220</t>
  </si>
  <si>
    <t>0/-17508</t>
  </si>
  <si>
    <t>588/0</t>
  </si>
  <si>
    <t>600/-487</t>
  </si>
  <si>
    <t>700/-370</t>
  </si>
  <si>
    <t>0/-820</t>
  </si>
  <si>
    <t>220/-360</t>
  </si>
  <si>
    <t>670/-50</t>
  </si>
  <si>
    <t>830/-210</t>
  </si>
  <si>
    <t>648/-9594</t>
  </si>
  <si>
    <t>204/-228</t>
  </si>
  <si>
    <t>507/-71</t>
  </si>
  <si>
    <t>Matrix (10u)</t>
  </si>
  <si>
    <t>170/-750</t>
  </si>
  <si>
    <t>50/-1700</t>
  </si>
  <si>
    <t>1660/-20</t>
  </si>
  <si>
    <t>70/-1340</t>
  </si>
  <si>
    <t>630/-350</t>
  </si>
  <si>
    <t>2124/-156</t>
  </si>
  <si>
    <t>0/-577</t>
  </si>
  <si>
    <t>660/-280</t>
  </si>
  <si>
    <t>0/-800</t>
  </si>
  <si>
    <t>660/-260</t>
  </si>
  <si>
    <t>90/-890</t>
  </si>
  <si>
    <t>430/-760</t>
  </si>
  <si>
    <t>870/-9408</t>
  </si>
  <si>
    <t>44/-794</t>
  </si>
  <si>
    <t>320/-700</t>
  </si>
  <si>
    <t>1080/-50</t>
  </si>
  <si>
    <t>560/-190</t>
  </si>
  <si>
    <t>370/-120</t>
  </si>
  <si>
    <t>620/-390</t>
  </si>
  <si>
    <t>80/-610</t>
  </si>
  <si>
    <t>350/-1050</t>
  </si>
  <si>
    <t>370/-360</t>
  </si>
  <si>
    <t>0/-960</t>
  </si>
  <si>
    <t>210/-1030</t>
  </si>
  <si>
    <t>2040/-1030</t>
  </si>
  <si>
    <t>699/-40</t>
  </si>
  <si>
    <t>2058/-390</t>
  </si>
  <si>
    <t>132/-480</t>
  </si>
  <si>
    <t>197/-722</t>
  </si>
  <si>
    <t>770/-170</t>
  </si>
  <si>
    <t>290/-1370</t>
  </si>
  <si>
    <t>680/-220</t>
  </si>
  <si>
    <t>30/-2170</t>
  </si>
  <si>
    <t>350/-520</t>
  </si>
  <si>
    <t>150/-6018</t>
  </si>
  <si>
    <t>162/-597</t>
  </si>
  <si>
    <t>380/-1240</t>
  </si>
  <si>
    <t>80/-1160</t>
  </si>
  <si>
    <t>340/-460</t>
  </si>
  <si>
    <t>10/-1530</t>
  </si>
  <si>
    <t>1430/-50</t>
  </si>
  <si>
    <t>1626/-72</t>
  </si>
  <si>
    <t>470/-124</t>
  </si>
  <si>
    <t>20/-980</t>
  </si>
  <si>
    <t>60/-1140</t>
  </si>
  <si>
    <t>760/-80</t>
  </si>
  <si>
    <t>530/-300</t>
  </si>
  <si>
    <t>1880/-180</t>
  </si>
  <si>
    <t>222/-5844</t>
  </si>
  <si>
    <t>311/-263</t>
  </si>
  <si>
    <t>72/-466</t>
  </si>
  <si>
    <t>386/-92</t>
  </si>
  <si>
    <t>62/-468</t>
  </si>
  <si>
    <t>0/-654</t>
  </si>
  <si>
    <t>458/-56</t>
  </si>
  <si>
    <t>12/-1148</t>
  </si>
  <si>
    <t>168/-1054</t>
  </si>
  <si>
    <t>128/-228</t>
  </si>
  <si>
    <t>432/-236</t>
  </si>
  <si>
    <t>70/-888</t>
  </si>
  <si>
    <t>622/-120</t>
  </si>
  <si>
    <t>184/-712</t>
  </si>
  <si>
    <t>52/-496</t>
  </si>
  <si>
    <t>192/-464</t>
  </si>
  <si>
    <t>312/-200</t>
  </si>
  <si>
    <t>156/-506</t>
  </si>
  <si>
    <t>514/-120</t>
  </si>
  <si>
    <t>110/-604</t>
  </si>
  <si>
    <t>166/-296</t>
  </si>
  <si>
    <t>46/-638</t>
  </si>
  <si>
    <t>352/-242</t>
  </si>
  <si>
    <t>26/-666</t>
  </si>
  <si>
    <t>138/-688</t>
  </si>
  <si>
    <t>124/-552</t>
  </si>
  <si>
    <t>36/-722</t>
  </si>
  <si>
    <t>162/-598</t>
  </si>
  <si>
    <t>352/-330</t>
  </si>
  <si>
    <t>184/-586</t>
  </si>
  <si>
    <t>356/-192</t>
  </si>
  <si>
    <t>20/-520</t>
  </si>
  <si>
    <t>68/-432</t>
  </si>
  <si>
    <t>880/-14</t>
  </si>
  <si>
    <t>462/-82</t>
  </si>
  <si>
    <t>438/-72</t>
  </si>
  <si>
    <t>32/-916</t>
  </si>
  <si>
    <t>442/-26</t>
  </si>
  <si>
    <t>732/0</t>
  </si>
  <si>
    <t>134/-582</t>
  </si>
  <si>
    <t>100/-470</t>
  </si>
  <si>
    <t>214/-8</t>
  </si>
  <si>
    <t>Last DS</t>
  </si>
  <si>
    <t>Last S</t>
  </si>
  <si>
    <t>&lt;- Cut Loss (3/4/5)</t>
  </si>
  <si>
    <t>Dozen Revese Slide</t>
  </si>
  <si>
    <t>Column Revese Slide</t>
  </si>
</sst>
</file>

<file path=xl/styles.xml><?xml version="1.0" encoding="utf-8"?>
<styleSheet xmlns="http://schemas.openxmlformats.org/spreadsheetml/2006/main">
  <numFmts count="1">
    <numFmt numFmtId="187" formatCode="0.0%"/>
  </numFmts>
  <fonts count="89">
    <font>
      <sz val="11"/>
      <color theme="1"/>
      <name val="Tahoma"/>
      <family val="2"/>
      <charset val="222"/>
      <scheme val="minor"/>
    </font>
    <font>
      <b/>
      <sz val="10"/>
      <color indexed="0"/>
      <name val="Helvetica Neue"/>
    </font>
    <font>
      <sz val="10"/>
      <color indexed="0"/>
      <name val="Helvetica Neue"/>
    </font>
    <font>
      <b/>
      <sz val="10"/>
      <name val="Helvetica Neue"/>
      <charset val="222"/>
    </font>
    <font>
      <b/>
      <sz val="11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i/>
      <sz val="10"/>
      <color rgb="FF002060"/>
      <name val="Tahoma"/>
      <family val="2"/>
      <charset val="222"/>
      <scheme val="minor"/>
    </font>
    <font>
      <b/>
      <sz val="11"/>
      <color rgb="FF002060"/>
      <name val="Tahoma"/>
      <family val="2"/>
      <scheme val="minor"/>
    </font>
    <font>
      <sz val="8"/>
      <color theme="1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C00000"/>
      <name val="Tahoma"/>
      <family val="2"/>
      <scheme val="minor"/>
    </font>
    <font>
      <sz val="9"/>
      <color theme="1"/>
      <name val="Tahoma"/>
      <family val="2"/>
      <charset val="222"/>
      <scheme val="minor"/>
    </font>
    <font>
      <sz val="9"/>
      <color theme="1"/>
      <name val="Tahoma"/>
      <family val="2"/>
      <scheme val="minor"/>
    </font>
    <font>
      <i/>
      <sz val="10"/>
      <color theme="1"/>
      <name val="Tahoma"/>
      <family val="2"/>
      <scheme val="minor"/>
    </font>
    <font>
      <i/>
      <sz val="11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sz val="14"/>
      <color rgb="FF000000"/>
      <name val="Times New Roman"/>
      <family val="1"/>
    </font>
    <font>
      <b/>
      <sz val="9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</font>
    <font>
      <b/>
      <i/>
      <sz val="11"/>
      <color rgb="FF002060"/>
      <name val="Tahoma"/>
      <family val="2"/>
      <scheme val="minor"/>
    </font>
    <font>
      <b/>
      <sz val="10"/>
      <color rgb="FF002060"/>
      <name val="Tahoma"/>
      <family val="2"/>
      <scheme val="minor"/>
    </font>
    <font>
      <b/>
      <sz val="10"/>
      <color rgb="FF7030A0"/>
      <name val="Tahoma"/>
      <family val="2"/>
      <scheme val="minor"/>
    </font>
    <font>
      <b/>
      <sz val="11"/>
      <color rgb="FF7030A0"/>
      <name val="Tahoma"/>
      <family val="2"/>
      <scheme val="minor"/>
    </font>
    <font>
      <i/>
      <sz val="10"/>
      <color rgb="FF7030A0"/>
      <name val="Tahoma"/>
      <family val="2"/>
      <charset val="222"/>
      <scheme val="minor"/>
    </font>
    <font>
      <sz val="11"/>
      <color rgb="FF7030A0"/>
      <name val="Tahoma"/>
      <family val="2"/>
      <charset val="222"/>
      <scheme val="minor"/>
    </font>
    <font>
      <b/>
      <sz val="11"/>
      <color theme="6" tint="-0.499984740745262"/>
      <name val="Tahoma"/>
      <family val="2"/>
      <scheme val="minor"/>
    </font>
    <font>
      <b/>
      <sz val="11"/>
      <color theme="9" tint="-0.249977111117893"/>
      <name val="Tahoma"/>
      <family val="2"/>
      <scheme val="minor"/>
    </font>
    <font>
      <b/>
      <sz val="10"/>
      <color theme="9" tint="-0.249977111117893"/>
      <name val="Tahoma"/>
      <family val="2"/>
      <scheme val="minor"/>
    </font>
    <font>
      <sz val="10"/>
      <color rgb="FF7030A0"/>
      <name val="Tahoma"/>
      <family val="2"/>
      <scheme val="minor"/>
    </font>
    <font>
      <sz val="10"/>
      <color rgb="FF002060"/>
      <name val="Tahoma"/>
      <family val="2"/>
      <scheme val="minor"/>
    </font>
    <font>
      <sz val="10"/>
      <color theme="6" tint="-0.499984740745262"/>
      <name val="Tahoma"/>
      <family val="2"/>
      <scheme val="minor"/>
    </font>
    <font>
      <b/>
      <sz val="10"/>
      <color theme="6" tint="-0.499984740745262"/>
      <name val="Tahoma"/>
      <family val="2"/>
      <scheme val="minor"/>
    </font>
    <font>
      <b/>
      <sz val="10"/>
      <color rgb="FF0070C0"/>
      <name val="Tahoma"/>
      <family val="2"/>
      <scheme val="minor"/>
    </font>
    <font>
      <sz val="10"/>
      <color rgb="FF0070C0"/>
      <name val="Tahoma"/>
      <family val="2"/>
      <scheme val="minor"/>
    </font>
    <font>
      <b/>
      <sz val="10"/>
      <color rgb="FFC00000"/>
      <name val="Tahoma"/>
      <family val="2"/>
      <scheme val="minor"/>
    </font>
    <font>
      <sz val="10"/>
      <color rgb="FFC00000"/>
      <name val="Tahoma"/>
      <family val="2"/>
      <scheme val="minor"/>
    </font>
    <font>
      <sz val="10"/>
      <color rgb="FF002060"/>
      <name val="Tahoma"/>
      <family val="2"/>
      <charset val="222"/>
      <scheme val="minor"/>
    </font>
    <font>
      <sz val="10"/>
      <color rgb="FFC00000"/>
      <name val="Tahoma"/>
      <family val="2"/>
      <charset val="222"/>
      <scheme val="minor"/>
    </font>
    <font>
      <b/>
      <i/>
      <sz val="10"/>
      <color rgb="FFC00000"/>
      <name val="Tahoma"/>
      <family val="2"/>
      <scheme val="minor"/>
    </font>
    <font>
      <sz val="10"/>
      <color rgb="FF31AA06"/>
      <name val="Tahoma"/>
      <family val="2"/>
      <charset val="222"/>
      <scheme val="minor"/>
    </font>
    <font>
      <b/>
      <sz val="10"/>
      <color rgb="FF31AA06"/>
      <name val="Tahoma"/>
      <family val="2"/>
      <scheme val="minor"/>
    </font>
    <font>
      <b/>
      <sz val="8"/>
      <color rgb="FF31AA06"/>
      <name val="Tahoma"/>
      <family val="2"/>
      <scheme val="minor"/>
    </font>
    <font>
      <sz val="11"/>
      <color rgb="FF002060"/>
      <name val="Tahoma"/>
      <family val="2"/>
      <charset val="222"/>
      <scheme val="minor"/>
    </font>
    <font>
      <sz val="11"/>
      <color rgb="FFC00000"/>
      <name val="Tahoma"/>
      <family val="2"/>
      <charset val="222"/>
      <scheme val="minor"/>
    </font>
    <font>
      <b/>
      <sz val="11"/>
      <color rgb="FF31AA06"/>
      <name val="Tahoma"/>
      <family val="2"/>
      <scheme val="minor"/>
    </font>
    <font>
      <sz val="10"/>
      <color rgb="FF7030A0"/>
      <name val="Tahoma"/>
      <family val="2"/>
      <charset val="222"/>
      <scheme val="minor"/>
    </font>
    <font>
      <b/>
      <sz val="8"/>
      <color rgb="FF002060"/>
      <name val="Tahoma"/>
      <family val="2"/>
      <charset val="222"/>
      <scheme val="minor"/>
    </font>
    <font>
      <b/>
      <sz val="8"/>
      <color rgb="FFC00000"/>
      <name val="Tahoma"/>
      <family val="2"/>
      <charset val="222"/>
      <scheme val="minor"/>
    </font>
    <font>
      <sz val="11"/>
      <color rgb="FF31AA06"/>
      <name val="Tahoma"/>
      <family val="2"/>
      <charset val="222"/>
      <scheme val="minor"/>
    </font>
    <font>
      <b/>
      <sz val="8"/>
      <color rgb="FF31AA06"/>
      <name val="Tahoma"/>
      <family val="2"/>
      <charset val="222"/>
      <scheme val="minor"/>
    </font>
    <font>
      <b/>
      <sz val="8"/>
      <color rgb="FF7030A0"/>
      <name val="Tahoma"/>
      <family val="2"/>
      <charset val="222"/>
      <scheme val="minor"/>
    </font>
    <font>
      <sz val="11"/>
      <color rgb="FF002060"/>
      <name val="Tahoma"/>
      <family val="2"/>
      <scheme val="minor"/>
    </font>
    <font>
      <sz val="9"/>
      <color rgb="FF002060"/>
      <name val="Tahoma"/>
      <family val="2"/>
      <scheme val="minor"/>
    </font>
    <font>
      <sz val="11"/>
      <color rgb="FFC00000"/>
      <name val="Tahoma"/>
      <family val="2"/>
      <scheme val="minor"/>
    </font>
    <font>
      <sz val="9"/>
      <color rgb="FFC00000"/>
      <name val="Tahoma"/>
      <family val="2"/>
      <scheme val="minor"/>
    </font>
    <font>
      <sz val="11"/>
      <color rgb="FF31AA06"/>
      <name val="Tahoma"/>
      <family val="2"/>
      <scheme val="minor"/>
    </font>
    <font>
      <sz val="9"/>
      <color rgb="FF31AA06"/>
      <name val="Tahoma"/>
      <family val="2"/>
      <scheme val="minor"/>
    </font>
    <font>
      <sz val="11"/>
      <color rgb="FF7030A0"/>
      <name val="Tahoma"/>
      <family val="2"/>
      <scheme val="minor"/>
    </font>
    <font>
      <sz val="9"/>
      <color rgb="FF7030A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8"/>
      <color rgb="FF002060"/>
      <name val="Tw Cen MT Condensed Extra Bold"/>
      <family val="2"/>
    </font>
    <font>
      <sz val="10"/>
      <color rgb="FF002060"/>
      <name val="Tw Cen MT Condensed Extra Bold"/>
      <family val="2"/>
    </font>
    <font>
      <b/>
      <sz val="10"/>
      <color rgb="FF002060"/>
      <name val="Tw Cen MT Condensed Extra Bold"/>
      <family val="2"/>
    </font>
    <font>
      <sz val="9"/>
      <color rgb="FF7030A0"/>
      <name val="Tw Cen MT Condensed Extra Bold"/>
      <family val="2"/>
    </font>
    <font>
      <b/>
      <sz val="9"/>
      <color rgb="FF7030A0"/>
      <name val="Tw Cen MT Condensed Extra Bold"/>
      <family val="2"/>
    </font>
    <font>
      <b/>
      <sz val="11"/>
      <color rgb="FF002060"/>
      <name val="Trebuchet MS"/>
      <family val="2"/>
    </font>
    <font>
      <b/>
      <sz val="11"/>
      <color rgb="FF7030A0"/>
      <name val="Trebuchet MS"/>
      <family val="2"/>
    </font>
    <font>
      <sz val="9"/>
      <name val="Tahoma"/>
      <family val="2"/>
      <charset val="222"/>
    </font>
    <font>
      <sz val="9"/>
      <name val="Tahoma"/>
      <family val="2"/>
    </font>
    <font>
      <b/>
      <sz val="11"/>
      <color rgb="FF00B050"/>
      <name val="Tahoma"/>
      <family val="2"/>
      <scheme val="major"/>
    </font>
    <font>
      <b/>
      <sz val="11"/>
      <color rgb="FFC00000"/>
      <name val="Tahoma"/>
      <family val="2"/>
      <scheme val="major"/>
    </font>
    <font>
      <sz val="10"/>
      <color rgb="FF7030A0"/>
      <name val="Tw Cen MT Condensed Extra Bold"/>
      <family val="2"/>
    </font>
    <font>
      <b/>
      <sz val="9"/>
      <color rgb="FF0070C0"/>
      <name val="Tahoma"/>
      <family val="2"/>
      <scheme val="minor"/>
    </font>
    <font>
      <b/>
      <sz val="9"/>
      <color rgb="FF31AA06"/>
      <name val="Tahoma"/>
      <family val="2"/>
      <scheme val="minor"/>
    </font>
    <font>
      <b/>
      <sz val="10"/>
      <color rgb="FFFF0000"/>
      <name val="Tahoma"/>
      <family val="2"/>
      <scheme val="minor"/>
    </font>
    <font>
      <b/>
      <sz val="9"/>
      <color rgb="FF0070C0"/>
      <name val="Tahoma"/>
      <family val="2"/>
      <charset val="222"/>
      <scheme val="minor"/>
    </font>
    <font>
      <b/>
      <sz val="9"/>
      <color rgb="FFC00000"/>
      <name val="Tahoma"/>
      <family val="2"/>
      <scheme val="minor"/>
    </font>
    <font>
      <b/>
      <sz val="10"/>
      <color theme="1"/>
      <name val="Tahoma"/>
      <family val="2"/>
      <charset val="222"/>
      <scheme val="minor"/>
    </font>
    <font>
      <b/>
      <sz val="9"/>
      <color rgb="FF7030A0"/>
      <name val="Tahoma"/>
      <family val="2"/>
      <scheme val="minor"/>
    </font>
    <font>
      <sz val="10"/>
      <color rgb="FF0070C0"/>
      <name val="Tahoma"/>
      <family val="2"/>
      <charset val="222"/>
      <scheme val="minor"/>
    </font>
    <font>
      <sz val="8"/>
      <color rgb="FF0070C0"/>
      <name val="Tahoma"/>
      <family val="2"/>
      <charset val="222"/>
      <scheme val="minor"/>
    </font>
    <font>
      <sz val="8"/>
      <color rgb="FF7030A0"/>
      <name val="Tahoma"/>
      <family val="2"/>
      <charset val="222"/>
      <scheme val="minor"/>
    </font>
    <font>
      <sz val="8"/>
      <color rgb="FFC00000"/>
      <name val="Tahoma"/>
      <family val="2"/>
      <charset val="222"/>
      <scheme val="minor"/>
    </font>
    <font>
      <sz val="8"/>
      <color rgb="FF31AA06"/>
      <name val="Tahoma"/>
      <family val="2"/>
      <charset val="222"/>
      <scheme val="minor"/>
    </font>
    <font>
      <b/>
      <sz val="10"/>
      <name val="Tahoma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4659260841701"/>
        <bgColor indexed="64"/>
      </patternFill>
    </fill>
  </fills>
  <borders count="143">
    <border>
      <left/>
      <right/>
      <top/>
      <bottom/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medium">
        <color indexed="8"/>
      </right>
      <top style="thin">
        <color rgb="FFC00000"/>
      </top>
      <bottom style="thin">
        <color rgb="FFC00000"/>
      </bottom>
      <diagonal/>
    </border>
    <border>
      <left style="medium">
        <color indexed="8"/>
      </left>
      <right style="medium">
        <color rgb="FFC00000"/>
      </right>
      <top style="thin">
        <color rgb="FFC00000"/>
      </top>
      <bottom style="medium">
        <color indexed="8"/>
      </bottom>
      <diagonal/>
    </border>
    <border>
      <left style="medium">
        <color rgb="FFC00000"/>
      </left>
      <right style="medium">
        <color indexed="8"/>
      </right>
      <top style="thin">
        <color rgb="FFC00000"/>
      </top>
      <bottom style="medium">
        <color indexed="8"/>
      </bottom>
      <diagonal/>
    </border>
    <border>
      <left style="medium">
        <color indexed="8"/>
      </left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medium">
        <color indexed="8"/>
      </right>
      <top style="medium">
        <color rgb="FFC00000"/>
      </top>
      <bottom style="thin">
        <color rgb="FFC00000"/>
      </bottom>
      <diagonal/>
    </border>
    <border>
      <left style="medium">
        <color auto="1"/>
      </left>
      <right/>
      <top style="medium">
        <color auto="1"/>
      </top>
      <bottom style="thin">
        <color rgb="FFC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rgb="FFC00000"/>
      </bottom>
      <diagonal/>
    </border>
    <border>
      <left style="thin">
        <color auto="1"/>
      </left>
      <right/>
      <top style="medium">
        <color auto="1"/>
      </top>
      <bottom style="thin">
        <color rgb="FFC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rgb="FFC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rgb="FFC00000"/>
      </bottom>
      <diagonal/>
    </border>
    <border>
      <left/>
      <right style="thin">
        <color auto="1"/>
      </right>
      <top style="medium">
        <color auto="1"/>
      </top>
      <bottom style="thin">
        <color rgb="FFC00000"/>
      </bottom>
      <diagonal/>
    </border>
    <border>
      <left/>
      <right style="medium">
        <color auto="1"/>
      </right>
      <top style="medium">
        <color auto="1"/>
      </top>
      <bottom style="thin">
        <color rgb="FFC00000"/>
      </bottom>
      <diagonal/>
    </border>
    <border>
      <left style="medium">
        <color auto="1"/>
      </left>
      <right/>
      <top style="thin">
        <color rgb="FFC00000"/>
      </top>
      <bottom style="thin">
        <color rgb="FFC00000"/>
      </bottom>
      <diagonal/>
    </border>
    <border>
      <left style="thin">
        <color auto="1"/>
      </left>
      <right style="thin">
        <color auto="1"/>
      </right>
      <top style="thin">
        <color rgb="FFC00000"/>
      </top>
      <bottom style="thin">
        <color rgb="FFC00000"/>
      </bottom>
      <diagonal/>
    </border>
    <border>
      <left style="thin">
        <color auto="1"/>
      </left>
      <right/>
      <top style="thin">
        <color rgb="FFC00000"/>
      </top>
      <bottom style="thin">
        <color rgb="FFC00000"/>
      </bottom>
      <diagonal/>
    </border>
    <border>
      <left style="medium">
        <color auto="1"/>
      </left>
      <right style="thin">
        <color auto="1"/>
      </right>
      <top style="thin">
        <color rgb="FFC00000"/>
      </top>
      <bottom style="thin">
        <color rgb="FFC00000"/>
      </bottom>
      <diagonal/>
    </border>
    <border>
      <left style="thin">
        <color auto="1"/>
      </left>
      <right style="medium">
        <color auto="1"/>
      </right>
      <top style="thin">
        <color rgb="FFC00000"/>
      </top>
      <bottom style="thin">
        <color rgb="FFC00000"/>
      </bottom>
      <diagonal/>
    </border>
    <border>
      <left/>
      <right style="thin">
        <color auto="1"/>
      </right>
      <top style="thin">
        <color rgb="FFC00000"/>
      </top>
      <bottom style="thin">
        <color rgb="FFC00000"/>
      </bottom>
      <diagonal/>
    </border>
    <border>
      <left/>
      <right style="medium">
        <color auto="1"/>
      </right>
      <top style="thin">
        <color rgb="FFC00000"/>
      </top>
      <bottom style="thin">
        <color rgb="FFC00000"/>
      </bottom>
      <diagonal/>
    </border>
    <border>
      <left style="medium">
        <color auto="1"/>
      </left>
      <right/>
      <top style="thin">
        <color rgb="FFC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rgb="FFC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rgb="FFC00000"/>
      </top>
      <bottom style="medium">
        <color auto="1"/>
      </bottom>
      <diagonal/>
    </border>
    <border>
      <left style="thin">
        <color auto="1"/>
      </left>
      <right/>
      <top style="thin">
        <color rgb="FFC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rgb="FFC00000"/>
      </top>
      <bottom style="medium">
        <color auto="1"/>
      </bottom>
      <diagonal/>
    </border>
    <border>
      <left/>
      <right style="thin">
        <color auto="1"/>
      </right>
      <top style="thin">
        <color rgb="FFC00000"/>
      </top>
      <bottom style="medium">
        <color auto="1"/>
      </bottom>
      <diagonal/>
    </border>
    <border>
      <left/>
      <right style="medium">
        <color auto="1"/>
      </right>
      <top style="thin">
        <color rgb="FFC00000"/>
      </top>
      <bottom style="medium">
        <color auto="1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thin">
        <color auto="1"/>
      </bottom>
      <diagonal/>
    </border>
    <border>
      <left style="medium">
        <color auto="1"/>
      </left>
      <right/>
      <top style="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ashed">
        <color auto="1"/>
      </bottom>
      <diagonal/>
    </border>
    <border>
      <left style="medium">
        <color auto="1"/>
      </left>
      <right/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dashed">
        <color auto="1"/>
      </top>
      <bottom style="thin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/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736">
    <xf numFmtId="0" fontId="0" fillId="0" borderId="0" xfId="0"/>
    <xf numFmtId="0" fontId="1" fillId="2" borderId="1" xfId="0" applyNumberFormat="1" applyFont="1" applyFill="1" applyBorder="1" applyAlignment="1">
      <alignment horizontal="center" vertical="top" wrapText="1"/>
    </xf>
    <xf numFmtId="0" fontId="1" fillId="2" borderId="2" xfId="0" applyNumberFormat="1" applyFont="1" applyFill="1" applyBorder="1" applyAlignment="1">
      <alignment horizontal="center" vertical="top" wrapText="1"/>
    </xf>
    <xf numFmtId="0" fontId="1" fillId="2" borderId="3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Alignment="1">
      <alignment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NumberFormat="1" applyFont="1" applyAlignment="1">
      <alignment horizontal="center" vertical="top"/>
    </xf>
    <xf numFmtId="0" fontId="3" fillId="3" borderId="4" xfId="0" applyNumberFormat="1" applyFont="1" applyFill="1" applyBorder="1" applyAlignment="1">
      <alignment horizontal="center" vertical="top"/>
    </xf>
    <xf numFmtId="0" fontId="3" fillId="3" borderId="5" xfId="0" applyNumberFormat="1" applyFont="1" applyFill="1" applyBorder="1" applyAlignment="1">
      <alignment horizontal="center" vertical="top"/>
    </xf>
    <xf numFmtId="0" fontId="3" fillId="3" borderId="2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7" xfId="0" applyBorder="1"/>
    <xf numFmtId="0" fontId="0" fillId="0" borderId="9" xfId="0" applyBorder="1"/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4" borderId="24" xfId="0" applyFill="1" applyBorder="1" applyAlignment="1">
      <alignment horizontal="right"/>
    </xf>
    <xf numFmtId="0" fontId="6" fillId="0" borderId="13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0" xfId="0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1" xfId="0" applyBorder="1"/>
    <xf numFmtId="0" fontId="6" fillId="0" borderId="6" xfId="0" applyFont="1" applyBorder="1"/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7" xfId="0" applyFont="1" applyBorder="1"/>
    <xf numFmtId="0" fontId="6" fillId="0" borderId="0" xfId="0" applyFont="1" applyBorder="1"/>
    <xf numFmtId="0" fontId="6" fillId="0" borderId="0" xfId="0" quotePrefix="1" applyFont="1" applyBorder="1" applyAlignment="1">
      <alignment horizontal="center"/>
    </xf>
    <xf numFmtId="0" fontId="6" fillId="0" borderId="22" xfId="0" quotePrefix="1" applyFont="1" applyBorder="1" applyAlignment="1">
      <alignment horizontal="center"/>
    </xf>
    <xf numFmtId="0" fontId="6" fillId="0" borderId="7" xfId="0" quotePrefix="1" applyFont="1" applyBorder="1" applyAlignment="1">
      <alignment horizontal="center"/>
    </xf>
    <xf numFmtId="0" fontId="6" fillId="0" borderId="8" xfId="0" applyFont="1" applyBorder="1"/>
    <xf numFmtId="0" fontId="6" fillId="0" borderId="19" xfId="0" applyFont="1" applyBorder="1" applyAlignment="1">
      <alignment horizontal="center"/>
    </xf>
    <xf numFmtId="0" fontId="6" fillId="0" borderId="18" xfId="0" quotePrefix="1" applyFont="1" applyBorder="1" applyAlignment="1">
      <alignment horizontal="center"/>
    </xf>
    <xf numFmtId="0" fontId="6" fillId="0" borderId="20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0" fillId="0" borderId="33" xfId="0" applyBorder="1"/>
    <xf numFmtId="0" fontId="0" fillId="0" borderId="0" xfId="0" applyAlignment="1">
      <alignment horizontal="center"/>
    </xf>
    <xf numFmtId="0" fontId="9" fillId="0" borderId="39" xfId="0" applyFont="1" applyBorder="1" applyAlignment="1">
      <alignment horizontal="center"/>
    </xf>
    <xf numFmtId="0" fontId="8" fillId="0" borderId="0" xfId="0" applyFont="1" applyFill="1" applyBorder="1"/>
    <xf numFmtId="0" fontId="8" fillId="0" borderId="43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3" xfId="0" applyFont="1" applyBorder="1"/>
    <xf numFmtId="0" fontId="0" fillId="0" borderId="4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4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51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11" borderId="0" xfId="0" applyFill="1" applyBorder="1" applyAlignment="1">
      <alignment horizontal="right"/>
    </xf>
    <xf numFmtId="0" fontId="0" fillId="4" borderId="0" xfId="0" applyFill="1" applyBorder="1" applyAlignment="1">
      <alignment horizontal="right"/>
    </xf>
    <xf numFmtId="0" fontId="4" fillId="4" borderId="0" xfId="0" applyFont="1" applyFill="1" applyBorder="1" applyAlignment="1">
      <alignment horizontal="right"/>
    </xf>
    <xf numFmtId="0" fontId="4" fillId="0" borderId="0" xfId="0" applyFont="1" applyAlignment="1">
      <alignment horizontal="right"/>
    </xf>
    <xf numFmtId="0" fontId="4" fillId="11" borderId="0" xfId="0" applyFont="1" applyFill="1" applyBorder="1" applyAlignment="1">
      <alignment horizontal="righ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>
      <alignment horizontal="right"/>
    </xf>
    <xf numFmtId="0" fontId="4" fillId="0" borderId="18" xfId="0" applyFont="1" applyBorder="1" applyAlignment="1">
      <alignment horizontal="right"/>
    </xf>
    <xf numFmtId="0" fontId="0" fillId="0" borderId="9" xfId="0" applyBorder="1" applyAlignment="1">
      <alignment horizontal="center"/>
    </xf>
    <xf numFmtId="0" fontId="0" fillId="0" borderId="6" xfId="0" applyBorder="1"/>
    <xf numFmtId="0" fontId="0" fillId="0" borderId="37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4" fillId="4" borderId="24" xfId="0" applyFont="1" applyFill="1" applyBorder="1" applyAlignment="1">
      <alignment horizontal="right"/>
    </xf>
    <xf numFmtId="0" fontId="0" fillId="11" borderId="24" xfId="0" applyFill="1" applyBorder="1" applyAlignment="1">
      <alignment horizontal="right"/>
    </xf>
    <xf numFmtId="0" fontId="4" fillId="11" borderId="24" xfId="0" applyFont="1" applyFill="1" applyBorder="1" applyAlignment="1">
      <alignment horizontal="right"/>
    </xf>
    <xf numFmtId="0" fontId="0" fillId="0" borderId="25" xfId="0" applyFill="1" applyBorder="1" applyAlignment="1">
      <alignment horizontal="center"/>
    </xf>
    <xf numFmtId="0" fontId="6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7" fillId="0" borderId="6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0" xfId="0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6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4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26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27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0" fillId="0" borderId="8" xfId="0" applyBorder="1"/>
    <xf numFmtId="0" fontId="6" fillId="0" borderId="18" xfId="0" applyFont="1" applyFill="1" applyBorder="1" applyAlignment="1">
      <alignment horizontal="center"/>
    </xf>
    <xf numFmtId="0" fontId="0" fillId="0" borderId="18" xfId="0" applyBorder="1"/>
    <xf numFmtId="0" fontId="18" fillId="0" borderId="26" xfId="0" applyFont="1" applyFill="1" applyBorder="1" applyAlignment="1">
      <alignment horizontal="center"/>
    </xf>
    <xf numFmtId="0" fontId="18" fillId="0" borderId="11" xfId="0" applyFont="1" applyFill="1" applyBorder="1" applyAlignment="1">
      <alignment horizontal="center"/>
    </xf>
    <xf numFmtId="0" fontId="18" fillId="0" borderId="7" xfId="0" applyFont="1" applyBorder="1"/>
    <xf numFmtId="0" fontId="18" fillId="0" borderId="9" xfId="0" applyFont="1" applyBorder="1"/>
    <xf numFmtId="0" fontId="6" fillId="0" borderId="0" xfId="0" quotePrefix="1" applyFont="1" applyBorder="1"/>
    <xf numFmtId="0" fontId="0" fillId="0" borderId="0" xfId="0" applyFill="1" applyBorder="1" applyAlignment="1">
      <alignment horizontal="right"/>
    </xf>
    <xf numFmtId="0" fontId="19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6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Alignment="1">
      <alignment horizontal="right"/>
    </xf>
    <xf numFmtId="0" fontId="14" fillId="0" borderId="0" xfId="0" applyFont="1"/>
    <xf numFmtId="0" fontId="20" fillId="0" borderId="0" xfId="0" applyFont="1" applyFill="1" applyBorder="1" applyAlignment="1">
      <alignment horizontal="right"/>
    </xf>
    <xf numFmtId="0" fontId="17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3" fontId="11" fillId="6" borderId="4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15" xfId="0" applyFont="1" applyBorder="1" applyAlignment="1">
      <alignment horizontal="center"/>
    </xf>
    <xf numFmtId="0" fontId="23" fillId="0" borderId="42" xfId="0" applyFont="1" applyBorder="1" applyAlignment="1">
      <alignment horizontal="center"/>
    </xf>
    <xf numFmtId="0" fontId="23" fillId="0" borderId="39" xfId="0" applyFont="1" applyBorder="1" applyAlignment="1">
      <alignment horizontal="center"/>
    </xf>
    <xf numFmtId="0" fontId="26" fillId="0" borderId="39" xfId="0" applyFont="1" applyBorder="1" applyAlignment="1">
      <alignment horizontal="center"/>
    </xf>
    <xf numFmtId="0" fontId="27" fillId="0" borderId="13" xfId="0" applyFont="1" applyBorder="1"/>
    <xf numFmtId="0" fontId="28" fillId="0" borderId="14" xfId="0" applyFont="1" applyBorder="1"/>
    <xf numFmtId="0" fontId="14" fillId="0" borderId="8" xfId="0" applyFont="1" applyBorder="1" applyAlignment="1">
      <alignment horizontal="center"/>
    </xf>
    <xf numFmtId="0" fontId="14" fillId="0" borderId="8" xfId="0" quotePrefix="1" applyFont="1" applyBorder="1" applyAlignment="1">
      <alignment horizontal="center"/>
    </xf>
    <xf numFmtId="0" fontId="10" fillId="0" borderId="51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26" fillId="0" borderId="42" xfId="0" applyFont="1" applyBorder="1" applyAlignment="1">
      <alignment horizontal="center"/>
    </xf>
    <xf numFmtId="0" fontId="26" fillId="0" borderId="48" xfId="0" applyFont="1" applyBorder="1" applyAlignment="1">
      <alignment horizontal="center"/>
    </xf>
    <xf numFmtId="0" fontId="27" fillId="0" borderId="43" xfId="0" applyFont="1" applyBorder="1"/>
    <xf numFmtId="0" fontId="27" fillId="0" borderId="32" xfId="0" applyFont="1" applyBorder="1"/>
    <xf numFmtId="0" fontId="28" fillId="0" borderId="41" xfId="0" applyFont="1" applyBorder="1"/>
    <xf numFmtId="0" fontId="28" fillId="0" borderId="33" xfId="0" applyFont="1" applyBorder="1"/>
    <xf numFmtId="0" fontId="23" fillId="0" borderId="48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8" fillId="0" borderId="32" xfId="0" applyFont="1" applyBorder="1"/>
    <xf numFmtId="0" fontId="4" fillId="12" borderId="10" xfId="0" applyFont="1" applyFill="1" applyBorder="1" applyAlignment="1">
      <alignment horizontal="center"/>
    </xf>
    <xf numFmtId="0" fontId="4" fillId="6" borderId="68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4" fillId="6" borderId="69" xfId="0" applyFont="1" applyFill="1" applyBorder="1" applyAlignment="1">
      <alignment horizontal="center"/>
    </xf>
    <xf numFmtId="0" fontId="4" fillId="13" borderId="28" xfId="0" applyFont="1" applyFill="1" applyBorder="1" applyAlignment="1">
      <alignment horizontal="center"/>
    </xf>
    <xf numFmtId="0" fontId="4" fillId="13" borderId="11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/>
    </xf>
    <xf numFmtId="0" fontId="4" fillId="7" borderId="27" xfId="0" applyFont="1" applyFill="1" applyBorder="1" applyAlignment="1">
      <alignment horizontal="center"/>
    </xf>
    <xf numFmtId="0" fontId="1" fillId="2" borderId="70" xfId="0" applyNumberFormat="1" applyFont="1" applyFill="1" applyBorder="1" applyAlignment="1">
      <alignment horizontal="center" vertical="top" wrapText="1"/>
    </xf>
    <xf numFmtId="0" fontId="1" fillId="2" borderId="71" xfId="0" applyNumberFormat="1" applyFont="1" applyFill="1" applyBorder="1" applyAlignment="1">
      <alignment horizontal="center" vertical="top" wrapText="1"/>
    </xf>
    <xf numFmtId="0" fontId="1" fillId="2" borderId="72" xfId="0" applyNumberFormat="1" applyFont="1" applyFill="1" applyBorder="1" applyAlignment="1">
      <alignment horizontal="center" vertical="top" wrapText="1"/>
    </xf>
    <xf numFmtId="0" fontId="3" fillId="3" borderId="73" xfId="0" applyNumberFormat="1" applyFont="1" applyFill="1" applyBorder="1" applyAlignment="1">
      <alignment horizontal="center" vertical="top"/>
    </xf>
    <xf numFmtId="0" fontId="1" fillId="2" borderId="74" xfId="0" applyNumberFormat="1" applyFont="1" applyFill="1" applyBorder="1" applyAlignment="1">
      <alignment horizontal="center" vertical="top" wrapText="1"/>
    </xf>
    <xf numFmtId="0" fontId="3" fillId="3" borderId="75" xfId="0" applyNumberFormat="1" applyFont="1" applyFill="1" applyBorder="1" applyAlignment="1">
      <alignment horizontal="center" vertical="top"/>
    </xf>
    <xf numFmtId="0" fontId="1" fillId="2" borderId="76" xfId="0" applyNumberFormat="1" applyFont="1" applyFill="1" applyBorder="1" applyAlignment="1">
      <alignment horizontal="center" vertical="top" wrapText="1"/>
    </xf>
    <xf numFmtId="0" fontId="3" fillId="3" borderId="77" xfId="0" applyNumberFormat="1" applyFont="1" applyFill="1" applyBorder="1" applyAlignment="1">
      <alignment horizontal="center" vertical="top"/>
    </xf>
    <xf numFmtId="0" fontId="6" fillId="12" borderId="78" xfId="0" applyFont="1" applyFill="1" applyBorder="1" applyAlignment="1">
      <alignment horizontal="center"/>
    </xf>
    <xf numFmtId="0" fontId="6" fillId="7" borderId="78" xfId="0" applyFont="1" applyFill="1" applyBorder="1" applyAlignment="1">
      <alignment horizontal="center"/>
    </xf>
    <xf numFmtId="0" fontId="6" fillId="7" borderId="79" xfId="0" applyFont="1" applyFill="1" applyBorder="1" applyAlignment="1">
      <alignment horizontal="center"/>
    </xf>
    <xf numFmtId="0" fontId="6" fillId="7" borderId="80" xfId="0" applyFont="1" applyFill="1" applyBorder="1" applyAlignment="1">
      <alignment horizontal="center"/>
    </xf>
    <xf numFmtId="0" fontId="6" fillId="6" borderId="81" xfId="0" applyFont="1" applyFill="1" applyBorder="1" applyAlignment="1">
      <alignment horizontal="center"/>
    </xf>
    <xf numFmtId="0" fontId="6" fillId="6" borderId="79" xfId="0" applyFont="1" applyFill="1" applyBorder="1" applyAlignment="1">
      <alignment horizontal="center"/>
    </xf>
    <xf numFmtId="0" fontId="6" fillId="6" borderId="82" xfId="0" applyFont="1" applyFill="1" applyBorder="1" applyAlignment="1">
      <alignment horizontal="center"/>
    </xf>
    <xf numFmtId="0" fontId="6" fillId="13" borderId="83" xfId="0" applyFont="1" applyFill="1" applyBorder="1" applyAlignment="1">
      <alignment horizontal="center"/>
    </xf>
    <xf numFmtId="0" fontId="6" fillId="13" borderId="84" xfId="0" applyFont="1" applyFill="1" applyBorder="1" applyAlignment="1">
      <alignment horizontal="center"/>
    </xf>
    <xf numFmtId="0" fontId="6" fillId="12" borderId="85" xfId="0" applyFont="1" applyFill="1" applyBorder="1" applyAlignment="1">
      <alignment horizontal="center"/>
    </xf>
    <xf numFmtId="0" fontId="6" fillId="7" borderId="85" xfId="0" applyFont="1" applyFill="1" applyBorder="1" applyAlignment="1">
      <alignment horizontal="center"/>
    </xf>
    <xf numFmtId="0" fontId="6" fillId="7" borderId="86" xfId="0" applyFont="1" applyFill="1" applyBorder="1" applyAlignment="1">
      <alignment horizontal="center"/>
    </xf>
    <xf numFmtId="0" fontId="6" fillId="7" borderId="87" xfId="0" applyFont="1" applyFill="1" applyBorder="1" applyAlignment="1">
      <alignment horizontal="center"/>
    </xf>
    <xf numFmtId="0" fontId="6" fillId="6" borderId="88" xfId="0" applyFont="1" applyFill="1" applyBorder="1" applyAlignment="1">
      <alignment horizontal="center"/>
    </xf>
    <xf numFmtId="0" fontId="6" fillId="6" borderId="86" xfId="0" applyFont="1" applyFill="1" applyBorder="1" applyAlignment="1">
      <alignment horizontal="center"/>
    </xf>
    <xf numFmtId="0" fontId="6" fillId="6" borderId="89" xfId="0" applyFont="1" applyFill="1" applyBorder="1" applyAlignment="1">
      <alignment horizontal="center"/>
    </xf>
    <xf numFmtId="0" fontId="6" fillId="13" borderId="90" xfId="0" applyFont="1" applyFill="1" applyBorder="1" applyAlignment="1">
      <alignment horizontal="center"/>
    </xf>
    <xf numFmtId="0" fontId="6" fillId="13" borderId="91" xfId="0" applyFont="1" applyFill="1" applyBorder="1" applyAlignment="1">
      <alignment horizontal="center"/>
    </xf>
    <xf numFmtId="0" fontId="6" fillId="12" borderId="92" xfId="0" applyFont="1" applyFill="1" applyBorder="1" applyAlignment="1">
      <alignment horizontal="center"/>
    </xf>
    <xf numFmtId="0" fontId="6" fillId="7" borderId="93" xfId="0" applyFont="1" applyFill="1" applyBorder="1" applyAlignment="1">
      <alignment horizontal="center"/>
    </xf>
    <xf numFmtId="0" fontId="6" fillId="7" borderId="94" xfId="0" applyFont="1" applyFill="1" applyBorder="1" applyAlignment="1">
      <alignment horizontal="center"/>
    </xf>
    <xf numFmtId="0" fontId="6" fillId="7" borderId="95" xfId="0" applyFont="1" applyFill="1" applyBorder="1" applyAlignment="1">
      <alignment horizontal="center"/>
    </xf>
    <xf numFmtId="0" fontId="6" fillId="6" borderId="93" xfId="0" applyFont="1" applyFill="1" applyBorder="1" applyAlignment="1">
      <alignment horizontal="center"/>
    </xf>
    <xf numFmtId="0" fontId="6" fillId="6" borderId="94" xfId="0" applyFont="1" applyFill="1" applyBorder="1" applyAlignment="1">
      <alignment horizontal="center"/>
    </xf>
    <xf numFmtId="0" fontId="6" fillId="6" borderId="96" xfId="0" applyFont="1" applyFill="1" applyBorder="1" applyAlignment="1">
      <alignment horizontal="center"/>
    </xf>
    <xf numFmtId="0" fontId="6" fillId="13" borderId="97" xfId="0" applyFont="1" applyFill="1" applyBorder="1" applyAlignment="1">
      <alignment horizontal="center"/>
    </xf>
    <xf numFmtId="0" fontId="6" fillId="13" borderId="98" xfId="0" applyFont="1" applyFill="1" applyBorder="1" applyAlignment="1">
      <alignment horizontal="center"/>
    </xf>
    <xf numFmtId="0" fontId="29" fillId="0" borderId="6" xfId="0" applyFont="1" applyFill="1" applyBorder="1" applyAlignment="1">
      <alignment horizontal="left"/>
    </xf>
    <xf numFmtId="187" fontId="34" fillId="0" borderId="0" xfId="0" applyNumberFormat="1" applyFont="1" applyBorder="1"/>
    <xf numFmtId="0" fontId="24" fillId="0" borderId="0" xfId="0" applyFont="1" applyBorder="1"/>
    <xf numFmtId="187" fontId="6" fillId="0" borderId="0" xfId="0" applyNumberFormat="1" applyFont="1" applyBorder="1"/>
    <xf numFmtId="0" fontId="24" fillId="0" borderId="6" xfId="0" applyFont="1" applyBorder="1"/>
    <xf numFmtId="187" fontId="33" fillId="0" borderId="0" xfId="0" applyNumberFormat="1" applyFont="1" applyBorder="1"/>
    <xf numFmtId="187" fontId="33" fillId="0" borderId="7" xfId="0" applyNumberFormat="1" applyFont="1" applyBorder="1"/>
    <xf numFmtId="187" fontId="24" fillId="0" borderId="7" xfId="0" applyNumberFormat="1" applyFont="1" applyBorder="1"/>
    <xf numFmtId="187" fontId="6" fillId="0" borderId="7" xfId="0" applyNumberFormat="1" applyFont="1" applyBorder="1"/>
    <xf numFmtId="0" fontId="30" fillId="0" borderId="6" xfId="0" applyFont="1" applyBorder="1"/>
    <xf numFmtId="0" fontId="30" fillId="0" borderId="0" xfId="0" applyFont="1" applyBorder="1"/>
    <xf numFmtId="0" fontId="25" fillId="0" borderId="6" xfId="0" applyFont="1" applyBorder="1"/>
    <xf numFmtId="0" fontId="25" fillId="0" borderId="0" xfId="0" applyFont="1" applyBorder="1"/>
    <xf numFmtId="187" fontId="32" fillId="0" borderId="0" xfId="0" applyNumberFormat="1" applyFont="1" applyBorder="1"/>
    <xf numFmtId="187" fontId="32" fillId="0" borderId="7" xfId="0" applyNumberFormat="1" applyFont="1" applyBorder="1"/>
    <xf numFmtId="0" fontId="36" fillId="0" borderId="6" xfId="0" applyFont="1" applyBorder="1"/>
    <xf numFmtId="0" fontId="36" fillId="0" borderId="0" xfId="0" applyFont="1" applyBorder="1"/>
    <xf numFmtId="187" fontId="37" fillId="0" borderId="0" xfId="0" applyNumberFormat="1" applyFont="1" applyBorder="1"/>
    <xf numFmtId="187" fontId="37" fillId="0" borderId="7" xfId="0" applyNumberFormat="1" applyFont="1" applyBorder="1"/>
    <xf numFmtId="0" fontId="38" fillId="0" borderId="6" xfId="0" applyFont="1" applyBorder="1"/>
    <xf numFmtId="0" fontId="38" fillId="0" borderId="0" xfId="0" applyFont="1" applyBorder="1"/>
    <xf numFmtId="187" fontId="39" fillId="0" borderId="0" xfId="0" applyNumberFormat="1" applyFont="1" applyBorder="1"/>
    <xf numFmtId="187" fontId="38" fillId="0" borderId="7" xfId="0" applyNumberFormat="1" applyFont="1" applyBorder="1"/>
    <xf numFmtId="187" fontId="39" fillId="0" borderId="7" xfId="0" applyNumberFormat="1" applyFont="1" applyBorder="1"/>
    <xf numFmtId="0" fontId="4" fillId="0" borderId="10" xfId="0" applyFont="1" applyFill="1" applyBorder="1" applyAlignment="1">
      <alignment horizontal="left"/>
    </xf>
    <xf numFmtId="0" fontId="4" fillId="0" borderId="26" xfId="0" applyFont="1" applyFill="1" applyBorder="1" applyAlignment="1">
      <alignment horizontal="right"/>
    </xf>
    <xf numFmtId="0" fontId="4" fillId="0" borderId="26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49" xfId="0" applyFont="1" applyFill="1" applyBorder="1" applyAlignment="1">
      <alignment horizontal="center"/>
    </xf>
    <xf numFmtId="0" fontId="0" fillId="0" borderId="50" xfId="0" applyBorder="1"/>
    <xf numFmtId="0" fontId="24" fillId="0" borderId="50" xfId="0" applyFont="1" applyBorder="1"/>
    <xf numFmtId="0" fontId="25" fillId="0" borderId="50" xfId="0" applyFont="1" applyBorder="1"/>
    <xf numFmtId="0" fontId="36" fillId="0" borderId="50" xfId="0" applyFont="1" applyBorder="1"/>
    <xf numFmtId="0" fontId="38" fillId="0" borderId="50" xfId="0" applyFont="1" applyBorder="1"/>
    <xf numFmtId="0" fontId="0" fillId="0" borderId="51" xfId="0" applyBorder="1"/>
    <xf numFmtId="0" fontId="7" fillId="0" borderId="34" xfId="0" applyFont="1" applyFill="1" applyBorder="1" applyAlignment="1">
      <alignment horizontal="left"/>
    </xf>
    <xf numFmtId="187" fontId="6" fillId="0" borderId="36" xfId="0" applyNumberFormat="1" applyFont="1" applyBorder="1"/>
    <xf numFmtId="0" fontId="0" fillId="0" borderId="67" xfId="0" applyBorder="1"/>
    <xf numFmtId="0" fontId="0" fillId="0" borderId="36" xfId="0" applyBorder="1"/>
    <xf numFmtId="0" fontId="6" fillId="0" borderId="61" xfId="0" applyFont="1" applyBorder="1"/>
    <xf numFmtId="0" fontId="0" fillId="0" borderId="34" xfId="0" applyBorder="1"/>
    <xf numFmtId="187" fontId="6" fillId="0" borderId="61" xfId="0" applyNumberFormat="1" applyFont="1" applyBorder="1"/>
    <xf numFmtId="0" fontId="4" fillId="0" borderId="12" xfId="0" applyFont="1" applyFill="1" applyBorder="1" applyAlignment="1">
      <alignment horizontal="right"/>
    </xf>
    <xf numFmtId="0" fontId="35" fillId="0" borderId="13" xfId="0" applyFont="1" applyBorder="1"/>
    <xf numFmtId="0" fontId="24" fillId="0" borderId="40" xfId="0" applyFont="1" applyBorder="1"/>
    <xf numFmtId="0" fontId="24" fillId="0" borderId="13" xfId="0" applyFont="1" applyBorder="1"/>
    <xf numFmtId="0" fontId="31" fillId="0" borderId="13" xfId="0" applyFont="1" applyBorder="1"/>
    <xf numFmtId="0" fontId="25" fillId="0" borderId="13" xfId="0" applyFont="1" applyBorder="1"/>
    <xf numFmtId="0" fontId="36" fillId="0" borderId="13" xfId="0" applyFont="1" applyBorder="1"/>
    <xf numFmtId="0" fontId="38" fillId="0" borderId="13" xfId="0" applyFont="1" applyBorder="1"/>
    <xf numFmtId="0" fontId="0" fillId="0" borderId="38" xfId="0" applyBorder="1"/>
    <xf numFmtId="0" fontId="0" fillId="0" borderId="40" xfId="0" applyBorder="1"/>
    <xf numFmtId="0" fontId="4" fillId="0" borderId="12" xfId="0" applyFont="1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6" fillId="0" borderId="0" xfId="0" applyFont="1"/>
    <xf numFmtId="0" fontId="40" fillId="0" borderId="0" xfId="0" applyFont="1"/>
    <xf numFmtId="0" fontId="9" fillId="0" borderId="0" xfId="0" applyFont="1"/>
    <xf numFmtId="0" fontId="24" fillId="0" borderId="0" xfId="0" applyFont="1"/>
    <xf numFmtId="0" fontId="24" fillId="0" borderId="0" xfId="0" applyFont="1" applyAlignment="1">
      <alignment horizontal="right"/>
    </xf>
    <xf numFmtId="0" fontId="47" fillId="0" borderId="0" xfId="0" applyFont="1"/>
    <xf numFmtId="0" fontId="4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3" fillId="0" borderId="0" xfId="0" applyFont="1"/>
    <xf numFmtId="0" fontId="38" fillId="0" borderId="0" xfId="0" applyFont="1" applyAlignment="1">
      <alignment horizontal="right"/>
    </xf>
    <xf numFmtId="0" fontId="48" fillId="0" borderId="0" xfId="0" applyFont="1"/>
    <xf numFmtId="0" fontId="44" fillId="0" borderId="0" xfId="0" applyFont="1" applyAlignment="1">
      <alignment horizontal="right"/>
    </xf>
    <xf numFmtId="0" fontId="0" fillId="0" borderId="0" xfId="0"/>
    <xf numFmtId="0" fontId="2" fillId="0" borderId="0" xfId="0" applyNumberFormat="1" applyFont="1" applyAlignment="1">
      <alignment vertical="top"/>
    </xf>
    <xf numFmtId="0" fontId="0" fillId="0" borderId="0" xfId="0" applyAlignment="1">
      <alignment horizontal="center"/>
    </xf>
    <xf numFmtId="0" fontId="2" fillId="0" borderId="0" xfId="0" applyNumberFormat="1" applyFont="1" applyAlignment="1">
      <alignment horizontal="center" vertical="top"/>
    </xf>
    <xf numFmtId="0" fontId="0" fillId="0" borderId="0" xfId="0" applyAlignment="1">
      <alignment horizontal="right"/>
    </xf>
    <xf numFmtId="3" fontId="0" fillId="0" borderId="0" xfId="0" applyNumberFormat="1"/>
    <xf numFmtId="0" fontId="9" fillId="0" borderId="39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9" borderId="31" xfId="0" applyFill="1" applyBorder="1" applyAlignment="1">
      <alignment horizontal="center"/>
    </xf>
    <xf numFmtId="0" fontId="0" fillId="9" borderId="48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0" fillId="8" borderId="64" xfId="0" applyFill="1" applyBorder="1" applyAlignment="1">
      <alignment horizontal="center"/>
    </xf>
    <xf numFmtId="0" fontId="0" fillId="8" borderId="42" xfId="0" applyFill="1" applyBorder="1" applyAlignment="1">
      <alignment horizontal="center"/>
    </xf>
    <xf numFmtId="3" fontId="11" fillId="10" borderId="65" xfId="0" applyNumberFormat="1" applyFont="1" applyFill="1" applyBorder="1" applyAlignment="1">
      <alignment horizontal="center"/>
    </xf>
    <xf numFmtId="3" fontId="11" fillId="7" borderId="64" xfId="0" applyNumberFormat="1" applyFont="1" applyFill="1" applyBorder="1" applyAlignment="1">
      <alignment horizontal="center"/>
    </xf>
    <xf numFmtId="0" fontId="26" fillId="0" borderId="39" xfId="0" applyFont="1" applyBorder="1" applyAlignment="1">
      <alignment horizontal="center"/>
    </xf>
    <xf numFmtId="0" fontId="1" fillId="2" borderId="70" xfId="0" applyNumberFormat="1" applyFont="1" applyFill="1" applyBorder="1" applyAlignment="1">
      <alignment horizontal="center" vertical="top" wrapText="1"/>
    </xf>
    <xf numFmtId="0" fontId="1" fillId="2" borderId="71" xfId="0" applyNumberFormat="1" applyFont="1" applyFill="1" applyBorder="1" applyAlignment="1">
      <alignment horizontal="center" vertical="top" wrapText="1"/>
    </xf>
    <xf numFmtId="0" fontId="1" fillId="2" borderId="72" xfId="0" applyNumberFormat="1" applyFont="1" applyFill="1" applyBorder="1" applyAlignment="1">
      <alignment horizontal="center" vertical="top" wrapText="1"/>
    </xf>
    <xf numFmtId="0" fontId="3" fillId="3" borderId="73" xfId="0" applyNumberFormat="1" applyFont="1" applyFill="1" applyBorder="1" applyAlignment="1">
      <alignment horizontal="center" vertical="top"/>
    </xf>
    <xf numFmtId="0" fontId="1" fillId="2" borderId="74" xfId="0" applyNumberFormat="1" applyFont="1" applyFill="1" applyBorder="1" applyAlignment="1">
      <alignment horizontal="center" vertical="top" wrapText="1"/>
    </xf>
    <xf numFmtId="0" fontId="3" fillId="3" borderId="75" xfId="0" applyNumberFormat="1" applyFont="1" applyFill="1" applyBorder="1" applyAlignment="1">
      <alignment horizontal="center" vertical="top"/>
    </xf>
    <xf numFmtId="0" fontId="1" fillId="2" borderId="76" xfId="0" applyNumberFormat="1" applyFont="1" applyFill="1" applyBorder="1" applyAlignment="1">
      <alignment horizontal="center" vertical="top" wrapText="1"/>
    </xf>
    <xf numFmtId="0" fontId="3" fillId="3" borderId="77" xfId="0" applyNumberFormat="1" applyFont="1" applyFill="1" applyBorder="1" applyAlignment="1">
      <alignment horizontal="center" vertical="top"/>
    </xf>
    <xf numFmtId="0" fontId="40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9" fillId="0" borderId="0" xfId="0" applyFont="1"/>
    <xf numFmtId="0" fontId="24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13" fillId="0" borderId="0" xfId="0" applyFont="1"/>
    <xf numFmtId="0" fontId="38" fillId="0" borderId="0" xfId="0" applyFont="1" applyAlignment="1">
      <alignment horizontal="right"/>
    </xf>
    <xf numFmtId="0" fontId="44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0" fontId="26" fillId="0" borderId="0" xfId="0" applyFont="1"/>
    <xf numFmtId="0" fontId="25" fillId="0" borderId="0" xfId="0" applyFont="1"/>
    <xf numFmtId="0" fontId="25" fillId="0" borderId="0" xfId="0" applyFont="1" applyAlignment="1">
      <alignment horizontal="right"/>
    </xf>
    <xf numFmtId="0" fontId="49" fillId="0" borderId="0" xfId="0" applyFont="1" applyAlignment="1">
      <alignment horizontal="center"/>
    </xf>
    <xf numFmtId="0" fontId="38" fillId="0" borderId="0" xfId="0" applyFont="1" applyAlignment="1"/>
    <xf numFmtId="0" fontId="44" fillId="0" borderId="0" xfId="0" applyFont="1" applyAlignment="1"/>
    <xf numFmtId="0" fontId="24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6" fillId="0" borderId="0" xfId="0" applyFont="1" applyAlignment="1">
      <alignment horizontal="center"/>
    </xf>
    <xf numFmtId="0" fontId="24" fillId="0" borderId="0" xfId="0" applyFont="1" applyAlignme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2" fillId="0" borderId="0" xfId="0" applyFont="1" applyAlignment="1">
      <alignment horizontal="center"/>
    </xf>
    <xf numFmtId="0" fontId="41" fillId="0" borderId="0" xfId="0" applyFont="1"/>
    <xf numFmtId="0" fontId="49" fillId="0" borderId="0" xfId="0" applyFont="1"/>
    <xf numFmtId="0" fontId="54" fillId="0" borderId="0" xfId="0" applyFont="1"/>
    <xf numFmtId="0" fontId="28" fillId="0" borderId="0" xfId="0" applyFont="1"/>
    <xf numFmtId="0" fontId="28" fillId="0" borderId="0" xfId="0" applyFont="1" applyAlignment="1">
      <alignment horizontal="center"/>
    </xf>
    <xf numFmtId="0" fontId="43" fillId="0" borderId="0" xfId="0" applyFont="1"/>
    <xf numFmtId="0" fontId="55" fillId="0" borderId="0" xfId="0" applyFont="1" applyAlignment="1"/>
    <xf numFmtId="0" fontId="55" fillId="0" borderId="0" xfId="0" applyFont="1" applyAlignment="1">
      <alignment horizontal="center"/>
    </xf>
    <xf numFmtId="0" fontId="55" fillId="0" borderId="0" xfId="0" applyFont="1"/>
    <xf numFmtId="0" fontId="56" fillId="0" borderId="0" xfId="0" applyFont="1" applyAlignment="1">
      <alignment horizontal="center"/>
    </xf>
    <xf numFmtId="0" fontId="57" fillId="0" borderId="0" xfId="0" applyFont="1" applyAlignment="1">
      <alignment horizontal="center"/>
    </xf>
    <xf numFmtId="0" fontId="57" fillId="0" borderId="0" xfId="0" applyFont="1"/>
    <xf numFmtId="0" fontId="57" fillId="0" borderId="0" xfId="0" applyFont="1" applyAlignment="1"/>
    <xf numFmtId="0" fontId="58" fillId="0" borderId="0" xfId="0" applyFont="1" applyAlignment="1">
      <alignment horizontal="center"/>
    </xf>
    <xf numFmtId="0" fontId="59" fillId="0" borderId="0" xfId="0" applyFont="1" applyAlignment="1">
      <alignment horizontal="center"/>
    </xf>
    <xf numFmtId="0" fontId="59" fillId="0" borderId="0" xfId="0" applyFont="1"/>
    <xf numFmtId="0" fontId="59" fillId="0" borderId="0" xfId="0" applyFont="1" applyAlignment="1"/>
    <xf numFmtId="0" fontId="60" fillId="0" borderId="0" xfId="0" applyFont="1" applyAlignment="1">
      <alignment horizontal="center"/>
    </xf>
    <xf numFmtId="0" fontId="61" fillId="0" borderId="0" xfId="0" applyFont="1" applyAlignment="1">
      <alignment horizontal="center"/>
    </xf>
    <xf numFmtId="0" fontId="61" fillId="0" borderId="0" xfId="0" applyFont="1"/>
    <xf numFmtId="0" fontId="25" fillId="0" borderId="0" xfId="0" applyFont="1" applyAlignment="1"/>
    <xf numFmtId="0" fontId="61" fillId="0" borderId="0" xfId="0" applyFont="1" applyAlignment="1"/>
    <xf numFmtId="0" fontId="62" fillId="0" borderId="0" xfId="0" applyFont="1" applyAlignment="1">
      <alignment horizontal="center"/>
    </xf>
    <xf numFmtId="0" fontId="60" fillId="0" borderId="0" xfId="0" quotePrefix="1" applyFont="1" applyAlignment="1">
      <alignment horizontal="center"/>
    </xf>
    <xf numFmtId="0" fontId="63" fillId="14" borderId="101" xfId="0" applyFont="1" applyFill="1" applyBorder="1" applyAlignment="1">
      <alignment horizontal="center"/>
    </xf>
    <xf numFmtId="0" fontId="63" fillId="14" borderId="102" xfId="0" applyFont="1" applyFill="1" applyBorder="1" applyAlignment="1">
      <alignment horizontal="center"/>
    </xf>
    <xf numFmtId="0" fontId="63" fillId="15" borderId="102" xfId="0" applyFont="1" applyFill="1" applyBorder="1" applyAlignment="1">
      <alignment horizontal="center"/>
    </xf>
    <xf numFmtId="0" fontId="6" fillId="16" borderId="103" xfId="0" applyFont="1" applyFill="1" applyBorder="1"/>
    <xf numFmtId="49" fontId="65" fillId="16" borderId="104" xfId="0" quotePrefix="1" applyNumberFormat="1" applyFont="1" applyFill="1" applyBorder="1" applyAlignment="1">
      <alignment horizontal="center"/>
    </xf>
    <xf numFmtId="49" fontId="65" fillId="16" borderId="105" xfId="0" applyNumberFormat="1" applyFont="1" applyFill="1" applyBorder="1" applyAlignment="1">
      <alignment horizontal="center"/>
    </xf>
    <xf numFmtId="0" fontId="6" fillId="16" borderId="106" xfId="0" applyFont="1" applyFill="1" applyBorder="1"/>
    <xf numFmtId="49" fontId="65" fillId="16" borderId="107" xfId="0" quotePrefix="1" applyNumberFormat="1" applyFont="1" applyFill="1" applyBorder="1" applyAlignment="1">
      <alignment horizontal="center"/>
    </xf>
    <xf numFmtId="49" fontId="65" fillId="16" borderId="108" xfId="0" applyNumberFormat="1" applyFont="1" applyFill="1" applyBorder="1" applyAlignment="1">
      <alignment horizontal="center"/>
    </xf>
    <xf numFmtId="0" fontId="6" fillId="16" borderId="110" xfId="0" applyFont="1" applyFill="1" applyBorder="1"/>
    <xf numFmtId="49" fontId="65" fillId="16" borderId="111" xfId="0" quotePrefix="1" applyNumberFormat="1" applyFont="1" applyFill="1" applyBorder="1" applyAlignment="1">
      <alignment horizontal="center"/>
    </xf>
    <xf numFmtId="49" fontId="65" fillId="16" borderId="112" xfId="0" applyNumberFormat="1" applyFont="1" applyFill="1" applyBorder="1" applyAlignment="1">
      <alignment horizontal="center"/>
    </xf>
    <xf numFmtId="14" fontId="6" fillId="6" borderId="113" xfId="0" applyNumberFormat="1" applyFont="1" applyFill="1" applyBorder="1"/>
    <xf numFmtId="49" fontId="65" fillId="6" borderId="114" xfId="0" applyNumberFormat="1" applyFont="1" applyFill="1" applyBorder="1" applyAlignment="1">
      <alignment horizontal="center"/>
    </xf>
    <xf numFmtId="49" fontId="65" fillId="6" borderId="115" xfId="0" applyNumberFormat="1" applyFont="1" applyFill="1" applyBorder="1" applyAlignment="1">
      <alignment horizontal="center"/>
    </xf>
    <xf numFmtId="0" fontId="6" fillId="6" borderId="110" xfId="0" applyFont="1" applyFill="1" applyBorder="1"/>
    <xf numFmtId="49" fontId="65" fillId="6" borderId="117" xfId="0" applyNumberFormat="1" applyFont="1" applyFill="1" applyBorder="1" applyAlignment="1">
      <alignment horizontal="center"/>
    </xf>
    <xf numFmtId="49" fontId="65" fillId="6" borderId="112" xfId="0" applyNumberFormat="1" applyFont="1" applyFill="1" applyBorder="1" applyAlignment="1">
      <alignment horizontal="center"/>
    </xf>
    <xf numFmtId="0" fontId="6" fillId="5" borderId="113" xfId="0" applyFont="1" applyFill="1" applyBorder="1"/>
    <xf numFmtId="49" fontId="65" fillId="5" borderId="118" xfId="0" applyNumberFormat="1" applyFont="1" applyFill="1" applyBorder="1" applyAlignment="1">
      <alignment horizontal="center"/>
    </xf>
    <xf numFmtId="49" fontId="65" fillId="5" borderId="115" xfId="0" applyNumberFormat="1" applyFont="1" applyFill="1" applyBorder="1" applyAlignment="1">
      <alignment horizontal="center"/>
    </xf>
    <xf numFmtId="0" fontId="6" fillId="5" borderId="106" xfId="0" applyFont="1" applyFill="1" applyBorder="1"/>
    <xf numFmtId="49" fontId="65" fillId="5" borderId="107" xfId="0" applyNumberFormat="1" applyFont="1" applyFill="1" applyBorder="1" applyAlignment="1">
      <alignment horizontal="center"/>
    </xf>
    <xf numFmtId="49" fontId="65" fillId="5" borderId="108" xfId="0" applyNumberFormat="1" applyFont="1" applyFill="1" applyBorder="1" applyAlignment="1">
      <alignment horizontal="center"/>
    </xf>
    <xf numFmtId="0" fontId="6" fillId="5" borderId="119" xfId="0" applyFont="1" applyFill="1" applyBorder="1"/>
    <xf numFmtId="49" fontId="65" fillId="5" borderId="120" xfId="0" applyNumberFormat="1" applyFont="1" applyFill="1" applyBorder="1" applyAlignment="1">
      <alignment horizontal="center"/>
    </xf>
    <xf numFmtId="49" fontId="65" fillId="5" borderId="121" xfId="0" applyNumberFormat="1" applyFont="1" applyFill="1" applyBorder="1" applyAlignment="1">
      <alignment horizontal="center"/>
    </xf>
    <xf numFmtId="0" fontId="63" fillId="14" borderId="126" xfId="0" applyFont="1" applyFill="1" applyBorder="1" applyAlignment="1">
      <alignment horizontal="center"/>
    </xf>
    <xf numFmtId="49" fontId="65" fillId="16" borderId="123" xfId="0" applyNumberFormat="1" applyFont="1" applyFill="1" applyBorder="1" applyAlignment="1">
      <alignment horizontal="center"/>
    </xf>
    <xf numFmtId="49" fontId="65" fillId="16" borderId="109" xfId="0" applyNumberFormat="1" applyFont="1" applyFill="1" applyBorder="1" applyAlignment="1">
      <alignment horizontal="center"/>
    </xf>
    <xf numFmtId="49" fontId="65" fillId="16" borderId="124" xfId="0" applyNumberFormat="1" applyFont="1" applyFill="1" applyBorder="1" applyAlignment="1">
      <alignment horizontal="center"/>
    </xf>
    <xf numFmtId="49" fontId="65" fillId="6" borderId="116" xfId="0" applyNumberFormat="1" applyFont="1" applyFill="1" applyBorder="1" applyAlignment="1">
      <alignment horizontal="center"/>
    </xf>
    <xf numFmtId="49" fontId="65" fillId="6" borderId="124" xfId="0" applyNumberFormat="1" applyFont="1" applyFill="1" applyBorder="1" applyAlignment="1">
      <alignment horizontal="center"/>
    </xf>
    <xf numFmtId="49" fontId="65" fillId="5" borderId="116" xfId="0" applyNumberFormat="1" applyFont="1" applyFill="1" applyBorder="1" applyAlignment="1">
      <alignment horizontal="center"/>
    </xf>
    <xf numFmtId="49" fontId="65" fillId="5" borderId="109" xfId="0" applyNumberFormat="1" applyFont="1" applyFill="1" applyBorder="1" applyAlignment="1">
      <alignment horizontal="center"/>
    </xf>
    <xf numFmtId="49" fontId="65" fillId="5" borderId="122" xfId="0" applyNumberFormat="1" applyFont="1" applyFill="1" applyBorder="1" applyAlignment="1">
      <alignment horizontal="center"/>
    </xf>
    <xf numFmtId="0" fontId="63" fillId="15" borderId="101" xfId="0" applyFont="1" applyFill="1" applyBorder="1" applyAlignment="1">
      <alignment horizontal="center"/>
    </xf>
    <xf numFmtId="0" fontId="63" fillId="15" borderId="128" xfId="0" applyFont="1" applyFill="1" applyBorder="1" applyAlignment="1">
      <alignment horizontal="center"/>
    </xf>
    <xf numFmtId="3" fontId="64" fillId="7" borderId="0" xfId="0" applyNumberFormat="1" applyFont="1" applyFill="1" applyBorder="1" applyAlignment="1">
      <alignment horizontal="center"/>
    </xf>
    <xf numFmtId="3" fontId="64" fillId="7" borderId="13" xfId="0" applyNumberFormat="1" applyFont="1" applyFill="1" applyBorder="1" applyAlignment="1">
      <alignment horizontal="center"/>
    </xf>
    <xf numFmtId="3" fontId="64" fillId="7" borderId="21" xfId="0" applyNumberFormat="1" applyFont="1" applyFill="1" applyBorder="1" applyAlignment="1">
      <alignment horizontal="center"/>
    </xf>
    <xf numFmtId="3" fontId="64" fillId="6" borderId="34" xfId="0" applyNumberFormat="1" applyFont="1" applyFill="1" applyBorder="1" applyAlignment="1">
      <alignment horizontal="center"/>
    </xf>
    <xf numFmtId="3" fontId="64" fillId="6" borderId="40" xfId="0" quotePrefix="1" applyNumberFormat="1" applyFont="1" applyFill="1" applyBorder="1" applyAlignment="1">
      <alignment horizontal="center"/>
    </xf>
    <xf numFmtId="3" fontId="64" fillId="6" borderId="40" xfId="0" applyNumberFormat="1" applyFont="1" applyFill="1" applyBorder="1" applyAlignment="1">
      <alignment horizontal="center"/>
    </xf>
    <xf numFmtId="3" fontId="64" fillId="6" borderId="60" xfId="0" applyNumberFormat="1" applyFont="1" applyFill="1" applyBorder="1" applyAlignment="1">
      <alignment horizontal="center"/>
    </xf>
    <xf numFmtId="3" fontId="64" fillId="5" borderId="0" xfId="0" applyNumberFormat="1" applyFont="1" applyFill="1" applyBorder="1" applyAlignment="1">
      <alignment horizontal="center"/>
    </xf>
    <xf numFmtId="3" fontId="64" fillId="5" borderId="13" xfId="0" quotePrefix="1" applyNumberFormat="1" applyFont="1" applyFill="1" applyBorder="1" applyAlignment="1">
      <alignment horizontal="center"/>
    </xf>
    <xf numFmtId="3" fontId="64" fillId="5" borderId="13" xfId="0" applyNumberFormat="1" applyFont="1" applyFill="1" applyBorder="1" applyAlignment="1">
      <alignment horizontal="center"/>
    </xf>
    <xf numFmtId="3" fontId="64" fillId="5" borderId="21" xfId="0" applyNumberFormat="1" applyFont="1" applyFill="1" applyBorder="1" applyAlignment="1">
      <alignment horizontal="center"/>
    </xf>
    <xf numFmtId="3" fontId="66" fillId="10" borderId="52" xfId="0" applyNumberFormat="1" applyFont="1" applyFill="1" applyBorder="1" applyAlignment="1">
      <alignment horizontal="center"/>
    </xf>
    <xf numFmtId="3" fontId="66" fillId="10" borderId="59" xfId="0" applyNumberFormat="1" applyFont="1" applyFill="1" applyBorder="1" applyAlignment="1">
      <alignment horizontal="center"/>
    </xf>
    <xf numFmtId="3" fontId="66" fillId="10" borderId="63" xfId="0" applyNumberFormat="1" applyFont="1" applyFill="1" applyBorder="1" applyAlignment="1">
      <alignment horizontal="center"/>
    </xf>
    <xf numFmtId="3" fontId="64" fillId="10" borderId="18" xfId="0" applyNumberFormat="1" applyFont="1" applyFill="1" applyBorder="1" applyAlignment="1">
      <alignment horizontal="center"/>
    </xf>
    <xf numFmtId="3" fontId="64" fillId="10" borderId="14" xfId="0" applyNumberFormat="1" applyFont="1" applyFill="1" applyBorder="1" applyAlignment="1">
      <alignment horizontal="center"/>
    </xf>
    <xf numFmtId="3" fontId="64" fillId="10" borderId="19" xfId="0" applyNumberFormat="1" applyFont="1" applyFill="1" applyBorder="1" applyAlignment="1">
      <alignment horizontal="center"/>
    </xf>
    <xf numFmtId="3" fontId="67" fillId="7" borderId="43" xfId="0" applyNumberFormat="1" applyFont="1" applyFill="1" applyBorder="1" applyAlignment="1">
      <alignment horizontal="center"/>
    </xf>
    <xf numFmtId="3" fontId="67" fillId="7" borderId="13" xfId="0" applyNumberFormat="1" applyFont="1" applyFill="1" applyBorder="1" applyAlignment="1">
      <alignment horizontal="center"/>
    </xf>
    <xf numFmtId="3" fontId="67" fillId="7" borderId="32" xfId="0" applyNumberFormat="1" applyFont="1" applyFill="1" applyBorder="1" applyAlignment="1">
      <alignment horizontal="center"/>
    </xf>
    <xf numFmtId="3" fontId="67" fillId="6" borderId="134" xfId="0" applyNumberFormat="1" applyFont="1" applyFill="1" applyBorder="1" applyAlignment="1">
      <alignment horizontal="center"/>
    </xf>
    <xf numFmtId="3" fontId="67" fillId="6" borderId="40" xfId="0" applyNumberFormat="1" applyFont="1" applyFill="1" applyBorder="1" applyAlignment="1">
      <alignment horizontal="center"/>
    </xf>
    <xf numFmtId="3" fontId="67" fillId="6" borderId="35" xfId="0" applyNumberFormat="1" applyFont="1" applyFill="1" applyBorder="1" applyAlignment="1">
      <alignment horizontal="center"/>
    </xf>
    <xf numFmtId="3" fontId="67" fillId="5" borderId="43" xfId="0" applyNumberFormat="1" applyFont="1" applyFill="1" applyBorder="1" applyAlignment="1">
      <alignment horizontal="center"/>
    </xf>
    <xf numFmtId="3" fontId="67" fillId="5" borderId="13" xfId="0" applyNumberFormat="1" applyFont="1" applyFill="1" applyBorder="1" applyAlignment="1">
      <alignment horizontal="center"/>
    </xf>
    <xf numFmtId="3" fontId="67" fillId="5" borderId="13" xfId="0" quotePrefix="1" applyNumberFormat="1" applyFont="1" applyFill="1" applyBorder="1" applyAlignment="1">
      <alignment horizontal="center"/>
    </xf>
    <xf numFmtId="3" fontId="67" fillId="5" borderId="32" xfId="0" applyNumberFormat="1" applyFont="1" applyFill="1" applyBorder="1" applyAlignment="1">
      <alignment horizontal="center"/>
    </xf>
    <xf numFmtId="3" fontId="68" fillId="10" borderId="65" xfId="0" applyNumberFormat="1" applyFont="1" applyFill="1" applyBorder="1" applyAlignment="1">
      <alignment horizontal="center"/>
    </xf>
    <xf numFmtId="3" fontId="68" fillId="10" borderId="59" xfId="0" applyNumberFormat="1" applyFont="1" applyFill="1" applyBorder="1" applyAlignment="1">
      <alignment horizontal="center"/>
    </xf>
    <xf numFmtId="3" fontId="68" fillId="10" borderId="58" xfId="0" applyNumberFormat="1" applyFont="1" applyFill="1" applyBorder="1" applyAlignment="1">
      <alignment horizontal="center"/>
    </xf>
    <xf numFmtId="3" fontId="67" fillId="10" borderId="41" xfId="0" quotePrefix="1" applyNumberFormat="1" applyFont="1" applyFill="1" applyBorder="1" applyAlignment="1">
      <alignment horizontal="center"/>
    </xf>
    <xf numFmtId="3" fontId="67" fillId="10" borderId="14" xfId="0" applyNumberFormat="1" applyFont="1" applyFill="1" applyBorder="1" applyAlignment="1">
      <alignment horizontal="center"/>
    </xf>
    <xf numFmtId="3" fontId="67" fillId="10" borderId="33" xfId="0" applyNumberFormat="1" applyFont="1" applyFill="1" applyBorder="1" applyAlignment="1">
      <alignment horizontal="center"/>
    </xf>
    <xf numFmtId="3" fontId="11" fillId="6" borderId="65" xfId="0" applyNumberFormat="1" applyFont="1" applyFill="1" applyBorder="1" applyAlignment="1">
      <alignment horizontal="center"/>
    </xf>
    <xf numFmtId="3" fontId="11" fillId="16" borderId="135" xfId="0" applyNumberFormat="1" applyFont="1" applyFill="1" applyBorder="1" applyAlignment="1">
      <alignment horizontal="center"/>
    </xf>
    <xf numFmtId="3" fontId="12" fillId="16" borderId="136" xfId="0" applyNumberFormat="1" applyFont="1" applyFill="1" applyBorder="1" applyAlignment="1">
      <alignment horizontal="center"/>
    </xf>
    <xf numFmtId="3" fontId="11" fillId="16" borderId="111" xfId="0" applyNumberFormat="1" applyFont="1" applyFill="1" applyBorder="1" applyAlignment="1">
      <alignment horizontal="center"/>
    </xf>
    <xf numFmtId="3" fontId="12" fillId="16" borderId="139" xfId="0" applyNumberFormat="1" applyFont="1" applyFill="1" applyBorder="1" applyAlignment="1">
      <alignment horizontal="center"/>
    </xf>
    <xf numFmtId="3" fontId="11" fillId="6" borderId="111" xfId="0" applyNumberFormat="1" applyFont="1" applyFill="1" applyBorder="1" applyAlignment="1">
      <alignment horizontal="center"/>
    </xf>
    <xf numFmtId="3" fontId="12" fillId="6" borderId="139" xfId="0" applyNumberFormat="1" applyFont="1" applyFill="1" applyBorder="1" applyAlignment="1">
      <alignment horizontal="center"/>
    </xf>
    <xf numFmtId="3" fontId="4" fillId="5" borderId="137" xfId="0" applyNumberFormat="1" applyFont="1" applyFill="1" applyBorder="1" applyAlignment="1">
      <alignment horizontal="center"/>
    </xf>
    <xf numFmtId="3" fontId="4" fillId="5" borderId="138" xfId="0" applyNumberFormat="1" applyFont="1" applyFill="1" applyBorder="1" applyAlignment="1">
      <alignment horizontal="center"/>
    </xf>
    <xf numFmtId="3" fontId="4" fillId="5" borderId="141" xfId="0" applyNumberFormat="1" applyFont="1" applyFill="1" applyBorder="1" applyAlignment="1">
      <alignment horizontal="center"/>
    </xf>
    <xf numFmtId="3" fontId="4" fillId="5" borderId="142" xfId="0" applyNumberFormat="1" applyFont="1" applyFill="1" applyBorder="1" applyAlignment="1">
      <alignment horizontal="center"/>
    </xf>
    <xf numFmtId="3" fontId="13" fillId="7" borderId="31" xfId="0" applyNumberFormat="1" applyFont="1" applyFill="1" applyBorder="1" applyAlignment="1">
      <alignment horizontal="center"/>
    </xf>
    <xf numFmtId="3" fontId="12" fillId="6" borderId="58" xfId="0" applyNumberFormat="1" applyFont="1" applyFill="1" applyBorder="1" applyAlignment="1">
      <alignment horizontal="center"/>
    </xf>
    <xf numFmtId="3" fontId="11" fillId="5" borderId="43" xfId="0" applyNumberFormat="1" applyFont="1" applyFill="1" applyBorder="1" applyAlignment="1">
      <alignment horizontal="center"/>
    </xf>
    <xf numFmtId="3" fontId="13" fillId="5" borderId="32" xfId="0" applyNumberFormat="1" applyFont="1" applyFill="1" applyBorder="1" applyAlignment="1">
      <alignment horizontal="center"/>
    </xf>
    <xf numFmtId="3" fontId="12" fillId="10" borderId="58" xfId="0" applyNumberFormat="1" applyFont="1" applyFill="1" applyBorder="1" applyAlignment="1">
      <alignment horizontal="center"/>
    </xf>
    <xf numFmtId="3" fontId="11" fillId="17" borderId="43" xfId="0" applyNumberFormat="1" applyFont="1" applyFill="1" applyBorder="1" applyAlignment="1">
      <alignment horizontal="center"/>
    </xf>
    <xf numFmtId="3" fontId="13" fillId="17" borderId="3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7" borderId="31" xfId="0" applyFont="1" applyFill="1" applyBorder="1"/>
    <xf numFmtId="0" fontId="6" fillId="7" borderId="32" xfId="0" applyFont="1" applyFill="1" applyBorder="1"/>
    <xf numFmtId="0" fontId="6" fillId="6" borderId="58" xfId="0" applyFont="1" applyFill="1" applyBorder="1"/>
    <xf numFmtId="0" fontId="6" fillId="6" borderId="35" xfId="0" applyFont="1" applyFill="1" applyBorder="1"/>
    <xf numFmtId="0" fontId="6" fillId="5" borderId="32" xfId="0" applyFont="1" applyFill="1" applyBorder="1"/>
    <xf numFmtId="0" fontId="6" fillId="10" borderId="58" xfId="0" applyFont="1" applyFill="1" applyBorder="1"/>
    <xf numFmtId="0" fontId="6" fillId="10" borderId="35" xfId="0" applyFont="1" applyFill="1" applyBorder="1"/>
    <xf numFmtId="0" fontId="6" fillId="7" borderId="31" xfId="0" applyFont="1" applyFill="1" applyBorder="1" applyAlignment="1">
      <alignment horizontal="left"/>
    </xf>
    <xf numFmtId="0" fontId="6" fillId="7" borderId="32" xfId="0" applyFont="1" applyFill="1" applyBorder="1" applyAlignment="1">
      <alignment horizontal="left"/>
    </xf>
    <xf numFmtId="0" fontId="6" fillId="6" borderId="58" xfId="0" applyFont="1" applyFill="1" applyBorder="1" applyAlignment="1">
      <alignment horizontal="left"/>
    </xf>
    <xf numFmtId="0" fontId="6" fillId="6" borderId="35" xfId="0" applyFont="1" applyFill="1" applyBorder="1" applyAlignment="1">
      <alignment horizontal="left"/>
    </xf>
    <xf numFmtId="0" fontId="6" fillId="5" borderId="32" xfId="0" applyFont="1" applyFill="1" applyBorder="1" applyAlignment="1">
      <alignment horizontal="left"/>
    </xf>
    <xf numFmtId="0" fontId="6" fillId="10" borderId="58" xfId="0" applyFont="1" applyFill="1" applyBorder="1" applyAlignment="1">
      <alignment horizontal="left"/>
    </xf>
    <xf numFmtId="0" fontId="6" fillId="10" borderId="35" xfId="0" applyFont="1" applyFill="1" applyBorder="1" applyAlignment="1">
      <alignment horizontal="left"/>
    </xf>
    <xf numFmtId="0" fontId="6" fillId="10" borderId="33" xfId="0" applyFont="1" applyFill="1" applyBorder="1"/>
    <xf numFmtId="0" fontId="6" fillId="17" borderId="32" xfId="0" applyFont="1" applyFill="1" applyBorder="1"/>
    <xf numFmtId="0" fontId="6" fillId="17" borderId="35" xfId="0" applyFont="1" applyFill="1" applyBorder="1"/>
    <xf numFmtId="0" fontId="6" fillId="17" borderId="33" xfId="0" applyFont="1" applyFill="1" applyBorder="1"/>
    <xf numFmtId="49" fontId="64" fillId="5" borderId="0" xfId="0" quotePrefix="1" applyNumberFormat="1" applyFont="1" applyFill="1" applyBorder="1" applyAlignment="1">
      <alignment horizontal="center"/>
    </xf>
    <xf numFmtId="49" fontId="64" fillId="5" borderId="13" xfId="0" applyNumberFormat="1" applyFont="1" applyFill="1" applyBorder="1" applyAlignment="1">
      <alignment horizontal="center"/>
    </xf>
    <xf numFmtId="49" fontId="64" fillId="5" borderId="21" xfId="0" applyNumberFormat="1" applyFont="1" applyFill="1" applyBorder="1" applyAlignment="1">
      <alignment horizontal="center"/>
    </xf>
    <xf numFmtId="49" fontId="67" fillId="5" borderId="43" xfId="0" applyNumberFormat="1" applyFont="1" applyFill="1" applyBorder="1" applyAlignment="1">
      <alignment horizontal="center"/>
    </xf>
    <xf numFmtId="49" fontId="67" fillId="5" borderId="13" xfId="0" applyNumberFormat="1" applyFont="1" applyFill="1" applyBorder="1" applyAlignment="1">
      <alignment horizontal="center"/>
    </xf>
    <xf numFmtId="49" fontId="67" fillId="5" borderId="32" xfId="0" applyNumberFormat="1" applyFont="1" applyFill="1" applyBorder="1" applyAlignment="1">
      <alignment horizontal="center"/>
    </xf>
    <xf numFmtId="49" fontId="64" fillId="10" borderId="40" xfId="0" applyNumberFormat="1" applyFont="1" applyFill="1" applyBorder="1" applyAlignment="1">
      <alignment horizontal="center"/>
    </xf>
    <xf numFmtId="49" fontId="64" fillId="10" borderId="60" xfId="0" applyNumberFormat="1" applyFont="1" applyFill="1" applyBorder="1" applyAlignment="1">
      <alignment horizontal="center"/>
    </xf>
    <xf numFmtId="49" fontId="67" fillId="10" borderId="40" xfId="0" applyNumberFormat="1" applyFont="1" applyFill="1" applyBorder="1" applyAlignment="1">
      <alignment horizontal="center"/>
    </xf>
    <xf numFmtId="49" fontId="67" fillId="10" borderId="35" xfId="0" applyNumberFormat="1" applyFont="1" applyFill="1" applyBorder="1" applyAlignment="1">
      <alignment horizontal="center"/>
    </xf>
    <xf numFmtId="49" fontId="64" fillId="17" borderId="36" xfId="0" applyNumberFormat="1" applyFont="1" applyFill="1" applyBorder="1" applyAlignment="1">
      <alignment horizontal="center"/>
    </xf>
    <xf numFmtId="49" fontId="64" fillId="17" borderId="40" xfId="0" applyNumberFormat="1" applyFont="1" applyFill="1" applyBorder="1" applyAlignment="1">
      <alignment horizontal="center"/>
    </xf>
    <xf numFmtId="49" fontId="64" fillId="17" borderId="60" xfId="0" applyNumberFormat="1" applyFont="1" applyFill="1" applyBorder="1" applyAlignment="1">
      <alignment horizontal="center"/>
    </xf>
    <xf numFmtId="49" fontId="67" fillId="17" borderId="134" xfId="0" applyNumberFormat="1" applyFont="1" applyFill="1" applyBorder="1" applyAlignment="1">
      <alignment horizontal="center"/>
    </xf>
    <xf numFmtId="49" fontId="67" fillId="17" borderId="40" xfId="0" applyNumberFormat="1" applyFont="1" applyFill="1" applyBorder="1" applyAlignment="1">
      <alignment horizontal="center"/>
    </xf>
    <xf numFmtId="49" fontId="67" fillId="17" borderId="35" xfId="0" applyNumberFormat="1" applyFont="1" applyFill="1" applyBorder="1" applyAlignment="1">
      <alignment horizontal="center"/>
    </xf>
    <xf numFmtId="49" fontId="64" fillId="10" borderId="14" xfId="0" applyNumberFormat="1" applyFont="1" applyFill="1" applyBorder="1" applyAlignment="1">
      <alignment horizontal="center"/>
    </xf>
    <xf numFmtId="49" fontId="64" fillId="10" borderId="19" xfId="0" applyNumberFormat="1" applyFont="1" applyFill="1" applyBorder="1" applyAlignment="1">
      <alignment horizontal="center"/>
    </xf>
    <xf numFmtId="49" fontId="67" fillId="10" borderId="14" xfId="0" applyNumberFormat="1" applyFont="1" applyFill="1" applyBorder="1" applyAlignment="1">
      <alignment horizontal="center"/>
    </xf>
    <xf numFmtId="49" fontId="67" fillId="10" borderId="33" xfId="0" applyNumberFormat="1" applyFont="1" applyFill="1" applyBorder="1" applyAlignment="1">
      <alignment horizontal="center"/>
    </xf>
    <xf numFmtId="49" fontId="64" fillId="7" borderId="0" xfId="0" applyNumberFormat="1" applyFont="1" applyFill="1" applyBorder="1" applyAlignment="1">
      <alignment horizontal="center"/>
    </xf>
    <xf numFmtId="49" fontId="64" fillId="7" borderId="13" xfId="0" applyNumberFormat="1" applyFont="1" applyFill="1" applyBorder="1" applyAlignment="1">
      <alignment horizontal="center"/>
    </xf>
    <xf numFmtId="49" fontId="64" fillId="7" borderId="21" xfId="0" applyNumberFormat="1" applyFont="1" applyFill="1" applyBorder="1" applyAlignment="1">
      <alignment horizontal="center"/>
    </xf>
    <xf numFmtId="49" fontId="67" fillId="7" borderId="43" xfId="0" applyNumberFormat="1" applyFont="1" applyFill="1" applyBorder="1" applyAlignment="1">
      <alignment horizontal="center"/>
    </xf>
    <xf numFmtId="49" fontId="67" fillId="7" borderId="13" xfId="0" applyNumberFormat="1" applyFont="1" applyFill="1" applyBorder="1" applyAlignment="1">
      <alignment horizontal="center"/>
    </xf>
    <xf numFmtId="49" fontId="67" fillId="7" borderId="32" xfId="0" applyNumberFormat="1" applyFont="1" applyFill="1" applyBorder="1" applyAlignment="1">
      <alignment horizontal="center"/>
    </xf>
    <xf numFmtId="3" fontId="64" fillId="6" borderId="34" xfId="0" quotePrefix="1" applyNumberFormat="1" applyFont="1" applyFill="1" applyBorder="1" applyAlignment="1">
      <alignment horizontal="center"/>
    </xf>
    <xf numFmtId="49" fontId="64" fillId="5" borderId="0" xfId="0" applyNumberFormat="1" applyFont="1" applyFill="1" applyBorder="1" applyAlignment="1">
      <alignment horizontal="center"/>
    </xf>
    <xf numFmtId="49" fontId="64" fillId="10" borderId="8" xfId="0" applyNumberFormat="1" applyFont="1" applyFill="1" applyBorder="1" applyAlignment="1">
      <alignment horizontal="center"/>
    </xf>
    <xf numFmtId="49" fontId="64" fillId="6" borderId="34" xfId="0" applyNumberFormat="1" applyFont="1" applyFill="1" applyBorder="1" applyAlignment="1">
      <alignment horizontal="center"/>
    </xf>
    <xf numFmtId="49" fontId="64" fillId="6" borderId="40" xfId="0" applyNumberFormat="1" applyFont="1" applyFill="1" applyBorder="1" applyAlignment="1">
      <alignment horizontal="center"/>
    </xf>
    <xf numFmtId="49" fontId="64" fillId="6" borderId="60" xfId="0" applyNumberFormat="1" applyFont="1" applyFill="1" applyBorder="1" applyAlignment="1">
      <alignment horizontal="center"/>
    </xf>
    <xf numFmtId="49" fontId="67" fillId="6" borderId="134" xfId="0" applyNumberFormat="1" applyFont="1" applyFill="1" applyBorder="1" applyAlignment="1">
      <alignment horizontal="center"/>
    </xf>
    <xf numFmtId="49" fontId="67" fillId="6" borderId="40" xfId="0" applyNumberFormat="1" applyFont="1" applyFill="1" applyBorder="1" applyAlignment="1">
      <alignment horizontal="center"/>
    </xf>
    <xf numFmtId="49" fontId="67" fillId="6" borderId="35" xfId="0" applyNumberFormat="1" applyFont="1" applyFill="1" applyBorder="1" applyAlignment="1">
      <alignment horizontal="center"/>
    </xf>
    <xf numFmtId="49" fontId="64" fillId="10" borderId="36" xfId="0" applyNumberFormat="1" applyFont="1" applyFill="1" applyBorder="1" applyAlignment="1">
      <alignment horizontal="center"/>
    </xf>
    <xf numFmtId="3" fontId="69" fillId="7" borderId="16" xfId="0" applyNumberFormat="1" applyFont="1" applyFill="1" applyBorder="1" applyAlignment="1">
      <alignment horizontal="center"/>
    </xf>
    <xf numFmtId="3" fontId="69" fillId="10" borderId="52" xfId="0" applyNumberFormat="1" applyFont="1" applyFill="1" applyBorder="1" applyAlignment="1">
      <alignment horizontal="center"/>
    </xf>
    <xf numFmtId="3" fontId="69" fillId="7" borderId="38" xfId="0" applyNumberFormat="1" applyFont="1" applyFill="1" applyBorder="1" applyAlignment="1">
      <alignment horizontal="center"/>
    </xf>
    <xf numFmtId="3" fontId="69" fillId="7" borderId="44" xfId="0" applyNumberFormat="1" applyFont="1" applyFill="1" applyBorder="1" applyAlignment="1">
      <alignment horizontal="center"/>
    </xf>
    <xf numFmtId="3" fontId="70" fillId="7" borderId="64" xfId="0" applyNumberFormat="1" applyFont="1" applyFill="1" applyBorder="1" applyAlignment="1">
      <alignment horizontal="center"/>
    </xf>
    <xf numFmtId="3" fontId="70" fillId="7" borderId="38" xfId="0" applyNumberFormat="1" applyFont="1" applyFill="1" applyBorder="1" applyAlignment="1">
      <alignment horizontal="center"/>
    </xf>
    <xf numFmtId="3" fontId="70" fillId="7" borderId="31" xfId="0" applyNumberFormat="1" applyFont="1" applyFill="1" applyBorder="1" applyAlignment="1">
      <alignment horizontal="center"/>
    </xf>
    <xf numFmtId="3" fontId="69" fillId="6" borderId="37" xfId="0" applyNumberFormat="1" applyFont="1" applyFill="1" applyBorder="1" applyAlignment="1">
      <alignment horizontal="center"/>
    </xf>
    <xf numFmtId="3" fontId="69" fillId="6" borderId="59" xfId="0" applyNumberFormat="1" applyFont="1" applyFill="1" applyBorder="1" applyAlignment="1">
      <alignment horizontal="center"/>
    </xf>
    <xf numFmtId="3" fontId="69" fillId="6" borderId="63" xfId="0" applyNumberFormat="1" applyFont="1" applyFill="1" applyBorder="1" applyAlignment="1">
      <alignment horizontal="center"/>
    </xf>
    <xf numFmtId="3" fontId="70" fillId="6" borderId="65" xfId="0" applyNumberFormat="1" applyFont="1" applyFill="1" applyBorder="1" applyAlignment="1">
      <alignment horizontal="center"/>
    </xf>
    <xf numFmtId="3" fontId="70" fillId="6" borderId="59" xfId="0" applyNumberFormat="1" applyFont="1" applyFill="1" applyBorder="1" applyAlignment="1">
      <alignment horizontal="center"/>
    </xf>
    <xf numFmtId="3" fontId="70" fillId="6" borderId="58" xfId="0" applyNumberFormat="1" applyFont="1" applyFill="1" applyBorder="1" applyAlignment="1">
      <alignment horizontal="center"/>
    </xf>
    <xf numFmtId="3" fontId="69" fillId="5" borderId="0" xfId="0" applyNumberFormat="1" applyFont="1" applyFill="1" applyBorder="1" applyAlignment="1">
      <alignment horizontal="center"/>
    </xf>
    <xf numFmtId="3" fontId="69" fillId="5" borderId="13" xfId="0" quotePrefix="1" applyNumberFormat="1" applyFont="1" applyFill="1" applyBorder="1" applyAlignment="1">
      <alignment horizontal="center"/>
    </xf>
    <xf numFmtId="3" fontId="69" fillId="5" borderId="13" xfId="0" applyNumberFormat="1" applyFont="1" applyFill="1" applyBorder="1" applyAlignment="1">
      <alignment horizontal="center"/>
    </xf>
    <xf numFmtId="3" fontId="69" fillId="5" borderId="21" xfId="0" applyNumberFormat="1" applyFont="1" applyFill="1" applyBorder="1" applyAlignment="1">
      <alignment horizontal="center"/>
    </xf>
    <xf numFmtId="3" fontId="70" fillId="5" borderId="43" xfId="0" applyNumberFormat="1" applyFont="1" applyFill="1" applyBorder="1" applyAlignment="1">
      <alignment horizontal="center"/>
    </xf>
    <xf numFmtId="3" fontId="70" fillId="5" borderId="13" xfId="0" applyNumberFormat="1" applyFont="1" applyFill="1" applyBorder="1" applyAlignment="1">
      <alignment horizontal="center"/>
    </xf>
    <xf numFmtId="3" fontId="70" fillId="5" borderId="13" xfId="0" quotePrefix="1" applyNumberFormat="1" applyFont="1" applyFill="1" applyBorder="1" applyAlignment="1">
      <alignment horizontal="center"/>
    </xf>
    <xf numFmtId="3" fontId="70" fillId="5" borderId="32" xfId="0" applyNumberFormat="1" applyFont="1" applyFill="1" applyBorder="1" applyAlignment="1">
      <alignment horizontal="center"/>
    </xf>
    <xf numFmtId="3" fontId="69" fillId="10" borderId="59" xfId="0" applyNumberFormat="1" applyFont="1" applyFill="1" applyBorder="1" applyAlignment="1">
      <alignment horizontal="center"/>
    </xf>
    <xf numFmtId="3" fontId="69" fillId="10" borderId="63" xfId="0" applyNumberFormat="1" applyFont="1" applyFill="1" applyBorder="1" applyAlignment="1">
      <alignment horizontal="center"/>
    </xf>
    <xf numFmtId="3" fontId="70" fillId="10" borderId="65" xfId="0" applyNumberFormat="1" applyFont="1" applyFill="1" applyBorder="1" applyAlignment="1">
      <alignment horizontal="center"/>
    </xf>
    <xf numFmtId="3" fontId="70" fillId="10" borderId="59" xfId="0" applyNumberFormat="1" applyFont="1" applyFill="1" applyBorder="1" applyAlignment="1">
      <alignment horizontal="center"/>
    </xf>
    <xf numFmtId="3" fontId="70" fillId="10" borderId="58" xfId="0" applyNumberFormat="1" applyFont="1" applyFill="1" applyBorder="1" applyAlignment="1">
      <alignment horizontal="center"/>
    </xf>
    <xf numFmtId="3" fontId="69" fillId="17" borderId="0" xfId="0" applyNumberFormat="1" applyFont="1" applyFill="1" applyBorder="1" applyAlignment="1">
      <alignment horizontal="center"/>
    </xf>
    <xf numFmtId="3" fontId="69" fillId="17" borderId="13" xfId="0" applyNumberFormat="1" applyFont="1" applyFill="1" applyBorder="1" applyAlignment="1">
      <alignment horizontal="center"/>
    </xf>
    <xf numFmtId="3" fontId="69" fillId="17" borderId="21" xfId="0" applyNumberFormat="1" applyFont="1" applyFill="1" applyBorder="1" applyAlignment="1">
      <alignment horizontal="center"/>
    </xf>
    <xf numFmtId="3" fontId="70" fillId="17" borderId="43" xfId="0" applyNumberFormat="1" applyFont="1" applyFill="1" applyBorder="1" applyAlignment="1">
      <alignment horizontal="center"/>
    </xf>
    <xf numFmtId="3" fontId="70" fillId="17" borderId="13" xfId="0" applyNumberFormat="1" applyFont="1" applyFill="1" applyBorder="1" applyAlignment="1">
      <alignment horizontal="center"/>
    </xf>
    <xf numFmtId="3" fontId="70" fillId="17" borderId="32" xfId="0" applyNumberFormat="1" applyFont="1" applyFill="1" applyBorder="1" applyAlignment="1">
      <alignment horizontal="center"/>
    </xf>
    <xf numFmtId="3" fontId="69" fillId="10" borderId="37" xfId="0" applyNumberFormat="1" applyFont="1" applyFill="1" applyBorder="1" applyAlignment="1">
      <alignment horizontal="center"/>
    </xf>
    <xf numFmtId="49" fontId="64" fillId="6" borderId="8" xfId="0" applyNumberFormat="1" applyFont="1" applyFill="1" applyBorder="1" applyAlignment="1">
      <alignment horizontal="center"/>
    </xf>
    <xf numFmtId="49" fontId="64" fillId="6" borderId="14" xfId="0" applyNumberFormat="1" applyFont="1" applyFill="1" applyBorder="1" applyAlignment="1">
      <alignment horizontal="center"/>
    </xf>
    <xf numFmtId="49" fontId="64" fillId="6" borderId="19" xfId="0" applyNumberFormat="1" applyFont="1" applyFill="1" applyBorder="1" applyAlignment="1">
      <alignment horizontal="center"/>
    </xf>
    <xf numFmtId="49" fontId="67" fillId="6" borderId="41" xfId="0" applyNumberFormat="1" applyFont="1" applyFill="1" applyBorder="1" applyAlignment="1">
      <alignment horizontal="center"/>
    </xf>
    <xf numFmtId="49" fontId="67" fillId="6" borderId="14" xfId="0" applyNumberFormat="1" applyFont="1" applyFill="1" applyBorder="1" applyAlignment="1">
      <alignment horizontal="center"/>
    </xf>
    <xf numFmtId="49" fontId="67" fillId="6" borderId="33" xfId="0" applyNumberFormat="1" applyFont="1" applyFill="1" applyBorder="1" applyAlignment="1">
      <alignment horizontal="center"/>
    </xf>
    <xf numFmtId="49" fontId="64" fillId="10" borderId="18" xfId="0" applyNumberFormat="1" applyFont="1" applyFill="1" applyBorder="1" applyAlignment="1">
      <alignment horizontal="center"/>
    </xf>
    <xf numFmtId="49" fontId="71" fillId="7" borderId="32" xfId="1" quotePrefix="1" applyNumberFormat="1" applyFont="1" applyFill="1" applyBorder="1" applyAlignment="1" applyProtection="1"/>
    <xf numFmtId="0" fontId="71" fillId="6" borderId="35" xfId="1" applyFont="1" applyFill="1" applyBorder="1" applyAlignment="1" applyProtection="1"/>
    <xf numFmtId="0" fontId="71" fillId="5" borderId="32" xfId="1" applyFont="1" applyFill="1" applyBorder="1" applyAlignment="1" applyProtection="1"/>
    <xf numFmtId="0" fontId="72" fillId="6" borderId="33" xfId="1" applyFont="1" applyFill="1" applyBorder="1" applyAlignment="1" applyProtection="1"/>
    <xf numFmtId="0" fontId="72" fillId="7" borderId="32" xfId="1" applyFont="1" applyFill="1" applyBorder="1" applyAlignment="1" applyProtection="1"/>
    <xf numFmtId="0" fontId="6" fillId="10" borderId="33" xfId="0" quotePrefix="1" applyFont="1" applyFill="1" applyBorder="1"/>
    <xf numFmtId="0" fontId="0" fillId="0" borderId="0" xfId="0" applyAlignment="1">
      <alignment horizontal="center"/>
    </xf>
    <xf numFmtId="3" fontId="69" fillId="7" borderId="0" xfId="0" applyNumberFormat="1" applyFont="1" applyFill="1" applyBorder="1" applyAlignment="1">
      <alignment horizontal="center"/>
    </xf>
    <xf numFmtId="3" fontId="69" fillId="7" borderId="13" xfId="0" applyNumberFormat="1" applyFont="1" applyFill="1" applyBorder="1" applyAlignment="1">
      <alignment horizontal="center"/>
    </xf>
    <xf numFmtId="3" fontId="69" fillId="7" borderId="21" xfId="0" applyNumberFormat="1" applyFont="1" applyFill="1" applyBorder="1" applyAlignment="1">
      <alignment horizontal="center"/>
    </xf>
    <xf numFmtId="3" fontId="70" fillId="7" borderId="43" xfId="0" applyNumberFormat="1" applyFont="1" applyFill="1" applyBorder="1" applyAlignment="1">
      <alignment horizontal="center"/>
    </xf>
    <xf numFmtId="3" fontId="70" fillId="7" borderId="13" xfId="0" applyNumberFormat="1" applyFont="1" applyFill="1" applyBorder="1" applyAlignment="1">
      <alignment horizontal="center"/>
    </xf>
    <xf numFmtId="3" fontId="70" fillId="7" borderId="32" xfId="0" applyNumberFormat="1" applyFont="1" applyFill="1" applyBorder="1" applyAlignment="1">
      <alignment horizontal="center"/>
    </xf>
    <xf numFmtId="3" fontId="69" fillId="6" borderId="6" xfId="0" applyNumberFormat="1" applyFont="1" applyFill="1" applyBorder="1" applyAlignment="1">
      <alignment horizontal="center"/>
    </xf>
    <xf numFmtId="3" fontId="69" fillId="6" borderId="13" xfId="0" applyNumberFormat="1" applyFont="1" applyFill="1" applyBorder="1" applyAlignment="1">
      <alignment horizontal="center"/>
    </xf>
    <xf numFmtId="3" fontId="69" fillId="6" borderId="21" xfId="0" applyNumberFormat="1" applyFont="1" applyFill="1" applyBorder="1" applyAlignment="1">
      <alignment horizontal="center"/>
    </xf>
    <xf numFmtId="3" fontId="70" fillId="6" borderId="43" xfId="0" applyNumberFormat="1" applyFont="1" applyFill="1" applyBorder="1" applyAlignment="1">
      <alignment horizontal="center"/>
    </xf>
    <xf numFmtId="3" fontId="70" fillId="6" borderId="13" xfId="0" applyNumberFormat="1" applyFont="1" applyFill="1" applyBorder="1" applyAlignment="1">
      <alignment horizontal="center"/>
    </xf>
    <xf numFmtId="3" fontId="70" fillId="6" borderId="32" xfId="0" applyNumberFormat="1" applyFont="1" applyFill="1" applyBorder="1" applyAlignment="1">
      <alignment horizontal="center"/>
    </xf>
    <xf numFmtId="0" fontId="6" fillId="7" borderId="32" xfId="0" quotePrefix="1" applyFont="1" applyFill="1" applyBorder="1"/>
    <xf numFmtId="0" fontId="6" fillId="6" borderId="32" xfId="0" quotePrefix="1" applyFont="1" applyFill="1" applyBorder="1"/>
    <xf numFmtId="0" fontId="6" fillId="5" borderId="32" xfId="0" quotePrefix="1" applyFont="1" applyFill="1" applyBorder="1"/>
    <xf numFmtId="3" fontId="73" fillId="5" borderId="43" xfId="0" applyNumberFormat="1" applyFont="1" applyFill="1" applyBorder="1" applyAlignment="1">
      <alignment horizontal="center"/>
    </xf>
    <xf numFmtId="3" fontId="74" fillId="5" borderId="32" xfId="0" applyNumberFormat="1" applyFont="1" applyFill="1" applyBorder="1" applyAlignment="1">
      <alignment horizontal="center"/>
    </xf>
    <xf numFmtId="3" fontId="18" fillId="7" borderId="34" xfId="0" applyNumberFormat="1" applyFont="1" applyFill="1" applyBorder="1" applyAlignment="1"/>
    <xf numFmtId="3" fontId="11" fillId="7" borderId="43" xfId="0" applyNumberFormat="1" applyFont="1" applyFill="1" applyBorder="1" applyAlignment="1">
      <alignment horizontal="center"/>
    </xf>
    <xf numFmtId="3" fontId="13" fillId="7" borderId="32" xfId="0" applyNumberFormat="1" applyFont="1" applyFill="1" applyBorder="1" applyAlignment="1">
      <alignment horizontal="center"/>
    </xf>
    <xf numFmtId="3" fontId="18" fillId="7" borderId="35" xfId="0" applyNumberFormat="1" applyFont="1" applyFill="1" applyBorder="1" applyAlignment="1"/>
    <xf numFmtId="3" fontId="12" fillId="6" borderId="32" xfId="0" applyNumberFormat="1" applyFont="1" applyFill="1" applyBorder="1" applyAlignment="1">
      <alignment horizontal="center"/>
    </xf>
    <xf numFmtId="3" fontId="18" fillId="6" borderId="134" xfId="0" applyNumberFormat="1" applyFont="1" applyFill="1" applyBorder="1" applyAlignment="1"/>
    <xf numFmtId="3" fontId="18" fillId="6" borderId="35" xfId="0" applyNumberFormat="1" applyFont="1" applyFill="1" applyBorder="1" applyAlignment="1"/>
    <xf numFmtId="3" fontId="18" fillId="5" borderId="34" xfId="0" applyNumberFormat="1" applyFont="1" applyFill="1" applyBorder="1" applyAlignment="1"/>
    <xf numFmtId="3" fontId="18" fillId="5" borderId="35" xfId="0" applyNumberFormat="1" applyFont="1" applyFill="1" applyBorder="1" applyAlignment="1"/>
    <xf numFmtId="49" fontId="75" fillId="16" borderId="129" xfId="0" applyNumberFormat="1" applyFont="1" applyFill="1" applyBorder="1" applyAlignment="1">
      <alignment horizontal="center"/>
    </xf>
    <xf numFmtId="49" fontId="75" fillId="16" borderId="105" xfId="0" applyNumberFormat="1" applyFont="1" applyFill="1" applyBorder="1" applyAlignment="1">
      <alignment horizontal="center"/>
    </xf>
    <xf numFmtId="49" fontId="75" fillId="16" borderId="103" xfId="0" applyNumberFormat="1" applyFont="1" applyFill="1" applyBorder="1" applyAlignment="1">
      <alignment horizontal="center"/>
    </xf>
    <xf numFmtId="49" fontId="75" fillId="16" borderId="130" xfId="0" applyNumberFormat="1" applyFont="1" applyFill="1" applyBorder="1" applyAlignment="1">
      <alignment horizontal="center"/>
    </xf>
    <xf numFmtId="49" fontId="75" fillId="16" borderId="108" xfId="0" applyNumberFormat="1" applyFont="1" applyFill="1" applyBorder="1" applyAlignment="1">
      <alignment horizontal="center"/>
    </xf>
    <xf numFmtId="49" fontId="75" fillId="16" borderId="106" xfId="0" applyNumberFormat="1" applyFont="1" applyFill="1" applyBorder="1" applyAlignment="1">
      <alignment horizontal="center"/>
    </xf>
    <xf numFmtId="49" fontId="75" fillId="16" borderId="131" xfId="0" applyNumberFormat="1" applyFont="1" applyFill="1" applyBorder="1" applyAlignment="1">
      <alignment horizontal="center"/>
    </xf>
    <xf numFmtId="49" fontId="75" fillId="16" borderId="112" xfId="0" applyNumberFormat="1" applyFont="1" applyFill="1" applyBorder="1" applyAlignment="1">
      <alignment horizontal="center"/>
    </xf>
    <xf numFmtId="49" fontId="75" fillId="16" borderId="110" xfId="0" applyNumberFormat="1" applyFont="1" applyFill="1" applyBorder="1" applyAlignment="1">
      <alignment horizontal="center"/>
    </xf>
    <xf numFmtId="49" fontId="75" fillId="6" borderId="132" xfId="0" applyNumberFormat="1" applyFont="1" applyFill="1" applyBorder="1" applyAlignment="1">
      <alignment horizontal="center"/>
    </xf>
    <xf numFmtId="49" fontId="75" fillId="6" borderId="115" xfId="0" applyNumberFormat="1" applyFont="1" applyFill="1" applyBorder="1" applyAlignment="1">
      <alignment horizontal="center"/>
    </xf>
    <xf numFmtId="49" fontId="75" fillId="6" borderId="113" xfId="0" applyNumberFormat="1" applyFont="1" applyFill="1" applyBorder="1" applyAlignment="1">
      <alignment horizontal="center"/>
    </xf>
    <xf numFmtId="49" fontId="75" fillId="6" borderId="131" xfId="0" applyNumberFormat="1" applyFont="1" applyFill="1" applyBorder="1" applyAlignment="1">
      <alignment horizontal="center"/>
    </xf>
    <xf numFmtId="49" fontId="75" fillId="6" borderId="112" xfId="0" applyNumberFormat="1" applyFont="1" applyFill="1" applyBorder="1" applyAlignment="1">
      <alignment horizontal="center"/>
    </xf>
    <xf numFmtId="49" fontId="75" fillId="6" borderId="110" xfId="0" applyNumberFormat="1" applyFont="1" applyFill="1" applyBorder="1" applyAlignment="1">
      <alignment horizontal="center"/>
    </xf>
    <xf numFmtId="49" fontId="75" fillId="5" borderId="132" xfId="0" applyNumberFormat="1" applyFont="1" applyFill="1" applyBorder="1" applyAlignment="1">
      <alignment horizontal="center"/>
    </xf>
    <xf numFmtId="49" fontId="75" fillId="5" borderId="115" xfId="0" applyNumberFormat="1" applyFont="1" applyFill="1" applyBorder="1" applyAlignment="1">
      <alignment horizontal="center"/>
    </xf>
    <xf numFmtId="49" fontId="75" fillId="5" borderId="113" xfId="0" applyNumberFormat="1" applyFont="1" applyFill="1" applyBorder="1" applyAlignment="1">
      <alignment horizontal="center"/>
    </xf>
    <xf numFmtId="49" fontId="75" fillId="5" borderId="130" xfId="0" applyNumberFormat="1" applyFont="1" applyFill="1" applyBorder="1" applyAlignment="1">
      <alignment horizontal="center"/>
    </xf>
    <xf numFmtId="49" fontId="75" fillId="5" borderId="108" xfId="0" applyNumberFormat="1" applyFont="1" applyFill="1" applyBorder="1" applyAlignment="1">
      <alignment horizontal="center"/>
    </xf>
    <xf numFmtId="49" fontId="75" fillId="5" borderId="106" xfId="0" applyNumberFormat="1" applyFont="1" applyFill="1" applyBorder="1" applyAlignment="1">
      <alignment horizontal="center"/>
    </xf>
    <xf numFmtId="49" fontId="75" fillId="5" borderId="133" xfId="0" applyNumberFormat="1" applyFont="1" applyFill="1" applyBorder="1" applyAlignment="1">
      <alignment horizontal="center"/>
    </xf>
    <xf numFmtId="49" fontId="75" fillId="5" borderId="121" xfId="0" applyNumberFormat="1" applyFont="1" applyFill="1" applyBorder="1" applyAlignment="1">
      <alignment horizontal="center"/>
    </xf>
    <xf numFmtId="49" fontId="75" fillId="5" borderId="119" xfId="0" applyNumberFormat="1" applyFont="1" applyFill="1" applyBorder="1" applyAlignment="1">
      <alignment horizontal="center"/>
    </xf>
    <xf numFmtId="49" fontId="67" fillId="10" borderId="134" xfId="0" applyNumberFormat="1" applyFont="1" applyFill="1" applyBorder="1" applyAlignment="1">
      <alignment horizontal="center"/>
    </xf>
    <xf numFmtId="49" fontId="67" fillId="10" borderId="4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76" fillId="0" borderId="0" xfId="0" applyFont="1" applyAlignment="1">
      <alignment horizontal="center"/>
    </xf>
    <xf numFmtId="0" fontId="77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78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80" fillId="0" borderId="0" xfId="0" applyFont="1" applyAlignment="1">
      <alignment horizontal="center"/>
    </xf>
    <xf numFmtId="0" fontId="20" fillId="0" borderId="0" xfId="0" applyFont="1" applyAlignment="1">
      <alignment horizontal="right"/>
    </xf>
    <xf numFmtId="0" fontId="21" fillId="0" borderId="0" xfId="0" applyFont="1"/>
    <xf numFmtId="0" fontId="8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82" fillId="0" borderId="0" xfId="0" applyFont="1" applyAlignment="1">
      <alignment horizontal="center"/>
    </xf>
    <xf numFmtId="0" fontId="83" fillId="0" borderId="0" xfId="0" applyFont="1"/>
    <xf numFmtId="0" fontId="84" fillId="0" borderId="0" xfId="0" applyFont="1"/>
    <xf numFmtId="0" fontId="85" fillId="0" borderId="0" xfId="0" applyFont="1"/>
    <xf numFmtId="0" fontId="86" fillId="0" borderId="0" xfId="0" applyFont="1"/>
    <xf numFmtId="0" fontId="87" fillId="0" borderId="0" xfId="0" applyFont="1"/>
    <xf numFmtId="0" fontId="88" fillId="0" borderId="0" xfId="0" applyFont="1"/>
    <xf numFmtId="0" fontId="24" fillId="0" borderId="29" xfId="0" applyFont="1" applyBorder="1" applyAlignment="1">
      <alignment horizontal="center"/>
    </xf>
    <xf numFmtId="0" fontId="24" fillId="0" borderId="30" xfId="0" applyFont="1" applyBorder="1" applyAlignment="1">
      <alignment horizontal="center"/>
    </xf>
    <xf numFmtId="0" fontId="24" fillId="0" borderId="57" xfId="0" applyFont="1" applyBorder="1" applyAlignment="1">
      <alignment horizontal="center"/>
    </xf>
    <xf numFmtId="0" fontId="25" fillId="0" borderId="29" xfId="0" applyFont="1" applyBorder="1" applyAlignment="1">
      <alignment horizontal="center"/>
    </xf>
    <xf numFmtId="0" fontId="25" fillId="0" borderId="30" xfId="0" applyFont="1" applyBorder="1" applyAlignment="1">
      <alignment horizontal="center"/>
    </xf>
    <xf numFmtId="0" fontId="25" fillId="0" borderId="57" xfId="0" applyFont="1" applyBorder="1" applyAlignment="1">
      <alignment horizontal="center"/>
    </xf>
    <xf numFmtId="0" fontId="5" fillId="0" borderId="66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1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63" fillId="14" borderId="99" xfId="0" applyFont="1" applyFill="1" applyBorder="1" applyAlignment="1">
      <alignment horizontal="center"/>
    </xf>
    <xf numFmtId="0" fontId="63" fillId="14" borderId="100" xfId="0" applyFont="1" applyFill="1" applyBorder="1" applyAlignment="1">
      <alignment horizontal="center"/>
    </xf>
    <xf numFmtId="0" fontId="63" fillId="14" borderId="125" xfId="0" applyFont="1" applyFill="1" applyBorder="1" applyAlignment="1">
      <alignment horizontal="center"/>
    </xf>
    <xf numFmtId="0" fontId="63" fillId="15" borderId="99" xfId="0" applyFont="1" applyFill="1" applyBorder="1" applyAlignment="1">
      <alignment horizontal="center"/>
    </xf>
    <xf numFmtId="0" fontId="63" fillId="15" borderId="100" xfId="0" applyFont="1" applyFill="1" applyBorder="1" applyAlignment="1">
      <alignment horizontal="center"/>
    </xf>
    <xf numFmtId="0" fontId="63" fillId="15" borderId="127" xfId="0" applyFont="1" applyFill="1" applyBorder="1" applyAlignment="1">
      <alignment horizontal="center"/>
    </xf>
    <xf numFmtId="3" fontId="4" fillId="6" borderId="34" xfId="0" applyNumberFormat="1" applyFont="1" applyFill="1" applyBorder="1" applyAlignment="1">
      <alignment horizontal="center"/>
    </xf>
    <xf numFmtId="3" fontId="4" fillId="6" borderId="61" xfId="0" applyNumberFormat="1" applyFont="1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4" fillId="16" borderId="137" xfId="0" applyNumberFormat="1" applyFont="1" applyFill="1" applyBorder="1" applyAlignment="1">
      <alignment horizontal="center"/>
    </xf>
    <xf numFmtId="3" fontId="4" fillId="16" borderId="138" xfId="0" applyNumberFormat="1" applyFont="1" applyFill="1" applyBorder="1" applyAlignment="1">
      <alignment horizontal="center"/>
    </xf>
    <xf numFmtId="3" fontId="4" fillId="5" borderId="114" xfId="0" applyNumberFormat="1" applyFont="1" applyFill="1" applyBorder="1" applyAlignment="1">
      <alignment horizontal="center"/>
    </xf>
    <xf numFmtId="3" fontId="4" fillId="5" borderId="140" xfId="0" applyNumberFormat="1" applyFont="1" applyFill="1" applyBorder="1" applyAlignment="1">
      <alignment horizontal="center"/>
    </xf>
    <xf numFmtId="3" fontId="4" fillId="10" borderId="34" xfId="0" applyNumberFormat="1" applyFont="1" applyFill="1" applyBorder="1" applyAlignment="1">
      <alignment horizontal="center"/>
    </xf>
    <xf numFmtId="3" fontId="4" fillId="10" borderId="61" xfId="0" applyNumberFormat="1" applyFont="1" applyFill="1" applyBorder="1" applyAlignment="1">
      <alignment horizontal="center"/>
    </xf>
    <xf numFmtId="3" fontId="4" fillId="6" borderId="114" xfId="0" applyNumberFormat="1" applyFont="1" applyFill="1" applyBorder="1" applyAlignment="1">
      <alignment horizontal="center"/>
    </xf>
    <xf numFmtId="3" fontId="4" fillId="6" borderId="140" xfId="0" applyNumberFormat="1" applyFont="1" applyFill="1" applyBorder="1" applyAlignment="1">
      <alignment horizontal="center"/>
    </xf>
    <xf numFmtId="3" fontId="4" fillId="5" borderId="6" xfId="0" applyNumberFormat="1" applyFont="1" applyFill="1" applyBorder="1" applyAlignment="1">
      <alignment horizontal="center"/>
    </xf>
    <xf numFmtId="3" fontId="4" fillId="5" borderId="7" xfId="0" applyNumberFormat="1" applyFont="1" applyFill="1" applyBorder="1" applyAlignment="1">
      <alignment horizontal="center"/>
    </xf>
    <xf numFmtId="3" fontId="4" fillId="6" borderId="8" xfId="0" applyNumberFormat="1" applyFont="1" applyFill="1" applyBorder="1" applyAlignment="1">
      <alignment horizontal="center"/>
    </xf>
    <xf numFmtId="3" fontId="4" fillId="6" borderId="9" xfId="0" applyNumberFormat="1" applyFont="1" applyFill="1" applyBorder="1" applyAlignment="1">
      <alignment horizontal="center"/>
    </xf>
    <xf numFmtId="3" fontId="4" fillId="17" borderId="8" xfId="0" applyNumberFormat="1" applyFont="1" applyFill="1" applyBorder="1" applyAlignment="1">
      <alignment horizontal="center"/>
    </xf>
    <xf numFmtId="3" fontId="4" fillId="17" borderId="9" xfId="0" applyNumberFormat="1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 vertical="center" textRotation="90"/>
    </xf>
    <xf numFmtId="0" fontId="4" fillId="4" borderId="6" xfId="0" applyFont="1" applyFill="1" applyBorder="1" applyAlignment="1">
      <alignment horizontal="center" vertical="center" textRotation="90"/>
    </xf>
    <xf numFmtId="0" fontId="4" fillId="4" borderId="37" xfId="0" applyFont="1" applyFill="1" applyBorder="1" applyAlignment="1">
      <alignment horizontal="center" vertical="center" textRotation="90"/>
    </xf>
    <xf numFmtId="0" fontId="4" fillId="4" borderId="34" xfId="0" applyFont="1" applyFill="1" applyBorder="1" applyAlignment="1">
      <alignment horizontal="center" vertical="center" textRotation="90"/>
    </xf>
    <xf numFmtId="0" fontId="4" fillId="4" borderId="8" xfId="0" applyFont="1" applyFill="1" applyBorder="1" applyAlignment="1">
      <alignment horizontal="center" vertical="center" textRotation="90"/>
    </xf>
    <xf numFmtId="0" fontId="4" fillId="4" borderId="45" xfId="0" applyFont="1" applyFill="1" applyBorder="1" applyAlignment="1">
      <alignment horizontal="center" vertical="center" textRotation="90"/>
    </xf>
    <xf numFmtId="0" fontId="4" fillId="4" borderId="22" xfId="0" applyFont="1" applyFill="1" applyBorder="1" applyAlignment="1">
      <alignment horizontal="center" vertical="center" textRotation="90"/>
    </xf>
    <xf numFmtId="0" fontId="4" fillId="4" borderId="20" xfId="0" applyFont="1" applyFill="1" applyBorder="1" applyAlignment="1">
      <alignment horizontal="center" vertical="center" textRotation="90"/>
    </xf>
    <xf numFmtId="0" fontId="4" fillId="4" borderId="47" xfId="0" applyFont="1" applyFill="1" applyBorder="1" applyAlignment="1">
      <alignment horizontal="center" vertical="center" textRotation="90"/>
    </xf>
    <xf numFmtId="0" fontId="4" fillId="4" borderId="46" xfId="0" applyFont="1" applyFill="1" applyBorder="1" applyAlignment="1">
      <alignment horizontal="center" vertical="center" textRotation="90"/>
    </xf>
    <xf numFmtId="3" fontId="4" fillId="7" borderId="6" xfId="0" applyNumberFormat="1" applyFont="1" applyFill="1" applyBorder="1" applyAlignment="1">
      <alignment horizontal="center"/>
    </xf>
    <xf numFmtId="3" fontId="4" fillId="7" borderId="7" xfId="0" applyNumberFormat="1" applyFont="1" applyFill="1" applyBorder="1" applyAlignment="1">
      <alignment horizontal="center"/>
    </xf>
    <xf numFmtId="0" fontId="4" fillId="4" borderId="38" xfId="0" applyFont="1" applyFill="1" applyBorder="1" applyAlignment="1">
      <alignment horizontal="center" vertical="center" textRotation="90"/>
    </xf>
    <xf numFmtId="0" fontId="4" fillId="4" borderId="13" xfId="0" applyFont="1" applyFill="1" applyBorder="1" applyAlignment="1">
      <alignment horizontal="center" vertical="center" textRotation="90"/>
    </xf>
    <xf numFmtId="0" fontId="4" fillId="4" borderId="40" xfId="0" applyFont="1" applyFill="1" applyBorder="1" applyAlignment="1">
      <alignment horizontal="center" vertical="center" textRotation="90"/>
    </xf>
    <xf numFmtId="0" fontId="18" fillId="4" borderId="38" xfId="0" applyFont="1" applyFill="1" applyBorder="1" applyAlignment="1">
      <alignment horizontal="center" vertical="center" textRotation="90"/>
    </xf>
    <xf numFmtId="0" fontId="18" fillId="4" borderId="13" xfId="0" applyFont="1" applyFill="1" applyBorder="1" applyAlignment="1">
      <alignment horizontal="center" vertical="center" textRotation="90"/>
    </xf>
    <xf numFmtId="0" fontId="18" fillId="4" borderId="14" xfId="0" applyFont="1" applyFill="1" applyBorder="1" applyAlignment="1">
      <alignment horizontal="center" vertical="center" textRotation="90"/>
    </xf>
    <xf numFmtId="0" fontId="4" fillId="4" borderId="64" xfId="0" applyFont="1" applyFill="1" applyBorder="1" applyAlignment="1">
      <alignment horizontal="center" vertical="center" textRotation="90"/>
    </xf>
    <xf numFmtId="0" fontId="4" fillId="4" borderId="43" xfId="0" applyFont="1" applyFill="1" applyBorder="1" applyAlignment="1">
      <alignment horizontal="center" vertical="center" textRotation="90"/>
    </xf>
    <xf numFmtId="0" fontId="4" fillId="4" borderId="41" xfId="0" applyFont="1" applyFill="1" applyBorder="1" applyAlignment="1">
      <alignment horizontal="center" vertical="center" textRotation="90"/>
    </xf>
    <xf numFmtId="3" fontId="4" fillId="5" borderId="8" xfId="0" applyNumberFormat="1" applyFont="1" applyFill="1" applyBorder="1" applyAlignment="1">
      <alignment horizontal="center"/>
    </xf>
    <xf numFmtId="3" fontId="4" fillId="5" borderId="9" xfId="0" applyNumberFormat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31AA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plotArea>
      <c:layout>
        <c:manualLayout>
          <c:layoutTarget val="inner"/>
          <c:xMode val="edge"/>
          <c:yMode val="edge"/>
          <c:x val="8.7932852143482565E-2"/>
          <c:y val="6.0659813356663754E-2"/>
          <c:w val="0.8961032370953631"/>
          <c:h val="0.79359689413823276"/>
        </c:manualLayout>
      </c:layout>
      <c:lineChart>
        <c:grouping val="standard"/>
        <c:ser>
          <c:idx val="1"/>
          <c:order val="0"/>
          <c:tx>
            <c:v>Fix DC : Max ST</c:v>
          </c:tx>
          <c:marker>
            <c:symbol val="none"/>
          </c:marker>
          <c:val>
            <c:numRef>
              <c:f>'Fib-DC'!$M$11:$M$510</c:f>
              <c:numCache>
                <c:formatCode>General</c:formatCode>
                <c:ptCount val="500"/>
                <c:pt idx="0">
                  <c:v>-1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-5</c:v>
                </c:pt>
                <c:pt idx="7">
                  <c:v>5</c:v>
                </c:pt>
                <c:pt idx="8">
                  <c:v>-3</c:v>
                </c:pt>
                <c:pt idx="9">
                  <c:v>13</c:v>
                </c:pt>
                <c:pt idx="10">
                  <c:v>0</c:v>
                </c:pt>
                <c:pt idx="11">
                  <c:v>-13</c:v>
                </c:pt>
                <c:pt idx="12">
                  <c:v>-34</c:v>
                </c:pt>
                <c:pt idx="13">
                  <c:v>-55</c:v>
                </c:pt>
                <c:pt idx="14">
                  <c:v>-26</c:v>
                </c:pt>
                <c:pt idx="15">
                  <c:v>-60</c:v>
                </c:pt>
                <c:pt idx="16">
                  <c:v>41</c:v>
                </c:pt>
                <c:pt idx="17">
                  <c:v>40</c:v>
                </c:pt>
                <c:pt idx="18">
                  <c:v>41</c:v>
                </c:pt>
                <c:pt idx="19">
                  <c:v>45</c:v>
                </c:pt>
                <c:pt idx="20">
                  <c:v>48</c:v>
                </c:pt>
                <c:pt idx="21">
                  <c:v>45</c:v>
                </c:pt>
                <c:pt idx="22">
                  <c:v>40</c:v>
                </c:pt>
                <c:pt idx="23">
                  <c:v>35</c:v>
                </c:pt>
                <c:pt idx="24">
                  <c:v>27</c:v>
                </c:pt>
                <c:pt idx="25">
                  <c:v>19</c:v>
                </c:pt>
                <c:pt idx="26">
                  <c:v>6</c:v>
                </c:pt>
                <c:pt idx="27">
                  <c:v>32</c:v>
                </c:pt>
                <c:pt idx="28">
                  <c:v>11</c:v>
                </c:pt>
                <c:pt idx="29">
                  <c:v>53</c:v>
                </c:pt>
                <c:pt idx="30">
                  <c:v>19</c:v>
                </c:pt>
                <c:pt idx="31">
                  <c:v>-15</c:v>
                </c:pt>
                <c:pt idx="32">
                  <c:v>-16</c:v>
                </c:pt>
                <c:pt idx="33">
                  <c:v>-14</c:v>
                </c:pt>
                <c:pt idx="34">
                  <c:v>-16</c:v>
                </c:pt>
                <c:pt idx="35">
                  <c:v>-18</c:v>
                </c:pt>
                <c:pt idx="36">
                  <c:v>-21</c:v>
                </c:pt>
                <c:pt idx="37">
                  <c:v>-15</c:v>
                </c:pt>
                <c:pt idx="38">
                  <c:v>-20</c:v>
                </c:pt>
                <c:pt idx="39">
                  <c:v>-25</c:v>
                </c:pt>
                <c:pt idx="40">
                  <c:v>-18</c:v>
                </c:pt>
                <c:pt idx="41">
                  <c:v>-26</c:v>
                </c:pt>
                <c:pt idx="42">
                  <c:v>-39</c:v>
                </c:pt>
                <c:pt idx="43">
                  <c:v>-13</c:v>
                </c:pt>
                <c:pt idx="44">
                  <c:v>-34</c:v>
                </c:pt>
                <c:pt idx="45">
                  <c:v>-55</c:v>
                </c:pt>
                <c:pt idx="46">
                  <c:v>-89</c:v>
                </c:pt>
                <c:pt idx="47">
                  <c:v>-123</c:v>
                </c:pt>
                <c:pt idx="48">
                  <c:v>-124</c:v>
                </c:pt>
                <c:pt idx="49">
                  <c:v>-122</c:v>
                </c:pt>
                <c:pt idx="50">
                  <c:v>-124</c:v>
                </c:pt>
                <c:pt idx="51">
                  <c:v>-120</c:v>
                </c:pt>
                <c:pt idx="52">
                  <c:v>-123</c:v>
                </c:pt>
                <c:pt idx="53">
                  <c:v>-126</c:v>
                </c:pt>
                <c:pt idx="54">
                  <c:v>-131</c:v>
                </c:pt>
                <c:pt idx="55">
                  <c:v>-136</c:v>
                </c:pt>
                <c:pt idx="56">
                  <c:v>-144</c:v>
                </c:pt>
                <c:pt idx="57">
                  <c:v>-128</c:v>
                </c:pt>
                <c:pt idx="58">
                  <c:v>-141</c:v>
                </c:pt>
                <c:pt idx="59">
                  <c:v>-154</c:v>
                </c:pt>
                <c:pt idx="60">
                  <c:v>-136</c:v>
                </c:pt>
                <c:pt idx="61">
                  <c:v>-157</c:v>
                </c:pt>
                <c:pt idx="62">
                  <c:v>-191</c:v>
                </c:pt>
                <c:pt idx="63">
                  <c:v>-225</c:v>
                </c:pt>
                <c:pt idx="64">
                  <c:v>-124</c:v>
                </c:pt>
                <c:pt idx="65">
                  <c:v>-122</c:v>
                </c:pt>
                <c:pt idx="66">
                  <c:v>-121</c:v>
                </c:pt>
                <c:pt idx="67">
                  <c:v>-123</c:v>
                </c:pt>
                <c:pt idx="68">
                  <c:v>-126</c:v>
                </c:pt>
                <c:pt idx="69">
                  <c:v>-129</c:v>
                </c:pt>
                <c:pt idx="70">
                  <c:v>-134</c:v>
                </c:pt>
                <c:pt idx="71">
                  <c:v>-139</c:v>
                </c:pt>
                <c:pt idx="72">
                  <c:v>-147</c:v>
                </c:pt>
                <c:pt idx="73">
                  <c:v>-131</c:v>
                </c:pt>
                <c:pt idx="74">
                  <c:v>-144</c:v>
                </c:pt>
                <c:pt idx="75">
                  <c:v>-157</c:v>
                </c:pt>
                <c:pt idx="76">
                  <c:v>-178</c:v>
                </c:pt>
                <c:pt idx="77">
                  <c:v>-199</c:v>
                </c:pt>
                <c:pt idx="78">
                  <c:v>-233</c:v>
                </c:pt>
                <c:pt idx="79">
                  <c:v>-267</c:v>
                </c:pt>
                <c:pt idx="80">
                  <c:v>-268</c:v>
                </c:pt>
                <c:pt idx="81">
                  <c:v>-269</c:v>
                </c:pt>
                <c:pt idx="82">
                  <c:v>-271</c:v>
                </c:pt>
                <c:pt idx="83">
                  <c:v>-273</c:v>
                </c:pt>
                <c:pt idx="84">
                  <c:v>-270</c:v>
                </c:pt>
                <c:pt idx="85">
                  <c:v>-273</c:v>
                </c:pt>
                <c:pt idx="86">
                  <c:v>-269</c:v>
                </c:pt>
                <c:pt idx="87">
                  <c:v>-259</c:v>
                </c:pt>
                <c:pt idx="88">
                  <c:v>-267</c:v>
                </c:pt>
                <c:pt idx="89">
                  <c:v>-275</c:v>
                </c:pt>
                <c:pt idx="90">
                  <c:v>-288</c:v>
                </c:pt>
                <c:pt idx="91">
                  <c:v>-301</c:v>
                </c:pt>
                <c:pt idx="92">
                  <c:v>-322</c:v>
                </c:pt>
                <c:pt idx="93">
                  <c:v>-280</c:v>
                </c:pt>
                <c:pt idx="94">
                  <c:v>-251</c:v>
                </c:pt>
                <c:pt idx="95">
                  <c:v>-285</c:v>
                </c:pt>
                <c:pt idx="96">
                  <c:v>-184</c:v>
                </c:pt>
                <c:pt idx="97">
                  <c:v>-182</c:v>
                </c:pt>
                <c:pt idx="98">
                  <c:v>-184</c:v>
                </c:pt>
                <c:pt idx="99">
                  <c:v>-186</c:v>
                </c:pt>
                <c:pt idx="100">
                  <c:v>-189</c:v>
                </c:pt>
                <c:pt idx="101">
                  <c:v>-192</c:v>
                </c:pt>
                <c:pt idx="102">
                  <c:v>-197</c:v>
                </c:pt>
                <c:pt idx="103">
                  <c:v>-202</c:v>
                </c:pt>
                <c:pt idx="104">
                  <c:v>-210</c:v>
                </c:pt>
                <c:pt idx="105">
                  <c:v>-218</c:v>
                </c:pt>
                <c:pt idx="106">
                  <c:v>-231</c:v>
                </c:pt>
                <c:pt idx="107">
                  <c:v>-244</c:v>
                </c:pt>
                <c:pt idx="108">
                  <c:v>-226</c:v>
                </c:pt>
                <c:pt idx="109">
                  <c:v>-247</c:v>
                </c:pt>
                <c:pt idx="110">
                  <c:v>-218</c:v>
                </c:pt>
                <c:pt idx="111">
                  <c:v>-252</c:v>
                </c:pt>
                <c:pt idx="112">
                  <c:v>-253</c:v>
                </c:pt>
                <c:pt idx="113">
                  <c:v>-251</c:v>
                </c:pt>
                <c:pt idx="114">
                  <c:v>-250</c:v>
                </c:pt>
                <c:pt idx="115">
                  <c:v>-252</c:v>
                </c:pt>
                <c:pt idx="116">
                  <c:v>-255</c:v>
                </c:pt>
                <c:pt idx="117">
                  <c:v>-249</c:v>
                </c:pt>
                <c:pt idx="118">
                  <c:v>-254</c:v>
                </c:pt>
                <c:pt idx="119">
                  <c:v>-244</c:v>
                </c:pt>
                <c:pt idx="120">
                  <c:v>-252</c:v>
                </c:pt>
                <c:pt idx="121">
                  <c:v>-260</c:v>
                </c:pt>
                <c:pt idx="122">
                  <c:v>-249</c:v>
                </c:pt>
                <c:pt idx="123">
                  <c:v>-223</c:v>
                </c:pt>
                <c:pt idx="124">
                  <c:v>-205</c:v>
                </c:pt>
                <c:pt idx="125">
                  <c:v>-226</c:v>
                </c:pt>
                <c:pt idx="126">
                  <c:v>-260</c:v>
                </c:pt>
                <c:pt idx="127">
                  <c:v>-294</c:v>
                </c:pt>
                <c:pt idx="128">
                  <c:v>-295</c:v>
                </c:pt>
                <c:pt idx="129">
                  <c:v>-293</c:v>
                </c:pt>
                <c:pt idx="130">
                  <c:v>-292</c:v>
                </c:pt>
                <c:pt idx="131">
                  <c:v>-288</c:v>
                </c:pt>
                <c:pt idx="132">
                  <c:v>-291</c:v>
                </c:pt>
                <c:pt idx="133">
                  <c:v>-285</c:v>
                </c:pt>
                <c:pt idx="134">
                  <c:v>-281</c:v>
                </c:pt>
                <c:pt idx="135">
                  <c:v>-286</c:v>
                </c:pt>
                <c:pt idx="136">
                  <c:v>-294</c:v>
                </c:pt>
                <c:pt idx="137">
                  <c:v>-278</c:v>
                </c:pt>
                <c:pt idx="138">
                  <c:v>-291</c:v>
                </c:pt>
                <c:pt idx="139">
                  <c:v>-304</c:v>
                </c:pt>
                <c:pt idx="140">
                  <c:v>-286</c:v>
                </c:pt>
                <c:pt idx="141">
                  <c:v>-307</c:v>
                </c:pt>
                <c:pt idx="142">
                  <c:v>-278</c:v>
                </c:pt>
                <c:pt idx="143">
                  <c:v>-210</c:v>
                </c:pt>
                <c:pt idx="144">
                  <c:v>-109</c:v>
                </c:pt>
                <c:pt idx="145">
                  <c:v>-110</c:v>
                </c:pt>
                <c:pt idx="146">
                  <c:v>-112</c:v>
                </c:pt>
                <c:pt idx="147">
                  <c:v>-114</c:v>
                </c:pt>
                <c:pt idx="148">
                  <c:v>-117</c:v>
                </c:pt>
                <c:pt idx="149">
                  <c:v>-111</c:v>
                </c:pt>
                <c:pt idx="150">
                  <c:v>-107</c:v>
                </c:pt>
                <c:pt idx="151">
                  <c:v>-112</c:v>
                </c:pt>
                <c:pt idx="152">
                  <c:v>-120</c:v>
                </c:pt>
                <c:pt idx="153">
                  <c:v>-104</c:v>
                </c:pt>
                <c:pt idx="154">
                  <c:v>-117</c:v>
                </c:pt>
                <c:pt idx="155">
                  <c:v>-91</c:v>
                </c:pt>
                <c:pt idx="156">
                  <c:v>-112</c:v>
                </c:pt>
                <c:pt idx="157">
                  <c:v>-133</c:v>
                </c:pt>
                <c:pt idx="158">
                  <c:v>-104</c:v>
                </c:pt>
                <c:pt idx="159">
                  <c:v>-138</c:v>
                </c:pt>
                <c:pt idx="160">
                  <c:v>-37</c:v>
                </c:pt>
                <c:pt idx="161">
                  <c:v>-38</c:v>
                </c:pt>
                <c:pt idx="162">
                  <c:v>-40</c:v>
                </c:pt>
                <c:pt idx="163">
                  <c:v>-36</c:v>
                </c:pt>
                <c:pt idx="164">
                  <c:v>-33</c:v>
                </c:pt>
                <c:pt idx="165">
                  <c:v>-36</c:v>
                </c:pt>
                <c:pt idx="166">
                  <c:v>-32</c:v>
                </c:pt>
                <c:pt idx="167">
                  <c:v>-22</c:v>
                </c:pt>
                <c:pt idx="168">
                  <c:v>-30</c:v>
                </c:pt>
                <c:pt idx="169">
                  <c:v>-38</c:v>
                </c:pt>
                <c:pt idx="170">
                  <c:v>-51</c:v>
                </c:pt>
                <c:pt idx="171">
                  <c:v>-25</c:v>
                </c:pt>
                <c:pt idx="172">
                  <c:v>-46</c:v>
                </c:pt>
                <c:pt idx="173">
                  <c:v>-67</c:v>
                </c:pt>
                <c:pt idx="174">
                  <c:v>-38</c:v>
                </c:pt>
                <c:pt idx="175">
                  <c:v>-72</c:v>
                </c:pt>
                <c:pt idx="176">
                  <c:v>-73</c:v>
                </c:pt>
                <c:pt idx="177">
                  <c:v>-74</c:v>
                </c:pt>
                <c:pt idx="178">
                  <c:v>-76</c:v>
                </c:pt>
                <c:pt idx="179">
                  <c:v>-72</c:v>
                </c:pt>
                <c:pt idx="180">
                  <c:v>-75</c:v>
                </c:pt>
                <c:pt idx="181">
                  <c:v>-69</c:v>
                </c:pt>
                <c:pt idx="182">
                  <c:v>-65</c:v>
                </c:pt>
                <c:pt idx="183">
                  <c:v>-70</c:v>
                </c:pt>
                <c:pt idx="184">
                  <c:v>-78</c:v>
                </c:pt>
                <c:pt idx="185">
                  <c:v>-86</c:v>
                </c:pt>
                <c:pt idx="186">
                  <c:v>-99</c:v>
                </c:pt>
                <c:pt idx="187">
                  <c:v>-73</c:v>
                </c:pt>
                <c:pt idx="188">
                  <c:v>-55</c:v>
                </c:pt>
                <c:pt idx="189">
                  <c:v>-76</c:v>
                </c:pt>
                <c:pt idx="190">
                  <c:v>-47</c:v>
                </c:pt>
                <c:pt idx="191">
                  <c:v>-81</c:v>
                </c:pt>
                <c:pt idx="192">
                  <c:v>-82</c:v>
                </c:pt>
                <c:pt idx="193">
                  <c:v>-83</c:v>
                </c:pt>
                <c:pt idx="194">
                  <c:v>-85</c:v>
                </c:pt>
                <c:pt idx="195">
                  <c:v>-87</c:v>
                </c:pt>
                <c:pt idx="196">
                  <c:v>-84</c:v>
                </c:pt>
                <c:pt idx="197">
                  <c:v>-78</c:v>
                </c:pt>
                <c:pt idx="198">
                  <c:v>-74</c:v>
                </c:pt>
                <c:pt idx="199">
                  <c:v>-79</c:v>
                </c:pt>
                <c:pt idx="200">
                  <c:v>-87</c:v>
                </c:pt>
                <c:pt idx="201">
                  <c:v>-95</c:v>
                </c:pt>
                <c:pt idx="202">
                  <c:v>-108</c:v>
                </c:pt>
                <c:pt idx="203">
                  <c:v>-82</c:v>
                </c:pt>
                <c:pt idx="204">
                  <c:v>-64</c:v>
                </c:pt>
                <c:pt idx="205">
                  <c:v>-85</c:v>
                </c:pt>
                <c:pt idx="206">
                  <c:v>-119</c:v>
                </c:pt>
                <c:pt idx="207">
                  <c:v>-153</c:v>
                </c:pt>
                <c:pt idx="208">
                  <c:v>-154</c:v>
                </c:pt>
                <c:pt idx="209">
                  <c:v>-155</c:v>
                </c:pt>
                <c:pt idx="210">
                  <c:v>-157</c:v>
                </c:pt>
                <c:pt idx="211">
                  <c:v>-159</c:v>
                </c:pt>
                <c:pt idx="212">
                  <c:v>-162</c:v>
                </c:pt>
                <c:pt idx="213">
                  <c:v>-165</c:v>
                </c:pt>
                <c:pt idx="214">
                  <c:v>-161</c:v>
                </c:pt>
                <c:pt idx="215">
                  <c:v>-166</c:v>
                </c:pt>
                <c:pt idx="216">
                  <c:v>-159</c:v>
                </c:pt>
                <c:pt idx="217">
                  <c:v>-167</c:v>
                </c:pt>
                <c:pt idx="218">
                  <c:v>-180</c:v>
                </c:pt>
                <c:pt idx="219">
                  <c:v>-154</c:v>
                </c:pt>
                <c:pt idx="220">
                  <c:v>-175</c:v>
                </c:pt>
                <c:pt idx="221">
                  <c:v>-196</c:v>
                </c:pt>
                <c:pt idx="222">
                  <c:v>-230</c:v>
                </c:pt>
                <c:pt idx="223">
                  <c:v>-264</c:v>
                </c:pt>
                <c:pt idx="224">
                  <c:v>-265</c:v>
                </c:pt>
                <c:pt idx="225">
                  <c:v>-266</c:v>
                </c:pt>
                <c:pt idx="226">
                  <c:v>-268</c:v>
                </c:pt>
                <c:pt idx="227">
                  <c:v>-270</c:v>
                </c:pt>
                <c:pt idx="228">
                  <c:v>-267</c:v>
                </c:pt>
                <c:pt idx="229">
                  <c:v>-270</c:v>
                </c:pt>
                <c:pt idx="230">
                  <c:v>-275</c:v>
                </c:pt>
                <c:pt idx="231">
                  <c:v>-280</c:v>
                </c:pt>
                <c:pt idx="232">
                  <c:v>-288</c:v>
                </c:pt>
                <c:pt idx="233">
                  <c:v>-296</c:v>
                </c:pt>
                <c:pt idx="234">
                  <c:v>-309</c:v>
                </c:pt>
                <c:pt idx="235">
                  <c:v>-322</c:v>
                </c:pt>
                <c:pt idx="236">
                  <c:v>-343</c:v>
                </c:pt>
                <c:pt idx="237">
                  <c:v>-364</c:v>
                </c:pt>
                <c:pt idx="238">
                  <c:v>-398</c:v>
                </c:pt>
                <c:pt idx="239">
                  <c:v>-432</c:v>
                </c:pt>
                <c:pt idx="240">
                  <c:v>-331</c:v>
                </c:pt>
                <c:pt idx="241">
                  <c:v>-329</c:v>
                </c:pt>
                <c:pt idx="242">
                  <c:v>-331</c:v>
                </c:pt>
                <c:pt idx="243">
                  <c:v>-333</c:v>
                </c:pt>
                <c:pt idx="244">
                  <c:v>-336</c:v>
                </c:pt>
                <c:pt idx="245">
                  <c:v>-339</c:v>
                </c:pt>
                <c:pt idx="246">
                  <c:v>-344</c:v>
                </c:pt>
                <c:pt idx="247">
                  <c:v>-349</c:v>
                </c:pt>
                <c:pt idx="248">
                  <c:v>-342</c:v>
                </c:pt>
                <c:pt idx="249">
                  <c:v>-350</c:v>
                </c:pt>
                <c:pt idx="250">
                  <c:v>-363</c:v>
                </c:pt>
                <c:pt idx="251">
                  <c:v>-337</c:v>
                </c:pt>
                <c:pt idx="252">
                  <c:v>-319</c:v>
                </c:pt>
                <c:pt idx="253">
                  <c:v>-277</c:v>
                </c:pt>
                <c:pt idx="254">
                  <c:v>-311</c:v>
                </c:pt>
                <c:pt idx="255">
                  <c:v>-345</c:v>
                </c:pt>
                <c:pt idx="256">
                  <c:v>-346</c:v>
                </c:pt>
                <c:pt idx="257">
                  <c:v>-347</c:v>
                </c:pt>
                <c:pt idx="258">
                  <c:v>-349</c:v>
                </c:pt>
                <c:pt idx="259">
                  <c:v>-351</c:v>
                </c:pt>
                <c:pt idx="260">
                  <c:v>-354</c:v>
                </c:pt>
                <c:pt idx="261">
                  <c:v>-357</c:v>
                </c:pt>
                <c:pt idx="262">
                  <c:v>-362</c:v>
                </c:pt>
                <c:pt idx="263">
                  <c:v>-367</c:v>
                </c:pt>
                <c:pt idx="264">
                  <c:v>-375</c:v>
                </c:pt>
                <c:pt idx="265">
                  <c:v>-383</c:v>
                </c:pt>
                <c:pt idx="266">
                  <c:v>-396</c:v>
                </c:pt>
                <c:pt idx="267">
                  <c:v>-409</c:v>
                </c:pt>
                <c:pt idx="268">
                  <c:v>-391</c:v>
                </c:pt>
                <c:pt idx="269">
                  <c:v>-412</c:v>
                </c:pt>
                <c:pt idx="270">
                  <c:v>-446</c:v>
                </c:pt>
                <c:pt idx="271">
                  <c:v>-378</c:v>
                </c:pt>
                <c:pt idx="272">
                  <c:v>-379</c:v>
                </c:pt>
                <c:pt idx="273">
                  <c:v>-380</c:v>
                </c:pt>
                <c:pt idx="274">
                  <c:v>-382</c:v>
                </c:pt>
                <c:pt idx="275">
                  <c:v>-384</c:v>
                </c:pt>
                <c:pt idx="276">
                  <c:v>-387</c:v>
                </c:pt>
                <c:pt idx="277">
                  <c:v>-381</c:v>
                </c:pt>
                <c:pt idx="278">
                  <c:v>-386</c:v>
                </c:pt>
                <c:pt idx="279">
                  <c:v>-391</c:v>
                </c:pt>
                <c:pt idx="280">
                  <c:v>-399</c:v>
                </c:pt>
                <c:pt idx="281">
                  <c:v>-407</c:v>
                </c:pt>
                <c:pt idx="282">
                  <c:v>-420</c:v>
                </c:pt>
                <c:pt idx="283">
                  <c:v>-433</c:v>
                </c:pt>
                <c:pt idx="284">
                  <c:v>-454</c:v>
                </c:pt>
                <c:pt idx="285">
                  <c:v>-475</c:v>
                </c:pt>
                <c:pt idx="286">
                  <c:v>-446</c:v>
                </c:pt>
                <c:pt idx="287">
                  <c:v>-378</c:v>
                </c:pt>
                <c:pt idx="288">
                  <c:v>-379</c:v>
                </c:pt>
                <c:pt idx="289">
                  <c:v>-380</c:v>
                </c:pt>
                <c:pt idx="290">
                  <c:v>-382</c:v>
                </c:pt>
                <c:pt idx="291">
                  <c:v>-378</c:v>
                </c:pt>
                <c:pt idx="292">
                  <c:v>-375</c:v>
                </c:pt>
                <c:pt idx="293">
                  <c:v>-378</c:v>
                </c:pt>
                <c:pt idx="294">
                  <c:v>-383</c:v>
                </c:pt>
                <c:pt idx="295">
                  <c:v>-388</c:v>
                </c:pt>
                <c:pt idx="296">
                  <c:v>-381</c:v>
                </c:pt>
                <c:pt idx="297">
                  <c:v>-365</c:v>
                </c:pt>
                <c:pt idx="298">
                  <c:v>-354</c:v>
                </c:pt>
                <c:pt idx="299">
                  <c:v>-367</c:v>
                </c:pt>
                <c:pt idx="300">
                  <c:v>-388</c:v>
                </c:pt>
                <c:pt idx="301">
                  <c:v>-409</c:v>
                </c:pt>
                <c:pt idx="302">
                  <c:v>-380</c:v>
                </c:pt>
                <c:pt idx="303">
                  <c:v>-414</c:v>
                </c:pt>
                <c:pt idx="304">
                  <c:v>-313</c:v>
                </c:pt>
                <c:pt idx="305">
                  <c:v>-314</c:v>
                </c:pt>
                <c:pt idx="306">
                  <c:v>-316</c:v>
                </c:pt>
                <c:pt idx="307">
                  <c:v>-318</c:v>
                </c:pt>
                <c:pt idx="308">
                  <c:v>-321</c:v>
                </c:pt>
                <c:pt idx="309">
                  <c:v>-315</c:v>
                </c:pt>
                <c:pt idx="310">
                  <c:v>-311</c:v>
                </c:pt>
                <c:pt idx="311">
                  <c:v>-316</c:v>
                </c:pt>
                <c:pt idx="312">
                  <c:v>-309</c:v>
                </c:pt>
                <c:pt idx="313">
                  <c:v>-317</c:v>
                </c:pt>
                <c:pt idx="314">
                  <c:v>-330</c:v>
                </c:pt>
                <c:pt idx="315">
                  <c:v>-304</c:v>
                </c:pt>
                <c:pt idx="316">
                  <c:v>-286</c:v>
                </c:pt>
                <c:pt idx="317">
                  <c:v>-307</c:v>
                </c:pt>
                <c:pt idx="318">
                  <c:v>-341</c:v>
                </c:pt>
                <c:pt idx="319">
                  <c:v>-375</c:v>
                </c:pt>
                <c:pt idx="320">
                  <c:v>-376</c:v>
                </c:pt>
                <c:pt idx="321">
                  <c:v>-374</c:v>
                </c:pt>
                <c:pt idx="322">
                  <c:v>-376</c:v>
                </c:pt>
                <c:pt idx="323">
                  <c:v>-378</c:v>
                </c:pt>
                <c:pt idx="324">
                  <c:v>-375</c:v>
                </c:pt>
                <c:pt idx="325">
                  <c:v>-378</c:v>
                </c:pt>
                <c:pt idx="326">
                  <c:v>-374</c:v>
                </c:pt>
                <c:pt idx="327">
                  <c:v>-364</c:v>
                </c:pt>
                <c:pt idx="328">
                  <c:v>-357</c:v>
                </c:pt>
                <c:pt idx="329">
                  <c:v>-365</c:v>
                </c:pt>
                <c:pt idx="330">
                  <c:v>-354</c:v>
                </c:pt>
                <c:pt idx="331">
                  <c:v>-367</c:v>
                </c:pt>
                <c:pt idx="332">
                  <c:v>-388</c:v>
                </c:pt>
                <c:pt idx="333">
                  <c:v>-346</c:v>
                </c:pt>
                <c:pt idx="334">
                  <c:v>-380</c:v>
                </c:pt>
                <c:pt idx="335">
                  <c:v>-312</c:v>
                </c:pt>
                <c:pt idx="336">
                  <c:v>-313</c:v>
                </c:pt>
                <c:pt idx="337">
                  <c:v>-314</c:v>
                </c:pt>
                <c:pt idx="338">
                  <c:v>-313</c:v>
                </c:pt>
                <c:pt idx="339">
                  <c:v>-315</c:v>
                </c:pt>
                <c:pt idx="340">
                  <c:v>-318</c:v>
                </c:pt>
                <c:pt idx="341">
                  <c:v>-321</c:v>
                </c:pt>
                <c:pt idx="342">
                  <c:v>-326</c:v>
                </c:pt>
                <c:pt idx="343">
                  <c:v>-331</c:v>
                </c:pt>
                <c:pt idx="344">
                  <c:v>-339</c:v>
                </c:pt>
                <c:pt idx="345">
                  <c:v>-347</c:v>
                </c:pt>
                <c:pt idx="346">
                  <c:v>-360</c:v>
                </c:pt>
                <c:pt idx="347">
                  <c:v>-334</c:v>
                </c:pt>
                <c:pt idx="348">
                  <c:v>-355</c:v>
                </c:pt>
                <c:pt idx="349">
                  <c:v>-376</c:v>
                </c:pt>
                <c:pt idx="350">
                  <c:v>-410</c:v>
                </c:pt>
                <c:pt idx="351">
                  <c:v>-342</c:v>
                </c:pt>
                <c:pt idx="352">
                  <c:v>-343</c:v>
                </c:pt>
                <c:pt idx="353">
                  <c:v>-341</c:v>
                </c:pt>
                <c:pt idx="354">
                  <c:v>-340</c:v>
                </c:pt>
                <c:pt idx="355">
                  <c:v>-342</c:v>
                </c:pt>
                <c:pt idx="356">
                  <c:v>-345</c:v>
                </c:pt>
                <c:pt idx="357">
                  <c:v>-348</c:v>
                </c:pt>
                <c:pt idx="358">
                  <c:v>-353</c:v>
                </c:pt>
                <c:pt idx="359">
                  <c:v>-343</c:v>
                </c:pt>
                <c:pt idx="360">
                  <c:v>-351</c:v>
                </c:pt>
                <c:pt idx="361">
                  <c:v>-359</c:v>
                </c:pt>
                <c:pt idx="362">
                  <c:v>-372</c:v>
                </c:pt>
                <c:pt idx="363">
                  <c:v>-385</c:v>
                </c:pt>
                <c:pt idx="364">
                  <c:v>-406</c:v>
                </c:pt>
                <c:pt idx="365">
                  <c:v>-427</c:v>
                </c:pt>
                <c:pt idx="366">
                  <c:v>-398</c:v>
                </c:pt>
                <c:pt idx="367">
                  <c:v>-432</c:v>
                </c:pt>
                <c:pt idx="368">
                  <c:v>-331</c:v>
                </c:pt>
                <c:pt idx="369">
                  <c:v>-332</c:v>
                </c:pt>
                <c:pt idx="370">
                  <c:v>-331</c:v>
                </c:pt>
                <c:pt idx="371">
                  <c:v>-333</c:v>
                </c:pt>
                <c:pt idx="372">
                  <c:v>-330</c:v>
                </c:pt>
                <c:pt idx="373">
                  <c:v>-333</c:v>
                </c:pt>
                <c:pt idx="374">
                  <c:v>-338</c:v>
                </c:pt>
                <c:pt idx="375">
                  <c:v>-343</c:v>
                </c:pt>
                <c:pt idx="376">
                  <c:v>-351</c:v>
                </c:pt>
                <c:pt idx="377">
                  <c:v>-359</c:v>
                </c:pt>
                <c:pt idx="378">
                  <c:v>-348</c:v>
                </c:pt>
                <c:pt idx="379">
                  <c:v>-322</c:v>
                </c:pt>
                <c:pt idx="380">
                  <c:v>-343</c:v>
                </c:pt>
                <c:pt idx="381">
                  <c:v>-364</c:v>
                </c:pt>
                <c:pt idx="382">
                  <c:v>-398</c:v>
                </c:pt>
                <c:pt idx="383">
                  <c:v>-432</c:v>
                </c:pt>
                <c:pt idx="384">
                  <c:v>-331</c:v>
                </c:pt>
                <c:pt idx="385">
                  <c:v>-329</c:v>
                </c:pt>
                <c:pt idx="386">
                  <c:v>-331</c:v>
                </c:pt>
                <c:pt idx="387">
                  <c:v>-333</c:v>
                </c:pt>
                <c:pt idx="388">
                  <c:v>-336</c:v>
                </c:pt>
                <c:pt idx="389">
                  <c:v>-339</c:v>
                </c:pt>
                <c:pt idx="390">
                  <c:v>-344</c:v>
                </c:pt>
                <c:pt idx="391">
                  <c:v>-349</c:v>
                </c:pt>
                <c:pt idx="392">
                  <c:v>-357</c:v>
                </c:pt>
                <c:pt idx="393">
                  <c:v>-341</c:v>
                </c:pt>
                <c:pt idx="394">
                  <c:v>-354</c:v>
                </c:pt>
                <c:pt idx="395">
                  <c:v>-328</c:v>
                </c:pt>
                <c:pt idx="396">
                  <c:v>-349</c:v>
                </c:pt>
                <c:pt idx="397">
                  <c:v>-307</c:v>
                </c:pt>
                <c:pt idx="398">
                  <c:v>-278</c:v>
                </c:pt>
                <c:pt idx="399">
                  <c:v>-210</c:v>
                </c:pt>
                <c:pt idx="400">
                  <c:v>-109</c:v>
                </c:pt>
                <c:pt idx="401">
                  <c:v>-110</c:v>
                </c:pt>
                <c:pt idx="402">
                  <c:v>-112</c:v>
                </c:pt>
                <c:pt idx="403">
                  <c:v>-114</c:v>
                </c:pt>
                <c:pt idx="404">
                  <c:v>-117</c:v>
                </c:pt>
                <c:pt idx="405">
                  <c:v>-120</c:v>
                </c:pt>
                <c:pt idx="406">
                  <c:v>-116</c:v>
                </c:pt>
                <c:pt idx="407">
                  <c:v>-121</c:v>
                </c:pt>
                <c:pt idx="408">
                  <c:v>-114</c:v>
                </c:pt>
                <c:pt idx="409">
                  <c:v>-98</c:v>
                </c:pt>
                <c:pt idx="410">
                  <c:v>-87</c:v>
                </c:pt>
                <c:pt idx="411">
                  <c:v>-61</c:v>
                </c:pt>
                <c:pt idx="412">
                  <c:v>-82</c:v>
                </c:pt>
                <c:pt idx="413">
                  <c:v>-40</c:v>
                </c:pt>
                <c:pt idx="414">
                  <c:v>-74</c:v>
                </c:pt>
                <c:pt idx="415">
                  <c:v>-6</c:v>
                </c:pt>
                <c:pt idx="416">
                  <c:v>-7</c:v>
                </c:pt>
                <c:pt idx="417">
                  <c:v>-8</c:v>
                </c:pt>
                <c:pt idx="418">
                  <c:v>-10</c:v>
                </c:pt>
                <c:pt idx="419">
                  <c:v>-12</c:v>
                </c:pt>
                <c:pt idx="420">
                  <c:v>-15</c:v>
                </c:pt>
                <c:pt idx="421">
                  <c:v>-18</c:v>
                </c:pt>
                <c:pt idx="422">
                  <c:v>-14</c:v>
                </c:pt>
                <c:pt idx="423">
                  <c:v>-4</c:v>
                </c:pt>
                <c:pt idx="424">
                  <c:v>3</c:v>
                </c:pt>
                <c:pt idx="425">
                  <c:v>19</c:v>
                </c:pt>
                <c:pt idx="426">
                  <c:v>30</c:v>
                </c:pt>
                <c:pt idx="427">
                  <c:v>17</c:v>
                </c:pt>
                <c:pt idx="428">
                  <c:v>-4</c:v>
                </c:pt>
                <c:pt idx="429">
                  <c:v>-25</c:v>
                </c:pt>
                <c:pt idx="430">
                  <c:v>-59</c:v>
                </c:pt>
                <c:pt idx="431">
                  <c:v>9</c:v>
                </c:pt>
                <c:pt idx="432">
                  <c:v>8</c:v>
                </c:pt>
                <c:pt idx="433">
                  <c:v>10</c:v>
                </c:pt>
                <c:pt idx="434">
                  <c:v>11</c:v>
                </c:pt>
                <c:pt idx="435">
                  <c:v>9</c:v>
                </c:pt>
                <c:pt idx="436">
                  <c:v>6</c:v>
                </c:pt>
                <c:pt idx="437">
                  <c:v>12</c:v>
                </c:pt>
                <c:pt idx="438">
                  <c:v>7</c:v>
                </c:pt>
                <c:pt idx="439">
                  <c:v>17</c:v>
                </c:pt>
                <c:pt idx="440">
                  <c:v>9</c:v>
                </c:pt>
                <c:pt idx="441">
                  <c:v>25</c:v>
                </c:pt>
                <c:pt idx="442">
                  <c:v>12</c:v>
                </c:pt>
                <c:pt idx="443">
                  <c:v>-1</c:v>
                </c:pt>
                <c:pt idx="444">
                  <c:v>-22</c:v>
                </c:pt>
                <c:pt idx="445">
                  <c:v>-43</c:v>
                </c:pt>
                <c:pt idx="446">
                  <c:v>-14</c:v>
                </c:pt>
                <c:pt idx="447">
                  <c:v>-48</c:v>
                </c:pt>
                <c:pt idx="448">
                  <c:v>53</c:v>
                </c:pt>
                <c:pt idx="449">
                  <c:v>52</c:v>
                </c:pt>
                <c:pt idx="450">
                  <c:v>50</c:v>
                </c:pt>
                <c:pt idx="451">
                  <c:v>48</c:v>
                </c:pt>
                <c:pt idx="452">
                  <c:v>51</c:v>
                </c:pt>
                <c:pt idx="453">
                  <c:v>48</c:v>
                </c:pt>
                <c:pt idx="454">
                  <c:v>43</c:v>
                </c:pt>
                <c:pt idx="455">
                  <c:v>38</c:v>
                </c:pt>
                <c:pt idx="456">
                  <c:v>45</c:v>
                </c:pt>
                <c:pt idx="457">
                  <c:v>61</c:v>
                </c:pt>
                <c:pt idx="458">
                  <c:v>48</c:v>
                </c:pt>
                <c:pt idx="459">
                  <c:v>35</c:v>
                </c:pt>
                <c:pt idx="460">
                  <c:v>14</c:v>
                </c:pt>
                <c:pt idx="461">
                  <c:v>-7</c:v>
                </c:pt>
                <c:pt idx="462">
                  <c:v>-41</c:v>
                </c:pt>
                <c:pt idx="463">
                  <c:v>-75</c:v>
                </c:pt>
                <c:pt idx="464">
                  <c:v>26</c:v>
                </c:pt>
                <c:pt idx="465">
                  <c:v>28</c:v>
                </c:pt>
                <c:pt idx="466">
                  <c:v>26</c:v>
                </c:pt>
                <c:pt idx="467">
                  <c:v>24</c:v>
                </c:pt>
                <c:pt idx="468">
                  <c:v>21</c:v>
                </c:pt>
                <c:pt idx="469">
                  <c:v>18</c:v>
                </c:pt>
                <c:pt idx="470">
                  <c:v>13</c:v>
                </c:pt>
                <c:pt idx="471">
                  <c:v>8</c:v>
                </c:pt>
                <c:pt idx="472">
                  <c:v>0</c:v>
                </c:pt>
                <c:pt idx="473">
                  <c:v>16</c:v>
                </c:pt>
                <c:pt idx="474">
                  <c:v>3</c:v>
                </c:pt>
                <c:pt idx="475">
                  <c:v>29</c:v>
                </c:pt>
                <c:pt idx="476">
                  <c:v>8</c:v>
                </c:pt>
                <c:pt idx="477">
                  <c:v>-13</c:v>
                </c:pt>
                <c:pt idx="478">
                  <c:v>16</c:v>
                </c:pt>
                <c:pt idx="479">
                  <c:v>-18</c:v>
                </c:pt>
                <c:pt idx="480">
                  <c:v>83</c:v>
                </c:pt>
                <c:pt idx="481">
                  <c:v>82</c:v>
                </c:pt>
                <c:pt idx="482">
                  <c:v>80</c:v>
                </c:pt>
                <c:pt idx="483">
                  <c:v>84</c:v>
                </c:pt>
                <c:pt idx="484">
                  <c:v>81</c:v>
                </c:pt>
                <c:pt idx="485">
                  <c:v>78</c:v>
                </c:pt>
                <c:pt idx="486">
                  <c:v>82</c:v>
                </c:pt>
                <c:pt idx="487">
                  <c:v>77</c:v>
                </c:pt>
                <c:pt idx="488">
                  <c:v>84</c:v>
                </c:pt>
                <c:pt idx="489">
                  <c:v>100</c:v>
                </c:pt>
                <c:pt idx="490">
                  <c:v>87</c:v>
                </c:pt>
                <c:pt idx="491">
                  <c:v>113</c:v>
                </c:pt>
                <c:pt idx="492">
                  <c:v>131</c:v>
                </c:pt>
                <c:pt idx="493">
                  <c:v>173</c:v>
                </c:pt>
                <c:pt idx="494">
                  <c:v>202</c:v>
                </c:pt>
                <c:pt idx="495">
                  <c:v>168</c:v>
                </c:pt>
                <c:pt idx="496">
                  <c:v>167</c:v>
                </c:pt>
                <c:pt idx="497">
                  <c:v>169</c:v>
                </c:pt>
                <c:pt idx="498">
                  <c:v>167</c:v>
                </c:pt>
                <c:pt idx="499">
                  <c:v>165</c:v>
                </c:pt>
              </c:numCache>
            </c:numRef>
          </c:val>
        </c:ser>
        <c:ser>
          <c:idx val="0"/>
          <c:order val="1"/>
          <c:tx>
            <c:v>Seq DC : Max ST</c:v>
          </c:tx>
          <c:marker>
            <c:symbol val="none"/>
          </c:marker>
          <c:val>
            <c:numRef>
              <c:f>'Fib-DC'!$U$11:$U$510</c:f>
              <c:numCache>
                <c:formatCode>General</c:formatCode>
                <c:ptCount val="500"/>
                <c:pt idx="0">
                  <c:v>-1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-5</c:v>
                </c:pt>
                <c:pt idx="7">
                  <c:v>5</c:v>
                </c:pt>
                <c:pt idx="8">
                  <c:v>-3</c:v>
                </c:pt>
                <c:pt idx="9">
                  <c:v>13</c:v>
                </c:pt>
                <c:pt idx="10">
                  <c:v>0</c:v>
                </c:pt>
                <c:pt idx="11">
                  <c:v>-13</c:v>
                </c:pt>
                <c:pt idx="12">
                  <c:v>-34</c:v>
                </c:pt>
                <c:pt idx="13">
                  <c:v>-55</c:v>
                </c:pt>
                <c:pt idx="14">
                  <c:v>-26</c:v>
                </c:pt>
                <c:pt idx="15">
                  <c:v>-60</c:v>
                </c:pt>
                <c:pt idx="16">
                  <c:v>41</c:v>
                </c:pt>
                <c:pt idx="17">
                  <c:v>43</c:v>
                </c:pt>
                <c:pt idx="18">
                  <c:v>41</c:v>
                </c:pt>
                <c:pt idx="19">
                  <c:v>39</c:v>
                </c:pt>
                <c:pt idx="20">
                  <c:v>36</c:v>
                </c:pt>
                <c:pt idx="21">
                  <c:v>33</c:v>
                </c:pt>
                <c:pt idx="22">
                  <c:v>37</c:v>
                </c:pt>
                <c:pt idx="23">
                  <c:v>32</c:v>
                </c:pt>
                <c:pt idx="24">
                  <c:v>24</c:v>
                </c:pt>
                <c:pt idx="25">
                  <c:v>16</c:v>
                </c:pt>
                <c:pt idx="26">
                  <c:v>3</c:v>
                </c:pt>
                <c:pt idx="27">
                  <c:v>-10</c:v>
                </c:pt>
                <c:pt idx="28">
                  <c:v>8</c:v>
                </c:pt>
                <c:pt idx="29">
                  <c:v>-13</c:v>
                </c:pt>
                <c:pt idx="30">
                  <c:v>-47</c:v>
                </c:pt>
                <c:pt idx="31">
                  <c:v>21</c:v>
                </c:pt>
                <c:pt idx="32">
                  <c:v>122</c:v>
                </c:pt>
                <c:pt idx="33">
                  <c:v>121</c:v>
                </c:pt>
                <c:pt idx="34">
                  <c:v>122</c:v>
                </c:pt>
                <c:pt idx="35">
                  <c:v>120</c:v>
                </c:pt>
                <c:pt idx="36">
                  <c:v>117</c:v>
                </c:pt>
                <c:pt idx="37">
                  <c:v>114</c:v>
                </c:pt>
                <c:pt idx="38">
                  <c:v>118</c:v>
                </c:pt>
                <c:pt idx="39">
                  <c:v>113</c:v>
                </c:pt>
                <c:pt idx="40">
                  <c:v>105</c:v>
                </c:pt>
                <c:pt idx="41">
                  <c:v>121</c:v>
                </c:pt>
                <c:pt idx="42">
                  <c:v>108</c:v>
                </c:pt>
                <c:pt idx="43">
                  <c:v>95</c:v>
                </c:pt>
                <c:pt idx="44">
                  <c:v>74</c:v>
                </c:pt>
                <c:pt idx="45">
                  <c:v>116</c:v>
                </c:pt>
                <c:pt idx="46">
                  <c:v>82</c:v>
                </c:pt>
                <c:pt idx="47">
                  <c:v>150</c:v>
                </c:pt>
                <c:pt idx="48">
                  <c:v>149</c:v>
                </c:pt>
                <c:pt idx="49">
                  <c:v>151</c:v>
                </c:pt>
                <c:pt idx="50">
                  <c:v>149</c:v>
                </c:pt>
                <c:pt idx="51">
                  <c:v>153</c:v>
                </c:pt>
                <c:pt idx="52">
                  <c:v>150</c:v>
                </c:pt>
                <c:pt idx="53">
                  <c:v>147</c:v>
                </c:pt>
                <c:pt idx="54">
                  <c:v>142</c:v>
                </c:pt>
                <c:pt idx="55">
                  <c:v>137</c:v>
                </c:pt>
                <c:pt idx="56">
                  <c:v>129</c:v>
                </c:pt>
                <c:pt idx="57">
                  <c:v>145</c:v>
                </c:pt>
                <c:pt idx="58">
                  <c:v>132</c:v>
                </c:pt>
                <c:pt idx="59">
                  <c:v>119</c:v>
                </c:pt>
                <c:pt idx="60">
                  <c:v>137</c:v>
                </c:pt>
                <c:pt idx="61">
                  <c:v>116</c:v>
                </c:pt>
                <c:pt idx="62">
                  <c:v>82</c:v>
                </c:pt>
                <c:pt idx="63">
                  <c:v>48</c:v>
                </c:pt>
                <c:pt idx="64">
                  <c:v>149</c:v>
                </c:pt>
                <c:pt idx="65">
                  <c:v>148</c:v>
                </c:pt>
                <c:pt idx="66">
                  <c:v>146</c:v>
                </c:pt>
                <c:pt idx="67">
                  <c:v>144</c:v>
                </c:pt>
                <c:pt idx="68">
                  <c:v>141</c:v>
                </c:pt>
                <c:pt idx="69">
                  <c:v>147</c:v>
                </c:pt>
                <c:pt idx="70">
                  <c:v>142</c:v>
                </c:pt>
                <c:pt idx="71">
                  <c:v>152</c:v>
                </c:pt>
                <c:pt idx="72">
                  <c:v>144</c:v>
                </c:pt>
                <c:pt idx="73">
                  <c:v>136</c:v>
                </c:pt>
                <c:pt idx="74">
                  <c:v>123</c:v>
                </c:pt>
                <c:pt idx="75">
                  <c:v>110</c:v>
                </c:pt>
                <c:pt idx="76">
                  <c:v>89</c:v>
                </c:pt>
                <c:pt idx="77">
                  <c:v>131</c:v>
                </c:pt>
                <c:pt idx="78">
                  <c:v>160</c:v>
                </c:pt>
                <c:pt idx="79">
                  <c:v>126</c:v>
                </c:pt>
                <c:pt idx="80">
                  <c:v>125</c:v>
                </c:pt>
                <c:pt idx="81">
                  <c:v>124</c:v>
                </c:pt>
                <c:pt idx="82">
                  <c:v>125</c:v>
                </c:pt>
                <c:pt idx="83">
                  <c:v>129</c:v>
                </c:pt>
                <c:pt idx="84">
                  <c:v>126</c:v>
                </c:pt>
                <c:pt idx="85">
                  <c:v>123</c:v>
                </c:pt>
                <c:pt idx="86">
                  <c:v>118</c:v>
                </c:pt>
                <c:pt idx="87">
                  <c:v>113</c:v>
                </c:pt>
                <c:pt idx="88">
                  <c:v>105</c:v>
                </c:pt>
                <c:pt idx="89">
                  <c:v>97</c:v>
                </c:pt>
                <c:pt idx="90">
                  <c:v>108</c:v>
                </c:pt>
                <c:pt idx="91">
                  <c:v>95</c:v>
                </c:pt>
                <c:pt idx="92">
                  <c:v>113</c:v>
                </c:pt>
                <c:pt idx="93">
                  <c:v>92</c:v>
                </c:pt>
                <c:pt idx="94">
                  <c:v>58</c:v>
                </c:pt>
                <c:pt idx="95">
                  <c:v>126</c:v>
                </c:pt>
                <c:pt idx="96">
                  <c:v>125</c:v>
                </c:pt>
                <c:pt idx="97">
                  <c:v>127</c:v>
                </c:pt>
                <c:pt idx="98">
                  <c:v>125</c:v>
                </c:pt>
                <c:pt idx="99">
                  <c:v>123</c:v>
                </c:pt>
                <c:pt idx="100">
                  <c:v>120</c:v>
                </c:pt>
                <c:pt idx="101">
                  <c:v>117</c:v>
                </c:pt>
                <c:pt idx="102">
                  <c:v>112</c:v>
                </c:pt>
                <c:pt idx="103">
                  <c:v>107</c:v>
                </c:pt>
                <c:pt idx="104">
                  <c:v>99</c:v>
                </c:pt>
                <c:pt idx="105">
                  <c:v>91</c:v>
                </c:pt>
                <c:pt idx="106">
                  <c:v>78</c:v>
                </c:pt>
                <c:pt idx="107">
                  <c:v>65</c:v>
                </c:pt>
                <c:pt idx="108">
                  <c:v>83</c:v>
                </c:pt>
                <c:pt idx="109">
                  <c:v>62</c:v>
                </c:pt>
                <c:pt idx="110">
                  <c:v>91</c:v>
                </c:pt>
                <c:pt idx="111">
                  <c:v>57</c:v>
                </c:pt>
                <c:pt idx="112">
                  <c:v>56</c:v>
                </c:pt>
                <c:pt idx="113">
                  <c:v>55</c:v>
                </c:pt>
                <c:pt idx="114">
                  <c:v>53</c:v>
                </c:pt>
                <c:pt idx="115">
                  <c:v>57</c:v>
                </c:pt>
                <c:pt idx="116">
                  <c:v>60</c:v>
                </c:pt>
                <c:pt idx="117">
                  <c:v>57</c:v>
                </c:pt>
                <c:pt idx="118">
                  <c:v>61</c:v>
                </c:pt>
                <c:pt idx="119">
                  <c:v>56</c:v>
                </c:pt>
                <c:pt idx="120">
                  <c:v>48</c:v>
                </c:pt>
                <c:pt idx="121">
                  <c:v>64</c:v>
                </c:pt>
                <c:pt idx="122">
                  <c:v>51</c:v>
                </c:pt>
                <c:pt idx="123">
                  <c:v>38</c:v>
                </c:pt>
                <c:pt idx="124">
                  <c:v>17</c:v>
                </c:pt>
                <c:pt idx="125">
                  <c:v>59</c:v>
                </c:pt>
                <c:pt idx="126">
                  <c:v>88</c:v>
                </c:pt>
                <c:pt idx="127">
                  <c:v>156</c:v>
                </c:pt>
                <c:pt idx="128">
                  <c:v>155</c:v>
                </c:pt>
                <c:pt idx="129">
                  <c:v>154</c:v>
                </c:pt>
                <c:pt idx="130">
                  <c:v>152</c:v>
                </c:pt>
                <c:pt idx="131">
                  <c:v>150</c:v>
                </c:pt>
                <c:pt idx="132">
                  <c:v>147</c:v>
                </c:pt>
                <c:pt idx="133">
                  <c:v>144</c:v>
                </c:pt>
                <c:pt idx="134">
                  <c:v>139</c:v>
                </c:pt>
                <c:pt idx="135">
                  <c:v>149</c:v>
                </c:pt>
                <c:pt idx="136">
                  <c:v>141</c:v>
                </c:pt>
                <c:pt idx="137">
                  <c:v>133</c:v>
                </c:pt>
                <c:pt idx="138">
                  <c:v>144</c:v>
                </c:pt>
                <c:pt idx="139">
                  <c:v>131</c:v>
                </c:pt>
                <c:pt idx="140">
                  <c:v>110</c:v>
                </c:pt>
                <c:pt idx="141">
                  <c:v>152</c:v>
                </c:pt>
                <c:pt idx="142">
                  <c:v>118</c:v>
                </c:pt>
                <c:pt idx="143">
                  <c:v>84</c:v>
                </c:pt>
                <c:pt idx="144">
                  <c:v>83</c:v>
                </c:pt>
                <c:pt idx="145">
                  <c:v>82</c:v>
                </c:pt>
                <c:pt idx="146">
                  <c:v>80</c:v>
                </c:pt>
                <c:pt idx="147">
                  <c:v>78</c:v>
                </c:pt>
                <c:pt idx="148">
                  <c:v>75</c:v>
                </c:pt>
                <c:pt idx="149">
                  <c:v>81</c:v>
                </c:pt>
                <c:pt idx="150">
                  <c:v>85</c:v>
                </c:pt>
                <c:pt idx="151">
                  <c:v>80</c:v>
                </c:pt>
                <c:pt idx="152">
                  <c:v>72</c:v>
                </c:pt>
                <c:pt idx="153">
                  <c:v>88</c:v>
                </c:pt>
                <c:pt idx="154">
                  <c:v>75</c:v>
                </c:pt>
                <c:pt idx="155">
                  <c:v>101</c:v>
                </c:pt>
                <c:pt idx="156">
                  <c:v>80</c:v>
                </c:pt>
                <c:pt idx="157">
                  <c:v>59</c:v>
                </c:pt>
                <c:pt idx="158">
                  <c:v>88</c:v>
                </c:pt>
                <c:pt idx="159">
                  <c:v>54</c:v>
                </c:pt>
                <c:pt idx="160">
                  <c:v>155</c:v>
                </c:pt>
                <c:pt idx="161">
                  <c:v>157</c:v>
                </c:pt>
                <c:pt idx="162">
                  <c:v>155</c:v>
                </c:pt>
                <c:pt idx="163">
                  <c:v>153</c:v>
                </c:pt>
                <c:pt idx="164">
                  <c:v>150</c:v>
                </c:pt>
                <c:pt idx="165">
                  <c:v>156</c:v>
                </c:pt>
                <c:pt idx="166">
                  <c:v>151</c:v>
                </c:pt>
                <c:pt idx="167">
                  <c:v>146</c:v>
                </c:pt>
                <c:pt idx="168">
                  <c:v>153</c:v>
                </c:pt>
                <c:pt idx="169">
                  <c:v>145</c:v>
                </c:pt>
                <c:pt idx="170">
                  <c:v>132</c:v>
                </c:pt>
                <c:pt idx="171">
                  <c:v>119</c:v>
                </c:pt>
                <c:pt idx="172">
                  <c:v>98</c:v>
                </c:pt>
                <c:pt idx="173">
                  <c:v>140</c:v>
                </c:pt>
                <c:pt idx="174">
                  <c:v>106</c:v>
                </c:pt>
                <c:pt idx="175">
                  <c:v>174</c:v>
                </c:pt>
                <c:pt idx="176">
                  <c:v>173</c:v>
                </c:pt>
                <c:pt idx="177">
                  <c:v>172</c:v>
                </c:pt>
                <c:pt idx="178">
                  <c:v>170</c:v>
                </c:pt>
                <c:pt idx="179">
                  <c:v>168</c:v>
                </c:pt>
                <c:pt idx="180">
                  <c:v>165</c:v>
                </c:pt>
                <c:pt idx="181">
                  <c:v>162</c:v>
                </c:pt>
                <c:pt idx="182">
                  <c:v>157</c:v>
                </c:pt>
                <c:pt idx="183">
                  <c:v>152</c:v>
                </c:pt>
                <c:pt idx="184">
                  <c:v>144</c:v>
                </c:pt>
                <c:pt idx="185">
                  <c:v>136</c:v>
                </c:pt>
                <c:pt idx="186">
                  <c:v>147</c:v>
                </c:pt>
                <c:pt idx="187">
                  <c:v>134</c:v>
                </c:pt>
                <c:pt idx="188">
                  <c:v>113</c:v>
                </c:pt>
                <c:pt idx="189">
                  <c:v>92</c:v>
                </c:pt>
                <c:pt idx="190">
                  <c:v>58</c:v>
                </c:pt>
                <c:pt idx="191">
                  <c:v>24</c:v>
                </c:pt>
                <c:pt idx="192">
                  <c:v>23</c:v>
                </c:pt>
                <c:pt idx="193">
                  <c:v>22</c:v>
                </c:pt>
                <c:pt idx="194">
                  <c:v>20</c:v>
                </c:pt>
                <c:pt idx="195">
                  <c:v>18</c:v>
                </c:pt>
                <c:pt idx="196">
                  <c:v>21</c:v>
                </c:pt>
                <c:pt idx="197">
                  <c:v>27</c:v>
                </c:pt>
                <c:pt idx="198">
                  <c:v>31</c:v>
                </c:pt>
                <c:pt idx="199">
                  <c:v>26</c:v>
                </c:pt>
                <c:pt idx="200">
                  <c:v>18</c:v>
                </c:pt>
                <c:pt idx="201">
                  <c:v>10</c:v>
                </c:pt>
                <c:pt idx="202">
                  <c:v>-3</c:v>
                </c:pt>
                <c:pt idx="203">
                  <c:v>23</c:v>
                </c:pt>
                <c:pt idx="204">
                  <c:v>41</c:v>
                </c:pt>
                <c:pt idx="205">
                  <c:v>20</c:v>
                </c:pt>
                <c:pt idx="206">
                  <c:v>-14</c:v>
                </c:pt>
                <c:pt idx="207">
                  <c:v>-48</c:v>
                </c:pt>
                <c:pt idx="208">
                  <c:v>-49</c:v>
                </c:pt>
                <c:pt idx="209">
                  <c:v>-50</c:v>
                </c:pt>
                <c:pt idx="210">
                  <c:v>-52</c:v>
                </c:pt>
                <c:pt idx="211">
                  <c:v>-54</c:v>
                </c:pt>
                <c:pt idx="212">
                  <c:v>-57</c:v>
                </c:pt>
                <c:pt idx="213">
                  <c:v>-51</c:v>
                </c:pt>
                <c:pt idx="214">
                  <c:v>-56</c:v>
                </c:pt>
                <c:pt idx="215">
                  <c:v>-61</c:v>
                </c:pt>
                <c:pt idx="216">
                  <c:v>-69</c:v>
                </c:pt>
                <c:pt idx="217">
                  <c:v>-77</c:v>
                </c:pt>
                <c:pt idx="218">
                  <c:v>-66</c:v>
                </c:pt>
                <c:pt idx="219">
                  <c:v>-79</c:v>
                </c:pt>
                <c:pt idx="220">
                  <c:v>-100</c:v>
                </c:pt>
                <c:pt idx="221">
                  <c:v>-58</c:v>
                </c:pt>
                <c:pt idx="222">
                  <c:v>-29</c:v>
                </c:pt>
                <c:pt idx="223">
                  <c:v>39</c:v>
                </c:pt>
                <c:pt idx="224">
                  <c:v>140</c:v>
                </c:pt>
                <c:pt idx="225">
                  <c:v>139</c:v>
                </c:pt>
                <c:pt idx="226">
                  <c:v>140</c:v>
                </c:pt>
                <c:pt idx="227">
                  <c:v>138</c:v>
                </c:pt>
                <c:pt idx="228">
                  <c:v>135</c:v>
                </c:pt>
                <c:pt idx="229">
                  <c:v>132</c:v>
                </c:pt>
                <c:pt idx="230">
                  <c:v>136</c:v>
                </c:pt>
                <c:pt idx="231">
                  <c:v>131</c:v>
                </c:pt>
                <c:pt idx="232">
                  <c:v>123</c:v>
                </c:pt>
                <c:pt idx="233">
                  <c:v>139</c:v>
                </c:pt>
                <c:pt idx="234">
                  <c:v>126</c:v>
                </c:pt>
                <c:pt idx="235">
                  <c:v>113</c:v>
                </c:pt>
                <c:pt idx="236">
                  <c:v>92</c:v>
                </c:pt>
                <c:pt idx="237">
                  <c:v>71</c:v>
                </c:pt>
                <c:pt idx="238">
                  <c:v>100</c:v>
                </c:pt>
                <c:pt idx="239">
                  <c:v>66</c:v>
                </c:pt>
                <c:pt idx="240">
                  <c:v>65</c:v>
                </c:pt>
                <c:pt idx="241">
                  <c:v>67</c:v>
                </c:pt>
                <c:pt idx="242">
                  <c:v>65</c:v>
                </c:pt>
                <c:pt idx="243">
                  <c:v>63</c:v>
                </c:pt>
                <c:pt idx="244">
                  <c:v>60</c:v>
                </c:pt>
                <c:pt idx="245">
                  <c:v>57</c:v>
                </c:pt>
                <c:pt idx="246">
                  <c:v>52</c:v>
                </c:pt>
                <c:pt idx="247">
                  <c:v>47</c:v>
                </c:pt>
                <c:pt idx="248">
                  <c:v>54</c:v>
                </c:pt>
                <c:pt idx="249">
                  <c:v>46</c:v>
                </c:pt>
                <c:pt idx="250">
                  <c:v>33</c:v>
                </c:pt>
                <c:pt idx="251">
                  <c:v>59</c:v>
                </c:pt>
                <c:pt idx="252">
                  <c:v>77</c:v>
                </c:pt>
                <c:pt idx="253">
                  <c:v>119</c:v>
                </c:pt>
                <c:pt idx="254">
                  <c:v>85</c:v>
                </c:pt>
                <c:pt idx="255">
                  <c:v>51</c:v>
                </c:pt>
                <c:pt idx="256">
                  <c:v>50</c:v>
                </c:pt>
                <c:pt idx="257">
                  <c:v>52</c:v>
                </c:pt>
                <c:pt idx="258">
                  <c:v>53</c:v>
                </c:pt>
                <c:pt idx="259">
                  <c:v>57</c:v>
                </c:pt>
                <c:pt idx="260">
                  <c:v>60</c:v>
                </c:pt>
                <c:pt idx="261">
                  <c:v>66</c:v>
                </c:pt>
                <c:pt idx="262">
                  <c:v>70</c:v>
                </c:pt>
                <c:pt idx="263">
                  <c:v>80</c:v>
                </c:pt>
                <c:pt idx="264">
                  <c:v>87</c:v>
                </c:pt>
                <c:pt idx="265">
                  <c:v>103</c:v>
                </c:pt>
                <c:pt idx="266">
                  <c:v>114</c:v>
                </c:pt>
                <c:pt idx="267">
                  <c:v>101</c:v>
                </c:pt>
                <c:pt idx="268">
                  <c:v>80</c:v>
                </c:pt>
                <c:pt idx="269">
                  <c:v>59</c:v>
                </c:pt>
                <c:pt idx="270">
                  <c:v>88</c:v>
                </c:pt>
                <c:pt idx="271">
                  <c:v>54</c:v>
                </c:pt>
                <c:pt idx="272">
                  <c:v>53</c:v>
                </c:pt>
                <c:pt idx="273">
                  <c:v>55</c:v>
                </c:pt>
                <c:pt idx="274">
                  <c:v>56</c:v>
                </c:pt>
                <c:pt idx="275">
                  <c:v>54</c:v>
                </c:pt>
                <c:pt idx="276">
                  <c:v>51</c:v>
                </c:pt>
                <c:pt idx="277">
                  <c:v>48</c:v>
                </c:pt>
                <c:pt idx="278">
                  <c:v>52</c:v>
                </c:pt>
                <c:pt idx="279">
                  <c:v>62</c:v>
                </c:pt>
                <c:pt idx="280">
                  <c:v>54</c:v>
                </c:pt>
                <c:pt idx="281">
                  <c:v>46</c:v>
                </c:pt>
                <c:pt idx="282">
                  <c:v>57</c:v>
                </c:pt>
                <c:pt idx="283">
                  <c:v>83</c:v>
                </c:pt>
                <c:pt idx="284">
                  <c:v>62</c:v>
                </c:pt>
                <c:pt idx="285">
                  <c:v>41</c:v>
                </c:pt>
                <c:pt idx="286">
                  <c:v>7</c:v>
                </c:pt>
                <c:pt idx="287">
                  <c:v>-27</c:v>
                </c:pt>
                <c:pt idx="288">
                  <c:v>-28</c:v>
                </c:pt>
                <c:pt idx="289">
                  <c:v>-29</c:v>
                </c:pt>
                <c:pt idx="290">
                  <c:v>-31</c:v>
                </c:pt>
                <c:pt idx="291">
                  <c:v>-27</c:v>
                </c:pt>
                <c:pt idx="292">
                  <c:v>-24</c:v>
                </c:pt>
                <c:pt idx="293">
                  <c:v>-27</c:v>
                </c:pt>
                <c:pt idx="294">
                  <c:v>-32</c:v>
                </c:pt>
                <c:pt idx="295">
                  <c:v>-37</c:v>
                </c:pt>
                <c:pt idx="296">
                  <c:v>-30</c:v>
                </c:pt>
                <c:pt idx="297">
                  <c:v>-14</c:v>
                </c:pt>
                <c:pt idx="298">
                  <c:v>-3</c:v>
                </c:pt>
                <c:pt idx="299">
                  <c:v>-16</c:v>
                </c:pt>
                <c:pt idx="300">
                  <c:v>-37</c:v>
                </c:pt>
                <c:pt idx="301">
                  <c:v>-58</c:v>
                </c:pt>
                <c:pt idx="302">
                  <c:v>-29</c:v>
                </c:pt>
                <c:pt idx="303">
                  <c:v>-63</c:v>
                </c:pt>
                <c:pt idx="304">
                  <c:v>38</c:v>
                </c:pt>
                <c:pt idx="305">
                  <c:v>37</c:v>
                </c:pt>
                <c:pt idx="306">
                  <c:v>35</c:v>
                </c:pt>
                <c:pt idx="307">
                  <c:v>39</c:v>
                </c:pt>
                <c:pt idx="308">
                  <c:v>42</c:v>
                </c:pt>
                <c:pt idx="309">
                  <c:v>39</c:v>
                </c:pt>
                <c:pt idx="310">
                  <c:v>34</c:v>
                </c:pt>
                <c:pt idx="311">
                  <c:v>29</c:v>
                </c:pt>
                <c:pt idx="312">
                  <c:v>21</c:v>
                </c:pt>
                <c:pt idx="313">
                  <c:v>13</c:v>
                </c:pt>
                <c:pt idx="314">
                  <c:v>24</c:v>
                </c:pt>
                <c:pt idx="315">
                  <c:v>11</c:v>
                </c:pt>
                <c:pt idx="316">
                  <c:v>-10</c:v>
                </c:pt>
                <c:pt idx="317">
                  <c:v>32</c:v>
                </c:pt>
                <c:pt idx="318">
                  <c:v>-2</c:v>
                </c:pt>
                <c:pt idx="319">
                  <c:v>66</c:v>
                </c:pt>
                <c:pt idx="320">
                  <c:v>167</c:v>
                </c:pt>
                <c:pt idx="321">
                  <c:v>166</c:v>
                </c:pt>
                <c:pt idx="322">
                  <c:v>167</c:v>
                </c:pt>
                <c:pt idx="323">
                  <c:v>165</c:v>
                </c:pt>
                <c:pt idx="324">
                  <c:v>162</c:v>
                </c:pt>
                <c:pt idx="325">
                  <c:v>168</c:v>
                </c:pt>
                <c:pt idx="326">
                  <c:v>163</c:v>
                </c:pt>
                <c:pt idx="327">
                  <c:v>158</c:v>
                </c:pt>
                <c:pt idx="328">
                  <c:v>150</c:v>
                </c:pt>
                <c:pt idx="329">
                  <c:v>166</c:v>
                </c:pt>
                <c:pt idx="330">
                  <c:v>153</c:v>
                </c:pt>
                <c:pt idx="331">
                  <c:v>140</c:v>
                </c:pt>
                <c:pt idx="332">
                  <c:v>119</c:v>
                </c:pt>
                <c:pt idx="333">
                  <c:v>98</c:v>
                </c:pt>
                <c:pt idx="334">
                  <c:v>64</c:v>
                </c:pt>
                <c:pt idx="335">
                  <c:v>30</c:v>
                </c:pt>
                <c:pt idx="336">
                  <c:v>29</c:v>
                </c:pt>
                <c:pt idx="337">
                  <c:v>28</c:v>
                </c:pt>
                <c:pt idx="338">
                  <c:v>29</c:v>
                </c:pt>
                <c:pt idx="339">
                  <c:v>27</c:v>
                </c:pt>
                <c:pt idx="340">
                  <c:v>24</c:v>
                </c:pt>
                <c:pt idx="341">
                  <c:v>21</c:v>
                </c:pt>
                <c:pt idx="342">
                  <c:v>16</c:v>
                </c:pt>
                <c:pt idx="343">
                  <c:v>11</c:v>
                </c:pt>
                <c:pt idx="344">
                  <c:v>3</c:v>
                </c:pt>
                <c:pt idx="345">
                  <c:v>-5</c:v>
                </c:pt>
                <c:pt idx="346">
                  <c:v>-18</c:v>
                </c:pt>
                <c:pt idx="347">
                  <c:v>8</c:v>
                </c:pt>
                <c:pt idx="348">
                  <c:v>-13</c:v>
                </c:pt>
                <c:pt idx="349">
                  <c:v>-34</c:v>
                </c:pt>
                <c:pt idx="350">
                  <c:v>-68</c:v>
                </c:pt>
                <c:pt idx="351">
                  <c:v>0</c:v>
                </c:pt>
                <c:pt idx="352">
                  <c:v>-1</c:v>
                </c:pt>
                <c:pt idx="353">
                  <c:v>-2</c:v>
                </c:pt>
                <c:pt idx="354">
                  <c:v>-4</c:v>
                </c:pt>
                <c:pt idx="355">
                  <c:v>0</c:v>
                </c:pt>
                <c:pt idx="356">
                  <c:v>-3</c:v>
                </c:pt>
                <c:pt idx="357">
                  <c:v>-6</c:v>
                </c:pt>
                <c:pt idx="358">
                  <c:v>-11</c:v>
                </c:pt>
                <c:pt idx="359">
                  <c:v>-16</c:v>
                </c:pt>
                <c:pt idx="360">
                  <c:v>-9</c:v>
                </c:pt>
                <c:pt idx="361">
                  <c:v>7</c:v>
                </c:pt>
                <c:pt idx="362">
                  <c:v>-6</c:v>
                </c:pt>
                <c:pt idx="363">
                  <c:v>20</c:v>
                </c:pt>
                <c:pt idx="364">
                  <c:v>38</c:v>
                </c:pt>
                <c:pt idx="365">
                  <c:v>17</c:v>
                </c:pt>
                <c:pt idx="366">
                  <c:v>-17</c:v>
                </c:pt>
                <c:pt idx="367">
                  <c:v>51</c:v>
                </c:pt>
                <c:pt idx="368">
                  <c:v>50</c:v>
                </c:pt>
                <c:pt idx="369">
                  <c:v>49</c:v>
                </c:pt>
                <c:pt idx="370">
                  <c:v>47</c:v>
                </c:pt>
                <c:pt idx="371">
                  <c:v>51</c:v>
                </c:pt>
                <c:pt idx="372">
                  <c:v>48</c:v>
                </c:pt>
                <c:pt idx="373">
                  <c:v>54</c:v>
                </c:pt>
                <c:pt idx="374">
                  <c:v>58</c:v>
                </c:pt>
                <c:pt idx="375">
                  <c:v>68</c:v>
                </c:pt>
                <c:pt idx="376">
                  <c:v>60</c:v>
                </c:pt>
                <c:pt idx="377">
                  <c:v>76</c:v>
                </c:pt>
                <c:pt idx="378">
                  <c:v>63</c:v>
                </c:pt>
                <c:pt idx="379">
                  <c:v>50</c:v>
                </c:pt>
                <c:pt idx="380">
                  <c:v>68</c:v>
                </c:pt>
                <c:pt idx="381">
                  <c:v>47</c:v>
                </c:pt>
                <c:pt idx="382">
                  <c:v>76</c:v>
                </c:pt>
                <c:pt idx="383">
                  <c:v>42</c:v>
                </c:pt>
                <c:pt idx="384">
                  <c:v>41</c:v>
                </c:pt>
                <c:pt idx="385">
                  <c:v>43</c:v>
                </c:pt>
                <c:pt idx="386">
                  <c:v>41</c:v>
                </c:pt>
                <c:pt idx="387">
                  <c:v>39</c:v>
                </c:pt>
                <c:pt idx="388">
                  <c:v>36</c:v>
                </c:pt>
                <c:pt idx="389">
                  <c:v>33</c:v>
                </c:pt>
                <c:pt idx="390">
                  <c:v>28</c:v>
                </c:pt>
                <c:pt idx="391">
                  <c:v>23</c:v>
                </c:pt>
                <c:pt idx="392">
                  <c:v>15</c:v>
                </c:pt>
                <c:pt idx="393">
                  <c:v>31</c:v>
                </c:pt>
                <c:pt idx="394">
                  <c:v>18</c:v>
                </c:pt>
                <c:pt idx="395">
                  <c:v>44</c:v>
                </c:pt>
                <c:pt idx="396">
                  <c:v>23</c:v>
                </c:pt>
                <c:pt idx="397">
                  <c:v>65</c:v>
                </c:pt>
                <c:pt idx="398">
                  <c:v>94</c:v>
                </c:pt>
                <c:pt idx="399">
                  <c:v>162</c:v>
                </c:pt>
                <c:pt idx="400">
                  <c:v>263</c:v>
                </c:pt>
                <c:pt idx="401">
                  <c:v>262</c:v>
                </c:pt>
                <c:pt idx="402">
                  <c:v>263</c:v>
                </c:pt>
                <c:pt idx="403">
                  <c:v>261</c:v>
                </c:pt>
                <c:pt idx="404">
                  <c:v>258</c:v>
                </c:pt>
                <c:pt idx="405">
                  <c:v>255</c:v>
                </c:pt>
                <c:pt idx="406">
                  <c:v>250</c:v>
                </c:pt>
                <c:pt idx="407">
                  <c:v>260</c:v>
                </c:pt>
                <c:pt idx="408">
                  <c:v>252</c:v>
                </c:pt>
                <c:pt idx="409">
                  <c:v>244</c:v>
                </c:pt>
                <c:pt idx="410">
                  <c:v>231</c:v>
                </c:pt>
                <c:pt idx="411">
                  <c:v>218</c:v>
                </c:pt>
                <c:pt idx="412">
                  <c:v>236</c:v>
                </c:pt>
                <c:pt idx="413">
                  <c:v>215</c:v>
                </c:pt>
                <c:pt idx="414">
                  <c:v>244</c:v>
                </c:pt>
                <c:pt idx="415">
                  <c:v>210</c:v>
                </c:pt>
                <c:pt idx="416">
                  <c:v>311</c:v>
                </c:pt>
                <c:pt idx="417">
                  <c:v>313</c:v>
                </c:pt>
                <c:pt idx="418">
                  <c:v>311</c:v>
                </c:pt>
                <c:pt idx="419">
                  <c:v>309</c:v>
                </c:pt>
                <c:pt idx="420">
                  <c:v>312</c:v>
                </c:pt>
                <c:pt idx="421">
                  <c:v>318</c:v>
                </c:pt>
                <c:pt idx="422">
                  <c:v>313</c:v>
                </c:pt>
                <c:pt idx="423">
                  <c:v>308</c:v>
                </c:pt>
                <c:pt idx="424">
                  <c:v>300</c:v>
                </c:pt>
                <c:pt idx="425">
                  <c:v>292</c:v>
                </c:pt>
                <c:pt idx="426">
                  <c:v>279</c:v>
                </c:pt>
                <c:pt idx="427">
                  <c:v>305</c:v>
                </c:pt>
                <c:pt idx="428">
                  <c:v>284</c:v>
                </c:pt>
                <c:pt idx="429">
                  <c:v>263</c:v>
                </c:pt>
                <c:pt idx="430">
                  <c:v>229</c:v>
                </c:pt>
                <c:pt idx="431">
                  <c:v>195</c:v>
                </c:pt>
                <c:pt idx="432">
                  <c:v>296</c:v>
                </c:pt>
                <c:pt idx="433">
                  <c:v>298</c:v>
                </c:pt>
                <c:pt idx="434">
                  <c:v>299</c:v>
                </c:pt>
                <c:pt idx="435">
                  <c:v>297</c:v>
                </c:pt>
                <c:pt idx="436">
                  <c:v>294</c:v>
                </c:pt>
                <c:pt idx="437">
                  <c:v>300</c:v>
                </c:pt>
                <c:pt idx="438">
                  <c:v>295</c:v>
                </c:pt>
                <c:pt idx="439">
                  <c:v>305</c:v>
                </c:pt>
                <c:pt idx="440">
                  <c:v>297</c:v>
                </c:pt>
                <c:pt idx="441">
                  <c:v>313</c:v>
                </c:pt>
                <c:pt idx="442">
                  <c:v>300</c:v>
                </c:pt>
                <c:pt idx="443">
                  <c:v>287</c:v>
                </c:pt>
                <c:pt idx="444">
                  <c:v>266</c:v>
                </c:pt>
                <c:pt idx="445">
                  <c:v>245</c:v>
                </c:pt>
                <c:pt idx="446">
                  <c:v>274</c:v>
                </c:pt>
                <c:pt idx="447">
                  <c:v>240</c:v>
                </c:pt>
                <c:pt idx="448">
                  <c:v>341</c:v>
                </c:pt>
                <c:pt idx="449">
                  <c:v>340</c:v>
                </c:pt>
                <c:pt idx="450">
                  <c:v>341</c:v>
                </c:pt>
                <c:pt idx="451">
                  <c:v>345</c:v>
                </c:pt>
                <c:pt idx="452">
                  <c:v>342</c:v>
                </c:pt>
                <c:pt idx="453">
                  <c:v>348</c:v>
                </c:pt>
                <c:pt idx="454">
                  <c:v>352</c:v>
                </c:pt>
                <c:pt idx="455">
                  <c:v>362</c:v>
                </c:pt>
                <c:pt idx="456">
                  <c:v>354</c:v>
                </c:pt>
                <c:pt idx="457">
                  <c:v>346</c:v>
                </c:pt>
                <c:pt idx="458">
                  <c:v>333</c:v>
                </c:pt>
                <c:pt idx="459">
                  <c:v>359</c:v>
                </c:pt>
                <c:pt idx="460">
                  <c:v>377</c:v>
                </c:pt>
                <c:pt idx="461">
                  <c:v>419</c:v>
                </c:pt>
                <c:pt idx="462">
                  <c:v>385</c:v>
                </c:pt>
                <c:pt idx="463">
                  <c:v>453</c:v>
                </c:pt>
                <c:pt idx="464">
                  <c:v>452</c:v>
                </c:pt>
                <c:pt idx="465">
                  <c:v>451</c:v>
                </c:pt>
                <c:pt idx="466">
                  <c:v>449</c:v>
                </c:pt>
                <c:pt idx="467">
                  <c:v>453</c:v>
                </c:pt>
                <c:pt idx="468">
                  <c:v>456</c:v>
                </c:pt>
                <c:pt idx="469">
                  <c:v>462</c:v>
                </c:pt>
                <c:pt idx="470">
                  <c:v>466</c:v>
                </c:pt>
                <c:pt idx="471">
                  <c:v>476</c:v>
                </c:pt>
                <c:pt idx="472">
                  <c:v>483</c:v>
                </c:pt>
                <c:pt idx="473">
                  <c:v>475</c:v>
                </c:pt>
                <c:pt idx="474">
                  <c:v>462</c:v>
                </c:pt>
                <c:pt idx="475">
                  <c:v>449</c:v>
                </c:pt>
                <c:pt idx="476">
                  <c:v>467</c:v>
                </c:pt>
                <c:pt idx="477">
                  <c:v>446</c:v>
                </c:pt>
                <c:pt idx="478">
                  <c:v>412</c:v>
                </c:pt>
                <c:pt idx="479">
                  <c:v>480</c:v>
                </c:pt>
                <c:pt idx="480">
                  <c:v>479</c:v>
                </c:pt>
                <c:pt idx="481">
                  <c:v>478</c:v>
                </c:pt>
                <c:pt idx="482">
                  <c:v>476</c:v>
                </c:pt>
                <c:pt idx="483">
                  <c:v>480</c:v>
                </c:pt>
                <c:pt idx="484">
                  <c:v>477</c:v>
                </c:pt>
                <c:pt idx="485">
                  <c:v>474</c:v>
                </c:pt>
                <c:pt idx="486">
                  <c:v>478</c:v>
                </c:pt>
                <c:pt idx="487">
                  <c:v>473</c:v>
                </c:pt>
                <c:pt idx="488">
                  <c:v>480</c:v>
                </c:pt>
                <c:pt idx="489">
                  <c:v>496</c:v>
                </c:pt>
                <c:pt idx="490">
                  <c:v>483</c:v>
                </c:pt>
                <c:pt idx="491">
                  <c:v>509</c:v>
                </c:pt>
                <c:pt idx="492">
                  <c:v>527</c:v>
                </c:pt>
                <c:pt idx="493">
                  <c:v>569</c:v>
                </c:pt>
                <c:pt idx="494">
                  <c:v>598</c:v>
                </c:pt>
                <c:pt idx="495">
                  <c:v>564</c:v>
                </c:pt>
                <c:pt idx="496">
                  <c:v>563</c:v>
                </c:pt>
                <c:pt idx="497">
                  <c:v>562</c:v>
                </c:pt>
                <c:pt idx="498">
                  <c:v>563</c:v>
                </c:pt>
                <c:pt idx="499">
                  <c:v>567</c:v>
                </c:pt>
              </c:numCache>
            </c:numRef>
          </c:val>
        </c:ser>
        <c:ser>
          <c:idx val="2"/>
          <c:order val="2"/>
          <c:tx>
            <c:v>Seq DC : New High</c:v>
          </c:tx>
          <c:marker>
            <c:symbol val="none"/>
          </c:marker>
          <c:val>
            <c:numRef>
              <c:f>'Fib-DC'!$AC$11:$AC$510</c:f>
              <c:numCache>
                <c:formatCode>General</c:formatCode>
                <c:ptCount val="500"/>
                <c:pt idx="0">
                  <c:v>-1</c:v>
                </c:pt>
                <c:pt idx="1">
                  <c:v>1</c:v>
                </c:pt>
                <c:pt idx="2">
                  <c:v>3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1</c:v>
                </c:pt>
                <c:pt idx="7">
                  <c:v>5</c:v>
                </c:pt>
                <c:pt idx="8">
                  <c:v>2</c:v>
                </c:pt>
                <c:pt idx="9">
                  <c:v>8</c:v>
                </c:pt>
                <c:pt idx="10">
                  <c:v>7</c:v>
                </c:pt>
                <c:pt idx="11">
                  <c:v>6</c:v>
                </c:pt>
                <c:pt idx="12">
                  <c:v>7</c:v>
                </c:pt>
                <c:pt idx="13">
                  <c:v>11</c:v>
                </c:pt>
                <c:pt idx="14">
                  <c:v>10</c:v>
                </c:pt>
                <c:pt idx="15">
                  <c:v>9</c:v>
                </c:pt>
                <c:pt idx="16">
                  <c:v>7</c:v>
                </c:pt>
                <c:pt idx="17">
                  <c:v>5</c:v>
                </c:pt>
                <c:pt idx="18">
                  <c:v>2</c:v>
                </c:pt>
                <c:pt idx="19">
                  <c:v>-1</c:v>
                </c:pt>
                <c:pt idx="20">
                  <c:v>-6</c:v>
                </c:pt>
                <c:pt idx="21">
                  <c:v>4</c:v>
                </c:pt>
                <c:pt idx="22">
                  <c:v>-4</c:v>
                </c:pt>
                <c:pt idx="23">
                  <c:v>12</c:v>
                </c:pt>
                <c:pt idx="24">
                  <c:v>11</c:v>
                </c:pt>
                <c:pt idx="25">
                  <c:v>10</c:v>
                </c:pt>
                <c:pt idx="26">
                  <c:v>8</c:v>
                </c:pt>
                <c:pt idx="27">
                  <c:v>12</c:v>
                </c:pt>
                <c:pt idx="28">
                  <c:v>9</c:v>
                </c:pt>
                <c:pt idx="29">
                  <c:v>15</c:v>
                </c:pt>
                <c:pt idx="30">
                  <c:v>14</c:v>
                </c:pt>
                <c:pt idx="31">
                  <c:v>16</c:v>
                </c:pt>
                <c:pt idx="32">
                  <c:v>18</c:v>
                </c:pt>
                <c:pt idx="33">
                  <c:v>17</c:v>
                </c:pt>
                <c:pt idx="34">
                  <c:v>16</c:v>
                </c:pt>
                <c:pt idx="35">
                  <c:v>14</c:v>
                </c:pt>
                <c:pt idx="36">
                  <c:v>12</c:v>
                </c:pt>
                <c:pt idx="37">
                  <c:v>15</c:v>
                </c:pt>
                <c:pt idx="38">
                  <c:v>12</c:v>
                </c:pt>
                <c:pt idx="39">
                  <c:v>7</c:v>
                </c:pt>
                <c:pt idx="40">
                  <c:v>17</c:v>
                </c:pt>
                <c:pt idx="41">
                  <c:v>9</c:v>
                </c:pt>
                <c:pt idx="42">
                  <c:v>1</c:v>
                </c:pt>
                <c:pt idx="43">
                  <c:v>12</c:v>
                </c:pt>
                <c:pt idx="44">
                  <c:v>-1</c:v>
                </c:pt>
                <c:pt idx="45">
                  <c:v>-22</c:v>
                </c:pt>
                <c:pt idx="46">
                  <c:v>-43</c:v>
                </c:pt>
                <c:pt idx="47">
                  <c:v>-77</c:v>
                </c:pt>
                <c:pt idx="48">
                  <c:v>-111</c:v>
                </c:pt>
                <c:pt idx="49">
                  <c:v>-10</c:v>
                </c:pt>
                <c:pt idx="50">
                  <c:v>-11</c:v>
                </c:pt>
                <c:pt idx="51">
                  <c:v>-13</c:v>
                </c:pt>
                <c:pt idx="52">
                  <c:v>-15</c:v>
                </c:pt>
                <c:pt idx="53">
                  <c:v>-12</c:v>
                </c:pt>
                <c:pt idx="54">
                  <c:v>-15</c:v>
                </c:pt>
                <c:pt idx="55">
                  <c:v>-20</c:v>
                </c:pt>
                <c:pt idx="56">
                  <c:v>-10</c:v>
                </c:pt>
                <c:pt idx="57">
                  <c:v>-18</c:v>
                </c:pt>
                <c:pt idx="58">
                  <c:v>-2</c:v>
                </c:pt>
                <c:pt idx="59">
                  <c:v>9</c:v>
                </c:pt>
                <c:pt idx="60">
                  <c:v>-4</c:v>
                </c:pt>
                <c:pt idx="61">
                  <c:v>-25</c:v>
                </c:pt>
                <c:pt idx="62">
                  <c:v>-46</c:v>
                </c:pt>
                <c:pt idx="63">
                  <c:v>-17</c:v>
                </c:pt>
                <c:pt idx="64">
                  <c:v>-51</c:v>
                </c:pt>
                <c:pt idx="65">
                  <c:v>-52</c:v>
                </c:pt>
                <c:pt idx="66">
                  <c:v>-53</c:v>
                </c:pt>
                <c:pt idx="67">
                  <c:v>-52</c:v>
                </c:pt>
                <c:pt idx="68">
                  <c:v>-48</c:v>
                </c:pt>
                <c:pt idx="69">
                  <c:v>-51</c:v>
                </c:pt>
                <c:pt idx="70">
                  <c:v>-45</c:v>
                </c:pt>
                <c:pt idx="71">
                  <c:v>-50</c:v>
                </c:pt>
                <c:pt idx="72">
                  <c:v>-40</c:v>
                </c:pt>
                <c:pt idx="73">
                  <c:v>-48</c:v>
                </c:pt>
                <c:pt idx="74">
                  <c:v>-32</c:v>
                </c:pt>
                <c:pt idx="75">
                  <c:v>-21</c:v>
                </c:pt>
                <c:pt idx="76">
                  <c:v>5</c:v>
                </c:pt>
                <c:pt idx="77">
                  <c:v>-16</c:v>
                </c:pt>
                <c:pt idx="78">
                  <c:v>-37</c:v>
                </c:pt>
                <c:pt idx="79">
                  <c:v>-8</c:v>
                </c:pt>
                <c:pt idx="80">
                  <c:v>60</c:v>
                </c:pt>
                <c:pt idx="81">
                  <c:v>59</c:v>
                </c:pt>
                <c:pt idx="82">
                  <c:v>58</c:v>
                </c:pt>
                <c:pt idx="83">
                  <c:v>56</c:v>
                </c:pt>
                <c:pt idx="84">
                  <c:v>60</c:v>
                </c:pt>
                <c:pt idx="85">
                  <c:v>57</c:v>
                </c:pt>
                <c:pt idx="86">
                  <c:v>63</c:v>
                </c:pt>
                <c:pt idx="87">
                  <c:v>71</c:v>
                </c:pt>
                <c:pt idx="88">
                  <c:v>73</c:v>
                </c:pt>
                <c:pt idx="89">
                  <c:v>72</c:v>
                </c:pt>
                <c:pt idx="90">
                  <c:v>71</c:v>
                </c:pt>
                <c:pt idx="91">
                  <c:v>69</c:v>
                </c:pt>
                <c:pt idx="92">
                  <c:v>67</c:v>
                </c:pt>
                <c:pt idx="93">
                  <c:v>70</c:v>
                </c:pt>
                <c:pt idx="94">
                  <c:v>76</c:v>
                </c:pt>
                <c:pt idx="95">
                  <c:v>75</c:v>
                </c:pt>
                <c:pt idx="96">
                  <c:v>74</c:v>
                </c:pt>
                <c:pt idx="97">
                  <c:v>72</c:v>
                </c:pt>
                <c:pt idx="98">
                  <c:v>76</c:v>
                </c:pt>
                <c:pt idx="99">
                  <c:v>79</c:v>
                </c:pt>
                <c:pt idx="100">
                  <c:v>87</c:v>
                </c:pt>
                <c:pt idx="101">
                  <c:v>89</c:v>
                </c:pt>
                <c:pt idx="102">
                  <c:v>88</c:v>
                </c:pt>
                <c:pt idx="103">
                  <c:v>90</c:v>
                </c:pt>
                <c:pt idx="104">
                  <c:v>89</c:v>
                </c:pt>
                <c:pt idx="105">
                  <c:v>91</c:v>
                </c:pt>
                <c:pt idx="106">
                  <c:v>93</c:v>
                </c:pt>
                <c:pt idx="107">
                  <c:v>92</c:v>
                </c:pt>
                <c:pt idx="108">
                  <c:v>91</c:v>
                </c:pt>
                <c:pt idx="109">
                  <c:v>92</c:v>
                </c:pt>
                <c:pt idx="110">
                  <c:v>90</c:v>
                </c:pt>
                <c:pt idx="111">
                  <c:v>93</c:v>
                </c:pt>
                <c:pt idx="112">
                  <c:v>90</c:v>
                </c:pt>
                <c:pt idx="113">
                  <c:v>85</c:v>
                </c:pt>
                <c:pt idx="114">
                  <c:v>80</c:v>
                </c:pt>
                <c:pt idx="115">
                  <c:v>87</c:v>
                </c:pt>
                <c:pt idx="116">
                  <c:v>103</c:v>
                </c:pt>
                <c:pt idx="117">
                  <c:v>102</c:v>
                </c:pt>
                <c:pt idx="118">
                  <c:v>101</c:v>
                </c:pt>
                <c:pt idx="119">
                  <c:v>99</c:v>
                </c:pt>
                <c:pt idx="120">
                  <c:v>103</c:v>
                </c:pt>
                <c:pt idx="121">
                  <c:v>100</c:v>
                </c:pt>
                <c:pt idx="122">
                  <c:v>97</c:v>
                </c:pt>
                <c:pt idx="123">
                  <c:v>92</c:v>
                </c:pt>
                <c:pt idx="124">
                  <c:v>87</c:v>
                </c:pt>
                <c:pt idx="125">
                  <c:v>79</c:v>
                </c:pt>
                <c:pt idx="126">
                  <c:v>71</c:v>
                </c:pt>
                <c:pt idx="127">
                  <c:v>58</c:v>
                </c:pt>
                <c:pt idx="128">
                  <c:v>45</c:v>
                </c:pt>
                <c:pt idx="129">
                  <c:v>24</c:v>
                </c:pt>
                <c:pt idx="130">
                  <c:v>3</c:v>
                </c:pt>
                <c:pt idx="131">
                  <c:v>-31</c:v>
                </c:pt>
                <c:pt idx="132">
                  <c:v>-65</c:v>
                </c:pt>
                <c:pt idx="133">
                  <c:v>-66</c:v>
                </c:pt>
                <c:pt idx="134">
                  <c:v>-64</c:v>
                </c:pt>
                <c:pt idx="135">
                  <c:v>-66</c:v>
                </c:pt>
                <c:pt idx="136">
                  <c:v>-68</c:v>
                </c:pt>
                <c:pt idx="137">
                  <c:v>-65</c:v>
                </c:pt>
                <c:pt idx="138">
                  <c:v>-68</c:v>
                </c:pt>
                <c:pt idx="139">
                  <c:v>-73</c:v>
                </c:pt>
                <c:pt idx="140">
                  <c:v>-63</c:v>
                </c:pt>
                <c:pt idx="141">
                  <c:v>-71</c:v>
                </c:pt>
                <c:pt idx="142">
                  <c:v>-55</c:v>
                </c:pt>
                <c:pt idx="143">
                  <c:v>-44</c:v>
                </c:pt>
                <c:pt idx="144">
                  <c:v>-18</c:v>
                </c:pt>
                <c:pt idx="145">
                  <c:v>-39</c:v>
                </c:pt>
                <c:pt idx="146">
                  <c:v>-60</c:v>
                </c:pt>
                <c:pt idx="147">
                  <c:v>-94</c:v>
                </c:pt>
                <c:pt idx="148">
                  <c:v>-128</c:v>
                </c:pt>
                <c:pt idx="149">
                  <c:v>-27</c:v>
                </c:pt>
                <c:pt idx="150">
                  <c:v>-28</c:v>
                </c:pt>
                <c:pt idx="151">
                  <c:v>-27</c:v>
                </c:pt>
                <c:pt idx="152">
                  <c:v>-23</c:v>
                </c:pt>
                <c:pt idx="153">
                  <c:v>-26</c:v>
                </c:pt>
                <c:pt idx="154">
                  <c:v>-20</c:v>
                </c:pt>
                <c:pt idx="155">
                  <c:v>-25</c:v>
                </c:pt>
                <c:pt idx="156">
                  <c:v>-30</c:v>
                </c:pt>
                <c:pt idx="157">
                  <c:v>-23</c:v>
                </c:pt>
                <c:pt idx="158">
                  <c:v>-31</c:v>
                </c:pt>
                <c:pt idx="159">
                  <c:v>-20</c:v>
                </c:pt>
                <c:pt idx="160">
                  <c:v>-33</c:v>
                </c:pt>
                <c:pt idx="161">
                  <c:v>-15</c:v>
                </c:pt>
                <c:pt idx="162">
                  <c:v>-36</c:v>
                </c:pt>
                <c:pt idx="163">
                  <c:v>-70</c:v>
                </c:pt>
                <c:pt idx="164">
                  <c:v>-104</c:v>
                </c:pt>
                <c:pt idx="165">
                  <c:v>-3</c:v>
                </c:pt>
                <c:pt idx="166">
                  <c:v>-4</c:v>
                </c:pt>
                <c:pt idx="167">
                  <c:v>-6</c:v>
                </c:pt>
                <c:pt idx="168">
                  <c:v>-8</c:v>
                </c:pt>
                <c:pt idx="169">
                  <c:v>-5</c:v>
                </c:pt>
                <c:pt idx="170">
                  <c:v>1</c:v>
                </c:pt>
                <c:pt idx="171">
                  <c:v>-4</c:v>
                </c:pt>
                <c:pt idx="172">
                  <c:v>6</c:v>
                </c:pt>
                <c:pt idx="173">
                  <c:v>-2</c:v>
                </c:pt>
                <c:pt idx="174">
                  <c:v>-10</c:v>
                </c:pt>
                <c:pt idx="175">
                  <c:v>-23</c:v>
                </c:pt>
                <c:pt idx="176">
                  <c:v>3</c:v>
                </c:pt>
                <c:pt idx="177">
                  <c:v>-18</c:v>
                </c:pt>
                <c:pt idx="178">
                  <c:v>-39</c:v>
                </c:pt>
                <c:pt idx="179">
                  <c:v>-73</c:v>
                </c:pt>
                <c:pt idx="180">
                  <c:v>-107</c:v>
                </c:pt>
                <c:pt idx="181">
                  <c:v>-108</c:v>
                </c:pt>
                <c:pt idx="182">
                  <c:v>-106</c:v>
                </c:pt>
                <c:pt idx="183">
                  <c:v>-108</c:v>
                </c:pt>
                <c:pt idx="184">
                  <c:v>-110</c:v>
                </c:pt>
                <c:pt idx="185">
                  <c:v>-113</c:v>
                </c:pt>
                <c:pt idx="186">
                  <c:v>-116</c:v>
                </c:pt>
                <c:pt idx="187">
                  <c:v>-112</c:v>
                </c:pt>
                <c:pt idx="188">
                  <c:v>-102</c:v>
                </c:pt>
                <c:pt idx="189">
                  <c:v>-110</c:v>
                </c:pt>
                <c:pt idx="190">
                  <c:v>-94</c:v>
                </c:pt>
                <c:pt idx="191">
                  <c:v>-107</c:v>
                </c:pt>
                <c:pt idx="192">
                  <c:v>-120</c:v>
                </c:pt>
                <c:pt idx="193">
                  <c:v>-141</c:v>
                </c:pt>
                <c:pt idx="194">
                  <c:v>-162</c:v>
                </c:pt>
                <c:pt idx="195">
                  <c:v>-196</c:v>
                </c:pt>
                <c:pt idx="196">
                  <c:v>-128</c:v>
                </c:pt>
                <c:pt idx="197">
                  <c:v>-27</c:v>
                </c:pt>
                <c:pt idx="198">
                  <c:v>-28</c:v>
                </c:pt>
                <c:pt idx="199">
                  <c:v>-27</c:v>
                </c:pt>
                <c:pt idx="200">
                  <c:v>-23</c:v>
                </c:pt>
                <c:pt idx="201">
                  <c:v>-20</c:v>
                </c:pt>
                <c:pt idx="202">
                  <c:v>-23</c:v>
                </c:pt>
                <c:pt idx="203">
                  <c:v>-28</c:v>
                </c:pt>
                <c:pt idx="204">
                  <c:v>-33</c:v>
                </c:pt>
                <c:pt idx="205">
                  <c:v>-26</c:v>
                </c:pt>
                <c:pt idx="206">
                  <c:v>-34</c:v>
                </c:pt>
                <c:pt idx="207">
                  <c:v>-23</c:v>
                </c:pt>
                <c:pt idx="208">
                  <c:v>-36</c:v>
                </c:pt>
                <c:pt idx="209">
                  <c:v>-57</c:v>
                </c:pt>
                <c:pt idx="210">
                  <c:v>-78</c:v>
                </c:pt>
                <c:pt idx="211">
                  <c:v>-112</c:v>
                </c:pt>
                <c:pt idx="212">
                  <c:v>-146</c:v>
                </c:pt>
                <c:pt idx="213">
                  <c:v>-45</c:v>
                </c:pt>
                <c:pt idx="214">
                  <c:v>-46</c:v>
                </c:pt>
                <c:pt idx="215">
                  <c:v>-45</c:v>
                </c:pt>
                <c:pt idx="216">
                  <c:v>-47</c:v>
                </c:pt>
                <c:pt idx="217">
                  <c:v>-44</c:v>
                </c:pt>
                <c:pt idx="218">
                  <c:v>-47</c:v>
                </c:pt>
                <c:pt idx="219">
                  <c:v>-52</c:v>
                </c:pt>
                <c:pt idx="220">
                  <c:v>-42</c:v>
                </c:pt>
                <c:pt idx="221">
                  <c:v>-50</c:v>
                </c:pt>
                <c:pt idx="222">
                  <c:v>-58</c:v>
                </c:pt>
                <c:pt idx="223">
                  <c:v>-71</c:v>
                </c:pt>
                <c:pt idx="224">
                  <c:v>-84</c:v>
                </c:pt>
                <c:pt idx="225">
                  <c:v>-105</c:v>
                </c:pt>
                <c:pt idx="226">
                  <c:v>-63</c:v>
                </c:pt>
                <c:pt idx="227">
                  <c:v>-97</c:v>
                </c:pt>
                <c:pt idx="228">
                  <c:v>-131</c:v>
                </c:pt>
                <c:pt idx="229">
                  <c:v>-132</c:v>
                </c:pt>
                <c:pt idx="230">
                  <c:v>-133</c:v>
                </c:pt>
                <c:pt idx="231">
                  <c:v>-135</c:v>
                </c:pt>
                <c:pt idx="232">
                  <c:v>-137</c:v>
                </c:pt>
                <c:pt idx="233">
                  <c:v>-140</c:v>
                </c:pt>
                <c:pt idx="234">
                  <c:v>-143</c:v>
                </c:pt>
                <c:pt idx="235">
                  <c:v>-148</c:v>
                </c:pt>
                <c:pt idx="236">
                  <c:v>-153</c:v>
                </c:pt>
                <c:pt idx="237">
                  <c:v>-161</c:v>
                </c:pt>
                <c:pt idx="238">
                  <c:v>-169</c:v>
                </c:pt>
                <c:pt idx="239">
                  <c:v>-182</c:v>
                </c:pt>
                <c:pt idx="240">
                  <c:v>-156</c:v>
                </c:pt>
                <c:pt idx="241">
                  <c:v>-138</c:v>
                </c:pt>
                <c:pt idx="242">
                  <c:v>-159</c:v>
                </c:pt>
                <c:pt idx="243">
                  <c:v>-193</c:v>
                </c:pt>
                <c:pt idx="244">
                  <c:v>-227</c:v>
                </c:pt>
                <c:pt idx="245">
                  <c:v>-228</c:v>
                </c:pt>
                <c:pt idx="246">
                  <c:v>-229</c:v>
                </c:pt>
                <c:pt idx="247">
                  <c:v>-228</c:v>
                </c:pt>
                <c:pt idx="248">
                  <c:v>-230</c:v>
                </c:pt>
                <c:pt idx="249">
                  <c:v>-227</c:v>
                </c:pt>
                <c:pt idx="250">
                  <c:v>-221</c:v>
                </c:pt>
                <c:pt idx="251">
                  <c:v>-226</c:v>
                </c:pt>
                <c:pt idx="252">
                  <c:v>-231</c:v>
                </c:pt>
                <c:pt idx="253">
                  <c:v>-239</c:v>
                </c:pt>
                <c:pt idx="254">
                  <c:v>-223</c:v>
                </c:pt>
                <c:pt idx="255">
                  <c:v>-236</c:v>
                </c:pt>
                <c:pt idx="256">
                  <c:v>-210</c:v>
                </c:pt>
                <c:pt idx="257">
                  <c:v>-192</c:v>
                </c:pt>
                <c:pt idx="258">
                  <c:v>-150</c:v>
                </c:pt>
                <c:pt idx="259">
                  <c:v>-121</c:v>
                </c:pt>
                <c:pt idx="260">
                  <c:v>-53</c:v>
                </c:pt>
                <c:pt idx="261">
                  <c:v>48</c:v>
                </c:pt>
                <c:pt idx="262">
                  <c:v>47</c:v>
                </c:pt>
                <c:pt idx="263">
                  <c:v>45</c:v>
                </c:pt>
                <c:pt idx="264">
                  <c:v>43</c:v>
                </c:pt>
                <c:pt idx="265">
                  <c:v>40</c:v>
                </c:pt>
                <c:pt idx="266">
                  <c:v>37</c:v>
                </c:pt>
                <c:pt idx="267">
                  <c:v>41</c:v>
                </c:pt>
                <c:pt idx="268">
                  <c:v>36</c:v>
                </c:pt>
                <c:pt idx="269">
                  <c:v>28</c:v>
                </c:pt>
                <c:pt idx="270">
                  <c:v>20</c:v>
                </c:pt>
                <c:pt idx="271">
                  <c:v>7</c:v>
                </c:pt>
                <c:pt idx="272">
                  <c:v>33</c:v>
                </c:pt>
                <c:pt idx="273">
                  <c:v>51</c:v>
                </c:pt>
                <c:pt idx="274">
                  <c:v>93</c:v>
                </c:pt>
                <c:pt idx="275">
                  <c:v>59</c:v>
                </c:pt>
                <c:pt idx="276">
                  <c:v>25</c:v>
                </c:pt>
                <c:pt idx="277">
                  <c:v>24</c:v>
                </c:pt>
                <c:pt idx="278">
                  <c:v>23</c:v>
                </c:pt>
                <c:pt idx="279">
                  <c:v>21</c:v>
                </c:pt>
                <c:pt idx="280">
                  <c:v>19</c:v>
                </c:pt>
                <c:pt idx="281">
                  <c:v>16</c:v>
                </c:pt>
                <c:pt idx="282">
                  <c:v>13</c:v>
                </c:pt>
                <c:pt idx="283">
                  <c:v>8</c:v>
                </c:pt>
                <c:pt idx="284">
                  <c:v>3</c:v>
                </c:pt>
                <c:pt idx="285">
                  <c:v>-5</c:v>
                </c:pt>
                <c:pt idx="286">
                  <c:v>11</c:v>
                </c:pt>
                <c:pt idx="287">
                  <c:v>22</c:v>
                </c:pt>
                <c:pt idx="288">
                  <c:v>9</c:v>
                </c:pt>
                <c:pt idx="289">
                  <c:v>-12</c:v>
                </c:pt>
                <c:pt idx="290">
                  <c:v>-33</c:v>
                </c:pt>
                <c:pt idx="291">
                  <c:v>-4</c:v>
                </c:pt>
                <c:pt idx="292">
                  <c:v>64</c:v>
                </c:pt>
                <c:pt idx="293">
                  <c:v>63</c:v>
                </c:pt>
                <c:pt idx="294">
                  <c:v>65</c:v>
                </c:pt>
                <c:pt idx="295">
                  <c:v>63</c:v>
                </c:pt>
                <c:pt idx="296">
                  <c:v>61</c:v>
                </c:pt>
                <c:pt idx="297">
                  <c:v>58</c:v>
                </c:pt>
                <c:pt idx="298">
                  <c:v>55</c:v>
                </c:pt>
                <c:pt idx="299">
                  <c:v>50</c:v>
                </c:pt>
                <c:pt idx="300">
                  <c:v>60</c:v>
                </c:pt>
                <c:pt idx="301">
                  <c:v>52</c:v>
                </c:pt>
                <c:pt idx="302">
                  <c:v>44</c:v>
                </c:pt>
                <c:pt idx="303">
                  <c:v>55</c:v>
                </c:pt>
                <c:pt idx="304">
                  <c:v>42</c:v>
                </c:pt>
                <c:pt idx="305">
                  <c:v>21</c:v>
                </c:pt>
                <c:pt idx="306">
                  <c:v>0</c:v>
                </c:pt>
                <c:pt idx="307">
                  <c:v>29</c:v>
                </c:pt>
                <c:pt idx="308">
                  <c:v>97</c:v>
                </c:pt>
                <c:pt idx="309">
                  <c:v>96</c:v>
                </c:pt>
                <c:pt idx="310">
                  <c:v>95</c:v>
                </c:pt>
                <c:pt idx="311">
                  <c:v>96</c:v>
                </c:pt>
                <c:pt idx="312">
                  <c:v>94</c:v>
                </c:pt>
                <c:pt idx="313">
                  <c:v>97</c:v>
                </c:pt>
                <c:pt idx="314">
                  <c:v>94</c:v>
                </c:pt>
                <c:pt idx="315">
                  <c:v>89</c:v>
                </c:pt>
                <c:pt idx="316">
                  <c:v>84</c:v>
                </c:pt>
                <c:pt idx="317">
                  <c:v>76</c:v>
                </c:pt>
                <c:pt idx="318">
                  <c:v>92</c:v>
                </c:pt>
                <c:pt idx="319">
                  <c:v>79</c:v>
                </c:pt>
                <c:pt idx="320">
                  <c:v>66</c:v>
                </c:pt>
                <c:pt idx="321">
                  <c:v>45</c:v>
                </c:pt>
                <c:pt idx="322">
                  <c:v>87</c:v>
                </c:pt>
                <c:pt idx="323">
                  <c:v>53</c:v>
                </c:pt>
                <c:pt idx="324">
                  <c:v>19</c:v>
                </c:pt>
                <c:pt idx="325">
                  <c:v>120</c:v>
                </c:pt>
                <c:pt idx="326">
                  <c:v>122</c:v>
                </c:pt>
                <c:pt idx="327">
                  <c:v>121</c:v>
                </c:pt>
                <c:pt idx="328">
                  <c:v>120</c:v>
                </c:pt>
                <c:pt idx="329">
                  <c:v>121</c:v>
                </c:pt>
                <c:pt idx="330">
                  <c:v>119</c:v>
                </c:pt>
                <c:pt idx="331">
                  <c:v>116</c:v>
                </c:pt>
                <c:pt idx="332">
                  <c:v>113</c:v>
                </c:pt>
                <c:pt idx="333">
                  <c:v>108</c:v>
                </c:pt>
                <c:pt idx="334">
                  <c:v>103</c:v>
                </c:pt>
                <c:pt idx="335">
                  <c:v>95</c:v>
                </c:pt>
                <c:pt idx="336">
                  <c:v>87</c:v>
                </c:pt>
                <c:pt idx="337">
                  <c:v>74</c:v>
                </c:pt>
                <c:pt idx="338">
                  <c:v>61</c:v>
                </c:pt>
                <c:pt idx="339">
                  <c:v>79</c:v>
                </c:pt>
                <c:pt idx="340">
                  <c:v>121</c:v>
                </c:pt>
                <c:pt idx="341">
                  <c:v>87</c:v>
                </c:pt>
                <c:pt idx="342">
                  <c:v>53</c:v>
                </c:pt>
                <c:pt idx="343">
                  <c:v>52</c:v>
                </c:pt>
                <c:pt idx="344">
                  <c:v>51</c:v>
                </c:pt>
                <c:pt idx="345">
                  <c:v>49</c:v>
                </c:pt>
                <c:pt idx="346">
                  <c:v>47</c:v>
                </c:pt>
                <c:pt idx="347">
                  <c:v>50</c:v>
                </c:pt>
                <c:pt idx="348">
                  <c:v>47</c:v>
                </c:pt>
                <c:pt idx="349">
                  <c:v>42</c:v>
                </c:pt>
                <c:pt idx="350">
                  <c:v>37</c:v>
                </c:pt>
                <c:pt idx="351">
                  <c:v>44</c:v>
                </c:pt>
                <c:pt idx="352">
                  <c:v>36</c:v>
                </c:pt>
                <c:pt idx="353">
                  <c:v>47</c:v>
                </c:pt>
                <c:pt idx="354">
                  <c:v>73</c:v>
                </c:pt>
                <c:pt idx="355">
                  <c:v>52</c:v>
                </c:pt>
                <c:pt idx="356">
                  <c:v>31</c:v>
                </c:pt>
                <c:pt idx="357">
                  <c:v>-3</c:v>
                </c:pt>
                <c:pt idx="358">
                  <c:v>-37</c:v>
                </c:pt>
                <c:pt idx="359">
                  <c:v>64</c:v>
                </c:pt>
                <c:pt idx="360">
                  <c:v>66</c:v>
                </c:pt>
                <c:pt idx="361">
                  <c:v>67</c:v>
                </c:pt>
                <c:pt idx="362">
                  <c:v>65</c:v>
                </c:pt>
                <c:pt idx="363">
                  <c:v>68</c:v>
                </c:pt>
                <c:pt idx="364">
                  <c:v>74</c:v>
                </c:pt>
                <c:pt idx="365">
                  <c:v>69</c:v>
                </c:pt>
                <c:pt idx="366">
                  <c:v>64</c:v>
                </c:pt>
                <c:pt idx="367">
                  <c:v>71</c:v>
                </c:pt>
                <c:pt idx="368">
                  <c:v>63</c:v>
                </c:pt>
                <c:pt idx="369">
                  <c:v>74</c:v>
                </c:pt>
                <c:pt idx="370">
                  <c:v>61</c:v>
                </c:pt>
                <c:pt idx="371">
                  <c:v>40</c:v>
                </c:pt>
                <c:pt idx="372">
                  <c:v>19</c:v>
                </c:pt>
                <c:pt idx="373">
                  <c:v>-15</c:v>
                </c:pt>
                <c:pt idx="374">
                  <c:v>-49</c:v>
                </c:pt>
                <c:pt idx="375">
                  <c:v>-50</c:v>
                </c:pt>
                <c:pt idx="376">
                  <c:v>-51</c:v>
                </c:pt>
                <c:pt idx="377">
                  <c:v>-50</c:v>
                </c:pt>
                <c:pt idx="378">
                  <c:v>-52</c:v>
                </c:pt>
                <c:pt idx="379">
                  <c:v>-55</c:v>
                </c:pt>
                <c:pt idx="380">
                  <c:v>-49</c:v>
                </c:pt>
                <c:pt idx="381">
                  <c:v>-54</c:v>
                </c:pt>
                <c:pt idx="382">
                  <c:v>-44</c:v>
                </c:pt>
                <c:pt idx="383">
                  <c:v>-52</c:v>
                </c:pt>
                <c:pt idx="384">
                  <c:v>-60</c:v>
                </c:pt>
                <c:pt idx="385">
                  <c:v>-73</c:v>
                </c:pt>
                <c:pt idx="386">
                  <c:v>-86</c:v>
                </c:pt>
                <c:pt idx="387">
                  <c:v>-68</c:v>
                </c:pt>
                <c:pt idx="388">
                  <c:v>-89</c:v>
                </c:pt>
                <c:pt idx="389">
                  <c:v>-123</c:v>
                </c:pt>
                <c:pt idx="390">
                  <c:v>-55</c:v>
                </c:pt>
                <c:pt idx="391">
                  <c:v>46</c:v>
                </c:pt>
                <c:pt idx="392">
                  <c:v>45</c:v>
                </c:pt>
                <c:pt idx="393">
                  <c:v>46</c:v>
                </c:pt>
                <c:pt idx="394">
                  <c:v>44</c:v>
                </c:pt>
                <c:pt idx="395">
                  <c:v>47</c:v>
                </c:pt>
                <c:pt idx="396">
                  <c:v>44</c:v>
                </c:pt>
                <c:pt idx="397">
                  <c:v>48</c:v>
                </c:pt>
                <c:pt idx="398">
                  <c:v>58</c:v>
                </c:pt>
                <c:pt idx="399">
                  <c:v>65</c:v>
                </c:pt>
                <c:pt idx="400">
                  <c:v>81</c:v>
                </c:pt>
                <c:pt idx="401">
                  <c:v>68</c:v>
                </c:pt>
                <c:pt idx="402">
                  <c:v>55</c:v>
                </c:pt>
                <c:pt idx="403">
                  <c:v>34</c:v>
                </c:pt>
                <c:pt idx="404">
                  <c:v>13</c:v>
                </c:pt>
                <c:pt idx="405">
                  <c:v>-21</c:v>
                </c:pt>
                <c:pt idx="406">
                  <c:v>47</c:v>
                </c:pt>
                <c:pt idx="407">
                  <c:v>46</c:v>
                </c:pt>
                <c:pt idx="408">
                  <c:v>45</c:v>
                </c:pt>
                <c:pt idx="409">
                  <c:v>43</c:v>
                </c:pt>
                <c:pt idx="410">
                  <c:v>41</c:v>
                </c:pt>
                <c:pt idx="411">
                  <c:v>38</c:v>
                </c:pt>
                <c:pt idx="412">
                  <c:v>44</c:v>
                </c:pt>
                <c:pt idx="413">
                  <c:v>39</c:v>
                </c:pt>
                <c:pt idx="414">
                  <c:v>49</c:v>
                </c:pt>
                <c:pt idx="415">
                  <c:v>41</c:v>
                </c:pt>
                <c:pt idx="416">
                  <c:v>57</c:v>
                </c:pt>
                <c:pt idx="417">
                  <c:v>44</c:v>
                </c:pt>
                <c:pt idx="418">
                  <c:v>70</c:v>
                </c:pt>
                <c:pt idx="419">
                  <c:v>88</c:v>
                </c:pt>
                <c:pt idx="420">
                  <c:v>67</c:v>
                </c:pt>
                <c:pt idx="421">
                  <c:v>33</c:v>
                </c:pt>
                <c:pt idx="422">
                  <c:v>-1</c:v>
                </c:pt>
                <c:pt idx="423">
                  <c:v>-2</c:v>
                </c:pt>
                <c:pt idx="424">
                  <c:v>-3</c:v>
                </c:pt>
                <c:pt idx="425">
                  <c:v>-5</c:v>
                </c:pt>
                <c:pt idx="426">
                  <c:v>-7</c:v>
                </c:pt>
                <c:pt idx="427">
                  <c:v>-4</c:v>
                </c:pt>
                <c:pt idx="428">
                  <c:v>-7</c:v>
                </c:pt>
                <c:pt idx="429">
                  <c:v>-12</c:v>
                </c:pt>
                <c:pt idx="430">
                  <c:v>-17</c:v>
                </c:pt>
                <c:pt idx="431">
                  <c:v>-25</c:v>
                </c:pt>
                <c:pt idx="432">
                  <c:v>-9</c:v>
                </c:pt>
                <c:pt idx="433">
                  <c:v>-22</c:v>
                </c:pt>
                <c:pt idx="434">
                  <c:v>-35</c:v>
                </c:pt>
                <c:pt idx="435">
                  <c:v>-17</c:v>
                </c:pt>
                <c:pt idx="436">
                  <c:v>25</c:v>
                </c:pt>
                <c:pt idx="437">
                  <c:v>-9</c:v>
                </c:pt>
                <c:pt idx="438">
                  <c:v>59</c:v>
                </c:pt>
                <c:pt idx="439">
                  <c:v>58</c:v>
                </c:pt>
                <c:pt idx="440">
                  <c:v>57</c:v>
                </c:pt>
                <c:pt idx="441">
                  <c:v>58</c:v>
                </c:pt>
                <c:pt idx="442">
                  <c:v>56</c:v>
                </c:pt>
                <c:pt idx="443">
                  <c:v>53</c:v>
                </c:pt>
                <c:pt idx="444">
                  <c:v>50</c:v>
                </c:pt>
                <c:pt idx="445">
                  <c:v>45</c:v>
                </c:pt>
                <c:pt idx="446">
                  <c:v>55</c:v>
                </c:pt>
                <c:pt idx="447">
                  <c:v>47</c:v>
                </c:pt>
                <c:pt idx="448">
                  <c:v>63</c:v>
                </c:pt>
                <c:pt idx="449">
                  <c:v>50</c:v>
                </c:pt>
                <c:pt idx="450">
                  <c:v>37</c:v>
                </c:pt>
                <c:pt idx="451">
                  <c:v>16</c:v>
                </c:pt>
                <c:pt idx="452">
                  <c:v>58</c:v>
                </c:pt>
                <c:pt idx="453">
                  <c:v>24</c:v>
                </c:pt>
                <c:pt idx="454">
                  <c:v>-10</c:v>
                </c:pt>
                <c:pt idx="455">
                  <c:v>-11</c:v>
                </c:pt>
                <c:pt idx="456">
                  <c:v>-12</c:v>
                </c:pt>
                <c:pt idx="457">
                  <c:v>-14</c:v>
                </c:pt>
                <c:pt idx="458">
                  <c:v>-16</c:v>
                </c:pt>
                <c:pt idx="459">
                  <c:v>-13</c:v>
                </c:pt>
                <c:pt idx="460">
                  <c:v>-7</c:v>
                </c:pt>
                <c:pt idx="461">
                  <c:v>-3</c:v>
                </c:pt>
                <c:pt idx="462">
                  <c:v>-8</c:v>
                </c:pt>
                <c:pt idx="463">
                  <c:v>-1</c:v>
                </c:pt>
                <c:pt idx="464">
                  <c:v>-9</c:v>
                </c:pt>
                <c:pt idx="465">
                  <c:v>-22</c:v>
                </c:pt>
                <c:pt idx="466">
                  <c:v>4</c:v>
                </c:pt>
                <c:pt idx="467">
                  <c:v>-17</c:v>
                </c:pt>
                <c:pt idx="468">
                  <c:v>-38</c:v>
                </c:pt>
                <c:pt idx="469">
                  <c:v>-72</c:v>
                </c:pt>
                <c:pt idx="470">
                  <c:v>-106</c:v>
                </c:pt>
                <c:pt idx="471">
                  <c:v>-107</c:v>
                </c:pt>
                <c:pt idx="472">
                  <c:v>-105</c:v>
                </c:pt>
                <c:pt idx="473">
                  <c:v>-107</c:v>
                </c:pt>
                <c:pt idx="474">
                  <c:v>-109</c:v>
                </c:pt>
                <c:pt idx="475">
                  <c:v>-112</c:v>
                </c:pt>
                <c:pt idx="476">
                  <c:v>-106</c:v>
                </c:pt>
                <c:pt idx="477">
                  <c:v>-111</c:v>
                </c:pt>
                <c:pt idx="478">
                  <c:v>-116</c:v>
                </c:pt>
                <c:pt idx="479">
                  <c:v>-109</c:v>
                </c:pt>
                <c:pt idx="480">
                  <c:v>-117</c:v>
                </c:pt>
                <c:pt idx="481">
                  <c:v>-130</c:v>
                </c:pt>
                <c:pt idx="482">
                  <c:v>-143</c:v>
                </c:pt>
                <c:pt idx="483">
                  <c:v>-164</c:v>
                </c:pt>
                <c:pt idx="484">
                  <c:v>-122</c:v>
                </c:pt>
                <c:pt idx="485">
                  <c:v>-93</c:v>
                </c:pt>
                <c:pt idx="486">
                  <c:v>-127</c:v>
                </c:pt>
                <c:pt idx="487">
                  <c:v>-128</c:v>
                </c:pt>
                <c:pt idx="488">
                  <c:v>-126</c:v>
                </c:pt>
                <c:pt idx="489">
                  <c:v>-125</c:v>
                </c:pt>
                <c:pt idx="490">
                  <c:v>-127</c:v>
                </c:pt>
                <c:pt idx="491">
                  <c:v>-124</c:v>
                </c:pt>
                <c:pt idx="492">
                  <c:v>-118</c:v>
                </c:pt>
                <c:pt idx="493">
                  <c:v>-114</c:v>
                </c:pt>
                <c:pt idx="494">
                  <c:v>-104</c:v>
                </c:pt>
                <c:pt idx="495">
                  <c:v>-112</c:v>
                </c:pt>
                <c:pt idx="496">
                  <c:v>-120</c:v>
                </c:pt>
                <c:pt idx="497">
                  <c:v>-109</c:v>
                </c:pt>
                <c:pt idx="498">
                  <c:v>-122</c:v>
                </c:pt>
                <c:pt idx="499">
                  <c:v>-143</c:v>
                </c:pt>
              </c:numCache>
            </c:numRef>
          </c:val>
        </c:ser>
        <c:ser>
          <c:idx val="3"/>
          <c:order val="3"/>
          <c:tx>
            <c:v>Last DC : New High</c:v>
          </c:tx>
          <c:marker>
            <c:symbol val="none"/>
          </c:marker>
          <c:val>
            <c:numRef>
              <c:f>'Fib-DC'!$AL$11:$AL$510</c:f>
              <c:numCache>
                <c:formatCode>General</c:formatCode>
                <c:ptCount val="500"/>
                <c:pt idx="0">
                  <c:v>-1</c:v>
                </c:pt>
                <c:pt idx="1">
                  <c:v>1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-1</c:v>
                </c:pt>
                <c:pt idx="6">
                  <c:v>-3</c:v>
                </c:pt>
                <c:pt idx="7">
                  <c:v>-6</c:v>
                </c:pt>
                <c:pt idx="8">
                  <c:v>-9</c:v>
                </c:pt>
                <c:pt idx="9">
                  <c:v>-14</c:v>
                </c:pt>
                <c:pt idx="10">
                  <c:v>-19</c:v>
                </c:pt>
                <c:pt idx="11">
                  <c:v>-27</c:v>
                </c:pt>
                <c:pt idx="12">
                  <c:v>-35</c:v>
                </c:pt>
                <c:pt idx="13">
                  <c:v>-24</c:v>
                </c:pt>
                <c:pt idx="14">
                  <c:v>-37</c:v>
                </c:pt>
                <c:pt idx="15">
                  <c:v>-58</c:v>
                </c:pt>
                <c:pt idx="16">
                  <c:v>-79</c:v>
                </c:pt>
                <c:pt idx="17">
                  <c:v>-113</c:v>
                </c:pt>
                <c:pt idx="18">
                  <c:v>-147</c:v>
                </c:pt>
                <c:pt idx="19">
                  <c:v>-46</c:v>
                </c:pt>
                <c:pt idx="20">
                  <c:v>-44</c:v>
                </c:pt>
                <c:pt idx="21">
                  <c:v>-46</c:v>
                </c:pt>
                <c:pt idx="22">
                  <c:v>-48</c:v>
                </c:pt>
                <c:pt idx="23">
                  <c:v>-51</c:v>
                </c:pt>
                <c:pt idx="24">
                  <c:v>-54</c:v>
                </c:pt>
                <c:pt idx="25">
                  <c:v>-50</c:v>
                </c:pt>
                <c:pt idx="26">
                  <c:v>-40</c:v>
                </c:pt>
                <c:pt idx="27">
                  <c:v>-48</c:v>
                </c:pt>
                <c:pt idx="28">
                  <c:v>-56</c:v>
                </c:pt>
                <c:pt idx="29">
                  <c:v>-69</c:v>
                </c:pt>
                <c:pt idx="30">
                  <c:v>-82</c:v>
                </c:pt>
                <c:pt idx="31">
                  <c:v>-103</c:v>
                </c:pt>
                <c:pt idx="32">
                  <c:v>-61</c:v>
                </c:pt>
                <c:pt idx="33">
                  <c:v>-95</c:v>
                </c:pt>
                <c:pt idx="34">
                  <c:v>-129</c:v>
                </c:pt>
                <c:pt idx="35">
                  <c:v>-130</c:v>
                </c:pt>
                <c:pt idx="36">
                  <c:v>-128</c:v>
                </c:pt>
                <c:pt idx="37">
                  <c:v>-130</c:v>
                </c:pt>
                <c:pt idx="38">
                  <c:v>-132</c:v>
                </c:pt>
                <c:pt idx="39">
                  <c:v>-135</c:v>
                </c:pt>
                <c:pt idx="40">
                  <c:v>-138</c:v>
                </c:pt>
                <c:pt idx="41">
                  <c:v>-143</c:v>
                </c:pt>
                <c:pt idx="42">
                  <c:v>-148</c:v>
                </c:pt>
                <c:pt idx="43">
                  <c:v>-156</c:v>
                </c:pt>
                <c:pt idx="44">
                  <c:v>-164</c:v>
                </c:pt>
                <c:pt idx="45">
                  <c:v>-177</c:v>
                </c:pt>
                <c:pt idx="46">
                  <c:v>-190</c:v>
                </c:pt>
                <c:pt idx="47">
                  <c:v>-211</c:v>
                </c:pt>
                <c:pt idx="48">
                  <c:v>-232</c:v>
                </c:pt>
                <c:pt idx="49">
                  <c:v>-266</c:v>
                </c:pt>
                <c:pt idx="50">
                  <c:v>-300</c:v>
                </c:pt>
                <c:pt idx="51">
                  <c:v>-301</c:v>
                </c:pt>
                <c:pt idx="52">
                  <c:v>-302</c:v>
                </c:pt>
                <c:pt idx="53">
                  <c:v>-304</c:v>
                </c:pt>
                <c:pt idx="54">
                  <c:v>-306</c:v>
                </c:pt>
                <c:pt idx="55">
                  <c:v>-303</c:v>
                </c:pt>
                <c:pt idx="56">
                  <c:v>-306</c:v>
                </c:pt>
                <c:pt idx="57">
                  <c:v>-311</c:v>
                </c:pt>
                <c:pt idx="58">
                  <c:v>-316</c:v>
                </c:pt>
                <c:pt idx="59">
                  <c:v>-309</c:v>
                </c:pt>
                <c:pt idx="60">
                  <c:v>-317</c:v>
                </c:pt>
                <c:pt idx="61">
                  <c:v>-330</c:v>
                </c:pt>
                <c:pt idx="62">
                  <c:v>-304</c:v>
                </c:pt>
                <c:pt idx="63">
                  <c:v>-325</c:v>
                </c:pt>
                <c:pt idx="64">
                  <c:v>-346</c:v>
                </c:pt>
                <c:pt idx="65">
                  <c:v>-317</c:v>
                </c:pt>
                <c:pt idx="66">
                  <c:v>-249</c:v>
                </c:pt>
                <c:pt idx="67">
                  <c:v>-250</c:v>
                </c:pt>
                <c:pt idx="68">
                  <c:v>-248</c:v>
                </c:pt>
                <c:pt idx="69">
                  <c:v>-250</c:v>
                </c:pt>
                <c:pt idx="70">
                  <c:v>-252</c:v>
                </c:pt>
                <c:pt idx="71">
                  <c:v>-255</c:v>
                </c:pt>
                <c:pt idx="72">
                  <c:v>-258</c:v>
                </c:pt>
                <c:pt idx="73">
                  <c:v>-263</c:v>
                </c:pt>
                <c:pt idx="74">
                  <c:v>-268</c:v>
                </c:pt>
                <c:pt idx="75">
                  <c:v>-261</c:v>
                </c:pt>
                <c:pt idx="76">
                  <c:v>-245</c:v>
                </c:pt>
                <c:pt idx="77">
                  <c:v>-258</c:v>
                </c:pt>
                <c:pt idx="78">
                  <c:v>-232</c:v>
                </c:pt>
                <c:pt idx="79">
                  <c:v>-253</c:v>
                </c:pt>
                <c:pt idx="80">
                  <c:v>-211</c:v>
                </c:pt>
                <c:pt idx="81">
                  <c:v>-245</c:v>
                </c:pt>
                <c:pt idx="82">
                  <c:v>-279</c:v>
                </c:pt>
                <c:pt idx="83">
                  <c:v>-178</c:v>
                </c:pt>
                <c:pt idx="84">
                  <c:v>-179</c:v>
                </c:pt>
                <c:pt idx="85">
                  <c:v>-181</c:v>
                </c:pt>
                <c:pt idx="86">
                  <c:v>-183</c:v>
                </c:pt>
                <c:pt idx="87">
                  <c:v>-180</c:v>
                </c:pt>
                <c:pt idx="88">
                  <c:v>-183</c:v>
                </c:pt>
                <c:pt idx="89">
                  <c:v>-179</c:v>
                </c:pt>
                <c:pt idx="90">
                  <c:v>-184</c:v>
                </c:pt>
                <c:pt idx="91">
                  <c:v>-192</c:v>
                </c:pt>
                <c:pt idx="92">
                  <c:v>-200</c:v>
                </c:pt>
                <c:pt idx="93">
                  <c:v>-213</c:v>
                </c:pt>
                <c:pt idx="94">
                  <c:v>-187</c:v>
                </c:pt>
                <c:pt idx="95">
                  <c:v>-208</c:v>
                </c:pt>
                <c:pt idx="96">
                  <c:v>-229</c:v>
                </c:pt>
                <c:pt idx="97">
                  <c:v>-200</c:v>
                </c:pt>
                <c:pt idx="98">
                  <c:v>-234</c:v>
                </c:pt>
                <c:pt idx="99">
                  <c:v>-133</c:v>
                </c:pt>
                <c:pt idx="100">
                  <c:v>-131</c:v>
                </c:pt>
                <c:pt idx="101">
                  <c:v>-133</c:v>
                </c:pt>
                <c:pt idx="102">
                  <c:v>-135</c:v>
                </c:pt>
                <c:pt idx="103">
                  <c:v>-132</c:v>
                </c:pt>
                <c:pt idx="104">
                  <c:v>-135</c:v>
                </c:pt>
                <c:pt idx="105">
                  <c:v>-131</c:v>
                </c:pt>
                <c:pt idx="106">
                  <c:v>-121</c:v>
                </c:pt>
                <c:pt idx="107">
                  <c:v>-129</c:v>
                </c:pt>
                <c:pt idx="108">
                  <c:v>-137</c:v>
                </c:pt>
                <c:pt idx="109">
                  <c:v>-150</c:v>
                </c:pt>
                <c:pt idx="110">
                  <c:v>-163</c:v>
                </c:pt>
                <c:pt idx="111">
                  <c:v>-184</c:v>
                </c:pt>
                <c:pt idx="112">
                  <c:v>-205</c:v>
                </c:pt>
                <c:pt idx="113">
                  <c:v>-239</c:v>
                </c:pt>
                <c:pt idx="114">
                  <c:v>-171</c:v>
                </c:pt>
                <c:pt idx="115">
                  <c:v>-172</c:v>
                </c:pt>
                <c:pt idx="116">
                  <c:v>-170</c:v>
                </c:pt>
                <c:pt idx="117">
                  <c:v>-172</c:v>
                </c:pt>
                <c:pt idx="118">
                  <c:v>-174</c:v>
                </c:pt>
                <c:pt idx="119">
                  <c:v>-177</c:v>
                </c:pt>
                <c:pt idx="120">
                  <c:v>-180</c:v>
                </c:pt>
                <c:pt idx="121">
                  <c:v>-185</c:v>
                </c:pt>
                <c:pt idx="122">
                  <c:v>-190</c:v>
                </c:pt>
                <c:pt idx="123">
                  <c:v>-183</c:v>
                </c:pt>
                <c:pt idx="124">
                  <c:v>-167</c:v>
                </c:pt>
                <c:pt idx="125">
                  <c:v>-180</c:v>
                </c:pt>
                <c:pt idx="126">
                  <c:v>-154</c:v>
                </c:pt>
                <c:pt idx="127">
                  <c:v>-136</c:v>
                </c:pt>
                <c:pt idx="128">
                  <c:v>-157</c:v>
                </c:pt>
                <c:pt idx="129">
                  <c:v>-191</c:v>
                </c:pt>
                <c:pt idx="130">
                  <c:v>-123</c:v>
                </c:pt>
                <c:pt idx="131">
                  <c:v>-22</c:v>
                </c:pt>
                <c:pt idx="132">
                  <c:v>-23</c:v>
                </c:pt>
                <c:pt idx="133">
                  <c:v>-22</c:v>
                </c:pt>
                <c:pt idx="134">
                  <c:v>-18</c:v>
                </c:pt>
                <c:pt idx="135">
                  <c:v>-21</c:v>
                </c:pt>
                <c:pt idx="136">
                  <c:v>-24</c:v>
                </c:pt>
                <c:pt idx="137">
                  <c:v>-29</c:v>
                </c:pt>
                <c:pt idx="138">
                  <c:v>-34</c:v>
                </c:pt>
                <c:pt idx="139">
                  <c:v>-42</c:v>
                </c:pt>
                <c:pt idx="140">
                  <c:v>-50</c:v>
                </c:pt>
                <c:pt idx="141">
                  <c:v>-63</c:v>
                </c:pt>
                <c:pt idx="142">
                  <c:v>-76</c:v>
                </c:pt>
                <c:pt idx="143">
                  <c:v>-58</c:v>
                </c:pt>
                <c:pt idx="144">
                  <c:v>-16</c:v>
                </c:pt>
                <c:pt idx="145">
                  <c:v>-50</c:v>
                </c:pt>
                <c:pt idx="146">
                  <c:v>18</c:v>
                </c:pt>
                <c:pt idx="147">
                  <c:v>119</c:v>
                </c:pt>
                <c:pt idx="148">
                  <c:v>118</c:v>
                </c:pt>
                <c:pt idx="149">
                  <c:v>117</c:v>
                </c:pt>
                <c:pt idx="150">
                  <c:v>118</c:v>
                </c:pt>
                <c:pt idx="151">
                  <c:v>116</c:v>
                </c:pt>
                <c:pt idx="152">
                  <c:v>119</c:v>
                </c:pt>
                <c:pt idx="153">
                  <c:v>116</c:v>
                </c:pt>
                <c:pt idx="154">
                  <c:v>111</c:v>
                </c:pt>
                <c:pt idx="155">
                  <c:v>106</c:v>
                </c:pt>
                <c:pt idx="156">
                  <c:v>98</c:v>
                </c:pt>
                <c:pt idx="157">
                  <c:v>90</c:v>
                </c:pt>
                <c:pt idx="158">
                  <c:v>77</c:v>
                </c:pt>
                <c:pt idx="159">
                  <c:v>64</c:v>
                </c:pt>
                <c:pt idx="160">
                  <c:v>43</c:v>
                </c:pt>
                <c:pt idx="161">
                  <c:v>22</c:v>
                </c:pt>
                <c:pt idx="162">
                  <c:v>-12</c:v>
                </c:pt>
                <c:pt idx="163">
                  <c:v>-46</c:v>
                </c:pt>
                <c:pt idx="164">
                  <c:v>55</c:v>
                </c:pt>
                <c:pt idx="165">
                  <c:v>54</c:v>
                </c:pt>
                <c:pt idx="166">
                  <c:v>52</c:v>
                </c:pt>
                <c:pt idx="167">
                  <c:v>56</c:v>
                </c:pt>
                <c:pt idx="168">
                  <c:v>53</c:v>
                </c:pt>
                <c:pt idx="169">
                  <c:v>50</c:v>
                </c:pt>
                <c:pt idx="170">
                  <c:v>54</c:v>
                </c:pt>
                <c:pt idx="171">
                  <c:v>49</c:v>
                </c:pt>
                <c:pt idx="172">
                  <c:v>41</c:v>
                </c:pt>
                <c:pt idx="173">
                  <c:v>33</c:v>
                </c:pt>
                <c:pt idx="174">
                  <c:v>20</c:v>
                </c:pt>
                <c:pt idx="175">
                  <c:v>7</c:v>
                </c:pt>
                <c:pt idx="176">
                  <c:v>-14</c:v>
                </c:pt>
                <c:pt idx="177">
                  <c:v>-35</c:v>
                </c:pt>
                <c:pt idx="178">
                  <c:v>-6</c:v>
                </c:pt>
                <c:pt idx="179">
                  <c:v>-40</c:v>
                </c:pt>
                <c:pt idx="180">
                  <c:v>-41</c:v>
                </c:pt>
                <c:pt idx="181">
                  <c:v>-42</c:v>
                </c:pt>
                <c:pt idx="182">
                  <c:v>-41</c:v>
                </c:pt>
                <c:pt idx="183">
                  <c:v>-43</c:v>
                </c:pt>
                <c:pt idx="184">
                  <c:v>-40</c:v>
                </c:pt>
                <c:pt idx="185">
                  <c:v>-34</c:v>
                </c:pt>
                <c:pt idx="186">
                  <c:v>-39</c:v>
                </c:pt>
                <c:pt idx="187">
                  <c:v>-44</c:v>
                </c:pt>
                <c:pt idx="188">
                  <c:v>-37</c:v>
                </c:pt>
                <c:pt idx="189">
                  <c:v>-45</c:v>
                </c:pt>
                <c:pt idx="190">
                  <c:v>-58</c:v>
                </c:pt>
                <c:pt idx="191">
                  <c:v>-71</c:v>
                </c:pt>
                <c:pt idx="192">
                  <c:v>-53</c:v>
                </c:pt>
                <c:pt idx="193">
                  <c:v>-11</c:v>
                </c:pt>
                <c:pt idx="194">
                  <c:v>-45</c:v>
                </c:pt>
                <c:pt idx="195">
                  <c:v>23</c:v>
                </c:pt>
                <c:pt idx="196">
                  <c:v>22</c:v>
                </c:pt>
                <c:pt idx="197">
                  <c:v>24</c:v>
                </c:pt>
                <c:pt idx="198">
                  <c:v>25</c:v>
                </c:pt>
                <c:pt idx="199">
                  <c:v>23</c:v>
                </c:pt>
                <c:pt idx="200">
                  <c:v>26</c:v>
                </c:pt>
                <c:pt idx="201">
                  <c:v>32</c:v>
                </c:pt>
                <c:pt idx="202">
                  <c:v>27</c:v>
                </c:pt>
                <c:pt idx="203">
                  <c:v>22</c:v>
                </c:pt>
                <c:pt idx="204">
                  <c:v>29</c:v>
                </c:pt>
                <c:pt idx="205">
                  <c:v>21</c:v>
                </c:pt>
                <c:pt idx="206">
                  <c:v>8</c:v>
                </c:pt>
                <c:pt idx="207">
                  <c:v>-5</c:v>
                </c:pt>
                <c:pt idx="208">
                  <c:v>-26</c:v>
                </c:pt>
                <c:pt idx="209">
                  <c:v>16</c:v>
                </c:pt>
                <c:pt idx="210">
                  <c:v>45</c:v>
                </c:pt>
                <c:pt idx="211">
                  <c:v>113</c:v>
                </c:pt>
                <c:pt idx="212">
                  <c:v>214</c:v>
                </c:pt>
                <c:pt idx="213">
                  <c:v>213</c:v>
                </c:pt>
                <c:pt idx="214">
                  <c:v>212</c:v>
                </c:pt>
                <c:pt idx="215">
                  <c:v>210</c:v>
                </c:pt>
                <c:pt idx="216">
                  <c:v>208</c:v>
                </c:pt>
                <c:pt idx="217">
                  <c:v>205</c:v>
                </c:pt>
                <c:pt idx="218">
                  <c:v>202</c:v>
                </c:pt>
                <c:pt idx="219">
                  <c:v>197</c:v>
                </c:pt>
                <c:pt idx="220">
                  <c:v>192</c:v>
                </c:pt>
                <c:pt idx="221">
                  <c:v>184</c:v>
                </c:pt>
                <c:pt idx="222">
                  <c:v>200</c:v>
                </c:pt>
                <c:pt idx="223">
                  <c:v>211</c:v>
                </c:pt>
                <c:pt idx="224">
                  <c:v>237</c:v>
                </c:pt>
                <c:pt idx="225">
                  <c:v>275</c:v>
                </c:pt>
                <c:pt idx="226">
                  <c:v>274</c:v>
                </c:pt>
                <c:pt idx="227">
                  <c:v>273</c:v>
                </c:pt>
                <c:pt idx="228">
                  <c:v>271</c:v>
                </c:pt>
                <c:pt idx="229">
                  <c:v>269</c:v>
                </c:pt>
                <c:pt idx="230">
                  <c:v>266</c:v>
                </c:pt>
                <c:pt idx="231">
                  <c:v>263</c:v>
                </c:pt>
                <c:pt idx="232">
                  <c:v>267</c:v>
                </c:pt>
                <c:pt idx="233">
                  <c:v>262</c:v>
                </c:pt>
                <c:pt idx="234">
                  <c:v>254</c:v>
                </c:pt>
                <c:pt idx="235">
                  <c:v>270</c:v>
                </c:pt>
                <c:pt idx="236">
                  <c:v>281</c:v>
                </c:pt>
                <c:pt idx="237">
                  <c:v>319</c:v>
                </c:pt>
                <c:pt idx="238">
                  <c:v>318</c:v>
                </c:pt>
                <c:pt idx="239">
                  <c:v>317</c:v>
                </c:pt>
                <c:pt idx="240">
                  <c:v>315</c:v>
                </c:pt>
                <c:pt idx="241">
                  <c:v>319</c:v>
                </c:pt>
                <c:pt idx="242">
                  <c:v>316</c:v>
                </c:pt>
                <c:pt idx="243">
                  <c:v>322</c:v>
                </c:pt>
                <c:pt idx="244">
                  <c:v>321</c:v>
                </c:pt>
                <c:pt idx="245">
                  <c:v>323</c:v>
                </c:pt>
                <c:pt idx="246">
                  <c:v>322</c:v>
                </c:pt>
                <c:pt idx="247">
                  <c:v>321</c:v>
                </c:pt>
                <c:pt idx="248">
                  <c:v>319</c:v>
                </c:pt>
                <c:pt idx="249">
                  <c:v>317</c:v>
                </c:pt>
                <c:pt idx="250">
                  <c:v>320</c:v>
                </c:pt>
                <c:pt idx="251">
                  <c:v>317</c:v>
                </c:pt>
                <c:pt idx="252">
                  <c:v>321</c:v>
                </c:pt>
                <c:pt idx="253">
                  <c:v>331</c:v>
                </c:pt>
                <c:pt idx="254">
                  <c:v>330</c:v>
                </c:pt>
                <c:pt idx="255">
                  <c:v>329</c:v>
                </c:pt>
                <c:pt idx="256">
                  <c:v>327</c:v>
                </c:pt>
                <c:pt idx="257">
                  <c:v>331</c:v>
                </c:pt>
                <c:pt idx="258">
                  <c:v>334</c:v>
                </c:pt>
                <c:pt idx="259">
                  <c:v>342</c:v>
                </c:pt>
                <c:pt idx="260">
                  <c:v>344</c:v>
                </c:pt>
                <c:pt idx="261">
                  <c:v>346</c:v>
                </c:pt>
                <c:pt idx="262">
                  <c:v>348</c:v>
                </c:pt>
                <c:pt idx="263">
                  <c:v>350</c:v>
                </c:pt>
                <c:pt idx="264">
                  <c:v>352</c:v>
                </c:pt>
                <c:pt idx="265">
                  <c:v>354</c:v>
                </c:pt>
                <c:pt idx="266">
                  <c:v>356</c:v>
                </c:pt>
                <c:pt idx="267">
                  <c:v>355</c:v>
                </c:pt>
                <c:pt idx="268">
                  <c:v>354</c:v>
                </c:pt>
                <c:pt idx="269">
                  <c:v>352</c:v>
                </c:pt>
                <c:pt idx="270">
                  <c:v>350</c:v>
                </c:pt>
                <c:pt idx="271">
                  <c:v>347</c:v>
                </c:pt>
                <c:pt idx="272">
                  <c:v>344</c:v>
                </c:pt>
                <c:pt idx="273">
                  <c:v>348</c:v>
                </c:pt>
                <c:pt idx="274">
                  <c:v>358</c:v>
                </c:pt>
                <c:pt idx="275">
                  <c:v>357</c:v>
                </c:pt>
                <c:pt idx="276">
                  <c:v>359</c:v>
                </c:pt>
                <c:pt idx="277">
                  <c:v>358</c:v>
                </c:pt>
                <c:pt idx="278">
                  <c:v>357</c:v>
                </c:pt>
                <c:pt idx="279">
                  <c:v>358</c:v>
                </c:pt>
                <c:pt idx="280">
                  <c:v>356</c:v>
                </c:pt>
                <c:pt idx="281">
                  <c:v>359</c:v>
                </c:pt>
                <c:pt idx="282">
                  <c:v>356</c:v>
                </c:pt>
                <c:pt idx="283">
                  <c:v>360</c:v>
                </c:pt>
                <c:pt idx="284">
                  <c:v>359</c:v>
                </c:pt>
                <c:pt idx="285">
                  <c:v>361</c:v>
                </c:pt>
                <c:pt idx="286">
                  <c:v>360</c:v>
                </c:pt>
                <c:pt idx="287">
                  <c:v>362</c:v>
                </c:pt>
                <c:pt idx="288">
                  <c:v>361</c:v>
                </c:pt>
                <c:pt idx="289">
                  <c:v>360</c:v>
                </c:pt>
                <c:pt idx="290">
                  <c:v>358</c:v>
                </c:pt>
                <c:pt idx="291">
                  <c:v>356</c:v>
                </c:pt>
                <c:pt idx="292">
                  <c:v>359</c:v>
                </c:pt>
                <c:pt idx="293">
                  <c:v>356</c:v>
                </c:pt>
                <c:pt idx="294">
                  <c:v>360</c:v>
                </c:pt>
                <c:pt idx="295">
                  <c:v>355</c:v>
                </c:pt>
                <c:pt idx="296">
                  <c:v>347</c:v>
                </c:pt>
                <c:pt idx="297">
                  <c:v>363</c:v>
                </c:pt>
                <c:pt idx="298">
                  <c:v>386</c:v>
                </c:pt>
                <c:pt idx="299">
                  <c:v>385</c:v>
                </c:pt>
                <c:pt idx="300">
                  <c:v>384</c:v>
                </c:pt>
                <c:pt idx="301">
                  <c:v>382</c:v>
                </c:pt>
                <c:pt idx="302">
                  <c:v>380</c:v>
                </c:pt>
                <c:pt idx="303">
                  <c:v>377</c:v>
                </c:pt>
                <c:pt idx="304">
                  <c:v>374</c:v>
                </c:pt>
                <c:pt idx="305">
                  <c:v>369</c:v>
                </c:pt>
                <c:pt idx="306">
                  <c:v>379</c:v>
                </c:pt>
                <c:pt idx="307">
                  <c:v>371</c:v>
                </c:pt>
                <c:pt idx="308">
                  <c:v>387</c:v>
                </c:pt>
                <c:pt idx="309">
                  <c:v>386</c:v>
                </c:pt>
                <c:pt idx="310">
                  <c:v>388</c:v>
                </c:pt>
                <c:pt idx="311">
                  <c:v>387</c:v>
                </c:pt>
                <c:pt idx="312">
                  <c:v>386</c:v>
                </c:pt>
                <c:pt idx="313">
                  <c:v>384</c:v>
                </c:pt>
                <c:pt idx="314">
                  <c:v>382</c:v>
                </c:pt>
                <c:pt idx="315">
                  <c:v>379</c:v>
                </c:pt>
                <c:pt idx="316">
                  <c:v>385</c:v>
                </c:pt>
                <c:pt idx="317">
                  <c:v>380</c:v>
                </c:pt>
                <c:pt idx="318">
                  <c:v>375</c:v>
                </c:pt>
                <c:pt idx="319">
                  <c:v>367</c:v>
                </c:pt>
                <c:pt idx="320">
                  <c:v>383</c:v>
                </c:pt>
                <c:pt idx="321">
                  <c:v>370</c:v>
                </c:pt>
                <c:pt idx="322">
                  <c:v>357</c:v>
                </c:pt>
                <c:pt idx="323">
                  <c:v>336</c:v>
                </c:pt>
                <c:pt idx="324">
                  <c:v>315</c:v>
                </c:pt>
                <c:pt idx="325">
                  <c:v>281</c:v>
                </c:pt>
                <c:pt idx="326">
                  <c:v>247</c:v>
                </c:pt>
                <c:pt idx="327">
                  <c:v>348</c:v>
                </c:pt>
                <c:pt idx="328">
                  <c:v>350</c:v>
                </c:pt>
                <c:pt idx="329">
                  <c:v>348</c:v>
                </c:pt>
                <c:pt idx="330">
                  <c:v>346</c:v>
                </c:pt>
                <c:pt idx="331">
                  <c:v>343</c:v>
                </c:pt>
                <c:pt idx="332">
                  <c:v>349</c:v>
                </c:pt>
                <c:pt idx="333">
                  <c:v>344</c:v>
                </c:pt>
                <c:pt idx="334">
                  <c:v>339</c:v>
                </c:pt>
                <c:pt idx="335">
                  <c:v>331</c:v>
                </c:pt>
                <c:pt idx="336">
                  <c:v>323</c:v>
                </c:pt>
                <c:pt idx="337">
                  <c:v>334</c:v>
                </c:pt>
                <c:pt idx="338">
                  <c:v>321</c:v>
                </c:pt>
                <c:pt idx="339">
                  <c:v>300</c:v>
                </c:pt>
                <c:pt idx="340">
                  <c:v>342</c:v>
                </c:pt>
                <c:pt idx="341">
                  <c:v>308</c:v>
                </c:pt>
                <c:pt idx="342">
                  <c:v>376</c:v>
                </c:pt>
                <c:pt idx="343">
                  <c:v>477</c:v>
                </c:pt>
                <c:pt idx="344">
                  <c:v>479</c:v>
                </c:pt>
                <c:pt idx="345">
                  <c:v>478</c:v>
                </c:pt>
                <c:pt idx="346">
                  <c:v>477</c:v>
                </c:pt>
                <c:pt idx="347">
                  <c:v>475</c:v>
                </c:pt>
                <c:pt idx="348">
                  <c:v>473</c:v>
                </c:pt>
                <c:pt idx="349">
                  <c:v>470</c:v>
                </c:pt>
                <c:pt idx="350">
                  <c:v>467</c:v>
                </c:pt>
                <c:pt idx="351">
                  <c:v>462</c:v>
                </c:pt>
                <c:pt idx="352">
                  <c:v>457</c:v>
                </c:pt>
                <c:pt idx="353">
                  <c:v>449</c:v>
                </c:pt>
                <c:pt idx="354">
                  <c:v>465</c:v>
                </c:pt>
                <c:pt idx="355">
                  <c:v>452</c:v>
                </c:pt>
                <c:pt idx="356">
                  <c:v>439</c:v>
                </c:pt>
                <c:pt idx="357">
                  <c:v>457</c:v>
                </c:pt>
                <c:pt idx="358">
                  <c:v>499</c:v>
                </c:pt>
                <c:pt idx="359">
                  <c:v>498</c:v>
                </c:pt>
                <c:pt idx="360">
                  <c:v>497</c:v>
                </c:pt>
                <c:pt idx="361">
                  <c:v>498</c:v>
                </c:pt>
                <c:pt idx="362">
                  <c:v>496</c:v>
                </c:pt>
                <c:pt idx="363">
                  <c:v>499</c:v>
                </c:pt>
                <c:pt idx="364">
                  <c:v>505</c:v>
                </c:pt>
                <c:pt idx="365">
                  <c:v>504</c:v>
                </c:pt>
                <c:pt idx="366">
                  <c:v>503</c:v>
                </c:pt>
                <c:pt idx="367">
                  <c:v>501</c:v>
                </c:pt>
                <c:pt idx="368">
                  <c:v>499</c:v>
                </c:pt>
                <c:pt idx="369">
                  <c:v>496</c:v>
                </c:pt>
                <c:pt idx="370">
                  <c:v>493</c:v>
                </c:pt>
                <c:pt idx="371">
                  <c:v>488</c:v>
                </c:pt>
                <c:pt idx="372">
                  <c:v>483</c:v>
                </c:pt>
                <c:pt idx="373">
                  <c:v>475</c:v>
                </c:pt>
                <c:pt idx="374">
                  <c:v>491</c:v>
                </c:pt>
                <c:pt idx="375">
                  <c:v>502</c:v>
                </c:pt>
                <c:pt idx="376">
                  <c:v>489</c:v>
                </c:pt>
                <c:pt idx="377">
                  <c:v>468</c:v>
                </c:pt>
                <c:pt idx="378">
                  <c:v>447</c:v>
                </c:pt>
                <c:pt idx="379">
                  <c:v>476</c:v>
                </c:pt>
                <c:pt idx="380">
                  <c:v>442</c:v>
                </c:pt>
                <c:pt idx="381">
                  <c:v>441</c:v>
                </c:pt>
                <c:pt idx="382">
                  <c:v>440</c:v>
                </c:pt>
                <c:pt idx="383">
                  <c:v>438</c:v>
                </c:pt>
                <c:pt idx="384">
                  <c:v>436</c:v>
                </c:pt>
                <c:pt idx="385">
                  <c:v>439</c:v>
                </c:pt>
                <c:pt idx="386">
                  <c:v>436</c:v>
                </c:pt>
                <c:pt idx="387">
                  <c:v>431</c:v>
                </c:pt>
                <c:pt idx="388">
                  <c:v>426</c:v>
                </c:pt>
                <c:pt idx="389">
                  <c:v>433</c:v>
                </c:pt>
                <c:pt idx="390">
                  <c:v>425</c:v>
                </c:pt>
                <c:pt idx="391">
                  <c:v>436</c:v>
                </c:pt>
                <c:pt idx="392">
                  <c:v>462</c:v>
                </c:pt>
                <c:pt idx="393">
                  <c:v>441</c:v>
                </c:pt>
                <c:pt idx="394">
                  <c:v>420</c:v>
                </c:pt>
                <c:pt idx="395">
                  <c:v>386</c:v>
                </c:pt>
                <c:pt idx="396">
                  <c:v>352</c:v>
                </c:pt>
                <c:pt idx="397">
                  <c:v>351</c:v>
                </c:pt>
                <c:pt idx="398">
                  <c:v>353</c:v>
                </c:pt>
                <c:pt idx="399">
                  <c:v>354</c:v>
                </c:pt>
                <c:pt idx="400">
                  <c:v>358</c:v>
                </c:pt>
                <c:pt idx="401">
                  <c:v>355</c:v>
                </c:pt>
                <c:pt idx="402">
                  <c:v>352</c:v>
                </c:pt>
                <c:pt idx="403">
                  <c:v>347</c:v>
                </c:pt>
                <c:pt idx="404">
                  <c:v>357</c:v>
                </c:pt>
                <c:pt idx="405">
                  <c:v>349</c:v>
                </c:pt>
                <c:pt idx="406">
                  <c:v>341</c:v>
                </c:pt>
                <c:pt idx="407">
                  <c:v>328</c:v>
                </c:pt>
                <c:pt idx="408">
                  <c:v>315</c:v>
                </c:pt>
                <c:pt idx="409">
                  <c:v>333</c:v>
                </c:pt>
                <c:pt idx="410">
                  <c:v>375</c:v>
                </c:pt>
                <c:pt idx="411">
                  <c:v>404</c:v>
                </c:pt>
                <c:pt idx="412">
                  <c:v>370</c:v>
                </c:pt>
                <c:pt idx="413">
                  <c:v>369</c:v>
                </c:pt>
                <c:pt idx="414">
                  <c:v>368</c:v>
                </c:pt>
                <c:pt idx="415">
                  <c:v>366</c:v>
                </c:pt>
                <c:pt idx="416">
                  <c:v>364</c:v>
                </c:pt>
                <c:pt idx="417">
                  <c:v>361</c:v>
                </c:pt>
                <c:pt idx="418">
                  <c:v>358</c:v>
                </c:pt>
                <c:pt idx="419">
                  <c:v>362</c:v>
                </c:pt>
                <c:pt idx="420">
                  <c:v>357</c:v>
                </c:pt>
                <c:pt idx="421">
                  <c:v>364</c:v>
                </c:pt>
                <c:pt idx="422">
                  <c:v>356</c:v>
                </c:pt>
                <c:pt idx="423">
                  <c:v>367</c:v>
                </c:pt>
                <c:pt idx="424">
                  <c:v>393</c:v>
                </c:pt>
                <c:pt idx="425">
                  <c:v>411</c:v>
                </c:pt>
                <c:pt idx="426">
                  <c:v>453</c:v>
                </c:pt>
                <c:pt idx="427">
                  <c:v>419</c:v>
                </c:pt>
                <c:pt idx="428">
                  <c:v>385</c:v>
                </c:pt>
                <c:pt idx="429">
                  <c:v>486</c:v>
                </c:pt>
                <c:pt idx="430">
                  <c:v>488</c:v>
                </c:pt>
                <c:pt idx="431">
                  <c:v>486</c:v>
                </c:pt>
                <c:pt idx="432">
                  <c:v>484</c:v>
                </c:pt>
                <c:pt idx="433">
                  <c:v>481</c:v>
                </c:pt>
                <c:pt idx="434">
                  <c:v>487</c:v>
                </c:pt>
                <c:pt idx="435">
                  <c:v>482</c:v>
                </c:pt>
                <c:pt idx="436">
                  <c:v>492</c:v>
                </c:pt>
                <c:pt idx="437">
                  <c:v>484</c:v>
                </c:pt>
                <c:pt idx="438">
                  <c:v>476</c:v>
                </c:pt>
                <c:pt idx="439">
                  <c:v>463</c:v>
                </c:pt>
                <c:pt idx="440">
                  <c:v>450</c:v>
                </c:pt>
                <c:pt idx="441">
                  <c:v>429</c:v>
                </c:pt>
                <c:pt idx="442">
                  <c:v>408</c:v>
                </c:pt>
                <c:pt idx="443">
                  <c:v>374</c:v>
                </c:pt>
                <c:pt idx="444">
                  <c:v>340</c:v>
                </c:pt>
                <c:pt idx="445">
                  <c:v>339</c:v>
                </c:pt>
                <c:pt idx="446">
                  <c:v>338</c:v>
                </c:pt>
                <c:pt idx="447">
                  <c:v>336</c:v>
                </c:pt>
                <c:pt idx="448">
                  <c:v>334</c:v>
                </c:pt>
                <c:pt idx="449">
                  <c:v>331</c:v>
                </c:pt>
                <c:pt idx="450">
                  <c:v>328</c:v>
                </c:pt>
                <c:pt idx="451">
                  <c:v>332</c:v>
                </c:pt>
                <c:pt idx="452">
                  <c:v>327</c:v>
                </c:pt>
                <c:pt idx="453">
                  <c:v>319</c:v>
                </c:pt>
                <c:pt idx="454">
                  <c:v>335</c:v>
                </c:pt>
                <c:pt idx="455">
                  <c:v>346</c:v>
                </c:pt>
                <c:pt idx="456">
                  <c:v>333</c:v>
                </c:pt>
                <c:pt idx="457">
                  <c:v>351</c:v>
                </c:pt>
                <c:pt idx="458">
                  <c:v>330</c:v>
                </c:pt>
                <c:pt idx="459">
                  <c:v>296</c:v>
                </c:pt>
                <c:pt idx="460">
                  <c:v>364</c:v>
                </c:pt>
                <c:pt idx="461">
                  <c:v>465</c:v>
                </c:pt>
                <c:pt idx="462">
                  <c:v>464</c:v>
                </c:pt>
                <c:pt idx="463">
                  <c:v>462</c:v>
                </c:pt>
                <c:pt idx="464">
                  <c:v>460</c:v>
                </c:pt>
                <c:pt idx="465">
                  <c:v>463</c:v>
                </c:pt>
                <c:pt idx="466">
                  <c:v>460</c:v>
                </c:pt>
                <c:pt idx="467">
                  <c:v>455</c:v>
                </c:pt>
                <c:pt idx="468">
                  <c:v>465</c:v>
                </c:pt>
                <c:pt idx="469">
                  <c:v>472</c:v>
                </c:pt>
                <c:pt idx="470">
                  <c:v>488</c:v>
                </c:pt>
                <c:pt idx="471">
                  <c:v>499</c:v>
                </c:pt>
                <c:pt idx="472">
                  <c:v>525</c:v>
                </c:pt>
                <c:pt idx="473">
                  <c:v>524</c:v>
                </c:pt>
                <c:pt idx="474">
                  <c:v>523</c:v>
                </c:pt>
                <c:pt idx="475">
                  <c:v>521</c:v>
                </c:pt>
                <c:pt idx="476">
                  <c:v>519</c:v>
                </c:pt>
                <c:pt idx="477">
                  <c:v>516</c:v>
                </c:pt>
                <c:pt idx="478">
                  <c:v>513</c:v>
                </c:pt>
                <c:pt idx="479">
                  <c:v>508</c:v>
                </c:pt>
                <c:pt idx="480">
                  <c:v>503</c:v>
                </c:pt>
                <c:pt idx="481">
                  <c:v>495</c:v>
                </c:pt>
                <c:pt idx="482">
                  <c:v>511</c:v>
                </c:pt>
                <c:pt idx="483">
                  <c:v>498</c:v>
                </c:pt>
                <c:pt idx="484">
                  <c:v>485</c:v>
                </c:pt>
                <c:pt idx="485">
                  <c:v>503</c:v>
                </c:pt>
                <c:pt idx="486">
                  <c:v>482</c:v>
                </c:pt>
                <c:pt idx="487">
                  <c:v>448</c:v>
                </c:pt>
                <c:pt idx="488">
                  <c:v>414</c:v>
                </c:pt>
                <c:pt idx="489">
                  <c:v>515</c:v>
                </c:pt>
                <c:pt idx="490">
                  <c:v>514</c:v>
                </c:pt>
                <c:pt idx="491">
                  <c:v>512</c:v>
                </c:pt>
                <c:pt idx="492">
                  <c:v>516</c:v>
                </c:pt>
                <c:pt idx="493">
                  <c:v>519</c:v>
                </c:pt>
                <c:pt idx="494">
                  <c:v>525</c:v>
                </c:pt>
                <c:pt idx="495">
                  <c:v>520</c:v>
                </c:pt>
                <c:pt idx="496">
                  <c:v>515</c:v>
                </c:pt>
                <c:pt idx="497">
                  <c:v>507</c:v>
                </c:pt>
                <c:pt idx="498">
                  <c:v>499</c:v>
                </c:pt>
                <c:pt idx="499">
                  <c:v>510</c:v>
                </c:pt>
              </c:numCache>
            </c:numRef>
          </c:val>
        </c:ser>
        <c:ser>
          <c:idx val="4"/>
          <c:order val="4"/>
          <c:tx>
            <c:v>Last DC : Max ST</c:v>
          </c:tx>
          <c:marker>
            <c:symbol val="none"/>
          </c:marker>
          <c:val>
            <c:numRef>
              <c:f>'Fib-DC'!$AU$11:$AU$510</c:f>
              <c:numCache>
                <c:formatCode>General</c:formatCode>
                <c:ptCount val="500"/>
                <c:pt idx="0">
                  <c:v>-1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-3</c:v>
                </c:pt>
                <c:pt idx="5">
                  <c:v>-6</c:v>
                </c:pt>
                <c:pt idx="6">
                  <c:v>-11</c:v>
                </c:pt>
                <c:pt idx="7">
                  <c:v>-16</c:v>
                </c:pt>
                <c:pt idx="8">
                  <c:v>-24</c:v>
                </c:pt>
                <c:pt idx="9">
                  <c:v>-32</c:v>
                </c:pt>
                <c:pt idx="10">
                  <c:v>-45</c:v>
                </c:pt>
                <c:pt idx="11">
                  <c:v>-58</c:v>
                </c:pt>
                <c:pt idx="12">
                  <c:v>-79</c:v>
                </c:pt>
                <c:pt idx="13">
                  <c:v>-37</c:v>
                </c:pt>
                <c:pt idx="14">
                  <c:v>-71</c:v>
                </c:pt>
                <c:pt idx="15">
                  <c:v>-105</c:v>
                </c:pt>
                <c:pt idx="16">
                  <c:v>-106</c:v>
                </c:pt>
                <c:pt idx="17">
                  <c:v>-107</c:v>
                </c:pt>
                <c:pt idx="18">
                  <c:v>-109</c:v>
                </c:pt>
                <c:pt idx="19">
                  <c:v>-105</c:v>
                </c:pt>
                <c:pt idx="20">
                  <c:v>-102</c:v>
                </c:pt>
                <c:pt idx="21">
                  <c:v>-105</c:v>
                </c:pt>
                <c:pt idx="22">
                  <c:v>-110</c:v>
                </c:pt>
                <c:pt idx="23">
                  <c:v>-115</c:v>
                </c:pt>
                <c:pt idx="24">
                  <c:v>-123</c:v>
                </c:pt>
                <c:pt idx="25">
                  <c:v>-107</c:v>
                </c:pt>
                <c:pt idx="26">
                  <c:v>-96</c:v>
                </c:pt>
                <c:pt idx="27">
                  <c:v>-109</c:v>
                </c:pt>
                <c:pt idx="28">
                  <c:v>-130</c:v>
                </c:pt>
                <c:pt idx="29">
                  <c:v>-151</c:v>
                </c:pt>
                <c:pt idx="30">
                  <c:v>-185</c:v>
                </c:pt>
                <c:pt idx="31">
                  <c:v>-219</c:v>
                </c:pt>
                <c:pt idx="32">
                  <c:v>-118</c:v>
                </c:pt>
                <c:pt idx="33">
                  <c:v>-119</c:v>
                </c:pt>
                <c:pt idx="34">
                  <c:v>-121</c:v>
                </c:pt>
                <c:pt idx="35">
                  <c:v>-123</c:v>
                </c:pt>
                <c:pt idx="36">
                  <c:v>-120</c:v>
                </c:pt>
                <c:pt idx="37">
                  <c:v>-123</c:v>
                </c:pt>
                <c:pt idx="38">
                  <c:v>-128</c:v>
                </c:pt>
                <c:pt idx="39">
                  <c:v>-133</c:v>
                </c:pt>
                <c:pt idx="40">
                  <c:v>-141</c:v>
                </c:pt>
                <c:pt idx="41">
                  <c:v>-149</c:v>
                </c:pt>
                <c:pt idx="42">
                  <c:v>-162</c:v>
                </c:pt>
                <c:pt idx="43">
                  <c:v>-175</c:v>
                </c:pt>
                <c:pt idx="44">
                  <c:v>-196</c:v>
                </c:pt>
                <c:pt idx="45">
                  <c:v>-217</c:v>
                </c:pt>
                <c:pt idx="46">
                  <c:v>-251</c:v>
                </c:pt>
                <c:pt idx="47">
                  <c:v>-285</c:v>
                </c:pt>
                <c:pt idx="48">
                  <c:v>-286</c:v>
                </c:pt>
                <c:pt idx="49">
                  <c:v>-287</c:v>
                </c:pt>
                <c:pt idx="50">
                  <c:v>-289</c:v>
                </c:pt>
                <c:pt idx="51">
                  <c:v>-291</c:v>
                </c:pt>
                <c:pt idx="52">
                  <c:v>-294</c:v>
                </c:pt>
                <c:pt idx="53">
                  <c:v>-297</c:v>
                </c:pt>
                <c:pt idx="54">
                  <c:v>-302</c:v>
                </c:pt>
                <c:pt idx="55">
                  <c:v>-292</c:v>
                </c:pt>
                <c:pt idx="56">
                  <c:v>-300</c:v>
                </c:pt>
                <c:pt idx="57">
                  <c:v>-308</c:v>
                </c:pt>
                <c:pt idx="58">
                  <c:v>-321</c:v>
                </c:pt>
                <c:pt idx="59">
                  <c:v>-295</c:v>
                </c:pt>
                <c:pt idx="60">
                  <c:v>-316</c:v>
                </c:pt>
                <c:pt idx="61">
                  <c:v>-337</c:v>
                </c:pt>
                <c:pt idx="62">
                  <c:v>-308</c:v>
                </c:pt>
                <c:pt idx="63">
                  <c:v>-342</c:v>
                </c:pt>
                <c:pt idx="64">
                  <c:v>-343</c:v>
                </c:pt>
                <c:pt idx="65">
                  <c:v>-341</c:v>
                </c:pt>
                <c:pt idx="66">
                  <c:v>-340</c:v>
                </c:pt>
                <c:pt idx="67">
                  <c:v>-342</c:v>
                </c:pt>
                <c:pt idx="68">
                  <c:v>-339</c:v>
                </c:pt>
                <c:pt idx="69">
                  <c:v>-342</c:v>
                </c:pt>
                <c:pt idx="70">
                  <c:v>-347</c:v>
                </c:pt>
                <c:pt idx="71">
                  <c:v>-352</c:v>
                </c:pt>
                <c:pt idx="72">
                  <c:v>-360</c:v>
                </c:pt>
                <c:pt idx="73">
                  <c:v>-368</c:v>
                </c:pt>
                <c:pt idx="74">
                  <c:v>-381</c:v>
                </c:pt>
                <c:pt idx="75">
                  <c:v>-355</c:v>
                </c:pt>
                <c:pt idx="76">
                  <c:v>-337</c:v>
                </c:pt>
                <c:pt idx="77">
                  <c:v>-358</c:v>
                </c:pt>
                <c:pt idx="78">
                  <c:v>-329</c:v>
                </c:pt>
                <c:pt idx="79">
                  <c:v>-363</c:v>
                </c:pt>
                <c:pt idx="80">
                  <c:v>-262</c:v>
                </c:pt>
                <c:pt idx="81">
                  <c:v>-263</c:v>
                </c:pt>
                <c:pt idx="82">
                  <c:v>-265</c:v>
                </c:pt>
                <c:pt idx="83">
                  <c:v>-261</c:v>
                </c:pt>
                <c:pt idx="84">
                  <c:v>-264</c:v>
                </c:pt>
                <c:pt idx="85">
                  <c:v>-267</c:v>
                </c:pt>
                <c:pt idx="86">
                  <c:v>-272</c:v>
                </c:pt>
                <c:pt idx="87">
                  <c:v>-262</c:v>
                </c:pt>
                <c:pt idx="88">
                  <c:v>-270</c:v>
                </c:pt>
                <c:pt idx="89">
                  <c:v>-254</c:v>
                </c:pt>
                <c:pt idx="90">
                  <c:v>-267</c:v>
                </c:pt>
                <c:pt idx="91">
                  <c:v>-280</c:v>
                </c:pt>
                <c:pt idx="92">
                  <c:v>-301</c:v>
                </c:pt>
                <c:pt idx="93">
                  <c:v>-322</c:v>
                </c:pt>
                <c:pt idx="94">
                  <c:v>-293</c:v>
                </c:pt>
                <c:pt idx="95">
                  <c:v>-327</c:v>
                </c:pt>
                <c:pt idx="96">
                  <c:v>-328</c:v>
                </c:pt>
                <c:pt idx="97">
                  <c:v>-326</c:v>
                </c:pt>
                <c:pt idx="98">
                  <c:v>-328</c:v>
                </c:pt>
                <c:pt idx="99">
                  <c:v>-324</c:v>
                </c:pt>
                <c:pt idx="100">
                  <c:v>-321</c:v>
                </c:pt>
                <c:pt idx="101">
                  <c:v>-324</c:v>
                </c:pt>
                <c:pt idx="102">
                  <c:v>-329</c:v>
                </c:pt>
                <c:pt idx="103">
                  <c:v>-319</c:v>
                </c:pt>
                <c:pt idx="104">
                  <c:v>-327</c:v>
                </c:pt>
                <c:pt idx="105">
                  <c:v>-311</c:v>
                </c:pt>
                <c:pt idx="106">
                  <c:v>-300</c:v>
                </c:pt>
                <c:pt idx="107">
                  <c:v>-313</c:v>
                </c:pt>
                <c:pt idx="108">
                  <c:v>-334</c:v>
                </c:pt>
                <c:pt idx="109">
                  <c:v>-355</c:v>
                </c:pt>
                <c:pt idx="110">
                  <c:v>-389</c:v>
                </c:pt>
                <c:pt idx="111">
                  <c:v>-423</c:v>
                </c:pt>
                <c:pt idx="112">
                  <c:v>-424</c:v>
                </c:pt>
                <c:pt idx="113">
                  <c:v>-425</c:v>
                </c:pt>
                <c:pt idx="114">
                  <c:v>-424</c:v>
                </c:pt>
                <c:pt idx="115">
                  <c:v>-426</c:v>
                </c:pt>
                <c:pt idx="116">
                  <c:v>-423</c:v>
                </c:pt>
                <c:pt idx="117">
                  <c:v>-426</c:v>
                </c:pt>
                <c:pt idx="118">
                  <c:v>-431</c:v>
                </c:pt>
                <c:pt idx="119">
                  <c:v>-436</c:v>
                </c:pt>
                <c:pt idx="120">
                  <c:v>-444</c:v>
                </c:pt>
                <c:pt idx="121">
                  <c:v>-452</c:v>
                </c:pt>
                <c:pt idx="122">
                  <c:v>-465</c:v>
                </c:pt>
                <c:pt idx="123">
                  <c:v>-439</c:v>
                </c:pt>
                <c:pt idx="124">
                  <c:v>-421</c:v>
                </c:pt>
                <c:pt idx="125">
                  <c:v>-442</c:v>
                </c:pt>
                <c:pt idx="126">
                  <c:v>-413</c:v>
                </c:pt>
                <c:pt idx="127">
                  <c:v>-345</c:v>
                </c:pt>
                <c:pt idx="128">
                  <c:v>-346</c:v>
                </c:pt>
                <c:pt idx="129">
                  <c:v>-347</c:v>
                </c:pt>
                <c:pt idx="130">
                  <c:v>-346</c:v>
                </c:pt>
                <c:pt idx="131">
                  <c:v>-342</c:v>
                </c:pt>
                <c:pt idx="132">
                  <c:v>-345</c:v>
                </c:pt>
                <c:pt idx="133">
                  <c:v>-339</c:v>
                </c:pt>
                <c:pt idx="134">
                  <c:v>-335</c:v>
                </c:pt>
                <c:pt idx="135">
                  <c:v>-340</c:v>
                </c:pt>
                <c:pt idx="136">
                  <c:v>-348</c:v>
                </c:pt>
                <c:pt idx="137">
                  <c:v>-356</c:v>
                </c:pt>
                <c:pt idx="138">
                  <c:v>-369</c:v>
                </c:pt>
                <c:pt idx="139">
                  <c:v>-382</c:v>
                </c:pt>
                <c:pt idx="140">
                  <c:v>-403</c:v>
                </c:pt>
                <c:pt idx="141">
                  <c:v>-424</c:v>
                </c:pt>
                <c:pt idx="142">
                  <c:v>-458</c:v>
                </c:pt>
                <c:pt idx="143">
                  <c:v>-390</c:v>
                </c:pt>
                <c:pt idx="144">
                  <c:v>-289</c:v>
                </c:pt>
                <c:pt idx="145">
                  <c:v>-290</c:v>
                </c:pt>
                <c:pt idx="146">
                  <c:v>-289</c:v>
                </c:pt>
                <c:pt idx="147">
                  <c:v>-285</c:v>
                </c:pt>
                <c:pt idx="148">
                  <c:v>-288</c:v>
                </c:pt>
                <c:pt idx="149">
                  <c:v>-291</c:v>
                </c:pt>
                <c:pt idx="150">
                  <c:v>-287</c:v>
                </c:pt>
                <c:pt idx="151">
                  <c:v>-292</c:v>
                </c:pt>
                <c:pt idx="152">
                  <c:v>-285</c:v>
                </c:pt>
                <c:pt idx="153">
                  <c:v>-293</c:v>
                </c:pt>
                <c:pt idx="154">
                  <c:v>-306</c:v>
                </c:pt>
                <c:pt idx="155">
                  <c:v>-319</c:v>
                </c:pt>
                <c:pt idx="156">
                  <c:v>-340</c:v>
                </c:pt>
                <c:pt idx="157">
                  <c:v>-361</c:v>
                </c:pt>
                <c:pt idx="158">
                  <c:v>-395</c:v>
                </c:pt>
                <c:pt idx="159">
                  <c:v>-429</c:v>
                </c:pt>
                <c:pt idx="160">
                  <c:v>-430</c:v>
                </c:pt>
                <c:pt idx="161">
                  <c:v>-431</c:v>
                </c:pt>
                <c:pt idx="162">
                  <c:v>-433</c:v>
                </c:pt>
                <c:pt idx="163">
                  <c:v>-435</c:v>
                </c:pt>
                <c:pt idx="164">
                  <c:v>-432</c:v>
                </c:pt>
                <c:pt idx="165">
                  <c:v>-435</c:v>
                </c:pt>
                <c:pt idx="166">
                  <c:v>-440</c:v>
                </c:pt>
                <c:pt idx="167">
                  <c:v>-430</c:v>
                </c:pt>
                <c:pt idx="168">
                  <c:v>-438</c:v>
                </c:pt>
                <c:pt idx="169">
                  <c:v>-446</c:v>
                </c:pt>
                <c:pt idx="170">
                  <c:v>-435</c:v>
                </c:pt>
                <c:pt idx="171">
                  <c:v>-448</c:v>
                </c:pt>
                <c:pt idx="172">
                  <c:v>-469</c:v>
                </c:pt>
                <c:pt idx="173">
                  <c:v>-490</c:v>
                </c:pt>
                <c:pt idx="174">
                  <c:v>-524</c:v>
                </c:pt>
                <c:pt idx="175">
                  <c:v>-558</c:v>
                </c:pt>
                <c:pt idx="176">
                  <c:v>-559</c:v>
                </c:pt>
                <c:pt idx="177">
                  <c:v>-560</c:v>
                </c:pt>
                <c:pt idx="178">
                  <c:v>-559</c:v>
                </c:pt>
                <c:pt idx="179">
                  <c:v>-561</c:v>
                </c:pt>
                <c:pt idx="180">
                  <c:v>-564</c:v>
                </c:pt>
                <c:pt idx="181">
                  <c:v>-567</c:v>
                </c:pt>
                <c:pt idx="182">
                  <c:v>-563</c:v>
                </c:pt>
                <c:pt idx="183">
                  <c:v>-568</c:v>
                </c:pt>
                <c:pt idx="184">
                  <c:v>-561</c:v>
                </c:pt>
                <c:pt idx="185">
                  <c:v>-545</c:v>
                </c:pt>
                <c:pt idx="186">
                  <c:v>-558</c:v>
                </c:pt>
                <c:pt idx="187">
                  <c:v>-571</c:v>
                </c:pt>
                <c:pt idx="188">
                  <c:v>-553</c:v>
                </c:pt>
                <c:pt idx="189">
                  <c:v>-574</c:v>
                </c:pt>
                <c:pt idx="190">
                  <c:v>-608</c:v>
                </c:pt>
                <c:pt idx="191">
                  <c:v>-642</c:v>
                </c:pt>
                <c:pt idx="192">
                  <c:v>-541</c:v>
                </c:pt>
                <c:pt idx="193">
                  <c:v>-539</c:v>
                </c:pt>
                <c:pt idx="194">
                  <c:v>-541</c:v>
                </c:pt>
                <c:pt idx="195">
                  <c:v>-537</c:v>
                </c:pt>
                <c:pt idx="196">
                  <c:v>-540</c:v>
                </c:pt>
                <c:pt idx="197">
                  <c:v>-534</c:v>
                </c:pt>
                <c:pt idx="198">
                  <c:v>-530</c:v>
                </c:pt>
                <c:pt idx="199">
                  <c:v>-535</c:v>
                </c:pt>
                <c:pt idx="200">
                  <c:v>-528</c:v>
                </c:pt>
                <c:pt idx="201">
                  <c:v>-512</c:v>
                </c:pt>
                <c:pt idx="202">
                  <c:v>-525</c:v>
                </c:pt>
                <c:pt idx="203">
                  <c:v>-538</c:v>
                </c:pt>
                <c:pt idx="204">
                  <c:v>-520</c:v>
                </c:pt>
                <c:pt idx="205">
                  <c:v>-541</c:v>
                </c:pt>
                <c:pt idx="206">
                  <c:v>-575</c:v>
                </c:pt>
                <c:pt idx="207">
                  <c:v>-609</c:v>
                </c:pt>
                <c:pt idx="208">
                  <c:v>-610</c:v>
                </c:pt>
                <c:pt idx="209">
                  <c:v>-608</c:v>
                </c:pt>
                <c:pt idx="210">
                  <c:v>-607</c:v>
                </c:pt>
                <c:pt idx="211">
                  <c:v>-603</c:v>
                </c:pt>
                <c:pt idx="212">
                  <c:v>-600</c:v>
                </c:pt>
                <c:pt idx="213">
                  <c:v>-603</c:v>
                </c:pt>
                <c:pt idx="214">
                  <c:v>-608</c:v>
                </c:pt>
                <c:pt idx="215">
                  <c:v>-613</c:v>
                </c:pt>
                <c:pt idx="216">
                  <c:v>-621</c:v>
                </c:pt>
                <c:pt idx="217">
                  <c:v>-629</c:v>
                </c:pt>
                <c:pt idx="218">
                  <c:v>-642</c:v>
                </c:pt>
                <c:pt idx="219">
                  <c:v>-655</c:v>
                </c:pt>
                <c:pt idx="220">
                  <c:v>-676</c:v>
                </c:pt>
                <c:pt idx="221">
                  <c:v>-697</c:v>
                </c:pt>
                <c:pt idx="222">
                  <c:v>-668</c:v>
                </c:pt>
                <c:pt idx="223">
                  <c:v>-600</c:v>
                </c:pt>
                <c:pt idx="224">
                  <c:v>-499</c:v>
                </c:pt>
                <c:pt idx="225">
                  <c:v>-497</c:v>
                </c:pt>
                <c:pt idx="226">
                  <c:v>-499</c:v>
                </c:pt>
                <c:pt idx="227">
                  <c:v>-501</c:v>
                </c:pt>
                <c:pt idx="228">
                  <c:v>-504</c:v>
                </c:pt>
                <c:pt idx="229">
                  <c:v>-507</c:v>
                </c:pt>
                <c:pt idx="230">
                  <c:v>-512</c:v>
                </c:pt>
                <c:pt idx="231">
                  <c:v>-517</c:v>
                </c:pt>
                <c:pt idx="232">
                  <c:v>-510</c:v>
                </c:pt>
                <c:pt idx="233">
                  <c:v>-518</c:v>
                </c:pt>
                <c:pt idx="234">
                  <c:v>-531</c:v>
                </c:pt>
                <c:pt idx="235">
                  <c:v>-505</c:v>
                </c:pt>
                <c:pt idx="236">
                  <c:v>-487</c:v>
                </c:pt>
                <c:pt idx="237">
                  <c:v>-445</c:v>
                </c:pt>
                <c:pt idx="238">
                  <c:v>-479</c:v>
                </c:pt>
                <c:pt idx="239">
                  <c:v>-513</c:v>
                </c:pt>
                <c:pt idx="240">
                  <c:v>-514</c:v>
                </c:pt>
                <c:pt idx="241">
                  <c:v>-512</c:v>
                </c:pt>
                <c:pt idx="242">
                  <c:v>-514</c:v>
                </c:pt>
                <c:pt idx="243">
                  <c:v>-510</c:v>
                </c:pt>
                <c:pt idx="244">
                  <c:v>-513</c:v>
                </c:pt>
                <c:pt idx="245">
                  <c:v>-507</c:v>
                </c:pt>
                <c:pt idx="246">
                  <c:v>-512</c:v>
                </c:pt>
                <c:pt idx="247">
                  <c:v>-517</c:v>
                </c:pt>
                <c:pt idx="248">
                  <c:v>-525</c:v>
                </c:pt>
                <c:pt idx="249">
                  <c:v>-533</c:v>
                </c:pt>
                <c:pt idx="250">
                  <c:v>-522</c:v>
                </c:pt>
                <c:pt idx="251">
                  <c:v>-535</c:v>
                </c:pt>
                <c:pt idx="252">
                  <c:v>-517</c:v>
                </c:pt>
                <c:pt idx="253">
                  <c:v>-475</c:v>
                </c:pt>
                <c:pt idx="254">
                  <c:v>-509</c:v>
                </c:pt>
                <c:pt idx="255">
                  <c:v>-543</c:v>
                </c:pt>
                <c:pt idx="256">
                  <c:v>-544</c:v>
                </c:pt>
                <c:pt idx="257">
                  <c:v>-542</c:v>
                </c:pt>
                <c:pt idx="258">
                  <c:v>-541</c:v>
                </c:pt>
                <c:pt idx="259">
                  <c:v>-537</c:v>
                </c:pt>
                <c:pt idx="260">
                  <c:v>-534</c:v>
                </c:pt>
                <c:pt idx="261">
                  <c:v>-528</c:v>
                </c:pt>
                <c:pt idx="262">
                  <c:v>-524</c:v>
                </c:pt>
                <c:pt idx="263">
                  <c:v>-514</c:v>
                </c:pt>
                <c:pt idx="264">
                  <c:v>-507</c:v>
                </c:pt>
                <c:pt idx="265">
                  <c:v>-491</c:v>
                </c:pt>
                <c:pt idx="266">
                  <c:v>-480</c:v>
                </c:pt>
                <c:pt idx="267">
                  <c:v>-493</c:v>
                </c:pt>
                <c:pt idx="268">
                  <c:v>-514</c:v>
                </c:pt>
                <c:pt idx="269">
                  <c:v>-535</c:v>
                </c:pt>
                <c:pt idx="270">
                  <c:v>-569</c:v>
                </c:pt>
                <c:pt idx="271">
                  <c:v>-603</c:v>
                </c:pt>
                <c:pt idx="272">
                  <c:v>-604</c:v>
                </c:pt>
                <c:pt idx="273">
                  <c:v>-602</c:v>
                </c:pt>
                <c:pt idx="274">
                  <c:v>-601</c:v>
                </c:pt>
                <c:pt idx="275">
                  <c:v>-603</c:v>
                </c:pt>
                <c:pt idx="276">
                  <c:v>-600</c:v>
                </c:pt>
                <c:pt idx="277">
                  <c:v>-603</c:v>
                </c:pt>
                <c:pt idx="278">
                  <c:v>-608</c:v>
                </c:pt>
                <c:pt idx="279">
                  <c:v>-598</c:v>
                </c:pt>
                <c:pt idx="280">
                  <c:v>-606</c:v>
                </c:pt>
                <c:pt idx="281">
                  <c:v>-590</c:v>
                </c:pt>
                <c:pt idx="282">
                  <c:v>-603</c:v>
                </c:pt>
                <c:pt idx="283">
                  <c:v>-577</c:v>
                </c:pt>
                <c:pt idx="284">
                  <c:v>-598</c:v>
                </c:pt>
                <c:pt idx="285">
                  <c:v>-556</c:v>
                </c:pt>
                <c:pt idx="286">
                  <c:v>-590</c:v>
                </c:pt>
                <c:pt idx="287">
                  <c:v>-522</c:v>
                </c:pt>
                <c:pt idx="288">
                  <c:v>-523</c:v>
                </c:pt>
                <c:pt idx="289">
                  <c:v>-524</c:v>
                </c:pt>
                <c:pt idx="290">
                  <c:v>-526</c:v>
                </c:pt>
                <c:pt idx="291">
                  <c:v>-528</c:v>
                </c:pt>
                <c:pt idx="292">
                  <c:v>-525</c:v>
                </c:pt>
                <c:pt idx="293">
                  <c:v>-528</c:v>
                </c:pt>
                <c:pt idx="294">
                  <c:v>-524</c:v>
                </c:pt>
                <c:pt idx="295">
                  <c:v>-529</c:v>
                </c:pt>
                <c:pt idx="296">
                  <c:v>-537</c:v>
                </c:pt>
                <c:pt idx="297">
                  <c:v>-521</c:v>
                </c:pt>
                <c:pt idx="298">
                  <c:v>-510</c:v>
                </c:pt>
                <c:pt idx="299">
                  <c:v>-523</c:v>
                </c:pt>
                <c:pt idx="300">
                  <c:v>-544</c:v>
                </c:pt>
                <c:pt idx="301">
                  <c:v>-565</c:v>
                </c:pt>
                <c:pt idx="302">
                  <c:v>-599</c:v>
                </c:pt>
                <c:pt idx="303">
                  <c:v>-633</c:v>
                </c:pt>
                <c:pt idx="304">
                  <c:v>-634</c:v>
                </c:pt>
                <c:pt idx="305">
                  <c:v>-635</c:v>
                </c:pt>
                <c:pt idx="306">
                  <c:v>-634</c:v>
                </c:pt>
                <c:pt idx="307">
                  <c:v>-636</c:v>
                </c:pt>
                <c:pt idx="308">
                  <c:v>-633</c:v>
                </c:pt>
                <c:pt idx="309">
                  <c:v>-636</c:v>
                </c:pt>
                <c:pt idx="310">
                  <c:v>-632</c:v>
                </c:pt>
                <c:pt idx="311">
                  <c:v>-637</c:v>
                </c:pt>
                <c:pt idx="312">
                  <c:v>-645</c:v>
                </c:pt>
                <c:pt idx="313">
                  <c:v>-653</c:v>
                </c:pt>
                <c:pt idx="314">
                  <c:v>-666</c:v>
                </c:pt>
                <c:pt idx="315">
                  <c:v>-679</c:v>
                </c:pt>
                <c:pt idx="316">
                  <c:v>-661</c:v>
                </c:pt>
                <c:pt idx="317">
                  <c:v>-682</c:v>
                </c:pt>
                <c:pt idx="318">
                  <c:v>-716</c:v>
                </c:pt>
                <c:pt idx="319">
                  <c:v>-750</c:v>
                </c:pt>
                <c:pt idx="320">
                  <c:v>-649</c:v>
                </c:pt>
                <c:pt idx="321">
                  <c:v>-650</c:v>
                </c:pt>
                <c:pt idx="322">
                  <c:v>-652</c:v>
                </c:pt>
                <c:pt idx="323">
                  <c:v>-654</c:v>
                </c:pt>
                <c:pt idx="324">
                  <c:v>-657</c:v>
                </c:pt>
                <c:pt idx="325">
                  <c:v>-660</c:v>
                </c:pt>
                <c:pt idx="326">
                  <c:v>-665</c:v>
                </c:pt>
                <c:pt idx="327">
                  <c:v>-655</c:v>
                </c:pt>
                <c:pt idx="328">
                  <c:v>-648</c:v>
                </c:pt>
                <c:pt idx="329">
                  <c:v>-656</c:v>
                </c:pt>
                <c:pt idx="330">
                  <c:v>-669</c:v>
                </c:pt>
                <c:pt idx="331">
                  <c:v>-682</c:v>
                </c:pt>
                <c:pt idx="332">
                  <c:v>-664</c:v>
                </c:pt>
                <c:pt idx="333">
                  <c:v>-685</c:v>
                </c:pt>
                <c:pt idx="334">
                  <c:v>-719</c:v>
                </c:pt>
                <c:pt idx="335">
                  <c:v>-753</c:v>
                </c:pt>
                <c:pt idx="336">
                  <c:v>-754</c:v>
                </c:pt>
                <c:pt idx="337">
                  <c:v>-752</c:v>
                </c:pt>
                <c:pt idx="338">
                  <c:v>-754</c:v>
                </c:pt>
                <c:pt idx="339">
                  <c:v>-756</c:v>
                </c:pt>
                <c:pt idx="340">
                  <c:v>-753</c:v>
                </c:pt>
                <c:pt idx="341">
                  <c:v>-756</c:v>
                </c:pt>
                <c:pt idx="342">
                  <c:v>-752</c:v>
                </c:pt>
                <c:pt idx="343">
                  <c:v>-742</c:v>
                </c:pt>
                <c:pt idx="344">
                  <c:v>-735</c:v>
                </c:pt>
                <c:pt idx="345">
                  <c:v>-743</c:v>
                </c:pt>
                <c:pt idx="346">
                  <c:v>-756</c:v>
                </c:pt>
                <c:pt idx="347">
                  <c:v>-769</c:v>
                </c:pt>
                <c:pt idx="348">
                  <c:v>-790</c:v>
                </c:pt>
                <c:pt idx="349">
                  <c:v>-811</c:v>
                </c:pt>
                <c:pt idx="350">
                  <c:v>-845</c:v>
                </c:pt>
                <c:pt idx="351">
                  <c:v>-879</c:v>
                </c:pt>
                <c:pt idx="352">
                  <c:v>-880</c:v>
                </c:pt>
                <c:pt idx="353">
                  <c:v>-881</c:v>
                </c:pt>
                <c:pt idx="354">
                  <c:v>-880</c:v>
                </c:pt>
                <c:pt idx="355">
                  <c:v>-882</c:v>
                </c:pt>
                <c:pt idx="356">
                  <c:v>-885</c:v>
                </c:pt>
                <c:pt idx="357">
                  <c:v>-879</c:v>
                </c:pt>
                <c:pt idx="358">
                  <c:v>-875</c:v>
                </c:pt>
                <c:pt idx="359">
                  <c:v>-880</c:v>
                </c:pt>
                <c:pt idx="360">
                  <c:v>-888</c:v>
                </c:pt>
                <c:pt idx="361">
                  <c:v>-872</c:v>
                </c:pt>
                <c:pt idx="362">
                  <c:v>-885</c:v>
                </c:pt>
                <c:pt idx="363">
                  <c:v>-859</c:v>
                </c:pt>
                <c:pt idx="364">
                  <c:v>-841</c:v>
                </c:pt>
                <c:pt idx="365">
                  <c:v>-862</c:v>
                </c:pt>
                <c:pt idx="366">
                  <c:v>-896</c:v>
                </c:pt>
                <c:pt idx="367">
                  <c:v>-930</c:v>
                </c:pt>
                <c:pt idx="368">
                  <c:v>-931</c:v>
                </c:pt>
                <c:pt idx="369">
                  <c:v>-932</c:v>
                </c:pt>
                <c:pt idx="370">
                  <c:v>-934</c:v>
                </c:pt>
                <c:pt idx="371">
                  <c:v>-936</c:v>
                </c:pt>
                <c:pt idx="372">
                  <c:v>-939</c:v>
                </c:pt>
                <c:pt idx="373">
                  <c:v>-942</c:v>
                </c:pt>
                <c:pt idx="374">
                  <c:v>-938</c:v>
                </c:pt>
                <c:pt idx="375">
                  <c:v>-928</c:v>
                </c:pt>
                <c:pt idx="376">
                  <c:v>-936</c:v>
                </c:pt>
                <c:pt idx="377">
                  <c:v>-944</c:v>
                </c:pt>
                <c:pt idx="378">
                  <c:v>-957</c:v>
                </c:pt>
                <c:pt idx="379">
                  <c:v>-931</c:v>
                </c:pt>
                <c:pt idx="380">
                  <c:v>-952</c:v>
                </c:pt>
                <c:pt idx="381">
                  <c:v>-973</c:v>
                </c:pt>
                <c:pt idx="382">
                  <c:v>-1007</c:v>
                </c:pt>
                <c:pt idx="383">
                  <c:v>-1041</c:v>
                </c:pt>
                <c:pt idx="384">
                  <c:v>-1042</c:v>
                </c:pt>
                <c:pt idx="385">
                  <c:v>-1040</c:v>
                </c:pt>
                <c:pt idx="386">
                  <c:v>-1042</c:v>
                </c:pt>
                <c:pt idx="387">
                  <c:v>-1044</c:v>
                </c:pt>
                <c:pt idx="388">
                  <c:v>-1047</c:v>
                </c:pt>
                <c:pt idx="389">
                  <c:v>-1041</c:v>
                </c:pt>
                <c:pt idx="390">
                  <c:v>-1046</c:v>
                </c:pt>
                <c:pt idx="391">
                  <c:v>-1036</c:v>
                </c:pt>
                <c:pt idx="392">
                  <c:v>-1029</c:v>
                </c:pt>
                <c:pt idx="393">
                  <c:v>-1037</c:v>
                </c:pt>
                <c:pt idx="394">
                  <c:v>-1050</c:v>
                </c:pt>
                <c:pt idx="395">
                  <c:v>-1063</c:v>
                </c:pt>
                <c:pt idx="396">
                  <c:v>-1084</c:v>
                </c:pt>
                <c:pt idx="397">
                  <c:v>-1105</c:v>
                </c:pt>
                <c:pt idx="398">
                  <c:v>-1076</c:v>
                </c:pt>
                <c:pt idx="399">
                  <c:v>-1008</c:v>
                </c:pt>
                <c:pt idx="400">
                  <c:v>-907</c:v>
                </c:pt>
                <c:pt idx="401">
                  <c:v>-908</c:v>
                </c:pt>
                <c:pt idx="402">
                  <c:v>-910</c:v>
                </c:pt>
                <c:pt idx="403">
                  <c:v>-912</c:v>
                </c:pt>
                <c:pt idx="404">
                  <c:v>-909</c:v>
                </c:pt>
                <c:pt idx="405">
                  <c:v>-912</c:v>
                </c:pt>
                <c:pt idx="406">
                  <c:v>-917</c:v>
                </c:pt>
                <c:pt idx="407">
                  <c:v>-922</c:v>
                </c:pt>
                <c:pt idx="408">
                  <c:v>-930</c:v>
                </c:pt>
                <c:pt idx="409">
                  <c:v>-914</c:v>
                </c:pt>
                <c:pt idx="410">
                  <c:v>-903</c:v>
                </c:pt>
                <c:pt idx="411">
                  <c:v>-877</c:v>
                </c:pt>
                <c:pt idx="412">
                  <c:v>-898</c:v>
                </c:pt>
                <c:pt idx="413">
                  <c:v>-919</c:v>
                </c:pt>
                <c:pt idx="414">
                  <c:v>-953</c:v>
                </c:pt>
                <c:pt idx="415">
                  <c:v>-987</c:v>
                </c:pt>
                <c:pt idx="416">
                  <c:v>-988</c:v>
                </c:pt>
                <c:pt idx="417">
                  <c:v>-989</c:v>
                </c:pt>
                <c:pt idx="418">
                  <c:v>-991</c:v>
                </c:pt>
                <c:pt idx="419">
                  <c:v>-987</c:v>
                </c:pt>
                <c:pt idx="420">
                  <c:v>-990</c:v>
                </c:pt>
                <c:pt idx="421">
                  <c:v>-984</c:v>
                </c:pt>
                <c:pt idx="422">
                  <c:v>-989</c:v>
                </c:pt>
                <c:pt idx="423">
                  <c:v>-979</c:v>
                </c:pt>
                <c:pt idx="424">
                  <c:v>-972</c:v>
                </c:pt>
                <c:pt idx="425">
                  <c:v>-956</c:v>
                </c:pt>
                <c:pt idx="426">
                  <c:v>-945</c:v>
                </c:pt>
                <c:pt idx="427">
                  <c:v>-958</c:v>
                </c:pt>
                <c:pt idx="428">
                  <c:v>-979</c:v>
                </c:pt>
                <c:pt idx="429">
                  <c:v>-937</c:v>
                </c:pt>
                <c:pt idx="430">
                  <c:v>-908</c:v>
                </c:pt>
                <c:pt idx="431">
                  <c:v>-942</c:v>
                </c:pt>
                <c:pt idx="432">
                  <c:v>-943</c:v>
                </c:pt>
                <c:pt idx="433">
                  <c:v>-944</c:v>
                </c:pt>
                <c:pt idx="434">
                  <c:v>-943</c:v>
                </c:pt>
                <c:pt idx="435">
                  <c:v>-945</c:v>
                </c:pt>
                <c:pt idx="436">
                  <c:v>-942</c:v>
                </c:pt>
                <c:pt idx="437">
                  <c:v>-945</c:v>
                </c:pt>
                <c:pt idx="438">
                  <c:v>-950</c:v>
                </c:pt>
                <c:pt idx="439">
                  <c:v>-955</c:v>
                </c:pt>
                <c:pt idx="440">
                  <c:v>-963</c:v>
                </c:pt>
                <c:pt idx="441">
                  <c:v>-971</c:v>
                </c:pt>
                <c:pt idx="442">
                  <c:v>-984</c:v>
                </c:pt>
                <c:pt idx="443">
                  <c:v>-997</c:v>
                </c:pt>
                <c:pt idx="444">
                  <c:v>-1018</c:v>
                </c:pt>
                <c:pt idx="445">
                  <c:v>-1039</c:v>
                </c:pt>
                <c:pt idx="446">
                  <c:v>-1073</c:v>
                </c:pt>
                <c:pt idx="447">
                  <c:v>-1107</c:v>
                </c:pt>
                <c:pt idx="448">
                  <c:v>-1108</c:v>
                </c:pt>
                <c:pt idx="449">
                  <c:v>-1109</c:v>
                </c:pt>
                <c:pt idx="450">
                  <c:v>-1111</c:v>
                </c:pt>
                <c:pt idx="451">
                  <c:v>-1107</c:v>
                </c:pt>
                <c:pt idx="452">
                  <c:v>-1110</c:v>
                </c:pt>
                <c:pt idx="453">
                  <c:v>-1113</c:v>
                </c:pt>
                <c:pt idx="454">
                  <c:v>-1109</c:v>
                </c:pt>
                <c:pt idx="455">
                  <c:v>-1099</c:v>
                </c:pt>
                <c:pt idx="456">
                  <c:v>-1107</c:v>
                </c:pt>
                <c:pt idx="457">
                  <c:v>-1091</c:v>
                </c:pt>
                <c:pt idx="458">
                  <c:v>-1104</c:v>
                </c:pt>
                <c:pt idx="459">
                  <c:v>-1117</c:v>
                </c:pt>
                <c:pt idx="460">
                  <c:v>-1099</c:v>
                </c:pt>
                <c:pt idx="461">
                  <c:v>-1057</c:v>
                </c:pt>
                <c:pt idx="462">
                  <c:v>-1091</c:v>
                </c:pt>
                <c:pt idx="463">
                  <c:v>-1125</c:v>
                </c:pt>
                <c:pt idx="464">
                  <c:v>-1126</c:v>
                </c:pt>
                <c:pt idx="465">
                  <c:v>-1124</c:v>
                </c:pt>
                <c:pt idx="466">
                  <c:v>-1126</c:v>
                </c:pt>
                <c:pt idx="467">
                  <c:v>-1128</c:v>
                </c:pt>
                <c:pt idx="468">
                  <c:v>-1125</c:v>
                </c:pt>
                <c:pt idx="469">
                  <c:v>-1119</c:v>
                </c:pt>
                <c:pt idx="470">
                  <c:v>-1115</c:v>
                </c:pt>
                <c:pt idx="471">
                  <c:v>-1105</c:v>
                </c:pt>
                <c:pt idx="472">
                  <c:v>-1098</c:v>
                </c:pt>
                <c:pt idx="473">
                  <c:v>-1106</c:v>
                </c:pt>
                <c:pt idx="474">
                  <c:v>-1119</c:v>
                </c:pt>
                <c:pt idx="475">
                  <c:v>-1132</c:v>
                </c:pt>
                <c:pt idx="476">
                  <c:v>-1153</c:v>
                </c:pt>
                <c:pt idx="477">
                  <c:v>-1174</c:v>
                </c:pt>
                <c:pt idx="478">
                  <c:v>-1208</c:v>
                </c:pt>
                <c:pt idx="479">
                  <c:v>-1242</c:v>
                </c:pt>
                <c:pt idx="480">
                  <c:v>-1243</c:v>
                </c:pt>
                <c:pt idx="481">
                  <c:v>-1244</c:v>
                </c:pt>
                <c:pt idx="482">
                  <c:v>-1243</c:v>
                </c:pt>
                <c:pt idx="483">
                  <c:v>-1245</c:v>
                </c:pt>
                <c:pt idx="484">
                  <c:v>-1248</c:v>
                </c:pt>
                <c:pt idx="485">
                  <c:v>-1242</c:v>
                </c:pt>
                <c:pt idx="486">
                  <c:v>-1247</c:v>
                </c:pt>
                <c:pt idx="487">
                  <c:v>-1252</c:v>
                </c:pt>
                <c:pt idx="488">
                  <c:v>-1260</c:v>
                </c:pt>
                <c:pt idx="489">
                  <c:v>-1244</c:v>
                </c:pt>
                <c:pt idx="490">
                  <c:v>-1257</c:v>
                </c:pt>
                <c:pt idx="491">
                  <c:v>-1270</c:v>
                </c:pt>
                <c:pt idx="492">
                  <c:v>-1252</c:v>
                </c:pt>
                <c:pt idx="493">
                  <c:v>-1210</c:v>
                </c:pt>
                <c:pt idx="494">
                  <c:v>-1181</c:v>
                </c:pt>
                <c:pt idx="495">
                  <c:v>-1215</c:v>
                </c:pt>
                <c:pt idx="496">
                  <c:v>-1216</c:v>
                </c:pt>
                <c:pt idx="497">
                  <c:v>-1217</c:v>
                </c:pt>
                <c:pt idx="498">
                  <c:v>-1219</c:v>
                </c:pt>
                <c:pt idx="499">
                  <c:v>-1215</c:v>
                </c:pt>
              </c:numCache>
            </c:numRef>
          </c:val>
        </c:ser>
        <c:dLbls/>
        <c:marker val="1"/>
        <c:axId val="86516480"/>
        <c:axId val="86518016"/>
      </c:lineChart>
      <c:catAx>
        <c:axId val="86516480"/>
        <c:scaling>
          <c:orientation val="minMax"/>
        </c:scaling>
        <c:axPos val="b"/>
        <c:tickLblPos val="nextTo"/>
        <c:crossAx val="86518016"/>
        <c:crosses val="autoZero"/>
        <c:auto val="1"/>
        <c:lblAlgn val="ctr"/>
        <c:lblOffset val="100"/>
      </c:catAx>
      <c:valAx>
        <c:axId val="86518016"/>
        <c:scaling>
          <c:orientation val="minMax"/>
        </c:scaling>
        <c:axPos val="l"/>
        <c:majorGridlines/>
        <c:numFmt formatCode="General" sourceLinked="1"/>
        <c:tickLblPos val="nextTo"/>
        <c:crossAx val="86516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0686076861751501"/>
          <c:y val="0.71268285621544603"/>
          <c:w val="0.28204353096639573"/>
          <c:h val="0.26169269434795356"/>
        </c:manualLayout>
      </c:layout>
    </c:legend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tx>
        <c:rich>
          <a:bodyPr/>
          <a:lstStyle/>
          <a:p>
            <a:pPr>
              <a:defRPr/>
            </a:pPr>
            <a:r>
              <a:rPr lang="en-US"/>
              <a:t>Fibonacci Prog. - Dozen</a:t>
            </a:r>
          </a:p>
        </c:rich>
      </c:tx>
    </c:title>
    <c:plotArea>
      <c:layout/>
      <c:lineChart>
        <c:grouping val="standard"/>
        <c:ser>
          <c:idx val="1"/>
          <c:order val="0"/>
          <c:tx>
            <c:v>Fixed - R/Max</c:v>
          </c:tx>
          <c:marker>
            <c:symbol val="none"/>
          </c:marker>
          <c:cat>
            <c:strLit>
              <c:ptCount val="1"/>
              <c:pt idx="0">
                <c:v>units</c:v>
              </c:pt>
            </c:strLit>
          </c:cat>
          <c:val>
            <c:numRef>
              <c:f>'Fib-DC'!$M$11:$M$510</c:f>
              <c:numCache>
                <c:formatCode>General</c:formatCode>
                <c:ptCount val="500"/>
                <c:pt idx="0">
                  <c:v>-1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-5</c:v>
                </c:pt>
                <c:pt idx="7">
                  <c:v>5</c:v>
                </c:pt>
                <c:pt idx="8">
                  <c:v>-3</c:v>
                </c:pt>
                <c:pt idx="9">
                  <c:v>13</c:v>
                </c:pt>
                <c:pt idx="10">
                  <c:v>0</c:v>
                </c:pt>
                <c:pt idx="11">
                  <c:v>-13</c:v>
                </c:pt>
                <c:pt idx="12">
                  <c:v>-34</c:v>
                </c:pt>
                <c:pt idx="13">
                  <c:v>-55</c:v>
                </c:pt>
                <c:pt idx="14">
                  <c:v>-26</c:v>
                </c:pt>
                <c:pt idx="15">
                  <c:v>-60</c:v>
                </c:pt>
                <c:pt idx="16">
                  <c:v>41</c:v>
                </c:pt>
                <c:pt idx="17">
                  <c:v>40</c:v>
                </c:pt>
                <c:pt idx="18">
                  <c:v>41</c:v>
                </c:pt>
                <c:pt idx="19">
                  <c:v>45</c:v>
                </c:pt>
                <c:pt idx="20">
                  <c:v>48</c:v>
                </c:pt>
                <c:pt idx="21">
                  <c:v>45</c:v>
                </c:pt>
                <c:pt idx="22">
                  <c:v>40</c:v>
                </c:pt>
                <c:pt idx="23">
                  <c:v>35</c:v>
                </c:pt>
                <c:pt idx="24">
                  <c:v>27</c:v>
                </c:pt>
                <c:pt idx="25">
                  <c:v>19</c:v>
                </c:pt>
                <c:pt idx="26">
                  <c:v>6</c:v>
                </c:pt>
                <c:pt idx="27">
                  <c:v>32</c:v>
                </c:pt>
                <c:pt idx="28">
                  <c:v>11</c:v>
                </c:pt>
                <c:pt idx="29">
                  <c:v>53</c:v>
                </c:pt>
                <c:pt idx="30">
                  <c:v>19</c:v>
                </c:pt>
                <c:pt idx="31">
                  <c:v>-15</c:v>
                </c:pt>
                <c:pt idx="32">
                  <c:v>-16</c:v>
                </c:pt>
                <c:pt idx="33">
                  <c:v>-14</c:v>
                </c:pt>
                <c:pt idx="34">
                  <c:v>-16</c:v>
                </c:pt>
                <c:pt idx="35">
                  <c:v>-18</c:v>
                </c:pt>
                <c:pt idx="36">
                  <c:v>-21</c:v>
                </c:pt>
                <c:pt idx="37">
                  <c:v>-15</c:v>
                </c:pt>
                <c:pt idx="38">
                  <c:v>-20</c:v>
                </c:pt>
                <c:pt idx="39">
                  <c:v>-25</c:v>
                </c:pt>
                <c:pt idx="40">
                  <c:v>-18</c:v>
                </c:pt>
                <c:pt idx="41">
                  <c:v>-26</c:v>
                </c:pt>
                <c:pt idx="42">
                  <c:v>-39</c:v>
                </c:pt>
                <c:pt idx="43">
                  <c:v>-13</c:v>
                </c:pt>
                <c:pt idx="44">
                  <c:v>-34</c:v>
                </c:pt>
                <c:pt idx="45">
                  <c:v>-55</c:v>
                </c:pt>
                <c:pt idx="46">
                  <c:v>-89</c:v>
                </c:pt>
                <c:pt idx="47">
                  <c:v>-123</c:v>
                </c:pt>
                <c:pt idx="48">
                  <c:v>-124</c:v>
                </c:pt>
                <c:pt idx="49">
                  <c:v>-122</c:v>
                </c:pt>
                <c:pt idx="50">
                  <c:v>-124</c:v>
                </c:pt>
                <c:pt idx="51">
                  <c:v>-120</c:v>
                </c:pt>
                <c:pt idx="52">
                  <c:v>-123</c:v>
                </c:pt>
                <c:pt idx="53">
                  <c:v>-126</c:v>
                </c:pt>
                <c:pt idx="54">
                  <c:v>-131</c:v>
                </c:pt>
                <c:pt idx="55">
                  <c:v>-136</c:v>
                </c:pt>
                <c:pt idx="56">
                  <c:v>-144</c:v>
                </c:pt>
                <c:pt idx="57">
                  <c:v>-128</c:v>
                </c:pt>
                <c:pt idx="58">
                  <c:v>-141</c:v>
                </c:pt>
                <c:pt idx="59">
                  <c:v>-154</c:v>
                </c:pt>
                <c:pt idx="60">
                  <c:v>-136</c:v>
                </c:pt>
                <c:pt idx="61">
                  <c:v>-157</c:v>
                </c:pt>
                <c:pt idx="62">
                  <c:v>-191</c:v>
                </c:pt>
                <c:pt idx="63">
                  <c:v>-225</c:v>
                </c:pt>
                <c:pt idx="64">
                  <c:v>-124</c:v>
                </c:pt>
                <c:pt idx="65">
                  <c:v>-122</c:v>
                </c:pt>
                <c:pt idx="66">
                  <c:v>-121</c:v>
                </c:pt>
                <c:pt idx="67">
                  <c:v>-123</c:v>
                </c:pt>
                <c:pt idx="68">
                  <c:v>-126</c:v>
                </c:pt>
                <c:pt idx="69">
                  <c:v>-129</c:v>
                </c:pt>
                <c:pt idx="70">
                  <c:v>-134</c:v>
                </c:pt>
                <c:pt idx="71">
                  <c:v>-139</c:v>
                </c:pt>
                <c:pt idx="72">
                  <c:v>-147</c:v>
                </c:pt>
                <c:pt idx="73">
                  <c:v>-131</c:v>
                </c:pt>
                <c:pt idx="74">
                  <c:v>-144</c:v>
                </c:pt>
                <c:pt idx="75">
                  <c:v>-157</c:v>
                </c:pt>
                <c:pt idx="76">
                  <c:v>-178</c:v>
                </c:pt>
                <c:pt idx="77">
                  <c:v>-199</c:v>
                </c:pt>
                <c:pt idx="78">
                  <c:v>-233</c:v>
                </c:pt>
                <c:pt idx="79">
                  <c:v>-267</c:v>
                </c:pt>
                <c:pt idx="80">
                  <c:v>-268</c:v>
                </c:pt>
                <c:pt idx="81">
                  <c:v>-269</c:v>
                </c:pt>
                <c:pt idx="82">
                  <c:v>-271</c:v>
                </c:pt>
                <c:pt idx="83">
                  <c:v>-273</c:v>
                </c:pt>
                <c:pt idx="84">
                  <c:v>-270</c:v>
                </c:pt>
                <c:pt idx="85">
                  <c:v>-273</c:v>
                </c:pt>
                <c:pt idx="86">
                  <c:v>-269</c:v>
                </c:pt>
                <c:pt idx="87">
                  <c:v>-259</c:v>
                </c:pt>
                <c:pt idx="88">
                  <c:v>-267</c:v>
                </c:pt>
                <c:pt idx="89">
                  <c:v>-275</c:v>
                </c:pt>
                <c:pt idx="90">
                  <c:v>-288</c:v>
                </c:pt>
                <c:pt idx="91">
                  <c:v>-301</c:v>
                </c:pt>
                <c:pt idx="92">
                  <c:v>-322</c:v>
                </c:pt>
                <c:pt idx="93">
                  <c:v>-280</c:v>
                </c:pt>
                <c:pt idx="94">
                  <c:v>-251</c:v>
                </c:pt>
                <c:pt idx="95">
                  <c:v>-285</c:v>
                </c:pt>
                <c:pt idx="96">
                  <c:v>-184</c:v>
                </c:pt>
                <c:pt idx="97">
                  <c:v>-182</c:v>
                </c:pt>
                <c:pt idx="98">
                  <c:v>-184</c:v>
                </c:pt>
                <c:pt idx="99">
                  <c:v>-186</c:v>
                </c:pt>
                <c:pt idx="100">
                  <c:v>-189</c:v>
                </c:pt>
                <c:pt idx="101">
                  <c:v>-192</c:v>
                </c:pt>
                <c:pt idx="102">
                  <c:v>-197</c:v>
                </c:pt>
                <c:pt idx="103">
                  <c:v>-202</c:v>
                </c:pt>
                <c:pt idx="104">
                  <c:v>-210</c:v>
                </c:pt>
                <c:pt idx="105">
                  <c:v>-218</c:v>
                </c:pt>
                <c:pt idx="106">
                  <c:v>-231</c:v>
                </c:pt>
                <c:pt idx="107">
                  <c:v>-244</c:v>
                </c:pt>
                <c:pt idx="108">
                  <c:v>-226</c:v>
                </c:pt>
                <c:pt idx="109">
                  <c:v>-247</c:v>
                </c:pt>
                <c:pt idx="110">
                  <c:v>-218</c:v>
                </c:pt>
                <c:pt idx="111">
                  <c:v>-252</c:v>
                </c:pt>
                <c:pt idx="112">
                  <c:v>-253</c:v>
                </c:pt>
                <c:pt idx="113">
                  <c:v>-251</c:v>
                </c:pt>
                <c:pt idx="114">
                  <c:v>-250</c:v>
                </c:pt>
                <c:pt idx="115">
                  <c:v>-252</c:v>
                </c:pt>
                <c:pt idx="116">
                  <c:v>-255</c:v>
                </c:pt>
                <c:pt idx="117">
                  <c:v>-249</c:v>
                </c:pt>
                <c:pt idx="118">
                  <c:v>-254</c:v>
                </c:pt>
                <c:pt idx="119">
                  <c:v>-244</c:v>
                </c:pt>
                <c:pt idx="120">
                  <c:v>-252</c:v>
                </c:pt>
                <c:pt idx="121">
                  <c:v>-260</c:v>
                </c:pt>
                <c:pt idx="122">
                  <c:v>-249</c:v>
                </c:pt>
                <c:pt idx="123">
                  <c:v>-223</c:v>
                </c:pt>
                <c:pt idx="124">
                  <c:v>-205</c:v>
                </c:pt>
                <c:pt idx="125">
                  <c:v>-226</c:v>
                </c:pt>
                <c:pt idx="126">
                  <c:v>-260</c:v>
                </c:pt>
                <c:pt idx="127">
                  <c:v>-294</c:v>
                </c:pt>
                <c:pt idx="128">
                  <c:v>-295</c:v>
                </c:pt>
                <c:pt idx="129">
                  <c:v>-293</c:v>
                </c:pt>
                <c:pt idx="130">
                  <c:v>-292</c:v>
                </c:pt>
                <c:pt idx="131">
                  <c:v>-288</c:v>
                </c:pt>
                <c:pt idx="132">
                  <c:v>-291</c:v>
                </c:pt>
                <c:pt idx="133">
                  <c:v>-285</c:v>
                </c:pt>
                <c:pt idx="134">
                  <c:v>-281</c:v>
                </c:pt>
                <c:pt idx="135">
                  <c:v>-286</c:v>
                </c:pt>
                <c:pt idx="136">
                  <c:v>-294</c:v>
                </c:pt>
                <c:pt idx="137">
                  <c:v>-278</c:v>
                </c:pt>
                <c:pt idx="138">
                  <c:v>-291</c:v>
                </c:pt>
                <c:pt idx="139">
                  <c:v>-304</c:v>
                </c:pt>
                <c:pt idx="140">
                  <c:v>-286</c:v>
                </c:pt>
                <c:pt idx="141">
                  <c:v>-307</c:v>
                </c:pt>
                <c:pt idx="142">
                  <c:v>-278</c:v>
                </c:pt>
                <c:pt idx="143">
                  <c:v>-210</c:v>
                </c:pt>
                <c:pt idx="144">
                  <c:v>-109</c:v>
                </c:pt>
                <c:pt idx="145">
                  <c:v>-110</c:v>
                </c:pt>
                <c:pt idx="146">
                  <c:v>-112</c:v>
                </c:pt>
                <c:pt idx="147">
                  <c:v>-114</c:v>
                </c:pt>
                <c:pt idx="148">
                  <c:v>-117</c:v>
                </c:pt>
                <c:pt idx="149">
                  <c:v>-111</c:v>
                </c:pt>
                <c:pt idx="150">
                  <c:v>-107</c:v>
                </c:pt>
                <c:pt idx="151">
                  <c:v>-112</c:v>
                </c:pt>
                <c:pt idx="152">
                  <c:v>-120</c:v>
                </c:pt>
                <c:pt idx="153">
                  <c:v>-104</c:v>
                </c:pt>
                <c:pt idx="154">
                  <c:v>-117</c:v>
                </c:pt>
                <c:pt idx="155">
                  <c:v>-91</c:v>
                </c:pt>
                <c:pt idx="156">
                  <c:v>-112</c:v>
                </c:pt>
                <c:pt idx="157">
                  <c:v>-133</c:v>
                </c:pt>
                <c:pt idx="158">
                  <c:v>-104</c:v>
                </c:pt>
                <c:pt idx="159">
                  <c:v>-138</c:v>
                </c:pt>
                <c:pt idx="160">
                  <c:v>-37</c:v>
                </c:pt>
                <c:pt idx="161">
                  <c:v>-38</c:v>
                </c:pt>
                <c:pt idx="162">
                  <c:v>-40</c:v>
                </c:pt>
                <c:pt idx="163">
                  <c:v>-36</c:v>
                </c:pt>
                <c:pt idx="164">
                  <c:v>-33</c:v>
                </c:pt>
                <c:pt idx="165">
                  <c:v>-36</c:v>
                </c:pt>
                <c:pt idx="166">
                  <c:v>-32</c:v>
                </c:pt>
                <c:pt idx="167">
                  <c:v>-22</c:v>
                </c:pt>
                <c:pt idx="168">
                  <c:v>-30</c:v>
                </c:pt>
                <c:pt idx="169">
                  <c:v>-38</c:v>
                </c:pt>
                <c:pt idx="170">
                  <c:v>-51</c:v>
                </c:pt>
                <c:pt idx="171">
                  <c:v>-25</c:v>
                </c:pt>
                <c:pt idx="172">
                  <c:v>-46</c:v>
                </c:pt>
                <c:pt idx="173">
                  <c:v>-67</c:v>
                </c:pt>
                <c:pt idx="174">
                  <c:v>-38</c:v>
                </c:pt>
                <c:pt idx="175">
                  <c:v>-72</c:v>
                </c:pt>
                <c:pt idx="176">
                  <c:v>-73</c:v>
                </c:pt>
                <c:pt idx="177">
                  <c:v>-74</c:v>
                </c:pt>
                <c:pt idx="178">
                  <c:v>-76</c:v>
                </c:pt>
                <c:pt idx="179">
                  <c:v>-72</c:v>
                </c:pt>
                <c:pt idx="180">
                  <c:v>-75</c:v>
                </c:pt>
                <c:pt idx="181">
                  <c:v>-69</c:v>
                </c:pt>
                <c:pt idx="182">
                  <c:v>-65</c:v>
                </c:pt>
                <c:pt idx="183">
                  <c:v>-70</c:v>
                </c:pt>
                <c:pt idx="184">
                  <c:v>-78</c:v>
                </c:pt>
                <c:pt idx="185">
                  <c:v>-86</c:v>
                </c:pt>
                <c:pt idx="186">
                  <c:v>-99</c:v>
                </c:pt>
                <c:pt idx="187">
                  <c:v>-73</c:v>
                </c:pt>
                <c:pt idx="188">
                  <c:v>-55</c:v>
                </c:pt>
                <c:pt idx="189">
                  <c:v>-76</c:v>
                </c:pt>
                <c:pt idx="190">
                  <c:v>-47</c:v>
                </c:pt>
                <c:pt idx="191">
                  <c:v>-81</c:v>
                </c:pt>
                <c:pt idx="192">
                  <c:v>-82</c:v>
                </c:pt>
                <c:pt idx="193">
                  <c:v>-83</c:v>
                </c:pt>
                <c:pt idx="194">
                  <c:v>-85</c:v>
                </c:pt>
                <c:pt idx="195">
                  <c:v>-87</c:v>
                </c:pt>
                <c:pt idx="196">
                  <c:v>-84</c:v>
                </c:pt>
                <c:pt idx="197">
                  <c:v>-78</c:v>
                </c:pt>
                <c:pt idx="198">
                  <c:v>-74</c:v>
                </c:pt>
                <c:pt idx="199">
                  <c:v>-79</c:v>
                </c:pt>
                <c:pt idx="200">
                  <c:v>-87</c:v>
                </c:pt>
                <c:pt idx="201">
                  <c:v>-95</c:v>
                </c:pt>
                <c:pt idx="202">
                  <c:v>-108</c:v>
                </c:pt>
                <c:pt idx="203">
                  <c:v>-82</c:v>
                </c:pt>
                <c:pt idx="204">
                  <c:v>-64</c:v>
                </c:pt>
                <c:pt idx="205">
                  <c:v>-85</c:v>
                </c:pt>
                <c:pt idx="206">
                  <c:v>-119</c:v>
                </c:pt>
                <c:pt idx="207">
                  <c:v>-153</c:v>
                </c:pt>
                <c:pt idx="208">
                  <c:v>-154</c:v>
                </c:pt>
                <c:pt idx="209">
                  <c:v>-155</c:v>
                </c:pt>
                <c:pt idx="210">
                  <c:v>-157</c:v>
                </c:pt>
                <c:pt idx="211">
                  <c:v>-159</c:v>
                </c:pt>
                <c:pt idx="212">
                  <c:v>-162</c:v>
                </c:pt>
                <c:pt idx="213">
                  <c:v>-165</c:v>
                </c:pt>
                <c:pt idx="214">
                  <c:v>-161</c:v>
                </c:pt>
                <c:pt idx="215">
                  <c:v>-166</c:v>
                </c:pt>
                <c:pt idx="216">
                  <c:v>-159</c:v>
                </c:pt>
                <c:pt idx="217">
                  <c:v>-167</c:v>
                </c:pt>
                <c:pt idx="218">
                  <c:v>-180</c:v>
                </c:pt>
                <c:pt idx="219">
                  <c:v>-154</c:v>
                </c:pt>
                <c:pt idx="220">
                  <c:v>-175</c:v>
                </c:pt>
                <c:pt idx="221">
                  <c:v>-196</c:v>
                </c:pt>
                <c:pt idx="222">
                  <c:v>-230</c:v>
                </c:pt>
                <c:pt idx="223">
                  <c:v>-264</c:v>
                </c:pt>
                <c:pt idx="224">
                  <c:v>-265</c:v>
                </c:pt>
                <c:pt idx="225">
                  <c:v>-266</c:v>
                </c:pt>
                <c:pt idx="226">
                  <c:v>-268</c:v>
                </c:pt>
                <c:pt idx="227">
                  <c:v>-270</c:v>
                </c:pt>
                <c:pt idx="228">
                  <c:v>-267</c:v>
                </c:pt>
                <c:pt idx="229">
                  <c:v>-270</c:v>
                </c:pt>
                <c:pt idx="230">
                  <c:v>-275</c:v>
                </c:pt>
                <c:pt idx="231">
                  <c:v>-280</c:v>
                </c:pt>
                <c:pt idx="232">
                  <c:v>-288</c:v>
                </c:pt>
                <c:pt idx="233">
                  <c:v>-296</c:v>
                </c:pt>
                <c:pt idx="234">
                  <c:v>-309</c:v>
                </c:pt>
                <c:pt idx="235">
                  <c:v>-322</c:v>
                </c:pt>
                <c:pt idx="236">
                  <c:v>-343</c:v>
                </c:pt>
                <c:pt idx="237">
                  <c:v>-364</c:v>
                </c:pt>
                <c:pt idx="238">
                  <c:v>-398</c:v>
                </c:pt>
                <c:pt idx="239">
                  <c:v>-432</c:v>
                </c:pt>
                <c:pt idx="240">
                  <c:v>-331</c:v>
                </c:pt>
                <c:pt idx="241">
                  <c:v>-329</c:v>
                </c:pt>
                <c:pt idx="242">
                  <c:v>-331</c:v>
                </c:pt>
                <c:pt idx="243">
                  <c:v>-333</c:v>
                </c:pt>
                <c:pt idx="244">
                  <c:v>-336</c:v>
                </c:pt>
                <c:pt idx="245">
                  <c:v>-339</c:v>
                </c:pt>
                <c:pt idx="246">
                  <c:v>-344</c:v>
                </c:pt>
                <c:pt idx="247">
                  <c:v>-349</c:v>
                </c:pt>
                <c:pt idx="248">
                  <c:v>-342</c:v>
                </c:pt>
                <c:pt idx="249">
                  <c:v>-350</c:v>
                </c:pt>
                <c:pt idx="250">
                  <c:v>-363</c:v>
                </c:pt>
                <c:pt idx="251">
                  <c:v>-337</c:v>
                </c:pt>
                <c:pt idx="252">
                  <c:v>-319</c:v>
                </c:pt>
                <c:pt idx="253">
                  <c:v>-277</c:v>
                </c:pt>
                <c:pt idx="254">
                  <c:v>-311</c:v>
                </c:pt>
                <c:pt idx="255">
                  <c:v>-345</c:v>
                </c:pt>
                <c:pt idx="256">
                  <c:v>-346</c:v>
                </c:pt>
                <c:pt idx="257">
                  <c:v>-347</c:v>
                </c:pt>
                <c:pt idx="258">
                  <c:v>-349</c:v>
                </c:pt>
                <c:pt idx="259">
                  <c:v>-351</c:v>
                </c:pt>
                <c:pt idx="260">
                  <c:v>-354</c:v>
                </c:pt>
                <c:pt idx="261">
                  <c:v>-357</c:v>
                </c:pt>
                <c:pt idx="262">
                  <c:v>-362</c:v>
                </c:pt>
                <c:pt idx="263">
                  <c:v>-367</c:v>
                </c:pt>
                <c:pt idx="264">
                  <c:v>-375</c:v>
                </c:pt>
                <c:pt idx="265">
                  <c:v>-383</c:v>
                </c:pt>
                <c:pt idx="266">
                  <c:v>-396</c:v>
                </c:pt>
                <c:pt idx="267">
                  <c:v>-409</c:v>
                </c:pt>
                <c:pt idx="268">
                  <c:v>-391</c:v>
                </c:pt>
                <c:pt idx="269">
                  <c:v>-412</c:v>
                </c:pt>
                <c:pt idx="270">
                  <c:v>-446</c:v>
                </c:pt>
                <c:pt idx="271">
                  <c:v>-378</c:v>
                </c:pt>
                <c:pt idx="272">
                  <c:v>-379</c:v>
                </c:pt>
                <c:pt idx="273">
                  <c:v>-380</c:v>
                </c:pt>
                <c:pt idx="274">
                  <c:v>-382</c:v>
                </c:pt>
                <c:pt idx="275">
                  <c:v>-384</c:v>
                </c:pt>
                <c:pt idx="276">
                  <c:v>-387</c:v>
                </c:pt>
                <c:pt idx="277">
                  <c:v>-381</c:v>
                </c:pt>
                <c:pt idx="278">
                  <c:v>-386</c:v>
                </c:pt>
                <c:pt idx="279">
                  <c:v>-391</c:v>
                </c:pt>
                <c:pt idx="280">
                  <c:v>-399</c:v>
                </c:pt>
                <c:pt idx="281">
                  <c:v>-407</c:v>
                </c:pt>
                <c:pt idx="282">
                  <c:v>-420</c:v>
                </c:pt>
                <c:pt idx="283">
                  <c:v>-433</c:v>
                </c:pt>
                <c:pt idx="284">
                  <c:v>-454</c:v>
                </c:pt>
                <c:pt idx="285">
                  <c:v>-475</c:v>
                </c:pt>
                <c:pt idx="286">
                  <c:v>-446</c:v>
                </c:pt>
                <c:pt idx="287">
                  <c:v>-378</c:v>
                </c:pt>
                <c:pt idx="288">
                  <c:v>-379</c:v>
                </c:pt>
                <c:pt idx="289">
                  <c:v>-380</c:v>
                </c:pt>
                <c:pt idx="290">
                  <c:v>-382</c:v>
                </c:pt>
                <c:pt idx="291">
                  <c:v>-378</c:v>
                </c:pt>
                <c:pt idx="292">
                  <c:v>-375</c:v>
                </c:pt>
                <c:pt idx="293">
                  <c:v>-378</c:v>
                </c:pt>
                <c:pt idx="294">
                  <c:v>-383</c:v>
                </c:pt>
                <c:pt idx="295">
                  <c:v>-388</c:v>
                </c:pt>
                <c:pt idx="296">
                  <c:v>-381</c:v>
                </c:pt>
                <c:pt idx="297">
                  <c:v>-365</c:v>
                </c:pt>
                <c:pt idx="298">
                  <c:v>-354</c:v>
                </c:pt>
                <c:pt idx="299">
                  <c:v>-367</c:v>
                </c:pt>
                <c:pt idx="300">
                  <c:v>-388</c:v>
                </c:pt>
                <c:pt idx="301">
                  <c:v>-409</c:v>
                </c:pt>
                <c:pt idx="302">
                  <c:v>-380</c:v>
                </c:pt>
                <c:pt idx="303">
                  <c:v>-414</c:v>
                </c:pt>
                <c:pt idx="304">
                  <c:v>-313</c:v>
                </c:pt>
                <c:pt idx="305">
                  <c:v>-314</c:v>
                </c:pt>
                <c:pt idx="306">
                  <c:v>-316</c:v>
                </c:pt>
                <c:pt idx="307">
                  <c:v>-318</c:v>
                </c:pt>
                <c:pt idx="308">
                  <c:v>-321</c:v>
                </c:pt>
                <c:pt idx="309">
                  <c:v>-315</c:v>
                </c:pt>
                <c:pt idx="310">
                  <c:v>-311</c:v>
                </c:pt>
                <c:pt idx="311">
                  <c:v>-316</c:v>
                </c:pt>
                <c:pt idx="312">
                  <c:v>-309</c:v>
                </c:pt>
                <c:pt idx="313">
                  <c:v>-317</c:v>
                </c:pt>
                <c:pt idx="314">
                  <c:v>-330</c:v>
                </c:pt>
                <c:pt idx="315">
                  <c:v>-304</c:v>
                </c:pt>
                <c:pt idx="316">
                  <c:v>-286</c:v>
                </c:pt>
                <c:pt idx="317">
                  <c:v>-307</c:v>
                </c:pt>
                <c:pt idx="318">
                  <c:v>-341</c:v>
                </c:pt>
                <c:pt idx="319">
                  <c:v>-375</c:v>
                </c:pt>
                <c:pt idx="320">
                  <c:v>-376</c:v>
                </c:pt>
                <c:pt idx="321">
                  <c:v>-374</c:v>
                </c:pt>
                <c:pt idx="322">
                  <c:v>-376</c:v>
                </c:pt>
                <c:pt idx="323">
                  <c:v>-378</c:v>
                </c:pt>
                <c:pt idx="324">
                  <c:v>-375</c:v>
                </c:pt>
                <c:pt idx="325">
                  <c:v>-378</c:v>
                </c:pt>
                <c:pt idx="326">
                  <c:v>-374</c:v>
                </c:pt>
                <c:pt idx="327">
                  <c:v>-364</c:v>
                </c:pt>
                <c:pt idx="328">
                  <c:v>-357</c:v>
                </c:pt>
                <c:pt idx="329">
                  <c:v>-365</c:v>
                </c:pt>
                <c:pt idx="330">
                  <c:v>-354</c:v>
                </c:pt>
                <c:pt idx="331">
                  <c:v>-367</c:v>
                </c:pt>
                <c:pt idx="332">
                  <c:v>-388</c:v>
                </c:pt>
                <c:pt idx="333">
                  <c:v>-346</c:v>
                </c:pt>
                <c:pt idx="334">
                  <c:v>-380</c:v>
                </c:pt>
                <c:pt idx="335">
                  <c:v>-312</c:v>
                </c:pt>
                <c:pt idx="336">
                  <c:v>-313</c:v>
                </c:pt>
                <c:pt idx="337">
                  <c:v>-314</c:v>
                </c:pt>
                <c:pt idx="338">
                  <c:v>-313</c:v>
                </c:pt>
                <c:pt idx="339">
                  <c:v>-315</c:v>
                </c:pt>
                <c:pt idx="340">
                  <c:v>-318</c:v>
                </c:pt>
                <c:pt idx="341">
                  <c:v>-321</c:v>
                </c:pt>
                <c:pt idx="342">
                  <c:v>-326</c:v>
                </c:pt>
                <c:pt idx="343">
                  <c:v>-331</c:v>
                </c:pt>
                <c:pt idx="344">
                  <c:v>-339</c:v>
                </c:pt>
                <c:pt idx="345">
                  <c:v>-347</c:v>
                </c:pt>
                <c:pt idx="346">
                  <c:v>-360</c:v>
                </c:pt>
                <c:pt idx="347">
                  <c:v>-334</c:v>
                </c:pt>
                <c:pt idx="348">
                  <c:v>-355</c:v>
                </c:pt>
                <c:pt idx="349">
                  <c:v>-376</c:v>
                </c:pt>
                <c:pt idx="350">
                  <c:v>-410</c:v>
                </c:pt>
                <c:pt idx="351">
                  <c:v>-342</c:v>
                </c:pt>
                <c:pt idx="352">
                  <c:v>-343</c:v>
                </c:pt>
                <c:pt idx="353">
                  <c:v>-341</c:v>
                </c:pt>
                <c:pt idx="354">
                  <c:v>-340</c:v>
                </c:pt>
                <c:pt idx="355">
                  <c:v>-342</c:v>
                </c:pt>
                <c:pt idx="356">
                  <c:v>-345</c:v>
                </c:pt>
                <c:pt idx="357">
                  <c:v>-348</c:v>
                </c:pt>
                <c:pt idx="358">
                  <c:v>-353</c:v>
                </c:pt>
                <c:pt idx="359">
                  <c:v>-343</c:v>
                </c:pt>
                <c:pt idx="360">
                  <c:v>-351</c:v>
                </c:pt>
                <c:pt idx="361">
                  <c:v>-359</c:v>
                </c:pt>
                <c:pt idx="362">
                  <c:v>-372</c:v>
                </c:pt>
                <c:pt idx="363">
                  <c:v>-385</c:v>
                </c:pt>
                <c:pt idx="364">
                  <c:v>-406</c:v>
                </c:pt>
                <c:pt idx="365">
                  <c:v>-427</c:v>
                </c:pt>
                <c:pt idx="366">
                  <c:v>-398</c:v>
                </c:pt>
                <c:pt idx="367">
                  <c:v>-432</c:v>
                </c:pt>
                <c:pt idx="368">
                  <c:v>-331</c:v>
                </c:pt>
                <c:pt idx="369">
                  <c:v>-332</c:v>
                </c:pt>
                <c:pt idx="370">
                  <c:v>-331</c:v>
                </c:pt>
                <c:pt idx="371">
                  <c:v>-333</c:v>
                </c:pt>
                <c:pt idx="372">
                  <c:v>-330</c:v>
                </c:pt>
                <c:pt idx="373">
                  <c:v>-333</c:v>
                </c:pt>
                <c:pt idx="374">
                  <c:v>-338</c:v>
                </c:pt>
                <c:pt idx="375">
                  <c:v>-343</c:v>
                </c:pt>
                <c:pt idx="376">
                  <c:v>-351</c:v>
                </c:pt>
                <c:pt idx="377">
                  <c:v>-359</c:v>
                </c:pt>
                <c:pt idx="378">
                  <c:v>-348</c:v>
                </c:pt>
                <c:pt idx="379">
                  <c:v>-322</c:v>
                </c:pt>
                <c:pt idx="380">
                  <c:v>-343</c:v>
                </c:pt>
                <c:pt idx="381">
                  <c:v>-364</c:v>
                </c:pt>
                <c:pt idx="382">
                  <c:v>-398</c:v>
                </c:pt>
                <c:pt idx="383">
                  <c:v>-432</c:v>
                </c:pt>
                <c:pt idx="384">
                  <c:v>-331</c:v>
                </c:pt>
                <c:pt idx="385">
                  <c:v>-329</c:v>
                </c:pt>
                <c:pt idx="386">
                  <c:v>-331</c:v>
                </c:pt>
                <c:pt idx="387">
                  <c:v>-333</c:v>
                </c:pt>
                <c:pt idx="388">
                  <c:v>-336</c:v>
                </c:pt>
                <c:pt idx="389">
                  <c:v>-339</c:v>
                </c:pt>
                <c:pt idx="390">
                  <c:v>-344</c:v>
                </c:pt>
                <c:pt idx="391">
                  <c:v>-349</c:v>
                </c:pt>
                <c:pt idx="392">
                  <c:v>-357</c:v>
                </c:pt>
                <c:pt idx="393">
                  <c:v>-341</c:v>
                </c:pt>
                <c:pt idx="394">
                  <c:v>-354</c:v>
                </c:pt>
                <c:pt idx="395">
                  <c:v>-328</c:v>
                </c:pt>
                <c:pt idx="396">
                  <c:v>-349</c:v>
                </c:pt>
                <c:pt idx="397">
                  <c:v>-307</c:v>
                </c:pt>
                <c:pt idx="398">
                  <c:v>-278</c:v>
                </c:pt>
                <c:pt idx="399">
                  <c:v>-210</c:v>
                </c:pt>
                <c:pt idx="400">
                  <c:v>-109</c:v>
                </c:pt>
                <c:pt idx="401">
                  <c:v>-110</c:v>
                </c:pt>
                <c:pt idx="402">
                  <c:v>-112</c:v>
                </c:pt>
                <c:pt idx="403">
                  <c:v>-114</c:v>
                </c:pt>
                <c:pt idx="404">
                  <c:v>-117</c:v>
                </c:pt>
                <c:pt idx="405">
                  <c:v>-120</c:v>
                </c:pt>
                <c:pt idx="406">
                  <c:v>-116</c:v>
                </c:pt>
                <c:pt idx="407">
                  <c:v>-121</c:v>
                </c:pt>
                <c:pt idx="408">
                  <c:v>-114</c:v>
                </c:pt>
                <c:pt idx="409">
                  <c:v>-98</c:v>
                </c:pt>
                <c:pt idx="410">
                  <c:v>-87</c:v>
                </c:pt>
                <c:pt idx="411">
                  <c:v>-61</c:v>
                </c:pt>
                <c:pt idx="412">
                  <c:v>-82</c:v>
                </c:pt>
                <c:pt idx="413">
                  <c:v>-40</c:v>
                </c:pt>
                <c:pt idx="414">
                  <c:v>-74</c:v>
                </c:pt>
                <c:pt idx="415">
                  <c:v>-6</c:v>
                </c:pt>
                <c:pt idx="416">
                  <c:v>-7</c:v>
                </c:pt>
                <c:pt idx="417">
                  <c:v>-8</c:v>
                </c:pt>
                <c:pt idx="418">
                  <c:v>-10</c:v>
                </c:pt>
                <c:pt idx="419">
                  <c:v>-12</c:v>
                </c:pt>
                <c:pt idx="420">
                  <c:v>-15</c:v>
                </c:pt>
                <c:pt idx="421">
                  <c:v>-18</c:v>
                </c:pt>
                <c:pt idx="422">
                  <c:v>-14</c:v>
                </c:pt>
                <c:pt idx="423">
                  <c:v>-4</c:v>
                </c:pt>
                <c:pt idx="424">
                  <c:v>3</c:v>
                </c:pt>
                <c:pt idx="425">
                  <c:v>19</c:v>
                </c:pt>
                <c:pt idx="426">
                  <c:v>30</c:v>
                </c:pt>
                <c:pt idx="427">
                  <c:v>17</c:v>
                </c:pt>
                <c:pt idx="428">
                  <c:v>-4</c:v>
                </c:pt>
                <c:pt idx="429">
                  <c:v>-25</c:v>
                </c:pt>
                <c:pt idx="430">
                  <c:v>-59</c:v>
                </c:pt>
                <c:pt idx="431">
                  <c:v>9</c:v>
                </c:pt>
                <c:pt idx="432">
                  <c:v>8</c:v>
                </c:pt>
                <c:pt idx="433">
                  <c:v>10</c:v>
                </c:pt>
                <c:pt idx="434">
                  <c:v>11</c:v>
                </c:pt>
                <c:pt idx="435">
                  <c:v>9</c:v>
                </c:pt>
                <c:pt idx="436">
                  <c:v>6</c:v>
                </c:pt>
                <c:pt idx="437">
                  <c:v>12</c:v>
                </c:pt>
                <c:pt idx="438">
                  <c:v>7</c:v>
                </c:pt>
                <c:pt idx="439">
                  <c:v>17</c:v>
                </c:pt>
                <c:pt idx="440">
                  <c:v>9</c:v>
                </c:pt>
                <c:pt idx="441">
                  <c:v>25</c:v>
                </c:pt>
                <c:pt idx="442">
                  <c:v>12</c:v>
                </c:pt>
                <c:pt idx="443">
                  <c:v>-1</c:v>
                </c:pt>
                <c:pt idx="444">
                  <c:v>-22</c:v>
                </c:pt>
                <c:pt idx="445">
                  <c:v>-43</c:v>
                </c:pt>
                <c:pt idx="446">
                  <c:v>-14</c:v>
                </c:pt>
                <c:pt idx="447">
                  <c:v>-48</c:v>
                </c:pt>
                <c:pt idx="448">
                  <c:v>53</c:v>
                </c:pt>
                <c:pt idx="449">
                  <c:v>52</c:v>
                </c:pt>
                <c:pt idx="450">
                  <c:v>50</c:v>
                </c:pt>
                <c:pt idx="451">
                  <c:v>48</c:v>
                </c:pt>
                <c:pt idx="452">
                  <c:v>51</c:v>
                </c:pt>
                <c:pt idx="453">
                  <c:v>48</c:v>
                </c:pt>
                <c:pt idx="454">
                  <c:v>43</c:v>
                </c:pt>
                <c:pt idx="455">
                  <c:v>38</c:v>
                </c:pt>
                <c:pt idx="456">
                  <c:v>45</c:v>
                </c:pt>
                <c:pt idx="457">
                  <c:v>61</c:v>
                </c:pt>
                <c:pt idx="458">
                  <c:v>48</c:v>
                </c:pt>
                <c:pt idx="459">
                  <c:v>35</c:v>
                </c:pt>
                <c:pt idx="460">
                  <c:v>14</c:v>
                </c:pt>
                <c:pt idx="461">
                  <c:v>-7</c:v>
                </c:pt>
                <c:pt idx="462">
                  <c:v>-41</c:v>
                </c:pt>
                <c:pt idx="463">
                  <c:v>-75</c:v>
                </c:pt>
                <c:pt idx="464">
                  <c:v>26</c:v>
                </c:pt>
                <c:pt idx="465">
                  <c:v>28</c:v>
                </c:pt>
                <c:pt idx="466">
                  <c:v>26</c:v>
                </c:pt>
                <c:pt idx="467">
                  <c:v>24</c:v>
                </c:pt>
                <c:pt idx="468">
                  <c:v>21</c:v>
                </c:pt>
                <c:pt idx="469">
                  <c:v>18</c:v>
                </c:pt>
                <c:pt idx="470">
                  <c:v>13</c:v>
                </c:pt>
                <c:pt idx="471">
                  <c:v>8</c:v>
                </c:pt>
                <c:pt idx="472">
                  <c:v>0</c:v>
                </c:pt>
                <c:pt idx="473">
                  <c:v>16</c:v>
                </c:pt>
                <c:pt idx="474">
                  <c:v>3</c:v>
                </c:pt>
                <c:pt idx="475">
                  <c:v>29</c:v>
                </c:pt>
                <c:pt idx="476">
                  <c:v>8</c:v>
                </c:pt>
                <c:pt idx="477">
                  <c:v>-13</c:v>
                </c:pt>
                <c:pt idx="478">
                  <c:v>16</c:v>
                </c:pt>
                <c:pt idx="479">
                  <c:v>-18</c:v>
                </c:pt>
                <c:pt idx="480">
                  <c:v>83</c:v>
                </c:pt>
                <c:pt idx="481">
                  <c:v>82</c:v>
                </c:pt>
                <c:pt idx="482">
                  <c:v>80</c:v>
                </c:pt>
                <c:pt idx="483">
                  <c:v>84</c:v>
                </c:pt>
                <c:pt idx="484">
                  <c:v>81</c:v>
                </c:pt>
                <c:pt idx="485">
                  <c:v>78</c:v>
                </c:pt>
                <c:pt idx="486">
                  <c:v>82</c:v>
                </c:pt>
                <c:pt idx="487">
                  <c:v>77</c:v>
                </c:pt>
                <c:pt idx="488">
                  <c:v>84</c:v>
                </c:pt>
                <c:pt idx="489">
                  <c:v>100</c:v>
                </c:pt>
                <c:pt idx="490">
                  <c:v>87</c:v>
                </c:pt>
                <c:pt idx="491">
                  <c:v>113</c:v>
                </c:pt>
                <c:pt idx="492">
                  <c:v>131</c:v>
                </c:pt>
                <c:pt idx="493">
                  <c:v>173</c:v>
                </c:pt>
                <c:pt idx="494">
                  <c:v>202</c:v>
                </c:pt>
                <c:pt idx="495">
                  <c:v>168</c:v>
                </c:pt>
                <c:pt idx="496">
                  <c:v>167</c:v>
                </c:pt>
                <c:pt idx="497">
                  <c:v>169</c:v>
                </c:pt>
                <c:pt idx="498">
                  <c:v>167</c:v>
                </c:pt>
                <c:pt idx="499">
                  <c:v>165</c:v>
                </c:pt>
              </c:numCache>
            </c:numRef>
          </c:val>
        </c:ser>
        <c:ser>
          <c:idx val="0"/>
          <c:order val="1"/>
          <c:tx>
            <c:v>Seq. - R/Max</c:v>
          </c:tx>
          <c:marker>
            <c:symbol val="none"/>
          </c:marker>
          <c:cat>
            <c:strLit>
              <c:ptCount val="1"/>
              <c:pt idx="0">
                <c:v>units</c:v>
              </c:pt>
            </c:strLit>
          </c:cat>
          <c:val>
            <c:numRef>
              <c:f>'Fib-DC'!$U$11:$U$510</c:f>
              <c:numCache>
                <c:formatCode>General</c:formatCode>
                <c:ptCount val="500"/>
                <c:pt idx="0">
                  <c:v>-1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-5</c:v>
                </c:pt>
                <c:pt idx="7">
                  <c:v>5</c:v>
                </c:pt>
                <c:pt idx="8">
                  <c:v>-3</c:v>
                </c:pt>
                <c:pt idx="9">
                  <c:v>13</c:v>
                </c:pt>
                <c:pt idx="10">
                  <c:v>0</c:v>
                </c:pt>
                <c:pt idx="11">
                  <c:v>-13</c:v>
                </c:pt>
                <c:pt idx="12">
                  <c:v>-34</c:v>
                </c:pt>
                <c:pt idx="13">
                  <c:v>-55</c:v>
                </c:pt>
                <c:pt idx="14">
                  <c:v>-26</c:v>
                </c:pt>
                <c:pt idx="15">
                  <c:v>-60</c:v>
                </c:pt>
                <c:pt idx="16">
                  <c:v>41</c:v>
                </c:pt>
                <c:pt idx="17">
                  <c:v>43</c:v>
                </c:pt>
                <c:pt idx="18">
                  <c:v>41</c:v>
                </c:pt>
                <c:pt idx="19">
                  <c:v>39</c:v>
                </c:pt>
                <c:pt idx="20">
                  <c:v>36</c:v>
                </c:pt>
                <c:pt idx="21">
                  <c:v>33</c:v>
                </c:pt>
                <c:pt idx="22">
                  <c:v>37</c:v>
                </c:pt>
                <c:pt idx="23">
                  <c:v>32</c:v>
                </c:pt>
                <c:pt idx="24">
                  <c:v>24</c:v>
                </c:pt>
                <c:pt idx="25">
                  <c:v>16</c:v>
                </c:pt>
                <c:pt idx="26">
                  <c:v>3</c:v>
                </c:pt>
                <c:pt idx="27">
                  <c:v>-10</c:v>
                </c:pt>
                <c:pt idx="28">
                  <c:v>8</c:v>
                </c:pt>
                <c:pt idx="29">
                  <c:v>-13</c:v>
                </c:pt>
                <c:pt idx="30">
                  <c:v>-47</c:v>
                </c:pt>
                <c:pt idx="31">
                  <c:v>21</c:v>
                </c:pt>
                <c:pt idx="32">
                  <c:v>122</c:v>
                </c:pt>
                <c:pt idx="33">
                  <c:v>121</c:v>
                </c:pt>
                <c:pt idx="34">
                  <c:v>122</c:v>
                </c:pt>
                <c:pt idx="35">
                  <c:v>120</c:v>
                </c:pt>
                <c:pt idx="36">
                  <c:v>117</c:v>
                </c:pt>
                <c:pt idx="37">
                  <c:v>114</c:v>
                </c:pt>
                <c:pt idx="38">
                  <c:v>118</c:v>
                </c:pt>
                <c:pt idx="39">
                  <c:v>113</c:v>
                </c:pt>
                <c:pt idx="40">
                  <c:v>105</c:v>
                </c:pt>
                <c:pt idx="41">
                  <c:v>121</c:v>
                </c:pt>
                <c:pt idx="42">
                  <c:v>108</c:v>
                </c:pt>
                <c:pt idx="43">
                  <c:v>95</c:v>
                </c:pt>
                <c:pt idx="44">
                  <c:v>74</c:v>
                </c:pt>
                <c:pt idx="45">
                  <c:v>116</c:v>
                </c:pt>
                <c:pt idx="46">
                  <c:v>82</c:v>
                </c:pt>
                <c:pt idx="47">
                  <c:v>150</c:v>
                </c:pt>
                <c:pt idx="48">
                  <c:v>149</c:v>
                </c:pt>
                <c:pt idx="49">
                  <c:v>151</c:v>
                </c:pt>
                <c:pt idx="50">
                  <c:v>149</c:v>
                </c:pt>
                <c:pt idx="51">
                  <c:v>153</c:v>
                </c:pt>
                <c:pt idx="52">
                  <c:v>150</c:v>
                </c:pt>
                <c:pt idx="53">
                  <c:v>147</c:v>
                </c:pt>
                <c:pt idx="54">
                  <c:v>142</c:v>
                </c:pt>
                <c:pt idx="55">
                  <c:v>137</c:v>
                </c:pt>
                <c:pt idx="56">
                  <c:v>129</c:v>
                </c:pt>
                <c:pt idx="57">
                  <c:v>145</c:v>
                </c:pt>
                <c:pt idx="58">
                  <c:v>132</c:v>
                </c:pt>
                <c:pt idx="59">
                  <c:v>119</c:v>
                </c:pt>
                <c:pt idx="60">
                  <c:v>137</c:v>
                </c:pt>
                <c:pt idx="61">
                  <c:v>116</c:v>
                </c:pt>
                <c:pt idx="62">
                  <c:v>82</c:v>
                </c:pt>
                <c:pt idx="63">
                  <c:v>48</c:v>
                </c:pt>
                <c:pt idx="64">
                  <c:v>149</c:v>
                </c:pt>
                <c:pt idx="65">
                  <c:v>148</c:v>
                </c:pt>
                <c:pt idx="66">
                  <c:v>146</c:v>
                </c:pt>
                <c:pt idx="67">
                  <c:v>144</c:v>
                </c:pt>
                <c:pt idx="68">
                  <c:v>141</c:v>
                </c:pt>
                <c:pt idx="69">
                  <c:v>147</c:v>
                </c:pt>
                <c:pt idx="70">
                  <c:v>142</c:v>
                </c:pt>
                <c:pt idx="71">
                  <c:v>152</c:v>
                </c:pt>
                <c:pt idx="72">
                  <c:v>144</c:v>
                </c:pt>
                <c:pt idx="73">
                  <c:v>136</c:v>
                </c:pt>
                <c:pt idx="74">
                  <c:v>123</c:v>
                </c:pt>
                <c:pt idx="75">
                  <c:v>110</c:v>
                </c:pt>
                <c:pt idx="76">
                  <c:v>89</c:v>
                </c:pt>
                <c:pt idx="77">
                  <c:v>131</c:v>
                </c:pt>
                <c:pt idx="78">
                  <c:v>160</c:v>
                </c:pt>
                <c:pt idx="79">
                  <c:v>126</c:v>
                </c:pt>
                <c:pt idx="80">
                  <c:v>125</c:v>
                </c:pt>
                <c:pt idx="81">
                  <c:v>124</c:v>
                </c:pt>
                <c:pt idx="82">
                  <c:v>125</c:v>
                </c:pt>
                <c:pt idx="83">
                  <c:v>129</c:v>
                </c:pt>
                <c:pt idx="84">
                  <c:v>126</c:v>
                </c:pt>
                <c:pt idx="85">
                  <c:v>123</c:v>
                </c:pt>
                <c:pt idx="86">
                  <c:v>118</c:v>
                </c:pt>
                <c:pt idx="87">
                  <c:v>113</c:v>
                </c:pt>
                <c:pt idx="88">
                  <c:v>105</c:v>
                </c:pt>
                <c:pt idx="89">
                  <c:v>97</c:v>
                </c:pt>
                <c:pt idx="90">
                  <c:v>108</c:v>
                </c:pt>
                <c:pt idx="91">
                  <c:v>95</c:v>
                </c:pt>
                <c:pt idx="92">
                  <c:v>113</c:v>
                </c:pt>
                <c:pt idx="93">
                  <c:v>92</c:v>
                </c:pt>
                <c:pt idx="94">
                  <c:v>58</c:v>
                </c:pt>
                <c:pt idx="95">
                  <c:v>126</c:v>
                </c:pt>
                <c:pt idx="96">
                  <c:v>125</c:v>
                </c:pt>
                <c:pt idx="97">
                  <c:v>127</c:v>
                </c:pt>
                <c:pt idx="98">
                  <c:v>125</c:v>
                </c:pt>
                <c:pt idx="99">
                  <c:v>123</c:v>
                </c:pt>
                <c:pt idx="100">
                  <c:v>120</c:v>
                </c:pt>
                <c:pt idx="101">
                  <c:v>117</c:v>
                </c:pt>
                <c:pt idx="102">
                  <c:v>112</c:v>
                </c:pt>
                <c:pt idx="103">
                  <c:v>107</c:v>
                </c:pt>
                <c:pt idx="104">
                  <c:v>99</c:v>
                </c:pt>
                <c:pt idx="105">
                  <c:v>91</c:v>
                </c:pt>
                <c:pt idx="106">
                  <c:v>78</c:v>
                </c:pt>
                <c:pt idx="107">
                  <c:v>65</c:v>
                </c:pt>
                <c:pt idx="108">
                  <c:v>83</c:v>
                </c:pt>
                <c:pt idx="109">
                  <c:v>62</c:v>
                </c:pt>
                <c:pt idx="110">
                  <c:v>91</c:v>
                </c:pt>
                <c:pt idx="111">
                  <c:v>57</c:v>
                </c:pt>
                <c:pt idx="112">
                  <c:v>56</c:v>
                </c:pt>
                <c:pt idx="113">
                  <c:v>55</c:v>
                </c:pt>
                <c:pt idx="114">
                  <c:v>53</c:v>
                </c:pt>
                <c:pt idx="115">
                  <c:v>57</c:v>
                </c:pt>
                <c:pt idx="116">
                  <c:v>60</c:v>
                </c:pt>
                <c:pt idx="117">
                  <c:v>57</c:v>
                </c:pt>
                <c:pt idx="118">
                  <c:v>61</c:v>
                </c:pt>
                <c:pt idx="119">
                  <c:v>56</c:v>
                </c:pt>
                <c:pt idx="120">
                  <c:v>48</c:v>
                </c:pt>
                <c:pt idx="121">
                  <c:v>64</c:v>
                </c:pt>
                <c:pt idx="122">
                  <c:v>51</c:v>
                </c:pt>
                <c:pt idx="123">
                  <c:v>38</c:v>
                </c:pt>
                <c:pt idx="124">
                  <c:v>17</c:v>
                </c:pt>
                <c:pt idx="125">
                  <c:v>59</c:v>
                </c:pt>
                <c:pt idx="126">
                  <c:v>88</c:v>
                </c:pt>
                <c:pt idx="127">
                  <c:v>156</c:v>
                </c:pt>
                <c:pt idx="128">
                  <c:v>155</c:v>
                </c:pt>
                <c:pt idx="129">
                  <c:v>154</c:v>
                </c:pt>
                <c:pt idx="130">
                  <c:v>152</c:v>
                </c:pt>
                <c:pt idx="131">
                  <c:v>150</c:v>
                </c:pt>
                <c:pt idx="132">
                  <c:v>147</c:v>
                </c:pt>
                <c:pt idx="133">
                  <c:v>144</c:v>
                </c:pt>
                <c:pt idx="134">
                  <c:v>139</c:v>
                </c:pt>
                <c:pt idx="135">
                  <c:v>149</c:v>
                </c:pt>
                <c:pt idx="136">
                  <c:v>141</c:v>
                </c:pt>
                <c:pt idx="137">
                  <c:v>133</c:v>
                </c:pt>
                <c:pt idx="138">
                  <c:v>144</c:v>
                </c:pt>
                <c:pt idx="139">
                  <c:v>131</c:v>
                </c:pt>
                <c:pt idx="140">
                  <c:v>110</c:v>
                </c:pt>
                <c:pt idx="141">
                  <c:v>152</c:v>
                </c:pt>
                <c:pt idx="142">
                  <c:v>118</c:v>
                </c:pt>
                <c:pt idx="143">
                  <c:v>84</c:v>
                </c:pt>
                <c:pt idx="144">
                  <c:v>83</c:v>
                </c:pt>
                <c:pt idx="145">
                  <c:v>82</c:v>
                </c:pt>
                <c:pt idx="146">
                  <c:v>80</c:v>
                </c:pt>
                <c:pt idx="147">
                  <c:v>78</c:v>
                </c:pt>
                <c:pt idx="148">
                  <c:v>75</c:v>
                </c:pt>
                <c:pt idx="149">
                  <c:v>81</c:v>
                </c:pt>
                <c:pt idx="150">
                  <c:v>85</c:v>
                </c:pt>
                <c:pt idx="151">
                  <c:v>80</c:v>
                </c:pt>
                <c:pt idx="152">
                  <c:v>72</c:v>
                </c:pt>
                <c:pt idx="153">
                  <c:v>88</c:v>
                </c:pt>
                <c:pt idx="154">
                  <c:v>75</c:v>
                </c:pt>
                <c:pt idx="155">
                  <c:v>101</c:v>
                </c:pt>
                <c:pt idx="156">
                  <c:v>80</c:v>
                </c:pt>
                <c:pt idx="157">
                  <c:v>59</c:v>
                </c:pt>
                <c:pt idx="158">
                  <c:v>88</c:v>
                </c:pt>
                <c:pt idx="159">
                  <c:v>54</c:v>
                </c:pt>
                <c:pt idx="160">
                  <c:v>155</c:v>
                </c:pt>
                <c:pt idx="161">
                  <c:v>157</c:v>
                </c:pt>
                <c:pt idx="162">
                  <c:v>155</c:v>
                </c:pt>
                <c:pt idx="163">
                  <c:v>153</c:v>
                </c:pt>
                <c:pt idx="164">
                  <c:v>150</c:v>
                </c:pt>
                <c:pt idx="165">
                  <c:v>156</c:v>
                </c:pt>
                <c:pt idx="166">
                  <c:v>151</c:v>
                </c:pt>
                <c:pt idx="167">
                  <c:v>146</c:v>
                </c:pt>
                <c:pt idx="168">
                  <c:v>153</c:v>
                </c:pt>
                <c:pt idx="169">
                  <c:v>145</c:v>
                </c:pt>
                <c:pt idx="170">
                  <c:v>132</c:v>
                </c:pt>
                <c:pt idx="171">
                  <c:v>119</c:v>
                </c:pt>
                <c:pt idx="172">
                  <c:v>98</c:v>
                </c:pt>
                <c:pt idx="173">
                  <c:v>140</c:v>
                </c:pt>
                <c:pt idx="174">
                  <c:v>106</c:v>
                </c:pt>
                <c:pt idx="175">
                  <c:v>174</c:v>
                </c:pt>
                <c:pt idx="176">
                  <c:v>173</c:v>
                </c:pt>
                <c:pt idx="177">
                  <c:v>172</c:v>
                </c:pt>
                <c:pt idx="178">
                  <c:v>170</c:v>
                </c:pt>
                <c:pt idx="179">
                  <c:v>168</c:v>
                </c:pt>
                <c:pt idx="180">
                  <c:v>165</c:v>
                </c:pt>
                <c:pt idx="181">
                  <c:v>162</c:v>
                </c:pt>
                <c:pt idx="182">
                  <c:v>157</c:v>
                </c:pt>
                <c:pt idx="183">
                  <c:v>152</c:v>
                </c:pt>
                <c:pt idx="184">
                  <c:v>144</c:v>
                </c:pt>
                <c:pt idx="185">
                  <c:v>136</c:v>
                </c:pt>
                <c:pt idx="186">
                  <c:v>147</c:v>
                </c:pt>
                <c:pt idx="187">
                  <c:v>134</c:v>
                </c:pt>
                <c:pt idx="188">
                  <c:v>113</c:v>
                </c:pt>
                <c:pt idx="189">
                  <c:v>92</c:v>
                </c:pt>
                <c:pt idx="190">
                  <c:v>58</c:v>
                </c:pt>
                <c:pt idx="191">
                  <c:v>24</c:v>
                </c:pt>
                <c:pt idx="192">
                  <c:v>23</c:v>
                </c:pt>
                <c:pt idx="193">
                  <c:v>22</c:v>
                </c:pt>
                <c:pt idx="194">
                  <c:v>20</c:v>
                </c:pt>
                <c:pt idx="195">
                  <c:v>18</c:v>
                </c:pt>
                <c:pt idx="196">
                  <c:v>21</c:v>
                </c:pt>
                <c:pt idx="197">
                  <c:v>27</c:v>
                </c:pt>
                <c:pt idx="198">
                  <c:v>31</c:v>
                </c:pt>
                <c:pt idx="199">
                  <c:v>26</c:v>
                </c:pt>
                <c:pt idx="200">
                  <c:v>18</c:v>
                </c:pt>
                <c:pt idx="201">
                  <c:v>10</c:v>
                </c:pt>
                <c:pt idx="202">
                  <c:v>-3</c:v>
                </c:pt>
                <c:pt idx="203">
                  <c:v>23</c:v>
                </c:pt>
                <c:pt idx="204">
                  <c:v>41</c:v>
                </c:pt>
                <c:pt idx="205">
                  <c:v>20</c:v>
                </c:pt>
                <c:pt idx="206">
                  <c:v>-14</c:v>
                </c:pt>
                <c:pt idx="207">
                  <c:v>-48</c:v>
                </c:pt>
                <c:pt idx="208">
                  <c:v>-49</c:v>
                </c:pt>
                <c:pt idx="209">
                  <c:v>-50</c:v>
                </c:pt>
                <c:pt idx="210">
                  <c:v>-52</c:v>
                </c:pt>
                <c:pt idx="211">
                  <c:v>-54</c:v>
                </c:pt>
                <c:pt idx="212">
                  <c:v>-57</c:v>
                </c:pt>
                <c:pt idx="213">
                  <c:v>-51</c:v>
                </c:pt>
                <c:pt idx="214">
                  <c:v>-56</c:v>
                </c:pt>
                <c:pt idx="215">
                  <c:v>-61</c:v>
                </c:pt>
                <c:pt idx="216">
                  <c:v>-69</c:v>
                </c:pt>
                <c:pt idx="217">
                  <c:v>-77</c:v>
                </c:pt>
                <c:pt idx="218">
                  <c:v>-66</c:v>
                </c:pt>
                <c:pt idx="219">
                  <c:v>-79</c:v>
                </c:pt>
                <c:pt idx="220">
                  <c:v>-100</c:v>
                </c:pt>
                <c:pt idx="221">
                  <c:v>-58</c:v>
                </c:pt>
                <c:pt idx="222">
                  <c:v>-29</c:v>
                </c:pt>
                <c:pt idx="223">
                  <c:v>39</c:v>
                </c:pt>
                <c:pt idx="224">
                  <c:v>140</c:v>
                </c:pt>
                <c:pt idx="225">
                  <c:v>139</c:v>
                </c:pt>
                <c:pt idx="226">
                  <c:v>140</c:v>
                </c:pt>
                <c:pt idx="227">
                  <c:v>138</c:v>
                </c:pt>
                <c:pt idx="228">
                  <c:v>135</c:v>
                </c:pt>
                <c:pt idx="229">
                  <c:v>132</c:v>
                </c:pt>
                <c:pt idx="230">
                  <c:v>136</c:v>
                </c:pt>
                <c:pt idx="231">
                  <c:v>131</c:v>
                </c:pt>
                <c:pt idx="232">
                  <c:v>123</c:v>
                </c:pt>
                <c:pt idx="233">
                  <c:v>139</c:v>
                </c:pt>
                <c:pt idx="234">
                  <c:v>126</c:v>
                </c:pt>
                <c:pt idx="235">
                  <c:v>113</c:v>
                </c:pt>
                <c:pt idx="236">
                  <c:v>92</c:v>
                </c:pt>
                <c:pt idx="237">
                  <c:v>71</c:v>
                </c:pt>
                <c:pt idx="238">
                  <c:v>100</c:v>
                </c:pt>
                <c:pt idx="239">
                  <c:v>66</c:v>
                </c:pt>
                <c:pt idx="240">
                  <c:v>65</c:v>
                </c:pt>
                <c:pt idx="241">
                  <c:v>67</c:v>
                </c:pt>
                <c:pt idx="242">
                  <c:v>65</c:v>
                </c:pt>
                <c:pt idx="243">
                  <c:v>63</c:v>
                </c:pt>
                <c:pt idx="244">
                  <c:v>60</c:v>
                </c:pt>
                <c:pt idx="245">
                  <c:v>57</c:v>
                </c:pt>
                <c:pt idx="246">
                  <c:v>52</c:v>
                </c:pt>
                <c:pt idx="247">
                  <c:v>47</c:v>
                </c:pt>
                <c:pt idx="248">
                  <c:v>54</c:v>
                </c:pt>
                <c:pt idx="249">
                  <c:v>46</c:v>
                </c:pt>
                <c:pt idx="250">
                  <c:v>33</c:v>
                </c:pt>
                <c:pt idx="251">
                  <c:v>59</c:v>
                </c:pt>
                <c:pt idx="252">
                  <c:v>77</c:v>
                </c:pt>
                <c:pt idx="253">
                  <c:v>119</c:v>
                </c:pt>
                <c:pt idx="254">
                  <c:v>85</c:v>
                </c:pt>
                <c:pt idx="255">
                  <c:v>51</c:v>
                </c:pt>
                <c:pt idx="256">
                  <c:v>50</c:v>
                </c:pt>
                <c:pt idx="257">
                  <c:v>52</c:v>
                </c:pt>
                <c:pt idx="258">
                  <c:v>53</c:v>
                </c:pt>
                <c:pt idx="259">
                  <c:v>57</c:v>
                </c:pt>
                <c:pt idx="260">
                  <c:v>60</c:v>
                </c:pt>
                <c:pt idx="261">
                  <c:v>66</c:v>
                </c:pt>
                <c:pt idx="262">
                  <c:v>70</c:v>
                </c:pt>
                <c:pt idx="263">
                  <c:v>80</c:v>
                </c:pt>
                <c:pt idx="264">
                  <c:v>87</c:v>
                </c:pt>
                <c:pt idx="265">
                  <c:v>103</c:v>
                </c:pt>
                <c:pt idx="266">
                  <c:v>114</c:v>
                </c:pt>
                <c:pt idx="267">
                  <c:v>101</c:v>
                </c:pt>
                <c:pt idx="268">
                  <c:v>80</c:v>
                </c:pt>
                <c:pt idx="269">
                  <c:v>59</c:v>
                </c:pt>
                <c:pt idx="270">
                  <c:v>88</c:v>
                </c:pt>
                <c:pt idx="271">
                  <c:v>54</c:v>
                </c:pt>
                <c:pt idx="272">
                  <c:v>53</c:v>
                </c:pt>
                <c:pt idx="273">
                  <c:v>55</c:v>
                </c:pt>
                <c:pt idx="274">
                  <c:v>56</c:v>
                </c:pt>
                <c:pt idx="275">
                  <c:v>54</c:v>
                </c:pt>
                <c:pt idx="276">
                  <c:v>51</c:v>
                </c:pt>
                <c:pt idx="277">
                  <c:v>48</c:v>
                </c:pt>
                <c:pt idx="278">
                  <c:v>52</c:v>
                </c:pt>
                <c:pt idx="279">
                  <c:v>62</c:v>
                </c:pt>
                <c:pt idx="280">
                  <c:v>54</c:v>
                </c:pt>
                <c:pt idx="281">
                  <c:v>46</c:v>
                </c:pt>
                <c:pt idx="282">
                  <c:v>57</c:v>
                </c:pt>
                <c:pt idx="283">
                  <c:v>83</c:v>
                </c:pt>
                <c:pt idx="284">
                  <c:v>62</c:v>
                </c:pt>
                <c:pt idx="285">
                  <c:v>41</c:v>
                </c:pt>
                <c:pt idx="286">
                  <c:v>7</c:v>
                </c:pt>
                <c:pt idx="287">
                  <c:v>-27</c:v>
                </c:pt>
                <c:pt idx="288">
                  <c:v>-28</c:v>
                </c:pt>
                <c:pt idx="289">
                  <c:v>-29</c:v>
                </c:pt>
                <c:pt idx="290">
                  <c:v>-31</c:v>
                </c:pt>
                <c:pt idx="291">
                  <c:v>-27</c:v>
                </c:pt>
                <c:pt idx="292">
                  <c:v>-24</c:v>
                </c:pt>
                <c:pt idx="293">
                  <c:v>-27</c:v>
                </c:pt>
                <c:pt idx="294">
                  <c:v>-32</c:v>
                </c:pt>
                <c:pt idx="295">
                  <c:v>-37</c:v>
                </c:pt>
                <c:pt idx="296">
                  <c:v>-30</c:v>
                </c:pt>
                <c:pt idx="297">
                  <c:v>-14</c:v>
                </c:pt>
                <c:pt idx="298">
                  <c:v>-3</c:v>
                </c:pt>
                <c:pt idx="299">
                  <c:v>-16</c:v>
                </c:pt>
                <c:pt idx="300">
                  <c:v>-37</c:v>
                </c:pt>
                <c:pt idx="301">
                  <c:v>-58</c:v>
                </c:pt>
                <c:pt idx="302">
                  <c:v>-29</c:v>
                </c:pt>
                <c:pt idx="303">
                  <c:v>-63</c:v>
                </c:pt>
                <c:pt idx="304">
                  <c:v>38</c:v>
                </c:pt>
                <c:pt idx="305">
                  <c:v>37</c:v>
                </c:pt>
                <c:pt idx="306">
                  <c:v>35</c:v>
                </c:pt>
                <c:pt idx="307">
                  <c:v>39</c:v>
                </c:pt>
                <c:pt idx="308">
                  <c:v>42</c:v>
                </c:pt>
                <c:pt idx="309">
                  <c:v>39</c:v>
                </c:pt>
                <c:pt idx="310">
                  <c:v>34</c:v>
                </c:pt>
                <c:pt idx="311">
                  <c:v>29</c:v>
                </c:pt>
                <c:pt idx="312">
                  <c:v>21</c:v>
                </c:pt>
                <c:pt idx="313">
                  <c:v>13</c:v>
                </c:pt>
                <c:pt idx="314">
                  <c:v>24</c:v>
                </c:pt>
                <c:pt idx="315">
                  <c:v>11</c:v>
                </c:pt>
                <c:pt idx="316">
                  <c:v>-10</c:v>
                </c:pt>
                <c:pt idx="317">
                  <c:v>32</c:v>
                </c:pt>
                <c:pt idx="318">
                  <c:v>-2</c:v>
                </c:pt>
                <c:pt idx="319">
                  <c:v>66</c:v>
                </c:pt>
                <c:pt idx="320">
                  <c:v>167</c:v>
                </c:pt>
                <c:pt idx="321">
                  <c:v>166</c:v>
                </c:pt>
                <c:pt idx="322">
                  <c:v>167</c:v>
                </c:pt>
                <c:pt idx="323">
                  <c:v>165</c:v>
                </c:pt>
                <c:pt idx="324">
                  <c:v>162</c:v>
                </c:pt>
                <c:pt idx="325">
                  <c:v>168</c:v>
                </c:pt>
                <c:pt idx="326">
                  <c:v>163</c:v>
                </c:pt>
                <c:pt idx="327">
                  <c:v>158</c:v>
                </c:pt>
                <c:pt idx="328">
                  <c:v>150</c:v>
                </c:pt>
                <c:pt idx="329">
                  <c:v>166</c:v>
                </c:pt>
                <c:pt idx="330">
                  <c:v>153</c:v>
                </c:pt>
                <c:pt idx="331">
                  <c:v>140</c:v>
                </c:pt>
                <c:pt idx="332">
                  <c:v>119</c:v>
                </c:pt>
                <c:pt idx="333">
                  <c:v>98</c:v>
                </c:pt>
                <c:pt idx="334">
                  <c:v>64</c:v>
                </c:pt>
                <c:pt idx="335">
                  <c:v>30</c:v>
                </c:pt>
                <c:pt idx="336">
                  <c:v>29</c:v>
                </c:pt>
                <c:pt idx="337">
                  <c:v>28</c:v>
                </c:pt>
                <c:pt idx="338">
                  <c:v>29</c:v>
                </c:pt>
                <c:pt idx="339">
                  <c:v>27</c:v>
                </c:pt>
                <c:pt idx="340">
                  <c:v>24</c:v>
                </c:pt>
                <c:pt idx="341">
                  <c:v>21</c:v>
                </c:pt>
                <c:pt idx="342">
                  <c:v>16</c:v>
                </c:pt>
                <c:pt idx="343">
                  <c:v>11</c:v>
                </c:pt>
                <c:pt idx="344">
                  <c:v>3</c:v>
                </c:pt>
                <c:pt idx="345">
                  <c:v>-5</c:v>
                </c:pt>
                <c:pt idx="346">
                  <c:v>-18</c:v>
                </c:pt>
                <c:pt idx="347">
                  <c:v>8</c:v>
                </c:pt>
                <c:pt idx="348">
                  <c:v>-13</c:v>
                </c:pt>
                <c:pt idx="349">
                  <c:v>-34</c:v>
                </c:pt>
                <c:pt idx="350">
                  <c:v>-68</c:v>
                </c:pt>
                <c:pt idx="351">
                  <c:v>0</c:v>
                </c:pt>
                <c:pt idx="352">
                  <c:v>-1</c:v>
                </c:pt>
                <c:pt idx="353">
                  <c:v>-2</c:v>
                </c:pt>
                <c:pt idx="354">
                  <c:v>-4</c:v>
                </c:pt>
                <c:pt idx="355">
                  <c:v>0</c:v>
                </c:pt>
                <c:pt idx="356">
                  <c:v>-3</c:v>
                </c:pt>
                <c:pt idx="357">
                  <c:v>-6</c:v>
                </c:pt>
                <c:pt idx="358">
                  <c:v>-11</c:v>
                </c:pt>
                <c:pt idx="359">
                  <c:v>-16</c:v>
                </c:pt>
                <c:pt idx="360">
                  <c:v>-9</c:v>
                </c:pt>
                <c:pt idx="361">
                  <c:v>7</c:v>
                </c:pt>
                <c:pt idx="362">
                  <c:v>-6</c:v>
                </c:pt>
                <c:pt idx="363">
                  <c:v>20</c:v>
                </c:pt>
                <c:pt idx="364">
                  <c:v>38</c:v>
                </c:pt>
                <c:pt idx="365">
                  <c:v>17</c:v>
                </c:pt>
                <c:pt idx="366">
                  <c:v>-17</c:v>
                </c:pt>
                <c:pt idx="367">
                  <c:v>51</c:v>
                </c:pt>
                <c:pt idx="368">
                  <c:v>50</c:v>
                </c:pt>
                <c:pt idx="369">
                  <c:v>49</c:v>
                </c:pt>
                <c:pt idx="370">
                  <c:v>47</c:v>
                </c:pt>
                <c:pt idx="371">
                  <c:v>51</c:v>
                </c:pt>
                <c:pt idx="372">
                  <c:v>48</c:v>
                </c:pt>
                <c:pt idx="373">
                  <c:v>54</c:v>
                </c:pt>
                <c:pt idx="374">
                  <c:v>58</c:v>
                </c:pt>
                <c:pt idx="375">
                  <c:v>68</c:v>
                </c:pt>
                <c:pt idx="376">
                  <c:v>60</c:v>
                </c:pt>
                <c:pt idx="377">
                  <c:v>76</c:v>
                </c:pt>
                <c:pt idx="378">
                  <c:v>63</c:v>
                </c:pt>
                <c:pt idx="379">
                  <c:v>50</c:v>
                </c:pt>
                <c:pt idx="380">
                  <c:v>68</c:v>
                </c:pt>
                <c:pt idx="381">
                  <c:v>47</c:v>
                </c:pt>
                <c:pt idx="382">
                  <c:v>76</c:v>
                </c:pt>
                <c:pt idx="383">
                  <c:v>42</c:v>
                </c:pt>
                <c:pt idx="384">
                  <c:v>41</c:v>
                </c:pt>
                <c:pt idx="385">
                  <c:v>43</c:v>
                </c:pt>
                <c:pt idx="386">
                  <c:v>41</c:v>
                </c:pt>
                <c:pt idx="387">
                  <c:v>39</c:v>
                </c:pt>
                <c:pt idx="388">
                  <c:v>36</c:v>
                </c:pt>
                <c:pt idx="389">
                  <c:v>33</c:v>
                </c:pt>
                <c:pt idx="390">
                  <c:v>28</c:v>
                </c:pt>
                <c:pt idx="391">
                  <c:v>23</c:v>
                </c:pt>
                <c:pt idx="392">
                  <c:v>15</c:v>
                </c:pt>
                <c:pt idx="393">
                  <c:v>31</c:v>
                </c:pt>
                <c:pt idx="394">
                  <c:v>18</c:v>
                </c:pt>
                <c:pt idx="395">
                  <c:v>44</c:v>
                </c:pt>
                <c:pt idx="396">
                  <c:v>23</c:v>
                </c:pt>
                <c:pt idx="397">
                  <c:v>65</c:v>
                </c:pt>
                <c:pt idx="398">
                  <c:v>94</c:v>
                </c:pt>
                <c:pt idx="399">
                  <c:v>162</c:v>
                </c:pt>
                <c:pt idx="400">
                  <c:v>263</c:v>
                </c:pt>
                <c:pt idx="401">
                  <c:v>262</c:v>
                </c:pt>
                <c:pt idx="402">
                  <c:v>263</c:v>
                </c:pt>
                <c:pt idx="403">
                  <c:v>261</c:v>
                </c:pt>
                <c:pt idx="404">
                  <c:v>258</c:v>
                </c:pt>
                <c:pt idx="405">
                  <c:v>255</c:v>
                </c:pt>
                <c:pt idx="406">
                  <c:v>250</c:v>
                </c:pt>
                <c:pt idx="407">
                  <c:v>260</c:v>
                </c:pt>
                <c:pt idx="408">
                  <c:v>252</c:v>
                </c:pt>
                <c:pt idx="409">
                  <c:v>244</c:v>
                </c:pt>
                <c:pt idx="410">
                  <c:v>231</c:v>
                </c:pt>
                <c:pt idx="411">
                  <c:v>218</c:v>
                </c:pt>
                <c:pt idx="412">
                  <c:v>236</c:v>
                </c:pt>
                <c:pt idx="413">
                  <c:v>215</c:v>
                </c:pt>
                <c:pt idx="414">
                  <c:v>244</c:v>
                </c:pt>
                <c:pt idx="415">
                  <c:v>210</c:v>
                </c:pt>
                <c:pt idx="416">
                  <c:v>311</c:v>
                </c:pt>
                <c:pt idx="417">
                  <c:v>313</c:v>
                </c:pt>
                <c:pt idx="418">
                  <c:v>311</c:v>
                </c:pt>
                <c:pt idx="419">
                  <c:v>309</c:v>
                </c:pt>
                <c:pt idx="420">
                  <c:v>312</c:v>
                </c:pt>
                <c:pt idx="421">
                  <c:v>318</c:v>
                </c:pt>
                <c:pt idx="422">
                  <c:v>313</c:v>
                </c:pt>
                <c:pt idx="423">
                  <c:v>308</c:v>
                </c:pt>
                <c:pt idx="424">
                  <c:v>300</c:v>
                </c:pt>
                <c:pt idx="425">
                  <c:v>292</c:v>
                </c:pt>
                <c:pt idx="426">
                  <c:v>279</c:v>
                </c:pt>
                <c:pt idx="427">
                  <c:v>305</c:v>
                </c:pt>
                <c:pt idx="428">
                  <c:v>284</c:v>
                </c:pt>
                <c:pt idx="429">
                  <c:v>263</c:v>
                </c:pt>
                <c:pt idx="430">
                  <c:v>229</c:v>
                </c:pt>
                <c:pt idx="431">
                  <c:v>195</c:v>
                </c:pt>
                <c:pt idx="432">
                  <c:v>296</c:v>
                </c:pt>
                <c:pt idx="433">
                  <c:v>298</c:v>
                </c:pt>
                <c:pt idx="434">
                  <c:v>299</c:v>
                </c:pt>
                <c:pt idx="435">
                  <c:v>297</c:v>
                </c:pt>
                <c:pt idx="436">
                  <c:v>294</c:v>
                </c:pt>
                <c:pt idx="437">
                  <c:v>300</c:v>
                </c:pt>
                <c:pt idx="438">
                  <c:v>295</c:v>
                </c:pt>
                <c:pt idx="439">
                  <c:v>305</c:v>
                </c:pt>
                <c:pt idx="440">
                  <c:v>297</c:v>
                </c:pt>
                <c:pt idx="441">
                  <c:v>313</c:v>
                </c:pt>
                <c:pt idx="442">
                  <c:v>300</c:v>
                </c:pt>
                <c:pt idx="443">
                  <c:v>287</c:v>
                </c:pt>
                <c:pt idx="444">
                  <c:v>266</c:v>
                </c:pt>
                <c:pt idx="445">
                  <c:v>245</c:v>
                </c:pt>
                <c:pt idx="446">
                  <c:v>274</c:v>
                </c:pt>
                <c:pt idx="447">
                  <c:v>240</c:v>
                </c:pt>
                <c:pt idx="448">
                  <c:v>341</c:v>
                </c:pt>
                <c:pt idx="449">
                  <c:v>340</c:v>
                </c:pt>
                <c:pt idx="450">
                  <c:v>341</c:v>
                </c:pt>
                <c:pt idx="451">
                  <c:v>345</c:v>
                </c:pt>
                <c:pt idx="452">
                  <c:v>342</c:v>
                </c:pt>
                <c:pt idx="453">
                  <c:v>348</c:v>
                </c:pt>
                <c:pt idx="454">
                  <c:v>352</c:v>
                </c:pt>
                <c:pt idx="455">
                  <c:v>362</c:v>
                </c:pt>
                <c:pt idx="456">
                  <c:v>354</c:v>
                </c:pt>
                <c:pt idx="457">
                  <c:v>346</c:v>
                </c:pt>
                <c:pt idx="458">
                  <c:v>333</c:v>
                </c:pt>
                <c:pt idx="459">
                  <c:v>359</c:v>
                </c:pt>
                <c:pt idx="460">
                  <c:v>377</c:v>
                </c:pt>
                <c:pt idx="461">
                  <c:v>419</c:v>
                </c:pt>
                <c:pt idx="462">
                  <c:v>385</c:v>
                </c:pt>
                <c:pt idx="463">
                  <c:v>453</c:v>
                </c:pt>
                <c:pt idx="464">
                  <c:v>452</c:v>
                </c:pt>
                <c:pt idx="465">
                  <c:v>451</c:v>
                </c:pt>
                <c:pt idx="466">
                  <c:v>449</c:v>
                </c:pt>
                <c:pt idx="467">
                  <c:v>453</c:v>
                </c:pt>
                <c:pt idx="468">
                  <c:v>456</c:v>
                </c:pt>
                <c:pt idx="469">
                  <c:v>462</c:v>
                </c:pt>
                <c:pt idx="470">
                  <c:v>466</c:v>
                </c:pt>
                <c:pt idx="471">
                  <c:v>476</c:v>
                </c:pt>
                <c:pt idx="472">
                  <c:v>483</c:v>
                </c:pt>
                <c:pt idx="473">
                  <c:v>475</c:v>
                </c:pt>
                <c:pt idx="474">
                  <c:v>462</c:v>
                </c:pt>
                <c:pt idx="475">
                  <c:v>449</c:v>
                </c:pt>
                <c:pt idx="476">
                  <c:v>467</c:v>
                </c:pt>
                <c:pt idx="477">
                  <c:v>446</c:v>
                </c:pt>
                <c:pt idx="478">
                  <c:v>412</c:v>
                </c:pt>
                <c:pt idx="479">
                  <c:v>480</c:v>
                </c:pt>
                <c:pt idx="480">
                  <c:v>479</c:v>
                </c:pt>
                <c:pt idx="481">
                  <c:v>478</c:v>
                </c:pt>
                <c:pt idx="482">
                  <c:v>476</c:v>
                </c:pt>
                <c:pt idx="483">
                  <c:v>480</c:v>
                </c:pt>
                <c:pt idx="484">
                  <c:v>477</c:v>
                </c:pt>
                <c:pt idx="485">
                  <c:v>474</c:v>
                </c:pt>
                <c:pt idx="486">
                  <c:v>478</c:v>
                </c:pt>
                <c:pt idx="487">
                  <c:v>473</c:v>
                </c:pt>
                <c:pt idx="488">
                  <c:v>480</c:v>
                </c:pt>
                <c:pt idx="489">
                  <c:v>496</c:v>
                </c:pt>
                <c:pt idx="490">
                  <c:v>483</c:v>
                </c:pt>
                <c:pt idx="491">
                  <c:v>509</c:v>
                </c:pt>
                <c:pt idx="492">
                  <c:v>527</c:v>
                </c:pt>
                <c:pt idx="493">
                  <c:v>569</c:v>
                </c:pt>
                <c:pt idx="494">
                  <c:v>598</c:v>
                </c:pt>
                <c:pt idx="495">
                  <c:v>564</c:v>
                </c:pt>
                <c:pt idx="496">
                  <c:v>563</c:v>
                </c:pt>
                <c:pt idx="497">
                  <c:v>562</c:v>
                </c:pt>
                <c:pt idx="498">
                  <c:v>563</c:v>
                </c:pt>
                <c:pt idx="499">
                  <c:v>567</c:v>
                </c:pt>
              </c:numCache>
            </c:numRef>
          </c:val>
        </c:ser>
        <c:ser>
          <c:idx val="2"/>
          <c:order val="2"/>
          <c:tx>
            <c:v>Seq. - R/High</c:v>
          </c:tx>
          <c:marker>
            <c:symbol val="none"/>
          </c:marker>
          <c:cat>
            <c:strLit>
              <c:ptCount val="1"/>
              <c:pt idx="0">
                <c:v>units</c:v>
              </c:pt>
            </c:strLit>
          </c:cat>
          <c:val>
            <c:numRef>
              <c:f>'Fib-DC'!$AC$11:$AC$510</c:f>
              <c:numCache>
                <c:formatCode>General</c:formatCode>
                <c:ptCount val="500"/>
                <c:pt idx="0">
                  <c:v>-1</c:v>
                </c:pt>
                <c:pt idx="1">
                  <c:v>1</c:v>
                </c:pt>
                <c:pt idx="2">
                  <c:v>3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1</c:v>
                </c:pt>
                <c:pt idx="7">
                  <c:v>5</c:v>
                </c:pt>
                <c:pt idx="8">
                  <c:v>2</c:v>
                </c:pt>
                <c:pt idx="9">
                  <c:v>8</c:v>
                </c:pt>
                <c:pt idx="10">
                  <c:v>7</c:v>
                </c:pt>
                <c:pt idx="11">
                  <c:v>6</c:v>
                </c:pt>
                <c:pt idx="12">
                  <c:v>7</c:v>
                </c:pt>
                <c:pt idx="13">
                  <c:v>11</c:v>
                </c:pt>
                <c:pt idx="14">
                  <c:v>10</c:v>
                </c:pt>
                <c:pt idx="15">
                  <c:v>9</c:v>
                </c:pt>
                <c:pt idx="16">
                  <c:v>7</c:v>
                </c:pt>
                <c:pt idx="17">
                  <c:v>5</c:v>
                </c:pt>
                <c:pt idx="18">
                  <c:v>2</c:v>
                </c:pt>
                <c:pt idx="19">
                  <c:v>-1</c:v>
                </c:pt>
                <c:pt idx="20">
                  <c:v>-6</c:v>
                </c:pt>
                <c:pt idx="21">
                  <c:v>4</c:v>
                </c:pt>
                <c:pt idx="22">
                  <c:v>-4</c:v>
                </c:pt>
                <c:pt idx="23">
                  <c:v>12</c:v>
                </c:pt>
                <c:pt idx="24">
                  <c:v>11</c:v>
                </c:pt>
                <c:pt idx="25">
                  <c:v>10</c:v>
                </c:pt>
                <c:pt idx="26">
                  <c:v>8</c:v>
                </c:pt>
                <c:pt idx="27">
                  <c:v>12</c:v>
                </c:pt>
                <c:pt idx="28">
                  <c:v>9</c:v>
                </c:pt>
                <c:pt idx="29">
                  <c:v>15</c:v>
                </c:pt>
                <c:pt idx="30">
                  <c:v>14</c:v>
                </c:pt>
                <c:pt idx="31">
                  <c:v>16</c:v>
                </c:pt>
                <c:pt idx="32">
                  <c:v>18</c:v>
                </c:pt>
                <c:pt idx="33">
                  <c:v>17</c:v>
                </c:pt>
                <c:pt idx="34">
                  <c:v>16</c:v>
                </c:pt>
                <c:pt idx="35">
                  <c:v>14</c:v>
                </c:pt>
                <c:pt idx="36">
                  <c:v>12</c:v>
                </c:pt>
                <c:pt idx="37">
                  <c:v>15</c:v>
                </c:pt>
                <c:pt idx="38">
                  <c:v>12</c:v>
                </c:pt>
                <c:pt idx="39">
                  <c:v>7</c:v>
                </c:pt>
                <c:pt idx="40">
                  <c:v>17</c:v>
                </c:pt>
                <c:pt idx="41">
                  <c:v>9</c:v>
                </c:pt>
                <c:pt idx="42">
                  <c:v>1</c:v>
                </c:pt>
                <c:pt idx="43">
                  <c:v>12</c:v>
                </c:pt>
                <c:pt idx="44">
                  <c:v>-1</c:v>
                </c:pt>
                <c:pt idx="45">
                  <c:v>-22</c:v>
                </c:pt>
                <c:pt idx="46">
                  <c:v>-43</c:v>
                </c:pt>
                <c:pt idx="47">
                  <c:v>-77</c:v>
                </c:pt>
                <c:pt idx="48">
                  <c:v>-111</c:v>
                </c:pt>
                <c:pt idx="49">
                  <c:v>-10</c:v>
                </c:pt>
                <c:pt idx="50">
                  <c:v>-11</c:v>
                </c:pt>
                <c:pt idx="51">
                  <c:v>-13</c:v>
                </c:pt>
                <c:pt idx="52">
                  <c:v>-15</c:v>
                </c:pt>
                <c:pt idx="53">
                  <c:v>-12</c:v>
                </c:pt>
                <c:pt idx="54">
                  <c:v>-15</c:v>
                </c:pt>
                <c:pt idx="55">
                  <c:v>-20</c:v>
                </c:pt>
                <c:pt idx="56">
                  <c:v>-10</c:v>
                </c:pt>
                <c:pt idx="57">
                  <c:v>-18</c:v>
                </c:pt>
                <c:pt idx="58">
                  <c:v>-2</c:v>
                </c:pt>
                <c:pt idx="59">
                  <c:v>9</c:v>
                </c:pt>
                <c:pt idx="60">
                  <c:v>-4</c:v>
                </c:pt>
                <c:pt idx="61">
                  <c:v>-25</c:v>
                </c:pt>
                <c:pt idx="62">
                  <c:v>-46</c:v>
                </c:pt>
                <c:pt idx="63">
                  <c:v>-17</c:v>
                </c:pt>
                <c:pt idx="64">
                  <c:v>-51</c:v>
                </c:pt>
                <c:pt idx="65">
                  <c:v>-52</c:v>
                </c:pt>
                <c:pt idx="66">
                  <c:v>-53</c:v>
                </c:pt>
                <c:pt idx="67">
                  <c:v>-52</c:v>
                </c:pt>
                <c:pt idx="68">
                  <c:v>-48</c:v>
                </c:pt>
                <c:pt idx="69">
                  <c:v>-51</c:v>
                </c:pt>
                <c:pt idx="70">
                  <c:v>-45</c:v>
                </c:pt>
                <c:pt idx="71">
                  <c:v>-50</c:v>
                </c:pt>
                <c:pt idx="72">
                  <c:v>-40</c:v>
                </c:pt>
                <c:pt idx="73">
                  <c:v>-48</c:v>
                </c:pt>
                <c:pt idx="74">
                  <c:v>-32</c:v>
                </c:pt>
                <c:pt idx="75">
                  <c:v>-21</c:v>
                </c:pt>
                <c:pt idx="76">
                  <c:v>5</c:v>
                </c:pt>
                <c:pt idx="77">
                  <c:v>-16</c:v>
                </c:pt>
                <c:pt idx="78">
                  <c:v>-37</c:v>
                </c:pt>
                <c:pt idx="79">
                  <c:v>-8</c:v>
                </c:pt>
                <c:pt idx="80">
                  <c:v>60</c:v>
                </c:pt>
                <c:pt idx="81">
                  <c:v>59</c:v>
                </c:pt>
                <c:pt idx="82">
                  <c:v>58</c:v>
                </c:pt>
                <c:pt idx="83">
                  <c:v>56</c:v>
                </c:pt>
                <c:pt idx="84">
                  <c:v>60</c:v>
                </c:pt>
                <c:pt idx="85">
                  <c:v>57</c:v>
                </c:pt>
                <c:pt idx="86">
                  <c:v>63</c:v>
                </c:pt>
                <c:pt idx="87">
                  <c:v>71</c:v>
                </c:pt>
                <c:pt idx="88">
                  <c:v>73</c:v>
                </c:pt>
                <c:pt idx="89">
                  <c:v>72</c:v>
                </c:pt>
                <c:pt idx="90">
                  <c:v>71</c:v>
                </c:pt>
                <c:pt idx="91">
                  <c:v>69</c:v>
                </c:pt>
                <c:pt idx="92">
                  <c:v>67</c:v>
                </c:pt>
                <c:pt idx="93">
                  <c:v>70</c:v>
                </c:pt>
                <c:pt idx="94">
                  <c:v>76</c:v>
                </c:pt>
                <c:pt idx="95">
                  <c:v>75</c:v>
                </c:pt>
                <c:pt idx="96">
                  <c:v>74</c:v>
                </c:pt>
                <c:pt idx="97">
                  <c:v>72</c:v>
                </c:pt>
                <c:pt idx="98">
                  <c:v>76</c:v>
                </c:pt>
                <c:pt idx="99">
                  <c:v>79</c:v>
                </c:pt>
                <c:pt idx="100">
                  <c:v>87</c:v>
                </c:pt>
                <c:pt idx="101">
                  <c:v>89</c:v>
                </c:pt>
                <c:pt idx="102">
                  <c:v>88</c:v>
                </c:pt>
                <c:pt idx="103">
                  <c:v>90</c:v>
                </c:pt>
                <c:pt idx="104">
                  <c:v>89</c:v>
                </c:pt>
                <c:pt idx="105">
                  <c:v>91</c:v>
                </c:pt>
                <c:pt idx="106">
                  <c:v>93</c:v>
                </c:pt>
                <c:pt idx="107">
                  <c:v>92</c:v>
                </c:pt>
                <c:pt idx="108">
                  <c:v>91</c:v>
                </c:pt>
                <c:pt idx="109">
                  <c:v>92</c:v>
                </c:pt>
                <c:pt idx="110">
                  <c:v>90</c:v>
                </c:pt>
                <c:pt idx="111">
                  <c:v>93</c:v>
                </c:pt>
                <c:pt idx="112">
                  <c:v>90</c:v>
                </c:pt>
                <c:pt idx="113">
                  <c:v>85</c:v>
                </c:pt>
                <c:pt idx="114">
                  <c:v>80</c:v>
                </c:pt>
                <c:pt idx="115">
                  <c:v>87</c:v>
                </c:pt>
                <c:pt idx="116">
                  <c:v>103</c:v>
                </c:pt>
                <c:pt idx="117">
                  <c:v>102</c:v>
                </c:pt>
                <c:pt idx="118">
                  <c:v>101</c:v>
                </c:pt>
                <c:pt idx="119">
                  <c:v>99</c:v>
                </c:pt>
                <c:pt idx="120">
                  <c:v>103</c:v>
                </c:pt>
                <c:pt idx="121">
                  <c:v>100</c:v>
                </c:pt>
                <c:pt idx="122">
                  <c:v>97</c:v>
                </c:pt>
                <c:pt idx="123">
                  <c:v>92</c:v>
                </c:pt>
                <c:pt idx="124">
                  <c:v>87</c:v>
                </c:pt>
                <c:pt idx="125">
                  <c:v>79</c:v>
                </c:pt>
                <c:pt idx="126">
                  <c:v>71</c:v>
                </c:pt>
                <c:pt idx="127">
                  <c:v>58</c:v>
                </c:pt>
                <c:pt idx="128">
                  <c:v>45</c:v>
                </c:pt>
                <c:pt idx="129">
                  <c:v>24</c:v>
                </c:pt>
                <c:pt idx="130">
                  <c:v>3</c:v>
                </c:pt>
                <c:pt idx="131">
                  <c:v>-31</c:v>
                </c:pt>
                <c:pt idx="132">
                  <c:v>-65</c:v>
                </c:pt>
                <c:pt idx="133">
                  <c:v>-66</c:v>
                </c:pt>
                <c:pt idx="134">
                  <c:v>-64</c:v>
                </c:pt>
                <c:pt idx="135">
                  <c:v>-66</c:v>
                </c:pt>
                <c:pt idx="136">
                  <c:v>-68</c:v>
                </c:pt>
                <c:pt idx="137">
                  <c:v>-65</c:v>
                </c:pt>
                <c:pt idx="138">
                  <c:v>-68</c:v>
                </c:pt>
                <c:pt idx="139">
                  <c:v>-73</c:v>
                </c:pt>
                <c:pt idx="140">
                  <c:v>-63</c:v>
                </c:pt>
                <c:pt idx="141">
                  <c:v>-71</c:v>
                </c:pt>
                <c:pt idx="142">
                  <c:v>-55</c:v>
                </c:pt>
                <c:pt idx="143">
                  <c:v>-44</c:v>
                </c:pt>
                <c:pt idx="144">
                  <c:v>-18</c:v>
                </c:pt>
                <c:pt idx="145">
                  <c:v>-39</c:v>
                </c:pt>
                <c:pt idx="146">
                  <c:v>-60</c:v>
                </c:pt>
                <c:pt idx="147">
                  <c:v>-94</c:v>
                </c:pt>
                <c:pt idx="148">
                  <c:v>-128</c:v>
                </c:pt>
                <c:pt idx="149">
                  <c:v>-27</c:v>
                </c:pt>
                <c:pt idx="150">
                  <c:v>-28</c:v>
                </c:pt>
                <c:pt idx="151">
                  <c:v>-27</c:v>
                </c:pt>
                <c:pt idx="152">
                  <c:v>-23</c:v>
                </c:pt>
                <c:pt idx="153">
                  <c:v>-26</c:v>
                </c:pt>
                <c:pt idx="154">
                  <c:v>-20</c:v>
                </c:pt>
                <c:pt idx="155">
                  <c:v>-25</c:v>
                </c:pt>
                <c:pt idx="156">
                  <c:v>-30</c:v>
                </c:pt>
                <c:pt idx="157">
                  <c:v>-23</c:v>
                </c:pt>
                <c:pt idx="158">
                  <c:v>-31</c:v>
                </c:pt>
                <c:pt idx="159">
                  <c:v>-20</c:v>
                </c:pt>
                <c:pt idx="160">
                  <c:v>-33</c:v>
                </c:pt>
                <c:pt idx="161">
                  <c:v>-15</c:v>
                </c:pt>
                <c:pt idx="162">
                  <c:v>-36</c:v>
                </c:pt>
                <c:pt idx="163">
                  <c:v>-70</c:v>
                </c:pt>
                <c:pt idx="164">
                  <c:v>-104</c:v>
                </c:pt>
                <c:pt idx="165">
                  <c:v>-3</c:v>
                </c:pt>
                <c:pt idx="166">
                  <c:v>-4</c:v>
                </c:pt>
                <c:pt idx="167">
                  <c:v>-6</c:v>
                </c:pt>
                <c:pt idx="168">
                  <c:v>-8</c:v>
                </c:pt>
                <c:pt idx="169">
                  <c:v>-5</c:v>
                </c:pt>
                <c:pt idx="170">
                  <c:v>1</c:v>
                </c:pt>
                <c:pt idx="171">
                  <c:v>-4</c:v>
                </c:pt>
                <c:pt idx="172">
                  <c:v>6</c:v>
                </c:pt>
                <c:pt idx="173">
                  <c:v>-2</c:v>
                </c:pt>
                <c:pt idx="174">
                  <c:v>-10</c:v>
                </c:pt>
                <c:pt idx="175">
                  <c:v>-23</c:v>
                </c:pt>
                <c:pt idx="176">
                  <c:v>3</c:v>
                </c:pt>
                <c:pt idx="177">
                  <c:v>-18</c:v>
                </c:pt>
                <c:pt idx="178">
                  <c:v>-39</c:v>
                </c:pt>
                <c:pt idx="179">
                  <c:v>-73</c:v>
                </c:pt>
                <c:pt idx="180">
                  <c:v>-107</c:v>
                </c:pt>
                <c:pt idx="181">
                  <c:v>-108</c:v>
                </c:pt>
                <c:pt idx="182">
                  <c:v>-106</c:v>
                </c:pt>
                <c:pt idx="183">
                  <c:v>-108</c:v>
                </c:pt>
                <c:pt idx="184">
                  <c:v>-110</c:v>
                </c:pt>
                <c:pt idx="185">
                  <c:v>-113</c:v>
                </c:pt>
                <c:pt idx="186">
                  <c:v>-116</c:v>
                </c:pt>
                <c:pt idx="187">
                  <c:v>-112</c:v>
                </c:pt>
                <c:pt idx="188">
                  <c:v>-102</c:v>
                </c:pt>
                <c:pt idx="189">
                  <c:v>-110</c:v>
                </c:pt>
                <c:pt idx="190">
                  <c:v>-94</c:v>
                </c:pt>
                <c:pt idx="191">
                  <c:v>-107</c:v>
                </c:pt>
                <c:pt idx="192">
                  <c:v>-120</c:v>
                </c:pt>
                <c:pt idx="193">
                  <c:v>-141</c:v>
                </c:pt>
                <c:pt idx="194">
                  <c:v>-162</c:v>
                </c:pt>
                <c:pt idx="195">
                  <c:v>-196</c:v>
                </c:pt>
                <c:pt idx="196">
                  <c:v>-128</c:v>
                </c:pt>
                <c:pt idx="197">
                  <c:v>-27</c:v>
                </c:pt>
                <c:pt idx="198">
                  <c:v>-28</c:v>
                </c:pt>
                <c:pt idx="199">
                  <c:v>-27</c:v>
                </c:pt>
                <c:pt idx="200">
                  <c:v>-23</c:v>
                </c:pt>
                <c:pt idx="201">
                  <c:v>-20</c:v>
                </c:pt>
                <c:pt idx="202">
                  <c:v>-23</c:v>
                </c:pt>
                <c:pt idx="203">
                  <c:v>-28</c:v>
                </c:pt>
                <c:pt idx="204">
                  <c:v>-33</c:v>
                </c:pt>
                <c:pt idx="205">
                  <c:v>-26</c:v>
                </c:pt>
                <c:pt idx="206">
                  <c:v>-34</c:v>
                </c:pt>
                <c:pt idx="207">
                  <c:v>-23</c:v>
                </c:pt>
                <c:pt idx="208">
                  <c:v>-36</c:v>
                </c:pt>
                <c:pt idx="209">
                  <c:v>-57</c:v>
                </c:pt>
                <c:pt idx="210">
                  <c:v>-78</c:v>
                </c:pt>
                <c:pt idx="211">
                  <c:v>-112</c:v>
                </c:pt>
                <c:pt idx="212">
                  <c:v>-146</c:v>
                </c:pt>
                <c:pt idx="213">
                  <c:v>-45</c:v>
                </c:pt>
                <c:pt idx="214">
                  <c:v>-46</c:v>
                </c:pt>
                <c:pt idx="215">
                  <c:v>-45</c:v>
                </c:pt>
                <c:pt idx="216">
                  <c:v>-47</c:v>
                </c:pt>
                <c:pt idx="217">
                  <c:v>-44</c:v>
                </c:pt>
                <c:pt idx="218">
                  <c:v>-47</c:v>
                </c:pt>
                <c:pt idx="219">
                  <c:v>-52</c:v>
                </c:pt>
                <c:pt idx="220">
                  <c:v>-42</c:v>
                </c:pt>
                <c:pt idx="221">
                  <c:v>-50</c:v>
                </c:pt>
                <c:pt idx="222">
                  <c:v>-58</c:v>
                </c:pt>
                <c:pt idx="223">
                  <c:v>-71</c:v>
                </c:pt>
                <c:pt idx="224">
                  <c:v>-84</c:v>
                </c:pt>
                <c:pt idx="225">
                  <c:v>-105</c:v>
                </c:pt>
                <c:pt idx="226">
                  <c:v>-63</c:v>
                </c:pt>
                <c:pt idx="227">
                  <c:v>-97</c:v>
                </c:pt>
                <c:pt idx="228">
                  <c:v>-131</c:v>
                </c:pt>
                <c:pt idx="229">
                  <c:v>-132</c:v>
                </c:pt>
                <c:pt idx="230">
                  <c:v>-133</c:v>
                </c:pt>
                <c:pt idx="231">
                  <c:v>-135</c:v>
                </c:pt>
                <c:pt idx="232">
                  <c:v>-137</c:v>
                </c:pt>
                <c:pt idx="233">
                  <c:v>-140</c:v>
                </c:pt>
                <c:pt idx="234">
                  <c:v>-143</c:v>
                </c:pt>
                <c:pt idx="235">
                  <c:v>-148</c:v>
                </c:pt>
                <c:pt idx="236">
                  <c:v>-153</c:v>
                </c:pt>
                <c:pt idx="237">
                  <c:v>-161</c:v>
                </c:pt>
                <c:pt idx="238">
                  <c:v>-169</c:v>
                </c:pt>
                <c:pt idx="239">
                  <c:v>-182</c:v>
                </c:pt>
                <c:pt idx="240">
                  <c:v>-156</c:v>
                </c:pt>
                <c:pt idx="241">
                  <c:v>-138</c:v>
                </c:pt>
                <c:pt idx="242">
                  <c:v>-159</c:v>
                </c:pt>
                <c:pt idx="243">
                  <c:v>-193</c:v>
                </c:pt>
                <c:pt idx="244">
                  <c:v>-227</c:v>
                </c:pt>
                <c:pt idx="245">
                  <c:v>-228</c:v>
                </c:pt>
                <c:pt idx="246">
                  <c:v>-229</c:v>
                </c:pt>
                <c:pt idx="247">
                  <c:v>-228</c:v>
                </c:pt>
                <c:pt idx="248">
                  <c:v>-230</c:v>
                </c:pt>
                <c:pt idx="249">
                  <c:v>-227</c:v>
                </c:pt>
                <c:pt idx="250">
                  <c:v>-221</c:v>
                </c:pt>
                <c:pt idx="251">
                  <c:v>-226</c:v>
                </c:pt>
                <c:pt idx="252">
                  <c:v>-231</c:v>
                </c:pt>
                <c:pt idx="253">
                  <c:v>-239</c:v>
                </c:pt>
                <c:pt idx="254">
                  <c:v>-223</c:v>
                </c:pt>
                <c:pt idx="255">
                  <c:v>-236</c:v>
                </c:pt>
                <c:pt idx="256">
                  <c:v>-210</c:v>
                </c:pt>
                <c:pt idx="257">
                  <c:v>-192</c:v>
                </c:pt>
                <c:pt idx="258">
                  <c:v>-150</c:v>
                </c:pt>
                <c:pt idx="259">
                  <c:v>-121</c:v>
                </c:pt>
                <c:pt idx="260">
                  <c:v>-53</c:v>
                </c:pt>
                <c:pt idx="261">
                  <c:v>48</c:v>
                </c:pt>
                <c:pt idx="262">
                  <c:v>47</c:v>
                </c:pt>
                <c:pt idx="263">
                  <c:v>45</c:v>
                </c:pt>
                <c:pt idx="264">
                  <c:v>43</c:v>
                </c:pt>
                <c:pt idx="265">
                  <c:v>40</c:v>
                </c:pt>
                <c:pt idx="266">
                  <c:v>37</c:v>
                </c:pt>
                <c:pt idx="267">
                  <c:v>41</c:v>
                </c:pt>
                <c:pt idx="268">
                  <c:v>36</c:v>
                </c:pt>
                <c:pt idx="269">
                  <c:v>28</c:v>
                </c:pt>
                <c:pt idx="270">
                  <c:v>20</c:v>
                </c:pt>
                <c:pt idx="271">
                  <c:v>7</c:v>
                </c:pt>
                <c:pt idx="272">
                  <c:v>33</c:v>
                </c:pt>
                <c:pt idx="273">
                  <c:v>51</c:v>
                </c:pt>
                <c:pt idx="274">
                  <c:v>93</c:v>
                </c:pt>
                <c:pt idx="275">
                  <c:v>59</c:v>
                </c:pt>
                <c:pt idx="276">
                  <c:v>25</c:v>
                </c:pt>
                <c:pt idx="277">
                  <c:v>24</c:v>
                </c:pt>
                <c:pt idx="278">
                  <c:v>23</c:v>
                </c:pt>
                <c:pt idx="279">
                  <c:v>21</c:v>
                </c:pt>
                <c:pt idx="280">
                  <c:v>19</c:v>
                </c:pt>
                <c:pt idx="281">
                  <c:v>16</c:v>
                </c:pt>
                <c:pt idx="282">
                  <c:v>13</c:v>
                </c:pt>
                <c:pt idx="283">
                  <c:v>8</c:v>
                </c:pt>
                <c:pt idx="284">
                  <c:v>3</c:v>
                </c:pt>
                <c:pt idx="285">
                  <c:v>-5</c:v>
                </c:pt>
                <c:pt idx="286">
                  <c:v>11</c:v>
                </c:pt>
                <c:pt idx="287">
                  <c:v>22</c:v>
                </c:pt>
                <c:pt idx="288">
                  <c:v>9</c:v>
                </c:pt>
                <c:pt idx="289">
                  <c:v>-12</c:v>
                </c:pt>
                <c:pt idx="290">
                  <c:v>-33</c:v>
                </c:pt>
                <c:pt idx="291">
                  <c:v>-4</c:v>
                </c:pt>
                <c:pt idx="292">
                  <c:v>64</c:v>
                </c:pt>
                <c:pt idx="293">
                  <c:v>63</c:v>
                </c:pt>
                <c:pt idx="294">
                  <c:v>65</c:v>
                </c:pt>
                <c:pt idx="295">
                  <c:v>63</c:v>
                </c:pt>
                <c:pt idx="296">
                  <c:v>61</c:v>
                </c:pt>
                <c:pt idx="297">
                  <c:v>58</c:v>
                </c:pt>
                <c:pt idx="298">
                  <c:v>55</c:v>
                </c:pt>
                <c:pt idx="299">
                  <c:v>50</c:v>
                </c:pt>
                <c:pt idx="300">
                  <c:v>60</c:v>
                </c:pt>
                <c:pt idx="301">
                  <c:v>52</c:v>
                </c:pt>
                <c:pt idx="302">
                  <c:v>44</c:v>
                </c:pt>
                <c:pt idx="303">
                  <c:v>55</c:v>
                </c:pt>
                <c:pt idx="304">
                  <c:v>42</c:v>
                </c:pt>
                <c:pt idx="305">
                  <c:v>21</c:v>
                </c:pt>
                <c:pt idx="306">
                  <c:v>0</c:v>
                </c:pt>
                <c:pt idx="307">
                  <c:v>29</c:v>
                </c:pt>
                <c:pt idx="308">
                  <c:v>97</c:v>
                </c:pt>
                <c:pt idx="309">
                  <c:v>96</c:v>
                </c:pt>
                <c:pt idx="310">
                  <c:v>95</c:v>
                </c:pt>
                <c:pt idx="311">
                  <c:v>96</c:v>
                </c:pt>
                <c:pt idx="312">
                  <c:v>94</c:v>
                </c:pt>
                <c:pt idx="313">
                  <c:v>97</c:v>
                </c:pt>
                <c:pt idx="314">
                  <c:v>94</c:v>
                </c:pt>
                <c:pt idx="315">
                  <c:v>89</c:v>
                </c:pt>
                <c:pt idx="316">
                  <c:v>84</c:v>
                </c:pt>
                <c:pt idx="317">
                  <c:v>76</c:v>
                </c:pt>
                <c:pt idx="318">
                  <c:v>92</c:v>
                </c:pt>
                <c:pt idx="319">
                  <c:v>79</c:v>
                </c:pt>
                <c:pt idx="320">
                  <c:v>66</c:v>
                </c:pt>
                <c:pt idx="321">
                  <c:v>45</c:v>
                </c:pt>
                <c:pt idx="322">
                  <c:v>87</c:v>
                </c:pt>
                <c:pt idx="323">
                  <c:v>53</c:v>
                </c:pt>
                <c:pt idx="324">
                  <c:v>19</c:v>
                </c:pt>
                <c:pt idx="325">
                  <c:v>120</c:v>
                </c:pt>
                <c:pt idx="326">
                  <c:v>122</c:v>
                </c:pt>
                <c:pt idx="327">
                  <c:v>121</c:v>
                </c:pt>
                <c:pt idx="328">
                  <c:v>120</c:v>
                </c:pt>
                <c:pt idx="329">
                  <c:v>121</c:v>
                </c:pt>
                <c:pt idx="330">
                  <c:v>119</c:v>
                </c:pt>
                <c:pt idx="331">
                  <c:v>116</c:v>
                </c:pt>
                <c:pt idx="332">
                  <c:v>113</c:v>
                </c:pt>
                <c:pt idx="333">
                  <c:v>108</c:v>
                </c:pt>
                <c:pt idx="334">
                  <c:v>103</c:v>
                </c:pt>
                <c:pt idx="335">
                  <c:v>95</c:v>
                </c:pt>
                <c:pt idx="336">
                  <c:v>87</c:v>
                </c:pt>
                <c:pt idx="337">
                  <c:v>74</c:v>
                </c:pt>
                <c:pt idx="338">
                  <c:v>61</c:v>
                </c:pt>
                <c:pt idx="339">
                  <c:v>79</c:v>
                </c:pt>
                <c:pt idx="340">
                  <c:v>121</c:v>
                </c:pt>
                <c:pt idx="341">
                  <c:v>87</c:v>
                </c:pt>
                <c:pt idx="342">
                  <c:v>53</c:v>
                </c:pt>
                <c:pt idx="343">
                  <c:v>52</c:v>
                </c:pt>
                <c:pt idx="344">
                  <c:v>51</c:v>
                </c:pt>
                <c:pt idx="345">
                  <c:v>49</c:v>
                </c:pt>
                <c:pt idx="346">
                  <c:v>47</c:v>
                </c:pt>
                <c:pt idx="347">
                  <c:v>50</c:v>
                </c:pt>
                <c:pt idx="348">
                  <c:v>47</c:v>
                </c:pt>
                <c:pt idx="349">
                  <c:v>42</c:v>
                </c:pt>
                <c:pt idx="350">
                  <c:v>37</c:v>
                </c:pt>
                <c:pt idx="351">
                  <c:v>44</c:v>
                </c:pt>
                <c:pt idx="352">
                  <c:v>36</c:v>
                </c:pt>
                <c:pt idx="353">
                  <c:v>47</c:v>
                </c:pt>
                <c:pt idx="354">
                  <c:v>73</c:v>
                </c:pt>
                <c:pt idx="355">
                  <c:v>52</c:v>
                </c:pt>
                <c:pt idx="356">
                  <c:v>31</c:v>
                </c:pt>
                <c:pt idx="357">
                  <c:v>-3</c:v>
                </c:pt>
                <c:pt idx="358">
                  <c:v>-37</c:v>
                </c:pt>
                <c:pt idx="359">
                  <c:v>64</c:v>
                </c:pt>
                <c:pt idx="360">
                  <c:v>66</c:v>
                </c:pt>
                <c:pt idx="361">
                  <c:v>67</c:v>
                </c:pt>
                <c:pt idx="362">
                  <c:v>65</c:v>
                </c:pt>
                <c:pt idx="363">
                  <c:v>68</c:v>
                </c:pt>
                <c:pt idx="364">
                  <c:v>74</c:v>
                </c:pt>
                <c:pt idx="365">
                  <c:v>69</c:v>
                </c:pt>
                <c:pt idx="366">
                  <c:v>64</c:v>
                </c:pt>
                <c:pt idx="367">
                  <c:v>71</c:v>
                </c:pt>
                <c:pt idx="368">
                  <c:v>63</c:v>
                </c:pt>
                <c:pt idx="369">
                  <c:v>74</c:v>
                </c:pt>
                <c:pt idx="370">
                  <c:v>61</c:v>
                </c:pt>
                <c:pt idx="371">
                  <c:v>40</c:v>
                </c:pt>
                <c:pt idx="372">
                  <c:v>19</c:v>
                </c:pt>
                <c:pt idx="373">
                  <c:v>-15</c:v>
                </c:pt>
                <c:pt idx="374">
                  <c:v>-49</c:v>
                </c:pt>
                <c:pt idx="375">
                  <c:v>-50</c:v>
                </c:pt>
                <c:pt idx="376">
                  <c:v>-51</c:v>
                </c:pt>
                <c:pt idx="377">
                  <c:v>-50</c:v>
                </c:pt>
                <c:pt idx="378">
                  <c:v>-52</c:v>
                </c:pt>
                <c:pt idx="379">
                  <c:v>-55</c:v>
                </c:pt>
                <c:pt idx="380">
                  <c:v>-49</c:v>
                </c:pt>
                <c:pt idx="381">
                  <c:v>-54</c:v>
                </c:pt>
                <c:pt idx="382">
                  <c:v>-44</c:v>
                </c:pt>
                <c:pt idx="383">
                  <c:v>-52</c:v>
                </c:pt>
                <c:pt idx="384">
                  <c:v>-60</c:v>
                </c:pt>
                <c:pt idx="385">
                  <c:v>-73</c:v>
                </c:pt>
                <c:pt idx="386">
                  <c:v>-86</c:v>
                </c:pt>
                <c:pt idx="387">
                  <c:v>-68</c:v>
                </c:pt>
                <c:pt idx="388">
                  <c:v>-89</c:v>
                </c:pt>
                <c:pt idx="389">
                  <c:v>-123</c:v>
                </c:pt>
                <c:pt idx="390">
                  <c:v>-55</c:v>
                </c:pt>
                <c:pt idx="391">
                  <c:v>46</c:v>
                </c:pt>
                <c:pt idx="392">
                  <c:v>45</c:v>
                </c:pt>
                <c:pt idx="393">
                  <c:v>46</c:v>
                </c:pt>
                <c:pt idx="394">
                  <c:v>44</c:v>
                </c:pt>
                <c:pt idx="395">
                  <c:v>47</c:v>
                </c:pt>
                <c:pt idx="396">
                  <c:v>44</c:v>
                </c:pt>
                <c:pt idx="397">
                  <c:v>48</c:v>
                </c:pt>
                <c:pt idx="398">
                  <c:v>58</c:v>
                </c:pt>
                <c:pt idx="399">
                  <c:v>65</c:v>
                </c:pt>
                <c:pt idx="400">
                  <c:v>81</c:v>
                </c:pt>
                <c:pt idx="401">
                  <c:v>68</c:v>
                </c:pt>
                <c:pt idx="402">
                  <c:v>55</c:v>
                </c:pt>
                <c:pt idx="403">
                  <c:v>34</c:v>
                </c:pt>
                <c:pt idx="404">
                  <c:v>13</c:v>
                </c:pt>
                <c:pt idx="405">
                  <c:v>-21</c:v>
                </c:pt>
                <c:pt idx="406">
                  <c:v>47</c:v>
                </c:pt>
                <c:pt idx="407">
                  <c:v>46</c:v>
                </c:pt>
                <c:pt idx="408">
                  <c:v>45</c:v>
                </c:pt>
                <c:pt idx="409">
                  <c:v>43</c:v>
                </c:pt>
                <c:pt idx="410">
                  <c:v>41</c:v>
                </c:pt>
                <c:pt idx="411">
                  <c:v>38</c:v>
                </c:pt>
                <c:pt idx="412">
                  <c:v>44</c:v>
                </c:pt>
                <c:pt idx="413">
                  <c:v>39</c:v>
                </c:pt>
                <c:pt idx="414">
                  <c:v>49</c:v>
                </c:pt>
                <c:pt idx="415">
                  <c:v>41</c:v>
                </c:pt>
                <c:pt idx="416">
                  <c:v>57</c:v>
                </c:pt>
                <c:pt idx="417">
                  <c:v>44</c:v>
                </c:pt>
                <c:pt idx="418">
                  <c:v>70</c:v>
                </c:pt>
                <c:pt idx="419">
                  <c:v>88</c:v>
                </c:pt>
                <c:pt idx="420">
                  <c:v>67</c:v>
                </c:pt>
                <c:pt idx="421">
                  <c:v>33</c:v>
                </c:pt>
                <c:pt idx="422">
                  <c:v>-1</c:v>
                </c:pt>
                <c:pt idx="423">
                  <c:v>-2</c:v>
                </c:pt>
                <c:pt idx="424">
                  <c:v>-3</c:v>
                </c:pt>
                <c:pt idx="425">
                  <c:v>-5</c:v>
                </c:pt>
                <c:pt idx="426">
                  <c:v>-7</c:v>
                </c:pt>
                <c:pt idx="427">
                  <c:v>-4</c:v>
                </c:pt>
                <c:pt idx="428">
                  <c:v>-7</c:v>
                </c:pt>
                <c:pt idx="429">
                  <c:v>-12</c:v>
                </c:pt>
                <c:pt idx="430">
                  <c:v>-17</c:v>
                </c:pt>
                <c:pt idx="431">
                  <c:v>-25</c:v>
                </c:pt>
                <c:pt idx="432">
                  <c:v>-9</c:v>
                </c:pt>
                <c:pt idx="433">
                  <c:v>-22</c:v>
                </c:pt>
                <c:pt idx="434">
                  <c:v>-35</c:v>
                </c:pt>
                <c:pt idx="435">
                  <c:v>-17</c:v>
                </c:pt>
                <c:pt idx="436">
                  <c:v>25</c:v>
                </c:pt>
                <c:pt idx="437">
                  <c:v>-9</c:v>
                </c:pt>
                <c:pt idx="438">
                  <c:v>59</c:v>
                </c:pt>
                <c:pt idx="439">
                  <c:v>58</c:v>
                </c:pt>
                <c:pt idx="440">
                  <c:v>57</c:v>
                </c:pt>
                <c:pt idx="441">
                  <c:v>58</c:v>
                </c:pt>
                <c:pt idx="442">
                  <c:v>56</c:v>
                </c:pt>
                <c:pt idx="443">
                  <c:v>53</c:v>
                </c:pt>
                <c:pt idx="444">
                  <c:v>50</c:v>
                </c:pt>
                <c:pt idx="445">
                  <c:v>45</c:v>
                </c:pt>
                <c:pt idx="446">
                  <c:v>55</c:v>
                </c:pt>
                <c:pt idx="447">
                  <c:v>47</c:v>
                </c:pt>
                <c:pt idx="448">
                  <c:v>63</c:v>
                </c:pt>
                <c:pt idx="449">
                  <c:v>50</c:v>
                </c:pt>
                <c:pt idx="450">
                  <c:v>37</c:v>
                </c:pt>
                <c:pt idx="451">
                  <c:v>16</c:v>
                </c:pt>
                <c:pt idx="452">
                  <c:v>58</c:v>
                </c:pt>
                <c:pt idx="453">
                  <c:v>24</c:v>
                </c:pt>
                <c:pt idx="454">
                  <c:v>-10</c:v>
                </c:pt>
                <c:pt idx="455">
                  <c:v>-11</c:v>
                </c:pt>
                <c:pt idx="456">
                  <c:v>-12</c:v>
                </c:pt>
                <c:pt idx="457">
                  <c:v>-14</c:v>
                </c:pt>
                <c:pt idx="458">
                  <c:v>-16</c:v>
                </c:pt>
                <c:pt idx="459">
                  <c:v>-13</c:v>
                </c:pt>
                <c:pt idx="460">
                  <c:v>-7</c:v>
                </c:pt>
                <c:pt idx="461">
                  <c:v>-3</c:v>
                </c:pt>
                <c:pt idx="462">
                  <c:v>-8</c:v>
                </c:pt>
                <c:pt idx="463">
                  <c:v>-1</c:v>
                </c:pt>
                <c:pt idx="464">
                  <c:v>-9</c:v>
                </c:pt>
                <c:pt idx="465">
                  <c:v>-22</c:v>
                </c:pt>
                <c:pt idx="466">
                  <c:v>4</c:v>
                </c:pt>
                <c:pt idx="467">
                  <c:v>-17</c:v>
                </c:pt>
                <c:pt idx="468">
                  <c:v>-38</c:v>
                </c:pt>
                <c:pt idx="469">
                  <c:v>-72</c:v>
                </c:pt>
                <c:pt idx="470">
                  <c:v>-106</c:v>
                </c:pt>
                <c:pt idx="471">
                  <c:v>-107</c:v>
                </c:pt>
                <c:pt idx="472">
                  <c:v>-105</c:v>
                </c:pt>
                <c:pt idx="473">
                  <c:v>-107</c:v>
                </c:pt>
                <c:pt idx="474">
                  <c:v>-109</c:v>
                </c:pt>
                <c:pt idx="475">
                  <c:v>-112</c:v>
                </c:pt>
                <c:pt idx="476">
                  <c:v>-106</c:v>
                </c:pt>
                <c:pt idx="477">
                  <c:v>-111</c:v>
                </c:pt>
                <c:pt idx="478">
                  <c:v>-116</c:v>
                </c:pt>
                <c:pt idx="479">
                  <c:v>-109</c:v>
                </c:pt>
                <c:pt idx="480">
                  <c:v>-117</c:v>
                </c:pt>
                <c:pt idx="481">
                  <c:v>-130</c:v>
                </c:pt>
                <c:pt idx="482">
                  <c:v>-143</c:v>
                </c:pt>
                <c:pt idx="483">
                  <c:v>-164</c:v>
                </c:pt>
                <c:pt idx="484">
                  <c:v>-122</c:v>
                </c:pt>
                <c:pt idx="485">
                  <c:v>-93</c:v>
                </c:pt>
                <c:pt idx="486">
                  <c:v>-127</c:v>
                </c:pt>
                <c:pt idx="487">
                  <c:v>-128</c:v>
                </c:pt>
                <c:pt idx="488">
                  <c:v>-126</c:v>
                </c:pt>
                <c:pt idx="489">
                  <c:v>-125</c:v>
                </c:pt>
                <c:pt idx="490">
                  <c:v>-127</c:v>
                </c:pt>
                <c:pt idx="491">
                  <c:v>-124</c:v>
                </c:pt>
                <c:pt idx="492">
                  <c:v>-118</c:v>
                </c:pt>
                <c:pt idx="493">
                  <c:v>-114</c:v>
                </c:pt>
                <c:pt idx="494">
                  <c:v>-104</c:v>
                </c:pt>
                <c:pt idx="495">
                  <c:v>-112</c:v>
                </c:pt>
                <c:pt idx="496">
                  <c:v>-120</c:v>
                </c:pt>
                <c:pt idx="497">
                  <c:v>-109</c:v>
                </c:pt>
                <c:pt idx="498">
                  <c:v>-122</c:v>
                </c:pt>
                <c:pt idx="499">
                  <c:v>-143</c:v>
                </c:pt>
              </c:numCache>
            </c:numRef>
          </c:val>
        </c:ser>
        <c:ser>
          <c:idx val="4"/>
          <c:order val="4"/>
          <c:tx>
            <c:v>Last DC - R/Max</c:v>
          </c:tx>
          <c:marker>
            <c:symbol val="none"/>
          </c:marker>
          <c:cat>
            <c:strLit>
              <c:ptCount val="1"/>
              <c:pt idx="0">
                <c:v>units</c:v>
              </c:pt>
            </c:strLit>
          </c:cat>
          <c:val>
            <c:numRef>
              <c:f>'Fib-DC'!$AU$11:$AU$510</c:f>
              <c:numCache>
                <c:formatCode>General</c:formatCode>
                <c:ptCount val="500"/>
                <c:pt idx="0">
                  <c:v>-1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-3</c:v>
                </c:pt>
                <c:pt idx="5">
                  <c:v>-6</c:v>
                </c:pt>
                <c:pt idx="6">
                  <c:v>-11</c:v>
                </c:pt>
                <c:pt idx="7">
                  <c:v>-16</c:v>
                </c:pt>
                <c:pt idx="8">
                  <c:v>-24</c:v>
                </c:pt>
                <c:pt idx="9">
                  <c:v>-32</c:v>
                </c:pt>
                <c:pt idx="10">
                  <c:v>-45</c:v>
                </c:pt>
                <c:pt idx="11">
                  <c:v>-58</c:v>
                </c:pt>
                <c:pt idx="12">
                  <c:v>-79</c:v>
                </c:pt>
                <c:pt idx="13">
                  <c:v>-37</c:v>
                </c:pt>
                <c:pt idx="14">
                  <c:v>-71</c:v>
                </c:pt>
                <c:pt idx="15">
                  <c:v>-105</c:v>
                </c:pt>
                <c:pt idx="16">
                  <c:v>-106</c:v>
                </c:pt>
                <c:pt idx="17">
                  <c:v>-107</c:v>
                </c:pt>
                <c:pt idx="18">
                  <c:v>-109</c:v>
                </c:pt>
                <c:pt idx="19">
                  <c:v>-105</c:v>
                </c:pt>
                <c:pt idx="20">
                  <c:v>-102</c:v>
                </c:pt>
                <c:pt idx="21">
                  <c:v>-105</c:v>
                </c:pt>
                <c:pt idx="22">
                  <c:v>-110</c:v>
                </c:pt>
                <c:pt idx="23">
                  <c:v>-115</c:v>
                </c:pt>
                <c:pt idx="24">
                  <c:v>-123</c:v>
                </c:pt>
                <c:pt idx="25">
                  <c:v>-107</c:v>
                </c:pt>
                <c:pt idx="26">
                  <c:v>-96</c:v>
                </c:pt>
                <c:pt idx="27">
                  <c:v>-109</c:v>
                </c:pt>
                <c:pt idx="28">
                  <c:v>-130</c:v>
                </c:pt>
                <c:pt idx="29">
                  <c:v>-151</c:v>
                </c:pt>
                <c:pt idx="30">
                  <c:v>-185</c:v>
                </c:pt>
                <c:pt idx="31">
                  <c:v>-219</c:v>
                </c:pt>
                <c:pt idx="32">
                  <c:v>-118</c:v>
                </c:pt>
                <c:pt idx="33">
                  <c:v>-119</c:v>
                </c:pt>
                <c:pt idx="34">
                  <c:v>-121</c:v>
                </c:pt>
                <c:pt idx="35">
                  <c:v>-123</c:v>
                </c:pt>
                <c:pt idx="36">
                  <c:v>-120</c:v>
                </c:pt>
                <c:pt idx="37">
                  <c:v>-123</c:v>
                </c:pt>
                <c:pt idx="38">
                  <c:v>-128</c:v>
                </c:pt>
                <c:pt idx="39">
                  <c:v>-133</c:v>
                </c:pt>
                <c:pt idx="40">
                  <c:v>-141</c:v>
                </c:pt>
                <c:pt idx="41">
                  <c:v>-149</c:v>
                </c:pt>
                <c:pt idx="42">
                  <c:v>-162</c:v>
                </c:pt>
                <c:pt idx="43">
                  <c:v>-175</c:v>
                </c:pt>
                <c:pt idx="44">
                  <c:v>-196</c:v>
                </c:pt>
                <c:pt idx="45">
                  <c:v>-217</c:v>
                </c:pt>
                <c:pt idx="46">
                  <c:v>-251</c:v>
                </c:pt>
                <c:pt idx="47">
                  <c:v>-285</c:v>
                </c:pt>
                <c:pt idx="48">
                  <c:v>-286</c:v>
                </c:pt>
                <c:pt idx="49">
                  <c:v>-287</c:v>
                </c:pt>
                <c:pt idx="50">
                  <c:v>-289</c:v>
                </c:pt>
                <c:pt idx="51">
                  <c:v>-291</c:v>
                </c:pt>
                <c:pt idx="52">
                  <c:v>-294</c:v>
                </c:pt>
                <c:pt idx="53">
                  <c:v>-297</c:v>
                </c:pt>
                <c:pt idx="54">
                  <c:v>-302</c:v>
                </c:pt>
                <c:pt idx="55">
                  <c:v>-292</c:v>
                </c:pt>
                <c:pt idx="56">
                  <c:v>-300</c:v>
                </c:pt>
                <c:pt idx="57">
                  <c:v>-308</c:v>
                </c:pt>
                <c:pt idx="58">
                  <c:v>-321</c:v>
                </c:pt>
                <c:pt idx="59">
                  <c:v>-295</c:v>
                </c:pt>
                <c:pt idx="60">
                  <c:v>-316</c:v>
                </c:pt>
                <c:pt idx="61">
                  <c:v>-337</c:v>
                </c:pt>
                <c:pt idx="62">
                  <c:v>-308</c:v>
                </c:pt>
                <c:pt idx="63">
                  <c:v>-342</c:v>
                </c:pt>
                <c:pt idx="64">
                  <c:v>-343</c:v>
                </c:pt>
                <c:pt idx="65">
                  <c:v>-341</c:v>
                </c:pt>
                <c:pt idx="66">
                  <c:v>-340</c:v>
                </c:pt>
                <c:pt idx="67">
                  <c:v>-342</c:v>
                </c:pt>
                <c:pt idx="68">
                  <c:v>-339</c:v>
                </c:pt>
                <c:pt idx="69">
                  <c:v>-342</c:v>
                </c:pt>
                <c:pt idx="70">
                  <c:v>-347</c:v>
                </c:pt>
                <c:pt idx="71">
                  <c:v>-352</c:v>
                </c:pt>
                <c:pt idx="72">
                  <c:v>-360</c:v>
                </c:pt>
                <c:pt idx="73">
                  <c:v>-368</c:v>
                </c:pt>
                <c:pt idx="74">
                  <c:v>-381</c:v>
                </c:pt>
                <c:pt idx="75">
                  <c:v>-355</c:v>
                </c:pt>
                <c:pt idx="76">
                  <c:v>-337</c:v>
                </c:pt>
                <c:pt idx="77">
                  <c:v>-358</c:v>
                </c:pt>
                <c:pt idx="78">
                  <c:v>-329</c:v>
                </c:pt>
                <c:pt idx="79">
                  <c:v>-363</c:v>
                </c:pt>
                <c:pt idx="80">
                  <c:v>-262</c:v>
                </c:pt>
                <c:pt idx="81">
                  <c:v>-263</c:v>
                </c:pt>
                <c:pt idx="82">
                  <c:v>-265</c:v>
                </c:pt>
                <c:pt idx="83">
                  <c:v>-261</c:v>
                </c:pt>
                <c:pt idx="84">
                  <c:v>-264</c:v>
                </c:pt>
                <c:pt idx="85">
                  <c:v>-267</c:v>
                </c:pt>
                <c:pt idx="86">
                  <c:v>-272</c:v>
                </c:pt>
                <c:pt idx="87">
                  <c:v>-262</c:v>
                </c:pt>
                <c:pt idx="88">
                  <c:v>-270</c:v>
                </c:pt>
                <c:pt idx="89">
                  <c:v>-254</c:v>
                </c:pt>
                <c:pt idx="90">
                  <c:v>-267</c:v>
                </c:pt>
                <c:pt idx="91">
                  <c:v>-280</c:v>
                </c:pt>
                <c:pt idx="92">
                  <c:v>-301</c:v>
                </c:pt>
                <c:pt idx="93">
                  <c:v>-322</c:v>
                </c:pt>
                <c:pt idx="94">
                  <c:v>-293</c:v>
                </c:pt>
                <c:pt idx="95">
                  <c:v>-327</c:v>
                </c:pt>
                <c:pt idx="96">
                  <c:v>-328</c:v>
                </c:pt>
                <c:pt idx="97">
                  <c:v>-326</c:v>
                </c:pt>
                <c:pt idx="98">
                  <c:v>-328</c:v>
                </c:pt>
                <c:pt idx="99">
                  <c:v>-324</c:v>
                </c:pt>
                <c:pt idx="100">
                  <c:v>-321</c:v>
                </c:pt>
                <c:pt idx="101">
                  <c:v>-324</c:v>
                </c:pt>
                <c:pt idx="102">
                  <c:v>-329</c:v>
                </c:pt>
                <c:pt idx="103">
                  <c:v>-319</c:v>
                </c:pt>
                <c:pt idx="104">
                  <c:v>-327</c:v>
                </c:pt>
                <c:pt idx="105">
                  <c:v>-311</c:v>
                </c:pt>
                <c:pt idx="106">
                  <c:v>-300</c:v>
                </c:pt>
                <c:pt idx="107">
                  <c:v>-313</c:v>
                </c:pt>
                <c:pt idx="108">
                  <c:v>-334</c:v>
                </c:pt>
                <c:pt idx="109">
                  <c:v>-355</c:v>
                </c:pt>
                <c:pt idx="110">
                  <c:v>-389</c:v>
                </c:pt>
                <c:pt idx="111">
                  <c:v>-423</c:v>
                </c:pt>
                <c:pt idx="112">
                  <c:v>-424</c:v>
                </c:pt>
                <c:pt idx="113">
                  <c:v>-425</c:v>
                </c:pt>
                <c:pt idx="114">
                  <c:v>-424</c:v>
                </c:pt>
                <c:pt idx="115">
                  <c:v>-426</c:v>
                </c:pt>
                <c:pt idx="116">
                  <c:v>-423</c:v>
                </c:pt>
                <c:pt idx="117">
                  <c:v>-426</c:v>
                </c:pt>
                <c:pt idx="118">
                  <c:v>-431</c:v>
                </c:pt>
                <c:pt idx="119">
                  <c:v>-436</c:v>
                </c:pt>
                <c:pt idx="120">
                  <c:v>-444</c:v>
                </c:pt>
                <c:pt idx="121">
                  <c:v>-452</c:v>
                </c:pt>
                <c:pt idx="122">
                  <c:v>-465</c:v>
                </c:pt>
                <c:pt idx="123">
                  <c:v>-439</c:v>
                </c:pt>
                <c:pt idx="124">
                  <c:v>-421</c:v>
                </c:pt>
                <c:pt idx="125">
                  <c:v>-442</c:v>
                </c:pt>
                <c:pt idx="126">
                  <c:v>-413</c:v>
                </c:pt>
                <c:pt idx="127">
                  <c:v>-345</c:v>
                </c:pt>
                <c:pt idx="128">
                  <c:v>-346</c:v>
                </c:pt>
                <c:pt idx="129">
                  <c:v>-347</c:v>
                </c:pt>
                <c:pt idx="130">
                  <c:v>-346</c:v>
                </c:pt>
                <c:pt idx="131">
                  <c:v>-342</c:v>
                </c:pt>
                <c:pt idx="132">
                  <c:v>-345</c:v>
                </c:pt>
                <c:pt idx="133">
                  <c:v>-339</c:v>
                </c:pt>
                <c:pt idx="134">
                  <c:v>-335</c:v>
                </c:pt>
                <c:pt idx="135">
                  <c:v>-340</c:v>
                </c:pt>
                <c:pt idx="136">
                  <c:v>-348</c:v>
                </c:pt>
                <c:pt idx="137">
                  <c:v>-356</c:v>
                </c:pt>
                <c:pt idx="138">
                  <c:v>-369</c:v>
                </c:pt>
                <c:pt idx="139">
                  <c:v>-382</c:v>
                </c:pt>
                <c:pt idx="140">
                  <c:v>-403</c:v>
                </c:pt>
                <c:pt idx="141">
                  <c:v>-424</c:v>
                </c:pt>
                <c:pt idx="142">
                  <c:v>-458</c:v>
                </c:pt>
                <c:pt idx="143">
                  <c:v>-390</c:v>
                </c:pt>
                <c:pt idx="144">
                  <c:v>-289</c:v>
                </c:pt>
                <c:pt idx="145">
                  <c:v>-290</c:v>
                </c:pt>
                <c:pt idx="146">
                  <c:v>-289</c:v>
                </c:pt>
                <c:pt idx="147">
                  <c:v>-285</c:v>
                </c:pt>
                <c:pt idx="148">
                  <c:v>-288</c:v>
                </c:pt>
                <c:pt idx="149">
                  <c:v>-291</c:v>
                </c:pt>
                <c:pt idx="150">
                  <c:v>-287</c:v>
                </c:pt>
                <c:pt idx="151">
                  <c:v>-292</c:v>
                </c:pt>
                <c:pt idx="152">
                  <c:v>-285</c:v>
                </c:pt>
                <c:pt idx="153">
                  <c:v>-293</c:v>
                </c:pt>
                <c:pt idx="154">
                  <c:v>-306</c:v>
                </c:pt>
                <c:pt idx="155">
                  <c:v>-319</c:v>
                </c:pt>
                <c:pt idx="156">
                  <c:v>-340</c:v>
                </c:pt>
                <c:pt idx="157">
                  <c:v>-361</c:v>
                </c:pt>
                <c:pt idx="158">
                  <c:v>-395</c:v>
                </c:pt>
                <c:pt idx="159">
                  <c:v>-429</c:v>
                </c:pt>
                <c:pt idx="160">
                  <c:v>-430</c:v>
                </c:pt>
                <c:pt idx="161">
                  <c:v>-431</c:v>
                </c:pt>
                <c:pt idx="162">
                  <c:v>-433</c:v>
                </c:pt>
                <c:pt idx="163">
                  <c:v>-435</c:v>
                </c:pt>
                <c:pt idx="164">
                  <c:v>-432</c:v>
                </c:pt>
                <c:pt idx="165">
                  <c:v>-435</c:v>
                </c:pt>
                <c:pt idx="166">
                  <c:v>-440</c:v>
                </c:pt>
                <c:pt idx="167">
                  <c:v>-430</c:v>
                </c:pt>
                <c:pt idx="168">
                  <c:v>-438</c:v>
                </c:pt>
                <c:pt idx="169">
                  <c:v>-446</c:v>
                </c:pt>
                <c:pt idx="170">
                  <c:v>-435</c:v>
                </c:pt>
                <c:pt idx="171">
                  <c:v>-448</c:v>
                </c:pt>
                <c:pt idx="172">
                  <c:v>-469</c:v>
                </c:pt>
                <c:pt idx="173">
                  <c:v>-490</c:v>
                </c:pt>
                <c:pt idx="174">
                  <c:v>-524</c:v>
                </c:pt>
                <c:pt idx="175">
                  <c:v>-558</c:v>
                </c:pt>
                <c:pt idx="176">
                  <c:v>-559</c:v>
                </c:pt>
                <c:pt idx="177">
                  <c:v>-560</c:v>
                </c:pt>
                <c:pt idx="178">
                  <c:v>-559</c:v>
                </c:pt>
                <c:pt idx="179">
                  <c:v>-561</c:v>
                </c:pt>
                <c:pt idx="180">
                  <c:v>-564</c:v>
                </c:pt>
                <c:pt idx="181">
                  <c:v>-567</c:v>
                </c:pt>
                <c:pt idx="182">
                  <c:v>-563</c:v>
                </c:pt>
                <c:pt idx="183">
                  <c:v>-568</c:v>
                </c:pt>
                <c:pt idx="184">
                  <c:v>-561</c:v>
                </c:pt>
                <c:pt idx="185">
                  <c:v>-545</c:v>
                </c:pt>
                <c:pt idx="186">
                  <c:v>-558</c:v>
                </c:pt>
                <c:pt idx="187">
                  <c:v>-571</c:v>
                </c:pt>
                <c:pt idx="188">
                  <c:v>-553</c:v>
                </c:pt>
                <c:pt idx="189">
                  <c:v>-574</c:v>
                </c:pt>
                <c:pt idx="190">
                  <c:v>-608</c:v>
                </c:pt>
                <c:pt idx="191">
                  <c:v>-642</c:v>
                </c:pt>
                <c:pt idx="192">
                  <c:v>-541</c:v>
                </c:pt>
                <c:pt idx="193">
                  <c:v>-539</c:v>
                </c:pt>
                <c:pt idx="194">
                  <c:v>-541</c:v>
                </c:pt>
                <c:pt idx="195">
                  <c:v>-537</c:v>
                </c:pt>
                <c:pt idx="196">
                  <c:v>-540</c:v>
                </c:pt>
                <c:pt idx="197">
                  <c:v>-534</c:v>
                </c:pt>
                <c:pt idx="198">
                  <c:v>-530</c:v>
                </c:pt>
                <c:pt idx="199">
                  <c:v>-535</c:v>
                </c:pt>
                <c:pt idx="200">
                  <c:v>-528</c:v>
                </c:pt>
                <c:pt idx="201">
                  <c:v>-512</c:v>
                </c:pt>
                <c:pt idx="202">
                  <c:v>-525</c:v>
                </c:pt>
                <c:pt idx="203">
                  <c:v>-538</c:v>
                </c:pt>
                <c:pt idx="204">
                  <c:v>-520</c:v>
                </c:pt>
                <c:pt idx="205">
                  <c:v>-541</c:v>
                </c:pt>
                <c:pt idx="206">
                  <c:v>-575</c:v>
                </c:pt>
                <c:pt idx="207">
                  <c:v>-609</c:v>
                </c:pt>
                <c:pt idx="208">
                  <c:v>-610</c:v>
                </c:pt>
                <c:pt idx="209">
                  <c:v>-608</c:v>
                </c:pt>
                <c:pt idx="210">
                  <c:v>-607</c:v>
                </c:pt>
                <c:pt idx="211">
                  <c:v>-603</c:v>
                </c:pt>
                <c:pt idx="212">
                  <c:v>-600</c:v>
                </c:pt>
                <c:pt idx="213">
                  <c:v>-603</c:v>
                </c:pt>
                <c:pt idx="214">
                  <c:v>-608</c:v>
                </c:pt>
                <c:pt idx="215">
                  <c:v>-613</c:v>
                </c:pt>
                <c:pt idx="216">
                  <c:v>-621</c:v>
                </c:pt>
                <c:pt idx="217">
                  <c:v>-629</c:v>
                </c:pt>
                <c:pt idx="218">
                  <c:v>-642</c:v>
                </c:pt>
                <c:pt idx="219">
                  <c:v>-655</c:v>
                </c:pt>
                <c:pt idx="220">
                  <c:v>-676</c:v>
                </c:pt>
                <c:pt idx="221">
                  <c:v>-697</c:v>
                </c:pt>
                <c:pt idx="222">
                  <c:v>-668</c:v>
                </c:pt>
                <c:pt idx="223">
                  <c:v>-600</c:v>
                </c:pt>
                <c:pt idx="224">
                  <c:v>-499</c:v>
                </c:pt>
                <c:pt idx="225">
                  <c:v>-497</c:v>
                </c:pt>
                <c:pt idx="226">
                  <c:v>-499</c:v>
                </c:pt>
                <c:pt idx="227">
                  <c:v>-501</c:v>
                </c:pt>
                <c:pt idx="228">
                  <c:v>-504</c:v>
                </c:pt>
                <c:pt idx="229">
                  <c:v>-507</c:v>
                </c:pt>
                <c:pt idx="230">
                  <c:v>-512</c:v>
                </c:pt>
                <c:pt idx="231">
                  <c:v>-517</c:v>
                </c:pt>
                <c:pt idx="232">
                  <c:v>-510</c:v>
                </c:pt>
                <c:pt idx="233">
                  <c:v>-518</c:v>
                </c:pt>
                <c:pt idx="234">
                  <c:v>-531</c:v>
                </c:pt>
                <c:pt idx="235">
                  <c:v>-505</c:v>
                </c:pt>
                <c:pt idx="236">
                  <c:v>-487</c:v>
                </c:pt>
                <c:pt idx="237">
                  <c:v>-445</c:v>
                </c:pt>
                <c:pt idx="238">
                  <c:v>-479</c:v>
                </c:pt>
                <c:pt idx="239">
                  <c:v>-513</c:v>
                </c:pt>
                <c:pt idx="240">
                  <c:v>-514</c:v>
                </c:pt>
                <c:pt idx="241">
                  <c:v>-512</c:v>
                </c:pt>
                <c:pt idx="242">
                  <c:v>-514</c:v>
                </c:pt>
                <c:pt idx="243">
                  <c:v>-510</c:v>
                </c:pt>
                <c:pt idx="244">
                  <c:v>-513</c:v>
                </c:pt>
                <c:pt idx="245">
                  <c:v>-507</c:v>
                </c:pt>
                <c:pt idx="246">
                  <c:v>-512</c:v>
                </c:pt>
                <c:pt idx="247">
                  <c:v>-517</c:v>
                </c:pt>
                <c:pt idx="248">
                  <c:v>-525</c:v>
                </c:pt>
                <c:pt idx="249">
                  <c:v>-533</c:v>
                </c:pt>
                <c:pt idx="250">
                  <c:v>-522</c:v>
                </c:pt>
                <c:pt idx="251">
                  <c:v>-535</c:v>
                </c:pt>
                <c:pt idx="252">
                  <c:v>-517</c:v>
                </c:pt>
                <c:pt idx="253">
                  <c:v>-475</c:v>
                </c:pt>
                <c:pt idx="254">
                  <c:v>-509</c:v>
                </c:pt>
                <c:pt idx="255">
                  <c:v>-543</c:v>
                </c:pt>
                <c:pt idx="256">
                  <c:v>-544</c:v>
                </c:pt>
                <c:pt idx="257">
                  <c:v>-542</c:v>
                </c:pt>
                <c:pt idx="258">
                  <c:v>-541</c:v>
                </c:pt>
                <c:pt idx="259">
                  <c:v>-537</c:v>
                </c:pt>
                <c:pt idx="260">
                  <c:v>-534</c:v>
                </c:pt>
                <c:pt idx="261">
                  <c:v>-528</c:v>
                </c:pt>
                <c:pt idx="262">
                  <c:v>-524</c:v>
                </c:pt>
                <c:pt idx="263">
                  <c:v>-514</c:v>
                </c:pt>
                <c:pt idx="264">
                  <c:v>-507</c:v>
                </c:pt>
                <c:pt idx="265">
                  <c:v>-491</c:v>
                </c:pt>
                <c:pt idx="266">
                  <c:v>-480</c:v>
                </c:pt>
                <c:pt idx="267">
                  <c:v>-493</c:v>
                </c:pt>
                <c:pt idx="268">
                  <c:v>-514</c:v>
                </c:pt>
                <c:pt idx="269">
                  <c:v>-535</c:v>
                </c:pt>
                <c:pt idx="270">
                  <c:v>-569</c:v>
                </c:pt>
                <c:pt idx="271">
                  <c:v>-603</c:v>
                </c:pt>
                <c:pt idx="272">
                  <c:v>-604</c:v>
                </c:pt>
                <c:pt idx="273">
                  <c:v>-602</c:v>
                </c:pt>
                <c:pt idx="274">
                  <c:v>-601</c:v>
                </c:pt>
                <c:pt idx="275">
                  <c:v>-603</c:v>
                </c:pt>
                <c:pt idx="276">
                  <c:v>-600</c:v>
                </c:pt>
                <c:pt idx="277">
                  <c:v>-603</c:v>
                </c:pt>
                <c:pt idx="278">
                  <c:v>-608</c:v>
                </c:pt>
                <c:pt idx="279">
                  <c:v>-598</c:v>
                </c:pt>
                <c:pt idx="280">
                  <c:v>-606</c:v>
                </c:pt>
                <c:pt idx="281">
                  <c:v>-590</c:v>
                </c:pt>
                <c:pt idx="282">
                  <c:v>-603</c:v>
                </c:pt>
                <c:pt idx="283">
                  <c:v>-577</c:v>
                </c:pt>
                <c:pt idx="284">
                  <c:v>-598</c:v>
                </c:pt>
                <c:pt idx="285">
                  <c:v>-556</c:v>
                </c:pt>
                <c:pt idx="286">
                  <c:v>-590</c:v>
                </c:pt>
                <c:pt idx="287">
                  <c:v>-522</c:v>
                </c:pt>
                <c:pt idx="288">
                  <c:v>-523</c:v>
                </c:pt>
                <c:pt idx="289">
                  <c:v>-524</c:v>
                </c:pt>
                <c:pt idx="290">
                  <c:v>-526</c:v>
                </c:pt>
                <c:pt idx="291">
                  <c:v>-528</c:v>
                </c:pt>
                <c:pt idx="292">
                  <c:v>-525</c:v>
                </c:pt>
                <c:pt idx="293">
                  <c:v>-528</c:v>
                </c:pt>
                <c:pt idx="294">
                  <c:v>-524</c:v>
                </c:pt>
                <c:pt idx="295">
                  <c:v>-529</c:v>
                </c:pt>
                <c:pt idx="296">
                  <c:v>-537</c:v>
                </c:pt>
                <c:pt idx="297">
                  <c:v>-521</c:v>
                </c:pt>
                <c:pt idx="298">
                  <c:v>-510</c:v>
                </c:pt>
                <c:pt idx="299">
                  <c:v>-523</c:v>
                </c:pt>
                <c:pt idx="300">
                  <c:v>-544</c:v>
                </c:pt>
                <c:pt idx="301">
                  <c:v>-565</c:v>
                </c:pt>
                <c:pt idx="302">
                  <c:v>-599</c:v>
                </c:pt>
                <c:pt idx="303">
                  <c:v>-633</c:v>
                </c:pt>
                <c:pt idx="304">
                  <c:v>-634</c:v>
                </c:pt>
                <c:pt idx="305">
                  <c:v>-635</c:v>
                </c:pt>
                <c:pt idx="306">
                  <c:v>-634</c:v>
                </c:pt>
                <c:pt idx="307">
                  <c:v>-636</c:v>
                </c:pt>
                <c:pt idx="308">
                  <c:v>-633</c:v>
                </c:pt>
                <c:pt idx="309">
                  <c:v>-636</c:v>
                </c:pt>
                <c:pt idx="310">
                  <c:v>-632</c:v>
                </c:pt>
                <c:pt idx="311">
                  <c:v>-637</c:v>
                </c:pt>
                <c:pt idx="312">
                  <c:v>-645</c:v>
                </c:pt>
                <c:pt idx="313">
                  <c:v>-653</c:v>
                </c:pt>
                <c:pt idx="314">
                  <c:v>-666</c:v>
                </c:pt>
                <c:pt idx="315">
                  <c:v>-679</c:v>
                </c:pt>
                <c:pt idx="316">
                  <c:v>-661</c:v>
                </c:pt>
                <c:pt idx="317">
                  <c:v>-682</c:v>
                </c:pt>
                <c:pt idx="318">
                  <c:v>-716</c:v>
                </c:pt>
                <c:pt idx="319">
                  <c:v>-750</c:v>
                </c:pt>
                <c:pt idx="320">
                  <c:v>-649</c:v>
                </c:pt>
                <c:pt idx="321">
                  <c:v>-650</c:v>
                </c:pt>
                <c:pt idx="322">
                  <c:v>-652</c:v>
                </c:pt>
                <c:pt idx="323">
                  <c:v>-654</c:v>
                </c:pt>
                <c:pt idx="324">
                  <c:v>-657</c:v>
                </c:pt>
                <c:pt idx="325">
                  <c:v>-660</c:v>
                </c:pt>
                <c:pt idx="326">
                  <c:v>-665</c:v>
                </c:pt>
                <c:pt idx="327">
                  <c:v>-655</c:v>
                </c:pt>
                <c:pt idx="328">
                  <c:v>-648</c:v>
                </c:pt>
                <c:pt idx="329">
                  <c:v>-656</c:v>
                </c:pt>
                <c:pt idx="330">
                  <c:v>-669</c:v>
                </c:pt>
                <c:pt idx="331">
                  <c:v>-682</c:v>
                </c:pt>
                <c:pt idx="332">
                  <c:v>-664</c:v>
                </c:pt>
                <c:pt idx="333">
                  <c:v>-685</c:v>
                </c:pt>
                <c:pt idx="334">
                  <c:v>-719</c:v>
                </c:pt>
                <c:pt idx="335">
                  <c:v>-753</c:v>
                </c:pt>
                <c:pt idx="336">
                  <c:v>-754</c:v>
                </c:pt>
                <c:pt idx="337">
                  <c:v>-752</c:v>
                </c:pt>
                <c:pt idx="338">
                  <c:v>-754</c:v>
                </c:pt>
                <c:pt idx="339">
                  <c:v>-756</c:v>
                </c:pt>
                <c:pt idx="340">
                  <c:v>-753</c:v>
                </c:pt>
                <c:pt idx="341">
                  <c:v>-756</c:v>
                </c:pt>
                <c:pt idx="342">
                  <c:v>-752</c:v>
                </c:pt>
                <c:pt idx="343">
                  <c:v>-742</c:v>
                </c:pt>
                <c:pt idx="344">
                  <c:v>-735</c:v>
                </c:pt>
                <c:pt idx="345">
                  <c:v>-743</c:v>
                </c:pt>
                <c:pt idx="346">
                  <c:v>-756</c:v>
                </c:pt>
                <c:pt idx="347">
                  <c:v>-769</c:v>
                </c:pt>
                <c:pt idx="348">
                  <c:v>-790</c:v>
                </c:pt>
                <c:pt idx="349">
                  <c:v>-811</c:v>
                </c:pt>
                <c:pt idx="350">
                  <c:v>-845</c:v>
                </c:pt>
                <c:pt idx="351">
                  <c:v>-879</c:v>
                </c:pt>
                <c:pt idx="352">
                  <c:v>-880</c:v>
                </c:pt>
                <c:pt idx="353">
                  <c:v>-881</c:v>
                </c:pt>
                <c:pt idx="354">
                  <c:v>-880</c:v>
                </c:pt>
                <c:pt idx="355">
                  <c:v>-882</c:v>
                </c:pt>
                <c:pt idx="356">
                  <c:v>-885</c:v>
                </c:pt>
                <c:pt idx="357">
                  <c:v>-879</c:v>
                </c:pt>
                <c:pt idx="358">
                  <c:v>-875</c:v>
                </c:pt>
                <c:pt idx="359">
                  <c:v>-880</c:v>
                </c:pt>
                <c:pt idx="360">
                  <c:v>-888</c:v>
                </c:pt>
                <c:pt idx="361">
                  <c:v>-872</c:v>
                </c:pt>
                <c:pt idx="362">
                  <c:v>-885</c:v>
                </c:pt>
                <c:pt idx="363">
                  <c:v>-859</c:v>
                </c:pt>
                <c:pt idx="364">
                  <c:v>-841</c:v>
                </c:pt>
                <c:pt idx="365">
                  <c:v>-862</c:v>
                </c:pt>
                <c:pt idx="366">
                  <c:v>-896</c:v>
                </c:pt>
                <c:pt idx="367">
                  <c:v>-930</c:v>
                </c:pt>
                <c:pt idx="368">
                  <c:v>-931</c:v>
                </c:pt>
                <c:pt idx="369">
                  <c:v>-932</c:v>
                </c:pt>
                <c:pt idx="370">
                  <c:v>-934</c:v>
                </c:pt>
                <c:pt idx="371">
                  <c:v>-936</c:v>
                </c:pt>
                <c:pt idx="372">
                  <c:v>-939</c:v>
                </c:pt>
                <c:pt idx="373">
                  <c:v>-942</c:v>
                </c:pt>
                <c:pt idx="374">
                  <c:v>-938</c:v>
                </c:pt>
                <c:pt idx="375">
                  <c:v>-928</c:v>
                </c:pt>
                <c:pt idx="376">
                  <c:v>-936</c:v>
                </c:pt>
                <c:pt idx="377">
                  <c:v>-944</c:v>
                </c:pt>
                <c:pt idx="378">
                  <c:v>-957</c:v>
                </c:pt>
                <c:pt idx="379">
                  <c:v>-931</c:v>
                </c:pt>
                <c:pt idx="380">
                  <c:v>-952</c:v>
                </c:pt>
                <c:pt idx="381">
                  <c:v>-973</c:v>
                </c:pt>
                <c:pt idx="382">
                  <c:v>-1007</c:v>
                </c:pt>
                <c:pt idx="383">
                  <c:v>-1041</c:v>
                </c:pt>
                <c:pt idx="384">
                  <c:v>-1042</c:v>
                </c:pt>
                <c:pt idx="385">
                  <c:v>-1040</c:v>
                </c:pt>
                <c:pt idx="386">
                  <c:v>-1042</c:v>
                </c:pt>
                <c:pt idx="387">
                  <c:v>-1044</c:v>
                </c:pt>
                <c:pt idx="388">
                  <c:v>-1047</c:v>
                </c:pt>
                <c:pt idx="389">
                  <c:v>-1041</c:v>
                </c:pt>
                <c:pt idx="390">
                  <c:v>-1046</c:v>
                </c:pt>
                <c:pt idx="391">
                  <c:v>-1036</c:v>
                </c:pt>
                <c:pt idx="392">
                  <c:v>-1029</c:v>
                </c:pt>
                <c:pt idx="393">
                  <c:v>-1037</c:v>
                </c:pt>
                <c:pt idx="394">
                  <c:v>-1050</c:v>
                </c:pt>
                <c:pt idx="395">
                  <c:v>-1063</c:v>
                </c:pt>
                <c:pt idx="396">
                  <c:v>-1084</c:v>
                </c:pt>
                <c:pt idx="397">
                  <c:v>-1105</c:v>
                </c:pt>
                <c:pt idx="398">
                  <c:v>-1076</c:v>
                </c:pt>
                <c:pt idx="399">
                  <c:v>-1008</c:v>
                </c:pt>
                <c:pt idx="400">
                  <c:v>-907</c:v>
                </c:pt>
                <c:pt idx="401">
                  <c:v>-908</c:v>
                </c:pt>
                <c:pt idx="402">
                  <c:v>-910</c:v>
                </c:pt>
                <c:pt idx="403">
                  <c:v>-912</c:v>
                </c:pt>
                <c:pt idx="404">
                  <c:v>-909</c:v>
                </c:pt>
                <c:pt idx="405">
                  <c:v>-912</c:v>
                </c:pt>
                <c:pt idx="406">
                  <c:v>-917</c:v>
                </c:pt>
                <c:pt idx="407">
                  <c:v>-922</c:v>
                </c:pt>
                <c:pt idx="408">
                  <c:v>-930</c:v>
                </c:pt>
                <c:pt idx="409">
                  <c:v>-914</c:v>
                </c:pt>
                <c:pt idx="410">
                  <c:v>-903</c:v>
                </c:pt>
                <c:pt idx="411">
                  <c:v>-877</c:v>
                </c:pt>
                <c:pt idx="412">
                  <c:v>-898</c:v>
                </c:pt>
                <c:pt idx="413">
                  <c:v>-919</c:v>
                </c:pt>
                <c:pt idx="414">
                  <c:v>-953</c:v>
                </c:pt>
                <c:pt idx="415">
                  <c:v>-987</c:v>
                </c:pt>
                <c:pt idx="416">
                  <c:v>-988</c:v>
                </c:pt>
                <c:pt idx="417">
                  <c:v>-989</c:v>
                </c:pt>
                <c:pt idx="418">
                  <c:v>-991</c:v>
                </c:pt>
                <c:pt idx="419">
                  <c:v>-987</c:v>
                </c:pt>
                <c:pt idx="420">
                  <c:v>-990</c:v>
                </c:pt>
                <c:pt idx="421">
                  <c:v>-984</c:v>
                </c:pt>
                <c:pt idx="422">
                  <c:v>-989</c:v>
                </c:pt>
                <c:pt idx="423">
                  <c:v>-979</c:v>
                </c:pt>
                <c:pt idx="424">
                  <c:v>-972</c:v>
                </c:pt>
                <c:pt idx="425">
                  <c:v>-956</c:v>
                </c:pt>
                <c:pt idx="426">
                  <c:v>-945</c:v>
                </c:pt>
                <c:pt idx="427">
                  <c:v>-958</c:v>
                </c:pt>
                <c:pt idx="428">
                  <c:v>-979</c:v>
                </c:pt>
                <c:pt idx="429">
                  <c:v>-937</c:v>
                </c:pt>
                <c:pt idx="430">
                  <c:v>-908</c:v>
                </c:pt>
                <c:pt idx="431">
                  <c:v>-942</c:v>
                </c:pt>
                <c:pt idx="432">
                  <c:v>-943</c:v>
                </c:pt>
                <c:pt idx="433">
                  <c:v>-944</c:v>
                </c:pt>
                <c:pt idx="434">
                  <c:v>-943</c:v>
                </c:pt>
                <c:pt idx="435">
                  <c:v>-945</c:v>
                </c:pt>
                <c:pt idx="436">
                  <c:v>-942</c:v>
                </c:pt>
                <c:pt idx="437">
                  <c:v>-945</c:v>
                </c:pt>
                <c:pt idx="438">
                  <c:v>-950</c:v>
                </c:pt>
                <c:pt idx="439">
                  <c:v>-955</c:v>
                </c:pt>
                <c:pt idx="440">
                  <c:v>-963</c:v>
                </c:pt>
                <c:pt idx="441">
                  <c:v>-971</c:v>
                </c:pt>
                <c:pt idx="442">
                  <c:v>-984</c:v>
                </c:pt>
                <c:pt idx="443">
                  <c:v>-997</c:v>
                </c:pt>
                <c:pt idx="444">
                  <c:v>-1018</c:v>
                </c:pt>
                <c:pt idx="445">
                  <c:v>-1039</c:v>
                </c:pt>
                <c:pt idx="446">
                  <c:v>-1073</c:v>
                </c:pt>
                <c:pt idx="447">
                  <c:v>-1107</c:v>
                </c:pt>
                <c:pt idx="448">
                  <c:v>-1108</c:v>
                </c:pt>
                <c:pt idx="449">
                  <c:v>-1109</c:v>
                </c:pt>
                <c:pt idx="450">
                  <c:v>-1111</c:v>
                </c:pt>
                <c:pt idx="451">
                  <c:v>-1107</c:v>
                </c:pt>
                <c:pt idx="452">
                  <c:v>-1110</c:v>
                </c:pt>
                <c:pt idx="453">
                  <c:v>-1113</c:v>
                </c:pt>
                <c:pt idx="454">
                  <c:v>-1109</c:v>
                </c:pt>
                <c:pt idx="455">
                  <c:v>-1099</c:v>
                </c:pt>
                <c:pt idx="456">
                  <c:v>-1107</c:v>
                </c:pt>
                <c:pt idx="457">
                  <c:v>-1091</c:v>
                </c:pt>
                <c:pt idx="458">
                  <c:v>-1104</c:v>
                </c:pt>
                <c:pt idx="459">
                  <c:v>-1117</c:v>
                </c:pt>
                <c:pt idx="460">
                  <c:v>-1099</c:v>
                </c:pt>
                <c:pt idx="461">
                  <c:v>-1057</c:v>
                </c:pt>
                <c:pt idx="462">
                  <c:v>-1091</c:v>
                </c:pt>
                <c:pt idx="463">
                  <c:v>-1125</c:v>
                </c:pt>
                <c:pt idx="464">
                  <c:v>-1126</c:v>
                </c:pt>
                <c:pt idx="465">
                  <c:v>-1124</c:v>
                </c:pt>
                <c:pt idx="466">
                  <c:v>-1126</c:v>
                </c:pt>
                <c:pt idx="467">
                  <c:v>-1128</c:v>
                </c:pt>
                <c:pt idx="468">
                  <c:v>-1125</c:v>
                </c:pt>
                <c:pt idx="469">
                  <c:v>-1119</c:v>
                </c:pt>
                <c:pt idx="470">
                  <c:v>-1115</c:v>
                </c:pt>
                <c:pt idx="471">
                  <c:v>-1105</c:v>
                </c:pt>
                <c:pt idx="472">
                  <c:v>-1098</c:v>
                </c:pt>
                <c:pt idx="473">
                  <c:v>-1106</c:v>
                </c:pt>
                <c:pt idx="474">
                  <c:v>-1119</c:v>
                </c:pt>
                <c:pt idx="475">
                  <c:v>-1132</c:v>
                </c:pt>
                <c:pt idx="476">
                  <c:v>-1153</c:v>
                </c:pt>
                <c:pt idx="477">
                  <c:v>-1174</c:v>
                </c:pt>
                <c:pt idx="478">
                  <c:v>-1208</c:v>
                </c:pt>
                <c:pt idx="479">
                  <c:v>-1242</c:v>
                </c:pt>
                <c:pt idx="480">
                  <c:v>-1243</c:v>
                </c:pt>
                <c:pt idx="481">
                  <c:v>-1244</c:v>
                </c:pt>
                <c:pt idx="482">
                  <c:v>-1243</c:v>
                </c:pt>
                <c:pt idx="483">
                  <c:v>-1245</c:v>
                </c:pt>
                <c:pt idx="484">
                  <c:v>-1248</c:v>
                </c:pt>
                <c:pt idx="485">
                  <c:v>-1242</c:v>
                </c:pt>
                <c:pt idx="486">
                  <c:v>-1247</c:v>
                </c:pt>
                <c:pt idx="487">
                  <c:v>-1252</c:v>
                </c:pt>
                <c:pt idx="488">
                  <c:v>-1260</c:v>
                </c:pt>
                <c:pt idx="489">
                  <c:v>-1244</c:v>
                </c:pt>
                <c:pt idx="490">
                  <c:v>-1257</c:v>
                </c:pt>
                <c:pt idx="491">
                  <c:v>-1270</c:v>
                </c:pt>
                <c:pt idx="492">
                  <c:v>-1252</c:v>
                </c:pt>
                <c:pt idx="493">
                  <c:v>-1210</c:v>
                </c:pt>
                <c:pt idx="494">
                  <c:v>-1181</c:v>
                </c:pt>
                <c:pt idx="495">
                  <c:v>-1215</c:v>
                </c:pt>
                <c:pt idx="496">
                  <c:v>-1216</c:v>
                </c:pt>
                <c:pt idx="497">
                  <c:v>-1217</c:v>
                </c:pt>
                <c:pt idx="498">
                  <c:v>-1219</c:v>
                </c:pt>
                <c:pt idx="499">
                  <c:v>-1215</c:v>
                </c:pt>
              </c:numCache>
            </c:numRef>
          </c:val>
        </c:ser>
        <c:ser>
          <c:idx val="3"/>
          <c:order val="3"/>
          <c:tx>
            <c:v>Last DC - R/High</c:v>
          </c:tx>
          <c:marker>
            <c:symbol val="none"/>
          </c:marker>
          <c:cat>
            <c:strLit>
              <c:ptCount val="1"/>
              <c:pt idx="0">
                <c:v>units</c:v>
              </c:pt>
            </c:strLit>
          </c:cat>
          <c:val>
            <c:numRef>
              <c:f>'Fib-DC'!$AL$11:$AL$510</c:f>
              <c:numCache>
                <c:formatCode>General</c:formatCode>
                <c:ptCount val="500"/>
                <c:pt idx="0">
                  <c:v>-1</c:v>
                </c:pt>
                <c:pt idx="1">
                  <c:v>1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-1</c:v>
                </c:pt>
                <c:pt idx="6">
                  <c:v>-3</c:v>
                </c:pt>
                <c:pt idx="7">
                  <c:v>-6</c:v>
                </c:pt>
                <c:pt idx="8">
                  <c:v>-9</c:v>
                </c:pt>
                <c:pt idx="9">
                  <c:v>-14</c:v>
                </c:pt>
                <c:pt idx="10">
                  <c:v>-19</c:v>
                </c:pt>
                <c:pt idx="11">
                  <c:v>-27</c:v>
                </c:pt>
                <c:pt idx="12">
                  <c:v>-35</c:v>
                </c:pt>
                <c:pt idx="13">
                  <c:v>-24</c:v>
                </c:pt>
                <c:pt idx="14">
                  <c:v>-37</c:v>
                </c:pt>
                <c:pt idx="15">
                  <c:v>-58</c:v>
                </c:pt>
                <c:pt idx="16">
                  <c:v>-79</c:v>
                </c:pt>
                <c:pt idx="17">
                  <c:v>-113</c:v>
                </c:pt>
                <c:pt idx="18">
                  <c:v>-147</c:v>
                </c:pt>
                <c:pt idx="19">
                  <c:v>-46</c:v>
                </c:pt>
                <c:pt idx="20">
                  <c:v>-44</c:v>
                </c:pt>
                <c:pt idx="21">
                  <c:v>-46</c:v>
                </c:pt>
                <c:pt idx="22">
                  <c:v>-48</c:v>
                </c:pt>
                <c:pt idx="23">
                  <c:v>-51</c:v>
                </c:pt>
                <c:pt idx="24">
                  <c:v>-54</c:v>
                </c:pt>
                <c:pt idx="25">
                  <c:v>-50</c:v>
                </c:pt>
                <c:pt idx="26">
                  <c:v>-40</c:v>
                </c:pt>
                <c:pt idx="27">
                  <c:v>-48</c:v>
                </c:pt>
                <c:pt idx="28">
                  <c:v>-56</c:v>
                </c:pt>
                <c:pt idx="29">
                  <c:v>-69</c:v>
                </c:pt>
                <c:pt idx="30">
                  <c:v>-82</c:v>
                </c:pt>
                <c:pt idx="31">
                  <c:v>-103</c:v>
                </c:pt>
                <c:pt idx="32">
                  <c:v>-61</c:v>
                </c:pt>
                <c:pt idx="33">
                  <c:v>-95</c:v>
                </c:pt>
                <c:pt idx="34">
                  <c:v>-129</c:v>
                </c:pt>
                <c:pt idx="35">
                  <c:v>-130</c:v>
                </c:pt>
                <c:pt idx="36">
                  <c:v>-128</c:v>
                </c:pt>
                <c:pt idx="37">
                  <c:v>-130</c:v>
                </c:pt>
                <c:pt idx="38">
                  <c:v>-132</c:v>
                </c:pt>
                <c:pt idx="39">
                  <c:v>-135</c:v>
                </c:pt>
                <c:pt idx="40">
                  <c:v>-138</c:v>
                </c:pt>
                <c:pt idx="41">
                  <c:v>-143</c:v>
                </c:pt>
                <c:pt idx="42">
                  <c:v>-148</c:v>
                </c:pt>
                <c:pt idx="43">
                  <c:v>-156</c:v>
                </c:pt>
                <c:pt idx="44">
                  <c:v>-164</c:v>
                </c:pt>
                <c:pt idx="45">
                  <c:v>-177</c:v>
                </c:pt>
                <c:pt idx="46">
                  <c:v>-190</c:v>
                </c:pt>
                <c:pt idx="47">
                  <c:v>-211</c:v>
                </c:pt>
                <c:pt idx="48">
                  <c:v>-232</c:v>
                </c:pt>
                <c:pt idx="49">
                  <c:v>-266</c:v>
                </c:pt>
                <c:pt idx="50">
                  <c:v>-300</c:v>
                </c:pt>
                <c:pt idx="51">
                  <c:v>-301</c:v>
                </c:pt>
                <c:pt idx="52">
                  <c:v>-302</c:v>
                </c:pt>
                <c:pt idx="53">
                  <c:v>-304</c:v>
                </c:pt>
                <c:pt idx="54">
                  <c:v>-306</c:v>
                </c:pt>
                <c:pt idx="55">
                  <c:v>-303</c:v>
                </c:pt>
                <c:pt idx="56">
                  <c:v>-306</c:v>
                </c:pt>
                <c:pt idx="57">
                  <c:v>-311</c:v>
                </c:pt>
                <c:pt idx="58">
                  <c:v>-316</c:v>
                </c:pt>
                <c:pt idx="59">
                  <c:v>-309</c:v>
                </c:pt>
                <c:pt idx="60">
                  <c:v>-317</c:v>
                </c:pt>
                <c:pt idx="61">
                  <c:v>-330</c:v>
                </c:pt>
                <c:pt idx="62">
                  <c:v>-304</c:v>
                </c:pt>
                <c:pt idx="63">
                  <c:v>-325</c:v>
                </c:pt>
                <c:pt idx="64">
                  <c:v>-346</c:v>
                </c:pt>
                <c:pt idx="65">
                  <c:v>-317</c:v>
                </c:pt>
                <c:pt idx="66">
                  <c:v>-249</c:v>
                </c:pt>
                <c:pt idx="67">
                  <c:v>-250</c:v>
                </c:pt>
                <c:pt idx="68">
                  <c:v>-248</c:v>
                </c:pt>
                <c:pt idx="69">
                  <c:v>-250</c:v>
                </c:pt>
                <c:pt idx="70">
                  <c:v>-252</c:v>
                </c:pt>
                <c:pt idx="71">
                  <c:v>-255</c:v>
                </c:pt>
                <c:pt idx="72">
                  <c:v>-258</c:v>
                </c:pt>
                <c:pt idx="73">
                  <c:v>-263</c:v>
                </c:pt>
                <c:pt idx="74">
                  <c:v>-268</c:v>
                </c:pt>
                <c:pt idx="75">
                  <c:v>-261</c:v>
                </c:pt>
                <c:pt idx="76">
                  <c:v>-245</c:v>
                </c:pt>
                <c:pt idx="77">
                  <c:v>-258</c:v>
                </c:pt>
                <c:pt idx="78">
                  <c:v>-232</c:v>
                </c:pt>
                <c:pt idx="79">
                  <c:v>-253</c:v>
                </c:pt>
                <c:pt idx="80">
                  <c:v>-211</c:v>
                </c:pt>
                <c:pt idx="81">
                  <c:v>-245</c:v>
                </c:pt>
                <c:pt idx="82">
                  <c:v>-279</c:v>
                </c:pt>
                <c:pt idx="83">
                  <c:v>-178</c:v>
                </c:pt>
                <c:pt idx="84">
                  <c:v>-179</c:v>
                </c:pt>
                <c:pt idx="85">
                  <c:v>-181</c:v>
                </c:pt>
                <c:pt idx="86">
                  <c:v>-183</c:v>
                </c:pt>
                <c:pt idx="87">
                  <c:v>-180</c:v>
                </c:pt>
                <c:pt idx="88">
                  <c:v>-183</c:v>
                </c:pt>
                <c:pt idx="89">
                  <c:v>-179</c:v>
                </c:pt>
                <c:pt idx="90">
                  <c:v>-184</c:v>
                </c:pt>
                <c:pt idx="91">
                  <c:v>-192</c:v>
                </c:pt>
                <c:pt idx="92">
                  <c:v>-200</c:v>
                </c:pt>
                <c:pt idx="93">
                  <c:v>-213</c:v>
                </c:pt>
                <c:pt idx="94">
                  <c:v>-187</c:v>
                </c:pt>
                <c:pt idx="95">
                  <c:v>-208</c:v>
                </c:pt>
                <c:pt idx="96">
                  <c:v>-229</c:v>
                </c:pt>
                <c:pt idx="97">
                  <c:v>-200</c:v>
                </c:pt>
                <c:pt idx="98">
                  <c:v>-234</c:v>
                </c:pt>
                <c:pt idx="99">
                  <c:v>-133</c:v>
                </c:pt>
                <c:pt idx="100">
                  <c:v>-131</c:v>
                </c:pt>
                <c:pt idx="101">
                  <c:v>-133</c:v>
                </c:pt>
                <c:pt idx="102">
                  <c:v>-135</c:v>
                </c:pt>
                <c:pt idx="103">
                  <c:v>-132</c:v>
                </c:pt>
                <c:pt idx="104">
                  <c:v>-135</c:v>
                </c:pt>
                <c:pt idx="105">
                  <c:v>-131</c:v>
                </c:pt>
                <c:pt idx="106">
                  <c:v>-121</c:v>
                </c:pt>
                <c:pt idx="107">
                  <c:v>-129</c:v>
                </c:pt>
                <c:pt idx="108">
                  <c:v>-137</c:v>
                </c:pt>
                <c:pt idx="109">
                  <c:v>-150</c:v>
                </c:pt>
                <c:pt idx="110">
                  <c:v>-163</c:v>
                </c:pt>
                <c:pt idx="111">
                  <c:v>-184</c:v>
                </c:pt>
                <c:pt idx="112">
                  <c:v>-205</c:v>
                </c:pt>
                <c:pt idx="113">
                  <c:v>-239</c:v>
                </c:pt>
                <c:pt idx="114">
                  <c:v>-171</c:v>
                </c:pt>
                <c:pt idx="115">
                  <c:v>-172</c:v>
                </c:pt>
                <c:pt idx="116">
                  <c:v>-170</c:v>
                </c:pt>
                <c:pt idx="117">
                  <c:v>-172</c:v>
                </c:pt>
                <c:pt idx="118">
                  <c:v>-174</c:v>
                </c:pt>
                <c:pt idx="119">
                  <c:v>-177</c:v>
                </c:pt>
                <c:pt idx="120">
                  <c:v>-180</c:v>
                </c:pt>
                <c:pt idx="121">
                  <c:v>-185</c:v>
                </c:pt>
                <c:pt idx="122">
                  <c:v>-190</c:v>
                </c:pt>
                <c:pt idx="123">
                  <c:v>-183</c:v>
                </c:pt>
                <c:pt idx="124">
                  <c:v>-167</c:v>
                </c:pt>
                <c:pt idx="125">
                  <c:v>-180</c:v>
                </c:pt>
                <c:pt idx="126">
                  <c:v>-154</c:v>
                </c:pt>
                <c:pt idx="127">
                  <c:v>-136</c:v>
                </c:pt>
                <c:pt idx="128">
                  <c:v>-157</c:v>
                </c:pt>
                <c:pt idx="129">
                  <c:v>-191</c:v>
                </c:pt>
                <c:pt idx="130">
                  <c:v>-123</c:v>
                </c:pt>
                <c:pt idx="131">
                  <c:v>-22</c:v>
                </c:pt>
                <c:pt idx="132">
                  <c:v>-23</c:v>
                </c:pt>
                <c:pt idx="133">
                  <c:v>-22</c:v>
                </c:pt>
                <c:pt idx="134">
                  <c:v>-18</c:v>
                </c:pt>
                <c:pt idx="135">
                  <c:v>-21</c:v>
                </c:pt>
                <c:pt idx="136">
                  <c:v>-24</c:v>
                </c:pt>
                <c:pt idx="137">
                  <c:v>-29</c:v>
                </c:pt>
                <c:pt idx="138">
                  <c:v>-34</c:v>
                </c:pt>
                <c:pt idx="139">
                  <c:v>-42</c:v>
                </c:pt>
                <c:pt idx="140">
                  <c:v>-50</c:v>
                </c:pt>
                <c:pt idx="141">
                  <c:v>-63</c:v>
                </c:pt>
                <c:pt idx="142">
                  <c:v>-76</c:v>
                </c:pt>
                <c:pt idx="143">
                  <c:v>-58</c:v>
                </c:pt>
                <c:pt idx="144">
                  <c:v>-16</c:v>
                </c:pt>
                <c:pt idx="145">
                  <c:v>-50</c:v>
                </c:pt>
                <c:pt idx="146">
                  <c:v>18</c:v>
                </c:pt>
                <c:pt idx="147">
                  <c:v>119</c:v>
                </c:pt>
                <c:pt idx="148">
                  <c:v>118</c:v>
                </c:pt>
                <c:pt idx="149">
                  <c:v>117</c:v>
                </c:pt>
                <c:pt idx="150">
                  <c:v>118</c:v>
                </c:pt>
                <c:pt idx="151">
                  <c:v>116</c:v>
                </c:pt>
                <c:pt idx="152">
                  <c:v>119</c:v>
                </c:pt>
                <c:pt idx="153">
                  <c:v>116</c:v>
                </c:pt>
                <c:pt idx="154">
                  <c:v>111</c:v>
                </c:pt>
                <c:pt idx="155">
                  <c:v>106</c:v>
                </c:pt>
                <c:pt idx="156">
                  <c:v>98</c:v>
                </c:pt>
                <c:pt idx="157">
                  <c:v>90</c:v>
                </c:pt>
                <c:pt idx="158">
                  <c:v>77</c:v>
                </c:pt>
                <c:pt idx="159">
                  <c:v>64</c:v>
                </c:pt>
                <c:pt idx="160">
                  <c:v>43</c:v>
                </c:pt>
                <c:pt idx="161">
                  <c:v>22</c:v>
                </c:pt>
                <c:pt idx="162">
                  <c:v>-12</c:v>
                </c:pt>
                <c:pt idx="163">
                  <c:v>-46</c:v>
                </c:pt>
                <c:pt idx="164">
                  <c:v>55</c:v>
                </c:pt>
                <c:pt idx="165">
                  <c:v>54</c:v>
                </c:pt>
                <c:pt idx="166">
                  <c:v>52</c:v>
                </c:pt>
                <c:pt idx="167">
                  <c:v>56</c:v>
                </c:pt>
                <c:pt idx="168">
                  <c:v>53</c:v>
                </c:pt>
                <c:pt idx="169">
                  <c:v>50</c:v>
                </c:pt>
                <c:pt idx="170">
                  <c:v>54</c:v>
                </c:pt>
                <c:pt idx="171">
                  <c:v>49</c:v>
                </c:pt>
                <c:pt idx="172">
                  <c:v>41</c:v>
                </c:pt>
                <c:pt idx="173">
                  <c:v>33</c:v>
                </c:pt>
                <c:pt idx="174">
                  <c:v>20</c:v>
                </c:pt>
                <c:pt idx="175">
                  <c:v>7</c:v>
                </c:pt>
                <c:pt idx="176">
                  <c:v>-14</c:v>
                </c:pt>
                <c:pt idx="177">
                  <c:v>-35</c:v>
                </c:pt>
                <c:pt idx="178">
                  <c:v>-6</c:v>
                </c:pt>
                <c:pt idx="179">
                  <c:v>-40</c:v>
                </c:pt>
                <c:pt idx="180">
                  <c:v>-41</c:v>
                </c:pt>
                <c:pt idx="181">
                  <c:v>-42</c:v>
                </c:pt>
                <c:pt idx="182">
                  <c:v>-41</c:v>
                </c:pt>
                <c:pt idx="183">
                  <c:v>-43</c:v>
                </c:pt>
                <c:pt idx="184">
                  <c:v>-40</c:v>
                </c:pt>
                <c:pt idx="185">
                  <c:v>-34</c:v>
                </c:pt>
                <c:pt idx="186">
                  <c:v>-39</c:v>
                </c:pt>
                <c:pt idx="187">
                  <c:v>-44</c:v>
                </c:pt>
                <c:pt idx="188">
                  <c:v>-37</c:v>
                </c:pt>
                <c:pt idx="189">
                  <c:v>-45</c:v>
                </c:pt>
                <c:pt idx="190">
                  <c:v>-58</c:v>
                </c:pt>
                <c:pt idx="191">
                  <c:v>-71</c:v>
                </c:pt>
                <c:pt idx="192">
                  <c:v>-53</c:v>
                </c:pt>
                <c:pt idx="193">
                  <c:v>-11</c:v>
                </c:pt>
                <c:pt idx="194">
                  <c:v>-45</c:v>
                </c:pt>
                <c:pt idx="195">
                  <c:v>23</c:v>
                </c:pt>
                <c:pt idx="196">
                  <c:v>22</c:v>
                </c:pt>
                <c:pt idx="197">
                  <c:v>24</c:v>
                </c:pt>
                <c:pt idx="198">
                  <c:v>25</c:v>
                </c:pt>
                <c:pt idx="199">
                  <c:v>23</c:v>
                </c:pt>
                <c:pt idx="200">
                  <c:v>26</c:v>
                </c:pt>
                <c:pt idx="201">
                  <c:v>32</c:v>
                </c:pt>
                <c:pt idx="202">
                  <c:v>27</c:v>
                </c:pt>
                <c:pt idx="203">
                  <c:v>22</c:v>
                </c:pt>
                <c:pt idx="204">
                  <c:v>29</c:v>
                </c:pt>
                <c:pt idx="205">
                  <c:v>21</c:v>
                </c:pt>
                <c:pt idx="206">
                  <c:v>8</c:v>
                </c:pt>
                <c:pt idx="207">
                  <c:v>-5</c:v>
                </c:pt>
                <c:pt idx="208">
                  <c:v>-26</c:v>
                </c:pt>
                <c:pt idx="209">
                  <c:v>16</c:v>
                </c:pt>
                <c:pt idx="210">
                  <c:v>45</c:v>
                </c:pt>
                <c:pt idx="211">
                  <c:v>113</c:v>
                </c:pt>
                <c:pt idx="212">
                  <c:v>214</c:v>
                </c:pt>
                <c:pt idx="213">
                  <c:v>213</c:v>
                </c:pt>
                <c:pt idx="214">
                  <c:v>212</c:v>
                </c:pt>
                <c:pt idx="215">
                  <c:v>210</c:v>
                </c:pt>
                <c:pt idx="216">
                  <c:v>208</c:v>
                </c:pt>
                <c:pt idx="217">
                  <c:v>205</c:v>
                </c:pt>
                <c:pt idx="218">
                  <c:v>202</c:v>
                </c:pt>
                <c:pt idx="219">
                  <c:v>197</c:v>
                </c:pt>
                <c:pt idx="220">
                  <c:v>192</c:v>
                </c:pt>
                <c:pt idx="221">
                  <c:v>184</c:v>
                </c:pt>
                <c:pt idx="222">
                  <c:v>200</c:v>
                </c:pt>
                <c:pt idx="223">
                  <c:v>211</c:v>
                </c:pt>
                <c:pt idx="224">
                  <c:v>237</c:v>
                </c:pt>
                <c:pt idx="225">
                  <c:v>275</c:v>
                </c:pt>
                <c:pt idx="226">
                  <c:v>274</c:v>
                </c:pt>
                <c:pt idx="227">
                  <c:v>273</c:v>
                </c:pt>
                <c:pt idx="228">
                  <c:v>271</c:v>
                </c:pt>
                <c:pt idx="229">
                  <c:v>269</c:v>
                </c:pt>
                <c:pt idx="230">
                  <c:v>266</c:v>
                </c:pt>
                <c:pt idx="231">
                  <c:v>263</c:v>
                </c:pt>
                <c:pt idx="232">
                  <c:v>267</c:v>
                </c:pt>
                <c:pt idx="233">
                  <c:v>262</c:v>
                </c:pt>
                <c:pt idx="234">
                  <c:v>254</c:v>
                </c:pt>
                <c:pt idx="235">
                  <c:v>270</c:v>
                </c:pt>
                <c:pt idx="236">
                  <c:v>281</c:v>
                </c:pt>
                <c:pt idx="237">
                  <c:v>319</c:v>
                </c:pt>
                <c:pt idx="238">
                  <c:v>318</c:v>
                </c:pt>
                <c:pt idx="239">
                  <c:v>317</c:v>
                </c:pt>
                <c:pt idx="240">
                  <c:v>315</c:v>
                </c:pt>
                <c:pt idx="241">
                  <c:v>319</c:v>
                </c:pt>
                <c:pt idx="242">
                  <c:v>316</c:v>
                </c:pt>
                <c:pt idx="243">
                  <c:v>322</c:v>
                </c:pt>
                <c:pt idx="244">
                  <c:v>321</c:v>
                </c:pt>
                <c:pt idx="245">
                  <c:v>323</c:v>
                </c:pt>
                <c:pt idx="246">
                  <c:v>322</c:v>
                </c:pt>
                <c:pt idx="247">
                  <c:v>321</c:v>
                </c:pt>
                <c:pt idx="248">
                  <c:v>319</c:v>
                </c:pt>
                <c:pt idx="249">
                  <c:v>317</c:v>
                </c:pt>
                <c:pt idx="250">
                  <c:v>320</c:v>
                </c:pt>
                <c:pt idx="251">
                  <c:v>317</c:v>
                </c:pt>
                <c:pt idx="252">
                  <c:v>321</c:v>
                </c:pt>
                <c:pt idx="253">
                  <c:v>331</c:v>
                </c:pt>
                <c:pt idx="254">
                  <c:v>330</c:v>
                </c:pt>
                <c:pt idx="255">
                  <c:v>329</c:v>
                </c:pt>
                <c:pt idx="256">
                  <c:v>327</c:v>
                </c:pt>
                <c:pt idx="257">
                  <c:v>331</c:v>
                </c:pt>
                <c:pt idx="258">
                  <c:v>334</c:v>
                </c:pt>
                <c:pt idx="259">
                  <c:v>342</c:v>
                </c:pt>
                <c:pt idx="260">
                  <c:v>344</c:v>
                </c:pt>
                <c:pt idx="261">
                  <c:v>346</c:v>
                </c:pt>
                <c:pt idx="262">
                  <c:v>348</c:v>
                </c:pt>
                <c:pt idx="263">
                  <c:v>350</c:v>
                </c:pt>
                <c:pt idx="264">
                  <c:v>352</c:v>
                </c:pt>
                <c:pt idx="265">
                  <c:v>354</c:v>
                </c:pt>
                <c:pt idx="266">
                  <c:v>356</c:v>
                </c:pt>
                <c:pt idx="267">
                  <c:v>355</c:v>
                </c:pt>
                <c:pt idx="268">
                  <c:v>354</c:v>
                </c:pt>
                <c:pt idx="269">
                  <c:v>352</c:v>
                </c:pt>
                <c:pt idx="270">
                  <c:v>350</c:v>
                </c:pt>
                <c:pt idx="271">
                  <c:v>347</c:v>
                </c:pt>
                <c:pt idx="272">
                  <c:v>344</c:v>
                </c:pt>
                <c:pt idx="273">
                  <c:v>348</c:v>
                </c:pt>
                <c:pt idx="274">
                  <c:v>358</c:v>
                </c:pt>
                <c:pt idx="275">
                  <c:v>357</c:v>
                </c:pt>
                <c:pt idx="276">
                  <c:v>359</c:v>
                </c:pt>
                <c:pt idx="277">
                  <c:v>358</c:v>
                </c:pt>
                <c:pt idx="278">
                  <c:v>357</c:v>
                </c:pt>
                <c:pt idx="279">
                  <c:v>358</c:v>
                </c:pt>
                <c:pt idx="280">
                  <c:v>356</c:v>
                </c:pt>
                <c:pt idx="281">
                  <c:v>359</c:v>
                </c:pt>
                <c:pt idx="282">
                  <c:v>356</c:v>
                </c:pt>
                <c:pt idx="283">
                  <c:v>360</c:v>
                </c:pt>
                <c:pt idx="284">
                  <c:v>359</c:v>
                </c:pt>
                <c:pt idx="285">
                  <c:v>361</c:v>
                </c:pt>
                <c:pt idx="286">
                  <c:v>360</c:v>
                </c:pt>
                <c:pt idx="287">
                  <c:v>362</c:v>
                </c:pt>
                <c:pt idx="288">
                  <c:v>361</c:v>
                </c:pt>
                <c:pt idx="289">
                  <c:v>360</c:v>
                </c:pt>
                <c:pt idx="290">
                  <c:v>358</c:v>
                </c:pt>
                <c:pt idx="291">
                  <c:v>356</c:v>
                </c:pt>
                <c:pt idx="292">
                  <c:v>359</c:v>
                </c:pt>
                <c:pt idx="293">
                  <c:v>356</c:v>
                </c:pt>
                <c:pt idx="294">
                  <c:v>360</c:v>
                </c:pt>
                <c:pt idx="295">
                  <c:v>355</c:v>
                </c:pt>
                <c:pt idx="296">
                  <c:v>347</c:v>
                </c:pt>
                <c:pt idx="297">
                  <c:v>363</c:v>
                </c:pt>
                <c:pt idx="298">
                  <c:v>386</c:v>
                </c:pt>
                <c:pt idx="299">
                  <c:v>385</c:v>
                </c:pt>
                <c:pt idx="300">
                  <c:v>384</c:v>
                </c:pt>
                <c:pt idx="301">
                  <c:v>382</c:v>
                </c:pt>
                <c:pt idx="302">
                  <c:v>380</c:v>
                </c:pt>
                <c:pt idx="303">
                  <c:v>377</c:v>
                </c:pt>
                <c:pt idx="304">
                  <c:v>374</c:v>
                </c:pt>
                <c:pt idx="305">
                  <c:v>369</c:v>
                </c:pt>
                <c:pt idx="306">
                  <c:v>379</c:v>
                </c:pt>
                <c:pt idx="307">
                  <c:v>371</c:v>
                </c:pt>
                <c:pt idx="308">
                  <c:v>387</c:v>
                </c:pt>
                <c:pt idx="309">
                  <c:v>386</c:v>
                </c:pt>
                <c:pt idx="310">
                  <c:v>388</c:v>
                </c:pt>
                <c:pt idx="311">
                  <c:v>387</c:v>
                </c:pt>
                <c:pt idx="312">
                  <c:v>386</c:v>
                </c:pt>
                <c:pt idx="313">
                  <c:v>384</c:v>
                </c:pt>
                <c:pt idx="314">
                  <c:v>382</c:v>
                </c:pt>
                <c:pt idx="315">
                  <c:v>379</c:v>
                </c:pt>
                <c:pt idx="316">
                  <c:v>385</c:v>
                </c:pt>
                <c:pt idx="317">
                  <c:v>380</c:v>
                </c:pt>
                <c:pt idx="318">
                  <c:v>375</c:v>
                </c:pt>
                <c:pt idx="319">
                  <c:v>367</c:v>
                </c:pt>
                <c:pt idx="320">
                  <c:v>383</c:v>
                </c:pt>
                <c:pt idx="321">
                  <c:v>370</c:v>
                </c:pt>
                <c:pt idx="322">
                  <c:v>357</c:v>
                </c:pt>
                <c:pt idx="323">
                  <c:v>336</c:v>
                </c:pt>
                <c:pt idx="324">
                  <c:v>315</c:v>
                </c:pt>
                <c:pt idx="325">
                  <c:v>281</c:v>
                </c:pt>
                <c:pt idx="326">
                  <c:v>247</c:v>
                </c:pt>
                <c:pt idx="327">
                  <c:v>348</c:v>
                </c:pt>
                <c:pt idx="328">
                  <c:v>350</c:v>
                </c:pt>
                <c:pt idx="329">
                  <c:v>348</c:v>
                </c:pt>
                <c:pt idx="330">
                  <c:v>346</c:v>
                </c:pt>
                <c:pt idx="331">
                  <c:v>343</c:v>
                </c:pt>
                <c:pt idx="332">
                  <c:v>349</c:v>
                </c:pt>
                <c:pt idx="333">
                  <c:v>344</c:v>
                </c:pt>
                <c:pt idx="334">
                  <c:v>339</c:v>
                </c:pt>
                <c:pt idx="335">
                  <c:v>331</c:v>
                </c:pt>
                <c:pt idx="336">
                  <c:v>323</c:v>
                </c:pt>
                <c:pt idx="337">
                  <c:v>334</c:v>
                </c:pt>
                <c:pt idx="338">
                  <c:v>321</c:v>
                </c:pt>
                <c:pt idx="339">
                  <c:v>300</c:v>
                </c:pt>
                <c:pt idx="340">
                  <c:v>342</c:v>
                </c:pt>
                <c:pt idx="341">
                  <c:v>308</c:v>
                </c:pt>
                <c:pt idx="342">
                  <c:v>376</c:v>
                </c:pt>
                <c:pt idx="343">
                  <c:v>477</c:v>
                </c:pt>
                <c:pt idx="344">
                  <c:v>479</c:v>
                </c:pt>
                <c:pt idx="345">
                  <c:v>478</c:v>
                </c:pt>
                <c:pt idx="346">
                  <c:v>477</c:v>
                </c:pt>
                <c:pt idx="347">
                  <c:v>475</c:v>
                </c:pt>
                <c:pt idx="348">
                  <c:v>473</c:v>
                </c:pt>
                <c:pt idx="349">
                  <c:v>470</c:v>
                </c:pt>
                <c:pt idx="350">
                  <c:v>467</c:v>
                </c:pt>
                <c:pt idx="351">
                  <c:v>462</c:v>
                </c:pt>
                <c:pt idx="352">
                  <c:v>457</c:v>
                </c:pt>
                <c:pt idx="353">
                  <c:v>449</c:v>
                </c:pt>
                <c:pt idx="354">
                  <c:v>465</c:v>
                </c:pt>
                <c:pt idx="355">
                  <c:v>452</c:v>
                </c:pt>
                <c:pt idx="356">
                  <c:v>439</c:v>
                </c:pt>
                <c:pt idx="357">
                  <c:v>457</c:v>
                </c:pt>
                <c:pt idx="358">
                  <c:v>499</c:v>
                </c:pt>
                <c:pt idx="359">
                  <c:v>498</c:v>
                </c:pt>
                <c:pt idx="360">
                  <c:v>497</c:v>
                </c:pt>
                <c:pt idx="361">
                  <c:v>498</c:v>
                </c:pt>
                <c:pt idx="362">
                  <c:v>496</c:v>
                </c:pt>
                <c:pt idx="363">
                  <c:v>499</c:v>
                </c:pt>
                <c:pt idx="364">
                  <c:v>505</c:v>
                </c:pt>
                <c:pt idx="365">
                  <c:v>504</c:v>
                </c:pt>
                <c:pt idx="366">
                  <c:v>503</c:v>
                </c:pt>
                <c:pt idx="367">
                  <c:v>501</c:v>
                </c:pt>
                <c:pt idx="368">
                  <c:v>499</c:v>
                </c:pt>
                <c:pt idx="369">
                  <c:v>496</c:v>
                </c:pt>
                <c:pt idx="370">
                  <c:v>493</c:v>
                </c:pt>
                <c:pt idx="371">
                  <c:v>488</c:v>
                </c:pt>
                <c:pt idx="372">
                  <c:v>483</c:v>
                </c:pt>
                <c:pt idx="373">
                  <c:v>475</c:v>
                </c:pt>
                <c:pt idx="374">
                  <c:v>491</c:v>
                </c:pt>
                <c:pt idx="375">
                  <c:v>502</c:v>
                </c:pt>
                <c:pt idx="376">
                  <c:v>489</c:v>
                </c:pt>
                <c:pt idx="377">
                  <c:v>468</c:v>
                </c:pt>
                <c:pt idx="378">
                  <c:v>447</c:v>
                </c:pt>
                <c:pt idx="379">
                  <c:v>476</c:v>
                </c:pt>
                <c:pt idx="380">
                  <c:v>442</c:v>
                </c:pt>
                <c:pt idx="381">
                  <c:v>441</c:v>
                </c:pt>
                <c:pt idx="382">
                  <c:v>440</c:v>
                </c:pt>
                <c:pt idx="383">
                  <c:v>438</c:v>
                </c:pt>
                <c:pt idx="384">
                  <c:v>436</c:v>
                </c:pt>
                <c:pt idx="385">
                  <c:v>439</c:v>
                </c:pt>
                <c:pt idx="386">
                  <c:v>436</c:v>
                </c:pt>
                <c:pt idx="387">
                  <c:v>431</c:v>
                </c:pt>
                <c:pt idx="388">
                  <c:v>426</c:v>
                </c:pt>
                <c:pt idx="389">
                  <c:v>433</c:v>
                </c:pt>
                <c:pt idx="390">
                  <c:v>425</c:v>
                </c:pt>
                <c:pt idx="391">
                  <c:v>436</c:v>
                </c:pt>
                <c:pt idx="392">
                  <c:v>462</c:v>
                </c:pt>
                <c:pt idx="393">
                  <c:v>441</c:v>
                </c:pt>
                <c:pt idx="394">
                  <c:v>420</c:v>
                </c:pt>
                <c:pt idx="395">
                  <c:v>386</c:v>
                </c:pt>
                <c:pt idx="396">
                  <c:v>352</c:v>
                </c:pt>
                <c:pt idx="397">
                  <c:v>351</c:v>
                </c:pt>
                <c:pt idx="398">
                  <c:v>353</c:v>
                </c:pt>
                <c:pt idx="399">
                  <c:v>354</c:v>
                </c:pt>
                <c:pt idx="400">
                  <c:v>358</c:v>
                </c:pt>
                <c:pt idx="401">
                  <c:v>355</c:v>
                </c:pt>
                <c:pt idx="402">
                  <c:v>352</c:v>
                </c:pt>
                <c:pt idx="403">
                  <c:v>347</c:v>
                </c:pt>
                <c:pt idx="404">
                  <c:v>357</c:v>
                </c:pt>
                <c:pt idx="405">
                  <c:v>349</c:v>
                </c:pt>
                <c:pt idx="406">
                  <c:v>341</c:v>
                </c:pt>
                <c:pt idx="407">
                  <c:v>328</c:v>
                </c:pt>
                <c:pt idx="408">
                  <c:v>315</c:v>
                </c:pt>
                <c:pt idx="409">
                  <c:v>333</c:v>
                </c:pt>
                <c:pt idx="410">
                  <c:v>375</c:v>
                </c:pt>
                <c:pt idx="411">
                  <c:v>404</c:v>
                </c:pt>
                <c:pt idx="412">
                  <c:v>370</c:v>
                </c:pt>
                <c:pt idx="413">
                  <c:v>369</c:v>
                </c:pt>
                <c:pt idx="414">
                  <c:v>368</c:v>
                </c:pt>
                <c:pt idx="415">
                  <c:v>366</c:v>
                </c:pt>
                <c:pt idx="416">
                  <c:v>364</c:v>
                </c:pt>
                <c:pt idx="417">
                  <c:v>361</c:v>
                </c:pt>
                <c:pt idx="418">
                  <c:v>358</c:v>
                </c:pt>
                <c:pt idx="419">
                  <c:v>362</c:v>
                </c:pt>
                <c:pt idx="420">
                  <c:v>357</c:v>
                </c:pt>
                <c:pt idx="421">
                  <c:v>364</c:v>
                </c:pt>
                <c:pt idx="422">
                  <c:v>356</c:v>
                </c:pt>
                <c:pt idx="423">
                  <c:v>367</c:v>
                </c:pt>
                <c:pt idx="424">
                  <c:v>393</c:v>
                </c:pt>
                <c:pt idx="425">
                  <c:v>411</c:v>
                </c:pt>
                <c:pt idx="426">
                  <c:v>453</c:v>
                </c:pt>
                <c:pt idx="427">
                  <c:v>419</c:v>
                </c:pt>
                <c:pt idx="428">
                  <c:v>385</c:v>
                </c:pt>
                <c:pt idx="429">
                  <c:v>486</c:v>
                </c:pt>
                <c:pt idx="430">
                  <c:v>488</c:v>
                </c:pt>
                <c:pt idx="431">
                  <c:v>486</c:v>
                </c:pt>
                <c:pt idx="432">
                  <c:v>484</c:v>
                </c:pt>
                <c:pt idx="433">
                  <c:v>481</c:v>
                </c:pt>
                <c:pt idx="434">
                  <c:v>487</c:v>
                </c:pt>
                <c:pt idx="435">
                  <c:v>482</c:v>
                </c:pt>
                <c:pt idx="436">
                  <c:v>492</c:v>
                </c:pt>
                <c:pt idx="437">
                  <c:v>484</c:v>
                </c:pt>
                <c:pt idx="438">
                  <c:v>476</c:v>
                </c:pt>
                <c:pt idx="439">
                  <c:v>463</c:v>
                </c:pt>
                <c:pt idx="440">
                  <c:v>450</c:v>
                </c:pt>
                <c:pt idx="441">
                  <c:v>429</c:v>
                </c:pt>
                <c:pt idx="442">
                  <c:v>408</c:v>
                </c:pt>
                <c:pt idx="443">
                  <c:v>374</c:v>
                </c:pt>
                <c:pt idx="444">
                  <c:v>340</c:v>
                </c:pt>
                <c:pt idx="445">
                  <c:v>339</c:v>
                </c:pt>
                <c:pt idx="446">
                  <c:v>338</c:v>
                </c:pt>
                <c:pt idx="447">
                  <c:v>336</c:v>
                </c:pt>
                <c:pt idx="448">
                  <c:v>334</c:v>
                </c:pt>
                <c:pt idx="449">
                  <c:v>331</c:v>
                </c:pt>
                <c:pt idx="450">
                  <c:v>328</c:v>
                </c:pt>
                <c:pt idx="451">
                  <c:v>332</c:v>
                </c:pt>
                <c:pt idx="452">
                  <c:v>327</c:v>
                </c:pt>
                <c:pt idx="453">
                  <c:v>319</c:v>
                </c:pt>
                <c:pt idx="454">
                  <c:v>335</c:v>
                </c:pt>
                <c:pt idx="455">
                  <c:v>346</c:v>
                </c:pt>
                <c:pt idx="456">
                  <c:v>333</c:v>
                </c:pt>
                <c:pt idx="457">
                  <c:v>351</c:v>
                </c:pt>
                <c:pt idx="458">
                  <c:v>330</c:v>
                </c:pt>
                <c:pt idx="459">
                  <c:v>296</c:v>
                </c:pt>
                <c:pt idx="460">
                  <c:v>364</c:v>
                </c:pt>
                <c:pt idx="461">
                  <c:v>465</c:v>
                </c:pt>
                <c:pt idx="462">
                  <c:v>464</c:v>
                </c:pt>
                <c:pt idx="463">
                  <c:v>462</c:v>
                </c:pt>
                <c:pt idx="464">
                  <c:v>460</c:v>
                </c:pt>
                <c:pt idx="465">
                  <c:v>463</c:v>
                </c:pt>
                <c:pt idx="466">
                  <c:v>460</c:v>
                </c:pt>
                <c:pt idx="467">
                  <c:v>455</c:v>
                </c:pt>
                <c:pt idx="468">
                  <c:v>465</c:v>
                </c:pt>
                <c:pt idx="469">
                  <c:v>472</c:v>
                </c:pt>
                <c:pt idx="470">
                  <c:v>488</c:v>
                </c:pt>
                <c:pt idx="471">
                  <c:v>499</c:v>
                </c:pt>
                <c:pt idx="472">
                  <c:v>525</c:v>
                </c:pt>
                <c:pt idx="473">
                  <c:v>524</c:v>
                </c:pt>
                <c:pt idx="474">
                  <c:v>523</c:v>
                </c:pt>
                <c:pt idx="475">
                  <c:v>521</c:v>
                </c:pt>
                <c:pt idx="476">
                  <c:v>519</c:v>
                </c:pt>
                <c:pt idx="477">
                  <c:v>516</c:v>
                </c:pt>
                <c:pt idx="478">
                  <c:v>513</c:v>
                </c:pt>
                <c:pt idx="479">
                  <c:v>508</c:v>
                </c:pt>
                <c:pt idx="480">
                  <c:v>503</c:v>
                </c:pt>
                <c:pt idx="481">
                  <c:v>495</c:v>
                </c:pt>
                <c:pt idx="482">
                  <c:v>511</c:v>
                </c:pt>
                <c:pt idx="483">
                  <c:v>498</c:v>
                </c:pt>
                <c:pt idx="484">
                  <c:v>485</c:v>
                </c:pt>
                <c:pt idx="485">
                  <c:v>503</c:v>
                </c:pt>
                <c:pt idx="486">
                  <c:v>482</c:v>
                </c:pt>
                <c:pt idx="487">
                  <c:v>448</c:v>
                </c:pt>
                <c:pt idx="488">
                  <c:v>414</c:v>
                </c:pt>
                <c:pt idx="489">
                  <c:v>515</c:v>
                </c:pt>
                <c:pt idx="490">
                  <c:v>514</c:v>
                </c:pt>
                <c:pt idx="491">
                  <c:v>512</c:v>
                </c:pt>
                <c:pt idx="492">
                  <c:v>516</c:v>
                </c:pt>
                <c:pt idx="493">
                  <c:v>519</c:v>
                </c:pt>
                <c:pt idx="494">
                  <c:v>525</c:v>
                </c:pt>
                <c:pt idx="495">
                  <c:v>520</c:v>
                </c:pt>
                <c:pt idx="496">
                  <c:v>515</c:v>
                </c:pt>
                <c:pt idx="497">
                  <c:v>507</c:v>
                </c:pt>
                <c:pt idx="498">
                  <c:v>499</c:v>
                </c:pt>
                <c:pt idx="499">
                  <c:v>510</c:v>
                </c:pt>
              </c:numCache>
            </c:numRef>
          </c:val>
        </c:ser>
        <c:dLbls/>
        <c:marker val="1"/>
        <c:axId val="112910336"/>
        <c:axId val="112911872"/>
      </c:lineChart>
      <c:catAx>
        <c:axId val="112910336"/>
        <c:scaling>
          <c:orientation val="minMax"/>
        </c:scaling>
        <c:axPos val="b"/>
        <c:majorTickMark val="none"/>
        <c:tickLblPos val="nextTo"/>
        <c:crossAx val="112911872"/>
        <c:crosses val="autoZero"/>
        <c:auto val="1"/>
        <c:lblAlgn val="ctr"/>
        <c:lblOffset val="100"/>
      </c:catAx>
      <c:valAx>
        <c:axId val="1129118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Bank Roll</a:t>
                </a:r>
              </a:p>
            </c:rich>
          </c:tx>
        </c:title>
        <c:numFmt formatCode="General" sourceLinked="1"/>
        <c:majorTickMark val="none"/>
        <c:tickLblPos val="nextTo"/>
        <c:crossAx val="112910336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tx>
        <c:rich>
          <a:bodyPr/>
          <a:lstStyle/>
          <a:p>
            <a:pPr>
              <a:defRPr/>
            </a:pPr>
            <a:r>
              <a:rPr lang="en-US"/>
              <a:t>Fibonacci</a:t>
            </a:r>
            <a:r>
              <a:rPr lang="en-US" baseline="0"/>
              <a:t> Prog. - DS</a:t>
            </a: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Fixed - R/Max</c:v>
          </c:tx>
          <c:marker>
            <c:symbol val="none"/>
          </c:marker>
          <c:val>
            <c:numRef>
              <c:f>'Fib-DS'!$L$11:$L$510</c:f>
              <c:numCache>
                <c:formatCode>General</c:formatCode>
                <c:ptCount val="500"/>
                <c:pt idx="0">
                  <c:v>-1</c:v>
                </c:pt>
                <c:pt idx="1">
                  <c:v>-2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-1</c:v>
                </c:pt>
                <c:pt idx="6">
                  <c:v>-3</c:v>
                </c:pt>
                <c:pt idx="7">
                  <c:v>-5</c:v>
                </c:pt>
                <c:pt idx="8">
                  <c:v>-7</c:v>
                </c:pt>
                <c:pt idx="9">
                  <c:v>-9</c:v>
                </c:pt>
                <c:pt idx="10">
                  <c:v>-12</c:v>
                </c:pt>
                <c:pt idx="11">
                  <c:v>-15</c:v>
                </c:pt>
                <c:pt idx="12">
                  <c:v>-18</c:v>
                </c:pt>
                <c:pt idx="13">
                  <c:v>-21</c:v>
                </c:pt>
                <c:pt idx="14">
                  <c:v>-24</c:v>
                </c:pt>
                <c:pt idx="15">
                  <c:v>-29</c:v>
                </c:pt>
                <c:pt idx="16">
                  <c:v>-4</c:v>
                </c:pt>
                <c:pt idx="17">
                  <c:v>-9</c:v>
                </c:pt>
                <c:pt idx="18">
                  <c:v>16</c:v>
                </c:pt>
                <c:pt idx="19">
                  <c:v>41</c:v>
                </c:pt>
                <c:pt idx="20">
                  <c:v>63</c:v>
                </c:pt>
                <c:pt idx="21">
                  <c:v>55</c:v>
                </c:pt>
                <c:pt idx="22">
                  <c:v>47</c:v>
                </c:pt>
                <c:pt idx="23">
                  <c:v>39</c:v>
                </c:pt>
                <c:pt idx="24">
                  <c:v>31</c:v>
                </c:pt>
                <c:pt idx="25">
                  <c:v>18</c:v>
                </c:pt>
                <c:pt idx="26">
                  <c:v>5</c:v>
                </c:pt>
                <c:pt idx="27">
                  <c:v>70</c:v>
                </c:pt>
                <c:pt idx="28">
                  <c:v>57</c:v>
                </c:pt>
                <c:pt idx="29">
                  <c:v>44</c:v>
                </c:pt>
                <c:pt idx="30">
                  <c:v>23</c:v>
                </c:pt>
                <c:pt idx="31">
                  <c:v>2</c:v>
                </c:pt>
                <c:pt idx="32">
                  <c:v>-19</c:v>
                </c:pt>
                <c:pt idx="33">
                  <c:v>-40</c:v>
                </c:pt>
                <c:pt idx="34">
                  <c:v>-61</c:v>
                </c:pt>
                <c:pt idx="35">
                  <c:v>-95</c:v>
                </c:pt>
                <c:pt idx="36">
                  <c:v>-129</c:v>
                </c:pt>
                <c:pt idx="37">
                  <c:v>41</c:v>
                </c:pt>
                <c:pt idx="38">
                  <c:v>7</c:v>
                </c:pt>
                <c:pt idx="39">
                  <c:v>-27</c:v>
                </c:pt>
                <c:pt idx="40">
                  <c:v>-28</c:v>
                </c:pt>
                <c:pt idx="41">
                  <c:v>-29</c:v>
                </c:pt>
                <c:pt idx="42">
                  <c:v>-30</c:v>
                </c:pt>
                <c:pt idx="43">
                  <c:v>-31</c:v>
                </c:pt>
                <c:pt idx="44">
                  <c:v>-32</c:v>
                </c:pt>
                <c:pt idx="45">
                  <c:v>-34</c:v>
                </c:pt>
                <c:pt idx="46">
                  <c:v>-36</c:v>
                </c:pt>
                <c:pt idx="47">
                  <c:v>-38</c:v>
                </c:pt>
                <c:pt idx="48">
                  <c:v>-40</c:v>
                </c:pt>
                <c:pt idx="49">
                  <c:v>-42</c:v>
                </c:pt>
                <c:pt idx="50">
                  <c:v>-45</c:v>
                </c:pt>
                <c:pt idx="51">
                  <c:v>-48</c:v>
                </c:pt>
                <c:pt idx="52">
                  <c:v>-51</c:v>
                </c:pt>
                <c:pt idx="53">
                  <c:v>-54</c:v>
                </c:pt>
                <c:pt idx="54">
                  <c:v>-57</c:v>
                </c:pt>
                <c:pt idx="55">
                  <c:v>-62</c:v>
                </c:pt>
                <c:pt idx="56">
                  <c:v>-67</c:v>
                </c:pt>
                <c:pt idx="57">
                  <c:v>-72</c:v>
                </c:pt>
                <c:pt idx="58">
                  <c:v>-77</c:v>
                </c:pt>
                <c:pt idx="59">
                  <c:v>-82</c:v>
                </c:pt>
                <c:pt idx="60">
                  <c:v>-90</c:v>
                </c:pt>
                <c:pt idx="61">
                  <c:v>-98</c:v>
                </c:pt>
                <c:pt idx="62">
                  <c:v>-106</c:v>
                </c:pt>
                <c:pt idx="63">
                  <c:v>-114</c:v>
                </c:pt>
                <c:pt idx="64">
                  <c:v>-122</c:v>
                </c:pt>
                <c:pt idx="65">
                  <c:v>-135</c:v>
                </c:pt>
                <c:pt idx="66">
                  <c:v>-70</c:v>
                </c:pt>
                <c:pt idx="67">
                  <c:v>-83</c:v>
                </c:pt>
                <c:pt idx="68">
                  <c:v>-96</c:v>
                </c:pt>
                <c:pt idx="69">
                  <c:v>-109</c:v>
                </c:pt>
                <c:pt idx="70">
                  <c:v>-130</c:v>
                </c:pt>
                <c:pt idx="71">
                  <c:v>-151</c:v>
                </c:pt>
                <c:pt idx="72">
                  <c:v>-172</c:v>
                </c:pt>
                <c:pt idx="73">
                  <c:v>-67</c:v>
                </c:pt>
                <c:pt idx="74">
                  <c:v>-88</c:v>
                </c:pt>
                <c:pt idx="75">
                  <c:v>-122</c:v>
                </c:pt>
                <c:pt idx="76">
                  <c:v>-156</c:v>
                </c:pt>
                <c:pt idx="77">
                  <c:v>-190</c:v>
                </c:pt>
                <c:pt idx="78">
                  <c:v>-224</c:v>
                </c:pt>
                <c:pt idx="79">
                  <c:v>-258</c:v>
                </c:pt>
                <c:pt idx="80">
                  <c:v>-259</c:v>
                </c:pt>
                <c:pt idx="81">
                  <c:v>-260</c:v>
                </c:pt>
                <c:pt idx="82">
                  <c:v>-261</c:v>
                </c:pt>
                <c:pt idx="83">
                  <c:v>-262</c:v>
                </c:pt>
                <c:pt idx="84">
                  <c:v>-257</c:v>
                </c:pt>
                <c:pt idx="85">
                  <c:v>-259</c:v>
                </c:pt>
                <c:pt idx="86">
                  <c:v>-261</c:v>
                </c:pt>
                <c:pt idx="87">
                  <c:v>-251</c:v>
                </c:pt>
                <c:pt idx="88">
                  <c:v>-253</c:v>
                </c:pt>
                <c:pt idx="89">
                  <c:v>-255</c:v>
                </c:pt>
                <c:pt idx="90">
                  <c:v>-258</c:v>
                </c:pt>
                <c:pt idx="91">
                  <c:v>-261</c:v>
                </c:pt>
                <c:pt idx="92">
                  <c:v>-264</c:v>
                </c:pt>
                <c:pt idx="93">
                  <c:v>-267</c:v>
                </c:pt>
                <c:pt idx="94">
                  <c:v>-270</c:v>
                </c:pt>
                <c:pt idx="95">
                  <c:v>-275</c:v>
                </c:pt>
                <c:pt idx="96">
                  <c:v>-280</c:v>
                </c:pt>
                <c:pt idx="97">
                  <c:v>-255</c:v>
                </c:pt>
                <c:pt idx="98">
                  <c:v>-260</c:v>
                </c:pt>
                <c:pt idx="99">
                  <c:v>-265</c:v>
                </c:pt>
                <c:pt idx="100">
                  <c:v>-273</c:v>
                </c:pt>
                <c:pt idx="101">
                  <c:v>-281</c:v>
                </c:pt>
                <c:pt idx="102">
                  <c:v>-289</c:v>
                </c:pt>
                <c:pt idx="103">
                  <c:v>-297</c:v>
                </c:pt>
                <c:pt idx="104">
                  <c:v>-305</c:v>
                </c:pt>
                <c:pt idx="105">
                  <c:v>-318</c:v>
                </c:pt>
                <c:pt idx="106">
                  <c:v>-331</c:v>
                </c:pt>
                <c:pt idx="107">
                  <c:v>-344</c:v>
                </c:pt>
                <c:pt idx="108">
                  <c:v>-357</c:v>
                </c:pt>
                <c:pt idx="109">
                  <c:v>-370</c:v>
                </c:pt>
                <c:pt idx="110">
                  <c:v>-313</c:v>
                </c:pt>
                <c:pt idx="111">
                  <c:v>-334</c:v>
                </c:pt>
                <c:pt idx="112">
                  <c:v>-355</c:v>
                </c:pt>
                <c:pt idx="113">
                  <c:v>-376</c:v>
                </c:pt>
                <c:pt idx="114">
                  <c:v>-271</c:v>
                </c:pt>
                <c:pt idx="115">
                  <c:v>-305</c:v>
                </c:pt>
                <c:pt idx="116">
                  <c:v>-339</c:v>
                </c:pt>
                <c:pt idx="117">
                  <c:v>-169</c:v>
                </c:pt>
                <c:pt idx="118">
                  <c:v>-203</c:v>
                </c:pt>
                <c:pt idx="119">
                  <c:v>-33</c:v>
                </c:pt>
                <c:pt idx="120">
                  <c:v>-34</c:v>
                </c:pt>
                <c:pt idx="121">
                  <c:v>-35</c:v>
                </c:pt>
                <c:pt idx="122">
                  <c:v>-36</c:v>
                </c:pt>
                <c:pt idx="123">
                  <c:v>-31</c:v>
                </c:pt>
                <c:pt idx="124">
                  <c:v>-32</c:v>
                </c:pt>
                <c:pt idx="125">
                  <c:v>-34</c:v>
                </c:pt>
                <c:pt idx="126">
                  <c:v>-36</c:v>
                </c:pt>
                <c:pt idx="127">
                  <c:v>-38</c:v>
                </c:pt>
                <c:pt idx="128">
                  <c:v>-40</c:v>
                </c:pt>
                <c:pt idx="129">
                  <c:v>-42</c:v>
                </c:pt>
                <c:pt idx="130">
                  <c:v>-33</c:v>
                </c:pt>
                <c:pt idx="131">
                  <c:v>-18</c:v>
                </c:pt>
                <c:pt idx="132">
                  <c:v>-21</c:v>
                </c:pt>
                <c:pt idx="133">
                  <c:v>-6</c:v>
                </c:pt>
                <c:pt idx="134">
                  <c:v>-9</c:v>
                </c:pt>
                <c:pt idx="135">
                  <c:v>-14</c:v>
                </c:pt>
                <c:pt idx="136">
                  <c:v>-19</c:v>
                </c:pt>
                <c:pt idx="137">
                  <c:v>6</c:v>
                </c:pt>
                <c:pt idx="138">
                  <c:v>1</c:v>
                </c:pt>
                <c:pt idx="139">
                  <c:v>-4</c:v>
                </c:pt>
                <c:pt idx="140">
                  <c:v>-12</c:v>
                </c:pt>
                <c:pt idx="141">
                  <c:v>-20</c:v>
                </c:pt>
                <c:pt idx="142">
                  <c:v>20</c:v>
                </c:pt>
                <c:pt idx="143">
                  <c:v>60</c:v>
                </c:pt>
                <c:pt idx="144">
                  <c:v>52</c:v>
                </c:pt>
                <c:pt idx="145">
                  <c:v>39</c:v>
                </c:pt>
                <c:pt idx="146">
                  <c:v>26</c:v>
                </c:pt>
                <c:pt idx="147">
                  <c:v>13</c:v>
                </c:pt>
                <c:pt idx="148">
                  <c:v>0</c:v>
                </c:pt>
                <c:pt idx="149">
                  <c:v>-13</c:v>
                </c:pt>
                <c:pt idx="150">
                  <c:v>44</c:v>
                </c:pt>
                <c:pt idx="151">
                  <c:v>23</c:v>
                </c:pt>
                <c:pt idx="152">
                  <c:v>2</c:v>
                </c:pt>
                <c:pt idx="153">
                  <c:v>107</c:v>
                </c:pt>
                <c:pt idx="154">
                  <c:v>86</c:v>
                </c:pt>
                <c:pt idx="155">
                  <c:v>178</c:v>
                </c:pt>
                <c:pt idx="156">
                  <c:v>144</c:v>
                </c:pt>
                <c:pt idx="157">
                  <c:v>110</c:v>
                </c:pt>
                <c:pt idx="158">
                  <c:v>280</c:v>
                </c:pt>
                <c:pt idx="159">
                  <c:v>246</c:v>
                </c:pt>
                <c:pt idx="160">
                  <c:v>245</c:v>
                </c:pt>
                <c:pt idx="161">
                  <c:v>244</c:v>
                </c:pt>
                <c:pt idx="162">
                  <c:v>243</c:v>
                </c:pt>
                <c:pt idx="163">
                  <c:v>248</c:v>
                </c:pt>
                <c:pt idx="164">
                  <c:v>247</c:v>
                </c:pt>
                <c:pt idx="165">
                  <c:v>245</c:v>
                </c:pt>
                <c:pt idx="166">
                  <c:v>255</c:v>
                </c:pt>
                <c:pt idx="167">
                  <c:v>253</c:v>
                </c:pt>
                <c:pt idx="168">
                  <c:v>251</c:v>
                </c:pt>
                <c:pt idx="169">
                  <c:v>249</c:v>
                </c:pt>
                <c:pt idx="170">
                  <c:v>246</c:v>
                </c:pt>
                <c:pt idx="171">
                  <c:v>243</c:v>
                </c:pt>
                <c:pt idx="172">
                  <c:v>240</c:v>
                </c:pt>
                <c:pt idx="173">
                  <c:v>237</c:v>
                </c:pt>
                <c:pt idx="174">
                  <c:v>234</c:v>
                </c:pt>
                <c:pt idx="175">
                  <c:v>229</c:v>
                </c:pt>
                <c:pt idx="176">
                  <c:v>224</c:v>
                </c:pt>
                <c:pt idx="177">
                  <c:v>219</c:v>
                </c:pt>
                <c:pt idx="178">
                  <c:v>214</c:v>
                </c:pt>
                <c:pt idx="179">
                  <c:v>239</c:v>
                </c:pt>
                <c:pt idx="180">
                  <c:v>231</c:v>
                </c:pt>
                <c:pt idx="181">
                  <c:v>223</c:v>
                </c:pt>
                <c:pt idx="182">
                  <c:v>263</c:v>
                </c:pt>
                <c:pt idx="183">
                  <c:v>255</c:v>
                </c:pt>
                <c:pt idx="184">
                  <c:v>247</c:v>
                </c:pt>
                <c:pt idx="185">
                  <c:v>234</c:v>
                </c:pt>
                <c:pt idx="186">
                  <c:v>221</c:v>
                </c:pt>
                <c:pt idx="187">
                  <c:v>286</c:v>
                </c:pt>
                <c:pt idx="188">
                  <c:v>273</c:v>
                </c:pt>
                <c:pt idx="189">
                  <c:v>260</c:v>
                </c:pt>
                <c:pt idx="190">
                  <c:v>317</c:v>
                </c:pt>
                <c:pt idx="191">
                  <c:v>296</c:v>
                </c:pt>
                <c:pt idx="192">
                  <c:v>275</c:v>
                </c:pt>
                <c:pt idx="193">
                  <c:v>254</c:v>
                </c:pt>
                <c:pt idx="194">
                  <c:v>233</c:v>
                </c:pt>
                <c:pt idx="195">
                  <c:v>199</c:v>
                </c:pt>
                <c:pt idx="196">
                  <c:v>165</c:v>
                </c:pt>
                <c:pt idx="197">
                  <c:v>335</c:v>
                </c:pt>
                <c:pt idx="198">
                  <c:v>301</c:v>
                </c:pt>
                <c:pt idx="199">
                  <c:v>267</c:v>
                </c:pt>
                <c:pt idx="200">
                  <c:v>266</c:v>
                </c:pt>
                <c:pt idx="201">
                  <c:v>265</c:v>
                </c:pt>
                <c:pt idx="202">
                  <c:v>264</c:v>
                </c:pt>
                <c:pt idx="203">
                  <c:v>263</c:v>
                </c:pt>
                <c:pt idx="204">
                  <c:v>268</c:v>
                </c:pt>
                <c:pt idx="205">
                  <c:v>266</c:v>
                </c:pt>
                <c:pt idx="206">
                  <c:v>264</c:v>
                </c:pt>
                <c:pt idx="207">
                  <c:v>262</c:v>
                </c:pt>
                <c:pt idx="208">
                  <c:v>260</c:v>
                </c:pt>
                <c:pt idx="209">
                  <c:v>258</c:v>
                </c:pt>
                <c:pt idx="210">
                  <c:v>255</c:v>
                </c:pt>
                <c:pt idx="211">
                  <c:v>252</c:v>
                </c:pt>
                <c:pt idx="212">
                  <c:v>249</c:v>
                </c:pt>
                <c:pt idx="213">
                  <c:v>246</c:v>
                </c:pt>
                <c:pt idx="214">
                  <c:v>243</c:v>
                </c:pt>
                <c:pt idx="215">
                  <c:v>238</c:v>
                </c:pt>
                <c:pt idx="216">
                  <c:v>233</c:v>
                </c:pt>
                <c:pt idx="217">
                  <c:v>228</c:v>
                </c:pt>
                <c:pt idx="218">
                  <c:v>223</c:v>
                </c:pt>
                <c:pt idx="219">
                  <c:v>248</c:v>
                </c:pt>
                <c:pt idx="220">
                  <c:v>240</c:v>
                </c:pt>
                <c:pt idx="221">
                  <c:v>232</c:v>
                </c:pt>
                <c:pt idx="222">
                  <c:v>224</c:v>
                </c:pt>
                <c:pt idx="223">
                  <c:v>216</c:v>
                </c:pt>
                <c:pt idx="224">
                  <c:v>208</c:v>
                </c:pt>
                <c:pt idx="225">
                  <c:v>195</c:v>
                </c:pt>
                <c:pt idx="226">
                  <c:v>182</c:v>
                </c:pt>
                <c:pt idx="227">
                  <c:v>169</c:v>
                </c:pt>
                <c:pt idx="228">
                  <c:v>234</c:v>
                </c:pt>
                <c:pt idx="229">
                  <c:v>221</c:v>
                </c:pt>
                <c:pt idx="230">
                  <c:v>200</c:v>
                </c:pt>
                <c:pt idx="231">
                  <c:v>179</c:v>
                </c:pt>
                <c:pt idx="232">
                  <c:v>158</c:v>
                </c:pt>
                <c:pt idx="233">
                  <c:v>137</c:v>
                </c:pt>
                <c:pt idx="234">
                  <c:v>116</c:v>
                </c:pt>
                <c:pt idx="235">
                  <c:v>82</c:v>
                </c:pt>
                <c:pt idx="236">
                  <c:v>48</c:v>
                </c:pt>
                <c:pt idx="237">
                  <c:v>14</c:v>
                </c:pt>
                <c:pt idx="238">
                  <c:v>-20</c:v>
                </c:pt>
                <c:pt idx="239">
                  <c:v>-54</c:v>
                </c:pt>
                <c:pt idx="240">
                  <c:v>149</c:v>
                </c:pt>
                <c:pt idx="241">
                  <c:v>154</c:v>
                </c:pt>
                <c:pt idx="242">
                  <c:v>153</c:v>
                </c:pt>
                <c:pt idx="243">
                  <c:v>152</c:v>
                </c:pt>
                <c:pt idx="244">
                  <c:v>151</c:v>
                </c:pt>
                <c:pt idx="245">
                  <c:v>149</c:v>
                </c:pt>
                <c:pt idx="246">
                  <c:v>147</c:v>
                </c:pt>
                <c:pt idx="247">
                  <c:v>145</c:v>
                </c:pt>
                <c:pt idx="248">
                  <c:v>155</c:v>
                </c:pt>
                <c:pt idx="249">
                  <c:v>153</c:v>
                </c:pt>
                <c:pt idx="250">
                  <c:v>150</c:v>
                </c:pt>
                <c:pt idx="251">
                  <c:v>147</c:v>
                </c:pt>
                <c:pt idx="252">
                  <c:v>144</c:v>
                </c:pt>
                <c:pt idx="253">
                  <c:v>159</c:v>
                </c:pt>
                <c:pt idx="254">
                  <c:v>156</c:v>
                </c:pt>
                <c:pt idx="255">
                  <c:v>151</c:v>
                </c:pt>
                <c:pt idx="256">
                  <c:v>146</c:v>
                </c:pt>
                <c:pt idx="257">
                  <c:v>141</c:v>
                </c:pt>
                <c:pt idx="258">
                  <c:v>136</c:v>
                </c:pt>
                <c:pt idx="259">
                  <c:v>131</c:v>
                </c:pt>
                <c:pt idx="260">
                  <c:v>123</c:v>
                </c:pt>
                <c:pt idx="261">
                  <c:v>115</c:v>
                </c:pt>
                <c:pt idx="262">
                  <c:v>107</c:v>
                </c:pt>
                <c:pt idx="263">
                  <c:v>99</c:v>
                </c:pt>
                <c:pt idx="264">
                  <c:v>91</c:v>
                </c:pt>
                <c:pt idx="265">
                  <c:v>78</c:v>
                </c:pt>
                <c:pt idx="266">
                  <c:v>65</c:v>
                </c:pt>
                <c:pt idx="267">
                  <c:v>52</c:v>
                </c:pt>
                <c:pt idx="268">
                  <c:v>39</c:v>
                </c:pt>
                <c:pt idx="269">
                  <c:v>26</c:v>
                </c:pt>
                <c:pt idx="270">
                  <c:v>5</c:v>
                </c:pt>
                <c:pt idx="271">
                  <c:v>110</c:v>
                </c:pt>
                <c:pt idx="272">
                  <c:v>89</c:v>
                </c:pt>
                <c:pt idx="273">
                  <c:v>68</c:v>
                </c:pt>
                <c:pt idx="274">
                  <c:v>47</c:v>
                </c:pt>
                <c:pt idx="275">
                  <c:v>13</c:v>
                </c:pt>
                <c:pt idx="276">
                  <c:v>-21</c:v>
                </c:pt>
                <c:pt idx="277">
                  <c:v>-55</c:v>
                </c:pt>
                <c:pt idx="278">
                  <c:v>-89</c:v>
                </c:pt>
                <c:pt idx="279">
                  <c:v>-123</c:v>
                </c:pt>
                <c:pt idx="280">
                  <c:v>-124</c:v>
                </c:pt>
                <c:pt idx="281">
                  <c:v>-125</c:v>
                </c:pt>
                <c:pt idx="282">
                  <c:v>-126</c:v>
                </c:pt>
                <c:pt idx="283">
                  <c:v>-127</c:v>
                </c:pt>
                <c:pt idx="284">
                  <c:v>-128</c:v>
                </c:pt>
                <c:pt idx="285">
                  <c:v>-130</c:v>
                </c:pt>
                <c:pt idx="286">
                  <c:v>-132</c:v>
                </c:pt>
                <c:pt idx="287">
                  <c:v>-134</c:v>
                </c:pt>
                <c:pt idx="288">
                  <c:v>-136</c:v>
                </c:pt>
                <c:pt idx="289">
                  <c:v>-138</c:v>
                </c:pt>
                <c:pt idx="290">
                  <c:v>-141</c:v>
                </c:pt>
                <c:pt idx="291">
                  <c:v>-144</c:v>
                </c:pt>
                <c:pt idx="292">
                  <c:v>-147</c:v>
                </c:pt>
                <c:pt idx="293">
                  <c:v>-150</c:v>
                </c:pt>
                <c:pt idx="294">
                  <c:v>-153</c:v>
                </c:pt>
                <c:pt idx="295">
                  <c:v>-158</c:v>
                </c:pt>
                <c:pt idx="296">
                  <c:v>-133</c:v>
                </c:pt>
                <c:pt idx="297">
                  <c:v>-108</c:v>
                </c:pt>
                <c:pt idx="298">
                  <c:v>-113</c:v>
                </c:pt>
                <c:pt idx="299">
                  <c:v>-118</c:v>
                </c:pt>
                <c:pt idx="300">
                  <c:v>-126</c:v>
                </c:pt>
                <c:pt idx="301">
                  <c:v>-134</c:v>
                </c:pt>
                <c:pt idx="302">
                  <c:v>-142</c:v>
                </c:pt>
                <c:pt idx="303">
                  <c:v>-150</c:v>
                </c:pt>
                <c:pt idx="304">
                  <c:v>-110</c:v>
                </c:pt>
                <c:pt idx="305">
                  <c:v>-123</c:v>
                </c:pt>
                <c:pt idx="306">
                  <c:v>-136</c:v>
                </c:pt>
                <c:pt idx="307">
                  <c:v>-149</c:v>
                </c:pt>
                <c:pt idx="308">
                  <c:v>-162</c:v>
                </c:pt>
                <c:pt idx="309">
                  <c:v>-175</c:v>
                </c:pt>
                <c:pt idx="310">
                  <c:v>-118</c:v>
                </c:pt>
                <c:pt idx="311">
                  <c:v>-139</c:v>
                </c:pt>
                <c:pt idx="312">
                  <c:v>-160</c:v>
                </c:pt>
                <c:pt idx="313">
                  <c:v>-181</c:v>
                </c:pt>
                <c:pt idx="314">
                  <c:v>-202</c:v>
                </c:pt>
                <c:pt idx="315">
                  <c:v>-236</c:v>
                </c:pt>
                <c:pt idx="316">
                  <c:v>-270</c:v>
                </c:pt>
                <c:pt idx="317">
                  <c:v>-304</c:v>
                </c:pt>
                <c:pt idx="318">
                  <c:v>-338</c:v>
                </c:pt>
                <c:pt idx="319">
                  <c:v>-372</c:v>
                </c:pt>
                <c:pt idx="320">
                  <c:v>-373</c:v>
                </c:pt>
                <c:pt idx="321">
                  <c:v>-374</c:v>
                </c:pt>
                <c:pt idx="322">
                  <c:v>-375</c:v>
                </c:pt>
                <c:pt idx="323">
                  <c:v>-376</c:v>
                </c:pt>
                <c:pt idx="324">
                  <c:v>-371</c:v>
                </c:pt>
                <c:pt idx="325">
                  <c:v>-373</c:v>
                </c:pt>
                <c:pt idx="326">
                  <c:v>-375</c:v>
                </c:pt>
                <c:pt idx="327">
                  <c:v>-377</c:v>
                </c:pt>
                <c:pt idx="328">
                  <c:v>-379</c:v>
                </c:pt>
                <c:pt idx="329">
                  <c:v>-381</c:v>
                </c:pt>
                <c:pt idx="330">
                  <c:v>-384</c:v>
                </c:pt>
                <c:pt idx="331">
                  <c:v>-387</c:v>
                </c:pt>
                <c:pt idx="332">
                  <c:v>-390</c:v>
                </c:pt>
                <c:pt idx="333">
                  <c:v>-375</c:v>
                </c:pt>
                <c:pt idx="334">
                  <c:v>-378</c:v>
                </c:pt>
                <c:pt idx="335">
                  <c:v>-365</c:v>
                </c:pt>
                <c:pt idx="336">
                  <c:v>-370</c:v>
                </c:pt>
                <c:pt idx="337">
                  <c:v>-375</c:v>
                </c:pt>
                <c:pt idx="338">
                  <c:v>-380</c:v>
                </c:pt>
                <c:pt idx="339">
                  <c:v>-385</c:v>
                </c:pt>
                <c:pt idx="340">
                  <c:v>-393</c:v>
                </c:pt>
                <c:pt idx="341">
                  <c:v>-401</c:v>
                </c:pt>
                <c:pt idx="342">
                  <c:v>-409</c:v>
                </c:pt>
                <c:pt idx="343">
                  <c:v>-417</c:v>
                </c:pt>
                <c:pt idx="344">
                  <c:v>-425</c:v>
                </c:pt>
                <c:pt idx="345">
                  <c:v>-438</c:v>
                </c:pt>
                <c:pt idx="346">
                  <c:v>-451</c:v>
                </c:pt>
                <c:pt idx="347">
                  <c:v>-386</c:v>
                </c:pt>
                <c:pt idx="348">
                  <c:v>-399</c:v>
                </c:pt>
                <c:pt idx="349">
                  <c:v>-412</c:v>
                </c:pt>
                <c:pt idx="350">
                  <c:v>-433</c:v>
                </c:pt>
                <c:pt idx="351">
                  <c:v>-328</c:v>
                </c:pt>
                <c:pt idx="352">
                  <c:v>-349</c:v>
                </c:pt>
                <c:pt idx="353">
                  <c:v>-370</c:v>
                </c:pt>
                <c:pt idx="354">
                  <c:v>-265</c:v>
                </c:pt>
                <c:pt idx="355">
                  <c:v>-299</c:v>
                </c:pt>
                <c:pt idx="356">
                  <c:v>-333</c:v>
                </c:pt>
                <c:pt idx="357">
                  <c:v>-367</c:v>
                </c:pt>
                <c:pt idx="358">
                  <c:v>-401</c:v>
                </c:pt>
                <c:pt idx="359">
                  <c:v>-231</c:v>
                </c:pt>
                <c:pt idx="360">
                  <c:v>-232</c:v>
                </c:pt>
                <c:pt idx="361">
                  <c:v>-233</c:v>
                </c:pt>
                <c:pt idx="362">
                  <c:v>-234</c:v>
                </c:pt>
                <c:pt idx="363">
                  <c:v>-235</c:v>
                </c:pt>
                <c:pt idx="364">
                  <c:v>-236</c:v>
                </c:pt>
                <c:pt idx="365">
                  <c:v>-238</c:v>
                </c:pt>
                <c:pt idx="366">
                  <c:v>-240</c:v>
                </c:pt>
                <c:pt idx="367">
                  <c:v>-242</c:v>
                </c:pt>
                <c:pt idx="368">
                  <c:v>-244</c:v>
                </c:pt>
                <c:pt idx="369">
                  <c:v>-246</c:v>
                </c:pt>
                <c:pt idx="370">
                  <c:v>-249</c:v>
                </c:pt>
                <c:pt idx="371">
                  <c:v>-252</c:v>
                </c:pt>
                <c:pt idx="372">
                  <c:v>-255</c:v>
                </c:pt>
                <c:pt idx="373">
                  <c:v>-258</c:v>
                </c:pt>
                <c:pt idx="374">
                  <c:v>-261</c:v>
                </c:pt>
                <c:pt idx="375">
                  <c:v>-266</c:v>
                </c:pt>
                <c:pt idx="376">
                  <c:v>-271</c:v>
                </c:pt>
                <c:pt idx="377">
                  <c:v>-276</c:v>
                </c:pt>
                <c:pt idx="378">
                  <c:v>-281</c:v>
                </c:pt>
                <c:pt idx="379">
                  <c:v>-286</c:v>
                </c:pt>
                <c:pt idx="380">
                  <c:v>-294</c:v>
                </c:pt>
                <c:pt idx="381">
                  <c:v>-302</c:v>
                </c:pt>
                <c:pt idx="382">
                  <c:v>-310</c:v>
                </c:pt>
                <c:pt idx="383">
                  <c:v>-318</c:v>
                </c:pt>
                <c:pt idx="384">
                  <c:v>-278</c:v>
                </c:pt>
                <c:pt idx="385">
                  <c:v>-243</c:v>
                </c:pt>
                <c:pt idx="386">
                  <c:v>-256</c:v>
                </c:pt>
                <c:pt idx="387">
                  <c:v>-269</c:v>
                </c:pt>
                <c:pt idx="388">
                  <c:v>-282</c:v>
                </c:pt>
                <c:pt idx="389">
                  <c:v>-295</c:v>
                </c:pt>
                <c:pt idx="390">
                  <c:v>-316</c:v>
                </c:pt>
                <c:pt idx="391">
                  <c:v>-337</c:v>
                </c:pt>
                <c:pt idx="392">
                  <c:v>-358</c:v>
                </c:pt>
                <c:pt idx="393">
                  <c:v>-379</c:v>
                </c:pt>
                <c:pt idx="394">
                  <c:v>-400</c:v>
                </c:pt>
                <c:pt idx="395">
                  <c:v>-308</c:v>
                </c:pt>
                <c:pt idx="396">
                  <c:v>-342</c:v>
                </c:pt>
                <c:pt idx="397">
                  <c:v>-172</c:v>
                </c:pt>
                <c:pt idx="398">
                  <c:v>-206</c:v>
                </c:pt>
                <c:pt idx="399">
                  <c:v>-240</c:v>
                </c:pt>
                <c:pt idx="400">
                  <c:v>-241</c:v>
                </c:pt>
                <c:pt idx="401">
                  <c:v>-242</c:v>
                </c:pt>
                <c:pt idx="402">
                  <c:v>-243</c:v>
                </c:pt>
                <c:pt idx="403">
                  <c:v>-244</c:v>
                </c:pt>
                <c:pt idx="404">
                  <c:v>-245</c:v>
                </c:pt>
                <c:pt idx="405">
                  <c:v>-247</c:v>
                </c:pt>
                <c:pt idx="406">
                  <c:v>-249</c:v>
                </c:pt>
                <c:pt idx="407">
                  <c:v>-251</c:v>
                </c:pt>
                <c:pt idx="408">
                  <c:v>-241</c:v>
                </c:pt>
                <c:pt idx="409">
                  <c:v>-231</c:v>
                </c:pt>
                <c:pt idx="410">
                  <c:v>-222</c:v>
                </c:pt>
                <c:pt idx="411">
                  <c:v>-207</c:v>
                </c:pt>
                <c:pt idx="412">
                  <c:v>-210</c:v>
                </c:pt>
                <c:pt idx="413">
                  <c:v>-213</c:v>
                </c:pt>
                <c:pt idx="414">
                  <c:v>-216</c:v>
                </c:pt>
                <c:pt idx="415">
                  <c:v>-221</c:v>
                </c:pt>
                <c:pt idx="416">
                  <c:v>-226</c:v>
                </c:pt>
                <c:pt idx="417">
                  <c:v>-231</c:v>
                </c:pt>
                <c:pt idx="418">
                  <c:v>-236</c:v>
                </c:pt>
                <c:pt idx="419">
                  <c:v>-241</c:v>
                </c:pt>
                <c:pt idx="420">
                  <c:v>-249</c:v>
                </c:pt>
                <c:pt idx="421">
                  <c:v>-257</c:v>
                </c:pt>
                <c:pt idx="422">
                  <c:v>-265</c:v>
                </c:pt>
                <c:pt idx="423">
                  <c:v>-225</c:v>
                </c:pt>
                <c:pt idx="424">
                  <c:v>-233</c:v>
                </c:pt>
                <c:pt idx="425">
                  <c:v>-246</c:v>
                </c:pt>
                <c:pt idx="426">
                  <c:v>-259</c:v>
                </c:pt>
                <c:pt idx="427">
                  <c:v>-272</c:v>
                </c:pt>
                <c:pt idx="428">
                  <c:v>-285</c:v>
                </c:pt>
                <c:pt idx="429">
                  <c:v>-298</c:v>
                </c:pt>
                <c:pt idx="430">
                  <c:v>-319</c:v>
                </c:pt>
                <c:pt idx="431">
                  <c:v>-340</c:v>
                </c:pt>
                <c:pt idx="432">
                  <c:v>-361</c:v>
                </c:pt>
                <c:pt idx="433">
                  <c:v>-382</c:v>
                </c:pt>
                <c:pt idx="434">
                  <c:v>-403</c:v>
                </c:pt>
                <c:pt idx="435">
                  <c:v>-437</c:v>
                </c:pt>
                <c:pt idx="436">
                  <c:v>-471</c:v>
                </c:pt>
                <c:pt idx="437">
                  <c:v>-505</c:v>
                </c:pt>
                <c:pt idx="438">
                  <c:v>-539</c:v>
                </c:pt>
                <c:pt idx="439">
                  <c:v>-369</c:v>
                </c:pt>
                <c:pt idx="440">
                  <c:v>-370</c:v>
                </c:pt>
                <c:pt idx="441">
                  <c:v>-365</c:v>
                </c:pt>
                <c:pt idx="442">
                  <c:v>-366</c:v>
                </c:pt>
                <c:pt idx="443">
                  <c:v>-367</c:v>
                </c:pt>
                <c:pt idx="444">
                  <c:v>-368</c:v>
                </c:pt>
                <c:pt idx="445">
                  <c:v>-370</c:v>
                </c:pt>
                <c:pt idx="446">
                  <c:v>-360</c:v>
                </c:pt>
                <c:pt idx="447">
                  <c:v>-362</c:v>
                </c:pt>
                <c:pt idx="448">
                  <c:v>-352</c:v>
                </c:pt>
                <c:pt idx="449">
                  <c:v>-354</c:v>
                </c:pt>
                <c:pt idx="450">
                  <c:v>-357</c:v>
                </c:pt>
                <c:pt idx="451">
                  <c:v>-360</c:v>
                </c:pt>
                <c:pt idx="452">
                  <c:v>-345</c:v>
                </c:pt>
                <c:pt idx="453">
                  <c:v>-348</c:v>
                </c:pt>
                <c:pt idx="454">
                  <c:v>-351</c:v>
                </c:pt>
                <c:pt idx="455">
                  <c:v>-356</c:v>
                </c:pt>
                <c:pt idx="456">
                  <c:v>-361</c:v>
                </c:pt>
                <c:pt idx="457">
                  <c:v>-336</c:v>
                </c:pt>
                <c:pt idx="458">
                  <c:v>-341</c:v>
                </c:pt>
                <c:pt idx="459">
                  <c:v>-346</c:v>
                </c:pt>
                <c:pt idx="460">
                  <c:v>-354</c:v>
                </c:pt>
                <c:pt idx="461">
                  <c:v>-362</c:v>
                </c:pt>
                <c:pt idx="462">
                  <c:v>-370</c:v>
                </c:pt>
                <c:pt idx="463">
                  <c:v>-378</c:v>
                </c:pt>
                <c:pt idx="464">
                  <c:v>-338</c:v>
                </c:pt>
                <c:pt idx="465">
                  <c:v>-351</c:v>
                </c:pt>
                <c:pt idx="466">
                  <c:v>-364</c:v>
                </c:pt>
                <c:pt idx="467">
                  <c:v>-377</c:v>
                </c:pt>
                <c:pt idx="468">
                  <c:v>-390</c:v>
                </c:pt>
                <c:pt idx="469">
                  <c:v>-403</c:v>
                </c:pt>
                <c:pt idx="470">
                  <c:v>-424</c:v>
                </c:pt>
                <c:pt idx="471">
                  <c:v>-445</c:v>
                </c:pt>
                <c:pt idx="472">
                  <c:v>-466</c:v>
                </c:pt>
                <c:pt idx="473">
                  <c:v>-361</c:v>
                </c:pt>
                <c:pt idx="474">
                  <c:v>-382</c:v>
                </c:pt>
                <c:pt idx="475">
                  <c:v>-290</c:v>
                </c:pt>
                <c:pt idx="476">
                  <c:v>-324</c:v>
                </c:pt>
                <c:pt idx="477">
                  <c:v>-358</c:v>
                </c:pt>
                <c:pt idx="478">
                  <c:v>-392</c:v>
                </c:pt>
                <c:pt idx="479">
                  <c:v>-426</c:v>
                </c:pt>
                <c:pt idx="480">
                  <c:v>-223</c:v>
                </c:pt>
                <c:pt idx="481">
                  <c:v>-224</c:v>
                </c:pt>
                <c:pt idx="482">
                  <c:v>-225</c:v>
                </c:pt>
                <c:pt idx="483">
                  <c:v>-226</c:v>
                </c:pt>
                <c:pt idx="484">
                  <c:v>-227</c:v>
                </c:pt>
                <c:pt idx="485">
                  <c:v>-229</c:v>
                </c:pt>
                <c:pt idx="486">
                  <c:v>-219</c:v>
                </c:pt>
                <c:pt idx="487">
                  <c:v>-221</c:v>
                </c:pt>
                <c:pt idx="488">
                  <c:v>-223</c:v>
                </c:pt>
                <c:pt idx="489">
                  <c:v>-225</c:v>
                </c:pt>
                <c:pt idx="490">
                  <c:v>-228</c:v>
                </c:pt>
                <c:pt idx="491">
                  <c:v>-213</c:v>
                </c:pt>
                <c:pt idx="492">
                  <c:v>-216</c:v>
                </c:pt>
                <c:pt idx="493">
                  <c:v>-201</c:v>
                </c:pt>
                <c:pt idx="494">
                  <c:v>-204</c:v>
                </c:pt>
                <c:pt idx="495">
                  <c:v>-209</c:v>
                </c:pt>
                <c:pt idx="496">
                  <c:v>-214</c:v>
                </c:pt>
                <c:pt idx="497">
                  <c:v>-219</c:v>
                </c:pt>
                <c:pt idx="498">
                  <c:v>-224</c:v>
                </c:pt>
                <c:pt idx="499">
                  <c:v>-229</c:v>
                </c:pt>
              </c:numCache>
            </c:numRef>
          </c:val>
        </c:ser>
        <c:ser>
          <c:idx val="1"/>
          <c:order val="1"/>
          <c:tx>
            <c:v>Seq. - R/Max</c:v>
          </c:tx>
          <c:marker>
            <c:symbol val="none"/>
          </c:marker>
          <c:val>
            <c:numRef>
              <c:f>'Fib-DS'!$T$11:$T$510</c:f>
              <c:numCache>
                <c:formatCode>General</c:formatCode>
                <c:ptCount val="500"/>
                <c:pt idx="0">
                  <c:v>-1</c:v>
                </c:pt>
                <c:pt idx="1">
                  <c:v>-2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-1</c:v>
                </c:pt>
                <c:pt idx="6">
                  <c:v>-3</c:v>
                </c:pt>
                <c:pt idx="7">
                  <c:v>-5</c:v>
                </c:pt>
                <c:pt idx="8">
                  <c:v>-7</c:v>
                </c:pt>
                <c:pt idx="9">
                  <c:v>-9</c:v>
                </c:pt>
                <c:pt idx="10">
                  <c:v>-12</c:v>
                </c:pt>
                <c:pt idx="11">
                  <c:v>-15</c:v>
                </c:pt>
                <c:pt idx="12">
                  <c:v>-18</c:v>
                </c:pt>
                <c:pt idx="13">
                  <c:v>-21</c:v>
                </c:pt>
                <c:pt idx="14">
                  <c:v>-24</c:v>
                </c:pt>
                <c:pt idx="15">
                  <c:v>-29</c:v>
                </c:pt>
                <c:pt idx="16">
                  <c:v>-4</c:v>
                </c:pt>
                <c:pt idx="17">
                  <c:v>-9</c:v>
                </c:pt>
                <c:pt idx="18">
                  <c:v>16</c:v>
                </c:pt>
                <c:pt idx="19">
                  <c:v>41</c:v>
                </c:pt>
                <c:pt idx="20">
                  <c:v>63</c:v>
                </c:pt>
                <c:pt idx="21">
                  <c:v>55</c:v>
                </c:pt>
                <c:pt idx="22">
                  <c:v>47</c:v>
                </c:pt>
                <c:pt idx="23">
                  <c:v>39</c:v>
                </c:pt>
                <c:pt idx="24">
                  <c:v>31</c:v>
                </c:pt>
                <c:pt idx="25">
                  <c:v>18</c:v>
                </c:pt>
                <c:pt idx="26">
                  <c:v>5</c:v>
                </c:pt>
                <c:pt idx="27">
                  <c:v>70</c:v>
                </c:pt>
                <c:pt idx="28">
                  <c:v>57</c:v>
                </c:pt>
                <c:pt idx="29">
                  <c:v>44</c:v>
                </c:pt>
                <c:pt idx="30">
                  <c:v>23</c:v>
                </c:pt>
                <c:pt idx="31">
                  <c:v>2</c:v>
                </c:pt>
                <c:pt idx="32">
                  <c:v>-19</c:v>
                </c:pt>
                <c:pt idx="33">
                  <c:v>-40</c:v>
                </c:pt>
                <c:pt idx="34">
                  <c:v>-61</c:v>
                </c:pt>
                <c:pt idx="35">
                  <c:v>-95</c:v>
                </c:pt>
                <c:pt idx="36">
                  <c:v>-129</c:v>
                </c:pt>
                <c:pt idx="37">
                  <c:v>41</c:v>
                </c:pt>
                <c:pt idx="38">
                  <c:v>7</c:v>
                </c:pt>
                <c:pt idx="39">
                  <c:v>-27</c:v>
                </c:pt>
                <c:pt idx="40">
                  <c:v>-28</c:v>
                </c:pt>
                <c:pt idx="41">
                  <c:v>-29</c:v>
                </c:pt>
                <c:pt idx="42">
                  <c:v>-30</c:v>
                </c:pt>
                <c:pt idx="43">
                  <c:v>-25</c:v>
                </c:pt>
                <c:pt idx="44">
                  <c:v>-26</c:v>
                </c:pt>
                <c:pt idx="45">
                  <c:v>-28</c:v>
                </c:pt>
                <c:pt idx="46">
                  <c:v>-30</c:v>
                </c:pt>
                <c:pt idx="47">
                  <c:v>-32</c:v>
                </c:pt>
                <c:pt idx="48">
                  <c:v>-34</c:v>
                </c:pt>
                <c:pt idx="49">
                  <c:v>-24</c:v>
                </c:pt>
                <c:pt idx="50">
                  <c:v>-27</c:v>
                </c:pt>
                <c:pt idx="51">
                  <c:v>-12</c:v>
                </c:pt>
                <c:pt idx="52">
                  <c:v>-15</c:v>
                </c:pt>
                <c:pt idx="53">
                  <c:v>-18</c:v>
                </c:pt>
                <c:pt idx="54">
                  <c:v>-21</c:v>
                </c:pt>
                <c:pt idx="55">
                  <c:v>-26</c:v>
                </c:pt>
                <c:pt idx="56">
                  <c:v>-31</c:v>
                </c:pt>
                <c:pt idx="57">
                  <c:v>-6</c:v>
                </c:pt>
                <c:pt idx="58">
                  <c:v>-11</c:v>
                </c:pt>
                <c:pt idx="59">
                  <c:v>-16</c:v>
                </c:pt>
                <c:pt idx="60">
                  <c:v>6</c:v>
                </c:pt>
                <c:pt idx="61">
                  <c:v>-2</c:v>
                </c:pt>
                <c:pt idx="62">
                  <c:v>-10</c:v>
                </c:pt>
                <c:pt idx="63">
                  <c:v>-18</c:v>
                </c:pt>
                <c:pt idx="64">
                  <c:v>22</c:v>
                </c:pt>
                <c:pt idx="65">
                  <c:v>57</c:v>
                </c:pt>
                <c:pt idx="66">
                  <c:v>44</c:v>
                </c:pt>
                <c:pt idx="67">
                  <c:v>31</c:v>
                </c:pt>
                <c:pt idx="68">
                  <c:v>18</c:v>
                </c:pt>
                <c:pt idx="69">
                  <c:v>5</c:v>
                </c:pt>
                <c:pt idx="70">
                  <c:v>-16</c:v>
                </c:pt>
                <c:pt idx="71">
                  <c:v>-37</c:v>
                </c:pt>
                <c:pt idx="72">
                  <c:v>-58</c:v>
                </c:pt>
                <c:pt idx="73">
                  <c:v>-79</c:v>
                </c:pt>
                <c:pt idx="74">
                  <c:v>-100</c:v>
                </c:pt>
                <c:pt idx="75">
                  <c:v>-134</c:v>
                </c:pt>
                <c:pt idx="76">
                  <c:v>-168</c:v>
                </c:pt>
                <c:pt idx="77">
                  <c:v>-202</c:v>
                </c:pt>
                <c:pt idx="78">
                  <c:v>-236</c:v>
                </c:pt>
                <c:pt idx="79">
                  <c:v>-270</c:v>
                </c:pt>
                <c:pt idx="80">
                  <c:v>-271</c:v>
                </c:pt>
                <c:pt idx="81">
                  <c:v>-272</c:v>
                </c:pt>
                <c:pt idx="82">
                  <c:v>-273</c:v>
                </c:pt>
                <c:pt idx="83">
                  <c:v>-274</c:v>
                </c:pt>
                <c:pt idx="84">
                  <c:v>-275</c:v>
                </c:pt>
                <c:pt idx="85">
                  <c:v>-271</c:v>
                </c:pt>
                <c:pt idx="86">
                  <c:v>-273</c:v>
                </c:pt>
                <c:pt idx="87">
                  <c:v>-275</c:v>
                </c:pt>
                <c:pt idx="88">
                  <c:v>-277</c:v>
                </c:pt>
                <c:pt idx="89">
                  <c:v>-267</c:v>
                </c:pt>
                <c:pt idx="90">
                  <c:v>-270</c:v>
                </c:pt>
                <c:pt idx="91">
                  <c:v>-255</c:v>
                </c:pt>
                <c:pt idx="92">
                  <c:v>-258</c:v>
                </c:pt>
                <c:pt idx="93">
                  <c:v>-261</c:v>
                </c:pt>
                <c:pt idx="94">
                  <c:v>-264</c:v>
                </c:pt>
                <c:pt idx="95">
                  <c:v>-269</c:v>
                </c:pt>
                <c:pt idx="96">
                  <c:v>-274</c:v>
                </c:pt>
                <c:pt idx="97">
                  <c:v>-279</c:v>
                </c:pt>
                <c:pt idx="98">
                  <c:v>-254</c:v>
                </c:pt>
                <c:pt idx="99">
                  <c:v>-229</c:v>
                </c:pt>
                <c:pt idx="100">
                  <c:v>-207</c:v>
                </c:pt>
                <c:pt idx="101">
                  <c:v>-215</c:v>
                </c:pt>
                <c:pt idx="102">
                  <c:v>-223</c:v>
                </c:pt>
                <c:pt idx="103">
                  <c:v>-231</c:v>
                </c:pt>
                <c:pt idx="104">
                  <c:v>-239</c:v>
                </c:pt>
                <c:pt idx="105">
                  <c:v>-252</c:v>
                </c:pt>
                <c:pt idx="106">
                  <c:v>-265</c:v>
                </c:pt>
                <c:pt idx="107">
                  <c:v>-278</c:v>
                </c:pt>
                <c:pt idx="108">
                  <c:v>-291</c:v>
                </c:pt>
                <c:pt idx="109">
                  <c:v>-304</c:v>
                </c:pt>
                <c:pt idx="110">
                  <c:v>-325</c:v>
                </c:pt>
                <c:pt idx="111">
                  <c:v>-220</c:v>
                </c:pt>
                <c:pt idx="112">
                  <c:v>-241</c:v>
                </c:pt>
                <c:pt idx="113">
                  <c:v>-262</c:v>
                </c:pt>
                <c:pt idx="114">
                  <c:v>-283</c:v>
                </c:pt>
                <c:pt idx="115">
                  <c:v>-191</c:v>
                </c:pt>
                <c:pt idx="116">
                  <c:v>-225</c:v>
                </c:pt>
                <c:pt idx="117">
                  <c:v>-259</c:v>
                </c:pt>
                <c:pt idx="118">
                  <c:v>-89</c:v>
                </c:pt>
                <c:pt idx="119">
                  <c:v>-123</c:v>
                </c:pt>
                <c:pt idx="120">
                  <c:v>-124</c:v>
                </c:pt>
                <c:pt idx="121">
                  <c:v>-119</c:v>
                </c:pt>
                <c:pt idx="122">
                  <c:v>-120</c:v>
                </c:pt>
                <c:pt idx="123">
                  <c:v>-121</c:v>
                </c:pt>
                <c:pt idx="124">
                  <c:v>-122</c:v>
                </c:pt>
                <c:pt idx="125">
                  <c:v>-118</c:v>
                </c:pt>
                <c:pt idx="126">
                  <c:v>-120</c:v>
                </c:pt>
                <c:pt idx="127">
                  <c:v>-110</c:v>
                </c:pt>
                <c:pt idx="128">
                  <c:v>-112</c:v>
                </c:pt>
                <c:pt idx="129">
                  <c:v>-114</c:v>
                </c:pt>
                <c:pt idx="130">
                  <c:v>-117</c:v>
                </c:pt>
                <c:pt idx="131">
                  <c:v>-120</c:v>
                </c:pt>
                <c:pt idx="132">
                  <c:v>-123</c:v>
                </c:pt>
                <c:pt idx="133">
                  <c:v>-126</c:v>
                </c:pt>
                <c:pt idx="134">
                  <c:v>-129</c:v>
                </c:pt>
                <c:pt idx="135">
                  <c:v>-134</c:v>
                </c:pt>
                <c:pt idx="136">
                  <c:v>-109</c:v>
                </c:pt>
                <c:pt idx="137">
                  <c:v>-114</c:v>
                </c:pt>
                <c:pt idx="138">
                  <c:v>-119</c:v>
                </c:pt>
                <c:pt idx="139">
                  <c:v>-124</c:v>
                </c:pt>
                <c:pt idx="140">
                  <c:v>-132</c:v>
                </c:pt>
                <c:pt idx="141">
                  <c:v>-140</c:v>
                </c:pt>
                <c:pt idx="142">
                  <c:v>-148</c:v>
                </c:pt>
                <c:pt idx="143">
                  <c:v>-156</c:v>
                </c:pt>
                <c:pt idx="144">
                  <c:v>-164</c:v>
                </c:pt>
                <c:pt idx="145">
                  <c:v>-177</c:v>
                </c:pt>
                <c:pt idx="146">
                  <c:v>-190</c:v>
                </c:pt>
                <c:pt idx="147">
                  <c:v>-203</c:v>
                </c:pt>
                <c:pt idx="148">
                  <c:v>-216</c:v>
                </c:pt>
                <c:pt idx="149">
                  <c:v>-229</c:v>
                </c:pt>
                <c:pt idx="150">
                  <c:v>-250</c:v>
                </c:pt>
                <c:pt idx="151">
                  <c:v>-145</c:v>
                </c:pt>
                <c:pt idx="152">
                  <c:v>-166</c:v>
                </c:pt>
                <c:pt idx="153">
                  <c:v>-187</c:v>
                </c:pt>
                <c:pt idx="154">
                  <c:v>-82</c:v>
                </c:pt>
                <c:pt idx="155">
                  <c:v>-116</c:v>
                </c:pt>
                <c:pt idx="156">
                  <c:v>-150</c:v>
                </c:pt>
                <c:pt idx="157">
                  <c:v>-184</c:v>
                </c:pt>
                <c:pt idx="158">
                  <c:v>-218</c:v>
                </c:pt>
                <c:pt idx="159">
                  <c:v>-252</c:v>
                </c:pt>
                <c:pt idx="160">
                  <c:v>-253</c:v>
                </c:pt>
                <c:pt idx="161">
                  <c:v>-254</c:v>
                </c:pt>
                <c:pt idx="162">
                  <c:v>-249</c:v>
                </c:pt>
                <c:pt idx="163">
                  <c:v>-250</c:v>
                </c:pt>
                <c:pt idx="164">
                  <c:v>-251</c:v>
                </c:pt>
                <c:pt idx="165">
                  <c:v>-253</c:v>
                </c:pt>
                <c:pt idx="166">
                  <c:v>-255</c:v>
                </c:pt>
                <c:pt idx="167">
                  <c:v>-257</c:v>
                </c:pt>
                <c:pt idx="168">
                  <c:v>-259</c:v>
                </c:pt>
                <c:pt idx="169">
                  <c:v>-249</c:v>
                </c:pt>
                <c:pt idx="170">
                  <c:v>-240</c:v>
                </c:pt>
                <c:pt idx="171">
                  <c:v>-243</c:v>
                </c:pt>
                <c:pt idx="172">
                  <c:v>-246</c:v>
                </c:pt>
                <c:pt idx="173">
                  <c:v>-249</c:v>
                </c:pt>
                <c:pt idx="174">
                  <c:v>-252</c:v>
                </c:pt>
                <c:pt idx="175">
                  <c:v>-257</c:v>
                </c:pt>
                <c:pt idx="176">
                  <c:v>-262</c:v>
                </c:pt>
                <c:pt idx="177">
                  <c:v>-267</c:v>
                </c:pt>
                <c:pt idx="178">
                  <c:v>-272</c:v>
                </c:pt>
                <c:pt idx="179">
                  <c:v>-277</c:v>
                </c:pt>
                <c:pt idx="180">
                  <c:v>-285</c:v>
                </c:pt>
                <c:pt idx="181">
                  <c:v>-293</c:v>
                </c:pt>
                <c:pt idx="182">
                  <c:v>-301</c:v>
                </c:pt>
                <c:pt idx="183">
                  <c:v>-309</c:v>
                </c:pt>
                <c:pt idx="184">
                  <c:v>-317</c:v>
                </c:pt>
                <c:pt idx="185">
                  <c:v>-330</c:v>
                </c:pt>
                <c:pt idx="186">
                  <c:v>-265</c:v>
                </c:pt>
                <c:pt idx="187">
                  <c:v>-278</c:v>
                </c:pt>
                <c:pt idx="188">
                  <c:v>-291</c:v>
                </c:pt>
                <c:pt idx="189">
                  <c:v>-304</c:v>
                </c:pt>
                <c:pt idx="190">
                  <c:v>-325</c:v>
                </c:pt>
                <c:pt idx="191">
                  <c:v>-346</c:v>
                </c:pt>
                <c:pt idx="192">
                  <c:v>-367</c:v>
                </c:pt>
                <c:pt idx="193">
                  <c:v>-388</c:v>
                </c:pt>
                <c:pt idx="194">
                  <c:v>-409</c:v>
                </c:pt>
                <c:pt idx="195">
                  <c:v>-317</c:v>
                </c:pt>
                <c:pt idx="196">
                  <c:v>-351</c:v>
                </c:pt>
                <c:pt idx="197">
                  <c:v>-385</c:v>
                </c:pt>
                <c:pt idx="198">
                  <c:v>-419</c:v>
                </c:pt>
                <c:pt idx="199">
                  <c:v>-453</c:v>
                </c:pt>
                <c:pt idx="200">
                  <c:v>-454</c:v>
                </c:pt>
                <c:pt idx="201">
                  <c:v>-455</c:v>
                </c:pt>
                <c:pt idx="202">
                  <c:v>-456</c:v>
                </c:pt>
                <c:pt idx="203">
                  <c:v>-457</c:v>
                </c:pt>
                <c:pt idx="204">
                  <c:v>-458</c:v>
                </c:pt>
                <c:pt idx="205">
                  <c:v>-460</c:v>
                </c:pt>
                <c:pt idx="206">
                  <c:v>-462</c:v>
                </c:pt>
                <c:pt idx="207">
                  <c:v>-464</c:v>
                </c:pt>
                <c:pt idx="208">
                  <c:v>-454</c:v>
                </c:pt>
                <c:pt idx="209">
                  <c:v>-456</c:v>
                </c:pt>
                <c:pt idx="210">
                  <c:v>-459</c:v>
                </c:pt>
                <c:pt idx="211">
                  <c:v>-462</c:v>
                </c:pt>
                <c:pt idx="212">
                  <c:v>-465</c:v>
                </c:pt>
                <c:pt idx="213">
                  <c:v>-468</c:v>
                </c:pt>
                <c:pt idx="214">
                  <c:v>-471</c:v>
                </c:pt>
                <c:pt idx="215">
                  <c:v>-476</c:v>
                </c:pt>
                <c:pt idx="216">
                  <c:v>-481</c:v>
                </c:pt>
                <c:pt idx="217">
                  <c:v>-486</c:v>
                </c:pt>
                <c:pt idx="218">
                  <c:v>-491</c:v>
                </c:pt>
                <c:pt idx="219">
                  <c:v>-496</c:v>
                </c:pt>
                <c:pt idx="220">
                  <c:v>-474</c:v>
                </c:pt>
                <c:pt idx="221">
                  <c:v>-482</c:v>
                </c:pt>
                <c:pt idx="222">
                  <c:v>-490</c:v>
                </c:pt>
                <c:pt idx="223">
                  <c:v>-498</c:v>
                </c:pt>
                <c:pt idx="224">
                  <c:v>-506</c:v>
                </c:pt>
                <c:pt idx="225">
                  <c:v>-519</c:v>
                </c:pt>
                <c:pt idx="226">
                  <c:v>-454</c:v>
                </c:pt>
                <c:pt idx="227">
                  <c:v>-467</c:v>
                </c:pt>
                <c:pt idx="228">
                  <c:v>-480</c:v>
                </c:pt>
                <c:pt idx="229">
                  <c:v>-493</c:v>
                </c:pt>
                <c:pt idx="230">
                  <c:v>-436</c:v>
                </c:pt>
                <c:pt idx="231">
                  <c:v>-457</c:v>
                </c:pt>
                <c:pt idx="232">
                  <c:v>-478</c:v>
                </c:pt>
                <c:pt idx="233">
                  <c:v>-499</c:v>
                </c:pt>
                <c:pt idx="234">
                  <c:v>-520</c:v>
                </c:pt>
                <c:pt idx="235">
                  <c:v>-554</c:v>
                </c:pt>
                <c:pt idx="236">
                  <c:v>-588</c:v>
                </c:pt>
                <c:pt idx="237">
                  <c:v>-622</c:v>
                </c:pt>
                <c:pt idx="238">
                  <c:v>-452</c:v>
                </c:pt>
                <c:pt idx="239">
                  <c:v>-486</c:v>
                </c:pt>
                <c:pt idx="240">
                  <c:v>-487</c:v>
                </c:pt>
                <c:pt idx="241">
                  <c:v>-482</c:v>
                </c:pt>
                <c:pt idx="242">
                  <c:v>-483</c:v>
                </c:pt>
                <c:pt idx="243">
                  <c:v>-484</c:v>
                </c:pt>
                <c:pt idx="244">
                  <c:v>-485</c:v>
                </c:pt>
                <c:pt idx="245">
                  <c:v>-487</c:v>
                </c:pt>
                <c:pt idx="246">
                  <c:v>-489</c:v>
                </c:pt>
                <c:pt idx="247">
                  <c:v>-491</c:v>
                </c:pt>
                <c:pt idx="248">
                  <c:v>-481</c:v>
                </c:pt>
                <c:pt idx="249">
                  <c:v>-483</c:v>
                </c:pt>
                <c:pt idx="250">
                  <c:v>-486</c:v>
                </c:pt>
                <c:pt idx="251">
                  <c:v>-489</c:v>
                </c:pt>
                <c:pt idx="252">
                  <c:v>-492</c:v>
                </c:pt>
                <c:pt idx="253">
                  <c:v>-477</c:v>
                </c:pt>
                <c:pt idx="254">
                  <c:v>-480</c:v>
                </c:pt>
                <c:pt idx="255">
                  <c:v>-485</c:v>
                </c:pt>
                <c:pt idx="256">
                  <c:v>-490</c:v>
                </c:pt>
                <c:pt idx="257">
                  <c:v>-495</c:v>
                </c:pt>
                <c:pt idx="258">
                  <c:v>-500</c:v>
                </c:pt>
                <c:pt idx="259">
                  <c:v>-505</c:v>
                </c:pt>
                <c:pt idx="260">
                  <c:v>-513</c:v>
                </c:pt>
                <c:pt idx="261">
                  <c:v>-521</c:v>
                </c:pt>
                <c:pt idx="262">
                  <c:v>-529</c:v>
                </c:pt>
                <c:pt idx="263">
                  <c:v>-537</c:v>
                </c:pt>
                <c:pt idx="264">
                  <c:v>-545</c:v>
                </c:pt>
                <c:pt idx="265">
                  <c:v>-558</c:v>
                </c:pt>
                <c:pt idx="266">
                  <c:v>-571</c:v>
                </c:pt>
                <c:pt idx="267">
                  <c:v>-584</c:v>
                </c:pt>
                <c:pt idx="268">
                  <c:v>-597</c:v>
                </c:pt>
                <c:pt idx="269">
                  <c:v>-610</c:v>
                </c:pt>
                <c:pt idx="270">
                  <c:v>-631</c:v>
                </c:pt>
                <c:pt idx="271">
                  <c:v>-526</c:v>
                </c:pt>
                <c:pt idx="272">
                  <c:v>-547</c:v>
                </c:pt>
                <c:pt idx="273">
                  <c:v>-568</c:v>
                </c:pt>
                <c:pt idx="274">
                  <c:v>-589</c:v>
                </c:pt>
                <c:pt idx="275">
                  <c:v>-623</c:v>
                </c:pt>
                <c:pt idx="276">
                  <c:v>-657</c:v>
                </c:pt>
                <c:pt idx="277">
                  <c:v>-691</c:v>
                </c:pt>
                <c:pt idx="278">
                  <c:v>-725</c:v>
                </c:pt>
                <c:pt idx="279">
                  <c:v>-759</c:v>
                </c:pt>
                <c:pt idx="280">
                  <c:v>-760</c:v>
                </c:pt>
                <c:pt idx="281">
                  <c:v>-761</c:v>
                </c:pt>
                <c:pt idx="282">
                  <c:v>-762</c:v>
                </c:pt>
                <c:pt idx="283">
                  <c:v>-763</c:v>
                </c:pt>
                <c:pt idx="284">
                  <c:v>-764</c:v>
                </c:pt>
                <c:pt idx="285">
                  <c:v>-766</c:v>
                </c:pt>
                <c:pt idx="286">
                  <c:v>-756</c:v>
                </c:pt>
                <c:pt idx="287">
                  <c:v>-746</c:v>
                </c:pt>
                <c:pt idx="288">
                  <c:v>-748</c:v>
                </c:pt>
                <c:pt idx="289">
                  <c:v>-750</c:v>
                </c:pt>
                <c:pt idx="290">
                  <c:v>-753</c:v>
                </c:pt>
                <c:pt idx="291">
                  <c:v>-738</c:v>
                </c:pt>
                <c:pt idx="292">
                  <c:v>-723</c:v>
                </c:pt>
                <c:pt idx="293">
                  <c:v>-726</c:v>
                </c:pt>
                <c:pt idx="294">
                  <c:v>-729</c:v>
                </c:pt>
                <c:pt idx="295">
                  <c:v>-734</c:v>
                </c:pt>
                <c:pt idx="296">
                  <c:v>-739</c:v>
                </c:pt>
                <c:pt idx="297">
                  <c:v>-744</c:v>
                </c:pt>
                <c:pt idx="298">
                  <c:v>-719</c:v>
                </c:pt>
                <c:pt idx="299">
                  <c:v>-724</c:v>
                </c:pt>
                <c:pt idx="300">
                  <c:v>-732</c:v>
                </c:pt>
                <c:pt idx="301">
                  <c:v>-740</c:v>
                </c:pt>
                <c:pt idx="302">
                  <c:v>-700</c:v>
                </c:pt>
                <c:pt idx="303">
                  <c:v>-708</c:v>
                </c:pt>
                <c:pt idx="304">
                  <c:v>-716</c:v>
                </c:pt>
                <c:pt idx="305">
                  <c:v>-729</c:v>
                </c:pt>
                <c:pt idx="306">
                  <c:v>-742</c:v>
                </c:pt>
                <c:pt idx="307">
                  <c:v>-755</c:v>
                </c:pt>
                <c:pt idx="308">
                  <c:v>-768</c:v>
                </c:pt>
                <c:pt idx="309">
                  <c:v>-703</c:v>
                </c:pt>
                <c:pt idx="310">
                  <c:v>-724</c:v>
                </c:pt>
                <c:pt idx="311">
                  <c:v>-745</c:v>
                </c:pt>
                <c:pt idx="312">
                  <c:v>-640</c:v>
                </c:pt>
                <c:pt idx="313">
                  <c:v>-661</c:v>
                </c:pt>
                <c:pt idx="314">
                  <c:v>-682</c:v>
                </c:pt>
                <c:pt idx="315">
                  <c:v>-590</c:v>
                </c:pt>
                <c:pt idx="316">
                  <c:v>-420</c:v>
                </c:pt>
                <c:pt idx="317">
                  <c:v>-454</c:v>
                </c:pt>
                <c:pt idx="318">
                  <c:v>-488</c:v>
                </c:pt>
                <c:pt idx="319">
                  <c:v>-522</c:v>
                </c:pt>
                <c:pt idx="320">
                  <c:v>-523</c:v>
                </c:pt>
                <c:pt idx="321">
                  <c:v>-524</c:v>
                </c:pt>
                <c:pt idx="322">
                  <c:v>-525</c:v>
                </c:pt>
                <c:pt idx="323">
                  <c:v>-520</c:v>
                </c:pt>
                <c:pt idx="324">
                  <c:v>-521</c:v>
                </c:pt>
                <c:pt idx="325">
                  <c:v>-523</c:v>
                </c:pt>
                <c:pt idx="326">
                  <c:v>-525</c:v>
                </c:pt>
                <c:pt idx="327">
                  <c:v>-527</c:v>
                </c:pt>
                <c:pt idx="328">
                  <c:v>-529</c:v>
                </c:pt>
                <c:pt idx="329">
                  <c:v>-531</c:v>
                </c:pt>
                <c:pt idx="330">
                  <c:v>-534</c:v>
                </c:pt>
                <c:pt idx="331">
                  <c:v>-519</c:v>
                </c:pt>
                <c:pt idx="332">
                  <c:v>-504</c:v>
                </c:pt>
                <c:pt idx="333">
                  <c:v>-507</c:v>
                </c:pt>
                <c:pt idx="334">
                  <c:v>-510</c:v>
                </c:pt>
                <c:pt idx="335">
                  <c:v>-515</c:v>
                </c:pt>
                <c:pt idx="336">
                  <c:v>-490</c:v>
                </c:pt>
                <c:pt idx="337">
                  <c:v>-495</c:v>
                </c:pt>
                <c:pt idx="338">
                  <c:v>-500</c:v>
                </c:pt>
                <c:pt idx="339">
                  <c:v>-505</c:v>
                </c:pt>
                <c:pt idx="340">
                  <c:v>-513</c:v>
                </c:pt>
                <c:pt idx="341">
                  <c:v>-473</c:v>
                </c:pt>
                <c:pt idx="342">
                  <c:v>-481</c:v>
                </c:pt>
                <c:pt idx="343">
                  <c:v>-489</c:v>
                </c:pt>
                <c:pt idx="344">
                  <c:v>-497</c:v>
                </c:pt>
                <c:pt idx="345">
                  <c:v>-510</c:v>
                </c:pt>
                <c:pt idx="346">
                  <c:v>-523</c:v>
                </c:pt>
                <c:pt idx="347">
                  <c:v>-536</c:v>
                </c:pt>
                <c:pt idx="348">
                  <c:v>-549</c:v>
                </c:pt>
                <c:pt idx="349">
                  <c:v>-562</c:v>
                </c:pt>
                <c:pt idx="350">
                  <c:v>-583</c:v>
                </c:pt>
                <c:pt idx="351">
                  <c:v>-604</c:v>
                </c:pt>
                <c:pt idx="352">
                  <c:v>-499</c:v>
                </c:pt>
                <c:pt idx="353">
                  <c:v>-520</c:v>
                </c:pt>
                <c:pt idx="354">
                  <c:v>-541</c:v>
                </c:pt>
                <c:pt idx="355">
                  <c:v>-449</c:v>
                </c:pt>
                <c:pt idx="356">
                  <c:v>-483</c:v>
                </c:pt>
                <c:pt idx="357">
                  <c:v>-517</c:v>
                </c:pt>
                <c:pt idx="358">
                  <c:v>-551</c:v>
                </c:pt>
                <c:pt idx="359">
                  <c:v>-585</c:v>
                </c:pt>
                <c:pt idx="360">
                  <c:v>-382</c:v>
                </c:pt>
                <c:pt idx="361">
                  <c:v>-377</c:v>
                </c:pt>
                <c:pt idx="362">
                  <c:v>-378</c:v>
                </c:pt>
                <c:pt idx="363">
                  <c:v>-373</c:v>
                </c:pt>
                <c:pt idx="364">
                  <c:v>-374</c:v>
                </c:pt>
                <c:pt idx="365">
                  <c:v>-376</c:v>
                </c:pt>
                <c:pt idx="366">
                  <c:v>-378</c:v>
                </c:pt>
                <c:pt idx="367">
                  <c:v>-368</c:v>
                </c:pt>
                <c:pt idx="368">
                  <c:v>-370</c:v>
                </c:pt>
                <c:pt idx="369">
                  <c:v>-372</c:v>
                </c:pt>
                <c:pt idx="370">
                  <c:v>-375</c:v>
                </c:pt>
                <c:pt idx="371">
                  <c:v>-378</c:v>
                </c:pt>
                <c:pt idx="372">
                  <c:v>-381</c:v>
                </c:pt>
                <c:pt idx="373">
                  <c:v>-384</c:v>
                </c:pt>
                <c:pt idx="374">
                  <c:v>-387</c:v>
                </c:pt>
                <c:pt idx="375">
                  <c:v>-392</c:v>
                </c:pt>
                <c:pt idx="376">
                  <c:v>-397</c:v>
                </c:pt>
                <c:pt idx="377">
                  <c:v>-402</c:v>
                </c:pt>
                <c:pt idx="378">
                  <c:v>-407</c:v>
                </c:pt>
                <c:pt idx="379">
                  <c:v>-412</c:v>
                </c:pt>
                <c:pt idx="380">
                  <c:v>-420</c:v>
                </c:pt>
                <c:pt idx="381">
                  <c:v>-428</c:v>
                </c:pt>
                <c:pt idx="382">
                  <c:v>-436</c:v>
                </c:pt>
                <c:pt idx="383">
                  <c:v>-444</c:v>
                </c:pt>
                <c:pt idx="384">
                  <c:v>-452</c:v>
                </c:pt>
                <c:pt idx="385">
                  <c:v>-465</c:v>
                </c:pt>
                <c:pt idx="386">
                  <c:v>-400</c:v>
                </c:pt>
                <c:pt idx="387">
                  <c:v>-413</c:v>
                </c:pt>
                <c:pt idx="388">
                  <c:v>-348</c:v>
                </c:pt>
                <c:pt idx="389">
                  <c:v>-283</c:v>
                </c:pt>
                <c:pt idx="390">
                  <c:v>-304</c:v>
                </c:pt>
                <c:pt idx="391">
                  <c:v>-325</c:v>
                </c:pt>
                <c:pt idx="392">
                  <c:v>-346</c:v>
                </c:pt>
                <c:pt idx="393">
                  <c:v>-367</c:v>
                </c:pt>
                <c:pt idx="394">
                  <c:v>-388</c:v>
                </c:pt>
                <c:pt idx="395">
                  <c:v>-422</c:v>
                </c:pt>
                <c:pt idx="396">
                  <c:v>-456</c:v>
                </c:pt>
                <c:pt idx="397">
                  <c:v>-490</c:v>
                </c:pt>
                <c:pt idx="398">
                  <c:v>-524</c:v>
                </c:pt>
                <c:pt idx="399">
                  <c:v>-558</c:v>
                </c:pt>
                <c:pt idx="400">
                  <c:v>-559</c:v>
                </c:pt>
                <c:pt idx="401">
                  <c:v>-560</c:v>
                </c:pt>
                <c:pt idx="402">
                  <c:v>-561</c:v>
                </c:pt>
                <c:pt idx="403">
                  <c:v>-562</c:v>
                </c:pt>
                <c:pt idx="404">
                  <c:v>-563</c:v>
                </c:pt>
                <c:pt idx="405">
                  <c:v>-565</c:v>
                </c:pt>
                <c:pt idx="406">
                  <c:v>-567</c:v>
                </c:pt>
                <c:pt idx="407">
                  <c:v>-569</c:v>
                </c:pt>
                <c:pt idx="408">
                  <c:v>-571</c:v>
                </c:pt>
                <c:pt idx="409">
                  <c:v>-573</c:v>
                </c:pt>
                <c:pt idx="410">
                  <c:v>-576</c:v>
                </c:pt>
                <c:pt idx="411">
                  <c:v>-579</c:v>
                </c:pt>
                <c:pt idx="412">
                  <c:v>-582</c:v>
                </c:pt>
                <c:pt idx="413">
                  <c:v>-585</c:v>
                </c:pt>
                <c:pt idx="414">
                  <c:v>-588</c:v>
                </c:pt>
                <c:pt idx="415">
                  <c:v>-593</c:v>
                </c:pt>
                <c:pt idx="416">
                  <c:v>-598</c:v>
                </c:pt>
                <c:pt idx="417">
                  <c:v>-603</c:v>
                </c:pt>
                <c:pt idx="418">
                  <c:v>-608</c:v>
                </c:pt>
                <c:pt idx="419">
                  <c:v>-613</c:v>
                </c:pt>
                <c:pt idx="420">
                  <c:v>-591</c:v>
                </c:pt>
                <c:pt idx="421">
                  <c:v>-599</c:v>
                </c:pt>
                <c:pt idx="422">
                  <c:v>-607</c:v>
                </c:pt>
                <c:pt idx="423">
                  <c:v>-615</c:v>
                </c:pt>
                <c:pt idx="424">
                  <c:v>-623</c:v>
                </c:pt>
                <c:pt idx="425">
                  <c:v>-636</c:v>
                </c:pt>
                <c:pt idx="426">
                  <c:v>-649</c:v>
                </c:pt>
                <c:pt idx="427">
                  <c:v>-584</c:v>
                </c:pt>
                <c:pt idx="428">
                  <c:v>-597</c:v>
                </c:pt>
                <c:pt idx="429">
                  <c:v>-610</c:v>
                </c:pt>
                <c:pt idx="430">
                  <c:v>-631</c:v>
                </c:pt>
                <c:pt idx="431">
                  <c:v>-652</c:v>
                </c:pt>
                <c:pt idx="432">
                  <c:v>-547</c:v>
                </c:pt>
                <c:pt idx="433">
                  <c:v>-568</c:v>
                </c:pt>
                <c:pt idx="434">
                  <c:v>-589</c:v>
                </c:pt>
                <c:pt idx="435">
                  <c:v>-497</c:v>
                </c:pt>
                <c:pt idx="436">
                  <c:v>-531</c:v>
                </c:pt>
                <c:pt idx="437">
                  <c:v>-565</c:v>
                </c:pt>
                <c:pt idx="438">
                  <c:v>-395</c:v>
                </c:pt>
                <c:pt idx="439">
                  <c:v>-429</c:v>
                </c:pt>
                <c:pt idx="440">
                  <c:v>-430</c:v>
                </c:pt>
                <c:pt idx="441">
                  <c:v>-431</c:v>
                </c:pt>
                <c:pt idx="442">
                  <c:v>-426</c:v>
                </c:pt>
                <c:pt idx="443">
                  <c:v>-427</c:v>
                </c:pt>
                <c:pt idx="444">
                  <c:v>-428</c:v>
                </c:pt>
                <c:pt idx="445">
                  <c:v>-430</c:v>
                </c:pt>
                <c:pt idx="446">
                  <c:v>-432</c:v>
                </c:pt>
                <c:pt idx="447">
                  <c:v>-434</c:v>
                </c:pt>
                <c:pt idx="448">
                  <c:v>-436</c:v>
                </c:pt>
                <c:pt idx="449">
                  <c:v>-426</c:v>
                </c:pt>
                <c:pt idx="450">
                  <c:v>-429</c:v>
                </c:pt>
                <c:pt idx="451">
                  <c:v>-432</c:v>
                </c:pt>
                <c:pt idx="452">
                  <c:v>-435</c:v>
                </c:pt>
                <c:pt idx="453">
                  <c:v>-438</c:v>
                </c:pt>
                <c:pt idx="454">
                  <c:v>-441</c:v>
                </c:pt>
                <c:pt idx="455">
                  <c:v>-446</c:v>
                </c:pt>
                <c:pt idx="456">
                  <c:v>-451</c:v>
                </c:pt>
                <c:pt idx="457">
                  <c:v>-456</c:v>
                </c:pt>
                <c:pt idx="458">
                  <c:v>-461</c:v>
                </c:pt>
                <c:pt idx="459">
                  <c:v>-466</c:v>
                </c:pt>
                <c:pt idx="460">
                  <c:v>-474</c:v>
                </c:pt>
                <c:pt idx="461">
                  <c:v>-482</c:v>
                </c:pt>
                <c:pt idx="462">
                  <c:v>-442</c:v>
                </c:pt>
                <c:pt idx="463">
                  <c:v>-450</c:v>
                </c:pt>
                <c:pt idx="464">
                  <c:v>-458</c:v>
                </c:pt>
                <c:pt idx="465">
                  <c:v>-471</c:v>
                </c:pt>
                <c:pt idx="466">
                  <c:v>-484</c:v>
                </c:pt>
                <c:pt idx="467">
                  <c:v>-419</c:v>
                </c:pt>
                <c:pt idx="468">
                  <c:v>-432</c:v>
                </c:pt>
                <c:pt idx="469">
                  <c:v>-367</c:v>
                </c:pt>
                <c:pt idx="470">
                  <c:v>-388</c:v>
                </c:pt>
                <c:pt idx="471">
                  <c:v>-283</c:v>
                </c:pt>
                <c:pt idx="472">
                  <c:v>-304</c:v>
                </c:pt>
                <c:pt idx="473">
                  <c:v>-325</c:v>
                </c:pt>
                <c:pt idx="474">
                  <c:v>-346</c:v>
                </c:pt>
                <c:pt idx="475">
                  <c:v>-380</c:v>
                </c:pt>
                <c:pt idx="476">
                  <c:v>-210</c:v>
                </c:pt>
                <c:pt idx="477">
                  <c:v>-244</c:v>
                </c:pt>
                <c:pt idx="478">
                  <c:v>-278</c:v>
                </c:pt>
                <c:pt idx="479">
                  <c:v>-312</c:v>
                </c:pt>
                <c:pt idx="480">
                  <c:v>-313</c:v>
                </c:pt>
                <c:pt idx="481">
                  <c:v>-314</c:v>
                </c:pt>
                <c:pt idx="482">
                  <c:v>-315</c:v>
                </c:pt>
                <c:pt idx="483">
                  <c:v>-316</c:v>
                </c:pt>
                <c:pt idx="484">
                  <c:v>-317</c:v>
                </c:pt>
                <c:pt idx="485">
                  <c:v>-319</c:v>
                </c:pt>
                <c:pt idx="486">
                  <c:v>-309</c:v>
                </c:pt>
                <c:pt idx="487">
                  <c:v>-311</c:v>
                </c:pt>
                <c:pt idx="488">
                  <c:v>-313</c:v>
                </c:pt>
                <c:pt idx="489">
                  <c:v>-315</c:v>
                </c:pt>
                <c:pt idx="490">
                  <c:v>-318</c:v>
                </c:pt>
                <c:pt idx="491">
                  <c:v>-303</c:v>
                </c:pt>
                <c:pt idx="492">
                  <c:v>-306</c:v>
                </c:pt>
                <c:pt idx="493">
                  <c:v>-291</c:v>
                </c:pt>
                <c:pt idx="494">
                  <c:v>-294</c:v>
                </c:pt>
                <c:pt idx="495">
                  <c:v>-299</c:v>
                </c:pt>
                <c:pt idx="496">
                  <c:v>-304</c:v>
                </c:pt>
                <c:pt idx="497">
                  <c:v>-309</c:v>
                </c:pt>
                <c:pt idx="498">
                  <c:v>-314</c:v>
                </c:pt>
                <c:pt idx="499">
                  <c:v>-319</c:v>
                </c:pt>
              </c:numCache>
            </c:numRef>
          </c:val>
        </c:ser>
        <c:ser>
          <c:idx val="2"/>
          <c:order val="2"/>
          <c:tx>
            <c:v>Seq. - R/High</c:v>
          </c:tx>
          <c:marker>
            <c:symbol val="none"/>
          </c:marker>
          <c:val>
            <c:numRef>
              <c:f>'Fib-DS'!$AB$11:$AB$510</c:f>
              <c:numCache>
                <c:formatCode>General</c:formatCode>
                <c:ptCount val="500"/>
                <c:pt idx="0">
                  <c:v>-1</c:v>
                </c:pt>
                <c:pt idx="1">
                  <c:v>-2</c:v>
                </c:pt>
                <c:pt idx="2">
                  <c:v>3</c:v>
                </c:pt>
                <c:pt idx="3">
                  <c:v>2</c:v>
                </c:pt>
                <c:pt idx="4">
                  <c:v>7</c:v>
                </c:pt>
                <c:pt idx="5">
                  <c:v>6</c:v>
                </c:pt>
                <c:pt idx="6">
                  <c:v>5</c:v>
                </c:pt>
                <c:pt idx="7">
                  <c:v>4</c:v>
                </c:pt>
                <c:pt idx="8">
                  <c:v>9</c:v>
                </c:pt>
                <c:pt idx="9">
                  <c:v>8</c:v>
                </c:pt>
                <c:pt idx="10">
                  <c:v>13</c:v>
                </c:pt>
                <c:pt idx="11">
                  <c:v>12</c:v>
                </c:pt>
                <c:pt idx="12">
                  <c:v>11</c:v>
                </c:pt>
                <c:pt idx="13">
                  <c:v>10</c:v>
                </c:pt>
                <c:pt idx="14">
                  <c:v>9</c:v>
                </c:pt>
                <c:pt idx="15">
                  <c:v>8</c:v>
                </c:pt>
                <c:pt idx="16">
                  <c:v>6</c:v>
                </c:pt>
                <c:pt idx="17">
                  <c:v>4</c:v>
                </c:pt>
                <c:pt idx="18">
                  <c:v>2</c:v>
                </c:pt>
                <c:pt idx="19">
                  <c:v>0</c:v>
                </c:pt>
                <c:pt idx="20">
                  <c:v>-2</c:v>
                </c:pt>
                <c:pt idx="21">
                  <c:v>-5</c:v>
                </c:pt>
                <c:pt idx="22">
                  <c:v>-8</c:v>
                </c:pt>
                <c:pt idx="23">
                  <c:v>-11</c:v>
                </c:pt>
                <c:pt idx="24">
                  <c:v>-14</c:v>
                </c:pt>
                <c:pt idx="25">
                  <c:v>1</c:v>
                </c:pt>
                <c:pt idx="26">
                  <c:v>14</c:v>
                </c:pt>
                <c:pt idx="27">
                  <c:v>13</c:v>
                </c:pt>
                <c:pt idx="28">
                  <c:v>12</c:v>
                </c:pt>
                <c:pt idx="29">
                  <c:v>11</c:v>
                </c:pt>
                <c:pt idx="30">
                  <c:v>16</c:v>
                </c:pt>
                <c:pt idx="31">
                  <c:v>15</c:v>
                </c:pt>
                <c:pt idx="32">
                  <c:v>14</c:v>
                </c:pt>
                <c:pt idx="33">
                  <c:v>13</c:v>
                </c:pt>
                <c:pt idx="34">
                  <c:v>12</c:v>
                </c:pt>
                <c:pt idx="35">
                  <c:v>11</c:v>
                </c:pt>
                <c:pt idx="36">
                  <c:v>9</c:v>
                </c:pt>
                <c:pt idx="37">
                  <c:v>19</c:v>
                </c:pt>
                <c:pt idx="38">
                  <c:v>18</c:v>
                </c:pt>
                <c:pt idx="39">
                  <c:v>17</c:v>
                </c:pt>
                <c:pt idx="40">
                  <c:v>22</c:v>
                </c:pt>
                <c:pt idx="41">
                  <c:v>21</c:v>
                </c:pt>
                <c:pt idx="42">
                  <c:v>20</c:v>
                </c:pt>
                <c:pt idx="43">
                  <c:v>19</c:v>
                </c:pt>
                <c:pt idx="44">
                  <c:v>18</c:v>
                </c:pt>
                <c:pt idx="45">
                  <c:v>17</c:v>
                </c:pt>
                <c:pt idx="46">
                  <c:v>15</c:v>
                </c:pt>
                <c:pt idx="47">
                  <c:v>13</c:v>
                </c:pt>
                <c:pt idx="48">
                  <c:v>23</c:v>
                </c:pt>
                <c:pt idx="49">
                  <c:v>22</c:v>
                </c:pt>
                <c:pt idx="50">
                  <c:v>21</c:v>
                </c:pt>
                <c:pt idx="51">
                  <c:v>20</c:v>
                </c:pt>
                <c:pt idx="52">
                  <c:v>19</c:v>
                </c:pt>
                <c:pt idx="53">
                  <c:v>24</c:v>
                </c:pt>
                <c:pt idx="54">
                  <c:v>23</c:v>
                </c:pt>
                <c:pt idx="55">
                  <c:v>28</c:v>
                </c:pt>
                <c:pt idx="56">
                  <c:v>27</c:v>
                </c:pt>
                <c:pt idx="57">
                  <c:v>26</c:v>
                </c:pt>
                <c:pt idx="58">
                  <c:v>25</c:v>
                </c:pt>
                <c:pt idx="59">
                  <c:v>24</c:v>
                </c:pt>
                <c:pt idx="60">
                  <c:v>23</c:v>
                </c:pt>
                <c:pt idx="61">
                  <c:v>27</c:v>
                </c:pt>
                <c:pt idx="62">
                  <c:v>25</c:v>
                </c:pt>
                <c:pt idx="63">
                  <c:v>23</c:v>
                </c:pt>
                <c:pt idx="64">
                  <c:v>21</c:v>
                </c:pt>
                <c:pt idx="65">
                  <c:v>19</c:v>
                </c:pt>
                <c:pt idx="66">
                  <c:v>16</c:v>
                </c:pt>
                <c:pt idx="67">
                  <c:v>31</c:v>
                </c:pt>
                <c:pt idx="68">
                  <c:v>48</c:v>
                </c:pt>
                <c:pt idx="69">
                  <c:v>47</c:v>
                </c:pt>
                <c:pt idx="70">
                  <c:v>46</c:v>
                </c:pt>
                <c:pt idx="71">
                  <c:v>45</c:v>
                </c:pt>
                <c:pt idx="72">
                  <c:v>44</c:v>
                </c:pt>
                <c:pt idx="73">
                  <c:v>43</c:v>
                </c:pt>
                <c:pt idx="74">
                  <c:v>41</c:v>
                </c:pt>
                <c:pt idx="75">
                  <c:v>39</c:v>
                </c:pt>
                <c:pt idx="76">
                  <c:v>37</c:v>
                </c:pt>
                <c:pt idx="77">
                  <c:v>35</c:v>
                </c:pt>
                <c:pt idx="78">
                  <c:v>33</c:v>
                </c:pt>
                <c:pt idx="79">
                  <c:v>30</c:v>
                </c:pt>
                <c:pt idx="80">
                  <c:v>27</c:v>
                </c:pt>
                <c:pt idx="81">
                  <c:v>24</c:v>
                </c:pt>
                <c:pt idx="82">
                  <c:v>21</c:v>
                </c:pt>
                <c:pt idx="83">
                  <c:v>18</c:v>
                </c:pt>
                <c:pt idx="84">
                  <c:v>13</c:v>
                </c:pt>
                <c:pt idx="85">
                  <c:v>8</c:v>
                </c:pt>
                <c:pt idx="86">
                  <c:v>33</c:v>
                </c:pt>
                <c:pt idx="87">
                  <c:v>28</c:v>
                </c:pt>
                <c:pt idx="88">
                  <c:v>23</c:v>
                </c:pt>
                <c:pt idx="89">
                  <c:v>15</c:v>
                </c:pt>
                <c:pt idx="90">
                  <c:v>7</c:v>
                </c:pt>
                <c:pt idx="91">
                  <c:v>-1</c:v>
                </c:pt>
                <c:pt idx="92">
                  <c:v>-9</c:v>
                </c:pt>
                <c:pt idx="93">
                  <c:v>31</c:v>
                </c:pt>
                <c:pt idx="94">
                  <c:v>66</c:v>
                </c:pt>
                <c:pt idx="95">
                  <c:v>65</c:v>
                </c:pt>
                <c:pt idx="96">
                  <c:v>64</c:v>
                </c:pt>
                <c:pt idx="97">
                  <c:v>63</c:v>
                </c:pt>
                <c:pt idx="98">
                  <c:v>68</c:v>
                </c:pt>
                <c:pt idx="99">
                  <c:v>73</c:v>
                </c:pt>
                <c:pt idx="100">
                  <c:v>72</c:v>
                </c:pt>
                <c:pt idx="101">
                  <c:v>71</c:v>
                </c:pt>
                <c:pt idx="102">
                  <c:v>70</c:v>
                </c:pt>
                <c:pt idx="103">
                  <c:v>69</c:v>
                </c:pt>
                <c:pt idx="104">
                  <c:v>74</c:v>
                </c:pt>
                <c:pt idx="105">
                  <c:v>79</c:v>
                </c:pt>
                <c:pt idx="106">
                  <c:v>84</c:v>
                </c:pt>
                <c:pt idx="107">
                  <c:v>83</c:v>
                </c:pt>
                <c:pt idx="108">
                  <c:v>88</c:v>
                </c:pt>
                <c:pt idx="109">
                  <c:v>87</c:v>
                </c:pt>
                <c:pt idx="110">
                  <c:v>86</c:v>
                </c:pt>
                <c:pt idx="111">
                  <c:v>91</c:v>
                </c:pt>
                <c:pt idx="112">
                  <c:v>90</c:v>
                </c:pt>
                <c:pt idx="113">
                  <c:v>89</c:v>
                </c:pt>
                <c:pt idx="114">
                  <c:v>88</c:v>
                </c:pt>
                <c:pt idx="115">
                  <c:v>87</c:v>
                </c:pt>
                <c:pt idx="116">
                  <c:v>92</c:v>
                </c:pt>
                <c:pt idx="117">
                  <c:v>91</c:v>
                </c:pt>
                <c:pt idx="118">
                  <c:v>90</c:v>
                </c:pt>
                <c:pt idx="119">
                  <c:v>89</c:v>
                </c:pt>
                <c:pt idx="120">
                  <c:v>94</c:v>
                </c:pt>
                <c:pt idx="121">
                  <c:v>93</c:v>
                </c:pt>
                <c:pt idx="122">
                  <c:v>92</c:v>
                </c:pt>
                <c:pt idx="123">
                  <c:v>91</c:v>
                </c:pt>
                <c:pt idx="124">
                  <c:v>90</c:v>
                </c:pt>
                <c:pt idx="125">
                  <c:v>89</c:v>
                </c:pt>
                <c:pt idx="126">
                  <c:v>87</c:v>
                </c:pt>
                <c:pt idx="127">
                  <c:v>85</c:v>
                </c:pt>
                <c:pt idx="128">
                  <c:v>83</c:v>
                </c:pt>
                <c:pt idx="129">
                  <c:v>81</c:v>
                </c:pt>
                <c:pt idx="130">
                  <c:v>79</c:v>
                </c:pt>
                <c:pt idx="131">
                  <c:v>76</c:v>
                </c:pt>
                <c:pt idx="132">
                  <c:v>73</c:v>
                </c:pt>
                <c:pt idx="133">
                  <c:v>70</c:v>
                </c:pt>
                <c:pt idx="134">
                  <c:v>67</c:v>
                </c:pt>
                <c:pt idx="135">
                  <c:v>82</c:v>
                </c:pt>
                <c:pt idx="136">
                  <c:v>77</c:v>
                </c:pt>
                <c:pt idx="137">
                  <c:v>72</c:v>
                </c:pt>
                <c:pt idx="138">
                  <c:v>67</c:v>
                </c:pt>
                <c:pt idx="139">
                  <c:v>62</c:v>
                </c:pt>
                <c:pt idx="140">
                  <c:v>57</c:v>
                </c:pt>
                <c:pt idx="141">
                  <c:v>79</c:v>
                </c:pt>
                <c:pt idx="142">
                  <c:v>71</c:v>
                </c:pt>
                <c:pt idx="143">
                  <c:v>63</c:v>
                </c:pt>
                <c:pt idx="144">
                  <c:v>55</c:v>
                </c:pt>
                <c:pt idx="145">
                  <c:v>95</c:v>
                </c:pt>
                <c:pt idx="146">
                  <c:v>142</c:v>
                </c:pt>
                <c:pt idx="147">
                  <c:v>141</c:v>
                </c:pt>
                <c:pt idx="148">
                  <c:v>140</c:v>
                </c:pt>
                <c:pt idx="149">
                  <c:v>145</c:v>
                </c:pt>
                <c:pt idx="150">
                  <c:v>144</c:v>
                </c:pt>
                <c:pt idx="151">
                  <c:v>143</c:v>
                </c:pt>
                <c:pt idx="152">
                  <c:v>148</c:v>
                </c:pt>
                <c:pt idx="153">
                  <c:v>147</c:v>
                </c:pt>
                <c:pt idx="154">
                  <c:v>152</c:v>
                </c:pt>
                <c:pt idx="155">
                  <c:v>151</c:v>
                </c:pt>
                <c:pt idx="156">
                  <c:v>150</c:v>
                </c:pt>
                <c:pt idx="157">
                  <c:v>149</c:v>
                </c:pt>
                <c:pt idx="158">
                  <c:v>148</c:v>
                </c:pt>
                <c:pt idx="159">
                  <c:v>147</c:v>
                </c:pt>
                <c:pt idx="160">
                  <c:v>145</c:v>
                </c:pt>
                <c:pt idx="161">
                  <c:v>143</c:v>
                </c:pt>
                <c:pt idx="162">
                  <c:v>153</c:v>
                </c:pt>
                <c:pt idx="163">
                  <c:v>152</c:v>
                </c:pt>
                <c:pt idx="164">
                  <c:v>151</c:v>
                </c:pt>
                <c:pt idx="165">
                  <c:v>150</c:v>
                </c:pt>
                <c:pt idx="166">
                  <c:v>149</c:v>
                </c:pt>
                <c:pt idx="167">
                  <c:v>148</c:v>
                </c:pt>
                <c:pt idx="168">
                  <c:v>146</c:v>
                </c:pt>
                <c:pt idx="169">
                  <c:v>144</c:v>
                </c:pt>
                <c:pt idx="170">
                  <c:v>142</c:v>
                </c:pt>
                <c:pt idx="171">
                  <c:v>140</c:v>
                </c:pt>
                <c:pt idx="172">
                  <c:v>150</c:v>
                </c:pt>
                <c:pt idx="173">
                  <c:v>147</c:v>
                </c:pt>
                <c:pt idx="174">
                  <c:v>144</c:v>
                </c:pt>
                <c:pt idx="175">
                  <c:v>141</c:v>
                </c:pt>
                <c:pt idx="176">
                  <c:v>156</c:v>
                </c:pt>
                <c:pt idx="177">
                  <c:v>155</c:v>
                </c:pt>
                <c:pt idx="178">
                  <c:v>154</c:v>
                </c:pt>
                <c:pt idx="179">
                  <c:v>159</c:v>
                </c:pt>
                <c:pt idx="180">
                  <c:v>158</c:v>
                </c:pt>
                <c:pt idx="181">
                  <c:v>163</c:v>
                </c:pt>
                <c:pt idx="182">
                  <c:v>162</c:v>
                </c:pt>
                <c:pt idx="183">
                  <c:v>167</c:v>
                </c:pt>
                <c:pt idx="184">
                  <c:v>172</c:v>
                </c:pt>
                <c:pt idx="185">
                  <c:v>171</c:v>
                </c:pt>
                <c:pt idx="186">
                  <c:v>176</c:v>
                </c:pt>
                <c:pt idx="187">
                  <c:v>175</c:v>
                </c:pt>
                <c:pt idx="188">
                  <c:v>174</c:v>
                </c:pt>
                <c:pt idx="189">
                  <c:v>173</c:v>
                </c:pt>
                <c:pt idx="190">
                  <c:v>172</c:v>
                </c:pt>
                <c:pt idx="191">
                  <c:v>171</c:v>
                </c:pt>
                <c:pt idx="192">
                  <c:v>169</c:v>
                </c:pt>
                <c:pt idx="193">
                  <c:v>167</c:v>
                </c:pt>
                <c:pt idx="194">
                  <c:v>177</c:v>
                </c:pt>
                <c:pt idx="195">
                  <c:v>176</c:v>
                </c:pt>
                <c:pt idx="196">
                  <c:v>175</c:v>
                </c:pt>
                <c:pt idx="197">
                  <c:v>180</c:v>
                </c:pt>
                <c:pt idx="198">
                  <c:v>179</c:v>
                </c:pt>
                <c:pt idx="199">
                  <c:v>178</c:v>
                </c:pt>
                <c:pt idx="200">
                  <c:v>177</c:v>
                </c:pt>
                <c:pt idx="201">
                  <c:v>176</c:v>
                </c:pt>
                <c:pt idx="202">
                  <c:v>175</c:v>
                </c:pt>
                <c:pt idx="203">
                  <c:v>179</c:v>
                </c:pt>
                <c:pt idx="204">
                  <c:v>177</c:v>
                </c:pt>
                <c:pt idx="205">
                  <c:v>175</c:v>
                </c:pt>
                <c:pt idx="206">
                  <c:v>173</c:v>
                </c:pt>
                <c:pt idx="207">
                  <c:v>171</c:v>
                </c:pt>
                <c:pt idx="208">
                  <c:v>168</c:v>
                </c:pt>
                <c:pt idx="209">
                  <c:v>165</c:v>
                </c:pt>
                <c:pt idx="210">
                  <c:v>162</c:v>
                </c:pt>
                <c:pt idx="211">
                  <c:v>159</c:v>
                </c:pt>
                <c:pt idx="212">
                  <c:v>156</c:v>
                </c:pt>
                <c:pt idx="213">
                  <c:v>151</c:v>
                </c:pt>
                <c:pt idx="214">
                  <c:v>176</c:v>
                </c:pt>
                <c:pt idx="215">
                  <c:v>171</c:v>
                </c:pt>
                <c:pt idx="216">
                  <c:v>196</c:v>
                </c:pt>
                <c:pt idx="217">
                  <c:v>195</c:v>
                </c:pt>
                <c:pt idx="218">
                  <c:v>194</c:v>
                </c:pt>
                <c:pt idx="219">
                  <c:v>193</c:v>
                </c:pt>
                <c:pt idx="220">
                  <c:v>192</c:v>
                </c:pt>
                <c:pt idx="221">
                  <c:v>191</c:v>
                </c:pt>
                <c:pt idx="222">
                  <c:v>189</c:v>
                </c:pt>
                <c:pt idx="223">
                  <c:v>199</c:v>
                </c:pt>
                <c:pt idx="224">
                  <c:v>210</c:v>
                </c:pt>
                <c:pt idx="225">
                  <c:v>215</c:v>
                </c:pt>
                <c:pt idx="226">
                  <c:v>214</c:v>
                </c:pt>
                <c:pt idx="227">
                  <c:v>213</c:v>
                </c:pt>
                <c:pt idx="228">
                  <c:v>212</c:v>
                </c:pt>
                <c:pt idx="229">
                  <c:v>211</c:v>
                </c:pt>
                <c:pt idx="230">
                  <c:v>216</c:v>
                </c:pt>
                <c:pt idx="231">
                  <c:v>215</c:v>
                </c:pt>
                <c:pt idx="232">
                  <c:v>214</c:v>
                </c:pt>
                <c:pt idx="233">
                  <c:v>213</c:v>
                </c:pt>
                <c:pt idx="234">
                  <c:v>212</c:v>
                </c:pt>
                <c:pt idx="235">
                  <c:v>211</c:v>
                </c:pt>
                <c:pt idx="236">
                  <c:v>209</c:v>
                </c:pt>
                <c:pt idx="237">
                  <c:v>207</c:v>
                </c:pt>
                <c:pt idx="238">
                  <c:v>205</c:v>
                </c:pt>
                <c:pt idx="239">
                  <c:v>203</c:v>
                </c:pt>
                <c:pt idx="240">
                  <c:v>213</c:v>
                </c:pt>
                <c:pt idx="241">
                  <c:v>222</c:v>
                </c:pt>
                <c:pt idx="242">
                  <c:v>221</c:v>
                </c:pt>
                <c:pt idx="243">
                  <c:v>220</c:v>
                </c:pt>
                <c:pt idx="244">
                  <c:v>219</c:v>
                </c:pt>
                <c:pt idx="245">
                  <c:v>218</c:v>
                </c:pt>
                <c:pt idx="246">
                  <c:v>217</c:v>
                </c:pt>
                <c:pt idx="247">
                  <c:v>215</c:v>
                </c:pt>
                <c:pt idx="248">
                  <c:v>213</c:v>
                </c:pt>
                <c:pt idx="249">
                  <c:v>211</c:v>
                </c:pt>
                <c:pt idx="250">
                  <c:v>209</c:v>
                </c:pt>
                <c:pt idx="251">
                  <c:v>219</c:v>
                </c:pt>
                <c:pt idx="252">
                  <c:v>228</c:v>
                </c:pt>
                <c:pt idx="253">
                  <c:v>227</c:v>
                </c:pt>
                <c:pt idx="254">
                  <c:v>232</c:v>
                </c:pt>
                <c:pt idx="255">
                  <c:v>231</c:v>
                </c:pt>
                <c:pt idx="256">
                  <c:v>236</c:v>
                </c:pt>
                <c:pt idx="257">
                  <c:v>241</c:v>
                </c:pt>
                <c:pt idx="258">
                  <c:v>240</c:v>
                </c:pt>
                <c:pt idx="259">
                  <c:v>239</c:v>
                </c:pt>
                <c:pt idx="260">
                  <c:v>238</c:v>
                </c:pt>
                <c:pt idx="261">
                  <c:v>237</c:v>
                </c:pt>
                <c:pt idx="262">
                  <c:v>236</c:v>
                </c:pt>
                <c:pt idx="263">
                  <c:v>234</c:v>
                </c:pt>
                <c:pt idx="264">
                  <c:v>232</c:v>
                </c:pt>
                <c:pt idx="265">
                  <c:v>230</c:v>
                </c:pt>
                <c:pt idx="266">
                  <c:v>228</c:v>
                </c:pt>
                <c:pt idx="267">
                  <c:v>226</c:v>
                </c:pt>
                <c:pt idx="268">
                  <c:v>223</c:v>
                </c:pt>
                <c:pt idx="269">
                  <c:v>220</c:v>
                </c:pt>
                <c:pt idx="270">
                  <c:v>217</c:v>
                </c:pt>
                <c:pt idx="271">
                  <c:v>214</c:v>
                </c:pt>
                <c:pt idx="272">
                  <c:v>211</c:v>
                </c:pt>
                <c:pt idx="273">
                  <c:v>224</c:v>
                </c:pt>
                <c:pt idx="274">
                  <c:v>219</c:v>
                </c:pt>
                <c:pt idx="275">
                  <c:v>214</c:v>
                </c:pt>
                <c:pt idx="276">
                  <c:v>209</c:v>
                </c:pt>
                <c:pt idx="277">
                  <c:v>204</c:v>
                </c:pt>
                <c:pt idx="278">
                  <c:v>226</c:v>
                </c:pt>
                <c:pt idx="279">
                  <c:v>218</c:v>
                </c:pt>
                <c:pt idx="280">
                  <c:v>210</c:v>
                </c:pt>
                <c:pt idx="281">
                  <c:v>202</c:v>
                </c:pt>
                <c:pt idx="282">
                  <c:v>242</c:v>
                </c:pt>
                <c:pt idx="283">
                  <c:v>289</c:v>
                </c:pt>
                <c:pt idx="284">
                  <c:v>288</c:v>
                </c:pt>
                <c:pt idx="285">
                  <c:v>287</c:v>
                </c:pt>
                <c:pt idx="286">
                  <c:v>292</c:v>
                </c:pt>
                <c:pt idx="287">
                  <c:v>297</c:v>
                </c:pt>
                <c:pt idx="288">
                  <c:v>296</c:v>
                </c:pt>
                <c:pt idx="289">
                  <c:v>295</c:v>
                </c:pt>
                <c:pt idx="290">
                  <c:v>294</c:v>
                </c:pt>
                <c:pt idx="291">
                  <c:v>293</c:v>
                </c:pt>
                <c:pt idx="292">
                  <c:v>292</c:v>
                </c:pt>
                <c:pt idx="293">
                  <c:v>290</c:v>
                </c:pt>
                <c:pt idx="294">
                  <c:v>300</c:v>
                </c:pt>
                <c:pt idx="295">
                  <c:v>299</c:v>
                </c:pt>
                <c:pt idx="296">
                  <c:v>298</c:v>
                </c:pt>
                <c:pt idx="297">
                  <c:v>297</c:v>
                </c:pt>
                <c:pt idx="298">
                  <c:v>296</c:v>
                </c:pt>
                <c:pt idx="299">
                  <c:v>295</c:v>
                </c:pt>
                <c:pt idx="300">
                  <c:v>293</c:v>
                </c:pt>
                <c:pt idx="301">
                  <c:v>303</c:v>
                </c:pt>
                <c:pt idx="302">
                  <c:v>302</c:v>
                </c:pt>
                <c:pt idx="303">
                  <c:v>301</c:v>
                </c:pt>
                <c:pt idx="304">
                  <c:v>300</c:v>
                </c:pt>
                <c:pt idx="305">
                  <c:v>305</c:v>
                </c:pt>
                <c:pt idx="306">
                  <c:v>310</c:v>
                </c:pt>
                <c:pt idx="307">
                  <c:v>309</c:v>
                </c:pt>
                <c:pt idx="308">
                  <c:v>308</c:v>
                </c:pt>
                <c:pt idx="309">
                  <c:v>313</c:v>
                </c:pt>
                <c:pt idx="310">
                  <c:v>312</c:v>
                </c:pt>
                <c:pt idx="311">
                  <c:v>311</c:v>
                </c:pt>
                <c:pt idx="312">
                  <c:v>310</c:v>
                </c:pt>
                <c:pt idx="313">
                  <c:v>309</c:v>
                </c:pt>
                <c:pt idx="314">
                  <c:v>314</c:v>
                </c:pt>
                <c:pt idx="315">
                  <c:v>313</c:v>
                </c:pt>
                <c:pt idx="316">
                  <c:v>312</c:v>
                </c:pt>
                <c:pt idx="317">
                  <c:v>317</c:v>
                </c:pt>
                <c:pt idx="318">
                  <c:v>316</c:v>
                </c:pt>
                <c:pt idx="319">
                  <c:v>315</c:v>
                </c:pt>
                <c:pt idx="320">
                  <c:v>314</c:v>
                </c:pt>
                <c:pt idx="321">
                  <c:v>313</c:v>
                </c:pt>
                <c:pt idx="322">
                  <c:v>312</c:v>
                </c:pt>
                <c:pt idx="323">
                  <c:v>310</c:v>
                </c:pt>
                <c:pt idx="324">
                  <c:v>308</c:v>
                </c:pt>
                <c:pt idx="325">
                  <c:v>306</c:v>
                </c:pt>
                <c:pt idx="326">
                  <c:v>304</c:v>
                </c:pt>
                <c:pt idx="327">
                  <c:v>302</c:v>
                </c:pt>
                <c:pt idx="328">
                  <c:v>299</c:v>
                </c:pt>
                <c:pt idx="329">
                  <c:v>296</c:v>
                </c:pt>
                <c:pt idx="330">
                  <c:v>293</c:v>
                </c:pt>
                <c:pt idx="331">
                  <c:v>290</c:v>
                </c:pt>
                <c:pt idx="332">
                  <c:v>287</c:v>
                </c:pt>
                <c:pt idx="333">
                  <c:v>282</c:v>
                </c:pt>
                <c:pt idx="334">
                  <c:v>277</c:v>
                </c:pt>
                <c:pt idx="335">
                  <c:v>272</c:v>
                </c:pt>
                <c:pt idx="336">
                  <c:v>267</c:v>
                </c:pt>
                <c:pt idx="337">
                  <c:v>262</c:v>
                </c:pt>
                <c:pt idx="338">
                  <c:v>254</c:v>
                </c:pt>
                <c:pt idx="339">
                  <c:v>294</c:v>
                </c:pt>
                <c:pt idx="340">
                  <c:v>334</c:v>
                </c:pt>
                <c:pt idx="341">
                  <c:v>333</c:v>
                </c:pt>
                <c:pt idx="342">
                  <c:v>332</c:v>
                </c:pt>
                <c:pt idx="343">
                  <c:v>331</c:v>
                </c:pt>
                <c:pt idx="344">
                  <c:v>330</c:v>
                </c:pt>
                <c:pt idx="345">
                  <c:v>335</c:v>
                </c:pt>
                <c:pt idx="346">
                  <c:v>334</c:v>
                </c:pt>
                <c:pt idx="347">
                  <c:v>339</c:v>
                </c:pt>
                <c:pt idx="348">
                  <c:v>338</c:v>
                </c:pt>
                <c:pt idx="349">
                  <c:v>337</c:v>
                </c:pt>
                <c:pt idx="350">
                  <c:v>336</c:v>
                </c:pt>
                <c:pt idx="351">
                  <c:v>335</c:v>
                </c:pt>
                <c:pt idx="352">
                  <c:v>334</c:v>
                </c:pt>
                <c:pt idx="353">
                  <c:v>338</c:v>
                </c:pt>
                <c:pt idx="354">
                  <c:v>336</c:v>
                </c:pt>
                <c:pt idx="355">
                  <c:v>334</c:v>
                </c:pt>
                <c:pt idx="356">
                  <c:v>332</c:v>
                </c:pt>
                <c:pt idx="357">
                  <c:v>330</c:v>
                </c:pt>
                <c:pt idx="358">
                  <c:v>327</c:v>
                </c:pt>
                <c:pt idx="359">
                  <c:v>324</c:v>
                </c:pt>
                <c:pt idx="360">
                  <c:v>321</c:v>
                </c:pt>
                <c:pt idx="361">
                  <c:v>318</c:v>
                </c:pt>
                <c:pt idx="362">
                  <c:v>315</c:v>
                </c:pt>
                <c:pt idx="363">
                  <c:v>310</c:v>
                </c:pt>
                <c:pt idx="364">
                  <c:v>305</c:v>
                </c:pt>
                <c:pt idx="365">
                  <c:v>300</c:v>
                </c:pt>
                <c:pt idx="366">
                  <c:v>325</c:v>
                </c:pt>
                <c:pt idx="367">
                  <c:v>320</c:v>
                </c:pt>
                <c:pt idx="368">
                  <c:v>342</c:v>
                </c:pt>
                <c:pt idx="369">
                  <c:v>341</c:v>
                </c:pt>
                <c:pt idx="370">
                  <c:v>340</c:v>
                </c:pt>
                <c:pt idx="371">
                  <c:v>339</c:v>
                </c:pt>
                <c:pt idx="372">
                  <c:v>338</c:v>
                </c:pt>
                <c:pt idx="373">
                  <c:v>337</c:v>
                </c:pt>
                <c:pt idx="374">
                  <c:v>335</c:v>
                </c:pt>
                <c:pt idx="375">
                  <c:v>333</c:v>
                </c:pt>
                <c:pt idx="376">
                  <c:v>343</c:v>
                </c:pt>
                <c:pt idx="377">
                  <c:v>342</c:v>
                </c:pt>
                <c:pt idx="378">
                  <c:v>341</c:v>
                </c:pt>
                <c:pt idx="379">
                  <c:v>340</c:v>
                </c:pt>
                <c:pt idx="380">
                  <c:v>339</c:v>
                </c:pt>
                <c:pt idx="381">
                  <c:v>338</c:v>
                </c:pt>
                <c:pt idx="382">
                  <c:v>336</c:v>
                </c:pt>
                <c:pt idx="383">
                  <c:v>334</c:v>
                </c:pt>
                <c:pt idx="384">
                  <c:v>332</c:v>
                </c:pt>
                <c:pt idx="385">
                  <c:v>330</c:v>
                </c:pt>
                <c:pt idx="386">
                  <c:v>340</c:v>
                </c:pt>
                <c:pt idx="387">
                  <c:v>337</c:v>
                </c:pt>
                <c:pt idx="388">
                  <c:v>352</c:v>
                </c:pt>
                <c:pt idx="389">
                  <c:v>369</c:v>
                </c:pt>
                <c:pt idx="390">
                  <c:v>374</c:v>
                </c:pt>
                <c:pt idx="391">
                  <c:v>379</c:v>
                </c:pt>
                <c:pt idx="392">
                  <c:v>378</c:v>
                </c:pt>
                <c:pt idx="393">
                  <c:v>383</c:v>
                </c:pt>
                <c:pt idx="394">
                  <c:v>382</c:v>
                </c:pt>
                <c:pt idx="395">
                  <c:v>381</c:v>
                </c:pt>
                <c:pt idx="396">
                  <c:v>380</c:v>
                </c:pt>
                <c:pt idx="397">
                  <c:v>379</c:v>
                </c:pt>
                <c:pt idx="398">
                  <c:v>378</c:v>
                </c:pt>
                <c:pt idx="399">
                  <c:v>376</c:v>
                </c:pt>
                <c:pt idx="400">
                  <c:v>374</c:v>
                </c:pt>
                <c:pt idx="401">
                  <c:v>372</c:v>
                </c:pt>
                <c:pt idx="402">
                  <c:v>370</c:v>
                </c:pt>
                <c:pt idx="403">
                  <c:v>368</c:v>
                </c:pt>
                <c:pt idx="404">
                  <c:v>365</c:v>
                </c:pt>
                <c:pt idx="405">
                  <c:v>362</c:v>
                </c:pt>
                <c:pt idx="406">
                  <c:v>359</c:v>
                </c:pt>
                <c:pt idx="407">
                  <c:v>356</c:v>
                </c:pt>
                <c:pt idx="408">
                  <c:v>353</c:v>
                </c:pt>
                <c:pt idx="409">
                  <c:v>348</c:v>
                </c:pt>
                <c:pt idx="410">
                  <c:v>343</c:v>
                </c:pt>
                <c:pt idx="411">
                  <c:v>338</c:v>
                </c:pt>
                <c:pt idx="412">
                  <c:v>333</c:v>
                </c:pt>
                <c:pt idx="413">
                  <c:v>328</c:v>
                </c:pt>
                <c:pt idx="414">
                  <c:v>350</c:v>
                </c:pt>
                <c:pt idx="415">
                  <c:v>342</c:v>
                </c:pt>
                <c:pt idx="416">
                  <c:v>334</c:v>
                </c:pt>
                <c:pt idx="417">
                  <c:v>326</c:v>
                </c:pt>
                <c:pt idx="418">
                  <c:v>366</c:v>
                </c:pt>
                <c:pt idx="419">
                  <c:v>401</c:v>
                </c:pt>
                <c:pt idx="420">
                  <c:v>400</c:v>
                </c:pt>
                <c:pt idx="421">
                  <c:v>399</c:v>
                </c:pt>
                <c:pt idx="422">
                  <c:v>398</c:v>
                </c:pt>
                <c:pt idx="423">
                  <c:v>397</c:v>
                </c:pt>
                <c:pt idx="424">
                  <c:v>396</c:v>
                </c:pt>
                <c:pt idx="425">
                  <c:v>394</c:v>
                </c:pt>
                <c:pt idx="426">
                  <c:v>392</c:v>
                </c:pt>
                <c:pt idx="427">
                  <c:v>390</c:v>
                </c:pt>
                <c:pt idx="428">
                  <c:v>400</c:v>
                </c:pt>
                <c:pt idx="429">
                  <c:v>410</c:v>
                </c:pt>
                <c:pt idx="430">
                  <c:v>421</c:v>
                </c:pt>
                <c:pt idx="431">
                  <c:v>420</c:v>
                </c:pt>
                <c:pt idx="432">
                  <c:v>419</c:v>
                </c:pt>
                <c:pt idx="433">
                  <c:v>418</c:v>
                </c:pt>
                <c:pt idx="434">
                  <c:v>417</c:v>
                </c:pt>
                <c:pt idx="435">
                  <c:v>416</c:v>
                </c:pt>
                <c:pt idx="436">
                  <c:v>420</c:v>
                </c:pt>
                <c:pt idx="437">
                  <c:v>418</c:v>
                </c:pt>
                <c:pt idx="438">
                  <c:v>416</c:v>
                </c:pt>
                <c:pt idx="439">
                  <c:v>414</c:v>
                </c:pt>
                <c:pt idx="440">
                  <c:v>412</c:v>
                </c:pt>
                <c:pt idx="441">
                  <c:v>409</c:v>
                </c:pt>
                <c:pt idx="442">
                  <c:v>424</c:v>
                </c:pt>
                <c:pt idx="443">
                  <c:v>423</c:v>
                </c:pt>
                <c:pt idx="444">
                  <c:v>422</c:v>
                </c:pt>
                <c:pt idx="445">
                  <c:v>421</c:v>
                </c:pt>
                <c:pt idx="446">
                  <c:v>426</c:v>
                </c:pt>
                <c:pt idx="447">
                  <c:v>425</c:v>
                </c:pt>
                <c:pt idx="448">
                  <c:v>424</c:v>
                </c:pt>
                <c:pt idx="449">
                  <c:v>423</c:v>
                </c:pt>
                <c:pt idx="450">
                  <c:v>422</c:v>
                </c:pt>
                <c:pt idx="451">
                  <c:v>421</c:v>
                </c:pt>
                <c:pt idx="452">
                  <c:v>419</c:v>
                </c:pt>
                <c:pt idx="453">
                  <c:v>417</c:v>
                </c:pt>
                <c:pt idx="454">
                  <c:v>415</c:v>
                </c:pt>
                <c:pt idx="455">
                  <c:v>413</c:v>
                </c:pt>
                <c:pt idx="456">
                  <c:v>423</c:v>
                </c:pt>
                <c:pt idx="457">
                  <c:v>420</c:v>
                </c:pt>
                <c:pt idx="458">
                  <c:v>417</c:v>
                </c:pt>
                <c:pt idx="459">
                  <c:v>414</c:v>
                </c:pt>
                <c:pt idx="460">
                  <c:v>411</c:v>
                </c:pt>
                <c:pt idx="461">
                  <c:v>408</c:v>
                </c:pt>
                <c:pt idx="462">
                  <c:v>403</c:v>
                </c:pt>
                <c:pt idx="463">
                  <c:v>398</c:v>
                </c:pt>
                <c:pt idx="464">
                  <c:v>393</c:v>
                </c:pt>
                <c:pt idx="465">
                  <c:v>418</c:v>
                </c:pt>
                <c:pt idx="466">
                  <c:v>413</c:v>
                </c:pt>
                <c:pt idx="467">
                  <c:v>405</c:v>
                </c:pt>
                <c:pt idx="468">
                  <c:v>397</c:v>
                </c:pt>
                <c:pt idx="469">
                  <c:v>389</c:v>
                </c:pt>
                <c:pt idx="470">
                  <c:v>381</c:v>
                </c:pt>
                <c:pt idx="471">
                  <c:v>373</c:v>
                </c:pt>
                <c:pt idx="472">
                  <c:v>360</c:v>
                </c:pt>
                <c:pt idx="473">
                  <c:v>347</c:v>
                </c:pt>
                <c:pt idx="474">
                  <c:v>334</c:v>
                </c:pt>
                <c:pt idx="475">
                  <c:v>321</c:v>
                </c:pt>
                <c:pt idx="476">
                  <c:v>308</c:v>
                </c:pt>
                <c:pt idx="477">
                  <c:v>287</c:v>
                </c:pt>
                <c:pt idx="478">
                  <c:v>392</c:v>
                </c:pt>
                <c:pt idx="479">
                  <c:v>371</c:v>
                </c:pt>
                <c:pt idx="480">
                  <c:v>350</c:v>
                </c:pt>
                <c:pt idx="481">
                  <c:v>329</c:v>
                </c:pt>
                <c:pt idx="482">
                  <c:v>295</c:v>
                </c:pt>
                <c:pt idx="483">
                  <c:v>465</c:v>
                </c:pt>
                <c:pt idx="484">
                  <c:v>464</c:v>
                </c:pt>
                <c:pt idx="485">
                  <c:v>463</c:v>
                </c:pt>
                <c:pt idx="486">
                  <c:v>462</c:v>
                </c:pt>
                <c:pt idx="487">
                  <c:v>467</c:v>
                </c:pt>
                <c:pt idx="488">
                  <c:v>466</c:v>
                </c:pt>
                <c:pt idx="489">
                  <c:v>465</c:v>
                </c:pt>
                <c:pt idx="490">
                  <c:v>464</c:v>
                </c:pt>
                <c:pt idx="491">
                  <c:v>463</c:v>
                </c:pt>
                <c:pt idx="492">
                  <c:v>462</c:v>
                </c:pt>
                <c:pt idx="493">
                  <c:v>460</c:v>
                </c:pt>
                <c:pt idx="494">
                  <c:v>458</c:v>
                </c:pt>
                <c:pt idx="495">
                  <c:v>456</c:v>
                </c:pt>
                <c:pt idx="496">
                  <c:v>466</c:v>
                </c:pt>
                <c:pt idx="497">
                  <c:v>464</c:v>
                </c:pt>
                <c:pt idx="498">
                  <c:v>461</c:v>
                </c:pt>
                <c:pt idx="499">
                  <c:v>476</c:v>
                </c:pt>
              </c:numCache>
            </c:numRef>
          </c:val>
        </c:ser>
        <c:ser>
          <c:idx val="3"/>
          <c:order val="3"/>
          <c:tx>
            <c:v>Last DS - R/High</c:v>
          </c:tx>
          <c:marker>
            <c:symbol val="none"/>
          </c:marker>
          <c:val>
            <c:numRef>
              <c:f>'Fib-DS'!$AK$11:$AK$510</c:f>
              <c:numCache>
                <c:formatCode>General</c:formatCode>
                <c:ptCount val="500"/>
                <c:pt idx="0">
                  <c:v>-1</c:v>
                </c:pt>
                <c:pt idx="1">
                  <c:v>-2</c:v>
                </c:pt>
                <c:pt idx="2">
                  <c:v>-3</c:v>
                </c:pt>
                <c:pt idx="3">
                  <c:v>-4</c:v>
                </c:pt>
                <c:pt idx="4">
                  <c:v>-5</c:v>
                </c:pt>
                <c:pt idx="5">
                  <c:v>-7</c:v>
                </c:pt>
                <c:pt idx="6">
                  <c:v>-9</c:v>
                </c:pt>
                <c:pt idx="7">
                  <c:v>-11</c:v>
                </c:pt>
                <c:pt idx="8">
                  <c:v>-13</c:v>
                </c:pt>
                <c:pt idx="9">
                  <c:v>-15</c:v>
                </c:pt>
                <c:pt idx="10">
                  <c:v>-18</c:v>
                </c:pt>
                <c:pt idx="11">
                  <c:v>-21</c:v>
                </c:pt>
                <c:pt idx="12">
                  <c:v>-24</c:v>
                </c:pt>
                <c:pt idx="13">
                  <c:v>-9</c:v>
                </c:pt>
                <c:pt idx="14">
                  <c:v>-12</c:v>
                </c:pt>
                <c:pt idx="15">
                  <c:v>-17</c:v>
                </c:pt>
                <c:pt idx="16">
                  <c:v>-22</c:v>
                </c:pt>
                <c:pt idx="17">
                  <c:v>-27</c:v>
                </c:pt>
                <c:pt idx="18">
                  <c:v>-32</c:v>
                </c:pt>
                <c:pt idx="19">
                  <c:v>-7</c:v>
                </c:pt>
                <c:pt idx="20">
                  <c:v>15</c:v>
                </c:pt>
                <c:pt idx="21">
                  <c:v>14</c:v>
                </c:pt>
                <c:pt idx="22">
                  <c:v>13</c:v>
                </c:pt>
                <c:pt idx="23">
                  <c:v>12</c:v>
                </c:pt>
                <c:pt idx="24">
                  <c:v>11</c:v>
                </c:pt>
                <c:pt idx="25">
                  <c:v>10</c:v>
                </c:pt>
                <c:pt idx="26">
                  <c:v>14</c:v>
                </c:pt>
                <c:pt idx="27">
                  <c:v>12</c:v>
                </c:pt>
                <c:pt idx="28">
                  <c:v>10</c:v>
                </c:pt>
                <c:pt idx="29">
                  <c:v>8</c:v>
                </c:pt>
                <c:pt idx="30">
                  <c:v>6</c:v>
                </c:pt>
                <c:pt idx="31">
                  <c:v>3</c:v>
                </c:pt>
                <c:pt idx="32">
                  <c:v>18</c:v>
                </c:pt>
                <c:pt idx="33">
                  <c:v>17</c:v>
                </c:pt>
                <c:pt idx="34">
                  <c:v>16</c:v>
                </c:pt>
                <c:pt idx="35">
                  <c:v>15</c:v>
                </c:pt>
                <c:pt idx="36">
                  <c:v>20</c:v>
                </c:pt>
                <c:pt idx="37">
                  <c:v>19</c:v>
                </c:pt>
                <c:pt idx="38">
                  <c:v>18</c:v>
                </c:pt>
                <c:pt idx="39">
                  <c:v>17</c:v>
                </c:pt>
                <c:pt idx="40">
                  <c:v>16</c:v>
                </c:pt>
                <c:pt idx="41">
                  <c:v>15</c:v>
                </c:pt>
                <c:pt idx="42">
                  <c:v>13</c:v>
                </c:pt>
                <c:pt idx="43">
                  <c:v>11</c:v>
                </c:pt>
                <c:pt idx="44">
                  <c:v>9</c:v>
                </c:pt>
                <c:pt idx="45">
                  <c:v>7</c:v>
                </c:pt>
                <c:pt idx="46">
                  <c:v>5</c:v>
                </c:pt>
                <c:pt idx="47">
                  <c:v>2</c:v>
                </c:pt>
                <c:pt idx="48">
                  <c:v>-1</c:v>
                </c:pt>
                <c:pt idx="49">
                  <c:v>-4</c:v>
                </c:pt>
                <c:pt idx="50">
                  <c:v>-7</c:v>
                </c:pt>
                <c:pt idx="51">
                  <c:v>-10</c:v>
                </c:pt>
                <c:pt idx="52">
                  <c:v>-15</c:v>
                </c:pt>
                <c:pt idx="53">
                  <c:v>-20</c:v>
                </c:pt>
                <c:pt idx="54">
                  <c:v>-25</c:v>
                </c:pt>
                <c:pt idx="55">
                  <c:v>0</c:v>
                </c:pt>
                <c:pt idx="56">
                  <c:v>-5</c:v>
                </c:pt>
                <c:pt idx="57">
                  <c:v>-13</c:v>
                </c:pt>
                <c:pt idx="58">
                  <c:v>-21</c:v>
                </c:pt>
                <c:pt idx="59">
                  <c:v>-29</c:v>
                </c:pt>
                <c:pt idx="60">
                  <c:v>-37</c:v>
                </c:pt>
                <c:pt idx="61">
                  <c:v>-45</c:v>
                </c:pt>
                <c:pt idx="62">
                  <c:v>-58</c:v>
                </c:pt>
                <c:pt idx="63">
                  <c:v>-71</c:v>
                </c:pt>
                <c:pt idx="64">
                  <c:v>-84</c:v>
                </c:pt>
                <c:pt idx="65">
                  <c:v>-19</c:v>
                </c:pt>
                <c:pt idx="66">
                  <c:v>-32</c:v>
                </c:pt>
                <c:pt idx="67">
                  <c:v>-53</c:v>
                </c:pt>
                <c:pt idx="68">
                  <c:v>52</c:v>
                </c:pt>
                <c:pt idx="69">
                  <c:v>51</c:v>
                </c:pt>
                <c:pt idx="70">
                  <c:v>50</c:v>
                </c:pt>
                <c:pt idx="71">
                  <c:v>49</c:v>
                </c:pt>
                <c:pt idx="72">
                  <c:v>48</c:v>
                </c:pt>
                <c:pt idx="73">
                  <c:v>47</c:v>
                </c:pt>
                <c:pt idx="74">
                  <c:v>45</c:v>
                </c:pt>
                <c:pt idx="75">
                  <c:v>43</c:v>
                </c:pt>
                <c:pt idx="76">
                  <c:v>41</c:v>
                </c:pt>
                <c:pt idx="77">
                  <c:v>39</c:v>
                </c:pt>
                <c:pt idx="78">
                  <c:v>37</c:v>
                </c:pt>
                <c:pt idx="79">
                  <c:v>34</c:v>
                </c:pt>
                <c:pt idx="80">
                  <c:v>49</c:v>
                </c:pt>
                <c:pt idx="81">
                  <c:v>46</c:v>
                </c:pt>
                <c:pt idx="82">
                  <c:v>43</c:v>
                </c:pt>
                <c:pt idx="83">
                  <c:v>58</c:v>
                </c:pt>
                <c:pt idx="84">
                  <c:v>57</c:v>
                </c:pt>
                <c:pt idx="85">
                  <c:v>56</c:v>
                </c:pt>
                <c:pt idx="86">
                  <c:v>55</c:v>
                </c:pt>
                <c:pt idx="87">
                  <c:v>54</c:v>
                </c:pt>
                <c:pt idx="88">
                  <c:v>53</c:v>
                </c:pt>
                <c:pt idx="89">
                  <c:v>51</c:v>
                </c:pt>
                <c:pt idx="90">
                  <c:v>49</c:v>
                </c:pt>
                <c:pt idx="91">
                  <c:v>47</c:v>
                </c:pt>
                <c:pt idx="92">
                  <c:v>45</c:v>
                </c:pt>
                <c:pt idx="93">
                  <c:v>43</c:v>
                </c:pt>
                <c:pt idx="94">
                  <c:v>52</c:v>
                </c:pt>
                <c:pt idx="95">
                  <c:v>49</c:v>
                </c:pt>
                <c:pt idx="96">
                  <c:v>46</c:v>
                </c:pt>
                <c:pt idx="97">
                  <c:v>43</c:v>
                </c:pt>
                <c:pt idx="98">
                  <c:v>40</c:v>
                </c:pt>
                <c:pt idx="99">
                  <c:v>53</c:v>
                </c:pt>
                <c:pt idx="100">
                  <c:v>78</c:v>
                </c:pt>
                <c:pt idx="101">
                  <c:v>77</c:v>
                </c:pt>
                <c:pt idx="102">
                  <c:v>76</c:v>
                </c:pt>
                <c:pt idx="103">
                  <c:v>81</c:v>
                </c:pt>
                <c:pt idx="104">
                  <c:v>80</c:v>
                </c:pt>
                <c:pt idx="105">
                  <c:v>85</c:v>
                </c:pt>
                <c:pt idx="106">
                  <c:v>84</c:v>
                </c:pt>
                <c:pt idx="107">
                  <c:v>83</c:v>
                </c:pt>
                <c:pt idx="108">
                  <c:v>82</c:v>
                </c:pt>
                <c:pt idx="109">
                  <c:v>81</c:v>
                </c:pt>
                <c:pt idx="110">
                  <c:v>80</c:v>
                </c:pt>
                <c:pt idx="111">
                  <c:v>78</c:v>
                </c:pt>
                <c:pt idx="112">
                  <c:v>76</c:v>
                </c:pt>
                <c:pt idx="113">
                  <c:v>74</c:v>
                </c:pt>
                <c:pt idx="114">
                  <c:v>72</c:v>
                </c:pt>
                <c:pt idx="115">
                  <c:v>70</c:v>
                </c:pt>
                <c:pt idx="116">
                  <c:v>67</c:v>
                </c:pt>
                <c:pt idx="117">
                  <c:v>64</c:v>
                </c:pt>
                <c:pt idx="118">
                  <c:v>61</c:v>
                </c:pt>
                <c:pt idx="119">
                  <c:v>58</c:v>
                </c:pt>
                <c:pt idx="120">
                  <c:v>55</c:v>
                </c:pt>
                <c:pt idx="121">
                  <c:v>50</c:v>
                </c:pt>
                <c:pt idx="122">
                  <c:v>45</c:v>
                </c:pt>
                <c:pt idx="123">
                  <c:v>40</c:v>
                </c:pt>
                <c:pt idx="124">
                  <c:v>35</c:v>
                </c:pt>
                <c:pt idx="125">
                  <c:v>30</c:v>
                </c:pt>
                <c:pt idx="126">
                  <c:v>22</c:v>
                </c:pt>
                <c:pt idx="127">
                  <c:v>14</c:v>
                </c:pt>
                <c:pt idx="128">
                  <c:v>6</c:v>
                </c:pt>
                <c:pt idx="129">
                  <c:v>-2</c:v>
                </c:pt>
                <c:pt idx="130">
                  <c:v>-10</c:v>
                </c:pt>
                <c:pt idx="131">
                  <c:v>25</c:v>
                </c:pt>
                <c:pt idx="132">
                  <c:v>12</c:v>
                </c:pt>
                <c:pt idx="133">
                  <c:v>77</c:v>
                </c:pt>
                <c:pt idx="134">
                  <c:v>64</c:v>
                </c:pt>
                <c:pt idx="135">
                  <c:v>51</c:v>
                </c:pt>
                <c:pt idx="136">
                  <c:v>30</c:v>
                </c:pt>
                <c:pt idx="137">
                  <c:v>9</c:v>
                </c:pt>
                <c:pt idx="138">
                  <c:v>-12</c:v>
                </c:pt>
                <c:pt idx="139">
                  <c:v>-33</c:v>
                </c:pt>
                <c:pt idx="140">
                  <c:v>-54</c:v>
                </c:pt>
                <c:pt idx="141">
                  <c:v>-88</c:v>
                </c:pt>
                <c:pt idx="142">
                  <c:v>-122</c:v>
                </c:pt>
                <c:pt idx="143">
                  <c:v>48</c:v>
                </c:pt>
                <c:pt idx="144">
                  <c:v>14</c:v>
                </c:pt>
                <c:pt idx="145">
                  <c:v>-20</c:v>
                </c:pt>
                <c:pt idx="146">
                  <c:v>183</c:v>
                </c:pt>
                <c:pt idx="147">
                  <c:v>188</c:v>
                </c:pt>
                <c:pt idx="148">
                  <c:v>187</c:v>
                </c:pt>
                <c:pt idx="149">
                  <c:v>186</c:v>
                </c:pt>
                <c:pt idx="150">
                  <c:v>185</c:v>
                </c:pt>
                <c:pt idx="151">
                  <c:v>184</c:v>
                </c:pt>
                <c:pt idx="152">
                  <c:v>183</c:v>
                </c:pt>
                <c:pt idx="153">
                  <c:v>181</c:v>
                </c:pt>
                <c:pt idx="154">
                  <c:v>179</c:v>
                </c:pt>
                <c:pt idx="155">
                  <c:v>177</c:v>
                </c:pt>
                <c:pt idx="156">
                  <c:v>175</c:v>
                </c:pt>
                <c:pt idx="157">
                  <c:v>173</c:v>
                </c:pt>
                <c:pt idx="158">
                  <c:v>170</c:v>
                </c:pt>
                <c:pt idx="159">
                  <c:v>167</c:v>
                </c:pt>
                <c:pt idx="160">
                  <c:v>164</c:v>
                </c:pt>
                <c:pt idx="161">
                  <c:v>161</c:v>
                </c:pt>
                <c:pt idx="162">
                  <c:v>158</c:v>
                </c:pt>
                <c:pt idx="163">
                  <c:v>153</c:v>
                </c:pt>
                <c:pt idx="164">
                  <c:v>148</c:v>
                </c:pt>
                <c:pt idx="165">
                  <c:v>143</c:v>
                </c:pt>
                <c:pt idx="166">
                  <c:v>138</c:v>
                </c:pt>
                <c:pt idx="167">
                  <c:v>133</c:v>
                </c:pt>
                <c:pt idx="168">
                  <c:v>125</c:v>
                </c:pt>
                <c:pt idx="169">
                  <c:v>117</c:v>
                </c:pt>
                <c:pt idx="170">
                  <c:v>157</c:v>
                </c:pt>
                <c:pt idx="171">
                  <c:v>149</c:v>
                </c:pt>
                <c:pt idx="172">
                  <c:v>141</c:v>
                </c:pt>
                <c:pt idx="173">
                  <c:v>128</c:v>
                </c:pt>
                <c:pt idx="174">
                  <c:v>115</c:v>
                </c:pt>
                <c:pt idx="175">
                  <c:v>102</c:v>
                </c:pt>
                <c:pt idx="176">
                  <c:v>89</c:v>
                </c:pt>
                <c:pt idx="177">
                  <c:v>76</c:v>
                </c:pt>
                <c:pt idx="178">
                  <c:v>133</c:v>
                </c:pt>
                <c:pt idx="179">
                  <c:v>112</c:v>
                </c:pt>
                <c:pt idx="180">
                  <c:v>91</c:v>
                </c:pt>
                <c:pt idx="181">
                  <c:v>70</c:v>
                </c:pt>
                <c:pt idx="182">
                  <c:v>49</c:v>
                </c:pt>
                <c:pt idx="183">
                  <c:v>15</c:v>
                </c:pt>
                <c:pt idx="184">
                  <c:v>185</c:v>
                </c:pt>
                <c:pt idx="185">
                  <c:v>355</c:v>
                </c:pt>
                <c:pt idx="186">
                  <c:v>354</c:v>
                </c:pt>
                <c:pt idx="187">
                  <c:v>353</c:v>
                </c:pt>
                <c:pt idx="188">
                  <c:v>352</c:v>
                </c:pt>
                <c:pt idx="189">
                  <c:v>351</c:v>
                </c:pt>
                <c:pt idx="190">
                  <c:v>350</c:v>
                </c:pt>
                <c:pt idx="191">
                  <c:v>348</c:v>
                </c:pt>
                <c:pt idx="192">
                  <c:v>358</c:v>
                </c:pt>
                <c:pt idx="193">
                  <c:v>369</c:v>
                </c:pt>
                <c:pt idx="194">
                  <c:v>368</c:v>
                </c:pt>
                <c:pt idx="195">
                  <c:v>367</c:v>
                </c:pt>
                <c:pt idx="196">
                  <c:v>366</c:v>
                </c:pt>
                <c:pt idx="197">
                  <c:v>365</c:v>
                </c:pt>
                <c:pt idx="198">
                  <c:v>364</c:v>
                </c:pt>
                <c:pt idx="199">
                  <c:v>362</c:v>
                </c:pt>
                <c:pt idx="200">
                  <c:v>360</c:v>
                </c:pt>
                <c:pt idx="201">
                  <c:v>358</c:v>
                </c:pt>
                <c:pt idx="202">
                  <c:v>356</c:v>
                </c:pt>
                <c:pt idx="203">
                  <c:v>354</c:v>
                </c:pt>
                <c:pt idx="204">
                  <c:v>351</c:v>
                </c:pt>
                <c:pt idx="205">
                  <c:v>348</c:v>
                </c:pt>
                <c:pt idx="206">
                  <c:v>345</c:v>
                </c:pt>
                <c:pt idx="207">
                  <c:v>342</c:v>
                </c:pt>
                <c:pt idx="208">
                  <c:v>339</c:v>
                </c:pt>
                <c:pt idx="209">
                  <c:v>334</c:v>
                </c:pt>
                <c:pt idx="210">
                  <c:v>359</c:v>
                </c:pt>
                <c:pt idx="211">
                  <c:v>384</c:v>
                </c:pt>
                <c:pt idx="212">
                  <c:v>413</c:v>
                </c:pt>
                <c:pt idx="213">
                  <c:v>412</c:v>
                </c:pt>
                <c:pt idx="214">
                  <c:v>411</c:v>
                </c:pt>
                <c:pt idx="215">
                  <c:v>410</c:v>
                </c:pt>
                <c:pt idx="216">
                  <c:v>409</c:v>
                </c:pt>
                <c:pt idx="217">
                  <c:v>408</c:v>
                </c:pt>
                <c:pt idx="218">
                  <c:v>406</c:v>
                </c:pt>
                <c:pt idx="219">
                  <c:v>404</c:v>
                </c:pt>
                <c:pt idx="220">
                  <c:v>402</c:v>
                </c:pt>
                <c:pt idx="221">
                  <c:v>400</c:v>
                </c:pt>
                <c:pt idx="222">
                  <c:v>410</c:v>
                </c:pt>
                <c:pt idx="223">
                  <c:v>407</c:v>
                </c:pt>
                <c:pt idx="224">
                  <c:v>422</c:v>
                </c:pt>
                <c:pt idx="225">
                  <c:v>421</c:v>
                </c:pt>
                <c:pt idx="226">
                  <c:v>420</c:v>
                </c:pt>
                <c:pt idx="227">
                  <c:v>419</c:v>
                </c:pt>
                <c:pt idx="228">
                  <c:v>418</c:v>
                </c:pt>
                <c:pt idx="229">
                  <c:v>417</c:v>
                </c:pt>
                <c:pt idx="230">
                  <c:v>415</c:v>
                </c:pt>
                <c:pt idx="231">
                  <c:v>413</c:v>
                </c:pt>
                <c:pt idx="232">
                  <c:v>423</c:v>
                </c:pt>
                <c:pt idx="233">
                  <c:v>422</c:v>
                </c:pt>
                <c:pt idx="234">
                  <c:v>421</c:v>
                </c:pt>
                <c:pt idx="235">
                  <c:v>426</c:v>
                </c:pt>
                <c:pt idx="236">
                  <c:v>431</c:v>
                </c:pt>
                <c:pt idx="237">
                  <c:v>436</c:v>
                </c:pt>
                <c:pt idx="238">
                  <c:v>435</c:v>
                </c:pt>
                <c:pt idx="239">
                  <c:v>434</c:v>
                </c:pt>
                <c:pt idx="240">
                  <c:v>433</c:v>
                </c:pt>
                <c:pt idx="241">
                  <c:v>438</c:v>
                </c:pt>
                <c:pt idx="242">
                  <c:v>437</c:v>
                </c:pt>
                <c:pt idx="243">
                  <c:v>436</c:v>
                </c:pt>
                <c:pt idx="244">
                  <c:v>435</c:v>
                </c:pt>
                <c:pt idx="245">
                  <c:v>434</c:v>
                </c:pt>
                <c:pt idx="246">
                  <c:v>433</c:v>
                </c:pt>
                <c:pt idx="247">
                  <c:v>431</c:v>
                </c:pt>
                <c:pt idx="248">
                  <c:v>429</c:v>
                </c:pt>
                <c:pt idx="249">
                  <c:v>427</c:v>
                </c:pt>
                <c:pt idx="250">
                  <c:v>437</c:v>
                </c:pt>
                <c:pt idx="251">
                  <c:v>435</c:v>
                </c:pt>
                <c:pt idx="252">
                  <c:v>444</c:v>
                </c:pt>
                <c:pt idx="253">
                  <c:v>443</c:v>
                </c:pt>
                <c:pt idx="254">
                  <c:v>442</c:v>
                </c:pt>
                <c:pt idx="255">
                  <c:v>441</c:v>
                </c:pt>
                <c:pt idx="256">
                  <c:v>440</c:v>
                </c:pt>
                <c:pt idx="257">
                  <c:v>445</c:v>
                </c:pt>
                <c:pt idx="258">
                  <c:v>444</c:v>
                </c:pt>
                <c:pt idx="259">
                  <c:v>449</c:v>
                </c:pt>
                <c:pt idx="260">
                  <c:v>448</c:v>
                </c:pt>
                <c:pt idx="261">
                  <c:v>453</c:v>
                </c:pt>
                <c:pt idx="262">
                  <c:v>452</c:v>
                </c:pt>
                <c:pt idx="263">
                  <c:v>451</c:v>
                </c:pt>
                <c:pt idx="264">
                  <c:v>456</c:v>
                </c:pt>
                <c:pt idx="265">
                  <c:v>461</c:v>
                </c:pt>
                <c:pt idx="266">
                  <c:v>460</c:v>
                </c:pt>
                <c:pt idx="267">
                  <c:v>459</c:v>
                </c:pt>
                <c:pt idx="268">
                  <c:v>458</c:v>
                </c:pt>
                <c:pt idx="269">
                  <c:v>457</c:v>
                </c:pt>
                <c:pt idx="270">
                  <c:v>456</c:v>
                </c:pt>
                <c:pt idx="271">
                  <c:v>454</c:v>
                </c:pt>
                <c:pt idx="272">
                  <c:v>452</c:v>
                </c:pt>
                <c:pt idx="273">
                  <c:v>450</c:v>
                </c:pt>
                <c:pt idx="274">
                  <c:v>448</c:v>
                </c:pt>
                <c:pt idx="275">
                  <c:v>446</c:v>
                </c:pt>
                <c:pt idx="276">
                  <c:v>443</c:v>
                </c:pt>
                <c:pt idx="277">
                  <c:v>440</c:v>
                </c:pt>
                <c:pt idx="278">
                  <c:v>437</c:v>
                </c:pt>
                <c:pt idx="279">
                  <c:v>434</c:v>
                </c:pt>
                <c:pt idx="280">
                  <c:v>431</c:v>
                </c:pt>
                <c:pt idx="281">
                  <c:v>426</c:v>
                </c:pt>
                <c:pt idx="282">
                  <c:v>421</c:v>
                </c:pt>
                <c:pt idx="283">
                  <c:v>446</c:v>
                </c:pt>
                <c:pt idx="284">
                  <c:v>441</c:v>
                </c:pt>
                <c:pt idx="285">
                  <c:v>436</c:v>
                </c:pt>
                <c:pt idx="286">
                  <c:v>428</c:v>
                </c:pt>
                <c:pt idx="287">
                  <c:v>468</c:v>
                </c:pt>
                <c:pt idx="288">
                  <c:v>467</c:v>
                </c:pt>
                <c:pt idx="289">
                  <c:v>466</c:v>
                </c:pt>
                <c:pt idx="290">
                  <c:v>465</c:v>
                </c:pt>
                <c:pt idx="291">
                  <c:v>464</c:v>
                </c:pt>
                <c:pt idx="292">
                  <c:v>469</c:v>
                </c:pt>
                <c:pt idx="293">
                  <c:v>468</c:v>
                </c:pt>
                <c:pt idx="294">
                  <c:v>467</c:v>
                </c:pt>
                <c:pt idx="295">
                  <c:v>466</c:v>
                </c:pt>
                <c:pt idx="296">
                  <c:v>465</c:v>
                </c:pt>
                <c:pt idx="297">
                  <c:v>470</c:v>
                </c:pt>
                <c:pt idx="298">
                  <c:v>469</c:v>
                </c:pt>
                <c:pt idx="299">
                  <c:v>468</c:v>
                </c:pt>
                <c:pt idx="300">
                  <c:v>467</c:v>
                </c:pt>
                <c:pt idx="301">
                  <c:v>466</c:v>
                </c:pt>
                <c:pt idx="302">
                  <c:v>465</c:v>
                </c:pt>
                <c:pt idx="303">
                  <c:v>463</c:v>
                </c:pt>
                <c:pt idx="304">
                  <c:v>461</c:v>
                </c:pt>
                <c:pt idx="305">
                  <c:v>459</c:v>
                </c:pt>
                <c:pt idx="306">
                  <c:v>469</c:v>
                </c:pt>
                <c:pt idx="307">
                  <c:v>467</c:v>
                </c:pt>
                <c:pt idx="308">
                  <c:v>464</c:v>
                </c:pt>
                <c:pt idx="309">
                  <c:v>461</c:v>
                </c:pt>
                <c:pt idx="310">
                  <c:v>458</c:v>
                </c:pt>
                <c:pt idx="311">
                  <c:v>455</c:v>
                </c:pt>
                <c:pt idx="312">
                  <c:v>452</c:v>
                </c:pt>
                <c:pt idx="313">
                  <c:v>447</c:v>
                </c:pt>
                <c:pt idx="314">
                  <c:v>442</c:v>
                </c:pt>
                <c:pt idx="315">
                  <c:v>437</c:v>
                </c:pt>
                <c:pt idx="316">
                  <c:v>462</c:v>
                </c:pt>
                <c:pt idx="317">
                  <c:v>457</c:v>
                </c:pt>
                <c:pt idx="318">
                  <c:v>449</c:v>
                </c:pt>
                <c:pt idx="319">
                  <c:v>441</c:v>
                </c:pt>
                <c:pt idx="320">
                  <c:v>481</c:v>
                </c:pt>
                <c:pt idx="321">
                  <c:v>480</c:v>
                </c:pt>
                <c:pt idx="322">
                  <c:v>479</c:v>
                </c:pt>
                <c:pt idx="323">
                  <c:v>478</c:v>
                </c:pt>
                <c:pt idx="324">
                  <c:v>477</c:v>
                </c:pt>
                <c:pt idx="325">
                  <c:v>476</c:v>
                </c:pt>
                <c:pt idx="326">
                  <c:v>474</c:v>
                </c:pt>
                <c:pt idx="327">
                  <c:v>484</c:v>
                </c:pt>
                <c:pt idx="328">
                  <c:v>495</c:v>
                </c:pt>
                <c:pt idx="329">
                  <c:v>494</c:v>
                </c:pt>
                <c:pt idx="330">
                  <c:v>493</c:v>
                </c:pt>
                <c:pt idx="331">
                  <c:v>492</c:v>
                </c:pt>
                <c:pt idx="332">
                  <c:v>497</c:v>
                </c:pt>
                <c:pt idx="333">
                  <c:v>496</c:v>
                </c:pt>
                <c:pt idx="334">
                  <c:v>495</c:v>
                </c:pt>
                <c:pt idx="335">
                  <c:v>494</c:v>
                </c:pt>
                <c:pt idx="336">
                  <c:v>493</c:v>
                </c:pt>
                <c:pt idx="337">
                  <c:v>492</c:v>
                </c:pt>
                <c:pt idx="338">
                  <c:v>490</c:v>
                </c:pt>
                <c:pt idx="339">
                  <c:v>488</c:v>
                </c:pt>
                <c:pt idx="340">
                  <c:v>498</c:v>
                </c:pt>
                <c:pt idx="341">
                  <c:v>497</c:v>
                </c:pt>
                <c:pt idx="342">
                  <c:v>496</c:v>
                </c:pt>
                <c:pt idx="343">
                  <c:v>501</c:v>
                </c:pt>
                <c:pt idx="344">
                  <c:v>506</c:v>
                </c:pt>
                <c:pt idx="345">
                  <c:v>505</c:v>
                </c:pt>
                <c:pt idx="346">
                  <c:v>504</c:v>
                </c:pt>
                <c:pt idx="347">
                  <c:v>503</c:v>
                </c:pt>
                <c:pt idx="348">
                  <c:v>502</c:v>
                </c:pt>
                <c:pt idx="349">
                  <c:v>501</c:v>
                </c:pt>
                <c:pt idx="350">
                  <c:v>499</c:v>
                </c:pt>
                <c:pt idx="351">
                  <c:v>497</c:v>
                </c:pt>
                <c:pt idx="352">
                  <c:v>495</c:v>
                </c:pt>
                <c:pt idx="353">
                  <c:v>493</c:v>
                </c:pt>
                <c:pt idx="354">
                  <c:v>491</c:v>
                </c:pt>
                <c:pt idx="355">
                  <c:v>488</c:v>
                </c:pt>
                <c:pt idx="356">
                  <c:v>485</c:v>
                </c:pt>
                <c:pt idx="357">
                  <c:v>500</c:v>
                </c:pt>
                <c:pt idx="358">
                  <c:v>497</c:v>
                </c:pt>
                <c:pt idx="359">
                  <c:v>494</c:v>
                </c:pt>
                <c:pt idx="360">
                  <c:v>489</c:v>
                </c:pt>
                <c:pt idx="361">
                  <c:v>484</c:v>
                </c:pt>
                <c:pt idx="362">
                  <c:v>479</c:v>
                </c:pt>
                <c:pt idx="363">
                  <c:v>504</c:v>
                </c:pt>
                <c:pt idx="364">
                  <c:v>499</c:v>
                </c:pt>
                <c:pt idx="365">
                  <c:v>491</c:v>
                </c:pt>
                <c:pt idx="366">
                  <c:v>483</c:v>
                </c:pt>
                <c:pt idx="367">
                  <c:v>475</c:v>
                </c:pt>
                <c:pt idx="368">
                  <c:v>467</c:v>
                </c:pt>
                <c:pt idx="369">
                  <c:v>459</c:v>
                </c:pt>
                <c:pt idx="370">
                  <c:v>446</c:v>
                </c:pt>
                <c:pt idx="371">
                  <c:v>433</c:v>
                </c:pt>
                <c:pt idx="372">
                  <c:v>420</c:v>
                </c:pt>
                <c:pt idx="373">
                  <c:v>407</c:v>
                </c:pt>
                <c:pt idx="374">
                  <c:v>394</c:v>
                </c:pt>
                <c:pt idx="375">
                  <c:v>373</c:v>
                </c:pt>
                <c:pt idx="376">
                  <c:v>352</c:v>
                </c:pt>
                <c:pt idx="377">
                  <c:v>331</c:v>
                </c:pt>
                <c:pt idx="378">
                  <c:v>310</c:v>
                </c:pt>
                <c:pt idx="379">
                  <c:v>415</c:v>
                </c:pt>
                <c:pt idx="380">
                  <c:v>381</c:v>
                </c:pt>
                <c:pt idx="381">
                  <c:v>347</c:v>
                </c:pt>
                <c:pt idx="382">
                  <c:v>313</c:v>
                </c:pt>
                <c:pt idx="383">
                  <c:v>279</c:v>
                </c:pt>
                <c:pt idx="384">
                  <c:v>245</c:v>
                </c:pt>
                <c:pt idx="385">
                  <c:v>448</c:v>
                </c:pt>
                <c:pt idx="386">
                  <c:v>447</c:v>
                </c:pt>
                <c:pt idx="387">
                  <c:v>446</c:v>
                </c:pt>
                <c:pt idx="388">
                  <c:v>445</c:v>
                </c:pt>
                <c:pt idx="389">
                  <c:v>450</c:v>
                </c:pt>
                <c:pt idx="390">
                  <c:v>448</c:v>
                </c:pt>
                <c:pt idx="391">
                  <c:v>446</c:v>
                </c:pt>
                <c:pt idx="392">
                  <c:v>444</c:v>
                </c:pt>
                <c:pt idx="393">
                  <c:v>442</c:v>
                </c:pt>
                <c:pt idx="394">
                  <c:v>440</c:v>
                </c:pt>
                <c:pt idx="395">
                  <c:v>437</c:v>
                </c:pt>
                <c:pt idx="396">
                  <c:v>434</c:v>
                </c:pt>
                <c:pt idx="397">
                  <c:v>431</c:v>
                </c:pt>
                <c:pt idx="398">
                  <c:v>428</c:v>
                </c:pt>
                <c:pt idx="399">
                  <c:v>443</c:v>
                </c:pt>
                <c:pt idx="400">
                  <c:v>456</c:v>
                </c:pt>
                <c:pt idx="401">
                  <c:v>451</c:v>
                </c:pt>
                <c:pt idx="402">
                  <c:v>446</c:v>
                </c:pt>
                <c:pt idx="403">
                  <c:v>441</c:v>
                </c:pt>
                <c:pt idx="404">
                  <c:v>466</c:v>
                </c:pt>
                <c:pt idx="405">
                  <c:v>458</c:v>
                </c:pt>
                <c:pt idx="406">
                  <c:v>450</c:v>
                </c:pt>
                <c:pt idx="407">
                  <c:v>442</c:v>
                </c:pt>
                <c:pt idx="408">
                  <c:v>434</c:v>
                </c:pt>
                <c:pt idx="409">
                  <c:v>474</c:v>
                </c:pt>
                <c:pt idx="410">
                  <c:v>509</c:v>
                </c:pt>
                <c:pt idx="411">
                  <c:v>586</c:v>
                </c:pt>
                <c:pt idx="412">
                  <c:v>585</c:v>
                </c:pt>
                <c:pt idx="413">
                  <c:v>584</c:v>
                </c:pt>
                <c:pt idx="414">
                  <c:v>583</c:v>
                </c:pt>
                <c:pt idx="415">
                  <c:v>582</c:v>
                </c:pt>
                <c:pt idx="416">
                  <c:v>581</c:v>
                </c:pt>
                <c:pt idx="417">
                  <c:v>579</c:v>
                </c:pt>
                <c:pt idx="418">
                  <c:v>577</c:v>
                </c:pt>
                <c:pt idx="419">
                  <c:v>587</c:v>
                </c:pt>
                <c:pt idx="420">
                  <c:v>586</c:v>
                </c:pt>
                <c:pt idx="421">
                  <c:v>585</c:v>
                </c:pt>
                <c:pt idx="422">
                  <c:v>584</c:v>
                </c:pt>
                <c:pt idx="423">
                  <c:v>583</c:v>
                </c:pt>
                <c:pt idx="424">
                  <c:v>582</c:v>
                </c:pt>
                <c:pt idx="425">
                  <c:v>586</c:v>
                </c:pt>
                <c:pt idx="426">
                  <c:v>596</c:v>
                </c:pt>
                <c:pt idx="427">
                  <c:v>595</c:v>
                </c:pt>
                <c:pt idx="428">
                  <c:v>594</c:v>
                </c:pt>
                <c:pt idx="429">
                  <c:v>599</c:v>
                </c:pt>
                <c:pt idx="430">
                  <c:v>604</c:v>
                </c:pt>
                <c:pt idx="431">
                  <c:v>603</c:v>
                </c:pt>
                <c:pt idx="432">
                  <c:v>602</c:v>
                </c:pt>
                <c:pt idx="433">
                  <c:v>601</c:v>
                </c:pt>
                <c:pt idx="434">
                  <c:v>606</c:v>
                </c:pt>
                <c:pt idx="435">
                  <c:v>605</c:v>
                </c:pt>
                <c:pt idx="436">
                  <c:v>604</c:v>
                </c:pt>
                <c:pt idx="437">
                  <c:v>603</c:v>
                </c:pt>
                <c:pt idx="438">
                  <c:v>602</c:v>
                </c:pt>
                <c:pt idx="439">
                  <c:v>601</c:v>
                </c:pt>
                <c:pt idx="440">
                  <c:v>599</c:v>
                </c:pt>
                <c:pt idx="441">
                  <c:v>597</c:v>
                </c:pt>
                <c:pt idx="442">
                  <c:v>595</c:v>
                </c:pt>
                <c:pt idx="443">
                  <c:v>593</c:v>
                </c:pt>
                <c:pt idx="444">
                  <c:v>591</c:v>
                </c:pt>
                <c:pt idx="445">
                  <c:v>588</c:v>
                </c:pt>
                <c:pt idx="446">
                  <c:v>585</c:v>
                </c:pt>
                <c:pt idx="447">
                  <c:v>582</c:v>
                </c:pt>
                <c:pt idx="448">
                  <c:v>579</c:v>
                </c:pt>
                <c:pt idx="449">
                  <c:v>576</c:v>
                </c:pt>
                <c:pt idx="450">
                  <c:v>571</c:v>
                </c:pt>
                <c:pt idx="451">
                  <c:v>566</c:v>
                </c:pt>
                <c:pt idx="452">
                  <c:v>561</c:v>
                </c:pt>
                <c:pt idx="453">
                  <c:v>556</c:v>
                </c:pt>
                <c:pt idx="454">
                  <c:v>581</c:v>
                </c:pt>
                <c:pt idx="455">
                  <c:v>603</c:v>
                </c:pt>
                <c:pt idx="456">
                  <c:v>595</c:v>
                </c:pt>
                <c:pt idx="457">
                  <c:v>587</c:v>
                </c:pt>
                <c:pt idx="458">
                  <c:v>579</c:v>
                </c:pt>
                <c:pt idx="459">
                  <c:v>571</c:v>
                </c:pt>
                <c:pt idx="460">
                  <c:v>606</c:v>
                </c:pt>
                <c:pt idx="461">
                  <c:v>593</c:v>
                </c:pt>
                <c:pt idx="462">
                  <c:v>580</c:v>
                </c:pt>
                <c:pt idx="463">
                  <c:v>567</c:v>
                </c:pt>
                <c:pt idx="464">
                  <c:v>554</c:v>
                </c:pt>
                <c:pt idx="465">
                  <c:v>533</c:v>
                </c:pt>
                <c:pt idx="466">
                  <c:v>512</c:v>
                </c:pt>
                <c:pt idx="467">
                  <c:v>491</c:v>
                </c:pt>
                <c:pt idx="468">
                  <c:v>470</c:v>
                </c:pt>
                <c:pt idx="469">
                  <c:v>449</c:v>
                </c:pt>
                <c:pt idx="470">
                  <c:v>415</c:v>
                </c:pt>
                <c:pt idx="471">
                  <c:v>381</c:v>
                </c:pt>
                <c:pt idx="472">
                  <c:v>347</c:v>
                </c:pt>
                <c:pt idx="473">
                  <c:v>313</c:v>
                </c:pt>
                <c:pt idx="474">
                  <c:v>279</c:v>
                </c:pt>
                <c:pt idx="475">
                  <c:v>278</c:v>
                </c:pt>
                <c:pt idx="476">
                  <c:v>277</c:v>
                </c:pt>
                <c:pt idx="477">
                  <c:v>276</c:v>
                </c:pt>
                <c:pt idx="478">
                  <c:v>275</c:v>
                </c:pt>
                <c:pt idx="479">
                  <c:v>274</c:v>
                </c:pt>
                <c:pt idx="480">
                  <c:v>272</c:v>
                </c:pt>
                <c:pt idx="481">
                  <c:v>270</c:v>
                </c:pt>
                <c:pt idx="482">
                  <c:v>280</c:v>
                </c:pt>
                <c:pt idx="483">
                  <c:v>278</c:v>
                </c:pt>
                <c:pt idx="484">
                  <c:v>276</c:v>
                </c:pt>
                <c:pt idx="485">
                  <c:v>273</c:v>
                </c:pt>
                <c:pt idx="486">
                  <c:v>270</c:v>
                </c:pt>
                <c:pt idx="487">
                  <c:v>267</c:v>
                </c:pt>
                <c:pt idx="488">
                  <c:v>264</c:v>
                </c:pt>
                <c:pt idx="489">
                  <c:v>279</c:v>
                </c:pt>
                <c:pt idx="490">
                  <c:v>274</c:v>
                </c:pt>
                <c:pt idx="491">
                  <c:v>269</c:v>
                </c:pt>
                <c:pt idx="492">
                  <c:v>264</c:v>
                </c:pt>
                <c:pt idx="493">
                  <c:v>259</c:v>
                </c:pt>
                <c:pt idx="494">
                  <c:v>254</c:v>
                </c:pt>
                <c:pt idx="495">
                  <c:v>246</c:v>
                </c:pt>
                <c:pt idx="496">
                  <c:v>238</c:v>
                </c:pt>
                <c:pt idx="497">
                  <c:v>230</c:v>
                </c:pt>
                <c:pt idx="498">
                  <c:v>222</c:v>
                </c:pt>
                <c:pt idx="499">
                  <c:v>214</c:v>
                </c:pt>
              </c:numCache>
            </c:numRef>
          </c:val>
        </c:ser>
        <c:ser>
          <c:idx val="4"/>
          <c:order val="4"/>
          <c:tx>
            <c:v>Last DS - R/Max</c:v>
          </c:tx>
          <c:marker>
            <c:symbol val="none"/>
          </c:marker>
          <c:val>
            <c:numRef>
              <c:f>'Fib-DS'!$AT$11:$AT$510</c:f>
              <c:numCache>
                <c:formatCode>General</c:formatCode>
                <c:ptCount val="500"/>
                <c:pt idx="0">
                  <c:v>-1</c:v>
                </c:pt>
                <c:pt idx="1">
                  <c:v>-2</c:v>
                </c:pt>
                <c:pt idx="2">
                  <c:v>-3</c:v>
                </c:pt>
                <c:pt idx="3">
                  <c:v>-4</c:v>
                </c:pt>
                <c:pt idx="4">
                  <c:v>-5</c:v>
                </c:pt>
                <c:pt idx="5">
                  <c:v>-7</c:v>
                </c:pt>
                <c:pt idx="6">
                  <c:v>-9</c:v>
                </c:pt>
                <c:pt idx="7">
                  <c:v>-11</c:v>
                </c:pt>
                <c:pt idx="8">
                  <c:v>-13</c:v>
                </c:pt>
                <c:pt idx="9">
                  <c:v>-15</c:v>
                </c:pt>
                <c:pt idx="10">
                  <c:v>-18</c:v>
                </c:pt>
                <c:pt idx="11">
                  <c:v>-21</c:v>
                </c:pt>
                <c:pt idx="12">
                  <c:v>-24</c:v>
                </c:pt>
                <c:pt idx="13">
                  <c:v>-9</c:v>
                </c:pt>
                <c:pt idx="14">
                  <c:v>-12</c:v>
                </c:pt>
                <c:pt idx="15">
                  <c:v>-17</c:v>
                </c:pt>
                <c:pt idx="16">
                  <c:v>-22</c:v>
                </c:pt>
                <c:pt idx="17">
                  <c:v>-27</c:v>
                </c:pt>
                <c:pt idx="18">
                  <c:v>-32</c:v>
                </c:pt>
                <c:pt idx="19">
                  <c:v>-7</c:v>
                </c:pt>
                <c:pt idx="20">
                  <c:v>15</c:v>
                </c:pt>
                <c:pt idx="21">
                  <c:v>7</c:v>
                </c:pt>
                <c:pt idx="22">
                  <c:v>-1</c:v>
                </c:pt>
                <c:pt idx="23">
                  <c:v>-9</c:v>
                </c:pt>
                <c:pt idx="24">
                  <c:v>-17</c:v>
                </c:pt>
                <c:pt idx="25">
                  <c:v>-30</c:v>
                </c:pt>
                <c:pt idx="26">
                  <c:v>35</c:v>
                </c:pt>
                <c:pt idx="27">
                  <c:v>22</c:v>
                </c:pt>
                <c:pt idx="28">
                  <c:v>9</c:v>
                </c:pt>
                <c:pt idx="29">
                  <c:v>-4</c:v>
                </c:pt>
                <c:pt idx="30">
                  <c:v>-25</c:v>
                </c:pt>
                <c:pt idx="31">
                  <c:v>-46</c:v>
                </c:pt>
                <c:pt idx="32">
                  <c:v>59</c:v>
                </c:pt>
                <c:pt idx="33">
                  <c:v>38</c:v>
                </c:pt>
                <c:pt idx="34">
                  <c:v>17</c:v>
                </c:pt>
                <c:pt idx="35">
                  <c:v>-17</c:v>
                </c:pt>
                <c:pt idx="36">
                  <c:v>153</c:v>
                </c:pt>
                <c:pt idx="37">
                  <c:v>119</c:v>
                </c:pt>
                <c:pt idx="38">
                  <c:v>85</c:v>
                </c:pt>
                <c:pt idx="39">
                  <c:v>51</c:v>
                </c:pt>
                <c:pt idx="40">
                  <c:v>50</c:v>
                </c:pt>
                <c:pt idx="41">
                  <c:v>49</c:v>
                </c:pt>
                <c:pt idx="42">
                  <c:v>48</c:v>
                </c:pt>
                <c:pt idx="43">
                  <c:v>47</c:v>
                </c:pt>
                <c:pt idx="44">
                  <c:v>46</c:v>
                </c:pt>
                <c:pt idx="45">
                  <c:v>44</c:v>
                </c:pt>
                <c:pt idx="46">
                  <c:v>42</c:v>
                </c:pt>
                <c:pt idx="47">
                  <c:v>40</c:v>
                </c:pt>
                <c:pt idx="48">
                  <c:v>38</c:v>
                </c:pt>
                <c:pt idx="49">
                  <c:v>36</c:v>
                </c:pt>
                <c:pt idx="50">
                  <c:v>33</c:v>
                </c:pt>
                <c:pt idx="51">
                  <c:v>30</c:v>
                </c:pt>
                <c:pt idx="52">
                  <c:v>27</c:v>
                </c:pt>
                <c:pt idx="53">
                  <c:v>24</c:v>
                </c:pt>
                <c:pt idx="54">
                  <c:v>21</c:v>
                </c:pt>
                <c:pt idx="55">
                  <c:v>34</c:v>
                </c:pt>
                <c:pt idx="56">
                  <c:v>29</c:v>
                </c:pt>
                <c:pt idx="57">
                  <c:v>24</c:v>
                </c:pt>
                <c:pt idx="58">
                  <c:v>19</c:v>
                </c:pt>
                <c:pt idx="59">
                  <c:v>14</c:v>
                </c:pt>
                <c:pt idx="60">
                  <c:v>6</c:v>
                </c:pt>
                <c:pt idx="61">
                  <c:v>-2</c:v>
                </c:pt>
                <c:pt idx="62">
                  <c:v>-10</c:v>
                </c:pt>
                <c:pt idx="63">
                  <c:v>-18</c:v>
                </c:pt>
                <c:pt idx="64">
                  <c:v>-26</c:v>
                </c:pt>
                <c:pt idx="65">
                  <c:v>9</c:v>
                </c:pt>
                <c:pt idx="66">
                  <c:v>-4</c:v>
                </c:pt>
                <c:pt idx="67">
                  <c:v>-17</c:v>
                </c:pt>
                <c:pt idx="68">
                  <c:v>48</c:v>
                </c:pt>
                <c:pt idx="69">
                  <c:v>35</c:v>
                </c:pt>
                <c:pt idx="70">
                  <c:v>14</c:v>
                </c:pt>
                <c:pt idx="71">
                  <c:v>-7</c:v>
                </c:pt>
                <c:pt idx="72">
                  <c:v>-28</c:v>
                </c:pt>
                <c:pt idx="73">
                  <c:v>-49</c:v>
                </c:pt>
                <c:pt idx="74">
                  <c:v>-70</c:v>
                </c:pt>
                <c:pt idx="75">
                  <c:v>-104</c:v>
                </c:pt>
                <c:pt idx="76">
                  <c:v>-138</c:v>
                </c:pt>
                <c:pt idx="77">
                  <c:v>-172</c:v>
                </c:pt>
                <c:pt idx="78">
                  <c:v>-206</c:v>
                </c:pt>
                <c:pt idx="79">
                  <c:v>-240</c:v>
                </c:pt>
                <c:pt idx="80">
                  <c:v>-37</c:v>
                </c:pt>
                <c:pt idx="81">
                  <c:v>-38</c:v>
                </c:pt>
                <c:pt idx="82">
                  <c:v>-39</c:v>
                </c:pt>
                <c:pt idx="83">
                  <c:v>-34</c:v>
                </c:pt>
                <c:pt idx="84">
                  <c:v>-35</c:v>
                </c:pt>
                <c:pt idx="85">
                  <c:v>-37</c:v>
                </c:pt>
                <c:pt idx="86">
                  <c:v>-39</c:v>
                </c:pt>
                <c:pt idx="87">
                  <c:v>-41</c:v>
                </c:pt>
                <c:pt idx="88">
                  <c:v>-43</c:v>
                </c:pt>
                <c:pt idx="89">
                  <c:v>-45</c:v>
                </c:pt>
                <c:pt idx="90">
                  <c:v>-48</c:v>
                </c:pt>
                <c:pt idx="91">
                  <c:v>-51</c:v>
                </c:pt>
                <c:pt idx="92">
                  <c:v>-54</c:v>
                </c:pt>
                <c:pt idx="93">
                  <c:v>-57</c:v>
                </c:pt>
                <c:pt idx="94">
                  <c:v>-42</c:v>
                </c:pt>
                <c:pt idx="95">
                  <c:v>-47</c:v>
                </c:pt>
                <c:pt idx="96">
                  <c:v>-52</c:v>
                </c:pt>
                <c:pt idx="97">
                  <c:v>-57</c:v>
                </c:pt>
                <c:pt idx="98">
                  <c:v>-62</c:v>
                </c:pt>
                <c:pt idx="99">
                  <c:v>-37</c:v>
                </c:pt>
                <c:pt idx="100">
                  <c:v>-15</c:v>
                </c:pt>
                <c:pt idx="101">
                  <c:v>-23</c:v>
                </c:pt>
                <c:pt idx="102">
                  <c:v>-31</c:v>
                </c:pt>
                <c:pt idx="103">
                  <c:v>9</c:v>
                </c:pt>
                <c:pt idx="104">
                  <c:v>1</c:v>
                </c:pt>
                <c:pt idx="105">
                  <c:v>36</c:v>
                </c:pt>
                <c:pt idx="106">
                  <c:v>23</c:v>
                </c:pt>
                <c:pt idx="107">
                  <c:v>10</c:v>
                </c:pt>
                <c:pt idx="108">
                  <c:v>-3</c:v>
                </c:pt>
                <c:pt idx="109">
                  <c:v>-16</c:v>
                </c:pt>
                <c:pt idx="110">
                  <c:v>-37</c:v>
                </c:pt>
                <c:pt idx="111">
                  <c:v>-58</c:v>
                </c:pt>
                <c:pt idx="112">
                  <c:v>-79</c:v>
                </c:pt>
                <c:pt idx="113">
                  <c:v>-100</c:v>
                </c:pt>
                <c:pt idx="114">
                  <c:v>-121</c:v>
                </c:pt>
                <c:pt idx="115">
                  <c:v>-155</c:v>
                </c:pt>
                <c:pt idx="116">
                  <c:v>-189</c:v>
                </c:pt>
                <c:pt idx="117">
                  <c:v>-223</c:v>
                </c:pt>
                <c:pt idx="118">
                  <c:v>-257</c:v>
                </c:pt>
                <c:pt idx="119">
                  <c:v>-291</c:v>
                </c:pt>
                <c:pt idx="120">
                  <c:v>-292</c:v>
                </c:pt>
                <c:pt idx="121">
                  <c:v>-293</c:v>
                </c:pt>
                <c:pt idx="122">
                  <c:v>-294</c:v>
                </c:pt>
                <c:pt idx="123">
                  <c:v>-295</c:v>
                </c:pt>
                <c:pt idx="124">
                  <c:v>-296</c:v>
                </c:pt>
                <c:pt idx="125">
                  <c:v>-298</c:v>
                </c:pt>
                <c:pt idx="126">
                  <c:v>-300</c:v>
                </c:pt>
                <c:pt idx="127">
                  <c:v>-302</c:v>
                </c:pt>
                <c:pt idx="128">
                  <c:v>-304</c:v>
                </c:pt>
                <c:pt idx="129">
                  <c:v>-306</c:v>
                </c:pt>
                <c:pt idx="130">
                  <c:v>-309</c:v>
                </c:pt>
                <c:pt idx="131">
                  <c:v>-294</c:v>
                </c:pt>
                <c:pt idx="132">
                  <c:v>-297</c:v>
                </c:pt>
                <c:pt idx="133">
                  <c:v>-282</c:v>
                </c:pt>
                <c:pt idx="134">
                  <c:v>-285</c:v>
                </c:pt>
                <c:pt idx="135">
                  <c:v>-290</c:v>
                </c:pt>
                <c:pt idx="136">
                  <c:v>-295</c:v>
                </c:pt>
                <c:pt idx="137">
                  <c:v>-300</c:v>
                </c:pt>
                <c:pt idx="138">
                  <c:v>-305</c:v>
                </c:pt>
                <c:pt idx="139">
                  <c:v>-310</c:v>
                </c:pt>
                <c:pt idx="140">
                  <c:v>-318</c:v>
                </c:pt>
                <c:pt idx="141">
                  <c:v>-326</c:v>
                </c:pt>
                <c:pt idx="142">
                  <c:v>-334</c:v>
                </c:pt>
                <c:pt idx="143">
                  <c:v>-294</c:v>
                </c:pt>
                <c:pt idx="144">
                  <c:v>-302</c:v>
                </c:pt>
                <c:pt idx="145">
                  <c:v>-315</c:v>
                </c:pt>
                <c:pt idx="146">
                  <c:v>-250</c:v>
                </c:pt>
                <c:pt idx="147">
                  <c:v>-185</c:v>
                </c:pt>
                <c:pt idx="148">
                  <c:v>-198</c:v>
                </c:pt>
                <c:pt idx="149">
                  <c:v>-211</c:v>
                </c:pt>
                <c:pt idx="150">
                  <c:v>-232</c:v>
                </c:pt>
                <c:pt idx="151">
                  <c:v>-253</c:v>
                </c:pt>
                <c:pt idx="152">
                  <c:v>-274</c:v>
                </c:pt>
                <c:pt idx="153">
                  <c:v>-295</c:v>
                </c:pt>
                <c:pt idx="154">
                  <c:v>-316</c:v>
                </c:pt>
                <c:pt idx="155">
                  <c:v>-350</c:v>
                </c:pt>
                <c:pt idx="156">
                  <c:v>-384</c:v>
                </c:pt>
                <c:pt idx="157">
                  <c:v>-418</c:v>
                </c:pt>
                <c:pt idx="158">
                  <c:v>-452</c:v>
                </c:pt>
                <c:pt idx="159">
                  <c:v>-486</c:v>
                </c:pt>
                <c:pt idx="160">
                  <c:v>-487</c:v>
                </c:pt>
                <c:pt idx="161">
                  <c:v>-488</c:v>
                </c:pt>
                <c:pt idx="162">
                  <c:v>-489</c:v>
                </c:pt>
                <c:pt idx="163">
                  <c:v>-490</c:v>
                </c:pt>
                <c:pt idx="164">
                  <c:v>-491</c:v>
                </c:pt>
                <c:pt idx="165">
                  <c:v>-493</c:v>
                </c:pt>
                <c:pt idx="166">
                  <c:v>-495</c:v>
                </c:pt>
                <c:pt idx="167">
                  <c:v>-497</c:v>
                </c:pt>
                <c:pt idx="168">
                  <c:v>-499</c:v>
                </c:pt>
                <c:pt idx="169">
                  <c:v>-501</c:v>
                </c:pt>
                <c:pt idx="170">
                  <c:v>-492</c:v>
                </c:pt>
                <c:pt idx="171">
                  <c:v>-495</c:v>
                </c:pt>
                <c:pt idx="172">
                  <c:v>-498</c:v>
                </c:pt>
                <c:pt idx="173">
                  <c:v>-501</c:v>
                </c:pt>
                <c:pt idx="174">
                  <c:v>-504</c:v>
                </c:pt>
                <c:pt idx="175">
                  <c:v>-509</c:v>
                </c:pt>
                <c:pt idx="176">
                  <c:v>-514</c:v>
                </c:pt>
                <c:pt idx="177">
                  <c:v>-519</c:v>
                </c:pt>
                <c:pt idx="178">
                  <c:v>-494</c:v>
                </c:pt>
                <c:pt idx="179">
                  <c:v>-499</c:v>
                </c:pt>
                <c:pt idx="180">
                  <c:v>-507</c:v>
                </c:pt>
                <c:pt idx="181">
                  <c:v>-515</c:v>
                </c:pt>
                <c:pt idx="182">
                  <c:v>-523</c:v>
                </c:pt>
                <c:pt idx="183">
                  <c:v>-531</c:v>
                </c:pt>
                <c:pt idx="184">
                  <c:v>-491</c:v>
                </c:pt>
                <c:pt idx="185">
                  <c:v>-456</c:v>
                </c:pt>
                <c:pt idx="186">
                  <c:v>-469</c:v>
                </c:pt>
                <c:pt idx="187">
                  <c:v>-482</c:v>
                </c:pt>
                <c:pt idx="188">
                  <c:v>-495</c:v>
                </c:pt>
                <c:pt idx="189">
                  <c:v>-508</c:v>
                </c:pt>
                <c:pt idx="190">
                  <c:v>-529</c:v>
                </c:pt>
                <c:pt idx="191">
                  <c:v>-550</c:v>
                </c:pt>
                <c:pt idx="192">
                  <c:v>-445</c:v>
                </c:pt>
                <c:pt idx="193">
                  <c:v>-340</c:v>
                </c:pt>
                <c:pt idx="194">
                  <c:v>-361</c:v>
                </c:pt>
                <c:pt idx="195">
                  <c:v>-395</c:v>
                </c:pt>
                <c:pt idx="196">
                  <c:v>-429</c:v>
                </c:pt>
                <c:pt idx="197">
                  <c:v>-463</c:v>
                </c:pt>
                <c:pt idx="198">
                  <c:v>-497</c:v>
                </c:pt>
                <c:pt idx="199">
                  <c:v>-531</c:v>
                </c:pt>
                <c:pt idx="200">
                  <c:v>-532</c:v>
                </c:pt>
                <c:pt idx="201">
                  <c:v>-533</c:v>
                </c:pt>
                <c:pt idx="202">
                  <c:v>-534</c:v>
                </c:pt>
                <c:pt idx="203">
                  <c:v>-535</c:v>
                </c:pt>
                <c:pt idx="204">
                  <c:v>-536</c:v>
                </c:pt>
                <c:pt idx="205">
                  <c:v>-538</c:v>
                </c:pt>
                <c:pt idx="206">
                  <c:v>-540</c:v>
                </c:pt>
                <c:pt idx="207">
                  <c:v>-542</c:v>
                </c:pt>
                <c:pt idx="208">
                  <c:v>-544</c:v>
                </c:pt>
                <c:pt idx="209">
                  <c:v>-546</c:v>
                </c:pt>
                <c:pt idx="210">
                  <c:v>-537</c:v>
                </c:pt>
                <c:pt idx="211">
                  <c:v>-522</c:v>
                </c:pt>
                <c:pt idx="212">
                  <c:v>-507</c:v>
                </c:pt>
                <c:pt idx="213">
                  <c:v>-510</c:v>
                </c:pt>
                <c:pt idx="214">
                  <c:v>-513</c:v>
                </c:pt>
                <c:pt idx="215">
                  <c:v>-518</c:v>
                </c:pt>
                <c:pt idx="216">
                  <c:v>-523</c:v>
                </c:pt>
                <c:pt idx="217">
                  <c:v>-528</c:v>
                </c:pt>
                <c:pt idx="218">
                  <c:v>-533</c:v>
                </c:pt>
                <c:pt idx="219">
                  <c:v>-538</c:v>
                </c:pt>
                <c:pt idx="220">
                  <c:v>-546</c:v>
                </c:pt>
                <c:pt idx="221">
                  <c:v>-554</c:v>
                </c:pt>
                <c:pt idx="222">
                  <c:v>-514</c:v>
                </c:pt>
                <c:pt idx="223">
                  <c:v>-522</c:v>
                </c:pt>
                <c:pt idx="224">
                  <c:v>-482</c:v>
                </c:pt>
                <c:pt idx="225">
                  <c:v>-495</c:v>
                </c:pt>
                <c:pt idx="226">
                  <c:v>-508</c:v>
                </c:pt>
                <c:pt idx="227">
                  <c:v>-521</c:v>
                </c:pt>
                <c:pt idx="228">
                  <c:v>-534</c:v>
                </c:pt>
                <c:pt idx="229">
                  <c:v>-547</c:v>
                </c:pt>
                <c:pt idx="230">
                  <c:v>-568</c:v>
                </c:pt>
                <c:pt idx="231">
                  <c:v>-589</c:v>
                </c:pt>
                <c:pt idx="232">
                  <c:v>-484</c:v>
                </c:pt>
                <c:pt idx="233">
                  <c:v>-505</c:v>
                </c:pt>
                <c:pt idx="234">
                  <c:v>-526</c:v>
                </c:pt>
                <c:pt idx="235">
                  <c:v>-434</c:v>
                </c:pt>
                <c:pt idx="236">
                  <c:v>-264</c:v>
                </c:pt>
                <c:pt idx="237">
                  <c:v>-94</c:v>
                </c:pt>
                <c:pt idx="238">
                  <c:v>-128</c:v>
                </c:pt>
                <c:pt idx="239">
                  <c:v>-162</c:v>
                </c:pt>
                <c:pt idx="240">
                  <c:v>-163</c:v>
                </c:pt>
                <c:pt idx="241">
                  <c:v>-158</c:v>
                </c:pt>
                <c:pt idx="242">
                  <c:v>-159</c:v>
                </c:pt>
                <c:pt idx="243">
                  <c:v>-160</c:v>
                </c:pt>
                <c:pt idx="244">
                  <c:v>-161</c:v>
                </c:pt>
                <c:pt idx="245">
                  <c:v>-163</c:v>
                </c:pt>
                <c:pt idx="246">
                  <c:v>-165</c:v>
                </c:pt>
                <c:pt idx="247">
                  <c:v>-167</c:v>
                </c:pt>
                <c:pt idx="248">
                  <c:v>-169</c:v>
                </c:pt>
                <c:pt idx="249">
                  <c:v>-171</c:v>
                </c:pt>
                <c:pt idx="250">
                  <c:v>-162</c:v>
                </c:pt>
                <c:pt idx="251">
                  <c:v>-165</c:v>
                </c:pt>
                <c:pt idx="252">
                  <c:v>-150</c:v>
                </c:pt>
                <c:pt idx="253">
                  <c:v>-153</c:v>
                </c:pt>
                <c:pt idx="254">
                  <c:v>-156</c:v>
                </c:pt>
                <c:pt idx="255">
                  <c:v>-161</c:v>
                </c:pt>
                <c:pt idx="256">
                  <c:v>-166</c:v>
                </c:pt>
                <c:pt idx="257">
                  <c:v>-141</c:v>
                </c:pt>
                <c:pt idx="258">
                  <c:v>-146</c:v>
                </c:pt>
                <c:pt idx="259">
                  <c:v>-121</c:v>
                </c:pt>
                <c:pt idx="260">
                  <c:v>-129</c:v>
                </c:pt>
                <c:pt idx="261">
                  <c:v>-89</c:v>
                </c:pt>
                <c:pt idx="262">
                  <c:v>-97</c:v>
                </c:pt>
                <c:pt idx="263">
                  <c:v>-105</c:v>
                </c:pt>
                <c:pt idx="264">
                  <c:v>-65</c:v>
                </c:pt>
                <c:pt idx="265">
                  <c:v>-30</c:v>
                </c:pt>
                <c:pt idx="266">
                  <c:v>-43</c:v>
                </c:pt>
                <c:pt idx="267">
                  <c:v>-56</c:v>
                </c:pt>
                <c:pt idx="268">
                  <c:v>-69</c:v>
                </c:pt>
                <c:pt idx="269">
                  <c:v>-82</c:v>
                </c:pt>
                <c:pt idx="270">
                  <c:v>-103</c:v>
                </c:pt>
                <c:pt idx="271">
                  <c:v>-124</c:v>
                </c:pt>
                <c:pt idx="272">
                  <c:v>-145</c:v>
                </c:pt>
                <c:pt idx="273">
                  <c:v>-166</c:v>
                </c:pt>
                <c:pt idx="274">
                  <c:v>-187</c:v>
                </c:pt>
                <c:pt idx="275">
                  <c:v>-221</c:v>
                </c:pt>
                <c:pt idx="276">
                  <c:v>-255</c:v>
                </c:pt>
                <c:pt idx="277">
                  <c:v>-289</c:v>
                </c:pt>
                <c:pt idx="278">
                  <c:v>-323</c:v>
                </c:pt>
                <c:pt idx="279">
                  <c:v>-357</c:v>
                </c:pt>
                <c:pt idx="280">
                  <c:v>-358</c:v>
                </c:pt>
                <c:pt idx="281">
                  <c:v>-359</c:v>
                </c:pt>
                <c:pt idx="282">
                  <c:v>-360</c:v>
                </c:pt>
                <c:pt idx="283">
                  <c:v>-355</c:v>
                </c:pt>
                <c:pt idx="284">
                  <c:v>-356</c:v>
                </c:pt>
                <c:pt idx="285">
                  <c:v>-358</c:v>
                </c:pt>
                <c:pt idx="286">
                  <c:v>-360</c:v>
                </c:pt>
                <c:pt idx="287">
                  <c:v>-350</c:v>
                </c:pt>
                <c:pt idx="288">
                  <c:v>-352</c:v>
                </c:pt>
                <c:pt idx="289">
                  <c:v>-354</c:v>
                </c:pt>
                <c:pt idx="290">
                  <c:v>-357</c:v>
                </c:pt>
                <c:pt idx="291">
                  <c:v>-360</c:v>
                </c:pt>
                <c:pt idx="292">
                  <c:v>-345</c:v>
                </c:pt>
                <c:pt idx="293">
                  <c:v>-348</c:v>
                </c:pt>
                <c:pt idx="294">
                  <c:v>-351</c:v>
                </c:pt>
                <c:pt idx="295">
                  <c:v>-356</c:v>
                </c:pt>
                <c:pt idx="296">
                  <c:v>-361</c:v>
                </c:pt>
                <c:pt idx="297">
                  <c:v>-336</c:v>
                </c:pt>
                <c:pt idx="298">
                  <c:v>-341</c:v>
                </c:pt>
                <c:pt idx="299">
                  <c:v>-346</c:v>
                </c:pt>
                <c:pt idx="300">
                  <c:v>-354</c:v>
                </c:pt>
                <c:pt idx="301">
                  <c:v>-362</c:v>
                </c:pt>
                <c:pt idx="302">
                  <c:v>-370</c:v>
                </c:pt>
                <c:pt idx="303">
                  <c:v>-378</c:v>
                </c:pt>
                <c:pt idx="304">
                  <c:v>-386</c:v>
                </c:pt>
                <c:pt idx="305">
                  <c:v>-399</c:v>
                </c:pt>
                <c:pt idx="306">
                  <c:v>-334</c:v>
                </c:pt>
                <c:pt idx="307">
                  <c:v>-347</c:v>
                </c:pt>
                <c:pt idx="308">
                  <c:v>-360</c:v>
                </c:pt>
                <c:pt idx="309">
                  <c:v>-373</c:v>
                </c:pt>
                <c:pt idx="310">
                  <c:v>-394</c:v>
                </c:pt>
                <c:pt idx="311">
                  <c:v>-415</c:v>
                </c:pt>
                <c:pt idx="312">
                  <c:v>-436</c:v>
                </c:pt>
                <c:pt idx="313">
                  <c:v>-457</c:v>
                </c:pt>
                <c:pt idx="314">
                  <c:v>-478</c:v>
                </c:pt>
                <c:pt idx="315">
                  <c:v>-512</c:v>
                </c:pt>
                <c:pt idx="316">
                  <c:v>-342</c:v>
                </c:pt>
                <c:pt idx="317">
                  <c:v>-376</c:v>
                </c:pt>
                <c:pt idx="318">
                  <c:v>-410</c:v>
                </c:pt>
                <c:pt idx="319">
                  <c:v>-444</c:v>
                </c:pt>
                <c:pt idx="320">
                  <c:v>-241</c:v>
                </c:pt>
                <c:pt idx="321">
                  <c:v>-242</c:v>
                </c:pt>
                <c:pt idx="322">
                  <c:v>-243</c:v>
                </c:pt>
                <c:pt idx="323">
                  <c:v>-244</c:v>
                </c:pt>
                <c:pt idx="324">
                  <c:v>-245</c:v>
                </c:pt>
                <c:pt idx="325">
                  <c:v>-247</c:v>
                </c:pt>
                <c:pt idx="326">
                  <c:v>-249</c:v>
                </c:pt>
                <c:pt idx="327">
                  <c:v>-239</c:v>
                </c:pt>
                <c:pt idx="328">
                  <c:v>-229</c:v>
                </c:pt>
                <c:pt idx="329">
                  <c:v>-231</c:v>
                </c:pt>
                <c:pt idx="330">
                  <c:v>-234</c:v>
                </c:pt>
                <c:pt idx="331">
                  <c:v>-237</c:v>
                </c:pt>
                <c:pt idx="332">
                  <c:v>-222</c:v>
                </c:pt>
                <c:pt idx="333">
                  <c:v>-225</c:v>
                </c:pt>
                <c:pt idx="334">
                  <c:v>-228</c:v>
                </c:pt>
                <c:pt idx="335">
                  <c:v>-233</c:v>
                </c:pt>
                <c:pt idx="336">
                  <c:v>-238</c:v>
                </c:pt>
                <c:pt idx="337">
                  <c:v>-243</c:v>
                </c:pt>
                <c:pt idx="338">
                  <c:v>-248</c:v>
                </c:pt>
                <c:pt idx="339">
                  <c:v>-253</c:v>
                </c:pt>
                <c:pt idx="340">
                  <c:v>-231</c:v>
                </c:pt>
                <c:pt idx="341">
                  <c:v>-239</c:v>
                </c:pt>
                <c:pt idx="342">
                  <c:v>-247</c:v>
                </c:pt>
                <c:pt idx="343">
                  <c:v>-207</c:v>
                </c:pt>
                <c:pt idx="344">
                  <c:v>-167</c:v>
                </c:pt>
                <c:pt idx="345">
                  <c:v>-180</c:v>
                </c:pt>
                <c:pt idx="346">
                  <c:v>-193</c:v>
                </c:pt>
                <c:pt idx="347">
                  <c:v>-206</c:v>
                </c:pt>
                <c:pt idx="348">
                  <c:v>-219</c:v>
                </c:pt>
                <c:pt idx="349">
                  <c:v>-232</c:v>
                </c:pt>
                <c:pt idx="350">
                  <c:v>-253</c:v>
                </c:pt>
                <c:pt idx="351">
                  <c:v>-274</c:v>
                </c:pt>
                <c:pt idx="352">
                  <c:v>-295</c:v>
                </c:pt>
                <c:pt idx="353">
                  <c:v>-316</c:v>
                </c:pt>
                <c:pt idx="354">
                  <c:v>-337</c:v>
                </c:pt>
                <c:pt idx="355">
                  <c:v>-371</c:v>
                </c:pt>
                <c:pt idx="356">
                  <c:v>-405</c:v>
                </c:pt>
                <c:pt idx="357">
                  <c:v>-235</c:v>
                </c:pt>
                <c:pt idx="358">
                  <c:v>-269</c:v>
                </c:pt>
                <c:pt idx="359">
                  <c:v>-303</c:v>
                </c:pt>
                <c:pt idx="360">
                  <c:v>-304</c:v>
                </c:pt>
                <c:pt idx="361">
                  <c:v>-305</c:v>
                </c:pt>
                <c:pt idx="362">
                  <c:v>-306</c:v>
                </c:pt>
                <c:pt idx="363">
                  <c:v>-301</c:v>
                </c:pt>
                <c:pt idx="364">
                  <c:v>-302</c:v>
                </c:pt>
                <c:pt idx="365">
                  <c:v>-304</c:v>
                </c:pt>
                <c:pt idx="366">
                  <c:v>-306</c:v>
                </c:pt>
                <c:pt idx="367">
                  <c:v>-308</c:v>
                </c:pt>
                <c:pt idx="368">
                  <c:v>-310</c:v>
                </c:pt>
                <c:pt idx="369">
                  <c:v>-312</c:v>
                </c:pt>
                <c:pt idx="370">
                  <c:v>-315</c:v>
                </c:pt>
                <c:pt idx="371">
                  <c:v>-318</c:v>
                </c:pt>
                <c:pt idx="372">
                  <c:v>-321</c:v>
                </c:pt>
                <c:pt idx="373">
                  <c:v>-324</c:v>
                </c:pt>
                <c:pt idx="374">
                  <c:v>-327</c:v>
                </c:pt>
                <c:pt idx="375">
                  <c:v>-332</c:v>
                </c:pt>
                <c:pt idx="376">
                  <c:v>-337</c:v>
                </c:pt>
                <c:pt idx="377">
                  <c:v>-342</c:v>
                </c:pt>
                <c:pt idx="378">
                  <c:v>-347</c:v>
                </c:pt>
                <c:pt idx="379">
                  <c:v>-322</c:v>
                </c:pt>
                <c:pt idx="380">
                  <c:v>-330</c:v>
                </c:pt>
                <c:pt idx="381">
                  <c:v>-338</c:v>
                </c:pt>
                <c:pt idx="382">
                  <c:v>-346</c:v>
                </c:pt>
                <c:pt idx="383">
                  <c:v>-354</c:v>
                </c:pt>
                <c:pt idx="384">
                  <c:v>-362</c:v>
                </c:pt>
                <c:pt idx="385">
                  <c:v>-327</c:v>
                </c:pt>
                <c:pt idx="386">
                  <c:v>-340</c:v>
                </c:pt>
                <c:pt idx="387">
                  <c:v>-353</c:v>
                </c:pt>
                <c:pt idx="388">
                  <c:v>-366</c:v>
                </c:pt>
                <c:pt idx="389">
                  <c:v>-301</c:v>
                </c:pt>
                <c:pt idx="390">
                  <c:v>-322</c:v>
                </c:pt>
                <c:pt idx="391">
                  <c:v>-343</c:v>
                </c:pt>
                <c:pt idx="392">
                  <c:v>-364</c:v>
                </c:pt>
                <c:pt idx="393">
                  <c:v>-385</c:v>
                </c:pt>
                <c:pt idx="394">
                  <c:v>-406</c:v>
                </c:pt>
                <c:pt idx="395">
                  <c:v>-440</c:v>
                </c:pt>
                <c:pt idx="396">
                  <c:v>-474</c:v>
                </c:pt>
                <c:pt idx="397">
                  <c:v>-508</c:v>
                </c:pt>
                <c:pt idx="398">
                  <c:v>-542</c:v>
                </c:pt>
                <c:pt idx="399">
                  <c:v>-372</c:v>
                </c:pt>
                <c:pt idx="400">
                  <c:v>-169</c:v>
                </c:pt>
                <c:pt idx="401">
                  <c:v>-170</c:v>
                </c:pt>
                <c:pt idx="402">
                  <c:v>-171</c:v>
                </c:pt>
                <c:pt idx="403">
                  <c:v>-172</c:v>
                </c:pt>
                <c:pt idx="404">
                  <c:v>-167</c:v>
                </c:pt>
                <c:pt idx="405">
                  <c:v>-169</c:v>
                </c:pt>
                <c:pt idx="406">
                  <c:v>-171</c:v>
                </c:pt>
                <c:pt idx="407">
                  <c:v>-173</c:v>
                </c:pt>
                <c:pt idx="408">
                  <c:v>-175</c:v>
                </c:pt>
                <c:pt idx="409">
                  <c:v>-165</c:v>
                </c:pt>
                <c:pt idx="410">
                  <c:v>-156</c:v>
                </c:pt>
                <c:pt idx="411">
                  <c:v>-141</c:v>
                </c:pt>
                <c:pt idx="412">
                  <c:v>-144</c:v>
                </c:pt>
                <c:pt idx="413">
                  <c:v>-147</c:v>
                </c:pt>
                <c:pt idx="414">
                  <c:v>-150</c:v>
                </c:pt>
                <c:pt idx="415">
                  <c:v>-155</c:v>
                </c:pt>
                <c:pt idx="416">
                  <c:v>-160</c:v>
                </c:pt>
                <c:pt idx="417">
                  <c:v>-165</c:v>
                </c:pt>
                <c:pt idx="418">
                  <c:v>-170</c:v>
                </c:pt>
                <c:pt idx="419">
                  <c:v>-145</c:v>
                </c:pt>
                <c:pt idx="420">
                  <c:v>-153</c:v>
                </c:pt>
                <c:pt idx="421">
                  <c:v>-161</c:v>
                </c:pt>
                <c:pt idx="422">
                  <c:v>-169</c:v>
                </c:pt>
                <c:pt idx="423">
                  <c:v>-177</c:v>
                </c:pt>
                <c:pt idx="424">
                  <c:v>-185</c:v>
                </c:pt>
                <c:pt idx="425">
                  <c:v>-150</c:v>
                </c:pt>
                <c:pt idx="426">
                  <c:v>-85</c:v>
                </c:pt>
                <c:pt idx="427">
                  <c:v>-98</c:v>
                </c:pt>
                <c:pt idx="428">
                  <c:v>-111</c:v>
                </c:pt>
                <c:pt idx="429">
                  <c:v>-46</c:v>
                </c:pt>
                <c:pt idx="430">
                  <c:v>11</c:v>
                </c:pt>
                <c:pt idx="431">
                  <c:v>-10</c:v>
                </c:pt>
                <c:pt idx="432">
                  <c:v>-31</c:v>
                </c:pt>
                <c:pt idx="433">
                  <c:v>-52</c:v>
                </c:pt>
                <c:pt idx="434">
                  <c:v>53</c:v>
                </c:pt>
                <c:pt idx="435">
                  <c:v>19</c:v>
                </c:pt>
                <c:pt idx="436">
                  <c:v>-15</c:v>
                </c:pt>
                <c:pt idx="437">
                  <c:v>-49</c:v>
                </c:pt>
                <c:pt idx="438">
                  <c:v>-83</c:v>
                </c:pt>
                <c:pt idx="439">
                  <c:v>-117</c:v>
                </c:pt>
                <c:pt idx="440">
                  <c:v>-118</c:v>
                </c:pt>
                <c:pt idx="441">
                  <c:v>-119</c:v>
                </c:pt>
                <c:pt idx="442">
                  <c:v>-120</c:v>
                </c:pt>
                <c:pt idx="443">
                  <c:v>-121</c:v>
                </c:pt>
                <c:pt idx="444">
                  <c:v>-122</c:v>
                </c:pt>
                <c:pt idx="445">
                  <c:v>-124</c:v>
                </c:pt>
                <c:pt idx="446">
                  <c:v>-126</c:v>
                </c:pt>
                <c:pt idx="447">
                  <c:v>-128</c:v>
                </c:pt>
                <c:pt idx="448">
                  <c:v>-130</c:v>
                </c:pt>
                <c:pt idx="449">
                  <c:v>-132</c:v>
                </c:pt>
                <c:pt idx="450">
                  <c:v>-135</c:v>
                </c:pt>
                <c:pt idx="451">
                  <c:v>-138</c:v>
                </c:pt>
                <c:pt idx="452">
                  <c:v>-141</c:v>
                </c:pt>
                <c:pt idx="453">
                  <c:v>-144</c:v>
                </c:pt>
                <c:pt idx="454">
                  <c:v>-129</c:v>
                </c:pt>
                <c:pt idx="455">
                  <c:v>-116</c:v>
                </c:pt>
                <c:pt idx="456">
                  <c:v>-121</c:v>
                </c:pt>
                <c:pt idx="457">
                  <c:v>-126</c:v>
                </c:pt>
                <c:pt idx="458">
                  <c:v>-131</c:v>
                </c:pt>
                <c:pt idx="459">
                  <c:v>-136</c:v>
                </c:pt>
                <c:pt idx="460">
                  <c:v>-114</c:v>
                </c:pt>
                <c:pt idx="461">
                  <c:v>-122</c:v>
                </c:pt>
                <c:pt idx="462">
                  <c:v>-130</c:v>
                </c:pt>
                <c:pt idx="463">
                  <c:v>-138</c:v>
                </c:pt>
                <c:pt idx="464">
                  <c:v>-146</c:v>
                </c:pt>
                <c:pt idx="465">
                  <c:v>-159</c:v>
                </c:pt>
                <c:pt idx="466">
                  <c:v>-172</c:v>
                </c:pt>
                <c:pt idx="467">
                  <c:v>-185</c:v>
                </c:pt>
                <c:pt idx="468">
                  <c:v>-198</c:v>
                </c:pt>
                <c:pt idx="469">
                  <c:v>-211</c:v>
                </c:pt>
                <c:pt idx="470">
                  <c:v>-232</c:v>
                </c:pt>
                <c:pt idx="471">
                  <c:v>-253</c:v>
                </c:pt>
                <c:pt idx="472">
                  <c:v>-274</c:v>
                </c:pt>
                <c:pt idx="473">
                  <c:v>-295</c:v>
                </c:pt>
                <c:pt idx="474">
                  <c:v>-316</c:v>
                </c:pt>
                <c:pt idx="475">
                  <c:v>-350</c:v>
                </c:pt>
                <c:pt idx="476">
                  <c:v>-384</c:v>
                </c:pt>
                <c:pt idx="477">
                  <c:v>-418</c:v>
                </c:pt>
                <c:pt idx="478">
                  <c:v>-452</c:v>
                </c:pt>
                <c:pt idx="479">
                  <c:v>-486</c:v>
                </c:pt>
                <c:pt idx="480">
                  <c:v>-487</c:v>
                </c:pt>
                <c:pt idx="481">
                  <c:v>-488</c:v>
                </c:pt>
                <c:pt idx="482">
                  <c:v>-483</c:v>
                </c:pt>
                <c:pt idx="483">
                  <c:v>-484</c:v>
                </c:pt>
                <c:pt idx="484">
                  <c:v>-485</c:v>
                </c:pt>
                <c:pt idx="485">
                  <c:v>-487</c:v>
                </c:pt>
                <c:pt idx="486">
                  <c:v>-489</c:v>
                </c:pt>
                <c:pt idx="487">
                  <c:v>-491</c:v>
                </c:pt>
                <c:pt idx="488">
                  <c:v>-493</c:v>
                </c:pt>
                <c:pt idx="489">
                  <c:v>-483</c:v>
                </c:pt>
                <c:pt idx="490">
                  <c:v>-486</c:v>
                </c:pt>
                <c:pt idx="491">
                  <c:v>-489</c:v>
                </c:pt>
                <c:pt idx="492">
                  <c:v>-492</c:v>
                </c:pt>
                <c:pt idx="493">
                  <c:v>-495</c:v>
                </c:pt>
                <c:pt idx="494">
                  <c:v>-498</c:v>
                </c:pt>
                <c:pt idx="495">
                  <c:v>-503</c:v>
                </c:pt>
                <c:pt idx="496">
                  <c:v>-508</c:v>
                </c:pt>
                <c:pt idx="497">
                  <c:v>-513</c:v>
                </c:pt>
                <c:pt idx="498">
                  <c:v>-518</c:v>
                </c:pt>
                <c:pt idx="499">
                  <c:v>-523</c:v>
                </c:pt>
              </c:numCache>
            </c:numRef>
          </c:val>
        </c:ser>
        <c:dLbls/>
        <c:marker val="1"/>
        <c:axId val="114133632"/>
        <c:axId val="114188672"/>
      </c:lineChart>
      <c:catAx>
        <c:axId val="114133632"/>
        <c:scaling>
          <c:orientation val="minMax"/>
        </c:scaling>
        <c:axPos val="b"/>
        <c:majorTickMark val="none"/>
        <c:tickLblPos val="nextTo"/>
        <c:crossAx val="114188672"/>
        <c:crosses val="autoZero"/>
        <c:auto val="1"/>
        <c:lblAlgn val="ctr"/>
        <c:lblOffset val="100"/>
      </c:catAx>
      <c:valAx>
        <c:axId val="1141886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Bank Roll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1413363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tx>
        <c:rich>
          <a:bodyPr/>
          <a:lstStyle/>
          <a:p>
            <a:pPr>
              <a:defRPr/>
            </a:pPr>
            <a:r>
              <a:rPr lang="en-US"/>
              <a:t>Fibonacci Prog. - St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Last S - R/Max</c:v>
          </c:tx>
          <c:marker>
            <c:symbol val="none"/>
          </c:marker>
          <c:val>
            <c:numRef>
              <c:f>'Fib-S'!$L$11:$L$510</c:f>
              <c:numCache>
                <c:formatCode>General</c:formatCode>
                <c:ptCount val="500"/>
                <c:pt idx="0">
                  <c:v>-1</c:v>
                </c:pt>
                <c:pt idx="1">
                  <c:v>-2</c:v>
                </c:pt>
                <c:pt idx="2">
                  <c:v>9</c:v>
                </c:pt>
                <c:pt idx="3">
                  <c:v>8</c:v>
                </c:pt>
                <c:pt idx="4">
                  <c:v>7</c:v>
                </c:pt>
                <c:pt idx="5">
                  <c:v>6</c:v>
                </c:pt>
                <c:pt idx="6">
                  <c:v>5</c:v>
                </c:pt>
                <c:pt idx="7">
                  <c:v>4</c:v>
                </c:pt>
                <c:pt idx="8">
                  <c:v>3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-3</c:v>
                </c:pt>
                <c:pt idx="13">
                  <c:v>-5</c:v>
                </c:pt>
                <c:pt idx="14">
                  <c:v>-7</c:v>
                </c:pt>
                <c:pt idx="15">
                  <c:v>-9</c:v>
                </c:pt>
                <c:pt idx="16">
                  <c:v>-11</c:v>
                </c:pt>
                <c:pt idx="17">
                  <c:v>-13</c:v>
                </c:pt>
                <c:pt idx="18">
                  <c:v>9</c:v>
                </c:pt>
                <c:pt idx="19">
                  <c:v>7</c:v>
                </c:pt>
                <c:pt idx="20">
                  <c:v>29</c:v>
                </c:pt>
                <c:pt idx="21">
                  <c:v>27</c:v>
                </c:pt>
                <c:pt idx="22">
                  <c:v>24</c:v>
                </c:pt>
                <c:pt idx="23">
                  <c:v>21</c:v>
                </c:pt>
                <c:pt idx="24">
                  <c:v>18</c:v>
                </c:pt>
                <c:pt idx="25">
                  <c:v>15</c:v>
                </c:pt>
                <c:pt idx="26">
                  <c:v>12</c:v>
                </c:pt>
                <c:pt idx="27">
                  <c:v>45</c:v>
                </c:pt>
                <c:pt idx="28">
                  <c:v>42</c:v>
                </c:pt>
                <c:pt idx="29">
                  <c:v>39</c:v>
                </c:pt>
                <c:pt idx="30">
                  <c:v>36</c:v>
                </c:pt>
                <c:pt idx="31">
                  <c:v>33</c:v>
                </c:pt>
                <c:pt idx="32">
                  <c:v>30</c:v>
                </c:pt>
                <c:pt idx="33">
                  <c:v>25</c:v>
                </c:pt>
                <c:pt idx="34">
                  <c:v>20</c:v>
                </c:pt>
                <c:pt idx="35">
                  <c:v>15</c:v>
                </c:pt>
                <c:pt idx="36">
                  <c:v>10</c:v>
                </c:pt>
                <c:pt idx="37">
                  <c:v>65</c:v>
                </c:pt>
                <c:pt idx="38">
                  <c:v>60</c:v>
                </c:pt>
                <c:pt idx="39">
                  <c:v>55</c:v>
                </c:pt>
                <c:pt idx="40">
                  <c:v>50</c:v>
                </c:pt>
                <c:pt idx="41">
                  <c:v>45</c:v>
                </c:pt>
                <c:pt idx="42">
                  <c:v>40</c:v>
                </c:pt>
                <c:pt idx="43">
                  <c:v>35</c:v>
                </c:pt>
                <c:pt idx="44">
                  <c:v>27</c:v>
                </c:pt>
                <c:pt idx="45">
                  <c:v>19</c:v>
                </c:pt>
                <c:pt idx="46">
                  <c:v>11</c:v>
                </c:pt>
                <c:pt idx="47">
                  <c:v>3</c:v>
                </c:pt>
                <c:pt idx="48">
                  <c:v>-5</c:v>
                </c:pt>
                <c:pt idx="49">
                  <c:v>-13</c:v>
                </c:pt>
                <c:pt idx="50">
                  <c:v>-21</c:v>
                </c:pt>
                <c:pt idx="51">
                  <c:v>-29</c:v>
                </c:pt>
                <c:pt idx="52">
                  <c:v>-37</c:v>
                </c:pt>
                <c:pt idx="53">
                  <c:v>-45</c:v>
                </c:pt>
                <c:pt idx="54">
                  <c:v>-53</c:v>
                </c:pt>
                <c:pt idx="55">
                  <c:v>-66</c:v>
                </c:pt>
                <c:pt idx="56">
                  <c:v>-79</c:v>
                </c:pt>
                <c:pt idx="57">
                  <c:v>-92</c:v>
                </c:pt>
                <c:pt idx="58">
                  <c:v>-105</c:v>
                </c:pt>
                <c:pt idx="59">
                  <c:v>-118</c:v>
                </c:pt>
                <c:pt idx="60">
                  <c:v>-131</c:v>
                </c:pt>
                <c:pt idx="61">
                  <c:v>-144</c:v>
                </c:pt>
                <c:pt idx="62">
                  <c:v>-157</c:v>
                </c:pt>
                <c:pt idx="63">
                  <c:v>-170</c:v>
                </c:pt>
                <c:pt idx="64">
                  <c:v>-183</c:v>
                </c:pt>
                <c:pt idx="65">
                  <c:v>-196</c:v>
                </c:pt>
                <c:pt idx="66">
                  <c:v>-61</c:v>
                </c:pt>
                <c:pt idx="67">
                  <c:v>-82</c:v>
                </c:pt>
                <c:pt idx="68">
                  <c:v>-103</c:v>
                </c:pt>
                <c:pt idx="69">
                  <c:v>-124</c:v>
                </c:pt>
                <c:pt idx="70">
                  <c:v>-145</c:v>
                </c:pt>
                <c:pt idx="71">
                  <c:v>-166</c:v>
                </c:pt>
                <c:pt idx="72">
                  <c:v>-187</c:v>
                </c:pt>
                <c:pt idx="73">
                  <c:v>-208</c:v>
                </c:pt>
                <c:pt idx="74">
                  <c:v>-229</c:v>
                </c:pt>
                <c:pt idx="75">
                  <c:v>-250</c:v>
                </c:pt>
                <c:pt idx="76">
                  <c:v>-271</c:v>
                </c:pt>
                <c:pt idx="77">
                  <c:v>-305</c:v>
                </c:pt>
                <c:pt idx="78">
                  <c:v>-339</c:v>
                </c:pt>
                <c:pt idx="79">
                  <c:v>-373</c:v>
                </c:pt>
                <c:pt idx="80">
                  <c:v>-407</c:v>
                </c:pt>
                <c:pt idx="81">
                  <c:v>-441</c:v>
                </c:pt>
                <c:pt idx="82">
                  <c:v>-475</c:v>
                </c:pt>
                <c:pt idx="83">
                  <c:v>-509</c:v>
                </c:pt>
                <c:pt idx="84">
                  <c:v>-135</c:v>
                </c:pt>
                <c:pt idx="85">
                  <c:v>-169</c:v>
                </c:pt>
                <c:pt idx="86">
                  <c:v>-203</c:v>
                </c:pt>
                <c:pt idx="87">
                  <c:v>171</c:v>
                </c:pt>
                <c:pt idx="88">
                  <c:v>170</c:v>
                </c:pt>
                <c:pt idx="89">
                  <c:v>169</c:v>
                </c:pt>
                <c:pt idx="90">
                  <c:v>168</c:v>
                </c:pt>
                <c:pt idx="91">
                  <c:v>167</c:v>
                </c:pt>
                <c:pt idx="92">
                  <c:v>166</c:v>
                </c:pt>
                <c:pt idx="93">
                  <c:v>165</c:v>
                </c:pt>
                <c:pt idx="94">
                  <c:v>164</c:v>
                </c:pt>
                <c:pt idx="95">
                  <c:v>163</c:v>
                </c:pt>
                <c:pt idx="96">
                  <c:v>162</c:v>
                </c:pt>
                <c:pt idx="97">
                  <c:v>161</c:v>
                </c:pt>
                <c:pt idx="98">
                  <c:v>160</c:v>
                </c:pt>
                <c:pt idx="99">
                  <c:v>158</c:v>
                </c:pt>
                <c:pt idx="100">
                  <c:v>156</c:v>
                </c:pt>
                <c:pt idx="101">
                  <c:v>154</c:v>
                </c:pt>
                <c:pt idx="102">
                  <c:v>152</c:v>
                </c:pt>
                <c:pt idx="103">
                  <c:v>150</c:v>
                </c:pt>
                <c:pt idx="104">
                  <c:v>148</c:v>
                </c:pt>
                <c:pt idx="105">
                  <c:v>146</c:v>
                </c:pt>
                <c:pt idx="106">
                  <c:v>144</c:v>
                </c:pt>
                <c:pt idx="107">
                  <c:v>142</c:v>
                </c:pt>
                <c:pt idx="108">
                  <c:v>140</c:v>
                </c:pt>
                <c:pt idx="109">
                  <c:v>138</c:v>
                </c:pt>
                <c:pt idx="110">
                  <c:v>159</c:v>
                </c:pt>
                <c:pt idx="111">
                  <c:v>156</c:v>
                </c:pt>
                <c:pt idx="112">
                  <c:v>153</c:v>
                </c:pt>
                <c:pt idx="113">
                  <c:v>150</c:v>
                </c:pt>
                <c:pt idx="114">
                  <c:v>147</c:v>
                </c:pt>
                <c:pt idx="115">
                  <c:v>144</c:v>
                </c:pt>
                <c:pt idx="116">
                  <c:v>141</c:v>
                </c:pt>
                <c:pt idx="117">
                  <c:v>138</c:v>
                </c:pt>
                <c:pt idx="118">
                  <c:v>135</c:v>
                </c:pt>
                <c:pt idx="119">
                  <c:v>132</c:v>
                </c:pt>
                <c:pt idx="120">
                  <c:v>129</c:v>
                </c:pt>
                <c:pt idx="121">
                  <c:v>124</c:v>
                </c:pt>
                <c:pt idx="122">
                  <c:v>119</c:v>
                </c:pt>
                <c:pt idx="123">
                  <c:v>114</c:v>
                </c:pt>
                <c:pt idx="124">
                  <c:v>109</c:v>
                </c:pt>
                <c:pt idx="125">
                  <c:v>104</c:v>
                </c:pt>
                <c:pt idx="126">
                  <c:v>99</c:v>
                </c:pt>
                <c:pt idx="127">
                  <c:v>94</c:v>
                </c:pt>
                <c:pt idx="128">
                  <c:v>89</c:v>
                </c:pt>
                <c:pt idx="129">
                  <c:v>84</c:v>
                </c:pt>
                <c:pt idx="130">
                  <c:v>79</c:v>
                </c:pt>
                <c:pt idx="131">
                  <c:v>74</c:v>
                </c:pt>
                <c:pt idx="132">
                  <c:v>66</c:v>
                </c:pt>
                <c:pt idx="133">
                  <c:v>58</c:v>
                </c:pt>
                <c:pt idx="134">
                  <c:v>50</c:v>
                </c:pt>
                <c:pt idx="135">
                  <c:v>42</c:v>
                </c:pt>
                <c:pt idx="136">
                  <c:v>34</c:v>
                </c:pt>
                <c:pt idx="137">
                  <c:v>122</c:v>
                </c:pt>
                <c:pt idx="138">
                  <c:v>114</c:v>
                </c:pt>
                <c:pt idx="139">
                  <c:v>106</c:v>
                </c:pt>
                <c:pt idx="140">
                  <c:v>98</c:v>
                </c:pt>
                <c:pt idx="141">
                  <c:v>90</c:v>
                </c:pt>
                <c:pt idx="142">
                  <c:v>178</c:v>
                </c:pt>
                <c:pt idx="143">
                  <c:v>261</c:v>
                </c:pt>
                <c:pt idx="144">
                  <c:v>248</c:v>
                </c:pt>
                <c:pt idx="145">
                  <c:v>235</c:v>
                </c:pt>
                <c:pt idx="146">
                  <c:v>222</c:v>
                </c:pt>
                <c:pt idx="147">
                  <c:v>209</c:v>
                </c:pt>
                <c:pt idx="148">
                  <c:v>196</c:v>
                </c:pt>
                <c:pt idx="149">
                  <c:v>183</c:v>
                </c:pt>
                <c:pt idx="150">
                  <c:v>170</c:v>
                </c:pt>
                <c:pt idx="151">
                  <c:v>157</c:v>
                </c:pt>
                <c:pt idx="152">
                  <c:v>144</c:v>
                </c:pt>
                <c:pt idx="153">
                  <c:v>287</c:v>
                </c:pt>
                <c:pt idx="154">
                  <c:v>266</c:v>
                </c:pt>
                <c:pt idx="155">
                  <c:v>497</c:v>
                </c:pt>
                <c:pt idx="156">
                  <c:v>476</c:v>
                </c:pt>
                <c:pt idx="157">
                  <c:v>455</c:v>
                </c:pt>
                <c:pt idx="158">
                  <c:v>686</c:v>
                </c:pt>
                <c:pt idx="159">
                  <c:v>665</c:v>
                </c:pt>
                <c:pt idx="160">
                  <c:v>644</c:v>
                </c:pt>
                <c:pt idx="161">
                  <c:v>623</c:v>
                </c:pt>
                <c:pt idx="162">
                  <c:v>602</c:v>
                </c:pt>
                <c:pt idx="163">
                  <c:v>833</c:v>
                </c:pt>
                <c:pt idx="164">
                  <c:v>812</c:v>
                </c:pt>
                <c:pt idx="165">
                  <c:v>778</c:v>
                </c:pt>
                <c:pt idx="166">
                  <c:v>1152</c:v>
                </c:pt>
                <c:pt idx="167">
                  <c:v>1118</c:v>
                </c:pt>
                <c:pt idx="168">
                  <c:v>1084</c:v>
                </c:pt>
                <c:pt idx="169">
                  <c:v>1050</c:v>
                </c:pt>
                <c:pt idx="170">
                  <c:v>1016</c:v>
                </c:pt>
                <c:pt idx="171">
                  <c:v>982</c:v>
                </c:pt>
                <c:pt idx="172">
                  <c:v>948</c:v>
                </c:pt>
                <c:pt idx="173">
                  <c:v>914</c:v>
                </c:pt>
                <c:pt idx="174">
                  <c:v>880</c:v>
                </c:pt>
                <c:pt idx="175">
                  <c:v>846</c:v>
                </c:pt>
                <c:pt idx="176">
                  <c:v>845</c:v>
                </c:pt>
                <c:pt idx="177">
                  <c:v>844</c:v>
                </c:pt>
                <c:pt idx="178">
                  <c:v>843</c:v>
                </c:pt>
                <c:pt idx="179">
                  <c:v>842</c:v>
                </c:pt>
                <c:pt idx="180">
                  <c:v>841</c:v>
                </c:pt>
                <c:pt idx="181">
                  <c:v>840</c:v>
                </c:pt>
                <c:pt idx="182">
                  <c:v>839</c:v>
                </c:pt>
                <c:pt idx="183">
                  <c:v>838</c:v>
                </c:pt>
                <c:pt idx="184">
                  <c:v>837</c:v>
                </c:pt>
                <c:pt idx="185">
                  <c:v>836</c:v>
                </c:pt>
                <c:pt idx="186">
                  <c:v>835</c:v>
                </c:pt>
                <c:pt idx="187">
                  <c:v>845</c:v>
                </c:pt>
                <c:pt idx="188">
                  <c:v>843</c:v>
                </c:pt>
                <c:pt idx="189">
                  <c:v>841</c:v>
                </c:pt>
                <c:pt idx="190">
                  <c:v>839</c:v>
                </c:pt>
                <c:pt idx="191">
                  <c:v>837</c:v>
                </c:pt>
                <c:pt idx="192">
                  <c:v>835</c:v>
                </c:pt>
                <c:pt idx="193">
                  <c:v>833</c:v>
                </c:pt>
                <c:pt idx="194">
                  <c:v>831</c:v>
                </c:pt>
                <c:pt idx="195">
                  <c:v>829</c:v>
                </c:pt>
                <c:pt idx="196">
                  <c:v>827</c:v>
                </c:pt>
                <c:pt idx="197">
                  <c:v>825</c:v>
                </c:pt>
                <c:pt idx="198">
                  <c:v>822</c:v>
                </c:pt>
                <c:pt idx="199">
                  <c:v>819</c:v>
                </c:pt>
                <c:pt idx="200">
                  <c:v>816</c:v>
                </c:pt>
                <c:pt idx="201">
                  <c:v>813</c:v>
                </c:pt>
                <c:pt idx="202">
                  <c:v>810</c:v>
                </c:pt>
                <c:pt idx="203">
                  <c:v>807</c:v>
                </c:pt>
                <c:pt idx="204">
                  <c:v>840</c:v>
                </c:pt>
                <c:pt idx="205">
                  <c:v>837</c:v>
                </c:pt>
                <c:pt idx="206">
                  <c:v>834</c:v>
                </c:pt>
                <c:pt idx="207">
                  <c:v>831</c:v>
                </c:pt>
                <c:pt idx="208">
                  <c:v>828</c:v>
                </c:pt>
                <c:pt idx="209">
                  <c:v>823</c:v>
                </c:pt>
                <c:pt idx="210">
                  <c:v>818</c:v>
                </c:pt>
                <c:pt idx="211">
                  <c:v>813</c:v>
                </c:pt>
                <c:pt idx="212">
                  <c:v>808</c:v>
                </c:pt>
                <c:pt idx="213">
                  <c:v>803</c:v>
                </c:pt>
                <c:pt idx="214">
                  <c:v>798</c:v>
                </c:pt>
                <c:pt idx="215">
                  <c:v>793</c:v>
                </c:pt>
                <c:pt idx="216">
                  <c:v>788</c:v>
                </c:pt>
                <c:pt idx="217">
                  <c:v>783</c:v>
                </c:pt>
                <c:pt idx="218">
                  <c:v>778</c:v>
                </c:pt>
                <c:pt idx="219">
                  <c:v>833</c:v>
                </c:pt>
                <c:pt idx="220">
                  <c:v>825</c:v>
                </c:pt>
                <c:pt idx="221">
                  <c:v>817</c:v>
                </c:pt>
                <c:pt idx="222">
                  <c:v>809</c:v>
                </c:pt>
                <c:pt idx="223">
                  <c:v>801</c:v>
                </c:pt>
                <c:pt idx="224">
                  <c:v>793</c:v>
                </c:pt>
                <c:pt idx="225">
                  <c:v>785</c:v>
                </c:pt>
                <c:pt idx="226">
                  <c:v>777</c:v>
                </c:pt>
                <c:pt idx="227">
                  <c:v>769</c:v>
                </c:pt>
                <c:pt idx="228">
                  <c:v>857</c:v>
                </c:pt>
                <c:pt idx="229">
                  <c:v>849</c:v>
                </c:pt>
                <c:pt idx="230">
                  <c:v>841</c:v>
                </c:pt>
                <c:pt idx="231">
                  <c:v>828</c:v>
                </c:pt>
                <c:pt idx="232">
                  <c:v>815</c:v>
                </c:pt>
                <c:pt idx="233">
                  <c:v>802</c:v>
                </c:pt>
                <c:pt idx="234">
                  <c:v>789</c:v>
                </c:pt>
                <c:pt idx="235">
                  <c:v>776</c:v>
                </c:pt>
                <c:pt idx="236">
                  <c:v>763</c:v>
                </c:pt>
                <c:pt idx="237">
                  <c:v>750</c:v>
                </c:pt>
                <c:pt idx="238">
                  <c:v>737</c:v>
                </c:pt>
                <c:pt idx="239">
                  <c:v>724</c:v>
                </c:pt>
                <c:pt idx="240">
                  <c:v>867</c:v>
                </c:pt>
                <c:pt idx="241">
                  <c:v>1010</c:v>
                </c:pt>
                <c:pt idx="242">
                  <c:v>989</c:v>
                </c:pt>
                <c:pt idx="243">
                  <c:v>968</c:v>
                </c:pt>
                <c:pt idx="244">
                  <c:v>947</c:v>
                </c:pt>
                <c:pt idx="245">
                  <c:v>926</c:v>
                </c:pt>
                <c:pt idx="246">
                  <c:v>905</c:v>
                </c:pt>
                <c:pt idx="247">
                  <c:v>884</c:v>
                </c:pt>
                <c:pt idx="248">
                  <c:v>1115</c:v>
                </c:pt>
                <c:pt idx="249">
                  <c:v>1094</c:v>
                </c:pt>
                <c:pt idx="250">
                  <c:v>1073</c:v>
                </c:pt>
                <c:pt idx="251">
                  <c:v>1052</c:v>
                </c:pt>
                <c:pt idx="252">
                  <c:v>1031</c:v>
                </c:pt>
                <c:pt idx="253">
                  <c:v>997</c:v>
                </c:pt>
                <c:pt idx="254">
                  <c:v>963</c:v>
                </c:pt>
                <c:pt idx="255">
                  <c:v>929</c:v>
                </c:pt>
                <c:pt idx="256">
                  <c:v>895</c:v>
                </c:pt>
                <c:pt idx="257">
                  <c:v>861</c:v>
                </c:pt>
                <c:pt idx="258">
                  <c:v>827</c:v>
                </c:pt>
                <c:pt idx="259">
                  <c:v>793</c:v>
                </c:pt>
                <c:pt idx="260">
                  <c:v>759</c:v>
                </c:pt>
                <c:pt idx="261">
                  <c:v>725</c:v>
                </c:pt>
                <c:pt idx="262">
                  <c:v>691</c:v>
                </c:pt>
                <c:pt idx="263">
                  <c:v>657</c:v>
                </c:pt>
                <c:pt idx="264">
                  <c:v>656</c:v>
                </c:pt>
                <c:pt idx="265">
                  <c:v>655</c:v>
                </c:pt>
                <c:pt idx="266">
                  <c:v>654</c:v>
                </c:pt>
                <c:pt idx="267">
                  <c:v>653</c:v>
                </c:pt>
                <c:pt idx="268">
                  <c:v>652</c:v>
                </c:pt>
                <c:pt idx="269">
                  <c:v>651</c:v>
                </c:pt>
                <c:pt idx="270">
                  <c:v>650</c:v>
                </c:pt>
                <c:pt idx="271">
                  <c:v>649</c:v>
                </c:pt>
                <c:pt idx="272">
                  <c:v>648</c:v>
                </c:pt>
                <c:pt idx="273">
                  <c:v>647</c:v>
                </c:pt>
                <c:pt idx="274">
                  <c:v>646</c:v>
                </c:pt>
                <c:pt idx="275">
                  <c:v>644</c:v>
                </c:pt>
                <c:pt idx="276">
                  <c:v>642</c:v>
                </c:pt>
                <c:pt idx="277">
                  <c:v>640</c:v>
                </c:pt>
                <c:pt idx="278">
                  <c:v>638</c:v>
                </c:pt>
                <c:pt idx="279">
                  <c:v>636</c:v>
                </c:pt>
                <c:pt idx="280">
                  <c:v>634</c:v>
                </c:pt>
                <c:pt idx="281">
                  <c:v>632</c:v>
                </c:pt>
                <c:pt idx="282">
                  <c:v>630</c:v>
                </c:pt>
                <c:pt idx="283">
                  <c:v>628</c:v>
                </c:pt>
                <c:pt idx="284">
                  <c:v>626</c:v>
                </c:pt>
                <c:pt idx="285">
                  <c:v>624</c:v>
                </c:pt>
                <c:pt idx="286">
                  <c:v>621</c:v>
                </c:pt>
                <c:pt idx="287">
                  <c:v>618</c:v>
                </c:pt>
                <c:pt idx="288">
                  <c:v>615</c:v>
                </c:pt>
                <c:pt idx="289">
                  <c:v>612</c:v>
                </c:pt>
                <c:pt idx="290">
                  <c:v>609</c:v>
                </c:pt>
                <c:pt idx="291">
                  <c:v>606</c:v>
                </c:pt>
                <c:pt idx="292">
                  <c:v>603</c:v>
                </c:pt>
                <c:pt idx="293">
                  <c:v>600</c:v>
                </c:pt>
                <c:pt idx="294">
                  <c:v>597</c:v>
                </c:pt>
                <c:pt idx="295">
                  <c:v>594</c:v>
                </c:pt>
                <c:pt idx="296">
                  <c:v>627</c:v>
                </c:pt>
                <c:pt idx="297">
                  <c:v>658</c:v>
                </c:pt>
                <c:pt idx="298">
                  <c:v>653</c:v>
                </c:pt>
                <c:pt idx="299">
                  <c:v>648</c:v>
                </c:pt>
                <c:pt idx="300">
                  <c:v>643</c:v>
                </c:pt>
                <c:pt idx="301">
                  <c:v>638</c:v>
                </c:pt>
                <c:pt idx="302">
                  <c:v>633</c:v>
                </c:pt>
                <c:pt idx="303">
                  <c:v>628</c:v>
                </c:pt>
                <c:pt idx="304">
                  <c:v>623</c:v>
                </c:pt>
                <c:pt idx="305">
                  <c:v>618</c:v>
                </c:pt>
                <c:pt idx="306">
                  <c:v>613</c:v>
                </c:pt>
                <c:pt idx="307">
                  <c:v>608</c:v>
                </c:pt>
                <c:pt idx="308">
                  <c:v>600</c:v>
                </c:pt>
                <c:pt idx="309">
                  <c:v>592</c:v>
                </c:pt>
                <c:pt idx="310">
                  <c:v>584</c:v>
                </c:pt>
                <c:pt idx="311">
                  <c:v>576</c:v>
                </c:pt>
                <c:pt idx="312">
                  <c:v>568</c:v>
                </c:pt>
                <c:pt idx="313">
                  <c:v>560</c:v>
                </c:pt>
                <c:pt idx="314">
                  <c:v>552</c:v>
                </c:pt>
                <c:pt idx="315">
                  <c:v>544</c:v>
                </c:pt>
                <c:pt idx="316">
                  <c:v>536</c:v>
                </c:pt>
                <c:pt idx="317">
                  <c:v>528</c:v>
                </c:pt>
                <c:pt idx="318">
                  <c:v>520</c:v>
                </c:pt>
                <c:pt idx="319">
                  <c:v>507</c:v>
                </c:pt>
                <c:pt idx="320">
                  <c:v>494</c:v>
                </c:pt>
                <c:pt idx="321">
                  <c:v>481</c:v>
                </c:pt>
                <c:pt idx="322">
                  <c:v>468</c:v>
                </c:pt>
                <c:pt idx="323">
                  <c:v>455</c:v>
                </c:pt>
                <c:pt idx="324">
                  <c:v>442</c:v>
                </c:pt>
                <c:pt idx="325">
                  <c:v>429</c:v>
                </c:pt>
                <c:pt idx="326">
                  <c:v>416</c:v>
                </c:pt>
                <c:pt idx="327">
                  <c:v>403</c:v>
                </c:pt>
                <c:pt idx="328">
                  <c:v>390</c:v>
                </c:pt>
                <c:pt idx="329">
                  <c:v>377</c:v>
                </c:pt>
                <c:pt idx="330">
                  <c:v>356</c:v>
                </c:pt>
                <c:pt idx="331">
                  <c:v>335</c:v>
                </c:pt>
                <c:pt idx="332">
                  <c:v>314</c:v>
                </c:pt>
                <c:pt idx="333">
                  <c:v>293</c:v>
                </c:pt>
                <c:pt idx="334">
                  <c:v>272</c:v>
                </c:pt>
                <c:pt idx="335">
                  <c:v>251</c:v>
                </c:pt>
                <c:pt idx="336">
                  <c:v>230</c:v>
                </c:pt>
                <c:pt idx="337">
                  <c:v>209</c:v>
                </c:pt>
                <c:pt idx="338">
                  <c:v>188</c:v>
                </c:pt>
                <c:pt idx="339">
                  <c:v>167</c:v>
                </c:pt>
                <c:pt idx="340">
                  <c:v>146</c:v>
                </c:pt>
                <c:pt idx="341">
                  <c:v>112</c:v>
                </c:pt>
                <c:pt idx="342">
                  <c:v>78</c:v>
                </c:pt>
                <c:pt idx="343">
                  <c:v>44</c:v>
                </c:pt>
                <c:pt idx="344">
                  <c:v>10</c:v>
                </c:pt>
                <c:pt idx="345">
                  <c:v>-24</c:v>
                </c:pt>
                <c:pt idx="346">
                  <c:v>-58</c:v>
                </c:pt>
                <c:pt idx="347">
                  <c:v>-92</c:v>
                </c:pt>
                <c:pt idx="348">
                  <c:v>-126</c:v>
                </c:pt>
                <c:pt idx="349">
                  <c:v>-160</c:v>
                </c:pt>
                <c:pt idx="350">
                  <c:v>-194</c:v>
                </c:pt>
                <c:pt idx="351">
                  <c:v>180</c:v>
                </c:pt>
                <c:pt idx="352">
                  <c:v>179</c:v>
                </c:pt>
                <c:pt idx="353">
                  <c:v>178</c:v>
                </c:pt>
                <c:pt idx="354">
                  <c:v>177</c:v>
                </c:pt>
                <c:pt idx="355">
                  <c:v>176</c:v>
                </c:pt>
                <c:pt idx="356">
                  <c:v>175</c:v>
                </c:pt>
                <c:pt idx="357">
                  <c:v>174</c:v>
                </c:pt>
                <c:pt idx="358">
                  <c:v>173</c:v>
                </c:pt>
                <c:pt idx="359">
                  <c:v>172</c:v>
                </c:pt>
                <c:pt idx="360">
                  <c:v>171</c:v>
                </c:pt>
                <c:pt idx="361">
                  <c:v>170</c:v>
                </c:pt>
                <c:pt idx="362">
                  <c:v>169</c:v>
                </c:pt>
                <c:pt idx="363">
                  <c:v>167</c:v>
                </c:pt>
                <c:pt idx="364">
                  <c:v>165</c:v>
                </c:pt>
                <c:pt idx="365">
                  <c:v>163</c:v>
                </c:pt>
                <c:pt idx="366">
                  <c:v>161</c:v>
                </c:pt>
                <c:pt idx="367">
                  <c:v>159</c:v>
                </c:pt>
                <c:pt idx="368">
                  <c:v>157</c:v>
                </c:pt>
                <c:pt idx="369">
                  <c:v>155</c:v>
                </c:pt>
                <c:pt idx="370">
                  <c:v>153</c:v>
                </c:pt>
                <c:pt idx="371">
                  <c:v>151</c:v>
                </c:pt>
                <c:pt idx="372">
                  <c:v>149</c:v>
                </c:pt>
                <c:pt idx="373">
                  <c:v>147</c:v>
                </c:pt>
                <c:pt idx="374">
                  <c:v>144</c:v>
                </c:pt>
                <c:pt idx="375">
                  <c:v>141</c:v>
                </c:pt>
                <c:pt idx="376">
                  <c:v>138</c:v>
                </c:pt>
                <c:pt idx="377">
                  <c:v>135</c:v>
                </c:pt>
                <c:pt idx="378">
                  <c:v>132</c:v>
                </c:pt>
                <c:pt idx="379">
                  <c:v>129</c:v>
                </c:pt>
                <c:pt idx="380">
                  <c:v>126</c:v>
                </c:pt>
                <c:pt idx="381">
                  <c:v>123</c:v>
                </c:pt>
                <c:pt idx="382">
                  <c:v>120</c:v>
                </c:pt>
                <c:pt idx="383">
                  <c:v>117</c:v>
                </c:pt>
                <c:pt idx="384">
                  <c:v>150</c:v>
                </c:pt>
                <c:pt idx="385">
                  <c:v>145</c:v>
                </c:pt>
                <c:pt idx="386">
                  <c:v>140</c:v>
                </c:pt>
                <c:pt idx="387">
                  <c:v>135</c:v>
                </c:pt>
                <c:pt idx="388">
                  <c:v>130</c:v>
                </c:pt>
                <c:pt idx="389">
                  <c:v>125</c:v>
                </c:pt>
                <c:pt idx="390">
                  <c:v>120</c:v>
                </c:pt>
                <c:pt idx="391">
                  <c:v>115</c:v>
                </c:pt>
                <c:pt idx="392">
                  <c:v>110</c:v>
                </c:pt>
                <c:pt idx="393">
                  <c:v>105</c:v>
                </c:pt>
                <c:pt idx="394">
                  <c:v>100</c:v>
                </c:pt>
                <c:pt idx="395">
                  <c:v>95</c:v>
                </c:pt>
                <c:pt idx="396">
                  <c:v>87</c:v>
                </c:pt>
                <c:pt idx="397">
                  <c:v>79</c:v>
                </c:pt>
                <c:pt idx="398">
                  <c:v>71</c:v>
                </c:pt>
                <c:pt idx="399">
                  <c:v>63</c:v>
                </c:pt>
                <c:pt idx="400">
                  <c:v>55</c:v>
                </c:pt>
                <c:pt idx="401">
                  <c:v>47</c:v>
                </c:pt>
                <c:pt idx="402">
                  <c:v>39</c:v>
                </c:pt>
                <c:pt idx="403">
                  <c:v>31</c:v>
                </c:pt>
                <c:pt idx="404">
                  <c:v>23</c:v>
                </c:pt>
                <c:pt idx="405">
                  <c:v>15</c:v>
                </c:pt>
                <c:pt idx="406">
                  <c:v>7</c:v>
                </c:pt>
                <c:pt idx="407">
                  <c:v>-6</c:v>
                </c:pt>
                <c:pt idx="408">
                  <c:v>137</c:v>
                </c:pt>
                <c:pt idx="409">
                  <c:v>124</c:v>
                </c:pt>
                <c:pt idx="410">
                  <c:v>267</c:v>
                </c:pt>
                <c:pt idx="411">
                  <c:v>254</c:v>
                </c:pt>
                <c:pt idx="412">
                  <c:v>241</c:v>
                </c:pt>
                <c:pt idx="413">
                  <c:v>228</c:v>
                </c:pt>
                <c:pt idx="414">
                  <c:v>215</c:v>
                </c:pt>
                <c:pt idx="415">
                  <c:v>202</c:v>
                </c:pt>
                <c:pt idx="416">
                  <c:v>189</c:v>
                </c:pt>
                <c:pt idx="417">
                  <c:v>176</c:v>
                </c:pt>
                <c:pt idx="418">
                  <c:v>155</c:v>
                </c:pt>
                <c:pt idx="419">
                  <c:v>134</c:v>
                </c:pt>
                <c:pt idx="420">
                  <c:v>113</c:v>
                </c:pt>
                <c:pt idx="421">
                  <c:v>92</c:v>
                </c:pt>
                <c:pt idx="422">
                  <c:v>71</c:v>
                </c:pt>
                <c:pt idx="423">
                  <c:v>50</c:v>
                </c:pt>
                <c:pt idx="424">
                  <c:v>29</c:v>
                </c:pt>
                <c:pt idx="425">
                  <c:v>8</c:v>
                </c:pt>
                <c:pt idx="426">
                  <c:v>-13</c:v>
                </c:pt>
                <c:pt idx="427">
                  <c:v>-34</c:v>
                </c:pt>
                <c:pt idx="428">
                  <c:v>-55</c:v>
                </c:pt>
                <c:pt idx="429">
                  <c:v>-89</c:v>
                </c:pt>
                <c:pt idx="430">
                  <c:v>-123</c:v>
                </c:pt>
                <c:pt idx="431">
                  <c:v>-157</c:v>
                </c:pt>
                <c:pt idx="432">
                  <c:v>-191</c:v>
                </c:pt>
                <c:pt idx="433">
                  <c:v>-225</c:v>
                </c:pt>
                <c:pt idx="434">
                  <c:v>-259</c:v>
                </c:pt>
                <c:pt idx="435">
                  <c:v>-293</c:v>
                </c:pt>
                <c:pt idx="436">
                  <c:v>-327</c:v>
                </c:pt>
                <c:pt idx="437">
                  <c:v>-361</c:v>
                </c:pt>
                <c:pt idx="438">
                  <c:v>-395</c:v>
                </c:pt>
                <c:pt idx="439">
                  <c:v>-429</c:v>
                </c:pt>
                <c:pt idx="440">
                  <c:v>-430</c:v>
                </c:pt>
                <c:pt idx="441">
                  <c:v>-431</c:v>
                </c:pt>
                <c:pt idx="442">
                  <c:v>-432</c:v>
                </c:pt>
                <c:pt idx="443">
                  <c:v>-433</c:v>
                </c:pt>
                <c:pt idx="444">
                  <c:v>-434</c:v>
                </c:pt>
                <c:pt idx="445">
                  <c:v>-435</c:v>
                </c:pt>
                <c:pt idx="446">
                  <c:v>-424</c:v>
                </c:pt>
                <c:pt idx="447">
                  <c:v>-425</c:v>
                </c:pt>
                <c:pt idx="448">
                  <c:v>-426</c:v>
                </c:pt>
                <c:pt idx="449">
                  <c:v>-427</c:v>
                </c:pt>
                <c:pt idx="450">
                  <c:v>-428</c:v>
                </c:pt>
                <c:pt idx="451">
                  <c:v>-430</c:v>
                </c:pt>
                <c:pt idx="452">
                  <c:v>-408</c:v>
                </c:pt>
                <c:pt idx="453">
                  <c:v>-410</c:v>
                </c:pt>
                <c:pt idx="454">
                  <c:v>-412</c:v>
                </c:pt>
                <c:pt idx="455">
                  <c:v>-414</c:v>
                </c:pt>
                <c:pt idx="456">
                  <c:v>-416</c:v>
                </c:pt>
                <c:pt idx="457">
                  <c:v>-418</c:v>
                </c:pt>
                <c:pt idx="458">
                  <c:v>-420</c:v>
                </c:pt>
                <c:pt idx="459">
                  <c:v>-422</c:v>
                </c:pt>
                <c:pt idx="460">
                  <c:v>-424</c:v>
                </c:pt>
                <c:pt idx="461">
                  <c:v>-426</c:v>
                </c:pt>
                <c:pt idx="462">
                  <c:v>-429</c:v>
                </c:pt>
                <c:pt idx="463">
                  <c:v>-432</c:v>
                </c:pt>
                <c:pt idx="464">
                  <c:v>-435</c:v>
                </c:pt>
                <c:pt idx="465">
                  <c:v>-438</c:v>
                </c:pt>
                <c:pt idx="466">
                  <c:v>-441</c:v>
                </c:pt>
                <c:pt idx="467">
                  <c:v>-444</c:v>
                </c:pt>
                <c:pt idx="468">
                  <c:v>-447</c:v>
                </c:pt>
                <c:pt idx="469">
                  <c:v>-450</c:v>
                </c:pt>
                <c:pt idx="470">
                  <c:v>-453</c:v>
                </c:pt>
                <c:pt idx="471">
                  <c:v>-456</c:v>
                </c:pt>
                <c:pt idx="472">
                  <c:v>-459</c:v>
                </c:pt>
                <c:pt idx="473">
                  <c:v>-464</c:v>
                </c:pt>
                <c:pt idx="474">
                  <c:v>-469</c:v>
                </c:pt>
                <c:pt idx="475">
                  <c:v>-474</c:v>
                </c:pt>
                <c:pt idx="476">
                  <c:v>-479</c:v>
                </c:pt>
                <c:pt idx="477">
                  <c:v>-484</c:v>
                </c:pt>
                <c:pt idx="478">
                  <c:v>-489</c:v>
                </c:pt>
                <c:pt idx="479">
                  <c:v>-494</c:v>
                </c:pt>
                <c:pt idx="480">
                  <c:v>-499</c:v>
                </c:pt>
                <c:pt idx="481">
                  <c:v>-504</c:v>
                </c:pt>
                <c:pt idx="482">
                  <c:v>-509</c:v>
                </c:pt>
                <c:pt idx="483">
                  <c:v>-514</c:v>
                </c:pt>
                <c:pt idx="484">
                  <c:v>-522</c:v>
                </c:pt>
                <c:pt idx="485">
                  <c:v>-530</c:v>
                </c:pt>
                <c:pt idx="486">
                  <c:v>-442</c:v>
                </c:pt>
                <c:pt idx="487">
                  <c:v>-450</c:v>
                </c:pt>
                <c:pt idx="488">
                  <c:v>-458</c:v>
                </c:pt>
                <c:pt idx="489">
                  <c:v>-466</c:v>
                </c:pt>
                <c:pt idx="490">
                  <c:v>-474</c:v>
                </c:pt>
                <c:pt idx="491">
                  <c:v>-482</c:v>
                </c:pt>
                <c:pt idx="492">
                  <c:v>-490</c:v>
                </c:pt>
                <c:pt idx="493">
                  <c:v>-498</c:v>
                </c:pt>
                <c:pt idx="494">
                  <c:v>-506</c:v>
                </c:pt>
                <c:pt idx="495">
                  <c:v>-519</c:v>
                </c:pt>
                <c:pt idx="496">
                  <c:v>-532</c:v>
                </c:pt>
                <c:pt idx="497">
                  <c:v>-545</c:v>
                </c:pt>
                <c:pt idx="498">
                  <c:v>-558</c:v>
                </c:pt>
                <c:pt idx="499">
                  <c:v>-571</c:v>
                </c:pt>
              </c:numCache>
            </c:numRef>
          </c:val>
        </c:ser>
        <c:ser>
          <c:idx val="1"/>
          <c:order val="1"/>
          <c:tx>
            <c:v>Seq. - R/Max</c:v>
          </c:tx>
          <c:marker>
            <c:symbol val="none"/>
          </c:marker>
          <c:val>
            <c:numRef>
              <c:f>'Fib-S'!$T$11:$T$510</c:f>
              <c:numCache>
                <c:formatCode>General</c:formatCode>
                <c:ptCount val="500"/>
                <c:pt idx="0">
                  <c:v>-1</c:v>
                </c:pt>
                <c:pt idx="1">
                  <c:v>-2</c:v>
                </c:pt>
                <c:pt idx="2">
                  <c:v>-3</c:v>
                </c:pt>
                <c:pt idx="3">
                  <c:v>-4</c:v>
                </c:pt>
                <c:pt idx="4">
                  <c:v>7</c:v>
                </c:pt>
                <c:pt idx="5">
                  <c:v>6</c:v>
                </c:pt>
                <c:pt idx="6">
                  <c:v>5</c:v>
                </c:pt>
                <c:pt idx="7">
                  <c:v>4</c:v>
                </c:pt>
                <c:pt idx="8">
                  <c:v>3</c:v>
                </c:pt>
                <c:pt idx="9">
                  <c:v>2</c:v>
                </c:pt>
                <c:pt idx="10">
                  <c:v>1</c:v>
                </c:pt>
                <c:pt idx="11">
                  <c:v>11</c:v>
                </c:pt>
                <c:pt idx="12">
                  <c:v>9</c:v>
                </c:pt>
                <c:pt idx="13">
                  <c:v>7</c:v>
                </c:pt>
                <c:pt idx="14">
                  <c:v>5</c:v>
                </c:pt>
                <c:pt idx="15">
                  <c:v>3</c:v>
                </c:pt>
                <c:pt idx="16">
                  <c:v>1</c:v>
                </c:pt>
                <c:pt idx="17">
                  <c:v>-1</c:v>
                </c:pt>
                <c:pt idx="18">
                  <c:v>-3</c:v>
                </c:pt>
                <c:pt idx="19">
                  <c:v>-5</c:v>
                </c:pt>
                <c:pt idx="20">
                  <c:v>-7</c:v>
                </c:pt>
                <c:pt idx="21">
                  <c:v>-9</c:v>
                </c:pt>
                <c:pt idx="22">
                  <c:v>-12</c:v>
                </c:pt>
                <c:pt idx="23">
                  <c:v>-15</c:v>
                </c:pt>
                <c:pt idx="24">
                  <c:v>-18</c:v>
                </c:pt>
                <c:pt idx="25">
                  <c:v>-21</c:v>
                </c:pt>
                <c:pt idx="26">
                  <c:v>-24</c:v>
                </c:pt>
                <c:pt idx="27">
                  <c:v>-27</c:v>
                </c:pt>
                <c:pt idx="28">
                  <c:v>-30</c:v>
                </c:pt>
                <c:pt idx="29">
                  <c:v>-33</c:v>
                </c:pt>
                <c:pt idx="30">
                  <c:v>-36</c:v>
                </c:pt>
                <c:pt idx="31">
                  <c:v>-39</c:v>
                </c:pt>
                <c:pt idx="32">
                  <c:v>-42</c:v>
                </c:pt>
                <c:pt idx="33">
                  <c:v>-47</c:v>
                </c:pt>
                <c:pt idx="34">
                  <c:v>-52</c:v>
                </c:pt>
                <c:pt idx="35">
                  <c:v>-57</c:v>
                </c:pt>
                <c:pt idx="36">
                  <c:v>-62</c:v>
                </c:pt>
                <c:pt idx="37">
                  <c:v>-7</c:v>
                </c:pt>
                <c:pt idx="38">
                  <c:v>-12</c:v>
                </c:pt>
                <c:pt idx="39">
                  <c:v>-17</c:v>
                </c:pt>
                <c:pt idx="40">
                  <c:v>-22</c:v>
                </c:pt>
                <c:pt idx="41">
                  <c:v>-27</c:v>
                </c:pt>
                <c:pt idx="42">
                  <c:v>-32</c:v>
                </c:pt>
                <c:pt idx="43">
                  <c:v>-37</c:v>
                </c:pt>
                <c:pt idx="44">
                  <c:v>-45</c:v>
                </c:pt>
                <c:pt idx="45">
                  <c:v>-53</c:v>
                </c:pt>
                <c:pt idx="46">
                  <c:v>-61</c:v>
                </c:pt>
                <c:pt idx="47">
                  <c:v>-69</c:v>
                </c:pt>
                <c:pt idx="48">
                  <c:v>-77</c:v>
                </c:pt>
                <c:pt idx="49">
                  <c:v>-85</c:v>
                </c:pt>
                <c:pt idx="50">
                  <c:v>-93</c:v>
                </c:pt>
                <c:pt idx="51">
                  <c:v>-5</c:v>
                </c:pt>
                <c:pt idx="52">
                  <c:v>-13</c:v>
                </c:pt>
                <c:pt idx="53">
                  <c:v>-21</c:v>
                </c:pt>
                <c:pt idx="54">
                  <c:v>-29</c:v>
                </c:pt>
                <c:pt idx="55">
                  <c:v>-42</c:v>
                </c:pt>
                <c:pt idx="56">
                  <c:v>-55</c:v>
                </c:pt>
                <c:pt idx="57">
                  <c:v>-68</c:v>
                </c:pt>
                <c:pt idx="58">
                  <c:v>-81</c:v>
                </c:pt>
                <c:pt idx="59">
                  <c:v>-94</c:v>
                </c:pt>
                <c:pt idx="60">
                  <c:v>-107</c:v>
                </c:pt>
                <c:pt idx="61">
                  <c:v>-120</c:v>
                </c:pt>
                <c:pt idx="62">
                  <c:v>-133</c:v>
                </c:pt>
                <c:pt idx="63">
                  <c:v>-146</c:v>
                </c:pt>
                <c:pt idx="64">
                  <c:v>-159</c:v>
                </c:pt>
                <c:pt idx="65">
                  <c:v>-172</c:v>
                </c:pt>
                <c:pt idx="66">
                  <c:v>-193</c:v>
                </c:pt>
                <c:pt idx="67">
                  <c:v>-214</c:v>
                </c:pt>
                <c:pt idx="68">
                  <c:v>-235</c:v>
                </c:pt>
                <c:pt idx="69">
                  <c:v>-256</c:v>
                </c:pt>
                <c:pt idx="70">
                  <c:v>-277</c:v>
                </c:pt>
                <c:pt idx="71">
                  <c:v>-298</c:v>
                </c:pt>
                <c:pt idx="72">
                  <c:v>-319</c:v>
                </c:pt>
                <c:pt idx="73">
                  <c:v>-340</c:v>
                </c:pt>
                <c:pt idx="74">
                  <c:v>-361</c:v>
                </c:pt>
                <c:pt idx="75">
                  <c:v>-382</c:v>
                </c:pt>
                <c:pt idx="76">
                  <c:v>-403</c:v>
                </c:pt>
                <c:pt idx="77">
                  <c:v>-185</c:v>
                </c:pt>
                <c:pt idx="78">
                  <c:v>-219</c:v>
                </c:pt>
                <c:pt idx="79">
                  <c:v>-253</c:v>
                </c:pt>
                <c:pt idx="80">
                  <c:v>-287</c:v>
                </c:pt>
                <c:pt idx="81">
                  <c:v>-321</c:v>
                </c:pt>
                <c:pt idx="82">
                  <c:v>-355</c:v>
                </c:pt>
                <c:pt idx="83">
                  <c:v>-389</c:v>
                </c:pt>
                <c:pt idx="84">
                  <c:v>-423</c:v>
                </c:pt>
                <c:pt idx="85">
                  <c:v>-457</c:v>
                </c:pt>
                <c:pt idx="86">
                  <c:v>-491</c:v>
                </c:pt>
                <c:pt idx="87">
                  <c:v>-525</c:v>
                </c:pt>
                <c:pt idx="88">
                  <c:v>-526</c:v>
                </c:pt>
                <c:pt idx="89">
                  <c:v>-527</c:v>
                </c:pt>
                <c:pt idx="90">
                  <c:v>-528</c:v>
                </c:pt>
                <c:pt idx="91">
                  <c:v>-529</c:v>
                </c:pt>
                <c:pt idx="92">
                  <c:v>-530</c:v>
                </c:pt>
                <c:pt idx="93">
                  <c:v>-531</c:v>
                </c:pt>
                <c:pt idx="94">
                  <c:v>-532</c:v>
                </c:pt>
                <c:pt idx="95">
                  <c:v>-521</c:v>
                </c:pt>
                <c:pt idx="96">
                  <c:v>-522</c:v>
                </c:pt>
                <c:pt idx="97">
                  <c:v>-523</c:v>
                </c:pt>
                <c:pt idx="98">
                  <c:v>-524</c:v>
                </c:pt>
                <c:pt idx="99">
                  <c:v>-526</c:v>
                </c:pt>
                <c:pt idx="100">
                  <c:v>-528</c:v>
                </c:pt>
                <c:pt idx="101">
                  <c:v>-530</c:v>
                </c:pt>
                <c:pt idx="102">
                  <c:v>-532</c:v>
                </c:pt>
                <c:pt idx="103">
                  <c:v>-510</c:v>
                </c:pt>
                <c:pt idx="104">
                  <c:v>-512</c:v>
                </c:pt>
                <c:pt idx="105">
                  <c:v>-490</c:v>
                </c:pt>
                <c:pt idx="106">
                  <c:v>-492</c:v>
                </c:pt>
                <c:pt idx="107">
                  <c:v>-494</c:v>
                </c:pt>
                <c:pt idx="108">
                  <c:v>-496</c:v>
                </c:pt>
                <c:pt idx="109">
                  <c:v>-498</c:v>
                </c:pt>
                <c:pt idx="110">
                  <c:v>-501</c:v>
                </c:pt>
                <c:pt idx="111">
                  <c:v>-504</c:v>
                </c:pt>
                <c:pt idx="112">
                  <c:v>-507</c:v>
                </c:pt>
                <c:pt idx="113">
                  <c:v>-510</c:v>
                </c:pt>
                <c:pt idx="114">
                  <c:v>-513</c:v>
                </c:pt>
                <c:pt idx="115">
                  <c:v>-516</c:v>
                </c:pt>
                <c:pt idx="116">
                  <c:v>-519</c:v>
                </c:pt>
                <c:pt idx="117">
                  <c:v>-522</c:v>
                </c:pt>
                <c:pt idx="118">
                  <c:v>-525</c:v>
                </c:pt>
                <c:pt idx="119">
                  <c:v>-528</c:v>
                </c:pt>
                <c:pt idx="120">
                  <c:v>-531</c:v>
                </c:pt>
                <c:pt idx="121">
                  <c:v>-536</c:v>
                </c:pt>
                <c:pt idx="122">
                  <c:v>-541</c:v>
                </c:pt>
                <c:pt idx="123">
                  <c:v>-546</c:v>
                </c:pt>
                <c:pt idx="124">
                  <c:v>-551</c:v>
                </c:pt>
                <c:pt idx="125">
                  <c:v>-556</c:v>
                </c:pt>
                <c:pt idx="126">
                  <c:v>-561</c:v>
                </c:pt>
                <c:pt idx="127">
                  <c:v>-566</c:v>
                </c:pt>
                <c:pt idx="128">
                  <c:v>-571</c:v>
                </c:pt>
                <c:pt idx="129">
                  <c:v>-576</c:v>
                </c:pt>
                <c:pt idx="130">
                  <c:v>-581</c:v>
                </c:pt>
                <c:pt idx="131">
                  <c:v>-586</c:v>
                </c:pt>
                <c:pt idx="132">
                  <c:v>-594</c:v>
                </c:pt>
                <c:pt idx="133">
                  <c:v>-602</c:v>
                </c:pt>
                <c:pt idx="134">
                  <c:v>-610</c:v>
                </c:pt>
                <c:pt idx="135">
                  <c:v>-618</c:v>
                </c:pt>
                <c:pt idx="136">
                  <c:v>-626</c:v>
                </c:pt>
                <c:pt idx="137">
                  <c:v>-634</c:v>
                </c:pt>
                <c:pt idx="138">
                  <c:v>-642</c:v>
                </c:pt>
                <c:pt idx="139">
                  <c:v>-650</c:v>
                </c:pt>
                <c:pt idx="140">
                  <c:v>-658</c:v>
                </c:pt>
                <c:pt idx="141">
                  <c:v>-666</c:v>
                </c:pt>
                <c:pt idx="142">
                  <c:v>-674</c:v>
                </c:pt>
                <c:pt idx="143">
                  <c:v>-687</c:v>
                </c:pt>
                <c:pt idx="144">
                  <c:v>-700</c:v>
                </c:pt>
                <c:pt idx="145">
                  <c:v>-713</c:v>
                </c:pt>
                <c:pt idx="146">
                  <c:v>-726</c:v>
                </c:pt>
                <c:pt idx="147">
                  <c:v>-739</c:v>
                </c:pt>
                <c:pt idx="148">
                  <c:v>-752</c:v>
                </c:pt>
                <c:pt idx="149">
                  <c:v>-765</c:v>
                </c:pt>
                <c:pt idx="150">
                  <c:v>-778</c:v>
                </c:pt>
                <c:pt idx="151">
                  <c:v>-635</c:v>
                </c:pt>
                <c:pt idx="152">
                  <c:v>-648</c:v>
                </c:pt>
                <c:pt idx="153">
                  <c:v>-661</c:v>
                </c:pt>
                <c:pt idx="154">
                  <c:v>-682</c:v>
                </c:pt>
                <c:pt idx="155">
                  <c:v>-703</c:v>
                </c:pt>
                <c:pt idx="156">
                  <c:v>-472</c:v>
                </c:pt>
                <c:pt idx="157">
                  <c:v>-493</c:v>
                </c:pt>
                <c:pt idx="158">
                  <c:v>-514</c:v>
                </c:pt>
                <c:pt idx="159">
                  <c:v>-535</c:v>
                </c:pt>
                <c:pt idx="160">
                  <c:v>-304</c:v>
                </c:pt>
                <c:pt idx="161">
                  <c:v>-73</c:v>
                </c:pt>
                <c:pt idx="162">
                  <c:v>-94</c:v>
                </c:pt>
                <c:pt idx="163">
                  <c:v>-115</c:v>
                </c:pt>
                <c:pt idx="164">
                  <c:v>-136</c:v>
                </c:pt>
                <c:pt idx="165">
                  <c:v>-170</c:v>
                </c:pt>
                <c:pt idx="166">
                  <c:v>-204</c:v>
                </c:pt>
                <c:pt idx="167">
                  <c:v>-238</c:v>
                </c:pt>
                <c:pt idx="168">
                  <c:v>-272</c:v>
                </c:pt>
                <c:pt idx="169">
                  <c:v>-306</c:v>
                </c:pt>
                <c:pt idx="170">
                  <c:v>-340</c:v>
                </c:pt>
                <c:pt idx="171">
                  <c:v>-374</c:v>
                </c:pt>
                <c:pt idx="172">
                  <c:v>-408</c:v>
                </c:pt>
                <c:pt idx="173">
                  <c:v>-34</c:v>
                </c:pt>
                <c:pt idx="174">
                  <c:v>-68</c:v>
                </c:pt>
                <c:pt idx="175">
                  <c:v>-102</c:v>
                </c:pt>
                <c:pt idx="176">
                  <c:v>-103</c:v>
                </c:pt>
                <c:pt idx="177">
                  <c:v>-104</c:v>
                </c:pt>
                <c:pt idx="178">
                  <c:v>-105</c:v>
                </c:pt>
                <c:pt idx="179">
                  <c:v>-106</c:v>
                </c:pt>
                <c:pt idx="180">
                  <c:v>-107</c:v>
                </c:pt>
                <c:pt idx="181">
                  <c:v>-108</c:v>
                </c:pt>
                <c:pt idx="182">
                  <c:v>-97</c:v>
                </c:pt>
                <c:pt idx="183">
                  <c:v>-98</c:v>
                </c:pt>
                <c:pt idx="184">
                  <c:v>-99</c:v>
                </c:pt>
                <c:pt idx="185">
                  <c:v>-100</c:v>
                </c:pt>
                <c:pt idx="186">
                  <c:v>-101</c:v>
                </c:pt>
                <c:pt idx="187">
                  <c:v>-103</c:v>
                </c:pt>
                <c:pt idx="188">
                  <c:v>-105</c:v>
                </c:pt>
                <c:pt idx="189">
                  <c:v>-107</c:v>
                </c:pt>
                <c:pt idx="190">
                  <c:v>-109</c:v>
                </c:pt>
                <c:pt idx="191">
                  <c:v>-111</c:v>
                </c:pt>
                <c:pt idx="192">
                  <c:v>-113</c:v>
                </c:pt>
                <c:pt idx="193">
                  <c:v>-115</c:v>
                </c:pt>
                <c:pt idx="194">
                  <c:v>-117</c:v>
                </c:pt>
                <c:pt idx="195">
                  <c:v>-119</c:v>
                </c:pt>
                <c:pt idx="196">
                  <c:v>-121</c:v>
                </c:pt>
                <c:pt idx="197">
                  <c:v>-123</c:v>
                </c:pt>
                <c:pt idx="198">
                  <c:v>-126</c:v>
                </c:pt>
                <c:pt idx="199">
                  <c:v>-129</c:v>
                </c:pt>
                <c:pt idx="200">
                  <c:v>-132</c:v>
                </c:pt>
                <c:pt idx="201">
                  <c:v>-135</c:v>
                </c:pt>
                <c:pt idx="202">
                  <c:v>-102</c:v>
                </c:pt>
                <c:pt idx="203">
                  <c:v>-105</c:v>
                </c:pt>
                <c:pt idx="204">
                  <c:v>-108</c:v>
                </c:pt>
                <c:pt idx="205">
                  <c:v>-111</c:v>
                </c:pt>
                <c:pt idx="206">
                  <c:v>-114</c:v>
                </c:pt>
                <c:pt idx="207">
                  <c:v>-117</c:v>
                </c:pt>
                <c:pt idx="208">
                  <c:v>-120</c:v>
                </c:pt>
                <c:pt idx="209">
                  <c:v>-125</c:v>
                </c:pt>
                <c:pt idx="210">
                  <c:v>-130</c:v>
                </c:pt>
                <c:pt idx="211">
                  <c:v>-135</c:v>
                </c:pt>
                <c:pt idx="212">
                  <c:v>-140</c:v>
                </c:pt>
                <c:pt idx="213">
                  <c:v>-145</c:v>
                </c:pt>
                <c:pt idx="214">
                  <c:v>-150</c:v>
                </c:pt>
                <c:pt idx="215">
                  <c:v>-155</c:v>
                </c:pt>
                <c:pt idx="216">
                  <c:v>-160</c:v>
                </c:pt>
                <c:pt idx="217">
                  <c:v>-165</c:v>
                </c:pt>
                <c:pt idx="218">
                  <c:v>-170</c:v>
                </c:pt>
                <c:pt idx="219">
                  <c:v>-175</c:v>
                </c:pt>
                <c:pt idx="220">
                  <c:v>-183</c:v>
                </c:pt>
                <c:pt idx="221">
                  <c:v>-191</c:v>
                </c:pt>
                <c:pt idx="222">
                  <c:v>-199</c:v>
                </c:pt>
                <c:pt idx="223">
                  <c:v>-207</c:v>
                </c:pt>
                <c:pt idx="224">
                  <c:v>-215</c:v>
                </c:pt>
                <c:pt idx="225">
                  <c:v>-223</c:v>
                </c:pt>
                <c:pt idx="226">
                  <c:v>-231</c:v>
                </c:pt>
                <c:pt idx="227">
                  <c:v>-239</c:v>
                </c:pt>
                <c:pt idx="228">
                  <c:v>-247</c:v>
                </c:pt>
                <c:pt idx="229">
                  <c:v>-255</c:v>
                </c:pt>
                <c:pt idx="230">
                  <c:v>-263</c:v>
                </c:pt>
                <c:pt idx="231">
                  <c:v>-276</c:v>
                </c:pt>
                <c:pt idx="232">
                  <c:v>-289</c:v>
                </c:pt>
                <c:pt idx="233">
                  <c:v>-302</c:v>
                </c:pt>
                <c:pt idx="234">
                  <c:v>-315</c:v>
                </c:pt>
                <c:pt idx="235">
                  <c:v>-328</c:v>
                </c:pt>
                <c:pt idx="236">
                  <c:v>-185</c:v>
                </c:pt>
                <c:pt idx="237">
                  <c:v>-198</c:v>
                </c:pt>
                <c:pt idx="238">
                  <c:v>-211</c:v>
                </c:pt>
                <c:pt idx="239">
                  <c:v>-224</c:v>
                </c:pt>
                <c:pt idx="240">
                  <c:v>-237</c:v>
                </c:pt>
                <c:pt idx="241">
                  <c:v>-94</c:v>
                </c:pt>
                <c:pt idx="242">
                  <c:v>-115</c:v>
                </c:pt>
                <c:pt idx="243">
                  <c:v>-136</c:v>
                </c:pt>
                <c:pt idx="244">
                  <c:v>-157</c:v>
                </c:pt>
                <c:pt idx="245">
                  <c:v>-178</c:v>
                </c:pt>
                <c:pt idx="246">
                  <c:v>-199</c:v>
                </c:pt>
                <c:pt idx="247">
                  <c:v>-220</c:v>
                </c:pt>
                <c:pt idx="248">
                  <c:v>-241</c:v>
                </c:pt>
                <c:pt idx="249">
                  <c:v>-262</c:v>
                </c:pt>
                <c:pt idx="250">
                  <c:v>-283</c:v>
                </c:pt>
                <c:pt idx="251">
                  <c:v>-304</c:v>
                </c:pt>
                <c:pt idx="252">
                  <c:v>-325</c:v>
                </c:pt>
                <c:pt idx="253">
                  <c:v>-359</c:v>
                </c:pt>
                <c:pt idx="254">
                  <c:v>-393</c:v>
                </c:pt>
                <c:pt idx="255">
                  <c:v>-427</c:v>
                </c:pt>
                <c:pt idx="256">
                  <c:v>-461</c:v>
                </c:pt>
                <c:pt idx="257">
                  <c:v>-495</c:v>
                </c:pt>
                <c:pt idx="258">
                  <c:v>-529</c:v>
                </c:pt>
                <c:pt idx="259">
                  <c:v>-563</c:v>
                </c:pt>
                <c:pt idx="260">
                  <c:v>-597</c:v>
                </c:pt>
                <c:pt idx="261">
                  <c:v>-631</c:v>
                </c:pt>
                <c:pt idx="262">
                  <c:v>-665</c:v>
                </c:pt>
                <c:pt idx="263">
                  <c:v>-699</c:v>
                </c:pt>
                <c:pt idx="264">
                  <c:v>-700</c:v>
                </c:pt>
                <c:pt idx="265">
                  <c:v>-701</c:v>
                </c:pt>
                <c:pt idx="266">
                  <c:v>-702</c:v>
                </c:pt>
                <c:pt idx="267">
                  <c:v>-703</c:v>
                </c:pt>
                <c:pt idx="268">
                  <c:v>-704</c:v>
                </c:pt>
                <c:pt idx="269">
                  <c:v>-705</c:v>
                </c:pt>
                <c:pt idx="270">
                  <c:v>-694</c:v>
                </c:pt>
                <c:pt idx="271">
                  <c:v>-695</c:v>
                </c:pt>
                <c:pt idx="272">
                  <c:v>-696</c:v>
                </c:pt>
                <c:pt idx="273">
                  <c:v>-697</c:v>
                </c:pt>
                <c:pt idx="274">
                  <c:v>-686</c:v>
                </c:pt>
                <c:pt idx="275">
                  <c:v>-688</c:v>
                </c:pt>
                <c:pt idx="276">
                  <c:v>-690</c:v>
                </c:pt>
                <c:pt idx="277">
                  <c:v>-692</c:v>
                </c:pt>
                <c:pt idx="278">
                  <c:v>-694</c:v>
                </c:pt>
                <c:pt idx="279">
                  <c:v>-696</c:v>
                </c:pt>
                <c:pt idx="280">
                  <c:v>-698</c:v>
                </c:pt>
                <c:pt idx="281">
                  <c:v>-676</c:v>
                </c:pt>
                <c:pt idx="282">
                  <c:v>-678</c:v>
                </c:pt>
                <c:pt idx="283">
                  <c:v>-680</c:v>
                </c:pt>
                <c:pt idx="284">
                  <c:v>-682</c:v>
                </c:pt>
                <c:pt idx="285">
                  <c:v>-684</c:v>
                </c:pt>
                <c:pt idx="286">
                  <c:v>-687</c:v>
                </c:pt>
                <c:pt idx="287">
                  <c:v>-690</c:v>
                </c:pt>
                <c:pt idx="288">
                  <c:v>-693</c:v>
                </c:pt>
                <c:pt idx="289">
                  <c:v>-696</c:v>
                </c:pt>
                <c:pt idx="290">
                  <c:v>-699</c:v>
                </c:pt>
                <c:pt idx="291">
                  <c:v>-666</c:v>
                </c:pt>
                <c:pt idx="292">
                  <c:v>-633</c:v>
                </c:pt>
                <c:pt idx="293">
                  <c:v>-600</c:v>
                </c:pt>
                <c:pt idx="294">
                  <c:v>-603</c:v>
                </c:pt>
                <c:pt idx="295">
                  <c:v>-606</c:v>
                </c:pt>
                <c:pt idx="296">
                  <c:v>-609</c:v>
                </c:pt>
                <c:pt idx="297">
                  <c:v>-614</c:v>
                </c:pt>
                <c:pt idx="298">
                  <c:v>-619</c:v>
                </c:pt>
                <c:pt idx="299">
                  <c:v>-564</c:v>
                </c:pt>
                <c:pt idx="300">
                  <c:v>-569</c:v>
                </c:pt>
                <c:pt idx="301">
                  <c:v>-574</c:v>
                </c:pt>
                <c:pt idx="302">
                  <c:v>-579</c:v>
                </c:pt>
                <c:pt idx="303">
                  <c:v>-584</c:v>
                </c:pt>
                <c:pt idx="304">
                  <c:v>-589</c:v>
                </c:pt>
                <c:pt idx="305">
                  <c:v>-594</c:v>
                </c:pt>
                <c:pt idx="306">
                  <c:v>-599</c:v>
                </c:pt>
                <c:pt idx="307">
                  <c:v>-544</c:v>
                </c:pt>
                <c:pt idx="308">
                  <c:v>-552</c:v>
                </c:pt>
                <c:pt idx="309">
                  <c:v>-560</c:v>
                </c:pt>
                <c:pt idx="310">
                  <c:v>-568</c:v>
                </c:pt>
                <c:pt idx="311">
                  <c:v>-576</c:v>
                </c:pt>
                <c:pt idx="312">
                  <c:v>-584</c:v>
                </c:pt>
                <c:pt idx="313">
                  <c:v>-592</c:v>
                </c:pt>
                <c:pt idx="314">
                  <c:v>-600</c:v>
                </c:pt>
                <c:pt idx="315">
                  <c:v>-512</c:v>
                </c:pt>
                <c:pt idx="316">
                  <c:v>-520</c:v>
                </c:pt>
                <c:pt idx="317">
                  <c:v>-528</c:v>
                </c:pt>
                <c:pt idx="318">
                  <c:v>-536</c:v>
                </c:pt>
                <c:pt idx="319">
                  <c:v>-453</c:v>
                </c:pt>
                <c:pt idx="320">
                  <c:v>-310</c:v>
                </c:pt>
                <c:pt idx="321">
                  <c:v>-323</c:v>
                </c:pt>
                <c:pt idx="322">
                  <c:v>-336</c:v>
                </c:pt>
                <c:pt idx="323">
                  <c:v>-349</c:v>
                </c:pt>
                <c:pt idx="324">
                  <c:v>-362</c:v>
                </c:pt>
                <c:pt idx="325">
                  <c:v>-375</c:v>
                </c:pt>
                <c:pt idx="326">
                  <c:v>-388</c:v>
                </c:pt>
                <c:pt idx="327">
                  <c:v>-245</c:v>
                </c:pt>
                <c:pt idx="328">
                  <c:v>-258</c:v>
                </c:pt>
                <c:pt idx="329">
                  <c:v>-271</c:v>
                </c:pt>
                <c:pt idx="330">
                  <c:v>-292</c:v>
                </c:pt>
                <c:pt idx="331">
                  <c:v>-313</c:v>
                </c:pt>
                <c:pt idx="332">
                  <c:v>-334</c:v>
                </c:pt>
                <c:pt idx="333">
                  <c:v>-355</c:v>
                </c:pt>
                <c:pt idx="334">
                  <c:v>-376</c:v>
                </c:pt>
                <c:pt idx="335">
                  <c:v>-397</c:v>
                </c:pt>
                <c:pt idx="336">
                  <c:v>-418</c:v>
                </c:pt>
                <c:pt idx="337">
                  <c:v>-439</c:v>
                </c:pt>
                <c:pt idx="338">
                  <c:v>-460</c:v>
                </c:pt>
                <c:pt idx="339">
                  <c:v>-481</c:v>
                </c:pt>
                <c:pt idx="340">
                  <c:v>-502</c:v>
                </c:pt>
                <c:pt idx="341">
                  <c:v>-284</c:v>
                </c:pt>
                <c:pt idx="342">
                  <c:v>-318</c:v>
                </c:pt>
                <c:pt idx="343">
                  <c:v>56</c:v>
                </c:pt>
                <c:pt idx="344">
                  <c:v>430</c:v>
                </c:pt>
                <c:pt idx="345">
                  <c:v>396</c:v>
                </c:pt>
                <c:pt idx="346">
                  <c:v>362</c:v>
                </c:pt>
                <c:pt idx="347">
                  <c:v>328</c:v>
                </c:pt>
                <c:pt idx="348">
                  <c:v>294</c:v>
                </c:pt>
                <c:pt idx="349">
                  <c:v>260</c:v>
                </c:pt>
                <c:pt idx="350">
                  <c:v>226</c:v>
                </c:pt>
                <c:pt idx="351">
                  <c:v>192</c:v>
                </c:pt>
                <c:pt idx="352">
                  <c:v>191</c:v>
                </c:pt>
                <c:pt idx="353">
                  <c:v>190</c:v>
                </c:pt>
                <c:pt idx="354">
                  <c:v>189</c:v>
                </c:pt>
                <c:pt idx="355">
                  <c:v>188</c:v>
                </c:pt>
                <c:pt idx="356">
                  <c:v>187</c:v>
                </c:pt>
                <c:pt idx="357">
                  <c:v>186</c:v>
                </c:pt>
                <c:pt idx="358">
                  <c:v>197</c:v>
                </c:pt>
                <c:pt idx="359">
                  <c:v>196</c:v>
                </c:pt>
                <c:pt idx="360">
                  <c:v>195</c:v>
                </c:pt>
                <c:pt idx="361">
                  <c:v>194</c:v>
                </c:pt>
                <c:pt idx="362">
                  <c:v>193</c:v>
                </c:pt>
                <c:pt idx="363">
                  <c:v>191</c:v>
                </c:pt>
                <c:pt idx="364">
                  <c:v>189</c:v>
                </c:pt>
                <c:pt idx="365">
                  <c:v>187</c:v>
                </c:pt>
                <c:pt idx="366">
                  <c:v>185</c:v>
                </c:pt>
                <c:pt idx="367">
                  <c:v>183</c:v>
                </c:pt>
                <c:pt idx="368">
                  <c:v>181</c:v>
                </c:pt>
                <c:pt idx="369">
                  <c:v>179</c:v>
                </c:pt>
                <c:pt idx="370">
                  <c:v>177</c:v>
                </c:pt>
                <c:pt idx="371">
                  <c:v>199</c:v>
                </c:pt>
                <c:pt idx="372">
                  <c:v>197</c:v>
                </c:pt>
                <c:pt idx="373">
                  <c:v>195</c:v>
                </c:pt>
                <c:pt idx="374">
                  <c:v>192</c:v>
                </c:pt>
                <c:pt idx="375">
                  <c:v>189</c:v>
                </c:pt>
                <c:pt idx="376">
                  <c:v>186</c:v>
                </c:pt>
                <c:pt idx="377">
                  <c:v>183</c:v>
                </c:pt>
                <c:pt idx="378">
                  <c:v>180</c:v>
                </c:pt>
                <c:pt idx="379">
                  <c:v>177</c:v>
                </c:pt>
                <c:pt idx="380">
                  <c:v>174</c:v>
                </c:pt>
                <c:pt idx="381">
                  <c:v>171</c:v>
                </c:pt>
                <c:pt idx="382">
                  <c:v>168</c:v>
                </c:pt>
                <c:pt idx="383">
                  <c:v>165</c:v>
                </c:pt>
                <c:pt idx="384">
                  <c:v>162</c:v>
                </c:pt>
                <c:pt idx="385">
                  <c:v>157</c:v>
                </c:pt>
                <c:pt idx="386">
                  <c:v>152</c:v>
                </c:pt>
                <c:pt idx="387">
                  <c:v>147</c:v>
                </c:pt>
                <c:pt idx="388">
                  <c:v>142</c:v>
                </c:pt>
                <c:pt idx="389">
                  <c:v>137</c:v>
                </c:pt>
                <c:pt idx="390">
                  <c:v>132</c:v>
                </c:pt>
                <c:pt idx="391">
                  <c:v>127</c:v>
                </c:pt>
                <c:pt idx="392">
                  <c:v>122</c:v>
                </c:pt>
                <c:pt idx="393">
                  <c:v>117</c:v>
                </c:pt>
                <c:pt idx="394">
                  <c:v>112</c:v>
                </c:pt>
                <c:pt idx="395">
                  <c:v>107</c:v>
                </c:pt>
                <c:pt idx="396">
                  <c:v>99</c:v>
                </c:pt>
                <c:pt idx="397">
                  <c:v>91</c:v>
                </c:pt>
                <c:pt idx="398">
                  <c:v>83</c:v>
                </c:pt>
                <c:pt idx="399">
                  <c:v>171</c:v>
                </c:pt>
                <c:pt idx="400">
                  <c:v>259</c:v>
                </c:pt>
                <c:pt idx="401">
                  <c:v>251</c:v>
                </c:pt>
                <c:pt idx="402">
                  <c:v>243</c:v>
                </c:pt>
                <c:pt idx="403">
                  <c:v>235</c:v>
                </c:pt>
                <c:pt idx="404">
                  <c:v>227</c:v>
                </c:pt>
                <c:pt idx="405">
                  <c:v>219</c:v>
                </c:pt>
                <c:pt idx="406">
                  <c:v>211</c:v>
                </c:pt>
                <c:pt idx="407">
                  <c:v>198</c:v>
                </c:pt>
                <c:pt idx="408">
                  <c:v>185</c:v>
                </c:pt>
                <c:pt idx="409">
                  <c:v>172</c:v>
                </c:pt>
                <c:pt idx="410">
                  <c:v>159</c:v>
                </c:pt>
                <c:pt idx="411">
                  <c:v>146</c:v>
                </c:pt>
                <c:pt idx="412">
                  <c:v>133</c:v>
                </c:pt>
                <c:pt idx="413">
                  <c:v>120</c:v>
                </c:pt>
                <c:pt idx="414">
                  <c:v>107</c:v>
                </c:pt>
                <c:pt idx="415">
                  <c:v>94</c:v>
                </c:pt>
                <c:pt idx="416">
                  <c:v>81</c:v>
                </c:pt>
                <c:pt idx="417">
                  <c:v>68</c:v>
                </c:pt>
                <c:pt idx="418">
                  <c:v>47</c:v>
                </c:pt>
                <c:pt idx="419">
                  <c:v>26</c:v>
                </c:pt>
                <c:pt idx="420">
                  <c:v>5</c:v>
                </c:pt>
                <c:pt idx="421">
                  <c:v>-16</c:v>
                </c:pt>
                <c:pt idx="422">
                  <c:v>-37</c:v>
                </c:pt>
                <c:pt idx="423">
                  <c:v>-58</c:v>
                </c:pt>
                <c:pt idx="424">
                  <c:v>173</c:v>
                </c:pt>
                <c:pt idx="425">
                  <c:v>152</c:v>
                </c:pt>
                <c:pt idx="426">
                  <c:v>131</c:v>
                </c:pt>
                <c:pt idx="427">
                  <c:v>110</c:v>
                </c:pt>
                <c:pt idx="428">
                  <c:v>341</c:v>
                </c:pt>
                <c:pt idx="429">
                  <c:v>307</c:v>
                </c:pt>
                <c:pt idx="430">
                  <c:v>273</c:v>
                </c:pt>
                <c:pt idx="431">
                  <c:v>239</c:v>
                </c:pt>
                <c:pt idx="432">
                  <c:v>205</c:v>
                </c:pt>
                <c:pt idx="433">
                  <c:v>171</c:v>
                </c:pt>
                <c:pt idx="434">
                  <c:v>137</c:v>
                </c:pt>
                <c:pt idx="435">
                  <c:v>103</c:v>
                </c:pt>
                <c:pt idx="436">
                  <c:v>69</c:v>
                </c:pt>
                <c:pt idx="437">
                  <c:v>35</c:v>
                </c:pt>
                <c:pt idx="438">
                  <c:v>1</c:v>
                </c:pt>
                <c:pt idx="439">
                  <c:v>-33</c:v>
                </c:pt>
                <c:pt idx="440">
                  <c:v>374</c:v>
                </c:pt>
                <c:pt idx="441">
                  <c:v>373</c:v>
                </c:pt>
                <c:pt idx="442">
                  <c:v>372</c:v>
                </c:pt>
                <c:pt idx="443">
                  <c:v>371</c:v>
                </c:pt>
                <c:pt idx="444">
                  <c:v>370</c:v>
                </c:pt>
                <c:pt idx="445">
                  <c:v>369</c:v>
                </c:pt>
                <c:pt idx="446">
                  <c:v>368</c:v>
                </c:pt>
                <c:pt idx="447">
                  <c:v>367</c:v>
                </c:pt>
                <c:pt idx="448">
                  <c:v>366</c:v>
                </c:pt>
                <c:pt idx="449">
                  <c:v>365</c:v>
                </c:pt>
                <c:pt idx="450">
                  <c:v>364</c:v>
                </c:pt>
                <c:pt idx="451">
                  <c:v>362</c:v>
                </c:pt>
                <c:pt idx="452">
                  <c:v>360</c:v>
                </c:pt>
                <c:pt idx="453">
                  <c:v>358</c:v>
                </c:pt>
                <c:pt idx="454">
                  <c:v>356</c:v>
                </c:pt>
                <c:pt idx="455">
                  <c:v>354</c:v>
                </c:pt>
                <c:pt idx="456">
                  <c:v>352</c:v>
                </c:pt>
                <c:pt idx="457">
                  <c:v>350</c:v>
                </c:pt>
                <c:pt idx="458">
                  <c:v>348</c:v>
                </c:pt>
                <c:pt idx="459">
                  <c:v>346</c:v>
                </c:pt>
                <c:pt idx="460">
                  <c:v>344</c:v>
                </c:pt>
                <c:pt idx="461">
                  <c:v>342</c:v>
                </c:pt>
                <c:pt idx="462">
                  <c:v>339</c:v>
                </c:pt>
                <c:pt idx="463">
                  <c:v>336</c:v>
                </c:pt>
                <c:pt idx="464">
                  <c:v>333</c:v>
                </c:pt>
                <c:pt idx="465">
                  <c:v>330</c:v>
                </c:pt>
                <c:pt idx="466">
                  <c:v>327</c:v>
                </c:pt>
                <c:pt idx="467">
                  <c:v>324</c:v>
                </c:pt>
                <c:pt idx="468">
                  <c:v>321</c:v>
                </c:pt>
                <c:pt idx="469">
                  <c:v>318</c:v>
                </c:pt>
                <c:pt idx="470">
                  <c:v>315</c:v>
                </c:pt>
                <c:pt idx="471">
                  <c:v>312</c:v>
                </c:pt>
                <c:pt idx="472">
                  <c:v>309</c:v>
                </c:pt>
                <c:pt idx="473">
                  <c:v>304</c:v>
                </c:pt>
                <c:pt idx="474">
                  <c:v>299</c:v>
                </c:pt>
                <c:pt idx="475">
                  <c:v>294</c:v>
                </c:pt>
                <c:pt idx="476">
                  <c:v>289</c:v>
                </c:pt>
                <c:pt idx="477">
                  <c:v>284</c:v>
                </c:pt>
                <c:pt idx="478">
                  <c:v>279</c:v>
                </c:pt>
                <c:pt idx="479">
                  <c:v>274</c:v>
                </c:pt>
                <c:pt idx="480">
                  <c:v>269</c:v>
                </c:pt>
                <c:pt idx="481">
                  <c:v>264</c:v>
                </c:pt>
                <c:pt idx="482">
                  <c:v>259</c:v>
                </c:pt>
                <c:pt idx="483">
                  <c:v>254</c:v>
                </c:pt>
                <c:pt idx="484">
                  <c:v>246</c:v>
                </c:pt>
                <c:pt idx="485">
                  <c:v>238</c:v>
                </c:pt>
                <c:pt idx="486">
                  <c:v>230</c:v>
                </c:pt>
                <c:pt idx="487">
                  <c:v>222</c:v>
                </c:pt>
                <c:pt idx="488">
                  <c:v>214</c:v>
                </c:pt>
                <c:pt idx="489">
                  <c:v>206</c:v>
                </c:pt>
                <c:pt idx="490">
                  <c:v>198</c:v>
                </c:pt>
                <c:pt idx="491">
                  <c:v>190</c:v>
                </c:pt>
                <c:pt idx="492">
                  <c:v>182</c:v>
                </c:pt>
                <c:pt idx="493">
                  <c:v>174</c:v>
                </c:pt>
                <c:pt idx="494">
                  <c:v>166</c:v>
                </c:pt>
                <c:pt idx="495">
                  <c:v>153</c:v>
                </c:pt>
                <c:pt idx="496">
                  <c:v>140</c:v>
                </c:pt>
                <c:pt idx="497">
                  <c:v>127</c:v>
                </c:pt>
                <c:pt idx="498">
                  <c:v>114</c:v>
                </c:pt>
                <c:pt idx="499">
                  <c:v>257</c:v>
                </c:pt>
              </c:numCache>
            </c:numRef>
          </c:val>
        </c:ser>
        <c:ser>
          <c:idx val="2"/>
          <c:order val="2"/>
          <c:tx>
            <c:v>Last S - R/High</c:v>
          </c:tx>
          <c:marker>
            <c:symbol val="none"/>
          </c:marker>
          <c:val>
            <c:numRef>
              <c:f>'Fib-S'!$AB$11:$AB$510</c:f>
              <c:numCache>
                <c:formatCode>General</c:formatCode>
                <c:ptCount val="500"/>
                <c:pt idx="0">
                  <c:v>-1</c:v>
                </c:pt>
                <c:pt idx="1">
                  <c:v>-2</c:v>
                </c:pt>
                <c:pt idx="2">
                  <c:v>-3</c:v>
                </c:pt>
                <c:pt idx="3">
                  <c:v>-4</c:v>
                </c:pt>
                <c:pt idx="4">
                  <c:v>7</c:v>
                </c:pt>
                <c:pt idx="5">
                  <c:v>6</c:v>
                </c:pt>
                <c:pt idx="6">
                  <c:v>5</c:v>
                </c:pt>
                <c:pt idx="7">
                  <c:v>4</c:v>
                </c:pt>
                <c:pt idx="8">
                  <c:v>3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11</c:v>
                </c:pt>
                <c:pt idx="13">
                  <c:v>22</c:v>
                </c:pt>
                <c:pt idx="14">
                  <c:v>21</c:v>
                </c:pt>
                <c:pt idx="15">
                  <c:v>20</c:v>
                </c:pt>
                <c:pt idx="16">
                  <c:v>31</c:v>
                </c:pt>
                <c:pt idx="17">
                  <c:v>30</c:v>
                </c:pt>
                <c:pt idx="18">
                  <c:v>41</c:v>
                </c:pt>
                <c:pt idx="19">
                  <c:v>52</c:v>
                </c:pt>
                <c:pt idx="20">
                  <c:v>63</c:v>
                </c:pt>
                <c:pt idx="21">
                  <c:v>62</c:v>
                </c:pt>
                <c:pt idx="22">
                  <c:v>61</c:v>
                </c:pt>
                <c:pt idx="23">
                  <c:v>60</c:v>
                </c:pt>
                <c:pt idx="24">
                  <c:v>59</c:v>
                </c:pt>
                <c:pt idx="25">
                  <c:v>58</c:v>
                </c:pt>
                <c:pt idx="26">
                  <c:v>57</c:v>
                </c:pt>
                <c:pt idx="27">
                  <c:v>56</c:v>
                </c:pt>
                <c:pt idx="28">
                  <c:v>55</c:v>
                </c:pt>
                <c:pt idx="29">
                  <c:v>54</c:v>
                </c:pt>
                <c:pt idx="30">
                  <c:v>53</c:v>
                </c:pt>
                <c:pt idx="31">
                  <c:v>52</c:v>
                </c:pt>
                <c:pt idx="32">
                  <c:v>50</c:v>
                </c:pt>
                <c:pt idx="33">
                  <c:v>48</c:v>
                </c:pt>
                <c:pt idx="34">
                  <c:v>46</c:v>
                </c:pt>
                <c:pt idx="35">
                  <c:v>44</c:v>
                </c:pt>
                <c:pt idx="36">
                  <c:v>42</c:v>
                </c:pt>
                <c:pt idx="37">
                  <c:v>40</c:v>
                </c:pt>
                <c:pt idx="38">
                  <c:v>38</c:v>
                </c:pt>
                <c:pt idx="39">
                  <c:v>60</c:v>
                </c:pt>
                <c:pt idx="40">
                  <c:v>58</c:v>
                </c:pt>
                <c:pt idx="41">
                  <c:v>56</c:v>
                </c:pt>
                <c:pt idx="42">
                  <c:v>54</c:v>
                </c:pt>
                <c:pt idx="43">
                  <c:v>51</c:v>
                </c:pt>
                <c:pt idx="44">
                  <c:v>48</c:v>
                </c:pt>
                <c:pt idx="45">
                  <c:v>81</c:v>
                </c:pt>
                <c:pt idx="46">
                  <c:v>80</c:v>
                </c:pt>
                <c:pt idx="47">
                  <c:v>79</c:v>
                </c:pt>
                <c:pt idx="48">
                  <c:v>78</c:v>
                </c:pt>
                <c:pt idx="49">
                  <c:v>77</c:v>
                </c:pt>
                <c:pt idx="50">
                  <c:v>76</c:v>
                </c:pt>
                <c:pt idx="51">
                  <c:v>75</c:v>
                </c:pt>
                <c:pt idx="52">
                  <c:v>74</c:v>
                </c:pt>
                <c:pt idx="53">
                  <c:v>85</c:v>
                </c:pt>
                <c:pt idx="54">
                  <c:v>84</c:v>
                </c:pt>
                <c:pt idx="55">
                  <c:v>83</c:v>
                </c:pt>
                <c:pt idx="56">
                  <c:v>82</c:v>
                </c:pt>
                <c:pt idx="57">
                  <c:v>81</c:v>
                </c:pt>
                <c:pt idx="58">
                  <c:v>80</c:v>
                </c:pt>
                <c:pt idx="59">
                  <c:v>79</c:v>
                </c:pt>
                <c:pt idx="60">
                  <c:v>78</c:v>
                </c:pt>
                <c:pt idx="61">
                  <c:v>77</c:v>
                </c:pt>
                <c:pt idx="62">
                  <c:v>76</c:v>
                </c:pt>
                <c:pt idx="63">
                  <c:v>75</c:v>
                </c:pt>
                <c:pt idx="64">
                  <c:v>74</c:v>
                </c:pt>
                <c:pt idx="65">
                  <c:v>72</c:v>
                </c:pt>
                <c:pt idx="66">
                  <c:v>70</c:v>
                </c:pt>
                <c:pt idx="67">
                  <c:v>68</c:v>
                </c:pt>
                <c:pt idx="68">
                  <c:v>66</c:v>
                </c:pt>
                <c:pt idx="69">
                  <c:v>64</c:v>
                </c:pt>
                <c:pt idx="70">
                  <c:v>62</c:v>
                </c:pt>
                <c:pt idx="71">
                  <c:v>84</c:v>
                </c:pt>
                <c:pt idx="72">
                  <c:v>82</c:v>
                </c:pt>
                <c:pt idx="73">
                  <c:v>80</c:v>
                </c:pt>
                <c:pt idx="74">
                  <c:v>78</c:v>
                </c:pt>
                <c:pt idx="75">
                  <c:v>76</c:v>
                </c:pt>
                <c:pt idx="76">
                  <c:v>73</c:v>
                </c:pt>
                <c:pt idx="77">
                  <c:v>70</c:v>
                </c:pt>
                <c:pt idx="78">
                  <c:v>67</c:v>
                </c:pt>
                <c:pt idx="79">
                  <c:v>64</c:v>
                </c:pt>
                <c:pt idx="80">
                  <c:v>61</c:v>
                </c:pt>
                <c:pt idx="81">
                  <c:v>58</c:v>
                </c:pt>
                <c:pt idx="82">
                  <c:v>55</c:v>
                </c:pt>
                <c:pt idx="83">
                  <c:v>52</c:v>
                </c:pt>
                <c:pt idx="84">
                  <c:v>49</c:v>
                </c:pt>
                <c:pt idx="85">
                  <c:v>46</c:v>
                </c:pt>
                <c:pt idx="86">
                  <c:v>43</c:v>
                </c:pt>
                <c:pt idx="87">
                  <c:v>38</c:v>
                </c:pt>
                <c:pt idx="88">
                  <c:v>33</c:v>
                </c:pt>
                <c:pt idx="89">
                  <c:v>28</c:v>
                </c:pt>
                <c:pt idx="90">
                  <c:v>83</c:v>
                </c:pt>
                <c:pt idx="91">
                  <c:v>78</c:v>
                </c:pt>
                <c:pt idx="92">
                  <c:v>73</c:v>
                </c:pt>
                <c:pt idx="93">
                  <c:v>68</c:v>
                </c:pt>
                <c:pt idx="94">
                  <c:v>63</c:v>
                </c:pt>
                <c:pt idx="95">
                  <c:v>58</c:v>
                </c:pt>
                <c:pt idx="96">
                  <c:v>53</c:v>
                </c:pt>
                <c:pt idx="97">
                  <c:v>48</c:v>
                </c:pt>
                <c:pt idx="98">
                  <c:v>40</c:v>
                </c:pt>
                <c:pt idx="99">
                  <c:v>32</c:v>
                </c:pt>
                <c:pt idx="100">
                  <c:v>24</c:v>
                </c:pt>
                <c:pt idx="101">
                  <c:v>112</c:v>
                </c:pt>
                <c:pt idx="102">
                  <c:v>111</c:v>
                </c:pt>
                <c:pt idx="103">
                  <c:v>110</c:v>
                </c:pt>
                <c:pt idx="104">
                  <c:v>109</c:v>
                </c:pt>
                <c:pt idx="105">
                  <c:v>108</c:v>
                </c:pt>
                <c:pt idx="106">
                  <c:v>107</c:v>
                </c:pt>
                <c:pt idx="107">
                  <c:v>106</c:v>
                </c:pt>
                <c:pt idx="108">
                  <c:v>105</c:v>
                </c:pt>
                <c:pt idx="109">
                  <c:v>104</c:v>
                </c:pt>
                <c:pt idx="110">
                  <c:v>103</c:v>
                </c:pt>
                <c:pt idx="111">
                  <c:v>102</c:v>
                </c:pt>
                <c:pt idx="112">
                  <c:v>101</c:v>
                </c:pt>
                <c:pt idx="113">
                  <c:v>99</c:v>
                </c:pt>
                <c:pt idx="114">
                  <c:v>97</c:v>
                </c:pt>
                <c:pt idx="115">
                  <c:v>95</c:v>
                </c:pt>
                <c:pt idx="116">
                  <c:v>93</c:v>
                </c:pt>
                <c:pt idx="117">
                  <c:v>91</c:v>
                </c:pt>
                <c:pt idx="118">
                  <c:v>89</c:v>
                </c:pt>
                <c:pt idx="119">
                  <c:v>87</c:v>
                </c:pt>
                <c:pt idx="120">
                  <c:v>85</c:v>
                </c:pt>
                <c:pt idx="121">
                  <c:v>107</c:v>
                </c:pt>
                <c:pt idx="122">
                  <c:v>105</c:v>
                </c:pt>
                <c:pt idx="123">
                  <c:v>103</c:v>
                </c:pt>
                <c:pt idx="124">
                  <c:v>100</c:v>
                </c:pt>
                <c:pt idx="125">
                  <c:v>97</c:v>
                </c:pt>
                <c:pt idx="126">
                  <c:v>94</c:v>
                </c:pt>
                <c:pt idx="127">
                  <c:v>91</c:v>
                </c:pt>
                <c:pt idx="128">
                  <c:v>88</c:v>
                </c:pt>
                <c:pt idx="129">
                  <c:v>121</c:v>
                </c:pt>
                <c:pt idx="130">
                  <c:v>120</c:v>
                </c:pt>
                <c:pt idx="131">
                  <c:v>119</c:v>
                </c:pt>
                <c:pt idx="132">
                  <c:v>118</c:v>
                </c:pt>
                <c:pt idx="133">
                  <c:v>117</c:v>
                </c:pt>
                <c:pt idx="134">
                  <c:v>128</c:v>
                </c:pt>
                <c:pt idx="135">
                  <c:v>127</c:v>
                </c:pt>
                <c:pt idx="136">
                  <c:v>126</c:v>
                </c:pt>
                <c:pt idx="137">
                  <c:v>125</c:v>
                </c:pt>
                <c:pt idx="138">
                  <c:v>124</c:v>
                </c:pt>
                <c:pt idx="139">
                  <c:v>123</c:v>
                </c:pt>
                <c:pt idx="140">
                  <c:v>122</c:v>
                </c:pt>
                <c:pt idx="141">
                  <c:v>121</c:v>
                </c:pt>
                <c:pt idx="142">
                  <c:v>120</c:v>
                </c:pt>
                <c:pt idx="143">
                  <c:v>119</c:v>
                </c:pt>
                <c:pt idx="144">
                  <c:v>118</c:v>
                </c:pt>
                <c:pt idx="145">
                  <c:v>117</c:v>
                </c:pt>
                <c:pt idx="146">
                  <c:v>127</c:v>
                </c:pt>
                <c:pt idx="147">
                  <c:v>125</c:v>
                </c:pt>
                <c:pt idx="148">
                  <c:v>123</c:v>
                </c:pt>
                <c:pt idx="149">
                  <c:v>121</c:v>
                </c:pt>
                <c:pt idx="150">
                  <c:v>119</c:v>
                </c:pt>
                <c:pt idx="151">
                  <c:v>117</c:v>
                </c:pt>
                <c:pt idx="152">
                  <c:v>115</c:v>
                </c:pt>
                <c:pt idx="153">
                  <c:v>113</c:v>
                </c:pt>
                <c:pt idx="154">
                  <c:v>135</c:v>
                </c:pt>
                <c:pt idx="155">
                  <c:v>134</c:v>
                </c:pt>
                <c:pt idx="156">
                  <c:v>133</c:v>
                </c:pt>
                <c:pt idx="157">
                  <c:v>132</c:v>
                </c:pt>
                <c:pt idx="158">
                  <c:v>131</c:v>
                </c:pt>
                <c:pt idx="159">
                  <c:v>130</c:v>
                </c:pt>
                <c:pt idx="160">
                  <c:v>129</c:v>
                </c:pt>
                <c:pt idx="161">
                  <c:v>128</c:v>
                </c:pt>
                <c:pt idx="162">
                  <c:v>127</c:v>
                </c:pt>
                <c:pt idx="163">
                  <c:v>126</c:v>
                </c:pt>
                <c:pt idx="164">
                  <c:v>125</c:v>
                </c:pt>
                <c:pt idx="165">
                  <c:v>124</c:v>
                </c:pt>
                <c:pt idx="166">
                  <c:v>122</c:v>
                </c:pt>
                <c:pt idx="167">
                  <c:v>120</c:v>
                </c:pt>
                <c:pt idx="168">
                  <c:v>118</c:v>
                </c:pt>
                <c:pt idx="169">
                  <c:v>116</c:v>
                </c:pt>
                <c:pt idx="170">
                  <c:v>114</c:v>
                </c:pt>
                <c:pt idx="171">
                  <c:v>136</c:v>
                </c:pt>
                <c:pt idx="172">
                  <c:v>135</c:v>
                </c:pt>
                <c:pt idx="173">
                  <c:v>134</c:v>
                </c:pt>
                <c:pt idx="174">
                  <c:v>133</c:v>
                </c:pt>
                <c:pt idx="175">
                  <c:v>132</c:v>
                </c:pt>
                <c:pt idx="176">
                  <c:v>131</c:v>
                </c:pt>
                <c:pt idx="177">
                  <c:v>142</c:v>
                </c:pt>
                <c:pt idx="178">
                  <c:v>141</c:v>
                </c:pt>
                <c:pt idx="179">
                  <c:v>140</c:v>
                </c:pt>
                <c:pt idx="180">
                  <c:v>139</c:v>
                </c:pt>
                <c:pt idx="181">
                  <c:v>150</c:v>
                </c:pt>
                <c:pt idx="182">
                  <c:v>149</c:v>
                </c:pt>
                <c:pt idx="183">
                  <c:v>148</c:v>
                </c:pt>
                <c:pt idx="184">
                  <c:v>147</c:v>
                </c:pt>
                <c:pt idx="185">
                  <c:v>146</c:v>
                </c:pt>
                <c:pt idx="186">
                  <c:v>145</c:v>
                </c:pt>
                <c:pt idx="187">
                  <c:v>144</c:v>
                </c:pt>
                <c:pt idx="188">
                  <c:v>143</c:v>
                </c:pt>
                <c:pt idx="189">
                  <c:v>142</c:v>
                </c:pt>
                <c:pt idx="190">
                  <c:v>141</c:v>
                </c:pt>
                <c:pt idx="191">
                  <c:v>140</c:v>
                </c:pt>
                <c:pt idx="192">
                  <c:v>139</c:v>
                </c:pt>
                <c:pt idx="193">
                  <c:v>137</c:v>
                </c:pt>
                <c:pt idx="194">
                  <c:v>135</c:v>
                </c:pt>
                <c:pt idx="195">
                  <c:v>133</c:v>
                </c:pt>
                <c:pt idx="196">
                  <c:v>131</c:v>
                </c:pt>
                <c:pt idx="197">
                  <c:v>129</c:v>
                </c:pt>
                <c:pt idx="198">
                  <c:v>151</c:v>
                </c:pt>
                <c:pt idx="199">
                  <c:v>150</c:v>
                </c:pt>
                <c:pt idx="200">
                  <c:v>149</c:v>
                </c:pt>
                <c:pt idx="201">
                  <c:v>148</c:v>
                </c:pt>
                <c:pt idx="202">
                  <c:v>147</c:v>
                </c:pt>
                <c:pt idx="203">
                  <c:v>158</c:v>
                </c:pt>
                <c:pt idx="204">
                  <c:v>157</c:v>
                </c:pt>
                <c:pt idx="205">
                  <c:v>156</c:v>
                </c:pt>
                <c:pt idx="206">
                  <c:v>155</c:v>
                </c:pt>
                <c:pt idx="207">
                  <c:v>154</c:v>
                </c:pt>
                <c:pt idx="208">
                  <c:v>153</c:v>
                </c:pt>
                <c:pt idx="209">
                  <c:v>152</c:v>
                </c:pt>
                <c:pt idx="210">
                  <c:v>151</c:v>
                </c:pt>
                <c:pt idx="211">
                  <c:v>150</c:v>
                </c:pt>
                <c:pt idx="212">
                  <c:v>149</c:v>
                </c:pt>
                <c:pt idx="213">
                  <c:v>148</c:v>
                </c:pt>
                <c:pt idx="214">
                  <c:v>147</c:v>
                </c:pt>
                <c:pt idx="215">
                  <c:v>145</c:v>
                </c:pt>
                <c:pt idx="216">
                  <c:v>143</c:v>
                </c:pt>
                <c:pt idx="217">
                  <c:v>141</c:v>
                </c:pt>
                <c:pt idx="218">
                  <c:v>139</c:v>
                </c:pt>
                <c:pt idx="219">
                  <c:v>137</c:v>
                </c:pt>
                <c:pt idx="220">
                  <c:v>135</c:v>
                </c:pt>
                <c:pt idx="221">
                  <c:v>133</c:v>
                </c:pt>
                <c:pt idx="222">
                  <c:v>131</c:v>
                </c:pt>
                <c:pt idx="223">
                  <c:v>129</c:v>
                </c:pt>
                <c:pt idx="224">
                  <c:v>127</c:v>
                </c:pt>
                <c:pt idx="225">
                  <c:v>125</c:v>
                </c:pt>
                <c:pt idx="226">
                  <c:v>122</c:v>
                </c:pt>
                <c:pt idx="227">
                  <c:v>119</c:v>
                </c:pt>
                <c:pt idx="228">
                  <c:v>116</c:v>
                </c:pt>
                <c:pt idx="229">
                  <c:v>113</c:v>
                </c:pt>
                <c:pt idx="230">
                  <c:v>110</c:v>
                </c:pt>
                <c:pt idx="231">
                  <c:v>107</c:v>
                </c:pt>
                <c:pt idx="232">
                  <c:v>104</c:v>
                </c:pt>
                <c:pt idx="233">
                  <c:v>101</c:v>
                </c:pt>
                <c:pt idx="234">
                  <c:v>98</c:v>
                </c:pt>
                <c:pt idx="235">
                  <c:v>95</c:v>
                </c:pt>
                <c:pt idx="236">
                  <c:v>128</c:v>
                </c:pt>
                <c:pt idx="237">
                  <c:v>123</c:v>
                </c:pt>
                <c:pt idx="238">
                  <c:v>118</c:v>
                </c:pt>
                <c:pt idx="239">
                  <c:v>113</c:v>
                </c:pt>
                <c:pt idx="240">
                  <c:v>108</c:v>
                </c:pt>
                <c:pt idx="241">
                  <c:v>163</c:v>
                </c:pt>
                <c:pt idx="242">
                  <c:v>162</c:v>
                </c:pt>
                <c:pt idx="243">
                  <c:v>161</c:v>
                </c:pt>
                <c:pt idx="244">
                  <c:v>160</c:v>
                </c:pt>
                <c:pt idx="245">
                  <c:v>159</c:v>
                </c:pt>
                <c:pt idx="246">
                  <c:v>158</c:v>
                </c:pt>
                <c:pt idx="247">
                  <c:v>157</c:v>
                </c:pt>
                <c:pt idx="248">
                  <c:v>156</c:v>
                </c:pt>
                <c:pt idx="249">
                  <c:v>167</c:v>
                </c:pt>
                <c:pt idx="250">
                  <c:v>166</c:v>
                </c:pt>
                <c:pt idx="251">
                  <c:v>165</c:v>
                </c:pt>
                <c:pt idx="252">
                  <c:v>164</c:v>
                </c:pt>
                <c:pt idx="253">
                  <c:v>163</c:v>
                </c:pt>
                <c:pt idx="254">
                  <c:v>162</c:v>
                </c:pt>
                <c:pt idx="255">
                  <c:v>161</c:v>
                </c:pt>
                <c:pt idx="256">
                  <c:v>160</c:v>
                </c:pt>
                <c:pt idx="257">
                  <c:v>171</c:v>
                </c:pt>
                <c:pt idx="258">
                  <c:v>170</c:v>
                </c:pt>
                <c:pt idx="259">
                  <c:v>169</c:v>
                </c:pt>
                <c:pt idx="260">
                  <c:v>168</c:v>
                </c:pt>
                <c:pt idx="261">
                  <c:v>167</c:v>
                </c:pt>
                <c:pt idx="262">
                  <c:v>166</c:v>
                </c:pt>
                <c:pt idx="263">
                  <c:v>165</c:v>
                </c:pt>
                <c:pt idx="264">
                  <c:v>164</c:v>
                </c:pt>
                <c:pt idx="265">
                  <c:v>175</c:v>
                </c:pt>
                <c:pt idx="266">
                  <c:v>174</c:v>
                </c:pt>
                <c:pt idx="267">
                  <c:v>173</c:v>
                </c:pt>
                <c:pt idx="268">
                  <c:v>172</c:v>
                </c:pt>
                <c:pt idx="269">
                  <c:v>171</c:v>
                </c:pt>
                <c:pt idx="270">
                  <c:v>170</c:v>
                </c:pt>
                <c:pt idx="271">
                  <c:v>169</c:v>
                </c:pt>
                <c:pt idx="272">
                  <c:v>168</c:v>
                </c:pt>
                <c:pt idx="273">
                  <c:v>167</c:v>
                </c:pt>
                <c:pt idx="274">
                  <c:v>166</c:v>
                </c:pt>
                <c:pt idx="275">
                  <c:v>165</c:v>
                </c:pt>
                <c:pt idx="276">
                  <c:v>164</c:v>
                </c:pt>
                <c:pt idx="277">
                  <c:v>162</c:v>
                </c:pt>
                <c:pt idx="278">
                  <c:v>160</c:v>
                </c:pt>
                <c:pt idx="279">
                  <c:v>158</c:v>
                </c:pt>
                <c:pt idx="280">
                  <c:v>156</c:v>
                </c:pt>
                <c:pt idx="281">
                  <c:v>154</c:v>
                </c:pt>
                <c:pt idx="282">
                  <c:v>152</c:v>
                </c:pt>
                <c:pt idx="283">
                  <c:v>150</c:v>
                </c:pt>
                <c:pt idx="284">
                  <c:v>172</c:v>
                </c:pt>
                <c:pt idx="285">
                  <c:v>170</c:v>
                </c:pt>
                <c:pt idx="286">
                  <c:v>168</c:v>
                </c:pt>
                <c:pt idx="287">
                  <c:v>166</c:v>
                </c:pt>
                <c:pt idx="288">
                  <c:v>163</c:v>
                </c:pt>
                <c:pt idx="289">
                  <c:v>196</c:v>
                </c:pt>
                <c:pt idx="290">
                  <c:v>195</c:v>
                </c:pt>
                <c:pt idx="291">
                  <c:v>194</c:v>
                </c:pt>
                <c:pt idx="292">
                  <c:v>193</c:v>
                </c:pt>
                <c:pt idx="293">
                  <c:v>192</c:v>
                </c:pt>
                <c:pt idx="294">
                  <c:v>191</c:v>
                </c:pt>
                <c:pt idx="295">
                  <c:v>190</c:v>
                </c:pt>
                <c:pt idx="296">
                  <c:v>189</c:v>
                </c:pt>
                <c:pt idx="297">
                  <c:v>188</c:v>
                </c:pt>
                <c:pt idx="298">
                  <c:v>187</c:v>
                </c:pt>
                <c:pt idx="299">
                  <c:v>186</c:v>
                </c:pt>
                <c:pt idx="300">
                  <c:v>185</c:v>
                </c:pt>
                <c:pt idx="301">
                  <c:v>183</c:v>
                </c:pt>
                <c:pt idx="302">
                  <c:v>181</c:v>
                </c:pt>
                <c:pt idx="303">
                  <c:v>179</c:v>
                </c:pt>
                <c:pt idx="304">
                  <c:v>201</c:v>
                </c:pt>
                <c:pt idx="305">
                  <c:v>200</c:v>
                </c:pt>
                <c:pt idx="306">
                  <c:v>199</c:v>
                </c:pt>
                <c:pt idx="307">
                  <c:v>198</c:v>
                </c:pt>
                <c:pt idx="308">
                  <c:v>197</c:v>
                </c:pt>
                <c:pt idx="309">
                  <c:v>208</c:v>
                </c:pt>
                <c:pt idx="310">
                  <c:v>207</c:v>
                </c:pt>
                <c:pt idx="311">
                  <c:v>206</c:v>
                </c:pt>
                <c:pt idx="312">
                  <c:v>205</c:v>
                </c:pt>
                <c:pt idx="313">
                  <c:v>204</c:v>
                </c:pt>
                <c:pt idx="314">
                  <c:v>203</c:v>
                </c:pt>
                <c:pt idx="315">
                  <c:v>202</c:v>
                </c:pt>
                <c:pt idx="316">
                  <c:v>201</c:v>
                </c:pt>
                <c:pt idx="317">
                  <c:v>200</c:v>
                </c:pt>
                <c:pt idx="318">
                  <c:v>199</c:v>
                </c:pt>
                <c:pt idx="319">
                  <c:v>198</c:v>
                </c:pt>
                <c:pt idx="320">
                  <c:v>197</c:v>
                </c:pt>
                <c:pt idx="321">
                  <c:v>195</c:v>
                </c:pt>
                <c:pt idx="322">
                  <c:v>217</c:v>
                </c:pt>
                <c:pt idx="323">
                  <c:v>216</c:v>
                </c:pt>
                <c:pt idx="324">
                  <c:v>215</c:v>
                </c:pt>
                <c:pt idx="325">
                  <c:v>214</c:v>
                </c:pt>
                <c:pt idx="326">
                  <c:v>225</c:v>
                </c:pt>
                <c:pt idx="327">
                  <c:v>224</c:v>
                </c:pt>
                <c:pt idx="328">
                  <c:v>223</c:v>
                </c:pt>
                <c:pt idx="329">
                  <c:v>222</c:v>
                </c:pt>
                <c:pt idx="330">
                  <c:v>233</c:v>
                </c:pt>
                <c:pt idx="331">
                  <c:v>232</c:v>
                </c:pt>
                <c:pt idx="332">
                  <c:v>231</c:v>
                </c:pt>
                <c:pt idx="333">
                  <c:v>242</c:v>
                </c:pt>
                <c:pt idx="334">
                  <c:v>241</c:v>
                </c:pt>
                <c:pt idx="335">
                  <c:v>240</c:v>
                </c:pt>
                <c:pt idx="336">
                  <c:v>239</c:v>
                </c:pt>
                <c:pt idx="337">
                  <c:v>238</c:v>
                </c:pt>
                <c:pt idx="338">
                  <c:v>237</c:v>
                </c:pt>
                <c:pt idx="339">
                  <c:v>236</c:v>
                </c:pt>
                <c:pt idx="340">
                  <c:v>235</c:v>
                </c:pt>
                <c:pt idx="341">
                  <c:v>234</c:v>
                </c:pt>
                <c:pt idx="342">
                  <c:v>245</c:v>
                </c:pt>
                <c:pt idx="343">
                  <c:v>244</c:v>
                </c:pt>
                <c:pt idx="344">
                  <c:v>243</c:v>
                </c:pt>
                <c:pt idx="345">
                  <c:v>242</c:v>
                </c:pt>
                <c:pt idx="346">
                  <c:v>241</c:v>
                </c:pt>
                <c:pt idx="347">
                  <c:v>240</c:v>
                </c:pt>
                <c:pt idx="348">
                  <c:v>239</c:v>
                </c:pt>
                <c:pt idx="349">
                  <c:v>238</c:v>
                </c:pt>
                <c:pt idx="350">
                  <c:v>237</c:v>
                </c:pt>
                <c:pt idx="351">
                  <c:v>236</c:v>
                </c:pt>
                <c:pt idx="352">
                  <c:v>235</c:v>
                </c:pt>
                <c:pt idx="353">
                  <c:v>234</c:v>
                </c:pt>
                <c:pt idx="354">
                  <c:v>232</c:v>
                </c:pt>
                <c:pt idx="355">
                  <c:v>230</c:v>
                </c:pt>
                <c:pt idx="356">
                  <c:v>228</c:v>
                </c:pt>
                <c:pt idx="357">
                  <c:v>226</c:v>
                </c:pt>
                <c:pt idx="358">
                  <c:v>224</c:v>
                </c:pt>
                <c:pt idx="359">
                  <c:v>222</c:v>
                </c:pt>
                <c:pt idx="360">
                  <c:v>220</c:v>
                </c:pt>
                <c:pt idx="361">
                  <c:v>218</c:v>
                </c:pt>
                <c:pt idx="362">
                  <c:v>216</c:v>
                </c:pt>
                <c:pt idx="363">
                  <c:v>238</c:v>
                </c:pt>
                <c:pt idx="364">
                  <c:v>236</c:v>
                </c:pt>
                <c:pt idx="365">
                  <c:v>233</c:v>
                </c:pt>
                <c:pt idx="366">
                  <c:v>230</c:v>
                </c:pt>
                <c:pt idx="367">
                  <c:v>227</c:v>
                </c:pt>
                <c:pt idx="368">
                  <c:v>224</c:v>
                </c:pt>
                <c:pt idx="369">
                  <c:v>221</c:v>
                </c:pt>
                <c:pt idx="370">
                  <c:v>254</c:v>
                </c:pt>
                <c:pt idx="371">
                  <c:v>253</c:v>
                </c:pt>
                <c:pt idx="372">
                  <c:v>252</c:v>
                </c:pt>
                <c:pt idx="373">
                  <c:v>251</c:v>
                </c:pt>
                <c:pt idx="374">
                  <c:v>250</c:v>
                </c:pt>
                <c:pt idx="375">
                  <c:v>249</c:v>
                </c:pt>
                <c:pt idx="376">
                  <c:v>248</c:v>
                </c:pt>
                <c:pt idx="377">
                  <c:v>247</c:v>
                </c:pt>
                <c:pt idx="378">
                  <c:v>246</c:v>
                </c:pt>
                <c:pt idx="379">
                  <c:v>245</c:v>
                </c:pt>
                <c:pt idx="380">
                  <c:v>256</c:v>
                </c:pt>
                <c:pt idx="381">
                  <c:v>255</c:v>
                </c:pt>
                <c:pt idx="382">
                  <c:v>254</c:v>
                </c:pt>
                <c:pt idx="383">
                  <c:v>253</c:v>
                </c:pt>
                <c:pt idx="384">
                  <c:v>252</c:v>
                </c:pt>
                <c:pt idx="385">
                  <c:v>251</c:v>
                </c:pt>
                <c:pt idx="386">
                  <c:v>250</c:v>
                </c:pt>
                <c:pt idx="387">
                  <c:v>249</c:v>
                </c:pt>
                <c:pt idx="388">
                  <c:v>248</c:v>
                </c:pt>
                <c:pt idx="389">
                  <c:v>259</c:v>
                </c:pt>
                <c:pt idx="390">
                  <c:v>258</c:v>
                </c:pt>
                <c:pt idx="391">
                  <c:v>257</c:v>
                </c:pt>
                <c:pt idx="392">
                  <c:v>256</c:v>
                </c:pt>
                <c:pt idx="393">
                  <c:v>267</c:v>
                </c:pt>
                <c:pt idx="394">
                  <c:v>266</c:v>
                </c:pt>
                <c:pt idx="395">
                  <c:v>265</c:v>
                </c:pt>
                <c:pt idx="396">
                  <c:v>264</c:v>
                </c:pt>
                <c:pt idx="397">
                  <c:v>263</c:v>
                </c:pt>
                <c:pt idx="398">
                  <c:v>262</c:v>
                </c:pt>
                <c:pt idx="399">
                  <c:v>261</c:v>
                </c:pt>
                <c:pt idx="400">
                  <c:v>260</c:v>
                </c:pt>
                <c:pt idx="401">
                  <c:v>259</c:v>
                </c:pt>
                <c:pt idx="402">
                  <c:v>258</c:v>
                </c:pt>
                <c:pt idx="403">
                  <c:v>257</c:v>
                </c:pt>
                <c:pt idx="404">
                  <c:v>256</c:v>
                </c:pt>
                <c:pt idx="405">
                  <c:v>254</c:v>
                </c:pt>
                <c:pt idx="406">
                  <c:v>252</c:v>
                </c:pt>
                <c:pt idx="407">
                  <c:v>250</c:v>
                </c:pt>
                <c:pt idx="408">
                  <c:v>248</c:v>
                </c:pt>
                <c:pt idx="409">
                  <c:v>246</c:v>
                </c:pt>
                <c:pt idx="410">
                  <c:v>244</c:v>
                </c:pt>
                <c:pt idx="411">
                  <c:v>242</c:v>
                </c:pt>
                <c:pt idx="412">
                  <c:v>240</c:v>
                </c:pt>
                <c:pt idx="413">
                  <c:v>238</c:v>
                </c:pt>
                <c:pt idx="414">
                  <c:v>236</c:v>
                </c:pt>
                <c:pt idx="415">
                  <c:v>234</c:v>
                </c:pt>
                <c:pt idx="416">
                  <c:v>231</c:v>
                </c:pt>
                <c:pt idx="417">
                  <c:v>264</c:v>
                </c:pt>
                <c:pt idx="418">
                  <c:v>261</c:v>
                </c:pt>
                <c:pt idx="419">
                  <c:v>258</c:v>
                </c:pt>
                <c:pt idx="420">
                  <c:v>255</c:v>
                </c:pt>
                <c:pt idx="421">
                  <c:v>252</c:v>
                </c:pt>
                <c:pt idx="422">
                  <c:v>249</c:v>
                </c:pt>
                <c:pt idx="423">
                  <c:v>246</c:v>
                </c:pt>
                <c:pt idx="424">
                  <c:v>243</c:v>
                </c:pt>
                <c:pt idx="425">
                  <c:v>240</c:v>
                </c:pt>
                <c:pt idx="426">
                  <c:v>237</c:v>
                </c:pt>
                <c:pt idx="427">
                  <c:v>268</c:v>
                </c:pt>
                <c:pt idx="428">
                  <c:v>267</c:v>
                </c:pt>
                <c:pt idx="429">
                  <c:v>266</c:v>
                </c:pt>
                <c:pt idx="430">
                  <c:v>265</c:v>
                </c:pt>
                <c:pt idx="431">
                  <c:v>264</c:v>
                </c:pt>
                <c:pt idx="432">
                  <c:v>263</c:v>
                </c:pt>
                <c:pt idx="433">
                  <c:v>262</c:v>
                </c:pt>
                <c:pt idx="434">
                  <c:v>261</c:v>
                </c:pt>
                <c:pt idx="435">
                  <c:v>260</c:v>
                </c:pt>
                <c:pt idx="436">
                  <c:v>259</c:v>
                </c:pt>
                <c:pt idx="437">
                  <c:v>258</c:v>
                </c:pt>
                <c:pt idx="438">
                  <c:v>257</c:v>
                </c:pt>
                <c:pt idx="439">
                  <c:v>255</c:v>
                </c:pt>
                <c:pt idx="440">
                  <c:v>253</c:v>
                </c:pt>
                <c:pt idx="441">
                  <c:v>251</c:v>
                </c:pt>
                <c:pt idx="442">
                  <c:v>249</c:v>
                </c:pt>
                <c:pt idx="443">
                  <c:v>247</c:v>
                </c:pt>
                <c:pt idx="444">
                  <c:v>245</c:v>
                </c:pt>
                <c:pt idx="445">
                  <c:v>243</c:v>
                </c:pt>
                <c:pt idx="446">
                  <c:v>241</c:v>
                </c:pt>
                <c:pt idx="447">
                  <c:v>239</c:v>
                </c:pt>
                <c:pt idx="448">
                  <c:v>237</c:v>
                </c:pt>
                <c:pt idx="449">
                  <c:v>235</c:v>
                </c:pt>
                <c:pt idx="450">
                  <c:v>232</c:v>
                </c:pt>
                <c:pt idx="451">
                  <c:v>229</c:v>
                </c:pt>
                <c:pt idx="452">
                  <c:v>226</c:v>
                </c:pt>
                <c:pt idx="453">
                  <c:v>223</c:v>
                </c:pt>
                <c:pt idx="454">
                  <c:v>220</c:v>
                </c:pt>
                <c:pt idx="455">
                  <c:v>217</c:v>
                </c:pt>
                <c:pt idx="456">
                  <c:v>214</c:v>
                </c:pt>
                <c:pt idx="457">
                  <c:v>211</c:v>
                </c:pt>
                <c:pt idx="458">
                  <c:v>208</c:v>
                </c:pt>
                <c:pt idx="459">
                  <c:v>205</c:v>
                </c:pt>
                <c:pt idx="460">
                  <c:v>202</c:v>
                </c:pt>
                <c:pt idx="461">
                  <c:v>197</c:v>
                </c:pt>
                <c:pt idx="462">
                  <c:v>192</c:v>
                </c:pt>
                <c:pt idx="463">
                  <c:v>187</c:v>
                </c:pt>
                <c:pt idx="464">
                  <c:v>182</c:v>
                </c:pt>
                <c:pt idx="465">
                  <c:v>177</c:v>
                </c:pt>
                <c:pt idx="466">
                  <c:v>172</c:v>
                </c:pt>
                <c:pt idx="467">
                  <c:v>167</c:v>
                </c:pt>
                <c:pt idx="468">
                  <c:v>162</c:v>
                </c:pt>
                <c:pt idx="469">
                  <c:v>157</c:v>
                </c:pt>
                <c:pt idx="470">
                  <c:v>152</c:v>
                </c:pt>
                <c:pt idx="471">
                  <c:v>147</c:v>
                </c:pt>
                <c:pt idx="472">
                  <c:v>139</c:v>
                </c:pt>
                <c:pt idx="473">
                  <c:v>131</c:v>
                </c:pt>
                <c:pt idx="474">
                  <c:v>123</c:v>
                </c:pt>
                <c:pt idx="475">
                  <c:v>115</c:v>
                </c:pt>
                <c:pt idx="476">
                  <c:v>203</c:v>
                </c:pt>
                <c:pt idx="477">
                  <c:v>195</c:v>
                </c:pt>
                <c:pt idx="478">
                  <c:v>187</c:v>
                </c:pt>
                <c:pt idx="479">
                  <c:v>179</c:v>
                </c:pt>
                <c:pt idx="480">
                  <c:v>171</c:v>
                </c:pt>
                <c:pt idx="481">
                  <c:v>163</c:v>
                </c:pt>
                <c:pt idx="482">
                  <c:v>155</c:v>
                </c:pt>
                <c:pt idx="483">
                  <c:v>142</c:v>
                </c:pt>
                <c:pt idx="484">
                  <c:v>129</c:v>
                </c:pt>
                <c:pt idx="485">
                  <c:v>116</c:v>
                </c:pt>
                <c:pt idx="486">
                  <c:v>103</c:v>
                </c:pt>
                <c:pt idx="487">
                  <c:v>90</c:v>
                </c:pt>
                <c:pt idx="488">
                  <c:v>77</c:v>
                </c:pt>
                <c:pt idx="489">
                  <c:v>64</c:v>
                </c:pt>
                <c:pt idx="490">
                  <c:v>51</c:v>
                </c:pt>
                <c:pt idx="491">
                  <c:v>38</c:v>
                </c:pt>
                <c:pt idx="492">
                  <c:v>25</c:v>
                </c:pt>
                <c:pt idx="493">
                  <c:v>12</c:v>
                </c:pt>
                <c:pt idx="494">
                  <c:v>-9</c:v>
                </c:pt>
                <c:pt idx="495">
                  <c:v>-30</c:v>
                </c:pt>
                <c:pt idx="496">
                  <c:v>-51</c:v>
                </c:pt>
                <c:pt idx="497">
                  <c:v>-72</c:v>
                </c:pt>
                <c:pt idx="498">
                  <c:v>-93</c:v>
                </c:pt>
                <c:pt idx="499">
                  <c:v>-114</c:v>
                </c:pt>
              </c:numCache>
            </c:numRef>
          </c:val>
        </c:ser>
        <c:dLbls/>
        <c:marker val="1"/>
        <c:axId val="114371968"/>
        <c:axId val="114377856"/>
      </c:lineChart>
      <c:catAx>
        <c:axId val="114371968"/>
        <c:scaling>
          <c:orientation val="minMax"/>
        </c:scaling>
        <c:axPos val="b"/>
        <c:majorTickMark val="none"/>
        <c:tickLblPos val="nextTo"/>
        <c:crossAx val="114377856"/>
        <c:crosses val="autoZero"/>
        <c:auto val="1"/>
        <c:lblAlgn val="ctr"/>
        <c:lblOffset val="100"/>
      </c:catAx>
      <c:valAx>
        <c:axId val="1143778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Bank Roll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1437196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tx>
        <c:rich>
          <a:bodyPr/>
          <a:lstStyle/>
          <a:p>
            <a:pPr>
              <a:defRPr/>
            </a:pPr>
            <a:r>
              <a:rPr lang="en-US"/>
              <a:t>Vortex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v>Set 123321 O</c:v>
          </c:tx>
          <c:marker>
            <c:symbol val="none"/>
          </c:marker>
          <c:val>
            <c:numRef>
              <c:f>Vortex!$M$11:$M$510</c:f>
              <c:numCache>
                <c:formatCode>General</c:formatCode>
                <c:ptCount val="500"/>
                <c:pt idx="0">
                  <c:v>-2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2</c:v>
                </c:pt>
                <c:pt idx="7">
                  <c:v>0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4</c:v>
                </c:pt>
                <c:pt idx="13">
                  <c:v>2</c:v>
                </c:pt>
                <c:pt idx="14">
                  <c:v>-2</c:v>
                </c:pt>
                <c:pt idx="15">
                  <c:v>-8</c:v>
                </c:pt>
                <c:pt idx="16">
                  <c:v>10</c:v>
                </c:pt>
                <c:pt idx="17">
                  <c:v>10</c:v>
                </c:pt>
                <c:pt idx="18">
                  <c:v>8</c:v>
                </c:pt>
                <c:pt idx="19">
                  <c:v>14</c:v>
                </c:pt>
                <c:pt idx="20">
                  <c:v>14</c:v>
                </c:pt>
                <c:pt idx="21">
                  <c:v>14</c:v>
                </c:pt>
                <c:pt idx="22">
                  <c:v>14</c:v>
                </c:pt>
                <c:pt idx="23">
                  <c:v>14</c:v>
                </c:pt>
                <c:pt idx="24">
                  <c:v>12</c:v>
                </c:pt>
                <c:pt idx="25">
                  <c:v>10</c:v>
                </c:pt>
                <c:pt idx="26">
                  <c:v>16</c:v>
                </c:pt>
                <c:pt idx="27">
                  <c:v>16</c:v>
                </c:pt>
                <c:pt idx="28">
                  <c:v>16</c:v>
                </c:pt>
                <c:pt idx="29">
                  <c:v>16</c:v>
                </c:pt>
                <c:pt idx="30">
                  <c:v>14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18</c:v>
                </c:pt>
                <c:pt idx="37">
                  <c:v>16</c:v>
                </c:pt>
                <c:pt idx="38">
                  <c:v>12</c:v>
                </c:pt>
                <c:pt idx="39">
                  <c:v>6</c:v>
                </c:pt>
                <c:pt idx="40">
                  <c:v>24</c:v>
                </c:pt>
                <c:pt idx="41">
                  <c:v>24</c:v>
                </c:pt>
                <c:pt idx="42">
                  <c:v>22</c:v>
                </c:pt>
                <c:pt idx="43">
                  <c:v>20</c:v>
                </c:pt>
                <c:pt idx="44">
                  <c:v>26</c:v>
                </c:pt>
                <c:pt idx="45">
                  <c:v>26</c:v>
                </c:pt>
                <c:pt idx="46">
                  <c:v>26</c:v>
                </c:pt>
                <c:pt idx="47">
                  <c:v>26</c:v>
                </c:pt>
                <c:pt idx="48">
                  <c:v>24</c:v>
                </c:pt>
                <c:pt idx="49">
                  <c:v>22</c:v>
                </c:pt>
                <c:pt idx="50">
                  <c:v>28</c:v>
                </c:pt>
                <c:pt idx="51">
                  <c:v>28</c:v>
                </c:pt>
                <c:pt idx="52">
                  <c:v>28</c:v>
                </c:pt>
                <c:pt idx="53">
                  <c:v>28</c:v>
                </c:pt>
                <c:pt idx="54">
                  <c:v>26</c:v>
                </c:pt>
                <c:pt idx="55">
                  <c:v>24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28</c:v>
                </c:pt>
                <c:pt idx="61">
                  <c:v>26</c:v>
                </c:pt>
                <c:pt idx="62">
                  <c:v>22</c:v>
                </c:pt>
                <c:pt idx="63">
                  <c:v>16</c:v>
                </c:pt>
                <c:pt idx="64">
                  <c:v>34</c:v>
                </c:pt>
                <c:pt idx="65">
                  <c:v>34</c:v>
                </c:pt>
                <c:pt idx="66">
                  <c:v>32</c:v>
                </c:pt>
                <c:pt idx="67">
                  <c:v>38</c:v>
                </c:pt>
                <c:pt idx="68">
                  <c:v>38</c:v>
                </c:pt>
                <c:pt idx="69">
                  <c:v>38</c:v>
                </c:pt>
                <c:pt idx="70">
                  <c:v>38</c:v>
                </c:pt>
                <c:pt idx="71">
                  <c:v>38</c:v>
                </c:pt>
                <c:pt idx="72">
                  <c:v>36</c:v>
                </c:pt>
                <c:pt idx="73">
                  <c:v>34</c:v>
                </c:pt>
                <c:pt idx="74">
                  <c:v>30</c:v>
                </c:pt>
                <c:pt idx="75">
                  <c:v>24</c:v>
                </c:pt>
                <c:pt idx="76">
                  <c:v>16</c:v>
                </c:pt>
                <c:pt idx="77">
                  <c:v>40</c:v>
                </c:pt>
                <c:pt idx="78">
                  <c:v>38</c:v>
                </c:pt>
                <c:pt idx="79">
                  <c:v>36</c:v>
                </c:pt>
                <c:pt idx="80">
                  <c:v>32</c:v>
                </c:pt>
                <c:pt idx="81">
                  <c:v>26</c:v>
                </c:pt>
                <c:pt idx="82">
                  <c:v>44</c:v>
                </c:pt>
                <c:pt idx="83">
                  <c:v>44</c:v>
                </c:pt>
                <c:pt idx="84">
                  <c:v>42</c:v>
                </c:pt>
                <c:pt idx="85">
                  <c:v>48</c:v>
                </c:pt>
                <c:pt idx="86">
                  <c:v>48</c:v>
                </c:pt>
                <c:pt idx="87">
                  <c:v>48</c:v>
                </c:pt>
                <c:pt idx="88">
                  <c:v>48</c:v>
                </c:pt>
                <c:pt idx="89">
                  <c:v>48</c:v>
                </c:pt>
                <c:pt idx="90">
                  <c:v>46</c:v>
                </c:pt>
                <c:pt idx="91">
                  <c:v>52</c:v>
                </c:pt>
                <c:pt idx="92">
                  <c:v>52</c:v>
                </c:pt>
                <c:pt idx="93">
                  <c:v>52</c:v>
                </c:pt>
                <c:pt idx="94">
                  <c:v>52</c:v>
                </c:pt>
                <c:pt idx="95">
                  <c:v>52</c:v>
                </c:pt>
                <c:pt idx="96">
                  <c:v>50</c:v>
                </c:pt>
                <c:pt idx="97">
                  <c:v>48</c:v>
                </c:pt>
                <c:pt idx="98">
                  <c:v>44</c:v>
                </c:pt>
                <c:pt idx="99">
                  <c:v>56</c:v>
                </c:pt>
                <c:pt idx="100">
                  <c:v>56</c:v>
                </c:pt>
                <c:pt idx="101">
                  <c:v>56</c:v>
                </c:pt>
                <c:pt idx="102">
                  <c:v>54</c:v>
                </c:pt>
                <c:pt idx="103">
                  <c:v>52</c:v>
                </c:pt>
                <c:pt idx="104">
                  <c:v>48</c:v>
                </c:pt>
                <c:pt idx="105">
                  <c:v>42</c:v>
                </c:pt>
                <c:pt idx="106">
                  <c:v>34</c:v>
                </c:pt>
                <c:pt idx="107">
                  <c:v>26</c:v>
                </c:pt>
                <c:pt idx="108">
                  <c:v>18</c:v>
                </c:pt>
                <c:pt idx="109">
                  <c:v>10</c:v>
                </c:pt>
                <c:pt idx="110">
                  <c:v>2</c:v>
                </c:pt>
                <c:pt idx="111">
                  <c:v>-6</c:v>
                </c:pt>
                <c:pt idx="112">
                  <c:v>18</c:v>
                </c:pt>
                <c:pt idx="113">
                  <c:v>18</c:v>
                </c:pt>
                <c:pt idx="114">
                  <c:v>16</c:v>
                </c:pt>
                <c:pt idx="115">
                  <c:v>22</c:v>
                </c:pt>
                <c:pt idx="116">
                  <c:v>22</c:v>
                </c:pt>
                <c:pt idx="117">
                  <c:v>22</c:v>
                </c:pt>
                <c:pt idx="118">
                  <c:v>22</c:v>
                </c:pt>
                <c:pt idx="119">
                  <c:v>22</c:v>
                </c:pt>
                <c:pt idx="120">
                  <c:v>20</c:v>
                </c:pt>
                <c:pt idx="121">
                  <c:v>18</c:v>
                </c:pt>
                <c:pt idx="122">
                  <c:v>14</c:v>
                </c:pt>
                <c:pt idx="123">
                  <c:v>8</c:v>
                </c:pt>
                <c:pt idx="124">
                  <c:v>0</c:v>
                </c:pt>
                <c:pt idx="125">
                  <c:v>24</c:v>
                </c:pt>
                <c:pt idx="126">
                  <c:v>22</c:v>
                </c:pt>
                <c:pt idx="127">
                  <c:v>20</c:v>
                </c:pt>
                <c:pt idx="128">
                  <c:v>16</c:v>
                </c:pt>
                <c:pt idx="129">
                  <c:v>10</c:v>
                </c:pt>
                <c:pt idx="130">
                  <c:v>2</c:v>
                </c:pt>
                <c:pt idx="131">
                  <c:v>-6</c:v>
                </c:pt>
                <c:pt idx="132">
                  <c:v>10</c:v>
                </c:pt>
                <c:pt idx="133">
                  <c:v>2</c:v>
                </c:pt>
                <c:pt idx="134">
                  <c:v>-6</c:v>
                </c:pt>
                <c:pt idx="135">
                  <c:v>-14</c:v>
                </c:pt>
                <c:pt idx="136">
                  <c:v>-22</c:v>
                </c:pt>
                <c:pt idx="137">
                  <c:v>-30</c:v>
                </c:pt>
                <c:pt idx="138">
                  <c:v>-14</c:v>
                </c:pt>
                <c:pt idx="139">
                  <c:v>-22</c:v>
                </c:pt>
                <c:pt idx="140">
                  <c:v>-30</c:v>
                </c:pt>
                <c:pt idx="141">
                  <c:v>-38</c:v>
                </c:pt>
                <c:pt idx="142">
                  <c:v>-46</c:v>
                </c:pt>
                <c:pt idx="143">
                  <c:v>-54</c:v>
                </c:pt>
                <c:pt idx="144">
                  <c:v>-38</c:v>
                </c:pt>
                <c:pt idx="145">
                  <c:v>-46</c:v>
                </c:pt>
                <c:pt idx="146">
                  <c:v>-54</c:v>
                </c:pt>
                <c:pt idx="147">
                  <c:v>-62</c:v>
                </c:pt>
                <c:pt idx="148">
                  <c:v>-70</c:v>
                </c:pt>
                <c:pt idx="149">
                  <c:v>-78</c:v>
                </c:pt>
                <c:pt idx="150">
                  <c:v>-86</c:v>
                </c:pt>
                <c:pt idx="151">
                  <c:v>-62</c:v>
                </c:pt>
                <c:pt idx="152">
                  <c:v>-62</c:v>
                </c:pt>
                <c:pt idx="153">
                  <c:v>-62</c:v>
                </c:pt>
                <c:pt idx="154">
                  <c:v>-62</c:v>
                </c:pt>
                <c:pt idx="155">
                  <c:v>-62</c:v>
                </c:pt>
                <c:pt idx="156">
                  <c:v>-70</c:v>
                </c:pt>
                <c:pt idx="157">
                  <c:v>-46</c:v>
                </c:pt>
                <c:pt idx="158">
                  <c:v>-46</c:v>
                </c:pt>
                <c:pt idx="159">
                  <c:v>-46</c:v>
                </c:pt>
                <c:pt idx="160">
                  <c:v>-46</c:v>
                </c:pt>
                <c:pt idx="161">
                  <c:v>-46</c:v>
                </c:pt>
                <c:pt idx="162">
                  <c:v>-54</c:v>
                </c:pt>
                <c:pt idx="163">
                  <c:v>-62</c:v>
                </c:pt>
                <c:pt idx="164">
                  <c:v>-70</c:v>
                </c:pt>
                <c:pt idx="165">
                  <c:v>-78</c:v>
                </c:pt>
                <c:pt idx="166">
                  <c:v>-54</c:v>
                </c:pt>
                <c:pt idx="167">
                  <c:v>-54</c:v>
                </c:pt>
                <c:pt idx="168">
                  <c:v>-62</c:v>
                </c:pt>
                <c:pt idx="169">
                  <c:v>-70</c:v>
                </c:pt>
                <c:pt idx="170">
                  <c:v>-46</c:v>
                </c:pt>
                <c:pt idx="171">
                  <c:v>-46</c:v>
                </c:pt>
                <c:pt idx="172">
                  <c:v>-46</c:v>
                </c:pt>
                <c:pt idx="173">
                  <c:v>-46</c:v>
                </c:pt>
                <c:pt idx="174">
                  <c:v>-54</c:v>
                </c:pt>
                <c:pt idx="175">
                  <c:v>-62</c:v>
                </c:pt>
                <c:pt idx="176">
                  <c:v>-70</c:v>
                </c:pt>
                <c:pt idx="177">
                  <c:v>-78</c:v>
                </c:pt>
                <c:pt idx="178">
                  <c:v>-54</c:v>
                </c:pt>
                <c:pt idx="179">
                  <c:v>-54</c:v>
                </c:pt>
                <c:pt idx="180">
                  <c:v>-62</c:v>
                </c:pt>
                <c:pt idx="181">
                  <c:v>-70</c:v>
                </c:pt>
                <c:pt idx="182">
                  <c:v>-46</c:v>
                </c:pt>
                <c:pt idx="183">
                  <c:v>-46</c:v>
                </c:pt>
                <c:pt idx="184">
                  <c:v>-46</c:v>
                </c:pt>
                <c:pt idx="185">
                  <c:v>-46</c:v>
                </c:pt>
                <c:pt idx="186">
                  <c:v>-54</c:v>
                </c:pt>
                <c:pt idx="187">
                  <c:v>-62</c:v>
                </c:pt>
                <c:pt idx="188">
                  <c:v>-70</c:v>
                </c:pt>
                <c:pt idx="189">
                  <c:v>-78</c:v>
                </c:pt>
                <c:pt idx="190">
                  <c:v>-54</c:v>
                </c:pt>
                <c:pt idx="191">
                  <c:v>-54</c:v>
                </c:pt>
                <c:pt idx="192">
                  <c:v>-62</c:v>
                </c:pt>
                <c:pt idx="193">
                  <c:v>-70</c:v>
                </c:pt>
                <c:pt idx="194">
                  <c:v>-78</c:v>
                </c:pt>
                <c:pt idx="195">
                  <c:v>-86</c:v>
                </c:pt>
                <c:pt idx="196">
                  <c:v>-94</c:v>
                </c:pt>
                <c:pt idx="197">
                  <c:v>-70</c:v>
                </c:pt>
                <c:pt idx="198">
                  <c:v>-78</c:v>
                </c:pt>
                <c:pt idx="199">
                  <c:v>-86</c:v>
                </c:pt>
                <c:pt idx="200">
                  <c:v>-94</c:v>
                </c:pt>
                <c:pt idx="201">
                  <c:v>-70</c:v>
                </c:pt>
                <c:pt idx="202">
                  <c:v>-70</c:v>
                </c:pt>
                <c:pt idx="203">
                  <c:v>-70</c:v>
                </c:pt>
                <c:pt idx="204">
                  <c:v>-78</c:v>
                </c:pt>
                <c:pt idx="205">
                  <c:v>-54</c:v>
                </c:pt>
                <c:pt idx="206">
                  <c:v>-54</c:v>
                </c:pt>
                <c:pt idx="207">
                  <c:v>-54</c:v>
                </c:pt>
                <c:pt idx="208">
                  <c:v>-54</c:v>
                </c:pt>
                <c:pt idx="209">
                  <c:v>-54</c:v>
                </c:pt>
                <c:pt idx="210">
                  <c:v>-62</c:v>
                </c:pt>
                <c:pt idx="211">
                  <c:v>-70</c:v>
                </c:pt>
                <c:pt idx="212">
                  <c:v>-46</c:v>
                </c:pt>
                <c:pt idx="213">
                  <c:v>-46</c:v>
                </c:pt>
                <c:pt idx="214">
                  <c:v>-46</c:v>
                </c:pt>
                <c:pt idx="215">
                  <c:v>-46</c:v>
                </c:pt>
                <c:pt idx="216">
                  <c:v>-54</c:v>
                </c:pt>
                <c:pt idx="217">
                  <c:v>-62</c:v>
                </c:pt>
                <c:pt idx="218">
                  <c:v>-38</c:v>
                </c:pt>
                <c:pt idx="219">
                  <c:v>-38</c:v>
                </c:pt>
                <c:pt idx="220">
                  <c:v>-38</c:v>
                </c:pt>
                <c:pt idx="221">
                  <c:v>-38</c:v>
                </c:pt>
                <c:pt idx="222">
                  <c:v>-46</c:v>
                </c:pt>
                <c:pt idx="223">
                  <c:v>-54</c:v>
                </c:pt>
                <c:pt idx="224">
                  <c:v>-62</c:v>
                </c:pt>
                <c:pt idx="225">
                  <c:v>-38</c:v>
                </c:pt>
                <c:pt idx="226">
                  <c:v>-38</c:v>
                </c:pt>
                <c:pt idx="227">
                  <c:v>-38</c:v>
                </c:pt>
                <c:pt idx="228">
                  <c:v>-46</c:v>
                </c:pt>
                <c:pt idx="229">
                  <c:v>-22</c:v>
                </c:pt>
                <c:pt idx="230">
                  <c:v>-22</c:v>
                </c:pt>
                <c:pt idx="231">
                  <c:v>-22</c:v>
                </c:pt>
                <c:pt idx="232">
                  <c:v>-22</c:v>
                </c:pt>
                <c:pt idx="233">
                  <c:v>-22</c:v>
                </c:pt>
                <c:pt idx="234">
                  <c:v>-30</c:v>
                </c:pt>
                <c:pt idx="235">
                  <c:v>-38</c:v>
                </c:pt>
                <c:pt idx="236">
                  <c:v>-46</c:v>
                </c:pt>
                <c:pt idx="237">
                  <c:v>-22</c:v>
                </c:pt>
                <c:pt idx="238">
                  <c:v>-22</c:v>
                </c:pt>
                <c:pt idx="239">
                  <c:v>-22</c:v>
                </c:pt>
                <c:pt idx="240">
                  <c:v>-30</c:v>
                </c:pt>
                <c:pt idx="241">
                  <c:v>-6</c:v>
                </c:pt>
                <c:pt idx="242">
                  <c:v>-6</c:v>
                </c:pt>
                <c:pt idx="243">
                  <c:v>-6</c:v>
                </c:pt>
                <c:pt idx="244">
                  <c:v>-6</c:v>
                </c:pt>
                <c:pt idx="245">
                  <c:v>-6</c:v>
                </c:pt>
                <c:pt idx="246">
                  <c:v>-14</c:v>
                </c:pt>
                <c:pt idx="247">
                  <c:v>10</c:v>
                </c:pt>
                <c:pt idx="248">
                  <c:v>10</c:v>
                </c:pt>
                <c:pt idx="249">
                  <c:v>10</c:v>
                </c:pt>
                <c:pt idx="250">
                  <c:v>10</c:v>
                </c:pt>
                <c:pt idx="251">
                  <c:v>10</c:v>
                </c:pt>
                <c:pt idx="252">
                  <c:v>8</c:v>
                </c:pt>
                <c:pt idx="253">
                  <c:v>6</c:v>
                </c:pt>
                <c:pt idx="254">
                  <c:v>2</c:v>
                </c:pt>
                <c:pt idx="255">
                  <c:v>14</c:v>
                </c:pt>
                <c:pt idx="256">
                  <c:v>14</c:v>
                </c:pt>
                <c:pt idx="257">
                  <c:v>14</c:v>
                </c:pt>
                <c:pt idx="258">
                  <c:v>12</c:v>
                </c:pt>
                <c:pt idx="259">
                  <c:v>10</c:v>
                </c:pt>
                <c:pt idx="260">
                  <c:v>6</c:v>
                </c:pt>
                <c:pt idx="261">
                  <c:v>18</c:v>
                </c:pt>
                <c:pt idx="262">
                  <c:v>18</c:v>
                </c:pt>
                <c:pt idx="263">
                  <c:v>18</c:v>
                </c:pt>
                <c:pt idx="264">
                  <c:v>16</c:v>
                </c:pt>
                <c:pt idx="265">
                  <c:v>14</c:v>
                </c:pt>
                <c:pt idx="266">
                  <c:v>10</c:v>
                </c:pt>
                <c:pt idx="267">
                  <c:v>22</c:v>
                </c:pt>
                <c:pt idx="268">
                  <c:v>22</c:v>
                </c:pt>
                <c:pt idx="269">
                  <c:v>22</c:v>
                </c:pt>
                <c:pt idx="270">
                  <c:v>20</c:v>
                </c:pt>
                <c:pt idx="271">
                  <c:v>18</c:v>
                </c:pt>
                <c:pt idx="272">
                  <c:v>14</c:v>
                </c:pt>
                <c:pt idx="273">
                  <c:v>8</c:v>
                </c:pt>
                <c:pt idx="274">
                  <c:v>0</c:v>
                </c:pt>
                <c:pt idx="275">
                  <c:v>24</c:v>
                </c:pt>
                <c:pt idx="276">
                  <c:v>22</c:v>
                </c:pt>
                <c:pt idx="277">
                  <c:v>20</c:v>
                </c:pt>
                <c:pt idx="278">
                  <c:v>26</c:v>
                </c:pt>
                <c:pt idx="279">
                  <c:v>26</c:v>
                </c:pt>
                <c:pt idx="280">
                  <c:v>26</c:v>
                </c:pt>
                <c:pt idx="281">
                  <c:v>26</c:v>
                </c:pt>
                <c:pt idx="282">
                  <c:v>24</c:v>
                </c:pt>
                <c:pt idx="283">
                  <c:v>30</c:v>
                </c:pt>
                <c:pt idx="284">
                  <c:v>30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28</c:v>
                </c:pt>
                <c:pt idx="289">
                  <c:v>26</c:v>
                </c:pt>
                <c:pt idx="290">
                  <c:v>22</c:v>
                </c:pt>
                <c:pt idx="291">
                  <c:v>16</c:v>
                </c:pt>
                <c:pt idx="292">
                  <c:v>8</c:v>
                </c:pt>
                <c:pt idx="293">
                  <c:v>32</c:v>
                </c:pt>
                <c:pt idx="294">
                  <c:v>30</c:v>
                </c:pt>
                <c:pt idx="295">
                  <c:v>28</c:v>
                </c:pt>
                <c:pt idx="296">
                  <c:v>24</c:v>
                </c:pt>
                <c:pt idx="297">
                  <c:v>18</c:v>
                </c:pt>
                <c:pt idx="298">
                  <c:v>10</c:v>
                </c:pt>
                <c:pt idx="299">
                  <c:v>34</c:v>
                </c:pt>
                <c:pt idx="300">
                  <c:v>32</c:v>
                </c:pt>
                <c:pt idx="301">
                  <c:v>30</c:v>
                </c:pt>
                <c:pt idx="302">
                  <c:v>36</c:v>
                </c:pt>
                <c:pt idx="303">
                  <c:v>36</c:v>
                </c:pt>
                <c:pt idx="304">
                  <c:v>36</c:v>
                </c:pt>
                <c:pt idx="305">
                  <c:v>36</c:v>
                </c:pt>
                <c:pt idx="306">
                  <c:v>34</c:v>
                </c:pt>
                <c:pt idx="307">
                  <c:v>40</c:v>
                </c:pt>
                <c:pt idx="308">
                  <c:v>40</c:v>
                </c:pt>
                <c:pt idx="309">
                  <c:v>40</c:v>
                </c:pt>
                <c:pt idx="310">
                  <c:v>40</c:v>
                </c:pt>
                <c:pt idx="311">
                  <c:v>40</c:v>
                </c:pt>
                <c:pt idx="312">
                  <c:v>38</c:v>
                </c:pt>
                <c:pt idx="313">
                  <c:v>36</c:v>
                </c:pt>
                <c:pt idx="314">
                  <c:v>32</c:v>
                </c:pt>
                <c:pt idx="315">
                  <c:v>44</c:v>
                </c:pt>
                <c:pt idx="316">
                  <c:v>44</c:v>
                </c:pt>
                <c:pt idx="317">
                  <c:v>44</c:v>
                </c:pt>
                <c:pt idx="318">
                  <c:v>42</c:v>
                </c:pt>
                <c:pt idx="319">
                  <c:v>48</c:v>
                </c:pt>
                <c:pt idx="320">
                  <c:v>48</c:v>
                </c:pt>
                <c:pt idx="321">
                  <c:v>48</c:v>
                </c:pt>
                <c:pt idx="322">
                  <c:v>48</c:v>
                </c:pt>
                <c:pt idx="323">
                  <c:v>48</c:v>
                </c:pt>
                <c:pt idx="324">
                  <c:v>46</c:v>
                </c:pt>
                <c:pt idx="325">
                  <c:v>52</c:v>
                </c:pt>
                <c:pt idx="326">
                  <c:v>52</c:v>
                </c:pt>
                <c:pt idx="327">
                  <c:v>52</c:v>
                </c:pt>
                <c:pt idx="328">
                  <c:v>52</c:v>
                </c:pt>
                <c:pt idx="329">
                  <c:v>52</c:v>
                </c:pt>
                <c:pt idx="330">
                  <c:v>50</c:v>
                </c:pt>
                <c:pt idx="331">
                  <c:v>48</c:v>
                </c:pt>
                <c:pt idx="332">
                  <c:v>44</c:v>
                </c:pt>
                <c:pt idx="333">
                  <c:v>56</c:v>
                </c:pt>
                <c:pt idx="334">
                  <c:v>56</c:v>
                </c:pt>
                <c:pt idx="335">
                  <c:v>56</c:v>
                </c:pt>
                <c:pt idx="336">
                  <c:v>54</c:v>
                </c:pt>
                <c:pt idx="337">
                  <c:v>52</c:v>
                </c:pt>
                <c:pt idx="338">
                  <c:v>48</c:v>
                </c:pt>
                <c:pt idx="339">
                  <c:v>42</c:v>
                </c:pt>
                <c:pt idx="340">
                  <c:v>34</c:v>
                </c:pt>
                <c:pt idx="341">
                  <c:v>58</c:v>
                </c:pt>
                <c:pt idx="342">
                  <c:v>56</c:v>
                </c:pt>
                <c:pt idx="343">
                  <c:v>54</c:v>
                </c:pt>
                <c:pt idx="344">
                  <c:v>50</c:v>
                </c:pt>
                <c:pt idx="345">
                  <c:v>62</c:v>
                </c:pt>
                <c:pt idx="346">
                  <c:v>62</c:v>
                </c:pt>
                <c:pt idx="347">
                  <c:v>62</c:v>
                </c:pt>
                <c:pt idx="348">
                  <c:v>60</c:v>
                </c:pt>
                <c:pt idx="349">
                  <c:v>58</c:v>
                </c:pt>
                <c:pt idx="350">
                  <c:v>54</c:v>
                </c:pt>
                <c:pt idx="351">
                  <c:v>48</c:v>
                </c:pt>
                <c:pt idx="352">
                  <c:v>40</c:v>
                </c:pt>
                <c:pt idx="353">
                  <c:v>32</c:v>
                </c:pt>
                <c:pt idx="354">
                  <c:v>24</c:v>
                </c:pt>
                <c:pt idx="355">
                  <c:v>48</c:v>
                </c:pt>
                <c:pt idx="356">
                  <c:v>48</c:v>
                </c:pt>
                <c:pt idx="357">
                  <c:v>48</c:v>
                </c:pt>
                <c:pt idx="358">
                  <c:v>48</c:v>
                </c:pt>
                <c:pt idx="359">
                  <c:v>48</c:v>
                </c:pt>
                <c:pt idx="360">
                  <c:v>46</c:v>
                </c:pt>
                <c:pt idx="361">
                  <c:v>44</c:v>
                </c:pt>
                <c:pt idx="362">
                  <c:v>40</c:v>
                </c:pt>
                <c:pt idx="363">
                  <c:v>34</c:v>
                </c:pt>
                <c:pt idx="364">
                  <c:v>52</c:v>
                </c:pt>
                <c:pt idx="365">
                  <c:v>52</c:v>
                </c:pt>
                <c:pt idx="366">
                  <c:v>50</c:v>
                </c:pt>
                <c:pt idx="367">
                  <c:v>48</c:v>
                </c:pt>
                <c:pt idx="368">
                  <c:v>44</c:v>
                </c:pt>
                <c:pt idx="369">
                  <c:v>38</c:v>
                </c:pt>
                <c:pt idx="370">
                  <c:v>56</c:v>
                </c:pt>
                <c:pt idx="371">
                  <c:v>56</c:v>
                </c:pt>
                <c:pt idx="372">
                  <c:v>54</c:v>
                </c:pt>
                <c:pt idx="373">
                  <c:v>52</c:v>
                </c:pt>
                <c:pt idx="374">
                  <c:v>58</c:v>
                </c:pt>
                <c:pt idx="375">
                  <c:v>58</c:v>
                </c:pt>
                <c:pt idx="376">
                  <c:v>58</c:v>
                </c:pt>
                <c:pt idx="377">
                  <c:v>58</c:v>
                </c:pt>
                <c:pt idx="378">
                  <c:v>56</c:v>
                </c:pt>
                <c:pt idx="379">
                  <c:v>54</c:v>
                </c:pt>
                <c:pt idx="380">
                  <c:v>60</c:v>
                </c:pt>
                <c:pt idx="381">
                  <c:v>60</c:v>
                </c:pt>
                <c:pt idx="382">
                  <c:v>60</c:v>
                </c:pt>
                <c:pt idx="383">
                  <c:v>60</c:v>
                </c:pt>
                <c:pt idx="384">
                  <c:v>58</c:v>
                </c:pt>
                <c:pt idx="385">
                  <c:v>64</c:v>
                </c:pt>
                <c:pt idx="386">
                  <c:v>64</c:v>
                </c:pt>
                <c:pt idx="387">
                  <c:v>64</c:v>
                </c:pt>
                <c:pt idx="388">
                  <c:v>64</c:v>
                </c:pt>
                <c:pt idx="389">
                  <c:v>64</c:v>
                </c:pt>
                <c:pt idx="390">
                  <c:v>62</c:v>
                </c:pt>
                <c:pt idx="391">
                  <c:v>60</c:v>
                </c:pt>
                <c:pt idx="392">
                  <c:v>56</c:v>
                </c:pt>
                <c:pt idx="393">
                  <c:v>50</c:v>
                </c:pt>
                <c:pt idx="394">
                  <c:v>42</c:v>
                </c:pt>
                <c:pt idx="395">
                  <c:v>66</c:v>
                </c:pt>
                <c:pt idx="396">
                  <c:v>64</c:v>
                </c:pt>
                <c:pt idx="397">
                  <c:v>62</c:v>
                </c:pt>
                <c:pt idx="398">
                  <c:v>58</c:v>
                </c:pt>
                <c:pt idx="399">
                  <c:v>52</c:v>
                </c:pt>
                <c:pt idx="400">
                  <c:v>44</c:v>
                </c:pt>
                <c:pt idx="401">
                  <c:v>68</c:v>
                </c:pt>
                <c:pt idx="402">
                  <c:v>66</c:v>
                </c:pt>
                <c:pt idx="403">
                  <c:v>64</c:v>
                </c:pt>
                <c:pt idx="404">
                  <c:v>60</c:v>
                </c:pt>
                <c:pt idx="405">
                  <c:v>54</c:v>
                </c:pt>
                <c:pt idx="406">
                  <c:v>46</c:v>
                </c:pt>
                <c:pt idx="407">
                  <c:v>70</c:v>
                </c:pt>
                <c:pt idx="408">
                  <c:v>68</c:v>
                </c:pt>
                <c:pt idx="409">
                  <c:v>74</c:v>
                </c:pt>
                <c:pt idx="410">
                  <c:v>74</c:v>
                </c:pt>
                <c:pt idx="411">
                  <c:v>74</c:v>
                </c:pt>
                <c:pt idx="412">
                  <c:v>74</c:v>
                </c:pt>
                <c:pt idx="413">
                  <c:v>74</c:v>
                </c:pt>
                <c:pt idx="414">
                  <c:v>72</c:v>
                </c:pt>
                <c:pt idx="415">
                  <c:v>70</c:v>
                </c:pt>
                <c:pt idx="416">
                  <c:v>76</c:v>
                </c:pt>
                <c:pt idx="417">
                  <c:v>76</c:v>
                </c:pt>
                <c:pt idx="418">
                  <c:v>76</c:v>
                </c:pt>
                <c:pt idx="419">
                  <c:v>76</c:v>
                </c:pt>
                <c:pt idx="420">
                  <c:v>74</c:v>
                </c:pt>
                <c:pt idx="421">
                  <c:v>72</c:v>
                </c:pt>
                <c:pt idx="422">
                  <c:v>68</c:v>
                </c:pt>
                <c:pt idx="423">
                  <c:v>62</c:v>
                </c:pt>
                <c:pt idx="424">
                  <c:v>54</c:v>
                </c:pt>
                <c:pt idx="425">
                  <c:v>78</c:v>
                </c:pt>
                <c:pt idx="426">
                  <c:v>76</c:v>
                </c:pt>
                <c:pt idx="427">
                  <c:v>74</c:v>
                </c:pt>
                <c:pt idx="428">
                  <c:v>80</c:v>
                </c:pt>
                <c:pt idx="429">
                  <c:v>80</c:v>
                </c:pt>
                <c:pt idx="430">
                  <c:v>80</c:v>
                </c:pt>
                <c:pt idx="431">
                  <c:v>80</c:v>
                </c:pt>
                <c:pt idx="432">
                  <c:v>78</c:v>
                </c:pt>
                <c:pt idx="433">
                  <c:v>76</c:v>
                </c:pt>
                <c:pt idx="434">
                  <c:v>82</c:v>
                </c:pt>
                <c:pt idx="435">
                  <c:v>82</c:v>
                </c:pt>
                <c:pt idx="436">
                  <c:v>82</c:v>
                </c:pt>
                <c:pt idx="437">
                  <c:v>82</c:v>
                </c:pt>
                <c:pt idx="438">
                  <c:v>80</c:v>
                </c:pt>
                <c:pt idx="439">
                  <c:v>78</c:v>
                </c:pt>
                <c:pt idx="440">
                  <c:v>74</c:v>
                </c:pt>
                <c:pt idx="441">
                  <c:v>86</c:v>
                </c:pt>
                <c:pt idx="442">
                  <c:v>86</c:v>
                </c:pt>
                <c:pt idx="443">
                  <c:v>86</c:v>
                </c:pt>
                <c:pt idx="444">
                  <c:v>84</c:v>
                </c:pt>
                <c:pt idx="445">
                  <c:v>82</c:v>
                </c:pt>
                <c:pt idx="446">
                  <c:v>78</c:v>
                </c:pt>
                <c:pt idx="447">
                  <c:v>72</c:v>
                </c:pt>
                <c:pt idx="448">
                  <c:v>90</c:v>
                </c:pt>
                <c:pt idx="449">
                  <c:v>90</c:v>
                </c:pt>
                <c:pt idx="450">
                  <c:v>88</c:v>
                </c:pt>
                <c:pt idx="451">
                  <c:v>86</c:v>
                </c:pt>
                <c:pt idx="452">
                  <c:v>82</c:v>
                </c:pt>
                <c:pt idx="453">
                  <c:v>76</c:v>
                </c:pt>
                <c:pt idx="454">
                  <c:v>94</c:v>
                </c:pt>
                <c:pt idx="455">
                  <c:v>94</c:v>
                </c:pt>
                <c:pt idx="456">
                  <c:v>92</c:v>
                </c:pt>
                <c:pt idx="457">
                  <c:v>90</c:v>
                </c:pt>
                <c:pt idx="458">
                  <c:v>86</c:v>
                </c:pt>
                <c:pt idx="459">
                  <c:v>80</c:v>
                </c:pt>
                <c:pt idx="460">
                  <c:v>98</c:v>
                </c:pt>
                <c:pt idx="461">
                  <c:v>98</c:v>
                </c:pt>
                <c:pt idx="462">
                  <c:v>96</c:v>
                </c:pt>
                <c:pt idx="463">
                  <c:v>102</c:v>
                </c:pt>
                <c:pt idx="464">
                  <c:v>102</c:v>
                </c:pt>
                <c:pt idx="465">
                  <c:v>102</c:v>
                </c:pt>
                <c:pt idx="466">
                  <c:v>102</c:v>
                </c:pt>
                <c:pt idx="467">
                  <c:v>102</c:v>
                </c:pt>
                <c:pt idx="468">
                  <c:v>100</c:v>
                </c:pt>
                <c:pt idx="469">
                  <c:v>98</c:v>
                </c:pt>
                <c:pt idx="470">
                  <c:v>94</c:v>
                </c:pt>
                <c:pt idx="471">
                  <c:v>88</c:v>
                </c:pt>
                <c:pt idx="472">
                  <c:v>80</c:v>
                </c:pt>
                <c:pt idx="473">
                  <c:v>104</c:v>
                </c:pt>
                <c:pt idx="474">
                  <c:v>102</c:v>
                </c:pt>
                <c:pt idx="475">
                  <c:v>100</c:v>
                </c:pt>
                <c:pt idx="476">
                  <c:v>96</c:v>
                </c:pt>
                <c:pt idx="477">
                  <c:v>90</c:v>
                </c:pt>
                <c:pt idx="478">
                  <c:v>108</c:v>
                </c:pt>
                <c:pt idx="479">
                  <c:v>108</c:v>
                </c:pt>
                <c:pt idx="480">
                  <c:v>106</c:v>
                </c:pt>
                <c:pt idx="481">
                  <c:v>112</c:v>
                </c:pt>
                <c:pt idx="482">
                  <c:v>112</c:v>
                </c:pt>
                <c:pt idx="483">
                  <c:v>112</c:v>
                </c:pt>
                <c:pt idx="484">
                  <c:v>112</c:v>
                </c:pt>
                <c:pt idx="485">
                  <c:v>112</c:v>
                </c:pt>
                <c:pt idx="486">
                  <c:v>110</c:v>
                </c:pt>
                <c:pt idx="487">
                  <c:v>116</c:v>
                </c:pt>
                <c:pt idx="488">
                  <c:v>116</c:v>
                </c:pt>
                <c:pt idx="489">
                  <c:v>116</c:v>
                </c:pt>
                <c:pt idx="490">
                  <c:v>116</c:v>
                </c:pt>
                <c:pt idx="491">
                  <c:v>116</c:v>
                </c:pt>
                <c:pt idx="492">
                  <c:v>114</c:v>
                </c:pt>
                <c:pt idx="493">
                  <c:v>112</c:v>
                </c:pt>
                <c:pt idx="494">
                  <c:v>108</c:v>
                </c:pt>
                <c:pt idx="495">
                  <c:v>102</c:v>
                </c:pt>
                <c:pt idx="496">
                  <c:v>94</c:v>
                </c:pt>
                <c:pt idx="497">
                  <c:v>86</c:v>
                </c:pt>
                <c:pt idx="498">
                  <c:v>78</c:v>
                </c:pt>
                <c:pt idx="499">
                  <c:v>70</c:v>
                </c:pt>
              </c:numCache>
            </c:numRef>
          </c:val>
        </c:ser>
        <c:ser>
          <c:idx val="1"/>
          <c:order val="1"/>
          <c:tx>
            <c:v>Set 123321 T</c:v>
          </c:tx>
          <c:marker>
            <c:symbol val="none"/>
          </c:marker>
          <c:val>
            <c:numRef>
              <c:f>Vortex!$Q$11:$Q$510</c:f>
              <c:numCache>
                <c:formatCode>General</c:formatCode>
                <c:ptCount val="500"/>
                <c:pt idx="0">
                  <c:v>-2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2</c:v>
                </c:pt>
                <c:pt idx="7">
                  <c:v>0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4</c:v>
                </c:pt>
                <c:pt idx="13">
                  <c:v>2</c:v>
                </c:pt>
                <c:pt idx="14">
                  <c:v>-2</c:v>
                </c:pt>
                <c:pt idx="15">
                  <c:v>-8</c:v>
                </c:pt>
                <c:pt idx="16">
                  <c:v>10</c:v>
                </c:pt>
                <c:pt idx="17">
                  <c:v>10</c:v>
                </c:pt>
                <c:pt idx="18">
                  <c:v>8</c:v>
                </c:pt>
                <c:pt idx="19">
                  <c:v>14</c:v>
                </c:pt>
                <c:pt idx="20">
                  <c:v>14</c:v>
                </c:pt>
                <c:pt idx="21">
                  <c:v>14</c:v>
                </c:pt>
                <c:pt idx="22">
                  <c:v>14</c:v>
                </c:pt>
                <c:pt idx="23">
                  <c:v>14</c:v>
                </c:pt>
                <c:pt idx="24">
                  <c:v>12</c:v>
                </c:pt>
                <c:pt idx="25">
                  <c:v>10</c:v>
                </c:pt>
                <c:pt idx="26">
                  <c:v>16</c:v>
                </c:pt>
                <c:pt idx="27">
                  <c:v>16</c:v>
                </c:pt>
                <c:pt idx="28">
                  <c:v>16</c:v>
                </c:pt>
                <c:pt idx="29">
                  <c:v>16</c:v>
                </c:pt>
                <c:pt idx="30">
                  <c:v>14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18</c:v>
                </c:pt>
                <c:pt idx="37">
                  <c:v>16</c:v>
                </c:pt>
                <c:pt idx="38">
                  <c:v>12</c:v>
                </c:pt>
                <c:pt idx="39">
                  <c:v>6</c:v>
                </c:pt>
                <c:pt idx="40">
                  <c:v>24</c:v>
                </c:pt>
                <c:pt idx="41">
                  <c:v>24</c:v>
                </c:pt>
                <c:pt idx="42">
                  <c:v>22</c:v>
                </c:pt>
                <c:pt idx="43">
                  <c:v>20</c:v>
                </c:pt>
                <c:pt idx="44">
                  <c:v>26</c:v>
                </c:pt>
                <c:pt idx="45">
                  <c:v>26</c:v>
                </c:pt>
                <c:pt idx="46">
                  <c:v>26</c:v>
                </c:pt>
                <c:pt idx="47">
                  <c:v>26</c:v>
                </c:pt>
                <c:pt idx="48">
                  <c:v>24</c:v>
                </c:pt>
                <c:pt idx="49">
                  <c:v>22</c:v>
                </c:pt>
                <c:pt idx="50">
                  <c:v>28</c:v>
                </c:pt>
                <c:pt idx="51">
                  <c:v>28</c:v>
                </c:pt>
                <c:pt idx="52">
                  <c:v>28</c:v>
                </c:pt>
                <c:pt idx="53">
                  <c:v>28</c:v>
                </c:pt>
                <c:pt idx="54">
                  <c:v>26</c:v>
                </c:pt>
                <c:pt idx="55">
                  <c:v>24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28</c:v>
                </c:pt>
                <c:pt idx="61">
                  <c:v>26</c:v>
                </c:pt>
                <c:pt idx="62">
                  <c:v>22</c:v>
                </c:pt>
                <c:pt idx="63">
                  <c:v>16</c:v>
                </c:pt>
                <c:pt idx="64">
                  <c:v>34</c:v>
                </c:pt>
                <c:pt idx="65">
                  <c:v>34</c:v>
                </c:pt>
                <c:pt idx="66">
                  <c:v>32</c:v>
                </c:pt>
                <c:pt idx="67">
                  <c:v>38</c:v>
                </c:pt>
                <c:pt idx="68">
                  <c:v>38</c:v>
                </c:pt>
                <c:pt idx="69">
                  <c:v>38</c:v>
                </c:pt>
                <c:pt idx="70">
                  <c:v>38</c:v>
                </c:pt>
                <c:pt idx="71">
                  <c:v>38</c:v>
                </c:pt>
                <c:pt idx="72">
                  <c:v>36</c:v>
                </c:pt>
                <c:pt idx="73">
                  <c:v>34</c:v>
                </c:pt>
                <c:pt idx="74">
                  <c:v>30</c:v>
                </c:pt>
                <c:pt idx="75">
                  <c:v>24</c:v>
                </c:pt>
                <c:pt idx="76">
                  <c:v>16</c:v>
                </c:pt>
                <c:pt idx="77">
                  <c:v>40</c:v>
                </c:pt>
                <c:pt idx="78">
                  <c:v>38</c:v>
                </c:pt>
                <c:pt idx="79">
                  <c:v>36</c:v>
                </c:pt>
                <c:pt idx="80">
                  <c:v>32</c:v>
                </c:pt>
                <c:pt idx="81">
                  <c:v>26</c:v>
                </c:pt>
                <c:pt idx="82">
                  <c:v>44</c:v>
                </c:pt>
                <c:pt idx="83">
                  <c:v>44</c:v>
                </c:pt>
                <c:pt idx="84">
                  <c:v>42</c:v>
                </c:pt>
                <c:pt idx="85">
                  <c:v>48</c:v>
                </c:pt>
                <c:pt idx="86">
                  <c:v>48</c:v>
                </c:pt>
                <c:pt idx="87">
                  <c:v>48</c:v>
                </c:pt>
                <c:pt idx="88">
                  <c:v>48</c:v>
                </c:pt>
                <c:pt idx="89">
                  <c:v>48</c:v>
                </c:pt>
                <c:pt idx="90">
                  <c:v>46</c:v>
                </c:pt>
                <c:pt idx="91">
                  <c:v>52</c:v>
                </c:pt>
                <c:pt idx="92">
                  <c:v>52</c:v>
                </c:pt>
                <c:pt idx="93">
                  <c:v>52</c:v>
                </c:pt>
                <c:pt idx="94">
                  <c:v>52</c:v>
                </c:pt>
                <c:pt idx="95">
                  <c:v>52</c:v>
                </c:pt>
                <c:pt idx="96">
                  <c:v>50</c:v>
                </c:pt>
                <c:pt idx="97">
                  <c:v>48</c:v>
                </c:pt>
                <c:pt idx="98">
                  <c:v>44</c:v>
                </c:pt>
                <c:pt idx="99">
                  <c:v>56</c:v>
                </c:pt>
                <c:pt idx="100">
                  <c:v>56</c:v>
                </c:pt>
                <c:pt idx="101">
                  <c:v>56</c:v>
                </c:pt>
                <c:pt idx="102">
                  <c:v>54</c:v>
                </c:pt>
                <c:pt idx="103">
                  <c:v>52</c:v>
                </c:pt>
                <c:pt idx="104">
                  <c:v>48</c:v>
                </c:pt>
                <c:pt idx="105">
                  <c:v>42</c:v>
                </c:pt>
                <c:pt idx="106">
                  <c:v>34</c:v>
                </c:pt>
                <c:pt idx="107">
                  <c:v>26</c:v>
                </c:pt>
                <c:pt idx="108">
                  <c:v>18</c:v>
                </c:pt>
                <c:pt idx="109">
                  <c:v>10</c:v>
                </c:pt>
                <c:pt idx="110">
                  <c:v>2</c:v>
                </c:pt>
                <c:pt idx="111">
                  <c:v>-6</c:v>
                </c:pt>
                <c:pt idx="112">
                  <c:v>18</c:v>
                </c:pt>
                <c:pt idx="113">
                  <c:v>18</c:v>
                </c:pt>
                <c:pt idx="114">
                  <c:v>10</c:v>
                </c:pt>
                <c:pt idx="115">
                  <c:v>34</c:v>
                </c:pt>
                <c:pt idx="116">
                  <c:v>34</c:v>
                </c:pt>
                <c:pt idx="117">
                  <c:v>34</c:v>
                </c:pt>
                <c:pt idx="118">
                  <c:v>34</c:v>
                </c:pt>
                <c:pt idx="119">
                  <c:v>34</c:v>
                </c:pt>
                <c:pt idx="120">
                  <c:v>26</c:v>
                </c:pt>
                <c:pt idx="121">
                  <c:v>18</c:v>
                </c:pt>
                <c:pt idx="122">
                  <c:v>10</c:v>
                </c:pt>
                <c:pt idx="123">
                  <c:v>2</c:v>
                </c:pt>
                <c:pt idx="124">
                  <c:v>-6</c:v>
                </c:pt>
                <c:pt idx="125">
                  <c:v>18</c:v>
                </c:pt>
                <c:pt idx="126">
                  <c:v>10</c:v>
                </c:pt>
                <c:pt idx="127">
                  <c:v>2</c:v>
                </c:pt>
                <c:pt idx="128">
                  <c:v>-6</c:v>
                </c:pt>
                <c:pt idx="129">
                  <c:v>-14</c:v>
                </c:pt>
                <c:pt idx="130">
                  <c:v>-22</c:v>
                </c:pt>
                <c:pt idx="131">
                  <c:v>-30</c:v>
                </c:pt>
                <c:pt idx="132">
                  <c:v>-14</c:v>
                </c:pt>
                <c:pt idx="133">
                  <c:v>-22</c:v>
                </c:pt>
                <c:pt idx="134">
                  <c:v>-30</c:v>
                </c:pt>
                <c:pt idx="135">
                  <c:v>-38</c:v>
                </c:pt>
                <c:pt idx="136">
                  <c:v>-46</c:v>
                </c:pt>
                <c:pt idx="137">
                  <c:v>-54</c:v>
                </c:pt>
                <c:pt idx="138">
                  <c:v>-38</c:v>
                </c:pt>
                <c:pt idx="139">
                  <c:v>-46</c:v>
                </c:pt>
                <c:pt idx="140">
                  <c:v>-54</c:v>
                </c:pt>
                <c:pt idx="141">
                  <c:v>-62</c:v>
                </c:pt>
                <c:pt idx="142">
                  <c:v>-70</c:v>
                </c:pt>
                <c:pt idx="143">
                  <c:v>-78</c:v>
                </c:pt>
                <c:pt idx="144">
                  <c:v>-62</c:v>
                </c:pt>
                <c:pt idx="145">
                  <c:v>-70</c:v>
                </c:pt>
                <c:pt idx="146">
                  <c:v>-78</c:v>
                </c:pt>
                <c:pt idx="147">
                  <c:v>-86</c:v>
                </c:pt>
                <c:pt idx="148">
                  <c:v>-94</c:v>
                </c:pt>
                <c:pt idx="149">
                  <c:v>-102</c:v>
                </c:pt>
                <c:pt idx="150">
                  <c:v>-110</c:v>
                </c:pt>
                <c:pt idx="151">
                  <c:v>-86</c:v>
                </c:pt>
                <c:pt idx="152">
                  <c:v>-86</c:v>
                </c:pt>
                <c:pt idx="153">
                  <c:v>-86</c:v>
                </c:pt>
                <c:pt idx="154">
                  <c:v>-86</c:v>
                </c:pt>
                <c:pt idx="155">
                  <c:v>-86</c:v>
                </c:pt>
                <c:pt idx="156">
                  <c:v>-94</c:v>
                </c:pt>
                <c:pt idx="157">
                  <c:v>-70</c:v>
                </c:pt>
                <c:pt idx="158">
                  <c:v>-70</c:v>
                </c:pt>
                <c:pt idx="159">
                  <c:v>-70</c:v>
                </c:pt>
                <c:pt idx="160">
                  <c:v>-70</c:v>
                </c:pt>
                <c:pt idx="161">
                  <c:v>-70</c:v>
                </c:pt>
                <c:pt idx="162">
                  <c:v>-78</c:v>
                </c:pt>
                <c:pt idx="163">
                  <c:v>-86</c:v>
                </c:pt>
                <c:pt idx="164">
                  <c:v>-94</c:v>
                </c:pt>
                <c:pt idx="165">
                  <c:v>-102</c:v>
                </c:pt>
                <c:pt idx="166">
                  <c:v>-78</c:v>
                </c:pt>
                <c:pt idx="167">
                  <c:v>-78</c:v>
                </c:pt>
                <c:pt idx="168">
                  <c:v>-86</c:v>
                </c:pt>
                <c:pt idx="169">
                  <c:v>-94</c:v>
                </c:pt>
                <c:pt idx="170">
                  <c:v>-70</c:v>
                </c:pt>
                <c:pt idx="171">
                  <c:v>-70</c:v>
                </c:pt>
                <c:pt idx="172">
                  <c:v>-70</c:v>
                </c:pt>
                <c:pt idx="173">
                  <c:v>-70</c:v>
                </c:pt>
                <c:pt idx="174">
                  <c:v>-78</c:v>
                </c:pt>
                <c:pt idx="175">
                  <c:v>-86</c:v>
                </c:pt>
                <c:pt idx="176">
                  <c:v>-94</c:v>
                </c:pt>
                <c:pt idx="177">
                  <c:v>-102</c:v>
                </c:pt>
                <c:pt idx="178">
                  <c:v>-78</c:v>
                </c:pt>
                <c:pt idx="179">
                  <c:v>-78</c:v>
                </c:pt>
                <c:pt idx="180">
                  <c:v>-86</c:v>
                </c:pt>
                <c:pt idx="181">
                  <c:v>-94</c:v>
                </c:pt>
                <c:pt idx="182">
                  <c:v>-70</c:v>
                </c:pt>
                <c:pt idx="183">
                  <c:v>-70</c:v>
                </c:pt>
                <c:pt idx="184">
                  <c:v>-70</c:v>
                </c:pt>
                <c:pt idx="185">
                  <c:v>-70</c:v>
                </c:pt>
                <c:pt idx="186">
                  <c:v>-78</c:v>
                </c:pt>
                <c:pt idx="187">
                  <c:v>-86</c:v>
                </c:pt>
                <c:pt idx="188">
                  <c:v>-94</c:v>
                </c:pt>
                <c:pt idx="189">
                  <c:v>-102</c:v>
                </c:pt>
                <c:pt idx="190">
                  <c:v>-78</c:v>
                </c:pt>
                <c:pt idx="191">
                  <c:v>-78</c:v>
                </c:pt>
                <c:pt idx="192">
                  <c:v>-86</c:v>
                </c:pt>
                <c:pt idx="193">
                  <c:v>-94</c:v>
                </c:pt>
                <c:pt idx="194">
                  <c:v>-102</c:v>
                </c:pt>
                <c:pt idx="195">
                  <c:v>-110</c:v>
                </c:pt>
                <c:pt idx="196">
                  <c:v>-118</c:v>
                </c:pt>
                <c:pt idx="197">
                  <c:v>-94</c:v>
                </c:pt>
                <c:pt idx="198">
                  <c:v>-102</c:v>
                </c:pt>
                <c:pt idx="199">
                  <c:v>-110</c:v>
                </c:pt>
                <c:pt idx="200">
                  <c:v>-118</c:v>
                </c:pt>
                <c:pt idx="201">
                  <c:v>-94</c:v>
                </c:pt>
                <c:pt idx="202">
                  <c:v>-94</c:v>
                </c:pt>
                <c:pt idx="203">
                  <c:v>-94</c:v>
                </c:pt>
                <c:pt idx="204">
                  <c:v>-102</c:v>
                </c:pt>
                <c:pt idx="205">
                  <c:v>-78</c:v>
                </c:pt>
                <c:pt idx="206">
                  <c:v>-78</c:v>
                </c:pt>
                <c:pt idx="207">
                  <c:v>-78</c:v>
                </c:pt>
                <c:pt idx="208">
                  <c:v>-78</c:v>
                </c:pt>
                <c:pt idx="209">
                  <c:v>-78</c:v>
                </c:pt>
                <c:pt idx="210">
                  <c:v>-86</c:v>
                </c:pt>
                <c:pt idx="211">
                  <c:v>-94</c:v>
                </c:pt>
                <c:pt idx="212">
                  <c:v>-70</c:v>
                </c:pt>
                <c:pt idx="213">
                  <c:v>-70</c:v>
                </c:pt>
                <c:pt idx="214">
                  <c:v>-70</c:v>
                </c:pt>
                <c:pt idx="215">
                  <c:v>-70</c:v>
                </c:pt>
                <c:pt idx="216">
                  <c:v>-78</c:v>
                </c:pt>
                <c:pt idx="217">
                  <c:v>-86</c:v>
                </c:pt>
                <c:pt idx="218">
                  <c:v>-62</c:v>
                </c:pt>
                <c:pt idx="219">
                  <c:v>-62</c:v>
                </c:pt>
                <c:pt idx="220">
                  <c:v>-62</c:v>
                </c:pt>
                <c:pt idx="221">
                  <c:v>-62</c:v>
                </c:pt>
                <c:pt idx="222">
                  <c:v>-70</c:v>
                </c:pt>
                <c:pt idx="223">
                  <c:v>-78</c:v>
                </c:pt>
                <c:pt idx="224">
                  <c:v>-86</c:v>
                </c:pt>
                <c:pt idx="225">
                  <c:v>-62</c:v>
                </c:pt>
                <c:pt idx="226">
                  <c:v>-62</c:v>
                </c:pt>
                <c:pt idx="227">
                  <c:v>-62</c:v>
                </c:pt>
                <c:pt idx="228">
                  <c:v>-70</c:v>
                </c:pt>
                <c:pt idx="229">
                  <c:v>-46</c:v>
                </c:pt>
                <c:pt idx="230">
                  <c:v>-46</c:v>
                </c:pt>
                <c:pt idx="231">
                  <c:v>-46</c:v>
                </c:pt>
                <c:pt idx="232">
                  <c:v>-46</c:v>
                </c:pt>
                <c:pt idx="233">
                  <c:v>-46</c:v>
                </c:pt>
                <c:pt idx="234">
                  <c:v>-54</c:v>
                </c:pt>
                <c:pt idx="235">
                  <c:v>-62</c:v>
                </c:pt>
                <c:pt idx="236">
                  <c:v>-70</c:v>
                </c:pt>
                <c:pt idx="237">
                  <c:v>-46</c:v>
                </c:pt>
                <c:pt idx="238">
                  <c:v>-46</c:v>
                </c:pt>
                <c:pt idx="239">
                  <c:v>-46</c:v>
                </c:pt>
                <c:pt idx="240">
                  <c:v>-54</c:v>
                </c:pt>
                <c:pt idx="241">
                  <c:v>-30</c:v>
                </c:pt>
                <c:pt idx="242">
                  <c:v>-30</c:v>
                </c:pt>
                <c:pt idx="243">
                  <c:v>-30</c:v>
                </c:pt>
                <c:pt idx="244">
                  <c:v>-30</c:v>
                </c:pt>
                <c:pt idx="245">
                  <c:v>-30</c:v>
                </c:pt>
                <c:pt idx="246">
                  <c:v>-38</c:v>
                </c:pt>
                <c:pt idx="247">
                  <c:v>-14</c:v>
                </c:pt>
                <c:pt idx="248">
                  <c:v>-14</c:v>
                </c:pt>
                <c:pt idx="249">
                  <c:v>-14</c:v>
                </c:pt>
                <c:pt idx="250">
                  <c:v>-14</c:v>
                </c:pt>
                <c:pt idx="251">
                  <c:v>-14</c:v>
                </c:pt>
                <c:pt idx="252">
                  <c:v>-22</c:v>
                </c:pt>
                <c:pt idx="253">
                  <c:v>-30</c:v>
                </c:pt>
                <c:pt idx="254">
                  <c:v>-38</c:v>
                </c:pt>
                <c:pt idx="255">
                  <c:v>-14</c:v>
                </c:pt>
                <c:pt idx="256">
                  <c:v>-14</c:v>
                </c:pt>
                <c:pt idx="257">
                  <c:v>-14</c:v>
                </c:pt>
                <c:pt idx="258">
                  <c:v>-22</c:v>
                </c:pt>
                <c:pt idx="259">
                  <c:v>-30</c:v>
                </c:pt>
                <c:pt idx="260">
                  <c:v>-38</c:v>
                </c:pt>
                <c:pt idx="261">
                  <c:v>-14</c:v>
                </c:pt>
                <c:pt idx="262">
                  <c:v>-14</c:v>
                </c:pt>
                <c:pt idx="263">
                  <c:v>-14</c:v>
                </c:pt>
                <c:pt idx="264">
                  <c:v>-22</c:v>
                </c:pt>
                <c:pt idx="265">
                  <c:v>-30</c:v>
                </c:pt>
                <c:pt idx="266">
                  <c:v>-38</c:v>
                </c:pt>
                <c:pt idx="267">
                  <c:v>-14</c:v>
                </c:pt>
                <c:pt idx="268">
                  <c:v>-14</c:v>
                </c:pt>
                <c:pt idx="269">
                  <c:v>-14</c:v>
                </c:pt>
                <c:pt idx="270">
                  <c:v>-22</c:v>
                </c:pt>
                <c:pt idx="271">
                  <c:v>-30</c:v>
                </c:pt>
                <c:pt idx="272">
                  <c:v>-38</c:v>
                </c:pt>
                <c:pt idx="273">
                  <c:v>-46</c:v>
                </c:pt>
                <c:pt idx="274">
                  <c:v>-54</c:v>
                </c:pt>
                <c:pt idx="275">
                  <c:v>-30</c:v>
                </c:pt>
                <c:pt idx="276">
                  <c:v>-38</c:v>
                </c:pt>
                <c:pt idx="277">
                  <c:v>-46</c:v>
                </c:pt>
                <c:pt idx="278">
                  <c:v>-22</c:v>
                </c:pt>
                <c:pt idx="279">
                  <c:v>-22</c:v>
                </c:pt>
                <c:pt idx="280">
                  <c:v>-22</c:v>
                </c:pt>
                <c:pt idx="281">
                  <c:v>-22</c:v>
                </c:pt>
                <c:pt idx="282">
                  <c:v>-30</c:v>
                </c:pt>
                <c:pt idx="283">
                  <c:v>-6</c:v>
                </c:pt>
                <c:pt idx="284">
                  <c:v>-6</c:v>
                </c:pt>
                <c:pt idx="285">
                  <c:v>-6</c:v>
                </c:pt>
                <c:pt idx="286">
                  <c:v>-6</c:v>
                </c:pt>
                <c:pt idx="287">
                  <c:v>-6</c:v>
                </c:pt>
                <c:pt idx="288">
                  <c:v>-14</c:v>
                </c:pt>
                <c:pt idx="289">
                  <c:v>-22</c:v>
                </c:pt>
                <c:pt idx="290">
                  <c:v>-30</c:v>
                </c:pt>
                <c:pt idx="291">
                  <c:v>-38</c:v>
                </c:pt>
                <c:pt idx="292">
                  <c:v>-46</c:v>
                </c:pt>
                <c:pt idx="293">
                  <c:v>-22</c:v>
                </c:pt>
                <c:pt idx="294">
                  <c:v>-30</c:v>
                </c:pt>
                <c:pt idx="295">
                  <c:v>-38</c:v>
                </c:pt>
                <c:pt idx="296">
                  <c:v>-46</c:v>
                </c:pt>
                <c:pt idx="297">
                  <c:v>-54</c:v>
                </c:pt>
                <c:pt idx="298">
                  <c:v>-62</c:v>
                </c:pt>
                <c:pt idx="299">
                  <c:v>-38</c:v>
                </c:pt>
                <c:pt idx="300">
                  <c:v>-46</c:v>
                </c:pt>
                <c:pt idx="301">
                  <c:v>-54</c:v>
                </c:pt>
                <c:pt idx="302">
                  <c:v>-30</c:v>
                </c:pt>
                <c:pt idx="303">
                  <c:v>-30</c:v>
                </c:pt>
                <c:pt idx="304">
                  <c:v>-30</c:v>
                </c:pt>
                <c:pt idx="305">
                  <c:v>-30</c:v>
                </c:pt>
                <c:pt idx="306">
                  <c:v>-38</c:v>
                </c:pt>
                <c:pt idx="307">
                  <c:v>-14</c:v>
                </c:pt>
                <c:pt idx="308">
                  <c:v>-14</c:v>
                </c:pt>
                <c:pt idx="309">
                  <c:v>-14</c:v>
                </c:pt>
                <c:pt idx="310">
                  <c:v>-14</c:v>
                </c:pt>
                <c:pt idx="311">
                  <c:v>-14</c:v>
                </c:pt>
                <c:pt idx="312">
                  <c:v>-22</c:v>
                </c:pt>
                <c:pt idx="313">
                  <c:v>-30</c:v>
                </c:pt>
                <c:pt idx="314">
                  <c:v>-38</c:v>
                </c:pt>
                <c:pt idx="315">
                  <c:v>-14</c:v>
                </c:pt>
                <c:pt idx="316">
                  <c:v>-14</c:v>
                </c:pt>
                <c:pt idx="317">
                  <c:v>-14</c:v>
                </c:pt>
                <c:pt idx="318">
                  <c:v>-22</c:v>
                </c:pt>
                <c:pt idx="319">
                  <c:v>2</c:v>
                </c:pt>
                <c:pt idx="320">
                  <c:v>2</c:v>
                </c:pt>
                <c:pt idx="321">
                  <c:v>2</c:v>
                </c:pt>
                <c:pt idx="322">
                  <c:v>2</c:v>
                </c:pt>
                <c:pt idx="323">
                  <c:v>2</c:v>
                </c:pt>
                <c:pt idx="324">
                  <c:v>-6</c:v>
                </c:pt>
                <c:pt idx="325">
                  <c:v>18</c:v>
                </c:pt>
                <c:pt idx="326">
                  <c:v>18</c:v>
                </c:pt>
                <c:pt idx="327">
                  <c:v>18</c:v>
                </c:pt>
                <c:pt idx="328">
                  <c:v>18</c:v>
                </c:pt>
                <c:pt idx="329">
                  <c:v>18</c:v>
                </c:pt>
                <c:pt idx="330">
                  <c:v>10</c:v>
                </c:pt>
                <c:pt idx="331">
                  <c:v>2</c:v>
                </c:pt>
                <c:pt idx="332">
                  <c:v>-6</c:v>
                </c:pt>
                <c:pt idx="333">
                  <c:v>18</c:v>
                </c:pt>
                <c:pt idx="334">
                  <c:v>18</c:v>
                </c:pt>
                <c:pt idx="335">
                  <c:v>18</c:v>
                </c:pt>
                <c:pt idx="336">
                  <c:v>16</c:v>
                </c:pt>
                <c:pt idx="337">
                  <c:v>14</c:v>
                </c:pt>
                <c:pt idx="338">
                  <c:v>10</c:v>
                </c:pt>
                <c:pt idx="339">
                  <c:v>4</c:v>
                </c:pt>
                <c:pt idx="340">
                  <c:v>-4</c:v>
                </c:pt>
                <c:pt idx="341">
                  <c:v>20</c:v>
                </c:pt>
                <c:pt idx="342">
                  <c:v>18</c:v>
                </c:pt>
                <c:pt idx="343">
                  <c:v>16</c:v>
                </c:pt>
                <c:pt idx="344">
                  <c:v>12</c:v>
                </c:pt>
                <c:pt idx="345">
                  <c:v>24</c:v>
                </c:pt>
                <c:pt idx="346">
                  <c:v>24</c:v>
                </c:pt>
                <c:pt idx="347">
                  <c:v>24</c:v>
                </c:pt>
                <c:pt idx="348">
                  <c:v>22</c:v>
                </c:pt>
                <c:pt idx="349">
                  <c:v>20</c:v>
                </c:pt>
                <c:pt idx="350">
                  <c:v>16</c:v>
                </c:pt>
                <c:pt idx="351">
                  <c:v>10</c:v>
                </c:pt>
                <c:pt idx="352">
                  <c:v>2</c:v>
                </c:pt>
                <c:pt idx="353">
                  <c:v>-6</c:v>
                </c:pt>
                <c:pt idx="354">
                  <c:v>-14</c:v>
                </c:pt>
                <c:pt idx="355">
                  <c:v>10</c:v>
                </c:pt>
                <c:pt idx="356">
                  <c:v>10</c:v>
                </c:pt>
                <c:pt idx="357">
                  <c:v>10</c:v>
                </c:pt>
                <c:pt idx="358">
                  <c:v>10</c:v>
                </c:pt>
                <c:pt idx="359">
                  <c:v>10</c:v>
                </c:pt>
                <c:pt idx="360">
                  <c:v>2</c:v>
                </c:pt>
                <c:pt idx="361">
                  <c:v>-6</c:v>
                </c:pt>
                <c:pt idx="362">
                  <c:v>-14</c:v>
                </c:pt>
                <c:pt idx="363">
                  <c:v>-22</c:v>
                </c:pt>
                <c:pt idx="364">
                  <c:v>2</c:v>
                </c:pt>
                <c:pt idx="365">
                  <c:v>2</c:v>
                </c:pt>
                <c:pt idx="366">
                  <c:v>-6</c:v>
                </c:pt>
                <c:pt idx="367">
                  <c:v>-14</c:v>
                </c:pt>
                <c:pt idx="368">
                  <c:v>-22</c:v>
                </c:pt>
                <c:pt idx="369">
                  <c:v>-30</c:v>
                </c:pt>
                <c:pt idx="370">
                  <c:v>-6</c:v>
                </c:pt>
                <c:pt idx="371">
                  <c:v>-6</c:v>
                </c:pt>
                <c:pt idx="372">
                  <c:v>-8</c:v>
                </c:pt>
                <c:pt idx="373">
                  <c:v>-10</c:v>
                </c:pt>
                <c:pt idx="374">
                  <c:v>-4</c:v>
                </c:pt>
                <c:pt idx="375">
                  <c:v>-4</c:v>
                </c:pt>
                <c:pt idx="376">
                  <c:v>-4</c:v>
                </c:pt>
                <c:pt idx="377">
                  <c:v>-4</c:v>
                </c:pt>
                <c:pt idx="378">
                  <c:v>-6</c:v>
                </c:pt>
                <c:pt idx="379">
                  <c:v>-8</c:v>
                </c:pt>
                <c:pt idx="380">
                  <c:v>-2</c:v>
                </c:pt>
                <c:pt idx="381">
                  <c:v>-2</c:v>
                </c:pt>
                <c:pt idx="382">
                  <c:v>-2</c:v>
                </c:pt>
                <c:pt idx="383">
                  <c:v>-2</c:v>
                </c:pt>
                <c:pt idx="384">
                  <c:v>-4</c:v>
                </c:pt>
                <c:pt idx="385">
                  <c:v>2</c:v>
                </c:pt>
                <c:pt idx="386">
                  <c:v>2</c:v>
                </c:pt>
                <c:pt idx="387">
                  <c:v>2</c:v>
                </c:pt>
                <c:pt idx="388">
                  <c:v>2</c:v>
                </c:pt>
                <c:pt idx="389">
                  <c:v>2</c:v>
                </c:pt>
                <c:pt idx="390">
                  <c:v>0</c:v>
                </c:pt>
                <c:pt idx="391">
                  <c:v>-2</c:v>
                </c:pt>
                <c:pt idx="392">
                  <c:v>-6</c:v>
                </c:pt>
                <c:pt idx="393">
                  <c:v>-12</c:v>
                </c:pt>
                <c:pt idx="394">
                  <c:v>-20</c:v>
                </c:pt>
                <c:pt idx="395">
                  <c:v>4</c:v>
                </c:pt>
                <c:pt idx="396">
                  <c:v>2</c:v>
                </c:pt>
                <c:pt idx="397">
                  <c:v>0</c:v>
                </c:pt>
                <c:pt idx="398">
                  <c:v>-4</c:v>
                </c:pt>
                <c:pt idx="399">
                  <c:v>-10</c:v>
                </c:pt>
                <c:pt idx="400">
                  <c:v>-18</c:v>
                </c:pt>
                <c:pt idx="401">
                  <c:v>6</c:v>
                </c:pt>
                <c:pt idx="402">
                  <c:v>4</c:v>
                </c:pt>
                <c:pt idx="403">
                  <c:v>2</c:v>
                </c:pt>
                <c:pt idx="404">
                  <c:v>-2</c:v>
                </c:pt>
                <c:pt idx="405">
                  <c:v>-8</c:v>
                </c:pt>
                <c:pt idx="406">
                  <c:v>-16</c:v>
                </c:pt>
                <c:pt idx="407">
                  <c:v>8</c:v>
                </c:pt>
                <c:pt idx="408">
                  <c:v>6</c:v>
                </c:pt>
                <c:pt idx="409">
                  <c:v>12</c:v>
                </c:pt>
                <c:pt idx="410">
                  <c:v>12</c:v>
                </c:pt>
                <c:pt idx="411">
                  <c:v>12</c:v>
                </c:pt>
                <c:pt idx="412">
                  <c:v>12</c:v>
                </c:pt>
                <c:pt idx="413">
                  <c:v>12</c:v>
                </c:pt>
                <c:pt idx="414">
                  <c:v>10</c:v>
                </c:pt>
                <c:pt idx="415">
                  <c:v>8</c:v>
                </c:pt>
                <c:pt idx="416">
                  <c:v>14</c:v>
                </c:pt>
                <c:pt idx="417">
                  <c:v>14</c:v>
                </c:pt>
                <c:pt idx="418">
                  <c:v>14</c:v>
                </c:pt>
                <c:pt idx="419">
                  <c:v>14</c:v>
                </c:pt>
                <c:pt idx="420">
                  <c:v>12</c:v>
                </c:pt>
                <c:pt idx="421">
                  <c:v>10</c:v>
                </c:pt>
                <c:pt idx="422">
                  <c:v>6</c:v>
                </c:pt>
                <c:pt idx="423">
                  <c:v>0</c:v>
                </c:pt>
                <c:pt idx="424">
                  <c:v>-8</c:v>
                </c:pt>
                <c:pt idx="425">
                  <c:v>16</c:v>
                </c:pt>
                <c:pt idx="426">
                  <c:v>14</c:v>
                </c:pt>
                <c:pt idx="427">
                  <c:v>12</c:v>
                </c:pt>
                <c:pt idx="428">
                  <c:v>18</c:v>
                </c:pt>
                <c:pt idx="429">
                  <c:v>18</c:v>
                </c:pt>
                <c:pt idx="430">
                  <c:v>18</c:v>
                </c:pt>
                <c:pt idx="431">
                  <c:v>18</c:v>
                </c:pt>
                <c:pt idx="432">
                  <c:v>16</c:v>
                </c:pt>
                <c:pt idx="433">
                  <c:v>14</c:v>
                </c:pt>
                <c:pt idx="434">
                  <c:v>20</c:v>
                </c:pt>
                <c:pt idx="435">
                  <c:v>20</c:v>
                </c:pt>
                <c:pt idx="436">
                  <c:v>20</c:v>
                </c:pt>
                <c:pt idx="437">
                  <c:v>20</c:v>
                </c:pt>
                <c:pt idx="438">
                  <c:v>18</c:v>
                </c:pt>
                <c:pt idx="439">
                  <c:v>16</c:v>
                </c:pt>
                <c:pt idx="440">
                  <c:v>12</c:v>
                </c:pt>
                <c:pt idx="441">
                  <c:v>24</c:v>
                </c:pt>
                <c:pt idx="442">
                  <c:v>24</c:v>
                </c:pt>
                <c:pt idx="443">
                  <c:v>24</c:v>
                </c:pt>
                <c:pt idx="444">
                  <c:v>22</c:v>
                </c:pt>
                <c:pt idx="445">
                  <c:v>20</c:v>
                </c:pt>
                <c:pt idx="446">
                  <c:v>16</c:v>
                </c:pt>
                <c:pt idx="447">
                  <c:v>10</c:v>
                </c:pt>
                <c:pt idx="448">
                  <c:v>28</c:v>
                </c:pt>
                <c:pt idx="449">
                  <c:v>28</c:v>
                </c:pt>
                <c:pt idx="450">
                  <c:v>26</c:v>
                </c:pt>
                <c:pt idx="451">
                  <c:v>24</c:v>
                </c:pt>
                <c:pt idx="452">
                  <c:v>20</c:v>
                </c:pt>
                <c:pt idx="453">
                  <c:v>14</c:v>
                </c:pt>
                <c:pt idx="454">
                  <c:v>32</c:v>
                </c:pt>
                <c:pt idx="455">
                  <c:v>32</c:v>
                </c:pt>
                <c:pt idx="456">
                  <c:v>30</c:v>
                </c:pt>
                <c:pt idx="457">
                  <c:v>28</c:v>
                </c:pt>
                <c:pt idx="458">
                  <c:v>24</c:v>
                </c:pt>
                <c:pt idx="459">
                  <c:v>18</c:v>
                </c:pt>
                <c:pt idx="460">
                  <c:v>36</c:v>
                </c:pt>
                <c:pt idx="461">
                  <c:v>36</c:v>
                </c:pt>
                <c:pt idx="462">
                  <c:v>34</c:v>
                </c:pt>
                <c:pt idx="463">
                  <c:v>40</c:v>
                </c:pt>
                <c:pt idx="464">
                  <c:v>40</c:v>
                </c:pt>
                <c:pt idx="465">
                  <c:v>40</c:v>
                </c:pt>
                <c:pt idx="466">
                  <c:v>40</c:v>
                </c:pt>
                <c:pt idx="467">
                  <c:v>40</c:v>
                </c:pt>
                <c:pt idx="468">
                  <c:v>38</c:v>
                </c:pt>
                <c:pt idx="469">
                  <c:v>36</c:v>
                </c:pt>
                <c:pt idx="470">
                  <c:v>32</c:v>
                </c:pt>
                <c:pt idx="471">
                  <c:v>26</c:v>
                </c:pt>
                <c:pt idx="472">
                  <c:v>18</c:v>
                </c:pt>
                <c:pt idx="473">
                  <c:v>42</c:v>
                </c:pt>
                <c:pt idx="474">
                  <c:v>40</c:v>
                </c:pt>
                <c:pt idx="475">
                  <c:v>38</c:v>
                </c:pt>
                <c:pt idx="476">
                  <c:v>34</c:v>
                </c:pt>
                <c:pt idx="477">
                  <c:v>28</c:v>
                </c:pt>
                <c:pt idx="478">
                  <c:v>46</c:v>
                </c:pt>
                <c:pt idx="479">
                  <c:v>46</c:v>
                </c:pt>
                <c:pt idx="480">
                  <c:v>44</c:v>
                </c:pt>
                <c:pt idx="481">
                  <c:v>50</c:v>
                </c:pt>
                <c:pt idx="482">
                  <c:v>50</c:v>
                </c:pt>
                <c:pt idx="483">
                  <c:v>50</c:v>
                </c:pt>
                <c:pt idx="484">
                  <c:v>50</c:v>
                </c:pt>
                <c:pt idx="485">
                  <c:v>50</c:v>
                </c:pt>
                <c:pt idx="486">
                  <c:v>48</c:v>
                </c:pt>
                <c:pt idx="487">
                  <c:v>54</c:v>
                </c:pt>
                <c:pt idx="488">
                  <c:v>54</c:v>
                </c:pt>
                <c:pt idx="489">
                  <c:v>54</c:v>
                </c:pt>
                <c:pt idx="490">
                  <c:v>54</c:v>
                </c:pt>
                <c:pt idx="491">
                  <c:v>54</c:v>
                </c:pt>
                <c:pt idx="492">
                  <c:v>52</c:v>
                </c:pt>
                <c:pt idx="493">
                  <c:v>50</c:v>
                </c:pt>
                <c:pt idx="494">
                  <c:v>46</c:v>
                </c:pt>
                <c:pt idx="495">
                  <c:v>40</c:v>
                </c:pt>
                <c:pt idx="496">
                  <c:v>32</c:v>
                </c:pt>
                <c:pt idx="497">
                  <c:v>24</c:v>
                </c:pt>
                <c:pt idx="498">
                  <c:v>16</c:v>
                </c:pt>
                <c:pt idx="499">
                  <c:v>8</c:v>
                </c:pt>
              </c:numCache>
            </c:numRef>
          </c:val>
        </c:ser>
        <c:ser>
          <c:idx val="2"/>
          <c:order val="2"/>
          <c:tx>
            <c:v>Set 123123 O</c:v>
          </c:tx>
          <c:marker>
            <c:symbol val="none"/>
          </c:marker>
          <c:val>
            <c:numRef>
              <c:f>Vortex!$Z$11:$Z$510</c:f>
              <c:numCache>
                <c:formatCode>General</c:formatCode>
                <c:ptCount val="500"/>
                <c:pt idx="0">
                  <c:v>-2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2</c:v>
                </c:pt>
                <c:pt idx="7">
                  <c:v>0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4</c:v>
                </c:pt>
                <c:pt idx="13">
                  <c:v>2</c:v>
                </c:pt>
                <c:pt idx="14">
                  <c:v>-2</c:v>
                </c:pt>
                <c:pt idx="15">
                  <c:v>-8</c:v>
                </c:pt>
                <c:pt idx="16">
                  <c:v>-16</c:v>
                </c:pt>
                <c:pt idx="17">
                  <c:v>-24</c:v>
                </c:pt>
                <c:pt idx="18">
                  <c:v>-8</c:v>
                </c:pt>
                <c:pt idx="19">
                  <c:v>16</c:v>
                </c:pt>
                <c:pt idx="20">
                  <c:v>16</c:v>
                </c:pt>
                <c:pt idx="21">
                  <c:v>16</c:v>
                </c:pt>
                <c:pt idx="22">
                  <c:v>16</c:v>
                </c:pt>
                <c:pt idx="23">
                  <c:v>16</c:v>
                </c:pt>
                <c:pt idx="24">
                  <c:v>14</c:v>
                </c:pt>
                <c:pt idx="25">
                  <c:v>12</c:v>
                </c:pt>
                <c:pt idx="26">
                  <c:v>18</c:v>
                </c:pt>
                <c:pt idx="27">
                  <c:v>18</c:v>
                </c:pt>
                <c:pt idx="28">
                  <c:v>18</c:v>
                </c:pt>
                <c:pt idx="29">
                  <c:v>18</c:v>
                </c:pt>
                <c:pt idx="30">
                  <c:v>16</c:v>
                </c:pt>
                <c:pt idx="31">
                  <c:v>22</c:v>
                </c:pt>
                <c:pt idx="32">
                  <c:v>22</c:v>
                </c:pt>
                <c:pt idx="33">
                  <c:v>22</c:v>
                </c:pt>
                <c:pt idx="34">
                  <c:v>22</c:v>
                </c:pt>
                <c:pt idx="35">
                  <c:v>22</c:v>
                </c:pt>
                <c:pt idx="36">
                  <c:v>20</c:v>
                </c:pt>
                <c:pt idx="37">
                  <c:v>18</c:v>
                </c:pt>
                <c:pt idx="38">
                  <c:v>14</c:v>
                </c:pt>
                <c:pt idx="39">
                  <c:v>8</c:v>
                </c:pt>
                <c:pt idx="40">
                  <c:v>0</c:v>
                </c:pt>
                <c:pt idx="41">
                  <c:v>24</c:v>
                </c:pt>
                <c:pt idx="42">
                  <c:v>22</c:v>
                </c:pt>
                <c:pt idx="43">
                  <c:v>20</c:v>
                </c:pt>
                <c:pt idx="44">
                  <c:v>26</c:v>
                </c:pt>
                <c:pt idx="45">
                  <c:v>26</c:v>
                </c:pt>
                <c:pt idx="46">
                  <c:v>26</c:v>
                </c:pt>
                <c:pt idx="47">
                  <c:v>26</c:v>
                </c:pt>
                <c:pt idx="48">
                  <c:v>24</c:v>
                </c:pt>
                <c:pt idx="49">
                  <c:v>22</c:v>
                </c:pt>
                <c:pt idx="50">
                  <c:v>28</c:v>
                </c:pt>
                <c:pt idx="51">
                  <c:v>28</c:v>
                </c:pt>
                <c:pt idx="52">
                  <c:v>28</c:v>
                </c:pt>
                <c:pt idx="53">
                  <c:v>28</c:v>
                </c:pt>
                <c:pt idx="54">
                  <c:v>26</c:v>
                </c:pt>
                <c:pt idx="55">
                  <c:v>24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28</c:v>
                </c:pt>
                <c:pt idx="61">
                  <c:v>26</c:v>
                </c:pt>
                <c:pt idx="62">
                  <c:v>22</c:v>
                </c:pt>
                <c:pt idx="63">
                  <c:v>16</c:v>
                </c:pt>
                <c:pt idx="64">
                  <c:v>8</c:v>
                </c:pt>
                <c:pt idx="65">
                  <c:v>32</c:v>
                </c:pt>
                <c:pt idx="66">
                  <c:v>30</c:v>
                </c:pt>
                <c:pt idx="67">
                  <c:v>36</c:v>
                </c:pt>
                <c:pt idx="68">
                  <c:v>36</c:v>
                </c:pt>
                <c:pt idx="69">
                  <c:v>36</c:v>
                </c:pt>
                <c:pt idx="70">
                  <c:v>36</c:v>
                </c:pt>
                <c:pt idx="71">
                  <c:v>36</c:v>
                </c:pt>
                <c:pt idx="72">
                  <c:v>34</c:v>
                </c:pt>
                <c:pt idx="73">
                  <c:v>32</c:v>
                </c:pt>
                <c:pt idx="74">
                  <c:v>28</c:v>
                </c:pt>
                <c:pt idx="75">
                  <c:v>22</c:v>
                </c:pt>
                <c:pt idx="76">
                  <c:v>40</c:v>
                </c:pt>
                <c:pt idx="77">
                  <c:v>40</c:v>
                </c:pt>
                <c:pt idx="78">
                  <c:v>38</c:v>
                </c:pt>
                <c:pt idx="79">
                  <c:v>36</c:v>
                </c:pt>
                <c:pt idx="80">
                  <c:v>32</c:v>
                </c:pt>
                <c:pt idx="81">
                  <c:v>26</c:v>
                </c:pt>
                <c:pt idx="82">
                  <c:v>18</c:v>
                </c:pt>
                <c:pt idx="83">
                  <c:v>42</c:v>
                </c:pt>
                <c:pt idx="84">
                  <c:v>40</c:v>
                </c:pt>
                <c:pt idx="85">
                  <c:v>46</c:v>
                </c:pt>
                <c:pt idx="86">
                  <c:v>46</c:v>
                </c:pt>
                <c:pt idx="87">
                  <c:v>46</c:v>
                </c:pt>
                <c:pt idx="88">
                  <c:v>46</c:v>
                </c:pt>
                <c:pt idx="89">
                  <c:v>46</c:v>
                </c:pt>
                <c:pt idx="90">
                  <c:v>44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48</c:v>
                </c:pt>
                <c:pt idx="97">
                  <c:v>46</c:v>
                </c:pt>
                <c:pt idx="98">
                  <c:v>42</c:v>
                </c:pt>
                <c:pt idx="99">
                  <c:v>54</c:v>
                </c:pt>
                <c:pt idx="100">
                  <c:v>54</c:v>
                </c:pt>
                <c:pt idx="101">
                  <c:v>54</c:v>
                </c:pt>
                <c:pt idx="102">
                  <c:v>52</c:v>
                </c:pt>
                <c:pt idx="103">
                  <c:v>50</c:v>
                </c:pt>
                <c:pt idx="104">
                  <c:v>46</c:v>
                </c:pt>
                <c:pt idx="105">
                  <c:v>40</c:v>
                </c:pt>
                <c:pt idx="106">
                  <c:v>32</c:v>
                </c:pt>
                <c:pt idx="107">
                  <c:v>24</c:v>
                </c:pt>
                <c:pt idx="108">
                  <c:v>16</c:v>
                </c:pt>
                <c:pt idx="109">
                  <c:v>8</c:v>
                </c:pt>
                <c:pt idx="110">
                  <c:v>0</c:v>
                </c:pt>
                <c:pt idx="111">
                  <c:v>-8</c:v>
                </c:pt>
                <c:pt idx="112">
                  <c:v>-16</c:v>
                </c:pt>
                <c:pt idx="113">
                  <c:v>-24</c:v>
                </c:pt>
                <c:pt idx="114">
                  <c:v>-32</c:v>
                </c:pt>
                <c:pt idx="115">
                  <c:v>-8</c:v>
                </c:pt>
                <c:pt idx="116">
                  <c:v>-8</c:v>
                </c:pt>
                <c:pt idx="117">
                  <c:v>-8</c:v>
                </c:pt>
                <c:pt idx="118">
                  <c:v>-8</c:v>
                </c:pt>
                <c:pt idx="119">
                  <c:v>-8</c:v>
                </c:pt>
                <c:pt idx="120">
                  <c:v>-16</c:v>
                </c:pt>
                <c:pt idx="121">
                  <c:v>-24</c:v>
                </c:pt>
                <c:pt idx="122">
                  <c:v>-32</c:v>
                </c:pt>
                <c:pt idx="123">
                  <c:v>-40</c:v>
                </c:pt>
                <c:pt idx="124">
                  <c:v>-16</c:v>
                </c:pt>
                <c:pt idx="125">
                  <c:v>-16</c:v>
                </c:pt>
                <c:pt idx="126">
                  <c:v>-24</c:v>
                </c:pt>
                <c:pt idx="127">
                  <c:v>-32</c:v>
                </c:pt>
                <c:pt idx="128">
                  <c:v>-40</c:v>
                </c:pt>
                <c:pt idx="129">
                  <c:v>-48</c:v>
                </c:pt>
                <c:pt idx="130">
                  <c:v>-56</c:v>
                </c:pt>
                <c:pt idx="131">
                  <c:v>-64</c:v>
                </c:pt>
                <c:pt idx="132">
                  <c:v>-72</c:v>
                </c:pt>
                <c:pt idx="133">
                  <c:v>-80</c:v>
                </c:pt>
                <c:pt idx="134">
                  <c:v>-88</c:v>
                </c:pt>
                <c:pt idx="135">
                  <c:v>-96</c:v>
                </c:pt>
                <c:pt idx="136">
                  <c:v>-72</c:v>
                </c:pt>
                <c:pt idx="137">
                  <c:v>-72</c:v>
                </c:pt>
                <c:pt idx="138">
                  <c:v>-80</c:v>
                </c:pt>
                <c:pt idx="139">
                  <c:v>-88</c:v>
                </c:pt>
                <c:pt idx="140">
                  <c:v>-96</c:v>
                </c:pt>
                <c:pt idx="141">
                  <c:v>-104</c:v>
                </c:pt>
                <c:pt idx="142">
                  <c:v>-80</c:v>
                </c:pt>
                <c:pt idx="143">
                  <c:v>-80</c:v>
                </c:pt>
                <c:pt idx="144">
                  <c:v>-88</c:v>
                </c:pt>
                <c:pt idx="145">
                  <c:v>-96</c:v>
                </c:pt>
                <c:pt idx="146">
                  <c:v>-104</c:v>
                </c:pt>
                <c:pt idx="147">
                  <c:v>-112</c:v>
                </c:pt>
                <c:pt idx="148">
                  <c:v>-88</c:v>
                </c:pt>
                <c:pt idx="149">
                  <c:v>-88</c:v>
                </c:pt>
                <c:pt idx="150">
                  <c:v>-96</c:v>
                </c:pt>
                <c:pt idx="151">
                  <c:v>-72</c:v>
                </c:pt>
                <c:pt idx="152">
                  <c:v>-72</c:v>
                </c:pt>
                <c:pt idx="153">
                  <c:v>-72</c:v>
                </c:pt>
                <c:pt idx="154">
                  <c:v>-72</c:v>
                </c:pt>
                <c:pt idx="155">
                  <c:v>-72</c:v>
                </c:pt>
                <c:pt idx="156">
                  <c:v>-80</c:v>
                </c:pt>
                <c:pt idx="157">
                  <c:v>-56</c:v>
                </c:pt>
                <c:pt idx="158">
                  <c:v>-56</c:v>
                </c:pt>
                <c:pt idx="159">
                  <c:v>-56</c:v>
                </c:pt>
                <c:pt idx="160">
                  <c:v>-56</c:v>
                </c:pt>
                <c:pt idx="161">
                  <c:v>-56</c:v>
                </c:pt>
                <c:pt idx="162">
                  <c:v>-64</c:v>
                </c:pt>
                <c:pt idx="163">
                  <c:v>-72</c:v>
                </c:pt>
                <c:pt idx="164">
                  <c:v>-80</c:v>
                </c:pt>
                <c:pt idx="165">
                  <c:v>-88</c:v>
                </c:pt>
                <c:pt idx="166">
                  <c:v>-96</c:v>
                </c:pt>
                <c:pt idx="167">
                  <c:v>-104</c:v>
                </c:pt>
                <c:pt idx="168">
                  <c:v>-112</c:v>
                </c:pt>
                <c:pt idx="169">
                  <c:v>-120</c:v>
                </c:pt>
                <c:pt idx="170">
                  <c:v>-96</c:v>
                </c:pt>
                <c:pt idx="171">
                  <c:v>-96</c:v>
                </c:pt>
                <c:pt idx="172">
                  <c:v>-96</c:v>
                </c:pt>
                <c:pt idx="173">
                  <c:v>-96</c:v>
                </c:pt>
                <c:pt idx="174">
                  <c:v>-104</c:v>
                </c:pt>
                <c:pt idx="175">
                  <c:v>-112</c:v>
                </c:pt>
                <c:pt idx="176">
                  <c:v>-120</c:v>
                </c:pt>
                <c:pt idx="177">
                  <c:v>-128</c:v>
                </c:pt>
                <c:pt idx="178">
                  <c:v>-136</c:v>
                </c:pt>
                <c:pt idx="179">
                  <c:v>-144</c:v>
                </c:pt>
                <c:pt idx="180">
                  <c:v>-152</c:v>
                </c:pt>
                <c:pt idx="181">
                  <c:v>-160</c:v>
                </c:pt>
                <c:pt idx="182">
                  <c:v>-136</c:v>
                </c:pt>
                <c:pt idx="183">
                  <c:v>-136</c:v>
                </c:pt>
                <c:pt idx="184">
                  <c:v>-136</c:v>
                </c:pt>
                <c:pt idx="185">
                  <c:v>-136</c:v>
                </c:pt>
                <c:pt idx="186">
                  <c:v>-144</c:v>
                </c:pt>
                <c:pt idx="187">
                  <c:v>-152</c:v>
                </c:pt>
                <c:pt idx="188">
                  <c:v>-160</c:v>
                </c:pt>
                <c:pt idx="189">
                  <c:v>-168</c:v>
                </c:pt>
                <c:pt idx="190">
                  <c:v>-176</c:v>
                </c:pt>
                <c:pt idx="191">
                  <c:v>-184</c:v>
                </c:pt>
                <c:pt idx="192">
                  <c:v>-168</c:v>
                </c:pt>
                <c:pt idx="193">
                  <c:v>-176</c:v>
                </c:pt>
                <c:pt idx="194">
                  <c:v>-184</c:v>
                </c:pt>
                <c:pt idx="195">
                  <c:v>-192</c:v>
                </c:pt>
                <c:pt idx="196">
                  <c:v>-200</c:v>
                </c:pt>
                <c:pt idx="197">
                  <c:v>-176</c:v>
                </c:pt>
                <c:pt idx="198">
                  <c:v>-184</c:v>
                </c:pt>
                <c:pt idx="199">
                  <c:v>-192</c:v>
                </c:pt>
                <c:pt idx="200">
                  <c:v>-200</c:v>
                </c:pt>
                <c:pt idx="201">
                  <c:v>-176</c:v>
                </c:pt>
                <c:pt idx="202">
                  <c:v>-176</c:v>
                </c:pt>
                <c:pt idx="203">
                  <c:v>-176</c:v>
                </c:pt>
                <c:pt idx="204">
                  <c:v>-184</c:v>
                </c:pt>
                <c:pt idx="205">
                  <c:v>-160</c:v>
                </c:pt>
                <c:pt idx="206">
                  <c:v>-160</c:v>
                </c:pt>
                <c:pt idx="207">
                  <c:v>-160</c:v>
                </c:pt>
                <c:pt idx="208">
                  <c:v>-160</c:v>
                </c:pt>
                <c:pt idx="209">
                  <c:v>-160</c:v>
                </c:pt>
                <c:pt idx="210">
                  <c:v>-168</c:v>
                </c:pt>
                <c:pt idx="211">
                  <c:v>-176</c:v>
                </c:pt>
                <c:pt idx="212">
                  <c:v>-152</c:v>
                </c:pt>
                <c:pt idx="213">
                  <c:v>-152</c:v>
                </c:pt>
                <c:pt idx="214">
                  <c:v>-152</c:v>
                </c:pt>
                <c:pt idx="215">
                  <c:v>-152</c:v>
                </c:pt>
                <c:pt idx="216">
                  <c:v>-160</c:v>
                </c:pt>
                <c:pt idx="217">
                  <c:v>-168</c:v>
                </c:pt>
                <c:pt idx="218">
                  <c:v>-144</c:v>
                </c:pt>
                <c:pt idx="219">
                  <c:v>-144</c:v>
                </c:pt>
                <c:pt idx="220">
                  <c:v>-144</c:v>
                </c:pt>
                <c:pt idx="221">
                  <c:v>-144</c:v>
                </c:pt>
                <c:pt idx="222">
                  <c:v>-152</c:v>
                </c:pt>
                <c:pt idx="223">
                  <c:v>-160</c:v>
                </c:pt>
                <c:pt idx="224">
                  <c:v>-168</c:v>
                </c:pt>
                <c:pt idx="225">
                  <c:v>-144</c:v>
                </c:pt>
                <c:pt idx="226">
                  <c:v>-144</c:v>
                </c:pt>
                <c:pt idx="227">
                  <c:v>-144</c:v>
                </c:pt>
                <c:pt idx="228">
                  <c:v>-152</c:v>
                </c:pt>
                <c:pt idx="229">
                  <c:v>-128</c:v>
                </c:pt>
                <c:pt idx="230">
                  <c:v>-128</c:v>
                </c:pt>
                <c:pt idx="231">
                  <c:v>-128</c:v>
                </c:pt>
                <c:pt idx="232">
                  <c:v>-128</c:v>
                </c:pt>
                <c:pt idx="233">
                  <c:v>-128</c:v>
                </c:pt>
                <c:pt idx="234">
                  <c:v>-136</c:v>
                </c:pt>
                <c:pt idx="235">
                  <c:v>-144</c:v>
                </c:pt>
                <c:pt idx="236">
                  <c:v>-152</c:v>
                </c:pt>
                <c:pt idx="237">
                  <c:v>-128</c:v>
                </c:pt>
                <c:pt idx="238">
                  <c:v>-128</c:v>
                </c:pt>
                <c:pt idx="239">
                  <c:v>-128</c:v>
                </c:pt>
                <c:pt idx="240">
                  <c:v>-136</c:v>
                </c:pt>
                <c:pt idx="241">
                  <c:v>-112</c:v>
                </c:pt>
                <c:pt idx="242">
                  <c:v>-112</c:v>
                </c:pt>
                <c:pt idx="243">
                  <c:v>-112</c:v>
                </c:pt>
                <c:pt idx="244">
                  <c:v>-112</c:v>
                </c:pt>
                <c:pt idx="245">
                  <c:v>-112</c:v>
                </c:pt>
                <c:pt idx="246">
                  <c:v>-120</c:v>
                </c:pt>
                <c:pt idx="247">
                  <c:v>-96</c:v>
                </c:pt>
                <c:pt idx="248">
                  <c:v>-96</c:v>
                </c:pt>
                <c:pt idx="249">
                  <c:v>-96</c:v>
                </c:pt>
                <c:pt idx="250">
                  <c:v>-96</c:v>
                </c:pt>
                <c:pt idx="251">
                  <c:v>-96</c:v>
                </c:pt>
                <c:pt idx="252">
                  <c:v>-104</c:v>
                </c:pt>
                <c:pt idx="253">
                  <c:v>-112</c:v>
                </c:pt>
                <c:pt idx="254">
                  <c:v>-120</c:v>
                </c:pt>
                <c:pt idx="255">
                  <c:v>-96</c:v>
                </c:pt>
                <c:pt idx="256">
                  <c:v>-96</c:v>
                </c:pt>
                <c:pt idx="257">
                  <c:v>-96</c:v>
                </c:pt>
                <c:pt idx="258">
                  <c:v>-104</c:v>
                </c:pt>
                <c:pt idx="259">
                  <c:v>-112</c:v>
                </c:pt>
                <c:pt idx="260">
                  <c:v>-120</c:v>
                </c:pt>
                <c:pt idx="261">
                  <c:v>-96</c:v>
                </c:pt>
                <c:pt idx="262">
                  <c:v>-96</c:v>
                </c:pt>
                <c:pt idx="263">
                  <c:v>-96</c:v>
                </c:pt>
                <c:pt idx="264">
                  <c:v>-104</c:v>
                </c:pt>
                <c:pt idx="265">
                  <c:v>-112</c:v>
                </c:pt>
                <c:pt idx="266">
                  <c:v>-120</c:v>
                </c:pt>
                <c:pt idx="267">
                  <c:v>-96</c:v>
                </c:pt>
                <c:pt idx="268">
                  <c:v>-96</c:v>
                </c:pt>
                <c:pt idx="269">
                  <c:v>-96</c:v>
                </c:pt>
                <c:pt idx="270">
                  <c:v>-104</c:v>
                </c:pt>
                <c:pt idx="271">
                  <c:v>-112</c:v>
                </c:pt>
                <c:pt idx="272">
                  <c:v>-120</c:v>
                </c:pt>
                <c:pt idx="273">
                  <c:v>-128</c:v>
                </c:pt>
                <c:pt idx="274">
                  <c:v>-104</c:v>
                </c:pt>
                <c:pt idx="275">
                  <c:v>-104</c:v>
                </c:pt>
                <c:pt idx="276">
                  <c:v>-112</c:v>
                </c:pt>
                <c:pt idx="277">
                  <c:v>-120</c:v>
                </c:pt>
                <c:pt idx="278">
                  <c:v>-96</c:v>
                </c:pt>
                <c:pt idx="279">
                  <c:v>-96</c:v>
                </c:pt>
                <c:pt idx="280">
                  <c:v>-96</c:v>
                </c:pt>
                <c:pt idx="281">
                  <c:v>-96</c:v>
                </c:pt>
                <c:pt idx="282">
                  <c:v>-104</c:v>
                </c:pt>
                <c:pt idx="283">
                  <c:v>-80</c:v>
                </c:pt>
                <c:pt idx="284">
                  <c:v>-80</c:v>
                </c:pt>
                <c:pt idx="285">
                  <c:v>-80</c:v>
                </c:pt>
                <c:pt idx="286">
                  <c:v>-80</c:v>
                </c:pt>
                <c:pt idx="287">
                  <c:v>-80</c:v>
                </c:pt>
                <c:pt idx="288">
                  <c:v>-88</c:v>
                </c:pt>
                <c:pt idx="289">
                  <c:v>-96</c:v>
                </c:pt>
                <c:pt idx="290">
                  <c:v>-104</c:v>
                </c:pt>
                <c:pt idx="291">
                  <c:v>-112</c:v>
                </c:pt>
                <c:pt idx="292">
                  <c:v>-120</c:v>
                </c:pt>
                <c:pt idx="293">
                  <c:v>-96</c:v>
                </c:pt>
                <c:pt idx="294">
                  <c:v>-104</c:v>
                </c:pt>
                <c:pt idx="295">
                  <c:v>-112</c:v>
                </c:pt>
                <c:pt idx="296">
                  <c:v>-120</c:v>
                </c:pt>
                <c:pt idx="297">
                  <c:v>-128</c:v>
                </c:pt>
                <c:pt idx="298">
                  <c:v>-104</c:v>
                </c:pt>
                <c:pt idx="299">
                  <c:v>-104</c:v>
                </c:pt>
                <c:pt idx="300">
                  <c:v>-112</c:v>
                </c:pt>
                <c:pt idx="301">
                  <c:v>-120</c:v>
                </c:pt>
                <c:pt idx="302">
                  <c:v>-96</c:v>
                </c:pt>
                <c:pt idx="303">
                  <c:v>-96</c:v>
                </c:pt>
                <c:pt idx="304">
                  <c:v>-96</c:v>
                </c:pt>
                <c:pt idx="305">
                  <c:v>-96</c:v>
                </c:pt>
                <c:pt idx="306">
                  <c:v>-104</c:v>
                </c:pt>
                <c:pt idx="307">
                  <c:v>-80</c:v>
                </c:pt>
                <c:pt idx="308">
                  <c:v>-80</c:v>
                </c:pt>
                <c:pt idx="309">
                  <c:v>-80</c:v>
                </c:pt>
                <c:pt idx="310">
                  <c:v>-80</c:v>
                </c:pt>
                <c:pt idx="311">
                  <c:v>-80</c:v>
                </c:pt>
                <c:pt idx="312">
                  <c:v>-88</c:v>
                </c:pt>
                <c:pt idx="313">
                  <c:v>-96</c:v>
                </c:pt>
                <c:pt idx="314">
                  <c:v>-104</c:v>
                </c:pt>
                <c:pt idx="315">
                  <c:v>-80</c:v>
                </c:pt>
                <c:pt idx="316">
                  <c:v>-80</c:v>
                </c:pt>
                <c:pt idx="317">
                  <c:v>-80</c:v>
                </c:pt>
                <c:pt idx="318">
                  <c:v>-88</c:v>
                </c:pt>
                <c:pt idx="319">
                  <c:v>-64</c:v>
                </c:pt>
                <c:pt idx="320">
                  <c:v>-64</c:v>
                </c:pt>
                <c:pt idx="321">
                  <c:v>-64</c:v>
                </c:pt>
                <c:pt idx="322">
                  <c:v>-64</c:v>
                </c:pt>
                <c:pt idx="323">
                  <c:v>-64</c:v>
                </c:pt>
                <c:pt idx="324">
                  <c:v>-72</c:v>
                </c:pt>
                <c:pt idx="325">
                  <c:v>-48</c:v>
                </c:pt>
                <c:pt idx="326">
                  <c:v>-48</c:v>
                </c:pt>
                <c:pt idx="327">
                  <c:v>-48</c:v>
                </c:pt>
                <c:pt idx="328">
                  <c:v>-48</c:v>
                </c:pt>
                <c:pt idx="329">
                  <c:v>-48</c:v>
                </c:pt>
                <c:pt idx="330">
                  <c:v>-56</c:v>
                </c:pt>
                <c:pt idx="331">
                  <c:v>-64</c:v>
                </c:pt>
                <c:pt idx="332">
                  <c:v>-72</c:v>
                </c:pt>
                <c:pt idx="333">
                  <c:v>-48</c:v>
                </c:pt>
                <c:pt idx="334">
                  <c:v>-48</c:v>
                </c:pt>
                <c:pt idx="335">
                  <c:v>-48</c:v>
                </c:pt>
                <c:pt idx="336">
                  <c:v>-56</c:v>
                </c:pt>
                <c:pt idx="337">
                  <c:v>-64</c:v>
                </c:pt>
                <c:pt idx="338">
                  <c:v>-72</c:v>
                </c:pt>
                <c:pt idx="339">
                  <c:v>-80</c:v>
                </c:pt>
                <c:pt idx="340">
                  <c:v>-88</c:v>
                </c:pt>
                <c:pt idx="341">
                  <c:v>-64</c:v>
                </c:pt>
                <c:pt idx="342">
                  <c:v>-72</c:v>
                </c:pt>
                <c:pt idx="343">
                  <c:v>-80</c:v>
                </c:pt>
                <c:pt idx="344">
                  <c:v>-88</c:v>
                </c:pt>
                <c:pt idx="345">
                  <c:v>-64</c:v>
                </c:pt>
                <c:pt idx="346">
                  <c:v>-64</c:v>
                </c:pt>
                <c:pt idx="347">
                  <c:v>-64</c:v>
                </c:pt>
                <c:pt idx="348">
                  <c:v>-72</c:v>
                </c:pt>
                <c:pt idx="349">
                  <c:v>-80</c:v>
                </c:pt>
                <c:pt idx="350">
                  <c:v>-88</c:v>
                </c:pt>
                <c:pt idx="351">
                  <c:v>-96</c:v>
                </c:pt>
                <c:pt idx="352">
                  <c:v>-72</c:v>
                </c:pt>
                <c:pt idx="353">
                  <c:v>-72</c:v>
                </c:pt>
                <c:pt idx="354">
                  <c:v>-80</c:v>
                </c:pt>
                <c:pt idx="355">
                  <c:v>-56</c:v>
                </c:pt>
                <c:pt idx="356">
                  <c:v>-56</c:v>
                </c:pt>
                <c:pt idx="357">
                  <c:v>-56</c:v>
                </c:pt>
                <c:pt idx="358">
                  <c:v>-56</c:v>
                </c:pt>
                <c:pt idx="359">
                  <c:v>-56</c:v>
                </c:pt>
                <c:pt idx="360">
                  <c:v>-64</c:v>
                </c:pt>
                <c:pt idx="361">
                  <c:v>-72</c:v>
                </c:pt>
                <c:pt idx="362">
                  <c:v>-80</c:v>
                </c:pt>
                <c:pt idx="363">
                  <c:v>-88</c:v>
                </c:pt>
                <c:pt idx="364">
                  <c:v>-96</c:v>
                </c:pt>
                <c:pt idx="365">
                  <c:v>-104</c:v>
                </c:pt>
                <c:pt idx="366">
                  <c:v>-112</c:v>
                </c:pt>
                <c:pt idx="367">
                  <c:v>-120</c:v>
                </c:pt>
                <c:pt idx="368">
                  <c:v>-128</c:v>
                </c:pt>
                <c:pt idx="369">
                  <c:v>-136</c:v>
                </c:pt>
                <c:pt idx="370">
                  <c:v>-144</c:v>
                </c:pt>
                <c:pt idx="371">
                  <c:v>-120</c:v>
                </c:pt>
                <c:pt idx="372">
                  <c:v>-128</c:v>
                </c:pt>
                <c:pt idx="373">
                  <c:v>-136</c:v>
                </c:pt>
                <c:pt idx="374">
                  <c:v>-112</c:v>
                </c:pt>
                <c:pt idx="375">
                  <c:v>-112</c:v>
                </c:pt>
                <c:pt idx="376">
                  <c:v>-112</c:v>
                </c:pt>
                <c:pt idx="377">
                  <c:v>-112</c:v>
                </c:pt>
                <c:pt idx="378">
                  <c:v>-120</c:v>
                </c:pt>
                <c:pt idx="379">
                  <c:v>-128</c:v>
                </c:pt>
                <c:pt idx="380">
                  <c:v>-104</c:v>
                </c:pt>
                <c:pt idx="381">
                  <c:v>-104</c:v>
                </c:pt>
                <c:pt idx="382">
                  <c:v>-104</c:v>
                </c:pt>
                <c:pt idx="383">
                  <c:v>-104</c:v>
                </c:pt>
                <c:pt idx="384">
                  <c:v>-112</c:v>
                </c:pt>
                <c:pt idx="385">
                  <c:v>-88</c:v>
                </c:pt>
                <c:pt idx="386">
                  <c:v>-88</c:v>
                </c:pt>
                <c:pt idx="387">
                  <c:v>-88</c:v>
                </c:pt>
                <c:pt idx="388">
                  <c:v>-88</c:v>
                </c:pt>
                <c:pt idx="389">
                  <c:v>-88</c:v>
                </c:pt>
                <c:pt idx="390">
                  <c:v>-96</c:v>
                </c:pt>
                <c:pt idx="391">
                  <c:v>-104</c:v>
                </c:pt>
                <c:pt idx="392">
                  <c:v>-112</c:v>
                </c:pt>
                <c:pt idx="393">
                  <c:v>-120</c:v>
                </c:pt>
                <c:pt idx="394">
                  <c:v>-128</c:v>
                </c:pt>
                <c:pt idx="395">
                  <c:v>-104</c:v>
                </c:pt>
                <c:pt idx="396">
                  <c:v>-112</c:v>
                </c:pt>
                <c:pt idx="397">
                  <c:v>-120</c:v>
                </c:pt>
                <c:pt idx="398">
                  <c:v>-128</c:v>
                </c:pt>
                <c:pt idx="399">
                  <c:v>-136</c:v>
                </c:pt>
                <c:pt idx="400">
                  <c:v>-144</c:v>
                </c:pt>
                <c:pt idx="401">
                  <c:v>-120</c:v>
                </c:pt>
                <c:pt idx="402">
                  <c:v>-128</c:v>
                </c:pt>
                <c:pt idx="403">
                  <c:v>-136</c:v>
                </c:pt>
                <c:pt idx="404">
                  <c:v>-144</c:v>
                </c:pt>
                <c:pt idx="405">
                  <c:v>-152</c:v>
                </c:pt>
                <c:pt idx="406">
                  <c:v>-160</c:v>
                </c:pt>
                <c:pt idx="407">
                  <c:v>-136</c:v>
                </c:pt>
                <c:pt idx="408">
                  <c:v>-144</c:v>
                </c:pt>
                <c:pt idx="409">
                  <c:v>-120</c:v>
                </c:pt>
                <c:pt idx="410">
                  <c:v>-120</c:v>
                </c:pt>
                <c:pt idx="411">
                  <c:v>-120</c:v>
                </c:pt>
                <c:pt idx="412">
                  <c:v>-120</c:v>
                </c:pt>
                <c:pt idx="413">
                  <c:v>-120</c:v>
                </c:pt>
                <c:pt idx="414">
                  <c:v>-128</c:v>
                </c:pt>
                <c:pt idx="415">
                  <c:v>-136</c:v>
                </c:pt>
                <c:pt idx="416">
                  <c:v>-112</c:v>
                </c:pt>
                <c:pt idx="417">
                  <c:v>-112</c:v>
                </c:pt>
                <c:pt idx="418">
                  <c:v>-112</c:v>
                </c:pt>
                <c:pt idx="419">
                  <c:v>-112</c:v>
                </c:pt>
                <c:pt idx="420">
                  <c:v>-120</c:v>
                </c:pt>
                <c:pt idx="421">
                  <c:v>-128</c:v>
                </c:pt>
                <c:pt idx="422">
                  <c:v>-136</c:v>
                </c:pt>
                <c:pt idx="423">
                  <c:v>-144</c:v>
                </c:pt>
                <c:pt idx="424">
                  <c:v>-120</c:v>
                </c:pt>
                <c:pt idx="425">
                  <c:v>-120</c:v>
                </c:pt>
                <c:pt idx="426">
                  <c:v>-128</c:v>
                </c:pt>
                <c:pt idx="427">
                  <c:v>-136</c:v>
                </c:pt>
                <c:pt idx="428">
                  <c:v>-112</c:v>
                </c:pt>
                <c:pt idx="429">
                  <c:v>-112</c:v>
                </c:pt>
                <c:pt idx="430">
                  <c:v>-112</c:v>
                </c:pt>
                <c:pt idx="431">
                  <c:v>-112</c:v>
                </c:pt>
                <c:pt idx="432">
                  <c:v>-120</c:v>
                </c:pt>
                <c:pt idx="433">
                  <c:v>-128</c:v>
                </c:pt>
                <c:pt idx="434">
                  <c:v>-104</c:v>
                </c:pt>
                <c:pt idx="435">
                  <c:v>-104</c:v>
                </c:pt>
                <c:pt idx="436">
                  <c:v>-104</c:v>
                </c:pt>
                <c:pt idx="437">
                  <c:v>-104</c:v>
                </c:pt>
                <c:pt idx="438">
                  <c:v>-112</c:v>
                </c:pt>
                <c:pt idx="439">
                  <c:v>-120</c:v>
                </c:pt>
                <c:pt idx="440">
                  <c:v>-128</c:v>
                </c:pt>
                <c:pt idx="441">
                  <c:v>-104</c:v>
                </c:pt>
                <c:pt idx="442">
                  <c:v>-104</c:v>
                </c:pt>
                <c:pt idx="443">
                  <c:v>-104</c:v>
                </c:pt>
                <c:pt idx="444">
                  <c:v>-112</c:v>
                </c:pt>
                <c:pt idx="445">
                  <c:v>-120</c:v>
                </c:pt>
                <c:pt idx="446">
                  <c:v>-128</c:v>
                </c:pt>
                <c:pt idx="447">
                  <c:v>-136</c:v>
                </c:pt>
                <c:pt idx="448">
                  <c:v>-144</c:v>
                </c:pt>
                <c:pt idx="449">
                  <c:v>-152</c:v>
                </c:pt>
                <c:pt idx="450">
                  <c:v>-160</c:v>
                </c:pt>
                <c:pt idx="451">
                  <c:v>-168</c:v>
                </c:pt>
                <c:pt idx="452">
                  <c:v>-176</c:v>
                </c:pt>
                <c:pt idx="453">
                  <c:v>-184</c:v>
                </c:pt>
                <c:pt idx="454">
                  <c:v>-192</c:v>
                </c:pt>
                <c:pt idx="455">
                  <c:v>-200</c:v>
                </c:pt>
                <c:pt idx="456">
                  <c:v>-184</c:v>
                </c:pt>
                <c:pt idx="457">
                  <c:v>-192</c:v>
                </c:pt>
                <c:pt idx="458">
                  <c:v>-200</c:v>
                </c:pt>
                <c:pt idx="459">
                  <c:v>-208</c:v>
                </c:pt>
                <c:pt idx="460">
                  <c:v>-216</c:v>
                </c:pt>
                <c:pt idx="461">
                  <c:v>-224</c:v>
                </c:pt>
                <c:pt idx="462">
                  <c:v>-208</c:v>
                </c:pt>
                <c:pt idx="463">
                  <c:v>-184</c:v>
                </c:pt>
                <c:pt idx="464">
                  <c:v>-184</c:v>
                </c:pt>
                <c:pt idx="465">
                  <c:v>-184</c:v>
                </c:pt>
                <c:pt idx="466">
                  <c:v>-184</c:v>
                </c:pt>
                <c:pt idx="467">
                  <c:v>-184</c:v>
                </c:pt>
                <c:pt idx="468">
                  <c:v>-192</c:v>
                </c:pt>
                <c:pt idx="469">
                  <c:v>-200</c:v>
                </c:pt>
                <c:pt idx="470">
                  <c:v>-208</c:v>
                </c:pt>
                <c:pt idx="471">
                  <c:v>-216</c:v>
                </c:pt>
                <c:pt idx="472">
                  <c:v>-192</c:v>
                </c:pt>
                <c:pt idx="473">
                  <c:v>-192</c:v>
                </c:pt>
                <c:pt idx="474">
                  <c:v>-200</c:v>
                </c:pt>
                <c:pt idx="475">
                  <c:v>-208</c:v>
                </c:pt>
                <c:pt idx="476">
                  <c:v>-216</c:v>
                </c:pt>
                <c:pt idx="477">
                  <c:v>-224</c:v>
                </c:pt>
                <c:pt idx="478">
                  <c:v>-232</c:v>
                </c:pt>
                <c:pt idx="479">
                  <c:v>-208</c:v>
                </c:pt>
                <c:pt idx="480">
                  <c:v>-216</c:v>
                </c:pt>
                <c:pt idx="481">
                  <c:v>-192</c:v>
                </c:pt>
                <c:pt idx="482">
                  <c:v>-192</c:v>
                </c:pt>
                <c:pt idx="483">
                  <c:v>-192</c:v>
                </c:pt>
                <c:pt idx="484">
                  <c:v>-192</c:v>
                </c:pt>
                <c:pt idx="485">
                  <c:v>-192</c:v>
                </c:pt>
                <c:pt idx="486">
                  <c:v>-200</c:v>
                </c:pt>
                <c:pt idx="487">
                  <c:v>-176</c:v>
                </c:pt>
                <c:pt idx="488">
                  <c:v>-176</c:v>
                </c:pt>
                <c:pt idx="489">
                  <c:v>-176</c:v>
                </c:pt>
                <c:pt idx="490">
                  <c:v>-176</c:v>
                </c:pt>
                <c:pt idx="491">
                  <c:v>-176</c:v>
                </c:pt>
                <c:pt idx="492">
                  <c:v>-184</c:v>
                </c:pt>
                <c:pt idx="493">
                  <c:v>-192</c:v>
                </c:pt>
                <c:pt idx="494">
                  <c:v>-200</c:v>
                </c:pt>
                <c:pt idx="495">
                  <c:v>-208</c:v>
                </c:pt>
                <c:pt idx="496">
                  <c:v>-184</c:v>
                </c:pt>
                <c:pt idx="497">
                  <c:v>-184</c:v>
                </c:pt>
                <c:pt idx="498">
                  <c:v>-192</c:v>
                </c:pt>
                <c:pt idx="499">
                  <c:v>-200</c:v>
                </c:pt>
              </c:numCache>
            </c:numRef>
          </c:val>
        </c:ser>
        <c:ser>
          <c:idx val="3"/>
          <c:order val="3"/>
          <c:tx>
            <c:v>Set 123123 T</c:v>
          </c:tx>
          <c:marker>
            <c:symbol val="none"/>
          </c:marker>
          <c:val>
            <c:numRef>
              <c:f>Vortex!$AD$11:$AD$510</c:f>
              <c:numCache>
                <c:formatCode>General</c:formatCode>
                <c:ptCount val="500"/>
                <c:pt idx="0">
                  <c:v>-2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2</c:v>
                </c:pt>
                <c:pt idx="7">
                  <c:v>0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4</c:v>
                </c:pt>
                <c:pt idx="13">
                  <c:v>2</c:v>
                </c:pt>
                <c:pt idx="14">
                  <c:v>-2</c:v>
                </c:pt>
                <c:pt idx="15">
                  <c:v>-8</c:v>
                </c:pt>
                <c:pt idx="16">
                  <c:v>-16</c:v>
                </c:pt>
                <c:pt idx="17">
                  <c:v>-24</c:v>
                </c:pt>
                <c:pt idx="18">
                  <c:v>-8</c:v>
                </c:pt>
                <c:pt idx="19">
                  <c:v>16</c:v>
                </c:pt>
                <c:pt idx="20">
                  <c:v>16</c:v>
                </c:pt>
                <c:pt idx="21">
                  <c:v>16</c:v>
                </c:pt>
                <c:pt idx="22">
                  <c:v>16</c:v>
                </c:pt>
                <c:pt idx="23">
                  <c:v>16</c:v>
                </c:pt>
                <c:pt idx="24">
                  <c:v>14</c:v>
                </c:pt>
                <c:pt idx="25">
                  <c:v>12</c:v>
                </c:pt>
                <c:pt idx="26">
                  <c:v>18</c:v>
                </c:pt>
                <c:pt idx="27">
                  <c:v>18</c:v>
                </c:pt>
                <c:pt idx="28">
                  <c:v>18</c:v>
                </c:pt>
                <c:pt idx="29">
                  <c:v>18</c:v>
                </c:pt>
                <c:pt idx="30">
                  <c:v>16</c:v>
                </c:pt>
                <c:pt idx="31">
                  <c:v>22</c:v>
                </c:pt>
                <c:pt idx="32">
                  <c:v>22</c:v>
                </c:pt>
                <c:pt idx="33">
                  <c:v>22</c:v>
                </c:pt>
                <c:pt idx="34">
                  <c:v>22</c:v>
                </c:pt>
                <c:pt idx="35">
                  <c:v>22</c:v>
                </c:pt>
                <c:pt idx="36">
                  <c:v>20</c:v>
                </c:pt>
                <c:pt idx="37">
                  <c:v>18</c:v>
                </c:pt>
                <c:pt idx="38">
                  <c:v>14</c:v>
                </c:pt>
                <c:pt idx="39">
                  <c:v>8</c:v>
                </c:pt>
                <c:pt idx="40">
                  <c:v>0</c:v>
                </c:pt>
                <c:pt idx="41">
                  <c:v>24</c:v>
                </c:pt>
                <c:pt idx="42">
                  <c:v>22</c:v>
                </c:pt>
                <c:pt idx="43">
                  <c:v>20</c:v>
                </c:pt>
                <c:pt idx="44">
                  <c:v>26</c:v>
                </c:pt>
                <c:pt idx="45">
                  <c:v>26</c:v>
                </c:pt>
                <c:pt idx="46">
                  <c:v>26</c:v>
                </c:pt>
                <c:pt idx="47">
                  <c:v>26</c:v>
                </c:pt>
                <c:pt idx="48">
                  <c:v>24</c:v>
                </c:pt>
                <c:pt idx="49">
                  <c:v>22</c:v>
                </c:pt>
                <c:pt idx="50">
                  <c:v>28</c:v>
                </c:pt>
                <c:pt idx="51">
                  <c:v>28</c:v>
                </c:pt>
                <c:pt idx="52">
                  <c:v>28</c:v>
                </c:pt>
                <c:pt idx="53">
                  <c:v>28</c:v>
                </c:pt>
                <c:pt idx="54">
                  <c:v>26</c:v>
                </c:pt>
                <c:pt idx="55">
                  <c:v>24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28</c:v>
                </c:pt>
                <c:pt idx="61">
                  <c:v>26</c:v>
                </c:pt>
                <c:pt idx="62">
                  <c:v>22</c:v>
                </c:pt>
                <c:pt idx="63">
                  <c:v>16</c:v>
                </c:pt>
                <c:pt idx="64">
                  <c:v>8</c:v>
                </c:pt>
                <c:pt idx="65">
                  <c:v>32</c:v>
                </c:pt>
                <c:pt idx="66">
                  <c:v>30</c:v>
                </c:pt>
                <c:pt idx="67">
                  <c:v>36</c:v>
                </c:pt>
                <c:pt idx="68">
                  <c:v>36</c:v>
                </c:pt>
                <c:pt idx="69">
                  <c:v>36</c:v>
                </c:pt>
                <c:pt idx="70">
                  <c:v>36</c:v>
                </c:pt>
                <c:pt idx="71">
                  <c:v>36</c:v>
                </c:pt>
                <c:pt idx="72">
                  <c:v>34</c:v>
                </c:pt>
                <c:pt idx="73">
                  <c:v>32</c:v>
                </c:pt>
                <c:pt idx="74">
                  <c:v>28</c:v>
                </c:pt>
                <c:pt idx="75">
                  <c:v>22</c:v>
                </c:pt>
                <c:pt idx="76">
                  <c:v>40</c:v>
                </c:pt>
                <c:pt idx="77">
                  <c:v>40</c:v>
                </c:pt>
                <c:pt idx="78">
                  <c:v>38</c:v>
                </c:pt>
                <c:pt idx="79">
                  <c:v>36</c:v>
                </c:pt>
                <c:pt idx="80">
                  <c:v>32</c:v>
                </c:pt>
                <c:pt idx="81">
                  <c:v>26</c:v>
                </c:pt>
                <c:pt idx="82">
                  <c:v>18</c:v>
                </c:pt>
                <c:pt idx="83">
                  <c:v>42</c:v>
                </c:pt>
                <c:pt idx="84">
                  <c:v>40</c:v>
                </c:pt>
                <c:pt idx="85">
                  <c:v>46</c:v>
                </c:pt>
                <c:pt idx="86">
                  <c:v>46</c:v>
                </c:pt>
                <c:pt idx="87">
                  <c:v>46</c:v>
                </c:pt>
                <c:pt idx="88">
                  <c:v>46</c:v>
                </c:pt>
                <c:pt idx="89">
                  <c:v>46</c:v>
                </c:pt>
                <c:pt idx="90">
                  <c:v>44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48</c:v>
                </c:pt>
                <c:pt idx="97">
                  <c:v>46</c:v>
                </c:pt>
                <c:pt idx="98">
                  <c:v>42</c:v>
                </c:pt>
                <c:pt idx="99">
                  <c:v>54</c:v>
                </c:pt>
                <c:pt idx="100">
                  <c:v>54</c:v>
                </c:pt>
                <c:pt idx="101">
                  <c:v>54</c:v>
                </c:pt>
                <c:pt idx="102">
                  <c:v>52</c:v>
                </c:pt>
                <c:pt idx="103">
                  <c:v>50</c:v>
                </c:pt>
                <c:pt idx="104">
                  <c:v>46</c:v>
                </c:pt>
                <c:pt idx="105">
                  <c:v>40</c:v>
                </c:pt>
                <c:pt idx="106">
                  <c:v>32</c:v>
                </c:pt>
                <c:pt idx="107">
                  <c:v>24</c:v>
                </c:pt>
                <c:pt idx="108">
                  <c:v>16</c:v>
                </c:pt>
                <c:pt idx="109">
                  <c:v>8</c:v>
                </c:pt>
                <c:pt idx="110">
                  <c:v>0</c:v>
                </c:pt>
                <c:pt idx="111">
                  <c:v>-8</c:v>
                </c:pt>
                <c:pt idx="112">
                  <c:v>-16</c:v>
                </c:pt>
                <c:pt idx="113">
                  <c:v>-24</c:v>
                </c:pt>
                <c:pt idx="114">
                  <c:v>-32</c:v>
                </c:pt>
                <c:pt idx="115">
                  <c:v>-8</c:v>
                </c:pt>
                <c:pt idx="116">
                  <c:v>-8</c:v>
                </c:pt>
                <c:pt idx="117">
                  <c:v>-8</c:v>
                </c:pt>
                <c:pt idx="118">
                  <c:v>-8</c:v>
                </c:pt>
                <c:pt idx="119">
                  <c:v>-8</c:v>
                </c:pt>
                <c:pt idx="120">
                  <c:v>-16</c:v>
                </c:pt>
                <c:pt idx="121">
                  <c:v>-24</c:v>
                </c:pt>
                <c:pt idx="122">
                  <c:v>-32</c:v>
                </c:pt>
                <c:pt idx="123">
                  <c:v>-40</c:v>
                </c:pt>
                <c:pt idx="124">
                  <c:v>-16</c:v>
                </c:pt>
                <c:pt idx="125">
                  <c:v>-16</c:v>
                </c:pt>
                <c:pt idx="126">
                  <c:v>-24</c:v>
                </c:pt>
                <c:pt idx="127">
                  <c:v>-32</c:v>
                </c:pt>
                <c:pt idx="128">
                  <c:v>-40</c:v>
                </c:pt>
                <c:pt idx="129">
                  <c:v>-48</c:v>
                </c:pt>
                <c:pt idx="130">
                  <c:v>-56</c:v>
                </c:pt>
                <c:pt idx="131">
                  <c:v>-64</c:v>
                </c:pt>
                <c:pt idx="132">
                  <c:v>-72</c:v>
                </c:pt>
                <c:pt idx="133">
                  <c:v>-80</c:v>
                </c:pt>
                <c:pt idx="134">
                  <c:v>-88</c:v>
                </c:pt>
                <c:pt idx="135">
                  <c:v>-96</c:v>
                </c:pt>
                <c:pt idx="136">
                  <c:v>-72</c:v>
                </c:pt>
                <c:pt idx="137">
                  <c:v>-72</c:v>
                </c:pt>
                <c:pt idx="138">
                  <c:v>-80</c:v>
                </c:pt>
                <c:pt idx="139">
                  <c:v>-88</c:v>
                </c:pt>
                <c:pt idx="140">
                  <c:v>-96</c:v>
                </c:pt>
                <c:pt idx="141">
                  <c:v>-104</c:v>
                </c:pt>
                <c:pt idx="142">
                  <c:v>-80</c:v>
                </c:pt>
                <c:pt idx="143">
                  <c:v>-80</c:v>
                </c:pt>
                <c:pt idx="144">
                  <c:v>-88</c:v>
                </c:pt>
                <c:pt idx="145">
                  <c:v>-96</c:v>
                </c:pt>
                <c:pt idx="146">
                  <c:v>-104</c:v>
                </c:pt>
                <c:pt idx="147">
                  <c:v>-112</c:v>
                </c:pt>
                <c:pt idx="148">
                  <c:v>-88</c:v>
                </c:pt>
                <c:pt idx="149">
                  <c:v>-88</c:v>
                </c:pt>
                <c:pt idx="150">
                  <c:v>-96</c:v>
                </c:pt>
                <c:pt idx="151">
                  <c:v>-72</c:v>
                </c:pt>
                <c:pt idx="152">
                  <c:v>-72</c:v>
                </c:pt>
                <c:pt idx="153">
                  <c:v>-72</c:v>
                </c:pt>
                <c:pt idx="154">
                  <c:v>-72</c:v>
                </c:pt>
                <c:pt idx="155">
                  <c:v>-72</c:v>
                </c:pt>
                <c:pt idx="156">
                  <c:v>-80</c:v>
                </c:pt>
                <c:pt idx="157">
                  <c:v>-56</c:v>
                </c:pt>
                <c:pt idx="158">
                  <c:v>-56</c:v>
                </c:pt>
                <c:pt idx="159">
                  <c:v>-56</c:v>
                </c:pt>
                <c:pt idx="160">
                  <c:v>-56</c:v>
                </c:pt>
                <c:pt idx="161">
                  <c:v>-56</c:v>
                </c:pt>
                <c:pt idx="162">
                  <c:v>-64</c:v>
                </c:pt>
                <c:pt idx="163">
                  <c:v>-72</c:v>
                </c:pt>
                <c:pt idx="164">
                  <c:v>-80</c:v>
                </c:pt>
                <c:pt idx="165">
                  <c:v>-88</c:v>
                </c:pt>
                <c:pt idx="166">
                  <c:v>-96</c:v>
                </c:pt>
                <c:pt idx="167">
                  <c:v>-104</c:v>
                </c:pt>
                <c:pt idx="168">
                  <c:v>-112</c:v>
                </c:pt>
                <c:pt idx="169">
                  <c:v>-120</c:v>
                </c:pt>
                <c:pt idx="170">
                  <c:v>-96</c:v>
                </c:pt>
                <c:pt idx="171">
                  <c:v>-96</c:v>
                </c:pt>
                <c:pt idx="172">
                  <c:v>-96</c:v>
                </c:pt>
                <c:pt idx="173">
                  <c:v>-96</c:v>
                </c:pt>
                <c:pt idx="174">
                  <c:v>-104</c:v>
                </c:pt>
                <c:pt idx="175">
                  <c:v>-112</c:v>
                </c:pt>
                <c:pt idx="176">
                  <c:v>-120</c:v>
                </c:pt>
                <c:pt idx="177">
                  <c:v>-128</c:v>
                </c:pt>
                <c:pt idx="178">
                  <c:v>-136</c:v>
                </c:pt>
                <c:pt idx="179">
                  <c:v>-144</c:v>
                </c:pt>
                <c:pt idx="180">
                  <c:v>-152</c:v>
                </c:pt>
                <c:pt idx="181">
                  <c:v>-160</c:v>
                </c:pt>
                <c:pt idx="182">
                  <c:v>-136</c:v>
                </c:pt>
                <c:pt idx="183">
                  <c:v>-136</c:v>
                </c:pt>
                <c:pt idx="184">
                  <c:v>-136</c:v>
                </c:pt>
                <c:pt idx="185">
                  <c:v>-136</c:v>
                </c:pt>
                <c:pt idx="186">
                  <c:v>-144</c:v>
                </c:pt>
                <c:pt idx="187">
                  <c:v>-152</c:v>
                </c:pt>
                <c:pt idx="188">
                  <c:v>-160</c:v>
                </c:pt>
                <c:pt idx="189">
                  <c:v>-168</c:v>
                </c:pt>
                <c:pt idx="190">
                  <c:v>-176</c:v>
                </c:pt>
                <c:pt idx="191">
                  <c:v>-184</c:v>
                </c:pt>
                <c:pt idx="192">
                  <c:v>-168</c:v>
                </c:pt>
                <c:pt idx="193">
                  <c:v>-176</c:v>
                </c:pt>
                <c:pt idx="194">
                  <c:v>-184</c:v>
                </c:pt>
                <c:pt idx="195">
                  <c:v>-192</c:v>
                </c:pt>
                <c:pt idx="196">
                  <c:v>-200</c:v>
                </c:pt>
                <c:pt idx="197">
                  <c:v>-176</c:v>
                </c:pt>
                <c:pt idx="198">
                  <c:v>-184</c:v>
                </c:pt>
                <c:pt idx="199">
                  <c:v>-192</c:v>
                </c:pt>
                <c:pt idx="200">
                  <c:v>-200</c:v>
                </c:pt>
                <c:pt idx="201">
                  <c:v>-176</c:v>
                </c:pt>
                <c:pt idx="202">
                  <c:v>-176</c:v>
                </c:pt>
                <c:pt idx="203">
                  <c:v>-176</c:v>
                </c:pt>
                <c:pt idx="204">
                  <c:v>-184</c:v>
                </c:pt>
                <c:pt idx="205">
                  <c:v>-160</c:v>
                </c:pt>
                <c:pt idx="206">
                  <c:v>-160</c:v>
                </c:pt>
                <c:pt idx="207">
                  <c:v>-160</c:v>
                </c:pt>
                <c:pt idx="208">
                  <c:v>-160</c:v>
                </c:pt>
                <c:pt idx="209">
                  <c:v>-160</c:v>
                </c:pt>
                <c:pt idx="210">
                  <c:v>-168</c:v>
                </c:pt>
                <c:pt idx="211">
                  <c:v>-176</c:v>
                </c:pt>
                <c:pt idx="212">
                  <c:v>-152</c:v>
                </c:pt>
                <c:pt idx="213">
                  <c:v>-152</c:v>
                </c:pt>
                <c:pt idx="214">
                  <c:v>-152</c:v>
                </c:pt>
                <c:pt idx="215">
                  <c:v>-152</c:v>
                </c:pt>
                <c:pt idx="216">
                  <c:v>-160</c:v>
                </c:pt>
                <c:pt idx="217">
                  <c:v>-168</c:v>
                </c:pt>
                <c:pt idx="218">
                  <c:v>-144</c:v>
                </c:pt>
                <c:pt idx="219">
                  <c:v>-144</c:v>
                </c:pt>
                <c:pt idx="220">
                  <c:v>-144</c:v>
                </c:pt>
                <c:pt idx="221">
                  <c:v>-144</c:v>
                </c:pt>
                <c:pt idx="222">
                  <c:v>-152</c:v>
                </c:pt>
                <c:pt idx="223">
                  <c:v>-160</c:v>
                </c:pt>
                <c:pt idx="224">
                  <c:v>-168</c:v>
                </c:pt>
                <c:pt idx="225">
                  <c:v>-144</c:v>
                </c:pt>
                <c:pt idx="226">
                  <c:v>-144</c:v>
                </c:pt>
                <c:pt idx="227">
                  <c:v>-144</c:v>
                </c:pt>
                <c:pt idx="228">
                  <c:v>-152</c:v>
                </c:pt>
                <c:pt idx="229">
                  <c:v>-128</c:v>
                </c:pt>
                <c:pt idx="230">
                  <c:v>-128</c:v>
                </c:pt>
                <c:pt idx="231">
                  <c:v>-128</c:v>
                </c:pt>
                <c:pt idx="232">
                  <c:v>-128</c:v>
                </c:pt>
                <c:pt idx="233">
                  <c:v>-128</c:v>
                </c:pt>
                <c:pt idx="234">
                  <c:v>-136</c:v>
                </c:pt>
                <c:pt idx="235">
                  <c:v>-144</c:v>
                </c:pt>
                <c:pt idx="236">
                  <c:v>-152</c:v>
                </c:pt>
                <c:pt idx="237">
                  <c:v>-128</c:v>
                </c:pt>
                <c:pt idx="238">
                  <c:v>-128</c:v>
                </c:pt>
                <c:pt idx="239">
                  <c:v>-128</c:v>
                </c:pt>
                <c:pt idx="240">
                  <c:v>-136</c:v>
                </c:pt>
                <c:pt idx="241">
                  <c:v>-112</c:v>
                </c:pt>
                <c:pt idx="242">
                  <c:v>-112</c:v>
                </c:pt>
                <c:pt idx="243">
                  <c:v>-112</c:v>
                </c:pt>
                <c:pt idx="244">
                  <c:v>-112</c:v>
                </c:pt>
                <c:pt idx="245">
                  <c:v>-112</c:v>
                </c:pt>
                <c:pt idx="246">
                  <c:v>-120</c:v>
                </c:pt>
                <c:pt idx="247">
                  <c:v>-96</c:v>
                </c:pt>
                <c:pt idx="248">
                  <c:v>-96</c:v>
                </c:pt>
                <c:pt idx="249">
                  <c:v>-96</c:v>
                </c:pt>
                <c:pt idx="250">
                  <c:v>-96</c:v>
                </c:pt>
                <c:pt idx="251">
                  <c:v>-96</c:v>
                </c:pt>
                <c:pt idx="252">
                  <c:v>-104</c:v>
                </c:pt>
                <c:pt idx="253">
                  <c:v>-112</c:v>
                </c:pt>
                <c:pt idx="254">
                  <c:v>-120</c:v>
                </c:pt>
                <c:pt idx="255">
                  <c:v>-96</c:v>
                </c:pt>
                <c:pt idx="256">
                  <c:v>-96</c:v>
                </c:pt>
                <c:pt idx="257">
                  <c:v>-96</c:v>
                </c:pt>
                <c:pt idx="258">
                  <c:v>-104</c:v>
                </c:pt>
                <c:pt idx="259">
                  <c:v>-112</c:v>
                </c:pt>
                <c:pt idx="260">
                  <c:v>-120</c:v>
                </c:pt>
                <c:pt idx="261">
                  <c:v>-96</c:v>
                </c:pt>
                <c:pt idx="262">
                  <c:v>-96</c:v>
                </c:pt>
                <c:pt idx="263">
                  <c:v>-96</c:v>
                </c:pt>
                <c:pt idx="264">
                  <c:v>-104</c:v>
                </c:pt>
                <c:pt idx="265">
                  <c:v>-112</c:v>
                </c:pt>
                <c:pt idx="266">
                  <c:v>-120</c:v>
                </c:pt>
                <c:pt idx="267">
                  <c:v>-96</c:v>
                </c:pt>
                <c:pt idx="268">
                  <c:v>-96</c:v>
                </c:pt>
                <c:pt idx="269">
                  <c:v>-96</c:v>
                </c:pt>
                <c:pt idx="270">
                  <c:v>-104</c:v>
                </c:pt>
                <c:pt idx="271">
                  <c:v>-112</c:v>
                </c:pt>
                <c:pt idx="272">
                  <c:v>-120</c:v>
                </c:pt>
                <c:pt idx="273">
                  <c:v>-128</c:v>
                </c:pt>
                <c:pt idx="274">
                  <c:v>-104</c:v>
                </c:pt>
                <c:pt idx="275">
                  <c:v>-104</c:v>
                </c:pt>
                <c:pt idx="276">
                  <c:v>-112</c:v>
                </c:pt>
                <c:pt idx="277">
                  <c:v>-120</c:v>
                </c:pt>
                <c:pt idx="278">
                  <c:v>-96</c:v>
                </c:pt>
                <c:pt idx="279">
                  <c:v>-96</c:v>
                </c:pt>
                <c:pt idx="280">
                  <c:v>-96</c:v>
                </c:pt>
                <c:pt idx="281">
                  <c:v>-96</c:v>
                </c:pt>
                <c:pt idx="282">
                  <c:v>-104</c:v>
                </c:pt>
                <c:pt idx="283">
                  <c:v>-80</c:v>
                </c:pt>
                <c:pt idx="284">
                  <c:v>-80</c:v>
                </c:pt>
                <c:pt idx="285">
                  <c:v>-80</c:v>
                </c:pt>
                <c:pt idx="286">
                  <c:v>-80</c:v>
                </c:pt>
                <c:pt idx="287">
                  <c:v>-80</c:v>
                </c:pt>
                <c:pt idx="288">
                  <c:v>-88</c:v>
                </c:pt>
                <c:pt idx="289">
                  <c:v>-96</c:v>
                </c:pt>
                <c:pt idx="290">
                  <c:v>-104</c:v>
                </c:pt>
                <c:pt idx="291">
                  <c:v>-112</c:v>
                </c:pt>
                <c:pt idx="292">
                  <c:v>-120</c:v>
                </c:pt>
                <c:pt idx="293">
                  <c:v>-96</c:v>
                </c:pt>
                <c:pt idx="294">
                  <c:v>-104</c:v>
                </c:pt>
                <c:pt idx="295">
                  <c:v>-112</c:v>
                </c:pt>
                <c:pt idx="296">
                  <c:v>-120</c:v>
                </c:pt>
                <c:pt idx="297">
                  <c:v>-128</c:v>
                </c:pt>
                <c:pt idx="298">
                  <c:v>-104</c:v>
                </c:pt>
                <c:pt idx="299">
                  <c:v>-104</c:v>
                </c:pt>
                <c:pt idx="300">
                  <c:v>-112</c:v>
                </c:pt>
                <c:pt idx="301">
                  <c:v>-120</c:v>
                </c:pt>
                <c:pt idx="302">
                  <c:v>-96</c:v>
                </c:pt>
                <c:pt idx="303">
                  <c:v>-96</c:v>
                </c:pt>
                <c:pt idx="304">
                  <c:v>-96</c:v>
                </c:pt>
                <c:pt idx="305">
                  <c:v>-96</c:v>
                </c:pt>
                <c:pt idx="306">
                  <c:v>-104</c:v>
                </c:pt>
                <c:pt idx="307">
                  <c:v>-80</c:v>
                </c:pt>
                <c:pt idx="308">
                  <c:v>-80</c:v>
                </c:pt>
                <c:pt idx="309">
                  <c:v>-80</c:v>
                </c:pt>
                <c:pt idx="310">
                  <c:v>-80</c:v>
                </c:pt>
                <c:pt idx="311">
                  <c:v>-80</c:v>
                </c:pt>
                <c:pt idx="312">
                  <c:v>-88</c:v>
                </c:pt>
                <c:pt idx="313">
                  <c:v>-96</c:v>
                </c:pt>
                <c:pt idx="314">
                  <c:v>-104</c:v>
                </c:pt>
                <c:pt idx="315">
                  <c:v>-80</c:v>
                </c:pt>
                <c:pt idx="316">
                  <c:v>-80</c:v>
                </c:pt>
                <c:pt idx="317">
                  <c:v>-80</c:v>
                </c:pt>
                <c:pt idx="318">
                  <c:v>-88</c:v>
                </c:pt>
                <c:pt idx="319">
                  <c:v>-64</c:v>
                </c:pt>
                <c:pt idx="320">
                  <c:v>-64</c:v>
                </c:pt>
                <c:pt idx="321">
                  <c:v>-64</c:v>
                </c:pt>
                <c:pt idx="322">
                  <c:v>-64</c:v>
                </c:pt>
                <c:pt idx="323">
                  <c:v>-64</c:v>
                </c:pt>
                <c:pt idx="324">
                  <c:v>-72</c:v>
                </c:pt>
                <c:pt idx="325">
                  <c:v>-48</c:v>
                </c:pt>
                <c:pt idx="326">
                  <c:v>-48</c:v>
                </c:pt>
                <c:pt idx="327">
                  <c:v>-48</c:v>
                </c:pt>
                <c:pt idx="328">
                  <c:v>-48</c:v>
                </c:pt>
                <c:pt idx="329">
                  <c:v>-48</c:v>
                </c:pt>
                <c:pt idx="330">
                  <c:v>-56</c:v>
                </c:pt>
                <c:pt idx="331">
                  <c:v>-64</c:v>
                </c:pt>
                <c:pt idx="332">
                  <c:v>-72</c:v>
                </c:pt>
                <c:pt idx="333">
                  <c:v>-48</c:v>
                </c:pt>
                <c:pt idx="334">
                  <c:v>-48</c:v>
                </c:pt>
                <c:pt idx="335">
                  <c:v>-48</c:v>
                </c:pt>
                <c:pt idx="336">
                  <c:v>-56</c:v>
                </c:pt>
                <c:pt idx="337">
                  <c:v>-64</c:v>
                </c:pt>
                <c:pt idx="338">
                  <c:v>-72</c:v>
                </c:pt>
                <c:pt idx="339">
                  <c:v>-80</c:v>
                </c:pt>
                <c:pt idx="340">
                  <c:v>-88</c:v>
                </c:pt>
                <c:pt idx="341">
                  <c:v>-64</c:v>
                </c:pt>
                <c:pt idx="342">
                  <c:v>-72</c:v>
                </c:pt>
                <c:pt idx="343">
                  <c:v>-80</c:v>
                </c:pt>
                <c:pt idx="344">
                  <c:v>-88</c:v>
                </c:pt>
                <c:pt idx="345">
                  <c:v>-64</c:v>
                </c:pt>
                <c:pt idx="346">
                  <c:v>-64</c:v>
                </c:pt>
                <c:pt idx="347">
                  <c:v>-64</c:v>
                </c:pt>
                <c:pt idx="348">
                  <c:v>-72</c:v>
                </c:pt>
                <c:pt idx="349">
                  <c:v>-80</c:v>
                </c:pt>
                <c:pt idx="350">
                  <c:v>-88</c:v>
                </c:pt>
                <c:pt idx="351">
                  <c:v>-96</c:v>
                </c:pt>
                <c:pt idx="352">
                  <c:v>-72</c:v>
                </c:pt>
                <c:pt idx="353">
                  <c:v>-72</c:v>
                </c:pt>
                <c:pt idx="354">
                  <c:v>-80</c:v>
                </c:pt>
                <c:pt idx="355">
                  <c:v>-56</c:v>
                </c:pt>
                <c:pt idx="356">
                  <c:v>-56</c:v>
                </c:pt>
                <c:pt idx="357">
                  <c:v>-56</c:v>
                </c:pt>
                <c:pt idx="358">
                  <c:v>-56</c:v>
                </c:pt>
                <c:pt idx="359">
                  <c:v>-56</c:v>
                </c:pt>
                <c:pt idx="360">
                  <c:v>-64</c:v>
                </c:pt>
                <c:pt idx="361">
                  <c:v>-72</c:v>
                </c:pt>
                <c:pt idx="362">
                  <c:v>-80</c:v>
                </c:pt>
                <c:pt idx="363">
                  <c:v>-88</c:v>
                </c:pt>
                <c:pt idx="364">
                  <c:v>-96</c:v>
                </c:pt>
                <c:pt idx="365">
                  <c:v>-104</c:v>
                </c:pt>
                <c:pt idx="366">
                  <c:v>-112</c:v>
                </c:pt>
                <c:pt idx="367">
                  <c:v>-120</c:v>
                </c:pt>
                <c:pt idx="368">
                  <c:v>-128</c:v>
                </c:pt>
                <c:pt idx="369">
                  <c:v>-136</c:v>
                </c:pt>
                <c:pt idx="370">
                  <c:v>-144</c:v>
                </c:pt>
                <c:pt idx="371">
                  <c:v>-120</c:v>
                </c:pt>
                <c:pt idx="372">
                  <c:v>-128</c:v>
                </c:pt>
                <c:pt idx="373">
                  <c:v>-136</c:v>
                </c:pt>
                <c:pt idx="374">
                  <c:v>-112</c:v>
                </c:pt>
                <c:pt idx="375">
                  <c:v>-112</c:v>
                </c:pt>
                <c:pt idx="376">
                  <c:v>-112</c:v>
                </c:pt>
                <c:pt idx="377">
                  <c:v>-112</c:v>
                </c:pt>
                <c:pt idx="378">
                  <c:v>-120</c:v>
                </c:pt>
                <c:pt idx="379">
                  <c:v>-128</c:v>
                </c:pt>
                <c:pt idx="380">
                  <c:v>-104</c:v>
                </c:pt>
                <c:pt idx="381">
                  <c:v>-104</c:v>
                </c:pt>
                <c:pt idx="382">
                  <c:v>-104</c:v>
                </c:pt>
                <c:pt idx="383">
                  <c:v>-104</c:v>
                </c:pt>
                <c:pt idx="384">
                  <c:v>-112</c:v>
                </c:pt>
                <c:pt idx="385">
                  <c:v>-88</c:v>
                </c:pt>
                <c:pt idx="386">
                  <c:v>-88</c:v>
                </c:pt>
                <c:pt idx="387">
                  <c:v>-88</c:v>
                </c:pt>
                <c:pt idx="388">
                  <c:v>-88</c:v>
                </c:pt>
                <c:pt idx="389">
                  <c:v>-88</c:v>
                </c:pt>
                <c:pt idx="390">
                  <c:v>-96</c:v>
                </c:pt>
                <c:pt idx="391">
                  <c:v>-104</c:v>
                </c:pt>
                <c:pt idx="392">
                  <c:v>-112</c:v>
                </c:pt>
                <c:pt idx="393">
                  <c:v>-120</c:v>
                </c:pt>
                <c:pt idx="394">
                  <c:v>-128</c:v>
                </c:pt>
                <c:pt idx="395">
                  <c:v>-104</c:v>
                </c:pt>
                <c:pt idx="396">
                  <c:v>-112</c:v>
                </c:pt>
                <c:pt idx="397">
                  <c:v>-120</c:v>
                </c:pt>
                <c:pt idx="398">
                  <c:v>-128</c:v>
                </c:pt>
                <c:pt idx="399">
                  <c:v>-136</c:v>
                </c:pt>
                <c:pt idx="400">
                  <c:v>-144</c:v>
                </c:pt>
                <c:pt idx="401">
                  <c:v>-120</c:v>
                </c:pt>
                <c:pt idx="402">
                  <c:v>-128</c:v>
                </c:pt>
                <c:pt idx="403">
                  <c:v>-136</c:v>
                </c:pt>
                <c:pt idx="404">
                  <c:v>-144</c:v>
                </c:pt>
                <c:pt idx="405">
                  <c:v>-152</c:v>
                </c:pt>
                <c:pt idx="406">
                  <c:v>-160</c:v>
                </c:pt>
                <c:pt idx="407">
                  <c:v>-136</c:v>
                </c:pt>
                <c:pt idx="408">
                  <c:v>-144</c:v>
                </c:pt>
                <c:pt idx="409">
                  <c:v>-120</c:v>
                </c:pt>
                <c:pt idx="410">
                  <c:v>-120</c:v>
                </c:pt>
                <c:pt idx="411">
                  <c:v>-120</c:v>
                </c:pt>
                <c:pt idx="412">
                  <c:v>-120</c:v>
                </c:pt>
                <c:pt idx="413">
                  <c:v>-120</c:v>
                </c:pt>
                <c:pt idx="414">
                  <c:v>-128</c:v>
                </c:pt>
                <c:pt idx="415">
                  <c:v>-136</c:v>
                </c:pt>
                <c:pt idx="416">
                  <c:v>-112</c:v>
                </c:pt>
                <c:pt idx="417">
                  <c:v>-112</c:v>
                </c:pt>
                <c:pt idx="418">
                  <c:v>-112</c:v>
                </c:pt>
                <c:pt idx="419">
                  <c:v>-112</c:v>
                </c:pt>
                <c:pt idx="420">
                  <c:v>-120</c:v>
                </c:pt>
                <c:pt idx="421">
                  <c:v>-128</c:v>
                </c:pt>
                <c:pt idx="422">
                  <c:v>-136</c:v>
                </c:pt>
                <c:pt idx="423">
                  <c:v>-144</c:v>
                </c:pt>
                <c:pt idx="424">
                  <c:v>-120</c:v>
                </c:pt>
                <c:pt idx="425">
                  <c:v>-120</c:v>
                </c:pt>
                <c:pt idx="426">
                  <c:v>-128</c:v>
                </c:pt>
                <c:pt idx="427">
                  <c:v>-136</c:v>
                </c:pt>
                <c:pt idx="428">
                  <c:v>-112</c:v>
                </c:pt>
                <c:pt idx="429">
                  <c:v>-112</c:v>
                </c:pt>
                <c:pt idx="430">
                  <c:v>-112</c:v>
                </c:pt>
                <c:pt idx="431">
                  <c:v>-112</c:v>
                </c:pt>
                <c:pt idx="432">
                  <c:v>-120</c:v>
                </c:pt>
                <c:pt idx="433">
                  <c:v>-128</c:v>
                </c:pt>
                <c:pt idx="434">
                  <c:v>-104</c:v>
                </c:pt>
                <c:pt idx="435">
                  <c:v>-104</c:v>
                </c:pt>
                <c:pt idx="436">
                  <c:v>-104</c:v>
                </c:pt>
                <c:pt idx="437">
                  <c:v>-104</c:v>
                </c:pt>
                <c:pt idx="438">
                  <c:v>-112</c:v>
                </c:pt>
                <c:pt idx="439">
                  <c:v>-120</c:v>
                </c:pt>
                <c:pt idx="440">
                  <c:v>-128</c:v>
                </c:pt>
                <c:pt idx="441">
                  <c:v>-104</c:v>
                </c:pt>
                <c:pt idx="442">
                  <c:v>-104</c:v>
                </c:pt>
                <c:pt idx="443">
                  <c:v>-104</c:v>
                </c:pt>
                <c:pt idx="444">
                  <c:v>-112</c:v>
                </c:pt>
                <c:pt idx="445">
                  <c:v>-120</c:v>
                </c:pt>
                <c:pt idx="446">
                  <c:v>-128</c:v>
                </c:pt>
                <c:pt idx="447">
                  <c:v>-136</c:v>
                </c:pt>
                <c:pt idx="448">
                  <c:v>-144</c:v>
                </c:pt>
                <c:pt idx="449">
                  <c:v>-152</c:v>
                </c:pt>
                <c:pt idx="450">
                  <c:v>-160</c:v>
                </c:pt>
                <c:pt idx="451">
                  <c:v>-168</c:v>
                </c:pt>
                <c:pt idx="452">
                  <c:v>-176</c:v>
                </c:pt>
                <c:pt idx="453">
                  <c:v>-184</c:v>
                </c:pt>
                <c:pt idx="454">
                  <c:v>-192</c:v>
                </c:pt>
                <c:pt idx="455">
                  <c:v>-200</c:v>
                </c:pt>
                <c:pt idx="456">
                  <c:v>-184</c:v>
                </c:pt>
                <c:pt idx="457">
                  <c:v>-192</c:v>
                </c:pt>
                <c:pt idx="458">
                  <c:v>-200</c:v>
                </c:pt>
                <c:pt idx="459">
                  <c:v>-208</c:v>
                </c:pt>
                <c:pt idx="460">
                  <c:v>-216</c:v>
                </c:pt>
                <c:pt idx="461">
                  <c:v>-224</c:v>
                </c:pt>
                <c:pt idx="462">
                  <c:v>-208</c:v>
                </c:pt>
                <c:pt idx="463">
                  <c:v>-184</c:v>
                </c:pt>
                <c:pt idx="464">
                  <c:v>-184</c:v>
                </c:pt>
                <c:pt idx="465">
                  <c:v>-184</c:v>
                </c:pt>
                <c:pt idx="466">
                  <c:v>-184</c:v>
                </c:pt>
                <c:pt idx="467">
                  <c:v>-184</c:v>
                </c:pt>
                <c:pt idx="468">
                  <c:v>-192</c:v>
                </c:pt>
                <c:pt idx="469">
                  <c:v>-200</c:v>
                </c:pt>
                <c:pt idx="470">
                  <c:v>-208</c:v>
                </c:pt>
                <c:pt idx="471">
                  <c:v>-216</c:v>
                </c:pt>
                <c:pt idx="472">
                  <c:v>-192</c:v>
                </c:pt>
                <c:pt idx="473">
                  <c:v>-192</c:v>
                </c:pt>
                <c:pt idx="474">
                  <c:v>-200</c:v>
                </c:pt>
                <c:pt idx="475">
                  <c:v>-208</c:v>
                </c:pt>
                <c:pt idx="476">
                  <c:v>-216</c:v>
                </c:pt>
                <c:pt idx="477">
                  <c:v>-224</c:v>
                </c:pt>
                <c:pt idx="478">
                  <c:v>-232</c:v>
                </c:pt>
                <c:pt idx="479">
                  <c:v>-208</c:v>
                </c:pt>
                <c:pt idx="480">
                  <c:v>-216</c:v>
                </c:pt>
                <c:pt idx="481">
                  <c:v>-192</c:v>
                </c:pt>
                <c:pt idx="482">
                  <c:v>-192</c:v>
                </c:pt>
                <c:pt idx="483">
                  <c:v>-192</c:v>
                </c:pt>
                <c:pt idx="484">
                  <c:v>-192</c:v>
                </c:pt>
                <c:pt idx="485">
                  <c:v>-192</c:v>
                </c:pt>
                <c:pt idx="486">
                  <c:v>-200</c:v>
                </c:pt>
                <c:pt idx="487">
                  <c:v>-176</c:v>
                </c:pt>
                <c:pt idx="488">
                  <c:v>-176</c:v>
                </c:pt>
                <c:pt idx="489">
                  <c:v>-176</c:v>
                </c:pt>
                <c:pt idx="490">
                  <c:v>-176</c:v>
                </c:pt>
                <c:pt idx="491">
                  <c:v>-176</c:v>
                </c:pt>
                <c:pt idx="492">
                  <c:v>-184</c:v>
                </c:pt>
                <c:pt idx="493">
                  <c:v>-192</c:v>
                </c:pt>
                <c:pt idx="494">
                  <c:v>-200</c:v>
                </c:pt>
                <c:pt idx="495">
                  <c:v>-208</c:v>
                </c:pt>
                <c:pt idx="496">
                  <c:v>-184</c:v>
                </c:pt>
                <c:pt idx="497">
                  <c:v>-184</c:v>
                </c:pt>
                <c:pt idx="498">
                  <c:v>-192</c:v>
                </c:pt>
                <c:pt idx="499">
                  <c:v>-200</c:v>
                </c:pt>
              </c:numCache>
            </c:numRef>
          </c:val>
        </c:ser>
        <c:ser>
          <c:idx val="4"/>
          <c:order val="4"/>
          <c:tx>
            <c:v>Cont 123321 O</c:v>
          </c:tx>
          <c:marker>
            <c:symbol val="none"/>
          </c:marker>
          <c:val>
            <c:numRef>
              <c:f>Vortex!$AL$11:$AL$510</c:f>
              <c:numCache>
                <c:formatCode>General</c:formatCode>
                <c:ptCount val="500"/>
                <c:pt idx="0">
                  <c:v>-2</c:v>
                </c:pt>
                <c:pt idx="1">
                  <c:v>2</c:v>
                </c:pt>
                <c:pt idx="2">
                  <c:v>0</c:v>
                </c:pt>
                <c:pt idx="3">
                  <c:v>-4</c:v>
                </c:pt>
                <c:pt idx="4">
                  <c:v>6</c:v>
                </c:pt>
                <c:pt idx="5">
                  <c:v>4</c:v>
                </c:pt>
                <c:pt idx="6">
                  <c:v>0</c:v>
                </c:pt>
                <c:pt idx="7">
                  <c:v>-6</c:v>
                </c:pt>
                <c:pt idx="8">
                  <c:v>-14</c:v>
                </c:pt>
                <c:pt idx="9">
                  <c:v>-22</c:v>
                </c:pt>
                <c:pt idx="10">
                  <c:v>-30</c:v>
                </c:pt>
                <c:pt idx="11">
                  <c:v>-38</c:v>
                </c:pt>
                <c:pt idx="12">
                  <c:v>-46</c:v>
                </c:pt>
                <c:pt idx="13">
                  <c:v>-30</c:v>
                </c:pt>
                <c:pt idx="14">
                  <c:v>-38</c:v>
                </c:pt>
                <c:pt idx="15">
                  <c:v>-22</c:v>
                </c:pt>
                <c:pt idx="16">
                  <c:v>-30</c:v>
                </c:pt>
                <c:pt idx="17">
                  <c:v>-38</c:v>
                </c:pt>
                <c:pt idx="18">
                  <c:v>-22</c:v>
                </c:pt>
                <c:pt idx="19">
                  <c:v>-6</c:v>
                </c:pt>
                <c:pt idx="20">
                  <c:v>10</c:v>
                </c:pt>
                <c:pt idx="21">
                  <c:v>32</c:v>
                </c:pt>
                <c:pt idx="22">
                  <c:v>36</c:v>
                </c:pt>
                <c:pt idx="23">
                  <c:v>34</c:v>
                </c:pt>
                <c:pt idx="24">
                  <c:v>30</c:v>
                </c:pt>
                <c:pt idx="25">
                  <c:v>24</c:v>
                </c:pt>
                <c:pt idx="26">
                  <c:v>16</c:v>
                </c:pt>
                <c:pt idx="27">
                  <c:v>38</c:v>
                </c:pt>
                <c:pt idx="28">
                  <c:v>42</c:v>
                </c:pt>
                <c:pt idx="29">
                  <c:v>40</c:v>
                </c:pt>
                <c:pt idx="30">
                  <c:v>44</c:v>
                </c:pt>
                <c:pt idx="31">
                  <c:v>48</c:v>
                </c:pt>
                <c:pt idx="32">
                  <c:v>46</c:v>
                </c:pt>
                <c:pt idx="33">
                  <c:v>42</c:v>
                </c:pt>
                <c:pt idx="34">
                  <c:v>36</c:v>
                </c:pt>
                <c:pt idx="35">
                  <c:v>28</c:v>
                </c:pt>
                <c:pt idx="36">
                  <c:v>20</c:v>
                </c:pt>
                <c:pt idx="37">
                  <c:v>12</c:v>
                </c:pt>
                <c:pt idx="38">
                  <c:v>34</c:v>
                </c:pt>
                <c:pt idx="39">
                  <c:v>32</c:v>
                </c:pt>
                <c:pt idx="40">
                  <c:v>28</c:v>
                </c:pt>
                <c:pt idx="41">
                  <c:v>22</c:v>
                </c:pt>
                <c:pt idx="42">
                  <c:v>14</c:v>
                </c:pt>
                <c:pt idx="43">
                  <c:v>6</c:v>
                </c:pt>
                <c:pt idx="44">
                  <c:v>-2</c:v>
                </c:pt>
                <c:pt idx="45">
                  <c:v>-10</c:v>
                </c:pt>
                <c:pt idx="46">
                  <c:v>-18</c:v>
                </c:pt>
                <c:pt idx="47">
                  <c:v>-2</c:v>
                </c:pt>
                <c:pt idx="48">
                  <c:v>-10</c:v>
                </c:pt>
                <c:pt idx="49">
                  <c:v>-18</c:v>
                </c:pt>
                <c:pt idx="50">
                  <c:v>-26</c:v>
                </c:pt>
                <c:pt idx="51">
                  <c:v>-34</c:v>
                </c:pt>
                <c:pt idx="52">
                  <c:v>-18</c:v>
                </c:pt>
                <c:pt idx="53">
                  <c:v>-2</c:v>
                </c:pt>
                <c:pt idx="54">
                  <c:v>-10</c:v>
                </c:pt>
                <c:pt idx="55">
                  <c:v>6</c:v>
                </c:pt>
                <c:pt idx="56">
                  <c:v>4</c:v>
                </c:pt>
                <c:pt idx="57">
                  <c:v>0</c:v>
                </c:pt>
                <c:pt idx="58">
                  <c:v>-6</c:v>
                </c:pt>
                <c:pt idx="59">
                  <c:v>10</c:v>
                </c:pt>
                <c:pt idx="60">
                  <c:v>8</c:v>
                </c:pt>
                <c:pt idx="61">
                  <c:v>12</c:v>
                </c:pt>
                <c:pt idx="62">
                  <c:v>16</c:v>
                </c:pt>
                <c:pt idx="63">
                  <c:v>14</c:v>
                </c:pt>
                <c:pt idx="64">
                  <c:v>10</c:v>
                </c:pt>
                <c:pt idx="65">
                  <c:v>4</c:v>
                </c:pt>
                <c:pt idx="66">
                  <c:v>-4</c:v>
                </c:pt>
                <c:pt idx="67">
                  <c:v>-12</c:v>
                </c:pt>
                <c:pt idx="68">
                  <c:v>4</c:v>
                </c:pt>
                <c:pt idx="69">
                  <c:v>26</c:v>
                </c:pt>
                <c:pt idx="70">
                  <c:v>24</c:v>
                </c:pt>
                <c:pt idx="71">
                  <c:v>28</c:v>
                </c:pt>
                <c:pt idx="72">
                  <c:v>26</c:v>
                </c:pt>
                <c:pt idx="73">
                  <c:v>30</c:v>
                </c:pt>
                <c:pt idx="74">
                  <c:v>34</c:v>
                </c:pt>
                <c:pt idx="75">
                  <c:v>32</c:v>
                </c:pt>
                <c:pt idx="76">
                  <c:v>28</c:v>
                </c:pt>
                <c:pt idx="77">
                  <c:v>22</c:v>
                </c:pt>
                <c:pt idx="78">
                  <c:v>38</c:v>
                </c:pt>
                <c:pt idx="79">
                  <c:v>36</c:v>
                </c:pt>
                <c:pt idx="80">
                  <c:v>32</c:v>
                </c:pt>
                <c:pt idx="81">
                  <c:v>26</c:v>
                </c:pt>
                <c:pt idx="82">
                  <c:v>42</c:v>
                </c:pt>
                <c:pt idx="83">
                  <c:v>40</c:v>
                </c:pt>
                <c:pt idx="84">
                  <c:v>44</c:v>
                </c:pt>
                <c:pt idx="85">
                  <c:v>48</c:v>
                </c:pt>
                <c:pt idx="86">
                  <c:v>46</c:v>
                </c:pt>
                <c:pt idx="87">
                  <c:v>50</c:v>
                </c:pt>
                <c:pt idx="88">
                  <c:v>54</c:v>
                </c:pt>
                <c:pt idx="89">
                  <c:v>52</c:v>
                </c:pt>
                <c:pt idx="90">
                  <c:v>48</c:v>
                </c:pt>
                <c:pt idx="91">
                  <c:v>42</c:v>
                </c:pt>
                <c:pt idx="92">
                  <c:v>58</c:v>
                </c:pt>
                <c:pt idx="93">
                  <c:v>62</c:v>
                </c:pt>
                <c:pt idx="94">
                  <c:v>60</c:v>
                </c:pt>
                <c:pt idx="95">
                  <c:v>64</c:v>
                </c:pt>
                <c:pt idx="96">
                  <c:v>68</c:v>
                </c:pt>
                <c:pt idx="97">
                  <c:v>66</c:v>
                </c:pt>
                <c:pt idx="98">
                  <c:v>62</c:v>
                </c:pt>
                <c:pt idx="99">
                  <c:v>72</c:v>
                </c:pt>
                <c:pt idx="100">
                  <c:v>70</c:v>
                </c:pt>
                <c:pt idx="101">
                  <c:v>66</c:v>
                </c:pt>
                <c:pt idx="102">
                  <c:v>60</c:v>
                </c:pt>
                <c:pt idx="103">
                  <c:v>76</c:v>
                </c:pt>
                <c:pt idx="104">
                  <c:v>74</c:v>
                </c:pt>
                <c:pt idx="105">
                  <c:v>78</c:v>
                </c:pt>
                <c:pt idx="106">
                  <c:v>76</c:v>
                </c:pt>
                <c:pt idx="107">
                  <c:v>72</c:v>
                </c:pt>
                <c:pt idx="108">
                  <c:v>66</c:v>
                </c:pt>
                <c:pt idx="109">
                  <c:v>58</c:v>
                </c:pt>
                <c:pt idx="110">
                  <c:v>50</c:v>
                </c:pt>
                <c:pt idx="111">
                  <c:v>66</c:v>
                </c:pt>
                <c:pt idx="112">
                  <c:v>64</c:v>
                </c:pt>
                <c:pt idx="113">
                  <c:v>60</c:v>
                </c:pt>
                <c:pt idx="114">
                  <c:v>54</c:v>
                </c:pt>
                <c:pt idx="115">
                  <c:v>46</c:v>
                </c:pt>
                <c:pt idx="116">
                  <c:v>38</c:v>
                </c:pt>
                <c:pt idx="117">
                  <c:v>30</c:v>
                </c:pt>
                <c:pt idx="118">
                  <c:v>52</c:v>
                </c:pt>
                <c:pt idx="119">
                  <c:v>50</c:v>
                </c:pt>
                <c:pt idx="120">
                  <c:v>46</c:v>
                </c:pt>
                <c:pt idx="121">
                  <c:v>40</c:v>
                </c:pt>
                <c:pt idx="122">
                  <c:v>56</c:v>
                </c:pt>
                <c:pt idx="123">
                  <c:v>54</c:v>
                </c:pt>
                <c:pt idx="124">
                  <c:v>50</c:v>
                </c:pt>
                <c:pt idx="125">
                  <c:v>44</c:v>
                </c:pt>
                <c:pt idx="126">
                  <c:v>60</c:v>
                </c:pt>
                <c:pt idx="127">
                  <c:v>58</c:v>
                </c:pt>
                <c:pt idx="128">
                  <c:v>54</c:v>
                </c:pt>
                <c:pt idx="129">
                  <c:v>48</c:v>
                </c:pt>
                <c:pt idx="130">
                  <c:v>40</c:v>
                </c:pt>
                <c:pt idx="131">
                  <c:v>32</c:v>
                </c:pt>
                <c:pt idx="132">
                  <c:v>48</c:v>
                </c:pt>
                <c:pt idx="133">
                  <c:v>46</c:v>
                </c:pt>
                <c:pt idx="134">
                  <c:v>42</c:v>
                </c:pt>
                <c:pt idx="135">
                  <c:v>36</c:v>
                </c:pt>
                <c:pt idx="136">
                  <c:v>28</c:v>
                </c:pt>
                <c:pt idx="137">
                  <c:v>20</c:v>
                </c:pt>
                <c:pt idx="138">
                  <c:v>36</c:v>
                </c:pt>
                <c:pt idx="139">
                  <c:v>34</c:v>
                </c:pt>
                <c:pt idx="140">
                  <c:v>30</c:v>
                </c:pt>
                <c:pt idx="141">
                  <c:v>24</c:v>
                </c:pt>
                <c:pt idx="142">
                  <c:v>16</c:v>
                </c:pt>
                <c:pt idx="143">
                  <c:v>8</c:v>
                </c:pt>
                <c:pt idx="144">
                  <c:v>24</c:v>
                </c:pt>
                <c:pt idx="145">
                  <c:v>22</c:v>
                </c:pt>
                <c:pt idx="146">
                  <c:v>18</c:v>
                </c:pt>
                <c:pt idx="147">
                  <c:v>12</c:v>
                </c:pt>
                <c:pt idx="148">
                  <c:v>4</c:v>
                </c:pt>
                <c:pt idx="149">
                  <c:v>-4</c:v>
                </c:pt>
                <c:pt idx="150">
                  <c:v>-12</c:v>
                </c:pt>
                <c:pt idx="151">
                  <c:v>4</c:v>
                </c:pt>
                <c:pt idx="152">
                  <c:v>2</c:v>
                </c:pt>
                <c:pt idx="153">
                  <c:v>-2</c:v>
                </c:pt>
                <c:pt idx="154">
                  <c:v>-8</c:v>
                </c:pt>
                <c:pt idx="155">
                  <c:v>8</c:v>
                </c:pt>
                <c:pt idx="156">
                  <c:v>12</c:v>
                </c:pt>
                <c:pt idx="157">
                  <c:v>16</c:v>
                </c:pt>
                <c:pt idx="158">
                  <c:v>14</c:v>
                </c:pt>
                <c:pt idx="159">
                  <c:v>10</c:v>
                </c:pt>
                <c:pt idx="160">
                  <c:v>20</c:v>
                </c:pt>
                <c:pt idx="161">
                  <c:v>18</c:v>
                </c:pt>
                <c:pt idx="162">
                  <c:v>14</c:v>
                </c:pt>
                <c:pt idx="163">
                  <c:v>8</c:v>
                </c:pt>
                <c:pt idx="164">
                  <c:v>0</c:v>
                </c:pt>
                <c:pt idx="165">
                  <c:v>22</c:v>
                </c:pt>
                <c:pt idx="166">
                  <c:v>20</c:v>
                </c:pt>
                <c:pt idx="167">
                  <c:v>16</c:v>
                </c:pt>
                <c:pt idx="168">
                  <c:v>10</c:v>
                </c:pt>
                <c:pt idx="169">
                  <c:v>26</c:v>
                </c:pt>
                <c:pt idx="170">
                  <c:v>24</c:v>
                </c:pt>
                <c:pt idx="171">
                  <c:v>28</c:v>
                </c:pt>
                <c:pt idx="172">
                  <c:v>26</c:v>
                </c:pt>
                <c:pt idx="173">
                  <c:v>22</c:v>
                </c:pt>
                <c:pt idx="174">
                  <c:v>32</c:v>
                </c:pt>
                <c:pt idx="175">
                  <c:v>30</c:v>
                </c:pt>
                <c:pt idx="176">
                  <c:v>26</c:v>
                </c:pt>
                <c:pt idx="177">
                  <c:v>20</c:v>
                </c:pt>
                <c:pt idx="178">
                  <c:v>36</c:v>
                </c:pt>
                <c:pt idx="179">
                  <c:v>34</c:v>
                </c:pt>
                <c:pt idx="180">
                  <c:v>30</c:v>
                </c:pt>
                <c:pt idx="181">
                  <c:v>40</c:v>
                </c:pt>
                <c:pt idx="182">
                  <c:v>38</c:v>
                </c:pt>
                <c:pt idx="183">
                  <c:v>34</c:v>
                </c:pt>
                <c:pt idx="184">
                  <c:v>44</c:v>
                </c:pt>
                <c:pt idx="185">
                  <c:v>42</c:v>
                </c:pt>
                <c:pt idx="186">
                  <c:v>38</c:v>
                </c:pt>
                <c:pt idx="187">
                  <c:v>32</c:v>
                </c:pt>
                <c:pt idx="188">
                  <c:v>24</c:v>
                </c:pt>
                <c:pt idx="189">
                  <c:v>46</c:v>
                </c:pt>
                <c:pt idx="190">
                  <c:v>44</c:v>
                </c:pt>
                <c:pt idx="191">
                  <c:v>40</c:v>
                </c:pt>
                <c:pt idx="192">
                  <c:v>50</c:v>
                </c:pt>
                <c:pt idx="193">
                  <c:v>48</c:v>
                </c:pt>
                <c:pt idx="194">
                  <c:v>44</c:v>
                </c:pt>
                <c:pt idx="195">
                  <c:v>38</c:v>
                </c:pt>
                <c:pt idx="196">
                  <c:v>30</c:v>
                </c:pt>
                <c:pt idx="197">
                  <c:v>52</c:v>
                </c:pt>
                <c:pt idx="198">
                  <c:v>56</c:v>
                </c:pt>
                <c:pt idx="199">
                  <c:v>54</c:v>
                </c:pt>
                <c:pt idx="200">
                  <c:v>50</c:v>
                </c:pt>
                <c:pt idx="201">
                  <c:v>60</c:v>
                </c:pt>
                <c:pt idx="202">
                  <c:v>58</c:v>
                </c:pt>
                <c:pt idx="203">
                  <c:v>62</c:v>
                </c:pt>
                <c:pt idx="204">
                  <c:v>60</c:v>
                </c:pt>
                <c:pt idx="205">
                  <c:v>56</c:v>
                </c:pt>
                <c:pt idx="206">
                  <c:v>66</c:v>
                </c:pt>
                <c:pt idx="207">
                  <c:v>64</c:v>
                </c:pt>
                <c:pt idx="208">
                  <c:v>60</c:v>
                </c:pt>
                <c:pt idx="209">
                  <c:v>54</c:v>
                </c:pt>
                <c:pt idx="210">
                  <c:v>46</c:v>
                </c:pt>
                <c:pt idx="211">
                  <c:v>68</c:v>
                </c:pt>
                <c:pt idx="212">
                  <c:v>66</c:v>
                </c:pt>
                <c:pt idx="213">
                  <c:v>70</c:v>
                </c:pt>
                <c:pt idx="214">
                  <c:v>68</c:v>
                </c:pt>
                <c:pt idx="215">
                  <c:v>72</c:v>
                </c:pt>
                <c:pt idx="216">
                  <c:v>70</c:v>
                </c:pt>
                <c:pt idx="217">
                  <c:v>74</c:v>
                </c:pt>
                <c:pt idx="218">
                  <c:v>72</c:v>
                </c:pt>
                <c:pt idx="219">
                  <c:v>68</c:v>
                </c:pt>
                <c:pt idx="220">
                  <c:v>62</c:v>
                </c:pt>
                <c:pt idx="221">
                  <c:v>54</c:v>
                </c:pt>
                <c:pt idx="222">
                  <c:v>46</c:v>
                </c:pt>
                <c:pt idx="223">
                  <c:v>38</c:v>
                </c:pt>
                <c:pt idx="224">
                  <c:v>30</c:v>
                </c:pt>
                <c:pt idx="225">
                  <c:v>22</c:v>
                </c:pt>
                <c:pt idx="226">
                  <c:v>44</c:v>
                </c:pt>
                <c:pt idx="227">
                  <c:v>48</c:v>
                </c:pt>
                <c:pt idx="228">
                  <c:v>46</c:v>
                </c:pt>
                <c:pt idx="229">
                  <c:v>42</c:v>
                </c:pt>
                <c:pt idx="230">
                  <c:v>52</c:v>
                </c:pt>
                <c:pt idx="231">
                  <c:v>56</c:v>
                </c:pt>
                <c:pt idx="232">
                  <c:v>54</c:v>
                </c:pt>
                <c:pt idx="233">
                  <c:v>50</c:v>
                </c:pt>
                <c:pt idx="234">
                  <c:v>44</c:v>
                </c:pt>
                <c:pt idx="235">
                  <c:v>60</c:v>
                </c:pt>
                <c:pt idx="236">
                  <c:v>58</c:v>
                </c:pt>
                <c:pt idx="237">
                  <c:v>54</c:v>
                </c:pt>
                <c:pt idx="238">
                  <c:v>64</c:v>
                </c:pt>
                <c:pt idx="239">
                  <c:v>68</c:v>
                </c:pt>
                <c:pt idx="240">
                  <c:v>66</c:v>
                </c:pt>
                <c:pt idx="241">
                  <c:v>62</c:v>
                </c:pt>
                <c:pt idx="242">
                  <c:v>56</c:v>
                </c:pt>
                <c:pt idx="243">
                  <c:v>48</c:v>
                </c:pt>
                <c:pt idx="244">
                  <c:v>70</c:v>
                </c:pt>
                <c:pt idx="245">
                  <c:v>68</c:v>
                </c:pt>
                <c:pt idx="246">
                  <c:v>64</c:v>
                </c:pt>
                <c:pt idx="247">
                  <c:v>58</c:v>
                </c:pt>
                <c:pt idx="248">
                  <c:v>74</c:v>
                </c:pt>
                <c:pt idx="249">
                  <c:v>78</c:v>
                </c:pt>
                <c:pt idx="250">
                  <c:v>76</c:v>
                </c:pt>
                <c:pt idx="251">
                  <c:v>72</c:v>
                </c:pt>
                <c:pt idx="252">
                  <c:v>66</c:v>
                </c:pt>
                <c:pt idx="253">
                  <c:v>58</c:v>
                </c:pt>
                <c:pt idx="254">
                  <c:v>50</c:v>
                </c:pt>
                <c:pt idx="255">
                  <c:v>42</c:v>
                </c:pt>
                <c:pt idx="256">
                  <c:v>64</c:v>
                </c:pt>
                <c:pt idx="257">
                  <c:v>62</c:v>
                </c:pt>
                <c:pt idx="258">
                  <c:v>58</c:v>
                </c:pt>
                <c:pt idx="259">
                  <c:v>68</c:v>
                </c:pt>
                <c:pt idx="260">
                  <c:v>66</c:v>
                </c:pt>
                <c:pt idx="261">
                  <c:v>62</c:v>
                </c:pt>
                <c:pt idx="262">
                  <c:v>72</c:v>
                </c:pt>
                <c:pt idx="263">
                  <c:v>70</c:v>
                </c:pt>
                <c:pt idx="264">
                  <c:v>66</c:v>
                </c:pt>
                <c:pt idx="265">
                  <c:v>76</c:v>
                </c:pt>
                <c:pt idx="266">
                  <c:v>74</c:v>
                </c:pt>
                <c:pt idx="267">
                  <c:v>70</c:v>
                </c:pt>
                <c:pt idx="268">
                  <c:v>64</c:v>
                </c:pt>
                <c:pt idx="269">
                  <c:v>56</c:v>
                </c:pt>
                <c:pt idx="270">
                  <c:v>48</c:v>
                </c:pt>
                <c:pt idx="271">
                  <c:v>40</c:v>
                </c:pt>
                <c:pt idx="272">
                  <c:v>62</c:v>
                </c:pt>
                <c:pt idx="273">
                  <c:v>60</c:v>
                </c:pt>
                <c:pt idx="274">
                  <c:v>56</c:v>
                </c:pt>
                <c:pt idx="275">
                  <c:v>50</c:v>
                </c:pt>
                <c:pt idx="276">
                  <c:v>66</c:v>
                </c:pt>
                <c:pt idx="277">
                  <c:v>64</c:v>
                </c:pt>
                <c:pt idx="278">
                  <c:v>68</c:v>
                </c:pt>
                <c:pt idx="279">
                  <c:v>72</c:v>
                </c:pt>
                <c:pt idx="280">
                  <c:v>70</c:v>
                </c:pt>
                <c:pt idx="281">
                  <c:v>66</c:v>
                </c:pt>
                <c:pt idx="282">
                  <c:v>76</c:v>
                </c:pt>
                <c:pt idx="283">
                  <c:v>80</c:v>
                </c:pt>
                <c:pt idx="284">
                  <c:v>84</c:v>
                </c:pt>
                <c:pt idx="285">
                  <c:v>82</c:v>
                </c:pt>
                <c:pt idx="286">
                  <c:v>78</c:v>
                </c:pt>
                <c:pt idx="287">
                  <c:v>72</c:v>
                </c:pt>
                <c:pt idx="288">
                  <c:v>64</c:v>
                </c:pt>
                <c:pt idx="289">
                  <c:v>56</c:v>
                </c:pt>
                <c:pt idx="290">
                  <c:v>72</c:v>
                </c:pt>
                <c:pt idx="291">
                  <c:v>70</c:v>
                </c:pt>
                <c:pt idx="292">
                  <c:v>74</c:v>
                </c:pt>
                <c:pt idx="293">
                  <c:v>72</c:v>
                </c:pt>
                <c:pt idx="294">
                  <c:v>68</c:v>
                </c:pt>
                <c:pt idx="295">
                  <c:v>78</c:v>
                </c:pt>
                <c:pt idx="296">
                  <c:v>82</c:v>
                </c:pt>
                <c:pt idx="297">
                  <c:v>86</c:v>
                </c:pt>
                <c:pt idx="298">
                  <c:v>90</c:v>
                </c:pt>
                <c:pt idx="299">
                  <c:v>88</c:v>
                </c:pt>
                <c:pt idx="300">
                  <c:v>84</c:v>
                </c:pt>
                <c:pt idx="301">
                  <c:v>94</c:v>
                </c:pt>
                <c:pt idx="302">
                  <c:v>92</c:v>
                </c:pt>
                <c:pt idx="303">
                  <c:v>96</c:v>
                </c:pt>
                <c:pt idx="304">
                  <c:v>94</c:v>
                </c:pt>
                <c:pt idx="305">
                  <c:v>90</c:v>
                </c:pt>
                <c:pt idx="306">
                  <c:v>84</c:v>
                </c:pt>
                <c:pt idx="307">
                  <c:v>76</c:v>
                </c:pt>
                <c:pt idx="308">
                  <c:v>68</c:v>
                </c:pt>
                <c:pt idx="309">
                  <c:v>60</c:v>
                </c:pt>
                <c:pt idx="310">
                  <c:v>52</c:v>
                </c:pt>
                <c:pt idx="311">
                  <c:v>44</c:v>
                </c:pt>
                <c:pt idx="312">
                  <c:v>36</c:v>
                </c:pt>
                <c:pt idx="313">
                  <c:v>28</c:v>
                </c:pt>
                <c:pt idx="314">
                  <c:v>20</c:v>
                </c:pt>
                <c:pt idx="315">
                  <c:v>12</c:v>
                </c:pt>
                <c:pt idx="316">
                  <c:v>4</c:v>
                </c:pt>
                <c:pt idx="317">
                  <c:v>20</c:v>
                </c:pt>
                <c:pt idx="318">
                  <c:v>18</c:v>
                </c:pt>
                <c:pt idx="319">
                  <c:v>14</c:v>
                </c:pt>
                <c:pt idx="320">
                  <c:v>24</c:v>
                </c:pt>
                <c:pt idx="321">
                  <c:v>22</c:v>
                </c:pt>
                <c:pt idx="322">
                  <c:v>26</c:v>
                </c:pt>
                <c:pt idx="323">
                  <c:v>30</c:v>
                </c:pt>
                <c:pt idx="324">
                  <c:v>28</c:v>
                </c:pt>
                <c:pt idx="325">
                  <c:v>24</c:v>
                </c:pt>
                <c:pt idx="326">
                  <c:v>18</c:v>
                </c:pt>
                <c:pt idx="327">
                  <c:v>10</c:v>
                </c:pt>
                <c:pt idx="328">
                  <c:v>32</c:v>
                </c:pt>
                <c:pt idx="329">
                  <c:v>30</c:v>
                </c:pt>
                <c:pt idx="330">
                  <c:v>26</c:v>
                </c:pt>
                <c:pt idx="331">
                  <c:v>20</c:v>
                </c:pt>
                <c:pt idx="332">
                  <c:v>36</c:v>
                </c:pt>
                <c:pt idx="333">
                  <c:v>34</c:v>
                </c:pt>
                <c:pt idx="334">
                  <c:v>30</c:v>
                </c:pt>
                <c:pt idx="335">
                  <c:v>40</c:v>
                </c:pt>
                <c:pt idx="336">
                  <c:v>44</c:v>
                </c:pt>
                <c:pt idx="337">
                  <c:v>42</c:v>
                </c:pt>
                <c:pt idx="338">
                  <c:v>38</c:v>
                </c:pt>
                <c:pt idx="339">
                  <c:v>32</c:v>
                </c:pt>
                <c:pt idx="340">
                  <c:v>24</c:v>
                </c:pt>
                <c:pt idx="341">
                  <c:v>46</c:v>
                </c:pt>
                <c:pt idx="342">
                  <c:v>44</c:v>
                </c:pt>
                <c:pt idx="343">
                  <c:v>40</c:v>
                </c:pt>
                <c:pt idx="344">
                  <c:v>50</c:v>
                </c:pt>
                <c:pt idx="345">
                  <c:v>48</c:v>
                </c:pt>
                <c:pt idx="346">
                  <c:v>44</c:v>
                </c:pt>
                <c:pt idx="347">
                  <c:v>54</c:v>
                </c:pt>
                <c:pt idx="348">
                  <c:v>58</c:v>
                </c:pt>
                <c:pt idx="349">
                  <c:v>56</c:v>
                </c:pt>
                <c:pt idx="350">
                  <c:v>52</c:v>
                </c:pt>
                <c:pt idx="351">
                  <c:v>46</c:v>
                </c:pt>
                <c:pt idx="352">
                  <c:v>38</c:v>
                </c:pt>
                <c:pt idx="353">
                  <c:v>30</c:v>
                </c:pt>
                <c:pt idx="354">
                  <c:v>22</c:v>
                </c:pt>
                <c:pt idx="355">
                  <c:v>44</c:v>
                </c:pt>
                <c:pt idx="356">
                  <c:v>42</c:v>
                </c:pt>
                <c:pt idx="357">
                  <c:v>38</c:v>
                </c:pt>
                <c:pt idx="358">
                  <c:v>32</c:v>
                </c:pt>
                <c:pt idx="359">
                  <c:v>24</c:v>
                </c:pt>
                <c:pt idx="360">
                  <c:v>16</c:v>
                </c:pt>
                <c:pt idx="361">
                  <c:v>8</c:v>
                </c:pt>
                <c:pt idx="362">
                  <c:v>0</c:v>
                </c:pt>
                <c:pt idx="363">
                  <c:v>-8</c:v>
                </c:pt>
                <c:pt idx="364">
                  <c:v>8</c:v>
                </c:pt>
                <c:pt idx="365">
                  <c:v>6</c:v>
                </c:pt>
                <c:pt idx="366">
                  <c:v>10</c:v>
                </c:pt>
                <c:pt idx="367">
                  <c:v>8</c:v>
                </c:pt>
                <c:pt idx="368">
                  <c:v>4</c:v>
                </c:pt>
                <c:pt idx="369">
                  <c:v>-2</c:v>
                </c:pt>
                <c:pt idx="370">
                  <c:v>14</c:v>
                </c:pt>
                <c:pt idx="371">
                  <c:v>12</c:v>
                </c:pt>
                <c:pt idx="372">
                  <c:v>8</c:v>
                </c:pt>
                <c:pt idx="373">
                  <c:v>2</c:v>
                </c:pt>
                <c:pt idx="374">
                  <c:v>-6</c:v>
                </c:pt>
                <c:pt idx="375">
                  <c:v>-14</c:v>
                </c:pt>
                <c:pt idx="376">
                  <c:v>-22</c:v>
                </c:pt>
                <c:pt idx="377">
                  <c:v>-30</c:v>
                </c:pt>
                <c:pt idx="378">
                  <c:v>-14</c:v>
                </c:pt>
                <c:pt idx="379">
                  <c:v>-22</c:v>
                </c:pt>
                <c:pt idx="380">
                  <c:v>-6</c:v>
                </c:pt>
                <c:pt idx="381">
                  <c:v>-14</c:v>
                </c:pt>
                <c:pt idx="382">
                  <c:v>-22</c:v>
                </c:pt>
                <c:pt idx="383">
                  <c:v>-30</c:v>
                </c:pt>
                <c:pt idx="384">
                  <c:v>-14</c:v>
                </c:pt>
                <c:pt idx="385">
                  <c:v>2</c:v>
                </c:pt>
                <c:pt idx="386">
                  <c:v>24</c:v>
                </c:pt>
                <c:pt idx="387">
                  <c:v>22</c:v>
                </c:pt>
                <c:pt idx="388">
                  <c:v>26</c:v>
                </c:pt>
                <c:pt idx="389">
                  <c:v>24</c:v>
                </c:pt>
                <c:pt idx="390">
                  <c:v>20</c:v>
                </c:pt>
                <c:pt idx="391">
                  <c:v>14</c:v>
                </c:pt>
                <c:pt idx="392">
                  <c:v>6</c:v>
                </c:pt>
                <c:pt idx="393">
                  <c:v>28</c:v>
                </c:pt>
                <c:pt idx="394">
                  <c:v>26</c:v>
                </c:pt>
                <c:pt idx="395">
                  <c:v>30</c:v>
                </c:pt>
                <c:pt idx="396">
                  <c:v>34</c:v>
                </c:pt>
                <c:pt idx="397">
                  <c:v>32</c:v>
                </c:pt>
                <c:pt idx="398">
                  <c:v>28</c:v>
                </c:pt>
                <c:pt idx="399">
                  <c:v>22</c:v>
                </c:pt>
                <c:pt idx="400">
                  <c:v>14</c:v>
                </c:pt>
                <c:pt idx="401">
                  <c:v>36</c:v>
                </c:pt>
                <c:pt idx="402">
                  <c:v>40</c:v>
                </c:pt>
                <c:pt idx="403">
                  <c:v>38</c:v>
                </c:pt>
                <c:pt idx="404">
                  <c:v>34</c:v>
                </c:pt>
                <c:pt idx="405">
                  <c:v>28</c:v>
                </c:pt>
                <c:pt idx="406">
                  <c:v>20</c:v>
                </c:pt>
                <c:pt idx="407">
                  <c:v>42</c:v>
                </c:pt>
                <c:pt idx="408">
                  <c:v>40</c:v>
                </c:pt>
                <c:pt idx="409">
                  <c:v>36</c:v>
                </c:pt>
                <c:pt idx="410">
                  <c:v>30</c:v>
                </c:pt>
                <c:pt idx="411">
                  <c:v>22</c:v>
                </c:pt>
                <c:pt idx="412">
                  <c:v>14</c:v>
                </c:pt>
                <c:pt idx="413">
                  <c:v>6</c:v>
                </c:pt>
                <c:pt idx="414">
                  <c:v>-2</c:v>
                </c:pt>
                <c:pt idx="415">
                  <c:v>-10</c:v>
                </c:pt>
                <c:pt idx="416">
                  <c:v>-18</c:v>
                </c:pt>
                <c:pt idx="417">
                  <c:v>-2</c:v>
                </c:pt>
                <c:pt idx="418">
                  <c:v>14</c:v>
                </c:pt>
                <c:pt idx="419">
                  <c:v>12</c:v>
                </c:pt>
                <c:pt idx="420">
                  <c:v>8</c:v>
                </c:pt>
                <c:pt idx="421">
                  <c:v>2</c:v>
                </c:pt>
                <c:pt idx="422">
                  <c:v>-6</c:v>
                </c:pt>
                <c:pt idx="423">
                  <c:v>16</c:v>
                </c:pt>
                <c:pt idx="424">
                  <c:v>20</c:v>
                </c:pt>
                <c:pt idx="425">
                  <c:v>18</c:v>
                </c:pt>
                <c:pt idx="426">
                  <c:v>22</c:v>
                </c:pt>
                <c:pt idx="427">
                  <c:v>20</c:v>
                </c:pt>
                <c:pt idx="428">
                  <c:v>24</c:v>
                </c:pt>
                <c:pt idx="429">
                  <c:v>22</c:v>
                </c:pt>
                <c:pt idx="430">
                  <c:v>18</c:v>
                </c:pt>
                <c:pt idx="431">
                  <c:v>28</c:v>
                </c:pt>
                <c:pt idx="432">
                  <c:v>26</c:v>
                </c:pt>
                <c:pt idx="433">
                  <c:v>30</c:v>
                </c:pt>
                <c:pt idx="434">
                  <c:v>28</c:v>
                </c:pt>
                <c:pt idx="435">
                  <c:v>32</c:v>
                </c:pt>
                <c:pt idx="436">
                  <c:v>30</c:v>
                </c:pt>
                <c:pt idx="437">
                  <c:v>26</c:v>
                </c:pt>
                <c:pt idx="438">
                  <c:v>20</c:v>
                </c:pt>
                <c:pt idx="439">
                  <c:v>12</c:v>
                </c:pt>
                <c:pt idx="440">
                  <c:v>4</c:v>
                </c:pt>
                <c:pt idx="441">
                  <c:v>-4</c:v>
                </c:pt>
                <c:pt idx="442">
                  <c:v>12</c:v>
                </c:pt>
                <c:pt idx="443">
                  <c:v>34</c:v>
                </c:pt>
                <c:pt idx="444">
                  <c:v>32</c:v>
                </c:pt>
                <c:pt idx="445">
                  <c:v>36</c:v>
                </c:pt>
                <c:pt idx="446">
                  <c:v>34</c:v>
                </c:pt>
                <c:pt idx="447">
                  <c:v>30</c:v>
                </c:pt>
                <c:pt idx="448">
                  <c:v>40</c:v>
                </c:pt>
                <c:pt idx="449">
                  <c:v>44</c:v>
                </c:pt>
                <c:pt idx="450">
                  <c:v>48</c:v>
                </c:pt>
                <c:pt idx="451">
                  <c:v>46</c:v>
                </c:pt>
                <c:pt idx="452">
                  <c:v>42</c:v>
                </c:pt>
                <c:pt idx="453">
                  <c:v>36</c:v>
                </c:pt>
                <c:pt idx="454">
                  <c:v>52</c:v>
                </c:pt>
                <c:pt idx="455">
                  <c:v>50</c:v>
                </c:pt>
                <c:pt idx="456">
                  <c:v>46</c:v>
                </c:pt>
                <c:pt idx="457">
                  <c:v>40</c:v>
                </c:pt>
                <c:pt idx="458">
                  <c:v>32</c:v>
                </c:pt>
                <c:pt idx="459">
                  <c:v>54</c:v>
                </c:pt>
                <c:pt idx="460">
                  <c:v>52</c:v>
                </c:pt>
                <c:pt idx="461">
                  <c:v>48</c:v>
                </c:pt>
                <c:pt idx="462">
                  <c:v>58</c:v>
                </c:pt>
                <c:pt idx="463">
                  <c:v>62</c:v>
                </c:pt>
                <c:pt idx="464">
                  <c:v>60</c:v>
                </c:pt>
                <c:pt idx="465">
                  <c:v>56</c:v>
                </c:pt>
                <c:pt idx="466">
                  <c:v>50</c:v>
                </c:pt>
                <c:pt idx="467">
                  <c:v>66</c:v>
                </c:pt>
                <c:pt idx="468">
                  <c:v>70</c:v>
                </c:pt>
                <c:pt idx="469">
                  <c:v>68</c:v>
                </c:pt>
                <c:pt idx="470">
                  <c:v>64</c:v>
                </c:pt>
                <c:pt idx="471">
                  <c:v>58</c:v>
                </c:pt>
                <c:pt idx="472">
                  <c:v>50</c:v>
                </c:pt>
                <c:pt idx="473">
                  <c:v>72</c:v>
                </c:pt>
                <c:pt idx="474">
                  <c:v>76</c:v>
                </c:pt>
                <c:pt idx="475">
                  <c:v>74</c:v>
                </c:pt>
                <c:pt idx="476">
                  <c:v>70</c:v>
                </c:pt>
                <c:pt idx="477">
                  <c:v>64</c:v>
                </c:pt>
                <c:pt idx="478">
                  <c:v>80</c:v>
                </c:pt>
                <c:pt idx="479">
                  <c:v>78</c:v>
                </c:pt>
                <c:pt idx="480">
                  <c:v>82</c:v>
                </c:pt>
                <c:pt idx="481">
                  <c:v>86</c:v>
                </c:pt>
                <c:pt idx="482">
                  <c:v>84</c:v>
                </c:pt>
                <c:pt idx="483">
                  <c:v>80</c:v>
                </c:pt>
                <c:pt idx="484">
                  <c:v>74</c:v>
                </c:pt>
                <c:pt idx="485">
                  <c:v>66</c:v>
                </c:pt>
                <c:pt idx="486">
                  <c:v>88</c:v>
                </c:pt>
                <c:pt idx="487">
                  <c:v>92</c:v>
                </c:pt>
                <c:pt idx="488">
                  <c:v>90</c:v>
                </c:pt>
                <c:pt idx="489">
                  <c:v>94</c:v>
                </c:pt>
                <c:pt idx="490">
                  <c:v>92</c:v>
                </c:pt>
                <c:pt idx="491">
                  <c:v>88</c:v>
                </c:pt>
                <c:pt idx="492">
                  <c:v>82</c:v>
                </c:pt>
                <c:pt idx="493">
                  <c:v>74</c:v>
                </c:pt>
                <c:pt idx="494">
                  <c:v>66</c:v>
                </c:pt>
                <c:pt idx="495">
                  <c:v>58</c:v>
                </c:pt>
                <c:pt idx="496">
                  <c:v>80</c:v>
                </c:pt>
                <c:pt idx="497">
                  <c:v>78</c:v>
                </c:pt>
                <c:pt idx="498">
                  <c:v>82</c:v>
                </c:pt>
                <c:pt idx="499">
                  <c:v>80</c:v>
                </c:pt>
              </c:numCache>
            </c:numRef>
          </c:val>
        </c:ser>
        <c:ser>
          <c:idx val="5"/>
          <c:order val="5"/>
          <c:tx>
            <c:v>Cont 123321 T</c:v>
          </c:tx>
          <c:marker>
            <c:symbol val="none"/>
          </c:marker>
          <c:val>
            <c:numRef>
              <c:f>Vortex!$AP$11:$AP$510</c:f>
              <c:numCache>
                <c:formatCode>General</c:formatCode>
                <c:ptCount val="500"/>
                <c:pt idx="0">
                  <c:v>-2</c:v>
                </c:pt>
                <c:pt idx="1">
                  <c:v>2</c:v>
                </c:pt>
                <c:pt idx="2">
                  <c:v>0</c:v>
                </c:pt>
                <c:pt idx="3">
                  <c:v>-4</c:v>
                </c:pt>
                <c:pt idx="4">
                  <c:v>6</c:v>
                </c:pt>
                <c:pt idx="5">
                  <c:v>4</c:v>
                </c:pt>
                <c:pt idx="6">
                  <c:v>0</c:v>
                </c:pt>
                <c:pt idx="7">
                  <c:v>-6</c:v>
                </c:pt>
                <c:pt idx="8">
                  <c:v>-14</c:v>
                </c:pt>
                <c:pt idx="9">
                  <c:v>-22</c:v>
                </c:pt>
                <c:pt idx="10">
                  <c:v>-30</c:v>
                </c:pt>
                <c:pt idx="11">
                  <c:v>-38</c:v>
                </c:pt>
                <c:pt idx="12">
                  <c:v>-46</c:v>
                </c:pt>
                <c:pt idx="13">
                  <c:v>-30</c:v>
                </c:pt>
                <c:pt idx="14">
                  <c:v>-38</c:v>
                </c:pt>
                <c:pt idx="15">
                  <c:v>-22</c:v>
                </c:pt>
                <c:pt idx="16">
                  <c:v>-30</c:v>
                </c:pt>
                <c:pt idx="17">
                  <c:v>-38</c:v>
                </c:pt>
                <c:pt idx="18">
                  <c:v>-22</c:v>
                </c:pt>
                <c:pt idx="19">
                  <c:v>-6</c:v>
                </c:pt>
                <c:pt idx="20">
                  <c:v>10</c:v>
                </c:pt>
                <c:pt idx="21">
                  <c:v>32</c:v>
                </c:pt>
                <c:pt idx="22">
                  <c:v>36</c:v>
                </c:pt>
                <c:pt idx="23">
                  <c:v>34</c:v>
                </c:pt>
                <c:pt idx="24">
                  <c:v>30</c:v>
                </c:pt>
                <c:pt idx="25">
                  <c:v>24</c:v>
                </c:pt>
                <c:pt idx="26">
                  <c:v>16</c:v>
                </c:pt>
                <c:pt idx="27">
                  <c:v>38</c:v>
                </c:pt>
                <c:pt idx="28">
                  <c:v>42</c:v>
                </c:pt>
                <c:pt idx="29">
                  <c:v>40</c:v>
                </c:pt>
                <c:pt idx="30">
                  <c:v>44</c:v>
                </c:pt>
                <c:pt idx="31">
                  <c:v>48</c:v>
                </c:pt>
                <c:pt idx="32">
                  <c:v>46</c:v>
                </c:pt>
                <c:pt idx="33">
                  <c:v>42</c:v>
                </c:pt>
                <c:pt idx="34">
                  <c:v>36</c:v>
                </c:pt>
                <c:pt idx="35">
                  <c:v>28</c:v>
                </c:pt>
                <c:pt idx="36">
                  <c:v>20</c:v>
                </c:pt>
                <c:pt idx="37">
                  <c:v>12</c:v>
                </c:pt>
                <c:pt idx="38">
                  <c:v>28</c:v>
                </c:pt>
                <c:pt idx="39">
                  <c:v>20</c:v>
                </c:pt>
                <c:pt idx="40">
                  <c:v>12</c:v>
                </c:pt>
                <c:pt idx="41">
                  <c:v>4</c:v>
                </c:pt>
                <c:pt idx="42">
                  <c:v>-4</c:v>
                </c:pt>
                <c:pt idx="43">
                  <c:v>-12</c:v>
                </c:pt>
                <c:pt idx="44">
                  <c:v>-20</c:v>
                </c:pt>
                <c:pt idx="45">
                  <c:v>-28</c:v>
                </c:pt>
                <c:pt idx="46">
                  <c:v>-36</c:v>
                </c:pt>
                <c:pt idx="47">
                  <c:v>-20</c:v>
                </c:pt>
                <c:pt idx="48">
                  <c:v>-28</c:v>
                </c:pt>
                <c:pt idx="49">
                  <c:v>-36</c:v>
                </c:pt>
                <c:pt idx="50">
                  <c:v>-44</c:v>
                </c:pt>
                <c:pt idx="51">
                  <c:v>-52</c:v>
                </c:pt>
                <c:pt idx="52">
                  <c:v>-36</c:v>
                </c:pt>
                <c:pt idx="53">
                  <c:v>-20</c:v>
                </c:pt>
                <c:pt idx="54">
                  <c:v>-28</c:v>
                </c:pt>
                <c:pt idx="55">
                  <c:v>-12</c:v>
                </c:pt>
                <c:pt idx="56">
                  <c:v>-20</c:v>
                </c:pt>
                <c:pt idx="57">
                  <c:v>-28</c:v>
                </c:pt>
                <c:pt idx="58">
                  <c:v>-36</c:v>
                </c:pt>
                <c:pt idx="59">
                  <c:v>-20</c:v>
                </c:pt>
                <c:pt idx="60">
                  <c:v>-28</c:v>
                </c:pt>
                <c:pt idx="61">
                  <c:v>-12</c:v>
                </c:pt>
                <c:pt idx="62">
                  <c:v>4</c:v>
                </c:pt>
                <c:pt idx="63">
                  <c:v>-4</c:v>
                </c:pt>
                <c:pt idx="64">
                  <c:v>-12</c:v>
                </c:pt>
                <c:pt idx="65">
                  <c:v>-20</c:v>
                </c:pt>
                <c:pt idx="66">
                  <c:v>-28</c:v>
                </c:pt>
                <c:pt idx="67">
                  <c:v>-36</c:v>
                </c:pt>
                <c:pt idx="68">
                  <c:v>-20</c:v>
                </c:pt>
                <c:pt idx="69">
                  <c:v>-4</c:v>
                </c:pt>
                <c:pt idx="70">
                  <c:v>-12</c:v>
                </c:pt>
                <c:pt idx="71">
                  <c:v>4</c:v>
                </c:pt>
                <c:pt idx="72">
                  <c:v>-4</c:v>
                </c:pt>
                <c:pt idx="73">
                  <c:v>12</c:v>
                </c:pt>
                <c:pt idx="74">
                  <c:v>28</c:v>
                </c:pt>
                <c:pt idx="75">
                  <c:v>20</c:v>
                </c:pt>
                <c:pt idx="76">
                  <c:v>12</c:v>
                </c:pt>
                <c:pt idx="77">
                  <c:v>4</c:v>
                </c:pt>
                <c:pt idx="78">
                  <c:v>20</c:v>
                </c:pt>
                <c:pt idx="79">
                  <c:v>12</c:v>
                </c:pt>
                <c:pt idx="80">
                  <c:v>4</c:v>
                </c:pt>
                <c:pt idx="81">
                  <c:v>-4</c:v>
                </c:pt>
                <c:pt idx="82">
                  <c:v>12</c:v>
                </c:pt>
                <c:pt idx="83">
                  <c:v>4</c:v>
                </c:pt>
                <c:pt idx="84">
                  <c:v>20</c:v>
                </c:pt>
                <c:pt idx="85">
                  <c:v>36</c:v>
                </c:pt>
                <c:pt idx="86">
                  <c:v>34</c:v>
                </c:pt>
                <c:pt idx="87">
                  <c:v>38</c:v>
                </c:pt>
                <c:pt idx="88">
                  <c:v>42</c:v>
                </c:pt>
                <c:pt idx="89">
                  <c:v>40</c:v>
                </c:pt>
                <c:pt idx="90">
                  <c:v>36</c:v>
                </c:pt>
                <c:pt idx="91">
                  <c:v>30</c:v>
                </c:pt>
                <c:pt idx="92">
                  <c:v>46</c:v>
                </c:pt>
                <c:pt idx="93">
                  <c:v>50</c:v>
                </c:pt>
                <c:pt idx="94">
                  <c:v>48</c:v>
                </c:pt>
                <c:pt idx="95">
                  <c:v>52</c:v>
                </c:pt>
                <c:pt idx="96">
                  <c:v>56</c:v>
                </c:pt>
                <c:pt idx="97">
                  <c:v>54</c:v>
                </c:pt>
                <c:pt idx="98">
                  <c:v>50</c:v>
                </c:pt>
                <c:pt idx="99">
                  <c:v>60</c:v>
                </c:pt>
                <c:pt idx="100">
                  <c:v>58</c:v>
                </c:pt>
                <c:pt idx="101">
                  <c:v>54</c:v>
                </c:pt>
                <c:pt idx="102">
                  <c:v>48</c:v>
                </c:pt>
                <c:pt idx="103">
                  <c:v>64</c:v>
                </c:pt>
                <c:pt idx="104">
                  <c:v>62</c:v>
                </c:pt>
                <c:pt idx="105">
                  <c:v>66</c:v>
                </c:pt>
                <c:pt idx="106">
                  <c:v>64</c:v>
                </c:pt>
                <c:pt idx="107">
                  <c:v>60</c:v>
                </c:pt>
                <c:pt idx="108">
                  <c:v>54</c:v>
                </c:pt>
                <c:pt idx="109">
                  <c:v>46</c:v>
                </c:pt>
                <c:pt idx="110">
                  <c:v>38</c:v>
                </c:pt>
                <c:pt idx="111">
                  <c:v>54</c:v>
                </c:pt>
                <c:pt idx="112">
                  <c:v>52</c:v>
                </c:pt>
                <c:pt idx="113">
                  <c:v>48</c:v>
                </c:pt>
                <c:pt idx="114">
                  <c:v>42</c:v>
                </c:pt>
                <c:pt idx="115">
                  <c:v>34</c:v>
                </c:pt>
                <c:pt idx="116">
                  <c:v>26</c:v>
                </c:pt>
                <c:pt idx="117">
                  <c:v>18</c:v>
                </c:pt>
                <c:pt idx="118">
                  <c:v>34</c:v>
                </c:pt>
                <c:pt idx="119">
                  <c:v>26</c:v>
                </c:pt>
                <c:pt idx="120">
                  <c:v>18</c:v>
                </c:pt>
                <c:pt idx="121">
                  <c:v>10</c:v>
                </c:pt>
                <c:pt idx="122">
                  <c:v>26</c:v>
                </c:pt>
                <c:pt idx="123">
                  <c:v>18</c:v>
                </c:pt>
                <c:pt idx="124">
                  <c:v>10</c:v>
                </c:pt>
                <c:pt idx="125">
                  <c:v>2</c:v>
                </c:pt>
                <c:pt idx="126">
                  <c:v>18</c:v>
                </c:pt>
                <c:pt idx="127">
                  <c:v>10</c:v>
                </c:pt>
                <c:pt idx="128">
                  <c:v>2</c:v>
                </c:pt>
                <c:pt idx="129">
                  <c:v>-6</c:v>
                </c:pt>
                <c:pt idx="130">
                  <c:v>-14</c:v>
                </c:pt>
                <c:pt idx="131">
                  <c:v>-22</c:v>
                </c:pt>
                <c:pt idx="132">
                  <c:v>-6</c:v>
                </c:pt>
                <c:pt idx="133">
                  <c:v>-14</c:v>
                </c:pt>
                <c:pt idx="134">
                  <c:v>-22</c:v>
                </c:pt>
                <c:pt idx="135">
                  <c:v>-30</c:v>
                </c:pt>
                <c:pt idx="136">
                  <c:v>-38</c:v>
                </c:pt>
                <c:pt idx="137">
                  <c:v>-46</c:v>
                </c:pt>
                <c:pt idx="138">
                  <c:v>-30</c:v>
                </c:pt>
                <c:pt idx="139">
                  <c:v>-38</c:v>
                </c:pt>
                <c:pt idx="140">
                  <c:v>-46</c:v>
                </c:pt>
                <c:pt idx="141">
                  <c:v>-54</c:v>
                </c:pt>
                <c:pt idx="142">
                  <c:v>-62</c:v>
                </c:pt>
                <c:pt idx="143">
                  <c:v>-70</c:v>
                </c:pt>
                <c:pt idx="144">
                  <c:v>-54</c:v>
                </c:pt>
                <c:pt idx="145">
                  <c:v>-62</c:v>
                </c:pt>
                <c:pt idx="146">
                  <c:v>-70</c:v>
                </c:pt>
                <c:pt idx="147">
                  <c:v>-78</c:v>
                </c:pt>
                <c:pt idx="148">
                  <c:v>-86</c:v>
                </c:pt>
                <c:pt idx="149">
                  <c:v>-94</c:v>
                </c:pt>
                <c:pt idx="150">
                  <c:v>-102</c:v>
                </c:pt>
                <c:pt idx="151">
                  <c:v>-86</c:v>
                </c:pt>
                <c:pt idx="152">
                  <c:v>-94</c:v>
                </c:pt>
                <c:pt idx="153">
                  <c:v>-102</c:v>
                </c:pt>
                <c:pt idx="154">
                  <c:v>-110</c:v>
                </c:pt>
                <c:pt idx="155">
                  <c:v>-94</c:v>
                </c:pt>
                <c:pt idx="156">
                  <c:v>-78</c:v>
                </c:pt>
                <c:pt idx="157">
                  <c:v>-62</c:v>
                </c:pt>
                <c:pt idx="158">
                  <c:v>-70</c:v>
                </c:pt>
                <c:pt idx="159">
                  <c:v>-78</c:v>
                </c:pt>
                <c:pt idx="160">
                  <c:v>-62</c:v>
                </c:pt>
                <c:pt idx="161">
                  <c:v>-70</c:v>
                </c:pt>
                <c:pt idx="162">
                  <c:v>-78</c:v>
                </c:pt>
                <c:pt idx="163">
                  <c:v>-86</c:v>
                </c:pt>
                <c:pt idx="164">
                  <c:v>-94</c:v>
                </c:pt>
                <c:pt idx="165">
                  <c:v>-78</c:v>
                </c:pt>
                <c:pt idx="166">
                  <c:v>-86</c:v>
                </c:pt>
                <c:pt idx="167">
                  <c:v>-94</c:v>
                </c:pt>
                <c:pt idx="168">
                  <c:v>-102</c:v>
                </c:pt>
                <c:pt idx="169">
                  <c:v>-86</c:v>
                </c:pt>
                <c:pt idx="170">
                  <c:v>-94</c:v>
                </c:pt>
                <c:pt idx="171">
                  <c:v>-78</c:v>
                </c:pt>
                <c:pt idx="172">
                  <c:v>-86</c:v>
                </c:pt>
                <c:pt idx="173">
                  <c:v>-94</c:v>
                </c:pt>
                <c:pt idx="174">
                  <c:v>-78</c:v>
                </c:pt>
                <c:pt idx="175">
                  <c:v>-86</c:v>
                </c:pt>
                <c:pt idx="176">
                  <c:v>-94</c:v>
                </c:pt>
                <c:pt idx="177">
                  <c:v>-102</c:v>
                </c:pt>
                <c:pt idx="178">
                  <c:v>-86</c:v>
                </c:pt>
                <c:pt idx="179">
                  <c:v>-94</c:v>
                </c:pt>
                <c:pt idx="180">
                  <c:v>-102</c:v>
                </c:pt>
                <c:pt idx="181">
                  <c:v>-86</c:v>
                </c:pt>
                <c:pt idx="182">
                  <c:v>-94</c:v>
                </c:pt>
                <c:pt idx="183">
                  <c:v>-102</c:v>
                </c:pt>
                <c:pt idx="184">
                  <c:v>-86</c:v>
                </c:pt>
                <c:pt idx="185">
                  <c:v>-94</c:v>
                </c:pt>
                <c:pt idx="186">
                  <c:v>-102</c:v>
                </c:pt>
                <c:pt idx="187">
                  <c:v>-110</c:v>
                </c:pt>
                <c:pt idx="188">
                  <c:v>-118</c:v>
                </c:pt>
                <c:pt idx="189">
                  <c:v>-102</c:v>
                </c:pt>
                <c:pt idx="190">
                  <c:v>-110</c:v>
                </c:pt>
                <c:pt idx="191">
                  <c:v>-118</c:v>
                </c:pt>
                <c:pt idx="192">
                  <c:v>-102</c:v>
                </c:pt>
                <c:pt idx="193">
                  <c:v>-110</c:v>
                </c:pt>
                <c:pt idx="194">
                  <c:v>-118</c:v>
                </c:pt>
                <c:pt idx="195">
                  <c:v>-126</c:v>
                </c:pt>
                <c:pt idx="196">
                  <c:v>-134</c:v>
                </c:pt>
                <c:pt idx="197">
                  <c:v>-118</c:v>
                </c:pt>
                <c:pt idx="198">
                  <c:v>-102</c:v>
                </c:pt>
                <c:pt idx="199">
                  <c:v>-110</c:v>
                </c:pt>
                <c:pt idx="200">
                  <c:v>-118</c:v>
                </c:pt>
                <c:pt idx="201">
                  <c:v>-102</c:v>
                </c:pt>
                <c:pt idx="202">
                  <c:v>-110</c:v>
                </c:pt>
                <c:pt idx="203">
                  <c:v>-94</c:v>
                </c:pt>
                <c:pt idx="204">
                  <c:v>-102</c:v>
                </c:pt>
                <c:pt idx="205">
                  <c:v>-110</c:v>
                </c:pt>
                <c:pt idx="206">
                  <c:v>-94</c:v>
                </c:pt>
                <c:pt idx="207">
                  <c:v>-96</c:v>
                </c:pt>
                <c:pt idx="208">
                  <c:v>-100</c:v>
                </c:pt>
                <c:pt idx="209">
                  <c:v>-106</c:v>
                </c:pt>
                <c:pt idx="210">
                  <c:v>-114</c:v>
                </c:pt>
                <c:pt idx="211">
                  <c:v>-92</c:v>
                </c:pt>
                <c:pt idx="212">
                  <c:v>-94</c:v>
                </c:pt>
                <c:pt idx="213">
                  <c:v>-90</c:v>
                </c:pt>
                <c:pt idx="214">
                  <c:v>-92</c:v>
                </c:pt>
                <c:pt idx="215">
                  <c:v>-88</c:v>
                </c:pt>
                <c:pt idx="216">
                  <c:v>-90</c:v>
                </c:pt>
                <c:pt idx="217">
                  <c:v>-86</c:v>
                </c:pt>
                <c:pt idx="218">
                  <c:v>-88</c:v>
                </c:pt>
                <c:pt idx="219">
                  <c:v>-92</c:v>
                </c:pt>
                <c:pt idx="220">
                  <c:v>-98</c:v>
                </c:pt>
                <c:pt idx="221">
                  <c:v>-106</c:v>
                </c:pt>
                <c:pt idx="222">
                  <c:v>-114</c:v>
                </c:pt>
                <c:pt idx="223">
                  <c:v>-122</c:v>
                </c:pt>
                <c:pt idx="224">
                  <c:v>-130</c:v>
                </c:pt>
                <c:pt idx="225">
                  <c:v>-138</c:v>
                </c:pt>
                <c:pt idx="226">
                  <c:v>-122</c:v>
                </c:pt>
                <c:pt idx="227">
                  <c:v>-106</c:v>
                </c:pt>
                <c:pt idx="228">
                  <c:v>-114</c:v>
                </c:pt>
                <c:pt idx="229">
                  <c:v>-122</c:v>
                </c:pt>
                <c:pt idx="230">
                  <c:v>-106</c:v>
                </c:pt>
                <c:pt idx="231">
                  <c:v>-90</c:v>
                </c:pt>
                <c:pt idx="232">
                  <c:v>-98</c:v>
                </c:pt>
                <c:pt idx="233">
                  <c:v>-106</c:v>
                </c:pt>
                <c:pt idx="234">
                  <c:v>-114</c:v>
                </c:pt>
                <c:pt idx="235">
                  <c:v>-98</c:v>
                </c:pt>
                <c:pt idx="236">
                  <c:v>-106</c:v>
                </c:pt>
                <c:pt idx="237">
                  <c:v>-114</c:v>
                </c:pt>
                <c:pt idx="238">
                  <c:v>-98</c:v>
                </c:pt>
                <c:pt idx="239">
                  <c:v>-82</c:v>
                </c:pt>
                <c:pt idx="240">
                  <c:v>-84</c:v>
                </c:pt>
                <c:pt idx="241">
                  <c:v>-88</c:v>
                </c:pt>
                <c:pt idx="242">
                  <c:v>-94</c:v>
                </c:pt>
                <c:pt idx="243">
                  <c:v>-102</c:v>
                </c:pt>
                <c:pt idx="244">
                  <c:v>-80</c:v>
                </c:pt>
                <c:pt idx="245">
                  <c:v>-82</c:v>
                </c:pt>
                <c:pt idx="246">
                  <c:v>-86</c:v>
                </c:pt>
                <c:pt idx="247">
                  <c:v>-92</c:v>
                </c:pt>
                <c:pt idx="248">
                  <c:v>-76</c:v>
                </c:pt>
                <c:pt idx="249">
                  <c:v>-72</c:v>
                </c:pt>
                <c:pt idx="250">
                  <c:v>-74</c:v>
                </c:pt>
                <c:pt idx="251">
                  <c:v>-78</c:v>
                </c:pt>
                <c:pt idx="252">
                  <c:v>-84</c:v>
                </c:pt>
                <c:pt idx="253">
                  <c:v>-92</c:v>
                </c:pt>
                <c:pt idx="254">
                  <c:v>-100</c:v>
                </c:pt>
                <c:pt idx="255">
                  <c:v>-108</c:v>
                </c:pt>
                <c:pt idx="256">
                  <c:v>-92</c:v>
                </c:pt>
                <c:pt idx="257">
                  <c:v>-100</c:v>
                </c:pt>
                <c:pt idx="258">
                  <c:v>-108</c:v>
                </c:pt>
                <c:pt idx="259">
                  <c:v>-92</c:v>
                </c:pt>
                <c:pt idx="260">
                  <c:v>-94</c:v>
                </c:pt>
                <c:pt idx="261">
                  <c:v>-98</c:v>
                </c:pt>
                <c:pt idx="262">
                  <c:v>-88</c:v>
                </c:pt>
                <c:pt idx="263">
                  <c:v>-90</c:v>
                </c:pt>
                <c:pt idx="264">
                  <c:v>-94</c:v>
                </c:pt>
                <c:pt idx="265">
                  <c:v>-84</c:v>
                </c:pt>
                <c:pt idx="266">
                  <c:v>-86</c:v>
                </c:pt>
                <c:pt idx="267">
                  <c:v>-90</c:v>
                </c:pt>
                <c:pt idx="268">
                  <c:v>-96</c:v>
                </c:pt>
                <c:pt idx="269">
                  <c:v>-104</c:v>
                </c:pt>
                <c:pt idx="270">
                  <c:v>-112</c:v>
                </c:pt>
                <c:pt idx="271">
                  <c:v>-120</c:v>
                </c:pt>
                <c:pt idx="272">
                  <c:v>-104</c:v>
                </c:pt>
                <c:pt idx="273">
                  <c:v>-112</c:v>
                </c:pt>
                <c:pt idx="274">
                  <c:v>-120</c:v>
                </c:pt>
                <c:pt idx="275">
                  <c:v>-128</c:v>
                </c:pt>
                <c:pt idx="276">
                  <c:v>-112</c:v>
                </c:pt>
                <c:pt idx="277">
                  <c:v>-114</c:v>
                </c:pt>
                <c:pt idx="278">
                  <c:v>-110</c:v>
                </c:pt>
                <c:pt idx="279">
                  <c:v>-106</c:v>
                </c:pt>
                <c:pt idx="280">
                  <c:v>-108</c:v>
                </c:pt>
                <c:pt idx="281">
                  <c:v>-112</c:v>
                </c:pt>
                <c:pt idx="282">
                  <c:v>-102</c:v>
                </c:pt>
                <c:pt idx="283">
                  <c:v>-98</c:v>
                </c:pt>
                <c:pt idx="284">
                  <c:v>-94</c:v>
                </c:pt>
                <c:pt idx="285">
                  <c:v>-96</c:v>
                </c:pt>
                <c:pt idx="286">
                  <c:v>-100</c:v>
                </c:pt>
                <c:pt idx="287">
                  <c:v>-106</c:v>
                </c:pt>
                <c:pt idx="288">
                  <c:v>-114</c:v>
                </c:pt>
                <c:pt idx="289">
                  <c:v>-122</c:v>
                </c:pt>
                <c:pt idx="290">
                  <c:v>-106</c:v>
                </c:pt>
                <c:pt idx="291">
                  <c:v>-108</c:v>
                </c:pt>
                <c:pt idx="292">
                  <c:v>-104</c:v>
                </c:pt>
                <c:pt idx="293">
                  <c:v>-106</c:v>
                </c:pt>
                <c:pt idx="294">
                  <c:v>-110</c:v>
                </c:pt>
                <c:pt idx="295">
                  <c:v>-100</c:v>
                </c:pt>
                <c:pt idx="296">
                  <c:v>-96</c:v>
                </c:pt>
                <c:pt idx="297">
                  <c:v>-92</c:v>
                </c:pt>
                <c:pt idx="298">
                  <c:v>-88</c:v>
                </c:pt>
                <c:pt idx="299">
                  <c:v>-90</c:v>
                </c:pt>
                <c:pt idx="300">
                  <c:v>-94</c:v>
                </c:pt>
                <c:pt idx="301">
                  <c:v>-84</c:v>
                </c:pt>
                <c:pt idx="302">
                  <c:v>-86</c:v>
                </c:pt>
                <c:pt idx="303">
                  <c:v>-82</c:v>
                </c:pt>
                <c:pt idx="304">
                  <c:v>-84</c:v>
                </c:pt>
                <c:pt idx="305">
                  <c:v>-88</c:v>
                </c:pt>
                <c:pt idx="306">
                  <c:v>-94</c:v>
                </c:pt>
                <c:pt idx="307">
                  <c:v>-102</c:v>
                </c:pt>
                <c:pt idx="308">
                  <c:v>-110</c:v>
                </c:pt>
                <c:pt idx="309">
                  <c:v>-118</c:v>
                </c:pt>
                <c:pt idx="310">
                  <c:v>-126</c:v>
                </c:pt>
                <c:pt idx="311">
                  <c:v>-134</c:v>
                </c:pt>
                <c:pt idx="312">
                  <c:v>-142</c:v>
                </c:pt>
                <c:pt idx="313">
                  <c:v>-150</c:v>
                </c:pt>
                <c:pt idx="314">
                  <c:v>-158</c:v>
                </c:pt>
                <c:pt idx="315">
                  <c:v>-166</c:v>
                </c:pt>
                <c:pt idx="316">
                  <c:v>-174</c:v>
                </c:pt>
                <c:pt idx="317">
                  <c:v>-158</c:v>
                </c:pt>
                <c:pt idx="318">
                  <c:v>-166</c:v>
                </c:pt>
                <c:pt idx="319">
                  <c:v>-174</c:v>
                </c:pt>
                <c:pt idx="320">
                  <c:v>-158</c:v>
                </c:pt>
                <c:pt idx="321">
                  <c:v>-166</c:v>
                </c:pt>
                <c:pt idx="322">
                  <c:v>-150</c:v>
                </c:pt>
                <c:pt idx="323">
                  <c:v>-134</c:v>
                </c:pt>
                <c:pt idx="324">
                  <c:v>-142</c:v>
                </c:pt>
                <c:pt idx="325">
                  <c:v>-150</c:v>
                </c:pt>
                <c:pt idx="326">
                  <c:v>-158</c:v>
                </c:pt>
                <c:pt idx="327">
                  <c:v>-166</c:v>
                </c:pt>
                <c:pt idx="328">
                  <c:v>-150</c:v>
                </c:pt>
                <c:pt idx="329">
                  <c:v>-158</c:v>
                </c:pt>
                <c:pt idx="330">
                  <c:v>-166</c:v>
                </c:pt>
                <c:pt idx="331">
                  <c:v>-174</c:v>
                </c:pt>
                <c:pt idx="332">
                  <c:v>-158</c:v>
                </c:pt>
                <c:pt idx="333">
                  <c:v>-166</c:v>
                </c:pt>
                <c:pt idx="334">
                  <c:v>-174</c:v>
                </c:pt>
                <c:pt idx="335">
                  <c:v>-158</c:v>
                </c:pt>
                <c:pt idx="336">
                  <c:v>-142</c:v>
                </c:pt>
                <c:pt idx="337">
                  <c:v>-150</c:v>
                </c:pt>
                <c:pt idx="338">
                  <c:v>-158</c:v>
                </c:pt>
                <c:pt idx="339">
                  <c:v>-166</c:v>
                </c:pt>
                <c:pt idx="340">
                  <c:v>-174</c:v>
                </c:pt>
                <c:pt idx="341">
                  <c:v>-158</c:v>
                </c:pt>
                <c:pt idx="342">
                  <c:v>-166</c:v>
                </c:pt>
                <c:pt idx="343">
                  <c:v>-174</c:v>
                </c:pt>
                <c:pt idx="344">
                  <c:v>-158</c:v>
                </c:pt>
                <c:pt idx="345">
                  <c:v>-166</c:v>
                </c:pt>
                <c:pt idx="346">
                  <c:v>-174</c:v>
                </c:pt>
                <c:pt idx="347">
                  <c:v>-158</c:v>
                </c:pt>
                <c:pt idx="348">
                  <c:v>-142</c:v>
                </c:pt>
                <c:pt idx="349">
                  <c:v>-150</c:v>
                </c:pt>
                <c:pt idx="350">
                  <c:v>-158</c:v>
                </c:pt>
                <c:pt idx="351">
                  <c:v>-166</c:v>
                </c:pt>
                <c:pt idx="352">
                  <c:v>-174</c:v>
                </c:pt>
                <c:pt idx="353">
                  <c:v>-182</c:v>
                </c:pt>
                <c:pt idx="354">
                  <c:v>-190</c:v>
                </c:pt>
                <c:pt idx="355">
                  <c:v>-174</c:v>
                </c:pt>
                <c:pt idx="356">
                  <c:v>-182</c:v>
                </c:pt>
                <c:pt idx="357">
                  <c:v>-190</c:v>
                </c:pt>
                <c:pt idx="358">
                  <c:v>-198</c:v>
                </c:pt>
                <c:pt idx="359">
                  <c:v>-206</c:v>
                </c:pt>
                <c:pt idx="360">
                  <c:v>-214</c:v>
                </c:pt>
                <c:pt idx="361">
                  <c:v>-222</c:v>
                </c:pt>
                <c:pt idx="362">
                  <c:v>-230</c:v>
                </c:pt>
                <c:pt idx="363">
                  <c:v>-238</c:v>
                </c:pt>
                <c:pt idx="364">
                  <c:v>-222</c:v>
                </c:pt>
                <c:pt idx="365">
                  <c:v>-230</c:v>
                </c:pt>
                <c:pt idx="366">
                  <c:v>-214</c:v>
                </c:pt>
                <c:pt idx="367">
                  <c:v>-222</c:v>
                </c:pt>
                <c:pt idx="368">
                  <c:v>-230</c:v>
                </c:pt>
                <c:pt idx="369">
                  <c:v>-238</c:v>
                </c:pt>
                <c:pt idx="370">
                  <c:v>-222</c:v>
                </c:pt>
                <c:pt idx="371">
                  <c:v>-230</c:v>
                </c:pt>
                <c:pt idx="372">
                  <c:v>-238</c:v>
                </c:pt>
                <c:pt idx="373">
                  <c:v>-246</c:v>
                </c:pt>
                <c:pt idx="374">
                  <c:v>-254</c:v>
                </c:pt>
                <c:pt idx="375">
                  <c:v>-262</c:v>
                </c:pt>
                <c:pt idx="376">
                  <c:v>-270</c:v>
                </c:pt>
                <c:pt idx="377">
                  <c:v>-278</c:v>
                </c:pt>
                <c:pt idx="378">
                  <c:v>-262</c:v>
                </c:pt>
                <c:pt idx="379">
                  <c:v>-270</c:v>
                </c:pt>
                <c:pt idx="380">
                  <c:v>-254</c:v>
                </c:pt>
                <c:pt idx="381">
                  <c:v>-262</c:v>
                </c:pt>
                <c:pt idx="382">
                  <c:v>-270</c:v>
                </c:pt>
                <c:pt idx="383">
                  <c:v>-278</c:v>
                </c:pt>
                <c:pt idx="384">
                  <c:v>-262</c:v>
                </c:pt>
                <c:pt idx="385">
                  <c:v>-246</c:v>
                </c:pt>
                <c:pt idx="386">
                  <c:v>-230</c:v>
                </c:pt>
                <c:pt idx="387">
                  <c:v>-238</c:v>
                </c:pt>
                <c:pt idx="388">
                  <c:v>-222</c:v>
                </c:pt>
                <c:pt idx="389">
                  <c:v>-230</c:v>
                </c:pt>
                <c:pt idx="390">
                  <c:v>-238</c:v>
                </c:pt>
                <c:pt idx="391">
                  <c:v>-246</c:v>
                </c:pt>
                <c:pt idx="392">
                  <c:v>-254</c:v>
                </c:pt>
                <c:pt idx="393">
                  <c:v>-238</c:v>
                </c:pt>
                <c:pt idx="394">
                  <c:v>-246</c:v>
                </c:pt>
                <c:pt idx="395">
                  <c:v>-230</c:v>
                </c:pt>
                <c:pt idx="396">
                  <c:v>-214</c:v>
                </c:pt>
                <c:pt idx="397">
                  <c:v>-222</c:v>
                </c:pt>
                <c:pt idx="398">
                  <c:v>-230</c:v>
                </c:pt>
                <c:pt idx="399">
                  <c:v>-238</c:v>
                </c:pt>
                <c:pt idx="400">
                  <c:v>-246</c:v>
                </c:pt>
                <c:pt idx="401">
                  <c:v>-230</c:v>
                </c:pt>
                <c:pt idx="402">
                  <c:v>-214</c:v>
                </c:pt>
                <c:pt idx="403">
                  <c:v>-222</c:v>
                </c:pt>
                <c:pt idx="404">
                  <c:v>-230</c:v>
                </c:pt>
                <c:pt idx="405">
                  <c:v>-238</c:v>
                </c:pt>
                <c:pt idx="406">
                  <c:v>-246</c:v>
                </c:pt>
                <c:pt idx="407">
                  <c:v>-230</c:v>
                </c:pt>
                <c:pt idx="408">
                  <c:v>-238</c:v>
                </c:pt>
                <c:pt idx="409">
                  <c:v>-246</c:v>
                </c:pt>
                <c:pt idx="410">
                  <c:v>-254</c:v>
                </c:pt>
                <c:pt idx="411">
                  <c:v>-262</c:v>
                </c:pt>
                <c:pt idx="412">
                  <c:v>-270</c:v>
                </c:pt>
                <c:pt idx="413">
                  <c:v>-278</c:v>
                </c:pt>
                <c:pt idx="414">
                  <c:v>-286</c:v>
                </c:pt>
                <c:pt idx="415">
                  <c:v>-294</c:v>
                </c:pt>
                <c:pt idx="416">
                  <c:v>-302</c:v>
                </c:pt>
                <c:pt idx="417">
                  <c:v>-286</c:v>
                </c:pt>
                <c:pt idx="418">
                  <c:v>-270</c:v>
                </c:pt>
                <c:pt idx="419">
                  <c:v>-278</c:v>
                </c:pt>
                <c:pt idx="420">
                  <c:v>-286</c:v>
                </c:pt>
                <c:pt idx="421">
                  <c:v>-294</c:v>
                </c:pt>
                <c:pt idx="422">
                  <c:v>-302</c:v>
                </c:pt>
                <c:pt idx="423">
                  <c:v>-286</c:v>
                </c:pt>
                <c:pt idx="424">
                  <c:v>-270</c:v>
                </c:pt>
                <c:pt idx="425">
                  <c:v>-278</c:v>
                </c:pt>
                <c:pt idx="426">
                  <c:v>-262</c:v>
                </c:pt>
                <c:pt idx="427">
                  <c:v>-270</c:v>
                </c:pt>
                <c:pt idx="428">
                  <c:v>-254</c:v>
                </c:pt>
                <c:pt idx="429">
                  <c:v>-262</c:v>
                </c:pt>
                <c:pt idx="430">
                  <c:v>-270</c:v>
                </c:pt>
                <c:pt idx="431">
                  <c:v>-254</c:v>
                </c:pt>
                <c:pt idx="432">
                  <c:v>-262</c:v>
                </c:pt>
                <c:pt idx="433">
                  <c:v>-246</c:v>
                </c:pt>
                <c:pt idx="434">
                  <c:v>-254</c:v>
                </c:pt>
                <c:pt idx="435">
                  <c:v>-238</c:v>
                </c:pt>
                <c:pt idx="436">
                  <c:v>-246</c:v>
                </c:pt>
                <c:pt idx="437">
                  <c:v>-254</c:v>
                </c:pt>
                <c:pt idx="438">
                  <c:v>-262</c:v>
                </c:pt>
                <c:pt idx="439">
                  <c:v>-270</c:v>
                </c:pt>
                <c:pt idx="440">
                  <c:v>-278</c:v>
                </c:pt>
                <c:pt idx="441">
                  <c:v>-286</c:v>
                </c:pt>
                <c:pt idx="442">
                  <c:v>-270</c:v>
                </c:pt>
                <c:pt idx="443">
                  <c:v>-254</c:v>
                </c:pt>
                <c:pt idx="444">
                  <c:v>-262</c:v>
                </c:pt>
                <c:pt idx="445">
                  <c:v>-246</c:v>
                </c:pt>
                <c:pt idx="446">
                  <c:v>-254</c:v>
                </c:pt>
                <c:pt idx="447">
                  <c:v>-262</c:v>
                </c:pt>
                <c:pt idx="448">
                  <c:v>-246</c:v>
                </c:pt>
                <c:pt idx="449">
                  <c:v>-230</c:v>
                </c:pt>
                <c:pt idx="450">
                  <c:v>-214</c:v>
                </c:pt>
                <c:pt idx="451">
                  <c:v>-222</c:v>
                </c:pt>
                <c:pt idx="452">
                  <c:v>-230</c:v>
                </c:pt>
                <c:pt idx="453">
                  <c:v>-238</c:v>
                </c:pt>
                <c:pt idx="454">
                  <c:v>-222</c:v>
                </c:pt>
                <c:pt idx="455">
                  <c:v>-230</c:v>
                </c:pt>
                <c:pt idx="456">
                  <c:v>-238</c:v>
                </c:pt>
                <c:pt idx="457">
                  <c:v>-246</c:v>
                </c:pt>
                <c:pt idx="458">
                  <c:v>-254</c:v>
                </c:pt>
                <c:pt idx="459">
                  <c:v>-238</c:v>
                </c:pt>
                <c:pt idx="460">
                  <c:v>-246</c:v>
                </c:pt>
                <c:pt idx="461">
                  <c:v>-254</c:v>
                </c:pt>
                <c:pt idx="462">
                  <c:v>-238</c:v>
                </c:pt>
                <c:pt idx="463">
                  <c:v>-222</c:v>
                </c:pt>
                <c:pt idx="464">
                  <c:v>-230</c:v>
                </c:pt>
                <c:pt idx="465">
                  <c:v>-238</c:v>
                </c:pt>
                <c:pt idx="466">
                  <c:v>-246</c:v>
                </c:pt>
                <c:pt idx="467">
                  <c:v>-230</c:v>
                </c:pt>
                <c:pt idx="468">
                  <c:v>-208</c:v>
                </c:pt>
                <c:pt idx="469">
                  <c:v>-210</c:v>
                </c:pt>
                <c:pt idx="470">
                  <c:v>-214</c:v>
                </c:pt>
                <c:pt idx="471">
                  <c:v>-220</c:v>
                </c:pt>
                <c:pt idx="472">
                  <c:v>-228</c:v>
                </c:pt>
                <c:pt idx="473">
                  <c:v>-206</c:v>
                </c:pt>
                <c:pt idx="474">
                  <c:v>-202</c:v>
                </c:pt>
                <c:pt idx="475">
                  <c:v>-204</c:v>
                </c:pt>
                <c:pt idx="476">
                  <c:v>-208</c:v>
                </c:pt>
                <c:pt idx="477">
                  <c:v>-214</c:v>
                </c:pt>
                <c:pt idx="478">
                  <c:v>-198</c:v>
                </c:pt>
                <c:pt idx="479">
                  <c:v>-200</c:v>
                </c:pt>
                <c:pt idx="480">
                  <c:v>-196</c:v>
                </c:pt>
                <c:pt idx="481">
                  <c:v>-192</c:v>
                </c:pt>
                <c:pt idx="482">
                  <c:v>-194</c:v>
                </c:pt>
                <c:pt idx="483">
                  <c:v>-198</c:v>
                </c:pt>
                <c:pt idx="484">
                  <c:v>-204</c:v>
                </c:pt>
                <c:pt idx="485">
                  <c:v>-212</c:v>
                </c:pt>
                <c:pt idx="486">
                  <c:v>-190</c:v>
                </c:pt>
                <c:pt idx="487">
                  <c:v>-186</c:v>
                </c:pt>
                <c:pt idx="488">
                  <c:v>-188</c:v>
                </c:pt>
                <c:pt idx="489">
                  <c:v>-184</c:v>
                </c:pt>
                <c:pt idx="490">
                  <c:v>-186</c:v>
                </c:pt>
                <c:pt idx="491">
                  <c:v>-190</c:v>
                </c:pt>
                <c:pt idx="492">
                  <c:v>-196</c:v>
                </c:pt>
                <c:pt idx="493">
                  <c:v>-204</c:v>
                </c:pt>
                <c:pt idx="494">
                  <c:v>-212</c:v>
                </c:pt>
                <c:pt idx="495">
                  <c:v>-220</c:v>
                </c:pt>
                <c:pt idx="496">
                  <c:v>-204</c:v>
                </c:pt>
                <c:pt idx="497">
                  <c:v>-206</c:v>
                </c:pt>
                <c:pt idx="498">
                  <c:v>-202</c:v>
                </c:pt>
                <c:pt idx="499">
                  <c:v>-204</c:v>
                </c:pt>
              </c:numCache>
            </c:numRef>
          </c:val>
        </c:ser>
        <c:ser>
          <c:idx val="6"/>
          <c:order val="6"/>
          <c:tx>
            <c:v>Cont 123123 O</c:v>
          </c:tx>
          <c:marker>
            <c:symbol val="none"/>
          </c:marker>
          <c:val>
            <c:numRef>
              <c:f>Vortex!$AX$11:$AX$510</c:f>
              <c:numCache>
                <c:formatCode>General</c:formatCode>
                <c:ptCount val="500"/>
                <c:pt idx="0">
                  <c:v>-2</c:v>
                </c:pt>
                <c:pt idx="1">
                  <c:v>2</c:v>
                </c:pt>
                <c:pt idx="2">
                  <c:v>0</c:v>
                </c:pt>
                <c:pt idx="3">
                  <c:v>-4</c:v>
                </c:pt>
                <c:pt idx="4">
                  <c:v>6</c:v>
                </c:pt>
                <c:pt idx="5">
                  <c:v>4</c:v>
                </c:pt>
                <c:pt idx="6">
                  <c:v>0</c:v>
                </c:pt>
                <c:pt idx="7">
                  <c:v>-6</c:v>
                </c:pt>
                <c:pt idx="8">
                  <c:v>-14</c:v>
                </c:pt>
                <c:pt idx="9">
                  <c:v>-22</c:v>
                </c:pt>
                <c:pt idx="10">
                  <c:v>-30</c:v>
                </c:pt>
                <c:pt idx="11">
                  <c:v>-38</c:v>
                </c:pt>
                <c:pt idx="12">
                  <c:v>-46</c:v>
                </c:pt>
                <c:pt idx="13">
                  <c:v>-30</c:v>
                </c:pt>
                <c:pt idx="14">
                  <c:v>-38</c:v>
                </c:pt>
                <c:pt idx="15">
                  <c:v>-22</c:v>
                </c:pt>
                <c:pt idx="16">
                  <c:v>-30</c:v>
                </c:pt>
                <c:pt idx="17">
                  <c:v>-38</c:v>
                </c:pt>
                <c:pt idx="18">
                  <c:v>-22</c:v>
                </c:pt>
                <c:pt idx="19">
                  <c:v>-6</c:v>
                </c:pt>
                <c:pt idx="20">
                  <c:v>10</c:v>
                </c:pt>
                <c:pt idx="21">
                  <c:v>32</c:v>
                </c:pt>
                <c:pt idx="22">
                  <c:v>36</c:v>
                </c:pt>
                <c:pt idx="23">
                  <c:v>34</c:v>
                </c:pt>
                <c:pt idx="24">
                  <c:v>30</c:v>
                </c:pt>
                <c:pt idx="25">
                  <c:v>24</c:v>
                </c:pt>
                <c:pt idx="26">
                  <c:v>16</c:v>
                </c:pt>
                <c:pt idx="27">
                  <c:v>38</c:v>
                </c:pt>
                <c:pt idx="28">
                  <c:v>42</c:v>
                </c:pt>
                <c:pt idx="29">
                  <c:v>40</c:v>
                </c:pt>
                <c:pt idx="30">
                  <c:v>44</c:v>
                </c:pt>
                <c:pt idx="31">
                  <c:v>48</c:v>
                </c:pt>
                <c:pt idx="32">
                  <c:v>46</c:v>
                </c:pt>
                <c:pt idx="33">
                  <c:v>42</c:v>
                </c:pt>
                <c:pt idx="34">
                  <c:v>36</c:v>
                </c:pt>
                <c:pt idx="35">
                  <c:v>28</c:v>
                </c:pt>
                <c:pt idx="36">
                  <c:v>20</c:v>
                </c:pt>
                <c:pt idx="37">
                  <c:v>36</c:v>
                </c:pt>
                <c:pt idx="38">
                  <c:v>58</c:v>
                </c:pt>
                <c:pt idx="39">
                  <c:v>56</c:v>
                </c:pt>
                <c:pt idx="40">
                  <c:v>52</c:v>
                </c:pt>
                <c:pt idx="41">
                  <c:v>46</c:v>
                </c:pt>
                <c:pt idx="42">
                  <c:v>38</c:v>
                </c:pt>
                <c:pt idx="43">
                  <c:v>30</c:v>
                </c:pt>
                <c:pt idx="44">
                  <c:v>22</c:v>
                </c:pt>
                <c:pt idx="45">
                  <c:v>14</c:v>
                </c:pt>
                <c:pt idx="46">
                  <c:v>6</c:v>
                </c:pt>
                <c:pt idx="47">
                  <c:v>28</c:v>
                </c:pt>
                <c:pt idx="48">
                  <c:v>26</c:v>
                </c:pt>
                <c:pt idx="49">
                  <c:v>22</c:v>
                </c:pt>
                <c:pt idx="50">
                  <c:v>16</c:v>
                </c:pt>
                <c:pt idx="51">
                  <c:v>32</c:v>
                </c:pt>
                <c:pt idx="52">
                  <c:v>30</c:v>
                </c:pt>
                <c:pt idx="53">
                  <c:v>26</c:v>
                </c:pt>
                <c:pt idx="54">
                  <c:v>36</c:v>
                </c:pt>
                <c:pt idx="55">
                  <c:v>34</c:v>
                </c:pt>
                <c:pt idx="56">
                  <c:v>38</c:v>
                </c:pt>
                <c:pt idx="57">
                  <c:v>36</c:v>
                </c:pt>
                <c:pt idx="58">
                  <c:v>40</c:v>
                </c:pt>
                <c:pt idx="59">
                  <c:v>38</c:v>
                </c:pt>
                <c:pt idx="60">
                  <c:v>34</c:v>
                </c:pt>
                <c:pt idx="61">
                  <c:v>28</c:v>
                </c:pt>
                <c:pt idx="62">
                  <c:v>44</c:v>
                </c:pt>
                <c:pt idx="63">
                  <c:v>42</c:v>
                </c:pt>
                <c:pt idx="64">
                  <c:v>38</c:v>
                </c:pt>
                <c:pt idx="65">
                  <c:v>32</c:v>
                </c:pt>
                <c:pt idx="66">
                  <c:v>24</c:v>
                </c:pt>
                <c:pt idx="67">
                  <c:v>16</c:v>
                </c:pt>
                <c:pt idx="68">
                  <c:v>8</c:v>
                </c:pt>
                <c:pt idx="69">
                  <c:v>30</c:v>
                </c:pt>
                <c:pt idx="70">
                  <c:v>28</c:v>
                </c:pt>
                <c:pt idx="71">
                  <c:v>32</c:v>
                </c:pt>
                <c:pt idx="72">
                  <c:v>30</c:v>
                </c:pt>
                <c:pt idx="73">
                  <c:v>34</c:v>
                </c:pt>
                <c:pt idx="74">
                  <c:v>38</c:v>
                </c:pt>
                <c:pt idx="75">
                  <c:v>36</c:v>
                </c:pt>
                <c:pt idx="76">
                  <c:v>32</c:v>
                </c:pt>
                <c:pt idx="77">
                  <c:v>26</c:v>
                </c:pt>
                <c:pt idx="78">
                  <c:v>18</c:v>
                </c:pt>
                <c:pt idx="79">
                  <c:v>10</c:v>
                </c:pt>
                <c:pt idx="80">
                  <c:v>2</c:v>
                </c:pt>
                <c:pt idx="81">
                  <c:v>24</c:v>
                </c:pt>
                <c:pt idx="82">
                  <c:v>22</c:v>
                </c:pt>
                <c:pt idx="83">
                  <c:v>26</c:v>
                </c:pt>
                <c:pt idx="84">
                  <c:v>24</c:v>
                </c:pt>
                <c:pt idx="85">
                  <c:v>20</c:v>
                </c:pt>
                <c:pt idx="86">
                  <c:v>30</c:v>
                </c:pt>
                <c:pt idx="87">
                  <c:v>28</c:v>
                </c:pt>
                <c:pt idx="88">
                  <c:v>24</c:v>
                </c:pt>
                <c:pt idx="89">
                  <c:v>34</c:v>
                </c:pt>
                <c:pt idx="90">
                  <c:v>32</c:v>
                </c:pt>
                <c:pt idx="91">
                  <c:v>28</c:v>
                </c:pt>
                <c:pt idx="92">
                  <c:v>38</c:v>
                </c:pt>
                <c:pt idx="93">
                  <c:v>42</c:v>
                </c:pt>
                <c:pt idx="94">
                  <c:v>40</c:v>
                </c:pt>
                <c:pt idx="95">
                  <c:v>44</c:v>
                </c:pt>
                <c:pt idx="96">
                  <c:v>48</c:v>
                </c:pt>
                <c:pt idx="97">
                  <c:v>46</c:v>
                </c:pt>
                <c:pt idx="98">
                  <c:v>42</c:v>
                </c:pt>
                <c:pt idx="99">
                  <c:v>52</c:v>
                </c:pt>
                <c:pt idx="100">
                  <c:v>50</c:v>
                </c:pt>
                <c:pt idx="101">
                  <c:v>46</c:v>
                </c:pt>
                <c:pt idx="102">
                  <c:v>40</c:v>
                </c:pt>
                <c:pt idx="103">
                  <c:v>32</c:v>
                </c:pt>
                <c:pt idx="104">
                  <c:v>24</c:v>
                </c:pt>
                <c:pt idx="105">
                  <c:v>16</c:v>
                </c:pt>
                <c:pt idx="106">
                  <c:v>8</c:v>
                </c:pt>
                <c:pt idx="107">
                  <c:v>0</c:v>
                </c:pt>
                <c:pt idx="108">
                  <c:v>-8</c:v>
                </c:pt>
                <c:pt idx="109">
                  <c:v>-16</c:v>
                </c:pt>
                <c:pt idx="110">
                  <c:v>-24</c:v>
                </c:pt>
                <c:pt idx="111">
                  <c:v>-32</c:v>
                </c:pt>
                <c:pt idx="112">
                  <c:v>-40</c:v>
                </c:pt>
                <c:pt idx="113">
                  <c:v>-48</c:v>
                </c:pt>
                <c:pt idx="114">
                  <c:v>-56</c:v>
                </c:pt>
                <c:pt idx="115">
                  <c:v>-40</c:v>
                </c:pt>
                <c:pt idx="116">
                  <c:v>-48</c:v>
                </c:pt>
                <c:pt idx="117">
                  <c:v>-56</c:v>
                </c:pt>
                <c:pt idx="118">
                  <c:v>-64</c:v>
                </c:pt>
                <c:pt idx="119">
                  <c:v>-72</c:v>
                </c:pt>
                <c:pt idx="120">
                  <c:v>-80</c:v>
                </c:pt>
                <c:pt idx="121">
                  <c:v>-88</c:v>
                </c:pt>
                <c:pt idx="122">
                  <c:v>-96</c:v>
                </c:pt>
                <c:pt idx="123">
                  <c:v>-80</c:v>
                </c:pt>
                <c:pt idx="124">
                  <c:v>-64</c:v>
                </c:pt>
                <c:pt idx="125">
                  <c:v>-72</c:v>
                </c:pt>
                <c:pt idx="126">
                  <c:v>-80</c:v>
                </c:pt>
                <c:pt idx="127">
                  <c:v>-64</c:v>
                </c:pt>
                <c:pt idx="128">
                  <c:v>-72</c:v>
                </c:pt>
                <c:pt idx="129">
                  <c:v>-80</c:v>
                </c:pt>
                <c:pt idx="130">
                  <c:v>-88</c:v>
                </c:pt>
                <c:pt idx="131">
                  <c:v>-72</c:v>
                </c:pt>
                <c:pt idx="132">
                  <c:v>-56</c:v>
                </c:pt>
                <c:pt idx="133">
                  <c:v>-64</c:v>
                </c:pt>
                <c:pt idx="134">
                  <c:v>-72</c:v>
                </c:pt>
                <c:pt idx="135">
                  <c:v>-80</c:v>
                </c:pt>
                <c:pt idx="136">
                  <c:v>-64</c:v>
                </c:pt>
                <c:pt idx="137">
                  <c:v>-72</c:v>
                </c:pt>
                <c:pt idx="138">
                  <c:v>-80</c:v>
                </c:pt>
                <c:pt idx="139">
                  <c:v>-88</c:v>
                </c:pt>
                <c:pt idx="140">
                  <c:v>-96</c:v>
                </c:pt>
                <c:pt idx="141">
                  <c:v>-80</c:v>
                </c:pt>
                <c:pt idx="142">
                  <c:v>-64</c:v>
                </c:pt>
                <c:pt idx="143">
                  <c:v>-48</c:v>
                </c:pt>
                <c:pt idx="144">
                  <c:v>-32</c:v>
                </c:pt>
                <c:pt idx="145">
                  <c:v>-40</c:v>
                </c:pt>
                <c:pt idx="146">
                  <c:v>-48</c:v>
                </c:pt>
                <c:pt idx="147">
                  <c:v>-56</c:v>
                </c:pt>
                <c:pt idx="148">
                  <c:v>-40</c:v>
                </c:pt>
                <c:pt idx="149">
                  <c:v>-48</c:v>
                </c:pt>
                <c:pt idx="150">
                  <c:v>-32</c:v>
                </c:pt>
                <c:pt idx="151">
                  <c:v>-16</c:v>
                </c:pt>
                <c:pt idx="152">
                  <c:v>-24</c:v>
                </c:pt>
                <c:pt idx="153">
                  <c:v>-32</c:v>
                </c:pt>
                <c:pt idx="154">
                  <c:v>-40</c:v>
                </c:pt>
                <c:pt idx="155">
                  <c:v>-48</c:v>
                </c:pt>
                <c:pt idx="156">
                  <c:v>-56</c:v>
                </c:pt>
                <c:pt idx="157">
                  <c:v>-64</c:v>
                </c:pt>
                <c:pt idx="158">
                  <c:v>-72</c:v>
                </c:pt>
                <c:pt idx="159">
                  <c:v>-80</c:v>
                </c:pt>
                <c:pt idx="160">
                  <c:v>-64</c:v>
                </c:pt>
                <c:pt idx="161">
                  <c:v>-72</c:v>
                </c:pt>
                <c:pt idx="162">
                  <c:v>-80</c:v>
                </c:pt>
                <c:pt idx="163">
                  <c:v>-88</c:v>
                </c:pt>
                <c:pt idx="164">
                  <c:v>-72</c:v>
                </c:pt>
                <c:pt idx="165">
                  <c:v>-80</c:v>
                </c:pt>
                <c:pt idx="166">
                  <c:v>-88</c:v>
                </c:pt>
                <c:pt idx="167">
                  <c:v>-96</c:v>
                </c:pt>
                <c:pt idx="168">
                  <c:v>-104</c:v>
                </c:pt>
                <c:pt idx="169">
                  <c:v>-112</c:v>
                </c:pt>
                <c:pt idx="170">
                  <c:v>-120</c:v>
                </c:pt>
                <c:pt idx="171">
                  <c:v>-128</c:v>
                </c:pt>
                <c:pt idx="172">
                  <c:v>-112</c:v>
                </c:pt>
                <c:pt idx="173">
                  <c:v>-96</c:v>
                </c:pt>
                <c:pt idx="174">
                  <c:v>-104</c:v>
                </c:pt>
                <c:pt idx="175">
                  <c:v>-88</c:v>
                </c:pt>
                <c:pt idx="176">
                  <c:v>-96</c:v>
                </c:pt>
                <c:pt idx="177">
                  <c:v>-104</c:v>
                </c:pt>
                <c:pt idx="178">
                  <c:v>-88</c:v>
                </c:pt>
                <c:pt idx="179">
                  <c:v>-96</c:v>
                </c:pt>
                <c:pt idx="180">
                  <c:v>-104</c:v>
                </c:pt>
                <c:pt idx="181">
                  <c:v>-88</c:v>
                </c:pt>
                <c:pt idx="182">
                  <c:v>-96</c:v>
                </c:pt>
                <c:pt idx="183">
                  <c:v>-104</c:v>
                </c:pt>
                <c:pt idx="184">
                  <c:v>-88</c:v>
                </c:pt>
                <c:pt idx="185">
                  <c:v>-96</c:v>
                </c:pt>
                <c:pt idx="186">
                  <c:v>-104</c:v>
                </c:pt>
                <c:pt idx="187">
                  <c:v>-112</c:v>
                </c:pt>
                <c:pt idx="188">
                  <c:v>-96</c:v>
                </c:pt>
                <c:pt idx="189">
                  <c:v>-104</c:v>
                </c:pt>
                <c:pt idx="190">
                  <c:v>-112</c:v>
                </c:pt>
                <c:pt idx="191">
                  <c:v>-120</c:v>
                </c:pt>
                <c:pt idx="192">
                  <c:v>-128</c:v>
                </c:pt>
                <c:pt idx="193">
                  <c:v>-136</c:v>
                </c:pt>
                <c:pt idx="194">
                  <c:v>-120</c:v>
                </c:pt>
                <c:pt idx="195">
                  <c:v>-104</c:v>
                </c:pt>
                <c:pt idx="196">
                  <c:v>-112</c:v>
                </c:pt>
                <c:pt idx="197">
                  <c:v>-96</c:v>
                </c:pt>
                <c:pt idx="198">
                  <c:v>-80</c:v>
                </c:pt>
                <c:pt idx="199">
                  <c:v>-88</c:v>
                </c:pt>
                <c:pt idx="200">
                  <c:v>-96</c:v>
                </c:pt>
                <c:pt idx="201">
                  <c:v>-80</c:v>
                </c:pt>
                <c:pt idx="202">
                  <c:v>-88</c:v>
                </c:pt>
                <c:pt idx="203">
                  <c:v>-72</c:v>
                </c:pt>
                <c:pt idx="204">
                  <c:v>-80</c:v>
                </c:pt>
                <c:pt idx="205">
                  <c:v>-88</c:v>
                </c:pt>
                <c:pt idx="206">
                  <c:v>-72</c:v>
                </c:pt>
                <c:pt idx="207">
                  <c:v>-80</c:v>
                </c:pt>
                <c:pt idx="208">
                  <c:v>-88</c:v>
                </c:pt>
                <c:pt idx="209">
                  <c:v>-96</c:v>
                </c:pt>
                <c:pt idx="210">
                  <c:v>-104</c:v>
                </c:pt>
                <c:pt idx="211">
                  <c:v>-88</c:v>
                </c:pt>
                <c:pt idx="212">
                  <c:v>-96</c:v>
                </c:pt>
                <c:pt idx="213">
                  <c:v>-80</c:v>
                </c:pt>
                <c:pt idx="214">
                  <c:v>-88</c:v>
                </c:pt>
                <c:pt idx="215">
                  <c:v>-72</c:v>
                </c:pt>
                <c:pt idx="216">
                  <c:v>-80</c:v>
                </c:pt>
                <c:pt idx="217">
                  <c:v>-64</c:v>
                </c:pt>
                <c:pt idx="218">
                  <c:v>-72</c:v>
                </c:pt>
                <c:pt idx="219">
                  <c:v>-80</c:v>
                </c:pt>
                <c:pt idx="220">
                  <c:v>-88</c:v>
                </c:pt>
                <c:pt idx="221">
                  <c:v>-72</c:v>
                </c:pt>
                <c:pt idx="222">
                  <c:v>-80</c:v>
                </c:pt>
                <c:pt idx="223">
                  <c:v>-88</c:v>
                </c:pt>
                <c:pt idx="224">
                  <c:v>-72</c:v>
                </c:pt>
                <c:pt idx="225">
                  <c:v>-80</c:v>
                </c:pt>
                <c:pt idx="226">
                  <c:v>-88</c:v>
                </c:pt>
                <c:pt idx="227">
                  <c:v>-96</c:v>
                </c:pt>
                <c:pt idx="228">
                  <c:v>-104</c:v>
                </c:pt>
                <c:pt idx="229">
                  <c:v>-112</c:v>
                </c:pt>
                <c:pt idx="230">
                  <c:v>-96</c:v>
                </c:pt>
                <c:pt idx="231">
                  <c:v>-80</c:v>
                </c:pt>
                <c:pt idx="232">
                  <c:v>-88</c:v>
                </c:pt>
                <c:pt idx="233">
                  <c:v>-96</c:v>
                </c:pt>
                <c:pt idx="234">
                  <c:v>-104</c:v>
                </c:pt>
                <c:pt idx="235">
                  <c:v>-112</c:v>
                </c:pt>
                <c:pt idx="236">
                  <c:v>-120</c:v>
                </c:pt>
                <c:pt idx="237">
                  <c:v>-104</c:v>
                </c:pt>
                <c:pt idx="238">
                  <c:v>-112</c:v>
                </c:pt>
                <c:pt idx="239">
                  <c:v>-120</c:v>
                </c:pt>
                <c:pt idx="240">
                  <c:v>-104</c:v>
                </c:pt>
                <c:pt idx="241">
                  <c:v>-88</c:v>
                </c:pt>
                <c:pt idx="242">
                  <c:v>-72</c:v>
                </c:pt>
                <c:pt idx="243">
                  <c:v>-56</c:v>
                </c:pt>
                <c:pt idx="244">
                  <c:v>-64</c:v>
                </c:pt>
                <c:pt idx="245">
                  <c:v>-72</c:v>
                </c:pt>
                <c:pt idx="246">
                  <c:v>-56</c:v>
                </c:pt>
                <c:pt idx="247">
                  <c:v>-40</c:v>
                </c:pt>
                <c:pt idx="248">
                  <c:v>-48</c:v>
                </c:pt>
                <c:pt idx="249">
                  <c:v>-56</c:v>
                </c:pt>
                <c:pt idx="250">
                  <c:v>-40</c:v>
                </c:pt>
                <c:pt idx="251">
                  <c:v>-48</c:v>
                </c:pt>
                <c:pt idx="252">
                  <c:v>-32</c:v>
                </c:pt>
                <c:pt idx="253">
                  <c:v>-40</c:v>
                </c:pt>
                <c:pt idx="254">
                  <c:v>-48</c:v>
                </c:pt>
                <c:pt idx="255">
                  <c:v>-32</c:v>
                </c:pt>
                <c:pt idx="256">
                  <c:v>-16</c:v>
                </c:pt>
                <c:pt idx="257">
                  <c:v>-24</c:v>
                </c:pt>
                <c:pt idx="258">
                  <c:v>-32</c:v>
                </c:pt>
                <c:pt idx="259">
                  <c:v>-16</c:v>
                </c:pt>
                <c:pt idx="260">
                  <c:v>-24</c:v>
                </c:pt>
                <c:pt idx="261">
                  <c:v>-32</c:v>
                </c:pt>
                <c:pt idx="262">
                  <c:v>-16</c:v>
                </c:pt>
                <c:pt idx="263">
                  <c:v>-24</c:v>
                </c:pt>
                <c:pt idx="264">
                  <c:v>-32</c:v>
                </c:pt>
                <c:pt idx="265">
                  <c:v>-16</c:v>
                </c:pt>
                <c:pt idx="266">
                  <c:v>-24</c:v>
                </c:pt>
                <c:pt idx="267">
                  <c:v>-32</c:v>
                </c:pt>
                <c:pt idx="268">
                  <c:v>-40</c:v>
                </c:pt>
                <c:pt idx="269">
                  <c:v>-48</c:v>
                </c:pt>
                <c:pt idx="270">
                  <c:v>-56</c:v>
                </c:pt>
                <c:pt idx="271">
                  <c:v>-40</c:v>
                </c:pt>
                <c:pt idx="272">
                  <c:v>-24</c:v>
                </c:pt>
                <c:pt idx="273">
                  <c:v>-32</c:v>
                </c:pt>
                <c:pt idx="274">
                  <c:v>-40</c:v>
                </c:pt>
                <c:pt idx="275">
                  <c:v>-48</c:v>
                </c:pt>
                <c:pt idx="276">
                  <c:v>-56</c:v>
                </c:pt>
                <c:pt idx="277">
                  <c:v>-64</c:v>
                </c:pt>
                <c:pt idx="278">
                  <c:v>-72</c:v>
                </c:pt>
                <c:pt idx="279">
                  <c:v>-56</c:v>
                </c:pt>
                <c:pt idx="280">
                  <c:v>-64</c:v>
                </c:pt>
                <c:pt idx="281">
                  <c:v>-72</c:v>
                </c:pt>
                <c:pt idx="282">
                  <c:v>-56</c:v>
                </c:pt>
                <c:pt idx="283">
                  <c:v>-40</c:v>
                </c:pt>
                <c:pt idx="284">
                  <c:v>-24</c:v>
                </c:pt>
                <c:pt idx="285">
                  <c:v>-32</c:v>
                </c:pt>
                <c:pt idx="286">
                  <c:v>-40</c:v>
                </c:pt>
                <c:pt idx="287">
                  <c:v>-48</c:v>
                </c:pt>
                <c:pt idx="288">
                  <c:v>-56</c:v>
                </c:pt>
                <c:pt idx="289">
                  <c:v>-64</c:v>
                </c:pt>
                <c:pt idx="290">
                  <c:v>-72</c:v>
                </c:pt>
                <c:pt idx="291">
                  <c:v>-80</c:v>
                </c:pt>
                <c:pt idx="292">
                  <c:v>-64</c:v>
                </c:pt>
                <c:pt idx="293">
                  <c:v>-72</c:v>
                </c:pt>
                <c:pt idx="294">
                  <c:v>-80</c:v>
                </c:pt>
                <c:pt idx="295">
                  <c:v>-64</c:v>
                </c:pt>
                <c:pt idx="296">
                  <c:v>-48</c:v>
                </c:pt>
                <c:pt idx="297">
                  <c:v>-32</c:v>
                </c:pt>
                <c:pt idx="298">
                  <c:v>-16</c:v>
                </c:pt>
                <c:pt idx="299">
                  <c:v>-24</c:v>
                </c:pt>
                <c:pt idx="300">
                  <c:v>-32</c:v>
                </c:pt>
                <c:pt idx="301">
                  <c:v>-16</c:v>
                </c:pt>
                <c:pt idx="302">
                  <c:v>-24</c:v>
                </c:pt>
                <c:pt idx="303">
                  <c:v>-8</c:v>
                </c:pt>
                <c:pt idx="304">
                  <c:v>-16</c:v>
                </c:pt>
                <c:pt idx="305">
                  <c:v>-24</c:v>
                </c:pt>
                <c:pt idx="306">
                  <c:v>-32</c:v>
                </c:pt>
                <c:pt idx="307">
                  <c:v>-16</c:v>
                </c:pt>
                <c:pt idx="308">
                  <c:v>-24</c:v>
                </c:pt>
                <c:pt idx="309">
                  <c:v>-32</c:v>
                </c:pt>
                <c:pt idx="310">
                  <c:v>-40</c:v>
                </c:pt>
                <c:pt idx="311">
                  <c:v>-24</c:v>
                </c:pt>
                <c:pt idx="312">
                  <c:v>-8</c:v>
                </c:pt>
                <c:pt idx="313">
                  <c:v>-16</c:v>
                </c:pt>
                <c:pt idx="314">
                  <c:v>-24</c:v>
                </c:pt>
                <c:pt idx="315">
                  <c:v>-8</c:v>
                </c:pt>
                <c:pt idx="316">
                  <c:v>-16</c:v>
                </c:pt>
                <c:pt idx="317">
                  <c:v>0</c:v>
                </c:pt>
                <c:pt idx="318">
                  <c:v>-2</c:v>
                </c:pt>
                <c:pt idx="319">
                  <c:v>-6</c:v>
                </c:pt>
                <c:pt idx="320">
                  <c:v>4</c:v>
                </c:pt>
                <c:pt idx="321">
                  <c:v>2</c:v>
                </c:pt>
                <c:pt idx="322">
                  <c:v>6</c:v>
                </c:pt>
                <c:pt idx="323">
                  <c:v>10</c:v>
                </c:pt>
                <c:pt idx="324">
                  <c:v>8</c:v>
                </c:pt>
                <c:pt idx="325">
                  <c:v>4</c:v>
                </c:pt>
                <c:pt idx="326">
                  <c:v>-2</c:v>
                </c:pt>
                <c:pt idx="327">
                  <c:v>-10</c:v>
                </c:pt>
                <c:pt idx="328">
                  <c:v>12</c:v>
                </c:pt>
                <c:pt idx="329">
                  <c:v>10</c:v>
                </c:pt>
                <c:pt idx="330">
                  <c:v>6</c:v>
                </c:pt>
                <c:pt idx="331">
                  <c:v>0</c:v>
                </c:pt>
                <c:pt idx="332">
                  <c:v>-8</c:v>
                </c:pt>
                <c:pt idx="333">
                  <c:v>-16</c:v>
                </c:pt>
                <c:pt idx="334">
                  <c:v>-24</c:v>
                </c:pt>
                <c:pt idx="335">
                  <c:v>-32</c:v>
                </c:pt>
                <c:pt idx="336">
                  <c:v>-40</c:v>
                </c:pt>
                <c:pt idx="337">
                  <c:v>-24</c:v>
                </c:pt>
                <c:pt idx="338">
                  <c:v>-32</c:v>
                </c:pt>
                <c:pt idx="339">
                  <c:v>-16</c:v>
                </c:pt>
                <c:pt idx="340">
                  <c:v>-24</c:v>
                </c:pt>
                <c:pt idx="341">
                  <c:v>-8</c:v>
                </c:pt>
                <c:pt idx="342">
                  <c:v>-16</c:v>
                </c:pt>
                <c:pt idx="343">
                  <c:v>-24</c:v>
                </c:pt>
                <c:pt idx="344">
                  <c:v>-8</c:v>
                </c:pt>
                <c:pt idx="345">
                  <c:v>-16</c:v>
                </c:pt>
                <c:pt idx="346">
                  <c:v>-24</c:v>
                </c:pt>
                <c:pt idx="347">
                  <c:v>-8</c:v>
                </c:pt>
                <c:pt idx="348">
                  <c:v>8</c:v>
                </c:pt>
                <c:pt idx="349">
                  <c:v>6</c:v>
                </c:pt>
                <c:pt idx="350">
                  <c:v>2</c:v>
                </c:pt>
                <c:pt idx="351">
                  <c:v>-4</c:v>
                </c:pt>
                <c:pt idx="352">
                  <c:v>12</c:v>
                </c:pt>
                <c:pt idx="353">
                  <c:v>10</c:v>
                </c:pt>
                <c:pt idx="354">
                  <c:v>14</c:v>
                </c:pt>
                <c:pt idx="355">
                  <c:v>18</c:v>
                </c:pt>
                <c:pt idx="356">
                  <c:v>16</c:v>
                </c:pt>
                <c:pt idx="357">
                  <c:v>12</c:v>
                </c:pt>
                <c:pt idx="358">
                  <c:v>6</c:v>
                </c:pt>
                <c:pt idx="359">
                  <c:v>-2</c:v>
                </c:pt>
                <c:pt idx="360">
                  <c:v>-10</c:v>
                </c:pt>
                <c:pt idx="361">
                  <c:v>6</c:v>
                </c:pt>
                <c:pt idx="362">
                  <c:v>4</c:v>
                </c:pt>
                <c:pt idx="363">
                  <c:v>0</c:v>
                </c:pt>
                <c:pt idx="364">
                  <c:v>10</c:v>
                </c:pt>
                <c:pt idx="365">
                  <c:v>8</c:v>
                </c:pt>
                <c:pt idx="366">
                  <c:v>12</c:v>
                </c:pt>
                <c:pt idx="367">
                  <c:v>10</c:v>
                </c:pt>
                <c:pt idx="368">
                  <c:v>6</c:v>
                </c:pt>
                <c:pt idx="369">
                  <c:v>0</c:v>
                </c:pt>
                <c:pt idx="370">
                  <c:v>-8</c:v>
                </c:pt>
                <c:pt idx="371">
                  <c:v>14</c:v>
                </c:pt>
                <c:pt idx="372">
                  <c:v>18</c:v>
                </c:pt>
                <c:pt idx="373">
                  <c:v>16</c:v>
                </c:pt>
                <c:pt idx="374">
                  <c:v>20</c:v>
                </c:pt>
                <c:pt idx="375">
                  <c:v>24</c:v>
                </c:pt>
                <c:pt idx="376">
                  <c:v>22</c:v>
                </c:pt>
                <c:pt idx="377">
                  <c:v>18</c:v>
                </c:pt>
                <c:pt idx="378">
                  <c:v>12</c:v>
                </c:pt>
                <c:pt idx="379">
                  <c:v>4</c:v>
                </c:pt>
                <c:pt idx="380">
                  <c:v>26</c:v>
                </c:pt>
                <c:pt idx="381">
                  <c:v>24</c:v>
                </c:pt>
                <c:pt idx="382">
                  <c:v>20</c:v>
                </c:pt>
                <c:pt idx="383">
                  <c:v>14</c:v>
                </c:pt>
                <c:pt idx="384">
                  <c:v>6</c:v>
                </c:pt>
                <c:pt idx="385">
                  <c:v>-2</c:v>
                </c:pt>
                <c:pt idx="386">
                  <c:v>-10</c:v>
                </c:pt>
                <c:pt idx="387">
                  <c:v>-18</c:v>
                </c:pt>
                <c:pt idx="388">
                  <c:v>-2</c:v>
                </c:pt>
                <c:pt idx="389">
                  <c:v>-10</c:v>
                </c:pt>
                <c:pt idx="390">
                  <c:v>-18</c:v>
                </c:pt>
                <c:pt idx="391">
                  <c:v>-26</c:v>
                </c:pt>
                <c:pt idx="392">
                  <c:v>-10</c:v>
                </c:pt>
                <c:pt idx="393">
                  <c:v>-18</c:v>
                </c:pt>
                <c:pt idx="394">
                  <c:v>-2</c:v>
                </c:pt>
                <c:pt idx="395">
                  <c:v>-10</c:v>
                </c:pt>
                <c:pt idx="396">
                  <c:v>-18</c:v>
                </c:pt>
                <c:pt idx="397">
                  <c:v>-26</c:v>
                </c:pt>
                <c:pt idx="398">
                  <c:v>-10</c:v>
                </c:pt>
                <c:pt idx="399">
                  <c:v>-18</c:v>
                </c:pt>
                <c:pt idx="400">
                  <c:v>-2</c:v>
                </c:pt>
                <c:pt idx="401">
                  <c:v>-10</c:v>
                </c:pt>
                <c:pt idx="402">
                  <c:v>-18</c:v>
                </c:pt>
                <c:pt idx="403">
                  <c:v>-2</c:v>
                </c:pt>
                <c:pt idx="404">
                  <c:v>14</c:v>
                </c:pt>
                <c:pt idx="405">
                  <c:v>36</c:v>
                </c:pt>
                <c:pt idx="406">
                  <c:v>34</c:v>
                </c:pt>
                <c:pt idx="407">
                  <c:v>38</c:v>
                </c:pt>
                <c:pt idx="408">
                  <c:v>36</c:v>
                </c:pt>
                <c:pt idx="409">
                  <c:v>32</c:v>
                </c:pt>
                <c:pt idx="410">
                  <c:v>26</c:v>
                </c:pt>
                <c:pt idx="411">
                  <c:v>42</c:v>
                </c:pt>
                <c:pt idx="412">
                  <c:v>46</c:v>
                </c:pt>
                <c:pt idx="413">
                  <c:v>44</c:v>
                </c:pt>
                <c:pt idx="414">
                  <c:v>48</c:v>
                </c:pt>
                <c:pt idx="415">
                  <c:v>46</c:v>
                </c:pt>
                <c:pt idx="416">
                  <c:v>50</c:v>
                </c:pt>
                <c:pt idx="417">
                  <c:v>48</c:v>
                </c:pt>
                <c:pt idx="418">
                  <c:v>44</c:v>
                </c:pt>
                <c:pt idx="419">
                  <c:v>54</c:v>
                </c:pt>
                <c:pt idx="420">
                  <c:v>52</c:v>
                </c:pt>
                <c:pt idx="421">
                  <c:v>56</c:v>
                </c:pt>
                <c:pt idx="422">
                  <c:v>60</c:v>
                </c:pt>
                <c:pt idx="423">
                  <c:v>58</c:v>
                </c:pt>
                <c:pt idx="424">
                  <c:v>54</c:v>
                </c:pt>
                <c:pt idx="425">
                  <c:v>48</c:v>
                </c:pt>
                <c:pt idx="426">
                  <c:v>40</c:v>
                </c:pt>
                <c:pt idx="427">
                  <c:v>62</c:v>
                </c:pt>
                <c:pt idx="428">
                  <c:v>60</c:v>
                </c:pt>
                <c:pt idx="429">
                  <c:v>56</c:v>
                </c:pt>
                <c:pt idx="430">
                  <c:v>66</c:v>
                </c:pt>
                <c:pt idx="431">
                  <c:v>64</c:v>
                </c:pt>
                <c:pt idx="432">
                  <c:v>68</c:v>
                </c:pt>
                <c:pt idx="433">
                  <c:v>66</c:v>
                </c:pt>
                <c:pt idx="434">
                  <c:v>70</c:v>
                </c:pt>
                <c:pt idx="435">
                  <c:v>68</c:v>
                </c:pt>
                <c:pt idx="436">
                  <c:v>72</c:v>
                </c:pt>
                <c:pt idx="437">
                  <c:v>76</c:v>
                </c:pt>
                <c:pt idx="438">
                  <c:v>74</c:v>
                </c:pt>
                <c:pt idx="439">
                  <c:v>78</c:v>
                </c:pt>
                <c:pt idx="440">
                  <c:v>82</c:v>
                </c:pt>
                <c:pt idx="441">
                  <c:v>80</c:v>
                </c:pt>
                <c:pt idx="442">
                  <c:v>76</c:v>
                </c:pt>
                <c:pt idx="443">
                  <c:v>70</c:v>
                </c:pt>
                <c:pt idx="444">
                  <c:v>62</c:v>
                </c:pt>
                <c:pt idx="445">
                  <c:v>84</c:v>
                </c:pt>
                <c:pt idx="446">
                  <c:v>82</c:v>
                </c:pt>
                <c:pt idx="447">
                  <c:v>78</c:v>
                </c:pt>
                <c:pt idx="448">
                  <c:v>88</c:v>
                </c:pt>
                <c:pt idx="449">
                  <c:v>92</c:v>
                </c:pt>
                <c:pt idx="450">
                  <c:v>96</c:v>
                </c:pt>
                <c:pt idx="451">
                  <c:v>94</c:v>
                </c:pt>
                <c:pt idx="452">
                  <c:v>90</c:v>
                </c:pt>
                <c:pt idx="453">
                  <c:v>84</c:v>
                </c:pt>
                <c:pt idx="454">
                  <c:v>76</c:v>
                </c:pt>
                <c:pt idx="455">
                  <c:v>68</c:v>
                </c:pt>
                <c:pt idx="456">
                  <c:v>84</c:v>
                </c:pt>
                <c:pt idx="457">
                  <c:v>82</c:v>
                </c:pt>
                <c:pt idx="458">
                  <c:v>78</c:v>
                </c:pt>
                <c:pt idx="459">
                  <c:v>72</c:v>
                </c:pt>
                <c:pt idx="460">
                  <c:v>64</c:v>
                </c:pt>
                <c:pt idx="461">
                  <c:v>56</c:v>
                </c:pt>
                <c:pt idx="462">
                  <c:v>72</c:v>
                </c:pt>
                <c:pt idx="463">
                  <c:v>94</c:v>
                </c:pt>
                <c:pt idx="464">
                  <c:v>92</c:v>
                </c:pt>
                <c:pt idx="465">
                  <c:v>88</c:v>
                </c:pt>
                <c:pt idx="466">
                  <c:v>82</c:v>
                </c:pt>
                <c:pt idx="467">
                  <c:v>74</c:v>
                </c:pt>
                <c:pt idx="468">
                  <c:v>66</c:v>
                </c:pt>
                <c:pt idx="469">
                  <c:v>58</c:v>
                </c:pt>
                <c:pt idx="470">
                  <c:v>80</c:v>
                </c:pt>
                <c:pt idx="471">
                  <c:v>78</c:v>
                </c:pt>
                <c:pt idx="472">
                  <c:v>74</c:v>
                </c:pt>
                <c:pt idx="473">
                  <c:v>68</c:v>
                </c:pt>
                <c:pt idx="474">
                  <c:v>84</c:v>
                </c:pt>
                <c:pt idx="475">
                  <c:v>82</c:v>
                </c:pt>
                <c:pt idx="476">
                  <c:v>78</c:v>
                </c:pt>
                <c:pt idx="477">
                  <c:v>72</c:v>
                </c:pt>
                <c:pt idx="478">
                  <c:v>64</c:v>
                </c:pt>
                <c:pt idx="479">
                  <c:v>86</c:v>
                </c:pt>
                <c:pt idx="480">
                  <c:v>84</c:v>
                </c:pt>
                <c:pt idx="481">
                  <c:v>80</c:v>
                </c:pt>
                <c:pt idx="482">
                  <c:v>90</c:v>
                </c:pt>
                <c:pt idx="483">
                  <c:v>88</c:v>
                </c:pt>
                <c:pt idx="484">
                  <c:v>92</c:v>
                </c:pt>
                <c:pt idx="485">
                  <c:v>96</c:v>
                </c:pt>
                <c:pt idx="486">
                  <c:v>94</c:v>
                </c:pt>
                <c:pt idx="487">
                  <c:v>90</c:v>
                </c:pt>
                <c:pt idx="488">
                  <c:v>100</c:v>
                </c:pt>
                <c:pt idx="489">
                  <c:v>98</c:v>
                </c:pt>
                <c:pt idx="490">
                  <c:v>102</c:v>
                </c:pt>
                <c:pt idx="491">
                  <c:v>106</c:v>
                </c:pt>
                <c:pt idx="492">
                  <c:v>110</c:v>
                </c:pt>
                <c:pt idx="493">
                  <c:v>108</c:v>
                </c:pt>
                <c:pt idx="494">
                  <c:v>104</c:v>
                </c:pt>
                <c:pt idx="495">
                  <c:v>98</c:v>
                </c:pt>
                <c:pt idx="496">
                  <c:v>114</c:v>
                </c:pt>
                <c:pt idx="497">
                  <c:v>112</c:v>
                </c:pt>
                <c:pt idx="498">
                  <c:v>116</c:v>
                </c:pt>
                <c:pt idx="499">
                  <c:v>114</c:v>
                </c:pt>
              </c:numCache>
            </c:numRef>
          </c:val>
        </c:ser>
        <c:ser>
          <c:idx val="7"/>
          <c:order val="7"/>
          <c:tx>
            <c:v>Cont 123123 T</c:v>
          </c:tx>
          <c:marker>
            <c:symbol val="none"/>
          </c:marker>
          <c:val>
            <c:numRef>
              <c:f>Vortex!$BB$11:$BB$510</c:f>
              <c:numCache>
                <c:formatCode>General</c:formatCode>
                <c:ptCount val="500"/>
                <c:pt idx="0">
                  <c:v>-2</c:v>
                </c:pt>
                <c:pt idx="1">
                  <c:v>2</c:v>
                </c:pt>
                <c:pt idx="2">
                  <c:v>0</c:v>
                </c:pt>
                <c:pt idx="3">
                  <c:v>-4</c:v>
                </c:pt>
                <c:pt idx="4">
                  <c:v>6</c:v>
                </c:pt>
                <c:pt idx="5">
                  <c:v>4</c:v>
                </c:pt>
                <c:pt idx="6">
                  <c:v>0</c:v>
                </c:pt>
                <c:pt idx="7">
                  <c:v>-6</c:v>
                </c:pt>
                <c:pt idx="8">
                  <c:v>-14</c:v>
                </c:pt>
                <c:pt idx="9">
                  <c:v>-22</c:v>
                </c:pt>
                <c:pt idx="10">
                  <c:v>-30</c:v>
                </c:pt>
                <c:pt idx="11">
                  <c:v>-38</c:v>
                </c:pt>
                <c:pt idx="12">
                  <c:v>-46</c:v>
                </c:pt>
                <c:pt idx="13">
                  <c:v>-30</c:v>
                </c:pt>
                <c:pt idx="14">
                  <c:v>-38</c:v>
                </c:pt>
                <c:pt idx="15">
                  <c:v>-22</c:v>
                </c:pt>
                <c:pt idx="16">
                  <c:v>-30</c:v>
                </c:pt>
                <c:pt idx="17">
                  <c:v>-38</c:v>
                </c:pt>
                <c:pt idx="18">
                  <c:v>-22</c:v>
                </c:pt>
                <c:pt idx="19">
                  <c:v>-6</c:v>
                </c:pt>
                <c:pt idx="20">
                  <c:v>10</c:v>
                </c:pt>
                <c:pt idx="21">
                  <c:v>32</c:v>
                </c:pt>
                <c:pt idx="22">
                  <c:v>36</c:v>
                </c:pt>
                <c:pt idx="23">
                  <c:v>34</c:v>
                </c:pt>
                <c:pt idx="24">
                  <c:v>30</c:v>
                </c:pt>
                <c:pt idx="25">
                  <c:v>24</c:v>
                </c:pt>
                <c:pt idx="26">
                  <c:v>16</c:v>
                </c:pt>
                <c:pt idx="27">
                  <c:v>38</c:v>
                </c:pt>
                <c:pt idx="28">
                  <c:v>42</c:v>
                </c:pt>
                <c:pt idx="29">
                  <c:v>40</c:v>
                </c:pt>
                <c:pt idx="30">
                  <c:v>44</c:v>
                </c:pt>
                <c:pt idx="31">
                  <c:v>48</c:v>
                </c:pt>
                <c:pt idx="32">
                  <c:v>46</c:v>
                </c:pt>
                <c:pt idx="33">
                  <c:v>42</c:v>
                </c:pt>
                <c:pt idx="34">
                  <c:v>36</c:v>
                </c:pt>
                <c:pt idx="35">
                  <c:v>28</c:v>
                </c:pt>
                <c:pt idx="36">
                  <c:v>20</c:v>
                </c:pt>
                <c:pt idx="37">
                  <c:v>36</c:v>
                </c:pt>
                <c:pt idx="38">
                  <c:v>52</c:v>
                </c:pt>
                <c:pt idx="39">
                  <c:v>50</c:v>
                </c:pt>
                <c:pt idx="40">
                  <c:v>46</c:v>
                </c:pt>
                <c:pt idx="41">
                  <c:v>40</c:v>
                </c:pt>
                <c:pt idx="42">
                  <c:v>32</c:v>
                </c:pt>
                <c:pt idx="43">
                  <c:v>24</c:v>
                </c:pt>
                <c:pt idx="44">
                  <c:v>16</c:v>
                </c:pt>
                <c:pt idx="45">
                  <c:v>8</c:v>
                </c:pt>
                <c:pt idx="46">
                  <c:v>0</c:v>
                </c:pt>
                <c:pt idx="47">
                  <c:v>16</c:v>
                </c:pt>
                <c:pt idx="48">
                  <c:v>8</c:v>
                </c:pt>
                <c:pt idx="49">
                  <c:v>0</c:v>
                </c:pt>
                <c:pt idx="50">
                  <c:v>-8</c:v>
                </c:pt>
                <c:pt idx="51">
                  <c:v>8</c:v>
                </c:pt>
                <c:pt idx="52">
                  <c:v>0</c:v>
                </c:pt>
                <c:pt idx="53">
                  <c:v>-8</c:v>
                </c:pt>
                <c:pt idx="54">
                  <c:v>8</c:v>
                </c:pt>
                <c:pt idx="55">
                  <c:v>0</c:v>
                </c:pt>
                <c:pt idx="56">
                  <c:v>16</c:v>
                </c:pt>
                <c:pt idx="57">
                  <c:v>8</c:v>
                </c:pt>
                <c:pt idx="58">
                  <c:v>24</c:v>
                </c:pt>
                <c:pt idx="59">
                  <c:v>16</c:v>
                </c:pt>
                <c:pt idx="60">
                  <c:v>8</c:v>
                </c:pt>
                <c:pt idx="61">
                  <c:v>0</c:v>
                </c:pt>
                <c:pt idx="62">
                  <c:v>16</c:v>
                </c:pt>
                <c:pt idx="63">
                  <c:v>8</c:v>
                </c:pt>
                <c:pt idx="64">
                  <c:v>0</c:v>
                </c:pt>
                <c:pt idx="65">
                  <c:v>-8</c:v>
                </c:pt>
                <c:pt idx="66">
                  <c:v>-16</c:v>
                </c:pt>
                <c:pt idx="67">
                  <c:v>-24</c:v>
                </c:pt>
                <c:pt idx="68">
                  <c:v>-32</c:v>
                </c:pt>
                <c:pt idx="69">
                  <c:v>-16</c:v>
                </c:pt>
                <c:pt idx="70">
                  <c:v>-24</c:v>
                </c:pt>
                <c:pt idx="71">
                  <c:v>-8</c:v>
                </c:pt>
                <c:pt idx="72">
                  <c:v>-16</c:v>
                </c:pt>
                <c:pt idx="73">
                  <c:v>0</c:v>
                </c:pt>
                <c:pt idx="74">
                  <c:v>16</c:v>
                </c:pt>
                <c:pt idx="75">
                  <c:v>8</c:v>
                </c:pt>
                <c:pt idx="76">
                  <c:v>0</c:v>
                </c:pt>
                <c:pt idx="77">
                  <c:v>-8</c:v>
                </c:pt>
                <c:pt idx="78">
                  <c:v>-16</c:v>
                </c:pt>
                <c:pt idx="79">
                  <c:v>-24</c:v>
                </c:pt>
                <c:pt idx="80">
                  <c:v>-32</c:v>
                </c:pt>
                <c:pt idx="81">
                  <c:v>-16</c:v>
                </c:pt>
                <c:pt idx="82">
                  <c:v>-24</c:v>
                </c:pt>
                <c:pt idx="83">
                  <c:v>-8</c:v>
                </c:pt>
                <c:pt idx="84">
                  <c:v>-16</c:v>
                </c:pt>
                <c:pt idx="85">
                  <c:v>-24</c:v>
                </c:pt>
                <c:pt idx="86">
                  <c:v>-8</c:v>
                </c:pt>
                <c:pt idx="87">
                  <c:v>-16</c:v>
                </c:pt>
                <c:pt idx="88">
                  <c:v>-24</c:v>
                </c:pt>
                <c:pt idx="89">
                  <c:v>-8</c:v>
                </c:pt>
                <c:pt idx="90">
                  <c:v>-16</c:v>
                </c:pt>
                <c:pt idx="91">
                  <c:v>-24</c:v>
                </c:pt>
                <c:pt idx="92">
                  <c:v>-8</c:v>
                </c:pt>
                <c:pt idx="93">
                  <c:v>8</c:v>
                </c:pt>
                <c:pt idx="94">
                  <c:v>0</c:v>
                </c:pt>
                <c:pt idx="95">
                  <c:v>16</c:v>
                </c:pt>
                <c:pt idx="96">
                  <c:v>32</c:v>
                </c:pt>
                <c:pt idx="97">
                  <c:v>24</c:v>
                </c:pt>
                <c:pt idx="98">
                  <c:v>16</c:v>
                </c:pt>
                <c:pt idx="99">
                  <c:v>32</c:v>
                </c:pt>
                <c:pt idx="100">
                  <c:v>30</c:v>
                </c:pt>
                <c:pt idx="101">
                  <c:v>26</c:v>
                </c:pt>
                <c:pt idx="102">
                  <c:v>20</c:v>
                </c:pt>
                <c:pt idx="103">
                  <c:v>12</c:v>
                </c:pt>
                <c:pt idx="104">
                  <c:v>4</c:v>
                </c:pt>
                <c:pt idx="105">
                  <c:v>-4</c:v>
                </c:pt>
                <c:pt idx="106">
                  <c:v>-12</c:v>
                </c:pt>
                <c:pt idx="107">
                  <c:v>-20</c:v>
                </c:pt>
                <c:pt idx="108">
                  <c:v>-28</c:v>
                </c:pt>
                <c:pt idx="109">
                  <c:v>-36</c:v>
                </c:pt>
                <c:pt idx="110">
                  <c:v>-44</c:v>
                </c:pt>
                <c:pt idx="111">
                  <c:v>-52</c:v>
                </c:pt>
                <c:pt idx="112">
                  <c:v>-60</c:v>
                </c:pt>
                <c:pt idx="113">
                  <c:v>-68</c:v>
                </c:pt>
                <c:pt idx="114">
                  <c:v>-76</c:v>
                </c:pt>
                <c:pt idx="115">
                  <c:v>-60</c:v>
                </c:pt>
                <c:pt idx="116">
                  <c:v>-68</c:v>
                </c:pt>
                <c:pt idx="117">
                  <c:v>-76</c:v>
                </c:pt>
                <c:pt idx="118">
                  <c:v>-84</c:v>
                </c:pt>
                <c:pt idx="119">
                  <c:v>-92</c:v>
                </c:pt>
                <c:pt idx="120">
                  <c:v>-100</c:v>
                </c:pt>
                <c:pt idx="121">
                  <c:v>-108</c:v>
                </c:pt>
                <c:pt idx="122">
                  <c:v>-116</c:v>
                </c:pt>
                <c:pt idx="123">
                  <c:v>-100</c:v>
                </c:pt>
                <c:pt idx="124">
                  <c:v>-84</c:v>
                </c:pt>
                <c:pt idx="125">
                  <c:v>-92</c:v>
                </c:pt>
                <c:pt idx="126">
                  <c:v>-100</c:v>
                </c:pt>
                <c:pt idx="127">
                  <c:v>-84</c:v>
                </c:pt>
                <c:pt idx="128">
                  <c:v>-92</c:v>
                </c:pt>
                <c:pt idx="129">
                  <c:v>-100</c:v>
                </c:pt>
                <c:pt idx="130">
                  <c:v>-108</c:v>
                </c:pt>
                <c:pt idx="131">
                  <c:v>-92</c:v>
                </c:pt>
                <c:pt idx="132">
                  <c:v>-76</c:v>
                </c:pt>
                <c:pt idx="133">
                  <c:v>-84</c:v>
                </c:pt>
                <c:pt idx="134">
                  <c:v>-92</c:v>
                </c:pt>
                <c:pt idx="135">
                  <c:v>-100</c:v>
                </c:pt>
                <c:pt idx="136">
                  <c:v>-84</c:v>
                </c:pt>
                <c:pt idx="137">
                  <c:v>-92</c:v>
                </c:pt>
                <c:pt idx="138">
                  <c:v>-100</c:v>
                </c:pt>
                <c:pt idx="139">
                  <c:v>-108</c:v>
                </c:pt>
                <c:pt idx="140">
                  <c:v>-116</c:v>
                </c:pt>
                <c:pt idx="141">
                  <c:v>-100</c:v>
                </c:pt>
                <c:pt idx="142">
                  <c:v>-84</c:v>
                </c:pt>
                <c:pt idx="143">
                  <c:v>-68</c:v>
                </c:pt>
                <c:pt idx="144">
                  <c:v>-52</c:v>
                </c:pt>
                <c:pt idx="145">
                  <c:v>-60</c:v>
                </c:pt>
                <c:pt idx="146">
                  <c:v>-68</c:v>
                </c:pt>
                <c:pt idx="147">
                  <c:v>-76</c:v>
                </c:pt>
                <c:pt idx="148">
                  <c:v>-60</c:v>
                </c:pt>
                <c:pt idx="149">
                  <c:v>-68</c:v>
                </c:pt>
                <c:pt idx="150">
                  <c:v>-52</c:v>
                </c:pt>
                <c:pt idx="151">
                  <c:v>-36</c:v>
                </c:pt>
                <c:pt idx="152">
                  <c:v>-44</c:v>
                </c:pt>
                <c:pt idx="153">
                  <c:v>-52</c:v>
                </c:pt>
                <c:pt idx="154">
                  <c:v>-60</c:v>
                </c:pt>
                <c:pt idx="155">
                  <c:v>-68</c:v>
                </c:pt>
                <c:pt idx="156">
                  <c:v>-76</c:v>
                </c:pt>
                <c:pt idx="157">
                  <c:v>-84</c:v>
                </c:pt>
                <c:pt idx="158">
                  <c:v>-92</c:v>
                </c:pt>
                <c:pt idx="159">
                  <c:v>-100</c:v>
                </c:pt>
                <c:pt idx="160">
                  <c:v>-84</c:v>
                </c:pt>
                <c:pt idx="161">
                  <c:v>-92</c:v>
                </c:pt>
                <c:pt idx="162">
                  <c:v>-100</c:v>
                </c:pt>
                <c:pt idx="163">
                  <c:v>-108</c:v>
                </c:pt>
                <c:pt idx="164">
                  <c:v>-92</c:v>
                </c:pt>
                <c:pt idx="165">
                  <c:v>-100</c:v>
                </c:pt>
                <c:pt idx="166">
                  <c:v>-108</c:v>
                </c:pt>
                <c:pt idx="167">
                  <c:v>-116</c:v>
                </c:pt>
                <c:pt idx="168">
                  <c:v>-124</c:v>
                </c:pt>
                <c:pt idx="169">
                  <c:v>-132</c:v>
                </c:pt>
                <c:pt idx="170">
                  <c:v>-140</c:v>
                </c:pt>
                <c:pt idx="171">
                  <c:v>-148</c:v>
                </c:pt>
                <c:pt idx="172">
                  <c:v>-132</c:v>
                </c:pt>
                <c:pt idx="173">
                  <c:v>-116</c:v>
                </c:pt>
                <c:pt idx="174">
                  <c:v>-124</c:v>
                </c:pt>
                <c:pt idx="175">
                  <c:v>-108</c:v>
                </c:pt>
                <c:pt idx="176">
                  <c:v>-116</c:v>
                </c:pt>
                <c:pt idx="177">
                  <c:v>-124</c:v>
                </c:pt>
                <c:pt idx="178">
                  <c:v>-108</c:v>
                </c:pt>
                <c:pt idx="179">
                  <c:v>-116</c:v>
                </c:pt>
                <c:pt idx="180">
                  <c:v>-124</c:v>
                </c:pt>
                <c:pt idx="181">
                  <c:v>-108</c:v>
                </c:pt>
                <c:pt idx="182">
                  <c:v>-116</c:v>
                </c:pt>
                <c:pt idx="183">
                  <c:v>-124</c:v>
                </c:pt>
                <c:pt idx="184">
                  <c:v>-108</c:v>
                </c:pt>
                <c:pt idx="185">
                  <c:v>-116</c:v>
                </c:pt>
                <c:pt idx="186">
                  <c:v>-124</c:v>
                </c:pt>
                <c:pt idx="187">
                  <c:v>-132</c:v>
                </c:pt>
                <c:pt idx="188">
                  <c:v>-116</c:v>
                </c:pt>
                <c:pt idx="189">
                  <c:v>-124</c:v>
                </c:pt>
                <c:pt idx="190">
                  <c:v>-132</c:v>
                </c:pt>
                <c:pt idx="191">
                  <c:v>-140</c:v>
                </c:pt>
                <c:pt idx="192">
                  <c:v>-148</c:v>
                </c:pt>
                <c:pt idx="193">
                  <c:v>-156</c:v>
                </c:pt>
                <c:pt idx="194">
                  <c:v>-140</c:v>
                </c:pt>
                <c:pt idx="195">
                  <c:v>-124</c:v>
                </c:pt>
                <c:pt idx="196">
                  <c:v>-132</c:v>
                </c:pt>
                <c:pt idx="197">
                  <c:v>-116</c:v>
                </c:pt>
                <c:pt idx="198">
                  <c:v>-100</c:v>
                </c:pt>
                <c:pt idx="199">
                  <c:v>-108</c:v>
                </c:pt>
                <c:pt idx="200">
                  <c:v>-116</c:v>
                </c:pt>
                <c:pt idx="201">
                  <c:v>-100</c:v>
                </c:pt>
                <c:pt idx="202">
                  <c:v>-108</c:v>
                </c:pt>
                <c:pt idx="203">
                  <c:v>-92</c:v>
                </c:pt>
                <c:pt idx="204">
                  <c:v>-100</c:v>
                </c:pt>
                <c:pt idx="205">
                  <c:v>-108</c:v>
                </c:pt>
                <c:pt idx="206">
                  <c:v>-92</c:v>
                </c:pt>
                <c:pt idx="207">
                  <c:v>-100</c:v>
                </c:pt>
                <c:pt idx="208">
                  <c:v>-108</c:v>
                </c:pt>
                <c:pt idx="209">
                  <c:v>-116</c:v>
                </c:pt>
                <c:pt idx="210">
                  <c:v>-124</c:v>
                </c:pt>
                <c:pt idx="211">
                  <c:v>-108</c:v>
                </c:pt>
                <c:pt idx="212">
                  <c:v>-116</c:v>
                </c:pt>
                <c:pt idx="213">
                  <c:v>-100</c:v>
                </c:pt>
                <c:pt idx="214">
                  <c:v>-108</c:v>
                </c:pt>
                <c:pt idx="215">
                  <c:v>-92</c:v>
                </c:pt>
                <c:pt idx="216">
                  <c:v>-100</c:v>
                </c:pt>
                <c:pt idx="217">
                  <c:v>-84</c:v>
                </c:pt>
                <c:pt idx="218">
                  <c:v>-92</c:v>
                </c:pt>
                <c:pt idx="219">
                  <c:v>-100</c:v>
                </c:pt>
                <c:pt idx="220">
                  <c:v>-108</c:v>
                </c:pt>
                <c:pt idx="221">
                  <c:v>-92</c:v>
                </c:pt>
                <c:pt idx="222">
                  <c:v>-100</c:v>
                </c:pt>
                <c:pt idx="223">
                  <c:v>-108</c:v>
                </c:pt>
                <c:pt idx="224">
                  <c:v>-92</c:v>
                </c:pt>
                <c:pt idx="225">
                  <c:v>-100</c:v>
                </c:pt>
                <c:pt idx="226">
                  <c:v>-108</c:v>
                </c:pt>
                <c:pt idx="227">
                  <c:v>-116</c:v>
                </c:pt>
                <c:pt idx="228">
                  <c:v>-124</c:v>
                </c:pt>
                <c:pt idx="229">
                  <c:v>-132</c:v>
                </c:pt>
                <c:pt idx="230">
                  <c:v>-116</c:v>
                </c:pt>
                <c:pt idx="231">
                  <c:v>-100</c:v>
                </c:pt>
                <c:pt idx="232">
                  <c:v>-108</c:v>
                </c:pt>
                <c:pt idx="233">
                  <c:v>-116</c:v>
                </c:pt>
                <c:pt idx="234">
                  <c:v>-124</c:v>
                </c:pt>
                <c:pt idx="235">
                  <c:v>-132</c:v>
                </c:pt>
                <c:pt idx="236">
                  <c:v>-140</c:v>
                </c:pt>
                <c:pt idx="237">
                  <c:v>-124</c:v>
                </c:pt>
                <c:pt idx="238">
                  <c:v>-132</c:v>
                </c:pt>
                <c:pt idx="239">
                  <c:v>-140</c:v>
                </c:pt>
                <c:pt idx="240">
                  <c:v>-124</c:v>
                </c:pt>
                <c:pt idx="241">
                  <c:v>-108</c:v>
                </c:pt>
                <c:pt idx="242">
                  <c:v>-92</c:v>
                </c:pt>
                <c:pt idx="243">
                  <c:v>-76</c:v>
                </c:pt>
                <c:pt idx="244">
                  <c:v>-84</c:v>
                </c:pt>
                <c:pt idx="245">
                  <c:v>-92</c:v>
                </c:pt>
                <c:pt idx="246">
                  <c:v>-76</c:v>
                </c:pt>
                <c:pt idx="247">
                  <c:v>-60</c:v>
                </c:pt>
                <c:pt idx="248">
                  <c:v>-68</c:v>
                </c:pt>
                <c:pt idx="249">
                  <c:v>-76</c:v>
                </c:pt>
                <c:pt idx="250">
                  <c:v>-60</c:v>
                </c:pt>
                <c:pt idx="251">
                  <c:v>-68</c:v>
                </c:pt>
                <c:pt idx="252">
                  <c:v>-52</c:v>
                </c:pt>
                <c:pt idx="253">
                  <c:v>-60</c:v>
                </c:pt>
                <c:pt idx="254">
                  <c:v>-68</c:v>
                </c:pt>
                <c:pt idx="255">
                  <c:v>-52</c:v>
                </c:pt>
                <c:pt idx="256">
                  <c:v>-36</c:v>
                </c:pt>
                <c:pt idx="257">
                  <c:v>-44</c:v>
                </c:pt>
                <c:pt idx="258">
                  <c:v>-52</c:v>
                </c:pt>
                <c:pt idx="259">
                  <c:v>-36</c:v>
                </c:pt>
                <c:pt idx="260">
                  <c:v>-44</c:v>
                </c:pt>
                <c:pt idx="261">
                  <c:v>-52</c:v>
                </c:pt>
                <c:pt idx="262">
                  <c:v>-36</c:v>
                </c:pt>
                <c:pt idx="263">
                  <c:v>-44</c:v>
                </c:pt>
                <c:pt idx="264">
                  <c:v>-52</c:v>
                </c:pt>
                <c:pt idx="265">
                  <c:v>-36</c:v>
                </c:pt>
                <c:pt idx="266">
                  <c:v>-44</c:v>
                </c:pt>
                <c:pt idx="267">
                  <c:v>-52</c:v>
                </c:pt>
                <c:pt idx="268">
                  <c:v>-60</c:v>
                </c:pt>
                <c:pt idx="269">
                  <c:v>-68</c:v>
                </c:pt>
                <c:pt idx="270">
                  <c:v>-76</c:v>
                </c:pt>
                <c:pt idx="271">
                  <c:v>-60</c:v>
                </c:pt>
                <c:pt idx="272">
                  <c:v>-44</c:v>
                </c:pt>
                <c:pt idx="273">
                  <c:v>-52</c:v>
                </c:pt>
                <c:pt idx="274">
                  <c:v>-60</c:v>
                </c:pt>
                <c:pt idx="275">
                  <c:v>-68</c:v>
                </c:pt>
                <c:pt idx="276">
                  <c:v>-76</c:v>
                </c:pt>
                <c:pt idx="277">
                  <c:v>-84</c:v>
                </c:pt>
                <c:pt idx="278">
                  <c:v>-92</c:v>
                </c:pt>
                <c:pt idx="279">
                  <c:v>-76</c:v>
                </c:pt>
                <c:pt idx="280">
                  <c:v>-84</c:v>
                </c:pt>
                <c:pt idx="281">
                  <c:v>-92</c:v>
                </c:pt>
                <c:pt idx="282">
                  <c:v>-76</c:v>
                </c:pt>
                <c:pt idx="283">
                  <c:v>-60</c:v>
                </c:pt>
                <c:pt idx="284">
                  <c:v>-44</c:v>
                </c:pt>
                <c:pt idx="285">
                  <c:v>-52</c:v>
                </c:pt>
                <c:pt idx="286">
                  <c:v>-60</c:v>
                </c:pt>
                <c:pt idx="287">
                  <c:v>-68</c:v>
                </c:pt>
                <c:pt idx="288">
                  <c:v>-76</c:v>
                </c:pt>
                <c:pt idx="289">
                  <c:v>-84</c:v>
                </c:pt>
                <c:pt idx="290">
                  <c:v>-92</c:v>
                </c:pt>
                <c:pt idx="291">
                  <c:v>-100</c:v>
                </c:pt>
                <c:pt idx="292">
                  <c:v>-84</c:v>
                </c:pt>
                <c:pt idx="293">
                  <c:v>-92</c:v>
                </c:pt>
                <c:pt idx="294">
                  <c:v>-100</c:v>
                </c:pt>
                <c:pt idx="295">
                  <c:v>-84</c:v>
                </c:pt>
                <c:pt idx="296">
                  <c:v>-68</c:v>
                </c:pt>
                <c:pt idx="297">
                  <c:v>-52</c:v>
                </c:pt>
                <c:pt idx="298">
                  <c:v>-36</c:v>
                </c:pt>
                <c:pt idx="299">
                  <c:v>-44</c:v>
                </c:pt>
                <c:pt idx="300">
                  <c:v>-52</c:v>
                </c:pt>
                <c:pt idx="301">
                  <c:v>-36</c:v>
                </c:pt>
                <c:pt idx="302">
                  <c:v>-44</c:v>
                </c:pt>
                <c:pt idx="303">
                  <c:v>-28</c:v>
                </c:pt>
                <c:pt idx="304">
                  <c:v>-36</c:v>
                </c:pt>
                <c:pt idx="305">
                  <c:v>-44</c:v>
                </c:pt>
                <c:pt idx="306">
                  <c:v>-52</c:v>
                </c:pt>
                <c:pt idx="307">
                  <c:v>-36</c:v>
                </c:pt>
                <c:pt idx="308">
                  <c:v>-44</c:v>
                </c:pt>
                <c:pt idx="309">
                  <c:v>-52</c:v>
                </c:pt>
                <c:pt idx="310">
                  <c:v>-60</c:v>
                </c:pt>
                <c:pt idx="311">
                  <c:v>-44</c:v>
                </c:pt>
                <c:pt idx="312">
                  <c:v>-28</c:v>
                </c:pt>
                <c:pt idx="313">
                  <c:v>-36</c:v>
                </c:pt>
                <c:pt idx="314">
                  <c:v>-44</c:v>
                </c:pt>
                <c:pt idx="315">
                  <c:v>-28</c:v>
                </c:pt>
                <c:pt idx="316">
                  <c:v>-36</c:v>
                </c:pt>
                <c:pt idx="317">
                  <c:v>-20</c:v>
                </c:pt>
                <c:pt idx="318">
                  <c:v>-28</c:v>
                </c:pt>
                <c:pt idx="319">
                  <c:v>-36</c:v>
                </c:pt>
                <c:pt idx="320">
                  <c:v>-20</c:v>
                </c:pt>
                <c:pt idx="321">
                  <c:v>-28</c:v>
                </c:pt>
                <c:pt idx="322">
                  <c:v>-12</c:v>
                </c:pt>
                <c:pt idx="323">
                  <c:v>4</c:v>
                </c:pt>
                <c:pt idx="324">
                  <c:v>-4</c:v>
                </c:pt>
                <c:pt idx="325">
                  <c:v>-12</c:v>
                </c:pt>
                <c:pt idx="326">
                  <c:v>-20</c:v>
                </c:pt>
                <c:pt idx="327">
                  <c:v>-28</c:v>
                </c:pt>
                <c:pt idx="328">
                  <c:v>-12</c:v>
                </c:pt>
                <c:pt idx="329">
                  <c:v>-20</c:v>
                </c:pt>
                <c:pt idx="330">
                  <c:v>-28</c:v>
                </c:pt>
                <c:pt idx="331">
                  <c:v>-36</c:v>
                </c:pt>
                <c:pt idx="332">
                  <c:v>-44</c:v>
                </c:pt>
                <c:pt idx="333">
                  <c:v>-52</c:v>
                </c:pt>
                <c:pt idx="334">
                  <c:v>-60</c:v>
                </c:pt>
                <c:pt idx="335">
                  <c:v>-68</c:v>
                </c:pt>
                <c:pt idx="336">
                  <c:v>-76</c:v>
                </c:pt>
                <c:pt idx="337">
                  <c:v>-60</c:v>
                </c:pt>
                <c:pt idx="338">
                  <c:v>-68</c:v>
                </c:pt>
                <c:pt idx="339">
                  <c:v>-52</c:v>
                </c:pt>
                <c:pt idx="340">
                  <c:v>-60</c:v>
                </c:pt>
                <c:pt idx="341">
                  <c:v>-44</c:v>
                </c:pt>
                <c:pt idx="342">
                  <c:v>-52</c:v>
                </c:pt>
                <c:pt idx="343">
                  <c:v>-60</c:v>
                </c:pt>
                <c:pt idx="344">
                  <c:v>-44</c:v>
                </c:pt>
                <c:pt idx="345">
                  <c:v>-52</c:v>
                </c:pt>
                <c:pt idx="346">
                  <c:v>-60</c:v>
                </c:pt>
                <c:pt idx="347">
                  <c:v>-44</c:v>
                </c:pt>
                <c:pt idx="348">
                  <c:v>-28</c:v>
                </c:pt>
                <c:pt idx="349">
                  <c:v>-36</c:v>
                </c:pt>
                <c:pt idx="350">
                  <c:v>-44</c:v>
                </c:pt>
                <c:pt idx="351">
                  <c:v>-52</c:v>
                </c:pt>
                <c:pt idx="352">
                  <c:v>-36</c:v>
                </c:pt>
                <c:pt idx="353">
                  <c:v>-44</c:v>
                </c:pt>
                <c:pt idx="354">
                  <c:v>-28</c:v>
                </c:pt>
                <c:pt idx="355">
                  <c:v>-12</c:v>
                </c:pt>
                <c:pt idx="356">
                  <c:v>-20</c:v>
                </c:pt>
                <c:pt idx="357">
                  <c:v>-28</c:v>
                </c:pt>
                <c:pt idx="358">
                  <c:v>-36</c:v>
                </c:pt>
                <c:pt idx="359">
                  <c:v>-44</c:v>
                </c:pt>
                <c:pt idx="360">
                  <c:v>-52</c:v>
                </c:pt>
                <c:pt idx="361">
                  <c:v>-36</c:v>
                </c:pt>
                <c:pt idx="362">
                  <c:v>-44</c:v>
                </c:pt>
                <c:pt idx="363">
                  <c:v>-52</c:v>
                </c:pt>
                <c:pt idx="364">
                  <c:v>-36</c:v>
                </c:pt>
                <c:pt idx="365">
                  <c:v>-44</c:v>
                </c:pt>
                <c:pt idx="366">
                  <c:v>-28</c:v>
                </c:pt>
                <c:pt idx="367">
                  <c:v>-36</c:v>
                </c:pt>
                <c:pt idx="368">
                  <c:v>-44</c:v>
                </c:pt>
                <c:pt idx="369">
                  <c:v>-52</c:v>
                </c:pt>
                <c:pt idx="370">
                  <c:v>-60</c:v>
                </c:pt>
                <c:pt idx="371">
                  <c:v>-44</c:v>
                </c:pt>
                <c:pt idx="372">
                  <c:v>-28</c:v>
                </c:pt>
                <c:pt idx="373">
                  <c:v>-36</c:v>
                </c:pt>
                <c:pt idx="374">
                  <c:v>-20</c:v>
                </c:pt>
                <c:pt idx="375">
                  <c:v>-4</c:v>
                </c:pt>
                <c:pt idx="376">
                  <c:v>-12</c:v>
                </c:pt>
                <c:pt idx="377">
                  <c:v>-20</c:v>
                </c:pt>
                <c:pt idx="378">
                  <c:v>-28</c:v>
                </c:pt>
                <c:pt idx="379">
                  <c:v>-36</c:v>
                </c:pt>
                <c:pt idx="380">
                  <c:v>-20</c:v>
                </c:pt>
                <c:pt idx="381">
                  <c:v>-28</c:v>
                </c:pt>
                <c:pt idx="382">
                  <c:v>-36</c:v>
                </c:pt>
                <c:pt idx="383">
                  <c:v>-44</c:v>
                </c:pt>
                <c:pt idx="384">
                  <c:v>-52</c:v>
                </c:pt>
                <c:pt idx="385">
                  <c:v>-60</c:v>
                </c:pt>
                <c:pt idx="386">
                  <c:v>-68</c:v>
                </c:pt>
                <c:pt idx="387">
                  <c:v>-76</c:v>
                </c:pt>
                <c:pt idx="388">
                  <c:v>-60</c:v>
                </c:pt>
                <c:pt idx="389">
                  <c:v>-68</c:v>
                </c:pt>
                <c:pt idx="390">
                  <c:v>-76</c:v>
                </c:pt>
                <c:pt idx="391">
                  <c:v>-84</c:v>
                </c:pt>
                <c:pt idx="392">
                  <c:v>-68</c:v>
                </c:pt>
                <c:pt idx="393">
                  <c:v>-76</c:v>
                </c:pt>
                <c:pt idx="394">
                  <c:v>-60</c:v>
                </c:pt>
                <c:pt idx="395">
                  <c:v>-68</c:v>
                </c:pt>
                <c:pt idx="396">
                  <c:v>-76</c:v>
                </c:pt>
                <c:pt idx="397">
                  <c:v>-84</c:v>
                </c:pt>
                <c:pt idx="398">
                  <c:v>-68</c:v>
                </c:pt>
                <c:pt idx="399">
                  <c:v>-76</c:v>
                </c:pt>
                <c:pt idx="400">
                  <c:v>-60</c:v>
                </c:pt>
                <c:pt idx="401">
                  <c:v>-68</c:v>
                </c:pt>
                <c:pt idx="402">
                  <c:v>-76</c:v>
                </c:pt>
                <c:pt idx="403">
                  <c:v>-60</c:v>
                </c:pt>
                <c:pt idx="404">
                  <c:v>-44</c:v>
                </c:pt>
                <c:pt idx="405">
                  <c:v>-28</c:v>
                </c:pt>
                <c:pt idx="406">
                  <c:v>-36</c:v>
                </c:pt>
                <c:pt idx="407">
                  <c:v>-20</c:v>
                </c:pt>
                <c:pt idx="408">
                  <c:v>-28</c:v>
                </c:pt>
                <c:pt idx="409">
                  <c:v>-36</c:v>
                </c:pt>
                <c:pt idx="410">
                  <c:v>-44</c:v>
                </c:pt>
                <c:pt idx="411">
                  <c:v>-28</c:v>
                </c:pt>
                <c:pt idx="412">
                  <c:v>-12</c:v>
                </c:pt>
                <c:pt idx="413">
                  <c:v>-20</c:v>
                </c:pt>
                <c:pt idx="414">
                  <c:v>-4</c:v>
                </c:pt>
                <c:pt idx="415">
                  <c:v>-12</c:v>
                </c:pt>
                <c:pt idx="416">
                  <c:v>4</c:v>
                </c:pt>
                <c:pt idx="417">
                  <c:v>-4</c:v>
                </c:pt>
                <c:pt idx="418">
                  <c:v>-12</c:v>
                </c:pt>
                <c:pt idx="419">
                  <c:v>4</c:v>
                </c:pt>
                <c:pt idx="420">
                  <c:v>2</c:v>
                </c:pt>
                <c:pt idx="421">
                  <c:v>6</c:v>
                </c:pt>
                <c:pt idx="422">
                  <c:v>10</c:v>
                </c:pt>
                <c:pt idx="423">
                  <c:v>8</c:v>
                </c:pt>
                <c:pt idx="424">
                  <c:v>4</c:v>
                </c:pt>
                <c:pt idx="425">
                  <c:v>-2</c:v>
                </c:pt>
                <c:pt idx="426">
                  <c:v>-10</c:v>
                </c:pt>
                <c:pt idx="427">
                  <c:v>12</c:v>
                </c:pt>
                <c:pt idx="428">
                  <c:v>10</c:v>
                </c:pt>
                <c:pt idx="429">
                  <c:v>6</c:v>
                </c:pt>
                <c:pt idx="430">
                  <c:v>16</c:v>
                </c:pt>
                <c:pt idx="431">
                  <c:v>14</c:v>
                </c:pt>
                <c:pt idx="432">
                  <c:v>18</c:v>
                </c:pt>
                <c:pt idx="433">
                  <c:v>16</c:v>
                </c:pt>
                <c:pt idx="434">
                  <c:v>20</c:v>
                </c:pt>
                <c:pt idx="435">
                  <c:v>18</c:v>
                </c:pt>
                <c:pt idx="436">
                  <c:v>22</c:v>
                </c:pt>
                <c:pt idx="437">
                  <c:v>26</c:v>
                </c:pt>
                <c:pt idx="438">
                  <c:v>24</c:v>
                </c:pt>
                <c:pt idx="439">
                  <c:v>28</c:v>
                </c:pt>
                <c:pt idx="440">
                  <c:v>32</c:v>
                </c:pt>
                <c:pt idx="441">
                  <c:v>30</c:v>
                </c:pt>
                <c:pt idx="442">
                  <c:v>26</c:v>
                </c:pt>
                <c:pt idx="443">
                  <c:v>20</c:v>
                </c:pt>
                <c:pt idx="444">
                  <c:v>12</c:v>
                </c:pt>
                <c:pt idx="445">
                  <c:v>34</c:v>
                </c:pt>
                <c:pt idx="446">
                  <c:v>32</c:v>
                </c:pt>
                <c:pt idx="447">
                  <c:v>28</c:v>
                </c:pt>
                <c:pt idx="448">
                  <c:v>38</c:v>
                </c:pt>
                <c:pt idx="449">
                  <c:v>42</c:v>
                </c:pt>
                <c:pt idx="450">
                  <c:v>46</c:v>
                </c:pt>
                <c:pt idx="451">
                  <c:v>44</c:v>
                </c:pt>
                <c:pt idx="452">
                  <c:v>40</c:v>
                </c:pt>
                <c:pt idx="453">
                  <c:v>34</c:v>
                </c:pt>
                <c:pt idx="454">
                  <c:v>26</c:v>
                </c:pt>
                <c:pt idx="455">
                  <c:v>18</c:v>
                </c:pt>
                <c:pt idx="456">
                  <c:v>34</c:v>
                </c:pt>
                <c:pt idx="457">
                  <c:v>32</c:v>
                </c:pt>
                <c:pt idx="458">
                  <c:v>28</c:v>
                </c:pt>
                <c:pt idx="459">
                  <c:v>22</c:v>
                </c:pt>
                <c:pt idx="460">
                  <c:v>14</c:v>
                </c:pt>
                <c:pt idx="461">
                  <c:v>6</c:v>
                </c:pt>
                <c:pt idx="462">
                  <c:v>22</c:v>
                </c:pt>
                <c:pt idx="463">
                  <c:v>44</c:v>
                </c:pt>
                <c:pt idx="464">
                  <c:v>42</c:v>
                </c:pt>
                <c:pt idx="465">
                  <c:v>38</c:v>
                </c:pt>
                <c:pt idx="466">
                  <c:v>32</c:v>
                </c:pt>
                <c:pt idx="467">
                  <c:v>24</c:v>
                </c:pt>
                <c:pt idx="468">
                  <c:v>16</c:v>
                </c:pt>
                <c:pt idx="469">
                  <c:v>8</c:v>
                </c:pt>
                <c:pt idx="470">
                  <c:v>30</c:v>
                </c:pt>
                <c:pt idx="471">
                  <c:v>28</c:v>
                </c:pt>
                <c:pt idx="472">
                  <c:v>24</c:v>
                </c:pt>
                <c:pt idx="473">
                  <c:v>18</c:v>
                </c:pt>
                <c:pt idx="474">
                  <c:v>34</c:v>
                </c:pt>
                <c:pt idx="475">
                  <c:v>32</c:v>
                </c:pt>
                <c:pt idx="476">
                  <c:v>28</c:v>
                </c:pt>
                <c:pt idx="477">
                  <c:v>22</c:v>
                </c:pt>
                <c:pt idx="478">
                  <c:v>14</c:v>
                </c:pt>
                <c:pt idx="479">
                  <c:v>36</c:v>
                </c:pt>
                <c:pt idx="480">
                  <c:v>34</c:v>
                </c:pt>
                <c:pt idx="481">
                  <c:v>30</c:v>
                </c:pt>
                <c:pt idx="482">
                  <c:v>40</c:v>
                </c:pt>
                <c:pt idx="483">
                  <c:v>38</c:v>
                </c:pt>
                <c:pt idx="484">
                  <c:v>42</c:v>
                </c:pt>
                <c:pt idx="485">
                  <c:v>46</c:v>
                </c:pt>
                <c:pt idx="486">
                  <c:v>44</c:v>
                </c:pt>
                <c:pt idx="487">
                  <c:v>40</c:v>
                </c:pt>
                <c:pt idx="488">
                  <c:v>50</c:v>
                </c:pt>
                <c:pt idx="489">
                  <c:v>48</c:v>
                </c:pt>
                <c:pt idx="490">
                  <c:v>52</c:v>
                </c:pt>
                <c:pt idx="491">
                  <c:v>56</c:v>
                </c:pt>
                <c:pt idx="492">
                  <c:v>60</c:v>
                </c:pt>
                <c:pt idx="493">
                  <c:v>58</c:v>
                </c:pt>
                <c:pt idx="494">
                  <c:v>54</c:v>
                </c:pt>
                <c:pt idx="495">
                  <c:v>48</c:v>
                </c:pt>
                <c:pt idx="496">
                  <c:v>64</c:v>
                </c:pt>
                <c:pt idx="497">
                  <c:v>62</c:v>
                </c:pt>
                <c:pt idx="498">
                  <c:v>66</c:v>
                </c:pt>
                <c:pt idx="499">
                  <c:v>64</c:v>
                </c:pt>
              </c:numCache>
            </c:numRef>
          </c:val>
        </c:ser>
        <c:dLbls/>
        <c:marker val="1"/>
        <c:axId val="114493312"/>
        <c:axId val="114494848"/>
      </c:lineChart>
      <c:catAx>
        <c:axId val="114493312"/>
        <c:scaling>
          <c:orientation val="minMax"/>
        </c:scaling>
        <c:axPos val="b"/>
        <c:majorTickMark val="none"/>
        <c:tickLblPos val="nextTo"/>
        <c:crossAx val="114494848"/>
        <c:crosses val="autoZero"/>
        <c:auto val="1"/>
        <c:lblAlgn val="ctr"/>
        <c:lblOffset val="100"/>
      </c:catAx>
      <c:valAx>
        <c:axId val="1144948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Bank Roll</a:t>
                </a:r>
              </a:p>
            </c:rich>
          </c:tx>
        </c:title>
        <c:numFmt formatCode="General" sourceLinked="1"/>
        <c:majorTickMark val="none"/>
        <c:tickLblPos val="nextTo"/>
        <c:crossAx val="114493312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tx>
        <c:rich>
          <a:bodyPr/>
          <a:lstStyle/>
          <a:p>
            <a:pPr>
              <a:defRPr/>
            </a:pPr>
            <a:r>
              <a:rPr lang="en-US"/>
              <a:t>Leland 1 - Double</a:t>
            </a:r>
            <a:r>
              <a:rPr lang="en-US" baseline="0"/>
              <a:t> Dozen Repeater</a:t>
            </a: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Dz Normal</c:v>
          </c:tx>
          <c:marker>
            <c:symbol val="none"/>
          </c:marker>
          <c:val>
            <c:numRef>
              <c:f>'Leland-1'!$N$11:$N$510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-1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-6</c:v>
                </c:pt>
                <c:pt idx="28">
                  <c:v>-6</c:v>
                </c:pt>
                <c:pt idx="29">
                  <c:v>-6</c:v>
                </c:pt>
                <c:pt idx="30">
                  <c:v>-6</c:v>
                </c:pt>
                <c:pt idx="31">
                  <c:v>-6</c:v>
                </c:pt>
                <c:pt idx="32">
                  <c:v>-6</c:v>
                </c:pt>
                <c:pt idx="33">
                  <c:v>-24</c:v>
                </c:pt>
                <c:pt idx="34">
                  <c:v>-24</c:v>
                </c:pt>
                <c:pt idx="35">
                  <c:v>-24</c:v>
                </c:pt>
                <c:pt idx="36">
                  <c:v>-24</c:v>
                </c:pt>
                <c:pt idx="37">
                  <c:v>-26</c:v>
                </c:pt>
                <c:pt idx="38">
                  <c:v>-26</c:v>
                </c:pt>
                <c:pt idx="39">
                  <c:v>-26</c:v>
                </c:pt>
                <c:pt idx="40">
                  <c:v>-26</c:v>
                </c:pt>
                <c:pt idx="41">
                  <c:v>-26</c:v>
                </c:pt>
                <c:pt idx="42">
                  <c:v>-26</c:v>
                </c:pt>
                <c:pt idx="43">
                  <c:v>-26</c:v>
                </c:pt>
                <c:pt idx="44">
                  <c:v>-26</c:v>
                </c:pt>
                <c:pt idx="45">
                  <c:v>-26</c:v>
                </c:pt>
                <c:pt idx="46">
                  <c:v>-26</c:v>
                </c:pt>
                <c:pt idx="47">
                  <c:v>-26</c:v>
                </c:pt>
                <c:pt idx="48">
                  <c:v>-26</c:v>
                </c:pt>
                <c:pt idx="49">
                  <c:v>-26</c:v>
                </c:pt>
                <c:pt idx="50">
                  <c:v>-26</c:v>
                </c:pt>
                <c:pt idx="51">
                  <c:v>-26</c:v>
                </c:pt>
                <c:pt idx="52">
                  <c:v>-26</c:v>
                </c:pt>
                <c:pt idx="53">
                  <c:v>-26</c:v>
                </c:pt>
                <c:pt idx="54">
                  <c:v>-26</c:v>
                </c:pt>
                <c:pt idx="55">
                  <c:v>-26</c:v>
                </c:pt>
                <c:pt idx="56">
                  <c:v>-32</c:v>
                </c:pt>
                <c:pt idx="57">
                  <c:v>-32</c:v>
                </c:pt>
                <c:pt idx="58">
                  <c:v>-32</c:v>
                </c:pt>
                <c:pt idx="59">
                  <c:v>-32</c:v>
                </c:pt>
                <c:pt idx="60">
                  <c:v>-50</c:v>
                </c:pt>
                <c:pt idx="61">
                  <c:v>-50</c:v>
                </c:pt>
                <c:pt idx="62">
                  <c:v>-50</c:v>
                </c:pt>
                <c:pt idx="63">
                  <c:v>-52</c:v>
                </c:pt>
                <c:pt idx="64">
                  <c:v>-52</c:v>
                </c:pt>
                <c:pt idx="65">
                  <c:v>-52</c:v>
                </c:pt>
                <c:pt idx="66">
                  <c:v>-52</c:v>
                </c:pt>
                <c:pt idx="67">
                  <c:v>-58</c:v>
                </c:pt>
                <c:pt idx="68">
                  <c:v>-49</c:v>
                </c:pt>
                <c:pt idx="69">
                  <c:v>-49</c:v>
                </c:pt>
                <c:pt idx="70">
                  <c:v>-49</c:v>
                </c:pt>
                <c:pt idx="71">
                  <c:v>-49</c:v>
                </c:pt>
                <c:pt idx="72">
                  <c:v>-49</c:v>
                </c:pt>
                <c:pt idx="73">
                  <c:v>-49</c:v>
                </c:pt>
                <c:pt idx="74">
                  <c:v>-49</c:v>
                </c:pt>
                <c:pt idx="75">
                  <c:v>-49</c:v>
                </c:pt>
                <c:pt idx="76">
                  <c:v>-49</c:v>
                </c:pt>
                <c:pt idx="77">
                  <c:v>-51</c:v>
                </c:pt>
                <c:pt idx="78">
                  <c:v>-48</c:v>
                </c:pt>
                <c:pt idx="79">
                  <c:v>-48</c:v>
                </c:pt>
                <c:pt idx="80">
                  <c:v>-48</c:v>
                </c:pt>
                <c:pt idx="81">
                  <c:v>-50</c:v>
                </c:pt>
                <c:pt idx="82">
                  <c:v>-47</c:v>
                </c:pt>
                <c:pt idx="83">
                  <c:v>-47</c:v>
                </c:pt>
                <c:pt idx="84">
                  <c:v>-49</c:v>
                </c:pt>
                <c:pt idx="85">
                  <c:v>-49</c:v>
                </c:pt>
                <c:pt idx="86">
                  <c:v>-49</c:v>
                </c:pt>
                <c:pt idx="87">
                  <c:v>-49</c:v>
                </c:pt>
                <c:pt idx="88">
                  <c:v>-55</c:v>
                </c:pt>
                <c:pt idx="89">
                  <c:v>-46</c:v>
                </c:pt>
                <c:pt idx="90">
                  <c:v>-46</c:v>
                </c:pt>
                <c:pt idx="91">
                  <c:v>-46</c:v>
                </c:pt>
                <c:pt idx="92">
                  <c:v>-46</c:v>
                </c:pt>
                <c:pt idx="93">
                  <c:v>-46</c:v>
                </c:pt>
                <c:pt idx="94">
                  <c:v>-46</c:v>
                </c:pt>
                <c:pt idx="95">
                  <c:v>-48</c:v>
                </c:pt>
                <c:pt idx="96">
                  <c:v>-45</c:v>
                </c:pt>
                <c:pt idx="97">
                  <c:v>-45</c:v>
                </c:pt>
                <c:pt idx="98">
                  <c:v>-47</c:v>
                </c:pt>
                <c:pt idx="99">
                  <c:v>-44</c:v>
                </c:pt>
                <c:pt idx="100">
                  <c:v>-44</c:v>
                </c:pt>
                <c:pt idx="101">
                  <c:v>-46</c:v>
                </c:pt>
                <c:pt idx="102">
                  <c:v>-43</c:v>
                </c:pt>
                <c:pt idx="103">
                  <c:v>-43</c:v>
                </c:pt>
                <c:pt idx="104">
                  <c:v>-45</c:v>
                </c:pt>
                <c:pt idx="105">
                  <c:v>-42</c:v>
                </c:pt>
                <c:pt idx="106">
                  <c:v>-42</c:v>
                </c:pt>
                <c:pt idx="107">
                  <c:v>-42</c:v>
                </c:pt>
                <c:pt idx="108">
                  <c:v>-42</c:v>
                </c:pt>
                <c:pt idx="109">
                  <c:v>-42</c:v>
                </c:pt>
                <c:pt idx="110">
                  <c:v>-42</c:v>
                </c:pt>
                <c:pt idx="111">
                  <c:v>-42</c:v>
                </c:pt>
                <c:pt idx="112">
                  <c:v>-42</c:v>
                </c:pt>
                <c:pt idx="113">
                  <c:v>-42</c:v>
                </c:pt>
                <c:pt idx="114">
                  <c:v>-42</c:v>
                </c:pt>
                <c:pt idx="115">
                  <c:v>-44</c:v>
                </c:pt>
                <c:pt idx="116">
                  <c:v>-41</c:v>
                </c:pt>
                <c:pt idx="117">
                  <c:v>-41</c:v>
                </c:pt>
                <c:pt idx="118">
                  <c:v>-41</c:v>
                </c:pt>
                <c:pt idx="119">
                  <c:v>-41</c:v>
                </c:pt>
                <c:pt idx="120">
                  <c:v>-41</c:v>
                </c:pt>
                <c:pt idx="121">
                  <c:v>-41</c:v>
                </c:pt>
                <c:pt idx="122">
                  <c:v>-41</c:v>
                </c:pt>
                <c:pt idx="123">
                  <c:v>-41</c:v>
                </c:pt>
                <c:pt idx="124">
                  <c:v>-41</c:v>
                </c:pt>
                <c:pt idx="125">
                  <c:v>-43</c:v>
                </c:pt>
                <c:pt idx="126">
                  <c:v>-40</c:v>
                </c:pt>
                <c:pt idx="127">
                  <c:v>-40</c:v>
                </c:pt>
                <c:pt idx="128">
                  <c:v>-40</c:v>
                </c:pt>
                <c:pt idx="129">
                  <c:v>-40</c:v>
                </c:pt>
                <c:pt idx="130">
                  <c:v>-40</c:v>
                </c:pt>
                <c:pt idx="131">
                  <c:v>-40</c:v>
                </c:pt>
                <c:pt idx="132">
                  <c:v>-40</c:v>
                </c:pt>
                <c:pt idx="133">
                  <c:v>-40</c:v>
                </c:pt>
                <c:pt idx="134">
                  <c:v>-40</c:v>
                </c:pt>
                <c:pt idx="135">
                  <c:v>-42</c:v>
                </c:pt>
                <c:pt idx="136">
                  <c:v>-42</c:v>
                </c:pt>
                <c:pt idx="137">
                  <c:v>-42</c:v>
                </c:pt>
                <c:pt idx="138">
                  <c:v>-42</c:v>
                </c:pt>
                <c:pt idx="139">
                  <c:v>-42</c:v>
                </c:pt>
                <c:pt idx="140">
                  <c:v>-42</c:v>
                </c:pt>
                <c:pt idx="141">
                  <c:v>-42</c:v>
                </c:pt>
                <c:pt idx="142">
                  <c:v>-42</c:v>
                </c:pt>
                <c:pt idx="143">
                  <c:v>-42</c:v>
                </c:pt>
                <c:pt idx="144">
                  <c:v>-42</c:v>
                </c:pt>
                <c:pt idx="145">
                  <c:v>-48</c:v>
                </c:pt>
                <c:pt idx="146">
                  <c:v>-39</c:v>
                </c:pt>
                <c:pt idx="147">
                  <c:v>-39</c:v>
                </c:pt>
                <c:pt idx="148">
                  <c:v>-41</c:v>
                </c:pt>
                <c:pt idx="149">
                  <c:v>-41</c:v>
                </c:pt>
                <c:pt idx="150">
                  <c:v>-41</c:v>
                </c:pt>
                <c:pt idx="151">
                  <c:v>-47</c:v>
                </c:pt>
                <c:pt idx="152">
                  <c:v>-38</c:v>
                </c:pt>
                <c:pt idx="153">
                  <c:v>-38</c:v>
                </c:pt>
                <c:pt idx="154">
                  <c:v>-38</c:v>
                </c:pt>
                <c:pt idx="155">
                  <c:v>-38</c:v>
                </c:pt>
                <c:pt idx="156">
                  <c:v>-38</c:v>
                </c:pt>
                <c:pt idx="157">
                  <c:v>-38</c:v>
                </c:pt>
                <c:pt idx="158">
                  <c:v>-38</c:v>
                </c:pt>
                <c:pt idx="159">
                  <c:v>-38</c:v>
                </c:pt>
                <c:pt idx="160">
                  <c:v>-38</c:v>
                </c:pt>
                <c:pt idx="161">
                  <c:v>-38</c:v>
                </c:pt>
                <c:pt idx="162">
                  <c:v>-38</c:v>
                </c:pt>
                <c:pt idx="163">
                  <c:v>-38</c:v>
                </c:pt>
                <c:pt idx="164">
                  <c:v>-38</c:v>
                </c:pt>
                <c:pt idx="165">
                  <c:v>-40</c:v>
                </c:pt>
                <c:pt idx="166">
                  <c:v>-37</c:v>
                </c:pt>
                <c:pt idx="167">
                  <c:v>-37</c:v>
                </c:pt>
                <c:pt idx="168">
                  <c:v>-39</c:v>
                </c:pt>
                <c:pt idx="169">
                  <c:v>-39</c:v>
                </c:pt>
                <c:pt idx="170">
                  <c:v>-39</c:v>
                </c:pt>
                <c:pt idx="171">
                  <c:v>-45</c:v>
                </c:pt>
                <c:pt idx="172">
                  <c:v>-36</c:v>
                </c:pt>
                <c:pt idx="173">
                  <c:v>-36</c:v>
                </c:pt>
                <c:pt idx="174">
                  <c:v>-36</c:v>
                </c:pt>
                <c:pt idx="175">
                  <c:v>-36</c:v>
                </c:pt>
                <c:pt idx="176">
                  <c:v>-36</c:v>
                </c:pt>
                <c:pt idx="177">
                  <c:v>-36</c:v>
                </c:pt>
                <c:pt idx="178">
                  <c:v>-36</c:v>
                </c:pt>
                <c:pt idx="179">
                  <c:v>-38</c:v>
                </c:pt>
                <c:pt idx="180">
                  <c:v>-35</c:v>
                </c:pt>
                <c:pt idx="181">
                  <c:v>-35</c:v>
                </c:pt>
                <c:pt idx="182">
                  <c:v>-35</c:v>
                </c:pt>
                <c:pt idx="183">
                  <c:v>-37</c:v>
                </c:pt>
                <c:pt idx="184">
                  <c:v>-34</c:v>
                </c:pt>
                <c:pt idx="185">
                  <c:v>-34</c:v>
                </c:pt>
                <c:pt idx="186">
                  <c:v>-36</c:v>
                </c:pt>
                <c:pt idx="187">
                  <c:v>-36</c:v>
                </c:pt>
                <c:pt idx="188">
                  <c:v>-36</c:v>
                </c:pt>
                <c:pt idx="189">
                  <c:v>-42</c:v>
                </c:pt>
                <c:pt idx="190">
                  <c:v>-33</c:v>
                </c:pt>
                <c:pt idx="191">
                  <c:v>-33</c:v>
                </c:pt>
                <c:pt idx="192">
                  <c:v>-33</c:v>
                </c:pt>
                <c:pt idx="193">
                  <c:v>-33</c:v>
                </c:pt>
                <c:pt idx="194">
                  <c:v>-35</c:v>
                </c:pt>
                <c:pt idx="195">
                  <c:v>-32</c:v>
                </c:pt>
                <c:pt idx="196">
                  <c:v>-32</c:v>
                </c:pt>
                <c:pt idx="197">
                  <c:v>-32</c:v>
                </c:pt>
                <c:pt idx="198">
                  <c:v>-32</c:v>
                </c:pt>
                <c:pt idx="199">
                  <c:v>-34</c:v>
                </c:pt>
                <c:pt idx="200">
                  <c:v>-31</c:v>
                </c:pt>
                <c:pt idx="201">
                  <c:v>-31</c:v>
                </c:pt>
                <c:pt idx="202">
                  <c:v>-33</c:v>
                </c:pt>
                <c:pt idx="203">
                  <c:v>-33</c:v>
                </c:pt>
                <c:pt idx="204">
                  <c:v>-33</c:v>
                </c:pt>
                <c:pt idx="205">
                  <c:v>-39</c:v>
                </c:pt>
                <c:pt idx="206">
                  <c:v>-39</c:v>
                </c:pt>
                <c:pt idx="207">
                  <c:v>-39</c:v>
                </c:pt>
                <c:pt idx="208">
                  <c:v>-39</c:v>
                </c:pt>
                <c:pt idx="209">
                  <c:v>-39</c:v>
                </c:pt>
                <c:pt idx="210">
                  <c:v>-39</c:v>
                </c:pt>
                <c:pt idx="211">
                  <c:v>-39</c:v>
                </c:pt>
                <c:pt idx="212">
                  <c:v>-39</c:v>
                </c:pt>
                <c:pt idx="213">
                  <c:v>-57</c:v>
                </c:pt>
                <c:pt idx="214">
                  <c:v>-57</c:v>
                </c:pt>
                <c:pt idx="215">
                  <c:v>-57</c:v>
                </c:pt>
                <c:pt idx="216">
                  <c:v>-57</c:v>
                </c:pt>
                <c:pt idx="217">
                  <c:v>-57</c:v>
                </c:pt>
                <c:pt idx="218">
                  <c:v>-57</c:v>
                </c:pt>
                <c:pt idx="219">
                  <c:v>-57</c:v>
                </c:pt>
                <c:pt idx="220">
                  <c:v>-57</c:v>
                </c:pt>
                <c:pt idx="221">
                  <c:v>-57</c:v>
                </c:pt>
                <c:pt idx="222">
                  <c:v>-57</c:v>
                </c:pt>
                <c:pt idx="223">
                  <c:v>-57</c:v>
                </c:pt>
                <c:pt idx="224">
                  <c:v>-57</c:v>
                </c:pt>
                <c:pt idx="225">
                  <c:v>-57</c:v>
                </c:pt>
                <c:pt idx="226">
                  <c:v>-59</c:v>
                </c:pt>
                <c:pt idx="227">
                  <c:v>-59</c:v>
                </c:pt>
                <c:pt idx="228">
                  <c:v>-59</c:v>
                </c:pt>
                <c:pt idx="229">
                  <c:v>-59</c:v>
                </c:pt>
                <c:pt idx="230">
                  <c:v>-59</c:v>
                </c:pt>
                <c:pt idx="231">
                  <c:v>-59</c:v>
                </c:pt>
                <c:pt idx="232">
                  <c:v>-59</c:v>
                </c:pt>
                <c:pt idx="233">
                  <c:v>-65</c:v>
                </c:pt>
                <c:pt idx="234">
                  <c:v>-56</c:v>
                </c:pt>
                <c:pt idx="235">
                  <c:v>-56</c:v>
                </c:pt>
                <c:pt idx="236">
                  <c:v>-56</c:v>
                </c:pt>
                <c:pt idx="237">
                  <c:v>-56</c:v>
                </c:pt>
                <c:pt idx="238">
                  <c:v>-58</c:v>
                </c:pt>
                <c:pt idx="239">
                  <c:v>-55</c:v>
                </c:pt>
                <c:pt idx="240">
                  <c:v>-55</c:v>
                </c:pt>
                <c:pt idx="241">
                  <c:v>-55</c:v>
                </c:pt>
                <c:pt idx="242">
                  <c:v>-57</c:v>
                </c:pt>
                <c:pt idx="243">
                  <c:v>-54</c:v>
                </c:pt>
                <c:pt idx="244">
                  <c:v>-54</c:v>
                </c:pt>
                <c:pt idx="245">
                  <c:v>-54</c:v>
                </c:pt>
                <c:pt idx="246">
                  <c:v>-56</c:v>
                </c:pt>
                <c:pt idx="247">
                  <c:v>-53</c:v>
                </c:pt>
                <c:pt idx="248">
                  <c:v>-53</c:v>
                </c:pt>
                <c:pt idx="249">
                  <c:v>-53</c:v>
                </c:pt>
                <c:pt idx="250">
                  <c:v>-53</c:v>
                </c:pt>
                <c:pt idx="251">
                  <c:v>-55</c:v>
                </c:pt>
                <c:pt idx="252">
                  <c:v>-52</c:v>
                </c:pt>
                <c:pt idx="253">
                  <c:v>-52</c:v>
                </c:pt>
                <c:pt idx="254">
                  <c:v>-54</c:v>
                </c:pt>
                <c:pt idx="255">
                  <c:v>-54</c:v>
                </c:pt>
                <c:pt idx="256">
                  <c:v>-54</c:v>
                </c:pt>
                <c:pt idx="257">
                  <c:v>-54</c:v>
                </c:pt>
                <c:pt idx="258">
                  <c:v>-54</c:v>
                </c:pt>
                <c:pt idx="259">
                  <c:v>-54</c:v>
                </c:pt>
                <c:pt idx="260">
                  <c:v>-54</c:v>
                </c:pt>
                <c:pt idx="261">
                  <c:v>-54</c:v>
                </c:pt>
                <c:pt idx="262">
                  <c:v>-54</c:v>
                </c:pt>
                <c:pt idx="263">
                  <c:v>-54</c:v>
                </c:pt>
                <c:pt idx="264">
                  <c:v>-54</c:v>
                </c:pt>
                <c:pt idx="265">
                  <c:v>-54</c:v>
                </c:pt>
                <c:pt idx="266">
                  <c:v>-54</c:v>
                </c:pt>
                <c:pt idx="267">
                  <c:v>-60</c:v>
                </c:pt>
                <c:pt idx="268">
                  <c:v>-60</c:v>
                </c:pt>
                <c:pt idx="269">
                  <c:v>-60</c:v>
                </c:pt>
                <c:pt idx="270">
                  <c:v>-60</c:v>
                </c:pt>
                <c:pt idx="271">
                  <c:v>-60</c:v>
                </c:pt>
                <c:pt idx="272">
                  <c:v>-60</c:v>
                </c:pt>
                <c:pt idx="273">
                  <c:v>-60</c:v>
                </c:pt>
                <c:pt idx="274">
                  <c:v>-60</c:v>
                </c:pt>
                <c:pt idx="275">
                  <c:v>-78</c:v>
                </c:pt>
                <c:pt idx="276">
                  <c:v>-51</c:v>
                </c:pt>
                <c:pt idx="277">
                  <c:v>-51</c:v>
                </c:pt>
                <c:pt idx="278">
                  <c:v>-51</c:v>
                </c:pt>
                <c:pt idx="279">
                  <c:v>-51</c:v>
                </c:pt>
                <c:pt idx="280">
                  <c:v>-53</c:v>
                </c:pt>
                <c:pt idx="281">
                  <c:v>-50</c:v>
                </c:pt>
                <c:pt idx="282">
                  <c:v>-50</c:v>
                </c:pt>
                <c:pt idx="283">
                  <c:v>-50</c:v>
                </c:pt>
                <c:pt idx="284">
                  <c:v>-52</c:v>
                </c:pt>
                <c:pt idx="285">
                  <c:v>-49</c:v>
                </c:pt>
                <c:pt idx="286">
                  <c:v>-49</c:v>
                </c:pt>
                <c:pt idx="287">
                  <c:v>-49</c:v>
                </c:pt>
                <c:pt idx="288">
                  <c:v>-49</c:v>
                </c:pt>
                <c:pt idx="289">
                  <c:v>-49</c:v>
                </c:pt>
                <c:pt idx="290">
                  <c:v>-49</c:v>
                </c:pt>
                <c:pt idx="291">
                  <c:v>-49</c:v>
                </c:pt>
                <c:pt idx="292">
                  <c:v>-49</c:v>
                </c:pt>
                <c:pt idx="293">
                  <c:v>-51</c:v>
                </c:pt>
                <c:pt idx="294">
                  <c:v>-48</c:v>
                </c:pt>
                <c:pt idx="295">
                  <c:v>-48</c:v>
                </c:pt>
                <c:pt idx="296">
                  <c:v>-48</c:v>
                </c:pt>
                <c:pt idx="297">
                  <c:v>-48</c:v>
                </c:pt>
                <c:pt idx="298">
                  <c:v>-48</c:v>
                </c:pt>
                <c:pt idx="299">
                  <c:v>-50</c:v>
                </c:pt>
                <c:pt idx="300">
                  <c:v>-50</c:v>
                </c:pt>
                <c:pt idx="301">
                  <c:v>-50</c:v>
                </c:pt>
                <c:pt idx="302">
                  <c:v>-50</c:v>
                </c:pt>
                <c:pt idx="303">
                  <c:v>-50</c:v>
                </c:pt>
                <c:pt idx="304">
                  <c:v>-50</c:v>
                </c:pt>
                <c:pt idx="305">
                  <c:v>-50</c:v>
                </c:pt>
                <c:pt idx="306">
                  <c:v>-50</c:v>
                </c:pt>
                <c:pt idx="307">
                  <c:v>-56</c:v>
                </c:pt>
                <c:pt idx="308">
                  <c:v>-47</c:v>
                </c:pt>
                <c:pt idx="309">
                  <c:v>-47</c:v>
                </c:pt>
                <c:pt idx="310">
                  <c:v>-47</c:v>
                </c:pt>
                <c:pt idx="311">
                  <c:v>-49</c:v>
                </c:pt>
                <c:pt idx="312">
                  <c:v>-46</c:v>
                </c:pt>
                <c:pt idx="313">
                  <c:v>-46</c:v>
                </c:pt>
                <c:pt idx="314">
                  <c:v>-46</c:v>
                </c:pt>
                <c:pt idx="315">
                  <c:v>-46</c:v>
                </c:pt>
                <c:pt idx="316">
                  <c:v>-46</c:v>
                </c:pt>
                <c:pt idx="317">
                  <c:v>-48</c:v>
                </c:pt>
                <c:pt idx="318">
                  <c:v>-48</c:v>
                </c:pt>
                <c:pt idx="319">
                  <c:v>-48</c:v>
                </c:pt>
                <c:pt idx="320">
                  <c:v>-48</c:v>
                </c:pt>
                <c:pt idx="321">
                  <c:v>-54</c:v>
                </c:pt>
                <c:pt idx="322">
                  <c:v>-54</c:v>
                </c:pt>
                <c:pt idx="323">
                  <c:v>-54</c:v>
                </c:pt>
                <c:pt idx="324">
                  <c:v>-54</c:v>
                </c:pt>
                <c:pt idx="325">
                  <c:v>-54</c:v>
                </c:pt>
                <c:pt idx="326">
                  <c:v>-54</c:v>
                </c:pt>
                <c:pt idx="327">
                  <c:v>-54</c:v>
                </c:pt>
                <c:pt idx="328">
                  <c:v>-54</c:v>
                </c:pt>
                <c:pt idx="329">
                  <c:v>-72</c:v>
                </c:pt>
                <c:pt idx="330">
                  <c:v>-45</c:v>
                </c:pt>
                <c:pt idx="331">
                  <c:v>-45</c:v>
                </c:pt>
                <c:pt idx="332">
                  <c:v>-45</c:v>
                </c:pt>
                <c:pt idx="333">
                  <c:v>-47</c:v>
                </c:pt>
                <c:pt idx="334">
                  <c:v>-44</c:v>
                </c:pt>
                <c:pt idx="335">
                  <c:v>-44</c:v>
                </c:pt>
                <c:pt idx="336">
                  <c:v>-44</c:v>
                </c:pt>
                <c:pt idx="337">
                  <c:v>-44</c:v>
                </c:pt>
                <c:pt idx="338">
                  <c:v>-46</c:v>
                </c:pt>
                <c:pt idx="339">
                  <c:v>-46</c:v>
                </c:pt>
                <c:pt idx="340">
                  <c:v>-46</c:v>
                </c:pt>
                <c:pt idx="341">
                  <c:v>-52</c:v>
                </c:pt>
                <c:pt idx="342">
                  <c:v>-43</c:v>
                </c:pt>
                <c:pt idx="343">
                  <c:v>-43</c:v>
                </c:pt>
                <c:pt idx="344">
                  <c:v>-43</c:v>
                </c:pt>
                <c:pt idx="345">
                  <c:v>-45</c:v>
                </c:pt>
                <c:pt idx="346">
                  <c:v>-42</c:v>
                </c:pt>
                <c:pt idx="347">
                  <c:v>-42</c:v>
                </c:pt>
                <c:pt idx="348">
                  <c:v>-42</c:v>
                </c:pt>
                <c:pt idx="349">
                  <c:v>-42</c:v>
                </c:pt>
                <c:pt idx="350">
                  <c:v>-42</c:v>
                </c:pt>
                <c:pt idx="351">
                  <c:v>-42</c:v>
                </c:pt>
                <c:pt idx="352">
                  <c:v>-42</c:v>
                </c:pt>
                <c:pt idx="353">
                  <c:v>-42</c:v>
                </c:pt>
                <c:pt idx="354">
                  <c:v>-42</c:v>
                </c:pt>
                <c:pt idx="355">
                  <c:v>-44</c:v>
                </c:pt>
                <c:pt idx="356">
                  <c:v>-44</c:v>
                </c:pt>
                <c:pt idx="357">
                  <c:v>-44</c:v>
                </c:pt>
                <c:pt idx="358">
                  <c:v>-44</c:v>
                </c:pt>
                <c:pt idx="359">
                  <c:v>-50</c:v>
                </c:pt>
                <c:pt idx="360">
                  <c:v>-50</c:v>
                </c:pt>
                <c:pt idx="361">
                  <c:v>-50</c:v>
                </c:pt>
                <c:pt idx="362">
                  <c:v>-50</c:v>
                </c:pt>
                <c:pt idx="363">
                  <c:v>-50</c:v>
                </c:pt>
                <c:pt idx="364">
                  <c:v>-50</c:v>
                </c:pt>
                <c:pt idx="365">
                  <c:v>-68</c:v>
                </c:pt>
                <c:pt idx="366">
                  <c:v>-68</c:v>
                </c:pt>
                <c:pt idx="367">
                  <c:v>-68</c:v>
                </c:pt>
                <c:pt idx="368">
                  <c:v>-68</c:v>
                </c:pt>
                <c:pt idx="369">
                  <c:v>-68</c:v>
                </c:pt>
                <c:pt idx="370">
                  <c:v>-68</c:v>
                </c:pt>
                <c:pt idx="371">
                  <c:v>-68</c:v>
                </c:pt>
                <c:pt idx="372">
                  <c:v>-68</c:v>
                </c:pt>
                <c:pt idx="373">
                  <c:v>-68</c:v>
                </c:pt>
                <c:pt idx="374">
                  <c:v>-68</c:v>
                </c:pt>
                <c:pt idx="375">
                  <c:v>-68</c:v>
                </c:pt>
                <c:pt idx="376">
                  <c:v>-70</c:v>
                </c:pt>
                <c:pt idx="377">
                  <c:v>-67</c:v>
                </c:pt>
                <c:pt idx="378">
                  <c:v>-67</c:v>
                </c:pt>
                <c:pt idx="379">
                  <c:v>-67</c:v>
                </c:pt>
                <c:pt idx="380">
                  <c:v>-69</c:v>
                </c:pt>
                <c:pt idx="381">
                  <c:v>-69</c:v>
                </c:pt>
                <c:pt idx="382">
                  <c:v>-69</c:v>
                </c:pt>
                <c:pt idx="383">
                  <c:v>-69</c:v>
                </c:pt>
                <c:pt idx="384">
                  <c:v>-69</c:v>
                </c:pt>
                <c:pt idx="385">
                  <c:v>-69</c:v>
                </c:pt>
                <c:pt idx="386">
                  <c:v>-75</c:v>
                </c:pt>
                <c:pt idx="387">
                  <c:v>-75</c:v>
                </c:pt>
                <c:pt idx="388">
                  <c:v>-75</c:v>
                </c:pt>
                <c:pt idx="389">
                  <c:v>-75</c:v>
                </c:pt>
                <c:pt idx="390">
                  <c:v>-93</c:v>
                </c:pt>
                <c:pt idx="391">
                  <c:v>-66</c:v>
                </c:pt>
                <c:pt idx="392">
                  <c:v>-66</c:v>
                </c:pt>
                <c:pt idx="393">
                  <c:v>-68</c:v>
                </c:pt>
                <c:pt idx="394">
                  <c:v>-65</c:v>
                </c:pt>
                <c:pt idx="395">
                  <c:v>-65</c:v>
                </c:pt>
                <c:pt idx="396">
                  <c:v>-65</c:v>
                </c:pt>
                <c:pt idx="397">
                  <c:v>-65</c:v>
                </c:pt>
                <c:pt idx="398">
                  <c:v>-65</c:v>
                </c:pt>
                <c:pt idx="399">
                  <c:v>-65</c:v>
                </c:pt>
                <c:pt idx="400">
                  <c:v>-65</c:v>
                </c:pt>
                <c:pt idx="401">
                  <c:v>-67</c:v>
                </c:pt>
                <c:pt idx="402">
                  <c:v>-67</c:v>
                </c:pt>
                <c:pt idx="403">
                  <c:v>-67</c:v>
                </c:pt>
                <c:pt idx="404">
                  <c:v>-67</c:v>
                </c:pt>
                <c:pt idx="405">
                  <c:v>-67</c:v>
                </c:pt>
                <c:pt idx="406">
                  <c:v>-67</c:v>
                </c:pt>
                <c:pt idx="407">
                  <c:v>-67</c:v>
                </c:pt>
                <c:pt idx="408">
                  <c:v>-67</c:v>
                </c:pt>
                <c:pt idx="409">
                  <c:v>-67</c:v>
                </c:pt>
                <c:pt idx="410">
                  <c:v>-67</c:v>
                </c:pt>
                <c:pt idx="411">
                  <c:v>-67</c:v>
                </c:pt>
                <c:pt idx="412">
                  <c:v>-73</c:v>
                </c:pt>
                <c:pt idx="413">
                  <c:v>-64</c:v>
                </c:pt>
                <c:pt idx="414">
                  <c:v>-64</c:v>
                </c:pt>
                <c:pt idx="415">
                  <c:v>-64</c:v>
                </c:pt>
                <c:pt idx="416">
                  <c:v>-64</c:v>
                </c:pt>
                <c:pt idx="417">
                  <c:v>-64</c:v>
                </c:pt>
                <c:pt idx="418">
                  <c:v>-64</c:v>
                </c:pt>
                <c:pt idx="419">
                  <c:v>-64</c:v>
                </c:pt>
                <c:pt idx="420">
                  <c:v>-66</c:v>
                </c:pt>
                <c:pt idx="421">
                  <c:v>-63</c:v>
                </c:pt>
                <c:pt idx="422">
                  <c:v>-63</c:v>
                </c:pt>
                <c:pt idx="423">
                  <c:v>-63</c:v>
                </c:pt>
                <c:pt idx="424">
                  <c:v>-63</c:v>
                </c:pt>
                <c:pt idx="425">
                  <c:v>-63</c:v>
                </c:pt>
                <c:pt idx="426">
                  <c:v>-63</c:v>
                </c:pt>
                <c:pt idx="427">
                  <c:v>-65</c:v>
                </c:pt>
                <c:pt idx="428">
                  <c:v>-65</c:v>
                </c:pt>
                <c:pt idx="429">
                  <c:v>-65</c:v>
                </c:pt>
                <c:pt idx="430">
                  <c:v>-65</c:v>
                </c:pt>
                <c:pt idx="431">
                  <c:v>-71</c:v>
                </c:pt>
                <c:pt idx="432">
                  <c:v>-71</c:v>
                </c:pt>
                <c:pt idx="433">
                  <c:v>-71</c:v>
                </c:pt>
                <c:pt idx="434">
                  <c:v>-71</c:v>
                </c:pt>
                <c:pt idx="435">
                  <c:v>-89</c:v>
                </c:pt>
                <c:pt idx="436">
                  <c:v>-62</c:v>
                </c:pt>
                <c:pt idx="437">
                  <c:v>-62</c:v>
                </c:pt>
                <c:pt idx="438">
                  <c:v>-62</c:v>
                </c:pt>
                <c:pt idx="439">
                  <c:v>-62</c:v>
                </c:pt>
                <c:pt idx="440">
                  <c:v>-62</c:v>
                </c:pt>
                <c:pt idx="441">
                  <c:v>-62</c:v>
                </c:pt>
                <c:pt idx="442">
                  <c:v>-62</c:v>
                </c:pt>
                <c:pt idx="443">
                  <c:v>-62</c:v>
                </c:pt>
                <c:pt idx="444">
                  <c:v>-62</c:v>
                </c:pt>
                <c:pt idx="445">
                  <c:v>-62</c:v>
                </c:pt>
                <c:pt idx="446">
                  <c:v>-62</c:v>
                </c:pt>
                <c:pt idx="447">
                  <c:v>-62</c:v>
                </c:pt>
                <c:pt idx="448">
                  <c:v>-62</c:v>
                </c:pt>
                <c:pt idx="449">
                  <c:v>-62</c:v>
                </c:pt>
                <c:pt idx="450">
                  <c:v>-62</c:v>
                </c:pt>
                <c:pt idx="451">
                  <c:v>-62</c:v>
                </c:pt>
                <c:pt idx="452">
                  <c:v>-64</c:v>
                </c:pt>
                <c:pt idx="453">
                  <c:v>-61</c:v>
                </c:pt>
                <c:pt idx="454">
                  <c:v>-61</c:v>
                </c:pt>
                <c:pt idx="455">
                  <c:v>-61</c:v>
                </c:pt>
                <c:pt idx="456">
                  <c:v>-63</c:v>
                </c:pt>
                <c:pt idx="457">
                  <c:v>-60</c:v>
                </c:pt>
                <c:pt idx="458">
                  <c:v>-60</c:v>
                </c:pt>
                <c:pt idx="459">
                  <c:v>-60</c:v>
                </c:pt>
                <c:pt idx="460">
                  <c:v>-60</c:v>
                </c:pt>
                <c:pt idx="461">
                  <c:v>-60</c:v>
                </c:pt>
                <c:pt idx="462">
                  <c:v>-62</c:v>
                </c:pt>
                <c:pt idx="463">
                  <c:v>-59</c:v>
                </c:pt>
                <c:pt idx="464">
                  <c:v>-59</c:v>
                </c:pt>
                <c:pt idx="465">
                  <c:v>-59</c:v>
                </c:pt>
                <c:pt idx="466">
                  <c:v>-61</c:v>
                </c:pt>
                <c:pt idx="467">
                  <c:v>-61</c:v>
                </c:pt>
                <c:pt idx="468">
                  <c:v>-61</c:v>
                </c:pt>
                <c:pt idx="469">
                  <c:v>-61</c:v>
                </c:pt>
                <c:pt idx="470">
                  <c:v>-61</c:v>
                </c:pt>
                <c:pt idx="471">
                  <c:v>-61</c:v>
                </c:pt>
                <c:pt idx="472">
                  <c:v>-61</c:v>
                </c:pt>
                <c:pt idx="473">
                  <c:v>-67</c:v>
                </c:pt>
                <c:pt idx="474">
                  <c:v>-67</c:v>
                </c:pt>
                <c:pt idx="475">
                  <c:v>-67</c:v>
                </c:pt>
                <c:pt idx="476">
                  <c:v>-67</c:v>
                </c:pt>
                <c:pt idx="477">
                  <c:v>-67</c:v>
                </c:pt>
                <c:pt idx="478">
                  <c:v>-67</c:v>
                </c:pt>
                <c:pt idx="479">
                  <c:v>-67</c:v>
                </c:pt>
                <c:pt idx="480">
                  <c:v>-67</c:v>
                </c:pt>
                <c:pt idx="481">
                  <c:v>-67</c:v>
                </c:pt>
                <c:pt idx="482">
                  <c:v>-67</c:v>
                </c:pt>
                <c:pt idx="483">
                  <c:v>-85</c:v>
                </c:pt>
                <c:pt idx="484">
                  <c:v>-85</c:v>
                </c:pt>
                <c:pt idx="485">
                  <c:v>-85</c:v>
                </c:pt>
                <c:pt idx="486">
                  <c:v>-87</c:v>
                </c:pt>
                <c:pt idx="487">
                  <c:v>-87</c:v>
                </c:pt>
                <c:pt idx="488">
                  <c:v>-87</c:v>
                </c:pt>
                <c:pt idx="489">
                  <c:v>-87</c:v>
                </c:pt>
                <c:pt idx="490">
                  <c:v>-93</c:v>
                </c:pt>
                <c:pt idx="491">
                  <c:v>-84</c:v>
                </c:pt>
                <c:pt idx="492">
                  <c:v>-84</c:v>
                </c:pt>
                <c:pt idx="493">
                  <c:v>-84</c:v>
                </c:pt>
                <c:pt idx="494">
                  <c:v>-84</c:v>
                </c:pt>
                <c:pt idx="495">
                  <c:v>-86</c:v>
                </c:pt>
                <c:pt idx="496">
                  <c:v>-86</c:v>
                </c:pt>
                <c:pt idx="497">
                  <c:v>-86</c:v>
                </c:pt>
                <c:pt idx="498">
                  <c:v>-86</c:v>
                </c:pt>
                <c:pt idx="499">
                  <c:v>-86</c:v>
                </c:pt>
              </c:numCache>
            </c:numRef>
          </c:val>
        </c:ser>
        <c:ser>
          <c:idx val="1"/>
          <c:order val="1"/>
          <c:tx>
            <c:v>Col Normal</c:v>
          </c:tx>
          <c:marker>
            <c:symbol val="none"/>
          </c:marker>
          <c:val>
            <c:numRef>
              <c:f>'Leland-1'!$V$11:$V$510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-2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-1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1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2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3</c:v>
                </c:pt>
                <c:pt idx="34">
                  <c:v>6</c:v>
                </c:pt>
                <c:pt idx="35">
                  <c:v>6</c:v>
                </c:pt>
                <c:pt idx="36">
                  <c:v>6</c:v>
                </c:pt>
                <c:pt idx="37">
                  <c:v>6</c:v>
                </c:pt>
                <c:pt idx="38">
                  <c:v>6</c:v>
                </c:pt>
                <c:pt idx="39">
                  <c:v>4</c:v>
                </c:pt>
                <c:pt idx="40">
                  <c:v>7</c:v>
                </c:pt>
                <c:pt idx="41">
                  <c:v>7</c:v>
                </c:pt>
                <c:pt idx="42">
                  <c:v>5</c:v>
                </c:pt>
                <c:pt idx="43">
                  <c:v>8</c:v>
                </c:pt>
                <c:pt idx="44">
                  <c:v>8</c:v>
                </c:pt>
                <c:pt idx="45">
                  <c:v>8</c:v>
                </c:pt>
                <c:pt idx="46">
                  <c:v>6</c:v>
                </c:pt>
                <c:pt idx="47">
                  <c:v>9</c:v>
                </c:pt>
                <c:pt idx="48">
                  <c:v>9</c:v>
                </c:pt>
                <c:pt idx="49">
                  <c:v>9</c:v>
                </c:pt>
                <c:pt idx="50">
                  <c:v>9</c:v>
                </c:pt>
                <c:pt idx="51">
                  <c:v>9</c:v>
                </c:pt>
                <c:pt idx="52">
                  <c:v>9</c:v>
                </c:pt>
                <c:pt idx="53">
                  <c:v>7</c:v>
                </c:pt>
                <c:pt idx="54">
                  <c:v>10</c:v>
                </c:pt>
                <c:pt idx="55">
                  <c:v>10</c:v>
                </c:pt>
                <c:pt idx="56">
                  <c:v>8</c:v>
                </c:pt>
                <c:pt idx="57">
                  <c:v>11</c:v>
                </c:pt>
                <c:pt idx="58">
                  <c:v>11</c:v>
                </c:pt>
                <c:pt idx="59">
                  <c:v>11</c:v>
                </c:pt>
                <c:pt idx="60">
                  <c:v>11</c:v>
                </c:pt>
                <c:pt idx="61">
                  <c:v>11</c:v>
                </c:pt>
                <c:pt idx="62">
                  <c:v>11</c:v>
                </c:pt>
                <c:pt idx="63">
                  <c:v>11</c:v>
                </c:pt>
                <c:pt idx="64">
                  <c:v>11</c:v>
                </c:pt>
                <c:pt idx="65">
                  <c:v>9</c:v>
                </c:pt>
                <c:pt idx="66">
                  <c:v>12</c:v>
                </c:pt>
                <c:pt idx="67">
                  <c:v>12</c:v>
                </c:pt>
                <c:pt idx="68">
                  <c:v>12</c:v>
                </c:pt>
                <c:pt idx="69">
                  <c:v>12</c:v>
                </c:pt>
                <c:pt idx="70">
                  <c:v>10</c:v>
                </c:pt>
                <c:pt idx="71">
                  <c:v>13</c:v>
                </c:pt>
                <c:pt idx="72">
                  <c:v>13</c:v>
                </c:pt>
                <c:pt idx="73">
                  <c:v>11</c:v>
                </c:pt>
                <c:pt idx="74">
                  <c:v>11</c:v>
                </c:pt>
                <c:pt idx="75">
                  <c:v>11</c:v>
                </c:pt>
                <c:pt idx="76">
                  <c:v>11</c:v>
                </c:pt>
                <c:pt idx="77">
                  <c:v>5</c:v>
                </c:pt>
                <c:pt idx="78">
                  <c:v>14</c:v>
                </c:pt>
                <c:pt idx="79">
                  <c:v>14</c:v>
                </c:pt>
                <c:pt idx="80">
                  <c:v>14</c:v>
                </c:pt>
                <c:pt idx="81">
                  <c:v>14</c:v>
                </c:pt>
                <c:pt idx="82">
                  <c:v>14</c:v>
                </c:pt>
                <c:pt idx="83">
                  <c:v>12</c:v>
                </c:pt>
                <c:pt idx="84">
                  <c:v>15</c:v>
                </c:pt>
                <c:pt idx="85">
                  <c:v>15</c:v>
                </c:pt>
                <c:pt idx="86">
                  <c:v>13</c:v>
                </c:pt>
                <c:pt idx="87">
                  <c:v>16</c:v>
                </c:pt>
                <c:pt idx="88">
                  <c:v>16</c:v>
                </c:pt>
                <c:pt idx="89">
                  <c:v>16</c:v>
                </c:pt>
                <c:pt idx="90">
                  <c:v>14</c:v>
                </c:pt>
                <c:pt idx="91">
                  <c:v>17</c:v>
                </c:pt>
                <c:pt idx="92">
                  <c:v>17</c:v>
                </c:pt>
                <c:pt idx="93">
                  <c:v>15</c:v>
                </c:pt>
                <c:pt idx="94">
                  <c:v>15</c:v>
                </c:pt>
                <c:pt idx="95">
                  <c:v>15</c:v>
                </c:pt>
                <c:pt idx="96">
                  <c:v>15</c:v>
                </c:pt>
                <c:pt idx="97">
                  <c:v>15</c:v>
                </c:pt>
                <c:pt idx="98">
                  <c:v>15</c:v>
                </c:pt>
                <c:pt idx="99">
                  <c:v>15</c:v>
                </c:pt>
                <c:pt idx="100">
                  <c:v>15</c:v>
                </c:pt>
                <c:pt idx="101">
                  <c:v>15</c:v>
                </c:pt>
                <c:pt idx="102">
                  <c:v>9</c:v>
                </c:pt>
                <c:pt idx="103">
                  <c:v>9</c:v>
                </c:pt>
                <c:pt idx="104">
                  <c:v>9</c:v>
                </c:pt>
                <c:pt idx="105">
                  <c:v>9</c:v>
                </c:pt>
                <c:pt idx="106">
                  <c:v>9</c:v>
                </c:pt>
                <c:pt idx="107">
                  <c:v>9</c:v>
                </c:pt>
                <c:pt idx="108">
                  <c:v>9</c:v>
                </c:pt>
                <c:pt idx="109">
                  <c:v>9</c:v>
                </c:pt>
                <c:pt idx="110">
                  <c:v>-9</c:v>
                </c:pt>
                <c:pt idx="111">
                  <c:v>-9</c:v>
                </c:pt>
                <c:pt idx="112">
                  <c:v>-9</c:v>
                </c:pt>
                <c:pt idx="113">
                  <c:v>-9</c:v>
                </c:pt>
                <c:pt idx="114">
                  <c:v>-11</c:v>
                </c:pt>
                <c:pt idx="115">
                  <c:v>-8</c:v>
                </c:pt>
                <c:pt idx="116">
                  <c:v>-8</c:v>
                </c:pt>
                <c:pt idx="117">
                  <c:v>-8</c:v>
                </c:pt>
                <c:pt idx="118">
                  <c:v>-8</c:v>
                </c:pt>
                <c:pt idx="119">
                  <c:v>-10</c:v>
                </c:pt>
                <c:pt idx="120">
                  <c:v>-7</c:v>
                </c:pt>
                <c:pt idx="121">
                  <c:v>-7</c:v>
                </c:pt>
                <c:pt idx="122">
                  <c:v>-7</c:v>
                </c:pt>
                <c:pt idx="123">
                  <c:v>-7</c:v>
                </c:pt>
                <c:pt idx="124">
                  <c:v>-7</c:v>
                </c:pt>
                <c:pt idx="125">
                  <c:v>-7</c:v>
                </c:pt>
                <c:pt idx="126">
                  <c:v>-7</c:v>
                </c:pt>
                <c:pt idx="127">
                  <c:v>-7</c:v>
                </c:pt>
                <c:pt idx="128">
                  <c:v>-7</c:v>
                </c:pt>
                <c:pt idx="129">
                  <c:v>-7</c:v>
                </c:pt>
                <c:pt idx="130">
                  <c:v>-7</c:v>
                </c:pt>
                <c:pt idx="131">
                  <c:v>-7</c:v>
                </c:pt>
                <c:pt idx="132">
                  <c:v>-7</c:v>
                </c:pt>
                <c:pt idx="133">
                  <c:v>-7</c:v>
                </c:pt>
                <c:pt idx="134">
                  <c:v>-7</c:v>
                </c:pt>
                <c:pt idx="135">
                  <c:v>-7</c:v>
                </c:pt>
                <c:pt idx="136">
                  <c:v>-7</c:v>
                </c:pt>
                <c:pt idx="137">
                  <c:v>-9</c:v>
                </c:pt>
                <c:pt idx="138">
                  <c:v>-6</c:v>
                </c:pt>
                <c:pt idx="139">
                  <c:v>-6</c:v>
                </c:pt>
                <c:pt idx="140">
                  <c:v>-6</c:v>
                </c:pt>
                <c:pt idx="141">
                  <c:v>-6</c:v>
                </c:pt>
                <c:pt idx="142">
                  <c:v>-6</c:v>
                </c:pt>
                <c:pt idx="143">
                  <c:v>-8</c:v>
                </c:pt>
                <c:pt idx="144">
                  <c:v>-5</c:v>
                </c:pt>
                <c:pt idx="145">
                  <c:v>-5</c:v>
                </c:pt>
                <c:pt idx="146">
                  <c:v>-5</c:v>
                </c:pt>
                <c:pt idx="147">
                  <c:v>-7</c:v>
                </c:pt>
                <c:pt idx="148">
                  <c:v>-7</c:v>
                </c:pt>
                <c:pt idx="149">
                  <c:v>-7</c:v>
                </c:pt>
                <c:pt idx="150">
                  <c:v>-13</c:v>
                </c:pt>
                <c:pt idx="151">
                  <c:v>-13</c:v>
                </c:pt>
                <c:pt idx="152">
                  <c:v>-13</c:v>
                </c:pt>
                <c:pt idx="153">
                  <c:v>-13</c:v>
                </c:pt>
                <c:pt idx="154">
                  <c:v>-31</c:v>
                </c:pt>
                <c:pt idx="155">
                  <c:v>-31</c:v>
                </c:pt>
                <c:pt idx="156">
                  <c:v>-31</c:v>
                </c:pt>
                <c:pt idx="157">
                  <c:v>-31</c:v>
                </c:pt>
                <c:pt idx="158">
                  <c:v>-31</c:v>
                </c:pt>
                <c:pt idx="159">
                  <c:v>-31</c:v>
                </c:pt>
                <c:pt idx="160">
                  <c:v>-31</c:v>
                </c:pt>
                <c:pt idx="161">
                  <c:v>-31</c:v>
                </c:pt>
                <c:pt idx="162">
                  <c:v>-31</c:v>
                </c:pt>
                <c:pt idx="163">
                  <c:v>-31</c:v>
                </c:pt>
                <c:pt idx="164">
                  <c:v>-33</c:v>
                </c:pt>
                <c:pt idx="165">
                  <c:v>-30</c:v>
                </c:pt>
                <c:pt idx="166">
                  <c:v>-30</c:v>
                </c:pt>
                <c:pt idx="167">
                  <c:v>-30</c:v>
                </c:pt>
                <c:pt idx="168">
                  <c:v>-30</c:v>
                </c:pt>
                <c:pt idx="169">
                  <c:v>-30</c:v>
                </c:pt>
                <c:pt idx="170">
                  <c:v>-30</c:v>
                </c:pt>
                <c:pt idx="171">
                  <c:v>-30</c:v>
                </c:pt>
                <c:pt idx="172">
                  <c:v>-32</c:v>
                </c:pt>
                <c:pt idx="173">
                  <c:v>-29</c:v>
                </c:pt>
                <c:pt idx="174">
                  <c:v>-29</c:v>
                </c:pt>
                <c:pt idx="175">
                  <c:v>-31</c:v>
                </c:pt>
                <c:pt idx="176">
                  <c:v>-28</c:v>
                </c:pt>
                <c:pt idx="177">
                  <c:v>-28</c:v>
                </c:pt>
                <c:pt idx="178">
                  <c:v>-28</c:v>
                </c:pt>
                <c:pt idx="179">
                  <c:v>-28</c:v>
                </c:pt>
                <c:pt idx="180">
                  <c:v>-28</c:v>
                </c:pt>
                <c:pt idx="181">
                  <c:v>-28</c:v>
                </c:pt>
                <c:pt idx="182">
                  <c:v>-28</c:v>
                </c:pt>
                <c:pt idx="183">
                  <c:v>-28</c:v>
                </c:pt>
                <c:pt idx="184">
                  <c:v>-28</c:v>
                </c:pt>
                <c:pt idx="185">
                  <c:v>-28</c:v>
                </c:pt>
                <c:pt idx="186">
                  <c:v>-30</c:v>
                </c:pt>
                <c:pt idx="187">
                  <c:v>-27</c:v>
                </c:pt>
                <c:pt idx="188">
                  <c:v>-27</c:v>
                </c:pt>
                <c:pt idx="189">
                  <c:v>-27</c:v>
                </c:pt>
                <c:pt idx="190">
                  <c:v>-27</c:v>
                </c:pt>
                <c:pt idx="191">
                  <c:v>-27</c:v>
                </c:pt>
                <c:pt idx="192">
                  <c:v>-27</c:v>
                </c:pt>
                <c:pt idx="193">
                  <c:v>-27</c:v>
                </c:pt>
                <c:pt idx="194">
                  <c:v>-27</c:v>
                </c:pt>
                <c:pt idx="195">
                  <c:v>-27</c:v>
                </c:pt>
                <c:pt idx="196">
                  <c:v>-27</c:v>
                </c:pt>
                <c:pt idx="197">
                  <c:v>-29</c:v>
                </c:pt>
                <c:pt idx="198">
                  <c:v>-26</c:v>
                </c:pt>
                <c:pt idx="199">
                  <c:v>-26</c:v>
                </c:pt>
                <c:pt idx="200">
                  <c:v>-26</c:v>
                </c:pt>
                <c:pt idx="201">
                  <c:v>-26</c:v>
                </c:pt>
                <c:pt idx="202">
                  <c:v>-26</c:v>
                </c:pt>
                <c:pt idx="203">
                  <c:v>-26</c:v>
                </c:pt>
                <c:pt idx="204">
                  <c:v>-26</c:v>
                </c:pt>
                <c:pt idx="205">
                  <c:v>-26</c:v>
                </c:pt>
                <c:pt idx="206">
                  <c:v>-26</c:v>
                </c:pt>
                <c:pt idx="207">
                  <c:v>-26</c:v>
                </c:pt>
                <c:pt idx="208">
                  <c:v>-28</c:v>
                </c:pt>
                <c:pt idx="209">
                  <c:v>-28</c:v>
                </c:pt>
                <c:pt idx="210">
                  <c:v>-28</c:v>
                </c:pt>
                <c:pt idx="211">
                  <c:v>-28</c:v>
                </c:pt>
                <c:pt idx="212">
                  <c:v>-28</c:v>
                </c:pt>
                <c:pt idx="213">
                  <c:v>-34</c:v>
                </c:pt>
                <c:pt idx="214">
                  <c:v>-34</c:v>
                </c:pt>
                <c:pt idx="215">
                  <c:v>-34</c:v>
                </c:pt>
                <c:pt idx="216">
                  <c:v>-34</c:v>
                </c:pt>
                <c:pt idx="217">
                  <c:v>-34</c:v>
                </c:pt>
                <c:pt idx="218">
                  <c:v>-34</c:v>
                </c:pt>
                <c:pt idx="219">
                  <c:v>-34</c:v>
                </c:pt>
                <c:pt idx="220">
                  <c:v>-34</c:v>
                </c:pt>
                <c:pt idx="221">
                  <c:v>-34</c:v>
                </c:pt>
                <c:pt idx="222">
                  <c:v>-34</c:v>
                </c:pt>
                <c:pt idx="223">
                  <c:v>-52</c:v>
                </c:pt>
                <c:pt idx="224">
                  <c:v>-25</c:v>
                </c:pt>
                <c:pt idx="225">
                  <c:v>-25</c:v>
                </c:pt>
                <c:pt idx="226">
                  <c:v>-25</c:v>
                </c:pt>
                <c:pt idx="227">
                  <c:v>-25</c:v>
                </c:pt>
                <c:pt idx="228">
                  <c:v>-25</c:v>
                </c:pt>
                <c:pt idx="229">
                  <c:v>-25</c:v>
                </c:pt>
                <c:pt idx="230">
                  <c:v>-25</c:v>
                </c:pt>
                <c:pt idx="231">
                  <c:v>-25</c:v>
                </c:pt>
                <c:pt idx="232">
                  <c:v>-27</c:v>
                </c:pt>
                <c:pt idx="233">
                  <c:v>-27</c:v>
                </c:pt>
                <c:pt idx="234">
                  <c:v>-27</c:v>
                </c:pt>
                <c:pt idx="235">
                  <c:v>-27</c:v>
                </c:pt>
                <c:pt idx="236">
                  <c:v>-27</c:v>
                </c:pt>
                <c:pt idx="237">
                  <c:v>-33</c:v>
                </c:pt>
                <c:pt idx="238">
                  <c:v>-24</c:v>
                </c:pt>
                <c:pt idx="239">
                  <c:v>-24</c:v>
                </c:pt>
                <c:pt idx="240">
                  <c:v>-24</c:v>
                </c:pt>
                <c:pt idx="241">
                  <c:v>-26</c:v>
                </c:pt>
                <c:pt idx="242">
                  <c:v>-23</c:v>
                </c:pt>
                <c:pt idx="243">
                  <c:v>-23</c:v>
                </c:pt>
                <c:pt idx="244">
                  <c:v>-23</c:v>
                </c:pt>
                <c:pt idx="245">
                  <c:v>-23</c:v>
                </c:pt>
                <c:pt idx="246">
                  <c:v>-23</c:v>
                </c:pt>
                <c:pt idx="247">
                  <c:v>-23</c:v>
                </c:pt>
                <c:pt idx="248">
                  <c:v>-25</c:v>
                </c:pt>
                <c:pt idx="249">
                  <c:v>-22</c:v>
                </c:pt>
                <c:pt idx="250">
                  <c:v>-22</c:v>
                </c:pt>
                <c:pt idx="251">
                  <c:v>-22</c:v>
                </c:pt>
                <c:pt idx="252">
                  <c:v>-22</c:v>
                </c:pt>
                <c:pt idx="253">
                  <c:v>-24</c:v>
                </c:pt>
                <c:pt idx="254">
                  <c:v>-21</c:v>
                </c:pt>
                <c:pt idx="255">
                  <c:v>-21</c:v>
                </c:pt>
                <c:pt idx="256">
                  <c:v>-21</c:v>
                </c:pt>
                <c:pt idx="257">
                  <c:v>-21</c:v>
                </c:pt>
                <c:pt idx="258">
                  <c:v>-21</c:v>
                </c:pt>
                <c:pt idx="259">
                  <c:v>-21</c:v>
                </c:pt>
                <c:pt idx="260">
                  <c:v>-21</c:v>
                </c:pt>
                <c:pt idx="261">
                  <c:v>-21</c:v>
                </c:pt>
                <c:pt idx="262">
                  <c:v>-23</c:v>
                </c:pt>
                <c:pt idx="263">
                  <c:v>-20</c:v>
                </c:pt>
                <c:pt idx="264">
                  <c:v>-20</c:v>
                </c:pt>
                <c:pt idx="265">
                  <c:v>-22</c:v>
                </c:pt>
                <c:pt idx="266">
                  <c:v>-22</c:v>
                </c:pt>
                <c:pt idx="267">
                  <c:v>-22</c:v>
                </c:pt>
                <c:pt idx="268">
                  <c:v>-22</c:v>
                </c:pt>
                <c:pt idx="269">
                  <c:v>-22</c:v>
                </c:pt>
                <c:pt idx="270">
                  <c:v>-22</c:v>
                </c:pt>
                <c:pt idx="271">
                  <c:v>-22</c:v>
                </c:pt>
                <c:pt idx="272">
                  <c:v>-28</c:v>
                </c:pt>
                <c:pt idx="273">
                  <c:v>-19</c:v>
                </c:pt>
                <c:pt idx="274">
                  <c:v>-19</c:v>
                </c:pt>
                <c:pt idx="275">
                  <c:v>-19</c:v>
                </c:pt>
                <c:pt idx="276">
                  <c:v>-19</c:v>
                </c:pt>
                <c:pt idx="277">
                  <c:v>-21</c:v>
                </c:pt>
                <c:pt idx="278">
                  <c:v>-18</c:v>
                </c:pt>
                <c:pt idx="279">
                  <c:v>-18</c:v>
                </c:pt>
                <c:pt idx="280">
                  <c:v>-18</c:v>
                </c:pt>
                <c:pt idx="281">
                  <c:v>-18</c:v>
                </c:pt>
                <c:pt idx="282">
                  <c:v>-20</c:v>
                </c:pt>
                <c:pt idx="283">
                  <c:v>-20</c:v>
                </c:pt>
                <c:pt idx="284">
                  <c:v>-20</c:v>
                </c:pt>
                <c:pt idx="285">
                  <c:v>-20</c:v>
                </c:pt>
                <c:pt idx="286">
                  <c:v>-26</c:v>
                </c:pt>
                <c:pt idx="287">
                  <c:v>-17</c:v>
                </c:pt>
                <c:pt idx="288">
                  <c:v>-17</c:v>
                </c:pt>
                <c:pt idx="289">
                  <c:v>-17</c:v>
                </c:pt>
                <c:pt idx="290">
                  <c:v>-17</c:v>
                </c:pt>
                <c:pt idx="291">
                  <c:v>-17</c:v>
                </c:pt>
                <c:pt idx="292">
                  <c:v>-17</c:v>
                </c:pt>
                <c:pt idx="293">
                  <c:v>-17</c:v>
                </c:pt>
                <c:pt idx="294">
                  <c:v>-17</c:v>
                </c:pt>
                <c:pt idx="295">
                  <c:v>-19</c:v>
                </c:pt>
                <c:pt idx="296">
                  <c:v>-16</c:v>
                </c:pt>
                <c:pt idx="297">
                  <c:v>-16</c:v>
                </c:pt>
                <c:pt idx="298">
                  <c:v>-18</c:v>
                </c:pt>
                <c:pt idx="299">
                  <c:v>-15</c:v>
                </c:pt>
                <c:pt idx="300">
                  <c:v>-15</c:v>
                </c:pt>
                <c:pt idx="301">
                  <c:v>-15</c:v>
                </c:pt>
                <c:pt idx="302">
                  <c:v>-15</c:v>
                </c:pt>
                <c:pt idx="303">
                  <c:v>-15</c:v>
                </c:pt>
                <c:pt idx="304">
                  <c:v>-15</c:v>
                </c:pt>
                <c:pt idx="305">
                  <c:v>-15</c:v>
                </c:pt>
                <c:pt idx="306">
                  <c:v>-15</c:v>
                </c:pt>
                <c:pt idx="307">
                  <c:v>-15</c:v>
                </c:pt>
                <c:pt idx="308">
                  <c:v>-15</c:v>
                </c:pt>
                <c:pt idx="309">
                  <c:v>-17</c:v>
                </c:pt>
                <c:pt idx="310">
                  <c:v>-14</c:v>
                </c:pt>
                <c:pt idx="311">
                  <c:v>-14</c:v>
                </c:pt>
                <c:pt idx="312">
                  <c:v>-14</c:v>
                </c:pt>
                <c:pt idx="313">
                  <c:v>-14</c:v>
                </c:pt>
                <c:pt idx="314">
                  <c:v>-14</c:v>
                </c:pt>
                <c:pt idx="315">
                  <c:v>-14</c:v>
                </c:pt>
                <c:pt idx="316">
                  <c:v>-14</c:v>
                </c:pt>
                <c:pt idx="317">
                  <c:v>-14</c:v>
                </c:pt>
                <c:pt idx="318">
                  <c:v>-16</c:v>
                </c:pt>
                <c:pt idx="319">
                  <c:v>-13</c:v>
                </c:pt>
                <c:pt idx="320">
                  <c:v>-13</c:v>
                </c:pt>
                <c:pt idx="321">
                  <c:v>-13</c:v>
                </c:pt>
                <c:pt idx="322">
                  <c:v>-13</c:v>
                </c:pt>
                <c:pt idx="323">
                  <c:v>-15</c:v>
                </c:pt>
                <c:pt idx="324">
                  <c:v>-15</c:v>
                </c:pt>
                <c:pt idx="325">
                  <c:v>-15</c:v>
                </c:pt>
                <c:pt idx="326">
                  <c:v>-21</c:v>
                </c:pt>
                <c:pt idx="327">
                  <c:v>-12</c:v>
                </c:pt>
                <c:pt idx="328">
                  <c:v>-12</c:v>
                </c:pt>
                <c:pt idx="329">
                  <c:v>-12</c:v>
                </c:pt>
                <c:pt idx="330">
                  <c:v>-12</c:v>
                </c:pt>
                <c:pt idx="331">
                  <c:v>-12</c:v>
                </c:pt>
                <c:pt idx="332">
                  <c:v>-12</c:v>
                </c:pt>
                <c:pt idx="333">
                  <c:v>-14</c:v>
                </c:pt>
                <c:pt idx="334">
                  <c:v>-14</c:v>
                </c:pt>
                <c:pt idx="335">
                  <c:v>-14</c:v>
                </c:pt>
                <c:pt idx="336">
                  <c:v>-20</c:v>
                </c:pt>
                <c:pt idx="337">
                  <c:v>-11</c:v>
                </c:pt>
                <c:pt idx="338">
                  <c:v>-11</c:v>
                </c:pt>
                <c:pt idx="339">
                  <c:v>-13</c:v>
                </c:pt>
                <c:pt idx="340">
                  <c:v>-13</c:v>
                </c:pt>
                <c:pt idx="341">
                  <c:v>-13</c:v>
                </c:pt>
                <c:pt idx="342">
                  <c:v>-13</c:v>
                </c:pt>
                <c:pt idx="343">
                  <c:v>-13</c:v>
                </c:pt>
                <c:pt idx="344">
                  <c:v>-13</c:v>
                </c:pt>
                <c:pt idx="345">
                  <c:v>-13</c:v>
                </c:pt>
                <c:pt idx="346">
                  <c:v>-13</c:v>
                </c:pt>
                <c:pt idx="347">
                  <c:v>-13</c:v>
                </c:pt>
                <c:pt idx="348">
                  <c:v>-19</c:v>
                </c:pt>
                <c:pt idx="349">
                  <c:v>-19</c:v>
                </c:pt>
                <c:pt idx="350">
                  <c:v>-19</c:v>
                </c:pt>
                <c:pt idx="351">
                  <c:v>-19</c:v>
                </c:pt>
                <c:pt idx="352">
                  <c:v>-19</c:v>
                </c:pt>
                <c:pt idx="353">
                  <c:v>-37</c:v>
                </c:pt>
                <c:pt idx="354">
                  <c:v>-10</c:v>
                </c:pt>
                <c:pt idx="355">
                  <c:v>-10</c:v>
                </c:pt>
                <c:pt idx="356">
                  <c:v>-12</c:v>
                </c:pt>
                <c:pt idx="357">
                  <c:v>-9</c:v>
                </c:pt>
                <c:pt idx="358">
                  <c:v>-9</c:v>
                </c:pt>
                <c:pt idx="359">
                  <c:v>-9</c:v>
                </c:pt>
                <c:pt idx="360">
                  <c:v>-9</c:v>
                </c:pt>
                <c:pt idx="361">
                  <c:v>-9</c:v>
                </c:pt>
                <c:pt idx="362">
                  <c:v>-9</c:v>
                </c:pt>
                <c:pt idx="363">
                  <c:v>-9</c:v>
                </c:pt>
                <c:pt idx="364">
                  <c:v>-9</c:v>
                </c:pt>
                <c:pt idx="365">
                  <c:v>-9</c:v>
                </c:pt>
                <c:pt idx="366">
                  <c:v>-9</c:v>
                </c:pt>
                <c:pt idx="367">
                  <c:v>-9</c:v>
                </c:pt>
                <c:pt idx="368">
                  <c:v>-11</c:v>
                </c:pt>
                <c:pt idx="369">
                  <c:v>-11</c:v>
                </c:pt>
                <c:pt idx="370">
                  <c:v>-11</c:v>
                </c:pt>
                <c:pt idx="371">
                  <c:v>-11</c:v>
                </c:pt>
                <c:pt idx="372">
                  <c:v>-11</c:v>
                </c:pt>
                <c:pt idx="373">
                  <c:v>-11</c:v>
                </c:pt>
                <c:pt idx="374">
                  <c:v>-17</c:v>
                </c:pt>
                <c:pt idx="375">
                  <c:v>-8</c:v>
                </c:pt>
                <c:pt idx="376">
                  <c:v>-8</c:v>
                </c:pt>
                <c:pt idx="377">
                  <c:v>-10</c:v>
                </c:pt>
                <c:pt idx="378">
                  <c:v>-10</c:v>
                </c:pt>
                <c:pt idx="379">
                  <c:v>-10</c:v>
                </c:pt>
                <c:pt idx="380">
                  <c:v>-16</c:v>
                </c:pt>
                <c:pt idx="381">
                  <c:v>-7</c:v>
                </c:pt>
                <c:pt idx="382">
                  <c:v>-7</c:v>
                </c:pt>
                <c:pt idx="383">
                  <c:v>-7</c:v>
                </c:pt>
                <c:pt idx="384">
                  <c:v>-7</c:v>
                </c:pt>
                <c:pt idx="385">
                  <c:v>-9</c:v>
                </c:pt>
                <c:pt idx="386">
                  <c:v>-9</c:v>
                </c:pt>
                <c:pt idx="387">
                  <c:v>-9</c:v>
                </c:pt>
                <c:pt idx="388">
                  <c:v>-9</c:v>
                </c:pt>
                <c:pt idx="389">
                  <c:v>-9</c:v>
                </c:pt>
                <c:pt idx="390">
                  <c:v>-9</c:v>
                </c:pt>
                <c:pt idx="391">
                  <c:v>-15</c:v>
                </c:pt>
                <c:pt idx="392">
                  <c:v>-15</c:v>
                </c:pt>
                <c:pt idx="393">
                  <c:v>-15</c:v>
                </c:pt>
                <c:pt idx="394">
                  <c:v>-15</c:v>
                </c:pt>
                <c:pt idx="395">
                  <c:v>-15</c:v>
                </c:pt>
                <c:pt idx="396">
                  <c:v>-15</c:v>
                </c:pt>
                <c:pt idx="397">
                  <c:v>-33</c:v>
                </c:pt>
                <c:pt idx="398">
                  <c:v>-6</c:v>
                </c:pt>
                <c:pt idx="399">
                  <c:v>-6</c:v>
                </c:pt>
                <c:pt idx="400">
                  <c:v>-8</c:v>
                </c:pt>
                <c:pt idx="401">
                  <c:v>-5</c:v>
                </c:pt>
                <c:pt idx="402">
                  <c:v>-5</c:v>
                </c:pt>
                <c:pt idx="403">
                  <c:v>-5</c:v>
                </c:pt>
                <c:pt idx="404">
                  <c:v>-7</c:v>
                </c:pt>
                <c:pt idx="405">
                  <c:v>-7</c:v>
                </c:pt>
                <c:pt idx="406">
                  <c:v>-7</c:v>
                </c:pt>
                <c:pt idx="407">
                  <c:v>-7</c:v>
                </c:pt>
                <c:pt idx="408">
                  <c:v>-13</c:v>
                </c:pt>
                <c:pt idx="409">
                  <c:v>-4</c:v>
                </c:pt>
                <c:pt idx="410">
                  <c:v>-4</c:v>
                </c:pt>
                <c:pt idx="411">
                  <c:v>-4</c:v>
                </c:pt>
                <c:pt idx="412">
                  <c:v>-4</c:v>
                </c:pt>
                <c:pt idx="413">
                  <c:v>-4</c:v>
                </c:pt>
                <c:pt idx="414">
                  <c:v>-4</c:v>
                </c:pt>
                <c:pt idx="415">
                  <c:v>-6</c:v>
                </c:pt>
                <c:pt idx="416">
                  <c:v>-6</c:v>
                </c:pt>
                <c:pt idx="417">
                  <c:v>-6</c:v>
                </c:pt>
                <c:pt idx="418">
                  <c:v>-12</c:v>
                </c:pt>
                <c:pt idx="419">
                  <c:v>-12</c:v>
                </c:pt>
                <c:pt idx="420">
                  <c:v>-12</c:v>
                </c:pt>
                <c:pt idx="421">
                  <c:v>-12</c:v>
                </c:pt>
                <c:pt idx="422">
                  <c:v>-12</c:v>
                </c:pt>
                <c:pt idx="423">
                  <c:v>-12</c:v>
                </c:pt>
                <c:pt idx="424">
                  <c:v>-12</c:v>
                </c:pt>
                <c:pt idx="425">
                  <c:v>-30</c:v>
                </c:pt>
                <c:pt idx="426">
                  <c:v>-3</c:v>
                </c:pt>
                <c:pt idx="427">
                  <c:v>-3</c:v>
                </c:pt>
                <c:pt idx="428">
                  <c:v>-3</c:v>
                </c:pt>
                <c:pt idx="429">
                  <c:v>-5</c:v>
                </c:pt>
                <c:pt idx="430">
                  <c:v>-2</c:v>
                </c:pt>
                <c:pt idx="431">
                  <c:v>-2</c:v>
                </c:pt>
                <c:pt idx="432">
                  <c:v>-4</c:v>
                </c:pt>
                <c:pt idx="433">
                  <c:v>-1</c:v>
                </c:pt>
                <c:pt idx="434">
                  <c:v>-1</c:v>
                </c:pt>
                <c:pt idx="435">
                  <c:v>-3</c:v>
                </c:pt>
                <c:pt idx="436">
                  <c:v>0</c:v>
                </c:pt>
                <c:pt idx="437">
                  <c:v>0</c:v>
                </c:pt>
                <c:pt idx="438">
                  <c:v>-2</c:v>
                </c:pt>
                <c:pt idx="439">
                  <c:v>-2</c:v>
                </c:pt>
                <c:pt idx="440">
                  <c:v>-2</c:v>
                </c:pt>
                <c:pt idx="441">
                  <c:v>-2</c:v>
                </c:pt>
                <c:pt idx="442">
                  <c:v>-8</c:v>
                </c:pt>
                <c:pt idx="443">
                  <c:v>-8</c:v>
                </c:pt>
                <c:pt idx="444">
                  <c:v>-8</c:v>
                </c:pt>
                <c:pt idx="445">
                  <c:v>-8</c:v>
                </c:pt>
                <c:pt idx="446">
                  <c:v>-8</c:v>
                </c:pt>
                <c:pt idx="447">
                  <c:v>-8</c:v>
                </c:pt>
                <c:pt idx="448">
                  <c:v>-26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-1</c:v>
                </c:pt>
                <c:pt idx="456">
                  <c:v>2</c:v>
                </c:pt>
                <c:pt idx="457">
                  <c:v>2</c:v>
                </c:pt>
                <c:pt idx="458">
                  <c:v>2</c:v>
                </c:pt>
                <c:pt idx="459">
                  <c:v>2</c:v>
                </c:pt>
                <c:pt idx="460">
                  <c:v>2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-6</c:v>
                </c:pt>
                <c:pt idx="469">
                  <c:v>-6</c:v>
                </c:pt>
                <c:pt idx="470">
                  <c:v>-6</c:v>
                </c:pt>
                <c:pt idx="471">
                  <c:v>-6</c:v>
                </c:pt>
                <c:pt idx="472">
                  <c:v>-6</c:v>
                </c:pt>
                <c:pt idx="473">
                  <c:v>-6</c:v>
                </c:pt>
                <c:pt idx="474">
                  <c:v>-6</c:v>
                </c:pt>
                <c:pt idx="475">
                  <c:v>-6</c:v>
                </c:pt>
                <c:pt idx="476">
                  <c:v>-6</c:v>
                </c:pt>
                <c:pt idx="477">
                  <c:v>-6</c:v>
                </c:pt>
                <c:pt idx="478">
                  <c:v>-24</c:v>
                </c:pt>
                <c:pt idx="479">
                  <c:v>-24</c:v>
                </c:pt>
                <c:pt idx="480">
                  <c:v>-24</c:v>
                </c:pt>
                <c:pt idx="481">
                  <c:v>-26</c:v>
                </c:pt>
                <c:pt idx="482">
                  <c:v>-23</c:v>
                </c:pt>
                <c:pt idx="483">
                  <c:v>-23</c:v>
                </c:pt>
                <c:pt idx="484">
                  <c:v>-23</c:v>
                </c:pt>
                <c:pt idx="485">
                  <c:v>-23</c:v>
                </c:pt>
                <c:pt idx="486">
                  <c:v>-23</c:v>
                </c:pt>
                <c:pt idx="487">
                  <c:v>-23</c:v>
                </c:pt>
                <c:pt idx="488">
                  <c:v>-25</c:v>
                </c:pt>
                <c:pt idx="489">
                  <c:v>-22</c:v>
                </c:pt>
                <c:pt idx="490">
                  <c:v>-22</c:v>
                </c:pt>
                <c:pt idx="491">
                  <c:v>-24</c:v>
                </c:pt>
                <c:pt idx="492">
                  <c:v>-24</c:v>
                </c:pt>
                <c:pt idx="493">
                  <c:v>-24</c:v>
                </c:pt>
                <c:pt idx="494">
                  <c:v>-24</c:v>
                </c:pt>
                <c:pt idx="495">
                  <c:v>-30</c:v>
                </c:pt>
                <c:pt idx="496">
                  <c:v>-21</c:v>
                </c:pt>
                <c:pt idx="497">
                  <c:v>-21</c:v>
                </c:pt>
                <c:pt idx="498">
                  <c:v>-21</c:v>
                </c:pt>
                <c:pt idx="499">
                  <c:v>-21</c:v>
                </c:pt>
              </c:numCache>
            </c:numRef>
          </c:val>
        </c:ser>
        <c:ser>
          <c:idx val="2"/>
          <c:order val="2"/>
          <c:tx>
            <c:v>Dz Tweak</c:v>
          </c:tx>
          <c:marker>
            <c:symbol val="none"/>
          </c:marker>
          <c:val>
            <c:numRef>
              <c:f>'Leland-1'!$AE$11:$AE$510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-1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0</c:v>
                </c:pt>
                <c:pt idx="22">
                  <c:v>-6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1</c:v>
                </c:pt>
                <c:pt idx="28">
                  <c:v>-5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2</c:v>
                </c:pt>
                <c:pt idx="34">
                  <c:v>-4</c:v>
                </c:pt>
                <c:pt idx="35">
                  <c:v>5</c:v>
                </c:pt>
                <c:pt idx="36">
                  <c:v>5</c:v>
                </c:pt>
                <c:pt idx="37">
                  <c:v>3</c:v>
                </c:pt>
                <c:pt idx="38">
                  <c:v>-3</c:v>
                </c:pt>
                <c:pt idx="39">
                  <c:v>6</c:v>
                </c:pt>
                <c:pt idx="40">
                  <c:v>6</c:v>
                </c:pt>
                <c:pt idx="41">
                  <c:v>6</c:v>
                </c:pt>
                <c:pt idx="42">
                  <c:v>6</c:v>
                </c:pt>
                <c:pt idx="43">
                  <c:v>6</c:v>
                </c:pt>
                <c:pt idx="44">
                  <c:v>6</c:v>
                </c:pt>
                <c:pt idx="45">
                  <c:v>6</c:v>
                </c:pt>
                <c:pt idx="46">
                  <c:v>6</c:v>
                </c:pt>
                <c:pt idx="47">
                  <c:v>6</c:v>
                </c:pt>
                <c:pt idx="48">
                  <c:v>6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6</c:v>
                </c:pt>
                <c:pt idx="53">
                  <c:v>6</c:v>
                </c:pt>
                <c:pt idx="54">
                  <c:v>6</c:v>
                </c:pt>
                <c:pt idx="55">
                  <c:v>6</c:v>
                </c:pt>
                <c:pt idx="56">
                  <c:v>4</c:v>
                </c:pt>
                <c:pt idx="57">
                  <c:v>-2</c:v>
                </c:pt>
                <c:pt idx="58">
                  <c:v>7</c:v>
                </c:pt>
                <c:pt idx="59">
                  <c:v>7</c:v>
                </c:pt>
                <c:pt idx="60">
                  <c:v>5</c:v>
                </c:pt>
                <c:pt idx="61">
                  <c:v>-1</c:v>
                </c:pt>
                <c:pt idx="62">
                  <c:v>-19</c:v>
                </c:pt>
                <c:pt idx="63">
                  <c:v>8</c:v>
                </c:pt>
                <c:pt idx="64">
                  <c:v>8</c:v>
                </c:pt>
                <c:pt idx="65">
                  <c:v>8</c:v>
                </c:pt>
                <c:pt idx="66">
                  <c:v>8</c:v>
                </c:pt>
                <c:pt idx="67">
                  <c:v>6</c:v>
                </c:pt>
                <c:pt idx="68">
                  <c:v>9</c:v>
                </c:pt>
                <c:pt idx="69">
                  <c:v>9</c:v>
                </c:pt>
                <c:pt idx="70">
                  <c:v>9</c:v>
                </c:pt>
                <c:pt idx="71">
                  <c:v>9</c:v>
                </c:pt>
                <c:pt idx="72">
                  <c:v>9</c:v>
                </c:pt>
                <c:pt idx="73">
                  <c:v>9</c:v>
                </c:pt>
                <c:pt idx="74">
                  <c:v>9</c:v>
                </c:pt>
                <c:pt idx="75">
                  <c:v>9</c:v>
                </c:pt>
                <c:pt idx="76">
                  <c:v>9</c:v>
                </c:pt>
                <c:pt idx="77">
                  <c:v>7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8</c:v>
                </c:pt>
                <c:pt idx="82">
                  <c:v>11</c:v>
                </c:pt>
                <c:pt idx="83">
                  <c:v>11</c:v>
                </c:pt>
                <c:pt idx="84">
                  <c:v>9</c:v>
                </c:pt>
                <c:pt idx="85">
                  <c:v>3</c:v>
                </c:pt>
                <c:pt idx="86">
                  <c:v>12</c:v>
                </c:pt>
                <c:pt idx="87">
                  <c:v>12</c:v>
                </c:pt>
                <c:pt idx="88">
                  <c:v>10</c:v>
                </c:pt>
                <c:pt idx="89">
                  <c:v>13</c:v>
                </c:pt>
                <c:pt idx="90">
                  <c:v>13</c:v>
                </c:pt>
                <c:pt idx="91">
                  <c:v>13</c:v>
                </c:pt>
                <c:pt idx="92">
                  <c:v>13</c:v>
                </c:pt>
                <c:pt idx="93">
                  <c:v>13</c:v>
                </c:pt>
                <c:pt idx="94">
                  <c:v>13</c:v>
                </c:pt>
                <c:pt idx="95">
                  <c:v>11</c:v>
                </c:pt>
                <c:pt idx="96">
                  <c:v>14</c:v>
                </c:pt>
                <c:pt idx="97">
                  <c:v>14</c:v>
                </c:pt>
                <c:pt idx="98">
                  <c:v>12</c:v>
                </c:pt>
                <c:pt idx="99">
                  <c:v>15</c:v>
                </c:pt>
                <c:pt idx="100">
                  <c:v>15</c:v>
                </c:pt>
                <c:pt idx="101">
                  <c:v>13</c:v>
                </c:pt>
                <c:pt idx="102">
                  <c:v>16</c:v>
                </c:pt>
                <c:pt idx="103">
                  <c:v>16</c:v>
                </c:pt>
                <c:pt idx="104">
                  <c:v>14</c:v>
                </c:pt>
                <c:pt idx="105">
                  <c:v>17</c:v>
                </c:pt>
                <c:pt idx="106">
                  <c:v>17</c:v>
                </c:pt>
                <c:pt idx="107">
                  <c:v>17</c:v>
                </c:pt>
                <c:pt idx="108">
                  <c:v>17</c:v>
                </c:pt>
                <c:pt idx="109">
                  <c:v>17</c:v>
                </c:pt>
                <c:pt idx="110">
                  <c:v>17</c:v>
                </c:pt>
                <c:pt idx="111">
                  <c:v>17</c:v>
                </c:pt>
                <c:pt idx="112">
                  <c:v>17</c:v>
                </c:pt>
                <c:pt idx="113">
                  <c:v>17</c:v>
                </c:pt>
                <c:pt idx="114">
                  <c:v>17</c:v>
                </c:pt>
                <c:pt idx="115">
                  <c:v>15</c:v>
                </c:pt>
                <c:pt idx="116">
                  <c:v>18</c:v>
                </c:pt>
                <c:pt idx="117">
                  <c:v>18</c:v>
                </c:pt>
                <c:pt idx="118">
                  <c:v>18</c:v>
                </c:pt>
                <c:pt idx="119">
                  <c:v>18</c:v>
                </c:pt>
                <c:pt idx="120">
                  <c:v>18</c:v>
                </c:pt>
                <c:pt idx="121">
                  <c:v>18</c:v>
                </c:pt>
                <c:pt idx="122">
                  <c:v>18</c:v>
                </c:pt>
                <c:pt idx="123">
                  <c:v>18</c:v>
                </c:pt>
                <c:pt idx="124">
                  <c:v>18</c:v>
                </c:pt>
                <c:pt idx="125">
                  <c:v>16</c:v>
                </c:pt>
                <c:pt idx="126">
                  <c:v>19</c:v>
                </c:pt>
                <c:pt idx="127">
                  <c:v>19</c:v>
                </c:pt>
                <c:pt idx="128">
                  <c:v>19</c:v>
                </c:pt>
                <c:pt idx="129">
                  <c:v>19</c:v>
                </c:pt>
                <c:pt idx="130">
                  <c:v>19</c:v>
                </c:pt>
                <c:pt idx="131">
                  <c:v>19</c:v>
                </c:pt>
                <c:pt idx="132">
                  <c:v>19</c:v>
                </c:pt>
                <c:pt idx="133">
                  <c:v>19</c:v>
                </c:pt>
                <c:pt idx="134">
                  <c:v>19</c:v>
                </c:pt>
                <c:pt idx="135">
                  <c:v>17</c:v>
                </c:pt>
                <c:pt idx="136">
                  <c:v>11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18</c:v>
                </c:pt>
                <c:pt idx="146">
                  <c:v>21</c:v>
                </c:pt>
                <c:pt idx="147">
                  <c:v>21</c:v>
                </c:pt>
                <c:pt idx="148">
                  <c:v>19</c:v>
                </c:pt>
                <c:pt idx="149">
                  <c:v>13</c:v>
                </c:pt>
                <c:pt idx="150">
                  <c:v>-5</c:v>
                </c:pt>
                <c:pt idx="151">
                  <c:v>22</c:v>
                </c:pt>
                <c:pt idx="152">
                  <c:v>22</c:v>
                </c:pt>
                <c:pt idx="153">
                  <c:v>20</c:v>
                </c:pt>
                <c:pt idx="154">
                  <c:v>23</c:v>
                </c:pt>
                <c:pt idx="155">
                  <c:v>23</c:v>
                </c:pt>
                <c:pt idx="156">
                  <c:v>23</c:v>
                </c:pt>
                <c:pt idx="157">
                  <c:v>23</c:v>
                </c:pt>
                <c:pt idx="158">
                  <c:v>23</c:v>
                </c:pt>
                <c:pt idx="159">
                  <c:v>23</c:v>
                </c:pt>
                <c:pt idx="160">
                  <c:v>23</c:v>
                </c:pt>
                <c:pt idx="161">
                  <c:v>23</c:v>
                </c:pt>
                <c:pt idx="162">
                  <c:v>23</c:v>
                </c:pt>
                <c:pt idx="163">
                  <c:v>23</c:v>
                </c:pt>
                <c:pt idx="164">
                  <c:v>23</c:v>
                </c:pt>
                <c:pt idx="165">
                  <c:v>21</c:v>
                </c:pt>
                <c:pt idx="166">
                  <c:v>24</c:v>
                </c:pt>
                <c:pt idx="167">
                  <c:v>24</c:v>
                </c:pt>
                <c:pt idx="168">
                  <c:v>22</c:v>
                </c:pt>
                <c:pt idx="169">
                  <c:v>16</c:v>
                </c:pt>
                <c:pt idx="170">
                  <c:v>-2</c:v>
                </c:pt>
                <c:pt idx="171">
                  <c:v>25</c:v>
                </c:pt>
                <c:pt idx="172">
                  <c:v>25</c:v>
                </c:pt>
                <c:pt idx="173">
                  <c:v>25</c:v>
                </c:pt>
                <c:pt idx="174">
                  <c:v>25</c:v>
                </c:pt>
                <c:pt idx="175">
                  <c:v>25</c:v>
                </c:pt>
                <c:pt idx="176">
                  <c:v>25</c:v>
                </c:pt>
                <c:pt idx="177">
                  <c:v>25</c:v>
                </c:pt>
                <c:pt idx="178">
                  <c:v>25</c:v>
                </c:pt>
                <c:pt idx="179">
                  <c:v>23</c:v>
                </c:pt>
                <c:pt idx="180">
                  <c:v>26</c:v>
                </c:pt>
                <c:pt idx="181">
                  <c:v>26</c:v>
                </c:pt>
                <c:pt idx="182">
                  <c:v>26</c:v>
                </c:pt>
                <c:pt idx="183">
                  <c:v>24</c:v>
                </c:pt>
                <c:pt idx="184">
                  <c:v>27</c:v>
                </c:pt>
                <c:pt idx="185">
                  <c:v>27</c:v>
                </c:pt>
                <c:pt idx="186">
                  <c:v>25</c:v>
                </c:pt>
                <c:pt idx="187">
                  <c:v>19</c:v>
                </c:pt>
                <c:pt idx="188">
                  <c:v>1</c:v>
                </c:pt>
                <c:pt idx="189">
                  <c:v>28</c:v>
                </c:pt>
                <c:pt idx="190">
                  <c:v>28</c:v>
                </c:pt>
                <c:pt idx="191">
                  <c:v>28</c:v>
                </c:pt>
                <c:pt idx="192">
                  <c:v>28</c:v>
                </c:pt>
                <c:pt idx="193">
                  <c:v>28</c:v>
                </c:pt>
                <c:pt idx="194">
                  <c:v>26</c:v>
                </c:pt>
                <c:pt idx="195">
                  <c:v>29</c:v>
                </c:pt>
                <c:pt idx="196">
                  <c:v>29</c:v>
                </c:pt>
                <c:pt idx="197">
                  <c:v>29</c:v>
                </c:pt>
                <c:pt idx="198">
                  <c:v>29</c:v>
                </c:pt>
                <c:pt idx="199">
                  <c:v>27</c:v>
                </c:pt>
                <c:pt idx="200">
                  <c:v>30</c:v>
                </c:pt>
                <c:pt idx="201">
                  <c:v>30</c:v>
                </c:pt>
                <c:pt idx="202">
                  <c:v>28</c:v>
                </c:pt>
                <c:pt idx="203">
                  <c:v>22</c:v>
                </c:pt>
                <c:pt idx="204">
                  <c:v>4</c:v>
                </c:pt>
                <c:pt idx="205">
                  <c:v>31</c:v>
                </c:pt>
                <c:pt idx="206">
                  <c:v>31</c:v>
                </c:pt>
                <c:pt idx="207">
                  <c:v>31</c:v>
                </c:pt>
                <c:pt idx="208">
                  <c:v>31</c:v>
                </c:pt>
                <c:pt idx="209">
                  <c:v>31</c:v>
                </c:pt>
                <c:pt idx="210">
                  <c:v>31</c:v>
                </c:pt>
                <c:pt idx="211">
                  <c:v>31</c:v>
                </c:pt>
                <c:pt idx="212">
                  <c:v>31</c:v>
                </c:pt>
                <c:pt idx="213">
                  <c:v>29</c:v>
                </c:pt>
                <c:pt idx="214">
                  <c:v>23</c:v>
                </c:pt>
                <c:pt idx="215">
                  <c:v>32</c:v>
                </c:pt>
                <c:pt idx="216">
                  <c:v>32</c:v>
                </c:pt>
                <c:pt idx="217">
                  <c:v>32</c:v>
                </c:pt>
                <c:pt idx="218">
                  <c:v>32</c:v>
                </c:pt>
                <c:pt idx="219">
                  <c:v>32</c:v>
                </c:pt>
                <c:pt idx="220">
                  <c:v>32</c:v>
                </c:pt>
                <c:pt idx="221">
                  <c:v>32</c:v>
                </c:pt>
                <c:pt idx="222">
                  <c:v>32</c:v>
                </c:pt>
                <c:pt idx="223">
                  <c:v>32</c:v>
                </c:pt>
                <c:pt idx="224">
                  <c:v>32</c:v>
                </c:pt>
                <c:pt idx="225">
                  <c:v>32</c:v>
                </c:pt>
                <c:pt idx="226">
                  <c:v>30</c:v>
                </c:pt>
                <c:pt idx="227">
                  <c:v>24</c:v>
                </c:pt>
                <c:pt idx="228">
                  <c:v>6</c:v>
                </c:pt>
                <c:pt idx="229">
                  <c:v>33</c:v>
                </c:pt>
                <c:pt idx="230">
                  <c:v>33</c:v>
                </c:pt>
                <c:pt idx="231">
                  <c:v>33</c:v>
                </c:pt>
                <c:pt idx="232">
                  <c:v>33</c:v>
                </c:pt>
                <c:pt idx="233">
                  <c:v>31</c:v>
                </c:pt>
                <c:pt idx="234">
                  <c:v>34</c:v>
                </c:pt>
                <c:pt idx="235">
                  <c:v>34</c:v>
                </c:pt>
                <c:pt idx="236">
                  <c:v>34</c:v>
                </c:pt>
                <c:pt idx="237">
                  <c:v>34</c:v>
                </c:pt>
                <c:pt idx="238">
                  <c:v>32</c:v>
                </c:pt>
                <c:pt idx="239">
                  <c:v>35</c:v>
                </c:pt>
                <c:pt idx="240">
                  <c:v>35</c:v>
                </c:pt>
                <c:pt idx="241">
                  <c:v>35</c:v>
                </c:pt>
                <c:pt idx="242">
                  <c:v>33</c:v>
                </c:pt>
                <c:pt idx="243">
                  <c:v>36</c:v>
                </c:pt>
                <c:pt idx="244">
                  <c:v>36</c:v>
                </c:pt>
                <c:pt idx="245">
                  <c:v>36</c:v>
                </c:pt>
                <c:pt idx="246">
                  <c:v>34</c:v>
                </c:pt>
                <c:pt idx="247">
                  <c:v>37</c:v>
                </c:pt>
                <c:pt idx="248">
                  <c:v>37</c:v>
                </c:pt>
                <c:pt idx="249">
                  <c:v>37</c:v>
                </c:pt>
                <c:pt idx="250">
                  <c:v>37</c:v>
                </c:pt>
                <c:pt idx="251">
                  <c:v>35</c:v>
                </c:pt>
                <c:pt idx="252">
                  <c:v>38</c:v>
                </c:pt>
                <c:pt idx="253">
                  <c:v>38</c:v>
                </c:pt>
                <c:pt idx="254">
                  <c:v>36</c:v>
                </c:pt>
                <c:pt idx="255">
                  <c:v>30</c:v>
                </c:pt>
                <c:pt idx="256">
                  <c:v>39</c:v>
                </c:pt>
                <c:pt idx="257">
                  <c:v>39</c:v>
                </c:pt>
                <c:pt idx="258">
                  <c:v>39</c:v>
                </c:pt>
                <c:pt idx="259">
                  <c:v>39</c:v>
                </c:pt>
                <c:pt idx="260">
                  <c:v>39</c:v>
                </c:pt>
                <c:pt idx="261">
                  <c:v>39</c:v>
                </c:pt>
                <c:pt idx="262">
                  <c:v>39</c:v>
                </c:pt>
                <c:pt idx="263">
                  <c:v>39</c:v>
                </c:pt>
                <c:pt idx="264">
                  <c:v>39</c:v>
                </c:pt>
                <c:pt idx="265">
                  <c:v>39</c:v>
                </c:pt>
                <c:pt idx="266">
                  <c:v>39</c:v>
                </c:pt>
                <c:pt idx="267">
                  <c:v>37</c:v>
                </c:pt>
                <c:pt idx="268">
                  <c:v>31</c:v>
                </c:pt>
                <c:pt idx="269">
                  <c:v>13</c:v>
                </c:pt>
                <c:pt idx="270">
                  <c:v>40</c:v>
                </c:pt>
                <c:pt idx="271">
                  <c:v>40</c:v>
                </c:pt>
                <c:pt idx="272">
                  <c:v>40</c:v>
                </c:pt>
                <c:pt idx="273">
                  <c:v>40</c:v>
                </c:pt>
                <c:pt idx="274">
                  <c:v>40</c:v>
                </c:pt>
                <c:pt idx="275">
                  <c:v>38</c:v>
                </c:pt>
                <c:pt idx="276">
                  <c:v>41</c:v>
                </c:pt>
                <c:pt idx="277">
                  <c:v>41</c:v>
                </c:pt>
                <c:pt idx="278">
                  <c:v>41</c:v>
                </c:pt>
                <c:pt idx="279">
                  <c:v>41</c:v>
                </c:pt>
                <c:pt idx="280">
                  <c:v>39</c:v>
                </c:pt>
                <c:pt idx="281">
                  <c:v>42</c:v>
                </c:pt>
                <c:pt idx="282">
                  <c:v>42</c:v>
                </c:pt>
                <c:pt idx="283">
                  <c:v>42</c:v>
                </c:pt>
                <c:pt idx="284">
                  <c:v>40</c:v>
                </c:pt>
                <c:pt idx="285">
                  <c:v>43</c:v>
                </c:pt>
                <c:pt idx="286">
                  <c:v>43</c:v>
                </c:pt>
                <c:pt idx="287">
                  <c:v>43</c:v>
                </c:pt>
                <c:pt idx="288">
                  <c:v>43</c:v>
                </c:pt>
                <c:pt idx="289">
                  <c:v>43</c:v>
                </c:pt>
                <c:pt idx="290">
                  <c:v>43</c:v>
                </c:pt>
                <c:pt idx="291">
                  <c:v>43</c:v>
                </c:pt>
                <c:pt idx="292">
                  <c:v>43</c:v>
                </c:pt>
                <c:pt idx="293">
                  <c:v>41</c:v>
                </c:pt>
                <c:pt idx="294">
                  <c:v>44</c:v>
                </c:pt>
                <c:pt idx="295">
                  <c:v>44</c:v>
                </c:pt>
                <c:pt idx="296">
                  <c:v>44</c:v>
                </c:pt>
                <c:pt idx="297">
                  <c:v>44</c:v>
                </c:pt>
                <c:pt idx="298">
                  <c:v>44</c:v>
                </c:pt>
                <c:pt idx="299">
                  <c:v>42</c:v>
                </c:pt>
                <c:pt idx="300">
                  <c:v>36</c:v>
                </c:pt>
                <c:pt idx="301">
                  <c:v>45</c:v>
                </c:pt>
                <c:pt idx="302">
                  <c:v>45</c:v>
                </c:pt>
                <c:pt idx="303">
                  <c:v>45</c:v>
                </c:pt>
                <c:pt idx="304">
                  <c:v>45</c:v>
                </c:pt>
                <c:pt idx="305">
                  <c:v>45</c:v>
                </c:pt>
                <c:pt idx="306">
                  <c:v>45</c:v>
                </c:pt>
                <c:pt idx="307">
                  <c:v>43</c:v>
                </c:pt>
                <c:pt idx="308">
                  <c:v>46</c:v>
                </c:pt>
                <c:pt idx="309">
                  <c:v>46</c:v>
                </c:pt>
                <c:pt idx="310">
                  <c:v>46</c:v>
                </c:pt>
                <c:pt idx="311">
                  <c:v>44</c:v>
                </c:pt>
                <c:pt idx="312">
                  <c:v>47</c:v>
                </c:pt>
                <c:pt idx="313">
                  <c:v>47</c:v>
                </c:pt>
                <c:pt idx="314">
                  <c:v>47</c:v>
                </c:pt>
                <c:pt idx="315">
                  <c:v>47</c:v>
                </c:pt>
                <c:pt idx="316">
                  <c:v>47</c:v>
                </c:pt>
                <c:pt idx="317">
                  <c:v>45</c:v>
                </c:pt>
                <c:pt idx="318">
                  <c:v>39</c:v>
                </c:pt>
                <c:pt idx="319">
                  <c:v>48</c:v>
                </c:pt>
                <c:pt idx="320">
                  <c:v>48</c:v>
                </c:pt>
                <c:pt idx="321">
                  <c:v>46</c:v>
                </c:pt>
                <c:pt idx="322">
                  <c:v>40</c:v>
                </c:pt>
                <c:pt idx="323">
                  <c:v>49</c:v>
                </c:pt>
                <c:pt idx="324">
                  <c:v>49</c:v>
                </c:pt>
                <c:pt idx="325">
                  <c:v>49</c:v>
                </c:pt>
                <c:pt idx="326">
                  <c:v>49</c:v>
                </c:pt>
                <c:pt idx="327">
                  <c:v>49</c:v>
                </c:pt>
                <c:pt idx="328">
                  <c:v>49</c:v>
                </c:pt>
                <c:pt idx="329">
                  <c:v>47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48</c:v>
                </c:pt>
                <c:pt idx="334">
                  <c:v>51</c:v>
                </c:pt>
                <c:pt idx="335">
                  <c:v>51</c:v>
                </c:pt>
                <c:pt idx="336">
                  <c:v>51</c:v>
                </c:pt>
                <c:pt idx="337">
                  <c:v>51</c:v>
                </c:pt>
                <c:pt idx="338">
                  <c:v>49</c:v>
                </c:pt>
                <c:pt idx="339">
                  <c:v>43</c:v>
                </c:pt>
                <c:pt idx="340">
                  <c:v>25</c:v>
                </c:pt>
                <c:pt idx="341">
                  <c:v>52</c:v>
                </c:pt>
                <c:pt idx="342">
                  <c:v>52</c:v>
                </c:pt>
                <c:pt idx="343">
                  <c:v>52</c:v>
                </c:pt>
                <c:pt idx="344">
                  <c:v>52</c:v>
                </c:pt>
                <c:pt idx="345">
                  <c:v>50</c:v>
                </c:pt>
                <c:pt idx="346">
                  <c:v>53</c:v>
                </c:pt>
                <c:pt idx="347">
                  <c:v>53</c:v>
                </c:pt>
                <c:pt idx="348">
                  <c:v>53</c:v>
                </c:pt>
                <c:pt idx="349">
                  <c:v>53</c:v>
                </c:pt>
                <c:pt idx="350">
                  <c:v>53</c:v>
                </c:pt>
                <c:pt idx="351">
                  <c:v>53</c:v>
                </c:pt>
                <c:pt idx="352">
                  <c:v>53</c:v>
                </c:pt>
                <c:pt idx="353">
                  <c:v>53</c:v>
                </c:pt>
                <c:pt idx="354">
                  <c:v>53</c:v>
                </c:pt>
                <c:pt idx="355">
                  <c:v>51</c:v>
                </c:pt>
                <c:pt idx="356">
                  <c:v>45</c:v>
                </c:pt>
                <c:pt idx="357">
                  <c:v>27</c:v>
                </c:pt>
                <c:pt idx="358">
                  <c:v>25</c:v>
                </c:pt>
                <c:pt idx="359">
                  <c:v>28</c:v>
                </c:pt>
                <c:pt idx="360">
                  <c:v>28</c:v>
                </c:pt>
                <c:pt idx="361">
                  <c:v>28</c:v>
                </c:pt>
                <c:pt idx="362">
                  <c:v>28</c:v>
                </c:pt>
                <c:pt idx="363">
                  <c:v>28</c:v>
                </c:pt>
                <c:pt idx="364">
                  <c:v>28</c:v>
                </c:pt>
                <c:pt idx="365">
                  <c:v>26</c:v>
                </c:pt>
                <c:pt idx="366">
                  <c:v>20</c:v>
                </c:pt>
                <c:pt idx="367">
                  <c:v>29</c:v>
                </c:pt>
                <c:pt idx="368">
                  <c:v>29</c:v>
                </c:pt>
                <c:pt idx="369">
                  <c:v>29</c:v>
                </c:pt>
                <c:pt idx="370">
                  <c:v>29</c:v>
                </c:pt>
                <c:pt idx="371">
                  <c:v>29</c:v>
                </c:pt>
                <c:pt idx="372">
                  <c:v>29</c:v>
                </c:pt>
                <c:pt idx="373">
                  <c:v>29</c:v>
                </c:pt>
                <c:pt idx="374">
                  <c:v>29</c:v>
                </c:pt>
                <c:pt idx="375">
                  <c:v>29</c:v>
                </c:pt>
                <c:pt idx="376">
                  <c:v>27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28</c:v>
                </c:pt>
                <c:pt idx="381">
                  <c:v>22</c:v>
                </c:pt>
                <c:pt idx="382">
                  <c:v>31</c:v>
                </c:pt>
                <c:pt idx="383">
                  <c:v>31</c:v>
                </c:pt>
                <c:pt idx="384">
                  <c:v>31</c:v>
                </c:pt>
                <c:pt idx="385">
                  <c:v>31</c:v>
                </c:pt>
                <c:pt idx="386">
                  <c:v>29</c:v>
                </c:pt>
                <c:pt idx="387">
                  <c:v>23</c:v>
                </c:pt>
                <c:pt idx="388">
                  <c:v>32</c:v>
                </c:pt>
                <c:pt idx="389">
                  <c:v>32</c:v>
                </c:pt>
                <c:pt idx="390">
                  <c:v>30</c:v>
                </c:pt>
                <c:pt idx="391">
                  <c:v>33</c:v>
                </c:pt>
                <c:pt idx="392">
                  <c:v>33</c:v>
                </c:pt>
                <c:pt idx="393">
                  <c:v>31</c:v>
                </c:pt>
                <c:pt idx="394">
                  <c:v>34</c:v>
                </c:pt>
                <c:pt idx="395">
                  <c:v>34</c:v>
                </c:pt>
                <c:pt idx="396">
                  <c:v>34</c:v>
                </c:pt>
                <c:pt idx="397">
                  <c:v>34</c:v>
                </c:pt>
                <c:pt idx="398">
                  <c:v>34</c:v>
                </c:pt>
                <c:pt idx="399">
                  <c:v>34</c:v>
                </c:pt>
                <c:pt idx="400">
                  <c:v>34</c:v>
                </c:pt>
                <c:pt idx="401">
                  <c:v>32</c:v>
                </c:pt>
                <c:pt idx="402">
                  <c:v>26</c:v>
                </c:pt>
                <c:pt idx="403">
                  <c:v>35</c:v>
                </c:pt>
                <c:pt idx="404">
                  <c:v>35</c:v>
                </c:pt>
                <c:pt idx="405">
                  <c:v>35</c:v>
                </c:pt>
                <c:pt idx="406">
                  <c:v>35</c:v>
                </c:pt>
                <c:pt idx="407">
                  <c:v>35</c:v>
                </c:pt>
                <c:pt idx="408">
                  <c:v>35</c:v>
                </c:pt>
                <c:pt idx="409">
                  <c:v>35</c:v>
                </c:pt>
                <c:pt idx="410">
                  <c:v>35</c:v>
                </c:pt>
                <c:pt idx="411">
                  <c:v>35</c:v>
                </c:pt>
                <c:pt idx="412">
                  <c:v>33</c:v>
                </c:pt>
                <c:pt idx="413">
                  <c:v>36</c:v>
                </c:pt>
                <c:pt idx="414">
                  <c:v>36</c:v>
                </c:pt>
                <c:pt idx="415">
                  <c:v>36</c:v>
                </c:pt>
                <c:pt idx="416">
                  <c:v>36</c:v>
                </c:pt>
                <c:pt idx="417">
                  <c:v>36</c:v>
                </c:pt>
                <c:pt idx="418">
                  <c:v>36</c:v>
                </c:pt>
                <c:pt idx="419">
                  <c:v>36</c:v>
                </c:pt>
                <c:pt idx="420">
                  <c:v>34</c:v>
                </c:pt>
                <c:pt idx="421">
                  <c:v>37</c:v>
                </c:pt>
                <c:pt idx="422">
                  <c:v>37</c:v>
                </c:pt>
                <c:pt idx="423">
                  <c:v>37</c:v>
                </c:pt>
                <c:pt idx="424">
                  <c:v>37</c:v>
                </c:pt>
                <c:pt idx="425">
                  <c:v>37</c:v>
                </c:pt>
                <c:pt idx="426">
                  <c:v>37</c:v>
                </c:pt>
                <c:pt idx="427">
                  <c:v>35</c:v>
                </c:pt>
                <c:pt idx="428">
                  <c:v>29</c:v>
                </c:pt>
                <c:pt idx="429">
                  <c:v>11</c:v>
                </c:pt>
                <c:pt idx="430">
                  <c:v>9</c:v>
                </c:pt>
                <c:pt idx="431">
                  <c:v>12</c:v>
                </c:pt>
                <c:pt idx="432">
                  <c:v>12</c:v>
                </c:pt>
                <c:pt idx="433">
                  <c:v>12</c:v>
                </c:pt>
                <c:pt idx="434">
                  <c:v>12</c:v>
                </c:pt>
                <c:pt idx="435">
                  <c:v>10</c:v>
                </c:pt>
                <c:pt idx="436">
                  <c:v>13</c:v>
                </c:pt>
                <c:pt idx="437">
                  <c:v>13</c:v>
                </c:pt>
                <c:pt idx="438">
                  <c:v>13</c:v>
                </c:pt>
                <c:pt idx="439">
                  <c:v>13</c:v>
                </c:pt>
                <c:pt idx="440">
                  <c:v>13</c:v>
                </c:pt>
                <c:pt idx="441">
                  <c:v>13</c:v>
                </c:pt>
                <c:pt idx="442">
                  <c:v>13</c:v>
                </c:pt>
                <c:pt idx="443">
                  <c:v>13</c:v>
                </c:pt>
                <c:pt idx="444">
                  <c:v>13</c:v>
                </c:pt>
                <c:pt idx="445">
                  <c:v>13</c:v>
                </c:pt>
                <c:pt idx="446">
                  <c:v>13</c:v>
                </c:pt>
                <c:pt idx="447">
                  <c:v>13</c:v>
                </c:pt>
                <c:pt idx="448">
                  <c:v>13</c:v>
                </c:pt>
                <c:pt idx="449">
                  <c:v>13</c:v>
                </c:pt>
                <c:pt idx="450">
                  <c:v>13</c:v>
                </c:pt>
                <c:pt idx="451">
                  <c:v>13</c:v>
                </c:pt>
                <c:pt idx="452">
                  <c:v>11</c:v>
                </c:pt>
                <c:pt idx="453">
                  <c:v>14</c:v>
                </c:pt>
                <c:pt idx="454">
                  <c:v>14</c:v>
                </c:pt>
                <c:pt idx="455">
                  <c:v>14</c:v>
                </c:pt>
                <c:pt idx="456">
                  <c:v>12</c:v>
                </c:pt>
                <c:pt idx="457">
                  <c:v>15</c:v>
                </c:pt>
                <c:pt idx="458">
                  <c:v>15</c:v>
                </c:pt>
                <c:pt idx="459">
                  <c:v>15</c:v>
                </c:pt>
                <c:pt idx="460">
                  <c:v>15</c:v>
                </c:pt>
                <c:pt idx="461">
                  <c:v>15</c:v>
                </c:pt>
                <c:pt idx="462">
                  <c:v>13</c:v>
                </c:pt>
                <c:pt idx="463">
                  <c:v>16</c:v>
                </c:pt>
                <c:pt idx="464">
                  <c:v>16</c:v>
                </c:pt>
                <c:pt idx="465">
                  <c:v>16</c:v>
                </c:pt>
                <c:pt idx="466">
                  <c:v>14</c:v>
                </c:pt>
                <c:pt idx="467">
                  <c:v>8</c:v>
                </c:pt>
                <c:pt idx="468">
                  <c:v>-10</c:v>
                </c:pt>
                <c:pt idx="469">
                  <c:v>-12</c:v>
                </c:pt>
                <c:pt idx="470">
                  <c:v>-18</c:v>
                </c:pt>
                <c:pt idx="471">
                  <c:v>-36</c:v>
                </c:pt>
                <c:pt idx="472">
                  <c:v>-38</c:v>
                </c:pt>
                <c:pt idx="473">
                  <c:v>-35</c:v>
                </c:pt>
                <c:pt idx="474">
                  <c:v>-35</c:v>
                </c:pt>
                <c:pt idx="475">
                  <c:v>-35</c:v>
                </c:pt>
                <c:pt idx="476">
                  <c:v>-35</c:v>
                </c:pt>
                <c:pt idx="477">
                  <c:v>-35</c:v>
                </c:pt>
                <c:pt idx="478">
                  <c:v>-35</c:v>
                </c:pt>
                <c:pt idx="479">
                  <c:v>-35</c:v>
                </c:pt>
                <c:pt idx="480">
                  <c:v>-35</c:v>
                </c:pt>
                <c:pt idx="481">
                  <c:v>-35</c:v>
                </c:pt>
                <c:pt idx="482">
                  <c:v>-35</c:v>
                </c:pt>
                <c:pt idx="483">
                  <c:v>-37</c:v>
                </c:pt>
                <c:pt idx="484">
                  <c:v>-43</c:v>
                </c:pt>
                <c:pt idx="485">
                  <c:v>-61</c:v>
                </c:pt>
                <c:pt idx="486">
                  <c:v>-34</c:v>
                </c:pt>
                <c:pt idx="487">
                  <c:v>-34</c:v>
                </c:pt>
                <c:pt idx="488">
                  <c:v>-34</c:v>
                </c:pt>
                <c:pt idx="489">
                  <c:v>-34</c:v>
                </c:pt>
                <c:pt idx="490">
                  <c:v>-36</c:v>
                </c:pt>
                <c:pt idx="491">
                  <c:v>-33</c:v>
                </c:pt>
                <c:pt idx="492">
                  <c:v>-33</c:v>
                </c:pt>
                <c:pt idx="493">
                  <c:v>-33</c:v>
                </c:pt>
                <c:pt idx="494">
                  <c:v>-33</c:v>
                </c:pt>
                <c:pt idx="495">
                  <c:v>-35</c:v>
                </c:pt>
                <c:pt idx="496">
                  <c:v>-41</c:v>
                </c:pt>
                <c:pt idx="497">
                  <c:v>-32</c:v>
                </c:pt>
                <c:pt idx="498">
                  <c:v>-32</c:v>
                </c:pt>
                <c:pt idx="499">
                  <c:v>-32</c:v>
                </c:pt>
              </c:numCache>
            </c:numRef>
          </c:val>
        </c:ser>
        <c:ser>
          <c:idx val="3"/>
          <c:order val="3"/>
          <c:tx>
            <c:v>Col Tweak</c:v>
          </c:tx>
          <c:marker>
            <c:symbol val="none"/>
          </c:marker>
          <c:val>
            <c:numRef>
              <c:f>'Leland-1'!$AM$11:$AM$510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-2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-1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1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2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3</c:v>
                </c:pt>
                <c:pt idx="34">
                  <c:v>6</c:v>
                </c:pt>
                <c:pt idx="35">
                  <c:v>6</c:v>
                </c:pt>
                <c:pt idx="36">
                  <c:v>6</c:v>
                </c:pt>
                <c:pt idx="37">
                  <c:v>6</c:v>
                </c:pt>
                <c:pt idx="38">
                  <c:v>6</c:v>
                </c:pt>
                <c:pt idx="39">
                  <c:v>4</c:v>
                </c:pt>
                <c:pt idx="40">
                  <c:v>7</c:v>
                </c:pt>
                <c:pt idx="41">
                  <c:v>7</c:v>
                </c:pt>
                <c:pt idx="42">
                  <c:v>5</c:v>
                </c:pt>
                <c:pt idx="43">
                  <c:v>8</c:v>
                </c:pt>
                <c:pt idx="44">
                  <c:v>8</c:v>
                </c:pt>
                <c:pt idx="45">
                  <c:v>8</c:v>
                </c:pt>
                <c:pt idx="46">
                  <c:v>6</c:v>
                </c:pt>
                <c:pt idx="47">
                  <c:v>9</c:v>
                </c:pt>
                <c:pt idx="48">
                  <c:v>9</c:v>
                </c:pt>
                <c:pt idx="49">
                  <c:v>9</c:v>
                </c:pt>
                <c:pt idx="50">
                  <c:v>9</c:v>
                </c:pt>
                <c:pt idx="51">
                  <c:v>9</c:v>
                </c:pt>
                <c:pt idx="52">
                  <c:v>9</c:v>
                </c:pt>
                <c:pt idx="53">
                  <c:v>7</c:v>
                </c:pt>
                <c:pt idx="54">
                  <c:v>10</c:v>
                </c:pt>
                <c:pt idx="55">
                  <c:v>10</c:v>
                </c:pt>
                <c:pt idx="56">
                  <c:v>8</c:v>
                </c:pt>
                <c:pt idx="57">
                  <c:v>11</c:v>
                </c:pt>
                <c:pt idx="58">
                  <c:v>11</c:v>
                </c:pt>
                <c:pt idx="59">
                  <c:v>11</c:v>
                </c:pt>
                <c:pt idx="60">
                  <c:v>11</c:v>
                </c:pt>
                <c:pt idx="61">
                  <c:v>11</c:v>
                </c:pt>
                <c:pt idx="62">
                  <c:v>11</c:v>
                </c:pt>
                <c:pt idx="63">
                  <c:v>11</c:v>
                </c:pt>
                <c:pt idx="64">
                  <c:v>11</c:v>
                </c:pt>
                <c:pt idx="65">
                  <c:v>9</c:v>
                </c:pt>
                <c:pt idx="66">
                  <c:v>12</c:v>
                </c:pt>
                <c:pt idx="67">
                  <c:v>12</c:v>
                </c:pt>
                <c:pt idx="68">
                  <c:v>12</c:v>
                </c:pt>
                <c:pt idx="69">
                  <c:v>12</c:v>
                </c:pt>
                <c:pt idx="70">
                  <c:v>10</c:v>
                </c:pt>
                <c:pt idx="71">
                  <c:v>13</c:v>
                </c:pt>
                <c:pt idx="72">
                  <c:v>13</c:v>
                </c:pt>
                <c:pt idx="73">
                  <c:v>11</c:v>
                </c:pt>
                <c:pt idx="74">
                  <c:v>5</c:v>
                </c:pt>
                <c:pt idx="75">
                  <c:v>14</c:v>
                </c:pt>
                <c:pt idx="76">
                  <c:v>14</c:v>
                </c:pt>
                <c:pt idx="77">
                  <c:v>12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13</c:v>
                </c:pt>
                <c:pt idx="84">
                  <c:v>16</c:v>
                </c:pt>
                <c:pt idx="85">
                  <c:v>16</c:v>
                </c:pt>
                <c:pt idx="86">
                  <c:v>14</c:v>
                </c:pt>
                <c:pt idx="87">
                  <c:v>17</c:v>
                </c:pt>
                <c:pt idx="88">
                  <c:v>17</c:v>
                </c:pt>
                <c:pt idx="89">
                  <c:v>17</c:v>
                </c:pt>
                <c:pt idx="90">
                  <c:v>15</c:v>
                </c:pt>
                <c:pt idx="91">
                  <c:v>18</c:v>
                </c:pt>
                <c:pt idx="92">
                  <c:v>18</c:v>
                </c:pt>
                <c:pt idx="93">
                  <c:v>16</c:v>
                </c:pt>
                <c:pt idx="94">
                  <c:v>10</c:v>
                </c:pt>
                <c:pt idx="95">
                  <c:v>19</c:v>
                </c:pt>
                <c:pt idx="96">
                  <c:v>19</c:v>
                </c:pt>
                <c:pt idx="97">
                  <c:v>19</c:v>
                </c:pt>
                <c:pt idx="98">
                  <c:v>19</c:v>
                </c:pt>
                <c:pt idx="99">
                  <c:v>19</c:v>
                </c:pt>
                <c:pt idx="100">
                  <c:v>19</c:v>
                </c:pt>
                <c:pt idx="101">
                  <c:v>19</c:v>
                </c:pt>
                <c:pt idx="102">
                  <c:v>17</c:v>
                </c:pt>
                <c:pt idx="103">
                  <c:v>11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18</c:v>
                </c:pt>
                <c:pt idx="111">
                  <c:v>12</c:v>
                </c:pt>
                <c:pt idx="112">
                  <c:v>21</c:v>
                </c:pt>
                <c:pt idx="113">
                  <c:v>21</c:v>
                </c:pt>
                <c:pt idx="114">
                  <c:v>19</c:v>
                </c:pt>
                <c:pt idx="115">
                  <c:v>22</c:v>
                </c:pt>
                <c:pt idx="116">
                  <c:v>22</c:v>
                </c:pt>
                <c:pt idx="117">
                  <c:v>22</c:v>
                </c:pt>
                <c:pt idx="118">
                  <c:v>22</c:v>
                </c:pt>
                <c:pt idx="119">
                  <c:v>20</c:v>
                </c:pt>
                <c:pt idx="120">
                  <c:v>23</c:v>
                </c:pt>
                <c:pt idx="121">
                  <c:v>23</c:v>
                </c:pt>
                <c:pt idx="122">
                  <c:v>23</c:v>
                </c:pt>
                <c:pt idx="123">
                  <c:v>23</c:v>
                </c:pt>
                <c:pt idx="124">
                  <c:v>23</c:v>
                </c:pt>
                <c:pt idx="125">
                  <c:v>23</c:v>
                </c:pt>
                <c:pt idx="126">
                  <c:v>23</c:v>
                </c:pt>
                <c:pt idx="127">
                  <c:v>23</c:v>
                </c:pt>
                <c:pt idx="128">
                  <c:v>23</c:v>
                </c:pt>
                <c:pt idx="129">
                  <c:v>23</c:v>
                </c:pt>
                <c:pt idx="130">
                  <c:v>23</c:v>
                </c:pt>
                <c:pt idx="131">
                  <c:v>23</c:v>
                </c:pt>
                <c:pt idx="132">
                  <c:v>23</c:v>
                </c:pt>
                <c:pt idx="133">
                  <c:v>23</c:v>
                </c:pt>
                <c:pt idx="134">
                  <c:v>23</c:v>
                </c:pt>
                <c:pt idx="135">
                  <c:v>23</c:v>
                </c:pt>
                <c:pt idx="136">
                  <c:v>23</c:v>
                </c:pt>
                <c:pt idx="137">
                  <c:v>21</c:v>
                </c:pt>
                <c:pt idx="138">
                  <c:v>24</c:v>
                </c:pt>
                <c:pt idx="139">
                  <c:v>24</c:v>
                </c:pt>
                <c:pt idx="140">
                  <c:v>24</c:v>
                </c:pt>
                <c:pt idx="141">
                  <c:v>24</c:v>
                </c:pt>
                <c:pt idx="142">
                  <c:v>24</c:v>
                </c:pt>
                <c:pt idx="143">
                  <c:v>22</c:v>
                </c:pt>
                <c:pt idx="144">
                  <c:v>25</c:v>
                </c:pt>
                <c:pt idx="145">
                  <c:v>25</c:v>
                </c:pt>
                <c:pt idx="146">
                  <c:v>25</c:v>
                </c:pt>
                <c:pt idx="147">
                  <c:v>23</c:v>
                </c:pt>
                <c:pt idx="148">
                  <c:v>17</c:v>
                </c:pt>
                <c:pt idx="149">
                  <c:v>-1</c:v>
                </c:pt>
                <c:pt idx="150">
                  <c:v>26</c:v>
                </c:pt>
                <c:pt idx="151">
                  <c:v>26</c:v>
                </c:pt>
                <c:pt idx="152">
                  <c:v>26</c:v>
                </c:pt>
                <c:pt idx="153">
                  <c:v>26</c:v>
                </c:pt>
                <c:pt idx="154">
                  <c:v>24</c:v>
                </c:pt>
                <c:pt idx="155">
                  <c:v>18</c:v>
                </c:pt>
                <c:pt idx="156">
                  <c:v>27</c:v>
                </c:pt>
                <c:pt idx="157">
                  <c:v>27</c:v>
                </c:pt>
                <c:pt idx="158">
                  <c:v>27</c:v>
                </c:pt>
                <c:pt idx="159">
                  <c:v>27</c:v>
                </c:pt>
                <c:pt idx="160">
                  <c:v>27</c:v>
                </c:pt>
                <c:pt idx="161">
                  <c:v>27</c:v>
                </c:pt>
                <c:pt idx="162">
                  <c:v>27</c:v>
                </c:pt>
                <c:pt idx="163">
                  <c:v>27</c:v>
                </c:pt>
                <c:pt idx="164">
                  <c:v>25</c:v>
                </c:pt>
                <c:pt idx="165">
                  <c:v>28</c:v>
                </c:pt>
                <c:pt idx="166">
                  <c:v>28</c:v>
                </c:pt>
                <c:pt idx="167">
                  <c:v>28</c:v>
                </c:pt>
                <c:pt idx="168">
                  <c:v>28</c:v>
                </c:pt>
                <c:pt idx="169">
                  <c:v>28</c:v>
                </c:pt>
                <c:pt idx="170">
                  <c:v>28</c:v>
                </c:pt>
                <c:pt idx="171">
                  <c:v>28</c:v>
                </c:pt>
                <c:pt idx="172">
                  <c:v>26</c:v>
                </c:pt>
                <c:pt idx="173">
                  <c:v>29</c:v>
                </c:pt>
                <c:pt idx="174">
                  <c:v>29</c:v>
                </c:pt>
                <c:pt idx="175">
                  <c:v>27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28</c:v>
                </c:pt>
                <c:pt idx="187">
                  <c:v>31</c:v>
                </c:pt>
                <c:pt idx="188">
                  <c:v>31</c:v>
                </c:pt>
                <c:pt idx="189">
                  <c:v>31</c:v>
                </c:pt>
                <c:pt idx="190">
                  <c:v>31</c:v>
                </c:pt>
                <c:pt idx="191">
                  <c:v>31</c:v>
                </c:pt>
                <c:pt idx="192">
                  <c:v>31</c:v>
                </c:pt>
                <c:pt idx="193">
                  <c:v>31</c:v>
                </c:pt>
                <c:pt idx="194">
                  <c:v>31</c:v>
                </c:pt>
                <c:pt idx="195">
                  <c:v>31</c:v>
                </c:pt>
                <c:pt idx="196">
                  <c:v>31</c:v>
                </c:pt>
                <c:pt idx="197">
                  <c:v>29</c:v>
                </c:pt>
                <c:pt idx="198">
                  <c:v>32</c:v>
                </c:pt>
                <c:pt idx="199">
                  <c:v>32</c:v>
                </c:pt>
                <c:pt idx="200">
                  <c:v>32</c:v>
                </c:pt>
                <c:pt idx="201">
                  <c:v>32</c:v>
                </c:pt>
                <c:pt idx="202">
                  <c:v>32</c:v>
                </c:pt>
                <c:pt idx="203">
                  <c:v>32</c:v>
                </c:pt>
                <c:pt idx="204">
                  <c:v>32</c:v>
                </c:pt>
                <c:pt idx="205">
                  <c:v>32</c:v>
                </c:pt>
                <c:pt idx="206">
                  <c:v>32</c:v>
                </c:pt>
                <c:pt idx="207">
                  <c:v>32</c:v>
                </c:pt>
                <c:pt idx="208">
                  <c:v>30</c:v>
                </c:pt>
                <c:pt idx="209">
                  <c:v>24</c:v>
                </c:pt>
                <c:pt idx="210">
                  <c:v>6</c:v>
                </c:pt>
                <c:pt idx="211">
                  <c:v>4</c:v>
                </c:pt>
                <c:pt idx="212">
                  <c:v>-2</c:v>
                </c:pt>
                <c:pt idx="213">
                  <c:v>7</c:v>
                </c:pt>
                <c:pt idx="214">
                  <c:v>7</c:v>
                </c:pt>
                <c:pt idx="215">
                  <c:v>7</c:v>
                </c:pt>
                <c:pt idx="216">
                  <c:v>7</c:v>
                </c:pt>
                <c:pt idx="217">
                  <c:v>7</c:v>
                </c:pt>
                <c:pt idx="218">
                  <c:v>7</c:v>
                </c:pt>
                <c:pt idx="219">
                  <c:v>7</c:v>
                </c:pt>
                <c:pt idx="220">
                  <c:v>7</c:v>
                </c:pt>
                <c:pt idx="221">
                  <c:v>7</c:v>
                </c:pt>
                <c:pt idx="222">
                  <c:v>7</c:v>
                </c:pt>
                <c:pt idx="223">
                  <c:v>5</c:v>
                </c:pt>
                <c:pt idx="224">
                  <c:v>8</c:v>
                </c:pt>
                <c:pt idx="225">
                  <c:v>8</c:v>
                </c:pt>
                <c:pt idx="226">
                  <c:v>8</c:v>
                </c:pt>
                <c:pt idx="227">
                  <c:v>8</c:v>
                </c:pt>
                <c:pt idx="228">
                  <c:v>8</c:v>
                </c:pt>
                <c:pt idx="229">
                  <c:v>8</c:v>
                </c:pt>
                <c:pt idx="230">
                  <c:v>8</c:v>
                </c:pt>
                <c:pt idx="231">
                  <c:v>8</c:v>
                </c:pt>
                <c:pt idx="232">
                  <c:v>6</c:v>
                </c:pt>
                <c:pt idx="233">
                  <c:v>0</c:v>
                </c:pt>
                <c:pt idx="234">
                  <c:v>9</c:v>
                </c:pt>
                <c:pt idx="235">
                  <c:v>9</c:v>
                </c:pt>
                <c:pt idx="236">
                  <c:v>9</c:v>
                </c:pt>
                <c:pt idx="237">
                  <c:v>7</c:v>
                </c:pt>
                <c:pt idx="238">
                  <c:v>10</c:v>
                </c:pt>
                <c:pt idx="239">
                  <c:v>10</c:v>
                </c:pt>
                <c:pt idx="240">
                  <c:v>10</c:v>
                </c:pt>
                <c:pt idx="241">
                  <c:v>8</c:v>
                </c:pt>
                <c:pt idx="242">
                  <c:v>11</c:v>
                </c:pt>
                <c:pt idx="243">
                  <c:v>11</c:v>
                </c:pt>
                <c:pt idx="244">
                  <c:v>11</c:v>
                </c:pt>
                <c:pt idx="245">
                  <c:v>11</c:v>
                </c:pt>
                <c:pt idx="246">
                  <c:v>11</c:v>
                </c:pt>
                <c:pt idx="247">
                  <c:v>11</c:v>
                </c:pt>
                <c:pt idx="248">
                  <c:v>9</c:v>
                </c:pt>
                <c:pt idx="249">
                  <c:v>12</c:v>
                </c:pt>
                <c:pt idx="250">
                  <c:v>12</c:v>
                </c:pt>
                <c:pt idx="251">
                  <c:v>12</c:v>
                </c:pt>
                <c:pt idx="252">
                  <c:v>12</c:v>
                </c:pt>
                <c:pt idx="253">
                  <c:v>10</c:v>
                </c:pt>
                <c:pt idx="254">
                  <c:v>13</c:v>
                </c:pt>
                <c:pt idx="255">
                  <c:v>13</c:v>
                </c:pt>
                <c:pt idx="256">
                  <c:v>13</c:v>
                </c:pt>
                <c:pt idx="257">
                  <c:v>13</c:v>
                </c:pt>
                <c:pt idx="258">
                  <c:v>13</c:v>
                </c:pt>
                <c:pt idx="259">
                  <c:v>13</c:v>
                </c:pt>
                <c:pt idx="260">
                  <c:v>13</c:v>
                </c:pt>
                <c:pt idx="261">
                  <c:v>13</c:v>
                </c:pt>
                <c:pt idx="262">
                  <c:v>11</c:v>
                </c:pt>
                <c:pt idx="263">
                  <c:v>14</c:v>
                </c:pt>
                <c:pt idx="264">
                  <c:v>14</c:v>
                </c:pt>
                <c:pt idx="265">
                  <c:v>12</c:v>
                </c:pt>
                <c:pt idx="266">
                  <c:v>6</c:v>
                </c:pt>
                <c:pt idx="267">
                  <c:v>-12</c:v>
                </c:pt>
                <c:pt idx="268">
                  <c:v>-14</c:v>
                </c:pt>
                <c:pt idx="269">
                  <c:v>-20</c:v>
                </c:pt>
                <c:pt idx="270">
                  <c:v>-11</c:v>
                </c:pt>
                <c:pt idx="271">
                  <c:v>-11</c:v>
                </c:pt>
                <c:pt idx="272">
                  <c:v>-13</c:v>
                </c:pt>
                <c:pt idx="273">
                  <c:v>-10</c:v>
                </c:pt>
                <c:pt idx="274">
                  <c:v>-10</c:v>
                </c:pt>
                <c:pt idx="275">
                  <c:v>-10</c:v>
                </c:pt>
                <c:pt idx="276">
                  <c:v>-10</c:v>
                </c:pt>
                <c:pt idx="277">
                  <c:v>-12</c:v>
                </c:pt>
                <c:pt idx="278">
                  <c:v>-9</c:v>
                </c:pt>
                <c:pt idx="279">
                  <c:v>-9</c:v>
                </c:pt>
                <c:pt idx="280">
                  <c:v>-9</c:v>
                </c:pt>
                <c:pt idx="281">
                  <c:v>-9</c:v>
                </c:pt>
                <c:pt idx="282">
                  <c:v>-11</c:v>
                </c:pt>
                <c:pt idx="283">
                  <c:v>-17</c:v>
                </c:pt>
                <c:pt idx="284">
                  <c:v>-35</c:v>
                </c:pt>
                <c:pt idx="285">
                  <c:v>-37</c:v>
                </c:pt>
                <c:pt idx="286">
                  <c:v>-34</c:v>
                </c:pt>
                <c:pt idx="287">
                  <c:v>-34</c:v>
                </c:pt>
                <c:pt idx="288">
                  <c:v>-34</c:v>
                </c:pt>
                <c:pt idx="289">
                  <c:v>-34</c:v>
                </c:pt>
                <c:pt idx="290">
                  <c:v>-34</c:v>
                </c:pt>
                <c:pt idx="291">
                  <c:v>-34</c:v>
                </c:pt>
                <c:pt idx="292">
                  <c:v>-34</c:v>
                </c:pt>
                <c:pt idx="293">
                  <c:v>-34</c:v>
                </c:pt>
                <c:pt idx="294">
                  <c:v>-34</c:v>
                </c:pt>
                <c:pt idx="295">
                  <c:v>-36</c:v>
                </c:pt>
                <c:pt idx="296">
                  <c:v>-33</c:v>
                </c:pt>
                <c:pt idx="297">
                  <c:v>-33</c:v>
                </c:pt>
                <c:pt idx="298">
                  <c:v>-35</c:v>
                </c:pt>
                <c:pt idx="299">
                  <c:v>-32</c:v>
                </c:pt>
                <c:pt idx="300">
                  <c:v>-32</c:v>
                </c:pt>
                <c:pt idx="301">
                  <c:v>-32</c:v>
                </c:pt>
                <c:pt idx="302">
                  <c:v>-32</c:v>
                </c:pt>
                <c:pt idx="303">
                  <c:v>-32</c:v>
                </c:pt>
                <c:pt idx="304">
                  <c:v>-32</c:v>
                </c:pt>
                <c:pt idx="305">
                  <c:v>-32</c:v>
                </c:pt>
                <c:pt idx="306">
                  <c:v>-32</c:v>
                </c:pt>
                <c:pt idx="307">
                  <c:v>-32</c:v>
                </c:pt>
                <c:pt idx="308">
                  <c:v>-32</c:v>
                </c:pt>
                <c:pt idx="309">
                  <c:v>-34</c:v>
                </c:pt>
                <c:pt idx="310">
                  <c:v>-31</c:v>
                </c:pt>
                <c:pt idx="311">
                  <c:v>-31</c:v>
                </c:pt>
                <c:pt idx="312">
                  <c:v>-31</c:v>
                </c:pt>
                <c:pt idx="313">
                  <c:v>-31</c:v>
                </c:pt>
                <c:pt idx="314">
                  <c:v>-31</c:v>
                </c:pt>
                <c:pt idx="315">
                  <c:v>-31</c:v>
                </c:pt>
                <c:pt idx="316">
                  <c:v>-31</c:v>
                </c:pt>
                <c:pt idx="317">
                  <c:v>-31</c:v>
                </c:pt>
                <c:pt idx="318">
                  <c:v>-33</c:v>
                </c:pt>
                <c:pt idx="319">
                  <c:v>-30</c:v>
                </c:pt>
                <c:pt idx="320">
                  <c:v>-30</c:v>
                </c:pt>
                <c:pt idx="321">
                  <c:v>-30</c:v>
                </c:pt>
                <c:pt idx="322">
                  <c:v>-30</c:v>
                </c:pt>
                <c:pt idx="323">
                  <c:v>-32</c:v>
                </c:pt>
                <c:pt idx="324">
                  <c:v>-38</c:v>
                </c:pt>
                <c:pt idx="325">
                  <c:v>-56</c:v>
                </c:pt>
                <c:pt idx="326">
                  <c:v>-29</c:v>
                </c:pt>
                <c:pt idx="327">
                  <c:v>-29</c:v>
                </c:pt>
                <c:pt idx="328">
                  <c:v>-29</c:v>
                </c:pt>
                <c:pt idx="329">
                  <c:v>-29</c:v>
                </c:pt>
                <c:pt idx="330">
                  <c:v>-29</c:v>
                </c:pt>
                <c:pt idx="331">
                  <c:v>-29</c:v>
                </c:pt>
                <c:pt idx="332">
                  <c:v>-29</c:v>
                </c:pt>
                <c:pt idx="333">
                  <c:v>-31</c:v>
                </c:pt>
                <c:pt idx="334">
                  <c:v>-37</c:v>
                </c:pt>
                <c:pt idx="335">
                  <c:v>-55</c:v>
                </c:pt>
                <c:pt idx="336">
                  <c:v>-28</c:v>
                </c:pt>
                <c:pt idx="337">
                  <c:v>-28</c:v>
                </c:pt>
                <c:pt idx="338">
                  <c:v>-28</c:v>
                </c:pt>
                <c:pt idx="339">
                  <c:v>-30</c:v>
                </c:pt>
                <c:pt idx="340">
                  <c:v>-36</c:v>
                </c:pt>
                <c:pt idx="341">
                  <c:v>-27</c:v>
                </c:pt>
                <c:pt idx="342">
                  <c:v>-27</c:v>
                </c:pt>
                <c:pt idx="343">
                  <c:v>-27</c:v>
                </c:pt>
                <c:pt idx="344">
                  <c:v>-27</c:v>
                </c:pt>
                <c:pt idx="345">
                  <c:v>-27</c:v>
                </c:pt>
                <c:pt idx="346">
                  <c:v>-27</c:v>
                </c:pt>
                <c:pt idx="347">
                  <c:v>-27</c:v>
                </c:pt>
                <c:pt idx="348">
                  <c:v>-29</c:v>
                </c:pt>
                <c:pt idx="349">
                  <c:v>-35</c:v>
                </c:pt>
                <c:pt idx="350">
                  <c:v>-26</c:v>
                </c:pt>
                <c:pt idx="351">
                  <c:v>-26</c:v>
                </c:pt>
                <c:pt idx="352">
                  <c:v>-26</c:v>
                </c:pt>
                <c:pt idx="353">
                  <c:v>-28</c:v>
                </c:pt>
                <c:pt idx="354">
                  <c:v>-25</c:v>
                </c:pt>
                <c:pt idx="355">
                  <c:v>-25</c:v>
                </c:pt>
                <c:pt idx="356">
                  <c:v>-27</c:v>
                </c:pt>
                <c:pt idx="357">
                  <c:v>-24</c:v>
                </c:pt>
                <c:pt idx="358">
                  <c:v>-24</c:v>
                </c:pt>
                <c:pt idx="359">
                  <c:v>-24</c:v>
                </c:pt>
                <c:pt idx="360">
                  <c:v>-24</c:v>
                </c:pt>
                <c:pt idx="361">
                  <c:v>-24</c:v>
                </c:pt>
                <c:pt idx="362">
                  <c:v>-24</c:v>
                </c:pt>
                <c:pt idx="363">
                  <c:v>-24</c:v>
                </c:pt>
                <c:pt idx="364">
                  <c:v>-24</c:v>
                </c:pt>
                <c:pt idx="365">
                  <c:v>-24</c:v>
                </c:pt>
                <c:pt idx="366">
                  <c:v>-24</c:v>
                </c:pt>
                <c:pt idx="367">
                  <c:v>-24</c:v>
                </c:pt>
                <c:pt idx="368">
                  <c:v>-26</c:v>
                </c:pt>
                <c:pt idx="369">
                  <c:v>-32</c:v>
                </c:pt>
                <c:pt idx="370">
                  <c:v>-23</c:v>
                </c:pt>
                <c:pt idx="371">
                  <c:v>-23</c:v>
                </c:pt>
                <c:pt idx="372">
                  <c:v>-23</c:v>
                </c:pt>
                <c:pt idx="373">
                  <c:v>-23</c:v>
                </c:pt>
                <c:pt idx="374">
                  <c:v>-25</c:v>
                </c:pt>
                <c:pt idx="375">
                  <c:v>-22</c:v>
                </c:pt>
                <c:pt idx="376">
                  <c:v>-22</c:v>
                </c:pt>
                <c:pt idx="377">
                  <c:v>-24</c:v>
                </c:pt>
                <c:pt idx="378">
                  <c:v>-30</c:v>
                </c:pt>
                <c:pt idx="379">
                  <c:v>-48</c:v>
                </c:pt>
                <c:pt idx="380">
                  <c:v>-21</c:v>
                </c:pt>
                <c:pt idx="381">
                  <c:v>-21</c:v>
                </c:pt>
                <c:pt idx="382">
                  <c:v>-23</c:v>
                </c:pt>
                <c:pt idx="383">
                  <c:v>-20</c:v>
                </c:pt>
                <c:pt idx="384">
                  <c:v>-20</c:v>
                </c:pt>
                <c:pt idx="385">
                  <c:v>-22</c:v>
                </c:pt>
                <c:pt idx="386">
                  <c:v>-28</c:v>
                </c:pt>
                <c:pt idx="387">
                  <c:v>-19</c:v>
                </c:pt>
                <c:pt idx="388">
                  <c:v>-19</c:v>
                </c:pt>
                <c:pt idx="389">
                  <c:v>-19</c:v>
                </c:pt>
                <c:pt idx="390">
                  <c:v>-19</c:v>
                </c:pt>
                <c:pt idx="391">
                  <c:v>-21</c:v>
                </c:pt>
                <c:pt idx="392">
                  <c:v>-27</c:v>
                </c:pt>
                <c:pt idx="393">
                  <c:v>-18</c:v>
                </c:pt>
                <c:pt idx="394">
                  <c:v>-18</c:v>
                </c:pt>
                <c:pt idx="395">
                  <c:v>-18</c:v>
                </c:pt>
                <c:pt idx="396">
                  <c:v>-18</c:v>
                </c:pt>
                <c:pt idx="397">
                  <c:v>-20</c:v>
                </c:pt>
                <c:pt idx="398">
                  <c:v>-17</c:v>
                </c:pt>
                <c:pt idx="399">
                  <c:v>-17</c:v>
                </c:pt>
                <c:pt idx="400">
                  <c:v>-19</c:v>
                </c:pt>
                <c:pt idx="401">
                  <c:v>-16</c:v>
                </c:pt>
                <c:pt idx="402">
                  <c:v>-16</c:v>
                </c:pt>
                <c:pt idx="403">
                  <c:v>-16</c:v>
                </c:pt>
                <c:pt idx="404">
                  <c:v>-18</c:v>
                </c:pt>
                <c:pt idx="405">
                  <c:v>-24</c:v>
                </c:pt>
                <c:pt idx="406">
                  <c:v>-42</c:v>
                </c:pt>
                <c:pt idx="407">
                  <c:v>-44</c:v>
                </c:pt>
                <c:pt idx="408">
                  <c:v>-41</c:v>
                </c:pt>
                <c:pt idx="409">
                  <c:v>-41</c:v>
                </c:pt>
                <c:pt idx="410">
                  <c:v>-43</c:v>
                </c:pt>
                <c:pt idx="411">
                  <c:v>-40</c:v>
                </c:pt>
                <c:pt idx="412">
                  <c:v>-40</c:v>
                </c:pt>
                <c:pt idx="413">
                  <c:v>-40</c:v>
                </c:pt>
                <c:pt idx="414">
                  <c:v>-40</c:v>
                </c:pt>
                <c:pt idx="415">
                  <c:v>-42</c:v>
                </c:pt>
                <c:pt idx="416">
                  <c:v>-48</c:v>
                </c:pt>
                <c:pt idx="417">
                  <c:v>-66</c:v>
                </c:pt>
                <c:pt idx="418">
                  <c:v>-39</c:v>
                </c:pt>
                <c:pt idx="419">
                  <c:v>-39</c:v>
                </c:pt>
                <c:pt idx="420">
                  <c:v>-39</c:v>
                </c:pt>
                <c:pt idx="421">
                  <c:v>-39</c:v>
                </c:pt>
                <c:pt idx="422">
                  <c:v>-39</c:v>
                </c:pt>
                <c:pt idx="423">
                  <c:v>-39</c:v>
                </c:pt>
                <c:pt idx="424">
                  <c:v>-39</c:v>
                </c:pt>
                <c:pt idx="425">
                  <c:v>-41</c:v>
                </c:pt>
                <c:pt idx="426">
                  <c:v>-38</c:v>
                </c:pt>
                <c:pt idx="427">
                  <c:v>-38</c:v>
                </c:pt>
                <c:pt idx="428">
                  <c:v>-38</c:v>
                </c:pt>
                <c:pt idx="429">
                  <c:v>-40</c:v>
                </c:pt>
                <c:pt idx="430">
                  <c:v>-37</c:v>
                </c:pt>
                <c:pt idx="431">
                  <c:v>-37</c:v>
                </c:pt>
                <c:pt idx="432">
                  <c:v>-39</c:v>
                </c:pt>
                <c:pt idx="433">
                  <c:v>-36</c:v>
                </c:pt>
                <c:pt idx="434">
                  <c:v>-36</c:v>
                </c:pt>
                <c:pt idx="435">
                  <c:v>-38</c:v>
                </c:pt>
                <c:pt idx="436">
                  <c:v>-35</c:v>
                </c:pt>
                <c:pt idx="437">
                  <c:v>-35</c:v>
                </c:pt>
                <c:pt idx="438">
                  <c:v>-37</c:v>
                </c:pt>
                <c:pt idx="439">
                  <c:v>-43</c:v>
                </c:pt>
                <c:pt idx="440">
                  <c:v>-61</c:v>
                </c:pt>
                <c:pt idx="441">
                  <c:v>-63</c:v>
                </c:pt>
                <c:pt idx="442">
                  <c:v>-60</c:v>
                </c:pt>
                <c:pt idx="443">
                  <c:v>-60</c:v>
                </c:pt>
                <c:pt idx="444">
                  <c:v>-60</c:v>
                </c:pt>
                <c:pt idx="445">
                  <c:v>-60</c:v>
                </c:pt>
                <c:pt idx="446">
                  <c:v>-60</c:v>
                </c:pt>
                <c:pt idx="447">
                  <c:v>-60</c:v>
                </c:pt>
                <c:pt idx="448">
                  <c:v>-62</c:v>
                </c:pt>
                <c:pt idx="449">
                  <c:v>-59</c:v>
                </c:pt>
                <c:pt idx="450">
                  <c:v>-59</c:v>
                </c:pt>
                <c:pt idx="451">
                  <c:v>-59</c:v>
                </c:pt>
                <c:pt idx="452">
                  <c:v>-59</c:v>
                </c:pt>
                <c:pt idx="453">
                  <c:v>-59</c:v>
                </c:pt>
                <c:pt idx="454">
                  <c:v>-59</c:v>
                </c:pt>
                <c:pt idx="455">
                  <c:v>-61</c:v>
                </c:pt>
                <c:pt idx="456">
                  <c:v>-58</c:v>
                </c:pt>
                <c:pt idx="457">
                  <c:v>-58</c:v>
                </c:pt>
                <c:pt idx="458">
                  <c:v>-58</c:v>
                </c:pt>
                <c:pt idx="459">
                  <c:v>-58</c:v>
                </c:pt>
                <c:pt idx="460">
                  <c:v>-58</c:v>
                </c:pt>
                <c:pt idx="461">
                  <c:v>-60</c:v>
                </c:pt>
                <c:pt idx="462">
                  <c:v>-66</c:v>
                </c:pt>
                <c:pt idx="463">
                  <c:v>-57</c:v>
                </c:pt>
                <c:pt idx="464">
                  <c:v>-57</c:v>
                </c:pt>
                <c:pt idx="465">
                  <c:v>-57</c:v>
                </c:pt>
                <c:pt idx="466">
                  <c:v>-57</c:v>
                </c:pt>
                <c:pt idx="467">
                  <c:v>-57</c:v>
                </c:pt>
                <c:pt idx="468">
                  <c:v>-59</c:v>
                </c:pt>
                <c:pt idx="469">
                  <c:v>-65</c:v>
                </c:pt>
                <c:pt idx="470">
                  <c:v>-56</c:v>
                </c:pt>
                <c:pt idx="471">
                  <c:v>-56</c:v>
                </c:pt>
                <c:pt idx="472">
                  <c:v>-56</c:v>
                </c:pt>
                <c:pt idx="473">
                  <c:v>-56</c:v>
                </c:pt>
                <c:pt idx="474">
                  <c:v>-56</c:v>
                </c:pt>
                <c:pt idx="475">
                  <c:v>-56</c:v>
                </c:pt>
                <c:pt idx="476">
                  <c:v>-56</c:v>
                </c:pt>
                <c:pt idx="477">
                  <c:v>-56</c:v>
                </c:pt>
                <c:pt idx="478">
                  <c:v>-58</c:v>
                </c:pt>
                <c:pt idx="479">
                  <c:v>-64</c:v>
                </c:pt>
                <c:pt idx="480">
                  <c:v>-82</c:v>
                </c:pt>
                <c:pt idx="481">
                  <c:v>-55</c:v>
                </c:pt>
                <c:pt idx="482">
                  <c:v>-55</c:v>
                </c:pt>
                <c:pt idx="483">
                  <c:v>-55</c:v>
                </c:pt>
                <c:pt idx="484">
                  <c:v>-55</c:v>
                </c:pt>
                <c:pt idx="485">
                  <c:v>-55</c:v>
                </c:pt>
                <c:pt idx="486">
                  <c:v>-55</c:v>
                </c:pt>
                <c:pt idx="487">
                  <c:v>-55</c:v>
                </c:pt>
                <c:pt idx="488">
                  <c:v>-57</c:v>
                </c:pt>
                <c:pt idx="489">
                  <c:v>-54</c:v>
                </c:pt>
                <c:pt idx="490">
                  <c:v>-54</c:v>
                </c:pt>
                <c:pt idx="491">
                  <c:v>-56</c:v>
                </c:pt>
                <c:pt idx="492">
                  <c:v>-62</c:v>
                </c:pt>
                <c:pt idx="493">
                  <c:v>-80</c:v>
                </c:pt>
                <c:pt idx="494">
                  <c:v>-82</c:v>
                </c:pt>
                <c:pt idx="495">
                  <c:v>-79</c:v>
                </c:pt>
                <c:pt idx="496">
                  <c:v>-79</c:v>
                </c:pt>
                <c:pt idx="497">
                  <c:v>-81</c:v>
                </c:pt>
                <c:pt idx="498">
                  <c:v>-87</c:v>
                </c:pt>
                <c:pt idx="499">
                  <c:v>-78</c:v>
                </c:pt>
              </c:numCache>
            </c:numRef>
          </c:val>
        </c:ser>
        <c:dLbls/>
        <c:marker val="1"/>
        <c:axId val="114544000"/>
        <c:axId val="114607232"/>
      </c:lineChart>
      <c:catAx>
        <c:axId val="114544000"/>
        <c:scaling>
          <c:orientation val="minMax"/>
        </c:scaling>
        <c:axPos val="b"/>
        <c:majorTickMark val="none"/>
        <c:tickLblPos val="nextTo"/>
        <c:crossAx val="114607232"/>
        <c:crosses val="autoZero"/>
        <c:auto val="1"/>
        <c:lblAlgn val="ctr"/>
        <c:lblOffset val="100"/>
      </c:catAx>
      <c:valAx>
        <c:axId val="11460723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Bank Roll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1454400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tx>
        <c:rich>
          <a:bodyPr/>
          <a:lstStyle/>
          <a:p>
            <a:pPr>
              <a:defRPr/>
            </a:pPr>
            <a:r>
              <a:rPr lang="en-US"/>
              <a:t>Clyde1</a:t>
            </a:r>
            <a:r>
              <a:rPr lang="en-US" baseline="0"/>
              <a:t> - Dozen Repeater</a:t>
            </a: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Dz Normal</c:v>
          </c:tx>
          <c:marker>
            <c:symbol val="none"/>
          </c:marker>
          <c:val>
            <c:numRef>
              <c:f>'Clyde-1'!$M$11:$M$510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-1</c:v>
                </c:pt>
                <c:pt idx="14">
                  <c:v>-3</c:v>
                </c:pt>
                <c:pt idx="15">
                  <c:v>-6</c:v>
                </c:pt>
                <c:pt idx="16">
                  <c:v>-10</c:v>
                </c:pt>
                <c:pt idx="17">
                  <c:v>-16</c:v>
                </c:pt>
                <c:pt idx="18">
                  <c:v>-25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1</c:v>
                </c:pt>
                <c:pt idx="27">
                  <c:v>-1</c:v>
                </c:pt>
                <c:pt idx="28">
                  <c:v>-4</c:v>
                </c:pt>
                <c:pt idx="29">
                  <c:v>-8</c:v>
                </c:pt>
                <c:pt idx="30">
                  <c:v>-14</c:v>
                </c:pt>
                <c:pt idx="31">
                  <c:v>-23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3</c:v>
                </c:pt>
                <c:pt idx="37">
                  <c:v>1</c:v>
                </c:pt>
                <c:pt idx="38">
                  <c:v>-2</c:v>
                </c:pt>
                <c:pt idx="39">
                  <c:v>-6</c:v>
                </c:pt>
                <c:pt idx="40">
                  <c:v>-12</c:v>
                </c:pt>
                <c:pt idx="41">
                  <c:v>-21</c:v>
                </c:pt>
                <c:pt idx="42">
                  <c:v>-21</c:v>
                </c:pt>
                <c:pt idx="43">
                  <c:v>-21</c:v>
                </c:pt>
                <c:pt idx="44">
                  <c:v>-21</c:v>
                </c:pt>
                <c:pt idx="45">
                  <c:v>-21</c:v>
                </c:pt>
                <c:pt idx="46">
                  <c:v>-21</c:v>
                </c:pt>
                <c:pt idx="47">
                  <c:v>-21</c:v>
                </c:pt>
                <c:pt idx="48">
                  <c:v>-21</c:v>
                </c:pt>
                <c:pt idx="49">
                  <c:v>-21</c:v>
                </c:pt>
                <c:pt idx="50">
                  <c:v>-21</c:v>
                </c:pt>
                <c:pt idx="51">
                  <c:v>-21</c:v>
                </c:pt>
                <c:pt idx="52">
                  <c:v>-21</c:v>
                </c:pt>
                <c:pt idx="53">
                  <c:v>-21</c:v>
                </c:pt>
                <c:pt idx="54">
                  <c:v>-21</c:v>
                </c:pt>
                <c:pt idx="55">
                  <c:v>-21</c:v>
                </c:pt>
                <c:pt idx="56">
                  <c:v>-21</c:v>
                </c:pt>
                <c:pt idx="57">
                  <c:v>-21</c:v>
                </c:pt>
                <c:pt idx="58">
                  <c:v>-21</c:v>
                </c:pt>
                <c:pt idx="59">
                  <c:v>-22</c:v>
                </c:pt>
                <c:pt idx="60">
                  <c:v>-24</c:v>
                </c:pt>
                <c:pt idx="61">
                  <c:v>-27</c:v>
                </c:pt>
                <c:pt idx="62">
                  <c:v>-18</c:v>
                </c:pt>
                <c:pt idx="63">
                  <c:v>-18</c:v>
                </c:pt>
                <c:pt idx="64">
                  <c:v>-18</c:v>
                </c:pt>
                <c:pt idx="65">
                  <c:v>-19</c:v>
                </c:pt>
                <c:pt idx="66">
                  <c:v>-16</c:v>
                </c:pt>
                <c:pt idx="67">
                  <c:v>-16</c:v>
                </c:pt>
                <c:pt idx="68">
                  <c:v>-17</c:v>
                </c:pt>
                <c:pt idx="69">
                  <c:v>-19</c:v>
                </c:pt>
                <c:pt idx="70">
                  <c:v>-22</c:v>
                </c:pt>
                <c:pt idx="71">
                  <c:v>-26</c:v>
                </c:pt>
                <c:pt idx="72">
                  <c:v>-32</c:v>
                </c:pt>
                <c:pt idx="73">
                  <c:v>-41</c:v>
                </c:pt>
                <c:pt idx="74">
                  <c:v>-41</c:v>
                </c:pt>
                <c:pt idx="75">
                  <c:v>-41</c:v>
                </c:pt>
                <c:pt idx="76">
                  <c:v>-41</c:v>
                </c:pt>
                <c:pt idx="77">
                  <c:v>-41</c:v>
                </c:pt>
                <c:pt idx="78">
                  <c:v>-42</c:v>
                </c:pt>
                <c:pt idx="79">
                  <c:v>-44</c:v>
                </c:pt>
                <c:pt idx="80">
                  <c:v>-38</c:v>
                </c:pt>
                <c:pt idx="81">
                  <c:v>-38</c:v>
                </c:pt>
                <c:pt idx="82">
                  <c:v>-38</c:v>
                </c:pt>
                <c:pt idx="83">
                  <c:v>-39</c:v>
                </c:pt>
                <c:pt idx="84">
                  <c:v>-41</c:v>
                </c:pt>
                <c:pt idx="85">
                  <c:v>-44</c:v>
                </c:pt>
                <c:pt idx="86">
                  <c:v>-48</c:v>
                </c:pt>
                <c:pt idx="87">
                  <c:v>-36</c:v>
                </c:pt>
                <c:pt idx="88">
                  <c:v>-36</c:v>
                </c:pt>
                <c:pt idx="89">
                  <c:v>-37</c:v>
                </c:pt>
                <c:pt idx="90">
                  <c:v>-39</c:v>
                </c:pt>
                <c:pt idx="91">
                  <c:v>-42</c:v>
                </c:pt>
                <c:pt idx="92">
                  <c:v>-46</c:v>
                </c:pt>
                <c:pt idx="93">
                  <c:v>-52</c:v>
                </c:pt>
                <c:pt idx="94">
                  <c:v>-34</c:v>
                </c:pt>
                <c:pt idx="95">
                  <c:v>-34</c:v>
                </c:pt>
                <c:pt idx="96">
                  <c:v>-34</c:v>
                </c:pt>
                <c:pt idx="97">
                  <c:v>-35</c:v>
                </c:pt>
                <c:pt idx="98">
                  <c:v>-37</c:v>
                </c:pt>
                <c:pt idx="99">
                  <c:v>-31</c:v>
                </c:pt>
                <c:pt idx="100">
                  <c:v>-31</c:v>
                </c:pt>
                <c:pt idx="101">
                  <c:v>-31</c:v>
                </c:pt>
                <c:pt idx="102">
                  <c:v>-31</c:v>
                </c:pt>
                <c:pt idx="103">
                  <c:v>-32</c:v>
                </c:pt>
                <c:pt idx="104">
                  <c:v>-34</c:v>
                </c:pt>
                <c:pt idx="105">
                  <c:v>-28</c:v>
                </c:pt>
                <c:pt idx="106">
                  <c:v>-28</c:v>
                </c:pt>
                <c:pt idx="107">
                  <c:v>-28</c:v>
                </c:pt>
                <c:pt idx="108">
                  <c:v>-28</c:v>
                </c:pt>
                <c:pt idx="109">
                  <c:v>-28</c:v>
                </c:pt>
                <c:pt idx="110">
                  <c:v>-28</c:v>
                </c:pt>
                <c:pt idx="111">
                  <c:v>-28</c:v>
                </c:pt>
                <c:pt idx="112">
                  <c:v>-28</c:v>
                </c:pt>
                <c:pt idx="113">
                  <c:v>-28</c:v>
                </c:pt>
                <c:pt idx="114">
                  <c:v>-29</c:v>
                </c:pt>
                <c:pt idx="115">
                  <c:v>-31</c:v>
                </c:pt>
                <c:pt idx="116">
                  <c:v>-25</c:v>
                </c:pt>
                <c:pt idx="117">
                  <c:v>-25</c:v>
                </c:pt>
                <c:pt idx="118">
                  <c:v>-25</c:v>
                </c:pt>
                <c:pt idx="119">
                  <c:v>-25</c:v>
                </c:pt>
                <c:pt idx="120">
                  <c:v>-25</c:v>
                </c:pt>
                <c:pt idx="121">
                  <c:v>-25</c:v>
                </c:pt>
                <c:pt idx="122">
                  <c:v>-25</c:v>
                </c:pt>
                <c:pt idx="123">
                  <c:v>-26</c:v>
                </c:pt>
                <c:pt idx="124">
                  <c:v>-23</c:v>
                </c:pt>
                <c:pt idx="125">
                  <c:v>-23</c:v>
                </c:pt>
                <c:pt idx="126">
                  <c:v>-24</c:v>
                </c:pt>
                <c:pt idx="127">
                  <c:v>-21</c:v>
                </c:pt>
                <c:pt idx="128">
                  <c:v>-21</c:v>
                </c:pt>
                <c:pt idx="129">
                  <c:v>-21</c:v>
                </c:pt>
                <c:pt idx="130">
                  <c:v>-22</c:v>
                </c:pt>
                <c:pt idx="131">
                  <c:v>-19</c:v>
                </c:pt>
                <c:pt idx="132">
                  <c:v>-19</c:v>
                </c:pt>
                <c:pt idx="133">
                  <c:v>-19</c:v>
                </c:pt>
                <c:pt idx="134">
                  <c:v>-20</c:v>
                </c:pt>
                <c:pt idx="135">
                  <c:v>-22</c:v>
                </c:pt>
                <c:pt idx="136">
                  <c:v>-25</c:v>
                </c:pt>
                <c:pt idx="137">
                  <c:v>-29</c:v>
                </c:pt>
                <c:pt idx="138">
                  <c:v>-35</c:v>
                </c:pt>
                <c:pt idx="139">
                  <c:v>-44</c:v>
                </c:pt>
                <c:pt idx="140">
                  <c:v>-44</c:v>
                </c:pt>
                <c:pt idx="141">
                  <c:v>-44</c:v>
                </c:pt>
                <c:pt idx="142">
                  <c:v>-44</c:v>
                </c:pt>
                <c:pt idx="143">
                  <c:v>-44</c:v>
                </c:pt>
                <c:pt idx="144">
                  <c:v>-44</c:v>
                </c:pt>
                <c:pt idx="145">
                  <c:v>-44</c:v>
                </c:pt>
                <c:pt idx="146">
                  <c:v>-45</c:v>
                </c:pt>
                <c:pt idx="147">
                  <c:v>-42</c:v>
                </c:pt>
                <c:pt idx="148">
                  <c:v>-42</c:v>
                </c:pt>
                <c:pt idx="149">
                  <c:v>-42</c:v>
                </c:pt>
                <c:pt idx="150">
                  <c:v>-43</c:v>
                </c:pt>
                <c:pt idx="151">
                  <c:v>-45</c:v>
                </c:pt>
                <c:pt idx="152">
                  <c:v>-39</c:v>
                </c:pt>
                <c:pt idx="153">
                  <c:v>-39</c:v>
                </c:pt>
                <c:pt idx="154">
                  <c:v>-39</c:v>
                </c:pt>
                <c:pt idx="155">
                  <c:v>-39</c:v>
                </c:pt>
                <c:pt idx="156">
                  <c:v>-39</c:v>
                </c:pt>
                <c:pt idx="157">
                  <c:v>-39</c:v>
                </c:pt>
                <c:pt idx="158">
                  <c:v>-39</c:v>
                </c:pt>
                <c:pt idx="159">
                  <c:v>-39</c:v>
                </c:pt>
                <c:pt idx="160">
                  <c:v>-39</c:v>
                </c:pt>
                <c:pt idx="161">
                  <c:v>-39</c:v>
                </c:pt>
                <c:pt idx="162">
                  <c:v>-39</c:v>
                </c:pt>
                <c:pt idx="163">
                  <c:v>-39</c:v>
                </c:pt>
                <c:pt idx="164">
                  <c:v>-40</c:v>
                </c:pt>
                <c:pt idx="165">
                  <c:v>-42</c:v>
                </c:pt>
                <c:pt idx="166">
                  <c:v>-45</c:v>
                </c:pt>
                <c:pt idx="167">
                  <c:v>-36</c:v>
                </c:pt>
                <c:pt idx="168">
                  <c:v>-36</c:v>
                </c:pt>
                <c:pt idx="169">
                  <c:v>-36</c:v>
                </c:pt>
                <c:pt idx="170">
                  <c:v>-37</c:v>
                </c:pt>
                <c:pt idx="171">
                  <c:v>-39</c:v>
                </c:pt>
                <c:pt idx="172">
                  <c:v>-42</c:v>
                </c:pt>
                <c:pt idx="173">
                  <c:v>-46</c:v>
                </c:pt>
                <c:pt idx="174">
                  <c:v>-52</c:v>
                </c:pt>
                <c:pt idx="175">
                  <c:v>-61</c:v>
                </c:pt>
                <c:pt idx="176">
                  <c:v>-61</c:v>
                </c:pt>
                <c:pt idx="177">
                  <c:v>-61</c:v>
                </c:pt>
                <c:pt idx="178">
                  <c:v>-61</c:v>
                </c:pt>
                <c:pt idx="179">
                  <c:v>-61</c:v>
                </c:pt>
                <c:pt idx="180">
                  <c:v>-61</c:v>
                </c:pt>
                <c:pt idx="181">
                  <c:v>-61</c:v>
                </c:pt>
                <c:pt idx="182">
                  <c:v>-62</c:v>
                </c:pt>
                <c:pt idx="183">
                  <c:v>-64</c:v>
                </c:pt>
                <c:pt idx="184">
                  <c:v>-58</c:v>
                </c:pt>
                <c:pt idx="185">
                  <c:v>-58</c:v>
                </c:pt>
                <c:pt idx="186">
                  <c:v>-58</c:v>
                </c:pt>
                <c:pt idx="187">
                  <c:v>-58</c:v>
                </c:pt>
                <c:pt idx="188">
                  <c:v>-59</c:v>
                </c:pt>
                <c:pt idx="189">
                  <c:v>-61</c:v>
                </c:pt>
                <c:pt idx="190">
                  <c:v>-64</c:v>
                </c:pt>
                <c:pt idx="191">
                  <c:v>-68</c:v>
                </c:pt>
                <c:pt idx="192">
                  <c:v>-56</c:v>
                </c:pt>
                <c:pt idx="193">
                  <c:v>-56</c:v>
                </c:pt>
                <c:pt idx="194">
                  <c:v>-56</c:v>
                </c:pt>
                <c:pt idx="195">
                  <c:v>-57</c:v>
                </c:pt>
                <c:pt idx="196">
                  <c:v>-59</c:v>
                </c:pt>
                <c:pt idx="197">
                  <c:v>-53</c:v>
                </c:pt>
                <c:pt idx="198">
                  <c:v>-53</c:v>
                </c:pt>
                <c:pt idx="199">
                  <c:v>-53</c:v>
                </c:pt>
                <c:pt idx="200">
                  <c:v>-54</c:v>
                </c:pt>
                <c:pt idx="201">
                  <c:v>-51</c:v>
                </c:pt>
                <c:pt idx="202">
                  <c:v>-51</c:v>
                </c:pt>
                <c:pt idx="203">
                  <c:v>-51</c:v>
                </c:pt>
                <c:pt idx="204">
                  <c:v>-52</c:v>
                </c:pt>
                <c:pt idx="205">
                  <c:v>-54</c:v>
                </c:pt>
                <c:pt idx="206">
                  <c:v>-57</c:v>
                </c:pt>
                <c:pt idx="207">
                  <c:v>-61</c:v>
                </c:pt>
                <c:pt idx="208">
                  <c:v>-67</c:v>
                </c:pt>
                <c:pt idx="209">
                  <c:v>-49</c:v>
                </c:pt>
                <c:pt idx="210">
                  <c:v>-49</c:v>
                </c:pt>
                <c:pt idx="211">
                  <c:v>-50</c:v>
                </c:pt>
                <c:pt idx="212">
                  <c:v>-47</c:v>
                </c:pt>
                <c:pt idx="213">
                  <c:v>-47</c:v>
                </c:pt>
                <c:pt idx="214">
                  <c:v>-47</c:v>
                </c:pt>
                <c:pt idx="215">
                  <c:v>-47</c:v>
                </c:pt>
                <c:pt idx="216">
                  <c:v>-47</c:v>
                </c:pt>
                <c:pt idx="217">
                  <c:v>-47</c:v>
                </c:pt>
                <c:pt idx="218">
                  <c:v>-47</c:v>
                </c:pt>
                <c:pt idx="219">
                  <c:v>-47</c:v>
                </c:pt>
                <c:pt idx="220">
                  <c:v>-47</c:v>
                </c:pt>
                <c:pt idx="221">
                  <c:v>-47</c:v>
                </c:pt>
                <c:pt idx="222">
                  <c:v>-48</c:v>
                </c:pt>
                <c:pt idx="223">
                  <c:v>-45</c:v>
                </c:pt>
                <c:pt idx="224">
                  <c:v>-45</c:v>
                </c:pt>
                <c:pt idx="225">
                  <c:v>-46</c:v>
                </c:pt>
                <c:pt idx="226">
                  <c:v>-48</c:v>
                </c:pt>
                <c:pt idx="227">
                  <c:v>-51</c:v>
                </c:pt>
                <c:pt idx="228">
                  <c:v>-55</c:v>
                </c:pt>
                <c:pt idx="229">
                  <c:v>-61</c:v>
                </c:pt>
                <c:pt idx="230">
                  <c:v>-70</c:v>
                </c:pt>
                <c:pt idx="231">
                  <c:v>-70</c:v>
                </c:pt>
                <c:pt idx="232">
                  <c:v>-70</c:v>
                </c:pt>
                <c:pt idx="233">
                  <c:v>-70</c:v>
                </c:pt>
                <c:pt idx="234">
                  <c:v>-70</c:v>
                </c:pt>
                <c:pt idx="235">
                  <c:v>-71</c:v>
                </c:pt>
                <c:pt idx="236">
                  <c:v>-68</c:v>
                </c:pt>
                <c:pt idx="237">
                  <c:v>-68</c:v>
                </c:pt>
                <c:pt idx="238">
                  <c:v>-68</c:v>
                </c:pt>
                <c:pt idx="239">
                  <c:v>-68</c:v>
                </c:pt>
                <c:pt idx="240">
                  <c:v>-68</c:v>
                </c:pt>
                <c:pt idx="241">
                  <c:v>-69</c:v>
                </c:pt>
                <c:pt idx="242">
                  <c:v>-71</c:v>
                </c:pt>
                <c:pt idx="243">
                  <c:v>-65</c:v>
                </c:pt>
                <c:pt idx="244">
                  <c:v>-65</c:v>
                </c:pt>
                <c:pt idx="245">
                  <c:v>-66</c:v>
                </c:pt>
                <c:pt idx="246">
                  <c:v>-68</c:v>
                </c:pt>
                <c:pt idx="247">
                  <c:v>-71</c:v>
                </c:pt>
                <c:pt idx="248">
                  <c:v>-75</c:v>
                </c:pt>
                <c:pt idx="249">
                  <c:v>-81</c:v>
                </c:pt>
                <c:pt idx="250">
                  <c:v>-63</c:v>
                </c:pt>
                <c:pt idx="251">
                  <c:v>-63</c:v>
                </c:pt>
                <c:pt idx="252">
                  <c:v>-64</c:v>
                </c:pt>
                <c:pt idx="253">
                  <c:v>-61</c:v>
                </c:pt>
                <c:pt idx="254">
                  <c:v>-61</c:v>
                </c:pt>
                <c:pt idx="255">
                  <c:v>-61</c:v>
                </c:pt>
                <c:pt idx="256">
                  <c:v>-61</c:v>
                </c:pt>
                <c:pt idx="257">
                  <c:v>-62</c:v>
                </c:pt>
                <c:pt idx="258">
                  <c:v>-59</c:v>
                </c:pt>
                <c:pt idx="259">
                  <c:v>-59</c:v>
                </c:pt>
                <c:pt idx="260">
                  <c:v>-60</c:v>
                </c:pt>
                <c:pt idx="261">
                  <c:v>-57</c:v>
                </c:pt>
                <c:pt idx="262">
                  <c:v>-57</c:v>
                </c:pt>
                <c:pt idx="263">
                  <c:v>-58</c:v>
                </c:pt>
                <c:pt idx="264">
                  <c:v>-55</c:v>
                </c:pt>
                <c:pt idx="265">
                  <c:v>-55</c:v>
                </c:pt>
                <c:pt idx="266">
                  <c:v>-56</c:v>
                </c:pt>
                <c:pt idx="267">
                  <c:v>-58</c:v>
                </c:pt>
                <c:pt idx="268">
                  <c:v>-61</c:v>
                </c:pt>
                <c:pt idx="269">
                  <c:v>-65</c:v>
                </c:pt>
                <c:pt idx="270">
                  <c:v>-71</c:v>
                </c:pt>
                <c:pt idx="271">
                  <c:v>-80</c:v>
                </c:pt>
                <c:pt idx="272">
                  <c:v>-80</c:v>
                </c:pt>
                <c:pt idx="273">
                  <c:v>-80</c:v>
                </c:pt>
                <c:pt idx="274">
                  <c:v>-80</c:v>
                </c:pt>
                <c:pt idx="275">
                  <c:v>-80</c:v>
                </c:pt>
                <c:pt idx="276">
                  <c:v>-81</c:v>
                </c:pt>
                <c:pt idx="277">
                  <c:v>-83</c:v>
                </c:pt>
                <c:pt idx="278">
                  <c:v>-86</c:v>
                </c:pt>
                <c:pt idx="279">
                  <c:v>-77</c:v>
                </c:pt>
                <c:pt idx="280">
                  <c:v>-77</c:v>
                </c:pt>
                <c:pt idx="281">
                  <c:v>-78</c:v>
                </c:pt>
                <c:pt idx="282">
                  <c:v>-80</c:v>
                </c:pt>
                <c:pt idx="283">
                  <c:v>-74</c:v>
                </c:pt>
                <c:pt idx="284">
                  <c:v>-74</c:v>
                </c:pt>
                <c:pt idx="285">
                  <c:v>-75</c:v>
                </c:pt>
                <c:pt idx="286">
                  <c:v>-77</c:v>
                </c:pt>
                <c:pt idx="287">
                  <c:v>-71</c:v>
                </c:pt>
                <c:pt idx="288">
                  <c:v>-71</c:v>
                </c:pt>
                <c:pt idx="289">
                  <c:v>-71</c:v>
                </c:pt>
                <c:pt idx="290">
                  <c:v>-71</c:v>
                </c:pt>
                <c:pt idx="291">
                  <c:v>-71</c:v>
                </c:pt>
                <c:pt idx="292">
                  <c:v>-72</c:v>
                </c:pt>
                <c:pt idx="293">
                  <c:v>-74</c:v>
                </c:pt>
                <c:pt idx="294">
                  <c:v>-68</c:v>
                </c:pt>
                <c:pt idx="295">
                  <c:v>-68</c:v>
                </c:pt>
                <c:pt idx="296">
                  <c:v>-68</c:v>
                </c:pt>
                <c:pt idx="297">
                  <c:v>-69</c:v>
                </c:pt>
                <c:pt idx="298">
                  <c:v>-66</c:v>
                </c:pt>
                <c:pt idx="299">
                  <c:v>-66</c:v>
                </c:pt>
                <c:pt idx="300">
                  <c:v>-66</c:v>
                </c:pt>
                <c:pt idx="301">
                  <c:v>-66</c:v>
                </c:pt>
                <c:pt idx="302">
                  <c:v>-66</c:v>
                </c:pt>
                <c:pt idx="303">
                  <c:v>-66</c:v>
                </c:pt>
                <c:pt idx="304">
                  <c:v>-66</c:v>
                </c:pt>
                <c:pt idx="305">
                  <c:v>-66</c:v>
                </c:pt>
                <c:pt idx="306">
                  <c:v>-67</c:v>
                </c:pt>
                <c:pt idx="307">
                  <c:v>-69</c:v>
                </c:pt>
                <c:pt idx="308">
                  <c:v>-63</c:v>
                </c:pt>
                <c:pt idx="309">
                  <c:v>-63</c:v>
                </c:pt>
                <c:pt idx="310">
                  <c:v>-64</c:v>
                </c:pt>
                <c:pt idx="311">
                  <c:v>-66</c:v>
                </c:pt>
                <c:pt idx="312">
                  <c:v>-69</c:v>
                </c:pt>
                <c:pt idx="313">
                  <c:v>-73</c:v>
                </c:pt>
                <c:pt idx="314">
                  <c:v>-79</c:v>
                </c:pt>
                <c:pt idx="315">
                  <c:v>-88</c:v>
                </c:pt>
                <c:pt idx="316">
                  <c:v>-61</c:v>
                </c:pt>
                <c:pt idx="317">
                  <c:v>-61</c:v>
                </c:pt>
                <c:pt idx="318">
                  <c:v>-61</c:v>
                </c:pt>
                <c:pt idx="319">
                  <c:v>-61</c:v>
                </c:pt>
                <c:pt idx="320">
                  <c:v>-62</c:v>
                </c:pt>
                <c:pt idx="321">
                  <c:v>-64</c:v>
                </c:pt>
                <c:pt idx="322">
                  <c:v>-67</c:v>
                </c:pt>
                <c:pt idx="323">
                  <c:v>-71</c:v>
                </c:pt>
                <c:pt idx="324">
                  <c:v>-77</c:v>
                </c:pt>
                <c:pt idx="325">
                  <c:v>-86</c:v>
                </c:pt>
                <c:pt idx="326">
                  <c:v>-86</c:v>
                </c:pt>
                <c:pt idx="327">
                  <c:v>-86</c:v>
                </c:pt>
                <c:pt idx="328">
                  <c:v>-86</c:v>
                </c:pt>
                <c:pt idx="329">
                  <c:v>-86</c:v>
                </c:pt>
                <c:pt idx="330">
                  <c:v>-86</c:v>
                </c:pt>
                <c:pt idx="331">
                  <c:v>-86</c:v>
                </c:pt>
                <c:pt idx="332">
                  <c:v>-87</c:v>
                </c:pt>
                <c:pt idx="333">
                  <c:v>-89</c:v>
                </c:pt>
                <c:pt idx="334">
                  <c:v>-92</c:v>
                </c:pt>
                <c:pt idx="335">
                  <c:v>-96</c:v>
                </c:pt>
                <c:pt idx="336">
                  <c:v>-102</c:v>
                </c:pt>
                <c:pt idx="337">
                  <c:v>-84</c:v>
                </c:pt>
                <c:pt idx="338">
                  <c:v>-84</c:v>
                </c:pt>
                <c:pt idx="339">
                  <c:v>-84</c:v>
                </c:pt>
                <c:pt idx="340">
                  <c:v>-85</c:v>
                </c:pt>
                <c:pt idx="341">
                  <c:v>-87</c:v>
                </c:pt>
                <c:pt idx="342">
                  <c:v>-81</c:v>
                </c:pt>
                <c:pt idx="343">
                  <c:v>-81</c:v>
                </c:pt>
                <c:pt idx="344">
                  <c:v>-82</c:v>
                </c:pt>
                <c:pt idx="345">
                  <c:v>-84</c:v>
                </c:pt>
                <c:pt idx="346">
                  <c:v>-87</c:v>
                </c:pt>
                <c:pt idx="347">
                  <c:v>-91</c:v>
                </c:pt>
                <c:pt idx="348">
                  <c:v>-97</c:v>
                </c:pt>
                <c:pt idx="349">
                  <c:v>-106</c:v>
                </c:pt>
                <c:pt idx="350">
                  <c:v>-106</c:v>
                </c:pt>
                <c:pt idx="351">
                  <c:v>-106</c:v>
                </c:pt>
                <c:pt idx="352">
                  <c:v>-106</c:v>
                </c:pt>
                <c:pt idx="353">
                  <c:v>-106</c:v>
                </c:pt>
                <c:pt idx="354">
                  <c:v>-106</c:v>
                </c:pt>
                <c:pt idx="355">
                  <c:v>-106</c:v>
                </c:pt>
                <c:pt idx="356">
                  <c:v>-106</c:v>
                </c:pt>
                <c:pt idx="357">
                  <c:v>-107</c:v>
                </c:pt>
                <c:pt idx="358">
                  <c:v>-104</c:v>
                </c:pt>
                <c:pt idx="359">
                  <c:v>-104</c:v>
                </c:pt>
                <c:pt idx="360">
                  <c:v>-104</c:v>
                </c:pt>
                <c:pt idx="361">
                  <c:v>-105</c:v>
                </c:pt>
                <c:pt idx="362">
                  <c:v>-107</c:v>
                </c:pt>
                <c:pt idx="363">
                  <c:v>-110</c:v>
                </c:pt>
                <c:pt idx="364">
                  <c:v>-101</c:v>
                </c:pt>
                <c:pt idx="365">
                  <c:v>-101</c:v>
                </c:pt>
                <c:pt idx="366">
                  <c:v>-101</c:v>
                </c:pt>
                <c:pt idx="367">
                  <c:v>-101</c:v>
                </c:pt>
                <c:pt idx="368">
                  <c:v>-101</c:v>
                </c:pt>
                <c:pt idx="369">
                  <c:v>-101</c:v>
                </c:pt>
                <c:pt idx="370">
                  <c:v>-101</c:v>
                </c:pt>
                <c:pt idx="371">
                  <c:v>-101</c:v>
                </c:pt>
                <c:pt idx="372">
                  <c:v>-101</c:v>
                </c:pt>
                <c:pt idx="373">
                  <c:v>-101</c:v>
                </c:pt>
                <c:pt idx="374">
                  <c:v>-102</c:v>
                </c:pt>
                <c:pt idx="375">
                  <c:v>-99</c:v>
                </c:pt>
                <c:pt idx="376">
                  <c:v>-99</c:v>
                </c:pt>
                <c:pt idx="377">
                  <c:v>-99</c:v>
                </c:pt>
                <c:pt idx="378">
                  <c:v>-99</c:v>
                </c:pt>
                <c:pt idx="379">
                  <c:v>-100</c:v>
                </c:pt>
                <c:pt idx="380">
                  <c:v>-102</c:v>
                </c:pt>
                <c:pt idx="381">
                  <c:v>-105</c:v>
                </c:pt>
                <c:pt idx="382">
                  <c:v>-109</c:v>
                </c:pt>
                <c:pt idx="383">
                  <c:v>-115</c:v>
                </c:pt>
                <c:pt idx="384">
                  <c:v>-124</c:v>
                </c:pt>
                <c:pt idx="385">
                  <c:v>-97</c:v>
                </c:pt>
                <c:pt idx="386">
                  <c:v>-97</c:v>
                </c:pt>
                <c:pt idx="387">
                  <c:v>-97</c:v>
                </c:pt>
                <c:pt idx="388">
                  <c:v>-97</c:v>
                </c:pt>
                <c:pt idx="389">
                  <c:v>-98</c:v>
                </c:pt>
                <c:pt idx="390">
                  <c:v>-100</c:v>
                </c:pt>
                <c:pt idx="391">
                  <c:v>-94</c:v>
                </c:pt>
                <c:pt idx="392">
                  <c:v>-94</c:v>
                </c:pt>
                <c:pt idx="393">
                  <c:v>-94</c:v>
                </c:pt>
                <c:pt idx="394">
                  <c:v>-94</c:v>
                </c:pt>
                <c:pt idx="395">
                  <c:v>-94</c:v>
                </c:pt>
                <c:pt idx="396">
                  <c:v>-94</c:v>
                </c:pt>
                <c:pt idx="397">
                  <c:v>-94</c:v>
                </c:pt>
                <c:pt idx="398">
                  <c:v>-95</c:v>
                </c:pt>
                <c:pt idx="399">
                  <c:v>-92</c:v>
                </c:pt>
                <c:pt idx="400">
                  <c:v>-92</c:v>
                </c:pt>
                <c:pt idx="401">
                  <c:v>-92</c:v>
                </c:pt>
                <c:pt idx="402">
                  <c:v>-92</c:v>
                </c:pt>
                <c:pt idx="403">
                  <c:v>-92</c:v>
                </c:pt>
                <c:pt idx="404">
                  <c:v>-93</c:v>
                </c:pt>
                <c:pt idx="405">
                  <c:v>-95</c:v>
                </c:pt>
                <c:pt idx="406">
                  <c:v>-98</c:v>
                </c:pt>
                <c:pt idx="407">
                  <c:v>-102</c:v>
                </c:pt>
                <c:pt idx="408">
                  <c:v>-108</c:v>
                </c:pt>
                <c:pt idx="409">
                  <c:v>-90</c:v>
                </c:pt>
                <c:pt idx="410">
                  <c:v>-90</c:v>
                </c:pt>
                <c:pt idx="411">
                  <c:v>-91</c:v>
                </c:pt>
                <c:pt idx="412">
                  <c:v>-93</c:v>
                </c:pt>
                <c:pt idx="413">
                  <c:v>-96</c:v>
                </c:pt>
                <c:pt idx="414">
                  <c:v>-100</c:v>
                </c:pt>
                <c:pt idx="415">
                  <c:v>-106</c:v>
                </c:pt>
                <c:pt idx="416">
                  <c:v>-115</c:v>
                </c:pt>
                <c:pt idx="417">
                  <c:v>-115</c:v>
                </c:pt>
                <c:pt idx="418">
                  <c:v>-115</c:v>
                </c:pt>
                <c:pt idx="419">
                  <c:v>-115</c:v>
                </c:pt>
                <c:pt idx="420">
                  <c:v>-115</c:v>
                </c:pt>
                <c:pt idx="421">
                  <c:v>-116</c:v>
                </c:pt>
                <c:pt idx="422">
                  <c:v>-118</c:v>
                </c:pt>
                <c:pt idx="423">
                  <c:v>-112</c:v>
                </c:pt>
                <c:pt idx="424">
                  <c:v>-112</c:v>
                </c:pt>
                <c:pt idx="425">
                  <c:v>-113</c:v>
                </c:pt>
                <c:pt idx="426">
                  <c:v>-110</c:v>
                </c:pt>
                <c:pt idx="427">
                  <c:v>-110</c:v>
                </c:pt>
                <c:pt idx="428">
                  <c:v>-110</c:v>
                </c:pt>
                <c:pt idx="429">
                  <c:v>-111</c:v>
                </c:pt>
                <c:pt idx="430">
                  <c:v>-108</c:v>
                </c:pt>
                <c:pt idx="431">
                  <c:v>-108</c:v>
                </c:pt>
                <c:pt idx="432">
                  <c:v>-108</c:v>
                </c:pt>
                <c:pt idx="433">
                  <c:v>-108</c:v>
                </c:pt>
                <c:pt idx="434">
                  <c:v>-109</c:v>
                </c:pt>
                <c:pt idx="435">
                  <c:v>-111</c:v>
                </c:pt>
                <c:pt idx="436">
                  <c:v>-105</c:v>
                </c:pt>
                <c:pt idx="437">
                  <c:v>-105</c:v>
                </c:pt>
                <c:pt idx="438">
                  <c:v>-105</c:v>
                </c:pt>
                <c:pt idx="439">
                  <c:v>-105</c:v>
                </c:pt>
                <c:pt idx="440">
                  <c:v>-105</c:v>
                </c:pt>
                <c:pt idx="441">
                  <c:v>-105</c:v>
                </c:pt>
                <c:pt idx="442">
                  <c:v>-105</c:v>
                </c:pt>
                <c:pt idx="443">
                  <c:v>-105</c:v>
                </c:pt>
                <c:pt idx="444">
                  <c:v>-105</c:v>
                </c:pt>
                <c:pt idx="445">
                  <c:v>-105</c:v>
                </c:pt>
                <c:pt idx="446">
                  <c:v>-105</c:v>
                </c:pt>
                <c:pt idx="447">
                  <c:v>-105</c:v>
                </c:pt>
                <c:pt idx="448">
                  <c:v>-105</c:v>
                </c:pt>
                <c:pt idx="449">
                  <c:v>-105</c:v>
                </c:pt>
                <c:pt idx="450">
                  <c:v>-105</c:v>
                </c:pt>
                <c:pt idx="451">
                  <c:v>-106</c:v>
                </c:pt>
                <c:pt idx="452">
                  <c:v>-108</c:v>
                </c:pt>
                <c:pt idx="453">
                  <c:v>-111</c:v>
                </c:pt>
                <c:pt idx="454">
                  <c:v>-102</c:v>
                </c:pt>
                <c:pt idx="455">
                  <c:v>-102</c:v>
                </c:pt>
                <c:pt idx="456">
                  <c:v>-102</c:v>
                </c:pt>
                <c:pt idx="457">
                  <c:v>-103</c:v>
                </c:pt>
                <c:pt idx="458">
                  <c:v>-105</c:v>
                </c:pt>
                <c:pt idx="459">
                  <c:v>-108</c:v>
                </c:pt>
                <c:pt idx="460">
                  <c:v>-99</c:v>
                </c:pt>
                <c:pt idx="461">
                  <c:v>-99</c:v>
                </c:pt>
                <c:pt idx="462">
                  <c:v>-99</c:v>
                </c:pt>
                <c:pt idx="463">
                  <c:v>-99</c:v>
                </c:pt>
                <c:pt idx="464">
                  <c:v>-99</c:v>
                </c:pt>
                <c:pt idx="465">
                  <c:v>-100</c:v>
                </c:pt>
                <c:pt idx="466">
                  <c:v>-102</c:v>
                </c:pt>
                <c:pt idx="467">
                  <c:v>-105</c:v>
                </c:pt>
                <c:pt idx="468">
                  <c:v>-96</c:v>
                </c:pt>
                <c:pt idx="469">
                  <c:v>-96</c:v>
                </c:pt>
                <c:pt idx="470">
                  <c:v>-97</c:v>
                </c:pt>
                <c:pt idx="471">
                  <c:v>-94</c:v>
                </c:pt>
                <c:pt idx="472">
                  <c:v>-94</c:v>
                </c:pt>
                <c:pt idx="473">
                  <c:v>-94</c:v>
                </c:pt>
                <c:pt idx="474">
                  <c:v>-94</c:v>
                </c:pt>
                <c:pt idx="475">
                  <c:v>-94</c:v>
                </c:pt>
                <c:pt idx="476">
                  <c:v>-94</c:v>
                </c:pt>
                <c:pt idx="477">
                  <c:v>-94</c:v>
                </c:pt>
                <c:pt idx="478">
                  <c:v>-94</c:v>
                </c:pt>
                <c:pt idx="479">
                  <c:v>-94</c:v>
                </c:pt>
                <c:pt idx="480">
                  <c:v>-94</c:v>
                </c:pt>
                <c:pt idx="481">
                  <c:v>-94</c:v>
                </c:pt>
                <c:pt idx="482">
                  <c:v>-95</c:v>
                </c:pt>
                <c:pt idx="483">
                  <c:v>-97</c:v>
                </c:pt>
                <c:pt idx="484">
                  <c:v>-100</c:v>
                </c:pt>
                <c:pt idx="485">
                  <c:v>-91</c:v>
                </c:pt>
                <c:pt idx="486">
                  <c:v>-91</c:v>
                </c:pt>
                <c:pt idx="487">
                  <c:v>-91</c:v>
                </c:pt>
                <c:pt idx="488">
                  <c:v>-91</c:v>
                </c:pt>
                <c:pt idx="489">
                  <c:v>-92</c:v>
                </c:pt>
                <c:pt idx="490">
                  <c:v>-94</c:v>
                </c:pt>
                <c:pt idx="491">
                  <c:v>-97</c:v>
                </c:pt>
                <c:pt idx="492">
                  <c:v>-88</c:v>
                </c:pt>
                <c:pt idx="493">
                  <c:v>-88</c:v>
                </c:pt>
                <c:pt idx="494">
                  <c:v>-89</c:v>
                </c:pt>
                <c:pt idx="495">
                  <c:v>-91</c:v>
                </c:pt>
                <c:pt idx="496">
                  <c:v>-94</c:v>
                </c:pt>
                <c:pt idx="497">
                  <c:v>-98</c:v>
                </c:pt>
                <c:pt idx="498">
                  <c:v>-104</c:v>
                </c:pt>
                <c:pt idx="499">
                  <c:v>-86</c:v>
                </c:pt>
              </c:numCache>
            </c:numRef>
          </c:val>
        </c:ser>
        <c:ser>
          <c:idx val="1"/>
          <c:order val="1"/>
          <c:tx>
            <c:v>Col Normal</c:v>
          </c:tx>
          <c:marker>
            <c:symbol val="none"/>
          </c:marker>
          <c:val>
            <c:numRef>
              <c:f>'Clyde-1'!$U$11:$U$510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-1</c:v>
                </c:pt>
                <c:pt idx="4">
                  <c:v>-3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0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5</c:v>
                </c:pt>
                <c:pt idx="14">
                  <c:v>8</c:v>
                </c:pt>
                <c:pt idx="15">
                  <c:v>8</c:v>
                </c:pt>
                <c:pt idx="16">
                  <c:v>8</c:v>
                </c:pt>
                <c:pt idx="17">
                  <c:v>8</c:v>
                </c:pt>
                <c:pt idx="18">
                  <c:v>8</c:v>
                </c:pt>
                <c:pt idx="19">
                  <c:v>7</c:v>
                </c:pt>
                <c:pt idx="20">
                  <c:v>5</c:v>
                </c:pt>
                <c:pt idx="21">
                  <c:v>2</c:v>
                </c:pt>
                <c:pt idx="22">
                  <c:v>-2</c:v>
                </c:pt>
                <c:pt idx="23">
                  <c:v>-8</c:v>
                </c:pt>
                <c:pt idx="24">
                  <c:v>-17</c:v>
                </c:pt>
                <c:pt idx="25">
                  <c:v>-17</c:v>
                </c:pt>
                <c:pt idx="26">
                  <c:v>-17</c:v>
                </c:pt>
                <c:pt idx="27">
                  <c:v>-17</c:v>
                </c:pt>
                <c:pt idx="28">
                  <c:v>-17</c:v>
                </c:pt>
                <c:pt idx="29">
                  <c:v>-18</c:v>
                </c:pt>
                <c:pt idx="30">
                  <c:v>-20</c:v>
                </c:pt>
                <c:pt idx="31">
                  <c:v>-14</c:v>
                </c:pt>
                <c:pt idx="32">
                  <c:v>-14</c:v>
                </c:pt>
                <c:pt idx="33">
                  <c:v>-14</c:v>
                </c:pt>
                <c:pt idx="34">
                  <c:v>-15</c:v>
                </c:pt>
                <c:pt idx="35">
                  <c:v>-17</c:v>
                </c:pt>
                <c:pt idx="36">
                  <c:v>-20</c:v>
                </c:pt>
                <c:pt idx="37">
                  <c:v>-24</c:v>
                </c:pt>
                <c:pt idx="38">
                  <c:v>-12</c:v>
                </c:pt>
                <c:pt idx="39">
                  <c:v>-12</c:v>
                </c:pt>
                <c:pt idx="40">
                  <c:v>-13</c:v>
                </c:pt>
                <c:pt idx="41">
                  <c:v>-10</c:v>
                </c:pt>
                <c:pt idx="42">
                  <c:v>-10</c:v>
                </c:pt>
                <c:pt idx="43">
                  <c:v>-10</c:v>
                </c:pt>
                <c:pt idx="44">
                  <c:v>-11</c:v>
                </c:pt>
                <c:pt idx="45">
                  <c:v>-8</c:v>
                </c:pt>
                <c:pt idx="46">
                  <c:v>-8</c:v>
                </c:pt>
                <c:pt idx="47">
                  <c:v>-8</c:v>
                </c:pt>
                <c:pt idx="48">
                  <c:v>-9</c:v>
                </c:pt>
                <c:pt idx="49">
                  <c:v>-6</c:v>
                </c:pt>
                <c:pt idx="50">
                  <c:v>-6</c:v>
                </c:pt>
                <c:pt idx="51">
                  <c:v>-7</c:v>
                </c:pt>
                <c:pt idx="52">
                  <c:v>-4</c:v>
                </c:pt>
                <c:pt idx="53">
                  <c:v>-4</c:v>
                </c:pt>
                <c:pt idx="54">
                  <c:v>-4</c:v>
                </c:pt>
                <c:pt idx="55">
                  <c:v>-5</c:v>
                </c:pt>
                <c:pt idx="56">
                  <c:v>-7</c:v>
                </c:pt>
                <c:pt idx="57">
                  <c:v>-1</c:v>
                </c:pt>
                <c:pt idx="58">
                  <c:v>-1</c:v>
                </c:pt>
                <c:pt idx="59">
                  <c:v>-1</c:v>
                </c:pt>
                <c:pt idx="60">
                  <c:v>-1</c:v>
                </c:pt>
                <c:pt idx="61">
                  <c:v>-1</c:v>
                </c:pt>
                <c:pt idx="62">
                  <c:v>-1</c:v>
                </c:pt>
                <c:pt idx="63">
                  <c:v>-1</c:v>
                </c:pt>
                <c:pt idx="64">
                  <c:v>-2</c:v>
                </c:pt>
                <c:pt idx="65">
                  <c:v>-4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1</c:v>
                </c:pt>
                <c:pt idx="70">
                  <c:v>-1</c:v>
                </c:pt>
                <c:pt idx="71">
                  <c:v>5</c:v>
                </c:pt>
                <c:pt idx="72">
                  <c:v>5</c:v>
                </c:pt>
                <c:pt idx="73">
                  <c:v>5</c:v>
                </c:pt>
                <c:pt idx="74">
                  <c:v>5</c:v>
                </c:pt>
                <c:pt idx="75">
                  <c:v>5</c:v>
                </c:pt>
                <c:pt idx="76">
                  <c:v>4</c:v>
                </c:pt>
                <c:pt idx="77">
                  <c:v>2</c:v>
                </c:pt>
                <c:pt idx="78">
                  <c:v>-1</c:v>
                </c:pt>
                <c:pt idx="79">
                  <c:v>-5</c:v>
                </c:pt>
                <c:pt idx="80">
                  <c:v>-11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6</c:v>
                </c:pt>
                <c:pt idx="85">
                  <c:v>9</c:v>
                </c:pt>
                <c:pt idx="86">
                  <c:v>9</c:v>
                </c:pt>
                <c:pt idx="87">
                  <c:v>8</c:v>
                </c:pt>
                <c:pt idx="88">
                  <c:v>6</c:v>
                </c:pt>
                <c:pt idx="89">
                  <c:v>12</c:v>
                </c:pt>
                <c:pt idx="90">
                  <c:v>12</c:v>
                </c:pt>
                <c:pt idx="91">
                  <c:v>11</c:v>
                </c:pt>
                <c:pt idx="92">
                  <c:v>14</c:v>
                </c:pt>
                <c:pt idx="93">
                  <c:v>14</c:v>
                </c:pt>
                <c:pt idx="94">
                  <c:v>14</c:v>
                </c:pt>
                <c:pt idx="95">
                  <c:v>14</c:v>
                </c:pt>
                <c:pt idx="96">
                  <c:v>14</c:v>
                </c:pt>
                <c:pt idx="97">
                  <c:v>14</c:v>
                </c:pt>
                <c:pt idx="98">
                  <c:v>14</c:v>
                </c:pt>
                <c:pt idx="99">
                  <c:v>14</c:v>
                </c:pt>
                <c:pt idx="100">
                  <c:v>14</c:v>
                </c:pt>
                <c:pt idx="101">
                  <c:v>13</c:v>
                </c:pt>
                <c:pt idx="102">
                  <c:v>11</c:v>
                </c:pt>
                <c:pt idx="103">
                  <c:v>8</c:v>
                </c:pt>
                <c:pt idx="104">
                  <c:v>4</c:v>
                </c:pt>
                <c:pt idx="105">
                  <c:v>16</c:v>
                </c:pt>
                <c:pt idx="106">
                  <c:v>16</c:v>
                </c:pt>
                <c:pt idx="107">
                  <c:v>16</c:v>
                </c:pt>
                <c:pt idx="108">
                  <c:v>16</c:v>
                </c:pt>
                <c:pt idx="109">
                  <c:v>15</c:v>
                </c:pt>
                <c:pt idx="110">
                  <c:v>13</c:v>
                </c:pt>
                <c:pt idx="111">
                  <c:v>10</c:v>
                </c:pt>
                <c:pt idx="112">
                  <c:v>6</c:v>
                </c:pt>
                <c:pt idx="113">
                  <c:v>18</c:v>
                </c:pt>
                <c:pt idx="114">
                  <c:v>18</c:v>
                </c:pt>
                <c:pt idx="115">
                  <c:v>18</c:v>
                </c:pt>
                <c:pt idx="116">
                  <c:v>18</c:v>
                </c:pt>
                <c:pt idx="117">
                  <c:v>18</c:v>
                </c:pt>
                <c:pt idx="118">
                  <c:v>17</c:v>
                </c:pt>
                <c:pt idx="119">
                  <c:v>15</c:v>
                </c:pt>
                <c:pt idx="120">
                  <c:v>12</c:v>
                </c:pt>
                <c:pt idx="121">
                  <c:v>8</c:v>
                </c:pt>
                <c:pt idx="122">
                  <c:v>2</c:v>
                </c:pt>
                <c:pt idx="123">
                  <c:v>-7</c:v>
                </c:pt>
                <c:pt idx="124">
                  <c:v>20</c:v>
                </c:pt>
                <c:pt idx="125">
                  <c:v>20</c:v>
                </c:pt>
                <c:pt idx="126">
                  <c:v>19</c:v>
                </c:pt>
                <c:pt idx="127">
                  <c:v>22</c:v>
                </c:pt>
                <c:pt idx="128">
                  <c:v>22</c:v>
                </c:pt>
                <c:pt idx="129">
                  <c:v>22</c:v>
                </c:pt>
                <c:pt idx="130">
                  <c:v>22</c:v>
                </c:pt>
                <c:pt idx="131">
                  <c:v>22</c:v>
                </c:pt>
                <c:pt idx="132">
                  <c:v>22</c:v>
                </c:pt>
                <c:pt idx="133">
                  <c:v>22</c:v>
                </c:pt>
                <c:pt idx="134">
                  <c:v>22</c:v>
                </c:pt>
                <c:pt idx="135">
                  <c:v>22</c:v>
                </c:pt>
                <c:pt idx="136">
                  <c:v>21</c:v>
                </c:pt>
                <c:pt idx="137">
                  <c:v>19</c:v>
                </c:pt>
                <c:pt idx="138">
                  <c:v>25</c:v>
                </c:pt>
                <c:pt idx="139">
                  <c:v>25</c:v>
                </c:pt>
                <c:pt idx="140">
                  <c:v>25</c:v>
                </c:pt>
                <c:pt idx="141">
                  <c:v>24</c:v>
                </c:pt>
                <c:pt idx="142">
                  <c:v>27</c:v>
                </c:pt>
                <c:pt idx="143">
                  <c:v>27</c:v>
                </c:pt>
                <c:pt idx="144">
                  <c:v>26</c:v>
                </c:pt>
                <c:pt idx="145">
                  <c:v>24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29</c:v>
                </c:pt>
                <c:pt idx="150">
                  <c:v>27</c:v>
                </c:pt>
                <c:pt idx="151">
                  <c:v>24</c:v>
                </c:pt>
                <c:pt idx="152">
                  <c:v>33</c:v>
                </c:pt>
                <c:pt idx="153">
                  <c:v>33</c:v>
                </c:pt>
                <c:pt idx="154">
                  <c:v>33</c:v>
                </c:pt>
                <c:pt idx="155">
                  <c:v>33</c:v>
                </c:pt>
                <c:pt idx="156">
                  <c:v>33</c:v>
                </c:pt>
                <c:pt idx="157">
                  <c:v>33</c:v>
                </c:pt>
                <c:pt idx="158">
                  <c:v>33</c:v>
                </c:pt>
                <c:pt idx="159">
                  <c:v>33</c:v>
                </c:pt>
                <c:pt idx="160">
                  <c:v>33</c:v>
                </c:pt>
                <c:pt idx="161">
                  <c:v>33</c:v>
                </c:pt>
                <c:pt idx="162">
                  <c:v>33</c:v>
                </c:pt>
                <c:pt idx="163">
                  <c:v>32</c:v>
                </c:pt>
                <c:pt idx="164">
                  <c:v>30</c:v>
                </c:pt>
                <c:pt idx="165">
                  <c:v>36</c:v>
                </c:pt>
                <c:pt idx="166">
                  <c:v>36</c:v>
                </c:pt>
                <c:pt idx="167">
                  <c:v>36</c:v>
                </c:pt>
                <c:pt idx="168">
                  <c:v>36</c:v>
                </c:pt>
                <c:pt idx="169">
                  <c:v>36</c:v>
                </c:pt>
                <c:pt idx="170">
                  <c:v>36</c:v>
                </c:pt>
                <c:pt idx="171">
                  <c:v>35</c:v>
                </c:pt>
                <c:pt idx="172">
                  <c:v>33</c:v>
                </c:pt>
                <c:pt idx="173">
                  <c:v>39</c:v>
                </c:pt>
                <c:pt idx="174">
                  <c:v>39</c:v>
                </c:pt>
                <c:pt idx="175">
                  <c:v>39</c:v>
                </c:pt>
                <c:pt idx="176">
                  <c:v>39</c:v>
                </c:pt>
                <c:pt idx="177">
                  <c:v>39</c:v>
                </c:pt>
                <c:pt idx="178">
                  <c:v>39</c:v>
                </c:pt>
                <c:pt idx="179">
                  <c:v>39</c:v>
                </c:pt>
                <c:pt idx="180">
                  <c:v>39</c:v>
                </c:pt>
                <c:pt idx="181">
                  <c:v>39</c:v>
                </c:pt>
                <c:pt idx="182">
                  <c:v>38</c:v>
                </c:pt>
                <c:pt idx="183">
                  <c:v>41</c:v>
                </c:pt>
                <c:pt idx="184">
                  <c:v>41</c:v>
                </c:pt>
                <c:pt idx="185">
                  <c:v>40</c:v>
                </c:pt>
                <c:pt idx="186">
                  <c:v>38</c:v>
                </c:pt>
                <c:pt idx="187">
                  <c:v>35</c:v>
                </c:pt>
                <c:pt idx="188">
                  <c:v>31</c:v>
                </c:pt>
                <c:pt idx="189">
                  <c:v>25</c:v>
                </c:pt>
                <c:pt idx="190">
                  <c:v>16</c:v>
                </c:pt>
                <c:pt idx="191">
                  <c:v>16</c:v>
                </c:pt>
                <c:pt idx="192">
                  <c:v>16</c:v>
                </c:pt>
                <c:pt idx="193">
                  <c:v>16</c:v>
                </c:pt>
                <c:pt idx="194">
                  <c:v>16</c:v>
                </c:pt>
                <c:pt idx="195">
                  <c:v>16</c:v>
                </c:pt>
                <c:pt idx="196">
                  <c:v>16</c:v>
                </c:pt>
                <c:pt idx="197">
                  <c:v>16</c:v>
                </c:pt>
                <c:pt idx="198">
                  <c:v>16</c:v>
                </c:pt>
                <c:pt idx="199">
                  <c:v>16</c:v>
                </c:pt>
                <c:pt idx="200">
                  <c:v>16</c:v>
                </c:pt>
                <c:pt idx="201">
                  <c:v>16</c:v>
                </c:pt>
                <c:pt idx="202">
                  <c:v>16</c:v>
                </c:pt>
                <c:pt idx="203">
                  <c:v>16</c:v>
                </c:pt>
                <c:pt idx="204">
                  <c:v>16</c:v>
                </c:pt>
                <c:pt idx="205">
                  <c:v>15</c:v>
                </c:pt>
                <c:pt idx="206">
                  <c:v>18</c:v>
                </c:pt>
                <c:pt idx="207">
                  <c:v>18</c:v>
                </c:pt>
                <c:pt idx="208">
                  <c:v>18</c:v>
                </c:pt>
                <c:pt idx="209">
                  <c:v>18</c:v>
                </c:pt>
                <c:pt idx="210">
                  <c:v>17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19</c:v>
                </c:pt>
                <c:pt idx="223">
                  <c:v>17</c:v>
                </c:pt>
                <c:pt idx="224">
                  <c:v>23</c:v>
                </c:pt>
                <c:pt idx="225">
                  <c:v>23</c:v>
                </c:pt>
                <c:pt idx="226">
                  <c:v>23</c:v>
                </c:pt>
                <c:pt idx="227">
                  <c:v>23</c:v>
                </c:pt>
                <c:pt idx="228">
                  <c:v>23</c:v>
                </c:pt>
                <c:pt idx="229">
                  <c:v>23</c:v>
                </c:pt>
                <c:pt idx="230">
                  <c:v>23</c:v>
                </c:pt>
                <c:pt idx="231">
                  <c:v>22</c:v>
                </c:pt>
                <c:pt idx="232">
                  <c:v>20</c:v>
                </c:pt>
                <c:pt idx="233">
                  <c:v>17</c:v>
                </c:pt>
                <c:pt idx="234">
                  <c:v>13</c:v>
                </c:pt>
                <c:pt idx="235">
                  <c:v>7</c:v>
                </c:pt>
                <c:pt idx="236">
                  <c:v>25</c:v>
                </c:pt>
                <c:pt idx="237">
                  <c:v>25</c:v>
                </c:pt>
                <c:pt idx="238">
                  <c:v>24</c:v>
                </c:pt>
                <c:pt idx="239">
                  <c:v>22</c:v>
                </c:pt>
                <c:pt idx="240">
                  <c:v>28</c:v>
                </c:pt>
                <c:pt idx="241">
                  <c:v>28</c:v>
                </c:pt>
                <c:pt idx="242">
                  <c:v>27</c:v>
                </c:pt>
                <c:pt idx="243">
                  <c:v>25</c:v>
                </c:pt>
                <c:pt idx="244">
                  <c:v>22</c:v>
                </c:pt>
                <c:pt idx="245">
                  <c:v>18</c:v>
                </c:pt>
                <c:pt idx="246">
                  <c:v>12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30</c:v>
                </c:pt>
                <c:pt idx="251">
                  <c:v>29</c:v>
                </c:pt>
                <c:pt idx="252">
                  <c:v>32</c:v>
                </c:pt>
                <c:pt idx="253">
                  <c:v>32</c:v>
                </c:pt>
                <c:pt idx="254">
                  <c:v>32</c:v>
                </c:pt>
                <c:pt idx="255">
                  <c:v>32</c:v>
                </c:pt>
                <c:pt idx="256">
                  <c:v>32</c:v>
                </c:pt>
                <c:pt idx="257">
                  <c:v>32</c:v>
                </c:pt>
                <c:pt idx="258">
                  <c:v>32</c:v>
                </c:pt>
                <c:pt idx="259">
                  <c:v>32</c:v>
                </c:pt>
                <c:pt idx="260">
                  <c:v>32</c:v>
                </c:pt>
                <c:pt idx="261">
                  <c:v>31</c:v>
                </c:pt>
                <c:pt idx="262">
                  <c:v>29</c:v>
                </c:pt>
                <c:pt idx="263">
                  <c:v>26</c:v>
                </c:pt>
                <c:pt idx="264">
                  <c:v>35</c:v>
                </c:pt>
                <c:pt idx="265">
                  <c:v>35</c:v>
                </c:pt>
                <c:pt idx="266">
                  <c:v>35</c:v>
                </c:pt>
                <c:pt idx="267">
                  <c:v>34</c:v>
                </c:pt>
                <c:pt idx="268">
                  <c:v>37</c:v>
                </c:pt>
                <c:pt idx="269">
                  <c:v>37</c:v>
                </c:pt>
                <c:pt idx="270">
                  <c:v>37</c:v>
                </c:pt>
                <c:pt idx="271">
                  <c:v>36</c:v>
                </c:pt>
                <c:pt idx="272">
                  <c:v>34</c:v>
                </c:pt>
                <c:pt idx="273">
                  <c:v>40</c:v>
                </c:pt>
                <c:pt idx="274">
                  <c:v>40</c:v>
                </c:pt>
                <c:pt idx="275">
                  <c:v>40</c:v>
                </c:pt>
                <c:pt idx="276">
                  <c:v>39</c:v>
                </c:pt>
                <c:pt idx="277">
                  <c:v>37</c:v>
                </c:pt>
                <c:pt idx="278">
                  <c:v>43</c:v>
                </c:pt>
                <c:pt idx="279">
                  <c:v>43</c:v>
                </c:pt>
                <c:pt idx="280">
                  <c:v>43</c:v>
                </c:pt>
                <c:pt idx="281">
                  <c:v>42</c:v>
                </c:pt>
                <c:pt idx="282">
                  <c:v>40</c:v>
                </c:pt>
                <c:pt idx="283">
                  <c:v>37</c:v>
                </c:pt>
                <c:pt idx="284">
                  <c:v>46</c:v>
                </c:pt>
                <c:pt idx="285">
                  <c:v>46</c:v>
                </c:pt>
                <c:pt idx="286">
                  <c:v>46</c:v>
                </c:pt>
                <c:pt idx="287">
                  <c:v>45</c:v>
                </c:pt>
                <c:pt idx="288">
                  <c:v>43</c:v>
                </c:pt>
                <c:pt idx="289">
                  <c:v>40</c:v>
                </c:pt>
                <c:pt idx="290">
                  <c:v>36</c:v>
                </c:pt>
                <c:pt idx="291">
                  <c:v>30</c:v>
                </c:pt>
                <c:pt idx="292">
                  <c:v>21</c:v>
                </c:pt>
                <c:pt idx="293">
                  <c:v>21</c:v>
                </c:pt>
                <c:pt idx="294">
                  <c:v>21</c:v>
                </c:pt>
                <c:pt idx="295">
                  <c:v>21</c:v>
                </c:pt>
                <c:pt idx="296">
                  <c:v>21</c:v>
                </c:pt>
                <c:pt idx="297">
                  <c:v>20</c:v>
                </c:pt>
                <c:pt idx="298">
                  <c:v>18</c:v>
                </c:pt>
                <c:pt idx="299">
                  <c:v>24</c:v>
                </c:pt>
                <c:pt idx="300">
                  <c:v>24</c:v>
                </c:pt>
                <c:pt idx="301">
                  <c:v>24</c:v>
                </c:pt>
                <c:pt idx="302">
                  <c:v>24</c:v>
                </c:pt>
                <c:pt idx="303">
                  <c:v>24</c:v>
                </c:pt>
                <c:pt idx="304">
                  <c:v>23</c:v>
                </c:pt>
                <c:pt idx="305">
                  <c:v>26</c:v>
                </c:pt>
                <c:pt idx="306">
                  <c:v>26</c:v>
                </c:pt>
                <c:pt idx="307">
                  <c:v>25</c:v>
                </c:pt>
                <c:pt idx="308">
                  <c:v>28</c:v>
                </c:pt>
                <c:pt idx="309">
                  <c:v>28</c:v>
                </c:pt>
                <c:pt idx="310">
                  <c:v>28</c:v>
                </c:pt>
                <c:pt idx="311">
                  <c:v>28</c:v>
                </c:pt>
                <c:pt idx="312">
                  <c:v>28</c:v>
                </c:pt>
                <c:pt idx="313">
                  <c:v>28</c:v>
                </c:pt>
                <c:pt idx="314">
                  <c:v>28</c:v>
                </c:pt>
                <c:pt idx="315">
                  <c:v>28</c:v>
                </c:pt>
                <c:pt idx="316">
                  <c:v>28</c:v>
                </c:pt>
                <c:pt idx="317">
                  <c:v>27</c:v>
                </c:pt>
                <c:pt idx="318">
                  <c:v>25</c:v>
                </c:pt>
                <c:pt idx="319">
                  <c:v>22</c:v>
                </c:pt>
                <c:pt idx="320">
                  <c:v>18</c:v>
                </c:pt>
                <c:pt idx="321">
                  <c:v>12</c:v>
                </c:pt>
                <c:pt idx="322">
                  <c:v>30</c:v>
                </c:pt>
                <c:pt idx="323">
                  <c:v>30</c:v>
                </c:pt>
                <c:pt idx="324">
                  <c:v>30</c:v>
                </c:pt>
                <c:pt idx="325">
                  <c:v>29</c:v>
                </c:pt>
                <c:pt idx="326">
                  <c:v>27</c:v>
                </c:pt>
                <c:pt idx="327">
                  <c:v>24</c:v>
                </c:pt>
                <c:pt idx="328">
                  <c:v>20</c:v>
                </c:pt>
                <c:pt idx="329">
                  <c:v>14</c:v>
                </c:pt>
                <c:pt idx="330">
                  <c:v>5</c:v>
                </c:pt>
                <c:pt idx="331">
                  <c:v>5</c:v>
                </c:pt>
                <c:pt idx="332">
                  <c:v>5</c:v>
                </c:pt>
                <c:pt idx="333">
                  <c:v>5</c:v>
                </c:pt>
                <c:pt idx="334">
                  <c:v>5</c:v>
                </c:pt>
                <c:pt idx="335">
                  <c:v>4</c:v>
                </c:pt>
                <c:pt idx="336">
                  <c:v>2</c:v>
                </c:pt>
                <c:pt idx="337">
                  <c:v>-1</c:v>
                </c:pt>
                <c:pt idx="338">
                  <c:v>8</c:v>
                </c:pt>
                <c:pt idx="339">
                  <c:v>8</c:v>
                </c:pt>
                <c:pt idx="340">
                  <c:v>8</c:v>
                </c:pt>
                <c:pt idx="341">
                  <c:v>8</c:v>
                </c:pt>
                <c:pt idx="342">
                  <c:v>8</c:v>
                </c:pt>
                <c:pt idx="343">
                  <c:v>8</c:v>
                </c:pt>
                <c:pt idx="344">
                  <c:v>8</c:v>
                </c:pt>
                <c:pt idx="345">
                  <c:v>8</c:v>
                </c:pt>
                <c:pt idx="346">
                  <c:v>8</c:v>
                </c:pt>
                <c:pt idx="347">
                  <c:v>7</c:v>
                </c:pt>
                <c:pt idx="348">
                  <c:v>5</c:v>
                </c:pt>
                <c:pt idx="349">
                  <c:v>2</c:v>
                </c:pt>
                <c:pt idx="350">
                  <c:v>-2</c:v>
                </c:pt>
                <c:pt idx="351">
                  <c:v>-8</c:v>
                </c:pt>
                <c:pt idx="352">
                  <c:v>10</c:v>
                </c:pt>
                <c:pt idx="353">
                  <c:v>10</c:v>
                </c:pt>
                <c:pt idx="354">
                  <c:v>9</c:v>
                </c:pt>
                <c:pt idx="355">
                  <c:v>12</c:v>
                </c:pt>
                <c:pt idx="356">
                  <c:v>12</c:v>
                </c:pt>
                <c:pt idx="357">
                  <c:v>11</c:v>
                </c:pt>
                <c:pt idx="358">
                  <c:v>9</c:v>
                </c:pt>
                <c:pt idx="359">
                  <c:v>15</c:v>
                </c:pt>
                <c:pt idx="360">
                  <c:v>15</c:v>
                </c:pt>
                <c:pt idx="361">
                  <c:v>14</c:v>
                </c:pt>
                <c:pt idx="362">
                  <c:v>12</c:v>
                </c:pt>
                <c:pt idx="363">
                  <c:v>9</c:v>
                </c:pt>
                <c:pt idx="364">
                  <c:v>5</c:v>
                </c:pt>
                <c:pt idx="365">
                  <c:v>17</c:v>
                </c:pt>
                <c:pt idx="366">
                  <c:v>17</c:v>
                </c:pt>
                <c:pt idx="367">
                  <c:v>16</c:v>
                </c:pt>
                <c:pt idx="368">
                  <c:v>14</c:v>
                </c:pt>
                <c:pt idx="369">
                  <c:v>11</c:v>
                </c:pt>
                <c:pt idx="370">
                  <c:v>7</c:v>
                </c:pt>
                <c:pt idx="371">
                  <c:v>1</c:v>
                </c:pt>
                <c:pt idx="372">
                  <c:v>-8</c:v>
                </c:pt>
                <c:pt idx="373">
                  <c:v>19</c:v>
                </c:pt>
                <c:pt idx="374">
                  <c:v>19</c:v>
                </c:pt>
                <c:pt idx="375">
                  <c:v>18</c:v>
                </c:pt>
                <c:pt idx="376">
                  <c:v>21</c:v>
                </c:pt>
                <c:pt idx="377">
                  <c:v>21</c:v>
                </c:pt>
                <c:pt idx="378">
                  <c:v>21</c:v>
                </c:pt>
                <c:pt idx="379">
                  <c:v>20</c:v>
                </c:pt>
                <c:pt idx="380">
                  <c:v>18</c:v>
                </c:pt>
                <c:pt idx="381">
                  <c:v>24</c:v>
                </c:pt>
                <c:pt idx="382">
                  <c:v>24</c:v>
                </c:pt>
                <c:pt idx="383">
                  <c:v>24</c:v>
                </c:pt>
                <c:pt idx="384">
                  <c:v>23</c:v>
                </c:pt>
                <c:pt idx="385">
                  <c:v>21</c:v>
                </c:pt>
                <c:pt idx="386">
                  <c:v>18</c:v>
                </c:pt>
                <c:pt idx="387">
                  <c:v>14</c:v>
                </c:pt>
                <c:pt idx="388">
                  <c:v>8</c:v>
                </c:pt>
                <c:pt idx="389">
                  <c:v>-1</c:v>
                </c:pt>
                <c:pt idx="390">
                  <c:v>26</c:v>
                </c:pt>
                <c:pt idx="391">
                  <c:v>26</c:v>
                </c:pt>
                <c:pt idx="392">
                  <c:v>26</c:v>
                </c:pt>
                <c:pt idx="393">
                  <c:v>26</c:v>
                </c:pt>
                <c:pt idx="394">
                  <c:v>26</c:v>
                </c:pt>
                <c:pt idx="395">
                  <c:v>26</c:v>
                </c:pt>
                <c:pt idx="396">
                  <c:v>25</c:v>
                </c:pt>
                <c:pt idx="397">
                  <c:v>23</c:v>
                </c:pt>
                <c:pt idx="398">
                  <c:v>29</c:v>
                </c:pt>
                <c:pt idx="399">
                  <c:v>29</c:v>
                </c:pt>
                <c:pt idx="400">
                  <c:v>29</c:v>
                </c:pt>
                <c:pt idx="401">
                  <c:v>28</c:v>
                </c:pt>
                <c:pt idx="402">
                  <c:v>26</c:v>
                </c:pt>
                <c:pt idx="403">
                  <c:v>32</c:v>
                </c:pt>
                <c:pt idx="404">
                  <c:v>32</c:v>
                </c:pt>
                <c:pt idx="405">
                  <c:v>32</c:v>
                </c:pt>
                <c:pt idx="406">
                  <c:v>32</c:v>
                </c:pt>
                <c:pt idx="407">
                  <c:v>31</c:v>
                </c:pt>
                <c:pt idx="408">
                  <c:v>29</c:v>
                </c:pt>
                <c:pt idx="409">
                  <c:v>35</c:v>
                </c:pt>
                <c:pt idx="410">
                  <c:v>35</c:v>
                </c:pt>
                <c:pt idx="411">
                  <c:v>35</c:v>
                </c:pt>
                <c:pt idx="412">
                  <c:v>35</c:v>
                </c:pt>
                <c:pt idx="413">
                  <c:v>35</c:v>
                </c:pt>
                <c:pt idx="414">
                  <c:v>34</c:v>
                </c:pt>
                <c:pt idx="415">
                  <c:v>32</c:v>
                </c:pt>
                <c:pt idx="416">
                  <c:v>29</c:v>
                </c:pt>
                <c:pt idx="417">
                  <c:v>38</c:v>
                </c:pt>
                <c:pt idx="418">
                  <c:v>38</c:v>
                </c:pt>
                <c:pt idx="419">
                  <c:v>38</c:v>
                </c:pt>
                <c:pt idx="420">
                  <c:v>38</c:v>
                </c:pt>
                <c:pt idx="421">
                  <c:v>38</c:v>
                </c:pt>
                <c:pt idx="422">
                  <c:v>38</c:v>
                </c:pt>
                <c:pt idx="423">
                  <c:v>38</c:v>
                </c:pt>
                <c:pt idx="424">
                  <c:v>37</c:v>
                </c:pt>
                <c:pt idx="425">
                  <c:v>35</c:v>
                </c:pt>
                <c:pt idx="426">
                  <c:v>32</c:v>
                </c:pt>
                <c:pt idx="427">
                  <c:v>41</c:v>
                </c:pt>
                <c:pt idx="428">
                  <c:v>41</c:v>
                </c:pt>
                <c:pt idx="429">
                  <c:v>41</c:v>
                </c:pt>
                <c:pt idx="430">
                  <c:v>41</c:v>
                </c:pt>
                <c:pt idx="431">
                  <c:v>40</c:v>
                </c:pt>
                <c:pt idx="432">
                  <c:v>38</c:v>
                </c:pt>
                <c:pt idx="433">
                  <c:v>44</c:v>
                </c:pt>
                <c:pt idx="434">
                  <c:v>44</c:v>
                </c:pt>
                <c:pt idx="435">
                  <c:v>44</c:v>
                </c:pt>
                <c:pt idx="436">
                  <c:v>44</c:v>
                </c:pt>
                <c:pt idx="437">
                  <c:v>43</c:v>
                </c:pt>
                <c:pt idx="438">
                  <c:v>41</c:v>
                </c:pt>
                <c:pt idx="439">
                  <c:v>38</c:v>
                </c:pt>
                <c:pt idx="440">
                  <c:v>47</c:v>
                </c:pt>
                <c:pt idx="441">
                  <c:v>47</c:v>
                </c:pt>
                <c:pt idx="442">
                  <c:v>47</c:v>
                </c:pt>
                <c:pt idx="443">
                  <c:v>47</c:v>
                </c:pt>
                <c:pt idx="444">
                  <c:v>47</c:v>
                </c:pt>
                <c:pt idx="445">
                  <c:v>47</c:v>
                </c:pt>
                <c:pt idx="446">
                  <c:v>46</c:v>
                </c:pt>
                <c:pt idx="447">
                  <c:v>49</c:v>
                </c:pt>
                <c:pt idx="448">
                  <c:v>49</c:v>
                </c:pt>
                <c:pt idx="449">
                  <c:v>49</c:v>
                </c:pt>
                <c:pt idx="450">
                  <c:v>49</c:v>
                </c:pt>
                <c:pt idx="451">
                  <c:v>49</c:v>
                </c:pt>
                <c:pt idx="452">
                  <c:v>49</c:v>
                </c:pt>
                <c:pt idx="453">
                  <c:v>49</c:v>
                </c:pt>
                <c:pt idx="454">
                  <c:v>48</c:v>
                </c:pt>
                <c:pt idx="455">
                  <c:v>46</c:v>
                </c:pt>
                <c:pt idx="456">
                  <c:v>43</c:v>
                </c:pt>
                <c:pt idx="457">
                  <c:v>39</c:v>
                </c:pt>
                <c:pt idx="458">
                  <c:v>33</c:v>
                </c:pt>
                <c:pt idx="459">
                  <c:v>51</c:v>
                </c:pt>
                <c:pt idx="460">
                  <c:v>51</c:v>
                </c:pt>
                <c:pt idx="461">
                  <c:v>51</c:v>
                </c:pt>
                <c:pt idx="462">
                  <c:v>51</c:v>
                </c:pt>
                <c:pt idx="463">
                  <c:v>51</c:v>
                </c:pt>
                <c:pt idx="464">
                  <c:v>51</c:v>
                </c:pt>
                <c:pt idx="465">
                  <c:v>51</c:v>
                </c:pt>
                <c:pt idx="466">
                  <c:v>51</c:v>
                </c:pt>
                <c:pt idx="467">
                  <c:v>50</c:v>
                </c:pt>
                <c:pt idx="468">
                  <c:v>48</c:v>
                </c:pt>
                <c:pt idx="469">
                  <c:v>45</c:v>
                </c:pt>
                <c:pt idx="470">
                  <c:v>41</c:v>
                </c:pt>
                <c:pt idx="471">
                  <c:v>35</c:v>
                </c:pt>
                <c:pt idx="472">
                  <c:v>26</c:v>
                </c:pt>
                <c:pt idx="473">
                  <c:v>26</c:v>
                </c:pt>
                <c:pt idx="474">
                  <c:v>26</c:v>
                </c:pt>
                <c:pt idx="475">
                  <c:v>26</c:v>
                </c:pt>
                <c:pt idx="476">
                  <c:v>26</c:v>
                </c:pt>
                <c:pt idx="477">
                  <c:v>26</c:v>
                </c:pt>
                <c:pt idx="478">
                  <c:v>26</c:v>
                </c:pt>
                <c:pt idx="479">
                  <c:v>26</c:v>
                </c:pt>
                <c:pt idx="480">
                  <c:v>25</c:v>
                </c:pt>
                <c:pt idx="481">
                  <c:v>23</c:v>
                </c:pt>
                <c:pt idx="482">
                  <c:v>20</c:v>
                </c:pt>
                <c:pt idx="483">
                  <c:v>16</c:v>
                </c:pt>
                <c:pt idx="484">
                  <c:v>10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0</c:v>
                </c:pt>
                <c:pt idx="490">
                  <c:v>3</c:v>
                </c:pt>
                <c:pt idx="491">
                  <c:v>3</c:v>
                </c:pt>
                <c:pt idx="492">
                  <c:v>3</c:v>
                </c:pt>
                <c:pt idx="493">
                  <c:v>2</c:v>
                </c:pt>
                <c:pt idx="494">
                  <c:v>5</c:v>
                </c:pt>
                <c:pt idx="495">
                  <c:v>5</c:v>
                </c:pt>
                <c:pt idx="496">
                  <c:v>4</c:v>
                </c:pt>
                <c:pt idx="497">
                  <c:v>2</c:v>
                </c:pt>
                <c:pt idx="498">
                  <c:v>-1</c:v>
                </c:pt>
                <c:pt idx="499">
                  <c:v>-5</c:v>
                </c:pt>
              </c:numCache>
            </c:numRef>
          </c:val>
        </c:ser>
        <c:ser>
          <c:idx val="2"/>
          <c:order val="2"/>
          <c:tx>
            <c:v>Dz Tweak</c:v>
          </c:tx>
          <c:marker>
            <c:symbol val="none"/>
          </c:marker>
          <c:val>
            <c:numRef>
              <c:f>'Clyde-1'!$AD$11:$AD$510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-5</c:v>
                </c:pt>
                <c:pt idx="14">
                  <c:v>-6</c:v>
                </c:pt>
                <c:pt idx="15">
                  <c:v>-7</c:v>
                </c:pt>
                <c:pt idx="16">
                  <c:v>-8</c:v>
                </c:pt>
                <c:pt idx="17">
                  <c:v>-10</c:v>
                </c:pt>
                <c:pt idx="18">
                  <c:v>-12</c:v>
                </c:pt>
                <c:pt idx="19">
                  <c:v>-6</c:v>
                </c:pt>
                <c:pt idx="20">
                  <c:v>-6</c:v>
                </c:pt>
                <c:pt idx="21">
                  <c:v>-6</c:v>
                </c:pt>
                <c:pt idx="22">
                  <c:v>-6</c:v>
                </c:pt>
                <c:pt idx="23">
                  <c:v>-6</c:v>
                </c:pt>
                <c:pt idx="24">
                  <c:v>-6</c:v>
                </c:pt>
                <c:pt idx="25">
                  <c:v>-6</c:v>
                </c:pt>
                <c:pt idx="26">
                  <c:v>-7</c:v>
                </c:pt>
                <c:pt idx="27">
                  <c:v>-9</c:v>
                </c:pt>
                <c:pt idx="28">
                  <c:v>-11</c:v>
                </c:pt>
                <c:pt idx="29">
                  <c:v>-13</c:v>
                </c:pt>
                <c:pt idx="30">
                  <c:v>-16</c:v>
                </c:pt>
                <c:pt idx="31">
                  <c:v>-19</c:v>
                </c:pt>
                <c:pt idx="32">
                  <c:v>-10</c:v>
                </c:pt>
                <c:pt idx="33">
                  <c:v>-10</c:v>
                </c:pt>
                <c:pt idx="34">
                  <c:v>-10</c:v>
                </c:pt>
                <c:pt idx="35">
                  <c:v>-10</c:v>
                </c:pt>
                <c:pt idx="36">
                  <c:v>-12</c:v>
                </c:pt>
                <c:pt idx="37">
                  <c:v>-15</c:v>
                </c:pt>
                <c:pt idx="38">
                  <c:v>-18</c:v>
                </c:pt>
                <c:pt idx="39">
                  <c:v>-21</c:v>
                </c:pt>
                <c:pt idx="40">
                  <c:v>-25</c:v>
                </c:pt>
                <c:pt idx="41">
                  <c:v>-29</c:v>
                </c:pt>
                <c:pt idx="42">
                  <c:v>-33</c:v>
                </c:pt>
                <c:pt idx="43">
                  <c:v>-38</c:v>
                </c:pt>
                <c:pt idx="44">
                  <c:v>-43</c:v>
                </c:pt>
                <c:pt idx="45">
                  <c:v>-48</c:v>
                </c:pt>
                <c:pt idx="46">
                  <c:v>-54</c:v>
                </c:pt>
                <c:pt idx="47">
                  <c:v>-60</c:v>
                </c:pt>
                <c:pt idx="48">
                  <c:v>-66</c:v>
                </c:pt>
                <c:pt idx="49">
                  <c:v>-66</c:v>
                </c:pt>
                <c:pt idx="50">
                  <c:v>-66</c:v>
                </c:pt>
                <c:pt idx="51">
                  <c:v>-66</c:v>
                </c:pt>
                <c:pt idx="52">
                  <c:v>-66</c:v>
                </c:pt>
                <c:pt idx="53">
                  <c:v>-66</c:v>
                </c:pt>
                <c:pt idx="54">
                  <c:v>-66</c:v>
                </c:pt>
                <c:pt idx="55">
                  <c:v>-66</c:v>
                </c:pt>
                <c:pt idx="56">
                  <c:v>-66</c:v>
                </c:pt>
                <c:pt idx="57">
                  <c:v>-66</c:v>
                </c:pt>
                <c:pt idx="58">
                  <c:v>-66</c:v>
                </c:pt>
                <c:pt idx="59">
                  <c:v>-71</c:v>
                </c:pt>
                <c:pt idx="60">
                  <c:v>-77</c:v>
                </c:pt>
                <c:pt idx="61">
                  <c:v>-83</c:v>
                </c:pt>
                <c:pt idx="62">
                  <c:v>-65</c:v>
                </c:pt>
                <c:pt idx="63">
                  <c:v>-65</c:v>
                </c:pt>
                <c:pt idx="64">
                  <c:v>-65</c:v>
                </c:pt>
                <c:pt idx="65">
                  <c:v>-70</c:v>
                </c:pt>
                <c:pt idx="66">
                  <c:v>-55</c:v>
                </c:pt>
                <c:pt idx="67">
                  <c:v>-55</c:v>
                </c:pt>
                <c:pt idx="68">
                  <c:v>-60</c:v>
                </c:pt>
                <c:pt idx="69">
                  <c:v>-65</c:v>
                </c:pt>
                <c:pt idx="70">
                  <c:v>-70</c:v>
                </c:pt>
                <c:pt idx="71">
                  <c:v>-76</c:v>
                </c:pt>
                <c:pt idx="72">
                  <c:v>-82</c:v>
                </c:pt>
                <c:pt idx="73">
                  <c:v>-88</c:v>
                </c:pt>
                <c:pt idx="74">
                  <c:v>-95</c:v>
                </c:pt>
                <c:pt idx="75">
                  <c:v>-74</c:v>
                </c:pt>
                <c:pt idx="76">
                  <c:v>-74</c:v>
                </c:pt>
                <c:pt idx="77">
                  <c:v>-74</c:v>
                </c:pt>
                <c:pt idx="78">
                  <c:v>-80</c:v>
                </c:pt>
                <c:pt idx="79">
                  <c:v>-86</c:v>
                </c:pt>
                <c:pt idx="80">
                  <c:v>-68</c:v>
                </c:pt>
                <c:pt idx="81">
                  <c:v>-68</c:v>
                </c:pt>
                <c:pt idx="82">
                  <c:v>-68</c:v>
                </c:pt>
                <c:pt idx="83">
                  <c:v>-74</c:v>
                </c:pt>
                <c:pt idx="84">
                  <c:v>-80</c:v>
                </c:pt>
                <c:pt idx="85">
                  <c:v>-86</c:v>
                </c:pt>
                <c:pt idx="86">
                  <c:v>-93</c:v>
                </c:pt>
                <c:pt idx="87">
                  <c:v>-72</c:v>
                </c:pt>
                <c:pt idx="88">
                  <c:v>-72</c:v>
                </c:pt>
                <c:pt idx="89">
                  <c:v>-78</c:v>
                </c:pt>
                <c:pt idx="90">
                  <c:v>-84</c:v>
                </c:pt>
                <c:pt idx="91">
                  <c:v>-91</c:v>
                </c:pt>
                <c:pt idx="92">
                  <c:v>-98</c:v>
                </c:pt>
                <c:pt idx="93">
                  <c:v>-105</c:v>
                </c:pt>
                <c:pt idx="94">
                  <c:v>-84</c:v>
                </c:pt>
                <c:pt idx="95">
                  <c:v>-84</c:v>
                </c:pt>
                <c:pt idx="96">
                  <c:v>-84</c:v>
                </c:pt>
                <c:pt idx="97">
                  <c:v>-91</c:v>
                </c:pt>
                <c:pt idx="98">
                  <c:v>-98</c:v>
                </c:pt>
                <c:pt idx="99">
                  <c:v>-77</c:v>
                </c:pt>
                <c:pt idx="100">
                  <c:v>-77</c:v>
                </c:pt>
                <c:pt idx="101">
                  <c:v>-77</c:v>
                </c:pt>
                <c:pt idx="102">
                  <c:v>-77</c:v>
                </c:pt>
                <c:pt idx="103">
                  <c:v>-83</c:v>
                </c:pt>
                <c:pt idx="104">
                  <c:v>-90</c:v>
                </c:pt>
                <c:pt idx="105">
                  <c:v>-69</c:v>
                </c:pt>
                <c:pt idx="106">
                  <c:v>-69</c:v>
                </c:pt>
                <c:pt idx="107">
                  <c:v>-69</c:v>
                </c:pt>
                <c:pt idx="108">
                  <c:v>-69</c:v>
                </c:pt>
                <c:pt idx="109">
                  <c:v>-69</c:v>
                </c:pt>
                <c:pt idx="110">
                  <c:v>-69</c:v>
                </c:pt>
                <c:pt idx="111">
                  <c:v>-69</c:v>
                </c:pt>
                <c:pt idx="112">
                  <c:v>-69</c:v>
                </c:pt>
                <c:pt idx="113">
                  <c:v>-69</c:v>
                </c:pt>
                <c:pt idx="114">
                  <c:v>-75</c:v>
                </c:pt>
                <c:pt idx="115">
                  <c:v>-81</c:v>
                </c:pt>
                <c:pt idx="116">
                  <c:v>-63</c:v>
                </c:pt>
                <c:pt idx="117">
                  <c:v>-63</c:v>
                </c:pt>
                <c:pt idx="118">
                  <c:v>-63</c:v>
                </c:pt>
                <c:pt idx="119">
                  <c:v>-63</c:v>
                </c:pt>
                <c:pt idx="120">
                  <c:v>-63</c:v>
                </c:pt>
                <c:pt idx="121">
                  <c:v>-63</c:v>
                </c:pt>
                <c:pt idx="122">
                  <c:v>-63</c:v>
                </c:pt>
                <c:pt idx="123">
                  <c:v>-69</c:v>
                </c:pt>
                <c:pt idx="124">
                  <c:v>-51</c:v>
                </c:pt>
                <c:pt idx="125">
                  <c:v>-51</c:v>
                </c:pt>
                <c:pt idx="126">
                  <c:v>-56</c:v>
                </c:pt>
                <c:pt idx="127">
                  <c:v>-41</c:v>
                </c:pt>
                <c:pt idx="128">
                  <c:v>-41</c:v>
                </c:pt>
                <c:pt idx="129">
                  <c:v>-41</c:v>
                </c:pt>
                <c:pt idx="130">
                  <c:v>-45</c:v>
                </c:pt>
                <c:pt idx="131">
                  <c:v>-33</c:v>
                </c:pt>
                <c:pt idx="132">
                  <c:v>-33</c:v>
                </c:pt>
                <c:pt idx="133">
                  <c:v>-33</c:v>
                </c:pt>
                <c:pt idx="134">
                  <c:v>-37</c:v>
                </c:pt>
                <c:pt idx="135">
                  <c:v>-41</c:v>
                </c:pt>
                <c:pt idx="136">
                  <c:v>-45</c:v>
                </c:pt>
                <c:pt idx="137">
                  <c:v>-50</c:v>
                </c:pt>
                <c:pt idx="138">
                  <c:v>-55</c:v>
                </c:pt>
                <c:pt idx="139">
                  <c:v>-60</c:v>
                </c:pt>
                <c:pt idx="140">
                  <c:v>-66</c:v>
                </c:pt>
                <c:pt idx="141">
                  <c:v>-72</c:v>
                </c:pt>
                <c:pt idx="142">
                  <c:v>-78</c:v>
                </c:pt>
                <c:pt idx="143">
                  <c:v>-60</c:v>
                </c:pt>
                <c:pt idx="144">
                  <c:v>-60</c:v>
                </c:pt>
                <c:pt idx="145">
                  <c:v>-60</c:v>
                </c:pt>
                <c:pt idx="146">
                  <c:v>-66</c:v>
                </c:pt>
                <c:pt idx="147">
                  <c:v>-48</c:v>
                </c:pt>
                <c:pt idx="148">
                  <c:v>-48</c:v>
                </c:pt>
                <c:pt idx="149">
                  <c:v>-48</c:v>
                </c:pt>
                <c:pt idx="150">
                  <c:v>-53</c:v>
                </c:pt>
                <c:pt idx="151">
                  <c:v>-58</c:v>
                </c:pt>
                <c:pt idx="152">
                  <c:v>-43</c:v>
                </c:pt>
                <c:pt idx="153">
                  <c:v>-43</c:v>
                </c:pt>
                <c:pt idx="154">
                  <c:v>-43</c:v>
                </c:pt>
                <c:pt idx="155">
                  <c:v>-43</c:v>
                </c:pt>
                <c:pt idx="156">
                  <c:v>-43</c:v>
                </c:pt>
                <c:pt idx="157">
                  <c:v>-43</c:v>
                </c:pt>
                <c:pt idx="158">
                  <c:v>-43</c:v>
                </c:pt>
                <c:pt idx="159">
                  <c:v>-43</c:v>
                </c:pt>
                <c:pt idx="160">
                  <c:v>-43</c:v>
                </c:pt>
                <c:pt idx="161">
                  <c:v>-43</c:v>
                </c:pt>
                <c:pt idx="162">
                  <c:v>-43</c:v>
                </c:pt>
                <c:pt idx="163">
                  <c:v>-43</c:v>
                </c:pt>
                <c:pt idx="164">
                  <c:v>-48</c:v>
                </c:pt>
                <c:pt idx="165">
                  <c:v>-53</c:v>
                </c:pt>
                <c:pt idx="166">
                  <c:v>-58</c:v>
                </c:pt>
                <c:pt idx="167">
                  <c:v>-43</c:v>
                </c:pt>
                <c:pt idx="168">
                  <c:v>-43</c:v>
                </c:pt>
                <c:pt idx="169">
                  <c:v>-43</c:v>
                </c:pt>
                <c:pt idx="170">
                  <c:v>-48</c:v>
                </c:pt>
                <c:pt idx="171">
                  <c:v>-53</c:v>
                </c:pt>
                <c:pt idx="172">
                  <c:v>-58</c:v>
                </c:pt>
                <c:pt idx="173">
                  <c:v>-64</c:v>
                </c:pt>
                <c:pt idx="174">
                  <c:v>-70</c:v>
                </c:pt>
                <c:pt idx="175">
                  <c:v>-76</c:v>
                </c:pt>
                <c:pt idx="176">
                  <c:v>-83</c:v>
                </c:pt>
                <c:pt idx="177">
                  <c:v>-90</c:v>
                </c:pt>
                <c:pt idx="178">
                  <c:v>-69</c:v>
                </c:pt>
                <c:pt idx="179">
                  <c:v>-69</c:v>
                </c:pt>
                <c:pt idx="180">
                  <c:v>-69</c:v>
                </c:pt>
                <c:pt idx="181">
                  <c:v>-69</c:v>
                </c:pt>
                <c:pt idx="182">
                  <c:v>-75</c:v>
                </c:pt>
                <c:pt idx="183">
                  <c:v>-82</c:v>
                </c:pt>
                <c:pt idx="184">
                  <c:v>-61</c:v>
                </c:pt>
                <c:pt idx="185">
                  <c:v>-61</c:v>
                </c:pt>
                <c:pt idx="186">
                  <c:v>-61</c:v>
                </c:pt>
                <c:pt idx="187">
                  <c:v>-61</c:v>
                </c:pt>
                <c:pt idx="188">
                  <c:v>-67</c:v>
                </c:pt>
                <c:pt idx="189">
                  <c:v>-73</c:v>
                </c:pt>
                <c:pt idx="190">
                  <c:v>-80</c:v>
                </c:pt>
                <c:pt idx="191">
                  <c:v>-87</c:v>
                </c:pt>
                <c:pt idx="192">
                  <c:v>-66</c:v>
                </c:pt>
                <c:pt idx="193">
                  <c:v>-66</c:v>
                </c:pt>
                <c:pt idx="194">
                  <c:v>-66</c:v>
                </c:pt>
                <c:pt idx="195">
                  <c:v>-72</c:v>
                </c:pt>
                <c:pt idx="196">
                  <c:v>-79</c:v>
                </c:pt>
                <c:pt idx="197">
                  <c:v>-58</c:v>
                </c:pt>
                <c:pt idx="198">
                  <c:v>-58</c:v>
                </c:pt>
                <c:pt idx="199">
                  <c:v>-58</c:v>
                </c:pt>
                <c:pt idx="200">
                  <c:v>-64</c:v>
                </c:pt>
                <c:pt idx="201">
                  <c:v>-46</c:v>
                </c:pt>
                <c:pt idx="202">
                  <c:v>-46</c:v>
                </c:pt>
                <c:pt idx="203">
                  <c:v>-46</c:v>
                </c:pt>
                <c:pt idx="204">
                  <c:v>-51</c:v>
                </c:pt>
                <c:pt idx="205">
                  <c:v>-57</c:v>
                </c:pt>
                <c:pt idx="206">
                  <c:v>-63</c:v>
                </c:pt>
                <c:pt idx="207">
                  <c:v>-69</c:v>
                </c:pt>
                <c:pt idx="208">
                  <c:v>-76</c:v>
                </c:pt>
                <c:pt idx="209">
                  <c:v>-55</c:v>
                </c:pt>
                <c:pt idx="210">
                  <c:v>-55</c:v>
                </c:pt>
                <c:pt idx="211">
                  <c:v>-61</c:v>
                </c:pt>
                <c:pt idx="212">
                  <c:v>-43</c:v>
                </c:pt>
                <c:pt idx="213">
                  <c:v>-43</c:v>
                </c:pt>
                <c:pt idx="214">
                  <c:v>-43</c:v>
                </c:pt>
                <c:pt idx="215">
                  <c:v>-43</c:v>
                </c:pt>
                <c:pt idx="216">
                  <c:v>-43</c:v>
                </c:pt>
                <c:pt idx="217">
                  <c:v>-43</c:v>
                </c:pt>
                <c:pt idx="218">
                  <c:v>-43</c:v>
                </c:pt>
                <c:pt idx="219">
                  <c:v>-43</c:v>
                </c:pt>
                <c:pt idx="220">
                  <c:v>-43</c:v>
                </c:pt>
                <c:pt idx="221">
                  <c:v>-43</c:v>
                </c:pt>
                <c:pt idx="222">
                  <c:v>-48</c:v>
                </c:pt>
                <c:pt idx="223">
                  <c:v>-33</c:v>
                </c:pt>
                <c:pt idx="224">
                  <c:v>-33</c:v>
                </c:pt>
                <c:pt idx="225">
                  <c:v>-38</c:v>
                </c:pt>
                <c:pt idx="226">
                  <c:v>-43</c:v>
                </c:pt>
                <c:pt idx="227">
                  <c:v>-48</c:v>
                </c:pt>
                <c:pt idx="228">
                  <c:v>-54</c:v>
                </c:pt>
                <c:pt idx="229">
                  <c:v>-60</c:v>
                </c:pt>
                <c:pt idx="230">
                  <c:v>-66</c:v>
                </c:pt>
                <c:pt idx="231">
                  <c:v>-73</c:v>
                </c:pt>
                <c:pt idx="232">
                  <c:v>-52</c:v>
                </c:pt>
                <c:pt idx="233">
                  <c:v>-52</c:v>
                </c:pt>
                <c:pt idx="234">
                  <c:v>-52</c:v>
                </c:pt>
                <c:pt idx="235">
                  <c:v>-58</c:v>
                </c:pt>
                <c:pt idx="236">
                  <c:v>-40</c:v>
                </c:pt>
                <c:pt idx="237">
                  <c:v>-40</c:v>
                </c:pt>
                <c:pt idx="238">
                  <c:v>-40</c:v>
                </c:pt>
                <c:pt idx="239">
                  <c:v>-40</c:v>
                </c:pt>
                <c:pt idx="240">
                  <c:v>-40</c:v>
                </c:pt>
                <c:pt idx="241">
                  <c:v>-45</c:v>
                </c:pt>
                <c:pt idx="242">
                  <c:v>-51</c:v>
                </c:pt>
                <c:pt idx="243">
                  <c:v>-33</c:v>
                </c:pt>
                <c:pt idx="244">
                  <c:v>-33</c:v>
                </c:pt>
                <c:pt idx="245">
                  <c:v>-38</c:v>
                </c:pt>
                <c:pt idx="246">
                  <c:v>-43</c:v>
                </c:pt>
                <c:pt idx="247">
                  <c:v>-49</c:v>
                </c:pt>
                <c:pt idx="248">
                  <c:v>-55</c:v>
                </c:pt>
                <c:pt idx="249">
                  <c:v>-61</c:v>
                </c:pt>
                <c:pt idx="250">
                  <c:v>-43</c:v>
                </c:pt>
                <c:pt idx="251">
                  <c:v>-43</c:v>
                </c:pt>
                <c:pt idx="252">
                  <c:v>-49</c:v>
                </c:pt>
                <c:pt idx="253">
                  <c:v>-31</c:v>
                </c:pt>
                <c:pt idx="254">
                  <c:v>-31</c:v>
                </c:pt>
                <c:pt idx="255">
                  <c:v>-31</c:v>
                </c:pt>
                <c:pt idx="256">
                  <c:v>-31</c:v>
                </c:pt>
                <c:pt idx="257">
                  <c:v>-36</c:v>
                </c:pt>
                <c:pt idx="258">
                  <c:v>-21</c:v>
                </c:pt>
                <c:pt idx="259">
                  <c:v>-21</c:v>
                </c:pt>
                <c:pt idx="260">
                  <c:v>-25</c:v>
                </c:pt>
                <c:pt idx="261">
                  <c:v>-13</c:v>
                </c:pt>
                <c:pt idx="262">
                  <c:v>-13</c:v>
                </c:pt>
                <c:pt idx="263">
                  <c:v>-17</c:v>
                </c:pt>
                <c:pt idx="264">
                  <c:v>-5</c:v>
                </c:pt>
                <c:pt idx="265">
                  <c:v>-5</c:v>
                </c:pt>
                <c:pt idx="266">
                  <c:v>-8</c:v>
                </c:pt>
                <c:pt idx="267">
                  <c:v>-11</c:v>
                </c:pt>
                <c:pt idx="268">
                  <c:v>-15</c:v>
                </c:pt>
                <c:pt idx="269">
                  <c:v>-19</c:v>
                </c:pt>
                <c:pt idx="270">
                  <c:v>-23</c:v>
                </c:pt>
                <c:pt idx="271">
                  <c:v>-28</c:v>
                </c:pt>
                <c:pt idx="272">
                  <c:v>-33</c:v>
                </c:pt>
                <c:pt idx="273">
                  <c:v>-18</c:v>
                </c:pt>
                <c:pt idx="274">
                  <c:v>-18</c:v>
                </c:pt>
                <c:pt idx="275">
                  <c:v>-18</c:v>
                </c:pt>
                <c:pt idx="276">
                  <c:v>-22</c:v>
                </c:pt>
                <c:pt idx="277">
                  <c:v>-27</c:v>
                </c:pt>
                <c:pt idx="278">
                  <c:v>-32</c:v>
                </c:pt>
                <c:pt idx="279">
                  <c:v>-17</c:v>
                </c:pt>
                <c:pt idx="280">
                  <c:v>-17</c:v>
                </c:pt>
                <c:pt idx="281">
                  <c:v>-21</c:v>
                </c:pt>
                <c:pt idx="282">
                  <c:v>-26</c:v>
                </c:pt>
                <c:pt idx="283">
                  <c:v>-11</c:v>
                </c:pt>
                <c:pt idx="284">
                  <c:v>-11</c:v>
                </c:pt>
                <c:pt idx="285">
                  <c:v>-15</c:v>
                </c:pt>
                <c:pt idx="286">
                  <c:v>-19</c:v>
                </c:pt>
                <c:pt idx="287">
                  <c:v>-7</c:v>
                </c:pt>
                <c:pt idx="288">
                  <c:v>-7</c:v>
                </c:pt>
                <c:pt idx="289">
                  <c:v>-7</c:v>
                </c:pt>
                <c:pt idx="290">
                  <c:v>-7</c:v>
                </c:pt>
                <c:pt idx="291">
                  <c:v>-7</c:v>
                </c:pt>
                <c:pt idx="292">
                  <c:v>-11</c:v>
                </c:pt>
                <c:pt idx="293">
                  <c:v>-15</c:v>
                </c:pt>
                <c:pt idx="294">
                  <c:v>-3</c:v>
                </c:pt>
                <c:pt idx="295">
                  <c:v>-3</c:v>
                </c:pt>
                <c:pt idx="296">
                  <c:v>-3</c:v>
                </c:pt>
                <c:pt idx="297">
                  <c:v>-6</c:v>
                </c:pt>
                <c:pt idx="298">
                  <c:v>3</c:v>
                </c:pt>
                <c:pt idx="299">
                  <c:v>3</c:v>
                </c:pt>
                <c:pt idx="300">
                  <c:v>3</c:v>
                </c:pt>
                <c:pt idx="301">
                  <c:v>3</c:v>
                </c:pt>
                <c:pt idx="302">
                  <c:v>3</c:v>
                </c:pt>
                <c:pt idx="303">
                  <c:v>3</c:v>
                </c:pt>
                <c:pt idx="304">
                  <c:v>3</c:v>
                </c:pt>
                <c:pt idx="305">
                  <c:v>3</c:v>
                </c:pt>
                <c:pt idx="306">
                  <c:v>0</c:v>
                </c:pt>
                <c:pt idx="307">
                  <c:v>-3</c:v>
                </c:pt>
                <c:pt idx="308">
                  <c:v>6</c:v>
                </c:pt>
                <c:pt idx="309">
                  <c:v>6</c:v>
                </c:pt>
                <c:pt idx="310">
                  <c:v>4</c:v>
                </c:pt>
                <c:pt idx="311">
                  <c:v>1</c:v>
                </c:pt>
                <c:pt idx="312">
                  <c:v>-2</c:v>
                </c:pt>
                <c:pt idx="313">
                  <c:v>-5</c:v>
                </c:pt>
                <c:pt idx="314">
                  <c:v>-9</c:v>
                </c:pt>
                <c:pt idx="315">
                  <c:v>-13</c:v>
                </c:pt>
                <c:pt idx="316">
                  <c:v>-1</c:v>
                </c:pt>
                <c:pt idx="317">
                  <c:v>-1</c:v>
                </c:pt>
                <c:pt idx="318">
                  <c:v>-1</c:v>
                </c:pt>
                <c:pt idx="319">
                  <c:v>-1</c:v>
                </c:pt>
                <c:pt idx="320">
                  <c:v>-4</c:v>
                </c:pt>
                <c:pt idx="321">
                  <c:v>-8</c:v>
                </c:pt>
                <c:pt idx="322">
                  <c:v>-12</c:v>
                </c:pt>
                <c:pt idx="323">
                  <c:v>-16</c:v>
                </c:pt>
                <c:pt idx="324">
                  <c:v>-21</c:v>
                </c:pt>
                <c:pt idx="325">
                  <c:v>-26</c:v>
                </c:pt>
                <c:pt idx="326">
                  <c:v>-31</c:v>
                </c:pt>
                <c:pt idx="327">
                  <c:v>-16</c:v>
                </c:pt>
                <c:pt idx="328">
                  <c:v>-16</c:v>
                </c:pt>
                <c:pt idx="329">
                  <c:v>-16</c:v>
                </c:pt>
                <c:pt idx="330">
                  <c:v>-16</c:v>
                </c:pt>
                <c:pt idx="331">
                  <c:v>-16</c:v>
                </c:pt>
                <c:pt idx="332">
                  <c:v>-21</c:v>
                </c:pt>
                <c:pt idx="333">
                  <c:v>-26</c:v>
                </c:pt>
                <c:pt idx="334">
                  <c:v>-31</c:v>
                </c:pt>
                <c:pt idx="335">
                  <c:v>-37</c:v>
                </c:pt>
                <c:pt idx="336">
                  <c:v>-43</c:v>
                </c:pt>
                <c:pt idx="337">
                  <c:v>-25</c:v>
                </c:pt>
                <c:pt idx="338">
                  <c:v>-25</c:v>
                </c:pt>
                <c:pt idx="339">
                  <c:v>-25</c:v>
                </c:pt>
                <c:pt idx="340">
                  <c:v>-30</c:v>
                </c:pt>
                <c:pt idx="341">
                  <c:v>-36</c:v>
                </c:pt>
                <c:pt idx="342">
                  <c:v>-18</c:v>
                </c:pt>
                <c:pt idx="343">
                  <c:v>-18</c:v>
                </c:pt>
                <c:pt idx="344">
                  <c:v>-23</c:v>
                </c:pt>
                <c:pt idx="345">
                  <c:v>-28</c:v>
                </c:pt>
                <c:pt idx="346">
                  <c:v>-34</c:v>
                </c:pt>
                <c:pt idx="347">
                  <c:v>-40</c:v>
                </c:pt>
                <c:pt idx="348">
                  <c:v>-46</c:v>
                </c:pt>
                <c:pt idx="349">
                  <c:v>-53</c:v>
                </c:pt>
                <c:pt idx="350">
                  <c:v>-60</c:v>
                </c:pt>
                <c:pt idx="351">
                  <c:v>-67</c:v>
                </c:pt>
                <c:pt idx="352">
                  <c:v>-75</c:v>
                </c:pt>
                <c:pt idx="353">
                  <c:v>-83</c:v>
                </c:pt>
                <c:pt idx="354">
                  <c:v>-59</c:v>
                </c:pt>
                <c:pt idx="355">
                  <c:v>-59</c:v>
                </c:pt>
                <c:pt idx="356">
                  <c:v>-59</c:v>
                </c:pt>
                <c:pt idx="357">
                  <c:v>-66</c:v>
                </c:pt>
                <c:pt idx="358">
                  <c:v>-45</c:v>
                </c:pt>
                <c:pt idx="359">
                  <c:v>-45</c:v>
                </c:pt>
                <c:pt idx="360">
                  <c:v>-45</c:v>
                </c:pt>
                <c:pt idx="361">
                  <c:v>-52</c:v>
                </c:pt>
                <c:pt idx="362">
                  <c:v>-59</c:v>
                </c:pt>
                <c:pt idx="363">
                  <c:v>-66</c:v>
                </c:pt>
                <c:pt idx="364">
                  <c:v>-45</c:v>
                </c:pt>
                <c:pt idx="365">
                  <c:v>-45</c:v>
                </c:pt>
                <c:pt idx="366">
                  <c:v>-45</c:v>
                </c:pt>
                <c:pt idx="367">
                  <c:v>-45</c:v>
                </c:pt>
                <c:pt idx="368">
                  <c:v>-45</c:v>
                </c:pt>
                <c:pt idx="369">
                  <c:v>-45</c:v>
                </c:pt>
                <c:pt idx="370">
                  <c:v>-45</c:v>
                </c:pt>
                <c:pt idx="371">
                  <c:v>-45</c:v>
                </c:pt>
                <c:pt idx="372">
                  <c:v>-45</c:v>
                </c:pt>
                <c:pt idx="373">
                  <c:v>-45</c:v>
                </c:pt>
                <c:pt idx="374">
                  <c:v>-52</c:v>
                </c:pt>
                <c:pt idx="375">
                  <c:v>-31</c:v>
                </c:pt>
                <c:pt idx="376">
                  <c:v>-31</c:v>
                </c:pt>
                <c:pt idx="377">
                  <c:v>-31</c:v>
                </c:pt>
                <c:pt idx="378">
                  <c:v>-31</c:v>
                </c:pt>
                <c:pt idx="379">
                  <c:v>-37</c:v>
                </c:pt>
                <c:pt idx="380">
                  <c:v>-43</c:v>
                </c:pt>
                <c:pt idx="381">
                  <c:v>-50</c:v>
                </c:pt>
                <c:pt idx="382">
                  <c:v>-57</c:v>
                </c:pt>
                <c:pt idx="383">
                  <c:v>-64</c:v>
                </c:pt>
                <c:pt idx="384">
                  <c:v>-72</c:v>
                </c:pt>
                <c:pt idx="385">
                  <c:v>-48</c:v>
                </c:pt>
                <c:pt idx="386">
                  <c:v>-48</c:v>
                </c:pt>
                <c:pt idx="387">
                  <c:v>-48</c:v>
                </c:pt>
                <c:pt idx="388">
                  <c:v>-48</c:v>
                </c:pt>
                <c:pt idx="389">
                  <c:v>-55</c:v>
                </c:pt>
                <c:pt idx="390">
                  <c:v>-62</c:v>
                </c:pt>
                <c:pt idx="391">
                  <c:v>-41</c:v>
                </c:pt>
                <c:pt idx="392">
                  <c:v>-41</c:v>
                </c:pt>
                <c:pt idx="393">
                  <c:v>-41</c:v>
                </c:pt>
                <c:pt idx="394">
                  <c:v>-41</c:v>
                </c:pt>
                <c:pt idx="395">
                  <c:v>-41</c:v>
                </c:pt>
                <c:pt idx="396">
                  <c:v>-41</c:v>
                </c:pt>
                <c:pt idx="397">
                  <c:v>-41</c:v>
                </c:pt>
                <c:pt idx="398">
                  <c:v>-48</c:v>
                </c:pt>
                <c:pt idx="399">
                  <c:v>-27</c:v>
                </c:pt>
                <c:pt idx="400">
                  <c:v>-27</c:v>
                </c:pt>
                <c:pt idx="401">
                  <c:v>-27</c:v>
                </c:pt>
                <c:pt idx="402">
                  <c:v>-27</c:v>
                </c:pt>
                <c:pt idx="403">
                  <c:v>-27</c:v>
                </c:pt>
                <c:pt idx="404">
                  <c:v>-33</c:v>
                </c:pt>
                <c:pt idx="405">
                  <c:v>-39</c:v>
                </c:pt>
                <c:pt idx="406">
                  <c:v>-46</c:v>
                </c:pt>
                <c:pt idx="407">
                  <c:v>-53</c:v>
                </c:pt>
                <c:pt idx="408">
                  <c:v>-60</c:v>
                </c:pt>
                <c:pt idx="409">
                  <c:v>-39</c:v>
                </c:pt>
                <c:pt idx="410">
                  <c:v>-39</c:v>
                </c:pt>
                <c:pt idx="411">
                  <c:v>-46</c:v>
                </c:pt>
                <c:pt idx="412">
                  <c:v>-53</c:v>
                </c:pt>
                <c:pt idx="413">
                  <c:v>-60</c:v>
                </c:pt>
                <c:pt idx="414">
                  <c:v>-68</c:v>
                </c:pt>
                <c:pt idx="415">
                  <c:v>-76</c:v>
                </c:pt>
                <c:pt idx="416">
                  <c:v>-84</c:v>
                </c:pt>
                <c:pt idx="417">
                  <c:v>-93</c:v>
                </c:pt>
                <c:pt idx="418">
                  <c:v>-102</c:v>
                </c:pt>
                <c:pt idx="419">
                  <c:v>-75</c:v>
                </c:pt>
                <c:pt idx="420">
                  <c:v>-75</c:v>
                </c:pt>
                <c:pt idx="421">
                  <c:v>-83</c:v>
                </c:pt>
                <c:pt idx="422">
                  <c:v>-92</c:v>
                </c:pt>
                <c:pt idx="423">
                  <c:v>-65</c:v>
                </c:pt>
                <c:pt idx="424">
                  <c:v>-65</c:v>
                </c:pt>
                <c:pt idx="425">
                  <c:v>-73</c:v>
                </c:pt>
                <c:pt idx="426">
                  <c:v>-49</c:v>
                </c:pt>
                <c:pt idx="427">
                  <c:v>-49</c:v>
                </c:pt>
                <c:pt idx="428">
                  <c:v>-49</c:v>
                </c:pt>
                <c:pt idx="429">
                  <c:v>-56</c:v>
                </c:pt>
                <c:pt idx="430">
                  <c:v>-35</c:v>
                </c:pt>
                <c:pt idx="431">
                  <c:v>-35</c:v>
                </c:pt>
                <c:pt idx="432">
                  <c:v>-35</c:v>
                </c:pt>
                <c:pt idx="433">
                  <c:v>-35</c:v>
                </c:pt>
                <c:pt idx="434">
                  <c:v>-42</c:v>
                </c:pt>
                <c:pt idx="435">
                  <c:v>-49</c:v>
                </c:pt>
                <c:pt idx="436">
                  <c:v>-28</c:v>
                </c:pt>
                <c:pt idx="437">
                  <c:v>-28</c:v>
                </c:pt>
                <c:pt idx="438">
                  <c:v>-28</c:v>
                </c:pt>
                <c:pt idx="439">
                  <c:v>-28</c:v>
                </c:pt>
                <c:pt idx="440">
                  <c:v>-28</c:v>
                </c:pt>
                <c:pt idx="441">
                  <c:v>-28</c:v>
                </c:pt>
                <c:pt idx="442">
                  <c:v>-28</c:v>
                </c:pt>
                <c:pt idx="443">
                  <c:v>-28</c:v>
                </c:pt>
                <c:pt idx="444">
                  <c:v>-28</c:v>
                </c:pt>
                <c:pt idx="445">
                  <c:v>-28</c:v>
                </c:pt>
                <c:pt idx="446">
                  <c:v>-28</c:v>
                </c:pt>
                <c:pt idx="447">
                  <c:v>-28</c:v>
                </c:pt>
                <c:pt idx="448">
                  <c:v>-28</c:v>
                </c:pt>
                <c:pt idx="449">
                  <c:v>-28</c:v>
                </c:pt>
                <c:pt idx="450">
                  <c:v>-28</c:v>
                </c:pt>
                <c:pt idx="451">
                  <c:v>-34</c:v>
                </c:pt>
                <c:pt idx="452">
                  <c:v>-41</c:v>
                </c:pt>
                <c:pt idx="453">
                  <c:v>-48</c:v>
                </c:pt>
                <c:pt idx="454">
                  <c:v>-27</c:v>
                </c:pt>
                <c:pt idx="455">
                  <c:v>-27</c:v>
                </c:pt>
                <c:pt idx="456">
                  <c:v>-27</c:v>
                </c:pt>
                <c:pt idx="457">
                  <c:v>-33</c:v>
                </c:pt>
                <c:pt idx="458">
                  <c:v>-40</c:v>
                </c:pt>
                <c:pt idx="459">
                  <c:v>-47</c:v>
                </c:pt>
                <c:pt idx="460">
                  <c:v>-26</c:v>
                </c:pt>
                <c:pt idx="461">
                  <c:v>-26</c:v>
                </c:pt>
                <c:pt idx="462">
                  <c:v>-26</c:v>
                </c:pt>
                <c:pt idx="463">
                  <c:v>-26</c:v>
                </c:pt>
                <c:pt idx="464">
                  <c:v>-26</c:v>
                </c:pt>
                <c:pt idx="465">
                  <c:v>-32</c:v>
                </c:pt>
                <c:pt idx="466">
                  <c:v>-39</c:v>
                </c:pt>
                <c:pt idx="467">
                  <c:v>-46</c:v>
                </c:pt>
                <c:pt idx="468">
                  <c:v>-25</c:v>
                </c:pt>
                <c:pt idx="469">
                  <c:v>-25</c:v>
                </c:pt>
                <c:pt idx="470">
                  <c:v>-31</c:v>
                </c:pt>
                <c:pt idx="471">
                  <c:v>-13</c:v>
                </c:pt>
                <c:pt idx="472">
                  <c:v>-13</c:v>
                </c:pt>
                <c:pt idx="473">
                  <c:v>-13</c:v>
                </c:pt>
                <c:pt idx="474">
                  <c:v>-13</c:v>
                </c:pt>
                <c:pt idx="475">
                  <c:v>-13</c:v>
                </c:pt>
                <c:pt idx="476">
                  <c:v>-13</c:v>
                </c:pt>
                <c:pt idx="477">
                  <c:v>-13</c:v>
                </c:pt>
                <c:pt idx="478">
                  <c:v>-13</c:v>
                </c:pt>
                <c:pt idx="479">
                  <c:v>-13</c:v>
                </c:pt>
                <c:pt idx="480">
                  <c:v>-13</c:v>
                </c:pt>
                <c:pt idx="481">
                  <c:v>-13</c:v>
                </c:pt>
                <c:pt idx="482">
                  <c:v>-19</c:v>
                </c:pt>
                <c:pt idx="483">
                  <c:v>-25</c:v>
                </c:pt>
                <c:pt idx="484">
                  <c:v>-31</c:v>
                </c:pt>
                <c:pt idx="485">
                  <c:v>-13</c:v>
                </c:pt>
                <c:pt idx="486">
                  <c:v>-13</c:v>
                </c:pt>
                <c:pt idx="487">
                  <c:v>-13</c:v>
                </c:pt>
                <c:pt idx="488">
                  <c:v>-13</c:v>
                </c:pt>
                <c:pt idx="489">
                  <c:v>-19</c:v>
                </c:pt>
                <c:pt idx="490">
                  <c:v>-25</c:v>
                </c:pt>
                <c:pt idx="491">
                  <c:v>-31</c:v>
                </c:pt>
                <c:pt idx="492">
                  <c:v>-13</c:v>
                </c:pt>
                <c:pt idx="493">
                  <c:v>-13</c:v>
                </c:pt>
                <c:pt idx="494">
                  <c:v>-19</c:v>
                </c:pt>
                <c:pt idx="495">
                  <c:v>-25</c:v>
                </c:pt>
                <c:pt idx="496">
                  <c:v>-31</c:v>
                </c:pt>
                <c:pt idx="497">
                  <c:v>-38</c:v>
                </c:pt>
                <c:pt idx="498">
                  <c:v>-45</c:v>
                </c:pt>
                <c:pt idx="499">
                  <c:v>-24</c:v>
                </c:pt>
              </c:numCache>
            </c:numRef>
          </c:val>
        </c:ser>
        <c:dLbls/>
        <c:marker val="1"/>
        <c:axId val="114659328"/>
        <c:axId val="114660864"/>
      </c:lineChart>
      <c:catAx>
        <c:axId val="114659328"/>
        <c:scaling>
          <c:orientation val="minMax"/>
        </c:scaling>
        <c:axPos val="b"/>
        <c:majorTickMark val="none"/>
        <c:tickLblPos val="nextTo"/>
        <c:crossAx val="114660864"/>
        <c:crosses val="autoZero"/>
        <c:auto val="1"/>
        <c:lblAlgn val="ctr"/>
        <c:lblOffset val="100"/>
      </c:catAx>
      <c:valAx>
        <c:axId val="1146608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Bank Roll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1465932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tx>
        <c:rich>
          <a:bodyPr/>
          <a:lstStyle/>
          <a:p>
            <a:pPr>
              <a:defRPr/>
            </a:pPr>
            <a:r>
              <a:rPr lang="en-US"/>
              <a:t>Clyde2</a:t>
            </a:r>
            <a:r>
              <a:rPr lang="en-US" baseline="0"/>
              <a:t> - DS Repeater</a:t>
            </a: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DS Normal</c:v>
          </c:tx>
          <c:marker>
            <c:symbol val="none"/>
          </c:marker>
          <c:val>
            <c:numRef>
              <c:f>'Clyde-2'!$M$11:$M$510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-1</c:v>
                </c:pt>
                <c:pt idx="14">
                  <c:v>-2</c:v>
                </c:pt>
                <c:pt idx="15">
                  <c:v>-3</c:v>
                </c:pt>
                <c:pt idx="16">
                  <c:v>-4</c:v>
                </c:pt>
                <c:pt idx="17">
                  <c:v>-5</c:v>
                </c:pt>
                <c:pt idx="18">
                  <c:v>-7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4</c:v>
                </c:pt>
                <c:pt idx="27">
                  <c:v>3</c:v>
                </c:pt>
                <c:pt idx="28">
                  <c:v>2</c:v>
                </c:pt>
                <c:pt idx="29">
                  <c:v>1</c:v>
                </c:pt>
                <c:pt idx="30">
                  <c:v>0</c:v>
                </c:pt>
                <c:pt idx="31">
                  <c:v>-2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9</c:v>
                </c:pt>
                <c:pt idx="37">
                  <c:v>8</c:v>
                </c:pt>
                <c:pt idx="38">
                  <c:v>7</c:v>
                </c:pt>
                <c:pt idx="39">
                  <c:v>6</c:v>
                </c:pt>
                <c:pt idx="40">
                  <c:v>5</c:v>
                </c:pt>
                <c:pt idx="41">
                  <c:v>3</c:v>
                </c:pt>
                <c:pt idx="42">
                  <c:v>1</c:v>
                </c:pt>
                <c:pt idx="43">
                  <c:v>-1</c:v>
                </c:pt>
                <c:pt idx="44">
                  <c:v>-4</c:v>
                </c:pt>
                <c:pt idx="45">
                  <c:v>-7</c:v>
                </c:pt>
                <c:pt idx="46">
                  <c:v>-11</c:v>
                </c:pt>
                <c:pt idx="47">
                  <c:v>-11</c:v>
                </c:pt>
                <c:pt idx="48">
                  <c:v>-11</c:v>
                </c:pt>
                <c:pt idx="49">
                  <c:v>-11</c:v>
                </c:pt>
                <c:pt idx="50">
                  <c:v>-11</c:v>
                </c:pt>
                <c:pt idx="51">
                  <c:v>-11</c:v>
                </c:pt>
                <c:pt idx="52">
                  <c:v>-11</c:v>
                </c:pt>
                <c:pt idx="53">
                  <c:v>-11</c:v>
                </c:pt>
                <c:pt idx="54">
                  <c:v>-11</c:v>
                </c:pt>
                <c:pt idx="55">
                  <c:v>-11</c:v>
                </c:pt>
                <c:pt idx="56">
                  <c:v>-11</c:v>
                </c:pt>
                <c:pt idx="57">
                  <c:v>-11</c:v>
                </c:pt>
                <c:pt idx="58">
                  <c:v>-11</c:v>
                </c:pt>
                <c:pt idx="59">
                  <c:v>-11</c:v>
                </c:pt>
                <c:pt idx="60">
                  <c:v>-11</c:v>
                </c:pt>
                <c:pt idx="61">
                  <c:v>-11</c:v>
                </c:pt>
                <c:pt idx="62">
                  <c:v>-11</c:v>
                </c:pt>
                <c:pt idx="63">
                  <c:v>-11</c:v>
                </c:pt>
                <c:pt idx="64">
                  <c:v>-11</c:v>
                </c:pt>
                <c:pt idx="65">
                  <c:v>-12</c:v>
                </c:pt>
                <c:pt idx="66">
                  <c:v>-13</c:v>
                </c:pt>
                <c:pt idx="67">
                  <c:v>-14</c:v>
                </c:pt>
                <c:pt idx="68">
                  <c:v>-8</c:v>
                </c:pt>
                <c:pt idx="69">
                  <c:v>-8</c:v>
                </c:pt>
                <c:pt idx="70">
                  <c:v>-8</c:v>
                </c:pt>
                <c:pt idx="71">
                  <c:v>-8</c:v>
                </c:pt>
                <c:pt idx="72">
                  <c:v>-8</c:v>
                </c:pt>
                <c:pt idx="73">
                  <c:v>-8</c:v>
                </c:pt>
                <c:pt idx="74">
                  <c:v>-8</c:v>
                </c:pt>
                <c:pt idx="75">
                  <c:v>-8</c:v>
                </c:pt>
                <c:pt idx="76">
                  <c:v>-8</c:v>
                </c:pt>
                <c:pt idx="77">
                  <c:v>-8</c:v>
                </c:pt>
                <c:pt idx="78">
                  <c:v>-8</c:v>
                </c:pt>
                <c:pt idx="79">
                  <c:v>-8</c:v>
                </c:pt>
                <c:pt idx="80">
                  <c:v>-9</c:v>
                </c:pt>
                <c:pt idx="81">
                  <c:v>-10</c:v>
                </c:pt>
                <c:pt idx="82">
                  <c:v>-11</c:v>
                </c:pt>
                <c:pt idx="83">
                  <c:v>-5</c:v>
                </c:pt>
                <c:pt idx="84">
                  <c:v>-5</c:v>
                </c:pt>
                <c:pt idx="85">
                  <c:v>-5</c:v>
                </c:pt>
                <c:pt idx="86">
                  <c:v>-5</c:v>
                </c:pt>
                <c:pt idx="87">
                  <c:v>-5</c:v>
                </c:pt>
                <c:pt idx="88">
                  <c:v>-5</c:v>
                </c:pt>
                <c:pt idx="89">
                  <c:v>-5</c:v>
                </c:pt>
                <c:pt idx="90">
                  <c:v>-5</c:v>
                </c:pt>
                <c:pt idx="91">
                  <c:v>-5</c:v>
                </c:pt>
                <c:pt idx="92">
                  <c:v>-5</c:v>
                </c:pt>
                <c:pt idx="93">
                  <c:v>-5</c:v>
                </c:pt>
                <c:pt idx="94">
                  <c:v>-6</c:v>
                </c:pt>
                <c:pt idx="95">
                  <c:v>-7</c:v>
                </c:pt>
                <c:pt idx="96">
                  <c:v>-8</c:v>
                </c:pt>
                <c:pt idx="97">
                  <c:v>-9</c:v>
                </c:pt>
                <c:pt idx="98">
                  <c:v>-10</c:v>
                </c:pt>
                <c:pt idx="99">
                  <c:v>-4</c:v>
                </c:pt>
                <c:pt idx="100">
                  <c:v>-4</c:v>
                </c:pt>
                <c:pt idx="101">
                  <c:v>-4</c:v>
                </c:pt>
                <c:pt idx="102">
                  <c:v>-4</c:v>
                </c:pt>
                <c:pt idx="103">
                  <c:v>-5</c:v>
                </c:pt>
                <c:pt idx="104">
                  <c:v>-6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-1</c:v>
                </c:pt>
                <c:pt idx="132">
                  <c:v>-2</c:v>
                </c:pt>
                <c:pt idx="133">
                  <c:v>-3</c:v>
                </c:pt>
                <c:pt idx="134">
                  <c:v>-4</c:v>
                </c:pt>
                <c:pt idx="135">
                  <c:v>-5</c:v>
                </c:pt>
                <c:pt idx="136">
                  <c:v>-7</c:v>
                </c:pt>
                <c:pt idx="137">
                  <c:v>-9</c:v>
                </c:pt>
                <c:pt idx="138">
                  <c:v>-11</c:v>
                </c:pt>
                <c:pt idx="139">
                  <c:v>-14</c:v>
                </c:pt>
                <c:pt idx="140">
                  <c:v>-17</c:v>
                </c:pt>
                <c:pt idx="141">
                  <c:v>-21</c:v>
                </c:pt>
                <c:pt idx="142">
                  <c:v>-21</c:v>
                </c:pt>
                <c:pt idx="143">
                  <c:v>-21</c:v>
                </c:pt>
                <c:pt idx="144">
                  <c:v>-21</c:v>
                </c:pt>
                <c:pt idx="145">
                  <c:v>-21</c:v>
                </c:pt>
                <c:pt idx="146">
                  <c:v>-22</c:v>
                </c:pt>
                <c:pt idx="147">
                  <c:v>-16</c:v>
                </c:pt>
                <c:pt idx="148">
                  <c:v>-16</c:v>
                </c:pt>
                <c:pt idx="149">
                  <c:v>-16</c:v>
                </c:pt>
                <c:pt idx="150">
                  <c:v>-16</c:v>
                </c:pt>
                <c:pt idx="151">
                  <c:v>-16</c:v>
                </c:pt>
                <c:pt idx="152">
                  <c:v>-16</c:v>
                </c:pt>
                <c:pt idx="153">
                  <c:v>-16</c:v>
                </c:pt>
                <c:pt idx="154">
                  <c:v>-16</c:v>
                </c:pt>
                <c:pt idx="155">
                  <c:v>-16</c:v>
                </c:pt>
                <c:pt idx="156">
                  <c:v>-16</c:v>
                </c:pt>
                <c:pt idx="157">
                  <c:v>-16</c:v>
                </c:pt>
                <c:pt idx="158">
                  <c:v>-16</c:v>
                </c:pt>
                <c:pt idx="159">
                  <c:v>-16</c:v>
                </c:pt>
                <c:pt idx="160">
                  <c:v>-16</c:v>
                </c:pt>
                <c:pt idx="161">
                  <c:v>-16</c:v>
                </c:pt>
                <c:pt idx="162">
                  <c:v>-16</c:v>
                </c:pt>
                <c:pt idx="163">
                  <c:v>-16</c:v>
                </c:pt>
                <c:pt idx="164">
                  <c:v>-16</c:v>
                </c:pt>
                <c:pt idx="165">
                  <c:v>-16</c:v>
                </c:pt>
                <c:pt idx="166">
                  <c:v>-16</c:v>
                </c:pt>
                <c:pt idx="167">
                  <c:v>-16</c:v>
                </c:pt>
                <c:pt idx="168">
                  <c:v>-16</c:v>
                </c:pt>
                <c:pt idx="169">
                  <c:v>-16</c:v>
                </c:pt>
                <c:pt idx="170">
                  <c:v>-17</c:v>
                </c:pt>
                <c:pt idx="171">
                  <c:v>-18</c:v>
                </c:pt>
                <c:pt idx="172">
                  <c:v>-19</c:v>
                </c:pt>
                <c:pt idx="173">
                  <c:v>-20</c:v>
                </c:pt>
                <c:pt idx="174">
                  <c:v>-21</c:v>
                </c:pt>
                <c:pt idx="175">
                  <c:v>-23</c:v>
                </c:pt>
                <c:pt idx="176">
                  <c:v>-25</c:v>
                </c:pt>
                <c:pt idx="177">
                  <c:v>-27</c:v>
                </c:pt>
                <c:pt idx="178">
                  <c:v>-15</c:v>
                </c:pt>
                <c:pt idx="179">
                  <c:v>-15</c:v>
                </c:pt>
                <c:pt idx="180">
                  <c:v>-15</c:v>
                </c:pt>
                <c:pt idx="181">
                  <c:v>-15</c:v>
                </c:pt>
                <c:pt idx="182">
                  <c:v>-15</c:v>
                </c:pt>
                <c:pt idx="183">
                  <c:v>-15</c:v>
                </c:pt>
                <c:pt idx="184">
                  <c:v>-16</c:v>
                </c:pt>
                <c:pt idx="185">
                  <c:v>-10</c:v>
                </c:pt>
                <c:pt idx="186">
                  <c:v>-10</c:v>
                </c:pt>
                <c:pt idx="187">
                  <c:v>-10</c:v>
                </c:pt>
                <c:pt idx="188">
                  <c:v>-10</c:v>
                </c:pt>
                <c:pt idx="189">
                  <c:v>-10</c:v>
                </c:pt>
                <c:pt idx="190">
                  <c:v>-10</c:v>
                </c:pt>
                <c:pt idx="191">
                  <c:v>-10</c:v>
                </c:pt>
                <c:pt idx="192">
                  <c:v>-11</c:v>
                </c:pt>
                <c:pt idx="193">
                  <c:v>-5</c:v>
                </c:pt>
                <c:pt idx="194">
                  <c:v>-5</c:v>
                </c:pt>
                <c:pt idx="195">
                  <c:v>-5</c:v>
                </c:pt>
                <c:pt idx="196">
                  <c:v>-5</c:v>
                </c:pt>
                <c:pt idx="197">
                  <c:v>-5</c:v>
                </c:pt>
                <c:pt idx="198">
                  <c:v>-5</c:v>
                </c:pt>
                <c:pt idx="199">
                  <c:v>-5</c:v>
                </c:pt>
                <c:pt idx="200">
                  <c:v>-5</c:v>
                </c:pt>
                <c:pt idx="201">
                  <c:v>-5</c:v>
                </c:pt>
                <c:pt idx="202">
                  <c:v>-5</c:v>
                </c:pt>
                <c:pt idx="203">
                  <c:v>-5</c:v>
                </c:pt>
                <c:pt idx="204">
                  <c:v>-5</c:v>
                </c:pt>
                <c:pt idx="205">
                  <c:v>-5</c:v>
                </c:pt>
                <c:pt idx="206">
                  <c:v>-5</c:v>
                </c:pt>
                <c:pt idx="207">
                  <c:v>-5</c:v>
                </c:pt>
                <c:pt idx="208">
                  <c:v>-5</c:v>
                </c:pt>
                <c:pt idx="209">
                  <c:v>-5</c:v>
                </c:pt>
                <c:pt idx="210">
                  <c:v>-6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-1</c:v>
                </c:pt>
                <c:pt idx="223">
                  <c:v>-2</c:v>
                </c:pt>
                <c:pt idx="224">
                  <c:v>4</c:v>
                </c:pt>
                <c:pt idx="225">
                  <c:v>4</c:v>
                </c:pt>
                <c:pt idx="226">
                  <c:v>4</c:v>
                </c:pt>
                <c:pt idx="227">
                  <c:v>4</c:v>
                </c:pt>
                <c:pt idx="228">
                  <c:v>4</c:v>
                </c:pt>
                <c:pt idx="229">
                  <c:v>4</c:v>
                </c:pt>
                <c:pt idx="230">
                  <c:v>4</c:v>
                </c:pt>
                <c:pt idx="231">
                  <c:v>4</c:v>
                </c:pt>
                <c:pt idx="232">
                  <c:v>3</c:v>
                </c:pt>
                <c:pt idx="233">
                  <c:v>2</c:v>
                </c:pt>
                <c:pt idx="234">
                  <c:v>1</c:v>
                </c:pt>
                <c:pt idx="235">
                  <c:v>7</c:v>
                </c:pt>
                <c:pt idx="236">
                  <c:v>7</c:v>
                </c:pt>
                <c:pt idx="237">
                  <c:v>6</c:v>
                </c:pt>
                <c:pt idx="238">
                  <c:v>5</c:v>
                </c:pt>
                <c:pt idx="239">
                  <c:v>4</c:v>
                </c:pt>
                <c:pt idx="240">
                  <c:v>3</c:v>
                </c:pt>
                <c:pt idx="241">
                  <c:v>9</c:v>
                </c:pt>
                <c:pt idx="242">
                  <c:v>9</c:v>
                </c:pt>
                <c:pt idx="243">
                  <c:v>9</c:v>
                </c:pt>
                <c:pt idx="244">
                  <c:v>9</c:v>
                </c:pt>
                <c:pt idx="245">
                  <c:v>9</c:v>
                </c:pt>
                <c:pt idx="246">
                  <c:v>9</c:v>
                </c:pt>
                <c:pt idx="247">
                  <c:v>9</c:v>
                </c:pt>
                <c:pt idx="248">
                  <c:v>9</c:v>
                </c:pt>
                <c:pt idx="249">
                  <c:v>9</c:v>
                </c:pt>
                <c:pt idx="250">
                  <c:v>8</c:v>
                </c:pt>
                <c:pt idx="251">
                  <c:v>7</c:v>
                </c:pt>
                <c:pt idx="252">
                  <c:v>13</c:v>
                </c:pt>
                <c:pt idx="253">
                  <c:v>13</c:v>
                </c:pt>
                <c:pt idx="254">
                  <c:v>13</c:v>
                </c:pt>
                <c:pt idx="255">
                  <c:v>13</c:v>
                </c:pt>
                <c:pt idx="256">
                  <c:v>13</c:v>
                </c:pt>
                <c:pt idx="257">
                  <c:v>12</c:v>
                </c:pt>
                <c:pt idx="258">
                  <c:v>11</c:v>
                </c:pt>
                <c:pt idx="259">
                  <c:v>17</c:v>
                </c:pt>
                <c:pt idx="260">
                  <c:v>17</c:v>
                </c:pt>
                <c:pt idx="261">
                  <c:v>16</c:v>
                </c:pt>
                <c:pt idx="262">
                  <c:v>15</c:v>
                </c:pt>
                <c:pt idx="263">
                  <c:v>14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20</c:v>
                </c:pt>
                <c:pt idx="283">
                  <c:v>19</c:v>
                </c:pt>
                <c:pt idx="284">
                  <c:v>18</c:v>
                </c:pt>
                <c:pt idx="285">
                  <c:v>17</c:v>
                </c:pt>
                <c:pt idx="286">
                  <c:v>16</c:v>
                </c:pt>
                <c:pt idx="287">
                  <c:v>22</c:v>
                </c:pt>
                <c:pt idx="288">
                  <c:v>22</c:v>
                </c:pt>
                <c:pt idx="289">
                  <c:v>22</c:v>
                </c:pt>
                <c:pt idx="290">
                  <c:v>22</c:v>
                </c:pt>
                <c:pt idx="291">
                  <c:v>22</c:v>
                </c:pt>
                <c:pt idx="292">
                  <c:v>21</c:v>
                </c:pt>
                <c:pt idx="293">
                  <c:v>20</c:v>
                </c:pt>
                <c:pt idx="294">
                  <c:v>19</c:v>
                </c:pt>
                <c:pt idx="295">
                  <c:v>18</c:v>
                </c:pt>
                <c:pt idx="296">
                  <c:v>17</c:v>
                </c:pt>
                <c:pt idx="297">
                  <c:v>23</c:v>
                </c:pt>
                <c:pt idx="298">
                  <c:v>23</c:v>
                </c:pt>
                <c:pt idx="299">
                  <c:v>23</c:v>
                </c:pt>
                <c:pt idx="300">
                  <c:v>23</c:v>
                </c:pt>
                <c:pt idx="301">
                  <c:v>23</c:v>
                </c:pt>
                <c:pt idx="302">
                  <c:v>23</c:v>
                </c:pt>
                <c:pt idx="303">
                  <c:v>23</c:v>
                </c:pt>
                <c:pt idx="304">
                  <c:v>23</c:v>
                </c:pt>
                <c:pt idx="305">
                  <c:v>23</c:v>
                </c:pt>
                <c:pt idx="306">
                  <c:v>22</c:v>
                </c:pt>
                <c:pt idx="307">
                  <c:v>21</c:v>
                </c:pt>
                <c:pt idx="308">
                  <c:v>20</c:v>
                </c:pt>
                <c:pt idx="309">
                  <c:v>19</c:v>
                </c:pt>
                <c:pt idx="310">
                  <c:v>18</c:v>
                </c:pt>
                <c:pt idx="311">
                  <c:v>16</c:v>
                </c:pt>
                <c:pt idx="312">
                  <c:v>14</c:v>
                </c:pt>
                <c:pt idx="313">
                  <c:v>12</c:v>
                </c:pt>
                <c:pt idx="314">
                  <c:v>9</c:v>
                </c:pt>
                <c:pt idx="315">
                  <c:v>6</c:v>
                </c:pt>
                <c:pt idx="316">
                  <c:v>24</c:v>
                </c:pt>
                <c:pt idx="317">
                  <c:v>24</c:v>
                </c:pt>
                <c:pt idx="318">
                  <c:v>24</c:v>
                </c:pt>
                <c:pt idx="319">
                  <c:v>24</c:v>
                </c:pt>
                <c:pt idx="320">
                  <c:v>23</c:v>
                </c:pt>
                <c:pt idx="321">
                  <c:v>22</c:v>
                </c:pt>
                <c:pt idx="322">
                  <c:v>21</c:v>
                </c:pt>
                <c:pt idx="323">
                  <c:v>20</c:v>
                </c:pt>
                <c:pt idx="324">
                  <c:v>19</c:v>
                </c:pt>
                <c:pt idx="325">
                  <c:v>17</c:v>
                </c:pt>
                <c:pt idx="326">
                  <c:v>15</c:v>
                </c:pt>
                <c:pt idx="327">
                  <c:v>27</c:v>
                </c:pt>
                <c:pt idx="328">
                  <c:v>27</c:v>
                </c:pt>
                <c:pt idx="329">
                  <c:v>27</c:v>
                </c:pt>
                <c:pt idx="330">
                  <c:v>27</c:v>
                </c:pt>
                <c:pt idx="331">
                  <c:v>27</c:v>
                </c:pt>
                <c:pt idx="332">
                  <c:v>26</c:v>
                </c:pt>
                <c:pt idx="333">
                  <c:v>25</c:v>
                </c:pt>
                <c:pt idx="334">
                  <c:v>24</c:v>
                </c:pt>
                <c:pt idx="335">
                  <c:v>23</c:v>
                </c:pt>
                <c:pt idx="336">
                  <c:v>22</c:v>
                </c:pt>
                <c:pt idx="337">
                  <c:v>20</c:v>
                </c:pt>
                <c:pt idx="338">
                  <c:v>18</c:v>
                </c:pt>
                <c:pt idx="339">
                  <c:v>16</c:v>
                </c:pt>
                <c:pt idx="340">
                  <c:v>28</c:v>
                </c:pt>
                <c:pt idx="341">
                  <c:v>28</c:v>
                </c:pt>
                <c:pt idx="342">
                  <c:v>28</c:v>
                </c:pt>
                <c:pt idx="343">
                  <c:v>27</c:v>
                </c:pt>
                <c:pt idx="344">
                  <c:v>33</c:v>
                </c:pt>
                <c:pt idx="345">
                  <c:v>33</c:v>
                </c:pt>
                <c:pt idx="346">
                  <c:v>33</c:v>
                </c:pt>
                <c:pt idx="347">
                  <c:v>33</c:v>
                </c:pt>
                <c:pt idx="348">
                  <c:v>33</c:v>
                </c:pt>
                <c:pt idx="349">
                  <c:v>33</c:v>
                </c:pt>
                <c:pt idx="350">
                  <c:v>33</c:v>
                </c:pt>
                <c:pt idx="351">
                  <c:v>33</c:v>
                </c:pt>
                <c:pt idx="352">
                  <c:v>33</c:v>
                </c:pt>
                <c:pt idx="353">
                  <c:v>33</c:v>
                </c:pt>
                <c:pt idx="354">
                  <c:v>33</c:v>
                </c:pt>
                <c:pt idx="355">
                  <c:v>33</c:v>
                </c:pt>
                <c:pt idx="356">
                  <c:v>33</c:v>
                </c:pt>
                <c:pt idx="357">
                  <c:v>32</c:v>
                </c:pt>
                <c:pt idx="358">
                  <c:v>31</c:v>
                </c:pt>
                <c:pt idx="359">
                  <c:v>30</c:v>
                </c:pt>
                <c:pt idx="360">
                  <c:v>29</c:v>
                </c:pt>
                <c:pt idx="361">
                  <c:v>28</c:v>
                </c:pt>
                <c:pt idx="362">
                  <c:v>26</c:v>
                </c:pt>
                <c:pt idx="363">
                  <c:v>24</c:v>
                </c:pt>
                <c:pt idx="364">
                  <c:v>22</c:v>
                </c:pt>
                <c:pt idx="365">
                  <c:v>19</c:v>
                </c:pt>
                <c:pt idx="366">
                  <c:v>16</c:v>
                </c:pt>
                <c:pt idx="367">
                  <c:v>12</c:v>
                </c:pt>
                <c:pt idx="368">
                  <c:v>12</c:v>
                </c:pt>
                <c:pt idx="369">
                  <c:v>12</c:v>
                </c:pt>
                <c:pt idx="370">
                  <c:v>12</c:v>
                </c:pt>
                <c:pt idx="371">
                  <c:v>12</c:v>
                </c:pt>
                <c:pt idx="372">
                  <c:v>12</c:v>
                </c:pt>
                <c:pt idx="373">
                  <c:v>12</c:v>
                </c:pt>
                <c:pt idx="374">
                  <c:v>12</c:v>
                </c:pt>
                <c:pt idx="375">
                  <c:v>12</c:v>
                </c:pt>
                <c:pt idx="376">
                  <c:v>12</c:v>
                </c:pt>
                <c:pt idx="377">
                  <c:v>12</c:v>
                </c:pt>
                <c:pt idx="378">
                  <c:v>12</c:v>
                </c:pt>
                <c:pt idx="379">
                  <c:v>12</c:v>
                </c:pt>
                <c:pt idx="380">
                  <c:v>12</c:v>
                </c:pt>
                <c:pt idx="381">
                  <c:v>12</c:v>
                </c:pt>
                <c:pt idx="382">
                  <c:v>12</c:v>
                </c:pt>
                <c:pt idx="383">
                  <c:v>12</c:v>
                </c:pt>
                <c:pt idx="384">
                  <c:v>12</c:v>
                </c:pt>
                <c:pt idx="385">
                  <c:v>11</c:v>
                </c:pt>
                <c:pt idx="386">
                  <c:v>10</c:v>
                </c:pt>
                <c:pt idx="387">
                  <c:v>9</c:v>
                </c:pt>
                <c:pt idx="388">
                  <c:v>8</c:v>
                </c:pt>
                <c:pt idx="389">
                  <c:v>14</c:v>
                </c:pt>
                <c:pt idx="390">
                  <c:v>14</c:v>
                </c:pt>
                <c:pt idx="391">
                  <c:v>14</c:v>
                </c:pt>
                <c:pt idx="392">
                  <c:v>14</c:v>
                </c:pt>
                <c:pt idx="393">
                  <c:v>14</c:v>
                </c:pt>
                <c:pt idx="394">
                  <c:v>14</c:v>
                </c:pt>
                <c:pt idx="395">
                  <c:v>14</c:v>
                </c:pt>
                <c:pt idx="396">
                  <c:v>14</c:v>
                </c:pt>
                <c:pt idx="397">
                  <c:v>14</c:v>
                </c:pt>
                <c:pt idx="398">
                  <c:v>14</c:v>
                </c:pt>
                <c:pt idx="399">
                  <c:v>13</c:v>
                </c:pt>
                <c:pt idx="400">
                  <c:v>19</c:v>
                </c:pt>
                <c:pt idx="401">
                  <c:v>19</c:v>
                </c:pt>
                <c:pt idx="402">
                  <c:v>19</c:v>
                </c:pt>
                <c:pt idx="403">
                  <c:v>19</c:v>
                </c:pt>
                <c:pt idx="404">
                  <c:v>18</c:v>
                </c:pt>
                <c:pt idx="405">
                  <c:v>17</c:v>
                </c:pt>
                <c:pt idx="406">
                  <c:v>16</c:v>
                </c:pt>
                <c:pt idx="407">
                  <c:v>15</c:v>
                </c:pt>
                <c:pt idx="408">
                  <c:v>14</c:v>
                </c:pt>
                <c:pt idx="409">
                  <c:v>20</c:v>
                </c:pt>
                <c:pt idx="410">
                  <c:v>20</c:v>
                </c:pt>
                <c:pt idx="411">
                  <c:v>19</c:v>
                </c:pt>
                <c:pt idx="412">
                  <c:v>18</c:v>
                </c:pt>
                <c:pt idx="413">
                  <c:v>17</c:v>
                </c:pt>
                <c:pt idx="414">
                  <c:v>16</c:v>
                </c:pt>
                <c:pt idx="415">
                  <c:v>15</c:v>
                </c:pt>
                <c:pt idx="416">
                  <c:v>13</c:v>
                </c:pt>
                <c:pt idx="417">
                  <c:v>11</c:v>
                </c:pt>
                <c:pt idx="418">
                  <c:v>9</c:v>
                </c:pt>
                <c:pt idx="419">
                  <c:v>21</c:v>
                </c:pt>
                <c:pt idx="420">
                  <c:v>21</c:v>
                </c:pt>
                <c:pt idx="421">
                  <c:v>21</c:v>
                </c:pt>
                <c:pt idx="422">
                  <c:v>21</c:v>
                </c:pt>
                <c:pt idx="423">
                  <c:v>21</c:v>
                </c:pt>
                <c:pt idx="424">
                  <c:v>21</c:v>
                </c:pt>
                <c:pt idx="425">
                  <c:v>20</c:v>
                </c:pt>
                <c:pt idx="426">
                  <c:v>26</c:v>
                </c:pt>
                <c:pt idx="427">
                  <c:v>26</c:v>
                </c:pt>
                <c:pt idx="428">
                  <c:v>26</c:v>
                </c:pt>
                <c:pt idx="429">
                  <c:v>25</c:v>
                </c:pt>
                <c:pt idx="430">
                  <c:v>31</c:v>
                </c:pt>
                <c:pt idx="431">
                  <c:v>31</c:v>
                </c:pt>
                <c:pt idx="432">
                  <c:v>31</c:v>
                </c:pt>
                <c:pt idx="433">
                  <c:v>31</c:v>
                </c:pt>
                <c:pt idx="434">
                  <c:v>30</c:v>
                </c:pt>
                <c:pt idx="435">
                  <c:v>29</c:v>
                </c:pt>
                <c:pt idx="436">
                  <c:v>28</c:v>
                </c:pt>
                <c:pt idx="437">
                  <c:v>27</c:v>
                </c:pt>
                <c:pt idx="438">
                  <c:v>26</c:v>
                </c:pt>
                <c:pt idx="439">
                  <c:v>24</c:v>
                </c:pt>
                <c:pt idx="440">
                  <c:v>22</c:v>
                </c:pt>
                <c:pt idx="441">
                  <c:v>20</c:v>
                </c:pt>
                <c:pt idx="442">
                  <c:v>17</c:v>
                </c:pt>
                <c:pt idx="443">
                  <c:v>14</c:v>
                </c:pt>
                <c:pt idx="444">
                  <c:v>10</c:v>
                </c:pt>
                <c:pt idx="445">
                  <c:v>10</c:v>
                </c:pt>
                <c:pt idx="446">
                  <c:v>10</c:v>
                </c:pt>
                <c:pt idx="447">
                  <c:v>10</c:v>
                </c:pt>
                <c:pt idx="448">
                  <c:v>10</c:v>
                </c:pt>
                <c:pt idx="449">
                  <c:v>10</c:v>
                </c:pt>
                <c:pt idx="450">
                  <c:v>10</c:v>
                </c:pt>
                <c:pt idx="451">
                  <c:v>10</c:v>
                </c:pt>
                <c:pt idx="452">
                  <c:v>10</c:v>
                </c:pt>
                <c:pt idx="453">
                  <c:v>10</c:v>
                </c:pt>
                <c:pt idx="454">
                  <c:v>10</c:v>
                </c:pt>
                <c:pt idx="455">
                  <c:v>10</c:v>
                </c:pt>
                <c:pt idx="456">
                  <c:v>10</c:v>
                </c:pt>
                <c:pt idx="457">
                  <c:v>10</c:v>
                </c:pt>
                <c:pt idx="458">
                  <c:v>10</c:v>
                </c:pt>
                <c:pt idx="459">
                  <c:v>10</c:v>
                </c:pt>
                <c:pt idx="460">
                  <c:v>9</c:v>
                </c:pt>
                <c:pt idx="461">
                  <c:v>8</c:v>
                </c:pt>
                <c:pt idx="462">
                  <c:v>7</c:v>
                </c:pt>
                <c:pt idx="463">
                  <c:v>6</c:v>
                </c:pt>
                <c:pt idx="464">
                  <c:v>5</c:v>
                </c:pt>
                <c:pt idx="465">
                  <c:v>3</c:v>
                </c:pt>
                <c:pt idx="466">
                  <c:v>1</c:v>
                </c:pt>
                <c:pt idx="467">
                  <c:v>-1</c:v>
                </c:pt>
                <c:pt idx="468">
                  <c:v>-4</c:v>
                </c:pt>
                <c:pt idx="469">
                  <c:v>-7</c:v>
                </c:pt>
                <c:pt idx="470">
                  <c:v>-11</c:v>
                </c:pt>
                <c:pt idx="471">
                  <c:v>-11</c:v>
                </c:pt>
                <c:pt idx="472">
                  <c:v>-11</c:v>
                </c:pt>
                <c:pt idx="473">
                  <c:v>-11</c:v>
                </c:pt>
                <c:pt idx="474">
                  <c:v>-11</c:v>
                </c:pt>
                <c:pt idx="475">
                  <c:v>-11</c:v>
                </c:pt>
                <c:pt idx="476">
                  <c:v>-11</c:v>
                </c:pt>
                <c:pt idx="477">
                  <c:v>-11</c:v>
                </c:pt>
                <c:pt idx="478">
                  <c:v>-11</c:v>
                </c:pt>
                <c:pt idx="479">
                  <c:v>-11</c:v>
                </c:pt>
                <c:pt idx="480">
                  <c:v>-11</c:v>
                </c:pt>
                <c:pt idx="481">
                  <c:v>-11</c:v>
                </c:pt>
                <c:pt idx="482">
                  <c:v>-11</c:v>
                </c:pt>
                <c:pt idx="483">
                  <c:v>-11</c:v>
                </c:pt>
                <c:pt idx="484">
                  <c:v>-11</c:v>
                </c:pt>
                <c:pt idx="485">
                  <c:v>-11</c:v>
                </c:pt>
                <c:pt idx="486">
                  <c:v>-11</c:v>
                </c:pt>
                <c:pt idx="487">
                  <c:v>-11</c:v>
                </c:pt>
                <c:pt idx="488">
                  <c:v>-11</c:v>
                </c:pt>
                <c:pt idx="489">
                  <c:v>-12</c:v>
                </c:pt>
                <c:pt idx="490">
                  <c:v>-13</c:v>
                </c:pt>
                <c:pt idx="491">
                  <c:v>-14</c:v>
                </c:pt>
                <c:pt idx="492">
                  <c:v>-15</c:v>
                </c:pt>
                <c:pt idx="493">
                  <c:v>-16</c:v>
                </c:pt>
                <c:pt idx="494">
                  <c:v>-18</c:v>
                </c:pt>
                <c:pt idx="495">
                  <c:v>-20</c:v>
                </c:pt>
                <c:pt idx="496">
                  <c:v>-22</c:v>
                </c:pt>
                <c:pt idx="497">
                  <c:v>-25</c:v>
                </c:pt>
                <c:pt idx="498">
                  <c:v>-28</c:v>
                </c:pt>
                <c:pt idx="499">
                  <c:v>-32</c:v>
                </c:pt>
              </c:numCache>
            </c:numRef>
          </c:val>
        </c:ser>
        <c:ser>
          <c:idx val="1"/>
          <c:order val="1"/>
          <c:tx>
            <c:v>DS Tweak</c:v>
          </c:tx>
          <c:marker>
            <c:symbol val="none"/>
          </c:marker>
          <c:val>
            <c:numRef>
              <c:f>'Clyde-2'!$W$11:$W$510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-1</c:v>
                </c:pt>
                <c:pt idx="14">
                  <c:v>-2</c:v>
                </c:pt>
                <c:pt idx="15">
                  <c:v>-3</c:v>
                </c:pt>
                <c:pt idx="16">
                  <c:v>-4</c:v>
                </c:pt>
                <c:pt idx="17">
                  <c:v>-5</c:v>
                </c:pt>
                <c:pt idx="18">
                  <c:v>-6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-1</c:v>
                </c:pt>
                <c:pt idx="27">
                  <c:v>-2</c:v>
                </c:pt>
                <c:pt idx="28">
                  <c:v>-3</c:v>
                </c:pt>
                <c:pt idx="29">
                  <c:v>-4</c:v>
                </c:pt>
                <c:pt idx="30">
                  <c:v>-5</c:v>
                </c:pt>
                <c:pt idx="31">
                  <c:v>-6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-1</c:v>
                </c:pt>
                <c:pt idx="37">
                  <c:v>-2</c:v>
                </c:pt>
                <c:pt idx="38">
                  <c:v>-3</c:v>
                </c:pt>
                <c:pt idx="39">
                  <c:v>-4</c:v>
                </c:pt>
                <c:pt idx="40">
                  <c:v>-5</c:v>
                </c:pt>
                <c:pt idx="41">
                  <c:v>-6</c:v>
                </c:pt>
                <c:pt idx="42">
                  <c:v>-8</c:v>
                </c:pt>
                <c:pt idx="43">
                  <c:v>-10</c:v>
                </c:pt>
                <c:pt idx="44">
                  <c:v>-12</c:v>
                </c:pt>
                <c:pt idx="45">
                  <c:v>-14</c:v>
                </c:pt>
                <c:pt idx="46">
                  <c:v>-16</c:v>
                </c:pt>
                <c:pt idx="47">
                  <c:v>-19</c:v>
                </c:pt>
                <c:pt idx="48">
                  <c:v>-22</c:v>
                </c:pt>
                <c:pt idx="49">
                  <c:v>-25</c:v>
                </c:pt>
                <c:pt idx="50">
                  <c:v>-28</c:v>
                </c:pt>
                <c:pt idx="51">
                  <c:v>-32</c:v>
                </c:pt>
                <c:pt idx="52">
                  <c:v>-36</c:v>
                </c:pt>
                <c:pt idx="53">
                  <c:v>-40</c:v>
                </c:pt>
                <c:pt idx="54">
                  <c:v>-44</c:v>
                </c:pt>
                <c:pt idx="55">
                  <c:v>-20</c:v>
                </c:pt>
                <c:pt idx="56">
                  <c:v>-20</c:v>
                </c:pt>
                <c:pt idx="57">
                  <c:v>-20</c:v>
                </c:pt>
                <c:pt idx="58">
                  <c:v>-20</c:v>
                </c:pt>
                <c:pt idx="59">
                  <c:v>-20</c:v>
                </c:pt>
                <c:pt idx="60">
                  <c:v>-20</c:v>
                </c:pt>
                <c:pt idx="61">
                  <c:v>-20</c:v>
                </c:pt>
                <c:pt idx="62">
                  <c:v>-20</c:v>
                </c:pt>
                <c:pt idx="63">
                  <c:v>-20</c:v>
                </c:pt>
                <c:pt idx="64">
                  <c:v>-20</c:v>
                </c:pt>
                <c:pt idx="65">
                  <c:v>-23</c:v>
                </c:pt>
                <c:pt idx="66">
                  <c:v>-26</c:v>
                </c:pt>
                <c:pt idx="67">
                  <c:v>-29</c:v>
                </c:pt>
                <c:pt idx="68">
                  <c:v>-11</c:v>
                </c:pt>
                <c:pt idx="69">
                  <c:v>-11</c:v>
                </c:pt>
                <c:pt idx="70">
                  <c:v>-11</c:v>
                </c:pt>
                <c:pt idx="71">
                  <c:v>-11</c:v>
                </c:pt>
                <c:pt idx="72">
                  <c:v>-11</c:v>
                </c:pt>
                <c:pt idx="73">
                  <c:v>-11</c:v>
                </c:pt>
                <c:pt idx="74">
                  <c:v>-11</c:v>
                </c:pt>
                <c:pt idx="75">
                  <c:v>-11</c:v>
                </c:pt>
                <c:pt idx="76">
                  <c:v>-11</c:v>
                </c:pt>
                <c:pt idx="77">
                  <c:v>-11</c:v>
                </c:pt>
                <c:pt idx="78">
                  <c:v>-11</c:v>
                </c:pt>
                <c:pt idx="79">
                  <c:v>-11</c:v>
                </c:pt>
                <c:pt idx="80">
                  <c:v>-13</c:v>
                </c:pt>
                <c:pt idx="81">
                  <c:v>-15</c:v>
                </c:pt>
                <c:pt idx="82">
                  <c:v>-18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-2</c:v>
                </c:pt>
                <c:pt idx="95">
                  <c:v>-4</c:v>
                </c:pt>
                <c:pt idx="96">
                  <c:v>-6</c:v>
                </c:pt>
                <c:pt idx="97">
                  <c:v>-8</c:v>
                </c:pt>
                <c:pt idx="98">
                  <c:v>-10</c:v>
                </c:pt>
                <c:pt idx="99">
                  <c:v>2</c:v>
                </c:pt>
                <c:pt idx="100">
                  <c:v>2</c:v>
                </c:pt>
                <c:pt idx="101">
                  <c:v>2</c:v>
                </c:pt>
                <c:pt idx="102">
                  <c:v>2</c:v>
                </c:pt>
                <c:pt idx="103">
                  <c:v>1</c:v>
                </c:pt>
                <c:pt idx="104">
                  <c:v>-1</c:v>
                </c:pt>
                <c:pt idx="105">
                  <c:v>11</c:v>
                </c:pt>
                <c:pt idx="106">
                  <c:v>11</c:v>
                </c:pt>
                <c:pt idx="107">
                  <c:v>11</c:v>
                </c:pt>
                <c:pt idx="108">
                  <c:v>11</c:v>
                </c:pt>
                <c:pt idx="109">
                  <c:v>11</c:v>
                </c:pt>
                <c:pt idx="110">
                  <c:v>11</c:v>
                </c:pt>
                <c:pt idx="111">
                  <c:v>11</c:v>
                </c:pt>
                <c:pt idx="112">
                  <c:v>11</c:v>
                </c:pt>
                <c:pt idx="113">
                  <c:v>11</c:v>
                </c:pt>
                <c:pt idx="114">
                  <c:v>11</c:v>
                </c:pt>
                <c:pt idx="115">
                  <c:v>11</c:v>
                </c:pt>
                <c:pt idx="116">
                  <c:v>11</c:v>
                </c:pt>
                <c:pt idx="117">
                  <c:v>11</c:v>
                </c:pt>
                <c:pt idx="118">
                  <c:v>11</c:v>
                </c:pt>
                <c:pt idx="119">
                  <c:v>11</c:v>
                </c:pt>
                <c:pt idx="120">
                  <c:v>11</c:v>
                </c:pt>
                <c:pt idx="121">
                  <c:v>11</c:v>
                </c:pt>
                <c:pt idx="122">
                  <c:v>11</c:v>
                </c:pt>
                <c:pt idx="123">
                  <c:v>11</c:v>
                </c:pt>
                <c:pt idx="124">
                  <c:v>11</c:v>
                </c:pt>
                <c:pt idx="125">
                  <c:v>11</c:v>
                </c:pt>
                <c:pt idx="126">
                  <c:v>11</c:v>
                </c:pt>
                <c:pt idx="127">
                  <c:v>11</c:v>
                </c:pt>
                <c:pt idx="128">
                  <c:v>11</c:v>
                </c:pt>
                <c:pt idx="129">
                  <c:v>11</c:v>
                </c:pt>
                <c:pt idx="130">
                  <c:v>11</c:v>
                </c:pt>
                <c:pt idx="131">
                  <c:v>10</c:v>
                </c:pt>
                <c:pt idx="132">
                  <c:v>9</c:v>
                </c:pt>
                <c:pt idx="133">
                  <c:v>8</c:v>
                </c:pt>
                <c:pt idx="134">
                  <c:v>7</c:v>
                </c:pt>
                <c:pt idx="135">
                  <c:v>6</c:v>
                </c:pt>
                <c:pt idx="136">
                  <c:v>4</c:v>
                </c:pt>
                <c:pt idx="137">
                  <c:v>2</c:v>
                </c:pt>
                <c:pt idx="138">
                  <c:v>0</c:v>
                </c:pt>
                <c:pt idx="139">
                  <c:v>-2</c:v>
                </c:pt>
                <c:pt idx="140">
                  <c:v>-4</c:v>
                </c:pt>
                <c:pt idx="141">
                  <c:v>-7</c:v>
                </c:pt>
                <c:pt idx="142">
                  <c:v>-10</c:v>
                </c:pt>
                <c:pt idx="143">
                  <c:v>8</c:v>
                </c:pt>
                <c:pt idx="144">
                  <c:v>8</c:v>
                </c:pt>
                <c:pt idx="145">
                  <c:v>8</c:v>
                </c:pt>
                <c:pt idx="146">
                  <c:v>6</c:v>
                </c:pt>
                <c:pt idx="147">
                  <c:v>18</c:v>
                </c:pt>
                <c:pt idx="148">
                  <c:v>18</c:v>
                </c:pt>
                <c:pt idx="149">
                  <c:v>18</c:v>
                </c:pt>
                <c:pt idx="150">
                  <c:v>18</c:v>
                </c:pt>
                <c:pt idx="151">
                  <c:v>18</c:v>
                </c:pt>
                <c:pt idx="152">
                  <c:v>18</c:v>
                </c:pt>
                <c:pt idx="153">
                  <c:v>18</c:v>
                </c:pt>
                <c:pt idx="154">
                  <c:v>18</c:v>
                </c:pt>
                <c:pt idx="155">
                  <c:v>18</c:v>
                </c:pt>
                <c:pt idx="156">
                  <c:v>18</c:v>
                </c:pt>
                <c:pt idx="157">
                  <c:v>18</c:v>
                </c:pt>
                <c:pt idx="158">
                  <c:v>18</c:v>
                </c:pt>
                <c:pt idx="159">
                  <c:v>18</c:v>
                </c:pt>
                <c:pt idx="160">
                  <c:v>18</c:v>
                </c:pt>
                <c:pt idx="161">
                  <c:v>18</c:v>
                </c:pt>
                <c:pt idx="162">
                  <c:v>18</c:v>
                </c:pt>
                <c:pt idx="163">
                  <c:v>18</c:v>
                </c:pt>
                <c:pt idx="164">
                  <c:v>18</c:v>
                </c:pt>
                <c:pt idx="165">
                  <c:v>18</c:v>
                </c:pt>
                <c:pt idx="166">
                  <c:v>18</c:v>
                </c:pt>
                <c:pt idx="167">
                  <c:v>18</c:v>
                </c:pt>
                <c:pt idx="168">
                  <c:v>18</c:v>
                </c:pt>
                <c:pt idx="169">
                  <c:v>18</c:v>
                </c:pt>
                <c:pt idx="170">
                  <c:v>17</c:v>
                </c:pt>
                <c:pt idx="171">
                  <c:v>16</c:v>
                </c:pt>
                <c:pt idx="172">
                  <c:v>15</c:v>
                </c:pt>
                <c:pt idx="173">
                  <c:v>14</c:v>
                </c:pt>
                <c:pt idx="174">
                  <c:v>12</c:v>
                </c:pt>
                <c:pt idx="175">
                  <c:v>10</c:v>
                </c:pt>
                <c:pt idx="176">
                  <c:v>8</c:v>
                </c:pt>
                <c:pt idx="177">
                  <c:v>6</c:v>
                </c:pt>
                <c:pt idx="178">
                  <c:v>18</c:v>
                </c:pt>
                <c:pt idx="179">
                  <c:v>18</c:v>
                </c:pt>
                <c:pt idx="180">
                  <c:v>18</c:v>
                </c:pt>
                <c:pt idx="181">
                  <c:v>18</c:v>
                </c:pt>
                <c:pt idx="182">
                  <c:v>18</c:v>
                </c:pt>
                <c:pt idx="183">
                  <c:v>18</c:v>
                </c:pt>
                <c:pt idx="184">
                  <c:v>17</c:v>
                </c:pt>
                <c:pt idx="185">
                  <c:v>23</c:v>
                </c:pt>
                <c:pt idx="186">
                  <c:v>23</c:v>
                </c:pt>
                <c:pt idx="187">
                  <c:v>23</c:v>
                </c:pt>
                <c:pt idx="188">
                  <c:v>23</c:v>
                </c:pt>
                <c:pt idx="189">
                  <c:v>23</c:v>
                </c:pt>
                <c:pt idx="190">
                  <c:v>23</c:v>
                </c:pt>
                <c:pt idx="191">
                  <c:v>23</c:v>
                </c:pt>
                <c:pt idx="192">
                  <c:v>22</c:v>
                </c:pt>
                <c:pt idx="193">
                  <c:v>28</c:v>
                </c:pt>
                <c:pt idx="194">
                  <c:v>28</c:v>
                </c:pt>
                <c:pt idx="195">
                  <c:v>28</c:v>
                </c:pt>
                <c:pt idx="196">
                  <c:v>28</c:v>
                </c:pt>
                <c:pt idx="197">
                  <c:v>28</c:v>
                </c:pt>
                <c:pt idx="198">
                  <c:v>28</c:v>
                </c:pt>
                <c:pt idx="199">
                  <c:v>28</c:v>
                </c:pt>
                <c:pt idx="200">
                  <c:v>28</c:v>
                </c:pt>
                <c:pt idx="201">
                  <c:v>28</c:v>
                </c:pt>
                <c:pt idx="202">
                  <c:v>28</c:v>
                </c:pt>
                <c:pt idx="203">
                  <c:v>28</c:v>
                </c:pt>
                <c:pt idx="204">
                  <c:v>28</c:v>
                </c:pt>
                <c:pt idx="205">
                  <c:v>28</c:v>
                </c:pt>
                <c:pt idx="206">
                  <c:v>28</c:v>
                </c:pt>
                <c:pt idx="207">
                  <c:v>28</c:v>
                </c:pt>
                <c:pt idx="208">
                  <c:v>28</c:v>
                </c:pt>
                <c:pt idx="209">
                  <c:v>28</c:v>
                </c:pt>
                <c:pt idx="210">
                  <c:v>27</c:v>
                </c:pt>
                <c:pt idx="211">
                  <c:v>33</c:v>
                </c:pt>
                <c:pt idx="212">
                  <c:v>33</c:v>
                </c:pt>
                <c:pt idx="213">
                  <c:v>33</c:v>
                </c:pt>
                <c:pt idx="214">
                  <c:v>33</c:v>
                </c:pt>
                <c:pt idx="215">
                  <c:v>33</c:v>
                </c:pt>
                <c:pt idx="216">
                  <c:v>33</c:v>
                </c:pt>
                <c:pt idx="217">
                  <c:v>33</c:v>
                </c:pt>
                <c:pt idx="218">
                  <c:v>33</c:v>
                </c:pt>
                <c:pt idx="219">
                  <c:v>33</c:v>
                </c:pt>
                <c:pt idx="220">
                  <c:v>33</c:v>
                </c:pt>
                <c:pt idx="221">
                  <c:v>33</c:v>
                </c:pt>
                <c:pt idx="222">
                  <c:v>32</c:v>
                </c:pt>
                <c:pt idx="223">
                  <c:v>31</c:v>
                </c:pt>
                <c:pt idx="224">
                  <c:v>37</c:v>
                </c:pt>
                <c:pt idx="225">
                  <c:v>37</c:v>
                </c:pt>
                <c:pt idx="226">
                  <c:v>37</c:v>
                </c:pt>
                <c:pt idx="227">
                  <c:v>37</c:v>
                </c:pt>
                <c:pt idx="228">
                  <c:v>37</c:v>
                </c:pt>
                <c:pt idx="229">
                  <c:v>37</c:v>
                </c:pt>
                <c:pt idx="230">
                  <c:v>37</c:v>
                </c:pt>
                <c:pt idx="231">
                  <c:v>37</c:v>
                </c:pt>
                <c:pt idx="232">
                  <c:v>36</c:v>
                </c:pt>
                <c:pt idx="233">
                  <c:v>35</c:v>
                </c:pt>
                <c:pt idx="234">
                  <c:v>34</c:v>
                </c:pt>
                <c:pt idx="235">
                  <c:v>40</c:v>
                </c:pt>
                <c:pt idx="236">
                  <c:v>40</c:v>
                </c:pt>
                <c:pt idx="237">
                  <c:v>39</c:v>
                </c:pt>
                <c:pt idx="238">
                  <c:v>38</c:v>
                </c:pt>
                <c:pt idx="239">
                  <c:v>37</c:v>
                </c:pt>
                <c:pt idx="240">
                  <c:v>36</c:v>
                </c:pt>
                <c:pt idx="241">
                  <c:v>42</c:v>
                </c:pt>
                <c:pt idx="242">
                  <c:v>42</c:v>
                </c:pt>
                <c:pt idx="243">
                  <c:v>42</c:v>
                </c:pt>
                <c:pt idx="244">
                  <c:v>42</c:v>
                </c:pt>
                <c:pt idx="245">
                  <c:v>42</c:v>
                </c:pt>
                <c:pt idx="246">
                  <c:v>42</c:v>
                </c:pt>
                <c:pt idx="247">
                  <c:v>42</c:v>
                </c:pt>
                <c:pt idx="248">
                  <c:v>42</c:v>
                </c:pt>
                <c:pt idx="249">
                  <c:v>42</c:v>
                </c:pt>
                <c:pt idx="250">
                  <c:v>41</c:v>
                </c:pt>
                <c:pt idx="251">
                  <c:v>40</c:v>
                </c:pt>
                <c:pt idx="252">
                  <c:v>46</c:v>
                </c:pt>
                <c:pt idx="253">
                  <c:v>46</c:v>
                </c:pt>
                <c:pt idx="254">
                  <c:v>46</c:v>
                </c:pt>
                <c:pt idx="255">
                  <c:v>46</c:v>
                </c:pt>
                <c:pt idx="256">
                  <c:v>46</c:v>
                </c:pt>
                <c:pt idx="257">
                  <c:v>45</c:v>
                </c:pt>
                <c:pt idx="258">
                  <c:v>44</c:v>
                </c:pt>
                <c:pt idx="259">
                  <c:v>50</c:v>
                </c:pt>
                <c:pt idx="260">
                  <c:v>50</c:v>
                </c:pt>
                <c:pt idx="261">
                  <c:v>49</c:v>
                </c:pt>
                <c:pt idx="262">
                  <c:v>48</c:v>
                </c:pt>
                <c:pt idx="263">
                  <c:v>47</c:v>
                </c:pt>
                <c:pt idx="264">
                  <c:v>53</c:v>
                </c:pt>
                <c:pt idx="265">
                  <c:v>53</c:v>
                </c:pt>
                <c:pt idx="266">
                  <c:v>53</c:v>
                </c:pt>
                <c:pt idx="267">
                  <c:v>53</c:v>
                </c:pt>
                <c:pt idx="268">
                  <c:v>53</c:v>
                </c:pt>
                <c:pt idx="269">
                  <c:v>53</c:v>
                </c:pt>
                <c:pt idx="270">
                  <c:v>53</c:v>
                </c:pt>
                <c:pt idx="271">
                  <c:v>53</c:v>
                </c:pt>
                <c:pt idx="272">
                  <c:v>53</c:v>
                </c:pt>
                <c:pt idx="273">
                  <c:v>53</c:v>
                </c:pt>
                <c:pt idx="274">
                  <c:v>53</c:v>
                </c:pt>
                <c:pt idx="275">
                  <c:v>53</c:v>
                </c:pt>
                <c:pt idx="276">
                  <c:v>53</c:v>
                </c:pt>
                <c:pt idx="277">
                  <c:v>53</c:v>
                </c:pt>
                <c:pt idx="278">
                  <c:v>53</c:v>
                </c:pt>
                <c:pt idx="279">
                  <c:v>53</c:v>
                </c:pt>
                <c:pt idx="280">
                  <c:v>53</c:v>
                </c:pt>
                <c:pt idx="281">
                  <c:v>53</c:v>
                </c:pt>
                <c:pt idx="282">
                  <c:v>53</c:v>
                </c:pt>
                <c:pt idx="283">
                  <c:v>52</c:v>
                </c:pt>
                <c:pt idx="284">
                  <c:v>51</c:v>
                </c:pt>
                <c:pt idx="285">
                  <c:v>50</c:v>
                </c:pt>
                <c:pt idx="286">
                  <c:v>49</c:v>
                </c:pt>
                <c:pt idx="287">
                  <c:v>55</c:v>
                </c:pt>
                <c:pt idx="288">
                  <c:v>55</c:v>
                </c:pt>
                <c:pt idx="289">
                  <c:v>55</c:v>
                </c:pt>
                <c:pt idx="290">
                  <c:v>55</c:v>
                </c:pt>
                <c:pt idx="291">
                  <c:v>55</c:v>
                </c:pt>
                <c:pt idx="292">
                  <c:v>54</c:v>
                </c:pt>
                <c:pt idx="293">
                  <c:v>53</c:v>
                </c:pt>
                <c:pt idx="294">
                  <c:v>52</c:v>
                </c:pt>
                <c:pt idx="295">
                  <c:v>51</c:v>
                </c:pt>
                <c:pt idx="296">
                  <c:v>50</c:v>
                </c:pt>
                <c:pt idx="297">
                  <c:v>56</c:v>
                </c:pt>
                <c:pt idx="298">
                  <c:v>56</c:v>
                </c:pt>
                <c:pt idx="299">
                  <c:v>56</c:v>
                </c:pt>
                <c:pt idx="300">
                  <c:v>56</c:v>
                </c:pt>
                <c:pt idx="301">
                  <c:v>56</c:v>
                </c:pt>
                <c:pt idx="302">
                  <c:v>56</c:v>
                </c:pt>
                <c:pt idx="303">
                  <c:v>56</c:v>
                </c:pt>
                <c:pt idx="304">
                  <c:v>56</c:v>
                </c:pt>
                <c:pt idx="305">
                  <c:v>56</c:v>
                </c:pt>
                <c:pt idx="306">
                  <c:v>55</c:v>
                </c:pt>
                <c:pt idx="307">
                  <c:v>54</c:v>
                </c:pt>
                <c:pt idx="308">
                  <c:v>53</c:v>
                </c:pt>
                <c:pt idx="309">
                  <c:v>52</c:v>
                </c:pt>
                <c:pt idx="310">
                  <c:v>51</c:v>
                </c:pt>
                <c:pt idx="311">
                  <c:v>50</c:v>
                </c:pt>
                <c:pt idx="312">
                  <c:v>48</c:v>
                </c:pt>
                <c:pt idx="313">
                  <c:v>46</c:v>
                </c:pt>
                <c:pt idx="314">
                  <c:v>44</c:v>
                </c:pt>
                <c:pt idx="315">
                  <c:v>42</c:v>
                </c:pt>
                <c:pt idx="316">
                  <c:v>54</c:v>
                </c:pt>
                <c:pt idx="317">
                  <c:v>54</c:v>
                </c:pt>
                <c:pt idx="318">
                  <c:v>54</c:v>
                </c:pt>
                <c:pt idx="319">
                  <c:v>54</c:v>
                </c:pt>
                <c:pt idx="320">
                  <c:v>53</c:v>
                </c:pt>
                <c:pt idx="321">
                  <c:v>52</c:v>
                </c:pt>
                <c:pt idx="322">
                  <c:v>50</c:v>
                </c:pt>
                <c:pt idx="323">
                  <c:v>48</c:v>
                </c:pt>
                <c:pt idx="324">
                  <c:v>46</c:v>
                </c:pt>
                <c:pt idx="325">
                  <c:v>44</c:v>
                </c:pt>
                <c:pt idx="326">
                  <c:v>42</c:v>
                </c:pt>
                <c:pt idx="327">
                  <c:v>54</c:v>
                </c:pt>
                <c:pt idx="328">
                  <c:v>54</c:v>
                </c:pt>
                <c:pt idx="329">
                  <c:v>54</c:v>
                </c:pt>
                <c:pt idx="330">
                  <c:v>54</c:v>
                </c:pt>
                <c:pt idx="331">
                  <c:v>54</c:v>
                </c:pt>
                <c:pt idx="332">
                  <c:v>53</c:v>
                </c:pt>
                <c:pt idx="333">
                  <c:v>51</c:v>
                </c:pt>
                <c:pt idx="334">
                  <c:v>49</c:v>
                </c:pt>
                <c:pt idx="335">
                  <c:v>47</c:v>
                </c:pt>
                <c:pt idx="336">
                  <c:v>45</c:v>
                </c:pt>
                <c:pt idx="337">
                  <c:v>43</c:v>
                </c:pt>
                <c:pt idx="338">
                  <c:v>40</c:v>
                </c:pt>
                <c:pt idx="339">
                  <c:v>37</c:v>
                </c:pt>
                <c:pt idx="340">
                  <c:v>55</c:v>
                </c:pt>
                <c:pt idx="341">
                  <c:v>55</c:v>
                </c:pt>
                <c:pt idx="342">
                  <c:v>55</c:v>
                </c:pt>
                <c:pt idx="343">
                  <c:v>53</c:v>
                </c:pt>
                <c:pt idx="344">
                  <c:v>65</c:v>
                </c:pt>
                <c:pt idx="345">
                  <c:v>65</c:v>
                </c:pt>
                <c:pt idx="346">
                  <c:v>65</c:v>
                </c:pt>
                <c:pt idx="347">
                  <c:v>65</c:v>
                </c:pt>
                <c:pt idx="348">
                  <c:v>65</c:v>
                </c:pt>
                <c:pt idx="349">
                  <c:v>65</c:v>
                </c:pt>
                <c:pt idx="350">
                  <c:v>65</c:v>
                </c:pt>
                <c:pt idx="351">
                  <c:v>65</c:v>
                </c:pt>
                <c:pt idx="352">
                  <c:v>65</c:v>
                </c:pt>
                <c:pt idx="353">
                  <c:v>65</c:v>
                </c:pt>
                <c:pt idx="354">
                  <c:v>65</c:v>
                </c:pt>
                <c:pt idx="355">
                  <c:v>65</c:v>
                </c:pt>
                <c:pt idx="356">
                  <c:v>65</c:v>
                </c:pt>
                <c:pt idx="357">
                  <c:v>64</c:v>
                </c:pt>
                <c:pt idx="358">
                  <c:v>63</c:v>
                </c:pt>
                <c:pt idx="359">
                  <c:v>62</c:v>
                </c:pt>
                <c:pt idx="360">
                  <c:v>61</c:v>
                </c:pt>
                <c:pt idx="361">
                  <c:v>59</c:v>
                </c:pt>
                <c:pt idx="362">
                  <c:v>57</c:v>
                </c:pt>
                <c:pt idx="363">
                  <c:v>55</c:v>
                </c:pt>
                <c:pt idx="364">
                  <c:v>53</c:v>
                </c:pt>
                <c:pt idx="365">
                  <c:v>51</c:v>
                </c:pt>
                <c:pt idx="366">
                  <c:v>48</c:v>
                </c:pt>
                <c:pt idx="367">
                  <c:v>45</c:v>
                </c:pt>
                <c:pt idx="368">
                  <c:v>42</c:v>
                </c:pt>
                <c:pt idx="369">
                  <c:v>39</c:v>
                </c:pt>
                <c:pt idx="370">
                  <c:v>35</c:v>
                </c:pt>
                <c:pt idx="371">
                  <c:v>31</c:v>
                </c:pt>
                <c:pt idx="372">
                  <c:v>27</c:v>
                </c:pt>
                <c:pt idx="373">
                  <c:v>23</c:v>
                </c:pt>
                <c:pt idx="374">
                  <c:v>18</c:v>
                </c:pt>
                <c:pt idx="375">
                  <c:v>13</c:v>
                </c:pt>
                <c:pt idx="376">
                  <c:v>13</c:v>
                </c:pt>
                <c:pt idx="377">
                  <c:v>13</c:v>
                </c:pt>
                <c:pt idx="378">
                  <c:v>13</c:v>
                </c:pt>
                <c:pt idx="379">
                  <c:v>13</c:v>
                </c:pt>
                <c:pt idx="380">
                  <c:v>13</c:v>
                </c:pt>
                <c:pt idx="381">
                  <c:v>13</c:v>
                </c:pt>
                <c:pt idx="382">
                  <c:v>13</c:v>
                </c:pt>
                <c:pt idx="383">
                  <c:v>13</c:v>
                </c:pt>
                <c:pt idx="384">
                  <c:v>13</c:v>
                </c:pt>
                <c:pt idx="385">
                  <c:v>10</c:v>
                </c:pt>
                <c:pt idx="386">
                  <c:v>6</c:v>
                </c:pt>
                <c:pt idx="387">
                  <c:v>2</c:v>
                </c:pt>
                <c:pt idx="388">
                  <c:v>-2</c:v>
                </c:pt>
                <c:pt idx="389">
                  <c:v>22</c:v>
                </c:pt>
                <c:pt idx="390">
                  <c:v>22</c:v>
                </c:pt>
                <c:pt idx="391">
                  <c:v>22</c:v>
                </c:pt>
                <c:pt idx="392">
                  <c:v>22</c:v>
                </c:pt>
                <c:pt idx="393">
                  <c:v>22</c:v>
                </c:pt>
                <c:pt idx="394">
                  <c:v>22</c:v>
                </c:pt>
                <c:pt idx="395">
                  <c:v>22</c:v>
                </c:pt>
                <c:pt idx="396">
                  <c:v>22</c:v>
                </c:pt>
                <c:pt idx="397">
                  <c:v>22</c:v>
                </c:pt>
                <c:pt idx="398">
                  <c:v>22</c:v>
                </c:pt>
                <c:pt idx="399">
                  <c:v>19</c:v>
                </c:pt>
                <c:pt idx="400">
                  <c:v>37</c:v>
                </c:pt>
                <c:pt idx="401">
                  <c:v>37</c:v>
                </c:pt>
                <c:pt idx="402">
                  <c:v>37</c:v>
                </c:pt>
                <c:pt idx="403">
                  <c:v>37</c:v>
                </c:pt>
                <c:pt idx="404">
                  <c:v>35</c:v>
                </c:pt>
                <c:pt idx="405">
                  <c:v>33</c:v>
                </c:pt>
                <c:pt idx="406">
                  <c:v>31</c:v>
                </c:pt>
                <c:pt idx="407">
                  <c:v>29</c:v>
                </c:pt>
                <c:pt idx="408">
                  <c:v>26</c:v>
                </c:pt>
                <c:pt idx="409">
                  <c:v>44</c:v>
                </c:pt>
                <c:pt idx="410">
                  <c:v>44</c:v>
                </c:pt>
                <c:pt idx="411">
                  <c:v>42</c:v>
                </c:pt>
                <c:pt idx="412">
                  <c:v>40</c:v>
                </c:pt>
                <c:pt idx="413">
                  <c:v>38</c:v>
                </c:pt>
                <c:pt idx="414">
                  <c:v>36</c:v>
                </c:pt>
                <c:pt idx="415">
                  <c:v>34</c:v>
                </c:pt>
                <c:pt idx="416">
                  <c:v>31</c:v>
                </c:pt>
                <c:pt idx="417">
                  <c:v>28</c:v>
                </c:pt>
                <c:pt idx="418">
                  <c:v>25</c:v>
                </c:pt>
                <c:pt idx="419">
                  <c:v>43</c:v>
                </c:pt>
                <c:pt idx="420">
                  <c:v>43</c:v>
                </c:pt>
                <c:pt idx="421">
                  <c:v>43</c:v>
                </c:pt>
                <c:pt idx="422">
                  <c:v>43</c:v>
                </c:pt>
                <c:pt idx="423">
                  <c:v>43</c:v>
                </c:pt>
                <c:pt idx="424">
                  <c:v>43</c:v>
                </c:pt>
                <c:pt idx="425">
                  <c:v>41</c:v>
                </c:pt>
                <c:pt idx="426">
                  <c:v>53</c:v>
                </c:pt>
                <c:pt idx="427">
                  <c:v>53</c:v>
                </c:pt>
                <c:pt idx="428">
                  <c:v>53</c:v>
                </c:pt>
                <c:pt idx="429">
                  <c:v>52</c:v>
                </c:pt>
                <c:pt idx="430">
                  <c:v>58</c:v>
                </c:pt>
                <c:pt idx="431">
                  <c:v>58</c:v>
                </c:pt>
                <c:pt idx="432">
                  <c:v>58</c:v>
                </c:pt>
                <c:pt idx="433">
                  <c:v>58</c:v>
                </c:pt>
                <c:pt idx="434">
                  <c:v>57</c:v>
                </c:pt>
                <c:pt idx="435">
                  <c:v>56</c:v>
                </c:pt>
                <c:pt idx="436">
                  <c:v>55</c:v>
                </c:pt>
                <c:pt idx="437">
                  <c:v>54</c:v>
                </c:pt>
                <c:pt idx="438">
                  <c:v>53</c:v>
                </c:pt>
                <c:pt idx="439">
                  <c:v>52</c:v>
                </c:pt>
                <c:pt idx="440">
                  <c:v>50</c:v>
                </c:pt>
                <c:pt idx="441">
                  <c:v>48</c:v>
                </c:pt>
                <c:pt idx="442">
                  <c:v>46</c:v>
                </c:pt>
                <c:pt idx="443">
                  <c:v>44</c:v>
                </c:pt>
                <c:pt idx="444">
                  <c:v>42</c:v>
                </c:pt>
                <c:pt idx="445">
                  <c:v>39</c:v>
                </c:pt>
                <c:pt idx="446">
                  <c:v>36</c:v>
                </c:pt>
                <c:pt idx="447">
                  <c:v>33</c:v>
                </c:pt>
                <c:pt idx="448">
                  <c:v>30</c:v>
                </c:pt>
                <c:pt idx="449">
                  <c:v>26</c:v>
                </c:pt>
                <c:pt idx="450">
                  <c:v>22</c:v>
                </c:pt>
                <c:pt idx="451">
                  <c:v>18</c:v>
                </c:pt>
                <c:pt idx="452">
                  <c:v>14</c:v>
                </c:pt>
                <c:pt idx="453">
                  <c:v>14</c:v>
                </c:pt>
                <c:pt idx="454">
                  <c:v>14</c:v>
                </c:pt>
                <c:pt idx="455">
                  <c:v>14</c:v>
                </c:pt>
                <c:pt idx="456">
                  <c:v>14</c:v>
                </c:pt>
                <c:pt idx="457">
                  <c:v>14</c:v>
                </c:pt>
                <c:pt idx="458">
                  <c:v>14</c:v>
                </c:pt>
                <c:pt idx="459">
                  <c:v>14</c:v>
                </c:pt>
                <c:pt idx="460">
                  <c:v>11</c:v>
                </c:pt>
                <c:pt idx="461">
                  <c:v>8</c:v>
                </c:pt>
                <c:pt idx="462">
                  <c:v>5</c:v>
                </c:pt>
                <c:pt idx="463">
                  <c:v>1</c:v>
                </c:pt>
                <c:pt idx="464">
                  <c:v>-3</c:v>
                </c:pt>
                <c:pt idx="465">
                  <c:v>-7</c:v>
                </c:pt>
                <c:pt idx="466">
                  <c:v>-11</c:v>
                </c:pt>
                <c:pt idx="467">
                  <c:v>-16</c:v>
                </c:pt>
                <c:pt idx="468">
                  <c:v>-21</c:v>
                </c:pt>
                <c:pt idx="469">
                  <c:v>-26</c:v>
                </c:pt>
                <c:pt idx="470">
                  <c:v>-32</c:v>
                </c:pt>
                <c:pt idx="471">
                  <c:v>-38</c:v>
                </c:pt>
                <c:pt idx="472">
                  <c:v>-44</c:v>
                </c:pt>
                <c:pt idx="473">
                  <c:v>-50</c:v>
                </c:pt>
                <c:pt idx="474">
                  <c:v>-56</c:v>
                </c:pt>
                <c:pt idx="475">
                  <c:v>-62</c:v>
                </c:pt>
                <c:pt idx="476">
                  <c:v>-68</c:v>
                </c:pt>
                <c:pt idx="477">
                  <c:v>-74</c:v>
                </c:pt>
                <c:pt idx="478">
                  <c:v>-80</c:v>
                </c:pt>
                <c:pt idx="479">
                  <c:v>-80</c:v>
                </c:pt>
                <c:pt idx="480">
                  <c:v>-80</c:v>
                </c:pt>
                <c:pt idx="481">
                  <c:v>-80</c:v>
                </c:pt>
                <c:pt idx="482">
                  <c:v>-80</c:v>
                </c:pt>
                <c:pt idx="483">
                  <c:v>-80</c:v>
                </c:pt>
                <c:pt idx="484">
                  <c:v>-80</c:v>
                </c:pt>
                <c:pt idx="485">
                  <c:v>-80</c:v>
                </c:pt>
                <c:pt idx="486">
                  <c:v>-80</c:v>
                </c:pt>
                <c:pt idx="487">
                  <c:v>-80</c:v>
                </c:pt>
                <c:pt idx="488">
                  <c:v>-80</c:v>
                </c:pt>
                <c:pt idx="489">
                  <c:v>-86</c:v>
                </c:pt>
                <c:pt idx="490">
                  <c:v>-92</c:v>
                </c:pt>
                <c:pt idx="491">
                  <c:v>-98</c:v>
                </c:pt>
                <c:pt idx="492">
                  <c:v>-104</c:v>
                </c:pt>
                <c:pt idx="493">
                  <c:v>-110</c:v>
                </c:pt>
                <c:pt idx="494">
                  <c:v>-116</c:v>
                </c:pt>
                <c:pt idx="495">
                  <c:v>-122</c:v>
                </c:pt>
                <c:pt idx="496">
                  <c:v>-128</c:v>
                </c:pt>
                <c:pt idx="497">
                  <c:v>-134</c:v>
                </c:pt>
                <c:pt idx="498">
                  <c:v>-140</c:v>
                </c:pt>
                <c:pt idx="499">
                  <c:v>-146</c:v>
                </c:pt>
              </c:numCache>
            </c:numRef>
          </c:val>
        </c:ser>
        <c:dLbls/>
        <c:marker val="1"/>
        <c:axId val="114686592"/>
        <c:axId val="114794880"/>
      </c:lineChart>
      <c:catAx>
        <c:axId val="114686592"/>
        <c:scaling>
          <c:orientation val="minMax"/>
        </c:scaling>
        <c:axPos val="b"/>
        <c:majorTickMark val="none"/>
        <c:tickLblPos val="nextTo"/>
        <c:crossAx val="114794880"/>
        <c:crosses val="autoZero"/>
        <c:auto val="1"/>
        <c:lblAlgn val="ctr"/>
        <c:lblOffset val="100"/>
      </c:catAx>
      <c:valAx>
        <c:axId val="11479488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Bank Roll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1468659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285749</xdr:colOff>
      <xdr:row>26</xdr:row>
      <xdr:rowOff>47625</xdr:rowOff>
    </xdr:from>
    <xdr:to>
      <xdr:col>57</xdr:col>
      <xdr:colOff>685799</xdr:colOff>
      <xdr:row>48</xdr:row>
      <xdr:rowOff>114301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0</xdr:row>
      <xdr:rowOff>47625</xdr:rowOff>
    </xdr:from>
    <xdr:to>
      <xdr:col>9</xdr:col>
      <xdr:colOff>381000</xdr:colOff>
      <xdr:row>21</xdr:row>
      <xdr:rowOff>133349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76199</xdr:colOff>
      <xdr:row>22</xdr:row>
      <xdr:rowOff>38099</xdr:rowOff>
    </xdr:from>
    <xdr:to>
      <xdr:col>9</xdr:col>
      <xdr:colOff>371475</xdr:colOff>
      <xdr:row>41</xdr:row>
      <xdr:rowOff>123825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76199</xdr:colOff>
      <xdr:row>42</xdr:row>
      <xdr:rowOff>66674</xdr:rowOff>
    </xdr:from>
    <xdr:to>
      <xdr:col>9</xdr:col>
      <xdr:colOff>371475</xdr:colOff>
      <xdr:row>60</xdr:row>
      <xdr:rowOff>161925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542924</xdr:colOff>
      <xdr:row>0</xdr:row>
      <xdr:rowOff>66674</xdr:rowOff>
    </xdr:from>
    <xdr:to>
      <xdr:col>18</xdr:col>
      <xdr:colOff>666749</xdr:colOff>
      <xdr:row>21</xdr:row>
      <xdr:rowOff>123824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552449</xdr:colOff>
      <xdr:row>22</xdr:row>
      <xdr:rowOff>76200</xdr:rowOff>
    </xdr:from>
    <xdr:to>
      <xdr:col>18</xdr:col>
      <xdr:colOff>676274</xdr:colOff>
      <xdr:row>41</xdr:row>
      <xdr:rowOff>123825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552449</xdr:colOff>
      <xdr:row>42</xdr:row>
      <xdr:rowOff>95250</xdr:rowOff>
    </xdr:from>
    <xdr:to>
      <xdr:col>18</xdr:col>
      <xdr:colOff>676274</xdr:colOff>
      <xdr:row>60</xdr:row>
      <xdr:rowOff>171450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571500</xdr:colOff>
      <xdr:row>61</xdr:row>
      <xdr:rowOff>152399</xdr:rowOff>
    </xdr:from>
    <xdr:to>
      <xdr:col>18</xdr:col>
      <xdr:colOff>666750</xdr:colOff>
      <xdr:row>80</xdr:row>
      <xdr:rowOff>152399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mailto:Nor@10" TargetMode="External"/><Relationship Id="rId2" Type="http://schemas.openxmlformats.org/officeDocument/2006/relationships/hyperlink" Target="mailto:Tw@12" TargetMode="External"/><Relationship Id="rId1" Type="http://schemas.openxmlformats.org/officeDocument/2006/relationships/hyperlink" Target="mailto:Nor@6" TargetMode="External"/><Relationship Id="rId5" Type="http://schemas.openxmlformats.org/officeDocument/2006/relationships/printerSettings" Target="../printerSettings/printerSettings15.bin"/><Relationship Id="rId4" Type="http://schemas.openxmlformats.org/officeDocument/2006/relationships/hyperlink" Target="mailto:Tw@18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13"/>
  <sheetViews>
    <sheetView tabSelected="1" workbookViewId="0">
      <selection activeCell="G11" sqref="G11"/>
    </sheetView>
  </sheetViews>
  <sheetFormatPr defaultRowHeight="14.25"/>
  <cols>
    <col min="1" max="1" width="12.125" style="4" customWidth="1"/>
    <col min="2" max="2" width="10.75" style="8" customWidth="1"/>
    <col min="4" max="6" width="5.125" style="71" customWidth="1"/>
    <col min="7" max="8" width="5.125" style="110" customWidth="1"/>
    <col min="9" max="26" width="5.125" style="71" customWidth="1"/>
  </cols>
  <sheetData>
    <row r="1" spans="1:26" s="71" customFormat="1">
      <c r="A1" s="4"/>
      <c r="B1" s="8"/>
      <c r="G1" s="163"/>
      <c r="H1" s="163"/>
    </row>
    <row r="2" spans="1:26" s="71" customFormat="1">
      <c r="A2" s="4"/>
      <c r="B2" s="8"/>
      <c r="G2" s="163"/>
      <c r="H2" s="163"/>
    </row>
    <row r="3" spans="1:26" s="71" customFormat="1">
      <c r="A3" s="4"/>
      <c r="B3" s="8"/>
      <c r="G3" s="163"/>
      <c r="H3" s="163"/>
    </row>
    <row r="4" spans="1:26" s="71" customFormat="1">
      <c r="A4" s="4"/>
      <c r="B4" s="8"/>
      <c r="G4" s="163"/>
      <c r="H4" s="163"/>
    </row>
    <row r="5" spans="1:26" s="71" customFormat="1">
      <c r="A5" s="4"/>
      <c r="B5" s="8"/>
      <c r="G5" s="163"/>
      <c r="H5" s="163"/>
    </row>
    <row r="6" spans="1:26" s="71" customFormat="1">
      <c r="A6" s="4"/>
      <c r="B6" s="8"/>
      <c r="G6" s="163"/>
      <c r="H6" s="163"/>
    </row>
    <row r="7" spans="1:26" s="71" customFormat="1" ht="15" thickBot="1">
      <c r="A7" s="4"/>
      <c r="B7" s="8"/>
      <c r="G7" s="110"/>
      <c r="H7" s="110"/>
    </row>
    <row r="8" spans="1:26">
      <c r="D8" s="660" t="s">
        <v>27</v>
      </c>
      <c r="E8" s="175" t="s">
        <v>108</v>
      </c>
      <c r="F8" s="166" t="s">
        <v>28</v>
      </c>
      <c r="G8" s="654" t="s">
        <v>104</v>
      </c>
      <c r="H8" s="655"/>
      <c r="I8" s="655"/>
      <c r="J8" s="655"/>
      <c r="K8" s="655"/>
      <c r="L8" s="655"/>
      <c r="M8" s="655"/>
      <c r="N8" s="655"/>
      <c r="O8" s="655"/>
      <c r="P8" s="656"/>
      <c r="Q8" s="657" t="s">
        <v>105</v>
      </c>
      <c r="R8" s="658"/>
      <c r="S8" s="658"/>
      <c r="T8" s="658"/>
      <c r="U8" s="658"/>
      <c r="V8" s="658"/>
      <c r="W8" s="658"/>
      <c r="X8" s="658"/>
      <c r="Y8" s="658"/>
      <c r="Z8" s="659"/>
    </row>
    <row r="9" spans="1:26" ht="15" thickBot="1">
      <c r="B9" s="5"/>
      <c r="D9" s="661"/>
      <c r="E9" s="174" t="s">
        <v>107</v>
      </c>
      <c r="F9" s="176" t="s">
        <v>106</v>
      </c>
      <c r="G9" s="167">
        <v>1</v>
      </c>
      <c r="H9" s="168">
        <v>2</v>
      </c>
      <c r="I9" s="168">
        <v>3</v>
      </c>
      <c r="J9" s="168">
        <v>4</v>
      </c>
      <c r="K9" s="168">
        <v>5</v>
      </c>
      <c r="L9" s="168">
        <v>6</v>
      </c>
      <c r="M9" s="168">
        <v>7</v>
      </c>
      <c r="N9" s="168">
        <v>8</v>
      </c>
      <c r="O9" s="168">
        <v>9</v>
      </c>
      <c r="P9" s="183">
        <v>10</v>
      </c>
      <c r="Q9" s="177">
        <v>1</v>
      </c>
      <c r="R9" s="169">
        <v>2</v>
      </c>
      <c r="S9" s="169">
        <v>3</v>
      </c>
      <c r="T9" s="169">
        <v>4</v>
      </c>
      <c r="U9" s="169">
        <v>5</v>
      </c>
      <c r="V9" s="169">
        <v>6</v>
      </c>
      <c r="W9" s="169">
        <v>7</v>
      </c>
      <c r="X9" s="169">
        <v>8</v>
      </c>
      <c r="Y9" s="169">
        <v>9</v>
      </c>
      <c r="Z9" s="178">
        <v>10</v>
      </c>
    </row>
    <row r="10" spans="1:26" ht="15" thickBot="1">
      <c r="A10" s="1" t="s">
        <v>0</v>
      </c>
      <c r="B10" s="2" t="s">
        <v>1</v>
      </c>
      <c r="D10" s="662"/>
      <c r="E10" s="173" t="s">
        <v>109</v>
      </c>
      <c r="F10" s="172"/>
      <c r="G10" s="313" t="s">
        <v>78</v>
      </c>
      <c r="H10" s="312"/>
      <c r="I10" s="312"/>
      <c r="J10" s="56"/>
      <c r="K10" s="56"/>
      <c r="L10" s="56"/>
      <c r="M10" s="56"/>
      <c r="N10" s="56"/>
      <c r="O10" s="56"/>
      <c r="P10" s="184"/>
      <c r="Q10" s="177"/>
      <c r="R10" s="324"/>
      <c r="S10" s="169"/>
      <c r="T10" s="169"/>
      <c r="U10" s="169"/>
      <c r="V10" s="169"/>
      <c r="W10" s="169"/>
      <c r="X10" s="169"/>
      <c r="Y10" s="169"/>
      <c r="Z10" s="178"/>
    </row>
    <row r="11" spans="1:26">
      <c r="A11" s="3">
        <v>1</v>
      </c>
      <c r="B11" s="9">
        <f>HLOOKUP("A",$F$10:$AF$510,D11+1)</f>
        <v>4</v>
      </c>
      <c r="D11" s="39">
        <v>1</v>
      </c>
      <c r="E11" s="39"/>
      <c r="F11" s="60" t="s">
        <v>66</v>
      </c>
      <c r="G11" s="58">
        <v>4</v>
      </c>
      <c r="H11" s="59">
        <v>10</v>
      </c>
      <c r="I11" s="59">
        <v>1</v>
      </c>
      <c r="J11" s="60">
        <v>8</v>
      </c>
      <c r="K11" s="60">
        <v>3</v>
      </c>
      <c r="L11" s="60">
        <v>29</v>
      </c>
      <c r="M11" s="60">
        <v>5</v>
      </c>
      <c r="N11" s="60">
        <v>7</v>
      </c>
      <c r="O11" s="60">
        <v>32</v>
      </c>
      <c r="P11" s="185">
        <v>28</v>
      </c>
      <c r="Q11" s="179">
        <v>11</v>
      </c>
      <c r="R11" s="170">
        <v>32</v>
      </c>
      <c r="S11" s="170">
        <v>7</v>
      </c>
      <c r="T11" s="170">
        <v>11</v>
      </c>
      <c r="U11" s="170">
        <v>16</v>
      </c>
      <c r="V11" s="170">
        <v>3</v>
      </c>
      <c r="W11" s="170">
        <v>13</v>
      </c>
      <c r="X11" s="170">
        <v>24</v>
      </c>
      <c r="Y11" s="170">
        <v>24</v>
      </c>
      <c r="Z11" s="180">
        <v>22</v>
      </c>
    </row>
    <row r="12" spans="1:26">
      <c r="A12" s="3">
        <f>A11+1</f>
        <v>2</v>
      </c>
      <c r="B12" s="9">
        <f t="shared" ref="B12:B75" si="0">HLOOKUP("A",$F$10:$AF$510,D12+1)</f>
        <v>7</v>
      </c>
      <c r="D12" s="39">
        <f>D11+1</f>
        <v>2</v>
      </c>
      <c r="E12" s="39"/>
      <c r="F12" s="60" t="s">
        <v>66</v>
      </c>
      <c r="G12" s="58">
        <v>7</v>
      </c>
      <c r="H12" s="59">
        <v>2</v>
      </c>
      <c r="I12" s="59">
        <v>16</v>
      </c>
      <c r="J12" s="60">
        <v>6</v>
      </c>
      <c r="K12" s="60">
        <v>23</v>
      </c>
      <c r="L12" s="60">
        <v>31</v>
      </c>
      <c r="M12" s="60">
        <v>2</v>
      </c>
      <c r="N12" s="60">
        <v>0</v>
      </c>
      <c r="O12" s="60">
        <v>34</v>
      </c>
      <c r="P12" s="185">
        <v>0</v>
      </c>
      <c r="Q12" s="179">
        <v>35</v>
      </c>
      <c r="R12" s="170">
        <v>17</v>
      </c>
      <c r="S12" s="170">
        <v>24</v>
      </c>
      <c r="T12" s="170">
        <v>8</v>
      </c>
      <c r="U12" s="170">
        <v>35</v>
      </c>
      <c r="V12" s="170">
        <v>5</v>
      </c>
      <c r="W12" s="170">
        <v>6</v>
      </c>
      <c r="X12" s="170">
        <v>14</v>
      </c>
      <c r="Y12" s="170">
        <v>23</v>
      </c>
      <c r="Z12" s="180">
        <v>0</v>
      </c>
    </row>
    <row r="13" spans="1:26">
      <c r="A13" s="3">
        <f t="shared" ref="A13:A76" si="1">A12+1</f>
        <v>3</v>
      </c>
      <c r="B13" s="9">
        <f t="shared" si="0"/>
        <v>3</v>
      </c>
      <c r="D13" s="39">
        <f t="shared" ref="D13:D76" si="2">D12+1</f>
        <v>3</v>
      </c>
      <c r="E13" s="39"/>
      <c r="F13" s="60" t="s">
        <v>66</v>
      </c>
      <c r="G13" s="58">
        <v>3</v>
      </c>
      <c r="H13" s="59">
        <v>27</v>
      </c>
      <c r="I13" s="59">
        <v>31</v>
      </c>
      <c r="J13" s="60">
        <v>35</v>
      </c>
      <c r="K13" s="60">
        <v>31</v>
      </c>
      <c r="L13" s="60">
        <v>29</v>
      </c>
      <c r="M13" s="60">
        <v>17</v>
      </c>
      <c r="N13" s="60">
        <v>25</v>
      </c>
      <c r="O13" s="60">
        <v>4</v>
      </c>
      <c r="P13" s="185">
        <v>9</v>
      </c>
      <c r="Q13" s="179">
        <v>3</v>
      </c>
      <c r="R13" s="170">
        <v>13</v>
      </c>
      <c r="S13" s="170">
        <v>11</v>
      </c>
      <c r="T13" s="170">
        <v>4</v>
      </c>
      <c r="U13" s="170">
        <v>3</v>
      </c>
      <c r="V13" s="170">
        <v>25</v>
      </c>
      <c r="W13" s="170">
        <v>9</v>
      </c>
      <c r="X13" s="170">
        <v>16</v>
      </c>
      <c r="Y13" s="170">
        <v>7</v>
      </c>
      <c r="Z13" s="180">
        <v>33</v>
      </c>
    </row>
    <row r="14" spans="1:26">
      <c r="A14" s="3">
        <f t="shared" si="1"/>
        <v>4</v>
      </c>
      <c r="B14" s="9">
        <f t="shared" si="0"/>
        <v>24</v>
      </c>
      <c r="D14" s="39">
        <f t="shared" si="2"/>
        <v>4</v>
      </c>
      <c r="E14" s="39"/>
      <c r="F14" s="60" t="s">
        <v>66</v>
      </c>
      <c r="G14" s="58">
        <v>24</v>
      </c>
      <c r="H14" s="59">
        <v>9</v>
      </c>
      <c r="I14" s="59">
        <v>1</v>
      </c>
      <c r="J14" s="60">
        <v>0</v>
      </c>
      <c r="K14" s="60">
        <v>7</v>
      </c>
      <c r="L14" s="60">
        <v>19</v>
      </c>
      <c r="M14" s="60">
        <v>22</v>
      </c>
      <c r="N14" s="60">
        <v>17</v>
      </c>
      <c r="O14" s="60">
        <v>22</v>
      </c>
      <c r="P14" s="185">
        <v>6</v>
      </c>
      <c r="Q14" s="179">
        <v>8</v>
      </c>
      <c r="R14" s="170">
        <v>17</v>
      </c>
      <c r="S14" s="170">
        <v>5</v>
      </c>
      <c r="T14" s="170">
        <v>31</v>
      </c>
      <c r="U14" s="170">
        <v>26</v>
      </c>
      <c r="V14" s="170">
        <v>29</v>
      </c>
      <c r="W14" s="170">
        <v>22</v>
      </c>
      <c r="X14" s="170">
        <v>13</v>
      </c>
      <c r="Y14" s="170">
        <v>6</v>
      </c>
      <c r="Z14" s="180">
        <v>10</v>
      </c>
    </row>
    <row r="15" spans="1:26">
      <c r="A15" s="3">
        <f t="shared" si="1"/>
        <v>5</v>
      </c>
      <c r="B15" s="9">
        <f t="shared" si="0"/>
        <v>10</v>
      </c>
      <c r="D15" s="39">
        <f t="shared" si="2"/>
        <v>5</v>
      </c>
      <c r="E15" s="39"/>
      <c r="F15" s="60" t="s">
        <v>66</v>
      </c>
      <c r="G15" s="58">
        <v>10</v>
      </c>
      <c r="H15" s="59">
        <v>23</v>
      </c>
      <c r="I15" s="59">
        <v>21</v>
      </c>
      <c r="J15" s="60">
        <v>16</v>
      </c>
      <c r="K15" s="60">
        <v>8</v>
      </c>
      <c r="L15" s="60">
        <v>19</v>
      </c>
      <c r="M15" s="60">
        <v>5</v>
      </c>
      <c r="N15" s="60">
        <v>27</v>
      </c>
      <c r="O15" s="60">
        <v>26</v>
      </c>
      <c r="P15" s="185">
        <v>28</v>
      </c>
      <c r="Q15" s="179">
        <v>23</v>
      </c>
      <c r="R15" s="170">
        <v>21</v>
      </c>
      <c r="S15" s="170">
        <v>17</v>
      </c>
      <c r="T15" s="170">
        <v>32</v>
      </c>
      <c r="U15" s="170">
        <v>23</v>
      </c>
      <c r="V15" s="170">
        <v>10</v>
      </c>
      <c r="W15" s="170">
        <v>19</v>
      </c>
      <c r="X15" s="170">
        <v>21</v>
      </c>
      <c r="Y15" s="170">
        <v>2</v>
      </c>
      <c r="Z15" s="180">
        <v>25</v>
      </c>
    </row>
    <row r="16" spans="1:26">
      <c r="A16" s="3">
        <f t="shared" si="1"/>
        <v>6</v>
      </c>
      <c r="B16" s="9">
        <f t="shared" si="0"/>
        <v>34</v>
      </c>
      <c r="D16" s="39">
        <f t="shared" si="2"/>
        <v>6</v>
      </c>
      <c r="E16" s="39"/>
      <c r="F16" s="60" t="s">
        <v>66</v>
      </c>
      <c r="G16" s="58">
        <v>34</v>
      </c>
      <c r="H16" s="59">
        <v>16</v>
      </c>
      <c r="I16" s="59">
        <v>3</v>
      </c>
      <c r="J16" s="60">
        <v>5</v>
      </c>
      <c r="K16" s="60">
        <v>2</v>
      </c>
      <c r="L16" s="60">
        <v>36</v>
      </c>
      <c r="M16" s="60">
        <v>15</v>
      </c>
      <c r="N16" s="60">
        <v>20</v>
      </c>
      <c r="O16" s="60">
        <v>34</v>
      </c>
      <c r="P16" s="185">
        <v>12</v>
      </c>
      <c r="Q16" s="179">
        <v>22</v>
      </c>
      <c r="R16" s="170">
        <v>23</v>
      </c>
      <c r="S16" s="170">
        <v>21</v>
      </c>
      <c r="T16" s="170">
        <v>7</v>
      </c>
      <c r="U16" s="170">
        <v>12</v>
      </c>
      <c r="V16" s="170">
        <v>29</v>
      </c>
      <c r="W16" s="170">
        <v>4</v>
      </c>
      <c r="X16" s="170">
        <v>16</v>
      </c>
      <c r="Y16" s="170">
        <v>19</v>
      </c>
      <c r="Z16" s="180">
        <v>36</v>
      </c>
    </row>
    <row r="17" spans="1:26">
      <c r="A17" s="3">
        <f t="shared" si="1"/>
        <v>7</v>
      </c>
      <c r="B17" s="9">
        <f t="shared" si="0"/>
        <v>0</v>
      </c>
      <c r="D17" s="39">
        <f t="shared" si="2"/>
        <v>7</v>
      </c>
      <c r="E17" s="39"/>
      <c r="F17" s="60" t="s">
        <v>66</v>
      </c>
      <c r="G17" s="58">
        <v>0</v>
      </c>
      <c r="H17" s="59">
        <v>11</v>
      </c>
      <c r="I17" s="59">
        <v>32</v>
      </c>
      <c r="J17" s="60">
        <v>18</v>
      </c>
      <c r="K17" s="60">
        <v>17</v>
      </c>
      <c r="L17" s="60">
        <v>28</v>
      </c>
      <c r="M17" s="60">
        <v>26</v>
      </c>
      <c r="N17" s="60">
        <v>22</v>
      </c>
      <c r="O17" s="60">
        <v>31</v>
      </c>
      <c r="P17" s="185">
        <v>27</v>
      </c>
      <c r="Q17" s="179">
        <v>4</v>
      </c>
      <c r="R17" s="170">
        <v>18</v>
      </c>
      <c r="S17" s="170">
        <v>25</v>
      </c>
      <c r="T17" s="170">
        <v>3</v>
      </c>
      <c r="U17" s="170">
        <v>30</v>
      </c>
      <c r="V17" s="170">
        <v>30</v>
      </c>
      <c r="W17" s="170">
        <v>21</v>
      </c>
      <c r="X17" s="170">
        <v>34</v>
      </c>
      <c r="Y17" s="170">
        <v>24</v>
      </c>
      <c r="Z17" s="180">
        <v>14</v>
      </c>
    </row>
    <row r="18" spans="1:26">
      <c r="A18" s="3">
        <f t="shared" si="1"/>
        <v>8</v>
      </c>
      <c r="B18" s="9">
        <f t="shared" si="0"/>
        <v>8</v>
      </c>
      <c r="D18" s="39">
        <f t="shared" si="2"/>
        <v>8</v>
      </c>
      <c r="E18" s="39"/>
      <c r="F18" s="60" t="s">
        <v>66</v>
      </c>
      <c r="G18" s="58">
        <v>8</v>
      </c>
      <c r="H18" s="59">
        <v>21</v>
      </c>
      <c r="I18" s="59">
        <v>26</v>
      </c>
      <c r="J18" s="60">
        <v>17</v>
      </c>
      <c r="K18" s="60">
        <v>33</v>
      </c>
      <c r="L18" s="60">
        <v>26</v>
      </c>
      <c r="M18" s="60">
        <v>33</v>
      </c>
      <c r="N18" s="60">
        <v>25</v>
      </c>
      <c r="O18" s="60">
        <v>12</v>
      </c>
      <c r="P18" s="185">
        <v>13</v>
      </c>
      <c r="Q18" s="179">
        <v>31</v>
      </c>
      <c r="R18" s="170">
        <v>26</v>
      </c>
      <c r="S18" s="170">
        <v>29</v>
      </c>
      <c r="T18" s="170">
        <v>16</v>
      </c>
      <c r="U18" s="170">
        <v>10</v>
      </c>
      <c r="V18" s="170">
        <v>24</v>
      </c>
      <c r="W18" s="170">
        <v>15</v>
      </c>
      <c r="X18" s="170">
        <v>8</v>
      </c>
      <c r="Y18" s="170">
        <v>34</v>
      </c>
      <c r="Z18" s="180">
        <v>20</v>
      </c>
    </row>
    <row r="19" spans="1:26">
      <c r="A19" s="3">
        <f t="shared" si="1"/>
        <v>9</v>
      </c>
      <c r="B19" s="9">
        <f t="shared" si="0"/>
        <v>17</v>
      </c>
      <c r="D19" s="39">
        <f t="shared" si="2"/>
        <v>9</v>
      </c>
      <c r="E19" s="39"/>
      <c r="F19" s="60" t="s">
        <v>66</v>
      </c>
      <c r="G19" s="58">
        <v>17</v>
      </c>
      <c r="H19" s="59">
        <v>25</v>
      </c>
      <c r="I19" s="59">
        <v>1</v>
      </c>
      <c r="J19" s="60">
        <v>10</v>
      </c>
      <c r="K19" s="60">
        <v>1</v>
      </c>
      <c r="L19" s="60">
        <v>27</v>
      </c>
      <c r="M19" s="60">
        <v>2</v>
      </c>
      <c r="N19" s="60">
        <v>13</v>
      </c>
      <c r="O19" s="60">
        <v>11</v>
      </c>
      <c r="P19" s="185">
        <v>1</v>
      </c>
      <c r="Q19" s="179">
        <v>36</v>
      </c>
      <c r="R19" s="170">
        <v>32</v>
      </c>
      <c r="S19" s="170">
        <v>11</v>
      </c>
      <c r="T19" s="170">
        <v>32</v>
      </c>
      <c r="U19" s="170">
        <v>29</v>
      </c>
      <c r="V19" s="170">
        <v>28</v>
      </c>
      <c r="W19" s="170">
        <v>16</v>
      </c>
      <c r="X19" s="170">
        <v>36</v>
      </c>
      <c r="Y19" s="170">
        <v>33</v>
      </c>
      <c r="Z19" s="180">
        <v>28</v>
      </c>
    </row>
    <row r="20" spans="1:26">
      <c r="A20" s="3">
        <f t="shared" si="1"/>
        <v>10</v>
      </c>
      <c r="B20" s="9">
        <f t="shared" si="0"/>
        <v>9</v>
      </c>
      <c r="D20" s="39">
        <f t="shared" si="2"/>
        <v>10</v>
      </c>
      <c r="E20" s="39"/>
      <c r="F20" s="60" t="s">
        <v>66</v>
      </c>
      <c r="G20" s="58">
        <v>9</v>
      </c>
      <c r="H20" s="59">
        <v>16</v>
      </c>
      <c r="I20" s="59">
        <v>0</v>
      </c>
      <c r="J20" s="60">
        <v>29</v>
      </c>
      <c r="K20" s="60">
        <v>10</v>
      </c>
      <c r="L20" s="60">
        <v>18</v>
      </c>
      <c r="M20" s="60">
        <v>23</v>
      </c>
      <c r="N20" s="60">
        <v>14</v>
      </c>
      <c r="O20" s="60">
        <v>16</v>
      </c>
      <c r="P20" s="185">
        <v>24</v>
      </c>
      <c r="Q20" s="179">
        <v>12</v>
      </c>
      <c r="R20" s="170">
        <v>29</v>
      </c>
      <c r="S20" s="170">
        <v>16</v>
      </c>
      <c r="T20" s="170">
        <v>6</v>
      </c>
      <c r="U20" s="170">
        <v>17</v>
      </c>
      <c r="V20" s="170">
        <v>6</v>
      </c>
      <c r="W20" s="170">
        <v>1</v>
      </c>
      <c r="X20" s="170">
        <v>26</v>
      </c>
      <c r="Y20" s="170">
        <v>6</v>
      </c>
      <c r="Z20" s="180">
        <v>30</v>
      </c>
    </row>
    <row r="21" spans="1:26">
      <c r="A21" s="3">
        <f t="shared" si="1"/>
        <v>11</v>
      </c>
      <c r="B21" s="9">
        <f t="shared" si="0"/>
        <v>21</v>
      </c>
      <c r="D21" s="39">
        <f t="shared" si="2"/>
        <v>11</v>
      </c>
      <c r="E21" s="39"/>
      <c r="F21" s="60" t="s">
        <v>66</v>
      </c>
      <c r="G21" s="58">
        <v>21</v>
      </c>
      <c r="H21" s="59">
        <v>33</v>
      </c>
      <c r="I21" s="59">
        <v>28</v>
      </c>
      <c r="J21" s="60">
        <v>12</v>
      </c>
      <c r="K21" s="60">
        <v>36</v>
      </c>
      <c r="L21" s="60">
        <v>12</v>
      </c>
      <c r="M21" s="60">
        <v>30</v>
      </c>
      <c r="N21" s="60">
        <v>2</v>
      </c>
      <c r="O21" s="60">
        <v>25</v>
      </c>
      <c r="P21" s="185">
        <v>29</v>
      </c>
      <c r="Q21" s="179">
        <v>17</v>
      </c>
      <c r="R21" s="170">
        <v>7</v>
      </c>
      <c r="S21" s="170">
        <v>28</v>
      </c>
      <c r="T21" s="170">
        <v>19</v>
      </c>
      <c r="U21" s="170">
        <v>20</v>
      </c>
      <c r="V21" s="170">
        <v>30</v>
      </c>
      <c r="W21" s="170">
        <v>1</v>
      </c>
      <c r="X21" s="170">
        <v>3</v>
      </c>
      <c r="Y21" s="170">
        <v>10</v>
      </c>
      <c r="Z21" s="180">
        <v>17</v>
      </c>
    </row>
    <row r="22" spans="1:26">
      <c r="A22" s="3">
        <f t="shared" si="1"/>
        <v>12</v>
      </c>
      <c r="B22" s="9">
        <f t="shared" si="0"/>
        <v>32</v>
      </c>
      <c r="D22" s="39">
        <f t="shared" si="2"/>
        <v>12</v>
      </c>
      <c r="E22" s="39"/>
      <c r="F22" s="60" t="s">
        <v>66</v>
      </c>
      <c r="G22" s="58">
        <v>32</v>
      </c>
      <c r="H22" s="59">
        <v>9</v>
      </c>
      <c r="I22" s="59">
        <v>21</v>
      </c>
      <c r="J22" s="60">
        <v>36</v>
      </c>
      <c r="K22" s="60">
        <v>24</v>
      </c>
      <c r="L22" s="60">
        <v>32</v>
      </c>
      <c r="M22" s="60">
        <v>18</v>
      </c>
      <c r="N22" s="60">
        <v>16</v>
      </c>
      <c r="O22" s="60">
        <v>19</v>
      </c>
      <c r="P22" s="185">
        <v>19</v>
      </c>
      <c r="Q22" s="179">
        <v>13</v>
      </c>
      <c r="R22" s="170">
        <v>25</v>
      </c>
      <c r="S22" s="170">
        <v>23</v>
      </c>
      <c r="T22" s="170">
        <v>19</v>
      </c>
      <c r="U22" s="170">
        <v>12</v>
      </c>
      <c r="V22" s="170">
        <v>26</v>
      </c>
      <c r="W22" s="170">
        <v>21</v>
      </c>
      <c r="X22" s="170">
        <v>11</v>
      </c>
      <c r="Y22" s="170">
        <v>31</v>
      </c>
      <c r="Z22" s="180">
        <v>20</v>
      </c>
    </row>
    <row r="23" spans="1:26">
      <c r="A23" s="3">
        <f t="shared" si="1"/>
        <v>13</v>
      </c>
      <c r="B23" s="9">
        <f t="shared" si="0"/>
        <v>19</v>
      </c>
      <c r="D23" s="39">
        <f t="shared" si="2"/>
        <v>13</v>
      </c>
      <c r="E23" s="39"/>
      <c r="F23" s="60" t="s">
        <v>66</v>
      </c>
      <c r="G23" s="58">
        <v>19</v>
      </c>
      <c r="H23" s="59">
        <v>24</v>
      </c>
      <c r="I23" s="59">
        <v>22</v>
      </c>
      <c r="J23" s="60">
        <v>1</v>
      </c>
      <c r="K23" s="60">
        <v>4</v>
      </c>
      <c r="L23" s="60">
        <v>24</v>
      </c>
      <c r="M23" s="60">
        <v>14</v>
      </c>
      <c r="N23" s="60">
        <v>33</v>
      </c>
      <c r="O23" s="60">
        <v>17</v>
      </c>
      <c r="P23" s="185">
        <v>24</v>
      </c>
      <c r="Q23" s="179">
        <v>31</v>
      </c>
      <c r="R23" s="170">
        <v>0</v>
      </c>
      <c r="S23" s="170">
        <v>26</v>
      </c>
      <c r="T23" s="170">
        <v>5</v>
      </c>
      <c r="U23" s="170">
        <v>10</v>
      </c>
      <c r="V23" s="170">
        <v>4</v>
      </c>
      <c r="W23" s="170">
        <v>30</v>
      </c>
      <c r="X23" s="170">
        <v>7</v>
      </c>
      <c r="Y23" s="170">
        <v>11</v>
      </c>
      <c r="Z23" s="180">
        <v>20</v>
      </c>
    </row>
    <row r="24" spans="1:26">
      <c r="A24" s="3">
        <f t="shared" si="1"/>
        <v>14</v>
      </c>
      <c r="B24" s="9">
        <f t="shared" si="0"/>
        <v>22</v>
      </c>
      <c r="D24" s="39">
        <f t="shared" si="2"/>
        <v>14</v>
      </c>
      <c r="E24" s="39"/>
      <c r="F24" s="60" t="s">
        <v>66</v>
      </c>
      <c r="G24" s="58">
        <v>22</v>
      </c>
      <c r="H24" s="59">
        <v>8</v>
      </c>
      <c r="I24" s="59">
        <v>17</v>
      </c>
      <c r="J24" s="60">
        <v>23</v>
      </c>
      <c r="K24" s="60">
        <v>10</v>
      </c>
      <c r="L24" s="60">
        <v>7</v>
      </c>
      <c r="M24" s="60">
        <v>16</v>
      </c>
      <c r="N24" s="60">
        <v>13</v>
      </c>
      <c r="O24" s="60">
        <v>7</v>
      </c>
      <c r="P24" s="185">
        <v>12</v>
      </c>
      <c r="Q24" s="179">
        <v>2</v>
      </c>
      <c r="R24" s="170">
        <v>32</v>
      </c>
      <c r="S24" s="170">
        <v>25</v>
      </c>
      <c r="T24" s="170">
        <v>28</v>
      </c>
      <c r="U24" s="170">
        <v>15</v>
      </c>
      <c r="V24" s="170">
        <v>33</v>
      </c>
      <c r="W24" s="170">
        <v>15</v>
      </c>
      <c r="X24" s="170">
        <v>3</v>
      </c>
      <c r="Y24" s="170">
        <v>9</v>
      </c>
      <c r="Z24" s="180">
        <v>17</v>
      </c>
    </row>
    <row r="25" spans="1:26">
      <c r="A25" s="3">
        <f t="shared" si="1"/>
        <v>15</v>
      </c>
      <c r="B25" s="9">
        <f t="shared" si="0"/>
        <v>10</v>
      </c>
      <c r="D25" s="39">
        <f t="shared" si="2"/>
        <v>15</v>
      </c>
      <c r="E25" s="39"/>
      <c r="F25" s="60" t="s">
        <v>66</v>
      </c>
      <c r="G25" s="58">
        <v>10</v>
      </c>
      <c r="H25" s="59">
        <v>21</v>
      </c>
      <c r="I25" s="59">
        <v>8</v>
      </c>
      <c r="J25" s="60">
        <v>32</v>
      </c>
      <c r="K25" s="60">
        <v>16</v>
      </c>
      <c r="L25" s="60">
        <v>14</v>
      </c>
      <c r="M25" s="60">
        <v>10</v>
      </c>
      <c r="N25" s="60">
        <v>32</v>
      </c>
      <c r="O25" s="60">
        <v>12</v>
      </c>
      <c r="P25" s="185">
        <v>16</v>
      </c>
      <c r="Q25" s="179">
        <v>16</v>
      </c>
      <c r="R25" s="170">
        <v>16</v>
      </c>
      <c r="S25" s="170">
        <v>4</v>
      </c>
      <c r="T25" s="170">
        <v>4</v>
      </c>
      <c r="U25" s="170">
        <v>4</v>
      </c>
      <c r="V25" s="170">
        <v>20</v>
      </c>
      <c r="W25" s="170">
        <v>3</v>
      </c>
      <c r="X25" s="170">
        <v>5</v>
      </c>
      <c r="Y25" s="170">
        <v>25</v>
      </c>
      <c r="Z25" s="180">
        <v>28</v>
      </c>
    </row>
    <row r="26" spans="1:26">
      <c r="A26" s="3">
        <f t="shared" si="1"/>
        <v>16</v>
      </c>
      <c r="B26" s="9">
        <f t="shared" si="0"/>
        <v>21</v>
      </c>
      <c r="D26" s="39">
        <f t="shared" si="2"/>
        <v>16</v>
      </c>
      <c r="E26" s="39"/>
      <c r="F26" s="60" t="s">
        <v>66</v>
      </c>
      <c r="G26" s="58">
        <v>21</v>
      </c>
      <c r="H26" s="59">
        <v>0</v>
      </c>
      <c r="I26" s="59">
        <v>9</v>
      </c>
      <c r="J26" s="60">
        <v>3</v>
      </c>
      <c r="K26" s="60">
        <v>3</v>
      </c>
      <c r="L26" s="60">
        <v>6</v>
      </c>
      <c r="M26" s="60">
        <v>25</v>
      </c>
      <c r="N26" s="60">
        <v>0</v>
      </c>
      <c r="O26" s="60">
        <v>20</v>
      </c>
      <c r="P26" s="185">
        <v>34</v>
      </c>
      <c r="Q26" s="179">
        <v>10</v>
      </c>
      <c r="R26" s="170">
        <v>15</v>
      </c>
      <c r="S26" s="170">
        <v>20</v>
      </c>
      <c r="T26" s="170">
        <v>28</v>
      </c>
      <c r="U26" s="170">
        <v>9</v>
      </c>
      <c r="V26" s="170">
        <v>25</v>
      </c>
      <c r="W26" s="170">
        <v>18</v>
      </c>
      <c r="X26" s="170">
        <v>25</v>
      </c>
      <c r="Y26" s="170">
        <v>35</v>
      </c>
      <c r="Z26" s="180">
        <v>22</v>
      </c>
    </row>
    <row r="27" spans="1:26">
      <c r="A27" s="3">
        <f t="shared" si="1"/>
        <v>17</v>
      </c>
      <c r="B27" s="9">
        <f t="shared" si="0"/>
        <v>4</v>
      </c>
      <c r="D27" s="39">
        <f t="shared" si="2"/>
        <v>17</v>
      </c>
      <c r="E27" s="39"/>
      <c r="F27" s="60" t="s">
        <v>66</v>
      </c>
      <c r="G27" s="58">
        <v>4</v>
      </c>
      <c r="H27" s="59">
        <v>13</v>
      </c>
      <c r="I27" s="59">
        <v>18</v>
      </c>
      <c r="J27" s="60">
        <v>4</v>
      </c>
      <c r="K27" s="60">
        <v>6</v>
      </c>
      <c r="L27" s="60">
        <v>28</v>
      </c>
      <c r="M27" s="60">
        <v>8</v>
      </c>
      <c r="N27" s="60">
        <v>4</v>
      </c>
      <c r="O27" s="60">
        <v>26</v>
      </c>
      <c r="P27" s="185">
        <v>17</v>
      </c>
      <c r="Q27" s="179">
        <v>21</v>
      </c>
      <c r="R27" s="170">
        <v>26</v>
      </c>
      <c r="S27" s="170">
        <v>15</v>
      </c>
      <c r="T27" s="170">
        <v>15</v>
      </c>
      <c r="U27" s="170">
        <v>16</v>
      </c>
      <c r="V27" s="170">
        <v>34</v>
      </c>
      <c r="W27" s="170">
        <v>35</v>
      </c>
      <c r="X27" s="170">
        <v>0</v>
      </c>
      <c r="Y27" s="170">
        <v>30</v>
      </c>
      <c r="Z27" s="180">
        <v>30</v>
      </c>
    </row>
    <row r="28" spans="1:26">
      <c r="A28" s="3">
        <f t="shared" si="1"/>
        <v>18</v>
      </c>
      <c r="B28" s="9">
        <f t="shared" si="0"/>
        <v>18</v>
      </c>
      <c r="D28" s="39">
        <f t="shared" si="2"/>
        <v>18</v>
      </c>
      <c r="E28" s="39"/>
      <c r="F28" s="60" t="s">
        <v>66</v>
      </c>
      <c r="G28" s="58">
        <v>18</v>
      </c>
      <c r="H28" s="59">
        <v>24</v>
      </c>
      <c r="I28" s="59">
        <v>33</v>
      </c>
      <c r="J28" s="60">
        <v>13</v>
      </c>
      <c r="K28" s="60">
        <v>36</v>
      </c>
      <c r="L28" s="60">
        <v>15</v>
      </c>
      <c r="M28" s="60">
        <v>17</v>
      </c>
      <c r="N28" s="60">
        <v>1</v>
      </c>
      <c r="O28" s="60">
        <v>2</v>
      </c>
      <c r="P28" s="185">
        <v>28</v>
      </c>
      <c r="Q28" s="179">
        <v>15</v>
      </c>
      <c r="R28" s="170">
        <v>18</v>
      </c>
      <c r="S28" s="170">
        <v>15</v>
      </c>
      <c r="T28" s="170">
        <v>15</v>
      </c>
      <c r="U28" s="170">
        <v>23</v>
      </c>
      <c r="V28" s="170">
        <v>15</v>
      </c>
      <c r="W28" s="170">
        <v>7</v>
      </c>
      <c r="X28" s="170">
        <v>13</v>
      </c>
      <c r="Y28" s="170">
        <v>1</v>
      </c>
      <c r="Z28" s="180">
        <v>15</v>
      </c>
    </row>
    <row r="29" spans="1:26">
      <c r="A29" s="3">
        <f t="shared" si="1"/>
        <v>19</v>
      </c>
      <c r="B29" s="9">
        <f t="shared" si="0"/>
        <v>1</v>
      </c>
      <c r="D29" s="39">
        <f t="shared" si="2"/>
        <v>19</v>
      </c>
      <c r="E29" s="39"/>
      <c r="F29" s="60" t="s">
        <v>66</v>
      </c>
      <c r="G29" s="58">
        <v>1</v>
      </c>
      <c r="H29" s="59">
        <v>14</v>
      </c>
      <c r="I29" s="59">
        <v>35</v>
      </c>
      <c r="J29" s="60">
        <v>6</v>
      </c>
      <c r="K29" s="60">
        <v>5</v>
      </c>
      <c r="L29" s="60">
        <v>18</v>
      </c>
      <c r="M29" s="60">
        <v>28</v>
      </c>
      <c r="N29" s="60">
        <v>18</v>
      </c>
      <c r="O29" s="60">
        <v>5</v>
      </c>
      <c r="P29" s="185">
        <v>36</v>
      </c>
      <c r="Q29" s="179">
        <v>15</v>
      </c>
      <c r="R29" s="170">
        <v>12</v>
      </c>
      <c r="S29" s="170">
        <v>17</v>
      </c>
      <c r="T29" s="170">
        <v>17</v>
      </c>
      <c r="U29" s="170">
        <v>31</v>
      </c>
      <c r="V29" s="170">
        <v>8</v>
      </c>
      <c r="W29" s="170">
        <v>28</v>
      </c>
      <c r="X29" s="170">
        <v>5</v>
      </c>
      <c r="Y29" s="170">
        <v>23</v>
      </c>
      <c r="Z29" s="180">
        <v>28</v>
      </c>
    </row>
    <row r="30" spans="1:26">
      <c r="A30" s="3">
        <f t="shared" si="1"/>
        <v>20</v>
      </c>
      <c r="B30" s="9">
        <f t="shared" si="0"/>
        <v>4</v>
      </c>
      <c r="D30" s="39">
        <f t="shared" si="2"/>
        <v>20</v>
      </c>
      <c r="E30" s="39"/>
      <c r="F30" s="60" t="s">
        <v>66</v>
      </c>
      <c r="G30" s="58">
        <v>4</v>
      </c>
      <c r="H30" s="59">
        <v>11</v>
      </c>
      <c r="I30" s="59">
        <v>0</v>
      </c>
      <c r="J30" s="60">
        <v>27</v>
      </c>
      <c r="K30" s="60">
        <v>12</v>
      </c>
      <c r="L30" s="60">
        <v>12</v>
      </c>
      <c r="M30" s="60">
        <v>15</v>
      </c>
      <c r="N30" s="60">
        <v>35</v>
      </c>
      <c r="O30" s="60">
        <v>15</v>
      </c>
      <c r="P30" s="185">
        <v>8</v>
      </c>
      <c r="Q30" s="179">
        <v>18</v>
      </c>
      <c r="R30" s="170">
        <v>9</v>
      </c>
      <c r="S30" s="170">
        <v>7</v>
      </c>
      <c r="T30" s="170">
        <v>29</v>
      </c>
      <c r="U30" s="170">
        <v>31</v>
      </c>
      <c r="V30" s="170">
        <v>16</v>
      </c>
      <c r="W30" s="170">
        <v>24</v>
      </c>
      <c r="X30" s="170">
        <v>35</v>
      </c>
      <c r="Y30" s="170">
        <v>18</v>
      </c>
      <c r="Z30" s="180">
        <v>27</v>
      </c>
    </row>
    <row r="31" spans="1:26">
      <c r="A31" s="3">
        <f t="shared" si="1"/>
        <v>21</v>
      </c>
      <c r="B31" s="9">
        <f t="shared" si="0"/>
        <v>2</v>
      </c>
      <c r="D31" s="39">
        <f t="shared" si="2"/>
        <v>21</v>
      </c>
      <c r="E31" s="39"/>
      <c r="F31" s="60" t="s">
        <v>66</v>
      </c>
      <c r="G31" s="58">
        <v>2</v>
      </c>
      <c r="H31" s="59">
        <v>12</v>
      </c>
      <c r="I31" s="59">
        <v>1</v>
      </c>
      <c r="J31" s="60">
        <v>32</v>
      </c>
      <c r="K31" s="60">
        <v>26</v>
      </c>
      <c r="L31" s="60">
        <v>19</v>
      </c>
      <c r="M31" s="60">
        <v>5</v>
      </c>
      <c r="N31" s="60">
        <v>29</v>
      </c>
      <c r="O31" s="60">
        <v>4</v>
      </c>
      <c r="P31" s="185">
        <v>21</v>
      </c>
      <c r="Q31" s="179">
        <v>8</v>
      </c>
      <c r="R31" s="170">
        <v>31</v>
      </c>
      <c r="S31" s="170">
        <v>16</v>
      </c>
      <c r="T31" s="170">
        <v>18</v>
      </c>
      <c r="U31" s="170">
        <v>7</v>
      </c>
      <c r="V31" s="170">
        <v>13</v>
      </c>
      <c r="W31" s="170">
        <v>25</v>
      </c>
      <c r="X31" s="170">
        <v>22</v>
      </c>
      <c r="Y31" s="170">
        <v>19</v>
      </c>
      <c r="Z31" s="180">
        <v>28</v>
      </c>
    </row>
    <row r="32" spans="1:26">
      <c r="A32" s="3">
        <f t="shared" si="1"/>
        <v>22</v>
      </c>
      <c r="B32" s="9">
        <f t="shared" si="0"/>
        <v>34</v>
      </c>
      <c r="D32" s="39">
        <f t="shared" si="2"/>
        <v>22</v>
      </c>
      <c r="E32" s="39"/>
      <c r="F32" s="60" t="s">
        <v>66</v>
      </c>
      <c r="G32" s="58">
        <v>34</v>
      </c>
      <c r="H32" s="59">
        <v>0</v>
      </c>
      <c r="I32" s="59">
        <v>9</v>
      </c>
      <c r="J32" s="60">
        <v>22</v>
      </c>
      <c r="K32" s="60">
        <v>0</v>
      </c>
      <c r="L32" s="60">
        <v>17</v>
      </c>
      <c r="M32" s="60">
        <v>0</v>
      </c>
      <c r="N32" s="60">
        <v>4</v>
      </c>
      <c r="O32" s="60">
        <v>28</v>
      </c>
      <c r="P32" s="185">
        <v>36</v>
      </c>
      <c r="Q32" s="179">
        <v>7</v>
      </c>
      <c r="R32" s="170">
        <v>9</v>
      </c>
      <c r="S32" s="170">
        <v>18</v>
      </c>
      <c r="T32" s="170">
        <v>12</v>
      </c>
      <c r="U32" s="170">
        <v>30</v>
      </c>
      <c r="V32" s="170">
        <v>16</v>
      </c>
      <c r="W32" s="170">
        <v>18</v>
      </c>
      <c r="X32" s="170">
        <v>24</v>
      </c>
      <c r="Y32" s="170">
        <v>0</v>
      </c>
      <c r="Z32" s="180">
        <v>2</v>
      </c>
    </row>
    <row r="33" spans="1:26">
      <c r="A33" s="3">
        <f t="shared" si="1"/>
        <v>23</v>
      </c>
      <c r="B33" s="9">
        <f t="shared" si="0"/>
        <v>15</v>
      </c>
      <c r="D33" s="39">
        <f t="shared" si="2"/>
        <v>23</v>
      </c>
      <c r="E33" s="39"/>
      <c r="F33" s="60" t="s">
        <v>66</v>
      </c>
      <c r="G33" s="58">
        <v>15</v>
      </c>
      <c r="H33" s="59">
        <v>0</v>
      </c>
      <c r="I33" s="59">
        <v>35</v>
      </c>
      <c r="J33" s="60">
        <v>25</v>
      </c>
      <c r="K33" s="60">
        <v>8</v>
      </c>
      <c r="L33" s="60">
        <v>7</v>
      </c>
      <c r="M33" s="60">
        <v>4</v>
      </c>
      <c r="N33" s="60">
        <v>14</v>
      </c>
      <c r="O33" s="60">
        <v>6</v>
      </c>
      <c r="P33" s="185">
        <v>4</v>
      </c>
      <c r="Q33" s="179">
        <v>23</v>
      </c>
      <c r="R33" s="170">
        <v>1</v>
      </c>
      <c r="S33" s="170">
        <v>13</v>
      </c>
      <c r="T33" s="170">
        <v>10</v>
      </c>
      <c r="U33" s="170">
        <v>11</v>
      </c>
      <c r="V33" s="170">
        <v>6</v>
      </c>
      <c r="W33" s="170">
        <v>18</v>
      </c>
      <c r="X33" s="170">
        <v>14</v>
      </c>
      <c r="Y33" s="170">
        <v>10</v>
      </c>
      <c r="Z33" s="180">
        <v>20</v>
      </c>
    </row>
    <row r="34" spans="1:26">
      <c r="A34" s="3">
        <f t="shared" si="1"/>
        <v>24</v>
      </c>
      <c r="B34" s="9">
        <f t="shared" si="0"/>
        <v>34</v>
      </c>
      <c r="D34" s="39">
        <f t="shared" si="2"/>
        <v>24</v>
      </c>
      <c r="E34" s="39"/>
      <c r="F34" s="60" t="s">
        <v>66</v>
      </c>
      <c r="G34" s="58">
        <v>34</v>
      </c>
      <c r="H34" s="59">
        <v>24</v>
      </c>
      <c r="I34" s="59">
        <v>0</v>
      </c>
      <c r="J34" s="60">
        <v>21</v>
      </c>
      <c r="K34" s="60">
        <v>29</v>
      </c>
      <c r="L34" s="60">
        <v>22</v>
      </c>
      <c r="M34" s="60">
        <v>4</v>
      </c>
      <c r="N34" s="60">
        <v>0</v>
      </c>
      <c r="O34" s="60">
        <v>3</v>
      </c>
      <c r="P34" s="185">
        <v>4</v>
      </c>
      <c r="Q34" s="179">
        <v>14</v>
      </c>
      <c r="R34" s="170">
        <v>3</v>
      </c>
      <c r="S34" s="170">
        <v>21</v>
      </c>
      <c r="T34" s="170">
        <v>17</v>
      </c>
      <c r="U34" s="170">
        <v>9</v>
      </c>
      <c r="V34" s="170">
        <v>12</v>
      </c>
      <c r="W34" s="170">
        <v>10</v>
      </c>
      <c r="X34" s="170">
        <v>23</v>
      </c>
      <c r="Y34" s="170">
        <v>25</v>
      </c>
      <c r="Z34" s="180">
        <v>16</v>
      </c>
    </row>
    <row r="35" spans="1:26">
      <c r="A35" s="3">
        <f t="shared" si="1"/>
        <v>25</v>
      </c>
      <c r="B35" s="9">
        <f t="shared" si="0"/>
        <v>0</v>
      </c>
      <c r="D35" s="39">
        <f t="shared" si="2"/>
        <v>25</v>
      </c>
      <c r="E35" s="39"/>
      <c r="F35" s="60" t="s">
        <v>66</v>
      </c>
      <c r="G35" s="58">
        <v>0</v>
      </c>
      <c r="H35" s="59">
        <v>7</v>
      </c>
      <c r="I35" s="59">
        <v>24</v>
      </c>
      <c r="J35" s="60">
        <v>24</v>
      </c>
      <c r="K35" s="60">
        <v>13</v>
      </c>
      <c r="L35" s="60">
        <v>4</v>
      </c>
      <c r="M35" s="60">
        <v>25</v>
      </c>
      <c r="N35" s="60">
        <v>18</v>
      </c>
      <c r="O35" s="60">
        <v>4</v>
      </c>
      <c r="P35" s="185">
        <v>31</v>
      </c>
      <c r="Q35" s="179">
        <v>4</v>
      </c>
      <c r="R35" s="170">
        <v>4</v>
      </c>
      <c r="S35" s="170">
        <v>20</v>
      </c>
      <c r="T35" s="170">
        <v>22</v>
      </c>
      <c r="U35" s="170">
        <v>6</v>
      </c>
      <c r="V35" s="170">
        <v>15</v>
      </c>
      <c r="W35" s="170">
        <v>31</v>
      </c>
      <c r="X35" s="170">
        <v>9</v>
      </c>
      <c r="Y35" s="170">
        <v>6</v>
      </c>
      <c r="Z35" s="180">
        <v>24</v>
      </c>
    </row>
    <row r="36" spans="1:26">
      <c r="A36" s="3">
        <f t="shared" si="1"/>
        <v>26</v>
      </c>
      <c r="B36" s="9">
        <f t="shared" si="0"/>
        <v>29</v>
      </c>
      <c r="D36" s="39">
        <f t="shared" si="2"/>
        <v>26</v>
      </c>
      <c r="E36" s="39"/>
      <c r="F36" s="60" t="s">
        <v>66</v>
      </c>
      <c r="G36" s="58">
        <v>29</v>
      </c>
      <c r="H36" s="59">
        <v>11</v>
      </c>
      <c r="I36" s="59">
        <v>5</v>
      </c>
      <c r="J36" s="60">
        <v>3</v>
      </c>
      <c r="K36" s="60">
        <v>12</v>
      </c>
      <c r="L36" s="60">
        <v>11</v>
      </c>
      <c r="M36" s="60">
        <v>0</v>
      </c>
      <c r="N36" s="60">
        <v>20</v>
      </c>
      <c r="O36" s="60">
        <v>30</v>
      </c>
      <c r="P36" s="185">
        <v>32</v>
      </c>
      <c r="Q36" s="179">
        <v>17</v>
      </c>
      <c r="R36" s="170">
        <v>15</v>
      </c>
      <c r="S36" s="170">
        <v>6</v>
      </c>
      <c r="T36" s="170">
        <v>12</v>
      </c>
      <c r="U36" s="170">
        <v>2</v>
      </c>
      <c r="V36" s="170">
        <v>35</v>
      </c>
      <c r="W36" s="170">
        <v>10</v>
      </c>
      <c r="X36" s="170">
        <v>18</v>
      </c>
      <c r="Y36" s="170">
        <v>13</v>
      </c>
      <c r="Z36" s="180">
        <v>5</v>
      </c>
    </row>
    <row r="37" spans="1:26">
      <c r="A37" s="3">
        <f t="shared" si="1"/>
        <v>27</v>
      </c>
      <c r="B37" s="9">
        <f t="shared" si="0"/>
        <v>25</v>
      </c>
      <c r="D37" s="39">
        <f t="shared" si="2"/>
        <v>27</v>
      </c>
      <c r="E37" s="39"/>
      <c r="F37" s="60" t="s">
        <v>66</v>
      </c>
      <c r="G37" s="58">
        <v>25</v>
      </c>
      <c r="H37" s="59">
        <v>17</v>
      </c>
      <c r="I37" s="59">
        <v>31</v>
      </c>
      <c r="J37" s="60">
        <v>5</v>
      </c>
      <c r="K37" s="60">
        <v>20</v>
      </c>
      <c r="L37" s="60">
        <v>34</v>
      </c>
      <c r="M37" s="60">
        <v>12</v>
      </c>
      <c r="N37" s="60">
        <v>19</v>
      </c>
      <c r="O37" s="60">
        <v>11</v>
      </c>
      <c r="P37" s="185">
        <v>19</v>
      </c>
      <c r="Q37" s="179">
        <v>18</v>
      </c>
      <c r="R37" s="170">
        <v>18</v>
      </c>
      <c r="S37" s="170">
        <v>30</v>
      </c>
      <c r="T37" s="170">
        <v>0</v>
      </c>
      <c r="U37" s="170">
        <v>16</v>
      </c>
      <c r="V37" s="170">
        <v>24</v>
      </c>
      <c r="W37" s="170">
        <v>0</v>
      </c>
      <c r="X37" s="170">
        <v>29</v>
      </c>
      <c r="Y37" s="170">
        <v>15</v>
      </c>
      <c r="Z37" s="180">
        <v>4</v>
      </c>
    </row>
    <row r="38" spans="1:26">
      <c r="A38" s="3">
        <f t="shared" si="1"/>
        <v>28</v>
      </c>
      <c r="B38" s="9">
        <f t="shared" si="0"/>
        <v>1</v>
      </c>
      <c r="D38" s="39">
        <f t="shared" si="2"/>
        <v>28</v>
      </c>
      <c r="E38" s="39"/>
      <c r="F38" s="60" t="s">
        <v>66</v>
      </c>
      <c r="G38" s="58">
        <v>1</v>
      </c>
      <c r="H38" s="59">
        <v>23</v>
      </c>
      <c r="I38" s="59">
        <v>3</v>
      </c>
      <c r="J38" s="60">
        <v>10</v>
      </c>
      <c r="K38" s="60">
        <v>30</v>
      </c>
      <c r="L38" s="60">
        <v>18</v>
      </c>
      <c r="M38" s="60">
        <v>32</v>
      </c>
      <c r="N38" s="60">
        <v>19</v>
      </c>
      <c r="O38" s="60">
        <v>15</v>
      </c>
      <c r="P38" s="185">
        <v>31</v>
      </c>
      <c r="Q38" s="179">
        <v>15</v>
      </c>
      <c r="R38" s="170">
        <v>2</v>
      </c>
      <c r="S38" s="170">
        <v>4</v>
      </c>
      <c r="T38" s="170">
        <v>35</v>
      </c>
      <c r="U38" s="170">
        <v>12</v>
      </c>
      <c r="V38" s="170">
        <v>30</v>
      </c>
      <c r="W38" s="170">
        <v>20</v>
      </c>
      <c r="X38" s="170">
        <v>1</v>
      </c>
      <c r="Y38" s="170">
        <v>36</v>
      </c>
      <c r="Z38" s="180">
        <v>17</v>
      </c>
    </row>
    <row r="39" spans="1:26">
      <c r="A39" s="3">
        <f t="shared" si="1"/>
        <v>29</v>
      </c>
      <c r="B39" s="9">
        <f t="shared" si="0"/>
        <v>15</v>
      </c>
      <c r="D39" s="39">
        <f t="shared" si="2"/>
        <v>29</v>
      </c>
      <c r="E39" s="39"/>
      <c r="F39" s="60" t="s">
        <v>66</v>
      </c>
      <c r="G39" s="58">
        <v>15</v>
      </c>
      <c r="H39" s="59">
        <v>16</v>
      </c>
      <c r="I39" s="59">
        <v>20</v>
      </c>
      <c r="J39" s="60">
        <v>13</v>
      </c>
      <c r="K39" s="60">
        <v>12</v>
      </c>
      <c r="L39" s="60">
        <v>26</v>
      </c>
      <c r="M39" s="60">
        <v>22</v>
      </c>
      <c r="N39" s="60">
        <v>7</v>
      </c>
      <c r="O39" s="60">
        <v>22</v>
      </c>
      <c r="P39" s="185">
        <v>11</v>
      </c>
      <c r="Q39" s="179">
        <v>10</v>
      </c>
      <c r="R39" s="170">
        <v>8</v>
      </c>
      <c r="S39" s="170">
        <v>25</v>
      </c>
      <c r="T39" s="170">
        <v>28</v>
      </c>
      <c r="U39" s="170">
        <v>9</v>
      </c>
      <c r="V39" s="170">
        <v>21</v>
      </c>
      <c r="W39" s="170">
        <v>6</v>
      </c>
      <c r="X39" s="170">
        <v>27</v>
      </c>
      <c r="Y39" s="170">
        <v>35</v>
      </c>
      <c r="Z39" s="180">
        <v>25</v>
      </c>
    </row>
    <row r="40" spans="1:26">
      <c r="A40" s="3">
        <f t="shared" si="1"/>
        <v>30</v>
      </c>
      <c r="B40" s="9">
        <f t="shared" si="0"/>
        <v>12</v>
      </c>
      <c r="D40" s="39">
        <f t="shared" si="2"/>
        <v>30</v>
      </c>
      <c r="E40" s="39"/>
      <c r="F40" s="60" t="s">
        <v>66</v>
      </c>
      <c r="G40" s="58">
        <v>12</v>
      </c>
      <c r="H40" s="59">
        <v>2</v>
      </c>
      <c r="I40" s="59">
        <v>30</v>
      </c>
      <c r="J40" s="60">
        <v>2</v>
      </c>
      <c r="K40" s="60">
        <v>14</v>
      </c>
      <c r="L40" s="60">
        <v>1</v>
      </c>
      <c r="M40" s="60">
        <v>11</v>
      </c>
      <c r="N40" s="60">
        <v>30</v>
      </c>
      <c r="O40" s="60">
        <v>29</v>
      </c>
      <c r="P40" s="185">
        <v>17</v>
      </c>
      <c r="Q40" s="179">
        <v>34</v>
      </c>
      <c r="R40" s="170">
        <v>16</v>
      </c>
      <c r="S40" s="170">
        <v>23</v>
      </c>
      <c r="T40" s="170">
        <v>18</v>
      </c>
      <c r="U40" s="170">
        <v>26</v>
      </c>
      <c r="V40" s="170">
        <v>8</v>
      </c>
      <c r="W40" s="170">
        <v>10</v>
      </c>
      <c r="X40" s="170">
        <v>27</v>
      </c>
      <c r="Y40" s="170">
        <v>14</v>
      </c>
      <c r="Z40" s="180">
        <v>21</v>
      </c>
    </row>
    <row r="41" spans="1:26">
      <c r="A41" s="3">
        <f t="shared" si="1"/>
        <v>31</v>
      </c>
      <c r="B41" s="9">
        <f t="shared" si="0"/>
        <v>35</v>
      </c>
      <c r="D41" s="39">
        <f t="shared" si="2"/>
        <v>31</v>
      </c>
      <c r="E41" s="39"/>
      <c r="F41" s="60" t="s">
        <v>66</v>
      </c>
      <c r="G41" s="58">
        <v>35</v>
      </c>
      <c r="H41" s="59">
        <v>6</v>
      </c>
      <c r="I41" s="59">
        <v>15</v>
      </c>
      <c r="J41" s="60">
        <v>14</v>
      </c>
      <c r="K41" s="60">
        <v>13</v>
      </c>
      <c r="L41" s="60">
        <v>28</v>
      </c>
      <c r="M41" s="60">
        <v>34</v>
      </c>
      <c r="N41" s="60">
        <v>29</v>
      </c>
      <c r="O41" s="60">
        <v>26</v>
      </c>
      <c r="P41" s="185">
        <v>1</v>
      </c>
      <c r="Q41" s="179">
        <v>10</v>
      </c>
      <c r="R41" s="170">
        <v>27</v>
      </c>
      <c r="S41" s="170">
        <v>23</v>
      </c>
      <c r="T41" s="170">
        <v>12</v>
      </c>
      <c r="U41" s="170">
        <v>33</v>
      </c>
      <c r="V41" s="170">
        <v>26</v>
      </c>
      <c r="W41" s="170">
        <v>34</v>
      </c>
      <c r="X41" s="170">
        <v>6</v>
      </c>
      <c r="Y41" s="170">
        <v>15</v>
      </c>
      <c r="Z41" s="180">
        <v>11</v>
      </c>
    </row>
    <row r="42" spans="1:26">
      <c r="A42" s="3">
        <f t="shared" si="1"/>
        <v>32</v>
      </c>
      <c r="B42" s="9">
        <f t="shared" si="0"/>
        <v>17</v>
      </c>
      <c r="D42" s="39">
        <f t="shared" si="2"/>
        <v>32</v>
      </c>
      <c r="E42" s="39"/>
      <c r="F42" s="60" t="s">
        <v>66</v>
      </c>
      <c r="G42" s="58">
        <v>17</v>
      </c>
      <c r="H42" s="59">
        <v>2</v>
      </c>
      <c r="I42" s="59">
        <v>22</v>
      </c>
      <c r="J42" s="60">
        <v>19</v>
      </c>
      <c r="K42" s="60">
        <v>17</v>
      </c>
      <c r="L42" s="60">
        <v>25</v>
      </c>
      <c r="M42" s="60">
        <v>33</v>
      </c>
      <c r="N42" s="60">
        <v>20</v>
      </c>
      <c r="O42" s="60">
        <v>32</v>
      </c>
      <c r="P42" s="185">
        <v>28</v>
      </c>
      <c r="Q42" s="179">
        <v>28</v>
      </c>
      <c r="R42" s="170">
        <v>12</v>
      </c>
      <c r="S42" s="170">
        <v>35</v>
      </c>
      <c r="T42" s="170">
        <v>2</v>
      </c>
      <c r="U42" s="170">
        <v>7</v>
      </c>
      <c r="V42" s="170">
        <v>5</v>
      </c>
      <c r="W42" s="170">
        <v>2</v>
      </c>
      <c r="X42" s="170">
        <v>7</v>
      </c>
      <c r="Y42" s="170">
        <v>34</v>
      </c>
      <c r="Z42" s="180">
        <v>11</v>
      </c>
    </row>
    <row r="43" spans="1:26">
      <c r="A43" s="3">
        <f t="shared" si="1"/>
        <v>33</v>
      </c>
      <c r="B43" s="9">
        <f t="shared" si="0"/>
        <v>14</v>
      </c>
      <c r="D43" s="39">
        <f t="shared" si="2"/>
        <v>33</v>
      </c>
      <c r="E43" s="39"/>
      <c r="F43" s="60" t="s">
        <v>66</v>
      </c>
      <c r="G43" s="58">
        <v>14</v>
      </c>
      <c r="H43" s="59">
        <v>19</v>
      </c>
      <c r="I43" s="59">
        <v>18</v>
      </c>
      <c r="J43" s="60">
        <v>32</v>
      </c>
      <c r="K43" s="60">
        <v>24</v>
      </c>
      <c r="L43" s="60">
        <v>11</v>
      </c>
      <c r="M43" s="60">
        <v>16</v>
      </c>
      <c r="N43" s="60">
        <v>5</v>
      </c>
      <c r="O43" s="60">
        <v>33</v>
      </c>
      <c r="P43" s="185">
        <v>22</v>
      </c>
      <c r="Q43" s="179">
        <v>0</v>
      </c>
      <c r="R43" s="170">
        <v>25</v>
      </c>
      <c r="S43" s="170">
        <v>0</v>
      </c>
      <c r="T43" s="170">
        <v>24</v>
      </c>
      <c r="U43" s="170">
        <v>21</v>
      </c>
      <c r="V43" s="170">
        <v>22</v>
      </c>
      <c r="W43" s="170">
        <v>33</v>
      </c>
      <c r="X43" s="170">
        <v>12</v>
      </c>
      <c r="Y43" s="170">
        <v>18</v>
      </c>
      <c r="Z43" s="180">
        <v>15</v>
      </c>
    </row>
    <row r="44" spans="1:26">
      <c r="A44" s="3">
        <f t="shared" si="1"/>
        <v>34</v>
      </c>
      <c r="B44" s="9">
        <f t="shared" si="0"/>
        <v>9</v>
      </c>
      <c r="D44" s="39">
        <f t="shared" si="2"/>
        <v>34</v>
      </c>
      <c r="E44" s="39"/>
      <c r="F44" s="60" t="s">
        <v>66</v>
      </c>
      <c r="G44" s="58">
        <v>9</v>
      </c>
      <c r="H44" s="59">
        <v>25</v>
      </c>
      <c r="I44" s="59">
        <v>22</v>
      </c>
      <c r="J44" s="60">
        <v>0</v>
      </c>
      <c r="K44" s="60">
        <v>21</v>
      </c>
      <c r="L44" s="60">
        <v>7</v>
      </c>
      <c r="M44" s="60">
        <v>36</v>
      </c>
      <c r="N44" s="60">
        <v>36</v>
      </c>
      <c r="O44" s="60">
        <v>29</v>
      </c>
      <c r="P44" s="185">
        <v>18</v>
      </c>
      <c r="Q44" s="179">
        <v>6</v>
      </c>
      <c r="R44" s="170">
        <v>23</v>
      </c>
      <c r="S44" s="170">
        <v>30</v>
      </c>
      <c r="T44" s="170">
        <v>18</v>
      </c>
      <c r="U44" s="170">
        <v>9</v>
      </c>
      <c r="V44" s="170">
        <v>24</v>
      </c>
      <c r="W44" s="170">
        <v>10</v>
      </c>
      <c r="X44" s="170">
        <v>20</v>
      </c>
      <c r="Y44" s="170">
        <v>16</v>
      </c>
      <c r="Z44" s="180">
        <v>10</v>
      </c>
    </row>
    <row r="45" spans="1:26">
      <c r="A45" s="3">
        <f t="shared" si="1"/>
        <v>35</v>
      </c>
      <c r="B45" s="9">
        <f t="shared" si="0"/>
        <v>27</v>
      </c>
      <c r="D45" s="39">
        <f t="shared" si="2"/>
        <v>35</v>
      </c>
      <c r="E45" s="39"/>
      <c r="F45" s="60" t="s">
        <v>66</v>
      </c>
      <c r="G45" s="58">
        <v>27</v>
      </c>
      <c r="H45" s="59">
        <v>0</v>
      </c>
      <c r="I45" s="59">
        <v>8</v>
      </c>
      <c r="J45" s="60">
        <v>16</v>
      </c>
      <c r="K45" s="60">
        <v>25</v>
      </c>
      <c r="L45" s="60">
        <v>30</v>
      </c>
      <c r="M45" s="60">
        <v>6</v>
      </c>
      <c r="N45" s="60">
        <v>10</v>
      </c>
      <c r="O45" s="60">
        <v>9</v>
      </c>
      <c r="P45" s="185">
        <v>18</v>
      </c>
      <c r="Q45" s="179">
        <v>15</v>
      </c>
      <c r="R45" s="170">
        <v>30</v>
      </c>
      <c r="S45" s="170">
        <v>8</v>
      </c>
      <c r="T45" s="170">
        <v>7</v>
      </c>
      <c r="U45" s="170">
        <v>3</v>
      </c>
      <c r="V45" s="170">
        <v>32</v>
      </c>
      <c r="W45" s="170">
        <v>33</v>
      </c>
      <c r="X45" s="170">
        <v>14</v>
      </c>
      <c r="Y45" s="170">
        <v>24</v>
      </c>
      <c r="Z45" s="180">
        <v>20</v>
      </c>
    </row>
    <row r="46" spans="1:26">
      <c r="A46" s="3">
        <f t="shared" si="1"/>
        <v>36</v>
      </c>
      <c r="B46" s="9">
        <f t="shared" si="0"/>
        <v>19</v>
      </c>
      <c r="D46" s="39">
        <f t="shared" si="2"/>
        <v>36</v>
      </c>
      <c r="E46" s="39"/>
      <c r="F46" s="60" t="s">
        <v>66</v>
      </c>
      <c r="G46" s="58">
        <v>19</v>
      </c>
      <c r="H46" s="59">
        <v>33</v>
      </c>
      <c r="I46" s="59">
        <v>27</v>
      </c>
      <c r="J46" s="60">
        <v>25</v>
      </c>
      <c r="K46" s="60">
        <v>18</v>
      </c>
      <c r="L46" s="60">
        <v>5</v>
      </c>
      <c r="M46" s="60">
        <v>17</v>
      </c>
      <c r="N46" s="60">
        <v>8</v>
      </c>
      <c r="O46" s="60">
        <v>11</v>
      </c>
      <c r="P46" s="185">
        <v>23</v>
      </c>
      <c r="Q46" s="179">
        <v>36</v>
      </c>
      <c r="R46" s="170">
        <v>21</v>
      </c>
      <c r="S46" s="170">
        <v>9</v>
      </c>
      <c r="T46" s="170">
        <v>30</v>
      </c>
      <c r="U46" s="170">
        <v>22</v>
      </c>
      <c r="V46" s="170">
        <v>32</v>
      </c>
      <c r="W46" s="170">
        <v>22</v>
      </c>
      <c r="X46" s="170">
        <v>1</v>
      </c>
      <c r="Y46" s="170">
        <v>27</v>
      </c>
      <c r="Z46" s="180">
        <v>15</v>
      </c>
    </row>
    <row r="47" spans="1:26">
      <c r="A47" s="3">
        <f t="shared" si="1"/>
        <v>37</v>
      </c>
      <c r="B47" s="9">
        <f t="shared" si="0"/>
        <v>23</v>
      </c>
      <c r="D47" s="39">
        <f t="shared" si="2"/>
        <v>37</v>
      </c>
      <c r="E47" s="39"/>
      <c r="F47" s="60" t="s">
        <v>66</v>
      </c>
      <c r="G47" s="58">
        <v>23</v>
      </c>
      <c r="H47" s="59">
        <v>20</v>
      </c>
      <c r="I47" s="59">
        <v>10</v>
      </c>
      <c r="J47" s="60">
        <v>28</v>
      </c>
      <c r="K47" s="60">
        <v>3</v>
      </c>
      <c r="L47" s="60">
        <v>11</v>
      </c>
      <c r="M47" s="60">
        <v>3</v>
      </c>
      <c r="N47" s="60">
        <v>31</v>
      </c>
      <c r="O47" s="60">
        <v>35</v>
      </c>
      <c r="P47" s="185">
        <v>32</v>
      </c>
      <c r="Q47" s="179">
        <v>29</v>
      </c>
      <c r="R47" s="170">
        <v>3</v>
      </c>
      <c r="S47" s="170">
        <v>31</v>
      </c>
      <c r="T47" s="170">
        <v>6</v>
      </c>
      <c r="U47" s="170">
        <v>30</v>
      </c>
      <c r="V47" s="170">
        <v>31</v>
      </c>
      <c r="W47" s="170">
        <v>5</v>
      </c>
      <c r="X47" s="170">
        <v>17</v>
      </c>
      <c r="Y47" s="170">
        <v>36</v>
      </c>
      <c r="Z47" s="180">
        <v>6</v>
      </c>
    </row>
    <row r="48" spans="1:26">
      <c r="A48" s="3">
        <f t="shared" si="1"/>
        <v>38</v>
      </c>
      <c r="B48" s="9">
        <f t="shared" si="0"/>
        <v>3</v>
      </c>
      <c r="D48" s="39">
        <f t="shared" si="2"/>
        <v>38</v>
      </c>
      <c r="E48" s="39"/>
      <c r="F48" s="60" t="s">
        <v>66</v>
      </c>
      <c r="G48" s="58">
        <v>3</v>
      </c>
      <c r="H48" s="59">
        <v>9</v>
      </c>
      <c r="I48" s="59">
        <v>36</v>
      </c>
      <c r="J48" s="60">
        <v>8</v>
      </c>
      <c r="K48" s="60">
        <v>30</v>
      </c>
      <c r="L48" s="60">
        <v>2</v>
      </c>
      <c r="M48" s="60">
        <v>3</v>
      </c>
      <c r="N48" s="60">
        <v>36</v>
      </c>
      <c r="O48" s="60">
        <v>0</v>
      </c>
      <c r="P48" s="185">
        <v>14</v>
      </c>
      <c r="Q48" s="179">
        <v>9</v>
      </c>
      <c r="R48" s="170">
        <v>19</v>
      </c>
      <c r="S48" s="170">
        <v>5</v>
      </c>
      <c r="T48" s="170">
        <v>28</v>
      </c>
      <c r="U48" s="170">
        <v>7</v>
      </c>
      <c r="V48" s="170">
        <v>29</v>
      </c>
      <c r="W48" s="170">
        <v>16</v>
      </c>
      <c r="X48" s="170">
        <v>7</v>
      </c>
      <c r="Y48" s="170">
        <v>13</v>
      </c>
      <c r="Z48" s="180">
        <v>23</v>
      </c>
    </row>
    <row r="49" spans="1:26">
      <c r="A49" s="3">
        <f t="shared" si="1"/>
        <v>39</v>
      </c>
      <c r="B49" s="9">
        <f t="shared" si="0"/>
        <v>30</v>
      </c>
      <c r="D49" s="39">
        <f t="shared" si="2"/>
        <v>39</v>
      </c>
      <c r="E49" s="39"/>
      <c r="F49" s="60" t="s">
        <v>66</v>
      </c>
      <c r="G49" s="58">
        <v>30</v>
      </c>
      <c r="H49" s="59">
        <v>25</v>
      </c>
      <c r="I49" s="59">
        <v>0</v>
      </c>
      <c r="J49" s="60">
        <v>18</v>
      </c>
      <c r="K49" s="60">
        <v>35</v>
      </c>
      <c r="L49" s="60">
        <v>1</v>
      </c>
      <c r="M49" s="60">
        <v>34</v>
      </c>
      <c r="N49" s="60">
        <v>5</v>
      </c>
      <c r="O49" s="60">
        <v>20</v>
      </c>
      <c r="P49" s="185">
        <v>12</v>
      </c>
      <c r="Q49" s="179">
        <v>10</v>
      </c>
      <c r="R49" s="170">
        <v>22</v>
      </c>
      <c r="S49" s="170">
        <v>14</v>
      </c>
      <c r="T49" s="170">
        <v>18</v>
      </c>
      <c r="U49" s="170">
        <v>19</v>
      </c>
      <c r="V49" s="170">
        <v>27</v>
      </c>
      <c r="W49" s="170">
        <v>13</v>
      </c>
      <c r="X49" s="170">
        <v>33</v>
      </c>
      <c r="Y49" s="170">
        <v>23</v>
      </c>
      <c r="Z49" s="180">
        <v>10</v>
      </c>
    </row>
    <row r="50" spans="1:26">
      <c r="A50" s="3">
        <f t="shared" si="1"/>
        <v>40</v>
      </c>
      <c r="B50" s="9">
        <f t="shared" si="0"/>
        <v>17</v>
      </c>
      <c r="D50" s="39">
        <f t="shared" si="2"/>
        <v>40</v>
      </c>
      <c r="E50" s="39"/>
      <c r="F50" s="60" t="s">
        <v>66</v>
      </c>
      <c r="G50" s="58">
        <v>17</v>
      </c>
      <c r="H50" s="59">
        <v>22</v>
      </c>
      <c r="I50" s="59">
        <v>23</v>
      </c>
      <c r="J50" s="60">
        <v>25</v>
      </c>
      <c r="K50" s="60">
        <v>17</v>
      </c>
      <c r="L50" s="60">
        <v>2</v>
      </c>
      <c r="M50" s="60">
        <v>25</v>
      </c>
      <c r="N50" s="60">
        <v>18</v>
      </c>
      <c r="O50" s="60">
        <v>5</v>
      </c>
      <c r="P50" s="185">
        <v>31</v>
      </c>
      <c r="Q50" s="179">
        <v>0</v>
      </c>
      <c r="R50" s="170">
        <v>3</v>
      </c>
      <c r="S50" s="170">
        <v>1</v>
      </c>
      <c r="T50" s="170">
        <v>20</v>
      </c>
      <c r="U50" s="170">
        <v>10</v>
      </c>
      <c r="V50" s="170">
        <v>36</v>
      </c>
      <c r="W50" s="170">
        <v>11</v>
      </c>
      <c r="X50" s="170">
        <v>14</v>
      </c>
      <c r="Y50" s="170">
        <v>18</v>
      </c>
      <c r="Z50" s="180">
        <v>2</v>
      </c>
    </row>
    <row r="51" spans="1:26">
      <c r="A51" s="3">
        <f t="shared" si="1"/>
        <v>41</v>
      </c>
      <c r="B51" s="9">
        <f t="shared" si="0"/>
        <v>8</v>
      </c>
      <c r="D51" s="39">
        <f t="shared" si="2"/>
        <v>41</v>
      </c>
      <c r="E51" s="39"/>
      <c r="F51" s="60" t="s">
        <v>66</v>
      </c>
      <c r="G51" s="58">
        <v>8</v>
      </c>
      <c r="H51" s="59">
        <v>26</v>
      </c>
      <c r="I51" s="59">
        <v>28</v>
      </c>
      <c r="J51" s="60">
        <v>30</v>
      </c>
      <c r="K51" s="60">
        <v>0</v>
      </c>
      <c r="L51" s="60">
        <v>32</v>
      </c>
      <c r="M51" s="60">
        <v>22</v>
      </c>
      <c r="N51" s="60">
        <v>15</v>
      </c>
      <c r="O51" s="60">
        <v>4</v>
      </c>
      <c r="P51" s="185">
        <v>23</v>
      </c>
      <c r="Q51" s="179">
        <v>17</v>
      </c>
      <c r="R51" s="170">
        <v>16</v>
      </c>
      <c r="S51" s="170">
        <v>30</v>
      </c>
      <c r="T51" s="170">
        <v>16</v>
      </c>
      <c r="U51" s="170">
        <v>35</v>
      </c>
      <c r="V51" s="170">
        <v>17</v>
      </c>
      <c r="W51" s="170">
        <v>5</v>
      </c>
      <c r="X51" s="170">
        <v>27</v>
      </c>
      <c r="Y51" s="170">
        <v>7</v>
      </c>
      <c r="Z51" s="180">
        <v>14</v>
      </c>
    </row>
    <row r="52" spans="1:26">
      <c r="A52" s="3">
        <f t="shared" si="1"/>
        <v>42</v>
      </c>
      <c r="B52" s="9">
        <f t="shared" si="0"/>
        <v>29</v>
      </c>
      <c r="D52" s="39">
        <f t="shared" si="2"/>
        <v>42</v>
      </c>
      <c r="E52" s="39"/>
      <c r="F52" s="60" t="s">
        <v>66</v>
      </c>
      <c r="G52" s="58">
        <v>29</v>
      </c>
      <c r="H52" s="59">
        <v>13</v>
      </c>
      <c r="I52" s="59">
        <v>21</v>
      </c>
      <c r="J52" s="60">
        <v>35</v>
      </c>
      <c r="K52" s="60">
        <v>36</v>
      </c>
      <c r="L52" s="60">
        <v>25</v>
      </c>
      <c r="M52" s="60">
        <v>26</v>
      </c>
      <c r="N52" s="60">
        <v>12</v>
      </c>
      <c r="O52" s="60">
        <v>15</v>
      </c>
      <c r="P52" s="185">
        <v>16</v>
      </c>
      <c r="Q52" s="179">
        <v>31</v>
      </c>
      <c r="R52" s="170">
        <v>7</v>
      </c>
      <c r="S52" s="170">
        <v>15</v>
      </c>
      <c r="T52" s="170">
        <v>35</v>
      </c>
      <c r="U52" s="170">
        <v>35</v>
      </c>
      <c r="V52" s="170">
        <v>28</v>
      </c>
      <c r="W52" s="170">
        <v>34</v>
      </c>
      <c r="X52" s="170">
        <v>0</v>
      </c>
      <c r="Y52" s="170">
        <v>30</v>
      </c>
      <c r="Z52" s="180">
        <v>22</v>
      </c>
    </row>
    <row r="53" spans="1:26">
      <c r="A53" s="3">
        <f t="shared" si="1"/>
        <v>43</v>
      </c>
      <c r="B53" s="9">
        <f t="shared" si="0"/>
        <v>24</v>
      </c>
      <c r="D53" s="39">
        <f t="shared" si="2"/>
        <v>43</v>
      </c>
      <c r="E53" s="39"/>
      <c r="F53" s="60" t="s">
        <v>66</v>
      </c>
      <c r="G53" s="58">
        <v>24</v>
      </c>
      <c r="H53" s="59">
        <v>20</v>
      </c>
      <c r="I53" s="59">
        <v>12</v>
      </c>
      <c r="J53" s="60">
        <v>18</v>
      </c>
      <c r="K53" s="60">
        <v>24</v>
      </c>
      <c r="L53" s="60">
        <v>21</v>
      </c>
      <c r="M53" s="60">
        <v>4</v>
      </c>
      <c r="N53" s="60">
        <v>28</v>
      </c>
      <c r="O53" s="60">
        <v>14</v>
      </c>
      <c r="P53" s="185">
        <v>23</v>
      </c>
      <c r="Q53" s="179">
        <v>30</v>
      </c>
      <c r="R53" s="170">
        <v>30</v>
      </c>
      <c r="S53" s="170">
        <v>18</v>
      </c>
      <c r="T53" s="170">
        <v>1</v>
      </c>
      <c r="U53" s="170">
        <v>22</v>
      </c>
      <c r="V53" s="170">
        <v>25</v>
      </c>
      <c r="W53" s="170">
        <v>16</v>
      </c>
      <c r="X53" s="170">
        <v>34</v>
      </c>
      <c r="Y53" s="170">
        <v>6</v>
      </c>
      <c r="Z53" s="180">
        <v>7</v>
      </c>
    </row>
    <row r="54" spans="1:26">
      <c r="A54" s="3">
        <f t="shared" si="1"/>
        <v>44</v>
      </c>
      <c r="B54" s="9">
        <f t="shared" si="0"/>
        <v>11</v>
      </c>
      <c r="D54" s="39">
        <f t="shared" si="2"/>
        <v>44</v>
      </c>
      <c r="E54" s="39"/>
      <c r="F54" s="60" t="s">
        <v>66</v>
      </c>
      <c r="G54" s="58">
        <v>11</v>
      </c>
      <c r="H54" s="59">
        <v>15</v>
      </c>
      <c r="I54" s="59">
        <v>3</v>
      </c>
      <c r="J54" s="60">
        <v>2</v>
      </c>
      <c r="K54" s="60">
        <v>25</v>
      </c>
      <c r="L54" s="60">
        <v>18</v>
      </c>
      <c r="M54" s="60">
        <v>13</v>
      </c>
      <c r="N54" s="60">
        <v>5</v>
      </c>
      <c r="O54" s="60">
        <v>21</v>
      </c>
      <c r="P54" s="185">
        <v>10</v>
      </c>
      <c r="Q54" s="179">
        <v>35</v>
      </c>
      <c r="R54" s="170">
        <v>20</v>
      </c>
      <c r="S54" s="170">
        <v>11</v>
      </c>
      <c r="T54" s="170">
        <v>10</v>
      </c>
      <c r="U54" s="170">
        <v>21</v>
      </c>
      <c r="V54" s="170">
        <v>36</v>
      </c>
      <c r="W54" s="170">
        <v>7</v>
      </c>
      <c r="X54" s="170">
        <v>13</v>
      </c>
      <c r="Y54" s="170">
        <v>12</v>
      </c>
      <c r="Z54" s="180">
        <v>14</v>
      </c>
    </row>
    <row r="55" spans="1:26">
      <c r="A55" s="3">
        <f t="shared" si="1"/>
        <v>45</v>
      </c>
      <c r="B55" s="9">
        <f t="shared" si="0"/>
        <v>20</v>
      </c>
      <c r="D55" s="39">
        <f t="shared" si="2"/>
        <v>45</v>
      </c>
      <c r="E55" s="39"/>
      <c r="F55" s="60" t="s">
        <v>66</v>
      </c>
      <c r="G55" s="58">
        <v>20</v>
      </c>
      <c r="H55" s="59">
        <v>18</v>
      </c>
      <c r="I55" s="59">
        <v>26</v>
      </c>
      <c r="J55" s="60">
        <v>32</v>
      </c>
      <c r="K55" s="60">
        <v>4</v>
      </c>
      <c r="L55" s="60">
        <v>17</v>
      </c>
      <c r="M55" s="60">
        <v>20</v>
      </c>
      <c r="N55" s="60">
        <v>25</v>
      </c>
      <c r="O55" s="60">
        <v>18</v>
      </c>
      <c r="P55" s="185">
        <v>5</v>
      </c>
      <c r="Q55" s="179">
        <v>6</v>
      </c>
      <c r="R55" s="170">
        <v>31</v>
      </c>
      <c r="S55" s="170">
        <v>20</v>
      </c>
      <c r="T55" s="170">
        <v>27</v>
      </c>
      <c r="U55" s="170">
        <v>32</v>
      </c>
      <c r="V55" s="170">
        <v>23</v>
      </c>
      <c r="W55" s="170">
        <v>9</v>
      </c>
      <c r="X55" s="170">
        <v>36</v>
      </c>
      <c r="Y55" s="170">
        <v>10</v>
      </c>
      <c r="Z55" s="180">
        <v>27</v>
      </c>
    </row>
    <row r="56" spans="1:26">
      <c r="A56" s="3">
        <f t="shared" si="1"/>
        <v>46</v>
      </c>
      <c r="B56" s="9">
        <f t="shared" si="0"/>
        <v>35</v>
      </c>
      <c r="D56" s="39">
        <f t="shared" si="2"/>
        <v>46</v>
      </c>
      <c r="E56" s="39"/>
      <c r="F56" s="60" t="s">
        <v>66</v>
      </c>
      <c r="G56" s="58">
        <v>35</v>
      </c>
      <c r="H56" s="59">
        <v>12</v>
      </c>
      <c r="I56" s="59">
        <v>16</v>
      </c>
      <c r="J56" s="60">
        <v>15</v>
      </c>
      <c r="K56" s="60">
        <v>0</v>
      </c>
      <c r="L56" s="60">
        <v>7</v>
      </c>
      <c r="M56" s="60">
        <v>22</v>
      </c>
      <c r="N56" s="60">
        <v>19</v>
      </c>
      <c r="O56" s="60">
        <v>24</v>
      </c>
      <c r="P56" s="185">
        <v>29</v>
      </c>
      <c r="Q56" s="179">
        <v>13</v>
      </c>
      <c r="R56" s="170">
        <v>2</v>
      </c>
      <c r="S56" s="170">
        <v>33</v>
      </c>
      <c r="T56" s="170">
        <v>19</v>
      </c>
      <c r="U56" s="170">
        <v>0</v>
      </c>
      <c r="V56" s="170">
        <v>24</v>
      </c>
      <c r="W56" s="170">
        <v>2</v>
      </c>
      <c r="X56" s="170">
        <v>31</v>
      </c>
      <c r="Y56" s="170">
        <v>29</v>
      </c>
      <c r="Z56" s="180">
        <v>14</v>
      </c>
    </row>
    <row r="57" spans="1:26">
      <c r="A57" s="3">
        <f t="shared" si="1"/>
        <v>47</v>
      </c>
      <c r="B57" s="9">
        <f t="shared" si="0"/>
        <v>24</v>
      </c>
      <c r="D57" s="39">
        <f t="shared" si="2"/>
        <v>47</v>
      </c>
      <c r="E57" s="39"/>
      <c r="F57" s="60" t="s">
        <v>66</v>
      </c>
      <c r="G57" s="58">
        <v>24</v>
      </c>
      <c r="H57" s="59">
        <v>30</v>
      </c>
      <c r="I57" s="59">
        <v>33</v>
      </c>
      <c r="J57" s="60">
        <v>32</v>
      </c>
      <c r="K57" s="60">
        <v>19</v>
      </c>
      <c r="L57" s="60">
        <v>26</v>
      </c>
      <c r="M57" s="60">
        <v>12</v>
      </c>
      <c r="N57" s="60">
        <v>14</v>
      </c>
      <c r="O57" s="60">
        <v>0</v>
      </c>
      <c r="P57" s="185">
        <v>10</v>
      </c>
      <c r="Q57" s="179">
        <v>23</v>
      </c>
      <c r="R57" s="170">
        <v>2</v>
      </c>
      <c r="S57" s="170">
        <v>14</v>
      </c>
      <c r="T57" s="170">
        <v>4</v>
      </c>
      <c r="U57" s="170">
        <v>35</v>
      </c>
      <c r="V57" s="170">
        <v>9</v>
      </c>
      <c r="W57" s="170">
        <v>7</v>
      </c>
      <c r="X57" s="170">
        <v>7</v>
      </c>
      <c r="Y57" s="170">
        <v>35</v>
      </c>
      <c r="Z57" s="180">
        <v>17</v>
      </c>
    </row>
    <row r="58" spans="1:26">
      <c r="A58" s="3">
        <f t="shared" si="1"/>
        <v>48</v>
      </c>
      <c r="B58" s="9">
        <f t="shared" si="0"/>
        <v>26</v>
      </c>
      <c r="D58" s="39">
        <f t="shared" si="2"/>
        <v>48</v>
      </c>
      <c r="E58" s="39"/>
      <c r="F58" s="60" t="s">
        <v>66</v>
      </c>
      <c r="G58" s="58">
        <v>26</v>
      </c>
      <c r="H58" s="59">
        <v>27</v>
      </c>
      <c r="I58" s="59">
        <v>19</v>
      </c>
      <c r="J58" s="60">
        <v>13</v>
      </c>
      <c r="K58" s="60">
        <v>29</v>
      </c>
      <c r="L58" s="60">
        <v>30</v>
      </c>
      <c r="M58" s="60">
        <v>18</v>
      </c>
      <c r="N58" s="60">
        <v>3</v>
      </c>
      <c r="O58" s="60">
        <v>13</v>
      </c>
      <c r="P58" s="185">
        <v>25</v>
      </c>
      <c r="Q58" s="179">
        <v>27</v>
      </c>
      <c r="R58" s="170">
        <v>29</v>
      </c>
      <c r="S58" s="170">
        <v>6</v>
      </c>
      <c r="T58" s="170">
        <v>7</v>
      </c>
      <c r="U58" s="170">
        <v>11</v>
      </c>
      <c r="V58" s="170">
        <v>36</v>
      </c>
      <c r="W58" s="170">
        <v>6</v>
      </c>
      <c r="X58" s="170">
        <v>27</v>
      </c>
      <c r="Y58" s="170">
        <v>0</v>
      </c>
      <c r="Z58" s="180">
        <v>4</v>
      </c>
    </row>
    <row r="59" spans="1:26">
      <c r="A59" s="3">
        <f t="shared" si="1"/>
        <v>49</v>
      </c>
      <c r="B59" s="9">
        <f t="shared" si="0"/>
        <v>14</v>
      </c>
      <c r="D59" s="39">
        <f t="shared" si="2"/>
        <v>49</v>
      </c>
      <c r="E59" s="39"/>
      <c r="F59" s="60" t="s">
        <v>66</v>
      </c>
      <c r="G59" s="58">
        <v>14</v>
      </c>
      <c r="H59" s="59">
        <v>3</v>
      </c>
      <c r="I59" s="59">
        <v>30</v>
      </c>
      <c r="J59" s="60">
        <v>31</v>
      </c>
      <c r="K59" s="60">
        <v>33</v>
      </c>
      <c r="L59" s="60">
        <v>31</v>
      </c>
      <c r="M59" s="60">
        <v>28</v>
      </c>
      <c r="N59" s="60">
        <v>33</v>
      </c>
      <c r="O59" s="60">
        <v>8</v>
      </c>
      <c r="P59" s="185">
        <v>26</v>
      </c>
      <c r="Q59" s="179">
        <v>6</v>
      </c>
      <c r="R59" s="170">
        <v>0</v>
      </c>
      <c r="S59" s="170">
        <v>2</v>
      </c>
      <c r="T59" s="170">
        <v>7</v>
      </c>
      <c r="U59" s="170">
        <v>12</v>
      </c>
      <c r="V59" s="170">
        <v>31</v>
      </c>
      <c r="W59" s="170">
        <v>32</v>
      </c>
      <c r="X59" s="170">
        <v>30</v>
      </c>
      <c r="Y59" s="170">
        <v>14</v>
      </c>
      <c r="Z59" s="180">
        <v>0</v>
      </c>
    </row>
    <row r="60" spans="1:26">
      <c r="A60" s="3">
        <f t="shared" si="1"/>
        <v>50</v>
      </c>
      <c r="B60" s="9">
        <f t="shared" si="0"/>
        <v>11</v>
      </c>
      <c r="D60" s="39">
        <f t="shared" si="2"/>
        <v>50</v>
      </c>
      <c r="E60" s="39"/>
      <c r="F60" s="60" t="s">
        <v>66</v>
      </c>
      <c r="G60" s="58">
        <v>11</v>
      </c>
      <c r="H60" s="59">
        <v>12</v>
      </c>
      <c r="I60" s="59">
        <v>24</v>
      </c>
      <c r="J60" s="60">
        <v>9</v>
      </c>
      <c r="K60" s="60">
        <v>5</v>
      </c>
      <c r="L60" s="60">
        <v>22</v>
      </c>
      <c r="M60" s="60">
        <v>17</v>
      </c>
      <c r="N60" s="60">
        <v>14</v>
      </c>
      <c r="O60" s="60">
        <v>29</v>
      </c>
      <c r="P60" s="185">
        <v>29</v>
      </c>
      <c r="Q60" s="179">
        <v>21</v>
      </c>
      <c r="R60" s="170">
        <v>10</v>
      </c>
      <c r="S60" s="170">
        <v>28</v>
      </c>
      <c r="T60" s="170">
        <v>34</v>
      </c>
      <c r="U60" s="170">
        <v>34</v>
      </c>
      <c r="V60" s="170">
        <v>18</v>
      </c>
      <c r="W60" s="170">
        <v>10</v>
      </c>
      <c r="X60" s="170">
        <v>8</v>
      </c>
      <c r="Y60" s="170">
        <v>24</v>
      </c>
      <c r="Z60" s="180">
        <v>1</v>
      </c>
    </row>
    <row r="61" spans="1:26">
      <c r="A61" s="3">
        <f t="shared" si="1"/>
        <v>51</v>
      </c>
      <c r="B61" s="9">
        <f t="shared" si="0"/>
        <v>35</v>
      </c>
      <c r="D61" s="39">
        <f t="shared" si="2"/>
        <v>51</v>
      </c>
      <c r="E61" s="39"/>
      <c r="F61" s="60" t="s">
        <v>66</v>
      </c>
      <c r="G61" s="58">
        <v>35</v>
      </c>
      <c r="H61" s="59">
        <v>4</v>
      </c>
      <c r="I61" s="59">
        <v>29</v>
      </c>
      <c r="J61" s="60">
        <v>20</v>
      </c>
      <c r="K61" s="60">
        <v>2</v>
      </c>
      <c r="L61" s="60">
        <v>36</v>
      </c>
      <c r="M61" s="60">
        <v>20</v>
      </c>
      <c r="N61" s="60">
        <v>10</v>
      </c>
      <c r="O61" s="60">
        <v>14</v>
      </c>
      <c r="P61" s="185">
        <v>24</v>
      </c>
      <c r="Q61" s="179">
        <v>11</v>
      </c>
      <c r="R61" s="170">
        <v>24</v>
      </c>
      <c r="S61" s="170">
        <v>31</v>
      </c>
      <c r="T61" s="170">
        <v>7</v>
      </c>
      <c r="U61" s="170">
        <v>15</v>
      </c>
      <c r="V61" s="170">
        <v>0</v>
      </c>
      <c r="W61" s="170">
        <v>33</v>
      </c>
      <c r="X61" s="170">
        <v>36</v>
      </c>
      <c r="Y61" s="170">
        <v>30</v>
      </c>
      <c r="Z61" s="180">
        <v>18</v>
      </c>
    </row>
    <row r="62" spans="1:26">
      <c r="A62" s="3">
        <f t="shared" si="1"/>
        <v>52</v>
      </c>
      <c r="B62" s="9">
        <f t="shared" si="0"/>
        <v>8</v>
      </c>
      <c r="D62" s="39">
        <f t="shared" si="2"/>
        <v>52</v>
      </c>
      <c r="E62" s="39"/>
      <c r="F62" s="60" t="s">
        <v>66</v>
      </c>
      <c r="G62" s="58">
        <v>8</v>
      </c>
      <c r="H62" s="59">
        <v>7</v>
      </c>
      <c r="I62" s="59">
        <v>35</v>
      </c>
      <c r="J62" s="60">
        <v>6</v>
      </c>
      <c r="K62" s="60">
        <v>28</v>
      </c>
      <c r="L62" s="60">
        <v>26</v>
      </c>
      <c r="M62" s="60">
        <v>28</v>
      </c>
      <c r="N62" s="60">
        <v>13</v>
      </c>
      <c r="O62" s="60">
        <v>5</v>
      </c>
      <c r="P62" s="185">
        <v>0</v>
      </c>
      <c r="Q62" s="179">
        <v>9</v>
      </c>
      <c r="R62" s="170">
        <v>17</v>
      </c>
      <c r="S62" s="170">
        <v>20</v>
      </c>
      <c r="T62" s="170">
        <v>26</v>
      </c>
      <c r="U62" s="170">
        <v>5</v>
      </c>
      <c r="V62" s="170">
        <v>9</v>
      </c>
      <c r="W62" s="170">
        <v>9</v>
      </c>
      <c r="X62" s="170">
        <v>33</v>
      </c>
      <c r="Y62" s="170">
        <v>1</v>
      </c>
      <c r="Z62" s="180">
        <v>13</v>
      </c>
    </row>
    <row r="63" spans="1:26">
      <c r="A63" s="3">
        <f t="shared" si="1"/>
        <v>53</v>
      </c>
      <c r="B63" s="9">
        <f t="shared" si="0"/>
        <v>35</v>
      </c>
      <c r="D63" s="39">
        <f t="shared" si="2"/>
        <v>53</v>
      </c>
      <c r="E63" s="39"/>
      <c r="F63" s="60" t="s">
        <v>66</v>
      </c>
      <c r="G63" s="58">
        <v>35</v>
      </c>
      <c r="H63" s="59">
        <v>30</v>
      </c>
      <c r="I63" s="59">
        <v>27</v>
      </c>
      <c r="J63" s="60">
        <v>1</v>
      </c>
      <c r="K63" s="60">
        <v>32</v>
      </c>
      <c r="L63" s="60">
        <v>0</v>
      </c>
      <c r="M63" s="60">
        <v>8</v>
      </c>
      <c r="N63" s="60">
        <v>0</v>
      </c>
      <c r="O63" s="60">
        <v>34</v>
      </c>
      <c r="P63" s="185">
        <v>30</v>
      </c>
      <c r="Q63" s="179">
        <v>7</v>
      </c>
      <c r="R63" s="170">
        <v>4</v>
      </c>
      <c r="S63" s="170">
        <v>35</v>
      </c>
      <c r="T63" s="170">
        <v>1</v>
      </c>
      <c r="U63" s="170">
        <v>35</v>
      </c>
      <c r="V63" s="170">
        <v>16</v>
      </c>
      <c r="W63" s="170">
        <v>17</v>
      </c>
      <c r="X63" s="170">
        <v>35</v>
      </c>
      <c r="Y63" s="170">
        <v>15</v>
      </c>
      <c r="Z63" s="180">
        <v>34</v>
      </c>
    </row>
    <row r="64" spans="1:26">
      <c r="A64" s="3">
        <f t="shared" si="1"/>
        <v>54</v>
      </c>
      <c r="B64" s="9">
        <f t="shared" si="0"/>
        <v>21</v>
      </c>
      <c r="D64" s="39">
        <f t="shared" si="2"/>
        <v>54</v>
      </c>
      <c r="E64" s="39"/>
      <c r="F64" s="60" t="s">
        <v>66</v>
      </c>
      <c r="G64" s="58">
        <v>21</v>
      </c>
      <c r="H64" s="59">
        <v>14</v>
      </c>
      <c r="I64" s="59">
        <v>31</v>
      </c>
      <c r="J64" s="60">
        <v>19</v>
      </c>
      <c r="K64" s="60">
        <v>18</v>
      </c>
      <c r="L64" s="60">
        <v>10</v>
      </c>
      <c r="M64" s="60">
        <v>7</v>
      </c>
      <c r="N64" s="60">
        <v>17</v>
      </c>
      <c r="O64" s="60">
        <v>24</v>
      </c>
      <c r="P64" s="185">
        <v>35</v>
      </c>
      <c r="Q64" s="179">
        <v>8</v>
      </c>
      <c r="R64" s="170">
        <v>30</v>
      </c>
      <c r="S64" s="170">
        <v>18</v>
      </c>
      <c r="T64" s="170">
        <v>19</v>
      </c>
      <c r="U64" s="170">
        <v>27</v>
      </c>
      <c r="V64" s="170">
        <v>16</v>
      </c>
      <c r="W64" s="170">
        <v>0</v>
      </c>
      <c r="X64" s="170">
        <v>24</v>
      </c>
      <c r="Y64" s="170">
        <v>5</v>
      </c>
      <c r="Z64" s="180">
        <v>20</v>
      </c>
    </row>
    <row r="65" spans="1:26">
      <c r="A65" s="3">
        <f t="shared" si="1"/>
        <v>55</v>
      </c>
      <c r="B65" s="9">
        <f t="shared" si="0"/>
        <v>26</v>
      </c>
      <c r="D65" s="39">
        <f t="shared" si="2"/>
        <v>55</v>
      </c>
      <c r="E65" s="39"/>
      <c r="F65" s="60" t="s">
        <v>66</v>
      </c>
      <c r="G65" s="58">
        <v>26</v>
      </c>
      <c r="H65" s="59">
        <v>22</v>
      </c>
      <c r="I65" s="59">
        <v>19</v>
      </c>
      <c r="J65" s="60">
        <v>31</v>
      </c>
      <c r="K65" s="60">
        <v>36</v>
      </c>
      <c r="L65" s="60">
        <v>4</v>
      </c>
      <c r="M65" s="60">
        <v>6</v>
      </c>
      <c r="N65" s="60">
        <v>8</v>
      </c>
      <c r="O65" s="60">
        <v>21</v>
      </c>
      <c r="P65" s="185">
        <v>19</v>
      </c>
      <c r="Q65" s="179">
        <v>23</v>
      </c>
      <c r="R65" s="170">
        <v>10</v>
      </c>
      <c r="S65" s="170">
        <v>7</v>
      </c>
      <c r="T65" s="170">
        <v>20</v>
      </c>
      <c r="U65" s="170">
        <v>30</v>
      </c>
      <c r="V65" s="170">
        <v>32</v>
      </c>
      <c r="W65" s="170">
        <v>9</v>
      </c>
      <c r="X65" s="170">
        <v>13</v>
      </c>
      <c r="Y65" s="170">
        <v>36</v>
      </c>
      <c r="Z65" s="180">
        <v>12</v>
      </c>
    </row>
    <row r="66" spans="1:26">
      <c r="A66" s="3">
        <f t="shared" si="1"/>
        <v>56</v>
      </c>
      <c r="B66" s="9">
        <f t="shared" si="0"/>
        <v>29</v>
      </c>
      <c r="D66" s="39">
        <f t="shared" si="2"/>
        <v>56</v>
      </c>
      <c r="E66" s="39"/>
      <c r="F66" s="60" t="s">
        <v>66</v>
      </c>
      <c r="G66" s="58">
        <v>29</v>
      </c>
      <c r="H66" s="59">
        <v>29</v>
      </c>
      <c r="I66" s="59">
        <v>7</v>
      </c>
      <c r="J66" s="60">
        <v>28</v>
      </c>
      <c r="K66" s="60">
        <v>35</v>
      </c>
      <c r="L66" s="60">
        <v>8</v>
      </c>
      <c r="M66" s="60">
        <v>12</v>
      </c>
      <c r="N66" s="60">
        <v>21</v>
      </c>
      <c r="O66" s="60">
        <v>31</v>
      </c>
      <c r="P66" s="185">
        <v>29</v>
      </c>
      <c r="Q66" s="179">
        <v>1</v>
      </c>
      <c r="R66" s="170">
        <v>0</v>
      </c>
      <c r="S66" s="170">
        <v>25</v>
      </c>
      <c r="T66" s="170">
        <v>17</v>
      </c>
      <c r="U66" s="170">
        <v>3</v>
      </c>
      <c r="V66" s="170">
        <v>11</v>
      </c>
      <c r="W66" s="170">
        <v>0</v>
      </c>
      <c r="X66" s="170">
        <v>24</v>
      </c>
      <c r="Y66" s="170">
        <v>16</v>
      </c>
      <c r="Z66" s="180">
        <v>26</v>
      </c>
    </row>
    <row r="67" spans="1:26">
      <c r="A67" s="3">
        <f t="shared" si="1"/>
        <v>57</v>
      </c>
      <c r="B67" s="9">
        <f t="shared" si="0"/>
        <v>13</v>
      </c>
      <c r="D67" s="39">
        <f t="shared" si="2"/>
        <v>57</v>
      </c>
      <c r="E67" s="39"/>
      <c r="F67" s="60" t="s">
        <v>66</v>
      </c>
      <c r="G67" s="58">
        <v>13</v>
      </c>
      <c r="H67" s="59">
        <v>9</v>
      </c>
      <c r="I67" s="59">
        <v>17</v>
      </c>
      <c r="J67" s="60">
        <v>15</v>
      </c>
      <c r="K67" s="60">
        <v>14</v>
      </c>
      <c r="L67" s="60">
        <v>17</v>
      </c>
      <c r="M67" s="60">
        <v>1</v>
      </c>
      <c r="N67" s="60">
        <v>15</v>
      </c>
      <c r="O67" s="60">
        <v>1</v>
      </c>
      <c r="P67" s="185">
        <v>5</v>
      </c>
      <c r="Q67" s="179">
        <v>5</v>
      </c>
      <c r="R67" s="170">
        <v>21</v>
      </c>
      <c r="S67" s="170">
        <v>21</v>
      </c>
      <c r="T67" s="170">
        <v>33</v>
      </c>
      <c r="U67" s="170">
        <v>12</v>
      </c>
      <c r="V67" s="170">
        <v>3</v>
      </c>
      <c r="W67" s="170">
        <v>10</v>
      </c>
      <c r="X67" s="170">
        <v>24</v>
      </c>
      <c r="Y67" s="170">
        <v>24</v>
      </c>
      <c r="Z67" s="180">
        <v>13</v>
      </c>
    </row>
    <row r="68" spans="1:26">
      <c r="A68" s="3">
        <f t="shared" si="1"/>
        <v>58</v>
      </c>
      <c r="B68" s="9">
        <f t="shared" si="0"/>
        <v>10</v>
      </c>
      <c r="D68" s="39">
        <f t="shared" si="2"/>
        <v>58</v>
      </c>
      <c r="E68" s="39"/>
      <c r="F68" s="60" t="s">
        <v>66</v>
      </c>
      <c r="G68" s="58">
        <v>10</v>
      </c>
      <c r="H68" s="59">
        <v>34</v>
      </c>
      <c r="I68" s="59">
        <v>19</v>
      </c>
      <c r="J68" s="60">
        <v>9</v>
      </c>
      <c r="K68" s="60">
        <v>29</v>
      </c>
      <c r="L68" s="60">
        <v>3</v>
      </c>
      <c r="M68" s="60">
        <v>8</v>
      </c>
      <c r="N68" s="60">
        <v>6</v>
      </c>
      <c r="O68" s="60">
        <v>19</v>
      </c>
      <c r="P68" s="185">
        <v>34</v>
      </c>
      <c r="Q68" s="179">
        <v>28</v>
      </c>
      <c r="R68" s="170">
        <v>14</v>
      </c>
      <c r="S68" s="170">
        <v>17</v>
      </c>
      <c r="T68" s="170">
        <v>19</v>
      </c>
      <c r="U68" s="170">
        <v>3</v>
      </c>
      <c r="V68" s="170">
        <v>5</v>
      </c>
      <c r="W68" s="170">
        <v>21</v>
      </c>
      <c r="X68" s="170">
        <v>32</v>
      </c>
      <c r="Y68" s="170">
        <v>36</v>
      </c>
      <c r="Z68" s="180">
        <v>24</v>
      </c>
    </row>
    <row r="69" spans="1:26">
      <c r="A69" s="3">
        <f t="shared" si="1"/>
        <v>59</v>
      </c>
      <c r="B69" s="9">
        <f t="shared" si="0"/>
        <v>14</v>
      </c>
      <c r="D69" s="39">
        <f t="shared" si="2"/>
        <v>59</v>
      </c>
      <c r="E69" s="39"/>
      <c r="F69" s="60" t="s">
        <v>66</v>
      </c>
      <c r="G69" s="58">
        <v>14</v>
      </c>
      <c r="H69" s="59">
        <v>7</v>
      </c>
      <c r="I69" s="59">
        <v>23</v>
      </c>
      <c r="J69" s="60">
        <v>15</v>
      </c>
      <c r="K69" s="60">
        <v>27</v>
      </c>
      <c r="L69" s="60">
        <v>2</v>
      </c>
      <c r="M69" s="60">
        <v>8</v>
      </c>
      <c r="N69" s="60">
        <v>2</v>
      </c>
      <c r="O69" s="60">
        <v>20</v>
      </c>
      <c r="P69" s="185">
        <v>26</v>
      </c>
      <c r="Q69" s="179">
        <v>34</v>
      </c>
      <c r="R69" s="170">
        <v>14</v>
      </c>
      <c r="S69" s="170">
        <v>23</v>
      </c>
      <c r="T69" s="170">
        <v>5</v>
      </c>
      <c r="U69" s="170">
        <v>36</v>
      </c>
      <c r="V69" s="170">
        <v>5</v>
      </c>
      <c r="W69" s="170">
        <v>16</v>
      </c>
      <c r="X69" s="170">
        <v>26</v>
      </c>
      <c r="Y69" s="170">
        <v>23</v>
      </c>
      <c r="Z69" s="180">
        <v>35</v>
      </c>
    </row>
    <row r="70" spans="1:26">
      <c r="A70" s="3">
        <f t="shared" si="1"/>
        <v>60</v>
      </c>
      <c r="B70" s="9">
        <f t="shared" si="0"/>
        <v>19</v>
      </c>
      <c r="D70" s="39">
        <f t="shared" si="2"/>
        <v>60</v>
      </c>
      <c r="E70" s="39"/>
      <c r="F70" s="60" t="s">
        <v>66</v>
      </c>
      <c r="G70" s="58">
        <v>19</v>
      </c>
      <c r="H70" s="59">
        <v>7</v>
      </c>
      <c r="I70" s="59">
        <v>20</v>
      </c>
      <c r="J70" s="60">
        <v>7</v>
      </c>
      <c r="K70" s="60">
        <v>9</v>
      </c>
      <c r="L70" s="60">
        <v>16</v>
      </c>
      <c r="M70" s="60">
        <v>1</v>
      </c>
      <c r="N70" s="60">
        <v>19</v>
      </c>
      <c r="O70" s="60">
        <v>35</v>
      </c>
      <c r="P70" s="185">
        <v>36</v>
      </c>
      <c r="Q70" s="179">
        <v>28</v>
      </c>
      <c r="R70" s="170">
        <v>27</v>
      </c>
      <c r="S70" s="170">
        <v>26</v>
      </c>
      <c r="T70" s="170">
        <v>1</v>
      </c>
      <c r="U70" s="170">
        <v>6</v>
      </c>
      <c r="V70" s="170">
        <v>10</v>
      </c>
      <c r="W70" s="170">
        <v>28</v>
      </c>
      <c r="X70" s="170">
        <v>2</v>
      </c>
      <c r="Y70" s="170">
        <v>11</v>
      </c>
      <c r="Z70" s="180">
        <v>26</v>
      </c>
    </row>
    <row r="71" spans="1:26">
      <c r="A71" s="3">
        <f t="shared" si="1"/>
        <v>61</v>
      </c>
      <c r="B71" s="9">
        <f t="shared" si="0"/>
        <v>9</v>
      </c>
      <c r="D71" s="39">
        <f t="shared" si="2"/>
        <v>61</v>
      </c>
      <c r="E71" s="39"/>
      <c r="F71" s="60" t="s">
        <v>66</v>
      </c>
      <c r="G71" s="58">
        <v>9</v>
      </c>
      <c r="H71" s="59">
        <v>10</v>
      </c>
      <c r="I71" s="59">
        <v>11</v>
      </c>
      <c r="J71" s="60">
        <v>2</v>
      </c>
      <c r="K71" s="60">
        <v>24</v>
      </c>
      <c r="L71" s="60">
        <v>22</v>
      </c>
      <c r="M71" s="60">
        <v>22</v>
      </c>
      <c r="N71" s="60">
        <v>9</v>
      </c>
      <c r="O71" s="60">
        <v>8</v>
      </c>
      <c r="P71" s="185">
        <v>15</v>
      </c>
      <c r="Q71" s="179">
        <v>30</v>
      </c>
      <c r="R71" s="170">
        <v>32</v>
      </c>
      <c r="S71" s="170">
        <v>28</v>
      </c>
      <c r="T71" s="170">
        <v>1</v>
      </c>
      <c r="U71" s="170">
        <v>34</v>
      </c>
      <c r="V71" s="170">
        <v>35</v>
      </c>
      <c r="W71" s="170">
        <v>20</v>
      </c>
      <c r="X71" s="170">
        <v>31</v>
      </c>
      <c r="Y71" s="170">
        <v>28</v>
      </c>
      <c r="Z71" s="180">
        <v>10</v>
      </c>
    </row>
    <row r="72" spans="1:26">
      <c r="A72" s="3">
        <f t="shared" si="1"/>
        <v>62</v>
      </c>
      <c r="B72" s="9">
        <f t="shared" si="0"/>
        <v>31</v>
      </c>
      <c r="D72" s="39">
        <f t="shared" si="2"/>
        <v>62</v>
      </c>
      <c r="E72" s="39"/>
      <c r="F72" s="60" t="s">
        <v>66</v>
      </c>
      <c r="G72" s="58">
        <v>31</v>
      </c>
      <c r="H72" s="59">
        <v>8</v>
      </c>
      <c r="I72" s="59">
        <v>25</v>
      </c>
      <c r="J72" s="60">
        <v>17</v>
      </c>
      <c r="K72" s="60">
        <v>12</v>
      </c>
      <c r="L72" s="60">
        <v>17</v>
      </c>
      <c r="M72" s="60">
        <v>16</v>
      </c>
      <c r="N72" s="60">
        <v>8</v>
      </c>
      <c r="O72" s="60">
        <v>6</v>
      </c>
      <c r="P72" s="185">
        <v>22</v>
      </c>
      <c r="Q72" s="179">
        <v>1</v>
      </c>
      <c r="R72" s="170">
        <v>13</v>
      </c>
      <c r="S72" s="170">
        <v>8</v>
      </c>
      <c r="T72" s="170">
        <v>16</v>
      </c>
      <c r="U72" s="170">
        <v>22</v>
      </c>
      <c r="V72" s="170">
        <v>32</v>
      </c>
      <c r="W72" s="170">
        <v>24</v>
      </c>
      <c r="X72" s="170">
        <v>8</v>
      </c>
      <c r="Y72" s="170">
        <v>32</v>
      </c>
      <c r="Z72" s="180">
        <v>1</v>
      </c>
    </row>
    <row r="73" spans="1:26">
      <c r="A73" s="3">
        <f t="shared" si="1"/>
        <v>63</v>
      </c>
      <c r="B73" s="9">
        <f t="shared" si="0"/>
        <v>29</v>
      </c>
      <c r="D73" s="39">
        <f t="shared" si="2"/>
        <v>63</v>
      </c>
      <c r="E73" s="39"/>
      <c r="F73" s="60" t="s">
        <v>66</v>
      </c>
      <c r="G73" s="58">
        <v>29</v>
      </c>
      <c r="H73" s="59">
        <v>35</v>
      </c>
      <c r="I73" s="59">
        <v>33</v>
      </c>
      <c r="J73" s="60">
        <v>9</v>
      </c>
      <c r="K73" s="60">
        <v>24</v>
      </c>
      <c r="L73" s="60">
        <v>23</v>
      </c>
      <c r="M73" s="60">
        <v>20</v>
      </c>
      <c r="N73" s="60">
        <v>30</v>
      </c>
      <c r="O73" s="60">
        <v>2</v>
      </c>
      <c r="P73" s="185">
        <v>18</v>
      </c>
      <c r="Q73" s="179">
        <v>23</v>
      </c>
      <c r="R73" s="170">
        <v>29</v>
      </c>
      <c r="S73" s="170">
        <v>34</v>
      </c>
      <c r="T73" s="170">
        <v>7</v>
      </c>
      <c r="U73" s="170">
        <v>7</v>
      </c>
      <c r="V73" s="170">
        <v>12</v>
      </c>
      <c r="W73" s="170">
        <v>24</v>
      </c>
      <c r="X73" s="170">
        <v>7</v>
      </c>
      <c r="Y73" s="170">
        <v>13</v>
      </c>
      <c r="Z73" s="180">
        <v>0</v>
      </c>
    </row>
    <row r="74" spans="1:26">
      <c r="A74" s="3">
        <f t="shared" si="1"/>
        <v>64</v>
      </c>
      <c r="B74" s="9">
        <f t="shared" si="0"/>
        <v>22</v>
      </c>
      <c r="D74" s="39">
        <f t="shared" si="2"/>
        <v>64</v>
      </c>
      <c r="E74" s="39"/>
      <c r="F74" s="60" t="s">
        <v>66</v>
      </c>
      <c r="G74" s="58">
        <v>22</v>
      </c>
      <c r="H74" s="59">
        <v>15</v>
      </c>
      <c r="I74" s="59">
        <v>15</v>
      </c>
      <c r="J74" s="60">
        <v>21</v>
      </c>
      <c r="K74" s="60">
        <v>3</v>
      </c>
      <c r="L74" s="60">
        <v>22</v>
      </c>
      <c r="M74" s="60">
        <v>18</v>
      </c>
      <c r="N74" s="60">
        <v>15</v>
      </c>
      <c r="O74" s="60">
        <v>12</v>
      </c>
      <c r="P74" s="185">
        <v>24</v>
      </c>
      <c r="Q74" s="179">
        <v>1</v>
      </c>
      <c r="R74" s="170">
        <v>35</v>
      </c>
      <c r="S74" s="170">
        <v>16</v>
      </c>
      <c r="T74" s="170">
        <v>35</v>
      </c>
      <c r="U74" s="170">
        <v>5</v>
      </c>
      <c r="V74" s="170">
        <v>11</v>
      </c>
      <c r="W74" s="170">
        <v>17</v>
      </c>
      <c r="X74" s="170">
        <v>0</v>
      </c>
      <c r="Y74" s="170">
        <v>35</v>
      </c>
      <c r="Z74" s="180">
        <v>33</v>
      </c>
    </row>
    <row r="75" spans="1:26">
      <c r="A75" s="3">
        <f t="shared" si="1"/>
        <v>65</v>
      </c>
      <c r="B75" s="9">
        <f t="shared" si="0"/>
        <v>7</v>
      </c>
      <c r="D75" s="39">
        <f t="shared" si="2"/>
        <v>65</v>
      </c>
      <c r="E75" s="39"/>
      <c r="F75" s="60" t="s">
        <v>66</v>
      </c>
      <c r="G75" s="58">
        <v>7</v>
      </c>
      <c r="H75" s="59">
        <v>25</v>
      </c>
      <c r="I75" s="59">
        <v>29</v>
      </c>
      <c r="J75" s="60">
        <v>13</v>
      </c>
      <c r="K75" s="60">
        <v>36</v>
      </c>
      <c r="L75" s="60">
        <v>31</v>
      </c>
      <c r="M75" s="60">
        <v>32</v>
      </c>
      <c r="N75" s="60">
        <v>35</v>
      </c>
      <c r="O75" s="60">
        <v>12</v>
      </c>
      <c r="P75" s="185">
        <v>32</v>
      </c>
      <c r="Q75" s="179">
        <v>15</v>
      </c>
      <c r="R75" s="170">
        <v>16</v>
      </c>
      <c r="S75" s="170">
        <v>29</v>
      </c>
      <c r="T75" s="170">
        <v>30</v>
      </c>
      <c r="U75" s="170">
        <v>11</v>
      </c>
      <c r="V75" s="170">
        <v>32</v>
      </c>
      <c r="W75" s="170">
        <v>27</v>
      </c>
      <c r="X75" s="170">
        <v>30</v>
      </c>
      <c r="Y75" s="170">
        <v>7</v>
      </c>
      <c r="Z75" s="180">
        <v>15</v>
      </c>
    </row>
    <row r="76" spans="1:26">
      <c r="A76" s="3">
        <f t="shared" si="1"/>
        <v>66</v>
      </c>
      <c r="B76" s="9">
        <f t="shared" ref="B76:B139" si="3">HLOOKUP("A",$F$10:$AF$510,D76+1)</f>
        <v>8</v>
      </c>
      <c r="D76" s="39">
        <f t="shared" si="2"/>
        <v>66</v>
      </c>
      <c r="E76" s="39"/>
      <c r="F76" s="60" t="s">
        <v>66</v>
      </c>
      <c r="G76" s="58">
        <v>8</v>
      </c>
      <c r="H76" s="59">
        <v>29</v>
      </c>
      <c r="I76" s="59">
        <v>19</v>
      </c>
      <c r="J76" s="60">
        <v>7</v>
      </c>
      <c r="K76" s="60">
        <v>2</v>
      </c>
      <c r="L76" s="60">
        <v>10</v>
      </c>
      <c r="M76" s="60">
        <v>27</v>
      </c>
      <c r="N76" s="60">
        <v>3</v>
      </c>
      <c r="O76" s="60">
        <v>15</v>
      </c>
      <c r="P76" s="185">
        <v>17</v>
      </c>
      <c r="Q76" s="179">
        <v>19</v>
      </c>
      <c r="R76" s="170">
        <v>8</v>
      </c>
      <c r="S76" s="170">
        <v>33</v>
      </c>
      <c r="T76" s="170">
        <v>1</v>
      </c>
      <c r="U76" s="170">
        <v>25</v>
      </c>
      <c r="V76" s="170">
        <v>25</v>
      </c>
      <c r="W76" s="170">
        <v>34</v>
      </c>
      <c r="X76" s="170">
        <v>28</v>
      </c>
      <c r="Y76" s="170">
        <v>26</v>
      </c>
      <c r="Z76" s="180">
        <v>27</v>
      </c>
    </row>
    <row r="77" spans="1:26">
      <c r="A77" s="3">
        <f t="shared" ref="A77:A140" si="4">A76+1</f>
        <v>67</v>
      </c>
      <c r="B77" s="9">
        <f t="shared" si="3"/>
        <v>2</v>
      </c>
      <c r="D77" s="39">
        <f t="shared" ref="D77:D140" si="5">D76+1</f>
        <v>67</v>
      </c>
      <c r="E77" s="39"/>
      <c r="F77" s="60" t="s">
        <v>66</v>
      </c>
      <c r="G77" s="58">
        <v>2</v>
      </c>
      <c r="H77" s="59">
        <v>22</v>
      </c>
      <c r="I77" s="59">
        <v>9</v>
      </c>
      <c r="J77" s="60">
        <v>17</v>
      </c>
      <c r="K77" s="60">
        <v>9</v>
      </c>
      <c r="L77" s="60">
        <v>33</v>
      </c>
      <c r="M77" s="60">
        <v>15</v>
      </c>
      <c r="N77" s="60">
        <v>35</v>
      </c>
      <c r="O77" s="60">
        <v>13</v>
      </c>
      <c r="P77" s="185">
        <v>33</v>
      </c>
      <c r="Q77" s="179">
        <v>31</v>
      </c>
      <c r="R77" s="170">
        <v>36</v>
      </c>
      <c r="S77" s="170">
        <v>29</v>
      </c>
      <c r="T77" s="170">
        <v>24</v>
      </c>
      <c r="U77" s="170">
        <v>27</v>
      </c>
      <c r="V77" s="170">
        <v>32</v>
      </c>
      <c r="W77" s="170">
        <v>30</v>
      </c>
      <c r="X77" s="170">
        <v>31</v>
      </c>
      <c r="Y77" s="170">
        <v>20</v>
      </c>
      <c r="Z77" s="180">
        <v>32</v>
      </c>
    </row>
    <row r="78" spans="1:26">
      <c r="A78" s="3">
        <f t="shared" si="4"/>
        <v>68</v>
      </c>
      <c r="B78" s="9">
        <f t="shared" si="3"/>
        <v>33</v>
      </c>
      <c r="D78" s="39">
        <f t="shared" si="5"/>
        <v>68</v>
      </c>
      <c r="E78" s="39"/>
      <c r="F78" s="60" t="s">
        <v>66</v>
      </c>
      <c r="G78" s="58">
        <v>33</v>
      </c>
      <c r="H78" s="59">
        <v>32</v>
      </c>
      <c r="I78" s="59">
        <v>15</v>
      </c>
      <c r="J78" s="60">
        <v>18</v>
      </c>
      <c r="K78" s="60">
        <v>31</v>
      </c>
      <c r="L78" s="60">
        <v>11</v>
      </c>
      <c r="M78" s="60">
        <v>34</v>
      </c>
      <c r="N78" s="60">
        <v>35</v>
      </c>
      <c r="O78" s="60">
        <v>25</v>
      </c>
      <c r="P78" s="185">
        <v>33</v>
      </c>
      <c r="Q78" s="179">
        <v>9</v>
      </c>
      <c r="R78" s="170">
        <v>1</v>
      </c>
      <c r="S78" s="170">
        <v>11</v>
      </c>
      <c r="T78" s="170">
        <v>11</v>
      </c>
      <c r="U78" s="170">
        <v>5</v>
      </c>
      <c r="V78" s="170">
        <v>3</v>
      </c>
      <c r="W78" s="170">
        <v>23</v>
      </c>
      <c r="X78" s="170">
        <v>2</v>
      </c>
      <c r="Y78" s="170">
        <v>6</v>
      </c>
      <c r="Z78" s="180">
        <v>30</v>
      </c>
    </row>
    <row r="79" spans="1:26">
      <c r="A79" s="3">
        <f t="shared" si="4"/>
        <v>69</v>
      </c>
      <c r="B79" s="9">
        <f t="shared" si="3"/>
        <v>34</v>
      </c>
      <c r="D79" s="39">
        <f t="shared" si="5"/>
        <v>69</v>
      </c>
      <c r="E79" s="39"/>
      <c r="F79" s="60" t="s">
        <v>66</v>
      </c>
      <c r="G79" s="58">
        <v>34</v>
      </c>
      <c r="H79" s="59">
        <v>29</v>
      </c>
      <c r="I79" s="59">
        <v>35</v>
      </c>
      <c r="J79" s="60">
        <v>10</v>
      </c>
      <c r="K79" s="60">
        <v>13</v>
      </c>
      <c r="L79" s="60">
        <v>35</v>
      </c>
      <c r="M79" s="60">
        <v>22</v>
      </c>
      <c r="N79" s="60">
        <v>7</v>
      </c>
      <c r="O79" s="60">
        <v>29</v>
      </c>
      <c r="P79" s="185">
        <v>3</v>
      </c>
      <c r="Q79" s="179">
        <v>35</v>
      </c>
      <c r="R79" s="170">
        <v>2</v>
      </c>
      <c r="S79" s="170">
        <v>0</v>
      </c>
      <c r="T79" s="170">
        <v>14</v>
      </c>
      <c r="U79" s="170">
        <v>32</v>
      </c>
      <c r="V79" s="170">
        <v>0</v>
      </c>
      <c r="W79" s="170">
        <v>2</v>
      </c>
      <c r="X79" s="170">
        <v>2</v>
      </c>
      <c r="Y79" s="170">
        <v>30</v>
      </c>
      <c r="Z79" s="180">
        <v>32</v>
      </c>
    </row>
    <row r="80" spans="1:26">
      <c r="A80" s="3">
        <f t="shared" si="4"/>
        <v>70</v>
      </c>
      <c r="B80" s="9">
        <f t="shared" si="3"/>
        <v>19</v>
      </c>
      <c r="D80" s="39">
        <f t="shared" si="5"/>
        <v>70</v>
      </c>
      <c r="E80" s="39"/>
      <c r="F80" s="60" t="s">
        <v>66</v>
      </c>
      <c r="G80" s="58">
        <v>19</v>
      </c>
      <c r="H80" s="59">
        <v>28</v>
      </c>
      <c r="I80" s="59">
        <v>1</v>
      </c>
      <c r="J80" s="60">
        <v>2</v>
      </c>
      <c r="K80" s="60">
        <v>35</v>
      </c>
      <c r="L80" s="60">
        <v>34</v>
      </c>
      <c r="M80" s="60">
        <v>19</v>
      </c>
      <c r="N80" s="60">
        <v>10</v>
      </c>
      <c r="O80" s="60">
        <v>36</v>
      </c>
      <c r="P80" s="185">
        <v>20</v>
      </c>
      <c r="Q80" s="179">
        <v>33</v>
      </c>
      <c r="R80" s="170">
        <v>13</v>
      </c>
      <c r="S80" s="170">
        <v>3</v>
      </c>
      <c r="T80" s="170">
        <v>19</v>
      </c>
      <c r="U80" s="170">
        <v>22</v>
      </c>
      <c r="V80" s="170">
        <v>29</v>
      </c>
      <c r="W80" s="170">
        <v>10</v>
      </c>
      <c r="X80" s="170">
        <v>3</v>
      </c>
      <c r="Y80" s="170">
        <v>16</v>
      </c>
      <c r="Z80" s="180">
        <v>36</v>
      </c>
    </row>
    <row r="81" spans="1:26">
      <c r="A81" s="3">
        <f t="shared" si="4"/>
        <v>71</v>
      </c>
      <c r="B81" s="9">
        <f t="shared" si="3"/>
        <v>27</v>
      </c>
      <c r="D81" s="39">
        <f t="shared" si="5"/>
        <v>71</v>
      </c>
      <c r="E81" s="39"/>
      <c r="F81" s="60" t="s">
        <v>66</v>
      </c>
      <c r="G81" s="58">
        <v>27</v>
      </c>
      <c r="H81" s="59">
        <v>11</v>
      </c>
      <c r="I81" s="59">
        <v>25</v>
      </c>
      <c r="J81" s="60">
        <v>7</v>
      </c>
      <c r="K81" s="60">
        <v>29</v>
      </c>
      <c r="L81" s="60">
        <v>0</v>
      </c>
      <c r="M81" s="60">
        <v>18</v>
      </c>
      <c r="N81" s="60">
        <v>3</v>
      </c>
      <c r="O81" s="60">
        <v>19</v>
      </c>
      <c r="P81" s="185">
        <v>10</v>
      </c>
      <c r="Q81" s="179">
        <v>3</v>
      </c>
      <c r="R81" s="170">
        <v>6</v>
      </c>
      <c r="S81" s="170">
        <v>32</v>
      </c>
      <c r="T81" s="170">
        <v>25</v>
      </c>
      <c r="U81" s="170">
        <v>12</v>
      </c>
      <c r="V81" s="170">
        <v>28</v>
      </c>
      <c r="W81" s="170">
        <v>14</v>
      </c>
      <c r="X81" s="170">
        <v>1</v>
      </c>
      <c r="Y81" s="170">
        <v>9</v>
      </c>
      <c r="Z81" s="180">
        <v>21</v>
      </c>
    </row>
    <row r="82" spans="1:26">
      <c r="A82" s="3">
        <f t="shared" si="4"/>
        <v>72</v>
      </c>
      <c r="B82" s="9">
        <f t="shared" si="3"/>
        <v>15</v>
      </c>
      <c r="D82" s="39">
        <f t="shared" si="5"/>
        <v>72</v>
      </c>
      <c r="E82" s="39"/>
      <c r="F82" s="60" t="s">
        <v>66</v>
      </c>
      <c r="G82" s="58">
        <v>15</v>
      </c>
      <c r="H82" s="59">
        <v>33</v>
      </c>
      <c r="I82" s="59">
        <v>30</v>
      </c>
      <c r="J82" s="60">
        <v>28</v>
      </c>
      <c r="K82" s="60">
        <v>36</v>
      </c>
      <c r="L82" s="60">
        <v>15</v>
      </c>
      <c r="M82" s="60">
        <v>17</v>
      </c>
      <c r="N82" s="60">
        <v>21</v>
      </c>
      <c r="O82" s="60">
        <v>35</v>
      </c>
      <c r="P82" s="185">
        <v>3</v>
      </c>
      <c r="Q82" s="179">
        <v>29</v>
      </c>
      <c r="R82" s="170">
        <v>33</v>
      </c>
      <c r="S82" s="170">
        <v>12</v>
      </c>
      <c r="T82" s="170">
        <v>18</v>
      </c>
      <c r="U82" s="170">
        <v>3</v>
      </c>
      <c r="V82" s="170">
        <v>26</v>
      </c>
      <c r="W82" s="170">
        <v>34</v>
      </c>
      <c r="X82" s="170">
        <v>0</v>
      </c>
      <c r="Y82" s="170">
        <v>21</v>
      </c>
      <c r="Z82" s="180">
        <v>30</v>
      </c>
    </row>
    <row r="83" spans="1:26">
      <c r="A83" s="3">
        <f t="shared" si="4"/>
        <v>73</v>
      </c>
      <c r="B83" s="9">
        <f t="shared" si="3"/>
        <v>30</v>
      </c>
      <c r="D83" s="39">
        <f t="shared" si="5"/>
        <v>73</v>
      </c>
      <c r="E83" s="39"/>
      <c r="F83" s="60" t="s">
        <v>66</v>
      </c>
      <c r="G83" s="58">
        <v>30</v>
      </c>
      <c r="H83" s="59">
        <v>18</v>
      </c>
      <c r="I83" s="59">
        <v>33</v>
      </c>
      <c r="J83" s="60">
        <v>15</v>
      </c>
      <c r="K83" s="60">
        <v>10</v>
      </c>
      <c r="L83" s="60">
        <v>21</v>
      </c>
      <c r="M83" s="60">
        <v>22</v>
      </c>
      <c r="N83" s="60">
        <v>18</v>
      </c>
      <c r="O83" s="60">
        <v>8</v>
      </c>
      <c r="P83" s="185">
        <v>9</v>
      </c>
      <c r="Q83" s="179">
        <v>25</v>
      </c>
      <c r="R83" s="170">
        <v>32</v>
      </c>
      <c r="S83" s="170">
        <v>28</v>
      </c>
      <c r="T83" s="170">
        <v>4</v>
      </c>
      <c r="U83" s="170">
        <v>2</v>
      </c>
      <c r="V83" s="170">
        <v>30</v>
      </c>
      <c r="W83" s="170">
        <v>22</v>
      </c>
      <c r="X83" s="170">
        <v>26</v>
      </c>
      <c r="Y83" s="170">
        <v>3</v>
      </c>
      <c r="Z83" s="180">
        <v>19</v>
      </c>
    </row>
    <row r="84" spans="1:26">
      <c r="A84" s="3">
        <f t="shared" si="4"/>
        <v>74</v>
      </c>
      <c r="B84" s="9">
        <f t="shared" si="3"/>
        <v>5</v>
      </c>
      <c r="D84" s="39">
        <f t="shared" si="5"/>
        <v>74</v>
      </c>
      <c r="E84" s="39"/>
      <c r="F84" s="60" t="s">
        <v>66</v>
      </c>
      <c r="G84" s="58">
        <v>5</v>
      </c>
      <c r="H84" s="59">
        <v>27</v>
      </c>
      <c r="I84" s="59">
        <v>6</v>
      </c>
      <c r="J84" s="60">
        <v>9</v>
      </c>
      <c r="K84" s="60">
        <v>23</v>
      </c>
      <c r="L84" s="60">
        <v>31</v>
      </c>
      <c r="M84" s="60">
        <v>13</v>
      </c>
      <c r="N84" s="60">
        <v>8</v>
      </c>
      <c r="O84" s="60">
        <v>33</v>
      </c>
      <c r="P84" s="185">
        <v>13</v>
      </c>
      <c r="Q84" s="179">
        <v>33</v>
      </c>
      <c r="R84" s="170">
        <v>25</v>
      </c>
      <c r="S84" s="170">
        <v>29</v>
      </c>
      <c r="T84" s="170">
        <v>4</v>
      </c>
      <c r="U84" s="170">
        <v>14</v>
      </c>
      <c r="V84" s="170">
        <v>7</v>
      </c>
      <c r="W84" s="170">
        <v>26</v>
      </c>
      <c r="X84" s="170">
        <v>3</v>
      </c>
      <c r="Y84" s="170">
        <v>3</v>
      </c>
      <c r="Z84" s="180">
        <v>6</v>
      </c>
    </row>
    <row r="85" spans="1:26">
      <c r="A85" s="3">
        <f t="shared" si="4"/>
        <v>75</v>
      </c>
      <c r="B85" s="9">
        <f t="shared" si="3"/>
        <v>28</v>
      </c>
      <c r="D85" s="39">
        <f t="shared" si="5"/>
        <v>75</v>
      </c>
      <c r="E85" s="39"/>
      <c r="F85" s="60" t="s">
        <v>66</v>
      </c>
      <c r="G85" s="58">
        <v>28</v>
      </c>
      <c r="H85" s="59">
        <v>19</v>
      </c>
      <c r="I85" s="59">
        <v>6</v>
      </c>
      <c r="J85" s="60">
        <v>13</v>
      </c>
      <c r="K85" s="60">
        <v>35</v>
      </c>
      <c r="L85" s="60">
        <v>17</v>
      </c>
      <c r="M85" s="60">
        <v>18</v>
      </c>
      <c r="N85" s="60">
        <v>15</v>
      </c>
      <c r="O85" s="60">
        <v>0</v>
      </c>
      <c r="P85" s="185">
        <v>28</v>
      </c>
      <c r="Q85" s="179">
        <v>19</v>
      </c>
      <c r="R85" s="170">
        <v>9</v>
      </c>
      <c r="S85" s="170">
        <v>21</v>
      </c>
      <c r="T85" s="170">
        <v>31</v>
      </c>
      <c r="U85" s="170">
        <v>13</v>
      </c>
      <c r="V85" s="170">
        <v>28</v>
      </c>
      <c r="W85" s="170">
        <v>3</v>
      </c>
      <c r="X85" s="170">
        <v>23</v>
      </c>
      <c r="Y85" s="170">
        <v>36</v>
      </c>
      <c r="Z85" s="180">
        <v>32</v>
      </c>
    </row>
    <row r="86" spans="1:26">
      <c r="A86" s="3">
        <f t="shared" si="4"/>
        <v>76</v>
      </c>
      <c r="B86" s="9">
        <f t="shared" si="3"/>
        <v>33</v>
      </c>
      <c r="D86" s="39">
        <f t="shared" si="5"/>
        <v>76</v>
      </c>
      <c r="E86" s="39"/>
      <c r="F86" s="60" t="s">
        <v>66</v>
      </c>
      <c r="G86" s="58">
        <v>33</v>
      </c>
      <c r="H86" s="59">
        <v>19</v>
      </c>
      <c r="I86" s="59">
        <v>6</v>
      </c>
      <c r="J86" s="60">
        <v>20</v>
      </c>
      <c r="K86" s="60">
        <v>6</v>
      </c>
      <c r="L86" s="60">
        <v>5</v>
      </c>
      <c r="M86" s="60">
        <v>24</v>
      </c>
      <c r="N86" s="60">
        <v>17</v>
      </c>
      <c r="O86" s="60">
        <v>20</v>
      </c>
      <c r="P86" s="185">
        <v>23</v>
      </c>
      <c r="Q86" s="179">
        <v>30</v>
      </c>
      <c r="R86" s="170">
        <v>4</v>
      </c>
      <c r="S86" s="170">
        <v>16</v>
      </c>
      <c r="T86" s="170">
        <v>32</v>
      </c>
      <c r="U86" s="170">
        <v>14</v>
      </c>
      <c r="V86" s="170">
        <v>17</v>
      </c>
      <c r="W86" s="170">
        <v>11</v>
      </c>
      <c r="X86" s="170">
        <v>24</v>
      </c>
      <c r="Y86" s="170">
        <v>12</v>
      </c>
      <c r="Z86" s="180">
        <v>19</v>
      </c>
    </row>
    <row r="87" spans="1:26">
      <c r="A87" s="3">
        <f t="shared" si="4"/>
        <v>77</v>
      </c>
      <c r="B87" s="9">
        <f t="shared" si="3"/>
        <v>27</v>
      </c>
      <c r="D87" s="39">
        <f t="shared" si="5"/>
        <v>77</v>
      </c>
      <c r="E87" s="39"/>
      <c r="F87" s="60" t="s">
        <v>66</v>
      </c>
      <c r="G87" s="58">
        <v>27</v>
      </c>
      <c r="H87" s="59">
        <v>2</v>
      </c>
      <c r="I87" s="59">
        <v>0</v>
      </c>
      <c r="J87" s="60">
        <v>24</v>
      </c>
      <c r="K87" s="60">
        <v>19</v>
      </c>
      <c r="L87" s="60">
        <v>36</v>
      </c>
      <c r="M87" s="60">
        <v>35</v>
      </c>
      <c r="N87" s="60">
        <v>19</v>
      </c>
      <c r="O87" s="60">
        <v>18</v>
      </c>
      <c r="P87" s="185">
        <v>5</v>
      </c>
      <c r="Q87" s="179">
        <v>11</v>
      </c>
      <c r="R87" s="170">
        <v>25</v>
      </c>
      <c r="S87" s="170">
        <v>34</v>
      </c>
      <c r="T87" s="170">
        <v>25</v>
      </c>
      <c r="U87" s="170">
        <v>11</v>
      </c>
      <c r="V87" s="170">
        <v>15</v>
      </c>
      <c r="W87" s="170">
        <v>14</v>
      </c>
      <c r="X87" s="170">
        <v>20</v>
      </c>
      <c r="Y87" s="170">
        <v>21</v>
      </c>
      <c r="Z87" s="180">
        <v>19</v>
      </c>
    </row>
    <row r="88" spans="1:26">
      <c r="A88" s="3">
        <f t="shared" si="4"/>
        <v>78</v>
      </c>
      <c r="B88" s="9">
        <f t="shared" si="3"/>
        <v>13</v>
      </c>
      <c r="D88" s="39">
        <f t="shared" si="5"/>
        <v>78</v>
      </c>
      <c r="E88" s="39"/>
      <c r="F88" s="60" t="s">
        <v>66</v>
      </c>
      <c r="G88" s="58">
        <v>13</v>
      </c>
      <c r="H88" s="59">
        <v>3</v>
      </c>
      <c r="I88" s="59">
        <v>12</v>
      </c>
      <c r="J88" s="60">
        <v>5</v>
      </c>
      <c r="K88" s="60">
        <v>1</v>
      </c>
      <c r="L88" s="60">
        <v>12</v>
      </c>
      <c r="M88" s="60">
        <v>17</v>
      </c>
      <c r="N88" s="60">
        <v>8</v>
      </c>
      <c r="O88" s="60">
        <v>19</v>
      </c>
      <c r="P88" s="185">
        <v>33</v>
      </c>
      <c r="Q88" s="179">
        <v>18</v>
      </c>
      <c r="R88" s="170">
        <v>20</v>
      </c>
      <c r="S88" s="170">
        <v>9</v>
      </c>
      <c r="T88" s="170">
        <v>30</v>
      </c>
      <c r="U88" s="170">
        <v>33</v>
      </c>
      <c r="V88" s="170">
        <v>26</v>
      </c>
      <c r="W88" s="170">
        <v>13</v>
      </c>
      <c r="X88" s="170">
        <v>0</v>
      </c>
      <c r="Y88" s="170">
        <v>28</v>
      </c>
      <c r="Z88" s="180">
        <v>5</v>
      </c>
    </row>
    <row r="89" spans="1:26">
      <c r="A89" s="3">
        <f t="shared" si="4"/>
        <v>79</v>
      </c>
      <c r="B89" s="9">
        <f t="shared" si="3"/>
        <v>21</v>
      </c>
      <c r="D89" s="39">
        <f t="shared" si="5"/>
        <v>79</v>
      </c>
      <c r="E89" s="39"/>
      <c r="F89" s="60" t="s">
        <v>66</v>
      </c>
      <c r="G89" s="58">
        <v>21</v>
      </c>
      <c r="H89" s="59">
        <v>28</v>
      </c>
      <c r="I89" s="59">
        <v>2</v>
      </c>
      <c r="J89" s="60">
        <v>34</v>
      </c>
      <c r="K89" s="60">
        <v>34</v>
      </c>
      <c r="L89" s="60">
        <v>24</v>
      </c>
      <c r="M89" s="60">
        <v>15</v>
      </c>
      <c r="N89" s="60">
        <v>4</v>
      </c>
      <c r="O89" s="60">
        <v>20</v>
      </c>
      <c r="P89" s="185">
        <v>0</v>
      </c>
      <c r="Q89" s="179">
        <v>20</v>
      </c>
      <c r="R89" s="170">
        <v>33</v>
      </c>
      <c r="S89" s="170">
        <v>31</v>
      </c>
      <c r="T89" s="170">
        <v>18</v>
      </c>
      <c r="U89" s="170">
        <v>28</v>
      </c>
      <c r="V89" s="170">
        <v>1</v>
      </c>
      <c r="W89" s="170">
        <v>0</v>
      </c>
      <c r="X89" s="170">
        <v>27</v>
      </c>
      <c r="Y89" s="170">
        <v>5</v>
      </c>
      <c r="Z89" s="180">
        <v>16</v>
      </c>
    </row>
    <row r="90" spans="1:26">
      <c r="A90" s="3">
        <f t="shared" si="4"/>
        <v>80</v>
      </c>
      <c r="B90" s="9">
        <f t="shared" si="3"/>
        <v>32</v>
      </c>
      <c r="D90" s="39">
        <f t="shared" si="5"/>
        <v>80</v>
      </c>
      <c r="E90" s="39"/>
      <c r="F90" s="60" t="s">
        <v>66</v>
      </c>
      <c r="G90" s="58">
        <v>32</v>
      </c>
      <c r="H90" s="59">
        <v>6</v>
      </c>
      <c r="I90" s="59">
        <v>4</v>
      </c>
      <c r="J90" s="60">
        <v>10</v>
      </c>
      <c r="K90" s="60">
        <v>23</v>
      </c>
      <c r="L90" s="60">
        <v>28</v>
      </c>
      <c r="M90" s="60">
        <v>22</v>
      </c>
      <c r="N90" s="60">
        <v>2</v>
      </c>
      <c r="O90" s="60">
        <v>0</v>
      </c>
      <c r="P90" s="185">
        <v>19</v>
      </c>
      <c r="Q90" s="179">
        <v>16</v>
      </c>
      <c r="R90" s="170">
        <v>33</v>
      </c>
      <c r="S90" s="170">
        <v>21</v>
      </c>
      <c r="T90" s="170">
        <v>16</v>
      </c>
      <c r="U90" s="170">
        <v>1</v>
      </c>
      <c r="V90" s="170">
        <v>21</v>
      </c>
      <c r="W90" s="170">
        <v>25</v>
      </c>
      <c r="X90" s="170">
        <v>8</v>
      </c>
      <c r="Y90" s="170">
        <v>12</v>
      </c>
      <c r="Z90" s="180">
        <v>13</v>
      </c>
    </row>
    <row r="91" spans="1:26">
      <c r="A91" s="3">
        <f t="shared" si="4"/>
        <v>81</v>
      </c>
      <c r="B91" s="9">
        <f t="shared" si="3"/>
        <v>34</v>
      </c>
      <c r="D91" s="39">
        <f t="shared" si="5"/>
        <v>81</v>
      </c>
      <c r="E91" s="39"/>
      <c r="F91" s="60" t="s">
        <v>66</v>
      </c>
      <c r="G91" s="58">
        <v>34</v>
      </c>
      <c r="H91" s="59">
        <v>19</v>
      </c>
      <c r="I91" s="59">
        <v>33</v>
      </c>
      <c r="J91" s="60">
        <v>11</v>
      </c>
      <c r="K91" s="60">
        <v>18</v>
      </c>
      <c r="L91" s="60">
        <v>0</v>
      </c>
      <c r="M91" s="60">
        <v>14</v>
      </c>
      <c r="N91" s="60">
        <v>1</v>
      </c>
      <c r="O91" s="60">
        <v>25</v>
      </c>
      <c r="P91" s="185">
        <v>16</v>
      </c>
      <c r="Q91" s="179">
        <v>29</v>
      </c>
      <c r="R91" s="170">
        <v>33</v>
      </c>
      <c r="S91" s="170">
        <v>6</v>
      </c>
      <c r="T91" s="170">
        <v>6</v>
      </c>
      <c r="U91" s="170">
        <v>19</v>
      </c>
      <c r="V91" s="170">
        <v>29</v>
      </c>
      <c r="W91" s="170">
        <v>3</v>
      </c>
      <c r="X91" s="170">
        <v>24</v>
      </c>
      <c r="Y91" s="170">
        <v>13</v>
      </c>
      <c r="Z91" s="180">
        <v>1</v>
      </c>
    </row>
    <row r="92" spans="1:26">
      <c r="A92" s="3">
        <f t="shared" si="4"/>
        <v>82</v>
      </c>
      <c r="B92" s="9">
        <f t="shared" si="3"/>
        <v>19</v>
      </c>
      <c r="D92" s="39">
        <f t="shared" si="5"/>
        <v>82</v>
      </c>
      <c r="E92" s="39"/>
      <c r="F92" s="60" t="s">
        <v>66</v>
      </c>
      <c r="G92" s="58">
        <v>19</v>
      </c>
      <c r="H92" s="59">
        <v>22</v>
      </c>
      <c r="I92" s="59">
        <v>9</v>
      </c>
      <c r="J92" s="60">
        <v>30</v>
      </c>
      <c r="K92" s="60">
        <v>36</v>
      </c>
      <c r="L92" s="60">
        <v>13</v>
      </c>
      <c r="M92" s="60">
        <v>9</v>
      </c>
      <c r="N92" s="60">
        <v>15</v>
      </c>
      <c r="O92" s="60">
        <v>29</v>
      </c>
      <c r="P92" s="185">
        <v>17</v>
      </c>
      <c r="Q92" s="179">
        <v>2</v>
      </c>
      <c r="R92" s="170">
        <v>24</v>
      </c>
      <c r="S92" s="170">
        <v>19</v>
      </c>
      <c r="T92" s="170">
        <v>23</v>
      </c>
      <c r="U92" s="170">
        <v>14</v>
      </c>
      <c r="V92" s="170">
        <v>35</v>
      </c>
      <c r="W92" s="170">
        <v>24</v>
      </c>
      <c r="X92" s="170">
        <v>16</v>
      </c>
      <c r="Y92" s="170">
        <v>21</v>
      </c>
      <c r="Z92" s="180">
        <v>4</v>
      </c>
    </row>
    <row r="93" spans="1:26">
      <c r="A93" s="3">
        <f t="shared" si="4"/>
        <v>83</v>
      </c>
      <c r="B93" s="9">
        <f t="shared" si="3"/>
        <v>25</v>
      </c>
      <c r="D93" s="39">
        <f t="shared" si="5"/>
        <v>83</v>
      </c>
      <c r="E93" s="39"/>
      <c r="F93" s="60" t="s">
        <v>66</v>
      </c>
      <c r="G93" s="58">
        <v>25</v>
      </c>
      <c r="H93" s="59">
        <v>24</v>
      </c>
      <c r="I93" s="59">
        <v>21</v>
      </c>
      <c r="J93" s="60">
        <v>27</v>
      </c>
      <c r="K93" s="60">
        <v>19</v>
      </c>
      <c r="L93" s="60">
        <v>6</v>
      </c>
      <c r="M93" s="60">
        <v>25</v>
      </c>
      <c r="N93" s="60">
        <v>29</v>
      </c>
      <c r="O93" s="60">
        <v>11</v>
      </c>
      <c r="P93" s="185">
        <v>5</v>
      </c>
      <c r="Q93" s="179">
        <v>9</v>
      </c>
      <c r="R93" s="170">
        <v>12</v>
      </c>
      <c r="S93" s="170">
        <v>6</v>
      </c>
      <c r="T93" s="170">
        <v>17</v>
      </c>
      <c r="U93" s="170">
        <v>23</v>
      </c>
      <c r="V93" s="170">
        <v>20</v>
      </c>
      <c r="W93" s="170">
        <v>18</v>
      </c>
      <c r="X93" s="170">
        <v>28</v>
      </c>
      <c r="Y93" s="170">
        <v>9</v>
      </c>
      <c r="Z93" s="180">
        <v>15</v>
      </c>
    </row>
    <row r="94" spans="1:26">
      <c r="A94" s="3">
        <f t="shared" si="4"/>
        <v>84</v>
      </c>
      <c r="B94" s="9">
        <f t="shared" si="3"/>
        <v>30</v>
      </c>
      <c r="D94" s="39">
        <f t="shared" si="5"/>
        <v>84</v>
      </c>
      <c r="E94" s="39"/>
      <c r="F94" s="60" t="s">
        <v>66</v>
      </c>
      <c r="G94" s="58">
        <v>30</v>
      </c>
      <c r="H94" s="59">
        <v>15</v>
      </c>
      <c r="I94" s="59">
        <v>28</v>
      </c>
      <c r="J94" s="60">
        <v>21</v>
      </c>
      <c r="K94" s="60">
        <v>29</v>
      </c>
      <c r="L94" s="60">
        <v>13</v>
      </c>
      <c r="M94" s="60">
        <v>6</v>
      </c>
      <c r="N94" s="60">
        <v>5</v>
      </c>
      <c r="O94" s="60">
        <v>32</v>
      </c>
      <c r="P94" s="185">
        <v>31</v>
      </c>
      <c r="Q94" s="179">
        <v>26</v>
      </c>
      <c r="R94" s="170">
        <v>20</v>
      </c>
      <c r="S94" s="170">
        <v>10</v>
      </c>
      <c r="T94" s="170">
        <v>16</v>
      </c>
      <c r="U94" s="170">
        <v>36</v>
      </c>
      <c r="V94" s="170">
        <v>17</v>
      </c>
      <c r="W94" s="170">
        <v>5</v>
      </c>
      <c r="X94" s="170">
        <v>8</v>
      </c>
      <c r="Y94" s="170">
        <v>0</v>
      </c>
      <c r="Z94" s="180">
        <v>1</v>
      </c>
    </row>
    <row r="95" spans="1:26">
      <c r="A95" s="3">
        <f t="shared" si="4"/>
        <v>85</v>
      </c>
      <c r="B95" s="9">
        <f t="shared" si="3"/>
        <v>3</v>
      </c>
      <c r="D95" s="39">
        <f t="shared" si="5"/>
        <v>85</v>
      </c>
      <c r="E95" s="39"/>
      <c r="F95" s="60" t="s">
        <v>66</v>
      </c>
      <c r="G95" s="58">
        <v>3</v>
      </c>
      <c r="H95" s="59">
        <v>36</v>
      </c>
      <c r="I95" s="59">
        <v>12</v>
      </c>
      <c r="J95" s="60">
        <v>18</v>
      </c>
      <c r="K95" s="60">
        <v>13</v>
      </c>
      <c r="L95" s="60">
        <v>27</v>
      </c>
      <c r="M95" s="60">
        <v>24</v>
      </c>
      <c r="N95" s="60">
        <v>6</v>
      </c>
      <c r="O95" s="60">
        <v>25</v>
      </c>
      <c r="P95" s="185">
        <v>9</v>
      </c>
      <c r="Q95" s="179">
        <v>12</v>
      </c>
      <c r="R95" s="170">
        <v>21</v>
      </c>
      <c r="S95" s="170">
        <v>11</v>
      </c>
      <c r="T95" s="170">
        <v>14</v>
      </c>
      <c r="U95" s="170">
        <v>26</v>
      </c>
      <c r="V95" s="170">
        <v>25</v>
      </c>
      <c r="W95" s="170">
        <v>6</v>
      </c>
      <c r="X95" s="170">
        <v>35</v>
      </c>
      <c r="Y95" s="170">
        <v>20</v>
      </c>
      <c r="Z95" s="180">
        <v>32</v>
      </c>
    </row>
    <row r="96" spans="1:26">
      <c r="A96" s="3">
        <f t="shared" si="4"/>
        <v>86</v>
      </c>
      <c r="B96" s="9">
        <f t="shared" si="3"/>
        <v>18</v>
      </c>
      <c r="D96" s="39">
        <f t="shared" si="5"/>
        <v>86</v>
      </c>
      <c r="E96" s="39"/>
      <c r="F96" s="60" t="s">
        <v>66</v>
      </c>
      <c r="G96" s="58">
        <v>18</v>
      </c>
      <c r="H96" s="59">
        <v>15</v>
      </c>
      <c r="I96" s="59">
        <v>6</v>
      </c>
      <c r="J96" s="60">
        <v>29</v>
      </c>
      <c r="K96" s="60">
        <v>1</v>
      </c>
      <c r="L96" s="60">
        <v>0</v>
      </c>
      <c r="M96" s="60">
        <v>5</v>
      </c>
      <c r="N96" s="60">
        <v>13</v>
      </c>
      <c r="O96" s="60">
        <v>33</v>
      </c>
      <c r="P96" s="185">
        <v>0</v>
      </c>
      <c r="Q96" s="179">
        <v>0</v>
      </c>
      <c r="R96" s="170">
        <v>6</v>
      </c>
      <c r="S96" s="170">
        <v>14</v>
      </c>
      <c r="T96" s="170">
        <v>27</v>
      </c>
      <c r="U96" s="170">
        <v>36</v>
      </c>
      <c r="V96" s="170">
        <v>10</v>
      </c>
      <c r="W96" s="170">
        <v>27</v>
      </c>
      <c r="X96" s="170">
        <v>22</v>
      </c>
      <c r="Y96" s="170">
        <v>6</v>
      </c>
      <c r="Z96" s="180">
        <v>19</v>
      </c>
    </row>
    <row r="97" spans="1:26">
      <c r="A97" s="3">
        <f t="shared" si="4"/>
        <v>87</v>
      </c>
      <c r="B97" s="9">
        <f t="shared" si="3"/>
        <v>10</v>
      </c>
      <c r="D97" s="39">
        <f t="shared" si="5"/>
        <v>87</v>
      </c>
      <c r="E97" s="39"/>
      <c r="F97" s="60" t="s">
        <v>66</v>
      </c>
      <c r="G97" s="58">
        <v>10</v>
      </c>
      <c r="H97" s="59">
        <v>30</v>
      </c>
      <c r="I97" s="59">
        <v>1</v>
      </c>
      <c r="J97" s="60">
        <v>32</v>
      </c>
      <c r="K97" s="60">
        <v>31</v>
      </c>
      <c r="L97" s="60">
        <v>23</v>
      </c>
      <c r="M97" s="60">
        <v>20</v>
      </c>
      <c r="N97" s="60">
        <v>13</v>
      </c>
      <c r="O97" s="60">
        <v>27</v>
      </c>
      <c r="P97" s="185">
        <v>30</v>
      </c>
      <c r="Q97" s="179">
        <v>4</v>
      </c>
      <c r="R97" s="170">
        <v>35</v>
      </c>
      <c r="S97" s="170">
        <v>1</v>
      </c>
      <c r="T97" s="170">
        <v>34</v>
      </c>
      <c r="U97" s="170">
        <v>35</v>
      </c>
      <c r="V97" s="170">
        <v>3</v>
      </c>
      <c r="W97" s="170">
        <v>9</v>
      </c>
      <c r="X97" s="170">
        <v>25</v>
      </c>
      <c r="Y97" s="170">
        <v>20</v>
      </c>
      <c r="Z97" s="180">
        <v>14</v>
      </c>
    </row>
    <row r="98" spans="1:26">
      <c r="A98" s="3">
        <f t="shared" si="4"/>
        <v>88</v>
      </c>
      <c r="B98" s="9">
        <f t="shared" si="3"/>
        <v>1</v>
      </c>
      <c r="D98" s="39">
        <f t="shared" si="5"/>
        <v>88</v>
      </c>
      <c r="E98" s="39"/>
      <c r="F98" s="60" t="s">
        <v>66</v>
      </c>
      <c r="G98" s="58">
        <v>1</v>
      </c>
      <c r="H98" s="59">
        <v>10</v>
      </c>
      <c r="I98" s="59">
        <v>8</v>
      </c>
      <c r="J98" s="60">
        <v>29</v>
      </c>
      <c r="K98" s="60">
        <v>34</v>
      </c>
      <c r="L98" s="60">
        <v>15</v>
      </c>
      <c r="M98" s="60">
        <v>25</v>
      </c>
      <c r="N98" s="60">
        <v>27</v>
      </c>
      <c r="O98" s="60">
        <v>23</v>
      </c>
      <c r="P98" s="185">
        <v>28</v>
      </c>
      <c r="Q98" s="179">
        <v>6</v>
      </c>
      <c r="R98" s="170">
        <v>10</v>
      </c>
      <c r="S98" s="170">
        <v>23</v>
      </c>
      <c r="T98" s="170">
        <v>32</v>
      </c>
      <c r="U98" s="170">
        <v>9</v>
      </c>
      <c r="V98" s="170">
        <v>28</v>
      </c>
      <c r="W98" s="170">
        <v>29</v>
      </c>
      <c r="X98" s="170">
        <v>9</v>
      </c>
      <c r="Y98" s="170">
        <v>5</v>
      </c>
      <c r="Z98" s="180">
        <v>8</v>
      </c>
    </row>
    <row r="99" spans="1:26">
      <c r="A99" s="3">
        <f t="shared" si="4"/>
        <v>89</v>
      </c>
      <c r="B99" s="9">
        <f t="shared" si="3"/>
        <v>24</v>
      </c>
      <c r="D99" s="39">
        <f t="shared" si="5"/>
        <v>89</v>
      </c>
      <c r="E99" s="39"/>
      <c r="F99" s="60" t="s">
        <v>66</v>
      </c>
      <c r="G99" s="58">
        <v>24</v>
      </c>
      <c r="H99" s="59">
        <v>18</v>
      </c>
      <c r="I99" s="59">
        <v>18</v>
      </c>
      <c r="J99" s="60">
        <v>30</v>
      </c>
      <c r="K99" s="60">
        <v>26</v>
      </c>
      <c r="L99" s="60">
        <v>16</v>
      </c>
      <c r="M99" s="60">
        <v>24</v>
      </c>
      <c r="N99" s="60">
        <v>21</v>
      </c>
      <c r="O99" s="60">
        <v>12</v>
      </c>
      <c r="P99" s="185">
        <v>2</v>
      </c>
      <c r="Q99" s="179">
        <v>16</v>
      </c>
      <c r="R99" s="170">
        <v>15</v>
      </c>
      <c r="S99" s="170">
        <v>16</v>
      </c>
      <c r="T99" s="170">
        <v>17</v>
      </c>
      <c r="U99" s="170">
        <v>10</v>
      </c>
      <c r="V99" s="170">
        <v>14</v>
      </c>
      <c r="W99" s="170">
        <v>30</v>
      </c>
      <c r="X99" s="170">
        <v>11</v>
      </c>
      <c r="Y99" s="170">
        <v>10</v>
      </c>
      <c r="Z99" s="180">
        <v>27</v>
      </c>
    </row>
    <row r="100" spans="1:26">
      <c r="A100" s="3">
        <f t="shared" si="4"/>
        <v>90</v>
      </c>
      <c r="B100" s="9">
        <f t="shared" si="3"/>
        <v>18</v>
      </c>
      <c r="D100" s="39">
        <f t="shared" si="5"/>
        <v>90</v>
      </c>
      <c r="E100" s="39"/>
      <c r="F100" s="60" t="s">
        <v>66</v>
      </c>
      <c r="G100" s="58">
        <v>18</v>
      </c>
      <c r="H100" s="59">
        <v>16</v>
      </c>
      <c r="I100" s="59">
        <v>31</v>
      </c>
      <c r="J100" s="60">
        <v>8</v>
      </c>
      <c r="K100" s="60">
        <v>33</v>
      </c>
      <c r="L100" s="60">
        <v>0</v>
      </c>
      <c r="M100" s="60">
        <v>12</v>
      </c>
      <c r="N100" s="60">
        <v>32</v>
      </c>
      <c r="O100" s="60">
        <v>26</v>
      </c>
      <c r="P100" s="185">
        <v>2</v>
      </c>
      <c r="Q100" s="179">
        <v>5</v>
      </c>
      <c r="R100" s="170">
        <v>24</v>
      </c>
      <c r="S100" s="170">
        <v>12</v>
      </c>
      <c r="T100" s="170">
        <v>14</v>
      </c>
      <c r="U100" s="170">
        <v>21</v>
      </c>
      <c r="V100" s="170">
        <v>5</v>
      </c>
      <c r="W100" s="170">
        <v>10</v>
      </c>
      <c r="X100" s="170">
        <v>9</v>
      </c>
      <c r="Y100" s="170">
        <v>19</v>
      </c>
      <c r="Z100" s="180">
        <v>2</v>
      </c>
    </row>
    <row r="101" spans="1:26">
      <c r="A101" s="3">
        <f t="shared" si="4"/>
        <v>91</v>
      </c>
      <c r="B101" s="9">
        <f t="shared" si="3"/>
        <v>35</v>
      </c>
      <c r="D101" s="39">
        <f t="shared" si="5"/>
        <v>91</v>
      </c>
      <c r="E101" s="39"/>
      <c r="F101" s="60" t="s">
        <v>66</v>
      </c>
      <c r="G101" s="58">
        <v>35</v>
      </c>
      <c r="H101" s="59">
        <v>11</v>
      </c>
      <c r="I101" s="59">
        <v>19</v>
      </c>
      <c r="J101" s="60">
        <v>16</v>
      </c>
      <c r="K101" s="60">
        <v>22</v>
      </c>
      <c r="L101" s="60">
        <v>26</v>
      </c>
      <c r="M101" s="60">
        <v>21</v>
      </c>
      <c r="N101" s="60">
        <v>19</v>
      </c>
      <c r="O101" s="60">
        <v>31</v>
      </c>
      <c r="P101" s="185">
        <v>3</v>
      </c>
      <c r="Q101" s="179">
        <v>33</v>
      </c>
      <c r="R101" s="170">
        <v>21</v>
      </c>
      <c r="S101" s="170">
        <v>18</v>
      </c>
      <c r="T101" s="170">
        <v>30</v>
      </c>
      <c r="U101" s="170">
        <v>21</v>
      </c>
      <c r="V101" s="170">
        <v>21</v>
      </c>
      <c r="W101" s="170">
        <v>21</v>
      </c>
      <c r="X101" s="170">
        <v>6</v>
      </c>
      <c r="Y101" s="170">
        <v>30</v>
      </c>
      <c r="Z101" s="180">
        <v>16</v>
      </c>
    </row>
    <row r="102" spans="1:26">
      <c r="A102" s="3">
        <f t="shared" si="4"/>
        <v>92</v>
      </c>
      <c r="B102" s="9">
        <f t="shared" si="3"/>
        <v>14</v>
      </c>
      <c r="D102" s="39">
        <f t="shared" si="5"/>
        <v>92</v>
      </c>
      <c r="E102" s="39"/>
      <c r="F102" s="60" t="s">
        <v>66</v>
      </c>
      <c r="G102" s="58">
        <v>14</v>
      </c>
      <c r="H102" s="59">
        <v>0</v>
      </c>
      <c r="I102" s="59">
        <v>9</v>
      </c>
      <c r="J102" s="60">
        <v>33</v>
      </c>
      <c r="K102" s="60">
        <v>16</v>
      </c>
      <c r="L102" s="60">
        <v>23</v>
      </c>
      <c r="M102" s="60">
        <v>34</v>
      </c>
      <c r="N102" s="60">
        <v>20</v>
      </c>
      <c r="O102" s="60">
        <v>14</v>
      </c>
      <c r="P102" s="185">
        <v>25</v>
      </c>
      <c r="Q102" s="179">
        <v>24</v>
      </c>
      <c r="R102" s="170">
        <v>20</v>
      </c>
      <c r="S102" s="170">
        <v>20</v>
      </c>
      <c r="T102" s="170">
        <v>24</v>
      </c>
      <c r="U102" s="170">
        <v>32</v>
      </c>
      <c r="V102" s="170">
        <v>1</v>
      </c>
      <c r="W102" s="170">
        <v>2</v>
      </c>
      <c r="X102" s="170">
        <v>32</v>
      </c>
      <c r="Y102" s="170">
        <v>6</v>
      </c>
      <c r="Z102" s="180">
        <v>7</v>
      </c>
    </row>
    <row r="103" spans="1:26">
      <c r="A103" s="3">
        <f t="shared" si="4"/>
        <v>93</v>
      </c>
      <c r="B103" s="9">
        <f t="shared" si="3"/>
        <v>35</v>
      </c>
      <c r="D103" s="39">
        <f t="shared" si="5"/>
        <v>93</v>
      </c>
      <c r="E103" s="39"/>
      <c r="F103" s="60" t="s">
        <v>66</v>
      </c>
      <c r="G103" s="58">
        <v>35</v>
      </c>
      <c r="H103" s="59">
        <v>7</v>
      </c>
      <c r="I103" s="59">
        <v>1</v>
      </c>
      <c r="J103" s="60">
        <v>31</v>
      </c>
      <c r="K103" s="60">
        <v>22</v>
      </c>
      <c r="L103" s="60">
        <v>29</v>
      </c>
      <c r="M103" s="60">
        <v>18</v>
      </c>
      <c r="N103" s="60">
        <v>12</v>
      </c>
      <c r="O103" s="60">
        <v>5</v>
      </c>
      <c r="P103" s="185">
        <v>9</v>
      </c>
      <c r="Q103" s="179">
        <v>31</v>
      </c>
      <c r="R103" s="170">
        <v>11</v>
      </c>
      <c r="S103" s="170">
        <v>26</v>
      </c>
      <c r="T103" s="170">
        <v>18</v>
      </c>
      <c r="U103" s="170">
        <v>6</v>
      </c>
      <c r="V103" s="170">
        <v>3</v>
      </c>
      <c r="W103" s="170">
        <v>27</v>
      </c>
      <c r="X103" s="170">
        <v>25</v>
      </c>
      <c r="Y103" s="170">
        <v>3</v>
      </c>
      <c r="Z103" s="180">
        <v>28</v>
      </c>
    </row>
    <row r="104" spans="1:26">
      <c r="A104" s="3">
        <f t="shared" si="4"/>
        <v>94</v>
      </c>
      <c r="B104" s="9">
        <f t="shared" si="3"/>
        <v>12</v>
      </c>
      <c r="D104" s="39">
        <f t="shared" si="5"/>
        <v>94</v>
      </c>
      <c r="E104" s="39"/>
      <c r="F104" s="60" t="s">
        <v>66</v>
      </c>
      <c r="G104" s="58">
        <v>12</v>
      </c>
      <c r="H104" s="59">
        <v>5</v>
      </c>
      <c r="I104" s="59">
        <v>10</v>
      </c>
      <c r="J104" s="60">
        <v>12</v>
      </c>
      <c r="K104" s="60">
        <v>35</v>
      </c>
      <c r="L104" s="60">
        <v>32</v>
      </c>
      <c r="M104" s="60">
        <v>35</v>
      </c>
      <c r="N104" s="60">
        <v>10</v>
      </c>
      <c r="O104" s="60">
        <v>8</v>
      </c>
      <c r="P104" s="185">
        <v>10</v>
      </c>
      <c r="Q104" s="179">
        <v>26</v>
      </c>
      <c r="R104" s="170">
        <v>11</v>
      </c>
      <c r="S104" s="170">
        <v>30</v>
      </c>
      <c r="T104" s="170">
        <v>26</v>
      </c>
      <c r="U104" s="170">
        <v>18</v>
      </c>
      <c r="V104" s="170">
        <v>15</v>
      </c>
      <c r="W104" s="170">
        <v>13</v>
      </c>
      <c r="X104" s="170">
        <v>17</v>
      </c>
      <c r="Y104" s="170">
        <v>3</v>
      </c>
      <c r="Z104" s="180">
        <v>9</v>
      </c>
    </row>
    <row r="105" spans="1:26">
      <c r="A105" s="3">
        <f t="shared" si="4"/>
        <v>95</v>
      </c>
      <c r="B105" s="9">
        <f t="shared" si="3"/>
        <v>7</v>
      </c>
      <c r="D105" s="39">
        <f t="shared" si="5"/>
        <v>95</v>
      </c>
      <c r="E105" s="39"/>
      <c r="F105" s="60" t="s">
        <v>66</v>
      </c>
      <c r="G105" s="58">
        <v>7</v>
      </c>
      <c r="H105" s="59">
        <v>35</v>
      </c>
      <c r="I105" s="59">
        <v>23</v>
      </c>
      <c r="J105" s="60">
        <v>6</v>
      </c>
      <c r="K105" s="60">
        <v>31</v>
      </c>
      <c r="L105" s="60">
        <v>22</v>
      </c>
      <c r="M105" s="60">
        <v>22</v>
      </c>
      <c r="N105" s="60">
        <v>12</v>
      </c>
      <c r="O105" s="60">
        <v>2</v>
      </c>
      <c r="P105" s="185">
        <v>15</v>
      </c>
      <c r="Q105" s="179">
        <v>25</v>
      </c>
      <c r="R105" s="170">
        <v>23</v>
      </c>
      <c r="S105" s="170">
        <v>24</v>
      </c>
      <c r="T105" s="170">
        <v>16</v>
      </c>
      <c r="U105" s="170">
        <v>36</v>
      </c>
      <c r="V105" s="170">
        <v>27</v>
      </c>
      <c r="W105" s="170">
        <v>3</v>
      </c>
      <c r="X105" s="170">
        <v>29</v>
      </c>
      <c r="Y105" s="170">
        <v>12</v>
      </c>
      <c r="Z105" s="180">
        <v>7</v>
      </c>
    </row>
    <row r="106" spans="1:26">
      <c r="A106" s="3">
        <f t="shared" si="4"/>
        <v>96</v>
      </c>
      <c r="B106" s="9">
        <f t="shared" si="3"/>
        <v>33</v>
      </c>
      <c r="D106" s="39">
        <f t="shared" si="5"/>
        <v>96</v>
      </c>
      <c r="E106" s="39"/>
      <c r="F106" s="60" t="s">
        <v>66</v>
      </c>
      <c r="G106" s="58">
        <v>33</v>
      </c>
      <c r="H106" s="59">
        <v>28</v>
      </c>
      <c r="I106" s="59">
        <v>8</v>
      </c>
      <c r="J106" s="60">
        <v>2</v>
      </c>
      <c r="K106" s="60">
        <v>19</v>
      </c>
      <c r="L106" s="60">
        <v>18</v>
      </c>
      <c r="M106" s="60">
        <v>1</v>
      </c>
      <c r="N106" s="60">
        <v>25</v>
      </c>
      <c r="O106" s="60">
        <v>4</v>
      </c>
      <c r="P106" s="185">
        <v>15</v>
      </c>
      <c r="Q106" s="179">
        <v>15</v>
      </c>
      <c r="R106" s="170">
        <v>25</v>
      </c>
      <c r="S106" s="170">
        <v>23</v>
      </c>
      <c r="T106" s="170">
        <v>10</v>
      </c>
      <c r="U106" s="170">
        <v>22</v>
      </c>
      <c r="V106" s="170">
        <v>34</v>
      </c>
      <c r="W106" s="170">
        <v>36</v>
      </c>
      <c r="X106" s="170">
        <v>2</v>
      </c>
      <c r="Y106" s="170">
        <v>11</v>
      </c>
      <c r="Z106" s="180">
        <v>2</v>
      </c>
    </row>
    <row r="107" spans="1:26">
      <c r="A107" s="3">
        <f t="shared" si="4"/>
        <v>97</v>
      </c>
      <c r="B107" s="9">
        <f t="shared" si="3"/>
        <v>11</v>
      </c>
      <c r="D107" s="39">
        <f t="shared" si="5"/>
        <v>97</v>
      </c>
      <c r="E107" s="39"/>
      <c r="F107" s="60" t="s">
        <v>66</v>
      </c>
      <c r="G107" s="58">
        <v>11</v>
      </c>
      <c r="H107" s="59">
        <v>6</v>
      </c>
      <c r="I107" s="59">
        <v>7</v>
      </c>
      <c r="J107" s="60">
        <v>13</v>
      </c>
      <c r="K107" s="60">
        <v>12</v>
      </c>
      <c r="L107" s="60">
        <v>20</v>
      </c>
      <c r="M107" s="60">
        <v>9</v>
      </c>
      <c r="N107" s="60">
        <v>16</v>
      </c>
      <c r="O107" s="60">
        <v>7</v>
      </c>
      <c r="P107" s="185">
        <v>12</v>
      </c>
      <c r="Q107" s="179">
        <v>3</v>
      </c>
      <c r="R107" s="170">
        <v>5</v>
      </c>
      <c r="S107" s="170">
        <v>11</v>
      </c>
      <c r="T107" s="170">
        <v>28</v>
      </c>
      <c r="U107" s="170">
        <v>2</v>
      </c>
      <c r="V107" s="170">
        <v>22</v>
      </c>
      <c r="W107" s="170">
        <v>4</v>
      </c>
      <c r="X107" s="170">
        <v>4</v>
      </c>
      <c r="Y107" s="170">
        <v>27</v>
      </c>
      <c r="Z107" s="180">
        <v>7</v>
      </c>
    </row>
    <row r="108" spans="1:26">
      <c r="A108" s="3">
        <f t="shared" si="4"/>
        <v>98</v>
      </c>
      <c r="B108" s="9">
        <f t="shared" si="3"/>
        <v>4</v>
      </c>
      <c r="D108" s="39">
        <f t="shared" si="5"/>
        <v>98</v>
      </c>
      <c r="E108" s="39"/>
      <c r="F108" s="60" t="s">
        <v>66</v>
      </c>
      <c r="G108" s="58">
        <v>4</v>
      </c>
      <c r="H108" s="59">
        <v>26</v>
      </c>
      <c r="I108" s="59">
        <v>21</v>
      </c>
      <c r="J108" s="60">
        <v>36</v>
      </c>
      <c r="K108" s="60">
        <v>24</v>
      </c>
      <c r="L108" s="60">
        <v>11</v>
      </c>
      <c r="M108" s="60">
        <v>25</v>
      </c>
      <c r="N108" s="60">
        <v>28</v>
      </c>
      <c r="O108" s="60">
        <v>9</v>
      </c>
      <c r="P108" s="185">
        <v>27</v>
      </c>
      <c r="Q108" s="179">
        <v>13</v>
      </c>
      <c r="R108" s="170">
        <v>12</v>
      </c>
      <c r="S108" s="170">
        <v>4</v>
      </c>
      <c r="T108" s="170">
        <v>21</v>
      </c>
      <c r="U108" s="170">
        <v>21</v>
      </c>
      <c r="V108" s="170">
        <v>2</v>
      </c>
      <c r="W108" s="170">
        <v>12</v>
      </c>
      <c r="X108" s="170">
        <v>26</v>
      </c>
      <c r="Y108" s="170">
        <v>25</v>
      </c>
      <c r="Z108" s="180">
        <v>30</v>
      </c>
    </row>
    <row r="109" spans="1:26">
      <c r="A109" s="3">
        <f t="shared" si="4"/>
        <v>99</v>
      </c>
      <c r="B109" s="9">
        <f t="shared" si="3"/>
        <v>18</v>
      </c>
      <c r="D109" s="39">
        <f t="shared" si="5"/>
        <v>99</v>
      </c>
      <c r="E109" s="39"/>
      <c r="F109" s="60" t="s">
        <v>66</v>
      </c>
      <c r="G109" s="58">
        <v>18</v>
      </c>
      <c r="H109" s="59">
        <v>35</v>
      </c>
      <c r="I109" s="59">
        <v>19</v>
      </c>
      <c r="J109" s="60">
        <v>21</v>
      </c>
      <c r="K109" s="60">
        <v>32</v>
      </c>
      <c r="L109" s="60">
        <v>2</v>
      </c>
      <c r="M109" s="60">
        <v>12</v>
      </c>
      <c r="N109" s="60">
        <v>10</v>
      </c>
      <c r="O109" s="60">
        <v>36</v>
      </c>
      <c r="P109" s="185">
        <v>23</v>
      </c>
      <c r="Q109" s="179">
        <v>15</v>
      </c>
      <c r="R109" s="170">
        <v>18</v>
      </c>
      <c r="S109" s="170">
        <v>28</v>
      </c>
      <c r="T109" s="170">
        <v>34</v>
      </c>
      <c r="U109" s="170">
        <v>20</v>
      </c>
      <c r="V109" s="170">
        <v>30</v>
      </c>
      <c r="W109" s="170">
        <v>12</v>
      </c>
      <c r="X109" s="170">
        <v>31</v>
      </c>
      <c r="Y109" s="170">
        <v>33</v>
      </c>
      <c r="Z109" s="180">
        <v>36</v>
      </c>
    </row>
    <row r="110" spans="1:26">
      <c r="A110" s="3">
        <f t="shared" si="4"/>
        <v>100</v>
      </c>
      <c r="B110" s="9">
        <f t="shared" si="3"/>
        <v>13</v>
      </c>
      <c r="D110" s="39">
        <f t="shared" si="5"/>
        <v>100</v>
      </c>
      <c r="E110" s="39"/>
      <c r="F110" s="60" t="s">
        <v>66</v>
      </c>
      <c r="G110" s="58">
        <v>13</v>
      </c>
      <c r="H110" s="59">
        <v>2</v>
      </c>
      <c r="I110" s="59">
        <v>23</v>
      </c>
      <c r="J110" s="60">
        <v>29</v>
      </c>
      <c r="K110" s="60">
        <v>6</v>
      </c>
      <c r="L110" s="60">
        <v>1</v>
      </c>
      <c r="M110" s="60">
        <v>22</v>
      </c>
      <c r="N110" s="60">
        <v>31</v>
      </c>
      <c r="O110" s="60">
        <v>33</v>
      </c>
      <c r="P110" s="185">
        <v>33</v>
      </c>
      <c r="Q110" s="179">
        <v>15</v>
      </c>
      <c r="R110" s="170">
        <v>5</v>
      </c>
      <c r="S110" s="170">
        <v>10</v>
      </c>
      <c r="T110" s="170">
        <v>34</v>
      </c>
      <c r="U110" s="170">
        <v>18</v>
      </c>
      <c r="V110" s="170">
        <v>35</v>
      </c>
      <c r="W110" s="170">
        <v>23</v>
      </c>
      <c r="X110" s="170">
        <v>24</v>
      </c>
      <c r="Y110" s="170">
        <v>27</v>
      </c>
      <c r="Z110" s="180">
        <v>14</v>
      </c>
    </row>
    <row r="111" spans="1:26">
      <c r="A111" s="3">
        <f t="shared" si="4"/>
        <v>101</v>
      </c>
      <c r="B111" s="9">
        <f t="shared" si="3"/>
        <v>17</v>
      </c>
      <c r="D111" s="39">
        <f t="shared" si="5"/>
        <v>101</v>
      </c>
      <c r="E111" s="39"/>
      <c r="F111" s="60" t="s">
        <v>66</v>
      </c>
      <c r="G111" s="58">
        <v>17</v>
      </c>
      <c r="H111" s="59">
        <v>14</v>
      </c>
      <c r="I111" s="59">
        <v>32</v>
      </c>
      <c r="J111" s="60">
        <v>12</v>
      </c>
      <c r="K111" s="60">
        <v>25</v>
      </c>
      <c r="L111" s="60">
        <v>20</v>
      </c>
      <c r="M111" s="60">
        <v>35</v>
      </c>
      <c r="N111" s="60">
        <v>19</v>
      </c>
      <c r="O111" s="60">
        <v>8</v>
      </c>
      <c r="P111" s="185">
        <v>29</v>
      </c>
      <c r="Q111" s="179">
        <v>13</v>
      </c>
      <c r="R111" s="170">
        <v>12</v>
      </c>
      <c r="S111" s="170">
        <v>25</v>
      </c>
      <c r="T111" s="170">
        <v>8</v>
      </c>
      <c r="U111" s="170">
        <v>18</v>
      </c>
      <c r="V111" s="170">
        <v>35</v>
      </c>
      <c r="W111" s="170">
        <v>33</v>
      </c>
      <c r="X111" s="170">
        <v>35</v>
      </c>
      <c r="Y111" s="170">
        <v>16</v>
      </c>
      <c r="Z111" s="180">
        <v>29</v>
      </c>
    </row>
    <row r="112" spans="1:26">
      <c r="A112" s="3">
        <f t="shared" si="4"/>
        <v>102</v>
      </c>
      <c r="B112" s="9">
        <f t="shared" si="3"/>
        <v>32</v>
      </c>
      <c r="D112" s="39">
        <f t="shared" si="5"/>
        <v>102</v>
      </c>
      <c r="E112" s="39"/>
      <c r="F112" s="60" t="s">
        <v>66</v>
      </c>
      <c r="G112" s="58">
        <v>32</v>
      </c>
      <c r="H112" s="59">
        <v>1</v>
      </c>
      <c r="I112" s="59">
        <v>25</v>
      </c>
      <c r="J112" s="60">
        <v>30</v>
      </c>
      <c r="K112" s="60">
        <v>4</v>
      </c>
      <c r="L112" s="60">
        <v>9</v>
      </c>
      <c r="M112" s="60">
        <v>18</v>
      </c>
      <c r="N112" s="60">
        <v>15</v>
      </c>
      <c r="O112" s="60">
        <v>2</v>
      </c>
      <c r="P112" s="185">
        <v>4</v>
      </c>
      <c r="Q112" s="179">
        <v>7</v>
      </c>
      <c r="R112" s="170">
        <v>7</v>
      </c>
      <c r="S112" s="170">
        <v>31</v>
      </c>
      <c r="T112" s="170">
        <v>9</v>
      </c>
      <c r="U112" s="170">
        <v>18</v>
      </c>
      <c r="V112" s="170">
        <v>35</v>
      </c>
      <c r="W112" s="170">
        <v>6</v>
      </c>
      <c r="X112" s="170">
        <v>16</v>
      </c>
      <c r="Y112" s="170">
        <v>25</v>
      </c>
      <c r="Z112" s="180">
        <v>26</v>
      </c>
    </row>
    <row r="113" spans="1:26">
      <c r="A113" s="3">
        <f t="shared" si="4"/>
        <v>103</v>
      </c>
      <c r="B113" s="9">
        <f t="shared" si="3"/>
        <v>24</v>
      </c>
      <c r="D113" s="39">
        <f t="shared" si="5"/>
        <v>103</v>
      </c>
      <c r="E113" s="39"/>
      <c r="F113" s="60" t="s">
        <v>66</v>
      </c>
      <c r="G113" s="58">
        <v>24</v>
      </c>
      <c r="H113" s="59">
        <v>36</v>
      </c>
      <c r="I113" s="59">
        <v>12</v>
      </c>
      <c r="J113" s="60">
        <v>36</v>
      </c>
      <c r="K113" s="60">
        <v>5</v>
      </c>
      <c r="L113" s="60">
        <v>29</v>
      </c>
      <c r="M113" s="60">
        <v>29</v>
      </c>
      <c r="N113" s="60">
        <v>29</v>
      </c>
      <c r="O113" s="60">
        <v>16</v>
      </c>
      <c r="P113" s="185">
        <v>36</v>
      </c>
      <c r="Q113" s="179">
        <v>3</v>
      </c>
      <c r="R113" s="170">
        <v>3</v>
      </c>
      <c r="S113" s="170">
        <v>35</v>
      </c>
      <c r="T113" s="170">
        <v>18</v>
      </c>
      <c r="U113" s="170">
        <v>21</v>
      </c>
      <c r="V113" s="170">
        <v>30</v>
      </c>
      <c r="W113" s="170">
        <v>12</v>
      </c>
      <c r="X113" s="170">
        <v>27</v>
      </c>
      <c r="Y113" s="170">
        <v>32</v>
      </c>
      <c r="Z113" s="180">
        <v>31</v>
      </c>
    </row>
    <row r="114" spans="1:26">
      <c r="A114" s="3">
        <f t="shared" si="4"/>
        <v>104</v>
      </c>
      <c r="B114" s="9">
        <f t="shared" si="3"/>
        <v>19</v>
      </c>
      <c r="D114" s="39">
        <f t="shared" si="5"/>
        <v>104</v>
      </c>
      <c r="E114" s="39"/>
      <c r="F114" s="60" t="s">
        <v>66</v>
      </c>
      <c r="G114" s="58">
        <v>19</v>
      </c>
      <c r="H114" s="59">
        <v>33</v>
      </c>
      <c r="I114" s="59">
        <v>5</v>
      </c>
      <c r="J114" s="60">
        <v>35</v>
      </c>
      <c r="K114" s="60">
        <v>16</v>
      </c>
      <c r="L114" s="60">
        <v>7</v>
      </c>
      <c r="M114" s="60">
        <v>15</v>
      </c>
      <c r="N114" s="60">
        <v>13</v>
      </c>
      <c r="O114" s="60">
        <v>7</v>
      </c>
      <c r="P114" s="185">
        <v>13</v>
      </c>
      <c r="Q114" s="179">
        <v>31</v>
      </c>
      <c r="R114" s="170">
        <v>21</v>
      </c>
      <c r="S114" s="170">
        <v>25</v>
      </c>
      <c r="T114" s="170">
        <v>35</v>
      </c>
      <c r="U114" s="170">
        <v>29</v>
      </c>
      <c r="V114" s="170">
        <v>16</v>
      </c>
      <c r="W114" s="170">
        <v>24</v>
      </c>
      <c r="X114" s="170">
        <v>14</v>
      </c>
      <c r="Y114" s="170">
        <v>34</v>
      </c>
      <c r="Z114" s="180">
        <v>14</v>
      </c>
    </row>
    <row r="115" spans="1:26">
      <c r="A115" s="3">
        <f t="shared" si="4"/>
        <v>105</v>
      </c>
      <c r="B115" s="9">
        <f t="shared" si="3"/>
        <v>26</v>
      </c>
      <c r="D115" s="39">
        <f t="shared" si="5"/>
        <v>105</v>
      </c>
      <c r="E115" s="39"/>
      <c r="F115" s="60" t="s">
        <v>66</v>
      </c>
      <c r="G115" s="58">
        <v>26</v>
      </c>
      <c r="H115" s="59">
        <v>29</v>
      </c>
      <c r="I115" s="59">
        <v>6</v>
      </c>
      <c r="J115" s="60">
        <v>11</v>
      </c>
      <c r="K115" s="60">
        <v>31</v>
      </c>
      <c r="L115" s="60">
        <v>14</v>
      </c>
      <c r="M115" s="60">
        <v>16</v>
      </c>
      <c r="N115" s="60">
        <v>6</v>
      </c>
      <c r="O115" s="60">
        <v>18</v>
      </c>
      <c r="P115" s="185">
        <v>25</v>
      </c>
      <c r="Q115" s="179">
        <v>12</v>
      </c>
      <c r="R115" s="170">
        <v>24</v>
      </c>
      <c r="S115" s="170">
        <v>34</v>
      </c>
      <c r="T115" s="170">
        <v>6</v>
      </c>
      <c r="U115" s="170">
        <v>36</v>
      </c>
      <c r="V115" s="170">
        <v>17</v>
      </c>
      <c r="W115" s="170">
        <v>20</v>
      </c>
      <c r="X115" s="170">
        <v>31</v>
      </c>
      <c r="Y115" s="170">
        <v>26</v>
      </c>
      <c r="Z115" s="180">
        <v>30</v>
      </c>
    </row>
    <row r="116" spans="1:26">
      <c r="A116" s="3">
        <f t="shared" si="4"/>
        <v>106</v>
      </c>
      <c r="B116" s="9">
        <f t="shared" si="3"/>
        <v>26</v>
      </c>
      <c r="D116" s="39">
        <f t="shared" si="5"/>
        <v>106</v>
      </c>
      <c r="E116" s="39"/>
      <c r="F116" s="60" t="s">
        <v>66</v>
      </c>
      <c r="G116" s="58">
        <v>26</v>
      </c>
      <c r="H116" s="59">
        <v>18</v>
      </c>
      <c r="I116" s="59">
        <v>28</v>
      </c>
      <c r="J116" s="60">
        <v>2</v>
      </c>
      <c r="K116" s="60">
        <v>26</v>
      </c>
      <c r="L116" s="60">
        <v>27</v>
      </c>
      <c r="M116" s="60">
        <v>21</v>
      </c>
      <c r="N116" s="60">
        <v>4</v>
      </c>
      <c r="O116" s="60">
        <v>2</v>
      </c>
      <c r="P116" s="185">
        <v>23</v>
      </c>
      <c r="Q116" s="179">
        <v>23</v>
      </c>
      <c r="R116" s="170">
        <v>29</v>
      </c>
      <c r="S116" s="170">
        <v>24</v>
      </c>
      <c r="T116" s="170">
        <v>35</v>
      </c>
      <c r="U116" s="170">
        <v>3</v>
      </c>
      <c r="V116" s="170">
        <v>33</v>
      </c>
      <c r="W116" s="170">
        <v>27</v>
      </c>
      <c r="X116" s="170">
        <v>20</v>
      </c>
      <c r="Y116" s="170">
        <v>22</v>
      </c>
      <c r="Z116" s="180">
        <v>33</v>
      </c>
    </row>
    <row r="117" spans="1:26">
      <c r="A117" s="3">
        <f t="shared" si="4"/>
        <v>107</v>
      </c>
      <c r="B117" s="9">
        <f t="shared" si="3"/>
        <v>32</v>
      </c>
      <c r="D117" s="39">
        <f t="shared" si="5"/>
        <v>107</v>
      </c>
      <c r="E117" s="39"/>
      <c r="F117" s="60" t="s">
        <v>66</v>
      </c>
      <c r="G117" s="58">
        <v>32</v>
      </c>
      <c r="H117" s="59">
        <v>14</v>
      </c>
      <c r="I117" s="59">
        <v>33</v>
      </c>
      <c r="J117" s="60">
        <v>19</v>
      </c>
      <c r="K117" s="60">
        <v>3</v>
      </c>
      <c r="L117" s="60">
        <v>1</v>
      </c>
      <c r="M117" s="60">
        <v>12</v>
      </c>
      <c r="N117" s="60">
        <v>2</v>
      </c>
      <c r="O117" s="60">
        <v>32</v>
      </c>
      <c r="P117" s="185">
        <v>36</v>
      </c>
      <c r="Q117" s="179">
        <v>6</v>
      </c>
      <c r="R117" s="170">
        <v>24</v>
      </c>
      <c r="S117" s="170">
        <v>14</v>
      </c>
      <c r="T117" s="170">
        <v>7</v>
      </c>
      <c r="U117" s="170">
        <v>17</v>
      </c>
      <c r="V117" s="170">
        <v>34</v>
      </c>
      <c r="W117" s="170">
        <v>16</v>
      </c>
      <c r="X117" s="170">
        <v>11</v>
      </c>
      <c r="Y117" s="170">
        <v>23</v>
      </c>
      <c r="Z117" s="180">
        <v>16</v>
      </c>
    </row>
    <row r="118" spans="1:26">
      <c r="A118" s="3">
        <f t="shared" si="4"/>
        <v>108</v>
      </c>
      <c r="B118" s="9">
        <f t="shared" si="3"/>
        <v>0</v>
      </c>
      <c r="D118" s="39">
        <f t="shared" si="5"/>
        <v>108</v>
      </c>
      <c r="E118" s="39"/>
      <c r="F118" s="60" t="s">
        <v>66</v>
      </c>
      <c r="G118" s="58">
        <v>0</v>
      </c>
      <c r="H118" s="59">
        <v>30</v>
      </c>
      <c r="I118" s="59">
        <v>15</v>
      </c>
      <c r="J118" s="60">
        <v>22</v>
      </c>
      <c r="K118" s="60">
        <v>31</v>
      </c>
      <c r="L118" s="60">
        <v>7</v>
      </c>
      <c r="M118" s="60">
        <v>25</v>
      </c>
      <c r="N118" s="60">
        <v>23</v>
      </c>
      <c r="O118" s="60">
        <v>30</v>
      </c>
      <c r="P118" s="185">
        <v>2</v>
      </c>
      <c r="Q118" s="179">
        <v>1</v>
      </c>
      <c r="R118" s="170">
        <v>2</v>
      </c>
      <c r="S118" s="170">
        <v>9</v>
      </c>
      <c r="T118" s="170">
        <v>33</v>
      </c>
      <c r="U118" s="170">
        <v>3</v>
      </c>
      <c r="V118" s="170">
        <v>8</v>
      </c>
      <c r="W118" s="170">
        <v>30</v>
      </c>
      <c r="X118" s="170">
        <v>17</v>
      </c>
      <c r="Y118" s="170">
        <v>32</v>
      </c>
      <c r="Z118" s="180">
        <v>22</v>
      </c>
    </row>
    <row r="119" spans="1:26">
      <c r="A119" s="3">
        <f t="shared" si="4"/>
        <v>109</v>
      </c>
      <c r="B119" s="9">
        <f t="shared" si="3"/>
        <v>10</v>
      </c>
      <c r="D119" s="39">
        <f t="shared" si="5"/>
        <v>109</v>
      </c>
      <c r="E119" s="39"/>
      <c r="F119" s="60" t="s">
        <v>66</v>
      </c>
      <c r="G119" s="58">
        <v>10</v>
      </c>
      <c r="H119" s="59">
        <v>15</v>
      </c>
      <c r="I119" s="59">
        <v>29</v>
      </c>
      <c r="J119" s="60">
        <v>36</v>
      </c>
      <c r="K119" s="60">
        <v>16</v>
      </c>
      <c r="L119" s="60">
        <v>19</v>
      </c>
      <c r="M119" s="60">
        <v>24</v>
      </c>
      <c r="N119" s="60">
        <v>27</v>
      </c>
      <c r="O119" s="60">
        <v>18</v>
      </c>
      <c r="P119" s="185">
        <v>27</v>
      </c>
      <c r="Q119" s="179">
        <v>36</v>
      </c>
      <c r="R119" s="170">
        <v>8</v>
      </c>
      <c r="S119" s="170">
        <v>30</v>
      </c>
      <c r="T119" s="170">
        <v>13</v>
      </c>
      <c r="U119" s="170">
        <v>8</v>
      </c>
      <c r="V119" s="170">
        <v>18</v>
      </c>
      <c r="W119" s="170">
        <v>10</v>
      </c>
      <c r="X119" s="170">
        <v>4</v>
      </c>
      <c r="Y119" s="170">
        <v>27</v>
      </c>
      <c r="Z119" s="180">
        <v>27</v>
      </c>
    </row>
    <row r="120" spans="1:26">
      <c r="A120" s="3">
        <f t="shared" si="4"/>
        <v>110</v>
      </c>
      <c r="B120" s="9">
        <f t="shared" si="3"/>
        <v>22</v>
      </c>
      <c r="D120" s="39">
        <f t="shared" si="5"/>
        <v>110</v>
      </c>
      <c r="E120" s="39"/>
      <c r="F120" s="60" t="s">
        <v>66</v>
      </c>
      <c r="G120" s="58">
        <v>22</v>
      </c>
      <c r="H120" s="59">
        <v>8</v>
      </c>
      <c r="I120" s="59">
        <v>21</v>
      </c>
      <c r="J120" s="60">
        <v>15</v>
      </c>
      <c r="K120" s="60">
        <v>23</v>
      </c>
      <c r="L120" s="60">
        <v>32</v>
      </c>
      <c r="M120" s="60">
        <v>20</v>
      </c>
      <c r="N120" s="60">
        <v>34</v>
      </c>
      <c r="O120" s="60">
        <v>19</v>
      </c>
      <c r="P120" s="185">
        <v>36</v>
      </c>
      <c r="Q120" s="179">
        <v>3</v>
      </c>
      <c r="R120" s="170">
        <v>32</v>
      </c>
      <c r="S120" s="170">
        <v>34</v>
      </c>
      <c r="T120" s="170">
        <v>18</v>
      </c>
      <c r="U120" s="170">
        <v>11</v>
      </c>
      <c r="V120" s="170">
        <v>5</v>
      </c>
      <c r="W120" s="170">
        <v>2</v>
      </c>
      <c r="X120" s="170">
        <v>32</v>
      </c>
      <c r="Y120" s="170">
        <v>34</v>
      </c>
      <c r="Z120" s="180">
        <v>8</v>
      </c>
    </row>
    <row r="121" spans="1:26">
      <c r="A121" s="3">
        <f t="shared" si="4"/>
        <v>111</v>
      </c>
      <c r="B121" s="9">
        <f t="shared" si="3"/>
        <v>2</v>
      </c>
      <c r="D121" s="39">
        <f t="shared" si="5"/>
        <v>111</v>
      </c>
      <c r="E121" s="39"/>
      <c r="F121" s="60" t="s">
        <v>66</v>
      </c>
      <c r="G121" s="58">
        <v>2</v>
      </c>
      <c r="H121" s="59">
        <v>19</v>
      </c>
      <c r="I121" s="59">
        <v>11</v>
      </c>
      <c r="J121" s="60">
        <v>18</v>
      </c>
      <c r="K121" s="60">
        <v>8</v>
      </c>
      <c r="L121" s="60">
        <v>21</v>
      </c>
      <c r="M121" s="60">
        <v>22</v>
      </c>
      <c r="N121" s="60">
        <v>13</v>
      </c>
      <c r="O121" s="60">
        <v>20</v>
      </c>
      <c r="P121" s="185">
        <v>26</v>
      </c>
      <c r="Q121" s="179">
        <v>8</v>
      </c>
      <c r="R121" s="170">
        <v>15</v>
      </c>
      <c r="S121" s="170">
        <v>14</v>
      </c>
      <c r="T121" s="170">
        <v>29</v>
      </c>
      <c r="U121" s="170">
        <v>29</v>
      </c>
      <c r="V121" s="170">
        <v>26</v>
      </c>
      <c r="W121" s="170">
        <v>14</v>
      </c>
      <c r="X121" s="170">
        <v>20</v>
      </c>
      <c r="Y121" s="170">
        <v>0</v>
      </c>
      <c r="Z121" s="180">
        <v>25</v>
      </c>
    </row>
    <row r="122" spans="1:26">
      <c r="A122" s="3">
        <f t="shared" si="4"/>
        <v>112</v>
      </c>
      <c r="B122" s="9">
        <f t="shared" si="3"/>
        <v>15</v>
      </c>
      <c r="D122" s="39">
        <f t="shared" si="5"/>
        <v>112</v>
      </c>
      <c r="E122" s="39"/>
      <c r="F122" s="60" t="s">
        <v>66</v>
      </c>
      <c r="G122" s="58">
        <v>15</v>
      </c>
      <c r="H122" s="59">
        <v>4</v>
      </c>
      <c r="I122" s="59">
        <v>5</v>
      </c>
      <c r="J122" s="60">
        <v>31</v>
      </c>
      <c r="K122" s="60">
        <v>9</v>
      </c>
      <c r="L122" s="60">
        <v>4</v>
      </c>
      <c r="M122" s="60">
        <v>31</v>
      </c>
      <c r="N122" s="60">
        <v>23</v>
      </c>
      <c r="O122" s="60">
        <v>32</v>
      </c>
      <c r="P122" s="185">
        <v>1</v>
      </c>
      <c r="Q122" s="179">
        <v>18</v>
      </c>
      <c r="R122" s="170">
        <v>13</v>
      </c>
      <c r="S122" s="170">
        <v>35</v>
      </c>
      <c r="T122" s="170">
        <v>7</v>
      </c>
      <c r="U122" s="170">
        <v>34</v>
      </c>
      <c r="V122" s="170">
        <v>21</v>
      </c>
      <c r="W122" s="170">
        <v>3</v>
      </c>
      <c r="X122" s="170">
        <v>16</v>
      </c>
      <c r="Y122" s="170">
        <v>11</v>
      </c>
      <c r="Z122" s="180">
        <v>36</v>
      </c>
    </row>
    <row r="123" spans="1:26">
      <c r="A123" s="3">
        <f t="shared" si="4"/>
        <v>113</v>
      </c>
      <c r="B123" s="9">
        <f t="shared" si="3"/>
        <v>34</v>
      </c>
      <c r="D123" s="39">
        <f t="shared" si="5"/>
        <v>113</v>
      </c>
      <c r="E123" s="39"/>
      <c r="F123" s="60" t="s">
        <v>66</v>
      </c>
      <c r="G123" s="58">
        <v>34</v>
      </c>
      <c r="H123" s="59">
        <v>22</v>
      </c>
      <c r="I123" s="59">
        <v>21</v>
      </c>
      <c r="J123" s="60">
        <v>20</v>
      </c>
      <c r="K123" s="60">
        <v>4</v>
      </c>
      <c r="L123" s="60">
        <v>21</v>
      </c>
      <c r="M123" s="60">
        <v>2</v>
      </c>
      <c r="N123" s="60">
        <v>36</v>
      </c>
      <c r="O123" s="60">
        <v>16</v>
      </c>
      <c r="P123" s="185">
        <v>14</v>
      </c>
      <c r="Q123" s="179">
        <v>0</v>
      </c>
      <c r="R123" s="170">
        <v>4</v>
      </c>
      <c r="S123" s="170">
        <v>17</v>
      </c>
      <c r="T123" s="170">
        <v>4</v>
      </c>
      <c r="U123" s="170">
        <v>36</v>
      </c>
      <c r="V123" s="170">
        <v>8</v>
      </c>
      <c r="W123" s="170">
        <v>13</v>
      </c>
      <c r="X123" s="170">
        <v>16</v>
      </c>
      <c r="Y123" s="170">
        <v>26</v>
      </c>
      <c r="Z123" s="180">
        <v>28</v>
      </c>
    </row>
    <row r="124" spans="1:26">
      <c r="A124" s="3">
        <f t="shared" si="4"/>
        <v>114</v>
      </c>
      <c r="B124" s="9">
        <f t="shared" si="3"/>
        <v>7</v>
      </c>
      <c r="D124" s="39">
        <f t="shared" si="5"/>
        <v>114</v>
      </c>
      <c r="E124" s="39"/>
      <c r="F124" s="60" t="s">
        <v>66</v>
      </c>
      <c r="G124" s="58">
        <v>7</v>
      </c>
      <c r="H124" s="59">
        <v>4</v>
      </c>
      <c r="I124" s="59">
        <v>36</v>
      </c>
      <c r="J124" s="60">
        <v>28</v>
      </c>
      <c r="K124" s="60">
        <v>24</v>
      </c>
      <c r="L124" s="60">
        <v>28</v>
      </c>
      <c r="M124" s="60">
        <v>30</v>
      </c>
      <c r="N124" s="60">
        <v>32</v>
      </c>
      <c r="O124" s="60">
        <v>18</v>
      </c>
      <c r="P124" s="185">
        <v>5</v>
      </c>
      <c r="Q124" s="179">
        <v>10</v>
      </c>
      <c r="R124" s="170">
        <v>8</v>
      </c>
      <c r="S124" s="170">
        <v>6</v>
      </c>
      <c r="T124" s="170">
        <v>2</v>
      </c>
      <c r="U124" s="170">
        <v>36</v>
      </c>
      <c r="V124" s="170">
        <v>11</v>
      </c>
      <c r="W124" s="170">
        <v>8</v>
      </c>
      <c r="X124" s="170">
        <v>27</v>
      </c>
      <c r="Y124" s="170">
        <v>19</v>
      </c>
      <c r="Z124" s="180">
        <v>27</v>
      </c>
    </row>
    <row r="125" spans="1:26">
      <c r="A125" s="3">
        <f t="shared" si="4"/>
        <v>115</v>
      </c>
      <c r="B125" s="9">
        <f t="shared" si="3"/>
        <v>5</v>
      </c>
      <c r="D125" s="39">
        <f t="shared" si="5"/>
        <v>115</v>
      </c>
      <c r="E125" s="39"/>
      <c r="F125" s="60" t="s">
        <v>66</v>
      </c>
      <c r="G125" s="58">
        <v>5</v>
      </c>
      <c r="H125" s="59">
        <v>22</v>
      </c>
      <c r="I125" s="59">
        <v>6</v>
      </c>
      <c r="J125" s="60">
        <v>18</v>
      </c>
      <c r="K125" s="60">
        <v>20</v>
      </c>
      <c r="L125" s="60">
        <v>15</v>
      </c>
      <c r="M125" s="60">
        <v>28</v>
      </c>
      <c r="N125" s="60">
        <v>15</v>
      </c>
      <c r="O125" s="60">
        <v>23</v>
      </c>
      <c r="P125" s="185">
        <v>9</v>
      </c>
      <c r="Q125" s="179">
        <v>3</v>
      </c>
      <c r="R125" s="170">
        <v>15</v>
      </c>
      <c r="S125" s="170">
        <v>6</v>
      </c>
      <c r="T125" s="170">
        <v>35</v>
      </c>
      <c r="U125" s="170">
        <v>4</v>
      </c>
      <c r="V125" s="170">
        <v>29</v>
      </c>
      <c r="W125" s="170">
        <v>18</v>
      </c>
      <c r="X125" s="170">
        <v>9</v>
      </c>
      <c r="Y125" s="170">
        <v>25</v>
      </c>
      <c r="Z125" s="180">
        <v>4</v>
      </c>
    </row>
    <row r="126" spans="1:26">
      <c r="A126" s="3">
        <f t="shared" si="4"/>
        <v>116</v>
      </c>
      <c r="B126" s="9">
        <f t="shared" si="3"/>
        <v>13</v>
      </c>
      <c r="D126" s="39">
        <f t="shared" si="5"/>
        <v>116</v>
      </c>
      <c r="E126" s="39"/>
      <c r="F126" s="60" t="s">
        <v>66</v>
      </c>
      <c r="G126" s="58">
        <v>13</v>
      </c>
      <c r="H126" s="59">
        <v>14</v>
      </c>
      <c r="I126" s="59">
        <v>30</v>
      </c>
      <c r="J126" s="60">
        <v>28</v>
      </c>
      <c r="K126" s="60">
        <v>19</v>
      </c>
      <c r="L126" s="60">
        <v>32</v>
      </c>
      <c r="M126" s="60">
        <v>1</v>
      </c>
      <c r="N126" s="60">
        <v>33</v>
      </c>
      <c r="O126" s="60">
        <v>14</v>
      </c>
      <c r="P126" s="185">
        <v>1</v>
      </c>
      <c r="Q126" s="179">
        <v>23</v>
      </c>
      <c r="R126" s="170">
        <v>32</v>
      </c>
      <c r="S126" s="170">
        <v>28</v>
      </c>
      <c r="T126" s="170">
        <v>27</v>
      </c>
      <c r="U126" s="170">
        <v>35</v>
      </c>
      <c r="V126" s="170">
        <v>26</v>
      </c>
      <c r="W126" s="170">
        <v>12</v>
      </c>
      <c r="X126" s="170">
        <v>33</v>
      </c>
      <c r="Y126" s="170">
        <v>35</v>
      </c>
      <c r="Z126" s="180">
        <v>33</v>
      </c>
    </row>
    <row r="127" spans="1:26">
      <c r="A127" s="3">
        <f t="shared" si="4"/>
        <v>117</v>
      </c>
      <c r="B127" s="9">
        <f t="shared" si="3"/>
        <v>21</v>
      </c>
      <c r="D127" s="39">
        <f t="shared" si="5"/>
        <v>117</v>
      </c>
      <c r="E127" s="39"/>
      <c r="F127" s="60" t="s">
        <v>66</v>
      </c>
      <c r="G127" s="58">
        <v>21</v>
      </c>
      <c r="H127" s="59">
        <v>4</v>
      </c>
      <c r="I127" s="59">
        <v>12</v>
      </c>
      <c r="J127" s="60">
        <v>31</v>
      </c>
      <c r="K127" s="60">
        <v>5</v>
      </c>
      <c r="L127" s="60">
        <v>4</v>
      </c>
      <c r="M127" s="60">
        <v>29</v>
      </c>
      <c r="N127" s="60">
        <v>6</v>
      </c>
      <c r="O127" s="60">
        <v>30</v>
      </c>
      <c r="P127" s="185">
        <v>6</v>
      </c>
      <c r="Q127" s="179">
        <v>33</v>
      </c>
      <c r="R127" s="170">
        <v>18</v>
      </c>
      <c r="S127" s="170">
        <v>35</v>
      </c>
      <c r="T127" s="170">
        <v>2</v>
      </c>
      <c r="U127" s="170">
        <v>26</v>
      </c>
      <c r="V127" s="170">
        <v>14</v>
      </c>
      <c r="W127" s="170">
        <v>4</v>
      </c>
      <c r="X127" s="170">
        <v>27</v>
      </c>
      <c r="Y127" s="170">
        <v>28</v>
      </c>
      <c r="Z127" s="180">
        <v>24</v>
      </c>
    </row>
    <row r="128" spans="1:26">
      <c r="A128" s="3">
        <f t="shared" si="4"/>
        <v>118</v>
      </c>
      <c r="B128" s="9">
        <f t="shared" si="3"/>
        <v>4</v>
      </c>
      <c r="D128" s="39">
        <f t="shared" si="5"/>
        <v>118</v>
      </c>
      <c r="E128" s="39"/>
      <c r="F128" s="60" t="s">
        <v>66</v>
      </c>
      <c r="G128" s="58">
        <v>4</v>
      </c>
      <c r="H128" s="59">
        <v>4</v>
      </c>
      <c r="I128" s="59">
        <v>9</v>
      </c>
      <c r="J128" s="60">
        <v>13</v>
      </c>
      <c r="K128" s="60">
        <v>28</v>
      </c>
      <c r="L128" s="60">
        <v>24</v>
      </c>
      <c r="M128" s="60">
        <v>8</v>
      </c>
      <c r="N128" s="60">
        <v>32</v>
      </c>
      <c r="O128" s="60">
        <v>7</v>
      </c>
      <c r="P128" s="185">
        <v>16</v>
      </c>
      <c r="Q128" s="179">
        <v>5</v>
      </c>
      <c r="R128" s="170">
        <v>26</v>
      </c>
      <c r="S128" s="170">
        <v>13</v>
      </c>
      <c r="T128" s="170">
        <v>1</v>
      </c>
      <c r="U128" s="170">
        <v>32</v>
      </c>
      <c r="V128" s="170">
        <v>24</v>
      </c>
      <c r="W128" s="170">
        <v>21</v>
      </c>
      <c r="X128" s="170">
        <v>31</v>
      </c>
      <c r="Y128" s="170">
        <v>31</v>
      </c>
      <c r="Z128" s="180">
        <v>24</v>
      </c>
    </row>
    <row r="129" spans="1:26">
      <c r="A129" s="3">
        <f t="shared" si="4"/>
        <v>119</v>
      </c>
      <c r="B129" s="9">
        <f t="shared" si="3"/>
        <v>16</v>
      </c>
      <c r="D129" s="39">
        <f t="shared" si="5"/>
        <v>119</v>
      </c>
      <c r="E129" s="39"/>
      <c r="F129" s="60" t="s">
        <v>66</v>
      </c>
      <c r="G129" s="58">
        <v>16</v>
      </c>
      <c r="H129" s="59">
        <v>29</v>
      </c>
      <c r="I129" s="59">
        <v>18</v>
      </c>
      <c r="J129" s="60">
        <v>33</v>
      </c>
      <c r="K129" s="60">
        <v>13</v>
      </c>
      <c r="L129" s="60">
        <v>4</v>
      </c>
      <c r="M129" s="60">
        <v>24</v>
      </c>
      <c r="N129" s="60">
        <v>29</v>
      </c>
      <c r="O129" s="60">
        <v>31</v>
      </c>
      <c r="P129" s="185">
        <v>11</v>
      </c>
      <c r="Q129" s="179">
        <v>18</v>
      </c>
      <c r="R129" s="170">
        <v>29</v>
      </c>
      <c r="S129" s="170">
        <v>21</v>
      </c>
      <c r="T129" s="170">
        <v>35</v>
      </c>
      <c r="U129" s="170">
        <v>17</v>
      </c>
      <c r="V129" s="170">
        <v>28</v>
      </c>
      <c r="W129" s="170">
        <v>16</v>
      </c>
      <c r="X129" s="170">
        <v>0</v>
      </c>
      <c r="Y129" s="170">
        <v>25</v>
      </c>
      <c r="Z129" s="180">
        <v>35</v>
      </c>
    </row>
    <row r="130" spans="1:26">
      <c r="A130" s="3">
        <f t="shared" si="4"/>
        <v>120</v>
      </c>
      <c r="B130" s="9">
        <f t="shared" si="3"/>
        <v>5</v>
      </c>
      <c r="D130" s="39">
        <f t="shared" si="5"/>
        <v>120</v>
      </c>
      <c r="E130" s="39"/>
      <c r="F130" s="60" t="s">
        <v>66</v>
      </c>
      <c r="G130" s="58">
        <v>5</v>
      </c>
      <c r="H130" s="59">
        <v>28</v>
      </c>
      <c r="I130" s="59">
        <v>16</v>
      </c>
      <c r="J130" s="60">
        <v>12</v>
      </c>
      <c r="K130" s="60">
        <v>4</v>
      </c>
      <c r="L130" s="60">
        <v>36</v>
      </c>
      <c r="M130" s="60">
        <v>24</v>
      </c>
      <c r="N130" s="60">
        <v>2</v>
      </c>
      <c r="O130" s="60">
        <v>35</v>
      </c>
      <c r="P130" s="185">
        <v>9</v>
      </c>
      <c r="Q130" s="179">
        <v>20</v>
      </c>
      <c r="R130" s="170">
        <v>36</v>
      </c>
      <c r="S130" s="170">
        <v>8</v>
      </c>
      <c r="T130" s="170">
        <v>17</v>
      </c>
      <c r="U130" s="170">
        <v>35</v>
      </c>
      <c r="V130" s="170">
        <v>20</v>
      </c>
      <c r="W130" s="170">
        <v>34</v>
      </c>
      <c r="X130" s="170">
        <v>18</v>
      </c>
      <c r="Y130" s="170">
        <v>7</v>
      </c>
      <c r="Z130" s="180">
        <v>2</v>
      </c>
    </row>
    <row r="131" spans="1:26">
      <c r="A131" s="3">
        <f t="shared" si="4"/>
        <v>121</v>
      </c>
      <c r="B131" s="9">
        <f t="shared" si="3"/>
        <v>28</v>
      </c>
      <c r="D131" s="39">
        <f t="shared" si="5"/>
        <v>121</v>
      </c>
      <c r="E131" s="39"/>
      <c r="F131" s="60" t="s">
        <v>66</v>
      </c>
      <c r="G131" s="58">
        <v>28</v>
      </c>
      <c r="H131" s="59">
        <v>33</v>
      </c>
      <c r="I131" s="59">
        <v>36</v>
      </c>
      <c r="J131" s="60">
        <v>20</v>
      </c>
      <c r="K131" s="60">
        <v>9</v>
      </c>
      <c r="L131" s="60">
        <v>26</v>
      </c>
      <c r="M131" s="60">
        <v>25</v>
      </c>
      <c r="N131" s="60">
        <v>13</v>
      </c>
      <c r="O131" s="60">
        <v>19</v>
      </c>
      <c r="P131" s="185">
        <v>11</v>
      </c>
      <c r="Q131" s="179">
        <v>7</v>
      </c>
      <c r="R131" s="170">
        <v>20</v>
      </c>
      <c r="S131" s="170">
        <v>11</v>
      </c>
      <c r="T131" s="170">
        <v>28</v>
      </c>
      <c r="U131" s="170">
        <v>9</v>
      </c>
      <c r="V131" s="170">
        <v>8</v>
      </c>
      <c r="W131" s="170">
        <v>10</v>
      </c>
      <c r="X131" s="170">
        <v>6</v>
      </c>
      <c r="Y131" s="170">
        <v>16</v>
      </c>
      <c r="Z131" s="180">
        <v>4</v>
      </c>
    </row>
    <row r="132" spans="1:26">
      <c r="A132" s="3">
        <f t="shared" si="4"/>
        <v>122</v>
      </c>
      <c r="B132" s="9">
        <f t="shared" si="3"/>
        <v>21</v>
      </c>
      <c r="D132" s="39">
        <f t="shared" si="5"/>
        <v>122</v>
      </c>
      <c r="E132" s="39"/>
      <c r="F132" s="60" t="s">
        <v>66</v>
      </c>
      <c r="G132" s="58">
        <v>21</v>
      </c>
      <c r="H132" s="59">
        <v>0</v>
      </c>
      <c r="I132" s="59">
        <v>18</v>
      </c>
      <c r="J132" s="60">
        <v>27</v>
      </c>
      <c r="K132" s="60">
        <v>7</v>
      </c>
      <c r="L132" s="60">
        <v>31</v>
      </c>
      <c r="M132" s="60">
        <v>34</v>
      </c>
      <c r="N132" s="60">
        <v>26</v>
      </c>
      <c r="O132" s="60">
        <v>12</v>
      </c>
      <c r="P132" s="185">
        <v>1</v>
      </c>
      <c r="Q132" s="179">
        <v>18</v>
      </c>
      <c r="R132" s="170">
        <v>21</v>
      </c>
      <c r="S132" s="170">
        <v>2</v>
      </c>
      <c r="T132" s="170">
        <v>23</v>
      </c>
      <c r="U132" s="170">
        <v>14</v>
      </c>
      <c r="V132" s="170">
        <v>31</v>
      </c>
      <c r="W132" s="170">
        <v>23</v>
      </c>
      <c r="X132" s="170">
        <v>11</v>
      </c>
      <c r="Y132" s="170">
        <v>6</v>
      </c>
      <c r="Z132" s="180">
        <v>23</v>
      </c>
    </row>
    <row r="133" spans="1:26">
      <c r="A133" s="3">
        <f t="shared" si="4"/>
        <v>123</v>
      </c>
      <c r="B133" s="9">
        <f t="shared" si="3"/>
        <v>10</v>
      </c>
      <c r="D133" s="39">
        <f t="shared" si="5"/>
        <v>123</v>
      </c>
      <c r="E133" s="39"/>
      <c r="F133" s="60" t="s">
        <v>66</v>
      </c>
      <c r="G133" s="58">
        <v>10</v>
      </c>
      <c r="H133" s="59">
        <v>6</v>
      </c>
      <c r="I133" s="59">
        <v>5</v>
      </c>
      <c r="J133" s="60">
        <v>0</v>
      </c>
      <c r="K133" s="60">
        <v>2</v>
      </c>
      <c r="L133" s="60">
        <v>9</v>
      </c>
      <c r="M133" s="60">
        <v>10</v>
      </c>
      <c r="N133" s="60">
        <v>22</v>
      </c>
      <c r="O133" s="60">
        <v>26</v>
      </c>
      <c r="P133" s="185">
        <v>12</v>
      </c>
      <c r="Q133" s="179">
        <v>26</v>
      </c>
      <c r="R133" s="170">
        <v>7</v>
      </c>
      <c r="S133" s="170">
        <v>17</v>
      </c>
      <c r="T133" s="170">
        <v>9</v>
      </c>
      <c r="U133" s="170">
        <v>36</v>
      </c>
      <c r="V133" s="170">
        <v>25</v>
      </c>
      <c r="W133" s="170">
        <v>0</v>
      </c>
      <c r="X133" s="170">
        <v>21</v>
      </c>
      <c r="Y133" s="170">
        <v>22</v>
      </c>
      <c r="Z133" s="180">
        <v>22</v>
      </c>
    </row>
    <row r="134" spans="1:26">
      <c r="A134" s="3">
        <f t="shared" si="4"/>
        <v>124</v>
      </c>
      <c r="B134" s="9">
        <f t="shared" si="3"/>
        <v>5</v>
      </c>
      <c r="D134" s="39">
        <f t="shared" si="5"/>
        <v>124</v>
      </c>
      <c r="E134" s="39"/>
      <c r="F134" s="60" t="s">
        <v>66</v>
      </c>
      <c r="G134" s="58">
        <v>5</v>
      </c>
      <c r="H134" s="59">
        <v>31</v>
      </c>
      <c r="I134" s="59">
        <v>14</v>
      </c>
      <c r="J134" s="60">
        <v>30</v>
      </c>
      <c r="K134" s="60">
        <v>0</v>
      </c>
      <c r="L134" s="60">
        <v>20</v>
      </c>
      <c r="M134" s="60">
        <v>2</v>
      </c>
      <c r="N134" s="60">
        <v>35</v>
      </c>
      <c r="O134" s="60">
        <v>4</v>
      </c>
      <c r="P134" s="185">
        <v>35</v>
      </c>
      <c r="Q134" s="179">
        <v>2</v>
      </c>
      <c r="R134" s="170">
        <v>8</v>
      </c>
      <c r="S134" s="170">
        <v>29</v>
      </c>
      <c r="T134" s="170">
        <v>10</v>
      </c>
      <c r="U134" s="170">
        <v>16</v>
      </c>
      <c r="V134" s="170">
        <v>14</v>
      </c>
      <c r="W134" s="170">
        <v>28</v>
      </c>
      <c r="X134" s="170">
        <v>13</v>
      </c>
      <c r="Y134" s="170">
        <v>35</v>
      </c>
      <c r="Z134" s="180">
        <v>31</v>
      </c>
    </row>
    <row r="135" spans="1:26">
      <c r="A135" s="3">
        <f t="shared" si="4"/>
        <v>125</v>
      </c>
      <c r="B135" s="9">
        <f t="shared" si="3"/>
        <v>8</v>
      </c>
      <c r="D135" s="39">
        <f t="shared" si="5"/>
        <v>125</v>
      </c>
      <c r="E135" s="39"/>
      <c r="F135" s="60" t="s">
        <v>66</v>
      </c>
      <c r="G135" s="58">
        <v>8</v>
      </c>
      <c r="H135" s="59">
        <v>15</v>
      </c>
      <c r="I135" s="59">
        <v>11</v>
      </c>
      <c r="J135" s="60">
        <v>20</v>
      </c>
      <c r="K135" s="60">
        <v>32</v>
      </c>
      <c r="L135" s="60">
        <v>6</v>
      </c>
      <c r="M135" s="60">
        <v>18</v>
      </c>
      <c r="N135" s="60">
        <v>35</v>
      </c>
      <c r="O135" s="60">
        <v>29</v>
      </c>
      <c r="P135" s="185">
        <v>25</v>
      </c>
      <c r="Q135" s="179">
        <v>19</v>
      </c>
      <c r="R135" s="170">
        <v>35</v>
      </c>
      <c r="S135" s="170">
        <v>14</v>
      </c>
      <c r="T135" s="170">
        <v>11</v>
      </c>
      <c r="U135" s="170">
        <v>25</v>
      </c>
      <c r="V135" s="170">
        <v>26</v>
      </c>
      <c r="W135" s="170">
        <v>8</v>
      </c>
      <c r="X135" s="170">
        <v>0</v>
      </c>
      <c r="Y135" s="170">
        <v>2</v>
      </c>
      <c r="Z135" s="180">
        <v>24</v>
      </c>
    </row>
    <row r="136" spans="1:26">
      <c r="A136" s="3">
        <f t="shared" si="4"/>
        <v>126</v>
      </c>
      <c r="B136" s="9">
        <f t="shared" si="3"/>
        <v>20</v>
      </c>
      <c r="D136" s="39">
        <f t="shared" si="5"/>
        <v>126</v>
      </c>
      <c r="E136" s="39"/>
      <c r="F136" s="60" t="s">
        <v>66</v>
      </c>
      <c r="G136" s="58">
        <v>20</v>
      </c>
      <c r="H136" s="59">
        <v>25</v>
      </c>
      <c r="I136" s="59">
        <v>16</v>
      </c>
      <c r="J136" s="60">
        <v>15</v>
      </c>
      <c r="K136" s="60">
        <v>23</v>
      </c>
      <c r="L136" s="60">
        <v>18</v>
      </c>
      <c r="M136" s="60">
        <v>21</v>
      </c>
      <c r="N136" s="60">
        <v>27</v>
      </c>
      <c r="O136" s="60">
        <v>31</v>
      </c>
      <c r="P136" s="185">
        <v>24</v>
      </c>
      <c r="Q136" s="179">
        <v>31</v>
      </c>
      <c r="R136" s="170">
        <v>21</v>
      </c>
      <c r="S136" s="170">
        <v>32</v>
      </c>
      <c r="T136" s="170">
        <v>21</v>
      </c>
      <c r="U136" s="170">
        <v>36</v>
      </c>
      <c r="V136" s="170">
        <v>22</v>
      </c>
      <c r="W136" s="170">
        <v>30</v>
      </c>
      <c r="X136" s="170">
        <v>24</v>
      </c>
      <c r="Y136" s="170">
        <v>35</v>
      </c>
      <c r="Z136" s="180">
        <v>23</v>
      </c>
    </row>
    <row r="137" spans="1:26">
      <c r="A137" s="3">
        <f t="shared" si="4"/>
        <v>127</v>
      </c>
      <c r="B137" s="9">
        <f t="shared" si="3"/>
        <v>14</v>
      </c>
      <c r="D137" s="39">
        <f t="shared" si="5"/>
        <v>127</v>
      </c>
      <c r="E137" s="39"/>
      <c r="F137" s="60" t="s">
        <v>66</v>
      </c>
      <c r="G137" s="58">
        <v>14</v>
      </c>
      <c r="H137" s="59">
        <v>10</v>
      </c>
      <c r="I137" s="59">
        <v>3</v>
      </c>
      <c r="J137" s="60">
        <v>29</v>
      </c>
      <c r="K137" s="60">
        <v>29</v>
      </c>
      <c r="L137" s="60">
        <v>34</v>
      </c>
      <c r="M137" s="60">
        <v>8</v>
      </c>
      <c r="N137" s="60">
        <v>0</v>
      </c>
      <c r="O137" s="60">
        <v>32</v>
      </c>
      <c r="P137" s="185">
        <v>13</v>
      </c>
      <c r="Q137" s="179">
        <v>33</v>
      </c>
      <c r="R137" s="170">
        <v>33</v>
      </c>
      <c r="S137" s="170">
        <v>21</v>
      </c>
      <c r="T137" s="170">
        <v>23</v>
      </c>
      <c r="U137" s="170">
        <v>25</v>
      </c>
      <c r="V137" s="170">
        <v>35</v>
      </c>
      <c r="W137" s="170">
        <v>36</v>
      </c>
      <c r="X137" s="170">
        <v>27</v>
      </c>
      <c r="Y137" s="170">
        <v>26</v>
      </c>
      <c r="Z137" s="180">
        <v>9</v>
      </c>
    </row>
    <row r="138" spans="1:26">
      <c r="A138" s="3">
        <f t="shared" si="4"/>
        <v>128</v>
      </c>
      <c r="B138" s="9">
        <f t="shared" si="3"/>
        <v>23</v>
      </c>
      <c r="D138" s="39">
        <f t="shared" si="5"/>
        <v>128</v>
      </c>
      <c r="E138" s="39"/>
      <c r="F138" s="60" t="s">
        <v>66</v>
      </c>
      <c r="G138" s="58">
        <v>23</v>
      </c>
      <c r="H138" s="59">
        <v>27</v>
      </c>
      <c r="I138" s="59">
        <v>22</v>
      </c>
      <c r="J138" s="60">
        <v>6</v>
      </c>
      <c r="K138" s="60">
        <v>23</v>
      </c>
      <c r="L138" s="60">
        <v>19</v>
      </c>
      <c r="M138" s="60">
        <v>14</v>
      </c>
      <c r="N138" s="60">
        <v>4</v>
      </c>
      <c r="O138" s="60">
        <v>10</v>
      </c>
      <c r="P138" s="185">
        <v>33</v>
      </c>
      <c r="Q138" s="179">
        <v>2</v>
      </c>
      <c r="R138" s="170">
        <v>20</v>
      </c>
      <c r="S138" s="170">
        <v>16</v>
      </c>
      <c r="T138" s="170">
        <v>30</v>
      </c>
      <c r="U138" s="170">
        <v>12</v>
      </c>
      <c r="V138" s="170">
        <v>21</v>
      </c>
      <c r="W138" s="170">
        <v>33</v>
      </c>
      <c r="X138" s="170">
        <v>8</v>
      </c>
      <c r="Y138" s="170">
        <v>34</v>
      </c>
      <c r="Z138" s="180">
        <v>7</v>
      </c>
    </row>
    <row r="139" spans="1:26">
      <c r="A139" s="3">
        <f t="shared" si="4"/>
        <v>129</v>
      </c>
      <c r="B139" s="9">
        <f t="shared" si="3"/>
        <v>0</v>
      </c>
      <c r="D139" s="39">
        <f t="shared" si="5"/>
        <v>129</v>
      </c>
      <c r="E139" s="39"/>
      <c r="F139" s="60" t="s">
        <v>66</v>
      </c>
      <c r="G139" s="58">
        <v>0</v>
      </c>
      <c r="H139" s="59">
        <v>28</v>
      </c>
      <c r="I139" s="59">
        <v>30</v>
      </c>
      <c r="J139" s="60">
        <v>3</v>
      </c>
      <c r="K139" s="60">
        <v>19</v>
      </c>
      <c r="L139" s="60">
        <v>31</v>
      </c>
      <c r="M139" s="60">
        <v>12</v>
      </c>
      <c r="N139" s="60">
        <v>7</v>
      </c>
      <c r="O139" s="60">
        <v>17</v>
      </c>
      <c r="P139" s="185">
        <v>16</v>
      </c>
      <c r="Q139" s="179">
        <v>15</v>
      </c>
      <c r="R139" s="170">
        <v>21</v>
      </c>
      <c r="S139" s="170">
        <v>30</v>
      </c>
      <c r="T139" s="170">
        <v>20</v>
      </c>
      <c r="U139" s="170">
        <v>4</v>
      </c>
      <c r="V139" s="170">
        <v>11</v>
      </c>
      <c r="W139" s="170">
        <v>30</v>
      </c>
      <c r="X139" s="170">
        <v>30</v>
      </c>
      <c r="Y139" s="170">
        <v>27</v>
      </c>
      <c r="Z139" s="180">
        <v>4</v>
      </c>
    </row>
    <row r="140" spans="1:26">
      <c r="A140" s="3">
        <f t="shared" si="4"/>
        <v>130</v>
      </c>
      <c r="B140" s="9">
        <f t="shared" ref="B140:B203" si="6">HLOOKUP("A",$F$10:$AF$510,D140+1)</f>
        <v>7</v>
      </c>
      <c r="D140" s="39">
        <f t="shared" si="5"/>
        <v>130</v>
      </c>
      <c r="E140" s="39"/>
      <c r="F140" s="60" t="s">
        <v>66</v>
      </c>
      <c r="G140" s="58">
        <v>7</v>
      </c>
      <c r="H140" s="59">
        <v>21</v>
      </c>
      <c r="I140" s="59">
        <v>25</v>
      </c>
      <c r="J140" s="60">
        <v>13</v>
      </c>
      <c r="K140" s="60">
        <v>30</v>
      </c>
      <c r="L140" s="60">
        <v>0</v>
      </c>
      <c r="M140" s="60">
        <v>15</v>
      </c>
      <c r="N140" s="60">
        <v>19</v>
      </c>
      <c r="O140" s="60">
        <v>29</v>
      </c>
      <c r="P140" s="185">
        <v>21</v>
      </c>
      <c r="Q140" s="179">
        <v>22</v>
      </c>
      <c r="R140" s="170">
        <v>5</v>
      </c>
      <c r="S140" s="170">
        <v>22</v>
      </c>
      <c r="T140" s="170">
        <v>4</v>
      </c>
      <c r="U140" s="170">
        <v>19</v>
      </c>
      <c r="V140" s="170">
        <v>15</v>
      </c>
      <c r="W140" s="170">
        <v>22</v>
      </c>
      <c r="X140" s="170">
        <v>34</v>
      </c>
      <c r="Y140" s="170">
        <v>31</v>
      </c>
      <c r="Z140" s="180">
        <v>35</v>
      </c>
    </row>
    <row r="141" spans="1:26">
      <c r="A141" s="3">
        <f t="shared" ref="A141:A204" si="7">A140+1</f>
        <v>131</v>
      </c>
      <c r="B141" s="9">
        <f t="shared" si="6"/>
        <v>6</v>
      </c>
      <c r="D141" s="39">
        <f t="shared" ref="D141:D204" si="8">D140+1</f>
        <v>131</v>
      </c>
      <c r="E141" s="39"/>
      <c r="F141" s="60" t="s">
        <v>66</v>
      </c>
      <c r="G141" s="58">
        <v>6</v>
      </c>
      <c r="H141" s="59">
        <v>26</v>
      </c>
      <c r="I141" s="59">
        <v>9</v>
      </c>
      <c r="J141" s="60">
        <v>4</v>
      </c>
      <c r="K141" s="60">
        <v>1</v>
      </c>
      <c r="L141" s="60">
        <v>20</v>
      </c>
      <c r="M141" s="60">
        <v>22</v>
      </c>
      <c r="N141" s="60">
        <v>6</v>
      </c>
      <c r="O141" s="60">
        <v>13</v>
      </c>
      <c r="P141" s="185">
        <v>31</v>
      </c>
      <c r="Q141" s="179">
        <v>35</v>
      </c>
      <c r="R141" s="170">
        <v>18</v>
      </c>
      <c r="S141" s="170">
        <v>11</v>
      </c>
      <c r="T141" s="170">
        <v>21</v>
      </c>
      <c r="U141" s="170">
        <v>9</v>
      </c>
      <c r="V141" s="170">
        <v>27</v>
      </c>
      <c r="W141" s="170">
        <v>13</v>
      </c>
      <c r="X141" s="170">
        <v>5</v>
      </c>
      <c r="Y141" s="170">
        <v>32</v>
      </c>
      <c r="Z141" s="180">
        <v>13</v>
      </c>
    </row>
    <row r="142" spans="1:26">
      <c r="A142" s="3">
        <f t="shared" si="7"/>
        <v>132</v>
      </c>
      <c r="B142" s="9">
        <f t="shared" si="6"/>
        <v>5</v>
      </c>
      <c r="D142" s="39">
        <f t="shared" si="8"/>
        <v>132</v>
      </c>
      <c r="E142" s="39"/>
      <c r="F142" s="60" t="s">
        <v>66</v>
      </c>
      <c r="G142" s="58">
        <v>5</v>
      </c>
      <c r="H142" s="59">
        <v>0</v>
      </c>
      <c r="I142" s="59">
        <v>8</v>
      </c>
      <c r="J142" s="60">
        <v>10</v>
      </c>
      <c r="K142" s="60">
        <v>13</v>
      </c>
      <c r="L142" s="60">
        <v>29</v>
      </c>
      <c r="M142" s="60">
        <v>8</v>
      </c>
      <c r="N142" s="60">
        <v>21</v>
      </c>
      <c r="O142" s="60">
        <v>26</v>
      </c>
      <c r="P142" s="185">
        <v>19</v>
      </c>
      <c r="Q142" s="179">
        <v>3</v>
      </c>
      <c r="R142" s="170">
        <v>24</v>
      </c>
      <c r="S142" s="170">
        <v>8</v>
      </c>
      <c r="T142" s="170">
        <v>11</v>
      </c>
      <c r="U142" s="170">
        <v>29</v>
      </c>
      <c r="V142" s="170">
        <v>18</v>
      </c>
      <c r="W142" s="170">
        <v>14</v>
      </c>
      <c r="X142" s="170">
        <v>21</v>
      </c>
      <c r="Y142" s="170">
        <v>35</v>
      </c>
      <c r="Z142" s="180">
        <v>12</v>
      </c>
    </row>
    <row r="143" spans="1:26">
      <c r="A143" s="3">
        <f t="shared" si="7"/>
        <v>133</v>
      </c>
      <c r="B143" s="9">
        <f t="shared" si="6"/>
        <v>0</v>
      </c>
      <c r="D143" s="39">
        <f t="shared" si="8"/>
        <v>133</v>
      </c>
      <c r="E143" s="39"/>
      <c r="F143" s="60" t="s">
        <v>66</v>
      </c>
      <c r="G143" s="58">
        <v>0</v>
      </c>
      <c r="H143" s="59">
        <v>11</v>
      </c>
      <c r="I143" s="59">
        <v>36</v>
      </c>
      <c r="J143" s="60">
        <v>5</v>
      </c>
      <c r="K143" s="60">
        <v>27</v>
      </c>
      <c r="L143" s="60">
        <v>19</v>
      </c>
      <c r="M143" s="60">
        <v>30</v>
      </c>
      <c r="N143" s="60">
        <v>6</v>
      </c>
      <c r="O143" s="60">
        <v>30</v>
      </c>
      <c r="P143" s="185">
        <v>19</v>
      </c>
      <c r="Q143" s="179">
        <v>21</v>
      </c>
      <c r="R143" s="170">
        <v>5</v>
      </c>
      <c r="S143" s="170">
        <v>21</v>
      </c>
      <c r="T143" s="170">
        <v>17</v>
      </c>
      <c r="U143" s="170">
        <v>18</v>
      </c>
      <c r="V143" s="170">
        <v>6</v>
      </c>
      <c r="W143" s="170">
        <v>9</v>
      </c>
      <c r="X143" s="170">
        <v>34</v>
      </c>
      <c r="Y143" s="170">
        <v>26</v>
      </c>
      <c r="Z143" s="180">
        <v>15</v>
      </c>
    </row>
    <row r="144" spans="1:26">
      <c r="A144" s="3">
        <f t="shared" si="7"/>
        <v>134</v>
      </c>
      <c r="B144" s="9">
        <f t="shared" si="6"/>
        <v>6</v>
      </c>
      <c r="D144" s="39">
        <f t="shared" si="8"/>
        <v>134</v>
      </c>
      <c r="E144" s="39"/>
      <c r="F144" s="60" t="s">
        <v>66</v>
      </c>
      <c r="G144" s="58">
        <v>6</v>
      </c>
      <c r="H144" s="59">
        <v>17</v>
      </c>
      <c r="I144" s="59">
        <v>12</v>
      </c>
      <c r="J144" s="60">
        <v>2</v>
      </c>
      <c r="K144" s="60">
        <v>10</v>
      </c>
      <c r="L144" s="60">
        <v>26</v>
      </c>
      <c r="M144" s="60">
        <v>10</v>
      </c>
      <c r="N144" s="60">
        <v>28</v>
      </c>
      <c r="O144" s="60">
        <v>16</v>
      </c>
      <c r="P144" s="185">
        <v>28</v>
      </c>
      <c r="Q144" s="179">
        <v>12</v>
      </c>
      <c r="R144" s="170">
        <v>6</v>
      </c>
      <c r="S144" s="170">
        <v>34</v>
      </c>
      <c r="T144" s="170">
        <v>3</v>
      </c>
      <c r="U144" s="170">
        <v>4</v>
      </c>
      <c r="V144" s="170">
        <v>32</v>
      </c>
      <c r="W144" s="170">
        <v>2</v>
      </c>
      <c r="X144" s="170">
        <v>36</v>
      </c>
      <c r="Y144" s="170">
        <v>28</v>
      </c>
      <c r="Z144" s="180">
        <v>26</v>
      </c>
    </row>
    <row r="145" spans="1:26">
      <c r="A145" s="3">
        <f t="shared" si="7"/>
        <v>135</v>
      </c>
      <c r="B145" s="9">
        <f t="shared" si="6"/>
        <v>10</v>
      </c>
      <c r="D145" s="39">
        <f t="shared" si="8"/>
        <v>135</v>
      </c>
      <c r="E145" s="39"/>
      <c r="F145" s="60" t="s">
        <v>66</v>
      </c>
      <c r="G145" s="58">
        <v>10</v>
      </c>
      <c r="H145" s="59">
        <v>12</v>
      </c>
      <c r="I145" s="59">
        <v>18</v>
      </c>
      <c r="J145" s="60">
        <v>10</v>
      </c>
      <c r="K145" s="60">
        <v>6</v>
      </c>
      <c r="L145" s="60">
        <v>30</v>
      </c>
      <c r="M145" s="60">
        <v>21</v>
      </c>
      <c r="N145" s="60">
        <v>27</v>
      </c>
      <c r="O145" s="60">
        <v>5</v>
      </c>
      <c r="P145" s="185">
        <v>25</v>
      </c>
      <c r="Q145" s="179">
        <v>27</v>
      </c>
      <c r="R145" s="170">
        <v>8</v>
      </c>
      <c r="S145" s="170">
        <v>18</v>
      </c>
      <c r="T145" s="170">
        <v>15</v>
      </c>
      <c r="U145" s="170">
        <v>21</v>
      </c>
      <c r="V145" s="170">
        <v>26</v>
      </c>
      <c r="W145" s="170">
        <v>25</v>
      </c>
      <c r="X145" s="170">
        <v>17</v>
      </c>
      <c r="Y145" s="170">
        <v>32</v>
      </c>
      <c r="Z145" s="180">
        <v>6</v>
      </c>
    </row>
    <row r="146" spans="1:26">
      <c r="A146" s="3">
        <f t="shared" si="7"/>
        <v>136</v>
      </c>
      <c r="B146" s="9">
        <f t="shared" si="6"/>
        <v>32</v>
      </c>
      <c r="D146" s="39">
        <f t="shared" si="8"/>
        <v>136</v>
      </c>
      <c r="E146" s="39"/>
      <c r="F146" s="60" t="s">
        <v>66</v>
      </c>
      <c r="G146" s="58">
        <v>32</v>
      </c>
      <c r="H146" s="59">
        <v>13</v>
      </c>
      <c r="I146" s="59">
        <v>35</v>
      </c>
      <c r="J146" s="60">
        <v>6</v>
      </c>
      <c r="K146" s="60">
        <v>1</v>
      </c>
      <c r="L146" s="60">
        <v>0</v>
      </c>
      <c r="M146" s="60">
        <v>28</v>
      </c>
      <c r="N146" s="60">
        <v>28</v>
      </c>
      <c r="O146" s="60">
        <v>9</v>
      </c>
      <c r="P146" s="185">
        <v>22</v>
      </c>
      <c r="Q146" s="179">
        <v>9</v>
      </c>
      <c r="R146" s="170">
        <v>17</v>
      </c>
      <c r="S146" s="170">
        <v>6</v>
      </c>
      <c r="T146" s="170">
        <v>26</v>
      </c>
      <c r="U146" s="170">
        <v>10</v>
      </c>
      <c r="V146" s="170">
        <v>10</v>
      </c>
      <c r="W146" s="170">
        <v>0</v>
      </c>
      <c r="X146" s="170">
        <v>11</v>
      </c>
      <c r="Y146" s="170">
        <v>35</v>
      </c>
      <c r="Z146" s="180">
        <v>5</v>
      </c>
    </row>
    <row r="147" spans="1:26">
      <c r="A147" s="3">
        <f t="shared" si="7"/>
        <v>137</v>
      </c>
      <c r="B147" s="9">
        <f t="shared" si="6"/>
        <v>23</v>
      </c>
      <c r="D147" s="39">
        <f t="shared" si="8"/>
        <v>137</v>
      </c>
      <c r="E147" s="39"/>
      <c r="F147" s="60" t="s">
        <v>66</v>
      </c>
      <c r="G147" s="58">
        <v>23</v>
      </c>
      <c r="H147" s="59">
        <v>20</v>
      </c>
      <c r="I147" s="59">
        <v>16</v>
      </c>
      <c r="J147" s="60">
        <v>5</v>
      </c>
      <c r="K147" s="60">
        <v>18</v>
      </c>
      <c r="L147" s="60">
        <v>35</v>
      </c>
      <c r="M147" s="60">
        <v>32</v>
      </c>
      <c r="N147" s="60">
        <v>0</v>
      </c>
      <c r="O147" s="60">
        <v>28</v>
      </c>
      <c r="P147" s="185">
        <v>29</v>
      </c>
      <c r="Q147" s="179">
        <v>21</v>
      </c>
      <c r="R147" s="170">
        <v>24</v>
      </c>
      <c r="S147" s="170">
        <v>19</v>
      </c>
      <c r="T147" s="170">
        <v>27</v>
      </c>
      <c r="U147" s="170">
        <v>13</v>
      </c>
      <c r="V147" s="170">
        <v>5</v>
      </c>
      <c r="W147" s="170">
        <v>9</v>
      </c>
      <c r="X147" s="170">
        <v>18</v>
      </c>
      <c r="Y147" s="170">
        <v>4</v>
      </c>
      <c r="Z147" s="180">
        <v>9</v>
      </c>
    </row>
    <row r="148" spans="1:26">
      <c r="A148" s="3">
        <f t="shared" si="7"/>
        <v>138</v>
      </c>
      <c r="B148" s="9">
        <f t="shared" si="6"/>
        <v>3</v>
      </c>
      <c r="D148" s="39">
        <f t="shared" si="8"/>
        <v>138</v>
      </c>
      <c r="E148" s="39"/>
      <c r="F148" s="60" t="s">
        <v>66</v>
      </c>
      <c r="G148" s="58">
        <v>3</v>
      </c>
      <c r="H148" s="59">
        <v>35</v>
      </c>
      <c r="I148" s="59">
        <v>13</v>
      </c>
      <c r="J148" s="60">
        <v>26</v>
      </c>
      <c r="K148" s="60">
        <v>12</v>
      </c>
      <c r="L148" s="60">
        <v>8</v>
      </c>
      <c r="M148" s="60">
        <v>27</v>
      </c>
      <c r="N148" s="60">
        <v>9</v>
      </c>
      <c r="O148" s="60">
        <v>17</v>
      </c>
      <c r="P148" s="185">
        <v>15</v>
      </c>
      <c r="Q148" s="179">
        <v>17</v>
      </c>
      <c r="R148" s="170">
        <v>11</v>
      </c>
      <c r="S148" s="170">
        <v>13</v>
      </c>
      <c r="T148" s="170">
        <v>17</v>
      </c>
      <c r="U148" s="170">
        <v>6</v>
      </c>
      <c r="V148" s="170">
        <v>18</v>
      </c>
      <c r="W148" s="170">
        <v>18</v>
      </c>
      <c r="X148" s="170">
        <v>23</v>
      </c>
      <c r="Y148" s="170">
        <v>35</v>
      </c>
      <c r="Z148" s="180">
        <v>36</v>
      </c>
    </row>
    <row r="149" spans="1:26">
      <c r="A149" s="3">
        <f t="shared" si="7"/>
        <v>139</v>
      </c>
      <c r="B149" s="9">
        <f t="shared" si="6"/>
        <v>27</v>
      </c>
      <c r="D149" s="39">
        <f t="shared" si="8"/>
        <v>139</v>
      </c>
      <c r="E149" s="39"/>
      <c r="F149" s="60" t="s">
        <v>66</v>
      </c>
      <c r="G149" s="58">
        <v>27</v>
      </c>
      <c r="H149" s="59">
        <v>8</v>
      </c>
      <c r="I149" s="59">
        <v>24</v>
      </c>
      <c r="J149" s="60">
        <v>18</v>
      </c>
      <c r="K149" s="60">
        <v>14</v>
      </c>
      <c r="L149" s="60">
        <v>14</v>
      </c>
      <c r="M149" s="60">
        <v>19</v>
      </c>
      <c r="N149" s="60">
        <v>5</v>
      </c>
      <c r="O149" s="60">
        <v>3</v>
      </c>
      <c r="P149" s="185">
        <v>35</v>
      </c>
      <c r="Q149" s="179">
        <v>11</v>
      </c>
      <c r="R149" s="170">
        <v>19</v>
      </c>
      <c r="S149" s="170">
        <v>15</v>
      </c>
      <c r="T149" s="170">
        <v>22</v>
      </c>
      <c r="U149" s="170">
        <v>7</v>
      </c>
      <c r="V149" s="170">
        <v>35</v>
      </c>
      <c r="W149" s="170">
        <v>36</v>
      </c>
      <c r="X149" s="170">
        <v>25</v>
      </c>
      <c r="Y149" s="170">
        <v>28</v>
      </c>
      <c r="Z149" s="180">
        <v>0</v>
      </c>
    </row>
    <row r="150" spans="1:26">
      <c r="A150" s="3">
        <f t="shared" si="7"/>
        <v>140</v>
      </c>
      <c r="B150" s="9">
        <f t="shared" si="6"/>
        <v>0</v>
      </c>
      <c r="D150" s="39">
        <f t="shared" si="8"/>
        <v>140</v>
      </c>
      <c r="E150" s="39"/>
      <c r="F150" s="60" t="s">
        <v>66</v>
      </c>
      <c r="G150" s="58">
        <v>0</v>
      </c>
      <c r="H150" s="59">
        <v>6</v>
      </c>
      <c r="I150" s="59">
        <v>24</v>
      </c>
      <c r="J150" s="60">
        <v>13</v>
      </c>
      <c r="K150" s="60">
        <v>7</v>
      </c>
      <c r="L150" s="60">
        <v>17</v>
      </c>
      <c r="M150" s="60">
        <v>23</v>
      </c>
      <c r="N150" s="60">
        <v>18</v>
      </c>
      <c r="O150" s="60">
        <v>36</v>
      </c>
      <c r="P150" s="185">
        <v>33</v>
      </c>
      <c r="Q150" s="179">
        <v>36</v>
      </c>
      <c r="R150" s="170">
        <v>4</v>
      </c>
      <c r="S150" s="170">
        <v>31</v>
      </c>
      <c r="T150" s="170">
        <v>14</v>
      </c>
      <c r="U150" s="170">
        <v>24</v>
      </c>
      <c r="V150" s="170">
        <v>31</v>
      </c>
      <c r="W150" s="170">
        <v>9</v>
      </c>
      <c r="X150" s="170">
        <v>32</v>
      </c>
      <c r="Y150" s="170">
        <v>0</v>
      </c>
      <c r="Z150" s="180">
        <v>2</v>
      </c>
    </row>
    <row r="151" spans="1:26">
      <c r="A151" s="3">
        <f t="shared" si="7"/>
        <v>141</v>
      </c>
      <c r="B151" s="9">
        <f t="shared" si="6"/>
        <v>7</v>
      </c>
      <c r="D151" s="39">
        <f t="shared" si="8"/>
        <v>141</v>
      </c>
      <c r="E151" s="39"/>
      <c r="F151" s="60" t="s">
        <v>66</v>
      </c>
      <c r="G151" s="58">
        <v>7</v>
      </c>
      <c r="H151" s="59">
        <v>2</v>
      </c>
      <c r="I151" s="59">
        <v>23</v>
      </c>
      <c r="J151" s="60">
        <v>8</v>
      </c>
      <c r="K151" s="60">
        <v>11</v>
      </c>
      <c r="L151" s="60">
        <v>30</v>
      </c>
      <c r="M151" s="60">
        <v>26</v>
      </c>
      <c r="N151" s="60">
        <v>16</v>
      </c>
      <c r="O151" s="60">
        <v>14</v>
      </c>
      <c r="P151" s="185">
        <v>16</v>
      </c>
      <c r="Q151" s="179">
        <v>35</v>
      </c>
      <c r="R151" s="170">
        <v>32</v>
      </c>
      <c r="S151" s="170">
        <v>35</v>
      </c>
      <c r="T151" s="170">
        <v>26</v>
      </c>
      <c r="U151" s="170">
        <v>36</v>
      </c>
      <c r="V151" s="170">
        <v>10</v>
      </c>
      <c r="W151" s="170">
        <v>24</v>
      </c>
      <c r="X151" s="170">
        <v>22</v>
      </c>
      <c r="Y151" s="170">
        <v>11</v>
      </c>
      <c r="Z151" s="180">
        <v>2</v>
      </c>
    </row>
    <row r="152" spans="1:26">
      <c r="A152" s="3">
        <f t="shared" si="7"/>
        <v>142</v>
      </c>
      <c r="B152" s="9">
        <f t="shared" si="6"/>
        <v>34</v>
      </c>
      <c r="D152" s="39">
        <f t="shared" si="8"/>
        <v>142</v>
      </c>
      <c r="E152" s="39"/>
      <c r="F152" s="60" t="s">
        <v>66</v>
      </c>
      <c r="G152" s="58">
        <v>34</v>
      </c>
      <c r="H152" s="59">
        <v>25</v>
      </c>
      <c r="I152" s="59">
        <v>19</v>
      </c>
      <c r="J152" s="60">
        <v>17</v>
      </c>
      <c r="K152" s="60">
        <v>2</v>
      </c>
      <c r="L152" s="60">
        <v>23</v>
      </c>
      <c r="M152" s="60">
        <v>25</v>
      </c>
      <c r="N152" s="60">
        <v>34</v>
      </c>
      <c r="O152" s="60">
        <v>12</v>
      </c>
      <c r="P152" s="185">
        <v>30</v>
      </c>
      <c r="Q152" s="179">
        <v>19</v>
      </c>
      <c r="R152" s="170">
        <v>3</v>
      </c>
      <c r="S152" s="170">
        <v>4</v>
      </c>
      <c r="T152" s="170">
        <v>31</v>
      </c>
      <c r="U152" s="170">
        <v>14</v>
      </c>
      <c r="V152" s="170">
        <v>5</v>
      </c>
      <c r="W152" s="170">
        <v>26</v>
      </c>
      <c r="X152" s="170">
        <v>19</v>
      </c>
      <c r="Y152" s="170">
        <v>16</v>
      </c>
      <c r="Z152" s="180">
        <v>7</v>
      </c>
    </row>
    <row r="153" spans="1:26">
      <c r="A153" s="3">
        <f t="shared" si="7"/>
        <v>143</v>
      </c>
      <c r="B153" s="9">
        <f t="shared" si="6"/>
        <v>1</v>
      </c>
      <c r="D153" s="39">
        <f t="shared" si="8"/>
        <v>143</v>
      </c>
      <c r="E153" s="39"/>
      <c r="F153" s="60" t="s">
        <v>66</v>
      </c>
      <c r="G153" s="58">
        <v>1</v>
      </c>
      <c r="H153" s="59">
        <v>19</v>
      </c>
      <c r="I153" s="59">
        <v>8</v>
      </c>
      <c r="J153" s="60">
        <v>29</v>
      </c>
      <c r="K153" s="60">
        <v>31</v>
      </c>
      <c r="L153" s="60">
        <v>22</v>
      </c>
      <c r="M153" s="60">
        <v>14</v>
      </c>
      <c r="N153" s="60">
        <v>26</v>
      </c>
      <c r="O153" s="60">
        <v>9</v>
      </c>
      <c r="P153" s="185">
        <v>22</v>
      </c>
      <c r="Q153" s="179">
        <v>22</v>
      </c>
      <c r="R153" s="170">
        <v>28</v>
      </c>
      <c r="S153" s="170">
        <v>33</v>
      </c>
      <c r="T153" s="170">
        <v>35</v>
      </c>
      <c r="U153" s="170">
        <v>21</v>
      </c>
      <c r="V153" s="170">
        <v>30</v>
      </c>
      <c r="W153" s="170">
        <v>19</v>
      </c>
      <c r="X153" s="170">
        <v>6</v>
      </c>
      <c r="Y153" s="170">
        <v>24</v>
      </c>
      <c r="Z153" s="180">
        <v>11</v>
      </c>
    </row>
    <row r="154" spans="1:26">
      <c r="A154" s="3">
        <f t="shared" si="7"/>
        <v>144</v>
      </c>
      <c r="B154" s="9">
        <f t="shared" si="6"/>
        <v>2</v>
      </c>
      <c r="D154" s="39">
        <f t="shared" si="8"/>
        <v>144</v>
      </c>
      <c r="E154" s="39"/>
      <c r="F154" s="60" t="s">
        <v>66</v>
      </c>
      <c r="G154" s="58">
        <v>2</v>
      </c>
      <c r="H154" s="59">
        <v>8</v>
      </c>
      <c r="I154" s="59">
        <v>6</v>
      </c>
      <c r="J154" s="60">
        <v>34</v>
      </c>
      <c r="K154" s="60">
        <v>15</v>
      </c>
      <c r="L154" s="60">
        <v>16</v>
      </c>
      <c r="M154" s="60">
        <v>24</v>
      </c>
      <c r="N154" s="60">
        <v>1</v>
      </c>
      <c r="O154" s="60">
        <v>36</v>
      </c>
      <c r="P154" s="185">
        <v>15</v>
      </c>
      <c r="Q154" s="179">
        <v>21</v>
      </c>
      <c r="R154" s="170">
        <v>20</v>
      </c>
      <c r="S154" s="170">
        <v>20</v>
      </c>
      <c r="T154" s="170">
        <v>18</v>
      </c>
      <c r="U154" s="170">
        <v>32</v>
      </c>
      <c r="V154" s="170">
        <v>17</v>
      </c>
      <c r="W154" s="170">
        <v>30</v>
      </c>
      <c r="X154" s="170">
        <v>13</v>
      </c>
      <c r="Y154" s="170">
        <v>33</v>
      </c>
      <c r="Z154" s="180">
        <v>14</v>
      </c>
    </row>
    <row r="155" spans="1:26">
      <c r="A155" s="3">
        <f t="shared" si="7"/>
        <v>145</v>
      </c>
      <c r="B155" s="9">
        <f t="shared" si="6"/>
        <v>11</v>
      </c>
      <c r="D155" s="39">
        <f t="shared" si="8"/>
        <v>145</v>
      </c>
      <c r="E155" s="39"/>
      <c r="F155" s="60" t="s">
        <v>66</v>
      </c>
      <c r="G155" s="58">
        <v>11</v>
      </c>
      <c r="H155" s="59">
        <v>3</v>
      </c>
      <c r="I155" s="59">
        <v>16</v>
      </c>
      <c r="J155" s="60">
        <v>35</v>
      </c>
      <c r="K155" s="60">
        <v>12</v>
      </c>
      <c r="L155" s="60">
        <v>19</v>
      </c>
      <c r="M155" s="60">
        <v>13</v>
      </c>
      <c r="N155" s="60">
        <v>7</v>
      </c>
      <c r="O155" s="60">
        <v>6</v>
      </c>
      <c r="P155" s="185">
        <v>30</v>
      </c>
      <c r="Q155" s="179">
        <v>35</v>
      </c>
      <c r="R155" s="170">
        <v>29</v>
      </c>
      <c r="S155" s="170">
        <v>33</v>
      </c>
      <c r="T155" s="170">
        <v>3</v>
      </c>
      <c r="U155" s="170">
        <v>19</v>
      </c>
      <c r="V155" s="170">
        <v>34</v>
      </c>
      <c r="W155" s="170">
        <v>16</v>
      </c>
      <c r="X155" s="170">
        <v>6</v>
      </c>
      <c r="Y155" s="170">
        <v>6</v>
      </c>
      <c r="Z155" s="180">
        <v>28</v>
      </c>
    </row>
    <row r="156" spans="1:26">
      <c r="A156" s="3">
        <f t="shared" si="7"/>
        <v>146</v>
      </c>
      <c r="B156" s="9">
        <f t="shared" si="6"/>
        <v>36</v>
      </c>
      <c r="D156" s="39">
        <f t="shared" si="8"/>
        <v>146</v>
      </c>
      <c r="E156" s="39"/>
      <c r="F156" s="60" t="s">
        <v>66</v>
      </c>
      <c r="G156" s="58">
        <v>36</v>
      </c>
      <c r="H156" s="59">
        <v>32</v>
      </c>
      <c r="I156" s="59">
        <v>30</v>
      </c>
      <c r="J156" s="60">
        <v>15</v>
      </c>
      <c r="K156" s="60">
        <v>13</v>
      </c>
      <c r="L156" s="60">
        <v>33</v>
      </c>
      <c r="M156" s="60">
        <v>32</v>
      </c>
      <c r="N156" s="60">
        <v>20</v>
      </c>
      <c r="O156" s="60">
        <v>14</v>
      </c>
      <c r="P156" s="185">
        <v>9</v>
      </c>
      <c r="Q156" s="179">
        <v>15</v>
      </c>
      <c r="R156" s="170">
        <v>5</v>
      </c>
      <c r="S156" s="170">
        <v>34</v>
      </c>
      <c r="T156" s="170">
        <v>15</v>
      </c>
      <c r="U156" s="170">
        <v>31</v>
      </c>
      <c r="V156" s="170">
        <v>11</v>
      </c>
      <c r="W156" s="170">
        <v>34</v>
      </c>
      <c r="X156" s="170">
        <v>36</v>
      </c>
      <c r="Y156" s="170">
        <v>16</v>
      </c>
      <c r="Z156" s="180">
        <v>35</v>
      </c>
    </row>
    <row r="157" spans="1:26">
      <c r="A157" s="3">
        <f t="shared" si="7"/>
        <v>147</v>
      </c>
      <c r="B157" s="9">
        <f t="shared" si="6"/>
        <v>33</v>
      </c>
      <c r="D157" s="39">
        <f t="shared" si="8"/>
        <v>147</v>
      </c>
      <c r="E157" s="39"/>
      <c r="F157" s="60" t="s">
        <v>66</v>
      </c>
      <c r="G157" s="58">
        <v>33</v>
      </c>
      <c r="H157" s="59">
        <v>35</v>
      </c>
      <c r="I157" s="59">
        <v>23</v>
      </c>
      <c r="J157" s="60">
        <v>19</v>
      </c>
      <c r="K157" s="60">
        <v>11</v>
      </c>
      <c r="L157" s="60">
        <v>7</v>
      </c>
      <c r="M157" s="60">
        <v>23</v>
      </c>
      <c r="N157" s="60">
        <v>14</v>
      </c>
      <c r="O157" s="60">
        <v>31</v>
      </c>
      <c r="P157" s="185">
        <v>13</v>
      </c>
      <c r="Q157" s="179">
        <v>13</v>
      </c>
      <c r="R157" s="170">
        <v>4</v>
      </c>
      <c r="S157" s="170">
        <v>11</v>
      </c>
      <c r="T157" s="170">
        <v>2</v>
      </c>
      <c r="U157" s="170">
        <v>16</v>
      </c>
      <c r="V157" s="170">
        <v>32</v>
      </c>
      <c r="W157" s="170">
        <v>10</v>
      </c>
      <c r="X157" s="170">
        <v>8</v>
      </c>
      <c r="Y157" s="170">
        <v>18</v>
      </c>
      <c r="Z157" s="180">
        <v>32</v>
      </c>
    </row>
    <row r="158" spans="1:26">
      <c r="A158" s="3">
        <f t="shared" si="7"/>
        <v>148</v>
      </c>
      <c r="B158" s="9">
        <f t="shared" si="6"/>
        <v>31</v>
      </c>
      <c r="D158" s="39">
        <f t="shared" si="8"/>
        <v>148</v>
      </c>
      <c r="E158" s="39"/>
      <c r="F158" s="60" t="s">
        <v>66</v>
      </c>
      <c r="G158" s="58">
        <v>31</v>
      </c>
      <c r="H158" s="59">
        <v>17</v>
      </c>
      <c r="I158" s="59">
        <v>13</v>
      </c>
      <c r="J158" s="60">
        <v>11</v>
      </c>
      <c r="K158" s="60">
        <v>18</v>
      </c>
      <c r="L158" s="60">
        <v>14</v>
      </c>
      <c r="M158" s="60">
        <v>23</v>
      </c>
      <c r="N158" s="60">
        <v>34</v>
      </c>
      <c r="O158" s="60">
        <v>27</v>
      </c>
      <c r="P158" s="185">
        <v>22</v>
      </c>
      <c r="Q158" s="179">
        <v>35</v>
      </c>
      <c r="R158" s="170">
        <v>5</v>
      </c>
      <c r="S158" s="170">
        <v>5</v>
      </c>
      <c r="T158" s="170">
        <v>3</v>
      </c>
      <c r="U158" s="170">
        <v>20</v>
      </c>
      <c r="V158" s="170">
        <v>16</v>
      </c>
      <c r="W158" s="170">
        <v>15</v>
      </c>
      <c r="X158" s="170">
        <v>13</v>
      </c>
      <c r="Y158" s="170">
        <v>34</v>
      </c>
      <c r="Z158" s="180">
        <v>35</v>
      </c>
    </row>
    <row r="159" spans="1:26">
      <c r="A159" s="3">
        <f t="shared" si="7"/>
        <v>149</v>
      </c>
      <c r="B159" s="9">
        <f t="shared" si="6"/>
        <v>17</v>
      </c>
      <c r="D159" s="39">
        <f t="shared" si="8"/>
        <v>149</v>
      </c>
      <c r="E159" s="39"/>
      <c r="F159" s="60" t="s">
        <v>66</v>
      </c>
      <c r="G159" s="58">
        <v>17</v>
      </c>
      <c r="H159" s="59">
        <v>10</v>
      </c>
      <c r="I159" s="59">
        <v>7</v>
      </c>
      <c r="J159" s="60">
        <v>23</v>
      </c>
      <c r="K159" s="60">
        <v>28</v>
      </c>
      <c r="L159" s="60">
        <v>5</v>
      </c>
      <c r="M159" s="60">
        <v>34</v>
      </c>
      <c r="N159" s="60">
        <v>22</v>
      </c>
      <c r="O159" s="60">
        <v>7</v>
      </c>
      <c r="P159" s="185">
        <v>30</v>
      </c>
      <c r="Q159" s="179">
        <v>4</v>
      </c>
      <c r="R159" s="170">
        <v>19</v>
      </c>
      <c r="S159" s="170">
        <v>25</v>
      </c>
      <c r="T159" s="170">
        <v>18</v>
      </c>
      <c r="U159" s="170">
        <v>9</v>
      </c>
      <c r="V159" s="170">
        <v>2</v>
      </c>
      <c r="W159" s="170">
        <v>13</v>
      </c>
      <c r="X159" s="170">
        <v>26</v>
      </c>
      <c r="Y159" s="170">
        <v>25</v>
      </c>
      <c r="Z159" s="180">
        <v>15</v>
      </c>
    </row>
    <row r="160" spans="1:26">
      <c r="A160" s="3">
        <f t="shared" si="7"/>
        <v>150</v>
      </c>
      <c r="B160" s="9">
        <f t="shared" si="6"/>
        <v>11</v>
      </c>
      <c r="D160" s="39">
        <f t="shared" si="8"/>
        <v>150</v>
      </c>
      <c r="E160" s="39"/>
      <c r="F160" s="60" t="s">
        <v>66</v>
      </c>
      <c r="G160" s="58">
        <v>11</v>
      </c>
      <c r="H160" s="59">
        <v>3</v>
      </c>
      <c r="I160" s="59">
        <v>8</v>
      </c>
      <c r="J160" s="60">
        <v>35</v>
      </c>
      <c r="K160" s="60">
        <v>24</v>
      </c>
      <c r="L160" s="60">
        <v>2</v>
      </c>
      <c r="M160" s="60">
        <v>4</v>
      </c>
      <c r="N160" s="60">
        <v>6</v>
      </c>
      <c r="O160" s="60">
        <v>17</v>
      </c>
      <c r="P160" s="185">
        <v>4</v>
      </c>
      <c r="Q160" s="179">
        <v>0</v>
      </c>
      <c r="R160" s="170">
        <v>8</v>
      </c>
      <c r="S160" s="170">
        <v>32</v>
      </c>
      <c r="T160" s="170">
        <v>7</v>
      </c>
      <c r="U160" s="170">
        <v>2</v>
      </c>
      <c r="V160" s="170">
        <v>35</v>
      </c>
      <c r="W160" s="170">
        <v>6</v>
      </c>
      <c r="X160" s="170">
        <v>34</v>
      </c>
      <c r="Y160" s="170">
        <v>4</v>
      </c>
      <c r="Z160" s="180">
        <v>36</v>
      </c>
    </row>
    <row r="161" spans="1:26">
      <c r="A161" s="3">
        <f t="shared" si="7"/>
        <v>151</v>
      </c>
      <c r="B161" s="9">
        <f t="shared" si="6"/>
        <v>4</v>
      </c>
      <c r="D161" s="39">
        <f t="shared" si="8"/>
        <v>151</v>
      </c>
      <c r="E161" s="39"/>
      <c r="F161" s="60" t="s">
        <v>66</v>
      </c>
      <c r="G161" s="58">
        <v>4</v>
      </c>
      <c r="H161" s="59">
        <v>13</v>
      </c>
      <c r="I161" s="59">
        <v>24</v>
      </c>
      <c r="J161" s="60">
        <v>35</v>
      </c>
      <c r="K161" s="60">
        <v>6</v>
      </c>
      <c r="L161" s="60">
        <v>25</v>
      </c>
      <c r="M161" s="60">
        <v>24</v>
      </c>
      <c r="N161" s="60">
        <v>35</v>
      </c>
      <c r="O161" s="60">
        <v>13</v>
      </c>
      <c r="P161" s="185">
        <v>11</v>
      </c>
      <c r="Q161" s="179">
        <v>15</v>
      </c>
      <c r="R161" s="170">
        <v>30</v>
      </c>
      <c r="S161" s="170">
        <v>12</v>
      </c>
      <c r="T161" s="170">
        <v>5</v>
      </c>
      <c r="U161" s="170">
        <v>20</v>
      </c>
      <c r="V161" s="170">
        <v>17</v>
      </c>
      <c r="W161" s="170">
        <v>11</v>
      </c>
      <c r="X161" s="170">
        <v>17</v>
      </c>
      <c r="Y161" s="170">
        <v>17</v>
      </c>
      <c r="Z161" s="180">
        <v>29</v>
      </c>
    </row>
    <row r="162" spans="1:26">
      <c r="A162" s="3">
        <f t="shared" si="7"/>
        <v>152</v>
      </c>
      <c r="B162" s="9">
        <f t="shared" si="6"/>
        <v>21</v>
      </c>
      <c r="D162" s="39">
        <f t="shared" si="8"/>
        <v>152</v>
      </c>
      <c r="E162" s="39"/>
      <c r="F162" s="60" t="s">
        <v>66</v>
      </c>
      <c r="G162" s="58">
        <v>21</v>
      </c>
      <c r="H162" s="59">
        <v>24</v>
      </c>
      <c r="I162" s="59">
        <v>33</v>
      </c>
      <c r="J162" s="60">
        <v>36</v>
      </c>
      <c r="K162" s="60">
        <v>10</v>
      </c>
      <c r="L162" s="60">
        <v>14</v>
      </c>
      <c r="M162" s="60">
        <v>12</v>
      </c>
      <c r="N162" s="60">
        <v>14</v>
      </c>
      <c r="O162" s="60">
        <v>21</v>
      </c>
      <c r="P162" s="185">
        <v>19</v>
      </c>
      <c r="Q162" s="179">
        <v>19</v>
      </c>
      <c r="R162" s="170">
        <v>6</v>
      </c>
      <c r="S162" s="170">
        <v>19</v>
      </c>
      <c r="T162" s="170">
        <v>4</v>
      </c>
      <c r="U162" s="170">
        <v>21</v>
      </c>
      <c r="V162" s="170">
        <v>12</v>
      </c>
      <c r="W162" s="170">
        <v>36</v>
      </c>
      <c r="X162" s="170">
        <v>13</v>
      </c>
      <c r="Y162" s="170">
        <v>22</v>
      </c>
      <c r="Z162" s="180">
        <v>1</v>
      </c>
    </row>
    <row r="163" spans="1:26">
      <c r="A163" s="3">
        <f t="shared" si="7"/>
        <v>153</v>
      </c>
      <c r="B163" s="9">
        <f t="shared" si="6"/>
        <v>18</v>
      </c>
      <c r="D163" s="39">
        <f t="shared" si="8"/>
        <v>153</v>
      </c>
      <c r="E163" s="39"/>
      <c r="F163" s="60" t="s">
        <v>66</v>
      </c>
      <c r="G163" s="58">
        <v>18</v>
      </c>
      <c r="H163" s="59">
        <v>14</v>
      </c>
      <c r="I163" s="59">
        <v>16</v>
      </c>
      <c r="J163" s="60">
        <v>23</v>
      </c>
      <c r="K163" s="60">
        <v>33</v>
      </c>
      <c r="L163" s="60">
        <v>16</v>
      </c>
      <c r="M163" s="60">
        <v>15</v>
      </c>
      <c r="N163" s="60">
        <v>29</v>
      </c>
      <c r="O163" s="60">
        <v>30</v>
      </c>
      <c r="P163" s="185">
        <v>31</v>
      </c>
      <c r="Q163" s="179">
        <v>17</v>
      </c>
      <c r="R163" s="170">
        <v>32</v>
      </c>
      <c r="S163" s="170">
        <v>33</v>
      </c>
      <c r="T163" s="170">
        <v>4</v>
      </c>
      <c r="U163" s="170">
        <v>23</v>
      </c>
      <c r="V163" s="170">
        <v>9</v>
      </c>
      <c r="W163" s="170">
        <v>28</v>
      </c>
      <c r="X163" s="170">
        <v>9</v>
      </c>
      <c r="Y163" s="170">
        <v>12</v>
      </c>
      <c r="Z163" s="180">
        <v>12</v>
      </c>
    </row>
    <row r="164" spans="1:26">
      <c r="A164" s="3">
        <f t="shared" si="7"/>
        <v>154</v>
      </c>
      <c r="B164" s="9">
        <f t="shared" si="6"/>
        <v>3</v>
      </c>
      <c r="D164" s="39">
        <f t="shared" si="8"/>
        <v>154</v>
      </c>
      <c r="E164" s="39"/>
      <c r="F164" s="60" t="s">
        <v>66</v>
      </c>
      <c r="G164" s="58">
        <v>3</v>
      </c>
      <c r="H164" s="59">
        <v>12</v>
      </c>
      <c r="I164" s="59">
        <v>25</v>
      </c>
      <c r="J164" s="60">
        <v>2</v>
      </c>
      <c r="K164" s="60">
        <v>5</v>
      </c>
      <c r="L164" s="60">
        <v>28</v>
      </c>
      <c r="M164" s="60">
        <v>7</v>
      </c>
      <c r="N164" s="60">
        <v>23</v>
      </c>
      <c r="O164" s="60">
        <v>26</v>
      </c>
      <c r="P164" s="185">
        <v>30</v>
      </c>
      <c r="Q164" s="179">
        <v>36</v>
      </c>
      <c r="R164" s="170">
        <v>23</v>
      </c>
      <c r="S164" s="170">
        <v>0</v>
      </c>
      <c r="T164" s="170">
        <v>23</v>
      </c>
      <c r="U164" s="170">
        <v>20</v>
      </c>
      <c r="V164" s="170">
        <v>1</v>
      </c>
      <c r="W164" s="170">
        <v>16</v>
      </c>
      <c r="X164" s="170">
        <v>22</v>
      </c>
      <c r="Y164" s="170">
        <v>7</v>
      </c>
      <c r="Z164" s="180">
        <v>28</v>
      </c>
    </row>
    <row r="165" spans="1:26">
      <c r="A165" s="3">
        <f t="shared" si="7"/>
        <v>155</v>
      </c>
      <c r="B165" s="9">
        <f t="shared" si="6"/>
        <v>20</v>
      </c>
      <c r="D165" s="39">
        <f t="shared" si="8"/>
        <v>155</v>
      </c>
      <c r="E165" s="39"/>
      <c r="F165" s="60" t="s">
        <v>66</v>
      </c>
      <c r="G165" s="58">
        <v>20</v>
      </c>
      <c r="H165" s="59">
        <v>27</v>
      </c>
      <c r="I165" s="59">
        <v>21</v>
      </c>
      <c r="J165" s="60">
        <v>19</v>
      </c>
      <c r="K165" s="60">
        <v>12</v>
      </c>
      <c r="L165" s="60">
        <v>16</v>
      </c>
      <c r="M165" s="60">
        <v>26</v>
      </c>
      <c r="N165" s="60">
        <v>15</v>
      </c>
      <c r="O165" s="60">
        <v>16</v>
      </c>
      <c r="P165" s="185">
        <v>33</v>
      </c>
      <c r="Q165" s="179">
        <v>35</v>
      </c>
      <c r="R165" s="170">
        <v>0</v>
      </c>
      <c r="S165" s="170">
        <v>24</v>
      </c>
      <c r="T165" s="170">
        <v>4</v>
      </c>
      <c r="U165" s="170">
        <v>6</v>
      </c>
      <c r="V165" s="170">
        <v>30</v>
      </c>
      <c r="W165" s="170">
        <v>21</v>
      </c>
      <c r="X165" s="170">
        <v>6</v>
      </c>
      <c r="Y165" s="170">
        <v>36</v>
      </c>
      <c r="Z165" s="180">
        <v>13</v>
      </c>
    </row>
    <row r="166" spans="1:26">
      <c r="A166" s="3">
        <f t="shared" si="7"/>
        <v>156</v>
      </c>
      <c r="B166" s="9">
        <f t="shared" si="6"/>
        <v>1</v>
      </c>
      <c r="D166" s="39">
        <f t="shared" si="8"/>
        <v>156</v>
      </c>
      <c r="E166" s="39"/>
      <c r="F166" s="60" t="s">
        <v>66</v>
      </c>
      <c r="G166" s="58">
        <v>1</v>
      </c>
      <c r="H166" s="59">
        <v>20</v>
      </c>
      <c r="I166" s="59">
        <v>33</v>
      </c>
      <c r="J166" s="60">
        <v>0</v>
      </c>
      <c r="K166" s="60">
        <v>7</v>
      </c>
      <c r="L166" s="60">
        <v>35</v>
      </c>
      <c r="M166" s="60">
        <v>13</v>
      </c>
      <c r="N166" s="60">
        <v>24</v>
      </c>
      <c r="O166" s="60">
        <v>12</v>
      </c>
      <c r="P166" s="185">
        <v>3</v>
      </c>
      <c r="Q166" s="179">
        <v>21</v>
      </c>
      <c r="R166" s="170">
        <v>8</v>
      </c>
      <c r="S166" s="170">
        <v>17</v>
      </c>
      <c r="T166" s="170">
        <v>23</v>
      </c>
      <c r="U166" s="170">
        <v>36</v>
      </c>
      <c r="V166" s="170">
        <v>6</v>
      </c>
      <c r="W166" s="170">
        <v>27</v>
      </c>
      <c r="X166" s="170">
        <v>12</v>
      </c>
      <c r="Y166" s="170">
        <v>21</v>
      </c>
      <c r="Z166" s="180">
        <v>11</v>
      </c>
    </row>
    <row r="167" spans="1:26">
      <c r="A167" s="3">
        <f t="shared" si="7"/>
        <v>157</v>
      </c>
      <c r="B167" s="9">
        <f t="shared" si="6"/>
        <v>36</v>
      </c>
      <c r="D167" s="39">
        <f t="shared" si="8"/>
        <v>157</v>
      </c>
      <c r="E167" s="39"/>
      <c r="F167" s="60" t="s">
        <v>66</v>
      </c>
      <c r="G167" s="58">
        <v>36</v>
      </c>
      <c r="H167" s="59">
        <v>32</v>
      </c>
      <c r="I167" s="59">
        <v>31</v>
      </c>
      <c r="J167" s="60">
        <v>25</v>
      </c>
      <c r="K167" s="60">
        <v>10</v>
      </c>
      <c r="L167" s="60">
        <v>0</v>
      </c>
      <c r="M167" s="60">
        <v>4</v>
      </c>
      <c r="N167" s="60">
        <v>0</v>
      </c>
      <c r="O167" s="60">
        <v>0</v>
      </c>
      <c r="P167" s="185">
        <v>26</v>
      </c>
      <c r="Q167" s="179">
        <v>1</v>
      </c>
      <c r="R167" s="170">
        <v>10</v>
      </c>
      <c r="S167" s="170">
        <v>23</v>
      </c>
      <c r="T167" s="170">
        <v>4</v>
      </c>
      <c r="U167" s="170">
        <v>32</v>
      </c>
      <c r="V167" s="170">
        <v>7</v>
      </c>
      <c r="W167" s="170">
        <v>13</v>
      </c>
      <c r="X167" s="170">
        <v>10</v>
      </c>
      <c r="Y167" s="170">
        <v>10</v>
      </c>
      <c r="Z167" s="180">
        <v>31</v>
      </c>
    </row>
    <row r="168" spans="1:26">
      <c r="A168" s="3">
        <f t="shared" si="7"/>
        <v>158</v>
      </c>
      <c r="B168" s="9">
        <f t="shared" si="6"/>
        <v>17</v>
      </c>
      <c r="D168" s="39">
        <f t="shared" si="8"/>
        <v>158</v>
      </c>
      <c r="E168" s="39"/>
      <c r="F168" s="60" t="s">
        <v>66</v>
      </c>
      <c r="G168" s="58">
        <v>17</v>
      </c>
      <c r="H168" s="59">
        <v>20</v>
      </c>
      <c r="I168" s="59">
        <v>31</v>
      </c>
      <c r="J168" s="60">
        <v>12</v>
      </c>
      <c r="K168" s="60">
        <v>22</v>
      </c>
      <c r="L168" s="60">
        <v>6</v>
      </c>
      <c r="M168" s="60">
        <v>24</v>
      </c>
      <c r="N168" s="60">
        <v>33</v>
      </c>
      <c r="O168" s="60">
        <v>23</v>
      </c>
      <c r="P168" s="185">
        <v>23</v>
      </c>
      <c r="Q168" s="179">
        <v>17</v>
      </c>
      <c r="R168" s="170">
        <v>13</v>
      </c>
      <c r="S168" s="170">
        <v>12</v>
      </c>
      <c r="T168" s="170">
        <v>22</v>
      </c>
      <c r="U168" s="170">
        <v>26</v>
      </c>
      <c r="V168" s="170">
        <v>4</v>
      </c>
      <c r="W168" s="170">
        <v>21</v>
      </c>
      <c r="X168" s="170">
        <v>8</v>
      </c>
      <c r="Y168" s="170">
        <v>10</v>
      </c>
      <c r="Z168" s="180">
        <v>28</v>
      </c>
    </row>
    <row r="169" spans="1:26">
      <c r="A169" s="3">
        <f t="shared" si="7"/>
        <v>159</v>
      </c>
      <c r="B169" s="9">
        <f t="shared" si="6"/>
        <v>1</v>
      </c>
      <c r="D169" s="39">
        <f t="shared" si="8"/>
        <v>159</v>
      </c>
      <c r="E169" s="39"/>
      <c r="F169" s="60" t="s">
        <v>66</v>
      </c>
      <c r="G169" s="58">
        <v>1</v>
      </c>
      <c r="H169" s="59">
        <v>0</v>
      </c>
      <c r="I169" s="59">
        <v>19</v>
      </c>
      <c r="J169" s="60">
        <v>7</v>
      </c>
      <c r="K169" s="60">
        <v>26</v>
      </c>
      <c r="L169" s="60">
        <v>14</v>
      </c>
      <c r="M169" s="60">
        <v>14</v>
      </c>
      <c r="N169" s="60">
        <v>31</v>
      </c>
      <c r="O169" s="60">
        <v>33</v>
      </c>
      <c r="P169" s="185">
        <v>17</v>
      </c>
      <c r="Q169" s="179">
        <v>14</v>
      </c>
      <c r="R169" s="170">
        <v>27</v>
      </c>
      <c r="S169" s="170">
        <v>23</v>
      </c>
      <c r="T169" s="170">
        <v>10</v>
      </c>
      <c r="U169" s="170">
        <v>8</v>
      </c>
      <c r="V169" s="170">
        <v>32</v>
      </c>
      <c r="W169" s="170">
        <v>11</v>
      </c>
      <c r="X169" s="170">
        <v>36</v>
      </c>
      <c r="Y169" s="170">
        <v>33</v>
      </c>
      <c r="Z169" s="180">
        <v>11</v>
      </c>
    </row>
    <row r="170" spans="1:26">
      <c r="A170" s="3">
        <f t="shared" si="7"/>
        <v>160</v>
      </c>
      <c r="B170" s="9">
        <f t="shared" si="6"/>
        <v>18</v>
      </c>
      <c r="D170" s="39">
        <f t="shared" si="8"/>
        <v>160</v>
      </c>
      <c r="E170" s="39"/>
      <c r="F170" s="60" t="s">
        <v>66</v>
      </c>
      <c r="G170" s="58">
        <v>18</v>
      </c>
      <c r="H170" s="59">
        <v>29</v>
      </c>
      <c r="I170" s="59">
        <v>2</v>
      </c>
      <c r="J170" s="60">
        <v>22</v>
      </c>
      <c r="K170" s="60">
        <v>36</v>
      </c>
      <c r="L170" s="60">
        <v>4</v>
      </c>
      <c r="M170" s="60">
        <v>7</v>
      </c>
      <c r="N170" s="60">
        <v>32</v>
      </c>
      <c r="O170" s="60">
        <v>24</v>
      </c>
      <c r="P170" s="185">
        <v>30</v>
      </c>
      <c r="Q170" s="179">
        <v>34</v>
      </c>
      <c r="R170" s="170">
        <v>0</v>
      </c>
      <c r="S170" s="170">
        <v>32</v>
      </c>
      <c r="T170" s="170">
        <v>6</v>
      </c>
      <c r="U170" s="170">
        <v>16</v>
      </c>
      <c r="V170" s="170">
        <v>5</v>
      </c>
      <c r="W170" s="170">
        <v>16</v>
      </c>
      <c r="X170" s="170">
        <v>32</v>
      </c>
      <c r="Y170" s="170">
        <v>33</v>
      </c>
      <c r="Z170" s="180">
        <v>19</v>
      </c>
    </row>
    <row r="171" spans="1:26">
      <c r="A171" s="3">
        <f t="shared" si="7"/>
        <v>161</v>
      </c>
      <c r="B171" s="9">
        <f t="shared" si="6"/>
        <v>10</v>
      </c>
      <c r="D171" s="39">
        <f t="shared" si="8"/>
        <v>161</v>
      </c>
      <c r="E171" s="39"/>
      <c r="F171" s="60" t="s">
        <v>66</v>
      </c>
      <c r="G171" s="58">
        <v>10</v>
      </c>
      <c r="H171" s="59">
        <v>7</v>
      </c>
      <c r="I171" s="59">
        <v>12</v>
      </c>
      <c r="J171" s="60">
        <v>23</v>
      </c>
      <c r="K171" s="60">
        <v>30</v>
      </c>
      <c r="L171" s="60">
        <v>16</v>
      </c>
      <c r="M171" s="60">
        <v>15</v>
      </c>
      <c r="N171" s="60">
        <v>21</v>
      </c>
      <c r="O171" s="60">
        <v>19</v>
      </c>
      <c r="P171" s="185">
        <v>20</v>
      </c>
      <c r="Q171" s="179">
        <v>15</v>
      </c>
      <c r="R171" s="170">
        <v>25</v>
      </c>
      <c r="S171" s="170">
        <v>9</v>
      </c>
      <c r="T171" s="170">
        <v>3</v>
      </c>
      <c r="U171" s="170">
        <v>14</v>
      </c>
      <c r="V171" s="170">
        <v>5</v>
      </c>
      <c r="W171" s="170">
        <v>0</v>
      </c>
      <c r="X171" s="170">
        <v>9</v>
      </c>
      <c r="Y171" s="170">
        <v>25</v>
      </c>
      <c r="Z171" s="180">
        <v>7</v>
      </c>
    </row>
    <row r="172" spans="1:26">
      <c r="A172" s="3">
        <f t="shared" si="7"/>
        <v>162</v>
      </c>
      <c r="B172" s="9">
        <f t="shared" si="6"/>
        <v>14</v>
      </c>
      <c r="D172" s="39">
        <f t="shared" si="8"/>
        <v>162</v>
      </c>
      <c r="E172" s="39"/>
      <c r="F172" s="60" t="s">
        <v>66</v>
      </c>
      <c r="G172" s="58">
        <v>14</v>
      </c>
      <c r="H172" s="59">
        <v>36</v>
      </c>
      <c r="I172" s="59">
        <v>1</v>
      </c>
      <c r="J172" s="60">
        <v>8</v>
      </c>
      <c r="K172" s="60">
        <v>30</v>
      </c>
      <c r="L172" s="60">
        <v>18</v>
      </c>
      <c r="M172" s="60">
        <v>16</v>
      </c>
      <c r="N172" s="60">
        <v>16</v>
      </c>
      <c r="O172" s="60">
        <v>29</v>
      </c>
      <c r="P172" s="185">
        <v>13</v>
      </c>
      <c r="Q172" s="179">
        <v>6</v>
      </c>
      <c r="R172" s="170">
        <v>33</v>
      </c>
      <c r="S172" s="170">
        <v>11</v>
      </c>
      <c r="T172" s="170">
        <v>15</v>
      </c>
      <c r="U172" s="170">
        <v>25</v>
      </c>
      <c r="V172" s="170">
        <v>4</v>
      </c>
      <c r="W172" s="170">
        <v>20</v>
      </c>
      <c r="X172" s="170">
        <v>3</v>
      </c>
      <c r="Y172" s="170">
        <v>12</v>
      </c>
      <c r="Z172" s="180">
        <v>16</v>
      </c>
    </row>
    <row r="173" spans="1:26">
      <c r="A173" s="3">
        <f t="shared" si="7"/>
        <v>163</v>
      </c>
      <c r="B173" s="9">
        <f t="shared" si="6"/>
        <v>30</v>
      </c>
      <c r="D173" s="39">
        <f t="shared" si="8"/>
        <v>163</v>
      </c>
      <c r="E173" s="39"/>
      <c r="F173" s="60" t="s">
        <v>66</v>
      </c>
      <c r="G173" s="58">
        <v>30</v>
      </c>
      <c r="H173" s="59">
        <v>30</v>
      </c>
      <c r="I173" s="59">
        <v>35</v>
      </c>
      <c r="J173" s="60">
        <v>35</v>
      </c>
      <c r="K173" s="60">
        <v>20</v>
      </c>
      <c r="L173" s="60">
        <v>23</v>
      </c>
      <c r="M173" s="60">
        <v>11</v>
      </c>
      <c r="N173" s="60">
        <v>15</v>
      </c>
      <c r="O173" s="60">
        <v>2</v>
      </c>
      <c r="P173" s="185">
        <v>22</v>
      </c>
      <c r="Q173" s="179">
        <v>36</v>
      </c>
      <c r="R173" s="170">
        <v>23</v>
      </c>
      <c r="S173" s="170">
        <v>18</v>
      </c>
      <c r="T173" s="170">
        <v>5</v>
      </c>
      <c r="U173" s="170">
        <v>22</v>
      </c>
      <c r="V173" s="170">
        <v>25</v>
      </c>
      <c r="W173" s="170">
        <v>19</v>
      </c>
      <c r="X173" s="170">
        <v>0</v>
      </c>
      <c r="Y173" s="170">
        <v>16</v>
      </c>
      <c r="Z173" s="180">
        <v>28</v>
      </c>
    </row>
    <row r="174" spans="1:26">
      <c r="A174" s="3">
        <f t="shared" si="7"/>
        <v>164</v>
      </c>
      <c r="B174" s="9">
        <f t="shared" si="6"/>
        <v>3</v>
      </c>
      <c r="D174" s="39">
        <f t="shared" si="8"/>
        <v>164</v>
      </c>
      <c r="E174" s="39"/>
      <c r="F174" s="60" t="s">
        <v>66</v>
      </c>
      <c r="G174" s="58">
        <v>3</v>
      </c>
      <c r="H174" s="59">
        <v>1</v>
      </c>
      <c r="I174" s="59">
        <v>0</v>
      </c>
      <c r="J174" s="60">
        <v>2</v>
      </c>
      <c r="K174" s="60">
        <v>8</v>
      </c>
      <c r="L174" s="60">
        <v>10</v>
      </c>
      <c r="M174" s="60">
        <v>35</v>
      </c>
      <c r="N174" s="60">
        <v>24</v>
      </c>
      <c r="O174" s="60">
        <v>17</v>
      </c>
      <c r="P174" s="185">
        <v>10</v>
      </c>
      <c r="Q174" s="179">
        <v>7</v>
      </c>
      <c r="R174" s="170">
        <v>1</v>
      </c>
      <c r="S174" s="170">
        <v>35</v>
      </c>
      <c r="T174" s="170">
        <v>31</v>
      </c>
      <c r="U174" s="170">
        <v>13</v>
      </c>
      <c r="V174" s="170">
        <v>13</v>
      </c>
      <c r="W174" s="170">
        <v>25</v>
      </c>
      <c r="X174" s="170">
        <v>24</v>
      </c>
      <c r="Y174" s="170">
        <v>9</v>
      </c>
      <c r="Z174" s="180">
        <v>34</v>
      </c>
    </row>
    <row r="175" spans="1:26">
      <c r="A175" s="3">
        <f t="shared" si="7"/>
        <v>165</v>
      </c>
      <c r="B175" s="9">
        <f t="shared" si="6"/>
        <v>11</v>
      </c>
      <c r="D175" s="39">
        <f t="shared" si="8"/>
        <v>165</v>
      </c>
      <c r="E175" s="39"/>
      <c r="F175" s="60" t="s">
        <v>66</v>
      </c>
      <c r="G175" s="58">
        <v>11</v>
      </c>
      <c r="H175" s="59">
        <v>16</v>
      </c>
      <c r="I175" s="59">
        <v>36</v>
      </c>
      <c r="J175" s="60">
        <v>18</v>
      </c>
      <c r="K175" s="60">
        <v>28</v>
      </c>
      <c r="L175" s="60">
        <v>29</v>
      </c>
      <c r="M175" s="60">
        <v>30</v>
      </c>
      <c r="N175" s="60">
        <v>34</v>
      </c>
      <c r="O175" s="60">
        <v>25</v>
      </c>
      <c r="P175" s="185">
        <v>6</v>
      </c>
      <c r="Q175" s="179">
        <v>0</v>
      </c>
      <c r="R175" s="170">
        <v>16</v>
      </c>
      <c r="S175" s="170">
        <v>24</v>
      </c>
      <c r="T175" s="170">
        <v>23</v>
      </c>
      <c r="U175" s="170">
        <v>8</v>
      </c>
      <c r="V175" s="170">
        <v>10</v>
      </c>
      <c r="W175" s="170">
        <v>14</v>
      </c>
      <c r="X175" s="170">
        <v>16</v>
      </c>
      <c r="Y175" s="170">
        <v>31</v>
      </c>
      <c r="Z175" s="180">
        <v>18</v>
      </c>
    </row>
    <row r="176" spans="1:26">
      <c r="A176" s="3">
        <f t="shared" si="7"/>
        <v>166</v>
      </c>
      <c r="B176" s="9">
        <f t="shared" si="6"/>
        <v>17</v>
      </c>
      <c r="D176" s="39">
        <f t="shared" si="8"/>
        <v>166</v>
      </c>
      <c r="E176" s="39"/>
      <c r="F176" s="60" t="s">
        <v>66</v>
      </c>
      <c r="G176" s="58">
        <v>17</v>
      </c>
      <c r="H176" s="59">
        <v>28</v>
      </c>
      <c r="I176" s="59">
        <v>25</v>
      </c>
      <c r="J176" s="60">
        <v>28</v>
      </c>
      <c r="K176" s="60">
        <v>0</v>
      </c>
      <c r="L176" s="60">
        <v>23</v>
      </c>
      <c r="M176" s="60">
        <v>35</v>
      </c>
      <c r="N176" s="60">
        <v>1</v>
      </c>
      <c r="O176" s="60">
        <v>20</v>
      </c>
      <c r="P176" s="185">
        <v>21</v>
      </c>
      <c r="Q176" s="179">
        <v>19</v>
      </c>
      <c r="R176" s="170">
        <v>19</v>
      </c>
      <c r="S176" s="170">
        <v>35</v>
      </c>
      <c r="T176" s="170">
        <v>1</v>
      </c>
      <c r="U176" s="170">
        <v>31</v>
      </c>
      <c r="V176" s="170">
        <v>3</v>
      </c>
      <c r="W176" s="170">
        <v>20</v>
      </c>
      <c r="X176" s="170">
        <v>12</v>
      </c>
      <c r="Y176" s="170">
        <v>4</v>
      </c>
      <c r="Z176" s="180">
        <v>22</v>
      </c>
    </row>
    <row r="177" spans="1:26">
      <c r="A177" s="3">
        <f t="shared" si="7"/>
        <v>167</v>
      </c>
      <c r="B177" s="9">
        <f t="shared" si="6"/>
        <v>3</v>
      </c>
      <c r="D177" s="39">
        <f t="shared" si="8"/>
        <v>167</v>
      </c>
      <c r="E177" s="39"/>
      <c r="F177" s="60" t="s">
        <v>66</v>
      </c>
      <c r="G177" s="58">
        <v>3</v>
      </c>
      <c r="H177" s="59">
        <v>17</v>
      </c>
      <c r="I177" s="59">
        <v>6</v>
      </c>
      <c r="J177" s="60">
        <v>34</v>
      </c>
      <c r="K177" s="60">
        <v>18</v>
      </c>
      <c r="L177" s="60">
        <v>7</v>
      </c>
      <c r="M177" s="60">
        <v>8</v>
      </c>
      <c r="N177" s="60">
        <v>20</v>
      </c>
      <c r="O177" s="60">
        <v>19</v>
      </c>
      <c r="P177" s="185">
        <v>18</v>
      </c>
      <c r="Q177" s="179">
        <v>2</v>
      </c>
      <c r="R177" s="170">
        <v>26</v>
      </c>
      <c r="S177" s="170">
        <v>31</v>
      </c>
      <c r="T177" s="170">
        <v>12</v>
      </c>
      <c r="U177" s="170">
        <v>8</v>
      </c>
      <c r="V177" s="170">
        <v>33</v>
      </c>
      <c r="W177" s="170">
        <v>16</v>
      </c>
      <c r="X177" s="170">
        <v>34</v>
      </c>
      <c r="Y177" s="170">
        <v>12</v>
      </c>
      <c r="Z177" s="180">
        <v>2</v>
      </c>
    </row>
    <row r="178" spans="1:26">
      <c r="A178" s="3">
        <f t="shared" si="7"/>
        <v>168</v>
      </c>
      <c r="B178" s="9">
        <f t="shared" si="6"/>
        <v>10</v>
      </c>
      <c r="D178" s="39">
        <f t="shared" si="8"/>
        <v>168</v>
      </c>
      <c r="E178" s="39"/>
      <c r="F178" s="60" t="s">
        <v>66</v>
      </c>
      <c r="G178" s="58">
        <v>10</v>
      </c>
      <c r="H178" s="59">
        <v>8</v>
      </c>
      <c r="I178" s="59">
        <v>28</v>
      </c>
      <c r="J178" s="60">
        <v>36</v>
      </c>
      <c r="K178" s="60">
        <v>2</v>
      </c>
      <c r="L178" s="60">
        <v>12</v>
      </c>
      <c r="M178" s="60">
        <v>14</v>
      </c>
      <c r="N178" s="60">
        <v>33</v>
      </c>
      <c r="O178" s="60">
        <v>10</v>
      </c>
      <c r="P178" s="185">
        <v>3</v>
      </c>
      <c r="Q178" s="179">
        <v>27</v>
      </c>
      <c r="R178" s="170">
        <v>33</v>
      </c>
      <c r="S178" s="170">
        <v>2</v>
      </c>
      <c r="T178" s="170">
        <v>32</v>
      </c>
      <c r="U178" s="170">
        <v>24</v>
      </c>
      <c r="V178" s="170">
        <v>6</v>
      </c>
      <c r="W178" s="170">
        <v>2</v>
      </c>
      <c r="X178" s="170">
        <v>35</v>
      </c>
      <c r="Y178" s="170">
        <v>11</v>
      </c>
      <c r="Z178" s="180">
        <v>34</v>
      </c>
    </row>
    <row r="179" spans="1:26">
      <c r="A179" s="3">
        <f t="shared" si="7"/>
        <v>169</v>
      </c>
      <c r="B179" s="9">
        <f t="shared" si="6"/>
        <v>18</v>
      </c>
      <c r="D179" s="39">
        <f t="shared" si="8"/>
        <v>169</v>
      </c>
      <c r="E179" s="39"/>
      <c r="F179" s="60" t="s">
        <v>66</v>
      </c>
      <c r="G179" s="58">
        <v>18</v>
      </c>
      <c r="H179" s="59">
        <v>9</v>
      </c>
      <c r="I179" s="59">
        <v>27</v>
      </c>
      <c r="J179" s="60">
        <v>23</v>
      </c>
      <c r="K179" s="60">
        <v>12</v>
      </c>
      <c r="L179" s="60">
        <v>14</v>
      </c>
      <c r="M179" s="60">
        <v>22</v>
      </c>
      <c r="N179" s="60">
        <v>11</v>
      </c>
      <c r="O179" s="60">
        <v>27</v>
      </c>
      <c r="P179" s="185">
        <v>9</v>
      </c>
      <c r="Q179" s="179">
        <v>29</v>
      </c>
      <c r="R179" s="170">
        <v>23</v>
      </c>
      <c r="S179" s="170">
        <v>30</v>
      </c>
      <c r="T179" s="170">
        <v>8</v>
      </c>
      <c r="U179" s="170">
        <v>17</v>
      </c>
      <c r="V179" s="170">
        <v>33</v>
      </c>
      <c r="W179" s="170">
        <v>31</v>
      </c>
      <c r="X179" s="170">
        <v>32</v>
      </c>
      <c r="Y179" s="170">
        <v>8</v>
      </c>
      <c r="Z179" s="180">
        <v>0</v>
      </c>
    </row>
    <row r="180" spans="1:26">
      <c r="A180" s="3">
        <f t="shared" si="7"/>
        <v>170</v>
      </c>
      <c r="B180" s="9">
        <f t="shared" si="6"/>
        <v>29</v>
      </c>
      <c r="D180" s="39">
        <f t="shared" si="8"/>
        <v>170</v>
      </c>
      <c r="E180" s="39"/>
      <c r="F180" s="60" t="s">
        <v>66</v>
      </c>
      <c r="G180" s="58">
        <v>29</v>
      </c>
      <c r="H180" s="59">
        <v>15</v>
      </c>
      <c r="I180" s="59">
        <v>9</v>
      </c>
      <c r="J180" s="60">
        <v>20</v>
      </c>
      <c r="K180" s="60">
        <v>34</v>
      </c>
      <c r="L180" s="60">
        <v>28</v>
      </c>
      <c r="M180" s="60">
        <v>0</v>
      </c>
      <c r="N180" s="60">
        <v>36</v>
      </c>
      <c r="O180" s="60">
        <v>25</v>
      </c>
      <c r="P180" s="185">
        <v>18</v>
      </c>
      <c r="Q180" s="179">
        <v>26</v>
      </c>
      <c r="R180" s="170">
        <v>14</v>
      </c>
      <c r="S180" s="170">
        <v>8</v>
      </c>
      <c r="T180" s="170">
        <v>27</v>
      </c>
      <c r="U180" s="170">
        <v>29</v>
      </c>
      <c r="V180" s="170">
        <v>22</v>
      </c>
      <c r="W180" s="170">
        <v>24</v>
      </c>
      <c r="X180" s="170">
        <v>29</v>
      </c>
      <c r="Y180" s="170">
        <v>33</v>
      </c>
      <c r="Z180" s="180">
        <v>4</v>
      </c>
    </row>
    <row r="181" spans="1:26">
      <c r="A181" s="3">
        <f t="shared" si="7"/>
        <v>171</v>
      </c>
      <c r="B181" s="9">
        <f t="shared" si="6"/>
        <v>28</v>
      </c>
      <c r="D181" s="39">
        <f t="shared" si="8"/>
        <v>171</v>
      </c>
      <c r="E181" s="39"/>
      <c r="F181" s="60" t="s">
        <v>66</v>
      </c>
      <c r="G181" s="58">
        <v>28</v>
      </c>
      <c r="H181" s="59">
        <v>16</v>
      </c>
      <c r="I181" s="59">
        <v>33</v>
      </c>
      <c r="J181" s="60">
        <v>20</v>
      </c>
      <c r="K181" s="60">
        <v>26</v>
      </c>
      <c r="L181" s="60">
        <v>7</v>
      </c>
      <c r="M181" s="60">
        <v>36</v>
      </c>
      <c r="N181" s="60">
        <v>13</v>
      </c>
      <c r="O181" s="60">
        <v>20</v>
      </c>
      <c r="P181" s="185">
        <v>18</v>
      </c>
      <c r="Q181" s="179">
        <v>34</v>
      </c>
      <c r="R181" s="170">
        <v>22</v>
      </c>
      <c r="S181" s="170">
        <v>35</v>
      </c>
      <c r="T181" s="170">
        <v>7</v>
      </c>
      <c r="U181" s="170">
        <v>34</v>
      </c>
      <c r="V181" s="170">
        <v>7</v>
      </c>
      <c r="W181" s="170">
        <v>34</v>
      </c>
      <c r="X181" s="170">
        <v>0</v>
      </c>
      <c r="Y181" s="170">
        <v>32</v>
      </c>
      <c r="Z181" s="180">
        <v>13</v>
      </c>
    </row>
    <row r="182" spans="1:26">
      <c r="A182" s="3">
        <f t="shared" si="7"/>
        <v>172</v>
      </c>
      <c r="B182" s="9">
        <f t="shared" si="6"/>
        <v>10</v>
      </c>
      <c r="D182" s="39">
        <f t="shared" si="8"/>
        <v>172</v>
      </c>
      <c r="E182" s="39"/>
      <c r="F182" s="60" t="s">
        <v>66</v>
      </c>
      <c r="G182" s="58">
        <v>10</v>
      </c>
      <c r="H182" s="59">
        <v>33</v>
      </c>
      <c r="I182" s="59">
        <v>19</v>
      </c>
      <c r="J182" s="60">
        <v>20</v>
      </c>
      <c r="K182" s="60">
        <v>30</v>
      </c>
      <c r="L182" s="60">
        <v>33</v>
      </c>
      <c r="M182" s="60">
        <v>18</v>
      </c>
      <c r="N182" s="60">
        <v>8</v>
      </c>
      <c r="O182" s="60">
        <v>13</v>
      </c>
      <c r="P182" s="185">
        <v>17</v>
      </c>
      <c r="Q182" s="179">
        <v>6</v>
      </c>
      <c r="R182" s="170">
        <v>8</v>
      </c>
      <c r="S182" s="170">
        <v>9</v>
      </c>
      <c r="T182" s="170">
        <v>31</v>
      </c>
      <c r="U182" s="170">
        <v>31</v>
      </c>
      <c r="V182" s="170">
        <v>2</v>
      </c>
      <c r="W182" s="170">
        <v>8</v>
      </c>
      <c r="X182" s="170">
        <v>19</v>
      </c>
      <c r="Y182" s="170">
        <v>2</v>
      </c>
      <c r="Z182" s="180">
        <v>35</v>
      </c>
    </row>
    <row r="183" spans="1:26">
      <c r="A183" s="3">
        <f t="shared" si="7"/>
        <v>173</v>
      </c>
      <c r="B183" s="9">
        <f t="shared" si="6"/>
        <v>32</v>
      </c>
      <c r="D183" s="39">
        <f t="shared" si="8"/>
        <v>173</v>
      </c>
      <c r="E183" s="39"/>
      <c r="F183" s="60" t="s">
        <v>66</v>
      </c>
      <c r="G183" s="58">
        <v>32</v>
      </c>
      <c r="H183" s="59">
        <v>9</v>
      </c>
      <c r="I183" s="59">
        <v>27</v>
      </c>
      <c r="J183" s="60">
        <v>28</v>
      </c>
      <c r="K183" s="60">
        <v>19</v>
      </c>
      <c r="L183" s="60">
        <v>28</v>
      </c>
      <c r="M183" s="60">
        <v>21</v>
      </c>
      <c r="N183" s="60">
        <v>35</v>
      </c>
      <c r="O183" s="60">
        <v>33</v>
      </c>
      <c r="P183" s="185">
        <v>27</v>
      </c>
      <c r="Q183" s="179">
        <v>14</v>
      </c>
      <c r="R183" s="170">
        <v>26</v>
      </c>
      <c r="S183" s="170">
        <v>13</v>
      </c>
      <c r="T183" s="170">
        <v>11</v>
      </c>
      <c r="U183" s="170">
        <v>29</v>
      </c>
      <c r="V183" s="170">
        <v>16</v>
      </c>
      <c r="W183" s="170">
        <v>24</v>
      </c>
      <c r="X183" s="170">
        <v>27</v>
      </c>
      <c r="Y183" s="170">
        <v>28</v>
      </c>
      <c r="Z183" s="180">
        <v>19</v>
      </c>
    </row>
    <row r="184" spans="1:26">
      <c r="A184" s="3">
        <f t="shared" si="7"/>
        <v>174</v>
      </c>
      <c r="B184" s="9">
        <f t="shared" si="6"/>
        <v>14</v>
      </c>
      <c r="D184" s="39">
        <f t="shared" si="8"/>
        <v>174</v>
      </c>
      <c r="E184" s="39"/>
      <c r="F184" s="60" t="s">
        <v>66</v>
      </c>
      <c r="G184" s="58">
        <v>14</v>
      </c>
      <c r="H184" s="59">
        <v>13</v>
      </c>
      <c r="I184" s="59">
        <v>18</v>
      </c>
      <c r="J184" s="60">
        <v>31</v>
      </c>
      <c r="K184" s="60">
        <v>14</v>
      </c>
      <c r="L184" s="60">
        <v>15</v>
      </c>
      <c r="M184" s="60">
        <v>8</v>
      </c>
      <c r="N184" s="60">
        <v>29</v>
      </c>
      <c r="O184" s="60">
        <v>13</v>
      </c>
      <c r="P184" s="185">
        <v>23</v>
      </c>
      <c r="Q184" s="179">
        <v>27</v>
      </c>
      <c r="R184" s="170">
        <v>20</v>
      </c>
      <c r="S184" s="170">
        <v>23</v>
      </c>
      <c r="T184" s="170">
        <v>7</v>
      </c>
      <c r="U184" s="170">
        <v>3</v>
      </c>
      <c r="V184" s="170">
        <v>8</v>
      </c>
      <c r="W184" s="170">
        <v>14</v>
      </c>
      <c r="X184" s="170">
        <v>36</v>
      </c>
      <c r="Y184" s="170">
        <v>22</v>
      </c>
      <c r="Z184" s="180">
        <v>7</v>
      </c>
    </row>
    <row r="185" spans="1:26">
      <c r="A185" s="3">
        <f t="shared" si="7"/>
        <v>175</v>
      </c>
      <c r="B185" s="9">
        <f t="shared" si="6"/>
        <v>11</v>
      </c>
      <c r="D185" s="39">
        <f t="shared" si="8"/>
        <v>175</v>
      </c>
      <c r="E185" s="39"/>
      <c r="F185" s="60" t="s">
        <v>66</v>
      </c>
      <c r="G185" s="58">
        <v>11</v>
      </c>
      <c r="H185" s="59">
        <v>33</v>
      </c>
      <c r="I185" s="59">
        <v>7</v>
      </c>
      <c r="J185" s="60">
        <v>5</v>
      </c>
      <c r="K185" s="60">
        <v>35</v>
      </c>
      <c r="L185" s="60">
        <v>29</v>
      </c>
      <c r="M185" s="60">
        <v>34</v>
      </c>
      <c r="N185" s="60">
        <v>22</v>
      </c>
      <c r="O185" s="60">
        <v>16</v>
      </c>
      <c r="P185" s="185">
        <v>7</v>
      </c>
      <c r="Q185" s="179">
        <v>2</v>
      </c>
      <c r="R185" s="170">
        <v>2</v>
      </c>
      <c r="S185" s="170">
        <v>24</v>
      </c>
      <c r="T185" s="170">
        <v>19</v>
      </c>
      <c r="U185" s="170">
        <v>17</v>
      </c>
      <c r="V185" s="170">
        <v>33</v>
      </c>
      <c r="W185" s="170">
        <v>2</v>
      </c>
      <c r="X185" s="170">
        <v>33</v>
      </c>
      <c r="Y185" s="170">
        <v>32</v>
      </c>
      <c r="Z185" s="180">
        <v>10</v>
      </c>
    </row>
    <row r="186" spans="1:26">
      <c r="A186" s="3">
        <f t="shared" si="7"/>
        <v>176</v>
      </c>
      <c r="B186" s="9">
        <f t="shared" si="6"/>
        <v>13</v>
      </c>
      <c r="D186" s="39">
        <f t="shared" si="8"/>
        <v>176</v>
      </c>
      <c r="E186" s="39"/>
      <c r="F186" s="60" t="s">
        <v>66</v>
      </c>
      <c r="G186" s="58">
        <v>13</v>
      </c>
      <c r="H186" s="59">
        <v>33</v>
      </c>
      <c r="I186" s="59">
        <v>27</v>
      </c>
      <c r="J186" s="60">
        <v>29</v>
      </c>
      <c r="K186" s="60">
        <v>22</v>
      </c>
      <c r="L186" s="60">
        <v>1</v>
      </c>
      <c r="M186" s="60">
        <v>10</v>
      </c>
      <c r="N186" s="60">
        <v>8</v>
      </c>
      <c r="O186" s="60">
        <v>16</v>
      </c>
      <c r="P186" s="185">
        <v>4</v>
      </c>
      <c r="Q186" s="179">
        <v>29</v>
      </c>
      <c r="R186" s="170">
        <v>20</v>
      </c>
      <c r="S186" s="170">
        <v>27</v>
      </c>
      <c r="T186" s="170">
        <v>16</v>
      </c>
      <c r="U186" s="170">
        <v>20</v>
      </c>
      <c r="V186" s="170">
        <v>1</v>
      </c>
      <c r="W186" s="170">
        <v>3</v>
      </c>
      <c r="X186" s="170">
        <v>20</v>
      </c>
      <c r="Y186" s="170">
        <v>0</v>
      </c>
      <c r="Z186" s="180">
        <v>35</v>
      </c>
    </row>
    <row r="187" spans="1:26">
      <c r="A187" s="3">
        <f t="shared" si="7"/>
        <v>177</v>
      </c>
      <c r="B187" s="9">
        <f t="shared" si="6"/>
        <v>35</v>
      </c>
      <c r="D187" s="39">
        <f t="shared" si="8"/>
        <v>177</v>
      </c>
      <c r="E187" s="39"/>
      <c r="F187" s="60" t="s">
        <v>66</v>
      </c>
      <c r="G187" s="58">
        <v>35</v>
      </c>
      <c r="H187" s="59">
        <v>31</v>
      </c>
      <c r="I187" s="59">
        <v>34</v>
      </c>
      <c r="J187" s="60">
        <v>13</v>
      </c>
      <c r="K187" s="60">
        <v>9</v>
      </c>
      <c r="L187" s="60">
        <v>12</v>
      </c>
      <c r="M187" s="60">
        <v>3</v>
      </c>
      <c r="N187" s="60">
        <v>36</v>
      </c>
      <c r="O187" s="60">
        <v>1</v>
      </c>
      <c r="P187" s="185">
        <v>22</v>
      </c>
      <c r="Q187" s="179">
        <v>31</v>
      </c>
      <c r="R187" s="170">
        <v>34</v>
      </c>
      <c r="S187" s="170">
        <v>15</v>
      </c>
      <c r="T187" s="170">
        <v>32</v>
      </c>
      <c r="U187" s="170">
        <v>18</v>
      </c>
      <c r="V187" s="170">
        <v>10</v>
      </c>
      <c r="W187" s="170">
        <v>31</v>
      </c>
      <c r="X187" s="170">
        <v>21</v>
      </c>
      <c r="Y187" s="170">
        <v>21</v>
      </c>
      <c r="Z187" s="180">
        <v>13</v>
      </c>
    </row>
    <row r="188" spans="1:26">
      <c r="A188" s="3">
        <f t="shared" si="7"/>
        <v>178</v>
      </c>
      <c r="B188" s="9">
        <f t="shared" si="6"/>
        <v>13</v>
      </c>
      <c r="D188" s="39">
        <f t="shared" si="8"/>
        <v>178</v>
      </c>
      <c r="E188" s="39"/>
      <c r="F188" s="60" t="s">
        <v>66</v>
      </c>
      <c r="G188" s="58">
        <v>13</v>
      </c>
      <c r="H188" s="59">
        <v>27</v>
      </c>
      <c r="I188" s="59">
        <v>7</v>
      </c>
      <c r="J188" s="60">
        <v>19</v>
      </c>
      <c r="K188" s="60">
        <v>2</v>
      </c>
      <c r="L188" s="60">
        <v>34</v>
      </c>
      <c r="M188" s="60">
        <v>21</v>
      </c>
      <c r="N188" s="60">
        <v>26</v>
      </c>
      <c r="O188" s="60">
        <v>9</v>
      </c>
      <c r="P188" s="185">
        <v>14</v>
      </c>
      <c r="Q188" s="179">
        <v>2</v>
      </c>
      <c r="R188" s="170">
        <v>3</v>
      </c>
      <c r="S188" s="170">
        <v>25</v>
      </c>
      <c r="T188" s="170">
        <v>1</v>
      </c>
      <c r="U188" s="170">
        <v>24</v>
      </c>
      <c r="V188" s="170">
        <v>11</v>
      </c>
      <c r="W188" s="170">
        <v>11</v>
      </c>
      <c r="X188" s="170">
        <v>0</v>
      </c>
      <c r="Y188" s="170">
        <v>22</v>
      </c>
      <c r="Z188" s="180">
        <v>11</v>
      </c>
    </row>
    <row r="189" spans="1:26">
      <c r="A189" s="3">
        <f t="shared" si="7"/>
        <v>179</v>
      </c>
      <c r="B189" s="9">
        <f t="shared" si="6"/>
        <v>14</v>
      </c>
      <c r="D189" s="39">
        <f t="shared" si="8"/>
        <v>179</v>
      </c>
      <c r="E189" s="39"/>
      <c r="F189" s="60" t="s">
        <v>66</v>
      </c>
      <c r="G189" s="58">
        <v>14</v>
      </c>
      <c r="H189" s="59">
        <v>24</v>
      </c>
      <c r="I189" s="59">
        <v>6</v>
      </c>
      <c r="J189" s="60">
        <v>19</v>
      </c>
      <c r="K189" s="60">
        <v>12</v>
      </c>
      <c r="L189" s="60">
        <v>27</v>
      </c>
      <c r="M189" s="60">
        <v>10</v>
      </c>
      <c r="N189" s="60">
        <v>16</v>
      </c>
      <c r="O189" s="60">
        <v>8</v>
      </c>
      <c r="P189" s="185">
        <v>19</v>
      </c>
      <c r="Q189" s="179">
        <v>35</v>
      </c>
      <c r="R189" s="170">
        <v>12</v>
      </c>
      <c r="S189" s="170">
        <v>19</v>
      </c>
      <c r="T189" s="170">
        <v>0</v>
      </c>
      <c r="U189" s="170">
        <v>10</v>
      </c>
      <c r="V189" s="170">
        <v>9</v>
      </c>
      <c r="W189" s="170">
        <v>32</v>
      </c>
      <c r="X189" s="170">
        <v>20</v>
      </c>
      <c r="Y189" s="170">
        <v>36</v>
      </c>
      <c r="Z189" s="180">
        <v>34</v>
      </c>
    </row>
    <row r="190" spans="1:26">
      <c r="A190" s="3">
        <f t="shared" si="7"/>
        <v>180</v>
      </c>
      <c r="B190" s="9">
        <f t="shared" si="6"/>
        <v>6</v>
      </c>
      <c r="D190" s="39">
        <f t="shared" si="8"/>
        <v>180</v>
      </c>
      <c r="E190" s="39"/>
      <c r="F190" s="60" t="s">
        <v>66</v>
      </c>
      <c r="G190" s="58">
        <v>6</v>
      </c>
      <c r="H190" s="59">
        <v>35</v>
      </c>
      <c r="I190" s="59">
        <v>2</v>
      </c>
      <c r="J190" s="60">
        <v>30</v>
      </c>
      <c r="K190" s="60">
        <v>23</v>
      </c>
      <c r="L190" s="60">
        <v>20</v>
      </c>
      <c r="M190" s="60">
        <v>24</v>
      </c>
      <c r="N190" s="60">
        <v>11</v>
      </c>
      <c r="O190" s="60">
        <v>27</v>
      </c>
      <c r="P190" s="185">
        <v>19</v>
      </c>
      <c r="Q190" s="179">
        <v>34</v>
      </c>
      <c r="R190" s="170">
        <v>27</v>
      </c>
      <c r="S190" s="170">
        <v>19</v>
      </c>
      <c r="T190" s="170">
        <v>2</v>
      </c>
      <c r="U190" s="170">
        <v>18</v>
      </c>
      <c r="V190" s="170">
        <v>4</v>
      </c>
      <c r="W190" s="170">
        <v>22</v>
      </c>
      <c r="X190" s="170">
        <v>3</v>
      </c>
      <c r="Y190" s="170">
        <v>29</v>
      </c>
      <c r="Z190" s="180">
        <v>12</v>
      </c>
    </row>
    <row r="191" spans="1:26">
      <c r="A191" s="3">
        <f t="shared" si="7"/>
        <v>181</v>
      </c>
      <c r="B191" s="9">
        <f t="shared" si="6"/>
        <v>16</v>
      </c>
      <c r="D191" s="39">
        <f t="shared" si="8"/>
        <v>181</v>
      </c>
      <c r="E191" s="39"/>
      <c r="F191" s="60" t="s">
        <v>66</v>
      </c>
      <c r="G191" s="58">
        <v>16</v>
      </c>
      <c r="H191" s="59">
        <v>30</v>
      </c>
      <c r="I191" s="59">
        <v>8</v>
      </c>
      <c r="J191" s="60">
        <v>7</v>
      </c>
      <c r="K191" s="60">
        <v>26</v>
      </c>
      <c r="L191" s="60">
        <v>5</v>
      </c>
      <c r="M191" s="60">
        <v>2</v>
      </c>
      <c r="N191" s="60">
        <v>20</v>
      </c>
      <c r="O191" s="60">
        <v>3</v>
      </c>
      <c r="P191" s="185">
        <v>32</v>
      </c>
      <c r="Q191" s="179">
        <v>7</v>
      </c>
      <c r="R191" s="170">
        <v>7</v>
      </c>
      <c r="S191" s="170">
        <v>20</v>
      </c>
      <c r="T191" s="170">
        <v>18</v>
      </c>
      <c r="U191" s="170">
        <v>26</v>
      </c>
      <c r="V191" s="170">
        <v>0</v>
      </c>
      <c r="W191" s="170">
        <v>18</v>
      </c>
      <c r="X191" s="170">
        <v>34</v>
      </c>
      <c r="Y191" s="170">
        <v>29</v>
      </c>
      <c r="Z191" s="180">
        <v>5</v>
      </c>
    </row>
    <row r="192" spans="1:26">
      <c r="A192" s="3">
        <f t="shared" si="7"/>
        <v>182</v>
      </c>
      <c r="B192" s="9">
        <f t="shared" si="6"/>
        <v>8</v>
      </c>
      <c r="D192" s="39">
        <f t="shared" si="8"/>
        <v>182</v>
      </c>
      <c r="E192" s="39"/>
      <c r="F192" s="60" t="s">
        <v>66</v>
      </c>
      <c r="G192" s="58">
        <v>8</v>
      </c>
      <c r="H192" s="59">
        <v>16</v>
      </c>
      <c r="I192" s="59">
        <v>14</v>
      </c>
      <c r="J192" s="60">
        <v>19</v>
      </c>
      <c r="K192" s="60">
        <v>19</v>
      </c>
      <c r="L192" s="60">
        <v>29</v>
      </c>
      <c r="M192" s="60">
        <v>20</v>
      </c>
      <c r="N192" s="60">
        <v>28</v>
      </c>
      <c r="O192" s="60">
        <v>2</v>
      </c>
      <c r="P192" s="185">
        <v>23</v>
      </c>
      <c r="Q192" s="179">
        <v>19</v>
      </c>
      <c r="R192" s="170">
        <v>15</v>
      </c>
      <c r="S192" s="170">
        <v>15</v>
      </c>
      <c r="T192" s="170">
        <v>21</v>
      </c>
      <c r="U192" s="170">
        <v>30</v>
      </c>
      <c r="V192" s="170">
        <v>12</v>
      </c>
      <c r="W192" s="170">
        <v>29</v>
      </c>
      <c r="X192" s="170">
        <v>15</v>
      </c>
      <c r="Y192" s="170">
        <v>20</v>
      </c>
      <c r="Z192" s="180">
        <v>23</v>
      </c>
    </row>
    <row r="193" spans="1:26">
      <c r="A193" s="3">
        <f t="shared" si="7"/>
        <v>183</v>
      </c>
      <c r="B193" s="9">
        <f t="shared" si="6"/>
        <v>5</v>
      </c>
      <c r="D193" s="39">
        <f t="shared" si="8"/>
        <v>183</v>
      </c>
      <c r="E193" s="39"/>
      <c r="F193" s="60" t="s">
        <v>66</v>
      </c>
      <c r="G193" s="58">
        <v>5</v>
      </c>
      <c r="H193" s="59">
        <v>0</v>
      </c>
      <c r="I193" s="59">
        <v>14</v>
      </c>
      <c r="J193" s="60">
        <v>17</v>
      </c>
      <c r="K193" s="60">
        <v>26</v>
      </c>
      <c r="L193" s="60">
        <v>14</v>
      </c>
      <c r="M193" s="60">
        <v>31</v>
      </c>
      <c r="N193" s="60">
        <v>30</v>
      </c>
      <c r="O193" s="60">
        <v>8</v>
      </c>
      <c r="P193" s="185">
        <v>34</v>
      </c>
      <c r="Q193" s="179">
        <v>4</v>
      </c>
      <c r="R193" s="170">
        <v>31</v>
      </c>
      <c r="S193" s="170">
        <v>24</v>
      </c>
      <c r="T193" s="170">
        <v>29</v>
      </c>
      <c r="U193" s="170">
        <v>5</v>
      </c>
      <c r="V193" s="170">
        <v>34</v>
      </c>
      <c r="W193" s="170">
        <v>16</v>
      </c>
      <c r="X193" s="170">
        <v>26</v>
      </c>
      <c r="Y193" s="170">
        <v>21</v>
      </c>
      <c r="Z193" s="180">
        <v>5</v>
      </c>
    </row>
    <row r="194" spans="1:26">
      <c r="A194" s="3">
        <f t="shared" si="7"/>
        <v>184</v>
      </c>
      <c r="B194" s="9">
        <f t="shared" si="6"/>
        <v>14</v>
      </c>
      <c r="D194" s="39">
        <f t="shared" si="8"/>
        <v>184</v>
      </c>
      <c r="E194" s="39"/>
      <c r="F194" s="60" t="s">
        <v>66</v>
      </c>
      <c r="G194" s="58">
        <v>14</v>
      </c>
      <c r="H194" s="59">
        <v>13</v>
      </c>
      <c r="I194" s="59">
        <v>36</v>
      </c>
      <c r="J194" s="60">
        <v>11</v>
      </c>
      <c r="K194" s="60">
        <v>10</v>
      </c>
      <c r="L194" s="60">
        <v>24</v>
      </c>
      <c r="M194" s="60">
        <v>22</v>
      </c>
      <c r="N194" s="60">
        <v>8</v>
      </c>
      <c r="O194" s="60">
        <v>21</v>
      </c>
      <c r="P194" s="185">
        <v>35</v>
      </c>
      <c r="Q194" s="179">
        <v>4</v>
      </c>
      <c r="R194" s="170">
        <v>20</v>
      </c>
      <c r="S194" s="170">
        <v>28</v>
      </c>
      <c r="T194" s="170">
        <v>21</v>
      </c>
      <c r="U194" s="170">
        <v>16</v>
      </c>
      <c r="V194" s="170">
        <v>17</v>
      </c>
      <c r="W194" s="170">
        <v>12</v>
      </c>
      <c r="X194" s="170">
        <v>27</v>
      </c>
      <c r="Y194" s="170">
        <v>25</v>
      </c>
      <c r="Z194" s="180">
        <v>14</v>
      </c>
    </row>
    <row r="195" spans="1:26">
      <c r="A195" s="3">
        <f t="shared" si="7"/>
        <v>185</v>
      </c>
      <c r="B195" s="9">
        <f t="shared" si="6"/>
        <v>17</v>
      </c>
      <c r="D195" s="39">
        <f t="shared" si="8"/>
        <v>185</v>
      </c>
      <c r="E195" s="39"/>
      <c r="F195" s="60" t="s">
        <v>66</v>
      </c>
      <c r="G195" s="58">
        <v>17</v>
      </c>
      <c r="H195" s="59">
        <v>20</v>
      </c>
      <c r="I195" s="59">
        <v>26</v>
      </c>
      <c r="J195" s="60">
        <v>5</v>
      </c>
      <c r="K195" s="60">
        <v>13</v>
      </c>
      <c r="L195" s="60">
        <v>3</v>
      </c>
      <c r="M195" s="60">
        <v>8</v>
      </c>
      <c r="N195" s="60">
        <v>14</v>
      </c>
      <c r="O195" s="60">
        <v>0</v>
      </c>
      <c r="P195" s="185">
        <v>14</v>
      </c>
      <c r="Q195" s="179">
        <v>7</v>
      </c>
      <c r="R195" s="170">
        <v>16</v>
      </c>
      <c r="S195" s="170">
        <v>9</v>
      </c>
      <c r="T195" s="170">
        <v>9</v>
      </c>
      <c r="U195" s="170">
        <v>32</v>
      </c>
      <c r="V195" s="170">
        <v>28</v>
      </c>
      <c r="W195" s="170">
        <v>36</v>
      </c>
      <c r="X195" s="170">
        <v>1</v>
      </c>
      <c r="Y195" s="170">
        <v>7</v>
      </c>
      <c r="Z195" s="180">
        <v>21</v>
      </c>
    </row>
    <row r="196" spans="1:26">
      <c r="A196" s="3">
        <f t="shared" si="7"/>
        <v>186</v>
      </c>
      <c r="B196" s="9">
        <f t="shared" si="6"/>
        <v>17</v>
      </c>
      <c r="D196" s="39">
        <f t="shared" si="8"/>
        <v>186</v>
      </c>
      <c r="E196" s="39"/>
      <c r="F196" s="60" t="s">
        <v>66</v>
      </c>
      <c r="G196" s="58">
        <v>17</v>
      </c>
      <c r="H196" s="59">
        <v>33</v>
      </c>
      <c r="I196" s="59">
        <v>21</v>
      </c>
      <c r="J196" s="60">
        <v>10</v>
      </c>
      <c r="K196" s="60">
        <v>20</v>
      </c>
      <c r="L196" s="60">
        <v>27</v>
      </c>
      <c r="M196" s="60">
        <v>12</v>
      </c>
      <c r="N196" s="60">
        <v>21</v>
      </c>
      <c r="O196" s="60">
        <v>15</v>
      </c>
      <c r="P196" s="185">
        <v>6</v>
      </c>
      <c r="Q196" s="179">
        <v>12</v>
      </c>
      <c r="R196" s="170">
        <v>1</v>
      </c>
      <c r="S196" s="170">
        <v>11</v>
      </c>
      <c r="T196" s="170">
        <v>36</v>
      </c>
      <c r="U196" s="170">
        <v>25</v>
      </c>
      <c r="V196" s="170">
        <v>3</v>
      </c>
      <c r="W196" s="170">
        <v>9</v>
      </c>
      <c r="X196" s="170">
        <v>15</v>
      </c>
      <c r="Y196" s="170">
        <v>35</v>
      </c>
      <c r="Z196" s="180">
        <v>21</v>
      </c>
    </row>
    <row r="197" spans="1:26">
      <c r="A197" s="3">
        <f t="shared" si="7"/>
        <v>187</v>
      </c>
      <c r="B197" s="9">
        <f t="shared" si="6"/>
        <v>27</v>
      </c>
      <c r="D197" s="39">
        <f t="shared" si="8"/>
        <v>187</v>
      </c>
      <c r="E197" s="39"/>
      <c r="F197" s="60" t="s">
        <v>66</v>
      </c>
      <c r="G197" s="58">
        <v>27</v>
      </c>
      <c r="H197" s="59">
        <v>22</v>
      </c>
      <c r="I197" s="59">
        <v>34</v>
      </c>
      <c r="J197" s="60">
        <v>25</v>
      </c>
      <c r="K197" s="60">
        <v>29</v>
      </c>
      <c r="L197" s="60">
        <v>14</v>
      </c>
      <c r="M197" s="60">
        <v>27</v>
      </c>
      <c r="N197" s="60">
        <v>36</v>
      </c>
      <c r="O197" s="60">
        <v>15</v>
      </c>
      <c r="P197" s="185">
        <v>0</v>
      </c>
      <c r="Q197" s="179">
        <v>4</v>
      </c>
      <c r="R197" s="170">
        <v>28</v>
      </c>
      <c r="S197" s="170">
        <v>0</v>
      </c>
      <c r="T197" s="170">
        <v>20</v>
      </c>
      <c r="U197" s="170">
        <v>29</v>
      </c>
      <c r="V197" s="170">
        <v>12</v>
      </c>
      <c r="W197" s="170">
        <v>16</v>
      </c>
      <c r="X197" s="170">
        <v>21</v>
      </c>
      <c r="Y197" s="170">
        <v>6</v>
      </c>
      <c r="Z197" s="180">
        <v>3</v>
      </c>
    </row>
    <row r="198" spans="1:26">
      <c r="A198" s="3">
        <f t="shared" si="7"/>
        <v>188</v>
      </c>
      <c r="B198" s="9">
        <f t="shared" si="6"/>
        <v>2</v>
      </c>
      <c r="D198" s="39">
        <f t="shared" si="8"/>
        <v>188</v>
      </c>
      <c r="E198" s="39"/>
      <c r="F198" s="60" t="s">
        <v>66</v>
      </c>
      <c r="G198" s="58">
        <v>2</v>
      </c>
      <c r="H198" s="59">
        <v>14</v>
      </c>
      <c r="I198" s="59">
        <v>11</v>
      </c>
      <c r="J198" s="60">
        <v>25</v>
      </c>
      <c r="K198" s="60">
        <v>0</v>
      </c>
      <c r="L198" s="60">
        <v>34</v>
      </c>
      <c r="M198" s="60">
        <v>15</v>
      </c>
      <c r="N198" s="60">
        <v>17</v>
      </c>
      <c r="O198" s="60">
        <v>11</v>
      </c>
      <c r="P198" s="185">
        <v>12</v>
      </c>
      <c r="Q198" s="179">
        <v>7</v>
      </c>
      <c r="R198" s="170">
        <v>4</v>
      </c>
      <c r="S198" s="170">
        <v>25</v>
      </c>
      <c r="T198" s="170">
        <v>11</v>
      </c>
      <c r="U198" s="170">
        <v>35</v>
      </c>
      <c r="V198" s="170">
        <v>8</v>
      </c>
      <c r="W198" s="170">
        <v>2</v>
      </c>
      <c r="X198" s="170">
        <v>27</v>
      </c>
      <c r="Y198" s="170">
        <v>5</v>
      </c>
      <c r="Z198" s="180">
        <v>19</v>
      </c>
    </row>
    <row r="199" spans="1:26">
      <c r="A199" s="3">
        <f t="shared" si="7"/>
        <v>189</v>
      </c>
      <c r="B199" s="9">
        <f t="shared" si="6"/>
        <v>12</v>
      </c>
      <c r="D199" s="39">
        <f t="shared" si="8"/>
        <v>189</v>
      </c>
      <c r="E199" s="39"/>
      <c r="F199" s="60" t="s">
        <v>66</v>
      </c>
      <c r="G199" s="58">
        <v>12</v>
      </c>
      <c r="H199" s="59">
        <v>25</v>
      </c>
      <c r="I199" s="59">
        <v>3</v>
      </c>
      <c r="J199" s="60">
        <v>15</v>
      </c>
      <c r="K199" s="60">
        <v>11</v>
      </c>
      <c r="L199" s="60">
        <v>24</v>
      </c>
      <c r="M199" s="60">
        <v>11</v>
      </c>
      <c r="N199" s="60">
        <v>8</v>
      </c>
      <c r="O199" s="60">
        <v>34</v>
      </c>
      <c r="P199" s="185">
        <v>27</v>
      </c>
      <c r="Q199" s="179">
        <v>10</v>
      </c>
      <c r="R199" s="170">
        <v>31</v>
      </c>
      <c r="S199" s="170">
        <v>21</v>
      </c>
      <c r="T199" s="170">
        <v>32</v>
      </c>
      <c r="U199" s="170">
        <v>31</v>
      </c>
      <c r="V199" s="170">
        <v>8</v>
      </c>
      <c r="W199" s="170">
        <v>26</v>
      </c>
      <c r="X199" s="170">
        <v>14</v>
      </c>
      <c r="Y199" s="170">
        <v>11</v>
      </c>
      <c r="Z199" s="180">
        <v>3</v>
      </c>
    </row>
    <row r="200" spans="1:26">
      <c r="A200" s="3">
        <f t="shared" si="7"/>
        <v>190</v>
      </c>
      <c r="B200" s="9">
        <f t="shared" si="6"/>
        <v>22</v>
      </c>
      <c r="D200" s="39">
        <f t="shared" si="8"/>
        <v>190</v>
      </c>
      <c r="E200" s="39"/>
      <c r="F200" s="60" t="s">
        <v>66</v>
      </c>
      <c r="G200" s="58">
        <v>22</v>
      </c>
      <c r="H200" s="59">
        <v>19</v>
      </c>
      <c r="I200" s="59">
        <v>26</v>
      </c>
      <c r="J200" s="60">
        <v>19</v>
      </c>
      <c r="K200" s="60">
        <v>29</v>
      </c>
      <c r="L200" s="60">
        <v>2</v>
      </c>
      <c r="M200" s="60">
        <v>10</v>
      </c>
      <c r="N200" s="60">
        <v>29</v>
      </c>
      <c r="O200" s="60">
        <v>32</v>
      </c>
      <c r="P200" s="185">
        <v>36</v>
      </c>
      <c r="Q200" s="179">
        <v>25</v>
      </c>
      <c r="R200" s="170">
        <v>6</v>
      </c>
      <c r="S200" s="170">
        <v>21</v>
      </c>
      <c r="T200" s="170">
        <v>36</v>
      </c>
      <c r="U200" s="170">
        <v>19</v>
      </c>
      <c r="V200" s="170">
        <v>5</v>
      </c>
      <c r="W200" s="170">
        <v>2</v>
      </c>
      <c r="X200" s="170">
        <v>23</v>
      </c>
      <c r="Y200" s="170">
        <v>1</v>
      </c>
      <c r="Z200" s="180">
        <v>31</v>
      </c>
    </row>
    <row r="201" spans="1:26">
      <c r="A201" s="3">
        <f t="shared" si="7"/>
        <v>191</v>
      </c>
      <c r="B201" s="9">
        <f t="shared" si="6"/>
        <v>6</v>
      </c>
      <c r="D201" s="39">
        <f t="shared" si="8"/>
        <v>191</v>
      </c>
      <c r="E201" s="39"/>
      <c r="F201" s="60" t="s">
        <v>66</v>
      </c>
      <c r="G201" s="58">
        <v>6</v>
      </c>
      <c r="H201" s="59">
        <v>14</v>
      </c>
      <c r="I201" s="59">
        <v>34</v>
      </c>
      <c r="J201" s="60">
        <v>7</v>
      </c>
      <c r="K201" s="60">
        <v>7</v>
      </c>
      <c r="L201" s="60">
        <v>0</v>
      </c>
      <c r="M201" s="60">
        <v>20</v>
      </c>
      <c r="N201" s="60">
        <v>28</v>
      </c>
      <c r="O201" s="60">
        <v>1</v>
      </c>
      <c r="P201" s="185">
        <v>20</v>
      </c>
      <c r="Q201" s="179">
        <v>23</v>
      </c>
      <c r="R201" s="170">
        <v>22</v>
      </c>
      <c r="S201" s="170">
        <v>7</v>
      </c>
      <c r="T201" s="170">
        <v>0</v>
      </c>
      <c r="U201" s="170">
        <v>16</v>
      </c>
      <c r="V201" s="170">
        <v>34</v>
      </c>
      <c r="W201" s="170">
        <v>25</v>
      </c>
      <c r="X201" s="170">
        <v>32</v>
      </c>
      <c r="Y201" s="170">
        <v>1</v>
      </c>
      <c r="Z201" s="180">
        <v>28</v>
      </c>
    </row>
    <row r="202" spans="1:26">
      <c r="A202" s="3">
        <f t="shared" si="7"/>
        <v>192</v>
      </c>
      <c r="B202" s="9">
        <f t="shared" si="6"/>
        <v>23</v>
      </c>
      <c r="D202" s="39">
        <f t="shared" si="8"/>
        <v>192</v>
      </c>
      <c r="E202" s="39"/>
      <c r="F202" s="60" t="s">
        <v>66</v>
      </c>
      <c r="G202" s="58">
        <v>23</v>
      </c>
      <c r="H202" s="59">
        <v>24</v>
      </c>
      <c r="I202" s="59">
        <v>13</v>
      </c>
      <c r="J202" s="60">
        <v>19</v>
      </c>
      <c r="K202" s="60">
        <v>12</v>
      </c>
      <c r="L202" s="60">
        <v>29</v>
      </c>
      <c r="M202" s="60">
        <v>1</v>
      </c>
      <c r="N202" s="60">
        <v>11</v>
      </c>
      <c r="O202" s="60">
        <v>4</v>
      </c>
      <c r="P202" s="185">
        <v>15</v>
      </c>
      <c r="Q202" s="179">
        <v>1</v>
      </c>
      <c r="R202" s="170">
        <v>24</v>
      </c>
      <c r="S202" s="170">
        <v>7</v>
      </c>
      <c r="T202" s="170">
        <v>20</v>
      </c>
      <c r="U202" s="170">
        <v>36</v>
      </c>
      <c r="V202" s="170">
        <v>9</v>
      </c>
      <c r="W202" s="170">
        <v>27</v>
      </c>
      <c r="X202" s="170">
        <v>11</v>
      </c>
      <c r="Y202" s="170">
        <v>22</v>
      </c>
      <c r="Z202" s="180">
        <v>15</v>
      </c>
    </row>
    <row r="203" spans="1:26">
      <c r="A203" s="3">
        <f t="shared" si="7"/>
        <v>193</v>
      </c>
      <c r="B203" s="9">
        <f t="shared" si="6"/>
        <v>22</v>
      </c>
      <c r="D203" s="39">
        <f t="shared" si="8"/>
        <v>193</v>
      </c>
      <c r="E203" s="39"/>
      <c r="F203" s="60" t="s">
        <v>66</v>
      </c>
      <c r="G203" s="58">
        <v>22</v>
      </c>
      <c r="H203" s="59">
        <v>1</v>
      </c>
      <c r="I203" s="59">
        <v>21</v>
      </c>
      <c r="J203" s="60">
        <v>2</v>
      </c>
      <c r="K203" s="60">
        <v>28</v>
      </c>
      <c r="L203" s="60">
        <v>1</v>
      </c>
      <c r="M203" s="60">
        <v>9</v>
      </c>
      <c r="N203" s="60">
        <v>29</v>
      </c>
      <c r="O203" s="60">
        <v>13</v>
      </c>
      <c r="P203" s="185">
        <v>32</v>
      </c>
      <c r="Q203" s="179">
        <v>12</v>
      </c>
      <c r="R203" s="170">
        <v>10</v>
      </c>
      <c r="S203" s="170">
        <v>24</v>
      </c>
      <c r="T203" s="170">
        <v>29</v>
      </c>
      <c r="U203" s="170">
        <v>4</v>
      </c>
      <c r="V203" s="170">
        <v>21</v>
      </c>
      <c r="W203" s="170">
        <v>10</v>
      </c>
      <c r="X203" s="170">
        <v>21</v>
      </c>
      <c r="Y203" s="170">
        <v>3</v>
      </c>
      <c r="Z203" s="180">
        <v>14</v>
      </c>
    </row>
    <row r="204" spans="1:26">
      <c r="A204" s="3">
        <f t="shared" si="7"/>
        <v>194</v>
      </c>
      <c r="B204" s="9">
        <f t="shared" ref="B204:B267" si="9">HLOOKUP("A",$F$10:$AF$510,D204+1)</f>
        <v>21</v>
      </c>
      <c r="D204" s="39">
        <f t="shared" si="8"/>
        <v>194</v>
      </c>
      <c r="E204" s="39"/>
      <c r="F204" s="60" t="s">
        <v>66</v>
      </c>
      <c r="G204" s="58">
        <v>21</v>
      </c>
      <c r="H204" s="59">
        <v>17</v>
      </c>
      <c r="I204" s="59">
        <v>35</v>
      </c>
      <c r="J204" s="60">
        <v>7</v>
      </c>
      <c r="K204" s="60">
        <v>13</v>
      </c>
      <c r="L204" s="60">
        <v>8</v>
      </c>
      <c r="M204" s="60">
        <v>22</v>
      </c>
      <c r="N204" s="60">
        <v>9</v>
      </c>
      <c r="O204" s="60">
        <v>7</v>
      </c>
      <c r="P204" s="185">
        <v>1</v>
      </c>
      <c r="Q204" s="179">
        <v>7</v>
      </c>
      <c r="R204" s="170">
        <v>10</v>
      </c>
      <c r="S204" s="170">
        <v>33</v>
      </c>
      <c r="T204" s="170">
        <v>5</v>
      </c>
      <c r="U204" s="170">
        <v>31</v>
      </c>
      <c r="V204" s="170">
        <v>26</v>
      </c>
      <c r="W204" s="170">
        <v>9</v>
      </c>
      <c r="X204" s="170">
        <v>32</v>
      </c>
      <c r="Y204" s="170">
        <v>29</v>
      </c>
      <c r="Z204" s="180">
        <v>29</v>
      </c>
    </row>
    <row r="205" spans="1:26">
      <c r="A205" s="3">
        <f t="shared" ref="A205:A268" si="10">A204+1</f>
        <v>195</v>
      </c>
      <c r="B205" s="9">
        <f t="shared" si="9"/>
        <v>31</v>
      </c>
      <c r="D205" s="39">
        <f t="shared" ref="D205:D268" si="11">D204+1</f>
        <v>195</v>
      </c>
      <c r="E205" s="39"/>
      <c r="F205" s="60" t="s">
        <v>66</v>
      </c>
      <c r="G205" s="58">
        <v>31</v>
      </c>
      <c r="H205" s="59">
        <v>9</v>
      </c>
      <c r="I205" s="59">
        <v>14</v>
      </c>
      <c r="J205" s="60">
        <v>5</v>
      </c>
      <c r="K205" s="60">
        <v>2</v>
      </c>
      <c r="L205" s="60">
        <v>17</v>
      </c>
      <c r="M205" s="60">
        <v>9</v>
      </c>
      <c r="N205" s="60">
        <v>24</v>
      </c>
      <c r="O205" s="60">
        <v>16</v>
      </c>
      <c r="P205" s="185">
        <v>12</v>
      </c>
      <c r="Q205" s="179">
        <v>31</v>
      </c>
      <c r="R205" s="170">
        <v>21</v>
      </c>
      <c r="S205" s="170">
        <v>34</v>
      </c>
      <c r="T205" s="170">
        <v>23</v>
      </c>
      <c r="U205" s="170">
        <v>29</v>
      </c>
      <c r="V205" s="170">
        <v>27</v>
      </c>
      <c r="W205" s="170">
        <v>2</v>
      </c>
      <c r="X205" s="170">
        <v>26</v>
      </c>
      <c r="Y205" s="170">
        <v>34</v>
      </c>
      <c r="Z205" s="180">
        <v>7</v>
      </c>
    </row>
    <row r="206" spans="1:26">
      <c r="A206" s="3">
        <f t="shared" si="10"/>
        <v>196</v>
      </c>
      <c r="B206" s="9">
        <f t="shared" si="9"/>
        <v>28</v>
      </c>
      <c r="D206" s="39">
        <f t="shared" si="11"/>
        <v>196</v>
      </c>
      <c r="E206" s="39"/>
      <c r="F206" s="60" t="s">
        <v>66</v>
      </c>
      <c r="G206" s="58">
        <v>28</v>
      </c>
      <c r="H206" s="59">
        <v>26</v>
      </c>
      <c r="I206" s="59">
        <v>5</v>
      </c>
      <c r="J206" s="60">
        <v>9</v>
      </c>
      <c r="K206" s="60">
        <v>25</v>
      </c>
      <c r="L206" s="60">
        <v>33</v>
      </c>
      <c r="M206" s="60">
        <v>23</v>
      </c>
      <c r="N206" s="60">
        <v>0</v>
      </c>
      <c r="O206" s="60">
        <v>34</v>
      </c>
      <c r="P206" s="185">
        <v>15</v>
      </c>
      <c r="Q206" s="179">
        <v>34</v>
      </c>
      <c r="R206" s="170">
        <v>21</v>
      </c>
      <c r="S206" s="170">
        <v>20</v>
      </c>
      <c r="T206" s="170">
        <v>9</v>
      </c>
      <c r="U206" s="170">
        <v>30</v>
      </c>
      <c r="V206" s="170">
        <v>31</v>
      </c>
      <c r="W206" s="170">
        <v>8</v>
      </c>
      <c r="X206" s="170">
        <v>2</v>
      </c>
      <c r="Y206" s="170">
        <v>29</v>
      </c>
      <c r="Z206" s="180">
        <v>30</v>
      </c>
    </row>
    <row r="207" spans="1:26">
      <c r="A207" s="3">
        <f t="shared" si="10"/>
        <v>197</v>
      </c>
      <c r="B207" s="9">
        <f t="shared" si="9"/>
        <v>7</v>
      </c>
      <c r="D207" s="39">
        <f t="shared" si="11"/>
        <v>197</v>
      </c>
      <c r="E207" s="39"/>
      <c r="F207" s="60" t="s">
        <v>66</v>
      </c>
      <c r="G207" s="58">
        <v>7</v>
      </c>
      <c r="H207" s="59">
        <v>32</v>
      </c>
      <c r="I207" s="59">
        <v>11</v>
      </c>
      <c r="J207" s="60">
        <v>1</v>
      </c>
      <c r="K207" s="60">
        <v>3</v>
      </c>
      <c r="L207" s="60">
        <v>35</v>
      </c>
      <c r="M207" s="60">
        <v>20</v>
      </c>
      <c r="N207" s="60">
        <v>10</v>
      </c>
      <c r="O207" s="60">
        <v>10</v>
      </c>
      <c r="P207" s="185">
        <v>9</v>
      </c>
      <c r="Q207" s="179">
        <v>8</v>
      </c>
      <c r="R207" s="170">
        <v>33</v>
      </c>
      <c r="S207" s="170">
        <v>26</v>
      </c>
      <c r="T207" s="170">
        <v>13</v>
      </c>
      <c r="U207" s="170">
        <v>24</v>
      </c>
      <c r="V207" s="170">
        <v>11</v>
      </c>
      <c r="W207" s="170">
        <v>24</v>
      </c>
      <c r="X207" s="170">
        <v>19</v>
      </c>
      <c r="Y207" s="170">
        <v>29</v>
      </c>
      <c r="Z207" s="180">
        <v>19</v>
      </c>
    </row>
    <row r="208" spans="1:26">
      <c r="A208" s="3">
        <f t="shared" si="10"/>
        <v>198</v>
      </c>
      <c r="B208" s="9">
        <f t="shared" si="9"/>
        <v>6</v>
      </c>
      <c r="D208" s="39">
        <f t="shared" si="11"/>
        <v>198</v>
      </c>
      <c r="E208" s="39"/>
      <c r="F208" s="60" t="s">
        <v>66</v>
      </c>
      <c r="G208" s="58">
        <v>6</v>
      </c>
      <c r="H208" s="59">
        <v>34</v>
      </c>
      <c r="I208" s="59">
        <v>35</v>
      </c>
      <c r="J208" s="60">
        <v>31</v>
      </c>
      <c r="K208" s="60">
        <v>7</v>
      </c>
      <c r="L208" s="60">
        <v>25</v>
      </c>
      <c r="M208" s="60">
        <v>21</v>
      </c>
      <c r="N208" s="60">
        <v>15</v>
      </c>
      <c r="O208" s="60">
        <v>5</v>
      </c>
      <c r="P208" s="185">
        <v>15</v>
      </c>
      <c r="Q208" s="179">
        <v>36</v>
      </c>
      <c r="R208" s="170">
        <v>30</v>
      </c>
      <c r="S208" s="170">
        <v>24</v>
      </c>
      <c r="T208" s="170">
        <v>23</v>
      </c>
      <c r="U208" s="170">
        <v>24</v>
      </c>
      <c r="V208" s="170">
        <v>27</v>
      </c>
      <c r="W208" s="170">
        <v>11</v>
      </c>
      <c r="X208" s="170">
        <v>18</v>
      </c>
      <c r="Y208" s="170">
        <v>27</v>
      </c>
      <c r="Z208" s="180">
        <v>10</v>
      </c>
    </row>
    <row r="209" spans="1:26">
      <c r="A209" s="3">
        <f t="shared" si="10"/>
        <v>199</v>
      </c>
      <c r="B209" s="9">
        <f t="shared" si="9"/>
        <v>10</v>
      </c>
      <c r="D209" s="39">
        <f t="shared" si="11"/>
        <v>199</v>
      </c>
      <c r="E209" s="39"/>
      <c r="F209" s="60" t="s">
        <v>66</v>
      </c>
      <c r="G209" s="58">
        <v>10</v>
      </c>
      <c r="H209" s="59">
        <v>11</v>
      </c>
      <c r="I209" s="59">
        <v>31</v>
      </c>
      <c r="J209" s="60">
        <v>5</v>
      </c>
      <c r="K209" s="60">
        <v>26</v>
      </c>
      <c r="L209" s="60">
        <v>26</v>
      </c>
      <c r="M209" s="60">
        <v>10</v>
      </c>
      <c r="N209" s="60">
        <v>0</v>
      </c>
      <c r="O209" s="60">
        <v>9</v>
      </c>
      <c r="P209" s="185">
        <v>13</v>
      </c>
      <c r="Q209" s="179">
        <v>10</v>
      </c>
      <c r="R209" s="170">
        <v>16</v>
      </c>
      <c r="S209" s="170">
        <v>7</v>
      </c>
      <c r="T209" s="170">
        <v>29</v>
      </c>
      <c r="U209" s="170">
        <v>13</v>
      </c>
      <c r="V209" s="170">
        <v>8</v>
      </c>
      <c r="W209" s="170">
        <v>19</v>
      </c>
      <c r="X209" s="170">
        <v>9</v>
      </c>
      <c r="Y209" s="170">
        <v>17</v>
      </c>
      <c r="Z209" s="180">
        <v>5</v>
      </c>
    </row>
    <row r="210" spans="1:26">
      <c r="A210" s="3">
        <f t="shared" si="10"/>
        <v>200</v>
      </c>
      <c r="B210" s="9">
        <f t="shared" si="9"/>
        <v>23</v>
      </c>
      <c r="D210" s="39">
        <f t="shared" si="11"/>
        <v>200</v>
      </c>
      <c r="E210" s="39"/>
      <c r="F210" s="60" t="s">
        <v>66</v>
      </c>
      <c r="G210" s="58">
        <v>23</v>
      </c>
      <c r="H210" s="59">
        <v>13</v>
      </c>
      <c r="I210" s="59">
        <v>18</v>
      </c>
      <c r="J210" s="60">
        <v>1</v>
      </c>
      <c r="K210" s="60">
        <v>11</v>
      </c>
      <c r="L210" s="60">
        <v>25</v>
      </c>
      <c r="M210" s="60">
        <v>36</v>
      </c>
      <c r="N210" s="60">
        <v>15</v>
      </c>
      <c r="O210" s="60">
        <v>29</v>
      </c>
      <c r="P210" s="185">
        <v>27</v>
      </c>
      <c r="Q210" s="179">
        <v>24</v>
      </c>
      <c r="R210" s="170">
        <v>31</v>
      </c>
      <c r="S210" s="170">
        <v>32</v>
      </c>
      <c r="T210" s="170">
        <v>35</v>
      </c>
      <c r="U210" s="170">
        <v>17</v>
      </c>
      <c r="V210" s="170">
        <v>34</v>
      </c>
      <c r="W210" s="170">
        <v>10</v>
      </c>
      <c r="X210" s="170">
        <v>36</v>
      </c>
      <c r="Y210" s="170">
        <v>27</v>
      </c>
      <c r="Z210" s="180">
        <v>0</v>
      </c>
    </row>
    <row r="211" spans="1:26">
      <c r="A211" s="3">
        <f t="shared" si="10"/>
        <v>201</v>
      </c>
      <c r="B211" s="9">
        <f t="shared" si="9"/>
        <v>16</v>
      </c>
      <c r="D211" s="39">
        <f t="shared" si="11"/>
        <v>201</v>
      </c>
      <c r="E211" s="39"/>
      <c r="F211" s="60" t="s">
        <v>66</v>
      </c>
      <c r="G211" s="58">
        <v>16</v>
      </c>
      <c r="H211" s="59">
        <v>11</v>
      </c>
      <c r="I211" s="59">
        <v>17</v>
      </c>
      <c r="J211" s="60">
        <v>11</v>
      </c>
      <c r="K211" s="60">
        <v>30</v>
      </c>
      <c r="L211" s="60">
        <v>6</v>
      </c>
      <c r="M211" s="60">
        <v>7</v>
      </c>
      <c r="N211" s="60">
        <v>7</v>
      </c>
      <c r="O211" s="60">
        <v>29</v>
      </c>
      <c r="P211" s="185">
        <v>28</v>
      </c>
      <c r="Q211" s="179">
        <v>31</v>
      </c>
      <c r="R211" s="170">
        <v>0</v>
      </c>
      <c r="S211" s="170">
        <v>14</v>
      </c>
      <c r="T211" s="170">
        <v>36</v>
      </c>
      <c r="U211" s="170">
        <v>3</v>
      </c>
      <c r="V211" s="170">
        <v>7</v>
      </c>
      <c r="W211" s="170">
        <v>3</v>
      </c>
      <c r="X211" s="170">
        <v>24</v>
      </c>
      <c r="Y211" s="170">
        <v>26</v>
      </c>
      <c r="Z211" s="180">
        <v>18</v>
      </c>
    </row>
    <row r="212" spans="1:26">
      <c r="A212" s="3">
        <f t="shared" si="10"/>
        <v>202</v>
      </c>
      <c r="B212" s="9">
        <f t="shared" si="9"/>
        <v>21</v>
      </c>
      <c r="D212" s="39">
        <f t="shared" si="11"/>
        <v>202</v>
      </c>
      <c r="E212" s="39"/>
      <c r="F212" s="60" t="s">
        <v>66</v>
      </c>
      <c r="G212" s="58">
        <v>21</v>
      </c>
      <c r="H212" s="59">
        <v>12</v>
      </c>
      <c r="I212" s="59">
        <v>20</v>
      </c>
      <c r="J212" s="60">
        <v>11</v>
      </c>
      <c r="K212" s="60">
        <v>34</v>
      </c>
      <c r="L212" s="60">
        <v>2</v>
      </c>
      <c r="M212" s="60">
        <v>26</v>
      </c>
      <c r="N212" s="60">
        <v>26</v>
      </c>
      <c r="O212" s="60">
        <v>13</v>
      </c>
      <c r="P212" s="185">
        <v>23</v>
      </c>
      <c r="Q212" s="179">
        <v>30</v>
      </c>
      <c r="R212" s="170">
        <v>30</v>
      </c>
      <c r="S212" s="170">
        <v>36</v>
      </c>
      <c r="T212" s="170">
        <v>9</v>
      </c>
      <c r="U212" s="170">
        <v>29</v>
      </c>
      <c r="V212" s="170">
        <v>13</v>
      </c>
      <c r="W212" s="170">
        <v>16</v>
      </c>
      <c r="X212" s="170">
        <v>8</v>
      </c>
      <c r="Y212" s="170">
        <v>35</v>
      </c>
      <c r="Z212" s="180">
        <v>6</v>
      </c>
    </row>
    <row r="213" spans="1:26">
      <c r="A213" s="3">
        <f t="shared" si="10"/>
        <v>203</v>
      </c>
      <c r="B213" s="9">
        <f t="shared" si="9"/>
        <v>28</v>
      </c>
      <c r="D213" s="39">
        <f t="shared" si="11"/>
        <v>203</v>
      </c>
      <c r="E213" s="39"/>
      <c r="F213" s="60" t="s">
        <v>66</v>
      </c>
      <c r="G213" s="58">
        <v>28</v>
      </c>
      <c r="H213" s="59">
        <v>4</v>
      </c>
      <c r="I213" s="59">
        <v>9</v>
      </c>
      <c r="J213" s="60">
        <v>3</v>
      </c>
      <c r="K213" s="60">
        <v>13</v>
      </c>
      <c r="L213" s="60">
        <v>21</v>
      </c>
      <c r="M213" s="60">
        <v>16</v>
      </c>
      <c r="N213" s="60">
        <v>2</v>
      </c>
      <c r="O213" s="60">
        <v>21</v>
      </c>
      <c r="P213" s="185">
        <v>20</v>
      </c>
      <c r="Q213" s="179">
        <v>30</v>
      </c>
      <c r="R213" s="170">
        <v>7</v>
      </c>
      <c r="S213" s="170">
        <v>32</v>
      </c>
      <c r="T213" s="170">
        <v>3</v>
      </c>
      <c r="U213" s="170">
        <v>28</v>
      </c>
      <c r="V213" s="170">
        <v>8</v>
      </c>
      <c r="W213" s="170">
        <v>11</v>
      </c>
      <c r="X213" s="170">
        <v>15</v>
      </c>
      <c r="Y213" s="170">
        <v>24</v>
      </c>
      <c r="Z213" s="180">
        <v>14</v>
      </c>
    </row>
    <row r="214" spans="1:26">
      <c r="A214" s="3">
        <f t="shared" si="10"/>
        <v>204</v>
      </c>
      <c r="B214" s="9">
        <f t="shared" si="9"/>
        <v>11</v>
      </c>
      <c r="D214" s="39">
        <f t="shared" si="11"/>
        <v>204</v>
      </c>
      <c r="E214" s="39"/>
      <c r="F214" s="60" t="s">
        <v>66</v>
      </c>
      <c r="G214" s="58">
        <v>11</v>
      </c>
      <c r="H214" s="59">
        <v>28</v>
      </c>
      <c r="I214" s="59">
        <v>9</v>
      </c>
      <c r="J214" s="60">
        <v>2</v>
      </c>
      <c r="K214" s="60">
        <v>14</v>
      </c>
      <c r="L214" s="60">
        <v>30</v>
      </c>
      <c r="M214" s="60">
        <v>35</v>
      </c>
      <c r="N214" s="60">
        <v>21</v>
      </c>
      <c r="O214" s="60">
        <v>22</v>
      </c>
      <c r="P214" s="185">
        <v>5</v>
      </c>
      <c r="Q214" s="179">
        <v>26</v>
      </c>
      <c r="R214" s="170">
        <v>3</v>
      </c>
      <c r="S214" s="170">
        <v>36</v>
      </c>
      <c r="T214" s="170">
        <v>20</v>
      </c>
      <c r="U214" s="170">
        <v>18</v>
      </c>
      <c r="V214" s="170">
        <v>24</v>
      </c>
      <c r="W214" s="170">
        <v>27</v>
      </c>
      <c r="X214" s="170">
        <v>27</v>
      </c>
      <c r="Y214" s="170">
        <v>16</v>
      </c>
      <c r="Z214" s="180">
        <v>21</v>
      </c>
    </row>
    <row r="215" spans="1:26">
      <c r="A215" s="3">
        <f t="shared" si="10"/>
        <v>205</v>
      </c>
      <c r="B215" s="9">
        <f t="shared" si="9"/>
        <v>3</v>
      </c>
      <c r="D215" s="39">
        <f t="shared" si="11"/>
        <v>205</v>
      </c>
      <c r="E215" s="39"/>
      <c r="F215" s="60" t="s">
        <v>66</v>
      </c>
      <c r="G215" s="58">
        <v>3</v>
      </c>
      <c r="H215" s="59">
        <v>18</v>
      </c>
      <c r="I215" s="59">
        <v>16</v>
      </c>
      <c r="J215" s="60">
        <v>29</v>
      </c>
      <c r="K215" s="60">
        <v>35</v>
      </c>
      <c r="L215" s="60">
        <v>16</v>
      </c>
      <c r="M215" s="60">
        <v>2</v>
      </c>
      <c r="N215" s="60">
        <v>11</v>
      </c>
      <c r="O215" s="60">
        <v>6</v>
      </c>
      <c r="P215" s="185">
        <v>35</v>
      </c>
      <c r="Q215" s="179">
        <v>8</v>
      </c>
      <c r="R215" s="170">
        <v>18</v>
      </c>
      <c r="S215" s="170">
        <v>33</v>
      </c>
      <c r="T215" s="170">
        <v>8</v>
      </c>
      <c r="U215" s="170">
        <v>4</v>
      </c>
      <c r="V215" s="170">
        <v>11</v>
      </c>
      <c r="W215" s="170">
        <v>8</v>
      </c>
      <c r="X215" s="170">
        <v>5</v>
      </c>
      <c r="Y215" s="170">
        <v>1</v>
      </c>
      <c r="Z215" s="180">
        <v>5</v>
      </c>
    </row>
    <row r="216" spans="1:26">
      <c r="A216" s="3">
        <f t="shared" si="10"/>
        <v>206</v>
      </c>
      <c r="B216" s="9">
        <f t="shared" si="9"/>
        <v>21</v>
      </c>
      <c r="D216" s="39">
        <f t="shared" si="11"/>
        <v>206</v>
      </c>
      <c r="E216" s="39"/>
      <c r="F216" s="60" t="s">
        <v>66</v>
      </c>
      <c r="G216" s="58">
        <v>21</v>
      </c>
      <c r="H216" s="59">
        <v>6</v>
      </c>
      <c r="I216" s="59">
        <v>34</v>
      </c>
      <c r="J216" s="60">
        <v>0</v>
      </c>
      <c r="K216" s="60">
        <v>12</v>
      </c>
      <c r="L216" s="60">
        <v>2</v>
      </c>
      <c r="M216" s="60">
        <v>14</v>
      </c>
      <c r="N216" s="60">
        <v>31</v>
      </c>
      <c r="O216" s="60">
        <v>0</v>
      </c>
      <c r="P216" s="185">
        <v>22</v>
      </c>
      <c r="Q216" s="179">
        <v>30</v>
      </c>
      <c r="R216" s="170">
        <v>30</v>
      </c>
      <c r="S216" s="170">
        <v>29</v>
      </c>
      <c r="T216" s="170">
        <v>20</v>
      </c>
      <c r="U216" s="170">
        <v>13</v>
      </c>
      <c r="V216" s="170">
        <v>17</v>
      </c>
      <c r="W216" s="170">
        <v>28</v>
      </c>
      <c r="X216" s="170">
        <v>10</v>
      </c>
      <c r="Y216" s="170">
        <v>16</v>
      </c>
      <c r="Z216" s="180">
        <v>18</v>
      </c>
    </row>
    <row r="217" spans="1:26">
      <c r="A217" s="3">
        <f t="shared" si="10"/>
        <v>207</v>
      </c>
      <c r="B217" s="9">
        <f t="shared" si="9"/>
        <v>27</v>
      </c>
      <c r="D217" s="39">
        <f t="shared" si="11"/>
        <v>207</v>
      </c>
      <c r="E217" s="39"/>
      <c r="F217" s="60" t="s">
        <v>66</v>
      </c>
      <c r="G217" s="58">
        <v>27</v>
      </c>
      <c r="H217" s="59">
        <v>6</v>
      </c>
      <c r="I217" s="59">
        <v>34</v>
      </c>
      <c r="J217" s="60">
        <v>16</v>
      </c>
      <c r="K217" s="60">
        <v>20</v>
      </c>
      <c r="L217" s="60">
        <v>11</v>
      </c>
      <c r="M217" s="60">
        <v>12</v>
      </c>
      <c r="N217" s="60">
        <v>10</v>
      </c>
      <c r="O217" s="60">
        <v>4</v>
      </c>
      <c r="P217" s="185">
        <v>3</v>
      </c>
      <c r="Q217" s="179">
        <v>2</v>
      </c>
      <c r="R217" s="170">
        <v>13</v>
      </c>
      <c r="S217" s="170">
        <v>27</v>
      </c>
      <c r="T217" s="170">
        <v>13</v>
      </c>
      <c r="U217" s="170">
        <v>11</v>
      </c>
      <c r="V217" s="170">
        <v>18</v>
      </c>
      <c r="W217" s="170">
        <v>23</v>
      </c>
      <c r="X217" s="170">
        <v>6</v>
      </c>
      <c r="Y217" s="170">
        <v>7</v>
      </c>
      <c r="Z217" s="180">
        <v>22</v>
      </c>
    </row>
    <row r="218" spans="1:26">
      <c r="A218" s="3">
        <f t="shared" si="10"/>
        <v>208</v>
      </c>
      <c r="B218" s="9">
        <f t="shared" si="9"/>
        <v>18</v>
      </c>
      <c r="D218" s="39">
        <f t="shared" si="11"/>
        <v>208</v>
      </c>
      <c r="E218" s="39"/>
      <c r="F218" s="60" t="s">
        <v>66</v>
      </c>
      <c r="G218" s="58">
        <v>18</v>
      </c>
      <c r="H218" s="59">
        <v>10</v>
      </c>
      <c r="I218" s="59">
        <v>22</v>
      </c>
      <c r="J218" s="60">
        <v>24</v>
      </c>
      <c r="K218" s="60">
        <v>25</v>
      </c>
      <c r="L218" s="60">
        <v>19</v>
      </c>
      <c r="M218" s="60">
        <v>9</v>
      </c>
      <c r="N218" s="60">
        <v>18</v>
      </c>
      <c r="O218" s="60">
        <v>20</v>
      </c>
      <c r="P218" s="185">
        <v>33</v>
      </c>
      <c r="Q218" s="179">
        <v>16</v>
      </c>
      <c r="R218" s="170">
        <v>5</v>
      </c>
      <c r="S218" s="170">
        <v>25</v>
      </c>
      <c r="T218" s="170">
        <v>7</v>
      </c>
      <c r="U218" s="170">
        <v>33</v>
      </c>
      <c r="V218" s="170">
        <v>14</v>
      </c>
      <c r="W218" s="170">
        <v>12</v>
      </c>
      <c r="X218" s="170">
        <v>3</v>
      </c>
      <c r="Y218" s="170">
        <v>15</v>
      </c>
      <c r="Z218" s="180">
        <v>34</v>
      </c>
    </row>
    <row r="219" spans="1:26">
      <c r="A219" s="3">
        <f t="shared" si="10"/>
        <v>209</v>
      </c>
      <c r="B219" s="9">
        <f t="shared" si="9"/>
        <v>31</v>
      </c>
      <c r="D219" s="39">
        <f t="shared" si="11"/>
        <v>209</v>
      </c>
      <c r="E219" s="39"/>
      <c r="F219" s="60" t="s">
        <v>66</v>
      </c>
      <c r="G219" s="58">
        <v>31</v>
      </c>
      <c r="H219" s="59">
        <v>28</v>
      </c>
      <c r="I219" s="59">
        <v>14</v>
      </c>
      <c r="J219" s="60">
        <v>0</v>
      </c>
      <c r="K219" s="60">
        <v>3</v>
      </c>
      <c r="L219" s="60">
        <v>26</v>
      </c>
      <c r="M219" s="60">
        <v>23</v>
      </c>
      <c r="N219" s="60">
        <v>7</v>
      </c>
      <c r="O219" s="60">
        <v>30</v>
      </c>
      <c r="P219" s="185">
        <v>17</v>
      </c>
      <c r="Q219" s="179">
        <v>3</v>
      </c>
      <c r="R219" s="170">
        <v>27</v>
      </c>
      <c r="S219" s="170">
        <v>13</v>
      </c>
      <c r="T219" s="170">
        <v>30</v>
      </c>
      <c r="U219" s="170">
        <v>31</v>
      </c>
      <c r="V219" s="170">
        <v>20</v>
      </c>
      <c r="W219" s="170">
        <v>1</v>
      </c>
      <c r="X219" s="170">
        <v>36</v>
      </c>
      <c r="Y219" s="170">
        <v>17</v>
      </c>
      <c r="Z219" s="180">
        <v>4</v>
      </c>
    </row>
    <row r="220" spans="1:26">
      <c r="A220" s="3">
        <f t="shared" si="10"/>
        <v>210</v>
      </c>
      <c r="B220" s="9">
        <f t="shared" si="9"/>
        <v>26</v>
      </c>
      <c r="D220" s="39">
        <f t="shared" si="11"/>
        <v>210</v>
      </c>
      <c r="E220" s="39"/>
      <c r="F220" s="60" t="s">
        <v>66</v>
      </c>
      <c r="G220" s="58">
        <v>26</v>
      </c>
      <c r="H220" s="59">
        <v>35</v>
      </c>
      <c r="I220" s="59">
        <v>32</v>
      </c>
      <c r="J220" s="60">
        <v>36</v>
      </c>
      <c r="K220" s="60">
        <v>7</v>
      </c>
      <c r="L220" s="60">
        <v>17</v>
      </c>
      <c r="M220" s="60">
        <v>19</v>
      </c>
      <c r="N220" s="60">
        <v>30</v>
      </c>
      <c r="O220" s="60">
        <v>11</v>
      </c>
      <c r="P220" s="185">
        <v>23</v>
      </c>
      <c r="Q220" s="179">
        <v>0</v>
      </c>
      <c r="R220" s="170">
        <v>19</v>
      </c>
      <c r="S220" s="170">
        <v>8</v>
      </c>
      <c r="T220" s="170">
        <v>33</v>
      </c>
      <c r="U220" s="170">
        <v>6</v>
      </c>
      <c r="V220" s="170">
        <v>31</v>
      </c>
      <c r="W220" s="170">
        <v>4</v>
      </c>
      <c r="X220" s="170">
        <v>27</v>
      </c>
      <c r="Y220" s="170">
        <v>7</v>
      </c>
      <c r="Z220" s="180">
        <v>35</v>
      </c>
    </row>
    <row r="221" spans="1:26">
      <c r="A221" s="3">
        <f t="shared" si="10"/>
        <v>211</v>
      </c>
      <c r="B221" s="9">
        <f t="shared" si="9"/>
        <v>29</v>
      </c>
      <c r="D221" s="39">
        <f t="shared" si="11"/>
        <v>211</v>
      </c>
      <c r="E221" s="39"/>
      <c r="F221" s="60" t="s">
        <v>66</v>
      </c>
      <c r="G221" s="58">
        <v>29</v>
      </c>
      <c r="H221" s="59">
        <v>5</v>
      </c>
      <c r="I221" s="59">
        <v>10</v>
      </c>
      <c r="J221" s="60">
        <v>3</v>
      </c>
      <c r="K221" s="60">
        <v>32</v>
      </c>
      <c r="L221" s="60">
        <v>29</v>
      </c>
      <c r="M221" s="60">
        <v>18</v>
      </c>
      <c r="N221" s="60">
        <v>2</v>
      </c>
      <c r="O221" s="60">
        <v>5</v>
      </c>
      <c r="P221" s="185">
        <v>7</v>
      </c>
      <c r="Q221" s="179">
        <v>24</v>
      </c>
      <c r="R221" s="170">
        <v>15</v>
      </c>
      <c r="S221" s="170">
        <v>2</v>
      </c>
      <c r="T221" s="170">
        <v>6</v>
      </c>
      <c r="U221" s="170">
        <v>18</v>
      </c>
      <c r="V221" s="170">
        <v>31</v>
      </c>
      <c r="W221" s="170">
        <v>15</v>
      </c>
      <c r="X221" s="170">
        <v>5</v>
      </c>
      <c r="Y221" s="170">
        <v>16</v>
      </c>
      <c r="Z221" s="180">
        <v>22</v>
      </c>
    </row>
    <row r="222" spans="1:26">
      <c r="A222" s="3">
        <f t="shared" si="10"/>
        <v>212</v>
      </c>
      <c r="B222" s="9">
        <f t="shared" si="9"/>
        <v>26</v>
      </c>
      <c r="D222" s="39">
        <f t="shared" si="11"/>
        <v>212</v>
      </c>
      <c r="E222" s="39"/>
      <c r="F222" s="60" t="s">
        <v>66</v>
      </c>
      <c r="G222" s="58">
        <v>26</v>
      </c>
      <c r="H222" s="59">
        <v>18</v>
      </c>
      <c r="I222" s="59">
        <v>19</v>
      </c>
      <c r="J222" s="60">
        <v>4</v>
      </c>
      <c r="K222" s="60">
        <v>16</v>
      </c>
      <c r="L222" s="60">
        <v>16</v>
      </c>
      <c r="M222" s="60">
        <v>8</v>
      </c>
      <c r="N222" s="60">
        <v>0</v>
      </c>
      <c r="O222" s="60">
        <v>34</v>
      </c>
      <c r="P222" s="185">
        <v>19</v>
      </c>
      <c r="Q222" s="179">
        <v>4</v>
      </c>
      <c r="R222" s="170">
        <v>3</v>
      </c>
      <c r="S222" s="170">
        <v>5</v>
      </c>
      <c r="T222" s="170">
        <v>32</v>
      </c>
      <c r="U222" s="170">
        <v>22</v>
      </c>
      <c r="V222" s="170">
        <v>25</v>
      </c>
      <c r="W222" s="170">
        <v>1</v>
      </c>
      <c r="X222" s="170">
        <v>12</v>
      </c>
      <c r="Y222" s="170">
        <v>15</v>
      </c>
      <c r="Z222" s="180">
        <v>29</v>
      </c>
    </row>
    <row r="223" spans="1:26">
      <c r="A223" s="3">
        <f t="shared" si="10"/>
        <v>213</v>
      </c>
      <c r="B223" s="9">
        <f t="shared" si="9"/>
        <v>29</v>
      </c>
      <c r="D223" s="39">
        <f t="shared" si="11"/>
        <v>213</v>
      </c>
      <c r="E223" s="39"/>
      <c r="F223" s="60" t="s">
        <v>66</v>
      </c>
      <c r="G223" s="58">
        <v>29</v>
      </c>
      <c r="H223" s="59">
        <v>27</v>
      </c>
      <c r="I223" s="59">
        <v>5</v>
      </c>
      <c r="J223" s="60">
        <v>24</v>
      </c>
      <c r="K223" s="60">
        <v>1</v>
      </c>
      <c r="L223" s="60">
        <v>19</v>
      </c>
      <c r="M223" s="60">
        <v>10</v>
      </c>
      <c r="N223" s="60">
        <v>6</v>
      </c>
      <c r="O223" s="60">
        <v>12</v>
      </c>
      <c r="P223" s="185">
        <v>25</v>
      </c>
      <c r="Q223" s="179">
        <v>31</v>
      </c>
      <c r="R223" s="170">
        <v>9</v>
      </c>
      <c r="S223" s="170">
        <v>14</v>
      </c>
      <c r="T223" s="170">
        <v>13</v>
      </c>
      <c r="U223" s="170">
        <v>36</v>
      </c>
      <c r="V223" s="170">
        <v>26</v>
      </c>
      <c r="W223" s="170">
        <v>3</v>
      </c>
      <c r="X223" s="170">
        <v>7</v>
      </c>
      <c r="Y223" s="170">
        <v>15</v>
      </c>
      <c r="Z223" s="180">
        <v>4</v>
      </c>
    </row>
    <row r="224" spans="1:26">
      <c r="A224" s="3">
        <f t="shared" si="10"/>
        <v>214</v>
      </c>
      <c r="B224" s="9">
        <f t="shared" si="9"/>
        <v>21</v>
      </c>
      <c r="D224" s="39">
        <f t="shared" si="11"/>
        <v>214</v>
      </c>
      <c r="E224" s="39"/>
      <c r="F224" s="60" t="s">
        <v>66</v>
      </c>
      <c r="G224" s="58">
        <v>21</v>
      </c>
      <c r="H224" s="59">
        <v>30</v>
      </c>
      <c r="I224" s="59">
        <v>7</v>
      </c>
      <c r="J224" s="60">
        <v>24</v>
      </c>
      <c r="K224" s="60">
        <v>21</v>
      </c>
      <c r="L224" s="60">
        <v>1</v>
      </c>
      <c r="M224" s="60">
        <v>32</v>
      </c>
      <c r="N224" s="60">
        <v>36</v>
      </c>
      <c r="O224" s="60">
        <v>34</v>
      </c>
      <c r="P224" s="185">
        <v>1</v>
      </c>
      <c r="Q224" s="179">
        <v>34</v>
      </c>
      <c r="R224" s="170">
        <v>16</v>
      </c>
      <c r="S224" s="170">
        <v>12</v>
      </c>
      <c r="T224" s="170">
        <v>0</v>
      </c>
      <c r="U224" s="170">
        <v>3</v>
      </c>
      <c r="V224" s="170">
        <v>17</v>
      </c>
      <c r="W224" s="170">
        <v>8</v>
      </c>
      <c r="X224" s="170">
        <v>1</v>
      </c>
      <c r="Y224" s="170">
        <v>26</v>
      </c>
      <c r="Z224" s="180">
        <v>5</v>
      </c>
    </row>
    <row r="225" spans="1:26">
      <c r="A225" s="3">
        <f t="shared" si="10"/>
        <v>215</v>
      </c>
      <c r="B225" s="9">
        <f t="shared" si="9"/>
        <v>10</v>
      </c>
      <c r="D225" s="39">
        <f t="shared" si="11"/>
        <v>215</v>
      </c>
      <c r="E225" s="39"/>
      <c r="F225" s="60" t="s">
        <v>66</v>
      </c>
      <c r="G225" s="58">
        <v>10</v>
      </c>
      <c r="H225" s="59">
        <v>5</v>
      </c>
      <c r="I225" s="59">
        <v>32</v>
      </c>
      <c r="J225" s="60">
        <v>30</v>
      </c>
      <c r="K225" s="60">
        <v>27</v>
      </c>
      <c r="L225" s="60">
        <v>4</v>
      </c>
      <c r="M225" s="60">
        <v>10</v>
      </c>
      <c r="N225" s="60">
        <v>23</v>
      </c>
      <c r="O225" s="60">
        <v>32</v>
      </c>
      <c r="P225" s="185">
        <v>9</v>
      </c>
      <c r="Q225" s="179">
        <v>22</v>
      </c>
      <c r="R225" s="170">
        <v>13</v>
      </c>
      <c r="S225" s="170">
        <v>15</v>
      </c>
      <c r="T225" s="170">
        <v>22</v>
      </c>
      <c r="U225" s="170">
        <v>27</v>
      </c>
      <c r="V225" s="170">
        <v>29</v>
      </c>
      <c r="W225" s="170">
        <v>3</v>
      </c>
      <c r="X225" s="170">
        <v>14</v>
      </c>
      <c r="Y225" s="170">
        <v>3</v>
      </c>
      <c r="Z225" s="180">
        <v>33</v>
      </c>
    </row>
    <row r="226" spans="1:26">
      <c r="A226" s="3">
        <f t="shared" si="10"/>
        <v>216</v>
      </c>
      <c r="B226" s="9">
        <f t="shared" si="9"/>
        <v>30</v>
      </c>
      <c r="D226" s="39">
        <f t="shared" si="11"/>
        <v>216</v>
      </c>
      <c r="E226" s="39"/>
      <c r="F226" s="60" t="s">
        <v>66</v>
      </c>
      <c r="G226" s="58">
        <v>30</v>
      </c>
      <c r="H226" s="59">
        <v>17</v>
      </c>
      <c r="I226" s="59">
        <v>2</v>
      </c>
      <c r="J226" s="60">
        <v>19</v>
      </c>
      <c r="K226" s="60">
        <v>18</v>
      </c>
      <c r="L226" s="60">
        <v>10</v>
      </c>
      <c r="M226" s="60">
        <v>29</v>
      </c>
      <c r="N226" s="60">
        <v>1</v>
      </c>
      <c r="O226" s="60">
        <v>4</v>
      </c>
      <c r="P226" s="185">
        <v>20</v>
      </c>
      <c r="Q226" s="179">
        <v>29</v>
      </c>
      <c r="R226" s="170">
        <v>24</v>
      </c>
      <c r="S226" s="170">
        <v>27</v>
      </c>
      <c r="T226" s="170">
        <v>9</v>
      </c>
      <c r="U226" s="170">
        <v>32</v>
      </c>
      <c r="V226" s="170">
        <v>13</v>
      </c>
      <c r="W226" s="170">
        <v>21</v>
      </c>
      <c r="X226" s="170">
        <v>9</v>
      </c>
      <c r="Y226" s="170">
        <v>2</v>
      </c>
      <c r="Z226" s="180">
        <v>29</v>
      </c>
    </row>
    <row r="227" spans="1:26">
      <c r="A227" s="3">
        <f t="shared" si="10"/>
        <v>217</v>
      </c>
      <c r="B227" s="9">
        <f t="shared" si="9"/>
        <v>8</v>
      </c>
      <c r="D227" s="39">
        <f t="shared" si="11"/>
        <v>217</v>
      </c>
      <c r="E227" s="39"/>
      <c r="F227" s="60" t="s">
        <v>66</v>
      </c>
      <c r="G227" s="58">
        <v>8</v>
      </c>
      <c r="H227" s="59">
        <v>32</v>
      </c>
      <c r="I227" s="59">
        <v>2</v>
      </c>
      <c r="J227" s="60">
        <v>34</v>
      </c>
      <c r="K227" s="60">
        <v>8</v>
      </c>
      <c r="L227" s="60">
        <v>35</v>
      </c>
      <c r="M227" s="60">
        <v>9</v>
      </c>
      <c r="N227" s="60">
        <v>33</v>
      </c>
      <c r="O227" s="60">
        <v>35</v>
      </c>
      <c r="P227" s="185">
        <v>24</v>
      </c>
      <c r="Q227" s="179">
        <v>19</v>
      </c>
      <c r="R227" s="170">
        <v>25</v>
      </c>
      <c r="S227" s="170">
        <v>9</v>
      </c>
      <c r="T227" s="170">
        <v>21</v>
      </c>
      <c r="U227" s="170">
        <v>32</v>
      </c>
      <c r="V227" s="170">
        <v>9</v>
      </c>
      <c r="W227" s="170">
        <v>10</v>
      </c>
      <c r="X227" s="170">
        <v>8</v>
      </c>
      <c r="Y227" s="170">
        <v>29</v>
      </c>
      <c r="Z227" s="180">
        <v>7</v>
      </c>
    </row>
    <row r="228" spans="1:26">
      <c r="A228" s="3">
        <f t="shared" si="10"/>
        <v>218</v>
      </c>
      <c r="B228" s="9">
        <f t="shared" si="9"/>
        <v>30</v>
      </c>
      <c r="D228" s="39">
        <f t="shared" si="11"/>
        <v>218</v>
      </c>
      <c r="E228" s="39"/>
      <c r="F228" s="60" t="s">
        <v>66</v>
      </c>
      <c r="G228" s="58">
        <v>30</v>
      </c>
      <c r="H228" s="59">
        <v>7</v>
      </c>
      <c r="I228" s="59">
        <v>32</v>
      </c>
      <c r="J228" s="60">
        <v>4</v>
      </c>
      <c r="K228" s="60">
        <v>16</v>
      </c>
      <c r="L228" s="60">
        <v>29</v>
      </c>
      <c r="M228" s="60">
        <v>35</v>
      </c>
      <c r="N228" s="60">
        <v>25</v>
      </c>
      <c r="O228" s="60">
        <v>12</v>
      </c>
      <c r="P228" s="185">
        <v>5</v>
      </c>
      <c r="Q228" s="179">
        <v>31</v>
      </c>
      <c r="R228" s="170">
        <v>3</v>
      </c>
      <c r="S228" s="170">
        <v>19</v>
      </c>
      <c r="T228" s="170">
        <v>1</v>
      </c>
      <c r="U228" s="170">
        <v>15</v>
      </c>
      <c r="V228" s="170">
        <v>23</v>
      </c>
      <c r="W228" s="170">
        <v>3</v>
      </c>
      <c r="X228" s="170">
        <v>32</v>
      </c>
      <c r="Y228" s="170">
        <v>27</v>
      </c>
      <c r="Z228" s="180">
        <v>21</v>
      </c>
    </row>
    <row r="229" spans="1:26">
      <c r="A229" s="3">
        <f t="shared" si="10"/>
        <v>219</v>
      </c>
      <c r="B229" s="9">
        <f t="shared" si="9"/>
        <v>22</v>
      </c>
      <c r="D229" s="39">
        <f t="shared" si="11"/>
        <v>219</v>
      </c>
      <c r="E229" s="39"/>
      <c r="F229" s="60" t="s">
        <v>66</v>
      </c>
      <c r="G229" s="58">
        <v>22</v>
      </c>
      <c r="H229" s="59">
        <v>31</v>
      </c>
      <c r="I229" s="59">
        <v>19</v>
      </c>
      <c r="J229" s="60">
        <v>20</v>
      </c>
      <c r="K229" s="60">
        <v>31</v>
      </c>
      <c r="L229" s="60">
        <v>29</v>
      </c>
      <c r="M229" s="60">
        <v>32</v>
      </c>
      <c r="N229" s="60">
        <v>33</v>
      </c>
      <c r="O229" s="60">
        <v>34</v>
      </c>
      <c r="P229" s="185">
        <v>25</v>
      </c>
      <c r="Q229" s="179">
        <v>23</v>
      </c>
      <c r="R229" s="170">
        <v>26</v>
      </c>
      <c r="S229" s="170">
        <v>3</v>
      </c>
      <c r="T229" s="170">
        <v>14</v>
      </c>
      <c r="U229" s="170">
        <v>29</v>
      </c>
      <c r="V229" s="170">
        <v>9</v>
      </c>
      <c r="W229" s="170">
        <v>31</v>
      </c>
      <c r="X229" s="170">
        <v>12</v>
      </c>
      <c r="Y229" s="170">
        <v>6</v>
      </c>
      <c r="Z229" s="180">
        <v>20</v>
      </c>
    </row>
    <row r="230" spans="1:26">
      <c r="A230" s="3">
        <f t="shared" si="10"/>
        <v>220</v>
      </c>
      <c r="B230" s="9">
        <f t="shared" si="9"/>
        <v>3</v>
      </c>
      <c r="D230" s="39">
        <f t="shared" si="11"/>
        <v>220</v>
      </c>
      <c r="E230" s="39"/>
      <c r="F230" s="60" t="s">
        <v>66</v>
      </c>
      <c r="G230" s="58">
        <v>3</v>
      </c>
      <c r="H230" s="59">
        <v>26</v>
      </c>
      <c r="I230" s="59">
        <v>22</v>
      </c>
      <c r="J230" s="60">
        <v>13</v>
      </c>
      <c r="K230" s="60">
        <v>32</v>
      </c>
      <c r="L230" s="60">
        <v>11</v>
      </c>
      <c r="M230" s="60">
        <v>36</v>
      </c>
      <c r="N230" s="60">
        <v>8</v>
      </c>
      <c r="O230" s="60">
        <v>25</v>
      </c>
      <c r="P230" s="185">
        <v>10</v>
      </c>
      <c r="Q230" s="179">
        <v>9</v>
      </c>
      <c r="R230" s="170">
        <v>27</v>
      </c>
      <c r="S230" s="170">
        <v>19</v>
      </c>
      <c r="T230" s="170">
        <v>1</v>
      </c>
      <c r="U230" s="170">
        <v>18</v>
      </c>
      <c r="V230" s="170">
        <v>16</v>
      </c>
      <c r="W230" s="170">
        <v>18</v>
      </c>
      <c r="X230" s="170">
        <v>23</v>
      </c>
      <c r="Y230" s="170">
        <v>17</v>
      </c>
      <c r="Z230" s="180">
        <v>27</v>
      </c>
    </row>
    <row r="231" spans="1:26">
      <c r="A231" s="3">
        <f t="shared" si="10"/>
        <v>221</v>
      </c>
      <c r="B231" s="9">
        <f t="shared" si="9"/>
        <v>34</v>
      </c>
      <c r="D231" s="39">
        <f t="shared" si="11"/>
        <v>221</v>
      </c>
      <c r="E231" s="39"/>
      <c r="F231" s="60" t="s">
        <v>66</v>
      </c>
      <c r="G231" s="58">
        <v>34</v>
      </c>
      <c r="H231" s="59">
        <v>15</v>
      </c>
      <c r="I231" s="59">
        <v>17</v>
      </c>
      <c r="J231" s="60">
        <v>11</v>
      </c>
      <c r="K231" s="60">
        <v>16</v>
      </c>
      <c r="L231" s="60">
        <v>10</v>
      </c>
      <c r="M231" s="60">
        <v>29</v>
      </c>
      <c r="N231" s="60">
        <v>16</v>
      </c>
      <c r="O231" s="60">
        <v>17</v>
      </c>
      <c r="P231" s="185">
        <v>24</v>
      </c>
      <c r="Q231" s="179">
        <v>23</v>
      </c>
      <c r="R231" s="170">
        <v>23</v>
      </c>
      <c r="S231" s="170">
        <v>8</v>
      </c>
      <c r="T231" s="170">
        <v>10</v>
      </c>
      <c r="U231" s="170">
        <v>35</v>
      </c>
      <c r="V231" s="170">
        <v>24</v>
      </c>
      <c r="W231" s="170">
        <v>9</v>
      </c>
      <c r="X231" s="170">
        <v>3</v>
      </c>
      <c r="Y231" s="170">
        <v>36</v>
      </c>
      <c r="Z231" s="180">
        <v>16</v>
      </c>
    </row>
    <row r="232" spans="1:26">
      <c r="A232" s="3">
        <f t="shared" si="10"/>
        <v>222</v>
      </c>
      <c r="B232" s="9">
        <f t="shared" si="9"/>
        <v>20</v>
      </c>
      <c r="D232" s="39">
        <f t="shared" si="11"/>
        <v>222</v>
      </c>
      <c r="E232" s="39"/>
      <c r="F232" s="60" t="s">
        <v>66</v>
      </c>
      <c r="G232" s="58">
        <v>20</v>
      </c>
      <c r="H232" s="59">
        <v>36</v>
      </c>
      <c r="I232" s="59">
        <v>10</v>
      </c>
      <c r="J232" s="60">
        <v>21</v>
      </c>
      <c r="K232" s="60">
        <v>19</v>
      </c>
      <c r="L232" s="60">
        <v>36</v>
      </c>
      <c r="M232" s="60">
        <v>28</v>
      </c>
      <c r="N232" s="60">
        <v>23</v>
      </c>
      <c r="O232" s="60">
        <v>29</v>
      </c>
      <c r="P232" s="185">
        <v>21</v>
      </c>
      <c r="Q232" s="179">
        <v>16</v>
      </c>
      <c r="R232" s="170">
        <v>16</v>
      </c>
      <c r="S232" s="170">
        <v>32</v>
      </c>
      <c r="T232" s="170">
        <v>12</v>
      </c>
      <c r="U232" s="170">
        <v>11</v>
      </c>
      <c r="V232" s="170">
        <v>0</v>
      </c>
      <c r="W232" s="170">
        <v>15</v>
      </c>
      <c r="X232" s="170">
        <v>19</v>
      </c>
      <c r="Y232" s="170">
        <v>32</v>
      </c>
      <c r="Z232" s="180">
        <v>5</v>
      </c>
    </row>
    <row r="233" spans="1:26">
      <c r="A233" s="3">
        <f t="shared" si="10"/>
        <v>223</v>
      </c>
      <c r="B233" s="9">
        <f t="shared" si="9"/>
        <v>23</v>
      </c>
      <c r="D233" s="39">
        <f t="shared" si="11"/>
        <v>223</v>
      </c>
      <c r="E233" s="39"/>
      <c r="F233" s="60" t="s">
        <v>66</v>
      </c>
      <c r="G233" s="58">
        <v>23</v>
      </c>
      <c r="H233" s="59">
        <v>0</v>
      </c>
      <c r="I233" s="59">
        <v>23</v>
      </c>
      <c r="J233" s="60">
        <v>19</v>
      </c>
      <c r="K233" s="60">
        <v>19</v>
      </c>
      <c r="L233" s="60">
        <v>6</v>
      </c>
      <c r="M233" s="60">
        <v>32</v>
      </c>
      <c r="N233" s="60">
        <v>26</v>
      </c>
      <c r="O233" s="60">
        <v>32</v>
      </c>
      <c r="P233" s="185">
        <v>21</v>
      </c>
      <c r="Q233" s="179">
        <v>3</v>
      </c>
      <c r="R233" s="170">
        <v>10</v>
      </c>
      <c r="S233" s="170">
        <v>26</v>
      </c>
      <c r="T233" s="170">
        <v>33</v>
      </c>
      <c r="U233" s="170">
        <v>28</v>
      </c>
      <c r="V233" s="170">
        <v>30</v>
      </c>
      <c r="W233" s="170">
        <v>13</v>
      </c>
      <c r="X233" s="170">
        <v>23</v>
      </c>
      <c r="Y233" s="170">
        <v>22</v>
      </c>
      <c r="Z233" s="180">
        <v>2</v>
      </c>
    </row>
    <row r="234" spans="1:26">
      <c r="A234" s="3">
        <f t="shared" si="10"/>
        <v>224</v>
      </c>
      <c r="B234" s="9">
        <f t="shared" si="9"/>
        <v>18</v>
      </c>
      <c r="D234" s="39">
        <f t="shared" si="11"/>
        <v>224</v>
      </c>
      <c r="E234" s="39"/>
      <c r="F234" s="60" t="s">
        <v>66</v>
      </c>
      <c r="G234" s="58">
        <v>18</v>
      </c>
      <c r="H234" s="59">
        <v>11</v>
      </c>
      <c r="I234" s="59">
        <v>23</v>
      </c>
      <c r="J234" s="60">
        <v>12</v>
      </c>
      <c r="K234" s="60">
        <v>15</v>
      </c>
      <c r="L234" s="60">
        <v>6</v>
      </c>
      <c r="M234" s="60">
        <v>8</v>
      </c>
      <c r="N234" s="60">
        <v>23</v>
      </c>
      <c r="O234" s="60">
        <v>11</v>
      </c>
      <c r="P234" s="185">
        <v>11</v>
      </c>
      <c r="Q234" s="179">
        <v>22</v>
      </c>
      <c r="R234" s="170">
        <v>36</v>
      </c>
      <c r="S234" s="170">
        <v>23</v>
      </c>
      <c r="T234" s="170">
        <v>11</v>
      </c>
      <c r="U234" s="170">
        <v>26</v>
      </c>
      <c r="V234" s="170">
        <v>27</v>
      </c>
      <c r="W234" s="170">
        <v>12</v>
      </c>
      <c r="X234" s="170">
        <v>18</v>
      </c>
      <c r="Y234" s="170">
        <v>17</v>
      </c>
      <c r="Z234" s="180">
        <v>20</v>
      </c>
    </row>
    <row r="235" spans="1:26">
      <c r="A235" s="3">
        <f t="shared" si="10"/>
        <v>225</v>
      </c>
      <c r="B235" s="9">
        <f t="shared" si="9"/>
        <v>18</v>
      </c>
      <c r="D235" s="39">
        <f t="shared" si="11"/>
        <v>225</v>
      </c>
      <c r="E235" s="39"/>
      <c r="F235" s="60" t="s">
        <v>66</v>
      </c>
      <c r="G235" s="58">
        <v>18</v>
      </c>
      <c r="H235" s="59">
        <v>27</v>
      </c>
      <c r="I235" s="59">
        <v>16</v>
      </c>
      <c r="J235" s="60">
        <v>27</v>
      </c>
      <c r="K235" s="60">
        <v>30</v>
      </c>
      <c r="L235" s="60">
        <v>12</v>
      </c>
      <c r="M235" s="60">
        <v>32</v>
      </c>
      <c r="N235" s="60">
        <v>35</v>
      </c>
      <c r="O235" s="60">
        <v>27</v>
      </c>
      <c r="P235" s="185">
        <v>21</v>
      </c>
      <c r="Q235" s="179">
        <v>30</v>
      </c>
      <c r="R235" s="170">
        <v>31</v>
      </c>
      <c r="S235" s="170">
        <v>20</v>
      </c>
      <c r="T235" s="170">
        <v>34</v>
      </c>
      <c r="U235" s="170">
        <v>11</v>
      </c>
      <c r="V235" s="170">
        <v>26</v>
      </c>
      <c r="W235" s="170">
        <v>14</v>
      </c>
      <c r="X235" s="170">
        <v>9</v>
      </c>
      <c r="Y235" s="170">
        <v>4</v>
      </c>
      <c r="Z235" s="180">
        <v>16</v>
      </c>
    </row>
    <row r="236" spans="1:26">
      <c r="A236" s="3">
        <f t="shared" si="10"/>
        <v>226</v>
      </c>
      <c r="B236" s="9">
        <f t="shared" si="9"/>
        <v>20</v>
      </c>
      <c r="D236" s="39">
        <f t="shared" si="11"/>
        <v>226</v>
      </c>
      <c r="E236" s="39"/>
      <c r="F236" s="60" t="s">
        <v>66</v>
      </c>
      <c r="G236" s="58">
        <v>20</v>
      </c>
      <c r="H236" s="59">
        <v>9</v>
      </c>
      <c r="I236" s="59">
        <v>35</v>
      </c>
      <c r="J236" s="60">
        <v>8</v>
      </c>
      <c r="K236" s="60">
        <v>27</v>
      </c>
      <c r="L236" s="60">
        <v>22</v>
      </c>
      <c r="M236" s="60">
        <v>9</v>
      </c>
      <c r="N236" s="60">
        <v>15</v>
      </c>
      <c r="O236" s="60">
        <v>16</v>
      </c>
      <c r="P236" s="185">
        <v>18</v>
      </c>
      <c r="Q236" s="179">
        <v>9</v>
      </c>
      <c r="R236" s="170">
        <v>16</v>
      </c>
      <c r="S236" s="170">
        <v>19</v>
      </c>
      <c r="T236" s="170">
        <v>22</v>
      </c>
      <c r="U236" s="170">
        <v>20</v>
      </c>
      <c r="V236" s="170">
        <v>27</v>
      </c>
      <c r="W236" s="170">
        <v>8</v>
      </c>
      <c r="X236" s="170">
        <v>4</v>
      </c>
      <c r="Y236" s="170">
        <v>33</v>
      </c>
      <c r="Z236" s="180">
        <v>35</v>
      </c>
    </row>
    <row r="237" spans="1:26">
      <c r="A237" s="3">
        <f t="shared" si="10"/>
        <v>227</v>
      </c>
      <c r="B237" s="9">
        <f t="shared" si="9"/>
        <v>34</v>
      </c>
      <c r="D237" s="39">
        <f t="shared" si="11"/>
        <v>227</v>
      </c>
      <c r="E237" s="39"/>
      <c r="F237" s="60" t="s">
        <v>66</v>
      </c>
      <c r="G237" s="58">
        <v>34</v>
      </c>
      <c r="H237" s="59">
        <v>2</v>
      </c>
      <c r="I237" s="59">
        <v>33</v>
      </c>
      <c r="J237" s="60">
        <v>11</v>
      </c>
      <c r="K237" s="60">
        <v>4</v>
      </c>
      <c r="L237" s="60">
        <v>2</v>
      </c>
      <c r="M237" s="60">
        <v>8</v>
      </c>
      <c r="N237" s="60">
        <v>15</v>
      </c>
      <c r="O237" s="60">
        <v>30</v>
      </c>
      <c r="P237" s="185">
        <v>3</v>
      </c>
      <c r="Q237" s="179">
        <v>29</v>
      </c>
      <c r="R237" s="170">
        <v>30</v>
      </c>
      <c r="S237" s="170">
        <v>0</v>
      </c>
      <c r="T237" s="170">
        <v>16</v>
      </c>
      <c r="U237" s="170">
        <v>12</v>
      </c>
      <c r="V237" s="170">
        <v>32</v>
      </c>
      <c r="W237" s="170">
        <v>8</v>
      </c>
      <c r="X237" s="170">
        <v>6</v>
      </c>
      <c r="Y237" s="170">
        <v>8</v>
      </c>
      <c r="Z237" s="180">
        <v>6</v>
      </c>
    </row>
    <row r="238" spans="1:26">
      <c r="A238" s="3">
        <f t="shared" si="10"/>
        <v>228</v>
      </c>
      <c r="B238" s="9">
        <f t="shared" si="9"/>
        <v>0</v>
      </c>
      <c r="D238" s="39">
        <f t="shared" si="11"/>
        <v>228</v>
      </c>
      <c r="E238" s="39"/>
      <c r="F238" s="60" t="s">
        <v>66</v>
      </c>
      <c r="G238" s="58">
        <v>0</v>
      </c>
      <c r="H238" s="59">
        <v>5</v>
      </c>
      <c r="I238" s="59">
        <v>11</v>
      </c>
      <c r="J238" s="60">
        <v>27</v>
      </c>
      <c r="K238" s="60">
        <v>4</v>
      </c>
      <c r="L238" s="60">
        <v>1</v>
      </c>
      <c r="M238" s="60">
        <v>26</v>
      </c>
      <c r="N238" s="60">
        <v>4</v>
      </c>
      <c r="O238" s="60">
        <v>25</v>
      </c>
      <c r="P238" s="185">
        <v>12</v>
      </c>
      <c r="Q238" s="179">
        <v>5</v>
      </c>
      <c r="R238" s="170">
        <v>33</v>
      </c>
      <c r="S238" s="170">
        <v>18</v>
      </c>
      <c r="T238" s="170">
        <v>4</v>
      </c>
      <c r="U238" s="170">
        <v>25</v>
      </c>
      <c r="V238" s="170">
        <v>26</v>
      </c>
      <c r="W238" s="170">
        <v>19</v>
      </c>
      <c r="X238" s="170">
        <v>28</v>
      </c>
      <c r="Y238" s="170">
        <v>27</v>
      </c>
      <c r="Z238" s="180">
        <v>3</v>
      </c>
    </row>
    <row r="239" spans="1:26">
      <c r="A239" s="3">
        <f t="shared" si="10"/>
        <v>229</v>
      </c>
      <c r="B239" s="9">
        <f t="shared" si="9"/>
        <v>3</v>
      </c>
      <c r="D239" s="39">
        <f t="shared" si="11"/>
        <v>229</v>
      </c>
      <c r="E239" s="39"/>
      <c r="F239" s="60" t="s">
        <v>66</v>
      </c>
      <c r="G239" s="58">
        <v>3</v>
      </c>
      <c r="H239" s="59">
        <v>1</v>
      </c>
      <c r="I239" s="59">
        <v>0</v>
      </c>
      <c r="J239" s="60">
        <v>4</v>
      </c>
      <c r="K239" s="60">
        <v>29</v>
      </c>
      <c r="L239" s="60">
        <v>12</v>
      </c>
      <c r="M239" s="60">
        <v>35</v>
      </c>
      <c r="N239" s="60">
        <v>31</v>
      </c>
      <c r="O239" s="60">
        <v>26</v>
      </c>
      <c r="P239" s="185">
        <v>11</v>
      </c>
      <c r="Q239" s="179">
        <v>24</v>
      </c>
      <c r="R239" s="170">
        <v>16</v>
      </c>
      <c r="S239" s="170">
        <v>22</v>
      </c>
      <c r="T239" s="170">
        <v>8</v>
      </c>
      <c r="U239" s="170">
        <v>12</v>
      </c>
      <c r="V239" s="170">
        <v>9</v>
      </c>
      <c r="W239" s="170">
        <v>12</v>
      </c>
      <c r="X239" s="170">
        <v>35</v>
      </c>
      <c r="Y239" s="170">
        <v>8</v>
      </c>
      <c r="Z239" s="180">
        <v>34</v>
      </c>
    </row>
    <row r="240" spans="1:26">
      <c r="A240" s="3">
        <f t="shared" si="10"/>
        <v>230</v>
      </c>
      <c r="B240" s="9">
        <f t="shared" si="9"/>
        <v>13</v>
      </c>
      <c r="D240" s="39">
        <f t="shared" si="11"/>
        <v>230</v>
      </c>
      <c r="E240" s="39"/>
      <c r="F240" s="60" t="s">
        <v>66</v>
      </c>
      <c r="G240" s="58">
        <v>13</v>
      </c>
      <c r="H240" s="59">
        <v>18</v>
      </c>
      <c r="I240" s="59">
        <v>12</v>
      </c>
      <c r="J240" s="60">
        <v>31</v>
      </c>
      <c r="K240" s="60">
        <v>3</v>
      </c>
      <c r="L240" s="60">
        <v>6</v>
      </c>
      <c r="M240" s="60">
        <v>4</v>
      </c>
      <c r="N240" s="60">
        <v>25</v>
      </c>
      <c r="O240" s="60">
        <v>34</v>
      </c>
      <c r="P240" s="185">
        <v>12</v>
      </c>
      <c r="Q240" s="179">
        <v>11</v>
      </c>
      <c r="R240" s="170">
        <v>8</v>
      </c>
      <c r="S240" s="170">
        <v>29</v>
      </c>
      <c r="T240" s="170">
        <v>31</v>
      </c>
      <c r="U240" s="170">
        <v>18</v>
      </c>
      <c r="V240" s="170">
        <v>5</v>
      </c>
      <c r="W240" s="170">
        <v>5</v>
      </c>
      <c r="X240" s="170">
        <v>31</v>
      </c>
      <c r="Y240" s="170">
        <v>15</v>
      </c>
      <c r="Z240" s="180">
        <v>24</v>
      </c>
    </row>
    <row r="241" spans="1:26">
      <c r="A241" s="3">
        <f t="shared" si="10"/>
        <v>231</v>
      </c>
      <c r="B241" s="9">
        <f t="shared" si="9"/>
        <v>33</v>
      </c>
      <c r="D241" s="39">
        <f t="shared" si="11"/>
        <v>231</v>
      </c>
      <c r="E241" s="39"/>
      <c r="F241" s="60" t="s">
        <v>66</v>
      </c>
      <c r="G241" s="58">
        <v>33</v>
      </c>
      <c r="H241" s="59">
        <v>28</v>
      </c>
      <c r="I241" s="59">
        <v>24</v>
      </c>
      <c r="J241" s="60">
        <v>18</v>
      </c>
      <c r="K241" s="60">
        <v>12</v>
      </c>
      <c r="L241" s="60">
        <v>10</v>
      </c>
      <c r="M241" s="60">
        <v>20</v>
      </c>
      <c r="N241" s="60">
        <v>0</v>
      </c>
      <c r="O241" s="60">
        <v>21</v>
      </c>
      <c r="P241" s="185">
        <v>4</v>
      </c>
      <c r="Q241" s="179">
        <v>17</v>
      </c>
      <c r="R241" s="170">
        <v>11</v>
      </c>
      <c r="S241" s="170">
        <v>12</v>
      </c>
      <c r="T241" s="170">
        <v>4</v>
      </c>
      <c r="U241" s="170">
        <v>34</v>
      </c>
      <c r="V241" s="170">
        <v>8</v>
      </c>
      <c r="W241" s="170">
        <v>35</v>
      </c>
      <c r="X241" s="170">
        <v>13</v>
      </c>
      <c r="Y241" s="170">
        <v>16</v>
      </c>
      <c r="Z241" s="180">
        <v>11</v>
      </c>
    </row>
    <row r="242" spans="1:26">
      <c r="A242" s="3">
        <f t="shared" si="10"/>
        <v>232</v>
      </c>
      <c r="B242" s="9">
        <f t="shared" si="9"/>
        <v>15</v>
      </c>
      <c r="D242" s="39">
        <f t="shared" si="11"/>
        <v>232</v>
      </c>
      <c r="E242" s="39"/>
      <c r="F242" s="60" t="s">
        <v>66</v>
      </c>
      <c r="G242" s="58">
        <v>15</v>
      </c>
      <c r="H242" s="59">
        <v>35</v>
      </c>
      <c r="I242" s="59">
        <v>30</v>
      </c>
      <c r="J242" s="60">
        <v>28</v>
      </c>
      <c r="K242" s="60">
        <v>11</v>
      </c>
      <c r="L242" s="60">
        <v>22</v>
      </c>
      <c r="M242" s="60">
        <v>5</v>
      </c>
      <c r="N242" s="60">
        <v>25</v>
      </c>
      <c r="O242" s="60">
        <v>9</v>
      </c>
      <c r="P242" s="185">
        <v>17</v>
      </c>
      <c r="Q242" s="179">
        <v>9</v>
      </c>
      <c r="R242" s="170">
        <v>7</v>
      </c>
      <c r="S242" s="170">
        <v>23</v>
      </c>
      <c r="T242" s="170">
        <v>19</v>
      </c>
      <c r="U242" s="170">
        <v>20</v>
      </c>
      <c r="V242" s="170">
        <v>1</v>
      </c>
      <c r="W242" s="170">
        <v>19</v>
      </c>
      <c r="X242" s="170">
        <v>33</v>
      </c>
      <c r="Y242" s="170">
        <v>32</v>
      </c>
      <c r="Z242" s="180">
        <v>14</v>
      </c>
    </row>
    <row r="243" spans="1:26">
      <c r="A243" s="3">
        <f t="shared" si="10"/>
        <v>233</v>
      </c>
      <c r="B243" s="9">
        <f t="shared" si="9"/>
        <v>13</v>
      </c>
      <c r="D243" s="39">
        <f t="shared" si="11"/>
        <v>233</v>
      </c>
      <c r="E243" s="39"/>
      <c r="F243" s="60" t="s">
        <v>66</v>
      </c>
      <c r="G243" s="58">
        <v>13</v>
      </c>
      <c r="H243" s="59">
        <v>15</v>
      </c>
      <c r="I243" s="59">
        <v>3</v>
      </c>
      <c r="J243" s="60">
        <v>3</v>
      </c>
      <c r="K243" s="60">
        <v>30</v>
      </c>
      <c r="L243" s="60">
        <v>23</v>
      </c>
      <c r="M243" s="60">
        <v>9</v>
      </c>
      <c r="N243" s="60">
        <v>4</v>
      </c>
      <c r="O243" s="60">
        <v>28</v>
      </c>
      <c r="P243" s="185">
        <v>20</v>
      </c>
      <c r="Q243" s="179">
        <v>26</v>
      </c>
      <c r="R243" s="170">
        <v>4</v>
      </c>
      <c r="S243" s="170">
        <v>36</v>
      </c>
      <c r="T243" s="170">
        <v>17</v>
      </c>
      <c r="U243" s="170">
        <v>12</v>
      </c>
      <c r="V243" s="170">
        <v>21</v>
      </c>
      <c r="W243" s="170">
        <v>22</v>
      </c>
      <c r="X243" s="170">
        <v>18</v>
      </c>
      <c r="Y243" s="170">
        <v>8</v>
      </c>
      <c r="Z243" s="180">
        <v>5</v>
      </c>
    </row>
    <row r="244" spans="1:26">
      <c r="A244" s="3">
        <f t="shared" si="10"/>
        <v>234</v>
      </c>
      <c r="B244" s="9">
        <f t="shared" si="9"/>
        <v>26</v>
      </c>
      <c r="D244" s="39">
        <f t="shared" si="11"/>
        <v>234</v>
      </c>
      <c r="E244" s="39"/>
      <c r="F244" s="60" t="s">
        <v>66</v>
      </c>
      <c r="G244" s="58">
        <v>26</v>
      </c>
      <c r="H244" s="59">
        <v>4</v>
      </c>
      <c r="I244" s="59">
        <v>3</v>
      </c>
      <c r="J244" s="60">
        <v>14</v>
      </c>
      <c r="K244" s="60">
        <v>2</v>
      </c>
      <c r="L244" s="60">
        <v>18</v>
      </c>
      <c r="M244" s="60">
        <v>4</v>
      </c>
      <c r="N244" s="60">
        <v>1</v>
      </c>
      <c r="O244" s="60">
        <v>28</v>
      </c>
      <c r="P244" s="185">
        <v>5</v>
      </c>
      <c r="Q244" s="179">
        <v>32</v>
      </c>
      <c r="R244" s="170">
        <v>10</v>
      </c>
      <c r="S244" s="170">
        <v>11</v>
      </c>
      <c r="T244" s="170">
        <v>13</v>
      </c>
      <c r="U244" s="170">
        <v>28</v>
      </c>
      <c r="V244" s="170">
        <v>31</v>
      </c>
      <c r="W244" s="170">
        <v>20</v>
      </c>
      <c r="X244" s="170">
        <v>32</v>
      </c>
      <c r="Y244" s="170">
        <v>3</v>
      </c>
      <c r="Z244" s="180">
        <v>2</v>
      </c>
    </row>
    <row r="245" spans="1:26">
      <c r="A245" s="3">
        <f t="shared" si="10"/>
        <v>235</v>
      </c>
      <c r="B245" s="9">
        <f t="shared" si="9"/>
        <v>21</v>
      </c>
      <c r="D245" s="39">
        <f t="shared" si="11"/>
        <v>235</v>
      </c>
      <c r="E245" s="39"/>
      <c r="F245" s="60" t="s">
        <v>66</v>
      </c>
      <c r="G245" s="58">
        <v>21</v>
      </c>
      <c r="H245" s="59">
        <v>0</v>
      </c>
      <c r="I245" s="59">
        <v>16</v>
      </c>
      <c r="J245" s="60">
        <v>31</v>
      </c>
      <c r="K245" s="60">
        <v>4</v>
      </c>
      <c r="L245" s="60">
        <v>36</v>
      </c>
      <c r="M245" s="60">
        <v>19</v>
      </c>
      <c r="N245" s="60">
        <v>21</v>
      </c>
      <c r="O245" s="60">
        <v>20</v>
      </c>
      <c r="P245" s="185">
        <v>33</v>
      </c>
      <c r="Q245" s="179">
        <v>9</v>
      </c>
      <c r="R245" s="170">
        <v>32</v>
      </c>
      <c r="S245" s="170">
        <v>36</v>
      </c>
      <c r="T245" s="170">
        <v>2</v>
      </c>
      <c r="U245" s="170">
        <v>36</v>
      </c>
      <c r="V245" s="170">
        <v>27</v>
      </c>
      <c r="W245" s="170">
        <v>1</v>
      </c>
      <c r="X245" s="170">
        <v>5</v>
      </c>
      <c r="Y245" s="170">
        <v>23</v>
      </c>
      <c r="Z245" s="180">
        <v>25</v>
      </c>
    </row>
    <row r="246" spans="1:26">
      <c r="A246" s="3">
        <f t="shared" si="10"/>
        <v>236</v>
      </c>
      <c r="B246" s="9">
        <f t="shared" si="9"/>
        <v>23</v>
      </c>
      <c r="D246" s="39">
        <f t="shared" si="11"/>
        <v>236</v>
      </c>
      <c r="E246" s="39"/>
      <c r="F246" s="60" t="s">
        <v>66</v>
      </c>
      <c r="G246" s="58">
        <v>23</v>
      </c>
      <c r="H246" s="59">
        <v>5</v>
      </c>
      <c r="I246" s="59">
        <v>25</v>
      </c>
      <c r="J246" s="60">
        <v>29</v>
      </c>
      <c r="K246" s="60">
        <v>34</v>
      </c>
      <c r="L246" s="60">
        <v>1</v>
      </c>
      <c r="M246" s="60">
        <v>22</v>
      </c>
      <c r="N246" s="60">
        <v>17</v>
      </c>
      <c r="O246" s="60">
        <v>30</v>
      </c>
      <c r="P246" s="185">
        <v>34</v>
      </c>
      <c r="Q246" s="179">
        <v>35</v>
      </c>
      <c r="R246" s="170">
        <v>35</v>
      </c>
      <c r="S246" s="170">
        <v>27</v>
      </c>
      <c r="T246" s="170">
        <v>1</v>
      </c>
      <c r="U246" s="170">
        <v>23</v>
      </c>
      <c r="V246" s="170">
        <v>15</v>
      </c>
      <c r="W246" s="170">
        <v>12</v>
      </c>
      <c r="X246" s="170">
        <v>9</v>
      </c>
      <c r="Y246" s="170">
        <v>4</v>
      </c>
      <c r="Z246" s="180">
        <v>7</v>
      </c>
    </row>
    <row r="247" spans="1:26">
      <c r="A247" s="3">
        <f t="shared" si="10"/>
        <v>237</v>
      </c>
      <c r="B247" s="9">
        <f t="shared" si="9"/>
        <v>23</v>
      </c>
      <c r="D247" s="39">
        <f t="shared" si="11"/>
        <v>237</v>
      </c>
      <c r="E247" s="39"/>
      <c r="F247" s="60" t="s">
        <v>66</v>
      </c>
      <c r="G247" s="58">
        <v>23</v>
      </c>
      <c r="H247" s="59">
        <v>11</v>
      </c>
      <c r="I247" s="59">
        <v>8</v>
      </c>
      <c r="J247" s="60">
        <v>18</v>
      </c>
      <c r="K247" s="60">
        <v>11</v>
      </c>
      <c r="L247" s="60">
        <v>31</v>
      </c>
      <c r="M247" s="60">
        <v>15</v>
      </c>
      <c r="N247" s="60">
        <v>3</v>
      </c>
      <c r="O247" s="60">
        <v>18</v>
      </c>
      <c r="P247" s="185">
        <v>23</v>
      </c>
      <c r="Q247" s="179">
        <v>6</v>
      </c>
      <c r="R247" s="170">
        <v>34</v>
      </c>
      <c r="S247" s="170">
        <v>30</v>
      </c>
      <c r="T247" s="170">
        <v>4</v>
      </c>
      <c r="U247" s="170">
        <v>3</v>
      </c>
      <c r="V247" s="170">
        <v>12</v>
      </c>
      <c r="W247" s="170">
        <v>21</v>
      </c>
      <c r="X247" s="170">
        <v>6</v>
      </c>
      <c r="Y247" s="170">
        <v>34</v>
      </c>
      <c r="Z247" s="180">
        <v>19</v>
      </c>
    </row>
    <row r="248" spans="1:26">
      <c r="A248" s="3">
        <f t="shared" si="10"/>
        <v>238</v>
      </c>
      <c r="B248" s="9">
        <f t="shared" si="9"/>
        <v>22</v>
      </c>
      <c r="D248" s="39">
        <f t="shared" si="11"/>
        <v>238</v>
      </c>
      <c r="E248" s="39"/>
      <c r="F248" s="60" t="s">
        <v>66</v>
      </c>
      <c r="G248" s="58">
        <v>22</v>
      </c>
      <c r="H248" s="59">
        <v>23</v>
      </c>
      <c r="I248" s="59">
        <v>22</v>
      </c>
      <c r="J248" s="60">
        <v>11</v>
      </c>
      <c r="K248" s="60">
        <v>32</v>
      </c>
      <c r="L248" s="60">
        <v>0</v>
      </c>
      <c r="M248" s="60">
        <v>23</v>
      </c>
      <c r="N248" s="60">
        <v>16</v>
      </c>
      <c r="O248" s="60">
        <v>5</v>
      </c>
      <c r="P248" s="185">
        <v>31</v>
      </c>
      <c r="Q248" s="179">
        <v>3</v>
      </c>
      <c r="R248" s="170">
        <v>4</v>
      </c>
      <c r="S248" s="170">
        <v>7</v>
      </c>
      <c r="T248" s="170">
        <v>5</v>
      </c>
      <c r="U248" s="170">
        <v>28</v>
      </c>
      <c r="V248" s="170">
        <v>0</v>
      </c>
      <c r="W248" s="170">
        <v>20</v>
      </c>
      <c r="X248" s="170">
        <v>27</v>
      </c>
      <c r="Y248" s="170">
        <v>18</v>
      </c>
      <c r="Z248" s="180">
        <v>14</v>
      </c>
    </row>
    <row r="249" spans="1:26">
      <c r="A249" s="3">
        <f t="shared" si="10"/>
        <v>239</v>
      </c>
      <c r="B249" s="9">
        <f t="shared" si="9"/>
        <v>34</v>
      </c>
      <c r="D249" s="39">
        <f t="shared" si="11"/>
        <v>239</v>
      </c>
      <c r="E249" s="39"/>
      <c r="F249" s="60" t="s">
        <v>66</v>
      </c>
      <c r="G249" s="58">
        <v>34</v>
      </c>
      <c r="H249" s="59">
        <v>25</v>
      </c>
      <c r="I249" s="59">
        <v>11</v>
      </c>
      <c r="J249" s="60">
        <v>10</v>
      </c>
      <c r="K249" s="60">
        <v>34</v>
      </c>
      <c r="L249" s="60">
        <v>5</v>
      </c>
      <c r="M249" s="60">
        <v>28</v>
      </c>
      <c r="N249" s="60">
        <v>18</v>
      </c>
      <c r="O249" s="60">
        <v>4</v>
      </c>
      <c r="P249" s="185">
        <v>11</v>
      </c>
      <c r="Q249" s="179">
        <v>24</v>
      </c>
      <c r="R249" s="170">
        <v>16</v>
      </c>
      <c r="S249" s="170">
        <v>15</v>
      </c>
      <c r="T249" s="170">
        <v>11</v>
      </c>
      <c r="U249" s="170">
        <v>17</v>
      </c>
      <c r="V249" s="170">
        <v>20</v>
      </c>
      <c r="W249" s="170">
        <v>15</v>
      </c>
      <c r="X249" s="170">
        <v>27</v>
      </c>
      <c r="Y249" s="170">
        <v>22</v>
      </c>
      <c r="Z249" s="180">
        <v>32</v>
      </c>
    </row>
    <row r="250" spans="1:26">
      <c r="A250" s="3">
        <f t="shared" si="10"/>
        <v>240</v>
      </c>
      <c r="B250" s="9">
        <f t="shared" si="9"/>
        <v>17</v>
      </c>
      <c r="D250" s="39">
        <f t="shared" si="11"/>
        <v>240</v>
      </c>
      <c r="E250" s="39"/>
      <c r="F250" s="60" t="s">
        <v>66</v>
      </c>
      <c r="G250" s="58">
        <v>17</v>
      </c>
      <c r="H250" s="59">
        <v>31</v>
      </c>
      <c r="I250" s="59">
        <v>31</v>
      </c>
      <c r="J250" s="60">
        <v>0</v>
      </c>
      <c r="K250" s="60">
        <v>22</v>
      </c>
      <c r="L250" s="60">
        <v>18</v>
      </c>
      <c r="M250" s="60">
        <v>2</v>
      </c>
      <c r="N250" s="60">
        <v>11</v>
      </c>
      <c r="O250" s="60">
        <v>22</v>
      </c>
      <c r="P250" s="185">
        <v>18</v>
      </c>
      <c r="Q250" s="179">
        <v>3</v>
      </c>
      <c r="R250" s="170">
        <v>26</v>
      </c>
      <c r="S250" s="170">
        <v>3</v>
      </c>
      <c r="T250" s="170">
        <v>13</v>
      </c>
      <c r="U250" s="170">
        <v>0</v>
      </c>
      <c r="V250" s="170">
        <v>0</v>
      </c>
      <c r="W250" s="170">
        <v>17</v>
      </c>
      <c r="X250" s="170">
        <v>14</v>
      </c>
      <c r="Y250" s="170">
        <v>1</v>
      </c>
      <c r="Z250" s="180">
        <v>5</v>
      </c>
    </row>
    <row r="251" spans="1:26">
      <c r="A251" s="3">
        <f t="shared" si="10"/>
        <v>241</v>
      </c>
      <c r="B251" s="9">
        <f t="shared" si="9"/>
        <v>2</v>
      </c>
      <c r="D251" s="39">
        <f t="shared" si="11"/>
        <v>241</v>
      </c>
      <c r="E251" s="39"/>
      <c r="F251" s="60" t="s">
        <v>66</v>
      </c>
      <c r="G251" s="58">
        <v>2</v>
      </c>
      <c r="H251" s="59">
        <v>34</v>
      </c>
      <c r="I251" s="59">
        <v>31</v>
      </c>
      <c r="J251" s="60">
        <v>4</v>
      </c>
      <c r="K251" s="60">
        <v>3</v>
      </c>
      <c r="L251" s="60">
        <v>29</v>
      </c>
      <c r="M251" s="60">
        <v>6</v>
      </c>
      <c r="N251" s="60">
        <v>21</v>
      </c>
      <c r="O251" s="60">
        <v>14</v>
      </c>
      <c r="P251" s="185">
        <v>30</v>
      </c>
      <c r="Q251" s="179">
        <v>18</v>
      </c>
      <c r="R251" s="170">
        <v>36</v>
      </c>
      <c r="S251" s="170">
        <v>18</v>
      </c>
      <c r="T251" s="170">
        <v>33</v>
      </c>
      <c r="U251" s="170">
        <v>31</v>
      </c>
      <c r="V251" s="170">
        <v>36</v>
      </c>
      <c r="W251" s="170">
        <v>1</v>
      </c>
      <c r="X251" s="170">
        <v>17</v>
      </c>
      <c r="Y251" s="170">
        <v>24</v>
      </c>
      <c r="Z251" s="180">
        <v>23</v>
      </c>
    </row>
    <row r="252" spans="1:26">
      <c r="A252" s="3">
        <f t="shared" si="10"/>
        <v>242</v>
      </c>
      <c r="B252" s="9">
        <f t="shared" si="9"/>
        <v>1</v>
      </c>
      <c r="D252" s="39">
        <f t="shared" si="11"/>
        <v>242</v>
      </c>
      <c r="E252" s="39"/>
      <c r="F252" s="60" t="s">
        <v>66</v>
      </c>
      <c r="G252" s="58">
        <v>1</v>
      </c>
      <c r="H252" s="59">
        <v>32</v>
      </c>
      <c r="I252" s="59">
        <v>5</v>
      </c>
      <c r="J252" s="60">
        <v>26</v>
      </c>
      <c r="K252" s="60">
        <v>16</v>
      </c>
      <c r="L252" s="60">
        <v>4</v>
      </c>
      <c r="M252" s="60">
        <v>23</v>
      </c>
      <c r="N252" s="60">
        <v>8</v>
      </c>
      <c r="O252" s="60">
        <v>12</v>
      </c>
      <c r="P252" s="185">
        <v>20</v>
      </c>
      <c r="Q252" s="179">
        <v>1</v>
      </c>
      <c r="R252" s="170">
        <v>22</v>
      </c>
      <c r="S252" s="170">
        <v>5</v>
      </c>
      <c r="T252" s="170">
        <v>6</v>
      </c>
      <c r="U252" s="170">
        <v>7</v>
      </c>
      <c r="V252" s="170">
        <v>15</v>
      </c>
      <c r="W252" s="170">
        <v>32</v>
      </c>
      <c r="X252" s="170">
        <v>7</v>
      </c>
      <c r="Y252" s="170">
        <v>25</v>
      </c>
      <c r="Z252" s="180">
        <v>20</v>
      </c>
    </row>
    <row r="253" spans="1:26">
      <c r="A253" s="3">
        <f t="shared" si="10"/>
        <v>243</v>
      </c>
      <c r="B253" s="9">
        <f t="shared" si="9"/>
        <v>31</v>
      </c>
      <c r="D253" s="39">
        <f t="shared" si="11"/>
        <v>243</v>
      </c>
      <c r="E253" s="39"/>
      <c r="F253" s="60" t="s">
        <v>66</v>
      </c>
      <c r="G253" s="58">
        <v>31</v>
      </c>
      <c r="H253" s="59">
        <v>8</v>
      </c>
      <c r="I253" s="59">
        <v>27</v>
      </c>
      <c r="J253" s="60">
        <v>11</v>
      </c>
      <c r="K253" s="60">
        <v>26</v>
      </c>
      <c r="L253" s="60">
        <v>9</v>
      </c>
      <c r="M253" s="60">
        <v>11</v>
      </c>
      <c r="N253" s="60">
        <v>36</v>
      </c>
      <c r="O253" s="60">
        <v>1</v>
      </c>
      <c r="P253" s="185">
        <v>19</v>
      </c>
      <c r="Q253" s="179">
        <v>12</v>
      </c>
      <c r="R253" s="170">
        <v>16</v>
      </c>
      <c r="S253" s="170">
        <v>1</v>
      </c>
      <c r="T253" s="170">
        <v>11</v>
      </c>
      <c r="U253" s="170">
        <v>14</v>
      </c>
      <c r="V253" s="170">
        <v>14</v>
      </c>
      <c r="W253" s="170">
        <v>30</v>
      </c>
      <c r="X253" s="170">
        <v>29</v>
      </c>
      <c r="Y253" s="170">
        <v>14</v>
      </c>
      <c r="Z253" s="180">
        <v>14</v>
      </c>
    </row>
    <row r="254" spans="1:26">
      <c r="A254" s="3">
        <f t="shared" si="10"/>
        <v>244</v>
      </c>
      <c r="B254" s="9">
        <f t="shared" si="9"/>
        <v>27</v>
      </c>
      <c r="D254" s="39">
        <f t="shared" si="11"/>
        <v>244</v>
      </c>
      <c r="E254" s="39"/>
      <c r="F254" s="60" t="s">
        <v>66</v>
      </c>
      <c r="G254" s="58">
        <v>27</v>
      </c>
      <c r="H254" s="59">
        <v>23</v>
      </c>
      <c r="I254" s="59">
        <v>35</v>
      </c>
      <c r="J254" s="60">
        <v>24</v>
      </c>
      <c r="K254" s="60">
        <v>10</v>
      </c>
      <c r="L254" s="60">
        <v>2</v>
      </c>
      <c r="M254" s="60">
        <v>31</v>
      </c>
      <c r="N254" s="60">
        <v>0</v>
      </c>
      <c r="O254" s="60">
        <v>29</v>
      </c>
      <c r="P254" s="185">
        <v>1</v>
      </c>
      <c r="Q254" s="179">
        <v>10</v>
      </c>
      <c r="R254" s="170">
        <v>8</v>
      </c>
      <c r="S254" s="170">
        <v>25</v>
      </c>
      <c r="T254" s="170">
        <v>16</v>
      </c>
      <c r="U254" s="170">
        <v>22</v>
      </c>
      <c r="V254" s="170">
        <v>32</v>
      </c>
      <c r="W254" s="170">
        <v>0</v>
      </c>
      <c r="X254" s="170">
        <v>2</v>
      </c>
      <c r="Y254" s="170">
        <v>28</v>
      </c>
      <c r="Z254" s="180">
        <v>4</v>
      </c>
    </row>
    <row r="255" spans="1:26">
      <c r="A255" s="3">
        <f t="shared" si="10"/>
        <v>245</v>
      </c>
      <c r="B255" s="9">
        <f t="shared" si="9"/>
        <v>13</v>
      </c>
      <c r="D255" s="39">
        <f t="shared" si="11"/>
        <v>245</v>
      </c>
      <c r="E255" s="39"/>
      <c r="F255" s="60" t="s">
        <v>66</v>
      </c>
      <c r="G255" s="58">
        <v>13</v>
      </c>
      <c r="H255" s="59">
        <v>5</v>
      </c>
      <c r="I255" s="59">
        <v>26</v>
      </c>
      <c r="J255" s="60">
        <v>3</v>
      </c>
      <c r="K255" s="60">
        <v>27</v>
      </c>
      <c r="L255" s="60">
        <v>0</v>
      </c>
      <c r="M255" s="60">
        <v>25</v>
      </c>
      <c r="N255" s="60">
        <v>28</v>
      </c>
      <c r="O255" s="60">
        <v>8</v>
      </c>
      <c r="P255" s="185">
        <v>14</v>
      </c>
      <c r="Q255" s="179">
        <v>7</v>
      </c>
      <c r="R255" s="170">
        <v>17</v>
      </c>
      <c r="S255" s="170">
        <v>29</v>
      </c>
      <c r="T255" s="170">
        <v>20</v>
      </c>
      <c r="U255" s="170">
        <v>0</v>
      </c>
      <c r="V255" s="170">
        <v>13</v>
      </c>
      <c r="W255" s="170">
        <v>19</v>
      </c>
      <c r="X255" s="170">
        <v>10</v>
      </c>
      <c r="Y255" s="170">
        <v>15</v>
      </c>
      <c r="Z255" s="180">
        <v>10</v>
      </c>
    </row>
    <row r="256" spans="1:26">
      <c r="A256" s="3">
        <f t="shared" si="10"/>
        <v>246</v>
      </c>
      <c r="B256" s="9">
        <f t="shared" si="9"/>
        <v>23</v>
      </c>
      <c r="D256" s="39">
        <f t="shared" si="11"/>
        <v>246</v>
      </c>
      <c r="E256" s="39"/>
      <c r="F256" s="60" t="s">
        <v>66</v>
      </c>
      <c r="G256" s="58">
        <v>23</v>
      </c>
      <c r="H256" s="59">
        <v>7</v>
      </c>
      <c r="I256" s="59">
        <v>24</v>
      </c>
      <c r="J256" s="60">
        <v>22</v>
      </c>
      <c r="K256" s="60">
        <v>14</v>
      </c>
      <c r="L256" s="60">
        <v>17</v>
      </c>
      <c r="M256" s="60">
        <v>6</v>
      </c>
      <c r="N256" s="60">
        <v>23</v>
      </c>
      <c r="O256" s="60">
        <v>33</v>
      </c>
      <c r="P256" s="185">
        <v>21</v>
      </c>
      <c r="Q256" s="179">
        <v>33</v>
      </c>
      <c r="R256" s="170">
        <v>7</v>
      </c>
      <c r="S256" s="170">
        <v>3</v>
      </c>
      <c r="T256" s="170">
        <v>4</v>
      </c>
      <c r="U256" s="170">
        <v>13</v>
      </c>
      <c r="V256" s="170">
        <v>26</v>
      </c>
      <c r="W256" s="170">
        <v>16</v>
      </c>
      <c r="X256" s="170">
        <v>19</v>
      </c>
      <c r="Y256" s="170">
        <v>12</v>
      </c>
      <c r="Z256" s="180">
        <v>14</v>
      </c>
    </row>
    <row r="257" spans="1:26">
      <c r="A257" s="3">
        <f t="shared" si="10"/>
        <v>247</v>
      </c>
      <c r="B257" s="9">
        <f t="shared" si="9"/>
        <v>33</v>
      </c>
      <c r="D257" s="39">
        <f t="shared" si="11"/>
        <v>247</v>
      </c>
      <c r="E257" s="39"/>
      <c r="F257" s="60" t="s">
        <v>66</v>
      </c>
      <c r="G257" s="58">
        <v>33</v>
      </c>
      <c r="H257" s="59">
        <v>7</v>
      </c>
      <c r="I257" s="59">
        <v>14</v>
      </c>
      <c r="J257" s="60">
        <v>22</v>
      </c>
      <c r="K257" s="60">
        <v>26</v>
      </c>
      <c r="L257" s="60">
        <v>22</v>
      </c>
      <c r="M257" s="60">
        <v>11</v>
      </c>
      <c r="N257" s="60">
        <v>4</v>
      </c>
      <c r="O257" s="60">
        <v>22</v>
      </c>
      <c r="P257" s="185">
        <v>35</v>
      </c>
      <c r="Q257" s="179">
        <v>36</v>
      </c>
      <c r="R257" s="170">
        <v>18</v>
      </c>
      <c r="S257" s="170">
        <v>19</v>
      </c>
      <c r="T257" s="170">
        <v>10</v>
      </c>
      <c r="U257" s="170">
        <v>33</v>
      </c>
      <c r="V257" s="170">
        <v>20</v>
      </c>
      <c r="W257" s="170">
        <v>12</v>
      </c>
      <c r="X257" s="170">
        <v>25</v>
      </c>
      <c r="Y257" s="170">
        <v>25</v>
      </c>
      <c r="Z257" s="180">
        <v>22</v>
      </c>
    </row>
    <row r="258" spans="1:26">
      <c r="A258" s="3">
        <f t="shared" si="10"/>
        <v>248</v>
      </c>
      <c r="B258" s="9">
        <f t="shared" si="9"/>
        <v>24</v>
      </c>
      <c r="D258" s="39">
        <f t="shared" si="11"/>
        <v>248</v>
      </c>
      <c r="E258" s="39"/>
      <c r="F258" s="60" t="s">
        <v>66</v>
      </c>
      <c r="G258" s="58">
        <v>24</v>
      </c>
      <c r="H258" s="59">
        <v>2</v>
      </c>
      <c r="I258" s="59">
        <v>25</v>
      </c>
      <c r="J258" s="60">
        <v>25</v>
      </c>
      <c r="K258" s="60">
        <v>6</v>
      </c>
      <c r="L258" s="60">
        <v>15</v>
      </c>
      <c r="M258" s="60">
        <v>23</v>
      </c>
      <c r="N258" s="60">
        <v>30</v>
      </c>
      <c r="O258" s="60">
        <v>21</v>
      </c>
      <c r="P258" s="185">
        <v>0</v>
      </c>
      <c r="Q258" s="179">
        <v>23</v>
      </c>
      <c r="R258" s="170">
        <v>21</v>
      </c>
      <c r="S258" s="170">
        <v>9</v>
      </c>
      <c r="T258" s="170">
        <v>29</v>
      </c>
      <c r="U258" s="170">
        <v>1</v>
      </c>
      <c r="V258" s="170">
        <v>16</v>
      </c>
      <c r="W258" s="170">
        <v>33</v>
      </c>
      <c r="X258" s="170">
        <v>34</v>
      </c>
      <c r="Y258" s="170">
        <v>22</v>
      </c>
      <c r="Z258" s="180">
        <v>28</v>
      </c>
    </row>
    <row r="259" spans="1:26">
      <c r="A259" s="3">
        <f t="shared" si="10"/>
        <v>249</v>
      </c>
      <c r="B259" s="9">
        <f t="shared" si="9"/>
        <v>2</v>
      </c>
      <c r="D259" s="39">
        <f t="shared" si="11"/>
        <v>249</v>
      </c>
      <c r="E259" s="39"/>
      <c r="F259" s="60" t="s">
        <v>66</v>
      </c>
      <c r="G259" s="58">
        <v>2</v>
      </c>
      <c r="H259" s="59">
        <v>1</v>
      </c>
      <c r="I259" s="59">
        <v>3</v>
      </c>
      <c r="J259" s="60">
        <v>19</v>
      </c>
      <c r="K259" s="60">
        <v>14</v>
      </c>
      <c r="L259" s="60">
        <v>23</v>
      </c>
      <c r="M259" s="60">
        <v>16</v>
      </c>
      <c r="N259" s="60">
        <v>17</v>
      </c>
      <c r="O259" s="60">
        <v>22</v>
      </c>
      <c r="P259" s="185">
        <v>19</v>
      </c>
      <c r="Q259" s="179">
        <v>3</v>
      </c>
      <c r="R259" s="170">
        <v>25</v>
      </c>
      <c r="S259" s="170">
        <v>4</v>
      </c>
      <c r="T259" s="170">
        <v>35</v>
      </c>
      <c r="U259" s="170">
        <v>27</v>
      </c>
      <c r="V259" s="170">
        <v>5</v>
      </c>
      <c r="W259" s="170">
        <v>32</v>
      </c>
      <c r="X259" s="170">
        <v>11</v>
      </c>
      <c r="Y259" s="170">
        <v>31</v>
      </c>
      <c r="Z259" s="180">
        <v>7</v>
      </c>
    </row>
    <row r="260" spans="1:26">
      <c r="A260" s="3">
        <f t="shared" si="10"/>
        <v>250</v>
      </c>
      <c r="B260" s="9">
        <f t="shared" si="9"/>
        <v>21</v>
      </c>
      <c r="D260" s="39">
        <f t="shared" si="11"/>
        <v>250</v>
      </c>
      <c r="E260" s="39"/>
      <c r="F260" s="60" t="s">
        <v>66</v>
      </c>
      <c r="G260" s="58">
        <v>21</v>
      </c>
      <c r="H260" s="59">
        <v>28</v>
      </c>
      <c r="I260" s="59">
        <v>18</v>
      </c>
      <c r="J260" s="60">
        <v>22</v>
      </c>
      <c r="K260" s="60">
        <v>35</v>
      </c>
      <c r="L260" s="60">
        <v>30</v>
      </c>
      <c r="M260" s="60">
        <v>26</v>
      </c>
      <c r="N260" s="60">
        <v>7</v>
      </c>
      <c r="O260" s="60">
        <v>32</v>
      </c>
      <c r="P260" s="185">
        <v>36</v>
      </c>
      <c r="Q260" s="179">
        <v>28</v>
      </c>
      <c r="R260" s="170">
        <v>2</v>
      </c>
      <c r="S260" s="170">
        <v>18</v>
      </c>
      <c r="T260" s="170">
        <v>5</v>
      </c>
      <c r="U260" s="170">
        <v>7</v>
      </c>
      <c r="V260" s="170">
        <v>20</v>
      </c>
      <c r="W260" s="170">
        <v>17</v>
      </c>
      <c r="X260" s="170">
        <v>31</v>
      </c>
      <c r="Y260" s="170">
        <v>32</v>
      </c>
      <c r="Z260" s="180">
        <v>18</v>
      </c>
    </row>
    <row r="261" spans="1:26">
      <c r="A261" s="3">
        <f t="shared" si="10"/>
        <v>251</v>
      </c>
      <c r="B261" s="9">
        <f t="shared" si="9"/>
        <v>19</v>
      </c>
      <c r="D261" s="39">
        <f t="shared" si="11"/>
        <v>251</v>
      </c>
      <c r="E261" s="39"/>
      <c r="F261" s="60" t="s">
        <v>66</v>
      </c>
      <c r="G261" s="58">
        <v>19</v>
      </c>
      <c r="H261" s="59">
        <v>5</v>
      </c>
      <c r="I261" s="59">
        <v>17</v>
      </c>
      <c r="J261" s="60">
        <v>8</v>
      </c>
      <c r="K261" s="60">
        <v>16</v>
      </c>
      <c r="L261" s="60">
        <v>24</v>
      </c>
      <c r="M261" s="60">
        <v>9</v>
      </c>
      <c r="N261" s="60">
        <v>7</v>
      </c>
      <c r="O261" s="60">
        <v>13</v>
      </c>
      <c r="P261" s="185">
        <v>36</v>
      </c>
      <c r="Q261" s="179">
        <v>16</v>
      </c>
      <c r="R261" s="170">
        <v>17</v>
      </c>
      <c r="S261" s="170">
        <v>15</v>
      </c>
      <c r="T261" s="170">
        <v>22</v>
      </c>
      <c r="U261" s="170">
        <v>4</v>
      </c>
      <c r="V261" s="170">
        <v>30</v>
      </c>
      <c r="W261" s="170">
        <v>20</v>
      </c>
      <c r="X261" s="170">
        <v>34</v>
      </c>
      <c r="Y261" s="170">
        <v>35</v>
      </c>
      <c r="Z261" s="180">
        <v>2</v>
      </c>
    </row>
    <row r="262" spans="1:26">
      <c r="A262" s="3">
        <f t="shared" si="10"/>
        <v>252</v>
      </c>
      <c r="B262" s="9">
        <f t="shared" si="9"/>
        <v>7</v>
      </c>
      <c r="D262" s="39">
        <f t="shared" si="11"/>
        <v>252</v>
      </c>
      <c r="E262" s="39"/>
      <c r="F262" s="60" t="s">
        <v>66</v>
      </c>
      <c r="G262" s="58">
        <v>7</v>
      </c>
      <c r="H262" s="59">
        <v>8</v>
      </c>
      <c r="I262" s="59">
        <v>21</v>
      </c>
      <c r="J262" s="60">
        <v>16</v>
      </c>
      <c r="K262" s="60">
        <v>0</v>
      </c>
      <c r="L262" s="60">
        <v>11</v>
      </c>
      <c r="M262" s="60">
        <v>20</v>
      </c>
      <c r="N262" s="60">
        <v>34</v>
      </c>
      <c r="O262" s="60">
        <v>36</v>
      </c>
      <c r="P262" s="185">
        <v>15</v>
      </c>
      <c r="Q262" s="179">
        <v>25</v>
      </c>
      <c r="R262" s="170">
        <v>29</v>
      </c>
      <c r="S262" s="170">
        <v>14</v>
      </c>
      <c r="T262" s="170">
        <v>27</v>
      </c>
      <c r="U262" s="170">
        <v>23</v>
      </c>
      <c r="V262" s="170">
        <v>36</v>
      </c>
      <c r="W262" s="170">
        <v>3</v>
      </c>
      <c r="X262" s="170">
        <v>25</v>
      </c>
      <c r="Y262" s="170">
        <v>8</v>
      </c>
      <c r="Z262" s="180">
        <v>29</v>
      </c>
    </row>
    <row r="263" spans="1:26">
      <c r="A263" s="3">
        <f t="shared" si="10"/>
        <v>253</v>
      </c>
      <c r="B263" s="9">
        <f t="shared" si="9"/>
        <v>10</v>
      </c>
      <c r="D263" s="39">
        <f t="shared" si="11"/>
        <v>253</v>
      </c>
      <c r="E263" s="39"/>
      <c r="F263" s="60" t="s">
        <v>66</v>
      </c>
      <c r="G263" s="58">
        <v>10</v>
      </c>
      <c r="H263" s="59">
        <v>12</v>
      </c>
      <c r="I263" s="59">
        <v>8</v>
      </c>
      <c r="J263" s="60">
        <v>15</v>
      </c>
      <c r="K263" s="60">
        <v>36</v>
      </c>
      <c r="L263" s="60">
        <v>34</v>
      </c>
      <c r="M263" s="60">
        <v>31</v>
      </c>
      <c r="N263" s="60">
        <v>0</v>
      </c>
      <c r="O263" s="60">
        <v>22</v>
      </c>
      <c r="P263" s="185">
        <v>10</v>
      </c>
      <c r="Q263" s="179">
        <v>9</v>
      </c>
      <c r="R263" s="170">
        <v>28</v>
      </c>
      <c r="S263" s="170">
        <v>10</v>
      </c>
      <c r="T263" s="170">
        <v>26</v>
      </c>
      <c r="U263" s="170">
        <v>17</v>
      </c>
      <c r="V263" s="170">
        <v>33</v>
      </c>
      <c r="W263" s="170">
        <v>18</v>
      </c>
      <c r="X263" s="170">
        <v>21</v>
      </c>
      <c r="Y263" s="170">
        <v>31</v>
      </c>
      <c r="Z263" s="180">
        <v>9</v>
      </c>
    </row>
    <row r="264" spans="1:26">
      <c r="A264" s="3">
        <f t="shared" si="10"/>
        <v>254</v>
      </c>
      <c r="B264" s="9">
        <f t="shared" si="9"/>
        <v>6</v>
      </c>
      <c r="D264" s="39">
        <f t="shared" si="11"/>
        <v>254</v>
      </c>
      <c r="E264" s="39"/>
      <c r="F264" s="60" t="s">
        <v>66</v>
      </c>
      <c r="G264" s="58">
        <v>6</v>
      </c>
      <c r="H264" s="59">
        <v>34</v>
      </c>
      <c r="I264" s="59">
        <v>32</v>
      </c>
      <c r="J264" s="60">
        <v>23</v>
      </c>
      <c r="K264" s="60">
        <v>32</v>
      </c>
      <c r="L264" s="60">
        <v>33</v>
      </c>
      <c r="M264" s="60">
        <v>23</v>
      </c>
      <c r="N264" s="60">
        <v>5</v>
      </c>
      <c r="O264" s="60">
        <v>4</v>
      </c>
      <c r="P264" s="185">
        <v>21</v>
      </c>
      <c r="Q264" s="179">
        <v>8</v>
      </c>
      <c r="R264" s="170">
        <v>32</v>
      </c>
      <c r="S264" s="170">
        <v>0</v>
      </c>
      <c r="T264" s="170">
        <v>12</v>
      </c>
      <c r="U264" s="170">
        <v>22</v>
      </c>
      <c r="V264" s="170">
        <v>33</v>
      </c>
      <c r="W264" s="170">
        <v>17</v>
      </c>
      <c r="X264" s="170">
        <v>28</v>
      </c>
      <c r="Y264" s="170">
        <v>35</v>
      </c>
      <c r="Z264" s="180">
        <v>12</v>
      </c>
    </row>
    <row r="265" spans="1:26">
      <c r="A265" s="3">
        <f t="shared" si="10"/>
        <v>255</v>
      </c>
      <c r="B265" s="9">
        <f t="shared" si="9"/>
        <v>13</v>
      </c>
      <c r="D265" s="39">
        <f t="shared" si="11"/>
        <v>255</v>
      </c>
      <c r="E265" s="39"/>
      <c r="F265" s="60" t="s">
        <v>66</v>
      </c>
      <c r="G265" s="58">
        <v>13</v>
      </c>
      <c r="H265" s="59">
        <v>4</v>
      </c>
      <c r="I265" s="59">
        <v>2</v>
      </c>
      <c r="J265" s="60">
        <v>35</v>
      </c>
      <c r="K265" s="60">
        <v>24</v>
      </c>
      <c r="L265" s="60">
        <v>23</v>
      </c>
      <c r="M265" s="60">
        <v>4</v>
      </c>
      <c r="N265" s="60">
        <v>8</v>
      </c>
      <c r="O265" s="60">
        <v>23</v>
      </c>
      <c r="P265" s="185">
        <v>17</v>
      </c>
      <c r="Q265" s="179">
        <v>30</v>
      </c>
      <c r="R265" s="170">
        <v>2</v>
      </c>
      <c r="S265" s="170">
        <v>23</v>
      </c>
      <c r="T265" s="170">
        <v>1</v>
      </c>
      <c r="U265" s="170">
        <v>2</v>
      </c>
      <c r="V265" s="170">
        <v>31</v>
      </c>
      <c r="W265" s="170">
        <v>13</v>
      </c>
      <c r="X265" s="170">
        <v>4</v>
      </c>
      <c r="Y265" s="170">
        <v>1</v>
      </c>
      <c r="Z265" s="180">
        <v>3</v>
      </c>
    </row>
    <row r="266" spans="1:26">
      <c r="A266" s="3">
        <f t="shared" si="10"/>
        <v>256</v>
      </c>
      <c r="B266" s="9">
        <f t="shared" si="9"/>
        <v>32</v>
      </c>
      <c r="D266" s="39">
        <f t="shared" si="11"/>
        <v>256</v>
      </c>
      <c r="E266" s="39"/>
      <c r="F266" s="60" t="s">
        <v>66</v>
      </c>
      <c r="G266" s="58">
        <v>32</v>
      </c>
      <c r="H266" s="59">
        <v>20</v>
      </c>
      <c r="I266" s="59">
        <v>35</v>
      </c>
      <c r="J266" s="60">
        <v>33</v>
      </c>
      <c r="K266" s="60">
        <v>29</v>
      </c>
      <c r="L266" s="60">
        <v>13</v>
      </c>
      <c r="M266" s="60">
        <v>13</v>
      </c>
      <c r="N266" s="60">
        <v>16</v>
      </c>
      <c r="O266" s="60">
        <v>10</v>
      </c>
      <c r="P266" s="185">
        <v>1</v>
      </c>
      <c r="Q266" s="179">
        <v>4</v>
      </c>
      <c r="R266" s="170">
        <v>22</v>
      </c>
      <c r="S266" s="170">
        <v>23</v>
      </c>
      <c r="T266" s="170">
        <v>33</v>
      </c>
      <c r="U266" s="170">
        <v>8</v>
      </c>
      <c r="V266" s="170">
        <v>5</v>
      </c>
      <c r="W266" s="170">
        <v>26</v>
      </c>
      <c r="X266" s="170">
        <v>27</v>
      </c>
      <c r="Y266" s="170">
        <v>8</v>
      </c>
      <c r="Z266" s="180">
        <v>35</v>
      </c>
    </row>
    <row r="267" spans="1:26">
      <c r="A267" s="3">
        <f t="shared" si="10"/>
        <v>257</v>
      </c>
      <c r="B267" s="9">
        <f t="shared" si="9"/>
        <v>22</v>
      </c>
      <c r="D267" s="39">
        <f t="shared" si="11"/>
        <v>257</v>
      </c>
      <c r="E267" s="39"/>
      <c r="F267" s="60" t="s">
        <v>66</v>
      </c>
      <c r="G267" s="58">
        <v>22</v>
      </c>
      <c r="H267" s="59">
        <v>28</v>
      </c>
      <c r="I267" s="59">
        <v>9</v>
      </c>
      <c r="J267" s="60">
        <v>13</v>
      </c>
      <c r="K267" s="60">
        <v>0</v>
      </c>
      <c r="L267" s="60">
        <v>6</v>
      </c>
      <c r="M267" s="60">
        <v>6</v>
      </c>
      <c r="N267" s="60">
        <v>14</v>
      </c>
      <c r="O267" s="60">
        <v>31</v>
      </c>
      <c r="P267" s="185">
        <v>15</v>
      </c>
      <c r="Q267" s="179">
        <v>8</v>
      </c>
      <c r="R267" s="170">
        <v>32</v>
      </c>
      <c r="S267" s="170">
        <v>2</v>
      </c>
      <c r="T267" s="170">
        <v>34</v>
      </c>
      <c r="U267" s="170">
        <v>31</v>
      </c>
      <c r="V267" s="170">
        <v>14</v>
      </c>
      <c r="W267" s="170">
        <v>4</v>
      </c>
      <c r="X267" s="170">
        <v>34</v>
      </c>
      <c r="Y267" s="170">
        <v>7</v>
      </c>
      <c r="Z267" s="180">
        <v>25</v>
      </c>
    </row>
    <row r="268" spans="1:26">
      <c r="A268" s="3">
        <f t="shared" si="10"/>
        <v>258</v>
      </c>
      <c r="B268" s="9">
        <f t="shared" ref="B268:B331" si="12">HLOOKUP("A",$F$10:$AF$510,D268+1)</f>
        <v>20</v>
      </c>
      <c r="D268" s="39">
        <f t="shared" si="11"/>
        <v>258</v>
      </c>
      <c r="E268" s="39"/>
      <c r="F268" s="60" t="s">
        <v>66</v>
      </c>
      <c r="G268" s="58">
        <v>20</v>
      </c>
      <c r="H268" s="59">
        <v>30</v>
      </c>
      <c r="I268" s="59">
        <v>0</v>
      </c>
      <c r="J268" s="60">
        <v>25</v>
      </c>
      <c r="K268" s="60">
        <v>13</v>
      </c>
      <c r="L268" s="60">
        <v>19</v>
      </c>
      <c r="M268" s="60">
        <v>36</v>
      </c>
      <c r="N268" s="60">
        <v>8</v>
      </c>
      <c r="O268" s="60">
        <v>32</v>
      </c>
      <c r="P268" s="185">
        <v>32</v>
      </c>
      <c r="Q268" s="179">
        <v>4</v>
      </c>
      <c r="R268" s="170">
        <v>18</v>
      </c>
      <c r="S268" s="170">
        <v>14</v>
      </c>
      <c r="T268" s="170">
        <v>7</v>
      </c>
      <c r="U268" s="170">
        <v>34</v>
      </c>
      <c r="V268" s="170">
        <v>13</v>
      </c>
      <c r="W268" s="170">
        <v>2</v>
      </c>
      <c r="X268" s="170">
        <v>22</v>
      </c>
      <c r="Y268" s="170">
        <v>25</v>
      </c>
      <c r="Z268" s="180">
        <v>9</v>
      </c>
    </row>
    <row r="269" spans="1:26">
      <c r="A269" s="3">
        <f t="shared" ref="A269:A332" si="13">A268+1</f>
        <v>259</v>
      </c>
      <c r="B269" s="9">
        <f t="shared" si="12"/>
        <v>13</v>
      </c>
      <c r="D269" s="39">
        <f t="shared" ref="D269:D332" si="14">D268+1</f>
        <v>259</v>
      </c>
      <c r="E269" s="39"/>
      <c r="F269" s="60" t="s">
        <v>66</v>
      </c>
      <c r="G269" s="58">
        <v>13</v>
      </c>
      <c r="H269" s="59">
        <v>29</v>
      </c>
      <c r="I269" s="59">
        <v>6</v>
      </c>
      <c r="J269" s="60">
        <v>1</v>
      </c>
      <c r="K269" s="60">
        <v>8</v>
      </c>
      <c r="L269" s="60">
        <v>24</v>
      </c>
      <c r="M269" s="60">
        <v>13</v>
      </c>
      <c r="N269" s="60">
        <v>31</v>
      </c>
      <c r="O269" s="60">
        <v>35</v>
      </c>
      <c r="P269" s="185">
        <v>27</v>
      </c>
      <c r="Q269" s="179">
        <v>33</v>
      </c>
      <c r="R269" s="170">
        <v>25</v>
      </c>
      <c r="S269" s="170">
        <v>33</v>
      </c>
      <c r="T269" s="170">
        <v>0</v>
      </c>
      <c r="U269" s="170">
        <v>22</v>
      </c>
      <c r="V269" s="170">
        <v>28</v>
      </c>
      <c r="W269" s="170">
        <v>11</v>
      </c>
      <c r="X269" s="170">
        <v>22</v>
      </c>
      <c r="Y269" s="170">
        <v>22</v>
      </c>
      <c r="Z269" s="180">
        <v>2</v>
      </c>
    </row>
    <row r="270" spans="1:26">
      <c r="A270" s="3">
        <f t="shared" si="13"/>
        <v>260</v>
      </c>
      <c r="B270" s="9">
        <f t="shared" si="12"/>
        <v>15</v>
      </c>
      <c r="D270" s="39">
        <f t="shared" si="14"/>
        <v>260</v>
      </c>
      <c r="E270" s="39"/>
      <c r="F270" s="60" t="s">
        <v>66</v>
      </c>
      <c r="G270" s="58">
        <v>15</v>
      </c>
      <c r="H270" s="59">
        <v>33</v>
      </c>
      <c r="I270" s="59">
        <v>34</v>
      </c>
      <c r="J270" s="60">
        <v>18</v>
      </c>
      <c r="K270" s="60">
        <v>35</v>
      </c>
      <c r="L270" s="60">
        <v>11</v>
      </c>
      <c r="M270" s="60">
        <v>12</v>
      </c>
      <c r="N270" s="60">
        <v>4</v>
      </c>
      <c r="O270" s="60">
        <v>24</v>
      </c>
      <c r="P270" s="185">
        <v>18</v>
      </c>
      <c r="Q270" s="179">
        <v>15</v>
      </c>
      <c r="R270" s="170">
        <v>16</v>
      </c>
      <c r="S270" s="170">
        <v>13</v>
      </c>
      <c r="T270" s="170">
        <v>8</v>
      </c>
      <c r="U270" s="170">
        <v>30</v>
      </c>
      <c r="V270" s="170">
        <v>19</v>
      </c>
      <c r="W270" s="170">
        <v>36</v>
      </c>
      <c r="X270" s="170">
        <v>7</v>
      </c>
      <c r="Y270" s="170">
        <v>3</v>
      </c>
      <c r="Z270" s="180">
        <v>4</v>
      </c>
    </row>
    <row r="271" spans="1:26">
      <c r="A271" s="3">
        <f t="shared" si="13"/>
        <v>261</v>
      </c>
      <c r="B271" s="9">
        <f t="shared" si="12"/>
        <v>19</v>
      </c>
      <c r="D271" s="39">
        <f t="shared" si="14"/>
        <v>261</v>
      </c>
      <c r="E271" s="39"/>
      <c r="F271" s="60" t="s">
        <v>66</v>
      </c>
      <c r="G271" s="58">
        <v>19</v>
      </c>
      <c r="H271" s="59">
        <v>7</v>
      </c>
      <c r="I271" s="59">
        <v>19</v>
      </c>
      <c r="J271" s="60">
        <v>28</v>
      </c>
      <c r="K271" s="60">
        <v>22</v>
      </c>
      <c r="L271" s="60">
        <v>24</v>
      </c>
      <c r="M271" s="60">
        <v>8</v>
      </c>
      <c r="N271" s="60">
        <v>3</v>
      </c>
      <c r="O271" s="60">
        <v>23</v>
      </c>
      <c r="P271" s="185">
        <v>35</v>
      </c>
      <c r="Q271" s="179">
        <v>28</v>
      </c>
      <c r="R271" s="170">
        <v>19</v>
      </c>
      <c r="S271" s="170">
        <v>22</v>
      </c>
      <c r="T271" s="170">
        <v>25</v>
      </c>
      <c r="U271" s="170">
        <v>20</v>
      </c>
      <c r="V271" s="170">
        <v>21</v>
      </c>
      <c r="W271" s="170">
        <v>9</v>
      </c>
      <c r="X271" s="170">
        <v>26</v>
      </c>
      <c r="Y271" s="170">
        <v>28</v>
      </c>
      <c r="Z271" s="180">
        <v>26</v>
      </c>
    </row>
    <row r="272" spans="1:26">
      <c r="A272" s="3">
        <f t="shared" si="13"/>
        <v>262</v>
      </c>
      <c r="B272" s="9">
        <f t="shared" si="12"/>
        <v>19</v>
      </c>
      <c r="D272" s="39">
        <f t="shared" si="14"/>
        <v>262</v>
      </c>
      <c r="E272" s="39"/>
      <c r="F272" s="60" t="s">
        <v>66</v>
      </c>
      <c r="G272" s="58">
        <v>19</v>
      </c>
      <c r="H272" s="59">
        <v>5</v>
      </c>
      <c r="I272" s="59">
        <v>36</v>
      </c>
      <c r="J272" s="60">
        <v>25</v>
      </c>
      <c r="K272" s="60">
        <v>26</v>
      </c>
      <c r="L272" s="60">
        <v>32</v>
      </c>
      <c r="M272" s="60">
        <v>32</v>
      </c>
      <c r="N272" s="60">
        <v>36</v>
      </c>
      <c r="O272" s="60">
        <v>15</v>
      </c>
      <c r="P272" s="185">
        <v>28</v>
      </c>
      <c r="Q272" s="179">
        <v>24</v>
      </c>
      <c r="R272" s="170">
        <v>17</v>
      </c>
      <c r="S272" s="170">
        <v>18</v>
      </c>
      <c r="T272" s="170">
        <v>16</v>
      </c>
      <c r="U272" s="170">
        <v>24</v>
      </c>
      <c r="V272" s="170">
        <v>34</v>
      </c>
      <c r="W272" s="170">
        <v>27</v>
      </c>
      <c r="X272" s="170">
        <v>26</v>
      </c>
      <c r="Y272" s="170">
        <v>9</v>
      </c>
      <c r="Z272" s="180">
        <v>26</v>
      </c>
    </row>
    <row r="273" spans="1:26">
      <c r="A273" s="3">
        <f t="shared" si="13"/>
        <v>263</v>
      </c>
      <c r="B273" s="9">
        <f t="shared" si="12"/>
        <v>18</v>
      </c>
      <c r="D273" s="39">
        <f t="shared" si="14"/>
        <v>263</v>
      </c>
      <c r="E273" s="39"/>
      <c r="F273" s="60" t="s">
        <v>66</v>
      </c>
      <c r="G273" s="58">
        <v>18</v>
      </c>
      <c r="H273" s="59">
        <v>13</v>
      </c>
      <c r="I273" s="59">
        <v>26</v>
      </c>
      <c r="J273" s="60">
        <v>35</v>
      </c>
      <c r="K273" s="60">
        <v>6</v>
      </c>
      <c r="L273" s="60">
        <v>4</v>
      </c>
      <c r="M273" s="60">
        <v>34</v>
      </c>
      <c r="N273" s="60">
        <v>34</v>
      </c>
      <c r="O273" s="60">
        <v>29</v>
      </c>
      <c r="P273" s="185">
        <v>19</v>
      </c>
      <c r="Q273" s="179">
        <v>3</v>
      </c>
      <c r="R273" s="170">
        <v>34</v>
      </c>
      <c r="S273" s="170">
        <v>34</v>
      </c>
      <c r="T273" s="170">
        <v>16</v>
      </c>
      <c r="U273" s="170">
        <v>25</v>
      </c>
      <c r="V273" s="170">
        <v>18</v>
      </c>
      <c r="W273" s="170">
        <v>35</v>
      </c>
      <c r="X273" s="170">
        <v>15</v>
      </c>
      <c r="Y273" s="170">
        <v>29</v>
      </c>
      <c r="Z273" s="180">
        <v>8</v>
      </c>
    </row>
    <row r="274" spans="1:26">
      <c r="A274" s="3">
        <f t="shared" si="13"/>
        <v>264</v>
      </c>
      <c r="B274" s="9">
        <f t="shared" si="12"/>
        <v>22</v>
      </c>
      <c r="D274" s="39">
        <f t="shared" si="14"/>
        <v>264</v>
      </c>
      <c r="E274" s="39"/>
      <c r="F274" s="60" t="s">
        <v>66</v>
      </c>
      <c r="G274" s="58">
        <v>22</v>
      </c>
      <c r="H274" s="59">
        <v>13</v>
      </c>
      <c r="I274" s="59">
        <v>4</v>
      </c>
      <c r="J274" s="60">
        <v>28</v>
      </c>
      <c r="K274" s="60">
        <v>29</v>
      </c>
      <c r="L274" s="60">
        <v>18</v>
      </c>
      <c r="M274" s="60">
        <v>33</v>
      </c>
      <c r="N274" s="60">
        <v>17</v>
      </c>
      <c r="O274" s="60">
        <v>28</v>
      </c>
      <c r="P274" s="185">
        <v>29</v>
      </c>
      <c r="Q274" s="179">
        <v>12</v>
      </c>
      <c r="R274" s="170">
        <v>12</v>
      </c>
      <c r="S274" s="170">
        <v>15</v>
      </c>
      <c r="T274" s="170">
        <v>25</v>
      </c>
      <c r="U274" s="170">
        <v>9</v>
      </c>
      <c r="V274" s="170">
        <v>18</v>
      </c>
      <c r="W274" s="170">
        <v>21</v>
      </c>
      <c r="X274" s="170">
        <v>11</v>
      </c>
      <c r="Y274" s="170">
        <v>2</v>
      </c>
      <c r="Z274" s="180">
        <v>35</v>
      </c>
    </row>
    <row r="275" spans="1:26">
      <c r="A275" s="3">
        <f t="shared" si="13"/>
        <v>265</v>
      </c>
      <c r="B275" s="9">
        <f t="shared" si="12"/>
        <v>19</v>
      </c>
      <c r="D275" s="39">
        <f t="shared" si="14"/>
        <v>265</v>
      </c>
      <c r="E275" s="39"/>
      <c r="F275" s="60" t="s">
        <v>66</v>
      </c>
      <c r="G275" s="58">
        <v>19</v>
      </c>
      <c r="H275" s="59">
        <v>34</v>
      </c>
      <c r="I275" s="59">
        <v>33</v>
      </c>
      <c r="J275" s="60">
        <v>28</v>
      </c>
      <c r="K275" s="60">
        <v>20</v>
      </c>
      <c r="L275" s="60">
        <v>29</v>
      </c>
      <c r="M275" s="60">
        <v>30</v>
      </c>
      <c r="N275" s="60">
        <v>33</v>
      </c>
      <c r="O275" s="60">
        <v>3</v>
      </c>
      <c r="P275" s="185">
        <v>3</v>
      </c>
      <c r="Q275" s="179">
        <v>14</v>
      </c>
      <c r="R275" s="170">
        <v>28</v>
      </c>
      <c r="S275" s="170">
        <v>1</v>
      </c>
      <c r="T275" s="170">
        <v>26</v>
      </c>
      <c r="U275" s="170">
        <v>0</v>
      </c>
      <c r="V275" s="170">
        <v>8</v>
      </c>
      <c r="W275" s="170">
        <v>8</v>
      </c>
      <c r="X275" s="170">
        <v>0</v>
      </c>
      <c r="Y275" s="170">
        <v>11</v>
      </c>
      <c r="Z275" s="180">
        <v>36</v>
      </c>
    </row>
    <row r="276" spans="1:26">
      <c r="A276" s="3">
        <f t="shared" si="13"/>
        <v>266</v>
      </c>
      <c r="B276" s="9">
        <f t="shared" si="12"/>
        <v>20</v>
      </c>
      <c r="D276" s="39">
        <f t="shared" si="14"/>
        <v>266</v>
      </c>
      <c r="E276" s="39"/>
      <c r="F276" s="60" t="s">
        <v>66</v>
      </c>
      <c r="G276" s="58">
        <v>20</v>
      </c>
      <c r="H276" s="59">
        <v>25</v>
      </c>
      <c r="I276" s="59">
        <v>21</v>
      </c>
      <c r="J276" s="60">
        <v>32</v>
      </c>
      <c r="K276" s="60">
        <v>30</v>
      </c>
      <c r="L276" s="60">
        <v>9</v>
      </c>
      <c r="M276" s="60">
        <v>29</v>
      </c>
      <c r="N276" s="60">
        <v>11</v>
      </c>
      <c r="O276" s="60">
        <v>8</v>
      </c>
      <c r="P276" s="185">
        <v>3</v>
      </c>
      <c r="Q276" s="179">
        <v>3</v>
      </c>
      <c r="R276" s="170">
        <v>7</v>
      </c>
      <c r="S276" s="170">
        <v>15</v>
      </c>
      <c r="T276" s="170">
        <v>23</v>
      </c>
      <c r="U276" s="170">
        <v>15</v>
      </c>
      <c r="V276" s="170">
        <v>21</v>
      </c>
      <c r="W276" s="170">
        <v>15</v>
      </c>
      <c r="X276" s="170">
        <v>15</v>
      </c>
      <c r="Y276" s="170">
        <v>36</v>
      </c>
      <c r="Z276" s="180">
        <v>29</v>
      </c>
    </row>
    <row r="277" spans="1:26">
      <c r="A277" s="3">
        <f t="shared" si="13"/>
        <v>267</v>
      </c>
      <c r="B277" s="9">
        <f t="shared" si="12"/>
        <v>18</v>
      </c>
      <c r="D277" s="39">
        <f t="shared" si="14"/>
        <v>267</v>
      </c>
      <c r="E277" s="39"/>
      <c r="F277" s="60" t="s">
        <v>66</v>
      </c>
      <c r="G277" s="58">
        <v>18</v>
      </c>
      <c r="H277" s="59">
        <v>15</v>
      </c>
      <c r="I277" s="59">
        <v>9</v>
      </c>
      <c r="J277" s="60">
        <v>5</v>
      </c>
      <c r="K277" s="60">
        <v>8</v>
      </c>
      <c r="L277" s="60">
        <v>8</v>
      </c>
      <c r="M277" s="60">
        <v>4</v>
      </c>
      <c r="N277" s="60">
        <v>21</v>
      </c>
      <c r="O277" s="60">
        <v>2</v>
      </c>
      <c r="P277" s="185">
        <v>31</v>
      </c>
      <c r="Q277" s="179">
        <v>0</v>
      </c>
      <c r="R277" s="170">
        <v>24</v>
      </c>
      <c r="S277" s="170">
        <v>1</v>
      </c>
      <c r="T277" s="170">
        <v>28</v>
      </c>
      <c r="U277" s="170">
        <v>15</v>
      </c>
      <c r="V277" s="170">
        <v>13</v>
      </c>
      <c r="W277" s="170">
        <v>28</v>
      </c>
      <c r="X277" s="170">
        <v>8</v>
      </c>
      <c r="Y277" s="170">
        <v>23</v>
      </c>
      <c r="Z277" s="180">
        <v>31</v>
      </c>
    </row>
    <row r="278" spans="1:26">
      <c r="A278" s="3">
        <f t="shared" si="13"/>
        <v>268</v>
      </c>
      <c r="B278" s="9">
        <f t="shared" si="12"/>
        <v>27</v>
      </c>
      <c r="D278" s="39">
        <f t="shared" si="14"/>
        <v>268</v>
      </c>
      <c r="E278" s="39"/>
      <c r="F278" s="60" t="s">
        <v>66</v>
      </c>
      <c r="G278" s="58">
        <v>27</v>
      </c>
      <c r="H278" s="59">
        <v>3</v>
      </c>
      <c r="I278" s="59">
        <v>20</v>
      </c>
      <c r="J278" s="60">
        <v>15</v>
      </c>
      <c r="K278" s="60">
        <v>36</v>
      </c>
      <c r="L278" s="60">
        <v>10</v>
      </c>
      <c r="M278" s="60">
        <v>13</v>
      </c>
      <c r="N278" s="60">
        <v>12</v>
      </c>
      <c r="O278" s="60">
        <v>12</v>
      </c>
      <c r="P278" s="185">
        <v>32</v>
      </c>
      <c r="Q278" s="179">
        <v>1</v>
      </c>
      <c r="R278" s="170">
        <v>23</v>
      </c>
      <c r="S278" s="170">
        <v>31</v>
      </c>
      <c r="T278" s="170">
        <v>27</v>
      </c>
      <c r="U278" s="170">
        <v>36</v>
      </c>
      <c r="V278" s="170">
        <v>23</v>
      </c>
      <c r="W278" s="170">
        <v>30</v>
      </c>
      <c r="X278" s="170">
        <v>3</v>
      </c>
      <c r="Y278" s="170">
        <v>9</v>
      </c>
      <c r="Z278" s="180">
        <v>10</v>
      </c>
    </row>
    <row r="279" spans="1:26">
      <c r="A279" s="3">
        <f t="shared" si="13"/>
        <v>269</v>
      </c>
      <c r="B279" s="9">
        <f t="shared" si="12"/>
        <v>9</v>
      </c>
      <c r="D279" s="39">
        <f t="shared" si="14"/>
        <v>269</v>
      </c>
      <c r="E279" s="39"/>
      <c r="F279" s="60" t="s">
        <v>66</v>
      </c>
      <c r="G279" s="58">
        <v>9</v>
      </c>
      <c r="H279" s="59">
        <v>34</v>
      </c>
      <c r="I279" s="59">
        <v>4</v>
      </c>
      <c r="J279" s="60">
        <v>20</v>
      </c>
      <c r="K279" s="60">
        <v>27</v>
      </c>
      <c r="L279" s="60">
        <v>1</v>
      </c>
      <c r="M279" s="60">
        <v>27</v>
      </c>
      <c r="N279" s="60">
        <v>19</v>
      </c>
      <c r="O279" s="60">
        <v>1</v>
      </c>
      <c r="P279" s="185">
        <v>17</v>
      </c>
      <c r="Q279" s="179">
        <v>7</v>
      </c>
      <c r="R279" s="170">
        <v>23</v>
      </c>
      <c r="S279" s="170">
        <v>28</v>
      </c>
      <c r="T279" s="170">
        <v>12</v>
      </c>
      <c r="U279" s="170">
        <v>23</v>
      </c>
      <c r="V279" s="170">
        <v>21</v>
      </c>
      <c r="W279" s="170">
        <v>4</v>
      </c>
      <c r="X279" s="170">
        <v>2</v>
      </c>
      <c r="Y279" s="170">
        <v>26</v>
      </c>
      <c r="Z279" s="180">
        <v>16</v>
      </c>
    </row>
    <row r="280" spans="1:26">
      <c r="A280" s="3">
        <f t="shared" si="13"/>
        <v>270</v>
      </c>
      <c r="B280" s="9">
        <f t="shared" si="12"/>
        <v>0</v>
      </c>
      <c r="D280" s="39">
        <f t="shared" si="14"/>
        <v>270</v>
      </c>
      <c r="E280" s="39"/>
      <c r="F280" s="60" t="s">
        <v>66</v>
      </c>
      <c r="G280" s="58">
        <v>0</v>
      </c>
      <c r="H280" s="59">
        <v>15</v>
      </c>
      <c r="I280" s="59">
        <v>32</v>
      </c>
      <c r="J280" s="60">
        <v>2</v>
      </c>
      <c r="K280" s="60">
        <v>13</v>
      </c>
      <c r="L280" s="60">
        <v>22</v>
      </c>
      <c r="M280" s="60">
        <v>34</v>
      </c>
      <c r="N280" s="60">
        <v>34</v>
      </c>
      <c r="O280" s="60">
        <v>33</v>
      </c>
      <c r="P280" s="185">
        <v>13</v>
      </c>
      <c r="Q280" s="179">
        <v>14</v>
      </c>
      <c r="R280" s="170">
        <v>10</v>
      </c>
      <c r="S280" s="170">
        <v>0</v>
      </c>
      <c r="T280" s="170">
        <v>11</v>
      </c>
      <c r="U280" s="170">
        <v>11</v>
      </c>
      <c r="V280" s="170">
        <v>2</v>
      </c>
      <c r="W280" s="170">
        <v>11</v>
      </c>
      <c r="X280" s="170">
        <v>12</v>
      </c>
      <c r="Y280" s="170">
        <v>17</v>
      </c>
      <c r="Z280" s="180">
        <v>32</v>
      </c>
    </row>
    <row r="281" spans="1:26">
      <c r="A281" s="3">
        <f t="shared" si="13"/>
        <v>271</v>
      </c>
      <c r="B281" s="9">
        <f t="shared" si="12"/>
        <v>16</v>
      </c>
      <c r="D281" s="39">
        <f t="shared" si="14"/>
        <v>271</v>
      </c>
      <c r="E281" s="39"/>
      <c r="F281" s="60" t="s">
        <v>66</v>
      </c>
      <c r="G281" s="58">
        <v>16</v>
      </c>
      <c r="H281" s="59">
        <v>11</v>
      </c>
      <c r="I281" s="59">
        <v>8</v>
      </c>
      <c r="J281" s="60">
        <v>12</v>
      </c>
      <c r="K281" s="60">
        <v>12</v>
      </c>
      <c r="L281" s="60">
        <v>20</v>
      </c>
      <c r="M281" s="60">
        <v>17</v>
      </c>
      <c r="N281" s="60">
        <v>36</v>
      </c>
      <c r="O281" s="60">
        <v>16</v>
      </c>
      <c r="P281" s="185">
        <v>2</v>
      </c>
      <c r="Q281" s="179">
        <v>14</v>
      </c>
      <c r="R281" s="170">
        <v>7</v>
      </c>
      <c r="S281" s="170">
        <v>22</v>
      </c>
      <c r="T281" s="170">
        <v>14</v>
      </c>
      <c r="U281" s="170">
        <v>2</v>
      </c>
      <c r="V281" s="170">
        <v>27</v>
      </c>
      <c r="W281" s="170">
        <v>26</v>
      </c>
      <c r="X281" s="170">
        <v>9</v>
      </c>
      <c r="Y281" s="170">
        <v>34</v>
      </c>
      <c r="Z281" s="180">
        <v>15</v>
      </c>
    </row>
    <row r="282" spans="1:26">
      <c r="A282" s="3">
        <f t="shared" si="13"/>
        <v>272</v>
      </c>
      <c r="B282" s="9">
        <f t="shared" si="12"/>
        <v>4</v>
      </c>
      <c r="D282" s="39">
        <f t="shared" si="14"/>
        <v>272</v>
      </c>
      <c r="E282" s="39"/>
      <c r="F282" s="60" t="s">
        <v>66</v>
      </c>
      <c r="G282" s="58">
        <v>4</v>
      </c>
      <c r="H282" s="59">
        <v>5</v>
      </c>
      <c r="I282" s="59">
        <v>34</v>
      </c>
      <c r="J282" s="60">
        <v>10</v>
      </c>
      <c r="K282" s="60">
        <v>14</v>
      </c>
      <c r="L282" s="60">
        <v>30</v>
      </c>
      <c r="M282" s="60">
        <v>33</v>
      </c>
      <c r="N282" s="60">
        <v>9</v>
      </c>
      <c r="O282" s="60">
        <v>0</v>
      </c>
      <c r="P282" s="185">
        <v>11</v>
      </c>
      <c r="Q282" s="179">
        <v>14</v>
      </c>
      <c r="R282" s="170">
        <v>8</v>
      </c>
      <c r="S282" s="170">
        <v>30</v>
      </c>
      <c r="T282" s="170">
        <v>26</v>
      </c>
      <c r="U282" s="170">
        <v>26</v>
      </c>
      <c r="V282" s="170">
        <v>19</v>
      </c>
      <c r="W282" s="170">
        <v>4</v>
      </c>
      <c r="X282" s="170">
        <v>28</v>
      </c>
      <c r="Y282" s="170">
        <v>29</v>
      </c>
      <c r="Z282" s="180">
        <v>31</v>
      </c>
    </row>
    <row r="283" spans="1:26">
      <c r="A283" s="3">
        <f t="shared" si="13"/>
        <v>273</v>
      </c>
      <c r="B283" s="9">
        <f t="shared" si="12"/>
        <v>30</v>
      </c>
      <c r="D283" s="39">
        <f t="shared" si="14"/>
        <v>273</v>
      </c>
      <c r="E283" s="39"/>
      <c r="F283" s="60" t="s">
        <v>66</v>
      </c>
      <c r="G283" s="58">
        <v>30</v>
      </c>
      <c r="H283" s="59">
        <v>4</v>
      </c>
      <c r="I283" s="59">
        <v>33</v>
      </c>
      <c r="J283" s="60">
        <v>13</v>
      </c>
      <c r="K283" s="60">
        <v>31</v>
      </c>
      <c r="L283" s="60">
        <v>7</v>
      </c>
      <c r="M283" s="60">
        <v>35</v>
      </c>
      <c r="N283" s="60">
        <v>35</v>
      </c>
      <c r="O283" s="60">
        <v>28</v>
      </c>
      <c r="P283" s="185">
        <v>11</v>
      </c>
      <c r="Q283" s="179">
        <v>1</v>
      </c>
      <c r="R283" s="170">
        <v>24</v>
      </c>
      <c r="S283" s="170">
        <v>18</v>
      </c>
      <c r="T283" s="170">
        <v>12</v>
      </c>
      <c r="U283" s="170">
        <v>11</v>
      </c>
      <c r="V283" s="170">
        <v>7</v>
      </c>
      <c r="W283" s="170">
        <v>21</v>
      </c>
      <c r="X283" s="170">
        <v>25</v>
      </c>
      <c r="Y283" s="170">
        <v>27</v>
      </c>
      <c r="Z283" s="180">
        <v>28</v>
      </c>
    </row>
    <row r="284" spans="1:26">
      <c r="A284" s="3">
        <f t="shared" si="13"/>
        <v>274</v>
      </c>
      <c r="B284" s="9">
        <f t="shared" si="12"/>
        <v>33</v>
      </c>
      <c r="D284" s="39">
        <f t="shared" si="14"/>
        <v>274</v>
      </c>
      <c r="E284" s="39"/>
      <c r="F284" s="60" t="s">
        <v>66</v>
      </c>
      <c r="G284" s="58">
        <v>33</v>
      </c>
      <c r="H284" s="59">
        <v>35</v>
      </c>
      <c r="I284" s="59">
        <v>10</v>
      </c>
      <c r="J284" s="60">
        <v>0</v>
      </c>
      <c r="K284" s="60">
        <v>0</v>
      </c>
      <c r="L284" s="60">
        <v>1</v>
      </c>
      <c r="M284" s="60">
        <v>28</v>
      </c>
      <c r="N284" s="60">
        <v>21</v>
      </c>
      <c r="O284" s="60">
        <v>13</v>
      </c>
      <c r="P284" s="185">
        <v>34</v>
      </c>
      <c r="Q284" s="179">
        <v>4</v>
      </c>
      <c r="R284" s="170">
        <v>13</v>
      </c>
      <c r="S284" s="170">
        <v>12</v>
      </c>
      <c r="T284" s="170">
        <v>16</v>
      </c>
      <c r="U284" s="170">
        <v>15</v>
      </c>
      <c r="V284" s="170">
        <v>18</v>
      </c>
      <c r="W284" s="170">
        <v>16</v>
      </c>
      <c r="X284" s="170">
        <v>32</v>
      </c>
      <c r="Y284" s="170">
        <v>29</v>
      </c>
      <c r="Z284" s="180">
        <v>10</v>
      </c>
    </row>
    <row r="285" spans="1:26">
      <c r="A285" s="3">
        <f t="shared" si="13"/>
        <v>275</v>
      </c>
      <c r="B285" s="9">
        <f t="shared" si="12"/>
        <v>29</v>
      </c>
      <c r="D285" s="39">
        <f t="shared" si="14"/>
        <v>275</v>
      </c>
      <c r="E285" s="39"/>
      <c r="F285" s="60" t="s">
        <v>66</v>
      </c>
      <c r="G285" s="58">
        <v>29</v>
      </c>
      <c r="H285" s="59">
        <v>0</v>
      </c>
      <c r="I285" s="59">
        <v>3</v>
      </c>
      <c r="J285" s="60">
        <v>26</v>
      </c>
      <c r="K285" s="60">
        <v>22</v>
      </c>
      <c r="L285" s="60">
        <v>0</v>
      </c>
      <c r="M285" s="60">
        <v>35</v>
      </c>
      <c r="N285" s="60">
        <v>35</v>
      </c>
      <c r="O285" s="60">
        <v>6</v>
      </c>
      <c r="P285" s="185">
        <v>4</v>
      </c>
      <c r="Q285" s="179">
        <v>15</v>
      </c>
      <c r="R285" s="170">
        <v>8</v>
      </c>
      <c r="S285" s="170">
        <v>14</v>
      </c>
      <c r="T285" s="170">
        <v>8</v>
      </c>
      <c r="U285" s="170">
        <v>26</v>
      </c>
      <c r="V285" s="170">
        <v>3</v>
      </c>
      <c r="W285" s="170">
        <v>7</v>
      </c>
      <c r="X285" s="170">
        <v>35</v>
      </c>
      <c r="Y285" s="170">
        <v>17</v>
      </c>
      <c r="Z285" s="180">
        <v>33</v>
      </c>
    </row>
    <row r="286" spans="1:26">
      <c r="A286" s="3">
        <f t="shared" si="13"/>
        <v>276</v>
      </c>
      <c r="B286" s="9">
        <f t="shared" si="12"/>
        <v>22</v>
      </c>
      <c r="D286" s="39">
        <f t="shared" si="14"/>
        <v>276</v>
      </c>
      <c r="E286" s="39"/>
      <c r="F286" s="60" t="s">
        <v>66</v>
      </c>
      <c r="G286" s="58">
        <v>22</v>
      </c>
      <c r="H286" s="59">
        <v>1</v>
      </c>
      <c r="I286" s="59">
        <v>9</v>
      </c>
      <c r="J286" s="60">
        <v>13</v>
      </c>
      <c r="K286" s="60">
        <v>5</v>
      </c>
      <c r="L286" s="60">
        <v>9</v>
      </c>
      <c r="M286" s="60">
        <v>11</v>
      </c>
      <c r="N286" s="60">
        <v>8</v>
      </c>
      <c r="O286" s="60">
        <v>3</v>
      </c>
      <c r="P286" s="185">
        <v>0</v>
      </c>
      <c r="Q286" s="179">
        <v>20</v>
      </c>
      <c r="R286" s="170">
        <v>35</v>
      </c>
      <c r="S286" s="170">
        <v>27</v>
      </c>
      <c r="T286" s="170">
        <v>32</v>
      </c>
      <c r="U286" s="170">
        <v>34</v>
      </c>
      <c r="V286" s="170">
        <v>11</v>
      </c>
      <c r="W286" s="170">
        <v>29</v>
      </c>
      <c r="X286" s="170">
        <v>28</v>
      </c>
      <c r="Y286" s="170">
        <v>17</v>
      </c>
      <c r="Z286" s="180">
        <v>5</v>
      </c>
    </row>
    <row r="287" spans="1:26">
      <c r="A287" s="3">
        <f t="shared" si="13"/>
        <v>277</v>
      </c>
      <c r="B287" s="9">
        <f t="shared" si="12"/>
        <v>13</v>
      </c>
      <c r="D287" s="39">
        <f t="shared" si="14"/>
        <v>277</v>
      </c>
      <c r="E287" s="39"/>
      <c r="F287" s="60" t="s">
        <v>66</v>
      </c>
      <c r="G287" s="58">
        <v>13</v>
      </c>
      <c r="H287" s="59">
        <v>15</v>
      </c>
      <c r="I287" s="59">
        <v>5</v>
      </c>
      <c r="J287" s="60">
        <v>12</v>
      </c>
      <c r="K287" s="60">
        <v>28</v>
      </c>
      <c r="L287" s="60">
        <v>9</v>
      </c>
      <c r="M287" s="60">
        <v>30</v>
      </c>
      <c r="N287" s="60">
        <v>13</v>
      </c>
      <c r="O287" s="60">
        <v>8</v>
      </c>
      <c r="P287" s="185">
        <v>13</v>
      </c>
      <c r="Q287" s="179">
        <v>35</v>
      </c>
      <c r="R287" s="170">
        <v>29</v>
      </c>
      <c r="S287" s="170">
        <v>8</v>
      </c>
      <c r="T287" s="170">
        <v>0</v>
      </c>
      <c r="U287" s="170">
        <v>32</v>
      </c>
      <c r="V287" s="170">
        <v>12</v>
      </c>
      <c r="W287" s="170">
        <v>12</v>
      </c>
      <c r="X287" s="170">
        <v>12</v>
      </c>
      <c r="Y287" s="170">
        <v>30</v>
      </c>
      <c r="Z287" s="180">
        <v>32</v>
      </c>
    </row>
    <row r="288" spans="1:26">
      <c r="A288" s="3">
        <f t="shared" si="13"/>
        <v>278</v>
      </c>
      <c r="B288" s="9">
        <f t="shared" si="12"/>
        <v>9</v>
      </c>
      <c r="D288" s="39">
        <f t="shared" si="14"/>
        <v>278</v>
      </c>
      <c r="E288" s="39"/>
      <c r="F288" s="60" t="s">
        <v>66</v>
      </c>
      <c r="G288" s="58">
        <v>9</v>
      </c>
      <c r="H288" s="59">
        <v>8</v>
      </c>
      <c r="I288" s="59">
        <v>2</v>
      </c>
      <c r="J288" s="60">
        <v>3</v>
      </c>
      <c r="K288" s="60">
        <v>12</v>
      </c>
      <c r="L288" s="60">
        <v>23</v>
      </c>
      <c r="M288" s="60">
        <v>30</v>
      </c>
      <c r="N288" s="60">
        <v>3</v>
      </c>
      <c r="O288" s="60">
        <v>18</v>
      </c>
      <c r="P288" s="185">
        <v>26</v>
      </c>
      <c r="Q288" s="179">
        <v>18</v>
      </c>
      <c r="R288" s="170">
        <v>15</v>
      </c>
      <c r="S288" s="170">
        <v>32</v>
      </c>
      <c r="T288" s="170">
        <v>25</v>
      </c>
      <c r="U288" s="170">
        <v>1</v>
      </c>
      <c r="V288" s="170">
        <v>21</v>
      </c>
      <c r="W288" s="170">
        <v>7</v>
      </c>
      <c r="X288" s="170">
        <v>10</v>
      </c>
      <c r="Y288" s="170">
        <v>26</v>
      </c>
      <c r="Z288" s="180">
        <v>3</v>
      </c>
    </row>
    <row r="289" spans="1:26">
      <c r="A289" s="3">
        <f t="shared" si="13"/>
        <v>279</v>
      </c>
      <c r="B289" s="9">
        <f t="shared" si="12"/>
        <v>33</v>
      </c>
      <c r="D289" s="39">
        <f t="shared" si="14"/>
        <v>279</v>
      </c>
      <c r="E289" s="39"/>
      <c r="F289" s="60" t="s">
        <v>66</v>
      </c>
      <c r="G289" s="58">
        <v>33</v>
      </c>
      <c r="H289" s="59">
        <v>25</v>
      </c>
      <c r="I289" s="59">
        <v>6</v>
      </c>
      <c r="J289" s="60">
        <v>21</v>
      </c>
      <c r="K289" s="60">
        <v>13</v>
      </c>
      <c r="L289" s="60">
        <v>2</v>
      </c>
      <c r="M289" s="60">
        <v>36</v>
      </c>
      <c r="N289" s="60">
        <v>0</v>
      </c>
      <c r="O289" s="60">
        <v>13</v>
      </c>
      <c r="P289" s="185">
        <v>22</v>
      </c>
      <c r="Q289" s="179">
        <v>34</v>
      </c>
      <c r="R289" s="170">
        <v>27</v>
      </c>
      <c r="S289" s="170">
        <v>8</v>
      </c>
      <c r="T289" s="170">
        <v>27</v>
      </c>
      <c r="U289" s="170">
        <v>13</v>
      </c>
      <c r="V289" s="170">
        <v>35</v>
      </c>
      <c r="W289" s="170">
        <v>17</v>
      </c>
      <c r="X289" s="170">
        <v>7</v>
      </c>
      <c r="Y289" s="170">
        <v>16</v>
      </c>
      <c r="Z289" s="180">
        <v>36</v>
      </c>
    </row>
    <row r="290" spans="1:26">
      <c r="A290" s="3">
        <f t="shared" si="13"/>
        <v>280</v>
      </c>
      <c r="B290" s="9">
        <f t="shared" si="12"/>
        <v>25</v>
      </c>
      <c r="D290" s="39">
        <f t="shared" si="14"/>
        <v>280</v>
      </c>
      <c r="E290" s="39"/>
      <c r="F290" s="60" t="s">
        <v>66</v>
      </c>
      <c r="G290" s="58">
        <v>25</v>
      </c>
      <c r="H290" s="59">
        <v>0</v>
      </c>
      <c r="I290" s="59">
        <v>18</v>
      </c>
      <c r="J290" s="60">
        <v>10</v>
      </c>
      <c r="K290" s="60">
        <v>11</v>
      </c>
      <c r="L290" s="60">
        <v>24</v>
      </c>
      <c r="M290" s="60">
        <v>9</v>
      </c>
      <c r="N290" s="60">
        <v>27</v>
      </c>
      <c r="O290" s="60">
        <v>12</v>
      </c>
      <c r="P290" s="185">
        <v>25</v>
      </c>
      <c r="Q290" s="179">
        <v>16</v>
      </c>
      <c r="R290" s="170">
        <v>19</v>
      </c>
      <c r="S290" s="170">
        <v>33</v>
      </c>
      <c r="T290" s="170">
        <v>10</v>
      </c>
      <c r="U290" s="170">
        <v>28</v>
      </c>
      <c r="V290" s="170">
        <v>28</v>
      </c>
      <c r="W290" s="170">
        <v>8</v>
      </c>
      <c r="X290" s="170">
        <v>2</v>
      </c>
      <c r="Y290" s="170">
        <v>30</v>
      </c>
      <c r="Z290" s="180">
        <v>32</v>
      </c>
    </row>
    <row r="291" spans="1:26">
      <c r="A291" s="3">
        <f t="shared" si="13"/>
        <v>281</v>
      </c>
      <c r="B291" s="9">
        <f t="shared" si="12"/>
        <v>20</v>
      </c>
      <c r="D291" s="39">
        <f t="shared" si="14"/>
        <v>281</v>
      </c>
      <c r="E291" s="39"/>
      <c r="F291" s="60" t="s">
        <v>66</v>
      </c>
      <c r="G291" s="58">
        <v>20</v>
      </c>
      <c r="H291" s="59">
        <v>23</v>
      </c>
      <c r="I291" s="59">
        <v>29</v>
      </c>
      <c r="J291" s="60">
        <v>7</v>
      </c>
      <c r="K291" s="60">
        <v>14</v>
      </c>
      <c r="L291" s="60">
        <v>1</v>
      </c>
      <c r="M291" s="60">
        <v>12</v>
      </c>
      <c r="N291" s="60">
        <v>29</v>
      </c>
      <c r="O291" s="60">
        <v>24</v>
      </c>
      <c r="P291" s="185">
        <v>6</v>
      </c>
      <c r="Q291" s="179">
        <v>13</v>
      </c>
      <c r="R291" s="170">
        <v>2</v>
      </c>
      <c r="S291" s="170">
        <v>4</v>
      </c>
      <c r="T291" s="170">
        <v>34</v>
      </c>
      <c r="U291" s="170">
        <v>29</v>
      </c>
      <c r="V291" s="170">
        <v>15</v>
      </c>
      <c r="W291" s="170">
        <v>24</v>
      </c>
      <c r="X291" s="170">
        <v>33</v>
      </c>
      <c r="Y291" s="170">
        <v>34</v>
      </c>
      <c r="Z291" s="180">
        <v>21</v>
      </c>
    </row>
    <row r="292" spans="1:26">
      <c r="A292" s="3">
        <f t="shared" si="13"/>
        <v>282</v>
      </c>
      <c r="B292" s="9">
        <f t="shared" si="12"/>
        <v>14</v>
      </c>
      <c r="D292" s="39">
        <f t="shared" si="14"/>
        <v>282</v>
      </c>
      <c r="E292" s="39"/>
      <c r="F292" s="60" t="s">
        <v>66</v>
      </c>
      <c r="G292" s="58">
        <v>14</v>
      </c>
      <c r="H292" s="59">
        <v>19</v>
      </c>
      <c r="I292" s="59">
        <v>0</v>
      </c>
      <c r="J292" s="60">
        <v>35</v>
      </c>
      <c r="K292" s="60">
        <v>4</v>
      </c>
      <c r="L292" s="60">
        <v>17</v>
      </c>
      <c r="M292" s="60">
        <v>22</v>
      </c>
      <c r="N292" s="60">
        <v>28</v>
      </c>
      <c r="O292" s="60">
        <v>0</v>
      </c>
      <c r="P292" s="185">
        <v>20</v>
      </c>
      <c r="Q292" s="179">
        <v>16</v>
      </c>
      <c r="R292" s="170">
        <v>15</v>
      </c>
      <c r="S292" s="170">
        <v>4</v>
      </c>
      <c r="T292" s="170">
        <v>36</v>
      </c>
      <c r="U292" s="170">
        <v>23</v>
      </c>
      <c r="V292" s="170">
        <v>31</v>
      </c>
      <c r="W292" s="170">
        <v>8</v>
      </c>
      <c r="X292" s="170">
        <v>30</v>
      </c>
      <c r="Y292" s="170">
        <v>20</v>
      </c>
      <c r="Z292" s="180">
        <v>34</v>
      </c>
    </row>
    <row r="293" spans="1:26">
      <c r="A293" s="3">
        <f t="shared" si="13"/>
        <v>283</v>
      </c>
      <c r="B293" s="9">
        <f t="shared" si="12"/>
        <v>33</v>
      </c>
      <c r="D293" s="39">
        <f t="shared" si="14"/>
        <v>283</v>
      </c>
      <c r="E293" s="39"/>
      <c r="F293" s="60" t="s">
        <v>66</v>
      </c>
      <c r="G293" s="58">
        <v>33</v>
      </c>
      <c r="H293" s="59">
        <v>24</v>
      </c>
      <c r="I293" s="59">
        <v>35</v>
      </c>
      <c r="J293" s="60">
        <v>30</v>
      </c>
      <c r="K293" s="60">
        <v>5</v>
      </c>
      <c r="L293" s="60">
        <v>19</v>
      </c>
      <c r="M293" s="60">
        <v>19</v>
      </c>
      <c r="N293" s="60">
        <v>11</v>
      </c>
      <c r="O293" s="60">
        <v>18</v>
      </c>
      <c r="P293" s="185">
        <v>13</v>
      </c>
      <c r="Q293" s="179">
        <v>35</v>
      </c>
      <c r="R293" s="170">
        <v>3</v>
      </c>
      <c r="S293" s="170">
        <v>28</v>
      </c>
      <c r="T293" s="170">
        <v>14</v>
      </c>
      <c r="U293" s="170">
        <v>3</v>
      </c>
      <c r="V293" s="170">
        <v>30</v>
      </c>
      <c r="W293" s="170">
        <v>1</v>
      </c>
      <c r="X293" s="170">
        <v>23</v>
      </c>
      <c r="Y293" s="170">
        <v>5</v>
      </c>
      <c r="Z293" s="180">
        <v>4</v>
      </c>
    </row>
    <row r="294" spans="1:26">
      <c r="A294" s="3">
        <f t="shared" si="13"/>
        <v>284</v>
      </c>
      <c r="B294" s="9">
        <f t="shared" si="12"/>
        <v>31</v>
      </c>
      <c r="D294" s="39">
        <f t="shared" si="14"/>
        <v>284</v>
      </c>
      <c r="E294" s="39"/>
      <c r="F294" s="60" t="s">
        <v>66</v>
      </c>
      <c r="G294" s="58">
        <v>31</v>
      </c>
      <c r="H294" s="59">
        <v>1</v>
      </c>
      <c r="I294" s="59">
        <v>20</v>
      </c>
      <c r="J294" s="60">
        <v>13</v>
      </c>
      <c r="K294" s="60">
        <v>34</v>
      </c>
      <c r="L294" s="60">
        <v>6</v>
      </c>
      <c r="M294" s="60">
        <v>8</v>
      </c>
      <c r="N294" s="60">
        <v>34</v>
      </c>
      <c r="O294" s="60">
        <v>19</v>
      </c>
      <c r="P294" s="185">
        <v>1</v>
      </c>
      <c r="Q294" s="179">
        <v>21</v>
      </c>
      <c r="R294" s="170">
        <v>26</v>
      </c>
      <c r="S294" s="170">
        <v>12</v>
      </c>
      <c r="T294" s="170">
        <v>27</v>
      </c>
      <c r="U294" s="170">
        <v>27</v>
      </c>
      <c r="V294" s="170">
        <v>31</v>
      </c>
      <c r="W294" s="170">
        <v>14</v>
      </c>
      <c r="X294" s="170">
        <v>29</v>
      </c>
      <c r="Y294" s="170">
        <v>15</v>
      </c>
      <c r="Z294" s="180">
        <v>16</v>
      </c>
    </row>
    <row r="295" spans="1:26">
      <c r="A295" s="3">
        <f t="shared" si="13"/>
        <v>285</v>
      </c>
      <c r="B295" s="9">
        <f t="shared" si="12"/>
        <v>16</v>
      </c>
      <c r="D295" s="39">
        <f t="shared" si="14"/>
        <v>285</v>
      </c>
      <c r="E295" s="39"/>
      <c r="F295" s="60" t="s">
        <v>66</v>
      </c>
      <c r="G295" s="58">
        <v>16</v>
      </c>
      <c r="H295" s="59">
        <v>11</v>
      </c>
      <c r="I295" s="59">
        <v>8</v>
      </c>
      <c r="J295" s="60">
        <v>22</v>
      </c>
      <c r="K295" s="60">
        <v>19</v>
      </c>
      <c r="L295" s="60">
        <v>29</v>
      </c>
      <c r="M295" s="60">
        <v>35</v>
      </c>
      <c r="N295" s="60">
        <v>8</v>
      </c>
      <c r="O295" s="60">
        <v>1</v>
      </c>
      <c r="P295" s="185">
        <v>30</v>
      </c>
      <c r="Q295" s="179">
        <v>35</v>
      </c>
      <c r="R295" s="170">
        <v>26</v>
      </c>
      <c r="S295" s="170">
        <v>24</v>
      </c>
      <c r="T295" s="170">
        <v>17</v>
      </c>
      <c r="U295" s="170">
        <v>1</v>
      </c>
      <c r="V295" s="170">
        <v>13</v>
      </c>
      <c r="W295" s="170">
        <v>14</v>
      </c>
      <c r="X295" s="170">
        <v>26</v>
      </c>
      <c r="Y295" s="170">
        <v>32</v>
      </c>
      <c r="Z295" s="180">
        <v>10</v>
      </c>
    </row>
    <row r="296" spans="1:26">
      <c r="A296" s="3">
        <f t="shared" si="13"/>
        <v>286</v>
      </c>
      <c r="B296" s="9">
        <f t="shared" si="12"/>
        <v>22</v>
      </c>
      <c r="D296" s="39">
        <f t="shared" si="14"/>
        <v>286</v>
      </c>
      <c r="E296" s="39"/>
      <c r="F296" s="60" t="s">
        <v>66</v>
      </c>
      <c r="G296" s="58">
        <v>22</v>
      </c>
      <c r="H296" s="59">
        <v>0</v>
      </c>
      <c r="I296" s="59">
        <v>31</v>
      </c>
      <c r="J296" s="60">
        <v>35</v>
      </c>
      <c r="K296" s="60">
        <v>19</v>
      </c>
      <c r="L296" s="60">
        <v>34</v>
      </c>
      <c r="M296" s="60">
        <v>18</v>
      </c>
      <c r="N296" s="60">
        <v>19</v>
      </c>
      <c r="O296" s="60">
        <v>5</v>
      </c>
      <c r="P296" s="185">
        <v>27</v>
      </c>
      <c r="Q296" s="179">
        <v>1</v>
      </c>
      <c r="R296" s="170">
        <v>13</v>
      </c>
      <c r="S296" s="170">
        <v>33</v>
      </c>
      <c r="T296" s="170">
        <v>28</v>
      </c>
      <c r="U296" s="170">
        <v>25</v>
      </c>
      <c r="V296" s="170">
        <v>14</v>
      </c>
      <c r="W296" s="170">
        <v>21</v>
      </c>
      <c r="X296" s="170">
        <v>19</v>
      </c>
      <c r="Y296" s="170">
        <v>34</v>
      </c>
      <c r="Z296" s="180">
        <v>15</v>
      </c>
    </row>
    <row r="297" spans="1:26">
      <c r="A297" s="3">
        <f t="shared" si="13"/>
        <v>287</v>
      </c>
      <c r="B297" s="9">
        <f t="shared" si="12"/>
        <v>11</v>
      </c>
      <c r="D297" s="39">
        <f t="shared" si="14"/>
        <v>287</v>
      </c>
      <c r="E297" s="39"/>
      <c r="F297" s="60" t="s">
        <v>66</v>
      </c>
      <c r="G297" s="58">
        <v>11</v>
      </c>
      <c r="H297" s="59">
        <v>21</v>
      </c>
      <c r="I297" s="59">
        <v>27</v>
      </c>
      <c r="J297" s="60">
        <v>32</v>
      </c>
      <c r="K297" s="60">
        <v>31</v>
      </c>
      <c r="L297" s="60">
        <v>18</v>
      </c>
      <c r="M297" s="60">
        <v>4</v>
      </c>
      <c r="N297" s="60">
        <v>26</v>
      </c>
      <c r="O297" s="60">
        <v>10</v>
      </c>
      <c r="P297" s="185">
        <v>24</v>
      </c>
      <c r="Q297" s="179">
        <v>22</v>
      </c>
      <c r="R297" s="170">
        <v>28</v>
      </c>
      <c r="S297" s="170">
        <v>35</v>
      </c>
      <c r="T297" s="170">
        <v>35</v>
      </c>
      <c r="U297" s="170">
        <v>7</v>
      </c>
      <c r="V297" s="170">
        <v>20</v>
      </c>
      <c r="W297" s="170">
        <v>20</v>
      </c>
      <c r="X297" s="170">
        <v>29</v>
      </c>
      <c r="Y297" s="170">
        <v>1</v>
      </c>
      <c r="Z297" s="180">
        <v>31</v>
      </c>
    </row>
    <row r="298" spans="1:26">
      <c r="A298" s="3">
        <f t="shared" si="13"/>
        <v>288</v>
      </c>
      <c r="B298" s="9">
        <f t="shared" si="12"/>
        <v>11</v>
      </c>
      <c r="D298" s="39">
        <f t="shared" si="14"/>
        <v>288</v>
      </c>
      <c r="E298" s="39"/>
      <c r="F298" s="60" t="s">
        <v>66</v>
      </c>
      <c r="G298" s="58">
        <v>11</v>
      </c>
      <c r="H298" s="59">
        <v>32</v>
      </c>
      <c r="I298" s="59">
        <v>27</v>
      </c>
      <c r="J298" s="60">
        <v>24</v>
      </c>
      <c r="K298" s="60">
        <v>24</v>
      </c>
      <c r="L298" s="60">
        <v>15</v>
      </c>
      <c r="M298" s="60">
        <v>36</v>
      </c>
      <c r="N298" s="60">
        <v>24</v>
      </c>
      <c r="O298" s="60">
        <v>13</v>
      </c>
      <c r="P298" s="185">
        <v>16</v>
      </c>
      <c r="Q298" s="179">
        <v>25</v>
      </c>
      <c r="R298" s="170">
        <v>21</v>
      </c>
      <c r="S298" s="170">
        <v>24</v>
      </c>
      <c r="T298" s="170">
        <v>35</v>
      </c>
      <c r="U298" s="170">
        <v>16</v>
      </c>
      <c r="V298" s="170">
        <v>17</v>
      </c>
      <c r="W298" s="170">
        <v>10</v>
      </c>
      <c r="X298" s="170">
        <v>25</v>
      </c>
      <c r="Y298" s="170">
        <v>35</v>
      </c>
      <c r="Z298" s="180">
        <v>3</v>
      </c>
    </row>
    <row r="299" spans="1:26">
      <c r="A299" s="3">
        <f t="shared" si="13"/>
        <v>289</v>
      </c>
      <c r="B299" s="9">
        <f t="shared" si="12"/>
        <v>0</v>
      </c>
      <c r="D299" s="39">
        <f t="shared" si="14"/>
        <v>289</v>
      </c>
      <c r="E299" s="39"/>
      <c r="F299" s="60" t="s">
        <v>66</v>
      </c>
      <c r="G299" s="58">
        <v>0</v>
      </c>
      <c r="H299" s="59">
        <v>31</v>
      </c>
      <c r="I299" s="59">
        <v>29</v>
      </c>
      <c r="J299" s="60">
        <v>20</v>
      </c>
      <c r="K299" s="60">
        <v>10</v>
      </c>
      <c r="L299" s="60">
        <v>3</v>
      </c>
      <c r="M299" s="60">
        <v>13</v>
      </c>
      <c r="N299" s="60">
        <v>10</v>
      </c>
      <c r="O299" s="60">
        <v>22</v>
      </c>
      <c r="P299" s="185">
        <v>3</v>
      </c>
      <c r="Q299" s="179">
        <v>15</v>
      </c>
      <c r="R299" s="170">
        <v>27</v>
      </c>
      <c r="S299" s="170">
        <v>27</v>
      </c>
      <c r="T299" s="170">
        <v>1</v>
      </c>
      <c r="U299" s="170">
        <v>11</v>
      </c>
      <c r="V299" s="170">
        <v>29</v>
      </c>
      <c r="W299" s="170">
        <v>18</v>
      </c>
      <c r="X299" s="170">
        <v>12</v>
      </c>
      <c r="Y299" s="170">
        <v>3</v>
      </c>
      <c r="Z299" s="180">
        <v>16</v>
      </c>
    </row>
    <row r="300" spans="1:26">
      <c r="A300" s="3">
        <f t="shared" si="13"/>
        <v>290</v>
      </c>
      <c r="B300" s="9">
        <f t="shared" si="12"/>
        <v>32</v>
      </c>
      <c r="D300" s="39">
        <f t="shared" si="14"/>
        <v>290</v>
      </c>
      <c r="E300" s="39"/>
      <c r="F300" s="60" t="s">
        <v>66</v>
      </c>
      <c r="G300" s="58">
        <v>32</v>
      </c>
      <c r="H300" s="59">
        <v>33</v>
      </c>
      <c r="I300" s="59">
        <v>14</v>
      </c>
      <c r="J300" s="60">
        <v>7</v>
      </c>
      <c r="K300" s="60">
        <v>23</v>
      </c>
      <c r="L300" s="60">
        <v>0</v>
      </c>
      <c r="M300" s="60">
        <v>5</v>
      </c>
      <c r="N300" s="60">
        <v>5</v>
      </c>
      <c r="O300" s="60">
        <v>13</v>
      </c>
      <c r="P300" s="185">
        <v>29</v>
      </c>
      <c r="Q300" s="179">
        <v>30</v>
      </c>
      <c r="R300" s="170">
        <v>33</v>
      </c>
      <c r="S300" s="170">
        <v>7</v>
      </c>
      <c r="T300" s="170">
        <v>36</v>
      </c>
      <c r="U300" s="170">
        <v>19</v>
      </c>
      <c r="V300" s="170">
        <v>26</v>
      </c>
      <c r="W300" s="170">
        <v>17</v>
      </c>
      <c r="X300" s="170">
        <v>23</v>
      </c>
      <c r="Y300" s="170">
        <v>1</v>
      </c>
      <c r="Z300" s="180">
        <v>30</v>
      </c>
    </row>
    <row r="301" spans="1:26">
      <c r="A301" s="3">
        <f t="shared" si="13"/>
        <v>291</v>
      </c>
      <c r="B301" s="9">
        <f t="shared" si="12"/>
        <v>0</v>
      </c>
      <c r="D301" s="39">
        <f t="shared" si="14"/>
        <v>291</v>
      </c>
      <c r="E301" s="39"/>
      <c r="F301" s="60" t="s">
        <v>66</v>
      </c>
      <c r="G301" s="58">
        <v>0</v>
      </c>
      <c r="H301" s="59">
        <v>14</v>
      </c>
      <c r="I301" s="59">
        <v>10</v>
      </c>
      <c r="J301" s="60">
        <v>18</v>
      </c>
      <c r="K301" s="60">
        <v>30</v>
      </c>
      <c r="L301" s="60">
        <v>15</v>
      </c>
      <c r="M301" s="60">
        <v>25</v>
      </c>
      <c r="N301" s="60">
        <v>12</v>
      </c>
      <c r="O301" s="60">
        <v>27</v>
      </c>
      <c r="P301" s="185">
        <v>18</v>
      </c>
      <c r="Q301" s="179">
        <v>35</v>
      </c>
      <c r="R301" s="170">
        <v>34</v>
      </c>
      <c r="S301" s="170">
        <v>10</v>
      </c>
      <c r="T301" s="170">
        <v>1</v>
      </c>
      <c r="U301" s="170">
        <v>13</v>
      </c>
      <c r="V301" s="170">
        <v>19</v>
      </c>
      <c r="W301" s="170">
        <v>28</v>
      </c>
      <c r="X301" s="170">
        <v>12</v>
      </c>
      <c r="Y301" s="170">
        <v>14</v>
      </c>
      <c r="Z301" s="180">
        <v>21</v>
      </c>
    </row>
    <row r="302" spans="1:26">
      <c r="A302" s="3">
        <f t="shared" si="13"/>
        <v>292</v>
      </c>
      <c r="B302" s="9">
        <f t="shared" si="12"/>
        <v>9</v>
      </c>
      <c r="D302" s="39">
        <f t="shared" si="14"/>
        <v>292</v>
      </c>
      <c r="E302" s="39"/>
      <c r="F302" s="60" t="s">
        <v>66</v>
      </c>
      <c r="G302" s="58">
        <v>9</v>
      </c>
      <c r="H302" s="59">
        <v>33</v>
      </c>
      <c r="I302" s="59">
        <v>10</v>
      </c>
      <c r="J302" s="60">
        <v>31</v>
      </c>
      <c r="K302" s="60">
        <v>19</v>
      </c>
      <c r="L302" s="60">
        <v>32</v>
      </c>
      <c r="M302" s="60">
        <v>26</v>
      </c>
      <c r="N302" s="60">
        <v>21</v>
      </c>
      <c r="O302" s="60">
        <v>17</v>
      </c>
      <c r="P302" s="185">
        <v>3</v>
      </c>
      <c r="Q302" s="179">
        <v>8</v>
      </c>
      <c r="R302" s="170">
        <v>0</v>
      </c>
      <c r="S302" s="170">
        <v>24</v>
      </c>
      <c r="T302" s="170">
        <v>31</v>
      </c>
      <c r="U302" s="170">
        <v>35</v>
      </c>
      <c r="V302" s="170">
        <v>28</v>
      </c>
      <c r="W302" s="170">
        <v>22</v>
      </c>
      <c r="X302" s="170">
        <v>25</v>
      </c>
      <c r="Y302" s="170">
        <v>11</v>
      </c>
      <c r="Z302" s="180">
        <v>36</v>
      </c>
    </row>
    <row r="303" spans="1:26">
      <c r="A303" s="3">
        <f t="shared" si="13"/>
        <v>293</v>
      </c>
      <c r="B303" s="9">
        <f t="shared" si="12"/>
        <v>11</v>
      </c>
      <c r="D303" s="39">
        <f t="shared" si="14"/>
        <v>293</v>
      </c>
      <c r="E303" s="39"/>
      <c r="F303" s="60" t="s">
        <v>66</v>
      </c>
      <c r="G303" s="58">
        <v>11</v>
      </c>
      <c r="H303" s="59">
        <v>29</v>
      </c>
      <c r="I303" s="59">
        <v>8</v>
      </c>
      <c r="J303" s="60">
        <v>16</v>
      </c>
      <c r="K303" s="60">
        <v>18</v>
      </c>
      <c r="L303" s="60">
        <v>0</v>
      </c>
      <c r="M303" s="60">
        <v>18</v>
      </c>
      <c r="N303" s="60">
        <v>32</v>
      </c>
      <c r="O303" s="60">
        <v>29</v>
      </c>
      <c r="P303" s="185">
        <v>28</v>
      </c>
      <c r="Q303" s="179">
        <v>24</v>
      </c>
      <c r="R303" s="170">
        <v>25</v>
      </c>
      <c r="S303" s="170">
        <v>21</v>
      </c>
      <c r="T303" s="170">
        <v>2</v>
      </c>
      <c r="U303" s="170">
        <v>34</v>
      </c>
      <c r="V303" s="170">
        <v>30</v>
      </c>
      <c r="W303" s="170">
        <v>23</v>
      </c>
      <c r="X303" s="170">
        <v>4</v>
      </c>
      <c r="Y303" s="170">
        <v>22</v>
      </c>
      <c r="Z303" s="180">
        <v>18</v>
      </c>
    </row>
    <row r="304" spans="1:26">
      <c r="A304" s="3">
        <f t="shared" si="13"/>
        <v>294</v>
      </c>
      <c r="B304" s="9">
        <f t="shared" si="12"/>
        <v>15</v>
      </c>
      <c r="D304" s="39">
        <f t="shared" si="14"/>
        <v>294</v>
      </c>
      <c r="E304" s="39"/>
      <c r="F304" s="60" t="s">
        <v>66</v>
      </c>
      <c r="G304" s="58">
        <v>15</v>
      </c>
      <c r="H304" s="59">
        <v>29</v>
      </c>
      <c r="I304" s="59">
        <v>0</v>
      </c>
      <c r="J304" s="60">
        <v>30</v>
      </c>
      <c r="K304" s="60">
        <v>24</v>
      </c>
      <c r="L304" s="60">
        <v>31</v>
      </c>
      <c r="M304" s="60">
        <v>23</v>
      </c>
      <c r="N304" s="60">
        <v>17</v>
      </c>
      <c r="O304" s="60">
        <v>32</v>
      </c>
      <c r="P304" s="185">
        <v>3</v>
      </c>
      <c r="Q304" s="179">
        <v>8</v>
      </c>
      <c r="R304" s="170">
        <v>34</v>
      </c>
      <c r="S304" s="170">
        <v>26</v>
      </c>
      <c r="T304" s="170">
        <v>15</v>
      </c>
      <c r="U304" s="170">
        <v>24</v>
      </c>
      <c r="V304" s="170">
        <v>7</v>
      </c>
      <c r="W304" s="170">
        <v>10</v>
      </c>
      <c r="X304" s="170">
        <v>18</v>
      </c>
      <c r="Y304" s="170">
        <v>7</v>
      </c>
      <c r="Z304" s="180">
        <v>9</v>
      </c>
    </row>
    <row r="305" spans="1:26">
      <c r="A305" s="3">
        <f t="shared" si="13"/>
        <v>295</v>
      </c>
      <c r="B305" s="9">
        <f t="shared" si="12"/>
        <v>24</v>
      </c>
      <c r="D305" s="39">
        <f t="shared" si="14"/>
        <v>295</v>
      </c>
      <c r="E305" s="39"/>
      <c r="F305" s="60" t="s">
        <v>66</v>
      </c>
      <c r="G305" s="58">
        <v>24</v>
      </c>
      <c r="H305" s="59">
        <v>12</v>
      </c>
      <c r="I305" s="59">
        <v>11</v>
      </c>
      <c r="J305" s="60">
        <v>36</v>
      </c>
      <c r="K305" s="60">
        <v>15</v>
      </c>
      <c r="L305" s="60">
        <v>36</v>
      </c>
      <c r="M305" s="60">
        <v>5</v>
      </c>
      <c r="N305" s="60">
        <v>30</v>
      </c>
      <c r="O305" s="60">
        <v>29</v>
      </c>
      <c r="P305" s="185">
        <v>17</v>
      </c>
      <c r="Q305" s="179">
        <v>11</v>
      </c>
      <c r="R305" s="170">
        <v>12</v>
      </c>
      <c r="S305" s="170">
        <v>2</v>
      </c>
      <c r="T305" s="170">
        <v>22</v>
      </c>
      <c r="U305" s="170">
        <v>36</v>
      </c>
      <c r="V305" s="170">
        <v>24</v>
      </c>
      <c r="W305" s="170">
        <v>22</v>
      </c>
      <c r="X305" s="170">
        <v>31</v>
      </c>
      <c r="Y305" s="170">
        <v>4</v>
      </c>
      <c r="Z305" s="180">
        <v>2</v>
      </c>
    </row>
    <row r="306" spans="1:26">
      <c r="A306" s="3">
        <f t="shared" si="13"/>
        <v>296</v>
      </c>
      <c r="B306" s="9">
        <f t="shared" si="12"/>
        <v>35</v>
      </c>
      <c r="D306" s="39">
        <f t="shared" si="14"/>
        <v>296</v>
      </c>
      <c r="E306" s="39"/>
      <c r="F306" s="60" t="s">
        <v>66</v>
      </c>
      <c r="G306" s="58">
        <v>35</v>
      </c>
      <c r="H306" s="59">
        <v>0</v>
      </c>
      <c r="I306" s="59">
        <v>8</v>
      </c>
      <c r="J306" s="60">
        <v>34</v>
      </c>
      <c r="K306" s="60">
        <v>28</v>
      </c>
      <c r="L306" s="60">
        <v>27</v>
      </c>
      <c r="M306" s="60">
        <v>31</v>
      </c>
      <c r="N306" s="60">
        <v>23</v>
      </c>
      <c r="O306" s="60">
        <v>5</v>
      </c>
      <c r="P306" s="185">
        <v>35</v>
      </c>
      <c r="Q306" s="179">
        <v>33</v>
      </c>
      <c r="R306" s="170">
        <v>28</v>
      </c>
      <c r="S306" s="170">
        <v>21</v>
      </c>
      <c r="T306" s="170">
        <v>1</v>
      </c>
      <c r="U306" s="170">
        <v>33</v>
      </c>
      <c r="V306" s="170">
        <v>31</v>
      </c>
      <c r="W306" s="170">
        <v>1</v>
      </c>
      <c r="X306" s="170">
        <v>19</v>
      </c>
      <c r="Y306" s="170">
        <v>6</v>
      </c>
      <c r="Z306" s="180">
        <v>31</v>
      </c>
    </row>
    <row r="307" spans="1:26">
      <c r="A307" s="3">
        <f t="shared" si="13"/>
        <v>297</v>
      </c>
      <c r="B307" s="9">
        <f t="shared" si="12"/>
        <v>3</v>
      </c>
      <c r="D307" s="39">
        <f t="shared" si="14"/>
        <v>297</v>
      </c>
      <c r="E307" s="39"/>
      <c r="F307" s="60" t="s">
        <v>66</v>
      </c>
      <c r="G307" s="58">
        <v>3</v>
      </c>
      <c r="H307" s="59">
        <v>5</v>
      </c>
      <c r="I307" s="59">
        <v>33</v>
      </c>
      <c r="J307" s="60">
        <v>8</v>
      </c>
      <c r="K307" s="60">
        <v>3</v>
      </c>
      <c r="L307" s="60">
        <v>26</v>
      </c>
      <c r="M307" s="60">
        <v>23</v>
      </c>
      <c r="N307" s="60">
        <v>2</v>
      </c>
      <c r="O307" s="60">
        <v>17</v>
      </c>
      <c r="P307" s="185">
        <v>9</v>
      </c>
      <c r="Q307" s="179">
        <v>4</v>
      </c>
      <c r="R307" s="170">
        <v>30</v>
      </c>
      <c r="S307" s="170">
        <v>14</v>
      </c>
      <c r="T307" s="170">
        <v>1</v>
      </c>
      <c r="U307" s="170">
        <v>17</v>
      </c>
      <c r="V307" s="170">
        <v>19</v>
      </c>
      <c r="W307" s="170">
        <v>0</v>
      </c>
      <c r="X307" s="170">
        <v>1</v>
      </c>
      <c r="Y307" s="170">
        <v>32</v>
      </c>
      <c r="Z307" s="180">
        <v>8</v>
      </c>
    </row>
    <row r="308" spans="1:26">
      <c r="A308" s="3">
        <f t="shared" si="13"/>
        <v>298</v>
      </c>
      <c r="B308" s="9">
        <f t="shared" si="12"/>
        <v>3</v>
      </c>
      <c r="D308" s="39">
        <f t="shared" si="14"/>
        <v>298</v>
      </c>
      <c r="E308" s="39"/>
      <c r="F308" s="60" t="s">
        <v>66</v>
      </c>
      <c r="G308" s="58">
        <v>3</v>
      </c>
      <c r="H308" s="59">
        <v>34</v>
      </c>
      <c r="I308" s="59">
        <v>24</v>
      </c>
      <c r="J308" s="60">
        <v>6</v>
      </c>
      <c r="K308" s="60">
        <v>29</v>
      </c>
      <c r="L308" s="60">
        <v>4</v>
      </c>
      <c r="M308" s="60">
        <v>12</v>
      </c>
      <c r="N308" s="60">
        <v>18</v>
      </c>
      <c r="O308" s="60">
        <v>16</v>
      </c>
      <c r="P308" s="185">
        <v>8</v>
      </c>
      <c r="Q308" s="179">
        <v>16</v>
      </c>
      <c r="R308" s="170">
        <v>4</v>
      </c>
      <c r="S308" s="170">
        <v>1</v>
      </c>
      <c r="T308" s="170">
        <v>20</v>
      </c>
      <c r="U308" s="170">
        <v>11</v>
      </c>
      <c r="V308" s="170">
        <v>13</v>
      </c>
      <c r="W308" s="170">
        <v>33</v>
      </c>
      <c r="X308" s="170">
        <v>0</v>
      </c>
      <c r="Y308" s="170">
        <v>23</v>
      </c>
      <c r="Z308" s="180">
        <v>11</v>
      </c>
    </row>
    <row r="309" spans="1:26">
      <c r="A309" s="3">
        <f t="shared" si="13"/>
        <v>299</v>
      </c>
      <c r="B309" s="9">
        <f t="shared" si="12"/>
        <v>7</v>
      </c>
      <c r="D309" s="39">
        <f t="shared" si="14"/>
        <v>299</v>
      </c>
      <c r="E309" s="39"/>
      <c r="F309" s="60" t="s">
        <v>66</v>
      </c>
      <c r="G309" s="58">
        <v>7</v>
      </c>
      <c r="H309" s="59">
        <v>29</v>
      </c>
      <c r="I309" s="59">
        <v>30</v>
      </c>
      <c r="J309" s="60">
        <v>8</v>
      </c>
      <c r="K309" s="60">
        <v>34</v>
      </c>
      <c r="L309" s="60">
        <v>30</v>
      </c>
      <c r="M309" s="60">
        <v>20</v>
      </c>
      <c r="N309" s="60">
        <v>27</v>
      </c>
      <c r="O309" s="60">
        <v>15</v>
      </c>
      <c r="P309" s="185">
        <v>4</v>
      </c>
      <c r="Q309" s="179">
        <v>36</v>
      </c>
      <c r="R309" s="170">
        <v>13</v>
      </c>
      <c r="S309" s="170">
        <v>31</v>
      </c>
      <c r="T309" s="170">
        <v>9</v>
      </c>
      <c r="U309" s="170">
        <v>7</v>
      </c>
      <c r="V309" s="170">
        <v>3</v>
      </c>
      <c r="W309" s="170">
        <v>15</v>
      </c>
      <c r="X309" s="170">
        <v>0</v>
      </c>
      <c r="Y309" s="170">
        <v>12</v>
      </c>
      <c r="Z309" s="180">
        <v>9</v>
      </c>
    </row>
    <row r="310" spans="1:26" s="71" customFormat="1">
      <c r="A310" s="3">
        <f t="shared" si="13"/>
        <v>300</v>
      </c>
      <c r="B310" s="9">
        <f t="shared" si="12"/>
        <v>31</v>
      </c>
      <c r="D310" s="39">
        <f t="shared" si="14"/>
        <v>300</v>
      </c>
      <c r="E310" s="39"/>
      <c r="F310" s="60" t="s">
        <v>66</v>
      </c>
      <c r="G310" s="58">
        <v>31</v>
      </c>
      <c r="H310" s="59">
        <v>14</v>
      </c>
      <c r="I310" s="59">
        <v>4</v>
      </c>
      <c r="J310" s="60">
        <v>17</v>
      </c>
      <c r="K310" s="60">
        <v>3</v>
      </c>
      <c r="L310" s="60">
        <v>5</v>
      </c>
      <c r="M310" s="60">
        <v>10</v>
      </c>
      <c r="N310" s="60">
        <v>17</v>
      </c>
      <c r="O310" s="60">
        <v>25</v>
      </c>
      <c r="P310" s="185">
        <v>11</v>
      </c>
      <c r="Q310" s="179">
        <v>34</v>
      </c>
      <c r="R310" s="170">
        <v>10</v>
      </c>
      <c r="S310" s="170">
        <v>15</v>
      </c>
      <c r="T310" s="170">
        <v>22</v>
      </c>
      <c r="U310" s="170">
        <v>34</v>
      </c>
      <c r="V310" s="170">
        <v>12</v>
      </c>
      <c r="W310" s="170">
        <v>26</v>
      </c>
      <c r="X310" s="170">
        <v>23</v>
      </c>
      <c r="Y310" s="170">
        <v>15</v>
      </c>
      <c r="Z310" s="180">
        <v>30</v>
      </c>
    </row>
    <row r="311" spans="1:26" s="71" customFormat="1">
      <c r="A311" s="3">
        <f t="shared" si="13"/>
        <v>301</v>
      </c>
      <c r="B311" s="9">
        <f t="shared" si="12"/>
        <v>20</v>
      </c>
      <c r="D311" s="39">
        <f t="shared" si="14"/>
        <v>301</v>
      </c>
      <c r="E311" s="39"/>
      <c r="F311" s="39" t="s">
        <v>66</v>
      </c>
      <c r="G311" s="58">
        <v>20</v>
      </c>
      <c r="H311" s="59">
        <v>0</v>
      </c>
      <c r="I311" s="59">
        <v>8</v>
      </c>
      <c r="J311" s="60">
        <v>12</v>
      </c>
      <c r="K311" s="60">
        <v>12</v>
      </c>
      <c r="L311" s="60">
        <v>24</v>
      </c>
      <c r="M311" s="60">
        <v>17</v>
      </c>
      <c r="N311" s="60">
        <v>7</v>
      </c>
      <c r="O311" s="60">
        <v>2</v>
      </c>
      <c r="P311" s="185">
        <v>22</v>
      </c>
      <c r="Q311" s="179">
        <v>0</v>
      </c>
      <c r="R311" s="170">
        <v>25</v>
      </c>
      <c r="S311" s="170">
        <v>34</v>
      </c>
      <c r="T311" s="170">
        <v>19</v>
      </c>
      <c r="U311" s="170">
        <v>12</v>
      </c>
      <c r="V311" s="170">
        <v>24</v>
      </c>
      <c r="W311" s="170">
        <v>34</v>
      </c>
      <c r="X311" s="170">
        <v>2</v>
      </c>
      <c r="Y311" s="170">
        <v>19</v>
      </c>
      <c r="Z311" s="180">
        <v>19</v>
      </c>
    </row>
    <row r="312" spans="1:26" s="71" customFormat="1">
      <c r="A312" s="3">
        <f t="shared" si="13"/>
        <v>302</v>
      </c>
      <c r="B312" s="9">
        <f t="shared" si="12"/>
        <v>28</v>
      </c>
      <c r="D312" s="39">
        <f t="shared" si="14"/>
        <v>302</v>
      </c>
      <c r="E312" s="39"/>
      <c r="F312" s="39" t="s">
        <v>66</v>
      </c>
      <c r="G312" s="58">
        <v>28</v>
      </c>
      <c r="H312" s="59">
        <v>23</v>
      </c>
      <c r="I312" s="59">
        <v>22</v>
      </c>
      <c r="J312" s="60">
        <v>30</v>
      </c>
      <c r="K312" s="60">
        <v>27</v>
      </c>
      <c r="L312" s="60">
        <v>26</v>
      </c>
      <c r="M312" s="60">
        <v>14</v>
      </c>
      <c r="N312" s="60">
        <v>16</v>
      </c>
      <c r="O312" s="60">
        <v>31</v>
      </c>
      <c r="P312" s="185">
        <v>31</v>
      </c>
      <c r="Q312" s="179">
        <v>15</v>
      </c>
      <c r="R312" s="170">
        <v>26</v>
      </c>
      <c r="S312" s="170">
        <v>22</v>
      </c>
      <c r="T312" s="170">
        <v>22</v>
      </c>
      <c r="U312" s="170">
        <v>15</v>
      </c>
      <c r="V312" s="170">
        <v>16</v>
      </c>
      <c r="W312" s="170">
        <v>26</v>
      </c>
      <c r="X312" s="170">
        <v>18</v>
      </c>
      <c r="Y312" s="170">
        <v>10</v>
      </c>
      <c r="Z312" s="180">
        <v>34</v>
      </c>
    </row>
    <row r="313" spans="1:26" s="71" customFormat="1">
      <c r="A313" s="3">
        <f t="shared" si="13"/>
        <v>303</v>
      </c>
      <c r="B313" s="9">
        <f t="shared" si="12"/>
        <v>12</v>
      </c>
      <c r="D313" s="39">
        <f t="shared" si="14"/>
        <v>303</v>
      </c>
      <c r="E313" s="39"/>
      <c r="F313" s="39" t="s">
        <v>66</v>
      </c>
      <c r="G313" s="58">
        <v>12</v>
      </c>
      <c r="H313" s="59">
        <v>15</v>
      </c>
      <c r="I313" s="59">
        <v>12</v>
      </c>
      <c r="J313" s="60">
        <v>14</v>
      </c>
      <c r="K313" s="60">
        <v>23</v>
      </c>
      <c r="L313" s="60">
        <v>23</v>
      </c>
      <c r="M313" s="60">
        <v>14</v>
      </c>
      <c r="N313" s="60">
        <v>27</v>
      </c>
      <c r="O313" s="60">
        <v>27</v>
      </c>
      <c r="P313" s="185">
        <v>17</v>
      </c>
      <c r="Q313" s="179">
        <v>28</v>
      </c>
      <c r="R313" s="170">
        <v>18</v>
      </c>
      <c r="S313" s="170">
        <v>19</v>
      </c>
      <c r="T313" s="170">
        <v>35</v>
      </c>
      <c r="U313" s="170">
        <v>2</v>
      </c>
      <c r="V313" s="170">
        <v>35</v>
      </c>
      <c r="W313" s="170">
        <v>24</v>
      </c>
      <c r="X313" s="170">
        <v>14</v>
      </c>
      <c r="Y313" s="170">
        <v>35</v>
      </c>
      <c r="Z313" s="180">
        <v>28</v>
      </c>
    </row>
    <row r="314" spans="1:26" s="71" customFormat="1">
      <c r="A314" s="3">
        <f t="shared" si="13"/>
        <v>304</v>
      </c>
      <c r="B314" s="9">
        <f t="shared" si="12"/>
        <v>14</v>
      </c>
      <c r="D314" s="39">
        <f t="shared" si="14"/>
        <v>304</v>
      </c>
      <c r="E314" s="39"/>
      <c r="F314" s="39" t="s">
        <v>66</v>
      </c>
      <c r="G314" s="58">
        <v>14</v>
      </c>
      <c r="H314" s="59">
        <v>8</v>
      </c>
      <c r="I314" s="59">
        <v>22</v>
      </c>
      <c r="J314" s="60">
        <v>30</v>
      </c>
      <c r="K314" s="60">
        <v>15</v>
      </c>
      <c r="L314" s="60">
        <v>29</v>
      </c>
      <c r="M314" s="60">
        <v>8</v>
      </c>
      <c r="N314" s="60">
        <v>23</v>
      </c>
      <c r="O314" s="60">
        <v>11</v>
      </c>
      <c r="P314" s="185">
        <v>4</v>
      </c>
      <c r="Q314" s="179">
        <v>7</v>
      </c>
      <c r="R314" s="170">
        <v>34</v>
      </c>
      <c r="S314" s="170">
        <v>14</v>
      </c>
      <c r="T314" s="170">
        <v>16</v>
      </c>
      <c r="U314" s="170">
        <v>12</v>
      </c>
      <c r="V314" s="170">
        <v>10</v>
      </c>
      <c r="W314" s="170">
        <v>15</v>
      </c>
      <c r="X314" s="170">
        <v>17</v>
      </c>
      <c r="Y314" s="170">
        <v>30</v>
      </c>
      <c r="Z314" s="180">
        <v>11</v>
      </c>
    </row>
    <row r="315" spans="1:26" s="71" customFormat="1">
      <c r="A315" s="3">
        <f t="shared" si="13"/>
        <v>305</v>
      </c>
      <c r="B315" s="9">
        <f t="shared" si="12"/>
        <v>5</v>
      </c>
      <c r="D315" s="39">
        <f t="shared" si="14"/>
        <v>305</v>
      </c>
      <c r="E315" s="39"/>
      <c r="F315" s="39" t="s">
        <v>66</v>
      </c>
      <c r="G315" s="58">
        <v>5</v>
      </c>
      <c r="H315" s="59">
        <v>24</v>
      </c>
      <c r="I315" s="59">
        <v>2</v>
      </c>
      <c r="J315" s="60">
        <v>36</v>
      </c>
      <c r="K315" s="60">
        <v>14</v>
      </c>
      <c r="L315" s="60">
        <v>17</v>
      </c>
      <c r="M315" s="60">
        <v>19</v>
      </c>
      <c r="N315" s="60">
        <v>36</v>
      </c>
      <c r="O315" s="60">
        <v>9</v>
      </c>
      <c r="P315" s="185">
        <v>31</v>
      </c>
      <c r="Q315" s="179">
        <v>36</v>
      </c>
      <c r="R315" s="170">
        <v>5</v>
      </c>
      <c r="S315" s="170">
        <v>24</v>
      </c>
      <c r="T315" s="170">
        <v>35</v>
      </c>
      <c r="U315" s="170">
        <v>31</v>
      </c>
      <c r="V315" s="170">
        <v>25</v>
      </c>
      <c r="W315" s="170">
        <v>3</v>
      </c>
      <c r="X315" s="170">
        <v>8</v>
      </c>
      <c r="Y315" s="170">
        <v>15</v>
      </c>
      <c r="Z315" s="180">
        <v>21</v>
      </c>
    </row>
    <row r="316" spans="1:26" s="71" customFormat="1">
      <c r="A316" s="3">
        <f t="shared" si="13"/>
        <v>306</v>
      </c>
      <c r="B316" s="9">
        <f t="shared" si="12"/>
        <v>32</v>
      </c>
      <c r="D316" s="39">
        <f t="shared" si="14"/>
        <v>306</v>
      </c>
      <c r="E316" s="39"/>
      <c r="F316" s="39" t="s">
        <v>66</v>
      </c>
      <c r="G316" s="58">
        <v>32</v>
      </c>
      <c r="H316" s="59">
        <v>17</v>
      </c>
      <c r="I316" s="59">
        <v>27</v>
      </c>
      <c r="J316" s="60">
        <v>30</v>
      </c>
      <c r="K316" s="60">
        <v>14</v>
      </c>
      <c r="L316" s="60">
        <v>15</v>
      </c>
      <c r="M316" s="60">
        <v>0</v>
      </c>
      <c r="N316" s="60">
        <v>31</v>
      </c>
      <c r="O316" s="60">
        <v>6</v>
      </c>
      <c r="P316" s="185">
        <v>20</v>
      </c>
      <c r="Q316" s="179">
        <v>35</v>
      </c>
      <c r="R316" s="170">
        <v>12</v>
      </c>
      <c r="S316" s="170">
        <v>35</v>
      </c>
      <c r="T316" s="170">
        <v>21</v>
      </c>
      <c r="U316" s="170">
        <v>9</v>
      </c>
      <c r="V316" s="170">
        <v>26</v>
      </c>
      <c r="W316" s="170">
        <v>12</v>
      </c>
      <c r="X316" s="170">
        <v>1</v>
      </c>
      <c r="Y316" s="170">
        <v>3</v>
      </c>
      <c r="Z316" s="180">
        <v>35</v>
      </c>
    </row>
    <row r="317" spans="1:26" s="71" customFormat="1">
      <c r="A317" s="3">
        <f t="shared" si="13"/>
        <v>307</v>
      </c>
      <c r="B317" s="9">
        <f t="shared" si="12"/>
        <v>32</v>
      </c>
      <c r="D317" s="39">
        <f t="shared" si="14"/>
        <v>307</v>
      </c>
      <c r="E317" s="39"/>
      <c r="F317" s="39" t="s">
        <v>66</v>
      </c>
      <c r="G317" s="58">
        <v>32</v>
      </c>
      <c r="H317" s="59">
        <v>20</v>
      </c>
      <c r="I317" s="59">
        <v>18</v>
      </c>
      <c r="J317" s="60">
        <v>9</v>
      </c>
      <c r="K317" s="60">
        <v>28</v>
      </c>
      <c r="L317" s="60">
        <v>0</v>
      </c>
      <c r="M317" s="60">
        <v>13</v>
      </c>
      <c r="N317" s="60">
        <v>28</v>
      </c>
      <c r="O317" s="60">
        <v>2</v>
      </c>
      <c r="P317" s="185">
        <v>20</v>
      </c>
      <c r="Q317" s="179">
        <v>11</v>
      </c>
      <c r="R317" s="170">
        <v>14</v>
      </c>
      <c r="S317" s="170">
        <v>13</v>
      </c>
      <c r="T317" s="170">
        <v>17</v>
      </c>
      <c r="U317" s="170">
        <v>10</v>
      </c>
      <c r="V317" s="170">
        <v>25</v>
      </c>
      <c r="W317" s="170">
        <v>24</v>
      </c>
      <c r="X317" s="170">
        <v>27</v>
      </c>
      <c r="Y317" s="170">
        <v>4</v>
      </c>
      <c r="Z317" s="180">
        <v>20</v>
      </c>
    </row>
    <row r="318" spans="1:26" s="71" customFormat="1">
      <c r="A318" s="3">
        <f t="shared" si="13"/>
        <v>308</v>
      </c>
      <c r="B318" s="9">
        <f t="shared" si="12"/>
        <v>20</v>
      </c>
      <c r="D318" s="39">
        <f t="shared" si="14"/>
        <v>308</v>
      </c>
      <c r="E318" s="39"/>
      <c r="F318" s="39" t="s">
        <v>66</v>
      </c>
      <c r="G318" s="58">
        <v>20</v>
      </c>
      <c r="H318" s="59">
        <v>19</v>
      </c>
      <c r="I318" s="59">
        <v>2</v>
      </c>
      <c r="J318" s="60">
        <v>33</v>
      </c>
      <c r="K318" s="60">
        <v>19</v>
      </c>
      <c r="L318" s="60">
        <v>15</v>
      </c>
      <c r="M318" s="60">
        <v>7</v>
      </c>
      <c r="N318" s="60">
        <v>32</v>
      </c>
      <c r="O318" s="60">
        <v>3</v>
      </c>
      <c r="P318" s="185">
        <v>6</v>
      </c>
      <c r="Q318" s="179">
        <v>14</v>
      </c>
      <c r="R318" s="170">
        <v>23</v>
      </c>
      <c r="S318" s="170">
        <v>25</v>
      </c>
      <c r="T318" s="170">
        <v>3</v>
      </c>
      <c r="U318" s="170">
        <v>18</v>
      </c>
      <c r="V318" s="170">
        <v>5</v>
      </c>
      <c r="W318" s="170">
        <v>2</v>
      </c>
      <c r="X318" s="170">
        <v>27</v>
      </c>
      <c r="Y318" s="170">
        <v>18</v>
      </c>
      <c r="Z318" s="180">
        <v>19</v>
      </c>
    </row>
    <row r="319" spans="1:26" s="71" customFormat="1">
      <c r="A319" s="3">
        <f t="shared" si="13"/>
        <v>309</v>
      </c>
      <c r="B319" s="9">
        <f t="shared" si="12"/>
        <v>17</v>
      </c>
      <c r="D319" s="39">
        <f t="shared" si="14"/>
        <v>309</v>
      </c>
      <c r="E319" s="39"/>
      <c r="F319" s="39" t="s">
        <v>66</v>
      </c>
      <c r="G319" s="58">
        <v>17</v>
      </c>
      <c r="H319" s="59">
        <v>9</v>
      </c>
      <c r="I319" s="59">
        <v>30</v>
      </c>
      <c r="J319" s="60">
        <v>25</v>
      </c>
      <c r="K319" s="60">
        <v>11</v>
      </c>
      <c r="L319" s="60">
        <v>21</v>
      </c>
      <c r="M319" s="60">
        <v>5</v>
      </c>
      <c r="N319" s="60">
        <v>12</v>
      </c>
      <c r="O319" s="60">
        <v>28</v>
      </c>
      <c r="P319" s="185">
        <v>13</v>
      </c>
      <c r="Q319" s="179">
        <v>34</v>
      </c>
      <c r="R319" s="170">
        <v>30</v>
      </c>
      <c r="S319" s="170">
        <v>11</v>
      </c>
      <c r="T319" s="170">
        <v>34</v>
      </c>
      <c r="U319" s="170">
        <v>2</v>
      </c>
      <c r="V319" s="170">
        <v>26</v>
      </c>
      <c r="W319" s="170">
        <v>6</v>
      </c>
      <c r="X319" s="170">
        <v>13</v>
      </c>
      <c r="Y319" s="170">
        <v>25</v>
      </c>
      <c r="Z319" s="180">
        <v>18</v>
      </c>
    </row>
    <row r="320" spans="1:26" s="71" customFormat="1">
      <c r="A320" s="3">
        <f t="shared" si="13"/>
        <v>310</v>
      </c>
      <c r="B320" s="9">
        <f t="shared" si="12"/>
        <v>10</v>
      </c>
      <c r="D320" s="39">
        <f t="shared" si="14"/>
        <v>310</v>
      </c>
      <c r="E320" s="39"/>
      <c r="F320" s="39" t="s">
        <v>66</v>
      </c>
      <c r="G320" s="58">
        <v>10</v>
      </c>
      <c r="H320" s="59">
        <v>19</v>
      </c>
      <c r="I320" s="59">
        <v>24</v>
      </c>
      <c r="J320" s="60">
        <v>26</v>
      </c>
      <c r="K320" s="60">
        <v>3</v>
      </c>
      <c r="L320" s="60">
        <v>10</v>
      </c>
      <c r="M320" s="60">
        <v>31</v>
      </c>
      <c r="N320" s="60">
        <v>29</v>
      </c>
      <c r="O320" s="60">
        <v>19</v>
      </c>
      <c r="P320" s="185">
        <v>12</v>
      </c>
      <c r="Q320" s="179">
        <v>5</v>
      </c>
      <c r="R320" s="170">
        <v>9</v>
      </c>
      <c r="S320" s="170">
        <v>14</v>
      </c>
      <c r="T320" s="170">
        <v>11</v>
      </c>
      <c r="U320" s="170">
        <v>31</v>
      </c>
      <c r="V320" s="170">
        <v>12</v>
      </c>
      <c r="W320" s="170">
        <v>36</v>
      </c>
      <c r="X320" s="170">
        <v>23</v>
      </c>
      <c r="Y320" s="170">
        <v>6</v>
      </c>
      <c r="Z320" s="180">
        <v>23</v>
      </c>
    </row>
    <row r="321" spans="1:26" s="71" customFormat="1">
      <c r="A321" s="3">
        <f t="shared" si="13"/>
        <v>311</v>
      </c>
      <c r="B321" s="9">
        <f t="shared" si="12"/>
        <v>5</v>
      </c>
      <c r="D321" s="39">
        <f t="shared" si="14"/>
        <v>311</v>
      </c>
      <c r="E321" s="39"/>
      <c r="F321" s="39" t="s">
        <v>66</v>
      </c>
      <c r="G321" s="58">
        <v>5</v>
      </c>
      <c r="H321" s="59">
        <v>2</v>
      </c>
      <c r="I321" s="59">
        <v>33</v>
      </c>
      <c r="J321" s="60">
        <v>24</v>
      </c>
      <c r="K321" s="60">
        <v>14</v>
      </c>
      <c r="L321" s="60">
        <v>3</v>
      </c>
      <c r="M321" s="60">
        <v>11</v>
      </c>
      <c r="N321" s="60">
        <v>25</v>
      </c>
      <c r="O321" s="60">
        <v>7</v>
      </c>
      <c r="P321" s="185">
        <v>19</v>
      </c>
      <c r="Q321" s="179">
        <v>6</v>
      </c>
      <c r="R321" s="170">
        <v>29</v>
      </c>
      <c r="S321" s="170">
        <v>0</v>
      </c>
      <c r="T321" s="170">
        <v>20</v>
      </c>
      <c r="U321" s="170">
        <v>10</v>
      </c>
      <c r="V321" s="170">
        <v>27</v>
      </c>
      <c r="W321" s="170">
        <v>12</v>
      </c>
      <c r="X321" s="170">
        <v>17</v>
      </c>
      <c r="Y321" s="170">
        <v>3</v>
      </c>
      <c r="Z321" s="180">
        <v>2</v>
      </c>
    </row>
    <row r="322" spans="1:26" s="71" customFormat="1">
      <c r="A322" s="3">
        <f t="shared" si="13"/>
        <v>312</v>
      </c>
      <c r="B322" s="9">
        <f t="shared" si="12"/>
        <v>36</v>
      </c>
      <c r="D322" s="39">
        <f t="shared" si="14"/>
        <v>312</v>
      </c>
      <c r="E322" s="39"/>
      <c r="F322" s="39" t="s">
        <v>66</v>
      </c>
      <c r="G322" s="58">
        <v>36</v>
      </c>
      <c r="H322" s="59">
        <v>16</v>
      </c>
      <c r="I322" s="59">
        <v>2</v>
      </c>
      <c r="J322" s="60">
        <v>6</v>
      </c>
      <c r="K322" s="60">
        <v>23</v>
      </c>
      <c r="L322" s="60">
        <v>19</v>
      </c>
      <c r="M322" s="60">
        <v>30</v>
      </c>
      <c r="N322" s="60">
        <v>25</v>
      </c>
      <c r="O322" s="60">
        <v>32</v>
      </c>
      <c r="P322" s="185">
        <v>11</v>
      </c>
      <c r="Q322" s="179">
        <v>2</v>
      </c>
      <c r="R322" s="170">
        <v>35</v>
      </c>
      <c r="S322" s="170">
        <v>3</v>
      </c>
      <c r="T322" s="170">
        <v>32</v>
      </c>
      <c r="U322" s="170">
        <v>5</v>
      </c>
      <c r="V322" s="170">
        <v>19</v>
      </c>
      <c r="W322" s="170">
        <v>14</v>
      </c>
      <c r="X322" s="170">
        <v>8</v>
      </c>
      <c r="Y322" s="170">
        <v>24</v>
      </c>
      <c r="Z322" s="180">
        <v>11</v>
      </c>
    </row>
    <row r="323" spans="1:26" s="71" customFormat="1">
      <c r="A323" s="3">
        <f t="shared" si="13"/>
        <v>313</v>
      </c>
      <c r="B323" s="9">
        <f t="shared" si="12"/>
        <v>10</v>
      </c>
      <c r="D323" s="39">
        <f t="shared" si="14"/>
        <v>313</v>
      </c>
      <c r="E323" s="39"/>
      <c r="F323" s="39" t="s">
        <v>66</v>
      </c>
      <c r="G323" s="58">
        <v>10</v>
      </c>
      <c r="H323" s="59">
        <v>35</v>
      </c>
      <c r="I323" s="59">
        <v>35</v>
      </c>
      <c r="J323" s="60">
        <v>10</v>
      </c>
      <c r="K323" s="60">
        <v>0</v>
      </c>
      <c r="L323" s="60">
        <v>3</v>
      </c>
      <c r="M323" s="60">
        <v>24</v>
      </c>
      <c r="N323" s="60">
        <v>3</v>
      </c>
      <c r="O323" s="60">
        <v>13</v>
      </c>
      <c r="P323" s="185">
        <v>1</v>
      </c>
      <c r="Q323" s="179">
        <v>24</v>
      </c>
      <c r="R323" s="170">
        <v>2</v>
      </c>
      <c r="S323" s="170">
        <v>18</v>
      </c>
      <c r="T323" s="170">
        <v>12</v>
      </c>
      <c r="U323" s="170">
        <v>8</v>
      </c>
      <c r="V323" s="170">
        <v>31</v>
      </c>
      <c r="W323" s="170">
        <v>28</v>
      </c>
      <c r="X323" s="170">
        <v>25</v>
      </c>
      <c r="Y323" s="170">
        <v>29</v>
      </c>
      <c r="Z323" s="180">
        <v>35</v>
      </c>
    </row>
    <row r="324" spans="1:26" s="71" customFormat="1">
      <c r="A324" s="3">
        <f t="shared" si="13"/>
        <v>314</v>
      </c>
      <c r="B324" s="9">
        <f t="shared" si="12"/>
        <v>33</v>
      </c>
      <c r="D324" s="39">
        <f t="shared" si="14"/>
        <v>314</v>
      </c>
      <c r="E324" s="39"/>
      <c r="F324" s="39" t="s">
        <v>66</v>
      </c>
      <c r="G324" s="58">
        <v>33</v>
      </c>
      <c r="H324" s="59">
        <v>6</v>
      </c>
      <c r="I324" s="59">
        <v>36</v>
      </c>
      <c r="J324" s="60">
        <v>7</v>
      </c>
      <c r="K324" s="60">
        <v>29</v>
      </c>
      <c r="L324" s="60">
        <v>6</v>
      </c>
      <c r="M324" s="60">
        <v>30</v>
      </c>
      <c r="N324" s="60">
        <v>8</v>
      </c>
      <c r="O324" s="60">
        <v>9</v>
      </c>
      <c r="P324" s="185">
        <v>6</v>
      </c>
      <c r="Q324" s="179">
        <v>22</v>
      </c>
      <c r="R324" s="170">
        <v>22</v>
      </c>
      <c r="S324" s="170">
        <v>25</v>
      </c>
      <c r="T324" s="170">
        <v>28</v>
      </c>
      <c r="U324" s="170">
        <v>36</v>
      </c>
      <c r="V324" s="170">
        <v>30</v>
      </c>
      <c r="W324" s="170">
        <v>0</v>
      </c>
      <c r="X324" s="170">
        <v>18</v>
      </c>
      <c r="Y324" s="170">
        <v>13</v>
      </c>
      <c r="Z324" s="180">
        <v>27</v>
      </c>
    </row>
    <row r="325" spans="1:26" s="71" customFormat="1">
      <c r="A325" s="3">
        <f t="shared" si="13"/>
        <v>315</v>
      </c>
      <c r="B325" s="9">
        <f t="shared" si="12"/>
        <v>13</v>
      </c>
      <c r="D325" s="39">
        <f t="shared" si="14"/>
        <v>315</v>
      </c>
      <c r="E325" s="39"/>
      <c r="F325" s="39" t="s">
        <v>66</v>
      </c>
      <c r="G325" s="58">
        <v>13</v>
      </c>
      <c r="H325" s="59">
        <v>33</v>
      </c>
      <c r="I325" s="59">
        <v>4</v>
      </c>
      <c r="J325" s="60">
        <v>23</v>
      </c>
      <c r="K325" s="60">
        <v>20</v>
      </c>
      <c r="L325" s="60">
        <v>2</v>
      </c>
      <c r="M325" s="60">
        <v>32</v>
      </c>
      <c r="N325" s="60">
        <v>4</v>
      </c>
      <c r="O325" s="60">
        <v>36</v>
      </c>
      <c r="P325" s="185">
        <v>12</v>
      </c>
      <c r="Q325" s="179">
        <v>21</v>
      </c>
      <c r="R325" s="170">
        <v>26</v>
      </c>
      <c r="S325" s="170">
        <v>32</v>
      </c>
      <c r="T325" s="170">
        <v>1</v>
      </c>
      <c r="U325" s="170">
        <v>12</v>
      </c>
      <c r="V325" s="170">
        <v>22</v>
      </c>
      <c r="W325" s="170">
        <v>21</v>
      </c>
      <c r="X325" s="170">
        <v>16</v>
      </c>
      <c r="Y325" s="170">
        <v>8</v>
      </c>
      <c r="Z325" s="180">
        <v>19</v>
      </c>
    </row>
    <row r="326" spans="1:26" s="71" customFormat="1">
      <c r="A326" s="3">
        <f t="shared" si="13"/>
        <v>316</v>
      </c>
      <c r="B326" s="9">
        <f t="shared" si="12"/>
        <v>9</v>
      </c>
      <c r="D326" s="39">
        <f t="shared" si="14"/>
        <v>316</v>
      </c>
      <c r="E326" s="39"/>
      <c r="F326" s="39" t="s">
        <v>66</v>
      </c>
      <c r="G326" s="58">
        <v>9</v>
      </c>
      <c r="H326" s="59">
        <v>0</v>
      </c>
      <c r="I326" s="59">
        <v>33</v>
      </c>
      <c r="J326" s="60">
        <v>12</v>
      </c>
      <c r="K326" s="60">
        <v>19</v>
      </c>
      <c r="L326" s="60">
        <v>3</v>
      </c>
      <c r="M326" s="60">
        <v>13</v>
      </c>
      <c r="N326" s="60">
        <v>6</v>
      </c>
      <c r="O326" s="60">
        <v>27</v>
      </c>
      <c r="P326" s="185">
        <v>30</v>
      </c>
      <c r="Q326" s="179">
        <v>32</v>
      </c>
      <c r="R326" s="170">
        <v>27</v>
      </c>
      <c r="S326" s="170">
        <v>8</v>
      </c>
      <c r="T326" s="170">
        <v>31</v>
      </c>
      <c r="U326" s="170">
        <v>12</v>
      </c>
      <c r="V326" s="170">
        <v>35</v>
      </c>
      <c r="W326" s="170">
        <v>21</v>
      </c>
      <c r="X326" s="170">
        <v>11</v>
      </c>
      <c r="Y326" s="170">
        <v>9</v>
      </c>
      <c r="Z326" s="180">
        <v>11</v>
      </c>
    </row>
    <row r="327" spans="1:26" s="71" customFormat="1">
      <c r="A327" s="3">
        <f t="shared" si="13"/>
        <v>317</v>
      </c>
      <c r="B327" s="9">
        <f t="shared" si="12"/>
        <v>7</v>
      </c>
      <c r="D327" s="39">
        <f t="shared" si="14"/>
        <v>317</v>
      </c>
      <c r="E327" s="39"/>
      <c r="F327" s="39" t="s">
        <v>66</v>
      </c>
      <c r="G327" s="58">
        <v>7</v>
      </c>
      <c r="H327" s="59">
        <v>16</v>
      </c>
      <c r="I327" s="59">
        <v>32</v>
      </c>
      <c r="J327" s="60">
        <v>11</v>
      </c>
      <c r="K327" s="60">
        <v>22</v>
      </c>
      <c r="L327" s="60">
        <v>31</v>
      </c>
      <c r="M327" s="60">
        <v>25</v>
      </c>
      <c r="N327" s="60">
        <v>24</v>
      </c>
      <c r="O327" s="60">
        <v>0</v>
      </c>
      <c r="P327" s="185">
        <v>36</v>
      </c>
      <c r="Q327" s="179">
        <v>8</v>
      </c>
      <c r="R327" s="170">
        <v>29</v>
      </c>
      <c r="S327" s="170">
        <v>0</v>
      </c>
      <c r="T327" s="170">
        <v>36</v>
      </c>
      <c r="U327" s="170">
        <v>5</v>
      </c>
      <c r="V327" s="170">
        <v>7</v>
      </c>
      <c r="W327" s="170">
        <v>30</v>
      </c>
      <c r="X327" s="170">
        <v>0</v>
      </c>
      <c r="Y327" s="170">
        <v>4</v>
      </c>
      <c r="Z327" s="180">
        <v>29</v>
      </c>
    </row>
    <row r="328" spans="1:26" s="71" customFormat="1">
      <c r="A328" s="3">
        <f t="shared" si="13"/>
        <v>318</v>
      </c>
      <c r="B328" s="9">
        <f t="shared" si="12"/>
        <v>22</v>
      </c>
      <c r="D328" s="39">
        <f t="shared" si="14"/>
        <v>318</v>
      </c>
      <c r="E328" s="39"/>
      <c r="F328" s="39" t="s">
        <v>66</v>
      </c>
      <c r="G328" s="58">
        <v>22</v>
      </c>
      <c r="H328" s="59">
        <v>10</v>
      </c>
      <c r="I328" s="59">
        <v>14</v>
      </c>
      <c r="J328" s="60">
        <v>22</v>
      </c>
      <c r="K328" s="60">
        <v>30</v>
      </c>
      <c r="L328" s="60">
        <v>26</v>
      </c>
      <c r="M328" s="60">
        <v>7</v>
      </c>
      <c r="N328" s="60">
        <v>16</v>
      </c>
      <c r="O328" s="60">
        <v>4</v>
      </c>
      <c r="P328" s="185">
        <v>33</v>
      </c>
      <c r="Q328" s="179">
        <v>9</v>
      </c>
      <c r="R328" s="170">
        <v>12</v>
      </c>
      <c r="S328" s="170">
        <v>23</v>
      </c>
      <c r="T328" s="170">
        <v>20</v>
      </c>
      <c r="U328" s="170">
        <v>10</v>
      </c>
      <c r="V328" s="170">
        <v>33</v>
      </c>
      <c r="W328" s="170">
        <v>33</v>
      </c>
      <c r="X328" s="170">
        <v>16</v>
      </c>
      <c r="Y328" s="170">
        <v>27</v>
      </c>
      <c r="Z328" s="180">
        <v>9</v>
      </c>
    </row>
    <row r="329" spans="1:26" s="71" customFormat="1">
      <c r="A329" s="3">
        <f t="shared" si="13"/>
        <v>319</v>
      </c>
      <c r="B329" s="9">
        <f t="shared" si="12"/>
        <v>33</v>
      </c>
      <c r="D329" s="39">
        <f t="shared" si="14"/>
        <v>319</v>
      </c>
      <c r="E329" s="39"/>
      <c r="F329" s="39" t="s">
        <v>66</v>
      </c>
      <c r="G329" s="58">
        <v>33</v>
      </c>
      <c r="H329" s="59">
        <v>15</v>
      </c>
      <c r="I329" s="59">
        <v>18</v>
      </c>
      <c r="J329" s="60">
        <v>4</v>
      </c>
      <c r="K329" s="60">
        <v>29</v>
      </c>
      <c r="L329" s="60">
        <v>7</v>
      </c>
      <c r="M329" s="60">
        <v>3</v>
      </c>
      <c r="N329" s="60">
        <v>17</v>
      </c>
      <c r="O329" s="60">
        <v>2</v>
      </c>
      <c r="P329" s="185">
        <v>34</v>
      </c>
      <c r="Q329" s="179">
        <v>14</v>
      </c>
      <c r="R329" s="170">
        <v>29</v>
      </c>
      <c r="S329" s="170">
        <v>10</v>
      </c>
      <c r="T329" s="170">
        <v>2</v>
      </c>
      <c r="U329" s="170">
        <v>21</v>
      </c>
      <c r="V329" s="170">
        <v>32</v>
      </c>
      <c r="W329" s="170">
        <v>10</v>
      </c>
      <c r="X329" s="170">
        <v>13</v>
      </c>
      <c r="Y329" s="170">
        <v>21</v>
      </c>
      <c r="Z329" s="180">
        <v>5</v>
      </c>
    </row>
    <row r="330" spans="1:26" s="71" customFormat="1">
      <c r="A330" s="3">
        <f t="shared" si="13"/>
        <v>320</v>
      </c>
      <c r="B330" s="9">
        <f t="shared" si="12"/>
        <v>19</v>
      </c>
      <c r="D330" s="39">
        <f t="shared" si="14"/>
        <v>320</v>
      </c>
      <c r="E330" s="39"/>
      <c r="F330" s="39" t="s">
        <v>66</v>
      </c>
      <c r="G330" s="58">
        <v>19</v>
      </c>
      <c r="H330" s="59">
        <v>30</v>
      </c>
      <c r="I330" s="59">
        <v>35</v>
      </c>
      <c r="J330" s="60">
        <v>30</v>
      </c>
      <c r="K330" s="60">
        <v>8</v>
      </c>
      <c r="L330" s="60">
        <v>32</v>
      </c>
      <c r="M330" s="60">
        <v>23</v>
      </c>
      <c r="N330" s="60">
        <v>8</v>
      </c>
      <c r="O330" s="60">
        <v>21</v>
      </c>
      <c r="P330" s="185">
        <v>14</v>
      </c>
      <c r="Q330" s="179">
        <v>5</v>
      </c>
      <c r="R330" s="170">
        <v>3</v>
      </c>
      <c r="S330" s="170">
        <v>33</v>
      </c>
      <c r="T330" s="170">
        <v>7</v>
      </c>
      <c r="U330" s="170">
        <v>10</v>
      </c>
      <c r="V330" s="170">
        <v>2</v>
      </c>
      <c r="W330" s="170">
        <v>12</v>
      </c>
      <c r="X330" s="170">
        <v>12</v>
      </c>
      <c r="Y330" s="170">
        <v>19</v>
      </c>
      <c r="Z330" s="180">
        <v>7</v>
      </c>
    </row>
    <row r="331" spans="1:26" s="71" customFormat="1">
      <c r="A331" s="3">
        <f t="shared" si="13"/>
        <v>321</v>
      </c>
      <c r="B331" s="9">
        <f t="shared" si="12"/>
        <v>23</v>
      </c>
      <c r="D331" s="39">
        <f t="shared" si="14"/>
        <v>321</v>
      </c>
      <c r="E331" s="39"/>
      <c r="F331" s="39" t="s">
        <v>66</v>
      </c>
      <c r="G331" s="58">
        <v>23</v>
      </c>
      <c r="H331" s="59">
        <v>23</v>
      </c>
      <c r="I331" s="59">
        <v>26</v>
      </c>
      <c r="J331" s="60">
        <v>32</v>
      </c>
      <c r="K331" s="60">
        <v>19</v>
      </c>
      <c r="L331" s="60">
        <v>23</v>
      </c>
      <c r="M331" s="60">
        <v>3</v>
      </c>
      <c r="N331" s="60">
        <v>12</v>
      </c>
      <c r="O331" s="60">
        <v>4</v>
      </c>
      <c r="P331" s="185">
        <v>18</v>
      </c>
      <c r="Q331" s="179">
        <v>11</v>
      </c>
      <c r="R331" s="170">
        <v>34</v>
      </c>
      <c r="S331" s="170">
        <v>9</v>
      </c>
      <c r="T331" s="170">
        <v>35</v>
      </c>
      <c r="U331" s="170">
        <v>23</v>
      </c>
      <c r="V331" s="170">
        <v>25</v>
      </c>
      <c r="W331" s="170">
        <v>21</v>
      </c>
      <c r="X331" s="170">
        <v>27</v>
      </c>
      <c r="Y331" s="170">
        <v>12</v>
      </c>
      <c r="Z331" s="180">
        <v>24</v>
      </c>
    </row>
    <row r="332" spans="1:26" s="71" customFormat="1">
      <c r="A332" s="3">
        <f t="shared" si="13"/>
        <v>322</v>
      </c>
      <c r="B332" s="9">
        <f t="shared" ref="B332:B395" si="15">HLOOKUP("A",$F$10:$AF$510,D332+1)</f>
        <v>12</v>
      </c>
      <c r="D332" s="39">
        <f t="shared" si="14"/>
        <v>322</v>
      </c>
      <c r="E332" s="39"/>
      <c r="F332" s="39" t="s">
        <v>66</v>
      </c>
      <c r="G332" s="58">
        <v>12</v>
      </c>
      <c r="H332" s="59">
        <v>32</v>
      </c>
      <c r="I332" s="59">
        <v>29</v>
      </c>
      <c r="J332" s="60">
        <v>32</v>
      </c>
      <c r="K332" s="60">
        <v>26</v>
      </c>
      <c r="L332" s="60">
        <v>20</v>
      </c>
      <c r="M332" s="60">
        <v>5</v>
      </c>
      <c r="N332" s="60">
        <v>20</v>
      </c>
      <c r="O332" s="60">
        <v>10</v>
      </c>
      <c r="P332" s="185">
        <v>3</v>
      </c>
      <c r="Q332" s="179">
        <v>8</v>
      </c>
      <c r="R332" s="170">
        <v>15</v>
      </c>
      <c r="S332" s="170">
        <v>10</v>
      </c>
      <c r="T332" s="170">
        <v>10</v>
      </c>
      <c r="U332" s="170">
        <v>1</v>
      </c>
      <c r="V332" s="170">
        <v>14</v>
      </c>
      <c r="W332" s="170">
        <v>13</v>
      </c>
      <c r="X332" s="170">
        <v>7</v>
      </c>
      <c r="Y332" s="170">
        <v>15</v>
      </c>
      <c r="Z332" s="180">
        <v>35</v>
      </c>
    </row>
    <row r="333" spans="1:26" s="71" customFormat="1">
      <c r="A333" s="3">
        <f t="shared" ref="A333:A396" si="16">A332+1</f>
        <v>323</v>
      </c>
      <c r="B333" s="9">
        <f t="shared" si="15"/>
        <v>36</v>
      </c>
      <c r="D333" s="39">
        <f t="shared" ref="D333:D396" si="17">D332+1</f>
        <v>323</v>
      </c>
      <c r="E333" s="39"/>
      <c r="F333" s="39" t="s">
        <v>66</v>
      </c>
      <c r="G333" s="58">
        <v>36</v>
      </c>
      <c r="H333" s="59">
        <v>6</v>
      </c>
      <c r="I333" s="59">
        <v>3</v>
      </c>
      <c r="J333" s="60">
        <v>36</v>
      </c>
      <c r="K333" s="60">
        <v>3</v>
      </c>
      <c r="L333" s="60">
        <v>19</v>
      </c>
      <c r="M333" s="60">
        <v>22</v>
      </c>
      <c r="N333" s="60">
        <v>7</v>
      </c>
      <c r="O333" s="60">
        <v>35</v>
      </c>
      <c r="P333" s="185">
        <v>20</v>
      </c>
      <c r="Q333" s="179">
        <v>33</v>
      </c>
      <c r="R333" s="170">
        <v>19</v>
      </c>
      <c r="S333" s="170">
        <v>16</v>
      </c>
      <c r="T333" s="170">
        <v>34</v>
      </c>
      <c r="U333" s="170">
        <v>17</v>
      </c>
      <c r="V333" s="170">
        <v>15</v>
      </c>
      <c r="W333" s="170">
        <v>9</v>
      </c>
      <c r="X333" s="170">
        <v>12</v>
      </c>
      <c r="Y333" s="170">
        <v>3</v>
      </c>
      <c r="Z333" s="180">
        <v>17</v>
      </c>
    </row>
    <row r="334" spans="1:26" s="71" customFormat="1">
      <c r="A334" s="3">
        <f t="shared" si="16"/>
        <v>324</v>
      </c>
      <c r="B334" s="9">
        <f t="shared" si="15"/>
        <v>17</v>
      </c>
      <c r="D334" s="39">
        <f t="shared" si="17"/>
        <v>324</v>
      </c>
      <c r="E334" s="39"/>
      <c r="F334" s="39" t="s">
        <v>66</v>
      </c>
      <c r="G334" s="58">
        <v>17</v>
      </c>
      <c r="H334" s="59">
        <v>19</v>
      </c>
      <c r="I334" s="59">
        <v>17</v>
      </c>
      <c r="J334" s="60">
        <v>13</v>
      </c>
      <c r="K334" s="60">
        <v>10</v>
      </c>
      <c r="L334" s="60">
        <v>31</v>
      </c>
      <c r="M334" s="60">
        <v>21</v>
      </c>
      <c r="N334" s="60">
        <v>16</v>
      </c>
      <c r="O334" s="60">
        <v>13</v>
      </c>
      <c r="P334" s="185">
        <v>16</v>
      </c>
      <c r="Q334" s="179">
        <v>10</v>
      </c>
      <c r="R334" s="170">
        <v>18</v>
      </c>
      <c r="S334" s="170">
        <v>8</v>
      </c>
      <c r="T334" s="170">
        <v>22</v>
      </c>
      <c r="U334" s="170">
        <v>14</v>
      </c>
      <c r="V334" s="170">
        <v>33</v>
      </c>
      <c r="W334" s="170">
        <v>7</v>
      </c>
      <c r="X334" s="170">
        <v>28</v>
      </c>
      <c r="Y334" s="170">
        <v>33</v>
      </c>
      <c r="Z334" s="180">
        <v>26</v>
      </c>
    </row>
    <row r="335" spans="1:26" s="71" customFormat="1">
      <c r="A335" s="3">
        <f t="shared" si="16"/>
        <v>325</v>
      </c>
      <c r="B335" s="9">
        <f t="shared" si="15"/>
        <v>4</v>
      </c>
      <c r="D335" s="39">
        <f t="shared" si="17"/>
        <v>325</v>
      </c>
      <c r="E335" s="39"/>
      <c r="F335" s="39" t="s">
        <v>66</v>
      </c>
      <c r="G335" s="58">
        <v>4</v>
      </c>
      <c r="H335" s="59">
        <v>13</v>
      </c>
      <c r="I335" s="59">
        <v>27</v>
      </c>
      <c r="J335" s="60">
        <v>33</v>
      </c>
      <c r="K335" s="60">
        <v>19</v>
      </c>
      <c r="L335" s="60">
        <v>28</v>
      </c>
      <c r="M335" s="60">
        <v>3</v>
      </c>
      <c r="N335" s="60">
        <v>16</v>
      </c>
      <c r="O335" s="60">
        <v>18</v>
      </c>
      <c r="P335" s="185">
        <v>33</v>
      </c>
      <c r="Q335" s="179">
        <v>25</v>
      </c>
      <c r="R335" s="170">
        <v>6</v>
      </c>
      <c r="S335" s="170">
        <v>17</v>
      </c>
      <c r="T335" s="170">
        <v>30</v>
      </c>
      <c r="U335" s="170">
        <v>2</v>
      </c>
      <c r="V335" s="170">
        <v>25</v>
      </c>
      <c r="W335" s="170">
        <v>2</v>
      </c>
      <c r="X335" s="170">
        <v>0</v>
      </c>
      <c r="Y335" s="170">
        <v>33</v>
      </c>
      <c r="Z335" s="180">
        <v>33</v>
      </c>
    </row>
    <row r="336" spans="1:26" s="71" customFormat="1">
      <c r="A336" s="3">
        <f t="shared" si="16"/>
        <v>326</v>
      </c>
      <c r="B336" s="9">
        <f t="shared" si="15"/>
        <v>34</v>
      </c>
      <c r="D336" s="39">
        <f t="shared" si="17"/>
        <v>326</v>
      </c>
      <c r="E336" s="39"/>
      <c r="F336" s="39" t="s">
        <v>66</v>
      </c>
      <c r="G336" s="58">
        <v>34</v>
      </c>
      <c r="H336" s="59">
        <v>13</v>
      </c>
      <c r="I336" s="59">
        <v>12</v>
      </c>
      <c r="J336" s="60">
        <v>30</v>
      </c>
      <c r="K336" s="60">
        <v>17</v>
      </c>
      <c r="L336" s="60">
        <v>9</v>
      </c>
      <c r="M336" s="60">
        <v>12</v>
      </c>
      <c r="N336" s="60">
        <v>21</v>
      </c>
      <c r="O336" s="60">
        <v>10</v>
      </c>
      <c r="P336" s="185">
        <v>8</v>
      </c>
      <c r="Q336" s="179">
        <v>22</v>
      </c>
      <c r="R336" s="170">
        <v>26</v>
      </c>
      <c r="S336" s="170">
        <v>30</v>
      </c>
      <c r="T336" s="170">
        <v>29</v>
      </c>
      <c r="U336" s="170">
        <v>18</v>
      </c>
      <c r="V336" s="170">
        <v>0</v>
      </c>
      <c r="W336" s="170">
        <v>7</v>
      </c>
      <c r="X336" s="170">
        <v>12</v>
      </c>
      <c r="Y336" s="170">
        <v>6</v>
      </c>
      <c r="Z336" s="180">
        <v>20</v>
      </c>
    </row>
    <row r="337" spans="1:26" s="71" customFormat="1">
      <c r="A337" s="3">
        <f t="shared" si="16"/>
        <v>327</v>
      </c>
      <c r="B337" s="9">
        <f t="shared" si="15"/>
        <v>9</v>
      </c>
      <c r="D337" s="39">
        <f t="shared" si="17"/>
        <v>327</v>
      </c>
      <c r="E337" s="39"/>
      <c r="F337" s="39" t="s">
        <v>66</v>
      </c>
      <c r="G337" s="58">
        <v>9</v>
      </c>
      <c r="H337" s="59">
        <v>9</v>
      </c>
      <c r="I337" s="59">
        <v>11</v>
      </c>
      <c r="J337" s="60">
        <v>33</v>
      </c>
      <c r="K337" s="60">
        <v>5</v>
      </c>
      <c r="L337" s="60">
        <v>21</v>
      </c>
      <c r="M337" s="60">
        <v>17</v>
      </c>
      <c r="N337" s="60">
        <v>35</v>
      </c>
      <c r="O337" s="60">
        <v>36</v>
      </c>
      <c r="P337" s="185">
        <v>17</v>
      </c>
      <c r="Q337" s="179">
        <v>10</v>
      </c>
      <c r="R337" s="170">
        <v>8</v>
      </c>
      <c r="S337" s="170">
        <v>32</v>
      </c>
      <c r="T337" s="170">
        <v>28</v>
      </c>
      <c r="U337" s="170">
        <v>19</v>
      </c>
      <c r="V337" s="170">
        <v>2</v>
      </c>
      <c r="W337" s="170">
        <v>26</v>
      </c>
      <c r="X337" s="170">
        <v>28</v>
      </c>
      <c r="Y337" s="170">
        <v>14</v>
      </c>
      <c r="Z337" s="180">
        <v>24</v>
      </c>
    </row>
    <row r="338" spans="1:26" s="71" customFormat="1">
      <c r="A338" s="3">
        <f t="shared" si="16"/>
        <v>328</v>
      </c>
      <c r="B338" s="9">
        <f t="shared" si="15"/>
        <v>7</v>
      </c>
      <c r="D338" s="39">
        <f t="shared" si="17"/>
        <v>328</v>
      </c>
      <c r="E338" s="39"/>
      <c r="F338" s="39" t="s">
        <v>66</v>
      </c>
      <c r="G338" s="58">
        <v>7</v>
      </c>
      <c r="H338" s="59">
        <v>15</v>
      </c>
      <c r="I338" s="59">
        <v>29</v>
      </c>
      <c r="J338" s="60">
        <v>21</v>
      </c>
      <c r="K338" s="60">
        <v>9</v>
      </c>
      <c r="L338" s="60">
        <v>34</v>
      </c>
      <c r="M338" s="60">
        <v>36</v>
      </c>
      <c r="N338" s="60">
        <v>18</v>
      </c>
      <c r="O338" s="60">
        <v>33</v>
      </c>
      <c r="P338" s="185">
        <v>7</v>
      </c>
      <c r="Q338" s="179">
        <v>25</v>
      </c>
      <c r="R338" s="170">
        <v>2</v>
      </c>
      <c r="S338" s="170">
        <v>9</v>
      </c>
      <c r="T338" s="170">
        <v>11</v>
      </c>
      <c r="U338" s="170">
        <v>25</v>
      </c>
      <c r="V338" s="170">
        <v>33</v>
      </c>
      <c r="W338" s="170">
        <v>27</v>
      </c>
      <c r="X338" s="170">
        <v>34</v>
      </c>
      <c r="Y338" s="170">
        <v>4</v>
      </c>
      <c r="Z338" s="180">
        <v>27</v>
      </c>
    </row>
    <row r="339" spans="1:26" s="71" customFormat="1">
      <c r="A339" s="3">
        <f t="shared" si="16"/>
        <v>329</v>
      </c>
      <c r="B339" s="9">
        <f t="shared" si="15"/>
        <v>8</v>
      </c>
      <c r="D339" s="39">
        <f t="shared" si="17"/>
        <v>329</v>
      </c>
      <c r="E339" s="39"/>
      <c r="F339" s="39" t="s">
        <v>66</v>
      </c>
      <c r="G339" s="58">
        <v>8</v>
      </c>
      <c r="H339" s="59">
        <v>36</v>
      </c>
      <c r="I339" s="59">
        <v>27</v>
      </c>
      <c r="J339" s="60">
        <v>23</v>
      </c>
      <c r="K339" s="60">
        <v>26</v>
      </c>
      <c r="L339" s="60">
        <v>18</v>
      </c>
      <c r="M339" s="60">
        <v>22</v>
      </c>
      <c r="N339" s="60">
        <v>7</v>
      </c>
      <c r="O339" s="60">
        <v>33</v>
      </c>
      <c r="P339" s="185">
        <v>10</v>
      </c>
      <c r="Q339" s="179">
        <v>4</v>
      </c>
      <c r="R339" s="170">
        <v>7</v>
      </c>
      <c r="S339" s="170">
        <v>23</v>
      </c>
      <c r="T339" s="170">
        <v>2</v>
      </c>
      <c r="U339" s="170">
        <v>13</v>
      </c>
      <c r="V339" s="170">
        <v>35</v>
      </c>
      <c r="W339" s="170">
        <v>9</v>
      </c>
      <c r="X339" s="170">
        <v>8</v>
      </c>
      <c r="Y339" s="170">
        <v>2</v>
      </c>
      <c r="Z339" s="180">
        <v>4</v>
      </c>
    </row>
    <row r="340" spans="1:26" s="71" customFormat="1">
      <c r="A340" s="3">
        <f t="shared" si="16"/>
        <v>330</v>
      </c>
      <c r="B340" s="9">
        <f t="shared" si="15"/>
        <v>33</v>
      </c>
      <c r="D340" s="39">
        <f t="shared" si="17"/>
        <v>330</v>
      </c>
      <c r="E340" s="39"/>
      <c r="F340" s="39" t="s">
        <v>66</v>
      </c>
      <c r="G340" s="58">
        <v>33</v>
      </c>
      <c r="H340" s="59">
        <v>1</v>
      </c>
      <c r="I340" s="59">
        <v>11</v>
      </c>
      <c r="J340" s="60">
        <v>10</v>
      </c>
      <c r="K340" s="60">
        <v>23</v>
      </c>
      <c r="L340" s="60">
        <v>14</v>
      </c>
      <c r="M340" s="60">
        <v>31</v>
      </c>
      <c r="N340" s="60">
        <v>35</v>
      </c>
      <c r="O340" s="60">
        <v>4</v>
      </c>
      <c r="P340" s="185">
        <v>22</v>
      </c>
      <c r="Q340" s="179">
        <v>21</v>
      </c>
      <c r="R340" s="170">
        <v>22</v>
      </c>
      <c r="S340" s="170">
        <v>29</v>
      </c>
      <c r="T340" s="170">
        <v>12</v>
      </c>
      <c r="U340" s="170">
        <v>36</v>
      </c>
      <c r="V340" s="170">
        <v>8</v>
      </c>
      <c r="W340" s="170">
        <v>18</v>
      </c>
      <c r="X340" s="170">
        <v>34</v>
      </c>
      <c r="Y340" s="170">
        <v>11</v>
      </c>
      <c r="Z340" s="180">
        <v>22</v>
      </c>
    </row>
    <row r="341" spans="1:26" s="71" customFormat="1">
      <c r="A341" s="3">
        <f t="shared" si="16"/>
        <v>331</v>
      </c>
      <c r="B341" s="9">
        <f t="shared" si="15"/>
        <v>7</v>
      </c>
      <c r="D341" s="39">
        <f t="shared" si="17"/>
        <v>331</v>
      </c>
      <c r="E341" s="39"/>
      <c r="F341" s="39" t="s">
        <v>66</v>
      </c>
      <c r="G341" s="58">
        <v>7</v>
      </c>
      <c r="H341" s="59">
        <v>22</v>
      </c>
      <c r="I341" s="59">
        <v>3</v>
      </c>
      <c r="J341" s="60">
        <v>17</v>
      </c>
      <c r="K341" s="60">
        <v>33</v>
      </c>
      <c r="L341" s="60">
        <v>10</v>
      </c>
      <c r="M341" s="60">
        <v>34</v>
      </c>
      <c r="N341" s="60">
        <v>28</v>
      </c>
      <c r="O341" s="60">
        <v>6</v>
      </c>
      <c r="P341" s="185">
        <v>0</v>
      </c>
      <c r="Q341" s="179">
        <v>35</v>
      </c>
      <c r="R341" s="170">
        <v>1</v>
      </c>
      <c r="S341" s="170">
        <v>33</v>
      </c>
      <c r="T341" s="170">
        <v>14</v>
      </c>
      <c r="U341" s="170">
        <v>3</v>
      </c>
      <c r="V341" s="170">
        <v>3</v>
      </c>
      <c r="W341" s="170">
        <v>10</v>
      </c>
      <c r="X341" s="170">
        <v>6</v>
      </c>
      <c r="Y341" s="170">
        <v>31</v>
      </c>
      <c r="Z341" s="180">
        <v>30</v>
      </c>
    </row>
    <row r="342" spans="1:26" s="71" customFormat="1">
      <c r="A342" s="3">
        <f t="shared" si="16"/>
        <v>332</v>
      </c>
      <c r="B342" s="9">
        <f t="shared" si="15"/>
        <v>18</v>
      </c>
      <c r="D342" s="39">
        <f t="shared" si="17"/>
        <v>332</v>
      </c>
      <c r="E342" s="39"/>
      <c r="F342" s="39" t="s">
        <v>66</v>
      </c>
      <c r="G342" s="58">
        <v>18</v>
      </c>
      <c r="H342" s="59">
        <v>29</v>
      </c>
      <c r="I342" s="59">
        <v>36</v>
      </c>
      <c r="J342" s="60">
        <v>17</v>
      </c>
      <c r="K342" s="60">
        <v>32</v>
      </c>
      <c r="L342" s="60">
        <v>18</v>
      </c>
      <c r="M342" s="60">
        <v>36</v>
      </c>
      <c r="N342" s="60">
        <v>2</v>
      </c>
      <c r="O342" s="60">
        <v>23</v>
      </c>
      <c r="P342" s="185">
        <v>20</v>
      </c>
      <c r="Q342" s="179">
        <v>5</v>
      </c>
      <c r="R342" s="170">
        <v>1</v>
      </c>
      <c r="S342" s="170">
        <v>36</v>
      </c>
      <c r="T342" s="170">
        <v>6</v>
      </c>
      <c r="U342" s="170">
        <v>6</v>
      </c>
      <c r="V342" s="170">
        <v>31</v>
      </c>
      <c r="W342" s="170">
        <v>22</v>
      </c>
      <c r="X342" s="170">
        <v>13</v>
      </c>
      <c r="Y342" s="170">
        <v>29</v>
      </c>
      <c r="Z342" s="180">
        <v>0</v>
      </c>
    </row>
    <row r="343" spans="1:26" s="71" customFormat="1">
      <c r="A343" s="3">
        <f t="shared" si="16"/>
        <v>333</v>
      </c>
      <c r="B343" s="9">
        <f t="shared" si="15"/>
        <v>18</v>
      </c>
      <c r="D343" s="39">
        <f t="shared" si="17"/>
        <v>333</v>
      </c>
      <c r="E343" s="39"/>
      <c r="F343" s="39" t="s">
        <v>66</v>
      </c>
      <c r="G343" s="58">
        <v>18</v>
      </c>
      <c r="H343" s="59">
        <v>35</v>
      </c>
      <c r="I343" s="59">
        <v>18</v>
      </c>
      <c r="J343" s="60">
        <v>29</v>
      </c>
      <c r="K343" s="60">
        <v>18</v>
      </c>
      <c r="L343" s="60">
        <v>13</v>
      </c>
      <c r="M343" s="60">
        <v>24</v>
      </c>
      <c r="N343" s="60">
        <v>4</v>
      </c>
      <c r="O343" s="60">
        <v>12</v>
      </c>
      <c r="P343" s="185">
        <v>28</v>
      </c>
      <c r="Q343" s="179">
        <v>13</v>
      </c>
      <c r="R343" s="170">
        <v>9</v>
      </c>
      <c r="S343" s="170">
        <v>16</v>
      </c>
      <c r="T343" s="170">
        <v>34</v>
      </c>
      <c r="U343" s="170">
        <v>8</v>
      </c>
      <c r="V343" s="170">
        <v>30</v>
      </c>
      <c r="W343" s="170">
        <v>21</v>
      </c>
      <c r="X343" s="170">
        <v>4</v>
      </c>
      <c r="Y343" s="170">
        <v>29</v>
      </c>
      <c r="Z343" s="180">
        <v>24</v>
      </c>
    </row>
    <row r="344" spans="1:26" s="71" customFormat="1">
      <c r="A344" s="3">
        <f t="shared" si="16"/>
        <v>334</v>
      </c>
      <c r="B344" s="9">
        <f t="shared" si="15"/>
        <v>4</v>
      </c>
      <c r="D344" s="39">
        <f t="shared" si="17"/>
        <v>334</v>
      </c>
      <c r="E344" s="39"/>
      <c r="F344" s="39" t="s">
        <v>66</v>
      </c>
      <c r="G344" s="58">
        <v>4</v>
      </c>
      <c r="H344" s="59">
        <v>14</v>
      </c>
      <c r="I344" s="59">
        <v>3</v>
      </c>
      <c r="J344" s="60">
        <v>1</v>
      </c>
      <c r="K344" s="60">
        <v>26</v>
      </c>
      <c r="L344" s="60">
        <v>12</v>
      </c>
      <c r="M344" s="60">
        <v>27</v>
      </c>
      <c r="N344" s="60">
        <v>30</v>
      </c>
      <c r="O344" s="60">
        <v>36</v>
      </c>
      <c r="P344" s="185">
        <v>18</v>
      </c>
      <c r="Q344" s="179">
        <v>17</v>
      </c>
      <c r="R344" s="170">
        <v>16</v>
      </c>
      <c r="S344" s="170">
        <v>5</v>
      </c>
      <c r="T344" s="170">
        <v>14</v>
      </c>
      <c r="U344" s="170">
        <v>34</v>
      </c>
      <c r="V344" s="170">
        <v>25</v>
      </c>
      <c r="W344" s="170">
        <v>28</v>
      </c>
      <c r="X344" s="170">
        <v>28</v>
      </c>
      <c r="Y344" s="170">
        <v>29</v>
      </c>
      <c r="Z344" s="180">
        <v>23</v>
      </c>
    </row>
    <row r="345" spans="1:26" s="71" customFormat="1">
      <c r="A345" s="3">
        <f t="shared" si="16"/>
        <v>335</v>
      </c>
      <c r="B345" s="9">
        <f t="shared" si="15"/>
        <v>23</v>
      </c>
      <c r="D345" s="39">
        <f t="shared" si="17"/>
        <v>335</v>
      </c>
      <c r="E345" s="39"/>
      <c r="F345" s="39" t="s">
        <v>66</v>
      </c>
      <c r="G345" s="58">
        <v>23</v>
      </c>
      <c r="H345" s="59">
        <v>33</v>
      </c>
      <c r="I345" s="59">
        <v>17</v>
      </c>
      <c r="J345" s="60">
        <v>19</v>
      </c>
      <c r="K345" s="60">
        <v>20</v>
      </c>
      <c r="L345" s="60">
        <v>25</v>
      </c>
      <c r="M345" s="60">
        <v>24</v>
      </c>
      <c r="N345" s="60">
        <v>15</v>
      </c>
      <c r="O345" s="60">
        <v>32</v>
      </c>
      <c r="P345" s="185">
        <v>6</v>
      </c>
      <c r="Q345" s="179">
        <v>33</v>
      </c>
      <c r="R345" s="170">
        <v>34</v>
      </c>
      <c r="S345" s="170">
        <v>31</v>
      </c>
      <c r="T345" s="170">
        <v>36</v>
      </c>
      <c r="U345" s="170">
        <v>2</v>
      </c>
      <c r="V345" s="170">
        <v>28</v>
      </c>
      <c r="W345" s="170">
        <v>2</v>
      </c>
      <c r="X345" s="170">
        <v>27</v>
      </c>
      <c r="Y345" s="170">
        <v>3</v>
      </c>
      <c r="Z345" s="180">
        <v>28</v>
      </c>
    </row>
    <row r="346" spans="1:26" s="71" customFormat="1">
      <c r="A346" s="3">
        <f t="shared" si="16"/>
        <v>336</v>
      </c>
      <c r="B346" s="9">
        <f t="shared" si="15"/>
        <v>5</v>
      </c>
      <c r="D346" s="39">
        <f t="shared" si="17"/>
        <v>336</v>
      </c>
      <c r="E346" s="39"/>
      <c r="F346" s="39" t="s">
        <v>66</v>
      </c>
      <c r="G346" s="58">
        <v>5</v>
      </c>
      <c r="H346" s="59">
        <v>34</v>
      </c>
      <c r="I346" s="59">
        <v>21</v>
      </c>
      <c r="J346" s="60">
        <v>36</v>
      </c>
      <c r="K346" s="60">
        <v>34</v>
      </c>
      <c r="L346" s="60">
        <v>9</v>
      </c>
      <c r="M346" s="60">
        <v>7</v>
      </c>
      <c r="N346" s="60">
        <v>12</v>
      </c>
      <c r="O346" s="60">
        <v>30</v>
      </c>
      <c r="P346" s="185">
        <v>30</v>
      </c>
      <c r="Q346" s="179">
        <v>32</v>
      </c>
      <c r="R346" s="170">
        <v>18</v>
      </c>
      <c r="S346" s="170">
        <v>36</v>
      </c>
      <c r="T346" s="170">
        <v>27</v>
      </c>
      <c r="U346" s="170">
        <v>22</v>
      </c>
      <c r="V346" s="170">
        <v>18</v>
      </c>
      <c r="W346" s="170">
        <v>10</v>
      </c>
      <c r="X346" s="170">
        <v>3</v>
      </c>
      <c r="Y346" s="170">
        <v>36</v>
      </c>
      <c r="Z346" s="180">
        <v>31</v>
      </c>
    </row>
    <row r="347" spans="1:26" s="71" customFormat="1">
      <c r="A347" s="3">
        <f t="shared" si="16"/>
        <v>337</v>
      </c>
      <c r="B347" s="9">
        <f t="shared" si="15"/>
        <v>16</v>
      </c>
      <c r="D347" s="39">
        <f t="shared" si="17"/>
        <v>337</v>
      </c>
      <c r="E347" s="39"/>
      <c r="F347" s="39" t="s">
        <v>66</v>
      </c>
      <c r="G347" s="58">
        <v>16</v>
      </c>
      <c r="H347" s="59">
        <v>23</v>
      </c>
      <c r="I347" s="59">
        <v>0</v>
      </c>
      <c r="J347" s="60">
        <v>16</v>
      </c>
      <c r="K347" s="60">
        <v>22</v>
      </c>
      <c r="L347" s="60">
        <v>7</v>
      </c>
      <c r="M347" s="60">
        <v>12</v>
      </c>
      <c r="N347" s="60">
        <v>10</v>
      </c>
      <c r="O347" s="60">
        <v>2</v>
      </c>
      <c r="P347" s="185">
        <v>14</v>
      </c>
      <c r="Q347" s="179">
        <v>35</v>
      </c>
      <c r="R347" s="170">
        <v>35</v>
      </c>
      <c r="S347" s="170">
        <v>0</v>
      </c>
      <c r="T347" s="170">
        <v>4</v>
      </c>
      <c r="U347" s="170">
        <v>30</v>
      </c>
      <c r="V347" s="170">
        <v>24</v>
      </c>
      <c r="W347" s="170">
        <v>20</v>
      </c>
      <c r="X347" s="170">
        <v>30</v>
      </c>
      <c r="Y347" s="170">
        <v>10</v>
      </c>
      <c r="Z347" s="180">
        <v>33</v>
      </c>
    </row>
    <row r="348" spans="1:26" s="71" customFormat="1">
      <c r="A348" s="3">
        <f t="shared" si="16"/>
        <v>338</v>
      </c>
      <c r="B348" s="9">
        <f t="shared" si="15"/>
        <v>23</v>
      </c>
      <c r="D348" s="39">
        <f t="shared" si="17"/>
        <v>338</v>
      </c>
      <c r="E348" s="39"/>
      <c r="F348" s="39" t="s">
        <v>66</v>
      </c>
      <c r="G348" s="58">
        <v>23</v>
      </c>
      <c r="H348" s="59">
        <v>10</v>
      </c>
      <c r="I348" s="59">
        <v>9</v>
      </c>
      <c r="J348" s="60">
        <v>12</v>
      </c>
      <c r="K348" s="60">
        <v>14</v>
      </c>
      <c r="L348" s="60">
        <v>33</v>
      </c>
      <c r="M348" s="60">
        <v>24</v>
      </c>
      <c r="N348" s="60">
        <v>29</v>
      </c>
      <c r="O348" s="60">
        <v>25</v>
      </c>
      <c r="P348" s="185">
        <v>19</v>
      </c>
      <c r="Q348" s="179">
        <v>6</v>
      </c>
      <c r="R348" s="170">
        <v>36</v>
      </c>
      <c r="S348" s="170">
        <v>36</v>
      </c>
      <c r="T348" s="170">
        <v>6</v>
      </c>
      <c r="U348" s="170">
        <v>9</v>
      </c>
      <c r="V348" s="170">
        <v>35</v>
      </c>
      <c r="W348" s="170">
        <v>10</v>
      </c>
      <c r="X348" s="170">
        <v>0</v>
      </c>
      <c r="Y348" s="170">
        <v>36</v>
      </c>
      <c r="Z348" s="180">
        <v>14</v>
      </c>
    </row>
    <row r="349" spans="1:26" s="71" customFormat="1">
      <c r="A349" s="3">
        <f t="shared" si="16"/>
        <v>339</v>
      </c>
      <c r="B349" s="9">
        <f t="shared" si="15"/>
        <v>8</v>
      </c>
      <c r="D349" s="39">
        <f t="shared" si="17"/>
        <v>339</v>
      </c>
      <c r="E349" s="39"/>
      <c r="F349" s="39" t="s">
        <v>66</v>
      </c>
      <c r="G349" s="58">
        <v>8</v>
      </c>
      <c r="H349" s="59">
        <v>31</v>
      </c>
      <c r="I349" s="59">
        <v>25</v>
      </c>
      <c r="J349" s="60">
        <v>25</v>
      </c>
      <c r="K349" s="60">
        <v>7</v>
      </c>
      <c r="L349" s="60">
        <v>19</v>
      </c>
      <c r="M349" s="60">
        <v>30</v>
      </c>
      <c r="N349" s="60">
        <v>34</v>
      </c>
      <c r="O349" s="60">
        <v>13</v>
      </c>
      <c r="P349" s="185">
        <v>10</v>
      </c>
      <c r="Q349" s="179">
        <v>35</v>
      </c>
      <c r="R349" s="170">
        <v>28</v>
      </c>
      <c r="S349" s="170">
        <v>12</v>
      </c>
      <c r="T349" s="170">
        <v>31</v>
      </c>
      <c r="U349" s="170">
        <v>32</v>
      </c>
      <c r="V349" s="170">
        <v>4</v>
      </c>
      <c r="W349" s="170">
        <v>23</v>
      </c>
      <c r="X349" s="170">
        <v>11</v>
      </c>
      <c r="Y349" s="170">
        <v>17</v>
      </c>
      <c r="Z349" s="180">
        <v>25</v>
      </c>
    </row>
    <row r="350" spans="1:26" s="71" customFormat="1">
      <c r="A350" s="3">
        <f t="shared" si="16"/>
        <v>340</v>
      </c>
      <c r="B350" s="9">
        <f t="shared" si="15"/>
        <v>30</v>
      </c>
      <c r="D350" s="39">
        <f t="shared" si="17"/>
        <v>340</v>
      </c>
      <c r="E350" s="39"/>
      <c r="F350" s="39" t="s">
        <v>66</v>
      </c>
      <c r="G350" s="58">
        <v>30</v>
      </c>
      <c r="H350" s="59">
        <v>3</v>
      </c>
      <c r="I350" s="59">
        <v>26</v>
      </c>
      <c r="J350" s="60">
        <v>6</v>
      </c>
      <c r="K350" s="60">
        <v>4</v>
      </c>
      <c r="L350" s="60">
        <v>3</v>
      </c>
      <c r="M350" s="60">
        <v>19</v>
      </c>
      <c r="N350" s="60">
        <v>21</v>
      </c>
      <c r="O350" s="60">
        <v>32</v>
      </c>
      <c r="P350" s="185">
        <v>6</v>
      </c>
      <c r="Q350" s="179">
        <v>24</v>
      </c>
      <c r="R350" s="170">
        <v>5</v>
      </c>
      <c r="S350" s="170">
        <v>14</v>
      </c>
      <c r="T350" s="170">
        <v>7</v>
      </c>
      <c r="U350" s="170">
        <v>2</v>
      </c>
      <c r="V350" s="170">
        <v>1</v>
      </c>
      <c r="W350" s="170">
        <v>29</v>
      </c>
      <c r="X350" s="170">
        <v>33</v>
      </c>
      <c r="Y350" s="170">
        <v>20</v>
      </c>
      <c r="Z350" s="180">
        <v>23</v>
      </c>
    </row>
    <row r="351" spans="1:26" s="71" customFormat="1">
      <c r="A351" s="3">
        <f t="shared" si="16"/>
        <v>341</v>
      </c>
      <c r="B351" s="9">
        <f t="shared" si="15"/>
        <v>25</v>
      </c>
      <c r="D351" s="39">
        <f t="shared" si="17"/>
        <v>341</v>
      </c>
      <c r="E351" s="39"/>
      <c r="F351" s="39" t="s">
        <v>66</v>
      </c>
      <c r="G351" s="58">
        <v>25</v>
      </c>
      <c r="H351" s="59">
        <v>18</v>
      </c>
      <c r="I351" s="59">
        <v>7</v>
      </c>
      <c r="J351" s="60">
        <v>19</v>
      </c>
      <c r="K351" s="60">
        <v>3</v>
      </c>
      <c r="L351" s="60">
        <v>7</v>
      </c>
      <c r="M351" s="60">
        <v>33</v>
      </c>
      <c r="N351" s="60">
        <v>12</v>
      </c>
      <c r="O351" s="60">
        <v>5</v>
      </c>
      <c r="P351" s="185">
        <v>30</v>
      </c>
      <c r="Q351" s="179">
        <v>8</v>
      </c>
      <c r="R351" s="170">
        <v>9</v>
      </c>
      <c r="S351" s="170">
        <v>13</v>
      </c>
      <c r="T351" s="170">
        <v>25</v>
      </c>
      <c r="U351" s="170">
        <v>3</v>
      </c>
      <c r="V351" s="170">
        <v>11</v>
      </c>
      <c r="W351" s="170">
        <v>4</v>
      </c>
      <c r="X351" s="170">
        <v>26</v>
      </c>
      <c r="Y351" s="170">
        <v>29</v>
      </c>
      <c r="Z351" s="180">
        <v>1</v>
      </c>
    </row>
    <row r="352" spans="1:26" s="71" customFormat="1">
      <c r="A352" s="3">
        <f t="shared" si="16"/>
        <v>342</v>
      </c>
      <c r="B352" s="9">
        <f t="shared" si="15"/>
        <v>14</v>
      </c>
      <c r="D352" s="39">
        <f t="shared" si="17"/>
        <v>342</v>
      </c>
      <c r="E352" s="39"/>
      <c r="F352" s="39" t="s">
        <v>66</v>
      </c>
      <c r="G352" s="58">
        <v>14</v>
      </c>
      <c r="H352" s="59">
        <v>3</v>
      </c>
      <c r="I352" s="59">
        <v>22</v>
      </c>
      <c r="J352" s="60">
        <v>5</v>
      </c>
      <c r="K352" s="60">
        <v>22</v>
      </c>
      <c r="L352" s="60">
        <v>33</v>
      </c>
      <c r="M352" s="60">
        <v>24</v>
      </c>
      <c r="N352" s="60">
        <v>32</v>
      </c>
      <c r="O352" s="60">
        <v>33</v>
      </c>
      <c r="P352" s="185">
        <v>19</v>
      </c>
      <c r="Q352" s="179">
        <v>6</v>
      </c>
      <c r="R352" s="170">
        <v>34</v>
      </c>
      <c r="S352" s="170">
        <v>33</v>
      </c>
      <c r="T352" s="170">
        <v>21</v>
      </c>
      <c r="U352" s="170">
        <v>5</v>
      </c>
      <c r="V352" s="170">
        <v>2</v>
      </c>
      <c r="W352" s="170">
        <v>11</v>
      </c>
      <c r="X352" s="170">
        <v>14</v>
      </c>
      <c r="Y352" s="170">
        <v>22</v>
      </c>
      <c r="Z352" s="180">
        <v>17</v>
      </c>
    </row>
    <row r="353" spans="1:26" s="71" customFormat="1">
      <c r="A353" s="3">
        <f t="shared" si="16"/>
        <v>343</v>
      </c>
      <c r="B353" s="9">
        <f t="shared" si="15"/>
        <v>24</v>
      </c>
      <c r="D353" s="39">
        <f t="shared" si="17"/>
        <v>343</v>
      </c>
      <c r="E353" s="39"/>
      <c r="F353" s="39" t="s">
        <v>66</v>
      </c>
      <c r="G353" s="58">
        <v>24</v>
      </c>
      <c r="H353" s="59">
        <v>19</v>
      </c>
      <c r="I353" s="59">
        <v>17</v>
      </c>
      <c r="J353" s="60">
        <v>33</v>
      </c>
      <c r="K353" s="60">
        <v>21</v>
      </c>
      <c r="L353" s="60">
        <v>35</v>
      </c>
      <c r="M353" s="60">
        <v>13</v>
      </c>
      <c r="N353" s="60">
        <v>1</v>
      </c>
      <c r="O353" s="60">
        <v>3</v>
      </c>
      <c r="P353" s="185">
        <v>8</v>
      </c>
      <c r="Q353" s="179">
        <v>9</v>
      </c>
      <c r="R353" s="170">
        <v>32</v>
      </c>
      <c r="S353" s="170">
        <v>2</v>
      </c>
      <c r="T353" s="170">
        <v>1</v>
      </c>
      <c r="U353" s="170">
        <v>26</v>
      </c>
      <c r="V353" s="170">
        <v>19</v>
      </c>
      <c r="W353" s="170">
        <v>14</v>
      </c>
      <c r="X353" s="170">
        <v>29</v>
      </c>
      <c r="Y353" s="170">
        <v>34</v>
      </c>
      <c r="Z353" s="180">
        <v>30</v>
      </c>
    </row>
    <row r="354" spans="1:26" s="71" customFormat="1">
      <c r="A354" s="3">
        <f t="shared" si="16"/>
        <v>344</v>
      </c>
      <c r="B354" s="9">
        <f t="shared" si="15"/>
        <v>19</v>
      </c>
      <c r="D354" s="39">
        <f t="shared" si="17"/>
        <v>344</v>
      </c>
      <c r="E354" s="39"/>
      <c r="F354" s="39" t="s">
        <v>66</v>
      </c>
      <c r="G354" s="58">
        <v>19</v>
      </c>
      <c r="H354" s="59">
        <v>30</v>
      </c>
      <c r="I354" s="59">
        <v>11</v>
      </c>
      <c r="J354" s="60">
        <v>11</v>
      </c>
      <c r="K354" s="60">
        <v>23</v>
      </c>
      <c r="L354" s="60">
        <v>20</v>
      </c>
      <c r="M354" s="60">
        <v>32</v>
      </c>
      <c r="N354" s="60">
        <v>25</v>
      </c>
      <c r="O354" s="60">
        <v>23</v>
      </c>
      <c r="P354" s="185">
        <v>17</v>
      </c>
      <c r="Q354" s="179">
        <v>22</v>
      </c>
      <c r="R354" s="170">
        <v>31</v>
      </c>
      <c r="S354" s="170">
        <v>21</v>
      </c>
      <c r="T354" s="170">
        <v>22</v>
      </c>
      <c r="U354" s="170">
        <v>29</v>
      </c>
      <c r="V354" s="170">
        <v>31</v>
      </c>
      <c r="W354" s="170">
        <v>16</v>
      </c>
      <c r="X354" s="170">
        <v>23</v>
      </c>
      <c r="Y354" s="170">
        <v>5</v>
      </c>
      <c r="Z354" s="180">
        <v>13</v>
      </c>
    </row>
    <row r="355" spans="1:26" s="71" customFormat="1">
      <c r="A355" s="3">
        <f t="shared" si="16"/>
        <v>345</v>
      </c>
      <c r="B355" s="9">
        <f t="shared" si="15"/>
        <v>24</v>
      </c>
      <c r="D355" s="39">
        <f t="shared" si="17"/>
        <v>345</v>
      </c>
      <c r="E355" s="39"/>
      <c r="F355" s="39" t="s">
        <v>66</v>
      </c>
      <c r="G355" s="58">
        <v>24</v>
      </c>
      <c r="H355" s="59">
        <v>1</v>
      </c>
      <c r="I355" s="59">
        <v>30</v>
      </c>
      <c r="J355" s="60">
        <v>5</v>
      </c>
      <c r="K355" s="60">
        <v>32</v>
      </c>
      <c r="L355" s="60">
        <v>32</v>
      </c>
      <c r="M355" s="60">
        <v>28</v>
      </c>
      <c r="N355" s="60">
        <v>30</v>
      </c>
      <c r="O355" s="60">
        <v>0</v>
      </c>
      <c r="P355" s="185">
        <v>36</v>
      </c>
      <c r="Q355" s="179">
        <v>28</v>
      </c>
      <c r="R355" s="170">
        <v>15</v>
      </c>
      <c r="S355" s="170">
        <v>24</v>
      </c>
      <c r="T355" s="170">
        <v>34</v>
      </c>
      <c r="U355" s="170">
        <v>10</v>
      </c>
      <c r="V355" s="170">
        <v>34</v>
      </c>
      <c r="W355" s="170">
        <v>35</v>
      </c>
      <c r="X355" s="170">
        <v>14</v>
      </c>
      <c r="Y355" s="170">
        <v>3</v>
      </c>
      <c r="Z355" s="180">
        <v>32</v>
      </c>
    </row>
    <row r="356" spans="1:26" s="71" customFormat="1">
      <c r="A356" s="3">
        <f t="shared" si="16"/>
        <v>346</v>
      </c>
      <c r="B356" s="9">
        <f t="shared" si="15"/>
        <v>32</v>
      </c>
      <c r="D356" s="39">
        <f t="shared" si="17"/>
        <v>346</v>
      </c>
      <c r="E356" s="39"/>
      <c r="F356" s="39" t="s">
        <v>66</v>
      </c>
      <c r="G356" s="58">
        <v>32</v>
      </c>
      <c r="H356" s="59">
        <v>0</v>
      </c>
      <c r="I356" s="59">
        <v>3</v>
      </c>
      <c r="J356" s="60">
        <v>27</v>
      </c>
      <c r="K356" s="60">
        <v>18</v>
      </c>
      <c r="L356" s="60">
        <v>2</v>
      </c>
      <c r="M356" s="60">
        <v>5</v>
      </c>
      <c r="N356" s="60">
        <v>25</v>
      </c>
      <c r="O356" s="60">
        <v>24</v>
      </c>
      <c r="P356" s="185">
        <v>15</v>
      </c>
      <c r="Q356" s="179">
        <v>27</v>
      </c>
      <c r="R356" s="170">
        <v>5</v>
      </c>
      <c r="S356" s="170">
        <v>6</v>
      </c>
      <c r="T356" s="170">
        <v>35</v>
      </c>
      <c r="U356" s="170">
        <v>36</v>
      </c>
      <c r="V356" s="170">
        <v>32</v>
      </c>
      <c r="W356" s="170">
        <v>4</v>
      </c>
      <c r="X356" s="170">
        <v>24</v>
      </c>
      <c r="Y356" s="170">
        <v>0</v>
      </c>
      <c r="Z356" s="180">
        <v>16</v>
      </c>
    </row>
    <row r="357" spans="1:26" s="71" customFormat="1">
      <c r="A357" s="3">
        <f t="shared" si="16"/>
        <v>347</v>
      </c>
      <c r="B357" s="9">
        <f t="shared" si="15"/>
        <v>24</v>
      </c>
      <c r="D357" s="39">
        <f t="shared" si="17"/>
        <v>347</v>
      </c>
      <c r="E357" s="39"/>
      <c r="F357" s="39" t="s">
        <v>66</v>
      </c>
      <c r="G357" s="58">
        <v>24</v>
      </c>
      <c r="H357" s="59">
        <v>4</v>
      </c>
      <c r="I357" s="59">
        <v>36</v>
      </c>
      <c r="J357" s="60">
        <v>26</v>
      </c>
      <c r="K357" s="60">
        <v>15</v>
      </c>
      <c r="L357" s="60">
        <v>35</v>
      </c>
      <c r="M357" s="60">
        <v>17</v>
      </c>
      <c r="N357" s="60">
        <v>17</v>
      </c>
      <c r="O357" s="60">
        <v>28</v>
      </c>
      <c r="P357" s="185">
        <v>22</v>
      </c>
      <c r="Q357" s="179">
        <v>20</v>
      </c>
      <c r="R357" s="170">
        <v>34</v>
      </c>
      <c r="S357" s="170">
        <v>11</v>
      </c>
      <c r="T357" s="170">
        <v>30</v>
      </c>
      <c r="U357" s="170">
        <v>19</v>
      </c>
      <c r="V357" s="170">
        <v>25</v>
      </c>
      <c r="W357" s="170">
        <v>5</v>
      </c>
      <c r="X357" s="170">
        <v>22</v>
      </c>
      <c r="Y357" s="170">
        <v>0</v>
      </c>
      <c r="Z357" s="180">
        <v>18</v>
      </c>
    </row>
    <row r="358" spans="1:26" s="71" customFormat="1">
      <c r="A358" s="3">
        <f t="shared" si="16"/>
        <v>348</v>
      </c>
      <c r="B358" s="9">
        <f t="shared" si="15"/>
        <v>6</v>
      </c>
      <c r="D358" s="39">
        <f t="shared" si="17"/>
        <v>348</v>
      </c>
      <c r="E358" s="39"/>
      <c r="F358" s="39" t="s">
        <v>66</v>
      </c>
      <c r="G358" s="58">
        <v>6</v>
      </c>
      <c r="H358" s="59">
        <v>11</v>
      </c>
      <c r="I358" s="59">
        <v>0</v>
      </c>
      <c r="J358" s="60">
        <v>10</v>
      </c>
      <c r="K358" s="60">
        <v>35</v>
      </c>
      <c r="L358" s="60">
        <v>9</v>
      </c>
      <c r="M358" s="60">
        <v>21</v>
      </c>
      <c r="N358" s="60">
        <v>31</v>
      </c>
      <c r="O358" s="60">
        <v>1</v>
      </c>
      <c r="P358" s="185">
        <v>30</v>
      </c>
      <c r="Q358" s="179">
        <v>24</v>
      </c>
      <c r="R358" s="170">
        <v>29</v>
      </c>
      <c r="S358" s="170">
        <v>32</v>
      </c>
      <c r="T358" s="170">
        <v>18</v>
      </c>
      <c r="U358" s="170">
        <v>31</v>
      </c>
      <c r="V358" s="170">
        <v>30</v>
      </c>
      <c r="W358" s="170">
        <v>17</v>
      </c>
      <c r="X358" s="170">
        <v>34</v>
      </c>
      <c r="Y358" s="170">
        <v>18</v>
      </c>
      <c r="Z358" s="180">
        <v>0</v>
      </c>
    </row>
    <row r="359" spans="1:26" s="71" customFormat="1">
      <c r="A359" s="3">
        <f t="shared" si="16"/>
        <v>349</v>
      </c>
      <c r="B359" s="9">
        <f t="shared" si="15"/>
        <v>19</v>
      </c>
      <c r="D359" s="39">
        <f t="shared" si="17"/>
        <v>349</v>
      </c>
      <c r="E359" s="39"/>
      <c r="F359" s="39" t="s">
        <v>66</v>
      </c>
      <c r="G359" s="58">
        <v>19</v>
      </c>
      <c r="H359" s="59">
        <v>26</v>
      </c>
      <c r="I359" s="59">
        <v>19</v>
      </c>
      <c r="J359" s="60">
        <v>31</v>
      </c>
      <c r="K359" s="60">
        <v>11</v>
      </c>
      <c r="L359" s="60">
        <v>4</v>
      </c>
      <c r="M359" s="60">
        <v>16</v>
      </c>
      <c r="N359" s="60">
        <v>32</v>
      </c>
      <c r="O359" s="60">
        <v>13</v>
      </c>
      <c r="P359" s="185">
        <v>35</v>
      </c>
      <c r="Q359" s="179">
        <v>24</v>
      </c>
      <c r="R359" s="170">
        <v>13</v>
      </c>
      <c r="S359" s="170">
        <v>18</v>
      </c>
      <c r="T359" s="170">
        <v>19</v>
      </c>
      <c r="U359" s="170">
        <v>26</v>
      </c>
      <c r="V359" s="170">
        <v>33</v>
      </c>
      <c r="W359" s="170">
        <v>32</v>
      </c>
      <c r="X359" s="170">
        <v>21</v>
      </c>
      <c r="Y359" s="170">
        <v>27</v>
      </c>
      <c r="Z359" s="180">
        <v>25</v>
      </c>
    </row>
    <row r="360" spans="1:26" s="71" customFormat="1">
      <c r="A360" s="3">
        <f t="shared" si="16"/>
        <v>350</v>
      </c>
      <c r="B360" s="9">
        <f t="shared" si="15"/>
        <v>0</v>
      </c>
      <c r="D360" s="39">
        <f t="shared" si="17"/>
        <v>350</v>
      </c>
      <c r="E360" s="39"/>
      <c r="F360" s="39" t="s">
        <v>66</v>
      </c>
      <c r="G360" s="58">
        <v>0</v>
      </c>
      <c r="H360" s="59">
        <v>2</v>
      </c>
      <c r="I360" s="59">
        <v>13</v>
      </c>
      <c r="J360" s="60">
        <v>31</v>
      </c>
      <c r="K360" s="60">
        <v>31</v>
      </c>
      <c r="L360" s="60">
        <v>23</v>
      </c>
      <c r="M360" s="60">
        <v>8</v>
      </c>
      <c r="N360" s="60">
        <v>17</v>
      </c>
      <c r="O360" s="60">
        <v>20</v>
      </c>
      <c r="P360" s="185">
        <v>34</v>
      </c>
      <c r="Q360" s="179">
        <v>28</v>
      </c>
      <c r="R360" s="170">
        <v>7</v>
      </c>
      <c r="S360" s="170">
        <v>23</v>
      </c>
      <c r="T360" s="170">
        <v>0</v>
      </c>
      <c r="U360" s="170">
        <v>12</v>
      </c>
      <c r="V360" s="170">
        <v>21</v>
      </c>
      <c r="W360" s="170">
        <v>2</v>
      </c>
      <c r="X360" s="170">
        <v>29</v>
      </c>
      <c r="Y360" s="170">
        <v>23</v>
      </c>
      <c r="Z360" s="180">
        <v>31</v>
      </c>
    </row>
    <row r="361" spans="1:26" s="71" customFormat="1">
      <c r="A361" s="3">
        <f t="shared" si="16"/>
        <v>351</v>
      </c>
      <c r="B361" s="9">
        <f t="shared" si="15"/>
        <v>33</v>
      </c>
      <c r="D361" s="39">
        <f t="shared" si="17"/>
        <v>351</v>
      </c>
      <c r="E361" s="39"/>
      <c r="F361" s="39" t="s">
        <v>66</v>
      </c>
      <c r="G361" s="58">
        <v>33</v>
      </c>
      <c r="H361" s="59">
        <v>17</v>
      </c>
      <c r="I361" s="59">
        <v>14</v>
      </c>
      <c r="J361" s="60">
        <v>28</v>
      </c>
      <c r="K361" s="60">
        <v>36</v>
      </c>
      <c r="L361" s="60">
        <v>17</v>
      </c>
      <c r="M361" s="60">
        <v>20</v>
      </c>
      <c r="N361" s="60">
        <v>17</v>
      </c>
      <c r="O361" s="60">
        <v>19</v>
      </c>
      <c r="P361" s="185">
        <v>7</v>
      </c>
      <c r="Q361" s="179">
        <v>18</v>
      </c>
      <c r="R361" s="170">
        <v>1</v>
      </c>
      <c r="S361" s="170">
        <v>6</v>
      </c>
      <c r="T361" s="170">
        <v>3</v>
      </c>
      <c r="U361" s="170">
        <v>18</v>
      </c>
      <c r="V361" s="170">
        <v>36</v>
      </c>
      <c r="W361" s="170">
        <v>5</v>
      </c>
      <c r="X361" s="170">
        <v>19</v>
      </c>
      <c r="Y361" s="170">
        <v>29</v>
      </c>
      <c r="Z361" s="180">
        <v>15</v>
      </c>
    </row>
    <row r="362" spans="1:26" s="71" customFormat="1">
      <c r="A362" s="3">
        <f t="shared" si="16"/>
        <v>352</v>
      </c>
      <c r="B362" s="9">
        <f t="shared" si="15"/>
        <v>2</v>
      </c>
      <c r="D362" s="39">
        <f t="shared" si="17"/>
        <v>352</v>
      </c>
      <c r="E362" s="39"/>
      <c r="F362" s="39" t="s">
        <v>66</v>
      </c>
      <c r="G362" s="58">
        <v>2</v>
      </c>
      <c r="H362" s="59">
        <v>30</v>
      </c>
      <c r="I362" s="59">
        <v>35</v>
      </c>
      <c r="J362" s="60">
        <v>16</v>
      </c>
      <c r="K362" s="60">
        <v>8</v>
      </c>
      <c r="L362" s="60">
        <v>18</v>
      </c>
      <c r="M362" s="60">
        <v>36</v>
      </c>
      <c r="N362" s="60">
        <v>32</v>
      </c>
      <c r="O362" s="60">
        <v>9</v>
      </c>
      <c r="P362" s="185">
        <v>32</v>
      </c>
      <c r="Q362" s="179">
        <v>0</v>
      </c>
      <c r="R362" s="170">
        <v>31</v>
      </c>
      <c r="S362" s="170">
        <v>6</v>
      </c>
      <c r="T362" s="170">
        <v>23</v>
      </c>
      <c r="U362" s="170">
        <v>16</v>
      </c>
      <c r="V362" s="170">
        <v>36</v>
      </c>
      <c r="W362" s="170">
        <v>12</v>
      </c>
      <c r="X362" s="170">
        <v>19</v>
      </c>
      <c r="Y362" s="170">
        <v>16</v>
      </c>
      <c r="Z362" s="180">
        <v>35</v>
      </c>
    </row>
    <row r="363" spans="1:26" s="71" customFormat="1">
      <c r="A363" s="3">
        <f t="shared" si="16"/>
        <v>353</v>
      </c>
      <c r="B363" s="9">
        <f t="shared" si="15"/>
        <v>14</v>
      </c>
      <c r="D363" s="39">
        <f t="shared" si="17"/>
        <v>353</v>
      </c>
      <c r="E363" s="39"/>
      <c r="F363" s="39" t="s">
        <v>66</v>
      </c>
      <c r="G363" s="58">
        <v>14</v>
      </c>
      <c r="H363" s="59">
        <v>9</v>
      </c>
      <c r="I363" s="59">
        <v>20</v>
      </c>
      <c r="J363" s="60">
        <v>5</v>
      </c>
      <c r="K363" s="60">
        <v>33</v>
      </c>
      <c r="L363" s="60">
        <v>27</v>
      </c>
      <c r="M363" s="60">
        <v>0</v>
      </c>
      <c r="N363" s="60">
        <v>36</v>
      </c>
      <c r="O363" s="60">
        <v>21</v>
      </c>
      <c r="P363" s="185">
        <v>7</v>
      </c>
      <c r="Q363" s="179">
        <v>32</v>
      </c>
      <c r="R363" s="170">
        <v>1</v>
      </c>
      <c r="S363" s="170">
        <v>25</v>
      </c>
      <c r="T363" s="170">
        <v>23</v>
      </c>
      <c r="U363" s="170">
        <v>9</v>
      </c>
      <c r="V363" s="170">
        <v>14</v>
      </c>
      <c r="W363" s="170">
        <v>24</v>
      </c>
      <c r="X363" s="170">
        <v>8</v>
      </c>
      <c r="Y363" s="170">
        <v>21</v>
      </c>
      <c r="Z363" s="180">
        <v>31</v>
      </c>
    </row>
    <row r="364" spans="1:26" s="71" customFormat="1">
      <c r="A364" s="3">
        <f t="shared" si="16"/>
        <v>354</v>
      </c>
      <c r="B364" s="9">
        <f t="shared" si="15"/>
        <v>9</v>
      </c>
      <c r="D364" s="39">
        <f t="shared" si="17"/>
        <v>354</v>
      </c>
      <c r="E364" s="39"/>
      <c r="F364" s="39" t="s">
        <v>66</v>
      </c>
      <c r="G364" s="58">
        <v>9</v>
      </c>
      <c r="H364" s="59">
        <v>31</v>
      </c>
      <c r="I364" s="59">
        <v>8</v>
      </c>
      <c r="J364" s="60">
        <v>21</v>
      </c>
      <c r="K364" s="60">
        <v>11</v>
      </c>
      <c r="L364" s="60">
        <v>18</v>
      </c>
      <c r="M364" s="60">
        <v>18</v>
      </c>
      <c r="N364" s="60">
        <v>13</v>
      </c>
      <c r="O364" s="60">
        <v>4</v>
      </c>
      <c r="P364" s="185">
        <v>28</v>
      </c>
      <c r="Q364" s="179">
        <v>33</v>
      </c>
      <c r="R364" s="170">
        <v>6</v>
      </c>
      <c r="S364" s="170">
        <v>1</v>
      </c>
      <c r="T364" s="170">
        <v>20</v>
      </c>
      <c r="U364" s="170">
        <v>20</v>
      </c>
      <c r="V364" s="170">
        <v>35</v>
      </c>
      <c r="W364" s="170">
        <v>16</v>
      </c>
      <c r="X364" s="170">
        <v>14</v>
      </c>
      <c r="Y364" s="170">
        <v>15</v>
      </c>
      <c r="Z364" s="180">
        <v>16</v>
      </c>
    </row>
    <row r="365" spans="1:26" s="71" customFormat="1">
      <c r="A365" s="3">
        <f t="shared" si="16"/>
        <v>355</v>
      </c>
      <c r="B365" s="9">
        <f t="shared" si="15"/>
        <v>6</v>
      </c>
      <c r="D365" s="39">
        <f t="shared" si="17"/>
        <v>355</v>
      </c>
      <c r="E365" s="39"/>
      <c r="F365" s="39" t="s">
        <v>66</v>
      </c>
      <c r="G365" s="58">
        <v>6</v>
      </c>
      <c r="H365" s="59">
        <v>32</v>
      </c>
      <c r="I365" s="59">
        <v>16</v>
      </c>
      <c r="J365" s="60">
        <v>17</v>
      </c>
      <c r="K365" s="60">
        <v>1</v>
      </c>
      <c r="L365" s="60">
        <v>21</v>
      </c>
      <c r="M365" s="60">
        <v>34</v>
      </c>
      <c r="N365" s="60">
        <v>21</v>
      </c>
      <c r="O365" s="60">
        <v>8</v>
      </c>
      <c r="P365" s="185">
        <v>25</v>
      </c>
      <c r="Q365" s="179">
        <v>24</v>
      </c>
      <c r="R365" s="170">
        <v>9</v>
      </c>
      <c r="S365" s="170">
        <v>36</v>
      </c>
      <c r="T365" s="170">
        <v>34</v>
      </c>
      <c r="U365" s="170">
        <v>21</v>
      </c>
      <c r="V365" s="170">
        <v>1</v>
      </c>
      <c r="W365" s="170">
        <v>19</v>
      </c>
      <c r="X365" s="170">
        <v>17</v>
      </c>
      <c r="Y365" s="170">
        <v>22</v>
      </c>
      <c r="Z365" s="180">
        <v>8</v>
      </c>
    </row>
    <row r="366" spans="1:26" s="71" customFormat="1">
      <c r="A366" s="3">
        <f t="shared" si="16"/>
        <v>356</v>
      </c>
      <c r="B366" s="9">
        <f t="shared" si="15"/>
        <v>15</v>
      </c>
      <c r="D366" s="39">
        <f t="shared" si="17"/>
        <v>356</v>
      </c>
      <c r="E366" s="39"/>
      <c r="F366" s="39" t="s">
        <v>66</v>
      </c>
      <c r="G366" s="58">
        <v>15</v>
      </c>
      <c r="H366" s="59">
        <v>3</v>
      </c>
      <c r="I366" s="59">
        <v>21</v>
      </c>
      <c r="J366" s="60">
        <v>25</v>
      </c>
      <c r="K366" s="60">
        <v>19</v>
      </c>
      <c r="L366" s="60">
        <v>1</v>
      </c>
      <c r="M366" s="60">
        <v>17</v>
      </c>
      <c r="N366" s="60">
        <v>22</v>
      </c>
      <c r="O366" s="60">
        <v>22</v>
      </c>
      <c r="P366" s="185">
        <v>17</v>
      </c>
      <c r="Q366" s="179">
        <v>32</v>
      </c>
      <c r="R366" s="170">
        <v>33</v>
      </c>
      <c r="S366" s="170">
        <v>16</v>
      </c>
      <c r="T366" s="170">
        <v>4</v>
      </c>
      <c r="U366" s="170">
        <v>28</v>
      </c>
      <c r="V366" s="170">
        <v>19</v>
      </c>
      <c r="W366" s="170">
        <v>7</v>
      </c>
      <c r="X366" s="170">
        <v>19</v>
      </c>
      <c r="Y366" s="170">
        <v>31</v>
      </c>
      <c r="Z366" s="180">
        <v>19</v>
      </c>
    </row>
    <row r="367" spans="1:26" s="71" customFormat="1">
      <c r="A367" s="3">
        <f t="shared" si="16"/>
        <v>357</v>
      </c>
      <c r="B367" s="9">
        <f t="shared" si="15"/>
        <v>34</v>
      </c>
      <c r="D367" s="39">
        <f t="shared" si="17"/>
        <v>357</v>
      </c>
      <c r="E367" s="39"/>
      <c r="F367" s="39" t="s">
        <v>66</v>
      </c>
      <c r="G367" s="58">
        <v>34</v>
      </c>
      <c r="H367" s="59">
        <v>24</v>
      </c>
      <c r="I367" s="59">
        <v>28</v>
      </c>
      <c r="J367" s="60">
        <v>36</v>
      </c>
      <c r="K367" s="60">
        <v>9</v>
      </c>
      <c r="L367" s="60">
        <v>10</v>
      </c>
      <c r="M367" s="60">
        <v>4</v>
      </c>
      <c r="N367" s="60">
        <v>4</v>
      </c>
      <c r="O367" s="60">
        <v>23</v>
      </c>
      <c r="P367" s="185">
        <v>22</v>
      </c>
      <c r="Q367" s="179">
        <v>0</v>
      </c>
      <c r="R367" s="170">
        <v>13</v>
      </c>
      <c r="S367" s="170">
        <v>9</v>
      </c>
      <c r="T367" s="170">
        <v>27</v>
      </c>
      <c r="U367" s="170">
        <v>28</v>
      </c>
      <c r="V367" s="170">
        <v>30</v>
      </c>
      <c r="W367" s="170">
        <v>20</v>
      </c>
      <c r="X367" s="170">
        <v>31</v>
      </c>
      <c r="Y367" s="170">
        <v>25</v>
      </c>
      <c r="Z367" s="180">
        <v>18</v>
      </c>
    </row>
    <row r="368" spans="1:26" s="71" customFormat="1">
      <c r="A368" s="3">
        <f t="shared" si="16"/>
        <v>358</v>
      </c>
      <c r="B368" s="9">
        <f t="shared" si="15"/>
        <v>34</v>
      </c>
      <c r="D368" s="39">
        <f t="shared" si="17"/>
        <v>358</v>
      </c>
      <c r="E368" s="39"/>
      <c r="F368" s="39" t="s">
        <v>66</v>
      </c>
      <c r="G368" s="58">
        <v>34</v>
      </c>
      <c r="H368" s="59">
        <v>5</v>
      </c>
      <c r="I368" s="59">
        <v>23</v>
      </c>
      <c r="J368" s="60">
        <v>3</v>
      </c>
      <c r="K368" s="60">
        <v>5</v>
      </c>
      <c r="L368" s="60">
        <v>19</v>
      </c>
      <c r="M368" s="60">
        <v>34</v>
      </c>
      <c r="N368" s="60">
        <v>15</v>
      </c>
      <c r="O368" s="60">
        <v>13</v>
      </c>
      <c r="P368" s="185">
        <v>17</v>
      </c>
      <c r="Q368" s="179">
        <v>36</v>
      </c>
      <c r="R368" s="170">
        <v>19</v>
      </c>
      <c r="S368" s="170">
        <v>16</v>
      </c>
      <c r="T368" s="170">
        <v>15</v>
      </c>
      <c r="U368" s="170">
        <v>26</v>
      </c>
      <c r="V368" s="170">
        <v>32</v>
      </c>
      <c r="W368" s="170">
        <v>29</v>
      </c>
      <c r="X368" s="170">
        <v>6</v>
      </c>
      <c r="Y368" s="170">
        <v>2</v>
      </c>
      <c r="Z368" s="180">
        <v>9</v>
      </c>
    </row>
    <row r="369" spans="1:26" s="71" customFormat="1">
      <c r="A369" s="3">
        <f t="shared" si="16"/>
        <v>359</v>
      </c>
      <c r="B369" s="9">
        <f t="shared" si="15"/>
        <v>30</v>
      </c>
      <c r="D369" s="39">
        <f t="shared" si="17"/>
        <v>359</v>
      </c>
      <c r="E369" s="39"/>
      <c r="F369" s="39" t="s">
        <v>66</v>
      </c>
      <c r="G369" s="58">
        <v>30</v>
      </c>
      <c r="H369" s="59">
        <v>6</v>
      </c>
      <c r="I369" s="59">
        <v>20</v>
      </c>
      <c r="J369" s="60">
        <v>2</v>
      </c>
      <c r="K369" s="60">
        <v>12</v>
      </c>
      <c r="L369" s="60">
        <v>34</v>
      </c>
      <c r="M369" s="60">
        <v>27</v>
      </c>
      <c r="N369" s="60">
        <v>11</v>
      </c>
      <c r="O369" s="60">
        <v>8</v>
      </c>
      <c r="P369" s="185">
        <v>29</v>
      </c>
      <c r="Q369" s="179">
        <v>25</v>
      </c>
      <c r="R369" s="170">
        <v>21</v>
      </c>
      <c r="S369" s="170">
        <v>25</v>
      </c>
      <c r="T369" s="170">
        <v>30</v>
      </c>
      <c r="U369" s="170">
        <v>8</v>
      </c>
      <c r="V369" s="170">
        <v>36</v>
      </c>
      <c r="W369" s="170">
        <v>12</v>
      </c>
      <c r="X369" s="170">
        <v>29</v>
      </c>
      <c r="Y369" s="170">
        <v>14</v>
      </c>
      <c r="Z369" s="180">
        <v>30</v>
      </c>
    </row>
    <row r="370" spans="1:26" s="71" customFormat="1">
      <c r="A370" s="3">
        <f t="shared" si="16"/>
        <v>360</v>
      </c>
      <c r="B370" s="9">
        <f t="shared" si="15"/>
        <v>6</v>
      </c>
      <c r="D370" s="39">
        <f t="shared" si="17"/>
        <v>360</v>
      </c>
      <c r="E370" s="39"/>
      <c r="F370" s="39" t="s">
        <v>66</v>
      </c>
      <c r="G370" s="58">
        <v>6</v>
      </c>
      <c r="H370" s="59">
        <v>35</v>
      </c>
      <c r="I370" s="59">
        <v>24</v>
      </c>
      <c r="J370" s="60">
        <v>16</v>
      </c>
      <c r="K370" s="60">
        <v>9</v>
      </c>
      <c r="L370" s="60">
        <v>6</v>
      </c>
      <c r="M370" s="60">
        <v>14</v>
      </c>
      <c r="N370" s="60">
        <v>9</v>
      </c>
      <c r="O370" s="60">
        <v>31</v>
      </c>
      <c r="P370" s="185">
        <v>24</v>
      </c>
      <c r="Q370" s="179">
        <v>19</v>
      </c>
      <c r="R370" s="170">
        <v>1</v>
      </c>
      <c r="S370" s="170">
        <v>6</v>
      </c>
      <c r="T370" s="170">
        <v>30</v>
      </c>
      <c r="U370" s="170">
        <v>0</v>
      </c>
      <c r="V370" s="170">
        <v>13</v>
      </c>
      <c r="W370" s="170">
        <v>5</v>
      </c>
      <c r="X370" s="170">
        <v>22</v>
      </c>
      <c r="Y370" s="170">
        <v>4</v>
      </c>
      <c r="Z370" s="180">
        <v>0</v>
      </c>
    </row>
    <row r="371" spans="1:26" s="71" customFormat="1">
      <c r="A371" s="3">
        <f t="shared" si="16"/>
        <v>361</v>
      </c>
      <c r="B371" s="9">
        <f t="shared" si="15"/>
        <v>18</v>
      </c>
      <c r="D371" s="39">
        <f t="shared" si="17"/>
        <v>361</v>
      </c>
      <c r="E371" s="39"/>
      <c r="F371" s="39" t="s">
        <v>66</v>
      </c>
      <c r="G371" s="58">
        <v>18</v>
      </c>
      <c r="H371" s="59">
        <v>22</v>
      </c>
      <c r="I371" s="59">
        <v>20</v>
      </c>
      <c r="J371" s="60">
        <v>34</v>
      </c>
      <c r="K371" s="60">
        <v>34</v>
      </c>
      <c r="L371" s="60">
        <v>5</v>
      </c>
      <c r="M371" s="60">
        <v>36</v>
      </c>
      <c r="N371" s="60">
        <v>0</v>
      </c>
      <c r="O371" s="60">
        <v>24</v>
      </c>
      <c r="P371" s="185">
        <v>15</v>
      </c>
      <c r="Q371" s="179">
        <v>35</v>
      </c>
      <c r="R371" s="170">
        <v>1</v>
      </c>
      <c r="S371" s="170">
        <v>19</v>
      </c>
      <c r="T371" s="170">
        <v>13</v>
      </c>
      <c r="U371" s="170">
        <v>28</v>
      </c>
      <c r="V371" s="170">
        <v>32</v>
      </c>
      <c r="W371" s="170">
        <v>19</v>
      </c>
      <c r="X371" s="170">
        <v>6</v>
      </c>
      <c r="Y371" s="170">
        <v>35</v>
      </c>
      <c r="Z371" s="180">
        <v>19</v>
      </c>
    </row>
    <row r="372" spans="1:26" s="71" customFormat="1">
      <c r="A372" s="3">
        <f t="shared" si="16"/>
        <v>362</v>
      </c>
      <c r="B372" s="9">
        <f t="shared" si="15"/>
        <v>21</v>
      </c>
      <c r="D372" s="39">
        <f t="shared" si="17"/>
        <v>362</v>
      </c>
      <c r="E372" s="39"/>
      <c r="F372" s="39" t="s">
        <v>66</v>
      </c>
      <c r="G372" s="58">
        <v>21</v>
      </c>
      <c r="H372" s="59">
        <v>20</v>
      </c>
      <c r="I372" s="59">
        <v>11</v>
      </c>
      <c r="J372" s="60">
        <v>20</v>
      </c>
      <c r="K372" s="60">
        <v>10</v>
      </c>
      <c r="L372" s="60">
        <v>25</v>
      </c>
      <c r="M372" s="60">
        <v>22</v>
      </c>
      <c r="N372" s="60">
        <v>36</v>
      </c>
      <c r="O372" s="60">
        <v>4</v>
      </c>
      <c r="P372" s="185">
        <v>17</v>
      </c>
      <c r="Q372" s="179">
        <v>7</v>
      </c>
      <c r="R372" s="170">
        <v>6</v>
      </c>
      <c r="S372" s="170">
        <v>28</v>
      </c>
      <c r="T372" s="170">
        <v>16</v>
      </c>
      <c r="U372" s="170">
        <v>23</v>
      </c>
      <c r="V372" s="170">
        <v>6</v>
      </c>
      <c r="W372" s="170">
        <v>35</v>
      </c>
      <c r="X372" s="170">
        <v>14</v>
      </c>
      <c r="Y372" s="170">
        <v>16</v>
      </c>
      <c r="Z372" s="180">
        <v>1</v>
      </c>
    </row>
    <row r="373" spans="1:26" s="71" customFormat="1">
      <c r="A373" s="3">
        <f t="shared" si="16"/>
        <v>363</v>
      </c>
      <c r="B373" s="9">
        <f t="shared" si="15"/>
        <v>0</v>
      </c>
      <c r="D373" s="39">
        <f t="shared" si="17"/>
        <v>363</v>
      </c>
      <c r="E373" s="39"/>
      <c r="F373" s="39" t="s">
        <v>66</v>
      </c>
      <c r="G373" s="58">
        <v>0</v>
      </c>
      <c r="H373" s="59">
        <v>2</v>
      </c>
      <c r="I373" s="59">
        <v>18</v>
      </c>
      <c r="J373" s="60">
        <v>15</v>
      </c>
      <c r="K373" s="60">
        <v>7</v>
      </c>
      <c r="L373" s="60">
        <v>6</v>
      </c>
      <c r="M373" s="60">
        <v>20</v>
      </c>
      <c r="N373" s="60">
        <v>15</v>
      </c>
      <c r="O373" s="60">
        <v>20</v>
      </c>
      <c r="P373" s="185">
        <v>20</v>
      </c>
      <c r="Q373" s="179">
        <v>9</v>
      </c>
      <c r="R373" s="170">
        <v>36</v>
      </c>
      <c r="S373" s="170">
        <v>15</v>
      </c>
      <c r="T373" s="170">
        <v>5</v>
      </c>
      <c r="U373" s="170">
        <v>29</v>
      </c>
      <c r="V373" s="170">
        <v>36</v>
      </c>
      <c r="W373" s="170">
        <v>30</v>
      </c>
      <c r="X373" s="170">
        <v>0</v>
      </c>
      <c r="Y373" s="170">
        <v>24</v>
      </c>
      <c r="Z373" s="180">
        <v>21</v>
      </c>
    </row>
    <row r="374" spans="1:26" s="71" customFormat="1">
      <c r="A374" s="3">
        <f t="shared" si="16"/>
        <v>364</v>
      </c>
      <c r="B374" s="9">
        <f t="shared" si="15"/>
        <v>24</v>
      </c>
      <c r="D374" s="39">
        <f t="shared" si="17"/>
        <v>364</v>
      </c>
      <c r="E374" s="39"/>
      <c r="F374" s="39" t="s">
        <v>66</v>
      </c>
      <c r="G374" s="58">
        <v>24</v>
      </c>
      <c r="H374" s="59">
        <v>24</v>
      </c>
      <c r="I374" s="59">
        <v>11</v>
      </c>
      <c r="J374" s="60">
        <v>18</v>
      </c>
      <c r="K374" s="60">
        <v>10</v>
      </c>
      <c r="L374" s="60">
        <v>23</v>
      </c>
      <c r="M374" s="60">
        <v>22</v>
      </c>
      <c r="N374" s="60">
        <v>17</v>
      </c>
      <c r="O374" s="60">
        <v>1</v>
      </c>
      <c r="P374" s="185">
        <v>36</v>
      </c>
      <c r="Q374" s="179">
        <v>22</v>
      </c>
      <c r="R374" s="170">
        <v>12</v>
      </c>
      <c r="S374" s="170">
        <v>15</v>
      </c>
      <c r="T374" s="170">
        <v>33</v>
      </c>
      <c r="U374" s="170">
        <v>15</v>
      </c>
      <c r="V374" s="170">
        <v>10</v>
      </c>
      <c r="W374" s="170">
        <v>27</v>
      </c>
      <c r="X374" s="170">
        <v>1</v>
      </c>
      <c r="Y374" s="170">
        <v>7</v>
      </c>
      <c r="Z374" s="180">
        <v>18</v>
      </c>
    </row>
    <row r="375" spans="1:26" s="71" customFormat="1">
      <c r="A375" s="3">
        <f t="shared" si="16"/>
        <v>365</v>
      </c>
      <c r="B375" s="9">
        <f t="shared" si="15"/>
        <v>16</v>
      </c>
      <c r="D375" s="39">
        <f t="shared" si="17"/>
        <v>365</v>
      </c>
      <c r="E375" s="39"/>
      <c r="F375" s="39" t="s">
        <v>66</v>
      </c>
      <c r="G375" s="58">
        <v>16</v>
      </c>
      <c r="H375" s="59">
        <v>33</v>
      </c>
      <c r="I375" s="59">
        <v>7</v>
      </c>
      <c r="J375" s="60">
        <v>9</v>
      </c>
      <c r="K375" s="60">
        <v>31</v>
      </c>
      <c r="L375" s="60">
        <v>29</v>
      </c>
      <c r="M375" s="60">
        <v>29</v>
      </c>
      <c r="N375" s="60">
        <v>15</v>
      </c>
      <c r="O375" s="60">
        <v>12</v>
      </c>
      <c r="P375" s="185">
        <v>10</v>
      </c>
      <c r="Q375" s="179">
        <v>2</v>
      </c>
      <c r="R375" s="170">
        <v>1</v>
      </c>
      <c r="S375" s="170">
        <v>20</v>
      </c>
      <c r="T375" s="170">
        <v>31</v>
      </c>
      <c r="U375" s="170">
        <v>26</v>
      </c>
      <c r="V375" s="170">
        <v>26</v>
      </c>
      <c r="W375" s="170">
        <v>12</v>
      </c>
      <c r="X375" s="170">
        <v>22</v>
      </c>
      <c r="Y375" s="170">
        <v>21</v>
      </c>
      <c r="Z375" s="180">
        <v>18</v>
      </c>
    </row>
    <row r="376" spans="1:26" s="71" customFormat="1">
      <c r="A376" s="3">
        <f t="shared" si="16"/>
        <v>366</v>
      </c>
      <c r="B376" s="9">
        <f t="shared" si="15"/>
        <v>25</v>
      </c>
      <c r="D376" s="39">
        <f t="shared" si="17"/>
        <v>366</v>
      </c>
      <c r="E376" s="39"/>
      <c r="F376" s="39" t="s">
        <v>66</v>
      </c>
      <c r="G376" s="58">
        <v>25</v>
      </c>
      <c r="H376" s="59">
        <v>15</v>
      </c>
      <c r="I376" s="59">
        <v>1</v>
      </c>
      <c r="J376" s="60">
        <v>23</v>
      </c>
      <c r="K376" s="60">
        <v>23</v>
      </c>
      <c r="L376" s="60">
        <v>0</v>
      </c>
      <c r="M376" s="60">
        <v>13</v>
      </c>
      <c r="N376" s="60">
        <v>17</v>
      </c>
      <c r="O376" s="60">
        <v>24</v>
      </c>
      <c r="P376" s="185">
        <v>23</v>
      </c>
      <c r="Q376" s="179">
        <v>25</v>
      </c>
      <c r="R376" s="170">
        <v>0</v>
      </c>
      <c r="S376" s="170">
        <v>29</v>
      </c>
      <c r="T376" s="170">
        <v>7</v>
      </c>
      <c r="U376" s="170">
        <v>2</v>
      </c>
      <c r="V376" s="170">
        <v>0</v>
      </c>
      <c r="W376" s="170">
        <v>4</v>
      </c>
      <c r="X376" s="170">
        <v>24</v>
      </c>
      <c r="Y376" s="170">
        <v>24</v>
      </c>
      <c r="Z376" s="180">
        <v>31</v>
      </c>
    </row>
    <row r="377" spans="1:26" s="71" customFormat="1">
      <c r="A377" s="3">
        <f t="shared" si="16"/>
        <v>367</v>
      </c>
      <c r="B377" s="9">
        <f t="shared" si="15"/>
        <v>7</v>
      </c>
      <c r="D377" s="39">
        <f t="shared" si="17"/>
        <v>367</v>
      </c>
      <c r="E377" s="39"/>
      <c r="F377" s="39" t="s">
        <v>66</v>
      </c>
      <c r="G377" s="58">
        <v>7</v>
      </c>
      <c r="H377" s="59">
        <v>30</v>
      </c>
      <c r="I377" s="59">
        <v>3</v>
      </c>
      <c r="J377" s="60">
        <v>31</v>
      </c>
      <c r="K377" s="60">
        <v>8</v>
      </c>
      <c r="L377" s="60">
        <v>26</v>
      </c>
      <c r="M377" s="60">
        <v>22</v>
      </c>
      <c r="N377" s="60">
        <v>8</v>
      </c>
      <c r="O377" s="60">
        <v>18</v>
      </c>
      <c r="P377" s="185">
        <v>23</v>
      </c>
      <c r="Q377" s="179">
        <v>14</v>
      </c>
      <c r="R377" s="170">
        <v>25</v>
      </c>
      <c r="S377" s="170">
        <v>6</v>
      </c>
      <c r="T377" s="170">
        <v>25</v>
      </c>
      <c r="U377" s="170">
        <v>17</v>
      </c>
      <c r="V377" s="170">
        <v>23</v>
      </c>
      <c r="W377" s="170">
        <v>10</v>
      </c>
      <c r="X377" s="170">
        <v>5</v>
      </c>
      <c r="Y377" s="170">
        <v>31</v>
      </c>
      <c r="Z377" s="180">
        <v>28</v>
      </c>
    </row>
    <row r="378" spans="1:26" s="71" customFormat="1">
      <c r="A378" s="3">
        <f t="shared" si="16"/>
        <v>368</v>
      </c>
      <c r="B378" s="9">
        <f t="shared" si="15"/>
        <v>22</v>
      </c>
      <c r="D378" s="39">
        <f t="shared" si="17"/>
        <v>368</v>
      </c>
      <c r="E378" s="39"/>
      <c r="F378" s="39" t="s">
        <v>66</v>
      </c>
      <c r="G378" s="58">
        <v>22</v>
      </c>
      <c r="H378" s="59">
        <v>13</v>
      </c>
      <c r="I378" s="59">
        <v>5</v>
      </c>
      <c r="J378" s="60">
        <v>16</v>
      </c>
      <c r="K378" s="60">
        <v>34</v>
      </c>
      <c r="L378" s="60">
        <v>0</v>
      </c>
      <c r="M378" s="60">
        <v>3</v>
      </c>
      <c r="N378" s="60">
        <v>5</v>
      </c>
      <c r="O378" s="60">
        <v>21</v>
      </c>
      <c r="P378" s="185">
        <v>33</v>
      </c>
      <c r="Q378" s="179">
        <v>2</v>
      </c>
      <c r="R378" s="170">
        <v>24</v>
      </c>
      <c r="S378" s="170">
        <v>20</v>
      </c>
      <c r="T378" s="170">
        <v>12</v>
      </c>
      <c r="U378" s="170">
        <v>27</v>
      </c>
      <c r="V378" s="170">
        <v>23</v>
      </c>
      <c r="W378" s="170">
        <v>3</v>
      </c>
      <c r="X378" s="170">
        <v>29</v>
      </c>
      <c r="Y378" s="170">
        <v>35</v>
      </c>
      <c r="Z378" s="180">
        <v>6</v>
      </c>
    </row>
    <row r="379" spans="1:26" s="71" customFormat="1">
      <c r="A379" s="3">
        <f t="shared" si="16"/>
        <v>369</v>
      </c>
      <c r="B379" s="9">
        <f t="shared" si="15"/>
        <v>9</v>
      </c>
      <c r="D379" s="39">
        <f t="shared" si="17"/>
        <v>369</v>
      </c>
      <c r="E379" s="39"/>
      <c r="F379" s="39" t="s">
        <v>66</v>
      </c>
      <c r="G379" s="58">
        <v>9</v>
      </c>
      <c r="H379" s="59">
        <v>9</v>
      </c>
      <c r="I379" s="59">
        <v>25</v>
      </c>
      <c r="J379" s="60">
        <v>36</v>
      </c>
      <c r="K379" s="60">
        <v>23</v>
      </c>
      <c r="L379" s="60">
        <v>9</v>
      </c>
      <c r="M379" s="60">
        <v>8</v>
      </c>
      <c r="N379" s="60">
        <v>20</v>
      </c>
      <c r="O379" s="60">
        <v>5</v>
      </c>
      <c r="P379" s="185">
        <v>36</v>
      </c>
      <c r="Q379" s="179">
        <v>16</v>
      </c>
      <c r="R379" s="170">
        <v>3</v>
      </c>
      <c r="S379" s="170">
        <v>3</v>
      </c>
      <c r="T379" s="170">
        <v>15</v>
      </c>
      <c r="U379" s="170">
        <v>27</v>
      </c>
      <c r="V379" s="170">
        <v>23</v>
      </c>
      <c r="W379" s="170">
        <v>22</v>
      </c>
      <c r="X379" s="170">
        <v>21</v>
      </c>
      <c r="Y379" s="170">
        <v>22</v>
      </c>
      <c r="Z379" s="180">
        <v>30</v>
      </c>
    </row>
    <row r="380" spans="1:26" s="71" customFormat="1">
      <c r="A380" s="3">
        <f t="shared" si="16"/>
        <v>370</v>
      </c>
      <c r="B380" s="9">
        <f t="shared" si="15"/>
        <v>14</v>
      </c>
      <c r="D380" s="39">
        <f t="shared" si="17"/>
        <v>370</v>
      </c>
      <c r="E380" s="39"/>
      <c r="F380" s="39" t="s">
        <v>66</v>
      </c>
      <c r="G380" s="58">
        <v>14</v>
      </c>
      <c r="H380" s="59">
        <v>18</v>
      </c>
      <c r="I380" s="59">
        <v>36</v>
      </c>
      <c r="J380" s="60">
        <v>3</v>
      </c>
      <c r="K380" s="60">
        <v>15</v>
      </c>
      <c r="L380" s="60">
        <v>4</v>
      </c>
      <c r="M380" s="60">
        <v>1</v>
      </c>
      <c r="N380" s="60">
        <v>12</v>
      </c>
      <c r="O380" s="60">
        <v>11</v>
      </c>
      <c r="P380" s="185">
        <v>11</v>
      </c>
      <c r="Q380" s="179">
        <v>9</v>
      </c>
      <c r="R380" s="170">
        <v>35</v>
      </c>
      <c r="S380" s="170">
        <v>4</v>
      </c>
      <c r="T380" s="170">
        <v>20</v>
      </c>
      <c r="U380" s="170">
        <v>17</v>
      </c>
      <c r="V380" s="170">
        <v>4</v>
      </c>
      <c r="W380" s="170">
        <v>26</v>
      </c>
      <c r="X380" s="170">
        <v>16</v>
      </c>
      <c r="Y380" s="170">
        <v>1</v>
      </c>
      <c r="Z380" s="180">
        <v>13</v>
      </c>
    </row>
    <row r="381" spans="1:26" s="71" customFormat="1">
      <c r="A381" s="3">
        <f t="shared" si="16"/>
        <v>371</v>
      </c>
      <c r="B381" s="9">
        <f t="shared" si="15"/>
        <v>9</v>
      </c>
      <c r="D381" s="39">
        <f t="shared" si="17"/>
        <v>371</v>
      </c>
      <c r="E381" s="39"/>
      <c r="F381" s="39" t="s">
        <v>66</v>
      </c>
      <c r="G381" s="58">
        <v>9</v>
      </c>
      <c r="H381" s="59">
        <v>7</v>
      </c>
      <c r="I381" s="59">
        <v>31</v>
      </c>
      <c r="J381" s="60">
        <v>13</v>
      </c>
      <c r="K381" s="60">
        <v>30</v>
      </c>
      <c r="L381" s="60">
        <v>31</v>
      </c>
      <c r="M381" s="60">
        <v>24</v>
      </c>
      <c r="N381" s="60">
        <v>31</v>
      </c>
      <c r="O381" s="60">
        <v>4</v>
      </c>
      <c r="P381" s="185">
        <v>15</v>
      </c>
      <c r="Q381" s="179">
        <v>2</v>
      </c>
      <c r="R381" s="170">
        <v>4</v>
      </c>
      <c r="S381" s="170">
        <v>1</v>
      </c>
      <c r="T381" s="170">
        <v>10</v>
      </c>
      <c r="U381" s="170">
        <v>7</v>
      </c>
      <c r="V381" s="170">
        <v>33</v>
      </c>
      <c r="W381" s="170">
        <v>14</v>
      </c>
      <c r="X381" s="170">
        <v>35</v>
      </c>
      <c r="Y381" s="170">
        <v>31</v>
      </c>
      <c r="Z381" s="180">
        <v>13</v>
      </c>
    </row>
    <row r="382" spans="1:26" s="71" customFormat="1">
      <c r="A382" s="3">
        <f t="shared" si="16"/>
        <v>372</v>
      </c>
      <c r="B382" s="9">
        <f t="shared" si="15"/>
        <v>31</v>
      </c>
      <c r="D382" s="39">
        <f t="shared" si="17"/>
        <v>372</v>
      </c>
      <c r="E382" s="39"/>
      <c r="F382" s="39" t="s">
        <v>66</v>
      </c>
      <c r="G382" s="58">
        <v>31</v>
      </c>
      <c r="H382" s="59">
        <v>33</v>
      </c>
      <c r="I382" s="59">
        <v>35</v>
      </c>
      <c r="J382" s="60">
        <v>11</v>
      </c>
      <c r="K382" s="60">
        <v>8</v>
      </c>
      <c r="L382" s="60">
        <v>27</v>
      </c>
      <c r="M382" s="60">
        <v>29</v>
      </c>
      <c r="N382" s="60">
        <v>11</v>
      </c>
      <c r="O382" s="60">
        <v>33</v>
      </c>
      <c r="P382" s="185">
        <v>22</v>
      </c>
      <c r="Q382" s="179">
        <v>11</v>
      </c>
      <c r="R382" s="170">
        <v>14</v>
      </c>
      <c r="S382" s="170">
        <v>26</v>
      </c>
      <c r="T382" s="170">
        <v>36</v>
      </c>
      <c r="U382" s="170">
        <v>3</v>
      </c>
      <c r="V382" s="170">
        <v>1</v>
      </c>
      <c r="W382" s="170">
        <v>21</v>
      </c>
      <c r="X382" s="170">
        <v>36</v>
      </c>
      <c r="Y382" s="170">
        <v>35</v>
      </c>
      <c r="Z382" s="180">
        <v>2</v>
      </c>
    </row>
    <row r="383" spans="1:26" s="71" customFormat="1">
      <c r="A383" s="3">
        <f t="shared" si="16"/>
        <v>373</v>
      </c>
      <c r="B383" s="9">
        <f t="shared" si="15"/>
        <v>9</v>
      </c>
      <c r="D383" s="39">
        <f t="shared" si="17"/>
        <v>373</v>
      </c>
      <c r="E383" s="39"/>
      <c r="F383" s="39" t="s">
        <v>66</v>
      </c>
      <c r="G383" s="58">
        <v>9</v>
      </c>
      <c r="H383" s="59">
        <v>15</v>
      </c>
      <c r="I383" s="59">
        <v>28</v>
      </c>
      <c r="J383" s="60">
        <v>9</v>
      </c>
      <c r="K383" s="60">
        <v>4</v>
      </c>
      <c r="L383" s="60">
        <v>27</v>
      </c>
      <c r="M383" s="60">
        <v>1</v>
      </c>
      <c r="N383" s="60">
        <v>7</v>
      </c>
      <c r="O383" s="60">
        <v>3</v>
      </c>
      <c r="P383" s="185">
        <v>3</v>
      </c>
      <c r="Q383" s="179">
        <v>16</v>
      </c>
      <c r="R383" s="170">
        <v>31</v>
      </c>
      <c r="S383" s="170">
        <v>6</v>
      </c>
      <c r="T383" s="170">
        <v>26</v>
      </c>
      <c r="U383" s="170">
        <v>26</v>
      </c>
      <c r="V383" s="170">
        <v>26</v>
      </c>
      <c r="W383" s="170">
        <v>6</v>
      </c>
      <c r="X383" s="170">
        <v>16</v>
      </c>
      <c r="Y383" s="170">
        <v>36</v>
      </c>
      <c r="Z383" s="180">
        <v>17</v>
      </c>
    </row>
    <row r="384" spans="1:26" s="71" customFormat="1">
      <c r="A384" s="3">
        <f t="shared" si="16"/>
        <v>374</v>
      </c>
      <c r="B384" s="9">
        <f t="shared" si="15"/>
        <v>30</v>
      </c>
      <c r="D384" s="39">
        <f t="shared" si="17"/>
        <v>374</v>
      </c>
      <c r="E384" s="39"/>
      <c r="F384" s="39" t="s">
        <v>66</v>
      </c>
      <c r="G384" s="58">
        <v>30</v>
      </c>
      <c r="H384" s="59">
        <v>35</v>
      </c>
      <c r="I384" s="59">
        <v>3</v>
      </c>
      <c r="J384" s="60">
        <v>31</v>
      </c>
      <c r="K384" s="60">
        <v>31</v>
      </c>
      <c r="L384" s="60">
        <v>33</v>
      </c>
      <c r="M384" s="60">
        <v>1</v>
      </c>
      <c r="N384" s="60">
        <v>24</v>
      </c>
      <c r="O384" s="60">
        <v>30</v>
      </c>
      <c r="P384" s="185">
        <v>12</v>
      </c>
      <c r="Q384" s="179">
        <v>15</v>
      </c>
      <c r="R384" s="170">
        <v>16</v>
      </c>
      <c r="S384" s="170">
        <v>7</v>
      </c>
      <c r="T384" s="170">
        <v>17</v>
      </c>
      <c r="U384" s="170">
        <v>12</v>
      </c>
      <c r="V384" s="170">
        <v>10</v>
      </c>
      <c r="W384" s="170">
        <v>30</v>
      </c>
      <c r="X384" s="170">
        <v>7</v>
      </c>
      <c r="Y384" s="170">
        <v>7</v>
      </c>
      <c r="Z384" s="180">
        <v>20</v>
      </c>
    </row>
    <row r="385" spans="1:26" s="71" customFormat="1">
      <c r="A385" s="3">
        <f t="shared" si="16"/>
        <v>375</v>
      </c>
      <c r="B385" s="9">
        <f t="shared" si="15"/>
        <v>34</v>
      </c>
      <c r="D385" s="39">
        <f t="shared" si="17"/>
        <v>375</v>
      </c>
      <c r="E385" s="39"/>
      <c r="F385" s="39" t="s">
        <v>66</v>
      </c>
      <c r="G385" s="58">
        <v>34</v>
      </c>
      <c r="H385" s="59">
        <v>4</v>
      </c>
      <c r="I385" s="59">
        <v>0</v>
      </c>
      <c r="J385" s="60">
        <v>36</v>
      </c>
      <c r="K385" s="60">
        <v>24</v>
      </c>
      <c r="L385" s="60">
        <v>7</v>
      </c>
      <c r="M385" s="60">
        <v>33</v>
      </c>
      <c r="N385" s="60">
        <v>6</v>
      </c>
      <c r="O385" s="60">
        <v>7</v>
      </c>
      <c r="P385" s="185">
        <v>13</v>
      </c>
      <c r="Q385" s="179">
        <v>9</v>
      </c>
      <c r="R385" s="170">
        <v>23</v>
      </c>
      <c r="S385" s="170">
        <v>17</v>
      </c>
      <c r="T385" s="170">
        <v>20</v>
      </c>
      <c r="U385" s="170">
        <v>20</v>
      </c>
      <c r="V385" s="170">
        <v>22</v>
      </c>
      <c r="W385" s="170">
        <v>16</v>
      </c>
      <c r="X385" s="170">
        <v>3</v>
      </c>
      <c r="Y385" s="170">
        <v>24</v>
      </c>
      <c r="Z385" s="180">
        <v>20</v>
      </c>
    </row>
    <row r="386" spans="1:26" s="71" customFormat="1">
      <c r="A386" s="3">
        <f t="shared" si="16"/>
        <v>376</v>
      </c>
      <c r="B386" s="9">
        <f t="shared" si="15"/>
        <v>28</v>
      </c>
      <c r="D386" s="39">
        <f t="shared" si="17"/>
        <v>376</v>
      </c>
      <c r="E386" s="39"/>
      <c r="F386" s="39" t="s">
        <v>66</v>
      </c>
      <c r="G386" s="58">
        <v>28</v>
      </c>
      <c r="H386" s="59">
        <v>31</v>
      </c>
      <c r="I386" s="59">
        <v>14</v>
      </c>
      <c r="J386" s="60">
        <v>25</v>
      </c>
      <c r="K386" s="60">
        <v>35</v>
      </c>
      <c r="L386" s="60">
        <v>6</v>
      </c>
      <c r="M386" s="60">
        <v>26</v>
      </c>
      <c r="N386" s="60">
        <v>25</v>
      </c>
      <c r="O386" s="60">
        <v>36</v>
      </c>
      <c r="P386" s="185">
        <v>36</v>
      </c>
      <c r="Q386" s="179">
        <v>24</v>
      </c>
      <c r="R386" s="170">
        <v>22</v>
      </c>
      <c r="S386" s="170">
        <v>26</v>
      </c>
      <c r="T386" s="170">
        <v>10</v>
      </c>
      <c r="U386" s="170">
        <v>35</v>
      </c>
      <c r="V386" s="170">
        <v>8</v>
      </c>
      <c r="W386" s="170">
        <v>16</v>
      </c>
      <c r="X386" s="170">
        <v>33</v>
      </c>
      <c r="Y386" s="170">
        <v>6</v>
      </c>
      <c r="Z386" s="180">
        <v>21</v>
      </c>
    </row>
    <row r="387" spans="1:26" s="71" customFormat="1">
      <c r="A387" s="3">
        <f t="shared" si="16"/>
        <v>377</v>
      </c>
      <c r="B387" s="9">
        <f t="shared" si="15"/>
        <v>16</v>
      </c>
      <c r="D387" s="39">
        <f t="shared" si="17"/>
        <v>377</v>
      </c>
      <c r="E387" s="39"/>
      <c r="F387" s="39" t="s">
        <v>66</v>
      </c>
      <c r="G387" s="58">
        <v>16</v>
      </c>
      <c r="H387" s="59">
        <v>4</v>
      </c>
      <c r="I387" s="59">
        <v>34</v>
      </c>
      <c r="J387" s="60">
        <v>27</v>
      </c>
      <c r="K387" s="60">
        <v>21</v>
      </c>
      <c r="L387" s="60">
        <v>0</v>
      </c>
      <c r="M387" s="60">
        <v>6</v>
      </c>
      <c r="N387" s="60">
        <v>9</v>
      </c>
      <c r="O387" s="60">
        <v>32</v>
      </c>
      <c r="P387" s="185">
        <v>24</v>
      </c>
      <c r="Q387" s="179">
        <v>30</v>
      </c>
      <c r="R387" s="170">
        <v>23</v>
      </c>
      <c r="S387" s="170">
        <v>34</v>
      </c>
      <c r="T387" s="170">
        <v>20</v>
      </c>
      <c r="U387" s="170">
        <v>33</v>
      </c>
      <c r="V387" s="170">
        <v>6</v>
      </c>
      <c r="W387" s="170">
        <v>7</v>
      </c>
      <c r="X387" s="170">
        <v>2</v>
      </c>
      <c r="Y387" s="170">
        <v>23</v>
      </c>
      <c r="Z387" s="180">
        <v>34</v>
      </c>
    </row>
    <row r="388" spans="1:26" s="71" customFormat="1">
      <c r="A388" s="3">
        <f t="shared" si="16"/>
        <v>378</v>
      </c>
      <c r="B388" s="9">
        <f t="shared" si="15"/>
        <v>26</v>
      </c>
      <c r="D388" s="39">
        <f t="shared" si="17"/>
        <v>378</v>
      </c>
      <c r="E388" s="39"/>
      <c r="F388" s="39" t="s">
        <v>66</v>
      </c>
      <c r="G388" s="58">
        <v>26</v>
      </c>
      <c r="H388" s="59">
        <v>33</v>
      </c>
      <c r="I388" s="59">
        <v>12</v>
      </c>
      <c r="J388" s="60">
        <v>31</v>
      </c>
      <c r="K388" s="60">
        <v>35</v>
      </c>
      <c r="L388" s="60">
        <v>28</v>
      </c>
      <c r="M388" s="60">
        <v>19</v>
      </c>
      <c r="N388" s="60">
        <v>10</v>
      </c>
      <c r="O388" s="60">
        <v>13</v>
      </c>
      <c r="P388" s="185">
        <v>3</v>
      </c>
      <c r="Q388" s="179">
        <v>23</v>
      </c>
      <c r="R388" s="170">
        <v>25</v>
      </c>
      <c r="S388" s="170">
        <v>4</v>
      </c>
      <c r="T388" s="170">
        <v>9</v>
      </c>
      <c r="U388" s="170">
        <v>32</v>
      </c>
      <c r="V388" s="170">
        <v>7</v>
      </c>
      <c r="W388" s="170">
        <v>25</v>
      </c>
      <c r="X388" s="170">
        <v>19</v>
      </c>
      <c r="Y388" s="170">
        <v>4</v>
      </c>
      <c r="Z388" s="180">
        <v>23</v>
      </c>
    </row>
    <row r="389" spans="1:26" s="71" customFormat="1">
      <c r="A389" s="3">
        <f t="shared" si="16"/>
        <v>379</v>
      </c>
      <c r="B389" s="9">
        <f t="shared" si="15"/>
        <v>9</v>
      </c>
      <c r="D389" s="39">
        <f t="shared" si="17"/>
        <v>379</v>
      </c>
      <c r="E389" s="39"/>
      <c r="F389" s="39" t="s">
        <v>66</v>
      </c>
      <c r="G389" s="58">
        <v>9</v>
      </c>
      <c r="H389" s="59">
        <v>34</v>
      </c>
      <c r="I389" s="59">
        <v>9</v>
      </c>
      <c r="J389" s="60">
        <v>19</v>
      </c>
      <c r="K389" s="60">
        <v>15</v>
      </c>
      <c r="L389" s="60">
        <v>14</v>
      </c>
      <c r="M389" s="60">
        <v>26</v>
      </c>
      <c r="N389" s="60">
        <v>25</v>
      </c>
      <c r="O389" s="60">
        <v>1</v>
      </c>
      <c r="P389" s="185">
        <v>24</v>
      </c>
      <c r="Q389" s="179">
        <v>22</v>
      </c>
      <c r="R389" s="170">
        <v>3</v>
      </c>
      <c r="S389" s="170">
        <v>25</v>
      </c>
      <c r="T389" s="170">
        <v>4</v>
      </c>
      <c r="U389" s="170">
        <v>36</v>
      </c>
      <c r="V389" s="170">
        <v>16</v>
      </c>
      <c r="W389" s="170">
        <v>7</v>
      </c>
      <c r="X389" s="170">
        <v>16</v>
      </c>
      <c r="Y389" s="170">
        <v>14</v>
      </c>
      <c r="Z389" s="180">
        <v>16</v>
      </c>
    </row>
    <row r="390" spans="1:26" s="71" customFormat="1">
      <c r="A390" s="3">
        <f t="shared" si="16"/>
        <v>380</v>
      </c>
      <c r="B390" s="9">
        <f t="shared" si="15"/>
        <v>9</v>
      </c>
      <c r="D390" s="39">
        <f t="shared" si="17"/>
        <v>380</v>
      </c>
      <c r="E390" s="39"/>
      <c r="F390" s="39" t="s">
        <v>66</v>
      </c>
      <c r="G390" s="58">
        <v>9</v>
      </c>
      <c r="H390" s="59">
        <v>33</v>
      </c>
      <c r="I390" s="59">
        <v>8</v>
      </c>
      <c r="J390" s="60">
        <v>35</v>
      </c>
      <c r="K390" s="60">
        <v>18</v>
      </c>
      <c r="L390" s="60">
        <v>34</v>
      </c>
      <c r="M390" s="60">
        <v>31</v>
      </c>
      <c r="N390" s="60">
        <v>21</v>
      </c>
      <c r="O390" s="60">
        <v>5</v>
      </c>
      <c r="P390" s="185">
        <v>24</v>
      </c>
      <c r="Q390" s="179">
        <v>3</v>
      </c>
      <c r="R390" s="170">
        <v>30</v>
      </c>
      <c r="S390" s="170">
        <v>34</v>
      </c>
      <c r="T390" s="170">
        <v>30</v>
      </c>
      <c r="U390" s="170">
        <v>10</v>
      </c>
      <c r="V390" s="170">
        <v>19</v>
      </c>
      <c r="W390" s="170">
        <v>3</v>
      </c>
      <c r="X390" s="170">
        <v>5</v>
      </c>
      <c r="Y390" s="170">
        <v>27</v>
      </c>
      <c r="Z390" s="180">
        <v>18</v>
      </c>
    </row>
    <row r="391" spans="1:26" s="71" customFormat="1">
      <c r="A391" s="3">
        <f t="shared" si="16"/>
        <v>381</v>
      </c>
      <c r="B391" s="9">
        <f t="shared" si="15"/>
        <v>26</v>
      </c>
      <c r="D391" s="39">
        <f t="shared" si="17"/>
        <v>381</v>
      </c>
      <c r="E391" s="39"/>
      <c r="F391" s="39" t="s">
        <v>66</v>
      </c>
      <c r="G391" s="58">
        <v>26</v>
      </c>
      <c r="H391" s="59">
        <v>5</v>
      </c>
      <c r="I391" s="59">
        <v>13</v>
      </c>
      <c r="J391" s="60">
        <v>1</v>
      </c>
      <c r="K391" s="60">
        <v>2</v>
      </c>
      <c r="L391" s="60">
        <v>7</v>
      </c>
      <c r="M391" s="60">
        <v>24</v>
      </c>
      <c r="N391" s="60">
        <v>34</v>
      </c>
      <c r="O391" s="60">
        <v>17</v>
      </c>
      <c r="P391" s="185">
        <v>20</v>
      </c>
      <c r="Q391" s="179">
        <v>21</v>
      </c>
      <c r="R391" s="170">
        <v>27</v>
      </c>
      <c r="S391" s="170">
        <v>25</v>
      </c>
      <c r="T391" s="170">
        <v>6</v>
      </c>
      <c r="U391" s="170">
        <v>17</v>
      </c>
      <c r="V391" s="170">
        <v>24</v>
      </c>
      <c r="W391" s="170">
        <v>15</v>
      </c>
      <c r="X391" s="170">
        <v>23</v>
      </c>
      <c r="Y391" s="170">
        <v>25</v>
      </c>
      <c r="Z391" s="180">
        <v>1</v>
      </c>
    </row>
    <row r="392" spans="1:26" s="71" customFormat="1">
      <c r="A392" s="3">
        <f t="shared" si="16"/>
        <v>382</v>
      </c>
      <c r="B392" s="9">
        <f t="shared" si="15"/>
        <v>17</v>
      </c>
      <c r="D392" s="39">
        <f t="shared" si="17"/>
        <v>382</v>
      </c>
      <c r="E392" s="39"/>
      <c r="F392" s="39" t="s">
        <v>66</v>
      </c>
      <c r="G392" s="58">
        <v>17</v>
      </c>
      <c r="H392" s="59">
        <v>25</v>
      </c>
      <c r="I392" s="59">
        <v>15</v>
      </c>
      <c r="J392" s="60">
        <v>0</v>
      </c>
      <c r="K392" s="60">
        <v>5</v>
      </c>
      <c r="L392" s="60">
        <v>8</v>
      </c>
      <c r="M392" s="60">
        <v>12</v>
      </c>
      <c r="N392" s="60">
        <v>18</v>
      </c>
      <c r="O392" s="60">
        <v>16</v>
      </c>
      <c r="P392" s="185">
        <v>22</v>
      </c>
      <c r="Q392" s="179">
        <v>21</v>
      </c>
      <c r="R392" s="170">
        <v>13</v>
      </c>
      <c r="S392" s="170">
        <v>29</v>
      </c>
      <c r="T392" s="170">
        <v>0</v>
      </c>
      <c r="U392" s="170">
        <v>6</v>
      </c>
      <c r="V392" s="170">
        <v>0</v>
      </c>
      <c r="W392" s="170">
        <v>32</v>
      </c>
      <c r="X392" s="170">
        <v>7</v>
      </c>
      <c r="Y392" s="170">
        <v>12</v>
      </c>
      <c r="Z392" s="180">
        <v>15</v>
      </c>
    </row>
    <row r="393" spans="1:26" s="71" customFormat="1">
      <c r="A393" s="3">
        <f t="shared" si="16"/>
        <v>383</v>
      </c>
      <c r="B393" s="9">
        <f t="shared" si="15"/>
        <v>33</v>
      </c>
      <c r="D393" s="39">
        <f t="shared" si="17"/>
        <v>383</v>
      </c>
      <c r="E393" s="39"/>
      <c r="F393" s="39" t="s">
        <v>66</v>
      </c>
      <c r="G393" s="58">
        <v>33</v>
      </c>
      <c r="H393" s="59">
        <v>10</v>
      </c>
      <c r="I393" s="59">
        <v>11</v>
      </c>
      <c r="J393" s="60">
        <v>32</v>
      </c>
      <c r="K393" s="60">
        <v>11</v>
      </c>
      <c r="L393" s="60">
        <v>34</v>
      </c>
      <c r="M393" s="60">
        <v>30</v>
      </c>
      <c r="N393" s="60">
        <v>2</v>
      </c>
      <c r="O393" s="60">
        <v>32</v>
      </c>
      <c r="P393" s="185">
        <v>24</v>
      </c>
      <c r="Q393" s="179">
        <v>29</v>
      </c>
      <c r="R393" s="170">
        <v>11</v>
      </c>
      <c r="S393" s="170">
        <v>33</v>
      </c>
      <c r="T393" s="170">
        <v>32</v>
      </c>
      <c r="U393" s="170">
        <v>4</v>
      </c>
      <c r="V393" s="170">
        <v>26</v>
      </c>
      <c r="W393" s="170">
        <v>2</v>
      </c>
      <c r="X393" s="170">
        <v>33</v>
      </c>
      <c r="Y393" s="170">
        <v>15</v>
      </c>
      <c r="Z393" s="180">
        <v>34</v>
      </c>
    </row>
    <row r="394" spans="1:26" s="71" customFormat="1">
      <c r="A394" s="3">
        <f t="shared" si="16"/>
        <v>384</v>
      </c>
      <c r="B394" s="9">
        <f t="shared" si="15"/>
        <v>17</v>
      </c>
      <c r="D394" s="39">
        <f t="shared" si="17"/>
        <v>384</v>
      </c>
      <c r="E394" s="39"/>
      <c r="F394" s="39" t="s">
        <v>66</v>
      </c>
      <c r="G394" s="58">
        <v>17</v>
      </c>
      <c r="H394" s="59">
        <v>34</v>
      </c>
      <c r="I394" s="59">
        <v>16</v>
      </c>
      <c r="J394" s="60">
        <v>8</v>
      </c>
      <c r="K394" s="60">
        <v>28</v>
      </c>
      <c r="L394" s="60">
        <v>6</v>
      </c>
      <c r="M394" s="60">
        <v>2</v>
      </c>
      <c r="N394" s="60">
        <v>17</v>
      </c>
      <c r="O394" s="60">
        <v>26</v>
      </c>
      <c r="P394" s="185">
        <v>26</v>
      </c>
      <c r="Q394" s="179">
        <v>19</v>
      </c>
      <c r="R394" s="170">
        <v>18</v>
      </c>
      <c r="S394" s="170">
        <v>25</v>
      </c>
      <c r="T394" s="170">
        <v>3</v>
      </c>
      <c r="U394" s="170">
        <v>31</v>
      </c>
      <c r="V394" s="170">
        <v>33</v>
      </c>
      <c r="W394" s="170">
        <v>33</v>
      </c>
      <c r="X394" s="170">
        <v>4</v>
      </c>
      <c r="Y394" s="170">
        <v>18</v>
      </c>
      <c r="Z394" s="180">
        <v>18</v>
      </c>
    </row>
    <row r="395" spans="1:26" s="71" customFormat="1">
      <c r="A395" s="3">
        <f t="shared" si="16"/>
        <v>385</v>
      </c>
      <c r="B395" s="9">
        <f t="shared" si="15"/>
        <v>2</v>
      </c>
      <c r="D395" s="39">
        <f t="shared" si="17"/>
        <v>385</v>
      </c>
      <c r="E395" s="39"/>
      <c r="F395" s="39" t="s">
        <v>66</v>
      </c>
      <c r="G395" s="58">
        <v>2</v>
      </c>
      <c r="H395" s="59">
        <v>35</v>
      </c>
      <c r="I395" s="59">
        <v>1</v>
      </c>
      <c r="J395" s="60">
        <v>15</v>
      </c>
      <c r="K395" s="60">
        <v>33</v>
      </c>
      <c r="L395" s="60">
        <v>21</v>
      </c>
      <c r="M395" s="60">
        <v>5</v>
      </c>
      <c r="N395" s="60">
        <v>31</v>
      </c>
      <c r="O395" s="60">
        <v>20</v>
      </c>
      <c r="P395" s="185">
        <v>13</v>
      </c>
      <c r="Q395" s="179">
        <v>0</v>
      </c>
      <c r="R395" s="170">
        <v>5</v>
      </c>
      <c r="S395" s="170">
        <v>21</v>
      </c>
      <c r="T395" s="170">
        <v>4</v>
      </c>
      <c r="U395" s="170">
        <v>35</v>
      </c>
      <c r="V395" s="170">
        <v>31</v>
      </c>
      <c r="W395" s="170">
        <v>32</v>
      </c>
      <c r="X395" s="170">
        <v>13</v>
      </c>
      <c r="Y395" s="170">
        <v>24</v>
      </c>
      <c r="Z395" s="180">
        <v>21</v>
      </c>
    </row>
    <row r="396" spans="1:26" s="71" customFormat="1">
      <c r="A396" s="3">
        <f t="shared" si="16"/>
        <v>386</v>
      </c>
      <c r="B396" s="9">
        <f t="shared" ref="B396:B459" si="18">HLOOKUP("A",$F$10:$AF$510,D396+1)</f>
        <v>6</v>
      </c>
      <c r="D396" s="39">
        <f t="shared" si="17"/>
        <v>386</v>
      </c>
      <c r="E396" s="39"/>
      <c r="F396" s="39" t="s">
        <v>66</v>
      </c>
      <c r="G396" s="58">
        <v>6</v>
      </c>
      <c r="H396" s="59">
        <v>28</v>
      </c>
      <c r="I396" s="59">
        <v>6</v>
      </c>
      <c r="J396" s="60">
        <v>7</v>
      </c>
      <c r="K396" s="60">
        <v>29</v>
      </c>
      <c r="L396" s="60">
        <v>15</v>
      </c>
      <c r="M396" s="60">
        <v>0</v>
      </c>
      <c r="N396" s="60">
        <v>21</v>
      </c>
      <c r="O396" s="60">
        <v>25</v>
      </c>
      <c r="P396" s="185">
        <v>32</v>
      </c>
      <c r="Q396" s="179">
        <v>0</v>
      </c>
      <c r="R396" s="170">
        <v>26</v>
      </c>
      <c r="S396" s="170">
        <v>13</v>
      </c>
      <c r="T396" s="170">
        <v>19</v>
      </c>
      <c r="U396" s="170">
        <v>14</v>
      </c>
      <c r="V396" s="170">
        <v>1</v>
      </c>
      <c r="W396" s="170">
        <v>8</v>
      </c>
      <c r="X396" s="170">
        <v>36</v>
      </c>
      <c r="Y396" s="170">
        <v>36</v>
      </c>
      <c r="Z396" s="180">
        <v>16</v>
      </c>
    </row>
    <row r="397" spans="1:26" s="71" customFormat="1">
      <c r="A397" s="3">
        <f t="shared" ref="A397:A460" si="19">A396+1</f>
        <v>387</v>
      </c>
      <c r="B397" s="9">
        <f t="shared" si="18"/>
        <v>22</v>
      </c>
      <c r="D397" s="39">
        <f t="shared" ref="D397:D460" si="20">D396+1</f>
        <v>387</v>
      </c>
      <c r="E397" s="39"/>
      <c r="F397" s="39" t="s">
        <v>66</v>
      </c>
      <c r="G397" s="58">
        <v>22</v>
      </c>
      <c r="H397" s="59">
        <v>27</v>
      </c>
      <c r="I397" s="59">
        <v>11</v>
      </c>
      <c r="J397" s="60">
        <v>10</v>
      </c>
      <c r="K397" s="60">
        <v>23</v>
      </c>
      <c r="L397" s="60">
        <v>16</v>
      </c>
      <c r="M397" s="60">
        <v>35</v>
      </c>
      <c r="N397" s="60">
        <v>11</v>
      </c>
      <c r="O397" s="60">
        <v>11</v>
      </c>
      <c r="P397" s="185">
        <v>15</v>
      </c>
      <c r="Q397" s="179">
        <v>11</v>
      </c>
      <c r="R397" s="170">
        <v>30</v>
      </c>
      <c r="S397" s="170">
        <v>17</v>
      </c>
      <c r="T397" s="170">
        <v>12</v>
      </c>
      <c r="U397" s="170">
        <v>30</v>
      </c>
      <c r="V397" s="170">
        <v>5</v>
      </c>
      <c r="W397" s="170">
        <v>0</v>
      </c>
      <c r="X397" s="170">
        <v>2</v>
      </c>
      <c r="Y397" s="170">
        <v>28</v>
      </c>
      <c r="Z397" s="180">
        <v>23</v>
      </c>
    </row>
    <row r="398" spans="1:26" s="71" customFormat="1">
      <c r="A398" s="3">
        <f t="shared" si="19"/>
        <v>388</v>
      </c>
      <c r="B398" s="9">
        <f t="shared" si="18"/>
        <v>27</v>
      </c>
      <c r="D398" s="39">
        <f t="shared" si="20"/>
        <v>388</v>
      </c>
      <c r="E398" s="39"/>
      <c r="F398" s="39" t="s">
        <v>66</v>
      </c>
      <c r="G398" s="58">
        <v>27</v>
      </c>
      <c r="H398" s="59">
        <v>29</v>
      </c>
      <c r="I398" s="59">
        <v>28</v>
      </c>
      <c r="J398" s="60">
        <v>33</v>
      </c>
      <c r="K398" s="60">
        <v>4</v>
      </c>
      <c r="L398" s="60">
        <v>34</v>
      </c>
      <c r="M398" s="60">
        <v>23</v>
      </c>
      <c r="N398" s="60">
        <v>27</v>
      </c>
      <c r="O398" s="60">
        <v>30</v>
      </c>
      <c r="P398" s="185">
        <v>15</v>
      </c>
      <c r="Q398" s="179">
        <v>29</v>
      </c>
      <c r="R398" s="170">
        <v>8</v>
      </c>
      <c r="S398" s="170">
        <v>29</v>
      </c>
      <c r="T398" s="170">
        <v>7</v>
      </c>
      <c r="U398" s="170">
        <v>6</v>
      </c>
      <c r="V398" s="170">
        <v>20</v>
      </c>
      <c r="W398" s="170">
        <v>9</v>
      </c>
      <c r="X398" s="170">
        <v>32</v>
      </c>
      <c r="Y398" s="170">
        <v>15</v>
      </c>
      <c r="Z398" s="180">
        <v>0</v>
      </c>
    </row>
    <row r="399" spans="1:26" s="71" customFormat="1">
      <c r="A399" s="3">
        <f t="shared" si="19"/>
        <v>389</v>
      </c>
      <c r="B399" s="9">
        <f t="shared" si="18"/>
        <v>23</v>
      </c>
      <c r="D399" s="39">
        <f t="shared" si="20"/>
        <v>389</v>
      </c>
      <c r="E399" s="39"/>
      <c r="F399" s="39" t="s">
        <v>66</v>
      </c>
      <c r="G399" s="58">
        <v>23</v>
      </c>
      <c r="H399" s="59">
        <v>24</v>
      </c>
      <c r="I399" s="59">
        <v>31</v>
      </c>
      <c r="J399" s="60">
        <v>0</v>
      </c>
      <c r="K399" s="60">
        <v>21</v>
      </c>
      <c r="L399" s="60">
        <v>22</v>
      </c>
      <c r="M399" s="60">
        <v>29</v>
      </c>
      <c r="N399" s="60">
        <v>7</v>
      </c>
      <c r="O399" s="60">
        <v>33</v>
      </c>
      <c r="P399" s="185">
        <v>15</v>
      </c>
      <c r="Q399" s="179">
        <v>4</v>
      </c>
      <c r="R399" s="170">
        <v>19</v>
      </c>
      <c r="S399" s="170">
        <v>28</v>
      </c>
      <c r="T399" s="170">
        <v>4</v>
      </c>
      <c r="U399" s="170">
        <v>31</v>
      </c>
      <c r="V399" s="170">
        <v>29</v>
      </c>
      <c r="W399" s="170">
        <v>13</v>
      </c>
      <c r="X399" s="170">
        <v>36</v>
      </c>
      <c r="Y399" s="170">
        <v>4</v>
      </c>
      <c r="Z399" s="180">
        <v>34</v>
      </c>
    </row>
    <row r="400" spans="1:26" s="71" customFormat="1">
      <c r="A400" s="3">
        <f t="shared" si="19"/>
        <v>390</v>
      </c>
      <c r="B400" s="9">
        <f t="shared" si="18"/>
        <v>22</v>
      </c>
      <c r="D400" s="39">
        <f t="shared" si="20"/>
        <v>390</v>
      </c>
      <c r="E400" s="39"/>
      <c r="F400" s="39" t="s">
        <v>66</v>
      </c>
      <c r="G400" s="58">
        <v>22</v>
      </c>
      <c r="H400" s="59">
        <v>1</v>
      </c>
      <c r="I400" s="59">
        <v>4</v>
      </c>
      <c r="J400" s="60">
        <v>30</v>
      </c>
      <c r="K400" s="60">
        <v>29</v>
      </c>
      <c r="L400" s="60">
        <v>13</v>
      </c>
      <c r="M400" s="60">
        <v>16</v>
      </c>
      <c r="N400" s="60">
        <v>26</v>
      </c>
      <c r="O400" s="60">
        <v>21</v>
      </c>
      <c r="P400" s="185">
        <v>33</v>
      </c>
      <c r="Q400" s="179">
        <v>11</v>
      </c>
      <c r="R400" s="170">
        <v>20</v>
      </c>
      <c r="S400" s="170">
        <v>4</v>
      </c>
      <c r="T400" s="170">
        <v>6</v>
      </c>
      <c r="U400" s="170">
        <v>30</v>
      </c>
      <c r="V400" s="170">
        <v>33</v>
      </c>
      <c r="W400" s="170">
        <v>3</v>
      </c>
      <c r="X400" s="170">
        <v>14</v>
      </c>
      <c r="Y400" s="170">
        <v>36</v>
      </c>
      <c r="Z400" s="180">
        <v>14</v>
      </c>
    </row>
    <row r="401" spans="1:26" s="71" customFormat="1">
      <c r="A401" s="3">
        <f t="shared" si="19"/>
        <v>391</v>
      </c>
      <c r="B401" s="9">
        <f t="shared" si="18"/>
        <v>28</v>
      </c>
      <c r="D401" s="39">
        <f t="shared" si="20"/>
        <v>391</v>
      </c>
      <c r="E401" s="39"/>
      <c r="F401" s="39" t="s">
        <v>66</v>
      </c>
      <c r="G401" s="58">
        <v>28</v>
      </c>
      <c r="H401" s="59">
        <v>4</v>
      </c>
      <c r="I401" s="59">
        <v>18</v>
      </c>
      <c r="J401" s="60">
        <v>20</v>
      </c>
      <c r="K401" s="60">
        <v>8</v>
      </c>
      <c r="L401" s="60">
        <v>17</v>
      </c>
      <c r="M401" s="60">
        <v>8</v>
      </c>
      <c r="N401" s="60">
        <v>16</v>
      </c>
      <c r="O401" s="60">
        <v>27</v>
      </c>
      <c r="P401" s="185">
        <v>28</v>
      </c>
      <c r="Q401" s="179">
        <v>23</v>
      </c>
      <c r="R401" s="170">
        <v>30</v>
      </c>
      <c r="S401" s="170">
        <v>30</v>
      </c>
      <c r="T401" s="170">
        <v>28</v>
      </c>
      <c r="U401" s="170">
        <v>18</v>
      </c>
      <c r="V401" s="170">
        <v>4</v>
      </c>
      <c r="W401" s="170">
        <v>16</v>
      </c>
      <c r="X401" s="170">
        <v>24</v>
      </c>
      <c r="Y401" s="170">
        <v>25</v>
      </c>
      <c r="Z401" s="180">
        <v>34</v>
      </c>
    </row>
    <row r="402" spans="1:26" s="71" customFormat="1">
      <c r="A402" s="3">
        <f t="shared" si="19"/>
        <v>392</v>
      </c>
      <c r="B402" s="9">
        <f t="shared" si="18"/>
        <v>33</v>
      </c>
      <c r="D402" s="39">
        <f t="shared" si="20"/>
        <v>392</v>
      </c>
      <c r="E402" s="39"/>
      <c r="F402" s="39" t="s">
        <v>66</v>
      </c>
      <c r="G402" s="58">
        <v>33</v>
      </c>
      <c r="H402" s="59">
        <v>16</v>
      </c>
      <c r="I402" s="59">
        <v>29</v>
      </c>
      <c r="J402" s="60">
        <v>35</v>
      </c>
      <c r="K402" s="60">
        <v>12</v>
      </c>
      <c r="L402" s="60">
        <v>25</v>
      </c>
      <c r="M402" s="60">
        <v>1</v>
      </c>
      <c r="N402" s="60">
        <v>30</v>
      </c>
      <c r="O402" s="60">
        <v>20</v>
      </c>
      <c r="P402" s="185">
        <v>25</v>
      </c>
      <c r="Q402" s="179">
        <v>20</v>
      </c>
      <c r="R402" s="170">
        <v>10</v>
      </c>
      <c r="S402" s="170">
        <v>29</v>
      </c>
      <c r="T402" s="170">
        <v>3</v>
      </c>
      <c r="U402" s="170">
        <v>21</v>
      </c>
      <c r="V402" s="170">
        <v>18</v>
      </c>
      <c r="W402" s="170">
        <v>17</v>
      </c>
      <c r="X402" s="170">
        <v>11</v>
      </c>
      <c r="Y402" s="170">
        <v>15</v>
      </c>
      <c r="Z402" s="180">
        <v>22</v>
      </c>
    </row>
    <row r="403" spans="1:26" s="71" customFormat="1">
      <c r="A403" s="3">
        <f t="shared" si="19"/>
        <v>393</v>
      </c>
      <c r="B403" s="9">
        <f t="shared" si="18"/>
        <v>29</v>
      </c>
      <c r="D403" s="39">
        <f t="shared" si="20"/>
        <v>393</v>
      </c>
      <c r="E403" s="39"/>
      <c r="F403" s="39" t="s">
        <v>66</v>
      </c>
      <c r="G403" s="58">
        <v>29</v>
      </c>
      <c r="H403" s="59">
        <v>12</v>
      </c>
      <c r="I403" s="59">
        <v>3</v>
      </c>
      <c r="J403" s="60">
        <v>9</v>
      </c>
      <c r="K403" s="60">
        <v>25</v>
      </c>
      <c r="L403" s="60">
        <v>20</v>
      </c>
      <c r="M403" s="60">
        <v>30</v>
      </c>
      <c r="N403" s="60">
        <v>2</v>
      </c>
      <c r="O403" s="60">
        <v>31</v>
      </c>
      <c r="P403" s="185">
        <v>0</v>
      </c>
      <c r="Q403" s="179">
        <v>28</v>
      </c>
      <c r="R403" s="170">
        <v>2</v>
      </c>
      <c r="S403" s="170">
        <v>23</v>
      </c>
      <c r="T403" s="170">
        <v>26</v>
      </c>
      <c r="U403" s="170">
        <v>21</v>
      </c>
      <c r="V403" s="170">
        <v>6</v>
      </c>
      <c r="W403" s="170">
        <v>7</v>
      </c>
      <c r="X403" s="170">
        <v>19</v>
      </c>
      <c r="Y403" s="170">
        <v>17</v>
      </c>
      <c r="Z403" s="180">
        <v>20</v>
      </c>
    </row>
    <row r="404" spans="1:26" s="71" customFormat="1">
      <c r="A404" s="3">
        <f t="shared" si="19"/>
        <v>394</v>
      </c>
      <c r="B404" s="9">
        <f t="shared" si="18"/>
        <v>7</v>
      </c>
      <c r="D404" s="39">
        <f t="shared" si="20"/>
        <v>394</v>
      </c>
      <c r="E404" s="39"/>
      <c r="F404" s="39" t="s">
        <v>66</v>
      </c>
      <c r="G404" s="58">
        <v>7</v>
      </c>
      <c r="H404" s="59">
        <v>30</v>
      </c>
      <c r="I404" s="59">
        <v>26</v>
      </c>
      <c r="J404" s="60">
        <v>27</v>
      </c>
      <c r="K404" s="60">
        <v>20</v>
      </c>
      <c r="L404" s="60">
        <v>8</v>
      </c>
      <c r="M404" s="60">
        <v>4</v>
      </c>
      <c r="N404" s="60">
        <v>2</v>
      </c>
      <c r="O404" s="60">
        <v>32</v>
      </c>
      <c r="P404" s="185">
        <v>11</v>
      </c>
      <c r="Q404" s="179">
        <v>32</v>
      </c>
      <c r="R404" s="170">
        <v>34</v>
      </c>
      <c r="S404" s="170">
        <v>11</v>
      </c>
      <c r="T404" s="170">
        <v>25</v>
      </c>
      <c r="U404" s="170">
        <v>15</v>
      </c>
      <c r="V404" s="170">
        <v>36</v>
      </c>
      <c r="W404" s="170">
        <v>12</v>
      </c>
      <c r="X404" s="170">
        <v>8</v>
      </c>
      <c r="Y404" s="170">
        <v>28</v>
      </c>
      <c r="Z404" s="180">
        <v>12</v>
      </c>
    </row>
    <row r="405" spans="1:26" s="71" customFormat="1">
      <c r="A405" s="3">
        <f t="shared" si="19"/>
        <v>395</v>
      </c>
      <c r="B405" s="9">
        <f t="shared" si="18"/>
        <v>27</v>
      </c>
      <c r="D405" s="39">
        <f t="shared" si="20"/>
        <v>395</v>
      </c>
      <c r="E405" s="39"/>
      <c r="F405" s="39" t="s">
        <v>66</v>
      </c>
      <c r="G405" s="58">
        <v>27</v>
      </c>
      <c r="H405" s="59">
        <v>10</v>
      </c>
      <c r="I405" s="59">
        <v>29</v>
      </c>
      <c r="J405" s="60">
        <v>17</v>
      </c>
      <c r="K405" s="60">
        <v>23</v>
      </c>
      <c r="L405" s="60">
        <v>16</v>
      </c>
      <c r="M405" s="60">
        <v>15</v>
      </c>
      <c r="N405" s="60">
        <v>29</v>
      </c>
      <c r="O405" s="60">
        <v>10</v>
      </c>
      <c r="P405" s="185">
        <v>7</v>
      </c>
      <c r="Q405" s="179">
        <v>22</v>
      </c>
      <c r="R405" s="170">
        <v>7</v>
      </c>
      <c r="S405" s="170">
        <v>32</v>
      </c>
      <c r="T405" s="170">
        <v>7</v>
      </c>
      <c r="U405" s="170">
        <v>3</v>
      </c>
      <c r="V405" s="170">
        <v>34</v>
      </c>
      <c r="W405" s="170">
        <v>32</v>
      </c>
      <c r="X405" s="170">
        <v>29</v>
      </c>
      <c r="Y405" s="170">
        <v>31</v>
      </c>
      <c r="Z405" s="180">
        <v>33</v>
      </c>
    </row>
    <row r="406" spans="1:26" s="71" customFormat="1">
      <c r="A406" s="3">
        <f t="shared" si="19"/>
        <v>396</v>
      </c>
      <c r="B406" s="9">
        <f t="shared" si="18"/>
        <v>4</v>
      </c>
      <c r="D406" s="39">
        <f t="shared" si="20"/>
        <v>396</v>
      </c>
      <c r="E406" s="39"/>
      <c r="F406" s="39" t="s">
        <v>66</v>
      </c>
      <c r="G406" s="58">
        <v>4</v>
      </c>
      <c r="H406" s="59">
        <v>11</v>
      </c>
      <c r="I406" s="59">
        <v>0</v>
      </c>
      <c r="J406" s="60">
        <v>8</v>
      </c>
      <c r="K406" s="60">
        <v>21</v>
      </c>
      <c r="L406" s="60">
        <v>15</v>
      </c>
      <c r="M406" s="60">
        <v>26</v>
      </c>
      <c r="N406" s="60">
        <v>11</v>
      </c>
      <c r="O406" s="60">
        <v>21</v>
      </c>
      <c r="P406" s="185">
        <v>2</v>
      </c>
      <c r="Q406" s="179">
        <v>12</v>
      </c>
      <c r="R406" s="170">
        <v>29</v>
      </c>
      <c r="S406" s="170">
        <v>22</v>
      </c>
      <c r="T406" s="170">
        <v>11</v>
      </c>
      <c r="U406" s="170">
        <v>17</v>
      </c>
      <c r="V406" s="170">
        <v>34</v>
      </c>
      <c r="W406" s="170">
        <v>36</v>
      </c>
      <c r="X406" s="170">
        <v>5</v>
      </c>
      <c r="Y406" s="170">
        <v>26</v>
      </c>
      <c r="Z406" s="180">
        <v>24</v>
      </c>
    </row>
    <row r="407" spans="1:26" s="71" customFormat="1">
      <c r="A407" s="3">
        <f t="shared" si="19"/>
        <v>397</v>
      </c>
      <c r="B407" s="9">
        <f t="shared" si="18"/>
        <v>25</v>
      </c>
      <c r="D407" s="39">
        <f t="shared" si="20"/>
        <v>397</v>
      </c>
      <c r="E407" s="39"/>
      <c r="F407" s="39" t="s">
        <v>66</v>
      </c>
      <c r="G407" s="58">
        <v>25</v>
      </c>
      <c r="H407" s="59">
        <v>3</v>
      </c>
      <c r="I407" s="59">
        <v>6</v>
      </c>
      <c r="J407" s="60">
        <v>5</v>
      </c>
      <c r="K407" s="60">
        <v>27</v>
      </c>
      <c r="L407" s="60">
        <v>6</v>
      </c>
      <c r="M407" s="60">
        <v>6</v>
      </c>
      <c r="N407" s="60">
        <v>6</v>
      </c>
      <c r="O407" s="60">
        <v>16</v>
      </c>
      <c r="P407" s="185">
        <v>14</v>
      </c>
      <c r="Q407" s="179">
        <v>21</v>
      </c>
      <c r="R407" s="170">
        <v>2</v>
      </c>
      <c r="S407" s="170">
        <v>21</v>
      </c>
      <c r="T407" s="170">
        <v>19</v>
      </c>
      <c r="U407" s="170">
        <v>30</v>
      </c>
      <c r="V407" s="170">
        <v>18</v>
      </c>
      <c r="W407" s="170">
        <v>7</v>
      </c>
      <c r="X407" s="170">
        <v>2</v>
      </c>
      <c r="Y407" s="170">
        <v>21</v>
      </c>
      <c r="Z407" s="180">
        <v>5</v>
      </c>
    </row>
    <row r="408" spans="1:26" s="71" customFormat="1">
      <c r="A408" s="3">
        <f t="shared" si="19"/>
        <v>398</v>
      </c>
      <c r="B408" s="9">
        <f t="shared" si="18"/>
        <v>5</v>
      </c>
      <c r="D408" s="39">
        <f t="shared" si="20"/>
        <v>398</v>
      </c>
      <c r="E408" s="39"/>
      <c r="F408" s="39" t="s">
        <v>66</v>
      </c>
      <c r="G408" s="58">
        <v>5</v>
      </c>
      <c r="H408" s="59">
        <v>10</v>
      </c>
      <c r="I408" s="59">
        <v>20</v>
      </c>
      <c r="J408" s="60">
        <v>9</v>
      </c>
      <c r="K408" s="60">
        <v>12</v>
      </c>
      <c r="L408" s="60">
        <v>29</v>
      </c>
      <c r="M408" s="60">
        <v>2</v>
      </c>
      <c r="N408" s="60">
        <v>34</v>
      </c>
      <c r="O408" s="60">
        <v>4</v>
      </c>
      <c r="P408" s="185">
        <v>25</v>
      </c>
      <c r="Q408" s="179">
        <v>21</v>
      </c>
      <c r="R408" s="170">
        <v>10</v>
      </c>
      <c r="S408" s="170">
        <v>19</v>
      </c>
      <c r="T408" s="170">
        <v>4</v>
      </c>
      <c r="U408" s="170">
        <v>29</v>
      </c>
      <c r="V408" s="170">
        <v>32</v>
      </c>
      <c r="W408" s="170">
        <v>26</v>
      </c>
      <c r="X408" s="170">
        <v>15</v>
      </c>
      <c r="Y408" s="170">
        <v>32</v>
      </c>
      <c r="Z408" s="180">
        <v>9</v>
      </c>
    </row>
    <row r="409" spans="1:26" s="71" customFormat="1">
      <c r="A409" s="3">
        <f t="shared" si="19"/>
        <v>399</v>
      </c>
      <c r="B409" s="9">
        <f t="shared" si="18"/>
        <v>8</v>
      </c>
      <c r="D409" s="39">
        <f t="shared" si="20"/>
        <v>399</v>
      </c>
      <c r="E409" s="39"/>
      <c r="F409" s="39" t="s">
        <v>66</v>
      </c>
      <c r="G409" s="58">
        <v>8</v>
      </c>
      <c r="H409" s="59">
        <v>14</v>
      </c>
      <c r="I409" s="59">
        <v>19</v>
      </c>
      <c r="J409" s="60">
        <v>8</v>
      </c>
      <c r="K409" s="60">
        <v>25</v>
      </c>
      <c r="L409" s="60">
        <v>7</v>
      </c>
      <c r="M409" s="60">
        <v>16</v>
      </c>
      <c r="N409" s="60">
        <v>10</v>
      </c>
      <c r="O409" s="60">
        <v>1</v>
      </c>
      <c r="P409" s="185">
        <v>27</v>
      </c>
      <c r="Q409" s="179">
        <v>22</v>
      </c>
      <c r="R409" s="170">
        <v>7</v>
      </c>
      <c r="S409" s="170">
        <v>3</v>
      </c>
      <c r="T409" s="170">
        <v>36</v>
      </c>
      <c r="U409" s="170">
        <v>3</v>
      </c>
      <c r="V409" s="170">
        <v>25</v>
      </c>
      <c r="W409" s="170">
        <v>27</v>
      </c>
      <c r="X409" s="170">
        <v>23</v>
      </c>
      <c r="Y409" s="170">
        <v>13</v>
      </c>
      <c r="Z409" s="180">
        <v>23</v>
      </c>
    </row>
    <row r="410" spans="1:26" s="71" customFormat="1">
      <c r="A410" s="3">
        <f t="shared" si="19"/>
        <v>400</v>
      </c>
      <c r="B410" s="9">
        <f t="shared" si="18"/>
        <v>8</v>
      </c>
      <c r="D410" s="39">
        <f t="shared" si="20"/>
        <v>400</v>
      </c>
      <c r="E410" s="39"/>
      <c r="F410" s="39" t="s">
        <v>66</v>
      </c>
      <c r="G410" s="58">
        <v>8</v>
      </c>
      <c r="H410" s="59">
        <v>23</v>
      </c>
      <c r="I410" s="59">
        <v>8</v>
      </c>
      <c r="J410" s="60">
        <v>11</v>
      </c>
      <c r="K410" s="60">
        <v>22</v>
      </c>
      <c r="L410" s="60">
        <v>8</v>
      </c>
      <c r="M410" s="60">
        <v>14</v>
      </c>
      <c r="N410" s="60">
        <v>26</v>
      </c>
      <c r="O410" s="60">
        <v>7</v>
      </c>
      <c r="P410" s="185">
        <v>0</v>
      </c>
      <c r="Q410" s="179">
        <v>16</v>
      </c>
      <c r="R410" s="170">
        <v>23</v>
      </c>
      <c r="S410" s="170">
        <v>4</v>
      </c>
      <c r="T410" s="170">
        <v>5</v>
      </c>
      <c r="U410" s="170">
        <v>31</v>
      </c>
      <c r="V410" s="170">
        <v>6</v>
      </c>
      <c r="W410" s="170">
        <v>20</v>
      </c>
      <c r="X410" s="170">
        <v>34</v>
      </c>
      <c r="Y410" s="170">
        <v>14</v>
      </c>
      <c r="Z410" s="180">
        <v>24</v>
      </c>
    </row>
    <row r="411" spans="1:26" s="71" customFormat="1">
      <c r="A411" s="3">
        <f t="shared" si="19"/>
        <v>401</v>
      </c>
      <c r="B411" s="9">
        <f t="shared" si="18"/>
        <v>12</v>
      </c>
      <c r="D411" s="39">
        <f t="shared" si="20"/>
        <v>401</v>
      </c>
      <c r="E411" s="39"/>
      <c r="F411" s="39" t="s">
        <v>66</v>
      </c>
      <c r="G411" s="58">
        <v>12</v>
      </c>
      <c r="H411" s="59">
        <v>22</v>
      </c>
      <c r="I411" s="59">
        <v>21</v>
      </c>
      <c r="J411" s="60">
        <v>4</v>
      </c>
      <c r="K411" s="60">
        <v>0</v>
      </c>
      <c r="L411" s="60">
        <v>15</v>
      </c>
      <c r="M411" s="60">
        <v>19</v>
      </c>
      <c r="N411" s="60">
        <v>36</v>
      </c>
      <c r="O411" s="60">
        <v>8</v>
      </c>
      <c r="P411" s="185">
        <v>23</v>
      </c>
      <c r="Q411" s="179">
        <v>4</v>
      </c>
      <c r="R411" s="170">
        <v>33</v>
      </c>
      <c r="S411" s="170">
        <v>26</v>
      </c>
      <c r="T411" s="170">
        <v>19</v>
      </c>
      <c r="U411" s="170">
        <v>11</v>
      </c>
      <c r="V411" s="170">
        <v>16</v>
      </c>
      <c r="W411" s="170">
        <v>10</v>
      </c>
      <c r="X411" s="170">
        <v>10</v>
      </c>
      <c r="Y411" s="170">
        <v>8</v>
      </c>
      <c r="Z411" s="180">
        <v>32</v>
      </c>
    </row>
    <row r="412" spans="1:26" s="71" customFormat="1">
      <c r="A412" s="3">
        <f t="shared" si="19"/>
        <v>402</v>
      </c>
      <c r="B412" s="9">
        <f t="shared" si="18"/>
        <v>36</v>
      </c>
      <c r="D412" s="39">
        <f t="shared" si="20"/>
        <v>402</v>
      </c>
      <c r="E412" s="39"/>
      <c r="F412" s="39" t="s">
        <v>66</v>
      </c>
      <c r="G412" s="58">
        <v>36</v>
      </c>
      <c r="H412" s="59">
        <v>19</v>
      </c>
      <c r="I412" s="59">
        <v>33</v>
      </c>
      <c r="J412" s="60">
        <v>26</v>
      </c>
      <c r="K412" s="60">
        <v>15</v>
      </c>
      <c r="L412" s="60">
        <v>9</v>
      </c>
      <c r="M412" s="60">
        <v>29</v>
      </c>
      <c r="N412" s="60">
        <v>23</v>
      </c>
      <c r="O412" s="60">
        <v>1</v>
      </c>
      <c r="P412" s="185">
        <v>12</v>
      </c>
      <c r="Q412" s="179">
        <v>24</v>
      </c>
      <c r="R412" s="170">
        <v>10</v>
      </c>
      <c r="S412" s="170">
        <v>27</v>
      </c>
      <c r="T412" s="170">
        <v>7</v>
      </c>
      <c r="U412" s="170">
        <v>36</v>
      </c>
      <c r="V412" s="170">
        <v>31</v>
      </c>
      <c r="W412" s="170">
        <v>24</v>
      </c>
      <c r="X412" s="170">
        <v>1</v>
      </c>
      <c r="Y412" s="170">
        <v>31</v>
      </c>
      <c r="Z412" s="180">
        <v>10</v>
      </c>
    </row>
    <row r="413" spans="1:26" s="71" customFormat="1">
      <c r="A413" s="3">
        <f t="shared" si="19"/>
        <v>403</v>
      </c>
      <c r="B413" s="9">
        <f t="shared" si="18"/>
        <v>20</v>
      </c>
      <c r="D413" s="39">
        <f t="shared" si="20"/>
        <v>403</v>
      </c>
      <c r="E413" s="39"/>
      <c r="F413" s="39" t="s">
        <v>66</v>
      </c>
      <c r="G413" s="58">
        <v>20</v>
      </c>
      <c r="H413" s="59">
        <v>34</v>
      </c>
      <c r="I413" s="59">
        <v>4</v>
      </c>
      <c r="J413" s="60">
        <v>26</v>
      </c>
      <c r="K413" s="60">
        <v>9</v>
      </c>
      <c r="L413" s="60">
        <v>24</v>
      </c>
      <c r="M413" s="60">
        <v>30</v>
      </c>
      <c r="N413" s="60">
        <v>13</v>
      </c>
      <c r="O413" s="60">
        <v>33</v>
      </c>
      <c r="P413" s="185">
        <v>3</v>
      </c>
      <c r="Q413" s="179">
        <v>2</v>
      </c>
      <c r="R413" s="170">
        <v>19</v>
      </c>
      <c r="S413" s="170">
        <v>30</v>
      </c>
      <c r="T413" s="170">
        <v>15</v>
      </c>
      <c r="U413" s="170">
        <v>25</v>
      </c>
      <c r="V413" s="170">
        <v>19</v>
      </c>
      <c r="W413" s="170">
        <v>34</v>
      </c>
      <c r="X413" s="170">
        <v>36</v>
      </c>
      <c r="Y413" s="170">
        <v>1</v>
      </c>
      <c r="Z413" s="180">
        <v>4</v>
      </c>
    </row>
    <row r="414" spans="1:26" s="71" customFormat="1">
      <c r="A414" s="3">
        <f t="shared" si="19"/>
        <v>404</v>
      </c>
      <c r="B414" s="9">
        <f t="shared" si="18"/>
        <v>32</v>
      </c>
      <c r="D414" s="39">
        <f t="shared" si="20"/>
        <v>404</v>
      </c>
      <c r="E414" s="39"/>
      <c r="F414" s="39" t="s">
        <v>66</v>
      </c>
      <c r="G414" s="58">
        <v>32</v>
      </c>
      <c r="H414" s="59">
        <v>22</v>
      </c>
      <c r="I414" s="59">
        <v>27</v>
      </c>
      <c r="J414" s="60">
        <v>0</v>
      </c>
      <c r="K414" s="60">
        <v>28</v>
      </c>
      <c r="L414" s="60">
        <v>23</v>
      </c>
      <c r="M414" s="60">
        <v>20</v>
      </c>
      <c r="N414" s="60">
        <v>34</v>
      </c>
      <c r="O414" s="60">
        <v>6</v>
      </c>
      <c r="P414" s="185">
        <v>21</v>
      </c>
      <c r="Q414" s="179">
        <v>9</v>
      </c>
      <c r="R414" s="170">
        <v>4</v>
      </c>
      <c r="S414" s="170">
        <v>15</v>
      </c>
      <c r="T414" s="170">
        <v>16</v>
      </c>
      <c r="U414" s="170">
        <v>29</v>
      </c>
      <c r="V414" s="170">
        <v>22</v>
      </c>
      <c r="W414" s="170">
        <v>36</v>
      </c>
      <c r="X414" s="170">
        <v>8</v>
      </c>
      <c r="Y414" s="170">
        <v>5</v>
      </c>
      <c r="Z414" s="180">
        <v>14</v>
      </c>
    </row>
    <row r="415" spans="1:26" s="71" customFormat="1">
      <c r="A415" s="3">
        <f t="shared" si="19"/>
        <v>405</v>
      </c>
      <c r="B415" s="9">
        <f t="shared" si="18"/>
        <v>33</v>
      </c>
      <c r="D415" s="39">
        <f t="shared" si="20"/>
        <v>405</v>
      </c>
      <c r="E415" s="39"/>
      <c r="F415" s="39" t="s">
        <v>66</v>
      </c>
      <c r="G415" s="58">
        <v>33</v>
      </c>
      <c r="H415" s="59">
        <v>21</v>
      </c>
      <c r="I415" s="59">
        <v>28</v>
      </c>
      <c r="J415" s="60">
        <v>32</v>
      </c>
      <c r="K415" s="60">
        <v>5</v>
      </c>
      <c r="L415" s="60">
        <v>5</v>
      </c>
      <c r="M415" s="60">
        <v>28</v>
      </c>
      <c r="N415" s="60">
        <v>27</v>
      </c>
      <c r="O415" s="60">
        <v>12</v>
      </c>
      <c r="P415" s="185">
        <v>11</v>
      </c>
      <c r="Q415" s="179">
        <v>31</v>
      </c>
      <c r="R415" s="170">
        <v>11</v>
      </c>
      <c r="S415" s="170">
        <v>29</v>
      </c>
      <c r="T415" s="170">
        <v>15</v>
      </c>
      <c r="U415" s="170">
        <v>33</v>
      </c>
      <c r="V415" s="170">
        <v>1</v>
      </c>
      <c r="W415" s="170">
        <v>20</v>
      </c>
      <c r="X415" s="170">
        <v>29</v>
      </c>
      <c r="Y415" s="170">
        <v>25</v>
      </c>
      <c r="Z415" s="180">
        <v>21</v>
      </c>
    </row>
    <row r="416" spans="1:26" s="71" customFormat="1">
      <c r="A416" s="3">
        <f t="shared" si="19"/>
        <v>406</v>
      </c>
      <c r="B416" s="9">
        <f t="shared" si="18"/>
        <v>0</v>
      </c>
      <c r="D416" s="39">
        <f t="shared" si="20"/>
        <v>406</v>
      </c>
      <c r="E416" s="39"/>
      <c r="F416" s="39" t="s">
        <v>66</v>
      </c>
      <c r="G416" s="58">
        <v>0</v>
      </c>
      <c r="H416" s="59">
        <v>18</v>
      </c>
      <c r="I416" s="59">
        <v>16</v>
      </c>
      <c r="J416" s="60">
        <v>20</v>
      </c>
      <c r="K416" s="60">
        <v>7</v>
      </c>
      <c r="L416" s="60">
        <v>34</v>
      </c>
      <c r="M416" s="60">
        <v>13</v>
      </c>
      <c r="N416" s="60">
        <v>30</v>
      </c>
      <c r="O416" s="60">
        <v>2</v>
      </c>
      <c r="P416" s="185">
        <v>28</v>
      </c>
      <c r="Q416" s="179">
        <v>5</v>
      </c>
      <c r="R416" s="170">
        <v>1</v>
      </c>
      <c r="S416" s="170">
        <v>3</v>
      </c>
      <c r="T416" s="170">
        <v>27</v>
      </c>
      <c r="U416" s="170">
        <v>19</v>
      </c>
      <c r="V416" s="170">
        <v>16</v>
      </c>
      <c r="W416" s="170">
        <v>32</v>
      </c>
      <c r="X416" s="170">
        <v>1</v>
      </c>
      <c r="Y416" s="170">
        <v>15</v>
      </c>
      <c r="Z416" s="180">
        <v>7</v>
      </c>
    </row>
    <row r="417" spans="1:26" s="71" customFormat="1">
      <c r="A417" s="3">
        <f t="shared" si="19"/>
        <v>407</v>
      </c>
      <c r="B417" s="9">
        <f t="shared" si="18"/>
        <v>7</v>
      </c>
      <c r="D417" s="39">
        <f t="shared" si="20"/>
        <v>407</v>
      </c>
      <c r="E417" s="39"/>
      <c r="F417" s="39" t="s">
        <v>66</v>
      </c>
      <c r="G417" s="58">
        <v>7</v>
      </c>
      <c r="H417" s="59">
        <v>3</v>
      </c>
      <c r="I417" s="59">
        <v>12</v>
      </c>
      <c r="J417" s="60">
        <v>11</v>
      </c>
      <c r="K417" s="60">
        <v>29</v>
      </c>
      <c r="L417" s="60">
        <v>18</v>
      </c>
      <c r="M417" s="60">
        <v>5</v>
      </c>
      <c r="N417" s="60">
        <v>7</v>
      </c>
      <c r="O417" s="60">
        <v>8</v>
      </c>
      <c r="P417" s="185">
        <v>22</v>
      </c>
      <c r="Q417" s="179">
        <v>27</v>
      </c>
      <c r="R417" s="170">
        <v>27</v>
      </c>
      <c r="S417" s="170">
        <v>24</v>
      </c>
      <c r="T417" s="170">
        <v>2</v>
      </c>
      <c r="U417" s="170">
        <v>36</v>
      </c>
      <c r="V417" s="170">
        <v>0</v>
      </c>
      <c r="W417" s="170">
        <v>27</v>
      </c>
      <c r="X417" s="170">
        <v>0</v>
      </c>
      <c r="Y417" s="170">
        <v>17</v>
      </c>
      <c r="Z417" s="180">
        <v>33</v>
      </c>
    </row>
    <row r="418" spans="1:26" s="71" customFormat="1">
      <c r="A418" s="3">
        <f t="shared" si="19"/>
        <v>408</v>
      </c>
      <c r="B418" s="9">
        <f t="shared" si="18"/>
        <v>22</v>
      </c>
      <c r="D418" s="39">
        <f t="shared" si="20"/>
        <v>408</v>
      </c>
      <c r="E418" s="39"/>
      <c r="F418" s="39" t="s">
        <v>66</v>
      </c>
      <c r="G418" s="58">
        <v>22</v>
      </c>
      <c r="H418" s="59">
        <v>12</v>
      </c>
      <c r="I418" s="59">
        <v>4</v>
      </c>
      <c r="J418" s="60">
        <v>13</v>
      </c>
      <c r="K418" s="60">
        <v>3</v>
      </c>
      <c r="L418" s="60">
        <v>30</v>
      </c>
      <c r="M418" s="60">
        <v>23</v>
      </c>
      <c r="N418" s="60">
        <v>31</v>
      </c>
      <c r="O418" s="60">
        <v>21</v>
      </c>
      <c r="P418" s="185">
        <v>4</v>
      </c>
      <c r="Q418" s="179">
        <v>24</v>
      </c>
      <c r="R418" s="170">
        <v>14</v>
      </c>
      <c r="S418" s="170">
        <v>32</v>
      </c>
      <c r="T418" s="170">
        <v>1</v>
      </c>
      <c r="U418" s="170">
        <v>34</v>
      </c>
      <c r="V418" s="170">
        <v>8</v>
      </c>
      <c r="W418" s="170">
        <v>14</v>
      </c>
      <c r="X418" s="170">
        <v>20</v>
      </c>
      <c r="Y418" s="170">
        <v>4</v>
      </c>
      <c r="Z418" s="180">
        <v>0</v>
      </c>
    </row>
    <row r="419" spans="1:26" s="71" customFormat="1">
      <c r="A419" s="3">
        <f t="shared" si="19"/>
        <v>409</v>
      </c>
      <c r="B419" s="9">
        <f t="shared" si="18"/>
        <v>3</v>
      </c>
      <c r="D419" s="39">
        <f t="shared" si="20"/>
        <v>409</v>
      </c>
      <c r="E419" s="39"/>
      <c r="F419" s="39" t="s">
        <v>66</v>
      </c>
      <c r="G419" s="58">
        <v>3</v>
      </c>
      <c r="H419" s="59">
        <v>18</v>
      </c>
      <c r="I419" s="59">
        <v>19</v>
      </c>
      <c r="J419" s="60">
        <v>6</v>
      </c>
      <c r="K419" s="60">
        <v>14</v>
      </c>
      <c r="L419" s="60">
        <v>27</v>
      </c>
      <c r="M419" s="60">
        <v>11</v>
      </c>
      <c r="N419" s="60">
        <v>0</v>
      </c>
      <c r="O419" s="60">
        <v>31</v>
      </c>
      <c r="P419" s="185">
        <v>18</v>
      </c>
      <c r="Q419" s="179">
        <v>31</v>
      </c>
      <c r="R419" s="170">
        <v>4</v>
      </c>
      <c r="S419" s="170">
        <v>34</v>
      </c>
      <c r="T419" s="170">
        <v>9</v>
      </c>
      <c r="U419" s="170">
        <v>17</v>
      </c>
      <c r="V419" s="170">
        <v>14</v>
      </c>
      <c r="W419" s="170">
        <v>9</v>
      </c>
      <c r="X419" s="170">
        <v>7</v>
      </c>
      <c r="Y419" s="170">
        <v>14</v>
      </c>
      <c r="Z419" s="180">
        <v>3</v>
      </c>
    </row>
    <row r="420" spans="1:26" s="71" customFormat="1">
      <c r="A420" s="3">
        <f t="shared" si="19"/>
        <v>410</v>
      </c>
      <c r="B420" s="9">
        <f t="shared" si="18"/>
        <v>6</v>
      </c>
      <c r="D420" s="39">
        <f t="shared" si="20"/>
        <v>410</v>
      </c>
      <c r="E420" s="39"/>
      <c r="F420" s="39" t="s">
        <v>66</v>
      </c>
      <c r="G420" s="58">
        <v>6</v>
      </c>
      <c r="H420" s="59">
        <v>7</v>
      </c>
      <c r="I420" s="59">
        <v>35</v>
      </c>
      <c r="J420" s="60">
        <v>19</v>
      </c>
      <c r="K420" s="60">
        <v>18</v>
      </c>
      <c r="L420" s="60">
        <v>7</v>
      </c>
      <c r="M420" s="60">
        <v>13</v>
      </c>
      <c r="N420" s="60">
        <v>9</v>
      </c>
      <c r="O420" s="60">
        <v>7</v>
      </c>
      <c r="P420" s="185">
        <v>33</v>
      </c>
      <c r="Q420" s="179">
        <v>11</v>
      </c>
      <c r="R420" s="170">
        <v>1</v>
      </c>
      <c r="S420" s="170">
        <v>3</v>
      </c>
      <c r="T420" s="170">
        <v>0</v>
      </c>
      <c r="U420" s="170">
        <v>7</v>
      </c>
      <c r="V420" s="170">
        <v>6</v>
      </c>
      <c r="W420" s="170">
        <v>5</v>
      </c>
      <c r="X420" s="170">
        <v>7</v>
      </c>
      <c r="Y420" s="170">
        <v>29</v>
      </c>
      <c r="Z420" s="180">
        <v>33</v>
      </c>
    </row>
    <row r="421" spans="1:26" s="71" customFormat="1">
      <c r="A421" s="3">
        <f t="shared" si="19"/>
        <v>411</v>
      </c>
      <c r="B421" s="9">
        <f t="shared" si="18"/>
        <v>1</v>
      </c>
      <c r="D421" s="39">
        <f t="shared" si="20"/>
        <v>411</v>
      </c>
      <c r="E421" s="39"/>
      <c r="F421" s="39" t="s">
        <v>66</v>
      </c>
      <c r="G421" s="58">
        <v>1</v>
      </c>
      <c r="H421" s="59">
        <v>33</v>
      </c>
      <c r="I421" s="59">
        <v>34</v>
      </c>
      <c r="J421" s="60">
        <v>11</v>
      </c>
      <c r="K421" s="60">
        <v>7</v>
      </c>
      <c r="L421" s="60">
        <v>7</v>
      </c>
      <c r="M421" s="60">
        <v>31</v>
      </c>
      <c r="N421" s="60">
        <v>11</v>
      </c>
      <c r="O421" s="60">
        <v>36</v>
      </c>
      <c r="P421" s="185">
        <v>26</v>
      </c>
      <c r="Q421" s="179">
        <v>16</v>
      </c>
      <c r="R421" s="170">
        <v>10</v>
      </c>
      <c r="S421" s="170">
        <v>33</v>
      </c>
      <c r="T421" s="170">
        <v>15</v>
      </c>
      <c r="U421" s="170">
        <v>16</v>
      </c>
      <c r="V421" s="170">
        <v>25</v>
      </c>
      <c r="W421" s="170">
        <v>4</v>
      </c>
      <c r="X421" s="170">
        <v>7</v>
      </c>
      <c r="Y421" s="170">
        <v>36</v>
      </c>
      <c r="Z421" s="180">
        <v>24</v>
      </c>
    </row>
    <row r="422" spans="1:26" s="71" customFormat="1">
      <c r="A422" s="3">
        <f t="shared" si="19"/>
        <v>412</v>
      </c>
      <c r="B422" s="9">
        <f t="shared" si="18"/>
        <v>6</v>
      </c>
      <c r="D422" s="39">
        <f t="shared" si="20"/>
        <v>412</v>
      </c>
      <c r="E422" s="39"/>
      <c r="F422" s="39" t="s">
        <v>66</v>
      </c>
      <c r="G422" s="58">
        <v>6</v>
      </c>
      <c r="H422" s="59">
        <v>21</v>
      </c>
      <c r="I422" s="59">
        <v>35</v>
      </c>
      <c r="J422" s="60">
        <v>9</v>
      </c>
      <c r="K422" s="60">
        <v>19</v>
      </c>
      <c r="L422" s="60">
        <v>10</v>
      </c>
      <c r="M422" s="60">
        <v>19</v>
      </c>
      <c r="N422" s="60">
        <v>1</v>
      </c>
      <c r="O422" s="60">
        <v>22</v>
      </c>
      <c r="P422" s="185">
        <v>14</v>
      </c>
      <c r="Q422" s="179">
        <v>30</v>
      </c>
      <c r="R422" s="170">
        <v>3</v>
      </c>
      <c r="S422" s="170">
        <v>20</v>
      </c>
      <c r="T422" s="170">
        <v>7</v>
      </c>
      <c r="U422" s="170">
        <v>9</v>
      </c>
      <c r="V422" s="170">
        <v>31</v>
      </c>
      <c r="W422" s="170">
        <v>27</v>
      </c>
      <c r="X422" s="170">
        <v>12</v>
      </c>
      <c r="Y422" s="170">
        <v>22</v>
      </c>
      <c r="Z422" s="180">
        <v>28</v>
      </c>
    </row>
    <row r="423" spans="1:26" s="71" customFormat="1">
      <c r="A423" s="3">
        <f t="shared" si="19"/>
        <v>413</v>
      </c>
      <c r="B423" s="9">
        <f t="shared" si="18"/>
        <v>23</v>
      </c>
      <c r="D423" s="39">
        <f t="shared" si="20"/>
        <v>413</v>
      </c>
      <c r="E423" s="39"/>
      <c r="F423" s="39" t="s">
        <v>66</v>
      </c>
      <c r="G423" s="58">
        <v>23</v>
      </c>
      <c r="H423" s="59">
        <v>9</v>
      </c>
      <c r="I423" s="59">
        <v>12</v>
      </c>
      <c r="J423" s="60">
        <v>14</v>
      </c>
      <c r="K423" s="60">
        <v>34</v>
      </c>
      <c r="L423" s="60">
        <v>29</v>
      </c>
      <c r="M423" s="60">
        <v>33</v>
      </c>
      <c r="N423" s="60">
        <v>32</v>
      </c>
      <c r="O423" s="60">
        <v>29</v>
      </c>
      <c r="P423" s="185">
        <v>19</v>
      </c>
      <c r="Q423" s="179">
        <v>36</v>
      </c>
      <c r="R423" s="170">
        <v>34</v>
      </c>
      <c r="S423" s="170">
        <v>12</v>
      </c>
      <c r="T423" s="170">
        <v>23</v>
      </c>
      <c r="U423" s="170">
        <v>17</v>
      </c>
      <c r="V423" s="170">
        <v>28</v>
      </c>
      <c r="W423" s="170">
        <v>4</v>
      </c>
      <c r="X423" s="170">
        <v>10</v>
      </c>
      <c r="Y423" s="170">
        <v>21</v>
      </c>
      <c r="Z423" s="180">
        <v>34</v>
      </c>
    </row>
    <row r="424" spans="1:26" s="71" customFormat="1">
      <c r="A424" s="3">
        <f t="shared" si="19"/>
        <v>414</v>
      </c>
      <c r="B424" s="9">
        <f t="shared" si="18"/>
        <v>7</v>
      </c>
      <c r="D424" s="39">
        <f t="shared" si="20"/>
        <v>414</v>
      </c>
      <c r="E424" s="39"/>
      <c r="F424" s="39" t="s">
        <v>66</v>
      </c>
      <c r="G424" s="58">
        <v>7</v>
      </c>
      <c r="H424" s="59">
        <v>16</v>
      </c>
      <c r="I424" s="59">
        <v>14</v>
      </c>
      <c r="J424" s="60">
        <v>25</v>
      </c>
      <c r="K424" s="60">
        <v>9</v>
      </c>
      <c r="L424" s="60">
        <v>7</v>
      </c>
      <c r="M424" s="60">
        <v>8</v>
      </c>
      <c r="N424" s="60">
        <v>16</v>
      </c>
      <c r="O424" s="60">
        <v>0</v>
      </c>
      <c r="P424" s="185">
        <v>21</v>
      </c>
      <c r="Q424" s="179">
        <v>36</v>
      </c>
      <c r="R424" s="170">
        <v>7</v>
      </c>
      <c r="S424" s="170">
        <v>5</v>
      </c>
      <c r="T424" s="170">
        <v>10</v>
      </c>
      <c r="U424" s="170">
        <v>3</v>
      </c>
      <c r="V424" s="170">
        <v>29</v>
      </c>
      <c r="W424" s="170">
        <v>12</v>
      </c>
      <c r="X424" s="170">
        <v>2</v>
      </c>
      <c r="Y424" s="170">
        <v>33</v>
      </c>
      <c r="Z424" s="180">
        <v>4</v>
      </c>
    </row>
    <row r="425" spans="1:26" s="71" customFormat="1">
      <c r="A425" s="3">
        <f t="shared" si="19"/>
        <v>415</v>
      </c>
      <c r="B425" s="9">
        <f t="shared" si="18"/>
        <v>13</v>
      </c>
      <c r="D425" s="39">
        <f t="shared" si="20"/>
        <v>415</v>
      </c>
      <c r="E425" s="39"/>
      <c r="F425" s="39" t="s">
        <v>66</v>
      </c>
      <c r="G425" s="58">
        <v>13</v>
      </c>
      <c r="H425" s="59">
        <v>6</v>
      </c>
      <c r="I425" s="59">
        <v>35</v>
      </c>
      <c r="J425" s="60">
        <v>24</v>
      </c>
      <c r="K425" s="60">
        <v>16</v>
      </c>
      <c r="L425" s="60">
        <v>7</v>
      </c>
      <c r="M425" s="60">
        <v>28</v>
      </c>
      <c r="N425" s="60">
        <v>35</v>
      </c>
      <c r="O425" s="60">
        <v>32</v>
      </c>
      <c r="P425" s="185">
        <v>26</v>
      </c>
      <c r="Q425" s="179">
        <v>12</v>
      </c>
      <c r="R425" s="170">
        <v>3</v>
      </c>
      <c r="S425" s="170">
        <v>24</v>
      </c>
      <c r="T425" s="170">
        <v>9</v>
      </c>
      <c r="U425" s="170">
        <v>8</v>
      </c>
      <c r="V425" s="170">
        <v>22</v>
      </c>
      <c r="W425" s="170">
        <v>34</v>
      </c>
      <c r="X425" s="170">
        <v>18</v>
      </c>
      <c r="Y425" s="170">
        <v>8</v>
      </c>
      <c r="Z425" s="180">
        <v>2</v>
      </c>
    </row>
    <row r="426" spans="1:26" s="71" customFormat="1">
      <c r="A426" s="3">
        <f t="shared" si="19"/>
        <v>416</v>
      </c>
      <c r="B426" s="9">
        <f t="shared" si="18"/>
        <v>11</v>
      </c>
      <c r="D426" s="39">
        <f t="shared" si="20"/>
        <v>416</v>
      </c>
      <c r="E426" s="39"/>
      <c r="F426" s="39" t="s">
        <v>66</v>
      </c>
      <c r="G426" s="58">
        <v>11</v>
      </c>
      <c r="H426" s="59">
        <v>36</v>
      </c>
      <c r="I426" s="59">
        <v>5</v>
      </c>
      <c r="J426" s="60">
        <v>30</v>
      </c>
      <c r="K426" s="60">
        <v>11</v>
      </c>
      <c r="L426" s="60">
        <v>32</v>
      </c>
      <c r="M426" s="60">
        <v>35</v>
      </c>
      <c r="N426" s="60">
        <v>8</v>
      </c>
      <c r="O426" s="60">
        <v>7</v>
      </c>
      <c r="P426" s="185">
        <v>9</v>
      </c>
      <c r="Q426" s="179">
        <v>25</v>
      </c>
      <c r="R426" s="170">
        <v>1</v>
      </c>
      <c r="S426" s="170">
        <v>18</v>
      </c>
      <c r="T426" s="170">
        <v>13</v>
      </c>
      <c r="U426" s="170">
        <v>24</v>
      </c>
      <c r="V426" s="170">
        <v>11</v>
      </c>
      <c r="W426" s="170">
        <v>31</v>
      </c>
      <c r="X426" s="170">
        <v>3</v>
      </c>
      <c r="Y426" s="170">
        <v>13</v>
      </c>
      <c r="Z426" s="180">
        <v>14</v>
      </c>
    </row>
    <row r="427" spans="1:26" s="71" customFormat="1">
      <c r="A427" s="3">
        <f t="shared" si="19"/>
        <v>417</v>
      </c>
      <c r="B427" s="9">
        <f t="shared" si="18"/>
        <v>21</v>
      </c>
      <c r="D427" s="39">
        <f t="shared" si="20"/>
        <v>417</v>
      </c>
      <c r="E427" s="39"/>
      <c r="F427" s="39" t="s">
        <v>66</v>
      </c>
      <c r="G427" s="58">
        <v>21</v>
      </c>
      <c r="H427" s="59">
        <v>10</v>
      </c>
      <c r="I427" s="59">
        <v>4</v>
      </c>
      <c r="J427" s="60">
        <v>21</v>
      </c>
      <c r="K427" s="60">
        <v>35</v>
      </c>
      <c r="L427" s="60">
        <v>3</v>
      </c>
      <c r="M427" s="60">
        <v>19</v>
      </c>
      <c r="N427" s="60">
        <v>14</v>
      </c>
      <c r="O427" s="60">
        <v>23</v>
      </c>
      <c r="P427" s="185">
        <v>7</v>
      </c>
      <c r="Q427" s="179">
        <v>20</v>
      </c>
      <c r="R427" s="170">
        <v>7</v>
      </c>
      <c r="S427" s="170">
        <v>29</v>
      </c>
      <c r="T427" s="170">
        <v>15</v>
      </c>
      <c r="U427" s="170">
        <v>4</v>
      </c>
      <c r="V427" s="170">
        <v>17</v>
      </c>
      <c r="W427" s="170">
        <v>5</v>
      </c>
      <c r="X427" s="170">
        <v>11</v>
      </c>
      <c r="Y427" s="170">
        <v>4</v>
      </c>
      <c r="Z427" s="180">
        <v>29</v>
      </c>
    </row>
    <row r="428" spans="1:26" s="71" customFormat="1">
      <c r="A428" s="3">
        <f t="shared" si="19"/>
        <v>418</v>
      </c>
      <c r="B428" s="9">
        <f t="shared" si="18"/>
        <v>33</v>
      </c>
      <c r="D428" s="39">
        <f t="shared" si="20"/>
        <v>418</v>
      </c>
      <c r="E428" s="39"/>
      <c r="F428" s="39" t="s">
        <v>66</v>
      </c>
      <c r="G428" s="58">
        <v>33</v>
      </c>
      <c r="H428" s="59">
        <v>33</v>
      </c>
      <c r="I428" s="59">
        <v>8</v>
      </c>
      <c r="J428" s="60">
        <v>10</v>
      </c>
      <c r="K428" s="60">
        <v>8</v>
      </c>
      <c r="L428" s="60">
        <v>0</v>
      </c>
      <c r="M428" s="60">
        <v>8</v>
      </c>
      <c r="N428" s="60">
        <v>26</v>
      </c>
      <c r="O428" s="60">
        <v>0</v>
      </c>
      <c r="P428" s="185">
        <v>20</v>
      </c>
      <c r="Q428" s="179">
        <v>16</v>
      </c>
      <c r="R428" s="170">
        <v>3</v>
      </c>
      <c r="S428" s="170">
        <v>23</v>
      </c>
      <c r="T428" s="170">
        <v>5</v>
      </c>
      <c r="U428" s="170">
        <v>9</v>
      </c>
      <c r="V428" s="170">
        <v>26</v>
      </c>
      <c r="W428" s="170">
        <v>13</v>
      </c>
      <c r="X428" s="170">
        <v>7</v>
      </c>
      <c r="Y428" s="170">
        <v>8</v>
      </c>
      <c r="Z428" s="180">
        <v>26</v>
      </c>
    </row>
    <row r="429" spans="1:26" s="71" customFormat="1">
      <c r="A429" s="3">
        <f t="shared" si="19"/>
        <v>419</v>
      </c>
      <c r="B429" s="9">
        <f t="shared" si="18"/>
        <v>14</v>
      </c>
      <c r="D429" s="39">
        <f t="shared" si="20"/>
        <v>419</v>
      </c>
      <c r="E429" s="39"/>
      <c r="F429" s="39" t="s">
        <v>66</v>
      </c>
      <c r="G429" s="58">
        <v>14</v>
      </c>
      <c r="H429" s="59">
        <v>13</v>
      </c>
      <c r="I429" s="59">
        <v>13</v>
      </c>
      <c r="J429" s="60">
        <v>19</v>
      </c>
      <c r="K429" s="60">
        <v>30</v>
      </c>
      <c r="L429" s="60">
        <v>2</v>
      </c>
      <c r="M429" s="60">
        <v>18</v>
      </c>
      <c r="N429" s="60">
        <v>27</v>
      </c>
      <c r="O429" s="60">
        <v>1</v>
      </c>
      <c r="P429" s="185">
        <v>30</v>
      </c>
      <c r="Q429" s="179">
        <v>12</v>
      </c>
      <c r="R429" s="170">
        <v>10</v>
      </c>
      <c r="S429" s="170">
        <v>2</v>
      </c>
      <c r="T429" s="170">
        <v>34</v>
      </c>
      <c r="U429" s="170">
        <v>6</v>
      </c>
      <c r="V429" s="170">
        <v>4</v>
      </c>
      <c r="W429" s="170">
        <v>7</v>
      </c>
      <c r="X429" s="170">
        <v>8</v>
      </c>
      <c r="Y429" s="170">
        <v>28</v>
      </c>
      <c r="Z429" s="180">
        <v>14</v>
      </c>
    </row>
    <row r="430" spans="1:26" s="71" customFormat="1">
      <c r="A430" s="3">
        <f t="shared" si="19"/>
        <v>420</v>
      </c>
      <c r="B430" s="9">
        <f t="shared" si="18"/>
        <v>16</v>
      </c>
      <c r="D430" s="39">
        <f t="shared" si="20"/>
        <v>420</v>
      </c>
      <c r="E430" s="39"/>
      <c r="F430" s="39" t="s">
        <v>66</v>
      </c>
      <c r="G430" s="58">
        <v>16</v>
      </c>
      <c r="H430" s="59">
        <v>4</v>
      </c>
      <c r="I430" s="59">
        <v>5</v>
      </c>
      <c r="J430" s="60">
        <v>15</v>
      </c>
      <c r="K430" s="60">
        <v>26</v>
      </c>
      <c r="L430" s="60">
        <v>11</v>
      </c>
      <c r="M430" s="60">
        <v>7</v>
      </c>
      <c r="N430" s="60">
        <v>22</v>
      </c>
      <c r="O430" s="60">
        <v>7</v>
      </c>
      <c r="P430" s="185">
        <v>31</v>
      </c>
      <c r="Q430" s="179">
        <v>6</v>
      </c>
      <c r="R430" s="170">
        <v>11</v>
      </c>
      <c r="S430" s="170">
        <v>9</v>
      </c>
      <c r="T430" s="170">
        <v>2</v>
      </c>
      <c r="U430" s="170">
        <v>18</v>
      </c>
      <c r="V430" s="170">
        <v>2</v>
      </c>
      <c r="W430" s="170">
        <v>8</v>
      </c>
      <c r="X430" s="170">
        <v>35</v>
      </c>
      <c r="Y430" s="170">
        <v>23</v>
      </c>
      <c r="Z430" s="180">
        <v>15</v>
      </c>
    </row>
    <row r="431" spans="1:26" s="71" customFormat="1">
      <c r="A431" s="3">
        <f t="shared" si="19"/>
        <v>421</v>
      </c>
      <c r="B431" s="9">
        <f t="shared" si="18"/>
        <v>29</v>
      </c>
      <c r="D431" s="39">
        <f t="shared" si="20"/>
        <v>421</v>
      </c>
      <c r="E431" s="39"/>
      <c r="F431" s="39" t="s">
        <v>66</v>
      </c>
      <c r="G431" s="58">
        <v>29</v>
      </c>
      <c r="H431" s="59">
        <v>28</v>
      </c>
      <c r="I431" s="59">
        <v>27</v>
      </c>
      <c r="J431" s="60">
        <v>2</v>
      </c>
      <c r="K431" s="60">
        <v>33</v>
      </c>
      <c r="L431" s="60">
        <v>30</v>
      </c>
      <c r="M431" s="60">
        <v>34</v>
      </c>
      <c r="N431" s="60">
        <v>25</v>
      </c>
      <c r="O431" s="60">
        <v>4</v>
      </c>
      <c r="P431" s="185">
        <v>3</v>
      </c>
      <c r="Q431" s="179">
        <v>22</v>
      </c>
      <c r="R431" s="170">
        <v>11</v>
      </c>
      <c r="S431" s="170">
        <v>32</v>
      </c>
      <c r="T431" s="170">
        <v>29</v>
      </c>
      <c r="U431" s="170">
        <v>24</v>
      </c>
      <c r="V431" s="170">
        <v>16</v>
      </c>
      <c r="W431" s="170">
        <v>36</v>
      </c>
      <c r="X431" s="170">
        <v>3</v>
      </c>
      <c r="Y431" s="170">
        <v>13</v>
      </c>
      <c r="Z431" s="180">
        <v>22</v>
      </c>
    </row>
    <row r="432" spans="1:26" s="71" customFormat="1">
      <c r="A432" s="3">
        <f t="shared" si="19"/>
        <v>422</v>
      </c>
      <c r="B432" s="9">
        <f t="shared" si="18"/>
        <v>33</v>
      </c>
      <c r="D432" s="39">
        <f t="shared" si="20"/>
        <v>422</v>
      </c>
      <c r="E432" s="39"/>
      <c r="F432" s="39" t="s">
        <v>66</v>
      </c>
      <c r="G432" s="58">
        <v>33</v>
      </c>
      <c r="H432" s="59">
        <v>14</v>
      </c>
      <c r="I432" s="59">
        <v>6</v>
      </c>
      <c r="J432" s="60">
        <v>23</v>
      </c>
      <c r="K432" s="60">
        <v>5</v>
      </c>
      <c r="L432" s="60">
        <v>18</v>
      </c>
      <c r="M432" s="60">
        <v>21</v>
      </c>
      <c r="N432" s="60">
        <v>19</v>
      </c>
      <c r="O432" s="60">
        <v>34</v>
      </c>
      <c r="P432" s="185">
        <v>29</v>
      </c>
      <c r="Q432" s="179">
        <v>2</v>
      </c>
      <c r="R432" s="170">
        <v>11</v>
      </c>
      <c r="S432" s="170">
        <v>35</v>
      </c>
      <c r="T432" s="170">
        <v>29</v>
      </c>
      <c r="U432" s="170">
        <v>27</v>
      </c>
      <c r="V432" s="170">
        <v>2</v>
      </c>
      <c r="W432" s="170">
        <v>3</v>
      </c>
      <c r="X432" s="170">
        <v>20</v>
      </c>
      <c r="Y432" s="170">
        <v>3</v>
      </c>
      <c r="Z432" s="180">
        <v>35</v>
      </c>
    </row>
    <row r="433" spans="1:26" s="71" customFormat="1">
      <c r="A433" s="3">
        <f t="shared" si="19"/>
        <v>423</v>
      </c>
      <c r="B433" s="9">
        <f t="shared" si="18"/>
        <v>8</v>
      </c>
      <c r="D433" s="39">
        <f t="shared" si="20"/>
        <v>423</v>
      </c>
      <c r="E433" s="39"/>
      <c r="F433" s="39" t="s">
        <v>66</v>
      </c>
      <c r="G433" s="58">
        <v>8</v>
      </c>
      <c r="H433" s="59">
        <v>3</v>
      </c>
      <c r="I433" s="59">
        <v>30</v>
      </c>
      <c r="J433" s="60">
        <v>30</v>
      </c>
      <c r="K433" s="60">
        <v>5</v>
      </c>
      <c r="L433" s="60">
        <v>10</v>
      </c>
      <c r="M433" s="60">
        <v>23</v>
      </c>
      <c r="N433" s="60">
        <v>19</v>
      </c>
      <c r="O433" s="60">
        <v>26</v>
      </c>
      <c r="P433" s="185">
        <v>1</v>
      </c>
      <c r="Q433" s="179">
        <v>28</v>
      </c>
      <c r="R433" s="170">
        <v>28</v>
      </c>
      <c r="S433" s="170">
        <v>1</v>
      </c>
      <c r="T433" s="170">
        <v>36</v>
      </c>
      <c r="U433" s="170">
        <v>12</v>
      </c>
      <c r="V433" s="170">
        <v>3</v>
      </c>
      <c r="W433" s="170">
        <v>8</v>
      </c>
      <c r="X433" s="170">
        <v>11</v>
      </c>
      <c r="Y433" s="170">
        <v>20</v>
      </c>
      <c r="Z433" s="180">
        <v>15</v>
      </c>
    </row>
    <row r="434" spans="1:26" s="71" customFormat="1">
      <c r="A434" s="3">
        <f t="shared" si="19"/>
        <v>424</v>
      </c>
      <c r="B434" s="9">
        <f t="shared" si="18"/>
        <v>4</v>
      </c>
      <c r="D434" s="39">
        <f t="shared" si="20"/>
        <v>424</v>
      </c>
      <c r="E434" s="39"/>
      <c r="F434" s="39" t="s">
        <v>66</v>
      </c>
      <c r="G434" s="58">
        <v>4</v>
      </c>
      <c r="H434" s="59">
        <v>17</v>
      </c>
      <c r="I434" s="59">
        <v>2</v>
      </c>
      <c r="J434" s="60">
        <v>13</v>
      </c>
      <c r="K434" s="60">
        <v>3</v>
      </c>
      <c r="L434" s="60">
        <v>2</v>
      </c>
      <c r="M434" s="60">
        <v>17</v>
      </c>
      <c r="N434" s="60">
        <v>14</v>
      </c>
      <c r="O434" s="60">
        <v>18</v>
      </c>
      <c r="P434" s="185">
        <v>30</v>
      </c>
      <c r="Q434" s="179">
        <v>3</v>
      </c>
      <c r="R434" s="170">
        <v>10</v>
      </c>
      <c r="S434" s="170">
        <v>34</v>
      </c>
      <c r="T434" s="170">
        <v>23</v>
      </c>
      <c r="U434" s="170">
        <v>16</v>
      </c>
      <c r="V434" s="170">
        <v>14</v>
      </c>
      <c r="W434" s="170">
        <v>28</v>
      </c>
      <c r="X434" s="170">
        <v>22</v>
      </c>
      <c r="Y434" s="170">
        <v>7</v>
      </c>
      <c r="Z434" s="180">
        <v>3</v>
      </c>
    </row>
    <row r="435" spans="1:26" s="71" customFormat="1">
      <c r="A435" s="3">
        <f t="shared" si="19"/>
        <v>425</v>
      </c>
      <c r="B435" s="9">
        <f t="shared" si="18"/>
        <v>10</v>
      </c>
      <c r="D435" s="39">
        <f t="shared" si="20"/>
        <v>425</v>
      </c>
      <c r="E435" s="39"/>
      <c r="F435" s="39" t="s">
        <v>66</v>
      </c>
      <c r="G435" s="58">
        <v>10</v>
      </c>
      <c r="H435" s="59">
        <v>31</v>
      </c>
      <c r="I435" s="59">
        <v>21</v>
      </c>
      <c r="J435" s="60">
        <v>23</v>
      </c>
      <c r="K435" s="60">
        <v>4</v>
      </c>
      <c r="L435" s="60">
        <v>4</v>
      </c>
      <c r="M435" s="60">
        <v>2</v>
      </c>
      <c r="N435" s="60">
        <v>6</v>
      </c>
      <c r="O435" s="60">
        <v>29</v>
      </c>
      <c r="P435" s="185">
        <v>4</v>
      </c>
      <c r="Q435" s="179">
        <v>11</v>
      </c>
      <c r="R435" s="170">
        <v>15</v>
      </c>
      <c r="S435" s="170">
        <v>21</v>
      </c>
      <c r="T435" s="170">
        <v>21</v>
      </c>
      <c r="U435" s="170">
        <v>25</v>
      </c>
      <c r="V435" s="170">
        <v>4</v>
      </c>
      <c r="W435" s="170">
        <v>12</v>
      </c>
      <c r="X435" s="170">
        <v>5</v>
      </c>
      <c r="Y435" s="170">
        <v>16</v>
      </c>
      <c r="Z435" s="180">
        <v>36</v>
      </c>
    </row>
    <row r="436" spans="1:26" s="71" customFormat="1">
      <c r="A436" s="3">
        <f t="shared" si="19"/>
        <v>426</v>
      </c>
      <c r="B436" s="9">
        <f t="shared" si="18"/>
        <v>8</v>
      </c>
      <c r="D436" s="39">
        <f t="shared" si="20"/>
        <v>426</v>
      </c>
      <c r="E436" s="39"/>
      <c r="F436" s="39" t="s">
        <v>66</v>
      </c>
      <c r="G436" s="58">
        <v>8</v>
      </c>
      <c r="H436" s="59">
        <v>16</v>
      </c>
      <c r="I436" s="59">
        <v>17</v>
      </c>
      <c r="J436" s="60">
        <v>27</v>
      </c>
      <c r="K436" s="60">
        <v>18</v>
      </c>
      <c r="L436" s="60">
        <v>2</v>
      </c>
      <c r="M436" s="60">
        <v>3</v>
      </c>
      <c r="N436" s="60">
        <v>25</v>
      </c>
      <c r="O436" s="60">
        <v>9</v>
      </c>
      <c r="P436" s="185">
        <v>28</v>
      </c>
      <c r="Q436" s="179">
        <v>23</v>
      </c>
      <c r="R436" s="170">
        <v>33</v>
      </c>
      <c r="S436" s="170">
        <v>12</v>
      </c>
      <c r="T436" s="170">
        <v>28</v>
      </c>
      <c r="U436" s="170">
        <v>7</v>
      </c>
      <c r="V436" s="170">
        <v>10</v>
      </c>
      <c r="W436" s="170">
        <v>4</v>
      </c>
      <c r="X436" s="170">
        <v>36</v>
      </c>
      <c r="Y436" s="170">
        <v>19</v>
      </c>
      <c r="Z436" s="180">
        <v>1</v>
      </c>
    </row>
    <row r="437" spans="1:26" s="71" customFormat="1">
      <c r="A437" s="3">
        <f t="shared" si="19"/>
        <v>427</v>
      </c>
      <c r="B437" s="9">
        <f t="shared" si="18"/>
        <v>7</v>
      </c>
      <c r="D437" s="39">
        <f t="shared" si="20"/>
        <v>427</v>
      </c>
      <c r="E437" s="39"/>
      <c r="F437" s="39" t="s">
        <v>66</v>
      </c>
      <c r="G437" s="58">
        <v>7</v>
      </c>
      <c r="H437" s="59">
        <v>36</v>
      </c>
      <c r="I437" s="59">
        <v>13</v>
      </c>
      <c r="J437" s="60">
        <v>5</v>
      </c>
      <c r="K437" s="60">
        <v>15</v>
      </c>
      <c r="L437" s="60">
        <v>21</v>
      </c>
      <c r="M437" s="60">
        <v>32</v>
      </c>
      <c r="N437" s="60">
        <v>20</v>
      </c>
      <c r="O437" s="60">
        <v>13</v>
      </c>
      <c r="P437" s="185">
        <v>27</v>
      </c>
      <c r="Q437" s="179">
        <v>15</v>
      </c>
      <c r="R437" s="170">
        <v>20</v>
      </c>
      <c r="S437" s="170">
        <v>7</v>
      </c>
      <c r="T437" s="170">
        <v>12</v>
      </c>
      <c r="U437" s="170">
        <v>30</v>
      </c>
      <c r="V437" s="170">
        <v>35</v>
      </c>
      <c r="W437" s="170">
        <v>8</v>
      </c>
      <c r="X437" s="170">
        <v>20</v>
      </c>
      <c r="Y437" s="170">
        <v>15</v>
      </c>
      <c r="Z437" s="180">
        <v>1</v>
      </c>
    </row>
    <row r="438" spans="1:26" s="71" customFormat="1">
      <c r="A438" s="3">
        <f t="shared" si="19"/>
        <v>428</v>
      </c>
      <c r="B438" s="9">
        <f t="shared" si="18"/>
        <v>25</v>
      </c>
      <c r="D438" s="39">
        <f t="shared" si="20"/>
        <v>428</v>
      </c>
      <c r="E438" s="39"/>
      <c r="F438" s="39" t="s">
        <v>66</v>
      </c>
      <c r="G438" s="58">
        <v>25</v>
      </c>
      <c r="H438" s="59">
        <v>34</v>
      </c>
      <c r="I438" s="59">
        <v>32</v>
      </c>
      <c r="J438" s="60">
        <v>30</v>
      </c>
      <c r="K438" s="60">
        <v>24</v>
      </c>
      <c r="L438" s="60">
        <v>14</v>
      </c>
      <c r="M438" s="60">
        <v>11</v>
      </c>
      <c r="N438" s="60">
        <v>20</v>
      </c>
      <c r="O438" s="60">
        <v>17</v>
      </c>
      <c r="P438" s="185">
        <v>19</v>
      </c>
      <c r="Q438" s="179">
        <v>0</v>
      </c>
      <c r="R438" s="170">
        <v>19</v>
      </c>
      <c r="S438" s="170">
        <v>35</v>
      </c>
      <c r="T438" s="170">
        <v>18</v>
      </c>
      <c r="U438" s="170">
        <v>3</v>
      </c>
      <c r="V438" s="170">
        <v>6</v>
      </c>
      <c r="W438" s="170">
        <v>11</v>
      </c>
      <c r="X438" s="170">
        <v>9</v>
      </c>
      <c r="Y438" s="170">
        <v>15</v>
      </c>
      <c r="Z438" s="180">
        <v>13</v>
      </c>
    </row>
    <row r="439" spans="1:26" s="71" customFormat="1">
      <c r="A439" s="3">
        <f t="shared" si="19"/>
        <v>429</v>
      </c>
      <c r="B439" s="9">
        <f t="shared" si="18"/>
        <v>22</v>
      </c>
      <c r="D439" s="39">
        <f t="shared" si="20"/>
        <v>429</v>
      </c>
      <c r="E439" s="39"/>
      <c r="F439" s="39" t="s">
        <v>66</v>
      </c>
      <c r="G439" s="58">
        <v>22</v>
      </c>
      <c r="H439" s="59">
        <v>8</v>
      </c>
      <c r="I439" s="59">
        <v>18</v>
      </c>
      <c r="J439" s="60">
        <v>3</v>
      </c>
      <c r="K439" s="60">
        <v>11</v>
      </c>
      <c r="L439" s="60">
        <v>26</v>
      </c>
      <c r="M439" s="60">
        <v>17</v>
      </c>
      <c r="N439" s="60">
        <v>21</v>
      </c>
      <c r="O439" s="60">
        <v>21</v>
      </c>
      <c r="P439" s="185">
        <v>16</v>
      </c>
      <c r="Q439" s="179">
        <v>29</v>
      </c>
      <c r="R439" s="170">
        <v>9</v>
      </c>
      <c r="S439" s="170">
        <v>0</v>
      </c>
      <c r="T439" s="170">
        <v>0</v>
      </c>
      <c r="U439" s="170">
        <v>32</v>
      </c>
      <c r="V439" s="170">
        <v>26</v>
      </c>
      <c r="W439" s="170">
        <v>7</v>
      </c>
      <c r="X439" s="170">
        <v>2</v>
      </c>
      <c r="Y439" s="170">
        <v>32</v>
      </c>
      <c r="Z439" s="180">
        <v>6</v>
      </c>
    </row>
    <row r="440" spans="1:26" s="71" customFormat="1">
      <c r="A440" s="3">
        <f t="shared" si="19"/>
        <v>430</v>
      </c>
      <c r="B440" s="9">
        <f t="shared" si="18"/>
        <v>24</v>
      </c>
      <c r="D440" s="39">
        <f t="shared" si="20"/>
        <v>430</v>
      </c>
      <c r="E440" s="39"/>
      <c r="F440" s="39" t="s">
        <v>66</v>
      </c>
      <c r="G440" s="58">
        <v>24</v>
      </c>
      <c r="H440" s="59">
        <v>33</v>
      </c>
      <c r="I440" s="59">
        <v>20</v>
      </c>
      <c r="J440" s="60">
        <v>8</v>
      </c>
      <c r="K440" s="60">
        <v>23</v>
      </c>
      <c r="L440" s="60">
        <v>3</v>
      </c>
      <c r="M440" s="60">
        <v>9</v>
      </c>
      <c r="N440" s="60">
        <v>21</v>
      </c>
      <c r="O440" s="60">
        <v>2</v>
      </c>
      <c r="P440" s="185">
        <v>4</v>
      </c>
      <c r="Q440" s="179">
        <v>11</v>
      </c>
      <c r="R440" s="170">
        <v>6</v>
      </c>
      <c r="S440" s="170">
        <v>36</v>
      </c>
      <c r="T440" s="170">
        <v>14</v>
      </c>
      <c r="U440" s="170">
        <v>29</v>
      </c>
      <c r="V440" s="170">
        <v>32</v>
      </c>
      <c r="W440" s="170">
        <v>35</v>
      </c>
      <c r="X440" s="170">
        <v>20</v>
      </c>
      <c r="Y440" s="170">
        <v>10</v>
      </c>
      <c r="Z440" s="180">
        <v>32</v>
      </c>
    </row>
    <row r="441" spans="1:26" s="71" customFormat="1">
      <c r="A441" s="3">
        <f t="shared" si="19"/>
        <v>431</v>
      </c>
      <c r="B441" s="9">
        <f t="shared" si="18"/>
        <v>19</v>
      </c>
      <c r="D441" s="39">
        <f t="shared" si="20"/>
        <v>431</v>
      </c>
      <c r="E441" s="39"/>
      <c r="F441" s="39" t="s">
        <v>66</v>
      </c>
      <c r="G441" s="58">
        <v>19</v>
      </c>
      <c r="H441" s="59">
        <v>26</v>
      </c>
      <c r="I441" s="59">
        <v>24</v>
      </c>
      <c r="J441" s="60">
        <v>11</v>
      </c>
      <c r="K441" s="60">
        <v>8</v>
      </c>
      <c r="L441" s="60">
        <v>26</v>
      </c>
      <c r="M441" s="60">
        <v>17</v>
      </c>
      <c r="N441" s="60">
        <v>14</v>
      </c>
      <c r="O441" s="60">
        <v>14</v>
      </c>
      <c r="P441" s="185">
        <v>36</v>
      </c>
      <c r="Q441" s="179">
        <v>26</v>
      </c>
      <c r="R441" s="170">
        <v>26</v>
      </c>
      <c r="S441" s="170">
        <v>15</v>
      </c>
      <c r="T441" s="170">
        <v>20</v>
      </c>
      <c r="U441" s="170">
        <v>1</v>
      </c>
      <c r="V441" s="170">
        <v>2</v>
      </c>
      <c r="W441" s="170">
        <v>9</v>
      </c>
      <c r="X441" s="170">
        <v>2</v>
      </c>
      <c r="Y441" s="170">
        <v>3</v>
      </c>
      <c r="Z441" s="180">
        <v>19</v>
      </c>
    </row>
    <row r="442" spans="1:26" s="71" customFormat="1">
      <c r="A442" s="3">
        <f t="shared" si="19"/>
        <v>432</v>
      </c>
      <c r="B442" s="9">
        <f t="shared" si="18"/>
        <v>10</v>
      </c>
      <c r="D442" s="39">
        <f t="shared" si="20"/>
        <v>432</v>
      </c>
      <c r="E442" s="39"/>
      <c r="F442" s="39" t="s">
        <v>66</v>
      </c>
      <c r="G442" s="58">
        <v>10</v>
      </c>
      <c r="H442" s="59">
        <v>30</v>
      </c>
      <c r="I442" s="59">
        <v>31</v>
      </c>
      <c r="J442" s="60">
        <v>17</v>
      </c>
      <c r="K442" s="60">
        <v>31</v>
      </c>
      <c r="L442" s="60">
        <v>7</v>
      </c>
      <c r="M442" s="60">
        <v>14</v>
      </c>
      <c r="N442" s="60">
        <v>8</v>
      </c>
      <c r="O442" s="60">
        <v>23</v>
      </c>
      <c r="P442" s="185">
        <v>36</v>
      </c>
      <c r="Q442" s="179">
        <v>10</v>
      </c>
      <c r="R442" s="170">
        <v>30</v>
      </c>
      <c r="S442" s="170">
        <v>5</v>
      </c>
      <c r="T442" s="170">
        <v>21</v>
      </c>
      <c r="U442" s="170">
        <v>27</v>
      </c>
      <c r="V442" s="170">
        <v>22</v>
      </c>
      <c r="W442" s="170">
        <v>10</v>
      </c>
      <c r="X442" s="170">
        <v>32</v>
      </c>
      <c r="Y442" s="170">
        <v>30</v>
      </c>
      <c r="Z442" s="180">
        <v>5</v>
      </c>
    </row>
    <row r="443" spans="1:26" s="71" customFormat="1">
      <c r="A443" s="3">
        <f t="shared" si="19"/>
        <v>433</v>
      </c>
      <c r="B443" s="9">
        <f t="shared" si="18"/>
        <v>26</v>
      </c>
      <c r="D443" s="39">
        <f t="shared" si="20"/>
        <v>433</v>
      </c>
      <c r="E443" s="39"/>
      <c r="F443" s="39" t="s">
        <v>66</v>
      </c>
      <c r="G443" s="58">
        <v>26</v>
      </c>
      <c r="H443" s="59">
        <v>11</v>
      </c>
      <c r="I443" s="59">
        <v>23</v>
      </c>
      <c r="J443" s="60">
        <v>30</v>
      </c>
      <c r="K443" s="60">
        <v>13</v>
      </c>
      <c r="L443" s="60">
        <v>18</v>
      </c>
      <c r="M443" s="60">
        <v>32</v>
      </c>
      <c r="N443" s="60">
        <v>30</v>
      </c>
      <c r="O443" s="60">
        <v>26</v>
      </c>
      <c r="P443" s="185">
        <v>5</v>
      </c>
      <c r="Q443" s="179">
        <v>1</v>
      </c>
      <c r="R443" s="170">
        <v>5</v>
      </c>
      <c r="S443" s="170">
        <v>7</v>
      </c>
      <c r="T443" s="170">
        <v>12</v>
      </c>
      <c r="U443" s="170">
        <v>35</v>
      </c>
      <c r="V443" s="170">
        <v>10</v>
      </c>
      <c r="W443" s="170">
        <v>29</v>
      </c>
      <c r="X443" s="170">
        <v>11</v>
      </c>
      <c r="Y443" s="170">
        <v>3</v>
      </c>
      <c r="Z443" s="180">
        <v>17</v>
      </c>
    </row>
    <row r="444" spans="1:26" s="71" customFormat="1">
      <c r="A444" s="3">
        <f t="shared" si="19"/>
        <v>434</v>
      </c>
      <c r="B444" s="9">
        <f t="shared" si="18"/>
        <v>11</v>
      </c>
      <c r="D444" s="39">
        <f t="shared" si="20"/>
        <v>434</v>
      </c>
      <c r="E444" s="39"/>
      <c r="F444" s="39" t="s">
        <v>66</v>
      </c>
      <c r="G444" s="58">
        <v>11</v>
      </c>
      <c r="H444" s="59">
        <v>27</v>
      </c>
      <c r="I444" s="59">
        <v>10</v>
      </c>
      <c r="J444" s="60">
        <v>23</v>
      </c>
      <c r="K444" s="60">
        <v>22</v>
      </c>
      <c r="L444" s="60">
        <v>22</v>
      </c>
      <c r="M444" s="60">
        <v>26</v>
      </c>
      <c r="N444" s="60">
        <v>32</v>
      </c>
      <c r="O444" s="60">
        <v>30</v>
      </c>
      <c r="P444" s="185">
        <v>33</v>
      </c>
      <c r="Q444" s="179">
        <v>12</v>
      </c>
      <c r="R444" s="170">
        <v>19</v>
      </c>
      <c r="S444" s="170">
        <v>30</v>
      </c>
      <c r="T444" s="170">
        <v>0</v>
      </c>
      <c r="U444" s="170">
        <v>3</v>
      </c>
      <c r="V444" s="170">
        <v>2</v>
      </c>
      <c r="W444" s="170">
        <v>6</v>
      </c>
      <c r="X444" s="170">
        <v>16</v>
      </c>
      <c r="Y444" s="170">
        <v>10</v>
      </c>
      <c r="Z444" s="180">
        <v>17</v>
      </c>
    </row>
    <row r="445" spans="1:26" s="71" customFormat="1">
      <c r="A445" s="3">
        <f t="shared" si="19"/>
        <v>435</v>
      </c>
      <c r="B445" s="9">
        <f t="shared" si="18"/>
        <v>8</v>
      </c>
      <c r="D445" s="39">
        <f t="shared" si="20"/>
        <v>435</v>
      </c>
      <c r="E445" s="39"/>
      <c r="F445" s="39" t="s">
        <v>66</v>
      </c>
      <c r="G445" s="58">
        <v>8</v>
      </c>
      <c r="H445" s="59">
        <v>14</v>
      </c>
      <c r="I445" s="59">
        <v>15</v>
      </c>
      <c r="J445" s="60">
        <v>2</v>
      </c>
      <c r="K445" s="60">
        <v>23</v>
      </c>
      <c r="L445" s="60">
        <v>35</v>
      </c>
      <c r="M445" s="60">
        <v>21</v>
      </c>
      <c r="N445" s="60">
        <v>16</v>
      </c>
      <c r="O445" s="60">
        <v>18</v>
      </c>
      <c r="P445" s="185">
        <v>36</v>
      </c>
      <c r="Q445" s="179">
        <v>3</v>
      </c>
      <c r="R445" s="170">
        <v>19</v>
      </c>
      <c r="S445" s="170">
        <v>15</v>
      </c>
      <c r="T445" s="170">
        <v>28</v>
      </c>
      <c r="U445" s="170">
        <v>15</v>
      </c>
      <c r="V445" s="170">
        <v>25</v>
      </c>
      <c r="W445" s="170">
        <v>14</v>
      </c>
      <c r="X445" s="170">
        <v>30</v>
      </c>
      <c r="Y445" s="170">
        <v>36</v>
      </c>
      <c r="Z445" s="180">
        <v>17</v>
      </c>
    </row>
    <row r="446" spans="1:26" s="71" customFormat="1">
      <c r="A446" s="3">
        <f t="shared" si="19"/>
        <v>436</v>
      </c>
      <c r="B446" s="9">
        <f t="shared" si="18"/>
        <v>25</v>
      </c>
      <c r="D446" s="39">
        <f t="shared" si="20"/>
        <v>436</v>
      </c>
      <c r="E446" s="39"/>
      <c r="F446" s="39" t="s">
        <v>66</v>
      </c>
      <c r="G446" s="58">
        <v>25</v>
      </c>
      <c r="H446" s="59">
        <v>26</v>
      </c>
      <c r="I446" s="59">
        <v>14</v>
      </c>
      <c r="J446" s="60">
        <v>10</v>
      </c>
      <c r="K446" s="60">
        <v>10</v>
      </c>
      <c r="L446" s="60">
        <v>10</v>
      </c>
      <c r="M446" s="60">
        <v>5</v>
      </c>
      <c r="N446" s="60">
        <v>15</v>
      </c>
      <c r="O446" s="60">
        <v>4</v>
      </c>
      <c r="P446" s="185">
        <v>12</v>
      </c>
      <c r="Q446" s="179">
        <v>2</v>
      </c>
      <c r="R446" s="170">
        <v>23</v>
      </c>
      <c r="S446" s="170">
        <v>3</v>
      </c>
      <c r="T446" s="170">
        <v>26</v>
      </c>
      <c r="U446" s="170">
        <v>0</v>
      </c>
      <c r="V446" s="170">
        <v>18</v>
      </c>
      <c r="W446" s="170">
        <v>17</v>
      </c>
      <c r="X446" s="170">
        <v>12</v>
      </c>
      <c r="Y446" s="170">
        <v>1</v>
      </c>
      <c r="Z446" s="180">
        <v>12</v>
      </c>
    </row>
    <row r="447" spans="1:26" s="71" customFormat="1">
      <c r="A447" s="3">
        <f t="shared" si="19"/>
        <v>437</v>
      </c>
      <c r="B447" s="9">
        <f t="shared" si="18"/>
        <v>35</v>
      </c>
      <c r="D447" s="39">
        <f t="shared" si="20"/>
        <v>437</v>
      </c>
      <c r="E447" s="39"/>
      <c r="F447" s="39" t="s">
        <v>66</v>
      </c>
      <c r="G447" s="58">
        <v>35</v>
      </c>
      <c r="H447" s="59">
        <v>13</v>
      </c>
      <c r="I447" s="59">
        <v>11</v>
      </c>
      <c r="J447" s="60">
        <v>5</v>
      </c>
      <c r="K447" s="60">
        <v>14</v>
      </c>
      <c r="L447" s="60">
        <v>33</v>
      </c>
      <c r="M447" s="60">
        <v>18</v>
      </c>
      <c r="N447" s="60">
        <v>21</v>
      </c>
      <c r="O447" s="60">
        <v>36</v>
      </c>
      <c r="P447" s="185">
        <v>7</v>
      </c>
      <c r="Q447" s="179">
        <v>26</v>
      </c>
      <c r="R447" s="170">
        <v>6</v>
      </c>
      <c r="S447" s="170">
        <v>5</v>
      </c>
      <c r="T447" s="170">
        <v>23</v>
      </c>
      <c r="U447" s="170">
        <v>8</v>
      </c>
      <c r="V447" s="170">
        <v>18</v>
      </c>
      <c r="W447" s="170">
        <v>10</v>
      </c>
      <c r="X447" s="170">
        <v>23</v>
      </c>
      <c r="Y447" s="170">
        <v>8</v>
      </c>
      <c r="Z447" s="180">
        <v>8</v>
      </c>
    </row>
    <row r="448" spans="1:26" s="71" customFormat="1">
      <c r="A448" s="3">
        <f t="shared" si="19"/>
        <v>438</v>
      </c>
      <c r="B448" s="9">
        <f t="shared" si="18"/>
        <v>8</v>
      </c>
      <c r="D448" s="39">
        <f t="shared" si="20"/>
        <v>438</v>
      </c>
      <c r="E448" s="39"/>
      <c r="F448" s="39" t="s">
        <v>66</v>
      </c>
      <c r="G448" s="58">
        <v>8</v>
      </c>
      <c r="H448" s="59">
        <v>12</v>
      </c>
      <c r="I448" s="59">
        <v>1</v>
      </c>
      <c r="J448" s="60">
        <v>21</v>
      </c>
      <c r="K448" s="60">
        <v>13</v>
      </c>
      <c r="L448" s="60">
        <v>14</v>
      </c>
      <c r="M448" s="60">
        <v>5</v>
      </c>
      <c r="N448" s="60">
        <v>14</v>
      </c>
      <c r="O448" s="60">
        <v>31</v>
      </c>
      <c r="P448" s="185">
        <v>8</v>
      </c>
      <c r="Q448" s="179">
        <v>7</v>
      </c>
      <c r="R448" s="170">
        <v>5</v>
      </c>
      <c r="S448" s="170">
        <v>10</v>
      </c>
      <c r="T448" s="170">
        <v>27</v>
      </c>
      <c r="U448" s="170">
        <v>15</v>
      </c>
      <c r="V448" s="170">
        <v>4</v>
      </c>
      <c r="W448" s="170">
        <v>14</v>
      </c>
      <c r="X448" s="170">
        <v>27</v>
      </c>
      <c r="Y448" s="170">
        <v>7</v>
      </c>
      <c r="Z448" s="180">
        <v>33</v>
      </c>
    </row>
    <row r="449" spans="1:26" s="71" customFormat="1">
      <c r="A449" s="3">
        <f t="shared" si="19"/>
        <v>439</v>
      </c>
      <c r="B449" s="9">
        <f t="shared" si="18"/>
        <v>25</v>
      </c>
      <c r="D449" s="39">
        <f t="shared" si="20"/>
        <v>439</v>
      </c>
      <c r="E449" s="39"/>
      <c r="F449" s="39" t="s">
        <v>66</v>
      </c>
      <c r="G449" s="58">
        <v>25</v>
      </c>
      <c r="H449" s="59">
        <v>34</v>
      </c>
      <c r="I449" s="59">
        <v>13</v>
      </c>
      <c r="J449" s="60">
        <v>29</v>
      </c>
      <c r="K449" s="60">
        <v>5</v>
      </c>
      <c r="L449" s="60">
        <v>13</v>
      </c>
      <c r="M449" s="60">
        <v>10</v>
      </c>
      <c r="N449" s="60">
        <v>31</v>
      </c>
      <c r="O449" s="60">
        <v>19</v>
      </c>
      <c r="P449" s="185">
        <v>24</v>
      </c>
      <c r="Q449" s="179">
        <v>13</v>
      </c>
      <c r="R449" s="170">
        <v>23</v>
      </c>
      <c r="S449" s="170">
        <v>28</v>
      </c>
      <c r="T449" s="170">
        <v>20</v>
      </c>
      <c r="U449" s="170">
        <v>14</v>
      </c>
      <c r="V449" s="170">
        <v>21</v>
      </c>
      <c r="W449" s="170">
        <v>17</v>
      </c>
      <c r="X449" s="170">
        <v>21</v>
      </c>
      <c r="Y449" s="170">
        <v>7</v>
      </c>
      <c r="Z449" s="180">
        <v>32</v>
      </c>
    </row>
    <row r="450" spans="1:26" s="71" customFormat="1">
      <c r="A450" s="3">
        <f t="shared" si="19"/>
        <v>440</v>
      </c>
      <c r="B450" s="9">
        <f t="shared" si="18"/>
        <v>6</v>
      </c>
      <c r="D450" s="39">
        <f t="shared" si="20"/>
        <v>440</v>
      </c>
      <c r="E450" s="39"/>
      <c r="F450" s="39" t="s">
        <v>66</v>
      </c>
      <c r="G450" s="58">
        <v>6</v>
      </c>
      <c r="H450" s="59">
        <v>31</v>
      </c>
      <c r="I450" s="59">
        <v>25</v>
      </c>
      <c r="J450" s="60">
        <v>19</v>
      </c>
      <c r="K450" s="60">
        <v>33</v>
      </c>
      <c r="L450" s="60">
        <v>0</v>
      </c>
      <c r="M450" s="60">
        <v>8</v>
      </c>
      <c r="N450" s="60">
        <v>2</v>
      </c>
      <c r="O450" s="60">
        <v>23</v>
      </c>
      <c r="P450" s="185">
        <v>25</v>
      </c>
      <c r="Q450" s="179">
        <v>21</v>
      </c>
      <c r="R450" s="170">
        <v>1</v>
      </c>
      <c r="S450" s="170">
        <v>34</v>
      </c>
      <c r="T450" s="170">
        <v>28</v>
      </c>
      <c r="U450" s="170">
        <v>16</v>
      </c>
      <c r="V450" s="170">
        <v>21</v>
      </c>
      <c r="W450" s="170">
        <v>16</v>
      </c>
      <c r="X450" s="170">
        <v>0</v>
      </c>
      <c r="Y450" s="170">
        <v>25</v>
      </c>
      <c r="Z450" s="180">
        <v>29</v>
      </c>
    </row>
    <row r="451" spans="1:26" s="71" customFormat="1">
      <c r="A451" s="3">
        <f t="shared" si="19"/>
        <v>441</v>
      </c>
      <c r="B451" s="9">
        <f t="shared" si="18"/>
        <v>24</v>
      </c>
      <c r="D451" s="39">
        <f t="shared" si="20"/>
        <v>441</v>
      </c>
      <c r="E451" s="39"/>
      <c r="F451" s="39" t="s">
        <v>66</v>
      </c>
      <c r="G451" s="58">
        <v>24</v>
      </c>
      <c r="H451" s="59">
        <v>15</v>
      </c>
      <c r="I451" s="59">
        <v>26</v>
      </c>
      <c r="J451" s="60">
        <v>24</v>
      </c>
      <c r="K451" s="60">
        <v>27</v>
      </c>
      <c r="L451" s="60">
        <v>25</v>
      </c>
      <c r="M451" s="60">
        <v>7</v>
      </c>
      <c r="N451" s="60">
        <v>8</v>
      </c>
      <c r="O451" s="60">
        <v>20</v>
      </c>
      <c r="P451" s="185">
        <v>9</v>
      </c>
      <c r="Q451" s="179">
        <v>2</v>
      </c>
      <c r="R451" s="170">
        <v>33</v>
      </c>
      <c r="S451" s="170">
        <v>4</v>
      </c>
      <c r="T451" s="170">
        <v>6</v>
      </c>
      <c r="U451" s="170">
        <v>7</v>
      </c>
      <c r="V451" s="170">
        <v>0</v>
      </c>
      <c r="W451" s="170">
        <v>1</v>
      </c>
      <c r="X451" s="170">
        <v>10</v>
      </c>
      <c r="Y451" s="170">
        <v>8</v>
      </c>
      <c r="Z451" s="180">
        <v>5</v>
      </c>
    </row>
    <row r="452" spans="1:26" s="71" customFormat="1">
      <c r="A452" s="3">
        <f t="shared" si="19"/>
        <v>442</v>
      </c>
      <c r="B452" s="9">
        <f t="shared" si="18"/>
        <v>6</v>
      </c>
      <c r="D452" s="39">
        <f t="shared" si="20"/>
        <v>442</v>
      </c>
      <c r="E452" s="39"/>
      <c r="F452" s="39" t="s">
        <v>66</v>
      </c>
      <c r="G452" s="58">
        <v>6</v>
      </c>
      <c r="H452" s="59">
        <v>30</v>
      </c>
      <c r="I452" s="59">
        <v>33</v>
      </c>
      <c r="J452" s="60">
        <v>22</v>
      </c>
      <c r="K452" s="60">
        <v>1</v>
      </c>
      <c r="L452" s="60">
        <v>10</v>
      </c>
      <c r="M452" s="60">
        <v>35</v>
      </c>
      <c r="N452" s="60">
        <v>26</v>
      </c>
      <c r="O452" s="60">
        <v>8</v>
      </c>
      <c r="P452" s="185">
        <v>25</v>
      </c>
      <c r="Q452" s="179">
        <v>15</v>
      </c>
      <c r="R452" s="170">
        <v>29</v>
      </c>
      <c r="S452" s="170">
        <v>11</v>
      </c>
      <c r="T452" s="170">
        <v>5</v>
      </c>
      <c r="U452" s="170">
        <v>26</v>
      </c>
      <c r="V452" s="170">
        <v>23</v>
      </c>
      <c r="W452" s="170">
        <v>22</v>
      </c>
      <c r="X452" s="170">
        <v>0</v>
      </c>
      <c r="Y452" s="170">
        <v>8</v>
      </c>
      <c r="Z452" s="180">
        <v>13</v>
      </c>
    </row>
    <row r="453" spans="1:26" s="71" customFormat="1">
      <c r="A453" s="3">
        <f t="shared" si="19"/>
        <v>443</v>
      </c>
      <c r="B453" s="9">
        <f t="shared" si="18"/>
        <v>31</v>
      </c>
      <c r="D453" s="39">
        <f t="shared" si="20"/>
        <v>443</v>
      </c>
      <c r="E453" s="39"/>
      <c r="F453" s="39" t="s">
        <v>66</v>
      </c>
      <c r="G453" s="58">
        <v>31</v>
      </c>
      <c r="H453" s="59">
        <v>36</v>
      </c>
      <c r="I453" s="59">
        <v>29</v>
      </c>
      <c r="J453" s="60">
        <v>8</v>
      </c>
      <c r="K453" s="60">
        <v>35</v>
      </c>
      <c r="L453" s="60">
        <v>30</v>
      </c>
      <c r="M453" s="60">
        <v>16</v>
      </c>
      <c r="N453" s="60">
        <v>12</v>
      </c>
      <c r="O453" s="60">
        <v>0</v>
      </c>
      <c r="P453" s="185">
        <v>16</v>
      </c>
      <c r="Q453" s="179">
        <v>32</v>
      </c>
      <c r="R453" s="170">
        <v>8</v>
      </c>
      <c r="S453" s="170">
        <v>7</v>
      </c>
      <c r="T453" s="170">
        <v>30</v>
      </c>
      <c r="U453" s="170">
        <v>0</v>
      </c>
      <c r="V453" s="170">
        <v>6</v>
      </c>
      <c r="W453" s="170">
        <v>16</v>
      </c>
      <c r="X453" s="170">
        <v>26</v>
      </c>
      <c r="Y453" s="170">
        <v>30</v>
      </c>
      <c r="Z453" s="180">
        <v>10</v>
      </c>
    </row>
    <row r="454" spans="1:26" s="71" customFormat="1">
      <c r="A454" s="3">
        <f t="shared" si="19"/>
        <v>444</v>
      </c>
      <c r="B454" s="9">
        <f t="shared" si="18"/>
        <v>14</v>
      </c>
      <c r="D454" s="39">
        <f t="shared" si="20"/>
        <v>444</v>
      </c>
      <c r="E454" s="39"/>
      <c r="F454" s="39" t="s">
        <v>66</v>
      </c>
      <c r="G454" s="58">
        <v>14</v>
      </c>
      <c r="H454" s="59">
        <v>11</v>
      </c>
      <c r="I454" s="59">
        <v>33</v>
      </c>
      <c r="J454" s="60">
        <v>16</v>
      </c>
      <c r="K454" s="60">
        <v>14</v>
      </c>
      <c r="L454" s="60">
        <v>33</v>
      </c>
      <c r="M454" s="60">
        <v>11</v>
      </c>
      <c r="N454" s="60">
        <v>34</v>
      </c>
      <c r="O454" s="60">
        <v>17</v>
      </c>
      <c r="P454" s="185">
        <v>7</v>
      </c>
      <c r="Q454" s="179">
        <v>21</v>
      </c>
      <c r="R454" s="170">
        <v>30</v>
      </c>
      <c r="S454" s="170">
        <v>14</v>
      </c>
      <c r="T454" s="170">
        <v>10</v>
      </c>
      <c r="U454" s="170">
        <v>29</v>
      </c>
      <c r="V454" s="170">
        <v>33</v>
      </c>
      <c r="W454" s="170">
        <v>15</v>
      </c>
      <c r="X454" s="170">
        <v>31</v>
      </c>
      <c r="Y454" s="170">
        <v>30</v>
      </c>
      <c r="Z454" s="180">
        <v>28</v>
      </c>
    </row>
    <row r="455" spans="1:26" s="71" customFormat="1">
      <c r="A455" s="3">
        <f t="shared" si="19"/>
        <v>445</v>
      </c>
      <c r="B455" s="9">
        <f t="shared" si="18"/>
        <v>25</v>
      </c>
      <c r="D455" s="39">
        <f t="shared" si="20"/>
        <v>445</v>
      </c>
      <c r="E455" s="39"/>
      <c r="F455" s="39" t="s">
        <v>66</v>
      </c>
      <c r="G455" s="58">
        <v>25</v>
      </c>
      <c r="H455" s="59">
        <v>30</v>
      </c>
      <c r="I455" s="59">
        <v>6</v>
      </c>
      <c r="J455" s="60">
        <v>3</v>
      </c>
      <c r="K455" s="60">
        <v>25</v>
      </c>
      <c r="L455" s="60">
        <v>0</v>
      </c>
      <c r="M455" s="60">
        <v>34</v>
      </c>
      <c r="N455" s="60">
        <v>32</v>
      </c>
      <c r="O455" s="60">
        <v>2</v>
      </c>
      <c r="P455" s="185">
        <v>22</v>
      </c>
      <c r="Q455" s="179">
        <v>17</v>
      </c>
      <c r="R455" s="170">
        <v>4</v>
      </c>
      <c r="S455" s="170">
        <v>28</v>
      </c>
      <c r="T455" s="170">
        <v>29</v>
      </c>
      <c r="U455" s="170">
        <v>33</v>
      </c>
      <c r="V455" s="170">
        <v>12</v>
      </c>
      <c r="W455" s="170">
        <v>10</v>
      </c>
      <c r="X455" s="170">
        <v>21</v>
      </c>
      <c r="Y455" s="170">
        <v>22</v>
      </c>
      <c r="Z455" s="180">
        <v>19</v>
      </c>
    </row>
    <row r="456" spans="1:26" s="71" customFormat="1">
      <c r="A456" s="3">
        <f t="shared" si="19"/>
        <v>446</v>
      </c>
      <c r="B456" s="9">
        <f t="shared" si="18"/>
        <v>18</v>
      </c>
      <c r="D456" s="39">
        <f t="shared" si="20"/>
        <v>446</v>
      </c>
      <c r="E456" s="39"/>
      <c r="F456" s="39" t="s">
        <v>66</v>
      </c>
      <c r="G456" s="58">
        <v>18</v>
      </c>
      <c r="H456" s="59">
        <v>10</v>
      </c>
      <c r="I456" s="59">
        <v>7</v>
      </c>
      <c r="J456" s="60">
        <v>9</v>
      </c>
      <c r="K456" s="60">
        <v>0</v>
      </c>
      <c r="L456" s="60">
        <v>17</v>
      </c>
      <c r="M456" s="60">
        <v>10</v>
      </c>
      <c r="N456" s="60">
        <v>31</v>
      </c>
      <c r="O456" s="60">
        <v>27</v>
      </c>
      <c r="P456" s="185">
        <v>12</v>
      </c>
      <c r="Q456" s="179">
        <v>22</v>
      </c>
      <c r="R456" s="170">
        <v>1</v>
      </c>
      <c r="S456" s="170">
        <v>11</v>
      </c>
      <c r="T456" s="170">
        <v>18</v>
      </c>
      <c r="U456" s="170">
        <v>2</v>
      </c>
      <c r="V456" s="170">
        <v>6</v>
      </c>
      <c r="W456" s="170">
        <v>0</v>
      </c>
      <c r="X456" s="170">
        <v>28</v>
      </c>
      <c r="Y456" s="170">
        <v>8</v>
      </c>
      <c r="Z456" s="180">
        <v>23</v>
      </c>
    </row>
    <row r="457" spans="1:26" s="71" customFormat="1">
      <c r="A457" s="3">
        <f t="shared" si="19"/>
        <v>447</v>
      </c>
      <c r="B457" s="9">
        <f t="shared" si="18"/>
        <v>3</v>
      </c>
      <c r="D457" s="39">
        <f t="shared" si="20"/>
        <v>447</v>
      </c>
      <c r="E457" s="39"/>
      <c r="F457" s="39" t="s">
        <v>66</v>
      </c>
      <c r="G457" s="58">
        <v>3</v>
      </c>
      <c r="H457" s="59">
        <v>9</v>
      </c>
      <c r="I457" s="59">
        <v>4</v>
      </c>
      <c r="J457" s="60">
        <v>5</v>
      </c>
      <c r="K457" s="60">
        <v>7</v>
      </c>
      <c r="L457" s="60">
        <v>4</v>
      </c>
      <c r="M457" s="60">
        <v>7</v>
      </c>
      <c r="N457" s="60">
        <v>17</v>
      </c>
      <c r="O457" s="60">
        <v>9</v>
      </c>
      <c r="P457" s="185">
        <v>14</v>
      </c>
      <c r="Q457" s="179">
        <v>36</v>
      </c>
      <c r="R457" s="170">
        <v>2</v>
      </c>
      <c r="S457" s="170">
        <v>15</v>
      </c>
      <c r="T457" s="170">
        <v>14</v>
      </c>
      <c r="U457" s="170">
        <v>28</v>
      </c>
      <c r="V457" s="170">
        <v>13</v>
      </c>
      <c r="W457" s="170">
        <v>26</v>
      </c>
      <c r="X457" s="170">
        <v>33</v>
      </c>
      <c r="Y457" s="170">
        <v>27</v>
      </c>
      <c r="Z457" s="180">
        <v>22</v>
      </c>
    </row>
    <row r="458" spans="1:26" s="71" customFormat="1">
      <c r="A458" s="3">
        <f t="shared" si="19"/>
        <v>448</v>
      </c>
      <c r="B458" s="9">
        <f t="shared" si="18"/>
        <v>24</v>
      </c>
      <c r="D458" s="39">
        <f t="shared" si="20"/>
        <v>448</v>
      </c>
      <c r="E458" s="39"/>
      <c r="F458" s="39" t="s">
        <v>66</v>
      </c>
      <c r="G458" s="58">
        <v>24</v>
      </c>
      <c r="H458" s="59">
        <v>26</v>
      </c>
      <c r="I458" s="59">
        <v>32</v>
      </c>
      <c r="J458" s="60">
        <v>14</v>
      </c>
      <c r="K458" s="60">
        <v>18</v>
      </c>
      <c r="L458" s="60">
        <v>17</v>
      </c>
      <c r="M458" s="60">
        <v>33</v>
      </c>
      <c r="N458" s="60">
        <v>26</v>
      </c>
      <c r="O458" s="60">
        <v>2</v>
      </c>
      <c r="P458" s="185">
        <v>32</v>
      </c>
      <c r="Q458" s="179">
        <v>31</v>
      </c>
      <c r="R458" s="170">
        <v>12</v>
      </c>
      <c r="S458" s="170">
        <v>22</v>
      </c>
      <c r="T458" s="170">
        <v>31</v>
      </c>
      <c r="U458" s="170">
        <v>7</v>
      </c>
      <c r="V458" s="170">
        <v>13</v>
      </c>
      <c r="W458" s="170">
        <v>15</v>
      </c>
      <c r="X458" s="170">
        <v>32</v>
      </c>
      <c r="Y458" s="170">
        <v>4</v>
      </c>
      <c r="Z458" s="180">
        <v>14</v>
      </c>
    </row>
    <row r="459" spans="1:26" s="71" customFormat="1">
      <c r="A459" s="3">
        <f t="shared" si="19"/>
        <v>449</v>
      </c>
      <c r="B459" s="9">
        <f t="shared" si="18"/>
        <v>5</v>
      </c>
      <c r="D459" s="39">
        <f t="shared" si="20"/>
        <v>449</v>
      </c>
      <c r="E459" s="39"/>
      <c r="F459" s="39" t="s">
        <v>66</v>
      </c>
      <c r="G459" s="58">
        <v>5</v>
      </c>
      <c r="H459" s="59">
        <v>9</v>
      </c>
      <c r="I459" s="59">
        <v>2</v>
      </c>
      <c r="J459" s="60">
        <v>15</v>
      </c>
      <c r="K459" s="60">
        <v>12</v>
      </c>
      <c r="L459" s="60">
        <v>27</v>
      </c>
      <c r="M459" s="60">
        <v>34</v>
      </c>
      <c r="N459" s="60">
        <v>31</v>
      </c>
      <c r="O459" s="60">
        <v>10</v>
      </c>
      <c r="P459" s="185">
        <v>0</v>
      </c>
      <c r="Q459" s="179">
        <v>24</v>
      </c>
      <c r="R459" s="170">
        <v>15</v>
      </c>
      <c r="S459" s="170">
        <v>29</v>
      </c>
      <c r="T459" s="170">
        <v>3</v>
      </c>
      <c r="U459" s="170">
        <v>16</v>
      </c>
      <c r="V459" s="170">
        <v>15</v>
      </c>
      <c r="W459" s="170">
        <v>8</v>
      </c>
      <c r="X459" s="170">
        <v>34</v>
      </c>
      <c r="Y459" s="170">
        <v>1</v>
      </c>
      <c r="Z459" s="180">
        <v>36</v>
      </c>
    </row>
    <row r="460" spans="1:26" s="71" customFormat="1">
      <c r="A460" s="3">
        <f t="shared" si="19"/>
        <v>450</v>
      </c>
      <c r="B460" s="9">
        <f t="shared" ref="B460:B510" si="21">HLOOKUP("A",$F$10:$AF$510,D460+1)</f>
        <v>33</v>
      </c>
      <c r="D460" s="39">
        <f t="shared" si="20"/>
        <v>450</v>
      </c>
      <c r="E460" s="39"/>
      <c r="F460" s="39" t="s">
        <v>66</v>
      </c>
      <c r="G460" s="58">
        <v>33</v>
      </c>
      <c r="H460" s="59">
        <v>25</v>
      </c>
      <c r="I460" s="59">
        <v>30</v>
      </c>
      <c r="J460" s="60">
        <v>20</v>
      </c>
      <c r="K460" s="60">
        <v>20</v>
      </c>
      <c r="L460" s="60">
        <v>36</v>
      </c>
      <c r="M460" s="60">
        <v>22</v>
      </c>
      <c r="N460" s="60">
        <v>36</v>
      </c>
      <c r="O460" s="60">
        <v>7</v>
      </c>
      <c r="P460" s="185">
        <v>36</v>
      </c>
      <c r="Q460" s="179">
        <v>6</v>
      </c>
      <c r="R460" s="170">
        <v>3</v>
      </c>
      <c r="S460" s="170">
        <v>35</v>
      </c>
      <c r="T460" s="170">
        <v>5</v>
      </c>
      <c r="U460" s="170">
        <v>35</v>
      </c>
      <c r="V460" s="170">
        <v>24</v>
      </c>
      <c r="W460" s="170">
        <v>34</v>
      </c>
      <c r="X460" s="170">
        <v>13</v>
      </c>
      <c r="Y460" s="170">
        <v>29</v>
      </c>
      <c r="Z460" s="180">
        <v>9</v>
      </c>
    </row>
    <row r="461" spans="1:26" s="71" customFormat="1">
      <c r="A461" s="3">
        <f t="shared" ref="A461:A510" si="22">A460+1</f>
        <v>451</v>
      </c>
      <c r="B461" s="9">
        <f t="shared" si="21"/>
        <v>23</v>
      </c>
      <c r="D461" s="39">
        <f t="shared" ref="D461:D510" si="23">D460+1</f>
        <v>451</v>
      </c>
      <c r="E461" s="39"/>
      <c r="F461" s="39" t="s">
        <v>66</v>
      </c>
      <c r="G461" s="58">
        <v>23</v>
      </c>
      <c r="H461" s="59">
        <v>33</v>
      </c>
      <c r="I461" s="59">
        <v>16</v>
      </c>
      <c r="J461" s="60">
        <v>14</v>
      </c>
      <c r="K461" s="60">
        <v>13</v>
      </c>
      <c r="L461" s="60">
        <v>35</v>
      </c>
      <c r="M461" s="60">
        <v>2</v>
      </c>
      <c r="N461" s="60">
        <v>17</v>
      </c>
      <c r="O461" s="60">
        <v>22</v>
      </c>
      <c r="P461" s="185">
        <v>9</v>
      </c>
      <c r="Q461" s="179">
        <v>26</v>
      </c>
      <c r="R461" s="170">
        <v>28</v>
      </c>
      <c r="S461" s="170">
        <v>10</v>
      </c>
      <c r="T461" s="170">
        <v>36</v>
      </c>
      <c r="U461" s="170">
        <v>19</v>
      </c>
      <c r="V461" s="170">
        <v>17</v>
      </c>
      <c r="W461" s="170">
        <v>32</v>
      </c>
      <c r="X461" s="170">
        <v>35</v>
      </c>
      <c r="Y461" s="170">
        <v>34</v>
      </c>
      <c r="Z461" s="180">
        <v>0</v>
      </c>
    </row>
    <row r="462" spans="1:26" s="71" customFormat="1">
      <c r="A462" s="3">
        <f t="shared" si="22"/>
        <v>452</v>
      </c>
      <c r="B462" s="9">
        <f t="shared" si="21"/>
        <v>18</v>
      </c>
      <c r="D462" s="39">
        <f t="shared" si="23"/>
        <v>452</v>
      </c>
      <c r="E462" s="39"/>
      <c r="F462" s="39" t="s">
        <v>66</v>
      </c>
      <c r="G462" s="58">
        <v>18</v>
      </c>
      <c r="H462" s="59">
        <v>15</v>
      </c>
      <c r="I462" s="59">
        <v>33</v>
      </c>
      <c r="J462" s="60">
        <v>29</v>
      </c>
      <c r="K462" s="60">
        <v>24</v>
      </c>
      <c r="L462" s="60">
        <v>4</v>
      </c>
      <c r="M462" s="60">
        <v>11</v>
      </c>
      <c r="N462" s="60">
        <v>34</v>
      </c>
      <c r="O462" s="60">
        <v>9</v>
      </c>
      <c r="P462" s="185">
        <v>16</v>
      </c>
      <c r="Q462" s="179">
        <v>18</v>
      </c>
      <c r="R462" s="170">
        <v>34</v>
      </c>
      <c r="S462" s="170">
        <v>16</v>
      </c>
      <c r="T462" s="170">
        <v>30</v>
      </c>
      <c r="U462" s="170">
        <v>36</v>
      </c>
      <c r="V462" s="170">
        <v>3</v>
      </c>
      <c r="W462" s="170">
        <v>31</v>
      </c>
      <c r="X462" s="170">
        <v>16</v>
      </c>
      <c r="Y462" s="170">
        <v>8</v>
      </c>
      <c r="Z462" s="180">
        <v>26</v>
      </c>
    </row>
    <row r="463" spans="1:26" s="71" customFormat="1">
      <c r="A463" s="3">
        <f t="shared" si="22"/>
        <v>453</v>
      </c>
      <c r="B463" s="9">
        <f t="shared" si="21"/>
        <v>1</v>
      </c>
      <c r="D463" s="39">
        <f t="shared" si="23"/>
        <v>453</v>
      </c>
      <c r="E463" s="39"/>
      <c r="F463" s="39" t="s">
        <v>66</v>
      </c>
      <c r="G463" s="58">
        <v>1</v>
      </c>
      <c r="H463" s="59">
        <v>12</v>
      </c>
      <c r="I463" s="59">
        <v>23</v>
      </c>
      <c r="J463" s="60">
        <v>35</v>
      </c>
      <c r="K463" s="60">
        <v>11</v>
      </c>
      <c r="L463" s="60">
        <v>33</v>
      </c>
      <c r="M463" s="60">
        <v>22</v>
      </c>
      <c r="N463" s="60">
        <v>8</v>
      </c>
      <c r="O463" s="60">
        <v>27</v>
      </c>
      <c r="P463" s="185">
        <v>30</v>
      </c>
      <c r="Q463" s="179">
        <v>2</v>
      </c>
      <c r="R463" s="170">
        <v>10</v>
      </c>
      <c r="S463" s="170">
        <v>19</v>
      </c>
      <c r="T463" s="170">
        <v>25</v>
      </c>
      <c r="U463" s="170">
        <v>8</v>
      </c>
      <c r="V463" s="170">
        <v>31</v>
      </c>
      <c r="W463" s="170">
        <v>2</v>
      </c>
      <c r="X463" s="170">
        <v>20</v>
      </c>
      <c r="Y463" s="170">
        <v>35</v>
      </c>
      <c r="Z463" s="180">
        <v>12</v>
      </c>
    </row>
    <row r="464" spans="1:26" s="71" customFormat="1">
      <c r="A464" s="3">
        <f t="shared" si="22"/>
        <v>454</v>
      </c>
      <c r="B464" s="9">
        <f t="shared" si="21"/>
        <v>21</v>
      </c>
      <c r="D464" s="39">
        <f t="shared" si="23"/>
        <v>454</v>
      </c>
      <c r="E464" s="39"/>
      <c r="F464" s="39" t="s">
        <v>66</v>
      </c>
      <c r="G464" s="58">
        <v>21</v>
      </c>
      <c r="H464" s="59">
        <v>36</v>
      </c>
      <c r="I464" s="59">
        <v>16</v>
      </c>
      <c r="J464" s="60">
        <v>29</v>
      </c>
      <c r="K464" s="60">
        <v>29</v>
      </c>
      <c r="L464" s="60">
        <v>27</v>
      </c>
      <c r="M464" s="60">
        <v>7</v>
      </c>
      <c r="N464" s="60">
        <v>2</v>
      </c>
      <c r="O464" s="60">
        <v>31</v>
      </c>
      <c r="P464" s="185">
        <v>18</v>
      </c>
      <c r="Q464" s="179">
        <v>30</v>
      </c>
      <c r="R464" s="170">
        <v>35</v>
      </c>
      <c r="S464" s="170">
        <v>19</v>
      </c>
      <c r="T464" s="170">
        <v>0</v>
      </c>
      <c r="U464" s="170">
        <v>33</v>
      </c>
      <c r="V464" s="170">
        <v>9</v>
      </c>
      <c r="W464" s="170">
        <v>16</v>
      </c>
      <c r="X464" s="170">
        <v>17</v>
      </c>
      <c r="Y464" s="170">
        <v>14</v>
      </c>
      <c r="Z464" s="180">
        <v>29</v>
      </c>
    </row>
    <row r="465" spans="1:26" s="71" customFormat="1">
      <c r="A465" s="3">
        <f t="shared" si="22"/>
        <v>455</v>
      </c>
      <c r="B465" s="9">
        <f t="shared" si="21"/>
        <v>24</v>
      </c>
      <c r="D465" s="39">
        <f t="shared" si="23"/>
        <v>455</v>
      </c>
      <c r="E465" s="39"/>
      <c r="F465" s="39" t="s">
        <v>66</v>
      </c>
      <c r="G465" s="58">
        <v>24</v>
      </c>
      <c r="H465" s="59">
        <v>36</v>
      </c>
      <c r="I465" s="59">
        <v>8</v>
      </c>
      <c r="J465" s="60">
        <v>23</v>
      </c>
      <c r="K465" s="60">
        <v>11</v>
      </c>
      <c r="L465" s="60">
        <v>32</v>
      </c>
      <c r="M465" s="60">
        <v>4</v>
      </c>
      <c r="N465" s="60">
        <v>31</v>
      </c>
      <c r="O465" s="60">
        <v>16</v>
      </c>
      <c r="P465" s="185">
        <v>30</v>
      </c>
      <c r="Q465" s="179">
        <v>33</v>
      </c>
      <c r="R465" s="170">
        <v>1</v>
      </c>
      <c r="S465" s="170">
        <v>27</v>
      </c>
      <c r="T465" s="170">
        <v>22</v>
      </c>
      <c r="U465" s="170">
        <v>5</v>
      </c>
      <c r="V465" s="170">
        <v>12</v>
      </c>
      <c r="W465" s="170">
        <v>12</v>
      </c>
      <c r="X465" s="170">
        <v>25</v>
      </c>
      <c r="Y465" s="170">
        <v>9</v>
      </c>
      <c r="Z465" s="180">
        <v>28</v>
      </c>
    </row>
    <row r="466" spans="1:26" s="71" customFormat="1">
      <c r="A466" s="3">
        <f t="shared" si="22"/>
        <v>456</v>
      </c>
      <c r="B466" s="9">
        <f t="shared" si="21"/>
        <v>23</v>
      </c>
      <c r="D466" s="39">
        <f t="shared" si="23"/>
        <v>456</v>
      </c>
      <c r="E466" s="39"/>
      <c r="F466" s="39" t="s">
        <v>66</v>
      </c>
      <c r="G466" s="58">
        <v>23</v>
      </c>
      <c r="H466" s="59">
        <v>11</v>
      </c>
      <c r="I466" s="59">
        <v>23</v>
      </c>
      <c r="J466" s="60">
        <v>31</v>
      </c>
      <c r="K466" s="60">
        <v>4</v>
      </c>
      <c r="L466" s="60">
        <v>28</v>
      </c>
      <c r="M466" s="60">
        <v>18</v>
      </c>
      <c r="N466" s="60">
        <v>4</v>
      </c>
      <c r="O466" s="60">
        <v>12</v>
      </c>
      <c r="P466" s="185">
        <v>0</v>
      </c>
      <c r="Q466" s="179">
        <v>6</v>
      </c>
      <c r="R466" s="170">
        <v>23</v>
      </c>
      <c r="S466" s="170">
        <v>22</v>
      </c>
      <c r="T466" s="170">
        <v>10</v>
      </c>
      <c r="U466" s="170">
        <v>28</v>
      </c>
      <c r="V466" s="170">
        <v>2</v>
      </c>
      <c r="W466" s="170">
        <v>7</v>
      </c>
      <c r="X466" s="170">
        <v>20</v>
      </c>
      <c r="Y466" s="170">
        <v>17</v>
      </c>
      <c r="Z466" s="180">
        <v>23</v>
      </c>
    </row>
    <row r="467" spans="1:26" s="71" customFormat="1">
      <c r="A467" s="3">
        <f t="shared" si="22"/>
        <v>457</v>
      </c>
      <c r="B467" s="9">
        <f t="shared" si="21"/>
        <v>9</v>
      </c>
      <c r="D467" s="39">
        <f t="shared" si="23"/>
        <v>457</v>
      </c>
      <c r="E467" s="39"/>
      <c r="F467" s="39" t="s">
        <v>66</v>
      </c>
      <c r="G467" s="58">
        <v>9</v>
      </c>
      <c r="H467" s="59">
        <v>26</v>
      </c>
      <c r="I467" s="59">
        <v>12</v>
      </c>
      <c r="J467" s="60">
        <v>1</v>
      </c>
      <c r="K467" s="60">
        <v>22</v>
      </c>
      <c r="L467" s="60">
        <v>1</v>
      </c>
      <c r="M467" s="60">
        <v>6</v>
      </c>
      <c r="N467" s="60">
        <v>25</v>
      </c>
      <c r="O467" s="60">
        <v>14</v>
      </c>
      <c r="P467" s="185">
        <v>34</v>
      </c>
      <c r="Q467" s="179">
        <v>6</v>
      </c>
      <c r="R467" s="170">
        <v>3</v>
      </c>
      <c r="S467" s="170">
        <v>34</v>
      </c>
      <c r="T467" s="170">
        <v>18</v>
      </c>
      <c r="U467" s="170">
        <v>30</v>
      </c>
      <c r="V467" s="170">
        <v>21</v>
      </c>
      <c r="W467" s="170">
        <v>9</v>
      </c>
      <c r="X467" s="170">
        <v>0</v>
      </c>
      <c r="Y467" s="170">
        <v>0</v>
      </c>
      <c r="Z467" s="180">
        <v>36</v>
      </c>
    </row>
    <row r="468" spans="1:26" s="71" customFormat="1">
      <c r="A468" s="3">
        <f t="shared" si="22"/>
        <v>458</v>
      </c>
      <c r="B468" s="9">
        <f t="shared" si="21"/>
        <v>5</v>
      </c>
      <c r="D468" s="39">
        <f t="shared" si="23"/>
        <v>458</v>
      </c>
      <c r="E468" s="39"/>
      <c r="F468" s="39" t="s">
        <v>66</v>
      </c>
      <c r="G468" s="58">
        <v>5</v>
      </c>
      <c r="H468" s="59">
        <v>28</v>
      </c>
      <c r="I468" s="59">
        <v>10</v>
      </c>
      <c r="J468" s="60">
        <v>25</v>
      </c>
      <c r="K468" s="60">
        <v>18</v>
      </c>
      <c r="L468" s="60">
        <v>23</v>
      </c>
      <c r="M468" s="60">
        <v>23</v>
      </c>
      <c r="N468" s="60">
        <v>33</v>
      </c>
      <c r="O468" s="60">
        <v>23</v>
      </c>
      <c r="P468" s="185">
        <v>7</v>
      </c>
      <c r="Q468" s="179">
        <v>27</v>
      </c>
      <c r="R468" s="170">
        <v>22</v>
      </c>
      <c r="S468" s="170">
        <v>34</v>
      </c>
      <c r="T468" s="170">
        <v>25</v>
      </c>
      <c r="U468" s="170">
        <v>16</v>
      </c>
      <c r="V468" s="170">
        <v>29</v>
      </c>
      <c r="W468" s="170">
        <v>4</v>
      </c>
      <c r="X468" s="170">
        <v>16</v>
      </c>
      <c r="Y468" s="170">
        <v>15</v>
      </c>
      <c r="Z468" s="180">
        <v>28</v>
      </c>
    </row>
    <row r="469" spans="1:26" s="71" customFormat="1">
      <c r="A469" s="3">
        <f t="shared" si="22"/>
        <v>459</v>
      </c>
      <c r="B469" s="9">
        <f t="shared" si="21"/>
        <v>30</v>
      </c>
      <c r="D469" s="39">
        <f t="shared" si="23"/>
        <v>459</v>
      </c>
      <c r="E469" s="39"/>
      <c r="F469" s="39" t="s">
        <v>66</v>
      </c>
      <c r="G469" s="58">
        <v>30</v>
      </c>
      <c r="H469" s="59">
        <v>33</v>
      </c>
      <c r="I469" s="59">
        <v>19</v>
      </c>
      <c r="J469" s="60">
        <v>33</v>
      </c>
      <c r="K469" s="60">
        <v>13</v>
      </c>
      <c r="L469" s="60">
        <v>25</v>
      </c>
      <c r="M469" s="60">
        <v>16</v>
      </c>
      <c r="N469" s="60">
        <v>10</v>
      </c>
      <c r="O469" s="60">
        <v>15</v>
      </c>
      <c r="P469" s="185">
        <v>11</v>
      </c>
      <c r="Q469" s="179">
        <v>25</v>
      </c>
      <c r="R469" s="170">
        <v>25</v>
      </c>
      <c r="S469" s="170">
        <v>6</v>
      </c>
      <c r="T469" s="170">
        <v>15</v>
      </c>
      <c r="U469" s="170">
        <v>23</v>
      </c>
      <c r="V469" s="170">
        <v>20</v>
      </c>
      <c r="W469" s="170">
        <v>24</v>
      </c>
      <c r="X469" s="170">
        <v>27</v>
      </c>
      <c r="Y469" s="170">
        <v>28</v>
      </c>
      <c r="Z469" s="180">
        <v>5</v>
      </c>
    </row>
    <row r="470" spans="1:26" s="71" customFormat="1">
      <c r="A470" s="3">
        <f t="shared" si="22"/>
        <v>460</v>
      </c>
      <c r="B470" s="9">
        <f t="shared" si="21"/>
        <v>15</v>
      </c>
      <c r="D470" s="39">
        <f t="shared" si="23"/>
        <v>460</v>
      </c>
      <c r="E470" s="39"/>
      <c r="F470" s="39" t="s">
        <v>66</v>
      </c>
      <c r="G470" s="58">
        <v>15</v>
      </c>
      <c r="H470" s="59">
        <v>14</v>
      </c>
      <c r="I470" s="59">
        <v>8</v>
      </c>
      <c r="J470" s="60">
        <v>19</v>
      </c>
      <c r="K470" s="60">
        <v>1</v>
      </c>
      <c r="L470" s="60">
        <v>21</v>
      </c>
      <c r="M470" s="60">
        <v>26</v>
      </c>
      <c r="N470" s="60">
        <v>17</v>
      </c>
      <c r="O470" s="60">
        <v>16</v>
      </c>
      <c r="P470" s="185">
        <v>17</v>
      </c>
      <c r="Q470" s="179">
        <v>25</v>
      </c>
      <c r="R470" s="170">
        <v>9</v>
      </c>
      <c r="S470" s="170">
        <v>28</v>
      </c>
      <c r="T470" s="170">
        <v>1</v>
      </c>
      <c r="U470" s="170">
        <v>15</v>
      </c>
      <c r="V470" s="170">
        <v>31</v>
      </c>
      <c r="W470" s="170">
        <v>8</v>
      </c>
      <c r="X470" s="170">
        <v>2</v>
      </c>
      <c r="Y470" s="170">
        <v>36</v>
      </c>
      <c r="Z470" s="180">
        <v>0</v>
      </c>
    </row>
    <row r="471" spans="1:26" s="71" customFormat="1">
      <c r="A471" s="3">
        <f t="shared" si="22"/>
        <v>461</v>
      </c>
      <c r="B471" s="9">
        <f t="shared" si="21"/>
        <v>15</v>
      </c>
      <c r="D471" s="39">
        <f t="shared" si="23"/>
        <v>461</v>
      </c>
      <c r="E471" s="39"/>
      <c r="F471" s="39" t="s">
        <v>66</v>
      </c>
      <c r="G471" s="58">
        <v>15</v>
      </c>
      <c r="H471" s="59">
        <v>22</v>
      </c>
      <c r="I471" s="59">
        <v>3</v>
      </c>
      <c r="J471" s="60">
        <v>11</v>
      </c>
      <c r="K471" s="60">
        <v>1</v>
      </c>
      <c r="L471" s="60">
        <v>5</v>
      </c>
      <c r="M471" s="60">
        <v>12</v>
      </c>
      <c r="N471" s="60">
        <v>12</v>
      </c>
      <c r="O471" s="60">
        <v>3</v>
      </c>
      <c r="P471" s="185">
        <v>5</v>
      </c>
      <c r="Q471" s="179">
        <v>31</v>
      </c>
      <c r="R471" s="170">
        <v>14</v>
      </c>
      <c r="S471" s="170">
        <v>9</v>
      </c>
      <c r="T471" s="170">
        <v>18</v>
      </c>
      <c r="U471" s="170">
        <v>19</v>
      </c>
      <c r="V471" s="170">
        <v>16</v>
      </c>
      <c r="W471" s="170">
        <v>13</v>
      </c>
      <c r="X471" s="170">
        <v>27</v>
      </c>
      <c r="Y471" s="170">
        <v>17</v>
      </c>
      <c r="Z471" s="180">
        <v>15</v>
      </c>
    </row>
    <row r="472" spans="1:26" s="71" customFormat="1">
      <c r="A472" s="3">
        <f t="shared" si="22"/>
        <v>462</v>
      </c>
      <c r="B472" s="9">
        <f t="shared" si="21"/>
        <v>19</v>
      </c>
      <c r="D472" s="39">
        <f t="shared" si="23"/>
        <v>462</v>
      </c>
      <c r="E472" s="39"/>
      <c r="F472" s="39" t="s">
        <v>66</v>
      </c>
      <c r="G472" s="58">
        <v>19</v>
      </c>
      <c r="H472" s="59">
        <v>27</v>
      </c>
      <c r="I472" s="59">
        <v>17</v>
      </c>
      <c r="J472" s="60">
        <v>7</v>
      </c>
      <c r="K472" s="60">
        <v>9</v>
      </c>
      <c r="L472" s="60">
        <v>26</v>
      </c>
      <c r="M472" s="60">
        <v>11</v>
      </c>
      <c r="N472" s="60">
        <v>31</v>
      </c>
      <c r="O472" s="60">
        <v>6</v>
      </c>
      <c r="P472" s="185">
        <v>11</v>
      </c>
      <c r="Q472" s="179">
        <v>10</v>
      </c>
      <c r="R472" s="170">
        <v>26</v>
      </c>
      <c r="S472" s="170">
        <v>5</v>
      </c>
      <c r="T472" s="170">
        <v>24</v>
      </c>
      <c r="U472" s="170">
        <v>17</v>
      </c>
      <c r="V472" s="170">
        <v>11</v>
      </c>
      <c r="W472" s="170">
        <v>31</v>
      </c>
      <c r="X472" s="170">
        <v>35</v>
      </c>
      <c r="Y472" s="170">
        <v>29</v>
      </c>
      <c r="Z472" s="180">
        <v>24</v>
      </c>
    </row>
    <row r="473" spans="1:26" s="71" customFormat="1">
      <c r="A473" s="3">
        <f t="shared" si="22"/>
        <v>463</v>
      </c>
      <c r="B473" s="9">
        <f t="shared" si="21"/>
        <v>35</v>
      </c>
      <c r="D473" s="39">
        <f t="shared" si="23"/>
        <v>463</v>
      </c>
      <c r="E473" s="39"/>
      <c r="F473" s="39" t="s">
        <v>66</v>
      </c>
      <c r="G473" s="58">
        <v>35</v>
      </c>
      <c r="H473" s="59">
        <v>16</v>
      </c>
      <c r="I473" s="59">
        <v>9</v>
      </c>
      <c r="J473" s="60">
        <v>31</v>
      </c>
      <c r="K473" s="60">
        <v>33</v>
      </c>
      <c r="L473" s="60">
        <v>8</v>
      </c>
      <c r="M473" s="60">
        <v>19</v>
      </c>
      <c r="N473" s="60">
        <v>11</v>
      </c>
      <c r="O473" s="60">
        <v>11</v>
      </c>
      <c r="P473" s="185">
        <v>7</v>
      </c>
      <c r="Q473" s="179">
        <v>18</v>
      </c>
      <c r="R473" s="170">
        <v>13</v>
      </c>
      <c r="S473" s="170">
        <v>27</v>
      </c>
      <c r="T473" s="170">
        <v>0</v>
      </c>
      <c r="U473" s="170">
        <v>20</v>
      </c>
      <c r="V473" s="170">
        <v>17</v>
      </c>
      <c r="W473" s="170">
        <v>18</v>
      </c>
      <c r="X473" s="170">
        <v>5</v>
      </c>
      <c r="Y473" s="170">
        <v>6</v>
      </c>
      <c r="Z473" s="180">
        <v>33</v>
      </c>
    </row>
    <row r="474" spans="1:26" s="71" customFormat="1">
      <c r="A474" s="3">
        <f t="shared" si="22"/>
        <v>464</v>
      </c>
      <c r="B474" s="9">
        <f t="shared" si="21"/>
        <v>24</v>
      </c>
      <c r="D474" s="39">
        <f t="shared" si="23"/>
        <v>464</v>
      </c>
      <c r="E474" s="39"/>
      <c r="F474" s="39" t="s">
        <v>66</v>
      </c>
      <c r="G474" s="58">
        <v>24</v>
      </c>
      <c r="H474" s="59">
        <v>4</v>
      </c>
      <c r="I474" s="59">
        <v>0</v>
      </c>
      <c r="J474" s="60">
        <v>15</v>
      </c>
      <c r="K474" s="60">
        <v>16</v>
      </c>
      <c r="L474" s="60">
        <v>5</v>
      </c>
      <c r="M474" s="60">
        <v>7</v>
      </c>
      <c r="N474" s="60">
        <v>33</v>
      </c>
      <c r="O474" s="60">
        <v>2</v>
      </c>
      <c r="P474" s="185">
        <v>36</v>
      </c>
      <c r="Q474" s="179">
        <v>30</v>
      </c>
      <c r="R474" s="170">
        <v>8</v>
      </c>
      <c r="S474" s="170">
        <v>3</v>
      </c>
      <c r="T474" s="170">
        <v>17</v>
      </c>
      <c r="U474" s="170">
        <v>18</v>
      </c>
      <c r="V474" s="170">
        <v>34</v>
      </c>
      <c r="W474" s="170">
        <v>2</v>
      </c>
      <c r="X474" s="170">
        <v>17</v>
      </c>
      <c r="Y474" s="170">
        <v>20</v>
      </c>
      <c r="Z474" s="180">
        <v>6</v>
      </c>
    </row>
    <row r="475" spans="1:26" s="71" customFormat="1">
      <c r="A475" s="3">
        <f t="shared" si="22"/>
        <v>465</v>
      </c>
      <c r="B475" s="9">
        <f t="shared" si="21"/>
        <v>4</v>
      </c>
      <c r="D475" s="39">
        <f t="shared" si="23"/>
        <v>465</v>
      </c>
      <c r="E475" s="39"/>
      <c r="F475" s="39" t="s">
        <v>66</v>
      </c>
      <c r="G475" s="58">
        <v>4</v>
      </c>
      <c r="H475" s="59">
        <v>11</v>
      </c>
      <c r="I475" s="59">
        <v>20</v>
      </c>
      <c r="J475" s="60">
        <v>34</v>
      </c>
      <c r="K475" s="60">
        <v>34</v>
      </c>
      <c r="L475" s="60">
        <v>20</v>
      </c>
      <c r="M475" s="60">
        <v>12</v>
      </c>
      <c r="N475" s="60">
        <v>8</v>
      </c>
      <c r="O475" s="60">
        <v>24</v>
      </c>
      <c r="P475" s="185">
        <v>6</v>
      </c>
      <c r="Q475" s="179">
        <v>2</v>
      </c>
      <c r="R475" s="170">
        <v>31</v>
      </c>
      <c r="S475" s="170">
        <v>16</v>
      </c>
      <c r="T475" s="170">
        <v>18</v>
      </c>
      <c r="U475" s="170">
        <v>0</v>
      </c>
      <c r="V475" s="170">
        <v>33</v>
      </c>
      <c r="W475" s="170">
        <v>14</v>
      </c>
      <c r="X475" s="170">
        <v>31</v>
      </c>
      <c r="Y475" s="170">
        <v>27</v>
      </c>
      <c r="Z475" s="180">
        <v>35</v>
      </c>
    </row>
    <row r="476" spans="1:26" s="71" customFormat="1">
      <c r="A476" s="3">
        <f t="shared" si="22"/>
        <v>466</v>
      </c>
      <c r="B476" s="9">
        <f t="shared" si="21"/>
        <v>9</v>
      </c>
      <c r="D476" s="39">
        <f t="shared" si="23"/>
        <v>466</v>
      </c>
      <c r="E476" s="39"/>
      <c r="F476" s="39" t="s">
        <v>66</v>
      </c>
      <c r="G476" s="58">
        <v>9</v>
      </c>
      <c r="H476" s="59">
        <v>4</v>
      </c>
      <c r="I476" s="59">
        <v>31</v>
      </c>
      <c r="J476" s="60">
        <v>33</v>
      </c>
      <c r="K476" s="60">
        <v>2</v>
      </c>
      <c r="L476" s="60">
        <v>23</v>
      </c>
      <c r="M476" s="60">
        <v>7</v>
      </c>
      <c r="N476" s="60">
        <v>9</v>
      </c>
      <c r="O476" s="60">
        <v>11</v>
      </c>
      <c r="P476" s="185">
        <v>20</v>
      </c>
      <c r="Q476" s="179">
        <v>35</v>
      </c>
      <c r="R476" s="170">
        <v>34</v>
      </c>
      <c r="S476" s="170">
        <v>19</v>
      </c>
      <c r="T476" s="170">
        <v>33</v>
      </c>
      <c r="U476" s="170">
        <v>16</v>
      </c>
      <c r="V476" s="170">
        <v>15</v>
      </c>
      <c r="W476" s="170">
        <v>0</v>
      </c>
      <c r="X476" s="170">
        <v>25</v>
      </c>
      <c r="Y476" s="170">
        <v>24</v>
      </c>
      <c r="Z476" s="180">
        <v>26</v>
      </c>
    </row>
    <row r="477" spans="1:26" s="71" customFormat="1">
      <c r="A477" s="3">
        <f t="shared" si="22"/>
        <v>467</v>
      </c>
      <c r="B477" s="9">
        <f t="shared" si="21"/>
        <v>16</v>
      </c>
      <c r="D477" s="39">
        <f t="shared" si="23"/>
        <v>467</v>
      </c>
      <c r="E477" s="39"/>
      <c r="F477" s="39" t="s">
        <v>66</v>
      </c>
      <c r="G477" s="58">
        <v>16</v>
      </c>
      <c r="H477" s="59">
        <v>29</v>
      </c>
      <c r="I477" s="59">
        <v>19</v>
      </c>
      <c r="J477" s="60">
        <v>3</v>
      </c>
      <c r="K477" s="60">
        <v>32</v>
      </c>
      <c r="L477" s="60">
        <v>33</v>
      </c>
      <c r="M477" s="60">
        <v>24</v>
      </c>
      <c r="N477" s="60">
        <v>4</v>
      </c>
      <c r="O477" s="60">
        <v>1</v>
      </c>
      <c r="P477" s="185">
        <v>14</v>
      </c>
      <c r="Q477" s="179">
        <v>29</v>
      </c>
      <c r="R477" s="170">
        <v>8</v>
      </c>
      <c r="S477" s="170">
        <v>27</v>
      </c>
      <c r="T477" s="170">
        <v>5</v>
      </c>
      <c r="U477" s="170">
        <v>26</v>
      </c>
      <c r="V477" s="170">
        <v>25</v>
      </c>
      <c r="W477" s="170">
        <v>1</v>
      </c>
      <c r="X477" s="170">
        <v>27</v>
      </c>
      <c r="Y477" s="170">
        <v>22</v>
      </c>
      <c r="Z477" s="180">
        <v>15</v>
      </c>
    </row>
    <row r="478" spans="1:26" s="71" customFormat="1">
      <c r="A478" s="3">
        <f t="shared" si="22"/>
        <v>468</v>
      </c>
      <c r="B478" s="9">
        <f t="shared" si="21"/>
        <v>34</v>
      </c>
      <c r="D478" s="39">
        <f t="shared" si="23"/>
        <v>468</v>
      </c>
      <c r="E478" s="39"/>
      <c r="F478" s="39" t="s">
        <v>66</v>
      </c>
      <c r="G478" s="58">
        <v>34</v>
      </c>
      <c r="H478" s="59">
        <v>1</v>
      </c>
      <c r="I478" s="59">
        <v>0</v>
      </c>
      <c r="J478" s="60">
        <v>26</v>
      </c>
      <c r="K478" s="60">
        <v>14</v>
      </c>
      <c r="L478" s="60">
        <v>19</v>
      </c>
      <c r="M478" s="60">
        <v>15</v>
      </c>
      <c r="N478" s="60">
        <v>5</v>
      </c>
      <c r="O478" s="60">
        <v>21</v>
      </c>
      <c r="P478" s="185">
        <v>10</v>
      </c>
      <c r="Q478" s="179">
        <v>0</v>
      </c>
      <c r="R478" s="170">
        <v>8</v>
      </c>
      <c r="S478" s="170">
        <v>23</v>
      </c>
      <c r="T478" s="170">
        <v>0</v>
      </c>
      <c r="U478" s="170">
        <v>28</v>
      </c>
      <c r="V478" s="170">
        <v>7</v>
      </c>
      <c r="W478" s="170">
        <v>1</v>
      </c>
      <c r="X478" s="170">
        <v>4</v>
      </c>
      <c r="Y478" s="170">
        <v>36</v>
      </c>
      <c r="Z478" s="180">
        <v>6</v>
      </c>
    </row>
    <row r="479" spans="1:26" s="71" customFormat="1">
      <c r="A479" s="3">
        <f t="shared" si="22"/>
        <v>469</v>
      </c>
      <c r="B479" s="9">
        <f t="shared" si="21"/>
        <v>27</v>
      </c>
      <c r="D479" s="39">
        <f t="shared" si="23"/>
        <v>469</v>
      </c>
      <c r="E479" s="39"/>
      <c r="F479" s="39" t="s">
        <v>66</v>
      </c>
      <c r="G479" s="58">
        <v>27</v>
      </c>
      <c r="H479" s="59">
        <v>5</v>
      </c>
      <c r="I479" s="59">
        <v>8</v>
      </c>
      <c r="J479" s="60">
        <v>10</v>
      </c>
      <c r="K479" s="60">
        <v>27</v>
      </c>
      <c r="L479" s="60">
        <v>31</v>
      </c>
      <c r="M479" s="60">
        <v>25</v>
      </c>
      <c r="N479" s="60">
        <v>36</v>
      </c>
      <c r="O479" s="60">
        <v>19</v>
      </c>
      <c r="P479" s="185">
        <v>13</v>
      </c>
      <c r="Q479" s="179">
        <v>28</v>
      </c>
      <c r="R479" s="170">
        <v>3</v>
      </c>
      <c r="S479" s="170">
        <v>18</v>
      </c>
      <c r="T479" s="170">
        <v>16</v>
      </c>
      <c r="U479" s="170">
        <v>8</v>
      </c>
      <c r="V479" s="170">
        <v>0</v>
      </c>
      <c r="W479" s="170">
        <v>1</v>
      </c>
      <c r="X479" s="170">
        <v>28</v>
      </c>
      <c r="Y479" s="170">
        <v>5</v>
      </c>
      <c r="Z479" s="180">
        <v>21</v>
      </c>
    </row>
    <row r="480" spans="1:26" s="71" customFormat="1">
      <c r="A480" s="3">
        <f t="shared" si="22"/>
        <v>470</v>
      </c>
      <c r="B480" s="9">
        <f t="shared" si="21"/>
        <v>35</v>
      </c>
      <c r="D480" s="39">
        <f t="shared" si="23"/>
        <v>470</v>
      </c>
      <c r="E480" s="39"/>
      <c r="F480" s="39" t="s">
        <v>66</v>
      </c>
      <c r="G480" s="58">
        <v>35</v>
      </c>
      <c r="H480" s="59">
        <v>14</v>
      </c>
      <c r="I480" s="59">
        <v>13</v>
      </c>
      <c r="J480" s="60">
        <v>33</v>
      </c>
      <c r="K480" s="60">
        <v>16</v>
      </c>
      <c r="L480" s="60">
        <v>1</v>
      </c>
      <c r="M480" s="60">
        <v>9</v>
      </c>
      <c r="N480" s="60">
        <v>11</v>
      </c>
      <c r="O480" s="60">
        <v>15</v>
      </c>
      <c r="P480" s="185">
        <v>35</v>
      </c>
      <c r="Q480" s="179">
        <v>5</v>
      </c>
      <c r="R480" s="170">
        <v>35</v>
      </c>
      <c r="S480" s="170">
        <v>28</v>
      </c>
      <c r="T480" s="170">
        <v>20</v>
      </c>
      <c r="U480" s="170">
        <v>12</v>
      </c>
      <c r="V480" s="170">
        <v>22</v>
      </c>
      <c r="W480" s="170">
        <v>36</v>
      </c>
      <c r="X480" s="170">
        <v>0</v>
      </c>
      <c r="Y480" s="170">
        <v>34</v>
      </c>
      <c r="Z480" s="180">
        <v>16</v>
      </c>
    </row>
    <row r="481" spans="1:26" s="71" customFormat="1">
      <c r="A481" s="3">
        <f t="shared" si="22"/>
        <v>471</v>
      </c>
      <c r="B481" s="9">
        <f t="shared" si="21"/>
        <v>28</v>
      </c>
      <c r="D481" s="39">
        <f t="shared" si="23"/>
        <v>471</v>
      </c>
      <c r="E481" s="39"/>
      <c r="F481" s="39" t="s">
        <v>66</v>
      </c>
      <c r="G481" s="58">
        <v>28</v>
      </c>
      <c r="H481" s="59">
        <v>12</v>
      </c>
      <c r="I481" s="59">
        <v>17</v>
      </c>
      <c r="J481" s="60">
        <v>6</v>
      </c>
      <c r="K481" s="60">
        <v>9</v>
      </c>
      <c r="L481" s="60">
        <v>10</v>
      </c>
      <c r="M481" s="60">
        <v>29</v>
      </c>
      <c r="N481" s="60">
        <v>16</v>
      </c>
      <c r="O481" s="60">
        <v>18</v>
      </c>
      <c r="P481" s="185">
        <v>0</v>
      </c>
      <c r="Q481" s="179">
        <v>24</v>
      </c>
      <c r="R481" s="170">
        <v>13</v>
      </c>
      <c r="S481" s="170">
        <v>30</v>
      </c>
      <c r="T481" s="170">
        <v>21</v>
      </c>
      <c r="U481" s="170">
        <v>20</v>
      </c>
      <c r="V481" s="170">
        <v>18</v>
      </c>
      <c r="W481" s="170">
        <v>36</v>
      </c>
      <c r="X481" s="170">
        <v>5</v>
      </c>
      <c r="Y481" s="170">
        <v>27</v>
      </c>
      <c r="Z481" s="180">
        <v>25</v>
      </c>
    </row>
    <row r="482" spans="1:26" s="71" customFormat="1">
      <c r="A482" s="3">
        <f t="shared" si="22"/>
        <v>472</v>
      </c>
      <c r="B482" s="9">
        <f t="shared" si="21"/>
        <v>36</v>
      </c>
      <c r="D482" s="39">
        <f t="shared" si="23"/>
        <v>472</v>
      </c>
      <c r="E482" s="39"/>
      <c r="F482" s="39" t="s">
        <v>66</v>
      </c>
      <c r="G482" s="58">
        <v>36</v>
      </c>
      <c r="H482" s="59">
        <v>19</v>
      </c>
      <c r="I482" s="59">
        <v>19</v>
      </c>
      <c r="J482" s="60">
        <v>34</v>
      </c>
      <c r="K482" s="60">
        <v>24</v>
      </c>
      <c r="L482" s="60">
        <v>8</v>
      </c>
      <c r="M482" s="60">
        <v>5</v>
      </c>
      <c r="N482" s="60">
        <v>20</v>
      </c>
      <c r="O482" s="60">
        <v>29</v>
      </c>
      <c r="P482" s="185">
        <v>18</v>
      </c>
      <c r="Q482" s="179">
        <v>24</v>
      </c>
      <c r="R482" s="170">
        <v>28</v>
      </c>
      <c r="S482" s="170">
        <v>13</v>
      </c>
      <c r="T482" s="170">
        <v>24</v>
      </c>
      <c r="U482" s="170">
        <v>22</v>
      </c>
      <c r="V482" s="170">
        <v>24</v>
      </c>
      <c r="W482" s="170">
        <v>19</v>
      </c>
      <c r="X482" s="170">
        <v>15</v>
      </c>
      <c r="Y482" s="170">
        <v>10</v>
      </c>
      <c r="Z482" s="180">
        <v>28</v>
      </c>
    </row>
    <row r="483" spans="1:26" s="71" customFormat="1">
      <c r="A483" s="3">
        <f t="shared" si="22"/>
        <v>473</v>
      </c>
      <c r="B483" s="9">
        <f t="shared" si="21"/>
        <v>25</v>
      </c>
      <c r="D483" s="39">
        <f t="shared" si="23"/>
        <v>473</v>
      </c>
      <c r="E483" s="39"/>
      <c r="F483" s="39" t="s">
        <v>66</v>
      </c>
      <c r="G483" s="58">
        <v>25</v>
      </c>
      <c r="H483" s="59">
        <v>22</v>
      </c>
      <c r="I483" s="59">
        <v>1</v>
      </c>
      <c r="J483" s="60">
        <v>36</v>
      </c>
      <c r="K483" s="60">
        <v>15</v>
      </c>
      <c r="L483" s="60">
        <v>27</v>
      </c>
      <c r="M483" s="60">
        <v>14</v>
      </c>
      <c r="N483" s="60">
        <v>25</v>
      </c>
      <c r="O483" s="60">
        <v>32</v>
      </c>
      <c r="P483" s="185">
        <v>27</v>
      </c>
      <c r="Q483" s="179">
        <v>5</v>
      </c>
      <c r="R483" s="170">
        <v>9</v>
      </c>
      <c r="S483" s="170">
        <v>7</v>
      </c>
      <c r="T483" s="170">
        <v>3</v>
      </c>
      <c r="U483" s="170">
        <v>12</v>
      </c>
      <c r="V483" s="170">
        <v>29</v>
      </c>
      <c r="W483" s="170">
        <v>25</v>
      </c>
      <c r="X483" s="170">
        <v>29</v>
      </c>
      <c r="Y483" s="170">
        <v>1</v>
      </c>
      <c r="Z483" s="180">
        <v>36</v>
      </c>
    </row>
    <row r="484" spans="1:26" s="71" customFormat="1">
      <c r="A484" s="3">
        <f t="shared" si="22"/>
        <v>474</v>
      </c>
      <c r="B484" s="9">
        <f t="shared" si="21"/>
        <v>5</v>
      </c>
      <c r="D484" s="39">
        <f t="shared" si="23"/>
        <v>474</v>
      </c>
      <c r="E484" s="39"/>
      <c r="F484" s="39" t="s">
        <v>66</v>
      </c>
      <c r="G484" s="58">
        <v>5</v>
      </c>
      <c r="H484" s="59">
        <v>26</v>
      </c>
      <c r="I484" s="59">
        <v>34</v>
      </c>
      <c r="J484" s="60">
        <v>28</v>
      </c>
      <c r="K484" s="60">
        <v>4</v>
      </c>
      <c r="L484" s="60">
        <v>26</v>
      </c>
      <c r="M484" s="60">
        <v>23</v>
      </c>
      <c r="N484" s="60">
        <v>23</v>
      </c>
      <c r="O484" s="60">
        <v>4</v>
      </c>
      <c r="P484" s="185">
        <v>20</v>
      </c>
      <c r="Q484" s="179">
        <v>18</v>
      </c>
      <c r="R484" s="170">
        <v>32</v>
      </c>
      <c r="S484" s="170">
        <v>18</v>
      </c>
      <c r="T484" s="170">
        <v>13</v>
      </c>
      <c r="U484" s="170">
        <v>7</v>
      </c>
      <c r="V484" s="170">
        <v>12</v>
      </c>
      <c r="W484" s="170">
        <v>11</v>
      </c>
      <c r="X484" s="170">
        <v>3</v>
      </c>
      <c r="Y484" s="170">
        <v>32</v>
      </c>
      <c r="Z484" s="180">
        <v>28</v>
      </c>
    </row>
    <row r="485" spans="1:26" s="71" customFormat="1">
      <c r="A485" s="3">
        <f t="shared" si="22"/>
        <v>475</v>
      </c>
      <c r="B485" s="9">
        <f t="shared" si="21"/>
        <v>21</v>
      </c>
      <c r="D485" s="39">
        <f t="shared" si="23"/>
        <v>475</v>
      </c>
      <c r="E485" s="39"/>
      <c r="F485" s="39" t="s">
        <v>66</v>
      </c>
      <c r="G485" s="58">
        <v>21</v>
      </c>
      <c r="H485" s="59">
        <v>14</v>
      </c>
      <c r="I485" s="59">
        <v>32</v>
      </c>
      <c r="J485" s="60">
        <v>27</v>
      </c>
      <c r="K485" s="60">
        <v>28</v>
      </c>
      <c r="L485" s="60">
        <v>8</v>
      </c>
      <c r="M485" s="60">
        <v>19</v>
      </c>
      <c r="N485" s="60">
        <v>33</v>
      </c>
      <c r="O485" s="60">
        <v>20</v>
      </c>
      <c r="P485" s="185">
        <v>8</v>
      </c>
      <c r="Q485" s="179">
        <v>9</v>
      </c>
      <c r="R485" s="170">
        <v>25</v>
      </c>
      <c r="S485" s="170">
        <v>24</v>
      </c>
      <c r="T485" s="170">
        <v>6</v>
      </c>
      <c r="U485" s="170">
        <v>20</v>
      </c>
      <c r="V485" s="170">
        <v>16</v>
      </c>
      <c r="W485" s="170">
        <v>32</v>
      </c>
      <c r="X485" s="170">
        <v>22</v>
      </c>
      <c r="Y485" s="170">
        <v>30</v>
      </c>
      <c r="Z485" s="180">
        <v>18</v>
      </c>
    </row>
    <row r="486" spans="1:26" s="71" customFormat="1">
      <c r="A486" s="3">
        <f t="shared" si="22"/>
        <v>476</v>
      </c>
      <c r="B486" s="9">
        <f t="shared" si="21"/>
        <v>5</v>
      </c>
      <c r="D486" s="39">
        <f t="shared" si="23"/>
        <v>476</v>
      </c>
      <c r="E486" s="39"/>
      <c r="F486" s="39" t="s">
        <v>66</v>
      </c>
      <c r="G486" s="58">
        <v>5</v>
      </c>
      <c r="H486" s="59">
        <v>5</v>
      </c>
      <c r="I486" s="59">
        <v>1</v>
      </c>
      <c r="J486" s="60">
        <v>21</v>
      </c>
      <c r="K486" s="60">
        <v>20</v>
      </c>
      <c r="L486" s="60">
        <v>21</v>
      </c>
      <c r="M486" s="60">
        <v>35</v>
      </c>
      <c r="N486" s="60">
        <v>27</v>
      </c>
      <c r="O486" s="60">
        <v>7</v>
      </c>
      <c r="P486" s="185">
        <v>32</v>
      </c>
      <c r="Q486" s="179">
        <v>12</v>
      </c>
      <c r="R486" s="170">
        <v>28</v>
      </c>
      <c r="S486" s="170">
        <v>17</v>
      </c>
      <c r="T486" s="170">
        <v>5</v>
      </c>
      <c r="U486" s="170">
        <v>30</v>
      </c>
      <c r="V486" s="170">
        <v>17</v>
      </c>
      <c r="W486" s="170">
        <v>14</v>
      </c>
      <c r="X486" s="170">
        <v>31</v>
      </c>
      <c r="Y486" s="170">
        <v>34</v>
      </c>
      <c r="Z486" s="180">
        <v>23</v>
      </c>
    </row>
    <row r="487" spans="1:26" s="71" customFormat="1">
      <c r="A487" s="3">
        <f t="shared" si="22"/>
        <v>477</v>
      </c>
      <c r="B487" s="9">
        <f t="shared" si="21"/>
        <v>36</v>
      </c>
      <c r="D487" s="39">
        <f t="shared" si="23"/>
        <v>477</v>
      </c>
      <c r="E487" s="39"/>
      <c r="F487" s="39" t="s">
        <v>66</v>
      </c>
      <c r="G487" s="58">
        <v>36</v>
      </c>
      <c r="H487" s="59">
        <v>9</v>
      </c>
      <c r="I487" s="59">
        <v>3</v>
      </c>
      <c r="J487" s="60">
        <v>1</v>
      </c>
      <c r="K487" s="60">
        <v>20</v>
      </c>
      <c r="L487" s="60">
        <v>26</v>
      </c>
      <c r="M487" s="60">
        <v>3</v>
      </c>
      <c r="N487" s="60">
        <v>22</v>
      </c>
      <c r="O487" s="60">
        <v>4</v>
      </c>
      <c r="P487" s="185">
        <v>7</v>
      </c>
      <c r="Q487" s="179">
        <v>2</v>
      </c>
      <c r="R487" s="170">
        <v>6</v>
      </c>
      <c r="S487" s="170">
        <v>17</v>
      </c>
      <c r="T487" s="170">
        <v>4</v>
      </c>
      <c r="U487" s="170">
        <v>3</v>
      </c>
      <c r="V487" s="170">
        <v>26</v>
      </c>
      <c r="W487" s="170">
        <v>28</v>
      </c>
      <c r="X487" s="170">
        <v>10</v>
      </c>
      <c r="Y487" s="170">
        <v>5</v>
      </c>
      <c r="Z487" s="180">
        <v>19</v>
      </c>
    </row>
    <row r="488" spans="1:26" s="71" customFormat="1">
      <c r="A488" s="3">
        <f t="shared" si="22"/>
        <v>478</v>
      </c>
      <c r="B488" s="9">
        <f t="shared" si="21"/>
        <v>15</v>
      </c>
      <c r="D488" s="39">
        <f t="shared" si="23"/>
        <v>478</v>
      </c>
      <c r="E488" s="39"/>
      <c r="F488" s="39" t="s">
        <v>66</v>
      </c>
      <c r="G488" s="58">
        <v>15</v>
      </c>
      <c r="H488" s="59">
        <v>32</v>
      </c>
      <c r="I488" s="59">
        <v>13</v>
      </c>
      <c r="J488" s="60">
        <v>10</v>
      </c>
      <c r="K488" s="60">
        <v>12</v>
      </c>
      <c r="L488" s="60">
        <v>2</v>
      </c>
      <c r="M488" s="60">
        <v>17</v>
      </c>
      <c r="N488" s="60">
        <v>8</v>
      </c>
      <c r="O488" s="60">
        <v>17</v>
      </c>
      <c r="P488" s="185">
        <v>18</v>
      </c>
      <c r="Q488" s="179">
        <v>4</v>
      </c>
      <c r="R488" s="170">
        <v>22</v>
      </c>
      <c r="S488" s="170">
        <v>9</v>
      </c>
      <c r="T488" s="170">
        <v>20</v>
      </c>
      <c r="U488" s="170">
        <v>8</v>
      </c>
      <c r="V488" s="170">
        <v>0</v>
      </c>
      <c r="W488" s="170">
        <v>19</v>
      </c>
      <c r="X488" s="170">
        <v>3</v>
      </c>
      <c r="Y488" s="170">
        <v>6</v>
      </c>
      <c r="Z488" s="180">
        <v>35</v>
      </c>
    </row>
    <row r="489" spans="1:26" s="71" customFormat="1">
      <c r="A489" s="3">
        <f t="shared" si="22"/>
        <v>479</v>
      </c>
      <c r="B489" s="9">
        <f t="shared" si="21"/>
        <v>7</v>
      </c>
      <c r="D489" s="39">
        <f t="shared" si="23"/>
        <v>479</v>
      </c>
      <c r="E489" s="39"/>
      <c r="F489" s="39" t="s">
        <v>66</v>
      </c>
      <c r="G489" s="58">
        <v>7</v>
      </c>
      <c r="H489" s="59">
        <v>34</v>
      </c>
      <c r="I489" s="59">
        <v>10</v>
      </c>
      <c r="J489" s="60">
        <v>7</v>
      </c>
      <c r="K489" s="60">
        <v>5</v>
      </c>
      <c r="L489" s="60">
        <v>26</v>
      </c>
      <c r="M489" s="60">
        <v>15</v>
      </c>
      <c r="N489" s="60">
        <v>28</v>
      </c>
      <c r="O489" s="60">
        <v>26</v>
      </c>
      <c r="P489" s="185">
        <v>27</v>
      </c>
      <c r="Q489" s="179">
        <v>7</v>
      </c>
      <c r="R489" s="170">
        <v>30</v>
      </c>
      <c r="S489" s="170">
        <v>10</v>
      </c>
      <c r="T489" s="170">
        <v>1</v>
      </c>
      <c r="U489" s="170">
        <v>15</v>
      </c>
      <c r="V489" s="170">
        <v>14</v>
      </c>
      <c r="W489" s="170">
        <v>34</v>
      </c>
      <c r="X489" s="170">
        <v>7</v>
      </c>
      <c r="Y489" s="170">
        <v>17</v>
      </c>
      <c r="Z489" s="180">
        <v>8</v>
      </c>
    </row>
    <row r="490" spans="1:26" s="71" customFormat="1">
      <c r="A490" s="3">
        <f t="shared" si="22"/>
        <v>480</v>
      </c>
      <c r="B490" s="9">
        <f t="shared" si="21"/>
        <v>26</v>
      </c>
      <c r="D490" s="39">
        <f t="shared" si="23"/>
        <v>480</v>
      </c>
      <c r="E490" s="39"/>
      <c r="F490" s="39" t="s">
        <v>66</v>
      </c>
      <c r="G490" s="58">
        <v>26</v>
      </c>
      <c r="H490" s="59">
        <v>31</v>
      </c>
      <c r="I490" s="59">
        <v>24</v>
      </c>
      <c r="J490" s="60">
        <v>29</v>
      </c>
      <c r="K490" s="60">
        <v>18</v>
      </c>
      <c r="L490" s="60">
        <v>7</v>
      </c>
      <c r="M490" s="60">
        <v>36</v>
      </c>
      <c r="N490" s="60">
        <v>29</v>
      </c>
      <c r="O490" s="60">
        <v>17</v>
      </c>
      <c r="P490" s="185">
        <v>23</v>
      </c>
      <c r="Q490" s="179">
        <v>32</v>
      </c>
      <c r="R490" s="170">
        <v>23</v>
      </c>
      <c r="S490" s="170">
        <v>21</v>
      </c>
      <c r="T490" s="170">
        <v>16</v>
      </c>
      <c r="U490" s="170">
        <v>16</v>
      </c>
      <c r="V490" s="170">
        <v>35</v>
      </c>
      <c r="W490" s="170">
        <v>24</v>
      </c>
      <c r="X490" s="170">
        <v>24</v>
      </c>
      <c r="Y490" s="170">
        <v>16</v>
      </c>
      <c r="Z490" s="180">
        <v>8</v>
      </c>
    </row>
    <row r="491" spans="1:26" s="71" customFormat="1">
      <c r="A491" s="3">
        <f t="shared" si="22"/>
        <v>481</v>
      </c>
      <c r="B491" s="9">
        <f t="shared" si="21"/>
        <v>5</v>
      </c>
      <c r="D491" s="39">
        <f t="shared" si="23"/>
        <v>481</v>
      </c>
      <c r="E491" s="39"/>
      <c r="F491" s="39" t="s">
        <v>66</v>
      </c>
      <c r="G491" s="58">
        <v>5</v>
      </c>
      <c r="H491" s="59">
        <v>35</v>
      </c>
      <c r="I491" s="59">
        <v>21</v>
      </c>
      <c r="J491" s="60">
        <v>8</v>
      </c>
      <c r="K491" s="60">
        <v>4</v>
      </c>
      <c r="L491" s="60">
        <v>20</v>
      </c>
      <c r="M491" s="60">
        <v>7</v>
      </c>
      <c r="N491" s="60">
        <v>9</v>
      </c>
      <c r="O491" s="60">
        <v>7</v>
      </c>
      <c r="P491" s="185">
        <v>8</v>
      </c>
      <c r="Q491" s="179">
        <v>20</v>
      </c>
      <c r="R491" s="170">
        <v>27</v>
      </c>
      <c r="S491" s="170">
        <v>17</v>
      </c>
      <c r="T491" s="170">
        <v>3</v>
      </c>
      <c r="U491" s="170">
        <v>7</v>
      </c>
      <c r="V491" s="170">
        <v>6</v>
      </c>
      <c r="W491" s="170">
        <v>1</v>
      </c>
      <c r="X491" s="170">
        <v>20</v>
      </c>
      <c r="Y491" s="170">
        <v>4</v>
      </c>
      <c r="Z491" s="180">
        <v>0</v>
      </c>
    </row>
    <row r="492" spans="1:26" s="71" customFormat="1">
      <c r="A492" s="3">
        <f t="shared" si="22"/>
        <v>482</v>
      </c>
      <c r="B492" s="9">
        <f t="shared" si="21"/>
        <v>19</v>
      </c>
      <c r="D492" s="39">
        <f t="shared" si="23"/>
        <v>482</v>
      </c>
      <c r="E492" s="39"/>
      <c r="F492" s="39" t="s">
        <v>66</v>
      </c>
      <c r="G492" s="58">
        <v>19</v>
      </c>
      <c r="H492" s="59">
        <v>13</v>
      </c>
      <c r="I492" s="59">
        <v>29</v>
      </c>
      <c r="J492" s="60">
        <v>5</v>
      </c>
      <c r="K492" s="60">
        <v>8</v>
      </c>
      <c r="L492" s="60">
        <v>3</v>
      </c>
      <c r="M492" s="60">
        <v>31</v>
      </c>
      <c r="N492" s="60">
        <v>20</v>
      </c>
      <c r="O492" s="60">
        <v>0</v>
      </c>
      <c r="P492" s="185">
        <v>35</v>
      </c>
      <c r="Q492" s="179">
        <v>16</v>
      </c>
      <c r="R492" s="170">
        <v>3</v>
      </c>
      <c r="S492" s="170">
        <v>33</v>
      </c>
      <c r="T492" s="170">
        <v>21</v>
      </c>
      <c r="U492" s="170">
        <v>28</v>
      </c>
      <c r="V492" s="170">
        <v>11</v>
      </c>
      <c r="W492" s="170">
        <v>19</v>
      </c>
      <c r="X492" s="170">
        <v>28</v>
      </c>
      <c r="Y492" s="170">
        <v>19</v>
      </c>
      <c r="Z492" s="180">
        <v>4</v>
      </c>
    </row>
    <row r="493" spans="1:26" s="71" customFormat="1">
      <c r="A493" s="3">
        <f t="shared" si="22"/>
        <v>483</v>
      </c>
      <c r="B493" s="9">
        <f t="shared" si="21"/>
        <v>20</v>
      </c>
      <c r="D493" s="39">
        <f t="shared" si="23"/>
        <v>483</v>
      </c>
      <c r="E493" s="39"/>
      <c r="F493" s="39" t="s">
        <v>66</v>
      </c>
      <c r="G493" s="58">
        <v>20</v>
      </c>
      <c r="H493" s="59">
        <v>6</v>
      </c>
      <c r="I493" s="59">
        <v>33</v>
      </c>
      <c r="J493" s="60">
        <v>6</v>
      </c>
      <c r="K493" s="60">
        <v>12</v>
      </c>
      <c r="L493" s="60">
        <v>28</v>
      </c>
      <c r="M493" s="60">
        <v>28</v>
      </c>
      <c r="N493" s="60">
        <v>6</v>
      </c>
      <c r="O493" s="60">
        <v>18</v>
      </c>
      <c r="P493" s="185">
        <v>26</v>
      </c>
      <c r="Q493" s="179">
        <v>13</v>
      </c>
      <c r="R493" s="170">
        <v>2</v>
      </c>
      <c r="S493" s="170">
        <v>24</v>
      </c>
      <c r="T493" s="170">
        <v>14</v>
      </c>
      <c r="U493" s="170">
        <v>32</v>
      </c>
      <c r="V493" s="170">
        <v>10</v>
      </c>
      <c r="W493" s="170">
        <v>17</v>
      </c>
      <c r="X493" s="170">
        <v>27</v>
      </c>
      <c r="Y493" s="170">
        <v>14</v>
      </c>
      <c r="Z493" s="180">
        <v>18</v>
      </c>
    </row>
    <row r="494" spans="1:26" s="71" customFormat="1">
      <c r="A494" s="3">
        <f t="shared" si="22"/>
        <v>484</v>
      </c>
      <c r="B494" s="9">
        <f t="shared" si="21"/>
        <v>10</v>
      </c>
      <c r="D494" s="39">
        <f t="shared" si="23"/>
        <v>484</v>
      </c>
      <c r="E494" s="39"/>
      <c r="F494" s="39" t="s">
        <v>66</v>
      </c>
      <c r="G494" s="58">
        <v>10</v>
      </c>
      <c r="H494" s="59">
        <v>25</v>
      </c>
      <c r="I494" s="59">
        <v>33</v>
      </c>
      <c r="J494" s="60">
        <v>5</v>
      </c>
      <c r="K494" s="60">
        <v>30</v>
      </c>
      <c r="L494" s="60">
        <v>11</v>
      </c>
      <c r="M494" s="60">
        <v>26</v>
      </c>
      <c r="N494" s="60">
        <v>7</v>
      </c>
      <c r="O494" s="60">
        <v>20</v>
      </c>
      <c r="P494" s="185">
        <v>4</v>
      </c>
      <c r="Q494" s="179">
        <v>4</v>
      </c>
      <c r="R494" s="170">
        <v>1</v>
      </c>
      <c r="S494" s="170">
        <v>19</v>
      </c>
      <c r="T494" s="170">
        <v>25</v>
      </c>
      <c r="U494" s="170">
        <v>18</v>
      </c>
      <c r="V494" s="170">
        <v>8</v>
      </c>
      <c r="W494" s="170">
        <v>22</v>
      </c>
      <c r="X494" s="170">
        <v>4</v>
      </c>
      <c r="Y494" s="170">
        <v>12</v>
      </c>
      <c r="Z494" s="180">
        <v>13</v>
      </c>
    </row>
    <row r="495" spans="1:26" s="71" customFormat="1">
      <c r="A495" s="3">
        <f t="shared" si="22"/>
        <v>485</v>
      </c>
      <c r="B495" s="9">
        <f t="shared" si="21"/>
        <v>36</v>
      </c>
      <c r="D495" s="39">
        <f t="shared" si="23"/>
        <v>485</v>
      </c>
      <c r="E495" s="39"/>
      <c r="F495" s="39" t="s">
        <v>66</v>
      </c>
      <c r="G495" s="58">
        <v>36</v>
      </c>
      <c r="H495" s="59">
        <v>15</v>
      </c>
      <c r="I495" s="59">
        <v>13</v>
      </c>
      <c r="J495" s="60">
        <v>11</v>
      </c>
      <c r="K495" s="60">
        <v>6</v>
      </c>
      <c r="L495" s="60">
        <v>20</v>
      </c>
      <c r="M495" s="60">
        <v>26</v>
      </c>
      <c r="N495" s="60">
        <v>8</v>
      </c>
      <c r="O495" s="60">
        <v>3</v>
      </c>
      <c r="P495" s="185">
        <v>13</v>
      </c>
      <c r="Q495" s="179">
        <v>15</v>
      </c>
      <c r="R495" s="170">
        <v>5</v>
      </c>
      <c r="S495" s="170">
        <v>21</v>
      </c>
      <c r="T495" s="170">
        <v>24</v>
      </c>
      <c r="U495" s="170">
        <v>25</v>
      </c>
      <c r="V495" s="170">
        <v>16</v>
      </c>
      <c r="W495" s="170">
        <v>16</v>
      </c>
      <c r="X495" s="170">
        <v>6</v>
      </c>
      <c r="Y495" s="170">
        <v>12</v>
      </c>
      <c r="Z495" s="180">
        <v>13</v>
      </c>
    </row>
    <row r="496" spans="1:26" s="71" customFormat="1">
      <c r="A496" s="3">
        <f t="shared" si="22"/>
        <v>486</v>
      </c>
      <c r="B496" s="9">
        <f t="shared" si="21"/>
        <v>28</v>
      </c>
      <c r="D496" s="39">
        <f t="shared" si="23"/>
        <v>486</v>
      </c>
      <c r="E496" s="39"/>
      <c r="F496" s="39" t="s">
        <v>66</v>
      </c>
      <c r="G496" s="58">
        <v>28</v>
      </c>
      <c r="H496" s="59">
        <v>5</v>
      </c>
      <c r="I496" s="59">
        <v>29</v>
      </c>
      <c r="J496" s="60">
        <v>2</v>
      </c>
      <c r="K496" s="60">
        <v>22</v>
      </c>
      <c r="L496" s="60">
        <v>32</v>
      </c>
      <c r="M496" s="60">
        <v>29</v>
      </c>
      <c r="N496" s="60">
        <v>18</v>
      </c>
      <c r="O496" s="60">
        <v>14</v>
      </c>
      <c r="P496" s="185">
        <v>7</v>
      </c>
      <c r="Q496" s="179">
        <v>29</v>
      </c>
      <c r="R496" s="170">
        <v>1</v>
      </c>
      <c r="S496" s="170">
        <v>19</v>
      </c>
      <c r="T496" s="170">
        <v>29</v>
      </c>
      <c r="U496" s="170">
        <v>4</v>
      </c>
      <c r="V496" s="170">
        <v>1</v>
      </c>
      <c r="W496" s="170">
        <v>17</v>
      </c>
      <c r="X496" s="170">
        <v>34</v>
      </c>
      <c r="Y496" s="170">
        <v>2</v>
      </c>
      <c r="Z496" s="180">
        <v>19</v>
      </c>
    </row>
    <row r="497" spans="1:26" s="71" customFormat="1">
      <c r="A497" s="3">
        <f t="shared" si="22"/>
        <v>487</v>
      </c>
      <c r="B497" s="9">
        <f t="shared" si="21"/>
        <v>2</v>
      </c>
      <c r="D497" s="39">
        <f t="shared" si="23"/>
        <v>487</v>
      </c>
      <c r="E497" s="39"/>
      <c r="F497" s="39" t="s">
        <v>66</v>
      </c>
      <c r="G497" s="58">
        <v>2</v>
      </c>
      <c r="H497" s="59">
        <v>3</v>
      </c>
      <c r="I497" s="59">
        <v>3</v>
      </c>
      <c r="J497" s="60">
        <v>32</v>
      </c>
      <c r="K497" s="60">
        <v>26</v>
      </c>
      <c r="L497" s="60">
        <v>29</v>
      </c>
      <c r="M497" s="60">
        <v>18</v>
      </c>
      <c r="N497" s="60">
        <v>6</v>
      </c>
      <c r="O497" s="60">
        <v>36</v>
      </c>
      <c r="P497" s="185">
        <v>19</v>
      </c>
      <c r="Q497" s="179">
        <v>12</v>
      </c>
      <c r="R497" s="170">
        <v>6</v>
      </c>
      <c r="S497" s="170">
        <v>25</v>
      </c>
      <c r="T497" s="170">
        <v>35</v>
      </c>
      <c r="U497" s="170">
        <v>14</v>
      </c>
      <c r="V497" s="170">
        <v>22</v>
      </c>
      <c r="W497" s="170">
        <v>28</v>
      </c>
      <c r="X497" s="170">
        <v>27</v>
      </c>
      <c r="Y497" s="170">
        <v>24</v>
      </c>
      <c r="Z497" s="180">
        <v>35</v>
      </c>
    </row>
    <row r="498" spans="1:26" s="71" customFormat="1">
      <c r="A498" s="3">
        <f t="shared" si="22"/>
        <v>488</v>
      </c>
      <c r="B498" s="9">
        <f t="shared" si="21"/>
        <v>17</v>
      </c>
      <c r="D498" s="39">
        <f t="shared" si="23"/>
        <v>488</v>
      </c>
      <c r="E498" s="39"/>
      <c r="F498" s="39" t="s">
        <v>66</v>
      </c>
      <c r="G498" s="58">
        <v>17</v>
      </c>
      <c r="H498" s="59">
        <v>0</v>
      </c>
      <c r="I498" s="59">
        <v>11</v>
      </c>
      <c r="J498" s="60">
        <v>35</v>
      </c>
      <c r="K498" s="60">
        <v>5</v>
      </c>
      <c r="L498" s="60">
        <v>5</v>
      </c>
      <c r="M498" s="60">
        <v>14</v>
      </c>
      <c r="N498" s="60">
        <v>34</v>
      </c>
      <c r="O498" s="60">
        <v>19</v>
      </c>
      <c r="P498" s="185">
        <v>35</v>
      </c>
      <c r="Q498" s="179">
        <v>34</v>
      </c>
      <c r="R498" s="170">
        <v>31</v>
      </c>
      <c r="S498" s="170">
        <v>0</v>
      </c>
      <c r="T498" s="170">
        <v>31</v>
      </c>
      <c r="U498" s="170">
        <v>5</v>
      </c>
      <c r="V498" s="170">
        <v>16</v>
      </c>
      <c r="W498" s="170">
        <v>15</v>
      </c>
      <c r="X498" s="170">
        <v>25</v>
      </c>
      <c r="Y498" s="170">
        <v>7</v>
      </c>
      <c r="Z498" s="180">
        <v>2</v>
      </c>
    </row>
    <row r="499" spans="1:26" s="71" customFormat="1">
      <c r="A499" s="3">
        <f t="shared" si="22"/>
        <v>489</v>
      </c>
      <c r="B499" s="9">
        <f t="shared" si="21"/>
        <v>9</v>
      </c>
      <c r="D499" s="39">
        <f t="shared" si="23"/>
        <v>489</v>
      </c>
      <c r="E499" s="39"/>
      <c r="F499" s="39" t="s">
        <v>66</v>
      </c>
      <c r="G499" s="58">
        <v>9</v>
      </c>
      <c r="H499" s="59">
        <v>32</v>
      </c>
      <c r="I499" s="59">
        <v>19</v>
      </c>
      <c r="J499" s="60">
        <v>18</v>
      </c>
      <c r="K499" s="60">
        <v>31</v>
      </c>
      <c r="L499" s="60">
        <v>12</v>
      </c>
      <c r="M499" s="60">
        <v>7</v>
      </c>
      <c r="N499" s="60">
        <v>35</v>
      </c>
      <c r="O499" s="60">
        <v>3</v>
      </c>
      <c r="P499" s="185">
        <v>35</v>
      </c>
      <c r="Q499" s="179">
        <v>35</v>
      </c>
      <c r="R499" s="170">
        <v>10</v>
      </c>
      <c r="S499" s="170">
        <v>8</v>
      </c>
      <c r="T499" s="170">
        <v>32</v>
      </c>
      <c r="U499" s="170">
        <v>36</v>
      </c>
      <c r="V499" s="170">
        <v>25</v>
      </c>
      <c r="W499" s="170">
        <v>2</v>
      </c>
      <c r="X499" s="170">
        <v>25</v>
      </c>
      <c r="Y499" s="170">
        <v>23</v>
      </c>
      <c r="Z499" s="180">
        <v>6</v>
      </c>
    </row>
    <row r="500" spans="1:26" s="71" customFormat="1">
      <c r="A500" s="3">
        <f t="shared" si="22"/>
        <v>490</v>
      </c>
      <c r="B500" s="9">
        <f t="shared" si="21"/>
        <v>9</v>
      </c>
      <c r="D500" s="39">
        <f t="shared" si="23"/>
        <v>490</v>
      </c>
      <c r="E500" s="39"/>
      <c r="F500" s="39" t="s">
        <v>66</v>
      </c>
      <c r="G500" s="58">
        <v>9</v>
      </c>
      <c r="H500" s="59">
        <v>21</v>
      </c>
      <c r="I500" s="59">
        <v>2</v>
      </c>
      <c r="J500" s="60">
        <v>25</v>
      </c>
      <c r="K500" s="60">
        <v>6</v>
      </c>
      <c r="L500" s="60">
        <v>32</v>
      </c>
      <c r="M500" s="60">
        <v>1</v>
      </c>
      <c r="N500" s="60">
        <v>34</v>
      </c>
      <c r="O500" s="60">
        <v>32</v>
      </c>
      <c r="P500" s="185">
        <v>5</v>
      </c>
      <c r="Q500" s="179">
        <v>35</v>
      </c>
      <c r="R500" s="170">
        <v>33</v>
      </c>
      <c r="S500" s="170">
        <v>28</v>
      </c>
      <c r="T500" s="170">
        <v>7</v>
      </c>
      <c r="U500" s="170">
        <v>3</v>
      </c>
      <c r="V500" s="170">
        <v>13</v>
      </c>
      <c r="W500" s="170">
        <v>21</v>
      </c>
      <c r="X500" s="170">
        <v>32</v>
      </c>
      <c r="Y500" s="170">
        <v>12</v>
      </c>
      <c r="Z500" s="180">
        <v>34</v>
      </c>
    </row>
    <row r="501" spans="1:26" s="71" customFormat="1">
      <c r="A501" s="3">
        <f t="shared" si="22"/>
        <v>491</v>
      </c>
      <c r="B501" s="9">
        <f t="shared" si="21"/>
        <v>36</v>
      </c>
      <c r="D501" s="39">
        <f t="shared" si="23"/>
        <v>491</v>
      </c>
      <c r="E501" s="39"/>
      <c r="F501" s="39" t="s">
        <v>66</v>
      </c>
      <c r="G501" s="58">
        <v>36</v>
      </c>
      <c r="H501" s="59">
        <v>26</v>
      </c>
      <c r="I501" s="59">
        <v>8</v>
      </c>
      <c r="J501" s="60">
        <v>22</v>
      </c>
      <c r="K501" s="60">
        <v>30</v>
      </c>
      <c r="L501" s="60">
        <v>33</v>
      </c>
      <c r="M501" s="60">
        <v>20</v>
      </c>
      <c r="N501" s="60">
        <v>34</v>
      </c>
      <c r="O501" s="60">
        <v>7</v>
      </c>
      <c r="P501" s="185">
        <v>14</v>
      </c>
      <c r="Q501" s="179">
        <v>3</v>
      </c>
      <c r="R501" s="170">
        <v>6</v>
      </c>
      <c r="S501" s="170">
        <v>24</v>
      </c>
      <c r="T501" s="170">
        <v>33</v>
      </c>
      <c r="U501" s="170">
        <v>0</v>
      </c>
      <c r="V501" s="170">
        <v>27</v>
      </c>
      <c r="W501" s="170">
        <v>8</v>
      </c>
      <c r="X501" s="170">
        <v>18</v>
      </c>
      <c r="Y501" s="170">
        <v>30</v>
      </c>
      <c r="Z501" s="180">
        <v>13</v>
      </c>
    </row>
    <row r="502" spans="1:26" s="71" customFormat="1">
      <c r="A502" s="3">
        <f t="shared" si="22"/>
        <v>492</v>
      </c>
      <c r="B502" s="9">
        <f t="shared" si="21"/>
        <v>4</v>
      </c>
      <c r="D502" s="39">
        <f t="shared" si="23"/>
        <v>492</v>
      </c>
      <c r="E502" s="39"/>
      <c r="F502" s="39" t="s">
        <v>66</v>
      </c>
      <c r="G502" s="58">
        <v>4</v>
      </c>
      <c r="H502" s="59">
        <v>14</v>
      </c>
      <c r="I502" s="59">
        <v>19</v>
      </c>
      <c r="J502" s="60">
        <v>9</v>
      </c>
      <c r="K502" s="60">
        <v>36</v>
      </c>
      <c r="L502" s="60">
        <v>36</v>
      </c>
      <c r="M502" s="60">
        <v>2</v>
      </c>
      <c r="N502" s="60">
        <v>15</v>
      </c>
      <c r="O502" s="60">
        <v>1</v>
      </c>
      <c r="P502" s="185">
        <v>27</v>
      </c>
      <c r="Q502" s="179">
        <v>16</v>
      </c>
      <c r="R502" s="170">
        <v>16</v>
      </c>
      <c r="S502" s="170">
        <v>7</v>
      </c>
      <c r="T502" s="170">
        <v>35</v>
      </c>
      <c r="U502" s="170">
        <v>1</v>
      </c>
      <c r="V502" s="170">
        <v>1</v>
      </c>
      <c r="W502" s="170">
        <v>29</v>
      </c>
      <c r="X502" s="170">
        <v>30</v>
      </c>
      <c r="Y502" s="170">
        <v>5</v>
      </c>
      <c r="Z502" s="180">
        <v>2</v>
      </c>
    </row>
    <row r="503" spans="1:26" s="71" customFormat="1">
      <c r="A503" s="3">
        <f t="shared" si="22"/>
        <v>493</v>
      </c>
      <c r="B503" s="9">
        <f t="shared" si="21"/>
        <v>8</v>
      </c>
      <c r="D503" s="39">
        <f t="shared" si="23"/>
        <v>493</v>
      </c>
      <c r="E503" s="39"/>
      <c r="F503" s="39" t="s">
        <v>66</v>
      </c>
      <c r="G503" s="58">
        <v>8</v>
      </c>
      <c r="H503" s="59">
        <v>19</v>
      </c>
      <c r="I503" s="59">
        <v>36</v>
      </c>
      <c r="J503" s="60">
        <v>31</v>
      </c>
      <c r="K503" s="60">
        <v>12</v>
      </c>
      <c r="L503" s="60">
        <v>32</v>
      </c>
      <c r="M503" s="60">
        <v>32</v>
      </c>
      <c r="N503" s="60">
        <v>22</v>
      </c>
      <c r="O503" s="60">
        <v>25</v>
      </c>
      <c r="P503" s="185">
        <v>26</v>
      </c>
      <c r="Q503" s="179">
        <v>17</v>
      </c>
      <c r="R503" s="170">
        <v>26</v>
      </c>
      <c r="S503" s="170">
        <v>33</v>
      </c>
      <c r="T503" s="170">
        <v>14</v>
      </c>
      <c r="U503" s="170">
        <v>29</v>
      </c>
      <c r="V503" s="170">
        <v>17</v>
      </c>
      <c r="W503" s="170">
        <v>9</v>
      </c>
      <c r="X503" s="170">
        <v>18</v>
      </c>
      <c r="Y503" s="170">
        <v>16</v>
      </c>
      <c r="Z503" s="180">
        <v>13</v>
      </c>
    </row>
    <row r="504" spans="1:26" s="71" customFormat="1">
      <c r="A504" s="3">
        <f t="shared" si="22"/>
        <v>494</v>
      </c>
      <c r="B504" s="9">
        <f t="shared" si="21"/>
        <v>5</v>
      </c>
      <c r="D504" s="39">
        <f t="shared" si="23"/>
        <v>494</v>
      </c>
      <c r="E504" s="39"/>
      <c r="F504" s="39" t="s">
        <v>66</v>
      </c>
      <c r="G504" s="58">
        <v>5</v>
      </c>
      <c r="H504" s="59">
        <v>17</v>
      </c>
      <c r="I504" s="59">
        <v>34</v>
      </c>
      <c r="J504" s="60">
        <v>24</v>
      </c>
      <c r="K504" s="60">
        <v>25</v>
      </c>
      <c r="L504" s="60">
        <v>1</v>
      </c>
      <c r="M504" s="60">
        <v>34</v>
      </c>
      <c r="N504" s="60">
        <v>23</v>
      </c>
      <c r="O504" s="60">
        <v>2</v>
      </c>
      <c r="P504" s="185">
        <v>8</v>
      </c>
      <c r="Q504" s="179">
        <v>16</v>
      </c>
      <c r="R504" s="170">
        <v>16</v>
      </c>
      <c r="S504" s="170">
        <v>10</v>
      </c>
      <c r="T504" s="170">
        <v>15</v>
      </c>
      <c r="U504" s="170">
        <v>16</v>
      </c>
      <c r="V504" s="170">
        <v>17</v>
      </c>
      <c r="W504" s="170">
        <v>3</v>
      </c>
      <c r="X504" s="170">
        <v>30</v>
      </c>
      <c r="Y504" s="170">
        <v>10</v>
      </c>
      <c r="Z504" s="180">
        <v>28</v>
      </c>
    </row>
    <row r="505" spans="1:26" s="71" customFormat="1">
      <c r="A505" s="3">
        <f t="shared" si="22"/>
        <v>495</v>
      </c>
      <c r="B505" s="9">
        <f t="shared" si="21"/>
        <v>8</v>
      </c>
      <c r="D505" s="39">
        <f t="shared" si="23"/>
        <v>495</v>
      </c>
      <c r="E505" s="39"/>
      <c r="F505" s="39" t="s">
        <v>66</v>
      </c>
      <c r="G505" s="58">
        <v>8</v>
      </c>
      <c r="H505" s="59">
        <v>29</v>
      </c>
      <c r="I505" s="59">
        <v>13</v>
      </c>
      <c r="J505" s="60">
        <v>16</v>
      </c>
      <c r="K505" s="60">
        <v>26</v>
      </c>
      <c r="L505" s="60">
        <v>16</v>
      </c>
      <c r="M505" s="60">
        <v>29</v>
      </c>
      <c r="N505" s="60">
        <v>21</v>
      </c>
      <c r="O505" s="60">
        <v>36</v>
      </c>
      <c r="P505" s="185">
        <v>35</v>
      </c>
      <c r="Q505" s="179">
        <v>30</v>
      </c>
      <c r="R505" s="170">
        <v>26</v>
      </c>
      <c r="S505" s="170">
        <v>26</v>
      </c>
      <c r="T505" s="170">
        <v>25</v>
      </c>
      <c r="U505" s="170">
        <v>24</v>
      </c>
      <c r="V505" s="170">
        <v>24</v>
      </c>
      <c r="W505" s="170">
        <v>20</v>
      </c>
      <c r="X505" s="170">
        <v>25</v>
      </c>
      <c r="Y505" s="170">
        <v>24</v>
      </c>
      <c r="Z505" s="180">
        <v>14</v>
      </c>
    </row>
    <row r="506" spans="1:26" s="71" customFormat="1">
      <c r="A506" s="3">
        <f t="shared" si="22"/>
        <v>496</v>
      </c>
      <c r="B506" s="9">
        <f t="shared" si="21"/>
        <v>33</v>
      </c>
      <c r="D506" s="39">
        <f t="shared" si="23"/>
        <v>496</v>
      </c>
      <c r="E506" s="39"/>
      <c r="F506" s="39" t="s">
        <v>66</v>
      </c>
      <c r="G506" s="58">
        <v>33</v>
      </c>
      <c r="H506" s="59">
        <v>30</v>
      </c>
      <c r="I506" s="59">
        <v>33</v>
      </c>
      <c r="J506" s="60">
        <v>30</v>
      </c>
      <c r="K506" s="60">
        <v>15</v>
      </c>
      <c r="L506" s="60">
        <v>12</v>
      </c>
      <c r="M506" s="60">
        <v>8</v>
      </c>
      <c r="N506" s="60">
        <v>0</v>
      </c>
      <c r="O506" s="60">
        <v>0</v>
      </c>
      <c r="P506" s="185">
        <v>5</v>
      </c>
      <c r="Q506" s="179">
        <v>27</v>
      </c>
      <c r="R506" s="170">
        <v>24</v>
      </c>
      <c r="S506" s="170">
        <v>36</v>
      </c>
      <c r="T506" s="170">
        <v>3</v>
      </c>
      <c r="U506" s="170">
        <v>18</v>
      </c>
      <c r="V506" s="170">
        <v>3</v>
      </c>
      <c r="W506" s="170">
        <v>10</v>
      </c>
      <c r="X506" s="170">
        <v>28</v>
      </c>
      <c r="Y506" s="170">
        <v>4</v>
      </c>
      <c r="Z506" s="180">
        <v>5</v>
      </c>
    </row>
    <row r="507" spans="1:26" s="71" customFormat="1">
      <c r="A507" s="3">
        <f t="shared" si="22"/>
        <v>497</v>
      </c>
      <c r="B507" s="9">
        <f t="shared" si="21"/>
        <v>21</v>
      </c>
      <c r="D507" s="39">
        <f t="shared" si="23"/>
        <v>497</v>
      </c>
      <c r="E507" s="39"/>
      <c r="F507" s="39" t="s">
        <v>66</v>
      </c>
      <c r="G507" s="58">
        <v>21</v>
      </c>
      <c r="H507" s="59">
        <v>14</v>
      </c>
      <c r="I507" s="59">
        <v>14</v>
      </c>
      <c r="J507" s="60">
        <v>30</v>
      </c>
      <c r="K507" s="60">
        <v>16</v>
      </c>
      <c r="L507" s="60">
        <v>31</v>
      </c>
      <c r="M507" s="60">
        <v>5</v>
      </c>
      <c r="N507" s="60">
        <v>36</v>
      </c>
      <c r="O507" s="60">
        <v>26</v>
      </c>
      <c r="P507" s="185">
        <v>2</v>
      </c>
      <c r="Q507" s="179">
        <v>36</v>
      </c>
      <c r="R507" s="170">
        <v>36</v>
      </c>
      <c r="S507" s="170">
        <v>29</v>
      </c>
      <c r="T507" s="170">
        <v>26</v>
      </c>
      <c r="U507" s="170">
        <v>31</v>
      </c>
      <c r="V507" s="170">
        <v>15</v>
      </c>
      <c r="W507" s="170">
        <v>35</v>
      </c>
      <c r="X507" s="170">
        <v>6</v>
      </c>
      <c r="Y507" s="170">
        <v>21</v>
      </c>
      <c r="Z507" s="180">
        <v>35</v>
      </c>
    </row>
    <row r="508" spans="1:26" s="71" customFormat="1">
      <c r="A508" s="3">
        <f t="shared" si="22"/>
        <v>498</v>
      </c>
      <c r="B508" s="9">
        <f t="shared" si="21"/>
        <v>7</v>
      </c>
      <c r="D508" s="39">
        <f t="shared" si="23"/>
        <v>498</v>
      </c>
      <c r="E508" s="39"/>
      <c r="F508" s="39" t="s">
        <v>66</v>
      </c>
      <c r="G508" s="58">
        <v>7</v>
      </c>
      <c r="H508" s="59">
        <v>7</v>
      </c>
      <c r="I508" s="59">
        <v>7</v>
      </c>
      <c r="J508" s="60">
        <v>1</v>
      </c>
      <c r="K508" s="60">
        <v>29</v>
      </c>
      <c r="L508" s="60">
        <v>19</v>
      </c>
      <c r="M508" s="60">
        <v>26</v>
      </c>
      <c r="N508" s="60">
        <v>2</v>
      </c>
      <c r="O508" s="60">
        <v>19</v>
      </c>
      <c r="P508" s="185">
        <v>2</v>
      </c>
      <c r="Q508" s="179">
        <v>20</v>
      </c>
      <c r="R508" s="170">
        <v>22</v>
      </c>
      <c r="S508" s="170">
        <v>21</v>
      </c>
      <c r="T508" s="170">
        <v>4</v>
      </c>
      <c r="U508" s="170">
        <v>11</v>
      </c>
      <c r="V508" s="170">
        <v>19</v>
      </c>
      <c r="W508" s="170">
        <v>20</v>
      </c>
      <c r="X508" s="170">
        <v>27</v>
      </c>
      <c r="Y508" s="170">
        <v>28</v>
      </c>
      <c r="Z508" s="180">
        <v>9</v>
      </c>
    </row>
    <row r="509" spans="1:26" s="71" customFormat="1">
      <c r="A509" s="3">
        <f t="shared" si="22"/>
        <v>499</v>
      </c>
      <c r="B509" s="9">
        <f t="shared" si="21"/>
        <v>14</v>
      </c>
      <c r="D509" s="39">
        <f t="shared" si="23"/>
        <v>499</v>
      </c>
      <c r="E509" s="39"/>
      <c r="F509" s="39" t="s">
        <v>66</v>
      </c>
      <c r="G509" s="58">
        <v>14</v>
      </c>
      <c r="H509" s="59">
        <v>8</v>
      </c>
      <c r="I509" s="59">
        <v>6</v>
      </c>
      <c r="J509" s="60">
        <v>0</v>
      </c>
      <c r="K509" s="60">
        <v>12</v>
      </c>
      <c r="L509" s="60">
        <v>16</v>
      </c>
      <c r="M509" s="60">
        <v>14</v>
      </c>
      <c r="N509" s="60">
        <v>5</v>
      </c>
      <c r="O509" s="60">
        <v>8</v>
      </c>
      <c r="P509" s="185">
        <v>3</v>
      </c>
      <c r="Q509" s="179">
        <v>27</v>
      </c>
      <c r="R509" s="170">
        <v>10</v>
      </c>
      <c r="S509" s="170">
        <v>29</v>
      </c>
      <c r="T509" s="170">
        <v>0</v>
      </c>
      <c r="U509" s="170">
        <v>34</v>
      </c>
      <c r="V509" s="170">
        <v>9</v>
      </c>
      <c r="W509" s="170">
        <v>28</v>
      </c>
      <c r="X509" s="170">
        <v>11</v>
      </c>
      <c r="Y509" s="170">
        <v>34</v>
      </c>
      <c r="Z509" s="180">
        <v>1</v>
      </c>
    </row>
    <row r="510" spans="1:26" s="71" customFormat="1">
      <c r="A510" s="3">
        <f t="shared" si="22"/>
        <v>500</v>
      </c>
      <c r="B510" s="9">
        <f t="shared" si="21"/>
        <v>21</v>
      </c>
      <c r="D510" s="39">
        <f t="shared" si="23"/>
        <v>500</v>
      </c>
      <c r="E510" s="39"/>
      <c r="F510" s="39" t="s">
        <v>66</v>
      </c>
      <c r="G510" s="58">
        <v>21</v>
      </c>
      <c r="H510" s="59">
        <v>9</v>
      </c>
      <c r="I510" s="59">
        <v>35</v>
      </c>
      <c r="J510" s="60">
        <v>5</v>
      </c>
      <c r="K510" s="60">
        <v>1</v>
      </c>
      <c r="L510" s="60">
        <v>2</v>
      </c>
      <c r="M510" s="60">
        <v>1</v>
      </c>
      <c r="N510" s="60">
        <v>33</v>
      </c>
      <c r="O510" s="60">
        <v>1</v>
      </c>
      <c r="P510" s="185">
        <v>33</v>
      </c>
      <c r="Q510" s="179">
        <v>16</v>
      </c>
      <c r="R510" s="170">
        <v>10</v>
      </c>
      <c r="S510" s="170">
        <v>36</v>
      </c>
      <c r="T510" s="170">
        <v>12</v>
      </c>
      <c r="U510" s="170">
        <v>18</v>
      </c>
      <c r="V510" s="170">
        <v>16</v>
      </c>
      <c r="W510" s="170">
        <v>16</v>
      </c>
      <c r="X510" s="170">
        <v>3</v>
      </c>
      <c r="Y510" s="170">
        <v>19</v>
      </c>
      <c r="Z510" s="180">
        <v>23</v>
      </c>
    </row>
    <row r="511" spans="1:26" ht="15" thickBot="1">
      <c r="A511" s="3"/>
      <c r="B511" s="9"/>
      <c r="D511" s="47"/>
      <c r="E511" s="47"/>
      <c r="F511" s="47"/>
      <c r="G511" s="61"/>
      <c r="H511" s="62"/>
      <c r="I511" s="63"/>
      <c r="J511" s="63"/>
      <c r="K511" s="63"/>
      <c r="L511" s="63"/>
      <c r="M511" s="63"/>
      <c r="N511" s="63"/>
      <c r="O511" s="63"/>
      <c r="P511" s="54"/>
      <c r="Q511" s="181"/>
      <c r="R511" s="171"/>
      <c r="S511" s="171"/>
      <c r="T511" s="171"/>
      <c r="U511" s="171"/>
      <c r="V511" s="171"/>
      <c r="W511" s="171"/>
      <c r="X511" s="171"/>
      <c r="Y511" s="171"/>
      <c r="Z511" s="182"/>
    </row>
    <row r="512" spans="1:26">
      <c r="W512" s="57"/>
    </row>
    <row r="513" spans="23:23">
      <c r="W513" s="57"/>
    </row>
  </sheetData>
  <mergeCells count="3">
    <mergeCell ref="G8:P8"/>
    <mergeCell ref="Q8:Z8"/>
    <mergeCell ref="D8:D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Z511"/>
  <sheetViews>
    <sheetView workbookViewId="0">
      <selection activeCell="U13" sqref="U13"/>
    </sheetView>
  </sheetViews>
  <sheetFormatPr defaultRowHeight="14.25"/>
  <cols>
    <col min="1" max="1" width="8.625" style="4" customWidth="1"/>
    <col min="2" max="2" width="8.625" style="8" customWidth="1"/>
    <col min="3" max="3" width="5.625" customWidth="1"/>
    <col min="4" max="4" width="3.625" style="6" customWidth="1"/>
    <col min="5" max="5" width="3.625" style="163" customWidth="1"/>
    <col min="6" max="10" width="3.625" style="6" customWidth="1"/>
    <col min="11" max="13" width="3.625" style="163" customWidth="1"/>
    <col min="14" max="18" width="3.625" style="6" customWidth="1"/>
    <col min="19" max="19" width="4" customWidth="1"/>
    <col min="20" max="20" width="13.625" style="71" customWidth="1"/>
    <col min="21" max="21" width="7.625" style="71" customWidth="1"/>
    <col min="22" max="22" width="8.625" style="71" customWidth="1"/>
    <col min="23" max="23" width="1.625" style="71" customWidth="1"/>
    <col min="24" max="24" width="13.625" style="71" customWidth="1"/>
    <col min="25" max="25" width="7.625" style="71" customWidth="1"/>
    <col min="26" max="26" width="8.625" style="71" customWidth="1"/>
    <col min="27" max="28" width="4" style="71" customWidth="1"/>
    <col min="29" max="29" width="5.125" customWidth="1"/>
    <col min="30" max="30" width="3.625" customWidth="1"/>
    <col min="31" max="38" width="3.625" style="12" customWidth="1"/>
    <col min="39" max="40" width="3.625" style="15" customWidth="1"/>
    <col min="41" max="41" width="3.625" style="12" customWidth="1"/>
    <col min="42" max="43" width="3.625" style="16" customWidth="1"/>
    <col min="44" max="45" width="3.625" style="12" customWidth="1"/>
    <col min="46" max="52" width="3.625" customWidth="1"/>
  </cols>
  <sheetData>
    <row r="1" spans="1:52" s="71" customFormat="1">
      <c r="A1" s="4"/>
      <c r="B1" s="8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AE1" s="163"/>
      <c r="AF1" s="163"/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3"/>
    </row>
    <row r="2" spans="1:52" s="71" customFormat="1">
      <c r="A2" s="4"/>
      <c r="B2" s="8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163"/>
      <c r="AS2" s="163"/>
    </row>
    <row r="3" spans="1:52" s="71" customFormat="1">
      <c r="A3" s="4"/>
      <c r="B3" s="8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3"/>
    </row>
    <row r="4" spans="1:52" s="71" customFormat="1">
      <c r="A4" s="4"/>
      <c r="B4" s="8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AE4" s="163"/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</row>
    <row r="5" spans="1:52" s="71" customFormat="1">
      <c r="A5" s="4"/>
      <c r="B5" s="8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</row>
    <row r="6" spans="1:52" s="71" customFormat="1">
      <c r="A6" s="4"/>
      <c r="B6" s="8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3"/>
      <c r="AR6" s="163"/>
      <c r="AS6" s="163"/>
    </row>
    <row r="8" spans="1:52" ht="15" thickBot="1"/>
    <row r="9" spans="1:52" ht="15" thickBot="1">
      <c r="AC9" s="23"/>
      <c r="AD9" s="34"/>
      <c r="AE9" s="35" t="s">
        <v>19</v>
      </c>
      <c r="AF9" s="666" t="s">
        <v>23</v>
      </c>
      <c r="AG9" s="664"/>
      <c r="AH9" s="667"/>
      <c r="AI9" s="35" t="s">
        <v>15</v>
      </c>
      <c r="AJ9" s="35"/>
      <c r="AK9" s="35"/>
      <c r="AL9" s="36" t="s">
        <v>16</v>
      </c>
      <c r="AM9" s="35"/>
      <c r="AN9" s="37"/>
      <c r="AO9" s="35" t="s">
        <v>17</v>
      </c>
      <c r="AP9" s="35"/>
      <c r="AQ9" s="35"/>
      <c r="AR9" s="36" t="s">
        <v>18</v>
      </c>
      <c r="AS9" s="35"/>
      <c r="AT9" s="38"/>
      <c r="AU9" s="663" t="s">
        <v>25</v>
      </c>
      <c r="AV9" s="664"/>
      <c r="AW9" s="664"/>
      <c r="AX9" s="664"/>
      <c r="AY9" s="664"/>
      <c r="AZ9" s="665"/>
    </row>
    <row r="10" spans="1:52" ht="15" thickBot="1">
      <c r="A10" s="195" t="s">
        <v>0</v>
      </c>
      <c r="B10" s="196" t="s">
        <v>1</v>
      </c>
      <c r="D10" s="186">
        <v>0</v>
      </c>
      <c r="E10" s="192" t="s">
        <v>7</v>
      </c>
      <c r="F10" s="193" t="s">
        <v>8</v>
      </c>
      <c r="G10" s="193" t="s">
        <v>5</v>
      </c>
      <c r="H10" s="193" t="s">
        <v>6</v>
      </c>
      <c r="I10" s="193" t="s">
        <v>9</v>
      </c>
      <c r="J10" s="194" t="s">
        <v>10</v>
      </c>
      <c r="K10" s="187" t="s">
        <v>110</v>
      </c>
      <c r="L10" s="188" t="s">
        <v>111</v>
      </c>
      <c r="M10" s="188" t="s">
        <v>112</v>
      </c>
      <c r="N10" s="188" t="s">
        <v>11</v>
      </c>
      <c r="O10" s="188" t="s">
        <v>12</v>
      </c>
      <c r="P10" s="189" t="s">
        <v>13</v>
      </c>
      <c r="Q10" s="190" t="s">
        <v>14</v>
      </c>
      <c r="R10" s="191" t="s">
        <v>2</v>
      </c>
      <c r="T10" s="254" t="s">
        <v>142</v>
      </c>
      <c r="U10" s="272" t="s">
        <v>50</v>
      </c>
      <c r="V10" s="255" t="s">
        <v>143</v>
      </c>
      <c r="W10" s="258"/>
      <c r="X10" s="256" t="s">
        <v>142</v>
      </c>
      <c r="Y10" s="282" t="s">
        <v>50</v>
      </c>
      <c r="Z10" s="257" t="s">
        <v>143</v>
      </c>
      <c r="AC10" s="17"/>
      <c r="AD10" s="39">
        <v>0</v>
      </c>
      <c r="AE10" s="25"/>
      <c r="AF10" s="40"/>
      <c r="AG10" s="25" t="s">
        <v>22</v>
      </c>
      <c r="AH10" s="41" t="s">
        <v>7</v>
      </c>
      <c r="AI10" s="25"/>
      <c r="AJ10" s="25" t="s">
        <v>22</v>
      </c>
      <c r="AK10" s="25" t="s">
        <v>7</v>
      </c>
      <c r="AL10" s="40"/>
      <c r="AM10" s="25" t="s">
        <v>22</v>
      </c>
      <c r="AN10" s="41" t="s">
        <v>7</v>
      </c>
      <c r="AO10" s="25"/>
      <c r="AP10" s="25"/>
      <c r="AQ10" s="25"/>
      <c r="AR10" s="40"/>
      <c r="AS10" s="25"/>
      <c r="AT10" s="42"/>
      <c r="AU10" s="39"/>
      <c r="AV10" s="43"/>
      <c r="AW10" s="43"/>
      <c r="AX10" s="43"/>
      <c r="AY10" s="43"/>
      <c r="AZ10" s="19"/>
    </row>
    <row r="11" spans="1:52">
      <c r="A11" s="201">
        <v>1</v>
      </c>
      <c r="B11" s="202">
        <f>Data!B11</f>
        <v>4</v>
      </c>
      <c r="D11" s="203" t="str">
        <f>IF($B11=0,0," ")</f>
        <v xml:space="preserve"> </v>
      </c>
      <c r="E11" s="204" t="str">
        <f>IF(AND(B11&gt;0,B11&lt;=18),"L"," ")</f>
        <v>L</v>
      </c>
      <c r="F11" s="205" t="str">
        <f>IF(AND(B11&gt;18,B11&lt;=36),"H", " ")</f>
        <v xml:space="preserve"> </v>
      </c>
      <c r="G11" s="205" t="str">
        <f>IF(AND(ISEVEN(B11),B11&lt;&gt;0),"E"," ")</f>
        <v>E</v>
      </c>
      <c r="H11" s="205" t="str">
        <f>IF(ISODD(B11),"O"," " )</f>
        <v xml:space="preserve"> </v>
      </c>
      <c r="I11" s="205" t="str">
        <f t="shared" ref="I11:I74" si="0">IF($B11=0," ",IF(INDEX(AD$11:AS$46,$B11,2)="R","R"," "))</f>
        <v xml:space="preserve"> </v>
      </c>
      <c r="J11" s="206" t="str">
        <f t="shared" ref="J11:J74" si="1">IF($B11=0," ",IF(INDEX(AD$11:AS$46,$B11,2)="B","B"," "))</f>
        <v>B</v>
      </c>
      <c r="K11" s="207" t="str">
        <f>IF(AND($B11&gt;0,$B11&lt;13),"1D"," ")</f>
        <v>1D</v>
      </c>
      <c r="L11" s="208" t="str">
        <f>IF(AND($B11&gt;12,$B11&lt;25),"2D"," ")</f>
        <v xml:space="preserve"> </v>
      </c>
      <c r="M11" s="208" t="str">
        <f>IF(AND($B11&gt;24,$B11&lt;37),"3D"," ")</f>
        <v xml:space="preserve"> </v>
      </c>
      <c r="N11" s="208">
        <f>IF(B11&lt;&gt;0,IF(MOD(B11,3)=1,1," ")," ")</f>
        <v>1</v>
      </c>
      <c r="O11" s="208" t="str">
        <f>IF($B11&lt;&gt;0,IF(MOD($B11,3)=2,2," ")," ")</f>
        <v xml:space="preserve"> </v>
      </c>
      <c r="P11" s="209" t="str">
        <f>IF($B11&lt;&gt;0,IF(MOD($B11,3)=0,3," ")," ")</f>
        <v xml:space="preserve"> </v>
      </c>
      <c r="Q11" s="210">
        <f>IF($B11=0,0,IF(MOD($B11,3)=0,QUOTIENT($B11,3),QUOTIENT($B11,3)+1))</f>
        <v>2</v>
      </c>
      <c r="R11" s="211">
        <f>IF($B11=0,0,IF(MOD($B11,6)=0,QUOTIENT($B11,6),QUOTIENT($B11,6)+1))</f>
        <v>1</v>
      </c>
      <c r="T11" s="230" t="s">
        <v>144</v>
      </c>
      <c r="U11" s="273">
        <f>COUNTIF(D11:D510,0)</f>
        <v>13</v>
      </c>
      <c r="V11" s="231">
        <f>U11/(COUNT($B$11:$B$510))</f>
        <v>2.5999999999999999E-2</v>
      </c>
      <c r="W11" s="259"/>
      <c r="X11" s="18"/>
      <c r="Y11" s="280"/>
      <c r="Z11" s="19"/>
      <c r="AC11" s="17"/>
      <c r="AD11" s="39">
        <v>1</v>
      </c>
      <c r="AE11" s="25" t="s">
        <v>9</v>
      </c>
      <c r="AF11" s="40" t="s">
        <v>7</v>
      </c>
      <c r="AG11" s="44">
        <v>16</v>
      </c>
      <c r="AH11" s="45"/>
      <c r="AI11" s="25" t="s">
        <v>8</v>
      </c>
      <c r="AJ11" s="44">
        <v>16</v>
      </c>
      <c r="AK11" s="44"/>
      <c r="AL11" s="40">
        <v>3</v>
      </c>
      <c r="AM11" s="25">
        <v>8</v>
      </c>
      <c r="AN11" s="41"/>
      <c r="AO11" s="25">
        <f t="shared" ref="AO11:AO22" si="2">IF(MOD(AD11,12)=0,12,MOD(AD11,12))</f>
        <v>1</v>
      </c>
      <c r="AP11" s="25">
        <v>15</v>
      </c>
      <c r="AQ11" s="25"/>
      <c r="AR11" s="40">
        <f>IF(MOD(AD11,6)=0,6,MOD(AD11,6))</f>
        <v>1</v>
      </c>
      <c r="AS11" s="25">
        <v>10</v>
      </c>
      <c r="AT11" s="31"/>
      <c r="AU11" s="24" t="s">
        <v>7</v>
      </c>
      <c r="AV11" s="25" t="s">
        <v>8</v>
      </c>
      <c r="AW11" s="25">
        <v>3</v>
      </c>
      <c r="AX11" s="25">
        <v>1</v>
      </c>
      <c r="AY11" s="25">
        <v>1</v>
      </c>
      <c r="AZ11" s="19"/>
    </row>
    <row r="12" spans="1:52">
      <c r="A12" s="197">
        <f>A11+1</f>
        <v>2</v>
      </c>
      <c r="B12" s="198">
        <f>Data!B12</f>
        <v>7</v>
      </c>
      <c r="D12" s="212" t="str">
        <f t="shared" ref="D12:D75" si="3">IF($B12=0,0," ")</f>
        <v xml:space="preserve"> </v>
      </c>
      <c r="E12" s="213" t="str">
        <f t="shared" ref="E12:E75" si="4">IF(AND(B12&gt;0,B12&lt;=18),"L"," ")</f>
        <v>L</v>
      </c>
      <c r="F12" s="214" t="str">
        <f t="shared" ref="F12:F75" si="5">IF(AND(B12&gt;18,B12&lt;=36),"H", " ")</f>
        <v xml:space="preserve"> </v>
      </c>
      <c r="G12" s="214" t="str">
        <f t="shared" ref="G12:G75" si="6">IF(AND(ISEVEN(B12),B12&lt;&gt;0),"E"," ")</f>
        <v xml:space="preserve"> </v>
      </c>
      <c r="H12" s="214" t="str">
        <f t="shared" ref="H12:H75" si="7">IF(ISODD(B12),"O"," " )</f>
        <v>O</v>
      </c>
      <c r="I12" s="214" t="str">
        <f t="shared" si="0"/>
        <v>R</v>
      </c>
      <c r="J12" s="215" t="str">
        <f t="shared" si="1"/>
        <v xml:space="preserve"> </v>
      </c>
      <c r="K12" s="216" t="str">
        <f t="shared" ref="K12:K75" si="8">IF(AND($B12&gt;0,$B12&lt;13),"1D"," ")</f>
        <v>1D</v>
      </c>
      <c r="L12" s="217" t="str">
        <f t="shared" ref="L12:L75" si="9">IF(AND($B12&gt;12,$B12&lt;25),"2D"," ")</f>
        <v xml:space="preserve"> </v>
      </c>
      <c r="M12" s="217" t="str">
        <f t="shared" ref="M12:M75" si="10">IF(AND($B12&gt;24,$B12&lt;37),"3D"," ")</f>
        <v xml:space="preserve"> </v>
      </c>
      <c r="N12" s="217">
        <f t="shared" ref="N12:N75" si="11">IF(B12&lt;&gt;0,IF(MOD(B12,3)=1,1," ")," ")</f>
        <v>1</v>
      </c>
      <c r="O12" s="217" t="str">
        <f t="shared" ref="O12:O75" si="12">IF($B12&lt;&gt;0,IF(MOD($B12,3)=2,2," ")," ")</f>
        <v xml:space="preserve"> </v>
      </c>
      <c r="P12" s="218" t="str">
        <f t="shared" ref="P12:P75" si="13">IF($B12&lt;&gt;0,IF(MOD($B12,3)=0,3," ")," ")</f>
        <v xml:space="preserve"> </v>
      </c>
      <c r="Q12" s="219">
        <f t="shared" ref="Q12:Q75" si="14">IF($B12=0,0,IF(MOD($B12,3)=0,QUOTIENT($B12,3),QUOTIENT($B12,3)+1))</f>
        <v>3</v>
      </c>
      <c r="R12" s="220">
        <f t="shared" ref="R12:R75" si="15">IF($B12=0,0,IF(MOD($B12,6)=0,QUOTIENT($B12,6),QUOTIENT($B12,6)+1))</f>
        <v>2</v>
      </c>
      <c r="T12" s="265"/>
      <c r="U12" s="274"/>
      <c r="V12" s="266"/>
      <c r="W12" s="267"/>
      <c r="X12" s="268"/>
      <c r="Y12" s="281"/>
      <c r="Z12" s="269"/>
      <c r="AC12" s="17"/>
      <c r="AD12" s="39">
        <v>2</v>
      </c>
      <c r="AE12" s="25" t="s">
        <v>10</v>
      </c>
      <c r="AF12" s="40" t="s">
        <v>7</v>
      </c>
      <c r="AG12" s="25"/>
      <c r="AH12" s="41"/>
      <c r="AI12" s="25" t="s">
        <v>8</v>
      </c>
      <c r="AJ12" s="25"/>
      <c r="AK12" s="25"/>
      <c r="AL12" s="40">
        <v>2</v>
      </c>
      <c r="AM12" s="25"/>
      <c r="AN12" s="41"/>
      <c r="AO12" s="25">
        <f t="shared" si="2"/>
        <v>2</v>
      </c>
      <c r="AP12" s="25"/>
      <c r="AQ12" s="25"/>
      <c r="AR12" s="40">
        <f t="shared" ref="AR12:AR46" si="16">IF(MOD(AD12,6)=0,6,MOD(AD12,6))</f>
        <v>2</v>
      </c>
      <c r="AS12" s="25"/>
      <c r="AT12" s="31"/>
      <c r="AU12" s="24" t="s">
        <v>7</v>
      </c>
      <c r="AV12" s="25" t="s">
        <v>8</v>
      </c>
      <c r="AW12" s="25">
        <v>2</v>
      </c>
      <c r="AX12" s="25">
        <v>2</v>
      </c>
      <c r="AY12" s="25">
        <v>2</v>
      </c>
      <c r="AZ12" s="19"/>
    </row>
    <row r="13" spans="1:52">
      <c r="A13" s="197">
        <f t="shared" ref="A13:A76" si="17">A12+1</f>
        <v>3</v>
      </c>
      <c r="B13" s="198">
        <f>Data!B13</f>
        <v>3</v>
      </c>
      <c r="D13" s="212" t="str">
        <f t="shared" si="3"/>
        <v xml:space="preserve"> </v>
      </c>
      <c r="E13" s="213" t="str">
        <f t="shared" si="4"/>
        <v>L</v>
      </c>
      <c r="F13" s="214" t="str">
        <f t="shared" si="5"/>
        <v xml:space="preserve"> </v>
      </c>
      <c r="G13" s="214" t="str">
        <f t="shared" si="6"/>
        <v xml:space="preserve"> </v>
      </c>
      <c r="H13" s="214" t="str">
        <f t="shared" si="7"/>
        <v>O</v>
      </c>
      <c r="I13" s="214" t="str">
        <f t="shared" si="0"/>
        <v>R</v>
      </c>
      <c r="J13" s="215" t="str">
        <f t="shared" si="1"/>
        <v xml:space="preserve"> </v>
      </c>
      <c r="K13" s="216" t="str">
        <f t="shared" si="8"/>
        <v>1D</v>
      </c>
      <c r="L13" s="217" t="str">
        <f t="shared" si="9"/>
        <v xml:space="preserve"> </v>
      </c>
      <c r="M13" s="217" t="str">
        <f t="shared" si="10"/>
        <v xml:space="preserve"> </v>
      </c>
      <c r="N13" s="217" t="str">
        <f t="shared" si="11"/>
        <v xml:space="preserve"> </v>
      </c>
      <c r="O13" s="217" t="str">
        <f t="shared" si="12"/>
        <v xml:space="preserve"> </v>
      </c>
      <c r="P13" s="218">
        <f t="shared" si="13"/>
        <v>3</v>
      </c>
      <c r="Q13" s="219">
        <f t="shared" si="14"/>
        <v>1</v>
      </c>
      <c r="R13" s="220">
        <f t="shared" si="15"/>
        <v>1</v>
      </c>
      <c r="T13" s="234" t="s">
        <v>113</v>
      </c>
      <c r="U13" s="275">
        <f>COUNTIF(E11:E510,"L")</f>
        <v>251</v>
      </c>
      <c r="V13" s="235">
        <f t="shared" ref="V13:V51" si="18">U13/(COUNT($B$11:$B$510))</f>
        <v>0.502</v>
      </c>
      <c r="W13" s="260"/>
      <c r="X13" s="232" t="s">
        <v>117</v>
      </c>
      <c r="Y13" s="275">
        <f>COUNTIF(I11:I510,"R")</f>
        <v>246</v>
      </c>
      <c r="Z13" s="236">
        <f t="shared" ref="Z13:Z14" si="19">Y13/(COUNT($B$11:$B$510))</f>
        <v>0.49199999999999999</v>
      </c>
      <c r="AC13" s="17"/>
      <c r="AD13" s="39">
        <v>3</v>
      </c>
      <c r="AE13" s="25" t="s">
        <v>9</v>
      </c>
      <c r="AF13" s="40" t="s">
        <v>7</v>
      </c>
      <c r="AG13" s="25"/>
      <c r="AH13" s="41"/>
      <c r="AI13" s="25" t="s">
        <v>8</v>
      </c>
      <c r="AJ13" s="25"/>
      <c r="AK13" s="25"/>
      <c r="AL13" s="40">
        <v>1</v>
      </c>
      <c r="AM13" s="25"/>
      <c r="AN13" s="41"/>
      <c r="AO13" s="25">
        <f t="shared" si="2"/>
        <v>3</v>
      </c>
      <c r="AP13" s="25"/>
      <c r="AQ13" s="25"/>
      <c r="AR13" s="40">
        <f t="shared" si="16"/>
        <v>3</v>
      </c>
      <c r="AS13" s="25"/>
      <c r="AT13" s="31"/>
      <c r="AU13" s="24" t="s">
        <v>7</v>
      </c>
      <c r="AV13" s="25" t="s">
        <v>8</v>
      </c>
      <c r="AW13" s="25">
        <v>1</v>
      </c>
      <c r="AX13" s="25">
        <v>3</v>
      </c>
      <c r="AY13" s="25">
        <v>3</v>
      </c>
      <c r="AZ13" s="19"/>
    </row>
    <row r="14" spans="1:52">
      <c r="A14" s="197">
        <f t="shared" si="17"/>
        <v>4</v>
      </c>
      <c r="B14" s="198">
        <f>Data!B14</f>
        <v>24</v>
      </c>
      <c r="D14" s="212" t="str">
        <f t="shared" si="3"/>
        <v xml:space="preserve"> </v>
      </c>
      <c r="E14" s="213" t="str">
        <f t="shared" si="4"/>
        <v xml:space="preserve"> </v>
      </c>
      <c r="F14" s="214" t="str">
        <f t="shared" si="5"/>
        <v>H</v>
      </c>
      <c r="G14" s="214" t="str">
        <f t="shared" si="6"/>
        <v>E</v>
      </c>
      <c r="H14" s="214" t="str">
        <f t="shared" si="7"/>
        <v xml:space="preserve"> </v>
      </c>
      <c r="I14" s="214" t="str">
        <f t="shared" si="0"/>
        <v xml:space="preserve"> </v>
      </c>
      <c r="J14" s="215" t="str">
        <f t="shared" si="1"/>
        <v>B</v>
      </c>
      <c r="K14" s="216" t="str">
        <f t="shared" si="8"/>
        <v xml:space="preserve"> </v>
      </c>
      <c r="L14" s="217" t="str">
        <f t="shared" si="9"/>
        <v>2D</v>
      </c>
      <c r="M14" s="217" t="str">
        <f t="shared" si="10"/>
        <v xml:space="preserve"> </v>
      </c>
      <c r="N14" s="217" t="str">
        <f t="shared" si="11"/>
        <v xml:space="preserve"> </v>
      </c>
      <c r="O14" s="217" t="str">
        <f t="shared" si="12"/>
        <v xml:space="preserve"> </v>
      </c>
      <c r="P14" s="218">
        <f t="shared" si="13"/>
        <v>3</v>
      </c>
      <c r="Q14" s="219">
        <f t="shared" si="14"/>
        <v>8</v>
      </c>
      <c r="R14" s="220">
        <f t="shared" si="15"/>
        <v>4</v>
      </c>
      <c r="T14" s="234" t="s">
        <v>114</v>
      </c>
      <c r="U14" s="275">
        <f>COUNTIF(F11:F510,"H")</f>
        <v>236</v>
      </c>
      <c r="V14" s="235">
        <f t="shared" si="18"/>
        <v>0.47199999999999998</v>
      </c>
      <c r="W14" s="260"/>
      <c r="X14" s="232" t="s">
        <v>118</v>
      </c>
      <c r="Y14" s="275">
        <f>COUNTIF(J11:J510,"B")</f>
        <v>241</v>
      </c>
      <c r="Z14" s="236">
        <f t="shared" si="19"/>
        <v>0.48199999999999998</v>
      </c>
      <c r="AC14" s="17"/>
      <c r="AD14" s="39">
        <v>4</v>
      </c>
      <c r="AE14" s="25" t="s">
        <v>10</v>
      </c>
      <c r="AF14" s="40" t="s">
        <v>7</v>
      </c>
      <c r="AG14" s="25"/>
      <c r="AH14" s="41"/>
      <c r="AI14" s="25" t="s">
        <v>8</v>
      </c>
      <c r="AJ14" s="25"/>
      <c r="AK14" s="25"/>
      <c r="AL14" s="40">
        <v>3</v>
      </c>
      <c r="AM14" s="25"/>
      <c r="AN14" s="41"/>
      <c r="AO14" s="25">
        <f t="shared" si="2"/>
        <v>4</v>
      </c>
      <c r="AP14" s="25"/>
      <c r="AQ14" s="25"/>
      <c r="AR14" s="40">
        <f t="shared" si="16"/>
        <v>4</v>
      </c>
      <c r="AS14" s="25"/>
      <c r="AT14" s="31"/>
      <c r="AU14" s="24" t="s">
        <v>7</v>
      </c>
      <c r="AV14" s="25" t="s">
        <v>8</v>
      </c>
      <c r="AW14" s="25">
        <v>3</v>
      </c>
      <c r="AX14" s="25">
        <v>4</v>
      </c>
      <c r="AY14" s="25">
        <v>4</v>
      </c>
      <c r="AZ14" s="19"/>
    </row>
    <row r="15" spans="1:52">
      <c r="A15" s="197">
        <f t="shared" si="17"/>
        <v>5</v>
      </c>
      <c r="B15" s="198">
        <f>Data!B15</f>
        <v>10</v>
      </c>
      <c r="D15" s="212" t="str">
        <f t="shared" si="3"/>
        <v xml:space="preserve"> </v>
      </c>
      <c r="E15" s="213" t="str">
        <f t="shared" si="4"/>
        <v>L</v>
      </c>
      <c r="F15" s="214" t="str">
        <f t="shared" si="5"/>
        <v xml:space="preserve"> </v>
      </c>
      <c r="G15" s="214" t="str">
        <f t="shared" si="6"/>
        <v>E</v>
      </c>
      <c r="H15" s="214" t="str">
        <f t="shared" si="7"/>
        <v xml:space="preserve"> </v>
      </c>
      <c r="I15" s="214" t="str">
        <f t="shared" si="0"/>
        <v xml:space="preserve"> </v>
      </c>
      <c r="J15" s="215" t="str">
        <f t="shared" si="1"/>
        <v>B</v>
      </c>
      <c r="K15" s="216" t="str">
        <f t="shared" si="8"/>
        <v>1D</v>
      </c>
      <c r="L15" s="217" t="str">
        <f t="shared" si="9"/>
        <v xml:space="preserve"> </v>
      </c>
      <c r="M15" s="217" t="str">
        <f t="shared" si="10"/>
        <v xml:space="preserve"> </v>
      </c>
      <c r="N15" s="217">
        <f t="shared" si="11"/>
        <v>1</v>
      </c>
      <c r="O15" s="217" t="str">
        <f t="shared" si="12"/>
        <v xml:space="preserve"> </v>
      </c>
      <c r="P15" s="218" t="str">
        <f t="shared" si="13"/>
        <v xml:space="preserve"> </v>
      </c>
      <c r="Q15" s="219">
        <f t="shared" si="14"/>
        <v>4</v>
      </c>
      <c r="R15" s="220">
        <f t="shared" si="15"/>
        <v>2</v>
      </c>
      <c r="T15" s="234" t="s">
        <v>115</v>
      </c>
      <c r="U15" s="275">
        <f>COUNTIF(G11:G510,"E")</f>
        <v>235</v>
      </c>
      <c r="V15" s="235">
        <f t="shared" si="18"/>
        <v>0.47</v>
      </c>
      <c r="W15" s="260"/>
      <c r="X15" s="232"/>
      <c r="Y15" s="275"/>
      <c r="Z15" s="236"/>
      <c r="AC15" s="17"/>
      <c r="AD15" s="39">
        <v>5</v>
      </c>
      <c r="AE15" s="25" t="s">
        <v>9</v>
      </c>
      <c r="AF15" s="40" t="s">
        <v>7</v>
      </c>
      <c r="AG15" s="25"/>
      <c r="AH15" s="41"/>
      <c r="AI15" s="25" t="s">
        <v>8</v>
      </c>
      <c r="AJ15" s="25"/>
      <c r="AK15" s="25"/>
      <c r="AL15" s="40">
        <v>2</v>
      </c>
      <c r="AM15" s="25"/>
      <c r="AN15" s="41"/>
      <c r="AO15" s="25">
        <f t="shared" si="2"/>
        <v>5</v>
      </c>
      <c r="AP15" s="25"/>
      <c r="AQ15" s="25"/>
      <c r="AR15" s="40">
        <f t="shared" si="16"/>
        <v>5</v>
      </c>
      <c r="AS15" s="25"/>
      <c r="AT15" s="31"/>
      <c r="AU15" s="24" t="s">
        <v>7</v>
      </c>
      <c r="AV15" s="25" t="s">
        <v>8</v>
      </c>
      <c r="AW15" s="25">
        <v>2</v>
      </c>
      <c r="AX15" s="25">
        <v>5</v>
      </c>
      <c r="AY15" s="25">
        <v>5</v>
      </c>
      <c r="AZ15" s="19"/>
    </row>
    <row r="16" spans="1:52">
      <c r="A16" s="197">
        <f t="shared" si="17"/>
        <v>6</v>
      </c>
      <c r="B16" s="198">
        <f>Data!B16</f>
        <v>34</v>
      </c>
      <c r="D16" s="212" t="str">
        <f t="shared" si="3"/>
        <v xml:space="preserve"> </v>
      </c>
      <c r="E16" s="213" t="str">
        <f t="shared" si="4"/>
        <v xml:space="preserve"> </v>
      </c>
      <c r="F16" s="214" t="str">
        <f t="shared" si="5"/>
        <v>H</v>
      </c>
      <c r="G16" s="214" t="str">
        <f t="shared" si="6"/>
        <v>E</v>
      </c>
      <c r="H16" s="214" t="str">
        <f t="shared" si="7"/>
        <v xml:space="preserve"> </v>
      </c>
      <c r="I16" s="214" t="str">
        <f t="shared" si="0"/>
        <v>R</v>
      </c>
      <c r="J16" s="215" t="str">
        <f t="shared" si="1"/>
        <v xml:space="preserve"> </v>
      </c>
      <c r="K16" s="216" t="str">
        <f t="shared" si="8"/>
        <v xml:space="preserve"> </v>
      </c>
      <c r="L16" s="217" t="str">
        <f t="shared" si="9"/>
        <v xml:space="preserve"> </v>
      </c>
      <c r="M16" s="217" t="str">
        <f t="shared" si="10"/>
        <v>3D</v>
      </c>
      <c r="N16" s="217">
        <f t="shared" si="11"/>
        <v>1</v>
      </c>
      <c r="O16" s="217" t="str">
        <f t="shared" si="12"/>
        <v xml:space="preserve"> </v>
      </c>
      <c r="P16" s="218" t="str">
        <f t="shared" si="13"/>
        <v xml:space="preserve"> </v>
      </c>
      <c r="Q16" s="219">
        <f t="shared" si="14"/>
        <v>12</v>
      </c>
      <c r="R16" s="220">
        <f t="shared" si="15"/>
        <v>6</v>
      </c>
      <c r="T16" s="234" t="s">
        <v>116</v>
      </c>
      <c r="U16" s="275">
        <f>COUNTIF(H11:H510,"O")</f>
        <v>252</v>
      </c>
      <c r="V16" s="235">
        <f t="shared" si="18"/>
        <v>0.504</v>
      </c>
      <c r="W16" s="260"/>
      <c r="X16" s="232"/>
      <c r="Y16" s="275"/>
      <c r="Z16" s="237"/>
      <c r="AC16" s="17"/>
      <c r="AD16" s="39">
        <v>6</v>
      </c>
      <c r="AE16" s="25" t="s">
        <v>10</v>
      </c>
      <c r="AF16" s="40" t="s">
        <v>7</v>
      </c>
      <c r="AG16" s="25"/>
      <c r="AH16" s="41"/>
      <c r="AI16" s="25" t="s">
        <v>8</v>
      </c>
      <c r="AJ16" s="25"/>
      <c r="AK16" s="25"/>
      <c r="AL16" s="40">
        <v>1</v>
      </c>
      <c r="AM16" s="25"/>
      <c r="AN16" s="41"/>
      <c r="AO16" s="25">
        <f t="shared" si="2"/>
        <v>6</v>
      </c>
      <c r="AP16" s="25"/>
      <c r="AQ16" s="25"/>
      <c r="AR16" s="40">
        <f t="shared" si="16"/>
        <v>6</v>
      </c>
      <c r="AS16" s="25"/>
      <c r="AT16" s="31"/>
      <c r="AU16" s="24" t="s">
        <v>7</v>
      </c>
      <c r="AV16" s="25" t="s">
        <v>8</v>
      </c>
      <c r="AW16" s="25">
        <v>1</v>
      </c>
      <c r="AX16" s="25">
        <v>6</v>
      </c>
      <c r="AY16" s="25">
        <v>6</v>
      </c>
      <c r="AZ16" s="19"/>
    </row>
    <row r="17" spans="1:52">
      <c r="A17" s="197">
        <f t="shared" si="17"/>
        <v>7</v>
      </c>
      <c r="B17" s="198">
        <f>Data!B17</f>
        <v>0</v>
      </c>
      <c r="D17" s="212">
        <f t="shared" si="3"/>
        <v>0</v>
      </c>
      <c r="E17" s="213" t="str">
        <f t="shared" si="4"/>
        <v xml:space="preserve"> </v>
      </c>
      <c r="F17" s="214" t="str">
        <f t="shared" si="5"/>
        <v xml:space="preserve"> </v>
      </c>
      <c r="G17" s="214" t="str">
        <f t="shared" si="6"/>
        <v xml:space="preserve"> </v>
      </c>
      <c r="H17" s="214" t="str">
        <f t="shared" si="7"/>
        <v xml:space="preserve"> </v>
      </c>
      <c r="I17" s="214" t="str">
        <f t="shared" si="0"/>
        <v xml:space="preserve"> </v>
      </c>
      <c r="J17" s="215" t="str">
        <f t="shared" si="1"/>
        <v xml:space="preserve"> </v>
      </c>
      <c r="K17" s="216" t="str">
        <f t="shared" si="8"/>
        <v xml:space="preserve"> </v>
      </c>
      <c r="L17" s="217" t="str">
        <f t="shared" si="9"/>
        <v xml:space="preserve"> </v>
      </c>
      <c r="M17" s="217" t="str">
        <f t="shared" si="10"/>
        <v xml:space="preserve"> </v>
      </c>
      <c r="N17" s="217" t="str">
        <f t="shared" si="11"/>
        <v xml:space="preserve"> </v>
      </c>
      <c r="O17" s="217" t="str">
        <f t="shared" si="12"/>
        <v xml:space="preserve"> </v>
      </c>
      <c r="P17" s="218" t="str">
        <f t="shared" si="13"/>
        <v xml:space="preserve"> </v>
      </c>
      <c r="Q17" s="219">
        <f t="shared" si="14"/>
        <v>0</v>
      </c>
      <c r="R17" s="220">
        <f t="shared" si="15"/>
        <v>0</v>
      </c>
      <c r="T17" s="270"/>
      <c r="U17" s="274"/>
      <c r="V17" s="266"/>
      <c r="W17" s="267"/>
      <c r="X17" s="268"/>
      <c r="Y17" s="281"/>
      <c r="Z17" s="271"/>
      <c r="AC17" s="17"/>
      <c r="AD17" s="39">
        <v>7</v>
      </c>
      <c r="AE17" s="25" t="s">
        <v>9</v>
      </c>
      <c r="AF17" s="40" t="s">
        <v>5</v>
      </c>
      <c r="AG17" s="25"/>
      <c r="AH17" s="41"/>
      <c r="AI17" s="25" t="s">
        <v>6</v>
      </c>
      <c r="AJ17" s="25"/>
      <c r="AK17" s="25"/>
      <c r="AL17" s="40">
        <v>3</v>
      </c>
      <c r="AM17" s="25"/>
      <c r="AN17" s="41"/>
      <c r="AO17" s="25">
        <f t="shared" si="2"/>
        <v>7</v>
      </c>
      <c r="AP17" s="25"/>
      <c r="AQ17" s="25"/>
      <c r="AR17" s="40">
        <f t="shared" si="16"/>
        <v>1</v>
      </c>
      <c r="AS17" s="25"/>
      <c r="AT17" s="31"/>
      <c r="AU17" s="24" t="s">
        <v>5</v>
      </c>
      <c r="AV17" s="25" t="s">
        <v>6</v>
      </c>
      <c r="AW17" s="25">
        <v>3</v>
      </c>
      <c r="AX17" s="25">
        <v>7</v>
      </c>
      <c r="AY17" s="25">
        <v>1</v>
      </c>
      <c r="AZ17" s="19"/>
    </row>
    <row r="18" spans="1:52">
      <c r="A18" s="197">
        <f t="shared" si="17"/>
        <v>8</v>
      </c>
      <c r="B18" s="198">
        <f>Data!B18</f>
        <v>8</v>
      </c>
      <c r="D18" s="212" t="str">
        <f t="shared" si="3"/>
        <v xml:space="preserve"> </v>
      </c>
      <c r="E18" s="213" t="str">
        <f t="shared" si="4"/>
        <v>L</v>
      </c>
      <c r="F18" s="214" t="str">
        <f t="shared" si="5"/>
        <v xml:space="preserve"> </v>
      </c>
      <c r="G18" s="214" t="str">
        <f t="shared" si="6"/>
        <v>E</v>
      </c>
      <c r="H18" s="214" t="str">
        <f t="shared" si="7"/>
        <v xml:space="preserve"> </v>
      </c>
      <c r="I18" s="214" t="str">
        <f t="shared" si="0"/>
        <v xml:space="preserve"> </v>
      </c>
      <c r="J18" s="215" t="str">
        <f t="shared" si="1"/>
        <v>B</v>
      </c>
      <c r="K18" s="216" t="str">
        <f t="shared" si="8"/>
        <v>1D</v>
      </c>
      <c r="L18" s="217" t="str">
        <f t="shared" si="9"/>
        <v xml:space="preserve"> </v>
      </c>
      <c r="M18" s="217" t="str">
        <f t="shared" si="10"/>
        <v xml:space="preserve"> </v>
      </c>
      <c r="N18" s="217" t="str">
        <f t="shared" si="11"/>
        <v xml:space="preserve"> </v>
      </c>
      <c r="O18" s="217">
        <f t="shared" si="12"/>
        <v>2</v>
      </c>
      <c r="P18" s="218" t="str">
        <f t="shared" si="13"/>
        <v xml:space="preserve"> </v>
      </c>
      <c r="Q18" s="219">
        <f t="shared" si="14"/>
        <v>3</v>
      </c>
      <c r="R18" s="220">
        <f t="shared" si="15"/>
        <v>2</v>
      </c>
      <c r="T18" s="239" t="s">
        <v>119</v>
      </c>
      <c r="U18" s="276">
        <f>COUNTIF(K11:K510,"1D")</f>
        <v>167</v>
      </c>
      <c r="V18" s="233">
        <f t="shared" si="18"/>
        <v>0.33400000000000002</v>
      </c>
      <c r="W18" s="259"/>
      <c r="X18" s="240" t="s">
        <v>122</v>
      </c>
      <c r="Y18" s="276">
        <f>COUNTIF(N11:N510,1)</f>
        <v>161</v>
      </c>
      <c r="Z18" s="238">
        <f t="shared" ref="Z18:Z20" si="20">Y18/(COUNT($B$11:$B$510))</f>
        <v>0.32200000000000001</v>
      </c>
      <c r="AC18" s="17"/>
      <c r="AD18" s="39">
        <v>8</v>
      </c>
      <c r="AE18" s="25" t="s">
        <v>10</v>
      </c>
      <c r="AF18" s="40" t="s">
        <v>5</v>
      </c>
      <c r="AG18" s="25"/>
      <c r="AH18" s="41"/>
      <c r="AI18" s="25" t="s">
        <v>6</v>
      </c>
      <c r="AJ18" s="25"/>
      <c r="AK18" s="25"/>
      <c r="AL18" s="40">
        <v>2</v>
      </c>
      <c r="AM18" s="25"/>
      <c r="AN18" s="41"/>
      <c r="AO18" s="25">
        <f t="shared" si="2"/>
        <v>8</v>
      </c>
      <c r="AP18" s="25"/>
      <c r="AQ18" s="25"/>
      <c r="AR18" s="40">
        <f t="shared" si="16"/>
        <v>2</v>
      </c>
      <c r="AS18" s="25"/>
      <c r="AT18" s="31"/>
      <c r="AU18" s="24" t="s">
        <v>5</v>
      </c>
      <c r="AV18" s="25" t="s">
        <v>6</v>
      </c>
      <c r="AW18" s="25">
        <v>2</v>
      </c>
      <c r="AX18" s="25">
        <v>8</v>
      </c>
      <c r="AY18" s="25">
        <v>2</v>
      </c>
      <c r="AZ18" s="19"/>
    </row>
    <row r="19" spans="1:52">
      <c r="A19" s="197">
        <f t="shared" si="17"/>
        <v>9</v>
      </c>
      <c r="B19" s="198">
        <f>Data!B19</f>
        <v>17</v>
      </c>
      <c r="D19" s="212" t="str">
        <f t="shared" si="3"/>
        <v xml:space="preserve"> </v>
      </c>
      <c r="E19" s="213" t="str">
        <f t="shared" si="4"/>
        <v>L</v>
      </c>
      <c r="F19" s="214" t="str">
        <f t="shared" si="5"/>
        <v xml:space="preserve"> </v>
      </c>
      <c r="G19" s="214" t="str">
        <f t="shared" si="6"/>
        <v xml:space="preserve"> </v>
      </c>
      <c r="H19" s="214" t="str">
        <f t="shared" si="7"/>
        <v>O</v>
      </c>
      <c r="I19" s="214" t="str">
        <f t="shared" si="0"/>
        <v xml:space="preserve"> </v>
      </c>
      <c r="J19" s="215" t="str">
        <f t="shared" si="1"/>
        <v>B</v>
      </c>
      <c r="K19" s="216" t="str">
        <f t="shared" si="8"/>
        <v xml:space="preserve"> </v>
      </c>
      <c r="L19" s="217" t="str">
        <f t="shared" si="9"/>
        <v>2D</v>
      </c>
      <c r="M19" s="217" t="str">
        <f t="shared" si="10"/>
        <v xml:space="preserve"> </v>
      </c>
      <c r="N19" s="217" t="str">
        <f t="shared" si="11"/>
        <v xml:space="preserve"> </v>
      </c>
      <c r="O19" s="217">
        <f t="shared" si="12"/>
        <v>2</v>
      </c>
      <c r="P19" s="218" t="str">
        <f t="shared" si="13"/>
        <v xml:space="preserve"> </v>
      </c>
      <c r="Q19" s="219">
        <f t="shared" si="14"/>
        <v>6</v>
      </c>
      <c r="R19" s="220">
        <f t="shared" si="15"/>
        <v>3</v>
      </c>
      <c r="T19" s="239" t="s">
        <v>120</v>
      </c>
      <c r="U19" s="276">
        <f>COUNTIF(L11:L510,"2D")</f>
        <v>180</v>
      </c>
      <c r="V19" s="233">
        <f t="shared" si="18"/>
        <v>0.36</v>
      </c>
      <c r="W19" s="259"/>
      <c r="X19" s="240" t="s">
        <v>123</v>
      </c>
      <c r="Y19" s="276">
        <f>COUNTIF(O11:O510,2)</f>
        <v>160</v>
      </c>
      <c r="Z19" s="238">
        <f t="shared" si="20"/>
        <v>0.32</v>
      </c>
      <c r="AC19" s="17"/>
      <c r="AD19" s="39">
        <v>9</v>
      </c>
      <c r="AE19" s="25" t="s">
        <v>9</v>
      </c>
      <c r="AF19" s="40" t="s">
        <v>5</v>
      </c>
      <c r="AG19" s="25"/>
      <c r="AH19" s="41"/>
      <c r="AI19" s="25" t="s">
        <v>6</v>
      </c>
      <c r="AJ19" s="25"/>
      <c r="AK19" s="25"/>
      <c r="AL19" s="40">
        <v>1</v>
      </c>
      <c r="AM19" s="25"/>
      <c r="AN19" s="41"/>
      <c r="AO19" s="25">
        <f t="shared" si="2"/>
        <v>9</v>
      </c>
      <c r="AP19" s="25"/>
      <c r="AQ19" s="25"/>
      <c r="AR19" s="40">
        <f t="shared" si="16"/>
        <v>3</v>
      </c>
      <c r="AS19" s="25"/>
      <c r="AT19" s="31"/>
      <c r="AU19" s="24" t="s">
        <v>5</v>
      </c>
      <c r="AV19" s="25" t="s">
        <v>6</v>
      </c>
      <c r="AW19" s="25">
        <v>1</v>
      </c>
      <c r="AX19" s="25">
        <v>9</v>
      </c>
      <c r="AY19" s="25">
        <v>3</v>
      </c>
      <c r="AZ19" s="19"/>
    </row>
    <row r="20" spans="1:52">
      <c r="A20" s="197">
        <f t="shared" si="17"/>
        <v>10</v>
      </c>
      <c r="B20" s="198">
        <f>Data!B20</f>
        <v>9</v>
      </c>
      <c r="D20" s="212" t="str">
        <f t="shared" si="3"/>
        <v xml:space="preserve"> </v>
      </c>
      <c r="E20" s="213" t="str">
        <f t="shared" si="4"/>
        <v>L</v>
      </c>
      <c r="F20" s="214" t="str">
        <f t="shared" si="5"/>
        <v xml:space="preserve"> </v>
      </c>
      <c r="G20" s="214" t="str">
        <f t="shared" si="6"/>
        <v xml:space="preserve"> </v>
      </c>
      <c r="H20" s="214" t="str">
        <f t="shared" si="7"/>
        <v>O</v>
      </c>
      <c r="I20" s="214" t="str">
        <f t="shared" si="0"/>
        <v>R</v>
      </c>
      <c r="J20" s="215" t="str">
        <f t="shared" si="1"/>
        <v xml:space="preserve"> </v>
      </c>
      <c r="K20" s="216" t="str">
        <f t="shared" si="8"/>
        <v>1D</v>
      </c>
      <c r="L20" s="217" t="str">
        <f t="shared" si="9"/>
        <v xml:space="preserve"> </v>
      </c>
      <c r="M20" s="217" t="str">
        <f t="shared" si="10"/>
        <v xml:space="preserve"> </v>
      </c>
      <c r="N20" s="217" t="str">
        <f t="shared" si="11"/>
        <v xml:space="preserve"> </v>
      </c>
      <c r="O20" s="217" t="str">
        <f t="shared" si="12"/>
        <v xml:space="preserve"> </v>
      </c>
      <c r="P20" s="218">
        <f t="shared" si="13"/>
        <v>3</v>
      </c>
      <c r="Q20" s="219">
        <f t="shared" si="14"/>
        <v>3</v>
      </c>
      <c r="R20" s="220">
        <f t="shared" si="15"/>
        <v>2</v>
      </c>
      <c r="T20" s="239" t="s">
        <v>121</v>
      </c>
      <c r="U20" s="276">
        <f>COUNTIF(M11:M510,"3D")</f>
        <v>140</v>
      </c>
      <c r="V20" s="233">
        <f t="shared" si="18"/>
        <v>0.28000000000000003</v>
      </c>
      <c r="W20" s="259"/>
      <c r="X20" s="240" t="s">
        <v>124</v>
      </c>
      <c r="Y20" s="276">
        <f>COUNTIF(P11:P510,3)</f>
        <v>166</v>
      </c>
      <c r="Z20" s="238">
        <f t="shared" si="20"/>
        <v>0.33200000000000002</v>
      </c>
      <c r="AC20" s="17"/>
      <c r="AD20" s="39">
        <v>10</v>
      </c>
      <c r="AE20" s="25" t="s">
        <v>10</v>
      </c>
      <c r="AF20" s="40" t="s">
        <v>5</v>
      </c>
      <c r="AG20" s="25"/>
      <c r="AH20" s="41"/>
      <c r="AI20" s="25" t="s">
        <v>6</v>
      </c>
      <c r="AJ20" s="25"/>
      <c r="AK20" s="25"/>
      <c r="AL20" s="40">
        <v>3</v>
      </c>
      <c r="AM20" s="25"/>
      <c r="AN20" s="41"/>
      <c r="AO20" s="25">
        <f t="shared" si="2"/>
        <v>10</v>
      </c>
      <c r="AP20" s="25"/>
      <c r="AQ20" s="25"/>
      <c r="AR20" s="40">
        <f t="shared" si="16"/>
        <v>4</v>
      </c>
      <c r="AS20" s="25"/>
      <c r="AT20" s="31"/>
      <c r="AU20" s="24" t="s">
        <v>5</v>
      </c>
      <c r="AV20" s="25" t="s">
        <v>6</v>
      </c>
      <c r="AW20" s="25">
        <v>3</v>
      </c>
      <c r="AX20" s="25">
        <v>10</v>
      </c>
      <c r="AY20" s="25">
        <v>4</v>
      </c>
      <c r="AZ20" s="19"/>
    </row>
    <row r="21" spans="1:52">
      <c r="A21" s="197">
        <f t="shared" si="17"/>
        <v>11</v>
      </c>
      <c r="B21" s="198">
        <f>Data!B21</f>
        <v>21</v>
      </c>
      <c r="D21" s="212" t="str">
        <f t="shared" si="3"/>
        <v xml:space="preserve"> </v>
      </c>
      <c r="E21" s="213" t="str">
        <f t="shared" si="4"/>
        <v xml:space="preserve"> </v>
      </c>
      <c r="F21" s="214" t="str">
        <f t="shared" si="5"/>
        <v>H</v>
      </c>
      <c r="G21" s="214" t="str">
        <f t="shared" si="6"/>
        <v xml:space="preserve"> </v>
      </c>
      <c r="H21" s="214" t="str">
        <f t="shared" si="7"/>
        <v>O</v>
      </c>
      <c r="I21" s="214" t="str">
        <f t="shared" si="0"/>
        <v>R</v>
      </c>
      <c r="J21" s="215" t="str">
        <f t="shared" si="1"/>
        <v xml:space="preserve"> </v>
      </c>
      <c r="K21" s="216" t="str">
        <f t="shared" si="8"/>
        <v xml:space="preserve"> </v>
      </c>
      <c r="L21" s="217" t="str">
        <f t="shared" si="9"/>
        <v>2D</v>
      </c>
      <c r="M21" s="217" t="str">
        <f t="shared" si="10"/>
        <v xml:space="preserve"> </v>
      </c>
      <c r="N21" s="217" t="str">
        <f t="shared" si="11"/>
        <v xml:space="preserve"> </v>
      </c>
      <c r="O21" s="217" t="str">
        <f t="shared" si="12"/>
        <v xml:space="preserve"> </v>
      </c>
      <c r="P21" s="218">
        <f t="shared" si="13"/>
        <v>3</v>
      </c>
      <c r="Q21" s="219">
        <f t="shared" si="14"/>
        <v>7</v>
      </c>
      <c r="R21" s="220">
        <f t="shared" si="15"/>
        <v>4</v>
      </c>
      <c r="T21" s="270"/>
      <c r="U21" s="274"/>
      <c r="V21" s="266"/>
      <c r="W21" s="267"/>
      <c r="X21" s="268"/>
      <c r="Y21" s="281"/>
      <c r="Z21" s="271"/>
      <c r="AC21" s="17"/>
      <c r="AD21" s="39">
        <v>11</v>
      </c>
      <c r="AE21" s="25" t="s">
        <v>10</v>
      </c>
      <c r="AF21" s="40" t="s">
        <v>5</v>
      </c>
      <c r="AG21" s="25"/>
      <c r="AH21" s="41"/>
      <c r="AI21" s="25" t="s">
        <v>6</v>
      </c>
      <c r="AJ21" s="25"/>
      <c r="AK21" s="25"/>
      <c r="AL21" s="40">
        <v>2</v>
      </c>
      <c r="AM21" s="25"/>
      <c r="AN21" s="41"/>
      <c r="AO21" s="25">
        <f t="shared" si="2"/>
        <v>11</v>
      </c>
      <c r="AP21" s="25"/>
      <c r="AQ21" s="25"/>
      <c r="AR21" s="40">
        <f t="shared" si="16"/>
        <v>5</v>
      </c>
      <c r="AS21" s="25"/>
      <c r="AT21" s="31"/>
      <c r="AU21" s="24" t="s">
        <v>5</v>
      </c>
      <c r="AV21" s="25" t="s">
        <v>6</v>
      </c>
      <c r="AW21" s="25">
        <v>2</v>
      </c>
      <c r="AX21" s="25">
        <v>11</v>
      </c>
      <c r="AY21" s="25">
        <v>5</v>
      </c>
      <c r="AZ21" s="19"/>
    </row>
    <row r="22" spans="1:52">
      <c r="A22" s="197">
        <f t="shared" si="17"/>
        <v>12</v>
      </c>
      <c r="B22" s="198">
        <f>Data!B22</f>
        <v>32</v>
      </c>
      <c r="D22" s="212" t="str">
        <f t="shared" si="3"/>
        <v xml:space="preserve"> </v>
      </c>
      <c r="E22" s="213" t="str">
        <f t="shared" si="4"/>
        <v xml:space="preserve"> </v>
      </c>
      <c r="F22" s="214" t="str">
        <f t="shared" si="5"/>
        <v>H</v>
      </c>
      <c r="G22" s="214" t="str">
        <f t="shared" si="6"/>
        <v>E</v>
      </c>
      <c r="H22" s="214" t="str">
        <f t="shared" si="7"/>
        <v xml:space="preserve"> </v>
      </c>
      <c r="I22" s="214" t="str">
        <f t="shared" si="0"/>
        <v>R</v>
      </c>
      <c r="J22" s="215" t="str">
        <f t="shared" si="1"/>
        <v xml:space="preserve"> </v>
      </c>
      <c r="K22" s="216" t="str">
        <f t="shared" si="8"/>
        <v xml:space="preserve"> </v>
      </c>
      <c r="L22" s="217" t="str">
        <f t="shared" si="9"/>
        <v xml:space="preserve"> </v>
      </c>
      <c r="M22" s="217" t="str">
        <f t="shared" si="10"/>
        <v>3D</v>
      </c>
      <c r="N22" s="217" t="str">
        <f t="shared" si="11"/>
        <v xml:space="preserve"> </v>
      </c>
      <c r="O22" s="217">
        <f t="shared" si="12"/>
        <v>2</v>
      </c>
      <c r="P22" s="218" t="str">
        <f t="shared" si="13"/>
        <v xml:space="preserve"> </v>
      </c>
      <c r="Q22" s="219">
        <f t="shared" si="14"/>
        <v>11</v>
      </c>
      <c r="R22" s="220">
        <f t="shared" si="15"/>
        <v>6</v>
      </c>
      <c r="T22" s="241" t="s">
        <v>97</v>
      </c>
      <c r="U22" s="277">
        <f>COUNTIF($R$11:$R$510,1)</f>
        <v>76</v>
      </c>
      <c r="V22" s="243">
        <f t="shared" si="18"/>
        <v>0.152</v>
      </c>
      <c r="W22" s="261"/>
      <c r="X22" s="242" t="s">
        <v>139</v>
      </c>
      <c r="Y22" s="277">
        <f>COUNTIF($R$11:$R$510,4)</f>
        <v>96</v>
      </c>
      <c r="Z22" s="244">
        <f t="shared" ref="Z22:Z24" si="21">Y22/(COUNT($B$11:$B$510))</f>
        <v>0.192</v>
      </c>
      <c r="AC22" s="17"/>
      <c r="AD22" s="39">
        <v>12</v>
      </c>
      <c r="AE22" s="25" t="s">
        <v>9</v>
      </c>
      <c r="AF22" s="40" t="s">
        <v>5</v>
      </c>
      <c r="AG22" s="25"/>
      <c r="AH22" s="41"/>
      <c r="AI22" s="25" t="s">
        <v>6</v>
      </c>
      <c r="AJ22" s="25"/>
      <c r="AK22" s="25"/>
      <c r="AL22" s="40">
        <v>1</v>
      </c>
      <c r="AM22" s="25"/>
      <c r="AN22" s="41"/>
      <c r="AO22" s="25">
        <f t="shared" si="2"/>
        <v>12</v>
      </c>
      <c r="AP22" s="25"/>
      <c r="AQ22" s="25"/>
      <c r="AR22" s="40">
        <f t="shared" si="16"/>
        <v>6</v>
      </c>
      <c r="AS22" s="25"/>
      <c r="AT22" s="31"/>
      <c r="AU22" s="24" t="s">
        <v>5</v>
      </c>
      <c r="AV22" s="25" t="s">
        <v>6</v>
      </c>
      <c r="AW22" s="25">
        <v>1</v>
      </c>
      <c r="AX22" s="25">
        <v>12</v>
      </c>
      <c r="AY22" s="25">
        <v>6</v>
      </c>
      <c r="AZ22" s="19"/>
    </row>
    <row r="23" spans="1:52">
      <c r="A23" s="197">
        <f t="shared" si="17"/>
        <v>13</v>
      </c>
      <c r="B23" s="198">
        <f>Data!B23</f>
        <v>19</v>
      </c>
      <c r="D23" s="212" t="str">
        <f t="shared" si="3"/>
        <v xml:space="preserve"> </v>
      </c>
      <c r="E23" s="213" t="str">
        <f t="shared" si="4"/>
        <v xml:space="preserve"> </v>
      </c>
      <c r="F23" s="214" t="str">
        <f t="shared" si="5"/>
        <v>H</v>
      </c>
      <c r="G23" s="214" t="str">
        <f t="shared" si="6"/>
        <v xml:space="preserve"> </v>
      </c>
      <c r="H23" s="214" t="str">
        <f t="shared" si="7"/>
        <v>O</v>
      </c>
      <c r="I23" s="214" t="str">
        <f t="shared" si="0"/>
        <v>R</v>
      </c>
      <c r="J23" s="215" t="str">
        <f t="shared" si="1"/>
        <v xml:space="preserve"> </v>
      </c>
      <c r="K23" s="216" t="str">
        <f t="shared" si="8"/>
        <v xml:space="preserve"> </v>
      </c>
      <c r="L23" s="217" t="str">
        <f t="shared" si="9"/>
        <v>2D</v>
      </c>
      <c r="M23" s="217" t="str">
        <f t="shared" si="10"/>
        <v xml:space="preserve"> </v>
      </c>
      <c r="N23" s="217">
        <f t="shared" si="11"/>
        <v>1</v>
      </c>
      <c r="O23" s="217" t="str">
        <f t="shared" si="12"/>
        <v xml:space="preserve"> </v>
      </c>
      <c r="P23" s="218" t="str">
        <f t="shared" si="13"/>
        <v xml:space="preserve"> </v>
      </c>
      <c r="Q23" s="219">
        <f t="shared" si="14"/>
        <v>7</v>
      </c>
      <c r="R23" s="220">
        <f t="shared" si="15"/>
        <v>4</v>
      </c>
      <c r="T23" s="241" t="s">
        <v>137</v>
      </c>
      <c r="U23" s="277">
        <f>COUNTIF($R$11:$R$510,2)</f>
        <v>91</v>
      </c>
      <c r="V23" s="243">
        <f t="shared" si="18"/>
        <v>0.182</v>
      </c>
      <c r="W23" s="261"/>
      <c r="X23" s="242" t="s">
        <v>140</v>
      </c>
      <c r="Y23" s="277">
        <f>COUNTIF($R$11:$R$510,5)</f>
        <v>64</v>
      </c>
      <c r="Z23" s="244">
        <f t="shared" si="21"/>
        <v>0.128</v>
      </c>
      <c r="AC23" s="17"/>
      <c r="AD23" s="39">
        <v>13</v>
      </c>
      <c r="AE23" s="25" t="s">
        <v>10</v>
      </c>
      <c r="AF23" s="40" t="s">
        <v>9</v>
      </c>
      <c r="AG23" s="25"/>
      <c r="AH23" s="41"/>
      <c r="AI23" s="25" t="s">
        <v>10</v>
      </c>
      <c r="AJ23" s="25"/>
      <c r="AK23" s="25"/>
      <c r="AL23" s="40">
        <v>3</v>
      </c>
      <c r="AM23" s="25"/>
      <c r="AN23" s="41"/>
      <c r="AO23" s="25">
        <f t="shared" ref="AO23:AO46" si="22">IF(MOD(AD23,12)=0,12,MOD(AD23,12))</f>
        <v>1</v>
      </c>
      <c r="AP23" s="25"/>
      <c r="AQ23" s="25"/>
      <c r="AR23" s="40">
        <f t="shared" si="16"/>
        <v>1</v>
      </c>
      <c r="AS23" s="25"/>
      <c r="AT23" s="31"/>
      <c r="AU23" s="24" t="s">
        <v>9</v>
      </c>
      <c r="AV23" s="25" t="s">
        <v>10</v>
      </c>
      <c r="AW23" s="25">
        <v>3</v>
      </c>
      <c r="AX23" s="25">
        <v>1</v>
      </c>
      <c r="AY23" s="25">
        <v>1</v>
      </c>
      <c r="AZ23" s="19"/>
    </row>
    <row r="24" spans="1:52">
      <c r="A24" s="197">
        <f t="shared" si="17"/>
        <v>14</v>
      </c>
      <c r="B24" s="198">
        <f>Data!B24</f>
        <v>22</v>
      </c>
      <c r="D24" s="212" t="str">
        <f t="shared" si="3"/>
        <v xml:space="preserve"> </v>
      </c>
      <c r="E24" s="213" t="str">
        <f t="shared" si="4"/>
        <v xml:space="preserve"> </v>
      </c>
      <c r="F24" s="214" t="str">
        <f t="shared" si="5"/>
        <v>H</v>
      </c>
      <c r="G24" s="214" t="str">
        <f t="shared" si="6"/>
        <v>E</v>
      </c>
      <c r="H24" s="214" t="str">
        <f t="shared" si="7"/>
        <v xml:space="preserve"> </v>
      </c>
      <c r="I24" s="214" t="str">
        <f t="shared" si="0"/>
        <v xml:space="preserve"> </v>
      </c>
      <c r="J24" s="215" t="str">
        <f t="shared" si="1"/>
        <v>B</v>
      </c>
      <c r="K24" s="216" t="str">
        <f t="shared" si="8"/>
        <v xml:space="preserve"> </v>
      </c>
      <c r="L24" s="217" t="str">
        <f t="shared" si="9"/>
        <v>2D</v>
      </c>
      <c r="M24" s="217" t="str">
        <f t="shared" si="10"/>
        <v xml:space="preserve"> </v>
      </c>
      <c r="N24" s="217">
        <f t="shared" si="11"/>
        <v>1</v>
      </c>
      <c r="O24" s="217" t="str">
        <f t="shared" si="12"/>
        <v xml:space="preserve"> </v>
      </c>
      <c r="P24" s="218" t="str">
        <f t="shared" si="13"/>
        <v xml:space="preserve"> </v>
      </c>
      <c r="Q24" s="219">
        <f t="shared" si="14"/>
        <v>8</v>
      </c>
      <c r="R24" s="220">
        <f t="shared" si="15"/>
        <v>4</v>
      </c>
      <c r="T24" s="241" t="s">
        <v>138</v>
      </c>
      <c r="U24" s="277">
        <f>COUNTIF($R$11:$R$510,3)</f>
        <v>84</v>
      </c>
      <c r="V24" s="243">
        <f t="shared" si="18"/>
        <v>0.16800000000000001</v>
      </c>
      <c r="W24" s="261"/>
      <c r="X24" s="242" t="s">
        <v>141</v>
      </c>
      <c r="Y24" s="277">
        <f>COUNTIF($R$11:$R$510,6)</f>
        <v>76</v>
      </c>
      <c r="Z24" s="244">
        <f t="shared" si="21"/>
        <v>0.152</v>
      </c>
      <c r="AC24" s="17"/>
      <c r="AD24" s="39">
        <v>14</v>
      </c>
      <c r="AE24" s="25" t="s">
        <v>9</v>
      </c>
      <c r="AF24" s="40" t="s">
        <v>9</v>
      </c>
      <c r="AG24" s="25"/>
      <c r="AH24" s="41"/>
      <c r="AI24" s="25" t="s">
        <v>10</v>
      </c>
      <c r="AJ24" s="25"/>
      <c r="AK24" s="25"/>
      <c r="AL24" s="40">
        <v>2</v>
      </c>
      <c r="AM24" s="25"/>
      <c r="AN24" s="41"/>
      <c r="AO24" s="25">
        <f t="shared" si="22"/>
        <v>2</v>
      </c>
      <c r="AP24" s="25"/>
      <c r="AQ24" s="25"/>
      <c r="AR24" s="40">
        <f t="shared" si="16"/>
        <v>2</v>
      </c>
      <c r="AS24" s="25"/>
      <c r="AT24" s="31"/>
      <c r="AU24" s="24" t="s">
        <v>9</v>
      </c>
      <c r="AV24" s="25" t="s">
        <v>10</v>
      </c>
      <c r="AW24" s="25">
        <v>2</v>
      </c>
      <c r="AX24" s="25">
        <v>2</v>
      </c>
      <c r="AY24" s="25">
        <v>2</v>
      </c>
      <c r="AZ24" s="19"/>
    </row>
    <row r="25" spans="1:52">
      <c r="A25" s="197">
        <f t="shared" si="17"/>
        <v>15</v>
      </c>
      <c r="B25" s="198">
        <f>Data!B25</f>
        <v>10</v>
      </c>
      <c r="D25" s="212" t="str">
        <f t="shared" si="3"/>
        <v xml:space="preserve"> </v>
      </c>
      <c r="E25" s="213" t="str">
        <f t="shared" si="4"/>
        <v>L</v>
      </c>
      <c r="F25" s="214" t="str">
        <f t="shared" si="5"/>
        <v xml:space="preserve"> </v>
      </c>
      <c r="G25" s="214" t="str">
        <f t="shared" si="6"/>
        <v>E</v>
      </c>
      <c r="H25" s="214" t="str">
        <f t="shared" si="7"/>
        <v xml:space="preserve"> </v>
      </c>
      <c r="I25" s="214" t="str">
        <f t="shared" si="0"/>
        <v xml:space="preserve"> </v>
      </c>
      <c r="J25" s="215" t="str">
        <f t="shared" si="1"/>
        <v>B</v>
      </c>
      <c r="K25" s="216" t="str">
        <f t="shared" si="8"/>
        <v>1D</v>
      </c>
      <c r="L25" s="217" t="str">
        <f t="shared" si="9"/>
        <v xml:space="preserve"> </v>
      </c>
      <c r="M25" s="217" t="str">
        <f t="shared" si="10"/>
        <v xml:space="preserve"> </v>
      </c>
      <c r="N25" s="217">
        <f t="shared" si="11"/>
        <v>1</v>
      </c>
      <c r="O25" s="217" t="str">
        <f t="shared" si="12"/>
        <v xml:space="preserve"> </v>
      </c>
      <c r="P25" s="218" t="str">
        <f t="shared" si="13"/>
        <v xml:space="preserve"> </v>
      </c>
      <c r="Q25" s="219">
        <f t="shared" si="14"/>
        <v>4</v>
      </c>
      <c r="R25" s="220">
        <f t="shared" si="15"/>
        <v>2</v>
      </c>
      <c r="T25" s="270"/>
      <c r="U25" s="274"/>
      <c r="V25" s="266"/>
      <c r="W25" s="267"/>
      <c r="X25" s="268"/>
      <c r="Y25" s="281"/>
      <c r="Z25" s="271"/>
      <c r="AC25" s="17"/>
      <c r="AD25" s="39">
        <v>15</v>
      </c>
      <c r="AE25" s="25" t="s">
        <v>10</v>
      </c>
      <c r="AF25" s="40" t="s">
        <v>9</v>
      </c>
      <c r="AG25" s="25"/>
      <c r="AH25" s="41"/>
      <c r="AI25" s="25" t="s">
        <v>10</v>
      </c>
      <c r="AJ25" s="25"/>
      <c r="AK25" s="25"/>
      <c r="AL25" s="40">
        <v>1</v>
      </c>
      <c r="AM25" s="25"/>
      <c r="AN25" s="41"/>
      <c r="AO25" s="25">
        <f t="shared" si="22"/>
        <v>3</v>
      </c>
      <c r="AP25" s="25"/>
      <c r="AQ25" s="25"/>
      <c r="AR25" s="40">
        <f t="shared" si="16"/>
        <v>3</v>
      </c>
      <c r="AS25" s="25"/>
      <c r="AT25" s="31"/>
      <c r="AU25" s="24" t="s">
        <v>9</v>
      </c>
      <c r="AV25" s="25" t="s">
        <v>10</v>
      </c>
      <c r="AW25" s="25">
        <v>1</v>
      </c>
      <c r="AX25" s="25">
        <v>3</v>
      </c>
      <c r="AY25" s="25">
        <v>3</v>
      </c>
      <c r="AZ25" s="19"/>
    </row>
    <row r="26" spans="1:52">
      <c r="A26" s="197">
        <f t="shared" si="17"/>
        <v>16</v>
      </c>
      <c r="B26" s="198">
        <f>Data!B26</f>
        <v>21</v>
      </c>
      <c r="D26" s="212" t="str">
        <f t="shared" si="3"/>
        <v xml:space="preserve"> </v>
      </c>
      <c r="E26" s="213" t="str">
        <f t="shared" si="4"/>
        <v xml:space="preserve"> </v>
      </c>
      <c r="F26" s="214" t="str">
        <f t="shared" si="5"/>
        <v>H</v>
      </c>
      <c r="G26" s="214" t="str">
        <f t="shared" si="6"/>
        <v xml:space="preserve"> </v>
      </c>
      <c r="H26" s="214" t="str">
        <f t="shared" si="7"/>
        <v>O</v>
      </c>
      <c r="I26" s="214" t="str">
        <f t="shared" si="0"/>
        <v>R</v>
      </c>
      <c r="J26" s="215" t="str">
        <f t="shared" si="1"/>
        <v xml:space="preserve"> </v>
      </c>
      <c r="K26" s="216" t="str">
        <f t="shared" si="8"/>
        <v xml:space="preserve"> </v>
      </c>
      <c r="L26" s="217" t="str">
        <f t="shared" si="9"/>
        <v>2D</v>
      </c>
      <c r="M26" s="217" t="str">
        <f t="shared" si="10"/>
        <v xml:space="preserve"> </v>
      </c>
      <c r="N26" s="217" t="str">
        <f t="shared" si="11"/>
        <v xml:space="preserve"> </v>
      </c>
      <c r="O26" s="217" t="str">
        <f t="shared" si="12"/>
        <v xml:space="preserve"> </v>
      </c>
      <c r="P26" s="218">
        <f t="shared" si="13"/>
        <v>3</v>
      </c>
      <c r="Q26" s="219">
        <f t="shared" si="14"/>
        <v>7</v>
      </c>
      <c r="R26" s="220">
        <f t="shared" si="15"/>
        <v>4</v>
      </c>
      <c r="T26" s="245" t="s">
        <v>125</v>
      </c>
      <c r="U26" s="278">
        <f>COUNTIF($Q$11:$Q$510,1)</f>
        <v>33</v>
      </c>
      <c r="V26" s="247">
        <f t="shared" si="18"/>
        <v>6.6000000000000003E-2</v>
      </c>
      <c r="W26" s="262"/>
      <c r="X26" s="246" t="s">
        <v>131</v>
      </c>
      <c r="Y26" s="278">
        <f>COUNTIF($Q$11:$Q$510,7)</f>
        <v>47</v>
      </c>
      <c r="Z26" s="248">
        <f t="shared" ref="Z26:Z31" si="23">Y26/(COUNT($B$11:$B$510))</f>
        <v>9.4E-2</v>
      </c>
      <c r="AC26" s="17"/>
      <c r="AD26" s="39">
        <v>16</v>
      </c>
      <c r="AE26" s="25" t="s">
        <v>9</v>
      </c>
      <c r="AF26" s="40" t="s">
        <v>9</v>
      </c>
      <c r="AG26" s="25"/>
      <c r="AH26" s="41"/>
      <c r="AI26" s="25" t="s">
        <v>10</v>
      </c>
      <c r="AJ26" s="25"/>
      <c r="AK26" s="25"/>
      <c r="AL26" s="40">
        <v>3</v>
      </c>
      <c r="AM26" s="25"/>
      <c r="AN26" s="41"/>
      <c r="AO26" s="25">
        <f t="shared" si="22"/>
        <v>4</v>
      </c>
      <c r="AP26" s="25"/>
      <c r="AQ26" s="25"/>
      <c r="AR26" s="40">
        <f t="shared" si="16"/>
        <v>4</v>
      </c>
      <c r="AS26" s="25"/>
      <c r="AT26" s="31"/>
      <c r="AU26" s="24" t="s">
        <v>9</v>
      </c>
      <c r="AV26" s="25" t="s">
        <v>10</v>
      </c>
      <c r="AW26" s="25">
        <v>3</v>
      </c>
      <c r="AX26" s="25">
        <v>4</v>
      </c>
      <c r="AY26" s="25">
        <v>4</v>
      </c>
      <c r="AZ26" s="19"/>
    </row>
    <row r="27" spans="1:52">
      <c r="A27" s="197">
        <f t="shared" si="17"/>
        <v>17</v>
      </c>
      <c r="B27" s="198">
        <f>Data!B27</f>
        <v>4</v>
      </c>
      <c r="D27" s="212" t="str">
        <f t="shared" si="3"/>
        <v xml:space="preserve"> </v>
      </c>
      <c r="E27" s="213" t="str">
        <f t="shared" si="4"/>
        <v>L</v>
      </c>
      <c r="F27" s="214" t="str">
        <f t="shared" si="5"/>
        <v xml:space="preserve"> </v>
      </c>
      <c r="G27" s="214" t="str">
        <f t="shared" si="6"/>
        <v>E</v>
      </c>
      <c r="H27" s="214" t="str">
        <f t="shared" si="7"/>
        <v xml:space="preserve"> </v>
      </c>
      <c r="I27" s="214" t="str">
        <f t="shared" si="0"/>
        <v xml:space="preserve"> </v>
      </c>
      <c r="J27" s="215" t="str">
        <f t="shared" si="1"/>
        <v>B</v>
      </c>
      <c r="K27" s="216" t="str">
        <f t="shared" si="8"/>
        <v>1D</v>
      </c>
      <c r="L27" s="217" t="str">
        <f t="shared" si="9"/>
        <v xml:space="preserve"> </v>
      </c>
      <c r="M27" s="217" t="str">
        <f t="shared" si="10"/>
        <v xml:space="preserve"> </v>
      </c>
      <c r="N27" s="217">
        <f t="shared" si="11"/>
        <v>1</v>
      </c>
      <c r="O27" s="217" t="str">
        <f t="shared" si="12"/>
        <v xml:space="preserve"> </v>
      </c>
      <c r="P27" s="218" t="str">
        <f t="shared" si="13"/>
        <v xml:space="preserve"> </v>
      </c>
      <c r="Q27" s="219">
        <f t="shared" si="14"/>
        <v>2</v>
      </c>
      <c r="R27" s="220">
        <f t="shared" si="15"/>
        <v>1</v>
      </c>
      <c r="T27" s="245" t="s">
        <v>126</v>
      </c>
      <c r="U27" s="278">
        <f>COUNTIF($Q$11:$Q$510,2)</f>
        <v>43</v>
      </c>
      <c r="V27" s="247">
        <f t="shared" si="18"/>
        <v>8.5999999999999993E-2</v>
      </c>
      <c r="W27" s="262"/>
      <c r="X27" s="246" t="s">
        <v>132</v>
      </c>
      <c r="Y27" s="278">
        <f>COUNTIF($Q$11:$Q$510,8)</f>
        <v>49</v>
      </c>
      <c r="Z27" s="248">
        <f t="shared" si="23"/>
        <v>9.8000000000000004E-2</v>
      </c>
      <c r="AC27" s="17"/>
      <c r="AD27" s="39">
        <v>17</v>
      </c>
      <c r="AE27" s="25" t="s">
        <v>10</v>
      </c>
      <c r="AF27" s="40" t="s">
        <v>9</v>
      </c>
      <c r="AG27" s="25"/>
      <c r="AH27" s="41"/>
      <c r="AI27" s="25" t="s">
        <v>10</v>
      </c>
      <c r="AJ27" s="25"/>
      <c r="AK27" s="25"/>
      <c r="AL27" s="40">
        <v>2</v>
      </c>
      <c r="AM27" s="25"/>
      <c r="AN27" s="41"/>
      <c r="AO27" s="25">
        <f t="shared" si="22"/>
        <v>5</v>
      </c>
      <c r="AP27" s="25"/>
      <c r="AQ27" s="25"/>
      <c r="AR27" s="40">
        <f t="shared" si="16"/>
        <v>5</v>
      </c>
      <c r="AS27" s="25"/>
      <c r="AT27" s="31"/>
      <c r="AU27" s="24" t="s">
        <v>9</v>
      </c>
      <c r="AV27" s="25" t="s">
        <v>10</v>
      </c>
      <c r="AW27" s="25">
        <v>2</v>
      </c>
      <c r="AX27" s="25">
        <v>5</v>
      </c>
      <c r="AY27" s="25">
        <v>5</v>
      </c>
      <c r="AZ27" s="19"/>
    </row>
    <row r="28" spans="1:52">
      <c r="A28" s="197">
        <f t="shared" si="17"/>
        <v>18</v>
      </c>
      <c r="B28" s="198">
        <f>Data!B28</f>
        <v>18</v>
      </c>
      <c r="D28" s="212" t="str">
        <f t="shared" si="3"/>
        <v xml:space="preserve"> </v>
      </c>
      <c r="E28" s="213" t="str">
        <f t="shared" si="4"/>
        <v>L</v>
      </c>
      <c r="F28" s="214" t="str">
        <f t="shared" si="5"/>
        <v xml:space="preserve"> </v>
      </c>
      <c r="G28" s="214" t="str">
        <f t="shared" si="6"/>
        <v>E</v>
      </c>
      <c r="H28" s="214" t="str">
        <f t="shared" si="7"/>
        <v xml:space="preserve"> </v>
      </c>
      <c r="I28" s="214" t="str">
        <f t="shared" si="0"/>
        <v>R</v>
      </c>
      <c r="J28" s="215" t="str">
        <f t="shared" si="1"/>
        <v xml:space="preserve"> </v>
      </c>
      <c r="K28" s="216" t="str">
        <f t="shared" si="8"/>
        <v xml:space="preserve"> </v>
      </c>
      <c r="L28" s="217" t="str">
        <f t="shared" si="9"/>
        <v>2D</v>
      </c>
      <c r="M28" s="217" t="str">
        <f t="shared" si="10"/>
        <v xml:space="preserve"> </v>
      </c>
      <c r="N28" s="217" t="str">
        <f t="shared" si="11"/>
        <v xml:space="preserve"> </v>
      </c>
      <c r="O28" s="217" t="str">
        <f t="shared" si="12"/>
        <v xml:space="preserve"> </v>
      </c>
      <c r="P28" s="218">
        <f t="shared" si="13"/>
        <v>3</v>
      </c>
      <c r="Q28" s="219">
        <f t="shared" si="14"/>
        <v>6</v>
      </c>
      <c r="R28" s="220">
        <f t="shared" si="15"/>
        <v>3</v>
      </c>
      <c r="T28" s="245" t="s">
        <v>127</v>
      </c>
      <c r="U28" s="278">
        <f>COUNTIF($Q$11:$Q$510,3)</f>
        <v>54</v>
      </c>
      <c r="V28" s="247">
        <f t="shared" si="18"/>
        <v>0.108</v>
      </c>
      <c r="W28" s="262"/>
      <c r="X28" s="246" t="s">
        <v>133</v>
      </c>
      <c r="Y28" s="278">
        <f>COUNTIF($Q$11:$Q$510,9)</f>
        <v>33</v>
      </c>
      <c r="Z28" s="248">
        <f t="shared" si="23"/>
        <v>6.6000000000000003E-2</v>
      </c>
      <c r="AC28" s="17"/>
      <c r="AD28" s="39">
        <v>18</v>
      </c>
      <c r="AE28" s="25" t="s">
        <v>9</v>
      </c>
      <c r="AF28" s="40" t="s">
        <v>9</v>
      </c>
      <c r="AG28" s="25"/>
      <c r="AH28" s="41"/>
      <c r="AI28" s="25" t="s">
        <v>10</v>
      </c>
      <c r="AJ28" s="25"/>
      <c r="AK28" s="25"/>
      <c r="AL28" s="40">
        <v>1</v>
      </c>
      <c r="AM28" s="25"/>
      <c r="AN28" s="41"/>
      <c r="AO28" s="25">
        <f t="shared" si="22"/>
        <v>6</v>
      </c>
      <c r="AP28" s="25"/>
      <c r="AQ28" s="25"/>
      <c r="AR28" s="40">
        <f t="shared" si="16"/>
        <v>6</v>
      </c>
      <c r="AS28" s="25"/>
      <c r="AT28" s="31"/>
      <c r="AU28" s="24" t="s">
        <v>9</v>
      </c>
      <c r="AV28" s="25" t="s">
        <v>10</v>
      </c>
      <c r="AW28" s="25">
        <v>1</v>
      </c>
      <c r="AX28" s="25">
        <v>6</v>
      </c>
      <c r="AY28" s="25">
        <v>6</v>
      </c>
      <c r="AZ28" s="19"/>
    </row>
    <row r="29" spans="1:52">
      <c r="A29" s="197">
        <f t="shared" si="17"/>
        <v>19</v>
      </c>
      <c r="B29" s="198">
        <f>Data!B29</f>
        <v>1</v>
      </c>
      <c r="D29" s="212" t="str">
        <f t="shared" si="3"/>
        <v xml:space="preserve"> </v>
      </c>
      <c r="E29" s="213" t="str">
        <f t="shared" si="4"/>
        <v>L</v>
      </c>
      <c r="F29" s="214" t="str">
        <f t="shared" si="5"/>
        <v xml:space="preserve"> </v>
      </c>
      <c r="G29" s="214" t="str">
        <f t="shared" si="6"/>
        <v xml:space="preserve"> </v>
      </c>
      <c r="H29" s="214" t="str">
        <f t="shared" si="7"/>
        <v>O</v>
      </c>
      <c r="I29" s="214" t="str">
        <f t="shared" si="0"/>
        <v>R</v>
      </c>
      <c r="J29" s="215" t="str">
        <f t="shared" si="1"/>
        <v xml:space="preserve"> </v>
      </c>
      <c r="K29" s="216" t="str">
        <f t="shared" si="8"/>
        <v>1D</v>
      </c>
      <c r="L29" s="217" t="str">
        <f t="shared" si="9"/>
        <v xml:space="preserve"> </v>
      </c>
      <c r="M29" s="217" t="str">
        <f t="shared" si="10"/>
        <v xml:space="preserve"> </v>
      </c>
      <c r="N29" s="217">
        <f t="shared" si="11"/>
        <v>1</v>
      </c>
      <c r="O29" s="217" t="str">
        <f t="shared" si="12"/>
        <v xml:space="preserve"> </v>
      </c>
      <c r="P29" s="218" t="str">
        <f t="shared" si="13"/>
        <v xml:space="preserve"> </v>
      </c>
      <c r="Q29" s="219">
        <f t="shared" si="14"/>
        <v>1</v>
      </c>
      <c r="R29" s="220">
        <f t="shared" si="15"/>
        <v>1</v>
      </c>
      <c r="T29" s="245" t="s">
        <v>128</v>
      </c>
      <c r="U29" s="278">
        <f>COUNTIF($Q$11:$Q$510,4)</f>
        <v>37</v>
      </c>
      <c r="V29" s="247">
        <f t="shared" si="18"/>
        <v>7.3999999999999996E-2</v>
      </c>
      <c r="W29" s="262"/>
      <c r="X29" s="246" t="s">
        <v>134</v>
      </c>
      <c r="Y29" s="278">
        <f>COUNTIF($Q$11:$Q$510,10)</f>
        <v>31</v>
      </c>
      <c r="Z29" s="248">
        <f t="shared" si="23"/>
        <v>6.2E-2</v>
      </c>
      <c r="AC29" s="17"/>
      <c r="AD29" s="39">
        <v>19</v>
      </c>
      <c r="AE29" s="25" t="s">
        <v>9</v>
      </c>
      <c r="AF29" s="40" t="s">
        <v>10</v>
      </c>
      <c r="AG29" s="25"/>
      <c r="AH29" s="41"/>
      <c r="AI29" s="25" t="s">
        <v>9</v>
      </c>
      <c r="AJ29" s="25"/>
      <c r="AK29" s="25"/>
      <c r="AL29" s="40">
        <v>3</v>
      </c>
      <c r="AM29" s="25"/>
      <c r="AN29" s="41"/>
      <c r="AO29" s="25">
        <f t="shared" si="22"/>
        <v>7</v>
      </c>
      <c r="AP29" s="25"/>
      <c r="AQ29" s="25"/>
      <c r="AR29" s="40">
        <f t="shared" si="16"/>
        <v>1</v>
      </c>
      <c r="AS29" s="25"/>
      <c r="AT29" s="31"/>
      <c r="AU29" s="24" t="s">
        <v>10</v>
      </c>
      <c r="AV29" s="25" t="s">
        <v>9</v>
      </c>
      <c r="AW29" s="25">
        <v>3</v>
      </c>
      <c r="AX29" s="25">
        <v>7</v>
      </c>
      <c r="AY29" s="25">
        <v>1</v>
      </c>
      <c r="AZ29" s="19"/>
    </row>
    <row r="30" spans="1:52">
      <c r="A30" s="197">
        <f t="shared" si="17"/>
        <v>20</v>
      </c>
      <c r="B30" s="198">
        <f>Data!B30</f>
        <v>4</v>
      </c>
      <c r="D30" s="212" t="str">
        <f t="shared" si="3"/>
        <v xml:space="preserve"> </v>
      </c>
      <c r="E30" s="213" t="str">
        <f t="shared" si="4"/>
        <v>L</v>
      </c>
      <c r="F30" s="214" t="str">
        <f t="shared" si="5"/>
        <v xml:space="preserve"> </v>
      </c>
      <c r="G30" s="214" t="str">
        <f t="shared" si="6"/>
        <v>E</v>
      </c>
      <c r="H30" s="214" t="str">
        <f t="shared" si="7"/>
        <v xml:space="preserve"> </v>
      </c>
      <c r="I30" s="214" t="str">
        <f t="shared" si="0"/>
        <v xml:space="preserve"> </v>
      </c>
      <c r="J30" s="215" t="str">
        <f t="shared" si="1"/>
        <v>B</v>
      </c>
      <c r="K30" s="216" t="str">
        <f t="shared" si="8"/>
        <v>1D</v>
      </c>
      <c r="L30" s="217" t="str">
        <f t="shared" si="9"/>
        <v xml:space="preserve"> </v>
      </c>
      <c r="M30" s="217" t="str">
        <f t="shared" si="10"/>
        <v xml:space="preserve"> </v>
      </c>
      <c r="N30" s="217">
        <f t="shared" si="11"/>
        <v>1</v>
      </c>
      <c r="O30" s="217" t="str">
        <f t="shared" si="12"/>
        <v xml:space="preserve"> </v>
      </c>
      <c r="P30" s="218" t="str">
        <f t="shared" si="13"/>
        <v xml:space="preserve"> </v>
      </c>
      <c r="Q30" s="219">
        <f t="shared" si="14"/>
        <v>2</v>
      </c>
      <c r="R30" s="220">
        <f t="shared" si="15"/>
        <v>1</v>
      </c>
      <c r="T30" s="245" t="s">
        <v>129</v>
      </c>
      <c r="U30" s="278">
        <f>COUNTIF($Q$11:$Q$510,5)</f>
        <v>42</v>
      </c>
      <c r="V30" s="247">
        <f t="shared" si="18"/>
        <v>8.4000000000000005E-2</v>
      </c>
      <c r="W30" s="262"/>
      <c r="X30" s="246" t="s">
        <v>135</v>
      </c>
      <c r="Y30" s="278">
        <f>COUNTIF($Q$11:$Q$510,11)</f>
        <v>41</v>
      </c>
      <c r="Z30" s="248">
        <f t="shared" si="23"/>
        <v>8.2000000000000003E-2</v>
      </c>
      <c r="AC30" s="17"/>
      <c r="AD30" s="39">
        <v>20</v>
      </c>
      <c r="AE30" s="25" t="s">
        <v>10</v>
      </c>
      <c r="AF30" s="40" t="s">
        <v>10</v>
      </c>
      <c r="AG30" s="25"/>
      <c r="AH30" s="41"/>
      <c r="AI30" s="25" t="s">
        <v>9</v>
      </c>
      <c r="AJ30" s="25"/>
      <c r="AK30" s="25"/>
      <c r="AL30" s="40">
        <v>2</v>
      </c>
      <c r="AM30" s="25"/>
      <c r="AN30" s="41"/>
      <c r="AO30" s="25">
        <f t="shared" si="22"/>
        <v>8</v>
      </c>
      <c r="AP30" s="25"/>
      <c r="AQ30" s="25"/>
      <c r="AR30" s="40">
        <f t="shared" si="16"/>
        <v>2</v>
      </c>
      <c r="AS30" s="25"/>
      <c r="AT30" s="31"/>
      <c r="AU30" s="24" t="s">
        <v>10</v>
      </c>
      <c r="AV30" s="25" t="s">
        <v>9</v>
      </c>
      <c r="AW30" s="25">
        <v>2</v>
      </c>
      <c r="AX30" s="25">
        <v>8</v>
      </c>
      <c r="AY30" s="25">
        <v>2</v>
      </c>
      <c r="AZ30" s="19"/>
    </row>
    <row r="31" spans="1:52">
      <c r="A31" s="197">
        <f t="shared" si="17"/>
        <v>21</v>
      </c>
      <c r="B31" s="198">
        <f>Data!B31</f>
        <v>2</v>
      </c>
      <c r="D31" s="212" t="str">
        <f t="shared" si="3"/>
        <v xml:space="preserve"> </v>
      </c>
      <c r="E31" s="213" t="str">
        <f t="shared" si="4"/>
        <v>L</v>
      </c>
      <c r="F31" s="214" t="str">
        <f t="shared" si="5"/>
        <v xml:space="preserve"> </v>
      </c>
      <c r="G31" s="214" t="str">
        <f t="shared" si="6"/>
        <v>E</v>
      </c>
      <c r="H31" s="214" t="str">
        <f t="shared" si="7"/>
        <v xml:space="preserve"> </v>
      </c>
      <c r="I31" s="214" t="str">
        <f t="shared" si="0"/>
        <v xml:space="preserve"> </v>
      </c>
      <c r="J31" s="215" t="str">
        <f t="shared" si="1"/>
        <v>B</v>
      </c>
      <c r="K31" s="216" t="str">
        <f t="shared" si="8"/>
        <v>1D</v>
      </c>
      <c r="L31" s="217" t="str">
        <f t="shared" si="9"/>
        <v xml:space="preserve"> </v>
      </c>
      <c r="M31" s="217" t="str">
        <f t="shared" si="10"/>
        <v xml:space="preserve"> </v>
      </c>
      <c r="N31" s="217" t="str">
        <f t="shared" si="11"/>
        <v xml:space="preserve"> </v>
      </c>
      <c r="O31" s="217">
        <f t="shared" si="12"/>
        <v>2</v>
      </c>
      <c r="P31" s="218" t="str">
        <f t="shared" si="13"/>
        <v xml:space="preserve"> </v>
      </c>
      <c r="Q31" s="219">
        <f t="shared" si="14"/>
        <v>1</v>
      </c>
      <c r="R31" s="220">
        <f t="shared" si="15"/>
        <v>1</v>
      </c>
      <c r="T31" s="245" t="s">
        <v>130</v>
      </c>
      <c r="U31" s="278">
        <f>COUNTIF($Q$11:$Q$510,6)</f>
        <v>42</v>
      </c>
      <c r="V31" s="247">
        <f t="shared" si="18"/>
        <v>8.4000000000000005E-2</v>
      </c>
      <c r="W31" s="262"/>
      <c r="X31" s="246" t="s">
        <v>136</v>
      </c>
      <c r="Y31" s="278">
        <f>COUNTIF($Q$11:$Q$510,12)</f>
        <v>35</v>
      </c>
      <c r="Z31" s="248">
        <f t="shared" si="23"/>
        <v>7.0000000000000007E-2</v>
      </c>
      <c r="AC31" s="17"/>
      <c r="AD31" s="39">
        <v>21</v>
      </c>
      <c r="AE31" s="25" t="s">
        <v>9</v>
      </c>
      <c r="AF31" s="40" t="s">
        <v>10</v>
      </c>
      <c r="AG31" s="25"/>
      <c r="AH31" s="41"/>
      <c r="AI31" s="25" t="s">
        <v>9</v>
      </c>
      <c r="AJ31" s="25"/>
      <c r="AK31" s="25"/>
      <c r="AL31" s="40">
        <v>1</v>
      </c>
      <c r="AM31" s="25"/>
      <c r="AN31" s="41"/>
      <c r="AO31" s="25">
        <f t="shared" si="22"/>
        <v>9</v>
      </c>
      <c r="AP31" s="25"/>
      <c r="AQ31" s="25"/>
      <c r="AR31" s="40">
        <f t="shared" si="16"/>
        <v>3</v>
      </c>
      <c r="AS31" s="25"/>
      <c r="AT31" s="31"/>
      <c r="AU31" s="24" t="s">
        <v>10</v>
      </c>
      <c r="AV31" s="25" t="s">
        <v>9</v>
      </c>
      <c r="AW31" s="25">
        <v>1</v>
      </c>
      <c r="AX31" s="25">
        <v>9</v>
      </c>
      <c r="AY31" s="25">
        <v>3</v>
      </c>
      <c r="AZ31" s="19"/>
    </row>
    <row r="32" spans="1:52">
      <c r="A32" s="197">
        <f t="shared" si="17"/>
        <v>22</v>
      </c>
      <c r="B32" s="198">
        <f>Data!B32</f>
        <v>34</v>
      </c>
      <c r="D32" s="212" t="str">
        <f t="shared" si="3"/>
        <v xml:space="preserve"> </v>
      </c>
      <c r="E32" s="213" t="str">
        <f t="shared" si="4"/>
        <v xml:space="preserve"> </v>
      </c>
      <c r="F32" s="214" t="str">
        <f t="shared" si="5"/>
        <v>H</v>
      </c>
      <c r="G32" s="214" t="str">
        <f t="shared" si="6"/>
        <v>E</v>
      </c>
      <c r="H32" s="214" t="str">
        <f t="shared" si="7"/>
        <v xml:space="preserve"> </v>
      </c>
      <c r="I32" s="214" t="str">
        <f t="shared" si="0"/>
        <v>R</v>
      </c>
      <c r="J32" s="215" t="str">
        <f t="shared" si="1"/>
        <v xml:space="preserve"> </v>
      </c>
      <c r="K32" s="216" t="str">
        <f t="shared" si="8"/>
        <v xml:space="preserve"> </v>
      </c>
      <c r="L32" s="217" t="str">
        <f t="shared" si="9"/>
        <v xml:space="preserve"> </v>
      </c>
      <c r="M32" s="217" t="str">
        <f t="shared" si="10"/>
        <v>3D</v>
      </c>
      <c r="N32" s="217">
        <f t="shared" si="11"/>
        <v>1</v>
      </c>
      <c r="O32" s="217" t="str">
        <f t="shared" si="12"/>
        <v xml:space="preserve"> </v>
      </c>
      <c r="P32" s="218" t="str">
        <f t="shared" si="13"/>
        <v xml:space="preserve"> </v>
      </c>
      <c r="Q32" s="219">
        <f t="shared" si="14"/>
        <v>12</v>
      </c>
      <c r="R32" s="220">
        <f t="shared" si="15"/>
        <v>6</v>
      </c>
      <c r="T32" s="270"/>
      <c r="U32" s="274"/>
      <c r="V32" s="266"/>
      <c r="W32" s="267"/>
      <c r="X32" s="268"/>
      <c r="Y32" s="281"/>
      <c r="Z32" s="271"/>
      <c r="AC32" s="17"/>
      <c r="AD32" s="39">
        <v>22</v>
      </c>
      <c r="AE32" s="25" t="s">
        <v>10</v>
      </c>
      <c r="AF32" s="40" t="s">
        <v>10</v>
      </c>
      <c r="AG32" s="25"/>
      <c r="AH32" s="41"/>
      <c r="AI32" s="25" t="s">
        <v>9</v>
      </c>
      <c r="AJ32" s="25"/>
      <c r="AK32" s="25"/>
      <c r="AL32" s="40">
        <v>3</v>
      </c>
      <c r="AM32" s="25"/>
      <c r="AN32" s="41"/>
      <c r="AO32" s="25">
        <f t="shared" si="22"/>
        <v>10</v>
      </c>
      <c r="AP32" s="25"/>
      <c r="AQ32" s="25"/>
      <c r="AR32" s="40">
        <f t="shared" si="16"/>
        <v>4</v>
      </c>
      <c r="AS32" s="25"/>
      <c r="AT32" s="31"/>
      <c r="AU32" s="24" t="s">
        <v>10</v>
      </c>
      <c r="AV32" s="25" t="s">
        <v>9</v>
      </c>
      <c r="AW32" s="25">
        <v>3</v>
      </c>
      <c r="AX32" s="25">
        <v>10</v>
      </c>
      <c r="AY32" s="25">
        <v>4</v>
      </c>
      <c r="AZ32" s="19"/>
    </row>
    <row r="33" spans="1:52">
      <c r="A33" s="197">
        <f t="shared" si="17"/>
        <v>23</v>
      </c>
      <c r="B33" s="198">
        <f>Data!B33</f>
        <v>15</v>
      </c>
      <c r="D33" s="212" t="str">
        <f t="shared" si="3"/>
        <v xml:space="preserve"> </v>
      </c>
      <c r="E33" s="213" t="str">
        <f t="shared" si="4"/>
        <v>L</v>
      </c>
      <c r="F33" s="214" t="str">
        <f t="shared" si="5"/>
        <v xml:space="preserve"> </v>
      </c>
      <c r="G33" s="214" t="str">
        <f t="shared" si="6"/>
        <v xml:space="preserve"> </v>
      </c>
      <c r="H33" s="214" t="str">
        <f t="shared" si="7"/>
        <v>O</v>
      </c>
      <c r="I33" s="214" t="str">
        <f t="shared" si="0"/>
        <v xml:space="preserve"> </v>
      </c>
      <c r="J33" s="215" t="str">
        <f t="shared" si="1"/>
        <v>B</v>
      </c>
      <c r="K33" s="216" t="str">
        <f t="shared" si="8"/>
        <v xml:space="preserve"> </v>
      </c>
      <c r="L33" s="217" t="str">
        <f t="shared" si="9"/>
        <v>2D</v>
      </c>
      <c r="M33" s="217" t="str">
        <f t="shared" si="10"/>
        <v xml:space="preserve"> </v>
      </c>
      <c r="N33" s="217" t="str">
        <f t="shared" si="11"/>
        <v xml:space="preserve"> </v>
      </c>
      <c r="O33" s="217" t="str">
        <f t="shared" si="12"/>
        <v xml:space="preserve"> </v>
      </c>
      <c r="P33" s="218">
        <f t="shared" si="13"/>
        <v>3</v>
      </c>
      <c r="Q33" s="219">
        <f t="shared" si="14"/>
        <v>5</v>
      </c>
      <c r="R33" s="220">
        <f t="shared" si="15"/>
        <v>3</v>
      </c>
      <c r="T33" s="249" t="s">
        <v>145</v>
      </c>
      <c r="U33" s="279">
        <f>COUNTIF($B$11:$B$510,0)</f>
        <v>13</v>
      </c>
      <c r="V33" s="251">
        <f t="shared" si="18"/>
        <v>2.5999999999999999E-2</v>
      </c>
      <c r="W33" s="263"/>
      <c r="X33" s="250"/>
      <c r="Y33" s="279"/>
      <c r="Z33" s="252"/>
      <c r="AC33" s="17"/>
      <c r="AD33" s="39">
        <v>23</v>
      </c>
      <c r="AE33" s="25" t="s">
        <v>9</v>
      </c>
      <c r="AF33" s="40" t="s">
        <v>10</v>
      </c>
      <c r="AG33" s="25"/>
      <c r="AH33" s="41"/>
      <c r="AI33" s="25" t="s">
        <v>9</v>
      </c>
      <c r="AJ33" s="25"/>
      <c r="AK33" s="25"/>
      <c r="AL33" s="40">
        <v>2</v>
      </c>
      <c r="AM33" s="25"/>
      <c r="AN33" s="41"/>
      <c r="AO33" s="25">
        <f t="shared" si="22"/>
        <v>11</v>
      </c>
      <c r="AP33" s="25"/>
      <c r="AQ33" s="25"/>
      <c r="AR33" s="40">
        <f t="shared" si="16"/>
        <v>5</v>
      </c>
      <c r="AS33" s="25"/>
      <c r="AT33" s="31"/>
      <c r="AU33" s="24" t="s">
        <v>10</v>
      </c>
      <c r="AV33" s="25" t="s">
        <v>9</v>
      </c>
      <c r="AW33" s="25">
        <v>2</v>
      </c>
      <c r="AX33" s="25">
        <v>11</v>
      </c>
      <c r="AY33" s="25">
        <v>5</v>
      </c>
      <c r="AZ33" s="19"/>
    </row>
    <row r="34" spans="1:52">
      <c r="A34" s="197">
        <f t="shared" si="17"/>
        <v>24</v>
      </c>
      <c r="B34" s="198">
        <f>Data!B34</f>
        <v>34</v>
      </c>
      <c r="D34" s="212" t="str">
        <f t="shared" si="3"/>
        <v xml:space="preserve"> </v>
      </c>
      <c r="E34" s="213" t="str">
        <f t="shared" si="4"/>
        <v xml:space="preserve"> </v>
      </c>
      <c r="F34" s="214" t="str">
        <f t="shared" si="5"/>
        <v>H</v>
      </c>
      <c r="G34" s="214" t="str">
        <f t="shared" si="6"/>
        <v>E</v>
      </c>
      <c r="H34" s="214" t="str">
        <f t="shared" si="7"/>
        <v xml:space="preserve"> </v>
      </c>
      <c r="I34" s="214" t="str">
        <f t="shared" si="0"/>
        <v>R</v>
      </c>
      <c r="J34" s="215" t="str">
        <f t="shared" si="1"/>
        <v xml:space="preserve"> </v>
      </c>
      <c r="K34" s="216" t="str">
        <f t="shared" si="8"/>
        <v xml:space="preserve"> </v>
      </c>
      <c r="L34" s="217" t="str">
        <f t="shared" si="9"/>
        <v xml:space="preserve"> </v>
      </c>
      <c r="M34" s="217" t="str">
        <f t="shared" si="10"/>
        <v>3D</v>
      </c>
      <c r="N34" s="217">
        <f t="shared" si="11"/>
        <v>1</v>
      </c>
      <c r="O34" s="217" t="str">
        <f t="shared" si="12"/>
        <v xml:space="preserve"> </v>
      </c>
      <c r="P34" s="218" t="str">
        <f t="shared" si="13"/>
        <v xml:space="preserve"> </v>
      </c>
      <c r="Q34" s="219">
        <f t="shared" si="14"/>
        <v>12</v>
      </c>
      <c r="R34" s="220">
        <f t="shared" si="15"/>
        <v>6</v>
      </c>
      <c r="T34" s="249" t="s">
        <v>146</v>
      </c>
      <c r="U34" s="279">
        <f>COUNTIF($B$11:$B$510,1)</f>
        <v>9</v>
      </c>
      <c r="V34" s="251">
        <f t="shared" si="18"/>
        <v>1.7999999999999999E-2</v>
      </c>
      <c r="W34" s="263"/>
      <c r="X34" s="250" t="s">
        <v>164</v>
      </c>
      <c r="Y34" s="279">
        <f>COUNTIF($B$11:$B$510,19)</f>
        <v>16</v>
      </c>
      <c r="Z34" s="253">
        <f t="shared" ref="Z34:Z51" si="24">Y34/(COUNT($B$11:$B$510))</f>
        <v>3.2000000000000001E-2</v>
      </c>
      <c r="AC34" s="17"/>
      <c r="AD34" s="39">
        <v>24</v>
      </c>
      <c r="AE34" s="25" t="s">
        <v>10</v>
      </c>
      <c r="AF34" s="40" t="s">
        <v>10</v>
      </c>
      <c r="AG34" s="25"/>
      <c r="AH34" s="41"/>
      <c r="AI34" s="25" t="s">
        <v>9</v>
      </c>
      <c r="AJ34" s="25"/>
      <c r="AK34" s="25"/>
      <c r="AL34" s="40">
        <v>1</v>
      </c>
      <c r="AM34" s="25"/>
      <c r="AN34" s="41"/>
      <c r="AO34" s="25">
        <f t="shared" si="22"/>
        <v>12</v>
      </c>
      <c r="AP34" s="25"/>
      <c r="AQ34" s="25"/>
      <c r="AR34" s="40">
        <f t="shared" si="16"/>
        <v>6</v>
      </c>
      <c r="AS34" s="25"/>
      <c r="AT34" s="31"/>
      <c r="AU34" s="24" t="s">
        <v>10</v>
      </c>
      <c r="AV34" s="25" t="s">
        <v>9</v>
      </c>
      <c r="AW34" s="25">
        <v>1</v>
      </c>
      <c r="AX34" s="25">
        <v>12</v>
      </c>
      <c r="AY34" s="25">
        <v>6</v>
      </c>
      <c r="AZ34" s="19"/>
    </row>
    <row r="35" spans="1:52">
      <c r="A35" s="197">
        <f t="shared" si="17"/>
        <v>25</v>
      </c>
      <c r="B35" s="198">
        <f>Data!B35</f>
        <v>0</v>
      </c>
      <c r="D35" s="212">
        <f t="shared" si="3"/>
        <v>0</v>
      </c>
      <c r="E35" s="213" t="str">
        <f t="shared" si="4"/>
        <v xml:space="preserve"> </v>
      </c>
      <c r="F35" s="214" t="str">
        <f t="shared" si="5"/>
        <v xml:space="preserve"> </v>
      </c>
      <c r="G35" s="214" t="str">
        <f t="shared" si="6"/>
        <v xml:space="preserve"> </v>
      </c>
      <c r="H35" s="214" t="str">
        <f t="shared" si="7"/>
        <v xml:space="preserve"> </v>
      </c>
      <c r="I35" s="214" t="str">
        <f t="shared" si="0"/>
        <v xml:space="preserve"> </v>
      </c>
      <c r="J35" s="215" t="str">
        <f t="shared" si="1"/>
        <v xml:space="preserve"> </v>
      </c>
      <c r="K35" s="216" t="str">
        <f t="shared" si="8"/>
        <v xml:space="preserve"> </v>
      </c>
      <c r="L35" s="217" t="str">
        <f t="shared" si="9"/>
        <v xml:space="preserve"> </v>
      </c>
      <c r="M35" s="217" t="str">
        <f t="shared" si="10"/>
        <v xml:space="preserve"> </v>
      </c>
      <c r="N35" s="217" t="str">
        <f t="shared" si="11"/>
        <v xml:space="preserve"> </v>
      </c>
      <c r="O35" s="217" t="str">
        <f t="shared" si="12"/>
        <v xml:space="preserve"> </v>
      </c>
      <c r="P35" s="218" t="str">
        <f t="shared" si="13"/>
        <v xml:space="preserve"> </v>
      </c>
      <c r="Q35" s="219">
        <f t="shared" si="14"/>
        <v>0</v>
      </c>
      <c r="R35" s="220">
        <f t="shared" si="15"/>
        <v>0</v>
      </c>
      <c r="T35" s="249" t="s">
        <v>147</v>
      </c>
      <c r="U35" s="279">
        <f>COUNTIF($B$11:$B$510,2)</f>
        <v>10</v>
      </c>
      <c r="V35" s="251">
        <f t="shared" si="18"/>
        <v>0.02</v>
      </c>
      <c r="W35" s="263"/>
      <c r="X35" s="250" t="s">
        <v>165</v>
      </c>
      <c r="Y35" s="279">
        <f>COUNTIF($B$11:$B$510,20)</f>
        <v>12</v>
      </c>
      <c r="Z35" s="253">
        <f t="shared" si="24"/>
        <v>2.4E-2</v>
      </c>
      <c r="AC35" s="17"/>
      <c r="AD35" s="39">
        <v>25</v>
      </c>
      <c r="AE35" s="25" t="s">
        <v>9</v>
      </c>
      <c r="AF35" s="40" t="s">
        <v>6</v>
      </c>
      <c r="AG35" s="25"/>
      <c r="AH35" s="41"/>
      <c r="AI35" s="25" t="s">
        <v>5</v>
      </c>
      <c r="AJ35" s="25"/>
      <c r="AK35" s="25"/>
      <c r="AL35" s="40">
        <v>3</v>
      </c>
      <c r="AM35" s="25"/>
      <c r="AN35" s="41"/>
      <c r="AO35" s="25">
        <f t="shared" si="22"/>
        <v>1</v>
      </c>
      <c r="AP35" s="25"/>
      <c r="AQ35" s="25"/>
      <c r="AR35" s="40">
        <f t="shared" si="16"/>
        <v>1</v>
      </c>
      <c r="AS35" s="25"/>
      <c r="AT35" s="31"/>
      <c r="AU35" s="24" t="s">
        <v>6</v>
      </c>
      <c r="AV35" s="25" t="s">
        <v>5</v>
      </c>
      <c r="AW35" s="25">
        <v>3</v>
      </c>
      <c r="AX35" s="25">
        <v>1</v>
      </c>
      <c r="AY35" s="25">
        <v>1</v>
      </c>
      <c r="AZ35" s="19"/>
    </row>
    <row r="36" spans="1:52">
      <c r="A36" s="197">
        <f t="shared" si="17"/>
        <v>26</v>
      </c>
      <c r="B36" s="198">
        <f>Data!B36</f>
        <v>29</v>
      </c>
      <c r="D36" s="212" t="str">
        <f t="shared" si="3"/>
        <v xml:space="preserve"> </v>
      </c>
      <c r="E36" s="213" t="str">
        <f t="shared" si="4"/>
        <v xml:space="preserve"> </v>
      </c>
      <c r="F36" s="214" t="str">
        <f t="shared" si="5"/>
        <v>H</v>
      </c>
      <c r="G36" s="214" t="str">
        <f t="shared" si="6"/>
        <v xml:space="preserve"> </v>
      </c>
      <c r="H36" s="214" t="str">
        <f t="shared" si="7"/>
        <v>O</v>
      </c>
      <c r="I36" s="214" t="str">
        <f t="shared" si="0"/>
        <v xml:space="preserve"> </v>
      </c>
      <c r="J36" s="215" t="str">
        <f t="shared" si="1"/>
        <v>B</v>
      </c>
      <c r="K36" s="216" t="str">
        <f t="shared" si="8"/>
        <v xml:space="preserve"> </v>
      </c>
      <c r="L36" s="217" t="str">
        <f t="shared" si="9"/>
        <v xml:space="preserve"> </v>
      </c>
      <c r="M36" s="217" t="str">
        <f t="shared" si="10"/>
        <v>3D</v>
      </c>
      <c r="N36" s="217" t="str">
        <f t="shared" si="11"/>
        <v xml:space="preserve"> </v>
      </c>
      <c r="O36" s="217">
        <f t="shared" si="12"/>
        <v>2</v>
      </c>
      <c r="P36" s="218" t="str">
        <f t="shared" si="13"/>
        <v xml:space="preserve"> </v>
      </c>
      <c r="Q36" s="219">
        <f t="shared" si="14"/>
        <v>10</v>
      </c>
      <c r="R36" s="220">
        <f t="shared" si="15"/>
        <v>5</v>
      </c>
      <c r="T36" s="249" t="s">
        <v>148</v>
      </c>
      <c r="U36" s="279">
        <f>COUNTIF($B$11:$B$510,3)</f>
        <v>14</v>
      </c>
      <c r="V36" s="251">
        <f t="shared" si="18"/>
        <v>2.8000000000000001E-2</v>
      </c>
      <c r="W36" s="263"/>
      <c r="X36" s="250" t="s">
        <v>166</v>
      </c>
      <c r="Y36" s="279">
        <f>COUNTIF($B$11:$B$510,21)</f>
        <v>19</v>
      </c>
      <c r="Z36" s="253">
        <f t="shared" si="24"/>
        <v>3.7999999999999999E-2</v>
      </c>
      <c r="AC36" s="17"/>
      <c r="AD36" s="39">
        <v>26</v>
      </c>
      <c r="AE36" s="25" t="s">
        <v>10</v>
      </c>
      <c r="AF36" s="40" t="s">
        <v>6</v>
      </c>
      <c r="AG36" s="25"/>
      <c r="AH36" s="41"/>
      <c r="AI36" s="25" t="s">
        <v>5</v>
      </c>
      <c r="AJ36" s="25"/>
      <c r="AK36" s="25"/>
      <c r="AL36" s="40">
        <v>2</v>
      </c>
      <c r="AM36" s="25"/>
      <c r="AN36" s="41"/>
      <c r="AO36" s="25">
        <f t="shared" si="22"/>
        <v>2</v>
      </c>
      <c r="AP36" s="25"/>
      <c r="AQ36" s="25"/>
      <c r="AR36" s="40">
        <f t="shared" si="16"/>
        <v>2</v>
      </c>
      <c r="AS36" s="25"/>
      <c r="AT36" s="31"/>
      <c r="AU36" s="24" t="s">
        <v>6</v>
      </c>
      <c r="AV36" s="25" t="s">
        <v>5</v>
      </c>
      <c r="AW36" s="25">
        <v>2</v>
      </c>
      <c r="AX36" s="25">
        <v>2</v>
      </c>
      <c r="AY36" s="25">
        <v>2</v>
      </c>
      <c r="AZ36" s="19"/>
    </row>
    <row r="37" spans="1:52">
      <c r="A37" s="197">
        <f t="shared" si="17"/>
        <v>27</v>
      </c>
      <c r="B37" s="198">
        <f>Data!B37</f>
        <v>25</v>
      </c>
      <c r="D37" s="212" t="str">
        <f t="shared" si="3"/>
        <v xml:space="preserve"> </v>
      </c>
      <c r="E37" s="213" t="str">
        <f t="shared" si="4"/>
        <v xml:space="preserve"> </v>
      </c>
      <c r="F37" s="214" t="str">
        <f t="shared" si="5"/>
        <v>H</v>
      </c>
      <c r="G37" s="214" t="str">
        <f t="shared" si="6"/>
        <v xml:space="preserve"> </v>
      </c>
      <c r="H37" s="214" t="str">
        <f t="shared" si="7"/>
        <v>O</v>
      </c>
      <c r="I37" s="214" t="str">
        <f t="shared" si="0"/>
        <v>R</v>
      </c>
      <c r="J37" s="215" t="str">
        <f t="shared" si="1"/>
        <v xml:space="preserve"> </v>
      </c>
      <c r="K37" s="216" t="str">
        <f t="shared" si="8"/>
        <v xml:space="preserve"> </v>
      </c>
      <c r="L37" s="217" t="str">
        <f t="shared" si="9"/>
        <v xml:space="preserve"> </v>
      </c>
      <c r="M37" s="217" t="str">
        <f t="shared" si="10"/>
        <v>3D</v>
      </c>
      <c r="N37" s="217">
        <f t="shared" si="11"/>
        <v>1</v>
      </c>
      <c r="O37" s="217" t="str">
        <f t="shared" si="12"/>
        <v xml:space="preserve"> </v>
      </c>
      <c r="P37" s="218" t="str">
        <f t="shared" si="13"/>
        <v xml:space="preserve"> </v>
      </c>
      <c r="Q37" s="219">
        <f t="shared" si="14"/>
        <v>9</v>
      </c>
      <c r="R37" s="220">
        <f t="shared" si="15"/>
        <v>5</v>
      </c>
      <c r="T37" s="249" t="s">
        <v>149</v>
      </c>
      <c r="U37" s="279">
        <f>COUNTIF($B$11:$B$510,4)</f>
        <v>13</v>
      </c>
      <c r="V37" s="251">
        <f t="shared" si="18"/>
        <v>2.5999999999999999E-2</v>
      </c>
      <c r="W37" s="263"/>
      <c r="X37" s="250" t="s">
        <v>167</v>
      </c>
      <c r="Y37" s="279">
        <f>COUNTIF($B$11:$B$510,22)</f>
        <v>17</v>
      </c>
      <c r="Z37" s="253">
        <f t="shared" si="24"/>
        <v>3.4000000000000002E-2</v>
      </c>
      <c r="AC37" s="17"/>
      <c r="AD37" s="39">
        <v>27</v>
      </c>
      <c r="AE37" s="25" t="s">
        <v>9</v>
      </c>
      <c r="AF37" s="40" t="s">
        <v>6</v>
      </c>
      <c r="AG37" s="25"/>
      <c r="AH37" s="41"/>
      <c r="AI37" s="25" t="s">
        <v>5</v>
      </c>
      <c r="AJ37" s="25"/>
      <c r="AK37" s="25"/>
      <c r="AL37" s="40">
        <v>1</v>
      </c>
      <c r="AM37" s="25"/>
      <c r="AN37" s="41"/>
      <c r="AO37" s="25">
        <f t="shared" si="22"/>
        <v>3</v>
      </c>
      <c r="AP37" s="25"/>
      <c r="AQ37" s="25"/>
      <c r="AR37" s="40">
        <f t="shared" si="16"/>
        <v>3</v>
      </c>
      <c r="AS37" s="25"/>
      <c r="AT37" s="31"/>
      <c r="AU37" s="24" t="s">
        <v>6</v>
      </c>
      <c r="AV37" s="25" t="s">
        <v>5</v>
      </c>
      <c r="AW37" s="25">
        <v>1</v>
      </c>
      <c r="AX37" s="25">
        <v>3</v>
      </c>
      <c r="AY37" s="25">
        <v>3</v>
      </c>
      <c r="AZ37" s="19"/>
    </row>
    <row r="38" spans="1:52">
      <c r="A38" s="197">
        <f t="shared" si="17"/>
        <v>28</v>
      </c>
      <c r="B38" s="198">
        <f>Data!B38</f>
        <v>1</v>
      </c>
      <c r="D38" s="212" t="str">
        <f t="shared" si="3"/>
        <v xml:space="preserve"> </v>
      </c>
      <c r="E38" s="213" t="str">
        <f t="shared" si="4"/>
        <v>L</v>
      </c>
      <c r="F38" s="214" t="str">
        <f t="shared" si="5"/>
        <v xml:space="preserve"> </v>
      </c>
      <c r="G38" s="214" t="str">
        <f t="shared" si="6"/>
        <v xml:space="preserve"> </v>
      </c>
      <c r="H38" s="214" t="str">
        <f t="shared" si="7"/>
        <v>O</v>
      </c>
      <c r="I38" s="214" t="str">
        <f t="shared" si="0"/>
        <v>R</v>
      </c>
      <c r="J38" s="215" t="str">
        <f t="shared" si="1"/>
        <v xml:space="preserve"> </v>
      </c>
      <c r="K38" s="216" t="str">
        <f t="shared" si="8"/>
        <v>1D</v>
      </c>
      <c r="L38" s="217" t="str">
        <f t="shared" si="9"/>
        <v xml:space="preserve"> </v>
      </c>
      <c r="M38" s="217" t="str">
        <f t="shared" si="10"/>
        <v xml:space="preserve"> </v>
      </c>
      <c r="N38" s="217">
        <f t="shared" si="11"/>
        <v>1</v>
      </c>
      <c r="O38" s="217" t="str">
        <f t="shared" si="12"/>
        <v xml:space="preserve"> </v>
      </c>
      <c r="P38" s="218" t="str">
        <f t="shared" si="13"/>
        <v xml:space="preserve"> </v>
      </c>
      <c r="Q38" s="219">
        <f t="shared" si="14"/>
        <v>1</v>
      </c>
      <c r="R38" s="220">
        <f t="shared" si="15"/>
        <v>1</v>
      </c>
      <c r="T38" s="249" t="s">
        <v>150</v>
      </c>
      <c r="U38" s="279">
        <f>COUNTIF($B$11:$B$510,5)</f>
        <v>16</v>
      </c>
      <c r="V38" s="251">
        <f t="shared" si="18"/>
        <v>3.2000000000000001E-2</v>
      </c>
      <c r="W38" s="263"/>
      <c r="X38" s="250" t="s">
        <v>168</v>
      </c>
      <c r="Y38" s="279">
        <f>COUNTIF($B$11:$B$510,23)</f>
        <v>16</v>
      </c>
      <c r="Z38" s="253">
        <f t="shared" si="24"/>
        <v>3.2000000000000001E-2</v>
      </c>
      <c r="AC38" s="17"/>
      <c r="AD38" s="39">
        <v>28</v>
      </c>
      <c r="AE38" s="25" t="s">
        <v>10</v>
      </c>
      <c r="AF38" s="40" t="s">
        <v>6</v>
      </c>
      <c r="AG38" s="25"/>
      <c r="AH38" s="41"/>
      <c r="AI38" s="25" t="s">
        <v>5</v>
      </c>
      <c r="AJ38" s="25"/>
      <c r="AK38" s="25"/>
      <c r="AL38" s="40">
        <v>3</v>
      </c>
      <c r="AM38" s="25"/>
      <c r="AN38" s="41"/>
      <c r="AO38" s="25">
        <f t="shared" si="22"/>
        <v>4</v>
      </c>
      <c r="AP38" s="25"/>
      <c r="AQ38" s="25"/>
      <c r="AR38" s="40">
        <f t="shared" si="16"/>
        <v>4</v>
      </c>
      <c r="AS38" s="25"/>
      <c r="AT38" s="31"/>
      <c r="AU38" s="24" t="s">
        <v>6</v>
      </c>
      <c r="AV38" s="25" t="s">
        <v>5</v>
      </c>
      <c r="AW38" s="25">
        <v>3</v>
      </c>
      <c r="AX38" s="25">
        <v>4</v>
      </c>
      <c r="AY38" s="25">
        <v>4</v>
      </c>
      <c r="AZ38" s="19"/>
    </row>
    <row r="39" spans="1:52">
      <c r="A39" s="197">
        <f t="shared" si="17"/>
        <v>29</v>
      </c>
      <c r="B39" s="198">
        <f>Data!B39</f>
        <v>15</v>
      </c>
      <c r="D39" s="212" t="str">
        <f t="shared" si="3"/>
        <v xml:space="preserve"> </v>
      </c>
      <c r="E39" s="213" t="str">
        <f t="shared" si="4"/>
        <v>L</v>
      </c>
      <c r="F39" s="214" t="str">
        <f t="shared" si="5"/>
        <v xml:space="preserve"> </v>
      </c>
      <c r="G39" s="214" t="str">
        <f t="shared" si="6"/>
        <v xml:space="preserve"> </v>
      </c>
      <c r="H39" s="214" t="str">
        <f t="shared" si="7"/>
        <v>O</v>
      </c>
      <c r="I39" s="214" t="str">
        <f t="shared" si="0"/>
        <v xml:space="preserve"> </v>
      </c>
      <c r="J39" s="215" t="str">
        <f t="shared" si="1"/>
        <v>B</v>
      </c>
      <c r="K39" s="216" t="str">
        <f t="shared" si="8"/>
        <v xml:space="preserve"> </v>
      </c>
      <c r="L39" s="217" t="str">
        <f t="shared" si="9"/>
        <v>2D</v>
      </c>
      <c r="M39" s="217" t="str">
        <f t="shared" si="10"/>
        <v xml:space="preserve"> </v>
      </c>
      <c r="N39" s="217" t="str">
        <f t="shared" si="11"/>
        <v xml:space="preserve"> </v>
      </c>
      <c r="O39" s="217" t="str">
        <f t="shared" si="12"/>
        <v xml:space="preserve"> </v>
      </c>
      <c r="P39" s="218">
        <f t="shared" si="13"/>
        <v>3</v>
      </c>
      <c r="Q39" s="219">
        <f t="shared" si="14"/>
        <v>5</v>
      </c>
      <c r="R39" s="220">
        <f t="shared" si="15"/>
        <v>3</v>
      </c>
      <c r="T39" s="249" t="s">
        <v>151</v>
      </c>
      <c r="U39" s="279">
        <f>COUNTIF($B$11:$B$510,6)</f>
        <v>14</v>
      </c>
      <c r="V39" s="251">
        <f t="shared" si="18"/>
        <v>2.8000000000000001E-2</v>
      </c>
      <c r="W39" s="263"/>
      <c r="X39" s="250" t="s">
        <v>169</v>
      </c>
      <c r="Y39" s="279">
        <f>COUNTIF($B$11:$B$510,24)</f>
        <v>16</v>
      </c>
      <c r="Z39" s="253">
        <f t="shared" si="24"/>
        <v>3.2000000000000001E-2</v>
      </c>
      <c r="AC39" s="17"/>
      <c r="AD39" s="39">
        <v>29</v>
      </c>
      <c r="AE39" s="25" t="s">
        <v>10</v>
      </c>
      <c r="AF39" s="40" t="s">
        <v>6</v>
      </c>
      <c r="AG39" s="25"/>
      <c r="AH39" s="41"/>
      <c r="AI39" s="25" t="s">
        <v>5</v>
      </c>
      <c r="AJ39" s="25"/>
      <c r="AK39" s="25"/>
      <c r="AL39" s="40">
        <v>2</v>
      </c>
      <c r="AM39" s="25"/>
      <c r="AN39" s="41"/>
      <c r="AO39" s="25">
        <f t="shared" si="22"/>
        <v>5</v>
      </c>
      <c r="AP39" s="25"/>
      <c r="AQ39" s="25"/>
      <c r="AR39" s="40">
        <f t="shared" si="16"/>
        <v>5</v>
      </c>
      <c r="AS39" s="25"/>
      <c r="AT39" s="31"/>
      <c r="AU39" s="24" t="s">
        <v>6</v>
      </c>
      <c r="AV39" s="25" t="s">
        <v>5</v>
      </c>
      <c r="AW39" s="25">
        <v>2</v>
      </c>
      <c r="AX39" s="25">
        <v>5</v>
      </c>
      <c r="AY39" s="25">
        <v>5</v>
      </c>
      <c r="AZ39" s="19"/>
    </row>
    <row r="40" spans="1:52">
      <c r="A40" s="197">
        <f t="shared" si="17"/>
        <v>30</v>
      </c>
      <c r="B40" s="198">
        <f>Data!B40</f>
        <v>12</v>
      </c>
      <c r="D40" s="212" t="str">
        <f t="shared" si="3"/>
        <v xml:space="preserve"> </v>
      </c>
      <c r="E40" s="213" t="str">
        <f t="shared" si="4"/>
        <v>L</v>
      </c>
      <c r="F40" s="214" t="str">
        <f t="shared" si="5"/>
        <v xml:space="preserve"> </v>
      </c>
      <c r="G40" s="214" t="str">
        <f t="shared" si="6"/>
        <v>E</v>
      </c>
      <c r="H40" s="214" t="str">
        <f t="shared" si="7"/>
        <v xml:space="preserve"> </v>
      </c>
      <c r="I40" s="214" t="str">
        <f t="shared" si="0"/>
        <v>R</v>
      </c>
      <c r="J40" s="215" t="str">
        <f t="shared" si="1"/>
        <v xml:space="preserve"> </v>
      </c>
      <c r="K40" s="216" t="str">
        <f t="shared" si="8"/>
        <v>1D</v>
      </c>
      <c r="L40" s="217" t="str">
        <f t="shared" si="9"/>
        <v xml:space="preserve"> </v>
      </c>
      <c r="M40" s="217" t="str">
        <f t="shared" si="10"/>
        <v xml:space="preserve"> </v>
      </c>
      <c r="N40" s="217" t="str">
        <f t="shared" si="11"/>
        <v xml:space="preserve"> </v>
      </c>
      <c r="O40" s="217" t="str">
        <f t="shared" si="12"/>
        <v xml:space="preserve"> </v>
      </c>
      <c r="P40" s="218">
        <f t="shared" si="13"/>
        <v>3</v>
      </c>
      <c r="Q40" s="219">
        <f t="shared" si="14"/>
        <v>4</v>
      </c>
      <c r="R40" s="220">
        <f t="shared" si="15"/>
        <v>2</v>
      </c>
      <c r="T40" s="249" t="s">
        <v>152</v>
      </c>
      <c r="U40" s="279">
        <f>COUNTIF($B$11:$B$510,7)</f>
        <v>19</v>
      </c>
      <c r="V40" s="251">
        <f t="shared" si="18"/>
        <v>3.7999999999999999E-2</v>
      </c>
      <c r="W40" s="263"/>
      <c r="X40" s="250" t="s">
        <v>170</v>
      </c>
      <c r="Y40" s="279">
        <f>COUNTIF($B$11:$B$510,25)</f>
        <v>11</v>
      </c>
      <c r="Z40" s="253">
        <f t="shared" si="24"/>
        <v>2.1999999999999999E-2</v>
      </c>
      <c r="AC40" s="17"/>
      <c r="AD40" s="39">
        <v>30</v>
      </c>
      <c r="AE40" s="25" t="s">
        <v>9</v>
      </c>
      <c r="AF40" s="40" t="s">
        <v>6</v>
      </c>
      <c r="AG40" s="25"/>
      <c r="AH40" s="41"/>
      <c r="AI40" s="25" t="s">
        <v>5</v>
      </c>
      <c r="AJ40" s="25"/>
      <c r="AK40" s="25"/>
      <c r="AL40" s="40">
        <v>2</v>
      </c>
      <c r="AM40" s="25"/>
      <c r="AN40" s="41"/>
      <c r="AO40" s="25">
        <f t="shared" si="22"/>
        <v>6</v>
      </c>
      <c r="AP40" s="25"/>
      <c r="AQ40" s="25"/>
      <c r="AR40" s="40">
        <f t="shared" si="16"/>
        <v>6</v>
      </c>
      <c r="AS40" s="25"/>
      <c r="AT40" s="31"/>
      <c r="AU40" s="24" t="s">
        <v>6</v>
      </c>
      <c r="AV40" s="25" t="s">
        <v>5</v>
      </c>
      <c r="AW40" s="25">
        <v>2</v>
      </c>
      <c r="AX40" s="25">
        <v>6</v>
      </c>
      <c r="AY40" s="25">
        <v>6</v>
      </c>
      <c r="AZ40" s="19"/>
    </row>
    <row r="41" spans="1:52">
      <c r="A41" s="197">
        <f t="shared" si="17"/>
        <v>31</v>
      </c>
      <c r="B41" s="198">
        <f>Data!B41</f>
        <v>35</v>
      </c>
      <c r="D41" s="212" t="str">
        <f t="shared" si="3"/>
        <v xml:space="preserve"> </v>
      </c>
      <c r="E41" s="213" t="str">
        <f t="shared" si="4"/>
        <v xml:space="preserve"> </v>
      </c>
      <c r="F41" s="214" t="str">
        <f t="shared" si="5"/>
        <v>H</v>
      </c>
      <c r="G41" s="214" t="str">
        <f t="shared" si="6"/>
        <v xml:space="preserve"> </v>
      </c>
      <c r="H41" s="214" t="str">
        <f t="shared" si="7"/>
        <v>O</v>
      </c>
      <c r="I41" s="214" t="str">
        <f t="shared" si="0"/>
        <v xml:space="preserve"> </v>
      </c>
      <c r="J41" s="215" t="str">
        <f t="shared" si="1"/>
        <v>B</v>
      </c>
      <c r="K41" s="216" t="str">
        <f t="shared" si="8"/>
        <v xml:space="preserve"> </v>
      </c>
      <c r="L41" s="217" t="str">
        <f t="shared" si="9"/>
        <v xml:space="preserve"> </v>
      </c>
      <c r="M41" s="217" t="str">
        <f t="shared" si="10"/>
        <v>3D</v>
      </c>
      <c r="N41" s="217" t="str">
        <f t="shared" si="11"/>
        <v xml:space="preserve"> </v>
      </c>
      <c r="O41" s="217">
        <f t="shared" si="12"/>
        <v>2</v>
      </c>
      <c r="P41" s="218" t="str">
        <f t="shared" si="13"/>
        <v xml:space="preserve"> </v>
      </c>
      <c r="Q41" s="219">
        <f t="shared" si="14"/>
        <v>12</v>
      </c>
      <c r="R41" s="220">
        <f t="shared" si="15"/>
        <v>6</v>
      </c>
      <c r="T41" s="249" t="s">
        <v>153</v>
      </c>
      <c r="U41" s="279">
        <f>COUNTIF($B$11:$B$510,8)</f>
        <v>17</v>
      </c>
      <c r="V41" s="251">
        <f t="shared" si="18"/>
        <v>3.4000000000000002E-2</v>
      </c>
      <c r="W41" s="263"/>
      <c r="X41" s="250" t="s">
        <v>171</v>
      </c>
      <c r="Y41" s="279">
        <f>COUNTIF($B$11:$B$510,26)</f>
        <v>11</v>
      </c>
      <c r="Z41" s="253">
        <f t="shared" si="24"/>
        <v>2.1999999999999999E-2</v>
      </c>
      <c r="AC41" s="17"/>
      <c r="AD41" s="39">
        <v>31</v>
      </c>
      <c r="AE41" s="25" t="s">
        <v>10</v>
      </c>
      <c r="AF41" s="40" t="s">
        <v>8</v>
      </c>
      <c r="AG41" s="25"/>
      <c r="AH41" s="41"/>
      <c r="AI41" s="25" t="s">
        <v>7</v>
      </c>
      <c r="AJ41" s="25"/>
      <c r="AK41" s="25"/>
      <c r="AL41" s="40">
        <v>3</v>
      </c>
      <c r="AM41" s="25"/>
      <c r="AN41" s="41"/>
      <c r="AO41" s="25">
        <f t="shared" si="22"/>
        <v>7</v>
      </c>
      <c r="AP41" s="25"/>
      <c r="AQ41" s="25"/>
      <c r="AR41" s="40">
        <f t="shared" si="16"/>
        <v>1</v>
      </c>
      <c r="AS41" s="25"/>
      <c r="AT41" s="31"/>
      <c r="AU41" s="24" t="s">
        <v>8</v>
      </c>
      <c r="AV41" s="25" t="s">
        <v>7</v>
      </c>
      <c r="AW41" s="25">
        <v>3</v>
      </c>
      <c r="AX41" s="25">
        <v>7</v>
      </c>
      <c r="AY41" s="25">
        <v>1</v>
      </c>
      <c r="AZ41" s="19"/>
    </row>
    <row r="42" spans="1:52">
      <c r="A42" s="197">
        <f t="shared" si="17"/>
        <v>32</v>
      </c>
      <c r="B42" s="198">
        <f>Data!B42</f>
        <v>17</v>
      </c>
      <c r="D42" s="212" t="str">
        <f t="shared" si="3"/>
        <v xml:space="preserve"> </v>
      </c>
      <c r="E42" s="213" t="str">
        <f t="shared" si="4"/>
        <v>L</v>
      </c>
      <c r="F42" s="214" t="str">
        <f t="shared" si="5"/>
        <v xml:space="preserve"> </v>
      </c>
      <c r="G42" s="214" t="str">
        <f t="shared" si="6"/>
        <v xml:space="preserve"> </v>
      </c>
      <c r="H42" s="214" t="str">
        <f t="shared" si="7"/>
        <v>O</v>
      </c>
      <c r="I42" s="214" t="str">
        <f t="shared" si="0"/>
        <v xml:space="preserve"> </v>
      </c>
      <c r="J42" s="215" t="str">
        <f t="shared" si="1"/>
        <v>B</v>
      </c>
      <c r="K42" s="216" t="str">
        <f t="shared" si="8"/>
        <v xml:space="preserve"> </v>
      </c>
      <c r="L42" s="217" t="str">
        <f t="shared" si="9"/>
        <v>2D</v>
      </c>
      <c r="M42" s="217" t="str">
        <f t="shared" si="10"/>
        <v xml:space="preserve"> </v>
      </c>
      <c r="N42" s="217" t="str">
        <f t="shared" si="11"/>
        <v xml:space="preserve"> </v>
      </c>
      <c r="O42" s="217">
        <f t="shared" si="12"/>
        <v>2</v>
      </c>
      <c r="P42" s="218" t="str">
        <f t="shared" si="13"/>
        <v xml:space="preserve"> </v>
      </c>
      <c r="Q42" s="219">
        <f t="shared" si="14"/>
        <v>6</v>
      </c>
      <c r="R42" s="220">
        <f t="shared" si="15"/>
        <v>3</v>
      </c>
      <c r="T42" s="249" t="s">
        <v>154</v>
      </c>
      <c r="U42" s="279">
        <f>COUNTIF($B$11:$B$510,9)</f>
        <v>18</v>
      </c>
      <c r="V42" s="251">
        <f t="shared" si="18"/>
        <v>3.5999999999999997E-2</v>
      </c>
      <c r="W42" s="263"/>
      <c r="X42" s="250" t="s">
        <v>172</v>
      </c>
      <c r="Y42" s="279">
        <f>COUNTIF($B$11:$B$510,27)</f>
        <v>11</v>
      </c>
      <c r="Z42" s="253">
        <f t="shared" si="24"/>
        <v>2.1999999999999999E-2</v>
      </c>
      <c r="AC42" s="17"/>
      <c r="AD42" s="39">
        <v>32</v>
      </c>
      <c r="AE42" s="25" t="s">
        <v>9</v>
      </c>
      <c r="AF42" s="40" t="s">
        <v>8</v>
      </c>
      <c r="AG42" s="25"/>
      <c r="AH42" s="41"/>
      <c r="AI42" s="25" t="s">
        <v>7</v>
      </c>
      <c r="AJ42" s="25"/>
      <c r="AK42" s="25"/>
      <c r="AL42" s="40">
        <v>2</v>
      </c>
      <c r="AM42" s="25"/>
      <c r="AN42" s="41"/>
      <c r="AO42" s="25">
        <f t="shared" si="22"/>
        <v>8</v>
      </c>
      <c r="AP42" s="25"/>
      <c r="AQ42" s="25"/>
      <c r="AR42" s="40">
        <f t="shared" si="16"/>
        <v>2</v>
      </c>
      <c r="AS42" s="25"/>
      <c r="AT42" s="31"/>
      <c r="AU42" s="24" t="s">
        <v>8</v>
      </c>
      <c r="AV42" s="25" t="s">
        <v>7</v>
      </c>
      <c r="AW42" s="25">
        <v>2</v>
      </c>
      <c r="AX42" s="25">
        <v>8</v>
      </c>
      <c r="AY42" s="25">
        <v>2</v>
      </c>
      <c r="AZ42" s="19"/>
    </row>
    <row r="43" spans="1:52">
      <c r="A43" s="197">
        <f t="shared" si="17"/>
        <v>33</v>
      </c>
      <c r="B43" s="198">
        <f>Data!B43</f>
        <v>14</v>
      </c>
      <c r="D43" s="212" t="str">
        <f t="shared" si="3"/>
        <v xml:space="preserve"> </v>
      </c>
      <c r="E43" s="213" t="str">
        <f t="shared" si="4"/>
        <v>L</v>
      </c>
      <c r="F43" s="214" t="str">
        <f t="shared" si="5"/>
        <v xml:space="preserve"> </v>
      </c>
      <c r="G43" s="214" t="str">
        <f t="shared" si="6"/>
        <v>E</v>
      </c>
      <c r="H43" s="214" t="str">
        <f t="shared" si="7"/>
        <v xml:space="preserve"> </v>
      </c>
      <c r="I43" s="214" t="str">
        <f t="shared" si="0"/>
        <v>R</v>
      </c>
      <c r="J43" s="215" t="str">
        <f t="shared" si="1"/>
        <v xml:space="preserve"> </v>
      </c>
      <c r="K43" s="216" t="str">
        <f t="shared" si="8"/>
        <v xml:space="preserve"> </v>
      </c>
      <c r="L43" s="217" t="str">
        <f t="shared" si="9"/>
        <v>2D</v>
      </c>
      <c r="M43" s="217" t="str">
        <f t="shared" si="10"/>
        <v xml:space="preserve"> </v>
      </c>
      <c r="N43" s="217" t="str">
        <f t="shared" si="11"/>
        <v xml:space="preserve"> </v>
      </c>
      <c r="O43" s="217">
        <f t="shared" si="12"/>
        <v>2</v>
      </c>
      <c r="P43" s="218" t="str">
        <f t="shared" si="13"/>
        <v xml:space="preserve"> </v>
      </c>
      <c r="Q43" s="219">
        <f t="shared" si="14"/>
        <v>5</v>
      </c>
      <c r="R43" s="220">
        <f t="shared" si="15"/>
        <v>3</v>
      </c>
      <c r="T43" s="249" t="s">
        <v>155</v>
      </c>
      <c r="U43" s="279">
        <f>COUNTIF($B$11:$B$510,10)</f>
        <v>18</v>
      </c>
      <c r="V43" s="251">
        <f t="shared" si="18"/>
        <v>3.5999999999999997E-2</v>
      </c>
      <c r="W43" s="263"/>
      <c r="X43" s="250" t="s">
        <v>173</v>
      </c>
      <c r="Y43" s="279">
        <f>COUNTIF($B$11:$B$510,28)</f>
        <v>10</v>
      </c>
      <c r="Z43" s="253">
        <f t="shared" si="24"/>
        <v>0.02</v>
      </c>
      <c r="AC43" s="17"/>
      <c r="AD43" s="39">
        <v>33</v>
      </c>
      <c r="AE43" s="25" t="s">
        <v>10</v>
      </c>
      <c r="AF43" s="40" t="s">
        <v>8</v>
      </c>
      <c r="AG43" s="25"/>
      <c r="AH43" s="41"/>
      <c r="AI43" s="25" t="s">
        <v>7</v>
      </c>
      <c r="AJ43" s="25"/>
      <c r="AK43" s="25"/>
      <c r="AL43" s="40">
        <v>1</v>
      </c>
      <c r="AM43" s="25"/>
      <c r="AN43" s="41"/>
      <c r="AO43" s="25">
        <f t="shared" si="22"/>
        <v>9</v>
      </c>
      <c r="AP43" s="25"/>
      <c r="AQ43" s="25"/>
      <c r="AR43" s="40">
        <f t="shared" si="16"/>
        <v>3</v>
      </c>
      <c r="AS43" s="25"/>
      <c r="AT43" s="31"/>
      <c r="AU43" s="24" t="s">
        <v>8</v>
      </c>
      <c r="AV43" s="25" t="s">
        <v>7</v>
      </c>
      <c r="AW43" s="25">
        <v>1</v>
      </c>
      <c r="AX43" s="25">
        <v>9</v>
      </c>
      <c r="AY43" s="25">
        <v>3</v>
      </c>
      <c r="AZ43" s="19"/>
    </row>
    <row r="44" spans="1:52">
      <c r="A44" s="197">
        <f t="shared" si="17"/>
        <v>34</v>
      </c>
      <c r="B44" s="198">
        <f>Data!B44</f>
        <v>9</v>
      </c>
      <c r="D44" s="212" t="str">
        <f t="shared" si="3"/>
        <v xml:space="preserve"> </v>
      </c>
      <c r="E44" s="213" t="str">
        <f t="shared" si="4"/>
        <v>L</v>
      </c>
      <c r="F44" s="214" t="str">
        <f t="shared" si="5"/>
        <v xml:space="preserve"> </v>
      </c>
      <c r="G44" s="214" t="str">
        <f t="shared" si="6"/>
        <v xml:space="preserve"> </v>
      </c>
      <c r="H44" s="214" t="str">
        <f t="shared" si="7"/>
        <v>O</v>
      </c>
      <c r="I44" s="214" t="str">
        <f t="shared" si="0"/>
        <v>R</v>
      </c>
      <c r="J44" s="215" t="str">
        <f t="shared" si="1"/>
        <v xml:space="preserve"> </v>
      </c>
      <c r="K44" s="216" t="str">
        <f t="shared" si="8"/>
        <v>1D</v>
      </c>
      <c r="L44" s="217" t="str">
        <f t="shared" si="9"/>
        <v xml:space="preserve"> </v>
      </c>
      <c r="M44" s="217" t="str">
        <f t="shared" si="10"/>
        <v xml:space="preserve"> </v>
      </c>
      <c r="N44" s="217" t="str">
        <f t="shared" si="11"/>
        <v xml:space="preserve"> </v>
      </c>
      <c r="O44" s="217" t="str">
        <f t="shared" si="12"/>
        <v xml:space="preserve"> </v>
      </c>
      <c r="P44" s="218">
        <f t="shared" si="13"/>
        <v>3</v>
      </c>
      <c r="Q44" s="219">
        <f t="shared" si="14"/>
        <v>3</v>
      </c>
      <c r="R44" s="220">
        <f t="shared" si="15"/>
        <v>2</v>
      </c>
      <c r="T44" s="249" t="s">
        <v>156</v>
      </c>
      <c r="U44" s="279">
        <f>COUNTIF($B$11:$B$510,11)</f>
        <v>13</v>
      </c>
      <c r="V44" s="251">
        <f t="shared" si="18"/>
        <v>2.5999999999999999E-2</v>
      </c>
      <c r="W44" s="263"/>
      <c r="X44" s="250" t="s">
        <v>174</v>
      </c>
      <c r="Y44" s="279">
        <f>COUNTIF($B$11:$B$510,29)</f>
        <v>10</v>
      </c>
      <c r="Z44" s="253">
        <f t="shared" si="24"/>
        <v>0.02</v>
      </c>
      <c r="AC44" s="17"/>
      <c r="AD44" s="39">
        <v>34</v>
      </c>
      <c r="AE44" s="25" t="s">
        <v>9</v>
      </c>
      <c r="AF44" s="40" t="s">
        <v>8</v>
      </c>
      <c r="AG44" s="25"/>
      <c r="AH44" s="41">
        <v>10</v>
      </c>
      <c r="AI44" s="25" t="s">
        <v>7</v>
      </c>
      <c r="AJ44" s="25"/>
      <c r="AK44" s="25">
        <v>10</v>
      </c>
      <c r="AL44" s="40">
        <v>3</v>
      </c>
      <c r="AM44" s="25"/>
      <c r="AN44" s="41">
        <v>15</v>
      </c>
      <c r="AO44" s="25">
        <f t="shared" si="22"/>
        <v>10</v>
      </c>
      <c r="AP44" s="25"/>
      <c r="AQ44" s="25">
        <v>15</v>
      </c>
      <c r="AR44" s="40">
        <f t="shared" si="16"/>
        <v>4</v>
      </c>
      <c r="AS44" s="25"/>
      <c r="AT44" s="31">
        <v>10</v>
      </c>
      <c r="AU44" s="24" t="s">
        <v>8</v>
      </c>
      <c r="AV44" s="25" t="s">
        <v>7</v>
      </c>
      <c r="AW44" s="25">
        <v>3</v>
      </c>
      <c r="AX44" s="25">
        <v>10</v>
      </c>
      <c r="AY44" s="25">
        <v>4</v>
      </c>
      <c r="AZ44" s="19"/>
    </row>
    <row r="45" spans="1:52">
      <c r="A45" s="197">
        <f t="shared" si="17"/>
        <v>35</v>
      </c>
      <c r="B45" s="198">
        <f>Data!B45</f>
        <v>27</v>
      </c>
      <c r="D45" s="212" t="str">
        <f t="shared" si="3"/>
        <v xml:space="preserve"> </v>
      </c>
      <c r="E45" s="213" t="str">
        <f t="shared" si="4"/>
        <v xml:space="preserve"> </v>
      </c>
      <c r="F45" s="214" t="str">
        <f t="shared" si="5"/>
        <v>H</v>
      </c>
      <c r="G45" s="214" t="str">
        <f t="shared" si="6"/>
        <v xml:space="preserve"> </v>
      </c>
      <c r="H45" s="214" t="str">
        <f t="shared" si="7"/>
        <v>O</v>
      </c>
      <c r="I45" s="214" t="str">
        <f t="shared" si="0"/>
        <v>R</v>
      </c>
      <c r="J45" s="215" t="str">
        <f t="shared" si="1"/>
        <v xml:space="preserve"> </v>
      </c>
      <c r="K45" s="216" t="str">
        <f t="shared" si="8"/>
        <v xml:space="preserve"> </v>
      </c>
      <c r="L45" s="217" t="str">
        <f t="shared" si="9"/>
        <v xml:space="preserve"> </v>
      </c>
      <c r="M45" s="217" t="str">
        <f t="shared" si="10"/>
        <v>3D</v>
      </c>
      <c r="N45" s="217" t="str">
        <f t="shared" si="11"/>
        <v xml:space="preserve"> </v>
      </c>
      <c r="O45" s="217" t="str">
        <f t="shared" si="12"/>
        <v xml:space="preserve"> </v>
      </c>
      <c r="P45" s="218">
        <f t="shared" si="13"/>
        <v>3</v>
      </c>
      <c r="Q45" s="219">
        <f t="shared" si="14"/>
        <v>9</v>
      </c>
      <c r="R45" s="220">
        <f t="shared" si="15"/>
        <v>5</v>
      </c>
      <c r="T45" s="249" t="s">
        <v>157</v>
      </c>
      <c r="U45" s="279">
        <f>COUNTIF($B$11:$B$510,12)</f>
        <v>6</v>
      </c>
      <c r="V45" s="251">
        <f t="shared" si="18"/>
        <v>1.2E-2</v>
      </c>
      <c r="W45" s="263"/>
      <c r="X45" s="250" t="s">
        <v>175</v>
      </c>
      <c r="Y45" s="279">
        <f>COUNTIF($B$11:$B$510,30)</f>
        <v>11</v>
      </c>
      <c r="Z45" s="253">
        <f t="shared" si="24"/>
        <v>2.1999999999999999E-2</v>
      </c>
      <c r="AC45" s="17"/>
      <c r="AD45" s="39">
        <v>35</v>
      </c>
      <c r="AE45" s="25" t="s">
        <v>10</v>
      </c>
      <c r="AF45" s="40" t="s">
        <v>8</v>
      </c>
      <c r="AG45" s="44" t="s">
        <v>20</v>
      </c>
      <c r="AH45" s="45">
        <v>-1</v>
      </c>
      <c r="AI45" s="25" t="s">
        <v>7</v>
      </c>
      <c r="AJ45" s="44" t="s">
        <v>20</v>
      </c>
      <c r="AK45" s="44">
        <v>-1</v>
      </c>
      <c r="AL45" s="40">
        <v>2</v>
      </c>
      <c r="AM45" s="44" t="s">
        <v>20</v>
      </c>
      <c r="AN45" s="45">
        <v>-1</v>
      </c>
      <c r="AO45" s="25">
        <f t="shared" si="22"/>
        <v>11</v>
      </c>
      <c r="AP45" s="44" t="s">
        <v>20</v>
      </c>
      <c r="AQ45" s="44" t="s">
        <v>21</v>
      </c>
      <c r="AR45" s="40">
        <f t="shared" si="16"/>
        <v>5</v>
      </c>
      <c r="AS45" s="44" t="s">
        <v>20</v>
      </c>
      <c r="AT45" s="46" t="s">
        <v>21</v>
      </c>
      <c r="AU45" s="24" t="s">
        <v>8</v>
      </c>
      <c r="AV45" s="25" t="s">
        <v>7</v>
      </c>
      <c r="AW45" s="25">
        <v>2</v>
      </c>
      <c r="AX45" s="25">
        <v>11</v>
      </c>
      <c r="AY45" s="25">
        <v>5</v>
      </c>
      <c r="AZ45" s="19"/>
    </row>
    <row r="46" spans="1:52" ht="15" thickBot="1">
      <c r="A46" s="197">
        <f t="shared" si="17"/>
        <v>36</v>
      </c>
      <c r="B46" s="198">
        <f>Data!B46</f>
        <v>19</v>
      </c>
      <c r="D46" s="212" t="str">
        <f t="shared" si="3"/>
        <v xml:space="preserve"> </v>
      </c>
      <c r="E46" s="213" t="str">
        <f t="shared" si="4"/>
        <v xml:space="preserve"> </v>
      </c>
      <c r="F46" s="214" t="str">
        <f t="shared" si="5"/>
        <v>H</v>
      </c>
      <c r="G46" s="214" t="str">
        <f t="shared" si="6"/>
        <v xml:space="preserve"> </v>
      </c>
      <c r="H46" s="214" t="str">
        <f t="shared" si="7"/>
        <v>O</v>
      </c>
      <c r="I46" s="214" t="str">
        <f t="shared" si="0"/>
        <v>R</v>
      </c>
      <c r="J46" s="215" t="str">
        <f t="shared" si="1"/>
        <v xml:space="preserve"> </v>
      </c>
      <c r="K46" s="216" t="str">
        <f t="shared" si="8"/>
        <v xml:space="preserve"> </v>
      </c>
      <c r="L46" s="217" t="str">
        <f t="shared" si="9"/>
        <v>2D</v>
      </c>
      <c r="M46" s="217" t="str">
        <f t="shared" si="10"/>
        <v xml:space="preserve"> </v>
      </c>
      <c r="N46" s="217">
        <f t="shared" si="11"/>
        <v>1</v>
      </c>
      <c r="O46" s="217" t="str">
        <f t="shared" si="12"/>
        <v xml:space="preserve"> </v>
      </c>
      <c r="P46" s="218" t="str">
        <f t="shared" si="13"/>
        <v xml:space="preserve"> </v>
      </c>
      <c r="Q46" s="219">
        <f t="shared" si="14"/>
        <v>7</v>
      </c>
      <c r="R46" s="220">
        <f t="shared" si="15"/>
        <v>4</v>
      </c>
      <c r="T46" s="249" t="s">
        <v>158</v>
      </c>
      <c r="U46" s="279">
        <f>COUNTIF($B$11:$B$510,13)</f>
        <v>14</v>
      </c>
      <c r="V46" s="251">
        <f t="shared" si="18"/>
        <v>2.8000000000000001E-2</v>
      </c>
      <c r="W46" s="263"/>
      <c r="X46" s="250" t="s">
        <v>176</v>
      </c>
      <c r="Y46" s="279">
        <f>COUNTIF($B$11:$B$510,31)</f>
        <v>9</v>
      </c>
      <c r="Z46" s="253">
        <f t="shared" si="24"/>
        <v>1.7999999999999999E-2</v>
      </c>
      <c r="AC46" s="17"/>
      <c r="AD46" s="47">
        <v>36</v>
      </c>
      <c r="AE46" s="27" t="s">
        <v>9</v>
      </c>
      <c r="AF46" s="48" t="s">
        <v>8</v>
      </c>
      <c r="AG46" s="49" t="s">
        <v>21</v>
      </c>
      <c r="AH46" s="50" t="s">
        <v>20</v>
      </c>
      <c r="AI46" s="27" t="s">
        <v>7</v>
      </c>
      <c r="AJ46" s="49" t="s">
        <v>21</v>
      </c>
      <c r="AK46" s="49" t="s">
        <v>20</v>
      </c>
      <c r="AL46" s="48">
        <v>1</v>
      </c>
      <c r="AM46" s="49" t="s">
        <v>21</v>
      </c>
      <c r="AN46" s="50" t="s">
        <v>20</v>
      </c>
      <c r="AO46" s="27">
        <f t="shared" si="22"/>
        <v>12</v>
      </c>
      <c r="AP46" s="49" t="s">
        <v>21</v>
      </c>
      <c r="AQ46" s="49" t="s">
        <v>20</v>
      </c>
      <c r="AR46" s="48">
        <f t="shared" si="16"/>
        <v>6</v>
      </c>
      <c r="AS46" s="49" t="s">
        <v>21</v>
      </c>
      <c r="AT46" s="51" t="s">
        <v>20</v>
      </c>
      <c r="AU46" s="26" t="s">
        <v>8</v>
      </c>
      <c r="AV46" s="27" t="s">
        <v>7</v>
      </c>
      <c r="AW46" s="27">
        <v>1</v>
      </c>
      <c r="AX46" s="27">
        <v>12</v>
      </c>
      <c r="AY46" s="27">
        <v>6</v>
      </c>
      <c r="AZ46" s="20"/>
    </row>
    <row r="47" spans="1:52">
      <c r="A47" s="197">
        <f t="shared" si="17"/>
        <v>37</v>
      </c>
      <c r="B47" s="198">
        <f>Data!B47</f>
        <v>23</v>
      </c>
      <c r="D47" s="212" t="str">
        <f t="shared" si="3"/>
        <v xml:space="preserve"> </v>
      </c>
      <c r="E47" s="213" t="str">
        <f t="shared" si="4"/>
        <v xml:space="preserve"> </v>
      </c>
      <c r="F47" s="214" t="str">
        <f t="shared" si="5"/>
        <v>H</v>
      </c>
      <c r="G47" s="214" t="str">
        <f t="shared" si="6"/>
        <v xml:space="preserve"> </v>
      </c>
      <c r="H47" s="214" t="str">
        <f t="shared" si="7"/>
        <v>O</v>
      </c>
      <c r="I47" s="214" t="str">
        <f t="shared" si="0"/>
        <v>R</v>
      </c>
      <c r="J47" s="215" t="str">
        <f t="shared" si="1"/>
        <v xml:space="preserve"> </v>
      </c>
      <c r="K47" s="216" t="str">
        <f t="shared" si="8"/>
        <v xml:space="preserve"> </v>
      </c>
      <c r="L47" s="217" t="str">
        <f t="shared" si="9"/>
        <v>2D</v>
      </c>
      <c r="M47" s="217" t="str">
        <f t="shared" si="10"/>
        <v xml:space="preserve"> </v>
      </c>
      <c r="N47" s="217" t="str">
        <f t="shared" si="11"/>
        <v xml:space="preserve"> </v>
      </c>
      <c r="O47" s="217">
        <f t="shared" si="12"/>
        <v>2</v>
      </c>
      <c r="P47" s="218" t="str">
        <f t="shared" si="13"/>
        <v xml:space="preserve"> </v>
      </c>
      <c r="Q47" s="219">
        <f t="shared" si="14"/>
        <v>8</v>
      </c>
      <c r="R47" s="220">
        <f t="shared" si="15"/>
        <v>4</v>
      </c>
      <c r="T47" s="249" t="s">
        <v>159</v>
      </c>
      <c r="U47" s="279">
        <f>COUNTIF($B$11:$B$510,14)</f>
        <v>17</v>
      </c>
      <c r="V47" s="251">
        <f t="shared" si="18"/>
        <v>3.4000000000000002E-2</v>
      </c>
      <c r="W47" s="263"/>
      <c r="X47" s="250" t="s">
        <v>177</v>
      </c>
      <c r="Y47" s="279">
        <f>COUNTIF($B$11:$B$510,32)</f>
        <v>12</v>
      </c>
      <c r="Z47" s="253">
        <f t="shared" si="24"/>
        <v>2.4E-2</v>
      </c>
      <c r="AC47" s="17"/>
    </row>
    <row r="48" spans="1:52">
      <c r="A48" s="197">
        <f t="shared" si="17"/>
        <v>38</v>
      </c>
      <c r="B48" s="198">
        <f>Data!B48</f>
        <v>3</v>
      </c>
      <c r="D48" s="212" t="str">
        <f t="shared" si="3"/>
        <v xml:space="preserve"> </v>
      </c>
      <c r="E48" s="213" t="str">
        <f t="shared" si="4"/>
        <v>L</v>
      </c>
      <c r="F48" s="214" t="str">
        <f t="shared" si="5"/>
        <v xml:space="preserve"> </v>
      </c>
      <c r="G48" s="214" t="str">
        <f t="shared" si="6"/>
        <v xml:space="preserve"> </v>
      </c>
      <c r="H48" s="214" t="str">
        <f t="shared" si="7"/>
        <v>O</v>
      </c>
      <c r="I48" s="214" t="str">
        <f t="shared" si="0"/>
        <v>R</v>
      </c>
      <c r="J48" s="215" t="str">
        <f t="shared" si="1"/>
        <v xml:space="preserve"> </v>
      </c>
      <c r="K48" s="216" t="str">
        <f t="shared" si="8"/>
        <v>1D</v>
      </c>
      <c r="L48" s="217" t="str">
        <f t="shared" si="9"/>
        <v xml:space="preserve"> </v>
      </c>
      <c r="M48" s="217" t="str">
        <f t="shared" si="10"/>
        <v xml:space="preserve"> </v>
      </c>
      <c r="N48" s="217" t="str">
        <f t="shared" si="11"/>
        <v xml:space="preserve"> </v>
      </c>
      <c r="O48" s="217" t="str">
        <f t="shared" si="12"/>
        <v xml:space="preserve"> </v>
      </c>
      <c r="P48" s="218">
        <f t="shared" si="13"/>
        <v>3</v>
      </c>
      <c r="Q48" s="219">
        <f t="shared" si="14"/>
        <v>1</v>
      </c>
      <c r="R48" s="220">
        <f t="shared" si="15"/>
        <v>1</v>
      </c>
      <c r="T48" s="249" t="s">
        <v>160</v>
      </c>
      <c r="U48" s="279">
        <f>COUNTIF($B$11:$B$510,15)</f>
        <v>11</v>
      </c>
      <c r="V48" s="251">
        <f t="shared" si="18"/>
        <v>2.1999999999999999E-2</v>
      </c>
      <c r="W48" s="263"/>
      <c r="X48" s="250" t="s">
        <v>178</v>
      </c>
      <c r="Y48" s="279">
        <f>COUNTIF($B$11:$B$510,33)</f>
        <v>20</v>
      </c>
      <c r="Z48" s="253">
        <f t="shared" si="24"/>
        <v>0.04</v>
      </c>
      <c r="AC48" s="17"/>
    </row>
    <row r="49" spans="1:29">
      <c r="A49" s="197">
        <f t="shared" si="17"/>
        <v>39</v>
      </c>
      <c r="B49" s="198">
        <f>Data!B49</f>
        <v>30</v>
      </c>
      <c r="D49" s="212" t="str">
        <f t="shared" si="3"/>
        <v xml:space="preserve"> </v>
      </c>
      <c r="E49" s="213" t="str">
        <f t="shared" si="4"/>
        <v xml:space="preserve"> </v>
      </c>
      <c r="F49" s="214" t="str">
        <f t="shared" si="5"/>
        <v>H</v>
      </c>
      <c r="G49" s="214" t="str">
        <f t="shared" si="6"/>
        <v>E</v>
      </c>
      <c r="H49" s="214" t="str">
        <f t="shared" si="7"/>
        <v xml:space="preserve"> </v>
      </c>
      <c r="I49" s="214" t="str">
        <f t="shared" si="0"/>
        <v>R</v>
      </c>
      <c r="J49" s="215" t="str">
        <f t="shared" si="1"/>
        <v xml:space="preserve"> </v>
      </c>
      <c r="K49" s="216" t="str">
        <f t="shared" si="8"/>
        <v xml:space="preserve"> </v>
      </c>
      <c r="L49" s="217" t="str">
        <f t="shared" si="9"/>
        <v xml:space="preserve"> </v>
      </c>
      <c r="M49" s="217" t="str">
        <f t="shared" si="10"/>
        <v>3D</v>
      </c>
      <c r="N49" s="217" t="str">
        <f t="shared" si="11"/>
        <v xml:space="preserve"> </v>
      </c>
      <c r="O49" s="217" t="str">
        <f t="shared" si="12"/>
        <v xml:space="preserve"> </v>
      </c>
      <c r="P49" s="218">
        <f t="shared" si="13"/>
        <v>3</v>
      </c>
      <c r="Q49" s="219">
        <f t="shared" si="14"/>
        <v>10</v>
      </c>
      <c r="R49" s="220">
        <f t="shared" si="15"/>
        <v>5</v>
      </c>
      <c r="T49" s="249" t="s">
        <v>161</v>
      </c>
      <c r="U49" s="279">
        <f>COUNTIF($B$11:$B$510,16)</f>
        <v>10</v>
      </c>
      <c r="V49" s="251">
        <f t="shared" si="18"/>
        <v>0.02</v>
      </c>
      <c r="W49" s="263"/>
      <c r="X49" s="250" t="s">
        <v>179</v>
      </c>
      <c r="Y49" s="279">
        <f>COUNTIF($B$11:$B$510,34)</f>
        <v>15</v>
      </c>
      <c r="Z49" s="253">
        <f t="shared" si="24"/>
        <v>0.03</v>
      </c>
      <c r="AC49" s="17"/>
    </row>
    <row r="50" spans="1:29">
      <c r="A50" s="197">
        <f t="shared" si="17"/>
        <v>40</v>
      </c>
      <c r="B50" s="198">
        <f>Data!B50</f>
        <v>17</v>
      </c>
      <c r="D50" s="212" t="str">
        <f t="shared" si="3"/>
        <v xml:space="preserve"> </v>
      </c>
      <c r="E50" s="213" t="str">
        <f t="shared" si="4"/>
        <v>L</v>
      </c>
      <c r="F50" s="214" t="str">
        <f t="shared" si="5"/>
        <v xml:space="preserve"> </v>
      </c>
      <c r="G50" s="214" t="str">
        <f t="shared" si="6"/>
        <v xml:space="preserve"> </v>
      </c>
      <c r="H50" s="214" t="str">
        <f t="shared" si="7"/>
        <v>O</v>
      </c>
      <c r="I50" s="214" t="str">
        <f t="shared" si="0"/>
        <v xml:space="preserve"> </v>
      </c>
      <c r="J50" s="215" t="str">
        <f t="shared" si="1"/>
        <v>B</v>
      </c>
      <c r="K50" s="216" t="str">
        <f t="shared" si="8"/>
        <v xml:space="preserve"> </v>
      </c>
      <c r="L50" s="217" t="str">
        <f t="shared" si="9"/>
        <v>2D</v>
      </c>
      <c r="M50" s="217" t="str">
        <f t="shared" si="10"/>
        <v xml:space="preserve"> </v>
      </c>
      <c r="N50" s="217" t="str">
        <f t="shared" si="11"/>
        <v xml:space="preserve"> </v>
      </c>
      <c r="O50" s="217">
        <f t="shared" si="12"/>
        <v>2</v>
      </c>
      <c r="P50" s="218" t="str">
        <f t="shared" si="13"/>
        <v xml:space="preserve"> </v>
      </c>
      <c r="Q50" s="219">
        <f t="shared" si="14"/>
        <v>6</v>
      </c>
      <c r="R50" s="220">
        <f t="shared" si="15"/>
        <v>3</v>
      </c>
      <c r="T50" s="249" t="s">
        <v>162</v>
      </c>
      <c r="U50" s="279">
        <f>COUNTIF($B$11:$B$510,17)</f>
        <v>15</v>
      </c>
      <c r="V50" s="251">
        <f t="shared" si="18"/>
        <v>0.03</v>
      </c>
      <c r="W50" s="263"/>
      <c r="X50" s="250" t="s">
        <v>180</v>
      </c>
      <c r="Y50" s="279">
        <f>COUNTIF($B$11:$B$510,35)</f>
        <v>11</v>
      </c>
      <c r="Z50" s="253">
        <f t="shared" si="24"/>
        <v>2.1999999999999999E-2</v>
      </c>
      <c r="AC50" s="17"/>
    </row>
    <row r="51" spans="1:29">
      <c r="A51" s="197">
        <f t="shared" si="17"/>
        <v>41</v>
      </c>
      <c r="B51" s="198">
        <f>Data!B51</f>
        <v>8</v>
      </c>
      <c r="D51" s="212" t="str">
        <f t="shared" si="3"/>
        <v xml:space="preserve"> </v>
      </c>
      <c r="E51" s="213" t="str">
        <f t="shared" si="4"/>
        <v>L</v>
      </c>
      <c r="F51" s="214" t="str">
        <f t="shared" si="5"/>
        <v xml:space="preserve"> </v>
      </c>
      <c r="G51" s="214" t="str">
        <f t="shared" si="6"/>
        <v>E</v>
      </c>
      <c r="H51" s="214" t="str">
        <f t="shared" si="7"/>
        <v xml:space="preserve"> </v>
      </c>
      <c r="I51" s="214" t="str">
        <f t="shared" si="0"/>
        <v xml:space="preserve"> </v>
      </c>
      <c r="J51" s="215" t="str">
        <f t="shared" si="1"/>
        <v>B</v>
      </c>
      <c r="K51" s="216" t="str">
        <f t="shared" si="8"/>
        <v>1D</v>
      </c>
      <c r="L51" s="217" t="str">
        <f t="shared" si="9"/>
        <v xml:space="preserve"> </v>
      </c>
      <c r="M51" s="217" t="str">
        <f t="shared" si="10"/>
        <v xml:space="preserve"> </v>
      </c>
      <c r="N51" s="217" t="str">
        <f t="shared" si="11"/>
        <v xml:space="preserve"> </v>
      </c>
      <c r="O51" s="217">
        <f t="shared" si="12"/>
        <v>2</v>
      </c>
      <c r="P51" s="218" t="str">
        <f t="shared" si="13"/>
        <v xml:space="preserve"> </v>
      </c>
      <c r="Q51" s="219">
        <f t="shared" si="14"/>
        <v>3</v>
      </c>
      <c r="R51" s="220">
        <f t="shared" si="15"/>
        <v>2</v>
      </c>
      <c r="T51" s="249" t="s">
        <v>163</v>
      </c>
      <c r="U51" s="279">
        <f>COUNTIF($B$11:$B$510,18)</f>
        <v>17</v>
      </c>
      <c r="V51" s="251">
        <f t="shared" si="18"/>
        <v>3.4000000000000002E-2</v>
      </c>
      <c r="W51" s="263"/>
      <c r="X51" s="250" t="s">
        <v>181</v>
      </c>
      <c r="Y51" s="279">
        <f>COUNTIF($B$11:$B$510,36)</f>
        <v>9</v>
      </c>
      <c r="Z51" s="253">
        <f t="shared" si="24"/>
        <v>1.7999999999999999E-2</v>
      </c>
      <c r="AC51" s="17"/>
    </row>
    <row r="52" spans="1:29" ht="15" thickBot="1">
      <c r="A52" s="197">
        <f t="shared" si="17"/>
        <v>42</v>
      </c>
      <c r="B52" s="198">
        <f>Data!B52</f>
        <v>29</v>
      </c>
      <c r="D52" s="212" t="str">
        <f t="shared" si="3"/>
        <v xml:space="preserve"> </v>
      </c>
      <c r="E52" s="213" t="str">
        <f t="shared" si="4"/>
        <v xml:space="preserve"> </v>
      </c>
      <c r="F52" s="214" t="str">
        <f t="shared" si="5"/>
        <v>H</v>
      </c>
      <c r="G52" s="214" t="str">
        <f t="shared" si="6"/>
        <v xml:space="preserve"> </v>
      </c>
      <c r="H52" s="214" t="str">
        <f t="shared" si="7"/>
        <v>O</v>
      </c>
      <c r="I52" s="214" t="str">
        <f t="shared" si="0"/>
        <v xml:space="preserve"> </v>
      </c>
      <c r="J52" s="215" t="str">
        <f t="shared" si="1"/>
        <v>B</v>
      </c>
      <c r="K52" s="216" t="str">
        <f t="shared" si="8"/>
        <v xml:space="preserve"> </v>
      </c>
      <c r="L52" s="217" t="str">
        <f t="shared" si="9"/>
        <v xml:space="preserve"> </v>
      </c>
      <c r="M52" s="217" t="str">
        <f t="shared" si="10"/>
        <v>3D</v>
      </c>
      <c r="N52" s="217" t="str">
        <f t="shared" si="11"/>
        <v xml:space="preserve"> </v>
      </c>
      <c r="O52" s="217">
        <f t="shared" si="12"/>
        <v>2</v>
      </c>
      <c r="P52" s="218" t="str">
        <f t="shared" si="13"/>
        <v xml:space="preserve"> </v>
      </c>
      <c r="Q52" s="219">
        <f t="shared" si="14"/>
        <v>10</v>
      </c>
      <c r="R52" s="220">
        <f t="shared" si="15"/>
        <v>5</v>
      </c>
      <c r="T52" s="127"/>
      <c r="U52" s="63"/>
      <c r="V52" s="129"/>
      <c r="W52" s="264"/>
      <c r="X52" s="129"/>
      <c r="Y52" s="63"/>
      <c r="Z52" s="20"/>
      <c r="AC52" s="17"/>
    </row>
    <row r="53" spans="1:29">
      <c r="A53" s="197">
        <f t="shared" si="17"/>
        <v>43</v>
      </c>
      <c r="B53" s="198">
        <f>Data!B53</f>
        <v>24</v>
      </c>
      <c r="D53" s="212" t="str">
        <f t="shared" si="3"/>
        <v xml:space="preserve"> </v>
      </c>
      <c r="E53" s="213" t="str">
        <f t="shared" si="4"/>
        <v xml:space="preserve"> </v>
      </c>
      <c r="F53" s="214" t="str">
        <f t="shared" si="5"/>
        <v>H</v>
      </c>
      <c r="G53" s="214" t="str">
        <f t="shared" si="6"/>
        <v>E</v>
      </c>
      <c r="H53" s="214" t="str">
        <f t="shared" si="7"/>
        <v xml:space="preserve"> </v>
      </c>
      <c r="I53" s="214" t="str">
        <f t="shared" si="0"/>
        <v xml:space="preserve"> </v>
      </c>
      <c r="J53" s="215" t="str">
        <f t="shared" si="1"/>
        <v>B</v>
      </c>
      <c r="K53" s="216" t="str">
        <f t="shared" si="8"/>
        <v xml:space="preserve"> </v>
      </c>
      <c r="L53" s="217" t="str">
        <f t="shared" si="9"/>
        <v>2D</v>
      </c>
      <c r="M53" s="217" t="str">
        <f t="shared" si="10"/>
        <v xml:space="preserve"> </v>
      </c>
      <c r="N53" s="217" t="str">
        <f t="shared" si="11"/>
        <v xml:space="preserve"> </v>
      </c>
      <c r="O53" s="217" t="str">
        <f t="shared" si="12"/>
        <v xml:space="preserve"> </v>
      </c>
      <c r="P53" s="218">
        <f t="shared" si="13"/>
        <v>3</v>
      </c>
      <c r="Q53" s="219">
        <f t="shared" si="14"/>
        <v>8</v>
      </c>
      <c r="R53" s="220">
        <f t="shared" si="15"/>
        <v>4</v>
      </c>
      <c r="AC53" s="17"/>
    </row>
    <row r="54" spans="1:29">
      <c r="A54" s="197">
        <f t="shared" si="17"/>
        <v>44</v>
      </c>
      <c r="B54" s="198">
        <f>Data!B54</f>
        <v>11</v>
      </c>
      <c r="D54" s="212" t="str">
        <f t="shared" si="3"/>
        <v xml:space="preserve"> </v>
      </c>
      <c r="E54" s="213" t="str">
        <f t="shared" si="4"/>
        <v>L</v>
      </c>
      <c r="F54" s="214" t="str">
        <f t="shared" si="5"/>
        <v xml:space="preserve"> </v>
      </c>
      <c r="G54" s="214" t="str">
        <f t="shared" si="6"/>
        <v xml:space="preserve"> </v>
      </c>
      <c r="H54" s="214" t="str">
        <f t="shared" si="7"/>
        <v>O</v>
      </c>
      <c r="I54" s="214" t="str">
        <f t="shared" si="0"/>
        <v xml:space="preserve"> </v>
      </c>
      <c r="J54" s="215" t="str">
        <f t="shared" si="1"/>
        <v>B</v>
      </c>
      <c r="K54" s="216" t="str">
        <f t="shared" si="8"/>
        <v>1D</v>
      </c>
      <c r="L54" s="217" t="str">
        <f t="shared" si="9"/>
        <v xml:space="preserve"> </v>
      </c>
      <c r="M54" s="217" t="str">
        <f t="shared" si="10"/>
        <v xml:space="preserve"> </v>
      </c>
      <c r="N54" s="217" t="str">
        <f t="shared" si="11"/>
        <v xml:space="preserve"> </v>
      </c>
      <c r="O54" s="217">
        <f t="shared" si="12"/>
        <v>2</v>
      </c>
      <c r="P54" s="218" t="str">
        <f t="shared" si="13"/>
        <v xml:space="preserve"> </v>
      </c>
      <c r="Q54" s="219">
        <f t="shared" si="14"/>
        <v>4</v>
      </c>
      <c r="R54" s="220">
        <f t="shared" si="15"/>
        <v>2</v>
      </c>
      <c r="AC54" s="17"/>
    </row>
    <row r="55" spans="1:29">
      <c r="A55" s="197">
        <f t="shared" si="17"/>
        <v>45</v>
      </c>
      <c r="B55" s="198">
        <f>Data!B55</f>
        <v>20</v>
      </c>
      <c r="D55" s="212" t="str">
        <f t="shared" si="3"/>
        <v xml:space="preserve"> </v>
      </c>
      <c r="E55" s="213" t="str">
        <f t="shared" si="4"/>
        <v xml:space="preserve"> </v>
      </c>
      <c r="F55" s="214" t="str">
        <f t="shared" si="5"/>
        <v>H</v>
      </c>
      <c r="G55" s="214" t="str">
        <f t="shared" si="6"/>
        <v>E</v>
      </c>
      <c r="H55" s="214" t="str">
        <f t="shared" si="7"/>
        <v xml:space="preserve"> </v>
      </c>
      <c r="I55" s="214" t="str">
        <f t="shared" si="0"/>
        <v xml:space="preserve"> </v>
      </c>
      <c r="J55" s="215" t="str">
        <f t="shared" si="1"/>
        <v>B</v>
      </c>
      <c r="K55" s="216" t="str">
        <f t="shared" si="8"/>
        <v xml:space="preserve"> </v>
      </c>
      <c r="L55" s="217" t="str">
        <f t="shared" si="9"/>
        <v>2D</v>
      </c>
      <c r="M55" s="217" t="str">
        <f t="shared" si="10"/>
        <v xml:space="preserve"> </v>
      </c>
      <c r="N55" s="217" t="str">
        <f t="shared" si="11"/>
        <v xml:space="preserve"> </v>
      </c>
      <c r="O55" s="217">
        <f t="shared" si="12"/>
        <v>2</v>
      </c>
      <c r="P55" s="218" t="str">
        <f t="shared" si="13"/>
        <v xml:space="preserve"> </v>
      </c>
      <c r="Q55" s="219">
        <f t="shared" si="14"/>
        <v>7</v>
      </c>
      <c r="R55" s="220">
        <f t="shared" si="15"/>
        <v>4</v>
      </c>
      <c r="AC55" s="17"/>
    </row>
    <row r="56" spans="1:29">
      <c r="A56" s="197">
        <f t="shared" si="17"/>
        <v>46</v>
      </c>
      <c r="B56" s="198">
        <f>Data!B56</f>
        <v>35</v>
      </c>
      <c r="D56" s="212" t="str">
        <f t="shared" si="3"/>
        <v xml:space="preserve"> </v>
      </c>
      <c r="E56" s="213" t="str">
        <f t="shared" si="4"/>
        <v xml:space="preserve"> </v>
      </c>
      <c r="F56" s="214" t="str">
        <f t="shared" si="5"/>
        <v>H</v>
      </c>
      <c r="G56" s="214" t="str">
        <f t="shared" si="6"/>
        <v xml:space="preserve"> </v>
      </c>
      <c r="H56" s="214" t="str">
        <f t="shared" si="7"/>
        <v>O</v>
      </c>
      <c r="I56" s="214" t="str">
        <f t="shared" si="0"/>
        <v xml:space="preserve"> </v>
      </c>
      <c r="J56" s="215" t="str">
        <f t="shared" si="1"/>
        <v>B</v>
      </c>
      <c r="K56" s="216" t="str">
        <f t="shared" si="8"/>
        <v xml:space="preserve"> </v>
      </c>
      <c r="L56" s="217" t="str">
        <f t="shared" si="9"/>
        <v xml:space="preserve"> </v>
      </c>
      <c r="M56" s="217" t="str">
        <f t="shared" si="10"/>
        <v>3D</v>
      </c>
      <c r="N56" s="217" t="str">
        <f t="shared" si="11"/>
        <v xml:space="preserve"> </v>
      </c>
      <c r="O56" s="217">
        <f t="shared" si="12"/>
        <v>2</v>
      </c>
      <c r="P56" s="218" t="str">
        <f t="shared" si="13"/>
        <v xml:space="preserve"> </v>
      </c>
      <c r="Q56" s="219">
        <f t="shared" si="14"/>
        <v>12</v>
      </c>
      <c r="R56" s="220">
        <f t="shared" si="15"/>
        <v>6</v>
      </c>
      <c r="AC56" s="17"/>
    </row>
    <row r="57" spans="1:29">
      <c r="A57" s="197">
        <f t="shared" si="17"/>
        <v>47</v>
      </c>
      <c r="B57" s="198">
        <f>Data!B57</f>
        <v>24</v>
      </c>
      <c r="D57" s="212" t="str">
        <f t="shared" si="3"/>
        <v xml:space="preserve"> </v>
      </c>
      <c r="E57" s="213" t="str">
        <f t="shared" si="4"/>
        <v xml:space="preserve"> </v>
      </c>
      <c r="F57" s="214" t="str">
        <f t="shared" si="5"/>
        <v>H</v>
      </c>
      <c r="G57" s="214" t="str">
        <f t="shared" si="6"/>
        <v>E</v>
      </c>
      <c r="H57" s="214" t="str">
        <f t="shared" si="7"/>
        <v xml:space="preserve"> </v>
      </c>
      <c r="I57" s="214" t="str">
        <f t="shared" si="0"/>
        <v xml:space="preserve"> </v>
      </c>
      <c r="J57" s="215" t="str">
        <f t="shared" si="1"/>
        <v>B</v>
      </c>
      <c r="K57" s="216" t="str">
        <f t="shared" si="8"/>
        <v xml:space="preserve"> </v>
      </c>
      <c r="L57" s="217" t="str">
        <f t="shared" si="9"/>
        <v>2D</v>
      </c>
      <c r="M57" s="217" t="str">
        <f t="shared" si="10"/>
        <v xml:space="preserve"> </v>
      </c>
      <c r="N57" s="217" t="str">
        <f t="shared" si="11"/>
        <v xml:space="preserve"> </v>
      </c>
      <c r="O57" s="217" t="str">
        <f t="shared" si="12"/>
        <v xml:space="preserve"> </v>
      </c>
      <c r="P57" s="218">
        <f t="shared" si="13"/>
        <v>3</v>
      </c>
      <c r="Q57" s="219">
        <f t="shared" si="14"/>
        <v>8</v>
      </c>
      <c r="R57" s="220">
        <f t="shared" si="15"/>
        <v>4</v>
      </c>
      <c r="AC57" s="17"/>
    </row>
    <row r="58" spans="1:29">
      <c r="A58" s="197">
        <f t="shared" si="17"/>
        <v>48</v>
      </c>
      <c r="B58" s="198">
        <f>Data!B58</f>
        <v>26</v>
      </c>
      <c r="D58" s="212" t="str">
        <f t="shared" si="3"/>
        <v xml:space="preserve"> </v>
      </c>
      <c r="E58" s="213" t="str">
        <f t="shared" si="4"/>
        <v xml:space="preserve"> </v>
      </c>
      <c r="F58" s="214" t="str">
        <f t="shared" si="5"/>
        <v>H</v>
      </c>
      <c r="G58" s="214" t="str">
        <f t="shared" si="6"/>
        <v>E</v>
      </c>
      <c r="H58" s="214" t="str">
        <f t="shared" si="7"/>
        <v xml:space="preserve"> </v>
      </c>
      <c r="I58" s="214" t="str">
        <f t="shared" si="0"/>
        <v xml:space="preserve"> </v>
      </c>
      <c r="J58" s="215" t="str">
        <f t="shared" si="1"/>
        <v>B</v>
      </c>
      <c r="K58" s="216" t="str">
        <f t="shared" si="8"/>
        <v xml:space="preserve"> </v>
      </c>
      <c r="L58" s="217" t="str">
        <f t="shared" si="9"/>
        <v xml:space="preserve"> </v>
      </c>
      <c r="M58" s="217" t="str">
        <f t="shared" si="10"/>
        <v>3D</v>
      </c>
      <c r="N58" s="217" t="str">
        <f t="shared" si="11"/>
        <v xml:space="preserve"> </v>
      </c>
      <c r="O58" s="217">
        <f t="shared" si="12"/>
        <v>2</v>
      </c>
      <c r="P58" s="218" t="str">
        <f t="shared" si="13"/>
        <v xml:space="preserve"> </v>
      </c>
      <c r="Q58" s="219">
        <f t="shared" si="14"/>
        <v>9</v>
      </c>
      <c r="R58" s="220">
        <f t="shared" si="15"/>
        <v>5</v>
      </c>
      <c r="AC58" s="17"/>
    </row>
    <row r="59" spans="1:29">
      <c r="A59" s="197">
        <f t="shared" si="17"/>
        <v>49</v>
      </c>
      <c r="B59" s="198">
        <f>Data!B59</f>
        <v>14</v>
      </c>
      <c r="D59" s="212" t="str">
        <f t="shared" si="3"/>
        <v xml:space="preserve"> </v>
      </c>
      <c r="E59" s="213" t="str">
        <f t="shared" si="4"/>
        <v>L</v>
      </c>
      <c r="F59" s="214" t="str">
        <f t="shared" si="5"/>
        <v xml:space="preserve"> </v>
      </c>
      <c r="G59" s="214" t="str">
        <f t="shared" si="6"/>
        <v>E</v>
      </c>
      <c r="H59" s="214" t="str">
        <f t="shared" si="7"/>
        <v xml:space="preserve"> </v>
      </c>
      <c r="I59" s="214" t="str">
        <f t="shared" si="0"/>
        <v>R</v>
      </c>
      <c r="J59" s="215" t="str">
        <f t="shared" si="1"/>
        <v xml:space="preserve"> </v>
      </c>
      <c r="K59" s="216" t="str">
        <f t="shared" si="8"/>
        <v xml:space="preserve"> </v>
      </c>
      <c r="L59" s="217" t="str">
        <f t="shared" si="9"/>
        <v>2D</v>
      </c>
      <c r="M59" s="217" t="str">
        <f t="shared" si="10"/>
        <v xml:space="preserve"> </v>
      </c>
      <c r="N59" s="217" t="str">
        <f t="shared" si="11"/>
        <v xml:space="preserve"> </v>
      </c>
      <c r="O59" s="217">
        <f t="shared" si="12"/>
        <v>2</v>
      </c>
      <c r="P59" s="218" t="str">
        <f t="shared" si="13"/>
        <v xml:space="preserve"> </v>
      </c>
      <c r="Q59" s="219">
        <f t="shared" si="14"/>
        <v>5</v>
      </c>
      <c r="R59" s="220">
        <f t="shared" si="15"/>
        <v>3</v>
      </c>
      <c r="AC59" s="17"/>
    </row>
    <row r="60" spans="1:29">
      <c r="A60" s="197">
        <f t="shared" si="17"/>
        <v>50</v>
      </c>
      <c r="B60" s="198">
        <f>Data!B60</f>
        <v>11</v>
      </c>
      <c r="D60" s="212" t="str">
        <f t="shared" si="3"/>
        <v xml:space="preserve"> </v>
      </c>
      <c r="E60" s="213" t="str">
        <f t="shared" si="4"/>
        <v>L</v>
      </c>
      <c r="F60" s="214" t="str">
        <f t="shared" si="5"/>
        <v xml:space="preserve"> </v>
      </c>
      <c r="G60" s="214" t="str">
        <f t="shared" si="6"/>
        <v xml:space="preserve"> </v>
      </c>
      <c r="H60" s="214" t="str">
        <f t="shared" si="7"/>
        <v>O</v>
      </c>
      <c r="I60" s="214" t="str">
        <f t="shared" si="0"/>
        <v xml:space="preserve"> </v>
      </c>
      <c r="J60" s="215" t="str">
        <f t="shared" si="1"/>
        <v>B</v>
      </c>
      <c r="K60" s="216" t="str">
        <f t="shared" si="8"/>
        <v>1D</v>
      </c>
      <c r="L60" s="217" t="str">
        <f t="shared" si="9"/>
        <v xml:space="preserve"> </v>
      </c>
      <c r="M60" s="217" t="str">
        <f t="shared" si="10"/>
        <v xml:space="preserve"> </v>
      </c>
      <c r="N60" s="217" t="str">
        <f t="shared" si="11"/>
        <v xml:space="preserve"> </v>
      </c>
      <c r="O60" s="217">
        <f t="shared" si="12"/>
        <v>2</v>
      </c>
      <c r="P60" s="218" t="str">
        <f t="shared" si="13"/>
        <v xml:space="preserve"> </v>
      </c>
      <c r="Q60" s="219">
        <f t="shared" si="14"/>
        <v>4</v>
      </c>
      <c r="R60" s="220">
        <f t="shared" si="15"/>
        <v>2</v>
      </c>
      <c r="AC60" s="17"/>
    </row>
    <row r="61" spans="1:29">
      <c r="A61" s="197">
        <f t="shared" si="17"/>
        <v>51</v>
      </c>
      <c r="B61" s="198">
        <f>Data!B61</f>
        <v>35</v>
      </c>
      <c r="D61" s="212" t="str">
        <f t="shared" si="3"/>
        <v xml:space="preserve"> </v>
      </c>
      <c r="E61" s="213" t="str">
        <f t="shared" si="4"/>
        <v xml:space="preserve"> </v>
      </c>
      <c r="F61" s="214" t="str">
        <f t="shared" si="5"/>
        <v>H</v>
      </c>
      <c r="G61" s="214" t="str">
        <f t="shared" si="6"/>
        <v xml:space="preserve"> </v>
      </c>
      <c r="H61" s="214" t="str">
        <f t="shared" si="7"/>
        <v>O</v>
      </c>
      <c r="I61" s="214" t="str">
        <f t="shared" si="0"/>
        <v xml:space="preserve"> </v>
      </c>
      <c r="J61" s="215" t="str">
        <f t="shared" si="1"/>
        <v>B</v>
      </c>
      <c r="K61" s="216" t="str">
        <f t="shared" si="8"/>
        <v xml:space="preserve"> </v>
      </c>
      <c r="L61" s="217" t="str">
        <f t="shared" si="9"/>
        <v xml:space="preserve"> </v>
      </c>
      <c r="M61" s="217" t="str">
        <f t="shared" si="10"/>
        <v>3D</v>
      </c>
      <c r="N61" s="217" t="str">
        <f t="shared" si="11"/>
        <v xml:space="preserve"> </v>
      </c>
      <c r="O61" s="217">
        <f t="shared" si="12"/>
        <v>2</v>
      </c>
      <c r="P61" s="218" t="str">
        <f t="shared" si="13"/>
        <v xml:space="preserve"> </v>
      </c>
      <c r="Q61" s="219">
        <f t="shared" si="14"/>
        <v>12</v>
      </c>
      <c r="R61" s="220">
        <f t="shared" si="15"/>
        <v>6</v>
      </c>
      <c r="AC61" s="17"/>
    </row>
    <row r="62" spans="1:29">
      <c r="A62" s="197">
        <f t="shared" si="17"/>
        <v>52</v>
      </c>
      <c r="B62" s="198">
        <f>Data!B62</f>
        <v>8</v>
      </c>
      <c r="D62" s="212" t="str">
        <f t="shared" si="3"/>
        <v xml:space="preserve"> </v>
      </c>
      <c r="E62" s="213" t="str">
        <f t="shared" si="4"/>
        <v>L</v>
      </c>
      <c r="F62" s="214" t="str">
        <f t="shared" si="5"/>
        <v xml:space="preserve"> </v>
      </c>
      <c r="G62" s="214" t="str">
        <f t="shared" si="6"/>
        <v>E</v>
      </c>
      <c r="H62" s="214" t="str">
        <f t="shared" si="7"/>
        <v xml:space="preserve"> </v>
      </c>
      <c r="I62" s="214" t="str">
        <f t="shared" si="0"/>
        <v xml:space="preserve"> </v>
      </c>
      <c r="J62" s="215" t="str">
        <f t="shared" si="1"/>
        <v>B</v>
      </c>
      <c r="K62" s="216" t="str">
        <f t="shared" si="8"/>
        <v>1D</v>
      </c>
      <c r="L62" s="217" t="str">
        <f t="shared" si="9"/>
        <v xml:space="preserve"> </v>
      </c>
      <c r="M62" s="217" t="str">
        <f t="shared" si="10"/>
        <v xml:space="preserve"> </v>
      </c>
      <c r="N62" s="217" t="str">
        <f t="shared" si="11"/>
        <v xml:space="preserve"> </v>
      </c>
      <c r="O62" s="217">
        <f t="shared" si="12"/>
        <v>2</v>
      </c>
      <c r="P62" s="218" t="str">
        <f t="shared" si="13"/>
        <v xml:space="preserve"> </v>
      </c>
      <c r="Q62" s="219">
        <f t="shared" si="14"/>
        <v>3</v>
      </c>
      <c r="R62" s="220">
        <f t="shared" si="15"/>
        <v>2</v>
      </c>
      <c r="AC62" s="17"/>
    </row>
    <row r="63" spans="1:29">
      <c r="A63" s="197">
        <f t="shared" si="17"/>
        <v>53</v>
      </c>
      <c r="B63" s="198">
        <f>Data!B63</f>
        <v>35</v>
      </c>
      <c r="D63" s="212" t="str">
        <f t="shared" si="3"/>
        <v xml:space="preserve"> </v>
      </c>
      <c r="E63" s="213" t="str">
        <f t="shared" si="4"/>
        <v xml:space="preserve"> </v>
      </c>
      <c r="F63" s="214" t="str">
        <f t="shared" si="5"/>
        <v>H</v>
      </c>
      <c r="G63" s="214" t="str">
        <f t="shared" si="6"/>
        <v xml:space="preserve"> </v>
      </c>
      <c r="H63" s="214" t="str">
        <f t="shared" si="7"/>
        <v>O</v>
      </c>
      <c r="I63" s="214" t="str">
        <f t="shared" si="0"/>
        <v xml:space="preserve"> </v>
      </c>
      <c r="J63" s="215" t="str">
        <f t="shared" si="1"/>
        <v>B</v>
      </c>
      <c r="K63" s="216" t="str">
        <f t="shared" si="8"/>
        <v xml:space="preserve"> </v>
      </c>
      <c r="L63" s="217" t="str">
        <f t="shared" si="9"/>
        <v xml:space="preserve"> </v>
      </c>
      <c r="M63" s="217" t="str">
        <f t="shared" si="10"/>
        <v>3D</v>
      </c>
      <c r="N63" s="217" t="str">
        <f t="shared" si="11"/>
        <v xml:space="preserve"> </v>
      </c>
      <c r="O63" s="217">
        <f t="shared" si="12"/>
        <v>2</v>
      </c>
      <c r="P63" s="218" t="str">
        <f t="shared" si="13"/>
        <v xml:space="preserve"> </v>
      </c>
      <c r="Q63" s="219">
        <f t="shared" si="14"/>
        <v>12</v>
      </c>
      <c r="R63" s="220">
        <f t="shared" si="15"/>
        <v>6</v>
      </c>
      <c r="AC63" s="17"/>
    </row>
    <row r="64" spans="1:29">
      <c r="A64" s="197">
        <f t="shared" si="17"/>
        <v>54</v>
      </c>
      <c r="B64" s="198">
        <f>Data!B64</f>
        <v>21</v>
      </c>
      <c r="D64" s="212" t="str">
        <f t="shared" si="3"/>
        <v xml:space="preserve"> </v>
      </c>
      <c r="E64" s="213" t="str">
        <f t="shared" si="4"/>
        <v xml:space="preserve"> </v>
      </c>
      <c r="F64" s="214" t="str">
        <f t="shared" si="5"/>
        <v>H</v>
      </c>
      <c r="G64" s="214" t="str">
        <f t="shared" si="6"/>
        <v xml:space="preserve"> </v>
      </c>
      <c r="H64" s="214" t="str">
        <f t="shared" si="7"/>
        <v>O</v>
      </c>
      <c r="I64" s="214" t="str">
        <f t="shared" si="0"/>
        <v>R</v>
      </c>
      <c r="J64" s="215" t="str">
        <f t="shared" si="1"/>
        <v xml:space="preserve"> </v>
      </c>
      <c r="K64" s="216" t="str">
        <f t="shared" si="8"/>
        <v xml:space="preserve"> </v>
      </c>
      <c r="L64" s="217" t="str">
        <f t="shared" si="9"/>
        <v>2D</v>
      </c>
      <c r="M64" s="217" t="str">
        <f t="shared" si="10"/>
        <v xml:space="preserve"> </v>
      </c>
      <c r="N64" s="217" t="str">
        <f t="shared" si="11"/>
        <v xml:space="preserve"> </v>
      </c>
      <c r="O64" s="217" t="str">
        <f t="shared" si="12"/>
        <v xml:space="preserve"> </v>
      </c>
      <c r="P64" s="218">
        <f t="shared" si="13"/>
        <v>3</v>
      </c>
      <c r="Q64" s="219">
        <f t="shared" si="14"/>
        <v>7</v>
      </c>
      <c r="R64" s="220">
        <f t="shared" si="15"/>
        <v>4</v>
      </c>
      <c r="AC64" s="17"/>
    </row>
    <row r="65" spans="1:29">
      <c r="A65" s="197">
        <f t="shared" si="17"/>
        <v>55</v>
      </c>
      <c r="B65" s="198">
        <f>Data!B65</f>
        <v>26</v>
      </c>
      <c r="D65" s="212" t="str">
        <f t="shared" si="3"/>
        <v xml:space="preserve"> </v>
      </c>
      <c r="E65" s="213" t="str">
        <f t="shared" si="4"/>
        <v xml:space="preserve"> </v>
      </c>
      <c r="F65" s="214" t="str">
        <f t="shared" si="5"/>
        <v>H</v>
      </c>
      <c r="G65" s="214" t="str">
        <f t="shared" si="6"/>
        <v>E</v>
      </c>
      <c r="H65" s="214" t="str">
        <f t="shared" si="7"/>
        <v xml:space="preserve"> </v>
      </c>
      <c r="I65" s="214" t="str">
        <f t="shared" si="0"/>
        <v xml:space="preserve"> </v>
      </c>
      <c r="J65" s="215" t="str">
        <f t="shared" si="1"/>
        <v>B</v>
      </c>
      <c r="K65" s="216" t="str">
        <f t="shared" si="8"/>
        <v xml:space="preserve"> </v>
      </c>
      <c r="L65" s="217" t="str">
        <f t="shared" si="9"/>
        <v xml:space="preserve"> </v>
      </c>
      <c r="M65" s="217" t="str">
        <f t="shared" si="10"/>
        <v>3D</v>
      </c>
      <c r="N65" s="217" t="str">
        <f t="shared" si="11"/>
        <v xml:space="preserve"> </v>
      </c>
      <c r="O65" s="217">
        <f t="shared" si="12"/>
        <v>2</v>
      </c>
      <c r="P65" s="218" t="str">
        <f t="shared" si="13"/>
        <v xml:space="preserve"> </v>
      </c>
      <c r="Q65" s="219">
        <f t="shared" si="14"/>
        <v>9</v>
      </c>
      <c r="R65" s="220">
        <f t="shared" si="15"/>
        <v>5</v>
      </c>
      <c r="AC65" s="17"/>
    </row>
    <row r="66" spans="1:29">
      <c r="A66" s="197">
        <f t="shared" si="17"/>
        <v>56</v>
      </c>
      <c r="B66" s="198">
        <f>Data!B66</f>
        <v>29</v>
      </c>
      <c r="D66" s="212" t="str">
        <f t="shared" si="3"/>
        <v xml:space="preserve"> </v>
      </c>
      <c r="E66" s="213" t="str">
        <f t="shared" si="4"/>
        <v xml:space="preserve"> </v>
      </c>
      <c r="F66" s="214" t="str">
        <f t="shared" si="5"/>
        <v>H</v>
      </c>
      <c r="G66" s="214" t="str">
        <f t="shared" si="6"/>
        <v xml:space="preserve"> </v>
      </c>
      <c r="H66" s="214" t="str">
        <f t="shared" si="7"/>
        <v>O</v>
      </c>
      <c r="I66" s="214" t="str">
        <f t="shared" si="0"/>
        <v xml:space="preserve"> </v>
      </c>
      <c r="J66" s="215" t="str">
        <f t="shared" si="1"/>
        <v>B</v>
      </c>
      <c r="K66" s="216" t="str">
        <f t="shared" si="8"/>
        <v xml:space="preserve"> </v>
      </c>
      <c r="L66" s="217" t="str">
        <f t="shared" si="9"/>
        <v xml:space="preserve"> </v>
      </c>
      <c r="M66" s="217" t="str">
        <f t="shared" si="10"/>
        <v>3D</v>
      </c>
      <c r="N66" s="217" t="str">
        <f t="shared" si="11"/>
        <v xml:space="preserve"> </v>
      </c>
      <c r="O66" s="217">
        <f t="shared" si="12"/>
        <v>2</v>
      </c>
      <c r="P66" s="218" t="str">
        <f t="shared" si="13"/>
        <v xml:space="preserve"> </v>
      </c>
      <c r="Q66" s="219">
        <f t="shared" si="14"/>
        <v>10</v>
      </c>
      <c r="R66" s="220">
        <f t="shared" si="15"/>
        <v>5</v>
      </c>
      <c r="AC66" s="17"/>
    </row>
    <row r="67" spans="1:29">
      <c r="A67" s="197">
        <f t="shared" si="17"/>
        <v>57</v>
      </c>
      <c r="B67" s="198">
        <f>Data!B67</f>
        <v>13</v>
      </c>
      <c r="D67" s="212" t="str">
        <f t="shared" si="3"/>
        <v xml:space="preserve"> </v>
      </c>
      <c r="E67" s="213" t="str">
        <f t="shared" si="4"/>
        <v>L</v>
      </c>
      <c r="F67" s="214" t="str">
        <f t="shared" si="5"/>
        <v xml:space="preserve"> </v>
      </c>
      <c r="G67" s="214" t="str">
        <f t="shared" si="6"/>
        <v xml:space="preserve"> </v>
      </c>
      <c r="H67" s="214" t="str">
        <f t="shared" si="7"/>
        <v>O</v>
      </c>
      <c r="I67" s="214" t="str">
        <f t="shared" si="0"/>
        <v xml:space="preserve"> </v>
      </c>
      <c r="J67" s="215" t="str">
        <f t="shared" si="1"/>
        <v>B</v>
      </c>
      <c r="K67" s="216" t="str">
        <f t="shared" si="8"/>
        <v xml:space="preserve"> </v>
      </c>
      <c r="L67" s="217" t="str">
        <f t="shared" si="9"/>
        <v>2D</v>
      </c>
      <c r="M67" s="217" t="str">
        <f t="shared" si="10"/>
        <v xml:space="preserve"> </v>
      </c>
      <c r="N67" s="217">
        <f t="shared" si="11"/>
        <v>1</v>
      </c>
      <c r="O67" s="217" t="str">
        <f t="shared" si="12"/>
        <v xml:space="preserve"> </v>
      </c>
      <c r="P67" s="218" t="str">
        <f t="shared" si="13"/>
        <v xml:space="preserve"> </v>
      </c>
      <c r="Q67" s="219">
        <f t="shared" si="14"/>
        <v>5</v>
      </c>
      <c r="R67" s="220">
        <f t="shared" si="15"/>
        <v>3</v>
      </c>
      <c r="AC67" s="17"/>
    </row>
    <row r="68" spans="1:29">
      <c r="A68" s="197">
        <f t="shared" si="17"/>
        <v>58</v>
      </c>
      <c r="B68" s="198">
        <f>Data!B68</f>
        <v>10</v>
      </c>
      <c r="D68" s="212" t="str">
        <f t="shared" si="3"/>
        <v xml:space="preserve"> </v>
      </c>
      <c r="E68" s="213" t="str">
        <f t="shared" si="4"/>
        <v>L</v>
      </c>
      <c r="F68" s="214" t="str">
        <f t="shared" si="5"/>
        <v xml:space="preserve"> </v>
      </c>
      <c r="G68" s="214" t="str">
        <f t="shared" si="6"/>
        <v>E</v>
      </c>
      <c r="H68" s="214" t="str">
        <f t="shared" si="7"/>
        <v xml:space="preserve"> </v>
      </c>
      <c r="I68" s="214" t="str">
        <f t="shared" si="0"/>
        <v xml:space="preserve"> </v>
      </c>
      <c r="J68" s="215" t="str">
        <f t="shared" si="1"/>
        <v>B</v>
      </c>
      <c r="K68" s="216" t="str">
        <f t="shared" si="8"/>
        <v>1D</v>
      </c>
      <c r="L68" s="217" t="str">
        <f t="shared" si="9"/>
        <v xml:space="preserve"> </v>
      </c>
      <c r="M68" s="217" t="str">
        <f t="shared" si="10"/>
        <v xml:space="preserve"> </v>
      </c>
      <c r="N68" s="217">
        <f t="shared" si="11"/>
        <v>1</v>
      </c>
      <c r="O68" s="217" t="str">
        <f t="shared" si="12"/>
        <v xml:space="preserve"> </v>
      </c>
      <c r="P68" s="218" t="str">
        <f t="shared" si="13"/>
        <v xml:space="preserve"> </v>
      </c>
      <c r="Q68" s="219">
        <f t="shared" si="14"/>
        <v>4</v>
      </c>
      <c r="R68" s="220">
        <f t="shared" si="15"/>
        <v>2</v>
      </c>
      <c r="AC68" s="17"/>
    </row>
    <row r="69" spans="1:29">
      <c r="A69" s="197">
        <f t="shared" si="17"/>
        <v>59</v>
      </c>
      <c r="B69" s="198">
        <f>Data!B69</f>
        <v>14</v>
      </c>
      <c r="D69" s="212" t="str">
        <f t="shared" si="3"/>
        <v xml:space="preserve"> </v>
      </c>
      <c r="E69" s="213" t="str">
        <f t="shared" si="4"/>
        <v>L</v>
      </c>
      <c r="F69" s="214" t="str">
        <f t="shared" si="5"/>
        <v xml:space="preserve"> </v>
      </c>
      <c r="G69" s="214" t="str">
        <f t="shared" si="6"/>
        <v>E</v>
      </c>
      <c r="H69" s="214" t="str">
        <f t="shared" si="7"/>
        <v xml:space="preserve"> </v>
      </c>
      <c r="I69" s="214" t="str">
        <f t="shared" si="0"/>
        <v>R</v>
      </c>
      <c r="J69" s="215" t="str">
        <f t="shared" si="1"/>
        <v xml:space="preserve"> </v>
      </c>
      <c r="K69" s="216" t="str">
        <f t="shared" si="8"/>
        <v xml:space="preserve"> </v>
      </c>
      <c r="L69" s="217" t="str">
        <f t="shared" si="9"/>
        <v>2D</v>
      </c>
      <c r="M69" s="217" t="str">
        <f t="shared" si="10"/>
        <v xml:space="preserve"> </v>
      </c>
      <c r="N69" s="217" t="str">
        <f t="shared" si="11"/>
        <v xml:space="preserve"> </v>
      </c>
      <c r="O69" s="217">
        <f t="shared" si="12"/>
        <v>2</v>
      </c>
      <c r="P69" s="218" t="str">
        <f t="shared" si="13"/>
        <v xml:space="preserve"> </v>
      </c>
      <c r="Q69" s="219">
        <f t="shared" si="14"/>
        <v>5</v>
      </c>
      <c r="R69" s="220">
        <f t="shared" si="15"/>
        <v>3</v>
      </c>
      <c r="AC69" s="17"/>
    </row>
    <row r="70" spans="1:29">
      <c r="A70" s="197">
        <f t="shared" si="17"/>
        <v>60</v>
      </c>
      <c r="B70" s="198">
        <f>Data!B70</f>
        <v>19</v>
      </c>
      <c r="D70" s="212" t="str">
        <f t="shared" si="3"/>
        <v xml:space="preserve"> </v>
      </c>
      <c r="E70" s="213" t="str">
        <f t="shared" si="4"/>
        <v xml:space="preserve"> </v>
      </c>
      <c r="F70" s="214" t="str">
        <f t="shared" si="5"/>
        <v>H</v>
      </c>
      <c r="G70" s="214" t="str">
        <f t="shared" si="6"/>
        <v xml:space="preserve"> </v>
      </c>
      <c r="H70" s="214" t="str">
        <f t="shared" si="7"/>
        <v>O</v>
      </c>
      <c r="I70" s="214" t="str">
        <f t="shared" si="0"/>
        <v>R</v>
      </c>
      <c r="J70" s="215" t="str">
        <f t="shared" si="1"/>
        <v xml:space="preserve"> </v>
      </c>
      <c r="K70" s="216" t="str">
        <f t="shared" si="8"/>
        <v xml:space="preserve"> </v>
      </c>
      <c r="L70" s="217" t="str">
        <f t="shared" si="9"/>
        <v>2D</v>
      </c>
      <c r="M70" s="217" t="str">
        <f t="shared" si="10"/>
        <v xml:space="preserve"> </v>
      </c>
      <c r="N70" s="217">
        <f t="shared" si="11"/>
        <v>1</v>
      </c>
      <c r="O70" s="217" t="str">
        <f t="shared" si="12"/>
        <v xml:space="preserve"> </v>
      </c>
      <c r="P70" s="218" t="str">
        <f t="shared" si="13"/>
        <v xml:space="preserve"> </v>
      </c>
      <c r="Q70" s="219">
        <f t="shared" si="14"/>
        <v>7</v>
      </c>
      <c r="R70" s="220">
        <f t="shared" si="15"/>
        <v>4</v>
      </c>
      <c r="AC70" s="17"/>
    </row>
    <row r="71" spans="1:29">
      <c r="A71" s="197">
        <f t="shared" si="17"/>
        <v>61</v>
      </c>
      <c r="B71" s="198">
        <f>Data!B71</f>
        <v>9</v>
      </c>
      <c r="D71" s="212" t="str">
        <f t="shared" si="3"/>
        <v xml:space="preserve"> </v>
      </c>
      <c r="E71" s="213" t="str">
        <f t="shared" si="4"/>
        <v>L</v>
      </c>
      <c r="F71" s="214" t="str">
        <f t="shared" si="5"/>
        <v xml:space="preserve"> </v>
      </c>
      <c r="G71" s="214" t="str">
        <f t="shared" si="6"/>
        <v xml:space="preserve"> </v>
      </c>
      <c r="H71" s="214" t="str">
        <f t="shared" si="7"/>
        <v>O</v>
      </c>
      <c r="I71" s="214" t="str">
        <f t="shared" si="0"/>
        <v>R</v>
      </c>
      <c r="J71" s="215" t="str">
        <f t="shared" si="1"/>
        <v xml:space="preserve"> </v>
      </c>
      <c r="K71" s="216" t="str">
        <f t="shared" si="8"/>
        <v>1D</v>
      </c>
      <c r="L71" s="217" t="str">
        <f t="shared" si="9"/>
        <v xml:space="preserve"> </v>
      </c>
      <c r="M71" s="217" t="str">
        <f t="shared" si="10"/>
        <v xml:space="preserve"> </v>
      </c>
      <c r="N71" s="217" t="str">
        <f t="shared" si="11"/>
        <v xml:space="preserve"> </v>
      </c>
      <c r="O71" s="217" t="str">
        <f t="shared" si="12"/>
        <v xml:space="preserve"> </v>
      </c>
      <c r="P71" s="218">
        <f t="shared" si="13"/>
        <v>3</v>
      </c>
      <c r="Q71" s="219">
        <f t="shared" si="14"/>
        <v>3</v>
      </c>
      <c r="R71" s="220">
        <f t="shared" si="15"/>
        <v>2</v>
      </c>
      <c r="AC71" s="17"/>
    </row>
    <row r="72" spans="1:29">
      <c r="A72" s="197">
        <f t="shared" si="17"/>
        <v>62</v>
      </c>
      <c r="B72" s="198">
        <f>Data!B72</f>
        <v>31</v>
      </c>
      <c r="D72" s="212" t="str">
        <f t="shared" si="3"/>
        <v xml:space="preserve"> </v>
      </c>
      <c r="E72" s="213" t="str">
        <f t="shared" si="4"/>
        <v xml:space="preserve"> </v>
      </c>
      <c r="F72" s="214" t="str">
        <f t="shared" si="5"/>
        <v>H</v>
      </c>
      <c r="G72" s="214" t="str">
        <f t="shared" si="6"/>
        <v xml:space="preserve"> </v>
      </c>
      <c r="H72" s="214" t="str">
        <f t="shared" si="7"/>
        <v>O</v>
      </c>
      <c r="I72" s="214" t="str">
        <f t="shared" si="0"/>
        <v xml:space="preserve"> </v>
      </c>
      <c r="J72" s="215" t="str">
        <f t="shared" si="1"/>
        <v>B</v>
      </c>
      <c r="K72" s="216" t="str">
        <f t="shared" si="8"/>
        <v xml:space="preserve"> </v>
      </c>
      <c r="L72" s="217" t="str">
        <f t="shared" si="9"/>
        <v xml:space="preserve"> </v>
      </c>
      <c r="M72" s="217" t="str">
        <f t="shared" si="10"/>
        <v>3D</v>
      </c>
      <c r="N72" s="217">
        <f t="shared" si="11"/>
        <v>1</v>
      </c>
      <c r="O72" s="217" t="str">
        <f t="shared" si="12"/>
        <v xml:space="preserve"> </v>
      </c>
      <c r="P72" s="218" t="str">
        <f t="shared" si="13"/>
        <v xml:space="preserve"> </v>
      </c>
      <c r="Q72" s="219">
        <f t="shared" si="14"/>
        <v>11</v>
      </c>
      <c r="R72" s="220">
        <f t="shared" si="15"/>
        <v>6</v>
      </c>
      <c r="AC72" s="17"/>
    </row>
    <row r="73" spans="1:29">
      <c r="A73" s="197">
        <f t="shared" si="17"/>
        <v>63</v>
      </c>
      <c r="B73" s="198">
        <f>Data!B73</f>
        <v>29</v>
      </c>
      <c r="D73" s="212" t="str">
        <f t="shared" si="3"/>
        <v xml:space="preserve"> </v>
      </c>
      <c r="E73" s="213" t="str">
        <f t="shared" si="4"/>
        <v xml:space="preserve"> </v>
      </c>
      <c r="F73" s="214" t="str">
        <f t="shared" si="5"/>
        <v>H</v>
      </c>
      <c r="G73" s="214" t="str">
        <f t="shared" si="6"/>
        <v xml:space="preserve"> </v>
      </c>
      <c r="H73" s="214" t="str">
        <f t="shared" si="7"/>
        <v>O</v>
      </c>
      <c r="I73" s="214" t="str">
        <f t="shared" si="0"/>
        <v xml:space="preserve"> </v>
      </c>
      <c r="J73" s="215" t="str">
        <f t="shared" si="1"/>
        <v>B</v>
      </c>
      <c r="K73" s="216" t="str">
        <f t="shared" si="8"/>
        <v xml:space="preserve"> </v>
      </c>
      <c r="L73" s="217" t="str">
        <f t="shared" si="9"/>
        <v xml:space="preserve"> </v>
      </c>
      <c r="M73" s="217" t="str">
        <f t="shared" si="10"/>
        <v>3D</v>
      </c>
      <c r="N73" s="217" t="str">
        <f t="shared" si="11"/>
        <v xml:space="preserve"> </v>
      </c>
      <c r="O73" s="217">
        <f t="shared" si="12"/>
        <v>2</v>
      </c>
      <c r="P73" s="218" t="str">
        <f t="shared" si="13"/>
        <v xml:space="preserve"> </v>
      </c>
      <c r="Q73" s="219">
        <f t="shared" si="14"/>
        <v>10</v>
      </c>
      <c r="R73" s="220">
        <f t="shared" si="15"/>
        <v>5</v>
      </c>
      <c r="AC73" s="17"/>
    </row>
    <row r="74" spans="1:29">
      <c r="A74" s="197">
        <f t="shared" si="17"/>
        <v>64</v>
      </c>
      <c r="B74" s="198">
        <f>Data!B74</f>
        <v>22</v>
      </c>
      <c r="D74" s="212" t="str">
        <f t="shared" si="3"/>
        <v xml:space="preserve"> </v>
      </c>
      <c r="E74" s="213" t="str">
        <f t="shared" si="4"/>
        <v xml:space="preserve"> </v>
      </c>
      <c r="F74" s="214" t="str">
        <f t="shared" si="5"/>
        <v>H</v>
      </c>
      <c r="G74" s="214" t="str">
        <f t="shared" si="6"/>
        <v>E</v>
      </c>
      <c r="H74" s="214" t="str">
        <f t="shared" si="7"/>
        <v xml:space="preserve"> </v>
      </c>
      <c r="I74" s="214" t="str">
        <f t="shared" si="0"/>
        <v xml:space="preserve"> </v>
      </c>
      <c r="J74" s="215" t="str">
        <f t="shared" si="1"/>
        <v>B</v>
      </c>
      <c r="K74" s="216" t="str">
        <f t="shared" si="8"/>
        <v xml:space="preserve"> </v>
      </c>
      <c r="L74" s="217" t="str">
        <f t="shared" si="9"/>
        <v>2D</v>
      </c>
      <c r="M74" s="217" t="str">
        <f t="shared" si="10"/>
        <v xml:space="preserve"> </v>
      </c>
      <c r="N74" s="217">
        <f t="shared" si="11"/>
        <v>1</v>
      </c>
      <c r="O74" s="217" t="str">
        <f t="shared" si="12"/>
        <v xml:space="preserve"> </v>
      </c>
      <c r="P74" s="218" t="str">
        <f t="shared" si="13"/>
        <v xml:space="preserve"> </v>
      </c>
      <c r="Q74" s="219">
        <f t="shared" si="14"/>
        <v>8</v>
      </c>
      <c r="R74" s="220">
        <f t="shared" si="15"/>
        <v>4</v>
      </c>
      <c r="AC74" s="17"/>
    </row>
    <row r="75" spans="1:29">
      <c r="A75" s="197">
        <f t="shared" si="17"/>
        <v>65</v>
      </c>
      <c r="B75" s="198">
        <f>Data!B75</f>
        <v>7</v>
      </c>
      <c r="D75" s="212" t="str">
        <f t="shared" si="3"/>
        <v xml:space="preserve"> </v>
      </c>
      <c r="E75" s="213" t="str">
        <f t="shared" si="4"/>
        <v>L</v>
      </c>
      <c r="F75" s="214" t="str">
        <f t="shared" si="5"/>
        <v xml:space="preserve"> </v>
      </c>
      <c r="G75" s="214" t="str">
        <f t="shared" si="6"/>
        <v xml:space="preserve"> </v>
      </c>
      <c r="H75" s="214" t="str">
        <f t="shared" si="7"/>
        <v>O</v>
      </c>
      <c r="I75" s="214" t="str">
        <f t="shared" ref="I75:I138" si="25">IF($B75=0," ",IF(INDEX(AD$11:AS$46,$B75,2)="R","R"," "))</f>
        <v>R</v>
      </c>
      <c r="J75" s="215" t="str">
        <f t="shared" ref="J75:J138" si="26">IF($B75=0," ",IF(INDEX(AD$11:AS$46,$B75,2)="B","B"," "))</f>
        <v xml:space="preserve"> </v>
      </c>
      <c r="K75" s="216" t="str">
        <f t="shared" si="8"/>
        <v>1D</v>
      </c>
      <c r="L75" s="217" t="str">
        <f t="shared" si="9"/>
        <v xml:space="preserve"> </v>
      </c>
      <c r="M75" s="217" t="str">
        <f t="shared" si="10"/>
        <v xml:space="preserve"> </v>
      </c>
      <c r="N75" s="217">
        <f t="shared" si="11"/>
        <v>1</v>
      </c>
      <c r="O75" s="217" t="str">
        <f t="shared" si="12"/>
        <v xml:space="preserve"> </v>
      </c>
      <c r="P75" s="218" t="str">
        <f t="shared" si="13"/>
        <v xml:space="preserve"> </v>
      </c>
      <c r="Q75" s="219">
        <f t="shared" si="14"/>
        <v>3</v>
      </c>
      <c r="R75" s="220">
        <f t="shared" si="15"/>
        <v>2</v>
      </c>
      <c r="AC75" s="17"/>
    </row>
    <row r="76" spans="1:29">
      <c r="A76" s="197">
        <f t="shared" si="17"/>
        <v>66</v>
      </c>
      <c r="B76" s="198">
        <f>Data!B76</f>
        <v>8</v>
      </c>
      <c r="D76" s="212" t="str">
        <f t="shared" ref="D76:D139" si="27">IF($B76=0,0," ")</f>
        <v xml:space="preserve"> </v>
      </c>
      <c r="E76" s="213" t="str">
        <f t="shared" ref="E76:E139" si="28">IF(AND(B76&gt;0,B76&lt;=18),"L"," ")</f>
        <v>L</v>
      </c>
      <c r="F76" s="214" t="str">
        <f t="shared" ref="F76:F139" si="29">IF(AND(B76&gt;18,B76&lt;=36),"H", " ")</f>
        <v xml:space="preserve"> </v>
      </c>
      <c r="G76" s="214" t="str">
        <f t="shared" ref="G76:G139" si="30">IF(AND(ISEVEN(B76),B76&lt;&gt;0),"E"," ")</f>
        <v>E</v>
      </c>
      <c r="H76" s="214" t="str">
        <f t="shared" ref="H76:H139" si="31">IF(ISODD(B76),"O"," " )</f>
        <v xml:space="preserve"> </v>
      </c>
      <c r="I76" s="214" t="str">
        <f t="shared" si="25"/>
        <v xml:space="preserve"> </v>
      </c>
      <c r="J76" s="215" t="str">
        <f t="shared" si="26"/>
        <v>B</v>
      </c>
      <c r="K76" s="216" t="str">
        <f t="shared" ref="K76:K139" si="32">IF(AND($B76&gt;0,$B76&lt;13),"1D"," ")</f>
        <v>1D</v>
      </c>
      <c r="L76" s="217" t="str">
        <f t="shared" ref="L76:L139" si="33">IF(AND($B76&gt;12,$B76&lt;25),"2D"," ")</f>
        <v xml:space="preserve"> </v>
      </c>
      <c r="M76" s="217" t="str">
        <f t="shared" ref="M76:M139" si="34">IF(AND($B76&gt;24,$B76&lt;37),"3D"," ")</f>
        <v xml:space="preserve"> </v>
      </c>
      <c r="N76" s="217" t="str">
        <f t="shared" ref="N76:N139" si="35">IF(B76&lt;&gt;0,IF(MOD(B76,3)=1,1," ")," ")</f>
        <v xml:space="preserve"> </v>
      </c>
      <c r="O76" s="217">
        <f t="shared" ref="O76:O139" si="36">IF($B76&lt;&gt;0,IF(MOD($B76,3)=2,2," ")," ")</f>
        <v>2</v>
      </c>
      <c r="P76" s="218" t="str">
        <f t="shared" ref="P76:P139" si="37">IF($B76&lt;&gt;0,IF(MOD($B76,3)=0,3," ")," ")</f>
        <v xml:space="preserve"> </v>
      </c>
      <c r="Q76" s="219">
        <f t="shared" ref="Q76:Q139" si="38">IF($B76=0,0,IF(MOD($B76,3)=0,QUOTIENT($B76,3),QUOTIENT($B76,3)+1))</f>
        <v>3</v>
      </c>
      <c r="R76" s="220">
        <f t="shared" ref="R76:R139" si="39">IF($B76=0,0,IF(MOD($B76,6)=0,QUOTIENT($B76,6),QUOTIENT($B76,6)+1))</f>
        <v>2</v>
      </c>
      <c r="AC76" s="17"/>
    </row>
    <row r="77" spans="1:29">
      <c r="A77" s="197">
        <f t="shared" ref="A77:A140" si="40">A76+1</f>
        <v>67</v>
      </c>
      <c r="B77" s="198">
        <f>Data!B77</f>
        <v>2</v>
      </c>
      <c r="D77" s="212" t="str">
        <f t="shared" si="27"/>
        <v xml:space="preserve"> </v>
      </c>
      <c r="E77" s="213" t="str">
        <f t="shared" si="28"/>
        <v>L</v>
      </c>
      <c r="F77" s="214" t="str">
        <f t="shared" si="29"/>
        <v xml:space="preserve"> </v>
      </c>
      <c r="G77" s="214" t="str">
        <f t="shared" si="30"/>
        <v>E</v>
      </c>
      <c r="H77" s="214" t="str">
        <f t="shared" si="31"/>
        <v xml:space="preserve"> </v>
      </c>
      <c r="I77" s="214" t="str">
        <f t="shared" si="25"/>
        <v xml:space="preserve"> </v>
      </c>
      <c r="J77" s="215" t="str">
        <f t="shared" si="26"/>
        <v>B</v>
      </c>
      <c r="K77" s="216" t="str">
        <f t="shared" si="32"/>
        <v>1D</v>
      </c>
      <c r="L77" s="217" t="str">
        <f t="shared" si="33"/>
        <v xml:space="preserve"> </v>
      </c>
      <c r="M77" s="217" t="str">
        <f t="shared" si="34"/>
        <v xml:space="preserve"> </v>
      </c>
      <c r="N77" s="217" t="str">
        <f t="shared" si="35"/>
        <v xml:space="preserve"> </v>
      </c>
      <c r="O77" s="217">
        <f t="shared" si="36"/>
        <v>2</v>
      </c>
      <c r="P77" s="218" t="str">
        <f t="shared" si="37"/>
        <v xml:space="preserve"> </v>
      </c>
      <c r="Q77" s="219">
        <f t="shared" si="38"/>
        <v>1</v>
      </c>
      <c r="R77" s="220">
        <f t="shared" si="39"/>
        <v>1</v>
      </c>
      <c r="AC77" s="17"/>
    </row>
    <row r="78" spans="1:29">
      <c r="A78" s="197">
        <f t="shared" si="40"/>
        <v>68</v>
      </c>
      <c r="B78" s="198">
        <f>Data!B78</f>
        <v>33</v>
      </c>
      <c r="D78" s="212" t="str">
        <f t="shared" si="27"/>
        <v xml:space="preserve"> </v>
      </c>
      <c r="E78" s="213" t="str">
        <f t="shared" si="28"/>
        <v xml:space="preserve"> </v>
      </c>
      <c r="F78" s="214" t="str">
        <f t="shared" si="29"/>
        <v>H</v>
      </c>
      <c r="G78" s="214" t="str">
        <f t="shared" si="30"/>
        <v xml:space="preserve"> </v>
      </c>
      <c r="H78" s="214" t="str">
        <f t="shared" si="31"/>
        <v>O</v>
      </c>
      <c r="I78" s="214" t="str">
        <f t="shared" si="25"/>
        <v xml:space="preserve"> </v>
      </c>
      <c r="J78" s="215" t="str">
        <f t="shared" si="26"/>
        <v>B</v>
      </c>
      <c r="K78" s="216" t="str">
        <f t="shared" si="32"/>
        <v xml:space="preserve"> </v>
      </c>
      <c r="L78" s="217" t="str">
        <f t="shared" si="33"/>
        <v xml:space="preserve"> </v>
      </c>
      <c r="M78" s="217" t="str">
        <f t="shared" si="34"/>
        <v>3D</v>
      </c>
      <c r="N78" s="217" t="str">
        <f t="shared" si="35"/>
        <v xml:space="preserve"> </v>
      </c>
      <c r="O78" s="217" t="str">
        <f t="shared" si="36"/>
        <v xml:space="preserve"> </v>
      </c>
      <c r="P78" s="218">
        <f t="shared" si="37"/>
        <v>3</v>
      </c>
      <c r="Q78" s="219">
        <f t="shared" si="38"/>
        <v>11</v>
      </c>
      <c r="R78" s="220">
        <f t="shared" si="39"/>
        <v>6</v>
      </c>
      <c r="AC78" s="17"/>
    </row>
    <row r="79" spans="1:29">
      <c r="A79" s="197">
        <f t="shared" si="40"/>
        <v>69</v>
      </c>
      <c r="B79" s="198">
        <f>Data!B79</f>
        <v>34</v>
      </c>
      <c r="D79" s="212" t="str">
        <f t="shared" si="27"/>
        <v xml:space="preserve"> </v>
      </c>
      <c r="E79" s="213" t="str">
        <f t="shared" si="28"/>
        <v xml:space="preserve"> </v>
      </c>
      <c r="F79" s="214" t="str">
        <f t="shared" si="29"/>
        <v>H</v>
      </c>
      <c r="G79" s="214" t="str">
        <f t="shared" si="30"/>
        <v>E</v>
      </c>
      <c r="H79" s="214" t="str">
        <f t="shared" si="31"/>
        <v xml:space="preserve"> </v>
      </c>
      <c r="I79" s="214" t="str">
        <f t="shared" si="25"/>
        <v>R</v>
      </c>
      <c r="J79" s="215" t="str">
        <f t="shared" si="26"/>
        <v xml:space="preserve"> </v>
      </c>
      <c r="K79" s="216" t="str">
        <f t="shared" si="32"/>
        <v xml:space="preserve"> </v>
      </c>
      <c r="L79" s="217" t="str">
        <f t="shared" si="33"/>
        <v xml:space="preserve"> </v>
      </c>
      <c r="M79" s="217" t="str">
        <f t="shared" si="34"/>
        <v>3D</v>
      </c>
      <c r="N79" s="217">
        <f t="shared" si="35"/>
        <v>1</v>
      </c>
      <c r="O79" s="217" t="str">
        <f t="shared" si="36"/>
        <v xml:space="preserve"> </v>
      </c>
      <c r="P79" s="218" t="str">
        <f t="shared" si="37"/>
        <v xml:space="preserve"> </v>
      </c>
      <c r="Q79" s="219">
        <f t="shared" si="38"/>
        <v>12</v>
      </c>
      <c r="R79" s="220">
        <f t="shared" si="39"/>
        <v>6</v>
      </c>
      <c r="AC79" s="17"/>
    </row>
    <row r="80" spans="1:29">
      <c r="A80" s="197">
        <f t="shared" si="40"/>
        <v>70</v>
      </c>
      <c r="B80" s="198">
        <f>Data!B80</f>
        <v>19</v>
      </c>
      <c r="D80" s="212" t="str">
        <f t="shared" si="27"/>
        <v xml:space="preserve"> </v>
      </c>
      <c r="E80" s="213" t="str">
        <f t="shared" si="28"/>
        <v xml:space="preserve"> </v>
      </c>
      <c r="F80" s="214" t="str">
        <f t="shared" si="29"/>
        <v>H</v>
      </c>
      <c r="G80" s="214" t="str">
        <f t="shared" si="30"/>
        <v xml:space="preserve"> </v>
      </c>
      <c r="H80" s="214" t="str">
        <f t="shared" si="31"/>
        <v>O</v>
      </c>
      <c r="I80" s="214" t="str">
        <f t="shared" si="25"/>
        <v>R</v>
      </c>
      <c r="J80" s="215" t="str">
        <f t="shared" si="26"/>
        <v xml:space="preserve"> </v>
      </c>
      <c r="K80" s="216" t="str">
        <f t="shared" si="32"/>
        <v xml:space="preserve"> </v>
      </c>
      <c r="L80" s="217" t="str">
        <f t="shared" si="33"/>
        <v>2D</v>
      </c>
      <c r="M80" s="217" t="str">
        <f t="shared" si="34"/>
        <v xml:space="preserve"> </v>
      </c>
      <c r="N80" s="217">
        <f t="shared" si="35"/>
        <v>1</v>
      </c>
      <c r="O80" s="217" t="str">
        <f t="shared" si="36"/>
        <v xml:space="preserve"> </v>
      </c>
      <c r="P80" s="218" t="str">
        <f t="shared" si="37"/>
        <v xml:space="preserve"> </v>
      </c>
      <c r="Q80" s="219">
        <f t="shared" si="38"/>
        <v>7</v>
      </c>
      <c r="R80" s="220">
        <f t="shared" si="39"/>
        <v>4</v>
      </c>
      <c r="AC80" s="17"/>
    </row>
    <row r="81" spans="1:29">
      <c r="A81" s="197">
        <f t="shared" si="40"/>
        <v>71</v>
      </c>
      <c r="B81" s="198">
        <f>Data!B81</f>
        <v>27</v>
      </c>
      <c r="D81" s="212" t="str">
        <f t="shared" si="27"/>
        <v xml:space="preserve"> </v>
      </c>
      <c r="E81" s="213" t="str">
        <f t="shared" si="28"/>
        <v xml:space="preserve"> </v>
      </c>
      <c r="F81" s="214" t="str">
        <f t="shared" si="29"/>
        <v>H</v>
      </c>
      <c r="G81" s="214" t="str">
        <f t="shared" si="30"/>
        <v xml:space="preserve"> </v>
      </c>
      <c r="H81" s="214" t="str">
        <f t="shared" si="31"/>
        <v>O</v>
      </c>
      <c r="I81" s="214" t="str">
        <f t="shared" si="25"/>
        <v>R</v>
      </c>
      <c r="J81" s="215" t="str">
        <f t="shared" si="26"/>
        <v xml:space="preserve"> </v>
      </c>
      <c r="K81" s="216" t="str">
        <f t="shared" si="32"/>
        <v xml:space="preserve"> </v>
      </c>
      <c r="L81" s="217" t="str">
        <f t="shared" si="33"/>
        <v xml:space="preserve"> </v>
      </c>
      <c r="M81" s="217" t="str">
        <f t="shared" si="34"/>
        <v>3D</v>
      </c>
      <c r="N81" s="217" t="str">
        <f t="shared" si="35"/>
        <v xml:space="preserve"> </v>
      </c>
      <c r="O81" s="217" t="str">
        <f t="shared" si="36"/>
        <v xml:space="preserve"> </v>
      </c>
      <c r="P81" s="218">
        <f t="shared" si="37"/>
        <v>3</v>
      </c>
      <c r="Q81" s="219">
        <f t="shared" si="38"/>
        <v>9</v>
      </c>
      <c r="R81" s="220">
        <f t="shared" si="39"/>
        <v>5</v>
      </c>
      <c r="AC81" s="17"/>
    </row>
    <row r="82" spans="1:29">
      <c r="A82" s="197">
        <f t="shared" si="40"/>
        <v>72</v>
      </c>
      <c r="B82" s="198">
        <f>Data!B82</f>
        <v>15</v>
      </c>
      <c r="D82" s="212" t="str">
        <f t="shared" si="27"/>
        <v xml:space="preserve"> </v>
      </c>
      <c r="E82" s="213" t="str">
        <f t="shared" si="28"/>
        <v>L</v>
      </c>
      <c r="F82" s="214" t="str">
        <f t="shared" si="29"/>
        <v xml:space="preserve"> </v>
      </c>
      <c r="G82" s="214" t="str">
        <f t="shared" si="30"/>
        <v xml:space="preserve"> </v>
      </c>
      <c r="H82" s="214" t="str">
        <f t="shared" si="31"/>
        <v>O</v>
      </c>
      <c r="I82" s="214" t="str">
        <f t="shared" si="25"/>
        <v xml:space="preserve"> </v>
      </c>
      <c r="J82" s="215" t="str">
        <f t="shared" si="26"/>
        <v>B</v>
      </c>
      <c r="K82" s="216" t="str">
        <f t="shared" si="32"/>
        <v xml:space="preserve"> </v>
      </c>
      <c r="L82" s="217" t="str">
        <f t="shared" si="33"/>
        <v>2D</v>
      </c>
      <c r="M82" s="217" t="str">
        <f t="shared" si="34"/>
        <v xml:space="preserve"> </v>
      </c>
      <c r="N82" s="217" t="str">
        <f t="shared" si="35"/>
        <v xml:space="preserve"> </v>
      </c>
      <c r="O82" s="217" t="str">
        <f t="shared" si="36"/>
        <v xml:space="preserve"> </v>
      </c>
      <c r="P82" s="218">
        <f t="shared" si="37"/>
        <v>3</v>
      </c>
      <c r="Q82" s="219">
        <f t="shared" si="38"/>
        <v>5</v>
      </c>
      <c r="R82" s="220">
        <f t="shared" si="39"/>
        <v>3</v>
      </c>
      <c r="AC82" s="17"/>
    </row>
    <row r="83" spans="1:29">
      <c r="A83" s="197">
        <f t="shared" si="40"/>
        <v>73</v>
      </c>
      <c r="B83" s="198">
        <f>Data!B83</f>
        <v>30</v>
      </c>
      <c r="D83" s="212" t="str">
        <f t="shared" si="27"/>
        <v xml:space="preserve"> </v>
      </c>
      <c r="E83" s="213" t="str">
        <f t="shared" si="28"/>
        <v xml:space="preserve"> </v>
      </c>
      <c r="F83" s="214" t="str">
        <f t="shared" si="29"/>
        <v>H</v>
      </c>
      <c r="G83" s="214" t="str">
        <f t="shared" si="30"/>
        <v>E</v>
      </c>
      <c r="H83" s="214" t="str">
        <f t="shared" si="31"/>
        <v xml:space="preserve"> </v>
      </c>
      <c r="I83" s="214" t="str">
        <f t="shared" si="25"/>
        <v>R</v>
      </c>
      <c r="J83" s="215" t="str">
        <f t="shared" si="26"/>
        <v xml:space="preserve"> </v>
      </c>
      <c r="K83" s="216" t="str">
        <f t="shared" si="32"/>
        <v xml:space="preserve"> </v>
      </c>
      <c r="L83" s="217" t="str">
        <f t="shared" si="33"/>
        <v xml:space="preserve"> </v>
      </c>
      <c r="M83" s="217" t="str">
        <f t="shared" si="34"/>
        <v>3D</v>
      </c>
      <c r="N83" s="217" t="str">
        <f t="shared" si="35"/>
        <v xml:space="preserve"> </v>
      </c>
      <c r="O83" s="217" t="str">
        <f t="shared" si="36"/>
        <v xml:space="preserve"> </v>
      </c>
      <c r="P83" s="218">
        <f t="shared" si="37"/>
        <v>3</v>
      </c>
      <c r="Q83" s="219">
        <f t="shared" si="38"/>
        <v>10</v>
      </c>
      <c r="R83" s="220">
        <f t="shared" si="39"/>
        <v>5</v>
      </c>
      <c r="AC83" s="17"/>
    </row>
    <row r="84" spans="1:29">
      <c r="A84" s="197">
        <f t="shared" si="40"/>
        <v>74</v>
      </c>
      <c r="B84" s="198">
        <f>Data!B84</f>
        <v>5</v>
      </c>
      <c r="D84" s="212" t="str">
        <f t="shared" si="27"/>
        <v xml:space="preserve"> </v>
      </c>
      <c r="E84" s="213" t="str">
        <f t="shared" si="28"/>
        <v>L</v>
      </c>
      <c r="F84" s="214" t="str">
        <f t="shared" si="29"/>
        <v xml:space="preserve"> </v>
      </c>
      <c r="G84" s="214" t="str">
        <f t="shared" si="30"/>
        <v xml:space="preserve"> </v>
      </c>
      <c r="H84" s="214" t="str">
        <f t="shared" si="31"/>
        <v>O</v>
      </c>
      <c r="I84" s="214" t="str">
        <f t="shared" si="25"/>
        <v>R</v>
      </c>
      <c r="J84" s="215" t="str">
        <f t="shared" si="26"/>
        <v xml:space="preserve"> </v>
      </c>
      <c r="K84" s="216" t="str">
        <f t="shared" si="32"/>
        <v>1D</v>
      </c>
      <c r="L84" s="217" t="str">
        <f t="shared" si="33"/>
        <v xml:space="preserve"> </v>
      </c>
      <c r="M84" s="217" t="str">
        <f t="shared" si="34"/>
        <v xml:space="preserve"> </v>
      </c>
      <c r="N84" s="217" t="str">
        <f t="shared" si="35"/>
        <v xml:space="preserve"> </v>
      </c>
      <c r="O84" s="217">
        <f t="shared" si="36"/>
        <v>2</v>
      </c>
      <c r="P84" s="218" t="str">
        <f t="shared" si="37"/>
        <v xml:space="preserve"> </v>
      </c>
      <c r="Q84" s="219">
        <f t="shared" si="38"/>
        <v>2</v>
      </c>
      <c r="R84" s="220">
        <f t="shared" si="39"/>
        <v>1</v>
      </c>
      <c r="AC84" s="17"/>
    </row>
    <row r="85" spans="1:29">
      <c r="A85" s="197">
        <f t="shared" si="40"/>
        <v>75</v>
      </c>
      <c r="B85" s="198">
        <f>Data!B85</f>
        <v>28</v>
      </c>
      <c r="D85" s="212" t="str">
        <f t="shared" si="27"/>
        <v xml:space="preserve"> </v>
      </c>
      <c r="E85" s="213" t="str">
        <f t="shared" si="28"/>
        <v xml:space="preserve"> </v>
      </c>
      <c r="F85" s="214" t="str">
        <f t="shared" si="29"/>
        <v>H</v>
      </c>
      <c r="G85" s="214" t="str">
        <f t="shared" si="30"/>
        <v>E</v>
      </c>
      <c r="H85" s="214" t="str">
        <f t="shared" si="31"/>
        <v xml:space="preserve"> </v>
      </c>
      <c r="I85" s="214" t="str">
        <f t="shared" si="25"/>
        <v xml:space="preserve"> </v>
      </c>
      <c r="J85" s="215" t="str">
        <f t="shared" si="26"/>
        <v>B</v>
      </c>
      <c r="K85" s="216" t="str">
        <f t="shared" si="32"/>
        <v xml:space="preserve"> </v>
      </c>
      <c r="L85" s="217" t="str">
        <f t="shared" si="33"/>
        <v xml:space="preserve"> </v>
      </c>
      <c r="M85" s="217" t="str">
        <f t="shared" si="34"/>
        <v>3D</v>
      </c>
      <c r="N85" s="217">
        <f t="shared" si="35"/>
        <v>1</v>
      </c>
      <c r="O85" s="217" t="str">
        <f t="shared" si="36"/>
        <v xml:space="preserve"> </v>
      </c>
      <c r="P85" s="218" t="str">
        <f t="shared" si="37"/>
        <v xml:space="preserve"> </v>
      </c>
      <c r="Q85" s="219">
        <f t="shared" si="38"/>
        <v>10</v>
      </c>
      <c r="R85" s="220">
        <f t="shared" si="39"/>
        <v>5</v>
      </c>
      <c r="AC85" s="17"/>
    </row>
    <row r="86" spans="1:29">
      <c r="A86" s="197">
        <f t="shared" si="40"/>
        <v>76</v>
      </c>
      <c r="B86" s="198">
        <f>Data!B86</f>
        <v>33</v>
      </c>
      <c r="D86" s="212" t="str">
        <f t="shared" si="27"/>
        <v xml:space="preserve"> </v>
      </c>
      <c r="E86" s="213" t="str">
        <f t="shared" si="28"/>
        <v xml:space="preserve"> </v>
      </c>
      <c r="F86" s="214" t="str">
        <f t="shared" si="29"/>
        <v>H</v>
      </c>
      <c r="G86" s="214" t="str">
        <f t="shared" si="30"/>
        <v xml:space="preserve"> </v>
      </c>
      <c r="H86" s="214" t="str">
        <f t="shared" si="31"/>
        <v>O</v>
      </c>
      <c r="I86" s="214" t="str">
        <f t="shared" si="25"/>
        <v xml:space="preserve"> </v>
      </c>
      <c r="J86" s="215" t="str">
        <f t="shared" si="26"/>
        <v>B</v>
      </c>
      <c r="K86" s="216" t="str">
        <f t="shared" si="32"/>
        <v xml:space="preserve"> </v>
      </c>
      <c r="L86" s="217" t="str">
        <f t="shared" si="33"/>
        <v xml:space="preserve"> </v>
      </c>
      <c r="M86" s="217" t="str">
        <f t="shared" si="34"/>
        <v>3D</v>
      </c>
      <c r="N86" s="217" t="str">
        <f t="shared" si="35"/>
        <v xml:space="preserve"> </v>
      </c>
      <c r="O86" s="217" t="str">
        <f t="shared" si="36"/>
        <v xml:space="preserve"> </v>
      </c>
      <c r="P86" s="218">
        <f t="shared" si="37"/>
        <v>3</v>
      </c>
      <c r="Q86" s="219">
        <f t="shared" si="38"/>
        <v>11</v>
      </c>
      <c r="R86" s="220">
        <f t="shared" si="39"/>
        <v>6</v>
      </c>
      <c r="AC86" s="17"/>
    </row>
    <row r="87" spans="1:29">
      <c r="A87" s="197">
        <f t="shared" si="40"/>
        <v>77</v>
      </c>
      <c r="B87" s="198">
        <f>Data!B87</f>
        <v>27</v>
      </c>
      <c r="D87" s="212" t="str">
        <f t="shared" si="27"/>
        <v xml:space="preserve"> </v>
      </c>
      <c r="E87" s="213" t="str">
        <f t="shared" si="28"/>
        <v xml:space="preserve"> </v>
      </c>
      <c r="F87" s="214" t="str">
        <f t="shared" si="29"/>
        <v>H</v>
      </c>
      <c r="G87" s="214" t="str">
        <f t="shared" si="30"/>
        <v xml:space="preserve"> </v>
      </c>
      <c r="H87" s="214" t="str">
        <f t="shared" si="31"/>
        <v>O</v>
      </c>
      <c r="I87" s="214" t="str">
        <f t="shared" si="25"/>
        <v>R</v>
      </c>
      <c r="J87" s="215" t="str">
        <f t="shared" si="26"/>
        <v xml:space="preserve"> </v>
      </c>
      <c r="K87" s="216" t="str">
        <f t="shared" si="32"/>
        <v xml:space="preserve"> </v>
      </c>
      <c r="L87" s="217" t="str">
        <f t="shared" si="33"/>
        <v xml:space="preserve"> </v>
      </c>
      <c r="M87" s="217" t="str">
        <f t="shared" si="34"/>
        <v>3D</v>
      </c>
      <c r="N87" s="217" t="str">
        <f t="shared" si="35"/>
        <v xml:space="preserve"> </v>
      </c>
      <c r="O87" s="217" t="str">
        <f t="shared" si="36"/>
        <v xml:space="preserve"> </v>
      </c>
      <c r="P87" s="218">
        <f t="shared" si="37"/>
        <v>3</v>
      </c>
      <c r="Q87" s="219">
        <f t="shared" si="38"/>
        <v>9</v>
      </c>
      <c r="R87" s="220">
        <f t="shared" si="39"/>
        <v>5</v>
      </c>
      <c r="AC87" s="17"/>
    </row>
    <row r="88" spans="1:29">
      <c r="A88" s="197">
        <f t="shared" si="40"/>
        <v>78</v>
      </c>
      <c r="B88" s="198">
        <f>Data!B88</f>
        <v>13</v>
      </c>
      <c r="D88" s="212" t="str">
        <f t="shared" si="27"/>
        <v xml:space="preserve"> </v>
      </c>
      <c r="E88" s="213" t="str">
        <f t="shared" si="28"/>
        <v>L</v>
      </c>
      <c r="F88" s="214" t="str">
        <f t="shared" si="29"/>
        <v xml:space="preserve"> </v>
      </c>
      <c r="G88" s="214" t="str">
        <f t="shared" si="30"/>
        <v xml:space="preserve"> </v>
      </c>
      <c r="H88" s="214" t="str">
        <f t="shared" si="31"/>
        <v>O</v>
      </c>
      <c r="I88" s="214" t="str">
        <f t="shared" si="25"/>
        <v xml:space="preserve"> </v>
      </c>
      <c r="J88" s="215" t="str">
        <f t="shared" si="26"/>
        <v>B</v>
      </c>
      <c r="K88" s="216" t="str">
        <f t="shared" si="32"/>
        <v xml:space="preserve"> </v>
      </c>
      <c r="L88" s="217" t="str">
        <f t="shared" si="33"/>
        <v>2D</v>
      </c>
      <c r="M88" s="217" t="str">
        <f t="shared" si="34"/>
        <v xml:space="preserve"> </v>
      </c>
      <c r="N88" s="217">
        <f t="shared" si="35"/>
        <v>1</v>
      </c>
      <c r="O88" s="217" t="str">
        <f t="shared" si="36"/>
        <v xml:space="preserve"> </v>
      </c>
      <c r="P88" s="218" t="str">
        <f t="shared" si="37"/>
        <v xml:space="preserve"> </v>
      </c>
      <c r="Q88" s="219">
        <f t="shared" si="38"/>
        <v>5</v>
      </c>
      <c r="R88" s="220">
        <f t="shared" si="39"/>
        <v>3</v>
      </c>
      <c r="AC88" s="17"/>
    </row>
    <row r="89" spans="1:29">
      <c r="A89" s="197">
        <f t="shared" si="40"/>
        <v>79</v>
      </c>
      <c r="B89" s="198">
        <f>Data!B89</f>
        <v>21</v>
      </c>
      <c r="D89" s="212" t="str">
        <f t="shared" si="27"/>
        <v xml:space="preserve"> </v>
      </c>
      <c r="E89" s="213" t="str">
        <f t="shared" si="28"/>
        <v xml:space="preserve"> </v>
      </c>
      <c r="F89" s="214" t="str">
        <f t="shared" si="29"/>
        <v>H</v>
      </c>
      <c r="G89" s="214" t="str">
        <f t="shared" si="30"/>
        <v xml:space="preserve"> </v>
      </c>
      <c r="H89" s="214" t="str">
        <f t="shared" si="31"/>
        <v>O</v>
      </c>
      <c r="I89" s="214" t="str">
        <f t="shared" si="25"/>
        <v>R</v>
      </c>
      <c r="J89" s="215" t="str">
        <f t="shared" si="26"/>
        <v xml:space="preserve"> </v>
      </c>
      <c r="K89" s="216" t="str">
        <f t="shared" si="32"/>
        <v xml:space="preserve"> </v>
      </c>
      <c r="L89" s="217" t="str">
        <f t="shared" si="33"/>
        <v>2D</v>
      </c>
      <c r="M89" s="217" t="str">
        <f t="shared" si="34"/>
        <v xml:space="preserve"> </v>
      </c>
      <c r="N89" s="217" t="str">
        <f t="shared" si="35"/>
        <v xml:space="preserve"> </v>
      </c>
      <c r="O89" s="217" t="str">
        <f t="shared" si="36"/>
        <v xml:space="preserve"> </v>
      </c>
      <c r="P89" s="218">
        <f t="shared" si="37"/>
        <v>3</v>
      </c>
      <c r="Q89" s="219">
        <f t="shared" si="38"/>
        <v>7</v>
      </c>
      <c r="R89" s="220">
        <f t="shared" si="39"/>
        <v>4</v>
      </c>
      <c r="AC89" s="17"/>
    </row>
    <row r="90" spans="1:29">
      <c r="A90" s="197">
        <f t="shared" si="40"/>
        <v>80</v>
      </c>
      <c r="B90" s="198">
        <f>Data!B90</f>
        <v>32</v>
      </c>
      <c r="D90" s="212" t="str">
        <f t="shared" si="27"/>
        <v xml:space="preserve"> </v>
      </c>
      <c r="E90" s="213" t="str">
        <f t="shared" si="28"/>
        <v xml:space="preserve"> </v>
      </c>
      <c r="F90" s="214" t="str">
        <f t="shared" si="29"/>
        <v>H</v>
      </c>
      <c r="G90" s="214" t="str">
        <f t="shared" si="30"/>
        <v>E</v>
      </c>
      <c r="H90" s="214" t="str">
        <f t="shared" si="31"/>
        <v xml:space="preserve"> </v>
      </c>
      <c r="I90" s="214" t="str">
        <f t="shared" si="25"/>
        <v>R</v>
      </c>
      <c r="J90" s="215" t="str">
        <f t="shared" si="26"/>
        <v xml:space="preserve"> </v>
      </c>
      <c r="K90" s="216" t="str">
        <f t="shared" si="32"/>
        <v xml:space="preserve"> </v>
      </c>
      <c r="L90" s="217" t="str">
        <f t="shared" si="33"/>
        <v xml:space="preserve"> </v>
      </c>
      <c r="M90" s="217" t="str">
        <f t="shared" si="34"/>
        <v>3D</v>
      </c>
      <c r="N90" s="217" t="str">
        <f t="shared" si="35"/>
        <v xml:space="preserve"> </v>
      </c>
      <c r="O90" s="217">
        <f t="shared" si="36"/>
        <v>2</v>
      </c>
      <c r="P90" s="218" t="str">
        <f t="shared" si="37"/>
        <v xml:space="preserve"> </v>
      </c>
      <c r="Q90" s="219">
        <f t="shared" si="38"/>
        <v>11</v>
      </c>
      <c r="R90" s="220">
        <f t="shared" si="39"/>
        <v>6</v>
      </c>
      <c r="AC90" s="17"/>
    </row>
    <row r="91" spans="1:29">
      <c r="A91" s="197">
        <f t="shared" si="40"/>
        <v>81</v>
      </c>
      <c r="B91" s="198">
        <f>Data!B91</f>
        <v>34</v>
      </c>
      <c r="D91" s="212" t="str">
        <f t="shared" si="27"/>
        <v xml:space="preserve"> </v>
      </c>
      <c r="E91" s="213" t="str">
        <f t="shared" si="28"/>
        <v xml:space="preserve"> </v>
      </c>
      <c r="F91" s="214" t="str">
        <f t="shared" si="29"/>
        <v>H</v>
      </c>
      <c r="G91" s="214" t="str">
        <f t="shared" si="30"/>
        <v>E</v>
      </c>
      <c r="H91" s="214" t="str">
        <f t="shared" si="31"/>
        <v xml:space="preserve"> </v>
      </c>
      <c r="I91" s="214" t="str">
        <f t="shared" si="25"/>
        <v>R</v>
      </c>
      <c r="J91" s="215" t="str">
        <f t="shared" si="26"/>
        <v xml:space="preserve"> </v>
      </c>
      <c r="K91" s="216" t="str">
        <f t="shared" si="32"/>
        <v xml:space="preserve"> </v>
      </c>
      <c r="L91" s="217" t="str">
        <f t="shared" si="33"/>
        <v xml:space="preserve"> </v>
      </c>
      <c r="M91" s="217" t="str">
        <f t="shared" si="34"/>
        <v>3D</v>
      </c>
      <c r="N91" s="217">
        <f t="shared" si="35"/>
        <v>1</v>
      </c>
      <c r="O91" s="217" t="str">
        <f t="shared" si="36"/>
        <v xml:space="preserve"> </v>
      </c>
      <c r="P91" s="218" t="str">
        <f t="shared" si="37"/>
        <v xml:space="preserve"> </v>
      </c>
      <c r="Q91" s="219">
        <f t="shared" si="38"/>
        <v>12</v>
      </c>
      <c r="R91" s="220">
        <f t="shared" si="39"/>
        <v>6</v>
      </c>
      <c r="AC91" s="17"/>
    </row>
    <row r="92" spans="1:29">
      <c r="A92" s="197">
        <f t="shared" si="40"/>
        <v>82</v>
      </c>
      <c r="B92" s="198">
        <f>Data!B92</f>
        <v>19</v>
      </c>
      <c r="D92" s="212" t="str">
        <f t="shared" si="27"/>
        <v xml:space="preserve"> </v>
      </c>
      <c r="E92" s="213" t="str">
        <f t="shared" si="28"/>
        <v xml:space="preserve"> </v>
      </c>
      <c r="F92" s="214" t="str">
        <f t="shared" si="29"/>
        <v>H</v>
      </c>
      <c r="G92" s="214" t="str">
        <f t="shared" si="30"/>
        <v xml:space="preserve"> </v>
      </c>
      <c r="H92" s="214" t="str">
        <f t="shared" si="31"/>
        <v>O</v>
      </c>
      <c r="I92" s="214" t="str">
        <f t="shared" si="25"/>
        <v>R</v>
      </c>
      <c r="J92" s="215" t="str">
        <f t="shared" si="26"/>
        <v xml:space="preserve"> </v>
      </c>
      <c r="K92" s="216" t="str">
        <f t="shared" si="32"/>
        <v xml:space="preserve"> </v>
      </c>
      <c r="L92" s="217" t="str">
        <f t="shared" si="33"/>
        <v>2D</v>
      </c>
      <c r="M92" s="217" t="str">
        <f t="shared" si="34"/>
        <v xml:space="preserve"> </v>
      </c>
      <c r="N92" s="217">
        <f t="shared" si="35"/>
        <v>1</v>
      </c>
      <c r="O92" s="217" t="str">
        <f t="shared" si="36"/>
        <v xml:space="preserve"> </v>
      </c>
      <c r="P92" s="218" t="str">
        <f t="shared" si="37"/>
        <v xml:space="preserve"> </v>
      </c>
      <c r="Q92" s="219">
        <f t="shared" si="38"/>
        <v>7</v>
      </c>
      <c r="R92" s="220">
        <f t="shared" si="39"/>
        <v>4</v>
      </c>
      <c r="AC92" s="17"/>
    </row>
    <row r="93" spans="1:29">
      <c r="A93" s="197">
        <f t="shared" si="40"/>
        <v>83</v>
      </c>
      <c r="B93" s="198">
        <f>Data!B93</f>
        <v>25</v>
      </c>
      <c r="D93" s="212" t="str">
        <f t="shared" si="27"/>
        <v xml:space="preserve"> </v>
      </c>
      <c r="E93" s="213" t="str">
        <f t="shared" si="28"/>
        <v xml:space="preserve"> </v>
      </c>
      <c r="F93" s="214" t="str">
        <f t="shared" si="29"/>
        <v>H</v>
      </c>
      <c r="G93" s="214" t="str">
        <f t="shared" si="30"/>
        <v xml:space="preserve"> </v>
      </c>
      <c r="H93" s="214" t="str">
        <f t="shared" si="31"/>
        <v>O</v>
      </c>
      <c r="I93" s="214" t="str">
        <f t="shared" si="25"/>
        <v>R</v>
      </c>
      <c r="J93" s="215" t="str">
        <f t="shared" si="26"/>
        <v xml:space="preserve"> </v>
      </c>
      <c r="K93" s="216" t="str">
        <f t="shared" si="32"/>
        <v xml:space="preserve"> </v>
      </c>
      <c r="L93" s="217" t="str">
        <f t="shared" si="33"/>
        <v xml:space="preserve"> </v>
      </c>
      <c r="M93" s="217" t="str">
        <f t="shared" si="34"/>
        <v>3D</v>
      </c>
      <c r="N93" s="217">
        <f t="shared" si="35"/>
        <v>1</v>
      </c>
      <c r="O93" s="217" t="str">
        <f t="shared" si="36"/>
        <v xml:space="preserve"> </v>
      </c>
      <c r="P93" s="218" t="str">
        <f t="shared" si="37"/>
        <v xml:space="preserve"> </v>
      </c>
      <c r="Q93" s="219">
        <f t="shared" si="38"/>
        <v>9</v>
      </c>
      <c r="R93" s="220">
        <f t="shared" si="39"/>
        <v>5</v>
      </c>
      <c r="AC93" s="17"/>
    </row>
    <row r="94" spans="1:29">
      <c r="A94" s="197">
        <f t="shared" si="40"/>
        <v>84</v>
      </c>
      <c r="B94" s="198">
        <f>Data!B94</f>
        <v>30</v>
      </c>
      <c r="D94" s="212" t="str">
        <f t="shared" si="27"/>
        <v xml:space="preserve"> </v>
      </c>
      <c r="E94" s="213" t="str">
        <f t="shared" si="28"/>
        <v xml:space="preserve"> </v>
      </c>
      <c r="F94" s="214" t="str">
        <f t="shared" si="29"/>
        <v>H</v>
      </c>
      <c r="G94" s="214" t="str">
        <f t="shared" si="30"/>
        <v>E</v>
      </c>
      <c r="H94" s="214" t="str">
        <f t="shared" si="31"/>
        <v xml:space="preserve"> </v>
      </c>
      <c r="I94" s="214" t="str">
        <f t="shared" si="25"/>
        <v>R</v>
      </c>
      <c r="J94" s="215" t="str">
        <f t="shared" si="26"/>
        <v xml:space="preserve"> </v>
      </c>
      <c r="K94" s="216" t="str">
        <f t="shared" si="32"/>
        <v xml:space="preserve"> </v>
      </c>
      <c r="L94" s="217" t="str">
        <f t="shared" si="33"/>
        <v xml:space="preserve"> </v>
      </c>
      <c r="M94" s="217" t="str">
        <f t="shared" si="34"/>
        <v>3D</v>
      </c>
      <c r="N94" s="217" t="str">
        <f t="shared" si="35"/>
        <v xml:space="preserve"> </v>
      </c>
      <c r="O94" s="217" t="str">
        <f t="shared" si="36"/>
        <v xml:space="preserve"> </v>
      </c>
      <c r="P94" s="218">
        <f t="shared" si="37"/>
        <v>3</v>
      </c>
      <c r="Q94" s="219">
        <f t="shared" si="38"/>
        <v>10</v>
      </c>
      <c r="R94" s="220">
        <f t="shared" si="39"/>
        <v>5</v>
      </c>
      <c r="AC94" s="17"/>
    </row>
    <row r="95" spans="1:29">
      <c r="A95" s="197">
        <f t="shared" si="40"/>
        <v>85</v>
      </c>
      <c r="B95" s="198">
        <f>Data!B95</f>
        <v>3</v>
      </c>
      <c r="D95" s="212" t="str">
        <f t="shared" si="27"/>
        <v xml:space="preserve"> </v>
      </c>
      <c r="E95" s="213" t="str">
        <f t="shared" si="28"/>
        <v>L</v>
      </c>
      <c r="F95" s="214" t="str">
        <f t="shared" si="29"/>
        <v xml:space="preserve"> </v>
      </c>
      <c r="G95" s="214" t="str">
        <f t="shared" si="30"/>
        <v xml:space="preserve"> </v>
      </c>
      <c r="H95" s="214" t="str">
        <f t="shared" si="31"/>
        <v>O</v>
      </c>
      <c r="I95" s="214" t="str">
        <f t="shared" si="25"/>
        <v>R</v>
      </c>
      <c r="J95" s="215" t="str">
        <f t="shared" si="26"/>
        <v xml:space="preserve"> </v>
      </c>
      <c r="K95" s="216" t="str">
        <f t="shared" si="32"/>
        <v>1D</v>
      </c>
      <c r="L95" s="217" t="str">
        <f t="shared" si="33"/>
        <v xml:space="preserve"> </v>
      </c>
      <c r="M95" s="217" t="str">
        <f t="shared" si="34"/>
        <v xml:space="preserve"> </v>
      </c>
      <c r="N95" s="217" t="str">
        <f t="shared" si="35"/>
        <v xml:space="preserve"> </v>
      </c>
      <c r="O95" s="217" t="str">
        <f t="shared" si="36"/>
        <v xml:space="preserve"> </v>
      </c>
      <c r="P95" s="218">
        <f t="shared" si="37"/>
        <v>3</v>
      </c>
      <c r="Q95" s="219">
        <f t="shared" si="38"/>
        <v>1</v>
      </c>
      <c r="R95" s="220">
        <f t="shared" si="39"/>
        <v>1</v>
      </c>
      <c r="AC95" s="17"/>
    </row>
    <row r="96" spans="1:29">
      <c r="A96" s="197">
        <f t="shared" si="40"/>
        <v>86</v>
      </c>
      <c r="B96" s="198">
        <f>Data!B96</f>
        <v>18</v>
      </c>
      <c r="D96" s="212" t="str">
        <f t="shared" si="27"/>
        <v xml:space="preserve"> </v>
      </c>
      <c r="E96" s="213" t="str">
        <f t="shared" si="28"/>
        <v>L</v>
      </c>
      <c r="F96" s="214" t="str">
        <f t="shared" si="29"/>
        <v xml:space="preserve"> </v>
      </c>
      <c r="G96" s="214" t="str">
        <f t="shared" si="30"/>
        <v>E</v>
      </c>
      <c r="H96" s="214" t="str">
        <f t="shared" si="31"/>
        <v xml:space="preserve"> </v>
      </c>
      <c r="I96" s="214" t="str">
        <f t="shared" si="25"/>
        <v>R</v>
      </c>
      <c r="J96" s="215" t="str">
        <f t="shared" si="26"/>
        <v xml:space="preserve"> </v>
      </c>
      <c r="K96" s="216" t="str">
        <f t="shared" si="32"/>
        <v xml:space="preserve"> </v>
      </c>
      <c r="L96" s="217" t="str">
        <f t="shared" si="33"/>
        <v>2D</v>
      </c>
      <c r="M96" s="217" t="str">
        <f t="shared" si="34"/>
        <v xml:space="preserve"> </v>
      </c>
      <c r="N96" s="217" t="str">
        <f t="shared" si="35"/>
        <v xml:space="preserve"> </v>
      </c>
      <c r="O96" s="217" t="str">
        <f t="shared" si="36"/>
        <v xml:space="preserve"> </v>
      </c>
      <c r="P96" s="218">
        <f t="shared" si="37"/>
        <v>3</v>
      </c>
      <c r="Q96" s="219">
        <f t="shared" si="38"/>
        <v>6</v>
      </c>
      <c r="R96" s="220">
        <f t="shared" si="39"/>
        <v>3</v>
      </c>
      <c r="AC96" s="17"/>
    </row>
    <row r="97" spans="1:29">
      <c r="A97" s="197">
        <f t="shared" si="40"/>
        <v>87</v>
      </c>
      <c r="B97" s="198">
        <f>Data!B97</f>
        <v>10</v>
      </c>
      <c r="D97" s="212" t="str">
        <f t="shared" si="27"/>
        <v xml:space="preserve"> </v>
      </c>
      <c r="E97" s="213" t="str">
        <f t="shared" si="28"/>
        <v>L</v>
      </c>
      <c r="F97" s="214" t="str">
        <f t="shared" si="29"/>
        <v xml:space="preserve"> </v>
      </c>
      <c r="G97" s="214" t="str">
        <f t="shared" si="30"/>
        <v>E</v>
      </c>
      <c r="H97" s="214" t="str">
        <f t="shared" si="31"/>
        <v xml:space="preserve"> </v>
      </c>
      <c r="I97" s="214" t="str">
        <f t="shared" si="25"/>
        <v xml:space="preserve"> </v>
      </c>
      <c r="J97" s="215" t="str">
        <f t="shared" si="26"/>
        <v>B</v>
      </c>
      <c r="K97" s="216" t="str">
        <f t="shared" si="32"/>
        <v>1D</v>
      </c>
      <c r="L97" s="217" t="str">
        <f t="shared" si="33"/>
        <v xml:space="preserve"> </v>
      </c>
      <c r="M97" s="217" t="str">
        <f t="shared" si="34"/>
        <v xml:space="preserve"> </v>
      </c>
      <c r="N97" s="217">
        <f t="shared" si="35"/>
        <v>1</v>
      </c>
      <c r="O97" s="217" t="str">
        <f t="shared" si="36"/>
        <v xml:space="preserve"> </v>
      </c>
      <c r="P97" s="218" t="str">
        <f t="shared" si="37"/>
        <v xml:space="preserve"> </v>
      </c>
      <c r="Q97" s="219">
        <f t="shared" si="38"/>
        <v>4</v>
      </c>
      <c r="R97" s="220">
        <f t="shared" si="39"/>
        <v>2</v>
      </c>
      <c r="AC97" s="17"/>
    </row>
    <row r="98" spans="1:29">
      <c r="A98" s="197">
        <f t="shared" si="40"/>
        <v>88</v>
      </c>
      <c r="B98" s="198">
        <f>Data!B98</f>
        <v>1</v>
      </c>
      <c r="D98" s="212" t="str">
        <f t="shared" si="27"/>
        <v xml:space="preserve"> </v>
      </c>
      <c r="E98" s="213" t="str">
        <f t="shared" si="28"/>
        <v>L</v>
      </c>
      <c r="F98" s="214" t="str">
        <f t="shared" si="29"/>
        <v xml:space="preserve"> </v>
      </c>
      <c r="G98" s="214" t="str">
        <f t="shared" si="30"/>
        <v xml:space="preserve"> </v>
      </c>
      <c r="H98" s="214" t="str">
        <f t="shared" si="31"/>
        <v>O</v>
      </c>
      <c r="I98" s="214" t="str">
        <f t="shared" si="25"/>
        <v>R</v>
      </c>
      <c r="J98" s="215" t="str">
        <f t="shared" si="26"/>
        <v xml:space="preserve"> </v>
      </c>
      <c r="K98" s="216" t="str">
        <f t="shared" si="32"/>
        <v>1D</v>
      </c>
      <c r="L98" s="217" t="str">
        <f t="shared" si="33"/>
        <v xml:space="preserve"> </v>
      </c>
      <c r="M98" s="217" t="str">
        <f t="shared" si="34"/>
        <v xml:space="preserve"> </v>
      </c>
      <c r="N98" s="217">
        <f t="shared" si="35"/>
        <v>1</v>
      </c>
      <c r="O98" s="217" t="str">
        <f t="shared" si="36"/>
        <v xml:space="preserve"> </v>
      </c>
      <c r="P98" s="218" t="str">
        <f t="shared" si="37"/>
        <v xml:space="preserve"> </v>
      </c>
      <c r="Q98" s="219">
        <f t="shared" si="38"/>
        <v>1</v>
      </c>
      <c r="R98" s="220">
        <f t="shared" si="39"/>
        <v>1</v>
      </c>
      <c r="AC98" s="17"/>
    </row>
    <row r="99" spans="1:29">
      <c r="A99" s="197">
        <f t="shared" si="40"/>
        <v>89</v>
      </c>
      <c r="B99" s="198">
        <f>Data!B99</f>
        <v>24</v>
      </c>
      <c r="D99" s="212" t="str">
        <f t="shared" si="27"/>
        <v xml:space="preserve"> </v>
      </c>
      <c r="E99" s="213" t="str">
        <f t="shared" si="28"/>
        <v xml:space="preserve"> </v>
      </c>
      <c r="F99" s="214" t="str">
        <f t="shared" si="29"/>
        <v>H</v>
      </c>
      <c r="G99" s="214" t="str">
        <f t="shared" si="30"/>
        <v>E</v>
      </c>
      <c r="H99" s="214" t="str">
        <f t="shared" si="31"/>
        <v xml:space="preserve"> </v>
      </c>
      <c r="I99" s="214" t="str">
        <f t="shared" si="25"/>
        <v xml:space="preserve"> </v>
      </c>
      <c r="J99" s="215" t="str">
        <f t="shared" si="26"/>
        <v>B</v>
      </c>
      <c r="K99" s="216" t="str">
        <f t="shared" si="32"/>
        <v xml:space="preserve"> </v>
      </c>
      <c r="L99" s="217" t="str">
        <f t="shared" si="33"/>
        <v>2D</v>
      </c>
      <c r="M99" s="217" t="str">
        <f t="shared" si="34"/>
        <v xml:space="preserve"> </v>
      </c>
      <c r="N99" s="217" t="str">
        <f t="shared" si="35"/>
        <v xml:space="preserve"> </v>
      </c>
      <c r="O99" s="217" t="str">
        <f t="shared" si="36"/>
        <v xml:space="preserve"> </v>
      </c>
      <c r="P99" s="218">
        <f t="shared" si="37"/>
        <v>3</v>
      </c>
      <c r="Q99" s="219">
        <f t="shared" si="38"/>
        <v>8</v>
      </c>
      <c r="R99" s="220">
        <f t="shared" si="39"/>
        <v>4</v>
      </c>
      <c r="AC99" s="17"/>
    </row>
    <row r="100" spans="1:29">
      <c r="A100" s="197">
        <f t="shared" si="40"/>
        <v>90</v>
      </c>
      <c r="B100" s="198">
        <f>Data!B100</f>
        <v>18</v>
      </c>
      <c r="D100" s="212" t="str">
        <f t="shared" si="27"/>
        <v xml:space="preserve"> </v>
      </c>
      <c r="E100" s="213" t="str">
        <f t="shared" si="28"/>
        <v>L</v>
      </c>
      <c r="F100" s="214" t="str">
        <f t="shared" si="29"/>
        <v xml:space="preserve"> </v>
      </c>
      <c r="G100" s="214" t="str">
        <f t="shared" si="30"/>
        <v>E</v>
      </c>
      <c r="H100" s="214" t="str">
        <f t="shared" si="31"/>
        <v xml:space="preserve"> </v>
      </c>
      <c r="I100" s="214" t="str">
        <f t="shared" si="25"/>
        <v>R</v>
      </c>
      <c r="J100" s="215" t="str">
        <f t="shared" si="26"/>
        <v xml:space="preserve"> </v>
      </c>
      <c r="K100" s="216" t="str">
        <f t="shared" si="32"/>
        <v xml:space="preserve"> </v>
      </c>
      <c r="L100" s="217" t="str">
        <f t="shared" si="33"/>
        <v>2D</v>
      </c>
      <c r="M100" s="217" t="str">
        <f t="shared" si="34"/>
        <v xml:space="preserve"> </v>
      </c>
      <c r="N100" s="217" t="str">
        <f t="shared" si="35"/>
        <v xml:space="preserve"> </v>
      </c>
      <c r="O100" s="217" t="str">
        <f t="shared" si="36"/>
        <v xml:space="preserve"> </v>
      </c>
      <c r="P100" s="218">
        <f t="shared" si="37"/>
        <v>3</v>
      </c>
      <c r="Q100" s="219">
        <f t="shared" si="38"/>
        <v>6</v>
      </c>
      <c r="R100" s="220">
        <f t="shared" si="39"/>
        <v>3</v>
      </c>
      <c r="AC100" s="17"/>
    </row>
    <row r="101" spans="1:29">
      <c r="A101" s="197">
        <f t="shared" si="40"/>
        <v>91</v>
      </c>
      <c r="B101" s="198">
        <f>Data!B101</f>
        <v>35</v>
      </c>
      <c r="D101" s="212" t="str">
        <f t="shared" si="27"/>
        <v xml:space="preserve"> </v>
      </c>
      <c r="E101" s="213" t="str">
        <f t="shared" si="28"/>
        <v xml:space="preserve"> </v>
      </c>
      <c r="F101" s="214" t="str">
        <f t="shared" si="29"/>
        <v>H</v>
      </c>
      <c r="G101" s="214" t="str">
        <f t="shared" si="30"/>
        <v xml:space="preserve"> </v>
      </c>
      <c r="H101" s="214" t="str">
        <f t="shared" si="31"/>
        <v>O</v>
      </c>
      <c r="I101" s="214" t="str">
        <f t="shared" si="25"/>
        <v xml:space="preserve"> </v>
      </c>
      <c r="J101" s="215" t="str">
        <f t="shared" si="26"/>
        <v>B</v>
      </c>
      <c r="K101" s="216" t="str">
        <f t="shared" si="32"/>
        <v xml:space="preserve"> </v>
      </c>
      <c r="L101" s="217" t="str">
        <f t="shared" si="33"/>
        <v xml:space="preserve"> </v>
      </c>
      <c r="M101" s="217" t="str">
        <f t="shared" si="34"/>
        <v>3D</v>
      </c>
      <c r="N101" s="217" t="str">
        <f t="shared" si="35"/>
        <v xml:space="preserve"> </v>
      </c>
      <c r="O101" s="217">
        <f t="shared" si="36"/>
        <v>2</v>
      </c>
      <c r="P101" s="218" t="str">
        <f t="shared" si="37"/>
        <v xml:space="preserve"> </v>
      </c>
      <c r="Q101" s="219">
        <f t="shared" si="38"/>
        <v>12</v>
      </c>
      <c r="R101" s="220">
        <f t="shared" si="39"/>
        <v>6</v>
      </c>
      <c r="AC101" s="17"/>
    </row>
    <row r="102" spans="1:29">
      <c r="A102" s="197">
        <f t="shared" si="40"/>
        <v>92</v>
      </c>
      <c r="B102" s="198">
        <f>Data!B102</f>
        <v>14</v>
      </c>
      <c r="D102" s="212" t="str">
        <f t="shared" si="27"/>
        <v xml:space="preserve"> </v>
      </c>
      <c r="E102" s="213" t="str">
        <f t="shared" si="28"/>
        <v>L</v>
      </c>
      <c r="F102" s="214" t="str">
        <f t="shared" si="29"/>
        <v xml:space="preserve"> </v>
      </c>
      <c r="G102" s="214" t="str">
        <f t="shared" si="30"/>
        <v>E</v>
      </c>
      <c r="H102" s="214" t="str">
        <f t="shared" si="31"/>
        <v xml:space="preserve"> </v>
      </c>
      <c r="I102" s="214" t="str">
        <f t="shared" si="25"/>
        <v>R</v>
      </c>
      <c r="J102" s="215" t="str">
        <f t="shared" si="26"/>
        <v xml:space="preserve"> </v>
      </c>
      <c r="K102" s="216" t="str">
        <f t="shared" si="32"/>
        <v xml:space="preserve"> </v>
      </c>
      <c r="L102" s="217" t="str">
        <f t="shared" si="33"/>
        <v>2D</v>
      </c>
      <c r="M102" s="217" t="str">
        <f t="shared" si="34"/>
        <v xml:space="preserve"> </v>
      </c>
      <c r="N102" s="217" t="str">
        <f t="shared" si="35"/>
        <v xml:space="preserve"> </v>
      </c>
      <c r="O102" s="217">
        <f t="shared" si="36"/>
        <v>2</v>
      </c>
      <c r="P102" s="218" t="str">
        <f t="shared" si="37"/>
        <v xml:space="preserve"> </v>
      </c>
      <c r="Q102" s="219">
        <f t="shared" si="38"/>
        <v>5</v>
      </c>
      <c r="R102" s="220">
        <f t="shared" si="39"/>
        <v>3</v>
      </c>
      <c r="AC102" s="17"/>
    </row>
    <row r="103" spans="1:29">
      <c r="A103" s="197">
        <f t="shared" si="40"/>
        <v>93</v>
      </c>
      <c r="B103" s="198">
        <f>Data!B103</f>
        <v>35</v>
      </c>
      <c r="D103" s="212" t="str">
        <f t="shared" si="27"/>
        <v xml:space="preserve"> </v>
      </c>
      <c r="E103" s="213" t="str">
        <f t="shared" si="28"/>
        <v xml:space="preserve"> </v>
      </c>
      <c r="F103" s="214" t="str">
        <f t="shared" si="29"/>
        <v>H</v>
      </c>
      <c r="G103" s="214" t="str">
        <f t="shared" si="30"/>
        <v xml:space="preserve"> </v>
      </c>
      <c r="H103" s="214" t="str">
        <f t="shared" si="31"/>
        <v>O</v>
      </c>
      <c r="I103" s="214" t="str">
        <f t="shared" si="25"/>
        <v xml:space="preserve"> </v>
      </c>
      <c r="J103" s="215" t="str">
        <f t="shared" si="26"/>
        <v>B</v>
      </c>
      <c r="K103" s="216" t="str">
        <f t="shared" si="32"/>
        <v xml:space="preserve"> </v>
      </c>
      <c r="L103" s="217" t="str">
        <f t="shared" si="33"/>
        <v xml:space="preserve"> </v>
      </c>
      <c r="M103" s="217" t="str">
        <f t="shared" si="34"/>
        <v>3D</v>
      </c>
      <c r="N103" s="217" t="str">
        <f t="shared" si="35"/>
        <v xml:space="preserve"> </v>
      </c>
      <c r="O103" s="217">
        <f t="shared" si="36"/>
        <v>2</v>
      </c>
      <c r="P103" s="218" t="str">
        <f t="shared" si="37"/>
        <v xml:space="preserve"> </v>
      </c>
      <c r="Q103" s="219">
        <f t="shared" si="38"/>
        <v>12</v>
      </c>
      <c r="R103" s="220">
        <f t="shared" si="39"/>
        <v>6</v>
      </c>
      <c r="AC103" s="17"/>
    </row>
    <row r="104" spans="1:29">
      <c r="A104" s="197">
        <f t="shared" si="40"/>
        <v>94</v>
      </c>
      <c r="B104" s="198">
        <f>Data!B104</f>
        <v>12</v>
      </c>
      <c r="D104" s="212" t="str">
        <f t="shared" si="27"/>
        <v xml:space="preserve"> </v>
      </c>
      <c r="E104" s="213" t="str">
        <f t="shared" si="28"/>
        <v>L</v>
      </c>
      <c r="F104" s="214" t="str">
        <f t="shared" si="29"/>
        <v xml:space="preserve"> </v>
      </c>
      <c r="G104" s="214" t="str">
        <f t="shared" si="30"/>
        <v>E</v>
      </c>
      <c r="H104" s="214" t="str">
        <f t="shared" si="31"/>
        <v xml:space="preserve"> </v>
      </c>
      <c r="I104" s="214" t="str">
        <f t="shared" si="25"/>
        <v>R</v>
      </c>
      <c r="J104" s="215" t="str">
        <f t="shared" si="26"/>
        <v xml:space="preserve"> </v>
      </c>
      <c r="K104" s="216" t="str">
        <f t="shared" si="32"/>
        <v>1D</v>
      </c>
      <c r="L104" s="217" t="str">
        <f t="shared" si="33"/>
        <v xml:space="preserve"> </v>
      </c>
      <c r="M104" s="217" t="str">
        <f t="shared" si="34"/>
        <v xml:space="preserve"> </v>
      </c>
      <c r="N104" s="217" t="str">
        <f t="shared" si="35"/>
        <v xml:space="preserve"> </v>
      </c>
      <c r="O104" s="217" t="str">
        <f t="shared" si="36"/>
        <v xml:space="preserve"> </v>
      </c>
      <c r="P104" s="218">
        <f t="shared" si="37"/>
        <v>3</v>
      </c>
      <c r="Q104" s="219">
        <f t="shared" si="38"/>
        <v>4</v>
      </c>
      <c r="R104" s="220">
        <f t="shared" si="39"/>
        <v>2</v>
      </c>
      <c r="AC104" s="17"/>
    </row>
    <row r="105" spans="1:29">
      <c r="A105" s="197">
        <f t="shared" si="40"/>
        <v>95</v>
      </c>
      <c r="B105" s="198">
        <f>Data!B105</f>
        <v>7</v>
      </c>
      <c r="D105" s="212" t="str">
        <f t="shared" si="27"/>
        <v xml:space="preserve"> </v>
      </c>
      <c r="E105" s="213" t="str">
        <f t="shared" si="28"/>
        <v>L</v>
      </c>
      <c r="F105" s="214" t="str">
        <f t="shared" si="29"/>
        <v xml:space="preserve"> </v>
      </c>
      <c r="G105" s="214" t="str">
        <f t="shared" si="30"/>
        <v xml:space="preserve"> </v>
      </c>
      <c r="H105" s="214" t="str">
        <f t="shared" si="31"/>
        <v>O</v>
      </c>
      <c r="I105" s="214" t="str">
        <f t="shared" si="25"/>
        <v>R</v>
      </c>
      <c r="J105" s="215" t="str">
        <f t="shared" si="26"/>
        <v xml:space="preserve"> </v>
      </c>
      <c r="K105" s="216" t="str">
        <f t="shared" si="32"/>
        <v>1D</v>
      </c>
      <c r="L105" s="217" t="str">
        <f t="shared" si="33"/>
        <v xml:space="preserve"> </v>
      </c>
      <c r="M105" s="217" t="str">
        <f t="shared" si="34"/>
        <v xml:space="preserve"> </v>
      </c>
      <c r="N105" s="217">
        <f t="shared" si="35"/>
        <v>1</v>
      </c>
      <c r="O105" s="217" t="str">
        <f t="shared" si="36"/>
        <v xml:space="preserve"> </v>
      </c>
      <c r="P105" s="218" t="str">
        <f t="shared" si="37"/>
        <v xml:space="preserve"> </v>
      </c>
      <c r="Q105" s="219">
        <f t="shared" si="38"/>
        <v>3</v>
      </c>
      <c r="R105" s="220">
        <f t="shared" si="39"/>
        <v>2</v>
      </c>
      <c r="AC105" s="17"/>
    </row>
    <row r="106" spans="1:29">
      <c r="A106" s="197">
        <f t="shared" si="40"/>
        <v>96</v>
      </c>
      <c r="B106" s="198">
        <f>Data!B106</f>
        <v>33</v>
      </c>
      <c r="D106" s="212" t="str">
        <f t="shared" si="27"/>
        <v xml:space="preserve"> </v>
      </c>
      <c r="E106" s="213" t="str">
        <f t="shared" si="28"/>
        <v xml:space="preserve"> </v>
      </c>
      <c r="F106" s="214" t="str">
        <f t="shared" si="29"/>
        <v>H</v>
      </c>
      <c r="G106" s="214" t="str">
        <f t="shared" si="30"/>
        <v xml:space="preserve"> </v>
      </c>
      <c r="H106" s="214" t="str">
        <f t="shared" si="31"/>
        <v>O</v>
      </c>
      <c r="I106" s="214" t="str">
        <f t="shared" si="25"/>
        <v xml:space="preserve"> </v>
      </c>
      <c r="J106" s="215" t="str">
        <f t="shared" si="26"/>
        <v>B</v>
      </c>
      <c r="K106" s="216" t="str">
        <f t="shared" si="32"/>
        <v xml:space="preserve"> </v>
      </c>
      <c r="L106" s="217" t="str">
        <f t="shared" si="33"/>
        <v xml:space="preserve"> </v>
      </c>
      <c r="M106" s="217" t="str">
        <f t="shared" si="34"/>
        <v>3D</v>
      </c>
      <c r="N106" s="217" t="str">
        <f t="shared" si="35"/>
        <v xml:space="preserve"> </v>
      </c>
      <c r="O106" s="217" t="str">
        <f t="shared" si="36"/>
        <v xml:space="preserve"> </v>
      </c>
      <c r="P106" s="218">
        <f t="shared" si="37"/>
        <v>3</v>
      </c>
      <c r="Q106" s="219">
        <f t="shared" si="38"/>
        <v>11</v>
      </c>
      <c r="R106" s="220">
        <f t="shared" si="39"/>
        <v>6</v>
      </c>
      <c r="AC106" s="17"/>
    </row>
    <row r="107" spans="1:29">
      <c r="A107" s="197">
        <f t="shared" si="40"/>
        <v>97</v>
      </c>
      <c r="B107" s="198">
        <f>Data!B107</f>
        <v>11</v>
      </c>
      <c r="D107" s="212" t="str">
        <f t="shared" si="27"/>
        <v xml:space="preserve"> </v>
      </c>
      <c r="E107" s="213" t="str">
        <f t="shared" si="28"/>
        <v>L</v>
      </c>
      <c r="F107" s="214" t="str">
        <f t="shared" si="29"/>
        <v xml:space="preserve"> </v>
      </c>
      <c r="G107" s="214" t="str">
        <f t="shared" si="30"/>
        <v xml:space="preserve"> </v>
      </c>
      <c r="H107" s="214" t="str">
        <f t="shared" si="31"/>
        <v>O</v>
      </c>
      <c r="I107" s="214" t="str">
        <f t="shared" si="25"/>
        <v xml:space="preserve"> </v>
      </c>
      <c r="J107" s="215" t="str">
        <f t="shared" si="26"/>
        <v>B</v>
      </c>
      <c r="K107" s="216" t="str">
        <f t="shared" si="32"/>
        <v>1D</v>
      </c>
      <c r="L107" s="217" t="str">
        <f t="shared" si="33"/>
        <v xml:space="preserve"> </v>
      </c>
      <c r="M107" s="217" t="str">
        <f t="shared" si="34"/>
        <v xml:space="preserve"> </v>
      </c>
      <c r="N107" s="217" t="str">
        <f t="shared" si="35"/>
        <v xml:space="preserve"> </v>
      </c>
      <c r="O107" s="217">
        <f t="shared" si="36"/>
        <v>2</v>
      </c>
      <c r="P107" s="218" t="str">
        <f t="shared" si="37"/>
        <v xml:space="preserve"> </v>
      </c>
      <c r="Q107" s="219">
        <f t="shared" si="38"/>
        <v>4</v>
      </c>
      <c r="R107" s="220">
        <f t="shared" si="39"/>
        <v>2</v>
      </c>
      <c r="AC107" s="17"/>
    </row>
    <row r="108" spans="1:29">
      <c r="A108" s="197">
        <f t="shared" si="40"/>
        <v>98</v>
      </c>
      <c r="B108" s="198">
        <f>Data!B108</f>
        <v>4</v>
      </c>
      <c r="D108" s="212" t="str">
        <f t="shared" si="27"/>
        <v xml:space="preserve"> </v>
      </c>
      <c r="E108" s="213" t="str">
        <f t="shared" si="28"/>
        <v>L</v>
      </c>
      <c r="F108" s="214" t="str">
        <f t="shared" si="29"/>
        <v xml:space="preserve"> </v>
      </c>
      <c r="G108" s="214" t="str">
        <f t="shared" si="30"/>
        <v>E</v>
      </c>
      <c r="H108" s="214" t="str">
        <f t="shared" si="31"/>
        <v xml:space="preserve"> </v>
      </c>
      <c r="I108" s="214" t="str">
        <f t="shared" si="25"/>
        <v xml:space="preserve"> </v>
      </c>
      <c r="J108" s="215" t="str">
        <f t="shared" si="26"/>
        <v>B</v>
      </c>
      <c r="K108" s="216" t="str">
        <f t="shared" si="32"/>
        <v>1D</v>
      </c>
      <c r="L108" s="217" t="str">
        <f t="shared" si="33"/>
        <v xml:space="preserve"> </v>
      </c>
      <c r="M108" s="217" t="str">
        <f t="shared" si="34"/>
        <v xml:space="preserve"> </v>
      </c>
      <c r="N108" s="217">
        <f t="shared" si="35"/>
        <v>1</v>
      </c>
      <c r="O108" s="217" t="str">
        <f t="shared" si="36"/>
        <v xml:space="preserve"> </v>
      </c>
      <c r="P108" s="218" t="str">
        <f t="shared" si="37"/>
        <v xml:space="preserve"> </v>
      </c>
      <c r="Q108" s="219">
        <f t="shared" si="38"/>
        <v>2</v>
      </c>
      <c r="R108" s="220">
        <f t="shared" si="39"/>
        <v>1</v>
      </c>
      <c r="AC108" s="17"/>
    </row>
    <row r="109" spans="1:29">
      <c r="A109" s="197">
        <f t="shared" si="40"/>
        <v>99</v>
      </c>
      <c r="B109" s="198">
        <f>Data!B109</f>
        <v>18</v>
      </c>
      <c r="D109" s="212" t="str">
        <f t="shared" si="27"/>
        <v xml:space="preserve"> </v>
      </c>
      <c r="E109" s="213" t="str">
        <f t="shared" si="28"/>
        <v>L</v>
      </c>
      <c r="F109" s="214" t="str">
        <f t="shared" si="29"/>
        <v xml:space="preserve"> </v>
      </c>
      <c r="G109" s="214" t="str">
        <f t="shared" si="30"/>
        <v>E</v>
      </c>
      <c r="H109" s="214" t="str">
        <f t="shared" si="31"/>
        <v xml:space="preserve"> </v>
      </c>
      <c r="I109" s="214" t="str">
        <f t="shared" si="25"/>
        <v>R</v>
      </c>
      <c r="J109" s="215" t="str">
        <f t="shared" si="26"/>
        <v xml:space="preserve"> </v>
      </c>
      <c r="K109" s="216" t="str">
        <f t="shared" si="32"/>
        <v xml:space="preserve"> </v>
      </c>
      <c r="L109" s="217" t="str">
        <f t="shared" si="33"/>
        <v>2D</v>
      </c>
      <c r="M109" s="217" t="str">
        <f t="shared" si="34"/>
        <v xml:space="preserve"> </v>
      </c>
      <c r="N109" s="217" t="str">
        <f t="shared" si="35"/>
        <v xml:space="preserve"> </v>
      </c>
      <c r="O109" s="217" t="str">
        <f t="shared" si="36"/>
        <v xml:space="preserve"> </v>
      </c>
      <c r="P109" s="218">
        <f t="shared" si="37"/>
        <v>3</v>
      </c>
      <c r="Q109" s="219">
        <f t="shared" si="38"/>
        <v>6</v>
      </c>
      <c r="R109" s="220">
        <f t="shared" si="39"/>
        <v>3</v>
      </c>
      <c r="AC109" s="17"/>
    </row>
    <row r="110" spans="1:29">
      <c r="A110" s="197">
        <f t="shared" si="40"/>
        <v>100</v>
      </c>
      <c r="B110" s="198">
        <f>Data!B110</f>
        <v>13</v>
      </c>
      <c r="D110" s="212" t="str">
        <f t="shared" si="27"/>
        <v xml:space="preserve"> </v>
      </c>
      <c r="E110" s="213" t="str">
        <f t="shared" si="28"/>
        <v>L</v>
      </c>
      <c r="F110" s="214" t="str">
        <f t="shared" si="29"/>
        <v xml:space="preserve"> </v>
      </c>
      <c r="G110" s="214" t="str">
        <f t="shared" si="30"/>
        <v xml:space="preserve"> </v>
      </c>
      <c r="H110" s="214" t="str">
        <f t="shared" si="31"/>
        <v>O</v>
      </c>
      <c r="I110" s="214" t="str">
        <f t="shared" si="25"/>
        <v xml:space="preserve"> </v>
      </c>
      <c r="J110" s="215" t="str">
        <f t="shared" si="26"/>
        <v>B</v>
      </c>
      <c r="K110" s="216" t="str">
        <f t="shared" si="32"/>
        <v xml:space="preserve"> </v>
      </c>
      <c r="L110" s="217" t="str">
        <f t="shared" si="33"/>
        <v>2D</v>
      </c>
      <c r="M110" s="217" t="str">
        <f t="shared" si="34"/>
        <v xml:space="preserve"> </v>
      </c>
      <c r="N110" s="217">
        <f t="shared" si="35"/>
        <v>1</v>
      </c>
      <c r="O110" s="217" t="str">
        <f t="shared" si="36"/>
        <v xml:space="preserve"> </v>
      </c>
      <c r="P110" s="218" t="str">
        <f t="shared" si="37"/>
        <v xml:space="preserve"> </v>
      </c>
      <c r="Q110" s="219">
        <f t="shared" si="38"/>
        <v>5</v>
      </c>
      <c r="R110" s="220">
        <f t="shared" si="39"/>
        <v>3</v>
      </c>
      <c r="AC110" s="17"/>
    </row>
    <row r="111" spans="1:29">
      <c r="A111" s="197">
        <f t="shared" si="40"/>
        <v>101</v>
      </c>
      <c r="B111" s="198">
        <f>Data!B111</f>
        <v>17</v>
      </c>
      <c r="D111" s="212" t="str">
        <f t="shared" si="27"/>
        <v xml:space="preserve"> </v>
      </c>
      <c r="E111" s="213" t="str">
        <f t="shared" si="28"/>
        <v>L</v>
      </c>
      <c r="F111" s="214" t="str">
        <f t="shared" si="29"/>
        <v xml:space="preserve"> </v>
      </c>
      <c r="G111" s="214" t="str">
        <f t="shared" si="30"/>
        <v xml:space="preserve"> </v>
      </c>
      <c r="H111" s="214" t="str">
        <f t="shared" si="31"/>
        <v>O</v>
      </c>
      <c r="I111" s="214" t="str">
        <f t="shared" si="25"/>
        <v xml:space="preserve"> </v>
      </c>
      <c r="J111" s="215" t="str">
        <f t="shared" si="26"/>
        <v>B</v>
      </c>
      <c r="K111" s="216" t="str">
        <f t="shared" si="32"/>
        <v xml:space="preserve"> </v>
      </c>
      <c r="L111" s="217" t="str">
        <f t="shared" si="33"/>
        <v>2D</v>
      </c>
      <c r="M111" s="217" t="str">
        <f t="shared" si="34"/>
        <v xml:space="preserve"> </v>
      </c>
      <c r="N111" s="217" t="str">
        <f t="shared" si="35"/>
        <v xml:space="preserve"> </v>
      </c>
      <c r="O111" s="217">
        <f t="shared" si="36"/>
        <v>2</v>
      </c>
      <c r="P111" s="218" t="str">
        <f t="shared" si="37"/>
        <v xml:space="preserve"> </v>
      </c>
      <c r="Q111" s="219">
        <f t="shared" si="38"/>
        <v>6</v>
      </c>
      <c r="R111" s="220">
        <f t="shared" si="39"/>
        <v>3</v>
      </c>
      <c r="AC111" s="17"/>
    </row>
    <row r="112" spans="1:29">
      <c r="A112" s="197">
        <f t="shared" si="40"/>
        <v>102</v>
      </c>
      <c r="B112" s="198">
        <f>Data!B112</f>
        <v>32</v>
      </c>
      <c r="D112" s="212" t="str">
        <f t="shared" si="27"/>
        <v xml:space="preserve"> </v>
      </c>
      <c r="E112" s="213" t="str">
        <f t="shared" si="28"/>
        <v xml:space="preserve"> </v>
      </c>
      <c r="F112" s="214" t="str">
        <f t="shared" si="29"/>
        <v>H</v>
      </c>
      <c r="G112" s="214" t="str">
        <f t="shared" si="30"/>
        <v>E</v>
      </c>
      <c r="H112" s="214" t="str">
        <f t="shared" si="31"/>
        <v xml:space="preserve"> </v>
      </c>
      <c r="I112" s="214" t="str">
        <f t="shared" si="25"/>
        <v>R</v>
      </c>
      <c r="J112" s="215" t="str">
        <f t="shared" si="26"/>
        <v xml:space="preserve"> </v>
      </c>
      <c r="K112" s="216" t="str">
        <f t="shared" si="32"/>
        <v xml:space="preserve"> </v>
      </c>
      <c r="L112" s="217" t="str">
        <f t="shared" si="33"/>
        <v xml:space="preserve"> </v>
      </c>
      <c r="M112" s="217" t="str">
        <f t="shared" si="34"/>
        <v>3D</v>
      </c>
      <c r="N112" s="217" t="str">
        <f t="shared" si="35"/>
        <v xml:space="preserve"> </v>
      </c>
      <c r="O112" s="217">
        <f t="shared" si="36"/>
        <v>2</v>
      </c>
      <c r="P112" s="218" t="str">
        <f t="shared" si="37"/>
        <v xml:space="preserve"> </v>
      </c>
      <c r="Q112" s="219">
        <f t="shared" si="38"/>
        <v>11</v>
      </c>
      <c r="R112" s="220">
        <f t="shared" si="39"/>
        <v>6</v>
      </c>
      <c r="AC112" s="17"/>
    </row>
    <row r="113" spans="1:29">
      <c r="A113" s="197">
        <f t="shared" si="40"/>
        <v>103</v>
      </c>
      <c r="B113" s="198">
        <f>Data!B113</f>
        <v>24</v>
      </c>
      <c r="D113" s="212" t="str">
        <f t="shared" si="27"/>
        <v xml:space="preserve"> </v>
      </c>
      <c r="E113" s="213" t="str">
        <f t="shared" si="28"/>
        <v xml:space="preserve"> </v>
      </c>
      <c r="F113" s="214" t="str">
        <f t="shared" si="29"/>
        <v>H</v>
      </c>
      <c r="G113" s="214" t="str">
        <f t="shared" si="30"/>
        <v>E</v>
      </c>
      <c r="H113" s="214" t="str">
        <f t="shared" si="31"/>
        <v xml:space="preserve"> </v>
      </c>
      <c r="I113" s="214" t="str">
        <f t="shared" si="25"/>
        <v xml:space="preserve"> </v>
      </c>
      <c r="J113" s="215" t="str">
        <f t="shared" si="26"/>
        <v>B</v>
      </c>
      <c r="K113" s="216" t="str">
        <f t="shared" si="32"/>
        <v xml:space="preserve"> </v>
      </c>
      <c r="L113" s="217" t="str">
        <f t="shared" si="33"/>
        <v>2D</v>
      </c>
      <c r="M113" s="217" t="str">
        <f t="shared" si="34"/>
        <v xml:space="preserve"> </v>
      </c>
      <c r="N113" s="217" t="str">
        <f t="shared" si="35"/>
        <v xml:space="preserve"> </v>
      </c>
      <c r="O113" s="217" t="str">
        <f t="shared" si="36"/>
        <v xml:space="preserve"> </v>
      </c>
      <c r="P113" s="218">
        <f t="shared" si="37"/>
        <v>3</v>
      </c>
      <c r="Q113" s="219">
        <f t="shared" si="38"/>
        <v>8</v>
      </c>
      <c r="R113" s="220">
        <f t="shared" si="39"/>
        <v>4</v>
      </c>
      <c r="AC113" s="17"/>
    </row>
    <row r="114" spans="1:29">
      <c r="A114" s="197">
        <f t="shared" si="40"/>
        <v>104</v>
      </c>
      <c r="B114" s="198">
        <f>Data!B114</f>
        <v>19</v>
      </c>
      <c r="D114" s="212" t="str">
        <f t="shared" si="27"/>
        <v xml:space="preserve"> </v>
      </c>
      <c r="E114" s="213" t="str">
        <f t="shared" si="28"/>
        <v xml:space="preserve"> </v>
      </c>
      <c r="F114" s="214" t="str">
        <f t="shared" si="29"/>
        <v>H</v>
      </c>
      <c r="G114" s="214" t="str">
        <f t="shared" si="30"/>
        <v xml:space="preserve"> </v>
      </c>
      <c r="H114" s="214" t="str">
        <f t="shared" si="31"/>
        <v>O</v>
      </c>
      <c r="I114" s="214" t="str">
        <f t="shared" si="25"/>
        <v>R</v>
      </c>
      <c r="J114" s="215" t="str">
        <f t="shared" si="26"/>
        <v xml:space="preserve"> </v>
      </c>
      <c r="K114" s="216" t="str">
        <f t="shared" si="32"/>
        <v xml:space="preserve"> </v>
      </c>
      <c r="L114" s="217" t="str">
        <f t="shared" si="33"/>
        <v>2D</v>
      </c>
      <c r="M114" s="217" t="str">
        <f t="shared" si="34"/>
        <v xml:space="preserve"> </v>
      </c>
      <c r="N114" s="217">
        <f t="shared" si="35"/>
        <v>1</v>
      </c>
      <c r="O114" s="217" t="str">
        <f t="shared" si="36"/>
        <v xml:space="preserve"> </v>
      </c>
      <c r="P114" s="218" t="str">
        <f t="shared" si="37"/>
        <v xml:space="preserve"> </v>
      </c>
      <c r="Q114" s="219">
        <f t="shared" si="38"/>
        <v>7</v>
      </c>
      <c r="R114" s="220">
        <f t="shared" si="39"/>
        <v>4</v>
      </c>
      <c r="AC114" s="17"/>
    </row>
    <row r="115" spans="1:29">
      <c r="A115" s="197">
        <f t="shared" si="40"/>
        <v>105</v>
      </c>
      <c r="B115" s="198">
        <f>Data!B115</f>
        <v>26</v>
      </c>
      <c r="D115" s="212" t="str">
        <f t="shared" si="27"/>
        <v xml:space="preserve"> </v>
      </c>
      <c r="E115" s="213" t="str">
        <f t="shared" si="28"/>
        <v xml:space="preserve"> </v>
      </c>
      <c r="F115" s="214" t="str">
        <f t="shared" si="29"/>
        <v>H</v>
      </c>
      <c r="G115" s="214" t="str">
        <f t="shared" si="30"/>
        <v>E</v>
      </c>
      <c r="H115" s="214" t="str">
        <f t="shared" si="31"/>
        <v xml:space="preserve"> </v>
      </c>
      <c r="I115" s="214" t="str">
        <f t="shared" si="25"/>
        <v xml:space="preserve"> </v>
      </c>
      <c r="J115" s="215" t="str">
        <f t="shared" si="26"/>
        <v>B</v>
      </c>
      <c r="K115" s="216" t="str">
        <f t="shared" si="32"/>
        <v xml:space="preserve"> </v>
      </c>
      <c r="L115" s="217" t="str">
        <f t="shared" si="33"/>
        <v xml:space="preserve"> </v>
      </c>
      <c r="M115" s="217" t="str">
        <f t="shared" si="34"/>
        <v>3D</v>
      </c>
      <c r="N115" s="217" t="str">
        <f t="shared" si="35"/>
        <v xml:space="preserve"> </v>
      </c>
      <c r="O115" s="217">
        <f t="shared" si="36"/>
        <v>2</v>
      </c>
      <c r="P115" s="218" t="str">
        <f t="shared" si="37"/>
        <v xml:space="preserve"> </v>
      </c>
      <c r="Q115" s="219">
        <f t="shared" si="38"/>
        <v>9</v>
      </c>
      <c r="R115" s="220">
        <f t="shared" si="39"/>
        <v>5</v>
      </c>
      <c r="AC115" s="17"/>
    </row>
    <row r="116" spans="1:29">
      <c r="A116" s="197">
        <f t="shared" si="40"/>
        <v>106</v>
      </c>
      <c r="B116" s="198">
        <f>Data!B116</f>
        <v>26</v>
      </c>
      <c r="D116" s="212" t="str">
        <f t="shared" si="27"/>
        <v xml:space="preserve"> </v>
      </c>
      <c r="E116" s="213" t="str">
        <f t="shared" si="28"/>
        <v xml:space="preserve"> </v>
      </c>
      <c r="F116" s="214" t="str">
        <f t="shared" si="29"/>
        <v>H</v>
      </c>
      <c r="G116" s="214" t="str">
        <f t="shared" si="30"/>
        <v>E</v>
      </c>
      <c r="H116" s="214" t="str">
        <f t="shared" si="31"/>
        <v xml:space="preserve"> </v>
      </c>
      <c r="I116" s="214" t="str">
        <f t="shared" si="25"/>
        <v xml:space="preserve"> </v>
      </c>
      <c r="J116" s="215" t="str">
        <f t="shared" si="26"/>
        <v>B</v>
      </c>
      <c r="K116" s="216" t="str">
        <f t="shared" si="32"/>
        <v xml:space="preserve"> </v>
      </c>
      <c r="L116" s="217" t="str">
        <f t="shared" si="33"/>
        <v xml:space="preserve"> </v>
      </c>
      <c r="M116" s="217" t="str">
        <f t="shared" si="34"/>
        <v>3D</v>
      </c>
      <c r="N116" s="217" t="str">
        <f t="shared" si="35"/>
        <v xml:space="preserve"> </v>
      </c>
      <c r="O116" s="217">
        <f t="shared" si="36"/>
        <v>2</v>
      </c>
      <c r="P116" s="218" t="str">
        <f t="shared" si="37"/>
        <v xml:space="preserve"> </v>
      </c>
      <c r="Q116" s="219">
        <f t="shared" si="38"/>
        <v>9</v>
      </c>
      <c r="R116" s="220">
        <f t="shared" si="39"/>
        <v>5</v>
      </c>
      <c r="AC116" s="17"/>
    </row>
    <row r="117" spans="1:29">
      <c r="A117" s="197">
        <f t="shared" si="40"/>
        <v>107</v>
      </c>
      <c r="B117" s="198">
        <f>Data!B117</f>
        <v>32</v>
      </c>
      <c r="D117" s="212" t="str">
        <f t="shared" si="27"/>
        <v xml:space="preserve"> </v>
      </c>
      <c r="E117" s="213" t="str">
        <f t="shared" si="28"/>
        <v xml:space="preserve"> </v>
      </c>
      <c r="F117" s="214" t="str">
        <f t="shared" si="29"/>
        <v>H</v>
      </c>
      <c r="G117" s="214" t="str">
        <f t="shared" si="30"/>
        <v>E</v>
      </c>
      <c r="H117" s="214" t="str">
        <f t="shared" si="31"/>
        <v xml:space="preserve"> </v>
      </c>
      <c r="I117" s="214" t="str">
        <f t="shared" si="25"/>
        <v>R</v>
      </c>
      <c r="J117" s="215" t="str">
        <f t="shared" si="26"/>
        <v xml:space="preserve"> </v>
      </c>
      <c r="K117" s="216" t="str">
        <f t="shared" si="32"/>
        <v xml:space="preserve"> </v>
      </c>
      <c r="L117" s="217" t="str">
        <f t="shared" si="33"/>
        <v xml:space="preserve"> </v>
      </c>
      <c r="M117" s="217" t="str">
        <f t="shared" si="34"/>
        <v>3D</v>
      </c>
      <c r="N117" s="217" t="str">
        <f t="shared" si="35"/>
        <v xml:space="preserve"> </v>
      </c>
      <c r="O117" s="217">
        <f t="shared" si="36"/>
        <v>2</v>
      </c>
      <c r="P117" s="218" t="str">
        <f t="shared" si="37"/>
        <v xml:space="preserve"> </v>
      </c>
      <c r="Q117" s="219">
        <f t="shared" si="38"/>
        <v>11</v>
      </c>
      <c r="R117" s="220">
        <f t="shared" si="39"/>
        <v>6</v>
      </c>
      <c r="AC117" s="17"/>
    </row>
    <row r="118" spans="1:29">
      <c r="A118" s="197">
        <f t="shared" si="40"/>
        <v>108</v>
      </c>
      <c r="B118" s="198">
        <f>Data!B118</f>
        <v>0</v>
      </c>
      <c r="D118" s="212">
        <f t="shared" si="27"/>
        <v>0</v>
      </c>
      <c r="E118" s="213" t="str">
        <f t="shared" si="28"/>
        <v xml:space="preserve"> </v>
      </c>
      <c r="F118" s="214" t="str">
        <f t="shared" si="29"/>
        <v xml:space="preserve"> </v>
      </c>
      <c r="G118" s="214" t="str">
        <f t="shared" si="30"/>
        <v xml:space="preserve"> </v>
      </c>
      <c r="H118" s="214" t="str">
        <f t="shared" si="31"/>
        <v xml:space="preserve"> </v>
      </c>
      <c r="I118" s="214" t="str">
        <f t="shared" si="25"/>
        <v xml:space="preserve"> </v>
      </c>
      <c r="J118" s="215" t="str">
        <f t="shared" si="26"/>
        <v xml:space="preserve"> </v>
      </c>
      <c r="K118" s="216" t="str">
        <f t="shared" si="32"/>
        <v xml:space="preserve"> </v>
      </c>
      <c r="L118" s="217" t="str">
        <f t="shared" si="33"/>
        <v xml:space="preserve"> </v>
      </c>
      <c r="M118" s="217" t="str">
        <f t="shared" si="34"/>
        <v xml:space="preserve"> </v>
      </c>
      <c r="N118" s="217" t="str">
        <f t="shared" si="35"/>
        <v xml:space="preserve"> </v>
      </c>
      <c r="O118" s="217" t="str">
        <f t="shared" si="36"/>
        <v xml:space="preserve"> </v>
      </c>
      <c r="P118" s="218" t="str">
        <f t="shared" si="37"/>
        <v xml:space="preserve"> </v>
      </c>
      <c r="Q118" s="219">
        <f t="shared" si="38"/>
        <v>0</v>
      </c>
      <c r="R118" s="220">
        <f t="shared" si="39"/>
        <v>0</v>
      </c>
      <c r="AC118" s="17"/>
    </row>
    <row r="119" spans="1:29">
      <c r="A119" s="197">
        <f t="shared" si="40"/>
        <v>109</v>
      </c>
      <c r="B119" s="198">
        <f>Data!B119</f>
        <v>10</v>
      </c>
      <c r="D119" s="212" t="str">
        <f t="shared" si="27"/>
        <v xml:space="preserve"> </v>
      </c>
      <c r="E119" s="213" t="str">
        <f t="shared" si="28"/>
        <v>L</v>
      </c>
      <c r="F119" s="214" t="str">
        <f t="shared" si="29"/>
        <v xml:space="preserve"> </v>
      </c>
      <c r="G119" s="214" t="str">
        <f t="shared" si="30"/>
        <v>E</v>
      </c>
      <c r="H119" s="214" t="str">
        <f t="shared" si="31"/>
        <v xml:space="preserve"> </v>
      </c>
      <c r="I119" s="214" t="str">
        <f t="shared" si="25"/>
        <v xml:space="preserve"> </v>
      </c>
      <c r="J119" s="215" t="str">
        <f t="shared" si="26"/>
        <v>B</v>
      </c>
      <c r="K119" s="216" t="str">
        <f t="shared" si="32"/>
        <v>1D</v>
      </c>
      <c r="L119" s="217" t="str">
        <f t="shared" si="33"/>
        <v xml:space="preserve"> </v>
      </c>
      <c r="M119" s="217" t="str">
        <f t="shared" si="34"/>
        <v xml:space="preserve"> </v>
      </c>
      <c r="N119" s="217">
        <f t="shared" si="35"/>
        <v>1</v>
      </c>
      <c r="O119" s="217" t="str">
        <f t="shared" si="36"/>
        <v xml:space="preserve"> </v>
      </c>
      <c r="P119" s="218" t="str">
        <f t="shared" si="37"/>
        <v xml:space="preserve"> </v>
      </c>
      <c r="Q119" s="219">
        <f t="shared" si="38"/>
        <v>4</v>
      </c>
      <c r="R119" s="220">
        <f t="shared" si="39"/>
        <v>2</v>
      </c>
      <c r="AC119" s="17"/>
    </row>
    <row r="120" spans="1:29">
      <c r="A120" s="197">
        <f t="shared" si="40"/>
        <v>110</v>
      </c>
      <c r="B120" s="198">
        <f>Data!B120</f>
        <v>22</v>
      </c>
      <c r="D120" s="212" t="str">
        <f t="shared" si="27"/>
        <v xml:space="preserve"> </v>
      </c>
      <c r="E120" s="213" t="str">
        <f t="shared" si="28"/>
        <v xml:space="preserve"> </v>
      </c>
      <c r="F120" s="214" t="str">
        <f t="shared" si="29"/>
        <v>H</v>
      </c>
      <c r="G120" s="214" t="str">
        <f t="shared" si="30"/>
        <v>E</v>
      </c>
      <c r="H120" s="214" t="str">
        <f t="shared" si="31"/>
        <v xml:space="preserve"> </v>
      </c>
      <c r="I120" s="214" t="str">
        <f t="shared" si="25"/>
        <v xml:space="preserve"> </v>
      </c>
      <c r="J120" s="215" t="str">
        <f t="shared" si="26"/>
        <v>B</v>
      </c>
      <c r="K120" s="216" t="str">
        <f t="shared" si="32"/>
        <v xml:space="preserve"> </v>
      </c>
      <c r="L120" s="217" t="str">
        <f t="shared" si="33"/>
        <v>2D</v>
      </c>
      <c r="M120" s="217" t="str">
        <f t="shared" si="34"/>
        <v xml:space="preserve"> </v>
      </c>
      <c r="N120" s="217">
        <f t="shared" si="35"/>
        <v>1</v>
      </c>
      <c r="O120" s="217" t="str">
        <f t="shared" si="36"/>
        <v xml:space="preserve"> </v>
      </c>
      <c r="P120" s="218" t="str">
        <f t="shared" si="37"/>
        <v xml:space="preserve"> </v>
      </c>
      <c r="Q120" s="219">
        <f t="shared" si="38"/>
        <v>8</v>
      </c>
      <c r="R120" s="220">
        <f t="shared" si="39"/>
        <v>4</v>
      </c>
      <c r="AC120" s="17"/>
    </row>
    <row r="121" spans="1:29">
      <c r="A121" s="197">
        <f t="shared" si="40"/>
        <v>111</v>
      </c>
      <c r="B121" s="198">
        <f>Data!B121</f>
        <v>2</v>
      </c>
      <c r="D121" s="212" t="str">
        <f t="shared" si="27"/>
        <v xml:space="preserve"> </v>
      </c>
      <c r="E121" s="213" t="str">
        <f t="shared" si="28"/>
        <v>L</v>
      </c>
      <c r="F121" s="214" t="str">
        <f t="shared" si="29"/>
        <v xml:space="preserve"> </v>
      </c>
      <c r="G121" s="214" t="str">
        <f t="shared" si="30"/>
        <v>E</v>
      </c>
      <c r="H121" s="214" t="str">
        <f t="shared" si="31"/>
        <v xml:space="preserve"> </v>
      </c>
      <c r="I121" s="214" t="str">
        <f t="shared" si="25"/>
        <v xml:space="preserve"> </v>
      </c>
      <c r="J121" s="215" t="str">
        <f t="shared" si="26"/>
        <v>B</v>
      </c>
      <c r="K121" s="216" t="str">
        <f t="shared" si="32"/>
        <v>1D</v>
      </c>
      <c r="L121" s="217" t="str">
        <f t="shared" si="33"/>
        <v xml:space="preserve"> </v>
      </c>
      <c r="M121" s="217" t="str">
        <f t="shared" si="34"/>
        <v xml:space="preserve"> </v>
      </c>
      <c r="N121" s="217" t="str">
        <f t="shared" si="35"/>
        <v xml:space="preserve"> </v>
      </c>
      <c r="O121" s="217">
        <f t="shared" si="36"/>
        <v>2</v>
      </c>
      <c r="P121" s="218" t="str">
        <f t="shared" si="37"/>
        <v xml:space="preserve"> </v>
      </c>
      <c r="Q121" s="219">
        <f t="shared" si="38"/>
        <v>1</v>
      </c>
      <c r="R121" s="220">
        <f t="shared" si="39"/>
        <v>1</v>
      </c>
      <c r="AC121" s="17"/>
    </row>
    <row r="122" spans="1:29">
      <c r="A122" s="197">
        <f t="shared" si="40"/>
        <v>112</v>
      </c>
      <c r="B122" s="198">
        <f>Data!B122</f>
        <v>15</v>
      </c>
      <c r="D122" s="212" t="str">
        <f t="shared" si="27"/>
        <v xml:space="preserve"> </v>
      </c>
      <c r="E122" s="213" t="str">
        <f t="shared" si="28"/>
        <v>L</v>
      </c>
      <c r="F122" s="214" t="str">
        <f t="shared" si="29"/>
        <v xml:space="preserve"> </v>
      </c>
      <c r="G122" s="214" t="str">
        <f t="shared" si="30"/>
        <v xml:space="preserve"> </v>
      </c>
      <c r="H122" s="214" t="str">
        <f t="shared" si="31"/>
        <v>O</v>
      </c>
      <c r="I122" s="214" t="str">
        <f t="shared" si="25"/>
        <v xml:space="preserve"> </v>
      </c>
      <c r="J122" s="215" t="str">
        <f t="shared" si="26"/>
        <v>B</v>
      </c>
      <c r="K122" s="216" t="str">
        <f t="shared" si="32"/>
        <v xml:space="preserve"> </v>
      </c>
      <c r="L122" s="217" t="str">
        <f t="shared" si="33"/>
        <v>2D</v>
      </c>
      <c r="M122" s="217" t="str">
        <f t="shared" si="34"/>
        <v xml:space="preserve"> </v>
      </c>
      <c r="N122" s="217" t="str">
        <f t="shared" si="35"/>
        <v xml:space="preserve"> </v>
      </c>
      <c r="O122" s="217" t="str">
        <f t="shared" si="36"/>
        <v xml:space="preserve"> </v>
      </c>
      <c r="P122" s="218">
        <f t="shared" si="37"/>
        <v>3</v>
      </c>
      <c r="Q122" s="219">
        <f t="shared" si="38"/>
        <v>5</v>
      </c>
      <c r="R122" s="220">
        <f t="shared" si="39"/>
        <v>3</v>
      </c>
      <c r="AC122" s="17"/>
    </row>
    <row r="123" spans="1:29">
      <c r="A123" s="197">
        <f t="shared" si="40"/>
        <v>113</v>
      </c>
      <c r="B123" s="198">
        <f>Data!B123</f>
        <v>34</v>
      </c>
      <c r="D123" s="212" t="str">
        <f t="shared" si="27"/>
        <v xml:space="preserve"> </v>
      </c>
      <c r="E123" s="213" t="str">
        <f t="shared" si="28"/>
        <v xml:space="preserve"> </v>
      </c>
      <c r="F123" s="214" t="str">
        <f t="shared" si="29"/>
        <v>H</v>
      </c>
      <c r="G123" s="214" t="str">
        <f t="shared" si="30"/>
        <v>E</v>
      </c>
      <c r="H123" s="214" t="str">
        <f t="shared" si="31"/>
        <v xml:space="preserve"> </v>
      </c>
      <c r="I123" s="214" t="str">
        <f t="shared" si="25"/>
        <v>R</v>
      </c>
      <c r="J123" s="215" t="str">
        <f t="shared" si="26"/>
        <v xml:space="preserve"> </v>
      </c>
      <c r="K123" s="216" t="str">
        <f t="shared" si="32"/>
        <v xml:space="preserve"> </v>
      </c>
      <c r="L123" s="217" t="str">
        <f t="shared" si="33"/>
        <v xml:space="preserve"> </v>
      </c>
      <c r="M123" s="217" t="str">
        <f t="shared" si="34"/>
        <v>3D</v>
      </c>
      <c r="N123" s="217">
        <f t="shared" si="35"/>
        <v>1</v>
      </c>
      <c r="O123" s="217" t="str">
        <f t="shared" si="36"/>
        <v xml:space="preserve"> </v>
      </c>
      <c r="P123" s="218" t="str">
        <f t="shared" si="37"/>
        <v xml:space="preserve"> </v>
      </c>
      <c r="Q123" s="219">
        <f t="shared" si="38"/>
        <v>12</v>
      </c>
      <c r="R123" s="220">
        <f t="shared" si="39"/>
        <v>6</v>
      </c>
      <c r="AC123" s="17"/>
    </row>
    <row r="124" spans="1:29">
      <c r="A124" s="197">
        <f t="shared" si="40"/>
        <v>114</v>
      </c>
      <c r="B124" s="198">
        <f>Data!B124</f>
        <v>7</v>
      </c>
      <c r="D124" s="212" t="str">
        <f t="shared" si="27"/>
        <v xml:space="preserve"> </v>
      </c>
      <c r="E124" s="213" t="str">
        <f t="shared" si="28"/>
        <v>L</v>
      </c>
      <c r="F124" s="214" t="str">
        <f t="shared" si="29"/>
        <v xml:space="preserve"> </v>
      </c>
      <c r="G124" s="214" t="str">
        <f t="shared" si="30"/>
        <v xml:space="preserve"> </v>
      </c>
      <c r="H124" s="214" t="str">
        <f t="shared" si="31"/>
        <v>O</v>
      </c>
      <c r="I124" s="214" t="str">
        <f t="shared" si="25"/>
        <v>R</v>
      </c>
      <c r="J124" s="215" t="str">
        <f t="shared" si="26"/>
        <v xml:space="preserve"> </v>
      </c>
      <c r="K124" s="216" t="str">
        <f t="shared" si="32"/>
        <v>1D</v>
      </c>
      <c r="L124" s="217" t="str">
        <f t="shared" si="33"/>
        <v xml:space="preserve"> </v>
      </c>
      <c r="M124" s="217" t="str">
        <f t="shared" si="34"/>
        <v xml:space="preserve"> </v>
      </c>
      <c r="N124" s="217">
        <f t="shared" si="35"/>
        <v>1</v>
      </c>
      <c r="O124" s="217" t="str">
        <f t="shared" si="36"/>
        <v xml:space="preserve"> </v>
      </c>
      <c r="P124" s="218" t="str">
        <f t="shared" si="37"/>
        <v xml:space="preserve"> </v>
      </c>
      <c r="Q124" s="219">
        <f t="shared" si="38"/>
        <v>3</v>
      </c>
      <c r="R124" s="220">
        <f t="shared" si="39"/>
        <v>2</v>
      </c>
      <c r="AC124" s="17"/>
    </row>
    <row r="125" spans="1:29">
      <c r="A125" s="197">
        <f t="shared" si="40"/>
        <v>115</v>
      </c>
      <c r="B125" s="198">
        <f>Data!B125</f>
        <v>5</v>
      </c>
      <c r="D125" s="212" t="str">
        <f t="shared" si="27"/>
        <v xml:space="preserve"> </v>
      </c>
      <c r="E125" s="213" t="str">
        <f t="shared" si="28"/>
        <v>L</v>
      </c>
      <c r="F125" s="214" t="str">
        <f t="shared" si="29"/>
        <v xml:space="preserve"> </v>
      </c>
      <c r="G125" s="214" t="str">
        <f t="shared" si="30"/>
        <v xml:space="preserve"> </v>
      </c>
      <c r="H125" s="214" t="str">
        <f t="shared" si="31"/>
        <v>O</v>
      </c>
      <c r="I125" s="214" t="str">
        <f t="shared" si="25"/>
        <v>R</v>
      </c>
      <c r="J125" s="215" t="str">
        <f t="shared" si="26"/>
        <v xml:space="preserve"> </v>
      </c>
      <c r="K125" s="216" t="str">
        <f t="shared" si="32"/>
        <v>1D</v>
      </c>
      <c r="L125" s="217" t="str">
        <f t="shared" si="33"/>
        <v xml:space="preserve"> </v>
      </c>
      <c r="M125" s="217" t="str">
        <f t="shared" si="34"/>
        <v xml:space="preserve"> </v>
      </c>
      <c r="N125" s="217" t="str">
        <f t="shared" si="35"/>
        <v xml:space="preserve"> </v>
      </c>
      <c r="O125" s="217">
        <f t="shared" si="36"/>
        <v>2</v>
      </c>
      <c r="P125" s="218" t="str">
        <f t="shared" si="37"/>
        <v xml:space="preserve"> </v>
      </c>
      <c r="Q125" s="219">
        <f t="shared" si="38"/>
        <v>2</v>
      </c>
      <c r="R125" s="220">
        <f t="shared" si="39"/>
        <v>1</v>
      </c>
      <c r="AC125" s="17"/>
    </row>
    <row r="126" spans="1:29">
      <c r="A126" s="197">
        <f t="shared" si="40"/>
        <v>116</v>
      </c>
      <c r="B126" s="198">
        <f>Data!B126</f>
        <v>13</v>
      </c>
      <c r="D126" s="212" t="str">
        <f t="shared" si="27"/>
        <v xml:space="preserve"> </v>
      </c>
      <c r="E126" s="213" t="str">
        <f t="shared" si="28"/>
        <v>L</v>
      </c>
      <c r="F126" s="214" t="str">
        <f t="shared" si="29"/>
        <v xml:space="preserve"> </v>
      </c>
      <c r="G126" s="214" t="str">
        <f t="shared" si="30"/>
        <v xml:space="preserve"> </v>
      </c>
      <c r="H126" s="214" t="str">
        <f t="shared" si="31"/>
        <v>O</v>
      </c>
      <c r="I126" s="214" t="str">
        <f t="shared" si="25"/>
        <v xml:space="preserve"> </v>
      </c>
      <c r="J126" s="215" t="str">
        <f t="shared" si="26"/>
        <v>B</v>
      </c>
      <c r="K126" s="216" t="str">
        <f t="shared" si="32"/>
        <v xml:space="preserve"> </v>
      </c>
      <c r="L126" s="217" t="str">
        <f t="shared" si="33"/>
        <v>2D</v>
      </c>
      <c r="M126" s="217" t="str">
        <f t="shared" si="34"/>
        <v xml:space="preserve"> </v>
      </c>
      <c r="N126" s="217">
        <f t="shared" si="35"/>
        <v>1</v>
      </c>
      <c r="O126" s="217" t="str">
        <f t="shared" si="36"/>
        <v xml:space="preserve"> </v>
      </c>
      <c r="P126" s="218" t="str">
        <f t="shared" si="37"/>
        <v xml:space="preserve"> </v>
      </c>
      <c r="Q126" s="219">
        <f t="shared" si="38"/>
        <v>5</v>
      </c>
      <c r="R126" s="220">
        <f t="shared" si="39"/>
        <v>3</v>
      </c>
      <c r="AC126" s="17"/>
    </row>
    <row r="127" spans="1:29">
      <c r="A127" s="197">
        <f t="shared" si="40"/>
        <v>117</v>
      </c>
      <c r="B127" s="198">
        <f>Data!B127</f>
        <v>21</v>
      </c>
      <c r="D127" s="212" t="str">
        <f t="shared" si="27"/>
        <v xml:space="preserve"> </v>
      </c>
      <c r="E127" s="213" t="str">
        <f t="shared" si="28"/>
        <v xml:space="preserve"> </v>
      </c>
      <c r="F127" s="214" t="str">
        <f t="shared" si="29"/>
        <v>H</v>
      </c>
      <c r="G127" s="214" t="str">
        <f t="shared" si="30"/>
        <v xml:space="preserve"> </v>
      </c>
      <c r="H127" s="214" t="str">
        <f t="shared" si="31"/>
        <v>O</v>
      </c>
      <c r="I127" s="214" t="str">
        <f t="shared" si="25"/>
        <v>R</v>
      </c>
      <c r="J127" s="215" t="str">
        <f t="shared" si="26"/>
        <v xml:space="preserve"> </v>
      </c>
      <c r="K127" s="216" t="str">
        <f t="shared" si="32"/>
        <v xml:space="preserve"> </v>
      </c>
      <c r="L127" s="217" t="str">
        <f t="shared" si="33"/>
        <v>2D</v>
      </c>
      <c r="M127" s="217" t="str">
        <f t="shared" si="34"/>
        <v xml:space="preserve"> </v>
      </c>
      <c r="N127" s="217" t="str">
        <f t="shared" si="35"/>
        <v xml:space="preserve"> </v>
      </c>
      <c r="O127" s="217" t="str">
        <f t="shared" si="36"/>
        <v xml:space="preserve"> </v>
      </c>
      <c r="P127" s="218">
        <f t="shared" si="37"/>
        <v>3</v>
      </c>
      <c r="Q127" s="219">
        <f t="shared" si="38"/>
        <v>7</v>
      </c>
      <c r="R127" s="220">
        <f t="shared" si="39"/>
        <v>4</v>
      </c>
      <c r="AC127" s="17"/>
    </row>
    <row r="128" spans="1:29">
      <c r="A128" s="197">
        <f t="shared" si="40"/>
        <v>118</v>
      </c>
      <c r="B128" s="198">
        <f>Data!B128</f>
        <v>4</v>
      </c>
      <c r="D128" s="212" t="str">
        <f t="shared" si="27"/>
        <v xml:space="preserve"> </v>
      </c>
      <c r="E128" s="213" t="str">
        <f t="shared" si="28"/>
        <v>L</v>
      </c>
      <c r="F128" s="214" t="str">
        <f t="shared" si="29"/>
        <v xml:space="preserve"> </v>
      </c>
      <c r="G128" s="214" t="str">
        <f t="shared" si="30"/>
        <v>E</v>
      </c>
      <c r="H128" s="214" t="str">
        <f t="shared" si="31"/>
        <v xml:space="preserve"> </v>
      </c>
      <c r="I128" s="214" t="str">
        <f t="shared" si="25"/>
        <v xml:space="preserve"> </v>
      </c>
      <c r="J128" s="215" t="str">
        <f t="shared" si="26"/>
        <v>B</v>
      </c>
      <c r="K128" s="216" t="str">
        <f t="shared" si="32"/>
        <v>1D</v>
      </c>
      <c r="L128" s="217" t="str">
        <f t="shared" si="33"/>
        <v xml:space="preserve"> </v>
      </c>
      <c r="M128" s="217" t="str">
        <f t="shared" si="34"/>
        <v xml:space="preserve"> </v>
      </c>
      <c r="N128" s="217">
        <f t="shared" si="35"/>
        <v>1</v>
      </c>
      <c r="O128" s="217" t="str">
        <f t="shared" si="36"/>
        <v xml:space="preserve"> </v>
      </c>
      <c r="P128" s="218" t="str">
        <f t="shared" si="37"/>
        <v xml:space="preserve"> </v>
      </c>
      <c r="Q128" s="219">
        <f t="shared" si="38"/>
        <v>2</v>
      </c>
      <c r="R128" s="220">
        <f t="shared" si="39"/>
        <v>1</v>
      </c>
      <c r="AC128" s="17"/>
    </row>
    <row r="129" spans="1:29">
      <c r="A129" s="197">
        <f t="shared" si="40"/>
        <v>119</v>
      </c>
      <c r="B129" s="198">
        <f>Data!B129</f>
        <v>16</v>
      </c>
      <c r="D129" s="212" t="str">
        <f t="shared" si="27"/>
        <v xml:space="preserve"> </v>
      </c>
      <c r="E129" s="213" t="str">
        <f t="shared" si="28"/>
        <v>L</v>
      </c>
      <c r="F129" s="214" t="str">
        <f t="shared" si="29"/>
        <v xml:space="preserve"> </v>
      </c>
      <c r="G129" s="214" t="str">
        <f t="shared" si="30"/>
        <v>E</v>
      </c>
      <c r="H129" s="214" t="str">
        <f t="shared" si="31"/>
        <v xml:space="preserve"> </v>
      </c>
      <c r="I129" s="214" t="str">
        <f t="shared" si="25"/>
        <v>R</v>
      </c>
      <c r="J129" s="215" t="str">
        <f t="shared" si="26"/>
        <v xml:space="preserve"> </v>
      </c>
      <c r="K129" s="216" t="str">
        <f t="shared" si="32"/>
        <v xml:space="preserve"> </v>
      </c>
      <c r="L129" s="217" t="str">
        <f t="shared" si="33"/>
        <v>2D</v>
      </c>
      <c r="M129" s="217" t="str">
        <f t="shared" si="34"/>
        <v xml:space="preserve"> </v>
      </c>
      <c r="N129" s="217">
        <f t="shared" si="35"/>
        <v>1</v>
      </c>
      <c r="O129" s="217" t="str">
        <f t="shared" si="36"/>
        <v xml:space="preserve"> </v>
      </c>
      <c r="P129" s="218" t="str">
        <f t="shared" si="37"/>
        <v xml:space="preserve"> </v>
      </c>
      <c r="Q129" s="219">
        <f t="shared" si="38"/>
        <v>6</v>
      </c>
      <c r="R129" s="220">
        <f t="shared" si="39"/>
        <v>3</v>
      </c>
      <c r="AC129" s="17"/>
    </row>
    <row r="130" spans="1:29">
      <c r="A130" s="197">
        <f t="shared" si="40"/>
        <v>120</v>
      </c>
      <c r="B130" s="198">
        <f>Data!B130</f>
        <v>5</v>
      </c>
      <c r="D130" s="212" t="str">
        <f t="shared" si="27"/>
        <v xml:space="preserve"> </v>
      </c>
      <c r="E130" s="213" t="str">
        <f t="shared" si="28"/>
        <v>L</v>
      </c>
      <c r="F130" s="214" t="str">
        <f t="shared" si="29"/>
        <v xml:space="preserve"> </v>
      </c>
      <c r="G130" s="214" t="str">
        <f t="shared" si="30"/>
        <v xml:space="preserve"> </v>
      </c>
      <c r="H130" s="214" t="str">
        <f t="shared" si="31"/>
        <v>O</v>
      </c>
      <c r="I130" s="214" t="str">
        <f t="shared" si="25"/>
        <v>R</v>
      </c>
      <c r="J130" s="215" t="str">
        <f t="shared" si="26"/>
        <v xml:space="preserve"> </v>
      </c>
      <c r="K130" s="216" t="str">
        <f t="shared" si="32"/>
        <v>1D</v>
      </c>
      <c r="L130" s="217" t="str">
        <f t="shared" si="33"/>
        <v xml:space="preserve"> </v>
      </c>
      <c r="M130" s="217" t="str">
        <f t="shared" si="34"/>
        <v xml:space="preserve"> </v>
      </c>
      <c r="N130" s="217" t="str">
        <f t="shared" si="35"/>
        <v xml:space="preserve"> </v>
      </c>
      <c r="O130" s="217">
        <f t="shared" si="36"/>
        <v>2</v>
      </c>
      <c r="P130" s="218" t="str">
        <f t="shared" si="37"/>
        <v xml:space="preserve"> </v>
      </c>
      <c r="Q130" s="219">
        <f t="shared" si="38"/>
        <v>2</v>
      </c>
      <c r="R130" s="220">
        <f t="shared" si="39"/>
        <v>1</v>
      </c>
      <c r="AC130" s="17"/>
    </row>
    <row r="131" spans="1:29">
      <c r="A131" s="197">
        <f t="shared" si="40"/>
        <v>121</v>
      </c>
      <c r="B131" s="198">
        <f>Data!B131</f>
        <v>28</v>
      </c>
      <c r="D131" s="212" t="str">
        <f t="shared" si="27"/>
        <v xml:space="preserve"> </v>
      </c>
      <c r="E131" s="213" t="str">
        <f t="shared" si="28"/>
        <v xml:space="preserve"> </v>
      </c>
      <c r="F131" s="214" t="str">
        <f t="shared" si="29"/>
        <v>H</v>
      </c>
      <c r="G131" s="214" t="str">
        <f t="shared" si="30"/>
        <v>E</v>
      </c>
      <c r="H131" s="214" t="str">
        <f t="shared" si="31"/>
        <v xml:space="preserve"> </v>
      </c>
      <c r="I131" s="214" t="str">
        <f t="shared" si="25"/>
        <v xml:space="preserve"> </v>
      </c>
      <c r="J131" s="215" t="str">
        <f t="shared" si="26"/>
        <v>B</v>
      </c>
      <c r="K131" s="216" t="str">
        <f t="shared" si="32"/>
        <v xml:space="preserve"> </v>
      </c>
      <c r="L131" s="217" t="str">
        <f t="shared" si="33"/>
        <v xml:space="preserve"> </v>
      </c>
      <c r="M131" s="217" t="str">
        <f t="shared" si="34"/>
        <v>3D</v>
      </c>
      <c r="N131" s="217">
        <f t="shared" si="35"/>
        <v>1</v>
      </c>
      <c r="O131" s="217" t="str">
        <f t="shared" si="36"/>
        <v xml:space="preserve"> </v>
      </c>
      <c r="P131" s="218" t="str">
        <f t="shared" si="37"/>
        <v xml:space="preserve"> </v>
      </c>
      <c r="Q131" s="219">
        <f t="shared" si="38"/>
        <v>10</v>
      </c>
      <c r="R131" s="220">
        <f t="shared" si="39"/>
        <v>5</v>
      </c>
      <c r="AC131" s="17"/>
    </row>
    <row r="132" spans="1:29">
      <c r="A132" s="197">
        <f t="shared" si="40"/>
        <v>122</v>
      </c>
      <c r="B132" s="198">
        <f>Data!B132</f>
        <v>21</v>
      </c>
      <c r="D132" s="212" t="str">
        <f t="shared" si="27"/>
        <v xml:space="preserve"> </v>
      </c>
      <c r="E132" s="213" t="str">
        <f t="shared" si="28"/>
        <v xml:space="preserve"> </v>
      </c>
      <c r="F132" s="214" t="str">
        <f t="shared" si="29"/>
        <v>H</v>
      </c>
      <c r="G132" s="214" t="str">
        <f t="shared" si="30"/>
        <v xml:space="preserve"> </v>
      </c>
      <c r="H132" s="214" t="str">
        <f t="shared" si="31"/>
        <v>O</v>
      </c>
      <c r="I132" s="214" t="str">
        <f t="shared" si="25"/>
        <v>R</v>
      </c>
      <c r="J132" s="215" t="str">
        <f t="shared" si="26"/>
        <v xml:space="preserve"> </v>
      </c>
      <c r="K132" s="216" t="str">
        <f t="shared" si="32"/>
        <v xml:space="preserve"> </v>
      </c>
      <c r="L132" s="217" t="str">
        <f t="shared" si="33"/>
        <v>2D</v>
      </c>
      <c r="M132" s="217" t="str">
        <f t="shared" si="34"/>
        <v xml:space="preserve"> </v>
      </c>
      <c r="N132" s="217" t="str">
        <f t="shared" si="35"/>
        <v xml:space="preserve"> </v>
      </c>
      <c r="O132" s="217" t="str">
        <f t="shared" si="36"/>
        <v xml:space="preserve"> </v>
      </c>
      <c r="P132" s="218">
        <f t="shared" si="37"/>
        <v>3</v>
      </c>
      <c r="Q132" s="219">
        <f t="shared" si="38"/>
        <v>7</v>
      </c>
      <c r="R132" s="220">
        <f t="shared" si="39"/>
        <v>4</v>
      </c>
      <c r="AC132" s="17"/>
    </row>
    <row r="133" spans="1:29">
      <c r="A133" s="197">
        <f t="shared" si="40"/>
        <v>123</v>
      </c>
      <c r="B133" s="198">
        <f>Data!B133</f>
        <v>10</v>
      </c>
      <c r="D133" s="212" t="str">
        <f t="shared" si="27"/>
        <v xml:space="preserve"> </v>
      </c>
      <c r="E133" s="213" t="str">
        <f t="shared" si="28"/>
        <v>L</v>
      </c>
      <c r="F133" s="214" t="str">
        <f t="shared" si="29"/>
        <v xml:space="preserve"> </v>
      </c>
      <c r="G133" s="214" t="str">
        <f t="shared" si="30"/>
        <v>E</v>
      </c>
      <c r="H133" s="214" t="str">
        <f t="shared" si="31"/>
        <v xml:space="preserve"> </v>
      </c>
      <c r="I133" s="214" t="str">
        <f t="shared" si="25"/>
        <v xml:space="preserve"> </v>
      </c>
      <c r="J133" s="215" t="str">
        <f t="shared" si="26"/>
        <v>B</v>
      </c>
      <c r="K133" s="216" t="str">
        <f t="shared" si="32"/>
        <v>1D</v>
      </c>
      <c r="L133" s="217" t="str">
        <f t="shared" si="33"/>
        <v xml:space="preserve"> </v>
      </c>
      <c r="M133" s="217" t="str">
        <f t="shared" si="34"/>
        <v xml:space="preserve"> </v>
      </c>
      <c r="N133" s="217">
        <f t="shared" si="35"/>
        <v>1</v>
      </c>
      <c r="O133" s="217" t="str">
        <f t="shared" si="36"/>
        <v xml:space="preserve"> </v>
      </c>
      <c r="P133" s="218" t="str">
        <f t="shared" si="37"/>
        <v xml:space="preserve"> </v>
      </c>
      <c r="Q133" s="219">
        <f t="shared" si="38"/>
        <v>4</v>
      </c>
      <c r="R133" s="220">
        <f t="shared" si="39"/>
        <v>2</v>
      </c>
      <c r="AC133" s="17"/>
    </row>
    <row r="134" spans="1:29">
      <c r="A134" s="197">
        <f t="shared" si="40"/>
        <v>124</v>
      </c>
      <c r="B134" s="198">
        <f>Data!B134</f>
        <v>5</v>
      </c>
      <c r="D134" s="212" t="str">
        <f t="shared" si="27"/>
        <v xml:space="preserve"> </v>
      </c>
      <c r="E134" s="213" t="str">
        <f t="shared" si="28"/>
        <v>L</v>
      </c>
      <c r="F134" s="214" t="str">
        <f t="shared" si="29"/>
        <v xml:space="preserve"> </v>
      </c>
      <c r="G134" s="214" t="str">
        <f t="shared" si="30"/>
        <v xml:space="preserve"> </v>
      </c>
      <c r="H134" s="214" t="str">
        <f t="shared" si="31"/>
        <v>O</v>
      </c>
      <c r="I134" s="214" t="str">
        <f t="shared" si="25"/>
        <v>R</v>
      </c>
      <c r="J134" s="215" t="str">
        <f t="shared" si="26"/>
        <v xml:space="preserve"> </v>
      </c>
      <c r="K134" s="216" t="str">
        <f t="shared" si="32"/>
        <v>1D</v>
      </c>
      <c r="L134" s="217" t="str">
        <f t="shared" si="33"/>
        <v xml:space="preserve"> </v>
      </c>
      <c r="M134" s="217" t="str">
        <f t="shared" si="34"/>
        <v xml:space="preserve"> </v>
      </c>
      <c r="N134" s="217" t="str">
        <f t="shared" si="35"/>
        <v xml:space="preserve"> </v>
      </c>
      <c r="O134" s="217">
        <f t="shared" si="36"/>
        <v>2</v>
      </c>
      <c r="P134" s="218" t="str">
        <f t="shared" si="37"/>
        <v xml:space="preserve"> </v>
      </c>
      <c r="Q134" s="219">
        <f t="shared" si="38"/>
        <v>2</v>
      </c>
      <c r="R134" s="220">
        <f t="shared" si="39"/>
        <v>1</v>
      </c>
      <c r="AC134" s="17"/>
    </row>
    <row r="135" spans="1:29">
      <c r="A135" s="197">
        <f t="shared" si="40"/>
        <v>125</v>
      </c>
      <c r="B135" s="198">
        <f>Data!B135</f>
        <v>8</v>
      </c>
      <c r="D135" s="212" t="str">
        <f t="shared" si="27"/>
        <v xml:space="preserve"> </v>
      </c>
      <c r="E135" s="213" t="str">
        <f t="shared" si="28"/>
        <v>L</v>
      </c>
      <c r="F135" s="214" t="str">
        <f t="shared" si="29"/>
        <v xml:space="preserve"> </v>
      </c>
      <c r="G135" s="214" t="str">
        <f t="shared" si="30"/>
        <v>E</v>
      </c>
      <c r="H135" s="214" t="str">
        <f t="shared" si="31"/>
        <v xml:space="preserve"> </v>
      </c>
      <c r="I135" s="214" t="str">
        <f t="shared" si="25"/>
        <v xml:space="preserve"> </v>
      </c>
      <c r="J135" s="215" t="str">
        <f t="shared" si="26"/>
        <v>B</v>
      </c>
      <c r="K135" s="216" t="str">
        <f t="shared" si="32"/>
        <v>1D</v>
      </c>
      <c r="L135" s="217" t="str">
        <f t="shared" si="33"/>
        <v xml:space="preserve"> </v>
      </c>
      <c r="M135" s="217" t="str">
        <f t="shared" si="34"/>
        <v xml:space="preserve"> </v>
      </c>
      <c r="N135" s="217" t="str">
        <f t="shared" si="35"/>
        <v xml:space="preserve"> </v>
      </c>
      <c r="O135" s="217">
        <f t="shared" si="36"/>
        <v>2</v>
      </c>
      <c r="P135" s="218" t="str">
        <f t="shared" si="37"/>
        <v xml:space="preserve"> </v>
      </c>
      <c r="Q135" s="219">
        <f t="shared" si="38"/>
        <v>3</v>
      </c>
      <c r="R135" s="220">
        <f t="shared" si="39"/>
        <v>2</v>
      </c>
      <c r="AC135" s="17"/>
    </row>
    <row r="136" spans="1:29">
      <c r="A136" s="197">
        <f t="shared" si="40"/>
        <v>126</v>
      </c>
      <c r="B136" s="198">
        <f>Data!B136</f>
        <v>20</v>
      </c>
      <c r="D136" s="212" t="str">
        <f t="shared" si="27"/>
        <v xml:space="preserve"> </v>
      </c>
      <c r="E136" s="213" t="str">
        <f t="shared" si="28"/>
        <v xml:space="preserve"> </v>
      </c>
      <c r="F136" s="214" t="str">
        <f t="shared" si="29"/>
        <v>H</v>
      </c>
      <c r="G136" s="214" t="str">
        <f t="shared" si="30"/>
        <v>E</v>
      </c>
      <c r="H136" s="214" t="str">
        <f t="shared" si="31"/>
        <v xml:space="preserve"> </v>
      </c>
      <c r="I136" s="214" t="str">
        <f t="shared" si="25"/>
        <v xml:space="preserve"> </v>
      </c>
      <c r="J136" s="215" t="str">
        <f t="shared" si="26"/>
        <v>B</v>
      </c>
      <c r="K136" s="216" t="str">
        <f t="shared" si="32"/>
        <v xml:space="preserve"> </v>
      </c>
      <c r="L136" s="217" t="str">
        <f t="shared" si="33"/>
        <v>2D</v>
      </c>
      <c r="M136" s="217" t="str">
        <f t="shared" si="34"/>
        <v xml:space="preserve"> </v>
      </c>
      <c r="N136" s="217" t="str">
        <f t="shared" si="35"/>
        <v xml:space="preserve"> </v>
      </c>
      <c r="O136" s="217">
        <f t="shared" si="36"/>
        <v>2</v>
      </c>
      <c r="P136" s="218" t="str">
        <f t="shared" si="37"/>
        <v xml:space="preserve"> </v>
      </c>
      <c r="Q136" s="219">
        <f t="shared" si="38"/>
        <v>7</v>
      </c>
      <c r="R136" s="220">
        <f t="shared" si="39"/>
        <v>4</v>
      </c>
      <c r="AC136" s="17"/>
    </row>
    <row r="137" spans="1:29">
      <c r="A137" s="197">
        <f t="shared" si="40"/>
        <v>127</v>
      </c>
      <c r="B137" s="198">
        <f>Data!B137</f>
        <v>14</v>
      </c>
      <c r="D137" s="212" t="str">
        <f t="shared" si="27"/>
        <v xml:space="preserve"> </v>
      </c>
      <c r="E137" s="213" t="str">
        <f t="shared" si="28"/>
        <v>L</v>
      </c>
      <c r="F137" s="214" t="str">
        <f t="shared" si="29"/>
        <v xml:space="preserve"> </v>
      </c>
      <c r="G137" s="214" t="str">
        <f t="shared" si="30"/>
        <v>E</v>
      </c>
      <c r="H137" s="214" t="str">
        <f t="shared" si="31"/>
        <v xml:space="preserve"> </v>
      </c>
      <c r="I137" s="214" t="str">
        <f t="shared" si="25"/>
        <v>R</v>
      </c>
      <c r="J137" s="215" t="str">
        <f t="shared" si="26"/>
        <v xml:space="preserve"> </v>
      </c>
      <c r="K137" s="216" t="str">
        <f t="shared" si="32"/>
        <v xml:space="preserve"> </v>
      </c>
      <c r="L137" s="217" t="str">
        <f t="shared" si="33"/>
        <v>2D</v>
      </c>
      <c r="M137" s="217" t="str">
        <f t="shared" si="34"/>
        <v xml:space="preserve"> </v>
      </c>
      <c r="N137" s="217" t="str">
        <f t="shared" si="35"/>
        <v xml:space="preserve"> </v>
      </c>
      <c r="O137" s="217">
        <f t="shared" si="36"/>
        <v>2</v>
      </c>
      <c r="P137" s="218" t="str">
        <f t="shared" si="37"/>
        <v xml:space="preserve"> </v>
      </c>
      <c r="Q137" s="219">
        <f t="shared" si="38"/>
        <v>5</v>
      </c>
      <c r="R137" s="220">
        <f t="shared" si="39"/>
        <v>3</v>
      </c>
      <c r="AC137" s="17"/>
    </row>
    <row r="138" spans="1:29">
      <c r="A138" s="197">
        <f t="shared" si="40"/>
        <v>128</v>
      </c>
      <c r="B138" s="198">
        <f>Data!B138</f>
        <v>23</v>
      </c>
      <c r="D138" s="212" t="str">
        <f t="shared" si="27"/>
        <v xml:space="preserve"> </v>
      </c>
      <c r="E138" s="213" t="str">
        <f t="shared" si="28"/>
        <v xml:space="preserve"> </v>
      </c>
      <c r="F138" s="214" t="str">
        <f t="shared" si="29"/>
        <v>H</v>
      </c>
      <c r="G138" s="214" t="str">
        <f t="shared" si="30"/>
        <v xml:space="preserve"> </v>
      </c>
      <c r="H138" s="214" t="str">
        <f t="shared" si="31"/>
        <v>O</v>
      </c>
      <c r="I138" s="214" t="str">
        <f t="shared" si="25"/>
        <v>R</v>
      </c>
      <c r="J138" s="215" t="str">
        <f t="shared" si="26"/>
        <v xml:space="preserve"> </v>
      </c>
      <c r="K138" s="216" t="str">
        <f t="shared" si="32"/>
        <v xml:space="preserve"> </v>
      </c>
      <c r="L138" s="217" t="str">
        <f t="shared" si="33"/>
        <v>2D</v>
      </c>
      <c r="M138" s="217" t="str">
        <f t="shared" si="34"/>
        <v xml:space="preserve"> </v>
      </c>
      <c r="N138" s="217" t="str">
        <f t="shared" si="35"/>
        <v xml:space="preserve"> </v>
      </c>
      <c r="O138" s="217">
        <f t="shared" si="36"/>
        <v>2</v>
      </c>
      <c r="P138" s="218" t="str">
        <f t="shared" si="37"/>
        <v xml:space="preserve"> </v>
      </c>
      <c r="Q138" s="219">
        <f t="shared" si="38"/>
        <v>8</v>
      </c>
      <c r="R138" s="220">
        <f t="shared" si="39"/>
        <v>4</v>
      </c>
      <c r="AC138" s="17"/>
    </row>
    <row r="139" spans="1:29">
      <c r="A139" s="197">
        <f t="shared" si="40"/>
        <v>129</v>
      </c>
      <c r="B139" s="198">
        <f>Data!B139</f>
        <v>0</v>
      </c>
      <c r="D139" s="212">
        <f t="shared" si="27"/>
        <v>0</v>
      </c>
      <c r="E139" s="213" t="str">
        <f t="shared" si="28"/>
        <v xml:space="preserve"> </v>
      </c>
      <c r="F139" s="214" t="str">
        <f t="shared" si="29"/>
        <v xml:space="preserve"> </v>
      </c>
      <c r="G139" s="214" t="str">
        <f t="shared" si="30"/>
        <v xml:space="preserve"> </v>
      </c>
      <c r="H139" s="214" t="str">
        <f t="shared" si="31"/>
        <v xml:space="preserve"> </v>
      </c>
      <c r="I139" s="214" t="str">
        <f t="shared" ref="I139:I202" si="41">IF($B139=0," ",IF(INDEX(AD$11:AS$46,$B139,2)="R","R"," "))</f>
        <v xml:space="preserve"> </v>
      </c>
      <c r="J139" s="215" t="str">
        <f t="shared" ref="J139:J202" si="42">IF($B139=0," ",IF(INDEX(AD$11:AS$46,$B139,2)="B","B"," "))</f>
        <v xml:space="preserve"> </v>
      </c>
      <c r="K139" s="216" t="str">
        <f t="shared" si="32"/>
        <v xml:space="preserve"> </v>
      </c>
      <c r="L139" s="217" t="str">
        <f t="shared" si="33"/>
        <v xml:space="preserve"> </v>
      </c>
      <c r="M139" s="217" t="str">
        <f t="shared" si="34"/>
        <v xml:space="preserve"> </v>
      </c>
      <c r="N139" s="217" t="str">
        <f t="shared" si="35"/>
        <v xml:space="preserve"> </v>
      </c>
      <c r="O139" s="217" t="str">
        <f t="shared" si="36"/>
        <v xml:space="preserve"> </v>
      </c>
      <c r="P139" s="218" t="str">
        <f t="shared" si="37"/>
        <v xml:space="preserve"> </v>
      </c>
      <c r="Q139" s="219">
        <f t="shared" si="38"/>
        <v>0</v>
      </c>
      <c r="R139" s="220">
        <f t="shared" si="39"/>
        <v>0</v>
      </c>
      <c r="AC139" s="17"/>
    </row>
    <row r="140" spans="1:29">
      <c r="A140" s="197">
        <f t="shared" si="40"/>
        <v>130</v>
      </c>
      <c r="B140" s="198">
        <f>Data!B140</f>
        <v>7</v>
      </c>
      <c r="D140" s="212" t="str">
        <f t="shared" ref="D140:D203" si="43">IF($B140=0,0," ")</f>
        <v xml:space="preserve"> </v>
      </c>
      <c r="E140" s="213" t="str">
        <f t="shared" ref="E140:E203" si="44">IF(AND(B140&gt;0,B140&lt;=18),"L"," ")</f>
        <v>L</v>
      </c>
      <c r="F140" s="214" t="str">
        <f t="shared" ref="F140:F203" si="45">IF(AND(B140&gt;18,B140&lt;=36),"H", " ")</f>
        <v xml:space="preserve"> </v>
      </c>
      <c r="G140" s="214" t="str">
        <f t="shared" ref="G140:G203" si="46">IF(AND(ISEVEN(B140),B140&lt;&gt;0),"E"," ")</f>
        <v xml:space="preserve"> </v>
      </c>
      <c r="H140" s="214" t="str">
        <f t="shared" ref="H140:H160" si="47">IF(ISODD(B140),"O"," " )</f>
        <v>O</v>
      </c>
      <c r="I140" s="214" t="str">
        <f t="shared" si="41"/>
        <v>R</v>
      </c>
      <c r="J140" s="215" t="str">
        <f t="shared" si="42"/>
        <v xml:space="preserve"> </v>
      </c>
      <c r="K140" s="216" t="str">
        <f t="shared" ref="K140:K203" si="48">IF(AND($B140&gt;0,$B140&lt;13),"1D"," ")</f>
        <v>1D</v>
      </c>
      <c r="L140" s="217" t="str">
        <f t="shared" ref="L140:L203" si="49">IF(AND($B140&gt;12,$B140&lt;25),"2D"," ")</f>
        <v xml:space="preserve"> </v>
      </c>
      <c r="M140" s="217" t="str">
        <f t="shared" ref="M140:M203" si="50">IF(AND($B140&gt;24,$B140&lt;37),"3D"," ")</f>
        <v xml:space="preserve"> </v>
      </c>
      <c r="N140" s="217">
        <f t="shared" ref="N140:N160" si="51">IF(B140&lt;&gt;0,IF(MOD(B140,3)=1,1," ")," ")</f>
        <v>1</v>
      </c>
      <c r="O140" s="217" t="str">
        <f t="shared" ref="O140:O203" si="52">IF($B140&lt;&gt;0,IF(MOD($B140,3)=2,2," ")," ")</f>
        <v xml:space="preserve"> </v>
      </c>
      <c r="P140" s="218" t="str">
        <f t="shared" ref="P140:P203" si="53">IF($B140&lt;&gt;0,IF(MOD($B140,3)=0,3," ")," ")</f>
        <v xml:space="preserve"> </v>
      </c>
      <c r="Q140" s="219">
        <f t="shared" ref="Q140:Q203" si="54">IF($B140=0,0,IF(MOD($B140,3)=0,QUOTIENT($B140,3),QUOTIENT($B140,3)+1))</f>
        <v>3</v>
      </c>
      <c r="R140" s="220">
        <f t="shared" ref="R140:R203" si="55">IF($B140=0,0,IF(MOD($B140,6)=0,QUOTIENT($B140,6),QUOTIENT($B140,6)+1))</f>
        <v>2</v>
      </c>
      <c r="AC140" s="17"/>
    </row>
    <row r="141" spans="1:29">
      <c r="A141" s="197">
        <f t="shared" ref="A141:A310" si="56">A140+1</f>
        <v>131</v>
      </c>
      <c r="B141" s="198">
        <f>Data!B141</f>
        <v>6</v>
      </c>
      <c r="D141" s="212" t="str">
        <f t="shared" si="43"/>
        <v xml:space="preserve"> </v>
      </c>
      <c r="E141" s="213" t="str">
        <f t="shared" si="44"/>
        <v>L</v>
      </c>
      <c r="F141" s="214" t="str">
        <f t="shared" si="45"/>
        <v xml:space="preserve"> </v>
      </c>
      <c r="G141" s="214" t="str">
        <f t="shared" si="46"/>
        <v>E</v>
      </c>
      <c r="H141" s="214" t="str">
        <f t="shared" si="47"/>
        <v xml:space="preserve"> </v>
      </c>
      <c r="I141" s="214" t="str">
        <f t="shared" si="41"/>
        <v xml:space="preserve"> </v>
      </c>
      <c r="J141" s="215" t="str">
        <f t="shared" si="42"/>
        <v>B</v>
      </c>
      <c r="K141" s="216" t="str">
        <f t="shared" si="48"/>
        <v>1D</v>
      </c>
      <c r="L141" s="217" t="str">
        <f t="shared" si="49"/>
        <v xml:space="preserve"> </v>
      </c>
      <c r="M141" s="217" t="str">
        <f t="shared" si="50"/>
        <v xml:space="preserve"> </v>
      </c>
      <c r="N141" s="217" t="str">
        <f t="shared" si="51"/>
        <v xml:space="preserve"> </v>
      </c>
      <c r="O141" s="217" t="str">
        <f t="shared" si="52"/>
        <v xml:space="preserve"> </v>
      </c>
      <c r="P141" s="218">
        <f t="shared" si="53"/>
        <v>3</v>
      </c>
      <c r="Q141" s="219">
        <f t="shared" si="54"/>
        <v>2</v>
      </c>
      <c r="R141" s="220">
        <f t="shared" si="55"/>
        <v>1</v>
      </c>
      <c r="AC141" s="17"/>
    </row>
    <row r="142" spans="1:29">
      <c r="A142" s="197">
        <f t="shared" si="56"/>
        <v>132</v>
      </c>
      <c r="B142" s="198">
        <f>Data!B142</f>
        <v>5</v>
      </c>
      <c r="D142" s="212" t="str">
        <f t="shared" si="43"/>
        <v xml:space="preserve"> </v>
      </c>
      <c r="E142" s="213" t="str">
        <f t="shared" si="44"/>
        <v>L</v>
      </c>
      <c r="F142" s="214" t="str">
        <f t="shared" si="45"/>
        <v xml:space="preserve"> </v>
      </c>
      <c r="G142" s="214" t="str">
        <f t="shared" si="46"/>
        <v xml:space="preserve"> </v>
      </c>
      <c r="H142" s="214" t="str">
        <f t="shared" si="47"/>
        <v>O</v>
      </c>
      <c r="I142" s="214" t="str">
        <f t="shared" si="41"/>
        <v>R</v>
      </c>
      <c r="J142" s="215" t="str">
        <f t="shared" si="42"/>
        <v xml:space="preserve"> </v>
      </c>
      <c r="K142" s="216" t="str">
        <f t="shared" si="48"/>
        <v>1D</v>
      </c>
      <c r="L142" s="217" t="str">
        <f t="shared" si="49"/>
        <v xml:space="preserve"> </v>
      </c>
      <c r="M142" s="217" t="str">
        <f t="shared" si="50"/>
        <v xml:space="preserve"> </v>
      </c>
      <c r="N142" s="217" t="str">
        <f t="shared" si="51"/>
        <v xml:space="preserve"> </v>
      </c>
      <c r="O142" s="217">
        <f t="shared" si="52"/>
        <v>2</v>
      </c>
      <c r="P142" s="218" t="str">
        <f t="shared" si="53"/>
        <v xml:space="preserve"> </v>
      </c>
      <c r="Q142" s="219">
        <f t="shared" si="54"/>
        <v>2</v>
      </c>
      <c r="R142" s="220">
        <f t="shared" si="55"/>
        <v>1</v>
      </c>
      <c r="AC142" s="17"/>
    </row>
    <row r="143" spans="1:29">
      <c r="A143" s="197">
        <f t="shared" si="56"/>
        <v>133</v>
      </c>
      <c r="B143" s="198">
        <f>Data!B143</f>
        <v>0</v>
      </c>
      <c r="D143" s="212">
        <f t="shared" si="43"/>
        <v>0</v>
      </c>
      <c r="E143" s="213" t="str">
        <f t="shared" si="44"/>
        <v xml:space="preserve"> </v>
      </c>
      <c r="F143" s="214" t="str">
        <f t="shared" si="45"/>
        <v xml:space="preserve"> </v>
      </c>
      <c r="G143" s="214" t="str">
        <f t="shared" si="46"/>
        <v xml:space="preserve"> </v>
      </c>
      <c r="H143" s="214" t="str">
        <f t="shared" si="47"/>
        <v xml:space="preserve"> </v>
      </c>
      <c r="I143" s="214" t="str">
        <f t="shared" si="41"/>
        <v xml:space="preserve"> </v>
      </c>
      <c r="J143" s="215" t="str">
        <f t="shared" si="42"/>
        <v xml:space="preserve"> </v>
      </c>
      <c r="K143" s="216" t="str">
        <f t="shared" si="48"/>
        <v xml:space="preserve"> </v>
      </c>
      <c r="L143" s="217" t="str">
        <f t="shared" si="49"/>
        <v xml:space="preserve"> </v>
      </c>
      <c r="M143" s="217" t="str">
        <f t="shared" si="50"/>
        <v xml:space="preserve"> </v>
      </c>
      <c r="N143" s="217" t="str">
        <f t="shared" si="51"/>
        <v xml:space="preserve"> </v>
      </c>
      <c r="O143" s="217" t="str">
        <f t="shared" si="52"/>
        <v xml:space="preserve"> </v>
      </c>
      <c r="P143" s="218" t="str">
        <f t="shared" si="53"/>
        <v xml:space="preserve"> </v>
      </c>
      <c r="Q143" s="219">
        <f t="shared" si="54"/>
        <v>0</v>
      </c>
      <c r="R143" s="220">
        <f t="shared" si="55"/>
        <v>0</v>
      </c>
      <c r="AC143" s="17"/>
    </row>
    <row r="144" spans="1:29">
      <c r="A144" s="197">
        <f t="shared" si="56"/>
        <v>134</v>
      </c>
      <c r="B144" s="198">
        <f>Data!B144</f>
        <v>6</v>
      </c>
      <c r="D144" s="212" t="str">
        <f t="shared" si="43"/>
        <v xml:space="preserve"> </v>
      </c>
      <c r="E144" s="213" t="str">
        <f t="shared" si="44"/>
        <v>L</v>
      </c>
      <c r="F144" s="214" t="str">
        <f t="shared" si="45"/>
        <v xml:space="preserve"> </v>
      </c>
      <c r="G144" s="214" t="str">
        <f t="shared" si="46"/>
        <v>E</v>
      </c>
      <c r="H144" s="214" t="str">
        <f t="shared" si="47"/>
        <v xml:space="preserve"> </v>
      </c>
      <c r="I144" s="214" t="str">
        <f t="shared" si="41"/>
        <v xml:space="preserve"> </v>
      </c>
      <c r="J144" s="215" t="str">
        <f t="shared" si="42"/>
        <v>B</v>
      </c>
      <c r="K144" s="216" t="str">
        <f t="shared" si="48"/>
        <v>1D</v>
      </c>
      <c r="L144" s="217" t="str">
        <f t="shared" si="49"/>
        <v xml:space="preserve"> </v>
      </c>
      <c r="M144" s="217" t="str">
        <f t="shared" si="50"/>
        <v xml:space="preserve"> </v>
      </c>
      <c r="N144" s="217" t="str">
        <f t="shared" si="51"/>
        <v xml:space="preserve"> </v>
      </c>
      <c r="O144" s="217" t="str">
        <f t="shared" si="52"/>
        <v xml:space="preserve"> </v>
      </c>
      <c r="P144" s="218">
        <f t="shared" si="53"/>
        <v>3</v>
      </c>
      <c r="Q144" s="219">
        <f t="shared" si="54"/>
        <v>2</v>
      </c>
      <c r="R144" s="220">
        <f t="shared" si="55"/>
        <v>1</v>
      </c>
      <c r="AC144" s="17"/>
    </row>
    <row r="145" spans="1:29">
      <c r="A145" s="197">
        <f t="shared" si="56"/>
        <v>135</v>
      </c>
      <c r="B145" s="198">
        <f>Data!B145</f>
        <v>10</v>
      </c>
      <c r="D145" s="212" t="str">
        <f t="shared" si="43"/>
        <v xml:space="preserve"> </v>
      </c>
      <c r="E145" s="213" t="str">
        <f t="shared" si="44"/>
        <v>L</v>
      </c>
      <c r="F145" s="214" t="str">
        <f t="shared" si="45"/>
        <v xml:space="preserve"> </v>
      </c>
      <c r="G145" s="214" t="str">
        <f t="shared" si="46"/>
        <v>E</v>
      </c>
      <c r="H145" s="214" t="str">
        <f t="shared" si="47"/>
        <v xml:space="preserve"> </v>
      </c>
      <c r="I145" s="214" t="str">
        <f t="shared" si="41"/>
        <v xml:space="preserve"> </v>
      </c>
      <c r="J145" s="215" t="str">
        <f t="shared" si="42"/>
        <v>B</v>
      </c>
      <c r="K145" s="216" t="str">
        <f t="shared" si="48"/>
        <v>1D</v>
      </c>
      <c r="L145" s="217" t="str">
        <f t="shared" si="49"/>
        <v xml:space="preserve"> </v>
      </c>
      <c r="M145" s="217" t="str">
        <f t="shared" si="50"/>
        <v xml:space="preserve"> </v>
      </c>
      <c r="N145" s="217">
        <f t="shared" si="51"/>
        <v>1</v>
      </c>
      <c r="O145" s="217" t="str">
        <f t="shared" si="52"/>
        <v xml:space="preserve"> </v>
      </c>
      <c r="P145" s="218" t="str">
        <f t="shared" si="53"/>
        <v xml:space="preserve"> </v>
      </c>
      <c r="Q145" s="219">
        <f t="shared" si="54"/>
        <v>4</v>
      </c>
      <c r="R145" s="220">
        <f t="shared" si="55"/>
        <v>2</v>
      </c>
      <c r="AC145" s="17"/>
    </row>
    <row r="146" spans="1:29">
      <c r="A146" s="197">
        <f t="shared" si="56"/>
        <v>136</v>
      </c>
      <c r="B146" s="198">
        <f>Data!B146</f>
        <v>32</v>
      </c>
      <c r="D146" s="212" t="str">
        <f t="shared" si="43"/>
        <v xml:space="preserve"> </v>
      </c>
      <c r="E146" s="213" t="str">
        <f t="shared" si="44"/>
        <v xml:space="preserve"> </v>
      </c>
      <c r="F146" s="214" t="str">
        <f t="shared" si="45"/>
        <v>H</v>
      </c>
      <c r="G146" s="214" t="str">
        <f t="shared" si="46"/>
        <v>E</v>
      </c>
      <c r="H146" s="214" t="str">
        <f t="shared" si="47"/>
        <v xml:space="preserve"> </v>
      </c>
      <c r="I146" s="214" t="str">
        <f t="shared" si="41"/>
        <v>R</v>
      </c>
      <c r="J146" s="215" t="str">
        <f t="shared" si="42"/>
        <v xml:space="preserve"> </v>
      </c>
      <c r="K146" s="216" t="str">
        <f t="shared" si="48"/>
        <v xml:space="preserve"> </v>
      </c>
      <c r="L146" s="217" t="str">
        <f t="shared" si="49"/>
        <v xml:space="preserve"> </v>
      </c>
      <c r="M146" s="217" t="str">
        <f t="shared" si="50"/>
        <v>3D</v>
      </c>
      <c r="N146" s="217" t="str">
        <f t="shared" si="51"/>
        <v xml:space="preserve"> </v>
      </c>
      <c r="O146" s="217">
        <f t="shared" si="52"/>
        <v>2</v>
      </c>
      <c r="P146" s="218" t="str">
        <f t="shared" si="53"/>
        <v xml:space="preserve"> </v>
      </c>
      <c r="Q146" s="219">
        <f t="shared" si="54"/>
        <v>11</v>
      </c>
      <c r="R146" s="220">
        <f t="shared" si="55"/>
        <v>6</v>
      </c>
      <c r="AC146" s="17"/>
    </row>
    <row r="147" spans="1:29">
      <c r="A147" s="197">
        <f t="shared" si="56"/>
        <v>137</v>
      </c>
      <c r="B147" s="198">
        <f>Data!B147</f>
        <v>23</v>
      </c>
      <c r="D147" s="212" t="str">
        <f t="shared" si="43"/>
        <v xml:space="preserve"> </v>
      </c>
      <c r="E147" s="213" t="str">
        <f t="shared" si="44"/>
        <v xml:space="preserve"> </v>
      </c>
      <c r="F147" s="214" t="str">
        <f t="shared" si="45"/>
        <v>H</v>
      </c>
      <c r="G147" s="214" t="str">
        <f t="shared" si="46"/>
        <v xml:space="preserve"> </v>
      </c>
      <c r="H147" s="214" t="str">
        <f t="shared" si="47"/>
        <v>O</v>
      </c>
      <c r="I147" s="214" t="str">
        <f t="shared" si="41"/>
        <v>R</v>
      </c>
      <c r="J147" s="215" t="str">
        <f t="shared" si="42"/>
        <v xml:space="preserve"> </v>
      </c>
      <c r="K147" s="216" t="str">
        <f t="shared" si="48"/>
        <v xml:space="preserve"> </v>
      </c>
      <c r="L147" s="217" t="str">
        <f t="shared" si="49"/>
        <v>2D</v>
      </c>
      <c r="M147" s="217" t="str">
        <f t="shared" si="50"/>
        <v xml:space="preserve"> </v>
      </c>
      <c r="N147" s="217" t="str">
        <f t="shared" si="51"/>
        <v xml:space="preserve"> </v>
      </c>
      <c r="O147" s="217">
        <f t="shared" si="52"/>
        <v>2</v>
      </c>
      <c r="P147" s="218" t="str">
        <f t="shared" si="53"/>
        <v xml:space="preserve"> </v>
      </c>
      <c r="Q147" s="219">
        <f t="shared" si="54"/>
        <v>8</v>
      </c>
      <c r="R147" s="220">
        <f t="shared" si="55"/>
        <v>4</v>
      </c>
      <c r="AC147" s="17"/>
    </row>
    <row r="148" spans="1:29">
      <c r="A148" s="197">
        <f t="shared" si="56"/>
        <v>138</v>
      </c>
      <c r="B148" s="198">
        <f>Data!B148</f>
        <v>3</v>
      </c>
      <c r="D148" s="212" t="str">
        <f t="shared" si="43"/>
        <v xml:space="preserve"> </v>
      </c>
      <c r="E148" s="213" t="str">
        <f t="shared" si="44"/>
        <v>L</v>
      </c>
      <c r="F148" s="214" t="str">
        <f t="shared" si="45"/>
        <v xml:space="preserve"> </v>
      </c>
      <c r="G148" s="214" t="str">
        <f t="shared" si="46"/>
        <v xml:space="preserve"> </v>
      </c>
      <c r="H148" s="214" t="str">
        <f t="shared" si="47"/>
        <v>O</v>
      </c>
      <c r="I148" s="214" t="str">
        <f t="shared" si="41"/>
        <v>R</v>
      </c>
      <c r="J148" s="215" t="str">
        <f t="shared" si="42"/>
        <v xml:space="preserve"> </v>
      </c>
      <c r="K148" s="216" t="str">
        <f t="shared" si="48"/>
        <v>1D</v>
      </c>
      <c r="L148" s="217" t="str">
        <f t="shared" si="49"/>
        <v xml:space="preserve"> </v>
      </c>
      <c r="M148" s="217" t="str">
        <f t="shared" si="50"/>
        <v xml:space="preserve"> </v>
      </c>
      <c r="N148" s="217" t="str">
        <f t="shared" si="51"/>
        <v xml:space="preserve"> </v>
      </c>
      <c r="O148" s="217" t="str">
        <f t="shared" si="52"/>
        <v xml:space="preserve"> </v>
      </c>
      <c r="P148" s="218">
        <f t="shared" si="53"/>
        <v>3</v>
      </c>
      <c r="Q148" s="219">
        <f t="shared" si="54"/>
        <v>1</v>
      </c>
      <c r="R148" s="220">
        <f t="shared" si="55"/>
        <v>1</v>
      </c>
      <c r="AC148" s="17"/>
    </row>
    <row r="149" spans="1:29">
      <c r="A149" s="197">
        <f t="shared" si="56"/>
        <v>139</v>
      </c>
      <c r="B149" s="198">
        <f>Data!B149</f>
        <v>27</v>
      </c>
      <c r="D149" s="212" t="str">
        <f t="shared" si="43"/>
        <v xml:space="preserve"> </v>
      </c>
      <c r="E149" s="213" t="str">
        <f t="shared" si="44"/>
        <v xml:space="preserve"> </v>
      </c>
      <c r="F149" s="214" t="str">
        <f t="shared" si="45"/>
        <v>H</v>
      </c>
      <c r="G149" s="214" t="str">
        <f t="shared" si="46"/>
        <v xml:space="preserve"> </v>
      </c>
      <c r="H149" s="214" t="str">
        <f t="shared" si="47"/>
        <v>O</v>
      </c>
      <c r="I149" s="214" t="str">
        <f t="shared" si="41"/>
        <v>R</v>
      </c>
      <c r="J149" s="215" t="str">
        <f t="shared" si="42"/>
        <v xml:space="preserve"> </v>
      </c>
      <c r="K149" s="216" t="str">
        <f t="shared" si="48"/>
        <v xml:space="preserve"> </v>
      </c>
      <c r="L149" s="217" t="str">
        <f t="shared" si="49"/>
        <v xml:space="preserve"> </v>
      </c>
      <c r="M149" s="217" t="str">
        <f t="shared" si="50"/>
        <v>3D</v>
      </c>
      <c r="N149" s="217" t="str">
        <f t="shared" si="51"/>
        <v xml:space="preserve"> </v>
      </c>
      <c r="O149" s="217" t="str">
        <f t="shared" si="52"/>
        <v xml:space="preserve"> </v>
      </c>
      <c r="P149" s="218">
        <f t="shared" si="53"/>
        <v>3</v>
      </c>
      <c r="Q149" s="219">
        <f t="shared" si="54"/>
        <v>9</v>
      </c>
      <c r="R149" s="220">
        <f t="shared" si="55"/>
        <v>5</v>
      </c>
      <c r="AC149" s="17"/>
    </row>
    <row r="150" spans="1:29">
      <c r="A150" s="197">
        <f t="shared" si="56"/>
        <v>140</v>
      </c>
      <c r="B150" s="198">
        <f>Data!B150</f>
        <v>0</v>
      </c>
      <c r="D150" s="212">
        <f t="shared" si="43"/>
        <v>0</v>
      </c>
      <c r="E150" s="213" t="str">
        <f t="shared" si="44"/>
        <v xml:space="preserve"> </v>
      </c>
      <c r="F150" s="214" t="str">
        <f t="shared" si="45"/>
        <v xml:space="preserve"> </v>
      </c>
      <c r="G150" s="214" t="str">
        <f t="shared" si="46"/>
        <v xml:space="preserve"> </v>
      </c>
      <c r="H150" s="214" t="str">
        <f t="shared" si="47"/>
        <v xml:space="preserve"> </v>
      </c>
      <c r="I150" s="214" t="str">
        <f t="shared" si="41"/>
        <v xml:space="preserve"> </v>
      </c>
      <c r="J150" s="215" t="str">
        <f t="shared" si="42"/>
        <v xml:space="preserve"> </v>
      </c>
      <c r="K150" s="216" t="str">
        <f t="shared" si="48"/>
        <v xml:space="preserve"> </v>
      </c>
      <c r="L150" s="217" t="str">
        <f t="shared" si="49"/>
        <v xml:space="preserve"> </v>
      </c>
      <c r="M150" s="217" t="str">
        <f t="shared" si="50"/>
        <v xml:space="preserve"> </v>
      </c>
      <c r="N150" s="217" t="str">
        <f t="shared" si="51"/>
        <v xml:space="preserve"> </v>
      </c>
      <c r="O150" s="217" t="str">
        <f t="shared" si="52"/>
        <v xml:space="preserve"> </v>
      </c>
      <c r="P150" s="218" t="str">
        <f t="shared" si="53"/>
        <v xml:space="preserve"> </v>
      </c>
      <c r="Q150" s="219">
        <f t="shared" si="54"/>
        <v>0</v>
      </c>
      <c r="R150" s="220">
        <f t="shared" si="55"/>
        <v>0</v>
      </c>
      <c r="AC150" s="17"/>
    </row>
    <row r="151" spans="1:29">
      <c r="A151" s="197">
        <f t="shared" si="56"/>
        <v>141</v>
      </c>
      <c r="B151" s="198">
        <f>Data!B151</f>
        <v>7</v>
      </c>
      <c r="D151" s="212" t="str">
        <f t="shared" si="43"/>
        <v xml:space="preserve"> </v>
      </c>
      <c r="E151" s="213" t="str">
        <f t="shared" si="44"/>
        <v>L</v>
      </c>
      <c r="F151" s="214" t="str">
        <f t="shared" si="45"/>
        <v xml:space="preserve"> </v>
      </c>
      <c r="G151" s="214" t="str">
        <f t="shared" si="46"/>
        <v xml:space="preserve"> </v>
      </c>
      <c r="H151" s="214" t="str">
        <f t="shared" si="47"/>
        <v>O</v>
      </c>
      <c r="I151" s="214" t="str">
        <f t="shared" si="41"/>
        <v>R</v>
      </c>
      <c r="J151" s="215" t="str">
        <f t="shared" si="42"/>
        <v xml:space="preserve"> </v>
      </c>
      <c r="K151" s="216" t="str">
        <f t="shared" si="48"/>
        <v>1D</v>
      </c>
      <c r="L151" s="217" t="str">
        <f t="shared" si="49"/>
        <v xml:space="preserve"> </v>
      </c>
      <c r="M151" s="217" t="str">
        <f t="shared" si="50"/>
        <v xml:space="preserve"> </v>
      </c>
      <c r="N151" s="217">
        <f t="shared" si="51"/>
        <v>1</v>
      </c>
      <c r="O151" s="217" t="str">
        <f t="shared" si="52"/>
        <v xml:space="preserve"> </v>
      </c>
      <c r="P151" s="218" t="str">
        <f t="shared" si="53"/>
        <v xml:space="preserve"> </v>
      </c>
      <c r="Q151" s="219">
        <f t="shared" si="54"/>
        <v>3</v>
      </c>
      <c r="R151" s="220">
        <f t="shared" si="55"/>
        <v>2</v>
      </c>
      <c r="AC151" s="17"/>
    </row>
    <row r="152" spans="1:29">
      <c r="A152" s="197">
        <f t="shared" si="56"/>
        <v>142</v>
      </c>
      <c r="B152" s="198">
        <f>Data!B152</f>
        <v>34</v>
      </c>
      <c r="D152" s="212" t="str">
        <f t="shared" si="43"/>
        <v xml:space="preserve"> </v>
      </c>
      <c r="E152" s="213" t="str">
        <f t="shared" si="44"/>
        <v xml:space="preserve"> </v>
      </c>
      <c r="F152" s="214" t="str">
        <f t="shared" si="45"/>
        <v>H</v>
      </c>
      <c r="G152" s="214" t="str">
        <f t="shared" si="46"/>
        <v>E</v>
      </c>
      <c r="H152" s="214" t="str">
        <f t="shared" si="47"/>
        <v xml:space="preserve"> </v>
      </c>
      <c r="I152" s="214" t="str">
        <f t="shared" si="41"/>
        <v>R</v>
      </c>
      <c r="J152" s="215" t="str">
        <f t="shared" si="42"/>
        <v xml:space="preserve"> </v>
      </c>
      <c r="K152" s="216" t="str">
        <f t="shared" si="48"/>
        <v xml:space="preserve"> </v>
      </c>
      <c r="L152" s="217" t="str">
        <f t="shared" si="49"/>
        <v xml:space="preserve"> </v>
      </c>
      <c r="M152" s="217" t="str">
        <f t="shared" si="50"/>
        <v>3D</v>
      </c>
      <c r="N152" s="217">
        <f t="shared" si="51"/>
        <v>1</v>
      </c>
      <c r="O152" s="217" t="str">
        <f t="shared" si="52"/>
        <v xml:space="preserve"> </v>
      </c>
      <c r="P152" s="218" t="str">
        <f t="shared" si="53"/>
        <v xml:space="preserve"> </v>
      </c>
      <c r="Q152" s="219">
        <f t="shared" si="54"/>
        <v>12</v>
      </c>
      <c r="R152" s="220">
        <f t="shared" si="55"/>
        <v>6</v>
      </c>
      <c r="AC152" s="17"/>
    </row>
    <row r="153" spans="1:29">
      <c r="A153" s="197">
        <f t="shared" si="56"/>
        <v>143</v>
      </c>
      <c r="B153" s="198">
        <f>Data!B153</f>
        <v>1</v>
      </c>
      <c r="D153" s="212" t="str">
        <f t="shared" si="43"/>
        <v xml:space="preserve"> </v>
      </c>
      <c r="E153" s="213" t="str">
        <f t="shared" si="44"/>
        <v>L</v>
      </c>
      <c r="F153" s="214" t="str">
        <f t="shared" si="45"/>
        <v xml:space="preserve"> </v>
      </c>
      <c r="G153" s="214" t="str">
        <f t="shared" si="46"/>
        <v xml:space="preserve"> </v>
      </c>
      <c r="H153" s="214" t="str">
        <f t="shared" si="47"/>
        <v>O</v>
      </c>
      <c r="I153" s="214" t="str">
        <f t="shared" si="41"/>
        <v>R</v>
      </c>
      <c r="J153" s="215" t="str">
        <f t="shared" si="42"/>
        <v xml:space="preserve"> </v>
      </c>
      <c r="K153" s="216" t="str">
        <f t="shared" si="48"/>
        <v>1D</v>
      </c>
      <c r="L153" s="217" t="str">
        <f t="shared" si="49"/>
        <v xml:space="preserve"> </v>
      </c>
      <c r="M153" s="217" t="str">
        <f t="shared" si="50"/>
        <v xml:space="preserve"> </v>
      </c>
      <c r="N153" s="217">
        <f t="shared" si="51"/>
        <v>1</v>
      </c>
      <c r="O153" s="217" t="str">
        <f t="shared" si="52"/>
        <v xml:space="preserve"> </v>
      </c>
      <c r="P153" s="218" t="str">
        <f t="shared" si="53"/>
        <v xml:space="preserve"> </v>
      </c>
      <c r="Q153" s="219">
        <f t="shared" si="54"/>
        <v>1</v>
      </c>
      <c r="R153" s="220">
        <f t="shared" si="55"/>
        <v>1</v>
      </c>
      <c r="AC153" s="17"/>
    </row>
    <row r="154" spans="1:29">
      <c r="A154" s="197">
        <f t="shared" si="56"/>
        <v>144</v>
      </c>
      <c r="B154" s="198">
        <f>Data!B154</f>
        <v>2</v>
      </c>
      <c r="D154" s="212" t="str">
        <f t="shared" si="43"/>
        <v xml:space="preserve"> </v>
      </c>
      <c r="E154" s="213" t="str">
        <f t="shared" si="44"/>
        <v>L</v>
      </c>
      <c r="F154" s="214" t="str">
        <f t="shared" si="45"/>
        <v xml:space="preserve"> </v>
      </c>
      <c r="G154" s="214" t="str">
        <f t="shared" si="46"/>
        <v>E</v>
      </c>
      <c r="H154" s="214" t="str">
        <f t="shared" si="47"/>
        <v xml:space="preserve"> </v>
      </c>
      <c r="I154" s="214" t="str">
        <f t="shared" si="41"/>
        <v xml:space="preserve"> </v>
      </c>
      <c r="J154" s="215" t="str">
        <f t="shared" si="42"/>
        <v>B</v>
      </c>
      <c r="K154" s="216" t="str">
        <f t="shared" si="48"/>
        <v>1D</v>
      </c>
      <c r="L154" s="217" t="str">
        <f t="shared" si="49"/>
        <v xml:space="preserve"> </v>
      </c>
      <c r="M154" s="217" t="str">
        <f t="shared" si="50"/>
        <v xml:space="preserve"> </v>
      </c>
      <c r="N154" s="217" t="str">
        <f t="shared" si="51"/>
        <v xml:space="preserve"> </v>
      </c>
      <c r="O154" s="217">
        <f t="shared" si="52"/>
        <v>2</v>
      </c>
      <c r="P154" s="218" t="str">
        <f t="shared" si="53"/>
        <v xml:space="preserve"> </v>
      </c>
      <c r="Q154" s="219">
        <f t="shared" si="54"/>
        <v>1</v>
      </c>
      <c r="R154" s="220">
        <f t="shared" si="55"/>
        <v>1</v>
      </c>
      <c r="AC154" s="17"/>
    </row>
    <row r="155" spans="1:29">
      <c r="A155" s="197">
        <f t="shared" si="56"/>
        <v>145</v>
      </c>
      <c r="B155" s="198">
        <f>Data!B155</f>
        <v>11</v>
      </c>
      <c r="D155" s="212" t="str">
        <f t="shared" si="43"/>
        <v xml:space="preserve"> </v>
      </c>
      <c r="E155" s="213" t="str">
        <f t="shared" si="44"/>
        <v>L</v>
      </c>
      <c r="F155" s="214" t="str">
        <f t="shared" si="45"/>
        <v xml:space="preserve"> </v>
      </c>
      <c r="G155" s="214" t="str">
        <f t="shared" si="46"/>
        <v xml:space="preserve"> </v>
      </c>
      <c r="H155" s="214" t="str">
        <f t="shared" si="47"/>
        <v>O</v>
      </c>
      <c r="I155" s="214" t="str">
        <f t="shared" si="41"/>
        <v xml:space="preserve"> </v>
      </c>
      <c r="J155" s="215" t="str">
        <f t="shared" si="42"/>
        <v>B</v>
      </c>
      <c r="K155" s="216" t="str">
        <f t="shared" si="48"/>
        <v>1D</v>
      </c>
      <c r="L155" s="217" t="str">
        <f t="shared" si="49"/>
        <v xml:space="preserve"> </v>
      </c>
      <c r="M155" s="217" t="str">
        <f t="shared" si="50"/>
        <v xml:space="preserve"> </v>
      </c>
      <c r="N155" s="217" t="str">
        <f t="shared" si="51"/>
        <v xml:space="preserve"> </v>
      </c>
      <c r="O155" s="217">
        <f t="shared" si="52"/>
        <v>2</v>
      </c>
      <c r="P155" s="218" t="str">
        <f t="shared" si="53"/>
        <v xml:space="preserve"> </v>
      </c>
      <c r="Q155" s="219">
        <f t="shared" si="54"/>
        <v>4</v>
      </c>
      <c r="R155" s="220">
        <f t="shared" si="55"/>
        <v>2</v>
      </c>
      <c r="AC155" s="17"/>
    </row>
    <row r="156" spans="1:29">
      <c r="A156" s="197">
        <f t="shared" si="56"/>
        <v>146</v>
      </c>
      <c r="B156" s="198">
        <f>Data!B156</f>
        <v>36</v>
      </c>
      <c r="D156" s="212" t="str">
        <f t="shared" si="43"/>
        <v xml:space="preserve"> </v>
      </c>
      <c r="E156" s="213" t="str">
        <f t="shared" si="44"/>
        <v xml:space="preserve"> </v>
      </c>
      <c r="F156" s="214" t="str">
        <f t="shared" si="45"/>
        <v>H</v>
      </c>
      <c r="G156" s="214" t="str">
        <f t="shared" si="46"/>
        <v>E</v>
      </c>
      <c r="H156" s="214" t="str">
        <f t="shared" si="47"/>
        <v xml:space="preserve"> </v>
      </c>
      <c r="I156" s="214" t="str">
        <f t="shared" si="41"/>
        <v>R</v>
      </c>
      <c r="J156" s="215" t="str">
        <f t="shared" si="42"/>
        <v xml:space="preserve"> </v>
      </c>
      <c r="K156" s="216" t="str">
        <f t="shared" si="48"/>
        <v xml:space="preserve"> </v>
      </c>
      <c r="L156" s="217" t="str">
        <f t="shared" si="49"/>
        <v xml:space="preserve"> </v>
      </c>
      <c r="M156" s="217" t="str">
        <f t="shared" si="50"/>
        <v>3D</v>
      </c>
      <c r="N156" s="217" t="str">
        <f t="shared" si="51"/>
        <v xml:space="preserve"> </v>
      </c>
      <c r="O156" s="217" t="str">
        <f t="shared" si="52"/>
        <v xml:space="preserve"> </v>
      </c>
      <c r="P156" s="218">
        <f t="shared" si="53"/>
        <v>3</v>
      </c>
      <c r="Q156" s="219">
        <f t="shared" si="54"/>
        <v>12</v>
      </c>
      <c r="R156" s="220">
        <f t="shared" si="55"/>
        <v>6</v>
      </c>
      <c r="AC156" s="17"/>
    </row>
    <row r="157" spans="1:29">
      <c r="A157" s="197">
        <f t="shared" si="56"/>
        <v>147</v>
      </c>
      <c r="B157" s="198">
        <f>Data!B157</f>
        <v>33</v>
      </c>
      <c r="D157" s="212" t="str">
        <f t="shared" si="43"/>
        <v xml:space="preserve"> </v>
      </c>
      <c r="E157" s="213" t="str">
        <f t="shared" si="44"/>
        <v xml:space="preserve"> </v>
      </c>
      <c r="F157" s="214" t="str">
        <f t="shared" si="45"/>
        <v>H</v>
      </c>
      <c r="G157" s="214" t="str">
        <f t="shared" si="46"/>
        <v xml:space="preserve"> </v>
      </c>
      <c r="H157" s="214" t="str">
        <f t="shared" si="47"/>
        <v>O</v>
      </c>
      <c r="I157" s="214" t="str">
        <f t="shared" si="41"/>
        <v xml:space="preserve"> </v>
      </c>
      <c r="J157" s="215" t="str">
        <f t="shared" si="42"/>
        <v>B</v>
      </c>
      <c r="K157" s="216" t="str">
        <f t="shared" si="48"/>
        <v xml:space="preserve"> </v>
      </c>
      <c r="L157" s="217" t="str">
        <f t="shared" si="49"/>
        <v xml:space="preserve"> </v>
      </c>
      <c r="M157" s="217" t="str">
        <f t="shared" si="50"/>
        <v>3D</v>
      </c>
      <c r="N157" s="217" t="str">
        <f t="shared" si="51"/>
        <v xml:space="preserve"> </v>
      </c>
      <c r="O157" s="217" t="str">
        <f t="shared" si="52"/>
        <v xml:space="preserve"> </v>
      </c>
      <c r="P157" s="218">
        <f t="shared" si="53"/>
        <v>3</v>
      </c>
      <c r="Q157" s="219">
        <f t="shared" si="54"/>
        <v>11</v>
      </c>
      <c r="R157" s="220">
        <f t="shared" si="55"/>
        <v>6</v>
      </c>
      <c r="AC157" s="17"/>
    </row>
    <row r="158" spans="1:29">
      <c r="A158" s="197">
        <f t="shared" si="56"/>
        <v>148</v>
      </c>
      <c r="B158" s="198">
        <f>Data!B158</f>
        <v>31</v>
      </c>
      <c r="D158" s="212" t="str">
        <f t="shared" si="43"/>
        <v xml:space="preserve"> </v>
      </c>
      <c r="E158" s="213" t="str">
        <f t="shared" si="44"/>
        <v xml:space="preserve"> </v>
      </c>
      <c r="F158" s="214" t="str">
        <f t="shared" si="45"/>
        <v>H</v>
      </c>
      <c r="G158" s="214" t="str">
        <f t="shared" si="46"/>
        <v xml:space="preserve"> </v>
      </c>
      <c r="H158" s="214" t="str">
        <f t="shared" si="47"/>
        <v>O</v>
      </c>
      <c r="I158" s="214" t="str">
        <f t="shared" si="41"/>
        <v xml:space="preserve"> </v>
      </c>
      <c r="J158" s="215" t="str">
        <f t="shared" si="42"/>
        <v>B</v>
      </c>
      <c r="K158" s="216" t="str">
        <f t="shared" si="48"/>
        <v xml:space="preserve"> </v>
      </c>
      <c r="L158" s="217" t="str">
        <f t="shared" si="49"/>
        <v xml:space="preserve"> </v>
      </c>
      <c r="M158" s="217" t="str">
        <f t="shared" si="50"/>
        <v>3D</v>
      </c>
      <c r="N158" s="217">
        <f t="shared" si="51"/>
        <v>1</v>
      </c>
      <c r="O158" s="217" t="str">
        <f t="shared" si="52"/>
        <v xml:space="preserve"> </v>
      </c>
      <c r="P158" s="218" t="str">
        <f t="shared" si="53"/>
        <v xml:space="preserve"> </v>
      </c>
      <c r="Q158" s="219">
        <f t="shared" si="54"/>
        <v>11</v>
      </c>
      <c r="R158" s="220">
        <f t="shared" si="55"/>
        <v>6</v>
      </c>
      <c r="AC158" s="17"/>
    </row>
    <row r="159" spans="1:29">
      <c r="A159" s="197">
        <f t="shared" si="56"/>
        <v>149</v>
      </c>
      <c r="B159" s="198">
        <f>Data!B159</f>
        <v>17</v>
      </c>
      <c r="D159" s="212" t="str">
        <f t="shared" si="43"/>
        <v xml:space="preserve"> </v>
      </c>
      <c r="E159" s="213" t="str">
        <f t="shared" si="44"/>
        <v>L</v>
      </c>
      <c r="F159" s="214" t="str">
        <f t="shared" si="45"/>
        <v xml:space="preserve"> </v>
      </c>
      <c r="G159" s="214" t="str">
        <f t="shared" si="46"/>
        <v xml:space="preserve"> </v>
      </c>
      <c r="H159" s="214" t="str">
        <f t="shared" si="47"/>
        <v>O</v>
      </c>
      <c r="I159" s="214" t="str">
        <f t="shared" si="41"/>
        <v xml:space="preserve"> </v>
      </c>
      <c r="J159" s="215" t="str">
        <f t="shared" si="42"/>
        <v>B</v>
      </c>
      <c r="K159" s="216" t="str">
        <f t="shared" si="48"/>
        <v xml:space="preserve"> </v>
      </c>
      <c r="L159" s="217" t="str">
        <f t="shared" si="49"/>
        <v>2D</v>
      </c>
      <c r="M159" s="217" t="str">
        <f t="shared" si="50"/>
        <v xml:space="preserve"> </v>
      </c>
      <c r="N159" s="217" t="str">
        <f t="shared" si="51"/>
        <v xml:space="preserve"> </v>
      </c>
      <c r="O159" s="217">
        <f t="shared" si="52"/>
        <v>2</v>
      </c>
      <c r="P159" s="218" t="str">
        <f t="shared" si="53"/>
        <v xml:space="preserve"> </v>
      </c>
      <c r="Q159" s="219">
        <f t="shared" si="54"/>
        <v>6</v>
      </c>
      <c r="R159" s="220">
        <f t="shared" si="55"/>
        <v>3</v>
      </c>
      <c r="AC159" s="17"/>
    </row>
    <row r="160" spans="1:29">
      <c r="A160" s="197">
        <f t="shared" si="56"/>
        <v>150</v>
      </c>
      <c r="B160" s="198">
        <f>Data!B160</f>
        <v>11</v>
      </c>
      <c r="D160" s="212" t="str">
        <f t="shared" si="43"/>
        <v xml:space="preserve"> </v>
      </c>
      <c r="E160" s="213" t="str">
        <f t="shared" si="44"/>
        <v>L</v>
      </c>
      <c r="F160" s="214" t="str">
        <f t="shared" si="45"/>
        <v xml:space="preserve"> </v>
      </c>
      <c r="G160" s="214" t="str">
        <f t="shared" si="46"/>
        <v xml:space="preserve"> </v>
      </c>
      <c r="H160" s="214" t="str">
        <f t="shared" si="47"/>
        <v>O</v>
      </c>
      <c r="I160" s="214" t="str">
        <f t="shared" si="41"/>
        <v xml:space="preserve"> </v>
      </c>
      <c r="J160" s="215" t="str">
        <f t="shared" si="42"/>
        <v>B</v>
      </c>
      <c r="K160" s="216" t="str">
        <f t="shared" si="48"/>
        <v>1D</v>
      </c>
      <c r="L160" s="217" t="str">
        <f t="shared" si="49"/>
        <v xml:space="preserve"> </v>
      </c>
      <c r="M160" s="217" t="str">
        <f t="shared" si="50"/>
        <v xml:space="preserve"> </v>
      </c>
      <c r="N160" s="217" t="str">
        <f t="shared" si="51"/>
        <v xml:space="preserve"> </v>
      </c>
      <c r="O160" s="217">
        <f t="shared" si="52"/>
        <v>2</v>
      </c>
      <c r="P160" s="218" t="str">
        <f t="shared" si="53"/>
        <v xml:space="preserve"> </v>
      </c>
      <c r="Q160" s="219">
        <f t="shared" si="54"/>
        <v>4</v>
      </c>
      <c r="R160" s="220">
        <f t="shared" si="55"/>
        <v>2</v>
      </c>
      <c r="AC160" s="17"/>
    </row>
    <row r="161" spans="1:45">
      <c r="A161" s="197">
        <f t="shared" si="56"/>
        <v>151</v>
      </c>
      <c r="B161" s="198">
        <f>Data!B161</f>
        <v>4</v>
      </c>
      <c r="D161" s="212" t="str">
        <f t="shared" si="43"/>
        <v xml:space="preserve"> </v>
      </c>
      <c r="E161" s="213" t="str">
        <f t="shared" si="44"/>
        <v>L</v>
      </c>
      <c r="F161" s="214" t="str">
        <f t="shared" si="45"/>
        <v xml:space="preserve"> </v>
      </c>
      <c r="G161" s="214" t="str">
        <f t="shared" si="46"/>
        <v>E</v>
      </c>
      <c r="H161" s="214" t="str">
        <f t="shared" ref="H161:H224" si="57">IF(ISODD(B161),"O"," " )</f>
        <v xml:space="preserve"> </v>
      </c>
      <c r="I161" s="214" t="str">
        <f t="shared" si="41"/>
        <v xml:space="preserve"> </v>
      </c>
      <c r="J161" s="215" t="str">
        <f t="shared" si="42"/>
        <v>B</v>
      </c>
      <c r="K161" s="216" t="str">
        <f t="shared" si="48"/>
        <v>1D</v>
      </c>
      <c r="L161" s="217" t="str">
        <f t="shared" si="49"/>
        <v xml:space="preserve"> </v>
      </c>
      <c r="M161" s="217" t="str">
        <f t="shared" si="50"/>
        <v xml:space="preserve"> </v>
      </c>
      <c r="N161" s="217">
        <f t="shared" ref="N161:N224" si="58">IF(B161&lt;&gt;0,IF(MOD(B161,3)=1,1," ")," ")</f>
        <v>1</v>
      </c>
      <c r="O161" s="217" t="str">
        <f t="shared" si="52"/>
        <v xml:space="preserve"> </v>
      </c>
      <c r="P161" s="218" t="str">
        <f t="shared" si="53"/>
        <v xml:space="preserve"> </v>
      </c>
      <c r="Q161" s="219">
        <f t="shared" si="54"/>
        <v>2</v>
      </c>
      <c r="R161" s="220">
        <f t="shared" si="55"/>
        <v>1</v>
      </c>
      <c r="AC161" s="17"/>
    </row>
    <row r="162" spans="1:45">
      <c r="A162" s="197">
        <f t="shared" si="56"/>
        <v>152</v>
      </c>
      <c r="B162" s="198">
        <f>Data!B162</f>
        <v>21</v>
      </c>
      <c r="D162" s="212" t="str">
        <f t="shared" si="43"/>
        <v xml:space="preserve"> </v>
      </c>
      <c r="E162" s="213" t="str">
        <f t="shared" si="44"/>
        <v xml:space="preserve"> </v>
      </c>
      <c r="F162" s="214" t="str">
        <f t="shared" si="45"/>
        <v>H</v>
      </c>
      <c r="G162" s="214" t="str">
        <f t="shared" si="46"/>
        <v xml:space="preserve"> </v>
      </c>
      <c r="H162" s="214" t="str">
        <f t="shared" si="57"/>
        <v>O</v>
      </c>
      <c r="I162" s="214" t="str">
        <f t="shared" si="41"/>
        <v>R</v>
      </c>
      <c r="J162" s="215" t="str">
        <f t="shared" si="42"/>
        <v xml:space="preserve"> </v>
      </c>
      <c r="K162" s="216" t="str">
        <f t="shared" si="48"/>
        <v xml:space="preserve"> </v>
      </c>
      <c r="L162" s="217" t="str">
        <f t="shared" si="49"/>
        <v>2D</v>
      </c>
      <c r="M162" s="217" t="str">
        <f t="shared" si="50"/>
        <v xml:space="preserve"> </v>
      </c>
      <c r="N162" s="217" t="str">
        <f t="shared" si="58"/>
        <v xml:space="preserve"> </v>
      </c>
      <c r="O162" s="217" t="str">
        <f t="shared" si="52"/>
        <v xml:space="preserve"> </v>
      </c>
      <c r="P162" s="218">
        <f t="shared" si="53"/>
        <v>3</v>
      </c>
      <c r="Q162" s="219">
        <f t="shared" si="54"/>
        <v>7</v>
      </c>
      <c r="R162" s="220">
        <f t="shared" si="55"/>
        <v>4</v>
      </c>
      <c r="AC162" s="17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R162" s="16"/>
      <c r="AS162" s="16"/>
    </row>
    <row r="163" spans="1:45">
      <c r="A163" s="197">
        <f t="shared" si="56"/>
        <v>153</v>
      </c>
      <c r="B163" s="198">
        <f>Data!B163</f>
        <v>18</v>
      </c>
      <c r="D163" s="212" t="str">
        <f t="shared" si="43"/>
        <v xml:space="preserve"> </v>
      </c>
      <c r="E163" s="213" t="str">
        <f t="shared" si="44"/>
        <v>L</v>
      </c>
      <c r="F163" s="214" t="str">
        <f t="shared" si="45"/>
        <v xml:space="preserve"> </v>
      </c>
      <c r="G163" s="214" t="str">
        <f t="shared" si="46"/>
        <v>E</v>
      </c>
      <c r="H163" s="214" t="str">
        <f t="shared" si="57"/>
        <v xml:space="preserve"> </v>
      </c>
      <c r="I163" s="214" t="str">
        <f t="shared" si="41"/>
        <v>R</v>
      </c>
      <c r="J163" s="215" t="str">
        <f t="shared" si="42"/>
        <v xml:space="preserve"> </v>
      </c>
      <c r="K163" s="216" t="str">
        <f t="shared" si="48"/>
        <v xml:space="preserve"> </v>
      </c>
      <c r="L163" s="217" t="str">
        <f t="shared" si="49"/>
        <v>2D</v>
      </c>
      <c r="M163" s="217" t="str">
        <f t="shared" si="50"/>
        <v xml:space="preserve"> </v>
      </c>
      <c r="N163" s="217" t="str">
        <f t="shared" si="58"/>
        <v xml:space="preserve"> </v>
      </c>
      <c r="O163" s="217" t="str">
        <f t="shared" si="52"/>
        <v xml:space="preserve"> </v>
      </c>
      <c r="P163" s="218">
        <f t="shared" si="53"/>
        <v>3</v>
      </c>
      <c r="Q163" s="219">
        <f t="shared" si="54"/>
        <v>6</v>
      </c>
      <c r="R163" s="220">
        <f t="shared" si="55"/>
        <v>3</v>
      </c>
      <c r="AC163" s="17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R163" s="16"/>
      <c r="AS163" s="16"/>
    </row>
    <row r="164" spans="1:45">
      <c r="A164" s="197">
        <f t="shared" si="56"/>
        <v>154</v>
      </c>
      <c r="B164" s="198">
        <f>Data!B164</f>
        <v>3</v>
      </c>
      <c r="D164" s="212" t="str">
        <f t="shared" si="43"/>
        <v xml:space="preserve"> </v>
      </c>
      <c r="E164" s="213" t="str">
        <f t="shared" si="44"/>
        <v>L</v>
      </c>
      <c r="F164" s="214" t="str">
        <f t="shared" si="45"/>
        <v xml:space="preserve"> </v>
      </c>
      <c r="G164" s="214" t="str">
        <f t="shared" si="46"/>
        <v xml:space="preserve"> </v>
      </c>
      <c r="H164" s="214" t="str">
        <f t="shared" si="57"/>
        <v>O</v>
      </c>
      <c r="I164" s="214" t="str">
        <f t="shared" si="41"/>
        <v>R</v>
      </c>
      <c r="J164" s="215" t="str">
        <f t="shared" si="42"/>
        <v xml:space="preserve"> </v>
      </c>
      <c r="K164" s="216" t="str">
        <f t="shared" si="48"/>
        <v>1D</v>
      </c>
      <c r="L164" s="217" t="str">
        <f t="shared" si="49"/>
        <v xml:space="preserve"> </v>
      </c>
      <c r="M164" s="217" t="str">
        <f t="shared" si="50"/>
        <v xml:space="preserve"> </v>
      </c>
      <c r="N164" s="217" t="str">
        <f t="shared" si="58"/>
        <v xml:space="preserve"> </v>
      </c>
      <c r="O164" s="217" t="str">
        <f t="shared" si="52"/>
        <v xml:space="preserve"> </v>
      </c>
      <c r="P164" s="218">
        <f t="shared" si="53"/>
        <v>3</v>
      </c>
      <c r="Q164" s="219">
        <f t="shared" si="54"/>
        <v>1</v>
      </c>
      <c r="R164" s="220">
        <f t="shared" si="55"/>
        <v>1</v>
      </c>
      <c r="AC164" s="17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R164" s="16"/>
      <c r="AS164" s="16"/>
    </row>
    <row r="165" spans="1:45">
      <c r="A165" s="197">
        <f t="shared" si="56"/>
        <v>155</v>
      </c>
      <c r="B165" s="198">
        <f>Data!B165</f>
        <v>20</v>
      </c>
      <c r="D165" s="212" t="str">
        <f t="shared" si="43"/>
        <v xml:space="preserve"> </v>
      </c>
      <c r="E165" s="213" t="str">
        <f t="shared" si="44"/>
        <v xml:space="preserve"> </v>
      </c>
      <c r="F165" s="214" t="str">
        <f t="shared" si="45"/>
        <v>H</v>
      </c>
      <c r="G165" s="214" t="str">
        <f t="shared" si="46"/>
        <v>E</v>
      </c>
      <c r="H165" s="214" t="str">
        <f t="shared" si="57"/>
        <v xml:space="preserve"> </v>
      </c>
      <c r="I165" s="214" t="str">
        <f t="shared" si="41"/>
        <v xml:space="preserve"> </v>
      </c>
      <c r="J165" s="215" t="str">
        <f t="shared" si="42"/>
        <v>B</v>
      </c>
      <c r="K165" s="216" t="str">
        <f t="shared" si="48"/>
        <v xml:space="preserve"> </v>
      </c>
      <c r="L165" s="217" t="str">
        <f t="shared" si="49"/>
        <v>2D</v>
      </c>
      <c r="M165" s="217" t="str">
        <f t="shared" si="50"/>
        <v xml:space="preserve"> </v>
      </c>
      <c r="N165" s="217" t="str">
        <f t="shared" si="58"/>
        <v xml:space="preserve"> </v>
      </c>
      <c r="O165" s="217">
        <f t="shared" si="52"/>
        <v>2</v>
      </c>
      <c r="P165" s="218" t="str">
        <f t="shared" si="53"/>
        <v xml:space="preserve"> </v>
      </c>
      <c r="Q165" s="219">
        <f t="shared" si="54"/>
        <v>7</v>
      </c>
      <c r="R165" s="220">
        <f t="shared" si="55"/>
        <v>4</v>
      </c>
      <c r="AC165" s="17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R165" s="16"/>
      <c r="AS165" s="16"/>
    </row>
    <row r="166" spans="1:45">
      <c r="A166" s="197">
        <f t="shared" si="56"/>
        <v>156</v>
      </c>
      <c r="B166" s="198">
        <f>Data!B166</f>
        <v>1</v>
      </c>
      <c r="D166" s="212" t="str">
        <f t="shared" si="43"/>
        <v xml:space="preserve"> </v>
      </c>
      <c r="E166" s="213" t="str">
        <f t="shared" si="44"/>
        <v>L</v>
      </c>
      <c r="F166" s="214" t="str">
        <f t="shared" si="45"/>
        <v xml:space="preserve"> </v>
      </c>
      <c r="G166" s="214" t="str">
        <f t="shared" si="46"/>
        <v xml:space="preserve"> </v>
      </c>
      <c r="H166" s="214" t="str">
        <f t="shared" si="57"/>
        <v>O</v>
      </c>
      <c r="I166" s="214" t="str">
        <f t="shared" si="41"/>
        <v>R</v>
      </c>
      <c r="J166" s="215" t="str">
        <f t="shared" si="42"/>
        <v xml:space="preserve"> </v>
      </c>
      <c r="K166" s="216" t="str">
        <f t="shared" si="48"/>
        <v>1D</v>
      </c>
      <c r="L166" s="217" t="str">
        <f t="shared" si="49"/>
        <v xml:space="preserve"> </v>
      </c>
      <c r="M166" s="217" t="str">
        <f t="shared" si="50"/>
        <v xml:space="preserve"> </v>
      </c>
      <c r="N166" s="217">
        <f t="shared" si="58"/>
        <v>1</v>
      </c>
      <c r="O166" s="217" t="str">
        <f t="shared" si="52"/>
        <v xml:space="preserve"> </v>
      </c>
      <c r="P166" s="218" t="str">
        <f t="shared" si="53"/>
        <v xml:space="preserve"> </v>
      </c>
      <c r="Q166" s="219">
        <f t="shared" si="54"/>
        <v>1</v>
      </c>
      <c r="R166" s="220">
        <f t="shared" si="55"/>
        <v>1</v>
      </c>
      <c r="AC166" s="17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R166" s="16"/>
      <c r="AS166" s="16"/>
    </row>
    <row r="167" spans="1:45">
      <c r="A167" s="197">
        <f t="shared" si="56"/>
        <v>157</v>
      </c>
      <c r="B167" s="198">
        <f>Data!B167</f>
        <v>36</v>
      </c>
      <c r="D167" s="212" t="str">
        <f t="shared" si="43"/>
        <v xml:space="preserve"> </v>
      </c>
      <c r="E167" s="213" t="str">
        <f t="shared" si="44"/>
        <v xml:space="preserve"> </v>
      </c>
      <c r="F167" s="214" t="str">
        <f t="shared" si="45"/>
        <v>H</v>
      </c>
      <c r="G167" s="214" t="str">
        <f t="shared" si="46"/>
        <v>E</v>
      </c>
      <c r="H167" s="214" t="str">
        <f t="shared" si="57"/>
        <v xml:space="preserve"> </v>
      </c>
      <c r="I167" s="214" t="str">
        <f t="shared" si="41"/>
        <v>R</v>
      </c>
      <c r="J167" s="215" t="str">
        <f t="shared" si="42"/>
        <v xml:space="preserve"> </v>
      </c>
      <c r="K167" s="216" t="str">
        <f t="shared" si="48"/>
        <v xml:space="preserve"> </v>
      </c>
      <c r="L167" s="217" t="str">
        <f t="shared" si="49"/>
        <v xml:space="preserve"> </v>
      </c>
      <c r="M167" s="217" t="str">
        <f t="shared" si="50"/>
        <v>3D</v>
      </c>
      <c r="N167" s="217" t="str">
        <f t="shared" si="58"/>
        <v xml:space="preserve"> </v>
      </c>
      <c r="O167" s="217" t="str">
        <f t="shared" si="52"/>
        <v xml:space="preserve"> </v>
      </c>
      <c r="P167" s="218">
        <f t="shared" si="53"/>
        <v>3</v>
      </c>
      <c r="Q167" s="219">
        <f t="shared" si="54"/>
        <v>12</v>
      </c>
      <c r="R167" s="220">
        <f t="shared" si="55"/>
        <v>6</v>
      </c>
      <c r="AC167" s="17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R167" s="16"/>
      <c r="AS167" s="16"/>
    </row>
    <row r="168" spans="1:45">
      <c r="A168" s="197">
        <f t="shared" si="56"/>
        <v>158</v>
      </c>
      <c r="B168" s="198">
        <f>Data!B168</f>
        <v>17</v>
      </c>
      <c r="D168" s="212" t="str">
        <f t="shared" si="43"/>
        <v xml:space="preserve"> </v>
      </c>
      <c r="E168" s="213" t="str">
        <f t="shared" si="44"/>
        <v>L</v>
      </c>
      <c r="F168" s="214" t="str">
        <f t="shared" si="45"/>
        <v xml:space="preserve"> </v>
      </c>
      <c r="G168" s="214" t="str">
        <f t="shared" si="46"/>
        <v xml:space="preserve"> </v>
      </c>
      <c r="H168" s="214" t="str">
        <f t="shared" si="57"/>
        <v>O</v>
      </c>
      <c r="I168" s="214" t="str">
        <f t="shared" si="41"/>
        <v xml:space="preserve"> </v>
      </c>
      <c r="J168" s="215" t="str">
        <f t="shared" si="42"/>
        <v>B</v>
      </c>
      <c r="K168" s="216" t="str">
        <f t="shared" si="48"/>
        <v xml:space="preserve"> </v>
      </c>
      <c r="L168" s="217" t="str">
        <f t="shared" si="49"/>
        <v>2D</v>
      </c>
      <c r="M168" s="217" t="str">
        <f t="shared" si="50"/>
        <v xml:space="preserve"> </v>
      </c>
      <c r="N168" s="217" t="str">
        <f t="shared" si="58"/>
        <v xml:space="preserve"> </v>
      </c>
      <c r="O168" s="217">
        <f t="shared" si="52"/>
        <v>2</v>
      </c>
      <c r="P168" s="218" t="str">
        <f t="shared" si="53"/>
        <v xml:space="preserve"> </v>
      </c>
      <c r="Q168" s="219">
        <f t="shared" si="54"/>
        <v>6</v>
      </c>
      <c r="R168" s="220">
        <f t="shared" si="55"/>
        <v>3</v>
      </c>
      <c r="AC168" s="17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R168" s="16"/>
      <c r="AS168" s="16"/>
    </row>
    <row r="169" spans="1:45">
      <c r="A169" s="197">
        <f t="shared" si="56"/>
        <v>159</v>
      </c>
      <c r="B169" s="198">
        <f>Data!B169</f>
        <v>1</v>
      </c>
      <c r="D169" s="212" t="str">
        <f t="shared" si="43"/>
        <v xml:space="preserve"> </v>
      </c>
      <c r="E169" s="213" t="str">
        <f t="shared" si="44"/>
        <v>L</v>
      </c>
      <c r="F169" s="214" t="str">
        <f t="shared" si="45"/>
        <v xml:space="preserve"> </v>
      </c>
      <c r="G169" s="214" t="str">
        <f t="shared" si="46"/>
        <v xml:space="preserve"> </v>
      </c>
      <c r="H169" s="214" t="str">
        <f t="shared" si="57"/>
        <v>O</v>
      </c>
      <c r="I169" s="214" t="str">
        <f t="shared" si="41"/>
        <v>R</v>
      </c>
      <c r="J169" s="215" t="str">
        <f t="shared" si="42"/>
        <v xml:space="preserve"> </v>
      </c>
      <c r="K169" s="216" t="str">
        <f t="shared" si="48"/>
        <v>1D</v>
      </c>
      <c r="L169" s="217" t="str">
        <f t="shared" si="49"/>
        <v xml:space="preserve"> </v>
      </c>
      <c r="M169" s="217" t="str">
        <f t="shared" si="50"/>
        <v xml:space="preserve"> </v>
      </c>
      <c r="N169" s="217">
        <f t="shared" si="58"/>
        <v>1</v>
      </c>
      <c r="O169" s="217" t="str">
        <f t="shared" si="52"/>
        <v xml:space="preserve"> </v>
      </c>
      <c r="P169" s="218" t="str">
        <f t="shared" si="53"/>
        <v xml:space="preserve"> </v>
      </c>
      <c r="Q169" s="219">
        <f t="shared" si="54"/>
        <v>1</v>
      </c>
      <c r="R169" s="220">
        <f t="shared" si="55"/>
        <v>1</v>
      </c>
      <c r="AC169" s="17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R169" s="16"/>
      <c r="AS169" s="16"/>
    </row>
    <row r="170" spans="1:45">
      <c r="A170" s="197">
        <f t="shared" si="56"/>
        <v>160</v>
      </c>
      <c r="B170" s="198">
        <f>Data!B170</f>
        <v>18</v>
      </c>
      <c r="D170" s="212" t="str">
        <f t="shared" si="43"/>
        <v xml:space="preserve"> </v>
      </c>
      <c r="E170" s="213" t="str">
        <f t="shared" si="44"/>
        <v>L</v>
      </c>
      <c r="F170" s="214" t="str">
        <f t="shared" si="45"/>
        <v xml:space="preserve"> </v>
      </c>
      <c r="G170" s="214" t="str">
        <f t="shared" si="46"/>
        <v>E</v>
      </c>
      <c r="H170" s="214" t="str">
        <f t="shared" si="57"/>
        <v xml:space="preserve"> </v>
      </c>
      <c r="I170" s="214" t="str">
        <f t="shared" si="41"/>
        <v>R</v>
      </c>
      <c r="J170" s="215" t="str">
        <f t="shared" si="42"/>
        <v xml:space="preserve"> </v>
      </c>
      <c r="K170" s="216" t="str">
        <f t="shared" si="48"/>
        <v xml:space="preserve"> </v>
      </c>
      <c r="L170" s="217" t="str">
        <f t="shared" si="49"/>
        <v>2D</v>
      </c>
      <c r="M170" s="217" t="str">
        <f t="shared" si="50"/>
        <v xml:space="preserve"> </v>
      </c>
      <c r="N170" s="217" t="str">
        <f t="shared" si="58"/>
        <v xml:space="preserve"> </v>
      </c>
      <c r="O170" s="217" t="str">
        <f t="shared" si="52"/>
        <v xml:space="preserve"> </v>
      </c>
      <c r="P170" s="218">
        <f t="shared" si="53"/>
        <v>3</v>
      </c>
      <c r="Q170" s="219">
        <f t="shared" si="54"/>
        <v>6</v>
      </c>
      <c r="R170" s="220">
        <f t="shared" si="55"/>
        <v>3</v>
      </c>
      <c r="AC170" s="17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R170" s="16"/>
      <c r="AS170" s="16"/>
    </row>
    <row r="171" spans="1:45">
      <c r="A171" s="197">
        <f t="shared" si="56"/>
        <v>161</v>
      </c>
      <c r="B171" s="198">
        <f>Data!B171</f>
        <v>10</v>
      </c>
      <c r="D171" s="212" t="str">
        <f t="shared" si="43"/>
        <v xml:space="preserve"> </v>
      </c>
      <c r="E171" s="213" t="str">
        <f t="shared" si="44"/>
        <v>L</v>
      </c>
      <c r="F171" s="214" t="str">
        <f t="shared" si="45"/>
        <v xml:space="preserve"> </v>
      </c>
      <c r="G171" s="214" t="str">
        <f t="shared" si="46"/>
        <v>E</v>
      </c>
      <c r="H171" s="214" t="str">
        <f t="shared" si="57"/>
        <v xml:space="preserve"> </v>
      </c>
      <c r="I171" s="214" t="str">
        <f t="shared" si="41"/>
        <v xml:space="preserve"> </v>
      </c>
      <c r="J171" s="215" t="str">
        <f t="shared" si="42"/>
        <v>B</v>
      </c>
      <c r="K171" s="216" t="str">
        <f t="shared" si="48"/>
        <v>1D</v>
      </c>
      <c r="L171" s="217" t="str">
        <f t="shared" si="49"/>
        <v xml:space="preserve"> </v>
      </c>
      <c r="M171" s="217" t="str">
        <f t="shared" si="50"/>
        <v xml:space="preserve"> </v>
      </c>
      <c r="N171" s="217">
        <f t="shared" si="58"/>
        <v>1</v>
      </c>
      <c r="O171" s="217" t="str">
        <f t="shared" si="52"/>
        <v xml:space="preserve"> </v>
      </c>
      <c r="P171" s="218" t="str">
        <f t="shared" si="53"/>
        <v xml:space="preserve"> </v>
      </c>
      <c r="Q171" s="219">
        <f t="shared" si="54"/>
        <v>4</v>
      </c>
      <c r="R171" s="220">
        <f t="shared" si="55"/>
        <v>2</v>
      </c>
      <c r="AC171" s="17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R171" s="16"/>
      <c r="AS171" s="16"/>
    </row>
    <row r="172" spans="1:45">
      <c r="A172" s="197">
        <f t="shared" si="56"/>
        <v>162</v>
      </c>
      <c r="B172" s="198">
        <f>Data!B172</f>
        <v>14</v>
      </c>
      <c r="D172" s="212" t="str">
        <f t="shared" si="43"/>
        <v xml:space="preserve"> </v>
      </c>
      <c r="E172" s="213" t="str">
        <f t="shared" si="44"/>
        <v>L</v>
      </c>
      <c r="F172" s="214" t="str">
        <f t="shared" si="45"/>
        <v xml:space="preserve"> </v>
      </c>
      <c r="G172" s="214" t="str">
        <f t="shared" si="46"/>
        <v>E</v>
      </c>
      <c r="H172" s="214" t="str">
        <f t="shared" si="57"/>
        <v xml:space="preserve"> </v>
      </c>
      <c r="I172" s="214" t="str">
        <f t="shared" si="41"/>
        <v>R</v>
      </c>
      <c r="J172" s="215" t="str">
        <f t="shared" si="42"/>
        <v xml:space="preserve"> </v>
      </c>
      <c r="K172" s="216" t="str">
        <f t="shared" si="48"/>
        <v xml:space="preserve"> </v>
      </c>
      <c r="L172" s="217" t="str">
        <f t="shared" si="49"/>
        <v>2D</v>
      </c>
      <c r="M172" s="217" t="str">
        <f t="shared" si="50"/>
        <v xml:space="preserve"> </v>
      </c>
      <c r="N172" s="217" t="str">
        <f t="shared" si="58"/>
        <v xml:space="preserve"> </v>
      </c>
      <c r="O172" s="217">
        <f t="shared" si="52"/>
        <v>2</v>
      </c>
      <c r="P172" s="218" t="str">
        <f t="shared" si="53"/>
        <v xml:space="preserve"> </v>
      </c>
      <c r="Q172" s="219">
        <f t="shared" si="54"/>
        <v>5</v>
      </c>
      <c r="R172" s="220">
        <f t="shared" si="55"/>
        <v>3</v>
      </c>
      <c r="AC172" s="17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R172" s="16"/>
      <c r="AS172" s="16"/>
    </row>
    <row r="173" spans="1:45">
      <c r="A173" s="197">
        <f t="shared" si="56"/>
        <v>163</v>
      </c>
      <c r="B173" s="198">
        <f>Data!B173</f>
        <v>30</v>
      </c>
      <c r="D173" s="212" t="str">
        <f t="shared" si="43"/>
        <v xml:space="preserve"> </v>
      </c>
      <c r="E173" s="213" t="str">
        <f t="shared" si="44"/>
        <v xml:space="preserve"> </v>
      </c>
      <c r="F173" s="214" t="str">
        <f t="shared" si="45"/>
        <v>H</v>
      </c>
      <c r="G173" s="214" t="str">
        <f t="shared" si="46"/>
        <v>E</v>
      </c>
      <c r="H173" s="214" t="str">
        <f t="shared" si="57"/>
        <v xml:space="preserve"> </v>
      </c>
      <c r="I173" s="214" t="str">
        <f t="shared" si="41"/>
        <v>R</v>
      </c>
      <c r="J173" s="215" t="str">
        <f t="shared" si="42"/>
        <v xml:space="preserve"> </v>
      </c>
      <c r="K173" s="216" t="str">
        <f t="shared" si="48"/>
        <v xml:space="preserve"> </v>
      </c>
      <c r="L173" s="217" t="str">
        <f t="shared" si="49"/>
        <v xml:space="preserve"> </v>
      </c>
      <c r="M173" s="217" t="str">
        <f t="shared" si="50"/>
        <v>3D</v>
      </c>
      <c r="N173" s="217" t="str">
        <f t="shared" si="58"/>
        <v xml:space="preserve"> </v>
      </c>
      <c r="O173" s="217" t="str">
        <f t="shared" si="52"/>
        <v xml:space="preserve"> </v>
      </c>
      <c r="P173" s="218">
        <f t="shared" si="53"/>
        <v>3</v>
      </c>
      <c r="Q173" s="219">
        <f t="shared" si="54"/>
        <v>10</v>
      </c>
      <c r="R173" s="220">
        <f t="shared" si="55"/>
        <v>5</v>
      </c>
      <c r="AC173" s="17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R173" s="16"/>
      <c r="AS173" s="16"/>
    </row>
    <row r="174" spans="1:45">
      <c r="A174" s="197">
        <f t="shared" si="56"/>
        <v>164</v>
      </c>
      <c r="B174" s="198">
        <f>Data!B174</f>
        <v>3</v>
      </c>
      <c r="D174" s="212" t="str">
        <f t="shared" si="43"/>
        <v xml:space="preserve"> </v>
      </c>
      <c r="E174" s="213" t="str">
        <f t="shared" si="44"/>
        <v>L</v>
      </c>
      <c r="F174" s="214" t="str">
        <f t="shared" si="45"/>
        <v xml:space="preserve"> </v>
      </c>
      <c r="G174" s="214" t="str">
        <f t="shared" si="46"/>
        <v xml:space="preserve"> </v>
      </c>
      <c r="H174" s="214" t="str">
        <f t="shared" si="57"/>
        <v>O</v>
      </c>
      <c r="I174" s="214" t="str">
        <f t="shared" si="41"/>
        <v>R</v>
      </c>
      <c r="J174" s="215" t="str">
        <f t="shared" si="42"/>
        <v xml:space="preserve"> </v>
      </c>
      <c r="K174" s="216" t="str">
        <f t="shared" si="48"/>
        <v>1D</v>
      </c>
      <c r="L174" s="217" t="str">
        <f t="shared" si="49"/>
        <v xml:space="preserve"> </v>
      </c>
      <c r="M174" s="217" t="str">
        <f t="shared" si="50"/>
        <v xml:space="preserve"> </v>
      </c>
      <c r="N174" s="217" t="str">
        <f t="shared" si="58"/>
        <v xml:space="preserve"> </v>
      </c>
      <c r="O174" s="217" t="str">
        <f t="shared" si="52"/>
        <v xml:space="preserve"> </v>
      </c>
      <c r="P174" s="218">
        <f t="shared" si="53"/>
        <v>3</v>
      </c>
      <c r="Q174" s="219">
        <f t="shared" si="54"/>
        <v>1</v>
      </c>
      <c r="R174" s="220">
        <f t="shared" si="55"/>
        <v>1</v>
      </c>
      <c r="AC174" s="17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R174" s="16"/>
      <c r="AS174" s="16"/>
    </row>
    <row r="175" spans="1:45">
      <c r="A175" s="197">
        <f t="shared" si="56"/>
        <v>165</v>
      </c>
      <c r="B175" s="198">
        <f>Data!B175</f>
        <v>11</v>
      </c>
      <c r="D175" s="212" t="str">
        <f t="shared" si="43"/>
        <v xml:space="preserve"> </v>
      </c>
      <c r="E175" s="213" t="str">
        <f t="shared" si="44"/>
        <v>L</v>
      </c>
      <c r="F175" s="214" t="str">
        <f t="shared" si="45"/>
        <v xml:space="preserve"> </v>
      </c>
      <c r="G175" s="214" t="str">
        <f t="shared" si="46"/>
        <v xml:space="preserve"> </v>
      </c>
      <c r="H175" s="214" t="str">
        <f t="shared" si="57"/>
        <v>O</v>
      </c>
      <c r="I175" s="214" t="str">
        <f t="shared" si="41"/>
        <v xml:space="preserve"> </v>
      </c>
      <c r="J175" s="215" t="str">
        <f t="shared" si="42"/>
        <v>B</v>
      </c>
      <c r="K175" s="216" t="str">
        <f t="shared" si="48"/>
        <v>1D</v>
      </c>
      <c r="L175" s="217" t="str">
        <f t="shared" si="49"/>
        <v xml:space="preserve"> </v>
      </c>
      <c r="M175" s="217" t="str">
        <f t="shared" si="50"/>
        <v xml:space="preserve"> </v>
      </c>
      <c r="N175" s="217" t="str">
        <f t="shared" si="58"/>
        <v xml:space="preserve"> </v>
      </c>
      <c r="O175" s="217">
        <f t="shared" si="52"/>
        <v>2</v>
      </c>
      <c r="P175" s="218" t="str">
        <f t="shared" si="53"/>
        <v xml:space="preserve"> </v>
      </c>
      <c r="Q175" s="219">
        <f t="shared" si="54"/>
        <v>4</v>
      </c>
      <c r="R175" s="220">
        <f t="shared" si="55"/>
        <v>2</v>
      </c>
      <c r="AC175" s="17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R175" s="16"/>
      <c r="AS175" s="16"/>
    </row>
    <row r="176" spans="1:45">
      <c r="A176" s="197">
        <f t="shared" si="56"/>
        <v>166</v>
      </c>
      <c r="B176" s="198">
        <f>Data!B176</f>
        <v>17</v>
      </c>
      <c r="D176" s="212" t="str">
        <f t="shared" si="43"/>
        <v xml:space="preserve"> </v>
      </c>
      <c r="E176" s="213" t="str">
        <f t="shared" si="44"/>
        <v>L</v>
      </c>
      <c r="F176" s="214" t="str">
        <f t="shared" si="45"/>
        <v xml:space="preserve"> </v>
      </c>
      <c r="G176" s="214" t="str">
        <f t="shared" si="46"/>
        <v xml:space="preserve"> </v>
      </c>
      <c r="H176" s="214" t="str">
        <f t="shared" si="57"/>
        <v>O</v>
      </c>
      <c r="I176" s="214" t="str">
        <f t="shared" si="41"/>
        <v xml:space="preserve"> </v>
      </c>
      <c r="J176" s="215" t="str">
        <f t="shared" si="42"/>
        <v>B</v>
      </c>
      <c r="K176" s="216" t="str">
        <f t="shared" si="48"/>
        <v xml:space="preserve"> </v>
      </c>
      <c r="L176" s="217" t="str">
        <f t="shared" si="49"/>
        <v>2D</v>
      </c>
      <c r="M176" s="217" t="str">
        <f t="shared" si="50"/>
        <v xml:space="preserve"> </v>
      </c>
      <c r="N176" s="217" t="str">
        <f t="shared" si="58"/>
        <v xml:space="preserve"> </v>
      </c>
      <c r="O176" s="217">
        <f t="shared" si="52"/>
        <v>2</v>
      </c>
      <c r="P176" s="218" t="str">
        <f t="shared" si="53"/>
        <v xml:space="preserve"> </v>
      </c>
      <c r="Q176" s="219">
        <f t="shared" si="54"/>
        <v>6</v>
      </c>
      <c r="R176" s="220">
        <f t="shared" si="55"/>
        <v>3</v>
      </c>
      <c r="AC176" s="17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R176" s="16"/>
      <c r="AS176" s="16"/>
    </row>
    <row r="177" spans="1:45">
      <c r="A177" s="197">
        <f t="shared" si="56"/>
        <v>167</v>
      </c>
      <c r="B177" s="198">
        <f>Data!B177</f>
        <v>3</v>
      </c>
      <c r="D177" s="212" t="str">
        <f t="shared" si="43"/>
        <v xml:space="preserve"> </v>
      </c>
      <c r="E177" s="213" t="str">
        <f t="shared" si="44"/>
        <v>L</v>
      </c>
      <c r="F177" s="214" t="str">
        <f t="shared" si="45"/>
        <v xml:space="preserve"> </v>
      </c>
      <c r="G177" s="214" t="str">
        <f t="shared" si="46"/>
        <v xml:space="preserve"> </v>
      </c>
      <c r="H177" s="214" t="str">
        <f t="shared" si="57"/>
        <v>O</v>
      </c>
      <c r="I177" s="214" t="str">
        <f t="shared" si="41"/>
        <v>R</v>
      </c>
      <c r="J177" s="215" t="str">
        <f t="shared" si="42"/>
        <v xml:space="preserve"> </v>
      </c>
      <c r="K177" s="216" t="str">
        <f t="shared" si="48"/>
        <v>1D</v>
      </c>
      <c r="L177" s="217" t="str">
        <f t="shared" si="49"/>
        <v xml:space="preserve"> </v>
      </c>
      <c r="M177" s="217" t="str">
        <f t="shared" si="50"/>
        <v xml:space="preserve"> </v>
      </c>
      <c r="N177" s="217" t="str">
        <f t="shared" si="58"/>
        <v xml:space="preserve"> </v>
      </c>
      <c r="O177" s="217" t="str">
        <f t="shared" si="52"/>
        <v xml:space="preserve"> </v>
      </c>
      <c r="P177" s="218">
        <f t="shared" si="53"/>
        <v>3</v>
      </c>
      <c r="Q177" s="219">
        <f t="shared" si="54"/>
        <v>1</v>
      </c>
      <c r="R177" s="220">
        <f t="shared" si="55"/>
        <v>1</v>
      </c>
      <c r="AC177" s="17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R177" s="16"/>
      <c r="AS177" s="16"/>
    </row>
    <row r="178" spans="1:45">
      <c r="A178" s="197">
        <f t="shared" si="56"/>
        <v>168</v>
      </c>
      <c r="B178" s="198">
        <f>Data!B178</f>
        <v>10</v>
      </c>
      <c r="D178" s="212" t="str">
        <f t="shared" si="43"/>
        <v xml:space="preserve"> </v>
      </c>
      <c r="E178" s="213" t="str">
        <f t="shared" si="44"/>
        <v>L</v>
      </c>
      <c r="F178" s="214" t="str">
        <f t="shared" si="45"/>
        <v xml:space="preserve"> </v>
      </c>
      <c r="G178" s="214" t="str">
        <f t="shared" si="46"/>
        <v>E</v>
      </c>
      <c r="H178" s="214" t="str">
        <f t="shared" si="57"/>
        <v xml:space="preserve"> </v>
      </c>
      <c r="I178" s="214" t="str">
        <f t="shared" si="41"/>
        <v xml:space="preserve"> </v>
      </c>
      <c r="J178" s="215" t="str">
        <f t="shared" si="42"/>
        <v>B</v>
      </c>
      <c r="K178" s="216" t="str">
        <f t="shared" si="48"/>
        <v>1D</v>
      </c>
      <c r="L178" s="217" t="str">
        <f t="shared" si="49"/>
        <v xml:space="preserve"> </v>
      </c>
      <c r="M178" s="217" t="str">
        <f t="shared" si="50"/>
        <v xml:space="preserve"> </v>
      </c>
      <c r="N178" s="217">
        <f t="shared" si="58"/>
        <v>1</v>
      </c>
      <c r="O178" s="217" t="str">
        <f t="shared" si="52"/>
        <v xml:space="preserve"> </v>
      </c>
      <c r="P178" s="218" t="str">
        <f t="shared" si="53"/>
        <v xml:space="preserve"> </v>
      </c>
      <c r="Q178" s="219">
        <f t="shared" si="54"/>
        <v>4</v>
      </c>
      <c r="R178" s="220">
        <f t="shared" si="55"/>
        <v>2</v>
      </c>
      <c r="AC178" s="17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R178" s="16"/>
      <c r="AS178" s="16"/>
    </row>
    <row r="179" spans="1:45">
      <c r="A179" s="197">
        <f t="shared" si="56"/>
        <v>169</v>
      </c>
      <c r="B179" s="198">
        <f>Data!B179</f>
        <v>18</v>
      </c>
      <c r="D179" s="212" t="str">
        <f t="shared" si="43"/>
        <v xml:space="preserve"> </v>
      </c>
      <c r="E179" s="213" t="str">
        <f t="shared" si="44"/>
        <v>L</v>
      </c>
      <c r="F179" s="214" t="str">
        <f t="shared" si="45"/>
        <v xml:space="preserve"> </v>
      </c>
      <c r="G179" s="214" t="str">
        <f t="shared" si="46"/>
        <v>E</v>
      </c>
      <c r="H179" s="214" t="str">
        <f t="shared" si="57"/>
        <v xml:space="preserve"> </v>
      </c>
      <c r="I179" s="214" t="str">
        <f t="shared" si="41"/>
        <v>R</v>
      </c>
      <c r="J179" s="215" t="str">
        <f t="shared" si="42"/>
        <v xml:space="preserve"> </v>
      </c>
      <c r="K179" s="216" t="str">
        <f t="shared" si="48"/>
        <v xml:space="preserve"> </v>
      </c>
      <c r="L179" s="217" t="str">
        <f t="shared" si="49"/>
        <v>2D</v>
      </c>
      <c r="M179" s="217" t="str">
        <f t="shared" si="50"/>
        <v xml:space="preserve"> </v>
      </c>
      <c r="N179" s="217" t="str">
        <f t="shared" si="58"/>
        <v xml:space="preserve"> </v>
      </c>
      <c r="O179" s="217" t="str">
        <f t="shared" si="52"/>
        <v xml:space="preserve"> </v>
      </c>
      <c r="P179" s="218">
        <f t="shared" si="53"/>
        <v>3</v>
      </c>
      <c r="Q179" s="219">
        <f t="shared" si="54"/>
        <v>6</v>
      </c>
      <c r="R179" s="220">
        <f t="shared" si="55"/>
        <v>3</v>
      </c>
      <c r="AC179" s="17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R179" s="16"/>
      <c r="AS179" s="16"/>
    </row>
    <row r="180" spans="1:45">
      <c r="A180" s="197">
        <f t="shared" si="56"/>
        <v>170</v>
      </c>
      <c r="B180" s="198">
        <f>Data!B180</f>
        <v>29</v>
      </c>
      <c r="D180" s="212" t="str">
        <f t="shared" si="43"/>
        <v xml:space="preserve"> </v>
      </c>
      <c r="E180" s="213" t="str">
        <f t="shared" si="44"/>
        <v xml:space="preserve"> </v>
      </c>
      <c r="F180" s="214" t="str">
        <f t="shared" si="45"/>
        <v>H</v>
      </c>
      <c r="G180" s="214" t="str">
        <f t="shared" si="46"/>
        <v xml:space="preserve"> </v>
      </c>
      <c r="H180" s="214" t="str">
        <f t="shared" si="57"/>
        <v>O</v>
      </c>
      <c r="I180" s="214" t="str">
        <f t="shared" si="41"/>
        <v xml:space="preserve"> </v>
      </c>
      <c r="J180" s="215" t="str">
        <f t="shared" si="42"/>
        <v>B</v>
      </c>
      <c r="K180" s="216" t="str">
        <f t="shared" si="48"/>
        <v xml:space="preserve"> </v>
      </c>
      <c r="L180" s="217" t="str">
        <f t="shared" si="49"/>
        <v xml:space="preserve"> </v>
      </c>
      <c r="M180" s="217" t="str">
        <f t="shared" si="50"/>
        <v>3D</v>
      </c>
      <c r="N180" s="217" t="str">
        <f t="shared" si="58"/>
        <v xml:space="preserve"> </v>
      </c>
      <c r="O180" s="217">
        <f t="shared" si="52"/>
        <v>2</v>
      </c>
      <c r="P180" s="218" t="str">
        <f t="shared" si="53"/>
        <v xml:space="preserve"> </v>
      </c>
      <c r="Q180" s="219">
        <f t="shared" si="54"/>
        <v>10</v>
      </c>
      <c r="R180" s="220">
        <f t="shared" si="55"/>
        <v>5</v>
      </c>
      <c r="AC180" s="17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R180" s="16"/>
      <c r="AS180" s="16"/>
    </row>
    <row r="181" spans="1:45">
      <c r="A181" s="197">
        <f t="shared" si="56"/>
        <v>171</v>
      </c>
      <c r="B181" s="198">
        <f>Data!B181</f>
        <v>28</v>
      </c>
      <c r="D181" s="212" t="str">
        <f t="shared" si="43"/>
        <v xml:space="preserve"> </v>
      </c>
      <c r="E181" s="213" t="str">
        <f t="shared" si="44"/>
        <v xml:space="preserve"> </v>
      </c>
      <c r="F181" s="214" t="str">
        <f t="shared" si="45"/>
        <v>H</v>
      </c>
      <c r="G181" s="214" t="str">
        <f t="shared" si="46"/>
        <v>E</v>
      </c>
      <c r="H181" s="214" t="str">
        <f t="shared" si="57"/>
        <v xml:space="preserve"> </v>
      </c>
      <c r="I181" s="214" t="str">
        <f t="shared" si="41"/>
        <v xml:space="preserve"> </v>
      </c>
      <c r="J181" s="215" t="str">
        <f t="shared" si="42"/>
        <v>B</v>
      </c>
      <c r="K181" s="216" t="str">
        <f t="shared" si="48"/>
        <v xml:space="preserve"> </v>
      </c>
      <c r="L181" s="217" t="str">
        <f t="shared" si="49"/>
        <v xml:space="preserve"> </v>
      </c>
      <c r="M181" s="217" t="str">
        <f t="shared" si="50"/>
        <v>3D</v>
      </c>
      <c r="N181" s="217">
        <f t="shared" si="58"/>
        <v>1</v>
      </c>
      <c r="O181" s="217" t="str">
        <f t="shared" si="52"/>
        <v xml:space="preserve"> </v>
      </c>
      <c r="P181" s="218" t="str">
        <f t="shared" si="53"/>
        <v xml:space="preserve"> </v>
      </c>
      <c r="Q181" s="219">
        <f t="shared" si="54"/>
        <v>10</v>
      </c>
      <c r="R181" s="220">
        <f t="shared" si="55"/>
        <v>5</v>
      </c>
      <c r="AC181" s="17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R181" s="16"/>
      <c r="AS181" s="16"/>
    </row>
    <row r="182" spans="1:45">
      <c r="A182" s="197">
        <f t="shared" si="56"/>
        <v>172</v>
      </c>
      <c r="B182" s="198">
        <f>Data!B182</f>
        <v>10</v>
      </c>
      <c r="D182" s="212" t="str">
        <f t="shared" si="43"/>
        <v xml:space="preserve"> </v>
      </c>
      <c r="E182" s="213" t="str">
        <f t="shared" si="44"/>
        <v>L</v>
      </c>
      <c r="F182" s="214" t="str">
        <f t="shared" si="45"/>
        <v xml:space="preserve"> </v>
      </c>
      <c r="G182" s="214" t="str">
        <f t="shared" si="46"/>
        <v>E</v>
      </c>
      <c r="H182" s="214" t="str">
        <f t="shared" si="57"/>
        <v xml:space="preserve"> </v>
      </c>
      <c r="I182" s="214" t="str">
        <f t="shared" si="41"/>
        <v xml:space="preserve"> </v>
      </c>
      <c r="J182" s="215" t="str">
        <f t="shared" si="42"/>
        <v>B</v>
      </c>
      <c r="K182" s="216" t="str">
        <f t="shared" si="48"/>
        <v>1D</v>
      </c>
      <c r="L182" s="217" t="str">
        <f t="shared" si="49"/>
        <v xml:space="preserve"> </v>
      </c>
      <c r="M182" s="217" t="str">
        <f t="shared" si="50"/>
        <v xml:space="preserve"> </v>
      </c>
      <c r="N182" s="217">
        <f t="shared" si="58"/>
        <v>1</v>
      </c>
      <c r="O182" s="217" t="str">
        <f t="shared" si="52"/>
        <v xml:space="preserve"> </v>
      </c>
      <c r="P182" s="218" t="str">
        <f t="shared" si="53"/>
        <v xml:space="preserve"> </v>
      </c>
      <c r="Q182" s="219">
        <f t="shared" si="54"/>
        <v>4</v>
      </c>
      <c r="R182" s="220">
        <f t="shared" si="55"/>
        <v>2</v>
      </c>
      <c r="AC182" s="17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R182" s="16"/>
      <c r="AS182" s="16"/>
    </row>
    <row r="183" spans="1:45">
      <c r="A183" s="197">
        <f t="shared" si="56"/>
        <v>173</v>
      </c>
      <c r="B183" s="198">
        <f>Data!B183</f>
        <v>32</v>
      </c>
      <c r="D183" s="212" t="str">
        <f t="shared" si="43"/>
        <v xml:space="preserve"> </v>
      </c>
      <c r="E183" s="213" t="str">
        <f t="shared" si="44"/>
        <v xml:space="preserve"> </v>
      </c>
      <c r="F183" s="214" t="str">
        <f t="shared" si="45"/>
        <v>H</v>
      </c>
      <c r="G183" s="214" t="str">
        <f t="shared" si="46"/>
        <v>E</v>
      </c>
      <c r="H183" s="214" t="str">
        <f t="shared" si="57"/>
        <v xml:space="preserve"> </v>
      </c>
      <c r="I183" s="214" t="str">
        <f t="shared" si="41"/>
        <v>R</v>
      </c>
      <c r="J183" s="215" t="str">
        <f t="shared" si="42"/>
        <v xml:space="preserve"> </v>
      </c>
      <c r="K183" s="216" t="str">
        <f t="shared" si="48"/>
        <v xml:space="preserve"> </v>
      </c>
      <c r="L183" s="217" t="str">
        <f t="shared" si="49"/>
        <v xml:space="preserve"> </v>
      </c>
      <c r="M183" s="217" t="str">
        <f t="shared" si="50"/>
        <v>3D</v>
      </c>
      <c r="N183" s="217" t="str">
        <f t="shared" si="58"/>
        <v xml:space="preserve"> </v>
      </c>
      <c r="O183" s="217">
        <f t="shared" si="52"/>
        <v>2</v>
      </c>
      <c r="P183" s="218" t="str">
        <f t="shared" si="53"/>
        <v xml:space="preserve"> </v>
      </c>
      <c r="Q183" s="219">
        <f t="shared" si="54"/>
        <v>11</v>
      </c>
      <c r="R183" s="220">
        <f t="shared" si="55"/>
        <v>6</v>
      </c>
      <c r="AC183" s="17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R183" s="16"/>
      <c r="AS183" s="16"/>
    </row>
    <row r="184" spans="1:45">
      <c r="A184" s="197">
        <f t="shared" si="56"/>
        <v>174</v>
      </c>
      <c r="B184" s="198">
        <f>Data!B184</f>
        <v>14</v>
      </c>
      <c r="D184" s="212" t="str">
        <f t="shared" si="43"/>
        <v xml:space="preserve"> </v>
      </c>
      <c r="E184" s="213" t="str">
        <f t="shared" si="44"/>
        <v>L</v>
      </c>
      <c r="F184" s="214" t="str">
        <f t="shared" si="45"/>
        <v xml:space="preserve"> </v>
      </c>
      <c r="G184" s="214" t="str">
        <f t="shared" si="46"/>
        <v>E</v>
      </c>
      <c r="H184" s="214" t="str">
        <f t="shared" si="57"/>
        <v xml:space="preserve"> </v>
      </c>
      <c r="I184" s="214" t="str">
        <f t="shared" si="41"/>
        <v>R</v>
      </c>
      <c r="J184" s="215" t="str">
        <f t="shared" si="42"/>
        <v xml:space="preserve"> </v>
      </c>
      <c r="K184" s="216" t="str">
        <f t="shared" si="48"/>
        <v xml:space="preserve"> </v>
      </c>
      <c r="L184" s="217" t="str">
        <f t="shared" si="49"/>
        <v>2D</v>
      </c>
      <c r="M184" s="217" t="str">
        <f t="shared" si="50"/>
        <v xml:space="preserve"> </v>
      </c>
      <c r="N184" s="217" t="str">
        <f t="shared" si="58"/>
        <v xml:space="preserve"> </v>
      </c>
      <c r="O184" s="217">
        <f t="shared" si="52"/>
        <v>2</v>
      </c>
      <c r="P184" s="218" t="str">
        <f t="shared" si="53"/>
        <v xml:space="preserve"> </v>
      </c>
      <c r="Q184" s="219">
        <f t="shared" si="54"/>
        <v>5</v>
      </c>
      <c r="R184" s="220">
        <f t="shared" si="55"/>
        <v>3</v>
      </c>
      <c r="AC184" s="17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R184" s="16"/>
      <c r="AS184" s="16"/>
    </row>
    <row r="185" spans="1:45">
      <c r="A185" s="197">
        <f t="shared" si="56"/>
        <v>175</v>
      </c>
      <c r="B185" s="198">
        <f>Data!B185</f>
        <v>11</v>
      </c>
      <c r="D185" s="212" t="str">
        <f t="shared" si="43"/>
        <v xml:space="preserve"> </v>
      </c>
      <c r="E185" s="213" t="str">
        <f t="shared" si="44"/>
        <v>L</v>
      </c>
      <c r="F185" s="214" t="str">
        <f t="shared" si="45"/>
        <v xml:space="preserve"> </v>
      </c>
      <c r="G185" s="214" t="str">
        <f t="shared" si="46"/>
        <v xml:space="preserve"> </v>
      </c>
      <c r="H185" s="214" t="str">
        <f t="shared" si="57"/>
        <v>O</v>
      </c>
      <c r="I185" s="214" t="str">
        <f t="shared" si="41"/>
        <v xml:space="preserve"> </v>
      </c>
      <c r="J185" s="215" t="str">
        <f t="shared" si="42"/>
        <v>B</v>
      </c>
      <c r="K185" s="216" t="str">
        <f t="shared" si="48"/>
        <v>1D</v>
      </c>
      <c r="L185" s="217" t="str">
        <f t="shared" si="49"/>
        <v xml:space="preserve"> </v>
      </c>
      <c r="M185" s="217" t="str">
        <f t="shared" si="50"/>
        <v xml:space="preserve"> </v>
      </c>
      <c r="N185" s="217" t="str">
        <f t="shared" si="58"/>
        <v xml:space="preserve"> </v>
      </c>
      <c r="O185" s="217">
        <f t="shared" si="52"/>
        <v>2</v>
      </c>
      <c r="P185" s="218" t="str">
        <f t="shared" si="53"/>
        <v xml:space="preserve"> </v>
      </c>
      <c r="Q185" s="219">
        <f t="shared" si="54"/>
        <v>4</v>
      </c>
      <c r="R185" s="220">
        <f t="shared" si="55"/>
        <v>2</v>
      </c>
      <c r="AC185" s="17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R185" s="16"/>
      <c r="AS185" s="16"/>
    </row>
    <row r="186" spans="1:45">
      <c r="A186" s="197">
        <f t="shared" si="56"/>
        <v>176</v>
      </c>
      <c r="B186" s="198">
        <f>Data!B186</f>
        <v>13</v>
      </c>
      <c r="D186" s="212" t="str">
        <f t="shared" si="43"/>
        <v xml:space="preserve"> </v>
      </c>
      <c r="E186" s="213" t="str">
        <f t="shared" si="44"/>
        <v>L</v>
      </c>
      <c r="F186" s="214" t="str">
        <f t="shared" si="45"/>
        <v xml:space="preserve"> </v>
      </c>
      <c r="G186" s="214" t="str">
        <f t="shared" si="46"/>
        <v xml:space="preserve"> </v>
      </c>
      <c r="H186" s="214" t="str">
        <f t="shared" si="57"/>
        <v>O</v>
      </c>
      <c r="I186" s="214" t="str">
        <f t="shared" si="41"/>
        <v xml:space="preserve"> </v>
      </c>
      <c r="J186" s="215" t="str">
        <f t="shared" si="42"/>
        <v>B</v>
      </c>
      <c r="K186" s="216" t="str">
        <f t="shared" si="48"/>
        <v xml:space="preserve"> </v>
      </c>
      <c r="L186" s="217" t="str">
        <f t="shared" si="49"/>
        <v>2D</v>
      </c>
      <c r="M186" s="217" t="str">
        <f t="shared" si="50"/>
        <v xml:space="preserve"> </v>
      </c>
      <c r="N186" s="217">
        <f t="shared" si="58"/>
        <v>1</v>
      </c>
      <c r="O186" s="217" t="str">
        <f t="shared" si="52"/>
        <v xml:space="preserve"> </v>
      </c>
      <c r="P186" s="218" t="str">
        <f t="shared" si="53"/>
        <v xml:space="preserve"> </v>
      </c>
      <c r="Q186" s="219">
        <f t="shared" si="54"/>
        <v>5</v>
      </c>
      <c r="R186" s="220">
        <f t="shared" si="55"/>
        <v>3</v>
      </c>
      <c r="AC186" s="17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R186" s="16"/>
      <c r="AS186" s="16"/>
    </row>
    <row r="187" spans="1:45">
      <c r="A187" s="197">
        <f t="shared" si="56"/>
        <v>177</v>
      </c>
      <c r="B187" s="198">
        <f>Data!B187</f>
        <v>35</v>
      </c>
      <c r="D187" s="212" t="str">
        <f t="shared" si="43"/>
        <v xml:space="preserve"> </v>
      </c>
      <c r="E187" s="213" t="str">
        <f t="shared" si="44"/>
        <v xml:space="preserve"> </v>
      </c>
      <c r="F187" s="214" t="str">
        <f t="shared" si="45"/>
        <v>H</v>
      </c>
      <c r="G187" s="214" t="str">
        <f t="shared" si="46"/>
        <v xml:space="preserve"> </v>
      </c>
      <c r="H187" s="214" t="str">
        <f t="shared" si="57"/>
        <v>O</v>
      </c>
      <c r="I187" s="214" t="str">
        <f t="shared" si="41"/>
        <v xml:space="preserve"> </v>
      </c>
      <c r="J187" s="215" t="str">
        <f t="shared" si="42"/>
        <v>B</v>
      </c>
      <c r="K187" s="216" t="str">
        <f t="shared" si="48"/>
        <v xml:space="preserve"> </v>
      </c>
      <c r="L187" s="217" t="str">
        <f t="shared" si="49"/>
        <v xml:space="preserve"> </v>
      </c>
      <c r="M187" s="217" t="str">
        <f t="shared" si="50"/>
        <v>3D</v>
      </c>
      <c r="N187" s="217" t="str">
        <f t="shared" si="58"/>
        <v xml:space="preserve"> </v>
      </c>
      <c r="O187" s="217">
        <f t="shared" si="52"/>
        <v>2</v>
      </c>
      <c r="P187" s="218" t="str">
        <f t="shared" si="53"/>
        <v xml:space="preserve"> </v>
      </c>
      <c r="Q187" s="219">
        <f t="shared" si="54"/>
        <v>12</v>
      </c>
      <c r="R187" s="220">
        <f t="shared" si="55"/>
        <v>6</v>
      </c>
      <c r="AC187" s="17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R187" s="16"/>
      <c r="AS187" s="16"/>
    </row>
    <row r="188" spans="1:45">
      <c r="A188" s="197">
        <f t="shared" si="56"/>
        <v>178</v>
      </c>
      <c r="B188" s="198">
        <f>Data!B188</f>
        <v>13</v>
      </c>
      <c r="D188" s="212" t="str">
        <f t="shared" si="43"/>
        <v xml:space="preserve"> </v>
      </c>
      <c r="E188" s="213" t="str">
        <f t="shared" si="44"/>
        <v>L</v>
      </c>
      <c r="F188" s="214" t="str">
        <f t="shared" si="45"/>
        <v xml:space="preserve"> </v>
      </c>
      <c r="G188" s="214" t="str">
        <f t="shared" si="46"/>
        <v xml:space="preserve"> </v>
      </c>
      <c r="H188" s="214" t="str">
        <f t="shared" si="57"/>
        <v>O</v>
      </c>
      <c r="I188" s="214" t="str">
        <f t="shared" si="41"/>
        <v xml:space="preserve"> </v>
      </c>
      <c r="J188" s="215" t="str">
        <f t="shared" si="42"/>
        <v>B</v>
      </c>
      <c r="K188" s="216" t="str">
        <f t="shared" si="48"/>
        <v xml:space="preserve"> </v>
      </c>
      <c r="L188" s="217" t="str">
        <f t="shared" si="49"/>
        <v>2D</v>
      </c>
      <c r="M188" s="217" t="str">
        <f t="shared" si="50"/>
        <v xml:space="preserve"> </v>
      </c>
      <c r="N188" s="217">
        <f t="shared" si="58"/>
        <v>1</v>
      </c>
      <c r="O188" s="217" t="str">
        <f t="shared" si="52"/>
        <v xml:space="preserve"> </v>
      </c>
      <c r="P188" s="218" t="str">
        <f t="shared" si="53"/>
        <v xml:space="preserve"> </v>
      </c>
      <c r="Q188" s="219">
        <f t="shared" si="54"/>
        <v>5</v>
      </c>
      <c r="R188" s="220">
        <f t="shared" si="55"/>
        <v>3</v>
      </c>
      <c r="AC188" s="17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R188" s="16"/>
      <c r="AS188" s="16"/>
    </row>
    <row r="189" spans="1:45">
      <c r="A189" s="197">
        <f t="shared" si="56"/>
        <v>179</v>
      </c>
      <c r="B189" s="198">
        <f>Data!B189</f>
        <v>14</v>
      </c>
      <c r="D189" s="212" t="str">
        <f t="shared" si="43"/>
        <v xml:space="preserve"> </v>
      </c>
      <c r="E189" s="213" t="str">
        <f t="shared" si="44"/>
        <v>L</v>
      </c>
      <c r="F189" s="214" t="str">
        <f t="shared" si="45"/>
        <v xml:space="preserve"> </v>
      </c>
      <c r="G189" s="214" t="str">
        <f t="shared" si="46"/>
        <v>E</v>
      </c>
      <c r="H189" s="214" t="str">
        <f t="shared" si="57"/>
        <v xml:space="preserve"> </v>
      </c>
      <c r="I189" s="214" t="str">
        <f t="shared" si="41"/>
        <v>R</v>
      </c>
      <c r="J189" s="215" t="str">
        <f t="shared" si="42"/>
        <v xml:space="preserve"> </v>
      </c>
      <c r="K189" s="216" t="str">
        <f t="shared" si="48"/>
        <v xml:space="preserve"> </v>
      </c>
      <c r="L189" s="217" t="str">
        <f t="shared" si="49"/>
        <v>2D</v>
      </c>
      <c r="M189" s="217" t="str">
        <f t="shared" si="50"/>
        <v xml:space="preserve"> </v>
      </c>
      <c r="N189" s="217" t="str">
        <f t="shared" si="58"/>
        <v xml:space="preserve"> </v>
      </c>
      <c r="O189" s="217">
        <f t="shared" si="52"/>
        <v>2</v>
      </c>
      <c r="P189" s="218" t="str">
        <f t="shared" si="53"/>
        <v xml:space="preserve"> </v>
      </c>
      <c r="Q189" s="219">
        <f t="shared" si="54"/>
        <v>5</v>
      </c>
      <c r="R189" s="220">
        <f t="shared" si="55"/>
        <v>3</v>
      </c>
      <c r="AC189" s="17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R189" s="16"/>
      <c r="AS189" s="16"/>
    </row>
    <row r="190" spans="1:45">
      <c r="A190" s="197">
        <f t="shared" si="56"/>
        <v>180</v>
      </c>
      <c r="B190" s="198">
        <f>Data!B190</f>
        <v>6</v>
      </c>
      <c r="D190" s="212" t="str">
        <f t="shared" si="43"/>
        <v xml:space="preserve"> </v>
      </c>
      <c r="E190" s="213" t="str">
        <f t="shared" si="44"/>
        <v>L</v>
      </c>
      <c r="F190" s="214" t="str">
        <f t="shared" si="45"/>
        <v xml:space="preserve"> </v>
      </c>
      <c r="G190" s="214" t="str">
        <f t="shared" si="46"/>
        <v>E</v>
      </c>
      <c r="H190" s="214" t="str">
        <f t="shared" si="57"/>
        <v xml:space="preserve"> </v>
      </c>
      <c r="I190" s="214" t="str">
        <f t="shared" si="41"/>
        <v xml:space="preserve"> </v>
      </c>
      <c r="J190" s="215" t="str">
        <f t="shared" si="42"/>
        <v>B</v>
      </c>
      <c r="K190" s="216" t="str">
        <f t="shared" si="48"/>
        <v>1D</v>
      </c>
      <c r="L190" s="217" t="str">
        <f t="shared" si="49"/>
        <v xml:space="preserve"> </v>
      </c>
      <c r="M190" s="217" t="str">
        <f t="shared" si="50"/>
        <v xml:space="preserve"> </v>
      </c>
      <c r="N190" s="217" t="str">
        <f t="shared" si="58"/>
        <v xml:space="preserve"> </v>
      </c>
      <c r="O190" s="217" t="str">
        <f t="shared" si="52"/>
        <v xml:space="preserve"> </v>
      </c>
      <c r="P190" s="218">
        <f t="shared" si="53"/>
        <v>3</v>
      </c>
      <c r="Q190" s="219">
        <f t="shared" si="54"/>
        <v>2</v>
      </c>
      <c r="R190" s="220">
        <f t="shared" si="55"/>
        <v>1</v>
      </c>
      <c r="AC190" s="17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R190" s="16"/>
      <c r="AS190" s="16"/>
    </row>
    <row r="191" spans="1:45">
      <c r="A191" s="197">
        <f t="shared" si="56"/>
        <v>181</v>
      </c>
      <c r="B191" s="198">
        <f>Data!B191</f>
        <v>16</v>
      </c>
      <c r="D191" s="212" t="str">
        <f t="shared" si="43"/>
        <v xml:space="preserve"> </v>
      </c>
      <c r="E191" s="213" t="str">
        <f t="shared" si="44"/>
        <v>L</v>
      </c>
      <c r="F191" s="214" t="str">
        <f t="shared" si="45"/>
        <v xml:space="preserve"> </v>
      </c>
      <c r="G191" s="214" t="str">
        <f t="shared" si="46"/>
        <v>E</v>
      </c>
      <c r="H191" s="214" t="str">
        <f t="shared" si="57"/>
        <v xml:space="preserve"> </v>
      </c>
      <c r="I191" s="214" t="str">
        <f t="shared" si="41"/>
        <v>R</v>
      </c>
      <c r="J191" s="215" t="str">
        <f t="shared" si="42"/>
        <v xml:space="preserve"> </v>
      </c>
      <c r="K191" s="216" t="str">
        <f t="shared" si="48"/>
        <v xml:space="preserve"> </v>
      </c>
      <c r="L191" s="217" t="str">
        <f t="shared" si="49"/>
        <v>2D</v>
      </c>
      <c r="M191" s="217" t="str">
        <f t="shared" si="50"/>
        <v xml:space="preserve"> </v>
      </c>
      <c r="N191" s="217">
        <f t="shared" si="58"/>
        <v>1</v>
      </c>
      <c r="O191" s="217" t="str">
        <f t="shared" si="52"/>
        <v xml:space="preserve"> </v>
      </c>
      <c r="P191" s="218" t="str">
        <f t="shared" si="53"/>
        <v xml:space="preserve"> </v>
      </c>
      <c r="Q191" s="219">
        <f t="shared" si="54"/>
        <v>6</v>
      </c>
      <c r="R191" s="220">
        <f t="shared" si="55"/>
        <v>3</v>
      </c>
      <c r="AC191" s="17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R191" s="16"/>
      <c r="AS191" s="16"/>
    </row>
    <row r="192" spans="1:45">
      <c r="A192" s="197">
        <f t="shared" si="56"/>
        <v>182</v>
      </c>
      <c r="B192" s="198">
        <f>Data!B192</f>
        <v>8</v>
      </c>
      <c r="D192" s="212" t="str">
        <f t="shared" si="43"/>
        <v xml:space="preserve"> </v>
      </c>
      <c r="E192" s="213" t="str">
        <f t="shared" si="44"/>
        <v>L</v>
      </c>
      <c r="F192" s="214" t="str">
        <f t="shared" si="45"/>
        <v xml:space="preserve"> </v>
      </c>
      <c r="G192" s="214" t="str">
        <f t="shared" si="46"/>
        <v>E</v>
      </c>
      <c r="H192" s="214" t="str">
        <f t="shared" si="57"/>
        <v xml:space="preserve"> </v>
      </c>
      <c r="I192" s="214" t="str">
        <f t="shared" si="41"/>
        <v xml:space="preserve"> </v>
      </c>
      <c r="J192" s="215" t="str">
        <f t="shared" si="42"/>
        <v>B</v>
      </c>
      <c r="K192" s="216" t="str">
        <f t="shared" si="48"/>
        <v>1D</v>
      </c>
      <c r="L192" s="217" t="str">
        <f t="shared" si="49"/>
        <v xml:space="preserve"> </v>
      </c>
      <c r="M192" s="217" t="str">
        <f t="shared" si="50"/>
        <v xml:space="preserve"> </v>
      </c>
      <c r="N192" s="217" t="str">
        <f t="shared" si="58"/>
        <v xml:space="preserve"> </v>
      </c>
      <c r="O192" s="217">
        <f t="shared" si="52"/>
        <v>2</v>
      </c>
      <c r="P192" s="218" t="str">
        <f t="shared" si="53"/>
        <v xml:space="preserve"> </v>
      </c>
      <c r="Q192" s="219">
        <f t="shared" si="54"/>
        <v>3</v>
      </c>
      <c r="R192" s="220">
        <f t="shared" si="55"/>
        <v>2</v>
      </c>
      <c r="AC192" s="17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R192" s="16"/>
      <c r="AS192" s="16"/>
    </row>
    <row r="193" spans="1:45">
      <c r="A193" s="197">
        <f t="shared" si="56"/>
        <v>183</v>
      </c>
      <c r="B193" s="198">
        <f>Data!B193</f>
        <v>5</v>
      </c>
      <c r="D193" s="212" t="str">
        <f t="shared" si="43"/>
        <v xml:space="preserve"> </v>
      </c>
      <c r="E193" s="213" t="str">
        <f t="shared" si="44"/>
        <v>L</v>
      </c>
      <c r="F193" s="214" t="str">
        <f t="shared" si="45"/>
        <v xml:space="preserve"> </v>
      </c>
      <c r="G193" s="214" t="str">
        <f t="shared" si="46"/>
        <v xml:space="preserve"> </v>
      </c>
      <c r="H193" s="214" t="str">
        <f t="shared" si="57"/>
        <v>O</v>
      </c>
      <c r="I193" s="214" t="str">
        <f t="shared" si="41"/>
        <v>R</v>
      </c>
      <c r="J193" s="215" t="str">
        <f t="shared" si="42"/>
        <v xml:space="preserve"> </v>
      </c>
      <c r="K193" s="216" t="str">
        <f t="shared" si="48"/>
        <v>1D</v>
      </c>
      <c r="L193" s="217" t="str">
        <f t="shared" si="49"/>
        <v xml:space="preserve"> </v>
      </c>
      <c r="M193" s="217" t="str">
        <f t="shared" si="50"/>
        <v xml:space="preserve"> </v>
      </c>
      <c r="N193" s="217" t="str">
        <f t="shared" si="58"/>
        <v xml:space="preserve"> </v>
      </c>
      <c r="O193" s="217">
        <f t="shared" si="52"/>
        <v>2</v>
      </c>
      <c r="P193" s="218" t="str">
        <f t="shared" si="53"/>
        <v xml:space="preserve"> </v>
      </c>
      <c r="Q193" s="219">
        <f t="shared" si="54"/>
        <v>2</v>
      </c>
      <c r="R193" s="220">
        <f t="shared" si="55"/>
        <v>1</v>
      </c>
      <c r="AC193" s="17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R193" s="16"/>
      <c r="AS193" s="16"/>
    </row>
    <row r="194" spans="1:45">
      <c r="A194" s="197">
        <f t="shared" si="56"/>
        <v>184</v>
      </c>
      <c r="B194" s="198">
        <f>Data!B194</f>
        <v>14</v>
      </c>
      <c r="D194" s="212" t="str">
        <f t="shared" si="43"/>
        <v xml:space="preserve"> </v>
      </c>
      <c r="E194" s="213" t="str">
        <f t="shared" si="44"/>
        <v>L</v>
      </c>
      <c r="F194" s="214" t="str">
        <f t="shared" si="45"/>
        <v xml:space="preserve"> </v>
      </c>
      <c r="G194" s="214" t="str">
        <f t="shared" si="46"/>
        <v>E</v>
      </c>
      <c r="H194" s="214" t="str">
        <f t="shared" si="57"/>
        <v xml:space="preserve"> </v>
      </c>
      <c r="I194" s="214" t="str">
        <f t="shared" si="41"/>
        <v>R</v>
      </c>
      <c r="J194" s="215" t="str">
        <f t="shared" si="42"/>
        <v xml:space="preserve"> </v>
      </c>
      <c r="K194" s="216" t="str">
        <f t="shared" si="48"/>
        <v xml:space="preserve"> </v>
      </c>
      <c r="L194" s="217" t="str">
        <f t="shared" si="49"/>
        <v>2D</v>
      </c>
      <c r="M194" s="217" t="str">
        <f t="shared" si="50"/>
        <v xml:space="preserve"> </v>
      </c>
      <c r="N194" s="217" t="str">
        <f t="shared" si="58"/>
        <v xml:space="preserve"> </v>
      </c>
      <c r="O194" s="217">
        <f t="shared" si="52"/>
        <v>2</v>
      </c>
      <c r="P194" s="218" t="str">
        <f t="shared" si="53"/>
        <v xml:space="preserve"> </v>
      </c>
      <c r="Q194" s="219">
        <f t="shared" si="54"/>
        <v>5</v>
      </c>
      <c r="R194" s="220">
        <f t="shared" si="55"/>
        <v>3</v>
      </c>
      <c r="AC194" s="17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R194" s="16"/>
      <c r="AS194" s="16"/>
    </row>
    <row r="195" spans="1:45">
      <c r="A195" s="197">
        <f t="shared" si="56"/>
        <v>185</v>
      </c>
      <c r="B195" s="198">
        <f>Data!B195</f>
        <v>17</v>
      </c>
      <c r="D195" s="212" t="str">
        <f t="shared" si="43"/>
        <v xml:space="preserve"> </v>
      </c>
      <c r="E195" s="213" t="str">
        <f t="shared" si="44"/>
        <v>L</v>
      </c>
      <c r="F195" s="214" t="str">
        <f t="shared" si="45"/>
        <v xml:space="preserve"> </v>
      </c>
      <c r="G195" s="214" t="str">
        <f t="shared" si="46"/>
        <v xml:space="preserve"> </v>
      </c>
      <c r="H195" s="214" t="str">
        <f t="shared" si="57"/>
        <v>O</v>
      </c>
      <c r="I195" s="214" t="str">
        <f t="shared" si="41"/>
        <v xml:space="preserve"> </v>
      </c>
      <c r="J195" s="215" t="str">
        <f t="shared" si="42"/>
        <v>B</v>
      </c>
      <c r="K195" s="216" t="str">
        <f t="shared" si="48"/>
        <v xml:space="preserve"> </v>
      </c>
      <c r="L195" s="217" t="str">
        <f t="shared" si="49"/>
        <v>2D</v>
      </c>
      <c r="M195" s="217" t="str">
        <f t="shared" si="50"/>
        <v xml:space="preserve"> </v>
      </c>
      <c r="N195" s="217" t="str">
        <f t="shared" si="58"/>
        <v xml:space="preserve"> </v>
      </c>
      <c r="O195" s="217">
        <f t="shared" si="52"/>
        <v>2</v>
      </c>
      <c r="P195" s="218" t="str">
        <f t="shared" si="53"/>
        <v xml:space="preserve"> </v>
      </c>
      <c r="Q195" s="219">
        <f t="shared" si="54"/>
        <v>6</v>
      </c>
      <c r="R195" s="220">
        <f t="shared" si="55"/>
        <v>3</v>
      </c>
      <c r="AC195" s="17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R195" s="16"/>
      <c r="AS195" s="16"/>
    </row>
    <row r="196" spans="1:45">
      <c r="A196" s="197">
        <f t="shared" si="56"/>
        <v>186</v>
      </c>
      <c r="B196" s="198">
        <f>Data!B196</f>
        <v>17</v>
      </c>
      <c r="D196" s="212" t="str">
        <f t="shared" si="43"/>
        <v xml:space="preserve"> </v>
      </c>
      <c r="E196" s="213" t="str">
        <f t="shared" si="44"/>
        <v>L</v>
      </c>
      <c r="F196" s="214" t="str">
        <f t="shared" si="45"/>
        <v xml:space="preserve"> </v>
      </c>
      <c r="G196" s="214" t="str">
        <f t="shared" si="46"/>
        <v xml:space="preserve"> </v>
      </c>
      <c r="H196" s="214" t="str">
        <f t="shared" si="57"/>
        <v>O</v>
      </c>
      <c r="I196" s="214" t="str">
        <f t="shared" si="41"/>
        <v xml:space="preserve"> </v>
      </c>
      <c r="J196" s="215" t="str">
        <f t="shared" si="42"/>
        <v>B</v>
      </c>
      <c r="K196" s="216" t="str">
        <f t="shared" si="48"/>
        <v xml:space="preserve"> </v>
      </c>
      <c r="L196" s="217" t="str">
        <f t="shared" si="49"/>
        <v>2D</v>
      </c>
      <c r="M196" s="217" t="str">
        <f t="shared" si="50"/>
        <v xml:space="preserve"> </v>
      </c>
      <c r="N196" s="217" t="str">
        <f t="shared" si="58"/>
        <v xml:space="preserve"> </v>
      </c>
      <c r="O196" s="217">
        <f t="shared" si="52"/>
        <v>2</v>
      </c>
      <c r="P196" s="218" t="str">
        <f t="shared" si="53"/>
        <v xml:space="preserve"> </v>
      </c>
      <c r="Q196" s="219">
        <f t="shared" si="54"/>
        <v>6</v>
      </c>
      <c r="R196" s="220">
        <f t="shared" si="55"/>
        <v>3</v>
      </c>
      <c r="AC196" s="17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R196" s="16"/>
      <c r="AS196" s="16"/>
    </row>
    <row r="197" spans="1:45">
      <c r="A197" s="197">
        <f t="shared" si="56"/>
        <v>187</v>
      </c>
      <c r="B197" s="198">
        <f>Data!B197</f>
        <v>27</v>
      </c>
      <c r="D197" s="212" t="str">
        <f t="shared" si="43"/>
        <v xml:space="preserve"> </v>
      </c>
      <c r="E197" s="213" t="str">
        <f t="shared" si="44"/>
        <v xml:space="preserve"> </v>
      </c>
      <c r="F197" s="214" t="str">
        <f t="shared" si="45"/>
        <v>H</v>
      </c>
      <c r="G197" s="214" t="str">
        <f t="shared" si="46"/>
        <v xml:space="preserve"> </v>
      </c>
      <c r="H197" s="214" t="str">
        <f t="shared" si="57"/>
        <v>O</v>
      </c>
      <c r="I197" s="214" t="str">
        <f t="shared" si="41"/>
        <v>R</v>
      </c>
      <c r="J197" s="215" t="str">
        <f t="shared" si="42"/>
        <v xml:space="preserve"> </v>
      </c>
      <c r="K197" s="216" t="str">
        <f t="shared" si="48"/>
        <v xml:space="preserve"> </v>
      </c>
      <c r="L197" s="217" t="str">
        <f t="shared" si="49"/>
        <v xml:space="preserve"> </v>
      </c>
      <c r="M197" s="217" t="str">
        <f t="shared" si="50"/>
        <v>3D</v>
      </c>
      <c r="N197" s="217" t="str">
        <f t="shared" si="58"/>
        <v xml:space="preserve"> </v>
      </c>
      <c r="O197" s="217" t="str">
        <f t="shared" si="52"/>
        <v xml:space="preserve"> </v>
      </c>
      <c r="P197" s="218">
        <f t="shared" si="53"/>
        <v>3</v>
      </c>
      <c r="Q197" s="219">
        <f t="shared" si="54"/>
        <v>9</v>
      </c>
      <c r="R197" s="220">
        <f t="shared" si="55"/>
        <v>5</v>
      </c>
      <c r="AC197" s="17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R197" s="16"/>
      <c r="AS197" s="16"/>
    </row>
    <row r="198" spans="1:45">
      <c r="A198" s="197">
        <f t="shared" si="56"/>
        <v>188</v>
      </c>
      <c r="B198" s="198">
        <f>Data!B198</f>
        <v>2</v>
      </c>
      <c r="D198" s="212" t="str">
        <f t="shared" si="43"/>
        <v xml:space="preserve"> </v>
      </c>
      <c r="E198" s="213" t="str">
        <f t="shared" si="44"/>
        <v>L</v>
      </c>
      <c r="F198" s="214" t="str">
        <f t="shared" si="45"/>
        <v xml:space="preserve"> </v>
      </c>
      <c r="G198" s="214" t="str">
        <f t="shared" si="46"/>
        <v>E</v>
      </c>
      <c r="H198" s="214" t="str">
        <f t="shared" si="57"/>
        <v xml:space="preserve"> </v>
      </c>
      <c r="I198" s="214" t="str">
        <f t="shared" si="41"/>
        <v xml:space="preserve"> </v>
      </c>
      <c r="J198" s="215" t="str">
        <f t="shared" si="42"/>
        <v>B</v>
      </c>
      <c r="K198" s="216" t="str">
        <f t="shared" si="48"/>
        <v>1D</v>
      </c>
      <c r="L198" s="217" t="str">
        <f t="shared" si="49"/>
        <v xml:space="preserve"> </v>
      </c>
      <c r="M198" s="217" t="str">
        <f t="shared" si="50"/>
        <v xml:space="preserve"> </v>
      </c>
      <c r="N198" s="217" t="str">
        <f t="shared" si="58"/>
        <v xml:space="preserve"> </v>
      </c>
      <c r="O198" s="217">
        <f t="shared" si="52"/>
        <v>2</v>
      </c>
      <c r="P198" s="218" t="str">
        <f t="shared" si="53"/>
        <v xml:space="preserve"> </v>
      </c>
      <c r="Q198" s="219">
        <f t="shared" si="54"/>
        <v>1</v>
      </c>
      <c r="R198" s="220">
        <f t="shared" si="55"/>
        <v>1</v>
      </c>
      <c r="AC198" s="17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R198" s="16"/>
      <c r="AS198" s="16"/>
    </row>
    <row r="199" spans="1:45">
      <c r="A199" s="197">
        <f t="shared" si="56"/>
        <v>189</v>
      </c>
      <c r="B199" s="198">
        <f>Data!B199</f>
        <v>12</v>
      </c>
      <c r="D199" s="212" t="str">
        <f t="shared" si="43"/>
        <v xml:space="preserve"> </v>
      </c>
      <c r="E199" s="213" t="str">
        <f t="shared" si="44"/>
        <v>L</v>
      </c>
      <c r="F199" s="214" t="str">
        <f t="shared" si="45"/>
        <v xml:space="preserve"> </v>
      </c>
      <c r="G199" s="214" t="str">
        <f t="shared" si="46"/>
        <v>E</v>
      </c>
      <c r="H199" s="214" t="str">
        <f t="shared" si="57"/>
        <v xml:space="preserve"> </v>
      </c>
      <c r="I199" s="214" t="str">
        <f t="shared" si="41"/>
        <v>R</v>
      </c>
      <c r="J199" s="215" t="str">
        <f t="shared" si="42"/>
        <v xml:space="preserve"> </v>
      </c>
      <c r="K199" s="216" t="str">
        <f t="shared" si="48"/>
        <v>1D</v>
      </c>
      <c r="L199" s="217" t="str">
        <f t="shared" si="49"/>
        <v xml:space="preserve"> </v>
      </c>
      <c r="M199" s="217" t="str">
        <f t="shared" si="50"/>
        <v xml:space="preserve"> </v>
      </c>
      <c r="N199" s="217" t="str">
        <f t="shared" si="58"/>
        <v xml:space="preserve"> </v>
      </c>
      <c r="O199" s="217" t="str">
        <f t="shared" si="52"/>
        <v xml:space="preserve"> </v>
      </c>
      <c r="P199" s="218">
        <f t="shared" si="53"/>
        <v>3</v>
      </c>
      <c r="Q199" s="219">
        <f t="shared" si="54"/>
        <v>4</v>
      </c>
      <c r="R199" s="220">
        <f t="shared" si="55"/>
        <v>2</v>
      </c>
      <c r="AC199" s="17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R199" s="16"/>
      <c r="AS199" s="16"/>
    </row>
    <row r="200" spans="1:45">
      <c r="A200" s="197">
        <f t="shared" si="56"/>
        <v>190</v>
      </c>
      <c r="B200" s="198">
        <f>Data!B200</f>
        <v>22</v>
      </c>
      <c r="D200" s="212" t="str">
        <f t="shared" si="43"/>
        <v xml:space="preserve"> </v>
      </c>
      <c r="E200" s="213" t="str">
        <f t="shared" si="44"/>
        <v xml:space="preserve"> </v>
      </c>
      <c r="F200" s="214" t="str">
        <f t="shared" si="45"/>
        <v>H</v>
      </c>
      <c r="G200" s="214" t="str">
        <f t="shared" si="46"/>
        <v>E</v>
      </c>
      <c r="H200" s="214" t="str">
        <f t="shared" si="57"/>
        <v xml:space="preserve"> </v>
      </c>
      <c r="I200" s="214" t="str">
        <f t="shared" si="41"/>
        <v xml:space="preserve"> </v>
      </c>
      <c r="J200" s="215" t="str">
        <f t="shared" si="42"/>
        <v>B</v>
      </c>
      <c r="K200" s="216" t="str">
        <f t="shared" si="48"/>
        <v xml:space="preserve"> </v>
      </c>
      <c r="L200" s="217" t="str">
        <f t="shared" si="49"/>
        <v>2D</v>
      </c>
      <c r="M200" s="217" t="str">
        <f t="shared" si="50"/>
        <v xml:space="preserve"> </v>
      </c>
      <c r="N200" s="217">
        <f t="shared" si="58"/>
        <v>1</v>
      </c>
      <c r="O200" s="217" t="str">
        <f t="shared" si="52"/>
        <v xml:space="preserve"> </v>
      </c>
      <c r="P200" s="218" t="str">
        <f t="shared" si="53"/>
        <v xml:space="preserve"> </v>
      </c>
      <c r="Q200" s="219">
        <f t="shared" si="54"/>
        <v>8</v>
      </c>
      <c r="R200" s="220">
        <f t="shared" si="55"/>
        <v>4</v>
      </c>
      <c r="AC200" s="17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R200" s="16"/>
      <c r="AS200" s="16"/>
    </row>
    <row r="201" spans="1:45">
      <c r="A201" s="197">
        <f t="shared" si="56"/>
        <v>191</v>
      </c>
      <c r="B201" s="198">
        <f>Data!B201</f>
        <v>6</v>
      </c>
      <c r="D201" s="212" t="str">
        <f t="shared" si="43"/>
        <v xml:space="preserve"> </v>
      </c>
      <c r="E201" s="213" t="str">
        <f t="shared" si="44"/>
        <v>L</v>
      </c>
      <c r="F201" s="214" t="str">
        <f t="shared" si="45"/>
        <v xml:space="preserve"> </v>
      </c>
      <c r="G201" s="214" t="str">
        <f t="shared" si="46"/>
        <v>E</v>
      </c>
      <c r="H201" s="214" t="str">
        <f t="shared" si="57"/>
        <v xml:space="preserve"> </v>
      </c>
      <c r="I201" s="214" t="str">
        <f t="shared" si="41"/>
        <v xml:space="preserve"> </v>
      </c>
      <c r="J201" s="215" t="str">
        <f t="shared" si="42"/>
        <v>B</v>
      </c>
      <c r="K201" s="216" t="str">
        <f t="shared" si="48"/>
        <v>1D</v>
      </c>
      <c r="L201" s="217" t="str">
        <f t="shared" si="49"/>
        <v xml:space="preserve"> </v>
      </c>
      <c r="M201" s="217" t="str">
        <f t="shared" si="50"/>
        <v xml:space="preserve"> </v>
      </c>
      <c r="N201" s="217" t="str">
        <f t="shared" si="58"/>
        <v xml:space="preserve"> </v>
      </c>
      <c r="O201" s="217" t="str">
        <f t="shared" si="52"/>
        <v xml:space="preserve"> </v>
      </c>
      <c r="P201" s="218">
        <f t="shared" si="53"/>
        <v>3</v>
      </c>
      <c r="Q201" s="219">
        <f t="shared" si="54"/>
        <v>2</v>
      </c>
      <c r="R201" s="220">
        <f t="shared" si="55"/>
        <v>1</v>
      </c>
      <c r="AC201" s="17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R201" s="16"/>
      <c r="AS201" s="16"/>
    </row>
    <row r="202" spans="1:45">
      <c r="A202" s="197">
        <f t="shared" si="56"/>
        <v>192</v>
      </c>
      <c r="B202" s="198">
        <f>Data!B202</f>
        <v>23</v>
      </c>
      <c r="D202" s="212" t="str">
        <f t="shared" si="43"/>
        <v xml:space="preserve"> </v>
      </c>
      <c r="E202" s="213" t="str">
        <f t="shared" si="44"/>
        <v xml:space="preserve"> </v>
      </c>
      <c r="F202" s="214" t="str">
        <f t="shared" si="45"/>
        <v>H</v>
      </c>
      <c r="G202" s="214" t="str">
        <f t="shared" si="46"/>
        <v xml:space="preserve"> </v>
      </c>
      <c r="H202" s="214" t="str">
        <f t="shared" si="57"/>
        <v>O</v>
      </c>
      <c r="I202" s="214" t="str">
        <f t="shared" si="41"/>
        <v>R</v>
      </c>
      <c r="J202" s="215" t="str">
        <f t="shared" si="42"/>
        <v xml:space="preserve"> </v>
      </c>
      <c r="K202" s="216" t="str">
        <f t="shared" si="48"/>
        <v xml:space="preserve"> </v>
      </c>
      <c r="L202" s="217" t="str">
        <f t="shared" si="49"/>
        <v>2D</v>
      </c>
      <c r="M202" s="217" t="str">
        <f t="shared" si="50"/>
        <v xml:space="preserve"> </v>
      </c>
      <c r="N202" s="217" t="str">
        <f t="shared" si="58"/>
        <v xml:space="preserve"> </v>
      </c>
      <c r="O202" s="217">
        <f t="shared" si="52"/>
        <v>2</v>
      </c>
      <c r="P202" s="218" t="str">
        <f t="shared" si="53"/>
        <v xml:space="preserve"> </v>
      </c>
      <c r="Q202" s="219">
        <f t="shared" si="54"/>
        <v>8</v>
      </c>
      <c r="R202" s="220">
        <f t="shared" si="55"/>
        <v>4</v>
      </c>
      <c r="AC202" s="17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R202" s="16"/>
      <c r="AS202" s="16"/>
    </row>
    <row r="203" spans="1:45">
      <c r="A203" s="197">
        <f t="shared" si="56"/>
        <v>193</v>
      </c>
      <c r="B203" s="198">
        <f>Data!B203</f>
        <v>22</v>
      </c>
      <c r="D203" s="212" t="str">
        <f t="shared" si="43"/>
        <v xml:space="preserve"> </v>
      </c>
      <c r="E203" s="213" t="str">
        <f t="shared" si="44"/>
        <v xml:space="preserve"> </v>
      </c>
      <c r="F203" s="214" t="str">
        <f t="shared" si="45"/>
        <v>H</v>
      </c>
      <c r="G203" s="214" t="str">
        <f t="shared" si="46"/>
        <v>E</v>
      </c>
      <c r="H203" s="214" t="str">
        <f t="shared" si="57"/>
        <v xml:space="preserve"> </v>
      </c>
      <c r="I203" s="214" t="str">
        <f t="shared" ref="I203:I266" si="59">IF($B203=0," ",IF(INDEX(AD$11:AS$46,$B203,2)="R","R"," "))</f>
        <v xml:space="preserve"> </v>
      </c>
      <c r="J203" s="215" t="str">
        <f t="shared" ref="J203:J266" si="60">IF($B203=0," ",IF(INDEX(AD$11:AS$46,$B203,2)="B","B"," "))</f>
        <v>B</v>
      </c>
      <c r="K203" s="216" t="str">
        <f t="shared" si="48"/>
        <v xml:space="preserve"> </v>
      </c>
      <c r="L203" s="217" t="str">
        <f t="shared" si="49"/>
        <v>2D</v>
      </c>
      <c r="M203" s="217" t="str">
        <f t="shared" si="50"/>
        <v xml:space="preserve"> </v>
      </c>
      <c r="N203" s="217">
        <f t="shared" si="58"/>
        <v>1</v>
      </c>
      <c r="O203" s="217" t="str">
        <f t="shared" si="52"/>
        <v xml:space="preserve"> </v>
      </c>
      <c r="P203" s="218" t="str">
        <f t="shared" si="53"/>
        <v xml:space="preserve"> </v>
      </c>
      <c r="Q203" s="219">
        <f t="shared" si="54"/>
        <v>8</v>
      </c>
      <c r="R203" s="220">
        <f t="shared" si="55"/>
        <v>4</v>
      </c>
      <c r="AC203" s="17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R203" s="16"/>
      <c r="AS203" s="16"/>
    </row>
    <row r="204" spans="1:45">
      <c r="A204" s="197">
        <f t="shared" si="56"/>
        <v>194</v>
      </c>
      <c r="B204" s="198">
        <f>Data!B204</f>
        <v>21</v>
      </c>
      <c r="D204" s="212" t="str">
        <f t="shared" ref="D204:D267" si="61">IF($B204=0,0," ")</f>
        <v xml:space="preserve"> </v>
      </c>
      <c r="E204" s="213" t="str">
        <f t="shared" ref="E204:E267" si="62">IF(AND(B204&gt;0,B204&lt;=18),"L"," ")</f>
        <v xml:space="preserve"> </v>
      </c>
      <c r="F204" s="214" t="str">
        <f t="shared" ref="F204:F267" si="63">IF(AND(B204&gt;18,B204&lt;=36),"H", " ")</f>
        <v>H</v>
      </c>
      <c r="G204" s="214" t="str">
        <f t="shared" ref="G204:G267" si="64">IF(AND(ISEVEN(B204),B204&lt;&gt;0),"E"," ")</f>
        <v xml:space="preserve"> </v>
      </c>
      <c r="H204" s="214" t="str">
        <f t="shared" si="57"/>
        <v>O</v>
      </c>
      <c r="I204" s="214" t="str">
        <f t="shared" si="59"/>
        <v>R</v>
      </c>
      <c r="J204" s="215" t="str">
        <f t="shared" si="60"/>
        <v xml:space="preserve"> </v>
      </c>
      <c r="K204" s="216" t="str">
        <f t="shared" ref="K204:K267" si="65">IF(AND($B204&gt;0,$B204&lt;13),"1D"," ")</f>
        <v xml:space="preserve"> </v>
      </c>
      <c r="L204" s="217" t="str">
        <f t="shared" ref="L204:L267" si="66">IF(AND($B204&gt;12,$B204&lt;25),"2D"," ")</f>
        <v>2D</v>
      </c>
      <c r="M204" s="217" t="str">
        <f t="shared" ref="M204:M267" si="67">IF(AND($B204&gt;24,$B204&lt;37),"3D"," ")</f>
        <v xml:space="preserve"> </v>
      </c>
      <c r="N204" s="217" t="str">
        <f t="shared" si="58"/>
        <v xml:space="preserve"> </v>
      </c>
      <c r="O204" s="217" t="str">
        <f t="shared" ref="O204:O267" si="68">IF($B204&lt;&gt;0,IF(MOD($B204,3)=2,2," ")," ")</f>
        <v xml:space="preserve"> </v>
      </c>
      <c r="P204" s="218">
        <f t="shared" ref="P204:P267" si="69">IF($B204&lt;&gt;0,IF(MOD($B204,3)=0,3," ")," ")</f>
        <v>3</v>
      </c>
      <c r="Q204" s="219">
        <f t="shared" ref="Q204:Q267" si="70">IF($B204=0,0,IF(MOD($B204,3)=0,QUOTIENT($B204,3),QUOTIENT($B204,3)+1))</f>
        <v>7</v>
      </c>
      <c r="R204" s="220">
        <f t="shared" ref="R204:R267" si="71">IF($B204=0,0,IF(MOD($B204,6)=0,QUOTIENT($B204,6),QUOTIENT($B204,6)+1))</f>
        <v>4</v>
      </c>
      <c r="AC204" s="17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R204" s="16"/>
      <c r="AS204" s="16"/>
    </row>
    <row r="205" spans="1:45">
      <c r="A205" s="197">
        <f t="shared" si="56"/>
        <v>195</v>
      </c>
      <c r="B205" s="198">
        <f>Data!B205</f>
        <v>31</v>
      </c>
      <c r="D205" s="212" t="str">
        <f t="shared" si="61"/>
        <v xml:space="preserve"> </v>
      </c>
      <c r="E205" s="213" t="str">
        <f t="shared" si="62"/>
        <v xml:space="preserve"> </v>
      </c>
      <c r="F205" s="214" t="str">
        <f t="shared" si="63"/>
        <v>H</v>
      </c>
      <c r="G205" s="214" t="str">
        <f t="shared" si="64"/>
        <v xml:space="preserve"> </v>
      </c>
      <c r="H205" s="214" t="str">
        <f t="shared" si="57"/>
        <v>O</v>
      </c>
      <c r="I205" s="214" t="str">
        <f t="shared" si="59"/>
        <v xml:space="preserve"> </v>
      </c>
      <c r="J205" s="215" t="str">
        <f t="shared" si="60"/>
        <v>B</v>
      </c>
      <c r="K205" s="216" t="str">
        <f t="shared" si="65"/>
        <v xml:space="preserve"> </v>
      </c>
      <c r="L205" s="217" t="str">
        <f t="shared" si="66"/>
        <v xml:space="preserve"> </v>
      </c>
      <c r="M205" s="217" t="str">
        <f t="shared" si="67"/>
        <v>3D</v>
      </c>
      <c r="N205" s="217">
        <f t="shared" si="58"/>
        <v>1</v>
      </c>
      <c r="O205" s="217" t="str">
        <f t="shared" si="68"/>
        <v xml:space="preserve"> </v>
      </c>
      <c r="P205" s="218" t="str">
        <f t="shared" si="69"/>
        <v xml:space="preserve"> </v>
      </c>
      <c r="Q205" s="219">
        <f t="shared" si="70"/>
        <v>11</v>
      </c>
      <c r="R205" s="220">
        <f t="shared" si="71"/>
        <v>6</v>
      </c>
      <c r="AC205" s="17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R205" s="16"/>
      <c r="AS205" s="16"/>
    </row>
    <row r="206" spans="1:45">
      <c r="A206" s="197">
        <f t="shared" si="56"/>
        <v>196</v>
      </c>
      <c r="B206" s="198">
        <f>Data!B206</f>
        <v>28</v>
      </c>
      <c r="D206" s="212" t="str">
        <f t="shared" si="61"/>
        <v xml:space="preserve"> </v>
      </c>
      <c r="E206" s="213" t="str">
        <f t="shared" si="62"/>
        <v xml:space="preserve"> </v>
      </c>
      <c r="F206" s="214" t="str">
        <f t="shared" si="63"/>
        <v>H</v>
      </c>
      <c r="G206" s="214" t="str">
        <f t="shared" si="64"/>
        <v>E</v>
      </c>
      <c r="H206" s="214" t="str">
        <f t="shared" si="57"/>
        <v xml:space="preserve"> </v>
      </c>
      <c r="I206" s="214" t="str">
        <f t="shared" si="59"/>
        <v xml:space="preserve"> </v>
      </c>
      <c r="J206" s="215" t="str">
        <f t="shared" si="60"/>
        <v>B</v>
      </c>
      <c r="K206" s="216" t="str">
        <f t="shared" si="65"/>
        <v xml:space="preserve"> </v>
      </c>
      <c r="L206" s="217" t="str">
        <f t="shared" si="66"/>
        <v xml:space="preserve"> </v>
      </c>
      <c r="M206" s="217" t="str">
        <f t="shared" si="67"/>
        <v>3D</v>
      </c>
      <c r="N206" s="217">
        <f t="shared" si="58"/>
        <v>1</v>
      </c>
      <c r="O206" s="217" t="str">
        <f t="shared" si="68"/>
        <v xml:space="preserve"> </v>
      </c>
      <c r="P206" s="218" t="str">
        <f t="shared" si="69"/>
        <v xml:space="preserve"> </v>
      </c>
      <c r="Q206" s="219">
        <f t="shared" si="70"/>
        <v>10</v>
      </c>
      <c r="R206" s="220">
        <f t="shared" si="71"/>
        <v>5</v>
      </c>
      <c r="AC206" s="17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R206" s="16"/>
      <c r="AS206" s="16"/>
    </row>
    <row r="207" spans="1:45">
      <c r="A207" s="197">
        <f t="shared" si="56"/>
        <v>197</v>
      </c>
      <c r="B207" s="198">
        <f>Data!B207</f>
        <v>7</v>
      </c>
      <c r="D207" s="212" t="str">
        <f t="shared" si="61"/>
        <v xml:space="preserve"> </v>
      </c>
      <c r="E207" s="213" t="str">
        <f t="shared" si="62"/>
        <v>L</v>
      </c>
      <c r="F207" s="214" t="str">
        <f t="shared" si="63"/>
        <v xml:space="preserve"> </v>
      </c>
      <c r="G207" s="214" t="str">
        <f t="shared" si="64"/>
        <v xml:space="preserve"> </v>
      </c>
      <c r="H207" s="214" t="str">
        <f t="shared" si="57"/>
        <v>O</v>
      </c>
      <c r="I207" s="214" t="str">
        <f t="shared" si="59"/>
        <v>R</v>
      </c>
      <c r="J207" s="215" t="str">
        <f t="shared" si="60"/>
        <v xml:space="preserve"> </v>
      </c>
      <c r="K207" s="216" t="str">
        <f t="shared" si="65"/>
        <v>1D</v>
      </c>
      <c r="L207" s="217" t="str">
        <f t="shared" si="66"/>
        <v xml:space="preserve"> </v>
      </c>
      <c r="M207" s="217" t="str">
        <f t="shared" si="67"/>
        <v xml:space="preserve"> </v>
      </c>
      <c r="N207" s="217">
        <f t="shared" si="58"/>
        <v>1</v>
      </c>
      <c r="O207" s="217" t="str">
        <f t="shared" si="68"/>
        <v xml:space="preserve"> </v>
      </c>
      <c r="P207" s="218" t="str">
        <f t="shared" si="69"/>
        <v xml:space="preserve"> </v>
      </c>
      <c r="Q207" s="219">
        <f t="shared" si="70"/>
        <v>3</v>
      </c>
      <c r="R207" s="220">
        <f t="shared" si="71"/>
        <v>2</v>
      </c>
      <c r="AC207" s="17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R207" s="16"/>
      <c r="AS207" s="16"/>
    </row>
    <row r="208" spans="1:45">
      <c r="A208" s="197">
        <f t="shared" si="56"/>
        <v>198</v>
      </c>
      <c r="B208" s="198">
        <f>Data!B208</f>
        <v>6</v>
      </c>
      <c r="D208" s="212" t="str">
        <f t="shared" si="61"/>
        <v xml:space="preserve"> </v>
      </c>
      <c r="E208" s="213" t="str">
        <f t="shared" si="62"/>
        <v>L</v>
      </c>
      <c r="F208" s="214" t="str">
        <f t="shared" si="63"/>
        <v xml:space="preserve"> </v>
      </c>
      <c r="G208" s="214" t="str">
        <f t="shared" si="64"/>
        <v>E</v>
      </c>
      <c r="H208" s="214" t="str">
        <f t="shared" si="57"/>
        <v xml:space="preserve"> </v>
      </c>
      <c r="I208" s="214" t="str">
        <f t="shared" si="59"/>
        <v xml:space="preserve"> </v>
      </c>
      <c r="J208" s="215" t="str">
        <f t="shared" si="60"/>
        <v>B</v>
      </c>
      <c r="K208" s="216" t="str">
        <f t="shared" si="65"/>
        <v>1D</v>
      </c>
      <c r="L208" s="217" t="str">
        <f t="shared" si="66"/>
        <v xml:space="preserve"> </v>
      </c>
      <c r="M208" s="217" t="str">
        <f t="shared" si="67"/>
        <v xml:space="preserve"> </v>
      </c>
      <c r="N208" s="217" t="str">
        <f t="shared" si="58"/>
        <v xml:space="preserve"> </v>
      </c>
      <c r="O208" s="217" t="str">
        <f t="shared" si="68"/>
        <v xml:space="preserve"> </v>
      </c>
      <c r="P208" s="218">
        <f t="shared" si="69"/>
        <v>3</v>
      </c>
      <c r="Q208" s="219">
        <f t="shared" si="70"/>
        <v>2</v>
      </c>
      <c r="R208" s="220">
        <f t="shared" si="71"/>
        <v>1</v>
      </c>
      <c r="AC208" s="17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R208" s="16"/>
      <c r="AS208" s="16"/>
    </row>
    <row r="209" spans="1:45">
      <c r="A209" s="197">
        <f t="shared" si="56"/>
        <v>199</v>
      </c>
      <c r="B209" s="198">
        <f>Data!B209</f>
        <v>10</v>
      </c>
      <c r="D209" s="212" t="str">
        <f t="shared" si="61"/>
        <v xml:space="preserve"> </v>
      </c>
      <c r="E209" s="213" t="str">
        <f t="shared" si="62"/>
        <v>L</v>
      </c>
      <c r="F209" s="214" t="str">
        <f t="shared" si="63"/>
        <v xml:space="preserve"> </v>
      </c>
      <c r="G209" s="214" t="str">
        <f t="shared" si="64"/>
        <v>E</v>
      </c>
      <c r="H209" s="214" t="str">
        <f t="shared" si="57"/>
        <v xml:space="preserve"> </v>
      </c>
      <c r="I209" s="214" t="str">
        <f t="shared" si="59"/>
        <v xml:space="preserve"> </v>
      </c>
      <c r="J209" s="215" t="str">
        <f t="shared" si="60"/>
        <v>B</v>
      </c>
      <c r="K209" s="216" t="str">
        <f t="shared" si="65"/>
        <v>1D</v>
      </c>
      <c r="L209" s="217" t="str">
        <f t="shared" si="66"/>
        <v xml:space="preserve"> </v>
      </c>
      <c r="M209" s="217" t="str">
        <f t="shared" si="67"/>
        <v xml:space="preserve"> </v>
      </c>
      <c r="N209" s="217">
        <f t="shared" si="58"/>
        <v>1</v>
      </c>
      <c r="O209" s="217" t="str">
        <f t="shared" si="68"/>
        <v xml:space="preserve"> </v>
      </c>
      <c r="P209" s="218" t="str">
        <f t="shared" si="69"/>
        <v xml:space="preserve"> </v>
      </c>
      <c r="Q209" s="219">
        <f t="shared" si="70"/>
        <v>4</v>
      </c>
      <c r="R209" s="220">
        <f t="shared" si="71"/>
        <v>2</v>
      </c>
      <c r="AC209" s="17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R209" s="16"/>
      <c r="AS209" s="16"/>
    </row>
    <row r="210" spans="1:45">
      <c r="A210" s="197">
        <f t="shared" si="56"/>
        <v>200</v>
      </c>
      <c r="B210" s="198">
        <f>Data!B210</f>
        <v>23</v>
      </c>
      <c r="D210" s="212" t="str">
        <f t="shared" si="61"/>
        <v xml:space="preserve"> </v>
      </c>
      <c r="E210" s="213" t="str">
        <f t="shared" si="62"/>
        <v xml:space="preserve"> </v>
      </c>
      <c r="F210" s="214" t="str">
        <f t="shared" si="63"/>
        <v>H</v>
      </c>
      <c r="G210" s="214" t="str">
        <f t="shared" si="64"/>
        <v xml:space="preserve"> </v>
      </c>
      <c r="H210" s="214" t="str">
        <f t="shared" si="57"/>
        <v>O</v>
      </c>
      <c r="I210" s="214" t="str">
        <f t="shared" si="59"/>
        <v>R</v>
      </c>
      <c r="J210" s="215" t="str">
        <f t="shared" si="60"/>
        <v xml:space="preserve"> </v>
      </c>
      <c r="K210" s="216" t="str">
        <f t="shared" si="65"/>
        <v xml:space="preserve"> </v>
      </c>
      <c r="L210" s="217" t="str">
        <f t="shared" si="66"/>
        <v>2D</v>
      </c>
      <c r="M210" s="217" t="str">
        <f t="shared" si="67"/>
        <v xml:space="preserve"> </v>
      </c>
      <c r="N210" s="217" t="str">
        <f t="shared" si="58"/>
        <v xml:space="preserve"> </v>
      </c>
      <c r="O210" s="217">
        <f t="shared" si="68"/>
        <v>2</v>
      </c>
      <c r="P210" s="218" t="str">
        <f t="shared" si="69"/>
        <v xml:space="preserve"> </v>
      </c>
      <c r="Q210" s="219">
        <f t="shared" si="70"/>
        <v>8</v>
      </c>
      <c r="R210" s="220">
        <f t="shared" si="71"/>
        <v>4</v>
      </c>
      <c r="AC210" s="17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R210" s="16"/>
      <c r="AS210" s="16"/>
    </row>
    <row r="211" spans="1:45">
      <c r="A211" s="197">
        <f t="shared" si="56"/>
        <v>201</v>
      </c>
      <c r="B211" s="198">
        <f>Data!B211</f>
        <v>16</v>
      </c>
      <c r="D211" s="212" t="str">
        <f t="shared" si="61"/>
        <v xml:space="preserve"> </v>
      </c>
      <c r="E211" s="213" t="str">
        <f t="shared" si="62"/>
        <v>L</v>
      </c>
      <c r="F211" s="214" t="str">
        <f t="shared" si="63"/>
        <v xml:space="preserve"> </v>
      </c>
      <c r="G211" s="214" t="str">
        <f t="shared" si="64"/>
        <v>E</v>
      </c>
      <c r="H211" s="214" t="str">
        <f t="shared" si="57"/>
        <v xml:space="preserve"> </v>
      </c>
      <c r="I211" s="214" t="str">
        <f t="shared" si="59"/>
        <v>R</v>
      </c>
      <c r="J211" s="215" t="str">
        <f t="shared" si="60"/>
        <v xml:space="preserve"> </v>
      </c>
      <c r="K211" s="216" t="str">
        <f t="shared" si="65"/>
        <v xml:space="preserve"> </v>
      </c>
      <c r="L211" s="217" t="str">
        <f t="shared" si="66"/>
        <v>2D</v>
      </c>
      <c r="M211" s="217" t="str">
        <f t="shared" si="67"/>
        <v xml:space="preserve"> </v>
      </c>
      <c r="N211" s="217">
        <f t="shared" si="58"/>
        <v>1</v>
      </c>
      <c r="O211" s="217" t="str">
        <f t="shared" si="68"/>
        <v xml:space="preserve"> </v>
      </c>
      <c r="P211" s="218" t="str">
        <f t="shared" si="69"/>
        <v xml:space="preserve"> </v>
      </c>
      <c r="Q211" s="219">
        <f t="shared" si="70"/>
        <v>6</v>
      </c>
      <c r="R211" s="220">
        <f t="shared" si="71"/>
        <v>3</v>
      </c>
      <c r="AC211" s="17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R211" s="16"/>
      <c r="AS211" s="16"/>
    </row>
    <row r="212" spans="1:45">
      <c r="A212" s="197">
        <f t="shared" si="56"/>
        <v>202</v>
      </c>
      <c r="B212" s="198">
        <f>Data!B212</f>
        <v>21</v>
      </c>
      <c r="D212" s="212" t="str">
        <f t="shared" si="61"/>
        <v xml:space="preserve"> </v>
      </c>
      <c r="E212" s="213" t="str">
        <f t="shared" si="62"/>
        <v xml:space="preserve"> </v>
      </c>
      <c r="F212" s="214" t="str">
        <f t="shared" si="63"/>
        <v>H</v>
      </c>
      <c r="G212" s="214" t="str">
        <f t="shared" si="64"/>
        <v xml:space="preserve"> </v>
      </c>
      <c r="H212" s="214" t="str">
        <f t="shared" si="57"/>
        <v>O</v>
      </c>
      <c r="I212" s="214" t="str">
        <f t="shared" si="59"/>
        <v>R</v>
      </c>
      <c r="J212" s="215" t="str">
        <f t="shared" si="60"/>
        <v xml:space="preserve"> </v>
      </c>
      <c r="K212" s="216" t="str">
        <f t="shared" si="65"/>
        <v xml:space="preserve"> </v>
      </c>
      <c r="L212" s="217" t="str">
        <f t="shared" si="66"/>
        <v>2D</v>
      </c>
      <c r="M212" s="217" t="str">
        <f t="shared" si="67"/>
        <v xml:space="preserve"> </v>
      </c>
      <c r="N212" s="217" t="str">
        <f t="shared" si="58"/>
        <v xml:space="preserve"> </v>
      </c>
      <c r="O212" s="217" t="str">
        <f t="shared" si="68"/>
        <v xml:space="preserve"> </v>
      </c>
      <c r="P212" s="218">
        <f t="shared" si="69"/>
        <v>3</v>
      </c>
      <c r="Q212" s="219">
        <f t="shared" si="70"/>
        <v>7</v>
      </c>
      <c r="R212" s="220">
        <f t="shared" si="71"/>
        <v>4</v>
      </c>
      <c r="AC212" s="17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R212" s="16"/>
      <c r="AS212" s="16"/>
    </row>
    <row r="213" spans="1:45">
      <c r="A213" s="197">
        <f t="shared" si="56"/>
        <v>203</v>
      </c>
      <c r="B213" s="198">
        <f>Data!B213</f>
        <v>28</v>
      </c>
      <c r="D213" s="212" t="str">
        <f t="shared" si="61"/>
        <v xml:space="preserve"> </v>
      </c>
      <c r="E213" s="213" t="str">
        <f t="shared" si="62"/>
        <v xml:space="preserve"> </v>
      </c>
      <c r="F213" s="214" t="str">
        <f t="shared" si="63"/>
        <v>H</v>
      </c>
      <c r="G213" s="214" t="str">
        <f t="shared" si="64"/>
        <v>E</v>
      </c>
      <c r="H213" s="214" t="str">
        <f t="shared" si="57"/>
        <v xml:space="preserve"> </v>
      </c>
      <c r="I213" s="214" t="str">
        <f t="shared" si="59"/>
        <v xml:space="preserve"> </v>
      </c>
      <c r="J213" s="215" t="str">
        <f t="shared" si="60"/>
        <v>B</v>
      </c>
      <c r="K213" s="216" t="str">
        <f t="shared" si="65"/>
        <v xml:space="preserve"> </v>
      </c>
      <c r="L213" s="217" t="str">
        <f t="shared" si="66"/>
        <v xml:space="preserve"> </v>
      </c>
      <c r="M213" s="217" t="str">
        <f t="shared" si="67"/>
        <v>3D</v>
      </c>
      <c r="N213" s="217">
        <f t="shared" si="58"/>
        <v>1</v>
      </c>
      <c r="O213" s="217" t="str">
        <f t="shared" si="68"/>
        <v xml:space="preserve"> </v>
      </c>
      <c r="P213" s="218" t="str">
        <f t="shared" si="69"/>
        <v xml:space="preserve"> </v>
      </c>
      <c r="Q213" s="219">
        <f t="shared" si="70"/>
        <v>10</v>
      </c>
      <c r="R213" s="220">
        <f t="shared" si="71"/>
        <v>5</v>
      </c>
      <c r="AC213" s="17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R213" s="16"/>
      <c r="AS213" s="16"/>
    </row>
    <row r="214" spans="1:45">
      <c r="A214" s="197">
        <f t="shared" si="56"/>
        <v>204</v>
      </c>
      <c r="B214" s="198">
        <f>Data!B214</f>
        <v>11</v>
      </c>
      <c r="D214" s="212" t="str">
        <f t="shared" si="61"/>
        <v xml:space="preserve"> </v>
      </c>
      <c r="E214" s="213" t="str">
        <f t="shared" si="62"/>
        <v>L</v>
      </c>
      <c r="F214" s="214" t="str">
        <f t="shared" si="63"/>
        <v xml:space="preserve"> </v>
      </c>
      <c r="G214" s="214" t="str">
        <f t="shared" si="64"/>
        <v xml:space="preserve"> </v>
      </c>
      <c r="H214" s="214" t="str">
        <f t="shared" si="57"/>
        <v>O</v>
      </c>
      <c r="I214" s="214" t="str">
        <f t="shared" si="59"/>
        <v xml:space="preserve"> </v>
      </c>
      <c r="J214" s="215" t="str">
        <f t="shared" si="60"/>
        <v>B</v>
      </c>
      <c r="K214" s="216" t="str">
        <f t="shared" si="65"/>
        <v>1D</v>
      </c>
      <c r="L214" s="217" t="str">
        <f t="shared" si="66"/>
        <v xml:space="preserve"> </v>
      </c>
      <c r="M214" s="217" t="str">
        <f t="shared" si="67"/>
        <v xml:space="preserve"> </v>
      </c>
      <c r="N214" s="217" t="str">
        <f t="shared" si="58"/>
        <v xml:space="preserve"> </v>
      </c>
      <c r="O214" s="217">
        <f t="shared" si="68"/>
        <v>2</v>
      </c>
      <c r="P214" s="218" t="str">
        <f t="shared" si="69"/>
        <v xml:space="preserve"> </v>
      </c>
      <c r="Q214" s="219">
        <f t="shared" si="70"/>
        <v>4</v>
      </c>
      <c r="R214" s="220">
        <f t="shared" si="71"/>
        <v>2</v>
      </c>
      <c r="AC214" s="17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R214" s="16"/>
      <c r="AS214" s="16"/>
    </row>
    <row r="215" spans="1:45">
      <c r="A215" s="197">
        <f t="shared" si="56"/>
        <v>205</v>
      </c>
      <c r="B215" s="198">
        <f>Data!B215</f>
        <v>3</v>
      </c>
      <c r="D215" s="212" t="str">
        <f t="shared" si="61"/>
        <v xml:space="preserve"> </v>
      </c>
      <c r="E215" s="213" t="str">
        <f t="shared" si="62"/>
        <v>L</v>
      </c>
      <c r="F215" s="214" t="str">
        <f t="shared" si="63"/>
        <v xml:space="preserve"> </v>
      </c>
      <c r="G215" s="214" t="str">
        <f t="shared" si="64"/>
        <v xml:space="preserve"> </v>
      </c>
      <c r="H215" s="214" t="str">
        <f t="shared" si="57"/>
        <v>O</v>
      </c>
      <c r="I215" s="214" t="str">
        <f t="shared" si="59"/>
        <v>R</v>
      </c>
      <c r="J215" s="215" t="str">
        <f t="shared" si="60"/>
        <v xml:space="preserve"> </v>
      </c>
      <c r="K215" s="216" t="str">
        <f t="shared" si="65"/>
        <v>1D</v>
      </c>
      <c r="L215" s="217" t="str">
        <f t="shared" si="66"/>
        <v xml:space="preserve"> </v>
      </c>
      <c r="M215" s="217" t="str">
        <f t="shared" si="67"/>
        <v xml:space="preserve"> </v>
      </c>
      <c r="N215" s="217" t="str">
        <f t="shared" si="58"/>
        <v xml:space="preserve"> </v>
      </c>
      <c r="O215" s="217" t="str">
        <f t="shared" si="68"/>
        <v xml:space="preserve"> </v>
      </c>
      <c r="P215" s="218">
        <f t="shared" si="69"/>
        <v>3</v>
      </c>
      <c r="Q215" s="219">
        <f t="shared" si="70"/>
        <v>1</v>
      </c>
      <c r="R215" s="220">
        <f t="shared" si="71"/>
        <v>1</v>
      </c>
      <c r="AC215" s="17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R215" s="16"/>
      <c r="AS215" s="16"/>
    </row>
    <row r="216" spans="1:45">
      <c r="A216" s="197">
        <f t="shared" si="56"/>
        <v>206</v>
      </c>
      <c r="B216" s="198">
        <f>Data!B216</f>
        <v>21</v>
      </c>
      <c r="D216" s="212" t="str">
        <f t="shared" si="61"/>
        <v xml:space="preserve"> </v>
      </c>
      <c r="E216" s="213" t="str">
        <f t="shared" si="62"/>
        <v xml:space="preserve"> </v>
      </c>
      <c r="F216" s="214" t="str">
        <f t="shared" si="63"/>
        <v>H</v>
      </c>
      <c r="G216" s="214" t="str">
        <f t="shared" si="64"/>
        <v xml:space="preserve"> </v>
      </c>
      <c r="H216" s="214" t="str">
        <f t="shared" si="57"/>
        <v>O</v>
      </c>
      <c r="I216" s="214" t="str">
        <f t="shared" si="59"/>
        <v>R</v>
      </c>
      <c r="J216" s="215" t="str">
        <f t="shared" si="60"/>
        <v xml:space="preserve"> </v>
      </c>
      <c r="K216" s="216" t="str">
        <f t="shared" si="65"/>
        <v xml:space="preserve"> </v>
      </c>
      <c r="L216" s="217" t="str">
        <f t="shared" si="66"/>
        <v>2D</v>
      </c>
      <c r="M216" s="217" t="str">
        <f t="shared" si="67"/>
        <v xml:space="preserve"> </v>
      </c>
      <c r="N216" s="217" t="str">
        <f t="shared" si="58"/>
        <v xml:space="preserve"> </v>
      </c>
      <c r="O216" s="217" t="str">
        <f t="shared" si="68"/>
        <v xml:space="preserve"> </v>
      </c>
      <c r="P216" s="218">
        <f t="shared" si="69"/>
        <v>3</v>
      </c>
      <c r="Q216" s="219">
        <f t="shared" si="70"/>
        <v>7</v>
      </c>
      <c r="R216" s="220">
        <f t="shared" si="71"/>
        <v>4</v>
      </c>
      <c r="AC216" s="17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R216" s="16"/>
      <c r="AS216" s="16"/>
    </row>
    <row r="217" spans="1:45">
      <c r="A217" s="197">
        <f t="shared" si="56"/>
        <v>207</v>
      </c>
      <c r="B217" s="198">
        <f>Data!B217</f>
        <v>27</v>
      </c>
      <c r="D217" s="212" t="str">
        <f t="shared" si="61"/>
        <v xml:space="preserve"> </v>
      </c>
      <c r="E217" s="213" t="str">
        <f t="shared" si="62"/>
        <v xml:space="preserve"> </v>
      </c>
      <c r="F217" s="214" t="str">
        <f t="shared" si="63"/>
        <v>H</v>
      </c>
      <c r="G217" s="214" t="str">
        <f t="shared" si="64"/>
        <v xml:space="preserve"> </v>
      </c>
      <c r="H217" s="214" t="str">
        <f t="shared" si="57"/>
        <v>O</v>
      </c>
      <c r="I217" s="214" t="str">
        <f t="shared" si="59"/>
        <v>R</v>
      </c>
      <c r="J217" s="215" t="str">
        <f t="shared" si="60"/>
        <v xml:space="preserve"> </v>
      </c>
      <c r="K217" s="216" t="str">
        <f t="shared" si="65"/>
        <v xml:space="preserve"> </v>
      </c>
      <c r="L217" s="217" t="str">
        <f t="shared" si="66"/>
        <v xml:space="preserve"> </v>
      </c>
      <c r="M217" s="217" t="str">
        <f t="shared" si="67"/>
        <v>3D</v>
      </c>
      <c r="N217" s="217" t="str">
        <f t="shared" si="58"/>
        <v xml:space="preserve"> </v>
      </c>
      <c r="O217" s="217" t="str">
        <f t="shared" si="68"/>
        <v xml:space="preserve"> </v>
      </c>
      <c r="P217" s="218">
        <f t="shared" si="69"/>
        <v>3</v>
      </c>
      <c r="Q217" s="219">
        <f t="shared" si="70"/>
        <v>9</v>
      </c>
      <c r="R217" s="220">
        <f t="shared" si="71"/>
        <v>5</v>
      </c>
      <c r="AC217" s="17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R217" s="16"/>
      <c r="AS217" s="16"/>
    </row>
    <row r="218" spans="1:45">
      <c r="A218" s="197">
        <f t="shared" si="56"/>
        <v>208</v>
      </c>
      <c r="B218" s="198">
        <f>Data!B218</f>
        <v>18</v>
      </c>
      <c r="D218" s="212" t="str">
        <f t="shared" si="61"/>
        <v xml:space="preserve"> </v>
      </c>
      <c r="E218" s="213" t="str">
        <f t="shared" si="62"/>
        <v>L</v>
      </c>
      <c r="F218" s="214" t="str">
        <f t="shared" si="63"/>
        <v xml:space="preserve"> </v>
      </c>
      <c r="G218" s="214" t="str">
        <f t="shared" si="64"/>
        <v>E</v>
      </c>
      <c r="H218" s="214" t="str">
        <f t="shared" si="57"/>
        <v xml:space="preserve"> </v>
      </c>
      <c r="I218" s="214" t="str">
        <f t="shared" si="59"/>
        <v>R</v>
      </c>
      <c r="J218" s="215" t="str">
        <f t="shared" si="60"/>
        <v xml:space="preserve"> </v>
      </c>
      <c r="K218" s="216" t="str">
        <f t="shared" si="65"/>
        <v xml:space="preserve"> </v>
      </c>
      <c r="L218" s="217" t="str">
        <f t="shared" si="66"/>
        <v>2D</v>
      </c>
      <c r="M218" s="217" t="str">
        <f t="shared" si="67"/>
        <v xml:space="preserve"> </v>
      </c>
      <c r="N218" s="217" t="str">
        <f t="shared" si="58"/>
        <v xml:space="preserve"> </v>
      </c>
      <c r="O218" s="217" t="str">
        <f t="shared" si="68"/>
        <v xml:space="preserve"> </v>
      </c>
      <c r="P218" s="218">
        <f t="shared" si="69"/>
        <v>3</v>
      </c>
      <c r="Q218" s="219">
        <f t="shared" si="70"/>
        <v>6</v>
      </c>
      <c r="R218" s="220">
        <f t="shared" si="71"/>
        <v>3</v>
      </c>
      <c r="AC218" s="17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R218" s="16"/>
      <c r="AS218" s="16"/>
    </row>
    <row r="219" spans="1:45">
      <c r="A219" s="197">
        <f t="shared" si="56"/>
        <v>209</v>
      </c>
      <c r="B219" s="198">
        <f>Data!B219</f>
        <v>31</v>
      </c>
      <c r="D219" s="212" t="str">
        <f t="shared" si="61"/>
        <v xml:space="preserve"> </v>
      </c>
      <c r="E219" s="213" t="str">
        <f t="shared" si="62"/>
        <v xml:space="preserve"> </v>
      </c>
      <c r="F219" s="214" t="str">
        <f t="shared" si="63"/>
        <v>H</v>
      </c>
      <c r="G219" s="214" t="str">
        <f t="shared" si="64"/>
        <v xml:space="preserve"> </v>
      </c>
      <c r="H219" s="214" t="str">
        <f t="shared" si="57"/>
        <v>O</v>
      </c>
      <c r="I219" s="214" t="str">
        <f t="shared" si="59"/>
        <v xml:space="preserve"> </v>
      </c>
      <c r="J219" s="215" t="str">
        <f t="shared" si="60"/>
        <v>B</v>
      </c>
      <c r="K219" s="216" t="str">
        <f t="shared" si="65"/>
        <v xml:space="preserve"> </v>
      </c>
      <c r="L219" s="217" t="str">
        <f t="shared" si="66"/>
        <v xml:space="preserve"> </v>
      </c>
      <c r="M219" s="217" t="str">
        <f t="shared" si="67"/>
        <v>3D</v>
      </c>
      <c r="N219" s="217">
        <f t="shared" si="58"/>
        <v>1</v>
      </c>
      <c r="O219" s="217" t="str">
        <f t="shared" si="68"/>
        <v xml:space="preserve"> </v>
      </c>
      <c r="P219" s="218" t="str">
        <f t="shared" si="69"/>
        <v xml:space="preserve"> </v>
      </c>
      <c r="Q219" s="219">
        <f t="shared" si="70"/>
        <v>11</v>
      </c>
      <c r="R219" s="220">
        <f t="shared" si="71"/>
        <v>6</v>
      </c>
      <c r="AC219" s="17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R219" s="16"/>
      <c r="AS219" s="16"/>
    </row>
    <row r="220" spans="1:45">
      <c r="A220" s="197">
        <f t="shared" si="56"/>
        <v>210</v>
      </c>
      <c r="B220" s="198">
        <f>Data!B220</f>
        <v>26</v>
      </c>
      <c r="D220" s="212" t="str">
        <f t="shared" si="61"/>
        <v xml:space="preserve"> </v>
      </c>
      <c r="E220" s="213" t="str">
        <f t="shared" si="62"/>
        <v xml:space="preserve"> </v>
      </c>
      <c r="F220" s="214" t="str">
        <f t="shared" si="63"/>
        <v>H</v>
      </c>
      <c r="G220" s="214" t="str">
        <f t="shared" si="64"/>
        <v>E</v>
      </c>
      <c r="H220" s="214" t="str">
        <f t="shared" si="57"/>
        <v xml:space="preserve"> </v>
      </c>
      <c r="I220" s="214" t="str">
        <f t="shared" si="59"/>
        <v xml:space="preserve"> </v>
      </c>
      <c r="J220" s="215" t="str">
        <f t="shared" si="60"/>
        <v>B</v>
      </c>
      <c r="K220" s="216" t="str">
        <f t="shared" si="65"/>
        <v xml:space="preserve"> </v>
      </c>
      <c r="L220" s="217" t="str">
        <f t="shared" si="66"/>
        <v xml:space="preserve"> </v>
      </c>
      <c r="M220" s="217" t="str">
        <f t="shared" si="67"/>
        <v>3D</v>
      </c>
      <c r="N220" s="217" t="str">
        <f t="shared" si="58"/>
        <v xml:space="preserve"> </v>
      </c>
      <c r="O220" s="217">
        <f t="shared" si="68"/>
        <v>2</v>
      </c>
      <c r="P220" s="218" t="str">
        <f t="shared" si="69"/>
        <v xml:space="preserve"> </v>
      </c>
      <c r="Q220" s="219">
        <f t="shared" si="70"/>
        <v>9</v>
      </c>
      <c r="R220" s="220">
        <f t="shared" si="71"/>
        <v>5</v>
      </c>
      <c r="AC220" s="17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R220" s="16"/>
      <c r="AS220" s="16"/>
    </row>
    <row r="221" spans="1:45">
      <c r="A221" s="197">
        <f t="shared" si="56"/>
        <v>211</v>
      </c>
      <c r="B221" s="198">
        <f>Data!B221</f>
        <v>29</v>
      </c>
      <c r="D221" s="212" t="str">
        <f t="shared" si="61"/>
        <v xml:space="preserve"> </v>
      </c>
      <c r="E221" s="213" t="str">
        <f t="shared" si="62"/>
        <v xml:space="preserve"> </v>
      </c>
      <c r="F221" s="214" t="str">
        <f t="shared" si="63"/>
        <v>H</v>
      </c>
      <c r="G221" s="214" t="str">
        <f t="shared" si="64"/>
        <v xml:space="preserve"> </v>
      </c>
      <c r="H221" s="214" t="str">
        <f t="shared" si="57"/>
        <v>O</v>
      </c>
      <c r="I221" s="214" t="str">
        <f t="shared" si="59"/>
        <v xml:space="preserve"> </v>
      </c>
      <c r="J221" s="215" t="str">
        <f t="shared" si="60"/>
        <v>B</v>
      </c>
      <c r="K221" s="216" t="str">
        <f t="shared" si="65"/>
        <v xml:space="preserve"> </v>
      </c>
      <c r="L221" s="217" t="str">
        <f t="shared" si="66"/>
        <v xml:space="preserve"> </v>
      </c>
      <c r="M221" s="217" t="str">
        <f t="shared" si="67"/>
        <v>3D</v>
      </c>
      <c r="N221" s="217" t="str">
        <f t="shared" si="58"/>
        <v xml:space="preserve"> </v>
      </c>
      <c r="O221" s="217">
        <f t="shared" si="68"/>
        <v>2</v>
      </c>
      <c r="P221" s="218" t="str">
        <f t="shared" si="69"/>
        <v xml:space="preserve"> </v>
      </c>
      <c r="Q221" s="219">
        <f t="shared" si="70"/>
        <v>10</v>
      </c>
      <c r="R221" s="220">
        <f t="shared" si="71"/>
        <v>5</v>
      </c>
      <c r="AC221" s="17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R221" s="16"/>
      <c r="AS221" s="16"/>
    </row>
    <row r="222" spans="1:45">
      <c r="A222" s="197">
        <f t="shared" si="56"/>
        <v>212</v>
      </c>
      <c r="B222" s="198">
        <f>Data!B222</f>
        <v>26</v>
      </c>
      <c r="D222" s="212" t="str">
        <f t="shared" si="61"/>
        <v xml:space="preserve"> </v>
      </c>
      <c r="E222" s="213" t="str">
        <f t="shared" si="62"/>
        <v xml:space="preserve"> </v>
      </c>
      <c r="F222" s="214" t="str">
        <f t="shared" si="63"/>
        <v>H</v>
      </c>
      <c r="G222" s="214" t="str">
        <f t="shared" si="64"/>
        <v>E</v>
      </c>
      <c r="H222" s="214" t="str">
        <f t="shared" si="57"/>
        <v xml:space="preserve"> </v>
      </c>
      <c r="I222" s="214" t="str">
        <f t="shared" si="59"/>
        <v xml:space="preserve"> </v>
      </c>
      <c r="J222" s="215" t="str">
        <f t="shared" si="60"/>
        <v>B</v>
      </c>
      <c r="K222" s="216" t="str">
        <f t="shared" si="65"/>
        <v xml:space="preserve"> </v>
      </c>
      <c r="L222" s="217" t="str">
        <f t="shared" si="66"/>
        <v xml:space="preserve"> </v>
      </c>
      <c r="M222" s="217" t="str">
        <f t="shared" si="67"/>
        <v>3D</v>
      </c>
      <c r="N222" s="217" t="str">
        <f t="shared" si="58"/>
        <v xml:space="preserve"> </v>
      </c>
      <c r="O222" s="217">
        <f t="shared" si="68"/>
        <v>2</v>
      </c>
      <c r="P222" s="218" t="str">
        <f t="shared" si="69"/>
        <v xml:space="preserve"> </v>
      </c>
      <c r="Q222" s="219">
        <f t="shared" si="70"/>
        <v>9</v>
      </c>
      <c r="R222" s="220">
        <f t="shared" si="71"/>
        <v>5</v>
      </c>
      <c r="AC222" s="17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R222" s="16"/>
      <c r="AS222" s="16"/>
    </row>
    <row r="223" spans="1:45">
      <c r="A223" s="197">
        <f t="shared" si="56"/>
        <v>213</v>
      </c>
      <c r="B223" s="198">
        <f>Data!B223</f>
        <v>29</v>
      </c>
      <c r="D223" s="212" t="str">
        <f t="shared" si="61"/>
        <v xml:space="preserve"> </v>
      </c>
      <c r="E223" s="213" t="str">
        <f t="shared" si="62"/>
        <v xml:space="preserve"> </v>
      </c>
      <c r="F223" s="214" t="str">
        <f t="shared" si="63"/>
        <v>H</v>
      </c>
      <c r="G223" s="214" t="str">
        <f t="shared" si="64"/>
        <v xml:space="preserve"> </v>
      </c>
      <c r="H223" s="214" t="str">
        <f t="shared" si="57"/>
        <v>O</v>
      </c>
      <c r="I223" s="214" t="str">
        <f t="shared" si="59"/>
        <v xml:space="preserve"> </v>
      </c>
      <c r="J223" s="215" t="str">
        <f t="shared" si="60"/>
        <v>B</v>
      </c>
      <c r="K223" s="216" t="str">
        <f t="shared" si="65"/>
        <v xml:space="preserve"> </v>
      </c>
      <c r="L223" s="217" t="str">
        <f t="shared" si="66"/>
        <v xml:space="preserve"> </v>
      </c>
      <c r="M223" s="217" t="str">
        <f t="shared" si="67"/>
        <v>3D</v>
      </c>
      <c r="N223" s="217" t="str">
        <f t="shared" si="58"/>
        <v xml:space="preserve"> </v>
      </c>
      <c r="O223" s="217">
        <f t="shared" si="68"/>
        <v>2</v>
      </c>
      <c r="P223" s="218" t="str">
        <f t="shared" si="69"/>
        <v xml:space="preserve"> </v>
      </c>
      <c r="Q223" s="219">
        <f t="shared" si="70"/>
        <v>10</v>
      </c>
      <c r="R223" s="220">
        <f t="shared" si="71"/>
        <v>5</v>
      </c>
      <c r="AC223" s="17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R223" s="16"/>
      <c r="AS223" s="16"/>
    </row>
    <row r="224" spans="1:45">
      <c r="A224" s="197">
        <f t="shared" si="56"/>
        <v>214</v>
      </c>
      <c r="B224" s="198">
        <f>Data!B224</f>
        <v>21</v>
      </c>
      <c r="D224" s="212" t="str">
        <f t="shared" si="61"/>
        <v xml:space="preserve"> </v>
      </c>
      <c r="E224" s="213" t="str">
        <f t="shared" si="62"/>
        <v xml:space="preserve"> </v>
      </c>
      <c r="F224" s="214" t="str">
        <f t="shared" si="63"/>
        <v>H</v>
      </c>
      <c r="G224" s="214" t="str">
        <f t="shared" si="64"/>
        <v xml:space="preserve"> </v>
      </c>
      <c r="H224" s="214" t="str">
        <f t="shared" si="57"/>
        <v>O</v>
      </c>
      <c r="I224" s="214" t="str">
        <f t="shared" si="59"/>
        <v>R</v>
      </c>
      <c r="J224" s="215" t="str">
        <f t="shared" si="60"/>
        <v xml:space="preserve"> </v>
      </c>
      <c r="K224" s="216" t="str">
        <f t="shared" si="65"/>
        <v xml:space="preserve"> </v>
      </c>
      <c r="L224" s="217" t="str">
        <f t="shared" si="66"/>
        <v>2D</v>
      </c>
      <c r="M224" s="217" t="str">
        <f t="shared" si="67"/>
        <v xml:space="preserve"> </v>
      </c>
      <c r="N224" s="217" t="str">
        <f t="shared" si="58"/>
        <v xml:space="preserve"> </v>
      </c>
      <c r="O224" s="217" t="str">
        <f t="shared" si="68"/>
        <v xml:space="preserve"> </v>
      </c>
      <c r="P224" s="218">
        <f t="shared" si="69"/>
        <v>3</v>
      </c>
      <c r="Q224" s="219">
        <f t="shared" si="70"/>
        <v>7</v>
      </c>
      <c r="R224" s="220">
        <f t="shared" si="71"/>
        <v>4</v>
      </c>
      <c r="AC224" s="17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R224" s="16"/>
      <c r="AS224" s="16"/>
    </row>
    <row r="225" spans="1:45">
      <c r="A225" s="197">
        <f t="shared" si="56"/>
        <v>215</v>
      </c>
      <c r="B225" s="198">
        <f>Data!B225</f>
        <v>10</v>
      </c>
      <c r="D225" s="212" t="str">
        <f t="shared" si="61"/>
        <v xml:space="preserve"> </v>
      </c>
      <c r="E225" s="213" t="str">
        <f t="shared" si="62"/>
        <v>L</v>
      </c>
      <c r="F225" s="214" t="str">
        <f t="shared" si="63"/>
        <v xml:space="preserve"> </v>
      </c>
      <c r="G225" s="214" t="str">
        <f t="shared" si="64"/>
        <v>E</v>
      </c>
      <c r="H225" s="214" t="str">
        <f t="shared" ref="H225:H288" si="72">IF(ISODD(B225),"O"," " )</f>
        <v xml:space="preserve"> </v>
      </c>
      <c r="I225" s="214" t="str">
        <f t="shared" si="59"/>
        <v xml:space="preserve"> </v>
      </c>
      <c r="J225" s="215" t="str">
        <f t="shared" si="60"/>
        <v>B</v>
      </c>
      <c r="K225" s="216" t="str">
        <f t="shared" si="65"/>
        <v>1D</v>
      </c>
      <c r="L225" s="217" t="str">
        <f t="shared" si="66"/>
        <v xml:space="preserve"> </v>
      </c>
      <c r="M225" s="217" t="str">
        <f t="shared" si="67"/>
        <v xml:space="preserve"> </v>
      </c>
      <c r="N225" s="217">
        <f t="shared" ref="N225:N288" si="73">IF(B225&lt;&gt;0,IF(MOD(B225,3)=1,1," ")," ")</f>
        <v>1</v>
      </c>
      <c r="O225" s="217" t="str">
        <f t="shared" si="68"/>
        <v xml:space="preserve"> </v>
      </c>
      <c r="P225" s="218" t="str">
        <f t="shared" si="69"/>
        <v xml:space="preserve"> </v>
      </c>
      <c r="Q225" s="219">
        <f t="shared" si="70"/>
        <v>4</v>
      </c>
      <c r="R225" s="220">
        <f t="shared" si="71"/>
        <v>2</v>
      </c>
      <c r="AC225" s="17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R225" s="16"/>
      <c r="AS225" s="16"/>
    </row>
    <row r="226" spans="1:45">
      <c r="A226" s="197">
        <f t="shared" si="56"/>
        <v>216</v>
      </c>
      <c r="B226" s="198">
        <f>Data!B226</f>
        <v>30</v>
      </c>
      <c r="D226" s="212" t="str">
        <f t="shared" si="61"/>
        <v xml:space="preserve"> </v>
      </c>
      <c r="E226" s="213" t="str">
        <f t="shared" si="62"/>
        <v xml:space="preserve"> </v>
      </c>
      <c r="F226" s="214" t="str">
        <f t="shared" si="63"/>
        <v>H</v>
      </c>
      <c r="G226" s="214" t="str">
        <f t="shared" si="64"/>
        <v>E</v>
      </c>
      <c r="H226" s="214" t="str">
        <f t="shared" si="72"/>
        <v xml:space="preserve"> </v>
      </c>
      <c r="I226" s="214" t="str">
        <f t="shared" si="59"/>
        <v>R</v>
      </c>
      <c r="J226" s="215" t="str">
        <f t="shared" si="60"/>
        <v xml:space="preserve"> </v>
      </c>
      <c r="K226" s="216" t="str">
        <f t="shared" si="65"/>
        <v xml:space="preserve"> </v>
      </c>
      <c r="L226" s="217" t="str">
        <f t="shared" si="66"/>
        <v xml:space="preserve"> </v>
      </c>
      <c r="M226" s="217" t="str">
        <f t="shared" si="67"/>
        <v>3D</v>
      </c>
      <c r="N226" s="217" t="str">
        <f t="shared" si="73"/>
        <v xml:space="preserve"> </v>
      </c>
      <c r="O226" s="217" t="str">
        <f t="shared" si="68"/>
        <v xml:space="preserve"> </v>
      </c>
      <c r="P226" s="218">
        <f t="shared" si="69"/>
        <v>3</v>
      </c>
      <c r="Q226" s="219">
        <f t="shared" si="70"/>
        <v>10</v>
      </c>
      <c r="R226" s="220">
        <f t="shared" si="71"/>
        <v>5</v>
      </c>
      <c r="AC226" s="17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R226" s="16"/>
      <c r="AS226" s="16"/>
    </row>
    <row r="227" spans="1:45">
      <c r="A227" s="197">
        <f t="shared" si="56"/>
        <v>217</v>
      </c>
      <c r="B227" s="198">
        <f>Data!B227</f>
        <v>8</v>
      </c>
      <c r="D227" s="212" t="str">
        <f t="shared" si="61"/>
        <v xml:space="preserve"> </v>
      </c>
      <c r="E227" s="213" t="str">
        <f t="shared" si="62"/>
        <v>L</v>
      </c>
      <c r="F227" s="214" t="str">
        <f t="shared" si="63"/>
        <v xml:space="preserve"> </v>
      </c>
      <c r="G227" s="214" t="str">
        <f t="shared" si="64"/>
        <v>E</v>
      </c>
      <c r="H227" s="214" t="str">
        <f t="shared" si="72"/>
        <v xml:space="preserve"> </v>
      </c>
      <c r="I227" s="214" t="str">
        <f t="shared" si="59"/>
        <v xml:space="preserve"> </v>
      </c>
      <c r="J227" s="215" t="str">
        <f t="shared" si="60"/>
        <v>B</v>
      </c>
      <c r="K227" s="216" t="str">
        <f t="shared" si="65"/>
        <v>1D</v>
      </c>
      <c r="L227" s="217" t="str">
        <f t="shared" si="66"/>
        <v xml:space="preserve"> </v>
      </c>
      <c r="M227" s="217" t="str">
        <f t="shared" si="67"/>
        <v xml:space="preserve"> </v>
      </c>
      <c r="N227" s="217" t="str">
        <f t="shared" si="73"/>
        <v xml:space="preserve"> </v>
      </c>
      <c r="O227" s="217">
        <f t="shared" si="68"/>
        <v>2</v>
      </c>
      <c r="P227" s="218" t="str">
        <f t="shared" si="69"/>
        <v xml:space="preserve"> </v>
      </c>
      <c r="Q227" s="219">
        <f t="shared" si="70"/>
        <v>3</v>
      </c>
      <c r="R227" s="220">
        <f t="shared" si="71"/>
        <v>2</v>
      </c>
      <c r="AC227" s="17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R227" s="16"/>
      <c r="AS227" s="16"/>
    </row>
    <row r="228" spans="1:45">
      <c r="A228" s="197">
        <f t="shared" si="56"/>
        <v>218</v>
      </c>
      <c r="B228" s="198">
        <f>Data!B228</f>
        <v>30</v>
      </c>
      <c r="D228" s="212" t="str">
        <f t="shared" si="61"/>
        <v xml:space="preserve"> </v>
      </c>
      <c r="E228" s="213" t="str">
        <f t="shared" si="62"/>
        <v xml:space="preserve"> </v>
      </c>
      <c r="F228" s="214" t="str">
        <f t="shared" si="63"/>
        <v>H</v>
      </c>
      <c r="G228" s="214" t="str">
        <f t="shared" si="64"/>
        <v>E</v>
      </c>
      <c r="H228" s="214" t="str">
        <f t="shared" si="72"/>
        <v xml:space="preserve"> </v>
      </c>
      <c r="I228" s="214" t="str">
        <f t="shared" si="59"/>
        <v>R</v>
      </c>
      <c r="J228" s="215" t="str">
        <f t="shared" si="60"/>
        <v xml:space="preserve"> </v>
      </c>
      <c r="K228" s="216" t="str">
        <f t="shared" si="65"/>
        <v xml:space="preserve"> </v>
      </c>
      <c r="L228" s="217" t="str">
        <f t="shared" si="66"/>
        <v xml:space="preserve"> </v>
      </c>
      <c r="M228" s="217" t="str">
        <f t="shared" si="67"/>
        <v>3D</v>
      </c>
      <c r="N228" s="217" t="str">
        <f t="shared" si="73"/>
        <v xml:space="preserve"> </v>
      </c>
      <c r="O228" s="217" t="str">
        <f t="shared" si="68"/>
        <v xml:space="preserve"> </v>
      </c>
      <c r="P228" s="218">
        <f t="shared" si="69"/>
        <v>3</v>
      </c>
      <c r="Q228" s="219">
        <f t="shared" si="70"/>
        <v>10</v>
      </c>
      <c r="R228" s="220">
        <f t="shared" si="71"/>
        <v>5</v>
      </c>
      <c r="AC228" s="17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R228" s="16"/>
      <c r="AS228" s="16"/>
    </row>
    <row r="229" spans="1:45">
      <c r="A229" s="197">
        <f t="shared" si="56"/>
        <v>219</v>
      </c>
      <c r="B229" s="198">
        <f>Data!B229</f>
        <v>22</v>
      </c>
      <c r="D229" s="212" t="str">
        <f t="shared" si="61"/>
        <v xml:space="preserve"> </v>
      </c>
      <c r="E229" s="213" t="str">
        <f t="shared" si="62"/>
        <v xml:space="preserve"> </v>
      </c>
      <c r="F229" s="214" t="str">
        <f t="shared" si="63"/>
        <v>H</v>
      </c>
      <c r="G229" s="214" t="str">
        <f t="shared" si="64"/>
        <v>E</v>
      </c>
      <c r="H229" s="214" t="str">
        <f t="shared" si="72"/>
        <v xml:space="preserve"> </v>
      </c>
      <c r="I229" s="214" t="str">
        <f t="shared" si="59"/>
        <v xml:space="preserve"> </v>
      </c>
      <c r="J229" s="215" t="str">
        <f t="shared" si="60"/>
        <v>B</v>
      </c>
      <c r="K229" s="216" t="str">
        <f t="shared" si="65"/>
        <v xml:space="preserve"> </v>
      </c>
      <c r="L229" s="217" t="str">
        <f t="shared" si="66"/>
        <v>2D</v>
      </c>
      <c r="M229" s="217" t="str">
        <f t="shared" si="67"/>
        <v xml:space="preserve"> </v>
      </c>
      <c r="N229" s="217">
        <f t="shared" si="73"/>
        <v>1</v>
      </c>
      <c r="O229" s="217" t="str">
        <f t="shared" si="68"/>
        <v xml:space="preserve"> </v>
      </c>
      <c r="P229" s="218" t="str">
        <f t="shared" si="69"/>
        <v xml:space="preserve"> </v>
      </c>
      <c r="Q229" s="219">
        <f t="shared" si="70"/>
        <v>8</v>
      </c>
      <c r="R229" s="220">
        <f t="shared" si="71"/>
        <v>4</v>
      </c>
      <c r="AC229" s="17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R229" s="16"/>
      <c r="AS229" s="16"/>
    </row>
    <row r="230" spans="1:45">
      <c r="A230" s="197">
        <f t="shared" si="56"/>
        <v>220</v>
      </c>
      <c r="B230" s="198">
        <f>Data!B230</f>
        <v>3</v>
      </c>
      <c r="D230" s="212" t="str">
        <f t="shared" si="61"/>
        <v xml:space="preserve"> </v>
      </c>
      <c r="E230" s="213" t="str">
        <f t="shared" si="62"/>
        <v>L</v>
      </c>
      <c r="F230" s="214" t="str">
        <f t="shared" si="63"/>
        <v xml:space="preserve"> </v>
      </c>
      <c r="G230" s="214" t="str">
        <f t="shared" si="64"/>
        <v xml:space="preserve"> </v>
      </c>
      <c r="H230" s="214" t="str">
        <f t="shared" si="72"/>
        <v>O</v>
      </c>
      <c r="I230" s="214" t="str">
        <f t="shared" si="59"/>
        <v>R</v>
      </c>
      <c r="J230" s="215" t="str">
        <f t="shared" si="60"/>
        <v xml:space="preserve"> </v>
      </c>
      <c r="K230" s="216" t="str">
        <f t="shared" si="65"/>
        <v>1D</v>
      </c>
      <c r="L230" s="217" t="str">
        <f t="shared" si="66"/>
        <v xml:space="preserve"> </v>
      </c>
      <c r="M230" s="217" t="str">
        <f t="shared" si="67"/>
        <v xml:space="preserve"> </v>
      </c>
      <c r="N230" s="217" t="str">
        <f t="shared" si="73"/>
        <v xml:space="preserve"> </v>
      </c>
      <c r="O230" s="217" t="str">
        <f t="shared" si="68"/>
        <v xml:space="preserve"> </v>
      </c>
      <c r="P230" s="218">
        <f t="shared" si="69"/>
        <v>3</v>
      </c>
      <c r="Q230" s="219">
        <f t="shared" si="70"/>
        <v>1</v>
      </c>
      <c r="R230" s="220">
        <f t="shared" si="71"/>
        <v>1</v>
      </c>
      <c r="AC230" s="17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R230" s="16"/>
      <c r="AS230" s="16"/>
    </row>
    <row r="231" spans="1:45">
      <c r="A231" s="197">
        <f t="shared" si="56"/>
        <v>221</v>
      </c>
      <c r="B231" s="198">
        <f>Data!B231</f>
        <v>34</v>
      </c>
      <c r="D231" s="212" t="str">
        <f t="shared" si="61"/>
        <v xml:space="preserve"> </v>
      </c>
      <c r="E231" s="213" t="str">
        <f t="shared" si="62"/>
        <v xml:space="preserve"> </v>
      </c>
      <c r="F231" s="214" t="str">
        <f t="shared" si="63"/>
        <v>H</v>
      </c>
      <c r="G231" s="214" t="str">
        <f t="shared" si="64"/>
        <v>E</v>
      </c>
      <c r="H231" s="214" t="str">
        <f t="shared" si="72"/>
        <v xml:space="preserve"> </v>
      </c>
      <c r="I231" s="214" t="str">
        <f t="shared" si="59"/>
        <v>R</v>
      </c>
      <c r="J231" s="215" t="str">
        <f t="shared" si="60"/>
        <v xml:space="preserve"> </v>
      </c>
      <c r="K231" s="216" t="str">
        <f t="shared" si="65"/>
        <v xml:space="preserve"> </v>
      </c>
      <c r="L231" s="217" t="str">
        <f t="shared" si="66"/>
        <v xml:space="preserve"> </v>
      </c>
      <c r="M231" s="217" t="str">
        <f t="shared" si="67"/>
        <v>3D</v>
      </c>
      <c r="N231" s="217">
        <f t="shared" si="73"/>
        <v>1</v>
      </c>
      <c r="O231" s="217" t="str">
        <f t="shared" si="68"/>
        <v xml:space="preserve"> </v>
      </c>
      <c r="P231" s="218" t="str">
        <f t="shared" si="69"/>
        <v xml:space="preserve"> </v>
      </c>
      <c r="Q231" s="219">
        <f t="shared" si="70"/>
        <v>12</v>
      </c>
      <c r="R231" s="220">
        <f t="shared" si="71"/>
        <v>6</v>
      </c>
      <c r="AC231" s="17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R231" s="16"/>
      <c r="AS231" s="16"/>
    </row>
    <row r="232" spans="1:45">
      <c r="A232" s="197">
        <f t="shared" si="56"/>
        <v>222</v>
      </c>
      <c r="B232" s="198">
        <f>Data!B232</f>
        <v>20</v>
      </c>
      <c r="D232" s="212" t="str">
        <f t="shared" si="61"/>
        <v xml:space="preserve"> </v>
      </c>
      <c r="E232" s="213" t="str">
        <f t="shared" si="62"/>
        <v xml:space="preserve"> </v>
      </c>
      <c r="F232" s="214" t="str">
        <f t="shared" si="63"/>
        <v>H</v>
      </c>
      <c r="G232" s="214" t="str">
        <f t="shared" si="64"/>
        <v>E</v>
      </c>
      <c r="H232" s="214" t="str">
        <f t="shared" si="72"/>
        <v xml:space="preserve"> </v>
      </c>
      <c r="I232" s="214" t="str">
        <f t="shared" si="59"/>
        <v xml:space="preserve"> </v>
      </c>
      <c r="J232" s="215" t="str">
        <f t="shared" si="60"/>
        <v>B</v>
      </c>
      <c r="K232" s="216" t="str">
        <f t="shared" si="65"/>
        <v xml:space="preserve"> </v>
      </c>
      <c r="L232" s="217" t="str">
        <f t="shared" si="66"/>
        <v>2D</v>
      </c>
      <c r="M232" s="217" t="str">
        <f t="shared" si="67"/>
        <v xml:space="preserve"> </v>
      </c>
      <c r="N232" s="217" t="str">
        <f t="shared" si="73"/>
        <v xml:space="preserve"> </v>
      </c>
      <c r="O232" s="217">
        <f t="shared" si="68"/>
        <v>2</v>
      </c>
      <c r="P232" s="218" t="str">
        <f t="shared" si="69"/>
        <v xml:space="preserve"> </v>
      </c>
      <c r="Q232" s="219">
        <f t="shared" si="70"/>
        <v>7</v>
      </c>
      <c r="R232" s="220">
        <f t="shared" si="71"/>
        <v>4</v>
      </c>
      <c r="AC232" s="17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R232" s="16"/>
      <c r="AS232" s="16"/>
    </row>
    <row r="233" spans="1:45">
      <c r="A233" s="197">
        <f t="shared" si="56"/>
        <v>223</v>
      </c>
      <c r="B233" s="198">
        <f>Data!B233</f>
        <v>23</v>
      </c>
      <c r="D233" s="212" t="str">
        <f t="shared" si="61"/>
        <v xml:space="preserve"> </v>
      </c>
      <c r="E233" s="213" t="str">
        <f t="shared" si="62"/>
        <v xml:space="preserve"> </v>
      </c>
      <c r="F233" s="214" t="str">
        <f t="shared" si="63"/>
        <v>H</v>
      </c>
      <c r="G233" s="214" t="str">
        <f t="shared" si="64"/>
        <v xml:space="preserve"> </v>
      </c>
      <c r="H233" s="214" t="str">
        <f t="shared" si="72"/>
        <v>O</v>
      </c>
      <c r="I233" s="214" t="str">
        <f t="shared" si="59"/>
        <v>R</v>
      </c>
      <c r="J233" s="215" t="str">
        <f t="shared" si="60"/>
        <v xml:space="preserve"> </v>
      </c>
      <c r="K233" s="216" t="str">
        <f t="shared" si="65"/>
        <v xml:space="preserve"> </v>
      </c>
      <c r="L233" s="217" t="str">
        <f t="shared" si="66"/>
        <v>2D</v>
      </c>
      <c r="M233" s="217" t="str">
        <f t="shared" si="67"/>
        <v xml:space="preserve"> </v>
      </c>
      <c r="N233" s="217" t="str">
        <f t="shared" si="73"/>
        <v xml:space="preserve"> </v>
      </c>
      <c r="O233" s="217">
        <f t="shared" si="68"/>
        <v>2</v>
      </c>
      <c r="P233" s="218" t="str">
        <f t="shared" si="69"/>
        <v xml:space="preserve"> </v>
      </c>
      <c r="Q233" s="219">
        <f t="shared" si="70"/>
        <v>8</v>
      </c>
      <c r="R233" s="220">
        <f t="shared" si="71"/>
        <v>4</v>
      </c>
      <c r="AC233" s="17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R233" s="16"/>
      <c r="AS233" s="16"/>
    </row>
    <row r="234" spans="1:45">
      <c r="A234" s="197">
        <f t="shared" si="56"/>
        <v>224</v>
      </c>
      <c r="B234" s="198">
        <f>Data!B234</f>
        <v>18</v>
      </c>
      <c r="D234" s="212" t="str">
        <f t="shared" si="61"/>
        <v xml:space="preserve"> </v>
      </c>
      <c r="E234" s="213" t="str">
        <f t="shared" si="62"/>
        <v>L</v>
      </c>
      <c r="F234" s="214" t="str">
        <f t="shared" si="63"/>
        <v xml:space="preserve"> </v>
      </c>
      <c r="G234" s="214" t="str">
        <f t="shared" si="64"/>
        <v>E</v>
      </c>
      <c r="H234" s="214" t="str">
        <f t="shared" si="72"/>
        <v xml:space="preserve"> </v>
      </c>
      <c r="I234" s="214" t="str">
        <f t="shared" si="59"/>
        <v>R</v>
      </c>
      <c r="J234" s="215" t="str">
        <f t="shared" si="60"/>
        <v xml:space="preserve"> </v>
      </c>
      <c r="K234" s="216" t="str">
        <f t="shared" si="65"/>
        <v xml:space="preserve"> </v>
      </c>
      <c r="L234" s="217" t="str">
        <f t="shared" si="66"/>
        <v>2D</v>
      </c>
      <c r="M234" s="217" t="str">
        <f t="shared" si="67"/>
        <v xml:space="preserve"> </v>
      </c>
      <c r="N234" s="217" t="str">
        <f t="shared" si="73"/>
        <v xml:space="preserve"> </v>
      </c>
      <c r="O234" s="217" t="str">
        <f t="shared" si="68"/>
        <v xml:space="preserve"> </v>
      </c>
      <c r="P234" s="218">
        <f t="shared" si="69"/>
        <v>3</v>
      </c>
      <c r="Q234" s="219">
        <f t="shared" si="70"/>
        <v>6</v>
      </c>
      <c r="R234" s="220">
        <f t="shared" si="71"/>
        <v>3</v>
      </c>
      <c r="AC234" s="17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R234" s="16"/>
      <c r="AS234" s="16"/>
    </row>
    <row r="235" spans="1:45">
      <c r="A235" s="197">
        <f t="shared" si="56"/>
        <v>225</v>
      </c>
      <c r="B235" s="198">
        <f>Data!B235</f>
        <v>18</v>
      </c>
      <c r="D235" s="212" t="str">
        <f t="shared" si="61"/>
        <v xml:space="preserve"> </v>
      </c>
      <c r="E235" s="213" t="str">
        <f t="shared" si="62"/>
        <v>L</v>
      </c>
      <c r="F235" s="214" t="str">
        <f t="shared" si="63"/>
        <v xml:space="preserve"> </v>
      </c>
      <c r="G235" s="214" t="str">
        <f t="shared" si="64"/>
        <v>E</v>
      </c>
      <c r="H235" s="214" t="str">
        <f t="shared" si="72"/>
        <v xml:space="preserve"> </v>
      </c>
      <c r="I235" s="214" t="str">
        <f t="shared" si="59"/>
        <v>R</v>
      </c>
      <c r="J235" s="215" t="str">
        <f t="shared" si="60"/>
        <v xml:space="preserve"> </v>
      </c>
      <c r="K235" s="216" t="str">
        <f t="shared" si="65"/>
        <v xml:space="preserve"> </v>
      </c>
      <c r="L235" s="217" t="str">
        <f t="shared" si="66"/>
        <v>2D</v>
      </c>
      <c r="M235" s="217" t="str">
        <f t="shared" si="67"/>
        <v xml:space="preserve"> </v>
      </c>
      <c r="N235" s="217" t="str">
        <f t="shared" si="73"/>
        <v xml:space="preserve"> </v>
      </c>
      <c r="O235" s="217" t="str">
        <f t="shared" si="68"/>
        <v xml:space="preserve"> </v>
      </c>
      <c r="P235" s="218">
        <f t="shared" si="69"/>
        <v>3</v>
      </c>
      <c r="Q235" s="219">
        <f t="shared" si="70"/>
        <v>6</v>
      </c>
      <c r="R235" s="220">
        <f t="shared" si="71"/>
        <v>3</v>
      </c>
      <c r="AC235" s="17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R235" s="16"/>
      <c r="AS235" s="16"/>
    </row>
    <row r="236" spans="1:45">
      <c r="A236" s="197">
        <f t="shared" si="56"/>
        <v>226</v>
      </c>
      <c r="B236" s="198">
        <f>Data!B236</f>
        <v>20</v>
      </c>
      <c r="D236" s="212" t="str">
        <f t="shared" si="61"/>
        <v xml:space="preserve"> </v>
      </c>
      <c r="E236" s="213" t="str">
        <f t="shared" si="62"/>
        <v xml:space="preserve"> </v>
      </c>
      <c r="F236" s="214" t="str">
        <f t="shared" si="63"/>
        <v>H</v>
      </c>
      <c r="G236" s="214" t="str">
        <f t="shared" si="64"/>
        <v>E</v>
      </c>
      <c r="H236" s="214" t="str">
        <f t="shared" si="72"/>
        <v xml:space="preserve"> </v>
      </c>
      <c r="I236" s="214" t="str">
        <f t="shared" si="59"/>
        <v xml:space="preserve"> </v>
      </c>
      <c r="J236" s="215" t="str">
        <f t="shared" si="60"/>
        <v>B</v>
      </c>
      <c r="K236" s="216" t="str">
        <f t="shared" si="65"/>
        <v xml:space="preserve"> </v>
      </c>
      <c r="L236" s="217" t="str">
        <f t="shared" si="66"/>
        <v>2D</v>
      </c>
      <c r="M236" s="217" t="str">
        <f t="shared" si="67"/>
        <v xml:space="preserve"> </v>
      </c>
      <c r="N236" s="217" t="str">
        <f t="shared" si="73"/>
        <v xml:space="preserve"> </v>
      </c>
      <c r="O236" s="217">
        <f t="shared" si="68"/>
        <v>2</v>
      </c>
      <c r="P236" s="218" t="str">
        <f t="shared" si="69"/>
        <v xml:space="preserve"> </v>
      </c>
      <c r="Q236" s="219">
        <f t="shared" si="70"/>
        <v>7</v>
      </c>
      <c r="R236" s="220">
        <f t="shared" si="71"/>
        <v>4</v>
      </c>
      <c r="AC236" s="17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R236" s="16"/>
      <c r="AS236" s="16"/>
    </row>
    <row r="237" spans="1:45">
      <c r="A237" s="197">
        <f t="shared" si="56"/>
        <v>227</v>
      </c>
      <c r="B237" s="198">
        <f>Data!B237</f>
        <v>34</v>
      </c>
      <c r="D237" s="212" t="str">
        <f t="shared" si="61"/>
        <v xml:space="preserve"> </v>
      </c>
      <c r="E237" s="213" t="str">
        <f t="shared" si="62"/>
        <v xml:space="preserve"> </v>
      </c>
      <c r="F237" s="214" t="str">
        <f t="shared" si="63"/>
        <v>H</v>
      </c>
      <c r="G237" s="214" t="str">
        <f t="shared" si="64"/>
        <v>E</v>
      </c>
      <c r="H237" s="214" t="str">
        <f t="shared" si="72"/>
        <v xml:space="preserve"> </v>
      </c>
      <c r="I237" s="214" t="str">
        <f t="shared" si="59"/>
        <v>R</v>
      </c>
      <c r="J237" s="215" t="str">
        <f t="shared" si="60"/>
        <v xml:space="preserve"> </v>
      </c>
      <c r="K237" s="216" t="str">
        <f t="shared" si="65"/>
        <v xml:space="preserve"> </v>
      </c>
      <c r="L237" s="217" t="str">
        <f t="shared" si="66"/>
        <v xml:space="preserve"> </v>
      </c>
      <c r="M237" s="217" t="str">
        <f t="shared" si="67"/>
        <v>3D</v>
      </c>
      <c r="N237" s="217">
        <f t="shared" si="73"/>
        <v>1</v>
      </c>
      <c r="O237" s="217" t="str">
        <f t="shared" si="68"/>
        <v xml:space="preserve"> </v>
      </c>
      <c r="P237" s="218" t="str">
        <f t="shared" si="69"/>
        <v xml:space="preserve"> </v>
      </c>
      <c r="Q237" s="219">
        <f t="shared" si="70"/>
        <v>12</v>
      </c>
      <c r="R237" s="220">
        <f t="shared" si="71"/>
        <v>6</v>
      </c>
      <c r="AC237" s="17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R237" s="16"/>
      <c r="AS237" s="16"/>
    </row>
    <row r="238" spans="1:45">
      <c r="A238" s="197">
        <f t="shared" si="56"/>
        <v>228</v>
      </c>
      <c r="B238" s="198">
        <f>Data!B238</f>
        <v>0</v>
      </c>
      <c r="D238" s="212">
        <f t="shared" si="61"/>
        <v>0</v>
      </c>
      <c r="E238" s="213" t="str">
        <f t="shared" si="62"/>
        <v xml:space="preserve"> </v>
      </c>
      <c r="F238" s="214" t="str">
        <f t="shared" si="63"/>
        <v xml:space="preserve"> </v>
      </c>
      <c r="G238" s="214" t="str">
        <f t="shared" si="64"/>
        <v xml:space="preserve"> </v>
      </c>
      <c r="H238" s="214" t="str">
        <f t="shared" si="72"/>
        <v xml:space="preserve"> </v>
      </c>
      <c r="I238" s="214" t="str">
        <f t="shared" si="59"/>
        <v xml:space="preserve"> </v>
      </c>
      <c r="J238" s="215" t="str">
        <f t="shared" si="60"/>
        <v xml:space="preserve"> </v>
      </c>
      <c r="K238" s="216" t="str">
        <f t="shared" si="65"/>
        <v xml:space="preserve"> </v>
      </c>
      <c r="L238" s="217" t="str">
        <f t="shared" si="66"/>
        <v xml:space="preserve"> </v>
      </c>
      <c r="M238" s="217" t="str">
        <f t="shared" si="67"/>
        <v xml:space="preserve"> </v>
      </c>
      <c r="N238" s="217" t="str">
        <f t="shared" si="73"/>
        <v xml:space="preserve"> </v>
      </c>
      <c r="O238" s="217" t="str">
        <f t="shared" si="68"/>
        <v xml:space="preserve"> </v>
      </c>
      <c r="P238" s="218" t="str">
        <f t="shared" si="69"/>
        <v xml:space="preserve"> </v>
      </c>
      <c r="Q238" s="219">
        <f t="shared" si="70"/>
        <v>0</v>
      </c>
      <c r="R238" s="220">
        <f t="shared" si="71"/>
        <v>0</v>
      </c>
      <c r="AC238" s="17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R238" s="16"/>
      <c r="AS238" s="16"/>
    </row>
    <row r="239" spans="1:45">
      <c r="A239" s="197">
        <f t="shared" si="56"/>
        <v>229</v>
      </c>
      <c r="B239" s="198">
        <f>Data!B239</f>
        <v>3</v>
      </c>
      <c r="D239" s="212" t="str">
        <f t="shared" si="61"/>
        <v xml:space="preserve"> </v>
      </c>
      <c r="E239" s="213" t="str">
        <f t="shared" si="62"/>
        <v>L</v>
      </c>
      <c r="F239" s="214" t="str">
        <f t="shared" si="63"/>
        <v xml:space="preserve"> </v>
      </c>
      <c r="G239" s="214" t="str">
        <f t="shared" si="64"/>
        <v xml:space="preserve"> </v>
      </c>
      <c r="H239" s="214" t="str">
        <f t="shared" si="72"/>
        <v>O</v>
      </c>
      <c r="I239" s="214" t="str">
        <f t="shared" si="59"/>
        <v>R</v>
      </c>
      <c r="J239" s="215" t="str">
        <f t="shared" si="60"/>
        <v xml:space="preserve"> </v>
      </c>
      <c r="K239" s="216" t="str">
        <f t="shared" si="65"/>
        <v>1D</v>
      </c>
      <c r="L239" s="217" t="str">
        <f t="shared" si="66"/>
        <v xml:space="preserve"> </v>
      </c>
      <c r="M239" s="217" t="str">
        <f t="shared" si="67"/>
        <v xml:space="preserve"> </v>
      </c>
      <c r="N239" s="217" t="str">
        <f t="shared" si="73"/>
        <v xml:space="preserve"> </v>
      </c>
      <c r="O239" s="217" t="str">
        <f t="shared" si="68"/>
        <v xml:space="preserve"> </v>
      </c>
      <c r="P239" s="218">
        <f t="shared" si="69"/>
        <v>3</v>
      </c>
      <c r="Q239" s="219">
        <f t="shared" si="70"/>
        <v>1</v>
      </c>
      <c r="R239" s="220">
        <f t="shared" si="71"/>
        <v>1</v>
      </c>
      <c r="AC239" s="17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R239" s="16"/>
      <c r="AS239" s="16"/>
    </row>
    <row r="240" spans="1:45">
      <c r="A240" s="197">
        <f t="shared" si="56"/>
        <v>230</v>
      </c>
      <c r="B240" s="198">
        <f>Data!B240</f>
        <v>13</v>
      </c>
      <c r="D240" s="212" t="str">
        <f t="shared" si="61"/>
        <v xml:space="preserve"> </v>
      </c>
      <c r="E240" s="213" t="str">
        <f t="shared" si="62"/>
        <v>L</v>
      </c>
      <c r="F240" s="214" t="str">
        <f t="shared" si="63"/>
        <v xml:space="preserve"> </v>
      </c>
      <c r="G240" s="214" t="str">
        <f t="shared" si="64"/>
        <v xml:space="preserve"> </v>
      </c>
      <c r="H240" s="214" t="str">
        <f t="shared" si="72"/>
        <v>O</v>
      </c>
      <c r="I240" s="214" t="str">
        <f t="shared" si="59"/>
        <v xml:space="preserve"> </v>
      </c>
      <c r="J240" s="215" t="str">
        <f t="shared" si="60"/>
        <v>B</v>
      </c>
      <c r="K240" s="216" t="str">
        <f t="shared" si="65"/>
        <v xml:space="preserve"> </v>
      </c>
      <c r="L240" s="217" t="str">
        <f t="shared" si="66"/>
        <v>2D</v>
      </c>
      <c r="M240" s="217" t="str">
        <f t="shared" si="67"/>
        <v xml:space="preserve"> </v>
      </c>
      <c r="N240" s="217">
        <f t="shared" si="73"/>
        <v>1</v>
      </c>
      <c r="O240" s="217" t="str">
        <f t="shared" si="68"/>
        <v xml:space="preserve"> </v>
      </c>
      <c r="P240" s="218" t="str">
        <f t="shared" si="69"/>
        <v xml:space="preserve"> </v>
      </c>
      <c r="Q240" s="219">
        <f t="shared" si="70"/>
        <v>5</v>
      </c>
      <c r="R240" s="220">
        <f t="shared" si="71"/>
        <v>3</v>
      </c>
      <c r="AC240" s="17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R240" s="16"/>
      <c r="AS240" s="16"/>
    </row>
    <row r="241" spans="1:45">
      <c r="A241" s="197">
        <f t="shared" si="56"/>
        <v>231</v>
      </c>
      <c r="B241" s="198">
        <f>Data!B241</f>
        <v>33</v>
      </c>
      <c r="D241" s="212" t="str">
        <f t="shared" si="61"/>
        <v xml:space="preserve"> </v>
      </c>
      <c r="E241" s="213" t="str">
        <f t="shared" si="62"/>
        <v xml:space="preserve"> </v>
      </c>
      <c r="F241" s="214" t="str">
        <f t="shared" si="63"/>
        <v>H</v>
      </c>
      <c r="G241" s="214" t="str">
        <f t="shared" si="64"/>
        <v xml:space="preserve"> </v>
      </c>
      <c r="H241" s="214" t="str">
        <f t="shared" si="72"/>
        <v>O</v>
      </c>
      <c r="I241" s="214" t="str">
        <f t="shared" si="59"/>
        <v xml:space="preserve"> </v>
      </c>
      <c r="J241" s="215" t="str">
        <f t="shared" si="60"/>
        <v>B</v>
      </c>
      <c r="K241" s="216" t="str">
        <f t="shared" si="65"/>
        <v xml:space="preserve"> </v>
      </c>
      <c r="L241" s="217" t="str">
        <f t="shared" si="66"/>
        <v xml:space="preserve"> </v>
      </c>
      <c r="M241" s="217" t="str">
        <f t="shared" si="67"/>
        <v>3D</v>
      </c>
      <c r="N241" s="217" t="str">
        <f t="shared" si="73"/>
        <v xml:space="preserve"> </v>
      </c>
      <c r="O241" s="217" t="str">
        <f t="shared" si="68"/>
        <v xml:space="preserve"> </v>
      </c>
      <c r="P241" s="218">
        <f t="shared" si="69"/>
        <v>3</v>
      </c>
      <c r="Q241" s="219">
        <f t="shared" si="70"/>
        <v>11</v>
      </c>
      <c r="R241" s="220">
        <f t="shared" si="71"/>
        <v>6</v>
      </c>
      <c r="AC241" s="17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R241" s="16"/>
      <c r="AS241" s="16"/>
    </row>
    <row r="242" spans="1:45">
      <c r="A242" s="197">
        <f t="shared" si="56"/>
        <v>232</v>
      </c>
      <c r="B242" s="198">
        <f>Data!B242</f>
        <v>15</v>
      </c>
      <c r="D242" s="212" t="str">
        <f t="shared" si="61"/>
        <v xml:space="preserve"> </v>
      </c>
      <c r="E242" s="213" t="str">
        <f t="shared" si="62"/>
        <v>L</v>
      </c>
      <c r="F242" s="214" t="str">
        <f t="shared" si="63"/>
        <v xml:space="preserve"> </v>
      </c>
      <c r="G242" s="214" t="str">
        <f t="shared" si="64"/>
        <v xml:space="preserve"> </v>
      </c>
      <c r="H242" s="214" t="str">
        <f t="shared" si="72"/>
        <v>O</v>
      </c>
      <c r="I242" s="214" t="str">
        <f t="shared" si="59"/>
        <v xml:space="preserve"> </v>
      </c>
      <c r="J242" s="215" t="str">
        <f t="shared" si="60"/>
        <v>B</v>
      </c>
      <c r="K242" s="216" t="str">
        <f t="shared" si="65"/>
        <v xml:space="preserve"> </v>
      </c>
      <c r="L242" s="217" t="str">
        <f t="shared" si="66"/>
        <v>2D</v>
      </c>
      <c r="M242" s="217" t="str">
        <f t="shared" si="67"/>
        <v xml:space="preserve"> </v>
      </c>
      <c r="N242" s="217" t="str">
        <f t="shared" si="73"/>
        <v xml:space="preserve"> </v>
      </c>
      <c r="O242" s="217" t="str">
        <f t="shared" si="68"/>
        <v xml:space="preserve"> </v>
      </c>
      <c r="P242" s="218">
        <f t="shared" si="69"/>
        <v>3</v>
      </c>
      <c r="Q242" s="219">
        <f t="shared" si="70"/>
        <v>5</v>
      </c>
      <c r="R242" s="220">
        <f t="shared" si="71"/>
        <v>3</v>
      </c>
      <c r="AC242" s="17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R242" s="16"/>
      <c r="AS242" s="16"/>
    </row>
    <row r="243" spans="1:45">
      <c r="A243" s="197">
        <f t="shared" si="56"/>
        <v>233</v>
      </c>
      <c r="B243" s="198">
        <f>Data!B243</f>
        <v>13</v>
      </c>
      <c r="D243" s="212" t="str">
        <f t="shared" si="61"/>
        <v xml:space="preserve"> </v>
      </c>
      <c r="E243" s="213" t="str">
        <f t="shared" si="62"/>
        <v>L</v>
      </c>
      <c r="F243" s="214" t="str">
        <f t="shared" si="63"/>
        <v xml:space="preserve"> </v>
      </c>
      <c r="G243" s="214" t="str">
        <f t="shared" si="64"/>
        <v xml:space="preserve"> </v>
      </c>
      <c r="H243" s="214" t="str">
        <f t="shared" si="72"/>
        <v>O</v>
      </c>
      <c r="I243" s="214" t="str">
        <f t="shared" si="59"/>
        <v xml:space="preserve"> </v>
      </c>
      <c r="J243" s="215" t="str">
        <f t="shared" si="60"/>
        <v>B</v>
      </c>
      <c r="K243" s="216" t="str">
        <f t="shared" si="65"/>
        <v xml:space="preserve"> </v>
      </c>
      <c r="L243" s="217" t="str">
        <f t="shared" si="66"/>
        <v>2D</v>
      </c>
      <c r="M243" s="217" t="str">
        <f t="shared" si="67"/>
        <v xml:space="preserve"> </v>
      </c>
      <c r="N243" s="217">
        <f t="shared" si="73"/>
        <v>1</v>
      </c>
      <c r="O243" s="217" t="str">
        <f t="shared" si="68"/>
        <v xml:space="preserve"> </v>
      </c>
      <c r="P243" s="218" t="str">
        <f t="shared" si="69"/>
        <v xml:space="preserve"> </v>
      </c>
      <c r="Q243" s="219">
        <f t="shared" si="70"/>
        <v>5</v>
      </c>
      <c r="R243" s="220">
        <f t="shared" si="71"/>
        <v>3</v>
      </c>
      <c r="AC243" s="17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R243" s="16"/>
      <c r="AS243" s="16"/>
    </row>
    <row r="244" spans="1:45">
      <c r="A244" s="197">
        <f t="shared" si="56"/>
        <v>234</v>
      </c>
      <c r="B244" s="198">
        <f>Data!B244</f>
        <v>26</v>
      </c>
      <c r="D244" s="212" t="str">
        <f t="shared" si="61"/>
        <v xml:space="preserve"> </v>
      </c>
      <c r="E244" s="213" t="str">
        <f t="shared" si="62"/>
        <v xml:space="preserve"> </v>
      </c>
      <c r="F244" s="214" t="str">
        <f t="shared" si="63"/>
        <v>H</v>
      </c>
      <c r="G244" s="214" t="str">
        <f t="shared" si="64"/>
        <v>E</v>
      </c>
      <c r="H244" s="214" t="str">
        <f t="shared" si="72"/>
        <v xml:space="preserve"> </v>
      </c>
      <c r="I244" s="214" t="str">
        <f t="shared" si="59"/>
        <v xml:space="preserve"> </v>
      </c>
      <c r="J244" s="215" t="str">
        <f t="shared" si="60"/>
        <v>B</v>
      </c>
      <c r="K244" s="216" t="str">
        <f t="shared" si="65"/>
        <v xml:space="preserve"> </v>
      </c>
      <c r="L244" s="217" t="str">
        <f t="shared" si="66"/>
        <v xml:space="preserve"> </v>
      </c>
      <c r="M244" s="217" t="str">
        <f t="shared" si="67"/>
        <v>3D</v>
      </c>
      <c r="N244" s="217" t="str">
        <f t="shared" si="73"/>
        <v xml:space="preserve"> </v>
      </c>
      <c r="O244" s="217">
        <f t="shared" si="68"/>
        <v>2</v>
      </c>
      <c r="P244" s="218" t="str">
        <f t="shared" si="69"/>
        <v xml:space="preserve"> </v>
      </c>
      <c r="Q244" s="219">
        <f t="shared" si="70"/>
        <v>9</v>
      </c>
      <c r="R244" s="220">
        <f t="shared" si="71"/>
        <v>5</v>
      </c>
      <c r="AC244" s="17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R244" s="16"/>
      <c r="AS244" s="16"/>
    </row>
    <row r="245" spans="1:45">
      <c r="A245" s="197">
        <f t="shared" si="56"/>
        <v>235</v>
      </c>
      <c r="B245" s="198">
        <f>Data!B245</f>
        <v>21</v>
      </c>
      <c r="D245" s="212" t="str">
        <f t="shared" si="61"/>
        <v xml:space="preserve"> </v>
      </c>
      <c r="E245" s="213" t="str">
        <f t="shared" si="62"/>
        <v xml:space="preserve"> </v>
      </c>
      <c r="F245" s="214" t="str">
        <f t="shared" si="63"/>
        <v>H</v>
      </c>
      <c r="G245" s="214" t="str">
        <f t="shared" si="64"/>
        <v xml:space="preserve"> </v>
      </c>
      <c r="H245" s="214" t="str">
        <f t="shared" si="72"/>
        <v>O</v>
      </c>
      <c r="I245" s="214" t="str">
        <f t="shared" si="59"/>
        <v>R</v>
      </c>
      <c r="J245" s="215" t="str">
        <f t="shared" si="60"/>
        <v xml:space="preserve"> </v>
      </c>
      <c r="K245" s="216" t="str">
        <f t="shared" si="65"/>
        <v xml:space="preserve"> </v>
      </c>
      <c r="L245" s="217" t="str">
        <f t="shared" si="66"/>
        <v>2D</v>
      </c>
      <c r="M245" s="217" t="str">
        <f t="shared" si="67"/>
        <v xml:space="preserve"> </v>
      </c>
      <c r="N245" s="217" t="str">
        <f t="shared" si="73"/>
        <v xml:space="preserve"> </v>
      </c>
      <c r="O245" s="217" t="str">
        <f t="shared" si="68"/>
        <v xml:space="preserve"> </v>
      </c>
      <c r="P245" s="218">
        <f t="shared" si="69"/>
        <v>3</v>
      </c>
      <c r="Q245" s="219">
        <f t="shared" si="70"/>
        <v>7</v>
      </c>
      <c r="R245" s="220">
        <f t="shared" si="71"/>
        <v>4</v>
      </c>
      <c r="AC245" s="17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R245" s="16"/>
      <c r="AS245" s="16"/>
    </row>
    <row r="246" spans="1:45">
      <c r="A246" s="197">
        <f t="shared" si="56"/>
        <v>236</v>
      </c>
      <c r="B246" s="198">
        <f>Data!B246</f>
        <v>23</v>
      </c>
      <c r="D246" s="212" t="str">
        <f t="shared" si="61"/>
        <v xml:space="preserve"> </v>
      </c>
      <c r="E246" s="213" t="str">
        <f t="shared" si="62"/>
        <v xml:space="preserve"> </v>
      </c>
      <c r="F246" s="214" t="str">
        <f t="shared" si="63"/>
        <v>H</v>
      </c>
      <c r="G246" s="214" t="str">
        <f t="shared" si="64"/>
        <v xml:space="preserve"> </v>
      </c>
      <c r="H246" s="214" t="str">
        <f t="shared" si="72"/>
        <v>O</v>
      </c>
      <c r="I246" s="214" t="str">
        <f t="shared" si="59"/>
        <v>R</v>
      </c>
      <c r="J246" s="215" t="str">
        <f t="shared" si="60"/>
        <v xml:space="preserve"> </v>
      </c>
      <c r="K246" s="216" t="str">
        <f t="shared" si="65"/>
        <v xml:space="preserve"> </v>
      </c>
      <c r="L246" s="217" t="str">
        <f t="shared" si="66"/>
        <v>2D</v>
      </c>
      <c r="M246" s="217" t="str">
        <f t="shared" si="67"/>
        <v xml:space="preserve"> </v>
      </c>
      <c r="N246" s="217" t="str">
        <f t="shared" si="73"/>
        <v xml:space="preserve"> </v>
      </c>
      <c r="O246" s="217">
        <f t="shared" si="68"/>
        <v>2</v>
      </c>
      <c r="P246" s="218" t="str">
        <f t="shared" si="69"/>
        <v xml:space="preserve"> </v>
      </c>
      <c r="Q246" s="219">
        <f t="shared" si="70"/>
        <v>8</v>
      </c>
      <c r="R246" s="220">
        <f t="shared" si="71"/>
        <v>4</v>
      </c>
      <c r="AC246" s="17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R246" s="16"/>
      <c r="AS246" s="16"/>
    </row>
    <row r="247" spans="1:45">
      <c r="A247" s="197">
        <f t="shared" si="56"/>
        <v>237</v>
      </c>
      <c r="B247" s="198">
        <f>Data!B247</f>
        <v>23</v>
      </c>
      <c r="D247" s="212" t="str">
        <f t="shared" si="61"/>
        <v xml:space="preserve"> </v>
      </c>
      <c r="E247" s="213" t="str">
        <f t="shared" si="62"/>
        <v xml:space="preserve"> </v>
      </c>
      <c r="F247" s="214" t="str">
        <f t="shared" si="63"/>
        <v>H</v>
      </c>
      <c r="G247" s="214" t="str">
        <f t="shared" si="64"/>
        <v xml:space="preserve"> </v>
      </c>
      <c r="H247" s="214" t="str">
        <f t="shared" si="72"/>
        <v>O</v>
      </c>
      <c r="I247" s="214" t="str">
        <f t="shared" si="59"/>
        <v>R</v>
      </c>
      <c r="J247" s="215" t="str">
        <f t="shared" si="60"/>
        <v xml:space="preserve"> </v>
      </c>
      <c r="K247" s="216" t="str">
        <f t="shared" si="65"/>
        <v xml:space="preserve"> </v>
      </c>
      <c r="L247" s="217" t="str">
        <f t="shared" si="66"/>
        <v>2D</v>
      </c>
      <c r="M247" s="217" t="str">
        <f t="shared" si="67"/>
        <v xml:space="preserve"> </v>
      </c>
      <c r="N247" s="217" t="str">
        <f t="shared" si="73"/>
        <v xml:space="preserve"> </v>
      </c>
      <c r="O247" s="217">
        <f t="shared" si="68"/>
        <v>2</v>
      </c>
      <c r="P247" s="218" t="str">
        <f t="shared" si="69"/>
        <v xml:space="preserve"> </v>
      </c>
      <c r="Q247" s="219">
        <f t="shared" si="70"/>
        <v>8</v>
      </c>
      <c r="R247" s="220">
        <f t="shared" si="71"/>
        <v>4</v>
      </c>
      <c r="AC247" s="17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R247" s="16"/>
      <c r="AS247" s="16"/>
    </row>
    <row r="248" spans="1:45">
      <c r="A248" s="197">
        <f t="shared" si="56"/>
        <v>238</v>
      </c>
      <c r="B248" s="198">
        <f>Data!B248</f>
        <v>22</v>
      </c>
      <c r="D248" s="212" t="str">
        <f t="shared" si="61"/>
        <v xml:space="preserve"> </v>
      </c>
      <c r="E248" s="213" t="str">
        <f t="shared" si="62"/>
        <v xml:space="preserve"> </v>
      </c>
      <c r="F248" s="214" t="str">
        <f t="shared" si="63"/>
        <v>H</v>
      </c>
      <c r="G248" s="214" t="str">
        <f t="shared" si="64"/>
        <v>E</v>
      </c>
      <c r="H248" s="214" t="str">
        <f t="shared" si="72"/>
        <v xml:space="preserve"> </v>
      </c>
      <c r="I248" s="214" t="str">
        <f t="shared" si="59"/>
        <v xml:space="preserve"> </v>
      </c>
      <c r="J248" s="215" t="str">
        <f t="shared" si="60"/>
        <v>B</v>
      </c>
      <c r="K248" s="216" t="str">
        <f t="shared" si="65"/>
        <v xml:space="preserve"> </v>
      </c>
      <c r="L248" s="217" t="str">
        <f t="shared" si="66"/>
        <v>2D</v>
      </c>
      <c r="M248" s="217" t="str">
        <f t="shared" si="67"/>
        <v xml:space="preserve"> </v>
      </c>
      <c r="N248" s="217">
        <f t="shared" si="73"/>
        <v>1</v>
      </c>
      <c r="O248" s="217" t="str">
        <f t="shared" si="68"/>
        <v xml:space="preserve"> </v>
      </c>
      <c r="P248" s="218" t="str">
        <f t="shared" si="69"/>
        <v xml:space="preserve"> </v>
      </c>
      <c r="Q248" s="219">
        <f t="shared" si="70"/>
        <v>8</v>
      </c>
      <c r="R248" s="220">
        <f t="shared" si="71"/>
        <v>4</v>
      </c>
      <c r="AC248" s="17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R248" s="16"/>
      <c r="AS248" s="16"/>
    </row>
    <row r="249" spans="1:45">
      <c r="A249" s="197">
        <f t="shared" si="56"/>
        <v>239</v>
      </c>
      <c r="B249" s="198">
        <f>Data!B249</f>
        <v>34</v>
      </c>
      <c r="D249" s="212" t="str">
        <f t="shared" si="61"/>
        <v xml:space="preserve"> </v>
      </c>
      <c r="E249" s="213" t="str">
        <f t="shared" si="62"/>
        <v xml:space="preserve"> </v>
      </c>
      <c r="F249" s="214" t="str">
        <f t="shared" si="63"/>
        <v>H</v>
      </c>
      <c r="G249" s="214" t="str">
        <f t="shared" si="64"/>
        <v>E</v>
      </c>
      <c r="H249" s="214" t="str">
        <f t="shared" si="72"/>
        <v xml:space="preserve"> </v>
      </c>
      <c r="I249" s="214" t="str">
        <f t="shared" si="59"/>
        <v>R</v>
      </c>
      <c r="J249" s="215" t="str">
        <f t="shared" si="60"/>
        <v xml:space="preserve"> </v>
      </c>
      <c r="K249" s="216" t="str">
        <f t="shared" si="65"/>
        <v xml:space="preserve"> </v>
      </c>
      <c r="L249" s="217" t="str">
        <f t="shared" si="66"/>
        <v xml:space="preserve"> </v>
      </c>
      <c r="M249" s="217" t="str">
        <f t="shared" si="67"/>
        <v>3D</v>
      </c>
      <c r="N249" s="217">
        <f t="shared" si="73"/>
        <v>1</v>
      </c>
      <c r="O249" s="217" t="str">
        <f t="shared" si="68"/>
        <v xml:space="preserve"> </v>
      </c>
      <c r="P249" s="218" t="str">
        <f t="shared" si="69"/>
        <v xml:space="preserve"> </v>
      </c>
      <c r="Q249" s="219">
        <f t="shared" si="70"/>
        <v>12</v>
      </c>
      <c r="R249" s="220">
        <f t="shared" si="71"/>
        <v>6</v>
      </c>
      <c r="AC249" s="17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R249" s="16"/>
      <c r="AS249" s="16"/>
    </row>
    <row r="250" spans="1:45">
      <c r="A250" s="197">
        <f t="shared" si="56"/>
        <v>240</v>
      </c>
      <c r="B250" s="198">
        <f>Data!B250</f>
        <v>17</v>
      </c>
      <c r="D250" s="212" t="str">
        <f t="shared" si="61"/>
        <v xml:space="preserve"> </v>
      </c>
      <c r="E250" s="213" t="str">
        <f t="shared" si="62"/>
        <v>L</v>
      </c>
      <c r="F250" s="214" t="str">
        <f t="shared" si="63"/>
        <v xml:space="preserve"> </v>
      </c>
      <c r="G250" s="214" t="str">
        <f t="shared" si="64"/>
        <v xml:space="preserve"> </v>
      </c>
      <c r="H250" s="214" t="str">
        <f t="shared" si="72"/>
        <v>O</v>
      </c>
      <c r="I250" s="214" t="str">
        <f t="shared" si="59"/>
        <v xml:space="preserve"> </v>
      </c>
      <c r="J250" s="215" t="str">
        <f t="shared" si="60"/>
        <v>B</v>
      </c>
      <c r="K250" s="216" t="str">
        <f t="shared" si="65"/>
        <v xml:space="preserve"> </v>
      </c>
      <c r="L250" s="217" t="str">
        <f t="shared" si="66"/>
        <v>2D</v>
      </c>
      <c r="M250" s="217" t="str">
        <f t="shared" si="67"/>
        <v xml:space="preserve"> </v>
      </c>
      <c r="N250" s="217" t="str">
        <f t="shared" si="73"/>
        <v xml:space="preserve"> </v>
      </c>
      <c r="O250" s="217">
        <f t="shared" si="68"/>
        <v>2</v>
      </c>
      <c r="P250" s="218" t="str">
        <f t="shared" si="69"/>
        <v xml:space="preserve"> </v>
      </c>
      <c r="Q250" s="219">
        <f t="shared" si="70"/>
        <v>6</v>
      </c>
      <c r="R250" s="220">
        <f t="shared" si="71"/>
        <v>3</v>
      </c>
      <c r="AC250" s="17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R250" s="16"/>
      <c r="AS250" s="16"/>
    </row>
    <row r="251" spans="1:45">
      <c r="A251" s="197">
        <f t="shared" si="56"/>
        <v>241</v>
      </c>
      <c r="B251" s="198">
        <f>Data!B251</f>
        <v>2</v>
      </c>
      <c r="D251" s="212" t="str">
        <f t="shared" si="61"/>
        <v xml:space="preserve"> </v>
      </c>
      <c r="E251" s="213" t="str">
        <f t="shared" si="62"/>
        <v>L</v>
      </c>
      <c r="F251" s="214" t="str">
        <f t="shared" si="63"/>
        <v xml:space="preserve"> </v>
      </c>
      <c r="G251" s="214" t="str">
        <f t="shared" si="64"/>
        <v>E</v>
      </c>
      <c r="H251" s="214" t="str">
        <f t="shared" si="72"/>
        <v xml:space="preserve"> </v>
      </c>
      <c r="I251" s="214" t="str">
        <f t="shared" si="59"/>
        <v xml:space="preserve"> </v>
      </c>
      <c r="J251" s="215" t="str">
        <f t="shared" si="60"/>
        <v>B</v>
      </c>
      <c r="K251" s="216" t="str">
        <f t="shared" si="65"/>
        <v>1D</v>
      </c>
      <c r="L251" s="217" t="str">
        <f t="shared" si="66"/>
        <v xml:space="preserve"> </v>
      </c>
      <c r="M251" s="217" t="str">
        <f t="shared" si="67"/>
        <v xml:space="preserve"> </v>
      </c>
      <c r="N251" s="217" t="str">
        <f t="shared" si="73"/>
        <v xml:space="preserve"> </v>
      </c>
      <c r="O251" s="217">
        <f t="shared" si="68"/>
        <v>2</v>
      </c>
      <c r="P251" s="218" t="str">
        <f t="shared" si="69"/>
        <v xml:space="preserve"> </v>
      </c>
      <c r="Q251" s="219">
        <f t="shared" si="70"/>
        <v>1</v>
      </c>
      <c r="R251" s="220">
        <f t="shared" si="71"/>
        <v>1</v>
      </c>
      <c r="AC251" s="17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R251" s="16"/>
      <c r="AS251" s="16"/>
    </row>
    <row r="252" spans="1:45">
      <c r="A252" s="197">
        <f t="shared" si="56"/>
        <v>242</v>
      </c>
      <c r="B252" s="198">
        <f>Data!B252</f>
        <v>1</v>
      </c>
      <c r="D252" s="212" t="str">
        <f t="shared" si="61"/>
        <v xml:space="preserve"> </v>
      </c>
      <c r="E252" s="213" t="str">
        <f t="shared" si="62"/>
        <v>L</v>
      </c>
      <c r="F252" s="214" t="str">
        <f t="shared" si="63"/>
        <v xml:space="preserve"> </v>
      </c>
      <c r="G252" s="214" t="str">
        <f t="shared" si="64"/>
        <v xml:space="preserve"> </v>
      </c>
      <c r="H252" s="214" t="str">
        <f t="shared" si="72"/>
        <v>O</v>
      </c>
      <c r="I252" s="214" t="str">
        <f t="shared" si="59"/>
        <v>R</v>
      </c>
      <c r="J252" s="215" t="str">
        <f t="shared" si="60"/>
        <v xml:space="preserve"> </v>
      </c>
      <c r="K252" s="216" t="str">
        <f t="shared" si="65"/>
        <v>1D</v>
      </c>
      <c r="L252" s="217" t="str">
        <f t="shared" si="66"/>
        <v xml:space="preserve"> </v>
      </c>
      <c r="M252" s="217" t="str">
        <f t="shared" si="67"/>
        <v xml:space="preserve"> </v>
      </c>
      <c r="N252" s="217">
        <f t="shared" si="73"/>
        <v>1</v>
      </c>
      <c r="O252" s="217" t="str">
        <f t="shared" si="68"/>
        <v xml:space="preserve"> </v>
      </c>
      <c r="P252" s="218" t="str">
        <f t="shared" si="69"/>
        <v xml:space="preserve"> </v>
      </c>
      <c r="Q252" s="219">
        <f t="shared" si="70"/>
        <v>1</v>
      </c>
      <c r="R252" s="220">
        <f t="shared" si="71"/>
        <v>1</v>
      </c>
      <c r="AC252" s="17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R252" s="16"/>
      <c r="AS252" s="16"/>
    </row>
    <row r="253" spans="1:45">
      <c r="A253" s="197">
        <f t="shared" si="56"/>
        <v>243</v>
      </c>
      <c r="B253" s="198">
        <f>Data!B253</f>
        <v>31</v>
      </c>
      <c r="D253" s="212" t="str">
        <f t="shared" si="61"/>
        <v xml:space="preserve"> </v>
      </c>
      <c r="E253" s="213" t="str">
        <f t="shared" si="62"/>
        <v xml:space="preserve"> </v>
      </c>
      <c r="F253" s="214" t="str">
        <f t="shared" si="63"/>
        <v>H</v>
      </c>
      <c r="G253" s="214" t="str">
        <f t="shared" si="64"/>
        <v xml:space="preserve"> </v>
      </c>
      <c r="H253" s="214" t="str">
        <f t="shared" si="72"/>
        <v>O</v>
      </c>
      <c r="I253" s="214" t="str">
        <f t="shared" si="59"/>
        <v xml:space="preserve"> </v>
      </c>
      <c r="J253" s="215" t="str">
        <f t="shared" si="60"/>
        <v>B</v>
      </c>
      <c r="K253" s="216" t="str">
        <f t="shared" si="65"/>
        <v xml:space="preserve"> </v>
      </c>
      <c r="L253" s="217" t="str">
        <f t="shared" si="66"/>
        <v xml:space="preserve"> </v>
      </c>
      <c r="M253" s="217" t="str">
        <f t="shared" si="67"/>
        <v>3D</v>
      </c>
      <c r="N253" s="217">
        <f t="shared" si="73"/>
        <v>1</v>
      </c>
      <c r="O253" s="217" t="str">
        <f t="shared" si="68"/>
        <v xml:space="preserve"> </v>
      </c>
      <c r="P253" s="218" t="str">
        <f t="shared" si="69"/>
        <v xml:space="preserve"> </v>
      </c>
      <c r="Q253" s="219">
        <f t="shared" si="70"/>
        <v>11</v>
      </c>
      <c r="R253" s="220">
        <f t="shared" si="71"/>
        <v>6</v>
      </c>
      <c r="AC253" s="17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R253" s="16"/>
      <c r="AS253" s="16"/>
    </row>
    <row r="254" spans="1:45">
      <c r="A254" s="197">
        <f t="shared" si="56"/>
        <v>244</v>
      </c>
      <c r="B254" s="198">
        <f>Data!B254</f>
        <v>27</v>
      </c>
      <c r="D254" s="212" t="str">
        <f t="shared" si="61"/>
        <v xml:space="preserve"> </v>
      </c>
      <c r="E254" s="213" t="str">
        <f t="shared" si="62"/>
        <v xml:space="preserve"> </v>
      </c>
      <c r="F254" s="214" t="str">
        <f t="shared" si="63"/>
        <v>H</v>
      </c>
      <c r="G254" s="214" t="str">
        <f t="shared" si="64"/>
        <v xml:space="preserve"> </v>
      </c>
      <c r="H254" s="214" t="str">
        <f t="shared" si="72"/>
        <v>O</v>
      </c>
      <c r="I254" s="214" t="str">
        <f t="shared" si="59"/>
        <v>R</v>
      </c>
      <c r="J254" s="215" t="str">
        <f t="shared" si="60"/>
        <v xml:space="preserve"> </v>
      </c>
      <c r="K254" s="216" t="str">
        <f t="shared" si="65"/>
        <v xml:space="preserve"> </v>
      </c>
      <c r="L254" s="217" t="str">
        <f t="shared" si="66"/>
        <v xml:space="preserve"> </v>
      </c>
      <c r="M254" s="217" t="str">
        <f t="shared" si="67"/>
        <v>3D</v>
      </c>
      <c r="N254" s="217" t="str">
        <f t="shared" si="73"/>
        <v xml:space="preserve"> </v>
      </c>
      <c r="O254" s="217" t="str">
        <f t="shared" si="68"/>
        <v xml:space="preserve"> </v>
      </c>
      <c r="P254" s="218">
        <f t="shared" si="69"/>
        <v>3</v>
      </c>
      <c r="Q254" s="219">
        <f t="shared" si="70"/>
        <v>9</v>
      </c>
      <c r="R254" s="220">
        <f t="shared" si="71"/>
        <v>5</v>
      </c>
      <c r="AC254" s="17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R254" s="16"/>
      <c r="AS254" s="16"/>
    </row>
    <row r="255" spans="1:45">
      <c r="A255" s="197">
        <f t="shared" si="56"/>
        <v>245</v>
      </c>
      <c r="B255" s="198">
        <f>Data!B255</f>
        <v>13</v>
      </c>
      <c r="D255" s="212" t="str">
        <f t="shared" si="61"/>
        <v xml:space="preserve"> </v>
      </c>
      <c r="E255" s="213" t="str">
        <f t="shared" si="62"/>
        <v>L</v>
      </c>
      <c r="F255" s="214" t="str">
        <f t="shared" si="63"/>
        <v xml:space="preserve"> </v>
      </c>
      <c r="G255" s="214" t="str">
        <f t="shared" si="64"/>
        <v xml:space="preserve"> </v>
      </c>
      <c r="H255" s="214" t="str">
        <f t="shared" si="72"/>
        <v>O</v>
      </c>
      <c r="I255" s="214" t="str">
        <f t="shared" si="59"/>
        <v xml:space="preserve"> </v>
      </c>
      <c r="J255" s="215" t="str">
        <f t="shared" si="60"/>
        <v>B</v>
      </c>
      <c r="K255" s="216" t="str">
        <f t="shared" si="65"/>
        <v xml:space="preserve"> </v>
      </c>
      <c r="L255" s="217" t="str">
        <f t="shared" si="66"/>
        <v>2D</v>
      </c>
      <c r="M255" s="217" t="str">
        <f t="shared" si="67"/>
        <v xml:space="preserve"> </v>
      </c>
      <c r="N255" s="217">
        <f t="shared" si="73"/>
        <v>1</v>
      </c>
      <c r="O255" s="217" t="str">
        <f t="shared" si="68"/>
        <v xml:space="preserve"> </v>
      </c>
      <c r="P255" s="218" t="str">
        <f t="shared" si="69"/>
        <v xml:space="preserve"> </v>
      </c>
      <c r="Q255" s="219">
        <f t="shared" si="70"/>
        <v>5</v>
      </c>
      <c r="R255" s="220">
        <f t="shared" si="71"/>
        <v>3</v>
      </c>
      <c r="AC255" s="17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R255" s="16"/>
      <c r="AS255" s="16"/>
    </row>
    <row r="256" spans="1:45">
      <c r="A256" s="197">
        <f t="shared" si="56"/>
        <v>246</v>
      </c>
      <c r="B256" s="198">
        <f>Data!B256</f>
        <v>23</v>
      </c>
      <c r="D256" s="212" t="str">
        <f t="shared" si="61"/>
        <v xml:space="preserve"> </v>
      </c>
      <c r="E256" s="213" t="str">
        <f t="shared" si="62"/>
        <v xml:space="preserve"> </v>
      </c>
      <c r="F256" s="214" t="str">
        <f t="shared" si="63"/>
        <v>H</v>
      </c>
      <c r="G256" s="214" t="str">
        <f t="shared" si="64"/>
        <v xml:space="preserve"> </v>
      </c>
      <c r="H256" s="214" t="str">
        <f t="shared" si="72"/>
        <v>O</v>
      </c>
      <c r="I256" s="214" t="str">
        <f t="shared" si="59"/>
        <v>R</v>
      </c>
      <c r="J256" s="215" t="str">
        <f t="shared" si="60"/>
        <v xml:space="preserve"> </v>
      </c>
      <c r="K256" s="216" t="str">
        <f t="shared" si="65"/>
        <v xml:space="preserve"> </v>
      </c>
      <c r="L256" s="217" t="str">
        <f t="shared" si="66"/>
        <v>2D</v>
      </c>
      <c r="M256" s="217" t="str">
        <f t="shared" si="67"/>
        <v xml:space="preserve"> </v>
      </c>
      <c r="N256" s="217" t="str">
        <f t="shared" si="73"/>
        <v xml:space="preserve"> </v>
      </c>
      <c r="O256" s="217">
        <f t="shared" si="68"/>
        <v>2</v>
      </c>
      <c r="P256" s="218" t="str">
        <f t="shared" si="69"/>
        <v xml:space="preserve"> </v>
      </c>
      <c r="Q256" s="219">
        <f t="shared" si="70"/>
        <v>8</v>
      </c>
      <c r="R256" s="220">
        <f t="shared" si="71"/>
        <v>4</v>
      </c>
      <c r="AC256" s="17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R256" s="16"/>
      <c r="AS256" s="16"/>
    </row>
    <row r="257" spans="1:45">
      <c r="A257" s="197">
        <f t="shared" si="56"/>
        <v>247</v>
      </c>
      <c r="B257" s="198">
        <f>Data!B257</f>
        <v>33</v>
      </c>
      <c r="D257" s="212" t="str">
        <f t="shared" si="61"/>
        <v xml:space="preserve"> </v>
      </c>
      <c r="E257" s="213" t="str">
        <f t="shared" si="62"/>
        <v xml:space="preserve"> </v>
      </c>
      <c r="F257" s="214" t="str">
        <f t="shared" si="63"/>
        <v>H</v>
      </c>
      <c r="G257" s="214" t="str">
        <f t="shared" si="64"/>
        <v xml:space="preserve"> </v>
      </c>
      <c r="H257" s="214" t="str">
        <f t="shared" si="72"/>
        <v>O</v>
      </c>
      <c r="I257" s="214" t="str">
        <f t="shared" si="59"/>
        <v xml:space="preserve"> </v>
      </c>
      <c r="J257" s="215" t="str">
        <f t="shared" si="60"/>
        <v>B</v>
      </c>
      <c r="K257" s="216" t="str">
        <f t="shared" si="65"/>
        <v xml:space="preserve"> </v>
      </c>
      <c r="L257" s="217" t="str">
        <f t="shared" si="66"/>
        <v xml:space="preserve"> </v>
      </c>
      <c r="M257" s="217" t="str">
        <f t="shared" si="67"/>
        <v>3D</v>
      </c>
      <c r="N257" s="217" t="str">
        <f t="shared" si="73"/>
        <v xml:space="preserve"> </v>
      </c>
      <c r="O257" s="217" t="str">
        <f t="shared" si="68"/>
        <v xml:space="preserve"> </v>
      </c>
      <c r="P257" s="218">
        <f t="shared" si="69"/>
        <v>3</v>
      </c>
      <c r="Q257" s="219">
        <f t="shared" si="70"/>
        <v>11</v>
      </c>
      <c r="R257" s="220">
        <f t="shared" si="71"/>
        <v>6</v>
      </c>
      <c r="AC257" s="17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R257" s="16"/>
      <c r="AS257" s="16"/>
    </row>
    <row r="258" spans="1:45">
      <c r="A258" s="197">
        <f t="shared" si="56"/>
        <v>248</v>
      </c>
      <c r="B258" s="198">
        <f>Data!B258</f>
        <v>24</v>
      </c>
      <c r="D258" s="212" t="str">
        <f t="shared" si="61"/>
        <v xml:space="preserve"> </v>
      </c>
      <c r="E258" s="213" t="str">
        <f t="shared" si="62"/>
        <v xml:space="preserve"> </v>
      </c>
      <c r="F258" s="214" t="str">
        <f t="shared" si="63"/>
        <v>H</v>
      </c>
      <c r="G258" s="214" t="str">
        <f t="shared" si="64"/>
        <v>E</v>
      </c>
      <c r="H258" s="214" t="str">
        <f t="shared" si="72"/>
        <v xml:space="preserve"> </v>
      </c>
      <c r="I258" s="214" t="str">
        <f t="shared" si="59"/>
        <v xml:space="preserve"> </v>
      </c>
      <c r="J258" s="215" t="str">
        <f t="shared" si="60"/>
        <v>B</v>
      </c>
      <c r="K258" s="216" t="str">
        <f t="shared" si="65"/>
        <v xml:space="preserve"> </v>
      </c>
      <c r="L258" s="217" t="str">
        <f t="shared" si="66"/>
        <v>2D</v>
      </c>
      <c r="M258" s="217" t="str">
        <f t="shared" si="67"/>
        <v xml:space="preserve"> </v>
      </c>
      <c r="N258" s="217" t="str">
        <f t="shared" si="73"/>
        <v xml:space="preserve"> </v>
      </c>
      <c r="O258" s="217" t="str">
        <f t="shared" si="68"/>
        <v xml:space="preserve"> </v>
      </c>
      <c r="P258" s="218">
        <f t="shared" si="69"/>
        <v>3</v>
      </c>
      <c r="Q258" s="219">
        <f t="shared" si="70"/>
        <v>8</v>
      </c>
      <c r="R258" s="220">
        <f t="shared" si="71"/>
        <v>4</v>
      </c>
      <c r="AC258" s="17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R258" s="16"/>
      <c r="AS258" s="16"/>
    </row>
    <row r="259" spans="1:45">
      <c r="A259" s="197">
        <f t="shared" si="56"/>
        <v>249</v>
      </c>
      <c r="B259" s="198">
        <f>Data!B259</f>
        <v>2</v>
      </c>
      <c r="D259" s="212" t="str">
        <f t="shared" si="61"/>
        <v xml:space="preserve"> </v>
      </c>
      <c r="E259" s="213" t="str">
        <f t="shared" si="62"/>
        <v>L</v>
      </c>
      <c r="F259" s="214" t="str">
        <f t="shared" si="63"/>
        <v xml:space="preserve"> </v>
      </c>
      <c r="G259" s="214" t="str">
        <f t="shared" si="64"/>
        <v>E</v>
      </c>
      <c r="H259" s="214" t="str">
        <f t="shared" si="72"/>
        <v xml:space="preserve"> </v>
      </c>
      <c r="I259" s="214" t="str">
        <f t="shared" si="59"/>
        <v xml:space="preserve"> </v>
      </c>
      <c r="J259" s="215" t="str">
        <f t="shared" si="60"/>
        <v>B</v>
      </c>
      <c r="K259" s="216" t="str">
        <f t="shared" si="65"/>
        <v>1D</v>
      </c>
      <c r="L259" s="217" t="str">
        <f t="shared" si="66"/>
        <v xml:space="preserve"> </v>
      </c>
      <c r="M259" s="217" t="str">
        <f t="shared" si="67"/>
        <v xml:space="preserve"> </v>
      </c>
      <c r="N259" s="217" t="str">
        <f t="shared" si="73"/>
        <v xml:space="preserve"> </v>
      </c>
      <c r="O259" s="217">
        <f t="shared" si="68"/>
        <v>2</v>
      </c>
      <c r="P259" s="218" t="str">
        <f t="shared" si="69"/>
        <v xml:space="preserve"> </v>
      </c>
      <c r="Q259" s="219">
        <f t="shared" si="70"/>
        <v>1</v>
      </c>
      <c r="R259" s="220">
        <f t="shared" si="71"/>
        <v>1</v>
      </c>
      <c r="AC259" s="17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R259" s="16"/>
      <c r="AS259" s="16"/>
    </row>
    <row r="260" spans="1:45">
      <c r="A260" s="197">
        <f t="shared" si="56"/>
        <v>250</v>
      </c>
      <c r="B260" s="198">
        <f>Data!B260</f>
        <v>21</v>
      </c>
      <c r="D260" s="212" t="str">
        <f t="shared" si="61"/>
        <v xml:space="preserve"> </v>
      </c>
      <c r="E260" s="213" t="str">
        <f t="shared" si="62"/>
        <v xml:space="preserve"> </v>
      </c>
      <c r="F260" s="214" t="str">
        <f t="shared" si="63"/>
        <v>H</v>
      </c>
      <c r="G260" s="214" t="str">
        <f t="shared" si="64"/>
        <v xml:space="preserve"> </v>
      </c>
      <c r="H260" s="214" t="str">
        <f t="shared" si="72"/>
        <v>O</v>
      </c>
      <c r="I260" s="214" t="str">
        <f t="shared" si="59"/>
        <v>R</v>
      </c>
      <c r="J260" s="215" t="str">
        <f t="shared" si="60"/>
        <v xml:space="preserve"> </v>
      </c>
      <c r="K260" s="216" t="str">
        <f t="shared" si="65"/>
        <v xml:space="preserve"> </v>
      </c>
      <c r="L260" s="217" t="str">
        <f t="shared" si="66"/>
        <v>2D</v>
      </c>
      <c r="M260" s="217" t="str">
        <f t="shared" si="67"/>
        <v xml:space="preserve"> </v>
      </c>
      <c r="N260" s="217" t="str">
        <f t="shared" si="73"/>
        <v xml:space="preserve"> </v>
      </c>
      <c r="O260" s="217" t="str">
        <f t="shared" si="68"/>
        <v xml:space="preserve"> </v>
      </c>
      <c r="P260" s="218">
        <f t="shared" si="69"/>
        <v>3</v>
      </c>
      <c r="Q260" s="219">
        <f t="shared" si="70"/>
        <v>7</v>
      </c>
      <c r="R260" s="220">
        <f t="shared" si="71"/>
        <v>4</v>
      </c>
      <c r="AC260" s="17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R260" s="16"/>
      <c r="AS260" s="16"/>
    </row>
    <row r="261" spans="1:45">
      <c r="A261" s="197">
        <f t="shared" si="56"/>
        <v>251</v>
      </c>
      <c r="B261" s="198">
        <f>Data!B261</f>
        <v>19</v>
      </c>
      <c r="D261" s="212" t="str">
        <f t="shared" si="61"/>
        <v xml:space="preserve"> </v>
      </c>
      <c r="E261" s="213" t="str">
        <f t="shared" si="62"/>
        <v xml:space="preserve"> </v>
      </c>
      <c r="F261" s="214" t="str">
        <f t="shared" si="63"/>
        <v>H</v>
      </c>
      <c r="G261" s="214" t="str">
        <f t="shared" si="64"/>
        <v xml:space="preserve"> </v>
      </c>
      <c r="H261" s="214" t="str">
        <f t="shared" si="72"/>
        <v>O</v>
      </c>
      <c r="I261" s="214" t="str">
        <f t="shared" si="59"/>
        <v>R</v>
      </c>
      <c r="J261" s="215" t="str">
        <f t="shared" si="60"/>
        <v xml:space="preserve"> </v>
      </c>
      <c r="K261" s="216" t="str">
        <f t="shared" si="65"/>
        <v xml:space="preserve"> </v>
      </c>
      <c r="L261" s="217" t="str">
        <f t="shared" si="66"/>
        <v>2D</v>
      </c>
      <c r="M261" s="217" t="str">
        <f t="shared" si="67"/>
        <v xml:space="preserve"> </v>
      </c>
      <c r="N261" s="217">
        <f t="shared" si="73"/>
        <v>1</v>
      </c>
      <c r="O261" s="217" t="str">
        <f t="shared" si="68"/>
        <v xml:space="preserve"> </v>
      </c>
      <c r="P261" s="218" t="str">
        <f t="shared" si="69"/>
        <v xml:space="preserve"> </v>
      </c>
      <c r="Q261" s="219">
        <f t="shared" si="70"/>
        <v>7</v>
      </c>
      <c r="R261" s="220">
        <f t="shared" si="71"/>
        <v>4</v>
      </c>
      <c r="AC261" s="17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R261" s="16"/>
      <c r="AS261" s="16"/>
    </row>
    <row r="262" spans="1:45">
      <c r="A262" s="197">
        <f t="shared" si="56"/>
        <v>252</v>
      </c>
      <c r="B262" s="198">
        <f>Data!B262</f>
        <v>7</v>
      </c>
      <c r="D262" s="212" t="str">
        <f t="shared" si="61"/>
        <v xml:space="preserve"> </v>
      </c>
      <c r="E262" s="213" t="str">
        <f t="shared" si="62"/>
        <v>L</v>
      </c>
      <c r="F262" s="214" t="str">
        <f t="shared" si="63"/>
        <v xml:space="preserve"> </v>
      </c>
      <c r="G262" s="214" t="str">
        <f t="shared" si="64"/>
        <v xml:space="preserve"> </v>
      </c>
      <c r="H262" s="214" t="str">
        <f t="shared" si="72"/>
        <v>O</v>
      </c>
      <c r="I262" s="214" t="str">
        <f t="shared" si="59"/>
        <v>R</v>
      </c>
      <c r="J262" s="215" t="str">
        <f t="shared" si="60"/>
        <v xml:space="preserve"> </v>
      </c>
      <c r="K262" s="216" t="str">
        <f t="shared" si="65"/>
        <v>1D</v>
      </c>
      <c r="L262" s="217" t="str">
        <f t="shared" si="66"/>
        <v xml:space="preserve"> </v>
      </c>
      <c r="M262" s="217" t="str">
        <f t="shared" si="67"/>
        <v xml:space="preserve"> </v>
      </c>
      <c r="N262" s="217">
        <f t="shared" si="73"/>
        <v>1</v>
      </c>
      <c r="O262" s="217" t="str">
        <f t="shared" si="68"/>
        <v xml:space="preserve"> </v>
      </c>
      <c r="P262" s="218" t="str">
        <f t="shared" si="69"/>
        <v xml:space="preserve"> </v>
      </c>
      <c r="Q262" s="219">
        <f t="shared" si="70"/>
        <v>3</v>
      </c>
      <c r="R262" s="220">
        <f t="shared" si="71"/>
        <v>2</v>
      </c>
      <c r="AC262" s="17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R262" s="16"/>
      <c r="AS262" s="16"/>
    </row>
    <row r="263" spans="1:45">
      <c r="A263" s="197">
        <f t="shared" si="56"/>
        <v>253</v>
      </c>
      <c r="B263" s="198">
        <f>Data!B263</f>
        <v>10</v>
      </c>
      <c r="D263" s="212" t="str">
        <f t="shared" si="61"/>
        <v xml:space="preserve"> </v>
      </c>
      <c r="E263" s="213" t="str">
        <f t="shared" si="62"/>
        <v>L</v>
      </c>
      <c r="F263" s="214" t="str">
        <f t="shared" si="63"/>
        <v xml:space="preserve"> </v>
      </c>
      <c r="G263" s="214" t="str">
        <f t="shared" si="64"/>
        <v>E</v>
      </c>
      <c r="H263" s="214" t="str">
        <f t="shared" si="72"/>
        <v xml:space="preserve"> </v>
      </c>
      <c r="I263" s="214" t="str">
        <f t="shared" si="59"/>
        <v xml:space="preserve"> </v>
      </c>
      <c r="J263" s="215" t="str">
        <f t="shared" si="60"/>
        <v>B</v>
      </c>
      <c r="K263" s="216" t="str">
        <f t="shared" si="65"/>
        <v>1D</v>
      </c>
      <c r="L263" s="217" t="str">
        <f t="shared" si="66"/>
        <v xml:space="preserve"> </v>
      </c>
      <c r="M263" s="217" t="str">
        <f t="shared" si="67"/>
        <v xml:space="preserve"> </v>
      </c>
      <c r="N263" s="217">
        <f t="shared" si="73"/>
        <v>1</v>
      </c>
      <c r="O263" s="217" t="str">
        <f t="shared" si="68"/>
        <v xml:space="preserve"> </v>
      </c>
      <c r="P263" s="218" t="str">
        <f t="shared" si="69"/>
        <v xml:space="preserve"> </v>
      </c>
      <c r="Q263" s="219">
        <f t="shared" si="70"/>
        <v>4</v>
      </c>
      <c r="R263" s="220">
        <f t="shared" si="71"/>
        <v>2</v>
      </c>
      <c r="AC263" s="17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R263" s="16"/>
      <c r="AS263" s="16"/>
    </row>
    <row r="264" spans="1:45">
      <c r="A264" s="197">
        <f t="shared" si="56"/>
        <v>254</v>
      </c>
      <c r="B264" s="198">
        <f>Data!B264</f>
        <v>6</v>
      </c>
      <c r="D264" s="212" t="str">
        <f t="shared" si="61"/>
        <v xml:space="preserve"> </v>
      </c>
      <c r="E264" s="213" t="str">
        <f t="shared" si="62"/>
        <v>L</v>
      </c>
      <c r="F264" s="214" t="str">
        <f t="shared" si="63"/>
        <v xml:space="preserve"> </v>
      </c>
      <c r="G264" s="214" t="str">
        <f t="shared" si="64"/>
        <v>E</v>
      </c>
      <c r="H264" s="214" t="str">
        <f t="shared" si="72"/>
        <v xml:space="preserve"> </v>
      </c>
      <c r="I264" s="214" t="str">
        <f t="shared" si="59"/>
        <v xml:space="preserve"> </v>
      </c>
      <c r="J264" s="215" t="str">
        <f t="shared" si="60"/>
        <v>B</v>
      </c>
      <c r="K264" s="216" t="str">
        <f t="shared" si="65"/>
        <v>1D</v>
      </c>
      <c r="L264" s="217" t="str">
        <f t="shared" si="66"/>
        <v xml:space="preserve"> </v>
      </c>
      <c r="M264" s="217" t="str">
        <f t="shared" si="67"/>
        <v xml:space="preserve"> </v>
      </c>
      <c r="N264" s="217" t="str">
        <f t="shared" si="73"/>
        <v xml:space="preserve"> </v>
      </c>
      <c r="O264" s="217" t="str">
        <f t="shared" si="68"/>
        <v xml:space="preserve"> </v>
      </c>
      <c r="P264" s="218">
        <f t="shared" si="69"/>
        <v>3</v>
      </c>
      <c r="Q264" s="219">
        <f t="shared" si="70"/>
        <v>2</v>
      </c>
      <c r="R264" s="220">
        <f t="shared" si="71"/>
        <v>1</v>
      </c>
      <c r="AC264" s="17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R264" s="16"/>
      <c r="AS264" s="16"/>
    </row>
    <row r="265" spans="1:45">
      <c r="A265" s="197">
        <f t="shared" si="56"/>
        <v>255</v>
      </c>
      <c r="B265" s="198">
        <f>Data!B265</f>
        <v>13</v>
      </c>
      <c r="D265" s="212" t="str">
        <f t="shared" si="61"/>
        <v xml:space="preserve"> </v>
      </c>
      <c r="E265" s="213" t="str">
        <f t="shared" si="62"/>
        <v>L</v>
      </c>
      <c r="F265" s="214" t="str">
        <f t="shared" si="63"/>
        <v xml:space="preserve"> </v>
      </c>
      <c r="G265" s="214" t="str">
        <f t="shared" si="64"/>
        <v xml:space="preserve"> </v>
      </c>
      <c r="H265" s="214" t="str">
        <f t="shared" si="72"/>
        <v>O</v>
      </c>
      <c r="I265" s="214" t="str">
        <f t="shared" si="59"/>
        <v xml:space="preserve"> </v>
      </c>
      <c r="J265" s="215" t="str">
        <f t="shared" si="60"/>
        <v>B</v>
      </c>
      <c r="K265" s="216" t="str">
        <f t="shared" si="65"/>
        <v xml:space="preserve"> </v>
      </c>
      <c r="L265" s="217" t="str">
        <f t="shared" si="66"/>
        <v>2D</v>
      </c>
      <c r="M265" s="217" t="str">
        <f t="shared" si="67"/>
        <v xml:space="preserve"> </v>
      </c>
      <c r="N265" s="217">
        <f t="shared" si="73"/>
        <v>1</v>
      </c>
      <c r="O265" s="217" t="str">
        <f t="shared" si="68"/>
        <v xml:space="preserve"> </v>
      </c>
      <c r="P265" s="218" t="str">
        <f t="shared" si="69"/>
        <v xml:space="preserve"> </v>
      </c>
      <c r="Q265" s="219">
        <f t="shared" si="70"/>
        <v>5</v>
      </c>
      <c r="R265" s="220">
        <f t="shared" si="71"/>
        <v>3</v>
      </c>
      <c r="AC265" s="17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R265" s="16"/>
      <c r="AS265" s="16"/>
    </row>
    <row r="266" spans="1:45">
      <c r="A266" s="197">
        <f t="shared" si="56"/>
        <v>256</v>
      </c>
      <c r="B266" s="198">
        <f>Data!B266</f>
        <v>32</v>
      </c>
      <c r="D266" s="212" t="str">
        <f t="shared" si="61"/>
        <v xml:space="preserve"> </v>
      </c>
      <c r="E266" s="213" t="str">
        <f t="shared" si="62"/>
        <v xml:space="preserve"> </v>
      </c>
      <c r="F266" s="214" t="str">
        <f t="shared" si="63"/>
        <v>H</v>
      </c>
      <c r="G266" s="214" t="str">
        <f t="shared" si="64"/>
        <v>E</v>
      </c>
      <c r="H266" s="214" t="str">
        <f t="shared" si="72"/>
        <v xml:space="preserve"> </v>
      </c>
      <c r="I266" s="214" t="str">
        <f t="shared" si="59"/>
        <v>R</v>
      </c>
      <c r="J266" s="215" t="str">
        <f t="shared" si="60"/>
        <v xml:space="preserve"> </v>
      </c>
      <c r="K266" s="216" t="str">
        <f t="shared" si="65"/>
        <v xml:space="preserve"> </v>
      </c>
      <c r="L266" s="217" t="str">
        <f t="shared" si="66"/>
        <v xml:space="preserve"> </v>
      </c>
      <c r="M266" s="217" t="str">
        <f t="shared" si="67"/>
        <v>3D</v>
      </c>
      <c r="N266" s="217" t="str">
        <f t="shared" si="73"/>
        <v xml:space="preserve"> </v>
      </c>
      <c r="O266" s="217">
        <f t="shared" si="68"/>
        <v>2</v>
      </c>
      <c r="P266" s="218" t="str">
        <f t="shared" si="69"/>
        <v xml:space="preserve"> </v>
      </c>
      <c r="Q266" s="219">
        <f t="shared" si="70"/>
        <v>11</v>
      </c>
      <c r="R266" s="220">
        <f t="shared" si="71"/>
        <v>6</v>
      </c>
      <c r="AC266" s="17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R266" s="16"/>
      <c r="AS266" s="16"/>
    </row>
    <row r="267" spans="1:45">
      <c r="A267" s="197">
        <f t="shared" si="56"/>
        <v>257</v>
      </c>
      <c r="B267" s="198">
        <f>Data!B267</f>
        <v>22</v>
      </c>
      <c r="D267" s="212" t="str">
        <f t="shared" si="61"/>
        <v xml:space="preserve"> </v>
      </c>
      <c r="E267" s="213" t="str">
        <f t="shared" si="62"/>
        <v xml:space="preserve"> </v>
      </c>
      <c r="F267" s="214" t="str">
        <f t="shared" si="63"/>
        <v>H</v>
      </c>
      <c r="G267" s="214" t="str">
        <f t="shared" si="64"/>
        <v>E</v>
      </c>
      <c r="H267" s="214" t="str">
        <f t="shared" si="72"/>
        <v xml:space="preserve"> </v>
      </c>
      <c r="I267" s="214" t="str">
        <f t="shared" ref="I267:I330" si="74">IF($B267=0," ",IF(INDEX(AD$11:AS$46,$B267,2)="R","R"," "))</f>
        <v xml:space="preserve"> </v>
      </c>
      <c r="J267" s="215" t="str">
        <f t="shared" ref="J267:J330" si="75">IF($B267=0," ",IF(INDEX(AD$11:AS$46,$B267,2)="B","B"," "))</f>
        <v>B</v>
      </c>
      <c r="K267" s="216" t="str">
        <f t="shared" si="65"/>
        <v xml:space="preserve"> </v>
      </c>
      <c r="L267" s="217" t="str">
        <f t="shared" si="66"/>
        <v>2D</v>
      </c>
      <c r="M267" s="217" t="str">
        <f t="shared" si="67"/>
        <v xml:space="preserve"> </v>
      </c>
      <c r="N267" s="217">
        <f t="shared" si="73"/>
        <v>1</v>
      </c>
      <c r="O267" s="217" t="str">
        <f t="shared" si="68"/>
        <v xml:space="preserve"> </v>
      </c>
      <c r="P267" s="218" t="str">
        <f t="shared" si="69"/>
        <v xml:space="preserve"> </v>
      </c>
      <c r="Q267" s="219">
        <f t="shared" si="70"/>
        <v>8</v>
      </c>
      <c r="R267" s="220">
        <f t="shared" si="71"/>
        <v>4</v>
      </c>
      <c r="AC267" s="17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R267" s="16"/>
      <c r="AS267" s="16"/>
    </row>
    <row r="268" spans="1:45">
      <c r="A268" s="197">
        <f t="shared" si="56"/>
        <v>258</v>
      </c>
      <c r="B268" s="198">
        <f>Data!B268</f>
        <v>20</v>
      </c>
      <c r="D268" s="212" t="str">
        <f t="shared" ref="D268:D331" si="76">IF($B268=0,0," ")</f>
        <v xml:space="preserve"> </v>
      </c>
      <c r="E268" s="213" t="str">
        <f t="shared" ref="E268:E331" si="77">IF(AND(B268&gt;0,B268&lt;=18),"L"," ")</f>
        <v xml:space="preserve"> </v>
      </c>
      <c r="F268" s="214" t="str">
        <f t="shared" ref="F268:F331" si="78">IF(AND(B268&gt;18,B268&lt;=36),"H", " ")</f>
        <v>H</v>
      </c>
      <c r="G268" s="214" t="str">
        <f t="shared" ref="G268:G331" si="79">IF(AND(ISEVEN(B268),B268&lt;&gt;0),"E"," ")</f>
        <v>E</v>
      </c>
      <c r="H268" s="214" t="str">
        <f t="shared" si="72"/>
        <v xml:space="preserve"> </v>
      </c>
      <c r="I268" s="214" t="str">
        <f t="shared" si="74"/>
        <v xml:space="preserve"> </v>
      </c>
      <c r="J268" s="215" t="str">
        <f t="shared" si="75"/>
        <v>B</v>
      </c>
      <c r="K268" s="216" t="str">
        <f t="shared" ref="K268:K331" si="80">IF(AND($B268&gt;0,$B268&lt;13),"1D"," ")</f>
        <v xml:space="preserve"> </v>
      </c>
      <c r="L268" s="217" t="str">
        <f t="shared" ref="L268:L331" si="81">IF(AND($B268&gt;12,$B268&lt;25),"2D"," ")</f>
        <v>2D</v>
      </c>
      <c r="M268" s="217" t="str">
        <f t="shared" ref="M268:M331" si="82">IF(AND($B268&gt;24,$B268&lt;37),"3D"," ")</f>
        <v xml:space="preserve"> </v>
      </c>
      <c r="N268" s="217" t="str">
        <f t="shared" si="73"/>
        <v xml:space="preserve"> </v>
      </c>
      <c r="O268" s="217">
        <f t="shared" ref="O268:O510" si="83">IF($B268&lt;&gt;0,IF(MOD($B268,3)=2,2," ")," ")</f>
        <v>2</v>
      </c>
      <c r="P268" s="218" t="str">
        <f t="shared" ref="P268:P510" si="84">IF($B268&lt;&gt;0,IF(MOD($B268,3)=0,3," ")," ")</f>
        <v xml:space="preserve"> </v>
      </c>
      <c r="Q268" s="219">
        <f t="shared" ref="Q268:Q510" si="85">IF($B268=0,0,IF(MOD($B268,3)=0,QUOTIENT($B268,3),QUOTIENT($B268,3)+1))</f>
        <v>7</v>
      </c>
      <c r="R268" s="220">
        <f t="shared" ref="R268:R510" si="86">IF($B268=0,0,IF(MOD($B268,6)=0,QUOTIENT($B268,6),QUOTIENT($B268,6)+1))</f>
        <v>4</v>
      </c>
      <c r="AC268" s="17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R268" s="16"/>
      <c r="AS268" s="16"/>
    </row>
    <row r="269" spans="1:45">
      <c r="A269" s="197">
        <f t="shared" si="56"/>
        <v>259</v>
      </c>
      <c r="B269" s="198">
        <f>Data!B269</f>
        <v>13</v>
      </c>
      <c r="D269" s="212" t="str">
        <f t="shared" si="76"/>
        <v xml:space="preserve"> </v>
      </c>
      <c r="E269" s="213" t="str">
        <f t="shared" si="77"/>
        <v>L</v>
      </c>
      <c r="F269" s="214" t="str">
        <f t="shared" si="78"/>
        <v xml:space="preserve"> </v>
      </c>
      <c r="G269" s="214" t="str">
        <f t="shared" si="79"/>
        <v xml:space="preserve"> </v>
      </c>
      <c r="H269" s="214" t="str">
        <f t="shared" si="72"/>
        <v>O</v>
      </c>
      <c r="I269" s="214" t="str">
        <f t="shared" si="74"/>
        <v xml:space="preserve"> </v>
      </c>
      <c r="J269" s="215" t="str">
        <f t="shared" si="75"/>
        <v>B</v>
      </c>
      <c r="K269" s="216" t="str">
        <f t="shared" si="80"/>
        <v xml:space="preserve"> </v>
      </c>
      <c r="L269" s="217" t="str">
        <f t="shared" si="81"/>
        <v>2D</v>
      </c>
      <c r="M269" s="217" t="str">
        <f t="shared" si="82"/>
        <v xml:space="preserve"> </v>
      </c>
      <c r="N269" s="217">
        <f t="shared" si="73"/>
        <v>1</v>
      </c>
      <c r="O269" s="217" t="str">
        <f t="shared" si="83"/>
        <v xml:space="preserve"> </v>
      </c>
      <c r="P269" s="218" t="str">
        <f t="shared" si="84"/>
        <v xml:space="preserve"> </v>
      </c>
      <c r="Q269" s="219">
        <f t="shared" si="85"/>
        <v>5</v>
      </c>
      <c r="R269" s="220">
        <f t="shared" si="86"/>
        <v>3</v>
      </c>
      <c r="AC269" s="17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R269" s="16"/>
      <c r="AS269" s="16"/>
    </row>
    <row r="270" spans="1:45">
      <c r="A270" s="197">
        <f t="shared" si="56"/>
        <v>260</v>
      </c>
      <c r="B270" s="198">
        <f>Data!B270</f>
        <v>15</v>
      </c>
      <c r="D270" s="212" t="str">
        <f t="shared" si="76"/>
        <v xml:space="preserve"> </v>
      </c>
      <c r="E270" s="213" t="str">
        <f t="shared" si="77"/>
        <v>L</v>
      </c>
      <c r="F270" s="214" t="str">
        <f t="shared" si="78"/>
        <v xml:space="preserve"> </v>
      </c>
      <c r="G270" s="214" t="str">
        <f t="shared" si="79"/>
        <v xml:space="preserve"> </v>
      </c>
      <c r="H270" s="214" t="str">
        <f t="shared" si="72"/>
        <v>O</v>
      </c>
      <c r="I270" s="214" t="str">
        <f t="shared" si="74"/>
        <v xml:space="preserve"> </v>
      </c>
      <c r="J270" s="215" t="str">
        <f t="shared" si="75"/>
        <v>B</v>
      </c>
      <c r="K270" s="216" t="str">
        <f t="shared" si="80"/>
        <v xml:space="preserve"> </v>
      </c>
      <c r="L270" s="217" t="str">
        <f t="shared" si="81"/>
        <v>2D</v>
      </c>
      <c r="M270" s="217" t="str">
        <f t="shared" si="82"/>
        <v xml:space="preserve"> </v>
      </c>
      <c r="N270" s="217" t="str">
        <f t="shared" si="73"/>
        <v xml:space="preserve"> </v>
      </c>
      <c r="O270" s="217" t="str">
        <f t="shared" si="83"/>
        <v xml:space="preserve"> </v>
      </c>
      <c r="P270" s="218">
        <f t="shared" si="84"/>
        <v>3</v>
      </c>
      <c r="Q270" s="219">
        <f t="shared" si="85"/>
        <v>5</v>
      </c>
      <c r="R270" s="220">
        <f t="shared" si="86"/>
        <v>3</v>
      </c>
      <c r="AC270" s="17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R270" s="16"/>
      <c r="AS270" s="16"/>
    </row>
    <row r="271" spans="1:45">
      <c r="A271" s="197">
        <f t="shared" si="56"/>
        <v>261</v>
      </c>
      <c r="B271" s="198">
        <f>Data!B271</f>
        <v>19</v>
      </c>
      <c r="D271" s="212" t="str">
        <f t="shared" si="76"/>
        <v xml:space="preserve"> </v>
      </c>
      <c r="E271" s="213" t="str">
        <f t="shared" si="77"/>
        <v xml:space="preserve"> </v>
      </c>
      <c r="F271" s="214" t="str">
        <f t="shared" si="78"/>
        <v>H</v>
      </c>
      <c r="G271" s="214" t="str">
        <f t="shared" si="79"/>
        <v xml:space="preserve"> </v>
      </c>
      <c r="H271" s="214" t="str">
        <f t="shared" si="72"/>
        <v>O</v>
      </c>
      <c r="I271" s="214" t="str">
        <f t="shared" si="74"/>
        <v>R</v>
      </c>
      <c r="J271" s="215" t="str">
        <f t="shared" si="75"/>
        <v xml:space="preserve"> </v>
      </c>
      <c r="K271" s="216" t="str">
        <f t="shared" si="80"/>
        <v xml:space="preserve"> </v>
      </c>
      <c r="L271" s="217" t="str">
        <f t="shared" si="81"/>
        <v>2D</v>
      </c>
      <c r="M271" s="217" t="str">
        <f t="shared" si="82"/>
        <v xml:space="preserve"> </v>
      </c>
      <c r="N271" s="217">
        <f t="shared" si="73"/>
        <v>1</v>
      </c>
      <c r="O271" s="217" t="str">
        <f t="shared" si="83"/>
        <v xml:space="preserve"> </v>
      </c>
      <c r="P271" s="218" t="str">
        <f t="shared" si="84"/>
        <v xml:space="preserve"> </v>
      </c>
      <c r="Q271" s="219">
        <f t="shared" si="85"/>
        <v>7</v>
      </c>
      <c r="R271" s="220">
        <f t="shared" si="86"/>
        <v>4</v>
      </c>
      <c r="AC271" s="17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R271" s="16"/>
      <c r="AS271" s="16"/>
    </row>
    <row r="272" spans="1:45">
      <c r="A272" s="197">
        <f t="shared" si="56"/>
        <v>262</v>
      </c>
      <c r="B272" s="198">
        <f>Data!B272</f>
        <v>19</v>
      </c>
      <c r="D272" s="212" t="str">
        <f t="shared" si="76"/>
        <v xml:space="preserve"> </v>
      </c>
      <c r="E272" s="213" t="str">
        <f t="shared" si="77"/>
        <v xml:space="preserve"> </v>
      </c>
      <c r="F272" s="214" t="str">
        <f t="shared" si="78"/>
        <v>H</v>
      </c>
      <c r="G272" s="214" t="str">
        <f t="shared" si="79"/>
        <v xml:space="preserve"> </v>
      </c>
      <c r="H272" s="214" t="str">
        <f t="shared" si="72"/>
        <v>O</v>
      </c>
      <c r="I272" s="214" t="str">
        <f t="shared" si="74"/>
        <v>R</v>
      </c>
      <c r="J272" s="215" t="str">
        <f t="shared" si="75"/>
        <v xml:space="preserve"> </v>
      </c>
      <c r="K272" s="216" t="str">
        <f t="shared" si="80"/>
        <v xml:space="preserve"> </v>
      </c>
      <c r="L272" s="217" t="str">
        <f t="shared" si="81"/>
        <v>2D</v>
      </c>
      <c r="M272" s="217" t="str">
        <f t="shared" si="82"/>
        <v xml:space="preserve"> </v>
      </c>
      <c r="N272" s="217">
        <f t="shared" si="73"/>
        <v>1</v>
      </c>
      <c r="O272" s="217" t="str">
        <f t="shared" si="83"/>
        <v xml:space="preserve"> </v>
      </c>
      <c r="P272" s="218" t="str">
        <f t="shared" si="84"/>
        <v xml:space="preserve"> </v>
      </c>
      <c r="Q272" s="219">
        <f t="shared" si="85"/>
        <v>7</v>
      </c>
      <c r="R272" s="220">
        <f t="shared" si="86"/>
        <v>4</v>
      </c>
      <c r="AC272" s="17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R272" s="16"/>
      <c r="AS272" s="16"/>
    </row>
    <row r="273" spans="1:45">
      <c r="A273" s="197">
        <f t="shared" si="56"/>
        <v>263</v>
      </c>
      <c r="B273" s="198">
        <f>Data!B273</f>
        <v>18</v>
      </c>
      <c r="D273" s="212" t="str">
        <f t="shared" si="76"/>
        <v xml:space="preserve"> </v>
      </c>
      <c r="E273" s="213" t="str">
        <f t="shared" si="77"/>
        <v>L</v>
      </c>
      <c r="F273" s="214" t="str">
        <f t="shared" si="78"/>
        <v xml:space="preserve"> </v>
      </c>
      <c r="G273" s="214" t="str">
        <f t="shared" si="79"/>
        <v>E</v>
      </c>
      <c r="H273" s="214" t="str">
        <f t="shared" si="72"/>
        <v xml:space="preserve"> </v>
      </c>
      <c r="I273" s="214" t="str">
        <f t="shared" si="74"/>
        <v>R</v>
      </c>
      <c r="J273" s="215" t="str">
        <f t="shared" si="75"/>
        <v xml:space="preserve"> </v>
      </c>
      <c r="K273" s="216" t="str">
        <f t="shared" si="80"/>
        <v xml:space="preserve"> </v>
      </c>
      <c r="L273" s="217" t="str">
        <f t="shared" si="81"/>
        <v>2D</v>
      </c>
      <c r="M273" s="217" t="str">
        <f t="shared" si="82"/>
        <v xml:space="preserve"> </v>
      </c>
      <c r="N273" s="217" t="str">
        <f t="shared" si="73"/>
        <v xml:space="preserve"> </v>
      </c>
      <c r="O273" s="217" t="str">
        <f t="shared" si="83"/>
        <v xml:space="preserve"> </v>
      </c>
      <c r="P273" s="218">
        <f t="shared" si="84"/>
        <v>3</v>
      </c>
      <c r="Q273" s="219">
        <f t="shared" si="85"/>
        <v>6</v>
      </c>
      <c r="R273" s="220">
        <f t="shared" si="86"/>
        <v>3</v>
      </c>
      <c r="AC273" s="17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R273" s="16"/>
      <c r="AS273" s="16"/>
    </row>
    <row r="274" spans="1:45">
      <c r="A274" s="197">
        <f t="shared" si="56"/>
        <v>264</v>
      </c>
      <c r="B274" s="198">
        <f>Data!B274</f>
        <v>22</v>
      </c>
      <c r="D274" s="212" t="str">
        <f t="shared" si="76"/>
        <v xml:space="preserve"> </v>
      </c>
      <c r="E274" s="213" t="str">
        <f t="shared" si="77"/>
        <v xml:space="preserve"> </v>
      </c>
      <c r="F274" s="214" t="str">
        <f t="shared" si="78"/>
        <v>H</v>
      </c>
      <c r="G274" s="214" t="str">
        <f t="shared" si="79"/>
        <v>E</v>
      </c>
      <c r="H274" s="214" t="str">
        <f t="shared" si="72"/>
        <v xml:space="preserve"> </v>
      </c>
      <c r="I274" s="214" t="str">
        <f t="shared" si="74"/>
        <v xml:space="preserve"> </v>
      </c>
      <c r="J274" s="215" t="str">
        <f t="shared" si="75"/>
        <v>B</v>
      </c>
      <c r="K274" s="216" t="str">
        <f t="shared" si="80"/>
        <v xml:space="preserve"> </v>
      </c>
      <c r="L274" s="217" t="str">
        <f t="shared" si="81"/>
        <v>2D</v>
      </c>
      <c r="M274" s="217" t="str">
        <f t="shared" si="82"/>
        <v xml:space="preserve"> </v>
      </c>
      <c r="N274" s="217">
        <f t="shared" si="73"/>
        <v>1</v>
      </c>
      <c r="O274" s="217" t="str">
        <f t="shared" si="83"/>
        <v xml:space="preserve"> </v>
      </c>
      <c r="P274" s="218" t="str">
        <f t="shared" si="84"/>
        <v xml:space="preserve"> </v>
      </c>
      <c r="Q274" s="219">
        <f t="shared" si="85"/>
        <v>8</v>
      </c>
      <c r="R274" s="220">
        <f t="shared" si="86"/>
        <v>4</v>
      </c>
      <c r="AC274" s="17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R274" s="16"/>
      <c r="AS274" s="16"/>
    </row>
    <row r="275" spans="1:45">
      <c r="A275" s="197">
        <f t="shared" si="56"/>
        <v>265</v>
      </c>
      <c r="B275" s="198">
        <f>Data!B275</f>
        <v>19</v>
      </c>
      <c r="D275" s="212" t="str">
        <f t="shared" si="76"/>
        <v xml:space="preserve"> </v>
      </c>
      <c r="E275" s="213" t="str">
        <f t="shared" si="77"/>
        <v xml:space="preserve"> </v>
      </c>
      <c r="F275" s="214" t="str">
        <f t="shared" si="78"/>
        <v>H</v>
      </c>
      <c r="G275" s="214" t="str">
        <f t="shared" si="79"/>
        <v xml:space="preserve"> </v>
      </c>
      <c r="H275" s="214" t="str">
        <f t="shared" si="72"/>
        <v>O</v>
      </c>
      <c r="I275" s="214" t="str">
        <f t="shared" si="74"/>
        <v>R</v>
      </c>
      <c r="J275" s="215" t="str">
        <f t="shared" si="75"/>
        <v xml:space="preserve"> </v>
      </c>
      <c r="K275" s="216" t="str">
        <f t="shared" si="80"/>
        <v xml:space="preserve"> </v>
      </c>
      <c r="L275" s="217" t="str">
        <f t="shared" si="81"/>
        <v>2D</v>
      </c>
      <c r="M275" s="217" t="str">
        <f t="shared" si="82"/>
        <v xml:space="preserve"> </v>
      </c>
      <c r="N275" s="217">
        <f t="shared" si="73"/>
        <v>1</v>
      </c>
      <c r="O275" s="217" t="str">
        <f t="shared" si="83"/>
        <v xml:space="preserve"> </v>
      </c>
      <c r="P275" s="218" t="str">
        <f t="shared" si="84"/>
        <v xml:space="preserve"> </v>
      </c>
      <c r="Q275" s="219">
        <f t="shared" si="85"/>
        <v>7</v>
      </c>
      <c r="R275" s="220">
        <f t="shared" si="86"/>
        <v>4</v>
      </c>
      <c r="AC275" s="17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R275" s="16"/>
      <c r="AS275" s="16"/>
    </row>
    <row r="276" spans="1:45">
      <c r="A276" s="197">
        <f t="shared" si="56"/>
        <v>266</v>
      </c>
      <c r="B276" s="198">
        <f>Data!B276</f>
        <v>20</v>
      </c>
      <c r="D276" s="212" t="str">
        <f t="shared" si="76"/>
        <v xml:space="preserve"> </v>
      </c>
      <c r="E276" s="213" t="str">
        <f t="shared" si="77"/>
        <v xml:space="preserve"> </v>
      </c>
      <c r="F276" s="214" t="str">
        <f t="shared" si="78"/>
        <v>H</v>
      </c>
      <c r="G276" s="214" t="str">
        <f t="shared" si="79"/>
        <v>E</v>
      </c>
      <c r="H276" s="214" t="str">
        <f t="shared" si="72"/>
        <v xml:space="preserve"> </v>
      </c>
      <c r="I276" s="214" t="str">
        <f t="shared" si="74"/>
        <v xml:space="preserve"> </v>
      </c>
      <c r="J276" s="215" t="str">
        <f t="shared" si="75"/>
        <v>B</v>
      </c>
      <c r="K276" s="216" t="str">
        <f t="shared" si="80"/>
        <v xml:space="preserve"> </v>
      </c>
      <c r="L276" s="217" t="str">
        <f t="shared" si="81"/>
        <v>2D</v>
      </c>
      <c r="M276" s="217" t="str">
        <f t="shared" si="82"/>
        <v xml:space="preserve"> </v>
      </c>
      <c r="N276" s="217" t="str">
        <f t="shared" si="73"/>
        <v xml:space="preserve"> </v>
      </c>
      <c r="O276" s="217">
        <f t="shared" si="83"/>
        <v>2</v>
      </c>
      <c r="P276" s="218" t="str">
        <f t="shared" si="84"/>
        <v xml:space="preserve"> </v>
      </c>
      <c r="Q276" s="219">
        <f t="shared" si="85"/>
        <v>7</v>
      </c>
      <c r="R276" s="220">
        <f t="shared" si="86"/>
        <v>4</v>
      </c>
      <c r="AC276" s="17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R276" s="16"/>
      <c r="AS276" s="16"/>
    </row>
    <row r="277" spans="1:45">
      <c r="A277" s="197">
        <f t="shared" si="56"/>
        <v>267</v>
      </c>
      <c r="B277" s="198">
        <f>Data!B277</f>
        <v>18</v>
      </c>
      <c r="D277" s="212" t="str">
        <f t="shared" si="76"/>
        <v xml:space="preserve"> </v>
      </c>
      <c r="E277" s="213" t="str">
        <f t="shared" si="77"/>
        <v>L</v>
      </c>
      <c r="F277" s="214" t="str">
        <f t="shared" si="78"/>
        <v xml:space="preserve"> </v>
      </c>
      <c r="G277" s="214" t="str">
        <f t="shared" si="79"/>
        <v>E</v>
      </c>
      <c r="H277" s="214" t="str">
        <f t="shared" si="72"/>
        <v xml:space="preserve"> </v>
      </c>
      <c r="I277" s="214" t="str">
        <f t="shared" si="74"/>
        <v>R</v>
      </c>
      <c r="J277" s="215" t="str">
        <f t="shared" si="75"/>
        <v xml:space="preserve"> </v>
      </c>
      <c r="K277" s="216" t="str">
        <f t="shared" si="80"/>
        <v xml:space="preserve"> </v>
      </c>
      <c r="L277" s="217" t="str">
        <f t="shared" si="81"/>
        <v>2D</v>
      </c>
      <c r="M277" s="217" t="str">
        <f t="shared" si="82"/>
        <v xml:space="preserve"> </v>
      </c>
      <c r="N277" s="217" t="str">
        <f t="shared" si="73"/>
        <v xml:space="preserve"> </v>
      </c>
      <c r="O277" s="217" t="str">
        <f t="shared" si="83"/>
        <v xml:space="preserve"> </v>
      </c>
      <c r="P277" s="218">
        <f t="shared" si="84"/>
        <v>3</v>
      </c>
      <c r="Q277" s="219">
        <f t="shared" si="85"/>
        <v>6</v>
      </c>
      <c r="R277" s="220">
        <f t="shared" si="86"/>
        <v>3</v>
      </c>
      <c r="AC277" s="17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R277" s="16"/>
      <c r="AS277" s="16"/>
    </row>
    <row r="278" spans="1:45">
      <c r="A278" s="197">
        <f t="shared" si="56"/>
        <v>268</v>
      </c>
      <c r="B278" s="198">
        <f>Data!B278</f>
        <v>27</v>
      </c>
      <c r="D278" s="212" t="str">
        <f t="shared" si="76"/>
        <v xml:space="preserve"> </v>
      </c>
      <c r="E278" s="213" t="str">
        <f t="shared" si="77"/>
        <v xml:space="preserve"> </v>
      </c>
      <c r="F278" s="214" t="str">
        <f t="shared" si="78"/>
        <v>H</v>
      </c>
      <c r="G278" s="214" t="str">
        <f t="shared" si="79"/>
        <v xml:space="preserve"> </v>
      </c>
      <c r="H278" s="214" t="str">
        <f t="shared" si="72"/>
        <v>O</v>
      </c>
      <c r="I278" s="214" t="str">
        <f t="shared" si="74"/>
        <v>R</v>
      </c>
      <c r="J278" s="215" t="str">
        <f t="shared" si="75"/>
        <v xml:space="preserve"> </v>
      </c>
      <c r="K278" s="216" t="str">
        <f t="shared" si="80"/>
        <v xml:space="preserve"> </v>
      </c>
      <c r="L278" s="217" t="str">
        <f t="shared" si="81"/>
        <v xml:space="preserve"> </v>
      </c>
      <c r="M278" s="217" t="str">
        <f t="shared" si="82"/>
        <v>3D</v>
      </c>
      <c r="N278" s="217" t="str">
        <f t="shared" si="73"/>
        <v xml:space="preserve"> </v>
      </c>
      <c r="O278" s="217" t="str">
        <f t="shared" si="83"/>
        <v xml:space="preserve"> </v>
      </c>
      <c r="P278" s="218">
        <f t="shared" si="84"/>
        <v>3</v>
      </c>
      <c r="Q278" s="219">
        <f t="shared" si="85"/>
        <v>9</v>
      </c>
      <c r="R278" s="220">
        <f t="shared" si="86"/>
        <v>5</v>
      </c>
      <c r="AC278" s="17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R278" s="16"/>
      <c r="AS278" s="16"/>
    </row>
    <row r="279" spans="1:45">
      <c r="A279" s="197">
        <f t="shared" si="56"/>
        <v>269</v>
      </c>
      <c r="B279" s="198">
        <f>Data!B279</f>
        <v>9</v>
      </c>
      <c r="D279" s="212" t="str">
        <f t="shared" si="76"/>
        <v xml:space="preserve"> </v>
      </c>
      <c r="E279" s="213" t="str">
        <f t="shared" si="77"/>
        <v>L</v>
      </c>
      <c r="F279" s="214" t="str">
        <f t="shared" si="78"/>
        <v xml:space="preserve"> </v>
      </c>
      <c r="G279" s="214" t="str">
        <f t="shared" si="79"/>
        <v xml:space="preserve"> </v>
      </c>
      <c r="H279" s="214" t="str">
        <f t="shared" si="72"/>
        <v>O</v>
      </c>
      <c r="I279" s="214" t="str">
        <f t="shared" si="74"/>
        <v>R</v>
      </c>
      <c r="J279" s="215" t="str">
        <f t="shared" si="75"/>
        <v xml:space="preserve"> </v>
      </c>
      <c r="K279" s="216" t="str">
        <f t="shared" si="80"/>
        <v>1D</v>
      </c>
      <c r="L279" s="217" t="str">
        <f t="shared" si="81"/>
        <v xml:space="preserve"> </v>
      </c>
      <c r="M279" s="217" t="str">
        <f t="shared" si="82"/>
        <v xml:space="preserve"> </v>
      </c>
      <c r="N279" s="217" t="str">
        <f t="shared" si="73"/>
        <v xml:space="preserve"> </v>
      </c>
      <c r="O279" s="217" t="str">
        <f t="shared" si="83"/>
        <v xml:space="preserve"> </v>
      </c>
      <c r="P279" s="218">
        <f t="shared" si="84"/>
        <v>3</v>
      </c>
      <c r="Q279" s="219">
        <f t="shared" si="85"/>
        <v>3</v>
      </c>
      <c r="R279" s="220">
        <f t="shared" si="86"/>
        <v>2</v>
      </c>
      <c r="AC279" s="17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R279" s="16"/>
      <c r="AS279" s="16"/>
    </row>
    <row r="280" spans="1:45">
      <c r="A280" s="197">
        <f t="shared" si="56"/>
        <v>270</v>
      </c>
      <c r="B280" s="198">
        <f>Data!B280</f>
        <v>0</v>
      </c>
      <c r="D280" s="212">
        <f t="shared" si="76"/>
        <v>0</v>
      </c>
      <c r="E280" s="213" t="str">
        <f t="shared" si="77"/>
        <v xml:space="preserve"> </v>
      </c>
      <c r="F280" s="214" t="str">
        <f t="shared" si="78"/>
        <v xml:space="preserve"> </v>
      </c>
      <c r="G280" s="214" t="str">
        <f t="shared" si="79"/>
        <v xml:space="preserve"> </v>
      </c>
      <c r="H280" s="214" t="str">
        <f t="shared" si="72"/>
        <v xml:space="preserve"> </v>
      </c>
      <c r="I280" s="214" t="str">
        <f t="shared" si="74"/>
        <v xml:space="preserve"> </v>
      </c>
      <c r="J280" s="215" t="str">
        <f t="shared" si="75"/>
        <v xml:space="preserve"> </v>
      </c>
      <c r="K280" s="216" t="str">
        <f t="shared" si="80"/>
        <v xml:space="preserve"> </v>
      </c>
      <c r="L280" s="217" t="str">
        <f t="shared" si="81"/>
        <v xml:space="preserve"> </v>
      </c>
      <c r="M280" s="217" t="str">
        <f t="shared" si="82"/>
        <v xml:space="preserve"> </v>
      </c>
      <c r="N280" s="217" t="str">
        <f t="shared" si="73"/>
        <v xml:space="preserve"> </v>
      </c>
      <c r="O280" s="217" t="str">
        <f t="shared" si="83"/>
        <v xml:space="preserve"> </v>
      </c>
      <c r="P280" s="218" t="str">
        <f t="shared" si="84"/>
        <v xml:space="preserve"> </v>
      </c>
      <c r="Q280" s="219">
        <f t="shared" si="85"/>
        <v>0</v>
      </c>
      <c r="R280" s="220">
        <f t="shared" si="86"/>
        <v>0</v>
      </c>
      <c r="AC280" s="17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R280" s="16"/>
      <c r="AS280" s="16"/>
    </row>
    <row r="281" spans="1:45">
      <c r="A281" s="197">
        <f t="shared" si="56"/>
        <v>271</v>
      </c>
      <c r="B281" s="198">
        <f>Data!B281</f>
        <v>16</v>
      </c>
      <c r="D281" s="212" t="str">
        <f t="shared" si="76"/>
        <v xml:space="preserve"> </v>
      </c>
      <c r="E281" s="213" t="str">
        <f t="shared" si="77"/>
        <v>L</v>
      </c>
      <c r="F281" s="214" t="str">
        <f t="shared" si="78"/>
        <v xml:space="preserve"> </v>
      </c>
      <c r="G281" s="214" t="str">
        <f t="shared" si="79"/>
        <v>E</v>
      </c>
      <c r="H281" s="214" t="str">
        <f t="shared" si="72"/>
        <v xml:space="preserve"> </v>
      </c>
      <c r="I281" s="214" t="str">
        <f t="shared" si="74"/>
        <v>R</v>
      </c>
      <c r="J281" s="215" t="str">
        <f t="shared" si="75"/>
        <v xml:space="preserve"> </v>
      </c>
      <c r="K281" s="216" t="str">
        <f t="shared" si="80"/>
        <v xml:space="preserve"> </v>
      </c>
      <c r="L281" s="217" t="str">
        <f t="shared" si="81"/>
        <v>2D</v>
      </c>
      <c r="M281" s="217" t="str">
        <f t="shared" si="82"/>
        <v xml:space="preserve"> </v>
      </c>
      <c r="N281" s="217">
        <f t="shared" si="73"/>
        <v>1</v>
      </c>
      <c r="O281" s="217" t="str">
        <f t="shared" si="83"/>
        <v xml:space="preserve"> </v>
      </c>
      <c r="P281" s="218" t="str">
        <f t="shared" si="84"/>
        <v xml:space="preserve"> </v>
      </c>
      <c r="Q281" s="219">
        <f t="shared" si="85"/>
        <v>6</v>
      </c>
      <c r="R281" s="220">
        <f t="shared" si="86"/>
        <v>3</v>
      </c>
      <c r="AC281" s="17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R281" s="16"/>
      <c r="AS281" s="16"/>
    </row>
    <row r="282" spans="1:45">
      <c r="A282" s="197">
        <f t="shared" si="56"/>
        <v>272</v>
      </c>
      <c r="B282" s="198">
        <f>Data!B282</f>
        <v>4</v>
      </c>
      <c r="D282" s="212" t="str">
        <f t="shared" si="76"/>
        <v xml:space="preserve"> </v>
      </c>
      <c r="E282" s="213" t="str">
        <f t="shared" si="77"/>
        <v>L</v>
      </c>
      <c r="F282" s="214" t="str">
        <f t="shared" si="78"/>
        <v xml:space="preserve"> </v>
      </c>
      <c r="G282" s="214" t="str">
        <f t="shared" si="79"/>
        <v>E</v>
      </c>
      <c r="H282" s="214" t="str">
        <f t="shared" si="72"/>
        <v xml:space="preserve"> </v>
      </c>
      <c r="I282" s="214" t="str">
        <f t="shared" si="74"/>
        <v xml:space="preserve"> </v>
      </c>
      <c r="J282" s="215" t="str">
        <f t="shared" si="75"/>
        <v>B</v>
      </c>
      <c r="K282" s="216" t="str">
        <f t="shared" si="80"/>
        <v>1D</v>
      </c>
      <c r="L282" s="217" t="str">
        <f t="shared" si="81"/>
        <v xml:space="preserve"> </v>
      </c>
      <c r="M282" s="217" t="str">
        <f t="shared" si="82"/>
        <v xml:space="preserve"> </v>
      </c>
      <c r="N282" s="217">
        <f t="shared" si="73"/>
        <v>1</v>
      </c>
      <c r="O282" s="217" t="str">
        <f t="shared" si="83"/>
        <v xml:space="preserve"> </v>
      </c>
      <c r="P282" s="218" t="str">
        <f t="shared" si="84"/>
        <v xml:space="preserve"> </v>
      </c>
      <c r="Q282" s="219">
        <f t="shared" si="85"/>
        <v>2</v>
      </c>
      <c r="R282" s="220">
        <f t="shared" si="86"/>
        <v>1</v>
      </c>
      <c r="AC282" s="17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R282" s="16"/>
      <c r="AS282" s="16"/>
    </row>
    <row r="283" spans="1:45">
      <c r="A283" s="197">
        <f t="shared" si="56"/>
        <v>273</v>
      </c>
      <c r="B283" s="198">
        <f>Data!B283</f>
        <v>30</v>
      </c>
      <c r="D283" s="212" t="str">
        <f t="shared" si="76"/>
        <v xml:space="preserve"> </v>
      </c>
      <c r="E283" s="213" t="str">
        <f t="shared" si="77"/>
        <v xml:space="preserve"> </v>
      </c>
      <c r="F283" s="214" t="str">
        <f t="shared" si="78"/>
        <v>H</v>
      </c>
      <c r="G283" s="214" t="str">
        <f t="shared" si="79"/>
        <v>E</v>
      </c>
      <c r="H283" s="214" t="str">
        <f t="shared" si="72"/>
        <v xml:space="preserve"> </v>
      </c>
      <c r="I283" s="214" t="str">
        <f t="shared" si="74"/>
        <v>R</v>
      </c>
      <c r="J283" s="215" t="str">
        <f t="shared" si="75"/>
        <v xml:space="preserve"> </v>
      </c>
      <c r="K283" s="216" t="str">
        <f t="shared" si="80"/>
        <v xml:space="preserve"> </v>
      </c>
      <c r="L283" s="217" t="str">
        <f t="shared" si="81"/>
        <v xml:space="preserve"> </v>
      </c>
      <c r="M283" s="217" t="str">
        <f t="shared" si="82"/>
        <v>3D</v>
      </c>
      <c r="N283" s="217" t="str">
        <f t="shared" si="73"/>
        <v xml:space="preserve"> </v>
      </c>
      <c r="O283" s="217" t="str">
        <f t="shared" si="83"/>
        <v xml:space="preserve"> </v>
      </c>
      <c r="P283" s="218">
        <f t="shared" si="84"/>
        <v>3</v>
      </c>
      <c r="Q283" s="219">
        <f t="shared" si="85"/>
        <v>10</v>
      </c>
      <c r="R283" s="220">
        <f t="shared" si="86"/>
        <v>5</v>
      </c>
      <c r="AC283" s="17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R283" s="16"/>
      <c r="AS283" s="16"/>
    </row>
    <row r="284" spans="1:45">
      <c r="A284" s="197">
        <f t="shared" si="56"/>
        <v>274</v>
      </c>
      <c r="B284" s="198">
        <f>Data!B284</f>
        <v>33</v>
      </c>
      <c r="D284" s="212" t="str">
        <f t="shared" si="76"/>
        <v xml:space="preserve"> </v>
      </c>
      <c r="E284" s="213" t="str">
        <f t="shared" si="77"/>
        <v xml:space="preserve"> </v>
      </c>
      <c r="F284" s="214" t="str">
        <f t="shared" si="78"/>
        <v>H</v>
      </c>
      <c r="G284" s="214" t="str">
        <f t="shared" si="79"/>
        <v xml:space="preserve"> </v>
      </c>
      <c r="H284" s="214" t="str">
        <f t="shared" si="72"/>
        <v>O</v>
      </c>
      <c r="I284" s="214" t="str">
        <f t="shared" si="74"/>
        <v xml:space="preserve"> </v>
      </c>
      <c r="J284" s="215" t="str">
        <f t="shared" si="75"/>
        <v>B</v>
      </c>
      <c r="K284" s="216" t="str">
        <f t="shared" si="80"/>
        <v xml:space="preserve"> </v>
      </c>
      <c r="L284" s="217" t="str">
        <f t="shared" si="81"/>
        <v xml:space="preserve"> </v>
      </c>
      <c r="M284" s="217" t="str">
        <f t="shared" si="82"/>
        <v>3D</v>
      </c>
      <c r="N284" s="217" t="str">
        <f t="shared" si="73"/>
        <v xml:space="preserve"> </v>
      </c>
      <c r="O284" s="217" t="str">
        <f t="shared" si="83"/>
        <v xml:space="preserve"> </v>
      </c>
      <c r="P284" s="218">
        <f t="shared" si="84"/>
        <v>3</v>
      </c>
      <c r="Q284" s="219">
        <f t="shared" si="85"/>
        <v>11</v>
      </c>
      <c r="R284" s="220">
        <f t="shared" si="86"/>
        <v>6</v>
      </c>
      <c r="AC284" s="17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R284" s="16"/>
      <c r="AS284" s="16"/>
    </row>
    <row r="285" spans="1:45">
      <c r="A285" s="197">
        <f t="shared" si="56"/>
        <v>275</v>
      </c>
      <c r="B285" s="198">
        <f>Data!B285</f>
        <v>29</v>
      </c>
      <c r="D285" s="212" t="str">
        <f t="shared" si="76"/>
        <v xml:space="preserve"> </v>
      </c>
      <c r="E285" s="213" t="str">
        <f t="shared" si="77"/>
        <v xml:space="preserve"> </v>
      </c>
      <c r="F285" s="214" t="str">
        <f t="shared" si="78"/>
        <v>H</v>
      </c>
      <c r="G285" s="214" t="str">
        <f t="shared" si="79"/>
        <v xml:space="preserve"> </v>
      </c>
      <c r="H285" s="214" t="str">
        <f t="shared" si="72"/>
        <v>O</v>
      </c>
      <c r="I285" s="214" t="str">
        <f t="shared" si="74"/>
        <v xml:space="preserve"> </v>
      </c>
      <c r="J285" s="215" t="str">
        <f t="shared" si="75"/>
        <v>B</v>
      </c>
      <c r="K285" s="216" t="str">
        <f t="shared" si="80"/>
        <v xml:space="preserve"> </v>
      </c>
      <c r="L285" s="217" t="str">
        <f t="shared" si="81"/>
        <v xml:space="preserve"> </v>
      </c>
      <c r="M285" s="217" t="str">
        <f t="shared" si="82"/>
        <v>3D</v>
      </c>
      <c r="N285" s="217" t="str">
        <f t="shared" si="73"/>
        <v xml:space="preserve"> </v>
      </c>
      <c r="O285" s="217">
        <f t="shared" si="83"/>
        <v>2</v>
      </c>
      <c r="P285" s="218" t="str">
        <f t="shared" si="84"/>
        <v xml:space="preserve"> </v>
      </c>
      <c r="Q285" s="219">
        <f t="shared" si="85"/>
        <v>10</v>
      </c>
      <c r="R285" s="220">
        <f t="shared" si="86"/>
        <v>5</v>
      </c>
      <c r="AC285" s="17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R285" s="16"/>
      <c r="AS285" s="16"/>
    </row>
    <row r="286" spans="1:45">
      <c r="A286" s="197">
        <f t="shared" si="56"/>
        <v>276</v>
      </c>
      <c r="B286" s="198">
        <f>Data!B286</f>
        <v>22</v>
      </c>
      <c r="D286" s="212" t="str">
        <f t="shared" si="76"/>
        <v xml:space="preserve"> </v>
      </c>
      <c r="E286" s="213" t="str">
        <f t="shared" si="77"/>
        <v xml:space="preserve"> </v>
      </c>
      <c r="F286" s="214" t="str">
        <f t="shared" si="78"/>
        <v>H</v>
      </c>
      <c r="G286" s="214" t="str">
        <f t="shared" si="79"/>
        <v>E</v>
      </c>
      <c r="H286" s="214" t="str">
        <f t="shared" si="72"/>
        <v xml:space="preserve"> </v>
      </c>
      <c r="I286" s="214" t="str">
        <f t="shared" si="74"/>
        <v xml:space="preserve"> </v>
      </c>
      <c r="J286" s="215" t="str">
        <f t="shared" si="75"/>
        <v>B</v>
      </c>
      <c r="K286" s="216" t="str">
        <f t="shared" si="80"/>
        <v xml:space="preserve"> </v>
      </c>
      <c r="L286" s="217" t="str">
        <f t="shared" si="81"/>
        <v>2D</v>
      </c>
      <c r="M286" s="217" t="str">
        <f t="shared" si="82"/>
        <v xml:space="preserve"> </v>
      </c>
      <c r="N286" s="217">
        <f t="shared" si="73"/>
        <v>1</v>
      </c>
      <c r="O286" s="217" t="str">
        <f t="shared" si="83"/>
        <v xml:space="preserve"> </v>
      </c>
      <c r="P286" s="218" t="str">
        <f t="shared" si="84"/>
        <v xml:space="preserve"> </v>
      </c>
      <c r="Q286" s="219">
        <f t="shared" si="85"/>
        <v>8</v>
      </c>
      <c r="R286" s="220">
        <f t="shared" si="86"/>
        <v>4</v>
      </c>
      <c r="AC286" s="17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R286" s="16"/>
      <c r="AS286" s="16"/>
    </row>
    <row r="287" spans="1:45">
      <c r="A287" s="197">
        <f t="shared" si="56"/>
        <v>277</v>
      </c>
      <c r="B287" s="198">
        <f>Data!B287</f>
        <v>13</v>
      </c>
      <c r="D287" s="212" t="str">
        <f t="shared" si="76"/>
        <v xml:space="preserve"> </v>
      </c>
      <c r="E287" s="213" t="str">
        <f t="shared" si="77"/>
        <v>L</v>
      </c>
      <c r="F287" s="214" t="str">
        <f t="shared" si="78"/>
        <v xml:space="preserve"> </v>
      </c>
      <c r="G287" s="214" t="str">
        <f t="shared" si="79"/>
        <v xml:space="preserve"> </v>
      </c>
      <c r="H287" s="214" t="str">
        <f t="shared" si="72"/>
        <v>O</v>
      </c>
      <c r="I287" s="214" t="str">
        <f t="shared" si="74"/>
        <v xml:space="preserve"> </v>
      </c>
      <c r="J287" s="215" t="str">
        <f t="shared" si="75"/>
        <v>B</v>
      </c>
      <c r="K287" s="216" t="str">
        <f t="shared" si="80"/>
        <v xml:space="preserve"> </v>
      </c>
      <c r="L287" s="217" t="str">
        <f t="shared" si="81"/>
        <v>2D</v>
      </c>
      <c r="M287" s="217" t="str">
        <f t="shared" si="82"/>
        <v xml:space="preserve"> </v>
      </c>
      <c r="N287" s="217">
        <f t="shared" si="73"/>
        <v>1</v>
      </c>
      <c r="O287" s="217" t="str">
        <f t="shared" si="83"/>
        <v xml:space="preserve"> </v>
      </c>
      <c r="P287" s="218" t="str">
        <f t="shared" si="84"/>
        <v xml:space="preserve"> </v>
      </c>
      <c r="Q287" s="219">
        <f t="shared" si="85"/>
        <v>5</v>
      </c>
      <c r="R287" s="220">
        <f t="shared" si="86"/>
        <v>3</v>
      </c>
      <c r="AC287" s="17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R287" s="16"/>
      <c r="AS287" s="16"/>
    </row>
    <row r="288" spans="1:45">
      <c r="A288" s="197">
        <f t="shared" si="56"/>
        <v>278</v>
      </c>
      <c r="B288" s="198">
        <f>Data!B288</f>
        <v>9</v>
      </c>
      <c r="D288" s="212" t="str">
        <f t="shared" si="76"/>
        <v xml:space="preserve"> </v>
      </c>
      <c r="E288" s="213" t="str">
        <f t="shared" si="77"/>
        <v>L</v>
      </c>
      <c r="F288" s="214" t="str">
        <f t="shared" si="78"/>
        <v xml:space="preserve"> </v>
      </c>
      <c r="G288" s="214" t="str">
        <f t="shared" si="79"/>
        <v xml:space="preserve"> </v>
      </c>
      <c r="H288" s="214" t="str">
        <f t="shared" si="72"/>
        <v>O</v>
      </c>
      <c r="I288" s="214" t="str">
        <f t="shared" si="74"/>
        <v>R</v>
      </c>
      <c r="J288" s="215" t="str">
        <f t="shared" si="75"/>
        <v xml:space="preserve"> </v>
      </c>
      <c r="K288" s="216" t="str">
        <f t="shared" si="80"/>
        <v>1D</v>
      </c>
      <c r="L288" s="217" t="str">
        <f t="shared" si="81"/>
        <v xml:space="preserve"> </v>
      </c>
      <c r="M288" s="217" t="str">
        <f t="shared" si="82"/>
        <v xml:space="preserve"> </v>
      </c>
      <c r="N288" s="217" t="str">
        <f t="shared" si="73"/>
        <v xml:space="preserve"> </v>
      </c>
      <c r="O288" s="217" t="str">
        <f t="shared" si="83"/>
        <v xml:space="preserve"> </v>
      </c>
      <c r="P288" s="218">
        <f t="shared" si="84"/>
        <v>3</v>
      </c>
      <c r="Q288" s="219">
        <f t="shared" si="85"/>
        <v>3</v>
      </c>
      <c r="R288" s="220">
        <f t="shared" si="86"/>
        <v>2</v>
      </c>
      <c r="AC288" s="17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R288" s="16"/>
      <c r="AS288" s="16"/>
    </row>
    <row r="289" spans="1:45">
      <c r="A289" s="197">
        <f t="shared" si="56"/>
        <v>279</v>
      </c>
      <c r="B289" s="198">
        <f>Data!B289</f>
        <v>33</v>
      </c>
      <c r="D289" s="212" t="str">
        <f t="shared" si="76"/>
        <v xml:space="preserve"> </v>
      </c>
      <c r="E289" s="213" t="str">
        <f t="shared" si="77"/>
        <v xml:space="preserve"> </v>
      </c>
      <c r="F289" s="214" t="str">
        <f t="shared" si="78"/>
        <v>H</v>
      </c>
      <c r="G289" s="214" t="str">
        <f t="shared" si="79"/>
        <v xml:space="preserve"> </v>
      </c>
      <c r="H289" s="214" t="str">
        <f t="shared" ref="H289:H309" si="87">IF(ISODD(B289),"O"," " )</f>
        <v>O</v>
      </c>
      <c r="I289" s="214" t="str">
        <f t="shared" si="74"/>
        <v xml:space="preserve"> </v>
      </c>
      <c r="J289" s="215" t="str">
        <f t="shared" si="75"/>
        <v>B</v>
      </c>
      <c r="K289" s="216" t="str">
        <f t="shared" si="80"/>
        <v xml:space="preserve"> </v>
      </c>
      <c r="L289" s="217" t="str">
        <f t="shared" si="81"/>
        <v xml:space="preserve"> </v>
      </c>
      <c r="M289" s="217" t="str">
        <f t="shared" si="82"/>
        <v>3D</v>
      </c>
      <c r="N289" s="217" t="str">
        <f t="shared" ref="N289:N309" si="88">IF(B289&lt;&gt;0,IF(MOD(B289,3)=1,1," ")," ")</f>
        <v xml:space="preserve"> </v>
      </c>
      <c r="O289" s="217" t="str">
        <f t="shared" si="83"/>
        <v xml:space="preserve"> </v>
      </c>
      <c r="P289" s="218">
        <f t="shared" si="84"/>
        <v>3</v>
      </c>
      <c r="Q289" s="219">
        <f t="shared" si="85"/>
        <v>11</v>
      </c>
      <c r="R289" s="220">
        <f t="shared" si="86"/>
        <v>6</v>
      </c>
      <c r="AC289" s="17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R289" s="16"/>
      <c r="AS289" s="16"/>
    </row>
    <row r="290" spans="1:45">
      <c r="A290" s="197">
        <f t="shared" si="56"/>
        <v>280</v>
      </c>
      <c r="B290" s="198">
        <f>Data!B290</f>
        <v>25</v>
      </c>
      <c r="D290" s="212" t="str">
        <f t="shared" si="76"/>
        <v xml:space="preserve"> </v>
      </c>
      <c r="E290" s="213" t="str">
        <f t="shared" si="77"/>
        <v xml:space="preserve"> </v>
      </c>
      <c r="F290" s="214" t="str">
        <f t="shared" si="78"/>
        <v>H</v>
      </c>
      <c r="G290" s="214" t="str">
        <f t="shared" si="79"/>
        <v xml:space="preserve"> </v>
      </c>
      <c r="H290" s="214" t="str">
        <f t="shared" si="87"/>
        <v>O</v>
      </c>
      <c r="I290" s="214" t="str">
        <f t="shared" si="74"/>
        <v>R</v>
      </c>
      <c r="J290" s="215" t="str">
        <f t="shared" si="75"/>
        <v xml:space="preserve"> </v>
      </c>
      <c r="K290" s="216" t="str">
        <f t="shared" si="80"/>
        <v xml:space="preserve"> </v>
      </c>
      <c r="L290" s="217" t="str">
        <f t="shared" si="81"/>
        <v xml:space="preserve"> </v>
      </c>
      <c r="M290" s="217" t="str">
        <f t="shared" si="82"/>
        <v>3D</v>
      </c>
      <c r="N290" s="217">
        <f t="shared" si="88"/>
        <v>1</v>
      </c>
      <c r="O290" s="217" t="str">
        <f t="shared" si="83"/>
        <v xml:space="preserve"> </v>
      </c>
      <c r="P290" s="218" t="str">
        <f t="shared" si="84"/>
        <v xml:space="preserve"> </v>
      </c>
      <c r="Q290" s="219">
        <f t="shared" si="85"/>
        <v>9</v>
      </c>
      <c r="R290" s="220">
        <f t="shared" si="86"/>
        <v>5</v>
      </c>
      <c r="AC290" s="17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R290" s="16"/>
      <c r="AS290" s="16"/>
    </row>
    <row r="291" spans="1:45">
      <c r="A291" s="197">
        <f t="shared" si="56"/>
        <v>281</v>
      </c>
      <c r="B291" s="198">
        <f>Data!B291</f>
        <v>20</v>
      </c>
      <c r="D291" s="212" t="str">
        <f t="shared" si="76"/>
        <v xml:space="preserve"> </v>
      </c>
      <c r="E291" s="213" t="str">
        <f t="shared" si="77"/>
        <v xml:space="preserve"> </v>
      </c>
      <c r="F291" s="214" t="str">
        <f t="shared" si="78"/>
        <v>H</v>
      </c>
      <c r="G291" s="214" t="str">
        <f t="shared" si="79"/>
        <v>E</v>
      </c>
      <c r="H291" s="214" t="str">
        <f t="shared" si="87"/>
        <v xml:space="preserve"> </v>
      </c>
      <c r="I291" s="214" t="str">
        <f t="shared" si="74"/>
        <v xml:space="preserve"> </v>
      </c>
      <c r="J291" s="215" t="str">
        <f t="shared" si="75"/>
        <v>B</v>
      </c>
      <c r="K291" s="216" t="str">
        <f t="shared" si="80"/>
        <v xml:space="preserve"> </v>
      </c>
      <c r="L291" s="217" t="str">
        <f t="shared" si="81"/>
        <v>2D</v>
      </c>
      <c r="M291" s="217" t="str">
        <f t="shared" si="82"/>
        <v xml:space="preserve"> </v>
      </c>
      <c r="N291" s="217" t="str">
        <f t="shared" si="88"/>
        <v xml:space="preserve"> </v>
      </c>
      <c r="O291" s="217">
        <f t="shared" si="83"/>
        <v>2</v>
      </c>
      <c r="P291" s="218" t="str">
        <f t="shared" si="84"/>
        <v xml:space="preserve"> </v>
      </c>
      <c r="Q291" s="219">
        <f t="shared" si="85"/>
        <v>7</v>
      </c>
      <c r="R291" s="220">
        <f t="shared" si="86"/>
        <v>4</v>
      </c>
      <c r="AC291" s="17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R291" s="16"/>
      <c r="AS291" s="16"/>
    </row>
    <row r="292" spans="1:45">
      <c r="A292" s="197">
        <f t="shared" si="56"/>
        <v>282</v>
      </c>
      <c r="B292" s="198">
        <f>Data!B292</f>
        <v>14</v>
      </c>
      <c r="D292" s="212" t="str">
        <f t="shared" si="76"/>
        <v xml:space="preserve"> </v>
      </c>
      <c r="E292" s="213" t="str">
        <f t="shared" si="77"/>
        <v>L</v>
      </c>
      <c r="F292" s="214" t="str">
        <f t="shared" si="78"/>
        <v xml:space="preserve"> </v>
      </c>
      <c r="G292" s="214" t="str">
        <f t="shared" si="79"/>
        <v>E</v>
      </c>
      <c r="H292" s="214" t="str">
        <f t="shared" si="87"/>
        <v xml:space="preserve"> </v>
      </c>
      <c r="I292" s="214" t="str">
        <f t="shared" si="74"/>
        <v>R</v>
      </c>
      <c r="J292" s="215" t="str">
        <f t="shared" si="75"/>
        <v xml:space="preserve"> </v>
      </c>
      <c r="K292" s="216" t="str">
        <f t="shared" si="80"/>
        <v xml:space="preserve"> </v>
      </c>
      <c r="L292" s="217" t="str">
        <f t="shared" si="81"/>
        <v>2D</v>
      </c>
      <c r="M292" s="217" t="str">
        <f t="shared" si="82"/>
        <v xml:space="preserve"> </v>
      </c>
      <c r="N292" s="217" t="str">
        <f t="shared" si="88"/>
        <v xml:space="preserve"> </v>
      </c>
      <c r="O292" s="217">
        <f t="shared" si="83"/>
        <v>2</v>
      </c>
      <c r="P292" s="218" t="str">
        <f t="shared" si="84"/>
        <v xml:space="preserve"> </v>
      </c>
      <c r="Q292" s="219">
        <f t="shared" si="85"/>
        <v>5</v>
      </c>
      <c r="R292" s="220">
        <f t="shared" si="86"/>
        <v>3</v>
      </c>
      <c r="AC292" s="17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R292" s="16"/>
      <c r="AS292" s="16"/>
    </row>
    <row r="293" spans="1:45">
      <c r="A293" s="197">
        <f t="shared" si="56"/>
        <v>283</v>
      </c>
      <c r="B293" s="198">
        <f>Data!B293</f>
        <v>33</v>
      </c>
      <c r="D293" s="212" t="str">
        <f t="shared" si="76"/>
        <v xml:space="preserve"> </v>
      </c>
      <c r="E293" s="213" t="str">
        <f t="shared" si="77"/>
        <v xml:space="preserve"> </v>
      </c>
      <c r="F293" s="214" t="str">
        <f t="shared" si="78"/>
        <v>H</v>
      </c>
      <c r="G293" s="214" t="str">
        <f t="shared" si="79"/>
        <v xml:space="preserve"> </v>
      </c>
      <c r="H293" s="214" t="str">
        <f t="shared" si="87"/>
        <v>O</v>
      </c>
      <c r="I293" s="214" t="str">
        <f t="shared" si="74"/>
        <v xml:space="preserve"> </v>
      </c>
      <c r="J293" s="215" t="str">
        <f t="shared" si="75"/>
        <v>B</v>
      </c>
      <c r="K293" s="216" t="str">
        <f t="shared" si="80"/>
        <v xml:space="preserve"> </v>
      </c>
      <c r="L293" s="217" t="str">
        <f t="shared" si="81"/>
        <v xml:space="preserve"> </v>
      </c>
      <c r="M293" s="217" t="str">
        <f t="shared" si="82"/>
        <v>3D</v>
      </c>
      <c r="N293" s="217" t="str">
        <f t="shared" si="88"/>
        <v xml:space="preserve"> </v>
      </c>
      <c r="O293" s="217" t="str">
        <f t="shared" si="83"/>
        <v xml:space="preserve"> </v>
      </c>
      <c r="P293" s="218">
        <f t="shared" si="84"/>
        <v>3</v>
      </c>
      <c r="Q293" s="219">
        <f t="shared" si="85"/>
        <v>11</v>
      </c>
      <c r="R293" s="220">
        <f t="shared" si="86"/>
        <v>6</v>
      </c>
      <c r="AC293" s="17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R293" s="16"/>
      <c r="AS293" s="16"/>
    </row>
    <row r="294" spans="1:45">
      <c r="A294" s="197">
        <f t="shared" si="56"/>
        <v>284</v>
      </c>
      <c r="B294" s="198">
        <f>Data!B294</f>
        <v>31</v>
      </c>
      <c r="D294" s="212" t="str">
        <f t="shared" si="76"/>
        <v xml:space="preserve"> </v>
      </c>
      <c r="E294" s="213" t="str">
        <f t="shared" si="77"/>
        <v xml:space="preserve"> </v>
      </c>
      <c r="F294" s="214" t="str">
        <f t="shared" si="78"/>
        <v>H</v>
      </c>
      <c r="G294" s="214" t="str">
        <f t="shared" si="79"/>
        <v xml:space="preserve"> </v>
      </c>
      <c r="H294" s="214" t="str">
        <f t="shared" si="87"/>
        <v>O</v>
      </c>
      <c r="I294" s="214" t="str">
        <f t="shared" si="74"/>
        <v xml:space="preserve"> </v>
      </c>
      <c r="J294" s="215" t="str">
        <f t="shared" si="75"/>
        <v>B</v>
      </c>
      <c r="K294" s="216" t="str">
        <f t="shared" si="80"/>
        <v xml:space="preserve"> </v>
      </c>
      <c r="L294" s="217" t="str">
        <f t="shared" si="81"/>
        <v xml:space="preserve"> </v>
      </c>
      <c r="M294" s="217" t="str">
        <f t="shared" si="82"/>
        <v>3D</v>
      </c>
      <c r="N294" s="217">
        <f t="shared" si="88"/>
        <v>1</v>
      </c>
      <c r="O294" s="217" t="str">
        <f t="shared" si="83"/>
        <v xml:space="preserve"> </v>
      </c>
      <c r="P294" s="218" t="str">
        <f t="shared" si="84"/>
        <v xml:space="preserve"> </v>
      </c>
      <c r="Q294" s="219">
        <f t="shared" si="85"/>
        <v>11</v>
      </c>
      <c r="R294" s="220">
        <f t="shared" si="86"/>
        <v>6</v>
      </c>
      <c r="AC294" s="17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R294" s="16"/>
      <c r="AS294" s="16"/>
    </row>
    <row r="295" spans="1:45">
      <c r="A295" s="197">
        <f t="shared" si="56"/>
        <v>285</v>
      </c>
      <c r="B295" s="198">
        <f>Data!B295</f>
        <v>16</v>
      </c>
      <c r="D295" s="212" t="str">
        <f t="shared" si="76"/>
        <v xml:space="preserve"> </v>
      </c>
      <c r="E295" s="213" t="str">
        <f t="shared" si="77"/>
        <v>L</v>
      </c>
      <c r="F295" s="214" t="str">
        <f t="shared" si="78"/>
        <v xml:space="preserve"> </v>
      </c>
      <c r="G295" s="214" t="str">
        <f t="shared" si="79"/>
        <v>E</v>
      </c>
      <c r="H295" s="214" t="str">
        <f t="shared" si="87"/>
        <v xml:space="preserve"> </v>
      </c>
      <c r="I295" s="214" t="str">
        <f t="shared" si="74"/>
        <v>R</v>
      </c>
      <c r="J295" s="215" t="str">
        <f t="shared" si="75"/>
        <v xml:space="preserve"> </v>
      </c>
      <c r="K295" s="216" t="str">
        <f t="shared" si="80"/>
        <v xml:space="preserve"> </v>
      </c>
      <c r="L295" s="217" t="str">
        <f t="shared" si="81"/>
        <v>2D</v>
      </c>
      <c r="M295" s="217" t="str">
        <f t="shared" si="82"/>
        <v xml:space="preserve"> </v>
      </c>
      <c r="N295" s="217">
        <f t="shared" si="88"/>
        <v>1</v>
      </c>
      <c r="O295" s="217" t="str">
        <f t="shared" si="83"/>
        <v xml:space="preserve"> </v>
      </c>
      <c r="P295" s="218" t="str">
        <f t="shared" si="84"/>
        <v xml:space="preserve"> </v>
      </c>
      <c r="Q295" s="219">
        <f t="shared" si="85"/>
        <v>6</v>
      </c>
      <c r="R295" s="220">
        <f t="shared" si="86"/>
        <v>3</v>
      </c>
      <c r="AC295" s="17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R295" s="16"/>
      <c r="AS295" s="16"/>
    </row>
    <row r="296" spans="1:45">
      <c r="A296" s="197">
        <f t="shared" si="56"/>
        <v>286</v>
      </c>
      <c r="B296" s="198">
        <f>Data!B296</f>
        <v>22</v>
      </c>
      <c r="D296" s="212" t="str">
        <f t="shared" si="76"/>
        <v xml:space="preserve"> </v>
      </c>
      <c r="E296" s="213" t="str">
        <f t="shared" si="77"/>
        <v xml:space="preserve"> </v>
      </c>
      <c r="F296" s="214" t="str">
        <f t="shared" si="78"/>
        <v>H</v>
      </c>
      <c r="G296" s="214" t="str">
        <f t="shared" si="79"/>
        <v>E</v>
      </c>
      <c r="H296" s="214" t="str">
        <f t="shared" si="87"/>
        <v xml:space="preserve"> </v>
      </c>
      <c r="I296" s="214" t="str">
        <f t="shared" si="74"/>
        <v xml:space="preserve"> </v>
      </c>
      <c r="J296" s="215" t="str">
        <f t="shared" si="75"/>
        <v>B</v>
      </c>
      <c r="K296" s="216" t="str">
        <f t="shared" si="80"/>
        <v xml:space="preserve"> </v>
      </c>
      <c r="L296" s="217" t="str">
        <f t="shared" si="81"/>
        <v>2D</v>
      </c>
      <c r="M296" s="217" t="str">
        <f t="shared" si="82"/>
        <v xml:space="preserve"> </v>
      </c>
      <c r="N296" s="217">
        <f t="shared" si="88"/>
        <v>1</v>
      </c>
      <c r="O296" s="217" t="str">
        <f t="shared" si="83"/>
        <v xml:space="preserve"> </v>
      </c>
      <c r="P296" s="218" t="str">
        <f t="shared" si="84"/>
        <v xml:space="preserve"> </v>
      </c>
      <c r="Q296" s="219">
        <f t="shared" si="85"/>
        <v>8</v>
      </c>
      <c r="R296" s="220">
        <f t="shared" si="86"/>
        <v>4</v>
      </c>
      <c r="AC296" s="17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R296" s="16"/>
      <c r="AS296" s="16"/>
    </row>
    <row r="297" spans="1:45">
      <c r="A297" s="197">
        <f t="shared" si="56"/>
        <v>287</v>
      </c>
      <c r="B297" s="198">
        <f>Data!B297</f>
        <v>11</v>
      </c>
      <c r="D297" s="212" t="str">
        <f t="shared" si="76"/>
        <v xml:space="preserve"> </v>
      </c>
      <c r="E297" s="213" t="str">
        <f t="shared" si="77"/>
        <v>L</v>
      </c>
      <c r="F297" s="214" t="str">
        <f t="shared" si="78"/>
        <v xml:space="preserve"> </v>
      </c>
      <c r="G297" s="214" t="str">
        <f t="shared" si="79"/>
        <v xml:space="preserve"> </v>
      </c>
      <c r="H297" s="214" t="str">
        <f t="shared" si="87"/>
        <v>O</v>
      </c>
      <c r="I297" s="214" t="str">
        <f t="shared" si="74"/>
        <v xml:space="preserve"> </v>
      </c>
      <c r="J297" s="215" t="str">
        <f t="shared" si="75"/>
        <v>B</v>
      </c>
      <c r="K297" s="216" t="str">
        <f t="shared" si="80"/>
        <v>1D</v>
      </c>
      <c r="L297" s="217" t="str">
        <f t="shared" si="81"/>
        <v xml:space="preserve"> </v>
      </c>
      <c r="M297" s="217" t="str">
        <f t="shared" si="82"/>
        <v xml:space="preserve"> </v>
      </c>
      <c r="N297" s="217" t="str">
        <f t="shared" si="88"/>
        <v xml:space="preserve"> </v>
      </c>
      <c r="O297" s="217">
        <f t="shared" si="83"/>
        <v>2</v>
      </c>
      <c r="P297" s="218" t="str">
        <f t="shared" si="84"/>
        <v xml:space="preserve"> </v>
      </c>
      <c r="Q297" s="219">
        <f t="shared" si="85"/>
        <v>4</v>
      </c>
      <c r="R297" s="220">
        <f t="shared" si="86"/>
        <v>2</v>
      </c>
      <c r="AC297" s="17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R297" s="16"/>
      <c r="AS297" s="16"/>
    </row>
    <row r="298" spans="1:45">
      <c r="A298" s="197">
        <f t="shared" si="56"/>
        <v>288</v>
      </c>
      <c r="B298" s="198">
        <f>Data!B298</f>
        <v>11</v>
      </c>
      <c r="D298" s="212" t="str">
        <f t="shared" si="76"/>
        <v xml:space="preserve"> </v>
      </c>
      <c r="E298" s="213" t="str">
        <f t="shared" si="77"/>
        <v>L</v>
      </c>
      <c r="F298" s="214" t="str">
        <f t="shared" si="78"/>
        <v xml:space="preserve"> </v>
      </c>
      <c r="G298" s="214" t="str">
        <f t="shared" si="79"/>
        <v xml:space="preserve"> </v>
      </c>
      <c r="H298" s="214" t="str">
        <f t="shared" si="87"/>
        <v>O</v>
      </c>
      <c r="I298" s="214" t="str">
        <f t="shared" si="74"/>
        <v xml:space="preserve"> </v>
      </c>
      <c r="J298" s="215" t="str">
        <f t="shared" si="75"/>
        <v>B</v>
      </c>
      <c r="K298" s="216" t="str">
        <f t="shared" si="80"/>
        <v>1D</v>
      </c>
      <c r="L298" s="217" t="str">
        <f t="shared" si="81"/>
        <v xml:space="preserve"> </v>
      </c>
      <c r="M298" s="217" t="str">
        <f t="shared" si="82"/>
        <v xml:space="preserve"> </v>
      </c>
      <c r="N298" s="217" t="str">
        <f t="shared" si="88"/>
        <v xml:space="preserve"> </v>
      </c>
      <c r="O298" s="217">
        <f t="shared" si="83"/>
        <v>2</v>
      </c>
      <c r="P298" s="218" t="str">
        <f t="shared" si="84"/>
        <v xml:space="preserve"> </v>
      </c>
      <c r="Q298" s="219">
        <f t="shared" si="85"/>
        <v>4</v>
      </c>
      <c r="R298" s="220">
        <f t="shared" si="86"/>
        <v>2</v>
      </c>
      <c r="AC298" s="17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R298" s="16"/>
      <c r="AS298" s="16"/>
    </row>
    <row r="299" spans="1:45">
      <c r="A299" s="197">
        <f t="shared" si="56"/>
        <v>289</v>
      </c>
      <c r="B299" s="198">
        <f>Data!B299</f>
        <v>0</v>
      </c>
      <c r="D299" s="212">
        <f t="shared" si="76"/>
        <v>0</v>
      </c>
      <c r="E299" s="213" t="str">
        <f t="shared" si="77"/>
        <v xml:space="preserve"> </v>
      </c>
      <c r="F299" s="214" t="str">
        <f t="shared" si="78"/>
        <v xml:space="preserve"> </v>
      </c>
      <c r="G299" s="214" t="str">
        <f t="shared" si="79"/>
        <v xml:space="preserve"> </v>
      </c>
      <c r="H299" s="214" t="str">
        <f t="shared" si="87"/>
        <v xml:space="preserve"> </v>
      </c>
      <c r="I299" s="214" t="str">
        <f t="shared" si="74"/>
        <v xml:space="preserve"> </v>
      </c>
      <c r="J299" s="215" t="str">
        <f t="shared" si="75"/>
        <v xml:space="preserve"> </v>
      </c>
      <c r="K299" s="216" t="str">
        <f t="shared" si="80"/>
        <v xml:space="preserve"> </v>
      </c>
      <c r="L299" s="217" t="str">
        <f t="shared" si="81"/>
        <v xml:space="preserve"> </v>
      </c>
      <c r="M299" s="217" t="str">
        <f t="shared" si="82"/>
        <v xml:space="preserve"> </v>
      </c>
      <c r="N299" s="217" t="str">
        <f t="shared" si="88"/>
        <v xml:space="preserve"> </v>
      </c>
      <c r="O299" s="217" t="str">
        <f t="shared" si="83"/>
        <v xml:space="preserve"> </v>
      </c>
      <c r="P299" s="218" t="str">
        <f t="shared" si="84"/>
        <v xml:space="preserve"> </v>
      </c>
      <c r="Q299" s="219">
        <f t="shared" si="85"/>
        <v>0</v>
      </c>
      <c r="R299" s="220">
        <f t="shared" si="86"/>
        <v>0</v>
      </c>
      <c r="AC299" s="17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R299" s="16"/>
      <c r="AS299" s="16"/>
    </row>
    <row r="300" spans="1:45">
      <c r="A300" s="197">
        <f t="shared" si="56"/>
        <v>290</v>
      </c>
      <c r="B300" s="198">
        <f>Data!B300</f>
        <v>32</v>
      </c>
      <c r="D300" s="212" t="str">
        <f t="shared" si="76"/>
        <v xml:space="preserve"> </v>
      </c>
      <c r="E300" s="213" t="str">
        <f t="shared" si="77"/>
        <v xml:space="preserve"> </v>
      </c>
      <c r="F300" s="214" t="str">
        <f t="shared" si="78"/>
        <v>H</v>
      </c>
      <c r="G300" s="214" t="str">
        <f t="shared" si="79"/>
        <v>E</v>
      </c>
      <c r="H300" s="214" t="str">
        <f t="shared" si="87"/>
        <v xml:space="preserve"> </v>
      </c>
      <c r="I300" s="214" t="str">
        <f t="shared" si="74"/>
        <v>R</v>
      </c>
      <c r="J300" s="215" t="str">
        <f t="shared" si="75"/>
        <v xml:space="preserve"> </v>
      </c>
      <c r="K300" s="216" t="str">
        <f t="shared" si="80"/>
        <v xml:space="preserve"> </v>
      </c>
      <c r="L300" s="217" t="str">
        <f t="shared" si="81"/>
        <v xml:space="preserve"> </v>
      </c>
      <c r="M300" s="217" t="str">
        <f t="shared" si="82"/>
        <v>3D</v>
      </c>
      <c r="N300" s="217" t="str">
        <f t="shared" si="88"/>
        <v xml:space="preserve"> </v>
      </c>
      <c r="O300" s="217">
        <f t="shared" si="83"/>
        <v>2</v>
      </c>
      <c r="P300" s="218" t="str">
        <f t="shared" si="84"/>
        <v xml:space="preserve"> </v>
      </c>
      <c r="Q300" s="219">
        <f t="shared" si="85"/>
        <v>11</v>
      </c>
      <c r="R300" s="220">
        <f t="shared" si="86"/>
        <v>6</v>
      </c>
      <c r="AC300" s="17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R300" s="16"/>
      <c r="AS300" s="16"/>
    </row>
    <row r="301" spans="1:45">
      <c r="A301" s="197">
        <f t="shared" si="56"/>
        <v>291</v>
      </c>
      <c r="B301" s="198">
        <f>Data!B301</f>
        <v>0</v>
      </c>
      <c r="D301" s="212">
        <f t="shared" si="76"/>
        <v>0</v>
      </c>
      <c r="E301" s="213" t="str">
        <f t="shared" si="77"/>
        <v xml:space="preserve"> </v>
      </c>
      <c r="F301" s="214" t="str">
        <f t="shared" si="78"/>
        <v xml:space="preserve"> </v>
      </c>
      <c r="G301" s="214" t="str">
        <f t="shared" si="79"/>
        <v xml:space="preserve"> </v>
      </c>
      <c r="H301" s="214" t="str">
        <f t="shared" si="87"/>
        <v xml:space="preserve"> </v>
      </c>
      <c r="I301" s="214" t="str">
        <f t="shared" si="74"/>
        <v xml:space="preserve"> </v>
      </c>
      <c r="J301" s="215" t="str">
        <f t="shared" si="75"/>
        <v xml:space="preserve"> </v>
      </c>
      <c r="K301" s="216" t="str">
        <f t="shared" si="80"/>
        <v xml:space="preserve"> </v>
      </c>
      <c r="L301" s="217" t="str">
        <f t="shared" si="81"/>
        <v xml:space="preserve"> </v>
      </c>
      <c r="M301" s="217" t="str">
        <f t="shared" si="82"/>
        <v xml:space="preserve"> </v>
      </c>
      <c r="N301" s="217" t="str">
        <f t="shared" si="88"/>
        <v xml:space="preserve"> </v>
      </c>
      <c r="O301" s="217" t="str">
        <f t="shared" si="83"/>
        <v xml:space="preserve"> </v>
      </c>
      <c r="P301" s="218" t="str">
        <f t="shared" si="84"/>
        <v xml:space="preserve"> </v>
      </c>
      <c r="Q301" s="219">
        <f t="shared" si="85"/>
        <v>0</v>
      </c>
      <c r="R301" s="220">
        <f t="shared" si="86"/>
        <v>0</v>
      </c>
      <c r="AC301" s="17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R301" s="16"/>
      <c r="AS301" s="16"/>
    </row>
    <row r="302" spans="1:45">
      <c r="A302" s="197">
        <f t="shared" si="56"/>
        <v>292</v>
      </c>
      <c r="B302" s="198">
        <f>Data!B302</f>
        <v>9</v>
      </c>
      <c r="D302" s="212" t="str">
        <f t="shared" si="76"/>
        <v xml:space="preserve"> </v>
      </c>
      <c r="E302" s="213" t="str">
        <f t="shared" si="77"/>
        <v>L</v>
      </c>
      <c r="F302" s="214" t="str">
        <f t="shared" si="78"/>
        <v xml:space="preserve"> </v>
      </c>
      <c r="G302" s="214" t="str">
        <f t="shared" si="79"/>
        <v xml:space="preserve"> </v>
      </c>
      <c r="H302" s="214" t="str">
        <f t="shared" si="87"/>
        <v>O</v>
      </c>
      <c r="I302" s="214" t="str">
        <f t="shared" si="74"/>
        <v>R</v>
      </c>
      <c r="J302" s="215" t="str">
        <f t="shared" si="75"/>
        <v xml:space="preserve"> </v>
      </c>
      <c r="K302" s="216" t="str">
        <f t="shared" si="80"/>
        <v>1D</v>
      </c>
      <c r="L302" s="217" t="str">
        <f t="shared" si="81"/>
        <v xml:space="preserve"> </v>
      </c>
      <c r="M302" s="217" t="str">
        <f t="shared" si="82"/>
        <v xml:space="preserve"> </v>
      </c>
      <c r="N302" s="217" t="str">
        <f t="shared" si="88"/>
        <v xml:space="preserve"> </v>
      </c>
      <c r="O302" s="217" t="str">
        <f t="shared" si="83"/>
        <v xml:space="preserve"> </v>
      </c>
      <c r="P302" s="218">
        <f t="shared" si="84"/>
        <v>3</v>
      </c>
      <c r="Q302" s="219">
        <f t="shared" si="85"/>
        <v>3</v>
      </c>
      <c r="R302" s="220">
        <f t="shared" si="86"/>
        <v>2</v>
      </c>
      <c r="AC302" s="17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R302" s="16"/>
      <c r="AS302" s="16"/>
    </row>
    <row r="303" spans="1:45">
      <c r="A303" s="197">
        <f t="shared" si="56"/>
        <v>293</v>
      </c>
      <c r="B303" s="198">
        <f>Data!B303</f>
        <v>11</v>
      </c>
      <c r="D303" s="212" t="str">
        <f t="shared" si="76"/>
        <v xml:space="preserve"> </v>
      </c>
      <c r="E303" s="213" t="str">
        <f t="shared" si="77"/>
        <v>L</v>
      </c>
      <c r="F303" s="214" t="str">
        <f t="shared" si="78"/>
        <v xml:space="preserve"> </v>
      </c>
      <c r="G303" s="214" t="str">
        <f t="shared" si="79"/>
        <v xml:space="preserve"> </v>
      </c>
      <c r="H303" s="214" t="str">
        <f t="shared" si="87"/>
        <v>O</v>
      </c>
      <c r="I303" s="214" t="str">
        <f t="shared" si="74"/>
        <v xml:space="preserve"> </v>
      </c>
      <c r="J303" s="215" t="str">
        <f t="shared" si="75"/>
        <v>B</v>
      </c>
      <c r="K303" s="216" t="str">
        <f t="shared" si="80"/>
        <v>1D</v>
      </c>
      <c r="L303" s="217" t="str">
        <f t="shared" si="81"/>
        <v xml:space="preserve"> </v>
      </c>
      <c r="M303" s="217" t="str">
        <f t="shared" si="82"/>
        <v xml:space="preserve"> </v>
      </c>
      <c r="N303" s="217" t="str">
        <f t="shared" si="88"/>
        <v xml:space="preserve"> </v>
      </c>
      <c r="O303" s="217">
        <f t="shared" si="83"/>
        <v>2</v>
      </c>
      <c r="P303" s="218" t="str">
        <f t="shared" si="84"/>
        <v xml:space="preserve"> </v>
      </c>
      <c r="Q303" s="219">
        <f t="shared" si="85"/>
        <v>4</v>
      </c>
      <c r="R303" s="220">
        <f t="shared" si="86"/>
        <v>2</v>
      </c>
      <c r="AC303" s="17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R303" s="16"/>
      <c r="AS303" s="16"/>
    </row>
    <row r="304" spans="1:45">
      <c r="A304" s="197">
        <f t="shared" si="56"/>
        <v>294</v>
      </c>
      <c r="B304" s="198">
        <f>Data!B304</f>
        <v>15</v>
      </c>
      <c r="D304" s="212" t="str">
        <f t="shared" si="76"/>
        <v xml:space="preserve"> </v>
      </c>
      <c r="E304" s="213" t="str">
        <f t="shared" si="77"/>
        <v>L</v>
      </c>
      <c r="F304" s="214" t="str">
        <f t="shared" si="78"/>
        <v xml:space="preserve"> </v>
      </c>
      <c r="G304" s="214" t="str">
        <f t="shared" si="79"/>
        <v xml:space="preserve"> </v>
      </c>
      <c r="H304" s="214" t="str">
        <f t="shared" si="87"/>
        <v>O</v>
      </c>
      <c r="I304" s="214" t="str">
        <f t="shared" si="74"/>
        <v xml:space="preserve"> </v>
      </c>
      <c r="J304" s="215" t="str">
        <f t="shared" si="75"/>
        <v>B</v>
      </c>
      <c r="K304" s="216" t="str">
        <f t="shared" si="80"/>
        <v xml:space="preserve"> </v>
      </c>
      <c r="L304" s="217" t="str">
        <f t="shared" si="81"/>
        <v>2D</v>
      </c>
      <c r="M304" s="217" t="str">
        <f t="shared" si="82"/>
        <v xml:space="preserve"> </v>
      </c>
      <c r="N304" s="217" t="str">
        <f t="shared" si="88"/>
        <v xml:space="preserve"> </v>
      </c>
      <c r="O304" s="217" t="str">
        <f t="shared" si="83"/>
        <v xml:space="preserve"> </v>
      </c>
      <c r="P304" s="218">
        <f t="shared" si="84"/>
        <v>3</v>
      </c>
      <c r="Q304" s="219">
        <f t="shared" si="85"/>
        <v>5</v>
      </c>
      <c r="R304" s="220">
        <f t="shared" si="86"/>
        <v>3</v>
      </c>
      <c r="AC304" s="17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R304" s="16"/>
      <c r="AS304" s="16"/>
    </row>
    <row r="305" spans="1:45">
      <c r="A305" s="197">
        <f t="shared" si="56"/>
        <v>295</v>
      </c>
      <c r="B305" s="198">
        <f>Data!B305</f>
        <v>24</v>
      </c>
      <c r="D305" s="212" t="str">
        <f t="shared" si="76"/>
        <v xml:space="preserve"> </v>
      </c>
      <c r="E305" s="213" t="str">
        <f t="shared" si="77"/>
        <v xml:space="preserve"> </v>
      </c>
      <c r="F305" s="214" t="str">
        <f t="shared" si="78"/>
        <v>H</v>
      </c>
      <c r="G305" s="214" t="str">
        <f t="shared" si="79"/>
        <v>E</v>
      </c>
      <c r="H305" s="214" t="str">
        <f t="shared" si="87"/>
        <v xml:space="preserve"> </v>
      </c>
      <c r="I305" s="214" t="str">
        <f t="shared" si="74"/>
        <v xml:space="preserve"> </v>
      </c>
      <c r="J305" s="215" t="str">
        <f t="shared" si="75"/>
        <v>B</v>
      </c>
      <c r="K305" s="216" t="str">
        <f t="shared" si="80"/>
        <v xml:space="preserve"> </v>
      </c>
      <c r="L305" s="217" t="str">
        <f t="shared" si="81"/>
        <v>2D</v>
      </c>
      <c r="M305" s="217" t="str">
        <f t="shared" si="82"/>
        <v xml:space="preserve"> </v>
      </c>
      <c r="N305" s="217" t="str">
        <f t="shared" si="88"/>
        <v xml:space="preserve"> </v>
      </c>
      <c r="O305" s="217" t="str">
        <f t="shared" si="83"/>
        <v xml:space="preserve"> </v>
      </c>
      <c r="P305" s="218">
        <f t="shared" si="84"/>
        <v>3</v>
      </c>
      <c r="Q305" s="219">
        <f t="shared" si="85"/>
        <v>8</v>
      </c>
      <c r="R305" s="220">
        <f t="shared" si="86"/>
        <v>4</v>
      </c>
      <c r="AC305" s="17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R305" s="16"/>
      <c r="AS305" s="16"/>
    </row>
    <row r="306" spans="1:45">
      <c r="A306" s="197">
        <f t="shared" si="56"/>
        <v>296</v>
      </c>
      <c r="B306" s="198">
        <f>Data!B306</f>
        <v>35</v>
      </c>
      <c r="D306" s="212" t="str">
        <f t="shared" si="76"/>
        <v xml:space="preserve"> </v>
      </c>
      <c r="E306" s="213" t="str">
        <f t="shared" si="77"/>
        <v xml:space="preserve"> </v>
      </c>
      <c r="F306" s="214" t="str">
        <f t="shared" si="78"/>
        <v>H</v>
      </c>
      <c r="G306" s="214" t="str">
        <f t="shared" si="79"/>
        <v xml:space="preserve"> </v>
      </c>
      <c r="H306" s="214" t="str">
        <f t="shared" si="87"/>
        <v>O</v>
      </c>
      <c r="I306" s="214" t="str">
        <f t="shared" si="74"/>
        <v xml:space="preserve"> </v>
      </c>
      <c r="J306" s="215" t="str">
        <f t="shared" si="75"/>
        <v>B</v>
      </c>
      <c r="K306" s="216" t="str">
        <f t="shared" si="80"/>
        <v xml:space="preserve"> </v>
      </c>
      <c r="L306" s="217" t="str">
        <f t="shared" si="81"/>
        <v xml:space="preserve"> </v>
      </c>
      <c r="M306" s="217" t="str">
        <f t="shared" si="82"/>
        <v>3D</v>
      </c>
      <c r="N306" s="217" t="str">
        <f t="shared" si="88"/>
        <v xml:space="preserve"> </v>
      </c>
      <c r="O306" s="217">
        <f t="shared" si="83"/>
        <v>2</v>
      </c>
      <c r="P306" s="218" t="str">
        <f t="shared" si="84"/>
        <v xml:space="preserve"> </v>
      </c>
      <c r="Q306" s="219">
        <f t="shared" si="85"/>
        <v>12</v>
      </c>
      <c r="R306" s="220">
        <f t="shared" si="86"/>
        <v>6</v>
      </c>
      <c r="AC306" s="17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R306" s="16"/>
      <c r="AS306" s="16"/>
    </row>
    <row r="307" spans="1:45">
      <c r="A307" s="197">
        <f t="shared" si="56"/>
        <v>297</v>
      </c>
      <c r="B307" s="198">
        <f>Data!B307</f>
        <v>3</v>
      </c>
      <c r="D307" s="212" t="str">
        <f t="shared" si="76"/>
        <v xml:space="preserve"> </v>
      </c>
      <c r="E307" s="213" t="str">
        <f t="shared" si="77"/>
        <v>L</v>
      </c>
      <c r="F307" s="214" t="str">
        <f t="shared" si="78"/>
        <v xml:space="preserve"> </v>
      </c>
      <c r="G307" s="214" t="str">
        <f t="shared" si="79"/>
        <v xml:space="preserve"> </v>
      </c>
      <c r="H307" s="214" t="str">
        <f t="shared" si="87"/>
        <v>O</v>
      </c>
      <c r="I307" s="214" t="str">
        <f t="shared" si="74"/>
        <v>R</v>
      </c>
      <c r="J307" s="215" t="str">
        <f t="shared" si="75"/>
        <v xml:space="preserve"> </v>
      </c>
      <c r="K307" s="216" t="str">
        <f t="shared" si="80"/>
        <v>1D</v>
      </c>
      <c r="L307" s="217" t="str">
        <f t="shared" si="81"/>
        <v xml:space="preserve"> </v>
      </c>
      <c r="M307" s="217" t="str">
        <f t="shared" si="82"/>
        <v xml:space="preserve"> </v>
      </c>
      <c r="N307" s="217" t="str">
        <f t="shared" si="88"/>
        <v xml:space="preserve"> </v>
      </c>
      <c r="O307" s="217" t="str">
        <f t="shared" si="83"/>
        <v xml:space="preserve"> </v>
      </c>
      <c r="P307" s="218">
        <f t="shared" si="84"/>
        <v>3</v>
      </c>
      <c r="Q307" s="219">
        <f t="shared" si="85"/>
        <v>1</v>
      </c>
      <c r="R307" s="220">
        <f t="shared" si="86"/>
        <v>1</v>
      </c>
      <c r="AC307" s="17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R307" s="16"/>
      <c r="AS307" s="16"/>
    </row>
    <row r="308" spans="1:45">
      <c r="A308" s="197">
        <f t="shared" si="56"/>
        <v>298</v>
      </c>
      <c r="B308" s="198">
        <f>Data!B308</f>
        <v>3</v>
      </c>
      <c r="D308" s="212" t="str">
        <f t="shared" si="76"/>
        <v xml:space="preserve"> </v>
      </c>
      <c r="E308" s="213" t="str">
        <f t="shared" si="77"/>
        <v>L</v>
      </c>
      <c r="F308" s="214" t="str">
        <f t="shared" si="78"/>
        <v xml:space="preserve"> </v>
      </c>
      <c r="G308" s="214" t="str">
        <f t="shared" si="79"/>
        <v xml:space="preserve"> </v>
      </c>
      <c r="H308" s="214" t="str">
        <f t="shared" si="87"/>
        <v>O</v>
      </c>
      <c r="I308" s="214" t="str">
        <f t="shared" si="74"/>
        <v>R</v>
      </c>
      <c r="J308" s="215" t="str">
        <f t="shared" si="75"/>
        <v xml:space="preserve"> </v>
      </c>
      <c r="K308" s="216" t="str">
        <f t="shared" si="80"/>
        <v>1D</v>
      </c>
      <c r="L308" s="217" t="str">
        <f t="shared" si="81"/>
        <v xml:space="preserve"> </v>
      </c>
      <c r="M308" s="217" t="str">
        <f t="shared" si="82"/>
        <v xml:space="preserve"> </v>
      </c>
      <c r="N308" s="217" t="str">
        <f t="shared" si="88"/>
        <v xml:space="preserve"> </v>
      </c>
      <c r="O308" s="217" t="str">
        <f t="shared" si="83"/>
        <v xml:space="preserve"> </v>
      </c>
      <c r="P308" s="218">
        <f t="shared" si="84"/>
        <v>3</v>
      </c>
      <c r="Q308" s="219">
        <f t="shared" si="85"/>
        <v>1</v>
      </c>
      <c r="R308" s="220">
        <f t="shared" si="86"/>
        <v>1</v>
      </c>
      <c r="AC308" s="17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R308" s="16"/>
      <c r="AS308" s="16"/>
    </row>
    <row r="309" spans="1:45">
      <c r="A309" s="197">
        <f t="shared" si="56"/>
        <v>299</v>
      </c>
      <c r="B309" s="198">
        <f>Data!B309</f>
        <v>7</v>
      </c>
      <c r="D309" s="212" t="str">
        <f t="shared" si="76"/>
        <v xml:space="preserve"> </v>
      </c>
      <c r="E309" s="213" t="str">
        <f t="shared" si="77"/>
        <v>L</v>
      </c>
      <c r="F309" s="214" t="str">
        <f t="shared" si="78"/>
        <v xml:space="preserve"> </v>
      </c>
      <c r="G309" s="214" t="str">
        <f t="shared" si="79"/>
        <v xml:space="preserve"> </v>
      </c>
      <c r="H309" s="214" t="str">
        <f t="shared" si="87"/>
        <v>O</v>
      </c>
      <c r="I309" s="214" t="str">
        <f t="shared" si="74"/>
        <v>R</v>
      </c>
      <c r="J309" s="215" t="str">
        <f t="shared" si="75"/>
        <v xml:space="preserve"> </v>
      </c>
      <c r="K309" s="216" t="str">
        <f t="shared" si="80"/>
        <v>1D</v>
      </c>
      <c r="L309" s="217" t="str">
        <f t="shared" si="81"/>
        <v xml:space="preserve"> </v>
      </c>
      <c r="M309" s="217" t="str">
        <f t="shared" si="82"/>
        <v xml:space="preserve"> </v>
      </c>
      <c r="N309" s="217">
        <f t="shared" si="88"/>
        <v>1</v>
      </c>
      <c r="O309" s="217" t="str">
        <f t="shared" si="83"/>
        <v xml:space="preserve"> </v>
      </c>
      <c r="P309" s="218" t="str">
        <f t="shared" si="84"/>
        <v xml:space="preserve"> </v>
      </c>
      <c r="Q309" s="219">
        <f t="shared" si="85"/>
        <v>3</v>
      </c>
      <c r="R309" s="220">
        <f t="shared" si="86"/>
        <v>2</v>
      </c>
      <c r="AC309" s="17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R309" s="16"/>
      <c r="AS309" s="16"/>
    </row>
    <row r="310" spans="1:45" s="71" customFormat="1">
      <c r="A310" s="197">
        <f t="shared" si="56"/>
        <v>300</v>
      </c>
      <c r="B310" s="198">
        <f>Data!B310</f>
        <v>31</v>
      </c>
      <c r="D310" s="212" t="str">
        <f t="shared" si="76"/>
        <v xml:space="preserve"> </v>
      </c>
      <c r="E310" s="213" t="str">
        <f t="shared" si="77"/>
        <v xml:space="preserve"> </v>
      </c>
      <c r="F310" s="214" t="str">
        <f t="shared" si="78"/>
        <v>H</v>
      </c>
      <c r="G310" s="214" t="str">
        <f t="shared" si="79"/>
        <v xml:space="preserve"> </v>
      </c>
      <c r="H310" s="214" t="str">
        <f t="shared" ref="H310:H373" si="89">IF(ISODD(B310),"O"," " )</f>
        <v>O</v>
      </c>
      <c r="I310" s="214" t="str">
        <f t="shared" si="74"/>
        <v xml:space="preserve"> </v>
      </c>
      <c r="J310" s="215" t="str">
        <f t="shared" si="75"/>
        <v>B</v>
      </c>
      <c r="K310" s="216" t="str">
        <f t="shared" si="80"/>
        <v xml:space="preserve"> </v>
      </c>
      <c r="L310" s="217" t="str">
        <f t="shared" si="81"/>
        <v xml:space="preserve"> </v>
      </c>
      <c r="M310" s="217" t="str">
        <f t="shared" si="82"/>
        <v>3D</v>
      </c>
      <c r="N310" s="217">
        <f t="shared" ref="N310:N373" si="90">IF(B310&lt;&gt;0,IF(MOD(B310,3)=1,1," ")," ")</f>
        <v>1</v>
      </c>
      <c r="O310" s="217" t="str">
        <f t="shared" si="83"/>
        <v xml:space="preserve"> </v>
      </c>
      <c r="P310" s="218" t="str">
        <f t="shared" si="84"/>
        <v xml:space="preserve"> </v>
      </c>
      <c r="Q310" s="219">
        <f t="shared" si="85"/>
        <v>11</v>
      </c>
      <c r="R310" s="220">
        <f t="shared" si="86"/>
        <v>6</v>
      </c>
      <c r="AC310" s="17"/>
      <c r="AE310" s="163"/>
      <c r="AF310" s="163"/>
      <c r="AG310" s="163"/>
      <c r="AH310" s="163"/>
      <c r="AI310" s="163"/>
      <c r="AJ310" s="163"/>
      <c r="AK310" s="163"/>
      <c r="AL310" s="163"/>
      <c r="AM310" s="163"/>
      <c r="AN310" s="163"/>
      <c r="AO310" s="163"/>
      <c r="AP310" s="163"/>
      <c r="AQ310" s="163"/>
      <c r="AR310" s="163"/>
      <c r="AS310" s="163"/>
    </row>
    <row r="311" spans="1:45" s="71" customFormat="1">
      <c r="A311" s="197">
        <f t="shared" ref="A311:A374" si="91">A310+1</f>
        <v>301</v>
      </c>
      <c r="B311" s="198">
        <f>Data!B311</f>
        <v>20</v>
      </c>
      <c r="D311" s="212" t="str">
        <f t="shared" si="76"/>
        <v xml:space="preserve"> </v>
      </c>
      <c r="E311" s="213" t="str">
        <f t="shared" si="77"/>
        <v xml:space="preserve"> </v>
      </c>
      <c r="F311" s="214" t="str">
        <f t="shared" si="78"/>
        <v>H</v>
      </c>
      <c r="G311" s="214" t="str">
        <f t="shared" si="79"/>
        <v>E</v>
      </c>
      <c r="H311" s="214" t="str">
        <f t="shared" si="89"/>
        <v xml:space="preserve"> </v>
      </c>
      <c r="I311" s="214" t="str">
        <f t="shared" si="74"/>
        <v xml:space="preserve"> </v>
      </c>
      <c r="J311" s="215" t="str">
        <f t="shared" si="75"/>
        <v>B</v>
      </c>
      <c r="K311" s="216" t="str">
        <f t="shared" si="80"/>
        <v xml:space="preserve"> </v>
      </c>
      <c r="L311" s="217" t="str">
        <f t="shared" si="81"/>
        <v>2D</v>
      </c>
      <c r="M311" s="217" t="str">
        <f t="shared" si="82"/>
        <v xml:space="preserve"> </v>
      </c>
      <c r="N311" s="217" t="str">
        <f t="shared" si="90"/>
        <v xml:space="preserve"> </v>
      </c>
      <c r="O311" s="217">
        <f t="shared" si="83"/>
        <v>2</v>
      </c>
      <c r="P311" s="218" t="str">
        <f t="shared" si="84"/>
        <v xml:space="preserve"> </v>
      </c>
      <c r="Q311" s="219">
        <f t="shared" si="85"/>
        <v>7</v>
      </c>
      <c r="R311" s="220">
        <f t="shared" si="86"/>
        <v>4</v>
      </c>
      <c r="AC311" s="17"/>
      <c r="AE311" s="163"/>
      <c r="AF311" s="163"/>
      <c r="AG311" s="163"/>
      <c r="AH311" s="163"/>
      <c r="AI311" s="163"/>
      <c r="AJ311" s="163"/>
      <c r="AK311" s="163"/>
      <c r="AL311" s="163"/>
      <c r="AM311" s="163"/>
      <c r="AN311" s="163"/>
      <c r="AO311" s="163"/>
      <c r="AP311" s="163"/>
      <c r="AQ311" s="163"/>
      <c r="AR311" s="163"/>
      <c r="AS311" s="163"/>
    </row>
    <row r="312" spans="1:45" s="71" customFormat="1">
      <c r="A312" s="197">
        <f t="shared" si="91"/>
        <v>302</v>
      </c>
      <c r="B312" s="198">
        <f>Data!B312</f>
        <v>28</v>
      </c>
      <c r="D312" s="212" t="str">
        <f t="shared" si="76"/>
        <v xml:space="preserve"> </v>
      </c>
      <c r="E312" s="213" t="str">
        <f t="shared" si="77"/>
        <v xml:space="preserve"> </v>
      </c>
      <c r="F312" s="214" t="str">
        <f t="shared" si="78"/>
        <v>H</v>
      </c>
      <c r="G312" s="214" t="str">
        <f t="shared" si="79"/>
        <v>E</v>
      </c>
      <c r="H312" s="214" t="str">
        <f t="shared" si="89"/>
        <v xml:space="preserve"> </v>
      </c>
      <c r="I312" s="214" t="str">
        <f t="shared" si="74"/>
        <v xml:space="preserve"> </v>
      </c>
      <c r="J312" s="215" t="str">
        <f t="shared" si="75"/>
        <v>B</v>
      </c>
      <c r="K312" s="216" t="str">
        <f t="shared" si="80"/>
        <v xml:space="preserve"> </v>
      </c>
      <c r="L312" s="217" t="str">
        <f t="shared" si="81"/>
        <v xml:space="preserve"> </v>
      </c>
      <c r="M312" s="217" t="str">
        <f t="shared" si="82"/>
        <v>3D</v>
      </c>
      <c r="N312" s="217">
        <f t="shared" si="90"/>
        <v>1</v>
      </c>
      <c r="O312" s="217" t="str">
        <f t="shared" si="83"/>
        <v xml:space="preserve"> </v>
      </c>
      <c r="P312" s="218" t="str">
        <f t="shared" si="84"/>
        <v xml:space="preserve"> </v>
      </c>
      <c r="Q312" s="219">
        <f t="shared" si="85"/>
        <v>10</v>
      </c>
      <c r="R312" s="220">
        <f t="shared" si="86"/>
        <v>5</v>
      </c>
      <c r="AC312" s="17"/>
      <c r="AE312" s="163"/>
      <c r="AF312" s="163"/>
      <c r="AG312" s="163"/>
      <c r="AH312" s="163"/>
      <c r="AI312" s="163"/>
      <c r="AJ312" s="163"/>
      <c r="AK312" s="163"/>
      <c r="AL312" s="163"/>
      <c r="AM312" s="163"/>
      <c r="AN312" s="163"/>
      <c r="AO312" s="163"/>
      <c r="AP312" s="163"/>
      <c r="AQ312" s="163"/>
      <c r="AR312" s="163"/>
      <c r="AS312" s="163"/>
    </row>
    <row r="313" spans="1:45" s="71" customFormat="1">
      <c r="A313" s="197">
        <f t="shared" si="91"/>
        <v>303</v>
      </c>
      <c r="B313" s="198">
        <f>Data!B313</f>
        <v>12</v>
      </c>
      <c r="D313" s="212" t="str">
        <f t="shared" si="76"/>
        <v xml:space="preserve"> </v>
      </c>
      <c r="E313" s="213" t="str">
        <f t="shared" si="77"/>
        <v>L</v>
      </c>
      <c r="F313" s="214" t="str">
        <f t="shared" si="78"/>
        <v xml:space="preserve"> </v>
      </c>
      <c r="G313" s="214" t="str">
        <f t="shared" si="79"/>
        <v>E</v>
      </c>
      <c r="H313" s="214" t="str">
        <f t="shared" si="89"/>
        <v xml:space="preserve"> </v>
      </c>
      <c r="I313" s="214" t="str">
        <f t="shared" si="74"/>
        <v>R</v>
      </c>
      <c r="J313" s="215" t="str">
        <f t="shared" si="75"/>
        <v xml:space="preserve"> </v>
      </c>
      <c r="K313" s="216" t="str">
        <f t="shared" si="80"/>
        <v>1D</v>
      </c>
      <c r="L313" s="217" t="str">
        <f t="shared" si="81"/>
        <v xml:space="preserve"> </v>
      </c>
      <c r="M313" s="217" t="str">
        <f t="shared" si="82"/>
        <v xml:space="preserve"> </v>
      </c>
      <c r="N313" s="217" t="str">
        <f t="shared" si="90"/>
        <v xml:space="preserve"> </v>
      </c>
      <c r="O313" s="217" t="str">
        <f t="shared" si="83"/>
        <v xml:space="preserve"> </v>
      </c>
      <c r="P313" s="218">
        <f t="shared" si="84"/>
        <v>3</v>
      </c>
      <c r="Q313" s="219">
        <f t="shared" si="85"/>
        <v>4</v>
      </c>
      <c r="R313" s="220">
        <f t="shared" si="86"/>
        <v>2</v>
      </c>
      <c r="AC313" s="17"/>
      <c r="AE313" s="163"/>
      <c r="AF313" s="163"/>
      <c r="AG313" s="163"/>
      <c r="AH313" s="163"/>
      <c r="AI313" s="163"/>
      <c r="AJ313" s="163"/>
      <c r="AK313" s="163"/>
      <c r="AL313" s="163"/>
      <c r="AM313" s="163"/>
      <c r="AN313" s="163"/>
      <c r="AO313" s="163"/>
      <c r="AP313" s="163"/>
      <c r="AQ313" s="163"/>
      <c r="AR313" s="163"/>
      <c r="AS313" s="163"/>
    </row>
    <row r="314" spans="1:45" s="71" customFormat="1">
      <c r="A314" s="197">
        <f t="shared" si="91"/>
        <v>304</v>
      </c>
      <c r="B314" s="198">
        <f>Data!B314</f>
        <v>14</v>
      </c>
      <c r="D314" s="212" t="str">
        <f t="shared" si="76"/>
        <v xml:space="preserve"> </v>
      </c>
      <c r="E314" s="213" t="str">
        <f t="shared" si="77"/>
        <v>L</v>
      </c>
      <c r="F314" s="214" t="str">
        <f t="shared" si="78"/>
        <v xml:space="preserve"> </v>
      </c>
      <c r="G314" s="214" t="str">
        <f t="shared" si="79"/>
        <v>E</v>
      </c>
      <c r="H314" s="214" t="str">
        <f t="shared" si="89"/>
        <v xml:space="preserve"> </v>
      </c>
      <c r="I314" s="214" t="str">
        <f t="shared" si="74"/>
        <v>R</v>
      </c>
      <c r="J314" s="215" t="str">
        <f t="shared" si="75"/>
        <v xml:space="preserve"> </v>
      </c>
      <c r="K314" s="216" t="str">
        <f t="shared" si="80"/>
        <v xml:space="preserve"> </v>
      </c>
      <c r="L314" s="217" t="str">
        <f t="shared" si="81"/>
        <v>2D</v>
      </c>
      <c r="M314" s="217" t="str">
        <f t="shared" si="82"/>
        <v xml:space="preserve"> </v>
      </c>
      <c r="N314" s="217" t="str">
        <f t="shared" si="90"/>
        <v xml:space="preserve"> </v>
      </c>
      <c r="O314" s="217">
        <f t="shared" si="83"/>
        <v>2</v>
      </c>
      <c r="P314" s="218" t="str">
        <f t="shared" si="84"/>
        <v xml:space="preserve"> </v>
      </c>
      <c r="Q314" s="219">
        <f t="shared" si="85"/>
        <v>5</v>
      </c>
      <c r="R314" s="220">
        <f t="shared" si="86"/>
        <v>3</v>
      </c>
      <c r="AC314" s="17"/>
      <c r="AE314" s="163"/>
      <c r="AF314" s="163"/>
      <c r="AG314" s="163"/>
      <c r="AH314" s="163"/>
      <c r="AI314" s="163"/>
      <c r="AJ314" s="163"/>
      <c r="AK314" s="163"/>
      <c r="AL314" s="163"/>
      <c r="AM314" s="163"/>
      <c r="AN314" s="163"/>
      <c r="AO314" s="163"/>
      <c r="AP314" s="163"/>
      <c r="AQ314" s="163"/>
      <c r="AR314" s="163"/>
      <c r="AS314" s="163"/>
    </row>
    <row r="315" spans="1:45" s="71" customFormat="1">
      <c r="A315" s="197">
        <f t="shared" si="91"/>
        <v>305</v>
      </c>
      <c r="B315" s="198">
        <f>Data!B315</f>
        <v>5</v>
      </c>
      <c r="D315" s="212" t="str">
        <f t="shared" si="76"/>
        <v xml:space="preserve"> </v>
      </c>
      <c r="E315" s="213" t="str">
        <f t="shared" si="77"/>
        <v>L</v>
      </c>
      <c r="F315" s="214" t="str">
        <f t="shared" si="78"/>
        <v xml:space="preserve"> </v>
      </c>
      <c r="G315" s="214" t="str">
        <f t="shared" si="79"/>
        <v xml:space="preserve"> </v>
      </c>
      <c r="H315" s="214" t="str">
        <f t="shared" si="89"/>
        <v>O</v>
      </c>
      <c r="I315" s="214" t="str">
        <f t="shared" si="74"/>
        <v>R</v>
      </c>
      <c r="J315" s="215" t="str">
        <f t="shared" si="75"/>
        <v xml:space="preserve"> </v>
      </c>
      <c r="K315" s="216" t="str">
        <f t="shared" si="80"/>
        <v>1D</v>
      </c>
      <c r="L315" s="217" t="str">
        <f t="shared" si="81"/>
        <v xml:space="preserve"> </v>
      </c>
      <c r="M315" s="217" t="str">
        <f t="shared" si="82"/>
        <v xml:space="preserve"> </v>
      </c>
      <c r="N315" s="217" t="str">
        <f t="shared" si="90"/>
        <v xml:space="preserve"> </v>
      </c>
      <c r="O315" s="217">
        <f t="shared" si="83"/>
        <v>2</v>
      </c>
      <c r="P315" s="218" t="str">
        <f t="shared" si="84"/>
        <v xml:space="preserve"> </v>
      </c>
      <c r="Q315" s="219">
        <f t="shared" si="85"/>
        <v>2</v>
      </c>
      <c r="R315" s="220">
        <f t="shared" si="86"/>
        <v>1</v>
      </c>
      <c r="AC315" s="17"/>
      <c r="AE315" s="163"/>
      <c r="AF315" s="163"/>
      <c r="AG315" s="163"/>
      <c r="AH315" s="163"/>
      <c r="AI315" s="163"/>
      <c r="AJ315" s="163"/>
      <c r="AK315" s="163"/>
      <c r="AL315" s="163"/>
      <c r="AM315" s="163"/>
      <c r="AN315" s="163"/>
      <c r="AO315" s="163"/>
      <c r="AP315" s="163"/>
      <c r="AQ315" s="163"/>
      <c r="AR315" s="163"/>
      <c r="AS315" s="163"/>
    </row>
    <row r="316" spans="1:45" s="71" customFormat="1">
      <c r="A316" s="197">
        <f t="shared" si="91"/>
        <v>306</v>
      </c>
      <c r="B316" s="198">
        <f>Data!B316</f>
        <v>32</v>
      </c>
      <c r="D316" s="212" t="str">
        <f t="shared" si="76"/>
        <v xml:space="preserve"> </v>
      </c>
      <c r="E316" s="213" t="str">
        <f t="shared" si="77"/>
        <v xml:space="preserve"> </v>
      </c>
      <c r="F316" s="214" t="str">
        <f t="shared" si="78"/>
        <v>H</v>
      </c>
      <c r="G316" s="214" t="str">
        <f t="shared" si="79"/>
        <v>E</v>
      </c>
      <c r="H316" s="214" t="str">
        <f t="shared" si="89"/>
        <v xml:space="preserve"> </v>
      </c>
      <c r="I316" s="214" t="str">
        <f t="shared" si="74"/>
        <v>R</v>
      </c>
      <c r="J316" s="215" t="str">
        <f t="shared" si="75"/>
        <v xml:space="preserve"> </v>
      </c>
      <c r="K316" s="216" t="str">
        <f t="shared" si="80"/>
        <v xml:space="preserve"> </v>
      </c>
      <c r="L316" s="217" t="str">
        <f t="shared" si="81"/>
        <v xml:space="preserve"> </v>
      </c>
      <c r="M316" s="217" t="str">
        <f t="shared" si="82"/>
        <v>3D</v>
      </c>
      <c r="N316" s="217" t="str">
        <f t="shared" si="90"/>
        <v xml:space="preserve"> </v>
      </c>
      <c r="O316" s="217">
        <f t="shared" si="83"/>
        <v>2</v>
      </c>
      <c r="P316" s="218" t="str">
        <f t="shared" si="84"/>
        <v xml:space="preserve"> </v>
      </c>
      <c r="Q316" s="219">
        <f t="shared" si="85"/>
        <v>11</v>
      </c>
      <c r="R316" s="220">
        <f t="shared" si="86"/>
        <v>6</v>
      </c>
      <c r="AC316" s="17"/>
      <c r="AE316" s="163"/>
      <c r="AF316" s="163"/>
      <c r="AG316" s="163"/>
      <c r="AH316" s="163"/>
      <c r="AI316" s="163"/>
      <c r="AJ316" s="163"/>
      <c r="AK316" s="163"/>
      <c r="AL316" s="163"/>
      <c r="AM316" s="163"/>
      <c r="AN316" s="163"/>
      <c r="AO316" s="163"/>
      <c r="AP316" s="163"/>
      <c r="AQ316" s="163"/>
      <c r="AR316" s="163"/>
      <c r="AS316" s="163"/>
    </row>
    <row r="317" spans="1:45" s="71" customFormat="1">
      <c r="A317" s="197">
        <f t="shared" si="91"/>
        <v>307</v>
      </c>
      <c r="B317" s="198">
        <f>Data!B317</f>
        <v>32</v>
      </c>
      <c r="D317" s="212" t="str">
        <f t="shared" si="76"/>
        <v xml:space="preserve"> </v>
      </c>
      <c r="E317" s="213" t="str">
        <f t="shared" si="77"/>
        <v xml:space="preserve"> </v>
      </c>
      <c r="F317" s="214" t="str">
        <f t="shared" si="78"/>
        <v>H</v>
      </c>
      <c r="G317" s="214" t="str">
        <f t="shared" si="79"/>
        <v>E</v>
      </c>
      <c r="H317" s="214" t="str">
        <f t="shared" si="89"/>
        <v xml:space="preserve"> </v>
      </c>
      <c r="I317" s="214" t="str">
        <f t="shared" si="74"/>
        <v>R</v>
      </c>
      <c r="J317" s="215" t="str">
        <f t="shared" si="75"/>
        <v xml:space="preserve"> </v>
      </c>
      <c r="K317" s="216" t="str">
        <f t="shared" si="80"/>
        <v xml:space="preserve"> </v>
      </c>
      <c r="L317" s="217" t="str">
        <f t="shared" si="81"/>
        <v xml:space="preserve"> </v>
      </c>
      <c r="M317" s="217" t="str">
        <f t="shared" si="82"/>
        <v>3D</v>
      </c>
      <c r="N317" s="217" t="str">
        <f t="shared" si="90"/>
        <v xml:space="preserve"> </v>
      </c>
      <c r="O317" s="217">
        <f t="shared" si="83"/>
        <v>2</v>
      </c>
      <c r="P317" s="218" t="str">
        <f t="shared" si="84"/>
        <v xml:space="preserve"> </v>
      </c>
      <c r="Q317" s="219">
        <f t="shared" si="85"/>
        <v>11</v>
      </c>
      <c r="R317" s="220">
        <f t="shared" si="86"/>
        <v>6</v>
      </c>
      <c r="AC317" s="17"/>
      <c r="AE317" s="163"/>
      <c r="AF317" s="163"/>
      <c r="AG317" s="163"/>
      <c r="AH317" s="163"/>
      <c r="AI317" s="163"/>
      <c r="AJ317" s="163"/>
      <c r="AK317" s="163"/>
      <c r="AL317" s="163"/>
      <c r="AM317" s="163"/>
      <c r="AN317" s="163"/>
      <c r="AO317" s="163"/>
      <c r="AP317" s="163"/>
      <c r="AQ317" s="163"/>
      <c r="AR317" s="163"/>
      <c r="AS317" s="163"/>
    </row>
    <row r="318" spans="1:45" s="71" customFormat="1">
      <c r="A318" s="197">
        <f t="shared" si="91"/>
        <v>308</v>
      </c>
      <c r="B318" s="198">
        <f>Data!B318</f>
        <v>20</v>
      </c>
      <c r="D318" s="212" t="str">
        <f t="shared" si="76"/>
        <v xml:space="preserve"> </v>
      </c>
      <c r="E318" s="213" t="str">
        <f t="shared" si="77"/>
        <v xml:space="preserve"> </v>
      </c>
      <c r="F318" s="214" t="str">
        <f t="shared" si="78"/>
        <v>H</v>
      </c>
      <c r="G318" s="214" t="str">
        <f t="shared" si="79"/>
        <v>E</v>
      </c>
      <c r="H318" s="214" t="str">
        <f t="shared" si="89"/>
        <v xml:space="preserve"> </v>
      </c>
      <c r="I318" s="214" t="str">
        <f t="shared" si="74"/>
        <v xml:space="preserve"> </v>
      </c>
      <c r="J318" s="215" t="str">
        <f t="shared" si="75"/>
        <v>B</v>
      </c>
      <c r="K318" s="216" t="str">
        <f t="shared" si="80"/>
        <v xml:space="preserve"> </v>
      </c>
      <c r="L318" s="217" t="str">
        <f t="shared" si="81"/>
        <v>2D</v>
      </c>
      <c r="M318" s="217" t="str">
        <f t="shared" si="82"/>
        <v xml:space="preserve"> </v>
      </c>
      <c r="N318" s="217" t="str">
        <f t="shared" si="90"/>
        <v xml:space="preserve"> </v>
      </c>
      <c r="O318" s="217">
        <f t="shared" si="83"/>
        <v>2</v>
      </c>
      <c r="P318" s="218" t="str">
        <f t="shared" si="84"/>
        <v xml:space="preserve"> </v>
      </c>
      <c r="Q318" s="219">
        <f t="shared" si="85"/>
        <v>7</v>
      </c>
      <c r="R318" s="220">
        <f t="shared" si="86"/>
        <v>4</v>
      </c>
      <c r="AC318" s="17"/>
      <c r="AE318" s="163"/>
      <c r="AF318" s="163"/>
      <c r="AG318" s="163"/>
      <c r="AH318" s="163"/>
      <c r="AI318" s="163"/>
      <c r="AJ318" s="163"/>
      <c r="AK318" s="163"/>
      <c r="AL318" s="163"/>
      <c r="AM318" s="163"/>
      <c r="AN318" s="163"/>
      <c r="AO318" s="163"/>
      <c r="AP318" s="163"/>
      <c r="AQ318" s="163"/>
      <c r="AR318" s="163"/>
      <c r="AS318" s="163"/>
    </row>
    <row r="319" spans="1:45" s="71" customFormat="1">
      <c r="A319" s="197">
        <f t="shared" si="91"/>
        <v>309</v>
      </c>
      <c r="B319" s="198">
        <f>Data!B319</f>
        <v>17</v>
      </c>
      <c r="D319" s="212" t="str">
        <f t="shared" si="76"/>
        <v xml:space="preserve"> </v>
      </c>
      <c r="E319" s="213" t="str">
        <f t="shared" si="77"/>
        <v>L</v>
      </c>
      <c r="F319" s="214" t="str">
        <f t="shared" si="78"/>
        <v xml:space="preserve"> </v>
      </c>
      <c r="G319" s="214" t="str">
        <f t="shared" si="79"/>
        <v xml:space="preserve"> </v>
      </c>
      <c r="H319" s="214" t="str">
        <f t="shared" si="89"/>
        <v>O</v>
      </c>
      <c r="I319" s="214" t="str">
        <f t="shared" si="74"/>
        <v xml:space="preserve"> </v>
      </c>
      <c r="J319" s="215" t="str">
        <f t="shared" si="75"/>
        <v>B</v>
      </c>
      <c r="K319" s="216" t="str">
        <f t="shared" si="80"/>
        <v xml:space="preserve"> </v>
      </c>
      <c r="L319" s="217" t="str">
        <f t="shared" si="81"/>
        <v>2D</v>
      </c>
      <c r="M319" s="217" t="str">
        <f t="shared" si="82"/>
        <v xml:space="preserve"> </v>
      </c>
      <c r="N319" s="217" t="str">
        <f t="shared" si="90"/>
        <v xml:space="preserve"> </v>
      </c>
      <c r="O319" s="217">
        <f t="shared" si="83"/>
        <v>2</v>
      </c>
      <c r="P319" s="218" t="str">
        <f t="shared" si="84"/>
        <v xml:space="preserve"> </v>
      </c>
      <c r="Q319" s="219">
        <f t="shared" si="85"/>
        <v>6</v>
      </c>
      <c r="R319" s="220">
        <f t="shared" si="86"/>
        <v>3</v>
      </c>
      <c r="AC319" s="17"/>
      <c r="AE319" s="163"/>
      <c r="AF319" s="163"/>
      <c r="AG319" s="163"/>
      <c r="AH319" s="163"/>
      <c r="AI319" s="163"/>
      <c r="AJ319" s="163"/>
      <c r="AK319" s="163"/>
      <c r="AL319" s="163"/>
      <c r="AM319" s="163"/>
      <c r="AN319" s="163"/>
      <c r="AO319" s="163"/>
      <c r="AP319" s="163"/>
      <c r="AQ319" s="163"/>
      <c r="AR319" s="163"/>
      <c r="AS319" s="163"/>
    </row>
    <row r="320" spans="1:45" s="71" customFormat="1">
      <c r="A320" s="197">
        <f t="shared" si="91"/>
        <v>310</v>
      </c>
      <c r="B320" s="198">
        <f>Data!B320</f>
        <v>10</v>
      </c>
      <c r="D320" s="212" t="str">
        <f t="shared" si="76"/>
        <v xml:space="preserve"> </v>
      </c>
      <c r="E320" s="213" t="str">
        <f t="shared" si="77"/>
        <v>L</v>
      </c>
      <c r="F320" s="214" t="str">
        <f t="shared" si="78"/>
        <v xml:space="preserve"> </v>
      </c>
      <c r="G320" s="214" t="str">
        <f t="shared" si="79"/>
        <v>E</v>
      </c>
      <c r="H320" s="214" t="str">
        <f t="shared" si="89"/>
        <v xml:space="preserve"> </v>
      </c>
      <c r="I320" s="214" t="str">
        <f t="shared" si="74"/>
        <v xml:space="preserve"> </v>
      </c>
      <c r="J320" s="215" t="str">
        <f t="shared" si="75"/>
        <v>B</v>
      </c>
      <c r="K320" s="216" t="str">
        <f t="shared" si="80"/>
        <v>1D</v>
      </c>
      <c r="L320" s="217" t="str">
        <f t="shared" si="81"/>
        <v xml:space="preserve"> </v>
      </c>
      <c r="M320" s="217" t="str">
        <f t="shared" si="82"/>
        <v xml:space="preserve"> </v>
      </c>
      <c r="N320" s="217">
        <f t="shared" si="90"/>
        <v>1</v>
      </c>
      <c r="O320" s="217" t="str">
        <f t="shared" si="83"/>
        <v xml:space="preserve"> </v>
      </c>
      <c r="P320" s="218" t="str">
        <f t="shared" si="84"/>
        <v xml:space="preserve"> </v>
      </c>
      <c r="Q320" s="219">
        <f t="shared" si="85"/>
        <v>4</v>
      </c>
      <c r="R320" s="220">
        <f t="shared" si="86"/>
        <v>2</v>
      </c>
      <c r="AC320" s="17"/>
      <c r="AE320" s="163"/>
      <c r="AF320" s="163"/>
      <c r="AG320" s="163"/>
      <c r="AH320" s="163"/>
      <c r="AI320" s="163"/>
      <c r="AJ320" s="163"/>
      <c r="AK320" s="163"/>
      <c r="AL320" s="163"/>
      <c r="AM320" s="163"/>
      <c r="AN320" s="163"/>
      <c r="AO320" s="163"/>
      <c r="AP320" s="163"/>
      <c r="AQ320" s="163"/>
      <c r="AR320" s="163"/>
      <c r="AS320" s="163"/>
    </row>
    <row r="321" spans="1:45" s="71" customFormat="1">
      <c r="A321" s="197">
        <f t="shared" si="91"/>
        <v>311</v>
      </c>
      <c r="B321" s="198">
        <f>Data!B321</f>
        <v>5</v>
      </c>
      <c r="D321" s="212" t="str">
        <f t="shared" si="76"/>
        <v xml:space="preserve"> </v>
      </c>
      <c r="E321" s="213" t="str">
        <f t="shared" si="77"/>
        <v>L</v>
      </c>
      <c r="F321" s="214" t="str">
        <f t="shared" si="78"/>
        <v xml:space="preserve"> </v>
      </c>
      <c r="G321" s="214" t="str">
        <f t="shared" si="79"/>
        <v xml:space="preserve"> </v>
      </c>
      <c r="H321" s="214" t="str">
        <f t="shared" si="89"/>
        <v>O</v>
      </c>
      <c r="I321" s="214" t="str">
        <f t="shared" si="74"/>
        <v>R</v>
      </c>
      <c r="J321" s="215" t="str">
        <f t="shared" si="75"/>
        <v xml:space="preserve"> </v>
      </c>
      <c r="K321" s="216" t="str">
        <f t="shared" si="80"/>
        <v>1D</v>
      </c>
      <c r="L321" s="217" t="str">
        <f t="shared" si="81"/>
        <v xml:space="preserve"> </v>
      </c>
      <c r="M321" s="217" t="str">
        <f t="shared" si="82"/>
        <v xml:space="preserve"> </v>
      </c>
      <c r="N321" s="217" t="str">
        <f t="shared" si="90"/>
        <v xml:space="preserve"> </v>
      </c>
      <c r="O321" s="217">
        <f t="shared" si="83"/>
        <v>2</v>
      </c>
      <c r="P321" s="218" t="str">
        <f t="shared" si="84"/>
        <v xml:space="preserve"> </v>
      </c>
      <c r="Q321" s="219">
        <f t="shared" si="85"/>
        <v>2</v>
      </c>
      <c r="R321" s="220">
        <f t="shared" si="86"/>
        <v>1</v>
      </c>
      <c r="AC321" s="17"/>
      <c r="AE321" s="163"/>
      <c r="AF321" s="163"/>
      <c r="AG321" s="163"/>
      <c r="AH321" s="163"/>
      <c r="AI321" s="163"/>
      <c r="AJ321" s="163"/>
      <c r="AK321" s="163"/>
      <c r="AL321" s="163"/>
      <c r="AM321" s="163"/>
      <c r="AN321" s="163"/>
      <c r="AO321" s="163"/>
      <c r="AP321" s="163"/>
      <c r="AQ321" s="163"/>
      <c r="AR321" s="163"/>
      <c r="AS321" s="163"/>
    </row>
    <row r="322" spans="1:45" s="71" customFormat="1">
      <c r="A322" s="197">
        <f t="shared" si="91"/>
        <v>312</v>
      </c>
      <c r="B322" s="198">
        <f>Data!B322</f>
        <v>36</v>
      </c>
      <c r="D322" s="212" t="str">
        <f t="shared" si="76"/>
        <v xml:space="preserve"> </v>
      </c>
      <c r="E322" s="213" t="str">
        <f t="shared" si="77"/>
        <v xml:space="preserve"> </v>
      </c>
      <c r="F322" s="214" t="str">
        <f t="shared" si="78"/>
        <v>H</v>
      </c>
      <c r="G322" s="214" t="str">
        <f t="shared" si="79"/>
        <v>E</v>
      </c>
      <c r="H322" s="214" t="str">
        <f t="shared" si="89"/>
        <v xml:space="preserve"> </v>
      </c>
      <c r="I322" s="214" t="str">
        <f t="shared" si="74"/>
        <v>R</v>
      </c>
      <c r="J322" s="215" t="str">
        <f t="shared" si="75"/>
        <v xml:space="preserve"> </v>
      </c>
      <c r="K322" s="216" t="str">
        <f t="shared" si="80"/>
        <v xml:space="preserve"> </v>
      </c>
      <c r="L322" s="217" t="str">
        <f t="shared" si="81"/>
        <v xml:space="preserve"> </v>
      </c>
      <c r="M322" s="217" t="str">
        <f t="shared" si="82"/>
        <v>3D</v>
      </c>
      <c r="N322" s="217" t="str">
        <f t="shared" si="90"/>
        <v xml:space="preserve"> </v>
      </c>
      <c r="O322" s="217" t="str">
        <f t="shared" si="83"/>
        <v xml:space="preserve"> </v>
      </c>
      <c r="P322" s="218">
        <f t="shared" si="84"/>
        <v>3</v>
      </c>
      <c r="Q322" s="219">
        <f t="shared" si="85"/>
        <v>12</v>
      </c>
      <c r="R322" s="220">
        <f t="shared" si="86"/>
        <v>6</v>
      </c>
      <c r="AC322" s="17"/>
      <c r="AE322" s="163"/>
      <c r="AF322" s="163"/>
      <c r="AG322" s="163"/>
      <c r="AH322" s="163"/>
      <c r="AI322" s="163"/>
      <c r="AJ322" s="163"/>
      <c r="AK322" s="163"/>
      <c r="AL322" s="163"/>
      <c r="AM322" s="163"/>
      <c r="AN322" s="163"/>
      <c r="AO322" s="163"/>
      <c r="AP322" s="163"/>
      <c r="AQ322" s="163"/>
      <c r="AR322" s="163"/>
      <c r="AS322" s="163"/>
    </row>
    <row r="323" spans="1:45" s="71" customFormat="1">
      <c r="A323" s="197">
        <f t="shared" si="91"/>
        <v>313</v>
      </c>
      <c r="B323" s="198">
        <f>Data!B323</f>
        <v>10</v>
      </c>
      <c r="D323" s="212" t="str">
        <f t="shared" si="76"/>
        <v xml:space="preserve"> </v>
      </c>
      <c r="E323" s="213" t="str">
        <f t="shared" si="77"/>
        <v>L</v>
      </c>
      <c r="F323" s="214" t="str">
        <f t="shared" si="78"/>
        <v xml:space="preserve"> </v>
      </c>
      <c r="G323" s="214" t="str">
        <f t="shared" si="79"/>
        <v>E</v>
      </c>
      <c r="H323" s="214" t="str">
        <f t="shared" si="89"/>
        <v xml:space="preserve"> </v>
      </c>
      <c r="I323" s="214" t="str">
        <f t="shared" si="74"/>
        <v xml:space="preserve"> </v>
      </c>
      <c r="J323" s="215" t="str">
        <f t="shared" si="75"/>
        <v>B</v>
      </c>
      <c r="K323" s="216" t="str">
        <f t="shared" si="80"/>
        <v>1D</v>
      </c>
      <c r="L323" s="217" t="str">
        <f t="shared" si="81"/>
        <v xml:space="preserve"> </v>
      </c>
      <c r="M323" s="217" t="str">
        <f t="shared" si="82"/>
        <v xml:space="preserve"> </v>
      </c>
      <c r="N323" s="217">
        <f t="shared" si="90"/>
        <v>1</v>
      </c>
      <c r="O323" s="217" t="str">
        <f t="shared" si="83"/>
        <v xml:space="preserve"> </v>
      </c>
      <c r="P323" s="218" t="str">
        <f t="shared" si="84"/>
        <v xml:space="preserve"> </v>
      </c>
      <c r="Q323" s="219">
        <f t="shared" si="85"/>
        <v>4</v>
      </c>
      <c r="R323" s="220">
        <f t="shared" si="86"/>
        <v>2</v>
      </c>
      <c r="AC323" s="17"/>
      <c r="AE323" s="163"/>
      <c r="AF323" s="163"/>
      <c r="AG323" s="163"/>
      <c r="AH323" s="163"/>
      <c r="AI323" s="163"/>
      <c r="AJ323" s="163"/>
      <c r="AK323" s="163"/>
      <c r="AL323" s="163"/>
      <c r="AM323" s="163"/>
      <c r="AN323" s="163"/>
      <c r="AO323" s="163"/>
      <c r="AP323" s="163"/>
      <c r="AQ323" s="163"/>
      <c r="AR323" s="163"/>
      <c r="AS323" s="163"/>
    </row>
    <row r="324" spans="1:45" s="71" customFormat="1">
      <c r="A324" s="197">
        <f t="shared" si="91"/>
        <v>314</v>
      </c>
      <c r="B324" s="198">
        <f>Data!B324</f>
        <v>33</v>
      </c>
      <c r="D324" s="212" t="str">
        <f t="shared" si="76"/>
        <v xml:space="preserve"> </v>
      </c>
      <c r="E324" s="213" t="str">
        <f t="shared" si="77"/>
        <v xml:space="preserve"> </v>
      </c>
      <c r="F324" s="214" t="str">
        <f t="shared" si="78"/>
        <v>H</v>
      </c>
      <c r="G324" s="214" t="str">
        <f t="shared" si="79"/>
        <v xml:space="preserve"> </v>
      </c>
      <c r="H324" s="214" t="str">
        <f t="shared" si="89"/>
        <v>O</v>
      </c>
      <c r="I324" s="214" t="str">
        <f t="shared" si="74"/>
        <v xml:space="preserve"> </v>
      </c>
      <c r="J324" s="215" t="str">
        <f t="shared" si="75"/>
        <v>B</v>
      </c>
      <c r="K324" s="216" t="str">
        <f t="shared" si="80"/>
        <v xml:space="preserve"> </v>
      </c>
      <c r="L324" s="217" t="str">
        <f t="shared" si="81"/>
        <v xml:space="preserve"> </v>
      </c>
      <c r="M324" s="217" t="str">
        <f t="shared" si="82"/>
        <v>3D</v>
      </c>
      <c r="N324" s="217" t="str">
        <f t="shared" si="90"/>
        <v xml:space="preserve"> </v>
      </c>
      <c r="O324" s="217" t="str">
        <f t="shared" si="83"/>
        <v xml:space="preserve"> </v>
      </c>
      <c r="P324" s="218">
        <f t="shared" si="84"/>
        <v>3</v>
      </c>
      <c r="Q324" s="219">
        <f t="shared" si="85"/>
        <v>11</v>
      </c>
      <c r="R324" s="220">
        <f t="shared" si="86"/>
        <v>6</v>
      </c>
      <c r="AC324" s="17"/>
      <c r="AE324" s="163"/>
      <c r="AF324" s="163"/>
      <c r="AG324" s="163"/>
      <c r="AH324" s="163"/>
      <c r="AI324" s="163"/>
      <c r="AJ324" s="163"/>
      <c r="AK324" s="163"/>
      <c r="AL324" s="163"/>
      <c r="AM324" s="163"/>
      <c r="AN324" s="163"/>
      <c r="AO324" s="163"/>
      <c r="AP324" s="163"/>
      <c r="AQ324" s="163"/>
      <c r="AR324" s="163"/>
      <c r="AS324" s="163"/>
    </row>
    <row r="325" spans="1:45" s="71" customFormat="1">
      <c r="A325" s="197">
        <f t="shared" si="91"/>
        <v>315</v>
      </c>
      <c r="B325" s="198">
        <f>Data!B325</f>
        <v>13</v>
      </c>
      <c r="D325" s="212" t="str">
        <f t="shared" si="76"/>
        <v xml:space="preserve"> </v>
      </c>
      <c r="E325" s="213" t="str">
        <f t="shared" si="77"/>
        <v>L</v>
      </c>
      <c r="F325" s="214" t="str">
        <f t="shared" si="78"/>
        <v xml:space="preserve"> </v>
      </c>
      <c r="G325" s="214" t="str">
        <f t="shared" si="79"/>
        <v xml:space="preserve"> </v>
      </c>
      <c r="H325" s="214" t="str">
        <f t="shared" si="89"/>
        <v>O</v>
      </c>
      <c r="I325" s="214" t="str">
        <f t="shared" si="74"/>
        <v xml:space="preserve"> </v>
      </c>
      <c r="J325" s="215" t="str">
        <f t="shared" si="75"/>
        <v>B</v>
      </c>
      <c r="K325" s="216" t="str">
        <f t="shared" si="80"/>
        <v xml:space="preserve"> </v>
      </c>
      <c r="L325" s="217" t="str">
        <f t="shared" si="81"/>
        <v>2D</v>
      </c>
      <c r="M325" s="217" t="str">
        <f t="shared" si="82"/>
        <v xml:space="preserve"> </v>
      </c>
      <c r="N325" s="217">
        <f t="shared" si="90"/>
        <v>1</v>
      </c>
      <c r="O325" s="217" t="str">
        <f t="shared" si="83"/>
        <v xml:space="preserve"> </v>
      </c>
      <c r="P325" s="218" t="str">
        <f t="shared" si="84"/>
        <v xml:space="preserve"> </v>
      </c>
      <c r="Q325" s="219">
        <f t="shared" si="85"/>
        <v>5</v>
      </c>
      <c r="R325" s="220">
        <f t="shared" si="86"/>
        <v>3</v>
      </c>
      <c r="AC325" s="17"/>
      <c r="AE325" s="163"/>
      <c r="AF325" s="163"/>
      <c r="AG325" s="163"/>
      <c r="AH325" s="163"/>
      <c r="AI325" s="163"/>
      <c r="AJ325" s="163"/>
      <c r="AK325" s="163"/>
      <c r="AL325" s="163"/>
      <c r="AM325" s="163"/>
      <c r="AN325" s="163"/>
      <c r="AO325" s="163"/>
      <c r="AP325" s="163"/>
      <c r="AQ325" s="163"/>
      <c r="AR325" s="163"/>
      <c r="AS325" s="163"/>
    </row>
    <row r="326" spans="1:45" s="71" customFormat="1">
      <c r="A326" s="197">
        <f t="shared" si="91"/>
        <v>316</v>
      </c>
      <c r="B326" s="198">
        <f>Data!B326</f>
        <v>9</v>
      </c>
      <c r="D326" s="212" t="str">
        <f t="shared" si="76"/>
        <v xml:space="preserve"> </v>
      </c>
      <c r="E326" s="213" t="str">
        <f t="shared" si="77"/>
        <v>L</v>
      </c>
      <c r="F326" s="214" t="str">
        <f t="shared" si="78"/>
        <v xml:space="preserve"> </v>
      </c>
      <c r="G326" s="214" t="str">
        <f t="shared" si="79"/>
        <v xml:space="preserve"> </v>
      </c>
      <c r="H326" s="214" t="str">
        <f t="shared" si="89"/>
        <v>O</v>
      </c>
      <c r="I326" s="214" t="str">
        <f t="shared" si="74"/>
        <v>R</v>
      </c>
      <c r="J326" s="215" t="str">
        <f t="shared" si="75"/>
        <v xml:space="preserve"> </v>
      </c>
      <c r="K326" s="216" t="str">
        <f t="shared" si="80"/>
        <v>1D</v>
      </c>
      <c r="L326" s="217" t="str">
        <f t="shared" si="81"/>
        <v xml:space="preserve"> </v>
      </c>
      <c r="M326" s="217" t="str">
        <f t="shared" si="82"/>
        <v xml:space="preserve"> </v>
      </c>
      <c r="N326" s="217" t="str">
        <f t="shared" si="90"/>
        <v xml:space="preserve"> </v>
      </c>
      <c r="O326" s="217" t="str">
        <f t="shared" si="83"/>
        <v xml:space="preserve"> </v>
      </c>
      <c r="P326" s="218">
        <f t="shared" si="84"/>
        <v>3</v>
      </c>
      <c r="Q326" s="219">
        <f t="shared" si="85"/>
        <v>3</v>
      </c>
      <c r="R326" s="220">
        <f t="shared" si="86"/>
        <v>2</v>
      </c>
      <c r="AC326" s="17"/>
      <c r="AE326" s="163"/>
      <c r="AF326" s="163"/>
      <c r="AG326" s="163"/>
      <c r="AH326" s="163"/>
      <c r="AI326" s="163"/>
      <c r="AJ326" s="163"/>
      <c r="AK326" s="163"/>
      <c r="AL326" s="163"/>
      <c r="AM326" s="163"/>
      <c r="AN326" s="163"/>
      <c r="AO326" s="163"/>
      <c r="AP326" s="163"/>
      <c r="AQ326" s="163"/>
      <c r="AR326" s="163"/>
      <c r="AS326" s="163"/>
    </row>
    <row r="327" spans="1:45" s="71" customFormat="1">
      <c r="A327" s="197">
        <f t="shared" si="91"/>
        <v>317</v>
      </c>
      <c r="B327" s="198">
        <f>Data!B327</f>
        <v>7</v>
      </c>
      <c r="D327" s="212" t="str">
        <f t="shared" si="76"/>
        <v xml:space="preserve"> </v>
      </c>
      <c r="E327" s="213" t="str">
        <f t="shared" si="77"/>
        <v>L</v>
      </c>
      <c r="F327" s="214" t="str">
        <f t="shared" si="78"/>
        <v xml:space="preserve"> </v>
      </c>
      <c r="G327" s="214" t="str">
        <f t="shared" si="79"/>
        <v xml:space="preserve"> </v>
      </c>
      <c r="H327" s="214" t="str">
        <f t="shared" si="89"/>
        <v>O</v>
      </c>
      <c r="I327" s="214" t="str">
        <f t="shared" si="74"/>
        <v>R</v>
      </c>
      <c r="J327" s="215" t="str">
        <f t="shared" si="75"/>
        <v xml:space="preserve"> </v>
      </c>
      <c r="K327" s="216" t="str">
        <f t="shared" si="80"/>
        <v>1D</v>
      </c>
      <c r="L327" s="217" t="str">
        <f t="shared" si="81"/>
        <v xml:space="preserve"> </v>
      </c>
      <c r="M327" s="217" t="str">
        <f t="shared" si="82"/>
        <v xml:space="preserve"> </v>
      </c>
      <c r="N327" s="217">
        <f t="shared" si="90"/>
        <v>1</v>
      </c>
      <c r="O327" s="217" t="str">
        <f t="shared" si="83"/>
        <v xml:space="preserve"> </v>
      </c>
      <c r="P327" s="218" t="str">
        <f t="shared" si="84"/>
        <v xml:space="preserve"> </v>
      </c>
      <c r="Q327" s="219">
        <f t="shared" si="85"/>
        <v>3</v>
      </c>
      <c r="R327" s="220">
        <f t="shared" si="86"/>
        <v>2</v>
      </c>
      <c r="AC327" s="17"/>
      <c r="AE327" s="163"/>
      <c r="AF327" s="163"/>
      <c r="AG327" s="163"/>
      <c r="AH327" s="163"/>
      <c r="AI327" s="163"/>
      <c r="AJ327" s="163"/>
      <c r="AK327" s="163"/>
      <c r="AL327" s="163"/>
      <c r="AM327" s="163"/>
      <c r="AN327" s="163"/>
      <c r="AO327" s="163"/>
      <c r="AP327" s="163"/>
      <c r="AQ327" s="163"/>
      <c r="AR327" s="163"/>
      <c r="AS327" s="163"/>
    </row>
    <row r="328" spans="1:45" s="71" customFormat="1">
      <c r="A328" s="197">
        <f t="shared" si="91"/>
        <v>318</v>
      </c>
      <c r="B328" s="198">
        <f>Data!B328</f>
        <v>22</v>
      </c>
      <c r="D328" s="212" t="str">
        <f t="shared" si="76"/>
        <v xml:space="preserve"> </v>
      </c>
      <c r="E328" s="213" t="str">
        <f t="shared" si="77"/>
        <v xml:space="preserve"> </v>
      </c>
      <c r="F328" s="214" t="str">
        <f t="shared" si="78"/>
        <v>H</v>
      </c>
      <c r="G328" s="214" t="str">
        <f t="shared" si="79"/>
        <v>E</v>
      </c>
      <c r="H328" s="214" t="str">
        <f t="shared" si="89"/>
        <v xml:space="preserve"> </v>
      </c>
      <c r="I328" s="214" t="str">
        <f t="shared" si="74"/>
        <v xml:space="preserve"> </v>
      </c>
      <c r="J328" s="215" t="str">
        <f t="shared" si="75"/>
        <v>B</v>
      </c>
      <c r="K328" s="216" t="str">
        <f t="shared" si="80"/>
        <v xml:space="preserve"> </v>
      </c>
      <c r="L328" s="217" t="str">
        <f t="shared" si="81"/>
        <v>2D</v>
      </c>
      <c r="M328" s="217" t="str">
        <f t="shared" si="82"/>
        <v xml:space="preserve"> </v>
      </c>
      <c r="N328" s="217">
        <f t="shared" si="90"/>
        <v>1</v>
      </c>
      <c r="O328" s="217" t="str">
        <f t="shared" si="83"/>
        <v xml:space="preserve"> </v>
      </c>
      <c r="P328" s="218" t="str">
        <f t="shared" si="84"/>
        <v xml:space="preserve"> </v>
      </c>
      <c r="Q328" s="219">
        <f t="shared" si="85"/>
        <v>8</v>
      </c>
      <c r="R328" s="220">
        <f t="shared" si="86"/>
        <v>4</v>
      </c>
      <c r="AC328" s="17"/>
      <c r="AE328" s="163"/>
      <c r="AF328" s="163"/>
      <c r="AG328" s="163"/>
      <c r="AH328" s="163"/>
      <c r="AI328" s="163"/>
      <c r="AJ328" s="163"/>
      <c r="AK328" s="163"/>
      <c r="AL328" s="163"/>
      <c r="AM328" s="163"/>
      <c r="AN328" s="163"/>
      <c r="AO328" s="163"/>
      <c r="AP328" s="163"/>
      <c r="AQ328" s="163"/>
      <c r="AR328" s="163"/>
      <c r="AS328" s="163"/>
    </row>
    <row r="329" spans="1:45" s="71" customFormat="1">
      <c r="A329" s="197">
        <f t="shared" si="91"/>
        <v>319</v>
      </c>
      <c r="B329" s="198">
        <f>Data!B329</f>
        <v>33</v>
      </c>
      <c r="D329" s="212" t="str">
        <f t="shared" si="76"/>
        <v xml:space="preserve"> </v>
      </c>
      <c r="E329" s="213" t="str">
        <f t="shared" si="77"/>
        <v xml:space="preserve"> </v>
      </c>
      <c r="F329" s="214" t="str">
        <f t="shared" si="78"/>
        <v>H</v>
      </c>
      <c r="G329" s="214" t="str">
        <f t="shared" si="79"/>
        <v xml:space="preserve"> </v>
      </c>
      <c r="H329" s="214" t="str">
        <f t="shared" si="89"/>
        <v>O</v>
      </c>
      <c r="I329" s="214" t="str">
        <f t="shared" si="74"/>
        <v xml:space="preserve"> </v>
      </c>
      <c r="J329" s="215" t="str">
        <f t="shared" si="75"/>
        <v>B</v>
      </c>
      <c r="K329" s="216" t="str">
        <f t="shared" si="80"/>
        <v xml:space="preserve"> </v>
      </c>
      <c r="L329" s="217" t="str">
        <f t="shared" si="81"/>
        <v xml:space="preserve"> </v>
      </c>
      <c r="M329" s="217" t="str">
        <f t="shared" si="82"/>
        <v>3D</v>
      </c>
      <c r="N329" s="217" t="str">
        <f t="shared" si="90"/>
        <v xml:space="preserve"> </v>
      </c>
      <c r="O329" s="217" t="str">
        <f t="shared" si="83"/>
        <v xml:space="preserve"> </v>
      </c>
      <c r="P329" s="218">
        <f t="shared" si="84"/>
        <v>3</v>
      </c>
      <c r="Q329" s="219">
        <f t="shared" si="85"/>
        <v>11</v>
      </c>
      <c r="R329" s="220">
        <f t="shared" si="86"/>
        <v>6</v>
      </c>
      <c r="AC329" s="17"/>
      <c r="AE329" s="163"/>
      <c r="AF329" s="163"/>
      <c r="AG329" s="163"/>
      <c r="AH329" s="163"/>
      <c r="AI329" s="163"/>
      <c r="AJ329" s="163"/>
      <c r="AK329" s="163"/>
      <c r="AL329" s="163"/>
      <c r="AM329" s="163"/>
      <c r="AN329" s="163"/>
      <c r="AO329" s="163"/>
      <c r="AP329" s="163"/>
      <c r="AQ329" s="163"/>
      <c r="AR329" s="163"/>
      <c r="AS329" s="163"/>
    </row>
    <row r="330" spans="1:45" s="71" customFormat="1">
      <c r="A330" s="197">
        <f t="shared" si="91"/>
        <v>320</v>
      </c>
      <c r="B330" s="198">
        <f>Data!B330</f>
        <v>19</v>
      </c>
      <c r="D330" s="212" t="str">
        <f t="shared" si="76"/>
        <v xml:space="preserve"> </v>
      </c>
      <c r="E330" s="213" t="str">
        <f t="shared" si="77"/>
        <v xml:space="preserve"> </v>
      </c>
      <c r="F330" s="214" t="str">
        <f t="shared" si="78"/>
        <v>H</v>
      </c>
      <c r="G330" s="214" t="str">
        <f t="shared" si="79"/>
        <v xml:space="preserve"> </v>
      </c>
      <c r="H330" s="214" t="str">
        <f t="shared" si="89"/>
        <v>O</v>
      </c>
      <c r="I330" s="214" t="str">
        <f t="shared" si="74"/>
        <v>R</v>
      </c>
      <c r="J330" s="215" t="str">
        <f t="shared" si="75"/>
        <v xml:space="preserve"> </v>
      </c>
      <c r="K330" s="216" t="str">
        <f t="shared" si="80"/>
        <v xml:space="preserve"> </v>
      </c>
      <c r="L330" s="217" t="str">
        <f t="shared" si="81"/>
        <v>2D</v>
      </c>
      <c r="M330" s="217" t="str">
        <f t="shared" si="82"/>
        <v xml:space="preserve"> </v>
      </c>
      <c r="N330" s="217">
        <f t="shared" si="90"/>
        <v>1</v>
      </c>
      <c r="O330" s="217" t="str">
        <f t="shared" si="83"/>
        <v xml:space="preserve"> </v>
      </c>
      <c r="P330" s="218" t="str">
        <f t="shared" si="84"/>
        <v xml:space="preserve"> </v>
      </c>
      <c r="Q330" s="219">
        <f t="shared" si="85"/>
        <v>7</v>
      </c>
      <c r="R330" s="220">
        <f t="shared" si="86"/>
        <v>4</v>
      </c>
      <c r="AC330" s="17"/>
      <c r="AE330" s="163"/>
      <c r="AF330" s="163"/>
      <c r="AG330" s="163"/>
      <c r="AH330" s="163"/>
      <c r="AI330" s="163"/>
      <c r="AJ330" s="163"/>
      <c r="AK330" s="163"/>
      <c r="AL330" s="163"/>
      <c r="AM330" s="163"/>
      <c r="AN330" s="163"/>
      <c r="AO330" s="163"/>
      <c r="AP330" s="163"/>
      <c r="AQ330" s="163"/>
      <c r="AR330" s="163"/>
      <c r="AS330" s="163"/>
    </row>
    <row r="331" spans="1:45" s="71" customFormat="1">
      <c r="A331" s="197">
        <f t="shared" si="91"/>
        <v>321</v>
      </c>
      <c r="B331" s="198">
        <f>Data!B331</f>
        <v>23</v>
      </c>
      <c r="D331" s="212" t="str">
        <f t="shared" si="76"/>
        <v xml:space="preserve"> </v>
      </c>
      <c r="E331" s="213" t="str">
        <f t="shared" si="77"/>
        <v xml:space="preserve"> </v>
      </c>
      <c r="F331" s="214" t="str">
        <f t="shared" si="78"/>
        <v>H</v>
      </c>
      <c r="G331" s="214" t="str">
        <f t="shared" si="79"/>
        <v xml:space="preserve"> </v>
      </c>
      <c r="H331" s="214" t="str">
        <f t="shared" si="89"/>
        <v>O</v>
      </c>
      <c r="I331" s="214" t="str">
        <f t="shared" ref="I331:I394" si="92">IF($B331=0," ",IF(INDEX(AD$11:AS$46,$B331,2)="R","R"," "))</f>
        <v>R</v>
      </c>
      <c r="J331" s="215" t="str">
        <f t="shared" ref="J331:J394" si="93">IF($B331=0," ",IF(INDEX(AD$11:AS$46,$B331,2)="B","B"," "))</f>
        <v xml:space="preserve"> </v>
      </c>
      <c r="K331" s="216" t="str">
        <f t="shared" si="80"/>
        <v xml:space="preserve"> </v>
      </c>
      <c r="L331" s="217" t="str">
        <f t="shared" si="81"/>
        <v>2D</v>
      </c>
      <c r="M331" s="217" t="str">
        <f t="shared" si="82"/>
        <v xml:space="preserve"> </v>
      </c>
      <c r="N331" s="217" t="str">
        <f t="shared" si="90"/>
        <v xml:space="preserve"> </v>
      </c>
      <c r="O331" s="217">
        <f t="shared" si="83"/>
        <v>2</v>
      </c>
      <c r="P331" s="218" t="str">
        <f t="shared" si="84"/>
        <v xml:space="preserve"> </v>
      </c>
      <c r="Q331" s="219">
        <f t="shared" si="85"/>
        <v>8</v>
      </c>
      <c r="R331" s="220">
        <f t="shared" si="86"/>
        <v>4</v>
      </c>
      <c r="AC331" s="17"/>
      <c r="AE331" s="163"/>
      <c r="AF331" s="163"/>
      <c r="AG331" s="163"/>
      <c r="AH331" s="163"/>
      <c r="AI331" s="163"/>
      <c r="AJ331" s="163"/>
      <c r="AK331" s="163"/>
      <c r="AL331" s="163"/>
      <c r="AM331" s="163"/>
      <c r="AN331" s="163"/>
      <c r="AO331" s="163"/>
      <c r="AP331" s="163"/>
      <c r="AQ331" s="163"/>
      <c r="AR331" s="163"/>
      <c r="AS331" s="163"/>
    </row>
    <row r="332" spans="1:45" s="71" customFormat="1">
      <c r="A332" s="197">
        <f t="shared" si="91"/>
        <v>322</v>
      </c>
      <c r="B332" s="198">
        <f>Data!B332</f>
        <v>12</v>
      </c>
      <c r="D332" s="212" t="str">
        <f t="shared" ref="D332:D395" si="94">IF($B332=0,0," ")</f>
        <v xml:space="preserve"> </v>
      </c>
      <c r="E332" s="213" t="str">
        <f t="shared" ref="E332:E395" si="95">IF(AND(B332&gt;0,B332&lt;=18),"L"," ")</f>
        <v>L</v>
      </c>
      <c r="F332" s="214" t="str">
        <f t="shared" ref="F332:F395" si="96">IF(AND(B332&gt;18,B332&lt;=36),"H", " ")</f>
        <v xml:space="preserve"> </v>
      </c>
      <c r="G332" s="214" t="str">
        <f t="shared" ref="G332:G395" si="97">IF(AND(ISEVEN(B332),B332&lt;&gt;0),"E"," ")</f>
        <v>E</v>
      </c>
      <c r="H332" s="214" t="str">
        <f t="shared" si="89"/>
        <v xml:space="preserve"> </v>
      </c>
      <c r="I332" s="214" t="str">
        <f t="shared" si="92"/>
        <v>R</v>
      </c>
      <c r="J332" s="215" t="str">
        <f t="shared" si="93"/>
        <v xml:space="preserve"> </v>
      </c>
      <c r="K332" s="216" t="str">
        <f t="shared" ref="K332:K395" si="98">IF(AND($B332&gt;0,$B332&lt;13),"1D"," ")</f>
        <v>1D</v>
      </c>
      <c r="L332" s="217" t="str">
        <f t="shared" ref="L332:L395" si="99">IF(AND($B332&gt;12,$B332&lt;25),"2D"," ")</f>
        <v xml:space="preserve"> </v>
      </c>
      <c r="M332" s="217" t="str">
        <f t="shared" ref="M332:M395" si="100">IF(AND($B332&gt;24,$B332&lt;37),"3D"," ")</f>
        <v xml:space="preserve"> </v>
      </c>
      <c r="N332" s="217" t="str">
        <f t="shared" si="90"/>
        <v xml:space="preserve"> </v>
      </c>
      <c r="O332" s="217" t="str">
        <f t="shared" si="83"/>
        <v xml:space="preserve"> </v>
      </c>
      <c r="P332" s="218">
        <f t="shared" si="84"/>
        <v>3</v>
      </c>
      <c r="Q332" s="219">
        <f t="shared" si="85"/>
        <v>4</v>
      </c>
      <c r="R332" s="220">
        <f t="shared" si="86"/>
        <v>2</v>
      </c>
      <c r="AC332" s="17"/>
      <c r="AE332" s="163"/>
      <c r="AF332" s="163"/>
      <c r="AG332" s="163"/>
      <c r="AH332" s="163"/>
      <c r="AI332" s="163"/>
      <c r="AJ332" s="163"/>
      <c r="AK332" s="163"/>
      <c r="AL332" s="163"/>
      <c r="AM332" s="163"/>
      <c r="AN332" s="163"/>
      <c r="AO332" s="163"/>
      <c r="AP332" s="163"/>
      <c r="AQ332" s="163"/>
      <c r="AR332" s="163"/>
      <c r="AS332" s="163"/>
    </row>
    <row r="333" spans="1:45" s="71" customFormat="1">
      <c r="A333" s="197">
        <f t="shared" si="91"/>
        <v>323</v>
      </c>
      <c r="B333" s="198">
        <f>Data!B333</f>
        <v>36</v>
      </c>
      <c r="D333" s="212" t="str">
        <f t="shared" si="94"/>
        <v xml:space="preserve"> </v>
      </c>
      <c r="E333" s="213" t="str">
        <f t="shared" si="95"/>
        <v xml:space="preserve"> </v>
      </c>
      <c r="F333" s="214" t="str">
        <f t="shared" si="96"/>
        <v>H</v>
      </c>
      <c r="G333" s="214" t="str">
        <f t="shared" si="97"/>
        <v>E</v>
      </c>
      <c r="H333" s="214" t="str">
        <f t="shared" si="89"/>
        <v xml:space="preserve"> </v>
      </c>
      <c r="I333" s="214" t="str">
        <f t="shared" si="92"/>
        <v>R</v>
      </c>
      <c r="J333" s="215" t="str">
        <f t="shared" si="93"/>
        <v xml:space="preserve"> </v>
      </c>
      <c r="K333" s="216" t="str">
        <f t="shared" si="98"/>
        <v xml:space="preserve"> </v>
      </c>
      <c r="L333" s="217" t="str">
        <f t="shared" si="99"/>
        <v xml:space="preserve"> </v>
      </c>
      <c r="M333" s="217" t="str">
        <f t="shared" si="100"/>
        <v>3D</v>
      </c>
      <c r="N333" s="217" t="str">
        <f t="shared" si="90"/>
        <v xml:space="preserve"> </v>
      </c>
      <c r="O333" s="217" t="str">
        <f t="shared" si="83"/>
        <v xml:space="preserve"> </v>
      </c>
      <c r="P333" s="218">
        <f t="shared" si="84"/>
        <v>3</v>
      </c>
      <c r="Q333" s="219">
        <f t="shared" si="85"/>
        <v>12</v>
      </c>
      <c r="R333" s="220">
        <f t="shared" si="86"/>
        <v>6</v>
      </c>
      <c r="AC333" s="17"/>
      <c r="AE333" s="163"/>
      <c r="AF333" s="163"/>
      <c r="AG333" s="163"/>
      <c r="AH333" s="163"/>
      <c r="AI333" s="163"/>
      <c r="AJ333" s="163"/>
      <c r="AK333" s="163"/>
      <c r="AL333" s="163"/>
      <c r="AM333" s="163"/>
      <c r="AN333" s="163"/>
      <c r="AO333" s="163"/>
      <c r="AP333" s="163"/>
      <c r="AQ333" s="163"/>
      <c r="AR333" s="163"/>
      <c r="AS333" s="163"/>
    </row>
    <row r="334" spans="1:45" s="71" customFormat="1">
      <c r="A334" s="197">
        <f t="shared" si="91"/>
        <v>324</v>
      </c>
      <c r="B334" s="198">
        <f>Data!B334</f>
        <v>17</v>
      </c>
      <c r="D334" s="212" t="str">
        <f t="shared" si="94"/>
        <v xml:space="preserve"> </v>
      </c>
      <c r="E334" s="213" t="str">
        <f t="shared" si="95"/>
        <v>L</v>
      </c>
      <c r="F334" s="214" t="str">
        <f t="shared" si="96"/>
        <v xml:space="preserve"> </v>
      </c>
      <c r="G334" s="214" t="str">
        <f t="shared" si="97"/>
        <v xml:space="preserve"> </v>
      </c>
      <c r="H334" s="214" t="str">
        <f t="shared" si="89"/>
        <v>O</v>
      </c>
      <c r="I334" s="214" t="str">
        <f t="shared" si="92"/>
        <v xml:space="preserve"> </v>
      </c>
      <c r="J334" s="215" t="str">
        <f t="shared" si="93"/>
        <v>B</v>
      </c>
      <c r="K334" s="216" t="str">
        <f t="shared" si="98"/>
        <v xml:space="preserve"> </v>
      </c>
      <c r="L334" s="217" t="str">
        <f t="shared" si="99"/>
        <v>2D</v>
      </c>
      <c r="M334" s="217" t="str">
        <f t="shared" si="100"/>
        <v xml:space="preserve"> </v>
      </c>
      <c r="N334" s="217" t="str">
        <f t="shared" si="90"/>
        <v xml:space="preserve"> </v>
      </c>
      <c r="O334" s="217">
        <f t="shared" si="83"/>
        <v>2</v>
      </c>
      <c r="P334" s="218" t="str">
        <f t="shared" si="84"/>
        <v xml:space="preserve"> </v>
      </c>
      <c r="Q334" s="219">
        <f t="shared" si="85"/>
        <v>6</v>
      </c>
      <c r="R334" s="220">
        <f t="shared" si="86"/>
        <v>3</v>
      </c>
      <c r="AC334" s="17"/>
      <c r="AE334" s="163"/>
      <c r="AF334" s="163"/>
      <c r="AG334" s="163"/>
      <c r="AH334" s="163"/>
      <c r="AI334" s="163"/>
      <c r="AJ334" s="163"/>
      <c r="AK334" s="163"/>
      <c r="AL334" s="163"/>
      <c r="AM334" s="163"/>
      <c r="AN334" s="163"/>
      <c r="AO334" s="163"/>
      <c r="AP334" s="163"/>
      <c r="AQ334" s="163"/>
      <c r="AR334" s="163"/>
      <c r="AS334" s="163"/>
    </row>
    <row r="335" spans="1:45" s="71" customFormat="1">
      <c r="A335" s="197">
        <f t="shared" si="91"/>
        <v>325</v>
      </c>
      <c r="B335" s="198">
        <f>Data!B335</f>
        <v>4</v>
      </c>
      <c r="D335" s="212" t="str">
        <f t="shared" si="94"/>
        <v xml:space="preserve"> </v>
      </c>
      <c r="E335" s="213" t="str">
        <f t="shared" si="95"/>
        <v>L</v>
      </c>
      <c r="F335" s="214" t="str">
        <f t="shared" si="96"/>
        <v xml:space="preserve"> </v>
      </c>
      <c r="G335" s="214" t="str">
        <f t="shared" si="97"/>
        <v>E</v>
      </c>
      <c r="H335" s="214" t="str">
        <f t="shared" si="89"/>
        <v xml:space="preserve"> </v>
      </c>
      <c r="I335" s="214" t="str">
        <f t="shared" si="92"/>
        <v xml:space="preserve"> </v>
      </c>
      <c r="J335" s="215" t="str">
        <f t="shared" si="93"/>
        <v>B</v>
      </c>
      <c r="K335" s="216" t="str">
        <f t="shared" si="98"/>
        <v>1D</v>
      </c>
      <c r="L335" s="217" t="str">
        <f t="shared" si="99"/>
        <v xml:space="preserve"> </v>
      </c>
      <c r="M335" s="217" t="str">
        <f t="shared" si="100"/>
        <v xml:space="preserve"> </v>
      </c>
      <c r="N335" s="217">
        <f t="shared" si="90"/>
        <v>1</v>
      </c>
      <c r="O335" s="217" t="str">
        <f t="shared" si="83"/>
        <v xml:space="preserve"> </v>
      </c>
      <c r="P335" s="218" t="str">
        <f t="shared" si="84"/>
        <v xml:space="preserve"> </v>
      </c>
      <c r="Q335" s="219">
        <f t="shared" si="85"/>
        <v>2</v>
      </c>
      <c r="R335" s="220">
        <f t="shared" si="86"/>
        <v>1</v>
      </c>
      <c r="AC335" s="17"/>
      <c r="AE335" s="163"/>
      <c r="AF335" s="163"/>
      <c r="AG335" s="163"/>
      <c r="AH335" s="163"/>
      <c r="AI335" s="163"/>
      <c r="AJ335" s="163"/>
      <c r="AK335" s="163"/>
      <c r="AL335" s="163"/>
      <c r="AM335" s="163"/>
      <c r="AN335" s="163"/>
      <c r="AO335" s="163"/>
      <c r="AP335" s="163"/>
      <c r="AQ335" s="163"/>
      <c r="AR335" s="163"/>
      <c r="AS335" s="163"/>
    </row>
    <row r="336" spans="1:45" s="71" customFormat="1">
      <c r="A336" s="197">
        <f t="shared" si="91"/>
        <v>326</v>
      </c>
      <c r="B336" s="198">
        <f>Data!B336</f>
        <v>34</v>
      </c>
      <c r="D336" s="212" t="str">
        <f t="shared" si="94"/>
        <v xml:space="preserve"> </v>
      </c>
      <c r="E336" s="213" t="str">
        <f t="shared" si="95"/>
        <v xml:space="preserve"> </v>
      </c>
      <c r="F336" s="214" t="str">
        <f t="shared" si="96"/>
        <v>H</v>
      </c>
      <c r="G336" s="214" t="str">
        <f t="shared" si="97"/>
        <v>E</v>
      </c>
      <c r="H336" s="214" t="str">
        <f t="shared" si="89"/>
        <v xml:space="preserve"> </v>
      </c>
      <c r="I336" s="214" t="str">
        <f t="shared" si="92"/>
        <v>R</v>
      </c>
      <c r="J336" s="215" t="str">
        <f t="shared" si="93"/>
        <v xml:space="preserve"> </v>
      </c>
      <c r="K336" s="216" t="str">
        <f t="shared" si="98"/>
        <v xml:space="preserve"> </v>
      </c>
      <c r="L336" s="217" t="str">
        <f t="shared" si="99"/>
        <v xml:space="preserve"> </v>
      </c>
      <c r="M336" s="217" t="str">
        <f t="shared" si="100"/>
        <v>3D</v>
      </c>
      <c r="N336" s="217">
        <f t="shared" si="90"/>
        <v>1</v>
      </c>
      <c r="O336" s="217" t="str">
        <f t="shared" si="83"/>
        <v xml:space="preserve"> </v>
      </c>
      <c r="P336" s="218" t="str">
        <f t="shared" si="84"/>
        <v xml:space="preserve"> </v>
      </c>
      <c r="Q336" s="219">
        <f t="shared" si="85"/>
        <v>12</v>
      </c>
      <c r="R336" s="220">
        <f t="shared" si="86"/>
        <v>6</v>
      </c>
      <c r="AC336" s="17"/>
      <c r="AE336" s="163"/>
      <c r="AF336" s="163"/>
      <c r="AG336" s="163"/>
      <c r="AH336" s="163"/>
      <c r="AI336" s="163"/>
      <c r="AJ336" s="163"/>
      <c r="AK336" s="163"/>
      <c r="AL336" s="163"/>
      <c r="AM336" s="163"/>
      <c r="AN336" s="163"/>
      <c r="AO336" s="163"/>
      <c r="AP336" s="163"/>
      <c r="AQ336" s="163"/>
      <c r="AR336" s="163"/>
      <c r="AS336" s="163"/>
    </row>
    <row r="337" spans="1:45" s="71" customFormat="1">
      <c r="A337" s="197">
        <f t="shared" si="91"/>
        <v>327</v>
      </c>
      <c r="B337" s="198">
        <f>Data!B337</f>
        <v>9</v>
      </c>
      <c r="D337" s="212" t="str">
        <f t="shared" si="94"/>
        <v xml:space="preserve"> </v>
      </c>
      <c r="E337" s="213" t="str">
        <f t="shared" si="95"/>
        <v>L</v>
      </c>
      <c r="F337" s="214" t="str">
        <f t="shared" si="96"/>
        <v xml:space="preserve"> </v>
      </c>
      <c r="G337" s="214" t="str">
        <f t="shared" si="97"/>
        <v xml:space="preserve"> </v>
      </c>
      <c r="H337" s="214" t="str">
        <f t="shared" si="89"/>
        <v>O</v>
      </c>
      <c r="I337" s="214" t="str">
        <f t="shared" si="92"/>
        <v>R</v>
      </c>
      <c r="J337" s="215" t="str">
        <f t="shared" si="93"/>
        <v xml:space="preserve"> </v>
      </c>
      <c r="K337" s="216" t="str">
        <f t="shared" si="98"/>
        <v>1D</v>
      </c>
      <c r="L337" s="217" t="str">
        <f t="shared" si="99"/>
        <v xml:space="preserve"> </v>
      </c>
      <c r="M337" s="217" t="str">
        <f t="shared" si="100"/>
        <v xml:space="preserve"> </v>
      </c>
      <c r="N337" s="217" t="str">
        <f t="shared" si="90"/>
        <v xml:space="preserve"> </v>
      </c>
      <c r="O337" s="217" t="str">
        <f t="shared" si="83"/>
        <v xml:space="preserve"> </v>
      </c>
      <c r="P337" s="218">
        <f t="shared" si="84"/>
        <v>3</v>
      </c>
      <c r="Q337" s="219">
        <f t="shared" si="85"/>
        <v>3</v>
      </c>
      <c r="R337" s="220">
        <f t="shared" si="86"/>
        <v>2</v>
      </c>
      <c r="AC337" s="17"/>
      <c r="AE337" s="163"/>
      <c r="AF337" s="163"/>
      <c r="AG337" s="163"/>
      <c r="AH337" s="163"/>
      <c r="AI337" s="163"/>
      <c r="AJ337" s="163"/>
      <c r="AK337" s="163"/>
      <c r="AL337" s="163"/>
      <c r="AM337" s="163"/>
      <c r="AN337" s="163"/>
      <c r="AO337" s="163"/>
      <c r="AP337" s="163"/>
      <c r="AQ337" s="163"/>
      <c r="AR337" s="163"/>
      <c r="AS337" s="163"/>
    </row>
    <row r="338" spans="1:45" s="71" customFormat="1">
      <c r="A338" s="197">
        <f t="shared" si="91"/>
        <v>328</v>
      </c>
      <c r="B338" s="198">
        <f>Data!B338</f>
        <v>7</v>
      </c>
      <c r="D338" s="212" t="str">
        <f t="shared" si="94"/>
        <v xml:space="preserve"> </v>
      </c>
      <c r="E338" s="213" t="str">
        <f t="shared" si="95"/>
        <v>L</v>
      </c>
      <c r="F338" s="214" t="str">
        <f t="shared" si="96"/>
        <v xml:space="preserve"> </v>
      </c>
      <c r="G338" s="214" t="str">
        <f t="shared" si="97"/>
        <v xml:space="preserve"> </v>
      </c>
      <c r="H338" s="214" t="str">
        <f t="shared" si="89"/>
        <v>O</v>
      </c>
      <c r="I338" s="214" t="str">
        <f t="shared" si="92"/>
        <v>R</v>
      </c>
      <c r="J338" s="215" t="str">
        <f t="shared" si="93"/>
        <v xml:space="preserve"> </v>
      </c>
      <c r="K338" s="216" t="str">
        <f t="shared" si="98"/>
        <v>1D</v>
      </c>
      <c r="L338" s="217" t="str">
        <f t="shared" si="99"/>
        <v xml:space="preserve"> </v>
      </c>
      <c r="M338" s="217" t="str">
        <f t="shared" si="100"/>
        <v xml:space="preserve"> </v>
      </c>
      <c r="N338" s="217">
        <f t="shared" si="90"/>
        <v>1</v>
      </c>
      <c r="O338" s="217" t="str">
        <f t="shared" si="83"/>
        <v xml:space="preserve"> </v>
      </c>
      <c r="P338" s="218" t="str">
        <f t="shared" si="84"/>
        <v xml:space="preserve"> </v>
      </c>
      <c r="Q338" s="219">
        <f t="shared" si="85"/>
        <v>3</v>
      </c>
      <c r="R338" s="220">
        <f t="shared" si="86"/>
        <v>2</v>
      </c>
      <c r="AC338" s="17"/>
      <c r="AE338" s="163"/>
      <c r="AF338" s="163"/>
      <c r="AG338" s="163"/>
      <c r="AH338" s="163"/>
      <c r="AI338" s="163"/>
      <c r="AJ338" s="163"/>
      <c r="AK338" s="163"/>
      <c r="AL338" s="163"/>
      <c r="AM338" s="163"/>
      <c r="AN338" s="163"/>
      <c r="AO338" s="163"/>
      <c r="AP338" s="163"/>
      <c r="AQ338" s="163"/>
      <c r="AR338" s="163"/>
      <c r="AS338" s="163"/>
    </row>
    <row r="339" spans="1:45" s="71" customFormat="1">
      <c r="A339" s="197">
        <f t="shared" si="91"/>
        <v>329</v>
      </c>
      <c r="B339" s="198">
        <f>Data!B339</f>
        <v>8</v>
      </c>
      <c r="D339" s="212" t="str">
        <f t="shared" si="94"/>
        <v xml:space="preserve"> </v>
      </c>
      <c r="E339" s="213" t="str">
        <f t="shared" si="95"/>
        <v>L</v>
      </c>
      <c r="F339" s="214" t="str">
        <f t="shared" si="96"/>
        <v xml:space="preserve"> </v>
      </c>
      <c r="G339" s="214" t="str">
        <f t="shared" si="97"/>
        <v>E</v>
      </c>
      <c r="H339" s="214" t="str">
        <f t="shared" si="89"/>
        <v xml:space="preserve"> </v>
      </c>
      <c r="I339" s="214" t="str">
        <f t="shared" si="92"/>
        <v xml:space="preserve"> </v>
      </c>
      <c r="J339" s="215" t="str">
        <f t="shared" si="93"/>
        <v>B</v>
      </c>
      <c r="K339" s="216" t="str">
        <f t="shared" si="98"/>
        <v>1D</v>
      </c>
      <c r="L339" s="217" t="str">
        <f t="shared" si="99"/>
        <v xml:space="preserve"> </v>
      </c>
      <c r="M339" s="217" t="str">
        <f t="shared" si="100"/>
        <v xml:space="preserve"> </v>
      </c>
      <c r="N339" s="217" t="str">
        <f t="shared" si="90"/>
        <v xml:space="preserve"> </v>
      </c>
      <c r="O339" s="217">
        <f t="shared" si="83"/>
        <v>2</v>
      </c>
      <c r="P339" s="218" t="str">
        <f t="shared" si="84"/>
        <v xml:space="preserve"> </v>
      </c>
      <c r="Q339" s="219">
        <f t="shared" si="85"/>
        <v>3</v>
      </c>
      <c r="R339" s="220">
        <f t="shared" si="86"/>
        <v>2</v>
      </c>
      <c r="AC339" s="17"/>
      <c r="AE339" s="163"/>
      <c r="AF339" s="163"/>
      <c r="AG339" s="163"/>
      <c r="AH339" s="163"/>
      <c r="AI339" s="163"/>
      <c r="AJ339" s="163"/>
      <c r="AK339" s="163"/>
      <c r="AL339" s="163"/>
      <c r="AM339" s="163"/>
      <c r="AN339" s="163"/>
      <c r="AO339" s="163"/>
      <c r="AP339" s="163"/>
      <c r="AQ339" s="163"/>
      <c r="AR339" s="163"/>
      <c r="AS339" s="163"/>
    </row>
    <row r="340" spans="1:45" s="71" customFormat="1">
      <c r="A340" s="197">
        <f t="shared" si="91"/>
        <v>330</v>
      </c>
      <c r="B340" s="198">
        <f>Data!B340</f>
        <v>33</v>
      </c>
      <c r="D340" s="212" t="str">
        <f t="shared" si="94"/>
        <v xml:space="preserve"> </v>
      </c>
      <c r="E340" s="213" t="str">
        <f t="shared" si="95"/>
        <v xml:space="preserve"> </v>
      </c>
      <c r="F340" s="214" t="str">
        <f t="shared" si="96"/>
        <v>H</v>
      </c>
      <c r="G340" s="214" t="str">
        <f t="shared" si="97"/>
        <v xml:space="preserve"> </v>
      </c>
      <c r="H340" s="214" t="str">
        <f t="shared" si="89"/>
        <v>O</v>
      </c>
      <c r="I340" s="214" t="str">
        <f t="shared" si="92"/>
        <v xml:space="preserve"> </v>
      </c>
      <c r="J340" s="215" t="str">
        <f t="shared" si="93"/>
        <v>B</v>
      </c>
      <c r="K340" s="216" t="str">
        <f t="shared" si="98"/>
        <v xml:space="preserve"> </v>
      </c>
      <c r="L340" s="217" t="str">
        <f t="shared" si="99"/>
        <v xml:space="preserve"> </v>
      </c>
      <c r="M340" s="217" t="str">
        <f t="shared" si="100"/>
        <v>3D</v>
      </c>
      <c r="N340" s="217" t="str">
        <f t="shared" si="90"/>
        <v xml:space="preserve"> </v>
      </c>
      <c r="O340" s="217" t="str">
        <f t="shared" si="83"/>
        <v xml:space="preserve"> </v>
      </c>
      <c r="P340" s="218">
        <f t="shared" si="84"/>
        <v>3</v>
      </c>
      <c r="Q340" s="219">
        <f t="shared" si="85"/>
        <v>11</v>
      </c>
      <c r="R340" s="220">
        <f t="shared" si="86"/>
        <v>6</v>
      </c>
      <c r="AC340" s="17"/>
      <c r="AE340" s="163"/>
      <c r="AF340" s="163"/>
      <c r="AG340" s="163"/>
      <c r="AH340" s="163"/>
      <c r="AI340" s="163"/>
      <c r="AJ340" s="163"/>
      <c r="AK340" s="163"/>
      <c r="AL340" s="163"/>
      <c r="AM340" s="163"/>
      <c r="AN340" s="163"/>
      <c r="AO340" s="163"/>
      <c r="AP340" s="163"/>
      <c r="AQ340" s="163"/>
      <c r="AR340" s="163"/>
      <c r="AS340" s="163"/>
    </row>
    <row r="341" spans="1:45" s="71" customFormat="1">
      <c r="A341" s="197">
        <f t="shared" si="91"/>
        <v>331</v>
      </c>
      <c r="B341" s="198">
        <f>Data!B341</f>
        <v>7</v>
      </c>
      <c r="D341" s="212" t="str">
        <f t="shared" si="94"/>
        <v xml:space="preserve"> </v>
      </c>
      <c r="E341" s="213" t="str">
        <f t="shared" si="95"/>
        <v>L</v>
      </c>
      <c r="F341" s="214" t="str">
        <f t="shared" si="96"/>
        <v xml:space="preserve"> </v>
      </c>
      <c r="G341" s="214" t="str">
        <f t="shared" si="97"/>
        <v xml:space="preserve"> </v>
      </c>
      <c r="H341" s="214" t="str">
        <f t="shared" si="89"/>
        <v>O</v>
      </c>
      <c r="I341" s="214" t="str">
        <f t="shared" si="92"/>
        <v>R</v>
      </c>
      <c r="J341" s="215" t="str">
        <f t="shared" si="93"/>
        <v xml:space="preserve"> </v>
      </c>
      <c r="K341" s="216" t="str">
        <f t="shared" si="98"/>
        <v>1D</v>
      </c>
      <c r="L341" s="217" t="str">
        <f t="shared" si="99"/>
        <v xml:space="preserve"> </v>
      </c>
      <c r="M341" s="217" t="str">
        <f t="shared" si="100"/>
        <v xml:space="preserve"> </v>
      </c>
      <c r="N341" s="217">
        <f t="shared" si="90"/>
        <v>1</v>
      </c>
      <c r="O341" s="217" t="str">
        <f t="shared" si="83"/>
        <v xml:space="preserve"> </v>
      </c>
      <c r="P341" s="218" t="str">
        <f t="shared" si="84"/>
        <v xml:space="preserve"> </v>
      </c>
      <c r="Q341" s="219">
        <f t="shared" si="85"/>
        <v>3</v>
      </c>
      <c r="R341" s="220">
        <f t="shared" si="86"/>
        <v>2</v>
      </c>
      <c r="AC341" s="17"/>
      <c r="AE341" s="163"/>
      <c r="AF341" s="163"/>
      <c r="AG341" s="163"/>
      <c r="AH341" s="163"/>
      <c r="AI341" s="163"/>
      <c r="AJ341" s="163"/>
      <c r="AK341" s="163"/>
      <c r="AL341" s="163"/>
      <c r="AM341" s="163"/>
      <c r="AN341" s="163"/>
      <c r="AO341" s="163"/>
      <c r="AP341" s="163"/>
      <c r="AQ341" s="163"/>
      <c r="AR341" s="163"/>
      <c r="AS341" s="163"/>
    </row>
    <row r="342" spans="1:45" s="71" customFormat="1">
      <c r="A342" s="197">
        <f t="shared" si="91"/>
        <v>332</v>
      </c>
      <c r="B342" s="198">
        <f>Data!B342</f>
        <v>18</v>
      </c>
      <c r="D342" s="212" t="str">
        <f t="shared" si="94"/>
        <v xml:space="preserve"> </v>
      </c>
      <c r="E342" s="213" t="str">
        <f t="shared" si="95"/>
        <v>L</v>
      </c>
      <c r="F342" s="214" t="str">
        <f t="shared" si="96"/>
        <v xml:space="preserve"> </v>
      </c>
      <c r="G342" s="214" t="str">
        <f t="shared" si="97"/>
        <v>E</v>
      </c>
      <c r="H342" s="214" t="str">
        <f t="shared" si="89"/>
        <v xml:space="preserve"> </v>
      </c>
      <c r="I342" s="214" t="str">
        <f t="shared" si="92"/>
        <v>R</v>
      </c>
      <c r="J342" s="215" t="str">
        <f t="shared" si="93"/>
        <v xml:space="preserve"> </v>
      </c>
      <c r="K342" s="216" t="str">
        <f t="shared" si="98"/>
        <v xml:space="preserve"> </v>
      </c>
      <c r="L342" s="217" t="str">
        <f t="shared" si="99"/>
        <v>2D</v>
      </c>
      <c r="M342" s="217" t="str">
        <f t="shared" si="100"/>
        <v xml:space="preserve"> </v>
      </c>
      <c r="N342" s="217" t="str">
        <f t="shared" si="90"/>
        <v xml:space="preserve"> </v>
      </c>
      <c r="O342" s="217" t="str">
        <f t="shared" si="83"/>
        <v xml:space="preserve"> </v>
      </c>
      <c r="P342" s="218">
        <f t="shared" si="84"/>
        <v>3</v>
      </c>
      <c r="Q342" s="219">
        <f t="shared" si="85"/>
        <v>6</v>
      </c>
      <c r="R342" s="220">
        <f t="shared" si="86"/>
        <v>3</v>
      </c>
      <c r="AC342" s="17"/>
      <c r="AE342" s="163"/>
      <c r="AF342" s="163"/>
      <c r="AG342" s="163"/>
      <c r="AH342" s="163"/>
      <c r="AI342" s="163"/>
      <c r="AJ342" s="163"/>
      <c r="AK342" s="163"/>
      <c r="AL342" s="163"/>
      <c r="AM342" s="163"/>
      <c r="AN342" s="163"/>
      <c r="AO342" s="163"/>
      <c r="AP342" s="163"/>
      <c r="AQ342" s="163"/>
      <c r="AR342" s="163"/>
      <c r="AS342" s="163"/>
    </row>
    <row r="343" spans="1:45" s="71" customFormat="1">
      <c r="A343" s="197">
        <f t="shared" si="91"/>
        <v>333</v>
      </c>
      <c r="B343" s="198">
        <f>Data!B343</f>
        <v>18</v>
      </c>
      <c r="D343" s="212" t="str">
        <f t="shared" si="94"/>
        <v xml:space="preserve"> </v>
      </c>
      <c r="E343" s="213" t="str">
        <f t="shared" si="95"/>
        <v>L</v>
      </c>
      <c r="F343" s="214" t="str">
        <f t="shared" si="96"/>
        <v xml:space="preserve"> </v>
      </c>
      <c r="G343" s="214" t="str">
        <f t="shared" si="97"/>
        <v>E</v>
      </c>
      <c r="H343" s="214" t="str">
        <f t="shared" si="89"/>
        <v xml:space="preserve"> </v>
      </c>
      <c r="I343" s="214" t="str">
        <f t="shared" si="92"/>
        <v>R</v>
      </c>
      <c r="J343" s="215" t="str">
        <f t="shared" si="93"/>
        <v xml:space="preserve"> </v>
      </c>
      <c r="K343" s="216" t="str">
        <f t="shared" si="98"/>
        <v xml:space="preserve"> </v>
      </c>
      <c r="L343" s="217" t="str">
        <f t="shared" si="99"/>
        <v>2D</v>
      </c>
      <c r="M343" s="217" t="str">
        <f t="shared" si="100"/>
        <v xml:space="preserve"> </v>
      </c>
      <c r="N343" s="217" t="str">
        <f t="shared" si="90"/>
        <v xml:space="preserve"> </v>
      </c>
      <c r="O343" s="217" t="str">
        <f t="shared" si="83"/>
        <v xml:space="preserve"> </v>
      </c>
      <c r="P343" s="218">
        <f t="shared" si="84"/>
        <v>3</v>
      </c>
      <c r="Q343" s="219">
        <f t="shared" si="85"/>
        <v>6</v>
      </c>
      <c r="R343" s="220">
        <f t="shared" si="86"/>
        <v>3</v>
      </c>
      <c r="AC343" s="17"/>
      <c r="AE343" s="163"/>
      <c r="AF343" s="163"/>
      <c r="AG343" s="163"/>
      <c r="AH343" s="163"/>
      <c r="AI343" s="163"/>
      <c r="AJ343" s="163"/>
      <c r="AK343" s="163"/>
      <c r="AL343" s="163"/>
      <c r="AM343" s="163"/>
      <c r="AN343" s="163"/>
      <c r="AO343" s="163"/>
      <c r="AP343" s="163"/>
      <c r="AQ343" s="163"/>
      <c r="AR343" s="163"/>
      <c r="AS343" s="163"/>
    </row>
    <row r="344" spans="1:45" s="71" customFormat="1">
      <c r="A344" s="197">
        <f t="shared" si="91"/>
        <v>334</v>
      </c>
      <c r="B344" s="198">
        <f>Data!B344</f>
        <v>4</v>
      </c>
      <c r="D344" s="212" t="str">
        <f t="shared" si="94"/>
        <v xml:space="preserve"> </v>
      </c>
      <c r="E344" s="213" t="str">
        <f t="shared" si="95"/>
        <v>L</v>
      </c>
      <c r="F344" s="214" t="str">
        <f t="shared" si="96"/>
        <v xml:space="preserve"> </v>
      </c>
      <c r="G344" s="214" t="str">
        <f t="shared" si="97"/>
        <v>E</v>
      </c>
      <c r="H344" s="214" t="str">
        <f t="shared" si="89"/>
        <v xml:space="preserve"> </v>
      </c>
      <c r="I344" s="214" t="str">
        <f t="shared" si="92"/>
        <v xml:space="preserve"> </v>
      </c>
      <c r="J344" s="215" t="str">
        <f t="shared" si="93"/>
        <v>B</v>
      </c>
      <c r="K344" s="216" t="str">
        <f t="shared" si="98"/>
        <v>1D</v>
      </c>
      <c r="L344" s="217" t="str">
        <f t="shared" si="99"/>
        <v xml:space="preserve"> </v>
      </c>
      <c r="M344" s="217" t="str">
        <f t="shared" si="100"/>
        <v xml:space="preserve"> </v>
      </c>
      <c r="N344" s="217">
        <f t="shared" si="90"/>
        <v>1</v>
      </c>
      <c r="O344" s="217" t="str">
        <f t="shared" si="83"/>
        <v xml:space="preserve"> </v>
      </c>
      <c r="P344" s="218" t="str">
        <f t="shared" si="84"/>
        <v xml:space="preserve"> </v>
      </c>
      <c r="Q344" s="219">
        <f t="shared" si="85"/>
        <v>2</v>
      </c>
      <c r="R344" s="220">
        <f t="shared" si="86"/>
        <v>1</v>
      </c>
      <c r="AC344" s="17"/>
      <c r="AE344" s="163"/>
      <c r="AF344" s="163"/>
      <c r="AG344" s="163"/>
      <c r="AH344" s="163"/>
      <c r="AI344" s="163"/>
      <c r="AJ344" s="163"/>
      <c r="AK344" s="163"/>
      <c r="AL344" s="163"/>
      <c r="AM344" s="163"/>
      <c r="AN344" s="163"/>
      <c r="AO344" s="163"/>
      <c r="AP344" s="163"/>
      <c r="AQ344" s="163"/>
      <c r="AR344" s="163"/>
      <c r="AS344" s="163"/>
    </row>
    <row r="345" spans="1:45" s="71" customFormat="1">
      <c r="A345" s="197">
        <f t="shared" si="91"/>
        <v>335</v>
      </c>
      <c r="B345" s="198">
        <f>Data!B345</f>
        <v>23</v>
      </c>
      <c r="D345" s="212" t="str">
        <f t="shared" si="94"/>
        <v xml:space="preserve"> </v>
      </c>
      <c r="E345" s="213" t="str">
        <f t="shared" si="95"/>
        <v xml:space="preserve"> </v>
      </c>
      <c r="F345" s="214" t="str">
        <f t="shared" si="96"/>
        <v>H</v>
      </c>
      <c r="G345" s="214" t="str">
        <f t="shared" si="97"/>
        <v xml:space="preserve"> </v>
      </c>
      <c r="H345" s="214" t="str">
        <f t="shared" si="89"/>
        <v>O</v>
      </c>
      <c r="I345" s="214" t="str">
        <f t="shared" si="92"/>
        <v>R</v>
      </c>
      <c r="J345" s="215" t="str">
        <f t="shared" si="93"/>
        <v xml:space="preserve"> </v>
      </c>
      <c r="K345" s="216" t="str">
        <f t="shared" si="98"/>
        <v xml:space="preserve"> </v>
      </c>
      <c r="L345" s="217" t="str">
        <f t="shared" si="99"/>
        <v>2D</v>
      </c>
      <c r="M345" s="217" t="str">
        <f t="shared" si="100"/>
        <v xml:space="preserve"> </v>
      </c>
      <c r="N345" s="217" t="str">
        <f t="shared" si="90"/>
        <v xml:space="preserve"> </v>
      </c>
      <c r="O345" s="217">
        <f t="shared" si="83"/>
        <v>2</v>
      </c>
      <c r="P345" s="218" t="str">
        <f t="shared" si="84"/>
        <v xml:space="preserve"> </v>
      </c>
      <c r="Q345" s="219">
        <f t="shared" si="85"/>
        <v>8</v>
      </c>
      <c r="R345" s="220">
        <f t="shared" si="86"/>
        <v>4</v>
      </c>
      <c r="AC345" s="17"/>
      <c r="AE345" s="163"/>
      <c r="AF345" s="163"/>
      <c r="AG345" s="163"/>
      <c r="AH345" s="163"/>
      <c r="AI345" s="163"/>
      <c r="AJ345" s="163"/>
      <c r="AK345" s="163"/>
      <c r="AL345" s="163"/>
      <c r="AM345" s="163"/>
      <c r="AN345" s="163"/>
      <c r="AO345" s="163"/>
      <c r="AP345" s="163"/>
      <c r="AQ345" s="163"/>
      <c r="AR345" s="163"/>
      <c r="AS345" s="163"/>
    </row>
    <row r="346" spans="1:45" s="71" customFormat="1">
      <c r="A346" s="197">
        <f t="shared" si="91"/>
        <v>336</v>
      </c>
      <c r="B346" s="198">
        <f>Data!B346</f>
        <v>5</v>
      </c>
      <c r="D346" s="212" t="str">
        <f t="shared" si="94"/>
        <v xml:space="preserve"> </v>
      </c>
      <c r="E346" s="213" t="str">
        <f t="shared" si="95"/>
        <v>L</v>
      </c>
      <c r="F346" s="214" t="str">
        <f t="shared" si="96"/>
        <v xml:space="preserve"> </v>
      </c>
      <c r="G346" s="214" t="str">
        <f t="shared" si="97"/>
        <v xml:space="preserve"> </v>
      </c>
      <c r="H346" s="214" t="str">
        <f t="shared" si="89"/>
        <v>O</v>
      </c>
      <c r="I346" s="214" t="str">
        <f t="shared" si="92"/>
        <v>R</v>
      </c>
      <c r="J346" s="215" t="str">
        <f t="shared" si="93"/>
        <v xml:space="preserve"> </v>
      </c>
      <c r="K346" s="216" t="str">
        <f t="shared" si="98"/>
        <v>1D</v>
      </c>
      <c r="L346" s="217" t="str">
        <f t="shared" si="99"/>
        <v xml:space="preserve"> </v>
      </c>
      <c r="M346" s="217" t="str">
        <f t="shared" si="100"/>
        <v xml:space="preserve"> </v>
      </c>
      <c r="N346" s="217" t="str">
        <f t="shared" si="90"/>
        <v xml:space="preserve"> </v>
      </c>
      <c r="O346" s="217">
        <f t="shared" si="83"/>
        <v>2</v>
      </c>
      <c r="P346" s="218" t="str">
        <f t="shared" si="84"/>
        <v xml:space="preserve"> </v>
      </c>
      <c r="Q346" s="219">
        <f t="shared" si="85"/>
        <v>2</v>
      </c>
      <c r="R346" s="220">
        <f t="shared" si="86"/>
        <v>1</v>
      </c>
      <c r="AC346" s="17"/>
      <c r="AE346" s="163"/>
      <c r="AF346" s="163"/>
      <c r="AG346" s="163"/>
      <c r="AH346" s="163"/>
      <c r="AI346" s="163"/>
      <c r="AJ346" s="163"/>
      <c r="AK346" s="163"/>
      <c r="AL346" s="163"/>
      <c r="AM346" s="163"/>
      <c r="AN346" s="163"/>
      <c r="AO346" s="163"/>
      <c r="AP346" s="163"/>
      <c r="AQ346" s="163"/>
      <c r="AR346" s="163"/>
      <c r="AS346" s="163"/>
    </row>
    <row r="347" spans="1:45" s="71" customFormat="1">
      <c r="A347" s="197">
        <f t="shared" si="91"/>
        <v>337</v>
      </c>
      <c r="B347" s="198">
        <f>Data!B347</f>
        <v>16</v>
      </c>
      <c r="D347" s="212" t="str">
        <f t="shared" si="94"/>
        <v xml:space="preserve"> </v>
      </c>
      <c r="E347" s="213" t="str">
        <f t="shared" si="95"/>
        <v>L</v>
      </c>
      <c r="F347" s="214" t="str">
        <f t="shared" si="96"/>
        <v xml:space="preserve"> </v>
      </c>
      <c r="G347" s="214" t="str">
        <f t="shared" si="97"/>
        <v>E</v>
      </c>
      <c r="H347" s="214" t="str">
        <f t="shared" si="89"/>
        <v xml:space="preserve"> </v>
      </c>
      <c r="I347" s="214" t="str">
        <f t="shared" si="92"/>
        <v>R</v>
      </c>
      <c r="J347" s="215" t="str">
        <f t="shared" si="93"/>
        <v xml:space="preserve"> </v>
      </c>
      <c r="K347" s="216" t="str">
        <f t="shared" si="98"/>
        <v xml:space="preserve"> </v>
      </c>
      <c r="L347" s="217" t="str">
        <f t="shared" si="99"/>
        <v>2D</v>
      </c>
      <c r="M347" s="217" t="str">
        <f t="shared" si="100"/>
        <v xml:space="preserve"> </v>
      </c>
      <c r="N347" s="217">
        <f t="shared" si="90"/>
        <v>1</v>
      </c>
      <c r="O347" s="217" t="str">
        <f t="shared" si="83"/>
        <v xml:space="preserve"> </v>
      </c>
      <c r="P347" s="218" t="str">
        <f t="shared" si="84"/>
        <v xml:space="preserve"> </v>
      </c>
      <c r="Q347" s="219">
        <f t="shared" si="85"/>
        <v>6</v>
      </c>
      <c r="R347" s="220">
        <f t="shared" si="86"/>
        <v>3</v>
      </c>
      <c r="AC347" s="17"/>
      <c r="AE347" s="163"/>
      <c r="AF347" s="163"/>
      <c r="AG347" s="163"/>
      <c r="AH347" s="163"/>
      <c r="AI347" s="163"/>
      <c r="AJ347" s="163"/>
      <c r="AK347" s="163"/>
      <c r="AL347" s="163"/>
      <c r="AM347" s="163"/>
      <c r="AN347" s="163"/>
      <c r="AO347" s="163"/>
      <c r="AP347" s="163"/>
      <c r="AQ347" s="163"/>
      <c r="AR347" s="163"/>
      <c r="AS347" s="163"/>
    </row>
    <row r="348" spans="1:45" s="71" customFormat="1">
      <c r="A348" s="197">
        <f t="shared" si="91"/>
        <v>338</v>
      </c>
      <c r="B348" s="198">
        <f>Data!B348</f>
        <v>23</v>
      </c>
      <c r="D348" s="212" t="str">
        <f t="shared" si="94"/>
        <v xml:space="preserve"> </v>
      </c>
      <c r="E348" s="213" t="str">
        <f t="shared" si="95"/>
        <v xml:space="preserve"> </v>
      </c>
      <c r="F348" s="214" t="str">
        <f t="shared" si="96"/>
        <v>H</v>
      </c>
      <c r="G348" s="214" t="str">
        <f t="shared" si="97"/>
        <v xml:space="preserve"> </v>
      </c>
      <c r="H348" s="214" t="str">
        <f t="shared" si="89"/>
        <v>O</v>
      </c>
      <c r="I348" s="214" t="str">
        <f t="shared" si="92"/>
        <v>R</v>
      </c>
      <c r="J348" s="215" t="str">
        <f t="shared" si="93"/>
        <v xml:space="preserve"> </v>
      </c>
      <c r="K348" s="216" t="str">
        <f t="shared" si="98"/>
        <v xml:space="preserve"> </v>
      </c>
      <c r="L348" s="217" t="str">
        <f t="shared" si="99"/>
        <v>2D</v>
      </c>
      <c r="M348" s="217" t="str">
        <f t="shared" si="100"/>
        <v xml:space="preserve"> </v>
      </c>
      <c r="N348" s="217" t="str">
        <f t="shared" si="90"/>
        <v xml:space="preserve"> </v>
      </c>
      <c r="O348" s="217">
        <f t="shared" si="83"/>
        <v>2</v>
      </c>
      <c r="P348" s="218" t="str">
        <f t="shared" si="84"/>
        <v xml:space="preserve"> </v>
      </c>
      <c r="Q348" s="219">
        <f t="shared" si="85"/>
        <v>8</v>
      </c>
      <c r="R348" s="220">
        <f t="shared" si="86"/>
        <v>4</v>
      </c>
      <c r="AC348" s="17"/>
      <c r="AE348" s="163"/>
      <c r="AF348" s="163"/>
      <c r="AG348" s="163"/>
      <c r="AH348" s="163"/>
      <c r="AI348" s="163"/>
      <c r="AJ348" s="163"/>
      <c r="AK348" s="163"/>
      <c r="AL348" s="163"/>
      <c r="AM348" s="163"/>
      <c r="AN348" s="163"/>
      <c r="AO348" s="163"/>
      <c r="AP348" s="163"/>
      <c r="AQ348" s="163"/>
      <c r="AR348" s="163"/>
      <c r="AS348" s="163"/>
    </row>
    <row r="349" spans="1:45" s="71" customFormat="1">
      <c r="A349" s="197">
        <f t="shared" si="91"/>
        <v>339</v>
      </c>
      <c r="B349" s="198">
        <f>Data!B349</f>
        <v>8</v>
      </c>
      <c r="D349" s="212" t="str">
        <f t="shared" si="94"/>
        <v xml:space="preserve"> </v>
      </c>
      <c r="E349" s="213" t="str">
        <f t="shared" si="95"/>
        <v>L</v>
      </c>
      <c r="F349" s="214" t="str">
        <f t="shared" si="96"/>
        <v xml:space="preserve"> </v>
      </c>
      <c r="G349" s="214" t="str">
        <f t="shared" si="97"/>
        <v>E</v>
      </c>
      <c r="H349" s="214" t="str">
        <f t="shared" si="89"/>
        <v xml:space="preserve"> </v>
      </c>
      <c r="I349" s="214" t="str">
        <f t="shared" si="92"/>
        <v xml:space="preserve"> </v>
      </c>
      <c r="J349" s="215" t="str">
        <f t="shared" si="93"/>
        <v>B</v>
      </c>
      <c r="K349" s="216" t="str">
        <f t="shared" si="98"/>
        <v>1D</v>
      </c>
      <c r="L349" s="217" t="str">
        <f t="shared" si="99"/>
        <v xml:space="preserve"> </v>
      </c>
      <c r="M349" s="217" t="str">
        <f t="shared" si="100"/>
        <v xml:space="preserve"> </v>
      </c>
      <c r="N349" s="217" t="str">
        <f t="shared" si="90"/>
        <v xml:space="preserve"> </v>
      </c>
      <c r="O349" s="217">
        <f t="shared" si="83"/>
        <v>2</v>
      </c>
      <c r="P349" s="218" t="str">
        <f t="shared" si="84"/>
        <v xml:space="preserve"> </v>
      </c>
      <c r="Q349" s="219">
        <f t="shared" si="85"/>
        <v>3</v>
      </c>
      <c r="R349" s="220">
        <f t="shared" si="86"/>
        <v>2</v>
      </c>
      <c r="AC349" s="17"/>
      <c r="AE349" s="163"/>
      <c r="AF349" s="163"/>
      <c r="AG349" s="163"/>
      <c r="AH349" s="163"/>
      <c r="AI349" s="163"/>
      <c r="AJ349" s="163"/>
      <c r="AK349" s="163"/>
      <c r="AL349" s="163"/>
      <c r="AM349" s="163"/>
      <c r="AN349" s="163"/>
      <c r="AO349" s="163"/>
      <c r="AP349" s="163"/>
      <c r="AQ349" s="163"/>
      <c r="AR349" s="163"/>
      <c r="AS349" s="163"/>
    </row>
    <row r="350" spans="1:45" s="71" customFormat="1">
      <c r="A350" s="197">
        <f t="shared" si="91"/>
        <v>340</v>
      </c>
      <c r="B350" s="198">
        <f>Data!B350</f>
        <v>30</v>
      </c>
      <c r="D350" s="212" t="str">
        <f t="shared" si="94"/>
        <v xml:space="preserve"> </v>
      </c>
      <c r="E350" s="213" t="str">
        <f t="shared" si="95"/>
        <v xml:space="preserve"> </v>
      </c>
      <c r="F350" s="214" t="str">
        <f t="shared" si="96"/>
        <v>H</v>
      </c>
      <c r="G350" s="214" t="str">
        <f t="shared" si="97"/>
        <v>E</v>
      </c>
      <c r="H350" s="214" t="str">
        <f t="shared" si="89"/>
        <v xml:space="preserve"> </v>
      </c>
      <c r="I350" s="214" t="str">
        <f t="shared" si="92"/>
        <v>R</v>
      </c>
      <c r="J350" s="215" t="str">
        <f t="shared" si="93"/>
        <v xml:space="preserve"> </v>
      </c>
      <c r="K350" s="216" t="str">
        <f t="shared" si="98"/>
        <v xml:space="preserve"> </v>
      </c>
      <c r="L350" s="217" t="str">
        <f t="shared" si="99"/>
        <v xml:space="preserve"> </v>
      </c>
      <c r="M350" s="217" t="str">
        <f t="shared" si="100"/>
        <v>3D</v>
      </c>
      <c r="N350" s="217" t="str">
        <f t="shared" si="90"/>
        <v xml:space="preserve"> </v>
      </c>
      <c r="O350" s="217" t="str">
        <f t="shared" si="83"/>
        <v xml:space="preserve"> </v>
      </c>
      <c r="P350" s="218">
        <f t="shared" si="84"/>
        <v>3</v>
      </c>
      <c r="Q350" s="219">
        <f t="shared" si="85"/>
        <v>10</v>
      </c>
      <c r="R350" s="220">
        <f t="shared" si="86"/>
        <v>5</v>
      </c>
      <c r="AC350" s="17"/>
      <c r="AE350" s="163"/>
      <c r="AF350" s="163"/>
      <c r="AG350" s="163"/>
      <c r="AH350" s="163"/>
      <c r="AI350" s="163"/>
      <c r="AJ350" s="163"/>
      <c r="AK350" s="163"/>
      <c r="AL350" s="163"/>
      <c r="AM350" s="163"/>
      <c r="AN350" s="163"/>
      <c r="AO350" s="163"/>
      <c r="AP350" s="163"/>
      <c r="AQ350" s="163"/>
      <c r="AR350" s="163"/>
      <c r="AS350" s="163"/>
    </row>
    <row r="351" spans="1:45" s="71" customFormat="1">
      <c r="A351" s="197">
        <f t="shared" si="91"/>
        <v>341</v>
      </c>
      <c r="B351" s="198">
        <f>Data!B351</f>
        <v>25</v>
      </c>
      <c r="D351" s="212" t="str">
        <f t="shared" si="94"/>
        <v xml:space="preserve"> </v>
      </c>
      <c r="E351" s="213" t="str">
        <f t="shared" si="95"/>
        <v xml:space="preserve"> </v>
      </c>
      <c r="F351" s="214" t="str">
        <f t="shared" si="96"/>
        <v>H</v>
      </c>
      <c r="G351" s="214" t="str">
        <f t="shared" si="97"/>
        <v xml:space="preserve"> </v>
      </c>
      <c r="H351" s="214" t="str">
        <f t="shared" si="89"/>
        <v>O</v>
      </c>
      <c r="I351" s="214" t="str">
        <f t="shared" si="92"/>
        <v>R</v>
      </c>
      <c r="J351" s="215" t="str">
        <f t="shared" si="93"/>
        <v xml:space="preserve"> </v>
      </c>
      <c r="K351" s="216" t="str">
        <f t="shared" si="98"/>
        <v xml:space="preserve"> </v>
      </c>
      <c r="L351" s="217" t="str">
        <f t="shared" si="99"/>
        <v xml:space="preserve"> </v>
      </c>
      <c r="M351" s="217" t="str">
        <f t="shared" si="100"/>
        <v>3D</v>
      </c>
      <c r="N351" s="217">
        <f t="shared" si="90"/>
        <v>1</v>
      </c>
      <c r="O351" s="217" t="str">
        <f t="shared" si="83"/>
        <v xml:space="preserve"> </v>
      </c>
      <c r="P351" s="218" t="str">
        <f t="shared" si="84"/>
        <v xml:space="preserve"> </v>
      </c>
      <c r="Q351" s="219">
        <f t="shared" si="85"/>
        <v>9</v>
      </c>
      <c r="R351" s="220">
        <f t="shared" si="86"/>
        <v>5</v>
      </c>
      <c r="AC351" s="17"/>
      <c r="AE351" s="163"/>
      <c r="AF351" s="163"/>
      <c r="AG351" s="163"/>
      <c r="AH351" s="163"/>
      <c r="AI351" s="163"/>
      <c r="AJ351" s="163"/>
      <c r="AK351" s="163"/>
      <c r="AL351" s="163"/>
      <c r="AM351" s="163"/>
      <c r="AN351" s="163"/>
      <c r="AO351" s="163"/>
      <c r="AP351" s="163"/>
      <c r="AQ351" s="163"/>
      <c r="AR351" s="163"/>
      <c r="AS351" s="163"/>
    </row>
    <row r="352" spans="1:45" s="71" customFormat="1">
      <c r="A352" s="197">
        <f t="shared" si="91"/>
        <v>342</v>
      </c>
      <c r="B352" s="198">
        <f>Data!B352</f>
        <v>14</v>
      </c>
      <c r="D352" s="212" t="str">
        <f t="shared" si="94"/>
        <v xml:space="preserve"> </v>
      </c>
      <c r="E352" s="213" t="str">
        <f t="shared" si="95"/>
        <v>L</v>
      </c>
      <c r="F352" s="214" t="str">
        <f t="shared" si="96"/>
        <v xml:space="preserve"> </v>
      </c>
      <c r="G352" s="214" t="str">
        <f t="shared" si="97"/>
        <v>E</v>
      </c>
      <c r="H352" s="214" t="str">
        <f t="shared" si="89"/>
        <v xml:space="preserve"> </v>
      </c>
      <c r="I352" s="214" t="str">
        <f t="shared" si="92"/>
        <v>R</v>
      </c>
      <c r="J352" s="215" t="str">
        <f t="shared" si="93"/>
        <v xml:space="preserve"> </v>
      </c>
      <c r="K352" s="216" t="str">
        <f t="shared" si="98"/>
        <v xml:space="preserve"> </v>
      </c>
      <c r="L352" s="217" t="str">
        <f t="shared" si="99"/>
        <v>2D</v>
      </c>
      <c r="M352" s="217" t="str">
        <f t="shared" si="100"/>
        <v xml:space="preserve"> </v>
      </c>
      <c r="N352" s="217" t="str">
        <f t="shared" si="90"/>
        <v xml:space="preserve"> </v>
      </c>
      <c r="O352" s="217">
        <f t="shared" si="83"/>
        <v>2</v>
      </c>
      <c r="P352" s="218" t="str">
        <f t="shared" si="84"/>
        <v xml:space="preserve"> </v>
      </c>
      <c r="Q352" s="219">
        <f t="shared" si="85"/>
        <v>5</v>
      </c>
      <c r="R352" s="220">
        <f t="shared" si="86"/>
        <v>3</v>
      </c>
      <c r="AC352" s="17"/>
      <c r="AE352" s="163"/>
      <c r="AF352" s="163"/>
      <c r="AG352" s="163"/>
      <c r="AH352" s="163"/>
      <c r="AI352" s="163"/>
      <c r="AJ352" s="163"/>
      <c r="AK352" s="163"/>
      <c r="AL352" s="163"/>
      <c r="AM352" s="163"/>
      <c r="AN352" s="163"/>
      <c r="AO352" s="163"/>
      <c r="AP352" s="163"/>
      <c r="AQ352" s="163"/>
      <c r="AR352" s="163"/>
      <c r="AS352" s="163"/>
    </row>
    <row r="353" spans="1:45" s="71" customFormat="1">
      <c r="A353" s="197">
        <f t="shared" si="91"/>
        <v>343</v>
      </c>
      <c r="B353" s="198">
        <f>Data!B353</f>
        <v>24</v>
      </c>
      <c r="D353" s="212" t="str">
        <f t="shared" si="94"/>
        <v xml:space="preserve"> </v>
      </c>
      <c r="E353" s="213" t="str">
        <f t="shared" si="95"/>
        <v xml:space="preserve"> </v>
      </c>
      <c r="F353" s="214" t="str">
        <f t="shared" si="96"/>
        <v>H</v>
      </c>
      <c r="G353" s="214" t="str">
        <f t="shared" si="97"/>
        <v>E</v>
      </c>
      <c r="H353" s="214" t="str">
        <f t="shared" si="89"/>
        <v xml:space="preserve"> </v>
      </c>
      <c r="I353" s="214" t="str">
        <f t="shared" si="92"/>
        <v xml:space="preserve"> </v>
      </c>
      <c r="J353" s="215" t="str">
        <f t="shared" si="93"/>
        <v>B</v>
      </c>
      <c r="K353" s="216" t="str">
        <f t="shared" si="98"/>
        <v xml:space="preserve"> </v>
      </c>
      <c r="L353" s="217" t="str">
        <f t="shared" si="99"/>
        <v>2D</v>
      </c>
      <c r="M353" s="217" t="str">
        <f t="shared" si="100"/>
        <v xml:space="preserve"> </v>
      </c>
      <c r="N353" s="217" t="str">
        <f t="shared" si="90"/>
        <v xml:space="preserve"> </v>
      </c>
      <c r="O353" s="217" t="str">
        <f t="shared" si="83"/>
        <v xml:space="preserve"> </v>
      </c>
      <c r="P353" s="218">
        <f t="shared" si="84"/>
        <v>3</v>
      </c>
      <c r="Q353" s="219">
        <f t="shared" si="85"/>
        <v>8</v>
      </c>
      <c r="R353" s="220">
        <f t="shared" si="86"/>
        <v>4</v>
      </c>
      <c r="AC353" s="17"/>
      <c r="AE353" s="163"/>
      <c r="AF353" s="163"/>
      <c r="AG353" s="163"/>
      <c r="AH353" s="163"/>
      <c r="AI353" s="163"/>
      <c r="AJ353" s="163"/>
      <c r="AK353" s="163"/>
      <c r="AL353" s="163"/>
      <c r="AM353" s="163"/>
      <c r="AN353" s="163"/>
      <c r="AO353" s="163"/>
      <c r="AP353" s="163"/>
      <c r="AQ353" s="163"/>
      <c r="AR353" s="163"/>
      <c r="AS353" s="163"/>
    </row>
    <row r="354" spans="1:45" s="71" customFormat="1">
      <c r="A354" s="197">
        <f t="shared" si="91"/>
        <v>344</v>
      </c>
      <c r="B354" s="198">
        <f>Data!B354</f>
        <v>19</v>
      </c>
      <c r="D354" s="212" t="str">
        <f t="shared" si="94"/>
        <v xml:space="preserve"> </v>
      </c>
      <c r="E354" s="213" t="str">
        <f t="shared" si="95"/>
        <v xml:space="preserve"> </v>
      </c>
      <c r="F354" s="214" t="str">
        <f t="shared" si="96"/>
        <v>H</v>
      </c>
      <c r="G354" s="214" t="str">
        <f t="shared" si="97"/>
        <v xml:space="preserve"> </v>
      </c>
      <c r="H354" s="214" t="str">
        <f t="shared" si="89"/>
        <v>O</v>
      </c>
      <c r="I354" s="214" t="str">
        <f t="shared" si="92"/>
        <v>R</v>
      </c>
      <c r="J354" s="215" t="str">
        <f t="shared" si="93"/>
        <v xml:space="preserve"> </v>
      </c>
      <c r="K354" s="216" t="str">
        <f t="shared" si="98"/>
        <v xml:space="preserve"> </v>
      </c>
      <c r="L354" s="217" t="str">
        <f t="shared" si="99"/>
        <v>2D</v>
      </c>
      <c r="M354" s="217" t="str">
        <f t="shared" si="100"/>
        <v xml:space="preserve"> </v>
      </c>
      <c r="N354" s="217">
        <f t="shared" si="90"/>
        <v>1</v>
      </c>
      <c r="O354" s="217" t="str">
        <f t="shared" si="83"/>
        <v xml:space="preserve"> </v>
      </c>
      <c r="P354" s="218" t="str">
        <f t="shared" si="84"/>
        <v xml:space="preserve"> </v>
      </c>
      <c r="Q354" s="219">
        <f t="shared" si="85"/>
        <v>7</v>
      </c>
      <c r="R354" s="220">
        <f t="shared" si="86"/>
        <v>4</v>
      </c>
      <c r="AC354" s="17"/>
      <c r="AE354" s="163"/>
      <c r="AF354" s="163"/>
      <c r="AG354" s="163"/>
      <c r="AH354" s="163"/>
      <c r="AI354" s="163"/>
      <c r="AJ354" s="163"/>
      <c r="AK354" s="163"/>
      <c r="AL354" s="163"/>
      <c r="AM354" s="163"/>
      <c r="AN354" s="163"/>
      <c r="AO354" s="163"/>
      <c r="AP354" s="163"/>
      <c r="AQ354" s="163"/>
      <c r="AR354" s="163"/>
      <c r="AS354" s="163"/>
    </row>
    <row r="355" spans="1:45" s="71" customFormat="1">
      <c r="A355" s="197">
        <f t="shared" si="91"/>
        <v>345</v>
      </c>
      <c r="B355" s="198">
        <f>Data!B355</f>
        <v>24</v>
      </c>
      <c r="D355" s="212" t="str">
        <f t="shared" si="94"/>
        <v xml:space="preserve"> </v>
      </c>
      <c r="E355" s="213" t="str">
        <f t="shared" si="95"/>
        <v xml:space="preserve"> </v>
      </c>
      <c r="F355" s="214" t="str">
        <f t="shared" si="96"/>
        <v>H</v>
      </c>
      <c r="G355" s="214" t="str">
        <f t="shared" si="97"/>
        <v>E</v>
      </c>
      <c r="H355" s="214" t="str">
        <f t="shared" si="89"/>
        <v xml:space="preserve"> </v>
      </c>
      <c r="I355" s="214" t="str">
        <f t="shared" si="92"/>
        <v xml:space="preserve"> </v>
      </c>
      <c r="J355" s="215" t="str">
        <f t="shared" si="93"/>
        <v>B</v>
      </c>
      <c r="K355" s="216" t="str">
        <f t="shared" si="98"/>
        <v xml:space="preserve"> </v>
      </c>
      <c r="L355" s="217" t="str">
        <f t="shared" si="99"/>
        <v>2D</v>
      </c>
      <c r="M355" s="217" t="str">
        <f t="shared" si="100"/>
        <v xml:space="preserve"> </v>
      </c>
      <c r="N355" s="217" t="str">
        <f t="shared" si="90"/>
        <v xml:space="preserve"> </v>
      </c>
      <c r="O355" s="217" t="str">
        <f t="shared" si="83"/>
        <v xml:space="preserve"> </v>
      </c>
      <c r="P355" s="218">
        <f t="shared" si="84"/>
        <v>3</v>
      </c>
      <c r="Q355" s="219">
        <f t="shared" si="85"/>
        <v>8</v>
      </c>
      <c r="R355" s="220">
        <f t="shared" si="86"/>
        <v>4</v>
      </c>
      <c r="AC355" s="17"/>
      <c r="AE355" s="163"/>
      <c r="AF355" s="163"/>
      <c r="AG355" s="163"/>
      <c r="AH355" s="163"/>
      <c r="AI355" s="163"/>
      <c r="AJ355" s="163"/>
      <c r="AK355" s="163"/>
      <c r="AL355" s="163"/>
      <c r="AM355" s="163"/>
      <c r="AN355" s="163"/>
      <c r="AO355" s="163"/>
      <c r="AP355" s="163"/>
      <c r="AQ355" s="163"/>
      <c r="AR355" s="163"/>
      <c r="AS355" s="163"/>
    </row>
    <row r="356" spans="1:45" s="71" customFormat="1">
      <c r="A356" s="197">
        <f t="shared" si="91"/>
        <v>346</v>
      </c>
      <c r="B356" s="198">
        <f>Data!B356</f>
        <v>32</v>
      </c>
      <c r="D356" s="212" t="str">
        <f t="shared" si="94"/>
        <v xml:space="preserve"> </v>
      </c>
      <c r="E356" s="213" t="str">
        <f t="shared" si="95"/>
        <v xml:space="preserve"> </v>
      </c>
      <c r="F356" s="214" t="str">
        <f t="shared" si="96"/>
        <v>H</v>
      </c>
      <c r="G356" s="214" t="str">
        <f t="shared" si="97"/>
        <v>E</v>
      </c>
      <c r="H356" s="214" t="str">
        <f t="shared" si="89"/>
        <v xml:space="preserve"> </v>
      </c>
      <c r="I356" s="214" t="str">
        <f t="shared" si="92"/>
        <v>R</v>
      </c>
      <c r="J356" s="215" t="str">
        <f t="shared" si="93"/>
        <v xml:space="preserve"> </v>
      </c>
      <c r="K356" s="216" t="str">
        <f t="shared" si="98"/>
        <v xml:space="preserve"> </v>
      </c>
      <c r="L356" s="217" t="str">
        <f t="shared" si="99"/>
        <v xml:space="preserve"> </v>
      </c>
      <c r="M356" s="217" t="str">
        <f t="shared" si="100"/>
        <v>3D</v>
      </c>
      <c r="N356" s="217" t="str">
        <f t="shared" si="90"/>
        <v xml:space="preserve"> </v>
      </c>
      <c r="O356" s="217">
        <f t="shared" si="83"/>
        <v>2</v>
      </c>
      <c r="P356" s="218" t="str">
        <f t="shared" si="84"/>
        <v xml:space="preserve"> </v>
      </c>
      <c r="Q356" s="219">
        <f t="shared" si="85"/>
        <v>11</v>
      </c>
      <c r="R356" s="220">
        <f t="shared" si="86"/>
        <v>6</v>
      </c>
      <c r="AC356" s="17"/>
      <c r="AE356" s="163"/>
      <c r="AF356" s="163"/>
      <c r="AG356" s="163"/>
      <c r="AH356" s="163"/>
      <c r="AI356" s="163"/>
      <c r="AJ356" s="163"/>
      <c r="AK356" s="163"/>
      <c r="AL356" s="163"/>
      <c r="AM356" s="163"/>
      <c r="AN356" s="163"/>
      <c r="AO356" s="163"/>
      <c r="AP356" s="163"/>
      <c r="AQ356" s="163"/>
      <c r="AR356" s="163"/>
      <c r="AS356" s="163"/>
    </row>
    <row r="357" spans="1:45" s="71" customFormat="1">
      <c r="A357" s="197">
        <f t="shared" si="91"/>
        <v>347</v>
      </c>
      <c r="B357" s="198">
        <f>Data!B357</f>
        <v>24</v>
      </c>
      <c r="D357" s="212" t="str">
        <f t="shared" si="94"/>
        <v xml:space="preserve"> </v>
      </c>
      <c r="E357" s="213" t="str">
        <f t="shared" si="95"/>
        <v xml:space="preserve"> </v>
      </c>
      <c r="F357" s="214" t="str">
        <f t="shared" si="96"/>
        <v>H</v>
      </c>
      <c r="G357" s="214" t="str">
        <f t="shared" si="97"/>
        <v>E</v>
      </c>
      <c r="H357" s="214" t="str">
        <f t="shared" si="89"/>
        <v xml:space="preserve"> </v>
      </c>
      <c r="I357" s="214" t="str">
        <f t="shared" si="92"/>
        <v xml:space="preserve"> </v>
      </c>
      <c r="J357" s="215" t="str">
        <f t="shared" si="93"/>
        <v>B</v>
      </c>
      <c r="K357" s="216" t="str">
        <f t="shared" si="98"/>
        <v xml:space="preserve"> </v>
      </c>
      <c r="L357" s="217" t="str">
        <f t="shared" si="99"/>
        <v>2D</v>
      </c>
      <c r="M357" s="217" t="str">
        <f t="shared" si="100"/>
        <v xml:space="preserve"> </v>
      </c>
      <c r="N357" s="217" t="str">
        <f t="shared" si="90"/>
        <v xml:space="preserve"> </v>
      </c>
      <c r="O357" s="217" t="str">
        <f t="shared" si="83"/>
        <v xml:space="preserve"> </v>
      </c>
      <c r="P357" s="218">
        <f t="shared" si="84"/>
        <v>3</v>
      </c>
      <c r="Q357" s="219">
        <f t="shared" si="85"/>
        <v>8</v>
      </c>
      <c r="R357" s="220">
        <f t="shared" si="86"/>
        <v>4</v>
      </c>
      <c r="AC357" s="17"/>
      <c r="AE357" s="163"/>
      <c r="AF357" s="163"/>
      <c r="AG357" s="163"/>
      <c r="AH357" s="163"/>
      <c r="AI357" s="163"/>
      <c r="AJ357" s="163"/>
      <c r="AK357" s="163"/>
      <c r="AL357" s="163"/>
      <c r="AM357" s="163"/>
      <c r="AN357" s="163"/>
      <c r="AO357" s="163"/>
      <c r="AP357" s="163"/>
      <c r="AQ357" s="163"/>
      <c r="AR357" s="163"/>
      <c r="AS357" s="163"/>
    </row>
    <row r="358" spans="1:45" s="71" customFormat="1">
      <c r="A358" s="197">
        <f t="shared" si="91"/>
        <v>348</v>
      </c>
      <c r="B358" s="198">
        <f>Data!B358</f>
        <v>6</v>
      </c>
      <c r="D358" s="212" t="str">
        <f t="shared" si="94"/>
        <v xml:space="preserve"> </v>
      </c>
      <c r="E358" s="213" t="str">
        <f t="shared" si="95"/>
        <v>L</v>
      </c>
      <c r="F358" s="214" t="str">
        <f t="shared" si="96"/>
        <v xml:space="preserve"> </v>
      </c>
      <c r="G358" s="214" t="str">
        <f t="shared" si="97"/>
        <v>E</v>
      </c>
      <c r="H358" s="214" t="str">
        <f t="shared" si="89"/>
        <v xml:space="preserve"> </v>
      </c>
      <c r="I358" s="214" t="str">
        <f t="shared" si="92"/>
        <v xml:space="preserve"> </v>
      </c>
      <c r="J358" s="215" t="str">
        <f t="shared" si="93"/>
        <v>B</v>
      </c>
      <c r="K358" s="216" t="str">
        <f t="shared" si="98"/>
        <v>1D</v>
      </c>
      <c r="L358" s="217" t="str">
        <f t="shared" si="99"/>
        <v xml:space="preserve"> </v>
      </c>
      <c r="M358" s="217" t="str">
        <f t="shared" si="100"/>
        <v xml:space="preserve"> </v>
      </c>
      <c r="N358" s="217" t="str">
        <f t="shared" si="90"/>
        <v xml:space="preserve"> </v>
      </c>
      <c r="O358" s="217" t="str">
        <f t="shared" si="83"/>
        <v xml:space="preserve"> </v>
      </c>
      <c r="P358" s="218">
        <f t="shared" si="84"/>
        <v>3</v>
      </c>
      <c r="Q358" s="219">
        <f t="shared" si="85"/>
        <v>2</v>
      </c>
      <c r="R358" s="220">
        <f t="shared" si="86"/>
        <v>1</v>
      </c>
      <c r="AC358" s="17"/>
      <c r="AE358" s="163"/>
      <c r="AF358" s="163"/>
      <c r="AG358" s="163"/>
      <c r="AH358" s="163"/>
      <c r="AI358" s="163"/>
      <c r="AJ358" s="163"/>
      <c r="AK358" s="163"/>
      <c r="AL358" s="163"/>
      <c r="AM358" s="163"/>
      <c r="AN358" s="163"/>
      <c r="AO358" s="163"/>
      <c r="AP358" s="163"/>
      <c r="AQ358" s="163"/>
      <c r="AR358" s="163"/>
      <c r="AS358" s="163"/>
    </row>
    <row r="359" spans="1:45" s="71" customFormat="1">
      <c r="A359" s="197">
        <f t="shared" si="91"/>
        <v>349</v>
      </c>
      <c r="B359" s="198">
        <f>Data!B359</f>
        <v>19</v>
      </c>
      <c r="D359" s="212" t="str">
        <f t="shared" si="94"/>
        <v xml:space="preserve"> </v>
      </c>
      <c r="E359" s="213" t="str">
        <f t="shared" si="95"/>
        <v xml:space="preserve"> </v>
      </c>
      <c r="F359" s="214" t="str">
        <f t="shared" si="96"/>
        <v>H</v>
      </c>
      <c r="G359" s="214" t="str">
        <f t="shared" si="97"/>
        <v xml:space="preserve"> </v>
      </c>
      <c r="H359" s="214" t="str">
        <f t="shared" si="89"/>
        <v>O</v>
      </c>
      <c r="I359" s="214" t="str">
        <f t="shared" si="92"/>
        <v>R</v>
      </c>
      <c r="J359" s="215" t="str">
        <f t="shared" si="93"/>
        <v xml:space="preserve"> </v>
      </c>
      <c r="K359" s="216" t="str">
        <f t="shared" si="98"/>
        <v xml:space="preserve"> </v>
      </c>
      <c r="L359" s="217" t="str">
        <f t="shared" si="99"/>
        <v>2D</v>
      </c>
      <c r="M359" s="217" t="str">
        <f t="shared" si="100"/>
        <v xml:space="preserve"> </v>
      </c>
      <c r="N359" s="217">
        <f t="shared" si="90"/>
        <v>1</v>
      </c>
      <c r="O359" s="217" t="str">
        <f t="shared" si="83"/>
        <v xml:space="preserve"> </v>
      </c>
      <c r="P359" s="218" t="str">
        <f t="shared" si="84"/>
        <v xml:space="preserve"> </v>
      </c>
      <c r="Q359" s="219">
        <f t="shared" si="85"/>
        <v>7</v>
      </c>
      <c r="R359" s="220">
        <f t="shared" si="86"/>
        <v>4</v>
      </c>
      <c r="AC359" s="17"/>
      <c r="AE359" s="163"/>
      <c r="AF359" s="163"/>
      <c r="AG359" s="163"/>
      <c r="AH359" s="163"/>
      <c r="AI359" s="163"/>
      <c r="AJ359" s="163"/>
      <c r="AK359" s="163"/>
      <c r="AL359" s="163"/>
      <c r="AM359" s="163"/>
      <c r="AN359" s="163"/>
      <c r="AO359" s="163"/>
      <c r="AP359" s="163"/>
      <c r="AQ359" s="163"/>
      <c r="AR359" s="163"/>
      <c r="AS359" s="163"/>
    </row>
    <row r="360" spans="1:45" s="71" customFormat="1">
      <c r="A360" s="197">
        <f t="shared" si="91"/>
        <v>350</v>
      </c>
      <c r="B360" s="198">
        <f>Data!B360</f>
        <v>0</v>
      </c>
      <c r="D360" s="212">
        <f t="shared" si="94"/>
        <v>0</v>
      </c>
      <c r="E360" s="213" t="str">
        <f t="shared" si="95"/>
        <v xml:space="preserve"> </v>
      </c>
      <c r="F360" s="214" t="str">
        <f t="shared" si="96"/>
        <v xml:space="preserve"> </v>
      </c>
      <c r="G360" s="214" t="str">
        <f t="shared" si="97"/>
        <v xml:space="preserve"> </v>
      </c>
      <c r="H360" s="214" t="str">
        <f t="shared" si="89"/>
        <v xml:space="preserve"> </v>
      </c>
      <c r="I360" s="214" t="str">
        <f t="shared" si="92"/>
        <v xml:space="preserve"> </v>
      </c>
      <c r="J360" s="215" t="str">
        <f t="shared" si="93"/>
        <v xml:space="preserve"> </v>
      </c>
      <c r="K360" s="216" t="str">
        <f t="shared" si="98"/>
        <v xml:space="preserve"> </v>
      </c>
      <c r="L360" s="217" t="str">
        <f t="shared" si="99"/>
        <v xml:space="preserve"> </v>
      </c>
      <c r="M360" s="217" t="str">
        <f t="shared" si="100"/>
        <v xml:space="preserve"> </v>
      </c>
      <c r="N360" s="217" t="str">
        <f t="shared" si="90"/>
        <v xml:space="preserve"> </v>
      </c>
      <c r="O360" s="217" t="str">
        <f t="shared" si="83"/>
        <v xml:space="preserve"> </v>
      </c>
      <c r="P360" s="218" t="str">
        <f t="shared" si="84"/>
        <v xml:space="preserve"> </v>
      </c>
      <c r="Q360" s="219">
        <f t="shared" si="85"/>
        <v>0</v>
      </c>
      <c r="R360" s="220">
        <f t="shared" si="86"/>
        <v>0</v>
      </c>
      <c r="AC360" s="17"/>
      <c r="AE360" s="163"/>
      <c r="AF360" s="163"/>
      <c r="AG360" s="163"/>
      <c r="AH360" s="163"/>
      <c r="AI360" s="163"/>
      <c r="AJ360" s="163"/>
      <c r="AK360" s="163"/>
      <c r="AL360" s="163"/>
      <c r="AM360" s="163"/>
      <c r="AN360" s="163"/>
      <c r="AO360" s="163"/>
      <c r="AP360" s="163"/>
      <c r="AQ360" s="163"/>
      <c r="AR360" s="163"/>
      <c r="AS360" s="163"/>
    </row>
    <row r="361" spans="1:45" s="71" customFormat="1">
      <c r="A361" s="197">
        <f t="shared" si="91"/>
        <v>351</v>
      </c>
      <c r="B361" s="198">
        <f>Data!B361</f>
        <v>33</v>
      </c>
      <c r="D361" s="212" t="str">
        <f t="shared" si="94"/>
        <v xml:space="preserve"> </v>
      </c>
      <c r="E361" s="213" t="str">
        <f t="shared" si="95"/>
        <v xml:space="preserve"> </v>
      </c>
      <c r="F361" s="214" t="str">
        <f t="shared" si="96"/>
        <v>H</v>
      </c>
      <c r="G361" s="214" t="str">
        <f t="shared" si="97"/>
        <v xml:space="preserve"> </v>
      </c>
      <c r="H361" s="214" t="str">
        <f t="shared" si="89"/>
        <v>O</v>
      </c>
      <c r="I361" s="214" t="str">
        <f t="shared" si="92"/>
        <v xml:space="preserve"> </v>
      </c>
      <c r="J361" s="215" t="str">
        <f t="shared" si="93"/>
        <v>B</v>
      </c>
      <c r="K361" s="216" t="str">
        <f t="shared" si="98"/>
        <v xml:space="preserve"> </v>
      </c>
      <c r="L361" s="217" t="str">
        <f t="shared" si="99"/>
        <v xml:space="preserve"> </v>
      </c>
      <c r="M361" s="217" t="str">
        <f t="shared" si="100"/>
        <v>3D</v>
      </c>
      <c r="N361" s="217" t="str">
        <f t="shared" si="90"/>
        <v xml:space="preserve"> </v>
      </c>
      <c r="O361" s="217" t="str">
        <f t="shared" si="83"/>
        <v xml:space="preserve"> </v>
      </c>
      <c r="P361" s="218">
        <f t="shared" si="84"/>
        <v>3</v>
      </c>
      <c r="Q361" s="219">
        <f t="shared" si="85"/>
        <v>11</v>
      </c>
      <c r="R361" s="220">
        <f t="shared" si="86"/>
        <v>6</v>
      </c>
      <c r="AC361" s="17"/>
      <c r="AE361" s="163"/>
      <c r="AF361" s="163"/>
      <c r="AG361" s="163"/>
      <c r="AH361" s="163"/>
      <c r="AI361" s="163"/>
      <c r="AJ361" s="163"/>
      <c r="AK361" s="163"/>
      <c r="AL361" s="163"/>
      <c r="AM361" s="163"/>
      <c r="AN361" s="163"/>
      <c r="AO361" s="163"/>
      <c r="AP361" s="163"/>
      <c r="AQ361" s="163"/>
      <c r="AR361" s="163"/>
      <c r="AS361" s="163"/>
    </row>
    <row r="362" spans="1:45" s="71" customFormat="1">
      <c r="A362" s="197">
        <f t="shared" si="91"/>
        <v>352</v>
      </c>
      <c r="B362" s="198">
        <f>Data!B362</f>
        <v>2</v>
      </c>
      <c r="D362" s="212" t="str">
        <f t="shared" si="94"/>
        <v xml:space="preserve"> </v>
      </c>
      <c r="E362" s="213" t="str">
        <f t="shared" si="95"/>
        <v>L</v>
      </c>
      <c r="F362" s="214" t="str">
        <f t="shared" si="96"/>
        <v xml:space="preserve"> </v>
      </c>
      <c r="G362" s="214" t="str">
        <f t="shared" si="97"/>
        <v>E</v>
      </c>
      <c r="H362" s="214" t="str">
        <f t="shared" si="89"/>
        <v xml:space="preserve"> </v>
      </c>
      <c r="I362" s="214" t="str">
        <f t="shared" si="92"/>
        <v xml:space="preserve"> </v>
      </c>
      <c r="J362" s="215" t="str">
        <f t="shared" si="93"/>
        <v>B</v>
      </c>
      <c r="K362" s="216" t="str">
        <f t="shared" si="98"/>
        <v>1D</v>
      </c>
      <c r="L362" s="217" t="str">
        <f t="shared" si="99"/>
        <v xml:space="preserve"> </v>
      </c>
      <c r="M362" s="217" t="str">
        <f t="shared" si="100"/>
        <v xml:space="preserve"> </v>
      </c>
      <c r="N362" s="217" t="str">
        <f t="shared" si="90"/>
        <v xml:space="preserve"> </v>
      </c>
      <c r="O362" s="217">
        <f t="shared" si="83"/>
        <v>2</v>
      </c>
      <c r="P362" s="218" t="str">
        <f t="shared" si="84"/>
        <v xml:space="preserve"> </v>
      </c>
      <c r="Q362" s="219">
        <f t="shared" si="85"/>
        <v>1</v>
      </c>
      <c r="R362" s="220">
        <f t="shared" si="86"/>
        <v>1</v>
      </c>
      <c r="AC362" s="17"/>
      <c r="AE362" s="163"/>
      <c r="AF362" s="163"/>
      <c r="AG362" s="163"/>
      <c r="AH362" s="163"/>
      <c r="AI362" s="163"/>
      <c r="AJ362" s="163"/>
      <c r="AK362" s="163"/>
      <c r="AL362" s="163"/>
      <c r="AM362" s="163"/>
      <c r="AN362" s="163"/>
      <c r="AO362" s="163"/>
      <c r="AP362" s="163"/>
      <c r="AQ362" s="163"/>
      <c r="AR362" s="163"/>
      <c r="AS362" s="163"/>
    </row>
    <row r="363" spans="1:45" s="71" customFormat="1">
      <c r="A363" s="197">
        <f t="shared" si="91"/>
        <v>353</v>
      </c>
      <c r="B363" s="198">
        <f>Data!B363</f>
        <v>14</v>
      </c>
      <c r="D363" s="212" t="str">
        <f t="shared" si="94"/>
        <v xml:space="preserve"> </v>
      </c>
      <c r="E363" s="213" t="str">
        <f t="shared" si="95"/>
        <v>L</v>
      </c>
      <c r="F363" s="214" t="str">
        <f t="shared" si="96"/>
        <v xml:space="preserve"> </v>
      </c>
      <c r="G363" s="214" t="str">
        <f t="shared" si="97"/>
        <v>E</v>
      </c>
      <c r="H363" s="214" t="str">
        <f t="shared" si="89"/>
        <v xml:space="preserve"> </v>
      </c>
      <c r="I363" s="214" t="str">
        <f t="shared" si="92"/>
        <v>R</v>
      </c>
      <c r="J363" s="215" t="str">
        <f t="shared" si="93"/>
        <v xml:space="preserve"> </v>
      </c>
      <c r="K363" s="216" t="str">
        <f t="shared" si="98"/>
        <v xml:space="preserve"> </v>
      </c>
      <c r="L363" s="217" t="str">
        <f t="shared" si="99"/>
        <v>2D</v>
      </c>
      <c r="M363" s="217" t="str">
        <f t="shared" si="100"/>
        <v xml:space="preserve"> </v>
      </c>
      <c r="N363" s="217" t="str">
        <f t="shared" si="90"/>
        <v xml:space="preserve"> </v>
      </c>
      <c r="O363" s="217">
        <f t="shared" si="83"/>
        <v>2</v>
      </c>
      <c r="P363" s="218" t="str">
        <f t="shared" si="84"/>
        <v xml:space="preserve"> </v>
      </c>
      <c r="Q363" s="219">
        <f t="shared" si="85"/>
        <v>5</v>
      </c>
      <c r="R363" s="220">
        <f t="shared" si="86"/>
        <v>3</v>
      </c>
      <c r="AC363" s="17"/>
      <c r="AE363" s="163"/>
      <c r="AF363" s="163"/>
      <c r="AG363" s="163"/>
      <c r="AH363" s="163"/>
      <c r="AI363" s="163"/>
      <c r="AJ363" s="163"/>
      <c r="AK363" s="163"/>
      <c r="AL363" s="163"/>
      <c r="AM363" s="163"/>
      <c r="AN363" s="163"/>
      <c r="AO363" s="163"/>
      <c r="AP363" s="163"/>
      <c r="AQ363" s="163"/>
      <c r="AR363" s="163"/>
      <c r="AS363" s="163"/>
    </row>
    <row r="364" spans="1:45" s="71" customFormat="1">
      <c r="A364" s="197">
        <f t="shared" si="91"/>
        <v>354</v>
      </c>
      <c r="B364" s="198">
        <f>Data!B364</f>
        <v>9</v>
      </c>
      <c r="D364" s="212" t="str">
        <f t="shared" si="94"/>
        <v xml:space="preserve"> </v>
      </c>
      <c r="E364" s="213" t="str">
        <f t="shared" si="95"/>
        <v>L</v>
      </c>
      <c r="F364" s="214" t="str">
        <f t="shared" si="96"/>
        <v xml:space="preserve"> </v>
      </c>
      <c r="G364" s="214" t="str">
        <f t="shared" si="97"/>
        <v xml:space="preserve"> </v>
      </c>
      <c r="H364" s="214" t="str">
        <f t="shared" si="89"/>
        <v>O</v>
      </c>
      <c r="I364" s="214" t="str">
        <f t="shared" si="92"/>
        <v>R</v>
      </c>
      <c r="J364" s="215" t="str">
        <f t="shared" si="93"/>
        <v xml:space="preserve"> </v>
      </c>
      <c r="K364" s="216" t="str">
        <f t="shared" si="98"/>
        <v>1D</v>
      </c>
      <c r="L364" s="217" t="str">
        <f t="shared" si="99"/>
        <v xml:space="preserve"> </v>
      </c>
      <c r="M364" s="217" t="str">
        <f t="shared" si="100"/>
        <v xml:space="preserve"> </v>
      </c>
      <c r="N364" s="217" t="str">
        <f t="shared" si="90"/>
        <v xml:space="preserve"> </v>
      </c>
      <c r="O364" s="217" t="str">
        <f t="shared" si="83"/>
        <v xml:space="preserve"> </v>
      </c>
      <c r="P364" s="218">
        <f t="shared" si="84"/>
        <v>3</v>
      </c>
      <c r="Q364" s="219">
        <f t="shared" si="85"/>
        <v>3</v>
      </c>
      <c r="R364" s="220">
        <f t="shared" si="86"/>
        <v>2</v>
      </c>
      <c r="AC364" s="17"/>
      <c r="AE364" s="163"/>
      <c r="AF364" s="163"/>
      <c r="AG364" s="163"/>
      <c r="AH364" s="163"/>
      <c r="AI364" s="163"/>
      <c r="AJ364" s="163"/>
      <c r="AK364" s="163"/>
      <c r="AL364" s="163"/>
      <c r="AM364" s="163"/>
      <c r="AN364" s="163"/>
      <c r="AO364" s="163"/>
      <c r="AP364" s="163"/>
      <c r="AQ364" s="163"/>
      <c r="AR364" s="163"/>
      <c r="AS364" s="163"/>
    </row>
    <row r="365" spans="1:45" s="71" customFormat="1">
      <c r="A365" s="197">
        <f t="shared" si="91"/>
        <v>355</v>
      </c>
      <c r="B365" s="198">
        <f>Data!B365</f>
        <v>6</v>
      </c>
      <c r="D365" s="212" t="str">
        <f t="shared" si="94"/>
        <v xml:space="preserve"> </v>
      </c>
      <c r="E365" s="213" t="str">
        <f t="shared" si="95"/>
        <v>L</v>
      </c>
      <c r="F365" s="214" t="str">
        <f t="shared" si="96"/>
        <v xml:space="preserve"> </v>
      </c>
      <c r="G365" s="214" t="str">
        <f t="shared" si="97"/>
        <v>E</v>
      </c>
      <c r="H365" s="214" t="str">
        <f t="shared" si="89"/>
        <v xml:space="preserve"> </v>
      </c>
      <c r="I365" s="214" t="str">
        <f t="shared" si="92"/>
        <v xml:space="preserve"> </v>
      </c>
      <c r="J365" s="215" t="str">
        <f t="shared" si="93"/>
        <v>B</v>
      </c>
      <c r="K365" s="216" t="str">
        <f t="shared" si="98"/>
        <v>1D</v>
      </c>
      <c r="L365" s="217" t="str">
        <f t="shared" si="99"/>
        <v xml:space="preserve"> </v>
      </c>
      <c r="M365" s="217" t="str">
        <f t="shared" si="100"/>
        <v xml:space="preserve"> </v>
      </c>
      <c r="N365" s="217" t="str">
        <f t="shared" si="90"/>
        <v xml:space="preserve"> </v>
      </c>
      <c r="O365" s="217" t="str">
        <f t="shared" si="83"/>
        <v xml:space="preserve"> </v>
      </c>
      <c r="P365" s="218">
        <f t="shared" si="84"/>
        <v>3</v>
      </c>
      <c r="Q365" s="219">
        <f t="shared" si="85"/>
        <v>2</v>
      </c>
      <c r="R365" s="220">
        <f t="shared" si="86"/>
        <v>1</v>
      </c>
      <c r="AC365" s="17"/>
      <c r="AE365" s="163"/>
      <c r="AF365" s="163"/>
      <c r="AG365" s="163"/>
      <c r="AH365" s="163"/>
      <c r="AI365" s="163"/>
      <c r="AJ365" s="163"/>
      <c r="AK365" s="163"/>
      <c r="AL365" s="163"/>
      <c r="AM365" s="163"/>
      <c r="AN365" s="163"/>
      <c r="AO365" s="163"/>
      <c r="AP365" s="163"/>
      <c r="AQ365" s="163"/>
      <c r="AR365" s="163"/>
      <c r="AS365" s="163"/>
    </row>
    <row r="366" spans="1:45" s="71" customFormat="1">
      <c r="A366" s="197">
        <f t="shared" si="91"/>
        <v>356</v>
      </c>
      <c r="B366" s="198">
        <f>Data!B366</f>
        <v>15</v>
      </c>
      <c r="D366" s="212" t="str">
        <f t="shared" si="94"/>
        <v xml:space="preserve"> </v>
      </c>
      <c r="E366" s="213" t="str">
        <f t="shared" si="95"/>
        <v>L</v>
      </c>
      <c r="F366" s="214" t="str">
        <f t="shared" si="96"/>
        <v xml:space="preserve"> </v>
      </c>
      <c r="G366" s="214" t="str">
        <f t="shared" si="97"/>
        <v xml:space="preserve"> </v>
      </c>
      <c r="H366" s="214" t="str">
        <f t="shared" si="89"/>
        <v>O</v>
      </c>
      <c r="I366" s="214" t="str">
        <f t="shared" si="92"/>
        <v xml:space="preserve"> </v>
      </c>
      <c r="J366" s="215" t="str">
        <f t="shared" si="93"/>
        <v>B</v>
      </c>
      <c r="K366" s="216" t="str">
        <f t="shared" si="98"/>
        <v xml:space="preserve"> </v>
      </c>
      <c r="L366" s="217" t="str">
        <f t="shared" si="99"/>
        <v>2D</v>
      </c>
      <c r="M366" s="217" t="str">
        <f t="shared" si="100"/>
        <v xml:space="preserve"> </v>
      </c>
      <c r="N366" s="217" t="str">
        <f t="shared" si="90"/>
        <v xml:space="preserve"> </v>
      </c>
      <c r="O366" s="217" t="str">
        <f t="shared" si="83"/>
        <v xml:space="preserve"> </v>
      </c>
      <c r="P366" s="218">
        <f t="shared" si="84"/>
        <v>3</v>
      </c>
      <c r="Q366" s="219">
        <f t="shared" si="85"/>
        <v>5</v>
      </c>
      <c r="R366" s="220">
        <f t="shared" si="86"/>
        <v>3</v>
      </c>
      <c r="AC366" s="17"/>
      <c r="AE366" s="163"/>
      <c r="AF366" s="163"/>
      <c r="AG366" s="163"/>
      <c r="AH366" s="163"/>
      <c r="AI366" s="163"/>
      <c r="AJ366" s="163"/>
      <c r="AK366" s="163"/>
      <c r="AL366" s="163"/>
      <c r="AM366" s="163"/>
      <c r="AN366" s="163"/>
      <c r="AO366" s="163"/>
      <c r="AP366" s="163"/>
      <c r="AQ366" s="163"/>
      <c r="AR366" s="163"/>
      <c r="AS366" s="163"/>
    </row>
    <row r="367" spans="1:45" s="71" customFormat="1">
      <c r="A367" s="197">
        <f t="shared" si="91"/>
        <v>357</v>
      </c>
      <c r="B367" s="198">
        <f>Data!B367</f>
        <v>34</v>
      </c>
      <c r="D367" s="212" t="str">
        <f t="shared" si="94"/>
        <v xml:space="preserve"> </v>
      </c>
      <c r="E367" s="213" t="str">
        <f t="shared" si="95"/>
        <v xml:space="preserve"> </v>
      </c>
      <c r="F367" s="214" t="str">
        <f t="shared" si="96"/>
        <v>H</v>
      </c>
      <c r="G367" s="214" t="str">
        <f t="shared" si="97"/>
        <v>E</v>
      </c>
      <c r="H367" s="214" t="str">
        <f t="shared" si="89"/>
        <v xml:space="preserve"> </v>
      </c>
      <c r="I367" s="214" t="str">
        <f t="shared" si="92"/>
        <v>R</v>
      </c>
      <c r="J367" s="215" t="str">
        <f t="shared" si="93"/>
        <v xml:space="preserve"> </v>
      </c>
      <c r="K367" s="216" t="str">
        <f t="shared" si="98"/>
        <v xml:space="preserve"> </v>
      </c>
      <c r="L367" s="217" t="str">
        <f t="shared" si="99"/>
        <v xml:space="preserve"> </v>
      </c>
      <c r="M367" s="217" t="str">
        <f t="shared" si="100"/>
        <v>3D</v>
      </c>
      <c r="N367" s="217">
        <f t="shared" si="90"/>
        <v>1</v>
      </c>
      <c r="O367" s="217" t="str">
        <f t="shared" si="83"/>
        <v xml:space="preserve"> </v>
      </c>
      <c r="P367" s="218" t="str">
        <f t="shared" si="84"/>
        <v xml:space="preserve"> </v>
      </c>
      <c r="Q367" s="219">
        <f t="shared" si="85"/>
        <v>12</v>
      </c>
      <c r="R367" s="220">
        <f t="shared" si="86"/>
        <v>6</v>
      </c>
      <c r="AC367" s="17"/>
      <c r="AE367" s="163"/>
      <c r="AF367" s="163"/>
      <c r="AG367" s="163"/>
      <c r="AH367" s="163"/>
      <c r="AI367" s="163"/>
      <c r="AJ367" s="163"/>
      <c r="AK367" s="163"/>
      <c r="AL367" s="163"/>
      <c r="AM367" s="163"/>
      <c r="AN367" s="163"/>
      <c r="AO367" s="163"/>
      <c r="AP367" s="163"/>
      <c r="AQ367" s="163"/>
      <c r="AR367" s="163"/>
      <c r="AS367" s="163"/>
    </row>
    <row r="368" spans="1:45" s="71" customFormat="1">
      <c r="A368" s="197">
        <f t="shared" si="91"/>
        <v>358</v>
      </c>
      <c r="B368" s="198">
        <f>Data!B368</f>
        <v>34</v>
      </c>
      <c r="D368" s="212" t="str">
        <f t="shared" si="94"/>
        <v xml:space="preserve"> </v>
      </c>
      <c r="E368" s="213" t="str">
        <f t="shared" si="95"/>
        <v xml:space="preserve"> </v>
      </c>
      <c r="F368" s="214" t="str">
        <f t="shared" si="96"/>
        <v>H</v>
      </c>
      <c r="G368" s="214" t="str">
        <f t="shared" si="97"/>
        <v>E</v>
      </c>
      <c r="H368" s="214" t="str">
        <f t="shared" si="89"/>
        <v xml:space="preserve"> </v>
      </c>
      <c r="I368" s="214" t="str">
        <f t="shared" si="92"/>
        <v>R</v>
      </c>
      <c r="J368" s="215" t="str">
        <f t="shared" si="93"/>
        <v xml:space="preserve"> </v>
      </c>
      <c r="K368" s="216" t="str">
        <f t="shared" si="98"/>
        <v xml:space="preserve"> </v>
      </c>
      <c r="L368" s="217" t="str">
        <f t="shared" si="99"/>
        <v xml:space="preserve"> </v>
      </c>
      <c r="M368" s="217" t="str">
        <f t="shared" si="100"/>
        <v>3D</v>
      </c>
      <c r="N368" s="217">
        <f t="shared" si="90"/>
        <v>1</v>
      </c>
      <c r="O368" s="217" t="str">
        <f t="shared" si="83"/>
        <v xml:space="preserve"> </v>
      </c>
      <c r="P368" s="218" t="str">
        <f t="shared" si="84"/>
        <v xml:space="preserve"> </v>
      </c>
      <c r="Q368" s="219">
        <f t="shared" si="85"/>
        <v>12</v>
      </c>
      <c r="R368" s="220">
        <f t="shared" si="86"/>
        <v>6</v>
      </c>
      <c r="AC368" s="17"/>
      <c r="AE368" s="163"/>
      <c r="AF368" s="163"/>
      <c r="AG368" s="163"/>
      <c r="AH368" s="163"/>
      <c r="AI368" s="163"/>
      <c r="AJ368" s="163"/>
      <c r="AK368" s="163"/>
      <c r="AL368" s="163"/>
      <c r="AM368" s="163"/>
      <c r="AN368" s="163"/>
      <c r="AO368" s="163"/>
      <c r="AP368" s="163"/>
      <c r="AQ368" s="163"/>
      <c r="AR368" s="163"/>
      <c r="AS368" s="163"/>
    </row>
    <row r="369" spans="1:45" s="71" customFormat="1">
      <c r="A369" s="197">
        <f t="shared" si="91"/>
        <v>359</v>
      </c>
      <c r="B369" s="198">
        <f>Data!B369</f>
        <v>30</v>
      </c>
      <c r="D369" s="212" t="str">
        <f t="shared" si="94"/>
        <v xml:space="preserve"> </v>
      </c>
      <c r="E369" s="213" t="str">
        <f t="shared" si="95"/>
        <v xml:space="preserve"> </v>
      </c>
      <c r="F369" s="214" t="str">
        <f t="shared" si="96"/>
        <v>H</v>
      </c>
      <c r="G369" s="214" t="str">
        <f t="shared" si="97"/>
        <v>E</v>
      </c>
      <c r="H369" s="214" t="str">
        <f t="shared" si="89"/>
        <v xml:space="preserve"> </v>
      </c>
      <c r="I369" s="214" t="str">
        <f t="shared" si="92"/>
        <v>R</v>
      </c>
      <c r="J369" s="215" t="str">
        <f t="shared" si="93"/>
        <v xml:space="preserve"> </v>
      </c>
      <c r="K369" s="216" t="str">
        <f t="shared" si="98"/>
        <v xml:space="preserve"> </v>
      </c>
      <c r="L369" s="217" t="str">
        <f t="shared" si="99"/>
        <v xml:space="preserve"> </v>
      </c>
      <c r="M369" s="217" t="str">
        <f t="shared" si="100"/>
        <v>3D</v>
      </c>
      <c r="N369" s="217" t="str">
        <f t="shared" si="90"/>
        <v xml:space="preserve"> </v>
      </c>
      <c r="O369" s="217" t="str">
        <f t="shared" si="83"/>
        <v xml:space="preserve"> </v>
      </c>
      <c r="P369" s="218">
        <f t="shared" si="84"/>
        <v>3</v>
      </c>
      <c r="Q369" s="219">
        <f t="shared" si="85"/>
        <v>10</v>
      </c>
      <c r="R369" s="220">
        <f t="shared" si="86"/>
        <v>5</v>
      </c>
      <c r="AC369" s="17"/>
      <c r="AE369" s="163"/>
      <c r="AF369" s="163"/>
      <c r="AG369" s="163"/>
      <c r="AH369" s="163"/>
      <c r="AI369" s="163"/>
      <c r="AJ369" s="163"/>
      <c r="AK369" s="163"/>
      <c r="AL369" s="163"/>
      <c r="AM369" s="163"/>
      <c r="AN369" s="163"/>
      <c r="AO369" s="163"/>
      <c r="AP369" s="163"/>
      <c r="AQ369" s="163"/>
      <c r="AR369" s="163"/>
      <c r="AS369" s="163"/>
    </row>
    <row r="370" spans="1:45" s="71" customFormat="1">
      <c r="A370" s="197">
        <f t="shared" si="91"/>
        <v>360</v>
      </c>
      <c r="B370" s="198">
        <f>Data!B370</f>
        <v>6</v>
      </c>
      <c r="D370" s="212" t="str">
        <f t="shared" si="94"/>
        <v xml:space="preserve"> </v>
      </c>
      <c r="E370" s="213" t="str">
        <f t="shared" si="95"/>
        <v>L</v>
      </c>
      <c r="F370" s="214" t="str">
        <f t="shared" si="96"/>
        <v xml:space="preserve"> </v>
      </c>
      <c r="G370" s="214" t="str">
        <f t="shared" si="97"/>
        <v>E</v>
      </c>
      <c r="H370" s="214" t="str">
        <f t="shared" si="89"/>
        <v xml:space="preserve"> </v>
      </c>
      <c r="I370" s="214" t="str">
        <f t="shared" si="92"/>
        <v xml:space="preserve"> </v>
      </c>
      <c r="J370" s="215" t="str">
        <f t="shared" si="93"/>
        <v>B</v>
      </c>
      <c r="K370" s="216" t="str">
        <f t="shared" si="98"/>
        <v>1D</v>
      </c>
      <c r="L370" s="217" t="str">
        <f t="shared" si="99"/>
        <v xml:space="preserve"> </v>
      </c>
      <c r="M370" s="217" t="str">
        <f t="shared" si="100"/>
        <v xml:space="preserve"> </v>
      </c>
      <c r="N370" s="217" t="str">
        <f t="shared" si="90"/>
        <v xml:space="preserve"> </v>
      </c>
      <c r="O370" s="217" t="str">
        <f t="shared" si="83"/>
        <v xml:space="preserve"> </v>
      </c>
      <c r="P370" s="218">
        <f t="shared" si="84"/>
        <v>3</v>
      </c>
      <c r="Q370" s="219">
        <f t="shared" si="85"/>
        <v>2</v>
      </c>
      <c r="R370" s="220">
        <f t="shared" si="86"/>
        <v>1</v>
      </c>
      <c r="AC370" s="17"/>
      <c r="AE370" s="163"/>
      <c r="AF370" s="163"/>
      <c r="AG370" s="163"/>
      <c r="AH370" s="163"/>
      <c r="AI370" s="163"/>
      <c r="AJ370" s="163"/>
      <c r="AK370" s="163"/>
      <c r="AL370" s="163"/>
      <c r="AM370" s="163"/>
      <c r="AN370" s="163"/>
      <c r="AO370" s="163"/>
      <c r="AP370" s="163"/>
      <c r="AQ370" s="163"/>
      <c r="AR370" s="163"/>
      <c r="AS370" s="163"/>
    </row>
    <row r="371" spans="1:45" s="71" customFormat="1">
      <c r="A371" s="197">
        <f t="shared" si="91"/>
        <v>361</v>
      </c>
      <c r="B371" s="198">
        <f>Data!B371</f>
        <v>18</v>
      </c>
      <c r="D371" s="212" t="str">
        <f t="shared" si="94"/>
        <v xml:space="preserve"> </v>
      </c>
      <c r="E371" s="213" t="str">
        <f t="shared" si="95"/>
        <v>L</v>
      </c>
      <c r="F371" s="214" t="str">
        <f t="shared" si="96"/>
        <v xml:space="preserve"> </v>
      </c>
      <c r="G371" s="214" t="str">
        <f t="shared" si="97"/>
        <v>E</v>
      </c>
      <c r="H371" s="214" t="str">
        <f t="shared" si="89"/>
        <v xml:space="preserve"> </v>
      </c>
      <c r="I371" s="214" t="str">
        <f t="shared" si="92"/>
        <v>R</v>
      </c>
      <c r="J371" s="215" t="str">
        <f t="shared" si="93"/>
        <v xml:space="preserve"> </v>
      </c>
      <c r="K371" s="216" t="str">
        <f t="shared" si="98"/>
        <v xml:space="preserve"> </v>
      </c>
      <c r="L371" s="217" t="str">
        <f t="shared" si="99"/>
        <v>2D</v>
      </c>
      <c r="M371" s="217" t="str">
        <f t="shared" si="100"/>
        <v xml:space="preserve"> </v>
      </c>
      <c r="N371" s="217" t="str">
        <f t="shared" si="90"/>
        <v xml:space="preserve"> </v>
      </c>
      <c r="O371" s="217" t="str">
        <f t="shared" si="83"/>
        <v xml:space="preserve"> </v>
      </c>
      <c r="P371" s="218">
        <f t="shared" si="84"/>
        <v>3</v>
      </c>
      <c r="Q371" s="219">
        <f t="shared" si="85"/>
        <v>6</v>
      </c>
      <c r="R371" s="220">
        <f t="shared" si="86"/>
        <v>3</v>
      </c>
      <c r="AC371" s="17"/>
      <c r="AE371" s="163"/>
      <c r="AF371" s="163"/>
      <c r="AG371" s="163"/>
      <c r="AH371" s="163"/>
      <c r="AI371" s="163"/>
      <c r="AJ371" s="163"/>
      <c r="AK371" s="163"/>
      <c r="AL371" s="163"/>
      <c r="AM371" s="163"/>
      <c r="AN371" s="163"/>
      <c r="AO371" s="163"/>
      <c r="AP371" s="163"/>
      <c r="AQ371" s="163"/>
      <c r="AR371" s="163"/>
      <c r="AS371" s="163"/>
    </row>
    <row r="372" spans="1:45" s="71" customFormat="1">
      <c r="A372" s="197">
        <f t="shared" si="91"/>
        <v>362</v>
      </c>
      <c r="B372" s="198">
        <f>Data!B372</f>
        <v>21</v>
      </c>
      <c r="D372" s="212" t="str">
        <f t="shared" si="94"/>
        <v xml:space="preserve"> </v>
      </c>
      <c r="E372" s="213" t="str">
        <f t="shared" si="95"/>
        <v xml:space="preserve"> </v>
      </c>
      <c r="F372" s="214" t="str">
        <f t="shared" si="96"/>
        <v>H</v>
      </c>
      <c r="G372" s="214" t="str">
        <f t="shared" si="97"/>
        <v xml:space="preserve"> </v>
      </c>
      <c r="H372" s="214" t="str">
        <f t="shared" si="89"/>
        <v>O</v>
      </c>
      <c r="I372" s="214" t="str">
        <f t="shared" si="92"/>
        <v>R</v>
      </c>
      <c r="J372" s="215" t="str">
        <f t="shared" si="93"/>
        <v xml:space="preserve"> </v>
      </c>
      <c r="K372" s="216" t="str">
        <f t="shared" si="98"/>
        <v xml:space="preserve"> </v>
      </c>
      <c r="L372" s="217" t="str">
        <f t="shared" si="99"/>
        <v>2D</v>
      </c>
      <c r="M372" s="217" t="str">
        <f t="shared" si="100"/>
        <v xml:space="preserve"> </v>
      </c>
      <c r="N372" s="217" t="str">
        <f t="shared" si="90"/>
        <v xml:space="preserve"> </v>
      </c>
      <c r="O372" s="217" t="str">
        <f t="shared" si="83"/>
        <v xml:space="preserve"> </v>
      </c>
      <c r="P372" s="218">
        <f t="shared" si="84"/>
        <v>3</v>
      </c>
      <c r="Q372" s="219">
        <f t="shared" si="85"/>
        <v>7</v>
      </c>
      <c r="R372" s="220">
        <f t="shared" si="86"/>
        <v>4</v>
      </c>
      <c r="AC372" s="17"/>
      <c r="AE372" s="163"/>
      <c r="AF372" s="163"/>
      <c r="AG372" s="163"/>
      <c r="AH372" s="163"/>
      <c r="AI372" s="163"/>
      <c r="AJ372" s="163"/>
      <c r="AK372" s="163"/>
      <c r="AL372" s="163"/>
      <c r="AM372" s="163"/>
      <c r="AN372" s="163"/>
      <c r="AO372" s="163"/>
      <c r="AP372" s="163"/>
      <c r="AQ372" s="163"/>
      <c r="AR372" s="163"/>
      <c r="AS372" s="163"/>
    </row>
    <row r="373" spans="1:45" s="71" customFormat="1">
      <c r="A373" s="197">
        <f t="shared" si="91"/>
        <v>363</v>
      </c>
      <c r="B373" s="198">
        <f>Data!B373</f>
        <v>0</v>
      </c>
      <c r="D373" s="212">
        <f t="shared" si="94"/>
        <v>0</v>
      </c>
      <c r="E373" s="213" t="str">
        <f t="shared" si="95"/>
        <v xml:space="preserve"> </v>
      </c>
      <c r="F373" s="214" t="str">
        <f t="shared" si="96"/>
        <v xml:space="preserve"> </v>
      </c>
      <c r="G373" s="214" t="str">
        <f t="shared" si="97"/>
        <v xml:space="preserve"> </v>
      </c>
      <c r="H373" s="214" t="str">
        <f t="shared" si="89"/>
        <v xml:space="preserve"> </v>
      </c>
      <c r="I373" s="214" t="str">
        <f t="shared" si="92"/>
        <v xml:space="preserve"> </v>
      </c>
      <c r="J373" s="215" t="str">
        <f t="shared" si="93"/>
        <v xml:space="preserve"> </v>
      </c>
      <c r="K373" s="216" t="str">
        <f t="shared" si="98"/>
        <v xml:space="preserve"> </v>
      </c>
      <c r="L373" s="217" t="str">
        <f t="shared" si="99"/>
        <v xml:space="preserve"> </v>
      </c>
      <c r="M373" s="217" t="str">
        <f t="shared" si="100"/>
        <v xml:space="preserve"> </v>
      </c>
      <c r="N373" s="217" t="str">
        <f t="shared" si="90"/>
        <v xml:space="preserve"> </v>
      </c>
      <c r="O373" s="217" t="str">
        <f t="shared" si="83"/>
        <v xml:space="preserve"> </v>
      </c>
      <c r="P373" s="218" t="str">
        <f t="shared" si="84"/>
        <v xml:space="preserve"> </v>
      </c>
      <c r="Q373" s="219">
        <f t="shared" si="85"/>
        <v>0</v>
      </c>
      <c r="R373" s="220">
        <f t="shared" si="86"/>
        <v>0</v>
      </c>
      <c r="AC373" s="17"/>
      <c r="AE373" s="163"/>
      <c r="AF373" s="163"/>
      <c r="AG373" s="163"/>
      <c r="AH373" s="163"/>
      <c r="AI373" s="163"/>
      <c r="AJ373" s="163"/>
      <c r="AK373" s="163"/>
      <c r="AL373" s="163"/>
      <c r="AM373" s="163"/>
      <c r="AN373" s="163"/>
      <c r="AO373" s="163"/>
      <c r="AP373" s="163"/>
      <c r="AQ373" s="163"/>
      <c r="AR373" s="163"/>
      <c r="AS373" s="163"/>
    </row>
    <row r="374" spans="1:45" s="71" customFormat="1">
      <c r="A374" s="197">
        <f t="shared" si="91"/>
        <v>364</v>
      </c>
      <c r="B374" s="198">
        <f>Data!B374</f>
        <v>24</v>
      </c>
      <c r="D374" s="212" t="str">
        <f t="shared" si="94"/>
        <v xml:space="preserve"> </v>
      </c>
      <c r="E374" s="213" t="str">
        <f t="shared" si="95"/>
        <v xml:space="preserve"> </v>
      </c>
      <c r="F374" s="214" t="str">
        <f t="shared" si="96"/>
        <v>H</v>
      </c>
      <c r="G374" s="214" t="str">
        <f t="shared" si="97"/>
        <v>E</v>
      </c>
      <c r="H374" s="214" t="str">
        <f t="shared" ref="H374:H437" si="101">IF(ISODD(B374),"O"," " )</f>
        <v xml:space="preserve"> </v>
      </c>
      <c r="I374" s="214" t="str">
        <f t="shared" si="92"/>
        <v xml:space="preserve"> </v>
      </c>
      <c r="J374" s="215" t="str">
        <f t="shared" si="93"/>
        <v>B</v>
      </c>
      <c r="K374" s="216" t="str">
        <f t="shared" si="98"/>
        <v xml:space="preserve"> </v>
      </c>
      <c r="L374" s="217" t="str">
        <f t="shared" si="99"/>
        <v>2D</v>
      </c>
      <c r="M374" s="217" t="str">
        <f t="shared" si="100"/>
        <v xml:space="preserve"> </v>
      </c>
      <c r="N374" s="217" t="str">
        <f t="shared" ref="N374:N437" si="102">IF(B374&lt;&gt;0,IF(MOD(B374,3)=1,1," ")," ")</f>
        <v xml:space="preserve"> </v>
      </c>
      <c r="O374" s="217" t="str">
        <f t="shared" si="83"/>
        <v xml:space="preserve"> </v>
      </c>
      <c r="P374" s="218">
        <f t="shared" si="84"/>
        <v>3</v>
      </c>
      <c r="Q374" s="219">
        <f t="shared" si="85"/>
        <v>8</v>
      </c>
      <c r="R374" s="220">
        <f t="shared" si="86"/>
        <v>4</v>
      </c>
      <c r="AC374" s="17"/>
      <c r="AE374" s="163"/>
      <c r="AF374" s="163"/>
      <c r="AG374" s="163"/>
      <c r="AH374" s="163"/>
      <c r="AI374" s="163"/>
      <c r="AJ374" s="163"/>
      <c r="AK374" s="163"/>
      <c r="AL374" s="163"/>
      <c r="AM374" s="163"/>
      <c r="AN374" s="163"/>
      <c r="AO374" s="163"/>
      <c r="AP374" s="163"/>
      <c r="AQ374" s="163"/>
      <c r="AR374" s="163"/>
      <c r="AS374" s="163"/>
    </row>
    <row r="375" spans="1:45" s="71" customFormat="1">
      <c r="A375" s="197">
        <f t="shared" ref="A375:A438" si="103">A374+1</f>
        <v>365</v>
      </c>
      <c r="B375" s="198">
        <f>Data!B375</f>
        <v>16</v>
      </c>
      <c r="D375" s="212" t="str">
        <f t="shared" si="94"/>
        <v xml:space="preserve"> </v>
      </c>
      <c r="E375" s="213" t="str">
        <f t="shared" si="95"/>
        <v>L</v>
      </c>
      <c r="F375" s="214" t="str">
        <f t="shared" si="96"/>
        <v xml:space="preserve"> </v>
      </c>
      <c r="G375" s="214" t="str">
        <f t="shared" si="97"/>
        <v>E</v>
      </c>
      <c r="H375" s="214" t="str">
        <f t="shared" si="101"/>
        <v xml:space="preserve"> </v>
      </c>
      <c r="I375" s="214" t="str">
        <f t="shared" si="92"/>
        <v>R</v>
      </c>
      <c r="J375" s="215" t="str">
        <f t="shared" si="93"/>
        <v xml:space="preserve"> </v>
      </c>
      <c r="K375" s="216" t="str">
        <f t="shared" si="98"/>
        <v xml:space="preserve"> </v>
      </c>
      <c r="L375" s="217" t="str">
        <f t="shared" si="99"/>
        <v>2D</v>
      </c>
      <c r="M375" s="217" t="str">
        <f t="shared" si="100"/>
        <v xml:space="preserve"> </v>
      </c>
      <c r="N375" s="217">
        <f t="shared" si="102"/>
        <v>1</v>
      </c>
      <c r="O375" s="217" t="str">
        <f t="shared" si="83"/>
        <v xml:space="preserve"> </v>
      </c>
      <c r="P375" s="218" t="str">
        <f t="shared" si="84"/>
        <v xml:space="preserve"> </v>
      </c>
      <c r="Q375" s="219">
        <f t="shared" si="85"/>
        <v>6</v>
      </c>
      <c r="R375" s="220">
        <f t="shared" si="86"/>
        <v>3</v>
      </c>
      <c r="AC375" s="17"/>
      <c r="AE375" s="163"/>
      <c r="AF375" s="163"/>
      <c r="AG375" s="163"/>
      <c r="AH375" s="163"/>
      <c r="AI375" s="163"/>
      <c r="AJ375" s="163"/>
      <c r="AK375" s="163"/>
      <c r="AL375" s="163"/>
      <c r="AM375" s="163"/>
      <c r="AN375" s="163"/>
      <c r="AO375" s="163"/>
      <c r="AP375" s="163"/>
      <c r="AQ375" s="163"/>
      <c r="AR375" s="163"/>
      <c r="AS375" s="163"/>
    </row>
    <row r="376" spans="1:45" s="71" customFormat="1">
      <c r="A376" s="197">
        <f t="shared" si="103"/>
        <v>366</v>
      </c>
      <c r="B376" s="198">
        <f>Data!B376</f>
        <v>25</v>
      </c>
      <c r="D376" s="212" t="str">
        <f t="shared" si="94"/>
        <v xml:space="preserve"> </v>
      </c>
      <c r="E376" s="213" t="str">
        <f t="shared" si="95"/>
        <v xml:space="preserve"> </v>
      </c>
      <c r="F376" s="214" t="str">
        <f t="shared" si="96"/>
        <v>H</v>
      </c>
      <c r="G376" s="214" t="str">
        <f t="shared" si="97"/>
        <v xml:space="preserve"> </v>
      </c>
      <c r="H376" s="214" t="str">
        <f t="shared" si="101"/>
        <v>O</v>
      </c>
      <c r="I376" s="214" t="str">
        <f t="shared" si="92"/>
        <v>R</v>
      </c>
      <c r="J376" s="215" t="str">
        <f t="shared" si="93"/>
        <v xml:space="preserve"> </v>
      </c>
      <c r="K376" s="216" t="str">
        <f t="shared" si="98"/>
        <v xml:space="preserve"> </v>
      </c>
      <c r="L376" s="217" t="str">
        <f t="shared" si="99"/>
        <v xml:space="preserve"> </v>
      </c>
      <c r="M376" s="217" t="str">
        <f t="shared" si="100"/>
        <v>3D</v>
      </c>
      <c r="N376" s="217">
        <f t="shared" si="102"/>
        <v>1</v>
      </c>
      <c r="O376" s="217" t="str">
        <f t="shared" si="83"/>
        <v xml:space="preserve"> </v>
      </c>
      <c r="P376" s="218" t="str">
        <f t="shared" si="84"/>
        <v xml:space="preserve"> </v>
      </c>
      <c r="Q376" s="219">
        <f t="shared" si="85"/>
        <v>9</v>
      </c>
      <c r="R376" s="220">
        <f t="shared" si="86"/>
        <v>5</v>
      </c>
      <c r="AC376" s="17"/>
      <c r="AE376" s="163"/>
      <c r="AF376" s="163"/>
      <c r="AG376" s="163"/>
      <c r="AH376" s="163"/>
      <c r="AI376" s="163"/>
      <c r="AJ376" s="163"/>
      <c r="AK376" s="163"/>
      <c r="AL376" s="163"/>
      <c r="AM376" s="163"/>
      <c r="AN376" s="163"/>
      <c r="AO376" s="163"/>
      <c r="AP376" s="163"/>
      <c r="AQ376" s="163"/>
      <c r="AR376" s="163"/>
      <c r="AS376" s="163"/>
    </row>
    <row r="377" spans="1:45" s="71" customFormat="1">
      <c r="A377" s="197">
        <f t="shared" si="103"/>
        <v>367</v>
      </c>
      <c r="B377" s="198">
        <f>Data!B377</f>
        <v>7</v>
      </c>
      <c r="D377" s="212" t="str">
        <f t="shared" si="94"/>
        <v xml:space="preserve"> </v>
      </c>
      <c r="E377" s="213" t="str">
        <f t="shared" si="95"/>
        <v>L</v>
      </c>
      <c r="F377" s="214" t="str">
        <f t="shared" si="96"/>
        <v xml:space="preserve"> </v>
      </c>
      <c r="G377" s="214" t="str">
        <f t="shared" si="97"/>
        <v xml:space="preserve"> </v>
      </c>
      <c r="H377" s="214" t="str">
        <f t="shared" si="101"/>
        <v>O</v>
      </c>
      <c r="I377" s="214" t="str">
        <f t="shared" si="92"/>
        <v>R</v>
      </c>
      <c r="J377" s="215" t="str">
        <f t="shared" si="93"/>
        <v xml:space="preserve"> </v>
      </c>
      <c r="K377" s="216" t="str">
        <f t="shared" si="98"/>
        <v>1D</v>
      </c>
      <c r="L377" s="217" t="str">
        <f t="shared" si="99"/>
        <v xml:space="preserve"> </v>
      </c>
      <c r="M377" s="217" t="str">
        <f t="shared" si="100"/>
        <v xml:space="preserve"> </v>
      </c>
      <c r="N377" s="217">
        <f t="shared" si="102"/>
        <v>1</v>
      </c>
      <c r="O377" s="217" t="str">
        <f t="shared" si="83"/>
        <v xml:space="preserve"> </v>
      </c>
      <c r="P377" s="218" t="str">
        <f t="shared" si="84"/>
        <v xml:space="preserve"> </v>
      </c>
      <c r="Q377" s="219">
        <f t="shared" si="85"/>
        <v>3</v>
      </c>
      <c r="R377" s="220">
        <f t="shared" si="86"/>
        <v>2</v>
      </c>
      <c r="AC377" s="17"/>
      <c r="AE377" s="163"/>
      <c r="AF377" s="163"/>
      <c r="AG377" s="163"/>
      <c r="AH377" s="163"/>
      <c r="AI377" s="163"/>
      <c r="AJ377" s="163"/>
      <c r="AK377" s="163"/>
      <c r="AL377" s="163"/>
      <c r="AM377" s="163"/>
      <c r="AN377" s="163"/>
      <c r="AO377" s="163"/>
      <c r="AP377" s="163"/>
      <c r="AQ377" s="163"/>
      <c r="AR377" s="163"/>
      <c r="AS377" s="163"/>
    </row>
    <row r="378" spans="1:45" s="71" customFormat="1">
      <c r="A378" s="197">
        <f t="shared" si="103"/>
        <v>368</v>
      </c>
      <c r="B378" s="198">
        <f>Data!B378</f>
        <v>22</v>
      </c>
      <c r="D378" s="212" t="str">
        <f t="shared" si="94"/>
        <v xml:space="preserve"> </v>
      </c>
      <c r="E378" s="213" t="str">
        <f t="shared" si="95"/>
        <v xml:space="preserve"> </v>
      </c>
      <c r="F378" s="214" t="str">
        <f t="shared" si="96"/>
        <v>H</v>
      </c>
      <c r="G378" s="214" t="str">
        <f t="shared" si="97"/>
        <v>E</v>
      </c>
      <c r="H378" s="214" t="str">
        <f t="shared" si="101"/>
        <v xml:space="preserve"> </v>
      </c>
      <c r="I378" s="214" t="str">
        <f t="shared" si="92"/>
        <v xml:space="preserve"> </v>
      </c>
      <c r="J378" s="215" t="str">
        <f t="shared" si="93"/>
        <v>B</v>
      </c>
      <c r="K378" s="216" t="str">
        <f t="shared" si="98"/>
        <v xml:space="preserve"> </v>
      </c>
      <c r="L378" s="217" t="str">
        <f t="shared" si="99"/>
        <v>2D</v>
      </c>
      <c r="M378" s="217" t="str">
        <f t="shared" si="100"/>
        <v xml:space="preserve"> </v>
      </c>
      <c r="N378" s="217">
        <f t="shared" si="102"/>
        <v>1</v>
      </c>
      <c r="O378" s="217" t="str">
        <f t="shared" si="83"/>
        <v xml:space="preserve"> </v>
      </c>
      <c r="P378" s="218" t="str">
        <f t="shared" si="84"/>
        <v xml:space="preserve"> </v>
      </c>
      <c r="Q378" s="219">
        <f t="shared" si="85"/>
        <v>8</v>
      </c>
      <c r="R378" s="220">
        <f t="shared" si="86"/>
        <v>4</v>
      </c>
      <c r="AC378" s="17"/>
      <c r="AE378" s="163"/>
      <c r="AF378" s="163"/>
      <c r="AG378" s="163"/>
      <c r="AH378" s="163"/>
      <c r="AI378" s="163"/>
      <c r="AJ378" s="163"/>
      <c r="AK378" s="163"/>
      <c r="AL378" s="163"/>
      <c r="AM378" s="163"/>
      <c r="AN378" s="163"/>
      <c r="AO378" s="163"/>
      <c r="AP378" s="163"/>
      <c r="AQ378" s="163"/>
      <c r="AR378" s="163"/>
      <c r="AS378" s="163"/>
    </row>
    <row r="379" spans="1:45" s="71" customFormat="1">
      <c r="A379" s="197">
        <f t="shared" si="103"/>
        <v>369</v>
      </c>
      <c r="B379" s="198">
        <f>Data!B379</f>
        <v>9</v>
      </c>
      <c r="D379" s="212" t="str">
        <f t="shared" si="94"/>
        <v xml:space="preserve"> </v>
      </c>
      <c r="E379" s="213" t="str">
        <f t="shared" si="95"/>
        <v>L</v>
      </c>
      <c r="F379" s="214" t="str">
        <f t="shared" si="96"/>
        <v xml:space="preserve"> </v>
      </c>
      <c r="G379" s="214" t="str">
        <f t="shared" si="97"/>
        <v xml:space="preserve"> </v>
      </c>
      <c r="H379" s="214" t="str">
        <f t="shared" si="101"/>
        <v>O</v>
      </c>
      <c r="I379" s="214" t="str">
        <f t="shared" si="92"/>
        <v>R</v>
      </c>
      <c r="J379" s="215" t="str">
        <f t="shared" si="93"/>
        <v xml:space="preserve"> </v>
      </c>
      <c r="K379" s="216" t="str">
        <f t="shared" si="98"/>
        <v>1D</v>
      </c>
      <c r="L379" s="217" t="str">
        <f t="shared" si="99"/>
        <v xml:space="preserve"> </v>
      </c>
      <c r="M379" s="217" t="str">
        <f t="shared" si="100"/>
        <v xml:space="preserve"> </v>
      </c>
      <c r="N379" s="217" t="str">
        <f t="shared" si="102"/>
        <v xml:space="preserve"> </v>
      </c>
      <c r="O379" s="217" t="str">
        <f t="shared" si="83"/>
        <v xml:space="preserve"> </v>
      </c>
      <c r="P379" s="218">
        <f t="shared" si="84"/>
        <v>3</v>
      </c>
      <c r="Q379" s="219">
        <f t="shared" si="85"/>
        <v>3</v>
      </c>
      <c r="R379" s="220">
        <f t="shared" si="86"/>
        <v>2</v>
      </c>
      <c r="AC379" s="17"/>
      <c r="AE379" s="163"/>
      <c r="AF379" s="163"/>
      <c r="AG379" s="163"/>
      <c r="AH379" s="163"/>
      <c r="AI379" s="163"/>
      <c r="AJ379" s="163"/>
      <c r="AK379" s="163"/>
      <c r="AL379" s="163"/>
      <c r="AM379" s="163"/>
      <c r="AN379" s="163"/>
      <c r="AO379" s="163"/>
      <c r="AP379" s="163"/>
      <c r="AQ379" s="163"/>
      <c r="AR379" s="163"/>
      <c r="AS379" s="163"/>
    </row>
    <row r="380" spans="1:45" s="71" customFormat="1">
      <c r="A380" s="197">
        <f t="shared" si="103"/>
        <v>370</v>
      </c>
      <c r="B380" s="198">
        <f>Data!B380</f>
        <v>14</v>
      </c>
      <c r="D380" s="212" t="str">
        <f t="shared" si="94"/>
        <v xml:space="preserve"> </v>
      </c>
      <c r="E380" s="213" t="str">
        <f t="shared" si="95"/>
        <v>L</v>
      </c>
      <c r="F380" s="214" t="str">
        <f t="shared" si="96"/>
        <v xml:space="preserve"> </v>
      </c>
      <c r="G380" s="214" t="str">
        <f t="shared" si="97"/>
        <v>E</v>
      </c>
      <c r="H380" s="214" t="str">
        <f t="shared" si="101"/>
        <v xml:space="preserve"> </v>
      </c>
      <c r="I380" s="214" t="str">
        <f t="shared" si="92"/>
        <v>R</v>
      </c>
      <c r="J380" s="215" t="str">
        <f t="shared" si="93"/>
        <v xml:space="preserve"> </v>
      </c>
      <c r="K380" s="216" t="str">
        <f t="shared" si="98"/>
        <v xml:space="preserve"> </v>
      </c>
      <c r="L380" s="217" t="str">
        <f t="shared" si="99"/>
        <v>2D</v>
      </c>
      <c r="M380" s="217" t="str">
        <f t="shared" si="100"/>
        <v xml:space="preserve"> </v>
      </c>
      <c r="N380" s="217" t="str">
        <f t="shared" si="102"/>
        <v xml:space="preserve"> </v>
      </c>
      <c r="O380" s="217">
        <f t="shared" si="83"/>
        <v>2</v>
      </c>
      <c r="P380" s="218" t="str">
        <f t="shared" si="84"/>
        <v xml:space="preserve"> </v>
      </c>
      <c r="Q380" s="219">
        <f t="shared" si="85"/>
        <v>5</v>
      </c>
      <c r="R380" s="220">
        <f t="shared" si="86"/>
        <v>3</v>
      </c>
      <c r="AC380" s="17"/>
      <c r="AE380" s="163"/>
      <c r="AF380" s="163"/>
      <c r="AG380" s="163"/>
      <c r="AH380" s="163"/>
      <c r="AI380" s="163"/>
      <c r="AJ380" s="163"/>
      <c r="AK380" s="163"/>
      <c r="AL380" s="163"/>
      <c r="AM380" s="163"/>
      <c r="AN380" s="163"/>
      <c r="AO380" s="163"/>
      <c r="AP380" s="163"/>
      <c r="AQ380" s="163"/>
      <c r="AR380" s="163"/>
      <c r="AS380" s="163"/>
    </row>
    <row r="381" spans="1:45" s="71" customFormat="1">
      <c r="A381" s="197">
        <f t="shared" si="103"/>
        <v>371</v>
      </c>
      <c r="B381" s="198">
        <f>Data!B381</f>
        <v>9</v>
      </c>
      <c r="D381" s="212" t="str">
        <f t="shared" si="94"/>
        <v xml:space="preserve"> </v>
      </c>
      <c r="E381" s="213" t="str">
        <f t="shared" si="95"/>
        <v>L</v>
      </c>
      <c r="F381" s="214" t="str">
        <f t="shared" si="96"/>
        <v xml:space="preserve"> </v>
      </c>
      <c r="G381" s="214" t="str">
        <f t="shared" si="97"/>
        <v xml:space="preserve"> </v>
      </c>
      <c r="H381" s="214" t="str">
        <f t="shared" si="101"/>
        <v>O</v>
      </c>
      <c r="I381" s="214" t="str">
        <f t="shared" si="92"/>
        <v>R</v>
      </c>
      <c r="J381" s="215" t="str">
        <f t="shared" si="93"/>
        <v xml:space="preserve"> </v>
      </c>
      <c r="K381" s="216" t="str">
        <f t="shared" si="98"/>
        <v>1D</v>
      </c>
      <c r="L381" s="217" t="str">
        <f t="shared" si="99"/>
        <v xml:space="preserve"> </v>
      </c>
      <c r="M381" s="217" t="str">
        <f t="shared" si="100"/>
        <v xml:space="preserve"> </v>
      </c>
      <c r="N381" s="217" t="str">
        <f t="shared" si="102"/>
        <v xml:space="preserve"> </v>
      </c>
      <c r="O381" s="217" t="str">
        <f t="shared" si="83"/>
        <v xml:space="preserve"> </v>
      </c>
      <c r="P381" s="218">
        <f t="shared" si="84"/>
        <v>3</v>
      </c>
      <c r="Q381" s="219">
        <f t="shared" si="85"/>
        <v>3</v>
      </c>
      <c r="R381" s="220">
        <f t="shared" si="86"/>
        <v>2</v>
      </c>
      <c r="AC381" s="17"/>
      <c r="AE381" s="163"/>
      <c r="AF381" s="163"/>
      <c r="AG381" s="163"/>
      <c r="AH381" s="163"/>
      <c r="AI381" s="163"/>
      <c r="AJ381" s="163"/>
      <c r="AK381" s="163"/>
      <c r="AL381" s="163"/>
      <c r="AM381" s="163"/>
      <c r="AN381" s="163"/>
      <c r="AO381" s="163"/>
      <c r="AP381" s="163"/>
      <c r="AQ381" s="163"/>
      <c r="AR381" s="163"/>
      <c r="AS381" s="163"/>
    </row>
    <row r="382" spans="1:45" s="71" customFormat="1">
      <c r="A382" s="197">
        <f t="shared" si="103"/>
        <v>372</v>
      </c>
      <c r="B382" s="198">
        <f>Data!B382</f>
        <v>31</v>
      </c>
      <c r="D382" s="212" t="str">
        <f t="shared" si="94"/>
        <v xml:space="preserve"> </v>
      </c>
      <c r="E382" s="213" t="str">
        <f t="shared" si="95"/>
        <v xml:space="preserve"> </v>
      </c>
      <c r="F382" s="214" t="str">
        <f t="shared" si="96"/>
        <v>H</v>
      </c>
      <c r="G382" s="214" t="str">
        <f t="shared" si="97"/>
        <v xml:space="preserve"> </v>
      </c>
      <c r="H382" s="214" t="str">
        <f t="shared" si="101"/>
        <v>O</v>
      </c>
      <c r="I382" s="214" t="str">
        <f t="shared" si="92"/>
        <v xml:space="preserve"> </v>
      </c>
      <c r="J382" s="215" t="str">
        <f t="shared" si="93"/>
        <v>B</v>
      </c>
      <c r="K382" s="216" t="str">
        <f t="shared" si="98"/>
        <v xml:space="preserve"> </v>
      </c>
      <c r="L382" s="217" t="str">
        <f t="shared" si="99"/>
        <v xml:space="preserve"> </v>
      </c>
      <c r="M382" s="217" t="str">
        <f t="shared" si="100"/>
        <v>3D</v>
      </c>
      <c r="N382" s="217">
        <f t="shared" si="102"/>
        <v>1</v>
      </c>
      <c r="O382" s="217" t="str">
        <f t="shared" si="83"/>
        <v xml:space="preserve"> </v>
      </c>
      <c r="P382" s="218" t="str">
        <f t="shared" si="84"/>
        <v xml:space="preserve"> </v>
      </c>
      <c r="Q382" s="219">
        <f t="shared" si="85"/>
        <v>11</v>
      </c>
      <c r="R382" s="220">
        <f t="shared" si="86"/>
        <v>6</v>
      </c>
      <c r="AC382" s="17"/>
      <c r="AE382" s="163"/>
      <c r="AF382" s="163"/>
      <c r="AG382" s="163"/>
      <c r="AH382" s="163"/>
      <c r="AI382" s="163"/>
      <c r="AJ382" s="163"/>
      <c r="AK382" s="163"/>
      <c r="AL382" s="163"/>
      <c r="AM382" s="163"/>
      <c r="AN382" s="163"/>
      <c r="AO382" s="163"/>
      <c r="AP382" s="163"/>
      <c r="AQ382" s="163"/>
      <c r="AR382" s="163"/>
      <c r="AS382" s="163"/>
    </row>
    <row r="383" spans="1:45" s="71" customFormat="1">
      <c r="A383" s="197">
        <f t="shared" si="103"/>
        <v>373</v>
      </c>
      <c r="B383" s="198">
        <f>Data!B383</f>
        <v>9</v>
      </c>
      <c r="D383" s="212" t="str">
        <f t="shared" si="94"/>
        <v xml:space="preserve"> </v>
      </c>
      <c r="E383" s="213" t="str">
        <f t="shared" si="95"/>
        <v>L</v>
      </c>
      <c r="F383" s="214" t="str">
        <f t="shared" si="96"/>
        <v xml:space="preserve"> </v>
      </c>
      <c r="G383" s="214" t="str">
        <f t="shared" si="97"/>
        <v xml:space="preserve"> </v>
      </c>
      <c r="H383" s="214" t="str">
        <f t="shared" si="101"/>
        <v>O</v>
      </c>
      <c r="I383" s="214" t="str">
        <f t="shared" si="92"/>
        <v>R</v>
      </c>
      <c r="J383" s="215" t="str">
        <f t="shared" si="93"/>
        <v xml:space="preserve"> </v>
      </c>
      <c r="K383" s="216" t="str">
        <f t="shared" si="98"/>
        <v>1D</v>
      </c>
      <c r="L383" s="217" t="str">
        <f t="shared" si="99"/>
        <v xml:space="preserve"> </v>
      </c>
      <c r="M383" s="217" t="str">
        <f t="shared" si="100"/>
        <v xml:space="preserve"> </v>
      </c>
      <c r="N383" s="217" t="str">
        <f t="shared" si="102"/>
        <v xml:space="preserve"> </v>
      </c>
      <c r="O383" s="217" t="str">
        <f t="shared" si="83"/>
        <v xml:space="preserve"> </v>
      </c>
      <c r="P383" s="218">
        <f t="shared" si="84"/>
        <v>3</v>
      </c>
      <c r="Q383" s="219">
        <f t="shared" si="85"/>
        <v>3</v>
      </c>
      <c r="R383" s="220">
        <f t="shared" si="86"/>
        <v>2</v>
      </c>
      <c r="AC383" s="17"/>
      <c r="AE383" s="163"/>
      <c r="AF383" s="163"/>
      <c r="AG383" s="163"/>
      <c r="AH383" s="163"/>
      <c r="AI383" s="163"/>
      <c r="AJ383" s="163"/>
      <c r="AK383" s="163"/>
      <c r="AL383" s="163"/>
      <c r="AM383" s="163"/>
      <c r="AN383" s="163"/>
      <c r="AO383" s="163"/>
      <c r="AP383" s="163"/>
      <c r="AQ383" s="163"/>
      <c r="AR383" s="163"/>
      <c r="AS383" s="163"/>
    </row>
    <row r="384" spans="1:45" s="71" customFormat="1">
      <c r="A384" s="197">
        <f t="shared" si="103"/>
        <v>374</v>
      </c>
      <c r="B384" s="198">
        <f>Data!B384</f>
        <v>30</v>
      </c>
      <c r="D384" s="212" t="str">
        <f t="shared" si="94"/>
        <v xml:space="preserve"> </v>
      </c>
      <c r="E384" s="213" t="str">
        <f t="shared" si="95"/>
        <v xml:space="preserve"> </v>
      </c>
      <c r="F384" s="214" t="str">
        <f t="shared" si="96"/>
        <v>H</v>
      </c>
      <c r="G384" s="214" t="str">
        <f t="shared" si="97"/>
        <v>E</v>
      </c>
      <c r="H384" s="214" t="str">
        <f t="shared" si="101"/>
        <v xml:space="preserve"> </v>
      </c>
      <c r="I384" s="214" t="str">
        <f t="shared" si="92"/>
        <v>R</v>
      </c>
      <c r="J384" s="215" t="str">
        <f t="shared" si="93"/>
        <v xml:space="preserve"> </v>
      </c>
      <c r="K384" s="216" t="str">
        <f t="shared" si="98"/>
        <v xml:space="preserve"> </v>
      </c>
      <c r="L384" s="217" t="str">
        <f t="shared" si="99"/>
        <v xml:space="preserve"> </v>
      </c>
      <c r="M384" s="217" t="str">
        <f t="shared" si="100"/>
        <v>3D</v>
      </c>
      <c r="N384" s="217" t="str">
        <f t="shared" si="102"/>
        <v xml:space="preserve"> </v>
      </c>
      <c r="O384" s="217" t="str">
        <f t="shared" si="83"/>
        <v xml:space="preserve"> </v>
      </c>
      <c r="P384" s="218">
        <f t="shared" si="84"/>
        <v>3</v>
      </c>
      <c r="Q384" s="219">
        <f t="shared" si="85"/>
        <v>10</v>
      </c>
      <c r="R384" s="220">
        <f t="shared" si="86"/>
        <v>5</v>
      </c>
      <c r="AC384" s="17"/>
      <c r="AE384" s="163"/>
      <c r="AF384" s="163"/>
      <c r="AG384" s="163"/>
      <c r="AH384" s="163"/>
      <c r="AI384" s="163"/>
      <c r="AJ384" s="163"/>
      <c r="AK384" s="163"/>
      <c r="AL384" s="163"/>
      <c r="AM384" s="163"/>
      <c r="AN384" s="163"/>
      <c r="AO384" s="163"/>
      <c r="AP384" s="163"/>
      <c r="AQ384" s="163"/>
      <c r="AR384" s="163"/>
      <c r="AS384" s="163"/>
    </row>
    <row r="385" spans="1:45" s="71" customFormat="1">
      <c r="A385" s="197">
        <f t="shared" si="103"/>
        <v>375</v>
      </c>
      <c r="B385" s="198">
        <f>Data!B385</f>
        <v>34</v>
      </c>
      <c r="D385" s="212" t="str">
        <f t="shared" si="94"/>
        <v xml:space="preserve"> </v>
      </c>
      <c r="E385" s="213" t="str">
        <f t="shared" si="95"/>
        <v xml:space="preserve"> </v>
      </c>
      <c r="F385" s="214" t="str">
        <f t="shared" si="96"/>
        <v>H</v>
      </c>
      <c r="G385" s="214" t="str">
        <f t="shared" si="97"/>
        <v>E</v>
      </c>
      <c r="H385" s="214" t="str">
        <f t="shared" si="101"/>
        <v xml:space="preserve"> </v>
      </c>
      <c r="I385" s="214" t="str">
        <f t="shared" si="92"/>
        <v>R</v>
      </c>
      <c r="J385" s="215" t="str">
        <f t="shared" si="93"/>
        <v xml:space="preserve"> </v>
      </c>
      <c r="K385" s="216" t="str">
        <f t="shared" si="98"/>
        <v xml:space="preserve"> </v>
      </c>
      <c r="L385" s="217" t="str">
        <f t="shared" si="99"/>
        <v xml:space="preserve"> </v>
      </c>
      <c r="M385" s="217" t="str">
        <f t="shared" si="100"/>
        <v>3D</v>
      </c>
      <c r="N385" s="217">
        <f t="shared" si="102"/>
        <v>1</v>
      </c>
      <c r="O385" s="217" t="str">
        <f t="shared" si="83"/>
        <v xml:space="preserve"> </v>
      </c>
      <c r="P385" s="218" t="str">
        <f t="shared" si="84"/>
        <v xml:space="preserve"> </v>
      </c>
      <c r="Q385" s="219">
        <f t="shared" si="85"/>
        <v>12</v>
      </c>
      <c r="R385" s="220">
        <f t="shared" si="86"/>
        <v>6</v>
      </c>
      <c r="AC385" s="17"/>
      <c r="AE385" s="163"/>
      <c r="AF385" s="163"/>
      <c r="AG385" s="163"/>
      <c r="AH385" s="163"/>
      <c r="AI385" s="163"/>
      <c r="AJ385" s="163"/>
      <c r="AK385" s="163"/>
      <c r="AL385" s="163"/>
      <c r="AM385" s="163"/>
      <c r="AN385" s="163"/>
      <c r="AO385" s="163"/>
      <c r="AP385" s="163"/>
      <c r="AQ385" s="163"/>
      <c r="AR385" s="163"/>
      <c r="AS385" s="163"/>
    </row>
    <row r="386" spans="1:45" s="71" customFormat="1">
      <c r="A386" s="197">
        <f t="shared" si="103"/>
        <v>376</v>
      </c>
      <c r="B386" s="198">
        <f>Data!B386</f>
        <v>28</v>
      </c>
      <c r="D386" s="212" t="str">
        <f t="shared" si="94"/>
        <v xml:space="preserve"> </v>
      </c>
      <c r="E386" s="213" t="str">
        <f t="shared" si="95"/>
        <v xml:space="preserve"> </v>
      </c>
      <c r="F386" s="214" t="str">
        <f t="shared" si="96"/>
        <v>H</v>
      </c>
      <c r="G386" s="214" t="str">
        <f t="shared" si="97"/>
        <v>E</v>
      </c>
      <c r="H386" s="214" t="str">
        <f t="shared" si="101"/>
        <v xml:space="preserve"> </v>
      </c>
      <c r="I386" s="214" t="str">
        <f t="shared" si="92"/>
        <v xml:space="preserve"> </v>
      </c>
      <c r="J386" s="215" t="str">
        <f t="shared" si="93"/>
        <v>B</v>
      </c>
      <c r="K386" s="216" t="str">
        <f t="shared" si="98"/>
        <v xml:space="preserve"> </v>
      </c>
      <c r="L386" s="217" t="str">
        <f t="shared" si="99"/>
        <v xml:space="preserve"> </v>
      </c>
      <c r="M386" s="217" t="str">
        <f t="shared" si="100"/>
        <v>3D</v>
      </c>
      <c r="N386" s="217">
        <f t="shared" si="102"/>
        <v>1</v>
      </c>
      <c r="O386" s="217" t="str">
        <f t="shared" si="83"/>
        <v xml:space="preserve"> </v>
      </c>
      <c r="P386" s="218" t="str">
        <f t="shared" si="84"/>
        <v xml:space="preserve"> </v>
      </c>
      <c r="Q386" s="219">
        <f t="shared" si="85"/>
        <v>10</v>
      </c>
      <c r="R386" s="220">
        <f t="shared" si="86"/>
        <v>5</v>
      </c>
      <c r="AC386" s="17"/>
      <c r="AE386" s="163"/>
      <c r="AF386" s="163"/>
      <c r="AG386" s="163"/>
      <c r="AH386" s="163"/>
      <c r="AI386" s="163"/>
      <c r="AJ386" s="163"/>
      <c r="AK386" s="163"/>
      <c r="AL386" s="163"/>
      <c r="AM386" s="163"/>
      <c r="AN386" s="163"/>
      <c r="AO386" s="163"/>
      <c r="AP386" s="163"/>
      <c r="AQ386" s="163"/>
      <c r="AR386" s="163"/>
      <c r="AS386" s="163"/>
    </row>
    <row r="387" spans="1:45" s="71" customFormat="1">
      <c r="A387" s="197">
        <f t="shared" si="103"/>
        <v>377</v>
      </c>
      <c r="B387" s="198">
        <f>Data!B387</f>
        <v>16</v>
      </c>
      <c r="D387" s="212" t="str">
        <f t="shared" si="94"/>
        <v xml:space="preserve"> </v>
      </c>
      <c r="E387" s="213" t="str">
        <f t="shared" si="95"/>
        <v>L</v>
      </c>
      <c r="F387" s="214" t="str">
        <f t="shared" si="96"/>
        <v xml:space="preserve"> </v>
      </c>
      <c r="G387" s="214" t="str">
        <f t="shared" si="97"/>
        <v>E</v>
      </c>
      <c r="H387" s="214" t="str">
        <f t="shared" si="101"/>
        <v xml:space="preserve"> </v>
      </c>
      <c r="I387" s="214" t="str">
        <f t="shared" si="92"/>
        <v>R</v>
      </c>
      <c r="J387" s="215" t="str">
        <f t="shared" si="93"/>
        <v xml:space="preserve"> </v>
      </c>
      <c r="K387" s="216" t="str">
        <f t="shared" si="98"/>
        <v xml:space="preserve"> </v>
      </c>
      <c r="L387" s="217" t="str">
        <f t="shared" si="99"/>
        <v>2D</v>
      </c>
      <c r="M387" s="217" t="str">
        <f t="shared" si="100"/>
        <v xml:space="preserve"> </v>
      </c>
      <c r="N387" s="217">
        <f t="shared" si="102"/>
        <v>1</v>
      </c>
      <c r="O387" s="217" t="str">
        <f t="shared" si="83"/>
        <v xml:space="preserve"> </v>
      </c>
      <c r="P387" s="218" t="str">
        <f t="shared" si="84"/>
        <v xml:space="preserve"> </v>
      </c>
      <c r="Q387" s="219">
        <f t="shared" si="85"/>
        <v>6</v>
      </c>
      <c r="R387" s="220">
        <f t="shared" si="86"/>
        <v>3</v>
      </c>
      <c r="AC387" s="17"/>
      <c r="AE387" s="163"/>
      <c r="AF387" s="163"/>
      <c r="AG387" s="163"/>
      <c r="AH387" s="163"/>
      <c r="AI387" s="163"/>
      <c r="AJ387" s="163"/>
      <c r="AK387" s="163"/>
      <c r="AL387" s="163"/>
      <c r="AM387" s="163"/>
      <c r="AN387" s="163"/>
      <c r="AO387" s="163"/>
      <c r="AP387" s="163"/>
      <c r="AQ387" s="163"/>
      <c r="AR387" s="163"/>
      <c r="AS387" s="163"/>
    </row>
    <row r="388" spans="1:45" s="71" customFormat="1">
      <c r="A388" s="197">
        <f t="shared" si="103"/>
        <v>378</v>
      </c>
      <c r="B388" s="198">
        <f>Data!B388</f>
        <v>26</v>
      </c>
      <c r="D388" s="212" t="str">
        <f t="shared" si="94"/>
        <v xml:space="preserve"> </v>
      </c>
      <c r="E388" s="213" t="str">
        <f t="shared" si="95"/>
        <v xml:space="preserve"> </v>
      </c>
      <c r="F388" s="214" t="str">
        <f t="shared" si="96"/>
        <v>H</v>
      </c>
      <c r="G388" s="214" t="str">
        <f t="shared" si="97"/>
        <v>E</v>
      </c>
      <c r="H388" s="214" t="str">
        <f t="shared" si="101"/>
        <v xml:space="preserve"> </v>
      </c>
      <c r="I388" s="214" t="str">
        <f t="shared" si="92"/>
        <v xml:space="preserve"> </v>
      </c>
      <c r="J388" s="215" t="str">
        <f t="shared" si="93"/>
        <v>B</v>
      </c>
      <c r="K388" s="216" t="str">
        <f t="shared" si="98"/>
        <v xml:space="preserve"> </v>
      </c>
      <c r="L388" s="217" t="str">
        <f t="shared" si="99"/>
        <v xml:space="preserve"> </v>
      </c>
      <c r="M388" s="217" t="str">
        <f t="shared" si="100"/>
        <v>3D</v>
      </c>
      <c r="N388" s="217" t="str">
        <f t="shared" si="102"/>
        <v xml:space="preserve"> </v>
      </c>
      <c r="O388" s="217">
        <f t="shared" si="83"/>
        <v>2</v>
      </c>
      <c r="P388" s="218" t="str">
        <f t="shared" si="84"/>
        <v xml:space="preserve"> </v>
      </c>
      <c r="Q388" s="219">
        <f t="shared" si="85"/>
        <v>9</v>
      </c>
      <c r="R388" s="220">
        <f t="shared" si="86"/>
        <v>5</v>
      </c>
      <c r="AC388" s="17"/>
      <c r="AE388" s="163"/>
      <c r="AF388" s="163"/>
      <c r="AG388" s="163"/>
      <c r="AH388" s="163"/>
      <c r="AI388" s="163"/>
      <c r="AJ388" s="163"/>
      <c r="AK388" s="163"/>
      <c r="AL388" s="163"/>
      <c r="AM388" s="163"/>
      <c r="AN388" s="163"/>
      <c r="AO388" s="163"/>
      <c r="AP388" s="163"/>
      <c r="AQ388" s="163"/>
      <c r="AR388" s="163"/>
      <c r="AS388" s="163"/>
    </row>
    <row r="389" spans="1:45" s="71" customFormat="1">
      <c r="A389" s="197">
        <f t="shared" si="103"/>
        <v>379</v>
      </c>
      <c r="B389" s="198">
        <f>Data!B389</f>
        <v>9</v>
      </c>
      <c r="D389" s="212" t="str">
        <f t="shared" si="94"/>
        <v xml:space="preserve"> </v>
      </c>
      <c r="E389" s="213" t="str">
        <f t="shared" si="95"/>
        <v>L</v>
      </c>
      <c r="F389" s="214" t="str">
        <f t="shared" si="96"/>
        <v xml:space="preserve"> </v>
      </c>
      <c r="G389" s="214" t="str">
        <f t="shared" si="97"/>
        <v xml:space="preserve"> </v>
      </c>
      <c r="H389" s="214" t="str">
        <f t="shared" si="101"/>
        <v>O</v>
      </c>
      <c r="I389" s="214" t="str">
        <f t="shared" si="92"/>
        <v>R</v>
      </c>
      <c r="J389" s="215" t="str">
        <f t="shared" si="93"/>
        <v xml:space="preserve"> </v>
      </c>
      <c r="K389" s="216" t="str">
        <f t="shared" si="98"/>
        <v>1D</v>
      </c>
      <c r="L389" s="217" t="str">
        <f t="shared" si="99"/>
        <v xml:space="preserve"> </v>
      </c>
      <c r="M389" s="217" t="str">
        <f t="shared" si="100"/>
        <v xml:space="preserve"> </v>
      </c>
      <c r="N389" s="217" t="str">
        <f t="shared" si="102"/>
        <v xml:space="preserve"> </v>
      </c>
      <c r="O389" s="217" t="str">
        <f t="shared" si="83"/>
        <v xml:space="preserve"> </v>
      </c>
      <c r="P389" s="218">
        <f t="shared" si="84"/>
        <v>3</v>
      </c>
      <c r="Q389" s="219">
        <f t="shared" si="85"/>
        <v>3</v>
      </c>
      <c r="R389" s="220">
        <f t="shared" si="86"/>
        <v>2</v>
      </c>
      <c r="AC389" s="17"/>
      <c r="AE389" s="163"/>
      <c r="AF389" s="163"/>
      <c r="AG389" s="163"/>
      <c r="AH389" s="163"/>
      <c r="AI389" s="163"/>
      <c r="AJ389" s="163"/>
      <c r="AK389" s="163"/>
      <c r="AL389" s="163"/>
      <c r="AM389" s="163"/>
      <c r="AN389" s="163"/>
      <c r="AO389" s="163"/>
      <c r="AP389" s="163"/>
      <c r="AQ389" s="163"/>
      <c r="AR389" s="163"/>
      <c r="AS389" s="163"/>
    </row>
    <row r="390" spans="1:45" s="71" customFormat="1">
      <c r="A390" s="197">
        <f t="shared" si="103"/>
        <v>380</v>
      </c>
      <c r="B390" s="198">
        <f>Data!B390</f>
        <v>9</v>
      </c>
      <c r="D390" s="212" t="str">
        <f t="shared" si="94"/>
        <v xml:space="preserve"> </v>
      </c>
      <c r="E390" s="213" t="str">
        <f t="shared" si="95"/>
        <v>L</v>
      </c>
      <c r="F390" s="214" t="str">
        <f t="shared" si="96"/>
        <v xml:space="preserve"> </v>
      </c>
      <c r="G390" s="214" t="str">
        <f t="shared" si="97"/>
        <v xml:space="preserve"> </v>
      </c>
      <c r="H390" s="214" t="str">
        <f t="shared" si="101"/>
        <v>O</v>
      </c>
      <c r="I390" s="214" t="str">
        <f t="shared" si="92"/>
        <v>R</v>
      </c>
      <c r="J390" s="215" t="str">
        <f t="shared" si="93"/>
        <v xml:space="preserve"> </v>
      </c>
      <c r="K390" s="216" t="str">
        <f t="shared" si="98"/>
        <v>1D</v>
      </c>
      <c r="L390" s="217" t="str">
        <f t="shared" si="99"/>
        <v xml:space="preserve"> </v>
      </c>
      <c r="M390" s="217" t="str">
        <f t="shared" si="100"/>
        <v xml:space="preserve"> </v>
      </c>
      <c r="N390" s="217" t="str">
        <f t="shared" si="102"/>
        <v xml:space="preserve"> </v>
      </c>
      <c r="O390" s="217" t="str">
        <f t="shared" si="83"/>
        <v xml:space="preserve"> </v>
      </c>
      <c r="P390" s="218">
        <f t="shared" si="84"/>
        <v>3</v>
      </c>
      <c r="Q390" s="219">
        <f t="shared" si="85"/>
        <v>3</v>
      </c>
      <c r="R390" s="220">
        <f t="shared" si="86"/>
        <v>2</v>
      </c>
      <c r="AC390" s="17"/>
      <c r="AE390" s="163"/>
      <c r="AF390" s="163"/>
      <c r="AG390" s="163"/>
      <c r="AH390" s="163"/>
      <c r="AI390" s="163"/>
      <c r="AJ390" s="163"/>
      <c r="AK390" s="163"/>
      <c r="AL390" s="163"/>
      <c r="AM390" s="163"/>
      <c r="AN390" s="163"/>
      <c r="AO390" s="163"/>
      <c r="AP390" s="163"/>
      <c r="AQ390" s="163"/>
      <c r="AR390" s="163"/>
      <c r="AS390" s="163"/>
    </row>
    <row r="391" spans="1:45" s="71" customFormat="1">
      <c r="A391" s="197">
        <f t="shared" si="103"/>
        <v>381</v>
      </c>
      <c r="B391" s="198">
        <f>Data!B391</f>
        <v>26</v>
      </c>
      <c r="D391" s="212" t="str">
        <f t="shared" si="94"/>
        <v xml:space="preserve"> </v>
      </c>
      <c r="E391" s="213" t="str">
        <f t="shared" si="95"/>
        <v xml:space="preserve"> </v>
      </c>
      <c r="F391" s="214" t="str">
        <f t="shared" si="96"/>
        <v>H</v>
      </c>
      <c r="G391" s="214" t="str">
        <f t="shared" si="97"/>
        <v>E</v>
      </c>
      <c r="H391" s="214" t="str">
        <f t="shared" si="101"/>
        <v xml:space="preserve"> </v>
      </c>
      <c r="I391" s="214" t="str">
        <f t="shared" si="92"/>
        <v xml:space="preserve"> </v>
      </c>
      <c r="J391" s="215" t="str">
        <f t="shared" si="93"/>
        <v>B</v>
      </c>
      <c r="K391" s="216" t="str">
        <f t="shared" si="98"/>
        <v xml:space="preserve"> </v>
      </c>
      <c r="L391" s="217" t="str">
        <f t="shared" si="99"/>
        <v xml:space="preserve"> </v>
      </c>
      <c r="M391" s="217" t="str">
        <f t="shared" si="100"/>
        <v>3D</v>
      </c>
      <c r="N391" s="217" t="str">
        <f t="shared" si="102"/>
        <v xml:space="preserve"> </v>
      </c>
      <c r="O391" s="217">
        <f t="shared" si="83"/>
        <v>2</v>
      </c>
      <c r="P391" s="218" t="str">
        <f t="shared" si="84"/>
        <v xml:space="preserve"> </v>
      </c>
      <c r="Q391" s="219">
        <f t="shared" si="85"/>
        <v>9</v>
      </c>
      <c r="R391" s="220">
        <f t="shared" si="86"/>
        <v>5</v>
      </c>
      <c r="AC391" s="17"/>
      <c r="AE391" s="163"/>
      <c r="AF391" s="163"/>
      <c r="AG391" s="163"/>
      <c r="AH391" s="163"/>
      <c r="AI391" s="163"/>
      <c r="AJ391" s="163"/>
      <c r="AK391" s="163"/>
      <c r="AL391" s="163"/>
      <c r="AM391" s="163"/>
      <c r="AN391" s="163"/>
      <c r="AO391" s="163"/>
      <c r="AP391" s="163"/>
      <c r="AQ391" s="163"/>
      <c r="AR391" s="163"/>
      <c r="AS391" s="163"/>
    </row>
    <row r="392" spans="1:45" s="71" customFormat="1">
      <c r="A392" s="197">
        <f t="shared" si="103"/>
        <v>382</v>
      </c>
      <c r="B392" s="198">
        <f>Data!B392</f>
        <v>17</v>
      </c>
      <c r="D392" s="212" t="str">
        <f t="shared" si="94"/>
        <v xml:space="preserve"> </v>
      </c>
      <c r="E392" s="213" t="str">
        <f t="shared" si="95"/>
        <v>L</v>
      </c>
      <c r="F392" s="214" t="str">
        <f t="shared" si="96"/>
        <v xml:space="preserve"> </v>
      </c>
      <c r="G392" s="214" t="str">
        <f t="shared" si="97"/>
        <v xml:space="preserve"> </v>
      </c>
      <c r="H392" s="214" t="str">
        <f t="shared" si="101"/>
        <v>O</v>
      </c>
      <c r="I392" s="214" t="str">
        <f t="shared" si="92"/>
        <v xml:space="preserve"> </v>
      </c>
      <c r="J392" s="215" t="str">
        <f t="shared" si="93"/>
        <v>B</v>
      </c>
      <c r="K392" s="216" t="str">
        <f t="shared" si="98"/>
        <v xml:space="preserve"> </v>
      </c>
      <c r="L392" s="217" t="str">
        <f t="shared" si="99"/>
        <v>2D</v>
      </c>
      <c r="M392" s="217" t="str">
        <f t="shared" si="100"/>
        <v xml:space="preserve"> </v>
      </c>
      <c r="N392" s="217" t="str">
        <f t="shared" si="102"/>
        <v xml:space="preserve"> </v>
      </c>
      <c r="O392" s="217">
        <f t="shared" si="83"/>
        <v>2</v>
      </c>
      <c r="P392" s="218" t="str">
        <f t="shared" si="84"/>
        <v xml:space="preserve"> </v>
      </c>
      <c r="Q392" s="219">
        <f t="shared" si="85"/>
        <v>6</v>
      </c>
      <c r="R392" s="220">
        <f t="shared" si="86"/>
        <v>3</v>
      </c>
      <c r="AC392" s="17"/>
      <c r="AE392" s="163"/>
      <c r="AF392" s="163"/>
      <c r="AG392" s="163"/>
      <c r="AH392" s="163"/>
      <c r="AI392" s="163"/>
      <c r="AJ392" s="163"/>
      <c r="AK392" s="163"/>
      <c r="AL392" s="163"/>
      <c r="AM392" s="163"/>
      <c r="AN392" s="163"/>
      <c r="AO392" s="163"/>
      <c r="AP392" s="163"/>
      <c r="AQ392" s="163"/>
      <c r="AR392" s="163"/>
      <c r="AS392" s="163"/>
    </row>
    <row r="393" spans="1:45" s="71" customFormat="1">
      <c r="A393" s="197">
        <f t="shared" si="103"/>
        <v>383</v>
      </c>
      <c r="B393" s="198">
        <f>Data!B393</f>
        <v>33</v>
      </c>
      <c r="D393" s="212" t="str">
        <f t="shared" si="94"/>
        <v xml:space="preserve"> </v>
      </c>
      <c r="E393" s="213" t="str">
        <f t="shared" si="95"/>
        <v xml:space="preserve"> </v>
      </c>
      <c r="F393" s="214" t="str">
        <f t="shared" si="96"/>
        <v>H</v>
      </c>
      <c r="G393" s="214" t="str">
        <f t="shared" si="97"/>
        <v xml:space="preserve"> </v>
      </c>
      <c r="H393" s="214" t="str">
        <f t="shared" si="101"/>
        <v>O</v>
      </c>
      <c r="I393" s="214" t="str">
        <f t="shared" si="92"/>
        <v xml:space="preserve"> </v>
      </c>
      <c r="J393" s="215" t="str">
        <f t="shared" si="93"/>
        <v>B</v>
      </c>
      <c r="K393" s="216" t="str">
        <f t="shared" si="98"/>
        <v xml:space="preserve"> </v>
      </c>
      <c r="L393" s="217" t="str">
        <f t="shared" si="99"/>
        <v xml:space="preserve"> </v>
      </c>
      <c r="M393" s="217" t="str">
        <f t="shared" si="100"/>
        <v>3D</v>
      </c>
      <c r="N393" s="217" t="str">
        <f t="shared" si="102"/>
        <v xml:space="preserve"> </v>
      </c>
      <c r="O393" s="217" t="str">
        <f t="shared" si="83"/>
        <v xml:space="preserve"> </v>
      </c>
      <c r="P393" s="218">
        <f t="shared" si="84"/>
        <v>3</v>
      </c>
      <c r="Q393" s="219">
        <f t="shared" si="85"/>
        <v>11</v>
      </c>
      <c r="R393" s="220">
        <f t="shared" si="86"/>
        <v>6</v>
      </c>
      <c r="AC393" s="17"/>
      <c r="AE393" s="163"/>
      <c r="AF393" s="163"/>
      <c r="AG393" s="163"/>
      <c r="AH393" s="163"/>
      <c r="AI393" s="163"/>
      <c r="AJ393" s="163"/>
      <c r="AK393" s="163"/>
      <c r="AL393" s="163"/>
      <c r="AM393" s="163"/>
      <c r="AN393" s="163"/>
      <c r="AO393" s="163"/>
      <c r="AP393" s="163"/>
      <c r="AQ393" s="163"/>
      <c r="AR393" s="163"/>
      <c r="AS393" s="163"/>
    </row>
    <row r="394" spans="1:45" s="71" customFormat="1">
      <c r="A394" s="197">
        <f t="shared" si="103"/>
        <v>384</v>
      </c>
      <c r="B394" s="198">
        <f>Data!B394</f>
        <v>17</v>
      </c>
      <c r="D394" s="212" t="str">
        <f t="shared" si="94"/>
        <v xml:space="preserve"> </v>
      </c>
      <c r="E394" s="213" t="str">
        <f t="shared" si="95"/>
        <v>L</v>
      </c>
      <c r="F394" s="214" t="str">
        <f t="shared" si="96"/>
        <v xml:space="preserve"> </v>
      </c>
      <c r="G394" s="214" t="str">
        <f t="shared" si="97"/>
        <v xml:space="preserve"> </v>
      </c>
      <c r="H394" s="214" t="str">
        <f t="shared" si="101"/>
        <v>O</v>
      </c>
      <c r="I394" s="214" t="str">
        <f t="shared" si="92"/>
        <v xml:space="preserve"> </v>
      </c>
      <c r="J394" s="215" t="str">
        <f t="shared" si="93"/>
        <v>B</v>
      </c>
      <c r="K394" s="216" t="str">
        <f t="shared" si="98"/>
        <v xml:space="preserve"> </v>
      </c>
      <c r="L394" s="217" t="str">
        <f t="shared" si="99"/>
        <v>2D</v>
      </c>
      <c r="M394" s="217" t="str">
        <f t="shared" si="100"/>
        <v xml:space="preserve"> </v>
      </c>
      <c r="N394" s="217" t="str">
        <f t="shared" si="102"/>
        <v xml:space="preserve"> </v>
      </c>
      <c r="O394" s="217">
        <f t="shared" si="83"/>
        <v>2</v>
      </c>
      <c r="P394" s="218" t="str">
        <f t="shared" si="84"/>
        <v xml:space="preserve"> </v>
      </c>
      <c r="Q394" s="219">
        <f t="shared" si="85"/>
        <v>6</v>
      </c>
      <c r="R394" s="220">
        <f t="shared" si="86"/>
        <v>3</v>
      </c>
      <c r="AC394" s="17"/>
      <c r="AE394" s="163"/>
      <c r="AF394" s="163"/>
      <c r="AG394" s="163"/>
      <c r="AH394" s="163"/>
      <c r="AI394" s="163"/>
      <c r="AJ394" s="163"/>
      <c r="AK394" s="163"/>
      <c r="AL394" s="163"/>
      <c r="AM394" s="163"/>
      <c r="AN394" s="163"/>
      <c r="AO394" s="163"/>
      <c r="AP394" s="163"/>
      <c r="AQ394" s="163"/>
      <c r="AR394" s="163"/>
      <c r="AS394" s="163"/>
    </row>
    <row r="395" spans="1:45" s="71" customFormat="1">
      <c r="A395" s="197">
        <f t="shared" si="103"/>
        <v>385</v>
      </c>
      <c r="B395" s="198">
        <f>Data!B395</f>
        <v>2</v>
      </c>
      <c r="D395" s="212" t="str">
        <f t="shared" si="94"/>
        <v xml:space="preserve"> </v>
      </c>
      <c r="E395" s="213" t="str">
        <f t="shared" si="95"/>
        <v>L</v>
      </c>
      <c r="F395" s="214" t="str">
        <f t="shared" si="96"/>
        <v xml:space="preserve"> </v>
      </c>
      <c r="G395" s="214" t="str">
        <f t="shared" si="97"/>
        <v>E</v>
      </c>
      <c r="H395" s="214" t="str">
        <f t="shared" si="101"/>
        <v xml:space="preserve"> </v>
      </c>
      <c r="I395" s="214" t="str">
        <f t="shared" ref="I395:I458" si="104">IF($B395=0," ",IF(INDEX(AD$11:AS$46,$B395,2)="R","R"," "))</f>
        <v xml:space="preserve"> </v>
      </c>
      <c r="J395" s="215" t="str">
        <f t="shared" ref="J395:J458" si="105">IF($B395=0," ",IF(INDEX(AD$11:AS$46,$B395,2)="B","B"," "))</f>
        <v>B</v>
      </c>
      <c r="K395" s="216" t="str">
        <f t="shared" si="98"/>
        <v>1D</v>
      </c>
      <c r="L395" s="217" t="str">
        <f t="shared" si="99"/>
        <v xml:space="preserve"> </v>
      </c>
      <c r="M395" s="217" t="str">
        <f t="shared" si="100"/>
        <v xml:space="preserve"> </v>
      </c>
      <c r="N395" s="217" t="str">
        <f t="shared" si="102"/>
        <v xml:space="preserve"> </v>
      </c>
      <c r="O395" s="217">
        <f t="shared" si="83"/>
        <v>2</v>
      </c>
      <c r="P395" s="218" t="str">
        <f t="shared" si="84"/>
        <v xml:space="preserve"> </v>
      </c>
      <c r="Q395" s="219">
        <f t="shared" si="85"/>
        <v>1</v>
      </c>
      <c r="R395" s="220">
        <f t="shared" si="86"/>
        <v>1</v>
      </c>
      <c r="AC395" s="17"/>
      <c r="AE395" s="163"/>
      <c r="AF395" s="163"/>
      <c r="AG395" s="163"/>
      <c r="AH395" s="163"/>
      <c r="AI395" s="163"/>
      <c r="AJ395" s="163"/>
      <c r="AK395" s="163"/>
      <c r="AL395" s="163"/>
      <c r="AM395" s="163"/>
      <c r="AN395" s="163"/>
      <c r="AO395" s="163"/>
      <c r="AP395" s="163"/>
      <c r="AQ395" s="163"/>
      <c r="AR395" s="163"/>
      <c r="AS395" s="163"/>
    </row>
    <row r="396" spans="1:45" s="71" customFormat="1">
      <c r="A396" s="197">
        <f t="shared" si="103"/>
        <v>386</v>
      </c>
      <c r="B396" s="198">
        <f>Data!B396</f>
        <v>6</v>
      </c>
      <c r="D396" s="212" t="str">
        <f t="shared" ref="D396:D459" si="106">IF($B396=0,0," ")</f>
        <v xml:space="preserve"> </v>
      </c>
      <c r="E396" s="213" t="str">
        <f t="shared" ref="E396:E459" si="107">IF(AND(B396&gt;0,B396&lt;=18),"L"," ")</f>
        <v>L</v>
      </c>
      <c r="F396" s="214" t="str">
        <f t="shared" ref="F396:F459" si="108">IF(AND(B396&gt;18,B396&lt;=36),"H", " ")</f>
        <v xml:space="preserve"> </v>
      </c>
      <c r="G396" s="214" t="str">
        <f t="shared" ref="G396:G459" si="109">IF(AND(ISEVEN(B396),B396&lt;&gt;0),"E"," ")</f>
        <v>E</v>
      </c>
      <c r="H396" s="214" t="str">
        <f t="shared" si="101"/>
        <v xml:space="preserve"> </v>
      </c>
      <c r="I396" s="214" t="str">
        <f t="shared" si="104"/>
        <v xml:space="preserve"> </v>
      </c>
      <c r="J396" s="215" t="str">
        <f t="shared" si="105"/>
        <v>B</v>
      </c>
      <c r="K396" s="216" t="str">
        <f t="shared" ref="K396:K459" si="110">IF(AND($B396&gt;0,$B396&lt;13),"1D"," ")</f>
        <v>1D</v>
      </c>
      <c r="L396" s="217" t="str">
        <f t="shared" ref="L396:L459" si="111">IF(AND($B396&gt;12,$B396&lt;25),"2D"," ")</f>
        <v xml:space="preserve"> </v>
      </c>
      <c r="M396" s="217" t="str">
        <f t="shared" ref="M396:M459" si="112">IF(AND($B396&gt;24,$B396&lt;37),"3D"," ")</f>
        <v xml:space="preserve"> </v>
      </c>
      <c r="N396" s="217" t="str">
        <f t="shared" si="102"/>
        <v xml:space="preserve"> </v>
      </c>
      <c r="O396" s="217" t="str">
        <f t="shared" si="83"/>
        <v xml:space="preserve"> </v>
      </c>
      <c r="P396" s="218">
        <f t="shared" si="84"/>
        <v>3</v>
      </c>
      <c r="Q396" s="219">
        <f t="shared" si="85"/>
        <v>2</v>
      </c>
      <c r="R396" s="220">
        <f t="shared" si="86"/>
        <v>1</v>
      </c>
      <c r="AC396" s="17"/>
      <c r="AE396" s="163"/>
      <c r="AF396" s="163"/>
      <c r="AG396" s="163"/>
      <c r="AH396" s="163"/>
      <c r="AI396" s="163"/>
      <c r="AJ396" s="163"/>
      <c r="AK396" s="163"/>
      <c r="AL396" s="163"/>
      <c r="AM396" s="163"/>
      <c r="AN396" s="163"/>
      <c r="AO396" s="163"/>
      <c r="AP396" s="163"/>
      <c r="AQ396" s="163"/>
      <c r="AR396" s="163"/>
      <c r="AS396" s="163"/>
    </row>
    <row r="397" spans="1:45" s="71" customFormat="1">
      <c r="A397" s="197">
        <f t="shared" si="103"/>
        <v>387</v>
      </c>
      <c r="B397" s="198">
        <f>Data!B397</f>
        <v>22</v>
      </c>
      <c r="D397" s="212" t="str">
        <f t="shared" si="106"/>
        <v xml:space="preserve"> </v>
      </c>
      <c r="E397" s="213" t="str">
        <f t="shared" si="107"/>
        <v xml:space="preserve"> </v>
      </c>
      <c r="F397" s="214" t="str">
        <f t="shared" si="108"/>
        <v>H</v>
      </c>
      <c r="G397" s="214" t="str">
        <f t="shared" si="109"/>
        <v>E</v>
      </c>
      <c r="H397" s="214" t="str">
        <f t="shared" si="101"/>
        <v xml:space="preserve"> </v>
      </c>
      <c r="I397" s="214" t="str">
        <f t="shared" si="104"/>
        <v xml:space="preserve"> </v>
      </c>
      <c r="J397" s="215" t="str">
        <f t="shared" si="105"/>
        <v>B</v>
      </c>
      <c r="K397" s="216" t="str">
        <f t="shared" si="110"/>
        <v xml:space="preserve"> </v>
      </c>
      <c r="L397" s="217" t="str">
        <f t="shared" si="111"/>
        <v>2D</v>
      </c>
      <c r="M397" s="217" t="str">
        <f t="shared" si="112"/>
        <v xml:space="preserve"> </v>
      </c>
      <c r="N397" s="217">
        <f t="shared" si="102"/>
        <v>1</v>
      </c>
      <c r="O397" s="217" t="str">
        <f t="shared" si="83"/>
        <v xml:space="preserve"> </v>
      </c>
      <c r="P397" s="218" t="str">
        <f t="shared" si="84"/>
        <v xml:space="preserve"> </v>
      </c>
      <c r="Q397" s="219">
        <f t="shared" si="85"/>
        <v>8</v>
      </c>
      <c r="R397" s="220">
        <f t="shared" si="86"/>
        <v>4</v>
      </c>
      <c r="AC397" s="17"/>
      <c r="AE397" s="163"/>
      <c r="AF397" s="163"/>
      <c r="AG397" s="163"/>
      <c r="AH397" s="163"/>
      <c r="AI397" s="163"/>
      <c r="AJ397" s="163"/>
      <c r="AK397" s="163"/>
      <c r="AL397" s="163"/>
      <c r="AM397" s="163"/>
      <c r="AN397" s="163"/>
      <c r="AO397" s="163"/>
      <c r="AP397" s="163"/>
      <c r="AQ397" s="163"/>
      <c r="AR397" s="163"/>
      <c r="AS397" s="163"/>
    </row>
    <row r="398" spans="1:45" s="71" customFormat="1">
      <c r="A398" s="197">
        <f t="shared" si="103"/>
        <v>388</v>
      </c>
      <c r="B398" s="198">
        <f>Data!B398</f>
        <v>27</v>
      </c>
      <c r="D398" s="212" t="str">
        <f t="shared" si="106"/>
        <v xml:space="preserve"> </v>
      </c>
      <c r="E398" s="213" t="str">
        <f t="shared" si="107"/>
        <v xml:space="preserve"> </v>
      </c>
      <c r="F398" s="214" t="str">
        <f t="shared" si="108"/>
        <v>H</v>
      </c>
      <c r="G398" s="214" t="str">
        <f t="shared" si="109"/>
        <v xml:space="preserve"> </v>
      </c>
      <c r="H398" s="214" t="str">
        <f t="shared" si="101"/>
        <v>O</v>
      </c>
      <c r="I398" s="214" t="str">
        <f t="shared" si="104"/>
        <v>R</v>
      </c>
      <c r="J398" s="215" t="str">
        <f t="shared" si="105"/>
        <v xml:space="preserve"> </v>
      </c>
      <c r="K398" s="216" t="str">
        <f t="shared" si="110"/>
        <v xml:space="preserve"> </v>
      </c>
      <c r="L398" s="217" t="str">
        <f t="shared" si="111"/>
        <v xml:space="preserve"> </v>
      </c>
      <c r="M398" s="217" t="str">
        <f t="shared" si="112"/>
        <v>3D</v>
      </c>
      <c r="N398" s="217" t="str">
        <f t="shared" si="102"/>
        <v xml:space="preserve"> </v>
      </c>
      <c r="O398" s="217" t="str">
        <f t="shared" si="83"/>
        <v xml:space="preserve"> </v>
      </c>
      <c r="P398" s="218">
        <f t="shared" si="84"/>
        <v>3</v>
      </c>
      <c r="Q398" s="219">
        <f t="shared" si="85"/>
        <v>9</v>
      </c>
      <c r="R398" s="220">
        <f t="shared" si="86"/>
        <v>5</v>
      </c>
      <c r="AC398" s="17"/>
      <c r="AE398" s="163"/>
      <c r="AF398" s="163"/>
      <c r="AG398" s="163"/>
      <c r="AH398" s="163"/>
      <c r="AI398" s="163"/>
      <c r="AJ398" s="163"/>
      <c r="AK398" s="163"/>
      <c r="AL398" s="163"/>
      <c r="AM398" s="163"/>
      <c r="AN398" s="163"/>
      <c r="AO398" s="163"/>
      <c r="AP398" s="163"/>
      <c r="AQ398" s="163"/>
      <c r="AR398" s="163"/>
      <c r="AS398" s="163"/>
    </row>
    <row r="399" spans="1:45" s="71" customFormat="1">
      <c r="A399" s="197">
        <f t="shared" si="103"/>
        <v>389</v>
      </c>
      <c r="B399" s="198">
        <f>Data!B399</f>
        <v>23</v>
      </c>
      <c r="D399" s="212" t="str">
        <f t="shared" si="106"/>
        <v xml:space="preserve"> </v>
      </c>
      <c r="E399" s="213" t="str">
        <f t="shared" si="107"/>
        <v xml:space="preserve"> </v>
      </c>
      <c r="F399" s="214" t="str">
        <f t="shared" si="108"/>
        <v>H</v>
      </c>
      <c r="G399" s="214" t="str">
        <f t="shared" si="109"/>
        <v xml:space="preserve"> </v>
      </c>
      <c r="H399" s="214" t="str">
        <f t="shared" si="101"/>
        <v>O</v>
      </c>
      <c r="I399" s="214" t="str">
        <f t="shared" si="104"/>
        <v>R</v>
      </c>
      <c r="J399" s="215" t="str">
        <f t="shared" si="105"/>
        <v xml:space="preserve"> </v>
      </c>
      <c r="K399" s="216" t="str">
        <f t="shared" si="110"/>
        <v xml:space="preserve"> </v>
      </c>
      <c r="L399" s="217" t="str">
        <f t="shared" si="111"/>
        <v>2D</v>
      </c>
      <c r="M399" s="217" t="str">
        <f t="shared" si="112"/>
        <v xml:space="preserve"> </v>
      </c>
      <c r="N399" s="217" t="str">
        <f t="shared" si="102"/>
        <v xml:space="preserve"> </v>
      </c>
      <c r="O399" s="217">
        <f t="shared" si="83"/>
        <v>2</v>
      </c>
      <c r="P399" s="218" t="str">
        <f t="shared" si="84"/>
        <v xml:space="preserve"> </v>
      </c>
      <c r="Q399" s="219">
        <f t="shared" si="85"/>
        <v>8</v>
      </c>
      <c r="R399" s="220">
        <f t="shared" si="86"/>
        <v>4</v>
      </c>
      <c r="AC399" s="17"/>
      <c r="AE399" s="163"/>
      <c r="AF399" s="163"/>
      <c r="AG399" s="163"/>
      <c r="AH399" s="163"/>
      <c r="AI399" s="163"/>
      <c r="AJ399" s="163"/>
      <c r="AK399" s="163"/>
      <c r="AL399" s="163"/>
      <c r="AM399" s="163"/>
      <c r="AN399" s="163"/>
      <c r="AO399" s="163"/>
      <c r="AP399" s="163"/>
      <c r="AQ399" s="163"/>
      <c r="AR399" s="163"/>
      <c r="AS399" s="163"/>
    </row>
    <row r="400" spans="1:45" s="71" customFormat="1">
      <c r="A400" s="197">
        <f t="shared" si="103"/>
        <v>390</v>
      </c>
      <c r="B400" s="198">
        <f>Data!B400</f>
        <v>22</v>
      </c>
      <c r="D400" s="212" t="str">
        <f t="shared" si="106"/>
        <v xml:space="preserve"> </v>
      </c>
      <c r="E400" s="213" t="str">
        <f t="shared" si="107"/>
        <v xml:space="preserve"> </v>
      </c>
      <c r="F400" s="214" t="str">
        <f t="shared" si="108"/>
        <v>H</v>
      </c>
      <c r="G400" s="214" t="str">
        <f t="shared" si="109"/>
        <v>E</v>
      </c>
      <c r="H400" s="214" t="str">
        <f t="shared" si="101"/>
        <v xml:space="preserve"> </v>
      </c>
      <c r="I400" s="214" t="str">
        <f t="shared" si="104"/>
        <v xml:space="preserve"> </v>
      </c>
      <c r="J400" s="215" t="str">
        <f t="shared" si="105"/>
        <v>B</v>
      </c>
      <c r="K400" s="216" t="str">
        <f t="shared" si="110"/>
        <v xml:space="preserve"> </v>
      </c>
      <c r="L400" s="217" t="str">
        <f t="shared" si="111"/>
        <v>2D</v>
      </c>
      <c r="M400" s="217" t="str">
        <f t="shared" si="112"/>
        <v xml:space="preserve"> </v>
      </c>
      <c r="N400" s="217">
        <f t="shared" si="102"/>
        <v>1</v>
      </c>
      <c r="O400" s="217" t="str">
        <f t="shared" si="83"/>
        <v xml:space="preserve"> </v>
      </c>
      <c r="P400" s="218" t="str">
        <f t="shared" si="84"/>
        <v xml:space="preserve"> </v>
      </c>
      <c r="Q400" s="219">
        <f t="shared" si="85"/>
        <v>8</v>
      </c>
      <c r="R400" s="220">
        <f t="shared" si="86"/>
        <v>4</v>
      </c>
      <c r="AC400" s="17"/>
      <c r="AE400" s="163"/>
      <c r="AF400" s="163"/>
      <c r="AG400" s="163"/>
      <c r="AH400" s="163"/>
      <c r="AI400" s="163"/>
      <c r="AJ400" s="163"/>
      <c r="AK400" s="163"/>
      <c r="AL400" s="163"/>
      <c r="AM400" s="163"/>
      <c r="AN400" s="163"/>
      <c r="AO400" s="163"/>
      <c r="AP400" s="163"/>
      <c r="AQ400" s="163"/>
      <c r="AR400" s="163"/>
      <c r="AS400" s="163"/>
    </row>
    <row r="401" spans="1:45" s="71" customFormat="1">
      <c r="A401" s="197">
        <f t="shared" si="103"/>
        <v>391</v>
      </c>
      <c r="B401" s="198">
        <f>Data!B401</f>
        <v>28</v>
      </c>
      <c r="D401" s="212" t="str">
        <f t="shared" si="106"/>
        <v xml:space="preserve"> </v>
      </c>
      <c r="E401" s="213" t="str">
        <f t="shared" si="107"/>
        <v xml:space="preserve"> </v>
      </c>
      <c r="F401" s="214" t="str">
        <f t="shared" si="108"/>
        <v>H</v>
      </c>
      <c r="G401" s="214" t="str">
        <f t="shared" si="109"/>
        <v>E</v>
      </c>
      <c r="H401" s="214" t="str">
        <f t="shared" si="101"/>
        <v xml:space="preserve"> </v>
      </c>
      <c r="I401" s="214" t="str">
        <f t="shared" si="104"/>
        <v xml:space="preserve"> </v>
      </c>
      <c r="J401" s="215" t="str">
        <f t="shared" si="105"/>
        <v>B</v>
      </c>
      <c r="K401" s="216" t="str">
        <f t="shared" si="110"/>
        <v xml:space="preserve"> </v>
      </c>
      <c r="L401" s="217" t="str">
        <f t="shared" si="111"/>
        <v xml:space="preserve"> </v>
      </c>
      <c r="M401" s="217" t="str">
        <f t="shared" si="112"/>
        <v>3D</v>
      </c>
      <c r="N401" s="217">
        <f t="shared" si="102"/>
        <v>1</v>
      </c>
      <c r="O401" s="217" t="str">
        <f t="shared" si="83"/>
        <v xml:space="preserve"> </v>
      </c>
      <c r="P401" s="218" t="str">
        <f t="shared" si="84"/>
        <v xml:space="preserve"> </v>
      </c>
      <c r="Q401" s="219">
        <f t="shared" si="85"/>
        <v>10</v>
      </c>
      <c r="R401" s="220">
        <f t="shared" si="86"/>
        <v>5</v>
      </c>
      <c r="AC401" s="17"/>
      <c r="AE401" s="163"/>
      <c r="AF401" s="163"/>
      <c r="AG401" s="163"/>
      <c r="AH401" s="163"/>
      <c r="AI401" s="163"/>
      <c r="AJ401" s="163"/>
      <c r="AK401" s="163"/>
      <c r="AL401" s="163"/>
      <c r="AM401" s="163"/>
      <c r="AN401" s="163"/>
      <c r="AO401" s="163"/>
      <c r="AP401" s="163"/>
      <c r="AQ401" s="163"/>
      <c r="AR401" s="163"/>
      <c r="AS401" s="163"/>
    </row>
    <row r="402" spans="1:45" s="71" customFormat="1">
      <c r="A402" s="197">
        <f t="shared" si="103"/>
        <v>392</v>
      </c>
      <c r="B402" s="198">
        <f>Data!B402</f>
        <v>33</v>
      </c>
      <c r="D402" s="212" t="str">
        <f t="shared" si="106"/>
        <v xml:space="preserve"> </v>
      </c>
      <c r="E402" s="213" t="str">
        <f t="shared" si="107"/>
        <v xml:space="preserve"> </v>
      </c>
      <c r="F402" s="214" t="str">
        <f t="shared" si="108"/>
        <v>H</v>
      </c>
      <c r="G402" s="214" t="str">
        <f t="shared" si="109"/>
        <v xml:space="preserve"> </v>
      </c>
      <c r="H402" s="214" t="str">
        <f t="shared" si="101"/>
        <v>O</v>
      </c>
      <c r="I402" s="214" t="str">
        <f t="shared" si="104"/>
        <v xml:space="preserve"> </v>
      </c>
      <c r="J402" s="215" t="str">
        <f t="shared" si="105"/>
        <v>B</v>
      </c>
      <c r="K402" s="216" t="str">
        <f t="shared" si="110"/>
        <v xml:space="preserve"> </v>
      </c>
      <c r="L402" s="217" t="str">
        <f t="shared" si="111"/>
        <v xml:space="preserve"> </v>
      </c>
      <c r="M402" s="217" t="str">
        <f t="shared" si="112"/>
        <v>3D</v>
      </c>
      <c r="N402" s="217" t="str">
        <f t="shared" si="102"/>
        <v xml:space="preserve"> </v>
      </c>
      <c r="O402" s="217" t="str">
        <f t="shared" si="83"/>
        <v xml:space="preserve"> </v>
      </c>
      <c r="P402" s="218">
        <f t="shared" si="84"/>
        <v>3</v>
      </c>
      <c r="Q402" s="219">
        <f t="shared" si="85"/>
        <v>11</v>
      </c>
      <c r="R402" s="220">
        <f t="shared" si="86"/>
        <v>6</v>
      </c>
      <c r="AC402" s="17"/>
      <c r="AE402" s="163"/>
      <c r="AF402" s="163"/>
      <c r="AG402" s="163"/>
      <c r="AH402" s="163"/>
      <c r="AI402" s="163"/>
      <c r="AJ402" s="163"/>
      <c r="AK402" s="163"/>
      <c r="AL402" s="163"/>
      <c r="AM402" s="163"/>
      <c r="AN402" s="163"/>
      <c r="AO402" s="163"/>
      <c r="AP402" s="163"/>
      <c r="AQ402" s="163"/>
      <c r="AR402" s="163"/>
      <c r="AS402" s="163"/>
    </row>
    <row r="403" spans="1:45" s="71" customFormat="1">
      <c r="A403" s="197">
        <f t="shared" si="103"/>
        <v>393</v>
      </c>
      <c r="B403" s="198">
        <f>Data!B403</f>
        <v>29</v>
      </c>
      <c r="D403" s="212" t="str">
        <f t="shared" si="106"/>
        <v xml:space="preserve"> </v>
      </c>
      <c r="E403" s="213" t="str">
        <f t="shared" si="107"/>
        <v xml:space="preserve"> </v>
      </c>
      <c r="F403" s="214" t="str">
        <f t="shared" si="108"/>
        <v>H</v>
      </c>
      <c r="G403" s="214" t="str">
        <f t="shared" si="109"/>
        <v xml:space="preserve"> </v>
      </c>
      <c r="H403" s="214" t="str">
        <f t="shared" si="101"/>
        <v>O</v>
      </c>
      <c r="I403" s="214" t="str">
        <f t="shared" si="104"/>
        <v xml:space="preserve"> </v>
      </c>
      <c r="J403" s="215" t="str">
        <f t="shared" si="105"/>
        <v>B</v>
      </c>
      <c r="K403" s="216" t="str">
        <f t="shared" si="110"/>
        <v xml:space="preserve"> </v>
      </c>
      <c r="L403" s="217" t="str">
        <f t="shared" si="111"/>
        <v xml:space="preserve"> </v>
      </c>
      <c r="M403" s="217" t="str">
        <f t="shared" si="112"/>
        <v>3D</v>
      </c>
      <c r="N403" s="217" t="str">
        <f t="shared" si="102"/>
        <v xml:space="preserve"> </v>
      </c>
      <c r="O403" s="217">
        <f t="shared" si="83"/>
        <v>2</v>
      </c>
      <c r="P403" s="218" t="str">
        <f t="shared" si="84"/>
        <v xml:space="preserve"> </v>
      </c>
      <c r="Q403" s="219">
        <f t="shared" si="85"/>
        <v>10</v>
      </c>
      <c r="R403" s="220">
        <f t="shared" si="86"/>
        <v>5</v>
      </c>
      <c r="AC403" s="17"/>
      <c r="AE403" s="163"/>
      <c r="AF403" s="163"/>
      <c r="AG403" s="163"/>
      <c r="AH403" s="163"/>
      <c r="AI403" s="163"/>
      <c r="AJ403" s="163"/>
      <c r="AK403" s="163"/>
      <c r="AL403" s="163"/>
      <c r="AM403" s="163"/>
      <c r="AN403" s="163"/>
      <c r="AO403" s="163"/>
      <c r="AP403" s="163"/>
      <c r="AQ403" s="163"/>
      <c r="AR403" s="163"/>
      <c r="AS403" s="163"/>
    </row>
    <row r="404" spans="1:45" s="71" customFormat="1">
      <c r="A404" s="197">
        <f t="shared" si="103"/>
        <v>394</v>
      </c>
      <c r="B404" s="198">
        <f>Data!B404</f>
        <v>7</v>
      </c>
      <c r="D404" s="212" t="str">
        <f t="shared" si="106"/>
        <v xml:space="preserve"> </v>
      </c>
      <c r="E404" s="213" t="str">
        <f t="shared" si="107"/>
        <v>L</v>
      </c>
      <c r="F404" s="214" t="str">
        <f t="shared" si="108"/>
        <v xml:space="preserve"> </v>
      </c>
      <c r="G404" s="214" t="str">
        <f t="shared" si="109"/>
        <v xml:space="preserve"> </v>
      </c>
      <c r="H404" s="214" t="str">
        <f t="shared" si="101"/>
        <v>O</v>
      </c>
      <c r="I404" s="214" t="str">
        <f t="shared" si="104"/>
        <v>R</v>
      </c>
      <c r="J404" s="215" t="str">
        <f t="shared" si="105"/>
        <v xml:space="preserve"> </v>
      </c>
      <c r="K404" s="216" t="str">
        <f t="shared" si="110"/>
        <v>1D</v>
      </c>
      <c r="L404" s="217" t="str">
        <f t="shared" si="111"/>
        <v xml:space="preserve"> </v>
      </c>
      <c r="M404" s="217" t="str">
        <f t="shared" si="112"/>
        <v xml:space="preserve"> </v>
      </c>
      <c r="N404" s="217">
        <f t="shared" si="102"/>
        <v>1</v>
      </c>
      <c r="O404" s="217" t="str">
        <f t="shared" si="83"/>
        <v xml:space="preserve"> </v>
      </c>
      <c r="P404" s="218" t="str">
        <f t="shared" si="84"/>
        <v xml:space="preserve"> </v>
      </c>
      <c r="Q404" s="219">
        <f t="shared" si="85"/>
        <v>3</v>
      </c>
      <c r="R404" s="220">
        <f t="shared" si="86"/>
        <v>2</v>
      </c>
      <c r="AC404" s="17"/>
      <c r="AE404" s="163"/>
      <c r="AF404" s="163"/>
      <c r="AG404" s="163"/>
      <c r="AH404" s="163"/>
      <c r="AI404" s="163"/>
      <c r="AJ404" s="163"/>
      <c r="AK404" s="163"/>
      <c r="AL404" s="163"/>
      <c r="AM404" s="163"/>
      <c r="AN404" s="163"/>
      <c r="AO404" s="163"/>
      <c r="AP404" s="163"/>
      <c r="AQ404" s="163"/>
      <c r="AR404" s="163"/>
      <c r="AS404" s="163"/>
    </row>
    <row r="405" spans="1:45" s="71" customFormat="1">
      <c r="A405" s="197">
        <f t="shared" si="103"/>
        <v>395</v>
      </c>
      <c r="B405" s="198">
        <f>Data!B405</f>
        <v>27</v>
      </c>
      <c r="D405" s="212" t="str">
        <f t="shared" si="106"/>
        <v xml:space="preserve"> </v>
      </c>
      <c r="E405" s="213" t="str">
        <f t="shared" si="107"/>
        <v xml:space="preserve"> </v>
      </c>
      <c r="F405" s="214" t="str">
        <f t="shared" si="108"/>
        <v>H</v>
      </c>
      <c r="G405" s="214" t="str">
        <f t="shared" si="109"/>
        <v xml:space="preserve"> </v>
      </c>
      <c r="H405" s="214" t="str">
        <f t="shared" si="101"/>
        <v>O</v>
      </c>
      <c r="I405" s="214" t="str">
        <f t="shared" si="104"/>
        <v>R</v>
      </c>
      <c r="J405" s="215" t="str">
        <f t="shared" si="105"/>
        <v xml:space="preserve"> </v>
      </c>
      <c r="K405" s="216" t="str">
        <f t="shared" si="110"/>
        <v xml:space="preserve"> </v>
      </c>
      <c r="L405" s="217" t="str">
        <f t="shared" si="111"/>
        <v xml:space="preserve"> </v>
      </c>
      <c r="M405" s="217" t="str">
        <f t="shared" si="112"/>
        <v>3D</v>
      </c>
      <c r="N405" s="217" t="str">
        <f t="shared" si="102"/>
        <v xml:space="preserve"> </v>
      </c>
      <c r="O405" s="217" t="str">
        <f t="shared" si="83"/>
        <v xml:space="preserve"> </v>
      </c>
      <c r="P405" s="218">
        <f t="shared" si="84"/>
        <v>3</v>
      </c>
      <c r="Q405" s="219">
        <f t="shared" si="85"/>
        <v>9</v>
      </c>
      <c r="R405" s="220">
        <f t="shared" si="86"/>
        <v>5</v>
      </c>
      <c r="AC405" s="17"/>
      <c r="AE405" s="163"/>
      <c r="AF405" s="163"/>
      <c r="AG405" s="163"/>
      <c r="AH405" s="163"/>
      <c r="AI405" s="163"/>
      <c r="AJ405" s="163"/>
      <c r="AK405" s="163"/>
      <c r="AL405" s="163"/>
      <c r="AM405" s="163"/>
      <c r="AN405" s="163"/>
      <c r="AO405" s="163"/>
      <c r="AP405" s="163"/>
      <c r="AQ405" s="163"/>
      <c r="AR405" s="163"/>
      <c r="AS405" s="163"/>
    </row>
    <row r="406" spans="1:45" s="71" customFormat="1">
      <c r="A406" s="197">
        <f t="shared" si="103"/>
        <v>396</v>
      </c>
      <c r="B406" s="198">
        <f>Data!B406</f>
        <v>4</v>
      </c>
      <c r="D406" s="212" t="str">
        <f t="shared" si="106"/>
        <v xml:space="preserve"> </v>
      </c>
      <c r="E406" s="213" t="str">
        <f t="shared" si="107"/>
        <v>L</v>
      </c>
      <c r="F406" s="214" t="str">
        <f t="shared" si="108"/>
        <v xml:space="preserve"> </v>
      </c>
      <c r="G406" s="214" t="str">
        <f t="shared" si="109"/>
        <v>E</v>
      </c>
      <c r="H406" s="214" t="str">
        <f t="shared" si="101"/>
        <v xml:space="preserve"> </v>
      </c>
      <c r="I406" s="214" t="str">
        <f t="shared" si="104"/>
        <v xml:space="preserve"> </v>
      </c>
      <c r="J406" s="215" t="str">
        <f t="shared" si="105"/>
        <v>B</v>
      </c>
      <c r="K406" s="216" t="str">
        <f t="shared" si="110"/>
        <v>1D</v>
      </c>
      <c r="L406" s="217" t="str">
        <f t="shared" si="111"/>
        <v xml:space="preserve"> </v>
      </c>
      <c r="M406" s="217" t="str">
        <f t="shared" si="112"/>
        <v xml:space="preserve"> </v>
      </c>
      <c r="N406" s="217">
        <f t="shared" si="102"/>
        <v>1</v>
      </c>
      <c r="O406" s="217" t="str">
        <f t="shared" si="83"/>
        <v xml:space="preserve"> </v>
      </c>
      <c r="P406" s="218" t="str">
        <f t="shared" si="84"/>
        <v xml:space="preserve"> </v>
      </c>
      <c r="Q406" s="219">
        <f t="shared" si="85"/>
        <v>2</v>
      </c>
      <c r="R406" s="220">
        <f t="shared" si="86"/>
        <v>1</v>
      </c>
      <c r="AC406" s="17"/>
      <c r="AE406" s="163"/>
      <c r="AF406" s="163"/>
      <c r="AG406" s="163"/>
      <c r="AH406" s="163"/>
      <c r="AI406" s="163"/>
      <c r="AJ406" s="163"/>
      <c r="AK406" s="163"/>
      <c r="AL406" s="163"/>
      <c r="AM406" s="163"/>
      <c r="AN406" s="163"/>
      <c r="AO406" s="163"/>
      <c r="AP406" s="163"/>
      <c r="AQ406" s="163"/>
      <c r="AR406" s="163"/>
      <c r="AS406" s="163"/>
    </row>
    <row r="407" spans="1:45" s="71" customFormat="1">
      <c r="A407" s="197">
        <f t="shared" si="103"/>
        <v>397</v>
      </c>
      <c r="B407" s="198">
        <f>Data!B407</f>
        <v>25</v>
      </c>
      <c r="D407" s="212" t="str">
        <f t="shared" si="106"/>
        <v xml:space="preserve"> </v>
      </c>
      <c r="E407" s="213" t="str">
        <f t="shared" si="107"/>
        <v xml:space="preserve"> </v>
      </c>
      <c r="F407" s="214" t="str">
        <f t="shared" si="108"/>
        <v>H</v>
      </c>
      <c r="G407" s="214" t="str">
        <f t="shared" si="109"/>
        <v xml:space="preserve"> </v>
      </c>
      <c r="H407" s="214" t="str">
        <f t="shared" si="101"/>
        <v>O</v>
      </c>
      <c r="I407" s="214" t="str">
        <f t="shared" si="104"/>
        <v>R</v>
      </c>
      <c r="J407" s="215" t="str">
        <f t="shared" si="105"/>
        <v xml:space="preserve"> </v>
      </c>
      <c r="K407" s="216" t="str">
        <f t="shared" si="110"/>
        <v xml:space="preserve"> </v>
      </c>
      <c r="L407" s="217" t="str">
        <f t="shared" si="111"/>
        <v xml:space="preserve"> </v>
      </c>
      <c r="M407" s="217" t="str">
        <f t="shared" si="112"/>
        <v>3D</v>
      </c>
      <c r="N407" s="217">
        <f t="shared" si="102"/>
        <v>1</v>
      </c>
      <c r="O407" s="217" t="str">
        <f t="shared" si="83"/>
        <v xml:space="preserve"> </v>
      </c>
      <c r="P407" s="218" t="str">
        <f t="shared" si="84"/>
        <v xml:space="preserve"> </v>
      </c>
      <c r="Q407" s="219">
        <f t="shared" si="85"/>
        <v>9</v>
      </c>
      <c r="R407" s="220">
        <f t="shared" si="86"/>
        <v>5</v>
      </c>
      <c r="AC407" s="17"/>
      <c r="AE407" s="163"/>
      <c r="AF407" s="163"/>
      <c r="AG407" s="163"/>
      <c r="AH407" s="163"/>
      <c r="AI407" s="163"/>
      <c r="AJ407" s="163"/>
      <c r="AK407" s="163"/>
      <c r="AL407" s="163"/>
      <c r="AM407" s="163"/>
      <c r="AN407" s="163"/>
      <c r="AO407" s="163"/>
      <c r="AP407" s="163"/>
      <c r="AQ407" s="163"/>
      <c r="AR407" s="163"/>
      <c r="AS407" s="163"/>
    </row>
    <row r="408" spans="1:45" s="71" customFormat="1">
      <c r="A408" s="197">
        <f t="shared" si="103"/>
        <v>398</v>
      </c>
      <c r="B408" s="198">
        <f>Data!B408</f>
        <v>5</v>
      </c>
      <c r="D408" s="212" t="str">
        <f t="shared" si="106"/>
        <v xml:space="preserve"> </v>
      </c>
      <c r="E408" s="213" t="str">
        <f t="shared" si="107"/>
        <v>L</v>
      </c>
      <c r="F408" s="214" t="str">
        <f t="shared" si="108"/>
        <v xml:space="preserve"> </v>
      </c>
      <c r="G408" s="214" t="str">
        <f t="shared" si="109"/>
        <v xml:space="preserve"> </v>
      </c>
      <c r="H408" s="214" t="str">
        <f t="shared" si="101"/>
        <v>O</v>
      </c>
      <c r="I408" s="214" t="str">
        <f t="shared" si="104"/>
        <v>R</v>
      </c>
      <c r="J408" s="215" t="str">
        <f t="shared" si="105"/>
        <v xml:space="preserve"> </v>
      </c>
      <c r="K408" s="216" t="str">
        <f t="shared" si="110"/>
        <v>1D</v>
      </c>
      <c r="L408" s="217" t="str">
        <f t="shared" si="111"/>
        <v xml:space="preserve"> </v>
      </c>
      <c r="M408" s="217" t="str">
        <f t="shared" si="112"/>
        <v xml:space="preserve"> </v>
      </c>
      <c r="N408" s="217" t="str">
        <f t="shared" si="102"/>
        <v xml:space="preserve"> </v>
      </c>
      <c r="O408" s="217">
        <f t="shared" si="83"/>
        <v>2</v>
      </c>
      <c r="P408" s="218" t="str">
        <f t="shared" si="84"/>
        <v xml:space="preserve"> </v>
      </c>
      <c r="Q408" s="219">
        <f t="shared" si="85"/>
        <v>2</v>
      </c>
      <c r="R408" s="220">
        <f t="shared" si="86"/>
        <v>1</v>
      </c>
      <c r="AC408" s="17"/>
      <c r="AE408" s="163"/>
      <c r="AF408" s="163"/>
      <c r="AG408" s="163"/>
      <c r="AH408" s="163"/>
      <c r="AI408" s="163"/>
      <c r="AJ408" s="163"/>
      <c r="AK408" s="163"/>
      <c r="AL408" s="163"/>
      <c r="AM408" s="163"/>
      <c r="AN408" s="163"/>
      <c r="AO408" s="163"/>
      <c r="AP408" s="163"/>
      <c r="AQ408" s="163"/>
      <c r="AR408" s="163"/>
      <c r="AS408" s="163"/>
    </row>
    <row r="409" spans="1:45" s="71" customFormat="1">
      <c r="A409" s="197">
        <f t="shared" si="103"/>
        <v>399</v>
      </c>
      <c r="B409" s="198">
        <f>Data!B409</f>
        <v>8</v>
      </c>
      <c r="D409" s="212" t="str">
        <f t="shared" si="106"/>
        <v xml:space="preserve"> </v>
      </c>
      <c r="E409" s="213" t="str">
        <f t="shared" si="107"/>
        <v>L</v>
      </c>
      <c r="F409" s="214" t="str">
        <f t="shared" si="108"/>
        <v xml:space="preserve"> </v>
      </c>
      <c r="G409" s="214" t="str">
        <f t="shared" si="109"/>
        <v>E</v>
      </c>
      <c r="H409" s="214" t="str">
        <f t="shared" si="101"/>
        <v xml:space="preserve"> </v>
      </c>
      <c r="I409" s="214" t="str">
        <f t="shared" si="104"/>
        <v xml:space="preserve"> </v>
      </c>
      <c r="J409" s="215" t="str">
        <f t="shared" si="105"/>
        <v>B</v>
      </c>
      <c r="K409" s="216" t="str">
        <f t="shared" si="110"/>
        <v>1D</v>
      </c>
      <c r="L409" s="217" t="str">
        <f t="shared" si="111"/>
        <v xml:space="preserve"> </v>
      </c>
      <c r="M409" s="217" t="str">
        <f t="shared" si="112"/>
        <v xml:space="preserve"> </v>
      </c>
      <c r="N409" s="217" t="str">
        <f t="shared" si="102"/>
        <v xml:space="preserve"> </v>
      </c>
      <c r="O409" s="217">
        <f t="shared" si="83"/>
        <v>2</v>
      </c>
      <c r="P409" s="218" t="str">
        <f t="shared" si="84"/>
        <v xml:space="preserve"> </v>
      </c>
      <c r="Q409" s="219">
        <f t="shared" si="85"/>
        <v>3</v>
      </c>
      <c r="R409" s="220">
        <f t="shared" si="86"/>
        <v>2</v>
      </c>
      <c r="AC409" s="17"/>
      <c r="AE409" s="163"/>
      <c r="AF409" s="163"/>
      <c r="AG409" s="163"/>
      <c r="AH409" s="163"/>
      <c r="AI409" s="163"/>
      <c r="AJ409" s="163"/>
      <c r="AK409" s="163"/>
      <c r="AL409" s="163"/>
      <c r="AM409" s="163"/>
      <c r="AN409" s="163"/>
      <c r="AO409" s="163"/>
      <c r="AP409" s="163"/>
      <c r="AQ409" s="163"/>
      <c r="AR409" s="163"/>
      <c r="AS409" s="163"/>
    </row>
    <row r="410" spans="1:45" s="71" customFormat="1">
      <c r="A410" s="197">
        <f t="shared" si="103"/>
        <v>400</v>
      </c>
      <c r="B410" s="198">
        <f>Data!B410</f>
        <v>8</v>
      </c>
      <c r="D410" s="212" t="str">
        <f t="shared" si="106"/>
        <v xml:space="preserve"> </v>
      </c>
      <c r="E410" s="213" t="str">
        <f t="shared" si="107"/>
        <v>L</v>
      </c>
      <c r="F410" s="214" t="str">
        <f t="shared" si="108"/>
        <v xml:space="preserve"> </v>
      </c>
      <c r="G410" s="214" t="str">
        <f t="shared" si="109"/>
        <v>E</v>
      </c>
      <c r="H410" s="214" t="str">
        <f t="shared" si="101"/>
        <v xml:space="preserve"> </v>
      </c>
      <c r="I410" s="214" t="str">
        <f t="shared" si="104"/>
        <v xml:space="preserve"> </v>
      </c>
      <c r="J410" s="215" t="str">
        <f t="shared" si="105"/>
        <v>B</v>
      </c>
      <c r="K410" s="216" t="str">
        <f t="shared" si="110"/>
        <v>1D</v>
      </c>
      <c r="L410" s="217" t="str">
        <f t="shared" si="111"/>
        <v xml:space="preserve"> </v>
      </c>
      <c r="M410" s="217" t="str">
        <f t="shared" si="112"/>
        <v xml:space="preserve"> </v>
      </c>
      <c r="N410" s="217" t="str">
        <f t="shared" si="102"/>
        <v xml:space="preserve"> </v>
      </c>
      <c r="O410" s="217">
        <f t="shared" si="83"/>
        <v>2</v>
      </c>
      <c r="P410" s="218" t="str">
        <f t="shared" si="84"/>
        <v xml:space="preserve"> </v>
      </c>
      <c r="Q410" s="219">
        <f t="shared" si="85"/>
        <v>3</v>
      </c>
      <c r="R410" s="220">
        <f t="shared" si="86"/>
        <v>2</v>
      </c>
      <c r="AC410" s="17"/>
      <c r="AE410" s="163"/>
      <c r="AF410" s="163"/>
      <c r="AG410" s="163"/>
      <c r="AH410" s="163"/>
      <c r="AI410" s="163"/>
      <c r="AJ410" s="163"/>
      <c r="AK410" s="163"/>
      <c r="AL410" s="163"/>
      <c r="AM410" s="163"/>
      <c r="AN410" s="163"/>
      <c r="AO410" s="163"/>
      <c r="AP410" s="163"/>
      <c r="AQ410" s="163"/>
      <c r="AR410" s="163"/>
      <c r="AS410" s="163"/>
    </row>
    <row r="411" spans="1:45" s="71" customFormat="1">
      <c r="A411" s="197">
        <f t="shared" si="103"/>
        <v>401</v>
      </c>
      <c r="B411" s="198">
        <f>Data!B411</f>
        <v>12</v>
      </c>
      <c r="D411" s="212" t="str">
        <f t="shared" si="106"/>
        <v xml:space="preserve"> </v>
      </c>
      <c r="E411" s="213" t="str">
        <f t="shared" si="107"/>
        <v>L</v>
      </c>
      <c r="F411" s="214" t="str">
        <f t="shared" si="108"/>
        <v xml:space="preserve"> </v>
      </c>
      <c r="G411" s="214" t="str">
        <f t="shared" si="109"/>
        <v>E</v>
      </c>
      <c r="H411" s="214" t="str">
        <f t="shared" si="101"/>
        <v xml:space="preserve"> </v>
      </c>
      <c r="I411" s="214" t="str">
        <f t="shared" si="104"/>
        <v>R</v>
      </c>
      <c r="J411" s="215" t="str">
        <f t="shared" si="105"/>
        <v xml:space="preserve"> </v>
      </c>
      <c r="K411" s="216" t="str">
        <f t="shared" si="110"/>
        <v>1D</v>
      </c>
      <c r="L411" s="217" t="str">
        <f t="shared" si="111"/>
        <v xml:space="preserve"> </v>
      </c>
      <c r="M411" s="217" t="str">
        <f t="shared" si="112"/>
        <v xml:space="preserve"> </v>
      </c>
      <c r="N411" s="217" t="str">
        <f t="shared" si="102"/>
        <v xml:space="preserve"> </v>
      </c>
      <c r="O411" s="217" t="str">
        <f t="shared" si="83"/>
        <v xml:space="preserve"> </v>
      </c>
      <c r="P411" s="218">
        <f t="shared" si="84"/>
        <v>3</v>
      </c>
      <c r="Q411" s="219">
        <f t="shared" si="85"/>
        <v>4</v>
      </c>
      <c r="R411" s="220">
        <f t="shared" si="86"/>
        <v>2</v>
      </c>
      <c r="AC411" s="17"/>
      <c r="AE411" s="163"/>
      <c r="AF411" s="163"/>
      <c r="AG411" s="163"/>
      <c r="AH411" s="163"/>
      <c r="AI411" s="163"/>
      <c r="AJ411" s="163"/>
      <c r="AK411" s="163"/>
      <c r="AL411" s="163"/>
      <c r="AM411" s="163"/>
      <c r="AN411" s="163"/>
      <c r="AO411" s="163"/>
      <c r="AP411" s="163"/>
      <c r="AQ411" s="163"/>
      <c r="AR411" s="163"/>
      <c r="AS411" s="163"/>
    </row>
    <row r="412" spans="1:45" s="71" customFormat="1">
      <c r="A412" s="197">
        <f t="shared" si="103"/>
        <v>402</v>
      </c>
      <c r="B412" s="198">
        <f>Data!B412</f>
        <v>36</v>
      </c>
      <c r="D412" s="212" t="str">
        <f t="shared" si="106"/>
        <v xml:space="preserve"> </v>
      </c>
      <c r="E412" s="213" t="str">
        <f t="shared" si="107"/>
        <v xml:space="preserve"> </v>
      </c>
      <c r="F412" s="214" t="str">
        <f t="shared" si="108"/>
        <v>H</v>
      </c>
      <c r="G412" s="214" t="str">
        <f t="shared" si="109"/>
        <v>E</v>
      </c>
      <c r="H412" s="214" t="str">
        <f t="shared" si="101"/>
        <v xml:space="preserve"> </v>
      </c>
      <c r="I412" s="214" t="str">
        <f t="shared" si="104"/>
        <v>R</v>
      </c>
      <c r="J412" s="215" t="str">
        <f t="shared" si="105"/>
        <v xml:space="preserve"> </v>
      </c>
      <c r="K412" s="216" t="str">
        <f t="shared" si="110"/>
        <v xml:space="preserve"> </v>
      </c>
      <c r="L412" s="217" t="str">
        <f t="shared" si="111"/>
        <v xml:space="preserve"> </v>
      </c>
      <c r="M412" s="217" t="str">
        <f t="shared" si="112"/>
        <v>3D</v>
      </c>
      <c r="N412" s="217" t="str">
        <f t="shared" si="102"/>
        <v xml:space="preserve"> </v>
      </c>
      <c r="O412" s="217" t="str">
        <f t="shared" si="83"/>
        <v xml:space="preserve"> </v>
      </c>
      <c r="P412" s="218">
        <f t="shared" si="84"/>
        <v>3</v>
      </c>
      <c r="Q412" s="219">
        <f t="shared" si="85"/>
        <v>12</v>
      </c>
      <c r="R412" s="220">
        <f t="shared" si="86"/>
        <v>6</v>
      </c>
      <c r="AC412" s="17"/>
      <c r="AE412" s="163"/>
      <c r="AF412" s="163"/>
      <c r="AG412" s="163"/>
      <c r="AH412" s="163"/>
      <c r="AI412" s="163"/>
      <c r="AJ412" s="163"/>
      <c r="AK412" s="163"/>
      <c r="AL412" s="163"/>
      <c r="AM412" s="163"/>
      <c r="AN412" s="163"/>
      <c r="AO412" s="163"/>
      <c r="AP412" s="163"/>
      <c r="AQ412" s="163"/>
      <c r="AR412" s="163"/>
      <c r="AS412" s="163"/>
    </row>
    <row r="413" spans="1:45" s="71" customFormat="1">
      <c r="A413" s="197">
        <f t="shared" si="103"/>
        <v>403</v>
      </c>
      <c r="B413" s="198">
        <f>Data!B413</f>
        <v>20</v>
      </c>
      <c r="D413" s="212" t="str">
        <f t="shared" si="106"/>
        <v xml:space="preserve"> </v>
      </c>
      <c r="E413" s="213" t="str">
        <f t="shared" si="107"/>
        <v xml:space="preserve"> </v>
      </c>
      <c r="F413" s="214" t="str">
        <f t="shared" si="108"/>
        <v>H</v>
      </c>
      <c r="G413" s="214" t="str">
        <f t="shared" si="109"/>
        <v>E</v>
      </c>
      <c r="H413" s="214" t="str">
        <f t="shared" si="101"/>
        <v xml:space="preserve"> </v>
      </c>
      <c r="I413" s="214" t="str">
        <f t="shared" si="104"/>
        <v xml:space="preserve"> </v>
      </c>
      <c r="J413" s="215" t="str">
        <f t="shared" si="105"/>
        <v>B</v>
      </c>
      <c r="K413" s="216" t="str">
        <f t="shared" si="110"/>
        <v xml:space="preserve"> </v>
      </c>
      <c r="L413" s="217" t="str">
        <f t="shared" si="111"/>
        <v>2D</v>
      </c>
      <c r="M413" s="217" t="str">
        <f t="shared" si="112"/>
        <v xml:space="preserve"> </v>
      </c>
      <c r="N413" s="217" t="str">
        <f t="shared" si="102"/>
        <v xml:space="preserve"> </v>
      </c>
      <c r="O413" s="217">
        <f t="shared" si="83"/>
        <v>2</v>
      </c>
      <c r="P413" s="218" t="str">
        <f t="shared" si="84"/>
        <v xml:space="preserve"> </v>
      </c>
      <c r="Q413" s="219">
        <f t="shared" si="85"/>
        <v>7</v>
      </c>
      <c r="R413" s="220">
        <f t="shared" si="86"/>
        <v>4</v>
      </c>
      <c r="AC413" s="17"/>
      <c r="AE413" s="163"/>
      <c r="AF413" s="163"/>
      <c r="AG413" s="163"/>
      <c r="AH413" s="163"/>
      <c r="AI413" s="163"/>
      <c r="AJ413" s="163"/>
      <c r="AK413" s="163"/>
      <c r="AL413" s="163"/>
      <c r="AM413" s="163"/>
      <c r="AN413" s="163"/>
      <c r="AO413" s="163"/>
      <c r="AP413" s="163"/>
      <c r="AQ413" s="163"/>
      <c r="AR413" s="163"/>
      <c r="AS413" s="163"/>
    </row>
    <row r="414" spans="1:45" s="71" customFormat="1">
      <c r="A414" s="197">
        <f t="shared" si="103"/>
        <v>404</v>
      </c>
      <c r="B414" s="198">
        <f>Data!B414</f>
        <v>32</v>
      </c>
      <c r="D414" s="212" t="str">
        <f t="shared" si="106"/>
        <v xml:space="preserve"> </v>
      </c>
      <c r="E414" s="213" t="str">
        <f t="shared" si="107"/>
        <v xml:space="preserve"> </v>
      </c>
      <c r="F414" s="214" t="str">
        <f t="shared" si="108"/>
        <v>H</v>
      </c>
      <c r="G414" s="214" t="str">
        <f t="shared" si="109"/>
        <v>E</v>
      </c>
      <c r="H414" s="214" t="str">
        <f t="shared" si="101"/>
        <v xml:space="preserve"> </v>
      </c>
      <c r="I414" s="214" t="str">
        <f t="shared" si="104"/>
        <v>R</v>
      </c>
      <c r="J414" s="215" t="str">
        <f t="shared" si="105"/>
        <v xml:space="preserve"> </v>
      </c>
      <c r="K414" s="216" t="str">
        <f t="shared" si="110"/>
        <v xml:space="preserve"> </v>
      </c>
      <c r="L414" s="217" t="str">
        <f t="shared" si="111"/>
        <v xml:space="preserve"> </v>
      </c>
      <c r="M414" s="217" t="str">
        <f t="shared" si="112"/>
        <v>3D</v>
      </c>
      <c r="N414" s="217" t="str">
        <f t="shared" si="102"/>
        <v xml:space="preserve"> </v>
      </c>
      <c r="O414" s="217">
        <f t="shared" si="83"/>
        <v>2</v>
      </c>
      <c r="P414" s="218" t="str">
        <f t="shared" si="84"/>
        <v xml:space="preserve"> </v>
      </c>
      <c r="Q414" s="219">
        <f t="shared" si="85"/>
        <v>11</v>
      </c>
      <c r="R414" s="220">
        <f t="shared" si="86"/>
        <v>6</v>
      </c>
      <c r="AC414" s="17"/>
      <c r="AE414" s="163"/>
      <c r="AF414" s="163"/>
      <c r="AG414" s="163"/>
      <c r="AH414" s="163"/>
      <c r="AI414" s="163"/>
      <c r="AJ414" s="163"/>
      <c r="AK414" s="163"/>
      <c r="AL414" s="163"/>
      <c r="AM414" s="163"/>
      <c r="AN414" s="163"/>
      <c r="AO414" s="163"/>
      <c r="AP414" s="163"/>
      <c r="AQ414" s="163"/>
      <c r="AR414" s="163"/>
      <c r="AS414" s="163"/>
    </row>
    <row r="415" spans="1:45" s="71" customFormat="1">
      <c r="A415" s="197">
        <f t="shared" si="103"/>
        <v>405</v>
      </c>
      <c r="B415" s="198">
        <f>Data!B415</f>
        <v>33</v>
      </c>
      <c r="D415" s="212" t="str">
        <f t="shared" si="106"/>
        <v xml:space="preserve"> </v>
      </c>
      <c r="E415" s="213" t="str">
        <f t="shared" si="107"/>
        <v xml:space="preserve"> </v>
      </c>
      <c r="F415" s="214" t="str">
        <f t="shared" si="108"/>
        <v>H</v>
      </c>
      <c r="G415" s="214" t="str">
        <f t="shared" si="109"/>
        <v xml:space="preserve"> </v>
      </c>
      <c r="H415" s="214" t="str">
        <f t="shared" si="101"/>
        <v>O</v>
      </c>
      <c r="I415" s="214" t="str">
        <f t="shared" si="104"/>
        <v xml:space="preserve"> </v>
      </c>
      <c r="J415" s="215" t="str">
        <f t="shared" si="105"/>
        <v>B</v>
      </c>
      <c r="K415" s="216" t="str">
        <f t="shared" si="110"/>
        <v xml:space="preserve"> </v>
      </c>
      <c r="L415" s="217" t="str">
        <f t="shared" si="111"/>
        <v xml:space="preserve"> </v>
      </c>
      <c r="M415" s="217" t="str">
        <f t="shared" si="112"/>
        <v>3D</v>
      </c>
      <c r="N415" s="217" t="str">
        <f t="shared" si="102"/>
        <v xml:space="preserve"> </v>
      </c>
      <c r="O415" s="217" t="str">
        <f t="shared" si="83"/>
        <v xml:space="preserve"> </v>
      </c>
      <c r="P415" s="218">
        <f t="shared" si="84"/>
        <v>3</v>
      </c>
      <c r="Q415" s="219">
        <f t="shared" si="85"/>
        <v>11</v>
      </c>
      <c r="R415" s="220">
        <f t="shared" si="86"/>
        <v>6</v>
      </c>
      <c r="AC415" s="17"/>
      <c r="AE415" s="163"/>
      <c r="AF415" s="163"/>
      <c r="AG415" s="163"/>
      <c r="AH415" s="163"/>
      <c r="AI415" s="163"/>
      <c r="AJ415" s="163"/>
      <c r="AK415" s="163"/>
      <c r="AL415" s="163"/>
      <c r="AM415" s="163"/>
      <c r="AN415" s="163"/>
      <c r="AO415" s="163"/>
      <c r="AP415" s="163"/>
      <c r="AQ415" s="163"/>
      <c r="AR415" s="163"/>
      <c r="AS415" s="163"/>
    </row>
    <row r="416" spans="1:45" s="71" customFormat="1">
      <c r="A416" s="197">
        <f t="shared" si="103"/>
        <v>406</v>
      </c>
      <c r="B416" s="198">
        <f>Data!B416</f>
        <v>0</v>
      </c>
      <c r="D416" s="212">
        <f t="shared" si="106"/>
        <v>0</v>
      </c>
      <c r="E416" s="213" t="str">
        <f t="shared" si="107"/>
        <v xml:space="preserve"> </v>
      </c>
      <c r="F416" s="214" t="str">
        <f t="shared" si="108"/>
        <v xml:space="preserve"> </v>
      </c>
      <c r="G416" s="214" t="str">
        <f t="shared" si="109"/>
        <v xml:space="preserve"> </v>
      </c>
      <c r="H416" s="214" t="str">
        <f t="shared" si="101"/>
        <v xml:space="preserve"> </v>
      </c>
      <c r="I416" s="214" t="str">
        <f t="shared" si="104"/>
        <v xml:space="preserve"> </v>
      </c>
      <c r="J416" s="215" t="str">
        <f t="shared" si="105"/>
        <v xml:space="preserve"> </v>
      </c>
      <c r="K416" s="216" t="str">
        <f t="shared" si="110"/>
        <v xml:space="preserve"> </v>
      </c>
      <c r="L416" s="217" t="str">
        <f t="shared" si="111"/>
        <v xml:space="preserve"> </v>
      </c>
      <c r="M416" s="217" t="str">
        <f t="shared" si="112"/>
        <v xml:space="preserve"> </v>
      </c>
      <c r="N416" s="217" t="str">
        <f t="shared" si="102"/>
        <v xml:space="preserve"> </v>
      </c>
      <c r="O416" s="217" t="str">
        <f t="shared" si="83"/>
        <v xml:space="preserve"> </v>
      </c>
      <c r="P416" s="218" t="str">
        <f t="shared" si="84"/>
        <v xml:space="preserve"> </v>
      </c>
      <c r="Q416" s="219">
        <f t="shared" si="85"/>
        <v>0</v>
      </c>
      <c r="R416" s="220">
        <f t="shared" si="86"/>
        <v>0</v>
      </c>
      <c r="AC416" s="17"/>
      <c r="AE416" s="163"/>
      <c r="AF416" s="163"/>
      <c r="AG416" s="163"/>
      <c r="AH416" s="163"/>
      <c r="AI416" s="163"/>
      <c r="AJ416" s="163"/>
      <c r="AK416" s="163"/>
      <c r="AL416" s="163"/>
      <c r="AM416" s="163"/>
      <c r="AN416" s="163"/>
      <c r="AO416" s="163"/>
      <c r="AP416" s="163"/>
      <c r="AQ416" s="163"/>
      <c r="AR416" s="163"/>
      <c r="AS416" s="163"/>
    </row>
    <row r="417" spans="1:45" s="71" customFormat="1">
      <c r="A417" s="197">
        <f t="shared" si="103"/>
        <v>407</v>
      </c>
      <c r="B417" s="198">
        <f>Data!B417</f>
        <v>7</v>
      </c>
      <c r="D417" s="212" t="str">
        <f t="shared" si="106"/>
        <v xml:space="preserve"> </v>
      </c>
      <c r="E417" s="213" t="str">
        <f t="shared" si="107"/>
        <v>L</v>
      </c>
      <c r="F417" s="214" t="str">
        <f t="shared" si="108"/>
        <v xml:space="preserve"> </v>
      </c>
      <c r="G417" s="214" t="str">
        <f t="shared" si="109"/>
        <v xml:space="preserve"> </v>
      </c>
      <c r="H417" s="214" t="str">
        <f t="shared" si="101"/>
        <v>O</v>
      </c>
      <c r="I417" s="214" t="str">
        <f t="shared" si="104"/>
        <v>R</v>
      </c>
      <c r="J417" s="215" t="str">
        <f t="shared" si="105"/>
        <v xml:space="preserve"> </v>
      </c>
      <c r="K417" s="216" t="str">
        <f t="shared" si="110"/>
        <v>1D</v>
      </c>
      <c r="L417" s="217" t="str">
        <f t="shared" si="111"/>
        <v xml:space="preserve"> </v>
      </c>
      <c r="M417" s="217" t="str">
        <f t="shared" si="112"/>
        <v xml:space="preserve"> </v>
      </c>
      <c r="N417" s="217">
        <f t="shared" si="102"/>
        <v>1</v>
      </c>
      <c r="O417" s="217" t="str">
        <f t="shared" si="83"/>
        <v xml:space="preserve"> </v>
      </c>
      <c r="P417" s="218" t="str">
        <f t="shared" si="84"/>
        <v xml:space="preserve"> </v>
      </c>
      <c r="Q417" s="219">
        <f t="shared" si="85"/>
        <v>3</v>
      </c>
      <c r="R417" s="220">
        <f t="shared" si="86"/>
        <v>2</v>
      </c>
      <c r="AC417" s="17"/>
      <c r="AE417" s="163"/>
      <c r="AF417" s="163"/>
      <c r="AG417" s="163"/>
      <c r="AH417" s="163"/>
      <c r="AI417" s="163"/>
      <c r="AJ417" s="163"/>
      <c r="AK417" s="163"/>
      <c r="AL417" s="163"/>
      <c r="AM417" s="163"/>
      <c r="AN417" s="163"/>
      <c r="AO417" s="163"/>
      <c r="AP417" s="163"/>
      <c r="AQ417" s="163"/>
      <c r="AR417" s="163"/>
      <c r="AS417" s="163"/>
    </row>
    <row r="418" spans="1:45" s="71" customFormat="1">
      <c r="A418" s="197">
        <f t="shared" si="103"/>
        <v>408</v>
      </c>
      <c r="B418" s="198">
        <f>Data!B418</f>
        <v>22</v>
      </c>
      <c r="D418" s="212" t="str">
        <f t="shared" si="106"/>
        <v xml:space="preserve"> </v>
      </c>
      <c r="E418" s="213" t="str">
        <f t="shared" si="107"/>
        <v xml:space="preserve"> </v>
      </c>
      <c r="F418" s="214" t="str">
        <f t="shared" si="108"/>
        <v>H</v>
      </c>
      <c r="G418" s="214" t="str">
        <f t="shared" si="109"/>
        <v>E</v>
      </c>
      <c r="H418" s="214" t="str">
        <f t="shared" si="101"/>
        <v xml:space="preserve"> </v>
      </c>
      <c r="I418" s="214" t="str">
        <f t="shared" si="104"/>
        <v xml:space="preserve"> </v>
      </c>
      <c r="J418" s="215" t="str">
        <f t="shared" si="105"/>
        <v>B</v>
      </c>
      <c r="K418" s="216" t="str">
        <f t="shared" si="110"/>
        <v xml:space="preserve"> </v>
      </c>
      <c r="L418" s="217" t="str">
        <f t="shared" si="111"/>
        <v>2D</v>
      </c>
      <c r="M418" s="217" t="str">
        <f t="shared" si="112"/>
        <v xml:space="preserve"> </v>
      </c>
      <c r="N418" s="217">
        <f t="shared" si="102"/>
        <v>1</v>
      </c>
      <c r="O418" s="217" t="str">
        <f t="shared" si="83"/>
        <v xml:space="preserve"> </v>
      </c>
      <c r="P418" s="218" t="str">
        <f t="shared" si="84"/>
        <v xml:space="preserve"> </v>
      </c>
      <c r="Q418" s="219">
        <f t="shared" si="85"/>
        <v>8</v>
      </c>
      <c r="R418" s="220">
        <f t="shared" si="86"/>
        <v>4</v>
      </c>
      <c r="AC418" s="17"/>
      <c r="AE418" s="163"/>
      <c r="AF418" s="163"/>
      <c r="AG418" s="163"/>
      <c r="AH418" s="163"/>
      <c r="AI418" s="163"/>
      <c r="AJ418" s="163"/>
      <c r="AK418" s="163"/>
      <c r="AL418" s="163"/>
      <c r="AM418" s="163"/>
      <c r="AN418" s="163"/>
      <c r="AO418" s="163"/>
      <c r="AP418" s="163"/>
      <c r="AQ418" s="163"/>
      <c r="AR418" s="163"/>
      <c r="AS418" s="163"/>
    </row>
    <row r="419" spans="1:45" s="71" customFormat="1">
      <c r="A419" s="197">
        <f t="shared" si="103"/>
        <v>409</v>
      </c>
      <c r="B419" s="198">
        <f>Data!B419</f>
        <v>3</v>
      </c>
      <c r="D419" s="212" t="str">
        <f t="shared" si="106"/>
        <v xml:space="preserve"> </v>
      </c>
      <c r="E419" s="213" t="str">
        <f t="shared" si="107"/>
        <v>L</v>
      </c>
      <c r="F419" s="214" t="str">
        <f t="shared" si="108"/>
        <v xml:space="preserve"> </v>
      </c>
      <c r="G419" s="214" t="str">
        <f t="shared" si="109"/>
        <v xml:space="preserve"> </v>
      </c>
      <c r="H419" s="214" t="str">
        <f t="shared" si="101"/>
        <v>O</v>
      </c>
      <c r="I419" s="214" t="str">
        <f t="shared" si="104"/>
        <v>R</v>
      </c>
      <c r="J419" s="215" t="str">
        <f t="shared" si="105"/>
        <v xml:space="preserve"> </v>
      </c>
      <c r="K419" s="216" t="str">
        <f t="shared" si="110"/>
        <v>1D</v>
      </c>
      <c r="L419" s="217" t="str">
        <f t="shared" si="111"/>
        <v xml:space="preserve"> </v>
      </c>
      <c r="M419" s="217" t="str">
        <f t="shared" si="112"/>
        <v xml:space="preserve"> </v>
      </c>
      <c r="N419" s="217" t="str">
        <f t="shared" si="102"/>
        <v xml:space="preserve"> </v>
      </c>
      <c r="O419" s="217" t="str">
        <f t="shared" si="83"/>
        <v xml:space="preserve"> </v>
      </c>
      <c r="P419" s="218">
        <f t="shared" si="84"/>
        <v>3</v>
      </c>
      <c r="Q419" s="219">
        <f t="shared" si="85"/>
        <v>1</v>
      </c>
      <c r="R419" s="220">
        <f t="shared" si="86"/>
        <v>1</v>
      </c>
      <c r="AC419" s="17"/>
      <c r="AE419" s="163"/>
      <c r="AF419" s="163"/>
      <c r="AG419" s="163"/>
      <c r="AH419" s="163"/>
      <c r="AI419" s="163"/>
      <c r="AJ419" s="163"/>
      <c r="AK419" s="163"/>
      <c r="AL419" s="163"/>
      <c r="AM419" s="163"/>
      <c r="AN419" s="163"/>
      <c r="AO419" s="163"/>
      <c r="AP419" s="163"/>
      <c r="AQ419" s="163"/>
      <c r="AR419" s="163"/>
      <c r="AS419" s="163"/>
    </row>
    <row r="420" spans="1:45" s="71" customFormat="1">
      <c r="A420" s="197">
        <f t="shared" si="103"/>
        <v>410</v>
      </c>
      <c r="B420" s="198">
        <f>Data!B420</f>
        <v>6</v>
      </c>
      <c r="D420" s="212" t="str">
        <f t="shared" si="106"/>
        <v xml:space="preserve"> </v>
      </c>
      <c r="E420" s="213" t="str">
        <f t="shared" si="107"/>
        <v>L</v>
      </c>
      <c r="F420" s="214" t="str">
        <f t="shared" si="108"/>
        <v xml:space="preserve"> </v>
      </c>
      <c r="G420" s="214" t="str">
        <f t="shared" si="109"/>
        <v>E</v>
      </c>
      <c r="H420" s="214" t="str">
        <f t="shared" si="101"/>
        <v xml:space="preserve"> </v>
      </c>
      <c r="I420" s="214" t="str">
        <f t="shared" si="104"/>
        <v xml:space="preserve"> </v>
      </c>
      <c r="J420" s="215" t="str">
        <f t="shared" si="105"/>
        <v>B</v>
      </c>
      <c r="K420" s="216" t="str">
        <f t="shared" si="110"/>
        <v>1D</v>
      </c>
      <c r="L420" s="217" t="str">
        <f t="shared" si="111"/>
        <v xml:space="preserve"> </v>
      </c>
      <c r="M420" s="217" t="str">
        <f t="shared" si="112"/>
        <v xml:space="preserve"> </v>
      </c>
      <c r="N420" s="217" t="str">
        <f t="shared" si="102"/>
        <v xml:space="preserve"> </v>
      </c>
      <c r="O420" s="217" t="str">
        <f t="shared" si="83"/>
        <v xml:space="preserve"> </v>
      </c>
      <c r="P420" s="218">
        <f t="shared" si="84"/>
        <v>3</v>
      </c>
      <c r="Q420" s="219">
        <f t="shared" si="85"/>
        <v>2</v>
      </c>
      <c r="R420" s="220">
        <f t="shared" si="86"/>
        <v>1</v>
      </c>
      <c r="AC420" s="17"/>
      <c r="AE420" s="163"/>
      <c r="AF420" s="163"/>
      <c r="AG420" s="163"/>
      <c r="AH420" s="163"/>
      <c r="AI420" s="163"/>
      <c r="AJ420" s="163"/>
      <c r="AK420" s="163"/>
      <c r="AL420" s="163"/>
      <c r="AM420" s="163"/>
      <c r="AN420" s="163"/>
      <c r="AO420" s="163"/>
      <c r="AP420" s="163"/>
      <c r="AQ420" s="163"/>
      <c r="AR420" s="163"/>
      <c r="AS420" s="163"/>
    </row>
    <row r="421" spans="1:45" s="71" customFormat="1">
      <c r="A421" s="197">
        <f t="shared" si="103"/>
        <v>411</v>
      </c>
      <c r="B421" s="198">
        <f>Data!B421</f>
        <v>1</v>
      </c>
      <c r="D421" s="212" t="str">
        <f t="shared" si="106"/>
        <v xml:space="preserve"> </v>
      </c>
      <c r="E421" s="213" t="str">
        <f t="shared" si="107"/>
        <v>L</v>
      </c>
      <c r="F421" s="214" t="str">
        <f t="shared" si="108"/>
        <v xml:space="preserve"> </v>
      </c>
      <c r="G421" s="214" t="str">
        <f t="shared" si="109"/>
        <v xml:space="preserve"> </v>
      </c>
      <c r="H421" s="214" t="str">
        <f t="shared" si="101"/>
        <v>O</v>
      </c>
      <c r="I421" s="214" t="str">
        <f t="shared" si="104"/>
        <v>R</v>
      </c>
      <c r="J421" s="215" t="str">
        <f t="shared" si="105"/>
        <v xml:space="preserve"> </v>
      </c>
      <c r="K421" s="216" t="str">
        <f t="shared" si="110"/>
        <v>1D</v>
      </c>
      <c r="L421" s="217" t="str">
        <f t="shared" si="111"/>
        <v xml:space="preserve"> </v>
      </c>
      <c r="M421" s="217" t="str">
        <f t="shared" si="112"/>
        <v xml:space="preserve"> </v>
      </c>
      <c r="N421" s="217">
        <f t="shared" si="102"/>
        <v>1</v>
      </c>
      <c r="O421" s="217" t="str">
        <f t="shared" si="83"/>
        <v xml:space="preserve"> </v>
      </c>
      <c r="P421" s="218" t="str">
        <f t="shared" si="84"/>
        <v xml:space="preserve"> </v>
      </c>
      <c r="Q421" s="219">
        <f t="shared" si="85"/>
        <v>1</v>
      </c>
      <c r="R421" s="220">
        <f t="shared" si="86"/>
        <v>1</v>
      </c>
      <c r="AC421" s="17"/>
      <c r="AE421" s="163"/>
      <c r="AF421" s="163"/>
      <c r="AG421" s="163"/>
      <c r="AH421" s="163"/>
      <c r="AI421" s="163"/>
      <c r="AJ421" s="163"/>
      <c r="AK421" s="163"/>
      <c r="AL421" s="163"/>
      <c r="AM421" s="163"/>
      <c r="AN421" s="163"/>
      <c r="AO421" s="163"/>
      <c r="AP421" s="163"/>
      <c r="AQ421" s="163"/>
      <c r="AR421" s="163"/>
      <c r="AS421" s="163"/>
    </row>
    <row r="422" spans="1:45" s="71" customFormat="1">
      <c r="A422" s="197">
        <f t="shared" si="103"/>
        <v>412</v>
      </c>
      <c r="B422" s="198">
        <f>Data!B422</f>
        <v>6</v>
      </c>
      <c r="D422" s="212" t="str">
        <f t="shared" si="106"/>
        <v xml:space="preserve"> </v>
      </c>
      <c r="E422" s="213" t="str">
        <f t="shared" si="107"/>
        <v>L</v>
      </c>
      <c r="F422" s="214" t="str">
        <f t="shared" si="108"/>
        <v xml:space="preserve"> </v>
      </c>
      <c r="G422" s="214" t="str">
        <f t="shared" si="109"/>
        <v>E</v>
      </c>
      <c r="H422" s="214" t="str">
        <f t="shared" si="101"/>
        <v xml:space="preserve"> </v>
      </c>
      <c r="I422" s="214" t="str">
        <f t="shared" si="104"/>
        <v xml:space="preserve"> </v>
      </c>
      <c r="J422" s="215" t="str">
        <f t="shared" si="105"/>
        <v>B</v>
      </c>
      <c r="K422" s="216" t="str">
        <f t="shared" si="110"/>
        <v>1D</v>
      </c>
      <c r="L422" s="217" t="str">
        <f t="shared" si="111"/>
        <v xml:space="preserve"> </v>
      </c>
      <c r="M422" s="217" t="str">
        <f t="shared" si="112"/>
        <v xml:space="preserve"> </v>
      </c>
      <c r="N422" s="217" t="str">
        <f t="shared" si="102"/>
        <v xml:space="preserve"> </v>
      </c>
      <c r="O422" s="217" t="str">
        <f t="shared" si="83"/>
        <v xml:space="preserve"> </v>
      </c>
      <c r="P422" s="218">
        <f t="shared" si="84"/>
        <v>3</v>
      </c>
      <c r="Q422" s="219">
        <f t="shared" si="85"/>
        <v>2</v>
      </c>
      <c r="R422" s="220">
        <f t="shared" si="86"/>
        <v>1</v>
      </c>
      <c r="AC422" s="17"/>
      <c r="AE422" s="163"/>
      <c r="AF422" s="163"/>
      <c r="AG422" s="163"/>
      <c r="AH422" s="163"/>
      <c r="AI422" s="163"/>
      <c r="AJ422" s="163"/>
      <c r="AK422" s="163"/>
      <c r="AL422" s="163"/>
      <c r="AM422" s="163"/>
      <c r="AN422" s="163"/>
      <c r="AO422" s="163"/>
      <c r="AP422" s="163"/>
      <c r="AQ422" s="163"/>
      <c r="AR422" s="163"/>
      <c r="AS422" s="163"/>
    </row>
    <row r="423" spans="1:45" s="71" customFormat="1">
      <c r="A423" s="197">
        <f t="shared" si="103"/>
        <v>413</v>
      </c>
      <c r="B423" s="198">
        <f>Data!B423</f>
        <v>23</v>
      </c>
      <c r="D423" s="212" t="str">
        <f t="shared" si="106"/>
        <v xml:space="preserve"> </v>
      </c>
      <c r="E423" s="213" t="str">
        <f t="shared" si="107"/>
        <v xml:space="preserve"> </v>
      </c>
      <c r="F423" s="214" t="str">
        <f t="shared" si="108"/>
        <v>H</v>
      </c>
      <c r="G423" s="214" t="str">
        <f t="shared" si="109"/>
        <v xml:space="preserve"> </v>
      </c>
      <c r="H423" s="214" t="str">
        <f t="shared" si="101"/>
        <v>O</v>
      </c>
      <c r="I423" s="214" t="str">
        <f t="shared" si="104"/>
        <v>R</v>
      </c>
      <c r="J423" s="215" t="str">
        <f t="shared" si="105"/>
        <v xml:space="preserve"> </v>
      </c>
      <c r="K423" s="216" t="str">
        <f t="shared" si="110"/>
        <v xml:space="preserve"> </v>
      </c>
      <c r="L423" s="217" t="str">
        <f t="shared" si="111"/>
        <v>2D</v>
      </c>
      <c r="M423" s="217" t="str">
        <f t="shared" si="112"/>
        <v xml:space="preserve"> </v>
      </c>
      <c r="N423" s="217" t="str">
        <f t="shared" si="102"/>
        <v xml:space="preserve"> </v>
      </c>
      <c r="O423" s="217">
        <f t="shared" si="83"/>
        <v>2</v>
      </c>
      <c r="P423" s="218" t="str">
        <f t="shared" si="84"/>
        <v xml:space="preserve"> </v>
      </c>
      <c r="Q423" s="219">
        <f t="shared" si="85"/>
        <v>8</v>
      </c>
      <c r="R423" s="220">
        <f t="shared" si="86"/>
        <v>4</v>
      </c>
      <c r="AC423" s="17"/>
      <c r="AE423" s="163"/>
      <c r="AF423" s="163"/>
      <c r="AG423" s="163"/>
      <c r="AH423" s="163"/>
      <c r="AI423" s="163"/>
      <c r="AJ423" s="163"/>
      <c r="AK423" s="163"/>
      <c r="AL423" s="163"/>
      <c r="AM423" s="163"/>
      <c r="AN423" s="163"/>
      <c r="AO423" s="163"/>
      <c r="AP423" s="163"/>
      <c r="AQ423" s="163"/>
      <c r="AR423" s="163"/>
      <c r="AS423" s="163"/>
    </row>
    <row r="424" spans="1:45" s="71" customFormat="1">
      <c r="A424" s="197">
        <f t="shared" si="103"/>
        <v>414</v>
      </c>
      <c r="B424" s="198">
        <f>Data!B424</f>
        <v>7</v>
      </c>
      <c r="D424" s="212" t="str">
        <f t="shared" si="106"/>
        <v xml:space="preserve"> </v>
      </c>
      <c r="E424" s="213" t="str">
        <f t="shared" si="107"/>
        <v>L</v>
      </c>
      <c r="F424" s="214" t="str">
        <f t="shared" si="108"/>
        <v xml:space="preserve"> </v>
      </c>
      <c r="G424" s="214" t="str">
        <f t="shared" si="109"/>
        <v xml:space="preserve"> </v>
      </c>
      <c r="H424" s="214" t="str">
        <f t="shared" si="101"/>
        <v>O</v>
      </c>
      <c r="I424" s="214" t="str">
        <f t="shared" si="104"/>
        <v>R</v>
      </c>
      <c r="J424" s="215" t="str">
        <f t="shared" si="105"/>
        <v xml:space="preserve"> </v>
      </c>
      <c r="K424" s="216" t="str">
        <f t="shared" si="110"/>
        <v>1D</v>
      </c>
      <c r="L424" s="217" t="str">
        <f t="shared" si="111"/>
        <v xml:space="preserve"> </v>
      </c>
      <c r="M424" s="217" t="str">
        <f t="shared" si="112"/>
        <v xml:space="preserve"> </v>
      </c>
      <c r="N424" s="217">
        <f t="shared" si="102"/>
        <v>1</v>
      </c>
      <c r="O424" s="217" t="str">
        <f t="shared" si="83"/>
        <v xml:space="preserve"> </v>
      </c>
      <c r="P424" s="218" t="str">
        <f t="shared" si="84"/>
        <v xml:space="preserve"> </v>
      </c>
      <c r="Q424" s="219">
        <f t="shared" si="85"/>
        <v>3</v>
      </c>
      <c r="R424" s="220">
        <f t="shared" si="86"/>
        <v>2</v>
      </c>
      <c r="AC424" s="17"/>
      <c r="AE424" s="163"/>
      <c r="AF424" s="163"/>
      <c r="AG424" s="163"/>
      <c r="AH424" s="163"/>
      <c r="AI424" s="163"/>
      <c r="AJ424" s="163"/>
      <c r="AK424" s="163"/>
      <c r="AL424" s="163"/>
      <c r="AM424" s="163"/>
      <c r="AN424" s="163"/>
      <c r="AO424" s="163"/>
      <c r="AP424" s="163"/>
      <c r="AQ424" s="163"/>
      <c r="AR424" s="163"/>
      <c r="AS424" s="163"/>
    </row>
    <row r="425" spans="1:45" s="71" customFormat="1">
      <c r="A425" s="197">
        <f t="shared" si="103"/>
        <v>415</v>
      </c>
      <c r="B425" s="198">
        <f>Data!B425</f>
        <v>13</v>
      </c>
      <c r="D425" s="212" t="str">
        <f t="shared" si="106"/>
        <v xml:space="preserve"> </v>
      </c>
      <c r="E425" s="213" t="str">
        <f t="shared" si="107"/>
        <v>L</v>
      </c>
      <c r="F425" s="214" t="str">
        <f t="shared" si="108"/>
        <v xml:space="preserve"> </v>
      </c>
      <c r="G425" s="214" t="str">
        <f t="shared" si="109"/>
        <v xml:space="preserve"> </v>
      </c>
      <c r="H425" s="214" t="str">
        <f t="shared" si="101"/>
        <v>O</v>
      </c>
      <c r="I425" s="214" t="str">
        <f t="shared" si="104"/>
        <v xml:space="preserve"> </v>
      </c>
      <c r="J425" s="215" t="str">
        <f t="shared" si="105"/>
        <v>B</v>
      </c>
      <c r="K425" s="216" t="str">
        <f t="shared" si="110"/>
        <v xml:space="preserve"> </v>
      </c>
      <c r="L425" s="217" t="str">
        <f t="shared" si="111"/>
        <v>2D</v>
      </c>
      <c r="M425" s="217" t="str">
        <f t="shared" si="112"/>
        <v xml:space="preserve"> </v>
      </c>
      <c r="N425" s="217">
        <f t="shared" si="102"/>
        <v>1</v>
      </c>
      <c r="O425" s="217" t="str">
        <f t="shared" si="83"/>
        <v xml:space="preserve"> </v>
      </c>
      <c r="P425" s="218" t="str">
        <f t="shared" si="84"/>
        <v xml:space="preserve"> </v>
      </c>
      <c r="Q425" s="219">
        <f t="shared" si="85"/>
        <v>5</v>
      </c>
      <c r="R425" s="220">
        <f t="shared" si="86"/>
        <v>3</v>
      </c>
      <c r="AC425" s="17"/>
      <c r="AE425" s="163"/>
      <c r="AF425" s="163"/>
      <c r="AG425" s="163"/>
      <c r="AH425" s="163"/>
      <c r="AI425" s="163"/>
      <c r="AJ425" s="163"/>
      <c r="AK425" s="163"/>
      <c r="AL425" s="163"/>
      <c r="AM425" s="163"/>
      <c r="AN425" s="163"/>
      <c r="AO425" s="163"/>
      <c r="AP425" s="163"/>
      <c r="AQ425" s="163"/>
      <c r="AR425" s="163"/>
      <c r="AS425" s="163"/>
    </row>
    <row r="426" spans="1:45" s="71" customFormat="1">
      <c r="A426" s="197">
        <f t="shared" si="103"/>
        <v>416</v>
      </c>
      <c r="B426" s="198">
        <f>Data!B426</f>
        <v>11</v>
      </c>
      <c r="D426" s="212" t="str">
        <f t="shared" si="106"/>
        <v xml:space="preserve"> </v>
      </c>
      <c r="E426" s="213" t="str">
        <f t="shared" si="107"/>
        <v>L</v>
      </c>
      <c r="F426" s="214" t="str">
        <f t="shared" si="108"/>
        <v xml:space="preserve"> </v>
      </c>
      <c r="G426" s="214" t="str">
        <f t="shared" si="109"/>
        <v xml:space="preserve"> </v>
      </c>
      <c r="H426" s="214" t="str">
        <f t="shared" si="101"/>
        <v>O</v>
      </c>
      <c r="I426" s="214" t="str">
        <f t="shared" si="104"/>
        <v xml:space="preserve"> </v>
      </c>
      <c r="J426" s="215" t="str">
        <f t="shared" si="105"/>
        <v>B</v>
      </c>
      <c r="K426" s="216" t="str">
        <f t="shared" si="110"/>
        <v>1D</v>
      </c>
      <c r="L426" s="217" t="str">
        <f t="shared" si="111"/>
        <v xml:space="preserve"> </v>
      </c>
      <c r="M426" s="217" t="str">
        <f t="shared" si="112"/>
        <v xml:space="preserve"> </v>
      </c>
      <c r="N426" s="217" t="str">
        <f t="shared" si="102"/>
        <v xml:space="preserve"> </v>
      </c>
      <c r="O426" s="217">
        <f t="shared" si="83"/>
        <v>2</v>
      </c>
      <c r="P426" s="218" t="str">
        <f t="shared" si="84"/>
        <v xml:space="preserve"> </v>
      </c>
      <c r="Q426" s="219">
        <f t="shared" si="85"/>
        <v>4</v>
      </c>
      <c r="R426" s="220">
        <f t="shared" si="86"/>
        <v>2</v>
      </c>
      <c r="AC426" s="17"/>
      <c r="AE426" s="163"/>
      <c r="AF426" s="163"/>
      <c r="AG426" s="163"/>
      <c r="AH426" s="163"/>
      <c r="AI426" s="163"/>
      <c r="AJ426" s="163"/>
      <c r="AK426" s="163"/>
      <c r="AL426" s="163"/>
      <c r="AM426" s="163"/>
      <c r="AN426" s="163"/>
      <c r="AO426" s="163"/>
      <c r="AP426" s="163"/>
      <c r="AQ426" s="163"/>
      <c r="AR426" s="163"/>
      <c r="AS426" s="163"/>
    </row>
    <row r="427" spans="1:45" s="71" customFormat="1">
      <c r="A427" s="197">
        <f t="shared" si="103"/>
        <v>417</v>
      </c>
      <c r="B427" s="198">
        <f>Data!B427</f>
        <v>21</v>
      </c>
      <c r="D427" s="212" t="str">
        <f t="shared" si="106"/>
        <v xml:space="preserve"> </v>
      </c>
      <c r="E427" s="213" t="str">
        <f t="shared" si="107"/>
        <v xml:space="preserve"> </v>
      </c>
      <c r="F427" s="214" t="str">
        <f t="shared" si="108"/>
        <v>H</v>
      </c>
      <c r="G427" s="214" t="str">
        <f t="shared" si="109"/>
        <v xml:space="preserve"> </v>
      </c>
      <c r="H427" s="214" t="str">
        <f t="shared" si="101"/>
        <v>O</v>
      </c>
      <c r="I427" s="214" t="str">
        <f t="shared" si="104"/>
        <v>R</v>
      </c>
      <c r="J427" s="215" t="str">
        <f t="shared" si="105"/>
        <v xml:space="preserve"> </v>
      </c>
      <c r="K427" s="216" t="str">
        <f t="shared" si="110"/>
        <v xml:space="preserve"> </v>
      </c>
      <c r="L427" s="217" t="str">
        <f t="shared" si="111"/>
        <v>2D</v>
      </c>
      <c r="M427" s="217" t="str">
        <f t="shared" si="112"/>
        <v xml:space="preserve"> </v>
      </c>
      <c r="N427" s="217" t="str">
        <f t="shared" si="102"/>
        <v xml:space="preserve"> </v>
      </c>
      <c r="O427" s="217" t="str">
        <f t="shared" si="83"/>
        <v xml:space="preserve"> </v>
      </c>
      <c r="P427" s="218">
        <f t="shared" si="84"/>
        <v>3</v>
      </c>
      <c r="Q427" s="219">
        <f t="shared" si="85"/>
        <v>7</v>
      </c>
      <c r="R427" s="220">
        <f t="shared" si="86"/>
        <v>4</v>
      </c>
      <c r="AC427" s="17"/>
      <c r="AE427" s="163"/>
      <c r="AF427" s="163"/>
      <c r="AG427" s="163"/>
      <c r="AH427" s="163"/>
      <c r="AI427" s="163"/>
      <c r="AJ427" s="163"/>
      <c r="AK427" s="163"/>
      <c r="AL427" s="163"/>
      <c r="AM427" s="163"/>
      <c r="AN427" s="163"/>
      <c r="AO427" s="163"/>
      <c r="AP427" s="163"/>
      <c r="AQ427" s="163"/>
      <c r="AR427" s="163"/>
      <c r="AS427" s="163"/>
    </row>
    <row r="428" spans="1:45" s="71" customFormat="1">
      <c r="A428" s="197">
        <f t="shared" si="103"/>
        <v>418</v>
      </c>
      <c r="B428" s="198">
        <f>Data!B428</f>
        <v>33</v>
      </c>
      <c r="D428" s="212" t="str">
        <f t="shared" si="106"/>
        <v xml:space="preserve"> </v>
      </c>
      <c r="E428" s="213" t="str">
        <f t="shared" si="107"/>
        <v xml:space="preserve"> </v>
      </c>
      <c r="F428" s="214" t="str">
        <f t="shared" si="108"/>
        <v>H</v>
      </c>
      <c r="G428" s="214" t="str">
        <f t="shared" si="109"/>
        <v xml:space="preserve"> </v>
      </c>
      <c r="H428" s="214" t="str">
        <f t="shared" si="101"/>
        <v>O</v>
      </c>
      <c r="I428" s="214" t="str">
        <f t="shared" si="104"/>
        <v xml:space="preserve"> </v>
      </c>
      <c r="J428" s="215" t="str">
        <f t="shared" si="105"/>
        <v>B</v>
      </c>
      <c r="K428" s="216" t="str">
        <f t="shared" si="110"/>
        <v xml:space="preserve"> </v>
      </c>
      <c r="L428" s="217" t="str">
        <f t="shared" si="111"/>
        <v xml:space="preserve"> </v>
      </c>
      <c r="M428" s="217" t="str">
        <f t="shared" si="112"/>
        <v>3D</v>
      </c>
      <c r="N428" s="217" t="str">
        <f t="shared" si="102"/>
        <v xml:space="preserve"> </v>
      </c>
      <c r="O428" s="217" t="str">
        <f t="shared" si="83"/>
        <v xml:space="preserve"> </v>
      </c>
      <c r="P428" s="218">
        <f t="shared" si="84"/>
        <v>3</v>
      </c>
      <c r="Q428" s="219">
        <f t="shared" si="85"/>
        <v>11</v>
      </c>
      <c r="R428" s="220">
        <f t="shared" si="86"/>
        <v>6</v>
      </c>
      <c r="AC428" s="17"/>
      <c r="AE428" s="163"/>
      <c r="AF428" s="163"/>
      <c r="AG428" s="163"/>
      <c r="AH428" s="163"/>
      <c r="AI428" s="163"/>
      <c r="AJ428" s="163"/>
      <c r="AK428" s="163"/>
      <c r="AL428" s="163"/>
      <c r="AM428" s="163"/>
      <c r="AN428" s="163"/>
      <c r="AO428" s="163"/>
      <c r="AP428" s="163"/>
      <c r="AQ428" s="163"/>
      <c r="AR428" s="163"/>
      <c r="AS428" s="163"/>
    </row>
    <row r="429" spans="1:45" s="71" customFormat="1">
      <c r="A429" s="197">
        <f t="shared" si="103"/>
        <v>419</v>
      </c>
      <c r="B429" s="198">
        <f>Data!B429</f>
        <v>14</v>
      </c>
      <c r="D429" s="212" t="str">
        <f t="shared" si="106"/>
        <v xml:space="preserve"> </v>
      </c>
      <c r="E429" s="213" t="str">
        <f t="shared" si="107"/>
        <v>L</v>
      </c>
      <c r="F429" s="214" t="str">
        <f t="shared" si="108"/>
        <v xml:space="preserve"> </v>
      </c>
      <c r="G429" s="214" t="str">
        <f t="shared" si="109"/>
        <v>E</v>
      </c>
      <c r="H429" s="214" t="str">
        <f t="shared" si="101"/>
        <v xml:space="preserve"> </v>
      </c>
      <c r="I429" s="214" t="str">
        <f t="shared" si="104"/>
        <v>R</v>
      </c>
      <c r="J429" s="215" t="str">
        <f t="shared" si="105"/>
        <v xml:space="preserve"> </v>
      </c>
      <c r="K429" s="216" t="str">
        <f t="shared" si="110"/>
        <v xml:space="preserve"> </v>
      </c>
      <c r="L429" s="217" t="str">
        <f t="shared" si="111"/>
        <v>2D</v>
      </c>
      <c r="M429" s="217" t="str">
        <f t="shared" si="112"/>
        <v xml:space="preserve"> </v>
      </c>
      <c r="N429" s="217" t="str">
        <f t="shared" si="102"/>
        <v xml:space="preserve"> </v>
      </c>
      <c r="O429" s="217">
        <f t="shared" si="83"/>
        <v>2</v>
      </c>
      <c r="P429" s="218" t="str">
        <f t="shared" si="84"/>
        <v xml:space="preserve"> </v>
      </c>
      <c r="Q429" s="219">
        <f t="shared" si="85"/>
        <v>5</v>
      </c>
      <c r="R429" s="220">
        <f t="shared" si="86"/>
        <v>3</v>
      </c>
      <c r="AC429" s="17"/>
      <c r="AE429" s="163"/>
      <c r="AF429" s="163"/>
      <c r="AG429" s="163"/>
      <c r="AH429" s="163"/>
      <c r="AI429" s="163"/>
      <c r="AJ429" s="163"/>
      <c r="AK429" s="163"/>
      <c r="AL429" s="163"/>
      <c r="AM429" s="163"/>
      <c r="AN429" s="163"/>
      <c r="AO429" s="163"/>
      <c r="AP429" s="163"/>
      <c r="AQ429" s="163"/>
      <c r="AR429" s="163"/>
      <c r="AS429" s="163"/>
    </row>
    <row r="430" spans="1:45" s="71" customFormat="1">
      <c r="A430" s="197">
        <f t="shared" si="103"/>
        <v>420</v>
      </c>
      <c r="B430" s="198">
        <f>Data!B430</f>
        <v>16</v>
      </c>
      <c r="D430" s="212" t="str">
        <f t="shared" si="106"/>
        <v xml:space="preserve"> </v>
      </c>
      <c r="E430" s="213" t="str">
        <f t="shared" si="107"/>
        <v>L</v>
      </c>
      <c r="F430" s="214" t="str">
        <f t="shared" si="108"/>
        <v xml:space="preserve"> </v>
      </c>
      <c r="G430" s="214" t="str">
        <f t="shared" si="109"/>
        <v>E</v>
      </c>
      <c r="H430" s="214" t="str">
        <f t="shared" si="101"/>
        <v xml:space="preserve"> </v>
      </c>
      <c r="I430" s="214" t="str">
        <f t="shared" si="104"/>
        <v>R</v>
      </c>
      <c r="J430" s="215" t="str">
        <f t="shared" si="105"/>
        <v xml:space="preserve"> </v>
      </c>
      <c r="K430" s="216" t="str">
        <f t="shared" si="110"/>
        <v xml:space="preserve"> </v>
      </c>
      <c r="L430" s="217" t="str">
        <f t="shared" si="111"/>
        <v>2D</v>
      </c>
      <c r="M430" s="217" t="str">
        <f t="shared" si="112"/>
        <v xml:space="preserve"> </v>
      </c>
      <c r="N430" s="217">
        <f t="shared" si="102"/>
        <v>1</v>
      </c>
      <c r="O430" s="217" t="str">
        <f t="shared" si="83"/>
        <v xml:space="preserve"> </v>
      </c>
      <c r="P430" s="218" t="str">
        <f t="shared" si="84"/>
        <v xml:space="preserve"> </v>
      </c>
      <c r="Q430" s="219">
        <f t="shared" si="85"/>
        <v>6</v>
      </c>
      <c r="R430" s="220">
        <f t="shared" si="86"/>
        <v>3</v>
      </c>
      <c r="AC430" s="17"/>
      <c r="AE430" s="163"/>
      <c r="AF430" s="163"/>
      <c r="AG430" s="163"/>
      <c r="AH430" s="163"/>
      <c r="AI430" s="163"/>
      <c r="AJ430" s="163"/>
      <c r="AK430" s="163"/>
      <c r="AL430" s="163"/>
      <c r="AM430" s="163"/>
      <c r="AN430" s="163"/>
      <c r="AO430" s="163"/>
      <c r="AP430" s="163"/>
      <c r="AQ430" s="163"/>
      <c r="AR430" s="163"/>
      <c r="AS430" s="163"/>
    </row>
    <row r="431" spans="1:45" s="71" customFormat="1">
      <c r="A431" s="197">
        <f t="shared" si="103"/>
        <v>421</v>
      </c>
      <c r="B431" s="198">
        <f>Data!B431</f>
        <v>29</v>
      </c>
      <c r="D431" s="212" t="str">
        <f t="shared" si="106"/>
        <v xml:space="preserve"> </v>
      </c>
      <c r="E431" s="213" t="str">
        <f t="shared" si="107"/>
        <v xml:space="preserve"> </v>
      </c>
      <c r="F431" s="214" t="str">
        <f t="shared" si="108"/>
        <v>H</v>
      </c>
      <c r="G431" s="214" t="str">
        <f t="shared" si="109"/>
        <v xml:space="preserve"> </v>
      </c>
      <c r="H431" s="214" t="str">
        <f t="shared" si="101"/>
        <v>O</v>
      </c>
      <c r="I431" s="214" t="str">
        <f t="shared" si="104"/>
        <v xml:space="preserve"> </v>
      </c>
      <c r="J431" s="215" t="str">
        <f t="shared" si="105"/>
        <v>B</v>
      </c>
      <c r="K431" s="216" t="str">
        <f t="shared" si="110"/>
        <v xml:space="preserve"> </v>
      </c>
      <c r="L431" s="217" t="str">
        <f t="shared" si="111"/>
        <v xml:space="preserve"> </v>
      </c>
      <c r="M431" s="217" t="str">
        <f t="shared" si="112"/>
        <v>3D</v>
      </c>
      <c r="N431" s="217" t="str">
        <f t="shared" si="102"/>
        <v xml:space="preserve"> </v>
      </c>
      <c r="O431" s="217">
        <f t="shared" si="83"/>
        <v>2</v>
      </c>
      <c r="P431" s="218" t="str">
        <f t="shared" si="84"/>
        <v xml:space="preserve"> </v>
      </c>
      <c r="Q431" s="219">
        <f t="shared" si="85"/>
        <v>10</v>
      </c>
      <c r="R431" s="220">
        <f t="shared" si="86"/>
        <v>5</v>
      </c>
      <c r="AC431" s="17"/>
      <c r="AE431" s="163"/>
      <c r="AF431" s="163"/>
      <c r="AG431" s="163"/>
      <c r="AH431" s="163"/>
      <c r="AI431" s="163"/>
      <c r="AJ431" s="163"/>
      <c r="AK431" s="163"/>
      <c r="AL431" s="163"/>
      <c r="AM431" s="163"/>
      <c r="AN431" s="163"/>
      <c r="AO431" s="163"/>
      <c r="AP431" s="163"/>
      <c r="AQ431" s="163"/>
      <c r="AR431" s="163"/>
      <c r="AS431" s="163"/>
    </row>
    <row r="432" spans="1:45" s="71" customFormat="1">
      <c r="A432" s="197">
        <f t="shared" si="103"/>
        <v>422</v>
      </c>
      <c r="B432" s="198">
        <f>Data!B432</f>
        <v>33</v>
      </c>
      <c r="D432" s="212" t="str">
        <f t="shared" si="106"/>
        <v xml:space="preserve"> </v>
      </c>
      <c r="E432" s="213" t="str">
        <f t="shared" si="107"/>
        <v xml:space="preserve"> </v>
      </c>
      <c r="F432" s="214" t="str">
        <f t="shared" si="108"/>
        <v>H</v>
      </c>
      <c r="G432" s="214" t="str">
        <f t="shared" si="109"/>
        <v xml:space="preserve"> </v>
      </c>
      <c r="H432" s="214" t="str">
        <f t="shared" si="101"/>
        <v>O</v>
      </c>
      <c r="I432" s="214" t="str">
        <f t="shared" si="104"/>
        <v xml:space="preserve"> </v>
      </c>
      <c r="J432" s="215" t="str">
        <f t="shared" si="105"/>
        <v>B</v>
      </c>
      <c r="K432" s="216" t="str">
        <f t="shared" si="110"/>
        <v xml:space="preserve"> </v>
      </c>
      <c r="L432" s="217" t="str">
        <f t="shared" si="111"/>
        <v xml:space="preserve"> </v>
      </c>
      <c r="M432" s="217" t="str">
        <f t="shared" si="112"/>
        <v>3D</v>
      </c>
      <c r="N432" s="217" t="str">
        <f t="shared" si="102"/>
        <v xml:space="preserve"> </v>
      </c>
      <c r="O432" s="217" t="str">
        <f t="shared" si="83"/>
        <v xml:space="preserve"> </v>
      </c>
      <c r="P432" s="218">
        <f t="shared" si="84"/>
        <v>3</v>
      </c>
      <c r="Q432" s="219">
        <f t="shared" si="85"/>
        <v>11</v>
      </c>
      <c r="R432" s="220">
        <f t="shared" si="86"/>
        <v>6</v>
      </c>
      <c r="AC432" s="17"/>
      <c r="AE432" s="163"/>
      <c r="AF432" s="163"/>
      <c r="AG432" s="163"/>
      <c r="AH432" s="163"/>
      <c r="AI432" s="163"/>
      <c r="AJ432" s="163"/>
      <c r="AK432" s="163"/>
      <c r="AL432" s="163"/>
      <c r="AM432" s="163"/>
      <c r="AN432" s="163"/>
      <c r="AO432" s="163"/>
      <c r="AP432" s="163"/>
      <c r="AQ432" s="163"/>
      <c r="AR432" s="163"/>
      <c r="AS432" s="163"/>
    </row>
    <row r="433" spans="1:45" s="71" customFormat="1">
      <c r="A433" s="197">
        <f t="shared" si="103"/>
        <v>423</v>
      </c>
      <c r="B433" s="198">
        <f>Data!B433</f>
        <v>8</v>
      </c>
      <c r="D433" s="212" t="str">
        <f t="shared" si="106"/>
        <v xml:space="preserve"> </v>
      </c>
      <c r="E433" s="213" t="str">
        <f t="shared" si="107"/>
        <v>L</v>
      </c>
      <c r="F433" s="214" t="str">
        <f t="shared" si="108"/>
        <v xml:space="preserve"> </v>
      </c>
      <c r="G433" s="214" t="str">
        <f t="shared" si="109"/>
        <v>E</v>
      </c>
      <c r="H433" s="214" t="str">
        <f t="shared" si="101"/>
        <v xml:space="preserve"> </v>
      </c>
      <c r="I433" s="214" t="str">
        <f t="shared" si="104"/>
        <v xml:space="preserve"> </v>
      </c>
      <c r="J433" s="215" t="str">
        <f t="shared" si="105"/>
        <v>B</v>
      </c>
      <c r="K433" s="216" t="str">
        <f t="shared" si="110"/>
        <v>1D</v>
      </c>
      <c r="L433" s="217" t="str">
        <f t="shared" si="111"/>
        <v xml:space="preserve"> </v>
      </c>
      <c r="M433" s="217" t="str">
        <f t="shared" si="112"/>
        <v xml:space="preserve"> </v>
      </c>
      <c r="N433" s="217" t="str">
        <f t="shared" si="102"/>
        <v xml:space="preserve"> </v>
      </c>
      <c r="O433" s="217">
        <f t="shared" si="83"/>
        <v>2</v>
      </c>
      <c r="P433" s="218" t="str">
        <f t="shared" si="84"/>
        <v xml:space="preserve"> </v>
      </c>
      <c r="Q433" s="219">
        <f t="shared" si="85"/>
        <v>3</v>
      </c>
      <c r="R433" s="220">
        <f t="shared" si="86"/>
        <v>2</v>
      </c>
      <c r="AC433" s="17"/>
      <c r="AE433" s="163"/>
      <c r="AF433" s="163"/>
      <c r="AG433" s="163"/>
      <c r="AH433" s="163"/>
      <c r="AI433" s="163"/>
      <c r="AJ433" s="163"/>
      <c r="AK433" s="163"/>
      <c r="AL433" s="163"/>
      <c r="AM433" s="163"/>
      <c r="AN433" s="163"/>
      <c r="AO433" s="163"/>
      <c r="AP433" s="163"/>
      <c r="AQ433" s="163"/>
      <c r="AR433" s="163"/>
      <c r="AS433" s="163"/>
    </row>
    <row r="434" spans="1:45" s="71" customFormat="1">
      <c r="A434" s="197">
        <f t="shared" si="103"/>
        <v>424</v>
      </c>
      <c r="B434" s="198">
        <f>Data!B434</f>
        <v>4</v>
      </c>
      <c r="D434" s="212" t="str">
        <f t="shared" si="106"/>
        <v xml:space="preserve"> </v>
      </c>
      <c r="E434" s="213" t="str">
        <f t="shared" si="107"/>
        <v>L</v>
      </c>
      <c r="F434" s="214" t="str">
        <f t="shared" si="108"/>
        <v xml:space="preserve"> </v>
      </c>
      <c r="G434" s="214" t="str">
        <f t="shared" si="109"/>
        <v>E</v>
      </c>
      <c r="H434" s="214" t="str">
        <f t="shared" si="101"/>
        <v xml:space="preserve"> </v>
      </c>
      <c r="I434" s="214" t="str">
        <f t="shared" si="104"/>
        <v xml:space="preserve"> </v>
      </c>
      <c r="J434" s="215" t="str">
        <f t="shared" si="105"/>
        <v>B</v>
      </c>
      <c r="K434" s="216" t="str">
        <f t="shared" si="110"/>
        <v>1D</v>
      </c>
      <c r="L434" s="217" t="str">
        <f t="shared" si="111"/>
        <v xml:space="preserve"> </v>
      </c>
      <c r="M434" s="217" t="str">
        <f t="shared" si="112"/>
        <v xml:space="preserve"> </v>
      </c>
      <c r="N434" s="217">
        <f t="shared" si="102"/>
        <v>1</v>
      </c>
      <c r="O434" s="217" t="str">
        <f t="shared" si="83"/>
        <v xml:space="preserve"> </v>
      </c>
      <c r="P434" s="218" t="str">
        <f t="shared" si="84"/>
        <v xml:space="preserve"> </v>
      </c>
      <c r="Q434" s="219">
        <f t="shared" si="85"/>
        <v>2</v>
      </c>
      <c r="R434" s="220">
        <f t="shared" si="86"/>
        <v>1</v>
      </c>
      <c r="AC434" s="17"/>
      <c r="AE434" s="163"/>
      <c r="AF434" s="163"/>
      <c r="AG434" s="163"/>
      <c r="AH434" s="163"/>
      <c r="AI434" s="163"/>
      <c r="AJ434" s="163"/>
      <c r="AK434" s="163"/>
      <c r="AL434" s="163"/>
      <c r="AM434" s="163"/>
      <c r="AN434" s="163"/>
      <c r="AO434" s="163"/>
      <c r="AP434" s="163"/>
      <c r="AQ434" s="163"/>
      <c r="AR434" s="163"/>
      <c r="AS434" s="163"/>
    </row>
    <row r="435" spans="1:45" s="71" customFormat="1">
      <c r="A435" s="197">
        <f t="shared" si="103"/>
        <v>425</v>
      </c>
      <c r="B435" s="198">
        <f>Data!B435</f>
        <v>10</v>
      </c>
      <c r="D435" s="212" t="str">
        <f t="shared" si="106"/>
        <v xml:space="preserve"> </v>
      </c>
      <c r="E435" s="213" t="str">
        <f t="shared" si="107"/>
        <v>L</v>
      </c>
      <c r="F435" s="214" t="str">
        <f t="shared" si="108"/>
        <v xml:space="preserve"> </v>
      </c>
      <c r="G435" s="214" t="str">
        <f t="shared" si="109"/>
        <v>E</v>
      </c>
      <c r="H435" s="214" t="str">
        <f t="shared" si="101"/>
        <v xml:space="preserve"> </v>
      </c>
      <c r="I435" s="214" t="str">
        <f t="shared" si="104"/>
        <v xml:space="preserve"> </v>
      </c>
      <c r="J435" s="215" t="str">
        <f t="shared" si="105"/>
        <v>B</v>
      </c>
      <c r="K435" s="216" t="str">
        <f t="shared" si="110"/>
        <v>1D</v>
      </c>
      <c r="L435" s="217" t="str">
        <f t="shared" si="111"/>
        <v xml:space="preserve"> </v>
      </c>
      <c r="M435" s="217" t="str">
        <f t="shared" si="112"/>
        <v xml:space="preserve"> </v>
      </c>
      <c r="N435" s="217">
        <f t="shared" si="102"/>
        <v>1</v>
      </c>
      <c r="O435" s="217" t="str">
        <f t="shared" si="83"/>
        <v xml:space="preserve"> </v>
      </c>
      <c r="P435" s="218" t="str">
        <f t="shared" si="84"/>
        <v xml:space="preserve"> </v>
      </c>
      <c r="Q435" s="219">
        <f t="shared" si="85"/>
        <v>4</v>
      </c>
      <c r="R435" s="220">
        <f t="shared" si="86"/>
        <v>2</v>
      </c>
      <c r="AC435" s="17"/>
      <c r="AE435" s="163"/>
      <c r="AF435" s="163"/>
      <c r="AG435" s="163"/>
      <c r="AH435" s="163"/>
      <c r="AI435" s="163"/>
      <c r="AJ435" s="163"/>
      <c r="AK435" s="163"/>
      <c r="AL435" s="163"/>
      <c r="AM435" s="163"/>
      <c r="AN435" s="163"/>
      <c r="AO435" s="163"/>
      <c r="AP435" s="163"/>
      <c r="AQ435" s="163"/>
      <c r="AR435" s="163"/>
      <c r="AS435" s="163"/>
    </row>
    <row r="436" spans="1:45" s="71" customFormat="1">
      <c r="A436" s="197">
        <f t="shared" si="103"/>
        <v>426</v>
      </c>
      <c r="B436" s="198">
        <f>Data!B436</f>
        <v>8</v>
      </c>
      <c r="D436" s="212" t="str">
        <f t="shared" si="106"/>
        <v xml:space="preserve"> </v>
      </c>
      <c r="E436" s="213" t="str">
        <f t="shared" si="107"/>
        <v>L</v>
      </c>
      <c r="F436" s="214" t="str">
        <f t="shared" si="108"/>
        <v xml:space="preserve"> </v>
      </c>
      <c r="G436" s="214" t="str">
        <f t="shared" si="109"/>
        <v>E</v>
      </c>
      <c r="H436" s="214" t="str">
        <f t="shared" si="101"/>
        <v xml:space="preserve"> </v>
      </c>
      <c r="I436" s="214" t="str">
        <f t="shared" si="104"/>
        <v xml:space="preserve"> </v>
      </c>
      <c r="J436" s="215" t="str">
        <f t="shared" si="105"/>
        <v>B</v>
      </c>
      <c r="K436" s="216" t="str">
        <f t="shared" si="110"/>
        <v>1D</v>
      </c>
      <c r="L436" s="217" t="str">
        <f t="shared" si="111"/>
        <v xml:space="preserve"> </v>
      </c>
      <c r="M436" s="217" t="str">
        <f t="shared" si="112"/>
        <v xml:space="preserve"> </v>
      </c>
      <c r="N436" s="217" t="str">
        <f t="shared" si="102"/>
        <v xml:space="preserve"> </v>
      </c>
      <c r="O436" s="217">
        <f t="shared" si="83"/>
        <v>2</v>
      </c>
      <c r="P436" s="218" t="str">
        <f t="shared" si="84"/>
        <v xml:space="preserve"> </v>
      </c>
      <c r="Q436" s="219">
        <f t="shared" si="85"/>
        <v>3</v>
      </c>
      <c r="R436" s="220">
        <f t="shared" si="86"/>
        <v>2</v>
      </c>
      <c r="AC436" s="17"/>
      <c r="AE436" s="163"/>
      <c r="AF436" s="163"/>
      <c r="AG436" s="163"/>
      <c r="AH436" s="163"/>
      <c r="AI436" s="163"/>
      <c r="AJ436" s="163"/>
      <c r="AK436" s="163"/>
      <c r="AL436" s="163"/>
      <c r="AM436" s="163"/>
      <c r="AN436" s="163"/>
      <c r="AO436" s="163"/>
      <c r="AP436" s="163"/>
      <c r="AQ436" s="163"/>
      <c r="AR436" s="163"/>
      <c r="AS436" s="163"/>
    </row>
    <row r="437" spans="1:45" s="71" customFormat="1">
      <c r="A437" s="197">
        <f t="shared" si="103"/>
        <v>427</v>
      </c>
      <c r="B437" s="198">
        <f>Data!B437</f>
        <v>7</v>
      </c>
      <c r="D437" s="212" t="str">
        <f t="shared" si="106"/>
        <v xml:space="preserve"> </v>
      </c>
      <c r="E437" s="213" t="str">
        <f t="shared" si="107"/>
        <v>L</v>
      </c>
      <c r="F437" s="214" t="str">
        <f t="shared" si="108"/>
        <v xml:space="preserve"> </v>
      </c>
      <c r="G437" s="214" t="str">
        <f t="shared" si="109"/>
        <v xml:space="preserve"> </v>
      </c>
      <c r="H437" s="214" t="str">
        <f t="shared" si="101"/>
        <v>O</v>
      </c>
      <c r="I437" s="214" t="str">
        <f t="shared" si="104"/>
        <v>R</v>
      </c>
      <c r="J437" s="215" t="str">
        <f t="shared" si="105"/>
        <v xml:space="preserve"> </v>
      </c>
      <c r="K437" s="216" t="str">
        <f t="shared" si="110"/>
        <v>1D</v>
      </c>
      <c r="L437" s="217" t="str">
        <f t="shared" si="111"/>
        <v xml:space="preserve"> </v>
      </c>
      <c r="M437" s="217" t="str">
        <f t="shared" si="112"/>
        <v xml:space="preserve"> </v>
      </c>
      <c r="N437" s="217">
        <f t="shared" si="102"/>
        <v>1</v>
      </c>
      <c r="O437" s="217" t="str">
        <f t="shared" si="83"/>
        <v xml:space="preserve"> </v>
      </c>
      <c r="P437" s="218" t="str">
        <f t="shared" si="84"/>
        <v xml:space="preserve"> </v>
      </c>
      <c r="Q437" s="219">
        <f t="shared" si="85"/>
        <v>3</v>
      </c>
      <c r="R437" s="220">
        <f t="shared" si="86"/>
        <v>2</v>
      </c>
      <c r="AC437" s="17"/>
      <c r="AE437" s="163"/>
      <c r="AF437" s="163"/>
      <c r="AG437" s="163"/>
      <c r="AH437" s="163"/>
      <c r="AI437" s="163"/>
      <c r="AJ437" s="163"/>
      <c r="AK437" s="163"/>
      <c r="AL437" s="163"/>
      <c r="AM437" s="163"/>
      <c r="AN437" s="163"/>
      <c r="AO437" s="163"/>
      <c r="AP437" s="163"/>
      <c r="AQ437" s="163"/>
      <c r="AR437" s="163"/>
      <c r="AS437" s="163"/>
    </row>
    <row r="438" spans="1:45" s="71" customFormat="1">
      <c r="A438" s="197">
        <f t="shared" si="103"/>
        <v>428</v>
      </c>
      <c r="B438" s="198">
        <f>Data!B438</f>
        <v>25</v>
      </c>
      <c r="D438" s="212" t="str">
        <f t="shared" si="106"/>
        <v xml:space="preserve"> </v>
      </c>
      <c r="E438" s="213" t="str">
        <f t="shared" si="107"/>
        <v xml:space="preserve"> </v>
      </c>
      <c r="F438" s="214" t="str">
        <f t="shared" si="108"/>
        <v>H</v>
      </c>
      <c r="G438" s="214" t="str">
        <f t="shared" si="109"/>
        <v xml:space="preserve"> </v>
      </c>
      <c r="H438" s="214" t="str">
        <f t="shared" ref="H438:H501" si="113">IF(ISODD(B438),"O"," " )</f>
        <v>O</v>
      </c>
      <c r="I438" s="214" t="str">
        <f t="shared" si="104"/>
        <v>R</v>
      </c>
      <c r="J438" s="215" t="str">
        <f t="shared" si="105"/>
        <v xml:space="preserve"> </v>
      </c>
      <c r="K438" s="216" t="str">
        <f t="shared" si="110"/>
        <v xml:space="preserve"> </v>
      </c>
      <c r="L438" s="217" t="str">
        <f t="shared" si="111"/>
        <v xml:space="preserve"> </v>
      </c>
      <c r="M438" s="217" t="str">
        <f t="shared" si="112"/>
        <v>3D</v>
      </c>
      <c r="N438" s="217">
        <f t="shared" ref="N438:N501" si="114">IF(B438&lt;&gt;0,IF(MOD(B438,3)=1,1," ")," ")</f>
        <v>1</v>
      </c>
      <c r="O438" s="217" t="str">
        <f t="shared" si="83"/>
        <v xml:space="preserve"> </v>
      </c>
      <c r="P438" s="218" t="str">
        <f t="shared" si="84"/>
        <v xml:space="preserve"> </v>
      </c>
      <c r="Q438" s="219">
        <f t="shared" si="85"/>
        <v>9</v>
      </c>
      <c r="R438" s="220">
        <f t="shared" si="86"/>
        <v>5</v>
      </c>
      <c r="AC438" s="17"/>
      <c r="AE438" s="163"/>
      <c r="AF438" s="163"/>
      <c r="AG438" s="163"/>
      <c r="AH438" s="163"/>
      <c r="AI438" s="163"/>
      <c r="AJ438" s="163"/>
      <c r="AK438" s="163"/>
      <c r="AL438" s="163"/>
      <c r="AM438" s="163"/>
      <c r="AN438" s="163"/>
      <c r="AO438" s="163"/>
      <c r="AP438" s="163"/>
      <c r="AQ438" s="163"/>
      <c r="AR438" s="163"/>
      <c r="AS438" s="163"/>
    </row>
    <row r="439" spans="1:45" s="71" customFormat="1">
      <c r="A439" s="197">
        <f t="shared" ref="A439:A502" si="115">A438+1</f>
        <v>429</v>
      </c>
      <c r="B439" s="198">
        <f>Data!B439</f>
        <v>22</v>
      </c>
      <c r="D439" s="212" t="str">
        <f t="shared" si="106"/>
        <v xml:space="preserve"> </v>
      </c>
      <c r="E439" s="213" t="str">
        <f t="shared" si="107"/>
        <v xml:space="preserve"> </v>
      </c>
      <c r="F439" s="214" t="str">
        <f t="shared" si="108"/>
        <v>H</v>
      </c>
      <c r="G439" s="214" t="str">
        <f t="shared" si="109"/>
        <v>E</v>
      </c>
      <c r="H439" s="214" t="str">
        <f t="shared" si="113"/>
        <v xml:space="preserve"> </v>
      </c>
      <c r="I439" s="214" t="str">
        <f t="shared" si="104"/>
        <v xml:space="preserve"> </v>
      </c>
      <c r="J439" s="215" t="str">
        <f t="shared" si="105"/>
        <v>B</v>
      </c>
      <c r="K439" s="216" t="str">
        <f t="shared" si="110"/>
        <v xml:space="preserve"> </v>
      </c>
      <c r="L439" s="217" t="str">
        <f t="shared" si="111"/>
        <v>2D</v>
      </c>
      <c r="M439" s="217" t="str">
        <f t="shared" si="112"/>
        <v xml:space="preserve"> </v>
      </c>
      <c r="N439" s="217">
        <f t="shared" si="114"/>
        <v>1</v>
      </c>
      <c r="O439" s="217" t="str">
        <f t="shared" si="83"/>
        <v xml:space="preserve"> </v>
      </c>
      <c r="P439" s="218" t="str">
        <f t="shared" si="84"/>
        <v xml:space="preserve"> </v>
      </c>
      <c r="Q439" s="219">
        <f t="shared" si="85"/>
        <v>8</v>
      </c>
      <c r="R439" s="220">
        <f t="shared" si="86"/>
        <v>4</v>
      </c>
      <c r="AC439" s="17"/>
      <c r="AE439" s="163"/>
      <c r="AF439" s="163"/>
      <c r="AG439" s="163"/>
      <c r="AH439" s="163"/>
      <c r="AI439" s="163"/>
      <c r="AJ439" s="163"/>
      <c r="AK439" s="163"/>
      <c r="AL439" s="163"/>
      <c r="AM439" s="163"/>
      <c r="AN439" s="163"/>
      <c r="AO439" s="163"/>
      <c r="AP439" s="163"/>
      <c r="AQ439" s="163"/>
      <c r="AR439" s="163"/>
      <c r="AS439" s="163"/>
    </row>
    <row r="440" spans="1:45" s="71" customFormat="1">
      <c r="A440" s="197">
        <f t="shared" si="115"/>
        <v>430</v>
      </c>
      <c r="B440" s="198">
        <f>Data!B440</f>
        <v>24</v>
      </c>
      <c r="D440" s="212" t="str">
        <f t="shared" si="106"/>
        <v xml:space="preserve"> </v>
      </c>
      <c r="E440" s="213" t="str">
        <f t="shared" si="107"/>
        <v xml:space="preserve"> </v>
      </c>
      <c r="F440" s="214" t="str">
        <f t="shared" si="108"/>
        <v>H</v>
      </c>
      <c r="G440" s="214" t="str">
        <f t="shared" si="109"/>
        <v>E</v>
      </c>
      <c r="H440" s="214" t="str">
        <f t="shared" si="113"/>
        <v xml:space="preserve"> </v>
      </c>
      <c r="I440" s="214" t="str">
        <f t="shared" si="104"/>
        <v xml:space="preserve"> </v>
      </c>
      <c r="J440" s="215" t="str">
        <f t="shared" si="105"/>
        <v>B</v>
      </c>
      <c r="K440" s="216" t="str">
        <f t="shared" si="110"/>
        <v xml:space="preserve"> </v>
      </c>
      <c r="L440" s="217" t="str">
        <f t="shared" si="111"/>
        <v>2D</v>
      </c>
      <c r="M440" s="217" t="str">
        <f t="shared" si="112"/>
        <v xml:space="preserve"> </v>
      </c>
      <c r="N440" s="217" t="str">
        <f t="shared" si="114"/>
        <v xml:space="preserve"> </v>
      </c>
      <c r="O440" s="217" t="str">
        <f t="shared" si="83"/>
        <v xml:space="preserve"> </v>
      </c>
      <c r="P440" s="218">
        <f t="shared" si="84"/>
        <v>3</v>
      </c>
      <c r="Q440" s="219">
        <f t="shared" si="85"/>
        <v>8</v>
      </c>
      <c r="R440" s="220">
        <f t="shared" si="86"/>
        <v>4</v>
      </c>
      <c r="AC440" s="17"/>
      <c r="AE440" s="163"/>
      <c r="AF440" s="163"/>
      <c r="AG440" s="163"/>
      <c r="AH440" s="163"/>
      <c r="AI440" s="163"/>
      <c r="AJ440" s="163"/>
      <c r="AK440" s="163"/>
      <c r="AL440" s="163"/>
      <c r="AM440" s="163"/>
      <c r="AN440" s="163"/>
      <c r="AO440" s="163"/>
      <c r="AP440" s="163"/>
      <c r="AQ440" s="163"/>
      <c r="AR440" s="163"/>
      <c r="AS440" s="163"/>
    </row>
    <row r="441" spans="1:45" s="71" customFormat="1">
      <c r="A441" s="197">
        <f t="shared" si="115"/>
        <v>431</v>
      </c>
      <c r="B441" s="198">
        <f>Data!B441</f>
        <v>19</v>
      </c>
      <c r="D441" s="212" t="str">
        <f t="shared" si="106"/>
        <v xml:space="preserve"> </v>
      </c>
      <c r="E441" s="213" t="str">
        <f t="shared" si="107"/>
        <v xml:space="preserve"> </v>
      </c>
      <c r="F441" s="214" t="str">
        <f t="shared" si="108"/>
        <v>H</v>
      </c>
      <c r="G441" s="214" t="str">
        <f t="shared" si="109"/>
        <v xml:space="preserve"> </v>
      </c>
      <c r="H441" s="214" t="str">
        <f t="shared" si="113"/>
        <v>O</v>
      </c>
      <c r="I441" s="214" t="str">
        <f t="shared" si="104"/>
        <v>R</v>
      </c>
      <c r="J441" s="215" t="str">
        <f t="shared" si="105"/>
        <v xml:space="preserve"> </v>
      </c>
      <c r="K441" s="216" t="str">
        <f t="shared" si="110"/>
        <v xml:space="preserve"> </v>
      </c>
      <c r="L441" s="217" t="str">
        <f t="shared" si="111"/>
        <v>2D</v>
      </c>
      <c r="M441" s="217" t="str">
        <f t="shared" si="112"/>
        <v xml:space="preserve"> </v>
      </c>
      <c r="N441" s="217">
        <f t="shared" si="114"/>
        <v>1</v>
      </c>
      <c r="O441" s="217" t="str">
        <f t="shared" si="83"/>
        <v xml:space="preserve"> </v>
      </c>
      <c r="P441" s="218" t="str">
        <f t="shared" si="84"/>
        <v xml:space="preserve"> </v>
      </c>
      <c r="Q441" s="219">
        <f t="shared" si="85"/>
        <v>7</v>
      </c>
      <c r="R441" s="220">
        <f t="shared" si="86"/>
        <v>4</v>
      </c>
      <c r="AC441" s="17"/>
      <c r="AE441" s="163"/>
      <c r="AF441" s="163"/>
      <c r="AG441" s="163"/>
      <c r="AH441" s="163"/>
      <c r="AI441" s="163"/>
      <c r="AJ441" s="163"/>
      <c r="AK441" s="163"/>
      <c r="AL441" s="163"/>
      <c r="AM441" s="163"/>
      <c r="AN441" s="163"/>
      <c r="AO441" s="163"/>
      <c r="AP441" s="163"/>
      <c r="AQ441" s="163"/>
      <c r="AR441" s="163"/>
      <c r="AS441" s="163"/>
    </row>
    <row r="442" spans="1:45" s="71" customFormat="1">
      <c r="A442" s="197">
        <f t="shared" si="115"/>
        <v>432</v>
      </c>
      <c r="B442" s="198">
        <f>Data!B442</f>
        <v>10</v>
      </c>
      <c r="D442" s="212" t="str">
        <f t="shared" si="106"/>
        <v xml:space="preserve"> </v>
      </c>
      <c r="E442" s="213" t="str">
        <f t="shared" si="107"/>
        <v>L</v>
      </c>
      <c r="F442" s="214" t="str">
        <f t="shared" si="108"/>
        <v xml:space="preserve"> </v>
      </c>
      <c r="G442" s="214" t="str">
        <f t="shared" si="109"/>
        <v>E</v>
      </c>
      <c r="H442" s="214" t="str">
        <f t="shared" si="113"/>
        <v xml:space="preserve"> </v>
      </c>
      <c r="I442" s="214" t="str">
        <f t="shared" si="104"/>
        <v xml:space="preserve"> </v>
      </c>
      <c r="J442" s="215" t="str">
        <f t="shared" si="105"/>
        <v>B</v>
      </c>
      <c r="K442" s="216" t="str">
        <f t="shared" si="110"/>
        <v>1D</v>
      </c>
      <c r="L442" s="217" t="str">
        <f t="shared" si="111"/>
        <v xml:space="preserve"> </v>
      </c>
      <c r="M442" s="217" t="str">
        <f t="shared" si="112"/>
        <v xml:space="preserve"> </v>
      </c>
      <c r="N442" s="217">
        <f t="shared" si="114"/>
        <v>1</v>
      </c>
      <c r="O442" s="217" t="str">
        <f t="shared" si="83"/>
        <v xml:space="preserve"> </v>
      </c>
      <c r="P442" s="218" t="str">
        <f t="shared" si="84"/>
        <v xml:space="preserve"> </v>
      </c>
      <c r="Q442" s="219">
        <f t="shared" si="85"/>
        <v>4</v>
      </c>
      <c r="R442" s="220">
        <f t="shared" si="86"/>
        <v>2</v>
      </c>
      <c r="AC442" s="17"/>
      <c r="AE442" s="163"/>
      <c r="AF442" s="163"/>
      <c r="AG442" s="163"/>
      <c r="AH442" s="163"/>
      <c r="AI442" s="163"/>
      <c r="AJ442" s="163"/>
      <c r="AK442" s="163"/>
      <c r="AL442" s="163"/>
      <c r="AM442" s="163"/>
      <c r="AN442" s="163"/>
      <c r="AO442" s="163"/>
      <c r="AP442" s="163"/>
      <c r="AQ442" s="163"/>
      <c r="AR442" s="163"/>
      <c r="AS442" s="163"/>
    </row>
    <row r="443" spans="1:45" s="71" customFormat="1">
      <c r="A443" s="197">
        <f t="shared" si="115"/>
        <v>433</v>
      </c>
      <c r="B443" s="198">
        <f>Data!B443</f>
        <v>26</v>
      </c>
      <c r="D443" s="212" t="str">
        <f t="shared" si="106"/>
        <v xml:space="preserve"> </v>
      </c>
      <c r="E443" s="213" t="str">
        <f t="shared" si="107"/>
        <v xml:space="preserve"> </v>
      </c>
      <c r="F443" s="214" t="str">
        <f t="shared" si="108"/>
        <v>H</v>
      </c>
      <c r="G443" s="214" t="str">
        <f t="shared" si="109"/>
        <v>E</v>
      </c>
      <c r="H443" s="214" t="str">
        <f t="shared" si="113"/>
        <v xml:space="preserve"> </v>
      </c>
      <c r="I443" s="214" t="str">
        <f t="shared" si="104"/>
        <v xml:space="preserve"> </v>
      </c>
      <c r="J443" s="215" t="str">
        <f t="shared" si="105"/>
        <v>B</v>
      </c>
      <c r="K443" s="216" t="str">
        <f t="shared" si="110"/>
        <v xml:space="preserve"> </v>
      </c>
      <c r="L443" s="217" t="str">
        <f t="shared" si="111"/>
        <v xml:space="preserve"> </v>
      </c>
      <c r="M443" s="217" t="str">
        <f t="shared" si="112"/>
        <v>3D</v>
      </c>
      <c r="N443" s="217" t="str">
        <f t="shared" si="114"/>
        <v xml:space="preserve"> </v>
      </c>
      <c r="O443" s="217">
        <f t="shared" si="83"/>
        <v>2</v>
      </c>
      <c r="P443" s="218" t="str">
        <f t="shared" si="84"/>
        <v xml:space="preserve"> </v>
      </c>
      <c r="Q443" s="219">
        <f t="shared" si="85"/>
        <v>9</v>
      </c>
      <c r="R443" s="220">
        <f t="shared" si="86"/>
        <v>5</v>
      </c>
      <c r="AC443" s="17"/>
      <c r="AE443" s="163"/>
      <c r="AF443" s="163"/>
      <c r="AG443" s="163"/>
      <c r="AH443" s="163"/>
      <c r="AI443" s="163"/>
      <c r="AJ443" s="163"/>
      <c r="AK443" s="163"/>
      <c r="AL443" s="163"/>
      <c r="AM443" s="163"/>
      <c r="AN443" s="163"/>
      <c r="AO443" s="163"/>
      <c r="AP443" s="163"/>
      <c r="AQ443" s="163"/>
      <c r="AR443" s="163"/>
      <c r="AS443" s="163"/>
    </row>
    <row r="444" spans="1:45" s="71" customFormat="1">
      <c r="A444" s="197">
        <f t="shared" si="115"/>
        <v>434</v>
      </c>
      <c r="B444" s="198">
        <f>Data!B444</f>
        <v>11</v>
      </c>
      <c r="D444" s="212" t="str">
        <f t="shared" si="106"/>
        <v xml:space="preserve"> </v>
      </c>
      <c r="E444" s="213" t="str">
        <f t="shared" si="107"/>
        <v>L</v>
      </c>
      <c r="F444" s="214" t="str">
        <f t="shared" si="108"/>
        <v xml:space="preserve"> </v>
      </c>
      <c r="G444" s="214" t="str">
        <f t="shared" si="109"/>
        <v xml:space="preserve"> </v>
      </c>
      <c r="H444" s="214" t="str">
        <f t="shared" si="113"/>
        <v>O</v>
      </c>
      <c r="I444" s="214" t="str">
        <f t="shared" si="104"/>
        <v xml:space="preserve"> </v>
      </c>
      <c r="J444" s="215" t="str">
        <f t="shared" si="105"/>
        <v>B</v>
      </c>
      <c r="K444" s="216" t="str">
        <f t="shared" si="110"/>
        <v>1D</v>
      </c>
      <c r="L444" s="217" t="str">
        <f t="shared" si="111"/>
        <v xml:space="preserve"> </v>
      </c>
      <c r="M444" s="217" t="str">
        <f t="shared" si="112"/>
        <v xml:space="preserve"> </v>
      </c>
      <c r="N444" s="217" t="str">
        <f t="shared" si="114"/>
        <v xml:space="preserve"> </v>
      </c>
      <c r="O444" s="217">
        <f t="shared" si="83"/>
        <v>2</v>
      </c>
      <c r="P444" s="218" t="str">
        <f t="shared" si="84"/>
        <v xml:space="preserve"> </v>
      </c>
      <c r="Q444" s="219">
        <f t="shared" si="85"/>
        <v>4</v>
      </c>
      <c r="R444" s="220">
        <f t="shared" si="86"/>
        <v>2</v>
      </c>
      <c r="AC444" s="17"/>
      <c r="AE444" s="163"/>
      <c r="AF444" s="163"/>
      <c r="AG444" s="163"/>
      <c r="AH444" s="163"/>
      <c r="AI444" s="163"/>
      <c r="AJ444" s="163"/>
      <c r="AK444" s="163"/>
      <c r="AL444" s="163"/>
      <c r="AM444" s="163"/>
      <c r="AN444" s="163"/>
      <c r="AO444" s="163"/>
      <c r="AP444" s="163"/>
      <c r="AQ444" s="163"/>
      <c r="AR444" s="163"/>
      <c r="AS444" s="163"/>
    </row>
    <row r="445" spans="1:45" s="71" customFormat="1">
      <c r="A445" s="197">
        <f t="shared" si="115"/>
        <v>435</v>
      </c>
      <c r="B445" s="198">
        <f>Data!B445</f>
        <v>8</v>
      </c>
      <c r="D445" s="212" t="str">
        <f t="shared" si="106"/>
        <v xml:space="preserve"> </v>
      </c>
      <c r="E445" s="213" t="str">
        <f t="shared" si="107"/>
        <v>L</v>
      </c>
      <c r="F445" s="214" t="str">
        <f t="shared" si="108"/>
        <v xml:space="preserve"> </v>
      </c>
      <c r="G445" s="214" t="str">
        <f t="shared" si="109"/>
        <v>E</v>
      </c>
      <c r="H445" s="214" t="str">
        <f t="shared" si="113"/>
        <v xml:space="preserve"> </v>
      </c>
      <c r="I445" s="214" t="str">
        <f t="shared" si="104"/>
        <v xml:space="preserve"> </v>
      </c>
      <c r="J445" s="215" t="str">
        <f t="shared" si="105"/>
        <v>B</v>
      </c>
      <c r="K445" s="216" t="str">
        <f t="shared" si="110"/>
        <v>1D</v>
      </c>
      <c r="L445" s="217" t="str">
        <f t="shared" si="111"/>
        <v xml:space="preserve"> </v>
      </c>
      <c r="M445" s="217" t="str">
        <f t="shared" si="112"/>
        <v xml:space="preserve"> </v>
      </c>
      <c r="N445" s="217" t="str">
        <f t="shared" si="114"/>
        <v xml:space="preserve"> </v>
      </c>
      <c r="O445" s="217">
        <f t="shared" si="83"/>
        <v>2</v>
      </c>
      <c r="P445" s="218" t="str">
        <f t="shared" si="84"/>
        <v xml:space="preserve"> </v>
      </c>
      <c r="Q445" s="219">
        <f t="shared" si="85"/>
        <v>3</v>
      </c>
      <c r="R445" s="220">
        <f t="shared" si="86"/>
        <v>2</v>
      </c>
      <c r="AC445" s="17"/>
      <c r="AE445" s="163"/>
      <c r="AF445" s="163"/>
      <c r="AG445" s="163"/>
      <c r="AH445" s="163"/>
      <c r="AI445" s="163"/>
      <c r="AJ445" s="163"/>
      <c r="AK445" s="163"/>
      <c r="AL445" s="163"/>
      <c r="AM445" s="163"/>
      <c r="AN445" s="163"/>
      <c r="AO445" s="163"/>
      <c r="AP445" s="163"/>
      <c r="AQ445" s="163"/>
      <c r="AR445" s="163"/>
      <c r="AS445" s="163"/>
    </row>
    <row r="446" spans="1:45" s="71" customFormat="1">
      <c r="A446" s="197">
        <f t="shared" si="115"/>
        <v>436</v>
      </c>
      <c r="B446" s="198">
        <f>Data!B446</f>
        <v>25</v>
      </c>
      <c r="D446" s="212" t="str">
        <f t="shared" si="106"/>
        <v xml:space="preserve"> </v>
      </c>
      <c r="E446" s="213" t="str">
        <f t="shared" si="107"/>
        <v xml:space="preserve"> </v>
      </c>
      <c r="F446" s="214" t="str">
        <f t="shared" si="108"/>
        <v>H</v>
      </c>
      <c r="G446" s="214" t="str">
        <f t="shared" si="109"/>
        <v xml:space="preserve"> </v>
      </c>
      <c r="H446" s="214" t="str">
        <f t="shared" si="113"/>
        <v>O</v>
      </c>
      <c r="I446" s="214" t="str">
        <f t="shared" si="104"/>
        <v>R</v>
      </c>
      <c r="J446" s="215" t="str">
        <f t="shared" si="105"/>
        <v xml:space="preserve"> </v>
      </c>
      <c r="K446" s="216" t="str">
        <f t="shared" si="110"/>
        <v xml:space="preserve"> </v>
      </c>
      <c r="L446" s="217" t="str">
        <f t="shared" si="111"/>
        <v xml:space="preserve"> </v>
      </c>
      <c r="M446" s="217" t="str">
        <f t="shared" si="112"/>
        <v>3D</v>
      </c>
      <c r="N446" s="217">
        <f t="shared" si="114"/>
        <v>1</v>
      </c>
      <c r="O446" s="217" t="str">
        <f t="shared" si="83"/>
        <v xml:space="preserve"> </v>
      </c>
      <c r="P446" s="218" t="str">
        <f t="shared" si="84"/>
        <v xml:space="preserve"> </v>
      </c>
      <c r="Q446" s="219">
        <f t="shared" si="85"/>
        <v>9</v>
      </c>
      <c r="R446" s="220">
        <f t="shared" si="86"/>
        <v>5</v>
      </c>
      <c r="AC446" s="17"/>
      <c r="AE446" s="163"/>
      <c r="AF446" s="163"/>
      <c r="AG446" s="163"/>
      <c r="AH446" s="163"/>
      <c r="AI446" s="163"/>
      <c r="AJ446" s="163"/>
      <c r="AK446" s="163"/>
      <c r="AL446" s="163"/>
      <c r="AM446" s="163"/>
      <c r="AN446" s="163"/>
      <c r="AO446" s="163"/>
      <c r="AP446" s="163"/>
      <c r="AQ446" s="163"/>
      <c r="AR446" s="163"/>
      <c r="AS446" s="163"/>
    </row>
    <row r="447" spans="1:45" s="71" customFormat="1">
      <c r="A447" s="197">
        <f t="shared" si="115"/>
        <v>437</v>
      </c>
      <c r="B447" s="198">
        <f>Data!B447</f>
        <v>35</v>
      </c>
      <c r="D447" s="212" t="str">
        <f t="shared" si="106"/>
        <v xml:space="preserve"> </v>
      </c>
      <c r="E447" s="213" t="str">
        <f t="shared" si="107"/>
        <v xml:space="preserve"> </v>
      </c>
      <c r="F447" s="214" t="str">
        <f t="shared" si="108"/>
        <v>H</v>
      </c>
      <c r="G447" s="214" t="str">
        <f t="shared" si="109"/>
        <v xml:space="preserve"> </v>
      </c>
      <c r="H447" s="214" t="str">
        <f t="shared" si="113"/>
        <v>O</v>
      </c>
      <c r="I447" s="214" t="str">
        <f t="shared" si="104"/>
        <v xml:space="preserve"> </v>
      </c>
      <c r="J447" s="215" t="str">
        <f t="shared" si="105"/>
        <v>B</v>
      </c>
      <c r="K447" s="216" t="str">
        <f t="shared" si="110"/>
        <v xml:space="preserve"> </v>
      </c>
      <c r="L447" s="217" t="str">
        <f t="shared" si="111"/>
        <v xml:space="preserve"> </v>
      </c>
      <c r="M447" s="217" t="str">
        <f t="shared" si="112"/>
        <v>3D</v>
      </c>
      <c r="N447" s="217" t="str">
        <f t="shared" si="114"/>
        <v xml:space="preserve"> </v>
      </c>
      <c r="O447" s="217">
        <f t="shared" si="83"/>
        <v>2</v>
      </c>
      <c r="P447" s="218" t="str">
        <f t="shared" si="84"/>
        <v xml:space="preserve"> </v>
      </c>
      <c r="Q447" s="219">
        <f t="shared" si="85"/>
        <v>12</v>
      </c>
      <c r="R447" s="220">
        <f t="shared" si="86"/>
        <v>6</v>
      </c>
      <c r="AC447" s="17"/>
      <c r="AE447" s="163"/>
      <c r="AF447" s="163"/>
      <c r="AG447" s="163"/>
      <c r="AH447" s="163"/>
      <c r="AI447" s="163"/>
      <c r="AJ447" s="163"/>
      <c r="AK447" s="163"/>
      <c r="AL447" s="163"/>
      <c r="AM447" s="163"/>
      <c r="AN447" s="163"/>
      <c r="AO447" s="163"/>
      <c r="AP447" s="163"/>
      <c r="AQ447" s="163"/>
      <c r="AR447" s="163"/>
      <c r="AS447" s="163"/>
    </row>
    <row r="448" spans="1:45" s="71" customFormat="1">
      <c r="A448" s="197">
        <f t="shared" si="115"/>
        <v>438</v>
      </c>
      <c r="B448" s="198">
        <f>Data!B448</f>
        <v>8</v>
      </c>
      <c r="D448" s="212" t="str">
        <f t="shared" si="106"/>
        <v xml:space="preserve"> </v>
      </c>
      <c r="E448" s="213" t="str">
        <f t="shared" si="107"/>
        <v>L</v>
      </c>
      <c r="F448" s="214" t="str">
        <f t="shared" si="108"/>
        <v xml:space="preserve"> </v>
      </c>
      <c r="G448" s="214" t="str">
        <f t="shared" si="109"/>
        <v>E</v>
      </c>
      <c r="H448" s="214" t="str">
        <f t="shared" si="113"/>
        <v xml:space="preserve"> </v>
      </c>
      <c r="I448" s="214" t="str">
        <f t="shared" si="104"/>
        <v xml:space="preserve"> </v>
      </c>
      <c r="J448" s="215" t="str">
        <f t="shared" si="105"/>
        <v>B</v>
      </c>
      <c r="K448" s="216" t="str">
        <f t="shared" si="110"/>
        <v>1D</v>
      </c>
      <c r="L448" s="217" t="str">
        <f t="shared" si="111"/>
        <v xml:space="preserve"> </v>
      </c>
      <c r="M448" s="217" t="str">
        <f t="shared" si="112"/>
        <v xml:space="preserve"> </v>
      </c>
      <c r="N448" s="217" t="str">
        <f t="shared" si="114"/>
        <v xml:space="preserve"> </v>
      </c>
      <c r="O448" s="217">
        <f t="shared" si="83"/>
        <v>2</v>
      </c>
      <c r="P448" s="218" t="str">
        <f t="shared" si="84"/>
        <v xml:space="preserve"> </v>
      </c>
      <c r="Q448" s="219">
        <f t="shared" si="85"/>
        <v>3</v>
      </c>
      <c r="R448" s="220">
        <f t="shared" si="86"/>
        <v>2</v>
      </c>
      <c r="AC448" s="17"/>
      <c r="AE448" s="163"/>
      <c r="AF448" s="163"/>
      <c r="AG448" s="163"/>
      <c r="AH448" s="163"/>
      <c r="AI448" s="163"/>
      <c r="AJ448" s="163"/>
      <c r="AK448" s="163"/>
      <c r="AL448" s="163"/>
      <c r="AM448" s="163"/>
      <c r="AN448" s="163"/>
      <c r="AO448" s="163"/>
      <c r="AP448" s="163"/>
      <c r="AQ448" s="163"/>
      <c r="AR448" s="163"/>
      <c r="AS448" s="163"/>
    </row>
    <row r="449" spans="1:45" s="71" customFormat="1">
      <c r="A449" s="197">
        <f t="shared" si="115"/>
        <v>439</v>
      </c>
      <c r="B449" s="198">
        <f>Data!B449</f>
        <v>25</v>
      </c>
      <c r="D449" s="212" t="str">
        <f t="shared" si="106"/>
        <v xml:space="preserve"> </v>
      </c>
      <c r="E449" s="213" t="str">
        <f t="shared" si="107"/>
        <v xml:space="preserve"> </v>
      </c>
      <c r="F449" s="214" t="str">
        <f t="shared" si="108"/>
        <v>H</v>
      </c>
      <c r="G449" s="214" t="str">
        <f t="shared" si="109"/>
        <v xml:space="preserve"> </v>
      </c>
      <c r="H449" s="214" t="str">
        <f t="shared" si="113"/>
        <v>O</v>
      </c>
      <c r="I449" s="214" t="str">
        <f t="shared" si="104"/>
        <v>R</v>
      </c>
      <c r="J449" s="215" t="str">
        <f t="shared" si="105"/>
        <v xml:space="preserve"> </v>
      </c>
      <c r="K449" s="216" t="str">
        <f t="shared" si="110"/>
        <v xml:space="preserve"> </v>
      </c>
      <c r="L449" s="217" t="str">
        <f t="shared" si="111"/>
        <v xml:space="preserve"> </v>
      </c>
      <c r="M449" s="217" t="str">
        <f t="shared" si="112"/>
        <v>3D</v>
      </c>
      <c r="N449" s="217">
        <f t="shared" si="114"/>
        <v>1</v>
      </c>
      <c r="O449" s="217" t="str">
        <f t="shared" si="83"/>
        <v xml:space="preserve"> </v>
      </c>
      <c r="P449" s="218" t="str">
        <f t="shared" si="84"/>
        <v xml:space="preserve"> </v>
      </c>
      <c r="Q449" s="219">
        <f t="shared" si="85"/>
        <v>9</v>
      </c>
      <c r="R449" s="220">
        <f t="shared" si="86"/>
        <v>5</v>
      </c>
      <c r="AC449" s="17"/>
      <c r="AE449" s="163"/>
      <c r="AF449" s="163"/>
      <c r="AG449" s="163"/>
      <c r="AH449" s="163"/>
      <c r="AI449" s="163"/>
      <c r="AJ449" s="163"/>
      <c r="AK449" s="163"/>
      <c r="AL449" s="163"/>
      <c r="AM449" s="163"/>
      <c r="AN449" s="163"/>
      <c r="AO449" s="163"/>
      <c r="AP449" s="163"/>
      <c r="AQ449" s="163"/>
      <c r="AR449" s="163"/>
      <c r="AS449" s="163"/>
    </row>
    <row r="450" spans="1:45" s="71" customFormat="1">
      <c r="A450" s="197">
        <f t="shared" si="115"/>
        <v>440</v>
      </c>
      <c r="B450" s="198">
        <f>Data!B450</f>
        <v>6</v>
      </c>
      <c r="D450" s="212" t="str">
        <f t="shared" si="106"/>
        <v xml:space="preserve"> </v>
      </c>
      <c r="E450" s="213" t="str">
        <f t="shared" si="107"/>
        <v>L</v>
      </c>
      <c r="F450" s="214" t="str">
        <f t="shared" si="108"/>
        <v xml:space="preserve"> </v>
      </c>
      <c r="G450" s="214" t="str">
        <f t="shared" si="109"/>
        <v>E</v>
      </c>
      <c r="H450" s="214" t="str">
        <f t="shared" si="113"/>
        <v xml:space="preserve"> </v>
      </c>
      <c r="I450" s="214" t="str">
        <f t="shared" si="104"/>
        <v xml:space="preserve"> </v>
      </c>
      <c r="J450" s="215" t="str">
        <f t="shared" si="105"/>
        <v>B</v>
      </c>
      <c r="K450" s="216" t="str">
        <f t="shared" si="110"/>
        <v>1D</v>
      </c>
      <c r="L450" s="217" t="str">
        <f t="shared" si="111"/>
        <v xml:space="preserve"> </v>
      </c>
      <c r="M450" s="217" t="str">
        <f t="shared" si="112"/>
        <v xml:space="preserve"> </v>
      </c>
      <c r="N450" s="217" t="str">
        <f t="shared" si="114"/>
        <v xml:space="preserve"> </v>
      </c>
      <c r="O450" s="217" t="str">
        <f t="shared" si="83"/>
        <v xml:space="preserve"> </v>
      </c>
      <c r="P450" s="218">
        <f t="shared" si="84"/>
        <v>3</v>
      </c>
      <c r="Q450" s="219">
        <f t="shared" si="85"/>
        <v>2</v>
      </c>
      <c r="R450" s="220">
        <f t="shared" si="86"/>
        <v>1</v>
      </c>
      <c r="AC450" s="17"/>
      <c r="AE450" s="163"/>
      <c r="AF450" s="163"/>
      <c r="AG450" s="163"/>
      <c r="AH450" s="163"/>
      <c r="AI450" s="163"/>
      <c r="AJ450" s="163"/>
      <c r="AK450" s="163"/>
      <c r="AL450" s="163"/>
      <c r="AM450" s="163"/>
      <c r="AN450" s="163"/>
      <c r="AO450" s="163"/>
      <c r="AP450" s="163"/>
      <c r="AQ450" s="163"/>
      <c r="AR450" s="163"/>
      <c r="AS450" s="163"/>
    </row>
    <row r="451" spans="1:45" s="71" customFormat="1">
      <c r="A451" s="197">
        <f t="shared" si="115"/>
        <v>441</v>
      </c>
      <c r="B451" s="198">
        <f>Data!B451</f>
        <v>24</v>
      </c>
      <c r="D451" s="212" t="str">
        <f t="shared" si="106"/>
        <v xml:space="preserve"> </v>
      </c>
      <c r="E451" s="213" t="str">
        <f t="shared" si="107"/>
        <v xml:space="preserve"> </v>
      </c>
      <c r="F451" s="214" t="str">
        <f t="shared" si="108"/>
        <v>H</v>
      </c>
      <c r="G451" s="214" t="str">
        <f t="shared" si="109"/>
        <v>E</v>
      </c>
      <c r="H451" s="214" t="str">
        <f t="shared" si="113"/>
        <v xml:space="preserve"> </v>
      </c>
      <c r="I451" s="214" t="str">
        <f t="shared" si="104"/>
        <v xml:space="preserve"> </v>
      </c>
      <c r="J451" s="215" t="str">
        <f t="shared" si="105"/>
        <v>B</v>
      </c>
      <c r="K451" s="216" t="str">
        <f t="shared" si="110"/>
        <v xml:space="preserve"> </v>
      </c>
      <c r="L451" s="217" t="str">
        <f t="shared" si="111"/>
        <v>2D</v>
      </c>
      <c r="M451" s="217" t="str">
        <f t="shared" si="112"/>
        <v xml:space="preserve"> </v>
      </c>
      <c r="N451" s="217" t="str">
        <f t="shared" si="114"/>
        <v xml:space="preserve"> </v>
      </c>
      <c r="O451" s="217" t="str">
        <f t="shared" si="83"/>
        <v xml:space="preserve"> </v>
      </c>
      <c r="P451" s="218">
        <f t="shared" si="84"/>
        <v>3</v>
      </c>
      <c r="Q451" s="219">
        <f t="shared" si="85"/>
        <v>8</v>
      </c>
      <c r="R451" s="220">
        <f t="shared" si="86"/>
        <v>4</v>
      </c>
      <c r="AC451" s="17"/>
      <c r="AE451" s="163"/>
      <c r="AF451" s="163"/>
      <c r="AG451" s="163"/>
      <c r="AH451" s="163"/>
      <c r="AI451" s="163"/>
      <c r="AJ451" s="163"/>
      <c r="AK451" s="163"/>
      <c r="AL451" s="163"/>
      <c r="AM451" s="163"/>
      <c r="AN451" s="163"/>
      <c r="AO451" s="163"/>
      <c r="AP451" s="163"/>
      <c r="AQ451" s="163"/>
      <c r="AR451" s="163"/>
      <c r="AS451" s="163"/>
    </row>
    <row r="452" spans="1:45" s="71" customFormat="1">
      <c r="A452" s="197">
        <f t="shared" si="115"/>
        <v>442</v>
      </c>
      <c r="B452" s="198">
        <f>Data!B452</f>
        <v>6</v>
      </c>
      <c r="D452" s="212" t="str">
        <f t="shared" si="106"/>
        <v xml:space="preserve"> </v>
      </c>
      <c r="E452" s="213" t="str">
        <f t="shared" si="107"/>
        <v>L</v>
      </c>
      <c r="F452" s="214" t="str">
        <f t="shared" si="108"/>
        <v xml:space="preserve"> </v>
      </c>
      <c r="G452" s="214" t="str">
        <f t="shared" si="109"/>
        <v>E</v>
      </c>
      <c r="H452" s="214" t="str">
        <f t="shared" si="113"/>
        <v xml:space="preserve"> </v>
      </c>
      <c r="I452" s="214" t="str">
        <f t="shared" si="104"/>
        <v xml:space="preserve"> </v>
      </c>
      <c r="J452" s="215" t="str">
        <f t="shared" si="105"/>
        <v>B</v>
      </c>
      <c r="K452" s="216" t="str">
        <f t="shared" si="110"/>
        <v>1D</v>
      </c>
      <c r="L452" s="217" t="str">
        <f t="shared" si="111"/>
        <v xml:space="preserve"> </v>
      </c>
      <c r="M452" s="217" t="str">
        <f t="shared" si="112"/>
        <v xml:space="preserve"> </v>
      </c>
      <c r="N452" s="217" t="str">
        <f t="shared" si="114"/>
        <v xml:space="preserve"> </v>
      </c>
      <c r="O452" s="217" t="str">
        <f t="shared" si="83"/>
        <v xml:space="preserve"> </v>
      </c>
      <c r="P452" s="218">
        <f t="shared" si="84"/>
        <v>3</v>
      </c>
      <c r="Q452" s="219">
        <f t="shared" si="85"/>
        <v>2</v>
      </c>
      <c r="R452" s="220">
        <f t="shared" si="86"/>
        <v>1</v>
      </c>
      <c r="AC452" s="17"/>
      <c r="AE452" s="163"/>
      <c r="AF452" s="163"/>
      <c r="AG452" s="163"/>
      <c r="AH452" s="163"/>
      <c r="AI452" s="163"/>
      <c r="AJ452" s="163"/>
      <c r="AK452" s="163"/>
      <c r="AL452" s="163"/>
      <c r="AM452" s="163"/>
      <c r="AN452" s="163"/>
      <c r="AO452" s="163"/>
      <c r="AP452" s="163"/>
      <c r="AQ452" s="163"/>
      <c r="AR452" s="163"/>
      <c r="AS452" s="163"/>
    </row>
    <row r="453" spans="1:45" s="71" customFormat="1">
      <c r="A453" s="197">
        <f t="shared" si="115"/>
        <v>443</v>
      </c>
      <c r="B453" s="198">
        <f>Data!B453</f>
        <v>31</v>
      </c>
      <c r="D453" s="212" t="str">
        <f t="shared" si="106"/>
        <v xml:space="preserve"> </v>
      </c>
      <c r="E453" s="213" t="str">
        <f t="shared" si="107"/>
        <v xml:space="preserve"> </v>
      </c>
      <c r="F453" s="214" t="str">
        <f t="shared" si="108"/>
        <v>H</v>
      </c>
      <c r="G453" s="214" t="str">
        <f t="shared" si="109"/>
        <v xml:space="preserve"> </v>
      </c>
      <c r="H453" s="214" t="str">
        <f t="shared" si="113"/>
        <v>O</v>
      </c>
      <c r="I453" s="214" t="str">
        <f t="shared" si="104"/>
        <v xml:space="preserve"> </v>
      </c>
      <c r="J453" s="215" t="str">
        <f t="shared" si="105"/>
        <v>B</v>
      </c>
      <c r="K453" s="216" t="str">
        <f t="shared" si="110"/>
        <v xml:space="preserve"> </v>
      </c>
      <c r="L453" s="217" t="str">
        <f t="shared" si="111"/>
        <v xml:space="preserve"> </v>
      </c>
      <c r="M453" s="217" t="str">
        <f t="shared" si="112"/>
        <v>3D</v>
      </c>
      <c r="N453" s="217">
        <f t="shared" si="114"/>
        <v>1</v>
      </c>
      <c r="O453" s="217" t="str">
        <f t="shared" si="83"/>
        <v xml:space="preserve"> </v>
      </c>
      <c r="P453" s="218" t="str">
        <f t="shared" si="84"/>
        <v xml:space="preserve"> </v>
      </c>
      <c r="Q453" s="219">
        <f t="shared" si="85"/>
        <v>11</v>
      </c>
      <c r="R453" s="220">
        <f t="shared" si="86"/>
        <v>6</v>
      </c>
      <c r="AC453" s="17"/>
      <c r="AE453" s="163"/>
      <c r="AF453" s="163"/>
      <c r="AG453" s="163"/>
      <c r="AH453" s="163"/>
      <c r="AI453" s="163"/>
      <c r="AJ453" s="163"/>
      <c r="AK453" s="163"/>
      <c r="AL453" s="163"/>
      <c r="AM453" s="163"/>
      <c r="AN453" s="163"/>
      <c r="AO453" s="163"/>
      <c r="AP453" s="163"/>
      <c r="AQ453" s="163"/>
      <c r="AR453" s="163"/>
      <c r="AS453" s="163"/>
    </row>
    <row r="454" spans="1:45" s="71" customFormat="1">
      <c r="A454" s="197">
        <f t="shared" si="115"/>
        <v>444</v>
      </c>
      <c r="B454" s="198">
        <f>Data!B454</f>
        <v>14</v>
      </c>
      <c r="D454" s="212" t="str">
        <f t="shared" si="106"/>
        <v xml:space="preserve"> </v>
      </c>
      <c r="E454" s="213" t="str">
        <f t="shared" si="107"/>
        <v>L</v>
      </c>
      <c r="F454" s="214" t="str">
        <f t="shared" si="108"/>
        <v xml:space="preserve"> </v>
      </c>
      <c r="G454" s="214" t="str">
        <f t="shared" si="109"/>
        <v>E</v>
      </c>
      <c r="H454" s="214" t="str">
        <f t="shared" si="113"/>
        <v xml:space="preserve"> </v>
      </c>
      <c r="I454" s="214" t="str">
        <f t="shared" si="104"/>
        <v>R</v>
      </c>
      <c r="J454" s="215" t="str">
        <f t="shared" si="105"/>
        <v xml:space="preserve"> </v>
      </c>
      <c r="K454" s="216" t="str">
        <f t="shared" si="110"/>
        <v xml:space="preserve"> </v>
      </c>
      <c r="L454" s="217" t="str">
        <f t="shared" si="111"/>
        <v>2D</v>
      </c>
      <c r="M454" s="217" t="str">
        <f t="shared" si="112"/>
        <v xml:space="preserve"> </v>
      </c>
      <c r="N454" s="217" t="str">
        <f t="shared" si="114"/>
        <v xml:space="preserve"> </v>
      </c>
      <c r="O454" s="217">
        <f t="shared" si="83"/>
        <v>2</v>
      </c>
      <c r="P454" s="218" t="str">
        <f t="shared" si="84"/>
        <v xml:space="preserve"> </v>
      </c>
      <c r="Q454" s="219">
        <f t="shared" si="85"/>
        <v>5</v>
      </c>
      <c r="R454" s="220">
        <f t="shared" si="86"/>
        <v>3</v>
      </c>
      <c r="AC454" s="17"/>
      <c r="AE454" s="163"/>
      <c r="AF454" s="163"/>
      <c r="AG454" s="163"/>
      <c r="AH454" s="163"/>
      <c r="AI454" s="163"/>
      <c r="AJ454" s="163"/>
      <c r="AK454" s="163"/>
      <c r="AL454" s="163"/>
      <c r="AM454" s="163"/>
      <c r="AN454" s="163"/>
      <c r="AO454" s="163"/>
      <c r="AP454" s="163"/>
      <c r="AQ454" s="163"/>
      <c r="AR454" s="163"/>
      <c r="AS454" s="163"/>
    </row>
    <row r="455" spans="1:45" s="71" customFormat="1">
      <c r="A455" s="197">
        <f t="shared" si="115"/>
        <v>445</v>
      </c>
      <c r="B455" s="198">
        <f>Data!B455</f>
        <v>25</v>
      </c>
      <c r="D455" s="212" t="str">
        <f t="shared" si="106"/>
        <v xml:space="preserve"> </v>
      </c>
      <c r="E455" s="213" t="str">
        <f t="shared" si="107"/>
        <v xml:space="preserve"> </v>
      </c>
      <c r="F455" s="214" t="str">
        <f t="shared" si="108"/>
        <v>H</v>
      </c>
      <c r="G455" s="214" t="str">
        <f t="shared" si="109"/>
        <v xml:space="preserve"> </v>
      </c>
      <c r="H455" s="214" t="str">
        <f t="shared" si="113"/>
        <v>O</v>
      </c>
      <c r="I455" s="214" t="str">
        <f t="shared" si="104"/>
        <v>R</v>
      </c>
      <c r="J455" s="215" t="str">
        <f t="shared" si="105"/>
        <v xml:space="preserve"> </v>
      </c>
      <c r="K455" s="216" t="str">
        <f t="shared" si="110"/>
        <v xml:space="preserve"> </v>
      </c>
      <c r="L455" s="217" t="str">
        <f t="shared" si="111"/>
        <v xml:space="preserve"> </v>
      </c>
      <c r="M455" s="217" t="str">
        <f t="shared" si="112"/>
        <v>3D</v>
      </c>
      <c r="N455" s="217">
        <f t="shared" si="114"/>
        <v>1</v>
      </c>
      <c r="O455" s="217" t="str">
        <f t="shared" si="83"/>
        <v xml:space="preserve"> </v>
      </c>
      <c r="P455" s="218" t="str">
        <f t="shared" si="84"/>
        <v xml:space="preserve"> </v>
      </c>
      <c r="Q455" s="219">
        <f t="shared" si="85"/>
        <v>9</v>
      </c>
      <c r="R455" s="220">
        <f t="shared" si="86"/>
        <v>5</v>
      </c>
      <c r="AC455" s="17"/>
      <c r="AE455" s="163"/>
      <c r="AF455" s="163"/>
      <c r="AG455" s="163"/>
      <c r="AH455" s="163"/>
      <c r="AI455" s="163"/>
      <c r="AJ455" s="163"/>
      <c r="AK455" s="163"/>
      <c r="AL455" s="163"/>
      <c r="AM455" s="163"/>
      <c r="AN455" s="163"/>
      <c r="AO455" s="163"/>
      <c r="AP455" s="163"/>
      <c r="AQ455" s="163"/>
      <c r="AR455" s="163"/>
      <c r="AS455" s="163"/>
    </row>
    <row r="456" spans="1:45" s="71" customFormat="1">
      <c r="A456" s="197">
        <f t="shared" si="115"/>
        <v>446</v>
      </c>
      <c r="B456" s="198">
        <f>Data!B456</f>
        <v>18</v>
      </c>
      <c r="D456" s="212" t="str">
        <f t="shared" si="106"/>
        <v xml:space="preserve"> </v>
      </c>
      <c r="E456" s="213" t="str">
        <f t="shared" si="107"/>
        <v>L</v>
      </c>
      <c r="F456" s="214" t="str">
        <f t="shared" si="108"/>
        <v xml:space="preserve"> </v>
      </c>
      <c r="G456" s="214" t="str">
        <f t="shared" si="109"/>
        <v>E</v>
      </c>
      <c r="H456" s="214" t="str">
        <f t="shared" si="113"/>
        <v xml:space="preserve"> </v>
      </c>
      <c r="I456" s="214" t="str">
        <f t="shared" si="104"/>
        <v>R</v>
      </c>
      <c r="J456" s="215" t="str">
        <f t="shared" si="105"/>
        <v xml:space="preserve"> </v>
      </c>
      <c r="K456" s="216" t="str">
        <f t="shared" si="110"/>
        <v xml:space="preserve"> </v>
      </c>
      <c r="L456" s="217" t="str">
        <f t="shared" si="111"/>
        <v>2D</v>
      </c>
      <c r="M456" s="217" t="str">
        <f t="shared" si="112"/>
        <v xml:space="preserve"> </v>
      </c>
      <c r="N456" s="217" t="str">
        <f t="shared" si="114"/>
        <v xml:space="preserve"> </v>
      </c>
      <c r="O456" s="217" t="str">
        <f t="shared" si="83"/>
        <v xml:space="preserve"> </v>
      </c>
      <c r="P456" s="218">
        <f t="shared" si="84"/>
        <v>3</v>
      </c>
      <c r="Q456" s="219">
        <f t="shared" si="85"/>
        <v>6</v>
      </c>
      <c r="R456" s="220">
        <f t="shared" si="86"/>
        <v>3</v>
      </c>
      <c r="AC456" s="17"/>
      <c r="AE456" s="163"/>
      <c r="AF456" s="163"/>
      <c r="AG456" s="163"/>
      <c r="AH456" s="163"/>
      <c r="AI456" s="163"/>
      <c r="AJ456" s="163"/>
      <c r="AK456" s="163"/>
      <c r="AL456" s="163"/>
      <c r="AM456" s="163"/>
      <c r="AN456" s="163"/>
      <c r="AO456" s="163"/>
      <c r="AP456" s="163"/>
      <c r="AQ456" s="163"/>
      <c r="AR456" s="163"/>
      <c r="AS456" s="163"/>
    </row>
    <row r="457" spans="1:45" s="71" customFormat="1">
      <c r="A457" s="197">
        <f t="shared" si="115"/>
        <v>447</v>
      </c>
      <c r="B457" s="198">
        <f>Data!B457</f>
        <v>3</v>
      </c>
      <c r="D457" s="212" t="str">
        <f t="shared" si="106"/>
        <v xml:space="preserve"> </v>
      </c>
      <c r="E457" s="213" t="str">
        <f t="shared" si="107"/>
        <v>L</v>
      </c>
      <c r="F457" s="214" t="str">
        <f t="shared" si="108"/>
        <v xml:space="preserve"> </v>
      </c>
      <c r="G457" s="214" t="str">
        <f t="shared" si="109"/>
        <v xml:space="preserve"> </v>
      </c>
      <c r="H457" s="214" t="str">
        <f t="shared" si="113"/>
        <v>O</v>
      </c>
      <c r="I457" s="214" t="str">
        <f t="shared" si="104"/>
        <v>R</v>
      </c>
      <c r="J457" s="215" t="str">
        <f t="shared" si="105"/>
        <v xml:space="preserve"> </v>
      </c>
      <c r="K457" s="216" t="str">
        <f t="shared" si="110"/>
        <v>1D</v>
      </c>
      <c r="L457" s="217" t="str">
        <f t="shared" si="111"/>
        <v xml:space="preserve"> </v>
      </c>
      <c r="M457" s="217" t="str">
        <f t="shared" si="112"/>
        <v xml:space="preserve"> </v>
      </c>
      <c r="N457" s="217" t="str">
        <f t="shared" si="114"/>
        <v xml:space="preserve"> </v>
      </c>
      <c r="O457" s="217" t="str">
        <f t="shared" si="83"/>
        <v xml:space="preserve"> </v>
      </c>
      <c r="P457" s="218">
        <f t="shared" si="84"/>
        <v>3</v>
      </c>
      <c r="Q457" s="219">
        <f t="shared" si="85"/>
        <v>1</v>
      </c>
      <c r="R457" s="220">
        <f t="shared" si="86"/>
        <v>1</v>
      </c>
      <c r="AC457" s="17"/>
      <c r="AE457" s="163"/>
      <c r="AF457" s="163"/>
      <c r="AG457" s="163"/>
      <c r="AH457" s="163"/>
      <c r="AI457" s="163"/>
      <c r="AJ457" s="163"/>
      <c r="AK457" s="163"/>
      <c r="AL457" s="163"/>
      <c r="AM457" s="163"/>
      <c r="AN457" s="163"/>
      <c r="AO457" s="163"/>
      <c r="AP457" s="163"/>
      <c r="AQ457" s="163"/>
      <c r="AR457" s="163"/>
      <c r="AS457" s="163"/>
    </row>
    <row r="458" spans="1:45" s="71" customFormat="1">
      <c r="A458" s="197">
        <f t="shared" si="115"/>
        <v>448</v>
      </c>
      <c r="B458" s="198">
        <f>Data!B458</f>
        <v>24</v>
      </c>
      <c r="D458" s="212" t="str">
        <f t="shared" si="106"/>
        <v xml:space="preserve"> </v>
      </c>
      <c r="E458" s="213" t="str">
        <f t="shared" si="107"/>
        <v xml:space="preserve"> </v>
      </c>
      <c r="F458" s="214" t="str">
        <f t="shared" si="108"/>
        <v>H</v>
      </c>
      <c r="G458" s="214" t="str">
        <f t="shared" si="109"/>
        <v>E</v>
      </c>
      <c r="H458" s="214" t="str">
        <f t="shared" si="113"/>
        <v xml:space="preserve"> </v>
      </c>
      <c r="I458" s="214" t="str">
        <f t="shared" si="104"/>
        <v xml:space="preserve"> </v>
      </c>
      <c r="J458" s="215" t="str">
        <f t="shared" si="105"/>
        <v>B</v>
      </c>
      <c r="K458" s="216" t="str">
        <f t="shared" si="110"/>
        <v xml:space="preserve"> </v>
      </c>
      <c r="L458" s="217" t="str">
        <f t="shared" si="111"/>
        <v>2D</v>
      </c>
      <c r="M458" s="217" t="str">
        <f t="shared" si="112"/>
        <v xml:space="preserve"> </v>
      </c>
      <c r="N458" s="217" t="str">
        <f t="shared" si="114"/>
        <v xml:space="preserve"> </v>
      </c>
      <c r="O458" s="217" t="str">
        <f t="shared" si="83"/>
        <v xml:space="preserve"> </v>
      </c>
      <c r="P458" s="218">
        <f t="shared" si="84"/>
        <v>3</v>
      </c>
      <c r="Q458" s="219">
        <f t="shared" si="85"/>
        <v>8</v>
      </c>
      <c r="R458" s="220">
        <f t="shared" si="86"/>
        <v>4</v>
      </c>
      <c r="AC458" s="17"/>
      <c r="AE458" s="163"/>
      <c r="AF458" s="163"/>
      <c r="AG458" s="163"/>
      <c r="AH458" s="163"/>
      <c r="AI458" s="163"/>
      <c r="AJ458" s="163"/>
      <c r="AK458" s="163"/>
      <c r="AL458" s="163"/>
      <c r="AM458" s="163"/>
      <c r="AN458" s="163"/>
      <c r="AO458" s="163"/>
      <c r="AP458" s="163"/>
      <c r="AQ458" s="163"/>
      <c r="AR458" s="163"/>
      <c r="AS458" s="163"/>
    </row>
    <row r="459" spans="1:45" s="71" customFormat="1">
      <c r="A459" s="197">
        <f t="shared" si="115"/>
        <v>449</v>
      </c>
      <c r="B459" s="198">
        <f>Data!B459</f>
        <v>5</v>
      </c>
      <c r="D459" s="212" t="str">
        <f t="shared" si="106"/>
        <v xml:space="preserve"> </v>
      </c>
      <c r="E459" s="213" t="str">
        <f t="shared" si="107"/>
        <v>L</v>
      </c>
      <c r="F459" s="214" t="str">
        <f t="shared" si="108"/>
        <v xml:space="preserve"> </v>
      </c>
      <c r="G459" s="214" t="str">
        <f t="shared" si="109"/>
        <v xml:space="preserve"> </v>
      </c>
      <c r="H459" s="214" t="str">
        <f t="shared" si="113"/>
        <v>O</v>
      </c>
      <c r="I459" s="214" t="str">
        <f t="shared" ref="I459:I510" si="116">IF($B459=0," ",IF(INDEX(AD$11:AS$46,$B459,2)="R","R"," "))</f>
        <v>R</v>
      </c>
      <c r="J459" s="215" t="str">
        <f t="shared" ref="J459:J510" si="117">IF($B459=0," ",IF(INDEX(AD$11:AS$46,$B459,2)="B","B"," "))</f>
        <v xml:space="preserve"> </v>
      </c>
      <c r="K459" s="216" t="str">
        <f t="shared" si="110"/>
        <v>1D</v>
      </c>
      <c r="L459" s="217" t="str">
        <f t="shared" si="111"/>
        <v xml:space="preserve"> </v>
      </c>
      <c r="M459" s="217" t="str">
        <f t="shared" si="112"/>
        <v xml:space="preserve"> </v>
      </c>
      <c r="N459" s="217" t="str">
        <f t="shared" si="114"/>
        <v xml:space="preserve"> </v>
      </c>
      <c r="O459" s="217">
        <f t="shared" si="83"/>
        <v>2</v>
      </c>
      <c r="P459" s="218" t="str">
        <f t="shared" si="84"/>
        <v xml:space="preserve"> </v>
      </c>
      <c r="Q459" s="219">
        <f t="shared" si="85"/>
        <v>2</v>
      </c>
      <c r="R459" s="220">
        <f t="shared" si="86"/>
        <v>1</v>
      </c>
      <c r="AC459" s="17"/>
      <c r="AE459" s="163"/>
      <c r="AF459" s="163"/>
      <c r="AG459" s="163"/>
      <c r="AH459" s="163"/>
      <c r="AI459" s="163"/>
      <c r="AJ459" s="163"/>
      <c r="AK459" s="163"/>
      <c r="AL459" s="163"/>
      <c r="AM459" s="163"/>
      <c r="AN459" s="163"/>
      <c r="AO459" s="163"/>
      <c r="AP459" s="163"/>
      <c r="AQ459" s="163"/>
      <c r="AR459" s="163"/>
      <c r="AS459" s="163"/>
    </row>
    <row r="460" spans="1:45" s="71" customFormat="1">
      <c r="A460" s="197">
        <f t="shared" si="115"/>
        <v>450</v>
      </c>
      <c r="B460" s="198">
        <f>Data!B460</f>
        <v>33</v>
      </c>
      <c r="D460" s="212" t="str">
        <f t="shared" ref="D460:D510" si="118">IF($B460=0,0," ")</f>
        <v xml:space="preserve"> </v>
      </c>
      <c r="E460" s="213" t="str">
        <f t="shared" ref="E460:E510" si="119">IF(AND(B460&gt;0,B460&lt;=18),"L"," ")</f>
        <v xml:space="preserve"> </v>
      </c>
      <c r="F460" s="214" t="str">
        <f t="shared" ref="F460:F510" si="120">IF(AND(B460&gt;18,B460&lt;=36),"H", " ")</f>
        <v>H</v>
      </c>
      <c r="G460" s="214" t="str">
        <f t="shared" ref="G460:G510" si="121">IF(AND(ISEVEN(B460),B460&lt;&gt;0),"E"," ")</f>
        <v xml:space="preserve"> </v>
      </c>
      <c r="H460" s="214" t="str">
        <f t="shared" si="113"/>
        <v>O</v>
      </c>
      <c r="I460" s="214" t="str">
        <f t="shared" si="116"/>
        <v xml:space="preserve"> </v>
      </c>
      <c r="J460" s="215" t="str">
        <f t="shared" si="117"/>
        <v>B</v>
      </c>
      <c r="K460" s="216" t="str">
        <f t="shared" ref="K460:K510" si="122">IF(AND($B460&gt;0,$B460&lt;13),"1D"," ")</f>
        <v xml:space="preserve"> </v>
      </c>
      <c r="L460" s="217" t="str">
        <f t="shared" ref="L460:L510" si="123">IF(AND($B460&gt;12,$B460&lt;25),"2D"," ")</f>
        <v xml:space="preserve"> </v>
      </c>
      <c r="M460" s="217" t="str">
        <f t="shared" ref="M460:M510" si="124">IF(AND($B460&gt;24,$B460&lt;37),"3D"," ")</f>
        <v>3D</v>
      </c>
      <c r="N460" s="217" t="str">
        <f t="shared" si="114"/>
        <v xml:space="preserve"> </v>
      </c>
      <c r="O460" s="217" t="str">
        <f t="shared" si="83"/>
        <v xml:space="preserve"> </v>
      </c>
      <c r="P460" s="218">
        <f t="shared" si="84"/>
        <v>3</v>
      </c>
      <c r="Q460" s="219">
        <f t="shared" si="85"/>
        <v>11</v>
      </c>
      <c r="R460" s="220">
        <f t="shared" si="86"/>
        <v>6</v>
      </c>
      <c r="AC460" s="17"/>
      <c r="AE460" s="163"/>
      <c r="AF460" s="163"/>
      <c r="AG460" s="163"/>
      <c r="AH460" s="163"/>
      <c r="AI460" s="163"/>
      <c r="AJ460" s="163"/>
      <c r="AK460" s="163"/>
      <c r="AL460" s="163"/>
      <c r="AM460" s="163"/>
      <c r="AN460" s="163"/>
      <c r="AO460" s="163"/>
      <c r="AP460" s="163"/>
      <c r="AQ460" s="163"/>
      <c r="AR460" s="163"/>
      <c r="AS460" s="163"/>
    </row>
    <row r="461" spans="1:45" s="71" customFormat="1">
      <c r="A461" s="197">
        <f t="shared" si="115"/>
        <v>451</v>
      </c>
      <c r="B461" s="198">
        <f>Data!B461</f>
        <v>23</v>
      </c>
      <c r="D461" s="212" t="str">
        <f t="shared" si="118"/>
        <v xml:space="preserve"> </v>
      </c>
      <c r="E461" s="213" t="str">
        <f t="shared" si="119"/>
        <v xml:space="preserve"> </v>
      </c>
      <c r="F461" s="214" t="str">
        <f t="shared" si="120"/>
        <v>H</v>
      </c>
      <c r="G461" s="214" t="str">
        <f t="shared" si="121"/>
        <v xml:space="preserve"> </v>
      </c>
      <c r="H461" s="214" t="str">
        <f t="shared" si="113"/>
        <v>O</v>
      </c>
      <c r="I461" s="214" t="str">
        <f t="shared" si="116"/>
        <v>R</v>
      </c>
      <c r="J461" s="215" t="str">
        <f t="shared" si="117"/>
        <v xml:space="preserve"> </v>
      </c>
      <c r="K461" s="216" t="str">
        <f t="shared" si="122"/>
        <v xml:space="preserve"> </v>
      </c>
      <c r="L461" s="217" t="str">
        <f t="shared" si="123"/>
        <v>2D</v>
      </c>
      <c r="M461" s="217" t="str">
        <f t="shared" si="124"/>
        <v xml:space="preserve"> </v>
      </c>
      <c r="N461" s="217" t="str">
        <f t="shared" si="114"/>
        <v xml:space="preserve"> </v>
      </c>
      <c r="O461" s="217">
        <f t="shared" si="83"/>
        <v>2</v>
      </c>
      <c r="P461" s="218" t="str">
        <f t="shared" si="84"/>
        <v xml:space="preserve"> </v>
      </c>
      <c r="Q461" s="219">
        <f t="shared" si="85"/>
        <v>8</v>
      </c>
      <c r="R461" s="220">
        <f t="shared" si="86"/>
        <v>4</v>
      </c>
      <c r="AC461" s="17"/>
      <c r="AE461" s="163"/>
      <c r="AF461" s="163"/>
      <c r="AG461" s="163"/>
      <c r="AH461" s="163"/>
      <c r="AI461" s="163"/>
      <c r="AJ461" s="163"/>
      <c r="AK461" s="163"/>
      <c r="AL461" s="163"/>
      <c r="AM461" s="163"/>
      <c r="AN461" s="163"/>
      <c r="AO461" s="163"/>
      <c r="AP461" s="163"/>
      <c r="AQ461" s="163"/>
      <c r="AR461" s="163"/>
      <c r="AS461" s="163"/>
    </row>
    <row r="462" spans="1:45" s="71" customFormat="1">
      <c r="A462" s="197">
        <f t="shared" si="115"/>
        <v>452</v>
      </c>
      <c r="B462" s="198">
        <f>Data!B462</f>
        <v>18</v>
      </c>
      <c r="D462" s="212" t="str">
        <f t="shared" si="118"/>
        <v xml:space="preserve"> </v>
      </c>
      <c r="E462" s="213" t="str">
        <f t="shared" si="119"/>
        <v>L</v>
      </c>
      <c r="F462" s="214" t="str">
        <f t="shared" si="120"/>
        <v xml:space="preserve"> </v>
      </c>
      <c r="G462" s="214" t="str">
        <f t="shared" si="121"/>
        <v>E</v>
      </c>
      <c r="H462" s="214" t="str">
        <f t="shared" si="113"/>
        <v xml:space="preserve"> </v>
      </c>
      <c r="I462" s="214" t="str">
        <f t="shared" si="116"/>
        <v>R</v>
      </c>
      <c r="J462" s="215" t="str">
        <f t="shared" si="117"/>
        <v xml:space="preserve"> </v>
      </c>
      <c r="K462" s="216" t="str">
        <f t="shared" si="122"/>
        <v xml:space="preserve"> </v>
      </c>
      <c r="L462" s="217" t="str">
        <f t="shared" si="123"/>
        <v>2D</v>
      </c>
      <c r="M462" s="217" t="str">
        <f t="shared" si="124"/>
        <v xml:space="preserve"> </v>
      </c>
      <c r="N462" s="217" t="str">
        <f t="shared" si="114"/>
        <v xml:space="preserve"> </v>
      </c>
      <c r="O462" s="217" t="str">
        <f t="shared" si="83"/>
        <v xml:space="preserve"> </v>
      </c>
      <c r="P462" s="218">
        <f t="shared" si="84"/>
        <v>3</v>
      </c>
      <c r="Q462" s="219">
        <f t="shared" si="85"/>
        <v>6</v>
      </c>
      <c r="R462" s="220">
        <f t="shared" si="86"/>
        <v>3</v>
      </c>
      <c r="AC462" s="17"/>
      <c r="AE462" s="163"/>
      <c r="AF462" s="163"/>
      <c r="AG462" s="163"/>
      <c r="AH462" s="163"/>
      <c r="AI462" s="163"/>
      <c r="AJ462" s="163"/>
      <c r="AK462" s="163"/>
      <c r="AL462" s="163"/>
      <c r="AM462" s="163"/>
      <c r="AN462" s="163"/>
      <c r="AO462" s="163"/>
      <c r="AP462" s="163"/>
      <c r="AQ462" s="163"/>
      <c r="AR462" s="163"/>
      <c r="AS462" s="163"/>
    </row>
    <row r="463" spans="1:45" s="71" customFormat="1">
      <c r="A463" s="197">
        <f t="shared" si="115"/>
        <v>453</v>
      </c>
      <c r="B463" s="198">
        <f>Data!B463</f>
        <v>1</v>
      </c>
      <c r="D463" s="212" t="str">
        <f t="shared" si="118"/>
        <v xml:space="preserve"> </v>
      </c>
      <c r="E463" s="213" t="str">
        <f t="shared" si="119"/>
        <v>L</v>
      </c>
      <c r="F463" s="214" t="str">
        <f t="shared" si="120"/>
        <v xml:space="preserve"> </v>
      </c>
      <c r="G463" s="214" t="str">
        <f t="shared" si="121"/>
        <v xml:space="preserve"> </v>
      </c>
      <c r="H463" s="214" t="str">
        <f t="shared" si="113"/>
        <v>O</v>
      </c>
      <c r="I463" s="214" t="str">
        <f t="shared" si="116"/>
        <v>R</v>
      </c>
      <c r="J463" s="215" t="str">
        <f t="shared" si="117"/>
        <v xml:space="preserve"> </v>
      </c>
      <c r="K463" s="216" t="str">
        <f t="shared" si="122"/>
        <v>1D</v>
      </c>
      <c r="L463" s="217" t="str">
        <f t="shared" si="123"/>
        <v xml:space="preserve"> </v>
      </c>
      <c r="M463" s="217" t="str">
        <f t="shared" si="124"/>
        <v xml:space="preserve"> </v>
      </c>
      <c r="N463" s="217">
        <f t="shared" si="114"/>
        <v>1</v>
      </c>
      <c r="O463" s="217" t="str">
        <f t="shared" si="83"/>
        <v xml:space="preserve"> </v>
      </c>
      <c r="P463" s="218" t="str">
        <f t="shared" si="84"/>
        <v xml:space="preserve"> </v>
      </c>
      <c r="Q463" s="219">
        <f t="shared" si="85"/>
        <v>1</v>
      </c>
      <c r="R463" s="220">
        <f t="shared" si="86"/>
        <v>1</v>
      </c>
      <c r="AC463" s="17"/>
      <c r="AE463" s="163"/>
      <c r="AF463" s="163"/>
      <c r="AG463" s="163"/>
      <c r="AH463" s="163"/>
      <c r="AI463" s="163"/>
      <c r="AJ463" s="163"/>
      <c r="AK463" s="163"/>
      <c r="AL463" s="163"/>
      <c r="AM463" s="163"/>
      <c r="AN463" s="163"/>
      <c r="AO463" s="163"/>
      <c r="AP463" s="163"/>
      <c r="AQ463" s="163"/>
      <c r="AR463" s="163"/>
      <c r="AS463" s="163"/>
    </row>
    <row r="464" spans="1:45" s="71" customFormat="1">
      <c r="A464" s="197">
        <f t="shared" si="115"/>
        <v>454</v>
      </c>
      <c r="B464" s="198">
        <f>Data!B464</f>
        <v>21</v>
      </c>
      <c r="D464" s="212" t="str">
        <f t="shared" si="118"/>
        <v xml:space="preserve"> </v>
      </c>
      <c r="E464" s="213" t="str">
        <f t="shared" si="119"/>
        <v xml:space="preserve"> </v>
      </c>
      <c r="F464" s="214" t="str">
        <f t="shared" si="120"/>
        <v>H</v>
      </c>
      <c r="G464" s="214" t="str">
        <f t="shared" si="121"/>
        <v xml:space="preserve"> </v>
      </c>
      <c r="H464" s="214" t="str">
        <f t="shared" si="113"/>
        <v>O</v>
      </c>
      <c r="I464" s="214" t="str">
        <f t="shared" si="116"/>
        <v>R</v>
      </c>
      <c r="J464" s="215" t="str">
        <f t="shared" si="117"/>
        <v xml:space="preserve"> </v>
      </c>
      <c r="K464" s="216" t="str">
        <f t="shared" si="122"/>
        <v xml:space="preserve"> </v>
      </c>
      <c r="L464" s="217" t="str">
        <f t="shared" si="123"/>
        <v>2D</v>
      </c>
      <c r="M464" s="217" t="str">
        <f t="shared" si="124"/>
        <v xml:space="preserve"> </v>
      </c>
      <c r="N464" s="217" t="str">
        <f t="shared" si="114"/>
        <v xml:space="preserve"> </v>
      </c>
      <c r="O464" s="217" t="str">
        <f t="shared" si="83"/>
        <v xml:space="preserve"> </v>
      </c>
      <c r="P464" s="218">
        <f t="shared" si="84"/>
        <v>3</v>
      </c>
      <c r="Q464" s="219">
        <f t="shared" si="85"/>
        <v>7</v>
      </c>
      <c r="R464" s="220">
        <f t="shared" si="86"/>
        <v>4</v>
      </c>
      <c r="AC464" s="17"/>
      <c r="AE464" s="163"/>
      <c r="AF464" s="163"/>
      <c r="AG464" s="163"/>
      <c r="AH464" s="163"/>
      <c r="AI464" s="163"/>
      <c r="AJ464" s="163"/>
      <c r="AK464" s="163"/>
      <c r="AL464" s="163"/>
      <c r="AM464" s="163"/>
      <c r="AN464" s="163"/>
      <c r="AO464" s="163"/>
      <c r="AP464" s="163"/>
      <c r="AQ464" s="163"/>
      <c r="AR464" s="163"/>
      <c r="AS464" s="163"/>
    </row>
    <row r="465" spans="1:45" s="71" customFormat="1">
      <c r="A465" s="197">
        <f t="shared" si="115"/>
        <v>455</v>
      </c>
      <c r="B465" s="198">
        <f>Data!B465</f>
        <v>24</v>
      </c>
      <c r="D465" s="212" t="str">
        <f t="shared" si="118"/>
        <v xml:space="preserve"> </v>
      </c>
      <c r="E465" s="213" t="str">
        <f t="shared" si="119"/>
        <v xml:space="preserve"> </v>
      </c>
      <c r="F465" s="214" t="str">
        <f t="shared" si="120"/>
        <v>H</v>
      </c>
      <c r="G465" s="214" t="str">
        <f t="shared" si="121"/>
        <v>E</v>
      </c>
      <c r="H465" s="214" t="str">
        <f t="shared" si="113"/>
        <v xml:space="preserve"> </v>
      </c>
      <c r="I465" s="214" t="str">
        <f t="shared" si="116"/>
        <v xml:space="preserve"> </v>
      </c>
      <c r="J465" s="215" t="str">
        <f t="shared" si="117"/>
        <v>B</v>
      </c>
      <c r="K465" s="216" t="str">
        <f t="shared" si="122"/>
        <v xml:space="preserve"> </v>
      </c>
      <c r="L465" s="217" t="str">
        <f t="shared" si="123"/>
        <v>2D</v>
      </c>
      <c r="M465" s="217" t="str">
        <f t="shared" si="124"/>
        <v xml:space="preserve"> </v>
      </c>
      <c r="N465" s="217" t="str">
        <f t="shared" si="114"/>
        <v xml:space="preserve"> </v>
      </c>
      <c r="O465" s="217" t="str">
        <f t="shared" si="83"/>
        <v xml:space="preserve"> </v>
      </c>
      <c r="P465" s="218">
        <f t="shared" si="84"/>
        <v>3</v>
      </c>
      <c r="Q465" s="219">
        <f t="shared" si="85"/>
        <v>8</v>
      </c>
      <c r="R465" s="220">
        <f t="shared" si="86"/>
        <v>4</v>
      </c>
      <c r="AC465" s="17"/>
      <c r="AE465" s="163"/>
      <c r="AF465" s="163"/>
      <c r="AG465" s="163"/>
      <c r="AH465" s="163"/>
      <c r="AI465" s="163"/>
      <c r="AJ465" s="163"/>
      <c r="AK465" s="163"/>
      <c r="AL465" s="163"/>
      <c r="AM465" s="163"/>
      <c r="AN465" s="163"/>
      <c r="AO465" s="163"/>
      <c r="AP465" s="163"/>
      <c r="AQ465" s="163"/>
      <c r="AR465" s="163"/>
      <c r="AS465" s="163"/>
    </row>
    <row r="466" spans="1:45" s="71" customFormat="1">
      <c r="A466" s="197">
        <f t="shared" si="115"/>
        <v>456</v>
      </c>
      <c r="B466" s="198">
        <f>Data!B466</f>
        <v>23</v>
      </c>
      <c r="D466" s="212" t="str">
        <f t="shared" si="118"/>
        <v xml:space="preserve"> </v>
      </c>
      <c r="E466" s="213" t="str">
        <f t="shared" si="119"/>
        <v xml:space="preserve"> </v>
      </c>
      <c r="F466" s="214" t="str">
        <f t="shared" si="120"/>
        <v>H</v>
      </c>
      <c r="G466" s="214" t="str">
        <f t="shared" si="121"/>
        <v xml:space="preserve"> </v>
      </c>
      <c r="H466" s="214" t="str">
        <f t="shared" si="113"/>
        <v>O</v>
      </c>
      <c r="I466" s="214" t="str">
        <f t="shared" si="116"/>
        <v>R</v>
      </c>
      <c r="J466" s="215" t="str">
        <f t="shared" si="117"/>
        <v xml:space="preserve"> </v>
      </c>
      <c r="K466" s="216" t="str">
        <f t="shared" si="122"/>
        <v xml:space="preserve"> </v>
      </c>
      <c r="L466" s="217" t="str">
        <f t="shared" si="123"/>
        <v>2D</v>
      </c>
      <c r="M466" s="217" t="str">
        <f t="shared" si="124"/>
        <v xml:space="preserve"> </v>
      </c>
      <c r="N466" s="217" t="str">
        <f t="shared" si="114"/>
        <v xml:space="preserve"> </v>
      </c>
      <c r="O466" s="217">
        <f t="shared" si="83"/>
        <v>2</v>
      </c>
      <c r="P466" s="218" t="str">
        <f t="shared" si="84"/>
        <v xml:space="preserve"> </v>
      </c>
      <c r="Q466" s="219">
        <f t="shared" si="85"/>
        <v>8</v>
      </c>
      <c r="R466" s="220">
        <f t="shared" si="86"/>
        <v>4</v>
      </c>
      <c r="AC466" s="17"/>
      <c r="AE466" s="163"/>
      <c r="AF466" s="163"/>
      <c r="AG466" s="163"/>
      <c r="AH466" s="163"/>
      <c r="AI466" s="163"/>
      <c r="AJ466" s="163"/>
      <c r="AK466" s="163"/>
      <c r="AL466" s="163"/>
      <c r="AM466" s="163"/>
      <c r="AN466" s="163"/>
      <c r="AO466" s="163"/>
      <c r="AP466" s="163"/>
      <c r="AQ466" s="163"/>
      <c r="AR466" s="163"/>
      <c r="AS466" s="163"/>
    </row>
    <row r="467" spans="1:45" s="71" customFormat="1">
      <c r="A467" s="197">
        <f t="shared" si="115"/>
        <v>457</v>
      </c>
      <c r="B467" s="198">
        <f>Data!B467</f>
        <v>9</v>
      </c>
      <c r="D467" s="212" t="str">
        <f t="shared" si="118"/>
        <v xml:space="preserve"> </v>
      </c>
      <c r="E467" s="213" t="str">
        <f t="shared" si="119"/>
        <v>L</v>
      </c>
      <c r="F467" s="214" t="str">
        <f t="shared" si="120"/>
        <v xml:space="preserve"> </v>
      </c>
      <c r="G467" s="214" t="str">
        <f t="shared" si="121"/>
        <v xml:space="preserve"> </v>
      </c>
      <c r="H467" s="214" t="str">
        <f t="shared" si="113"/>
        <v>O</v>
      </c>
      <c r="I467" s="214" t="str">
        <f t="shared" si="116"/>
        <v>R</v>
      </c>
      <c r="J467" s="215" t="str">
        <f t="shared" si="117"/>
        <v xml:space="preserve"> </v>
      </c>
      <c r="K467" s="216" t="str">
        <f t="shared" si="122"/>
        <v>1D</v>
      </c>
      <c r="L467" s="217" t="str">
        <f t="shared" si="123"/>
        <v xml:space="preserve"> </v>
      </c>
      <c r="M467" s="217" t="str">
        <f t="shared" si="124"/>
        <v xml:space="preserve"> </v>
      </c>
      <c r="N467" s="217" t="str">
        <f t="shared" si="114"/>
        <v xml:space="preserve"> </v>
      </c>
      <c r="O467" s="217" t="str">
        <f t="shared" si="83"/>
        <v xml:space="preserve"> </v>
      </c>
      <c r="P467" s="218">
        <f t="shared" si="84"/>
        <v>3</v>
      </c>
      <c r="Q467" s="219">
        <f t="shared" si="85"/>
        <v>3</v>
      </c>
      <c r="R467" s="220">
        <f t="shared" si="86"/>
        <v>2</v>
      </c>
      <c r="AC467" s="17"/>
      <c r="AE467" s="163"/>
      <c r="AF467" s="163"/>
      <c r="AG467" s="163"/>
      <c r="AH467" s="163"/>
      <c r="AI467" s="163"/>
      <c r="AJ467" s="163"/>
      <c r="AK467" s="163"/>
      <c r="AL467" s="163"/>
      <c r="AM467" s="163"/>
      <c r="AN467" s="163"/>
      <c r="AO467" s="163"/>
      <c r="AP467" s="163"/>
      <c r="AQ467" s="163"/>
      <c r="AR467" s="163"/>
      <c r="AS467" s="163"/>
    </row>
    <row r="468" spans="1:45" s="71" customFormat="1">
      <c r="A468" s="197">
        <f t="shared" si="115"/>
        <v>458</v>
      </c>
      <c r="B468" s="198">
        <f>Data!B468</f>
        <v>5</v>
      </c>
      <c r="D468" s="212" t="str">
        <f t="shared" si="118"/>
        <v xml:space="preserve"> </v>
      </c>
      <c r="E468" s="213" t="str">
        <f t="shared" si="119"/>
        <v>L</v>
      </c>
      <c r="F468" s="214" t="str">
        <f t="shared" si="120"/>
        <v xml:space="preserve"> </v>
      </c>
      <c r="G468" s="214" t="str">
        <f t="shared" si="121"/>
        <v xml:space="preserve"> </v>
      </c>
      <c r="H468" s="214" t="str">
        <f t="shared" si="113"/>
        <v>O</v>
      </c>
      <c r="I468" s="214" t="str">
        <f t="shared" si="116"/>
        <v>R</v>
      </c>
      <c r="J468" s="215" t="str">
        <f t="shared" si="117"/>
        <v xml:space="preserve"> </v>
      </c>
      <c r="K468" s="216" t="str">
        <f t="shared" si="122"/>
        <v>1D</v>
      </c>
      <c r="L468" s="217" t="str">
        <f t="shared" si="123"/>
        <v xml:space="preserve"> </v>
      </c>
      <c r="M468" s="217" t="str">
        <f t="shared" si="124"/>
        <v xml:space="preserve"> </v>
      </c>
      <c r="N468" s="217" t="str">
        <f t="shared" si="114"/>
        <v xml:space="preserve"> </v>
      </c>
      <c r="O468" s="217">
        <f t="shared" si="83"/>
        <v>2</v>
      </c>
      <c r="P468" s="218" t="str">
        <f t="shared" si="84"/>
        <v xml:space="preserve"> </v>
      </c>
      <c r="Q468" s="219">
        <f t="shared" si="85"/>
        <v>2</v>
      </c>
      <c r="R468" s="220">
        <f t="shared" si="86"/>
        <v>1</v>
      </c>
      <c r="AC468" s="17"/>
      <c r="AE468" s="163"/>
      <c r="AF468" s="163"/>
      <c r="AG468" s="163"/>
      <c r="AH468" s="163"/>
      <c r="AI468" s="163"/>
      <c r="AJ468" s="163"/>
      <c r="AK468" s="163"/>
      <c r="AL468" s="163"/>
      <c r="AM468" s="163"/>
      <c r="AN468" s="163"/>
      <c r="AO468" s="163"/>
      <c r="AP468" s="163"/>
      <c r="AQ468" s="163"/>
      <c r="AR468" s="163"/>
      <c r="AS468" s="163"/>
    </row>
    <row r="469" spans="1:45" s="71" customFormat="1">
      <c r="A469" s="197">
        <f t="shared" si="115"/>
        <v>459</v>
      </c>
      <c r="B469" s="198">
        <f>Data!B469</f>
        <v>30</v>
      </c>
      <c r="D469" s="212" t="str">
        <f t="shared" si="118"/>
        <v xml:space="preserve"> </v>
      </c>
      <c r="E469" s="213" t="str">
        <f t="shared" si="119"/>
        <v xml:space="preserve"> </v>
      </c>
      <c r="F469" s="214" t="str">
        <f t="shared" si="120"/>
        <v>H</v>
      </c>
      <c r="G469" s="214" t="str">
        <f t="shared" si="121"/>
        <v>E</v>
      </c>
      <c r="H469" s="214" t="str">
        <f t="shared" si="113"/>
        <v xml:space="preserve"> </v>
      </c>
      <c r="I469" s="214" t="str">
        <f t="shared" si="116"/>
        <v>R</v>
      </c>
      <c r="J469" s="215" t="str">
        <f t="shared" si="117"/>
        <v xml:space="preserve"> </v>
      </c>
      <c r="K469" s="216" t="str">
        <f t="shared" si="122"/>
        <v xml:space="preserve"> </v>
      </c>
      <c r="L469" s="217" t="str">
        <f t="shared" si="123"/>
        <v xml:space="preserve"> </v>
      </c>
      <c r="M469" s="217" t="str">
        <f t="shared" si="124"/>
        <v>3D</v>
      </c>
      <c r="N469" s="217" t="str">
        <f t="shared" si="114"/>
        <v xml:space="preserve"> </v>
      </c>
      <c r="O469" s="217" t="str">
        <f t="shared" si="83"/>
        <v xml:space="preserve"> </v>
      </c>
      <c r="P469" s="218">
        <f t="shared" si="84"/>
        <v>3</v>
      </c>
      <c r="Q469" s="219">
        <f t="shared" si="85"/>
        <v>10</v>
      </c>
      <c r="R469" s="220">
        <f t="shared" si="86"/>
        <v>5</v>
      </c>
      <c r="AC469" s="17"/>
      <c r="AE469" s="163"/>
      <c r="AF469" s="163"/>
      <c r="AG469" s="163"/>
      <c r="AH469" s="163"/>
      <c r="AI469" s="163"/>
      <c r="AJ469" s="163"/>
      <c r="AK469" s="163"/>
      <c r="AL469" s="163"/>
      <c r="AM469" s="163"/>
      <c r="AN469" s="163"/>
      <c r="AO469" s="163"/>
      <c r="AP469" s="163"/>
      <c r="AQ469" s="163"/>
      <c r="AR469" s="163"/>
      <c r="AS469" s="163"/>
    </row>
    <row r="470" spans="1:45" s="71" customFormat="1">
      <c r="A470" s="197">
        <f t="shared" si="115"/>
        <v>460</v>
      </c>
      <c r="B470" s="198">
        <f>Data!B470</f>
        <v>15</v>
      </c>
      <c r="D470" s="212" t="str">
        <f t="shared" si="118"/>
        <v xml:space="preserve"> </v>
      </c>
      <c r="E470" s="213" t="str">
        <f t="shared" si="119"/>
        <v>L</v>
      </c>
      <c r="F470" s="214" t="str">
        <f t="shared" si="120"/>
        <v xml:space="preserve"> </v>
      </c>
      <c r="G470" s="214" t="str">
        <f t="shared" si="121"/>
        <v xml:space="preserve"> </v>
      </c>
      <c r="H470" s="214" t="str">
        <f t="shared" si="113"/>
        <v>O</v>
      </c>
      <c r="I470" s="214" t="str">
        <f t="shared" si="116"/>
        <v xml:space="preserve"> </v>
      </c>
      <c r="J470" s="215" t="str">
        <f t="shared" si="117"/>
        <v>B</v>
      </c>
      <c r="K470" s="216" t="str">
        <f t="shared" si="122"/>
        <v xml:space="preserve"> </v>
      </c>
      <c r="L470" s="217" t="str">
        <f t="shared" si="123"/>
        <v>2D</v>
      </c>
      <c r="M470" s="217" t="str">
        <f t="shared" si="124"/>
        <v xml:space="preserve"> </v>
      </c>
      <c r="N470" s="217" t="str">
        <f t="shared" si="114"/>
        <v xml:space="preserve"> </v>
      </c>
      <c r="O470" s="217" t="str">
        <f t="shared" si="83"/>
        <v xml:space="preserve"> </v>
      </c>
      <c r="P470" s="218">
        <f t="shared" si="84"/>
        <v>3</v>
      </c>
      <c r="Q470" s="219">
        <f t="shared" si="85"/>
        <v>5</v>
      </c>
      <c r="R470" s="220">
        <f t="shared" si="86"/>
        <v>3</v>
      </c>
      <c r="AC470" s="17"/>
      <c r="AE470" s="163"/>
      <c r="AF470" s="163"/>
      <c r="AG470" s="163"/>
      <c r="AH470" s="163"/>
      <c r="AI470" s="163"/>
      <c r="AJ470" s="163"/>
      <c r="AK470" s="163"/>
      <c r="AL470" s="163"/>
      <c r="AM470" s="163"/>
      <c r="AN470" s="163"/>
      <c r="AO470" s="163"/>
      <c r="AP470" s="163"/>
      <c r="AQ470" s="163"/>
      <c r="AR470" s="163"/>
      <c r="AS470" s="163"/>
    </row>
    <row r="471" spans="1:45" s="71" customFormat="1">
      <c r="A471" s="197">
        <f t="shared" si="115"/>
        <v>461</v>
      </c>
      <c r="B471" s="198">
        <f>Data!B471</f>
        <v>15</v>
      </c>
      <c r="D471" s="212" t="str">
        <f t="shared" si="118"/>
        <v xml:space="preserve"> </v>
      </c>
      <c r="E471" s="213" t="str">
        <f t="shared" si="119"/>
        <v>L</v>
      </c>
      <c r="F471" s="214" t="str">
        <f t="shared" si="120"/>
        <v xml:space="preserve"> </v>
      </c>
      <c r="G471" s="214" t="str">
        <f t="shared" si="121"/>
        <v xml:space="preserve"> </v>
      </c>
      <c r="H471" s="214" t="str">
        <f t="shared" si="113"/>
        <v>O</v>
      </c>
      <c r="I471" s="214" t="str">
        <f t="shared" si="116"/>
        <v xml:space="preserve"> </v>
      </c>
      <c r="J471" s="215" t="str">
        <f t="shared" si="117"/>
        <v>B</v>
      </c>
      <c r="K471" s="216" t="str">
        <f t="shared" si="122"/>
        <v xml:space="preserve"> </v>
      </c>
      <c r="L471" s="217" t="str">
        <f t="shared" si="123"/>
        <v>2D</v>
      </c>
      <c r="M471" s="217" t="str">
        <f t="shared" si="124"/>
        <v xml:space="preserve"> </v>
      </c>
      <c r="N471" s="217" t="str">
        <f t="shared" si="114"/>
        <v xml:space="preserve"> </v>
      </c>
      <c r="O471" s="217" t="str">
        <f t="shared" si="83"/>
        <v xml:space="preserve"> </v>
      </c>
      <c r="P471" s="218">
        <f t="shared" si="84"/>
        <v>3</v>
      </c>
      <c r="Q471" s="219">
        <f t="shared" si="85"/>
        <v>5</v>
      </c>
      <c r="R471" s="220">
        <f t="shared" si="86"/>
        <v>3</v>
      </c>
      <c r="AC471" s="17"/>
      <c r="AE471" s="163"/>
      <c r="AF471" s="163"/>
      <c r="AG471" s="163"/>
      <c r="AH471" s="163"/>
      <c r="AI471" s="163"/>
      <c r="AJ471" s="163"/>
      <c r="AK471" s="163"/>
      <c r="AL471" s="163"/>
      <c r="AM471" s="163"/>
      <c r="AN471" s="163"/>
      <c r="AO471" s="163"/>
      <c r="AP471" s="163"/>
      <c r="AQ471" s="163"/>
      <c r="AR471" s="163"/>
      <c r="AS471" s="163"/>
    </row>
    <row r="472" spans="1:45" s="71" customFormat="1">
      <c r="A472" s="197">
        <f t="shared" si="115"/>
        <v>462</v>
      </c>
      <c r="B472" s="198">
        <f>Data!B472</f>
        <v>19</v>
      </c>
      <c r="D472" s="212" t="str">
        <f t="shared" si="118"/>
        <v xml:space="preserve"> </v>
      </c>
      <c r="E472" s="213" t="str">
        <f t="shared" si="119"/>
        <v xml:space="preserve"> </v>
      </c>
      <c r="F472" s="214" t="str">
        <f t="shared" si="120"/>
        <v>H</v>
      </c>
      <c r="G472" s="214" t="str">
        <f t="shared" si="121"/>
        <v xml:space="preserve"> </v>
      </c>
      <c r="H472" s="214" t="str">
        <f t="shared" si="113"/>
        <v>O</v>
      </c>
      <c r="I472" s="214" t="str">
        <f t="shared" si="116"/>
        <v>R</v>
      </c>
      <c r="J472" s="215" t="str">
        <f t="shared" si="117"/>
        <v xml:space="preserve"> </v>
      </c>
      <c r="K472" s="216" t="str">
        <f t="shared" si="122"/>
        <v xml:space="preserve"> </v>
      </c>
      <c r="L472" s="217" t="str">
        <f t="shared" si="123"/>
        <v>2D</v>
      </c>
      <c r="M472" s="217" t="str">
        <f t="shared" si="124"/>
        <v xml:space="preserve"> </v>
      </c>
      <c r="N472" s="217">
        <f t="shared" si="114"/>
        <v>1</v>
      </c>
      <c r="O472" s="217" t="str">
        <f t="shared" si="83"/>
        <v xml:space="preserve"> </v>
      </c>
      <c r="P472" s="218" t="str">
        <f t="shared" si="84"/>
        <v xml:space="preserve"> </v>
      </c>
      <c r="Q472" s="219">
        <f t="shared" si="85"/>
        <v>7</v>
      </c>
      <c r="R472" s="220">
        <f t="shared" si="86"/>
        <v>4</v>
      </c>
      <c r="AC472" s="17"/>
      <c r="AE472" s="163"/>
      <c r="AF472" s="163"/>
      <c r="AG472" s="163"/>
      <c r="AH472" s="163"/>
      <c r="AI472" s="163"/>
      <c r="AJ472" s="163"/>
      <c r="AK472" s="163"/>
      <c r="AL472" s="163"/>
      <c r="AM472" s="163"/>
      <c r="AN472" s="163"/>
      <c r="AO472" s="163"/>
      <c r="AP472" s="163"/>
      <c r="AQ472" s="163"/>
      <c r="AR472" s="163"/>
      <c r="AS472" s="163"/>
    </row>
    <row r="473" spans="1:45" s="71" customFormat="1">
      <c r="A473" s="197">
        <f t="shared" si="115"/>
        <v>463</v>
      </c>
      <c r="B473" s="198">
        <f>Data!B473</f>
        <v>35</v>
      </c>
      <c r="D473" s="212" t="str">
        <f t="shared" si="118"/>
        <v xml:space="preserve"> </v>
      </c>
      <c r="E473" s="213" t="str">
        <f t="shared" si="119"/>
        <v xml:space="preserve"> </v>
      </c>
      <c r="F473" s="214" t="str">
        <f t="shared" si="120"/>
        <v>H</v>
      </c>
      <c r="G473" s="214" t="str">
        <f t="shared" si="121"/>
        <v xml:space="preserve"> </v>
      </c>
      <c r="H473" s="214" t="str">
        <f t="shared" si="113"/>
        <v>O</v>
      </c>
      <c r="I473" s="214" t="str">
        <f t="shared" si="116"/>
        <v xml:space="preserve"> </v>
      </c>
      <c r="J473" s="215" t="str">
        <f t="shared" si="117"/>
        <v>B</v>
      </c>
      <c r="K473" s="216" t="str">
        <f t="shared" si="122"/>
        <v xml:space="preserve"> </v>
      </c>
      <c r="L473" s="217" t="str">
        <f t="shared" si="123"/>
        <v xml:space="preserve"> </v>
      </c>
      <c r="M473" s="217" t="str">
        <f t="shared" si="124"/>
        <v>3D</v>
      </c>
      <c r="N473" s="217" t="str">
        <f t="shared" si="114"/>
        <v xml:space="preserve"> </v>
      </c>
      <c r="O473" s="217">
        <f t="shared" si="83"/>
        <v>2</v>
      </c>
      <c r="P473" s="218" t="str">
        <f t="shared" si="84"/>
        <v xml:space="preserve"> </v>
      </c>
      <c r="Q473" s="219">
        <f t="shared" si="85"/>
        <v>12</v>
      </c>
      <c r="R473" s="220">
        <f t="shared" si="86"/>
        <v>6</v>
      </c>
      <c r="AC473" s="17"/>
      <c r="AE473" s="163"/>
      <c r="AF473" s="163"/>
      <c r="AG473" s="163"/>
      <c r="AH473" s="163"/>
      <c r="AI473" s="163"/>
      <c r="AJ473" s="163"/>
      <c r="AK473" s="163"/>
      <c r="AL473" s="163"/>
      <c r="AM473" s="163"/>
      <c r="AN473" s="163"/>
      <c r="AO473" s="163"/>
      <c r="AP473" s="163"/>
      <c r="AQ473" s="163"/>
      <c r="AR473" s="163"/>
      <c r="AS473" s="163"/>
    </row>
    <row r="474" spans="1:45" s="71" customFormat="1">
      <c r="A474" s="197">
        <f t="shared" si="115"/>
        <v>464</v>
      </c>
      <c r="B474" s="198">
        <f>Data!B474</f>
        <v>24</v>
      </c>
      <c r="D474" s="212" t="str">
        <f t="shared" si="118"/>
        <v xml:space="preserve"> </v>
      </c>
      <c r="E474" s="213" t="str">
        <f t="shared" si="119"/>
        <v xml:space="preserve"> </v>
      </c>
      <c r="F474" s="214" t="str">
        <f t="shared" si="120"/>
        <v>H</v>
      </c>
      <c r="G474" s="214" t="str">
        <f t="shared" si="121"/>
        <v>E</v>
      </c>
      <c r="H474" s="214" t="str">
        <f t="shared" si="113"/>
        <v xml:space="preserve"> </v>
      </c>
      <c r="I474" s="214" t="str">
        <f t="shared" si="116"/>
        <v xml:space="preserve"> </v>
      </c>
      <c r="J474" s="215" t="str">
        <f t="shared" si="117"/>
        <v>B</v>
      </c>
      <c r="K474" s="216" t="str">
        <f t="shared" si="122"/>
        <v xml:space="preserve"> </v>
      </c>
      <c r="L474" s="217" t="str">
        <f t="shared" si="123"/>
        <v>2D</v>
      </c>
      <c r="M474" s="217" t="str">
        <f t="shared" si="124"/>
        <v xml:space="preserve"> </v>
      </c>
      <c r="N474" s="217" t="str">
        <f t="shared" si="114"/>
        <v xml:space="preserve"> </v>
      </c>
      <c r="O474" s="217" t="str">
        <f t="shared" si="83"/>
        <v xml:space="preserve"> </v>
      </c>
      <c r="P474" s="218">
        <f t="shared" si="84"/>
        <v>3</v>
      </c>
      <c r="Q474" s="219">
        <f t="shared" si="85"/>
        <v>8</v>
      </c>
      <c r="R474" s="220">
        <f t="shared" si="86"/>
        <v>4</v>
      </c>
      <c r="AC474" s="17"/>
      <c r="AE474" s="163"/>
      <c r="AF474" s="163"/>
      <c r="AG474" s="163"/>
      <c r="AH474" s="163"/>
      <c r="AI474" s="163"/>
      <c r="AJ474" s="163"/>
      <c r="AK474" s="163"/>
      <c r="AL474" s="163"/>
      <c r="AM474" s="163"/>
      <c r="AN474" s="163"/>
      <c r="AO474" s="163"/>
      <c r="AP474" s="163"/>
      <c r="AQ474" s="163"/>
      <c r="AR474" s="163"/>
      <c r="AS474" s="163"/>
    </row>
    <row r="475" spans="1:45" s="71" customFormat="1">
      <c r="A475" s="197">
        <f t="shared" si="115"/>
        <v>465</v>
      </c>
      <c r="B475" s="198">
        <f>Data!B475</f>
        <v>4</v>
      </c>
      <c r="D475" s="212" t="str">
        <f t="shared" si="118"/>
        <v xml:space="preserve"> </v>
      </c>
      <c r="E475" s="213" t="str">
        <f t="shared" si="119"/>
        <v>L</v>
      </c>
      <c r="F475" s="214" t="str">
        <f t="shared" si="120"/>
        <v xml:space="preserve"> </v>
      </c>
      <c r="G475" s="214" t="str">
        <f t="shared" si="121"/>
        <v>E</v>
      </c>
      <c r="H475" s="214" t="str">
        <f t="shared" si="113"/>
        <v xml:space="preserve"> </v>
      </c>
      <c r="I475" s="214" t="str">
        <f t="shared" si="116"/>
        <v xml:space="preserve"> </v>
      </c>
      <c r="J475" s="215" t="str">
        <f t="shared" si="117"/>
        <v>B</v>
      </c>
      <c r="K475" s="216" t="str">
        <f t="shared" si="122"/>
        <v>1D</v>
      </c>
      <c r="L475" s="217" t="str">
        <f t="shared" si="123"/>
        <v xml:space="preserve"> </v>
      </c>
      <c r="M475" s="217" t="str">
        <f t="shared" si="124"/>
        <v xml:space="preserve"> </v>
      </c>
      <c r="N475" s="217">
        <f t="shared" si="114"/>
        <v>1</v>
      </c>
      <c r="O475" s="217" t="str">
        <f t="shared" si="83"/>
        <v xml:space="preserve"> </v>
      </c>
      <c r="P475" s="218" t="str">
        <f t="shared" si="84"/>
        <v xml:space="preserve"> </v>
      </c>
      <c r="Q475" s="219">
        <f t="shared" si="85"/>
        <v>2</v>
      </c>
      <c r="R475" s="220">
        <f t="shared" si="86"/>
        <v>1</v>
      </c>
      <c r="AC475" s="17"/>
      <c r="AE475" s="163"/>
      <c r="AF475" s="163"/>
      <c r="AG475" s="163"/>
      <c r="AH475" s="163"/>
      <c r="AI475" s="163"/>
      <c r="AJ475" s="163"/>
      <c r="AK475" s="163"/>
      <c r="AL475" s="163"/>
      <c r="AM475" s="163"/>
      <c r="AN475" s="163"/>
      <c r="AO475" s="163"/>
      <c r="AP475" s="163"/>
      <c r="AQ475" s="163"/>
      <c r="AR475" s="163"/>
      <c r="AS475" s="163"/>
    </row>
    <row r="476" spans="1:45" s="71" customFormat="1">
      <c r="A476" s="197">
        <f t="shared" si="115"/>
        <v>466</v>
      </c>
      <c r="B476" s="198">
        <f>Data!B476</f>
        <v>9</v>
      </c>
      <c r="D476" s="212" t="str">
        <f t="shared" si="118"/>
        <v xml:space="preserve"> </v>
      </c>
      <c r="E476" s="213" t="str">
        <f t="shared" si="119"/>
        <v>L</v>
      </c>
      <c r="F476" s="214" t="str">
        <f t="shared" si="120"/>
        <v xml:space="preserve"> </v>
      </c>
      <c r="G476" s="214" t="str">
        <f t="shared" si="121"/>
        <v xml:space="preserve"> </v>
      </c>
      <c r="H476" s="214" t="str">
        <f t="shared" si="113"/>
        <v>O</v>
      </c>
      <c r="I476" s="214" t="str">
        <f t="shared" si="116"/>
        <v>R</v>
      </c>
      <c r="J476" s="215" t="str">
        <f t="shared" si="117"/>
        <v xml:space="preserve"> </v>
      </c>
      <c r="K476" s="216" t="str">
        <f t="shared" si="122"/>
        <v>1D</v>
      </c>
      <c r="L476" s="217" t="str">
        <f t="shared" si="123"/>
        <v xml:space="preserve"> </v>
      </c>
      <c r="M476" s="217" t="str">
        <f t="shared" si="124"/>
        <v xml:space="preserve"> </v>
      </c>
      <c r="N476" s="217" t="str">
        <f t="shared" si="114"/>
        <v xml:space="preserve"> </v>
      </c>
      <c r="O476" s="217" t="str">
        <f t="shared" si="83"/>
        <v xml:space="preserve"> </v>
      </c>
      <c r="P476" s="218">
        <f t="shared" si="84"/>
        <v>3</v>
      </c>
      <c r="Q476" s="219">
        <f t="shared" si="85"/>
        <v>3</v>
      </c>
      <c r="R476" s="220">
        <f t="shared" si="86"/>
        <v>2</v>
      </c>
      <c r="AC476" s="17"/>
      <c r="AE476" s="163"/>
      <c r="AF476" s="163"/>
      <c r="AG476" s="163"/>
      <c r="AH476" s="163"/>
      <c r="AI476" s="163"/>
      <c r="AJ476" s="163"/>
      <c r="AK476" s="163"/>
      <c r="AL476" s="163"/>
      <c r="AM476" s="163"/>
      <c r="AN476" s="163"/>
      <c r="AO476" s="163"/>
      <c r="AP476" s="163"/>
      <c r="AQ476" s="163"/>
      <c r="AR476" s="163"/>
      <c r="AS476" s="163"/>
    </row>
    <row r="477" spans="1:45" s="71" customFormat="1">
      <c r="A477" s="197">
        <f t="shared" si="115"/>
        <v>467</v>
      </c>
      <c r="B477" s="198">
        <f>Data!B477</f>
        <v>16</v>
      </c>
      <c r="D477" s="212" t="str">
        <f t="shared" si="118"/>
        <v xml:space="preserve"> </v>
      </c>
      <c r="E477" s="213" t="str">
        <f t="shared" si="119"/>
        <v>L</v>
      </c>
      <c r="F477" s="214" t="str">
        <f t="shared" si="120"/>
        <v xml:space="preserve"> </v>
      </c>
      <c r="G477" s="214" t="str">
        <f t="shared" si="121"/>
        <v>E</v>
      </c>
      <c r="H477" s="214" t="str">
        <f t="shared" si="113"/>
        <v xml:space="preserve"> </v>
      </c>
      <c r="I477" s="214" t="str">
        <f t="shared" si="116"/>
        <v>R</v>
      </c>
      <c r="J477" s="215" t="str">
        <f t="shared" si="117"/>
        <v xml:space="preserve"> </v>
      </c>
      <c r="K477" s="216" t="str">
        <f t="shared" si="122"/>
        <v xml:space="preserve"> </v>
      </c>
      <c r="L477" s="217" t="str">
        <f t="shared" si="123"/>
        <v>2D</v>
      </c>
      <c r="M477" s="217" t="str">
        <f t="shared" si="124"/>
        <v xml:space="preserve"> </v>
      </c>
      <c r="N477" s="217">
        <f t="shared" si="114"/>
        <v>1</v>
      </c>
      <c r="O477" s="217" t="str">
        <f t="shared" si="83"/>
        <v xml:space="preserve"> </v>
      </c>
      <c r="P477" s="218" t="str">
        <f t="shared" si="84"/>
        <v xml:space="preserve"> </v>
      </c>
      <c r="Q477" s="219">
        <f t="shared" si="85"/>
        <v>6</v>
      </c>
      <c r="R477" s="220">
        <f t="shared" si="86"/>
        <v>3</v>
      </c>
      <c r="AC477" s="17"/>
      <c r="AE477" s="163"/>
      <c r="AF477" s="163"/>
      <c r="AG477" s="163"/>
      <c r="AH477" s="163"/>
      <c r="AI477" s="163"/>
      <c r="AJ477" s="163"/>
      <c r="AK477" s="163"/>
      <c r="AL477" s="163"/>
      <c r="AM477" s="163"/>
      <c r="AN477" s="163"/>
      <c r="AO477" s="163"/>
      <c r="AP477" s="163"/>
      <c r="AQ477" s="163"/>
      <c r="AR477" s="163"/>
      <c r="AS477" s="163"/>
    </row>
    <row r="478" spans="1:45" s="71" customFormat="1">
      <c r="A478" s="197">
        <f t="shared" si="115"/>
        <v>468</v>
      </c>
      <c r="B478" s="198">
        <f>Data!B478</f>
        <v>34</v>
      </c>
      <c r="D478" s="212" t="str">
        <f t="shared" si="118"/>
        <v xml:space="preserve"> </v>
      </c>
      <c r="E478" s="213" t="str">
        <f t="shared" si="119"/>
        <v xml:space="preserve"> </v>
      </c>
      <c r="F478" s="214" t="str">
        <f t="shared" si="120"/>
        <v>H</v>
      </c>
      <c r="G478" s="214" t="str">
        <f t="shared" si="121"/>
        <v>E</v>
      </c>
      <c r="H478" s="214" t="str">
        <f t="shared" si="113"/>
        <v xml:space="preserve"> </v>
      </c>
      <c r="I478" s="214" t="str">
        <f t="shared" si="116"/>
        <v>R</v>
      </c>
      <c r="J478" s="215" t="str">
        <f t="shared" si="117"/>
        <v xml:space="preserve"> </v>
      </c>
      <c r="K478" s="216" t="str">
        <f t="shared" si="122"/>
        <v xml:space="preserve"> </v>
      </c>
      <c r="L478" s="217" t="str">
        <f t="shared" si="123"/>
        <v xml:space="preserve"> </v>
      </c>
      <c r="M478" s="217" t="str">
        <f t="shared" si="124"/>
        <v>3D</v>
      </c>
      <c r="N478" s="217">
        <f t="shared" si="114"/>
        <v>1</v>
      </c>
      <c r="O478" s="217" t="str">
        <f t="shared" si="83"/>
        <v xml:space="preserve"> </v>
      </c>
      <c r="P478" s="218" t="str">
        <f t="shared" si="84"/>
        <v xml:space="preserve"> </v>
      </c>
      <c r="Q478" s="219">
        <f t="shared" si="85"/>
        <v>12</v>
      </c>
      <c r="R478" s="220">
        <f t="shared" si="86"/>
        <v>6</v>
      </c>
      <c r="AC478" s="17"/>
      <c r="AE478" s="163"/>
      <c r="AF478" s="163"/>
      <c r="AG478" s="163"/>
      <c r="AH478" s="163"/>
      <c r="AI478" s="163"/>
      <c r="AJ478" s="163"/>
      <c r="AK478" s="163"/>
      <c r="AL478" s="163"/>
      <c r="AM478" s="163"/>
      <c r="AN478" s="163"/>
      <c r="AO478" s="163"/>
      <c r="AP478" s="163"/>
      <c r="AQ478" s="163"/>
      <c r="AR478" s="163"/>
      <c r="AS478" s="163"/>
    </row>
    <row r="479" spans="1:45" s="71" customFormat="1">
      <c r="A479" s="197">
        <f t="shared" si="115"/>
        <v>469</v>
      </c>
      <c r="B479" s="198">
        <f>Data!B479</f>
        <v>27</v>
      </c>
      <c r="D479" s="212" t="str">
        <f t="shared" si="118"/>
        <v xml:space="preserve"> </v>
      </c>
      <c r="E479" s="213" t="str">
        <f t="shared" si="119"/>
        <v xml:space="preserve"> </v>
      </c>
      <c r="F479" s="214" t="str">
        <f t="shared" si="120"/>
        <v>H</v>
      </c>
      <c r="G479" s="214" t="str">
        <f t="shared" si="121"/>
        <v xml:space="preserve"> </v>
      </c>
      <c r="H479" s="214" t="str">
        <f t="shared" si="113"/>
        <v>O</v>
      </c>
      <c r="I479" s="214" t="str">
        <f t="shared" si="116"/>
        <v>R</v>
      </c>
      <c r="J479" s="215" t="str">
        <f t="shared" si="117"/>
        <v xml:space="preserve"> </v>
      </c>
      <c r="K479" s="216" t="str">
        <f t="shared" si="122"/>
        <v xml:space="preserve"> </v>
      </c>
      <c r="L479" s="217" t="str">
        <f t="shared" si="123"/>
        <v xml:space="preserve"> </v>
      </c>
      <c r="M479" s="217" t="str">
        <f t="shared" si="124"/>
        <v>3D</v>
      </c>
      <c r="N479" s="217" t="str">
        <f t="shared" si="114"/>
        <v xml:space="preserve"> </v>
      </c>
      <c r="O479" s="217" t="str">
        <f t="shared" si="83"/>
        <v xml:space="preserve"> </v>
      </c>
      <c r="P479" s="218">
        <f t="shared" si="84"/>
        <v>3</v>
      </c>
      <c r="Q479" s="219">
        <f t="shared" si="85"/>
        <v>9</v>
      </c>
      <c r="R479" s="220">
        <f t="shared" si="86"/>
        <v>5</v>
      </c>
      <c r="AC479" s="17"/>
      <c r="AE479" s="163"/>
      <c r="AF479" s="163"/>
      <c r="AG479" s="163"/>
      <c r="AH479" s="163"/>
      <c r="AI479" s="163"/>
      <c r="AJ479" s="163"/>
      <c r="AK479" s="163"/>
      <c r="AL479" s="163"/>
      <c r="AM479" s="163"/>
      <c r="AN479" s="163"/>
      <c r="AO479" s="163"/>
      <c r="AP479" s="163"/>
      <c r="AQ479" s="163"/>
      <c r="AR479" s="163"/>
      <c r="AS479" s="163"/>
    </row>
    <row r="480" spans="1:45" s="71" customFormat="1">
      <c r="A480" s="197">
        <f t="shared" si="115"/>
        <v>470</v>
      </c>
      <c r="B480" s="198">
        <f>Data!B480</f>
        <v>35</v>
      </c>
      <c r="D480" s="212" t="str">
        <f t="shared" si="118"/>
        <v xml:space="preserve"> </v>
      </c>
      <c r="E480" s="213" t="str">
        <f t="shared" si="119"/>
        <v xml:space="preserve"> </v>
      </c>
      <c r="F480" s="214" t="str">
        <f t="shared" si="120"/>
        <v>H</v>
      </c>
      <c r="G480" s="214" t="str">
        <f t="shared" si="121"/>
        <v xml:space="preserve"> </v>
      </c>
      <c r="H480" s="214" t="str">
        <f t="shared" si="113"/>
        <v>O</v>
      </c>
      <c r="I480" s="214" t="str">
        <f t="shared" si="116"/>
        <v xml:space="preserve"> </v>
      </c>
      <c r="J480" s="215" t="str">
        <f t="shared" si="117"/>
        <v>B</v>
      </c>
      <c r="K480" s="216" t="str">
        <f t="shared" si="122"/>
        <v xml:space="preserve"> </v>
      </c>
      <c r="L480" s="217" t="str">
        <f t="shared" si="123"/>
        <v xml:space="preserve"> </v>
      </c>
      <c r="M480" s="217" t="str">
        <f t="shared" si="124"/>
        <v>3D</v>
      </c>
      <c r="N480" s="217" t="str">
        <f t="shared" si="114"/>
        <v xml:space="preserve"> </v>
      </c>
      <c r="O480" s="217">
        <f t="shared" si="83"/>
        <v>2</v>
      </c>
      <c r="P480" s="218" t="str">
        <f t="shared" si="84"/>
        <v xml:space="preserve"> </v>
      </c>
      <c r="Q480" s="219">
        <f t="shared" si="85"/>
        <v>12</v>
      </c>
      <c r="R480" s="220">
        <f t="shared" si="86"/>
        <v>6</v>
      </c>
      <c r="AC480" s="17"/>
      <c r="AE480" s="163"/>
      <c r="AF480" s="163"/>
      <c r="AG480" s="163"/>
      <c r="AH480" s="163"/>
      <c r="AI480" s="163"/>
      <c r="AJ480" s="163"/>
      <c r="AK480" s="163"/>
      <c r="AL480" s="163"/>
      <c r="AM480" s="163"/>
      <c r="AN480" s="163"/>
      <c r="AO480" s="163"/>
      <c r="AP480" s="163"/>
      <c r="AQ480" s="163"/>
      <c r="AR480" s="163"/>
      <c r="AS480" s="163"/>
    </row>
    <row r="481" spans="1:45" s="71" customFormat="1">
      <c r="A481" s="197">
        <f t="shared" si="115"/>
        <v>471</v>
      </c>
      <c r="B481" s="198">
        <f>Data!B481</f>
        <v>28</v>
      </c>
      <c r="D481" s="212" t="str">
        <f t="shared" si="118"/>
        <v xml:space="preserve"> </v>
      </c>
      <c r="E481" s="213" t="str">
        <f t="shared" si="119"/>
        <v xml:space="preserve"> </v>
      </c>
      <c r="F481" s="214" t="str">
        <f t="shared" si="120"/>
        <v>H</v>
      </c>
      <c r="G481" s="214" t="str">
        <f t="shared" si="121"/>
        <v>E</v>
      </c>
      <c r="H481" s="214" t="str">
        <f t="shared" si="113"/>
        <v xml:space="preserve"> </v>
      </c>
      <c r="I481" s="214" t="str">
        <f t="shared" si="116"/>
        <v xml:space="preserve"> </v>
      </c>
      <c r="J481" s="215" t="str">
        <f t="shared" si="117"/>
        <v>B</v>
      </c>
      <c r="K481" s="216" t="str">
        <f t="shared" si="122"/>
        <v xml:space="preserve"> </v>
      </c>
      <c r="L481" s="217" t="str">
        <f t="shared" si="123"/>
        <v xml:space="preserve"> </v>
      </c>
      <c r="M481" s="217" t="str">
        <f t="shared" si="124"/>
        <v>3D</v>
      </c>
      <c r="N481" s="217">
        <f t="shared" si="114"/>
        <v>1</v>
      </c>
      <c r="O481" s="217" t="str">
        <f t="shared" si="83"/>
        <v xml:space="preserve"> </v>
      </c>
      <c r="P481" s="218" t="str">
        <f t="shared" si="84"/>
        <v xml:space="preserve"> </v>
      </c>
      <c r="Q481" s="219">
        <f t="shared" si="85"/>
        <v>10</v>
      </c>
      <c r="R481" s="220">
        <f t="shared" si="86"/>
        <v>5</v>
      </c>
      <c r="AC481" s="17"/>
      <c r="AE481" s="163"/>
      <c r="AF481" s="163"/>
      <c r="AG481" s="163"/>
      <c r="AH481" s="163"/>
      <c r="AI481" s="163"/>
      <c r="AJ481" s="163"/>
      <c r="AK481" s="163"/>
      <c r="AL481" s="163"/>
      <c r="AM481" s="163"/>
      <c r="AN481" s="163"/>
      <c r="AO481" s="163"/>
      <c r="AP481" s="163"/>
      <c r="AQ481" s="163"/>
      <c r="AR481" s="163"/>
      <c r="AS481" s="163"/>
    </row>
    <row r="482" spans="1:45" s="71" customFormat="1">
      <c r="A482" s="197">
        <f t="shared" si="115"/>
        <v>472</v>
      </c>
      <c r="B482" s="198">
        <f>Data!B482</f>
        <v>36</v>
      </c>
      <c r="D482" s="212" t="str">
        <f t="shared" si="118"/>
        <v xml:space="preserve"> </v>
      </c>
      <c r="E482" s="213" t="str">
        <f t="shared" si="119"/>
        <v xml:space="preserve"> </v>
      </c>
      <c r="F482" s="214" t="str">
        <f t="shared" si="120"/>
        <v>H</v>
      </c>
      <c r="G482" s="214" t="str">
        <f t="shared" si="121"/>
        <v>E</v>
      </c>
      <c r="H482" s="214" t="str">
        <f t="shared" si="113"/>
        <v xml:space="preserve"> </v>
      </c>
      <c r="I482" s="214" t="str">
        <f t="shared" si="116"/>
        <v>R</v>
      </c>
      <c r="J482" s="215" t="str">
        <f t="shared" si="117"/>
        <v xml:space="preserve"> </v>
      </c>
      <c r="K482" s="216" t="str">
        <f t="shared" si="122"/>
        <v xml:space="preserve"> </v>
      </c>
      <c r="L482" s="217" t="str">
        <f t="shared" si="123"/>
        <v xml:space="preserve"> </v>
      </c>
      <c r="M482" s="217" t="str">
        <f t="shared" si="124"/>
        <v>3D</v>
      </c>
      <c r="N482" s="217" t="str">
        <f t="shared" si="114"/>
        <v xml:space="preserve"> </v>
      </c>
      <c r="O482" s="217" t="str">
        <f t="shared" si="83"/>
        <v xml:space="preserve"> </v>
      </c>
      <c r="P482" s="218">
        <f t="shared" si="84"/>
        <v>3</v>
      </c>
      <c r="Q482" s="219">
        <f t="shared" si="85"/>
        <v>12</v>
      </c>
      <c r="R482" s="220">
        <f t="shared" si="86"/>
        <v>6</v>
      </c>
      <c r="AC482" s="17"/>
      <c r="AE482" s="163"/>
      <c r="AF482" s="163"/>
      <c r="AG482" s="163"/>
      <c r="AH482" s="163"/>
      <c r="AI482" s="163"/>
      <c r="AJ482" s="163"/>
      <c r="AK482" s="163"/>
      <c r="AL482" s="163"/>
      <c r="AM482" s="163"/>
      <c r="AN482" s="163"/>
      <c r="AO482" s="163"/>
      <c r="AP482" s="163"/>
      <c r="AQ482" s="163"/>
      <c r="AR482" s="163"/>
      <c r="AS482" s="163"/>
    </row>
    <row r="483" spans="1:45" s="71" customFormat="1">
      <c r="A483" s="197">
        <f t="shared" si="115"/>
        <v>473</v>
      </c>
      <c r="B483" s="198">
        <f>Data!B483</f>
        <v>25</v>
      </c>
      <c r="D483" s="212" t="str">
        <f t="shared" si="118"/>
        <v xml:space="preserve"> </v>
      </c>
      <c r="E483" s="213" t="str">
        <f t="shared" si="119"/>
        <v xml:space="preserve"> </v>
      </c>
      <c r="F483" s="214" t="str">
        <f t="shared" si="120"/>
        <v>H</v>
      </c>
      <c r="G483" s="214" t="str">
        <f t="shared" si="121"/>
        <v xml:space="preserve"> </v>
      </c>
      <c r="H483" s="214" t="str">
        <f t="shared" si="113"/>
        <v>O</v>
      </c>
      <c r="I483" s="214" t="str">
        <f t="shared" si="116"/>
        <v>R</v>
      </c>
      <c r="J483" s="215" t="str">
        <f t="shared" si="117"/>
        <v xml:space="preserve"> </v>
      </c>
      <c r="K483" s="216" t="str">
        <f t="shared" si="122"/>
        <v xml:space="preserve"> </v>
      </c>
      <c r="L483" s="217" t="str">
        <f t="shared" si="123"/>
        <v xml:space="preserve"> </v>
      </c>
      <c r="M483" s="217" t="str">
        <f t="shared" si="124"/>
        <v>3D</v>
      </c>
      <c r="N483" s="217">
        <f t="shared" si="114"/>
        <v>1</v>
      </c>
      <c r="O483" s="217" t="str">
        <f t="shared" si="83"/>
        <v xml:space="preserve"> </v>
      </c>
      <c r="P483" s="218" t="str">
        <f t="shared" si="84"/>
        <v xml:space="preserve"> </v>
      </c>
      <c r="Q483" s="219">
        <f t="shared" si="85"/>
        <v>9</v>
      </c>
      <c r="R483" s="220">
        <f t="shared" si="86"/>
        <v>5</v>
      </c>
      <c r="AC483" s="17"/>
      <c r="AE483" s="163"/>
      <c r="AF483" s="163"/>
      <c r="AG483" s="163"/>
      <c r="AH483" s="163"/>
      <c r="AI483" s="163"/>
      <c r="AJ483" s="163"/>
      <c r="AK483" s="163"/>
      <c r="AL483" s="163"/>
      <c r="AM483" s="163"/>
      <c r="AN483" s="163"/>
      <c r="AO483" s="163"/>
      <c r="AP483" s="163"/>
      <c r="AQ483" s="163"/>
      <c r="AR483" s="163"/>
      <c r="AS483" s="163"/>
    </row>
    <row r="484" spans="1:45" s="71" customFormat="1">
      <c r="A484" s="197">
        <f t="shared" si="115"/>
        <v>474</v>
      </c>
      <c r="B484" s="198">
        <f>Data!B484</f>
        <v>5</v>
      </c>
      <c r="D484" s="212" t="str">
        <f t="shared" si="118"/>
        <v xml:space="preserve"> </v>
      </c>
      <c r="E484" s="213" t="str">
        <f t="shared" si="119"/>
        <v>L</v>
      </c>
      <c r="F484" s="214" t="str">
        <f t="shared" si="120"/>
        <v xml:space="preserve"> </v>
      </c>
      <c r="G484" s="214" t="str">
        <f t="shared" si="121"/>
        <v xml:space="preserve"> </v>
      </c>
      <c r="H484" s="214" t="str">
        <f t="shared" si="113"/>
        <v>O</v>
      </c>
      <c r="I484" s="214" t="str">
        <f t="shared" si="116"/>
        <v>R</v>
      </c>
      <c r="J484" s="215" t="str">
        <f t="shared" si="117"/>
        <v xml:space="preserve"> </v>
      </c>
      <c r="K484" s="216" t="str">
        <f t="shared" si="122"/>
        <v>1D</v>
      </c>
      <c r="L484" s="217" t="str">
        <f t="shared" si="123"/>
        <v xml:space="preserve"> </v>
      </c>
      <c r="M484" s="217" t="str">
        <f t="shared" si="124"/>
        <v xml:space="preserve"> </v>
      </c>
      <c r="N484" s="217" t="str">
        <f t="shared" si="114"/>
        <v xml:space="preserve"> </v>
      </c>
      <c r="O484" s="217">
        <f t="shared" si="83"/>
        <v>2</v>
      </c>
      <c r="P484" s="218" t="str">
        <f t="shared" si="84"/>
        <v xml:space="preserve"> </v>
      </c>
      <c r="Q484" s="219">
        <f t="shared" si="85"/>
        <v>2</v>
      </c>
      <c r="R484" s="220">
        <f t="shared" si="86"/>
        <v>1</v>
      </c>
      <c r="AC484" s="17"/>
      <c r="AE484" s="163"/>
      <c r="AF484" s="163"/>
      <c r="AG484" s="163"/>
      <c r="AH484" s="163"/>
      <c r="AI484" s="163"/>
      <c r="AJ484" s="163"/>
      <c r="AK484" s="163"/>
      <c r="AL484" s="163"/>
      <c r="AM484" s="163"/>
      <c r="AN484" s="163"/>
      <c r="AO484" s="163"/>
      <c r="AP484" s="163"/>
      <c r="AQ484" s="163"/>
      <c r="AR484" s="163"/>
      <c r="AS484" s="163"/>
    </row>
    <row r="485" spans="1:45" s="71" customFormat="1">
      <c r="A485" s="197">
        <f t="shared" si="115"/>
        <v>475</v>
      </c>
      <c r="B485" s="198">
        <f>Data!B485</f>
        <v>21</v>
      </c>
      <c r="D485" s="212" t="str">
        <f t="shared" si="118"/>
        <v xml:space="preserve"> </v>
      </c>
      <c r="E485" s="213" t="str">
        <f t="shared" si="119"/>
        <v xml:space="preserve"> </v>
      </c>
      <c r="F485" s="214" t="str">
        <f t="shared" si="120"/>
        <v>H</v>
      </c>
      <c r="G485" s="214" t="str">
        <f t="shared" si="121"/>
        <v xml:space="preserve"> </v>
      </c>
      <c r="H485" s="214" t="str">
        <f t="shared" si="113"/>
        <v>O</v>
      </c>
      <c r="I485" s="214" t="str">
        <f t="shared" si="116"/>
        <v>R</v>
      </c>
      <c r="J485" s="215" t="str">
        <f t="shared" si="117"/>
        <v xml:space="preserve"> </v>
      </c>
      <c r="K485" s="216" t="str">
        <f t="shared" si="122"/>
        <v xml:space="preserve"> </v>
      </c>
      <c r="L485" s="217" t="str">
        <f t="shared" si="123"/>
        <v>2D</v>
      </c>
      <c r="M485" s="217" t="str">
        <f t="shared" si="124"/>
        <v xml:space="preserve"> </v>
      </c>
      <c r="N485" s="217" t="str">
        <f t="shared" si="114"/>
        <v xml:space="preserve"> </v>
      </c>
      <c r="O485" s="217" t="str">
        <f t="shared" si="83"/>
        <v xml:space="preserve"> </v>
      </c>
      <c r="P485" s="218">
        <f t="shared" si="84"/>
        <v>3</v>
      </c>
      <c r="Q485" s="219">
        <f t="shared" si="85"/>
        <v>7</v>
      </c>
      <c r="R485" s="220">
        <f t="shared" si="86"/>
        <v>4</v>
      </c>
      <c r="AC485" s="17"/>
      <c r="AE485" s="163"/>
      <c r="AF485" s="163"/>
      <c r="AG485" s="163"/>
      <c r="AH485" s="163"/>
      <c r="AI485" s="163"/>
      <c r="AJ485" s="163"/>
      <c r="AK485" s="163"/>
      <c r="AL485" s="163"/>
      <c r="AM485" s="163"/>
      <c r="AN485" s="163"/>
      <c r="AO485" s="163"/>
      <c r="AP485" s="163"/>
      <c r="AQ485" s="163"/>
      <c r="AR485" s="163"/>
      <c r="AS485" s="163"/>
    </row>
    <row r="486" spans="1:45" s="71" customFormat="1">
      <c r="A486" s="197">
        <f t="shared" si="115"/>
        <v>476</v>
      </c>
      <c r="B486" s="198">
        <f>Data!B486</f>
        <v>5</v>
      </c>
      <c r="D486" s="212" t="str">
        <f t="shared" si="118"/>
        <v xml:space="preserve"> </v>
      </c>
      <c r="E486" s="213" t="str">
        <f t="shared" si="119"/>
        <v>L</v>
      </c>
      <c r="F486" s="214" t="str">
        <f t="shared" si="120"/>
        <v xml:space="preserve"> </v>
      </c>
      <c r="G486" s="214" t="str">
        <f t="shared" si="121"/>
        <v xml:space="preserve"> </v>
      </c>
      <c r="H486" s="214" t="str">
        <f t="shared" si="113"/>
        <v>O</v>
      </c>
      <c r="I486" s="214" t="str">
        <f t="shared" si="116"/>
        <v>R</v>
      </c>
      <c r="J486" s="215" t="str">
        <f t="shared" si="117"/>
        <v xml:space="preserve"> </v>
      </c>
      <c r="K486" s="216" t="str">
        <f t="shared" si="122"/>
        <v>1D</v>
      </c>
      <c r="L486" s="217" t="str">
        <f t="shared" si="123"/>
        <v xml:space="preserve"> </v>
      </c>
      <c r="M486" s="217" t="str">
        <f t="shared" si="124"/>
        <v xml:space="preserve"> </v>
      </c>
      <c r="N486" s="217" t="str">
        <f t="shared" si="114"/>
        <v xml:space="preserve"> </v>
      </c>
      <c r="O486" s="217">
        <f t="shared" si="83"/>
        <v>2</v>
      </c>
      <c r="P486" s="218" t="str">
        <f t="shared" si="84"/>
        <v xml:space="preserve"> </v>
      </c>
      <c r="Q486" s="219">
        <f t="shared" si="85"/>
        <v>2</v>
      </c>
      <c r="R486" s="220">
        <f t="shared" si="86"/>
        <v>1</v>
      </c>
      <c r="AC486" s="17"/>
      <c r="AE486" s="163"/>
      <c r="AF486" s="163"/>
      <c r="AG486" s="163"/>
      <c r="AH486" s="163"/>
      <c r="AI486" s="163"/>
      <c r="AJ486" s="163"/>
      <c r="AK486" s="163"/>
      <c r="AL486" s="163"/>
      <c r="AM486" s="163"/>
      <c r="AN486" s="163"/>
      <c r="AO486" s="163"/>
      <c r="AP486" s="163"/>
      <c r="AQ486" s="163"/>
      <c r="AR486" s="163"/>
      <c r="AS486" s="163"/>
    </row>
    <row r="487" spans="1:45" s="71" customFormat="1">
      <c r="A487" s="197">
        <f t="shared" si="115"/>
        <v>477</v>
      </c>
      <c r="B487" s="198">
        <f>Data!B487</f>
        <v>36</v>
      </c>
      <c r="D487" s="212" t="str">
        <f t="shared" si="118"/>
        <v xml:space="preserve"> </v>
      </c>
      <c r="E487" s="213" t="str">
        <f t="shared" si="119"/>
        <v xml:space="preserve"> </v>
      </c>
      <c r="F487" s="214" t="str">
        <f t="shared" si="120"/>
        <v>H</v>
      </c>
      <c r="G487" s="214" t="str">
        <f t="shared" si="121"/>
        <v>E</v>
      </c>
      <c r="H487" s="214" t="str">
        <f t="shared" si="113"/>
        <v xml:space="preserve"> </v>
      </c>
      <c r="I487" s="214" t="str">
        <f t="shared" si="116"/>
        <v>R</v>
      </c>
      <c r="J487" s="215" t="str">
        <f t="shared" si="117"/>
        <v xml:space="preserve"> </v>
      </c>
      <c r="K487" s="216" t="str">
        <f t="shared" si="122"/>
        <v xml:space="preserve"> </v>
      </c>
      <c r="L487" s="217" t="str">
        <f t="shared" si="123"/>
        <v xml:space="preserve"> </v>
      </c>
      <c r="M487" s="217" t="str">
        <f t="shared" si="124"/>
        <v>3D</v>
      </c>
      <c r="N487" s="217" t="str">
        <f t="shared" si="114"/>
        <v xml:space="preserve"> </v>
      </c>
      <c r="O487" s="217" t="str">
        <f t="shared" si="83"/>
        <v xml:space="preserve"> </v>
      </c>
      <c r="P487" s="218">
        <f t="shared" si="84"/>
        <v>3</v>
      </c>
      <c r="Q487" s="219">
        <f t="shared" si="85"/>
        <v>12</v>
      </c>
      <c r="R487" s="220">
        <f t="shared" si="86"/>
        <v>6</v>
      </c>
      <c r="AC487" s="17"/>
      <c r="AE487" s="163"/>
      <c r="AF487" s="163"/>
      <c r="AG487" s="163"/>
      <c r="AH487" s="163"/>
      <c r="AI487" s="163"/>
      <c r="AJ487" s="163"/>
      <c r="AK487" s="163"/>
      <c r="AL487" s="163"/>
      <c r="AM487" s="163"/>
      <c r="AN487" s="163"/>
      <c r="AO487" s="163"/>
      <c r="AP487" s="163"/>
      <c r="AQ487" s="163"/>
      <c r="AR487" s="163"/>
      <c r="AS487" s="163"/>
    </row>
    <row r="488" spans="1:45" s="71" customFormat="1">
      <c r="A488" s="197">
        <f t="shared" si="115"/>
        <v>478</v>
      </c>
      <c r="B488" s="198">
        <f>Data!B488</f>
        <v>15</v>
      </c>
      <c r="D488" s="212" t="str">
        <f t="shared" si="118"/>
        <v xml:space="preserve"> </v>
      </c>
      <c r="E488" s="213" t="str">
        <f t="shared" si="119"/>
        <v>L</v>
      </c>
      <c r="F488" s="214" t="str">
        <f t="shared" si="120"/>
        <v xml:space="preserve"> </v>
      </c>
      <c r="G488" s="214" t="str">
        <f t="shared" si="121"/>
        <v xml:space="preserve"> </v>
      </c>
      <c r="H488" s="214" t="str">
        <f t="shared" si="113"/>
        <v>O</v>
      </c>
      <c r="I488" s="214" t="str">
        <f t="shared" si="116"/>
        <v xml:space="preserve"> </v>
      </c>
      <c r="J488" s="215" t="str">
        <f t="shared" si="117"/>
        <v>B</v>
      </c>
      <c r="K488" s="216" t="str">
        <f t="shared" si="122"/>
        <v xml:space="preserve"> </v>
      </c>
      <c r="L488" s="217" t="str">
        <f t="shared" si="123"/>
        <v>2D</v>
      </c>
      <c r="M488" s="217" t="str">
        <f t="shared" si="124"/>
        <v xml:space="preserve"> </v>
      </c>
      <c r="N488" s="217" t="str">
        <f t="shared" si="114"/>
        <v xml:space="preserve"> </v>
      </c>
      <c r="O488" s="217" t="str">
        <f t="shared" si="83"/>
        <v xml:space="preserve"> </v>
      </c>
      <c r="P488" s="218">
        <f t="shared" si="84"/>
        <v>3</v>
      </c>
      <c r="Q488" s="219">
        <f t="shared" si="85"/>
        <v>5</v>
      </c>
      <c r="R488" s="220">
        <f t="shared" si="86"/>
        <v>3</v>
      </c>
      <c r="AC488" s="17"/>
      <c r="AE488" s="163"/>
      <c r="AF488" s="163"/>
      <c r="AG488" s="163"/>
      <c r="AH488" s="163"/>
      <c r="AI488" s="163"/>
      <c r="AJ488" s="163"/>
      <c r="AK488" s="163"/>
      <c r="AL488" s="163"/>
      <c r="AM488" s="163"/>
      <c r="AN488" s="163"/>
      <c r="AO488" s="163"/>
      <c r="AP488" s="163"/>
      <c r="AQ488" s="163"/>
      <c r="AR488" s="163"/>
      <c r="AS488" s="163"/>
    </row>
    <row r="489" spans="1:45" s="71" customFormat="1">
      <c r="A489" s="197">
        <f t="shared" si="115"/>
        <v>479</v>
      </c>
      <c r="B489" s="198">
        <f>Data!B489</f>
        <v>7</v>
      </c>
      <c r="D489" s="212" t="str">
        <f t="shared" si="118"/>
        <v xml:space="preserve"> </v>
      </c>
      <c r="E489" s="213" t="str">
        <f t="shared" si="119"/>
        <v>L</v>
      </c>
      <c r="F489" s="214" t="str">
        <f t="shared" si="120"/>
        <v xml:space="preserve"> </v>
      </c>
      <c r="G489" s="214" t="str">
        <f t="shared" si="121"/>
        <v xml:space="preserve"> </v>
      </c>
      <c r="H489" s="214" t="str">
        <f t="shared" si="113"/>
        <v>O</v>
      </c>
      <c r="I489" s="214" t="str">
        <f t="shared" si="116"/>
        <v>R</v>
      </c>
      <c r="J489" s="215" t="str">
        <f t="shared" si="117"/>
        <v xml:space="preserve"> </v>
      </c>
      <c r="K489" s="216" t="str">
        <f t="shared" si="122"/>
        <v>1D</v>
      </c>
      <c r="L489" s="217" t="str">
        <f t="shared" si="123"/>
        <v xml:space="preserve"> </v>
      </c>
      <c r="M489" s="217" t="str">
        <f t="shared" si="124"/>
        <v xml:space="preserve"> </v>
      </c>
      <c r="N489" s="217">
        <f t="shared" si="114"/>
        <v>1</v>
      </c>
      <c r="O489" s="217" t="str">
        <f t="shared" si="83"/>
        <v xml:space="preserve"> </v>
      </c>
      <c r="P489" s="218" t="str">
        <f t="shared" si="84"/>
        <v xml:space="preserve"> </v>
      </c>
      <c r="Q489" s="219">
        <f t="shared" si="85"/>
        <v>3</v>
      </c>
      <c r="R489" s="220">
        <f t="shared" si="86"/>
        <v>2</v>
      </c>
      <c r="AC489" s="17"/>
      <c r="AE489" s="163"/>
      <c r="AF489" s="163"/>
      <c r="AG489" s="163"/>
      <c r="AH489" s="163"/>
      <c r="AI489" s="163"/>
      <c r="AJ489" s="163"/>
      <c r="AK489" s="163"/>
      <c r="AL489" s="163"/>
      <c r="AM489" s="163"/>
      <c r="AN489" s="163"/>
      <c r="AO489" s="163"/>
      <c r="AP489" s="163"/>
      <c r="AQ489" s="163"/>
      <c r="AR489" s="163"/>
      <c r="AS489" s="163"/>
    </row>
    <row r="490" spans="1:45" s="71" customFormat="1">
      <c r="A490" s="197">
        <f t="shared" si="115"/>
        <v>480</v>
      </c>
      <c r="B490" s="198">
        <f>Data!B490</f>
        <v>26</v>
      </c>
      <c r="D490" s="212" t="str">
        <f t="shared" si="118"/>
        <v xml:space="preserve"> </v>
      </c>
      <c r="E490" s="213" t="str">
        <f t="shared" si="119"/>
        <v xml:space="preserve"> </v>
      </c>
      <c r="F490" s="214" t="str">
        <f t="shared" si="120"/>
        <v>H</v>
      </c>
      <c r="G490" s="214" t="str">
        <f t="shared" si="121"/>
        <v>E</v>
      </c>
      <c r="H490" s="214" t="str">
        <f t="shared" si="113"/>
        <v xml:space="preserve"> </v>
      </c>
      <c r="I490" s="214" t="str">
        <f t="shared" si="116"/>
        <v xml:space="preserve"> </v>
      </c>
      <c r="J490" s="215" t="str">
        <f t="shared" si="117"/>
        <v>B</v>
      </c>
      <c r="K490" s="216" t="str">
        <f t="shared" si="122"/>
        <v xml:space="preserve"> </v>
      </c>
      <c r="L490" s="217" t="str">
        <f t="shared" si="123"/>
        <v xml:space="preserve"> </v>
      </c>
      <c r="M490" s="217" t="str">
        <f t="shared" si="124"/>
        <v>3D</v>
      </c>
      <c r="N490" s="217" t="str">
        <f t="shared" si="114"/>
        <v xml:space="preserve"> </v>
      </c>
      <c r="O490" s="217">
        <f t="shared" si="83"/>
        <v>2</v>
      </c>
      <c r="P490" s="218" t="str">
        <f t="shared" si="84"/>
        <v xml:space="preserve"> </v>
      </c>
      <c r="Q490" s="219">
        <f t="shared" si="85"/>
        <v>9</v>
      </c>
      <c r="R490" s="220">
        <f t="shared" si="86"/>
        <v>5</v>
      </c>
      <c r="AC490" s="17"/>
      <c r="AE490" s="163"/>
      <c r="AF490" s="163"/>
      <c r="AG490" s="163"/>
      <c r="AH490" s="163"/>
      <c r="AI490" s="163"/>
      <c r="AJ490" s="163"/>
      <c r="AK490" s="163"/>
      <c r="AL490" s="163"/>
      <c r="AM490" s="163"/>
      <c r="AN490" s="163"/>
      <c r="AO490" s="163"/>
      <c r="AP490" s="163"/>
      <c r="AQ490" s="163"/>
      <c r="AR490" s="163"/>
      <c r="AS490" s="163"/>
    </row>
    <row r="491" spans="1:45" s="71" customFormat="1">
      <c r="A491" s="197">
        <f t="shared" si="115"/>
        <v>481</v>
      </c>
      <c r="B491" s="198">
        <f>Data!B491</f>
        <v>5</v>
      </c>
      <c r="D491" s="212" t="str">
        <f t="shared" si="118"/>
        <v xml:space="preserve"> </v>
      </c>
      <c r="E491" s="213" t="str">
        <f t="shared" si="119"/>
        <v>L</v>
      </c>
      <c r="F491" s="214" t="str">
        <f t="shared" si="120"/>
        <v xml:space="preserve"> </v>
      </c>
      <c r="G491" s="214" t="str">
        <f t="shared" si="121"/>
        <v xml:space="preserve"> </v>
      </c>
      <c r="H491" s="214" t="str">
        <f t="shared" si="113"/>
        <v>O</v>
      </c>
      <c r="I491" s="214" t="str">
        <f t="shared" si="116"/>
        <v>R</v>
      </c>
      <c r="J491" s="215" t="str">
        <f t="shared" si="117"/>
        <v xml:space="preserve"> </v>
      </c>
      <c r="K491" s="216" t="str">
        <f t="shared" si="122"/>
        <v>1D</v>
      </c>
      <c r="L491" s="217" t="str">
        <f t="shared" si="123"/>
        <v xml:space="preserve"> </v>
      </c>
      <c r="M491" s="217" t="str">
        <f t="shared" si="124"/>
        <v xml:space="preserve"> </v>
      </c>
      <c r="N491" s="217" t="str">
        <f t="shared" si="114"/>
        <v xml:space="preserve"> </v>
      </c>
      <c r="O491" s="217">
        <f t="shared" si="83"/>
        <v>2</v>
      </c>
      <c r="P491" s="218" t="str">
        <f t="shared" si="84"/>
        <v xml:space="preserve"> </v>
      </c>
      <c r="Q491" s="219">
        <f t="shared" si="85"/>
        <v>2</v>
      </c>
      <c r="R491" s="220">
        <f t="shared" si="86"/>
        <v>1</v>
      </c>
      <c r="AC491" s="17"/>
      <c r="AE491" s="163"/>
      <c r="AF491" s="163"/>
      <c r="AG491" s="163"/>
      <c r="AH491" s="163"/>
      <c r="AI491" s="163"/>
      <c r="AJ491" s="163"/>
      <c r="AK491" s="163"/>
      <c r="AL491" s="163"/>
      <c r="AM491" s="163"/>
      <c r="AN491" s="163"/>
      <c r="AO491" s="163"/>
      <c r="AP491" s="163"/>
      <c r="AQ491" s="163"/>
      <c r="AR491" s="163"/>
      <c r="AS491" s="163"/>
    </row>
    <row r="492" spans="1:45" s="71" customFormat="1">
      <c r="A492" s="197">
        <f t="shared" si="115"/>
        <v>482</v>
      </c>
      <c r="B492" s="198">
        <f>Data!B492</f>
        <v>19</v>
      </c>
      <c r="D492" s="212" t="str">
        <f t="shared" si="118"/>
        <v xml:space="preserve"> </v>
      </c>
      <c r="E492" s="213" t="str">
        <f t="shared" si="119"/>
        <v xml:space="preserve"> </v>
      </c>
      <c r="F492" s="214" t="str">
        <f t="shared" si="120"/>
        <v>H</v>
      </c>
      <c r="G492" s="214" t="str">
        <f t="shared" si="121"/>
        <v xml:space="preserve"> </v>
      </c>
      <c r="H492" s="214" t="str">
        <f t="shared" si="113"/>
        <v>O</v>
      </c>
      <c r="I492" s="214" t="str">
        <f t="shared" si="116"/>
        <v>R</v>
      </c>
      <c r="J492" s="215" t="str">
        <f t="shared" si="117"/>
        <v xml:space="preserve"> </v>
      </c>
      <c r="K492" s="216" t="str">
        <f t="shared" si="122"/>
        <v xml:space="preserve"> </v>
      </c>
      <c r="L492" s="217" t="str">
        <f t="shared" si="123"/>
        <v>2D</v>
      </c>
      <c r="M492" s="217" t="str">
        <f t="shared" si="124"/>
        <v xml:space="preserve"> </v>
      </c>
      <c r="N492" s="217">
        <f t="shared" si="114"/>
        <v>1</v>
      </c>
      <c r="O492" s="217" t="str">
        <f t="shared" si="83"/>
        <v xml:space="preserve"> </v>
      </c>
      <c r="P492" s="218" t="str">
        <f t="shared" si="84"/>
        <v xml:space="preserve"> </v>
      </c>
      <c r="Q492" s="219">
        <f t="shared" si="85"/>
        <v>7</v>
      </c>
      <c r="R492" s="220">
        <f t="shared" si="86"/>
        <v>4</v>
      </c>
      <c r="AC492" s="17"/>
      <c r="AE492" s="163"/>
      <c r="AF492" s="163"/>
      <c r="AG492" s="163"/>
      <c r="AH492" s="163"/>
      <c r="AI492" s="163"/>
      <c r="AJ492" s="163"/>
      <c r="AK492" s="163"/>
      <c r="AL492" s="163"/>
      <c r="AM492" s="163"/>
      <c r="AN492" s="163"/>
      <c r="AO492" s="163"/>
      <c r="AP492" s="163"/>
      <c r="AQ492" s="163"/>
      <c r="AR492" s="163"/>
      <c r="AS492" s="163"/>
    </row>
    <row r="493" spans="1:45" s="71" customFormat="1">
      <c r="A493" s="197">
        <f t="shared" si="115"/>
        <v>483</v>
      </c>
      <c r="B493" s="198">
        <f>Data!B493</f>
        <v>20</v>
      </c>
      <c r="D493" s="212" t="str">
        <f t="shared" si="118"/>
        <v xml:space="preserve"> </v>
      </c>
      <c r="E493" s="213" t="str">
        <f t="shared" si="119"/>
        <v xml:space="preserve"> </v>
      </c>
      <c r="F493" s="214" t="str">
        <f t="shared" si="120"/>
        <v>H</v>
      </c>
      <c r="G493" s="214" t="str">
        <f t="shared" si="121"/>
        <v>E</v>
      </c>
      <c r="H493" s="214" t="str">
        <f t="shared" si="113"/>
        <v xml:space="preserve"> </v>
      </c>
      <c r="I493" s="214" t="str">
        <f t="shared" si="116"/>
        <v xml:space="preserve"> </v>
      </c>
      <c r="J493" s="215" t="str">
        <f t="shared" si="117"/>
        <v>B</v>
      </c>
      <c r="K493" s="216" t="str">
        <f t="shared" si="122"/>
        <v xml:space="preserve"> </v>
      </c>
      <c r="L493" s="217" t="str">
        <f t="shared" si="123"/>
        <v>2D</v>
      </c>
      <c r="M493" s="217" t="str">
        <f t="shared" si="124"/>
        <v xml:space="preserve"> </v>
      </c>
      <c r="N493" s="217" t="str">
        <f t="shared" si="114"/>
        <v xml:space="preserve"> </v>
      </c>
      <c r="O493" s="217">
        <f t="shared" si="83"/>
        <v>2</v>
      </c>
      <c r="P493" s="218" t="str">
        <f t="shared" si="84"/>
        <v xml:space="preserve"> </v>
      </c>
      <c r="Q493" s="219">
        <f t="shared" si="85"/>
        <v>7</v>
      </c>
      <c r="R493" s="220">
        <f t="shared" si="86"/>
        <v>4</v>
      </c>
      <c r="AC493" s="17"/>
      <c r="AE493" s="163"/>
      <c r="AF493" s="163"/>
      <c r="AG493" s="163"/>
      <c r="AH493" s="163"/>
      <c r="AI493" s="163"/>
      <c r="AJ493" s="163"/>
      <c r="AK493" s="163"/>
      <c r="AL493" s="163"/>
      <c r="AM493" s="163"/>
      <c r="AN493" s="163"/>
      <c r="AO493" s="163"/>
      <c r="AP493" s="163"/>
      <c r="AQ493" s="163"/>
      <c r="AR493" s="163"/>
      <c r="AS493" s="163"/>
    </row>
    <row r="494" spans="1:45" s="71" customFormat="1">
      <c r="A494" s="197">
        <f t="shared" si="115"/>
        <v>484</v>
      </c>
      <c r="B494" s="198">
        <f>Data!B494</f>
        <v>10</v>
      </c>
      <c r="D494" s="212" t="str">
        <f t="shared" si="118"/>
        <v xml:space="preserve"> </v>
      </c>
      <c r="E494" s="213" t="str">
        <f t="shared" si="119"/>
        <v>L</v>
      </c>
      <c r="F494" s="214" t="str">
        <f t="shared" si="120"/>
        <v xml:space="preserve"> </v>
      </c>
      <c r="G494" s="214" t="str">
        <f t="shared" si="121"/>
        <v>E</v>
      </c>
      <c r="H494" s="214" t="str">
        <f t="shared" si="113"/>
        <v xml:space="preserve"> </v>
      </c>
      <c r="I494" s="214" t="str">
        <f t="shared" si="116"/>
        <v xml:space="preserve"> </v>
      </c>
      <c r="J494" s="215" t="str">
        <f t="shared" si="117"/>
        <v>B</v>
      </c>
      <c r="K494" s="216" t="str">
        <f t="shared" si="122"/>
        <v>1D</v>
      </c>
      <c r="L494" s="217" t="str">
        <f t="shared" si="123"/>
        <v xml:space="preserve"> </v>
      </c>
      <c r="M494" s="217" t="str">
        <f t="shared" si="124"/>
        <v xml:space="preserve"> </v>
      </c>
      <c r="N494" s="217">
        <f t="shared" si="114"/>
        <v>1</v>
      </c>
      <c r="O494" s="217" t="str">
        <f t="shared" si="83"/>
        <v xml:space="preserve"> </v>
      </c>
      <c r="P494" s="218" t="str">
        <f t="shared" si="84"/>
        <v xml:space="preserve"> </v>
      </c>
      <c r="Q494" s="219">
        <f t="shared" si="85"/>
        <v>4</v>
      </c>
      <c r="R494" s="220">
        <f t="shared" si="86"/>
        <v>2</v>
      </c>
      <c r="AC494" s="17"/>
      <c r="AE494" s="163"/>
      <c r="AF494" s="163"/>
      <c r="AG494" s="163"/>
      <c r="AH494" s="163"/>
      <c r="AI494" s="163"/>
      <c r="AJ494" s="163"/>
      <c r="AK494" s="163"/>
      <c r="AL494" s="163"/>
      <c r="AM494" s="163"/>
      <c r="AN494" s="163"/>
      <c r="AO494" s="163"/>
      <c r="AP494" s="163"/>
      <c r="AQ494" s="163"/>
      <c r="AR494" s="163"/>
      <c r="AS494" s="163"/>
    </row>
    <row r="495" spans="1:45" s="71" customFormat="1">
      <c r="A495" s="197">
        <f t="shared" si="115"/>
        <v>485</v>
      </c>
      <c r="B495" s="198">
        <f>Data!B495</f>
        <v>36</v>
      </c>
      <c r="D495" s="212" t="str">
        <f t="shared" si="118"/>
        <v xml:space="preserve"> </v>
      </c>
      <c r="E495" s="213" t="str">
        <f t="shared" si="119"/>
        <v xml:space="preserve"> </v>
      </c>
      <c r="F495" s="214" t="str">
        <f t="shared" si="120"/>
        <v>H</v>
      </c>
      <c r="G495" s="214" t="str">
        <f t="shared" si="121"/>
        <v>E</v>
      </c>
      <c r="H495" s="214" t="str">
        <f t="shared" si="113"/>
        <v xml:space="preserve"> </v>
      </c>
      <c r="I495" s="214" t="str">
        <f t="shared" si="116"/>
        <v>R</v>
      </c>
      <c r="J495" s="215" t="str">
        <f t="shared" si="117"/>
        <v xml:space="preserve"> </v>
      </c>
      <c r="K495" s="216" t="str">
        <f t="shared" si="122"/>
        <v xml:space="preserve"> </v>
      </c>
      <c r="L495" s="217" t="str">
        <f t="shared" si="123"/>
        <v xml:space="preserve"> </v>
      </c>
      <c r="M495" s="217" t="str">
        <f t="shared" si="124"/>
        <v>3D</v>
      </c>
      <c r="N495" s="217" t="str">
        <f t="shared" si="114"/>
        <v xml:space="preserve"> </v>
      </c>
      <c r="O495" s="217" t="str">
        <f t="shared" si="83"/>
        <v xml:space="preserve"> </v>
      </c>
      <c r="P495" s="218">
        <f t="shared" si="84"/>
        <v>3</v>
      </c>
      <c r="Q495" s="219">
        <f t="shared" si="85"/>
        <v>12</v>
      </c>
      <c r="R495" s="220">
        <f t="shared" si="86"/>
        <v>6</v>
      </c>
      <c r="AC495" s="17"/>
      <c r="AE495" s="163"/>
      <c r="AF495" s="163"/>
      <c r="AG495" s="163"/>
      <c r="AH495" s="163"/>
      <c r="AI495" s="163"/>
      <c r="AJ495" s="163"/>
      <c r="AK495" s="163"/>
      <c r="AL495" s="163"/>
      <c r="AM495" s="163"/>
      <c r="AN495" s="163"/>
      <c r="AO495" s="163"/>
      <c r="AP495" s="163"/>
      <c r="AQ495" s="163"/>
      <c r="AR495" s="163"/>
      <c r="AS495" s="163"/>
    </row>
    <row r="496" spans="1:45" s="71" customFormat="1">
      <c r="A496" s="197">
        <f t="shared" si="115"/>
        <v>486</v>
      </c>
      <c r="B496" s="198">
        <f>Data!B496</f>
        <v>28</v>
      </c>
      <c r="D496" s="212" t="str">
        <f t="shared" si="118"/>
        <v xml:space="preserve"> </v>
      </c>
      <c r="E496" s="213" t="str">
        <f t="shared" si="119"/>
        <v xml:space="preserve"> </v>
      </c>
      <c r="F496" s="214" t="str">
        <f t="shared" si="120"/>
        <v>H</v>
      </c>
      <c r="G496" s="214" t="str">
        <f t="shared" si="121"/>
        <v>E</v>
      </c>
      <c r="H496" s="214" t="str">
        <f t="shared" si="113"/>
        <v xml:space="preserve"> </v>
      </c>
      <c r="I496" s="214" t="str">
        <f t="shared" si="116"/>
        <v xml:space="preserve"> </v>
      </c>
      <c r="J496" s="215" t="str">
        <f t="shared" si="117"/>
        <v>B</v>
      </c>
      <c r="K496" s="216" t="str">
        <f t="shared" si="122"/>
        <v xml:space="preserve"> </v>
      </c>
      <c r="L496" s="217" t="str">
        <f t="shared" si="123"/>
        <v xml:space="preserve"> </v>
      </c>
      <c r="M496" s="217" t="str">
        <f t="shared" si="124"/>
        <v>3D</v>
      </c>
      <c r="N496" s="217">
        <f t="shared" si="114"/>
        <v>1</v>
      </c>
      <c r="O496" s="217" t="str">
        <f t="shared" si="83"/>
        <v xml:space="preserve"> </v>
      </c>
      <c r="P496" s="218" t="str">
        <f t="shared" si="84"/>
        <v xml:space="preserve"> </v>
      </c>
      <c r="Q496" s="219">
        <f t="shared" si="85"/>
        <v>10</v>
      </c>
      <c r="R496" s="220">
        <f t="shared" si="86"/>
        <v>5</v>
      </c>
      <c r="AC496" s="17"/>
      <c r="AE496" s="163"/>
      <c r="AF496" s="163"/>
      <c r="AG496" s="163"/>
      <c r="AH496" s="163"/>
      <c r="AI496" s="163"/>
      <c r="AJ496" s="163"/>
      <c r="AK496" s="163"/>
      <c r="AL496" s="163"/>
      <c r="AM496" s="163"/>
      <c r="AN496" s="163"/>
      <c r="AO496" s="163"/>
      <c r="AP496" s="163"/>
      <c r="AQ496" s="163"/>
      <c r="AR496" s="163"/>
      <c r="AS496" s="163"/>
    </row>
    <row r="497" spans="1:45" s="71" customFormat="1">
      <c r="A497" s="197">
        <f t="shared" si="115"/>
        <v>487</v>
      </c>
      <c r="B497" s="198">
        <f>Data!B497</f>
        <v>2</v>
      </c>
      <c r="D497" s="212" t="str">
        <f t="shared" si="118"/>
        <v xml:space="preserve"> </v>
      </c>
      <c r="E497" s="213" t="str">
        <f t="shared" si="119"/>
        <v>L</v>
      </c>
      <c r="F497" s="214" t="str">
        <f t="shared" si="120"/>
        <v xml:space="preserve"> </v>
      </c>
      <c r="G497" s="214" t="str">
        <f t="shared" si="121"/>
        <v>E</v>
      </c>
      <c r="H497" s="214" t="str">
        <f t="shared" si="113"/>
        <v xml:space="preserve"> </v>
      </c>
      <c r="I497" s="214" t="str">
        <f t="shared" si="116"/>
        <v xml:space="preserve"> </v>
      </c>
      <c r="J497" s="215" t="str">
        <f t="shared" si="117"/>
        <v>B</v>
      </c>
      <c r="K497" s="216" t="str">
        <f t="shared" si="122"/>
        <v>1D</v>
      </c>
      <c r="L497" s="217" t="str">
        <f t="shared" si="123"/>
        <v xml:space="preserve"> </v>
      </c>
      <c r="M497" s="217" t="str">
        <f t="shared" si="124"/>
        <v xml:space="preserve"> </v>
      </c>
      <c r="N497" s="217" t="str">
        <f t="shared" si="114"/>
        <v xml:space="preserve"> </v>
      </c>
      <c r="O497" s="217">
        <f t="shared" si="83"/>
        <v>2</v>
      </c>
      <c r="P497" s="218" t="str">
        <f t="shared" si="84"/>
        <v xml:space="preserve"> </v>
      </c>
      <c r="Q497" s="219">
        <f t="shared" si="85"/>
        <v>1</v>
      </c>
      <c r="R497" s="220">
        <f t="shared" si="86"/>
        <v>1</v>
      </c>
      <c r="AC497" s="17"/>
      <c r="AE497" s="163"/>
      <c r="AF497" s="163"/>
      <c r="AG497" s="163"/>
      <c r="AH497" s="163"/>
      <c r="AI497" s="163"/>
      <c r="AJ497" s="163"/>
      <c r="AK497" s="163"/>
      <c r="AL497" s="163"/>
      <c r="AM497" s="163"/>
      <c r="AN497" s="163"/>
      <c r="AO497" s="163"/>
      <c r="AP497" s="163"/>
      <c r="AQ497" s="163"/>
      <c r="AR497" s="163"/>
      <c r="AS497" s="163"/>
    </row>
    <row r="498" spans="1:45" s="71" customFormat="1">
      <c r="A498" s="197">
        <f t="shared" si="115"/>
        <v>488</v>
      </c>
      <c r="B498" s="198">
        <f>Data!B498</f>
        <v>17</v>
      </c>
      <c r="D498" s="212" t="str">
        <f t="shared" si="118"/>
        <v xml:space="preserve"> </v>
      </c>
      <c r="E498" s="213" t="str">
        <f t="shared" si="119"/>
        <v>L</v>
      </c>
      <c r="F498" s="214" t="str">
        <f t="shared" si="120"/>
        <v xml:space="preserve"> </v>
      </c>
      <c r="G498" s="214" t="str">
        <f t="shared" si="121"/>
        <v xml:space="preserve"> </v>
      </c>
      <c r="H498" s="214" t="str">
        <f t="shared" si="113"/>
        <v>O</v>
      </c>
      <c r="I498" s="214" t="str">
        <f t="shared" si="116"/>
        <v xml:space="preserve"> </v>
      </c>
      <c r="J498" s="215" t="str">
        <f t="shared" si="117"/>
        <v>B</v>
      </c>
      <c r="K498" s="216" t="str">
        <f t="shared" si="122"/>
        <v xml:space="preserve"> </v>
      </c>
      <c r="L498" s="217" t="str">
        <f t="shared" si="123"/>
        <v>2D</v>
      </c>
      <c r="M498" s="217" t="str">
        <f t="shared" si="124"/>
        <v xml:space="preserve"> </v>
      </c>
      <c r="N498" s="217" t="str">
        <f t="shared" si="114"/>
        <v xml:space="preserve"> </v>
      </c>
      <c r="O498" s="217">
        <f t="shared" si="83"/>
        <v>2</v>
      </c>
      <c r="P498" s="218" t="str">
        <f t="shared" si="84"/>
        <v xml:space="preserve"> </v>
      </c>
      <c r="Q498" s="219">
        <f t="shared" si="85"/>
        <v>6</v>
      </c>
      <c r="R498" s="220">
        <f t="shared" si="86"/>
        <v>3</v>
      </c>
      <c r="AC498" s="17"/>
      <c r="AE498" s="163"/>
      <c r="AF498" s="163"/>
      <c r="AG498" s="163"/>
      <c r="AH498" s="163"/>
      <c r="AI498" s="163"/>
      <c r="AJ498" s="163"/>
      <c r="AK498" s="163"/>
      <c r="AL498" s="163"/>
      <c r="AM498" s="163"/>
      <c r="AN498" s="163"/>
      <c r="AO498" s="163"/>
      <c r="AP498" s="163"/>
      <c r="AQ498" s="163"/>
      <c r="AR498" s="163"/>
      <c r="AS498" s="163"/>
    </row>
    <row r="499" spans="1:45" s="71" customFormat="1">
      <c r="A499" s="197">
        <f t="shared" si="115"/>
        <v>489</v>
      </c>
      <c r="B499" s="198">
        <f>Data!B499</f>
        <v>9</v>
      </c>
      <c r="D499" s="212" t="str">
        <f t="shared" si="118"/>
        <v xml:space="preserve"> </v>
      </c>
      <c r="E499" s="213" t="str">
        <f t="shared" si="119"/>
        <v>L</v>
      </c>
      <c r="F499" s="214" t="str">
        <f t="shared" si="120"/>
        <v xml:space="preserve"> </v>
      </c>
      <c r="G499" s="214" t="str">
        <f t="shared" si="121"/>
        <v xml:space="preserve"> </v>
      </c>
      <c r="H499" s="214" t="str">
        <f t="shared" si="113"/>
        <v>O</v>
      </c>
      <c r="I499" s="214" t="str">
        <f t="shared" si="116"/>
        <v>R</v>
      </c>
      <c r="J499" s="215" t="str">
        <f t="shared" si="117"/>
        <v xml:space="preserve"> </v>
      </c>
      <c r="K499" s="216" t="str">
        <f t="shared" si="122"/>
        <v>1D</v>
      </c>
      <c r="L499" s="217" t="str">
        <f t="shared" si="123"/>
        <v xml:space="preserve"> </v>
      </c>
      <c r="M499" s="217" t="str">
        <f t="shared" si="124"/>
        <v xml:space="preserve"> </v>
      </c>
      <c r="N499" s="217" t="str">
        <f t="shared" si="114"/>
        <v xml:space="preserve"> </v>
      </c>
      <c r="O499" s="217" t="str">
        <f t="shared" si="83"/>
        <v xml:space="preserve"> </v>
      </c>
      <c r="P499" s="218">
        <f t="shared" si="84"/>
        <v>3</v>
      </c>
      <c r="Q499" s="219">
        <f t="shared" si="85"/>
        <v>3</v>
      </c>
      <c r="R499" s="220">
        <f t="shared" si="86"/>
        <v>2</v>
      </c>
      <c r="AC499" s="17"/>
      <c r="AE499" s="163"/>
      <c r="AF499" s="163"/>
      <c r="AG499" s="163"/>
      <c r="AH499" s="163"/>
      <c r="AI499" s="163"/>
      <c r="AJ499" s="163"/>
      <c r="AK499" s="163"/>
      <c r="AL499" s="163"/>
      <c r="AM499" s="163"/>
      <c r="AN499" s="163"/>
      <c r="AO499" s="163"/>
      <c r="AP499" s="163"/>
      <c r="AQ499" s="163"/>
      <c r="AR499" s="163"/>
      <c r="AS499" s="163"/>
    </row>
    <row r="500" spans="1:45" s="71" customFormat="1">
      <c r="A500" s="197">
        <f t="shared" si="115"/>
        <v>490</v>
      </c>
      <c r="B500" s="198">
        <f>Data!B500</f>
        <v>9</v>
      </c>
      <c r="D500" s="212" t="str">
        <f t="shared" si="118"/>
        <v xml:space="preserve"> </v>
      </c>
      <c r="E500" s="213" t="str">
        <f t="shared" si="119"/>
        <v>L</v>
      </c>
      <c r="F500" s="214" t="str">
        <f t="shared" si="120"/>
        <v xml:space="preserve"> </v>
      </c>
      <c r="G500" s="214" t="str">
        <f t="shared" si="121"/>
        <v xml:space="preserve"> </v>
      </c>
      <c r="H500" s="214" t="str">
        <f t="shared" si="113"/>
        <v>O</v>
      </c>
      <c r="I500" s="214" t="str">
        <f t="shared" si="116"/>
        <v>R</v>
      </c>
      <c r="J500" s="215" t="str">
        <f t="shared" si="117"/>
        <v xml:space="preserve"> </v>
      </c>
      <c r="K500" s="216" t="str">
        <f t="shared" si="122"/>
        <v>1D</v>
      </c>
      <c r="L500" s="217" t="str">
        <f t="shared" si="123"/>
        <v xml:space="preserve"> </v>
      </c>
      <c r="M500" s="217" t="str">
        <f t="shared" si="124"/>
        <v xml:space="preserve"> </v>
      </c>
      <c r="N500" s="217" t="str">
        <f t="shared" si="114"/>
        <v xml:space="preserve"> </v>
      </c>
      <c r="O500" s="217" t="str">
        <f t="shared" si="83"/>
        <v xml:space="preserve"> </v>
      </c>
      <c r="P500" s="218">
        <f t="shared" si="84"/>
        <v>3</v>
      </c>
      <c r="Q500" s="219">
        <f t="shared" si="85"/>
        <v>3</v>
      </c>
      <c r="R500" s="220">
        <f t="shared" si="86"/>
        <v>2</v>
      </c>
      <c r="AC500" s="17"/>
      <c r="AE500" s="163"/>
      <c r="AF500" s="163"/>
      <c r="AG500" s="163"/>
      <c r="AH500" s="163"/>
      <c r="AI500" s="163"/>
      <c r="AJ500" s="163"/>
      <c r="AK500" s="163"/>
      <c r="AL500" s="163"/>
      <c r="AM500" s="163"/>
      <c r="AN500" s="163"/>
      <c r="AO500" s="163"/>
      <c r="AP500" s="163"/>
      <c r="AQ500" s="163"/>
      <c r="AR500" s="163"/>
      <c r="AS500" s="163"/>
    </row>
    <row r="501" spans="1:45" s="71" customFormat="1">
      <c r="A501" s="197">
        <f t="shared" si="115"/>
        <v>491</v>
      </c>
      <c r="B501" s="198">
        <f>Data!B501</f>
        <v>36</v>
      </c>
      <c r="D501" s="212" t="str">
        <f t="shared" si="118"/>
        <v xml:space="preserve"> </v>
      </c>
      <c r="E501" s="213" t="str">
        <f t="shared" si="119"/>
        <v xml:space="preserve"> </v>
      </c>
      <c r="F501" s="214" t="str">
        <f t="shared" si="120"/>
        <v>H</v>
      </c>
      <c r="G501" s="214" t="str">
        <f t="shared" si="121"/>
        <v>E</v>
      </c>
      <c r="H501" s="214" t="str">
        <f t="shared" si="113"/>
        <v xml:space="preserve"> </v>
      </c>
      <c r="I501" s="214" t="str">
        <f t="shared" si="116"/>
        <v>R</v>
      </c>
      <c r="J501" s="215" t="str">
        <f t="shared" si="117"/>
        <v xml:space="preserve"> </v>
      </c>
      <c r="K501" s="216" t="str">
        <f t="shared" si="122"/>
        <v xml:space="preserve"> </v>
      </c>
      <c r="L501" s="217" t="str">
        <f t="shared" si="123"/>
        <v xml:space="preserve"> </v>
      </c>
      <c r="M501" s="217" t="str">
        <f t="shared" si="124"/>
        <v>3D</v>
      </c>
      <c r="N501" s="217" t="str">
        <f t="shared" si="114"/>
        <v xml:space="preserve"> </v>
      </c>
      <c r="O501" s="217" t="str">
        <f t="shared" si="83"/>
        <v xml:space="preserve"> </v>
      </c>
      <c r="P501" s="218">
        <f t="shared" si="84"/>
        <v>3</v>
      </c>
      <c r="Q501" s="219">
        <f t="shared" si="85"/>
        <v>12</v>
      </c>
      <c r="R501" s="220">
        <f t="shared" si="86"/>
        <v>6</v>
      </c>
      <c r="AC501" s="17"/>
      <c r="AE501" s="163"/>
      <c r="AF501" s="163"/>
      <c r="AG501" s="163"/>
      <c r="AH501" s="163"/>
      <c r="AI501" s="163"/>
      <c r="AJ501" s="163"/>
      <c r="AK501" s="163"/>
      <c r="AL501" s="163"/>
      <c r="AM501" s="163"/>
      <c r="AN501" s="163"/>
      <c r="AO501" s="163"/>
      <c r="AP501" s="163"/>
      <c r="AQ501" s="163"/>
      <c r="AR501" s="163"/>
      <c r="AS501" s="163"/>
    </row>
    <row r="502" spans="1:45" s="71" customFormat="1">
      <c r="A502" s="197">
        <f t="shared" si="115"/>
        <v>492</v>
      </c>
      <c r="B502" s="198">
        <f>Data!B502</f>
        <v>4</v>
      </c>
      <c r="D502" s="212" t="str">
        <f t="shared" si="118"/>
        <v xml:space="preserve"> </v>
      </c>
      <c r="E502" s="213" t="str">
        <f t="shared" si="119"/>
        <v>L</v>
      </c>
      <c r="F502" s="214" t="str">
        <f t="shared" si="120"/>
        <v xml:space="preserve"> </v>
      </c>
      <c r="G502" s="214" t="str">
        <f t="shared" si="121"/>
        <v>E</v>
      </c>
      <c r="H502" s="214" t="str">
        <f t="shared" ref="H502:H510" si="125">IF(ISODD(B502),"O"," " )</f>
        <v xml:space="preserve"> </v>
      </c>
      <c r="I502" s="214" t="str">
        <f t="shared" si="116"/>
        <v xml:space="preserve"> </v>
      </c>
      <c r="J502" s="215" t="str">
        <f t="shared" si="117"/>
        <v>B</v>
      </c>
      <c r="K502" s="216" t="str">
        <f t="shared" si="122"/>
        <v>1D</v>
      </c>
      <c r="L502" s="217" t="str">
        <f t="shared" si="123"/>
        <v xml:space="preserve"> </v>
      </c>
      <c r="M502" s="217" t="str">
        <f t="shared" si="124"/>
        <v xml:space="preserve"> </v>
      </c>
      <c r="N502" s="217">
        <f t="shared" ref="N502:N510" si="126">IF(B502&lt;&gt;0,IF(MOD(B502,3)=1,1," ")," ")</f>
        <v>1</v>
      </c>
      <c r="O502" s="217" t="str">
        <f t="shared" si="83"/>
        <v xml:space="preserve"> </v>
      </c>
      <c r="P502" s="218" t="str">
        <f t="shared" si="84"/>
        <v xml:space="preserve"> </v>
      </c>
      <c r="Q502" s="219">
        <f t="shared" si="85"/>
        <v>2</v>
      </c>
      <c r="R502" s="220">
        <f t="shared" si="86"/>
        <v>1</v>
      </c>
      <c r="AC502" s="17"/>
      <c r="AE502" s="163"/>
      <c r="AF502" s="163"/>
      <c r="AG502" s="163"/>
      <c r="AH502" s="163"/>
      <c r="AI502" s="163"/>
      <c r="AJ502" s="163"/>
      <c r="AK502" s="163"/>
      <c r="AL502" s="163"/>
      <c r="AM502" s="163"/>
      <c r="AN502" s="163"/>
      <c r="AO502" s="163"/>
      <c r="AP502" s="163"/>
      <c r="AQ502" s="163"/>
      <c r="AR502" s="163"/>
      <c r="AS502" s="163"/>
    </row>
    <row r="503" spans="1:45" s="71" customFormat="1">
      <c r="A503" s="197">
        <f t="shared" ref="A503:A510" si="127">A502+1</f>
        <v>493</v>
      </c>
      <c r="B503" s="198">
        <f>Data!B503</f>
        <v>8</v>
      </c>
      <c r="D503" s="212" t="str">
        <f t="shared" si="118"/>
        <v xml:space="preserve"> </v>
      </c>
      <c r="E503" s="213" t="str">
        <f t="shared" si="119"/>
        <v>L</v>
      </c>
      <c r="F503" s="214" t="str">
        <f t="shared" si="120"/>
        <v xml:space="preserve"> </v>
      </c>
      <c r="G503" s="214" t="str">
        <f t="shared" si="121"/>
        <v>E</v>
      </c>
      <c r="H503" s="214" t="str">
        <f t="shared" si="125"/>
        <v xml:space="preserve"> </v>
      </c>
      <c r="I503" s="214" t="str">
        <f t="shared" si="116"/>
        <v xml:space="preserve"> </v>
      </c>
      <c r="J503" s="215" t="str">
        <f t="shared" si="117"/>
        <v>B</v>
      </c>
      <c r="K503" s="216" t="str">
        <f t="shared" si="122"/>
        <v>1D</v>
      </c>
      <c r="L503" s="217" t="str">
        <f t="shared" si="123"/>
        <v xml:space="preserve"> </v>
      </c>
      <c r="M503" s="217" t="str">
        <f t="shared" si="124"/>
        <v xml:space="preserve"> </v>
      </c>
      <c r="N503" s="217" t="str">
        <f t="shared" si="126"/>
        <v xml:space="preserve"> </v>
      </c>
      <c r="O503" s="217">
        <f t="shared" si="83"/>
        <v>2</v>
      </c>
      <c r="P503" s="218" t="str">
        <f t="shared" si="84"/>
        <v xml:space="preserve"> </v>
      </c>
      <c r="Q503" s="219">
        <f t="shared" si="85"/>
        <v>3</v>
      </c>
      <c r="R503" s="220">
        <f t="shared" si="86"/>
        <v>2</v>
      </c>
      <c r="AC503" s="17"/>
      <c r="AE503" s="163"/>
      <c r="AF503" s="163"/>
      <c r="AG503" s="163"/>
      <c r="AH503" s="163"/>
      <c r="AI503" s="163"/>
      <c r="AJ503" s="163"/>
      <c r="AK503" s="163"/>
      <c r="AL503" s="163"/>
      <c r="AM503" s="163"/>
      <c r="AN503" s="163"/>
      <c r="AO503" s="163"/>
      <c r="AP503" s="163"/>
      <c r="AQ503" s="163"/>
      <c r="AR503" s="163"/>
      <c r="AS503" s="163"/>
    </row>
    <row r="504" spans="1:45" s="71" customFormat="1">
      <c r="A504" s="197">
        <f t="shared" si="127"/>
        <v>494</v>
      </c>
      <c r="B504" s="198">
        <f>Data!B504</f>
        <v>5</v>
      </c>
      <c r="D504" s="212" t="str">
        <f t="shared" si="118"/>
        <v xml:space="preserve"> </v>
      </c>
      <c r="E504" s="213" t="str">
        <f t="shared" si="119"/>
        <v>L</v>
      </c>
      <c r="F504" s="214" t="str">
        <f t="shared" si="120"/>
        <v xml:space="preserve"> </v>
      </c>
      <c r="G504" s="214" t="str">
        <f t="shared" si="121"/>
        <v xml:space="preserve"> </v>
      </c>
      <c r="H504" s="214" t="str">
        <f t="shared" si="125"/>
        <v>O</v>
      </c>
      <c r="I504" s="214" t="str">
        <f t="shared" si="116"/>
        <v>R</v>
      </c>
      <c r="J504" s="215" t="str">
        <f t="shared" si="117"/>
        <v xml:space="preserve"> </v>
      </c>
      <c r="K504" s="216" t="str">
        <f t="shared" si="122"/>
        <v>1D</v>
      </c>
      <c r="L504" s="217" t="str">
        <f t="shared" si="123"/>
        <v xml:space="preserve"> </v>
      </c>
      <c r="M504" s="217" t="str">
        <f t="shared" si="124"/>
        <v xml:space="preserve"> </v>
      </c>
      <c r="N504" s="217" t="str">
        <f t="shared" si="126"/>
        <v xml:space="preserve"> </v>
      </c>
      <c r="O504" s="217">
        <f t="shared" si="83"/>
        <v>2</v>
      </c>
      <c r="P504" s="218" t="str">
        <f t="shared" si="84"/>
        <v xml:space="preserve"> </v>
      </c>
      <c r="Q504" s="219">
        <f t="shared" si="85"/>
        <v>2</v>
      </c>
      <c r="R504" s="220">
        <f t="shared" si="86"/>
        <v>1</v>
      </c>
      <c r="AC504" s="17"/>
      <c r="AE504" s="163"/>
      <c r="AF504" s="163"/>
      <c r="AG504" s="163"/>
      <c r="AH504" s="163"/>
      <c r="AI504" s="163"/>
      <c r="AJ504" s="163"/>
      <c r="AK504" s="163"/>
      <c r="AL504" s="163"/>
      <c r="AM504" s="163"/>
      <c r="AN504" s="163"/>
      <c r="AO504" s="163"/>
      <c r="AP504" s="163"/>
      <c r="AQ504" s="163"/>
      <c r="AR504" s="163"/>
      <c r="AS504" s="163"/>
    </row>
    <row r="505" spans="1:45" s="71" customFormat="1">
      <c r="A505" s="197">
        <f t="shared" si="127"/>
        <v>495</v>
      </c>
      <c r="B505" s="198">
        <f>Data!B505</f>
        <v>8</v>
      </c>
      <c r="D505" s="212" t="str">
        <f t="shared" si="118"/>
        <v xml:space="preserve"> </v>
      </c>
      <c r="E505" s="213" t="str">
        <f t="shared" si="119"/>
        <v>L</v>
      </c>
      <c r="F505" s="214" t="str">
        <f t="shared" si="120"/>
        <v xml:space="preserve"> </v>
      </c>
      <c r="G505" s="214" t="str">
        <f t="shared" si="121"/>
        <v>E</v>
      </c>
      <c r="H505" s="214" t="str">
        <f t="shared" si="125"/>
        <v xml:space="preserve"> </v>
      </c>
      <c r="I505" s="214" t="str">
        <f t="shared" si="116"/>
        <v xml:space="preserve"> </v>
      </c>
      <c r="J505" s="215" t="str">
        <f t="shared" si="117"/>
        <v>B</v>
      </c>
      <c r="K505" s="216" t="str">
        <f t="shared" si="122"/>
        <v>1D</v>
      </c>
      <c r="L505" s="217" t="str">
        <f t="shared" si="123"/>
        <v xml:space="preserve"> </v>
      </c>
      <c r="M505" s="217" t="str">
        <f t="shared" si="124"/>
        <v xml:space="preserve"> </v>
      </c>
      <c r="N505" s="217" t="str">
        <f t="shared" si="126"/>
        <v xml:space="preserve"> </v>
      </c>
      <c r="O505" s="217">
        <f t="shared" si="83"/>
        <v>2</v>
      </c>
      <c r="P505" s="218" t="str">
        <f t="shared" si="84"/>
        <v xml:space="preserve"> </v>
      </c>
      <c r="Q505" s="219">
        <f t="shared" si="85"/>
        <v>3</v>
      </c>
      <c r="R505" s="220">
        <f t="shared" si="86"/>
        <v>2</v>
      </c>
      <c r="AC505" s="17"/>
      <c r="AE505" s="163"/>
      <c r="AF505" s="163"/>
      <c r="AG505" s="163"/>
      <c r="AH505" s="163"/>
      <c r="AI505" s="163"/>
      <c r="AJ505" s="163"/>
      <c r="AK505" s="163"/>
      <c r="AL505" s="163"/>
      <c r="AM505" s="163"/>
      <c r="AN505" s="163"/>
      <c r="AO505" s="163"/>
      <c r="AP505" s="163"/>
      <c r="AQ505" s="163"/>
      <c r="AR505" s="163"/>
      <c r="AS505" s="163"/>
    </row>
    <row r="506" spans="1:45" s="71" customFormat="1">
      <c r="A506" s="197">
        <f t="shared" si="127"/>
        <v>496</v>
      </c>
      <c r="B506" s="198">
        <f>Data!B506</f>
        <v>33</v>
      </c>
      <c r="D506" s="212" t="str">
        <f t="shared" si="118"/>
        <v xml:space="preserve"> </v>
      </c>
      <c r="E506" s="213" t="str">
        <f t="shared" si="119"/>
        <v xml:space="preserve"> </v>
      </c>
      <c r="F506" s="214" t="str">
        <f t="shared" si="120"/>
        <v>H</v>
      </c>
      <c r="G506" s="214" t="str">
        <f t="shared" si="121"/>
        <v xml:space="preserve"> </v>
      </c>
      <c r="H506" s="214" t="str">
        <f t="shared" si="125"/>
        <v>O</v>
      </c>
      <c r="I506" s="214" t="str">
        <f t="shared" si="116"/>
        <v xml:space="preserve"> </v>
      </c>
      <c r="J506" s="215" t="str">
        <f t="shared" si="117"/>
        <v>B</v>
      </c>
      <c r="K506" s="216" t="str">
        <f t="shared" si="122"/>
        <v xml:space="preserve"> </v>
      </c>
      <c r="L506" s="217" t="str">
        <f t="shared" si="123"/>
        <v xml:space="preserve"> </v>
      </c>
      <c r="M506" s="217" t="str">
        <f t="shared" si="124"/>
        <v>3D</v>
      </c>
      <c r="N506" s="217" t="str">
        <f t="shared" si="126"/>
        <v xml:space="preserve"> </v>
      </c>
      <c r="O506" s="217" t="str">
        <f t="shared" si="83"/>
        <v xml:space="preserve"> </v>
      </c>
      <c r="P506" s="218">
        <f t="shared" si="84"/>
        <v>3</v>
      </c>
      <c r="Q506" s="219">
        <f t="shared" si="85"/>
        <v>11</v>
      </c>
      <c r="R506" s="220">
        <f t="shared" si="86"/>
        <v>6</v>
      </c>
      <c r="AC506" s="17"/>
      <c r="AE506" s="163"/>
      <c r="AF506" s="163"/>
      <c r="AG506" s="163"/>
      <c r="AH506" s="163"/>
      <c r="AI506" s="163"/>
      <c r="AJ506" s="163"/>
      <c r="AK506" s="163"/>
      <c r="AL506" s="163"/>
      <c r="AM506" s="163"/>
      <c r="AN506" s="163"/>
      <c r="AO506" s="163"/>
      <c r="AP506" s="163"/>
      <c r="AQ506" s="163"/>
      <c r="AR506" s="163"/>
      <c r="AS506" s="163"/>
    </row>
    <row r="507" spans="1:45" s="71" customFormat="1">
      <c r="A507" s="197">
        <f t="shared" si="127"/>
        <v>497</v>
      </c>
      <c r="B507" s="198">
        <f>Data!B507</f>
        <v>21</v>
      </c>
      <c r="D507" s="212" t="str">
        <f t="shared" si="118"/>
        <v xml:space="preserve"> </v>
      </c>
      <c r="E507" s="213" t="str">
        <f t="shared" si="119"/>
        <v xml:space="preserve"> </v>
      </c>
      <c r="F507" s="214" t="str">
        <f t="shared" si="120"/>
        <v>H</v>
      </c>
      <c r="G507" s="214" t="str">
        <f t="shared" si="121"/>
        <v xml:space="preserve"> </v>
      </c>
      <c r="H507" s="214" t="str">
        <f t="shared" si="125"/>
        <v>O</v>
      </c>
      <c r="I507" s="214" t="str">
        <f t="shared" si="116"/>
        <v>R</v>
      </c>
      <c r="J507" s="215" t="str">
        <f t="shared" si="117"/>
        <v xml:space="preserve"> </v>
      </c>
      <c r="K507" s="216" t="str">
        <f t="shared" si="122"/>
        <v xml:space="preserve"> </v>
      </c>
      <c r="L507" s="217" t="str">
        <f t="shared" si="123"/>
        <v>2D</v>
      </c>
      <c r="M507" s="217" t="str">
        <f t="shared" si="124"/>
        <v xml:space="preserve"> </v>
      </c>
      <c r="N507" s="217" t="str">
        <f t="shared" si="126"/>
        <v xml:space="preserve"> </v>
      </c>
      <c r="O507" s="217" t="str">
        <f t="shared" si="83"/>
        <v xml:space="preserve"> </v>
      </c>
      <c r="P507" s="218">
        <f t="shared" si="84"/>
        <v>3</v>
      </c>
      <c r="Q507" s="219">
        <f t="shared" si="85"/>
        <v>7</v>
      </c>
      <c r="R507" s="220">
        <f t="shared" si="86"/>
        <v>4</v>
      </c>
      <c r="AC507" s="17"/>
      <c r="AE507" s="163"/>
      <c r="AF507" s="163"/>
      <c r="AG507" s="163"/>
      <c r="AH507" s="163"/>
      <c r="AI507" s="163"/>
      <c r="AJ507" s="163"/>
      <c r="AK507" s="163"/>
      <c r="AL507" s="163"/>
      <c r="AM507" s="163"/>
      <c r="AN507" s="163"/>
      <c r="AO507" s="163"/>
      <c r="AP507" s="163"/>
      <c r="AQ507" s="163"/>
      <c r="AR507" s="163"/>
      <c r="AS507" s="163"/>
    </row>
    <row r="508" spans="1:45" s="71" customFormat="1">
      <c r="A508" s="197">
        <f t="shared" si="127"/>
        <v>498</v>
      </c>
      <c r="B508" s="198">
        <f>Data!B508</f>
        <v>7</v>
      </c>
      <c r="D508" s="212" t="str">
        <f t="shared" si="118"/>
        <v xml:space="preserve"> </v>
      </c>
      <c r="E508" s="213" t="str">
        <f t="shared" si="119"/>
        <v>L</v>
      </c>
      <c r="F508" s="214" t="str">
        <f t="shared" si="120"/>
        <v xml:space="preserve"> </v>
      </c>
      <c r="G508" s="214" t="str">
        <f t="shared" si="121"/>
        <v xml:space="preserve"> </v>
      </c>
      <c r="H508" s="214" t="str">
        <f t="shared" si="125"/>
        <v>O</v>
      </c>
      <c r="I508" s="214" t="str">
        <f t="shared" si="116"/>
        <v>R</v>
      </c>
      <c r="J508" s="215" t="str">
        <f t="shared" si="117"/>
        <v xml:space="preserve"> </v>
      </c>
      <c r="K508" s="216" t="str">
        <f t="shared" si="122"/>
        <v>1D</v>
      </c>
      <c r="L508" s="217" t="str">
        <f t="shared" si="123"/>
        <v xml:space="preserve"> </v>
      </c>
      <c r="M508" s="217" t="str">
        <f t="shared" si="124"/>
        <v xml:space="preserve"> </v>
      </c>
      <c r="N508" s="217">
        <f t="shared" si="126"/>
        <v>1</v>
      </c>
      <c r="O508" s="217" t="str">
        <f t="shared" si="83"/>
        <v xml:space="preserve"> </v>
      </c>
      <c r="P508" s="218" t="str">
        <f t="shared" si="84"/>
        <v xml:space="preserve"> </v>
      </c>
      <c r="Q508" s="219">
        <f t="shared" si="85"/>
        <v>3</v>
      </c>
      <c r="R508" s="220">
        <f t="shared" si="86"/>
        <v>2</v>
      </c>
      <c r="AC508" s="17"/>
      <c r="AE508" s="163"/>
      <c r="AF508" s="163"/>
      <c r="AG508" s="163"/>
      <c r="AH508" s="163"/>
      <c r="AI508" s="163"/>
      <c r="AJ508" s="163"/>
      <c r="AK508" s="163"/>
      <c r="AL508" s="163"/>
      <c r="AM508" s="163"/>
      <c r="AN508" s="163"/>
      <c r="AO508" s="163"/>
      <c r="AP508" s="163"/>
      <c r="AQ508" s="163"/>
      <c r="AR508" s="163"/>
      <c r="AS508" s="163"/>
    </row>
    <row r="509" spans="1:45" s="71" customFormat="1">
      <c r="A509" s="197">
        <f t="shared" si="127"/>
        <v>499</v>
      </c>
      <c r="B509" s="198">
        <f>Data!B509</f>
        <v>14</v>
      </c>
      <c r="D509" s="212" t="str">
        <f t="shared" si="118"/>
        <v xml:space="preserve"> </v>
      </c>
      <c r="E509" s="213" t="str">
        <f t="shared" si="119"/>
        <v>L</v>
      </c>
      <c r="F509" s="214" t="str">
        <f t="shared" si="120"/>
        <v xml:space="preserve"> </v>
      </c>
      <c r="G509" s="214" t="str">
        <f t="shared" si="121"/>
        <v>E</v>
      </c>
      <c r="H509" s="214" t="str">
        <f t="shared" si="125"/>
        <v xml:space="preserve"> </v>
      </c>
      <c r="I509" s="214" t="str">
        <f t="shared" si="116"/>
        <v>R</v>
      </c>
      <c r="J509" s="215" t="str">
        <f t="shared" si="117"/>
        <v xml:space="preserve"> </v>
      </c>
      <c r="K509" s="216" t="str">
        <f t="shared" si="122"/>
        <v xml:space="preserve"> </v>
      </c>
      <c r="L509" s="217" t="str">
        <f t="shared" si="123"/>
        <v>2D</v>
      </c>
      <c r="M509" s="217" t="str">
        <f t="shared" si="124"/>
        <v xml:space="preserve"> </v>
      </c>
      <c r="N509" s="217" t="str">
        <f t="shared" si="126"/>
        <v xml:space="preserve"> </v>
      </c>
      <c r="O509" s="217">
        <f t="shared" si="83"/>
        <v>2</v>
      </c>
      <c r="P509" s="218" t="str">
        <f t="shared" si="84"/>
        <v xml:space="preserve"> </v>
      </c>
      <c r="Q509" s="219">
        <f t="shared" si="85"/>
        <v>5</v>
      </c>
      <c r="R509" s="220">
        <f t="shared" si="86"/>
        <v>3</v>
      </c>
      <c r="AC509" s="17"/>
      <c r="AE509" s="163"/>
      <c r="AF509" s="163"/>
      <c r="AG509" s="163"/>
      <c r="AH509" s="163"/>
      <c r="AI509" s="163"/>
      <c r="AJ509" s="163"/>
      <c r="AK509" s="163"/>
      <c r="AL509" s="163"/>
      <c r="AM509" s="163"/>
      <c r="AN509" s="163"/>
      <c r="AO509" s="163"/>
      <c r="AP509" s="163"/>
      <c r="AQ509" s="163"/>
      <c r="AR509" s="163"/>
      <c r="AS509" s="163"/>
    </row>
    <row r="510" spans="1:45">
      <c r="A510" s="197">
        <f t="shared" si="127"/>
        <v>500</v>
      </c>
      <c r="B510" s="198">
        <f>Data!B510</f>
        <v>21</v>
      </c>
      <c r="C510" s="71"/>
      <c r="D510" s="212" t="str">
        <f t="shared" si="118"/>
        <v xml:space="preserve"> </v>
      </c>
      <c r="E510" s="213" t="str">
        <f t="shared" si="119"/>
        <v xml:space="preserve"> </v>
      </c>
      <c r="F510" s="214" t="str">
        <f t="shared" si="120"/>
        <v>H</v>
      </c>
      <c r="G510" s="214" t="str">
        <f t="shared" si="121"/>
        <v xml:space="preserve"> </v>
      </c>
      <c r="H510" s="214" t="str">
        <f t="shared" si="125"/>
        <v>O</v>
      </c>
      <c r="I510" s="214" t="str">
        <f t="shared" si="116"/>
        <v>R</v>
      </c>
      <c r="J510" s="215" t="str">
        <f t="shared" si="117"/>
        <v xml:space="preserve"> </v>
      </c>
      <c r="K510" s="216" t="str">
        <f t="shared" si="122"/>
        <v xml:space="preserve"> </v>
      </c>
      <c r="L510" s="217" t="str">
        <f t="shared" si="123"/>
        <v>2D</v>
      </c>
      <c r="M510" s="217" t="str">
        <f t="shared" si="124"/>
        <v xml:space="preserve"> </v>
      </c>
      <c r="N510" s="217" t="str">
        <f t="shared" si="126"/>
        <v xml:space="preserve"> </v>
      </c>
      <c r="O510" s="217" t="str">
        <f t="shared" si="83"/>
        <v xml:space="preserve"> </v>
      </c>
      <c r="P510" s="218">
        <f t="shared" si="84"/>
        <v>3</v>
      </c>
      <c r="Q510" s="219">
        <f t="shared" si="85"/>
        <v>7</v>
      </c>
      <c r="R510" s="220">
        <f t="shared" si="86"/>
        <v>4</v>
      </c>
      <c r="AC510" s="17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R510" s="16"/>
      <c r="AS510" s="16"/>
    </row>
    <row r="511" spans="1:45" ht="15" thickBot="1">
      <c r="A511" s="199"/>
      <c r="B511" s="200"/>
      <c r="D511" s="221"/>
      <c r="E511" s="222"/>
      <c r="F511" s="223"/>
      <c r="G511" s="223"/>
      <c r="H511" s="223"/>
      <c r="I511" s="223"/>
      <c r="J511" s="224"/>
      <c r="K511" s="225"/>
      <c r="L511" s="226"/>
      <c r="M511" s="226"/>
      <c r="N511" s="226"/>
      <c r="O511" s="226"/>
      <c r="P511" s="227"/>
      <c r="Q511" s="228"/>
      <c r="R511" s="229"/>
      <c r="AC511" s="18"/>
    </row>
  </sheetData>
  <mergeCells count="2">
    <mergeCell ref="AU9:AZ9"/>
    <mergeCell ref="AF9:AH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BO512"/>
  <sheetViews>
    <sheetView topLeftCell="A7" workbookViewId="0">
      <pane xSplit="4" topLeftCell="Z1" activePane="topRight" state="frozen"/>
      <selection pane="topRight" activeCell="AS9" sqref="AS9"/>
    </sheetView>
  </sheetViews>
  <sheetFormatPr defaultRowHeight="14.25"/>
  <cols>
    <col min="1" max="1" width="8.625" style="4" customWidth="1"/>
    <col min="2" max="2" width="8.625" style="8" customWidth="1"/>
    <col min="3" max="3" width="2.625" style="71" customWidth="1"/>
    <col min="4" max="4" width="3.625" style="79" customWidth="1"/>
    <col min="5" max="5" width="4.25" customWidth="1"/>
    <col min="6" max="6" width="5.125" style="79" customWidth="1"/>
    <col min="7" max="8" width="3.625" style="79" customWidth="1"/>
    <col min="9" max="9" width="5.125" style="79" customWidth="1"/>
    <col min="10" max="10" width="3.625" style="79" customWidth="1"/>
    <col min="11" max="12" width="4.125" style="14" customWidth="1"/>
    <col min="13" max="13" width="5.625" style="84" customWidth="1"/>
    <col min="14" max="14" width="3.625" style="79" customWidth="1"/>
    <col min="15" max="16" width="4.625" style="14" customWidth="1"/>
    <col min="17" max="17" width="5.625" style="84" customWidth="1"/>
    <col min="18" max="21" width="3.625" style="79" customWidth="1"/>
    <col min="22" max="22" width="5.125" style="79" customWidth="1"/>
    <col min="23" max="23" width="3.625" style="79" customWidth="1"/>
    <col min="24" max="25" width="4.125" style="14" customWidth="1"/>
    <col min="26" max="26" width="5.625" style="84" customWidth="1"/>
    <col min="27" max="27" width="4.625" style="79" customWidth="1"/>
    <col min="28" max="29" width="4.125" style="14" customWidth="1"/>
    <col min="30" max="30" width="5.625" style="84" customWidth="1"/>
    <col min="31" max="33" width="3.625" style="79" customWidth="1"/>
    <col min="34" max="34" width="5.125" style="79" customWidth="1"/>
    <col min="35" max="35" width="3.625" style="79" customWidth="1"/>
    <col min="36" max="37" width="4.125" style="14" customWidth="1"/>
    <col min="38" max="38" width="5.625" style="84" customWidth="1"/>
    <col min="39" max="39" width="3.625" style="79" customWidth="1"/>
    <col min="40" max="41" width="5.625" style="14" customWidth="1"/>
    <col min="42" max="42" width="5.625" style="84" customWidth="1"/>
    <col min="43" max="44" width="4.625" style="79" customWidth="1"/>
    <col min="45" max="45" width="3.625" style="79" customWidth="1"/>
    <col min="46" max="46" width="5.125" style="79" customWidth="1"/>
    <col min="47" max="47" width="3.625" style="79" customWidth="1"/>
    <col min="48" max="49" width="4.125" style="14" customWidth="1"/>
    <col min="50" max="50" width="5.625" style="84" customWidth="1"/>
    <col min="51" max="51" width="3.625" style="79" customWidth="1"/>
    <col min="52" max="53" width="5.625" style="14" customWidth="1"/>
    <col min="54" max="54" width="5.625" style="84" customWidth="1"/>
    <col min="55" max="56" width="4.625" style="79" customWidth="1"/>
  </cols>
  <sheetData>
    <row r="2" spans="1:67">
      <c r="F2" s="163"/>
      <c r="G2" s="163"/>
      <c r="H2" s="163"/>
      <c r="I2" s="163"/>
      <c r="J2" s="163"/>
      <c r="N2" s="163"/>
      <c r="R2" s="163"/>
      <c r="S2" s="163"/>
      <c r="T2" s="163"/>
      <c r="U2" s="163"/>
      <c r="V2" s="163"/>
      <c r="W2" s="163"/>
      <c r="AA2" s="163"/>
      <c r="AE2" s="163"/>
      <c r="AF2" s="163"/>
      <c r="AG2" s="163"/>
      <c r="AH2" s="163"/>
      <c r="AI2" s="163"/>
      <c r="AM2" s="163"/>
      <c r="AQ2" s="163"/>
      <c r="AR2" s="163"/>
      <c r="AS2" s="163"/>
      <c r="AT2" s="163"/>
      <c r="AU2" s="163"/>
      <c r="AY2" s="163"/>
      <c r="BC2" s="163"/>
      <c r="BD2" s="163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</row>
    <row r="3" spans="1:67">
      <c r="F3" s="163"/>
      <c r="G3" s="163"/>
      <c r="H3" s="163"/>
      <c r="I3" s="163"/>
      <c r="J3" s="163"/>
      <c r="N3" s="163"/>
      <c r="R3" s="163"/>
      <c r="S3" s="163"/>
      <c r="T3" s="163"/>
      <c r="U3" s="163"/>
      <c r="V3" s="163"/>
      <c r="W3" s="163"/>
      <c r="AA3" s="163"/>
      <c r="AE3" s="163"/>
      <c r="AF3" s="163"/>
      <c r="AG3" s="163"/>
      <c r="AH3" s="163"/>
      <c r="AI3" s="163"/>
      <c r="AM3" s="163"/>
      <c r="AQ3" s="163"/>
      <c r="AR3" s="163"/>
      <c r="AS3" s="163"/>
      <c r="AT3" s="163"/>
      <c r="AU3" s="163"/>
      <c r="AY3" s="163"/>
      <c r="BC3" s="163"/>
      <c r="BD3" s="163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</row>
    <row r="4" spans="1:67">
      <c r="D4" s="163"/>
      <c r="F4" s="163"/>
      <c r="G4" s="163"/>
      <c r="H4" s="163"/>
      <c r="I4" s="163"/>
      <c r="J4" s="163"/>
      <c r="N4" s="163"/>
      <c r="R4" s="163"/>
      <c r="S4" s="163"/>
      <c r="T4" s="163"/>
      <c r="U4" s="163"/>
      <c r="V4" s="163"/>
      <c r="W4" s="163"/>
      <c r="AA4" s="163"/>
      <c r="AE4" s="163"/>
      <c r="AF4" s="163"/>
      <c r="AG4" s="163"/>
      <c r="AH4" s="163"/>
      <c r="AI4" s="163"/>
      <c r="AM4" s="163"/>
      <c r="AQ4" s="163"/>
      <c r="AR4" s="163"/>
      <c r="AS4" s="163"/>
      <c r="AT4" s="163"/>
      <c r="AU4" s="163"/>
      <c r="AY4" s="163"/>
      <c r="BC4" s="163"/>
      <c r="BD4" s="163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</row>
    <row r="5" spans="1:67">
      <c r="D5" s="163"/>
      <c r="F5" s="163"/>
      <c r="G5" s="163"/>
      <c r="H5" s="163"/>
      <c r="I5" s="163"/>
      <c r="J5" s="163"/>
      <c r="N5" s="163"/>
      <c r="R5" s="163"/>
      <c r="S5" s="163"/>
      <c r="T5" s="163"/>
      <c r="U5" s="163"/>
      <c r="V5" s="163"/>
      <c r="W5" s="163"/>
      <c r="AA5" s="163"/>
      <c r="AE5" s="163"/>
      <c r="AF5" s="163"/>
      <c r="AG5" s="163"/>
      <c r="AH5" s="163"/>
      <c r="AI5" s="163"/>
      <c r="AM5" s="163"/>
      <c r="AQ5" s="163"/>
      <c r="AR5" s="163"/>
      <c r="AS5" s="163"/>
      <c r="AT5" s="163"/>
      <c r="AU5" s="163"/>
      <c r="AY5" s="163"/>
      <c r="BC5" s="163"/>
      <c r="BD5" s="163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</row>
    <row r="6" spans="1:67">
      <c r="D6" s="163"/>
      <c r="F6" s="163"/>
      <c r="G6" s="163"/>
      <c r="H6" s="163"/>
      <c r="I6" s="163"/>
      <c r="J6" s="163"/>
      <c r="N6" s="163"/>
      <c r="R6" s="163"/>
      <c r="S6" s="163"/>
      <c r="T6" s="163"/>
      <c r="U6" s="163"/>
      <c r="V6" s="163"/>
      <c r="W6" s="163"/>
      <c r="AA6" s="163"/>
      <c r="AE6" s="163"/>
      <c r="AF6" s="163"/>
      <c r="AG6" s="163"/>
      <c r="AH6" s="163"/>
      <c r="AI6" s="163"/>
      <c r="AM6" s="163"/>
      <c r="AQ6" s="163"/>
      <c r="AR6" s="163"/>
      <c r="AS6" s="163"/>
      <c r="AT6" s="163"/>
      <c r="AU6" s="163"/>
      <c r="AY6" s="163"/>
      <c r="BC6" s="163"/>
      <c r="BD6" s="163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</row>
    <row r="7" spans="1:67" ht="15" thickBot="1">
      <c r="D7" s="163"/>
      <c r="F7" s="163"/>
      <c r="G7" s="163"/>
      <c r="H7" s="163"/>
      <c r="I7" s="163"/>
      <c r="J7" s="163"/>
      <c r="N7" s="163"/>
      <c r="R7" s="163"/>
      <c r="S7" s="163"/>
      <c r="T7" s="163"/>
      <c r="U7" s="163"/>
      <c r="V7" s="163"/>
      <c r="W7" s="163"/>
      <c r="AA7" s="163"/>
      <c r="AE7" s="163"/>
      <c r="AF7" s="163"/>
      <c r="AG7" s="163"/>
      <c r="AH7" s="163"/>
      <c r="AI7" s="163"/>
      <c r="AM7" s="163"/>
      <c r="AQ7" s="163"/>
      <c r="AR7" s="163"/>
      <c r="AS7" s="163"/>
      <c r="AT7" s="163"/>
      <c r="AU7" s="163"/>
      <c r="AY7" s="163"/>
      <c r="BC7" s="163"/>
      <c r="BD7" s="163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</row>
    <row r="8" spans="1:67">
      <c r="D8" s="163"/>
      <c r="F8" s="80"/>
      <c r="G8" s="672" t="s">
        <v>233</v>
      </c>
      <c r="H8" s="673"/>
      <c r="I8" s="673"/>
      <c r="J8" s="673"/>
      <c r="K8" s="673"/>
      <c r="L8" s="673"/>
      <c r="M8" s="673"/>
      <c r="N8" s="673"/>
      <c r="O8" s="673"/>
      <c r="P8" s="673"/>
      <c r="Q8" s="673"/>
      <c r="R8" s="673"/>
      <c r="S8" s="674"/>
      <c r="T8" s="672" t="s">
        <v>234</v>
      </c>
      <c r="U8" s="673"/>
      <c r="V8" s="673"/>
      <c r="W8" s="673"/>
      <c r="X8" s="673"/>
      <c r="Y8" s="673"/>
      <c r="Z8" s="673"/>
      <c r="AA8" s="673"/>
      <c r="AB8" s="673"/>
      <c r="AC8" s="673"/>
      <c r="AD8" s="673"/>
      <c r="AE8" s="673"/>
      <c r="AF8" s="674"/>
      <c r="AG8" s="669" t="s">
        <v>235</v>
      </c>
      <c r="AH8" s="670"/>
      <c r="AI8" s="670"/>
      <c r="AJ8" s="670"/>
      <c r="AK8" s="670"/>
      <c r="AL8" s="670"/>
      <c r="AM8" s="670"/>
      <c r="AN8" s="670"/>
      <c r="AO8" s="670"/>
      <c r="AP8" s="670"/>
      <c r="AQ8" s="670"/>
      <c r="AR8" s="671"/>
      <c r="AS8" s="669" t="s">
        <v>236</v>
      </c>
      <c r="AT8" s="670"/>
      <c r="AU8" s="670"/>
      <c r="AV8" s="670"/>
      <c r="AW8" s="670"/>
      <c r="AX8" s="670"/>
      <c r="AY8" s="670"/>
      <c r="AZ8" s="670"/>
      <c r="BA8" s="670"/>
      <c r="BB8" s="670"/>
      <c r="BC8" s="670"/>
      <c r="BD8" s="6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</row>
    <row r="9" spans="1:67" ht="15" thickBot="1">
      <c r="D9" s="163"/>
      <c r="F9" s="86"/>
      <c r="G9" s="97"/>
      <c r="H9" s="98"/>
      <c r="I9" s="98"/>
      <c r="J9" s="98"/>
      <c r="K9" s="675" t="s">
        <v>48</v>
      </c>
      <c r="L9" s="675"/>
      <c r="M9" s="675"/>
      <c r="N9" s="98"/>
      <c r="O9" s="675" t="s">
        <v>49</v>
      </c>
      <c r="P9" s="675"/>
      <c r="Q9" s="675"/>
      <c r="R9" s="98"/>
      <c r="S9" s="99"/>
      <c r="T9" s="97"/>
      <c r="U9" s="98"/>
      <c r="V9" s="98"/>
      <c r="W9" s="98"/>
      <c r="X9" s="675" t="s">
        <v>48</v>
      </c>
      <c r="Y9" s="675"/>
      <c r="Z9" s="675"/>
      <c r="AA9" s="98"/>
      <c r="AB9" s="675" t="s">
        <v>49</v>
      </c>
      <c r="AC9" s="675"/>
      <c r="AD9" s="675"/>
      <c r="AE9" s="98"/>
      <c r="AF9" s="99"/>
      <c r="AG9" s="94"/>
      <c r="AH9" s="95"/>
      <c r="AI9" s="95"/>
      <c r="AJ9" s="668" t="s">
        <v>48</v>
      </c>
      <c r="AK9" s="668"/>
      <c r="AL9" s="668"/>
      <c r="AM9" s="95"/>
      <c r="AN9" s="668" t="s">
        <v>49</v>
      </c>
      <c r="AO9" s="668"/>
      <c r="AP9" s="668"/>
      <c r="AQ9" s="95"/>
      <c r="AR9" s="96"/>
      <c r="AS9" s="94"/>
      <c r="AT9" s="95"/>
      <c r="AU9" s="95"/>
      <c r="AV9" s="668" t="s">
        <v>48</v>
      </c>
      <c r="AW9" s="668"/>
      <c r="AX9" s="668"/>
      <c r="AY9" s="95"/>
      <c r="AZ9" s="668" t="s">
        <v>49</v>
      </c>
      <c r="BA9" s="668"/>
      <c r="BB9" s="668"/>
      <c r="BC9" s="95"/>
      <c r="BD9" s="96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</row>
    <row r="10" spans="1:67" ht="15" thickBot="1">
      <c r="A10" s="195" t="s">
        <v>0</v>
      </c>
      <c r="B10" s="196" t="s">
        <v>1</v>
      </c>
      <c r="D10" s="72" t="s">
        <v>2</v>
      </c>
      <c r="F10" s="88" t="s">
        <v>27</v>
      </c>
      <c r="G10" s="100" t="s">
        <v>9</v>
      </c>
      <c r="H10" s="21" t="s">
        <v>43</v>
      </c>
      <c r="I10" s="101" t="s">
        <v>2</v>
      </c>
      <c r="J10" s="101" t="s">
        <v>34</v>
      </c>
      <c r="K10" s="29" t="s">
        <v>30</v>
      </c>
      <c r="L10" s="29" t="s">
        <v>29</v>
      </c>
      <c r="M10" s="102" t="s">
        <v>4</v>
      </c>
      <c r="N10" s="101" t="s">
        <v>44</v>
      </c>
      <c r="O10" s="103" t="s">
        <v>30</v>
      </c>
      <c r="P10" s="103" t="s">
        <v>29</v>
      </c>
      <c r="Q10" s="104" t="s">
        <v>4</v>
      </c>
      <c r="R10" s="101" t="s">
        <v>47</v>
      </c>
      <c r="S10" s="105" t="s">
        <v>45</v>
      </c>
      <c r="T10" s="100" t="s">
        <v>9</v>
      </c>
      <c r="U10" s="21" t="s">
        <v>43</v>
      </c>
      <c r="V10" s="101" t="s">
        <v>2</v>
      </c>
      <c r="W10" s="101" t="s">
        <v>34</v>
      </c>
      <c r="X10" s="29" t="s">
        <v>30</v>
      </c>
      <c r="Y10" s="29" t="s">
        <v>29</v>
      </c>
      <c r="Z10" s="102" t="s">
        <v>4</v>
      </c>
      <c r="AA10" s="101" t="s">
        <v>44</v>
      </c>
      <c r="AB10" s="103" t="s">
        <v>30</v>
      </c>
      <c r="AC10" s="103" t="s">
        <v>29</v>
      </c>
      <c r="AD10" s="104" t="s">
        <v>4</v>
      </c>
      <c r="AE10" s="101" t="s">
        <v>47</v>
      </c>
      <c r="AF10" s="105" t="s">
        <v>45</v>
      </c>
      <c r="AG10" s="100" t="s">
        <v>9</v>
      </c>
      <c r="AH10" s="101" t="s">
        <v>2</v>
      </c>
      <c r="AI10" s="101" t="s">
        <v>34</v>
      </c>
      <c r="AJ10" s="29" t="s">
        <v>30</v>
      </c>
      <c r="AK10" s="29" t="s">
        <v>29</v>
      </c>
      <c r="AL10" s="102" t="s">
        <v>4</v>
      </c>
      <c r="AM10" s="101" t="s">
        <v>44</v>
      </c>
      <c r="AN10" s="103" t="s">
        <v>30</v>
      </c>
      <c r="AO10" s="103" t="s">
        <v>29</v>
      </c>
      <c r="AP10" s="104" t="s">
        <v>4</v>
      </c>
      <c r="AQ10" s="101" t="s">
        <v>47</v>
      </c>
      <c r="AR10" s="105" t="s">
        <v>45</v>
      </c>
      <c r="AS10" s="100" t="s">
        <v>9</v>
      </c>
      <c r="AT10" s="101" t="s">
        <v>2</v>
      </c>
      <c r="AU10" s="101" t="s">
        <v>34</v>
      </c>
      <c r="AV10" s="29" t="s">
        <v>30</v>
      </c>
      <c r="AW10" s="29" t="s">
        <v>29</v>
      </c>
      <c r="AX10" s="102" t="s">
        <v>4</v>
      </c>
      <c r="AY10" s="101" t="s">
        <v>44</v>
      </c>
      <c r="AZ10" s="103" t="s">
        <v>30</v>
      </c>
      <c r="BA10" s="103" t="s">
        <v>29</v>
      </c>
      <c r="BB10" s="104" t="s">
        <v>4</v>
      </c>
      <c r="BC10" s="101" t="s">
        <v>47</v>
      </c>
      <c r="BD10" s="105" t="s">
        <v>45</v>
      </c>
    </row>
    <row r="11" spans="1:67">
      <c r="A11" s="201">
        <v>1</v>
      </c>
      <c r="B11" s="202">
        <f>Data!B11</f>
        <v>4</v>
      </c>
      <c r="D11" s="73">
        <f>IF($B11=0,0,IF(MOD($B11,6)=0,QUOTIENT($B11,6),QUOTIENT($B11,6)+1))</f>
        <v>1</v>
      </c>
      <c r="F11" s="86">
        <v>1</v>
      </c>
      <c r="G11" s="86"/>
      <c r="H11" s="64"/>
      <c r="I11" s="64" t="str">
        <f>IF($F11=1,"1/6",IF($F11=2,"2/5",IF($F11=3,"3/4",IF($F11=4,"4/3",IF($F11=5,"5/2",IF($F11=6,"6/1",I10))))))</f>
        <v>1/6</v>
      </c>
      <c r="J11" s="64">
        <v>1</v>
      </c>
      <c r="K11" s="82">
        <f t="shared" ref="K11:K28" si="0">IF(H11="N","0",IF(N10="Y",8,IF(OR(J11=1,J11=2),2,IF(J11=3,4,IF(J11=4,6,IF(J11&gt;=5,8))))))</f>
        <v>2</v>
      </c>
      <c r="L11" s="82"/>
      <c r="M11" s="83">
        <f>-K11</f>
        <v>-2</v>
      </c>
      <c r="N11" s="64" t="s">
        <v>46</v>
      </c>
      <c r="O11" s="81">
        <f>IF(H11="N","0",IF(R10="Y",8,IF(OR(J11=1,J11=2),2,IF(J11=3,4,IF(J11=4,6,IF(J11&gt;=5,8))))))</f>
        <v>2</v>
      </c>
      <c r="P11" s="81"/>
      <c r="Q11" s="85">
        <f>-O11</f>
        <v>-2</v>
      </c>
      <c r="R11" s="64" t="s">
        <v>46</v>
      </c>
      <c r="S11" s="87">
        <v>0</v>
      </c>
      <c r="T11" s="86"/>
      <c r="U11" s="64"/>
      <c r="V11" s="64" t="str">
        <f>IF(OR($F11=1,$F11=4),"1/6",IF(OR($F11=2,$F11=5),"2/5",IF(OR($F11=3,$F11=6),"3/4",V10)))</f>
        <v>1/6</v>
      </c>
      <c r="W11" s="64">
        <v>1</v>
      </c>
      <c r="X11" s="82">
        <f t="shared" ref="X11:X18" si="1">IF(U11="N","0",IF(AA10="Y",8,IF(OR(W11=1,W11=2),2,IF(W11=3,4,IF(W11=4,6,IF(W11&gt;=5,8))))))</f>
        <v>2</v>
      </c>
      <c r="Y11" s="82"/>
      <c r="Z11" s="83">
        <f>-X11</f>
        <v>-2</v>
      </c>
      <c r="AA11" s="64" t="s">
        <v>46</v>
      </c>
      <c r="AB11" s="81">
        <f>IF(U11="N","0",IF(AE10="Y",8,IF(OR(W11=1,W11=2),2,IF(W11=3,4,IF(W11=4,6,IF(W11&gt;=5,8))))))</f>
        <v>2</v>
      </c>
      <c r="AC11" s="81"/>
      <c r="AD11" s="85">
        <f>-AB11</f>
        <v>-2</v>
      </c>
      <c r="AE11" s="64" t="s">
        <v>46</v>
      </c>
      <c r="AF11" s="87">
        <v>0</v>
      </c>
      <c r="AG11" s="86"/>
      <c r="AH11" s="64" t="str">
        <f>IF(OR(AI11=1,AI11=6,AI11=7,AI11=12,AI11=13,AI11=18),"1/6",IF(OR(AI11=2,AI11=5,AI11=8,AI11=11,AI11=14,AI11=17),"2/5",IF(OR(AI11=3,AI11=4,AI11=9,AI11=10,AI11=15,AI11=16),"3/4",AH10)))</f>
        <v>1/6</v>
      </c>
      <c r="AI11" s="64">
        <v>1</v>
      </c>
      <c r="AJ11" s="82">
        <f>IF(AM10="Y",8,IF(OR(AI11=1,AI11=2),2,IF(AI11=3,4,IF(AI11=4,6,IF(AI11&gt;=5,8)))))</f>
        <v>2</v>
      </c>
      <c r="AK11" s="82"/>
      <c r="AL11" s="83">
        <f>-AJ11</f>
        <v>-2</v>
      </c>
      <c r="AM11" s="64" t="s">
        <v>46</v>
      </c>
      <c r="AN11" s="81">
        <f>IF(AQ10="Y",8,IF(OR(AI11=1,AI11=2),2,IF(AI11=3,4,IF(AI11=4,6,IF(AI11&gt;=5,8)))))</f>
        <v>2</v>
      </c>
      <c r="AO11" s="81"/>
      <c r="AP11" s="85">
        <f>-AN11</f>
        <v>-2</v>
      </c>
      <c r="AQ11" s="64" t="s">
        <v>46</v>
      </c>
      <c r="AR11" s="87">
        <v>0</v>
      </c>
      <c r="AS11" s="86"/>
      <c r="AT11" s="64" t="str">
        <f>IF(OR(AU11=1,AU11=4,AU11=7,AU11=10,AU11=13,AU11=16),"1/6",IF(OR(AU11=2,AU11=5,AU11=8,AU11=11,AU11=14,AU11=17),"2/5",IF(OR(AU11=3,AU11=6,AU11=9,AU11=12,AU11=15,AU11=18),"3/4",AT10)))</f>
        <v>1/6</v>
      </c>
      <c r="AU11" s="64">
        <v>1</v>
      </c>
      <c r="AV11" s="82">
        <f>IF(AY10="Y",8,IF(OR(AU11=1,AU11=2),2,IF(AU11=3,4,IF(AU11=4,6,IF(AU11&gt;=5,8)))))</f>
        <v>2</v>
      </c>
      <c r="AW11" s="82"/>
      <c r="AX11" s="83">
        <f>-AV11</f>
        <v>-2</v>
      </c>
      <c r="AY11" s="64" t="s">
        <v>46</v>
      </c>
      <c r="AZ11" s="81">
        <f>IF(BC10="Y",8,IF(OR(AU11=1,AU11=2),2,IF(AU11=3,4,IF(AU11=4,6,IF(AU11&gt;=5,8)))))</f>
        <v>2</v>
      </c>
      <c r="BA11" s="81"/>
      <c r="BB11" s="85">
        <f>-AZ11</f>
        <v>-2</v>
      </c>
      <c r="BC11" s="64" t="s">
        <v>46</v>
      </c>
      <c r="BD11" s="87">
        <v>0</v>
      </c>
    </row>
    <row r="12" spans="1:67">
      <c r="A12" s="197">
        <f>A11+1</f>
        <v>2</v>
      </c>
      <c r="B12" s="198">
        <f>Data!B12</f>
        <v>7</v>
      </c>
      <c r="D12" s="73">
        <f t="shared" ref="D12:D75" si="2">IF($B12=0,0,IF(MOD($B12,6)=0,QUOTIENT($B12,6),QUOTIENT($B12,6)+1))</f>
        <v>2</v>
      </c>
      <c r="F12" s="86">
        <f>IF($F11&lt;=5,F11+1,1)</f>
        <v>2</v>
      </c>
      <c r="G12" s="86" t="str">
        <f t="shared" ref="G12:G75" si="3">IF(H11="N"," ",IF(OR($F11=1,$F11=6),IF(OR($D11=1,$D11=6),"W","L"),IF(OR($F11=2,$F11=5),IF(OR($D11=2,$D11=5),"W","L"),IF(OR($F11=3,$F11=4),IF(OR($D11=3,$D11=4),"W","L")))))</f>
        <v>W</v>
      </c>
      <c r="H12" s="64" t="str">
        <f t="shared" ref="H12:H75" si="4">IF(OR($F12=1,$G12="L"),"Y","N")</f>
        <v>N</v>
      </c>
      <c r="I12" s="64" t="str">
        <f t="shared" ref="I12:I75" si="5">IF($H12="N"," ",IF($F12=1,"1/6",IF($F12=2,"2/5",IF($F12=3,"3/4",IF($F12=4,"4/3",IF($F12=5,"5/2",IF($F12=6,"6/1",I11)))))))</f>
        <v xml:space="preserve"> </v>
      </c>
      <c r="J12" s="64" t="str">
        <f t="shared" ref="J12:J75" si="6">IF(AND(F12=1,J11=" "),1,IF(H12="N"," ",J11+1))</f>
        <v xml:space="preserve"> </v>
      </c>
      <c r="K12" s="82" t="str">
        <f t="shared" si="0"/>
        <v>0</v>
      </c>
      <c r="L12" s="82">
        <f t="shared" ref="L12:L31" si="7">IF(G12="W",K11*3,0)</f>
        <v>6</v>
      </c>
      <c r="M12" s="83">
        <f>M11+L12-K12</f>
        <v>4</v>
      </c>
      <c r="N12" s="64" t="str">
        <f>IF(AND(N11="N",J12&lt;&gt;" ",J12&gt;=6),"Y",IF(AND(N11="Y",M12&lt;0),"Y","N"))</f>
        <v>N</v>
      </c>
      <c r="O12" s="81" t="str">
        <f>IF(H12="N","0",IF(R11="Y",8,IF(OR(J12=1,J12=2),2,IF(J12=3,4,IF(J12=4,6,IF(J12&gt;=5,8))))))</f>
        <v>0</v>
      </c>
      <c r="P12" s="81">
        <f>IF(G12="W",O11*3,0)</f>
        <v>6</v>
      </c>
      <c r="Q12" s="85">
        <f>Q11+P12-O12</f>
        <v>4</v>
      </c>
      <c r="R12" s="64" t="str">
        <f>IF(AND(R11="N",J12&lt;&gt;" ",J12&gt;=6),"Y",IF(AND(R11="Y",M12&lt;S11),"Y","N"))</f>
        <v>N</v>
      </c>
      <c r="S12" s="87">
        <f>IF(OR(G12="L",Q12&lt;S11),S11,Q12)</f>
        <v>4</v>
      </c>
      <c r="T12" s="86" t="str">
        <f t="shared" ref="T12:T75" si="8">IF(U11="N"," ",IF(OR($F11=1,$F11=4),IF(OR($D11=1,$D11=6),"W","L"),IF(OR($F11=2,$F11=5),IF(OR($D11=2,$D11=5),"W","L"),IF(OR($F11=3,$F11=6),IF(OR($D11=3,$D11=4),"W","L")))))</f>
        <v>W</v>
      </c>
      <c r="U12" s="64" t="str">
        <f t="shared" ref="U12:U75" si="9">IF(OR($F12=1,T12="L"),"Y","N")</f>
        <v>N</v>
      </c>
      <c r="V12" s="64" t="str">
        <f t="shared" ref="V12:V75" si="10">IF($H12="N"," ",IF(OR($F12=1,$F12=4),"1/6",IF(OR($F12=2,$F12=5),"2/5",IF(OR($F12=3,$F12=6),"3/4",V10))))</f>
        <v xml:space="preserve"> </v>
      </c>
      <c r="W12" s="64" t="str">
        <f t="shared" ref="W12:W75" si="11">IF(AND(F12=1,W11=" "),1,IF(U12="N"," ",W11+1))</f>
        <v xml:space="preserve"> </v>
      </c>
      <c r="X12" s="82" t="str">
        <f t="shared" ref="X12:X17" si="12">IF(U12="N","0",IF(AA11="Y",8,IF(OR(W12=1,W12=2),2,IF(W12=3,4,IF(W12=4,6,IF(W12&gt;=5,8))))))</f>
        <v>0</v>
      </c>
      <c r="Y12" s="82">
        <f t="shared" ref="Y12:Y17" si="13">IF(T12="W",X11*3,0)</f>
        <v>6</v>
      </c>
      <c r="Z12" s="83">
        <f t="shared" ref="Z12:Z17" si="14">Z11+Y12-X12</f>
        <v>4</v>
      </c>
      <c r="AA12" s="64" t="str">
        <f t="shared" ref="AA12:AA17" si="15">IF(AND(AA11="N",W12&lt;&gt;" ",W12&gt;=6),"Y",IF(AND(AA11="Y",Z12&lt;0),"Y","N"))</f>
        <v>N</v>
      </c>
      <c r="AB12" s="81" t="str">
        <f t="shared" ref="AB12:AB17" si="16">IF(U12="N","0",IF(AE11="Y",8,IF(OR(W12=1,W12=2),2,IF(W12=3,4,IF(W12=4,6,IF(W12&gt;=5,8))))))</f>
        <v>0</v>
      </c>
      <c r="AC12" s="81">
        <f t="shared" ref="AC12:AC17" si="17">IF(T12="W",AB11*3,0)</f>
        <v>6</v>
      </c>
      <c r="AD12" s="85">
        <f t="shared" ref="AD12:AD17" si="18">AD11+AC12-AB12</f>
        <v>4</v>
      </c>
      <c r="AE12" s="64" t="str">
        <f t="shared" ref="AE12:AE17" si="19">IF(AND(AE11="N",W12&lt;&gt;" ",W12&gt;=6),"Y",IF(AND(AE11="Y",Z12&lt;AF11),"Y","N"))</f>
        <v>N</v>
      </c>
      <c r="AF12" s="87">
        <f t="shared" ref="AF12:AF17" si="20">IF(OR(T12="L",AD12&lt;AF11),AF11,AD12)</f>
        <v>4</v>
      </c>
      <c r="AG12" s="93" t="str">
        <f t="shared" ref="AG12:AG75" si="21">IF(OR(VALUE(MID(AH11,1,1))=D11,VALUE(MID(AH11,3,1))=D11),"W","L")</f>
        <v>W</v>
      </c>
      <c r="AH12" s="64" t="str">
        <f t="shared" ref="AH12:AH75" si="22">IF(OR(AI12=1,AI12=6,AI12=7,AI12=12,AI12=13,AI12=18),"1/6",IF(OR(AI12=2,AI12=5,AI12=8,AI12=11,AI12=14,AI12=17),"2/5",IF(OR(AI12=3,AI12=4,AI12=9,AI12=10,AI12=15,AI12=16),"3/4",AH11)))</f>
        <v>1/6</v>
      </c>
      <c r="AI12" s="64">
        <f t="shared" ref="AI12:AI75" si="23">IF(AG12="W",1,AI11+1)</f>
        <v>1</v>
      </c>
      <c r="AJ12" s="82">
        <f t="shared" ref="AJ12:AJ75" si="24">IF(AM11="Y",8,IF(OR(AI12=1,AI12=2),2,IF(AI12=3,4,IF(AI12=4,6,IF(AI12&gt;=5,8)))))</f>
        <v>2</v>
      </c>
      <c r="AK12" s="82">
        <f t="shared" ref="AK12:AK75" si="25">IF(AG12="W",AJ11*3,0)</f>
        <v>6</v>
      </c>
      <c r="AL12" s="83">
        <f t="shared" ref="AL12:AL75" si="26">AL11+AK12-AJ12</f>
        <v>2</v>
      </c>
      <c r="AM12" s="64" t="str">
        <f t="shared" ref="AM12:AM75" si="27">IF(AND(AM11="N",AI12&lt;&gt;" ",AI12&gt;=6),"Y",IF(AND(AM11="Y",AL12&lt;0),"Y","N"))</f>
        <v>N</v>
      </c>
      <c r="AN12" s="81">
        <f t="shared" ref="AN12:AN75" si="28">IF(AQ11="Y",8,IF(OR(AI12=1,AI12=2),2,IF(AI12=3,4,IF(AI12=4,6,IF(AI12&gt;=5,8)))))</f>
        <v>2</v>
      </c>
      <c r="AO12" s="81">
        <f t="shared" ref="AO12:AO75" si="29">IF(AG12="W",AN11*3,0)</f>
        <v>6</v>
      </c>
      <c r="AP12" s="85">
        <f t="shared" ref="AP12:AP75" si="30">AP11+AO12-AN12</f>
        <v>2</v>
      </c>
      <c r="AQ12" s="64" t="str">
        <f t="shared" ref="AQ12:AQ75" si="31">IF(AND(AQ11="N",AI12&lt;&gt;" ",AI12&gt;=6),"Y",IF(AND(AQ11="Y",AL12&lt;AR11),"Y","N"))</f>
        <v>N</v>
      </c>
      <c r="AR12" s="87">
        <f t="shared" ref="AR12:AR75" si="32">IF(OR(AG12="L",AP12&lt;AR11),AR11,AP12)</f>
        <v>2</v>
      </c>
      <c r="AS12" s="93" t="str">
        <f t="shared" ref="AS12:AS75" si="33">IF(OR(VALUE(MID(AT11,1,1))=D11,VALUE(MID(AT11,3,1))=D11),"W","L")</f>
        <v>W</v>
      </c>
      <c r="AT12" s="64" t="str">
        <f t="shared" ref="AT12:AT75" si="34">IF(OR(AU12=1,AU12=4,AU12=7,AU12=10,AU12=13,AU12=16),"1/6",IF(OR(AU12=2,AU12=5,AU12=8,AU12=11,AU12=14,AU12=17),"2/5",IF(OR(AU12=3,AU12=6,AU12=9,AU12=12,AU12=15,AU12=18),"3/4",AT11)))</f>
        <v>1/6</v>
      </c>
      <c r="AU12" s="64">
        <f>IF(AS12="W",1,AU11+1)</f>
        <v>1</v>
      </c>
      <c r="AV12" s="82">
        <f t="shared" ref="AV12:AV75" si="35">IF(AY11="Y",8,IF(OR(AU12=1,AU12=2),2,IF(AU12=3,4,IF(AU12=4,6,IF(AU12&gt;=5,8)))))</f>
        <v>2</v>
      </c>
      <c r="AW12" s="82">
        <f>IF(AS12="W",AV11*3,0)</f>
        <v>6</v>
      </c>
      <c r="AX12" s="83">
        <f t="shared" ref="AX12:AX75" si="36">AX11+AW12-AV12</f>
        <v>2</v>
      </c>
      <c r="AY12" s="64" t="str">
        <f t="shared" ref="AY12:AY75" si="37">IF(AND(AY11="N",AU12&lt;&gt;" ",AU12&gt;=6),"Y",IF(AND(AY11="Y",AX12&lt;0),"Y","N"))</f>
        <v>N</v>
      </c>
      <c r="AZ12" s="81">
        <f t="shared" ref="AZ12:AZ75" si="38">IF(BC11="Y",8,IF(OR(AU12=1,AU12=2),2,IF(AU12=3,4,IF(AU12=4,6,IF(AU12&gt;=5,8)))))</f>
        <v>2</v>
      </c>
      <c r="BA12" s="81">
        <f>IF(AS12="W",AZ11*3,0)</f>
        <v>6</v>
      </c>
      <c r="BB12" s="85">
        <f t="shared" ref="BB12:BB75" si="39">BB11+BA12-AZ12</f>
        <v>2</v>
      </c>
      <c r="BC12" s="64" t="str">
        <f t="shared" ref="BC12:BC75" si="40">IF(AND(BC11="N",AU12&lt;&gt;" ",AU12&gt;=6),"Y",IF(AND(BC11="Y",AX12&lt;BD11),"Y","N"))</f>
        <v>N</v>
      </c>
      <c r="BD12" s="87">
        <f>IF(OR(AS12="L",BB12&lt;BD11),BD11,BB12)</f>
        <v>2</v>
      </c>
    </row>
    <row r="13" spans="1:67">
      <c r="A13" s="197">
        <f t="shared" ref="A13:A76" si="41">A12+1</f>
        <v>3</v>
      </c>
      <c r="B13" s="198">
        <f>Data!B13</f>
        <v>3</v>
      </c>
      <c r="D13" s="73">
        <f t="shared" si="2"/>
        <v>1</v>
      </c>
      <c r="F13" s="86">
        <f t="shared" ref="F13:F27" si="42">IF($F12&lt;=5,F12+1,1)</f>
        <v>3</v>
      </c>
      <c r="G13" s="86" t="str">
        <f t="shared" si="3"/>
        <v xml:space="preserve"> </v>
      </c>
      <c r="H13" s="64" t="str">
        <f t="shared" si="4"/>
        <v>N</v>
      </c>
      <c r="I13" s="64" t="str">
        <f t="shared" si="5"/>
        <v xml:space="preserve"> </v>
      </c>
      <c r="J13" s="64" t="str">
        <f t="shared" si="6"/>
        <v xml:space="preserve"> </v>
      </c>
      <c r="K13" s="82" t="str">
        <f t="shared" si="0"/>
        <v>0</v>
      </c>
      <c r="L13" s="82">
        <f t="shared" si="7"/>
        <v>0</v>
      </c>
      <c r="M13" s="83">
        <f t="shared" ref="M13:M31" si="43">M12+L13-K13</f>
        <v>4</v>
      </c>
      <c r="N13" s="64" t="str">
        <f t="shared" ref="N13:N76" si="44">IF(AND(N12="N",J13&lt;&gt;" ",J13&gt;=6),"Y",IF(AND(N12="Y",M13&lt;0),"Y","N"))</f>
        <v>N</v>
      </c>
      <c r="O13" s="81" t="str">
        <f t="shared" ref="O13:O23" si="45">IF(H13="N","0",IF(R12="Y",8,IF(OR(J13=1,J13=2),2,IF(J13=3,4,IF(J13=4,6,IF(J13&gt;=5,8))))))</f>
        <v>0</v>
      </c>
      <c r="P13" s="81">
        <f t="shared" ref="P13:P23" si="46">IF(G13="W",O12*3,0)</f>
        <v>0</v>
      </c>
      <c r="Q13" s="85">
        <f t="shared" ref="Q13:Q23" si="47">Q12+P13-O13</f>
        <v>4</v>
      </c>
      <c r="R13" s="64" t="str">
        <f t="shared" ref="R13:R23" si="48">IF(AND(R12="N",J13&lt;&gt;" ",J13&gt;=6),"Y",IF(AND(R12="Y",M13&lt;S12),"Y","N"))</f>
        <v>N</v>
      </c>
      <c r="S13" s="87">
        <f>IF(OR(G13="L",Q13&lt;S12),S12,Q13)</f>
        <v>4</v>
      </c>
      <c r="T13" s="86" t="str">
        <f t="shared" si="8"/>
        <v xml:space="preserve"> </v>
      </c>
      <c r="U13" s="64" t="str">
        <f t="shared" si="9"/>
        <v>N</v>
      </c>
      <c r="V13" s="64" t="str">
        <f t="shared" si="10"/>
        <v xml:space="preserve"> </v>
      </c>
      <c r="W13" s="64" t="str">
        <f t="shared" si="11"/>
        <v xml:space="preserve"> </v>
      </c>
      <c r="X13" s="82" t="str">
        <f t="shared" si="12"/>
        <v>0</v>
      </c>
      <c r="Y13" s="82">
        <f t="shared" si="13"/>
        <v>0</v>
      </c>
      <c r="Z13" s="83">
        <f t="shared" si="14"/>
        <v>4</v>
      </c>
      <c r="AA13" s="64" t="str">
        <f t="shared" si="15"/>
        <v>N</v>
      </c>
      <c r="AB13" s="81" t="str">
        <f t="shared" si="16"/>
        <v>0</v>
      </c>
      <c r="AC13" s="81">
        <f t="shared" si="17"/>
        <v>0</v>
      </c>
      <c r="AD13" s="85">
        <f t="shared" si="18"/>
        <v>4</v>
      </c>
      <c r="AE13" s="64" t="str">
        <f t="shared" si="19"/>
        <v>N</v>
      </c>
      <c r="AF13" s="87">
        <f t="shared" si="20"/>
        <v>4</v>
      </c>
      <c r="AG13" s="93" t="str">
        <f t="shared" si="21"/>
        <v>L</v>
      </c>
      <c r="AH13" s="64" t="str">
        <f t="shared" si="22"/>
        <v>2/5</v>
      </c>
      <c r="AI13" s="64">
        <f t="shared" si="23"/>
        <v>2</v>
      </c>
      <c r="AJ13" s="82">
        <f t="shared" si="24"/>
        <v>2</v>
      </c>
      <c r="AK13" s="82">
        <f t="shared" si="25"/>
        <v>0</v>
      </c>
      <c r="AL13" s="83">
        <f t="shared" si="26"/>
        <v>0</v>
      </c>
      <c r="AM13" s="64" t="str">
        <f t="shared" si="27"/>
        <v>N</v>
      </c>
      <c r="AN13" s="81">
        <f t="shared" si="28"/>
        <v>2</v>
      </c>
      <c r="AO13" s="81">
        <f t="shared" si="29"/>
        <v>0</v>
      </c>
      <c r="AP13" s="85">
        <f t="shared" si="30"/>
        <v>0</v>
      </c>
      <c r="AQ13" s="64" t="str">
        <f t="shared" si="31"/>
        <v>N</v>
      </c>
      <c r="AR13" s="87">
        <f t="shared" si="32"/>
        <v>2</v>
      </c>
      <c r="AS13" s="93" t="str">
        <f t="shared" si="33"/>
        <v>L</v>
      </c>
      <c r="AT13" s="64" t="str">
        <f t="shared" si="34"/>
        <v>2/5</v>
      </c>
      <c r="AU13" s="64">
        <f t="shared" ref="AU13:AU76" si="49">IF(AS13="W",1,AU12+1)</f>
        <v>2</v>
      </c>
      <c r="AV13" s="82">
        <f t="shared" si="35"/>
        <v>2</v>
      </c>
      <c r="AW13" s="82">
        <f t="shared" ref="AW13:AW76" si="50">IF(AS13="W",AV12*3,0)</f>
        <v>0</v>
      </c>
      <c r="AX13" s="83">
        <f t="shared" si="36"/>
        <v>0</v>
      </c>
      <c r="AY13" s="64" t="str">
        <f t="shared" si="37"/>
        <v>N</v>
      </c>
      <c r="AZ13" s="81">
        <f t="shared" si="38"/>
        <v>2</v>
      </c>
      <c r="BA13" s="81">
        <f t="shared" ref="BA13:BA76" si="51">IF(AS13="W",AZ12*3,0)</f>
        <v>0</v>
      </c>
      <c r="BB13" s="85">
        <f t="shared" si="39"/>
        <v>0</v>
      </c>
      <c r="BC13" s="64" t="str">
        <f t="shared" si="40"/>
        <v>N</v>
      </c>
      <c r="BD13" s="87">
        <f t="shared" ref="BD13:BD76" si="52">IF(OR(AS13="L",BB13&lt;BD12),BD12,BB13)</f>
        <v>2</v>
      </c>
    </row>
    <row r="14" spans="1:67">
      <c r="A14" s="197">
        <f t="shared" si="41"/>
        <v>4</v>
      </c>
      <c r="B14" s="198">
        <f>Data!B14</f>
        <v>24</v>
      </c>
      <c r="D14" s="73">
        <f t="shared" si="2"/>
        <v>4</v>
      </c>
      <c r="F14" s="86">
        <f t="shared" si="42"/>
        <v>4</v>
      </c>
      <c r="G14" s="86" t="str">
        <f t="shared" si="3"/>
        <v xml:space="preserve"> </v>
      </c>
      <c r="H14" s="64" t="str">
        <f t="shared" si="4"/>
        <v>N</v>
      </c>
      <c r="I14" s="64" t="str">
        <f t="shared" si="5"/>
        <v xml:space="preserve"> </v>
      </c>
      <c r="J14" s="64" t="str">
        <f t="shared" si="6"/>
        <v xml:space="preserve"> </v>
      </c>
      <c r="K14" s="82" t="str">
        <f t="shared" si="0"/>
        <v>0</v>
      </c>
      <c r="L14" s="82">
        <f t="shared" si="7"/>
        <v>0</v>
      </c>
      <c r="M14" s="83">
        <f t="shared" si="43"/>
        <v>4</v>
      </c>
      <c r="N14" s="64" t="str">
        <f t="shared" si="44"/>
        <v>N</v>
      </c>
      <c r="O14" s="81" t="str">
        <f t="shared" si="45"/>
        <v>0</v>
      </c>
      <c r="P14" s="81">
        <f t="shared" si="46"/>
        <v>0</v>
      </c>
      <c r="Q14" s="85">
        <f t="shared" si="47"/>
        <v>4</v>
      </c>
      <c r="R14" s="64" t="str">
        <f t="shared" si="48"/>
        <v>N</v>
      </c>
      <c r="S14" s="87">
        <f t="shared" ref="S14:S77" si="53">IF(OR(G14="L",Q14&lt;S13),S13,Q14)</f>
        <v>4</v>
      </c>
      <c r="T14" s="86" t="str">
        <f t="shared" si="8"/>
        <v xml:space="preserve"> </v>
      </c>
      <c r="U14" s="64" t="str">
        <f t="shared" si="9"/>
        <v>N</v>
      </c>
      <c r="V14" s="64" t="str">
        <f t="shared" si="10"/>
        <v xml:space="preserve"> </v>
      </c>
      <c r="W14" s="64" t="str">
        <f t="shared" si="11"/>
        <v xml:space="preserve"> </v>
      </c>
      <c r="X14" s="82" t="str">
        <f t="shared" si="12"/>
        <v>0</v>
      </c>
      <c r="Y14" s="82">
        <f t="shared" si="13"/>
        <v>0</v>
      </c>
      <c r="Z14" s="83">
        <f t="shared" si="14"/>
        <v>4</v>
      </c>
      <c r="AA14" s="64" t="str">
        <f t="shared" si="15"/>
        <v>N</v>
      </c>
      <c r="AB14" s="81" t="str">
        <f t="shared" si="16"/>
        <v>0</v>
      </c>
      <c r="AC14" s="81">
        <f t="shared" si="17"/>
        <v>0</v>
      </c>
      <c r="AD14" s="85">
        <f t="shared" si="18"/>
        <v>4</v>
      </c>
      <c r="AE14" s="64" t="str">
        <f t="shared" si="19"/>
        <v>N</v>
      </c>
      <c r="AF14" s="87">
        <f t="shared" si="20"/>
        <v>4</v>
      </c>
      <c r="AG14" s="93" t="str">
        <f t="shared" si="21"/>
        <v>L</v>
      </c>
      <c r="AH14" s="64" t="str">
        <f t="shared" si="22"/>
        <v>3/4</v>
      </c>
      <c r="AI14" s="64">
        <f t="shared" si="23"/>
        <v>3</v>
      </c>
      <c r="AJ14" s="82">
        <f t="shared" si="24"/>
        <v>4</v>
      </c>
      <c r="AK14" s="82">
        <f t="shared" si="25"/>
        <v>0</v>
      </c>
      <c r="AL14" s="83">
        <f t="shared" si="26"/>
        <v>-4</v>
      </c>
      <c r="AM14" s="64" t="str">
        <f t="shared" si="27"/>
        <v>N</v>
      </c>
      <c r="AN14" s="81">
        <f t="shared" si="28"/>
        <v>4</v>
      </c>
      <c r="AO14" s="81">
        <f t="shared" si="29"/>
        <v>0</v>
      </c>
      <c r="AP14" s="85">
        <f t="shared" si="30"/>
        <v>-4</v>
      </c>
      <c r="AQ14" s="64" t="str">
        <f t="shared" si="31"/>
        <v>N</v>
      </c>
      <c r="AR14" s="87">
        <f t="shared" si="32"/>
        <v>2</v>
      </c>
      <c r="AS14" s="93" t="str">
        <f t="shared" si="33"/>
        <v>L</v>
      </c>
      <c r="AT14" s="64" t="str">
        <f t="shared" si="34"/>
        <v>3/4</v>
      </c>
      <c r="AU14" s="64">
        <f t="shared" si="49"/>
        <v>3</v>
      </c>
      <c r="AV14" s="82">
        <f t="shared" si="35"/>
        <v>4</v>
      </c>
      <c r="AW14" s="82">
        <f t="shared" si="50"/>
        <v>0</v>
      </c>
      <c r="AX14" s="83">
        <f t="shared" si="36"/>
        <v>-4</v>
      </c>
      <c r="AY14" s="64" t="str">
        <f t="shared" si="37"/>
        <v>N</v>
      </c>
      <c r="AZ14" s="81">
        <f t="shared" si="38"/>
        <v>4</v>
      </c>
      <c r="BA14" s="81">
        <f t="shared" si="51"/>
        <v>0</v>
      </c>
      <c r="BB14" s="85">
        <f t="shared" si="39"/>
        <v>-4</v>
      </c>
      <c r="BC14" s="64" t="str">
        <f t="shared" si="40"/>
        <v>N</v>
      </c>
      <c r="BD14" s="87">
        <f t="shared" si="52"/>
        <v>2</v>
      </c>
    </row>
    <row r="15" spans="1:67">
      <c r="A15" s="197">
        <f t="shared" si="41"/>
        <v>5</v>
      </c>
      <c r="B15" s="198">
        <f>Data!B15</f>
        <v>10</v>
      </c>
      <c r="D15" s="73">
        <f t="shared" si="2"/>
        <v>2</v>
      </c>
      <c r="F15" s="86">
        <f t="shared" si="42"/>
        <v>5</v>
      </c>
      <c r="G15" s="86" t="str">
        <f t="shared" si="3"/>
        <v xml:space="preserve"> </v>
      </c>
      <c r="H15" s="64" t="str">
        <f t="shared" si="4"/>
        <v>N</v>
      </c>
      <c r="I15" s="64" t="str">
        <f t="shared" si="5"/>
        <v xml:space="preserve"> </v>
      </c>
      <c r="J15" s="64" t="str">
        <f t="shared" si="6"/>
        <v xml:space="preserve"> </v>
      </c>
      <c r="K15" s="82" t="str">
        <f t="shared" si="0"/>
        <v>0</v>
      </c>
      <c r="L15" s="82">
        <f t="shared" si="7"/>
        <v>0</v>
      </c>
      <c r="M15" s="83">
        <f t="shared" si="43"/>
        <v>4</v>
      </c>
      <c r="N15" s="64" t="str">
        <f t="shared" si="44"/>
        <v>N</v>
      </c>
      <c r="O15" s="81" t="str">
        <f t="shared" si="45"/>
        <v>0</v>
      </c>
      <c r="P15" s="81">
        <f t="shared" si="46"/>
        <v>0</v>
      </c>
      <c r="Q15" s="85">
        <f t="shared" si="47"/>
        <v>4</v>
      </c>
      <c r="R15" s="64" t="str">
        <f t="shared" si="48"/>
        <v>N</v>
      </c>
      <c r="S15" s="87">
        <f t="shared" si="53"/>
        <v>4</v>
      </c>
      <c r="T15" s="86" t="str">
        <f t="shared" si="8"/>
        <v xml:space="preserve"> </v>
      </c>
      <c r="U15" s="64" t="str">
        <f t="shared" si="9"/>
        <v>N</v>
      </c>
      <c r="V15" s="64" t="str">
        <f t="shared" si="10"/>
        <v xml:space="preserve"> </v>
      </c>
      <c r="W15" s="64" t="str">
        <f t="shared" si="11"/>
        <v xml:space="preserve"> </v>
      </c>
      <c r="X15" s="82" t="str">
        <f t="shared" si="12"/>
        <v>0</v>
      </c>
      <c r="Y15" s="82">
        <f t="shared" si="13"/>
        <v>0</v>
      </c>
      <c r="Z15" s="83">
        <f t="shared" si="14"/>
        <v>4</v>
      </c>
      <c r="AA15" s="64" t="str">
        <f t="shared" si="15"/>
        <v>N</v>
      </c>
      <c r="AB15" s="81" t="str">
        <f t="shared" si="16"/>
        <v>0</v>
      </c>
      <c r="AC15" s="81">
        <f t="shared" si="17"/>
        <v>0</v>
      </c>
      <c r="AD15" s="85">
        <f t="shared" si="18"/>
        <v>4</v>
      </c>
      <c r="AE15" s="64" t="str">
        <f t="shared" si="19"/>
        <v>N</v>
      </c>
      <c r="AF15" s="87">
        <f t="shared" si="20"/>
        <v>4</v>
      </c>
      <c r="AG15" s="93" t="str">
        <f t="shared" si="21"/>
        <v>W</v>
      </c>
      <c r="AH15" s="64" t="str">
        <f t="shared" si="22"/>
        <v>1/6</v>
      </c>
      <c r="AI15" s="64">
        <f t="shared" si="23"/>
        <v>1</v>
      </c>
      <c r="AJ15" s="82">
        <f t="shared" si="24"/>
        <v>2</v>
      </c>
      <c r="AK15" s="82">
        <f t="shared" si="25"/>
        <v>12</v>
      </c>
      <c r="AL15" s="83">
        <f t="shared" si="26"/>
        <v>6</v>
      </c>
      <c r="AM15" s="64" t="str">
        <f t="shared" si="27"/>
        <v>N</v>
      </c>
      <c r="AN15" s="81">
        <f t="shared" si="28"/>
        <v>2</v>
      </c>
      <c r="AO15" s="81">
        <f t="shared" si="29"/>
        <v>12</v>
      </c>
      <c r="AP15" s="85">
        <f t="shared" si="30"/>
        <v>6</v>
      </c>
      <c r="AQ15" s="64" t="str">
        <f t="shared" si="31"/>
        <v>N</v>
      </c>
      <c r="AR15" s="87">
        <f t="shared" si="32"/>
        <v>6</v>
      </c>
      <c r="AS15" s="93" t="str">
        <f t="shared" si="33"/>
        <v>W</v>
      </c>
      <c r="AT15" s="64" t="str">
        <f t="shared" si="34"/>
        <v>1/6</v>
      </c>
      <c r="AU15" s="64">
        <f t="shared" si="49"/>
        <v>1</v>
      </c>
      <c r="AV15" s="82">
        <f t="shared" si="35"/>
        <v>2</v>
      </c>
      <c r="AW15" s="82">
        <f t="shared" si="50"/>
        <v>12</v>
      </c>
      <c r="AX15" s="83">
        <f t="shared" si="36"/>
        <v>6</v>
      </c>
      <c r="AY15" s="64" t="str">
        <f t="shared" si="37"/>
        <v>N</v>
      </c>
      <c r="AZ15" s="81">
        <f t="shared" si="38"/>
        <v>2</v>
      </c>
      <c r="BA15" s="81">
        <f t="shared" si="51"/>
        <v>12</v>
      </c>
      <c r="BB15" s="85">
        <f t="shared" si="39"/>
        <v>6</v>
      </c>
      <c r="BC15" s="64" t="str">
        <f t="shared" si="40"/>
        <v>N</v>
      </c>
      <c r="BD15" s="87">
        <f t="shared" si="52"/>
        <v>6</v>
      </c>
    </row>
    <row r="16" spans="1:67">
      <c r="A16" s="197">
        <f t="shared" si="41"/>
        <v>6</v>
      </c>
      <c r="B16" s="198">
        <f>Data!B16</f>
        <v>34</v>
      </c>
      <c r="D16" s="73">
        <f t="shared" si="2"/>
        <v>6</v>
      </c>
      <c r="F16" s="86">
        <f t="shared" si="42"/>
        <v>6</v>
      </c>
      <c r="G16" s="86" t="str">
        <f t="shared" si="3"/>
        <v xml:space="preserve"> </v>
      </c>
      <c r="H16" s="64" t="str">
        <f t="shared" si="4"/>
        <v>N</v>
      </c>
      <c r="I16" s="64" t="str">
        <f t="shared" si="5"/>
        <v xml:space="preserve"> </v>
      </c>
      <c r="J16" s="64" t="str">
        <f t="shared" si="6"/>
        <v xml:space="preserve"> </v>
      </c>
      <c r="K16" s="82" t="str">
        <f t="shared" si="0"/>
        <v>0</v>
      </c>
      <c r="L16" s="82">
        <f t="shared" si="7"/>
        <v>0</v>
      </c>
      <c r="M16" s="83">
        <f t="shared" si="43"/>
        <v>4</v>
      </c>
      <c r="N16" s="64" t="str">
        <f t="shared" si="44"/>
        <v>N</v>
      </c>
      <c r="O16" s="81" t="str">
        <f t="shared" si="45"/>
        <v>0</v>
      </c>
      <c r="P16" s="81">
        <f t="shared" si="46"/>
        <v>0</v>
      </c>
      <c r="Q16" s="85">
        <f t="shared" si="47"/>
        <v>4</v>
      </c>
      <c r="R16" s="64" t="str">
        <f t="shared" si="48"/>
        <v>N</v>
      </c>
      <c r="S16" s="87">
        <f t="shared" si="53"/>
        <v>4</v>
      </c>
      <c r="T16" s="86" t="str">
        <f t="shared" si="8"/>
        <v xml:space="preserve"> </v>
      </c>
      <c r="U16" s="64" t="str">
        <f t="shared" si="9"/>
        <v>N</v>
      </c>
      <c r="V16" s="64" t="str">
        <f t="shared" si="10"/>
        <v xml:space="preserve"> </v>
      </c>
      <c r="W16" s="64" t="str">
        <f t="shared" si="11"/>
        <v xml:space="preserve"> </v>
      </c>
      <c r="X16" s="82" t="str">
        <f t="shared" si="12"/>
        <v>0</v>
      </c>
      <c r="Y16" s="82">
        <f t="shared" si="13"/>
        <v>0</v>
      </c>
      <c r="Z16" s="83">
        <f t="shared" si="14"/>
        <v>4</v>
      </c>
      <c r="AA16" s="64" t="str">
        <f t="shared" si="15"/>
        <v>N</v>
      </c>
      <c r="AB16" s="81" t="str">
        <f t="shared" si="16"/>
        <v>0</v>
      </c>
      <c r="AC16" s="81">
        <f t="shared" si="17"/>
        <v>0</v>
      </c>
      <c r="AD16" s="85">
        <f t="shared" si="18"/>
        <v>4</v>
      </c>
      <c r="AE16" s="64" t="str">
        <f t="shared" si="19"/>
        <v>N</v>
      </c>
      <c r="AF16" s="87">
        <f t="shared" si="20"/>
        <v>4</v>
      </c>
      <c r="AG16" s="93" t="str">
        <f t="shared" si="21"/>
        <v>L</v>
      </c>
      <c r="AH16" s="64" t="str">
        <f t="shared" si="22"/>
        <v>2/5</v>
      </c>
      <c r="AI16" s="64">
        <f t="shared" si="23"/>
        <v>2</v>
      </c>
      <c r="AJ16" s="82">
        <f t="shared" si="24"/>
        <v>2</v>
      </c>
      <c r="AK16" s="82">
        <f t="shared" si="25"/>
        <v>0</v>
      </c>
      <c r="AL16" s="83">
        <f t="shared" si="26"/>
        <v>4</v>
      </c>
      <c r="AM16" s="64" t="str">
        <f t="shared" si="27"/>
        <v>N</v>
      </c>
      <c r="AN16" s="81">
        <f t="shared" si="28"/>
        <v>2</v>
      </c>
      <c r="AO16" s="81">
        <f t="shared" si="29"/>
        <v>0</v>
      </c>
      <c r="AP16" s="85">
        <f t="shared" si="30"/>
        <v>4</v>
      </c>
      <c r="AQ16" s="64" t="str">
        <f t="shared" si="31"/>
        <v>N</v>
      </c>
      <c r="AR16" s="87">
        <f t="shared" si="32"/>
        <v>6</v>
      </c>
      <c r="AS16" s="93" t="str">
        <f t="shared" si="33"/>
        <v>L</v>
      </c>
      <c r="AT16" s="64" t="str">
        <f t="shared" si="34"/>
        <v>2/5</v>
      </c>
      <c r="AU16" s="64">
        <f t="shared" si="49"/>
        <v>2</v>
      </c>
      <c r="AV16" s="82">
        <f t="shared" si="35"/>
        <v>2</v>
      </c>
      <c r="AW16" s="82">
        <f t="shared" si="50"/>
        <v>0</v>
      </c>
      <c r="AX16" s="83">
        <f t="shared" si="36"/>
        <v>4</v>
      </c>
      <c r="AY16" s="64" t="str">
        <f t="shared" si="37"/>
        <v>N</v>
      </c>
      <c r="AZ16" s="81">
        <f t="shared" si="38"/>
        <v>2</v>
      </c>
      <c r="BA16" s="81">
        <f t="shared" si="51"/>
        <v>0</v>
      </c>
      <c r="BB16" s="85">
        <f t="shared" si="39"/>
        <v>4</v>
      </c>
      <c r="BC16" s="64" t="str">
        <f t="shared" si="40"/>
        <v>N</v>
      </c>
      <c r="BD16" s="87">
        <f t="shared" si="52"/>
        <v>6</v>
      </c>
    </row>
    <row r="17" spans="1:56">
      <c r="A17" s="197">
        <f t="shared" si="41"/>
        <v>7</v>
      </c>
      <c r="B17" s="198">
        <f>Data!B17</f>
        <v>0</v>
      </c>
      <c r="D17" s="73">
        <f t="shared" si="2"/>
        <v>0</v>
      </c>
      <c r="F17" s="86">
        <f t="shared" si="42"/>
        <v>1</v>
      </c>
      <c r="G17" s="86" t="str">
        <f t="shared" si="3"/>
        <v xml:space="preserve"> </v>
      </c>
      <c r="H17" s="64" t="str">
        <f t="shared" si="4"/>
        <v>Y</v>
      </c>
      <c r="I17" s="64" t="str">
        <f t="shared" si="5"/>
        <v>1/6</v>
      </c>
      <c r="J17" s="64">
        <f t="shared" si="6"/>
        <v>1</v>
      </c>
      <c r="K17" s="82">
        <f t="shared" si="0"/>
        <v>2</v>
      </c>
      <c r="L17" s="82">
        <f t="shared" si="7"/>
        <v>0</v>
      </c>
      <c r="M17" s="83">
        <f t="shared" si="43"/>
        <v>2</v>
      </c>
      <c r="N17" s="64" t="str">
        <f t="shared" si="44"/>
        <v>N</v>
      </c>
      <c r="O17" s="81">
        <f t="shared" si="45"/>
        <v>2</v>
      </c>
      <c r="P17" s="81">
        <f t="shared" si="46"/>
        <v>0</v>
      </c>
      <c r="Q17" s="85">
        <f t="shared" si="47"/>
        <v>2</v>
      </c>
      <c r="R17" s="64" t="str">
        <f t="shared" si="48"/>
        <v>N</v>
      </c>
      <c r="S17" s="87">
        <f t="shared" si="53"/>
        <v>4</v>
      </c>
      <c r="T17" s="86" t="str">
        <f t="shared" si="8"/>
        <v xml:space="preserve"> </v>
      </c>
      <c r="U17" s="64" t="str">
        <f t="shared" si="9"/>
        <v>Y</v>
      </c>
      <c r="V17" s="64" t="str">
        <f t="shared" si="10"/>
        <v>1/6</v>
      </c>
      <c r="W17" s="64">
        <f t="shared" si="11"/>
        <v>1</v>
      </c>
      <c r="X17" s="82">
        <f t="shared" si="12"/>
        <v>2</v>
      </c>
      <c r="Y17" s="82">
        <f t="shared" si="13"/>
        <v>0</v>
      </c>
      <c r="Z17" s="83">
        <f t="shared" si="14"/>
        <v>2</v>
      </c>
      <c r="AA17" s="64" t="str">
        <f t="shared" si="15"/>
        <v>N</v>
      </c>
      <c r="AB17" s="81">
        <f t="shared" si="16"/>
        <v>2</v>
      </c>
      <c r="AC17" s="81">
        <f t="shared" si="17"/>
        <v>0</v>
      </c>
      <c r="AD17" s="85">
        <f t="shared" si="18"/>
        <v>2</v>
      </c>
      <c r="AE17" s="64" t="str">
        <f t="shared" si="19"/>
        <v>N</v>
      </c>
      <c r="AF17" s="87">
        <f t="shared" si="20"/>
        <v>4</v>
      </c>
      <c r="AG17" s="93" t="str">
        <f t="shared" si="21"/>
        <v>L</v>
      </c>
      <c r="AH17" s="64" t="str">
        <f t="shared" si="22"/>
        <v>3/4</v>
      </c>
      <c r="AI17" s="64">
        <f t="shared" si="23"/>
        <v>3</v>
      </c>
      <c r="AJ17" s="82">
        <f t="shared" si="24"/>
        <v>4</v>
      </c>
      <c r="AK17" s="82">
        <f t="shared" si="25"/>
        <v>0</v>
      </c>
      <c r="AL17" s="83">
        <f t="shared" si="26"/>
        <v>0</v>
      </c>
      <c r="AM17" s="64" t="str">
        <f t="shared" si="27"/>
        <v>N</v>
      </c>
      <c r="AN17" s="81">
        <f t="shared" si="28"/>
        <v>4</v>
      </c>
      <c r="AO17" s="81">
        <f t="shared" si="29"/>
        <v>0</v>
      </c>
      <c r="AP17" s="85">
        <f t="shared" si="30"/>
        <v>0</v>
      </c>
      <c r="AQ17" s="64" t="str">
        <f t="shared" si="31"/>
        <v>N</v>
      </c>
      <c r="AR17" s="87">
        <f t="shared" si="32"/>
        <v>6</v>
      </c>
      <c r="AS17" s="93" t="str">
        <f t="shared" si="33"/>
        <v>L</v>
      </c>
      <c r="AT17" s="64" t="str">
        <f t="shared" si="34"/>
        <v>3/4</v>
      </c>
      <c r="AU17" s="64">
        <f t="shared" si="49"/>
        <v>3</v>
      </c>
      <c r="AV17" s="82">
        <f t="shared" si="35"/>
        <v>4</v>
      </c>
      <c r="AW17" s="82">
        <f t="shared" si="50"/>
        <v>0</v>
      </c>
      <c r="AX17" s="83">
        <f t="shared" si="36"/>
        <v>0</v>
      </c>
      <c r="AY17" s="64" t="str">
        <f t="shared" si="37"/>
        <v>N</v>
      </c>
      <c r="AZ17" s="81">
        <f t="shared" si="38"/>
        <v>4</v>
      </c>
      <c r="BA17" s="81">
        <f t="shared" si="51"/>
        <v>0</v>
      </c>
      <c r="BB17" s="85">
        <f t="shared" si="39"/>
        <v>0</v>
      </c>
      <c r="BC17" s="64" t="str">
        <f t="shared" si="40"/>
        <v>N</v>
      </c>
      <c r="BD17" s="87">
        <f t="shared" si="52"/>
        <v>6</v>
      </c>
    </row>
    <row r="18" spans="1:56">
      <c r="A18" s="197">
        <f t="shared" si="41"/>
        <v>8</v>
      </c>
      <c r="B18" s="198">
        <f>Data!B18</f>
        <v>8</v>
      </c>
      <c r="D18" s="73">
        <f t="shared" si="2"/>
        <v>2</v>
      </c>
      <c r="F18" s="86">
        <f t="shared" si="42"/>
        <v>2</v>
      </c>
      <c r="G18" s="86" t="str">
        <f t="shared" si="3"/>
        <v>L</v>
      </c>
      <c r="H18" s="64" t="str">
        <f t="shared" si="4"/>
        <v>Y</v>
      </c>
      <c r="I18" s="64" t="str">
        <f t="shared" si="5"/>
        <v>2/5</v>
      </c>
      <c r="J18" s="64">
        <f t="shared" si="6"/>
        <v>2</v>
      </c>
      <c r="K18" s="82">
        <f t="shared" si="0"/>
        <v>2</v>
      </c>
      <c r="L18" s="82">
        <f t="shared" si="7"/>
        <v>0</v>
      </c>
      <c r="M18" s="83">
        <f t="shared" si="43"/>
        <v>0</v>
      </c>
      <c r="N18" s="64" t="str">
        <f t="shared" si="44"/>
        <v>N</v>
      </c>
      <c r="O18" s="81">
        <f t="shared" si="45"/>
        <v>2</v>
      </c>
      <c r="P18" s="81">
        <f t="shared" si="46"/>
        <v>0</v>
      </c>
      <c r="Q18" s="85">
        <f t="shared" si="47"/>
        <v>0</v>
      </c>
      <c r="R18" s="64" t="str">
        <f t="shared" si="48"/>
        <v>N</v>
      </c>
      <c r="S18" s="87">
        <f t="shared" si="53"/>
        <v>4</v>
      </c>
      <c r="T18" s="86" t="str">
        <f t="shared" si="8"/>
        <v>L</v>
      </c>
      <c r="U18" s="64" t="str">
        <f t="shared" si="9"/>
        <v>Y</v>
      </c>
      <c r="V18" s="64" t="str">
        <f t="shared" si="10"/>
        <v>2/5</v>
      </c>
      <c r="W18" s="64">
        <f t="shared" si="11"/>
        <v>2</v>
      </c>
      <c r="X18" s="82">
        <f t="shared" si="1"/>
        <v>2</v>
      </c>
      <c r="Y18" s="82">
        <f>IF(T18="W",X17*3,0)</f>
        <v>0</v>
      </c>
      <c r="Z18" s="83">
        <f t="shared" ref="Z18" si="54">Z17+Y18-X18</f>
        <v>0</v>
      </c>
      <c r="AA18" s="64" t="str">
        <f t="shared" ref="AA18" si="55">IF(AND(AA17="N",W18&lt;&gt;" ",W18&gt;=6),"Y",IF(AND(AA17="Y",Z18&lt;0),"Y","N"))</f>
        <v>N</v>
      </c>
      <c r="AB18" s="81">
        <f t="shared" ref="AB18" si="56">IF(U18="N","0",IF(AE17="Y",8,IF(OR(W18=1,W18=2),2,IF(W18=3,4,IF(W18=4,6,IF(W18&gt;=5,8))))))</f>
        <v>2</v>
      </c>
      <c r="AC18" s="81">
        <f t="shared" ref="AC18" si="57">IF(T18="W",AB17*3,0)</f>
        <v>0</v>
      </c>
      <c r="AD18" s="85">
        <f t="shared" ref="AD18" si="58">AD17+AC18-AB18</f>
        <v>0</v>
      </c>
      <c r="AE18" s="64" t="str">
        <f t="shared" ref="AE18" si="59">IF(AND(AE17="N",W18&lt;&gt;" ",W18&gt;=6),"Y",IF(AND(AE17="Y",Z18&lt;AF17),"Y","N"))</f>
        <v>N</v>
      </c>
      <c r="AF18" s="87">
        <f t="shared" ref="AF18" si="60">IF(OR(T18="L",AD18&lt;AF17),AF17,AD18)</f>
        <v>4</v>
      </c>
      <c r="AG18" s="93" t="str">
        <f t="shared" si="21"/>
        <v>L</v>
      </c>
      <c r="AH18" s="64" t="str">
        <f t="shared" si="22"/>
        <v>3/4</v>
      </c>
      <c r="AI18" s="64">
        <f t="shared" si="23"/>
        <v>4</v>
      </c>
      <c r="AJ18" s="82">
        <f t="shared" si="24"/>
        <v>6</v>
      </c>
      <c r="AK18" s="82">
        <f t="shared" si="25"/>
        <v>0</v>
      </c>
      <c r="AL18" s="83">
        <f t="shared" si="26"/>
        <v>-6</v>
      </c>
      <c r="AM18" s="64" t="str">
        <f t="shared" si="27"/>
        <v>N</v>
      </c>
      <c r="AN18" s="81">
        <f t="shared" si="28"/>
        <v>6</v>
      </c>
      <c r="AO18" s="81">
        <f t="shared" si="29"/>
        <v>0</v>
      </c>
      <c r="AP18" s="85">
        <f t="shared" si="30"/>
        <v>-6</v>
      </c>
      <c r="AQ18" s="64" t="str">
        <f t="shared" si="31"/>
        <v>N</v>
      </c>
      <c r="AR18" s="87">
        <f t="shared" si="32"/>
        <v>6</v>
      </c>
      <c r="AS18" s="93" t="str">
        <f t="shared" si="33"/>
        <v>L</v>
      </c>
      <c r="AT18" s="64" t="str">
        <f t="shared" si="34"/>
        <v>1/6</v>
      </c>
      <c r="AU18" s="64">
        <f t="shared" si="49"/>
        <v>4</v>
      </c>
      <c r="AV18" s="82">
        <f t="shared" si="35"/>
        <v>6</v>
      </c>
      <c r="AW18" s="82">
        <f t="shared" si="50"/>
        <v>0</v>
      </c>
      <c r="AX18" s="83">
        <f t="shared" si="36"/>
        <v>-6</v>
      </c>
      <c r="AY18" s="64" t="str">
        <f t="shared" si="37"/>
        <v>N</v>
      </c>
      <c r="AZ18" s="81">
        <f t="shared" si="38"/>
        <v>6</v>
      </c>
      <c r="BA18" s="81">
        <f t="shared" si="51"/>
        <v>0</v>
      </c>
      <c r="BB18" s="85">
        <f t="shared" si="39"/>
        <v>-6</v>
      </c>
      <c r="BC18" s="64" t="str">
        <f t="shared" si="40"/>
        <v>N</v>
      </c>
      <c r="BD18" s="87">
        <f t="shared" si="52"/>
        <v>6</v>
      </c>
    </row>
    <row r="19" spans="1:56">
      <c r="A19" s="197">
        <f t="shared" si="41"/>
        <v>9</v>
      </c>
      <c r="B19" s="198">
        <f>Data!B19</f>
        <v>17</v>
      </c>
      <c r="D19" s="73">
        <f t="shared" si="2"/>
        <v>3</v>
      </c>
      <c r="F19" s="86">
        <f t="shared" si="42"/>
        <v>3</v>
      </c>
      <c r="G19" s="86" t="str">
        <f t="shared" si="3"/>
        <v>W</v>
      </c>
      <c r="H19" s="64" t="str">
        <f t="shared" si="4"/>
        <v>N</v>
      </c>
      <c r="I19" s="64" t="str">
        <f t="shared" si="5"/>
        <v xml:space="preserve"> </v>
      </c>
      <c r="J19" s="64" t="str">
        <f t="shared" si="6"/>
        <v xml:space="preserve"> </v>
      </c>
      <c r="K19" s="82" t="str">
        <f t="shared" si="0"/>
        <v>0</v>
      </c>
      <c r="L19" s="82">
        <f t="shared" si="7"/>
        <v>6</v>
      </c>
      <c r="M19" s="83">
        <f t="shared" si="43"/>
        <v>6</v>
      </c>
      <c r="N19" s="64" t="str">
        <f t="shared" si="44"/>
        <v>N</v>
      </c>
      <c r="O19" s="81" t="str">
        <f t="shared" si="45"/>
        <v>0</v>
      </c>
      <c r="P19" s="81">
        <f t="shared" si="46"/>
        <v>6</v>
      </c>
      <c r="Q19" s="85">
        <f t="shared" si="47"/>
        <v>6</v>
      </c>
      <c r="R19" s="64" t="str">
        <f t="shared" si="48"/>
        <v>N</v>
      </c>
      <c r="S19" s="87">
        <f t="shared" si="53"/>
        <v>6</v>
      </c>
      <c r="T19" s="86" t="str">
        <f t="shared" si="8"/>
        <v>W</v>
      </c>
      <c r="U19" s="64" t="str">
        <f t="shared" si="9"/>
        <v>N</v>
      </c>
      <c r="V19" s="64" t="str">
        <f t="shared" si="10"/>
        <v xml:space="preserve"> </v>
      </c>
      <c r="W19" s="64" t="str">
        <f t="shared" si="11"/>
        <v xml:space="preserve"> </v>
      </c>
      <c r="X19" s="82" t="str">
        <f t="shared" ref="X19:X82" si="61">IF(U19="N","0",IF(AA18="Y",8,IF(OR(W19=1,W19=2),2,IF(W19=3,4,IF(W19=4,6,IF(W19&gt;=5,8))))))</f>
        <v>0</v>
      </c>
      <c r="Y19" s="82">
        <f t="shared" ref="Y19:Y82" si="62">IF(T19="W",X18*3,0)</f>
        <v>6</v>
      </c>
      <c r="Z19" s="83">
        <f t="shared" ref="Z19:Z82" si="63">Z18+Y19-X19</f>
        <v>6</v>
      </c>
      <c r="AA19" s="64" t="str">
        <f t="shared" ref="AA19:AA82" si="64">IF(AND(AA18="N",W19&lt;&gt;" ",W19&gt;=6),"Y",IF(AND(AA18="Y",Z19&lt;0),"Y","N"))</f>
        <v>N</v>
      </c>
      <c r="AB19" s="81" t="str">
        <f t="shared" ref="AB19:AB82" si="65">IF(U19="N","0",IF(AE18="Y",8,IF(OR(W19=1,W19=2),2,IF(W19=3,4,IF(W19=4,6,IF(W19&gt;=5,8))))))</f>
        <v>0</v>
      </c>
      <c r="AC19" s="81">
        <f t="shared" ref="AC19:AC82" si="66">IF(T19="W",AB18*3,0)</f>
        <v>6</v>
      </c>
      <c r="AD19" s="85">
        <f t="shared" ref="AD19:AD82" si="67">AD18+AC19-AB19</f>
        <v>6</v>
      </c>
      <c r="AE19" s="64" t="str">
        <f t="shared" ref="AE19:AE82" si="68">IF(AND(AE18="N",W19&lt;&gt;" ",W19&gt;=6),"Y",IF(AND(AE18="Y",Z19&lt;AF18),"Y","N"))</f>
        <v>N</v>
      </c>
      <c r="AF19" s="87">
        <f t="shared" ref="AF19:AF82" si="69">IF(OR(T19="L",AD19&lt;AF18),AF18,AD19)</f>
        <v>6</v>
      </c>
      <c r="AG19" s="93" t="str">
        <f t="shared" si="21"/>
        <v>L</v>
      </c>
      <c r="AH19" s="64" t="str">
        <f t="shared" si="22"/>
        <v>2/5</v>
      </c>
      <c r="AI19" s="64">
        <f t="shared" si="23"/>
        <v>5</v>
      </c>
      <c r="AJ19" s="82">
        <f t="shared" si="24"/>
        <v>8</v>
      </c>
      <c r="AK19" s="82">
        <f t="shared" si="25"/>
        <v>0</v>
      </c>
      <c r="AL19" s="83">
        <f t="shared" si="26"/>
        <v>-14</v>
      </c>
      <c r="AM19" s="64" t="str">
        <f t="shared" si="27"/>
        <v>N</v>
      </c>
      <c r="AN19" s="81">
        <f t="shared" si="28"/>
        <v>8</v>
      </c>
      <c r="AO19" s="81">
        <f t="shared" si="29"/>
        <v>0</v>
      </c>
      <c r="AP19" s="85">
        <f t="shared" si="30"/>
        <v>-14</v>
      </c>
      <c r="AQ19" s="64" t="str">
        <f t="shared" si="31"/>
        <v>N</v>
      </c>
      <c r="AR19" s="87">
        <f t="shared" si="32"/>
        <v>6</v>
      </c>
      <c r="AS19" s="93" t="str">
        <f t="shared" si="33"/>
        <v>L</v>
      </c>
      <c r="AT19" s="64" t="str">
        <f t="shared" si="34"/>
        <v>2/5</v>
      </c>
      <c r="AU19" s="64">
        <f t="shared" si="49"/>
        <v>5</v>
      </c>
      <c r="AV19" s="82">
        <f t="shared" si="35"/>
        <v>8</v>
      </c>
      <c r="AW19" s="82">
        <f t="shared" si="50"/>
        <v>0</v>
      </c>
      <c r="AX19" s="83">
        <f t="shared" si="36"/>
        <v>-14</v>
      </c>
      <c r="AY19" s="64" t="str">
        <f t="shared" si="37"/>
        <v>N</v>
      </c>
      <c r="AZ19" s="81">
        <f t="shared" si="38"/>
        <v>8</v>
      </c>
      <c r="BA19" s="81">
        <f t="shared" si="51"/>
        <v>0</v>
      </c>
      <c r="BB19" s="85">
        <f t="shared" si="39"/>
        <v>-14</v>
      </c>
      <c r="BC19" s="64" t="str">
        <f t="shared" si="40"/>
        <v>N</v>
      </c>
      <c r="BD19" s="87">
        <f t="shared" si="52"/>
        <v>6</v>
      </c>
    </row>
    <row r="20" spans="1:56">
      <c r="A20" s="197">
        <f t="shared" si="41"/>
        <v>10</v>
      </c>
      <c r="B20" s="198">
        <f>Data!B20</f>
        <v>9</v>
      </c>
      <c r="D20" s="73">
        <f t="shared" si="2"/>
        <v>2</v>
      </c>
      <c r="F20" s="86">
        <f t="shared" si="42"/>
        <v>4</v>
      </c>
      <c r="G20" s="86" t="str">
        <f t="shared" si="3"/>
        <v xml:space="preserve"> </v>
      </c>
      <c r="H20" s="64" t="str">
        <f t="shared" si="4"/>
        <v>N</v>
      </c>
      <c r="I20" s="64" t="str">
        <f t="shared" si="5"/>
        <v xml:space="preserve"> </v>
      </c>
      <c r="J20" s="64" t="str">
        <f t="shared" si="6"/>
        <v xml:space="preserve"> </v>
      </c>
      <c r="K20" s="82" t="str">
        <f t="shared" si="0"/>
        <v>0</v>
      </c>
      <c r="L20" s="82">
        <f t="shared" si="7"/>
        <v>0</v>
      </c>
      <c r="M20" s="83">
        <f t="shared" si="43"/>
        <v>6</v>
      </c>
      <c r="N20" s="64" t="str">
        <f t="shared" si="44"/>
        <v>N</v>
      </c>
      <c r="O20" s="81" t="str">
        <f t="shared" si="45"/>
        <v>0</v>
      </c>
      <c r="P20" s="81">
        <f t="shared" si="46"/>
        <v>0</v>
      </c>
      <c r="Q20" s="85">
        <f t="shared" si="47"/>
        <v>6</v>
      </c>
      <c r="R20" s="64" t="str">
        <f t="shared" si="48"/>
        <v>N</v>
      </c>
      <c r="S20" s="87">
        <f t="shared" si="53"/>
        <v>6</v>
      </c>
      <c r="T20" s="86" t="str">
        <f t="shared" si="8"/>
        <v xml:space="preserve"> </v>
      </c>
      <c r="U20" s="64" t="str">
        <f t="shared" si="9"/>
        <v>N</v>
      </c>
      <c r="V20" s="64" t="str">
        <f t="shared" si="10"/>
        <v xml:space="preserve"> </v>
      </c>
      <c r="W20" s="64" t="str">
        <f t="shared" si="11"/>
        <v xml:space="preserve"> </v>
      </c>
      <c r="X20" s="82" t="str">
        <f t="shared" si="61"/>
        <v>0</v>
      </c>
      <c r="Y20" s="82">
        <f t="shared" si="62"/>
        <v>0</v>
      </c>
      <c r="Z20" s="83">
        <f t="shared" si="63"/>
        <v>6</v>
      </c>
      <c r="AA20" s="64" t="str">
        <f t="shared" si="64"/>
        <v>N</v>
      </c>
      <c r="AB20" s="81" t="str">
        <f t="shared" si="65"/>
        <v>0</v>
      </c>
      <c r="AC20" s="81">
        <f t="shared" si="66"/>
        <v>0</v>
      </c>
      <c r="AD20" s="85">
        <f t="shared" si="67"/>
        <v>6</v>
      </c>
      <c r="AE20" s="64" t="str">
        <f t="shared" si="68"/>
        <v>N</v>
      </c>
      <c r="AF20" s="87">
        <f t="shared" si="69"/>
        <v>6</v>
      </c>
      <c r="AG20" s="93" t="str">
        <f t="shared" si="21"/>
        <v>L</v>
      </c>
      <c r="AH20" s="64" t="str">
        <f t="shared" si="22"/>
        <v>1/6</v>
      </c>
      <c r="AI20" s="64">
        <f t="shared" si="23"/>
        <v>6</v>
      </c>
      <c r="AJ20" s="82">
        <f t="shared" si="24"/>
        <v>8</v>
      </c>
      <c r="AK20" s="82">
        <f t="shared" si="25"/>
        <v>0</v>
      </c>
      <c r="AL20" s="83">
        <f t="shared" si="26"/>
        <v>-22</v>
      </c>
      <c r="AM20" s="64" t="str">
        <f t="shared" si="27"/>
        <v>Y</v>
      </c>
      <c r="AN20" s="81">
        <f t="shared" si="28"/>
        <v>8</v>
      </c>
      <c r="AO20" s="81">
        <f t="shared" si="29"/>
        <v>0</v>
      </c>
      <c r="AP20" s="85">
        <f t="shared" si="30"/>
        <v>-22</v>
      </c>
      <c r="AQ20" s="64" t="str">
        <f t="shared" si="31"/>
        <v>Y</v>
      </c>
      <c r="AR20" s="87">
        <f t="shared" si="32"/>
        <v>6</v>
      </c>
      <c r="AS20" s="93" t="str">
        <f t="shared" si="33"/>
        <v>L</v>
      </c>
      <c r="AT20" s="64" t="str">
        <f t="shared" si="34"/>
        <v>3/4</v>
      </c>
      <c r="AU20" s="64">
        <f t="shared" si="49"/>
        <v>6</v>
      </c>
      <c r="AV20" s="82">
        <f t="shared" si="35"/>
        <v>8</v>
      </c>
      <c r="AW20" s="82">
        <f t="shared" si="50"/>
        <v>0</v>
      </c>
      <c r="AX20" s="83">
        <f t="shared" si="36"/>
        <v>-22</v>
      </c>
      <c r="AY20" s="64" t="str">
        <f t="shared" si="37"/>
        <v>Y</v>
      </c>
      <c r="AZ20" s="81">
        <f t="shared" si="38"/>
        <v>8</v>
      </c>
      <c r="BA20" s="81">
        <f t="shared" si="51"/>
        <v>0</v>
      </c>
      <c r="BB20" s="85">
        <f t="shared" si="39"/>
        <v>-22</v>
      </c>
      <c r="BC20" s="64" t="str">
        <f t="shared" si="40"/>
        <v>Y</v>
      </c>
      <c r="BD20" s="87">
        <f t="shared" si="52"/>
        <v>6</v>
      </c>
    </row>
    <row r="21" spans="1:56">
      <c r="A21" s="197">
        <f t="shared" si="41"/>
        <v>11</v>
      </c>
      <c r="B21" s="198">
        <f>Data!B21</f>
        <v>21</v>
      </c>
      <c r="D21" s="73">
        <f t="shared" si="2"/>
        <v>4</v>
      </c>
      <c r="F21" s="86">
        <f t="shared" si="42"/>
        <v>5</v>
      </c>
      <c r="G21" s="86" t="str">
        <f t="shared" si="3"/>
        <v xml:space="preserve"> </v>
      </c>
      <c r="H21" s="64" t="str">
        <f t="shared" si="4"/>
        <v>N</v>
      </c>
      <c r="I21" s="64" t="str">
        <f t="shared" si="5"/>
        <v xml:space="preserve"> </v>
      </c>
      <c r="J21" s="64" t="str">
        <f t="shared" si="6"/>
        <v xml:space="preserve"> </v>
      </c>
      <c r="K21" s="82" t="str">
        <f t="shared" si="0"/>
        <v>0</v>
      </c>
      <c r="L21" s="82">
        <f t="shared" si="7"/>
        <v>0</v>
      </c>
      <c r="M21" s="83">
        <f t="shared" si="43"/>
        <v>6</v>
      </c>
      <c r="N21" s="64" t="str">
        <f t="shared" si="44"/>
        <v>N</v>
      </c>
      <c r="O21" s="81" t="str">
        <f t="shared" si="45"/>
        <v>0</v>
      </c>
      <c r="P21" s="81">
        <f t="shared" si="46"/>
        <v>0</v>
      </c>
      <c r="Q21" s="85">
        <f t="shared" si="47"/>
        <v>6</v>
      </c>
      <c r="R21" s="64" t="str">
        <f t="shared" si="48"/>
        <v>N</v>
      </c>
      <c r="S21" s="87">
        <f t="shared" si="53"/>
        <v>6</v>
      </c>
      <c r="T21" s="86" t="str">
        <f t="shared" si="8"/>
        <v xml:space="preserve"> </v>
      </c>
      <c r="U21" s="64" t="str">
        <f t="shared" si="9"/>
        <v>N</v>
      </c>
      <c r="V21" s="64" t="str">
        <f t="shared" si="10"/>
        <v xml:space="preserve"> </v>
      </c>
      <c r="W21" s="64" t="str">
        <f t="shared" si="11"/>
        <v xml:space="preserve"> </v>
      </c>
      <c r="X21" s="82" t="str">
        <f t="shared" si="61"/>
        <v>0</v>
      </c>
      <c r="Y21" s="82">
        <f t="shared" si="62"/>
        <v>0</v>
      </c>
      <c r="Z21" s="83">
        <f t="shared" si="63"/>
        <v>6</v>
      </c>
      <c r="AA21" s="64" t="str">
        <f t="shared" si="64"/>
        <v>N</v>
      </c>
      <c r="AB21" s="81" t="str">
        <f t="shared" si="65"/>
        <v>0</v>
      </c>
      <c r="AC21" s="81">
        <f t="shared" si="66"/>
        <v>0</v>
      </c>
      <c r="AD21" s="85">
        <f t="shared" si="67"/>
        <v>6</v>
      </c>
      <c r="AE21" s="64" t="str">
        <f t="shared" si="68"/>
        <v>N</v>
      </c>
      <c r="AF21" s="87">
        <f t="shared" si="69"/>
        <v>6</v>
      </c>
      <c r="AG21" s="93" t="str">
        <f t="shared" si="21"/>
        <v>L</v>
      </c>
      <c r="AH21" s="64" t="str">
        <f t="shared" si="22"/>
        <v>1/6</v>
      </c>
      <c r="AI21" s="64">
        <f t="shared" si="23"/>
        <v>7</v>
      </c>
      <c r="AJ21" s="82">
        <f t="shared" si="24"/>
        <v>8</v>
      </c>
      <c r="AK21" s="82">
        <f t="shared" si="25"/>
        <v>0</v>
      </c>
      <c r="AL21" s="83">
        <f t="shared" si="26"/>
        <v>-30</v>
      </c>
      <c r="AM21" s="64" t="str">
        <f t="shared" si="27"/>
        <v>Y</v>
      </c>
      <c r="AN21" s="81">
        <f t="shared" si="28"/>
        <v>8</v>
      </c>
      <c r="AO21" s="81">
        <f t="shared" si="29"/>
        <v>0</v>
      </c>
      <c r="AP21" s="85">
        <f t="shared" si="30"/>
        <v>-30</v>
      </c>
      <c r="AQ21" s="64" t="str">
        <f t="shared" si="31"/>
        <v>Y</v>
      </c>
      <c r="AR21" s="87">
        <f t="shared" si="32"/>
        <v>6</v>
      </c>
      <c r="AS21" s="93" t="str">
        <f t="shared" si="33"/>
        <v>L</v>
      </c>
      <c r="AT21" s="64" t="str">
        <f t="shared" si="34"/>
        <v>1/6</v>
      </c>
      <c r="AU21" s="64">
        <f t="shared" si="49"/>
        <v>7</v>
      </c>
      <c r="AV21" s="82">
        <f t="shared" si="35"/>
        <v>8</v>
      </c>
      <c r="AW21" s="82">
        <f t="shared" si="50"/>
        <v>0</v>
      </c>
      <c r="AX21" s="83">
        <f t="shared" si="36"/>
        <v>-30</v>
      </c>
      <c r="AY21" s="64" t="str">
        <f t="shared" si="37"/>
        <v>Y</v>
      </c>
      <c r="AZ21" s="81">
        <f t="shared" si="38"/>
        <v>8</v>
      </c>
      <c r="BA21" s="81">
        <f t="shared" si="51"/>
        <v>0</v>
      </c>
      <c r="BB21" s="85">
        <f t="shared" si="39"/>
        <v>-30</v>
      </c>
      <c r="BC21" s="64" t="str">
        <f t="shared" si="40"/>
        <v>Y</v>
      </c>
      <c r="BD21" s="87">
        <f t="shared" si="52"/>
        <v>6</v>
      </c>
    </row>
    <row r="22" spans="1:56">
      <c r="A22" s="197">
        <f t="shared" si="41"/>
        <v>12</v>
      </c>
      <c r="B22" s="198">
        <f>Data!B22</f>
        <v>32</v>
      </c>
      <c r="D22" s="73">
        <f t="shared" si="2"/>
        <v>6</v>
      </c>
      <c r="F22" s="86">
        <f t="shared" si="42"/>
        <v>6</v>
      </c>
      <c r="G22" s="86" t="str">
        <f t="shared" si="3"/>
        <v xml:space="preserve"> </v>
      </c>
      <c r="H22" s="64" t="str">
        <f t="shared" si="4"/>
        <v>N</v>
      </c>
      <c r="I22" s="64" t="str">
        <f t="shared" si="5"/>
        <v xml:space="preserve"> </v>
      </c>
      <c r="J22" s="64" t="str">
        <f t="shared" si="6"/>
        <v xml:space="preserve"> </v>
      </c>
      <c r="K22" s="82" t="str">
        <f t="shared" si="0"/>
        <v>0</v>
      </c>
      <c r="L22" s="82">
        <f t="shared" si="7"/>
        <v>0</v>
      </c>
      <c r="M22" s="83">
        <f t="shared" si="43"/>
        <v>6</v>
      </c>
      <c r="N22" s="64" t="str">
        <f t="shared" si="44"/>
        <v>N</v>
      </c>
      <c r="O22" s="81" t="str">
        <f t="shared" si="45"/>
        <v>0</v>
      </c>
      <c r="P22" s="81">
        <f t="shared" si="46"/>
        <v>0</v>
      </c>
      <c r="Q22" s="85">
        <f t="shared" si="47"/>
        <v>6</v>
      </c>
      <c r="R22" s="64" t="str">
        <f t="shared" si="48"/>
        <v>N</v>
      </c>
      <c r="S22" s="87">
        <f t="shared" si="53"/>
        <v>6</v>
      </c>
      <c r="T22" s="86" t="str">
        <f t="shared" si="8"/>
        <v xml:space="preserve"> </v>
      </c>
      <c r="U22" s="64" t="str">
        <f t="shared" si="9"/>
        <v>N</v>
      </c>
      <c r="V22" s="64" t="str">
        <f t="shared" si="10"/>
        <v xml:space="preserve"> </v>
      </c>
      <c r="W22" s="64" t="str">
        <f t="shared" si="11"/>
        <v xml:space="preserve"> </v>
      </c>
      <c r="X22" s="82" t="str">
        <f t="shared" si="61"/>
        <v>0</v>
      </c>
      <c r="Y22" s="82">
        <f t="shared" si="62"/>
        <v>0</v>
      </c>
      <c r="Z22" s="83">
        <f t="shared" si="63"/>
        <v>6</v>
      </c>
      <c r="AA22" s="64" t="str">
        <f t="shared" si="64"/>
        <v>N</v>
      </c>
      <c r="AB22" s="81" t="str">
        <f t="shared" si="65"/>
        <v>0</v>
      </c>
      <c r="AC22" s="81">
        <f t="shared" si="66"/>
        <v>0</v>
      </c>
      <c r="AD22" s="85">
        <f t="shared" si="67"/>
        <v>6</v>
      </c>
      <c r="AE22" s="64" t="str">
        <f t="shared" si="68"/>
        <v>N</v>
      </c>
      <c r="AF22" s="87">
        <f t="shared" si="69"/>
        <v>6</v>
      </c>
      <c r="AG22" s="93" t="str">
        <f t="shared" si="21"/>
        <v>L</v>
      </c>
      <c r="AH22" s="64" t="str">
        <f t="shared" si="22"/>
        <v>2/5</v>
      </c>
      <c r="AI22" s="64">
        <f t="shared" si="23"/>
        <v>8</v>
      </c>
      <c r="AJ22" s="82">
        <f t="shared" si="24"/>
        <v>8</v>
      </c>
      <c r="AK22" s="82">
        <f t="shared" si="25"/>
        <v>0</v>
      </c>
      <c r="AL22" s="83">
        <f t="shared" si="26"/>
        <v>-38</v>
      </c>
      <c r="AM22" s="64" t="str">
        <f t="shared" si="27"/>
        <v>Y</v>
      </c>
      <c r="AN22" s="81">
        <f t="shared" si="28"/>
        <v>8</v>
      </c>
      <c r="AO22" s="81">
        <f t="shared" si="29"/>
        <v>0</v>
      </c>
      <c r="AP22" s="85">
        <f t="shared" si="30"/>
        <v>-38</v>
      </c>
      <c r="AQ22" s="64" t="str">
        <f t="shared" si="31"/>
        <v>Y</v>
      </c>
      <c r="AR22" s="87">
        <f t="shared" si="32"/>
        <v>6</v>
      </c>
      <c r="AS22" s="93" t="str">
        <f t="shared" si="33"/>
        <v>L</v>
      </c>
      <c r="AT22" s="64" t="str">
        <f t="shared" si="34"/>
        <v>2/5</v>
      </c>
      <c r="AU22" s="64">
        <f t="shared" si="49"/>
        <v>8</v>
      </c>
      <c r="AV22" s="82">
        <f t="shared" si="35"/>
        <v>8</v>
      </c>
      <c r="AW22" s="82">
        <f t="shared" si="50"/>
        <v>0</v>
      </c>
      <c r="AX22" s="83">
        <f t="shared" si="36"/>
        <v>-38</v>
      </c>
      <c r="AY22" s="64" t="str">
        <f t="shared" si="37"/>
        <v>Y</v>
      </c>
      <c r="AZ22" s="81">
        <f t="shared" si="38"/>
        <v>8</v>
      </c>
      <c r="BA22" s="81">
        <f t="shared" si="51"/>
        <v>0</v>
      </c>
      <c r="BB22" s="85">
        <f t="shared" si="39"/>
        <v>-38</v>
      </c>
      <c r="BC22" s="64" t="str">
        <f t="shared" si="40"/>
        <v>Y</v>
      </c>
      <c r="BD22" s="87">
        <f t="shared" si="52"/>
        <v>6</v>
      </c>
    </row>
    <row r="23" spans="1:56">
      <c r="A23" s="197">
        <f t="shared" si="41"/>
        <v>13</v>
      </c>
      <c r="B23" s="198">
        <f>Data!B23</f>
        <v>19</v>
      </c>
      <c r="D23" s="73">
        <f t="shared" si="2"/>
        <v>4</v>
      </c>
      <c r="F23" s="86">
        <f t="shared" si="42"/>
        <v>1</v>
      </c>
      <c r="G23" s="86" t="str">
        <f t="shared" si="3"/>
        <v xml:space="preserve"> </v>
      </c>
      <c r="H23" s="64" t="str">
        <f t="shared" si="4"/>
        <v>Y</v>
      </c>
      <c r="I23" s="64" t="str">
        <f t="shared" si="5"/>
        <v>1/6</v>
      </c>
      <c r="J23" s="64">
        <f t="shared" si="6"/>
        <v>1</v>
      </c>
      <c r="K23" s="82">
        <f t="shared" si="0"/>
        <v>2</v>
      </c>
      <c r="L23" s="82">
        <f t="shared" si="7"/>
        <v>0</v>
      </c>
      <c r="M23" s="83">
        <f t="shared" si="43"/>
        <v>4</v>
      </c>
      <c r="N23" s="64" t="str">
        <f t="shared" si="44"/>
        <v>N</v>
      </c>
      <c r="O23" s="81">
        <f t="shared" si="45"/>
        <v>2</v>
      </c>
      <c r="P23" s="81">
        <f t="shared" si="46"/>
        <v>0</v>
      </c>
      <c r="Q23" s="85">
        <f t="shared" si="47"/>
        <v>4</v>
      </c>
      <c r="R23" s="64" t="str">
        <f t="shared" si="48"/>
        <v>N</v>
      </c>
      <c r="S23" s="87">
        <f t="shared" si="53"/>
        <v>6</v>
      </c>
      <c r="T23" s="86" t="str">
        <f t="shared" si="8"/>
        <v xml:space="preserve"> </v>
      </c>
      <c r="U23" s="64" t="str">
        <f t="shared" si="9"/>
        <v>Y</v>
      </c>
      <c r="V23" s="64" t="str">
        <f t="shared" si="10"/>
        <v>1/6</v>
      </c>
      <c r="W23" s="64">
        <f t="shared" si="11"/>
        <v>1</v>
      </c>
      <c r="X23" s="82">
        <f t="shared" si="61"/>
        <v>2</v>
      </c>
      <c r="Y23" s="82">
        <f t="shared" si="62"/>
        <v>0</v>
      </c>
      <c r="Z23" s="83">
        <f t="shared" si="63"/>
        <v>4</v>
      </c>
      <c r="AA23" s="64" t="str">
        <f t="shared" si="64"/>
        <v>N</v>
      </c>
      <c r="AB23" s="81">
        <f t="shared" si="65"/>
        <v>2</v>
      </c>
      <c r="AC23" s="81">
        <f t="shared" si="66"/>
        <v>0</v>
      </c>
      <c r="AD23" s="85">
        <f t="shared" si="67"/>
        <v>4</v>
      </c>
      <c r="AE23" s="64" t="str">
        <f t="shared" si="68"/>
        <v>N</v>
      </c>
      <c r="AF23" s="87">
        <f t="shared" si="69"/>
        <v>6</v>
      </c>
      <c r="AG23" s="93" t="str">
        <f t="shared" si="21"/>
        <v>L</v>
      </c>
      <c r="AH23" s="64" t="str">
        <f t="shared" si="22"/>
        <v>3/4</v>
      </c>
      <c r="AI23" s="64">
        <f t="shared" si="23"/>
        <v>9</v>
      </c>
      <c r="AJ23" s="82">
        <f t="shared" si="24"/>
        <v>8</v>
      </c>
      <c r="AK23" s="82">
        <f t="shared" si="25"/>
        <v>0</v>
      </c>
      <c r="AL23" s="83">
        <f t="shared" si="26"/>
        <v>-46</v>
      </c>
      <c r="AM23" s="64" t="str">
        <f t="shared" si="27"/>
        <v>Y</v>
      </c>
      <c r="AN23" s="81">
        <f t="shared" si="28"/>
        <v>8</v>
      </c>
      <c r="AO23" s="81">
        <f t="shared" si="29"/>
        <v>0</v>
      </c>
      <c r="AP23" s="85">
        <f t="shared" si="30"/>
        <v>-46</v>
      </c>
      <c r="AQ23" s="64" t="str">
        <f t="shared" si="31"/>
        <v>Y</v>
      </c>
      <c r="AR23" s="87">
        <f t="shared" si="32"/>
        <v>6</v>
      </c>
      <c r="AS23" s="93" t="str">
        <f t="shared" si="33"/>
        <v>L</v>
      </c>
      <c r="AT23" s="64" t="str">
        <f t="shared" si="34"/>
        <v>3/4</v>
      </c>
      <c r="AU23" s="64">
        <f t="shared" si="49"/>
        <v>9</v>
      </c>
      <c r="AV23" s="82">
        <f t="shared" si="35"/>
        <v>8</v>
      </c>
      <c r="AW23" s="82">
        <f t="shared" si="50"/>
        <v>0</v>
      </c>
      <c r="AX23" s="83">
        <f t="shared" si="36"/>
        <v>-46</v>
      </c>
      <c r="AY23" s="64" t="str">
        <f t="shared" si="37"/>
        <v>Y</v>
      </c>
      <c r="AZ23" s="81">
        <f t="shared" si="38"/>
        <v>8</v>
      </c>
      <c r="BA23" s="81">
        <f t="shared" si="51"/>
        <v>0</v>
      </c>
      <c r="BB23" s="85">
        <f t="shared" si="39"/>
        <v>-46</v>
      </c>
      <c r="BC23" s="64" t="str">
        <f t="shared" si="40"/>
        <v>Y</v>
      </c>
      <c r="BD23" s="87">
        <f t="shared" si="52"/>
        <v>6</v>
      </c>
    </row>
    <row r="24" spans="1:56">
      <c r="A24" s="197">
        <f t="shared" si="41"/>
        <v>14</v>
      </c>
      <c r="B24" s="198">
        <f>Data!B24</f>
        <v>22</v>
      </c>
      <c r="D24" s="73">
        <f t="shared" si="2"/>
        <v>4</v>
      </c>
      <c r="F24" s="86">
        <f t="shared" si="42"/>
        <v>2</v>
      </c>
      <c r="G24" s="86" t="str">
        <f t="shared" si="3"/>
        <v>L</v>
      </c>
      <c r="H24" s="64" t="str">
        <f t="shared" si="4"/>
        <v>Y</v>
      </c>
      <c r="I24" s="64" t="str">
        <f t="shared" si="5"/>
        <v>2/5</v>
      </c>
      <c r="J24" s="64">
        <f t="shared" si="6"/>
        <v>2</v>
      </c>
      <c r="K24" s="82">
        <f t="shared" si="0"/>
        <v>2</v>
      </c>
      <c r="L24" s="82">
        <f t="shared" si="7"/>
        <v>0</v>
      </c>
      <c r="M24" s="83">
        <f t="shared" si="43"/>
        <v>2</v>
      </c>
      <c r="N24" s="64" t="str">
        <f t="shared" si="44"/>
        <v>N</v>
      </c>
      <c r="O24" s="81">
        <f t="shared" ref="O24:O87" si="70">IF(H24="N","0",IF(R23="Y",8,IF(OR(J24=1,J24=2),2,IF(J24=3,4,IF(J24=4,6,IF(J24&gt;=5,8))))))</f>
        <v>2</v>
      </c>
      <c r="P24" s="81">
        <f t="shared" ref="P24:P87" si="71">IF(G24="W",O23*3,0)</f>
        <v>0</v>
      </c>
      <c r="Q24" s="85">
        <f t="shared" ref="Q24:Q87" si="72">Q23+P24-O24</f>
        <v>2</v>
      </c>
      <c r="R24" s="64" t="str">
        <f t="shared" ref="R24:R87" si="73">IF(AND(R23="N",J24&lt;&gt;" ",J24&gt;=6),"Y",IF(AND(R23="Y",M24&lt;S23),"Y","N"))</f>
        <v>N</v>
      </c>
      <c r="S24" s="87">
        <f t="shared" si="53"/>
        <v>6</v>
      </c>
      <c r="T24" s="86" t="str">
        <f t="shared" si="8"/>
        <v>L</v>
      </c>
      <c r="U24" s="64" t="str">
        <f t="shared" si="9"/>
        <v>Y</v>
      </c>
      <c r="V24" s="64" t="str">
        <f t="shared" si="10"/>
        <v>2/5</v>
      </c>
      <c r="W24" s="64">
        <f t="shared" si="11"/>
        <v>2</v>
      </c>
      <c r="X24" s="82">
        <f t="shared" si="61"/>
        <v>2</v>
      </c>
      <c r="Y24" s="82">
        <f t="shared" si="62"/>
        <v>0</v>
      </c>
      <c r="Z24" s="83">
        <f t="shared" si="63"/>
        <v>2</v>
      </c>
      <c r="AA24" s="64" t="str">
        <f t="shared" si="64"/>
        <v>N</v>
      </c>
      <c r="AB24" s="81">
        <f t="shared" si="65"/>
        <v>2</v>
      </c>
      <c r="AC24" s="81">
        <f t="shared" si="66"/>
        <v>0</v>
      </c>
      <c r="AD24" s="85">
        <f t="shared" si="67"/>
        <v>2</v>
      </c>
      <c r="AE24" s="64" t="str">
        <f t="shared" si="68"/>
        <v>N</v>
      </c>
      <c r="AF24" s="87">
        <f t="shared" si="69"/>
        <v>6</v>
      </c>
      <c r="AG24" s="93" t="str">
        <f t="shared" si="21"/>
        <v>W</v>
      </c>
      <c r="AH24" s="64" t="str">
        <f t="shared" si="22"/>
        <v>1/6</v>
      </c>
      <c r="AI24" s="64">
        <f t="shared" si="23"/>
        <v>1</v>
      </c>
      <c r="AJ24" s="82">
        <f t="shared" si="24"/>
        <v>8</v>
      </c>
      <c r="AK24" s="82">
        <f t="shared" si="25"/>
        <v>24</v>
      </c>
      <c r="AL24" s="83">
        <f t="shared" si="26"/>
        <v>-30</v>
      </c>
      <c r="AM24" s="64" t="str">
        <f t="shared" si="27"/>
        <v>Y</v>
      </c>
      <c r="AN24" s="81">
        <f t="shared" si="28"/>
        <v>8</v>
      </c>
      <c r="AO24" s="81">
        <f t="shared" si="29"/>
        <v>24</v>
      </c>
      <c r="AP24" s="85">
        <f t="shared" si="30"/>
        <v>-30</v>
      </c>
      <c r="AQ24" s="64" t="str">
        <f t="shared" si="31"/>
        <v>Y</v>
      </c>
      <c r="AR24" s="87">
        <f t="shared" si="32"/>
        <v>6</v>
      </c>
      <c r="AS24" s="93" t="str">
        <f t="shared" si="33"/>
        <v>W</v>
      </c>
      <c r="AT24" s="64" t="str">
        <f t="shared" si="34"/>
        <v>1/6</v>
      </c>
      <c r="AU24" s="64">
        <f t="shared" si="49"/>
        <v>1</v>
      </c>
      <c r="AV24" s="82">
        <f t="shared" si="35"/>
        <v>8</v>
      </c>
      <c r="AW24" s="82">
        <f t="shared" si="50"/>
        <v>24</v>
      </c>
      <c r="AX24" s="83">
        <f t="shared" si="36"/>
        <v>-30</v>
      </c>
      <c r="AY24" s="64" t="str">
        <f t="shared" si="37"/>
        <v>Y</v>
      </c>
      <c r="AZ24" s="81">
        <f t="shared" si="38"/>
        <v>8</v>
      </c>
      <c r="BA24" s="81">
        <f t="shared" si="51"/>
        <v>24</v>
      </c>
      <c r="BB24" s="85">
        <f t="shared" si="39"/>
        <v>-30</v>
      </c>
      <c r="BC24" s="64" t="str">
        <f t="shared" si="40"/>
        <v>Y</v>
      </c>
      <c r="BD24" s="87">
        <f t="shared" si="52"/>
        <v>6</v>
      </c>
    </row>
    <row r="25" spans="1:56">
      <c r="A25" s="197">
        <f t="shared" si="41"/>
        <v>15</v>
      </c>
      <c r="B25" s="198">
        <f>Data!B25</f>
        <v>10</v>
      </c>
      <c r="D25" s="73">
        <f t="shared" si="2"/>
        <v>2</v>
      </c>
      <c r="F25" s="86">
        <f t="shared" si="42"/>
        <v>3</v>
      </c>
      <c r="G25" s="86" t="str">
        <f t="shared" si="3"/>
        <v>L</v>
      </c>
      <c r="H25" s="64" t="str">
        <f t="shared" si="4"/>
        <v>Y</v>
      </c>
      <c r="I25" s="64" t="str">
        <f t="shared" si="5"/>
        <v>3/4</v>
      </c>
      <c r="J25" s="64">
        <f t="shared" si="6"/>
        <v>3</v>
      </c>
      <c r="K25" s="82">
        <f t="shared" si="0"/>
        <v>4</v>
      </c>
      <c r="L25" s="82">
        <f t="shared" si="7"/>
        <v>0</v>
      </c>
      <c r="M25" s="83">
        <f t="shared" si="43"/>
        <v>-2</v>
      </c>
      <c r="N25" s="64" t="str">
        <f t="shared" si="44"/>
        <v>N</v>
      </c>
      <c r="O25" s="81">
        <f t="shared" si="70"/>
        <v>4</v>
      </c>
      <c r="P25" s="81">
        <f t="shared" si="71"/>
        <v>0</v>
      </c>
      <c r="Q25" s="85">
        <f t="shared" si="72"/>
        <v>-2</v>
      </c>
      <c r="R25" s="64" t="str">
        <f t="shared" si="73"/>
        <v>N</v>
      </c>
      <c r="S25" s="87">
        <f t="shared" si="53"/>
        <v>6</v>
      </c>
      <c r="T25" s="86" t="str">
        <f t="shared" si="8"/>
        <v>L</v>
      </c>
      <c r="U25" s="64" t="str">
        <f t="shared" si="9"/>
        <v>Y</v>
      </c>
      <c r="V25" s="64" t="str">
        <f t="shared" si="10"/>
        <v>3/4</v>
      </c>
      <c r="W25" s="64">
        <f t="shared" si="11"/>
        <v>3</v>
      </c>
      <c r="X25" s="82">
        <f t="shared" si="61"/>
        <v>4</v>
      </c>
      <c r="Y25" s="82">
        <f t="shared" si="62"/>
        <v>0</v>
      </c>
      <c r="Z25" s="83">
        <f t="shared" si="63"/>
        <v>-2</v>
      </c>
      <c r="AA25" s="64" t="str">
        <f t="shared" si="64"/>
        <v>N</v>
      </c>
      <c r="AB25" s="81">
        <f t="shared" si="65"/>
        <v>4</v>
      </c>
      <c r="AC25" s="81">
        <f t="shared" si="66"/>
        <v>0</v>
      </c>
      <c r="AD25" s="85">
        <f t="shared" si="67"/>
        <v>-2</v>
      </c>
      <c r="AE25" s="64" t="str">
        <f t="shared" si="68"/>
        <v>N</v>
      </c>
      <c r="AF25" s="87">
        <f t="shared" si="69"/>
        <v>6</v>
      </c>
      <c r="AG25" s="93" t="str">
        <f t="shared" si="21"/>
        <v>L</v>
      </c>
      <c r="AH25" s="64" t="str">
        <f t="shared" si="22"/>
        <v>2/5</v>
      </c>
      <c r="AI25" s="64">
        <f t="shared" si="23"/>
        <v>2</v>
      </c>
      <c r="AJ25" s="82">
        <f t="shared" si="24"/>
        <v>8</v>
      </c>
      <c r="AK25" s="82">
        <f t="shared" si="25"/>
        <v>0</v>
      </c>
      <c r="AL25" s="83">
        <f t="shared" si="26"/>
        <v>-38</v>
      </c>
      <c r="AM25" s="64" t="str">
        <f t="shared" si="27"/>
        <v>Y</v>
      </c>
      <c r="AN25" s="81">
        <f t="shared" si="28"/>
        <v>8</v>
      </c>
      <c r="AO25" s="81">
        <f t="shared" si="29"/>
        <v>0</v>
      </c>
      <c r="AP25" s="85">
        <f t="shared" si="30"/>
        <v>-38</v>
      </c>
      <c r="AQ25" s="64" t="str">
        <f t="shared" si="31"/>
        <v>Y</v>
      </c>
      <c r="AR25" s="87">
        <f t="shared" si="32"/>
        <v>6</v>
      </c>
      <c r="AS25" s="93" t="str">
        <f t="shared" si="33"/>
        <v>L</v>
      </c>
      <c r="AT25" s="64" t="str">
        <f t="shared" si="34"/>
        <v>2/5</v>
      </c>
      <c r="AU25" s="64">
        <f t="shared" si="49"/>
        <v>2</v>
      </c>
      <c r="AV25" s="82">
        <f t="shared" si="35"/>
        <v>8</v>
      </c>
      <c r="AW25" s="82">
        <f t="shared" si="50"/>
        <v>0</v>
      </c>
      <c r="AX25" s="83">
        <f t="shared" si="36"/>
        <v>-38</v>
      </c>
      <c r="AY25" s="64" t="str">
        <f t="shared" si="37"/>
        <v>Y</v>
      </c>
      <c r="AZ25" s="81">
        <f t="shared" si="38"/>
        <v>8</v>
      </c>
      <c r="BA25" s="81">
        <f t="shared" si="51"/>
        <v>0</v>
      </c>
      <c r="BB25" s="85">
        <f t="shared" si="39"/>
        <v>-38</v>
      </c>
      <c r="BC25" s="64" t="str">
        <f t="shared" si="40"/>
        <v>Y</v>
      </c>
      <c r="BD25" s="87">
        <f t="shared" si="52"/>
        <v>6</v>
      </c>
    </row>
    <row r="26" spans="1:56">
      <c r="A26" s="197">
        <f t="shared" si="41"/>
        <v>16</v>
      </c>
      <c r="B26" s="198">
        <f>Data!B26</f>
        <v>21</v>
      </c>
      <c r="D26" s="73">
        <f t="shared" si="2"/>
        <v>4</v>
      </c>
      <c r="F26" s="86">
        <f t="shared" si="42"/>
        <v>4</v>
      </c>
      <c r="G26" s="86" t="str">
        <f t="shared" si="3"/>
        <v>L</v>
      </c>
      <c r="H26" s="64" t="str">
        <f t="shared" si="4"/>
        <v>Y</v>
      </c>
      <c r="I26" s="64" t="str">
        <f t="shared" si="5"/>
        <v>4/3</v>
      </c>
      <c r="J26" s="64">
        <f t="shared" si="6"/>
        <v>4</v>
      </c>
      <c r="K26" s="82">
        <f t="shared" si="0"/>
        <v>6</v>
      </c>
      <c r="L26" s="82">
        <f t="shared" si="7"/>
        <v>0</v>
      </c>
      <c r="M26" s="83">
        <f t="shared" si="43"/>
        <v>-8</v>
      </c>
      <c r="N26" s="64" t="str">
        <f t="shared" si="44"/>
        <v>N</v>
      </c>
      <c r="O26" s="81">
        <f t="shared" si="70"/>
        <v>6</v>
      </c>
      <c r="P26" s="81">
        <f t="shared" si="71"/>
        <v>0</v>
      </c>
      <c r="Q26" s="85">
        <f t="shared" si="72"/>
        <v>-8</v>
      </c>
      <c r="R26" s="64" t="str">
        <f t="shared" si="73"/>
        <v>N</v>
      </c>
      <c r="S26" s="87">
        <f t="shared" si="53"/>
        <v>6</v>
      </c>
      <c r="T26" s="86" t="str">
        <f t="shared" si="8"/>
        <v>L</v>
      </c>
      <c r="U26" s="64" t="str">
        <f t="shared" si="9"/>
        <v>Y</v>
      </c>
      <c r="V26" s="64" t="str">
        <f t="shared" si="10"/>
        <v>1/6</v>
      </c>
      <c r="W26" s="64">
        <f t="shared" si="11"/>
        <v>4</v>
      </c>
      <c r="X26" s="82">
        <f t="shared" si="61"/>
        <v>6</v>
      </c>
      <c r="Y26" s="82">
        <f t="shared" si="62"/>
        <v>0</v>
      </c>
      <c r="Z26" s="83">
        <f t="shared" si="63"/>
        <v>-8</v>
      </c>
      <c r="AA26" s="64" t="str">
        <f t="shared" si="64"/>
        <v>N</v>
      </c>
      <c r="AB26" s="81">
        <f t="shared" si="65"/>
        <v>6</v>
      </c>
      <c r="AC26" s="81">
        <f t="shared" si="66"/>
        <v>0</v>
      </c>
      <c r="AD26" s="85">
        <f t="shared" si="67"/>
        <v>-8</v>
      </c>
      <c r="AE26" s="64" t="str">
        <f t="shared" si="68"/>
        <v>N</v>
      </c>
      <c r="AF26" s="87">
        <f t="shared" si="69"/>
        <v>6</v>
      </c>
      <c r="AG26" s="93" t="str">
        <f t="shared" si="21"/>
        <v>W</v>
      </c>
      <c r="AH26" s="64" t="str">
        <f t="shared" si="22"/>
        <v>1/6</v>
      </c>
      <c r="AI26" s="64">
        <f t="shared" si="23"/>
        <v>1</v>
      </c>
      <c r="AJ26" s="82">
        <f t="shared" si="24"/>
        <v>8</v>
      </c>
      <c r="AK26" s="82">
        <f t="shared" si="25"/>
        <v>24</v>
      </c>
      <c r="AL26" s="83">
        <f t="shared" si="26"/>
        <v>-22</v>
      </c>
      <c r="AM26" s="64" t="str">
        <f t="shared" si="27"/>
        <v>Y</v>
      </c>
      <c r="AN26" s="81">
        <f t="shared" si="28"/>
        <v>8</v>
      </c>
      <c r="AO26" s="81">
        <f t="shared" si="29"/>
        <v>24</v>
      </c>
      <c r="AP26" s="85">
        <f t="shared" si="30"/>
        <v>-22</v>
      </c>
      <c r="AQ26" s="64" t="str">
        <f t="shared" si="31"/>
        <v>Y</v>
      </c>
      <c r="AR26" s="87">
        <f t="shared" si="32"/>
        <v>6</v>
      </c>
      <c r="AS26" s="93" t="str">
        <f t="shared" si="33"/>
        <v>W</v>
      </c>
      <c r="AT26" s="64" t="str">
        <f t="shared" si="34"/>
        <v>1/6</v>
      </c>
      <c r="AU26" s="64">
        <f t="shared" si="49"/>
        <v>1</v>
      </c>
      <c r="AV26" s="82">
        <f t="shared" si="35"/>
        <v>8</v>
      </c>
      <c r="AW26" s="82">
        <f t="shared" si="50"/>
        <v>24</v>
      </c>
      <c r="AX26" s="83">
        <f t="shared" si="36"/>
        <v>-22</v>
      </c>
      <c r="AY26" s="64" t="str">
        <f t="shared" si="37"/>
        <v>Y</v>
      </c>
      <c r="AZ26" s="81">
        <f t="shared" si="38"/>
        <v>8</v>
      </c>
      <c r="BA26" s="81">
        <f t="shared" si="51"/>
        <v>24</v>
      </c>
      <c r="BB26" s="85">
        <f t="shared" si="39"/>
        <v>-22</v>
      </c>
      <c r="BC26" s="64" t="str">
        <f t="shared" si="40"/>
        <v>Y</v>
      </c>
      <c r="BD26" s="87">
        <f t="shared" si="52"/>
        <v>6</v>
      </c>
    </row>
    <row r="27" spans="1:56">
      <c r="A27" s="197">
        <f t="shared" si="41"/>
        <v>17</v>
      </c>
      <c r="B27" s="198">
        <f>Data!B27</f>
        <v>4</v>
      </c>
      <c r="D27" s="73">
        <f t="shared" si="2"/>
        <v>1</v>
      </c>
      <c r="F27" s="86">
        <f t="shared" si="42"/>
        <v>5</v>
      </c>
      <c r="G27" s="86" t="str">
        <f t="shared" si="3"/>
        <v>W</v>
      </c>
      <c r="H27" s="64" t="str">
        <f t="shared" si="4"/>
        <v>N</v>
      </c>
      <c r="I27" s="64" t="str">
        <f t="shared" si="5"/>
        <v xml:space="preserve"> </v>
      </c>
      <c r="J27" s="64" t="str">
        <f t="shared" si="6"/>
        <v xml:space="preserve"> </v>
      </c>
      <c r="K27" s="82" t="str">
        <f t="shared" si="0"/>
        <v>0</v>
      </c>
      <c r="L27" s="82">
        <f t="shared" si="7"/>
        <v>18</v>
      </c>
      <c r="M27" s="83">
        <f t="shared" si="43"/>
        <v>10</v>
      </c>
      <c r="N27" s="64" t="str">
        <f t="shared" si="44"/>
        <v>N</v>
      </c>
      <c r="O27" s="81" t="str">
        <f t="shared" si="70"/>
        <v>0</v>
      </c>
      <c r="P27" s="81">
        <f t="shared" si="71"/>
        <v>18</v>
      </c>
      <c r="Q27" s="85">
        <f t="shared" si="72"/>
        <v>10</v>
      </c>
      <c r="R27" s="64" t="str">
        <f t="shared" si="73"/>
        <v>N</v>
      </c>
      <c r="S27" s="87">
        <f t="shared" si="53"/>
        <v>10</v>
      </c>
      <c r="T27" s="86" t="str">
        <f t="shared" si="8"/>
        <v>L</v>
      </c>
      <c r="U27" s="64" t="str">
        <f t="shared" si="9"/>
        <v>Y</v>
      </c>
      <c r="V27" s="64" t="str">
        <f t="shared" si="10"/>
        <v xml:space="preserve"> </v>
      </c>
      <c r="W27" s="64">
        <f t="shared" si="11"/>
        <v>5</v>
      </c>
      <c r="X27" s="82">
        <f t="shared" si="61"/>
        <v>8</v>
      </c>
      <c r="Y27" s="82">
        <f t="shared" si="62"/>
        <v>0</v>
      </c>
      <c r="Z27" s="83">
        <f t="shared" si="63"/>
        <v>-16</v>
      </c>
      <c r="AA27" s="64" t="str">
        <f t="shared" si="64"/>
        <v>N</v>
      </c>
      <c r="AB27" s="81">
        <f t="shared" si="65"/>
        <v>8</v>
      </c>
      <c r="AC27" s="81">
        <f t="shared" si="66"/>
        <v>0</v>
      </c>
      <c r="AD27" s="85">
        <f t="shared" si="67"/>
        <v>-16</v>
      </c>
      <c r="AE27" s="64" t="str">
        <f t="shared" si="68"/>
        <v>N</v>
      </c>
      <c r="AF27" s="87">
        <f t="shared" si="69"/>
        <v>6</v>
      </c>
      <c r="AG27" s="93" t="str">
        <f t="shared" si="21"/>
        <v>L</v>
      </c>
      <c r="AH27" s="64" t="str">
        <f t="shared" si="22"/>
        <v>2/5</v>
      </c>
      <c r="AI27" s="64">
        <f t="shared" si="23"/>
        <v>2</v>
      </c>
      <c r="AJ27" s="82">
        <f t="shared" si="24"/>
        <v>8</v>
      </c>
      <c r="AK27" s="82">
        <f t="shared" si="25"/>
        <v>0</v>
      </c>
      <c r="AL27" s="83">
        <f t="shared" si="26"/>
        <v>-30</v>
      </c>
      <c r="AM27" s="64" t="str">
        <f t="shared" si="27"/>
        <v>Y</v>
      </c>
      <c r="AN27" s="81">
        <f t="shared" si="28"/>
        <v>8</v>
      </c>
      <c r="AO27" s="81">
        <f t="shared" si="29"/>
        <v>0</v>
      </c>
      <c r="AP27" s="85">
        <f t="shared" si="30"/>
        <v>-30</v>
      </c>
      <c r="AQ27" s="64" t="str">
        <f t="shared" si="31"/>
        <v>Y</v>
      </c>
      <c r="AR27" s="87">
        <f t="shared" si="32"/>
        <v>6</v>
      </c>
      <c r="AS27" s="93" t="str">
        <f t="shared" si="33"/>
        <v>L</v>
      </c>
      <c r="AT27" s="64" t="str">
        <f t="shared" si="34"/>
        <v>2/5</v>
      </c>
      <c r="AU27" s="64">
        <f t="shared" si="49"/>
        <v>2</v>
      </c>
      <c r="AV27" s="82">
        <f t="shared" si="35"/>
        <v>8</v>
      </c>
      <c r="AW27" s="82">
        <f t="shared" si="50"/>
        <v>0</v>
      </c>
      <c r="AX27" s="83">
        <f t="shared" si="36"/>
        <v>-30</v>
      </c>
      <c r="AY27" s="64" t="str">
        <f t="shared" si="37"/>
        <v>Y</v>
      </c>
      <c r="AZ27" s="81">
        <f t="shared" si="38"/>
        <v>8</v>
      </c>
      <c r="BA27" s="81">
        <f t="shared" si="51"/>
        <v>0</v>
      </c>
      <c r="BB27" s="85">
        <f t="shared" si="39"/>
        <v>-30</v>
      </c>
      <c r="BC27" s="64" t="str">
        <f t="shared" si="40"/>
        <v>Y</v>
      </c>
      <c r="BD27" s="87">
        <f t="shared" si="52"/>
        <v>6</v>
      </c>
    </row>
    <row r="28" spans="1:56">
      <c r="A28" s="197">
        <f t="shared" si="41"/>
        <v>18</v>
      </c>
      <c r="B28" s="198">
        <f>Data!B28</f>
        <v>18</v>
      </c>
      <c r="D28" s="73">
        <f t="shared" si="2"/>
        <v>3</v>
      </c>
      <c r="F28" s="86">
        <f t="shared" ref="F28:F31" si="74">IF($F27&lt;=5,F27+1,1)</f>
        <v>6</v>
      </c>
      <c r="G28" s="86" t="str">
        <f t="shared" si="3"/>
        <v xml:space="preserve"> </v>
      </c>
      <c r="H28" s="64" t="str">
        <f t="shared" si="4"/>
        <v>N</v>
      </c>
      <c r="I28" s="64" t="str">
        <f t="shared" si="5"/>
        <v xml:space="preserve"> </v>
      </c>
      <c r="J28" s="64" t="str">
        <f t="shared" si="6"/>
        <v xml:space="preserve"> </v>
      </c>
      <c r="K28" s="82" t="str">
        <f t="shared" si="0"/>
        <v>0</v>
      </c>
      <c r="L28" s="82">
        <f t="shared" si="7"/>
        <v>0</v>
      </c>
      <c r="M28" s="83">
        <f t="shared" si="43"/>
        <v>10</v>
      </c>
      <c r="N28" s="64" t="str">
        <f t="shared" si="44"/>
        <v>N</v>
      </c>
      <c r="O28" s="81" t="str">
        <f t="shared" si="70"/>
        <v>0</v>
      </c>
      <c r="P28" s="81">
        <f t="shared" si="71"/>
        <v>0</v>
      </c>
      <c r="Q28" s="85">
        <f t="shared" si="72"/>
        <v>10</v>
      </c>
      <c r="R28" s="64" t="str">
        <f t="shared" si="73"/>
        <v>N</v>
      </c>
      <c r="S28" s="87">
        <f t="shared" si="53"/>
        <v>10</v>
      </c>
      <c r="T28" s="86" t="str">
        <f t="shared" si="8"/>
        <v>L</v>
      </c>
      <c r="U28" s="64" t="str">
        <f t="shared" si="9"/>
        <v>Y</v>
      </c>
      <c r="V28" s="64" t="str">
        <f t="shared" si="10"/>
        <v xml:space="preserve"> </v>
      </c>
      <c r="W28" s="64">
        <f t="shared" si="11"/>
        <v>6</v>
      </c>
      <c r="X28" s="82">
        <f t="shared" si="61"/>
        <v>8</v>
      </c>
      <c r="Y28" s="82">
        <f t="shared" si="62"/>
        <v>0</v>
      </c>
      <c r="Z28" s="83">
        <f t="shared" si="63"/>
        <v>-24</v>
      </c>
      <c r="AA28" s="64" t="str">
        <f t="shared" si="64"/>
        <v>Y</v>
      </c>
      <c r="AB28" s="81">
        <f t="shared" si="65"/>
        <v>8</v>
      </c>
      <c r="AC28" s="81">
        <f t="shared" si="66"/>
        <v>0</v>
      </c>
      <c r="AD28" s="85">
        <f t="shared" si="67"/>
        <v>-24</v>
      </c>
      <c r="AE28" s="64" t="str">
        <f t="shared" si="68"/>
        <v>Y</v>
      </c>
      <c r="AF28" s="87">
        <f t="shared" si="69"/>
        <v>6</v>
      </c>
      <c r="AG28" s="93" t="str">
        <f t="shared" si="21"/>
        <v>L</v>
      </c>
      <c r="AH28" s="64" t="str">
        <f t="shared" si="22"/>
        <v>3/4</v>
      </c>
      <c r="AI28" s="64">
        <f t="shared" si="23"/>
        <v>3</v>
      </c>
      <c r="AJ28" s="82">
        <f t="shared" si="24"/>
        <v>8</v>
      </c>
      <c r="AK28" s="82">
        <f t="shared" si="25"/>
        <v>0</v>
      </c>
      <c r="AL28" s="83">
        <f t="shared" si="26"/>
        <v>-38</v>
      </c>
      <c r="AM28" s="64" t="str">
        <f t="shared" si="27"/>
        <v>Y</v>
      </c>
      <c r="AN28" s="81">
        <f t="shared" si="28"/>
        <v>8</v>
      </c>
      <c r="AO28" s="81">
        <f t="shared" si="29"/>
        <v>0</v>
      </c>
      <c r="AP28" s="85">
        <f t="shared" si="30"/>
        <v>-38</v>
      </c>
      <c r="AQ28" s="64" t="str">
        <f t="shared" si="31"/>
        <v>Y</v>
      </c>
      <c r="AR28" s="87">
        <f t="shared" si="32"/>
        <v>6</v>
      </c>
      <c r="AS28" s="93" t="str">
        <f t="shared" si="33"/>
        <v>L</v>
      </c>
      <c r="AT28" s="64" t="str">
        <f t="shared" si="34"/>
        <v>3/4</v>
      </c>
      <c r="AU28" s="64">
        <f t="shared" si="49"/>
        <v>3</v>
      </c>
      <c r="AV28" s="82">
        <f t="shared" si="35"/>
        <v>8</v>
      </c>
      <c r="AW28" s="82">
        <f t="shared" si="50"/>
        <v>0</v>
      </c>
      <c r="AX28" s="83">
        <f t="shared" si="36"/>
        <v>-38</v>
      </c>
      <c r="AY28" s="64" t="str">
        <f t="shared" si="37"/>
        <v>Y</v>
      </c>
      <c r="AZ28" s="81">
        <f t="shared" si="38"/>
        <v>8</v>
      </c>
      <c r="BA28" s="81">
        <f t="shared" si="51"/>
        <v>0</v>
      </c>
      <c r="BB28" s="85">
        <f t="shared" si="39"/>
        <v>-38</v>
      </c>
      <c r="BC28" s="64" t="str">
        <f t="shared" si="40"/>
        <v>Y</v>
      </c>
      <c r="BD28" s="87">
        <f t="shared" si="52"/>
        <v>6</v>
      </c>
    </row>
    <row r="29" spans="1:56">
      <c r="A29" s="197">
        <f t="shared" si="41"/>
        <v>19</v>
      </c>
      <c r="B29" s="198">
        <f>Data!B29</f>
        <v>1</v>
      </c>
      <c r="D29" s="73">
        <f t="shared" si="2"/>
        <v>1</v>
      </c>
      <c r="F29" s="86">
        <f t="shared" si="74"/>
        <v>1</v>
      </c>
      <c r="G29" s="86" t="str">
        <f t="shared" si="3"/>
        <v xml:space="preserve"> </v>
      </c>
      <c r="H29" s="64" t="str">
        <f t="shared" si="4"/>
        <v>Y</v>
      </c>
      <c r="I29" s="64" t="str">
        <f t="shared" si="5"/>
        <v>1/6</v>
      </c>
      <c r="J29" s="64">
        <f t="shared" si="6"/>
        <v>1</v>
      </c>
      <c r="K29" s="82">
        <f>IF(H29="N","0",IF(N28="Y",8,IF(OR(J29=1,J29=2),2,IF(J29=3,4,IF(J29=4,6,IF(J29&gt;=5,8))))))</f>
        <v>2</v>
      </c>
      <c r="L29" s="82">
        <f t="shared" si="7"/>
        <v>0</v>
      </c>
      <c r="M29" s="83">
        <f t="shared" si="43"/>
        <v>8</v>
      </c>
      <c r="N29" s="64" t="str">
        <f t="shared" si="44"/>
        <v>N</v>
      </c>
      <c r="O29" s="81">
        <f t="shared" si="70"/>
        <v>2</v>
      </c>
      <c r="P29" s="81">
        <f t="shared" si="71"/>
        <v>0</v>
      </c>
      <c r="Q29" s="85">
        <f t="shared" si="72"/>
        <v>8</v>
      </c>
      <c r="R29" s="64" t="str">
        <f t="shared" si="73"/>
        <v>N</v>
      </c>
      <c r="S29" s="87">
        <f t="shared" si="53"/>
        <v>10</v>
      </c>
      <c r="T29" s="86" t="str">
        <f t="shared" si="8"/>
        <v>W</v>
      </c>
      <c r="U29" s="64" t="str">
        <f t="shared" si="9"/>
        <v>Y</v>
      </c>
      <c r="V29" s="64" t="str">
        <f t="shared" si="10"/>
        <v>1/6</v>
      </c>
      <c r="W29" s="64">
        <f t="shared" si="11"/>
        <v>7</v>
      </c>
      <c r="X29" s="82">
        <f t="shared" si="61"/>
        <v>8</v>
      </c>
      <c r="Y29" s="82">
        <f t="shared" si="62"/>
        <v>24</v>
      </c>
      <c r="Z29" s="83">
        <f t="shared" si="63"/>
        <v>-8</v>
      </c>
      <c r="AA29" s="64" t="str">
        <f t="shared" si="64"/>
        <v>Y</v>
      </c>
      <c r="AB29" s="81">
        <f t="shared" si="65"/>
        <v>8</v>
      </c>
      <c r="AC29" s="81">
        <f t="shared" si="66"/>
        <v>24</v>
      </c>
      <c r="AD29" s="85">
        <f t="shared" si="67"/>
        <v>-8</v>
      </c>
      <c r="AE29" s="64" t="str">
        <f t="shared" si="68"/>
        <v>Y</v>
      </c>
      <c r="AF29" s="87">
        <f t="shared" si="69"/>
        <v>6</v>
      </c>
      <c r="AG29" s="93" t="str">
        <f t="shared" si="21"/>
        <v>W</v>
      </c>
      <c r="AH29" s="64" t="str">
        <f t="shared" si="22"/>
        <v>1/6</v>
      </c>
      <c r="AI29" s="64">
        <f t="shared" si="23"/>
        <v>1</v>
      </c>
      <c r="AJ29" s="82">
        <f t="shared" si="24"/>
        <v>8</v>
      </c>
      <c r="AK29" s="82">
        <f t="shared" si="25"/>
        <v>24</v>
      </c>
      <c r="AL29" s="83">
        <f t="shared" si="26"/>
        <v>-22</v>
      </c>
      <c r="AM29" s="64" t="str">
        <f t="shared" si="27"/>
        <v>Y</v>
      </c>
      <c r="AN29" s="81">
        <f t="shared" si="28"/>
        <v>8</v>
      </c>
      <c r="AO29" s="81">
        <f t="shared" si="29"/>
        <v>24</v>
      </c>
      <c r="AP29" s="85">
        <f t="shared" si="30"/>
        <v>-22</v>
      </c>
      <c r="AQ29" s="64" t="str">
        <f t="shared" si="31"/>
        <v>Y</v>
      </c>
      <c r="AR29" s="87">
        <f t="shared" si="32"/>
        <v>6</v>
      </c>
      <c r="AS29" s="93" t="str">
        <f t="shared" si="33"/>
        <v>W</v>
      </c>
      <c r="AT29" s="64" t="str">
        <f t="shared" si="34"/>
        <v>1/6</v>
      </c>
      <c r="AU29" s="64">
        <f t="shared" si="49"/>
        <v>1</v>
      </c>
      <c r="AV29" s="82">
        <f t="shared" si="35"/>
        <v>8</v>
      </c>
      <c r="AW29" s="82">
        <f t="shared" si="50"/>
        <v>24</v>
      </c>
      <c r="AX29" s="83">
        <f t="shared" si="36"/>
        <v>-22</v>
      </c>
      <c r="AY29" s="64" t="str">
        <f t="shared" si="37"/>
        <v>Y</v>
      </c>
      <c r="AZ29" s="81">
        <f t="shared" si="38"/>
        <v>8</v>
      </c>
      <c r="BA29" s="81">
        <f t="shared" si="51"/>
        <v>24</v>
      </c>
      <c r="BB29" s="85">
        <f t="shared" si="39"/>
        <v>-22</v>
      </c>
      <c r="BC29" s="64" t="str">
        <f t="shared" si="40"/>
        <v>Y</v>
      </c>
      <c r="BD29" s="87">
        <f t="shared" si="52"/>
        <v>6</v>
      </c>
    </row>
    <row r="30" spans="1:56">
      <c r="A30" s="197">
        <f t="shared" si="41"/>
        <v>20</v>
      </c>
      <c r="B30" s="198">
        <f>Data!B30</f>
        <v>4</v>
      </c>
      <c r="D30" s="73">
        <f t="shared" si="2"/>
        <v>1</v>
      </c>
      <c r="F30" s="86">
        <f t="shared" si="74"/>
        <v>2</v>
      </c>
      <c r="G30" s="86" t="str">
        <f t="shared" si="3"/>
        <v>W</v>
      </c>
      <c r="H30" s="64" t="str">
        <f t="shared" si="4"/>
        <v>N</v>
      </c>
      <c r="I30" s="64" t="str">
        <f t="shared" si="5"/>
        <v xml:space="preserve"> </v>
      </c>
      <c r="J30" s="64" t="str">
        <f t="shared" si="6"/>
        <v xml:space="preserve"> </v>
      </c>
      <c r="K30" s="82" t="str">
        <f t="shared" ref="K30:K93" si="75">IF(H30="N","0",IF(N29="Y",8,IF(OR(J30=1,J30=2),2,IF(J30=3,4,IF(J30=4,6,IF(J30&gt;=5,8))))))</f>
        <v>0</v>
      </c>
      <c r="L30" s="82">
        <f t="shared" si="7"/>
        <v>6</v>
      </c>
      <c r="M30" s="83">
        <f t="shared" si="43"/>
        <v>14</v>
      </c>
      <c r="N30" s="64" t="str">
        <f t="shared" si="44"/>
        <v>N</v>
      </c>
      <c r="O30" s="81" t="str">
        <f t="shared" si="70"/>
        <v>0</v>
      </c>
      <c r="P30" s="81">
        <f t="shared" si="71"/>
        <v>6</v>
      </c>
      <c r="Q30" s="85">
        <f t="shared" si="72"/>
        <v>14</v>
      </c>
      <c r="R30" s="64" t="str">
        <f t="shared" si="73"/>
        <v>N</v>
      </c>
      <c r="S30" s="87">
        <f t="shared" si="53"/>
        <v>14</v>
      </c>
      <c r="T30" s="86" t="str">
        <f t="shared" si="8"/>
        <v>W</v>
      </c>
      <c r="U30" s="64" t="str">
        <f t="shared" si="9"/>
        <v>N</v>
      </c>
      <c r="V30" s="64" t="str">
        <f t="shared" si="10"/>
        <v xml:space="preserve"> </v>
      </c>
      <c r="W30" s="64" t="str">
        <f t="shared" si="11"/>
        <v xml:space="preserve"> </v>
      </c>
      <c r="X30" s="82" t="str">
        <f t="shared" si="61"/>
        <v>0</v>
      </c>
      <c r="Y30" s="82">
        <f t="shared" si="62"/>
        <v>24</v>
      </c>
      <c r="Z30" s="83">
        <f t="shared" si="63"/>
        <v>16</v>
      </c>
      <c r="AA30" s="64" t="str">
        <f t="shared" si="64"/>
        <v>N</v>
      </c>
      <c r="AB30" s="81" t="str">
        <f t="shared" si="65"/>
        <v>0</v>
      </c>
      <c r="AC30" s="81">
        <f t="shared" si="66"/>
        <v>24</v>
      </c>
      <c r="AD30" s="85">
        <f t="shared" si="67"/>
        <v>16</v>
      </c>
      <c r="AE30" s="64" t="str">
        <f t="shared" si="68"/>
        <v>N</v>
      </c>
      <c r="AF30" s="87">
        <f t="shared" si="69"/>
        <v>16</v>
      </c>
      <c r="AG30" s="93" t="str">
        <f t="shared" si="21"/>
        <v>W</v>
      </c>
      <c r="AH30" s="64" t="str">
        <f t="shared" si="22"/>
        <v>1/6</v>
      </c>
      <c r="AI30" s="64">
        <f t="shared" si="23"/>
        <v>1</v>
      </c>
      <c r="AJ30" s="82">
        <f t="shared" si="24"/>
        <v>8</v>
      </c>
      <c r="AK30" s="82">
        <f t="shared" si="25"/>
        <v>24</v>
      </c>
      <c r="AL30" s="83">
        <f t="shared" si="26"/>
        <v>-6</v>
      </c>
      <c r="AM30" s="64" t="str">
        <f t="shared" si="27"/>
        <v>Y</v>
      </c>
      <c r="AN30" s="81">
        <f t="shared" si="28"/>
        <v>8</v>
      </c>
      <c r="AO30" s="81">
        <f t="shared" si="29"/>
        <v>24</v>
      </c>
      <c r="AP30" s="85">
        <f t="shared" si="30"/>
        <v>-6</v>
      </c>
      <c r="AQ30" s="64" t="str">
        <f t="shared" si="31"/>
        <v>Y</v>
      </c>
      <c r="AR30" s="87">
        <f t="shared" si="32"/>
        <v>6</v>
      </c>
      <c r="AS30" s="93" t="str">
        <f t="shared" si="33"/>
        <v>W</v>
      </c>
      <c r="AT30" s="64" t="str">
        <f t="shared" si="34"/>
        <v>1/6</v>
      </c>
      <c r="AU30" s="64">
        <f t="shared" si="49"/>
        <v>1</v>
      </c>
      <c r="AV30" s="82">
        <f t="shared" si="35"/>
        <v>8</v>
      </c>
      <c r="AW30" s="82">
        <f t="shared" si="50"/>
        <v>24</v>
      </c>
      <c r="AX30" s="83">
        <f t="shared" si="36"/>
        <v>-6</v>
      </c>
      <c r="AY30" s="64" t="str">
        <f t="shared" si="37"/>
        <v>Y</v>
      </c>
      <c r="AZ30" s="81">
        <f t="shared" si="38"/>
        <v>8</v>
      </c>
      <c r="BA30" s="81">
        <f t="shared" si="51"/>
        <v>24</v>
      </c>
      <c r="BB30" s="85">
        <f t="shared" si="39"/>
        <v>-6</v>
      </c>
      <c r="BC30" s="64" t="str">
        <f t="shared" si="40"/>
        <v>Y</v>
      </c>
      <c r="BD30" s="87">
        <f t="shared" si="52"/>
        <v>6</v>
      </c>
    </row>
    <row r="31" spans="1:56">
      <c r="A31" s="197">
        <f t="shared" si="41"/>
        <v>21</v>
      </c>
      <c r="B31" s="198">
        <f>Data!B31</f>
        <v>2</v>
      </c>
      <c r="D31" s="73">
        <f t="shared" si="2"/>
        <v>1</v>
      </c>
      <c r="F31" s="86">
        <f t="shared" si="74"/>
        <v>3</v>
      </c>
      <c r="G31" s="86" t="str">
        <f t="shared" si="3"/>
        <v xml:space="preserve"> </v>
      </c>
      <c r="H31" s="64" t="str">
        <f t="shared" si="4"/>
        <v>N</v>
      </c>
      <c r="I31" s="64" t="str">
        <f t="shared" si="5"/>
        <v xml:space="preserve"> </v>
      </c>
      <c r="J31" s="64" t="str">
        <f t="shared" si="6"/>
        <v xml:space="preserve"> </v>
      </c>
      <c r="K31" s="82" t="str">
        <f t="shared" si="75"/>
        <v>0</v>
      </c>
      <c r="L31" s="82">
        <f t="shared" si="7"/>
        <v>0</v>
      </c>
      <c r="M31" s="83">
        <f t="shared" si="43"/>
        <v>14</v>
      </c>
      <c r="N31" s="64" t="str">
        <f t="shared" si="44"/>
        <v>N</v>
      </c>
      <c r="O31" s="81" t="str">
        <f t="shared" si="70"/>
        <v>0</v>
      </c>
      <c r="P31" s="81">
        <f t="shared" si="71"/>
        <v>0</v>
      </c>
      <c r="Q31" s="85">
        <f t="shared" si="72"/>
        <v>14</v>
      </c>
      <c r="R31" s="64" t="str">
        <f t="shared" si="73"/>
        <v>N</v>
      </c>
      <c r="S31" s="87">
        <f t="shared" si="53"/>
        <v>14</v>
      </c>
      <c r="T31" s="86" t="str">
        <f t="shared" si="8"/>
        <v xml:space="preserve"> </v>
      </c>
      <c r="U31" s="64" t="str">
        <f t="shared" si="9"/>
        <v>N</v>
      </c>
      <c r="V31" s="64" t="str">
        <f t="shared" si="10"/>
        <v xml:space="preserve"> </v>
      </c>
      <c r="W31" s="64" t="str">
        <f t="shared" si="11"/>
        <v xml:space="preserve"> </v>
      </c>
      <c r="X31" s="82" t="str">
        <f t="shared" si="61"/>
        <v>0</v>
      </c>
      <c r="Y31" s="82">
        <f t="shared" si="62"/>
        <v>0</v>
      </c>
      <c r="Z31" s="83">
        <f t="shared" si="63"/>
        <v>16</v>
      </c>
      <c r="AA31" s="64" t="str">
        <f t="shared" si="64"/>
        <v>N</v>
      </c>
      <c r="AB31" s="81" t="str">
        <f t="shared" si="65"/>
        <v>0</v>
      </c>
      <c r="AC31" s="81">
        <f t="shared" si="66"/>
        <v>0</v>
      </c>
      <c r="AD31" s="85">
        <f t="shared" si="67"/>
        <v>16</v>
      </c>
      <c r="AE31" s="64" t="str">
        <f t="shared" si="68"/>
        <v>N</v>
      </c>
      <c r="AF31" s="87">
        <f t="shared" si="69"/>
        <v>16</v>
      </c>
      <c r="AG31" s="93" t="str">
        <f t="shared" si="21"/>
        <v>W</v>
      </c>
      <c r="AH31" s="64" t="str">
        <f t="shared" si="22"/>
        <v>1/6</v>
      </c>
      <c r="AI31" s="64">
        <f t="shared" si="23"/>
        <v>1</v>
      </c>
      <c r="AJ31" s="82">
        <f t="shared" si="24"/>
        <v>8</v>
      </c>
      <c r="AK31" s="82">
        <f t="shared" si="25"/>
        <v>24</v>
      </c>
      <c r="AL31" s="83">
        <f t="shared" si="26"/>
        <v>10</v>
      </c>
      <c r="AM31" s="64" t="str">
        <f t="shared" si="27"/>
        <v>N</v>
      </c>
      <c r="AN31" s="81">
        <f t="shared" si="28"/>
        <v>8</v>
      </c>
      <c r="AO31" s="81">
        <f t="shared" si="29"/>
        <v>24</v>
      </c>
      <c r="AP31" s="85">
        <f t="shared" si="30"/>
        <v>10</v>
      </c>
      <c r="AQ31" s="64" t="str">
        <f t="shared" si="31"/>
        <v>N</v>
      </c>
      <c r="AR31" s="87">
        <f t="shared" si="32"/>
        <v>10</v>
      </c>
      <c r="AS31" s="93" t="str">
        <f t="shared" si="33"/>
        <v>W</v>
      </c>
      <c r="AT31" s="64" t="str">
        <f t="shared" si="34"/>
        <v>1/6</v>
      </c>
      <c r="AU31" s="64">
        <f t="shared" si="49"/>
        <v>1</v>
      </c>
      <c r="AV31" s="82">
        <f t="shared" si="35"/>
        <v>8</v>
      </c>
      <c r="AW31" s="82">
        <f t="shared" si="50"/>
        <v>24</v>
      </c>
      <c r="AX31" s="83">
        <f t="shared" si="36"/>
        <v>10</v>
      </c>
      <c r="AY31" s="64" t="str">
        <f t="shared" si="37"/>
        <v>N</v>
      </c>
      <c r="AZ31" s="81">
        <f t="shared" si="38"/>
        <v>8</v>
      </c>
      <c r="BA31" s="81">
        <f t="shared" si="51"/>
        <v>24</v>
      </c>
      <c r="BB31" s="85">
        <f t="shared" si="39"/>
        <v>10</v>
      </c>
      <c r="BC31" s="64" t="str">
        <f t="shared" si="40"/>
        <v>N</v>
      </c>
      <c r="BD31" s="87">
        <f t="shared" si="52"/>
        <v>10</v>
      </c>
    </row>
    <row r="32" spans="1:56">
      <c r="A32" s="197">
        <f t="shared" si="41"/>
        <v>22</v>
      </c>
      <c r="B32" s="198">
        <f>Data!B32</f>
        <v>34</v>
      </c>
      <c r="D32" s="73">
        <f t="shared" si="2"/>
        <v>6</v>
      </c>
      <c r="F32" s="86">
        <f t="shared" ref="F32:F95" si="76">IF($F31&lt;=5,F31+1,1)</f>
        <v>4</v>
      </c>
      <c r="G32" s="86" t="str">
        <f t="shared" si="3"/>
        <v xml:space="preserve"> </v>
      </c>
      <c r="H32" s="64" t="str">
        <f t="shared" si="4"/>
        <v>N</v>
      </c>
      <c r="I32" s="64" t="str">
        <f t="shared" si="5"/>
        <v xml:space="preserve"> </v>
      </c>
      <c r="J32" s="64" t="str">
        <f t="shared" si="6"/>
        <v xml:space="preserve"> </v>
      </c>
      <c r="K32" s="82" t="str">
        <f t="shared" si="75"/>
        <v>0</v>
      </c>
      <c r="L32" s="82">
        <f t="shared" ref="L32:L95" si="77">IF(G32="W",K31*3,0)</f>
        <v>0</v>
      </c>
      <c r="M32" s="83">
        <f t="shared" ref="M32:M95" si="78">M31+L32-K32</f>
        <v>14</v>
      </c>
      <c r="N32" s="64" t="str">
        <f t="shared" si="44"/>
        <v>N</v>
      </c>
      <c r="O32" s="81" t="str">
        <f t="shared" si="70"/>
        <v>0</v>
      </c>
      <c r="P32" s="81">
        <f t="shared" si="71"/>
        <v>0</v>
      </c>
      <c r="Q32" s="85">
        <f t="shared" si="72"/>
        <v>14</v>
      </c>
      <c r="R32" s="64" t="str">
        <f t="shared" si="73"/>
        <v>N</v>
      </c>
      <c r="S32" s="87">
        <f t="shared" si="53"/>
        <v>14</v>
      </c>
      <c r="T32" s="86" t="str">
        <f t="shared" si="8"/>
        <v xml:space="preserve"> </v>
      </c>
      <c r="U32" s="64" t="str">
        <f t="shared" si="9"/>
        <v>N</v>
      </c>
      <c r="V32" s="64" t="str">
        <f t="shared" si="10"/>
        <v xml:space="preserve"> </v>
      </c>
      <c r="W32" s="64" t="str">
        <f t="shared" si="11"/>
        <v xml:space="preserve"> </v>
      </c>
      <c r="X32" s="82" t="str">
        <f t="shared" si="61"/>
        <v>0</v>
      </c>
      <c r="Y32" s="82">
        <f t="shared" si="62"/>
        <v>0</v>
      </c>
      <c r="Z32" s="83">
        <f t="shared" si="63"/>
        <v>16</v>
      </c>
      <c r="AA32" s="64" t="str">
        <f t="shared" si="64"/>
        <v>N</v>
      </c>
      <c r="AB32" s="81" t="str">
        <f t="shared" si="65"/>
        <v>0</v>
      </c>
      <c r="AC32" s="81">
        <f t="shared" si="66"/>
        <v>0</v>
      </c>
      <c r="AD32" s="85">
        <f t="shared" si="67"/>
        <v>16</v>
      </c>
      <c r="AE32" s="64" t="str">
        <f t="shared" si="68"/>
        <v>N</v>
      </c>
      <c r="AF32" s="87">
        <f t="shared" si="69"/>
        <v>16</v>
      </c>
      <c r="AG32" s="93" t="str">
        <f t="shared" si="21"/>
        <v>W</v>
      </c>
      <c r="AH32" s="64" t="str">
        <f t="shared" si="22"/>
        <v>1/6</v>
      </c>
      <c r="AI32" s="64">
        <f t="shared" si="23"/>
        <v>1</v>
      </c>
      <c r="AJ32" s="82">
        <f t="shared" si="24"/>
        <v>2</v>
      </c>
      <c r="AK32" s="82">
        <f t="shared" si="25"/>
        <v>24</v>
      </c>
      <c r="AL32" s="83">
        <f t="shared" si="26"/>
        <v>32</v>
      </c>
      <c r="AM32" s="64" t="str">
        <f t="shared" si="27"/>
        <v>N</v>
      </c>
      <c r="AN32" s="81">
        <f t="shared" si="28"/>
        <v>2</v>
      </c>
      <c r="AO32" s="81">
        <f t="shared" si="29"/>
        <v>24</v>
      </c>
      <c r="AP32" s="85">
        <f t="shared" si="30"/>
        <v>32</v>
      </c>
      <c r="AQ32" s="64" t="str">
        <f t="shared" si="31"/>
        <v>N</v>
      </c>
      <c r="AR32" s="87">
        <f t="shared" si="32"/>
        <v>32</v>
      </c>
      <c r="AS32" s="93" t="str">
        <f t="shared" si="33"/>
        <v>W</v>
      </c>
      <c r="AT32" s="64" t="str">
        <f t="shared" si="34"/>
        <v>1/6</v>
      </c>
      <c r="AU32" s="64">
        <f t="shared" si="49"/>
        <v>1</v>
      </c>
      <c r="AV32" s="82">
        <f t="shared" si="35"/>
        <v>2</v>
      </c>
      <c r="AW32" s="82">
        <f t="shared" si="50"/>
        <v>24</v>
      </c>
      <c r="AX32" s="83">
        <f t="shared" si="36"/>
        <v>32</v>
      </c>
      <c r="AY32" s="64" t="str">
        <f t="shared" si="37"/>
        <v>N</v>
      </c>
      <c r="AZ32" s="81">
        <f t="shared" si="38"/>
        <v>2</v>
      </c>
      <c r="BA32" s="81">
        <f t="shared" si="51"/>
        <v>24</v>
      </c>
      <c r="BB32" s="85">
        <f t="shared" si="39"/>
        <v>32</v>
      </c>
      <c r="BC32" s="64" t="str">
        <f t="shared" si="40"/>
        <v>N</v>
      </c>
      <c r="BD32" s="87">
        <f t="shared" si="52"/>
        <v>32</v>
      </c>
    </row>
    <row r="33" spans="1:56">
      <c r="A33" s="197">
        <f t="shared" si="41"/>
        <v>23</v>
      </c>
      <c r="B33" s="198">
        <f>Data!B33</f>
        <v>15</v>
      </c>
      <c r="D33" s="73">
        <f t="shared" si="2"/>
        <v>3</v>
      </c>
      <c r="F33" s="86">
        <f t="shared" si="76"/>
        <v>5</v>
      </c>
      <c r="G33" s="86" t="str">
        <f t="shared" si="3"/>
        <v xml:space="preserve"> </v>
      </c>
      <c r="H33" s="64" t="str">
        <f t="shared" si="4"/>
        <v>N</v>
      </c>
      <c r="I33" s="64" t="str">
        <f t="shared" si="5"/>
        <v xml:space="preserve"> </v>
      </c>
      <c r="J33" s="64" t="str">
        <f t="shared" si="6"/>
        <v xml:space="preserve"> </v>
      </c>
      <c r="K33" s="82" t="str">
        <f t="shared" si="75"/>
        <v>0</v>
      </c>
      <c r="L33" s="82">
        <f t="shared" si="77"/>
        <v>0</v>
      </c>
      <c r="M33" s="83">
        <f t="shared" si="78"/>
        <v>14</v>
      </c>
      <c r="N33" s="64" t="str">
        <f t="shared" si="44"/>
        <v>N</v>
      </c>
      <c r="O33" s="81" t="str">
        <f t="shared" si="70"/>
        <v>0</v>
      </c>
      <c r="P33" s="81">
        <f t="shared" si="71"/>
        <v>0</v>
      </c>
      <c r="Q33" s="85">
        <f t="shared" si="72"/>
        <v>14</v>
      </c>
      <c r="R33" s="64" t="str">
        <f t="shared" si="73"/>
        <v>N</v>
      </c>
      <c r="S33" s="87">
        <f t="shared" si="53"/>
        <v>14</v>
      </c>
      <c r="T33" s="86" t="str">
        <f t="shared" si="8"/>
        <v xml:space="preserve"> </v>
      </c>
      <c r="U33" s="64" t="str">
        <f t="shared" si="9"/>
        <v>N</v>
      </c>
      <c r="V33" s="64" t="str">
        <f t="shared" si="10"/>
        <v xml:space="preserve"> </v>
      </c>
      <c r="W33" s="64" t="str">
        <f t="shared" si="11"/>
        <v xml:space="preserve"> </v>
      </c>
      <c r="X33" s="82" t="str">
        <f t="shared" si="61"/>
        <v>0</v>
      </c>
      <c r="Y33" s="82">
        <f t="shared" si="62"/>
        <v>0</v>
      </c>
      <c r="Z33" s="83">
        <f t="shared" si="63"/>
        <v>16</v>
      </c>
      <c r="AA33" s="64" t="str">
        <f t="shared" si="64"/>
        <v>N</v>
      </c>
      <c r="AB33" s="81" t="str">
        <f t="shared" si="65"/>
        <v>0</v>
      </c>
      <c r="AC33" s="81">
        <f t="shared" si="66"/>
        <v>0</v>
      </c>
      <c r="AD33" s="85">
        <f t="shared" si="67"/>
        <v>16</v>
      </c>
      <c r="AE33" s="64" t="str">
        <f t="shared" si="68"/>
        <v>N</v>
      </c>
      <c r="AF33" s="87">
        <f t="shared" si="69"/>
        <v>16</v>
      </c>
      <c r="AG33" s="93" t="str">
        <f t="shared" si="21"/>
        <v>W</v>
      </c>
      <c r="AH33" s="64" t="str">
        <f t="shared" si="22"/>
        <v>1/6</v>
      </c>
      <c r="AI33" s="64">
        <f t="shared" si="23"/>
        <v>1</v>
      </c>
      <c r="AJ33" s="82">
        <f t="shared" si="24"/>
        <v>2</v>
      </c>
      <c r="AK33" s="82">
        <f t="shared" si="25"/>
        <v>6</v>
      </c>
      <c r="AL33" s="83">
        <f t="shared" si="26"/>
        <v>36</v>
      </c>
      <c r="AM33" s="64" t="str">
        <f t="shared" si="27"/>
        <v>N</v>
      </c>
      <c r="AN33" s="81">
        <f t="shared" si="28"/>
        <v>2</v>
      </c>
      <c r="AO33" s="81">
        <f t="shared" si="29"/>
        <v>6</v>
      </c>
      <c r="AP33" s="85">
        <f t="shared" si="30"/>
        <v>36</v>
      </c>
      <c r="AQ33" s="64" t="str">
        <f t="shared" si="31"/>
        <v>N</v>
      </c>
      <c r="AR33" s="87">
        <f t="shared" si="32"/>
        <v>36</v>
      </c>
      <c r="AS33" s="93" t="str">
        <f t="shared" si="33"/>
        <v>W</v>
      </c>
      <c r="AT33" s="64" t="str">
        <f t="shared" si="34"/>
        <v>1/6</v>
      </c>
      <c r="AU33" s="64">
        <f t="shared" si="49"/>
        <v>1</v>
      </c>
      <c r="AV33" s="82">
        <f t="shared" si="35"/>
        <v>2</v>
      </c>
      <c r="AW33" s="82">
        <f t="shared" si="50"/>
        <v>6</v>
      </c>
      <c r="AX33" s="83">
        <f t="shared" si="36"/>
        <v>36</v>
      </c>
      <c r="AY33" s="64" t="str">
        <f t="shared" si="37"/>
        <v>N</v>
      </c>
      <c r="AZ33" s="81">
        <f t="shared" si="38"/>
        <v>2</v>
      </c>
      <c r="BA33" s="81">
        <f t="shared" si="51"/>
        <v>6</v>
      </c>
      <c r="BB33" s="85">
        <f t="shared" si="39"/>
        <v>36</v>
      </c>
      <c r="BC33" s="64" t="str">
        <f t="shared" si="40"/>
        <v>N</v>
      </c>
      <c r="BD33" s="87">
        <f t="shared" si="52"/>
        <v>36</v>
      </c>
    </row>
    <row r="34" spans="1:56">
      <c r="A34" s="197">
        <f t="shared" si="41"/>
        <v>24</v>
      </c>
      <c r="B34" s="198">
        <f>Data!B34</f>
        <v>34</v>
      </c>
      <c r="D34" s="73">
        <f t="shared" si="2"/>
        <v>6</v>
      </c>
      <c r="F34" s="86">
        <f t="shared" si="76"/>
        <v>6</v>
      </c>
      <c r="G34" s="86" t="str">
        <f t="shared" si="3"/>
        <v xml:space="preserve"> </v>
      </c>
      <c r="H34" s="64" t="str">
        <f t="shared" si="4"/>
        <v>N</v>
      </c>
      <c r="I34" s="64" t="str">
        <f t="shared" si="5"/>
        <v xml:space="preserve"> </v>
      </c>
      <c r="J34" s="64" t="str">
        <f t="shared" si="6"/>
        <v xml:space="preserve"> </v>
      </c>
      <c r="K34" s="82" t="str">
        <f t="shared" si="75"/>
        <v>0</v>
      </c>
      <c r="L34" s="82">
        <f t="shared" si="77"/>
        <v>0</v>
      </c>
      <c r="M34" s="83">
        <f t="shared" si="78"/>
        <v>14</v>
      </c>
      <c r="N34" s="64" t="str">
        <f t="shared" si="44"/>
        <v>N</v>
      </c>
      <c r="O34" s="81" t="str">
        <f t="shared" si="70"/>
        <v>0</v>
      </c>
      <c r="P34" s="81">
        <f t="shared" si="71"/>
        <v>0</v>
      </c>
      <c r="Q34" s="85">
        <f t="shared" si="72"/>
        <v>14</v>
      </c>
      <c r="R34" s="64" t="str">
        <f t="shared" si="73"/>
        <v>N</v>
      </c>
      <c r="S34" s="87">
        <f t="shared" si="53"/>
        <v>14</v>
      </c>
      <c r="T34" s="86" t="str">
        <f t="shared" si="8"/>
        <v xml:space="preserve"> </v>
      </c>
      <c r="U34" s="64" t="str">
        <f t="shared" si="9"/>
        <v>N</v>
      </c>
      <c r="V34" s="64" t="str">
        <f t="shared" si="10"/>
        <v xml:space="preserve"> </v>
      </c>
      <c r="W34" s="64" t="str">
        <f t="shared" si="11"/>
        <v xml:space="preserve"> </v>
      </c>
      <c r="X34" s="82" t="str">
        <f t="shared" si="61"/>
        <v>0</v>
      </c>
      <c r="Y34" s="82">
        <f t="shared" si="62"/>
        <v>0</v>
      </c>
      <c r="Z34" s="83">
        <f t="shared" si="63"/>
        <v>16</v>
      </c>
      <c r="AA34" s="64" t="str">
        <f t="shared" si="64"/>
        <v>N</v>
      </c>
      <c r="AB34" s="81" t="str">
        <f t="shared" si="65"/>
        <v>0</v>
      </c>
      <c r="AC34" s="81">
        <f t="shared" si="66"/>
        <v>0</v>
      </c>
      <c r="AD34" s="85">
        <f t="shared" si="67"/>
        <v>16</v>
      </c>
      <c r="AE34" s="64" t="str">
        <f t="shared" si="68"/>
        <v>N</v>
      </c>
      <c r="AF34" s="87">
        <f t="shared" si="69"/>
        <v>16</v>
      </c>
      <c r="AG34" s="93" t="str">
        <f t="shared" si="21"/>
        <v>L</v>
      </c>
      <c r="AH34" s="64" t="str">
        <f t="shared" si="22"/>
        <v>2/5</v>
      </c>
      <c r="AI34" s="64">
        <f t="shared" si="23"/>
        <v>2</v>
      </c>
      <c r="AJ34" s="82">
        <f t="shared" si="24"/>
        <v>2</v>
      </c>
      <c r="AK34" s="82">
        <f t="shared" si="25"/>
        <v>0</v>
      </c>
      <c r="AL34" s="83">
        <f t="shared" si="26"/>
        <v>34</v>
      </c>
      <c r="AM34" s="64" t="str">
        <f t="shared" si="27"/>
        <v>N</v>
      </c>
      <c r="AN34" s="81">
        <f t="shared" si="28"/>
        <v>2</v>
      </c>
      <c r="AO34" s="81">
        <f t="shared" si="29"/>
        <v>0</v>
      </c>
      <c r="AP34" s="85">
        <f t="shared" si="30"/>
        <v>34</v>
      </c>
      <c r="AQ34" s="64" t="str">
        <f t="shared" si="31"/>
        <v>N</v>
      </c>
      <c r="AR34" s="87">
        <f t="shared" si="32"/>
        <v>36</v>
      </c>
      <c r="AS34" s="93" t="str">
        <f t="shared" si="33"/>
        <v>L</v>
      </c>
      <c r="AT34" s="64" t="str">
        <f t="shared" si="34"/>
        <v>2/5</v>
      </c>
      <c r="AU34" s="64">
        <f t="shared" si="49"/>
        <v>2</v>
      </c>
      <c r="AV34" s="82">
        <f t="shared" si="35"/>
        <v>2</v>
      </c>
      <c r="AW34" s="82">
        <f t="shared" si="50"/>
        <v>0</v>
      </c>
      <c r="AX34" s="83">
        <f t="shared" si="36"/>
        <v>34</v>
      </c>
      <c r="AY34" s="64" t="str">
        <f t="shared" si="37"/>
        <v>N</v>
      </c>
      <c r="AZ34" s="81">
        <f t="shared" si="38"/>
        <v>2</v>
      </c>
      <c r="BA34" s="81">
        <f t="shared" si="51"/>
        <v>0</v>
      </c>
      <c r="BB34" s="85">
        <f t="shared" si="39"/>
        <v>34</v>
      </c>
      <c r="BC34" s="64" t="str">
        <f t="shared" si="40"/>
        <v>N</v>
      </c>
      <c r="BD34" s="87">
        <f t="shared" si="52"/>
        <v>36</v>
      </c>
    </row>
    <row r="35" spans="1:56">
      <c r="A35" s="197">
        <f t="shared" si="41"/>
        <v>25</v>
      </c>
      <c r="B35" s="198">
        <f>Data!B35</f>
        <v>0</v>
      </c>
      <c r="D35" s="73">
        <f t="shared" si="2"/>
        <v>0</v>
      </c>
      <c r="F35" s="86">
        <f t="shared" si="76"/>
        <v>1</v>
      </c>
      <c r="G35" s="86" t="str">
        <f t="shared" si="3"/>
        <v xml:space="preserve"> </v>
      </c>
      <c r="H35" s="64" t="str">
        <f t="shared" si="4"/>
        <v>Y</v>
      </c>
      <c r="I35" s="64" t="str">
        <f t="shared" si="5"/>
        <v>1/6</v>
      </c>
      <c r="J35" s="64">
        <f t="shared" si="6"/>
        <v>1</v>
      </c>
      <c r="K35" s="82">
        <f t="shared" si="75"/>
        <v>2</v>
      </c>
      <c r="L35" s="82">
        <f t="shared" si="77"/>
        <v>0</v>
      </c>
      <c r="M35" s="83">
        <f t="shared" si="78"/>
        <v>12</v>
      </c>
      <c r="N35" s="64" t="str">
        <f t="shared" si="44"/>
        <v>N</v>
      </c>
      <c r="O35" s="81">
        <f t="shared" si="70"/>
        <v>2</v>
      </c>
      <c r="P35" s="81">
        <f t="shared" si="71"/>
        <v>0</v>
      </c>
      <c r="Q35" s="85">
        <f t="shared" si="72"/>
        <v>12</v>
      </c>
      <c r="R35" s="64" t="str">
        <f t="shared" si="73"/>
        <v>N</v>
      </c>
      <c r="S35" s="87">
        <f t="shared" si="53"/>
        <v>14</v>
      </c>
      <c r="T35" s="86" t="str">
        <f t="shared" si="8"/>
        <v xml:space="preserve"> </v>
      </c>
      <c r="U35" s="64" t="str">
        <f t="shared" si="9"/>
        <v>Y</v>
      </c>
      <c r="V35" s="64" t="str">
        <f t="shared" si="10"/>
        <v>1/6</v>
      </c>
      <c r="W35" s="64">
        <f t="shared" si="11"/>
        <v>1</v>
      </c>
      <c r="X35" s="82">
        <f t="shared" si="61"/>
        <v>2</v>
      </c>
      <c r="Y35" s="82">
        <f t="shared" si="62"/>
        <v>0</v>
      </c>
      <c r="Z35" s="83">
        <f t="shared" si="63"/>
        <v>14</v>
      </c>
      <c r="AA35" s="64" t="str">
        <f t="shared" si="64"/>
        <v>N</v>
      </c>
      <c r="AB35" s="81">
        <f t="shared" si="65"/>
        <v>2</v>
      </c>
      <c r="AC35" s="81">
        <f t="shared" si="66"/>
        <v>0</v>
      </c>
      <c r="AD35" s="85">
        <f t="shared" si="67"/>
        <v>14</v>
      </c>
      <c r="AE35" s="64" t="str">
        <f t="shared" si="68"/>
        <v>N</v>
      </c>
      <c r="AF35" s="87">
        <f t="shared" si="69"/>
        <v>16</v>
      </c>
      <c r="AG35" s="93" t="str">
        <f t="shared" si="21"/>
        <v>L</v>
      </c>
      <c r="AH35" s="64" t="str">
        <f t="shared" si="22"/>
        <v>3/4</v>
      </c>
      <c r="AI35" s="64">
        <f t="shared" si="23"/>
        <v>3</v>
      </c>
      <c r="AJ35" s="82">
        <f t="shared" si="24"/>
        <v>4</v>
      </c>
      <c r="AK35" s="82">
        <f t="shared" si="25"/>
        <v>0</v>
      </c>
      <c r="AL35" s="83">
        <f t="shared" si="26"/>
        <v>30</v>
      </c>
      <c r="AM35" s="64" t="str">
        <f t="shared" si="27"/>
        <v>N</v>
      </c>
      <c r="AN35" s="81">
        <f t="shared" si="28"/>
        <v>4</v>
      </c>
      <c r="AO35" s="81">
        <f t="shared" si="29"/>
        <v>0</v>
      </c>
      <c r="AP35" s="85">
        <f t="shared" si="30"/>
        <v>30</v>
      </c>
      <c r="AQ35" s="64" t="str">
        <f t="shared" si="31"/>
        <v>N</v>
      </c>
      <c r="AR35" s="87">
        <f t="shared" si="32"/>
        <v>36</v>
      </c>
      <c r="AS35" s="93" t="str">
        <f t="shared" si="33"/>
        <v>L</v>
      </c>
      <c r="AT35" s="64" t="str">
        <f t="shared" si="34"/>
        <v>3/4</v>
      </c>
      <c r="AU35" s="64">
        <f t="shared" si="49"/>
        <v>3</v>
      </c>
      <c r="AV35" s="82">
        <f t="shared" si="35"/>
        <v>4</v>
      </c>
      <c r="AW35" s="82">
        <f t="shared" si="50"/>
        <v>0</v>
      </c>
      <c r="AX35" s="83">
        <f t="shared" si="36"/>
        <v>30</v>
      </c>
      <c r="AY35" s="64" t="str">
        <f t="shared" si="37"/>
        <v>N</v>
      </c>
      <c r="AZ35" s="81">
        <f t="shared" si="38"/>
        <v>4</v>
      </c>
      <c r="BA35" s="81">
        <f t="shared" si="51"/>
        <v>0</v>
      </c>
      <c r="BB35" s="85">
        <f t="shared" si="39"/>
        <v>30</v>
      </c>
      <c r="BC35" s="64" t="str">
        <f t="shared" si="40"/>
        <v>N</v>
      </c>
      <c r="BD35" s="87">
        <f t="shared" si="52"/>
        <v>36</v>
      </c>
    </row>
    <row r="36" spans="1:56">
      <c r="A36" s="197">
        <f t="shared" si="41"/>
        <v>26</v>
      </c>
      <c r="B36" s="198">
        <f>Data!B36</f>
        <v>29</v>
      </c>
      <c r="D36" s="73">
        <f t="shared" si="2"/>
        <v>5</v>
      </c>
      <c r="F36" s="86">
        <f t="shared" si="76"/>
        <v>2</v>
      </c>
      <c r="G36" s="86" t="str">
        <f t="shared" si="3"/>
        <v>L</v>
      </c>
      <c r="H36" s="64" t="str">
        <f t="shared" si="4"/>
        <v>Y</v>
      </c>
      <c r="I36" s="64" t="str">
        <f t="shared" si="5"/>
        <v>2/5</v>
      </c>
      <c r="J36" s="64">
        <f t="shared" si="6"/>
        <v>2</v>
      </c>
      <c r="K36" s="82">
        <f t="shared" si="75"/>
        <v>2</v>
      </c>
      <c r="L36" s="82">
        <f t="shared" si="77"/>
        <v>0</v>
      </c>
      <c r="M36" s="83">
        <f t="shared" si="78"/>
        <v>10</v>
      </c>
      <c r="N36" s="64" t="str">
        <f t="shared" si="44"/>
        <v>N</v>
      </c>
      <c r="O36" s="81">
        <f t="shared" si="70"/>
        <v>2</v>
      </c>
      <c r="P36" s="81">
        <f t="shared" si="71"/>
        <v>0</v>
      </c>
      <c r="Q36" s="85">
        <f t="shared" si="72"/>
        <v>10</v>
      </c>
      <c r="R36" s="64" t="str">
        <f t="shared" si="73"/>
        <v>N</v>
      </c>
      <c r="S36" s="87">
        <f t="shared" si="53"/>
        <v>14</v>
      </c>
      <c r="T36" s="86" t="str">
        <f t="shared" si="8"/>
        <v>L</v>
      </c>
      <c r="U36" s="64" t="str">
        <f t="shared" si="9"/>
        <v>Y</v>
      </c>
      <c r="V36" s="64" t="str">
        <f t="shared" si="10"/>
        <v>2/5</v>
      </c>
      <c r="W36" s="64">
        <f t="shared" si="11"/>
        <v>2</v>
      </c>
      <c r="X36" s="82">
        <f t="shared" si="61"/>
        <v>2</v>
      </c>
      <c r="Y36" s="82">
        <f t="shared" si="62"/>
        <v>0</v>
      </c>
      <c r="Z36" s="83">
        <f t="shared" si="63"/>
        <v>12</v>
      </c>
      <c r="AA36" s="64" t="str">
        <f t="shared" si="64"/>
        <v>N</v>
      </c>
      <c r="AB36" s="81">
        <f t="shared" si="65"/>
        <v>2</v>
      </c>
      <c r="AC36" s="81">
        <f t="shared" si="66"/>
        <v>0</v>
      </c>
      <c r="AD36" s="85">
        <f t="shared" si="67"/>
        <v>12</v>
      </c>
      <c r="AE36" s="64" t="str">
        <f t="shared" si="68"/>
        <v>N</v>
      </c>
      <c r="AF36" s="87">
        <f t="shared" si="69"/>
        <v>16</v>
      </c>
      <c r="AG36" s="93" t="str">
        <f t="shared" si="21"/>
        <v>L</v>
      </c>
      <c r="AH36" s="64" t="str">
        <f t="shared" si="22"/>
        <v>3/4</v>
      </c>
      <c r="AI36" s="64">
        <f t="shared" si="23"/>
        <v>4</v>
      </c>
      <c r="AJ36" s="82">
        <f t="shared" si="24"/>
        <v>6</v>
      </c>
      <c r="AK36" s="82">
        <f t="shared" si="25"/>
        <v>0</v>
      </c>
      <c r="AL36" s="83">
        <f t="shared" si="26"/>
        <v>24</v>
      </c>
      <c r="AM36" s="64" t="str">
        <f t="shared" si="27"/>
        <v>N</v>
      </c>
      <c r="AN36" s="81">
        <f t="shared" si="28"/>
        <v>6</v>
      </c>
      <c r="AO36" s="81">
        <f t="shared" si="29"/>
        <v>0</v>
      </c>
      <c r="AP36" s="85">
        <f t="shared" si="30"/>
        <v>24</v>
      </c>
      <c r="AQ36" s="64" t="str">
        <f t="shared" si="31"/>
        <v>N</v>
      </c>
      <c r="AR36" s="87">
        <f t="shared" si="32"/>
        <v>36</v>
      </c>
      <c r="AS36" s="93" t="str">
        <f t="shared" si="33"/>
        <v>L</v>
      </c>
      <c r="AT36" s="64" t="str">
        <f t="shared" si="34"/>
        <v>1/6</v>
      </c>
      <c r="AU36" s="64">
        <f t="shared" si="49"/>
        <v>4</v>
      </c>
      <c r="AV36" s="82">
        <f t="shared" si="35"/>
        <v>6</v>
      </c>
      <c r="AW36" s="82">
        <f t="shared" si="50"/>
        <v>0</v>
      </c>
      <c r="AX36" s="83">
        <f t="shared" si="36"/>
        <v>24</v>
      </c>
      <c r="AY36" s="64" t="str">
        <f t="shared" si="37"/>
        <v>N</v>
      </c>
      <c r="AZ36" s="81">
        <f t="shared" si="38"/>
        <v>6</v>
      </c>
      <c r="BA36" s="81">
        <f t="shared" si="51"/>
        <v>0</v>
      </c>
      <c r="BB36" s="85">
        <f t="shared" si="39"/>
        <v>24</v>
      </c>
      <c r="BC36" s="64" t="str">
        <f t="shared" si="40"/>
        <v>N</v>
      </c>
      <c r="BD36" s="87">
        <f t="shared" si="52"/>
        <v>36</v>
      </c>
    </row>
    <row r="37" spans="1:56">
      <c r="A37" s="197">
        <f t="shared" si="41"/>
        <v>27</v>
      </c>
      <c r="B37" s="198">
        <f>Data!B37</f>
        <v>25</v>
      </c>
      <c r="D37" s="73">
        <f t="shared" si="2"/>
        <v>5</v>
      </c>
      <c r="F37" s="86">
        <f t="shared" si="76"/>
        <v>3</v>
      </c>
      <c r="G37" s="86" t="str">
        <f t="shared" si="3"/>
        <v>W</v>
      </c>
      <c r="H37" s="64" t="str">
        <f t="shared" si="4"/>
        <v>N</v>
      </c>
      <c r="I37" s="64" t="str">
        <f t="shared" si="5"/>
        <v xml:space="preserve"> </v>
      </c>
      <c r="J37" s="64" t="str">
        <f t="shared" si="6"/>
        <v xml:space="preserve"> </v>
      </c>
      <c r="K37" s="82" t="str">
        <f t="shared" si="75"/>
        <v>0</v>
      </c>
      <c r="L37" s="82">
        <f t="shared" si="77"/>
        <v>6</v>
      </c>
      <c r="M37" s="83">
        <f t="shared" si="78"/>
        <v>16</v>
      </c>
      <c r="N37" s="64" t="str">
        <f t="shared" si="44"/>
        <v>N</v>
      </c>
      <c r="O37" s="81" t="str">
        <f t="shared" si="70"/>
        <v>0</v>
      </c>
      <c r="P37" s="81">
        <f t="shared" si="71"/>
        <v>6</v>
      </c>
      <c r="Q37" s="85">
        <f t="shared" si="72"/>
        <v>16</v>
      </c>
      <c r="R37" s="64" t="str">
        <f t="shared" si="73"/>
        <v>N</v>
      </c>
      <c r="S37" s="87">
        <f t="shared" si="53"/>
        <v>16</v>
      </c>
      <c r="T37" s="86" t="str">
        <f t="shared" si="8"/>
        <v>W</v>
      </c>
      <c r="U37" s="64" t="str">
        <f t="shared" si="9"/>
        <v>N</v>
      </c>
      <c r="V37" s="64" t="str">
        <f t="shared" si="10"/>
        <v xml:space="preserve"> </v>
      </c>
      <c r="W37" s="64" t="str">
        <f t="shared" si="11"/>
        <v xml:space="preserve"> </v>
      </c>
      <c r="X37" s="82" t="str">
        <f t="shared" si="61"/>
        <v>0</v>
      </c>
      <c r="Y37" s="82">
        <f t="shared" si="62"/>
        <v>6</v>
      </c>
      <c r="Z37" s="83">
        <f t="shared" si="63"/>
        <v>18</v>
      </c>
      <c r="AA37" s="64" t="str">
        <f t="shared" si="64"/>
        <v>N</v>
      </c>
      <c r="AB37" s="81" t="str">
        <f t="shared" si="65"/>
        <v>0</v>
      </c>
      <c r="AC37" s="81">
        <f t="shared" si="66"/>
        <v>6</v>
      </c>
      <c r="AD37" s="85">
        <f t="shared" si="67"/>
        <v>18</v>
      </c>
      <c r="AE37" s="64" t="str">
        <f t="shared" si="68"/>
        <v>N</v>
      </c>
      <c r="AF37" s="87">
        <f t="shared" si="69"/>
        <v>18</v>
      </c>
      <c r="AG37" s="93" t="str">
        <f t="shared" si="21"/>
        <v>L</v>
      </c>
      <c r="AH37" s="64" t="str">
        <f t="shared" si="22"/>
        <v>2/5</v>
      </c>
      <c r="AI37" s="64">
        <f t="shared" si="23"/>
        <v>5</v>
      </c>
      <c r="AJ37" s="82">
        <f t="shared" si="24"/>
        <v>8</v>
      </c>
      <c r="AK37" s="82">
        <f t="shared" si="25"/>
        <v>0</v>
      </c>
      <c r="AL37" s="83">
        <f t="shared" si="26"/>
        <v>16</v>
      </c>
      <c r="AM37" s="64" t="str">
        <f t="shared" si="27"/>
        <v>N</v>
      </c>
      <c r="AN37" s="81">
        <f t="shared" si="28"/>
        <v>8</v>
      </c>
      <c r="AO37" s="81">
        <f t="shared" si="29"/>
        <v>0</v>
      </c>
      <c r="AP37" s="85">
        <f t="shared" si="30"/>
        <v>16</v>
      </c>
      <c r="AQ37" s="64" t="str">
        <f t="shared" si="31"/>
        <v>N</v>
      </c>
      <c r="AR37" s="87">
        <f t="shared" si="32"/>
        <v>36</v>
      </c>
      <c r="AS37" s="93" t="str">
        <f t="shared" si="33"/>
        <v>L</v>
      </c>
      <c r="AT37" s="64" t="str">
        <f t="shared" si="34"/>
        <v>2/5</v>
      </c>
      <c r="AU37" s="64">
        <f t="shared" si="49"/>
        <v>5</v>
      </c>
      <c r="AV37" s="82">
        <f t="shared" si="35"/>
        <v>8</v>
      </c>
      <c r="AW37" s="82">
        <f t="shared" si="50"/>
        <v>0</v>
      </c>
      <c r="AX37" s="83">
        <f t="shared" si="36"/>
        <v>16</v>
      </c>
      <c r="AY37" s="64" t="str">
        <f t="shared" si="37"/>
        <v>N</v>
      </c>
      <c r="AZ37" s="81">
        <f t="shared" si="38"/>
        <v>8</v>
      </c>
      <c r="BA37" s="81">
        <f t="shared" si="51"/>
        <v>0</v>
      </c>
      <c r="BB37" s="85">
        <f t="shared" si="39"/>
        <v>16</v>
      </c>
      <c r="BC37" s="64" t="str">
        <f t="shared" si="40"/>
        <v>N</v>
      </c>
      <c r="BD37" s="87">
        <f t="shared" si="52"/>
        <v>36</v>
      </c>
    </row>
    <row r="38" spans="1:56">
      <c r="A38" s="197">
        <f t="shared" si="41"/>
        <v>28</v>
      </c>
      <c r="B38" s="198">
        <f>Data!B38</f>
        <v>1</v>
      </c>
      <c r="D38" s="73">
        <f t="shared" si="2"/>
        <v>1</v>
      </c>
      <c r="F38" s="86">
        <f t="shared" si="76"/>
        <v>4</v>
      </c>
      <c r="G38" s="86" t="str">
        <f t="shared" si="3"/>
        <v xml:space="preserve"> </v>
      </c>
      <c r="H38" s="64" t="str">
        <f t="shared" si="4"/>
        <v>N</v>
      </c>
      <c r="I38" s="64" t="str">
        <f t="shared" si="5"/>
        <v xml:space="preserve"> </v>
      </c>
      <c r="J38" s="64" t="str">
        <f t="shared" si="6"/>
        <v xml:space="preserve"> </v>
      </c>
      <c r="K38" s="82" t="str">
        <f t="shared" si="75"/>
        <v>0</v>
      </c>
      <c r="L38" s="82">
        <f t="shared" si="77"/>
        <v>0</v>
      </c>
      <c r="M38" s="83">
        <f t="shared" si="78"/>
        <v>16</v>
      </c>
      <c r="N38" s="64" t="str">
        <f t="shared" si="44"/>
        <v>N</v>
      </c>
      <c r="O38" s="81" t="str">
        <f t="shared" si="70"/>
        <v>0</v>
      </c>
      <c r="P38" s="81">
        <f t="shared" si="71"/>
        <v>0</v>
      </c>
      <c r="Q38" s="85">
        <f t="shared" si="72"/>
        <v>16</v>
      </c>
      <c r="R38" s="64" t="str">
        <f t="shared" si="73"/>
        <v>N</v>
      </c>
      <c r="S38" s="87">
        <f t="shared" si="53"/>
        <v>16</v>
      </c>
      <c r="T38" s="86" t="str">
        <f t="shared" si="8"/>
        <v xml:space="preserve"> </v>
      </c>
      <c r="U38" s="64" t="str">
        <f t="shared" si="9"/>
        <v>N</v>
      </c>
      <c r="V38" s="64" t="str">
        <f t="shared" si="10"/>
        <v xml:space="preserve"> </v>
      </c>
      <c r="W38" s="64" t="str">
        <f t="shared" si="11"/>
        <v xml:space="preserve"> </v>
      </c>
      <c r="X38" s="82" t="str">
        <f t="shared" si="61"/>
        <v>0</v>
      </c>
      <c r="Y38" s="82">
        <f t="shared" si="62"/>
        <v>0</v>
      </c>
      <c r="Z38" s="83">
        <f t="shared" si="63"/>
        <v>18</v>
      </c>
      <c r="AA38" s="64" t="str">
        <f t="shared" si="64"/>
        <v>N</v>
      </c>
      <c r="AB38" s="81" t="str">
        <f t="shared" si="65"/>
        <v>0</v>
      </c>
      <c r="AC38" s="81">
        <f t="shared" si="66"/>
        <v>0</v>
      </c>
      <c r="AD38" s="85">
        <f t="shared" si="67"/>
        <v>18</v>
      </c>
      <c r="AE38" s="64" t="str">
        <f t="shared" si="68"/>
        <v>N</v>
      </c>
      <c r="AF38" s="87">
        <f t="shared" si="69"/>
        <v>18</v>
      </c>
      <c r="AG38" s="93" t="str">
        <f t="shared" si="21"/>
        <v>W</v>
      </c>
      <c r="AH38" s="64" t="str">
        <f t="shared" si="22"/>
        <v>1/6</v>
      </c>
      <c r="AI38" s="64">
        <f t="shared" si="23"/>
        <v>1</v>
      </c>
      <c r="AJ38" s="82">
        <f t="shared" si="24"/>
        <v>2</v>
      </c>
      <c r="AK38" s="82">
        <f t="shared" si="25"/>
        <v>24</v>
      </c>
      <c r="AL38" s="83">
        <f t="shared" si="26"/>
        <v>38</v>
      </c>
      <c r="AM38" s="64" t="str">
        <f t="shared" si="27"/>
        <v>N</v>
      </c>
      <c r="AN38" s="81">
        <f t="shared" si="28"/>
        <v>2</v>
      </c>
      <c r="AO38" s="81">
        <f t="shared" si="29"/>
        <v>24</v>
      </c>
      <c r="AP38" s="85">
        <f t="shared" si="30"/>
        <v>38</v>
      </c>
      <c r="AQ38" s="64" t="str">
        <f t="shared" si="31"/>
        <v>N</v>
      </c>
      <c r="AR38" s="87">
        <f t="shared" si="32"/>
        <v>38</v>
      </c>
      <c r="AS38" s="93" t="str">
        <f t="shared" si="33"/>
        <v>W</v>
      </c>
      <c r="AT38" s="64" t="str">
        <f t="shared" si="34"/>
        <v>1/6</v>
      </c>
      <c r="AU38" s="64">
        <f t="shared" si="49"/>
        <v>1</v>
      </c>
      <c r="AV38" s="82">
        <f t="shared" si="35"/>
        <v>2</v>
      </c>
      <c r="AW38" s="82">
        <f t="shared" si="50"/>
        <v>24</v>
      </c>
      <c r="AX38" s="83">
        <f t="shared" si="36"/>
        <v>38</v>
      </c>
      <c r="AY38" s="64" t="str">
        <f t="shared" si="37"/>
        <v>N</v>
      </c>
      <c r="AZ38" s="81">
        <f t="shared" si="38"/>
        <v>2</v>
      </c>
      <c r="BA38" s="81">
        <f t="shared" si="51"/>
        <v>24</v>
      </c>
      <c r="BB38" s="85">
        <f t="shared" si="39"/>
        <v>38</v>
      </c>
      <c r="BC38" s="64" t="str">
        <f t="shared" si="40"/>
        <v>N</v>
      </c>
      <c r="BD38" s="87">
        <f t="shared" si="52"/>
        <v>38</v>
      </c>
    </row>
    <row r="39" spans="1:56">
      <c r="A39" s="197">
        <f t="shared" si="41"/>
        <v>29</v>
      </c>
      <c r="B39" s="198">
        <f>Data!B39</f>
        <v>15</v>
      </c>
      <c r="D39" s="73">
        <f t="shared" si="2"/>
        <v>3</v>
      </c>
      <c r="F39" s="86">
        <f t="shared" si="76"/>
        <v>5</v>
      </c>
      <c r="G39" s="86" t="str">
        <f t="shared" si="3"/>
        <v xml:space="preserve"> </v>
      </c>
      <c r="H39" s="64" t="str">
        <f t="shared" si="4"/>
        <v>N</v>
      </c>
      <c r="I39" s="64" t="str">
        <f t="shared" si="5"/>
        <v xml:space="preserve"> </v>
      </c>
      <c r="J39" s="64" t="str">
        <f t="shared" si="6"/>
        <v xml:space="preserve"> </v>
      </c>
      <c r="K39" s="82" t="str">
        <f t="shared" si="75"/>
        <v>0</v>
      </c>
      <c r="L39" s="82">
        <f t="shared" si="77"/>
        <v>0</v>
      </c>
      <c r="M39" s="83">
        <f t="shared" si="78"/>
        <v>16</v>
      </c>
      <c r="N39" s="64" t="str">
        <f t="shared" si="44"/>
        <v>N</v>
      </c>
      <c r="O39" s="81" t="str">
        <f t="shared" si="70"/>
        <v>0</v>
      </c>
      <c r="P39" s="81">
        <f t="shared" si="71"/>
        <v>0</v>
      </c>
      <c r="Q39" s="85">
        <f t="shared" si="72"/>
        <v>16</v>
      </c>
      <c r="R39" s="64" t="str">
        <f t="shared" si="73"/>
        <v>N</v>
      </c>
      <c r="S39" s="87">
        <f t="shared" si="53"/>
        <v>16</v>
      </c>
      <c r="T39" s="86" t="str">
        <f t="shared" si="8"/>
        <v xml:space="preserve"> </v>
      </c>
      <c r="U39" s="64" t="str">
        <f t="shared" si="9"/>
        <v>N</v>
      </c>
      <c r="V39" s="64" t="str">
        <f t="shared" si="10"/>
        <v xml:space="preserve"> </v>
      </c>
      <c r="W39" s="64" t="str">
        <f t="shared" si="11"/>
        <v xml:space="preserve"> </v>
      </c>
      <c r="X39" s="82" t="str">
        <f t="shared" si="61"/>
        <v>0</v>
      </c>
      <c r="Y39" s="82">
        <f t="shared" si="62"/>
        <v>0</v>
      </c>
      <c r="Z39" s="83">
        <f t="shared" si="63"/>
        <v>18</v>
      </c>
      <c r="AA39" s="64" t="str">
        <f t="shared" si="64"/>
        <v>N</v>
      </c>
      <c r="AB39" s="81" t="str">
        <f t="shared" si="65"/>
        <v>0</v>
      </c>
      <c r="AC39" s="81">
        <f t="shared" si="66"/>
        <v>0</v>
      </c>
      <c r="AD39" s="85">
        <f t="shared" si="67"/>
        <v>18</v>
      </c>
      <c r="AE39" s="64" t="str">
        <f t="shared" si="68"/>
        <v>N</v>
      </c>
      <c r="AF39" s="87">
        <f t="shared" si="69"/>
        <v>18</v>
      </c>
      <c r="AG39" s="93" t="str">
        <f t="shared" si="21"/>
        <v>W</v>
      </c>
      <c r="AH39" s="64" t="str">
        <f t="shared" si="22"/>
        <v>1/6</v>
      </c>
      <c r="AI39" s="64">
        <f t="shared" si="23"/>
        <v>1</v>
      </c>
      <c r="AJ39" s="82">
        <f t="shared" si="24"/>
        <v>2</v>
      </c>
      <c r="AK39" s="82">
        <f t="shared" si="25"/>
        <v>6</v>
      </c>
      <c r="AL39" s="83">
        <f t="shared" si="26"/>
        <v>42</v>
      </c>
      <c r="AM39" s="64" t="str">
        <f t="shared" si="27"/>
        <v>N</v>
      </c>
      <c r="AN39" s="81">
        <f t="shared" si="28"/>
        <v>2</v>
      </c>
      <c r="AO39" s="81">
        <f t="shared" si="29"/>
        <v>6</v>
      </c>
      <c r="AP39" s="85">
        <f t="shared" si="30"/>
        <v>42</v>
      </c>
      <c r="AQ39" s="64" t="str">
        <f t="shared" si="31"/>
        <v>N</v>
      </c>
      <c r="AR39" s="87">
        <f t="shared" si="32"/>
        <v>42</v>
      </c>
      <c r="AS39" s="93" t="str">
        <f t="shared" si="33"/>
        <v>W</v>
      </c>
      <c r="AT39" s="64" t="str">
        <f t="shared" si="34"/>
        <v>1/6</v>
      </c>
      <c r="AU39" s="64">
        <f t="shared" si="49"/>
        <v>1</v>
      </c>
      <c r="AV39" s="82">
        <f t="shared" si="35"/>
        <v>2</v>
      </c>
      <c r="AW39" s="82">
        <f t="shared" si="50"/>
        <v>6</v>
      </c>
      <c r="AX39" s="83">
        <f t="shared" si="36"/>
        <v>42</v>
      </c>
      <c r="AY39" s="64" t="str">
        <f t="shared" si="37"/>
        <v>N</v>
      </c>
      <c r="AZ39" s="81">
        <f t="shared" si="38"/>
        <v>2</v>
      </c>
      <c r="BA39" s="81">
        <f t="shared" si="51"/>
        <v>6</v>
      </c>
      <c r="BB39" s="85">
        <f t="shared" si="39"/>
        <v>42</v>
      </c>
      <c r="BC39" s="64" t="str">
        <f t="shared" si="40"/>
        <v>N</v>
      </c>
      <c r="BD39" s="87">
        <f t="shared" si="52"/>
        <v>42</v>
      </c>
    </row>
    <row r="40" spans="1:56">
      <c r="A40" s="197">
        <f t="shared" si="41"/>
        <v>30</v>
      </c>
      <c r="B40" s="198">
        <f>Data!B40</f>
        <v>12</v>
      </c>
      <c r="D40" s="73">
        <f t="shared" si="2"/>
        <v>2</v>
      </c>
      <c r="F40" s="86">
        <f t="shared" si="76"/>
        <v>6</v>
      </c>
      <c r="G40" s="86" t="str">
        <f t="shared" si="3"/>
        <v xml:space="preserve"> </v>
      </c>
      <c r="H40" s="64" t="str">
        <f t="shared" si="4"/>
        <v>N</v>
      </c>
      <c r="I40" s="64" t="str">
        <f t="shared" si="5"/>
        <v xml:space="preserve"> </v>
      </c>
      <c r="J40" s="64" t="str">
        <f t="shared" si="6"/>
        <v xml:space="preserve"> </v>
      </c>
      <c r="K40" s="82" t="str">
        <f t="shared" si="75"/>
        <v>0</v>
      </c>
      <c r="L40" s="82">
        <f t="shared" si="77"/>
        <v>0</v>
      </c>
      <c r="M40" s="83">
        <f t="shared" si="78"/>
        <v>16</v>
      </c>
      <c r="N40" s="64" t="str">
        <f t="shared" si="44"/>
        <v>N</v>
      </c>
      <c r="O40" s="81" t="str">
        <f t="shared" si="70"/>
        <v>0</v>
      </c>
      <c r="P40" s="81">
        <f t="shared" si="71"/>
        <v>0</v>
      </c>
      <c r="Q40" s="85">
        <f t="shared" si="72"/>
        <v>16</v>
      </c>
      <c r="R40" s="64" t="str">
        <f t="shared" si="73"/>
        <v>N</v>
      </c>
      <c r="S40" s="87">
        <f t="shared" si="53"/>
        <v>16</v>
      </c>
      <c r="T40" s="86" t="str">
        <f t="shared" si="8"/>
        <v xml:space="preserve"> </v>
      </c>
      <c r="U40" s="64" t="str">
        <f t="shared" si="9"/>
        <v>N</v>
      </c>
      <c r="V40" s="64" t="str">
        <f t="shared" si="10"/>
        <v xml:space="preserve"> </v>
      </c>
      <c r="W40" s="64" t="str">
        <f t="shared" si="11"/>
        <v xml:space="preserve"> </v>
      </c>
      <c r="X40" s="82" t="str">
        <f t="shared" si="61"/>
        <v>0</v>
      </c>
      <c r="Y40" s="82">
        <f t="shared" si="62"/>
        <v>0</v>
      </c>
      <c r="Z40" s="83">
        <f t="shared" si="63"/>
        <v>18</v>
      </c>
      <c r="AA40" s="64" t="str">
        <f t="shared" si="64"/>
        <v>N</v>
      </c>
      <c r="AB40" s="81" t="str">
        <f t="shared" si="65"/>
        <v>0</v>
      </c>
      <c r="AC40" s="81">
        <f t="shared" si="66"/>
        <v>0</v>
      </c>
      <c r="AD40" s="85">
        <f t="shared" si="67"/>
        <v>18</v>
      </c>
      <c r="AE40" s="64" t="str">
        <f t="shared" si="68"/>
        <v>N</v>
      </c>
      <c r="AF40" s="87">
        <f t="shared" si="69"/>
        <v>18</v>
      </c>
      <c r="AG40" s="93" t="str">
        <f t="shared" si="21"/>
        <v>L</v>
      </c>
      <c r="AH40" s="64" t="str">
        <f t="shared" si="22"/>
        <v>2/5</v>
      </c>
      <c r="AI40" s="64">
        <f t="shared" si="23"/>
        <v>2</v>
      </c>
      <c r="AJ40" s="82">
        <f t="shared" si="24"/>
        <v>2</v>
      </c>
      <c r="AK40" s="82">
        <f t="shared" si="25"/>
        <v>0</v>
      </c>
      <c r="AL40" s="83">
        <f t="shared" si="26"/>
        <v>40</v>
      </c>
      <c r="AM40" s="64" t="str">
        <f t="shared" si="27"/>
        <v>N</v>
      </c>
      <c r="AN40" s="81">
        <f t="shared" si="28"/>
        <v>2</v>
      </c>
      <c r="AO40" s="81">
        <f t="shared" si="29"/>
        <v>0</v>
      </c>
      <c r="AP40" s="85">
        <f t="shared" si="30"/>
        <v>40</v>
      </c>
      <c r="AQ40" s="64" t="str">
        <f t="shared" si="31"/>
        <v>N</v>
      </c>
      <c r="AR40" s="87">
        <f t="shared" si="32"/>
        <v>42</v>
      </c>
      <c r="AS40" s="93" t="str">
        <f t="shared" si="33"/>
        <v>L</v>
      </c>
      <c r="AT40" s="64" t="str">
        <f t="shared" si="34"/>
        <v>2/5</v>
      </c>
      <c r="AU40" s="64">
        <f t="shared" si="49"/>
        <v>2</v>
      </c>
      <c r="AV40" s="82">
        <f t="shared" si="35"/>
        <v>2</v>
      </c>
      <c r="AW40" s="82">
        <f t="shared" si="50"/>
        <v>0</v>
      </c>
      <c r="AX40" s="83">
        <f t="shared" si="36"/>
        <v>40</v>
      </c>
      <c r="AY40" s="64" t="str">
        <f t="shared" si="37"/>
        <v>N</v>
      </c>
      <c r="AZ40" s="81">
        <f t="shared" si="38"/>
        <v>2</v>
      </c>
      <c r="BA40" s="81">
        <f t="shared" si="51"/>
        <v>0</v>
      </c>
      <c r="BB40" s="85">
        <f t="shared" si="39"/>
        <v>40</v>
      </c>
      <c r="BC40" s="64" t="str">
        <f t="shared" si="40"/>
        <v>N</v>
      </c>
      <c r="BD40" s="87">
        <f t="shared" si="52"/>
        <v>42</v>
      </c>
    </row>
    <row r="41" spans="1:56">
      <c r="A41" s="197">
        <f t="shared" si="41"/>
        <v>31</v>
      </c>
      <c r="B41" s="198">
        <f>Data!B41</f>
        <v>35</v>
      </c>
      <c r="D41" s="73">
        <f t="shared" si="2"/>
        <v>6</v>
      </c>
      <c r="F41" s="86">
        <f t="shared" si="76"/>
        <v>1</v>
      </c>
      <c r="G41" s="86" t="str">
        <f t="shared" si="3"/>
        <v xml:space="preserve"> </v>
      </c>
      <c r="H41" s="64" t="str">
        <f t="shared" si="4"/>
        <v>Y</v>
      </c>
      <c r="I41" s="64" t="str">
        <f t="shared" si="5"/>
        <v>1/6</v>
      </c>
      <c r="J41" s="64">
        <f t="shared" si="6"/>
        <v>1</v>
      </c>
      <c r="K41" s="82">
        <f t="shared" si="75"/>
        <v>2</v>
      </c>
      <c r="L41" s="82">
        <f t="shared" si="77"/>
        <v>0</v>
      </c>
      <c r="M41" s="83">
        <f t="shared" si="78"/>
        <v>14</v>
      </c>
      <c r="N41" s="64" t="str">
        <f t="shared" si="44"/>
        <v>N</v>
      </c>
      <c r="O41" s="81">
        <f t="shared" si="70"/>
        <v>2</v>
      </c>
      <c r="P41" s="81">
        <f t="shared" si="71"/>
        <v>0</v>
      </c>
      <c r="Q41" s="85">
        <f t="shared" si="72"/>
        <v>14</v>
      </c>
      <c r="R41" s="64" t="str">
        <f t="shared" si="73"/>
        <v>N</v>
      </c>
      <c r="S41" s="87">
        <f t="shared" si="53"/>
        <v>16</v>
      </c>
      <c r="T41" s="86" t="str">
        <f t="shared" si="8"/>
        <v xml:space="preserve"> </v>
      </c>
      <c r="U41" s="64" t="str">
        <f t="shared" si="9"/>
        <v>Y</v>
      </c>
      <c r="V41" s="64" t="str">
        <f t="shared" si="10"/>
        <v>1/6</v>
      </c>
      <c r="W41" s="64">
        <f t="shared" si="11"/>
        <v>1</v>
      </c>
      <c r="X41" s="82">
        <f t="shared" si="61"/>
        <v>2</v>
      </c>
      <c r="Y41" s="82">
        <f t="shared" si="62"/>
        <v>0</v>
      </c>
      <c r="Z41" s="83">
        <f t="shared" si="63"/>
        <v>16</v>
      </c>
      <c r="AA41" s="64" t="str">
        <f t="shared" si="64"/>
        <v>N</v>
      </c>
      <c r="AB41" s="81">
        <f t="shared" si="65"/>
        <v>2</v>
      </c>
      <c r="AC41" s="81">
        <f t="shared" si="66"/>
        <v>0</v>
      </c>
      <c r="AD41" s="85">
        <f t="shared" si="67"/>
        <v>16</v>
      </c>
      <c r="AE41" s="64" t="str">
        <f t="shared" si="68"/>
        <v>N</v>
      </c>
      <c r="AF41" s="87">
        <f t="shared" si="69"/>
        <v>18</v>
      </c>
      <c r="AG41" s="93" t="str">
        <f t="shared" si="21"/>
        <v>W</v>
      </c>
      <c r="AH41" s="64" t="str">
        <f t="shared" si="22"/>
        <v>1/6</v>
      </c>
      <c r="AI41" s="64">
        <f t="shared" si="23"/>
        <v>1</v>
      </c>
      <c r="AJ41" s="82">
        <f t="shared" si="24"/>
        <v>2</v>
      </c>
      <c r="AK41" s="82">
        <f t="shared" si="25"/>
        <v>6</v>
      </c>
      <c r="AL41" s="83">
        <f t="shared" si="26"/>
        <v>44</v>
      </c>
      <c r="AM41" s="64" t="str">
        <f t="shared" si="27"/>
        <v>N</v>
      </c>
      <c r="AN41" s="81">
        <f t="shared" si="28"/>
        <v>2</v>
      </c>
      <c r="AO41" s="81">
        <f t="shared" si="29"/>
        <v>6</v>
      </c>
      <c r="AP41" s="85">
        <f t="shared" si="30"/>
        <v>44</v>
      </c>
      <c r="AQ41" s="64" t="str">
        <f t="shared" si="31"/>
        <v>N</v>
      </c>
      <c r="AR41" s="87">
        <f t="shared" si="32"/>
        <v>44</v>
      </c>
      <c r="AS41" s="93" t="str">
        <f t="shared" si="33"/>
        <v>W</v>
      </c>
      <c r="AT41" s="64" t="str">
        <f t="shared" si="34"/>
        <v>1/6</v>
      </c>
      <c r="AU41" s="64">
        <f t="shared" si="49"/>
        <v>1</v>
      </c>
      <c r="AV41" s="82">
        <f t="shared" si="35"/>
        <v>2</v>
      </c>
      <c r="AW41" s="82">
        <f t="shared" si="50"/>
        <v>6</v>
      </c>
      <c r="AX41" s="83">
        <f t="shared" si="36"/>
        <v>44</v>
      </c>
      <c r="AY41" s="64" t="str">
        <f t="shared" si="37"/>
        <v>N</v>
      </c>
      <c r="AZ41" s="81">
        <f t="shared" si="38"/>
        <v>2</v>
      </c>
      <c r="BA41" s="81">
        <f t="shared" si="51"/>
        <v>6</v>
      </c>
      <c r="BB41" s="85">
        <f t="shared" si="39"/>
        <v>44</v>
      </c>
      <c r="BC41" s="64" t="str">
        <f t="shared" si="40"/>
        <v>N</v>
      </c>
      <c r="BD41" s="87">
        <f t="shared" si="52"/>
        <v>44</v>
      </c>
    </row>
    <row r="42" spans="1:56">
      <c r="A42" s="197">
        <f t="shared" si="41"/>
        <v>32</v>
      </c>
      <c r="B42" s="198">
        <f>Data!B42</f>
        <v>17</v>
      </c>
      <c r="D42" s="73">
        <f t="shared" si="2"/>
        <v>3</v>
      </c>
      <c r="F42" s="86">
        <f t="shared" si="76"/>
        <v>2</v>
      </c>
      <c r="G42" s="86" t="str">
        <f t="shared" si="3"/>
        <v>W</v>
      </c>
      <c r="H42" s="64" t="str">
        <f t="shared" si="4"/>
        <v>N</v>
      </c>
      <c r="I42" s="64" t="str">
        <f t="shared" si="5"/>
        <v xml:space="preserve"> </v>
      </c>
      <c r="J42" s="64" t="str">
        <f t="shared" si="6"/>
        <v xml:space="preserve"> </v>
      </c>
      <c r="K42" s="82" t="str">
        <f t="shared" si="75"/>
        <v>0</v>
      </c>
      <c r="L42" s="82">
        <f t="shared" si="77"/>
        <v>6</v>
      </c>
      <c r="M42" s="83">
        <f t="shared" si="78"/>
        <v>20</v>
      </c>
      <c r="N42" s="64" t="str">
        <f t="shared" si="44"/>
        <v>N</v>
      </c>
      <c r="O42" s="81" t="str">
        <f t="shared" si="70"/>
        <v>0</v>
      </c>
      <c r="P42" s="81">
        <f t="shared" si="71"/>
        <v>6</v>
      </c>
      <c r="Q42" s="85">
        <f t="shared" si="72"/>
        <v>20</v>
      </c>
      <c r="R42" s="64" t="str">
        <f t="shared" si="73"/>
        <v>N</v>
      </c>
      <c r="S42" s="87">
        <f t="shared" si="53"/>
        <v>20</v>
      </c>
      <c r="T42" s="86" t="str">
        <f t="shared" si="8"/>
        <v>W</v>
      </c>
      <c r="U42" s="64" t="str">
        <f t="shared" si="9"/>
        <v>N</v>
      </c>
      <c r="V42" s="64" t="str">
        <f t="shared" si="10"/>
        <v xml:space="preserve"> </v>
      </c>
      <c r="W42" s="64" t="str">
        <f t="shared" si="11"/>
        <v xml:space="preserve"> </v>
      </c>
      <c r="X42" s="82" t="str">
        <f t="shared" si="61"/>
        <v>0</v>
      </c>
      <c r="Y42" s="82">
        <f t="shared" si="62"/>
        <v>6</v>
      </c>
      <c r="Z42" s="83">
        <f t="shared" si="63"/>
        <v>22</v>
      </c>
      <c r="AA42" s="64" t="str">
        <f t="shared" si="64"/>
        <v>N</v>
      </c>
      <c r="AB42" s="81" t="str">
        <f t="shared" si="65"/>
        <v>0</v>
      </c>
      <c r="AC42" s="81">
        <f t="shared" si="66"/>
        <v>6</v>
      </c>
      <c r="AD42" s="85">
        <f t="shared" si="67"/>
        <v>22</v>
      </c>
      <c r="AE42" s="64" t="str">
        <f t="shared" si="68"/>
        <v>N</v>
      </c>
      <c r="AF42" s="87">
        <f t="shared" si="69"/>
        <v>22</v>
      </c>
      <c r="AG42" s="93" t="str">
        <f t="shared" si="21"/>
        <v>W</v>
      </c>
      <c r="AH42" s="64" t="str">
        <f t="shared" si="22"/>
        <v>1/6</v>
      </c>
      <c r="AI42" s="64">
        <f t="shared" si="23"/>
        <v>1</v>
      </c>
      <c r="AJ42" s="82">
        <f t="shared" si="24"/>
        <v>2</v>
      </c>
      <c r="AK42" s="82">
        <f t="shared" si="25"/>
        <v>6</v>
      </c>
      <c r="AL42" s="83">
        <f t="shared" si="26"/>
        <v>48</v>
      </c>
      <c r="AM42" s="64" t="str">
        <f t="shared" si="27"/>
        <v>N</v>
      </c>
      <c r="AN42" s="81">
        <f t="shared" si="28"/>
        <v>2</v>
      </c>
      <c r="AO42" s="81">
        <f t="shared" si="29"/>
        <v>6</v>
      </c>
      <c r="AP42" s="85">
        <f t="shared" si="30"/>
        <v>48</v>
      </c>
      <c r="AQ42" s="64" t="str">
        <f t="shared" si="31"/>
        <v>N</v>
      </c>
      <c r="AR42" s="87">
        <f t="shared" si="32"/>
        <v>48</v>
      </c>
      <c r="AS42" s="93" t="str">
        <f t="shared" si="33"/>
        <v>W</v>
      </c>
      <c r="AT42" s="64" t="str">
        <f t="shared" si="34"/>
        <v>1/6</v>
      </c>
      <c r="AU42" s="64">
        <f t="shared" si="49"/>
        <v>1</v>
      </c>
      <c r="AV42" s="82">
        <f t="shared" si="35"/>
        <v>2</v>
      </c>
      <c r="AW42" s="82">
        <f t="shared" si="50"/>
        <v>6</v>
      </c>
      <c r="AX42" s="83">
        <f t="shared" si="36"/>
        <v>48</v>
      </c>
      <c r="AY42" s="64" t="str">
        <f t="shared" si="37"/>
        <v>N</v>
      </c>
      <c r="AZ42" s="81">
        <f t="shared" si="38"/>
        <v>2</v>
      </c>
      <c r="BA42" s="81">
        <f t="shared" si="51"/>
        <v>6</v>
      </c>
      <c r="BB42" s="85">
        <f t="shared" si="39"/>
        <v>48</v>
      </c>
      <c r="BC42" s="64" t="str">
        <f t="shared" si="40"/>
        <v>N</v>
      </c>
      <c r="BD42" s="87">
        <f t="shared" si="52"/>
        <v>48</v>
      </c>
    </row>
    <row r="43" spans="1:56">
      <c r="A43" s="197">
        <f t="shared" si="41"/>
        <v>33</v>
      </c>
      <c r="B43" s="198">
        <f>Data!B43</f>
        <v>14</v>
      </c>
      <c r="D43" s="73">
        <f t="shared" si="2"/>
        <v>3</v>
      </c>
      <c r="F43" s="86">
        <f t="shared" si="76"/>
        <v>3</v>
      </c>
      <c r="G43" s="86" t="str">
        <f t="shared" si="3"/>
        <v xml:space="preserve"> </v>
      </c>
      <c r="H43" s="64" t="str">
        <f t="shared" si="4"/>
        <v>N</v>
      </c>
      <c r="I43" s="64" t="str">
        <f t="shared" si="5"/>
        <v xml:space="preserve"> </v>
      </c>
      <c r="J43" s="64" t="str">
        <f t="shared" si="6"/>
        <v xml:space="preserve"> </v>
      </c>
      <c r="K43" s="82" t="str">
        <f t="shared" si="75"/>
        <v>0</v>
      </c>
      <c r="L43" s="82">
        <f t="shared" si="77"/>
        <v>0</v>
      </c>
      <c r="M43" s="83">
        <f t="shared" si="78"/>
        <v>20</v>
      </c>
      <c r="N43" s="64" t="str">
        <f t="shared" si="44"/>
        <v>N</v>
      </c>
      <c r="O43" s="81" t="str">
        <f t="shared" si="70"/>
        <v>0</v>
      </c>
      <c r="P43" s="81">
        <f t="shared" si="71"/>
        <v>0</v>
      </c>
      <c r="Q43" s="85">
        <f t="shared" si="72"/>
        <v>20</v>
      </c>
      <c r="R43" s="64" t="str">
        <f t="shared" si="73"/>
        <v>N</v>
      </c>
      <c r="S43" s="87">
        <f t="shared" si="53"/>
        <v>20</v>
      </c>
      <c r="T43" s="86" t="str">
        <f t="shared" si="8"/>
        <v xml:space="preserve"> </v>
      </c>
      <c r="U43" s="64" t="str">
        <f t="shared" si="9"/>
        <v>N</v>
      </c>
      <c r="V43" s="64" t="str">
        <f t="shared" si="10"/>
        <v xml:space="preserve"> </v>
      </c>
      <c r="W43" s="64" t="str">
        <f t="shared" si="11"/>
        <v xml:space="preserve"> </v>
      </c>
      <c r="X43" s="82" t="str">
        <f t="shared" si="61"/>
        <v>0</v>
      </c>
      <c r="Y43" s="82">
        <f t="shared" si="62"/>
        <v>0</v>
      </c>
      <c r="Z43" s="83">
        <f t="shared" si="63"/>
        <v>22</v>
      </c>
      <c r="AA43" s="64" t="str">
        <f t="shared" si="64"/>
        <v>N</v>
      </c>
      <c r="AB43" s="81" t="str">
        <f t="shared" si="65"/>
        <v>0</v>
      </c>
      <c r="AC43" s="81">
        <f t="shared" si="66"/>
        <v>0</v>
      </c>
      <c r="AD43" s="85">
        <f t="shared" si="67"/>
        <v>22</v>
      </c>
      <c r="AE43" s="64" t="str">
        <f t="shared" si="68"/>
        <v>N</v>
      </c>
      <c r="AF43" s="87">
        <f t="shared" si="69"/>
        <v>22</v>
      </c>
      <c r="AG43" s="93" t="str">
        <f t="shared" si="21"/>
        <v>L</v>
      </c>
      <c r="AH43" s="64" t="str">
        <f t="shared" si="22"/>
        <v>2/5</v>
      </c>
      <c r="AI43" s="64">
        <f t="shared" si="23"/>
        <v>2</v>
      </c>
      <c r="AJ43" s="82">
        <f t="shared" si="24"/>
        <v>2</v>
      </c>
      <c r="AK43" s="82">
        <f t="shared" si="25"/>
        <v>0</v>
      </c>
      <c r="AL43" s="83">
        <f t="shared" si="26"/>
        <v>46</v>
      </c>
      <c r="AM43" s="64" t="str">
        <f t="shared" si="27"/>
        <v>N</v>
      </c>
      <c r="AN43" s="81">
        <f t="shared" si="28"/>
        <v>2</v>
      </c>
      <c r="AO43" s="81">
        <f t="shared" si="29"/>
        <v>0</v>
      </c>
      <c r="AP43" s="85">
        <f t="shared" si="30"/>
        <v>46</v>
      </c>
      <c r="AQ43" s="64" t="str">
        <f t="shared" si="31"/>
        <v>N</v>
      </c>
      <c r="AR43" s="87">
        <f t="shared" si="32"/>
        <v>48</v>
      </c>
      <c r="AS43" s="93" t="str">
        <f t="shared" si="33"/>
        <v>L</v>
      </c>
      <c r="AT43" s="64" t="str">
        <f t="shared" si="34"/>
        <v>2/5</v>
      </c>
      <c r="AU43" s="64">
        <f t="shared" si="49"/>
        <v>2</v>
      </c>
      <c r="AV43" s="82">
        <f t="shared" si="35"/>
        <v>2</v>
      </c>
      <c r="AW43" s="82">
        <f t="shared" si="50"/>
        <v>0</v>
      </c>
      <c r="AX43" s="83">
        <f t="shared" si="36"/>
        <v>46</v>
      </c>
      <c r="AY43" s="64" t="str">
        <f t="shared" si="37"/>
        <v>N</v>
      </c>
      <c r="AZ43" s="81">
        <f t="shared" si="38"/>
        <v>2</v>
      </c>
      <c r="BA43" s="81">
        <f t="shared" si="51"/>
        <v>0</v>
      </c>
      <c r="BB43" s="85">
        <f t="shared" si="39"/>
        <v>46</v>
      </c>
      <c r="BC43" s="64" t="str">
        <f t="shared" si="40"/>
        <v>N</v>
      </c>
      <c r="BD43" s="87">
        <f t="shared" si="52"/>
        <v>48</v>
      </c>
    </row>
    <row r="44" spans="1:56">
      <c r="A44" s="197">
        <f t="shared" si="41"/>
        <v>34</v>
      </c>
      <c r="B44" s="198">
        <f>Data!B44</f>
        <v>9</v>
      </c>
      <c r="D44" s="73">
        <f t="shared" si="2"/>
        <v>2</v>
      </c>
      <c r="F44" s="86">
        <f t="shared" si="76"/>
        <v>4</v>
      </c>
      <c r="G44" s="86" t="str">
        <f t="shared" si="3"/>
        <v xml:space="preserve"> </v>
      </c>
      <c r="H44" s="64" t="str">
        <f t="shared" si="4"/>
        <v>N</v>
      </c>
      <c r="I44" s="64" t="str">
        <f t="shared" si="5"/>
        <v xml:space="preserve"> </v>
      </c>
      <c r="J44" s="64" t="str">
        <f t="shared" si="6"/>
        <v xml:space="preserve"> </v>
      </c>
      <c r="K44" s="82" t="str">
        <f t="shared" si="75"/>
        <v>0</v>
      </c>
      <c r="L44" s="82">
        <f t="shared" si="77"/>
        <v>0</v>
      </c>
      <c r="M44" s="83">
        <f t="shared" si="78"/>
        <v>20</v>
      </c>
      <c r="N44" s="64" t="str">
        <f t="shared" si="44"/>
        <v>N</v>
      </c>
      <c r="O44" s="81" t="str">
        <f t="shared" si="70"/>
        <v>0</v>
      </c>
      <c r="P44" s="81">
        <f t="shared" si="71"/>
        <v>0</v>
      </c>
      <c r="Q44" s="85">
        <f t="shared" si="72"/>
        <v>20</v>
      </c>
      <c r="R44" s="64" t="str">
        <f t="shared" si="73"/>
        <v>N</v>
      </c>
      <c r="S44" s="87">
        <f t="shared" si="53"/>
        <v>20</v>
      </c>
      <c r="T44" s="86" t="str">
        <f t="shared" si="8"/>
        <v xml:space="preserve"> </v>
      </c>
      <c r="U44" s="64" t="str">
        <f t="shared" si="9"/>
        <v>N</v>
      </c>
      <c r="V44" s="64" t="str">
        <f t="shared" si="10"/>
        <v xml:space="preserve"> </v>
      </c>
      <c r="W44" s="64" t="str">
        <f t="shared" si="11"/>
        <v xml:space="preserve"> </v>
      </c>
      <c r="X44" s="82" t="str">
        <f t="shared" si="61"/>
        <v>0</v>
      </c>
      <c r="Y44" s="82">
        <f t="shared" si="62"/>
        <v>0</v>
      </c>
      <c r="Z44" s="83">
        <f t="shared" si="63"/>
        <v>22</v>
      </c>
      <c r="AA44" s="64" t="str">
        <f t="shared" si="64"/>
        <v>N</v>
      </c>
      <c r="AB44" s="81" t="str">
        <f t="shared" si="65"/>
        <v>0</v>
      </c>
      <c r="AC44" s="81">
        <f t="shared" si="66"/>
        <v>0</v>
      </c>
      <c r="AD44" s="85">
        <f t="shared" si="67"/>
        <v>22</v>
      </c>
      <c r="AE44" s="64" t="str">
        <f t="shared" si="68"/>
        <v>N</v>
      </c>
      <c r="AF44" s="87">
        <f t="shared" si="69"/>
        <v>22</v>
      </c>
      <c r="AG44" s="93" t="str">
        <f t="shared" si="21"/>
        <v>L</v>
      </c>
      <c r="AH44" s="64" t="str">
        <f t="shared" si="22"/>
        <v>3/4</v>
      </c>
      <c r="AI44" s="64">
        <f t="shared" si="23"/>
        <v>3</v>
      </c>
      <c r="AJ44" s="82">
        <f t="shared" si="24"/>
        <v>4</v>
      </c>
      <c r="AK44" s="82">
        <f t="shared" si="25"/>
        <v>0</v>
      </c>
      <c r="AL44" s="83">
        <f t="shared" si="26"/>
        <v>42</v>
      </c>
      <c r="AM44" s="64" t="str">
        <f t="shared" si="27"/>
        <v>N</v>
      </c>
      <c r="AN44" s="81">
        <f t="shared" si="28"/>
        <v>4</v>
      </c>
      <c r="AO44" s="81">
        <f t="shared" si="29"/>
        <v>0</v>
      </c>
      <c r="AP44" s="85">
        <f t="shared" si="30"/>
        <v>42</v>
      </c>
      <c r="AQ44" s="64" t="str">
        <f t="shared" si="31"/>
        <v>N</v>
      </c>
      <c r="AR44" s="87">
        <f t="shared" si="32"/>
        <v>48</v>
      </c>
      <c r="AS44" s="93" t="str">
        <f t="shared" si="33"/>
        <v>L</v>
      </c>
      <c r="AT44" s="64" t="str">
        <f t="shared" si="34"/>
        <v>3/4</v>
      </c>
      <c r="AU44" s="64">
        <f t="shared" si="49"/>
        <v>3</v>
      </c>
      <c r="AV44" s="82">
        <f t="shared" si="35"/>
        <v>4</v>
      </c>
      <c r="AW44" s="82">
        <f t="shared" si="50"/>
        <v>0</v>
      </c>
      <c r="AX44" s="83">
        <f t="shared" si="36"/>
        <v>42</v>
      </c>
      <c r="AY44" s="64" t="str">
        <f t="shared" si="37"/>
        <v>N</v>
      </c>
      <c r="AZ44" s="81">
        <f t="shared" si="38"/>
        <v>4</v>
      </c>
      <c r="BA44" s="81">
        <f t="shared" si="51"/>
        <v>0</v>
      </c>
      <c r="BB44" s="85">
        <f t="shared" si="39"/>
        <v>42</v>
      </c>
      <c r="BC44" s="64" t="str">
        <f t="shared" si="40"/>
        <v>N</v>
      </c>
      <c r="BD44" s="87">
        <f t="shared" si="52"/>
        <v>48</v>
      </c>
    </row>
    <row r="45" spans="1:56">
      <c r="A45" s="197">
        <f t="shared" si="41"/>
        <v>35</v>
      </c>
      <c r="B45" s="198">
        <f>Data!B45</f>
        <v>27</v>
      </c>
      <c r="D45" s="73">
        <f t="shared" si="2"/>
        <v>5</v>
      </c>
      <c r="F45" s="86">
        <f t="shared" si="76"/>
        <v>5</v>
      </c>
      <c r="G45" s="86" t="str">
        <f t="shared" si="3"/>
        <v xml:space="preserve"> </v>
      </c>
      <c r="H45" s="64" t="str">
        <f t="shared" si="4"/>
        <v>N</v>
      </c>
      <c r="I45" s="64" t="str">
        <f t="shared" si="5"/>
        <v xml:space="preserve"> </v>
      </c>
      <c r="J45" s="64" t="str">
        <f t="shared" si="6"/>
        <v xml:space="preserve"> </v>
      </c>
      <c r="K45" s="82" t="str">
        <f t="shared" si="75"/>
        <v>0</v>
      </c>
      <c r="L45" s="82">
        <f t="shared" si="77"/>
        <v>0</v>
      </c>
      <c r="M45" s="83">
        <f t="shared" si="78"/>
        <v>20</v>
      </c>
      <c r="N45" s="64" t="str">
        <f t="shared" si="44"/>
        <v>N</v>
      </c>
      <c r="O45" s="81" t="str">
        <f t="shared" si="70"/>
        <v>0</v>
      </c>
      <c r="P45" s="81">
        <f t="shared" si="71"/>
        <v>0</v>
      </c>
      <c r="Q45" s="85">
        <f t="shared" si="72"/>
        <v>20</v>
      </c>
      <c r="R45" s="64" t="str">
        <f t="shared" si="73"/>
        <v>N</v>
      </c>
      <c r="S45" s="87">
        <f t="shared" si="53"/>
        <v>20</v>
      </c>
      <c r="T45" s="86" t="str">
        <f t="shared" si="8"/>
        <v xml:space="preserve"> </v>
      </c>
      <c r="U45" s="64" t="str">
        <f t="shared" si="9"/>
        <v>N</v>
      </c>
      <c r="V45" s="64" t="str">
        <f t="shared" si="10"/>
        <v xml:space="preserve"> </v>
      </c>
      <c r="W45" s="64" t="str">
        <f t="shared" si="11"/>
        <v xml:space="preserve"> </v>
      </c>
      <c r="X45" s="82" t="str">
        <f t="shared" si="61"/>
        <v>0</v>
      </c>
      <c r="Y45" s="82">
        <f t="shared" si="62"/>
        <v>0</v>
      </c>
      <c r="Z45" s="83">
        <f t="shared" si="63"/>
        <v>22</v>
      </c>
      <c r="AA45" s="64" t="str">
        <f t="shared" si="64"/>
        <v>N</v>
      </c>
      <c r="AB45" s="81" t="str">
        <f t="shared" si="65"/>
        <v>0</v>
      </c>
      <c r="AC45" s="81">
        <f t="shared" si="66"/>
        <v>0</v>
      </c>
      <c r="AD45" s="85">
        <f t="shared" si="67"/>
        <v>22</v>
      </c>
      <c r="AE45" s="64" t="str">
        <f t="shared" si="68"/>
        <v>N</v>
      </c>
      <c r="AF45" s="87">
        <f t="shared" si="69"/>
        <v>22</v>
      </c>
      <c r="AG45" s="93" t="str">
        <f t="shared" si="21"/>
        <v>L</v>
      </c>
      <c r="AH45" s="64" t="str">
        <f t="shared" si="22"/>
        <v>3/4</v>
      </c>
      <c r="AI45" s="64">
        <f t="shared" si="23"/>
        <v>4</v>
      </c>
      <c r="AJ45" s="82">
        <f t="shared" si="24"/>
        <v>6</v>
      </c>
      <c r="AK45" s="82">
        <f t="shared" si="25"/>
        <v>0</v>
      </c>
      <c r="AL45" s="83">
        <f t="shared" si="26"/>
        <v>36</v>
      </c>
      <c r="AM45" s="64" t="str">
        <f t="shared" si="27"/>
        <v>N</v>
      </c>
      <c r="AN45" s="81">
        <f t="shared" si="28"/>
        <v>6</v>
      </c>
      <c r="AO45" s="81">
        <f t="shared" si="29"/>
        <v>0</v>
      </c>
      <c r="AP45" s="85">
        <f t="shared" si="30"/>
        <v>36</v>
      </c>
      <c r="AQ45" s="64" t="str">
        <f t="shared" si="31"/>
        <v>N</v>
      </c>
      <c r="AR45" s="87">
        <f t="shared" si="32"/>
        <v>48</v>
      </c>
      <c r="AS45" s="93" t="str">
        <f t="shared" si="33"/>
        <v>L</v>
      </c>
      <c r="AT45" s="64" t="str">
        <f t="shared" si="34"/>
        <v>1/6</v>
      </c>
      <c r="AU45" s="64">
        <f t="shared" si="49"/>
        <v>4</v>
      </c>
      <c r="AV45" s="82">
        <f t="shared" si="35"/>
        <v>6</v>
      </c>
      <c r="AW45" s="82">
        <f t="shared" si="50"/>
        <v>0</v>
      </c>
      <c r="AX45" s="83">
        <f t="shared" si="36"/>
        <v>36</v>
      </c>
      <c r="AY45" s="64" t="str">
        <f t="shared" si="37"/>
        <v>N</v>
      </c>
      <c r="AZ45" s="81">
        <f t="shared" si="38"/>
        <v>6</v>
      </c>
      <c r="BA45" s="81">
        <f t="shared" si="51"/>
        <v>0</v>
      </c>
      <c r="BB45" s="85">
        <f t="shared" si="39"/>
        <v>36</v>
      </c>
      <c r="BC45" s="64" t="str">
        <f t="shared" si="40"/>
        <v>N</v>
      </c>
      <c r="BD45" s="87">
        <f t="shared" si="52"/>
        <v>48</v>
      </c>
    </row>
    <row r="46" spans="1:56">
      <c r="A46" s="197">
        <f t="shared" si="41"/>
        <v>36</v>
      </c>
      <c r="B46" s="198">
        <f>Data!B46</f>
        <v>19</v>
      </c>
      <c r="D46" s="73">
        <f t="shared" si="2"/>
        <v>4</v>
      </c>
      <c r="F46" s="86">
        <f t="shared" si="76"/>
        <v>6</v>
      </c>
      <c r="G46" s="86" t="str">
        <f t="shared" si="3"/>
        <v xml:space="preserve"> </v>
      </c>
      <c r="H46" s="64" t="str">
        <f t="shared" si="4"/>
        <v>N</v>
      </c>
      <c r="I46" s="64" t="str">
        <f t="shared" si="5"/>
        <v xml:space="preserve"> </v>
      </c>
      <c r="J46" s="64" t="str">
        <f t="shared" si="6"/>
        <v xml:space="preserve"> </v>
      </c>
      <c r="K46" s="82" t="str">
        <f t="shared" si="75"/>
        <v>0</v>
      </c>
      <c r="L46" s="82">
        <f t="shared" si="77"/>
        <v>0</v>
      </c>
      <c r="M46" s="83">
        <f t="shared" si="78"/>
        <v>20</v>
      </c>
      <c r="N46" s="64" t="str">
        <f t="shared" si="44"/>
        <v>N</v>
      </c>
      <c r="O46" s="81" t="str">
        <f t="shared" si="70"/>
        <v>0</v>
      </c>
      <c r="P46" s="81">
        <f t="shared" si="71"/>
        <v>0</v>
      </c>
      <c r="Q46" s="85">
        <f t="shared" si="72"/>
        <v>20</v>
      </c>
      <c r="R46" s="64" t="str">
        <f t="shared" si="73"/>
        <v>N</v>
      </c>
      <c r="S46" s="87">
        <f t="shared" si="53"/>
        <v>20</v>
      </c>
      <c r="T46" s="86" t="str">
        <f t="shared" si="8"/>
        <v xml:space="preserve"> </v>
      </c>
      <c r="U46" s="64" t="str">
        <f t="shared" si="9"/>
        <v>N</v>
      </c>
      <c r="V46" s="64" t="str">
        <f t="shared" si="10"/>
        <v xml:space="preserve"> </v>
      </c>
      <c r="W46" s="64" t="str">
        <f t="shared" si="11"/>
        <v xml:space="preserve"> </v>
      </c>
      <c r="X46" s="82" t="str">
        <f t="shared" si="61"/>
        <v>0</v>
      </c>
      <c r="Y46" s="82">
        <f t="shared" si="62"/>
        <v>0</v>
      </c>
      <c r="Z46" s="83">
        <f t="shared" si="63"/>
        <v>22</v>
      </c>
      <c r="AA46" s="64" t="str">
        <f t="shared" si="64"/>
        <v>N</v>
      </c>
      <c r="AB46" s="81" t="str">
        <f t="shared" si="65"/>
        <v>0</v>
      </c>
      <c r="AC46" s="81">
        <f t="shared" si="66"/>
        <v>0</v>
      </c>
      <c r="AD46" s="85">
        <f t="shared" si="67"/>
        <v>22</v>
      </c>
      <c r="AE46" s="64" t="str">
        <f t="shared" si="68"/>
        <v>N</v>
      </c>
      <c r="AF46" s="87">
        <f t="shared" si="69"/>
        <v>22</v>
      </c>
      <c r="AG46" s="93" t="str">
        <f t="shared" si="21"/>
        <v>L</v>
      </c>
      <c r="AH46" s="64" t="str">
        <f t="shared" si="22"/>
        <v>2/5</v>
      </c>
      <c r="AI46" s="64">
        <f t="shared" si="23"/>
        <v>5</v>
      </c>
      <c r="AJ46" s="82">
        <f t="shared" si="24"/>
        <v>8</v>
      </c>
      <c r="AK46" s="82">
        <f t="shared" si="25"/>
        <v>0</v>
      </c>
      <c r="AL46" s="83">
        <f t="shared" si="26"/>
        <v>28</v>
      </c>
      <c r="AM46" s="64" t="str">
        <f t="shared" si="27"/>
        <v>N</v>
      </c>
      <c r="AN46" s="81">
        <f t="shared" si="28"/>
        <v>8</v>
      </c>
      <c r="AO46" s="81">
        <f t="shared" si="29"/>
        <v>0</v>
      </c>
      <c r="AP46" s="85">
        <f t="shared" si="30"/>
        <v>28</v>
      </c>
      <c r="AQ46" s="64" t="str">
        <f t="shared" si="31"/>
        <v>N</v>
      </c>
      <c r="AR46" s="87">
        <f t="shared" si="32"/>
        <v>48</v>
      </c>
      <c r="AS46" s="93" t="str">
        <f t="shared" si="33"/>
        <v>L</v>
      </c>
      <c r="AT46" s="64" t="str">
        <f t="shared" si="34"/>
        <v>2/5</v>
      </c>
      <c r="AU46" s="64">
        <f t="shared" si="49"/>
        <v>5</v>
      </c>
      <c r="AV46" s="82">
        <f t="shared" si="35"/>
        <v>8</v>
      </c>
      <c r="AW46" s="82">
        <f t="shared" si="50"/>
        <v>0</v>
      </c>
      <c r="AX46" s="83">
        <f t="shared" si="36"/>
        <v>28</v>
      </c>
      <c r="AY46" s="64" t="str">
        <f t="shared" si="37"/>
        <v>N</v>
      </c>
      <c r="AZ46" s="81">
        <f t="shared" si="38"/>
        <v>8</v>
      </c>
      <c r="BA46" s="81">
        <f t="shared" si="51"/>
        <v>0</v>
      </c>
      <c r="BB46" s="85">
        <f t="shared" si="39"/>
        <v>28</v>
      </c>
      <c r="BC46" s="64" t="str">
        <f t="shared" si="40"/>
        <v>N</v>
      </c>
      <c r="BD46" s="87">
        <f t="shared" si="52"/>
        <v>48</v>
      </c>
    </row>
    <row r="47" spans="1:56">
      <c r="A47" s="197">
        <f t="shared" si="41"/>
        <v>37</v>
      </c>
      <c r="B47" s="198">
        <f>Data!B47</f>
        <v>23</v>
      </c>
      <c r="D47" s="73">
        <f t="shared" si="2"/>
        <v>4</v>
      </c>
      <c r="F47" s="86">
        <f t="shared" si="76"/>
        <v>1</v>
      </c>
      <c r="G47" s="86" t="str">
        <f t="shared" si="3"/>
        <v xml:space="preserve"> </v>
      </c>
      <c r="H47" s="64" t="str">
        <f t="shared" si="4"/>
        <v>Y</v>
      </c>
      <c r="I47" s="64" t="str">
        <f t="shared" si="5"/>
        <v>1/6</v>
      </c>
      <c r="J47" s="64">
        <f t="shared" si="6"/>
        <v>1</v>
      </c>
      <c r="K47" s="82">
        <f t="shared" si="75"/>
        <v>2</v>
      </c>
      <c r="L47" s="82">
        <f t="shared" si="77"/>
        <v>0</v>
      </c>
      <c r="M47" s="83">
        <f t="shared" si="78"/>
        <v>18</v>
      </c>
      <c r="N47" s="64" t="str">
        <f t="shared" si="44"/>
        <v>N</v>
      </c>
      <c r="O47" s="81">
        <f t="shared" si="70"/>
        <v>2</v>
      </c>
      <c r="P47" s="81">
        <f t="shared" si="71"/>
        <v>0</v>
      </c>
      <c r="Q47" s="85">
        <f t="shared" si="72"/>
        <v>18</v>
      </c>
      <c r="R47" s="64" t="str">
        <f t="shared" si="73"/>
        <v>N</v>
      </c>
      <c r="S47" s="87">
        <f t="shared" si="53"/>
        <v>20</v>
      </c>
      <c r="T47" s="86" t="str">
        <f t="shared" si="8"/>
        <v xml:space="preserve"> </v>
      </c>
      <c r="U47" s="64" t="str">
        <f t="shared" si="9"/>
        <v>Y</v>
      </c>
      <c r="V47" s="64" t="str">
        <f t="shared" si="10"/>
        <v>1/6</v>
      </c>
      <c r="W47" s="64">
        <f t="shared" si="11"/>
        <v>1</v>
      </c>
      <c r="X47" s="82">
        <f t="shared" si="61"/>
        <v>2</v>
      </c>
      <c r="Y47" s="82">
        <f t="shared" si="62"/>
        <v>0</v>
      </c>
      <c r="Z47" s="83">
        <f t="shared" si="63"/>
        <v>20</v>
      </c>
      <c r="AA47" s="64" t="str">
        <f t="shared" si="64"/>
        <v>N</v>
      </c>
      <c r="AB47" s="81">
        <f t="shared" si="65"/>
        <v>2</v>
      </c>
      <c r="AC47" s="81">
        <f t="shared" si="66"/>
        <v>0</v>
      </c>
      <c r="AD47" s="85">
        <f t="shared" si="67"/>
        <v>20</v>
      </c>
      <c r="AE47" s="64" t="str">
        <f t="shared" si="68"/>
        <v>N</v>
      </c>
      <c r="AF47" s="87">
        <f t="shared" si="69"/>
        <v>22</v>
      </c>
      <c r="AG47" s="93" t="str">
        <f t="shared" si="21"/>
        <v>L</v>
      </c>
      <c r="AH47" s="64" t="str">
        <f t="shared" si="22"/>
        <v>1/6</v>
      </c>
      <c r="AI47" s="64">
        <f t="shared" si="23"/>
        <v>6</v>
      </c>
      <c r="AJ47" s="82">
        <f t="shared" si="24"/>
        <v>8</v>
      </c>
      <c r="AK47" s="82">
        <f t="shared" si="25"/>
        <v>0</v>
      </c>
      <c r="AL47" s="83">
        <f t="shared" si="26"/>
        <v>20</v>
      </c>
      <c r="AM47" s="64" t="str">
        <f t="shared" si="27"/>
        <v>Y</v>
      </c>
      <c r="AN47" s="81">
        <f t="shared" si="28"/>
        <v>8</v>
      </c>
      <c r="AO47" s="81">
        <f t="shared" si="29"/>
        <v>0</v>
      </c>
      <c r="AP47" s="85">
        <f t="shared" si="30"/>
        <v>20</v>
      </c>
      <c r="AQ47" s="64" t="str">
        <f t="shared" si="31"/>
        <v>Y</v>
      </c>
      <c r="AR47" s="87">
        <f t="shared" si="32"/>
        <v>48</v>
      </c>
      <c r="AS47" s="93" t="str">
        <f t="shared" si="33"/>
        <v>L</v>
      </c>
      <c r="AT47" s="64" t="str">
        <f t="shared" si="34"/>
        <v>3/4</v>
      </c>
      <c r="AU47" s="64">
        <f t="shared" si="49"/>
        <v>6</v>
      </c>
      <c r="AV47" s="82">
        <f t="shared" si="35"/>
        <v>8</v>
      </c>
      <c r="AW47" s="82">
        <f t="shared" si="50"/>
        <v>0</v>
      </c>
      <c r="AX47" s="83">
        <f t="shared" si="36"/>
        <v>20</v>
      </c>
      <c r="AY47" s="64" t="str">
        <f t="shared" si="37"/>
        <v>Y</v>
      </c>
      <c r="AZ47" s="81">
        <f t="shared" si="38"/>
        <v>8</v>
      </c>
      <c r="BA47" s="81">
        <f t="shared" si="51"/>
        <v>0</v>
      </c>
      <c r="BB47" s="85">
        <f t="shared" si="39"/>
        <v>20</v>
      </c>
      <c r="BC47" s="64" t="str">
        <f t="shared" si="40"/>
        <v>Y</v>
      </c>
      <c r="BD47" s="87">
        <f t="shared" si="52"/>
        <v>48</v>
      </c>
    </row>
    <row r="48" spans="1:56">
      <c r="A48" s="197">
        <f t="shared" si="41"/>
        <v>38</v>
      </c>
      <c r="B48" s="198">
        <f>Data!B48</f>
        <v>3</v>
      </c>
      <c r="D48" s="73">
        <f t="shared" si="2"/>
        <v>1</v>
      </c>
      <c r="F48" s="86">
        <f t="shared" si="76"/>
        <v>2</v>
      </c>
      <c r="G48" s="86" t="str">
        <f t="shared" si="3"/>
        <v>L</v>
      </c>
      <c r="H48" s="64" t="str">
        <f t="shared" si="4"/>
        <v>Y</v>
      </c>
      <c r="I48" s="64" t="str">
        <f t="shared" si="5"/>
        <v>2/5</v>
      </c>
      <c r="J48" s="64">
        <f t="shared" si="6"/>
        <v>2</v>
      </c>
      <c r="K48" s="82">
        <f t="shared" si="75"/>
        <v>2</v>
      </c>
      <c r="L48" s="82">
        <f t="shared" si="77"/>
        <v>0</v>
      </c>
      <c r="M48" s="83">
        <f t="shared" si="78"/>
        <v>16</v>
      </c>
      <c r="N48" s="64" t="str">
        <f t="shared" si="44"/>
        <v>N</v>
      </c>
      <c r="O48" s="81">
        <f t="shared" si="70"/>
        <v>2</v>
      </c>
      <c r="P48" s="81">
        <f t="shared" si="71"/>
        <v>0</v>
      </c>
      <c r="Q48" s="85">
        <f t="shared" si="72"/>
        <v>16</v>
      </c>
      <c r="R48" s="64" t="str">
        <f t="shared" si="73"/>
        <v>N</v>
      </c>
      <c r="S48" s="87">
        <f t="shared" si="53"/>
        <v>20</v>
      </c>
      <c r="T48" s="86" t="str">
        <f t="shared" si="8"/>
        <v>L</v>
      </c>
      <c r="U48" s="64" t="str">
        <f t="shared" si="9"/>
        <v>Y</v>
      </c>
      <c r="V48" s="64" t="str">
        <f t="shared" si="10"/>
        <v>2/5</v>
      </c>
      <c r="W48" s="64">
        <f t="shared" si="11"/>
        <v>2</v>
      </c>
      <c r="X48" s="82">
        <f t="shared" si="61"/>
        <v>2</v>
      </c>
      <c r="Y48" s="82">
        <f t="shared" si="62"/>
        <v>0</v>
      </c>
      <c r="Z48" s="83">
        <f t="shared" si="63"/>
        <v>18</v>
      </c>
      <c r="AA48" s="64" t="str">
        <f t="shared" si="64"/>
        <v>N</v>
      </c>
      <c r="AB48" s="81">
        <f t="shared" si="65"/>
        <v>2</v>
      </c>
      <c r="AC48" s="81">
        <f t="shared" si="66"/>
        <v>0</v>
      </c>
      <c r="AD48" s="85">
        <f t="shared" si="67"/>
        <v>18</v>
      </c>
      <c r="AE48" s="64" t="str">
        <f t="shared" si="68"/>
        <v>N</v>
      </c>
      <c r="AF48" s="87">
        <f t="shared" si="69"/>
        <v>22</v>
      </c>
      <c r="AG48" s="93" t="str">
        <f t="shared" si="21"/>
        <v>L</v>
      </c>
      <c r="AH48" s="64" t="str">
        <f t="shared" si="22"/>
        <v>1/6</v>
      </c>
      <c r="AI48" s="64">
        <f t="shared" si="23"/>
        <v>7</v>
      </c>
      <c r="AJ48" s="82">
        <f t="shared" si="24"/>
        <v>8</v>
      </c>
      <c r="AK48" s="82">
        <f t="shared" si="25"/>
        <v>0</v>
      </c>
      <c r="AL48" s="83">
        <f t="shared" si="26"/>
        <v>12</v>
      </c>
      <c r="AM48" s="64" t="str">
        <f t="shared" si="27"/>
        <v>N</v>
      </c>
      <c r="AN48" s="81">
        <f t="shared" si="28"/>
        <v>8</v>
      </c>
      <c r="AO48" s="81">
        <f t="shared" si="29"/>
        <v>0</v>
      </c>
      <c r="AP48" s="85">
        <f t="shared" si="30"/>
        <v>12</v>
      </c>
      <c r="AQ48" s="64" t="str">
        <f t="shared" si="31"/>
        <v>Y</v>
      </c>
      <c r="AR48" s="87">
        <f t="shared" si="32"/>
        <v>48</v>
      </c>
      <c r="AS48" s="93" t="str">
        <f t="shared" si="33"/>
        <v>W</v>
      </c>
      <c r="AT48" s="64" t="str">
        <f t="shared" si="34"/>
        <v>1/6</v>
      </c>
      <c r="AU48" s="64">
        <f t="shared" si="49"/>
        <v>1</v>
      </c>
      <c r="AV48" s="82">
        <f t="shared" si="35"/>
        <v>8</v>
      </c>
      <c r="AW48" s="82">
        <f t="shared" si="50"/>
        <v>24</v>
      </c>
      <c r="AX48" s="83">
        <f t="shared" si="36"/>
        <v>36</v>
      </c>
      <c r="AY48" s="64" t="str">
        <f t="shared" si="37"/>
        <v>N</v>
      </c>
      <c r="AZ48" s="81">
        <f t="shared" si="38"/>
        <v>8</v>
      </c>
      <c r="BA48" s="81">
        <f t="shared" si="51"/>
        <v>24</v>
      </c>
      <c r="BB48" s="85">
        <f t="shared" si="39"/>
        <v>36</v>
      </c>
      <c r="BC48" s="64" t="str">
        <f t="shared" si="40"/>
        <v>Y</v>
      </c>
      <c r="BD48" s="87">
        <f t="shared" si="52"/>
        <v>48</v>
      </c>
    </row>
    <row r="49" spans="1:56">
      <c r="A49" s="197">
        <f t="shared" si="41"/>
        <v>39</v>
      </c>
      <c r="B49" s="198">
        <f>Data!B49</f>
        <v>30</v>
      </c>
      <c r="D49" s="73">
        <f t="shared" si="2"/>
        <v>5</v>
      </c>
      <c r="F49" s="86">
        <f t="shared" si="76"/>
        <v>3</v>
      </c>
      <c r="G49" s="86" t="str">
        <f t="shared" si="3"/>
        <v>L</v>
      </c>
      <c r="H49" s="64" t="str">
        <f t="shared" si="4"/>
        <v>Y</v>
      </c>
      <c r="I49" s="64" t="str">
        <f t="shared" si="5"/>
        <v>3/4</v>
      </c>
      <c r="J49" s="64">
        <f t="shared" si="6"/>
        <v>3</v>
      </c>
      <c r="K49" s="82">
        <f t="shared" si="75"/>
        <v>4</v>
      </c>
      <c r="L49" s="82">
        <f t="shared" si="77"/>
        <v>0</v>
      </c>
      <c r="M49" s="83">
        <f t="shared" si="78"/>
        <v>12</v>
      </c>
      <c r="N49" s="64" t="str">
        <f t="shared" si="44"/>
        <v>N</v>
      </c>
      <c r="O49" s="81">
        <f t="shared" si="70"/>
        <v>4</v>
      </c>
      <c r="P49" s="81">
        <f t="shared" si="71"/>
        <v>0</v>
      </c>
      <c r="Q49" s="85">
        <f t="shared" si="72"/>
        <v>12</v>
      </c>
      <c r="R49" s="64" t="str">
        <f t="shared" si="73"/>
        <v>N</v>
      </c>
      <c r="S49" s="87">
        <f t="shared" si="53"/>
        <v>20</v>
      </c>
      <c r="T49" s="86" t="str">
        <f t="shared" si="8"/>
        <v>L</v>
      </c>
      <c r="U49" s="64" t="str">
        <f t="shared" si="9"/>
        <v>Y</v>
      </c>
      <c r="V49" s="64" t="str">
        <f t="shared" si="10"/>
        <v>3/4</v>
      </c>
      <c r="W49" s="64">
        <f t="shared" si="11"/>
        <v>3</v>
      </c>
      <c r="X49" s="82">
        <f t="shared" si="61"/>
        <v>4</v>
      </c>
      <c r="Y49" s="82">
        <f t="shared" si="62"/>
        <v>0</v>
      </c>
      <c r="Z49" s="83">
        <f t="shared" si="63"/>
        <v>14</v>
      </c>
      <c r="AA49" s="64" t="str">
        <f t="shared" si="64"/>
        <v>N</v>
      </c>
      <c r="AB49" s="81">
        <f t="shared" si="65"/>
        <v>4</v>
      </c>
      <c r="AC49" s="81">
        <f t="shared" si="66"/>
        <v>0</v>
      </c>
      <c r="AD49" s="85">
        <f t="shared" si="67"/>
        <v>14</v>
      </c>
      <c r="AE49" s="64" t="str">
        <f t="shared" si="68"/>
        <v>N</v>
      </c>
      <c r="AF49" s="87">
        <f t="shared" si="69"/>
        <v>22</v>
      </c>
      <c r="AG49" s="93" t="str">
        <f t="shared" si="21"/>
        <v>W</v>
      </c>
      <c r="AH49" s="64" t="str">
        <f t="shared" si="22"/>
        <v>1/6</v>
      </c>
      <c r="AI49" s="64">
        <f t="shared" si="23"/>
        <v>1</v>
      </c>
      <c r="AJ49" s="82">
        <f t="shared" si="24"/>
        <v>2</v>
      </c>
      <c r="AK49" s="82">
        <f t="shared" si="25"/>
        <v>24</v>
      </c>
      <c r="AL49" s="83">
        <f t="shared" si="26"/>
        <v>34</v>
      </c>
      <c r="AM49" s="64" t="str">
        <f t="shared" si="27"/>
        <v>N</v>
      </c>
      <c r="AN49" s="81">
        <f t="shared" si="28"/>
        <v>8</v>
      </c>
      <c r="AO49" s="81">
        <f t="shared" si="29"/>
        <v>24</v>
      </c>
      <c r="AP49" s="85">
        <f t="shared" si="30"/>
        <v>28</v>
      </c>
      <c r="AQ49" s="64" t="str">
        <f t="shared" si="31"/>
        <v>Y</v>
      </c>
      <c r="AR49" s="87">
        <f t="shared" si="32"/>
        <v>48</v>
      </c>
      <c r="AS49" s="93" t="str">
        <f t="shared" si="33"/>
        <v>W</v>
      </c>
      <c r="AT49" s="64" t="str">
        <f t="shared" si="34"/>
        <v>1/6</v>
      </c>
      <c r="AU49" s="64">
        <f t="shared" si="49"/>
        <v>1</v>
      </c>
      <c r="AV49" s="82">
        <f t="shared" si="35"/>
        <v>2</v>
      </c>
      <c r="AW49" s="82">
        <f t="shared" si="50"/>
        <v>24</v>
      </c>
      <c r="AX49" s="83">
        <f t="shared" si="36"/>
        <v>58</v>
      </c>
      <c r="AY49" s="64" t="str">
        <f t="shared" si="37"/>
        <v>N</v>
      </c>
      <c r="AZ49" s="81">
        <f t="shared" si="38"/>
        <v>8</v>
      </c>
      <c r="BA49" s="81">
        <f t="shared" si="51"/>
        <v>24</v>
      </c>
      <c r="BB49" s="85">
        <f t="shared" si="39"/>
        <v>52</v>
      </c>
      <c r="BC49" s="64" t="str">
        <f t="shared" si="40"/>
        <v>N</v>
      </c>
      <c r="BD49" s="87">
        <f t="shared" si="52"/>
        <v>52</v>
      </c>
    </row>
    <row r="50" spans="1:56">
      <c r="A50" s="197">
        <f t="shared" si="41"/>
        <v>40</v>
      </c>
      <c r="B50" s="198">
        <f>Data!B50</f>
        <v>17</v>
      </c>
      <c r="D50" s="73">
        <f t="shared" si="2"/>
        <v>3</v>
      </c>
      <c r="F50" s="86">
        <f t="shared" si="76"/>
        <v>4</v>
      </c>
      <c r="G50" s="86" t="str">
        <f t="shared" si="3"/>
        <v>L</v>
      </c>
      <c r="H50" s="64" t="str">
        <f t="shared" si="4"/>
        <v>Y</v>
      </c>
      <c r="I50" s="64" t="str">
        <f t="shared" si="5"/>
        <v>4/3</v>
      </c>
      <c r="J50" s="64">
        <f t="shared" si="6"/>
        <v>4</v>
      </c>
      <c r="K50" s="82">
        <f t="shared" si="75"/>
        <v>6</v>
      </c>
      <c r="L50" s="82">
        <f t="shared" si="77"/>
        <v>0</v>
      </c>
      <c r="M50" s="83">
        <f t="shared" si="78"/>
        <v>6</v>
      </c>
      <c r="N50" s="64" t="str">
        <f t="shared" si="44"/>
        <v>N</v>
      </c>
      <c r="O50" s="81">
        <f t="shared" si="70"/>
        <v>6</v>
      </c>
      <c r="P50" s="81">
        <f t="shared" si="71"/>
        <v>0</v>
      </c>
      <c r="Q50" s="85">
        <f t="shared" si="72"/>
        <v>6</v>
      </c>
      <c r="R50" s="64" t="str">
        <f t="shared" si="73"/>
        <v>N</v>
      </c>
      <c r="S50" s="87">
        <f t="shared" si="53"/>
        <v>20</v>
      </c>
      <c r="T50" s="86" t="str">
        <f t="shared" si="8"/>
        <v>L</v>
      </c>
      <c r="U50" s="64" t="str">
        <f t="shared" si="9"/>
        <v>Y</v>
      </c>
      <c r="V50" s="64" t="str">
        <f t="shared" si="10"/>
        <v>1/6</v>
      </c>
      <c r="W50" s="64">
        <f t="shared" si="11"/>
        <v>4</v>
      </c>
      <c r="X50" s="82">
        <f t="shared" si="61"/>
        <v>6</v>
      </c>
      <c r="Y50" s="82">
        <f t="shared" si="62"/>
        <v>0</v>
      </c>
      <c r="Z50" s="83">
        <f t="shared" si="63"/>
        <v>8</v>
      </c>
      <c r="AA50" s="64" t="str">
        <f t="shared" si="64"/>
        <v>N</v>
      </c>
      <c r="AB50" s="81">
        <f t="shared" si="65"/>
        <v>6</v>
      </c>
      <c r="AC50" s="81">
        <f t="shared" si="66"/>
        <v>0</v>
      </c>
      <c r="AD50" s="85">
        <f t="shared" si="67"/>
        <v>8</v>
      </c>
      <c r="AE50" s="64" t="str">
        <f t="shared" si="68"/>
        <v>N</v>
      </c>
      <c r="AF50" s="87">
        <f t="shared" si="69"/>
        <v>22</v>
      </c>
      <c r="AG50" s="93" t="str">
        <f t="shared" si="21"/>
        <v>L</v>
      </c>
      <c r="AH50" s="64" t="str">
        <f t="shared" si="22"/>
        <v>2/5</v>
      </c>
      <c r="AI50" s="64">
        <f t="shared" si="23"/>
        <v>2</v>
      </c>
      <c r="AJ50" s="82">
        <f t="shared" si="24"/>
        <v>2</v>
      </c>
      <c r="AK50" s="82">
        <f t="shared" si="25"/>
        <v>0</v>
      </c>
      <c r="AL50" s="83">
        <f t="shared" si="26"/>
        <v>32</v>
      </c>
      <c r="AM50" s="64" t="str">
        <f t="shared" si="27"/>
        <v>N</v>
      </c>
      <c r="AN50" s="81">
        <f t="shared" si="28"/>
        <v>8</v>
      </c>
      <c r="AO50" s="81">
        <f t="shared" si="29"/>
        <v>0</v>
      </c>
      <c r="AP50" s="85">
        <f t="shared" si="30"/>
        <v>20</v>
      </c>
      <c r="AQ50" s="64" t="str">
        <f t="shared" si="31"/>
        <v>Y</v>
      </c>
      <c r="AR50" s="87">
        <f t="shared" si="32"/>
        <v>48</v>
      </c>
      <c r="AS50" s="93" t="str">
        <f t="shared" si="33"/>
        <v>L</v>
      </c>
      <c r="AT50" s="64" t="str">
        <f t="shared" si="34"/>
        <v>2/5</v>
      </c>
      <c r="AU50" s="64">
        <f t="shared" si="49"/>
        <v>2</v>
      </c>
      <c r="AV50" s="82">
        <f t="shared" si="35"/>
        <v>2</v>
      </c>
      <c r="AW50" s="82">
        <f t="shared" si="50"/>
        <v>0</v>
      </c>
      <c r="AX50" s="83">
        <f t="shared" si="36"/>
        <v>56</v>
      </c>
      <c r="AY50" s="64" t="str">
        <f t="shared" si="37"/>
        <v>N</v>
      </c>
      <c r="AZ50" s="81">
        <f t="shared" si="38"/>
        <v>2</v>
      </c>
      <c r="BA50" s="81">
        <f t="shared" si="51"/>
        <v>0</v>
      </c>
      <c r="BB50" s="85">
        <f t="shared" si="39"/>
        <v>50</v>
      </c>
      <c r="BC50" s="64" t="str">
        <f t="shared" si="40"/>
        <v>N</v>
      </c>
      <c r="BD50" s="87">
        <f t="shared" si="52"/>
        <v>52</v>
      </c>
    </row>
    <row r="51" spans="1:56">
      <c r="A51" s="197">
        <f t="shared" si="41"/>
        <v>41</v>
      </c>
      <c r="B51" s="198">
        <f>Data!B51</f>
        <v>8</v>
      </c>
      <c r="D51" s="73">
        <f t="shared" si="2"/>
        <v>2</v>
      </c>
      <c r="F51" s="86">
        <f t="shared" si="76"/>
        <v>5</v>
      </c>
      <c r="G51" s="86" t="str">
        <f t="shared" si="3"/>
        <v>W</v>
      </c>
      <c r="H51" s="64" t="str">
        <f t="shared" si="4"/>
        <v>N</v>
      </c>
      <c r="I51" s="64" t="str">
        <f t="shared" si="5"/>
        <v xml:space="preserve"> </v>
      </c>
      <c r="J51" s="64" t="str">
        <f t="shared" si="6"/>
        <v xml:space="preserve"> </v>
      </c>
      <c r="K51" s="82" t="str">
        <f t="shared" si="75"/>
        <v>0</v>
      </c>
      <c r="L51" s="82">
        <f t="shared" si="77"/>
        <v>18</v>
      </c>
      <c r="M51" s="83">
        <f t="shared" si="78"/>
        <v>24</v>
      </c>
      <c r="N51" s="64" t="str">
        <f t="shared" si="44"/>
        <v>N</v>
      </c>
      <c r="O51" s="81" t="str">
        <f t="shared" si="70"/>
        <v>0</v>
      </c>
      <c r="P51" s="81">
        <f t="shared" si="71"/>
        <v>18</v>
      </c>
      <c r="Q51" s="85">
        <f t="shared" si="72"/>
        <v>24</v>
      </c>
      <c r="R51" s="64" t="str">
        <f t="shared" si="73"/>
        <v>N</v>
      </c>
      <c r="S51" s="87">
        <f t="shared" si="53"/>
        <v>24</v>
      </c>
      <c r="T51" s="86" t="str">
        <f t="shared" si="8"/>
        <v>L</v>
      </c>
      <c r="U51" s="64" t="str">
        <f t="shared" si="9"/>
        <v>Y</v>
      </c>
      <c r="V51" s="64" t="str">
        <f t="shared" si="10"/>
        <v xml:space="preserve"> </v>
      </c>
      <c r="W51" s="64">
        <f t="shared" si="11"/>
        <v>5</v>
      </c>
      <c r="X51" s="82">
        <f t="shared" si="61"/>
        <v>8</v>
      </c>
      <c r="Y51" s="82">
        <f t="shared" si="62"/>
        <v>0</v>
      </c>
      <c r="Z51" s="83">
        <f t="shared" si="63"/>
        <v>0</v>
      </c>
      <c r="AA51" s="64" t="str">
        <f t="shared" si="64"/>
        <v>N</v>
      </c>
      <c r="AB51" s="81">
        <f t="shared" si="65"/>
        <v>8</v>
      </c>
      <c r="AC51" s="81">
        <f t="shared" si="66"/>
        <v>0</v>
      </c>
      <c r="AD51" s="85">
        <f t="shared" si="67"/>
        <v>0</v>
      </c>
      <c r="AE51" s="64" t="str">
        <f t="shared" si="68"/>
        <v>N</v>
      </c>
      <c r="AF51" s="87">
        <f t="shared" si="69"/>
        <v>22</v>
      </c>
      <c r="AG51" s="93" t="str">
        <f t="shared" si="21"/>
        <v>L</v>
      </c>
      <c r="AH51" s="64" t="str">
        <f t="shared" si="22"/>
        <v>3/4</v>
      </c>
      <c r="AI51" s="64">
        <f t="shared" si="23"/>
        <v>3</v>
      </c>
      <c r="AJ51" s="82">
        <f t="shared" si="24"/>
        <v>4</v>
      </c>
      <c r="AK51" s="82">
        <f t="shared" si="25"/>
        <v>0</v>
      </c>
      <c r="AL51" s="83">
        <f t="shared" si="26"/>
        <v>28</v>
      </c>
      <c r="AM51" s="64" t="str">
        <f t="shared" si="27"/>
        <v>N</v>
      </c>
      <c r="AN51" s="81">
        <f t="shared" si="28"/>
        <v>8</v>
      </c>
      <c r="AO51" s="81">
        <f t="shared" si="29"/>
        <v>0</v>
      </c>
      <c r="AP51" s="85">
        <f t="shared" si="30"/>
        <v>12</v>
      </c>
      <c r="AQ51" s="64" t="str">
        <f t="shared" si="31"/>
        <v>Y</v>
      </c>
      <c r="AR51" s="87">
        <f t="shared" si="32"/>
        <v>48</v>
      </c>
      <c r="AS51" s="93" t="str">
        <f t="shared" si="33"/>
        <v>L</v>
      </c>
      <c r="AT51" s="64" t="str">
        <f t="shared" si="34"/>
        <v>3/4</v>
      </c>
      <c r="AU51" s="64">
        <f t="shared" si="49"/>
        <v>3</v>
      </c>
      <c r="AV51" s="82">
        <f t="shared" si="35"/>
        <v>4</v>
      </c>
      <c r="AW51" s="82">
        <f t="shared" si="50"/>
        <v>0</v>
      </c>
      <c r="AX51" s="83">
        <f t="shared" si="36"/>
        <v>52</v>
      </c>
      <c r="AY51" s="64" t="str">
        <f t="shared" si="37"/>
        <v>N</v>
      </c>
      <c r="AZ51" s="81">
        <f t="shared" si="38"/>
        <v>4</v>
      </c>
      <c r="BA51" s="81">
        <f t="shared" si="51"/>
        <v>0</v>
      </c>
      <c r="BB51" s="85">
        <f t="shared" si="39"/>
        <v>46</v>
      </c>
      <c r="BC51" s="64" t="str">
        <f t="shared" si="40"/>
        <v>N</v>
      </c>
      <c r="BD51" s="87">
        <f t="shared" si="52"/>
        <v>52</v>
      </c>
    </row>
    <row r="52" spans="1:56">
      <c r="A52" s="197">
        <f t="shared" si="41"/>
        <v>42</v>
      </c>
      <c r="B52" s="198">
        <f>Data!B52</f>
        <v>29</v>
      </c>
      <c r="D52" s="73">
        <f t="shared" si="2"/>
        <v>5</v>
      </c>
      <c r="F52" s="86">
        <f t="shared" si="76"/>
        <v>6</v>
      </c>
      <c r="G52" s="86" t="str">
        <f t="shared" si="3"/>
        <v xml:space="preserve"> </v>
      </c>
      <c r="H52" s="64" t="str">
        <f t="shared" si="4"/>
        <v>N</v>
      </c>
      <c r="I52" s="64" t="str">
        <f t="shared" si="5"/>
        <v xml:space="preserve"> </v>
      </c>
      <c r="J52" s="64" t="str">
        <f t="shared" si="6"/>
        <v xml:space="preserve"> </v>
      </c>
      <c r="K52" s="82" t="str">
        <f t="shared" si="75"/>
        <v>0</v>
      </c>
      <c r="L52" s="82">
        <f t="shared" si="77"/>
        <v>0</v>
      </c>
      <c r="M52" s="83">
        <f t="shared" si="78"/>
        <v>24</v>
      </c>
      <c r="N52" s="64" t="str">
        <f t="shared" si="44"/>
        <v>N</v>
      </c>
      <c r="O52" s="81" t="str">
        <f t="shared" si="70"/>
        <v>0</v>
      </c>
      <c r="P52" s="81">
        <f t="shared" si="71"/>
        <v>0</v>
      </c>
      <c r="Q52" s="85">
        <f t="shared" si="72"/>
        <v>24</v>
      </c>
      <c r="R52" s="64" t="str">
        <f t="shared" si="73"/>
        <v>N</v>
      </c>
      <c r="S52" s="87">
        <f t="shared" si="53"/>
        <v>24</v>
      </c>
      <c r="T52" s="86" t="str">
        <f t="shared" si="8"/>
        <v>W</v>
      </c>
      <c r="U52" s="64" t="str">
        <f t="shared" si="9"/>
        <v>N</v>
      </c>
      <c r="V52" s="64" t="str">
        <f t="shared" si="10"/>
        <v xml:space="preserve"> </v>
      </c>
      <c r="W52" s="64" t="str">
        <f t="shared" si="11"/>
        <v xml:space="preserve"> </v>
      </c>
      <c r="X52" s="82" t="str">
        <f t="shared" si="61"/>
        <v>0</v>
      </c>
      <c r="Y52" s="82">
        <f t="shared" si="62"/>
        <v>24</v>
      </c>
      <c r="Z52" s="83">
        <f t="shared" si="63"/>
        <v>24</v>
      </c>
      <c r="AA52" s="64" t="str">
        <f t="shared" si="64"/>
        <v>N</v>
      </c>
      <c r="AB52" s="81" t="str">
        <f t="shared" si="65"/>
        <v>0</v>
      </c>
      <c r="AC52" s="81">
        <f t="shared" si="66"/>
        <v>24</v>
      </c>
      <c r="AD52" s="85">
        <f t="shared" si="67"/>
        <v>24</v>
      </c>
      <c r="AE52" s="64" t="str">
        <f t="shared" si="68"/>
        <v>N</v>
      </c>
      <c r="AF52" s="87">
        <f t="shared" si="69"/>
        <v>24</v>
      </c>
      <c r="AG52" s="93" t="str">
        <f t="shared" si="21"/>
        <v>L</v>
      </c>
      <c r="AH52" s="64" t="str">
        <f t="shared" si="22"/>
        <v>3/4</v>
      </c>
      <c r="AI52" s="64">
        <f t="shared" si="23"/>
        <v>4</v>
      </c>
      <c r="AJ52" s="82">
        <f t="shared" si="24"/>
        <v>6</v>
      </c>
      <c r="AK52" s="82">
        <f t="shared" si="25"/>
        <v>0</v>
      </c>
      <c r="AL52" s="83">
        <f t="shared" si="26"/>
        <v>22</v>
      </c>
      <c r="AM52" s="64" t="str">
        <f t="shared" si="27"/>
        <v>N</v>
      </c>
      <c r="AN52" s="81">
        <f t="shared" si="28"/>
        <v>8</v>
      </c>
      <c r="AO52" s="81">
        <f t="shared" si="29"/>
        <v>0</v>
      </c>
      <c r="AP52" s="85">
        <f t="shared" si="30"/>
        <v>4</v>
      </c>
      <c r="AQ52" s="64" t="str">
        <f t="shared" si="31"/>
        <v>Y</v>
      </c>
      <c r="AR52" s="87">
        <f t="shared" si="32"/>
        <v>48</v>
      </c>
      <c r="AS52" s="93" t="str">
        <f t="shared" si="33"/>
        <v>L</v>
      </c>
      <c r="AT52" s="64" t="str">
        <f t="shared" si="34"/>
        <v>1/6</v>
      </c>
      <c r="AU52" s="64">
        <f t="shared" si="49"/>
        <v>4</v>
      </c>
      <c r="AV52" s="82">
        <f t="shared" si="35"/>
        <v>6</v>
      </c>
      <c r="AW52" s="82">
        <f t="shared" si="50"/>
        <v>0</v>
      </c>
      <c r="AX52" s="83">
        <f t="shared" si="36"/>
        <v>46</v>
      </c>
      <c r="AY52" s="64" t="str">
        <f t="shared" si="37"/>
        <v>N</v>
      </c>
      <c r="AZ52" s="81">
        <f t="shared" si="38"/>
        <v>6</v>
      </c>
      <c r="BA52" s="81">
        <f t="shared" si="51"/>
        <v>0</v>
      </c>
      <c r="BB52" s="85">
        <f t="shared" si="39"/>
        <v>40</v>
      </c>
      <c r="BC52" s="64" t="str">
        <f t="shared" si="40"/>
        <v>N</v>
      </c>
      <c r="BD52" s="87">
        <f t="shared" si="52"/>
        <v>52</v>
      </c>
    </row>
    <row r="53" spans="1:56">
      <c r="A53" s="197">
        <f t="shared" si="41"/>
        <v>43</v>
      </c>
      <c r="B53" s="198">
        <f>Data!B53</f>
        <v>24</v>
      </c>
      <c r="D53" s="73">
        <f t="shared" si="2"/>
        <v>4</v>
      </c>
      <c r="F53" s="86">
        <f t="shared" si="76"/>
        <v>1</v>
      </c>
      <c r="G53" s="86" t="str">
        <f t="shared" si="3"/>
        <v xml:space="preserve"> </v>
      </c>
      <c r="H53" s="64" t="str">
        <f t="shared" si="4"/>
        <v>Y</v>
      </c>
      <c r="I53" s="64" t="str">
        <f t="shared" si="5"/>
        <v>1/6</v>
      </c>
      <c r="J53" s="64">
        <f t="shared" si="6"/>
        <v>1</v>
      </c>
      <c r="K53" s="82">
        <f t="shared" si="75"/>
        <v>2</v>
      </c>
      <c r="L53" s="82">
        <f t="shared" si="77"/>
        <v>0</v>
      </c>
      <c r="M53" s="83">
        <f t="shared" si="78"/>
        <v>22</v>
      </c>
      <c r="N53" s="64" t="str">
        <f t="shared" si="44"/>
        <v>N</v>
      </c>
      <c r="O53" s="81">
        <f t="shared" si="70"/>
        <v>2</v>
      </c>
      <c r="P53" s="81">
        <f t="shared" si="71"/>
        <v>0</v>
      </c>
      <c r="Q53" s="85">
        <f t="shared" si="72"/>
        <v>22</v>
      </c>
      <c r="R53" s="64" t="str">
        <f t="shared" si="73"/>
        <v>N</v>
      </c>
      <c r="S53" s="87">
        <f t="shared" si="53"/>
        <v>24</v>
      </c>
      <c r="T53" s="86" t="str">
        <f t="shared" si="8"/>
        <v xml:space="preserve"> </v>
      </c>
      <c r="U53" s="64" t="str">
        <f t="shared" si="9"/>
        <v>Y</v>
      </c>
      <c r="V53" s="64" t="str">
        <f t="shared" si="10"/>
        <v>1/6</v>
      </c>
      <c r="W53" s="64">
        <f t="shared" si="11"/>
        <v>1</v>
      </c>
      <c r="X53" s="82">
        <f t="shared" si="61"/>
        <v>2</v>
      </c>
      <c r="Y53" s="82">
        <f t="shared" si="62"/>
        <v>0</v>
      </c>
      <c r="Z53" s="83">
        <f t="shared" si="63"/>
        <v>22</v>
      </c>
      <c r="AA53" s="64" t="str">
        <f t="shared" si="64"/>
        <v>N</v>
      </c>
      <c r="AB53" s="81">
        <f t="shared" si="65"/>
        <v>2</v>
      </c>
      <c r="AC53" s="81">
        <f t="shared" si="66"/>
        <v>0</v>
      </c>
      <c r="AD53" s="85">
        <f t="shared" si="67"/>
        <v>22</v>
      </c>
      <c r="AE53" s="64" t="str">
        <f t="shared" si="68"/>
        <v>N</v>
      </c>
      <c r="AF53" s="87">
        <f t="shared" si="69"/>
        <v>24</v>
      </c>
      <c r="AG53" s="93" t="str">
        <f t="shared" si="21"/>
        <v>L</v>
      </c>
      <c r="AH53" s="64" t="str">
        <f t="shared" si="22"/>
        <v>2/5</v>
      </c>
      <c r="AI53" s="64">
        <f t="shared" si="23"/>
        <v>5</v>
      </c>
      <c r="AJ53" s="82">
        <f t="shared" si="24"/>
        <v>8</v>
      </c>
      <c r="AK53" s="82">
        <f t="shared" si="25"/>
        <v>0</v>
      </c>
      <c r="AL53" s="83">
        <f t="shared" si="26"/>
        <v>14</v>
      </c>
      <c r="AM53" s="64" t="str">
        <f t="shared" si="27"/>
        <v>N</v>
      </c>
      <c r="AN53" s="81">
        <f t="shared" si="28"/>
        <v>8</v>
      </c>
      <c r="AO53" s="81">
        <f t="shared" si="29"/>
        <v>0</v>
      </c>
      <c r="AP53" s="85">
        <f t="shared" si="30"/>
        <v>-4</v>
      </c>
      <c r="AQ53" s="64" t="str">
        <f t="shared" si="31"/>
        <v>Y</v>
      </c>
      <c r="AR53" s="87">
        <f t="shared" si="32"/>
        <v>48</v>
      </c>
      <c r="AS53" s="93" t="str">
        <f t="shared" si="33"/>
        <v>L</v>
      </c>
      <c r="AT53" s="64" t="str">
        <f t="shared" si="34"/>
        <v>2/5</v>
      </c>
      <c r="AU53" s="64">
        <f t="shared" si="49"/>
        <v>5</v>
      </c>
      <c r="AV53" s="82">
        <f t="shared" si="35"/>
        <v>8</v>
      </c>
      <c r="AW53" s="82">
        <f t="shared" si="50"/>
        <v>0</v>
      </c>
      <c r="AX53" s="83">
        <f t="shared" si="36"/>
        <v>38</v>
      </c>
      <c r="AY53" s="64" t="str">
        <f t="shared" si="37"/>
        <v>N</v>
      </c>
      <c r="AZ53" s="81">
        <f t="shared" si="38"/>
        <v>8</v>
      </c>
      <c r="BA53" s="81">
        <f t="shared" si="51"/>
        <v>0</v>
      </c>
      <c r="BB53" s="85">
        <f t="shared" si="39"/>
        <v>32</v>
      </c>
      <c r="BC53" s="64" t="str">
        <f t="shared" si="40"/>
        <v>N</v>
      </c>
      <c r="BD53" s="87">
        <f t="shared" si="52"/>
        <v>52</v>
      </c>
    </row>
    <row r="54" spans="1:56">
      <c r="A54" s="197">
        <f t="shared" si="41"/>
        <v>44</v>
      </c>
      <c r="B54" s="198">
        <f>Data!B54</f>
        <v>11</v>
      </c>
      <c r="D54" s="73">
        <f t="shared" si="2"/>
        <v>2</v>
      </c>
      <c r="F54" s="86">
        <f t="shared" si="76"/>
        <v>2</v>
      </c>
      <c r="G54" s="86" t="str">
        <f t="shared" si="3"/>
        <v>L</v>
      </c>
      <c r="H54" s="64" t="str">
        <f t="shared" si="4"/>
        <v>Y</v>
      </c>
      <c r="I54" s="64" t="str">
        <f t="shared" si="5"/>
        <v>2/5</v>
      </c>
      <c r="J54" s="64">
        <f t="shared" si="6"/>
        <v>2</v>
      </c>
      <c r="K54" s="82">
        <f t="shared" si="75"/>
        <v>2</v>
      </c>
      <c r="L54" s="82">
        <f t="shared" si="77"/>
        <v>0</v>
      </c>
      <c r="M54" s="83">
        <f t="shared" si="78"/>
        <v>20</v>
      </c>
      <c r="N54" s="64" t="str">
        <f t="shared" si="44"/>
        <v>N</v>
      </c>
      <c r="O54" s="81">
        <f t="shared" si="70"/>
        <v>2</v>
      </c>
      <c r="P54" s="81">
        <f t="shared" si="71"/>
        <v>0</v>
      </c>
      <c r="Q54" s="85">
        <f t="shared" si="72"/>
        <v>20</v>
      </c>
      <c r="R54" s="64" t="str">
        <f t="shared" si="73"/>
        <v>N</v>
      </c>
      <c r="S54" s="87">
        <f t="shared" si="53"/>
        <v>24</v>
      </c>
      <c r="T54" s="86" t="str">
        <f t="shared" si="8"/>
        <v>L</v>
      </c>
      <c r="U54" s="64" t="str">
        <f t="shared" si="9"/>
        <v>Y</v>
      </c>
      <c r="V54" s="64" t="str">
        <f t="shared" si="10"/>
        <v>2/5</v>
      </c>
      <c r="W54" s="64">
        <f t="shared" si="11"/>
        <v>2</v>
      </c>
      <c r="X54" s="82">
        <f t="shared" si="61"/>
        <v>2</v>
      </c>
      <c r="Y54" s="82">
        <f t="shared" si="62"/>
        <v>0</v>
      </c>
      <c r="Z54" s="83">
        <f t="shared" si="63"/>
        <v>20</v>
      </c>
      <c r="AA54" s="64" t="str">
        <f t="shared" si="64"/>
        <v>N</v>
      </c>
      <c r="AB54" s="81">
        <f t="shared" si="65"/>
        <v>2</v>
      </c>
      <c r="AC54" s="81">
        <f t="shared" si="66"/>
        <v>0</v>
      </c>
      <c r="AD54" s="85">
        <f t="shared" si="67"/>
        <v>20</v>
      </c>
      <c r="AE54" s="64" t="str">
        <f t="shared" si="68"/>
        <v>N</v>
      </c>
      <c r="AF54" s="87">
        <f t="shared" si="69"/>
        <v>24</v>
      </c>
      <c r="AG54" s="93" t="str">
        <f t="shared" si="21"/>
        <v>L</v>
      </c>
      <c r="AH54" s="64" t="str">
        <f t="shared" si="22"/>
        <v>1/6</v>
      </c>
      <c r="AI54" s="64">
        <f t="shared" si="23"/>
        <v>6</v>
      </c>
      <c r="AJ54" s="82">
        <f t="shared" si="24"/>
        <v>8</v>
      </c>
      <c r="AK54" s="82">
        <f t="shared" si="25"/>
        <v>0</v>
      </c>
      <c r="AL54" s="83">
        <f t="shared" si="26"/>
        <v>6</v>
      </c>
      <c r="AM54" s="64" t="str">
        <f t="shared" si="27"/>
        <v>Y</v>
      </c>
      <c r="AN54" s="81">
        <f t="shared" si="28"/>
        <v>8</v>
      </c>
      <c r="AO54" s="81">
        <f t="shared" si="29"/>
        <v>0</v>
      </c>
      <c r="AP54" s="85">
        <f t="shared" si="30"/>
        <v>-12</v>
      </c>
      <c r="AQ54" s="64" t="str">
        <f t="shared" si="31"/>
        <v>Y</v>
      </c>
      <c r="AR54" s="87">
        <f t="shared" si="32"/>
        <v>48</v>
      </c>
      <c r="AS54" s="93" t="str">
        <f t="shared" si="33"/>
        <v>L</v>
      </c>
      <c r="AT54" s="64" t="str">
        <f t="shared" si="34"/>
        <v>3/4</v>
      </c>
      <c r="AU54" s="64">
        <f t="shared" si="49"/>
        <v>6</v>
      </c>
      <c r="AV54" s="82">
        <f t="shared" si="35"/>
        <v>8</v>
      </c>
      <c r="AW54" s="82">
        <f t="shared" si="50"/>
        <v>0</v>
      </c>
      <c r="AX54" s="83">
        <f t="shared" si="36"/>
        <v>30</v>
      </c>
      <c r="AY54" s="64" t="str">
        <f t="shared" si="37"/>
        <v>Y</v>
      </c>
      <c r="AZ54" s="81">
        <f t="shared" si="38"/>
        <v>8</v>
      </c>
      <c r="BA54" s="81">
        <f t="shared" si="51"/>
        <v>0</v>
      </c>
      <c r="BB54" s="85">
        <f t="shared" si="39"/>
        <v>24</v>
      </c>
      <c r="BC54" s="64" t="str">
        <f t="shared" si="40"/>
        <v>Y</v>
      </c>
      <c r="BD54" s="87">
        <f t="shared" si="52"/>
        <v>52</v>
      </c>
    </row>
    <row r="55" spans="1:56">
      <c r="A55" s="197">
        <f t="shared" si="41"/>
        <v>45</v>
      </c>
      <c r="B55" s="198">
        <f>Data!B55</f>
        <v>20</v>
      </c>
      <c r="D55" s="73">
        <f t="shared" si="2"/>
        <v>4</v>
      </c>
      <c r="F55" s="86">
        <f t="shared" si="76"/>
        <v>3</v>
      </c>
      <c r="G55" s="86" t="str">
        <f t="shared" si="3"/>
        <v>W</v>
      </c>
      <c r="H55" s="64" t="str">
        <f t="shared" si="4"/>
        <v>N</v>
      </c>
      <c r="I55" s="64" t="str">
        <f t="shared" si="5"/>
        <v xml:space="preserve"> </v>
      </c>
      <c r="J55" s="64" t="str">
        <f t="shared" si="6"/>
        <v xml:space="preserve"> </v>
      </c>
      <c r="K55" s="82" t="str">
        <f t="shared" si="75"/>
        <v>0</v>
      </c>
      <c r="L55" s="82">
        <f t="shared" si="77"/>
        <v>6</v>
      </c>
      <c r="M55" s="83">
        <f t="shared" si="78"/>
        <v>26</v>
      </c>
      <c r="N55" s="64" t="str">
        <f t="shared" si="44"/>
        <v>N</v>
      </c>
      <c r="O55" s="81" t="str">
        <f t="shared" si="70"/>
        <v>0</v>
      </c>
      <c r="P55" s="81">
        <f t="shared" si="71"/>
        <v>6</v>
      </c>
      <c r="Q55" s="85">
        <f t="shared" si="72"/>
        <v>26</v>
      </c>
      <c r="R55" s="64" t="str">
        <f t="shared" si="73"/>
        <v>N</v>
      </c>
      <c r="S55" s="87">
        <f t="shared" si="53"/>
        <v>26</v>
      </c>
      <c r="T55" s="86" t="str">
        <f t="shared" si="8"/>
        <v>W</v>
      </c>
      <c r="U55" s="64" t="str">
        <f t="shared" si="9"/>
        <v>N</v>
      </c>
      <c r="V55" s="64" t="str">
        <f t="shared" si="10"/>
        <v xml:space="preserve"> </v>
      </c>
      <c r="W55" s="64" t="str">
        <f t="shared" si="11"/>
        <v xml:space="preserve"> </v>
      </c>
      <c r="X55" s="82" t="str">
        <f t="shared" si="61"/>
        <v>0</v>
      </c>
      <c r="Y55" s="82">
        <f t="shared" si="62"/>
        <v>6</v>
      </c>
      <c r="Z55" s="83">
        <f t="shared" si="63"/>
        <v>26</v>
      </c>
      <c r="AA55" s="64" t="str">
        <f t="shared" si="64"/>
        <v>N</v>
      </c>
      <c r="AB55" s="81" t="str">
        <f t="shared" si="65"/>
        <v>0</v>
      </c>
      <c r="AC55" s="81">
        <f t="shared" si="66"/>
        <v>6</v>
      </c>
      <c r="AD55" s="85">
        <f t="shared" si="67"/>
        <v>26</v>
      </c>
      <c r="AE55" s="64" t="str">
        <f t="shared" si="68"/>
        <v>N</v>
      </c>
      <c r="AF55" s="87">
        <f t="shared" si="69"/>
        <v>26</v>
      </c>
      <c r="AG55" s="93" t="str">
        <f t="shared" si="21"/>
        <v>L</v>
      </c>
      <c r="AH55" s="64" t="str">
        <f t="shared" si="22"/>
        <v>1/6</v>
      </c>
      <c r="AI55" s="64">
        <f t="shared" si="23"/>
        <v>7</v>
      </c>
      <c r="AJ55" s="82">
        <f t="shared" si="24"/>
        <v>8</v>
      </c>
      <c r="AK55" s="82">
        <f t="shared" si="25"/>
        <v>0</v>
      </c>
      <c r="AL55" s="83">
        <f t="shared" si="26"/>
        <v>-2</v>
      </c>
      <c r="AM55" s="64" t="str">
        <f t="shared" si="27"/>
        <v>Y</v>
      </c>
      <c r="AN55" s="81">
        <f t="shared" si="28"/>
        <v>8</v>
      </c>
      <c r="AO55" s="81">
        <f t="shared" si="29"/>
        <v>0</v>
      </c>
      <c r="AP55" s="85">
        <f t="shared" si="30"/>
        <v>-20</v>
      </c>
      <c r="AQ55" s="64" t="str">
        <f t="shared" si="31"/>
        <v>Y</v>
      </c>
      <c r="AR55" s="87">
        <f t="shared" si="32"/>
        <v>48</v>
      </c>
      <c r="AS55" s="93" t="str">
        <f t="shared" si="33"/>
        <v>L</v>
      </c>
      <c r="AT55" s="64" t="str">
        <f t="shared" si="34"/>
        <v>1/6</v>
      </c>
      <c r="AU55" s="64">
        <f t="shared" si="49"/>
        <v>7</v>
      </c>
      <c r="AV55" s="82">
        <f t="shared" si="35"/>
        <v>8</v>
      </c>
      <c r="AW55" s="82">
        <f t="shared" si="50"/>
        <v>0</v>
      </c>
      <c r="AX55" s="83">
        <f t="shared" si="36"/>
        <v>22</v>
      </c>
      <c r="AY55" s="64" t="str">
        <f t="shared" si="37"/>
        <v>N</v>
      </c>
      <c r="AZ55" s="81">
        <f t="shared" si="38"/>
        <v>8</v>
      </c>
      <c r="BA55" s="81">
        <f t="shared" si="51"/>
        <v>0</v>
      </c>
      <c r="BB55" s="85">
        <f t="shared" si="39"/>
        <v>16</v>
      </c>
      <c r="BC55" s="64" t="str">
        <f t="shared" si="40"/>
        <v>Y</v>
      </c>
      <c r="BD55" s="87">
        <f t="shared" si="52"/>
        <v>52</v>
      </c>
    </row>
    <row r="56" spans="1:56">
      <c r="A56" s="197">
        <f t="shared" si="41"/>
        <v>46</v>
      </c>
      <c r="B56" s="198">
        <f>Data!B56</f>
        <v>35</v>
      </c>
      <c r="D56" s="73">
        <f t="shared" si="2"/>
        <v>6</v>
      </c>
      <c r="F56" s="86">
        <f t="shared" si="76"/>
        <v>4</v>
      </c>
      <c r="G56" s="86" t="str">
        <f t="shared" si="3"/>
        <v xml:space="preserve"> </v>
      </c>
      <c r="H56" s="64" t="str">
        <f t="shared" si="4"/>
        <v>N</v>
      </c>
      <c r="I56" s="64" t="str">
        <f t="shared" si="5"/>
        <v xml:space="preserve"> </v>
      </c>
      <c r="J56" s="64" t="str">
        <f t="shared" si="6"/>
        <v xml:space="preserve"> </v>
      </c>
      <c r="K56" s="82" t="str">
        <f t="shared" si="75"/>
        <v>0</v>
      </c>
      <c r="L56" s="82">
        <f t="shared" si="77"/>
        <v>0</v>
      </c>
      <c r="M56" s="83">
        <f t="shared" si="78"/>
        <v>26</v>
      </c>
      <c r="N56" s="64" t="str">
        <f t="shared" si="44"/>
        <v>N</v>
      </c>
      <c r="O56" s="81" t="str">
        <f t="shared" si="70"/>
        <v>0</v>
      </c>
      <c r="P56" s="81">
        <f t="shared" si="71"/>
        <v>0</v>
      </c>
      <c r="Q56" s="85">
        <f t="shared" si="72"/>
        <v>26</v>
      </c>
      <c r="R56" s="64" t="str">
        <f t="shared" si="73"/>
        <v>N</v>
      </c>
      <c r="S56" s="87">
        <f t="shared" si="53"/>
        <v>26</v>
      </c>
      <c r="T56" s="86" t="str">
        <f t="shared" si="8"/>
        <v xml:space="preserve"> </v>
      </c>
      <c r="U56" s="64" t="str">
        <f t="shared" si="9"/>
        <v>N</v>
      </c>
      <c r="V56" s="64" t="str">
        <f t="shared" si="10"/>
        <v xml:space="preserve"> </v>
      </c>
      <c r="W56" s="64" t="str">
        <f t="shared" si="11"/>
        <v xml:space="preserve"> </v>
      </c>
      <c r="X56" s="82" t="str">
        <f t="shared" si="61"/>
        <v>0</v>
      </c>
      <c r="Y56" s="82">
        <f t="shared" si="62"/>
        <v>0</v>
      </c>
      <c r="Z56" s="83">
        <f t="shared" si="63"/>
        <v>26</v>
      </c>
      <c r="AA56" s="64" t="str">
        <f t="shared" si="64"/>
        <v>N</v>
      </c>
      <c r="AB56" s="81" t="str">
        <f t="shared" si="65"/>
        <v>0</v>
      </c>
      <c r="AC56" s="81">
        <f t="shared" si="66"/>
        <v>0</v>
      </c>
      <c r="AD56" s="85">
        <f t="shared" si="67"/>
        <v>26</v>
      </c>
      <c r="AE56" s="64" t="str">
        <f t="shared" si="68"/>
        <v>N</v>
      </c>
      <c r="AF56" s="87">
        <f t="shared" si="69"/>
        <v>26</v>
      </c>
      <c r="AG56" s="93" t="str">
        <f t="shared" si="21"/>
        <v>L</v>
      </c>
      <c r="AH56" s="64" t="str">
        <f t="shared" si="22"/>
        <v>2/5</v>
      </c>
      <c r="AI56" s="64">
        <f t="shared" si="23"/>
        <v>8</v>
      </c>
      <c r="AJ56" s="82">
        <f t="shared" si="24"/>
        <v>8</v>
      </c>
      <c r="AK56" s="82">
        <f t="shared" si="25"/>
        <v>0</v>
      </c>
      <c r="AL56" s="83">
        <f t="shared" si="26"/>
        <v>-10</v>
      </c>
      <c r="AM56" s="64" t="str">
        <f t="shared" si="27"/>
        <v>Y</v>
      </c>
      <c r="AN56" s="81">
        <f t="shared" si="28"/>
        <v>8</v>
      </c>
      <c r="AO56" s="81">
        <f t="shared" si="29"/>
        <v>0</v>
      </c>
      <c r="AP56" s="85">
        <f t="shared" si="30"/>
        <v>-28</v>
      </c>
      <c r="AQ56" s="64" t="str">
        <f t="shared" si="31"/>
        <v>Y</v>
      </c>
      <c r="AR56" s="87">
        <f t="shared" si="32"/>
        <v>48</v>
      </c>
      <c r="AS56" s="93" t="str">
        <f t="shared" si="33"/>
        <v>L</v>
      </c>
      <c r="AT56" s="64" t="str">
        <f t="shared" si="34"/>
        <v>2/5</v>
      </c>
      <c r="AU56" s="64">
        <f t="shared" si="49"/>
        <v>8</v>
      </c>
      <c r="AV56" s="82">
        <f t="shared" si="35"/>
        <v>8</v>
      </c>
      <c r="AW56" s="82">
        <f t="shared" si="50"/>
        <v>0</v>
      </c>
      <c r="AX56" s="83">
        <f t="shared" si="36"/>
        <v>14</v>
      </c>
      <c r="AY56" s="64" t="str">
        <f t="shared" si="37"/>
        <v>Y</v>
      </c>
      <c r="AZ56" s="81">
        <f t="shared" si="38"/>
        <v>8</v>
      </c>
      <c r="BA56" s="81">
        <f t="shared" si="51"/>
        <v>0</v>
      </c>
      <c r="BB56" s="85">
        <f t="shared" si="39"/>
        <v>8</v>
      </c>
      <c r="BC56" s="64" t="str">
        <f t="shared" si="40"/>
        <v>Y</v>
      </c>
      <c r="BD56" s="87">
        <f t="shared" si="52"/>
        <v>52</v>
      </c>
    </row>
    <row r="57" spans="1:56">
      <c r="A57" s="197">
        <f t="shared" si="41"/>
        <v>47</v>
      </c>
      <c r="B57" s="198">
        <f>Data!B57</f>
        <v>24</v>
      </c>
      <c r="D57" s="73">
        <f t="shared" si="2"/>
        <v>4</v>
      </c>
      <c r="F57" s="86">
        <f t="shared" si="76"/>
        <v>5</v>
      </c>
      <c r="G57" s="86" t="str">
        <f t="shared" si="3"/>
        <v xml:space="preserve"> </v>
      </c>
      <c r="H57" s="64" t="str">
        <f t="shared" si="4"/>
        <v>N</v>
      </c>
      <c r="I57" s="64" t="str">
        <f t="shared" si="5"/>
        <v xml:space="preserve"> </v>
      </c>
      <c r="J57" s="64" t="str">
        <f t="shared" si="6"/>
        <v xml:space="preserve"> </v>
      </c>
      <c r="K57" s="82" t="str">
        <f t="shared" si="75"/>
        <v>0</v>
      </c>
      <c r="L57" s="82">
        <f t="shared" si="77"/>
        <v>0</v>
      </c>
      <c r="M57" s="83">
        <f t="shared" si="78"/>
        <v>26</v>
      </c>
      <c r="N57" s="64" t="str">
        <f t="shared" si="44"/>
        <v>N</v>
      </c>
      <c r="O57" s="81" t="str">
        <f t="shared" si="70"/>
        <v>0</v>
      </c>
      <c r="P57" s="81">
        <f t="shared" si="71"/>
        <v>0</v>
      </c>
      <c r="Q57" s="85">
        <f t="shared" si="72"/>
        <v>26</v>
      </c>
      <c r="R57" s="64" t="str">
        <f t="shared" si="73"/>
        <v>N</v>
      </c>
      <c r="S57" s="87">
        <f t="shared" si="53"/>
        <v>26</v>
      </c>
      <c r="T57" s="86" t="str">
        <f t="shared" si="8"/>
        <v xml:space="preserve"> </v>
      </c>
      <c r="U57" s="64" t="str">
        <f t="shared" si="9"/>
        <v>N</v>
      </c>
      <c r="V57" s="64" t="str">
        <f t="shared" si="10"/>
        <v xml:space="preserve"> </v>
      </c>
      <c r="W57" s="64" t="str">
        <f t="shared" si="11"/>
        <v xml:space="preserve"> </v>
      </c>
      <c r="X57" s="82" t="str">
        <f t="shared" si="61"/>
        <v>0</v>
      </c>
      <c r="Y57" s="82">
        <f t="shared" si="62"/>
        <v>0</v>
      </c>
      <c r="Z57" s="83">
        <f t="shared" si="63"/>
        <v>26</v>
      </c>
      <c r="AA57" s="64" t="str">
        <f t="shared" si="64"/>
        <v>N</v>
      </c>
      <c r="AB57" s="81" t="str">
        <f t="shared" si="65"/>
        <v>0</v>
      </c>
      <c r="AC57" s="81">
        <f t="shared" si="66"/>
        <v>0</v>
      </c>
      <c r="AD57" s="85">
        <f t="shared" si="67"/>
        <v>26</v>
      </c>
      <c r="AE57" s="64" t="str">
        <f t="shared" si="68"/>
        <v>N</v>
      </c>
      <c r="AF57" s="87">
        <f t="shared" si="69"/>
        <v>26</v>
      </c>
      <c r="AG57" s="93" t="str">
        <f t="shared" si="21"/>
        <v>L</v>
      </c>
      <c r="AH57" s="64" t="str">
        <f t="shared" si="22"/>
        <v>3/4</v>
      </c>
      <c r="AI57" s="64">
        <f t="shared" si="23"/>
        <v>9</v>
      </c>
      <c r="AJ57" s="82">
        <f t="shared" si="24"/>
        <v>8</v>
      </c>
      <c r="AK57" s="82">
        <f t="shared" si="25"/>
        <v>0</v>
      </c>
      <c r="AL57" s="83">
        <f t="shared" si="26"/>
        <v>-18</v>
      </c>
      <c r="AM57" s="64" t="str">
        <f t="shared" si="27"/>
        <v>Y</v>
      </c>
      <c r="AN57" s="81">
        <f t="shared" si="28"/>
        <v>8</v>
      </c>
      <c r="AO57" s="81">
        <f t="shared" si="29"/>
        <v>0</v>
      </c>
      <c r="AP57" s="85">
        <f t="shared" si="30"/>
        <v>-36</v>
      </c>
      <c r="AQ57" s="64" t="str">
        <f t="shared" si="31"/>
        <v>Y</v>
      </c>
      <c r="AR57" s="87">
        <f t="shared" si="32"/>
        <v>48</v>
      </c>
      <c r="AS57" s="93" t="str">
        <f t="shared" si="33"/>
        <v>L</v>
      </c>
      <c r="AT57" s="64" t="str">
        <f t="shared" si="34"/>
        <v>3/4</v>
      </c>
      <c r="AU57" s="64">
        <f t="shared" si="49"/>
        <v>9</v>
      </c>
      <c r="AV57" s="82">
        <f t="shared" si="35"/>
        <v>8</v>
      </c>
      <c r="AW57" s="82">
        <f t="shared" si="50"/>
        <v>0</v>
      </c>
      <c r="AX57" s="83">
        <f t="shared" si="36"/>
        <v>6</v>
      </c>
      <c r="AY57" s="64" t="str">
        <f t="shared" si="37"/>
        <v>N</v>
      </c>
      <c r="AZ57" s="81">
        <f t="shared" si="38"/>
        <v>8</v>
      </c>
      <c r="BA57" s="81">
        <f t="shared" si="51"/>
        <v>0</v>
      </c>
      <c r="BB57" s="85">
        <f t="shared" si="39"/>
        <v>0</v>
      </c>
      <c r="BC57" s="64" t="str">
        <f t="shared" si="40"/>
        <v>Y</v>
      </c>
      <c r="BD57" s="87">
        <f t="shared" si="52"/>
        <v>52</v>
      </c>
    </row>
    <row r="58" spans="1:56">
      <c r="A58" s="197">
        <f t="shared" si="41"/>
        <v>48</v>
      </c>
      <c r="B58" s="198">
        <f>Data!B58</f>
        <v>26</v>
      </c>
      <c r="D58" s="73">
        <f t="shared" si="2"/>
        <v>5</v>
      </c>
      <c r="F58" s="86">
        <f t="shared" si="76"/>
        <v>6</v>
      </c>
      <c r="G58" s="86" t="str">
        <f t="shared" si="3"/>
        <v xml:space="preserve"> </v>
      </c>
      <c r="H58" s="64" t="str">
        <f t="shared" si="4"/>
        <v>N</v>
      </c>
      <c r="I58" s="64" t="str">
        <f t="shared" si="5"/>
        <v xml:space="preserve"> </v>
      </c>
      <c r="J58" s="64" t="str">
        <f t="shared" si="6"/>
        <v xml:space="preserve"> </v>
      </c>
      <c r="K58" s="82" t="str">
        <f t="shared" si="75"/>
        <v>0</v>
      </c>
      <c r="L58" s="82">
        <f t="shared" si="77"/>
        <v>0</v>
      </c>
      <c r="M58" s="83">
        <f t="shared" si="78"/>
        <v>26</v>
      </c>
      <c r="N58" s="64" t="str">
        <f t="shared" si="44"/>
        <v>N</v>
      </c>
      <c r="O58" s="81" t="str">
        <f t="shared" si="70"/>
        <v>0</v>
      </c>
      <c r="P58" s="81">
        <f t="shared" si="71"/>
        <v>0</v>
      </c>
      <c r="Q58" s="85">
        <f t="shared" si="72"/>
        <v>26</v>
      </c>
      <c r="R58" s="64" t="str">
        <f t="shared" si="73"/>
        <v>N</v>
      </c>
      <c r="S58" s="87">
        <f t="shared" si="53"/>
        <v>26</v>
      </c>
      <c r="T58" s="86" t="str">
        <f t="shared" si="8"/>
        <v xml:space="preserve"> </v>
      </c>
      <c r="U58" s="64" t="str">
        <f t="shared" si="9"/>
        <v>N</v>
      </c>
      <c r="V58" s="64" t="str">
        <f t="shared" si="10"/>
        <v xml:space="preserve"> </v>
      </c>
      <c r="W58" s="64" t="str">
        <f t="shared" si="11"/>
        <v xml:space="preserve"> </v>
      </c>
      <c r="X58" s="82" t="str">
        <f t="shared" si="61"/>
        <v>0</v>
      </c>
      <c r="Y58" s="82">
        <f t="shared" si="62"/>
        <v>0</v>
      </c>
      <c r="Z58" s="83">
        <f t="shared" si="63"/>
        <v>26</v>
      </c>
      <c r="AA58" s="64" t="str">
        <f t="shared" si="64"/>
        <v>N</v>
      </c>
      <c r="AB58" s="81" t="str">
        <f t="shared" si="65"/>
        <v>0</v>
      </c>
      <c r="AC58" s="81">
        <f t="shared" si="66"/>
        <v>0</v>
      </c>
      <c r="AD58" s="85">
        <f t="shared" si="67"/>
        <v>26</v>
      </c>
      <c r="AE58" s="64" t="str">
        <f t="shared" si="68"/>
        <v>N</v>
      </c>
      <c r="AF58" s="87">
        <f t="shared" si="69"/>
        <v>26</v>
      </c>
      <c r="AG58" s="93" t="str">
        <f t="shared" si="21"/>
        <v>W</v>
      </c>
      <c r="AH58" s="64" t="str">
        <f t="shared" si="22"/>
        <v>1/6</v>
      </c>
      <c r="AI58" s="64">
        <f t="shared" si="23"/>
        <v>1</v>
      </c>
      <c r="AJ58" s="82">
        <f t="shared" si="24"/>
        <v>8</v>
      </c>
      <c r="AK58" s="82">
        <f t="shared" si="25"/>
        <v>24</v>
      </c>
      <c r="AL58" s="83">
        <f t="shared" si="26"/>
        <v>-2</v>
      </c>
      <c r="AM58" s="64" t="str">
        <f t="shared" si="27"/>
        <v>Y</v>
      </c>
      <c r="AN58" s="81">
        <f t="shared" si="28"/>
        <v>8</v>
      </c>
      <c r="AO58" s="81">
        <f t="shared" si="29"/>
        <v>24</v>
      </c>
      <c r="AP58" s="85">
        <f t="shared" si="30"/>
        <v>-20</v>
      </c>
      <c r="AQ58" s="64" t="str">
        <f t="shared" si="31"/>
        <v>Y</v>
      </c>
      <c r="AR58" s="87">
        <f t="shared" si="32"/>
        <v>48</v>
      </c>
      <c r="AS58" s="93" t="str">
        <f t="shared" si="33"/>
        <v>W</v>
      </c>
      <c r="AT58" s="64" t="str">
        <f t="shared" si="34"/>
        <v>1/6</v>
      </c>
      <c r="AU58" s="64">
        <f t="shared" si="49"/>
        <v>1</v>
      </c>
      <c r="AV58" s="82">
        <f t="shared" si="35"/>
        <v>2</v>
      </c>
      <c r="AW58" s="82">
        <f t="shared" si="50"/>
        <v>24</v>
      </c>
      <c r="AX58" s="83">
        <f t="shared" si="36"/>
        <v>28</v>
      </c>
      <c r="AY58" s="64" t="str">
        <f t="shared" si="37"/>
        <v>N</v>
      </c>
      <c r="AZ58" s="81">
        <f t="shared" si="38"/>
        <v>8</v>
      </c>
      <c r="BA58" s="81">
        <f t="shared" si="51"/>
        <v>24</v>
      </c>
      <c r="BB58" s="85">
        <f t="shared" si="39"/>
        <v>16</v>
      </c>
      <c r="BC58" s="64" t="str">
        <f t="shared" si="40"/>
        <v>Y</v>
      </c>
      <c r="BD58" s="87">
        <f t="shared" si="52"/>
        <v>52</v>
      </c>
    </row>
    <row r="59" spans="1:56">
      <c r="A59" s="197">
        <f t="shared" si="41"/>
        <v>49</v>
      </c>
      <c r="B59" s="198">
        <f>Data!B59</f>
        <v>14</v>
      </c>
      <c r="D59" s="73">
        <f t="shared" si="2"/>
        <v>3</v>
      </c>
      <c r="F59" s="86">
        <f t="shared" si="76"/>
        <v>1</v>
      </c>
      <c r="G59" s="86" t="str">
        <f t="shared" si="3"/>
        <v xml:space="preserve"> </v>
      </c>
      <c r="H59" s="64" t="str">
        <f t="shared" si="4"/>
        <v>Y</v>
      </c>
      <c r="I59" s="64" t="str">
        <f t="shared" si="5"/>
        <v>1/6</v>
      </c>
      <c r="J59" s="64">
        <f t="shared" si="6"/>
        <v>1</v>
      </c>
      <c r="K59" s="82">
        <f t="shared" si="75"/>
        <v>2</v>
      </c>
      <c r="L59" s="82">
        <f t="shared" si="77"/>
        <v>0</v>
      </c>
      <c r="M59" s="83">
        <f t="shared" si="78"/>
        <v>24</v>
      </c>
      <c r="N59" s="64" t="str">
        <f t="shared" si="44"/>
        <v>N</v>
      </c>
      <c r="O59" s="81">
        <f t="shared" si="70"/>
        <v>2</v>
      </c>
      <c r="P59" s="81">
        <f t="shared" si="71"/>
        <v>0</v>
      </c>
      <c r="Q59" s="85">
        <f t="shared" si="72"/>
        <v>24</v>
      </c>
      <c r="R59" s="64" t="str">
        <f t="shared" si="73"/>
        <v>N</v>
      </c>
      <c r="S59" s="87">
        <f t="shared" si="53"/>
        <v>26</v>
      </c>
      <c r="T59" s="86" t="str">
        <f t="shared" si="8"/>
        <v xml:space="preserve"> </v>
      </c>
      <c r="U59" s="64" t="str">
        <f t="shared" si="9"/>
        <v>Y</v>
      </c>
      <c r="V59" s="64" t="str">
        <f t="shared" si="10"/>
        <v>1/6</v>
      </c>
      <c r="W59" s="64">
        <f t="shared" si="11"/>
        <v>1</v>
      </c>
      <c r="X59" s="82">
        <f t="shared" si="61"/>
        <v>2</v>
      </c>
      <c r="Y59" s="82">
        <f t="shared" si="62"/>
        <v>0</v>
      </c>
      <c r="Z59" s="83">
        <f t="shared" si="63"/>
        <v>24</v>
      </c>
      <c r="AA59" s="64" t="str">
        <f t="shared" si="64"/>
        <v>N</v>
      </c>
      <c r="AB59" s="81">
        <f t="shared" si="65"/>
        <v>2</v>
      </c>
      <c r="AC59" s="81">
        <f t="shared" si="66"/>
        <v>0</v>
      </c>
      <c r="AD59" s="85">
        <f t="shared" si="67"/>
        <v>24</v>
      </c>
      <c r="AE59" s="64" t="str">
        <f t="shared" si="68"/>
        <v>N</v>
      </c>
      <c r="AF59" s="87">
        <f t="shared" si="69"/>
        <v>26</v>
      </c>
      <c r="AG59" s="93" t="str">
        <f t="shared" si="21"/>
        <v>L</v>
      </c>
      <c r="AH59" s="64" t="str">
        <f t="shared" si="22"/>
        <v>2/5</v>
      </c>
      <c r="AI59" s="64">
        <f t="shared" si="23"/>
        <v>2</v>
      </c>
      <c r="AJ59" s="82">
        <f t="shared" si="24"/>
        <v>8</v>
      </c>
      <c r="AK59" s="82">
        <f t="shared" si="25"/>
        <v>0</v>
      </c>
      <c r="AL59" s="83">
        <f t="shared" si="26"/>
        <v>-10</v>
      </c>
      <c r="AM59" s="64" t="str">
        <f t="shared" si="27"/>
        <v>Y</v>
      </c>
      <c r="AN59" s="81">
        <f t="shared" si="28"/>
        <v>8</v>
      </c>
      <c r="AO59" s="81">
        <f t="shared" si="29"/>
        <v>0</v>
      </c>
      <c r="AP59" s="85">
        <f t="shared" si="30"/>
        <v>-28</v>
      </c>
      <c r="AQ59" s="64" t="str">
        <f t="shared" si="31"/>
        <v>Y</v>
      </c>
      <c r="AR59" s="87">
        <f t="shared" si="32"/>
        <v>48</v>
      </c>
      <c r="AS59" s="93" t="str">
        <f t="shared" si="33"/>
        <v>L</v>
      </c>
      <c r="AT59" s="64" t="str">
        <f t="shared" si="34"/>
        <v>2/5</v>
      </c>
      <c r="AU59" s="64">
        <f t="shared" si="49"/>
        <v>2</v>
      </c>
      <c r="AV59" s="82">
        <f t="shared" si="35"/>
        <v>2</v>
      </c>
      <c r="AW59" s="82">
        <f t="shared" si="50"/>
        <v>0</v>
      </c>
      <c r="AX59" s="83">
        <f t="shared" si="36"/>
        <v>26</v>
      </c>
      <c r="AY59" s="64" t="str">
        <f t="shared" si="37"/>
        <v>N</v>
      </c>
      <c r="AZ59" s="81">
        <f t="shared" si="38"/>
        <v>8</v>
      </c>
      <c r="BA59" s="81">
        <f t="shared" si="51"/>
        <v>0</v>
      </c>
      <c r="BB59" s="85">
        <f t="shared" si="39"/>
        <v>8</v>
      </c>
      <c r="BC59" s="64" t="str">
        <f t="shared" si="40"/>
        <v>Y</v>
      </c>
      <c r="BD59" s="87">
        <f t="shared" si="52"/>
        <v>52</v>
      </c>
    </row>
    <row r="60" spans="1:56">
      <c r="A60" s="197">
        <f t="shared" si="41"/>
        <v>50</v>
      </c>
      <c r="B60" s="198">
        <f>Data!B60</f>
        <v>11</v>
      </c>
      <c r="D60" s="73">
        <f t="shared" si="2"/>
        <v>2</v>
      </c>
      <c r="F60" s="86">
        <f t="shared" si="76"/>
        <v>2</v>
      </c>
      <c r="G60" s="86" t="str">
        <f t="shared" si="3"/>
        <v>L</v>
      </c>
      <c r="H60" s="64" t="str">
        <f t="shared" si="4"/>
        <v>Y</v>
      </c>
      <c r="I60" s="64" t="str">
        <f t="shared" si="5"/>
        <v>2/5</v>
      </c>
      <c r="J60" s="64">
        <f t="shared" si="6"/>
        <v>2</v>
      </c>
      <c r="K60" s="82">
        <f t="shared" si="75"/>
        <v>2</v>
      </c>
      <c r="L60" s="82">
        <f t="shared" si="77"/>
        <v>0</v>
      </c>
      <c r="M60" s="83">
        <f t="shared" si="78"/>
        <v>22</v>
      </c>
      <c r="N60" s="64" t="str">
        <f t="shared" si="44"/>
        <v>N</v>
      </c>
      <c r="O60" s="81">
        <f t="shared" si="70"/>
        <v>2</v>
      </c>
      <c r="P60" s="81">
        <f t="shared" si="71"/>
        <v>0</v>
      </c>
      <c r="Q60" s="85">
        <f t="shared" si="72"/>
        <v>22</v>
      </c>
      <c r="R60" s="64" t="str">
        <f t="shared" si="73"/>
        <v>N</v>
      </c>
      <c r="S60" s="87">
        <f t="shared" si="53"/>
        <v>26</v>
      </c>
      <c r="T60" s="86" t="str">
        <f t="shared" si="8"/>
        <v>L</v>
      </c>
      <c r="U60" s="64" t="str">
        <f t="shared" si="9"/>
        <v>Y</v>
      </c>
      <c r="V60" s="64" t="str">
        <f t="shared" si="10"/>
        <v>2/5</v>
      </c>
      <c r="W60" s="64">
        <f t="shared" si="11"/>
        <v>2</v>
      </c>
      <c r="X60" s="82">
        <f t="shared" si="61"/>
        <v>2</v>
      </c>
      <c r="Y60" s="82">
        <f t="shared" si="62"/>
        <v>0</v>
      </c>
      <c r="Z60" s="83">
        <f t="shared" si="63"/>
        <v>22</v>
      </c>
      <c r="AA60" s="64" t="str">
        <f t="shared" si="64"/>
        <v>N</v>
      </c>
      <c r="AB60" s="81">
        <f t="shared" si="65"/>
        <v>2</v>
      </c>
      <c r="AC60" s="81">
        <f t="shared" si="66"/>
        <v>0</v>
      </c>
      <c r="AD60" s="85">
        <f t="shared" si="67"/>
        <v>22</v>
      </c>
      <c r="AE60" s="64" t="str">
        <f t="shared" si="68"/>
        <v>N</v>
      </c>
      <c r="AF60" s="87">
        <f t="shared" si="69"/>
        <v>26</v>
      </c>
      <c r="AG60" s="93" t="str">
        <f t="shared" si="21"/>
        <v>L</v>
      </c>
      <c r="AH60" s="64" t="str">
        <f t="shared" si="22"/>
        <v>3/4</v>
      </c>
      <c r="AI60" s="64">
        <f t="shared" si="23"/>
        <v>3</v>
      </c>
      <c r="AJ60" s="82">
        <f t="shared" si="24"/>
        <v>8</v>
      </c>
      <c r="AK60" s="82">
        <f t="shared" si="25"/>
        <v>0</v>
      </c>
      <c r="AL60" s="83">
        <f t="shared" si="26"/>
        <v>-18</v>
      </c>
      <c r="AM60" s="64" t="str">
        <f t="shared" si="27"/>
        <v>Y</v>
      </c>
      <c r="AN60" s="81">
        <f t="shared" si="28"/>
        <v>8</v>
      </c>
      <c r="AO60" s="81">
        <f t="shared" si="29"/>
        <v>0</v>
      </c>
      <c r="AP60" s="85">
        <f t="shared" si="30"/>
        <v>-36</v>
      </c>
      <c r="AQ60" s="64" t="str">
        <f t="shared" si="31"/>
        <v>Y</v>
      </c>
      <c r="AR60" s="87">
        <f t="shared" si="32"/>
        <v>48</v>
      </c>
      <c r="AS60" s="93" t="str">
        <f t="shared" si="33"/>
        <v>L</v>
      </c>
      <c r="AT60" s="64" t="str">
        <f t="shared" si="34"/>
        <v>3/4</v>
      </c>
      <c r="AU60" s="64">
        <f t="shared" si="49"/>
        <v>3</v>
      </c>
      <c r="AV60" s="82">
        <f t="shared" si="35"/>
        <v>4</v>
      </c>
      <c r="AW60" s="82">
        <f t="shared" si="50"/>
        <v>0</v>
      </c>
      <c r="AX60" s="83">
        <f t="shared" si="36"/>
        <v>22</v>
      </c>
      <c r="AY60" s="64" t="str">
        <f t="shared" si="37"/>
        <v>N</v>
      </c>
      <c r="AZ60" s="81">
        <f t="shared" si="38"/>
        <v>8</v>
      </c>
      <c r="BA60" s="81">
        <f t="shared" si="51"/>
        <v>0</v>
      </c>
      <c r="BB60" s="85">
        <f t="shared" si="39"/>
        <v>0</v>
      </c>
      <c r="BC60" s="64" t="str">
        <f t="shared" si="40"/>
        <v>Y</v>
      </c>
      <c r="BD60" s="87">
        <f t="shared" si="52"/>
        <v>52</v>
      </c>
    </row>
    <row r="61" spans="1:56">
      <c r="A61" s="197">
        <f t="shared" si="41"/>
        <v>51</v>
      </c>
      <c r="B61" s="198">
        <f>Data!B61</f>
        <v>35</v>
      </c>
      <c r="D61" s="73">
        <f t="shared" si="2"/>
        <v>6</v>
      </c>
      <c r="F61" s="86">
        <f t="shared" si="76"/>
        <v>3</v>
      </c>
      <c r="G61" s="86" t="str">
        <f t="shared" si="3"/>
        <v>W</v>
      </c>
      <c r="H61" s="64" t="str">
        <f t="shared" si="4"/>
        <v>N</v>
      </c>
      <c r="I61" s="64" t="str">
        <f t="shared" si="5"/>
        <v xml:space="preserve"> </v>
      </c>
      <c r="J61" s="64" t="str">
        <f t="shared" si="6"/>
        <v xml:space="preserve"> </v>
      </c>
      <c r="K61" s="82" t="str">
        <f t="shared" si="75"/>
        <v>0</v>
      </c>
      <c r="L61" s="82">
        <f t="shared" si="77"/>
        <v>6</v>
      </c>
      <c r="M61" s="83">
        <f t="shared" si="78"/>
        <v>28</v>
      </c>
      <c r="N61" s="64" t="str">
        <f t="shared" si="44"/>
        <v>N</v>
      </c>
      <c r="O61" s="81" t="str">
        <f t="shared" si="70"/>
        <v>0</v>
      </c>
      <c r="P61" s="81">
        <f t="shared" si="71"/>
        <v>6</v>
      </c>
      <c r="Q61" s="85">
        <f t="shared" si="72"/>
        <v>28</v>
      </c>
      <c r="R61" s="64" t="str">
        <f t="shared" si="73"/>
        <v>N</v>
      </c>
      <c r="S61" s="87">
        <f t="shared" si="53"/>
        <v>28</v>
      </c>
      <c r="T61" s="86" t="str">
        <f t="shared" si="8"/>
        <v>W</v>
      </c>
      <c r="U61" s="64" t="str">
        <f t="shared" si="9"/>
        <v>N</v>
      </c>
      <c r="V61" s="64" t="str">
        <f t="shared" si="10"/>
        <v xml:space="preserve"> </v>
      </c>
      <c r="W61" s="64" t="str">
        <f t="shared" si="11"/>
        <v xml:space="preserve"> </v>
      </c>
      <c r="X61" s="82" t="str">
        <f t="shared" si="61"/>
        <v>0</v>
      </c>
      <c r="Y61" s="82">
        <f t="shared" si="62"/>
        <v>6</v>
      </c>
      <c r="Z61" s="83">
        <f t="shared" si="63"/>
        <v>28</v>
      </c>
      <c r="AA61" s="64" t="str">
        <f t="shared" si="64"/>
        <v>N</v>
      </c>
      <c r="AB61" s="81" t="str">
        <f t="shared" si="65"/>
        <v>0</v>
      </c>
      <c r="AC61" s="81">
        <f t="shared" si="66"/>
        <v>6</v>
      </c>
      <c r="AD61" s="85">
        <f t="shared" si="67"/>
        <v>28</v>
      </c>
      <c r="AE61" s="64" t="str">
        <f t="shared" si="68"/>
        <v>N</v>
      </c>
      <c r="AF61" s="87">
        <f t="shared" si="69"/>
        <v>28</v>
      </c>
      <c r="AG61" s="93" t="str">
        <f t="shared" si="21"/>
        <v>L</v>
      </c>
      <c r="AH61" s="64" t="str">
        <f t="shared" si="22"/>
        <v>3/4</v>
      </c>
      <c r="AI61" s="64">
        <f t="shared" si="23"/>
        <v>4</v>
      </c>
      <c r="AJ61" s="82">
        <f t="shared" si="24"/>
        <v>8</v>
      </c>
      <c r="AK61" s="82">
        <f t="shared" si="25"/>
        <v>0</v>
      </c>
      <c r="AL61" s="83">
        <f t="shared" si="26"/>
        <v>-26</v>
      </c>
      <c r="AM61" s="64" t="str">
        <f t="shared" si="27"/>
        <v>Y</v>
      </c>
      <c r="AN61" s="81">
        <f t="shared" si="28"/>
        <v>8</v>
      </c>
      <c r="AO61" s="81">
        <f t="shared" si="29"/>
        <v>0</v>
      </c>
      <c r="AP61" s="85">
        <f t="shared" si="30"/>
        <v>-44</v>
      </c>
      <c r="AQ61" s="64" t="str">
        <f t="shared" si="31"/>
        <v>Y</v>
      </c>
      <c r="AR61" s="87">
        <f t="shared" si="32"/>
        <v>48</v>
      </c>
      <c r="AS61" s="93" t="str">
        <f t="shared" si="33"/>
        <v>L</v>
      </c>
      <c r="AT61" s="64" t="str">
        <f t="shared" si="34"/>
        <v>1/6</v>
      </c>
      <c r="AU61" s="64">
        <f t="shared" si="49"/>
        <v>4</v>
      </c>
      <c r="AV61" s="82">
        <f t="shared" si="35"/>
        <v>6</v>
      </c>
      <c r="AW61" s="82">
        <f t="shared" si="50"/>
        <v>0</v>
      </c>
      <c r="AX61" s="83">
        <f t="shared" si="36"/>
        <v>16</v>
      </c>
      <c r="AY61" s="64" t="str">
        <f t="shared" si="37"/>
        <v>N</v>
      </c>
      <c r="AZ61" s="81">
        <f t="shared" si="38"/>
        <v>8</v>
      </c>
      <c r="BA61" s="81">
        <f t="shared" si="51"/>
        <v>0</v>
      </c>
      <c r="BB61" s="85">
        <f t="shared" si="39"/>
        <v>-8</v>
      </c>
      <c r="BC61" s="64" t="str">
        <f t="shared" si="40"/>
        <v>Y</v>
      </c>
      <c r="BD61" s="87">
        <f t="shared" si="52"/>
        <v>52</v>
      </c>
    </row>
    <row r="62" spans="1:56">
      <c r="A62" s="197">
        <f t="shared" si="41"/>
        <v>52</v>
      </c>
      <c r="B62" s="198">
        <f>Data!B62</f>
        <v>8</v>
      </c>
      <c r="D62" s="73">
        <f t="shared" si="2"/>
        <v>2</v>
      </c>
      <c r="F62" s="86">
        <f t="shared" si="76"/>
        <v>4</v>
      </c>
      <c r="G62" s="86" t="str">
        <f t="shared" si="3"/>
        <v xml:space="preserve"> </v>
      </c>
      <c r="H62" s="64" t="str">
        <f t="shared" si="4"/>
        <v>N</v>
      </c>
      <c r="I62" s="64" t="str">
        <f t="shared" si="5"/>
        <v xml:space="preserve"> </v>
      </c>
      <c r="J62" s="64" t="str">
        <f t="shared" si="6"/>
        <v xml:space="preserve"> </v>
      </c>
      <c r="K62" s="82" t="str">
        <f t="shared" si="75"/>
        <v>0</v>
      </c>
      <c r="L62" s="82">
        <f t="shared" si="77"/>
        <v>0</v>
      </c>
      <c r="M62" s="83">
        <f t="shared" si="78"/>
        <v>28</v>
      </c>
      <c r="N62" s="64" t="str">
        <f t="shared" si="44"/>
        <v>N</v>
      </c>
      <c r="O62" s="81" t="str">
        <f t="shared" si="70"/>
        <v>0</v>
      </c>
      <c r="P62" s="81">
        <f t="shared" si="71"/>
        <v>0</v>
      </c>
      <c r="Q62" s="85">
        <f t="shared" si="72"/>
        <v>28</v>
      </c>
      <c r="R62" s="64" t="str">
        <f t="shared" si="73"/>
        <v>N</v>
      </c>
      <c r="S62" s="87">
        <f t="shared" si="53"/>
        <v>28</v>
      </c>
      <c r="T62" s="86" t="str">
        <f t="shared" si="8"/>
        <v xml:space="preserve"> </v>
      </c>
      <c r="U62" s="64" t="str">
        <f t="shared" si="9"/>
        <v>N</v>
      </c>
      <c r="V62" s="64" t="str">
        <f t="shared" si="10"/>
        <v xml:space="preserve"> </v>
      </c>
      <c r="W62" s="64" t="str">
        <f t="shared" si="11"/>
        <v xml:space="preserve"> </v>
      </c>
      <c r="X62" s="82" t="str">
        <f t="shared" si="61"/>
        <v>0</v>
      </c>
      <c r="Y62" s="82">
        <f t="shared" si="62"/>
        <v>0</v>
      </c>
      <c r="Z62" s="83">
        <f t="shared" si="63"/>
        <v>28</v>
      </c>
      <c r="AA62" s="64" t="str">
        <f t="shared" si="64"/>
        <v>N</v>
      </c>
      <c r="AB62" s="81" t="str">
        <f t="shared" si="65"/>
        <v>0</v>
      </c>
      <c r="AC62" s="81">
        <f t="shared" si="66"/>
        <v>0</v>
      </c>
      <c r="AD62" s="85">
        <f t="shared" si="67"/>
        <v>28</v>
      </c>
      <c r="AE62" s="64" t="str">
        <f t="shared" si="68"/>
        <v>N</v>
      </c>
      <c r="AF62" s="87">
        <f t="shared" si="69"/>
        <v>28</v>
      </c>
      <c r="AG62" s="93" t="str">
        <f t="shared" si="21"/>
        <v>L</v>
      </c>
      <c r="AH62" s="64" t="str">
        <f t="shared" si="22"/>
        <v>2/5</v>
      </c>
      <c r="AI62" s="64">
        <f t="shared" si="23"/>
        <v>5</v>
      </c>
      <c r="AJ62" s="82">
        <f t="shared" si="24"/>
        <v>8</v>
      </c>
      <c r="AK62" s="82">
        <f t="shared" si="25"/>
        <v>0</v>
      </c>
      <c r="AL62" s="83">
        <f t="shared" si="26"/>
        <v>-34</v>
      </c>
      <c r="AM62" s="64" t="str">
        <f t="shared" si="27"/>
        <v>Y</v>
      </c>
      <c r="AN62" s="81">
        <f t="shared" si="28"/>
        <v>8</v>
      </c>
      <c r="AO62" s="81">
        <f t="shared" si="29"/>
        <v>0</v>
      </c>
      <c r="AP62" s="85">
        <f t="shared" si="30"/>
        <v>-52</v>
      </c>
      <c r="AQ62" s="64" t="str">
        <f t="shared" si="31"/>
        <v>Y</v>
      </c>
      <c r="AR62" s="87">
        <f t="shared" si="32"/>
        <v>48</v>
      </c>
      <c r="AS62" s="93" t="str">
        <f t="shared" si="33"/>
        <v>W</v>
      </c>
      <c r="AT62" s="64" t="str">
        <f t="shared" si="34"/>
        <v>1/6</v>
      </c>
      <c r="AU62" s="64">
        <f t="shared" si="49"/>
        <v>1</v>
      </c>
      <c r="AV62" s="82">
        <f t="shared" si="35"/>
        <v>2</v>
      </c>
      <c r="AW62" s="82">
        <f t="shared" si="50"/>
        <v>18</v>
      </c>
      <c r="AX62" s="83">
        <f t="shared" si="36"/>
        <v>32</v>
      </c>
      <c r="AY62" s="64" t="str">
        <f t="shared" si="37"/>
        <v>N</v>
      </c>
      <c r="AZ62" s="81">
        <f t="shared" si="38"/>
        <v>8</v>
      </c>
      <c r="BA62" s="81">
        <f t="shared" si="51"/>
        <v>24</v>
      </c>
      <c r="BB62" s="85">
        <f t="shared" si="39"/>
        <v>8</v>
      </c>
      <c r="BC62" s="64" t="str">
        <f t="shared" si="40"/>
        <v>Y</v>
      </c>
      <c r="BD62" s="87">
        <f t="shared" si="52"/>
        <v>52</v>
      </c>
    </row>
    <row r="63" spans="1:56">
      <c r="A63" s="197">
        <f t="shared" si="41"/>
        <v>53</v>
      </c>
      <c r="B63" s="198">
        <f>Data!B63</f>
        <v>35</v>
      </c>
      <c r="D63" s="73">
        <f t="shared" si="2"/>
        <v>6</v>
      </c>
      <c r="F63" s="86">
        <f t="shared" si="76"/>
        <v>5</v>
      </c>
      <c r="G63" s="86" t="str">
        <f t="shared" si="3"/>
        <v xml:space="preserve"> </v>
      </c>
      <c r="H63" s="64" t="str">
        <f t="shared" si="4"/>
        <v>N</v>
      </c>
      <c r="I63" s="64" t="str">
        <f t="shared" si="5"/>
        <v xml:space="preserve"> </v>
      </c>
      <c r="J63" s="64" t="str">
        <f t="shared" si="6"/>
        <v xml:space="preserve"> </v>
      </c>
      <c r="K63" s="82" t="str">
        <f t="shared" si="75"/>
        <v>0</v>
      </c>
      <c r="L63" s="82">
        <f t="shared" si="77"/>
        <v>0</v>
      </c>
      <c r="M63" s="83">
        <f t="shared" si="78"/>
        <v>28</v>
      </c>
      <c r="N63" s="64" t="str">
        <f t="shared" si="44"/>
        <v>N</v>
      </c>
      <c r="O63" s="81" t="str">
        <f t="shared" si="70"/>
        <v>0</v>
      </c>
      <c r="P63" s="81">
        <f t="shared" si="71"/>
        <v>0</v>
      </c>
      <c r="Q63" s="85">
        <f t="shared" si="72"/>
        <v>28</v>
      </c>
      <c r="R63" s="64" t="str">
        <f t="shared" si="73"/>
        <v>N</v>
      </c>
      <c r="S63" s="87">
        <f t="shared" si="53"/>
        <v>28</v>
      </c>
      <c r="T63" s="86" t="str">
        <f t="shared" si="8"/>
        <v xml:space="preserve"> </v>
      </c>
      <c r="U63" s="64" t="str">
        <f t="shared" si="9"/>
        <v>N</v>
      </c>
      <c r="V63" s="64" t="str">
        <f t="shared" si="10"/>
        <v xml:space="preserve"> </v>
      </c>
      <c r="W63" s="64" t="str">
        <f t="shared" si="11"/>
        <v xml:space="preserve"> </v>
      </c>
      <c r="X63" s="82" t="str">
        <f t="shared" si="61"/>
        <v>0</v>
      </c>
      <c r="Y63" s="82">
        <f t="shared" si="62"/>
        <v>0</v>
      </c>
      <c r="Z63" s="83">
        <f t="shared" si="63"/>
        <v>28</v>
      </c>
      <c r="AA63" s="64" t="str">
        <f t="shared" si="64"/>
        <v>N</v>
      </c>
      <c r="AB63" s="81" t="str">
        <f t="shared" si="65"/>
        <v>0</v>
      </c>
      <c r="AC63" s="81">
        <f t="shared" si="66"/>
        <v>0</v>
      </c>
      <c r="AD63" s="85">
        <f t="shared" si="67"/>
        <v>28</v>
      </c>
      <c r="AE63" s="64" t="str">
        <f t="shared" si="68"/>
        <v>N</v>
      </c>
      <c r="AF63" s="87">
        <f t="shared" si="69"/>
        <v>28</v>
      </c>
      <c r="AG63" s="93" t="str">
        <f t="shared" si="21"/>
        <v>W</v>
      </c>
      <c r="AH63" s="64" t="str">
        <f t="shared" si="22"/>
        <v>1/6</v>
      </c>
      <c r="AI63" s="64">
        <f t="shared" si="23"/>
        <v>1</v>
      </c>
      <c r="AJ63" s="82">
        <f t="shared" si="24"/>
        <v>8</v>
      </c>
      <c r="AK63" s="82">
        <f t="shared" si="25"/>
        <v>24</v>
      </c>
      <c r="AL63" s="83">
        <f t="shared" si="26"/>
        <v>-18</v>
      </c>
      <c r="AM63" s="64" t="str">
        <f t="shared" si="27"/>
        <v>Y</v>
      </c>
      <c r="AN63" s="81">
        <f t="shared" si="28"/>
        <v>8</v>
      </c>
      <c r="AO63" s="81">
        <f t="shared" si="29"/>
        <v>24</v>
      </c>
      <c r="AP63" s="85">
        <f t="shared" si="30"/>
        <v>-36</v>
      </c>
      <c r="AQ63" s="64" t="str">
        <f t="shared" si="31"/>
        <v>Y</v>
      </c>
      <c r="AR63" s="87">
        <f t="shared" si="32"/>
        <v>48</v>
      </c>
      <c r="AS63" s="93" t="str">
        <f t="shared" si="33"/>
        <v>L</v>
      </c>
      <c r="AT63" s="64" t="str">
        <f t="shared" si="34"/>
        <v>2/5</v>
      </c>
      <c r="AU63" s="64">
        <f t="shared" si="49"/>
        <v>2</v>
      </c>
      <c r="AV63" s="82">
        <f t="shared" si="35"/>
        <v>2</v>
      </c>
      <c r="AW63" s="82">
        <f t="shared" si="50"/>
        <v>0</v>
      </c>
      <c r="AX63" s="83">
        <f t="shared" si="36"/>
        <v>30</v>
      </c>
      <c r="AY63" s="64" t="str">
        <f t="shared" si="37"/>
        <v>N</v>
      </c>
      <c r="AZ63" s="81">
        <f t="shared" si="38"/>
        <v>8</v>
      </c>
      <c r="BA63" s="81">
        <f t="shared" si="51"/>
        <v>0</v>
      </c>
      <c r="BB63" s="85">
        <f t="shared" si="39"/>
        <v>0</v>
      </c>
      <c r="BC63" s="64" t="str">
        <f t="shared" si="40"/>
        <v>Y</v>
      </c>
      <c r="BD63" s="87">
        <f t="shared" si="52"/>
        <v>52</v>
      </c>
    </row>
    <row r="64" spans="1:56">
      <c r="A64" s="197">
        <f t="shared" si="41"/>
        <v>54</v>
      </c>
      <c r="B64" s="198">
        <f>Data!B64</f>
        <v>21</v>
      </c>
      <c r="D64" s="73">
        <f t="shared" si="2"/>
        <v>4</v>
      </c>
      <c r="F64" s="86">
        <f t="shared" si="76"/>
        <v>6</v>
      </c>
      <c r="G64" s="86" t="str">
        <f t="shared" si="3"/>
        <v xml:space="preserve"> </v>
      </c>
      <c r="H64" s="64" t="str">
        <f t="shared" si="4"/>
        <v>N</v>
      </c>
      <c r="I64" s="64" t="str">
        <f t="shared" si="5"/>
        <v xml:space="preserve"> </v>
      </c>
      <c r="J64" s="64" t="str">
        <f t="shared" si="6"/>
        <v xml:space="preserve"> </v>
      </c>
      <c r="K64" s="82" t="str">
        <f t="shared" si="75"/>
        <v>0</v>
      </c>
      <c r="L64" s="82">
        <f t="shared" si="77"/>
        <v>0</v>
      </c>
      <c r="M64" s="83">
        <f t="shared" si="78"/>
        <v>28</v>
      </c>
      <c r="N64" s="64" t="str">
        <f t="shared" si="44"/>
        <v>N</v>
      </c>
      <c r="O64" s="81" t="str">
        <f t="shared" si="70"/>
        <v>0</v>
      </c>
      <c r="P64" s="81">
        <f t="shared" si="71"/>
        <v>0</v>
      </c>
      <c r="Q64" s="85">
        <f t="shared" si="72"/>
        <v>28</v>
      </c>
      <c r="R64" s="64" t="str">
        <f t="shared" si="73"/>
        <v>N</v>
      </c>
      <c r="S64" s="87">
        <f t="shared" si="53"/>
        <v>28</v>
      </c>
      <c r="T64" s="86" t="str">
        <f t="shared" si="8"/>
        <v xml:space="preserve"> </v>
      </c>
      <c r="U64" s="64" t="str">
        <f t="shared" si="9"/>
        <v>N</v>
      </c>
      <c r="V64" s="64" t="str">
        <f t="shared" si="10"/>
        <v xml:space="preserve"> </v>
      </c>
      <c r="W64" s="64" t="str">
        <f t="shared" si="11"/>
        <v xml:space="preserve"> </v>
      </c>
      <c r="X64" s="82" t="str">
        <f t="shared" si="61"/>
        <v>0</v>
      </c>
      <c r="Y64" s="82">
        <f t="shared" si="62"/>
        <v>0</v>
      </c>
      <c r="Z64" s="83">
        <f t="shared" si="63"/>
        <v>28</v>
      </c>
      <c r="AA64" s="64" t="str">
        <f t="shared" si="64"/>
        <v>N</v>
      </c>
      <c r="AB64" s="81" t="str">
        <f t="shared" si="65"/>
        <v>0</v>
      </c>
      <c r="AC64" s="81">
        <f t="shared" si="66"/>
        <v>0</v>
      </c>
      <c r="AD64" s="85">
        <f t="shared" si="67"/>
        <v>28</v>
      </c>
      <c r="AE64" s="64" t="str">
        <f t="shared" si="68"/>
        <v>N</v>
      </c>
      <c r="AF64" s="87">
        <f t="shared" si="69"/>
        <v>28</v>
      </c>
      <c r="AG64" s="93" t="str">
        <f t="shared" si="21"/>
        <v>W</v>
      </c>
      <c r="AH64" s="64" t="str">
        <f t="shared" si="22"/>
        <v>1/6</v>
      </c>
      <c r="AI64" s="64">
        <f t="shared" si="23"/>
        <v>1</v>
      </c>
      <c r="AJ64" s="82">
        <f t="shared" si="24"/>
        <v>8</v>
      </c>
      <c r="AK64" s="82">
        <f t="shared" si="25"/>
        <v>24</v>
      </c>
      <c r="AL64" s="83">
        <f t="shared" si="26"/>
        <v>-2</v>
      </c>
      <c r="AM64" s="64" t="str">
        <f t="shared" si="27"/>
        <v>Y</v>
      </c>
      <c r="AN64" s="81">
        <f t="shared" si="28"/>
        <v>8</v>
      </c>
      <c r="AO64" s="81">
        <f t="shared" si="29"/>
        <v>24</v>
      </c>
      <c r="AP64" s="85">
        <f t="shared" si="30"/>
        <v>-20</v>
      </c>
      <c r="AQ64" s="64" t="str">
        <f t="shared" si="31"/>
        <v>Y</v>
      </c>
      <c r="AR64" s="87">
        <f t="shared" si="32"/>
        <v>48</v>
      </c>
      <c r="AS64" s="93" t="str">
        <f t="shared" si="33"/>
        <v>L</v>
      </c>
      <c r="AT64" s="64" t="str">
        <f t="shared" si="34"/>
        <v>3/4</v>
      </c>
      <c r="AU64" s="64">
        <f t="shared" si="49"/>
        <v>3</v>
      </c>
      <c r="AV64" s="82">
        <f t="shared" si="35"/>
        <v>4</v>
      </c>
      <c r="AW64" s="82">
        <f t="shared" si="50"/>
        <v>0</v>
      </c>
      <c r="AX64" s="83">
        <f t="shared" si="36"/>
        <v>26</v>
      </c>
      <c r="AY64" s="64" t="str">
        <f t="shared" si="37"/>
        <v>N</v>
      </c>
      <c r="AZ64" s="81">
        <f t="shared" si="38"/>
        <v>8</v>
      </c>
      <c r="BA64" s="81">
        <f t="shared" si="51"/>
        <v>0</v>
      </c>
      <c r="BB64" s="85">
        <f t="shared" si="39"/>
        <v>-8</v>
      </c>
      <c r="BC64" s="64" t="str">
        <f t="shared" si="40"/>
        <v>Y</v>
      </c>
      <c r="BD64" s="87">
        <f t="shared" si="52"/>
        <v>52</v>
      </c>
    </row>
    <row r="65" spans="1:56">
      <c r="A65" s="197">
        <f t="shared" si="41"/>
        <v>55</v>
      </c>
      <c r="B65" s="198">
        <f>Data!B65</f>
        <v>26</v>
      </c>
      <c r="D65" s="73">
        <f t="shared" si="2"/>
        <v>5</v>
      </c>
      <c r="F65" s="86">
        <f t="shared" si="76"/>
        <v>1</v>
      </c>
      <c r="G65" s="86" t="str">
        <f t="shared" si="3"/>
        <v xml:space="preserve"> </v>
      </c>
      <c r="H65" s="64" t="str">
        <f t="shared" si="4"/>
        <v>Y</v>
      </c>
      <c r="I65" s="64" t="str">
        <f t="shared" si="5"/>
        <v>1/6</v>
      </c>
      <c r="J65" s="64">
        <f t="shared" si="6"/>
        <v>1</v>
      </c>
      <c r="K65" s="82">
        <f t="shared" si="75"/>
        <v>2</v>
      </c>
      <c r="L65" s="82">
        <f t="shared" si="77"/>
        <v>0</v>
      </c>
      <c r="M65" s="83">
        <f t="shared" si="78"/>
        <v>26</v>
      </c>
      <c r="N65" s="64" t="str">
        <f t="shared" si="44"/>
        <v>N</v>
      </c>
      <c r="O65" s="81">
        <f t="shared" si="70"/>
        <v>2</v>
      </c>
      <c r="P65" s="81">
        <f t="shared" si="71"/>
        <v>0</v>
      </c>
      <c r="Q65" s="85">
        <f t="shared" si="72"/>
        <v>26</v>
      </c>
      <c r="R65" s="64" t="str">
        <f t="shared" si="73"/>
        <v>N</v>
      </c>
      <c r="S65" s="87">
        <f t="shared" si="53"/>
        <v>28</v>
      </c>
      <c r="T65" s="86" t="str">
        <f t="shared" si="8"/>
        <v xml:space="preserve"> </v>
      </c>
      <c r="U65" s="64" t="str">
        <f t="shared" si="9"/>
        <v>Y</v>
      </c>
      <c r="V65" s="64" t="str">
        <f t="shared" si="10"/>
        <v>1/6</v>
      </c>
      <c r="W65" s="64">
        <f t="shared" si="11"/>
        <v>1</v>
      </c>
      <c r="X65" s="82">
        <f t="shared" si="61"/>
        <v>2</v>
      </c>
      <c r="Y65" s="82">
        <f t="shared" si="62"/>
        <v>0</v>
      </c>
      <c r="Z65" s="83">
        <f t="shared" si="63"/>
        <v>26</v>
      </c>
      <c r="AA65" s="64" t="str">
        <f t="shared" si="64"/>
        <v>N</v>
      </c>
      <c r="AB65" s="81">
        <f t="shared" si="65"/>
        <v>2</v>
      </c>
      <c r="AC65" s="81">
        <f t="shared" si="66"/>
        <v>0</v>
      </c>
      <c r="AD65" s="85">
        <f t="shared" si="67"/>
        <v>26</v>
      </c>
      <c r="AE65" s="64" t="str">
        <f t="shared" si="68"/>
        <v>N</v>
      </c>
      <c r="AF65" s="87">
        <f t="shared" si="69"/>
        <v>28</v>
      </c>
      <c r="AG65" s="93" t="str">
        <f t="shared" si="21"/>
        <v>L</v>
      </c>
      <c r="AH65" s="64" t="str">
        <f t="shared" si="22"/>
        <v>2/5</v>
      </c>
      <c r="AI65" s="64">
        <f t="shared" si="23"/>
        <v>2</v>
      </c>
      <c r="AJ65" s="82">
        <f t="shared" si="24"/>
        <v>8</v>
      </c>
      <c r="AK65" s="82">
        <f t="shared" si="25"/>
        <v>0</v>
      </c>
      <c r="AL65" s="83">
        <f t="shared" si="26"/>
        <v>-10</v>
      </c>
      <c r="AM65" s="64" t="str">
        <f t="shared" si="27"/>
        <v>Y</v>
      </c>
      <c r="AN65" s="81">
        <f t="shared" si="28"/>
        <v>8</v>
      </c>
      <c r="AO65" s="81">
        <f t="shared" si="29"/>
        <v>0</v>
      </c>
      <c r="AP65" s="85">
        <f t="shared" si="30"/>
        <v>-28</v>
      </c>
      <c r="AQ65" s="64" t="str">
        <f t="shared" si="31"/>
        <v>Y</v>
      </c>
      <c r="AR65" s="87">
        <f t="shared" si="32"/>
        <v>48</v>
      </c>
      <c r="AS65" s="93" t="str">
        <f t="shared" si="33"/>
        <v>W</v>
      </c>
      <c r="AT65" s="64" t="str">
        <f t="shared" si="34"/>
        <v>1/6</v>
      </c>
      <c r="AU65" s="64">
        <f t="shared" si="49"/>
        <v>1</v>
      </c>
      <c r="AV65" s="82">
        <f t="shared" si="35"/>
        <v>2</v>
      </c>
      <c r="AW65" s="82">
        <f t="shared" si="50"/>
        <v>12</v>
      </c>
      <c r="AX65" s="83">
        <f t="shared" si="36"/>
        <v>36</v>
      </c>
      <c r="AY65" s="64" t="str">
        <f t="shared" si="37"/>
        <v>N</v>
      </c>
      <c r="AZ65" s="81">
        <f t="shared" si="38"/>
        <v>8</v>
      </c>
      <c r="BA65" s="81">
        <f t="shared" si="51"/>
        <v>24</v>
      </c>
      <c r="BB65" s="85">
        <f t="shared" si="39"/>
        <v>8</v>
      </c>
      <c r="BC65" s="64" t="str">
        <f t="shared" si="40"/>
        <v>Y</v>
      </c>
      <c r="BD65" s="87">
        <f t="shared" si="52"/>
        <v>52</v>
      </c>
    </row>
    <row r="66" spans="1:56">
      <c r="A66" s="197">
        <f t="shared" si="41"/>
        <v>56</v>
      </c>
      <c r="B66" s="198">
        <f>Data!B66</f>
        <v>29</v>
      </c>
      <c r="D66" s="73">
        <f t="shared" si="2"/>
        <v>5</v>
      </c>
      <c r="F66" s="86">
        <f t="shared" si="76"/>
        <v>2</v>
      </c>
      <c r="G66" s="86" t="str">
        <f t="shared" si="3"/>
        <v>L</v>
      </c>
      <c r="H66" s="64" t="str">
        <f t="shared" si="4"/>
        <v>Y</v>
      </c>
      <c r="I66" s="64" t="str">
        <f t="shared" si="5"/>
        <v>2/5</v>
      </c>
      <c r="J66" s="64">
        <f t="shared" si="6"/>
        <v>2</v>
      </c>
      <c r="K66" s="82">
        <f t="shared" si="75"/>
        <v>2</v>
      </c>
      <c r="L66" s="82">
        <f t="shared" si="77"/>
        <v>0</v>
      </c>
      <c r="M66" s="83">
        <f t="shared" si="78"/>
        <v>24</v>
      </c>
      <c r="N66" s="64" t="str">
        <f t="shared" si="44"/>
        <v>N</v>
      </c>
      <c r="O66" s="81">
        <f t="shared" si="70"/>
        <v>2</v>
      </c>
      <c r="P66" s="81">
        <f t="shared" si="71"/>
        <v>0</v>
      </c>
      <c r="Q66" s="85">
        <f t="shared" si="72"/>
        <v>24</v>
      </c>
      <c r="R66" s="64" t="str">
        <f t="shared" si="73"/>
        <v>N</v>
      </c>
      <c r="S66" s="87">
        <f t="shared" si="53"/>
        <v>28</v>
      </c>
      <c r="T66" s="86" t="str">
        <f t="shared" si="8"/>
        <v>L</v>
      </c>
      <c r="U66" s="64" t="str">
        <f t="shared" si="9"/>
        <v>Y</v>
      </c>
      <c r="V66" s="64" t="str">
        <f t="shared" si="10"/>
        <v>2/5</v>
      </c>
      <c r="W66" s="64">
        <f t="shared" si="11"/>
        <v>2</v>
      </c>
      <c r="X66" s="82">
        <f t="shared" si="61"/>
        <v>2</v>
      </c>
      <c r="Y66" s="82">
        <f t="shared" si="62"/>
        <v>0</v>
      </c>
      <c r="Z66" s="83">
        <f t="shared" si="63"/>
        <v>24</v>
      </c>
      <c r="AA66" s="64" t="str">
        <f t="shared" si="64"/>
        <v>N</v>
      </c>
      <c r="AB66" s="81">
        <f t="shared" si="65"/>
        <v>2</v>
      </c>
      <c r="AC66" s="81">
        <f t="shared" si="66"/>
        <v>0</v>
      </c>
      <c r="AD66" s="85">
        <f t="shared" si="67"/>
        <v>24</v>
      </c>
      <c r="AE66" s="64" t="str">
        <f t="shared" si="68"/>
        <v>N</v>
      </c>
      <c r="AF66" s="87">
        <f t="shared" si="69"/>
        <v>28</v>
      </c>
      <c r="AG66" s="93" t="str">
        <f t="shared" si="21"/>
        <v>W</v>
      </c>
      <c r="AH66" s="64" t="str">
        <f t="shared" si="22"/>
        <v>1/6</v>
      </c>
      <c r="AI66" s="64">
        <f t="shared" si="23"/>
        <v>1</v>
      </c>
      <c r="AJ66" s="82">
        <f t="shared" si="24"/>
        <v>8</v>
      </c>
      <c r="AK66" s="82">
        <f t="shared" si="25"/>
        <v>24</v>
      </c>
      <c r="AL66" s="83">
        <f t="shared" si="26"/>
        <v>6</v>
      </c>
      <c r="AM66" s="64" t="str">
        <f t="shared" si="27"/>
        <v>N</v>
      </c>
      <c r="AN66" s="81">
        <f t="shared" si="28"/>
        <v>8</v>
      </c>
      <c r="AO66" s="81">
        <f t="shared" si="29"/>
        <v>24</v>
      </c>
      <c r="AP66" s="85">
        <f t="shared" si="30"/>
        <v>-12</v>
      </c>
      <c r="AQ66" s="64" t="str">
        <f t="shared" si="31"/>
        <v>Y</v>
      </c>
      <c r="AR66" s="87">
        <f t="shared" si="32"/>
        <v>48</v>
      </c>
      <c r="AS66" s="93" t="str">
        <f t="shared" si="33"/>
        <v>L</v>
      </c>
      <c r="AT66" s="64" t="str">
        <f t="shared" si="34"/>
        <v>2/5</v>
      </c>
      <c r="AU66" s="64">
        <f t="shared" si="49"/>
        <v>2</v>
      </c>
      <c r="AV66" s="82">
        <f t="shared" si="35"/>
        <v>2</v>
      </c>
      <c r="AW66" s="82">
        <f t="shared" si="50"/>
        <v>0</v>
      </c>
      <c r="AX66" s="83">
        <f t="shared" si="36"/>
        <v>34</v>
      </c>
      <c r="AY66" s="64" t="str">
        <f t="shared" si="37"/>
        <v>N</v>
      </c>
      <c r="AZ66" s="81">
        <f t="shared" si="38"/>
        <v>8</v>
      </c>
      <c r="BA66" s="81">
        <f t="shared" si="51"/>
        <v>0</v>
      </c>
      <c r="BB66" s="85">
        <f t="shared" si="39"/>
        <v>0</v>
      </c>
      <c r="BC66" s="64" t="str">
        <f t="shared" si="40"/>
        <v>Y</v>
      </c>
      <c r="BD66" s="87">
        <f t="shared" si="52"/>
        <v>52</v>
      </c>
    </row>
    <row r="67" spans="1:56">
      <c r="A67" s="197">
        <f t="shared" si="41"/>
        <v>57</v>
      </c>
      <c r="B67" s="198">
        <f>Data!B67</f>
        <v>13</v>
      </c>
      <c r="D67" s="73">
        <f t="shared" si="2"/>
        <v>3</v>
      </c>
      <c r="F67" s="86">
        <f t="shared" si="76"/>
        <v>3</v>
      </c>
      <c r="G67" s="86" t="str">
        <f t="shared" si="3"/>
        <v>W</v>
      </c>
      <c r="H67" s="64" t="str">
        <f t="shared" si="4"/>
        <v>N</v>
      </c>
      <c r="I67" s="64" t="str">
        <f t="shared" si="5"/>
        <v xml:space="preserve"> </v>
      </c>
      <c r="J67" s="64" t="str">
        <f t="shared" si="6"/>
        <v xml:space="preserve"> </v>
      </c>
      <c r="K67" s="82" t="str">
        <f t="shared" si="75"/>
        <v>0</v>
      </c>
      <c r="L67" s="82">
        <f t="shared" si="77"/>
        <v>6</v>
      </c>
      <c r="M67" s="83">
        <f t="shared" si="78"/>
        <v>30</v>
      </c>
      <c r="N67" s="64" t="str">
        <f t="shared" si="44"/>
        <v>N</v>
      </c>
      <c r="O67" s="81" t="str">
        <f t="shared" si="70"/>
        <v>0</v>
      </c>
      <c r="P67" s="81">
        <f t="shared" si="71"/>
        <v>6</v>
      </c>
      <c r="Q67" s="85">
        <f t="shared" si="72"/>
        <v>30</v>
      </c>
      <c r="R67" s="64" t="str">
        <f t="shared" si="73"/>
        <v>N</v>
      </c>
      <c r="S67" s="87">
        <f t="shared" si="53"/>
        <v>30</v>
      </c>
      <c r="T67" s="86" t="str">
        <f t="shared" si="8"/>
        <v>W</v>
      </c>
      <c r="U67" s="64" t="str">
        <f t="shared" si="9"/>
        <v>N</v>
      </c>
      <c r="V67" s="64" t="str">
        <f t="shared" si="10"/>
        <v xml:space="preserve"> </v>
      </c>
      <c r="W67" s="64" t="str">
        <f t="shared" si="11"/>
        <v xml:space="preserve"> </v>
      </c>
      <c r="X67" s="82" t="str">
        <f t="shared" si="61"/>
        <v>0</v>
      </c>
      <c r="Y67" s="82">
        <f t="shared" si="62"/>
        <v>6</v>
      </c>
      <c r="Z67" s="83">
        <f t="shared" si="63"/>
        <v>30</v>
      </c>
      <c r="AA67" s="64" t="str">
        <f t="shared" si="64"/>
        <v>N</v>
      </c>
      <c r="AB67" s="81" t="str">
        <f t="shared" si="65"/>
        <v>0</v>
      </c>
      <c r="AC67" s="81">
        <f t="shared" si="66"/>
        <v>6</v>
      </c>
      <c r="AD67" s="85">
        <f t="shared" si="67"/>
        <v>30</v>
      </c>
      <c r="AE67" s="64" t="str">
        <f t="shared" si="68"/>
        <v>N</v>
      </c>
      <c r="AF67" s="87">
        <f t="shared" si="69"/>
        <v>30</v>
      </c>
      <c r="AG67" s="93" t="str">
        <f t="shared" si="21"/>
        <v>L</v>
      </c>
      <c r="AH67" s="64" t="str">
        <f t="shared" si="22"/>
        <v>2/5</v>
      </c>
      <c r="AI67" s="64">
        <f t="shared" si="23"/>
        <v>2</v>
      </c>
      <c r="AJ67" s="82">
        <f t="shared" si="24"/>
        <v>2</v>
      </c>
      <c r="AK67" s="82">
        <f t="shared" si="25"/>
        <v>0</v>
      </c>
      <c r="AL67" s="83">
        <f t="shared" si="26"/>
        <v>4</v>
      </c>
      <c r="AM67" s="64" t="str">
        <f t="shared" si="27"/>
        <v>N</v>
      </c>
      <c r="AN67" s="81">
        <f t="shared" si="28"/>
        <v>8</v>
      </c>
      <c r="AO67" s="81">
        <f t="shared" si="29"/>
        <v>0</v>
      </c>
      <c r="AP67" s="85">
        <f t="shared" si="30"/>
        <v>-20</v>
      </c>
      <c r="AQ67" s="64" t="str">
        <f t="shared" si="31"/>
        <v>Y</v>
      </c>
      <c r="AR67" s="87">
        <f t="shared" si="32"/>
        <v>48</v>
      </c>
      <c r="AS67" s="93" t="str">
        <f t="shared" si="33"/>
        <v>W</v>
      </c>
      <c r="AT67" s="64" t="str">
        <f t="shared" si="34"/>
        <v>1/6</v>
      </c>
      <c r="AU67" s="64">
        <f t="shared" si="49"/>
        <v>1</v>
      </c>
      <c r="AV67" s="82">
        <f t="shared" si="35"/>
        <v>2</v>
      </c>
      <c r="AW67" s="82">
        <f t="shared" si="50"/>
        <v>6</v>
      </c>
      <c r="AX67" s="83">
        <f t="shared" si="36"/>
        <v>38</v>
      </c>
      <c r="AY67" s="64" t="str">
        <f t="shared" si="37"/>
        <v>N</v>
      </c>
      <c r="AZ67" s="81">
        <f t="shared" si="38"/>
        <v>8</v>
      </c>
      <c r="BA67" s="81">
        <f t="shared" si="51"/>
        <v>24</v>
      </c>
      <c r="BB67" s="85">
        <f t="shared" si="39"/>
        <v>16</v>
      </c>
      <c r="BC67" s="64" t="str">
        <f t="shared" si="40"/>
        <v>Y</v>
      </c>
      <c r="BD67" s="87">
        <f t="shared" si="52"/>
        <v>52</v>
      </c>
    </row>
    <row r="68" spans="1:56">
      <c r="A68" s="197">
        <f t="shared" si="41"/>
        <v>58</v>
      </c>
      <c r="B68" s="198">
        <f>Data!B68</f>
        <v>10</v>
      </c>
      <c r="D68" s="73">
        <f t="shared" si="2"/>
        <v>2</v>
      </c>
      <c r="F68" s="86">
        <f t="shared" si="76"/>
        <v>4</v>
      </c>
      <c r="G68" s="86" t="str">
        <f t="shared" si="3"/>
        <v xml:space="preserve"> </v>
      </c>
      <c r="H68" s="64" t="str">
        <f t="shared" si="4"/>
        <v>N</v>
      </c>
      <c r="I68" s="64" t="str">
        <f t="shared" si="5"/>
        <v xml:space="preserve"> </v>
      </c>
      <c r="J68" s="64" t="str">
        <f t="shared" si="6"/>
        <v xml:space="preserve"> </v>
      </c>
      <c r="K68" s="82" t="str">
        <f t="shared" si="75"/>
        <v>0</v>
      </c>
      <c r="L68" s="82">
        <f t="shared" si="77"/>
        <v>0</v>
      </c>
      <c r="M68" s="83">
        <f t="shared" si="78"/>
        <v>30</v>
      </c>
      <c r="N68" s="64" t="str">
        <f t="shared" si="44"/>
        <v>N</v>
      </c>
      <c r="O68" s="81" t="str">
        <f t="shared" si="70"/>
        <v>0</v>
      </c>
      <c r="P68" s="81">
        <f t="shared" si="71"/>
        <v>0</v>
      </c>
      <c r="Q68" s="85">
        <f t="shared" si="72"/>
        <v>30</v>
      </c>
      <c r="R68" s="64" t="str">
        <f t="shared" si="73"/>
        <v>N</v>
      </c>
      <c r="S68" s="87">
        <f t="shared" si="53"/>
        <v>30</v>
      </c>
      <c r="T68" s="86" t="str">
        <f t="shared" si="8"/>
        <v xml:space="preserve"> </v>
      </c>
      <c r="U68" s="64" t="str">
        <f t="shared" si="9"/>
        <v>N</v>
      </c>
      <c r="V68" s="64" t="str">
        <f t="shared" si="10"/>
        <v xml:space="preserve"> </v>
      </c>
      <c r="W68" s="64" t="str">
        <f t="shared" si="11"/>
        <v xml:space="preserve"> </v>
      </c>
      <c r="X68" s="82" t="str">
        <f t="shared" si="61"/>
        <v>0</v>
      </c>
      <c r="Y68" s="82">
        <f t="shared" si="62"/>
        <v>0</v>
      </c>
      <c r="Z68" s="83">
        <f t="shared" si="63"/>
        <v>30</v>
      </c>
      <c r="AA68" s="64" t="str">
        <f t="shared" si="64"/>
        <v>N</v>
      </c>
      <c r="AB68" s="81" t="str">
        <f t="shared" si="65"/>
        <v>0</v>
      </c>
      <c r="AC68" s="81">
        <f t="shared" si="66"/>
        <v>0</v>
      </c>
      <c r="AD68" s="85">
        <f t="shared" si="67"/>
        <v>30</v>
      </c>
      <c r="AE68" s="64" t="str">
        <f t="shared" si="68"/>
        <v>N</v>
      </c>
      <c r="AF68" s="87">
        <f t="shared" si="69"/>
        <v>30</v>
      </c>
      <c r="AG68" s="93" t="str">
        <f t="shared" si="21"/>
        <v>L</v>
      </c>
      <c r="AH68" s="64" t="str">
        <f t="shared" si="22"/>
        <v>3/4</v>
      </c>
      <c r="AI68" s="64">
        <f t="shared" si="23"/>
        <v>3</v>
      </c>
      <c r="AJ68" s="82">
        <f t="shared" si="24"/>
        <v>4</v>
      </c>
      <c r="AK68" s="82">
        <f t="shared" si="25"/>
        <v>0</v>
      </c>
      <c r="AL68" s="83">
        <f t="shared" si="26"/>
        <v>0</v>
      </c>
      <c r="AM68" s="64" t="str">
        <f t="shared" si="27"/>
        <v>N</v>
      </c>
      <c r="AN68" s="81">
        <f t="shared" si="28"/>
        <v>8</v>
      </c>
      <c r="AO68" s="81">
        <f t="shared" si="29"/>
        <v>0</v>
      </c>
      <c r="AP68" s="85">
        <f t="shared" si="30"/>
        <v>-28</v>
      </c>
      <c r="AQ68" s="64" t="str">
        <f t="shared" si="31"/>
        <v>Y</v>
      </c>
      <c r="AR68" s="87">
        <f t="shared" si="32"/>
        <v>48</v>
      </c>
      <c r="AS68" s="93" t="str">
        <f t="shared" si="33"/>
        <v>L</v>
      </c>
      <c r="AT68" s="64" t="str">
        <f t="shared" si="34"/>
        <v>2/5</v>
      </c>
      <c r="AU68" s="64">
        <f t="shared" si="49"/>
        <v>2</v>
      </c>
      <c r="AV68" s="82">
        <f t="shared" si="35"/>
        <v>2</v>
      </c>
      <c r="AW68" s="82">
        <f t="shared" si="50"/>
        <v>0</v>
      </c>
      <c r="AX68" s="83">
        <f t="shared" si="36"/>
        <v>36</v>
      </c>
      <c r="AY68" s="64" t="str">
        <f t="shared" si="37"/>
        <v>N</v>
      </c>
      <c r="AZ68" s="81">
        <f t="shared" si="38"/>
        <v>8</v>
      </c>
      <c r="BA68" s="81">
        <f t="shared" si="51"/>
        <v>0</v>
      </c>
      <c r="BB68" s="85">
        <f t="shared" si="39"/>
        <v>8</v>
      </c>
      <c r="BC68" s="64" t="str">
        <f t="shared" si="40"/>
        <v>Y</v>
      </c>
      <c r="BD68" s="87">
        <f t="shared" si="52"/>
        <v>52</v>
      </c>
    </row>
    <row r="69" spans="1:56">
      <c r="A69" s="197">
        <f t="shared" si="41"/>
        <v>59</v>
      </c>
      <c r="B69" s="198">
        <f>Data!B69</f>
        <v>14</v>
      </c>
      <c r="D69" s="73">
        <f t="shared" si="2"/>
        <v>3</v>
      </c>
      <c r="F69" s="86">
        <f t="shared" si="76"/>
        <v>5</v>
      </c>
      <c r="G69" s="86" t="str">
        <f t="shared" si="3"/>
        <v xml:space="preserve"> </v>
      </c>
      <c r="H69" s="64" t="str">
        <f t="shared" si="4"/>
        <v>N</v>
      </c>
      <c r="I69" s="64" t="str">
        <f t="shared" si="5"/>
        <v xml:space="preserve"> </v>
      </c>
      <c r="J69" s="64" t="str">
        <f t="shared" si="6"/>
        <v xml:space="preserve"> </v>
      </c>
      <c r="K69" s="82" t="str">
        <f t="shared" si="75"/>
        <v>0</v>
      </c>
      <c r="L69" s="82">
        <f t="shared" si="77"/>
        <v>0</v>
      </c>
      <c r="M69" s="83">
        <f t="shared" si="78"/>
        <v>30</v>
      </c>
      <c r="N69" s="64" t="str">
        <f t="shared" si="44"/>
        <v>N</v>
      </c>
      <c r="O69" s="81" t="str">
        <f t="shared" si="70"/>
        <v>0</v>
      </c>
      <c r="P69" s="81">
        <f t="shared" si="71"/>
        <v>0</v>
      </c>
      <c r="Q69" s="85">
        <f t="shared" si="72"/>
        <v>30</v>
      </c>
      <c r="R69" s="64" t="str">
        <f t="shared" si="73"/>
        <v>N</v>
      </c>
      <c r="S69" s="87">
        <f t="shared" si="53"/>
        <v>30</v>
      </c>
      <c r="T69" s="86" t="str">
        <f t="shared" si="8"/>
        <v xml:space="preserve"> </v>
      </c>
      <c r="U69" s="64" t="str">
        <f t="shared" si="9"/>
        <v>N</v>
      </c>
      <c r="V69" s="64" t="str">
        <f t="shared" si="10"/>
        <v xml:space="preserve"> </v>
      </c>
      <c r="W69" s="64" t="str">
        <f t="shared" si="11"/>
        <v xml:space="preserve"> </v>
      </c>
      <c r="X69" s="82" t="str">
        <f t="shared" si="61"/>
        <v>0</v>
      </c>
      <c r="Y69" s="82">
        <f t="shared" si="62"/>
        <v>0</v>
      </c>
      <c r="Z69" s="83">
        <f t="shared" si="63"/>
        <v>30</v>
      </c>
      <c r="AA69" s="64" t="str">
        <f t="shared" si="64"/>
        <v>N</v>
      </c>
      <c r="AB69" s="81" t="str">
        <f t="shared" si="65"/>
        <v>0</v>
      </c>
      <c r="AC69" s="81">
        <f t="shared" si="66"/>
        <v>0</v>
      </c>
      <c r="AD69" s="85">
        <f t="shared" si="67"/>
        <v>30</v>
      </c>
      <c r="AE69" s="64" t="str">
        <f t="shared" si="68"/>
        <v>N</v>
      </c>
      <c r="AF69" s="87">
        <f t="shared" si="69"/>
        <v>30</v>
      </c>
      <c r="AG69" s="93" t="str">
        <f t="shared" si="21"/>
        <v>L</v>
      </c>
      <c r="AH69" s="64" t="str">
        <f t="shared" si="22"/>
        <v>3/4</v>
      </c>
      <c r="AI69" s="64">
        <f t="shared" si="23"/>
        <v>4</v>
      </c>
      <c r="AJ69" s="82">
        <f t="shared" si="24"/>
        <v>6</v>
      </c>
      <c r="AK69" s="82">
        <f t="shared" si="25"/>
        <v>0</v>
      </c>
      <c r="AL69" s="83">
        <f t="shared" si="26"/>
        <v>-6</v>
      </c>
      <c r="AM69" s="64" t="str">
        <f t="shared" si="27"/>
        <v>N</v>
      </c>
      <c r="AN69" s="81">
        <f t="shared" si="28"/>
        <v>8</v>
      </c>
      <c r="AO69" s="81">
        <f t="shared" si="29"/>
        <v>0</v>
      </c>
      <c r="AP69" s="85">
        <f t="shared" si="30"/>
        <v>-36</v>
      </c>
      <c r="AQ69" s="64" t="str">
        <f t="shared" si="31"/>
        <v>Y</v>
      </c>
      <c r="AR69" s="87">
        <f t="shared" si="32"/>
        <v>48</v>
      </c>
      <c r="AS69" s="93" t="str">
        <f t="shared" si="33"/>
        <v>W</v>
      </c>
      <c r="AT69" s="64" t="str">
        <f t="shared" si="34"/>
        <v>1/6</v>
      </c>
      <c r="AU69" s="64">
        <f t="shared" si="49"/>
        <v>1</v>
      </c>
      <c r="AV69" s="82">
        <f t="shared" si="35"/>
        <v>2</v>
      </c>
      <c r="AW69" s="82">
        <f t="shared" si="50"/>
        <v>6</v>
      </c>
      <c r="AX69" s="83">
        <f t="shared" si="36"/>
        <v>40</v>
      </c>
      <c r="AY69" s="64" t="str">
        <f t="shared" si="37"/>
        <v>N</v>
      </c>
      <c r="AZ69" s="81">
        <f t="shared" si="38"/>
        <v>8</v>
      </c>
      <c r="BA69" s="81">
        <f t="shared" si="51"/>
        <v>24</v>
      </c>
      <c r="BB69" s="85">
        <f t="shared" si="39"/>
        <v>24</v>
      </c>
      <c r="BC69" s="64" t="str">
        <f t="shared" si="40"/>
        <v>Y</v>
      </c>
      <c r="BD69" s="87">
        <f t="shared" si="52"/>
        <v>52</v>
      </c>
    </row>
    <row r="70" spans="1:56">
      <c r="A70" s="197">
        <f t="shared" si="41"/>
        <v>60</v>
      </c>
      <c r="B70" s="198">
        <f>Data!B70</f>
        <v>19</v>
      </c>
      <c r="D70" s="73">
        <f t="shared" si="2"/>
        <v>4</v>
      </c>
      <c r="F70" s="86">
        <f t="shared" si="76"/>
        <v>6</v>
      </c>
      <c r="G70" s="86" t="str">
        <f t="shared" si="3"/>
        <v xml:space="preserve"> </v>
      </c>
      <c r="H70" s="64" t="str">
        <f t="shared" si="4"/>
        <v>N</v>
      </c>
      <c r="I70" s="64" t="str">
        <f t="shared" si="5"/>
        <v xml:space="preserve"> </v>
      </c>
      <c r="J70" s="64" t="str">
        <f t="shared" si="6"/>
        <v xml:space="preserve"> </v>
      </c>
      <c r="K70" s="82" t="str">
        <f t="shared" si="75"/>
        <v>0</v>
      </c>
      <c r="L70" s="82">
        <f t="shared" si="77"/>
        <v>0</v>
      </c>
      <c r="M70" s="83">
        <f t="shared" si="78"/>
        <v>30</v>
      </c>
      <c r="N70" s="64" t="str">
        <f t="shared" si="44"/>
        <v>N</v>
      </c>
      <c r="O70" s="81" t="str">
        <f t="shared" si="70"/>
        <v>0</v>
      </c>
      <c r="P70" s="81">
        <f t="shared" si="71"/>
        <v>0</v>
      </c>
      <c r="Q70" s="85">
        <f t="shared" si="72"/>
        <v>30</v>
      </c>
      <c r="R70" s="64" t="str">
        <f t="shared" si="73"/>
        <v>N</v>
      </c>
      <c r="S70" s="87">
        <f t="shared" si="53"/>
        <v>30</v>
      </c>
      <c r="T70" s="86" t="str">
        <f t="shared" si="8"/>
        <v xml:space="preserve"> </v>
      </c>
      <c r="U70" s="64" t="str">
        <f t="shared" si="9"/>
        <v>N</v>
      </c>
      <c r="V70" s="64" t="str">
        <f t="shared" si="10"/>
        <v xml:space="preserve"> </v>
      </c>
      <c r="W70" s="64" t="str">
        <f t="shared" si="11"/>
        <v xml:space="preserve"> </v>
      </c>
      <c r="X70" s="82" t="str">
        <f t="shared" si="61"/>
        <v>0</v>
      </c>
      <c r="Y70" s="82">
        <f t="shared" si="62"/>
        <v>0</v>
      </c>
      <c r="Z70" s="83">
        <f t="shared" si="63"/>
        <v>30</v>
      </c>
      <c r="AA70" s="64" t="str">
        <f t="shared" si="64"/>
        <v>N</v>
      </c>
      <c r="AB70" s="81" t="str">
        <f t="shared" si="65"/>
        <v>0</v>
      </c>
      <c r="AC70" s="81">
        <f t="shared" si="66"/>
        <v>0</v>
      </c>
      <c r="AD70" s="85">
        <f t="shared" si="67"/>
        <v>30</v>
      </c>
      <c r="AE70" s="64" t="str">
        <f t="shared" si="68"/>
        <v>N</v>
      </c>
      <c r="AF70" s="87">
        <f t="shared" si="69"/>
        <v>30</v>
      </c>
      <c r="AG70" s="93" t="str">
        <f t="shared" si="21"/>
        <v>W</v>
      </c>
      <c r="AH70" s="64" t="str">
        <f t="shared" si="22"/>
        <v>1/6</v>
      </c>
      <c r="AI70" s="64">
        <f t="shared" si="23"/>
        <v>1</v>
      </c>
      <c r="AJ70" s="82">
        <f t="shared" si="24"/>
        <v>2</v>
      </c>
      <c r="AK70" s="82">
        <f t="shared" si="25"/>
        <v>18</v>
      </c>
      <c r="AL70" s="83">
        <f t="shared" si="26"/>
        <v>10</v>
      </c>
      <c r="AM70" s="64" t="str">
        <f t="shared" si="27"/>
        <v>N</v>
      </c>
      <c r="AN70" s="81">
        <f t="shared" si="28"/>
        <v>8</v>
      </c>
      <c r="AO70" s="81">
        <f t="shared" si="29"/>
        <v>24</v>
      </c>
      <c r="AP70" s="85">
        <f t="shared" si="30"/>
        <v>-20</v>
      </c>
      <c r="AQ70" s="64" t="str">
        <f t="shared" si="31"/>
        <v>Y</v>
      </c>
      <c r="AR70" s="87">
        <f t="shared" si="32"/>
        <v>48</v>
      </c>
      <c r="AS70" s="93" t="str">
        <f t="shared" si="33"/>
        <v>L</v>
      </c>
      <c r="AT70" s="64" t="str">
        <f t="shared" si="34"/>
        <v>2/5</v>
      </c>
      <c r="AU70" s="64">
        <f t="shared" si="49"/>
        <v>2</v>
      </c>
      <c r="AV70" s="82">
        <f t="shared" si="35"/>
        <v>2</v>
      </c>
      <c r="AW70" s="82">
        <f t="shared" si="50"/>
        <v>0</v>
      </c>
      <c r="AX70" s="83">
        <f t="shared" si="36"/>
        <v>38</v>
      </c>
      <c r="AY70" s="64" t="str">
        <f t="shared" si="37"/>
        <v>N</v>
      </c>
      <c r="AZ70" s="81">
        <f t="shared" si="38"/>
        <v>8</v>
      </c>
      <c r="BA70" s="81">
        <f t="shared" si="51"/>
        <v>0</v>
      </c>
      <c r="BB70" s="85">
        <f t="shared" si="39"/>
        <v>16</v>
      </c>
      <c r="BC70" s="64" t="str">
        <f t="shared" si="40"/>
        <v>Y</v>
      </c>
      <c r="BD70" s="87">
        <f t="shared" si="52"/>
        <v>52</v>
      </c>
    </row>
    <row r="71" spans="1:56">
      <c r="A71" s="197">
        <f t="shared" si="41"/>
        <v>61</v>
      </c>
      <c r="B71" s="198">
        <f>Data!B71</f>
        <v>9</v>
      </c>
      <c r="D71" s="73">
        <f t="shared" si="2"/>
        <v>2</v>
      </c>
      <c r="F71" s="86">
        <f t="shared" si="76"/>
        <v>1</v>
      </c>
      <c r="G71" s="86" t="str">
        <f t="shared" si="3"/>
        <v xml:space="preserve"> </v>
      </c>
      <c r="H71" s="64" t="str">
        <f t="shared" si="4"/>
        <v>Y</v>
      </c>
      <c r="I71" s="64" t="str">
        <f t="shared" si="5"/>
        <v>1/6</v>
      </c>
      <c r="J71" s="64">
        <f t="shared" si="6"/>
        <v>1</v>
      </c>
      <c r="K71" s="82">
        <f t="shared" si="75"/>
        <v>2</v>
      </c>
      <c r="L71" s="82">
        <f t="shared" si="77"/>
        <v>0</v>
      </c>
      <c r="M71" s="83">
        <f t="shared" si="78"/>
        <v>28</v>
      </c>
      <c r="N71" s="64" t="str">
        <f t="shared" si="44"/>
        <v>N</v>
      </c>
      <c r="O71" s="81">
        <f t="shared" si="70"/>
        <v>2</v>
      </c>
      <c r="P71" s="81">
        <f t="shared" si="71"/>
        <v>0</v>
      </c>
      <c r="Q71" s="85">
        <f t="shared" si="72"/>
        <v>28</v>
      </c>
      <c r="R71" s="64" t="str">
        <f t="shared" si="73"/>
        <v>N</v>
      </c>
      <c r="S71" s="87">
        <f t="shared" si="53"/>
        <v>30</v>
      </c>
      <c r="T71" s="86" t="str">
        <f t="shared" si="8"/>
        <v xml:space="preserve"> </v>
      </c>
      <c r="U71" s="64" t="str">
        <f t="shared" si="9"/>
        <v>Y</v>
      </c>
      <c r="V71" s="64" t="str">
        <f t="shared" si="10"/>
        <v>1/6</v>
      </c>
      <c r="W71" s="64">
        <f t="shared" si="11"/>
        <v>1</v>
      </c>
      <c r="X71" s="82">
        <f t="shared" si="61"/>
        <v>2</v>
      </c>
      <c r="Y71" s="82">
        <f t="shared" si="62"/>
        <v>0</v>
      </c>
      <c r="Z71" s="83">
        <f t="shared" si="63"/>
        <v>28</v>
      </c>
      <c r="AA71" s="64" t="str">
        <f t="shared" si="64"/>
        <v>N</v>
      </c>
      <c r="AB71" s="81">
        <f t="shared" si="65"/>
        <v>2</v>
      </c>
      <c r="AC71" s="81">
        <f t="shared" si="66"/>
        <v>0</v>
      </c>
      <c r="AD71" s="85">
        <f t="shared" si="67"/>
        <v>28</v>
      </c>
      <c r="AE71" s="64" t="str">
        <f t="shared" si="68"/>
        <v>N</v>
      </c>
      <c r="AF71" s="87">
        <f t="shared" si="69"/>
        <v>30</v>
      </c>
      <c r="AG71" s="93" t="str">
        <f t="shared" si="21"/>
        <v>L</v>
      </c>
      <c r="AH71" s="64" t="str">
        <f t="shared" si="22"/>
        <v>2/5</v>
      </c>
      <c r="AI71" s="64">
        <f t="shared" si="23"/>
        <v>2</v>
      </c>
      <c r="AJ71" s="82">
        <f t="shared" si="24"/>
        <v>2</v>
      </c>
      <c r="AK71" s="82">
        <f t="shared" si="25"/>
        <v>0</v>
      </c>
      <c r="AL71" s="83">
        <f t="shared" si="26"/>
        <v>8</v>
      </c>
      <c r="AM71" s="64" t="str">
        <f t="shared" si="27"/>
        <v>N</v>
      </c>
      <c r="AN71" s="81">
        <f t="shared" si="28"/>
        <v>8</v>
      </c>
      <c r="AO71" s="81">
        <f t="shared" si="29"/>
        <v>0</v>
      </c>
      <c r="AP71" s="85">
        <f t="shared" si="30"/>
        <v>-28</v>
      </c>
      <c r="AQ71" s="64" t="str">
        <f t="shared" si="31"/>
        <v>Y</v>
      </c>
      <c r="AR71" s="87">
        <f t="shared" si="32"/>
        <v>48</v>
      </c>
      <c r="AS71" s="93" t="str">
        <f t="shared" si="33"/>
        <v>L</v>
      </c>
      <c r="AT71" s="64" t="str">
        <f t="shared" si="34"/>
        <v>3/4</v>
      </c>
      <c r="AU71" s="64">
        <f t="shared" si="49"/>
        <v>3</v>
      </c>
      <c r="AV71" s="82">
        <f t="shared" si="35"/>
        <v>4</v>
      </c>
      <c r="AW71" s="82">
        <f t="shared" si="50"/>
        <v>0</v>
      </c>
      <c r="AX71" s="83">
        <f t="shared" si="36"/>
        <v>34</v>
      </c>
      <c r="AY71" s="64" t="str">
        <f t="shared" si="37"/>
        <v>N</v>
      </c>
      <c r="AZ71" s="81">
        <f t="shared" si="38"/>
        <v>8</v>
      </c>
      <c r="BA71" s="81">
        <f t="shared" si="51"/>
        <v>0</v>
      </c>
      <c r="BB71" s="85">
        <f t="shared" si="39"/>
        <v>8</v>
      </c>
      <c r="BC71" s="64" t="str">
        <f t="shared" si="40"/>
        <v>Y</v>
      </c>
      <c r="BD71" s="87">
        <f t="shared" si="52"/>
        <v>52</v>
      </c>
    </row>
    <row r="72" spans="1:56">
      <c r="A72" s="197">
        <f t="shared" si="41"/>
        <v>62</v>
      </c>
      <c r="B72" s="198">
        <f>Data!B72</f>
        <v>31</v>
      </c>
      <c r="D72" s="73">
        <f t="shared" si="2"/>
        <v>6</v>
      </c>
      <c r="F72" s="86">
        <f t="shared" si="76"/>
        <v>2</v>
      </c>
      <c r="G72" s="86" t="str">
        <f t="shared" si="3"/>
        <v>L</v>
      </c>
      <c r="H72" s="64" t="str">
        <f t="shared" si="4"/>
        <v>Y</v>
      </c>
      <c r="I72" s="64" t="str">
        <f t="shared" si="5"/>
        <v>2/5</v>
      </c>
      <c r="J72" s="64">
        <f t="shared" si="6"/>
        <v>2</v>
      </c>
      <c r="K72" s="82">
        <f t="shared" si="75"/>
        <v>2</v>
      </c>
      <c r="L72" s="82">
        <f t="shared" si="77"/>
        <v>0</v>
      </c>
      <c r="M72" s="83">
        <f t="shared" si="78"/>
        <v>26</v>
      </c>
      <c r="N72" s="64" t="str">
        <f t="shared" si="44"/>
        <v>N</v>
      </c>
      <c r="O72" s="81">
        <f t="shared" si="70"/>
        <v>2</v>
      </c>
      <c r="P72" s="81">
        <f t="shared" si="71"/>
        <v>0</v>
      </c>
      <c r="Q72" s="85">
        <f t="shared" si="72"/>
        <v>26</v>
      </c>
      <c r="R72" s="64" t="str">
        <f t="shared" si="73"/>
        <v>N</v>
      </c>
      <c r="S72" s="87">
        <f t="shared" si="53"/>
        <v>30</v>
      </c>
      <c r="T72" s="86" t="str">
        <f t="shared" si="8"/>
        <v>L</v>
      </c>
      <c r="U72" s="64" t="str">
        <f t="shared" si="9"/>
        <v>Y</v>
      </c>
      <c r="V72" s="64" t="str">
        <f t="shared" si="10"/>
        <v>2/5</v>
      </c>
      <c r="W72" s="64">
        <f t="shared" si="11"/>
        <v>2</v>
      </c>
      <c r="X72" s="82">
        <f t="shared" si="61"/>
        <v>2</v>
      </c>
      <c r="Y72" s="82">
        <f t="shared" si="62"/>
        <v>0</v>
      </c>
      <c r="Z72" s="83">
        <f t="shared" si="63"/>
        <v>26</v>
      </c>
      <c r="AA72" s="64" t="str">
        <f t="shared" si="64"/>
        <v>N</v>
      </c>
      <c r="AB72" s="81">
        <f t="shared" si="65"/>
        <v>2</v>
      </c>
      <c r="AC72" s="81">
        <f t="shared" si="66"/>
        <v>0</v>
      </c>
      <c r="AD72" s="85">
        <f t="shared" si="67"/>
        <v>26</v>
      </c>
      <c r="AE72" s="64" t="str">
        <f t="shared" si="68"/>
        <v>N</v>
      </c>
      <c r="AF72" s="87">
        <f t="shared" si="69"/>
        <v>30</v>
      </c>
      <c r="AG72" s="93" t="str">
        <f t="shared" si="21"/>
        <v>W</v>
      </c>
      <c r="AH72" s="64" t="str">
        <f t="shared" si="22"/>
        <v>1/6</v>
      </c>
      <c r="AI72" s="64">
        <f t="shared" si="23"/>
        <v>1</v>
      </c>
      <c r="AJ72" s="82">
        <f t="shared" si="24"/>
        <v>2</v>
      </c>
      <c r="AK72" s="82">
        <f t="shared" si="25"/>
        <v>6</v>
      </c>
      <c r="AL72" s="83">
        <f t="shared" si="26"/>
        <v>12</v>
      </c>
      <c r="AM72" s="64" t="str">
        <f t="shared" si="27"/>
        <v>N</v>
      </c>
      <c r="AN72" s="81">
        <f t="shared" si="28"/>
        <v>8</v>
      </c>
      <c r="AO72" s="81">
        <f t="shared" si="29"/>
        <v>24</v>
      </c>
      <c r="AP72" s="85">
        <f t="shared" si="30"/>
        <v>-12</v>
      </c>
      <c r="AQ72" s="64" t="str">
        <f t="shared" si="31"/>
        <v>Y</v>
      </c>
      <c r="AR72" s="87">
        <f t="shared" si="32"/>
        <v>48</v>
      </c>
      <c r="AS72" s="93" t="str">
        <f t="shared" si="33"/>
        <v>L</v>
      </c>
      <c r="AT72" s="64" t="str">
        <f t="shared" si="34"/>
        <v>1/6</v>
      </c>
      <c r="AU72" s="64">
        <f t="shared" si="49"/>
        <v>4</v>
      </c>
      <c r="AV72" s="82">
        <f t="shared" si="35"/>
        <v>6</v>
      </c>
      <c r="AW72" s="82">
        <f t="shared" si="50"/>
        <v>0</v>
      </c>
      <c r="AX72" s="83">
        <f t="shared" si="36"/>
        <v>28</v>
      </c>
      <c r="AY72" s="64" t="str">
        <f t="shared" si="37"/>
        <v>N</v>
      </c>
      <c r="AZ72" s="81">
        <f t="shared" si="38"/>
        <v>8</v>
      </c>
      <c r="BA72" s="81">
        <f t="shared" si="51"/>
        <v>0</v>
      </c>
      <c r="BB72" s="85">
        <f t="shared" si="39"/>
        <v>0</v>
      </c>
      <c r="BC72" s="64" t="str">
        <f t="shared" si="40"/>
        <v>Y</v>
      </c>
      <c r="BD72" s="87">
        <f t="shared" si="52"/>
        <v>52</v>
      </c>
    </row>
    <row r="73" spans="1:56">
      <c r="A73" s="197">
        <f t="shared" si="41"/>
        <v>63</v>
      </c>
      <c r="B73" s="198">
        <f>Data!B73</f>
        <v>29</v>
      </c>
      <c r="D73" s="73">
        <f t="shared" si="2"/>
        <v>5</v>
      </c>
      <c r="F73" s="86">
        <f t="shared" si="76"/>
        <v>3</v>
      </c>
      <c r="G73" s="86" t="str">
        <f t="shared" si="3"/>
        <v>L</v>
      </c>
      <c r="H73" s="64" t="str">
        <f t="shared" si="4"/>
        <v>Y</v>
      </c>
      <c r="I73" s="64" t="str">
        <f t="shared" si="5"/>
        <v>3/4</v>
      </c>
      <c r="J73" s="64">
        <f t="shared" si="6"/>
        <v>3</v>
      </c>
      <c r="K73" s="82">
        <f t="shared" si="75"/>
        <v>4</v>
      </c>
      <c r="L73" s="82">
        <f t="shared" si="77"/>
        <v>0</v>
      </c>
      <c r="M73" s="83">
        <f t="shared" si="78"/>
        <v>22</v>
      </c>
      <c r="N73" s="64" t="str">
        <f t="shared" si="44"/>
        <v>N</v>
      </c>
      <c r="O73" s="81">
        <f t="shared" si="70"/>
        <v>4</v>
      </c>
      <c r="P73" s="81">
        <f t="shared" si="71"/>
        <v>0</v>
      </c>
      <c r="Q73" s="85">
        <f t="shared" si="72"/>
        <v>22</v>
      </c>
      <c r="R73" s="64" t="str">
        <f t="shared" si="73"/>
        <v>N</v>
      </c>
      <c r="S73" s="87">
        <f t="shared" si="53"/>
        <v>30</v>
      </c>
      <c r="T73" s="86" t="str">
        <f t="shared" si="8"/>
        <v>L</v>
      </c>
      <c r="U73" s="64" t="str">
        <f t="shared" si="9"/>
        <v>Y</v>
      </c>
      <c r="V73" s="64" t="str">
        <f t="shared" si="10"/>
        <v>3/4</v>
      </c>
      <c r="W73" s="64">
        <f t="shared" si="11"/>
        <v>3</v>
      </c>
      <c r="X73" s="82">
        <f t="shared" si="61"/>
        <v>4</v>
      </c>
      <c r="Y73" s="82">
        <f t="shared" si="62"/>
        <v>0</v>
      </c>
      <c r="Z73" s="83">
        <f t="shared" si="63"/>
        <v>22</v>
      </c>
      <c r="AA73" s="64" t="str">
        <f t="shared" si="64"/>
        <v>N</v>
      </c>
      <c r="AB73" s="81">
        <f t="shared" si="65"/>
        <v>4</v>
      </c>
      <c r="AC73" s="81">
        <f t="shared" si="66"/>
        <v>0</v>
      </c>
      <c r="AD73" s="85">
        <f t="shared" si="67"/>
        <v>22</v>
      </c>
      <c r="AE73" s="64" t="str">
        <f t="shared" si="68"/>
        <v>N</v>
      </c>
      <c r="AF73" s="87">
        <f t="shared" si="69"/>
        <v>30</v>
      </c>
      <c r="AG73" s="93" t="str">
        <f t="shared" si="21"/>
        <v>W</v>
      </c>
      <c r="AH73" s="64" t="str">
        <f t="shared" si="22"/>
        <v>1/6</v>
      </c>
      <c r="AI73" s="64">
        <f t="shared" si="23"/>
        <v>1</v>
      </c>
      <c r="AJ73" s="82">
        <f t="shared" si="24"/>
        <v>2</v>
      </c>
      <c r="AK73" s="82">
        <f t="shared" si="25"/>
        <v>6</v>
      </c>
      <c r="AL73" s="83">
        <f t="shared" si="26"/>
        <v>16</v>
      </c>
      <c r="AM73" s="64" t="str">
        <f t="shared" si="27"/>
        <v>N</v>
      </c>
      <c r="AN73" s="81">
        <f t="shared" si="28"/>
        <v>8</v>
      </c>
      <c r="AO73" s="81">
        <f t="shared" si="29"/>
        <v>24</v>
      </c>
      <c r="AP73" s="85">
        <f t="shared" si="30"/>
        <v>4</v>
      </c>
      <c r="AQ73" s="64" t="str">
        <f t="shared" si="31"/>
        <v>Y</v>
      </c>
      <c r="AR73" s="87">
        <f t="shared" si="32"/>
        <v>48</v>
      </c>
      <c r="AS73" s="93" t="str">
        <f t="shared" si="33"/>
        <v>W</v>
      </c>
      <c r="AT73" s="64" t="str">
        <f t="shared" si="34"/>
        <v>1/6</v>
      </c>
      <c r="AU73" s="64">
        <f t="shared" si="49"/>
        <v>1</v>
      </c>
      <c r="AV73" s="82">
        <f t="shared" si="35"/>
        <v>2</v>
      </c>
      <c r="AW73" s="82">
        <f t="shared" si="50"/>
        <v>18</v>
      </c>
      <c r="AX73" s="83">
        <f t="shared" si="36"/>
        <v>44</v>
      </c>
      <c r="AY73" s="64" t="str">
        <f t="shared" si="37"/>
        <v>N</v>
      </c>
      <c r="AZ73" s="81">
        <f t="shared" si="38"/>
        <v>8</v>
      </c>
      <c r="BA73" s="81">
        <f t="shared" si="51"/>
        <v>24</v>
      </c>
      <c r="BB73" s="85">
        <f t="shared" si="39"/>
        <v>16</v>
      </c>
      <c r="BC73" s="64" t="str">
        <f t="shared" si="40"/>
        <v>Y</v>
      </c>
      <c r="BD73" s="87">
        <f t="shared" si="52"/>
        <v>52</v>
      </c>
    </row>
    <row r="74" spans="1:56">
      <c r="A74" s="197">
        <f t="shared" si="41"/>
        <v>64</v>
      </c>
      <c r="B74" s="198">
        <f>Data!B74</f>
        <v>22</v>
      </c>
      <c r="D74" s="73">
        <f t="shared" si="2"/>
        <v>4</v>
      </c>
      <c r="F74" s="86">
        <f t="shared" si="76"/>
        <v>4</v>
      </c>
      <c r="G74" s="86" t="str">
        <f t="shared" si="3"/>
        <v>L</v>
      </c>
      <c r="H74" s="64" t="str">
        <f t="shared" si="4"/>
        <v>Y</v>
      </c>
      <c r="I74" s="64" t="str">
        <f t="shared" si="5"/>
        <v>4/3</v>
      </c>
      <c r="J74" s="64">
        <f t="shared" si="6"/>
        <v>4</v>
      </c>
      <c r="K74" s="82">
        <f t="shared" si="75"/>
        <v>6</v>
      </c>
      <c r="L74" s="82">
        <f t="shared" si="77"/>
        <v>0</v>
      </c>
      <c r="M74" s="83">
        <f t="shared" si="78"/>
        <v>16</v>
      </c>
      <c r="N74" s="64" t="str">
        <f t="shared" si="44"/>
        <v>N</v>
      </c>
      <c r="O74" s="81">
        <f t="shared" si="70"/>
        <v>6</v>
      </c>
      <c r="P74" s="81">
        <f t="shared" si="71"/>
        <v>0</v>
      </c>
      <c r="Q74" s="85">
        <f t="shared" si="72"/>
        <v>16</v>
      </c>
      <c r="R74" s="64" t="str">
        <f t="shared" si="73"/>
        <v>N</v>
      </c>
      <c r="S74" s="87">
        <f t="shared" si="53"/>
        <v>30</v>
      </c>
      <c r="T74" s="86" t="str">
        <f t="shared" si="8"/>
        <v>L</v>
      </c>
      <c r="U74" s="64" t="str">
        <f t="shared" si="9"/>
        <v>Y</v>
      </c>
      <c r="V74" s="64" t="str">
        <f t="shared" si="10"/>
        <v>1/6</v>
      </c>
      <c r="W74" s="64">
        <f t="shared" si="11"/>
        <v>4</v>
      </c>
      <c r="X74" s="82">
        <f t="shared" si="61"/>
        <v>6</v>
      </c>
      <c r="Y74" s="82">
        <f t="shared" si="62"/>
        <v>0</v>
      </c>
      <c r="Z74" s="83">
        <f t="shared" si="63"/>
        <v>16</v>
      </c>
      <c r="AA74" s="64" t="str">
        <f t="shared" si="64"/>
        <v>N</v>
      </c>
      <c r="AB74" s="81">
        <f t="shared" si="65"/>
        <v>6</v>
      </c>
      <c r="AC74" s="81">
        <f t="shared" si="66"/>
        <v>0</v>
      </c>
      <c r="AD74" s="85">
        <f t="shared" si="67"/>
        <v>16</v>
      </c>
      <c r="AE74" s="64" t="str">
        <f t="shared" si="68"/>
        <v>N</v>
      </c>
      <c r="AF74" s="87">
        <f t="shared" si="69"/>
        <v>30</v>
      </c>
      <c r="AG74" s="93" t="str">
        <f t="shared" si="21"/>
        <v>L</v>
      </c>
      <c r="AH74" s="64" t="str">
        <f t="shared" si="22"/>
        <v>2/5</v>
      </c>
      <c r="AI74" s="64">
        <f t="shared" si="23"/>
        <v>2</v>
      </c>
      <c r="AJ74" s="82">
        <f t="shared" si="24"/>
        <v>2</v>
      </c>
      <c r="AK74" s="82">
        <f t="shared" si="25"/>
        <v>0</v>
      </c>
      <c r="AL74" s="83">
        <f t="shared" si="26"/>
        <v>14</v>
      </c>
      <c r="AM74" s="64" t="str">
        <f t="shared" si="27"/>
        <v>N</v>
      </c>
      <c r="AN74" s="81">
        <f t="shared" si="28"/>
        <v>8</v>
      </c>
      <c r="AO74" s="81">
        <f t="shared" si="29"/>
        <v>0</v>
      </c>
      <c r="AP74" s="85">
        <f t="shared" si="30"/>
        <v>-4</v>
      </c>
      <c r="AQ74" s="64" t="str">
        <f t="shared" si="31"/>
        <v>Y</v>
      </c>
      <c r="AR74" s="87">
        <f t="shared" si="32"/>
        <v>48</v>
      </c>
      <c r="AS74" s="93" t="str">
        <f t="shared" si="33"/>
        <v>L</v>
      </c>
      <c r="AT74" s="64" t="str">
        <f t="shared" si="34"/>
        <v>2/5</v>
      </c>
      <c r="AU74" s="64">
        <f t="shared" si="49"/>
        <v>2</v>
      </c>
      <c r="AV74" s="82">
        <f t="shared" si="35"/>
        <v>2</v>
      </c>
      <c r="AW74" s="82">
        <f t="shared" si="50"/>
        <v>0</v>
      </c>
      <c r="AX74" s="83">
        <f t="shared" si="36"/>
        <v>42</v>
      </c>
      <c r="AY74" s="64" t="str">
        <f t="shared" si="37"/>
        <v>N</v>
      </c>
      <c r="AZ74" s="81">
        <f t="shared" si="38"/>
        <v>8</v>
      </c>
      <c r="BA74" s="81">
        <f t="shared" si="51"/>
        <v>0</v>
      </c>
      <c r="BB74" s="85">
        <f t="shared" si="39"/>
        <v>8</v>
      </c>
      <c r="BC74" s="64" t="str">
        <f t="shared" si="40"/>
        <v>Y</v>
      </c>
      <c r="BD74" s="87">
        <f t="shared" si="52"/>
        <v>52</v>
      </c>
    </row>
    <row r="75" spans="1:56">
      <c r="A75" s="197">
        <f t="shared" si="41"/>
        <v>65</v>
      </c>
      <c r="B75" s="198">
        <f>Data!B75</f>
        <v>7</v>
      </c>
      <c r="D75" s="73">
        <f t="shared" si="2"/>
        <v>2</v>
      </c>
      <c r="F75" s="86">
        <f t="shared" si="76"/>
        <v>5</v>
      </c>
      <c r="G75" s="86" t="str">
        <f t="shared" si="3"/>
        <v>W</v>
      </c>
      <c r="H75" s="64" t="str">
        <f t="shared" si="4"/>
        <v>N</v>
      </c>
      <c r="I75" s="64" t="str">
        <f t="shared" si="5"/>
        <v xml:space="preserve"> </v>
      </c>
      <c r="J75" s="64" t="str">
        <f t="shared" si="6"/>
        <v xml:space="preserve"> </v>
      </c>
      <c r="K75" s="82" t="str">
        <f t="shared" si="75"/>
        <v>0</v>
      </c>
      <c r="L75" s="82">
        <f t="shared" si="77"/>
        <v>18</v>
      </c>
      <c r="M75" s="83">
        <f t="shared" si="78"/>
        <v>34</v>
      </c>
      <c r="N75" s="64" t="str">
        <f t="shared" si="44"/>
        <v>N</v>
      </c>
      <c r="O75" s="81" t="str">
        <f t="shared" si="70"/>
        <v>0</v>
      </c>
      <c r="P75" s="81">
        <f t="shared" si="71"/>
        <v>18</v>
      </c>
      <c r="Q75" s="85">
        <f t="shared" si="72"/>
        <v>34</v>
      </c>
      <c r="R75" s="64" t="str">
        <f t="shared" si="73"/>
        <v>N</v>
      </c>
      <c r="S75" s="87">
        <f t="shared" si="53"/>
        <v>34</v>
      </c>
      <c r="T75" s="86" t="str">
        <f t="shared" si="8"/>
        <v>L</v>
      </c>
      <c r="U75" s="64" t="str">
        <f t="shared" si="9"/>
        <v>Y</v>
      </c>
      <c r="V75" s="64" t="str">
        <f t="shared" si="10"/>
        <v xml:space="preserve"> </v>
      </c>
      <c r="W75" s="64">
        <f t="shared" si="11"/>
        <v>5</v>
      </c>
      <c r="X75" s="82">
        <f t="shared" si="61"/>
        <v>8</v>
      </c>
      <c r="Y75" s="82">
        <f t="shared" si="62"/>
        <v>0</v>
      </c>
      <c r="Z75" s="83">
        <f t="shared" si="63"/>
        <v>8</v>
      </c>
      <c r="AA75" s="64" t="str">
        <f t="shared" si="64"/>
        <v>N</v>
      </c>
      <c r="AB75" s="81">
        <f t="shared" si="65"/>
        <v>8</v>
      </c>
      <c r="AC75" s="81">
        <f t="shared" si="66"/>
        <v>0</v>
      </c>
      <c r="AD75" s="85">
        <f t="shared" si="67"/>
        <v>8</v>
      </c>
      <c r="AE75" s="64" t="str">
        <f t="shared" si="68"/>
        <v>N</v>
      </c>
      <c r="AF75" s="87">
        <f t="shared" si="69"/>
        <v>30</v>
      </c>
      <c r="AG75" s="93" t="str">
        <f t="shared" si="21"/>
        <v>L</v>
      </c>
      <c r="AH75" s="64" t="str">
        <f t="shared" si="22"/>
        <v>3/4</v>
      </c>
      <c r="AI75" s="64">
        <f t="shared" si="23"/>
        <v>3</v>
      </c>
      <c r="AJ75" s="82">
        <f t="shared" si="24"/>
        <v>4</v>
      </c>
      <c r="AK75" s="82">
        <f t="shared" si="25"/>
        <v>0</v>
      </c>
      <c r="AL75" s="83">
        <f t="shared" si="26"/>
        <v>10</v>
      </c>
      <c r="AM75" s="64" t="str">
        <f t="shared" si="27"/>
        <v>N</v>
      </c>
      <c r="AN75" s="81">
        <f t="shared" si="28"/>
        <v>8</v>
      </c>
      <c r="AO75" s="81">
        <f t="shared" si="29"/>
        <v>0</v>
      </c>
      <c r="AP75" s="85">
        <f t="shared" si="30"/>
        <v>-12</v>
      </c>
      <c r="AQ75" s="64" t="str">
        <f t="shared" si="31"/>
        <v>Y</v>
      </c>
      <c r="AR75" s="87">
        <f t="shared" si="32"/>
        <v>48</v>
      </c>
      <c r="AS75" s="93" t="str">
        <f t="shared" si="33"/>
        <v>L</v>
      </c>
      <c r="AT75" s="64" t="str">
        <f t="shared" si="34"/>
        <v>3/4</v>
      </c>
      <c r="AU75" s="64">
        <f t="shared" si="49"/>
        <v>3</v>
      </c>
      <c r="AV75" s="82">
        <f t="shared" si="35"/>
        <v>4</v>
      </c>
      <c r="AW75" s="82">
        <f t="shared" si="50"/>
        <v>0</v>
      </c>
      <c r="AX75" s="83">
        <f t="shared" si="36"/>
        <v>38</v>
      </c>
      <c r="AY75" s="64" t="str">
        <f t="shared" si="37"/>
        <v>N</v>
      </c>
      <c r="AZ75" s="81">
        <f t="shared" si="38"/>
        <v>8</v>
      </c>
      <c r="BA75" s="81">
        <f t="shared" si="51"/>
        <v>0</v>
      </c>
      <c r="BB75" s="85">
        <f t="shared" si="39"/>
        <v>0</v>
      </c>
      <c r="BC75" s="64" t="str">
        <f t="shared" si="40"/>
        <v>Y</v>
      </c>
      <c r="BD75" s="87">
        <f t="shared" si="52"/>
        <v>52</v>
      </c>
    </row>
    <row r="76" spans="1:56">
      <c r="A76" s="197">
        <f t="shared" si="41"/>
        <v>66</v>
      </c>
      <c r="B76" s="198">
        <f>Data!B76</f>
        <v>8</v>
      </c>
      <c r="D76" s="73">
        <f t="shared" ref="D76:D139" si="79">IF($B76=0,0,IF(MOD($B76,6)=0,QUOTIENT($B76,6),QUOTIENT($B76,6)+1))</f>
        <v>2</v>
      </c>
      <c r="F76" s="86">
        <f t="shared" si="76"/>
        <v>6</v>
      </c>
      <c r="G76" s="86" t="str">
        <f t="shared" ref="G76:G139" si="80">IF(H75="N"," ",IF(OR($F75=1,$F75=6),IF(OR($D75=1,$D75=6),"W","L"),IF(OR($F75=2,$F75=5),IF(OR($D75=2,$D75=5),"W","L"),IF(OR($F75=3,$F75=4),IF(OR($D75=3,$D75=4),"W","L")))))</f>
        <v xml:space="preserve"> </v>
      </c>
      <c r="H76" s="64" t="str">
        <f t="shared" ref="H76:H139" si="81">IF(OR($F76=1,$G76="L"),"Y","N")</f>
        <v>N</v>
      </c>
      <c r="I76" s="64" t="str">
        <f t="shared" ref="I76:I139" si="82">IF($H76="N"," ",IF($F76=1,"1/6",IF($F76=2,"2/5",IF($F76=3,"3/4",IF($F76=4,"4/3",IF($F76=5,"5/2",IF($F76=6,"6/1",I75)))))))</f>
        <v xml:space="preserve"> </v>
      </c>
      <c r="J76" s="64" t="str">
        <f t="shared" ref="J76:J139" si="83">IF(AND(F76=1,J75=" "),1,IF(H76="N"," ",J75+1))</f>
        <v xml:space="preserve"> </v>
      </c>
      <c r="K76" s="82" t="str">
        <f t="shared" si="75"/>
        <v>0</v>
      </c>
      <c r="L76" s="82">
        <f t="shared" si="77"/>
        <v>0</v>
      </c>
      <c r="M76" s="83">
        <f t="shared" si="78"/>
        <v>34</v>
      </c>
      <c r="N76" s="64" t="str">
        <f t="shared" si="44"/>
        <v>N</v>
      </c>
      <c r="O76" s="81" t="str">
        <f t="shared" si="70"/>
        <v>0</v>
      </c>
      <c r="P76" s="81">
        <f t="shared" si="71"/>
        <v>0</v>
      </c>
      <c r="Q76" s="85">
        <f t="shared" si="72"/>
        <v>34</v>
      </c>
      <c r="R76" s="64" t="str">
        <f t="shared" si="73"/>
        <v>N</v>
      </c>
      <c r="S76" s="87">
        <f t="shared" si="53"/>
        <v>34</v>
      </c>
      <c r="T76" s="86" t="str">
        <f t="shared" ref="T76:T139" si="84">IF(U75="N"," ",IF(OR($F75=1,$F75=4),IF(OR($D75=1,$D75=6),"W","L"),IF(OR($F75=2,$F75=5),IF(OR($D75=2,$D75=5),"W","L"),IF(OR($F75=3,$F75=6),IF(OR($D75=3,$D75=4),"W","L")))))</f>
        <v>W</v>
      </c>
      <c r="U76" s="64" t="str">
        <f t="shared" ref="U76:U139" si="85">IF(OR($F76=1,T76="L"),"Y","N")</f>
        <v>N</v>
      </c>
      <c r="V76" s="64" t="str">
        <f t="shared" ref="V76:V139" si="86">IF($H76="N"," ",IF(OR($F76=1,$F76=4),"1/6",IF(OR($F76=2,$F76=5),"2/5",IF(OR($F76=3,$F76=6),"3/4",V74))))</f>
        <v xml:space="preserve"> </v>
      </c>
      <c r="W76" s="64" t="str">
        <f t="shared" ref="W76:W139" si="87">IF(AND(F76=1,W75=" "),1,IF(U76="N"," ",W75+1))</f>
        <v xml:space="preserve"> </v>
      </c>
      <c r="X76" s="82" t="str">
        <f t="shared" si="61"/>
        <v>0</v>
      </c>
      <c r="Y76" s="82">
        <f t="shared" si="62"/>
        <v>24</v>
      </c>
      <c r="Z76" s="83">
        <f t="shared" si="63"/>
        <v>32</v>
      </c>
      <c r="AA76" s="64" t="str">
        <f t="shared" si="64"/>
        <v>N</v>
      </c>
      <c r="AB76" s="81" t="str">
        <f t="shared" si="65"/>
        <v>0</v>
      </c>
      <c r="AC76" s="81">
        <f t="shared" si="66"/>
        <v>24</v>
      </c>
      <c r="AD76" s="85">
        <f t="shared" si="67"/>
        <v>32</v>
      </c>
      <c r="AE76" s="64" t="str">
        <f t="shared" si="68"/>
        <v>N</v>
      </c>
      <c r="AF76" s="87">
        <f t="shared" si="69"/>
        <v>32</v>
      </c>
      <c r="AG76" s="93" t="str">
        <f t="shared" ref="AG76:AG139" si="88">IF(OR(VALUE(MID(AH75,1,1))=D75,VALUE(MID(AH75,3,1))=D75),"W","L")</f>
        <v>L</v>
      </c>
      <c r="AH76" s="64" t="str">
        <f t="shared" ref="AH76:AH139" si="89">IF(OR(AI76=1,AI76=6,AI76=7,AI76=12,AI76=13,AI76=18),"1/6",IF(OR(AI76=2,AI76=5,AI76=8,AI76=11,AI76=14,AI76=17),"2/5",IF(OR(AI76=3,AI76=4,AI76=9,AI76=10,AI76=15,AI76=16),"3/4",AH75)))</f>
        <v>3/4</v>
      </c>
      <c r="AI76" s="64">
        <f t="shared" ref="AI76:AI139" si="90">IF(AG76="W",1,AI75+1)</f>
        <v>4</v>
      </c>
      <c r="AJ76" s="82">
        <f t="shared" ref="AJ76:AJ139" si="91">IF(AM75="Y",8,IF(OR(AI76=1,AI76=2),2,IF(AI76=3,4,IF(AI76=4,6,IF(AI76&gt;=5,8)))))</f>
        <v>6</v>
      </c>
      <c r="AK76" s="82">
        <f t="shared" ref="AK76:AK139" si="92">IF(AG76="W",AJ75*3,0)</f>
        <v>0</v>
      </c>
      <c r="AL76" s="83">
        <f t="shared" ref="AL76:AL139" si="93">AL75+AK76-AJ76</f>
        <v>4</v>
      </c>
      <c r="AM76" s="64" t="str">
        <f t="shared" ref="AM76:AM139" si="94">IF(AND(AM75="N",AI76&lt;&gt;" ",AI76&gt;=6),"Y",IF(AND(AM75="Y",AL76&lt;0),"Y","N"))</f>
        <v>N</v>
      </c>
      <c r="AN76" s="81">
        <f t="shared" ref="AN76:AN139" si="95">IF(AQ75="Y",8,IF(OR(AI76=1,AI76=2),2,IF(AI76=3,4,IF(AI76=4,6,IF(AI76&gt;=5,8)))))</f>
        <v>8</v>
      </c>
      <c r="AO76" s="81">
        <f t="shared" ref="AO76:AO139" si="96">IF(AG76="W",AN75*3,0)</f>
        <v>0</v>
      </c>
      <c r="AP76" s="85">
        <f t="shared" ref="AP76:AP139" si="97">AP75+AO76-AN76</f>
        <v>-20</v>
      </c>
      <c r="AQ76" s="64" t="str">
        <f t="shared" ref="AQ76:AQ139" si="98">IF(AND(AQ75="N",AI76&lt;&gt;" ",AI76&gt;=6),"Y",IF(AND(AQ75="Y",AL76&lt;AR75),"Y","N"))</f>
        <v>Y</v>
      </c>
      <c r="AR76" s="87">
        <f t="shared" ref="AR76:AR139" si="99">IF(OR(AG76="L",AP76&lt;AR75),AR75,AP76)</f>
        <v>48</v>
      </c>
      <c r="AS76" s="93" t="str">
        <f t="shared" ref="AS76:AS139" si="100">IF(OR(VALUE(MID(AT75,1,1))=D75,VALUE(MID(AT75,3,1))=D75),"W","L")</f>
        <v>L</v>
      </c>
      <c r="AT76" s="64" t="str">
        <f t="shared" ref="AT76:AT139" si="101">IF(OR(AU76=1,AU76=4,AU76=7,AU76=10,AU76=13,AU76=16),"1/6",IF(OR(AU76=2,AU76=5,AU76=8,AU76=11,AU76=14,AU76=17),"2/5",IF(OR(AU76=3,AU76=6,AU76=9,AU76=12,AU76=15,AU76=18),"3/4",AT75)))</f>
        <v>1/6</v>
      </c>
      <c r="AU76" s="64">
        <f t="shared" si="49"/>
        <v>4</v>
      </c>
      <c r="AV76" s="82">
        <f t="shared" ref="AV76:AV139" si="102">IF(AY75="Y",8,IF(OR(AU76=1,AU76=2),2,IF(AU76=3,4,IF(AU76=4,6,IF(AU76&gt;=5,8)))))</f>
        <v>6</v>
      </c>
      <c r="AW76" s="82">
        <f t="shared" si="50"/>
        <v>0</v>
      </c>
      <c r="AX76" s="83">
        <f t="shared" ref="AX76:AX139" si="103">AX75+AW76-AV76</f>
        <v>32</v>
      </c>
      <c r="AY76" s="64" t="str">
        <f t="shared" ref="AY76:AY139" si="104">IF(AND(AY75="N",AU76&lt;&gt;" ",AU76&gt;=6),"Y",IF(AND(AY75="Y",AX76&lt;0),"Y","N"))</f>
        <v>N</v>
      </c>
      <c r="AZ76" s="81">
        <f t="shared" ref="AZ76:AZ139" si="105">IF(BC75="Y",8,IF(OR(AU76=1,AU76=2),2,IF(AU76=3,4,IF(AU76=4,6,IF(AU76&gt;=5,8)))))</f>
        <v>8</v>
      </c>
      <c r="BA76" s="81">
        <f t="shared" si="51"/>
        <v>0</v>
      </c>
      <c r="BB76" s="85">
        <f t="shared" ref="BB76:BB139" si="106">BB75+BA76-AZ76</f>
        <v>-8</v>
      </c>
      <c r="BC76" s="64" t="str">
        <f t="shared" ref="BC76:BC139" si="107">IF(AND(BC75="N",AU76&lt;&gt;" ",AU76&gt;=6),"Y",IF(AND(BC75="Y",AX76&lt;BD75),"Y","N"))</f>
        <v>Y</v>
      </c>
      <c r="BD76" s="87">
        <f t="shared" si="52"/>
        <v>52</v>
      </c>
    </row>
    <row r="77" spans="1:56">
      <c r="A77" s="197">
        <f t="shared" ref="A77:A140" si="108">A76+1</f>
        <v>67</v>
      </c>
      <c r="B77" s="198">
        <f>Data!B77</f>
        <v>2</v>
      </c>
      <c r="D77" s="73">
        <f t="shared" si="79"/>
        <v>1</v>
      </c>
      <c r="F77" s="86">
        <f t="shared" si="76"/>
        <v>1</v>
      </c>
      <c r="G77" s="86" t="str">
        <f t="shared" si="80"/>
        <v xml:space="preserve"> </v>
      </c>
      <c r="H77" s="64" t="str">
        <f t="shared" si="81"/>
        <v>Y</v>
      </c>
      <c r="I77" s="64" t="str">
        <f t="shared" si="82"/>
        <v>1/6</v>
      </c>
      <c r="J77" s="64">
        <f t="shared" si="83"/>
        <v>1</v>
      </c>
      <c r="K77" s="82">
        <f t="shared" si="75"/>
        <v>2</v>
      </c>
      <c r="L77" s="82">
        <f t="shared" si="77"/>
        <v>0</v>
      </c>
      <c r="M77" s="83">
        <f t="shared" si="78"/>
        <v>32</v>
      </c>
      <c r="N77" s="64" t="str">
        <f t="shared" ref="N77:N140" si="109">IF(AND(N76="N",J77&lt;&gt;" ",J77&gt;=6),"Y",IF(AND(N76="Y",M77&lt;0),"Y","N"))</f>
        <v>N</v>
      </c>
      <c r="O77" s="81">
        <f t="shared" si="70"/>
        <v>2</v>
      </c>
      <c r="P77" s="81">
        <f t="shared" si="71"/>
        <v>0</v>
      </c>
      <c r="Q77" s="85">
        <f t="shared" si="72"/>
        <v>32</v>
      </c>
      <c r="R77" s="64" t="str">
        <f t="shared" si="73"/>
        <v>N</v>
      </c>
      <c r="S77" s="87">
        <f t="shared" si="53"/>
        <v>34</v>
      </c>
      <c r="T77" s="86" t="str">
        <f t="shared" si="84"/>
        <v xml:space="preserve"> </v>
      </c>
      <c r="U77" s="64" t="str">
        <f t="shared" si="85"/>
        <v>Y</v>
      </c>
      <c r="V77" s="64" t="str">
        <f t="shared" si="86"/>
        <v>1/6</v>
      </c>
      <c r="W77" s="64">
        <f t="shared" si="87"/>
        <v>1</v>
      </c>
      <c r="X77" s="82">
        <f t="shared" si="61"/>
        <v>2</v>
      </c>
      <c r="Y77" s="82">
        <f t="shared" si="62"/>
        <v>0</v>
      </c>
      <c r="Z77" s="83">
        <f t="shared" si="63"/>
        <v>30</v>
      </c>
      <c r="AA77" s="64" t="str">
        <f t="shared" si="64"/>
        <v>N</v>
      </c>
      <c r="AB77" s="81">
        <f t="shared" si="65"/>
        <v>2</v>
      </c>
      <c r="AC77" s="81">
        <f t="shared" si="66"/>
        <v>0</v>
      </c>
      <c r="AD77" s="85">
        <f t="shared" si="67"/>
        <v>30</v>
      </c>
      <c r="AE77" s="64" t="str">
        <f t="shared" si="68"/>
        <v>N</v>
      </c>
      <c r="AF77" s="87">
        <f t="shared" si="69"/>
        <v>32</v>
      </c>
      <c r="AG77" s="93" t="str">
        <f t="shared" si="88"/>
        <v>L</v>
      </c>
      <c r="AH77" s="64" t="str">
        <f t="shared" si="89"/>
        <v>2/5</v>
      </c>
      <c r="AI77" s="64">
        <f t="shared" si="90"/>
        <v>5</v>
      </c>
      <c r="AJ77" s="82">
        <f t="shared" si="91"/>
        <v>8</v>
      </c>
      <c r="AK77" s="82">
        <f t="shared" si="92"/>
        <v>0</v>
      </c>
      <c r="AL77" s="83">
        <f t="shared" si="93"/>
        <v>-4</v>
      </c>
      <c r="AM77" s="64" t="str">
        <f t="shared" si="94"/>
        <v>N</v>
      </c>
      <c r="AN77" s="81">
        <f t="shared" si="95"/>
        <v>8</v>
      </c>
      <c r="AO77" s="81">
        <f t="shared" si="96"/>
        <v>0</v>
      </c>
      <c r="AP77" s="85">
        <f t="shared" si="97"/>
        <v>-28</v>
      </c>
      <c r="AQ77" s="64" t="str">
        <f t="shared" si="98"/>
        <v>Y</v>
      </c>
      <c r="AR77" s="87">
        <f t="shared" si="99"/>
        <v>48</v>
      </c>
      <c r="AS77" s="93" t="str">
        <f t="shared" si="100"/>
        <v>L</v>
      </c>
      <c r="AT77" s="64" t="str">
        <f t="shared" si="101"/>
        <v>2/5</v>
      </c>
      <c r="AU77" s="64">
        <f t="shared" ref="AU77:AU140" si="110">IF(AS77="W",1,AU76+1)</f>
        <v>5</v>
      </c>
      <c r="AV77" s="82">
        <f t="shared" si="102"/>
        <v>8</v>
      </c>
      <c r="AW77" s="82">
        <f t="shared" ref="AW77:AW140" si="111">IF(AS77="W",AV76*3,0)</f>
        <v>0</v>
      </c>
      <c r="AX77" s="83">
        <f t="shared" si="103"/>
        <v>24</v>
      </c>
      <c r="AY77" s="64" t="str">
        <f t="shared" si="104"/>
        <v>N</v>
      </c>
      <c r="AZ77" s="81">
        <f t="shared" si="105"/>
        <v>8</v>
      </c>
      <c r="BA77" s="81">
        <f t="shared" ref="BA77:BA140" si="112">IF(AS77="W",AZ76*3,0)</f>
        <v>0</v>
      </c>
      <c r="BB77" s="85">
        <f t="shared" si="106"/>
        <v>-16</v>
      </c>
      <c r="BC77" s="64" t="str">
        <f t="shared" si="107"/>
        <v>Y</v>
      </c>
      <c r="BD77" s="87">
        <f t="shared" ref="BD77:BD140" si="113">IF(OR(AS77="L",BB77&lt;BD76),BD76,BB77)</f>
        <v>52</v>
      </c>
    </row>
    <row r="78" spans="1:56">
      <c r="A78" s="197">
        <f t="shared" si="108"/>
        <v>68</v>
      </c>
      <c r="B78" s="198">
        <f>Data!B78</f>
        <v>33</v>
      </c>
      <c r="D78" s="73">
        <f t="shared" si="79"/>
        <v>6</v>
      </c>
      <c r="F78" s="86">
        <f t="shared" si="76"/>
        <v>2</v>
      </c>
      <c r="G78" s="86" t="str">
        <f t="shared" si="80"/>
        <v>W</v>
      </c>
      <c r="H78" s="64" t="str">
        <f t="shared" si="81"/>
        <v>N</v>
      </c>
      <c r="I78" s="64" t="str">
        <f t="shared" si="82"/>
        <v xml:space="preserve"> </v>
      </c>
      <c r="J78" s="64" t="str">
        <f t="shared" si="83"/>
        <v xml:space="preserve"> </v>
      </c>
      <c r="K78" s="82" t="str">
        <f t="shared" si="75"/>
        <v>0</v>
      </c>
      <c r="L78" s="82">
        <f t="shared" si="77"/>
        <v>6</v>
      </c>
      <c r="M78" s="83">
        <f t="shared" si="78"/>
        <v>38</v>
      </c>
      <c r="N78" s="64" t="str">
        <f t="shared" si="109"/>
        <v>N</v>
      </c>
      <c r="O78" s="81" t="str">
        <f t="shared" si="70"/>
        <v>0</v>
      </c>
      <c r="P78" s="81">
        <f t="shared" si="71"/>
        <v>6</v>
      </c>
      <c r="Q78" s="85">
        <f t="shared" si="72"/>
        <v>38</v>
      </c>
      <c r="R78" s="64" t="str">
        <f t="shared" si="73"/>
        <v>N</v>
      </c>
      <c r="S78" s="87">
        <f t="shared" ref="S78:S141" si="114">IF(OR(G78="L",Q78&lt;S77),S77,Q78)</f>
        <v>38</v>
      </c>
      <c r="T78" s="86" t="str">
        <f t="shared" si="84"/>
        <v>W</v>
      </c>
      <c r="U78" s="64" t="str">
        <f t="shared" si="85"/>
        <v>N</v>
      </c>
      <c r="V78" s="64" t="str">
        <f t="shared" si="86"/>
        <v xml:space="preserve"> </v>
      </c>
      <c r="W78" s="64" t="str">
        <f t="shared" si="87"/>
        <v xml:space="preserve"> </v>
      </c>
      <c r="X78" s="82" t="str">
        <f t="shared" si="61"/>
        <v>0</v>
      </c>
      <c r="Y78" s="82">
        <f t="shared" si="62"/>
        <v>6</v>
      </c>
      <c r="Z78" s="83">
        <f t="shared" si="63"/>
        <v>36</v>
      </c>
      <c r="AA78" s="64" t="str">
        <f t="shared" si="64"/>
        <v>N</v>
      </c>
      <c r="AB78" s="81" t="str">
        <f t="shared" si="65"/>
        <v>0</v>
      </c>
      <c r="AC78" s="81">
        <f t="shared" si="66"/>
        <v>6</v>
      </c>
      <c r="AD78" s="85">
        <f t="shared" si="67"/>
        <v>36</v>
      </c>
      <c r="AE78" s="64" t="str">
        <f t="shared" si="68"/>
        <v>N</v>
      </c>
      <c r="AF78" s="87">
        <f t="shared" si="69"/>
        <v>36</v>
      </c>
      <c r="AG78" s="93" t="str">
        <f t="shared" si="88"/>
        <v>L</v>
      </c>
      <c r="AH78" s="64" t="str">
        <f t="shared" si="89"/>
        <v>1/6</v>
      </c>
      <c r="AI78" s="64">
        <f t="shared" si="90"/>
        <v>6</v>
      </c>
      <c r="AJ78" s="82">
        <f t="shared" si="91"/>
        <v>8</v>
      </c>
      <c r="AK78" s="82">
        <f t="shared" si="92"/>
        <v>0</v>
      </c>
      <c r="AL78" s="83">
        <f t="shared" si="93"/>
        <v>-12</v>
      </c>
      <c r="AM78" s="64" t="str">
        <f t="shared" si="94"/>
        <v>Y</v>
      </c>
      <c r="AN78" s="81">
        <f t="shared" si="95"/>
        <v>8</v>
      </c>
      <c r="AO78" s="81">
        <f t="shared" si="96"/>
        <v>0</v>
      </c>
      <c r="AP78" s="85">
        <f t="shared" si="97"/>
        <v>-36</v>
      </c>
      <c r="AQ78" s="64" t="str">
        <f t="shared" si="98"/>
        <v>Y</v>
      </c>
      <c r="AR78" s="87">
        <f t="shared" si="99"/>
        <v>48</v>
      </c>
      <c r="AS78" s="93" t="str">
        <f t="shared" si="100"/>
        <v>L</v>
      </c>
      <c r="AT78" s="64" t="str">
        <f t="shared" si="101"/>
        <v>3/4</v>
      </c>
      <c r="AU78" s="64">
        <f t="shared" si="110"/>
        <v>6</v>
      </c>
      <c r="AV78" s="82">
        <f t="shared" si="102"/>
        <v>8</v>
      </c>
      <c r="AW78" s="82">
        <f t="shared" si="111"/>
        <v>0</v>
      </c>
      <c r="AX78" s="83">
        <f t="shared" si="103"/>
        <v>16</v>
      </c>
      <c r="AY78" s="64" t="str">
        <f t="shared" si="104"/>
        <v>Y</v>
      </c>
      <c r="AZ78" s="81">
        <f t="shared" si="105"/>
        <v>8</v>
      </c>
      <c r="BA78" s="81">
        <f t="shared" si="112"/>
        <v>0</v>
      </c>
      <c r="BB78" s="85">
        <f t="shared" si="106"/>
        <v>-24</v>
      </c>
      <c r="BC78" s="64" t="str">
        <f t="shared" si="107"/>
        <v>Y</v>
      </c>
      <c r="BD78" s="87">
        <f t="shared" si="113"/>
        <v>52</v>
      </c>
    </row>
    <row r="79" spans="1:56">
      <c r="A79" s="197">
        <f t="shared" si="108"/>
        <v>69</v>
      </c>
      <c r="B79" s="198">
        <f>Data!B79</f>
        <v>34</v>
      </c>
      <c r="D79" s="73">
        <f t="shared" si="79"/>
        <v>6</v>
      </c>
      <c r="F79" s="86">
        <f t="shared" si="76"/>
        <v>3</v>
      </c>
      <c r="G79" s="86" t="str">
        <f t="shared" si="80"/>
        <v xml:space="preserve"> </v>
      </c>
      <c r="H79" s="64" t="str">
        <f t="shared" si="81"/>
        <v>N</v>
      </c>
      <c r="I79" s="64" t="str">
        <f t="shared" si="82"/>
        <v xml:space="preserve"> </v>
      </c>
      <c r="J79" s="64" t="str">
        <f t="shared" si="83"/>
        <v xml:space="preserve"> </v>
      </c>
      <c r="K79" s="82" t="str">
        <f t="shared" si="75"/>
        <v>0</v>
      </c>
      <c r="L79" s="82">
        <f t="shared" si="77"/>
        <v>0</v>
      </c>
      <c r="M79" s="83">
        <f t="shared" si="78"/>
        <v>38</v>
      </c>
      <c r="N79" s="64" t="str">
        <f t="shared" si="109"/>
        <v>N</v>
      </c>
      <c r="O79" s="81" t="str">
        <f t="shared" si="70"/>
        <v>0</v>
      </c>
      <c r="P79" s="81">
        <f t="shared" si="71"/>
        <v>0</v>
      </c>
      <c r="Q79" s="85">
        <f t="shared" si="72"/>
        <v>38</v>
      </c>
      <c r="R79" s="64" t="str">
        <f t="shared" si="73"/>
        <v>N</v>
      </c>
      <c r="S79" s="87">
        <f t="shared" si="114"/>
        <v>38</v>
      </c>
      <c r="T79" s="86" t="str">
        <f t="shared" si="84"/>
        <v xml:space="preserve"> </v>
      </c>
      <c r="U79" s="64" t="str">
        <f t="shared" si="85"/>
        <v>N</v>
      </c>
      <c r="V79" s="64" t="str">
        <f t="shared" si="86"/>
        <v xml:space="preserve"> </v>
      </c>
      <c r="W79" s="64" t="str">
        <f t="shared" si="87"/>
        <v xml:space="preserve"> </v>
      </c>
      <c r="X79" s="82" t="str">
        <f t="shared" si="61"/>
        <v>0</v>
      </c>
      <c r="Y79" s="82">
        <f t="shared" si="62"/>
        <v>0</v>
      </c>
      <c r="Z79" s="83">
        <f t="shared" si="63"/>
        <v>36</v>
      </c>
      <c r="AA79" s="64" t="str">
        <f t="shared" si="64"/>
        <v>N</v>
      </c>
      <c r="AB79" s="81" t="str">
        <f t="shared" si="65"/>
        <v>0</v>
      </c>
      <c r="AC79" s="81">
        <f t="shared" si="66"/>
        <v>0</v>
      </c>
      <c r="AD79" s="85">
        <f t="shared" si="67"/>
        <v>36</v>
      </c>
      <c r="AE79" s="64" t="str">
        <f t="shared" si="68"/>
        <v>N</v>
      </c>
      <c r="AF79" s="87">
        <f t="shared" si="69"/>
        <v>36</v>
      </c>
      <c r="AG79" s="93" t="str">
        <f t="shared" si="88"/>
        <v>W</v>
      </c>
      <c r="AH79" s="64" t="str">
        <f t="shared" si="89"/>
        <v>1/6</v>
      </c>
      <c r="AI79" s="64">
        <f t="shared" si="90"/>
        <v>1</v>
      </c>
      <c r="AJ79" s="82">
        <f t="shared" si="91"/>
        <v>8</v>
      </c>
      <c r="AK79" s="82">
        <f t="shared" si="92"/>
        <v>24</v>
      </c>
      <c r="AL79" s="83">
        <f t="shared" si="93"/>
        <v>4</v>
      </c>
      <c r="AM79" s="64" t="str">
        <f t="shared" si="94"/>
        <v>N</v>
      </c>
      <c r="AN79" s="81">
        <f t="shared" si="95"/>
        <v>8</v>
      </c>
      <c r="AO79" s="81">
        <f t="shared" si="96"/>
        <v>24</v>
      </c>
      <c r="AP79" s="85">
        <f t="shared" si="97"/>
        <v>-20</v>
      </c>
      <c r="AQ79" s="64" t="str">
        <f t="shared" si="98"/>
        <v>Y</v>
      </c>
      <c r="AR79" s="87">
        <f t="shared" si="99"/>
        <v>48</v>
      </c>
      <c r="AS79" s="93" t="str">
        <f t="shared" si="100"/>
        <v>L</v>
      </c>
      <c r="AT79" s="64" t="str">
        <f t="shared" si="101"/>
        <v>1/6</v>
      </c>
      <c r="AU79" s="64">
        <f t="shared" si="110"/>
        <v>7</v>
      </c>
      <c r="AV79" s="82">
        <f t="shared" si="102"/>
        <v>8</v>
      </c>
      <c r="AW79" s="82">
        <f t="shared" si="111"/>
        <v>0</v>
      </c>
      <c r="AX79" s="83">
        <f t="shared" si="103"/>
        <v>8</v>
      </c>
      <c r="AY79" s="64" t="str">
        <f t="shared" si="104"/>
        <v>N</v>
      </c>
      <c r="AZ79" s="81">
        <f t="shared" si="105"/>
        <v>8</v>
      </c>
      <c r="BA79" s="81">
        <f t="shared" si="112"/>
        <v>0</v>
      </c>
      <c r="BB79" s="85">
        <f t="shared" si="106"/>
        <v>-32</v>
      </c>
      <c r="BC79" s="64" t="str">
        <f t="shared" si="107"/>
        <v>Y</v>
      </c>
      <c r="BD79" s="87">
        <f t="shared" si="113"/>
        <v>52</v>
      </c>
    </row>
    <row r="80" spans="1:56">
      <c r="A80" s="197">
        <f t="shared" si="108"/>
        <v>70</v>
      </c>
      <c r="B80" s="198">
        <f>Data!B80</f>
        <v>19</v>
      </c>
      <c r="D80" s="73">
        <f t="shared" si="79"/>
        <v>4</v>
      </c>
      <c r="F80" s="86">
        <f t="shared" si="76"/>
        <v>4</v>
      </c>
      <c r="G80" s="86" t="str">
        <f t="shared" si="80"/>
        <v xml:space="preserve"> </v>
      </c>
      <c r="H80" s="64" t="str">
        <f t="shared" si="81"/>
        <v>N</v>
      </c>
      <c r="I80" s="64" t="str">
        <f t="shared" si="82"/>
        <v xml:space="preserve"> </v>
      </c>
      <c r="J80" s="64" t="str">
        <f t="shared" si="83"/>
        <v xml:space="preserve"> </v>
      </c>
      <c r="K80" s="82" t="str">
        <f t="shared" si="75"/>
        <v>0</v>
      </c>
      <c r="L80" s="82">
        <f t="shared" si="77"/>
        <v>0</v>
      </c>
      <c r="M80" s="83">
        <f t="shared" si="78"/>
        <v>38</v>
      </c>
      <c r="N80" s="64" t="str">
        <f t="shared" si="109"/>
        <v>N</v>
      </c>
      <c r="O80" s="81" t="str">
        <f t="shared" si="70"/>
        <v>0</v>
      </c>
      <c r="P80" s="81">
        <f t="shared" si="71"/>
        <v>0</v>
      </c>
      <c r="Q80" s="85">
        <f t="shared" si="72"/>
        <v>38</v>
      </c>
      <c r="R80" s="64" t="str">
        <f t="shared" si="73"/>
        <v>N</v>
      </c>
      <c r="S80" s="87">
        <f t="shared" si="114"/>
        <v>38</v>
      </c>
      <c r="T80" s="86" t="str">
        <f t="shared" si="84"/>
        <v xml:space="preserve"> </v>
      </c>
      <c r="U80" s="64" t="str">
        <f t="shared" si="85"/>
        <v>N</v>
      </c>
      <c r="V80" s="64" t="str">
        <f t="shared" si="86"/>
        <v xml:space="preserve"> </v>
      </c>
      <c r="W80" s="64" t="str">
        <f t="shared" si="87"/>
        <v xml:space="preserve"> </v>
      </c>
      <c r="X80" s="82" t="str">
        <f t="shared" si="61"/>
        <v>0</v>
      </c>
      <c r="Y80" s="82">
        <f t="shared" si="62"/>
        <v>0</v>
      </c>
      <c r="Z80" s="83">
        <f t="shared" si="63"/>
        <v>36</v>
      </c>
      <c r="AA80" s="64" t="str">
        <f t="shared" si="64"/>
        <v>N</v>
      </c>
      <c r="AB80" s="81" t="str">
        <f t="shared" si="65"/>
        <v>0</v>
      </c>
      <c r="AC80" s="81">
        <f t="shared" si="66"/>
        <v>0</v>
      </c>
      <c r="AD80" s="85">
        <f t="shared" si="67"/>
        <v>36</v>
      </c>
      <c r="AE80" s="64" t="str">
        <f t="shared" si="68"/>
        <v>N</v>
      </c>
      <c r="AF80" s="87">
        <f t="shared" si="69"/>
        <v>36</v>
      </c>
      <c r="AG80" s="93" t="str">
        <f t="shared" si="88"/>
        <v>W</v>
      </c>
      <c r="AH80" s="64" t="str">
        <f t="shared" si="89"/>
        <v>1/6</v>
      </c>
      <c r="AI80" s="64">
        <f t="shared" si="90"/>
        <v>1</v>
      </c>
      <c r="AJ80" s="82">
        <f t="shared" si="91"/>
        <v>2</v>
      </c>
      <c r="AK80" s="82">
        <f t="shared" si="92"/>
        <v>24</v>
      </c>
      <c r="AL80" s="83">
        <f t="shared" si="93"/>
        <v>26</v>
      </c>
      <c r="AM80" s="64" t="str">
        <f t="shared" si="94"/>
        <v>N</v>
      </c>
      <c r="AN80" s="81">
        <f t="shared" si="95"/>
        <v>8</v>
      </c>
      <c r="AO80" s="81">
        <f t="shared" si="96"/>
        <v>24</v>
      </c>
      <c r="AP80" s="85">
        <f t="shared" si="97"/>
        <v>-4</v>
      </c>
      <c r="AQ80" s="64" t="str">
        <f t="shared" si="98"/>
        <v>Y</v>
      </c>
      <c r="AR80" s="87">
        <f t="shared" si="99"/>
        <v>48</v>
      </c>
      <c r="AS80" s="93" t="str">
        <f t="shared" si="100"/>
        <v>W</v>
      </c>
      <c r="AT80" s="64" t="str">
        <f t="shared" si="101"/>
        <v>1/6</v>
      </c>
      <c r="AU80" s="64">
        <f t="shared" si="110"/>
        <v>1</v>
      </c>
      <c r="AV80" s="82">
        <f t="shared" si="102"/>
        <v>2</v>
      </c>
      <c r="AW80" s="82">
        <f t="shared" si="111"/>
        <v>24</v>
      </c>
      <c r="AX80" s="83">
        <f t="shared" si="103"/>
        <v>30</v>
      </c>
      <c r="AY80" s="64" t="str">
        <f t="shared" si="104"/>
        <v>N</v>
      </c>
      <c r="AZ80" s="81">
        <f t="shared" si="105"/>
        <v>8</v>
      </c>
      <c r="BA80" s="81">
        <f t="shared" si="112"/>
        <v>24</v>
      </c>
      <c r="BB80" s="85">
        <f t="shared" si="106"/>
        <v>-16</v>
      </c>
      <c r="BC80" s="64" t="str">
        <f t="shared" si="107"/>
        <v>Y</v>
      </c>
      <c r="BD80" s="87">
        <f t="shared" si="113"/>
        <v>52</v>
      </c>
    </row>
    <row r="81" spans="1:56">
      <c r="A81" s="197">
        <f t="shared" si="108"/>
        <v>71</v>
      </c>
      <c r="B81" s="198">
        <f>Data!B81</f>
        <v>27</v>
      </c>
      <c r="D81" s="73">
        <f t="shared" si="79"/>
        <v>5</v>
      </c>
      <c r="F81" s="86">
        <f t="shared" si="76"/>
        <v>5</v>
      </c>
      <c r="G81" s="86" t="str">
        <f t="shared" si="80"/>
        <v xml:space="preserve"> </v>
      </c>
      <c r="H81" s="64" t="str">
        <f t="shared" si="81"/>
        <v>N</v>
      </c>
      <c r="I81" s="64" t="str">
        <f t="shared" si="82"/>
        <v xml:space="preserve"> </v>
      </c>
      <c r="J81" s="64" t="str">
        <f t="shared" si="83"/>
        <v xml:space="preserve"> </v>
      </c>
      <c r="K81" s="82" t="str">
        <f t="shared" si="75"/>
        <v>0</v>
      </c>
      <c r="L81" s="82">
        <f t="shared" si="77"/>
        <v>0</v>
      </c>
      <c r="M81" s="83">
        <f t="shared" si="78"/>
        <v>38</v>
      </c>
      <c r="N81" s="64" t="str">
        <f t="shared" si="109"/>
        <v>N</v>
      </c>
      <c r="O81" s="81" t="str">
        <f t="shared" si="70"/>
        <v>0</v>
      </c>
      <c r="P81" s="81">
        <f t="shared" si="71"/>
        <v>0</v>
      </c>
      <c r="Q81" s="85">
        <f t="shared" si="72"/>
        <v>38</v>
      </c>
      <c r="R81" s="64" t="str">
        <f t="shared" si="73"/>
        <v>N</v>
      </c>
      <c r="S81" s="87">
        <f t="shared" si="114"/>
        <v>38</v>
      </c>
      <c r="T81" s="86" t="str">
        <f t="shared" si="84"/>
        <v xml:space="preserve"> </v>
      </c>
      <c r="U81" s="64" t="str">
        <f t="shared" si="85"/>
        <v>N</v>
      </c>
      <c r="V81" s="64" t="str">
        <f t="shared" si="86"/>
        <v xml:space="preserve"> </v>
      </c>
      <c r="W81" s="64" t="str">
        <f t="shared" si="87"/>
        <v xml:space="preserve"> </v>
      </c>
      <c r="X81" s="82" t="str">
        <f t="shared" si="61"/>
        <v>0</v>
      </c>
      <c r="Y81" s="82">
        <f t="shared" si="62"/>
        <v>0</v>
      </c>
      <c r="Z81" s="83">
        <f t="shared" si="63"/>
        <v>36</v>
      </c>
      <c r="AA81" s="64" t="str">
        <f t="shared" si="64"/>
        <v>N</v>
      </c>
      <c r="AB81" s="81" t="str">
        <f t="shared" si="65"/>
        <v>0</v>
      </c>
      <c r="AC81" s="81">
        <f t="shared" si="66"/>
        <v>0</v>
      </c>
      <c r="AD81" s="85">
        <f t="shared" si="67"/>
        <v>36</v>
      </c>
      <c r="AE81" s="64" t="str">
        <f t="shared" si="68"/>
        <v>N</v>
      </c>
      <c r="AF81" s="87">
        <f t="shared" si="69"/>
        <v>36</v>
      </c>
      <c r="AG81" s="93" t="str">
        <f t="shared" si="88"/>
        <v>L</v>
      </c>
      <c r="AH81" s="64" t="str">
        <f t="shared" si="89"/>
        <v>2/5</v>
      </c>
      <c r="AI81" s="64">
        <f t="shared" si="90"/>
        <v>2</v>
      </c>
      <c r="AJ81" s="82">
        <f t="shared" si="91"/>
        <v>2</v>
      </c>
      <c r="AK81" s="82">
        <f t="shared" si="92"/>
        <v>0</v>
      </c>
      <c r="AL81" s="83">
        <f t="shared" si="93"/>
        <v>24</v>
      </c>
      <c r="AM81" s="64" t="str">
        <f t="shared" si="94"/>
        <v>N</v>
      </c>
      <c r="AN81" s="81">
        <f t="shared" si="95"/>
        <v>8</v>
      </c>
      <c r="AO81" s="81">
        <f t="shared" si="96"/>
        <v>0</v>
      </c>
      <c r="AP81" s="85">
        <f t="shared" si="97"/>
        <v>-12</v>
      </c>
      <c r="AQ81" s="64" t="str">
        <f t="shared" si="98"/>
        <v>Y</v>
      </c>
      <c r="AR81" s="87">
        <f t="shared" si="99"/>
        <v>48</v>
      </c>
      <c r="AS81" s="93" t="str">
        <f t="shared" si="100"/>
        <v>L</v>
      </c>
      <c r="AT81" s="64" t="str">
        <f t="shared" si="101"/>
        <v>2/5</v>
      </c>
      <c r="AU81" s="64">
        <f t="shared" si="110"/>
        <v>2</v>
      </c>
      <c r="AV81" s="82">
        <f t="shared" si="102"/>
        <v>2</v>
      </c>
      <c r="AW81" s="82">
        <f t="shared" si="111"/>
        <v>0</v>
      </c>
      <c r="AX81" s="83">
        <f t="shared" si="103"/>
        <v>28</v>
      </c>
      <c r="AY81" s="64" t="str">
        <f t="shared" si="104"/>
        <v>N</v>
      </c>
      <c r="AZ81" s="81">
        <f t="shared" si="105"/>
        <v>8</v>
      </c>
      <c r="BA81" s="81">
        <f t="shared" si="112"/>
        <v>0</v>
      </c>
      <c r="BB81" s="85">
        <f t="shared" si="106"/>
        <v>-24</v>
      </c>
      <c r="BC81" s="64" t="str">
        <f t="shared" si="107"/>
        <v>Y</v>
      </c>
      <c r="BD81" s="87">
        <f t="shared" si="113"/>
        <v>52</v>
      </c>
    </row>
    <row r="82" spans="1:56">
      <c r="A82" s="197">
        <f t="shared" si="108"/>
        <v>72</v>
      </c>
      <c r="B82" s="198">
        <f>Data!B82</f>
        <v>15</v>
      </c>
      <c r="D82" s="73">
        <f t="shared" si="79"/>
        <v>3</v>
      </c>
      <c r="F82" s="86">
        <f t="shared" si="76"/>
        <v>6</v>
      </c>
      <c r="G82" s="86" t="str">
        <f t="shared" si="80"/>
        <v xml:space="preserve"> </v>
      </c>
      <c r="H82" s="64" t="str">
        <f t="shared" si="81"/>
        <v>N</v>
      </c>
      <c r="I82" s="64" t="str">
        <f t="shared" si="82"/>
        <v xml:space="preserve"> </v>
      </c>
      <c r="J82" s="64" t="str">
        <f t="shared" si="83"/>
        <v xml:space="preserve"> </v>
      </c>
      <c r="K82" s="82" t="str">
        <f t="shared" si="75"/>
        <v>0</v>
      </c>
      <c r="L82" s="82">
        <f t="shared" si="77"/>
        <v>0</v>
      </c>
      <c r="M82" s="83">
        <f t="shared" si="78"/>
        <v>38</v>
      </c>
      <c r="N82" s="64" t="str">
        <f t="shared" si="109"/>
        <v>N</v>
      </c>
      <c r="O82" s="81" t="str">
        <f t="shared" si="70"/>
        <v>0</v>
      </c>
      <c r="P82" s="81">
        <f t="shared" si="71"/>
        <v>0</v>
      </c>
      <c r="Q82" s="85">
        <f t="shared" si="72"/>
        <v>38</v>
      </c>
      <c r="R82" s="64" t="str">
        <f t="shared" si="73"/>
        <v>N</v>
      </c>
      <c r="S82" s="87">
        <f t="shared" si="114"/>
        <v>38</v>
      </c>
      <c r="T82" s="86" t="str">
        <f t="shared" si="84"/>
        <v xml:space="preserve"> </v>
      </c>
      <c r="U82" s="64" t="str">
        <f t="shared" si="85"/>
        <v>N</v>
      </c>
      <c r="V82" s="64" t="str">
        <f t="shared" si="86"/>
        <v xml:space="preserve"> </v>
      </c>
      <c r="W82" s="64" t="str">
        <f t="shared" si="87"/>
        <v xml:space="preserve"> </v>
      </c>
      <c r="X82" s="82" t="str">
        <f t="shared" si="61"/>
        <v>0</v>
      </c>
      <c r="Y82" s="82">
        <f t="shared" si="62"/>
        <v>0</v>
      </c>
      <c r="Z82" s="83">
        <f t="shared" si="63"/>
        <v>36</v>
      </c>
      <c r="AA82" s="64" t="str">
        <f t="shared" si="64"/>
        <v>N</v>
      </c>
      <c r="AB82" s="81" t="str">
        <f t="shared" si="65"/>
        <v>0</v>
      </c>
      <c r="AC82" s="81">
        <f t="shared" si="66"/>
        <v>0</v>
      </c>
      <c r="AD82" s="85">
        <f t="shared" si="67"/>
        <v>36</v>
      </c>
      <c r="AE82" s="64" t="str">
        <f t="shared" si="68"/>
        <v>N</v>
      </c>
      <c r="AF82" s="87">
        <f t="shared" si="69"/>
        <v>36</v>
      </c>
      <c r="AG82" s="93" t="str">
        <f t="shared" si="88"/>
        <v>W</v>
      </c>
      <c r="AH82" s="64" t="str">
        <f t="shared" si="89"/>
        <v>1/6</v>
      </c>
      <c r="AI82" s="64">
        <f t="shared" si="90"/>
        <v>1</v>
      </c>
      <c r="AJ82" s="82">
        <f t="shared" si="91"/>
        <v>2</v>
      </c>
      <c r="AK82" s="82">
        <f t="shared" si="92"/>
        <v>6</v>
      </c>
      <c r="AL82" s="83">
        <f t="shared" si="93"/>
        <v>28</v>
      </c>
      <c r="AM82" s="64" t="str">
        <f t="shared" si="94"/>
        <v>N</v>
      </c>
      <c r="AN82" s="81">
        <f t="shared" si="95"/>
        <v>8</v>
      </c>
      <c r="AO82" s="81">
        <f t="shared" si="96"/>
        <v>24</v>
      </c>
      <c r="AP82" s="85">
        <f t="shared" si="97"/>
        <v>4</v>
      </c>
      <c r="AQ82" s="64" t="str">
        <f t="shared" si="98"/>
        <v>Y</v>
      </c>
      <c r="AR82" s="87">
        <f t="shared" si="99"/>
        <v>48</v>
      </c>
      <c r="AS82" s="93" t="str">
        <f t="shared" si="100"/>
        <v>W</v>
      </c>
      <c r="AT82" s="64" t="str">
        <f t="shared" si="101"/>
        <v>1/6</v>
      </c>
      <c r="AU82" s="64">
        <f t="shared" si="110"/>
        <v>1</v>
      </c>
      <c r="AV82" s="82">
        <f t="shared" si="102"/>
        <v>2</v>
      </c>
      <c r="AW82" s="82">
        <f t="shared" si="111"/>
        <v>6</v>
      </c>
      <c r="AX82" s="83">
        <f t="shared" si="103"/>
        <v>32</v>
      </c>
      <c r="AY82" s="64" t="str">
        <f t="shared" si="104"/>
        <v>N</v>
      </c>
      <c r="AZ82" s="81">
        <f t="shared" si="105"/>
        <v>8</v>
      </c>
      <c r="BA82" s="81">
        <f t="shared" si="112"/>
        <v>24</v>
      </c>
      <c r="BB82" s="85">
        <f t="shared" si="106"/>
        <v>-8</v>
      </c>
      <c r="BC82" s="64" t="str">
        <f t="shared" si="107"/>
        <v>Y</v>
      </c>
      <c r="BD82" s="87">
        <f t="shared" si="113"/>
        <v>52</v>
      </c>
    </row>
    <row r="83" spans="1:56">
      <c r="A83" s="197">
        <f t="shared" si="108"/>
        <v>73</v>
      </c>
      <c r="B83" s="198">
        <f>Data!B83</f>
        <v>30</v>
      </c>
      <c r="D83" s="73">
        <f t="shared" si="79"/>
        <v>5</v>
      </c>
      <c r="F83" s="86">
        <f t="shared" si="76"/>
        <v>1</v>
      </c>
      <c r="G83" s="86" t="str">
        <f t="shared" si="80"/>
        <v xml:space="preserve"> </v>
      </c>
      <c r="H83" s="64" t="str">
        <f t="shared" si="81"/>
        <v>Y</v>
      </c>
      <c r="I83" s="64" t="str">
        <f t="shared" si="82"/>
        <v>1/6</v>
      </c>
      <c r="J83" s="64">
        <f t="shared" si="83"/>
        <v>1</v>
      </c>
      <c r="K83" s="82">
        <f t="shared" si="75"/>
        <v>2</v>
      </c>
      <c r="L83" s="82">
        <f t="shared" si="77"/>
        <v>0</v>
      </c>
      <c r="M83" s="83">
        <f t="shared" si="78"/>
        <v>36</v>
      </c>
      <c r="N83" s="64" t="str">
        <f t="shared" si="109"/>
        <v>N</v>
      </c>
      <c r="O83" s="81">
        <f t="shared" si="70"/>
        <v>2</v>
      </c>
      <c r="P83" s="81">
        <f t="shared" si="71"/>
        <v>0</v>
      </c>
      <c r="Q83" s="85">
        <f t="shared" si="72"/>
        <v>36</v>
      </c>
      <c r="R83" s="64" t="str">
        <f t="shared" si="73"/>
        <v>N</v>
      </c>
      <c r="S83" s="87">
        <f t="shared" si="114"/>
        <v>38</v>
      </c>
      <c r="T83" s="86" t="str">
        <f t="shared" si="84"/>
        <v xml:space="preserve"> </v>
      </c>
      <c r="U83" s="64" t="str">
        <f t="shared" si="85"/>
        <v>Y</v>
      </c>
      <c r="V83" s="64" t="str">
        <f t="shared" si="86"/>
        <v>1/6</v>
      </c>
      <c r="W83" s="64">
        <f t="shared" si="87"/>
        <v>1</v>
      </c>
      <c r="X83" s="82">
        <f t="shared" ref="X83:X146" si="115">IF(U83="N","0",IF(AA82="Y",8,IF(OR(W83=1,W83=2),2,IF(W83=3,4,IF(W83=4,6,IF(W83&gt;=5,8))))))</f>
        <v>2</v>
      </c>
      <c r="Y83" s="82">
        <f t="shared" ref="Y83:Y146" si="116">IF(T83="W",X82*3,0)</f>
        <v>0</v>
      </c>
      <c r="Z83" s="83">
        <f t="shared" ref="Z83:Z146" si="117">Z82+Y83-X83</f>
        <v>34</v>
      </c>
      <c r="AA83" s="64" t="str">
        <f t="shared" ref="AA83:AA146" si="118">IF(AND(AA82="N",W83&lt;&gt;" ",W83&gt;=6),"Y",IF(AND(AA82="Y",Z83&lt;0),"Y","N"))</f>
        <v>N</v>
      </c>
      <c r="AB83" s="81">
        <f t="shared" ref="AB83:AB146" si="119">IF(U83="N","0",IF(AE82="Y",8,IF(OR(W83=1,W83=2),2,IF(W83=3,4,IF(W83=4,6,IF(W83&gt;=5,8))))))</f>
        <v>2</v>
      </c>
      <c r="AC83" s="81">
        <f t="shared" ref="AC83:AC146" si="120">IF(T83="W",AB82*3,0)</f>
        <v>0</v>
      </c>
      <c r="AD83" s="85">
        <f t="shared" ref="AD83:AD146" si="121">AD82+AC83-AB83</f>
        <v>34</v>
      </c>
      <c r="AE83" s="64" t="str">
        <f t="shared" ref="AE83:AE146" si="122">IF(AND(AE82="N",W83&lt;&gt;" ",W83&gt;=6),"Y",IF(AND(AE82="Y",Z83&lt;AF82),"Y","N"))</f>
        <v>N</v>
      </c>
      <c r="AF83" s="87">
        <f t="shared" ref="AF83:AF146" si="123">IF(OR(T83="L",AD83&lt;AF82),AF82,AD83)</f>
        <v>36</v>
      </c>
      <c r="AG83" s="93" t="str">
        <f t="shared" si="88"/>
        <v>L</v>
      </c>
      <c r="AH83" s="64" t="str">
        <f t="shared" si="89"/>
        <v>2/5</v>
      </c>
      <c r="AI83" s="64">
        <f t="shared" si="90"/>
        <v>2</v>
      </c>
      <c r="AJ83" s="82">
        <f t="shared" si="91"/>
        <v>2</v>
      </c>
      <c r="AK83" s="82">
        <f t="shared" si="92"/>
        <v>0</v>
      </c>
      <c r="AL83" s="83">
        <f t="shared" si="93"/>
        <v>26</v>
      </c>
      <c r="AM83" s="64" t="str">
        <f t="shared" si="94"/>
        <v>N</v>
      </c>
      <c r="AN83" s="81">
        <f t="shared" si="95"/>
        <v>8</v>
      </c>
      <c r="AO83" s="81">
        <f t="shared" si="96"/>
        <v>0</v>
      </c>
      <c r="AP83" s="85">
        <f t="shared" si="97"/>
        <v>-4</v>
      </c>
      <c r="AQ83" s="64" t="str">
        <f t="shared" si="98"/>
        <v>Y</v>
      </c>
      <c r="AR83" s="87">
        <f t="shared" si="99"/>
        <v>48</v>
      </c>
      <c r="AS83" s="93" t="str">
        <f t="shared" si="100"/>
        <v>L</v>
      </c>
      <c r="AT83" s="64" t="str">
        <f t="shared" si="101"/>
        <v>2/5</v>
      </c>
      <c r="AU83" s="64">
        <f t="shared" si="110"/>
        <v>2</v>
      </c>
      <c r="AV83" s="82">
        <f t="shared" si="102"/>
        <v>2</v>
      </c>
      <c r="AW83" s="82">
        <f t="shared" si="111"/>
        <v>0</v>
      </c>
      <c r="AX83" s="83">
        <f t="shared" si="103"/>
        <v>30</v>
      </c>
      <c r="AY83" s="64" t="str">
        <f t="shared" si="104"/>
        <v>N</v>
      </c>
      <c r="AZ83" s="81">
        <f t="shared" si="105"/>
        <v>8</v>
      </c>
      <c r="BA83" s="81">
        <f t="shared" si="112"/>
        <v>0</v>
      </c>
      <c r="BB83" s="85">
        <f t="shared" si="106"/>
        <v>-16</v>
      </c>
      <c r="BC83" s="64" t="str">
        <f t="shared" si="107"/>
        <v>Y</v>
      </c>
      <c r="BD83" s="87">
        <f t="shared" si="113"/>
        <v>52</v>
      </c>
    </row>
    <row r="84" spans="1:56">
      <c r="A84" s="197">
        <f t="shared" si="108"/>
        <v>74</v>
      </c>
      <c r="B84" s="198">
        <f>Data!B84</f>
        <v>5</v>
      </c>
      <c r="D84" s="73">
        <f t="shared" si="79"/>
        <v>1</v>
      </c>
      <c r="F84" s="86">
        <f t="shared" si="76"/>
        <v>2</v>
      </c>
      <c r="G84" s="86" t="str">
        <f t="shared" si="80"/>
        <v>L</v>
      </c>
      <c r="H84" s="64" t="str">
        <f t="shared" si="81"/>
        <v>Y</v>
      </c>
      <c r="I84" s="64" t="str">
        <f t="shared" si="82"/>
        <v>2/5</v>
      </c>
      <c r="J84" s="64">
        <f t="shared" si="83"/>
        <v>2</v>
      </c>
      <c r="K84" s="82">
        <f t="shared" si="75"/>
        <v>2</v>
      </c>
      <c r="L84" s="82">
        <f t="shared" si="77"/>
        <v>0</v>
      </c>
      <c r="M84" s="83">
        <f t="shared" si="78"/>
        <v>34</v>
      </c>
      <c r="N84" s="64" t="str">
        <f t="shared" si="109"/>
        <v>N</v>
      </c>
      <c r="O84" s="81">
        <f t="shared" si="70"/>
        <v>2</v>
      </c>
      <c r="P84" s="81">
        <f t="shared" si="71"/>
        <v>0</v>
      </c>
      <c r="Q84" s="85">
        <f t="shared" si="72"/>
        <v>34</v>
      </c>
      <c r="R84" s="64" t="str">
        <f t="shared" si="73"/>
        <v>N</v>
      </c>
      <c r="S84" s="87">
        <f t="shared" si="114"/>
        <v>38</v>
      </c>
      <c r="T84" s="86" t="str">
        <f t="shared" si="84"/>
        <v>L</v>
      </c>
      <c r="U84" s="64" t="str">
        <f t="shared" si="85"/>
        <v>Y</v>
      </c>
      <c r="V84" s="64" t="str">
        <f t="shared" si="86"/>
        <v>2/5</v>
      </c>
      <c r="W84" s="64">
        <f t="shared" si="87"/>
        <v>2</v>
      </c>
      <c r="X84" s="82">
        <f t="shared" si="115"/>
        <v>2</v>
      </c>
      <c r="Y84" s="82">
        <f t="shared" si="116"/>
        <v>0</v>
      </c>
      <c r="Z84" s="83">
        <f t="shared" si="117"/>
        <v>32</v>
      </c>
      <c r="AA84" s="64" t="str">
        <f t="shared" si="118"/>
        <v>N</v>
      </c>
      <c r="AB84" s="81">
        <f t="shared" si="119"/>
        <v>2</v>
      </c>
      <c r="AC84" s="81">
        <f t="shared" si="120"/>
        <v>0</v>
      </c>
      <c r="AD84" s="85">
        <f t="shared" si="121"/>
        <v>32</v>
      </c>
      <c r="AE84" s="64" t="str">
        <f t="shared" si="122"/>
        <v>N</v>
      </c>
      <c r="AF84" s="87">
        <f t="shared" si="123"/>
        <v>36</v>
      </c>
      <c r="AG84" s="93" t="str">
        <f t="shared" si="88"/>
        <v>W</v>
      </c>
      <c r="AH84" s="64" t="str">
        <f t="shared" si="89"/>
        <v>1/6</v>
      </c>
      <c r="AI84" s="64">
        <f t="shared" si="90"/>
        <v>1</v>
      </c>
      <c r="AJ84" s="82">
        <f t="shared" si="91"/>
        <v>2</v>
      </c>
      <c r="AK84" s="82">
        <f t="shared" si="92"/>
        <v>6</v>
      </c>
      <c r="AL84" s="83">
        <f t="shared" si="93"/>
        <v>30</v>
      </c>
      <c r="AM84" s="64" t="str">
        <f t="shared" si="94"/>
        <v>N</v>
      </c>
      <c r="AN84" s="81">
        <f t="shared" si="95"/>
        <v>8</v>
      </c>
      <c r="AO84" s="81">
        <f t="shared" si="96"/>
        <v>24</v>
      </c>
      <c r="AP84" s="85">
        <f t="shared" si="97"/>
        <v>12</v>
      </c>
      <c r="AQ84" s="64" t="str">
        <f t="shared" si="98"/>
        <v>Y</v>
      </c>
      <c r="AR84" s="87">
        <f t="shared" si="99"/>
        <v>48</v>
      </c>
      <c r="AS84" s="93" t="str">
        <f t="shared" si="100"/>
        <v>W</v>
      </c>
      <c r="AT84" s="64" t="str">
        <f t="shared" si="101"/>
        <v>1/6</v>
      </c>
      <c r="AU84" s="64">
        <f t="shared" si="110"/>
        <v>1</v>
      </c>
      <c r="AV84" s="82">
        <f t="shared" si="102"/>
        <v>2</v>
      </c>
      <c r="AW84" s="82">
        <f t="shared" si="111"/>
        <v>6</v>
      </c>
      <c r="AX84" s="83">
        <f t="shared" si="103"/>
        <v>34</v>
      </c>
      <c r="AY84" s="64" t="str">
        <f t="shared" si="104"/>
        <v>N</v>
      </c>
      <c r="AZ84" s="81">
        <f t="shared" si="105"/>
        <v>8</v>
      </c>
      <c r="BA84" s="81">
        <f t="shared" si="112"/>
        <v>24</v>
      </c>
      <c r="BB84" s="85">
        <f t="shared" si="106"/>
        <v>0</v>
      </c>
      <c r="BC84" s="64" t="str">
        <f t="shared" si="107"/>
        <v>Y</v>
      </c>
      <c r="BD84" s="87">
        <f t="shared" si="113"/>
        <v>52</v>
      </c>
    </row>
    <row r="85" spans="1:56">
      <c r="A85" s="197">
        <f t="shared" si="108"/>
        <v>75</v>
      </c>
      <c r="B85" s="198">
        <f>Data!B85</f>
        <v>28</v>
      </c>
      <c r="D85" s="73">
        <f t="shared" si="79"/>
        <v>5</v>
      </c>
      <c r="F85" s="86">
        <f t="shared" si="76"/>
        <v>3</v>
      </c>
      <c r="G85" s="86" t="str">
        <f t="shared" si="80"/>
        <v>L</v>
      </c>
      <c r="H85" s="64" t="str">
        <f t="shared" si="81"/>
        <v>Y</v>
      </c>
      <c r="I85" s="64" t="str">
        <f t="shared" si="82"/>
        <v>3/4</v>
      </c>
      <c r="J85" s="64">
        <f t="shared" si="83"/>
        <v>3</v>
      </c>
      <c r="K85" s="82">
        <f t="shared" si="75"/>
        <v>4</v>
      </c>
      <c r="L85" s="82">
        <f t="shared" si="77"/>
        <v>0</v>
      </c>
      <c r="M85" s="83">
        <f t="shared" si="78"/>
        <v>30</v>
      </c>
      <c r="N85" s="64" t="str">
        <f t="shared" si="109"/>
        <v>N</v>
      </c>
      <c r="O85" s="81">
        <f t="shared" si="70"/>
        <v>4</v>
      </c>
      <c r="P85" s="81">
        <f t="shared" si="71"/>
        <v>0</v>
      </c>
      <c r="Q85" s="85">
        <f t="shared" si="72"/>
        <v>30</v>
      </c>
      <c r="R85" s="64" t="str">
        <f t="shared" si="73"/>
        <v>N</v>
      </c>
      <c r="S85" s="87">
        <f t="shared" si="114"/>
        <v>38</v>
      </c>
      <c r="T85" s="86" t="str">
        <f t="shared" si="84"/>
        <v>L</v>
      </c>
      <c r="U85" s="64" t="str">
        <f t="shared" si="85"/>
        <v>Y</v>
      </c>
      <c r="V85" s="64" t="str">
        <f t="shared" si="86"/>
        <v>3/4</v>
      </c>
      <c r="W85" s="64">
        <f t="shared" si="87"/>
        <v>3</v>
      </c>
      <c r="X85" s="82">
        <f t="shared" si="115"/>
        <v>4</v>
      </c>
      <c r="Y85" s="82">
        <f t="shared" si="116"/>
        <v>0</v>
      </c>
      <c r="Z85" s="83">
        <f t="shared" si="117"/>
        <v>28</v>
      </c>
      <c r="AA85" s="64" t="str">
        <f t="shared" si="118"/>
        <v>N</v>
      </c>
      <c r="AB85" s="81">
        <f t="shared" si="119"/>
        <v>4</v>
      </c>
      <c r="AC85" s="81">
        <f t="shared" si="120"/>
        <v>0</v>
      </c>
      <c r="AD85" s="85">
        <f t="shared" si="121"/>
        <v>28</v>
      </c>
      <c r="AE85" s="64" t="str">
        <f t="shared" si="122"/>
        <v>N</v>
      </c>
      <c r="AF85" s="87">
        <f t="shared" si="123"/>
        <v>36</v>
      </c>
      <c r="AG85" s="93" t="str">
        <f t="shared" si="88"/>
        <v>W</v>
      </c>
      <c r="AH85" s="64" t="str">
        <f t="shared" si="89"/>
        <v>1/6</v>
      </c>
      <c r="AI85" s="64">
        <f t="shared" si="90"/>
        <v>1</v>
      </c>
      <c r="AJ85" s="82">
        <f t="shared" si="91"/>
        <v>2</v>
      </c>
      <c r="AK85" s="82">
        <f t="shared" si="92"/>
        <v>6</v>
      </c>
      <c r="AL85" s="83">
        <f t="shared" si="93"/>
        <v>34</v>
      </c>
      <c r="AM85" s="64" t="str">
        <f t="shared" si="94"/>
        <v>N</v>
      </c>
      <c r="AN85" s="81">
        <f t="shared" si="95"/>
        <v>8</v>
      </c>
      <c r="AO85" s="81">
        <f t="shared" si="96"/>
        <v>24</v>
      </c>
      <c r="AP85" s="85">
        <f t="shared" si="97"/>
        <v>28</v>
      </c>
      <c r="AQ85" s="64" t="str">
        <f t="shared" si="98"/>
        <v>Y</v>
      </c>
      <c r="AR85" s="87">
        <f t="shared" si="99"/>
        <v>48</v>
      </c>
      <c r="AS85" s="93" t="str">
        <f t="shared" si="100"/>
        <v>W</v>
      </c>
      <c r="AT85" s="64" t="str">
        <f t="shared" si="101"/>
        <v>1/6</v>
      </c>
      <c r="AU85" s="64">
        <f t="shared" si="110"/>
        <v>1</v>
      </c>
      <c r="AV85" s="82">
        <f t="shared" si="102"/>
        <v>2</v>
      </c>
      <c r="AW85" s="82">
        <f t="shared" si="111"/>
        <v>6</v>
      </c>
      <c r="AX85" s="83">
        <f t="shared" si="103"/>
        <v>38</v>
      </c>
      <c r="AY85" s="64" t="str">
        <f t="shared" si="104"/>
        <v>N</v>
      </c>
      <c r="AZ85" s="81">
        <f t="shared" si="105"/>
        <v>8</v>
      </c>
      <c r="BA85" s="81">
        <f t="shared" si="112"/>
        <v>24</v>
      </c>
      <c r="BB85" s="85">
        <f t="shared" si="106"/>
        <v>16</v>
      </c>
      <c r="BC85" s="64" t="str">
        <f t="shared" si="107"/>
        <v>Y</v>
      </c>
      <c r="BD85" s="87">
        <f t="shared" si="113"/>
        <v>52</v>
      </c>
    </row>
    <row r="86" spans="1:56">
      <c r="A86" s="197">
        <f t="shared" si="108"/>
        <v>76</v>
      </c>
      <c r="B86" s="198">
        <f>Data!B86</f>
        <v>33</v>
      </c>
      <c r="D86" s="73">
        <f t="shared" si="79"/>
        <v>6</v>
      </c>
      <c r="F86" s="86">
        <f t="shared" si="76"/>
        <v>4</v>
      </c>
      <c r="G86" s="86" t="str">
        <f t="shared" si="80"/>
        <v>L</v>
      </c>
      <c r="H86" s="64" t="str">
        <f t="shared" si="81"/>
        <v>Y</v>
      </c>
      <c r="I86" s="64" t="str">
        <f t="shared" si="82"/>
        <v>4/3</v>
      </c>
      <c r="J86" s="64">
        <f t="shared" si="83"/>
        <v>4</v>
      </c>
      <c r="K86" s="82">
        <f t="shared" si="75"/>
        <v>6</v>
      </c>
      <c r="L86" s="82">
        <f t="shared" si="77"/>
        <v>0</v>
      </c>
      <c r="M86" s="83">
        <f t="shared" si="78"/>
        <v>24</v>
      </c>
      <c r="N86" s="64" t="str">
        <f t="shared" si="109"/>
        <v>N</v>
      </c>
      <c r="O86" s="81">
        <f t="shared" si="70"/>
        <v>6</v>
      </c>
      <c r="P86" s="81">
        <f t="shared" si="71"/>
        <v>0</v>
      </c>
      <c r="Q86" s="85">
        <f t="shared" si="72"/>
        <v>24</v>
      </c>
      <c r="R86" s="64" t="str">
        <f t="shared" si="73"/>
        <v>N</v>
      </c>
      <c r="S86" s="87">
        <f t="shared" si="114"/>
        <v>38</v>
      </c>
      <c r="T86" s="86" t="str">
        <f t="shared" si="84"/>
        <v>L</v>
      </c>
      <c r="U86" s="64" t="str">
        <f t="shared" si="85"/>
        <v>Y</v>
      </c>
      <c r="V86" s="64" t="str">
        <f t="shared" si="86"/>
        <v>1/6</v>
      </c>
      <c r="W86" s="64">
        <f t="shared" si="87"/>
        <v>4</v>
      </c>
      <c r="X86" s="82">
        <f t="shared" si="115"/>
        <v>6</v>
      </c>
      <c r="Y86" s="82">
        <f t="shared" si="116"/>
        <v>0</v>
      </c>
      <c r="Z86" s="83">
        <f t="shared" si="117"/>
        <v>22</v>
      </c>
      <c r="AA86" s="64" t="str">
        <f t="shared" si="118"/>
        <v>N</v>
      </c>
      <c r="AB86" s="81">
        <f t="shared" si="119"/>
        <v>6</v>
      </c>
      <c r="AC86" s="81">
        <f t="shared" si="120"/>
        <v>0</v>
      </c>
      <c r="AD86" s="85">
        <f t="shared" si="121"/>
        <v>22</v>
      </c>
      <c r="AE86" s="64" t="str">
        <f t="shared" si="122"/>
        <v>N</v>
      </c>
      <c r="AF86" s="87">
        <f t="shared" si="123"/>
        <v>36</v>
      </c>
      <c r="AG86" s="93" t="str">
        <f t="shared" si="88"/>
        <v>L</v>
      </c>
      <c r="AH86" s="64" t="str">
        <f t="shared" si="89"/>
        <v>2/5</v>
      </c>
      <c r="AI86" s="64">
        <f t="shared" si="90"/>
        <v>2</v>
      </c>
      <c r="AJ86" s="82">
        <f t="shared" si="91"/>
        <v>2</v>
      </c>
      <c r="AK86" s="82">
        <f t="shared" si="92"/>
        <v>0</v>
      </c>
      <c r="AL86" s="83">
        <f t="shared" si="93"/>
        <v>32</v>
      </c>
      <c r="AM86" s="64" t="str">
        <f t="shared" si="94"/>
        <v>N</v>
      </c>
      <c r="AN86" s="81">
        <f t="shared" si="95"/>
        <v>8</v>
      </c>
      <c r="AO86" s="81">
        <f t="shared" si="96"/>
        <v>0</v>
      </c>
      <c r="AP86" s="85">
        <f t="shared" si="97"/>
        <v>20</v>
      </c>
      <c r="AQ86" s="64" t="str">
        <f t="shared" si="98"/>
        <v>Y</v>
      </c>
      <c r="AR86" s="87">
        <f t="shared" si="99"/>
        <v>48</v>
      </c>
      <c r="AS86" s="93" t="str">
        <f t="shared" si="100"/>
        <v>L</v>
      </c>
      <c r="AT86" s="64" t="str">
        <f t="shared" si="101"/>
        <v>2/5</v>
      </c>
      <c r="AU86" s="64">
        <f t="shared" si="110"/>
        <v>2</v>
      </c>
      <c r="AV86" s="82">
        <f t="shared" si="102"/>
        <v>2</v>
      </c>
      <c r="AW86" s="82">
        <f t="shared" si="111"/>
        <v>0</v>
      </c>
      <c r="AX86" s="83">
        <f t="shared" si="103"/>
        <v>36</v>
      </c>
      <c r="AY86" s="64" t="str">
        <f t="shared" si="104"/>
        <v>N</v>
      </c>
      <c r="AZ86" s="81">
        <f t="shared" si="105"/>
        <v>8</v>
      </c>
      <c r="BA86" s="81">
        <f t="shared" si="112"/>
        <v>0</v>
      </c>
      <c r="BB86" s="85">
        <f t="shared" si="106"/>
        <v>8</v>
      </c>
      <c r="BC86" s="64" t="str">
        <f t="shared" si="107"/>
        <v>Y</v>
      </c>
      <c r="BD86" s="87">
        <f t="shared" si="113"/>
        <v>52</v>
      </c>
    </row>
    <row r="87" spans="1:56">
      <c r="A87" s="197">
        <f t="shared" si="108"/>
        <v>77</v>
      </c>
      <c r="B87" s="198">
        <f>Data!B87</f>
        <v>27</v>
      </c>
      <c r="D87" s="73">
        <f t="shared" si="79"/>
        <v>5</v>
      </c>
      <c r="F87" s="86">
        <f t="shared" si="76"/>
        <v>5</v>
      </c>
      <c r="G87" s="86" t="str">
        <f t="shared" si="80"/>
        <v>L</v>
      </c>
      <c r="H87" s="64" t="str">
        <f t="shared" si="81"/>
        <v>Y</v>
      </c>
      <c r="I87" s="64" t="str">
        <f t="shared" si="82"/>
        <v>5/2</v>
      </c>
      <c r="J87" s="64">
        <f t="shared" si="83"/>
        <v>5</v>
      </c>
      <c r="K87" s="82">
        <f t="shared" si="75"/>
        <v>8</v>
      </c>
      <c r="L87" s="82">
        <f t="shared" si="77"/>
        <v>0</v>
      </c>
      <c r="M87" s="83">
        <f t="shared" si="78"/>
        <v>16</v>
      </c>
      <c r="N87" s="64" t="str">
        <f t="shared" si="109"/>
        <v>N</v>
      </c>
      <c r="O87" s="81">
        <f t="shared" si="70"/>
        <v>8</v>
      </c>
      <c r="P87" s="81">
        <f t="shared" si="71"/>
        <v>0</v>
      </c>
      <c r="Q87" s="85">
        <f t="shared" si="72"/>
        <v>16</v>
      </c>
      <c r="R87" s="64" t="str">
        <f t="shared" si="73"/>
        <v>N</v>
      </c>
      <c r="S87" s="87">
        <f t="shared" si="114"/>
        <v>38</v>
      </c>
      <c r="T87" s="86" t="str">
        <f t="shared" si="84"/>
        <v>W</v>
      </c>
      <c r="U87" s="64" t="str">
        <f t="shared" si="85"/>
        <v>N</v>
      </c>
      <c r="V87" s="64" t="str">
        <f t="shared" si="86"/>
        <v>2/5</v>
      </c>
      <c r="W87" s="64" t="str">
        <f t="shared" si="87"/>
        <v xml:space="preserve"> </v>
      </c>
      <c r="X87" s="82" t="str">
        <f t="shared" si="115"/>
        <v>0</v>
      </c>
      <c r="Y87" s="82">
        <f t="shared" si="116"/>
        <v>18</v>
      </c>
      <c r="Z87" s="83">
        <f t="shared" si="117"/>
        <v>40</v>
      </c>
      <c r="AA87" s="64" t="str">
        <f t="shared" si="118"/>
        <v>N</v>
      </c>
      <c r="AB87" s="81" t="str">
        <f t="shared" si="119"/>
        <v>0</v>
      </c>
      <c r="AC87" s="81">
        <f t="shared" si="120"/>
        <v>18</v>
      </c>
      <c r="AD87" s="85">
        <f t="shared" si="121"/>
        <v>40</v>
      </c>
      <c r="AE87" s="64" t="str">
        <f t="shared" si="122"/>
        <v>N</v>
      </c>
      <c r="AF87" s="87">
        <f t="shared" si="123"/>
        <v>40</v>
      </c>
      <c r="AG87" s="93" t="str">
        <f t="shared" si="88"/>
        <v>L</v>
      </c>
      <c r="AH87" s="64" t="str">
        <f t="shared" si="89"/>
        <v>3/4</v>
      </c>
      <c r="AI87" s="64">
        <f t="shared" si="90"/>
        <v>3</v>
      </c>
      <c r="AJ87" s="82">
        <f t="shared" si="91"/>
        <v>4</v>
      </c>
      <c r="AK87" s="82">
        <f t="shared" si="92"/>
        <v>0</v>
      </c>
      <c r="AL87" s="83">
        <f t="shared" si="93"/>
        <v>28</v>
      </c>
      <c r="AM87" s="64" t="str">
        <f t="shared" si="94"/>
        <v>N</v>
      </c>
      <c r="AN87" s="81">
        <f t="shared" si="95"/>
        <v>8</v>
      </c>
      <c r="AO87" s="81">
        <f t="shared" si="96"/>
        <v>0</v>
      </c>
      <c r="AP87" s="85">
        <f t="shared" si="97"/>
        <v>12</v>
      </c>
      <c r="AQ87" s="64" t="str">
        <f t="shared" si="98"/>
        <v>Y</v>
      </c>
      <c r="AR87" s="87">
        <f t="shared" si="99"/>
        <v>48</v>
      </c>
      <c r="AS87" s="93" t="str">
        <f t="shared" si="100"/>
        <v>L</v>
      </c>
      <c r="AT87" s="64" t="str">
        <f t="shared" si="101"/>
        <v>3/4</v>
      </c>
      <c r="AU87" s="64">
        <f t="shared" si="110"/>
        <v>3</v>
      </c>
      <c r="AV87" s="82">
        <f t="shared" si="102"/>
        <v>4</v>
      </c>
      <c r="AW87" s="82">
        <f t="shared" si="111"/>
        <v>0</v>
      </c>
      <c r="AX87" s="83">
        <f t="shared" si="103"/>
        <v>32</v>
      </c>
      <c r="AY87" s="64" t="str">
        <f t="shared" si="104"/>
        <v>N</v>
      </c>
      <c r="AZ87" s="81">
        <f t="shared" si="105"/>
        <v>8</v>
      </c>
      <c r="BA87" s="81">
        <f t="shared" si="112"/>
        <v>0</v>
      </c>
      <c r="BB87" s="85">
        <f t="shared" si="106"/>
        <v>0</v>
      </c>
      <c r="BC87" s="64" t="str">
        <f t="shared" si="107"/>
        <v>Y</v>
      </c>
      <c r="BD87" s="87">
        <f t="shared" si="113"/>
        <v>52</v>
      </c>
    </row>
    <row r="88" spans="1:56">
      <c r="A88" s="197">
        <f t="shared" si="108"/>
        <v>78</v>
      </c>
      <c r="B88" s="198">
        <f>Data!B88</f>
        <v>13</v>
      </c>
      <c r="D88" s="73">
        <f t="shared" si="79"/>
        <v>3</v>
      </c>
      <c r="F88" s="86">
        <f t="shared" si="76"/>
        <v>6</v>
      </c>
      <c r="G88" s="86" t="str">
        <f t="shared" si="80"/>
        <v>W</v>
      </c>
      <c r="H88" s="64" t="str">
        <f t="shared" si="81"/>
        <v>N</v>
      </c>
      <c r="I88" s="64" t="str">
        <f t="shared" si="82"/>
        <v xml:space="preserve"> </v>
      </c>
      <c r="J88" s="64" t="str">
        <f t="shared" si="83"/>
        <v xml:space="preserve"> </v>
      </c>
      <c r="K88" s="82" t="str">
        <f t="shared" si="75"/>
        <v>0</v>
      </c>
      <c r="L88" s="82">
        <f t="shared" si="77"/>
        <v>24</v>
      </c>
      <c r="M88" s="83">
        <f t="shared" si="78"/>
        <v>40</v>
      </c>
      <c r="N88" s="64" t="str">
        <f t="shared" si="109"/>
        <v>N</v>
      </c>
      <c r="O88" s="81" t="str">
        <f t="shared" ref="O88:O151" si="124">IF(H88="N","0",IF(R87="Y",8,IF(OR(J88=1,J88=2),2,IF(J88=3,4,IF(J88=4,6,IF(J88&gt;=5,8))))))</f>
        <v>0</v>
      </c>
      <c r="P88" s="81">
        <f t="shared" ref="P88:P151" si="125">IF(G88="W",O87*3,0)</f>
        <v>24</v>
      </c>
      <c r="Q88" s="85">
        <f t="shared" ref="Q88:Q151" si="126">Q87+P88-O88</f>
        <v>40</v>
      </c>
      <c r="R88" s="64" t="str">
        <f t="shared" ref="R88:R151" si="127">IF(AND(R87="N",J88&lt;&gt;" ",J88&gt;=6),"Y",IF(AND(R87="Y",M88&lt;S87),"Y","N"))</f>
        <v>N</v>
      </c>
      <c r="S88" s="87">
        <f t="shared" si="114"/>
        <v>40</v>
      </c>
      <c r="T88" s="86" t="str">
        <f t="shared" si="84"/>
        <v xml:space="preserve"> </v>
      </c>
      <c r="U88" s="64" t="str">
        <f t="shared" si="85"/>
        <v>N</v>
      </c>
      <c r="V88" s="64" t="str">
        <f t="shared" si="86"/>
        <v xml:space="preserve"> </v>
      </c>
      <c r="W88" s="64" t="str">
        <f t="shared" si="87"/>
        <v xml:space="preserve"> </v>
      </c>
      <c r="X88" s="82" t="str">
        <f t="shared" si="115"/>
        <v>0</v>
      </c>
      <c r="Y88" s="82">
        <f t="shared" si="116"/>
        <v>0</v>
      </c>
      <c r="Z88" s="83">
        <f t="shared" si="117"/>
        <v>40</v>
      </c>
      <c r="AA88" s="64" t="str">
        <f t="shared" si="118"/>
        <v>N</v>
      </c>
      <c r="AB88" s="81" t="str">
        <f t="shared" si="119"/>
        <v>0</v>
      </c>
      <c r="AC88" s="81">
        <f t="shared" si="120"/>
        <v>0</v>
      </c>
      <c r="AD88" s="85">
        <f t="shared" si="121"/>
        <v>40</v>
      </c>
      <c r="AE88" s="64" t="str">
        <f t="shared" si="122"/>
        <v>N</v>
      </c>
      <c r="AF88" s="87">
        <f t="shared" si="123"/>
        <v>40</v>
      </c>
      <c r="AG88" s="93" t="str">
        <f t="shared" si="88"/>
        <v>L</v>
      </c>
      <c r="AH88" s="64" t="str">
        <f t="shared" si="89"/>
        <v>3/4</v>
      </c>
      <c r="AI88" s="64">
        <f t="shared" si="90"/>
        <v>4</v>
      </c>
      <c r="AJ88" s="82">
        <f t="shared" si="91"/>
        <v>6</v>
      </c>
      <c r="AK88" s="82">
        <f t="shared" si="92"/>
        <v>0</v>
      </c>
      <c r="AL88" s="83">
        <f t="shared" si="93"/>
        <v>22</v>
      </c>
      <c r="AM88" s="64" t="str">
        <f t="shared" si="94"/>
        <v>N</v>
      </c>
      <c r="AN88" s="81">
        <f t="shared" si="95"/>
        <v>8</v>
      </c>
      <c r="AO88" s="81">
        <f t="shared" si="96"/>
        <v>0</v>
      </c>
      <c r="AP88" s="85">
        <f t="shared" si="97"/>
        <v>4</v>
      </c>
      <c r="AQ88" s="64" t="str">
        <f t="shared" si="98"/>
        <v>Y</v>
      </c>
      <c r="AR88" s="87">
        <f t="shared" si="99"/>
        <v>48</v>
      </c>
      <c r="AS88" s="93" t="str">
        <f t="shared" si="100"/>
        <v>L</v>
      </c>
      <c r="AT88" s="64" t="str">
        <f t="shared" si="101"/>
        <v>1/6</v>
      </c>
      <c r="AU88" s="64">
        <f t="shared" si="110"/>
        <v>4</v>
      </c>
      <c r="AV88" s="82">
        <f t="shared" si="102"/>
        <v>6</v>
      </c>
      <c r="AW88" s="82">
        <f t="shared" si="111"/>
        <v>0</v>
      </c>
      <c r="AX88" s="83">
        <f t="shared" si="103"/>
        <v>26</v>
      </c>
      <c r="AY88" s="64" t="str">
        <f t="shared" si="104"/>
        <v>N</v>
      </c>
      <c r="AZ88" s="81">
        <f t="shared" si="105"/>
        <v>8</v>
      </c>
      <c r="BA88" s="81">
        <f t="shared" si="112"/>
        <v>0</v>
      </c>
      <c r="BB88" s="85">
        <f t="shared" si="106"/>
        <v>-8</v>
      </c>
      <c r="BC88" s="64" t="str">
        <f t="shared" si="107"/>
        <v>Y</v>
      </c>
      <c r="BD88" s="87">
        <f t="shared" si="113"/>
        <v>52</v>
      </c>
    </row>
    <row r="89" spans="1:56">
      <c r="A89" s="197">
        <f t="shared" si="108"/>
        <v>79</v>
      </c>
      <c r="B89" s="198">
        <f>Data!B89</f>
        <v>21</v>
      </c>
      <c r="D89" s="73">
        <f t="shared" si="79"/>
        <v>4</v>
      </c>
      <c r="F89" s="86">
        <f t="shared" si="76"/>
        <v>1</v>
      </c>
      <c r="G89" s="86" t="str">
        <f t="shared" si="80"/>
        <v xml:space="preserve"> </v>
      </c>
      <c r="H89" s="64" t="str">
        <f t="shared" si="81"/>
        <v>Y</v>
      </c>
      <c r="I89" s="64" t="str">
        <f t="shared" si="82"/>
        <v>1/6</v>
      </c>
      <c r="J89" s="64">
        <f t="shared" si="83"/>
        <v>1</v>
      </c>
      <c r="K89" s="82">
        <f t="shared" si="75"/>
        <v>2</v>
      </c>
      <c r="L89" s="82">
        <f t="shared" si="77"/>
        <v>0</v>
      </c>
      <c r="M89" s="83">
        <f t="shared" si="78"/>
        <v>38</v>
      </c>
      <c r="N89" s="64" t="str">
        <f t="shared" si="109"/>
        <v>N</v>
      </c>
      <c r="O89" s="81">
        <f t="shared" si="124"/>
        <v>2</v>
      </c>
      <c r="P89" s="81">
        <f t="shared" si="125"/>
        <v>0</v>
      </c>
      <c r="Q89" s="85">
        <f t="shared" si="126"/>
        <v>38</v>
      </c>
      <c r="R89" s="64" t="str">
        <f t="shared" si="127"/>
        <v>N</v>
      </c>
      <c r="S89" s="87">
        <f t="shared" si="114"/>
        <v>40</v>
      </c>
      <c r="T89" s="86" t="str">
        <f t="shared" si="84"/>
        <v xml:space="preserve"> </v>
      </c>
      <c r="U89" s="64" t="str">
        <f t="shared" si="85"/>
        <v>Y</v>
      </c>
      <c r="V89" s="64" t="str">
        <f t="shared" si="86"/>
        <v>1/6</v>
      </c>
      <c r="W89" s="64">
        <f t="shared" si="87"/>
        <v>1</v>
      </c>
      <c r="X89" s="82">
        <f t="shared" si="115"/>
        <v>2</v>
      </c>
      <c r="Y89" s="82">
        <f t="shared" si="116"/>
        <v>0</v>
      </c>
      <c r="Z89" s="83">
        <f t="shared" si="117"/>
        <v>38</v>
      </c>
      <c r="AA89" s="64" t="str">
        <f t="shared" si="118"/>
        <v>N</v>
      </c>
      <c r="AB89" s="81">
        <f t="shared" si="119"/>
        <v>2</v>
      </c>
      <c r="AC89" s="81">
        <f t="shared" si="120"/>
        <v>0</v>
      </c>
      <c r="AD89" s="85">
        <f t="shared" si="121"/>
        <v>38</v>
      </c>
      <c r="AE89" s="64" t="str">
        <f t="shared" si="122"/>
        <v>N</v>
      </c>
      <c r="AF89" s="87">
        <f t="shared" si="123"/>
        <v>40</v>
      </c>
      <c r="AG89" s="93" t="str">
        <f t="shared" si="88"/>
        <v>W</v>
      </c>
      <c r="AH89" s="64" t="str">
        <f t="shared" si="89"/>
        <v>1/6</v>
      </c>
      <c r="AI89" s="64">
        <f t="shared" si="90"/>
        <v>1</v>
      </c>
      <c r="AJ89" s="82">
        <f t="shared" si="91"/>
        <v>2</v>
      </c>
      <c r="AK89" s="82">
        <f t="shared" si="92"/>
        <v>18</v>
      </c>
      <c r="AL89" s="83">
        <f t="shared" si="93"/>
        <v>38</v>
      </c>
      <c r="AM89" s="64" t="str">
        <f t="shared" si="94"/>
        <v>N</v>
      </c>
      <c r="AN89" s="81">
        <f t="shared" si="95"/>
        <v>8</v>
      </c>
      <c r="AO89" s="81">
        <f t="shared" si="96"/>
        <v>24</v>
      </c>
      <c r="AP89" s="85">
        <f t="shared" si="97"/>
        <v>20</v>
      </c>
      <c r="AQ89" s="64" t="str">
        <f t="shared" si="98"/>
        <v>Y</v>
      </c>
      <c r="AR89" s="87">
        <f t="shared" si="99"/>
        <v>48</v>
      </c>
      <c r="AS89" s="93" t="str">
        <f t="shared" si="100"/>
        <v>L</v>
      </c>
      <c r="AT89" s="64" t="str">
        <f t="shared" si="101"/>
        <v>2/5</v>
      </c>
      <c r="AU89" s="64">
        <f t="shared" si="110"/>
        <v>5</v>
      </c>
      <c r="AV89" s="82">
        <f t="shared" si="102"/>
        <v>8</v>
      </c>
      <c r="AW89" s="82">
        <f t="shared" si="111"/>
        <v>0</v>
      </c>
      <c r="AX89" s="83">
        <f t="shared" si="103"/>
        <v>18</v>
      </c>
      <c r="AY89" s="64" t="str">
        <f t="shared" si="104"/>
        <v>N</v>
      </c>
      <c r="AZ89" s="81">
        <f t="shared" si="105"/>
        <v>8</v>
      </c>
      <c r="BA89" s="81">
        <f t="shared" si="112"/>
        <v>0</v>
      </c>
      <c r="BB89" s="85">
        <f t="shared" si="106"/>
        <v>-16</v>
      </c>
      <c r="BC89" s="64" t="str">
        <f t="shared" si="107"/>
        <v>Y</v>
      </c>
      <c r="BD89" s="87">
        <f t="shared" si="113"/>
        <v>52</v>
      </c>
    </row>
    <row r="90" spans="1:56">
      <c r="A90" s="197">
        <f t="shared" si="108"/>
        <v>80</v>
      </c>
      <c r="B90" s="198">
        <f>Data!B90</f>
        <v>32</v>
      </c>
      <c r="D90" s="73">
        <f t="shared" si="79"/>
        <v>6</v>
      </c>
      <c r="F90" s="86">
        <f t="shared" si="76"/>
        <v>2</v>
      </c>
      <c r="G90" s="86" t="str">
        <f t="shared" si="80"/>
        <v>L</v>
      </c>
      <c r="H90" s="64" t="str">
        <f t="shared" si="81"/>
        <v>Y</v>
      </c>
      <c r="I90" s="64" t="str">
        <f t="shared" si="82"/>
        <v>2/5</v>
      </c>
      <c r="J90" s="64">
        <f t="shared" si="83"/>
        <v>2</v>
      </c>
      <c r="K90" s="82">
        <f t="shared" si="75"/>
        <v>2</v>
      </c>
      <c r="L90" s="82">
        <f t="shared" si="77"/>
        <v>0</v>
      </c>
      <c r="M90" s="83">
        <f t="shared" si="78"/>
        <v>36</v>
      </c>
      <c r="N90" s="64" t="str">
        <f t="shared" si="109"/>
        <v>N</v>
      </c>
      <c r="O90" s="81">
        <f t="shared" si="124"/>
        <v>2</v>
      </c>
      <c r="P90" s="81">
        <f t="shared" si="125"/>
        <v>0</v>
      </c>
      <c r="Q90" s="85">
        <f t="shared" si="126"/>
        <v>36</v>
      </c>
      <c r="R90" s="64" t="str">
        <f t="shared" si="127"/>
        <v>N</v>
      </c>
      <c r="S90" s="87">
        <f t="shared" si="114"/>
        <v>40</v>
      </c>
      <c r="T90" s="86" t="str">
        <f t="shared" si="84"/>
        <v>L</v>
      </c>
      <c r="U90" s="64" t="str">
        <f t="shared" si="85"/>
        <v>Y</v>
      </c>
      <c r="V90" s="64" t="str">
        <f t="shared" si="86"/>
        <v>2/5</v>
      </c>
      <c r="W90" s="64">
        <f t="shared" si="87"/>
        <v>2</v>
      </c>
      <c r="X90" s="82">
        <f t="shared" si="115"/>
        <v>2</v>
      </c>
      <c r="Y90" s="82">
        <f t="shared" si="116"/>
        <v>0</v>
      </c>
      <c r="Z90" s="83">
        <f t="shared" si="117"/>
        <v>36</v>
      </c>
      <c r="AA90" s="64" t="str">
        <f t="shared" si="118"/>
        <v>N</v>
      </c>
      <c r="AB90" s="81">
        <f t="shared" si="119"/>
        <v>2</v>
      </c>
      <c r="AC90" s="81">
        <f t="shared" si="120"/>
        <v>0</v>
      </c>
      <c r="AD90" s="85">
        <f t="shared" si="121"/>
        <v>36</v>
      </c>
      <c r="AE90" s="64" t="str">
        <f t="shared" si="122"/>
        <v>N</v>
      </c>
      <c r="AF90" s="87">
        <f t="shared" si="123"/>
        <v>40</v>
      </c>
      <c r="AG90" s="93" t="str">
        <f t="shared" si="88"/>
        <v>L</v>
      </c>
      <c r="AH90" s="64" t="str">
        <f t="shared" si="89"/>
        <v>2/5</v>
      </c>
      <c r="AI90" s="64">
        <f t="shared" si="90"/>
        <v>2</v>
      </c>
      <c r="AJ90" s="82">
        <f t="shared" si="91"/>
        <v>2</v>
      </c>
      <c r="AK90" s="82">
        <f t="shared" si="92"/>
        <v>0</v>
      </c>
      <c r="AL90" s="83">
        <f t="shared" si="93"/>
        <v>36</v>
      </c>
      <c r="AM90" s="64" t="str">
        <f t="shared" si="94"/>
        <v>N</v>
      </c>
      <c r="AN90" s="81">
        <f t="shared" si="95"/>
        <v>8</v>
      </c>
      <c r="AO90" s="81">
        <f t="shared" si="96"/>
        <v>0</v>
      </c>
      <c r="AP90" s="85">
        <f t="shared" si="97"/>
        <v>12</v>
      </c>
      <c r="AQ90" s="64" t="str">
        <f t="shared" si="98"/>
        <v>Y</v>
      </c>
      <c r="AR90" s="87">
        <f t="shared" si="99"/>
        <v>48</v>
      </c>
      <c r="AS90" s="93" t="str">
        <f t="shared" si="100"/>
        <v>L</v>
      </c>
      <c r="AT90" s="64" t="str">
        <f t="shared" si="101"/>
        <v>3/4</v>
      </c>
      <c r="AU90" s="64">
        <f t="shared" si="110"/>
        <v>6</v>
      </c>
      <c r="AV90" s="82">
        <f t="shared" si="102"/>
        <v>8</v>
      </c>
      <c r="AW90" s="82">
        <f t="shared" si="111"/>
        <v>0</v>
      </c>
      <c r="AX90" s="83">
        <f t="shared" si="103"/>
        <v>10</v>
      </c>
      <c r="AY90" s="64" t="str">
        <f t="shared" si="104"/>
        <v>Y</v>
      </c>
      <c r="AZ90" s="81">
        <f t="shared" si="105"/>
        <v>8</v>
      </c>
      <c r="BA90" s="81">
        <f t="shared" si="112"/>
        <v>0</v>
      </c>
      <c r="BB90" s="85">
        <f t="shared" si="106"/>
        <v>-24</v>
      </c>
      <c r="BC90" s="64" t="str">
        <f t="shared" si="107"/>
        <v>Y</v>
      </c>
      <c r="BD90" s="87">
        <f t="shared" si="113"/>
        <v>52</v>
      </c>
    </row>
    <row r="91" spans="1:56">
      <c r="A91" s="197">
        <f t="shared" si="108"/>
        <v>81</v>
      </c>
      <c r="B91" s="198">
        <f>Data!B91</f>
        <v>34</v>
      </c>
      <c r="D91" s="73">
        <f t="shared" si="79"/>
        <v>6</v>
      </c>
      <c r="F91" s="86">
        <f t="shared" si="76"/>
        <v>3</v>
      </c>
      <c r="G91" s="86" t="str">
        <f t="shared" si="80"/>
        <v>L</v>
      </c>
      <c r="H91" s="64" t="str">
        <f t="shared" si="81"/>
        <v>Y</v>
      </c>
      <c r="I91" s="64" t="str">
        <f t="shared" si="82"/>
        <v>3/4</v>
      </c>
      <c r="J91" s="64">
        <f t="shared" si="83"/>
        <v>3</v>
      </c>
      <c r="K91" s="82">
        <f t="shared" si="75"/>
        <v>4</v>
      </c>
      <c r="L91" s="82">
        <f t="shared" si="77"/>
        <v>0</v>
      </c>
      <c r="M91" s="83">
        <f t="shared" si="78"/>
        <v>32</v>
      </c>
      <c r="N91" s="64" t="str">
        <f t="shared" si="109"/>
        <v>N</v>
      </c>
      <c r="O91" s="81">
        <f t="shared" si="124"/>
        <v>4</v>
      </c>
      <c r="P91" s="81">
        <f t="shared" si="125"/>
        <v>0</v>
      </c>
      <c r="Q91" s="85">
        <f t="shared" si="126"/>
        <v>32</v>
      </c>
      <c r="R91" s="64" t="str">
        <f t="shared" si="127"/>
        <v>N</v>
      </c>
      <c r="S91" s="87">
        <f t="shared" si="114"/>
        <v>40</v>
      </c>
      <c r="T91" s="86" t="str">
        <f t="shared" si="84"/>
        <v>L</v>
      </c>
      <c r="U91" s="64" t="str">
        <f t="shared" si="85"/>
        <v>Y</v>
      </c>
      <c r="V91" s="64" t="str">
        <f t="shared" si="86"/>
        <v>3/4</v>
      </c>
      <c r="W91" s="64">
        <f t="shared" si="87"/>
        <v>3</v>
      </c>
      <c r="X91" s="82">
        <f t="shared" si="115"/>
        <v>4</v>
      </c>
      <c r="Y91" s="82">
        <f t="shared" si="116"/>
        <v>0</v>
      </c>
      <c r="Z91" s="83">
        <f t="shared" si="117"/>
        <v>32</v>
      </c>
      <c r="AA91" s="64" t="str">
        <f t="shared" si="118"/>
        <v>N</v>
      </c>
      <c r="AB91" s="81">
        <f t="shared" si="119"/>
        <v>4</v>
      </c>
      <c r="AC91" s="81">
        <f t="shared" si="120"/>
        <v>0</v>
      </c>
      <c r="AD91" s="85">
        <f t="shared" si="121"/>
        <v>32</v>
      </c>
      <c r="AE91" s="64" t="str">
        <f t="shared" si="122"/>
        <v>N</v>
      </c>
      <c r="AF91" s="87">
        <f t="shared" si="123"/>
        <v>40</v>
      </c>
      <c r="AG91" s="93" t="str">
        <f t="shared" si="88"/>
        <v>L</v>
      </c>
      <c r="AH91" s="64" t="str">
        <f t="shared" si="89"/>
        <v>3/4</v>
      </c>
      <c r="AI91" s="64">
        <f t="shared" si="90"/>
        <v>3</v>
      </c>
      <c r="AJ91" s="82">
        <f t="shared" si="91"/>
        <v>4</v>
      </c>
      <c r="AK91" s="82">
        <f t="shared" si="92"/>
        <v>0</v>
      </c>
      <c r="AL91" s="83">
        <f t="shared" si="93"/>
        <v>32</v>
      </c>
      <c r="AM91" s="64" t="str">
        <f t="shared" si="94"/>
        <v>N</v>
      </c>
      <c r="AN91" s="81">
        <f t="shared" si="95"/>
        <v>8</v>
      </c>
      <c r="AO91" s="81">
        <f t="shared" si="96"/>
        <v>0</v>
      </c>
      <c r="AP91" s="85">
        <f t="shared" si="97"/>
        <v>4</v>
      </c>
      <c r="AQ91" s="64" t="str">
        <f t="shared" si="98"/>
        <v>Y</v>
      </c>
      <c r="AR91" s="87">
        <f t="shared" si="99"/>
        <v>48</v>
      </c>
      <c r="AS91" s="93" t="str">
        <f t="shared" si="100"/>
        <v>L</v>
      </c>
      <c r="AT91" s="64" t="str">
        <f t="shared" si="101"/>
        <v>1/6</v>
      </c>
      <c r="AU91" s="64">
        <f t="shared" si="110"/>
        <v>7</v>
      </c>
      <c r="AV91" s="82">
        <f t="shared" si="102"/>
        <v>8</v>
      </c>
      <c r="AW91" s="82">
        <f t="shared" si="111"/>
        <v>0</v>
      </c>
      <c r="AX91" s="83">
        <f t="shared" si="103"/>
        <v>2</v>
      </c>
      <c r="AY91" s="64" t="str">
        <f t="shared" si="104"/>
        <v>N</v>
      </c>
      <c r="AZ91" s="81">
        <f t="shared" si="105"/>
        <v>8</v>
      </c>
      <c r="BA91" s="81">
        <f t="shared" si="112"/>
        <v>0</v>
      </c>
      <c r="BB91" s="85">
        <f t="shared" si="106"/>
        <v>-32</v>
      </c>
      <c r="BC91" s="64" t="str">
        <f t="shared" si="107"/>
        <v>Y</v>
      </c>
      <c r="BD91" s="87">
        <f t="shared" si="113"/>
        <v>52</v>
      </c>
    </row>
    <row r="92" spans="1:56">
      <c r="A92" s="197">
        <f t="shared" si="108"/>
        <v>82</v>
      </c>
      <c r="B92" s="198">
        <f>Data!B92</f>
        <v>19</v>
      </c>
      <c r="D92" s="73">
        <f t="shared" si="79"/>
        <v>4</v>
      </c>
      <c r="F92" s="86">
        <f t="shared" si="76"/>
        <v>4</v>
      </c>
      <c r="G92" s="86" t="str">
        <f t="shared" si="80"/>
        <v>L</v>
      </c>
      <c r="H92" s="64" t="str">
        <f t="shared" si="81"/>
        <v>Y</v>
      </c>
      <c r="I92" s="64" t="str">
        <f t="shared" si="82"/>
        <v>4/3</v>
      </c>
      <c r="J92" s="64">
        <f t="shared" si="83"/>
        <v>4</v>
      </c>
      <c r="K92" s="82">
        <f t="shared" si="75"/>
        <v>6</v>
      </c>
      <c r="L92" s="82">
        <f t="shared" si="77"/>
        <v>0</v>
      </c>
      <c r="M92" s="83">
        <f t="shared" si="78"/>
        <v>26</v>
      </c>
      <c r="N92" s="64" t="str">
        <f t="shared" si="109"/>
        <v>N</v>
      </c>
      <c r="O92" s="81">
        <f t="shared" si="124"/>
        <v>6</v>
      </c>
      <c r="P92" s="81">
        <f t="shared" si="125"/>
        <v>0</v>
      </c>
      <c r="Q92" s="85">
        <f t="shared" si="126"/>
        <v>26</v>
      </c>
      <c r="R92" s="64" t="str">
        <f t="shared" si="127"/>
        <v>N</v>
      </c>
      <c r="S92" s="87">
        <f t="shared" si="114"/>
        <v>40</v>
      </c>
      <c r="T92" s="86" t="str">
        <f t="shared" si="84"/>
        <v>L</v>
      </c>
      <c r="U92" s="64" t="str">
        <f t="shared" si="85"/>
        <v>Y</v>
      </c>
      <c r="V92" s="64" t="str">
        <f t="shared" si="86"/>
        <v>1/6</v>
      </c>
      <c r="W92" s="64">
        <f t="shared" si="87"/>
        <v>4</v>
      </c>
      <c r="X92" s="82">
        <f t="shared" si="115"/>
        <v>6</v>
      </c>
      <c r="Y92" s="82">
        <f t="shared" si="116"/>
        <v>0</v>
      </c>
      <c r="Z92" s="83">
        <f t="shared" si="117"/>
        <v>26</v>
      </c>
      <c r="AA92" s="64" t="str">
        <f t="shared" si="118"/>
        <v>N</v>
      </c>
      <c r="AB92" s="81">
        <f t="shared" si="119"/>
        <v>6</v>
      </c>
      <c r="AC92" s="81">
        <f t="shared" si="120"/>
        <v>0</v>
      </c>
      <c r="AD92" s="85">
        <f t="shared" si="121"/>
        <v>26</v>
      </c>
      <c r="AE92" s="64" t="str">
        <f t="shared" si="122"/>
        <v>N</v>
      </c>
      <c r="AF92" s="87">
        <f t="shared" si="123"/>
        <v>40</v>
      </c>
      <c r="AG92" s="93" t="str">
        <f t="shared" si="88"/>
        <v>L</v>
      </c>
      <c r="AH92" s="64" t="str">
        <f t="shared" si="89"/>
        <v>3/4</v>
      </c>
      <c r="AI92" s="64">
        <f t="shared" si="90"/>
        <v>4</v>
      </c>
      <c r="AJ92" s="82">
        <f t="shared" si="91"/>
        <v>6</v>
      </c>
      <c r="AK92" s="82">
        <f t="shared" si="92"/>
        <v>0</v>
      </c>
      <c r="AL92" s="83">
        <f t="shared" si="93"/>
        <v>26</v>
      </c>
      <c r="AM92" s="64" t="str">
        <f t="shared" si="94"/>
        <v>N</v>
      </c>
      <c r="AN92" s="81">
        <f t="shared" si="95"/>
        <v>8</v>
      </c>
      <c r="AO92" s="81">
        <f t="shared" si="96"/>
        <v>0</v>
      </c>
      <c r="AP92" s="85">
        <f t="shared" si="97"/>
        <v>-4</v>
      </c>
      <c r="AQ92" s="64" t="str">
        <f t="shared" si="98"/>
        <v>Y</v>
      </c>
      <c r="AR92" s="87">
        <f t="shared" si="99"/>
        <v>48</v>
      </c>
      <c r="AS92" s="93" t="str">
        <f t="shared" si="100"/>
        <v>W</v>
      </c>
      <c r="AT92" s="64" t="str">
        <f t="shared" si="101"/>
        <v>1/6</v>
      </c>
      <c r="AU92" s="64">
        <f t="shared" si="110"/>
        <v>1</v>
      </c>
      <c r="AV92" s="82">
        <f t="shared" si="102"/>
        <v>2</v>
      </c>
      <c r="AW92" s="82">
        <f t="shared" si="111"/>
        <v>24</v>
      </c>
      <c r="AX92" s="83">
        <f t="shared" si="103"/>
        <v>24</v>
      </c>
      <c r="AY92" s="64" t="str">
        <f t="shared" si="104"/>
        <v>N</v>
      </c>
      <c r="AZ92" s="81">
        <f t="shared" si="105"/>
        <v>8</v>
      </c>
      <c r="BA92" s="81">
        <f t="shared" si="112"/>
        <v>24</v>
      </c>
      <c r="BB92" s="85">
        <f t="shared" si="106"/>
        <v>-16</v>
      </c>
      <c r="BC92" s="64" t="str">
        <f t="shared" si="107"/>
        <v>Y</v>
      </c>
      <c r="BD92" s="87">
        <f t="shared" si="113"/>
        <v>52</v>
      </c>
    </row>
    <row r="93" spans="1:56">
      <c r="A93" s="197">
        <f t="shared" si="108"/>
        <v>83</v>
      </c>
      <c r="B93" s="198">
        <f>Data!B93</f>
        <v>25</v>
      </c>
      <c r="D93" s="73">
        <f t="shared" si="79"/>
        <v>5</v>
      </c>
      <c r="F93" s="86">
        <f t="shared" si="76"/>
        <v>5</v>
      </c>
      <c r="G93" s="86" t="str">
        <f t="shared" si="80"/>
        <v>W</v>
      </c>
      <c r="H93" s="64" t="str">
        <f t="shared" si="81"/>
        <v>N</v>
      </c>
      <c r="I93" s="64" t="str">
        <f t="shared" si="82"/>
        <v xml:space="preserve"> </v>
      </c>
      <c r="J93" s="64" t="str">
        <f t="shared" si="83"/>
        <v xml:space="preserve"> </v>
      </c>
      <c r="K93" s="82" t="str">
        <f t="shared" si="75"/>
        <v>0</v>
      </c>
      <c r="L93" s="82">
        <f t="shared" si="77"/>
        <v>18</v>
      </c>
      <c r="M93" s="83">
        <f t="shared" si="78"/>
        <v>44</v>
      </c>
      <c r="N93" s="64" t="str">
        <f t="shared" si="109"/>
        <v>N</v>
      </c>
      <c r="O93" s="81" t="str">
        <f t="shared" si="124"/>
        <v>0</v>
      </c>
      <c r="P93" s="81">
        <f t="shared" si="125"/>
        <v>18</v>
      </c>
      <c r="Q93" s="85">
        <f t="shared" si="126"/>
        <v>44</v>
      </c>
      <c r="R93" s="64" t="str">
        <f t="shared" si="127"/>
        <v>N</v>
      </c>
      <c r="S93" s="87">
        <f t="shared" si="114"/>
        <v>44</v>
      </c>
      <c r="T93" s="86" t="str">
        <f t="shared" si="84"/>
        <v>L</v>
      </c>
      <c r="U93" s="64" t="str">
        <f t="shared" si="85"/>
        <v>Y</v>
      </c>
      <c r="V93" s="64" t="str">
        <f t="shared" si="86"/>
        <v xml:space="preserve"> </v>
      </c>
      <c r="W93" s="64">
        <f t="shared" si="87"/>
        <v>5</v>
      </c>
      <c r="X93" s="82">
        <f t="shared" si="115"/>
        <v>8</v>
      </c>
      <c r="Y93" s="82">
        <f t="shared" si="116"/>
        <v>0</v>
      </c>
      <c r="Z93" s="83">
        <f t="shared" si="117"/>
        <v>18</v>
      </c>
      <c r="AA93" s="64" t="str">
        <f t="shared" si="118"/>
        <v>N</v>
      </c>
      <c r="AB93" s="81">
        <f t="shared" si="119"/>
        <v>8</v>
      </c>
      <c r="AC93" s="81">
        <f t="shared" si="120"/>
        <v>0</v>
      </c>
      <c r="AD93" s="85">
        <f t="shared" si="121"/>
        <v>18</v>
      </c>
      <c r="AE93" s="64" t="str">
        <f t="shared" si="122"/>
        <v>N</v>
      </c>
      <c r="AF93" s="87">
        <f t="shared" si="123"/>
        <v>40</v>
      </c>
      <c r="AG93" s="93" t="str">
        <f t="shared" si="88"/>
        <v>W</v>
      </c>
      <c r="AH93" s="64" t="str">
        <f t="shared" si="89"/>
        <v>1/6</v>
      </c>
      <c r="AI93" s="64">
        <f t="shared" si="90"/>
        <v>1</v>
      </c>
      <c r="AJ93" s="82">
        <f t="shared" si="91"/>
        <v>2</v>
      </c>
      <c r="AK93" s="82">
        <f t="shared" si="92"/>
        <v>18</v>
      </c>
      <c r="AL93" s="83">
        <f t="shared" si="93"/>
        <v>42</v>
      </c>
      <c r="AM93" s="64" t="str">
        <f t="shared" si="94"/>
        <v>N</v>
      </c>
      <c r="AN93" s="81">
        <f t="shared" si="95"/>
        <v>8</v>
      </c>
      <c r="AO93" s="81">
        <f t="shared" si="96"/>
        <v>24</v>
      </c>
      <c r="AP93" s="85">
        <f t="shared" si="97"/>
        <v>12</v>
      </c>
      <c r="AQ93" s="64" t="str">
        <f t="shared" si="98"/>
        <v>Y</v>
      </c>
      <c r="AR93" s="87">
        <f t="shared" si="99"/>
        <v>48</v>
      </c>
      <c r="AS93" s="93" t="str">
        <f t="shared" si="100"/>
        <v>L</v>
      </c>
      <c r="AT93" s="64" t="str">
        <f t="shared" si="101"/>
        <v>2/5</v>
      </c>
      <c r="AU93" s="64">
        <f t="shared" si="110"/>
        <v>2</v>
      </c>
      <c r="AV93" s="82">
        <f t="shared" si="102"/>
        <v>2</v>
      </c>
      <c r="AW93" s="82">
        <f t="shared" si="111"/>
        <v>0</v>
      </c>
      <c r="AX93" s="83">
        <f t="shared" si="103"/>
        <v>22</v>
      </c>
      <c r="AY93" s="64" t="str">
        <f t="shared" si="104"/>
        <v>N</v>
      </c>
      <c r="AZ93" s="81">
        <f t="shared" si="105"/>
        <v>8</v>
      </c>
      <c r="BA93" s="81">
        <f t="shared" si="112"/>
        <v>0</v>
      </c>
      <c r="BB93" s="85">
        <f t="shared" si="106"/>
        <v>-24</v>
      </c>
      <c r="BC93" s="64" t="str">
        <f t="shared" si="107"/>
        <v>Y</v>
      </c>
      <c r="BD93" s="87">
        <f t="shared" si="113"/>
        <v>52</v>
      </c>
    </row>
    <row r="94" spans="1:56">
      <c r="A94" s="197">
        <f t="shared" si="108"/>
        <v>84</v>
      </c>
      <c r="B94" s="198">
        <f>Data!B94</f>
        <v>30</v>
      </c>
      <c r="D94" s="73">
        <f t="shared" si="79"/>
        <v>5</v>
      </c>
      <c r="F94" s="86">
        <f t="shared" si="76"/>
        <v>6</v>
      </c>
      <c r="G94" s="86" t="str">
        <f t="shared" si="80"/>
        <v xml:space="preserve"> </v>
      </c>
      <c r="H94" s="64" t="str">
        <f t="shared" si="81"/>
        <v>N</v>
      </c>
      <c r="I94" s="64" t="str">
        <f t="shared" si="82"/>
        <v xml:space="preserve"> </v>
      </c>
      <c r="J94" s="64" t="str">
        <f t="shared" si="83"/>
        <v xml:space="preserve"> </v>
      </c>
      <c r="K94" s="82" t="str">
        <f t="shared" ref="K94:K157" si="128">IF(H94="N","0",IF(N93="Y",8,IF(OR(J94=1,J94=2),2,IF(J94=3,4,IF(J94=4,6,IF(J94&gt;=5,8))))))</f>
        <v>0</v>
      </c>
      <c r="L94" s="82">
        <f t="shared" si="77"/>
        <v>0</v>
      </c>
      <c r="M94" s="83">
        <f t="shared" si="78"/>
        <v>44</v>
      </c>
      <c r="N94" s="64" t="str">
        <f t="shared" si="109"/>
        <v>N</v>
      </c>
      <c r="O94" s="81" t="str">
        <f t="shared" si="124"/>
        <v>0</v>
      </c>
      <c r="P94" s="81">
        <f t="shared" si="125"/>
        <v>0</v>
      </c>
      <c r="Q94" s="85">
        <f t="shared" si="126"/>
        <v>44</v>
      </c>
      <c r="R94" s="64" t="str">
        <f t="shared" si="127"/>
        <v>N</v>
      </c>
      <c r="S94" s="87">
        <f t="shared" si="114"/>
        <v>44</v>
      </c>
      <c r="T94" s="86" t="str">
        <f t="shared" si="84"/>
        <v>W</v>
      </c>
      <c r="U94" s="64" t="str">
        <f t="shared" si="85"/>
        <v>N</v>
      </c>
      <c r="V94" s="64" t="str">
        <f t="shared" si="86"/>
        <v xml:space="preserve"> </v>
      </c>
      <c r="W94" s="64" t="str">
        <f t="shared" si="87"/>
        <v xml:space="preserve"> </v>
      </c>
      <c r="X94" s="82" t="str">
        <f t="shared" si="115"/>
        <v>0</v>
      </c>
      <c r="Y94" s="82">
        <f t="shared" si="116"/>
        <v>24</v>
      </c>
      <c r="Z94" s="83">
        <f t="shared" si="117"/>
        <v>42</v>
      </c>
      <c r="AA94" s="64" t="str">
        <f t="shared" si="118"/>
        <v>N</v>
      </c>
      <c r="AB94" s="81" t="str">
        <f t="shared" si="119"/>
        <v>0</v>
      </c>
      <c r="AC94" s="81">
        <f t="shared" si="120"/>
        <v>24</v>
      </c>
      <c r="AD94" s="85">
        <f t="shared" si="121"/>
        <v>42</v>
      </c>
      <c r="AE94" s="64" t="str">
        <f t="shared" si="122"/>
        <v>N</v>
      </c>
      <c r="AF94" s="87">
        <f t="shared" si="123"/>
        <v>42</v>
      </c>
      <c r="AG94" s="93" t="str">
        <f t="shared" si="88"/>
        <v>L</v>
      </c>
      <c r="AH94" s="64" t="str">
        <f t="shared" si="89"/>
        <v>2/5</v>
      </c>
      <c r="AI94" s="64">
        <f t="shared" si="90"/>
        <v>2</v>
      </c>
      <c r="AJ94" s="82">
        <f t="shared" si="91"/>
        <v>2</v>
      </c>
      <c r="AK94" s="82">
        <f t="shared" si="92"/>
        <v>0</v>
      </c>
      <c r="AL94" s="83">
        <f t="shared" si="93"/>
        <v>40</v>
      </c>
      <c r="AM94" s="64" t="str">
        <f t="shared" si="94"/>
        <v>N</v>
      </c>
      <c r="AN94" s="81">
        <f t="shared" si="95"/>
        <v>8</v>
      </c>
      <c r="AO94" s="81">
        <f t="shared" si="96"/>
        <v>0</v>
      </c>
      <c r="AP94" s="85">
        <f t="shared" si="97"/>
        <v>4</v>
      </c>
      <c r="AQ94" s="64" t="str">
        <f t="shared" si="98"/>
        <v>Y</v>
      </c>
      <c r="AR94" s="87">
        <f t="shared" si="99"/>
        <v>48</v>
      </c>
      <c r="AS94" s="93" t="str">
        <f t="shared" si="100"/>
        <v>W</v>
      </c>
      <c r="AT94" s="64" t="str">
        <f t="shared" si="101"/>
        <v>1/6</v>
      </c>
      <c r="AU94" s="64">
        <f t="shared" si="110"/>
        <v>1</v>
      </c>
      <c r="AV94" s="82">
        <f t="shared" si="102"/>
        <v>2</v>
      </c>
      <c r="AW94" s="82">
        <f t="shared" si="111"/>
        <v>6</v>
      </c>
      <c r="AX94" s="83">
        <f t="shared" si="103"/>
        <v>26</v>
      </c>
      <c r="AY94" s="64" t="str">
        <f t="shared" si="104"/>
        <v>N</v>
      </c>
      <c r="AZ94" s="81">
        <f t="shared" si="105"/>
        <v>8</v>
      </c>
      <c r="BA94" s="81">
        <f t="shared" si="112"/>
        <v>24</v>
      </c>
      <c r="BB94" s="85">
        <f t="shared" si="106"/>
        <v>-8</v>
      </c>
      <c r="BC94" s="64" t="str">
        <f t="shared" si="107"/>
        <v>Y</v>
      </c>
      <c r="BD94" s="87">
        <f t="shared" si="113"/>
        <v>52</v>
      </c>
    </row>
    <row r="95" spans="1:56">
      <c r="A95" s="197">
        <f t="shared" si="108"/>
        <v>85</v>
      </c>
      <c r="B95" s="198">
        <f>Data!B95</f>
        <v>3</v>
      </c>
      <c r="D95" s="73">
        <f t="shared" si="79"/>
        <v>1</v>
      </c>
      <c r="F95" s="86">
        <f t="shared" si="76"/>
        <v>1</v>
      </c>
      <c r="G95" s="86" t="str">
        <f t="shared" si="80"/>
        <v xml:space="preserve"> </v>
      </c>
      <c r="H95" s="64" t="str">
        <f t="shared" si="81"/>
        <v>Y</v>
      </c>
      <c r="I95" s="64" t="str">
        <f t="shared" si="82"/>
        <v>1/6</v>
      </c>
      <c r="J95" s="64">
        <f t="shared" si="83"/>
        <v>1</v>
      </c>
      <c r="K95" s="82">
        <f t="shared" si="128"/>
        <v>2</v>
      </c>
      <c r="L95" s="82">
        <f t="shared" si="77"/>
        <v>0</v>
      </c>
      <c r="M95" s="83">
        <f t="shared" si="78"/>
        <v>42</v>
      </c>
      <c r="N95" s="64" t="str">
        <f t="shared" si="109"/>
        <v>N</v>
      </c>
      <c r="O95" s="81">
        <f t="shared" si="124"/>
        <v>2</v>
      </c>
      <c r="P95" s="81">
        <f t="shared" si="125"/>
        <v>0</v>
      </c>
      <c r="Q95" s="85">
        <f t="shared" si="126"/>
        <v>42</v>
      </c>
      <c r="R95" s="64" t="str">
        <f t="shared" si="127"/>
        <v>N</v>
      </c>
      <c r="S95" s="87">
        <f t="shared" si="114"/>
        <v>44</v>
      </c>
      <c r="T95" s="86" t="str">
        <f t="shared" si="84"/>
        <v xml:space="preserve"> </v>
      </c>
      <c r="U95" s="64" t="str">
        <f t="shared" si="85"/>
        <v>Y</v>
      </c>
      <c r="V95" s="64" t="str">
        <f t="shared" si="86"/>
        <v>1/6</v>
      </c>
      <c r="W95" s="64">
        <f t="shared" si="87"/>
        <v>1</v>
      </c>
      <c r="X95" s="82">
        <f t="shared" si="115"/>
        <v>2</v>
      </c>
      <c r="Y95" s="82">
        <f t="shared" si="116"/>
        <v>0</v>
      </c>
      <c r="Z95" s="83">
        <f t="shared" si="117"/>
        <v>40</v>
      </c>
      <c r="AA95" s="64" t="str">
        <f t="shared" si="118"/>
        <v>N</v>
      </c>
      <c r="AB95" s="81">
        <f t="shared" si="119"/>
        <v>2</v>
      </c>
      <c r="AC95" s="81">
        <f t="shared" si="120"/>
        <v>0</v>
      </c>
      <c r="AD95" s="85">
        <f t="shared" si="121"/>
        <v>40</v>
      </c>
      <c r="AE95" s="64" t="str">
        <f t="shared" si="122"/>
        <v>N</v>
      </c>
      <c r="AF95" s="87">
        <f t="shared" si="123"/>
        <v>42</v>
      </c>
      <c r="AG95" s="93" t="str">
        <f t="shared" si="88"/>
        <v>W</v>
      </c>
      <c r="AH95" s="64" t="str">
        <f t="shared" si="89"/>
        <v>1/6</v>
      </c>
      <c r="AI95" s="64">
        <f t="shared" si="90"/>
        <v>1</v>
      </c>
      <c r="AJ95" s="82">
        <f t="shared" si="91"/>
        <v>2</v>
      </c>
      <c r="AK95" s="82">
        <f t="shared" si="92"/>
        <v>6</v>
      </c>
      <c r="AL95" s="83">
        <f t="shared" si="93"/>
        <v>44</v>
      </c>
      <c r="AM95" s="64" t="str">
        <f t="shared" si="94"/>
        <v>N</v>
      </c>
      <c r="AN95" s="81">
        <f t="shared" si="95"/>
        <v>8</v>
      </c>
      <c r="AO95" s="81">
        <f t="shared" si="96"/>
        <v>24</v>
      </c>
      <c r="AP95" s="85">
        <f t="shared" si="97"/>
        <v>20</v>
      </c>
      <c r="AQ95" s="64" t="str">
        <f t="shared" si="98"/>
        <v>Y</v>
      </c>
      <c r="AR95" s="87">
        <f t="shared" si="99"/>
        <v>48</v>
      </c>
      <c r="AS95" s="93" t="str">
        <f t="shared" si="100"/>
        <v>L</v>
      </c>
      <c r="AT95" s="64" t="str">
        <f t="shared" si="101"/>
        <v>2/5</v>
      </c>
      <c r="AU95" s="64">
        <f t="shared" si="110"/>
        <v>2</v>
      </c>
      <c r="AV95" s="82">
        <f t="shared" si="102"/>
        <v>2</v>
      </c>
      <c r="AW95" s="82">
        <f t="shared" si="111"/>
        <v>0</v>
      </c>
      <c r="AX95" s="83">
        <f t="shared" si="103"/>
        <v>24</v>
      </c>
      <c r="AY95" s="64" t="str">
        <f t="shared" si="104"/>
        <v>N</v>
      </c>
      <c r="AZ95" s="81">
        <f t="shared" si="105"/>
        <v>8</v>
      </c>
      <c r="BA95" s="81">
        <f t="shared" si="112"/>
        <v>0</v>
      </c>
      <c r="BB95" s="85">
        <f t="shared" si="106"/>
        <v>-16</v>
      </c>
      <c r="BC95" s="64" t="str">
        <f t="shared" si="107"/>
        <v>Y</v>
      </c>
      <c r="BD95" s="87">
        <f t="shared" si="113"/>
        <v>52</v>
      </c>
    </row>
    <row r="96" spans="1:56">
      <c r="A96" s="197">
        <f t="shared" si="108"/>
        <v>86</v>
      </c>
      <c r="B96" s="198">
        <f>Data!B96</f>
        <v>18</v>
      </c>
      <c r="D96" s="73">
        <f t="shared" si="79"/>
        <v>3</v>
      </c>
      <c r="F96" s="86">
        <f t="shared" ref="F96:F159" si="129">IF($F95&lt;=5,F95+1,1)</f>
        <v>2</v>
      </c>
      <c r="G96" s="86" t="str">
        <f t="shared" si="80"/>
        <v>W</v>
      </c>
      <c r="H96" s="64" t="str">
        <f t="shared" si="81"/>
        <v>N</v>
      </c>
      <c r="I96" s="64" t="str">
        <f t="shared" si="82"/>
        <v xml:space="preserve"> </v>
      </c>
      <c r="J96" s="64" t="str">
        <f t="shared" si="83"/>
        <v xml:space="preserve"> </v>
      </c>
      <c r="K96" s="82" t="str">
        <f t="shared" si="128"/>
        <v>0</v>
      </c>
      <c r="L96" s="82">
        <f t="shared" ref="L96:L159" si="130">IF(G96="W",K95*3,0)</f>
        <v>6</v>
      </c>
      <c r="M96" s="83">
        <f t="shared" ref="M96:M159" si="131">M95+L96-K96</f>
        <v>48</v>
      </c>
      <c r="N96" s="64" t="str">
        <f t="shared" si="109"/>
        <v>N</v>
      </c>
      <c r="O96" s="81" t="str">
        <f t="shared" si="124"/>
        <v>0</v>
      </c>
      <c r="P96" s="81">
        <f t="shared" si="125"/>
        <v>6</v>
      </c>
      <c r="Q96" s="85">
        <f t="shared" si="126"/>
        <v>48</v>
      </c>
      <c r="R96" s="64" t="str">
        <f t="shared" si="127"/>
        <v>N</v>
      </c>
      <c r="S96" s="87">
        <f t="shared" si="114"/>
        <v>48</v>
      </c>
      <c r="T96" s="86" t="str">
        <f t="shared" si="84"/>
        <v>W</v>
      </c>
      <c r="U96" s="64" t="str">
        <f t="shared" si="85"/>
        <v>N</v>
      </c>
      <c r="V96" s="64" t="str">
        <f t="shared" si="86"/>
        <v xml:space="preserve"> </v>
      </c>
      <c r="W96" s="64" t="str">
        <f t="shared" si="87"/>
        <v xml:space="preserve"> </v>
      </c>
      <c r="X96" s="82" t="str">
        <f t="shared" si="115"/>
        <v>0</v>
      </c>
      <c r="Y96" s="82">
        <f t="shared" si="116"/>
        <v>6</v>
      </c>
      <c r="Z96" s="83">
        <f t="shared" si="117"/>
        <v>46</v>
      </c>
      <c r="AA96" s="64" t="str">
        <f t="shared" si="118"/>
        <v>N</v>
      </c>
      <c r="AB96" s="81" t="str">
        <f t="shared" si="119"/>
        <v>0</v>
      </c>
      <c r="AC96" s="81">
        <f t="shared" si="120"/>
        <v>6</v>
      </c>
      <c r="AD96" s="85">
        <f t="shared" si="121"/>
        <v>46</v>
      </c>
      <c r="AE96" s="64" t="str">
        <f t="shared" si="122"/>
        <v>N</v>
      </c>
      <c r="AF96" s="87">
        <f t="shared" si="123"/>
        <v>46</v>
      </c>
      <c r="AG96" s="93" t="str">
        <f t="shared" si="88"/>
        <v>W</v>
      </c>
      <c r="AH96" s="64" t="str">
        <f t="shared" si="89"/>
        <v>1/6</v>
      </c>
      <c r="AI96" s="64">
        <f t="shared" si="90"/>
        <v>1</v>
      </c>
      <c r="AJ96" s="82">
        <f t="shared" si="91"/>
        <v>2</v>
      </c>
      <c r="AK96" s="82">
        <f t="shared" si="92"/>
        <v>6</v>
      </c>
      <c r="AL96" s="83">
        <f t="shared" si="93"/>
        <v>48</v>
      </c>
      <c r="AM96" s="64" t="str">
        <f t="shared" si="94"/>
        <v>N</v>
      </c>
      <c r="AN96" s="81">
        <f t="shared" si="95"/>
        <v>8</v>
      </c>
      <c r="AO96" s="81">
        <f t="shared" si="96"/>
        <v>24</v>
      </c>
      <c r="AP96" s="85">
        <f t="shared" si="97"/>
        <v>36</v>
      </c>
      <c r="AQ96" s="64" t="str">
        <f t="shared" si="98"/>
        <v>N</v>
      </c>
      <c r="AR96" s="87">
        <f t="shared" si="99"/>
        <v>48</v>
      </c>
      <c r="AS96" s="93" t="str">
        <f t="shared" si="100"/>
        <v>L</v>
      </c>
      <c r="AT96" s="64" t="str">
        <f t="shared" si="101"/>
        <v>3/4</v>
      </c>
      <c r="AU96" s="64">
        <f t="shared" si="110"/>
        <v>3</v>
      </c>
      <c r="AV96" s="82">
        <f t="shared" si="102"/>
        <v>4</v>
      </c>
      <c r="AW96" s="82">
        <f t="shared" si="111"/>
        <v>0</v>
      </c>
      <c r="AX96" s="83">
        <f t="shared" si="103"/>
        <v>20</v>
      </c>
      <c r="AY96" s="64" t="str">
        <f t="shared" si="104"/>
        <v>N</v>
      </c>
      <c r="AZ96" s="81">
        <f t="shared" si="105"/>
        <v>8</v>
      </c>
      <c r="BA96" s="81">
        <f t="shared" si="112"/>
        <v>0</v>
      </c>
      <c r="BB96" s="85">
        <f t="shared" si="106"/>
        <v>-24</v>
      </c>
      <c r="BC96" s="64" t="str">
        <f t="shared" si="107"/>
        <v>Y</v>
      </c>
      <c r="BD96" s="87">
        <f t="shared" si="113"/>
        <v>52</v>
      </c>
    </row>
    <row r="97" spans="1:56">
      <c r="A97" s="197">
        <f t="shared" si="108"/>
        <v>87</v>
      </c>
      <c r="B97" s="198">
        <f>Data!B97</f>
        <v>10</v>
      </c>
      <c r="D97" s="73">
        <f t="shared" si="79"/>
        <v>2</v>
      </c>
      <c r="F97" s="86">
        <f t="shared" si="129"/>
        <v>3</v>
      </c>
      <c r="G97" s="86" t="str">
        <f t="shared" si="80"/>
        <v xml:space="preserve"> </v>
      </c>
      <c r="H97" s="64" t="str">
        <f t="shared" si="81"/>
        <v>N</v>
      </c>
      <c r="I97" s="64" t="str">
        <f t="shared" si="82"/>
        <v xml:space="preserve"> </v>
      </c>
      <c r="J97" s="64" t="str">
        <f t="shared" si="83"/>
        <v xml:space="preserve"> </v>
      </c>
      <c r="K97" s="82" t="str">
        <f t="shared" si="128"/>
        <v>0</v>
      </c>
      <c r="L97" s="82">
        <f t="shared" si="130"/>
        <v>0</v>
      </c>
      <c r="M97" s="83">
        <f t="shared" si="131"/>
        <v>48</v>
      </c>
      <c r="N97" s="64" t="str">
        <f t="shared" si="109"/>
        <v>N</v>
      </c>
      <c r="O97" s="81" t="str">
        <f t="shared" si="124"/>
        <v>0</v>
      </c>
      <c r="P97" s="81">
        <f t="shared" si="125"/>
        <v>0</v>
      </c>
      <c r="Q97" s="85">
        <f t="shared" si="126"/>
        <v>48</v>
      </c>
      <c r="R97" s="64" t="str">
        <f t="shared" si="127"/>
        <v>N</v>
      </c>
      <c r="S97" s="87">
        <f t="shared" si="114"/>
        <v>48</v>
      </c>
      <c r="T97" s="86" t="str">
        <f t="shared" si="84"/>
        <v xml:space="preserve"> </v>
      </c>
      <c r="U97" s="64" t="str">
        <f t="shared" si="85"/>
        <v>N</v>
      </c>
      <c r="V97" s="64" t="str">
        <f t="shared" si="86"/>
        <v xml:space="preserve"> </v>
      </c>
      <c r="W97" s="64" t="str">
        <f t="shared" si="87"/>
        <v xml:space="preserve"> </v>
      </c>
      <c r="X97" s="82" t="str">
        <f t="shared" si="115"/>
        <v>0</v>
      </c>
      <c r="Y97" s="82">
        <f t="shared" si="116"/>
        <v>0</v>
      </c>
      <c r="Z97" s="83">
        <f t="shared" si="117"/>
        <v>46</v>
      </c>
      <c r="AA97" s="64" t="str">
        <f t="shared" si="118"/>
        <v>N</v>
      </c>
      <c r="AB97" s="81" t="str">
        <f t="shared" si="119"/>
        <v>0</v>
      </c>
      <c r="AC97" s="81">
        <f t="shared" si="120"/>
        <v>0</v>
      </c>
      <c r="AD97" s="85">
        <f t="shared" si="121"/>
        <v>46</v>
      </c>
      <c r="AE97" s="64" t="str">
        <f t="shared" si="122"/>
        <v>N</v>
      </c>
      <c r="AF97" s="87">
        <f t="shared" si="123"/>
        <v>46</v>
      </c>
      <c r="AG97" s="93" t="str">
        <f t="shared" si="88"/>
        <v>L</v>
      </c>
      <c r="AH97" s="64" t="str">
        <f t="shared" si="89"/>
        <v>2/5</v>
      </c>
      <c r="AI97" s="64">
        <f t="shared" si="90"/>
        <v>2</v>
      </c>
      <c r="AJ97" s="82">
        <f t="shared" si="91"/>
        <v>2</v>
      </c>
      <c r="AK97" s="82">
        <f t="shared" si="92"/>
        <v>0</v>
      </c>
      <c r="AL97" s="83">
        <f t="shared" si="93"/>
        <v>46</v>
      </c>
      <c r="AM97" s="64" t="str">
        <f t="shared" si="94"/>
        <v>N</v>
      </c>
      <c r="AN97" s="81">
        <f t="shared" si="95"/>
        <v>2</v>
      </c>
      <c r="AO97" s="81">
        <f t="shared" si="96"/>
        <v>0</v>
      </c>
      <c r="AP97" s="85">
        <f t="shared" si="97"/>
        <v>34</v>
      </c>
      <c r="AQ97" s="64" t="str">
        <f t="shared" si="98"/>
        <v>N</v>
      </c>
      <c r="AR97" s="87">
        <f t="shared" si="99"/>
        <v>48</v>
      </c>
      <c r="AS97" s="93" t="str">
        <f t="shared" si="100"/>
        <v>W</v>
      </c>
      <c r="AT97" s="64" t="str">
        <f t="shared" si="101"/>
        <v>1/6</v>
      </c>
      <c r="AU97" s="64">
        <f t="shared" si="110"/>
        <v>1</v>
      </c>
      <c r="AV97" s="82">
        <f t="shared" si="102"/>
        <v>2</v>
      </c>
      <c r="AW97" s="82">
        <f t="shared" si="111"/>
        <v>12</v>
      </c>
      <c r="AX97" s="83">
        <f t="shared" si="103"/>
        <v>30</v>
      </c>
      <c r="AY97" s="64" t="str">
        <f t="shared" si="104"/>
        <v>N</v>
      </c>
      <c r="AZ97" s="81">
        <f t="shared" si="105"/>
        <v>8</v>
      </c>
      <c r="BA97" s="81">
        <f t="shared" si="112"/>
        <v>24</v>
      </c>
      <c r="BB97" s="85">
        <f t="shared" si="106"/>
        <v>-8</v>
      </c>
      <c r="BC97" s="64" t="str">
        <f t="shared" si="107"/>
        <v>Y</v>
      </c>
      <c r="BD97" s="87">
        <f t="shared" si="113"/>
        <v>52</v>
      </c>
    </row>
    <row r="98" spans="1:56">
      <c r="A98" s="197">
        <f t="shared" si="108"/>
        <v>88</v>
      </c>
      <c r="B98" s="198">
        <f>Data!B98</f>
        <v>1</v>
      </c>
      <c r="D98" s="73">
        <f t="shared" si="79"/>
        <v>1</v>
      </c>
      <c r="F98" s="86">
        <f t="shared" si="129"/>
        <v>4</v>
      </c>
      <c r="G98" s="86" t="str">
        <f t="shared" si="80"/>
        <v xml:space="preserve"> </v>
      </c>
      <c r="H98" s="64" t="str">
        <f t="shared" si="81"/>
        <v>N</v>
      </c>
      <c r="I98" s="64" t="str">
        <f t="shared" si="82"/>
        <v xml:space="preserve"> </v>
      </c>
      <c r="J98" s="64" t="str">
        <f t="shared" si="83"/>
        <v xml:space="preserve"> </v>
      </c>
      <c r="K98" s="82" t="str">
        <f t="shared" si="128"/>
        <v>0</v>
      </c>
      <c r="L98" s="82">
        <f t="shared" si="130"/>
        <v>0</v>
      </c>
      <c r="M98" s="83">
        <f t="shared" si="131"/>
        <v>48</v>
      </c>
      <c r="N98" s="64" t="str">
        <f t="shared" si="109"/>
        <v>N</v>
      </c>
      <c r="O98" s="81" t="str">
        <f t="shared" si="124"/>
        <v>0</v>
      </c>
      <c r="P98" s="81">
        <f t="shared" si="125"/>
        <v>0</v>
      </c>
      <c r="Q98" s="85">
        <f t="shared" si="126"/>
        <v>48</v>
      </c>
      <c r="R98" s="64" t="str">
        <f t="shared" si="127"/>
        <v>N</v>
      </c>
      <c r="S98" s="87">
        <f t="shared" si="114"/>
        <v>48</v>
      </c>
      <c r="T98" s="86" t="str">
        <f t="shared" si="84"/>
        <v xml:space="preserve"> </v>
      </c>
      <c r="U98" s="64" t="str">
        <f t="shared" si="85"/>
        <v>N</v>
      </c>
      <c r="V98" s="64" t="str">
        <f t="shared" si="86"/>
        <v xml:space="preserve"> </v>
      </c>
      <c r="W98" s="64" t="str">
        <f t="shared" si="87"/>
        <v xml:space="preserve"> </v>
      </c>
      <c r="X98" s="82" t="str">
        <f t="shared" si="115"/>
        <v>0</v>
      </c>
      <c r="Y98" s="82">
        <f t="shared" si="116"/>
        <v>0</v>
      </c>
      <c r="Z98" s="83">
        <f t="shared" si="117"/>
        <v>46</v>
      </c>
      <c r="AA98" s="64" t="str">
        <f t="shared" si="118"/>
        <v>N</v>
      </c>
      <c r="AB98" s="81" t="str">
        <f t="shared" si="119"/>
        <v>0</v>
      </c>
      <c r="AC98" s="81">
        <f t="shared" si="120"/>
        <v>0</v>
      </c>
      <c r="AD98" s="85">
        <f t="shared" si="121"/>
        <v>46</v>
      </c>
      <c r="AE98" s="64" t="str">
        <f t="shared" si="122"/>
        <v>N</v>
      </c>
      <c r="AF98" s="87">
        <f t="shared" si="123"/>
        <v>46</v>
      </c>
      <c r="AG98" s="93" t="str">
        <f t="shared" si="88"/>
        <v>W</v>
      </c>
      <c r="AH98" s="64" t="str">
        <f t="shared" si="89"/>
        <v>1/6</v>
      </c>
      <c r="AI98" s="64">
        <f t="shared" si="90"/>
        <v>1</v>
      </c>
      <c r="AJ98" s="82">
        <f t="shared" si="91"/>
        <v>2</v>
      </c>
      <c r="AK98" s="82">
        <f t="shared" si="92"/>
        <v>6</v>
      </c>
      <c r="AL98" s="83">
        <f t="shared" si="93"/>
        <v>50</v>
      </c>
      <c r="AM98" s="64" t="str">
        <f t="shared" si="94"/>
        <v>N</v>
      </c>
      <c r="AN98" s="81">
        <f t="shared" si="95"/>
        <v>2</v>
      </c>
      <c r="AO98" s="81">
        <f t="shared" si="96"/>
        <v>6</v>
      </c>
      <c r="AP98" s="85">
        <f t="shared" si="97"/>
        <v>38</v>
      </c>
      <c r="AQ98" s="64" t="str">
        <f t="shared" si="98"/>
        <v>N</v>
      </c>
      <c r="AR98" s="87">
        <f t="shared" si="99"/>
        <v>48</v>
      </c>
      <c r="AS98" s="93" t="str">
        <f t="shared" si="100"/>
        <v>L</v>
      </c>
      <c r="AT98" s="64" t="str">
        <f t="shared" si="101"/>
        <v>2/5</v>
      </c>
      <c r="AU98" s="64">
        <f t="shared" si="110"/>
        <v>2</v>
      </c>
      <c r="AV98" s="82">
        <f t="shared" si="102"/>
        <v>2</v>
      </c>
      <c r="AW98" s="82">
        <f t="shared" si="111"/>
        <v>0</v>
      </c>
      <c r="AX98" s="83">
        <f t="shared" si="103"/>
        <v>28</v>
      </c>
      <c r="AY98" s="64" t="str">
        <f t="shared" si="104"/>
        <v>N</v>
      </c>
      <c r="AZ98" s="81">
        <f t="shared" si="105"/>
        <v>8</v>
      </c>
      <c r="BA98" s="81">
        <f t="shared" si="112"/>
        <v>0</v>
      </c>
      <c r="BB98" s="85">
        <f t="shared" si="106"/>
        <v>-16</v>
      </c>
      <c r="BC98" s="64" t="str">
        <f t="shared" si="107"/>
        <v>Y</v>
      </c>
      <c r="BD98" s="87">
        <f t="shared" si="113"/>
        <v>52</v>
      </c>
    </row>
    <row r="99" spans="1:56">
      <c r="A99" s="197">
        <f t="shared" si="108"/>
        <v>89</v>
      </c>
      <c r="B99" s="198">
        <f>Data!B99</f>
        <v>24</v>
      </c>
      <c r="D99" s="73">
        <f t="shared" si="79"/>
        <v>4</v>
      </c>
      <c r="F99" s="86">
        <f t="shared" si="129"/>
        <v>5</v>
      </c>
      <c r="G99" s="86" t="str">
        <f t="shared" si="80"/>
        <v xml:space="preserve"> </v>
      </c>
      <c r="H99" s="64" t="str">
        <f t="shared" si="81"/>
        <v>N</v>
      </c>
      <c r="I99" s="64" t="str">
        <f t="shared" si="82"/>
        <v xml:space="preserve"> </v>
      </c>
      <c r="J99" s="64" t="str">
        <f t="shared" si="83"/>
        <v xml:space="preserve"> </v>
      </c>
      <c r="K99" s="82" t="str">
        <f t="shared" si="128"/>
        <v>0</v>
      </c>
      <c r="L99" s="82">
        <f t="shared" si="130"/>
        <v>0</v>
      </c>
      <c r="M99" s="83">
        <f t="shared" si="131"/>
        <v>48</v>
      </c>
      <c r="N99" s="64" t="str">
        <f t="shared" si="109"/>
        <v>N</v>
      </c>
      <c r="O99" s="81" t="str">
        <f t="shared" si="124"/>
        <v>0</v>
      </c>
      <c r="P99" s="81">
        <f t="shared" si="125"/>
        <v>0</v>
      </c>
      <c r="Q99" s="85">
        <f t="shared" si="126"/>
        <v>48</v>
      </c>
      <c r="R99" s="64" t="str">
        <f t="shared" si="127"/>
        <v>N</v>
      </c>
      <c r="S99" s="87">
        <f t="shared" si="114"/>
        <v>48</v>
      </c>
      <c r="T99" s="86" t="str">
        <f t="shared" si="84"/>
        <v xml:space="preserve"> </v>
      </c>
      <c r="U99" s="64" t="str">
        <f t="shared" si="85"/>
        <v>N</v>
      </c>
      <c r="V99" s="64" t="str">
        <f t="shared" si="86"/>
        <v xml:space="preserve"> </v>
      </c>
      <c r="W99" s="64" t="str">
        <f t="shared" si="87"/>
        <v xml:space="preserve"> </v>
      </c>
      <c r="X99" s="82" t="str">
        <f t="shared" si="115"/>
        <v>0</v>
      </c>
      <c r="Y99" s="82">
        <f t="shared" si="116"/>
        <v>0</v>
      </c>
      <c r="Z99" s="83">
        <f t="shared" si="117"/>
        <v>46</v>
      </c>
      <c r="AA99" s="64" t="str">
        <f t="shared" si="118"/>
        <v>N</v>
      </c>
      <c r="AB99" s="81" t="str">
        <f t="shared" si="119"/>
        <v>0</v>
      </c>
      <c r="AC99" s="81">
        <f t="shared" si="120"/>
        <v>0</v>
      </c>
      <c r="AD99" s="85">
        <f t="shared" si="121"/>
        <v>46</v>
      </c>
      <c r="AE99" s="64" t="str">
        <f t="shared" si="122"/>
        <v>N</v>
      </c>
      <c r="AF99" s="87">
        <f t="shared" si="123"/>
        <v>46</v>
      </c>
      <c r="AG99" s="93" t="str">
        <f t="shared" si="88"/>
        <v>W</v>
      </c>
      <c r="AH99" s="64" t="str">
        <f t="shared" si="89"/>
        <v>1/6</v>
      </c>
      <c r="AI99" s="64">
        <f t="shared" si="90"/>
        <v>1</v>
      </c>
      <c r="AJ99" s="82">
        <f t="shared" si="91"/>
        <v>2</v>
      </c>
      <c r="AK99" s="82">
        <f t="shared" si="92"/>
        <v>6</v>
      </c>
      <c r="AL99" s="83">
        <f t="shared" si="93"/>
        <v>54</v>
      </c>
      <c r="AM99" s="64" t="str">
        <f t="shared" si="94"/>
        <v>N</v>
      </c>
      <c r="AN99" s="81">
        <f t="shared" si="95"/>
        <v>2</v>
      </c>
      <c r="AO99" s="81">
        <f t="shared" si="96"/>
        <v>6</v>
      </c>
      <c r="AP99" s="85">
        <f t="shared" si="97"/>
        <v>42</v>
      </c>
      <c r="AQ99" s="64" t="str">
        <f t="shared" si="98"/>
        <v>N</v>
      </c>
      <c r="AR99" s="87">
        <f t="shared" si="99"/>
        <v>48</v>
      </c>
      <c r="AS99" s="93" t="str">
        <f t="shared" si="100"/>
        <v>L</v>
      </c>
      <c r="AT99" s="64" t="str">
        <f t="shared" si="101"/>
        <v>3/4</v>
      </c>
      <c r="AU99" s="64">
        <f t="shared" si="110"/>
        <v>3</v>
      </c>
      <c r="AV99" s="82">
        <f t="shared" si="102"/>
        <v>4</v>
      </c>
      <c r="AW99" s="82">
        <f t="shared" si="111"/>
        <v>0</v>
      </c>
      <c r="AX99" s="83">
        <f t="shared" si="103"/>
        <v>24</v>
      </c>
      <c r="AY99" s="64" t="str">
        <f t="shared" si="104"/>
        <v>N</v>
      </c>
      <c r="AZ99" s="81">
        <f t="shared" si="105"/>
        <v>8</v>
      </c>
      <c r="BA99" s="81">
        <f t="shared" si="112"/>
        <v>0</v>
      </c>
      <c r="BB99" s="85">
        <f t="shared" si="106"/>
        <v>-24</v>
      </c>
      <c r="BC99" s="64" t="str">
        <f t="shared" si="107"/>
        <v>Y</v>
      </c>
      <c r="BD99" s="87">
        <f t="shared" si="113"/>
        <v>52</v>
      </c>
    </row>
    <row r="100" spans="1:56">
      <c r="A100" s="197">
        <f t="shared" si="108"/>
        <v>90</v>
      </c>
      <c r="B100" s="198">
        <f>Data!B100</f>
        <v>18</v>
      </c>
      <c r="D100" s="73">
        <f t="shared" si="79"/>
        <v>3</v>
      </c>
      <c r="F100" s="86">
        <f t="shared" si="129"/>
        <v>6</v>
      </c>
      <c r="G100" s="86" t="str">
        <f t="shared" si="80"/>
        <v xml:space="preserve"> </v>
      </c>
      <c r="H100" s="64" t="str">
        <f t="shared" si="81"/>
        <v>N</v>
      </c>
      <c r="I100" s="64" t="str">
        <f t="shared" si="82"/>
        <v xml:space="preserve"> </v>
      </c>
      <c r="J100" s="64" t="str">
        <f t="shared" si="83"/>
        <v xml:space="preserve"> </v>
      </c>
      <c r="K100" s="82" t="str">
        <f t="shared" si="128"/>
        <v>0</v>
      </c>
      <c r="L100" s="82">
        <f t="shared" si="130"/>
        <v>0</v>
      </c>
      <c r="M100" s="83">
        <f t="shared" si="131"/>
        <v>48</v>
      </c>
      <c r="N100" s="64" t="str">
        <f t="shared" si="109"/>
        <v>N</v>
      </c>
      <c r="O100" s="81" t="str">
        <f t="shared" si="124"/>
        <v>0</v>
      </c>
      <c r="P100" s="81">
        <f t="shared" si="125"/>
        <v>0</v>
      </c>
      <c r="Q100" s="85">
        <f t="shared" si="126"/>
        <v>48</v>
      </c>
      <c r="R100" s="64" t="str">
        <f t="shared" si="127"/>
        <v>N</v>
      </c>
      <c r="S100" s="87">
        <f t="shared" si="114"/>
        <v>48</v>
      </c>
      <c r="T100" s="86" t="str">
        <f t="shared" si="84"/>
        <v xml:space="preserve"> </v>
      </c>
      <c r="U100" s="64" t="str">
        <f t="shared" si="85"/>
        <v>N</v>
      </c>
      <c r="V100" s="64" t="str">
        <f t="shared" si="86"/>
        <v xml:space="preserve"> </v>
      </c>
      <c r="W100" s="64" t="str">
        <f t="shared" si="87"/>
        <v xml:space="preserve"> </v>
      </c>
      <c r="X100" s="82" t="str">
        <f t="shared" si="115"/>
        <v>0</v>
      </c>
      <c r="Y100" s="82">
        <f t="shared" si="116"/>
        <v>0</v>
      </c>
      <c r="Z100" s="83">
        <f t="shared" si="117"/>
        <v>46</v>
      </c>
      <c r="AA100" s="64" t="str">
        <f t="shared" si="118"/>
        <v>N</v>
      </c>
      <c r="AB100" s="81" t="str">
        <f t="shared" si="119"/>
        <v>0</v>
      </c>
      <c r="AC100" s="81">
        <f t="shared" si="120"/>
        <v>0</v>
      </c>
      <c r="AD100" s="85">
        <f t="shared" si="121"/>
        <v>46</v>
      </c>
      <c r="AE100" s="64" t="str">
        <f t="shared" si="122"/>
        <v>N</v>
      </c>
      <c r="AF100" s="87">
        <f t="shared" si="123"/>
        <v>46</v>
      </c>
      <c r="AG100" s="93" t="str">
        <f t="shared" si="88"/>
        <v>L</v>
      </c>
      <c r="AH100" s="64" t="str">
        <f t="shared" si="89"/>
        <v>2/5</v>
      </c>
      <c r="AI100" s="64">
        <f t="shared" si="90"/>
        <v>2</v>
      </c>
      <c r="AJ100" s="82">
        <f t="shared" si="91"/>
        <v>2</v>
      </c>
      <c r="AK100" s="82">
        <f t="shared" si="92"/>
        <v>0</v>
      </c>
      <c r="AL100" s="83">
        <f t="shared" si="93"/>
        <v>52</v>
      </c>
      <c r="AM100" s="64" t="str">
        <f t="shared" si="94"/>
        <v>N</v>
      </c>
      <c r="AN100" s="81">
        <f t="shared" si="95"/>
        <v>2</v>
      </c>
      <c r="AO100" s="81">
        <f t="shared" si="96"/>
        <v>0</v>
      </c>
      <c r="AP100" s="85">
        <f t="shared" si="97"/>
        <v>40</v>
      </c>
      <c r="AQ100" s="64" t="str">
        <f t="shared" si="98"/>
        <v>N</v>
      </c>
      <c r="AR100" s="87">
        <f t="shared" si="99"/>
        <v>48</v>
      </c>
      <c r="AS100" s="93" t="str">
        <f t="shared" si="100"/>
        <v>W</v>
      </c>
      <c r="AT100" s="64" t="str">
        <f t="shared" si="101"/>
        <v>1/6</v>
      </c>
      <c r="AU100" s="64">
        <f t="shared" si="110"/>
        <v>1</v>
      </c>
      <c r="AV100" s="82">
        <f t="shared" si="102"/>
        <v>2</v>
      </c>
      <c r="AW100" s="82">
        <f t="shared" si="111"/>
        <v>12</v>
      </c>
      <c r="AX100" s="83">
        <f t="shared" si="103"/>
        <v>34</v>
      </c>
      <c r="AY100" s="64" t="str">
        <f t="shared" si="104"/>
        <v>N</v>
      </c>
      <c r="AZ100" s="81">
        <f t="shared" si="105"/>
        <v>8</v>
      </c>
      <c r="BA100" s="81">
        <f t="shared" si="112"/>
        <v>24</v>
      </c>
      <c r="BB100" s="85">
        <f t="shared" si="106"/>
        <v>-8</v>
      </c>
      <c r="BC100" s="64" t="str">
        <f t="shared" si="107"/>
        <v>Y</v>
      </c>
      <c r="BD100" s="87">
        <f t="shared" si="113"/>
        <v>52</v>
      </c>
    </row>
    <row r="101" spans="1:56">
      <c r="A101" s="197">
        <f t="shared" si="108"/>
        <v>91</v>
      </c>
      <c r="B101" s="198">
        <f>Data!B101</f>
        <v>35</v>
      </c>
      <c r="D101" s="73">
        <f t="shared" si="79"/>
        <v>6</v>
      </c>
      <c r="F101" s="86">
        <f t="shared" si="129"/>
        <v>1</v>
      </c>
      <c r="G101" s="86" t="str">
        <f t="shared" si="80"/>
        <v xml:space="preserve"> </v>
      </c>
      <c r="H101" s="64" t="str">
        <f t="shared" si="81"/>
        <v>Y</v>
      </c>
      <c r="I101" s="64" t="str">
        <f t="shared" si="82"/>
        <v>1/6</v>
      </c>
      <c r="J101" s="64">
        <f t="shared" si="83"/>
        <v>1</v>
      </c>
      <c r="K101" s="82">
        <f t="shared" si="128"/>
        <v>2</v>
      </c>
      <c r="L101" s="82">
        <f t="shared" si="130"/>
        <v>0</v>
      </c>
      <c r="M101" s="83">
        <f t="shared" si="131"/>
        <v>46</v>
      </c>
      <c r="N101" s="64" t="str">
        <f t="shared" si="109"/>
        <v>N</v>
      </c>
      <c r="O101" s="81">
        <f t="shared" si="124"/>
        <v>2</v>
      </c>
      <c r="P101" s="81">
        <f t="shared" si="125"/>
        <v>0</v>
      </c>
      <c r="Q101" s="85">
        <f t="shared" si="126"/>
        <v>46</v>
      </c>
      <c r="R101" s="64" t="str">
        <f t="shared" si="127"/>
        <v>N</v>
      </c>
      <c r="S101" s="87">
        <f t="shared" si="114"/>
        <v>48</v>
      </c>
      <c r="T101" s="86" t="str">
        <f t="shared" si="84"/>
        <v xml:space="preserve"> </v>
      </c>
      <c r="U101" s="64" t="str">
        <f t="shared" si="85"/>
        <v>Y</v>
      </c>
      <c r="V101" s="64" t="str">
        <f t="shared" si="86"/>
        <v>1/6</v>
      </c>
      <c r="W101" s="64">
        <f t="shared" si="87"/>
        <v>1</v>
      </c>
      <c r="X101" s="82">
        <f t="shared" si="115"/>
        <v>2</v>
      </c>
      <c r="Y101" s="82">
        <f t="shared" si="116"/>
        <v>0</v>
      </c>
      <c r="Z101" s="83">
        <f t="shared" si="117"/>
        <v>44</v>
      </c>
      <c r="AA101" s="64" t="str">
        <f t="shared" si="118"/>
        <v>N</v>
      </c>
      <c r="AB101" s="81">
        <f t="shared" si="119"/>
        <v>2</v>
      </c>
      <c r="AC101" s="81">
        <f t="shared" si="120"/>
        <v>0</v>
      </c>
      <c r="AD101" s="85">
        <f t="shared" si="121"/>
        <v>44</v>
      </c>
      <c r="AE101" s="64" t="str">
        <f t="shared" si="122"/>
        <v>N</v>
      </c>
      <c r="AF101" s="87">
        <f t="shared" si="123"/>
        <v>46</v>
      </c>
      <c r="AG101" s="93" t="str">
        <f t="shared" si="88"/>
        <v>L</v>
      </c>
      <c r="AH101" s="64" t="str">
        <f t="shared" si="89"/>
        <v>3/4</v>
      </c>
      <c r="AI101" s="64">
        <f t="shared" si="90"/>
        <v>3</v>
      </c>
      <c r="AJ101" s="82">
        <f t="shared" si="91"/>
        <v>4</v>
      </c>
      <c r="AK101" s="82">
        <f t="shared" si="92"/>
        <v>0</v>
      </c>
      <c r="AL101" s="83">
        <f t="shared" si="93"/>
        <v>48</v>
      </c>
      <c r="AM101" s="64" t="str">
        <f t="shared" si="94"/>
        <v>N</v>
      </c>
      <c r="AN101" s="81">
        <f t="shared" si="95"/>
        <v>4</v>
      </c>
      <c r="AO101" s="81">
        <f t="shared" si="96"/>
        <v>0</v>
      </c>
      <c r="AP101" s="85">
        <f t="shared" si="97"/>
        <v>36</v>
      </c>
      <c r="AQ101" s="64" t="str">
        <f t="shared" si="98"/>
        <v>N</v>
      </c>
      <c r="AR101" s="87">
        <f t="shared" si="99"/>
        <v>48</v>
      </c>
      <c r="AS101" s="93" t="str">
        <f t="shared" si="100"/>
        <v>L</v>
      </c>
      <c r="AT101" s="64" t="str">
        <f t="shared" si="101"/>
        <v>2/5</v>
      </c>
      <c r="AU101" s="64">
        <f t="shared" si="110"/>
        <v>2</v>
      </c>
      <c r="AV101" s="82">
        <f t="shared" si="102"/>
        <v>2</v>
      </c>
      <c r="AW101" s="82">
        <f t="shared" si="111"/>
        <v>0</v>
      </c>
      <c r="AX101" s="83">
        <f t="shared" si="103"/>
        <v>32</v>
      </c>
      <c r="AY101" s="64" t="str">
        <f t="shared" si="104"/>
        <v>N</v>
      </c>
      <c r="AZ101" s="81">
        <f t="shared" si="105"/>
        <v>8</v>
      </c>
      <c r="BA101" s="81">
        <f t="shared" si="112"/>
        <v>0</v>
      </c>
      <c r="BB101" s="85">
        <f t="shared" si="106"/>
        <v>-16</v>
      </c>
      <c r="BC101" s="64" t="str">
        <f t="shared" si="107"/>
        <v>Y</v>
      </c>
      <c r="BD101" s="87">
        <f t="shared" si="113"/>
        <v>52</v>
      </c>
    </row>
    <row r="102" spans="1:56">
      <c r="A102" s="197">
        <f t="shared" si="108"/>
        <v>92</v>
      </c>
      <c r="B102" s="198">
        <f>Data!B102</f>
        <v>14</v>
      </c>
      <c r="D102" s="73">
        <f t="shared" si="79"/>
        <v>3</v>
      </c>
      <c r="F102" s="86">
        <f t="shared" si="129"/>
        <v>2</v>
      </c>
      <c r="G102" s="86" t="str">
        <f t="shared" si="80"/>
        <v>W</v>
      </c>
      <c r="H102" s="64" t="str">
        <f t="shared" si="81"/>
        <v>N</v>
      </c>
      <c r="I102" s="64" t="str">
        <f t="shared" si="82"/>
        <v xml:space="preserve"> </v>
      </c>
      <c r="J102" s="64" t="str">
        <f t="shared" si="83"/>
        <v xml:space="preserve"> </v>
      </c>
      <c r="K102" s="82" t="str">
        <f t="shared" si="128"/>
        <v>0</v>
      </c>
      <c r="L102" s="82">
        <f t="shared" si="130"/>
        <v>6</v>
      </c>
      <c r="M102" s="83">
        <f t="shared" si="131"/>
        <v>52</v>
      </c>
      <c r="N102" s="64" t="str">
        <f t="shared" si="109"/>
        <v>N</v>
      </c>
      <c r="O102" s="81" t="str">
        <f t="shared" si="124"/>
        <v>0</v>
      </c>
      <c r="P102" s="81">
        <f t="shared" si="125"/>
        <v>6</v>
      </c>
      <c r="Q102" s="85">
        <f t="shared" si="126"/>
        <v>52</v>
      </c>
      <c r="R102" s="64" t="str">
        <f t="shared" si="127"/>
        <v>N</v>
      </c>
      <c r="S102" s="87">
        <f t="shared" si="114"/>
        <v>52</v>
      </c>
      <c r="T102" s="86" t="str">
        <f t="shared" si="84"/>
        <v>W</v>
      </c>
      <c r="U102" s="64" t="str">
        <f t="shared" si="85"/>
        <v>N</v>
      </c>
      <c r="V102" s="64" t="str">
        <f t="shared" si="86"/>
        <v xml:space="preserve"> </v>
      </c>
      <c r="W102" s="64" t="str">
        <f t="shared" si="87"/>
        <v xml:space="preserve"> </v>
      </c>
      <c r="X102" s="82" t="str">
        <f t="shared" si="115"/>
        <v>0</v>
      </c>
      <c r="Y102" s="82">
        <f t="shared" si="116"/>
        <v>6</v>
      </c>
      <c r="Z102" s="83">
        <f t="shared" si="117"/>
        <v>50</v>
      </c>
      <c r="AA102" s="64" t="str">
        <f t="shared" si="118"/>
        <v>N</v>
      </c>
      <c r="AB102" s="81" t="str">
        <f t="shared" si="119"/>
        <v>0</v>
      </c>
      <c r="AC102" s="81">
        <f t="shared" si="120"/>
        <v>6</v>
      </c>
      <c r="AD102" s="85">
        <f t="shared" si="121"/>
        <v>50</v>
      </c>
      <c r="AE102" s="64" t="str">
        <f t="shared" si="122"/>
        <v>N</v>
      </c>
      <c r="AF102" s="87">
        <f t="shared" si="123"/>
        <v>50</v>
      </c>
      <c r="AG102" s="93" t="str">
        <f t="shared" si="88"/>
        <v>L</v>
      </c>
      <c r="AH102" s="64" t="str">
        <f t="shared" si="89"/>
        <v>3/4</v>
      </c>
      <c r="AI102" s="64">
        <f t="shared" si="90"/>
        <v>4</v>
      </c>
      <c r="AJ102" s="82">
        <f t="shared" si="91"/>
        <v>6</v>
      </c>
      <c r="AK102" s="82">
        <f t="shared" si="92"/>
        <v>0</v>
      </c>
      <c r="AL102" s="83">
        <f t="shared" si="93"/>
        <v>42</v>
      </c>
      <c r="AM102" s="64" t="str">
        <f t="shared" si="94"/>
        <v>N</v>
      </c>
      <c r="AN102" s="81">
        <f t="shared" si="95"/>
        <v>6</v>
      </c>
      <c r="AO102" s="81">
        <f t="shared" si="96"/>
        <v>0</v>
      </c>
      <c r="AP102" s="85">
        <f t="shared" si="97"/>
        <v>30</v>
      </c>
      <c r="AQ102" s="64" t="str">
        <f t="shared" si="98"/>
        <v>N</v>
      </c>
      <c r="AR102" s="87">
        <f t="shared" si="99"/>
        <v>48</v>
      </c>
      <c r="AS102" s="93" t="str">
        <f t="shared" si="100"/>
        <v>L</v>
      </c>
      <c r="AT102" s="64" t="str">
        <f t="shared" si="101"/>
        <v>3/4</v>
      </c>
      <c r="AU102" s="64">
        <f t="shared" si="110"/>
        <v>3</v>
      </c>
      <c r="AV102" s="82">
        <f t="shared" si="102"/>
        <v>4</v>
      </c>
      <c r="AW102" s="82">
        <f t="shared" si="111"/>
        <v>0</v>
      </c>
      <c r="AX102" s="83">
        <f t="shared" si="103"/>
        <v>28</v>
      </c>
      <c r="AY102" s="64" t="str">
        <f t="shared" si="104"/>
        <v>N</v>
      </c>
      <c r="AZ102" s="81">
        <f t="shared" si="105"/>
        <v>8</v>
      </c>
      <c r="BA102" s="81">
        <f t="shared" si="112"/>
        <v>0</v>
      </c>
      <c r="BB102" s="85">
        <f t="shared" si="106"/>
        <v>-24</v>
      </c>
      <c r="BC102" s="64" t="str">
        <f t="shared" si="107"/>
        <v>Y</v>
      </c>
      <c r="BD102" s="87">
        <f t="shared" si="113"/>
        <v>52</v>
      </c>
    </row>
    <row r="103" spans="1:56">
      <c r="A103" s="197">
        <f t="shared" si="108"/>
        <v>93</v>
      </c>
      <c r="B103" s="198">
        <f>Data!B103</f>
        <v>35</v>
      </c>
      <c r="D103" s="73">
        <f t="shared" si="79"/>
        <v>6</v>
      </c>
      <c r="F103" s="86">
        <f t="shared" si="129"/>
        <v>3</v>
      </c>
      <c r="G103" s="86" t="str">
        <f t="shared" si="80"/>
        <v xml:space="preserve"> </v>
      </c>
      <c r="H103" s="64" t="str">
        <f t="shared" si="81"/>
        <v>N</v>
      </c>
      <c r="I103" s="64" t="str">
        <f t="shared" si="82"/>
        <v xml:space="preserve"> </v>
      </c>
      <c r="J103" s="64" t="str">
        <f t="shared" si="83"/>
        <v xml:space="preserve"> </v>
      </c>
      <c r="K103" s="82" t="str">
        <f t="shared" si="128"/>
        <v>0</v>
      </c>
      <c r="L103" s="82">
        <f t="shared" si="130"/>
        <v>0</v>
      </c>
      <c r="M103" s="83">
        <f t="shared" si="131"/>
        <v>52</v>
      </c>
      <c r="N103" s="64" t="str">
        <f t="shared" si="109"/>
        <v>N</v>
      </c>
      <c r="O103" s="81" t="str">
        <f t="shared" si="124"/>
        <v>0</v>
      </c>
      <c r="P103" s="81">
        <f t="shared" si="125"/>
        <v>0</v>
      </c>
      <c r="Q103" s="85">
        <f t="shared" si="126"/>
        <v>52</v>
      </c>
      <c r="R103" s="64" t="str">
        <f t="shared" si="127"/>
        <v>N</v>
      </c>
      <c r="S103" s="87">
        <f t="shared" si="114"/>
        <v>52</v>
      </c>
      <c r="T103" s="86" t="str">
        <f t="shared" si="84"/>
        <v xml:space="preserve"> </v>
      </c>
      <c r="U103" s="64" t="str">
        <f t="shared" si="85"/>
        <v>N</v>
      </c>
      <c r="V103" s="64" t="str">
        <f t="shared" si="86"/>
        <v xml:space="preserve"> </v>
      </c>
      <c r="W103" s="64" t="str">
        <f t="shared" si="87"/>
        <v xml:space="preserve"> </v>
      </c>
      <c r="X103" s="82" t="str">
        <f t="shared" si="115"/>
        <v>0</v>
      </c>
      <c r="Y103" s="82">
        <f t="shared" si="116"/>
        <v>0</v>
      </c>
      <c r="Z103" s="83">
        <f t="shared" si="117"/>
        <v>50</v>
      </c>
      <c r="AA103" s="64" t="str">
        <f t="shared" si="118"/>
        <v>N</v>
      </c>
      <c r="AB103" s="81" t="str">
        <f t="shared" si="119"/>
        <v>0</v>
      </c>
      <c r="AC103" s="81">
        <f t="shared" si="120"/>
        <v>0</v>
      </c>
      <c r="AD103" s="85">
        <f t="shared" si="121"/>
        <v>50</v>
      </c>
      <c r="AE103" s="64" t="str">
        <f t="shared" si="122"/>
        <v>N</v>
      </c>
      <c r="AF103" s="87">
        <f t="shared" si="123"/>
        <v>50</v>
      </c>
      <c r="AG103" s="93" t="str">
        <f t="shared" si="88"/>
        <v>W</v>
      </c>
      <c r="AH103" s="64" t="str">
        <f t="shared" si="89"/>
        <v>1/6</v>
      </c>
      <c r="AI103" s="64">
        <f t="shared" si="90"/>
        <v>1</v>
      </c>
      <c r="AJ103" s="82">
        <f t="shared" si="91"/>
        <v>2</v>
      </c>
      <c r="AK103" s="82">
        <f t="shared" si="92"/>
        <v>18</v>
      </c>
      <c r="AL103" s="83">
        <f t="shared" si="93"/>
        <v>58</v>
      </c>
      <c r="AM103" s="64" t="str">
        <f t="shared" si="94"/>
        <v>N</v>
      </c>
      <c r="AN103" s="81">
        <f t="shared" si="95"/>
        <v>2</v>
      </c>
      <c r="AO103" s="81">
        <f t="shared" si="96"/>
        <v>18</v>
      </c>
      <c r="AP103" s="85">
        <f t="shared" si="97"/>
        <v>46</v>
      </c>
      <c r="AQ103" s="64" t="str">
        <f t="shared" si="98"/>
        <v>N</v>
      </c>
      <c r="AR103" s="87">
        <f t="shared" si="99"/>
        <v>48</v>
      </c>
      <c r="AS103" s="93" t="str">
        <f t="shared" si="100"/>
        <v>W</v>
      </c>
      <c r="AT103" s="64" t="str">
        <f t="shared" si="101"/>
        <v>1/6</v>
      </c>
      <c r="AU103" s="64">
        <f t="shared" si="110"/>
        <v>1</v>
      </c>
      <c r="AV103" s="82">
        <f t="shared" si="102"/>
        <v>2</v>
      </c>
      <c r="AW103" s="82">
        <f t="shared" si="111"/>
        <v>12</v>
      </c>
      <c r="AX103" s="83">
        <f t="shared" si="103"/>
        <v>38</v>
      </c>
      <c r="AY103" s="64" t="str">
        <f t="shared" si="104"/>
        <v>N</v>
      </c>
      <c r="AZ103" s="81">
        <f t="shared" si="105"/>
        <v>8</v>
      </c>
      <c r="BA103" s="81">
        <f t="shared" si="112"/>
        <v>24</v>
      </c>
      <c r="BB103" s="85">
        <f t="shared" si="106"/>
        <v>-8</v>
      </c>
      <c r="BC103" s="64" t="str">
        <f t="shared" si="107"/>
        <v>Y</v>
      </c>
      <c r="BD103" s="87">
        <f t="shared" si="113"/>
        <v>52</v>
      </c>
    </row>
    <row r="104" spans="1:56">
      <c r="A104" s="197">
        <f t="shared" si="108"/>
        <v>94</v>
      </c>
      <c r="B104" s="198">
        <f>Data!B104</f>
        <v>12</v>
      </c>
      <c r="D104" s="73">
        <f t="shared" si="79"/>
        <v>2</v>
      </c>
      <c r="F104" s="86">
        <f t="shared" si="129"/>
        <v>4</v>
      </c>
      <c r="G104" s="86" t="str">
        <f t="shared" si="80"/>
        <v xml:space="preserve"> </v>
      </c>
      <c r="H104" s="64" t="str">
        <f t="shared" si="81"/>
        <v>N</v>
      </c>
      <c r="I104" s="64" t="str">
        <f t="shared" si="82"/>
        <v xml:space="preserve"> </v>
      </c>
      <c r="J104" s="64" t="str">
        <f t="shared" si="83"/>
        <v xml:space="preserve"> </v>
      </c>
      <c r="K104" s="82" t="str">
        <f t="shared" si="128"/>
        <v>0</v>
      </c>
      <c r="L104" s="82">
        <f t="shared" si="130"/>
        <v>0</v>
      </c>
      <c r="M104" s="83">
        <f t="shared" si="131"/>
        <v>52</v>
      </c>
      <c r="N104" s="64" t="str">
        <f t="shared" si="109"/>
        <v>N</v>
      </c>
      <c r="O104" s="81" t="str">
        <f t="shared" si="124"/>
        <v>0</v>
      </c>
      <c r="P104" s="81">
        <f t="shared" si="125"/>
        <v>0</v>
      </c>
      <c r="Q104" s="85">
        <f t="shared" si="126"/>
        <v>52</v>
      </c>
      <c r="R104" s="64" t="str">
        <f t="shared" si="127"/>
        <v>N</v>
      </c>
      <c r="S104" s="87">
        <f t="shared" si="114"/>
        <v>52</v>
      </c>
      <c r="T104" s="86" t="str">
        <f t="shared" si="84"/>
        <v xml:space="preserve"> </v>
      </c>
      <c r="U104" s="64" t="str">
        <f t="shared" si="85"/>
        <v>N</v>
      </c>
      <c r="V104" s="64" t="str">
        <f t="shared" si="86"/>
        <v xml:space="preserve"> </v>
      </c>
      <c r="W104" s="64" t="str">
        <f t="shared" si="87"/>
        <v xml:space="preserve"> </v>
      </c>
      <c r="X104" s="82" t="str">
        <f t="shared" si="115"/>
        <v>0</v>
      </c>
      <c r="Y104" s="82">
        <f t="shared" si="116"/>
        <v>0</v>
      </c>
      <c r="Z104" s="83">
        <f t="shared" si="117"/>
        <v>50</v>
      </c>
      <c r="AA104" s="64" t="str">
        <f t="shared" si="118"/>
        <v>N</v>
      </c>
      <c r="AB104" s="81" t="str">
        <f t="shared" si="119"/>
        <v>0</v>
      </c>
      <c r="AC104" s="81">
        <f t="shared" si="120"/>
        <v>0</v>
      </c>
      <c r="AD104" s="85">
        <f t="shared" si="121"/>
        <v>50</v>
      </c>
      <c r="AE104" s="64" t="str">
        <f t="shared" si="122"/>
        <v>N</v>
      </c>
      <c r="AF104" s="87">
        <f t="shared" si="123"/>
        <v>50</v>
      </c>
      <c r="AG104" s="93" t="str">
        <f t="shared" si="88"/>
        <v>W</v>
      </c>
      <c r="AH104" s="64" t="str">
        <f t="shared" si="89"/>
        <v>1/6</v>
      </c>
      <c r="AI104" s="64">
        <f t="shared" si="90"/>
        <v>1</v>
      </c>
      <c r="AJ104" s="82">
        <f t="shared" si="91"/>
        <v>2</v>
      </c>
      <c r="AK104" s="82">
        <f t="shared" si="92"/>
        <v>6</v>
      </c>
      <c r="AL104" s="83">
        <f t="shared" si="93"/>
        <v>62</v>
      </c>
      <c r="AM104" s="64" t="str">
        <f t="shared" si="94"/>
        <v>N</v>
      </c>
      <c r="AN104" s="81">
        <f t="shared" si="95"/>
        <v>2</v>
      </c>
      <c r="AO104" s="81">
        <f t="shared" si="96"/>
        <v>6</v>
      </c>
      <c r="AP104" s="85">
        <f t="shared" si="97"/>
        <v>50</v>
      </c>
      <c r="AQ104" s="64" t="str">
        <f t="shared" si="98"/>
        <v>N</v>
      </c>
      <c r="AR104" s="87">
        <f t="shared" si="99"/>
        <v>50</v>
      </c>
      <c r="AS104" s="93" t="str">
        <f t="shared" si="100"/>
        <v>W</v>
      </c>
      <c r="AT104" s="64" t="str">
        <f t="shared" si="101"/>
        <v>1/6</v>
      </c>
      <c r="AU104" s="64">
        <f t="shared" si="110"/>
        <v>1</v>
      </c>
      <c r="AV104" s="82">
        <f t="shared" si="102"/>
        <v>2</v>
      </c>
      <c r="AW104" s="82">
        <f t="shared" si="111"/>
        <v>6</v>
      </c>
      <c r="AX104" s="83">
        <f t="shared" si="103"/>
        <v>42</v>
      </c>
      <c r="AY104" s="64" t="str">
        <f t="shared" si="104"/>
        <v>N</v>
      </c>
      <c r="AZ104" s="81">
        <f t="shared" si="105"/>
        <v>8</v>
      </c>
      <c r="BA104" s="81">
        <f t="shared" si="112"/>
        <v>24</v>
      </c>
      <c r="BB104" s="85">
        <f t="shared" si="106"/>
        <v>8</v>
      </c>
      <c r="BC104" s="64" t="str">
        <f t="shared" si="107"/>
        <v>Y</v>
      </c>
      <c r="BD104" s="87">
        <f t="shared" si="113"/>
        <v>52</v>
      </c>
    </row>
    <row r="105" spans="1:56">
      <c r="A105" s="197">
        <f t="shared" si="108"/>
        <v>95</v>
      </c>
      <c r="B105" s="198">
        <f>Data!B105</f>
        <v>7</v>
      </c>
      <c r="D105" s="73">
        <f t="shared" si="79"/>
        <v>2</v>
      </c>
      <c r="F105" s="86">
        <f t="shared" si="129"/>
        <v>5</v>
      </c>
      <c r="G105" s="86" t="str">
        <f t="shared" si="80"/>
        <v xml:space="preserve"> </v>
      </c>
      <c r="H105" s="64" t="str">
        <f t="shared" si="81"/>
        <v>N</v>
      </c>
      <c r="I105" s="64" t="str">
        <f t="shared" si="82"/>
        <v xml:space="preserve"> </v>
      </c>
      <c r="J105" s="64" t="str">
        <f t="shared" si="83"/>
        <v xml:space="preserve"> </v>
      </c>
      <c r="K105" s="82" t="str">
        <f t="shared" si="128"/>
        <v>0</v>
      </c>
      <c r="L105" s="82">
        <f t="shared" si="130"/>
        <v>0</v>
      </c>
      <c r="M105" s="83">
        <f t="shared" si="131"/>
        <v>52</v>
      </c>
      <c r="N105" s="64" t="str">
        <f t="shared" si="109"/>
        <v>N</v>
      </c>
      <c r="O105" s="81" t="str">
        <f t="shared" si="124"/>
        <v>0</v>
      </c>
      <c r="P105" s="81">
        <f t="shared" si="125"/>
        <v>0</v>
      </c>
      <c r="Q105" s="85">
        <f t="shared" si="126"/>
        <v>52</v>
      </c>
      <c r="R105" s="64" t="str">
        <f t="shared" si="127"/>
        <v>N</v>
      </c>
      <c r="S105" s="87">
        <f t="shared" si="114"/>
        <v>52</v>
      </c>
      <c r="T105" s="86" t="str">
        <f t="shared" si="84"/>
        <v xml:space="preserve"> </v>
      </c>
      <c r="U105" s="64" t="str">
        <f t="shared" si="85"/>
        <v>N</v>
      </c>
      <c r="V105" s="64" t="str">
        <f t="shared" si="86"/>
        <v xml:space="preserve"> </v>
      </c>
      <c r="W105" s="64" t="str">
        <f t="shared" si="87"/>
        <v xml:space="preserve"> </v>
      </c>
      <c r="X105" s="82" t="str">
        <f t="shared" si="115"/>
        <v>0</v>
      </c>
      <c r="Y105" s="82">
        <f t="shared" si="116"/>
        <v>0</v>
      </c>
      <c r="Z105" s="83">
        <f t="shared" si="117"/>
        <v>50</v>
      </c>
      <c r="AA105" s="64" t="str">
        <f t="shared" si="118"/>
        <v>N</v>
      </c>
      <c r="AB105" s="81" t="str">
        <f t="shared" si="119"/>
        <v>0</v>
      </c>
      <c r="AC105" s="81">
        <f t="shared" si="120"/>
        <v>0</v>
      </c>
      <c r="AD105" s="85">
        <f t="shared" si="121"/>
        <v>50</v>
      </c>
      <c r="AE105" s="64" t="str">
        <f t="shared" si="122"/>
        <v>N</v>
      </c>
      <c r="AF105" s="87">
        <f t="shared" si="123"/>
        <v>50</v>
      </c>
      <c r="AG105" s="93" t="str">
        <f t="shared" si="88"/>
        <v>L</v>
      </c>
      <c r="AH105" s="64" t="str">
        <f t="shared" si="89"/>
        <v>2/5</v>
      </c>
      <c r="AI105" s="64">
        <f t="shared" si="90"/>
        <v>2</v>
      </c>
      <c r="AJ105" s="82">
        <f t="shared" si="91"/>
        <v>2</v>
      </c>
      <c r="AK105" s="82">
        <f t="shared" si="92"/>
        <v>0</v>
      </c>
      <c r="AL105" s="83">
        <f t="shared" si="93"/>
        <v>60</v>
      </c>
      <c r="AM105" s="64" t="str">
        <f t="shared" si="94"/>
        <v>N</v>
      </c>
      <c r="AN105" s="81">
        <f t="shared" si="95"/>
        <v>2</v>
      </c>
      <c r="AO105" s="81">
        <f t="shared" si="96"/>
        <v>0</v>
      </c>
      <c r="AP105" s="85">
        <f t="shared" si="97"/>
        <v>48</v>
      </c>
      <c r="AQ105" s="64" t="str">
        <f t="shared" si="98"/>
        <v>N</v>
      </c>
      <c r="AR105" s="87">
        <f t="shared" si="99"/>
        <v>50</v>
      </c>
      <c r="AS105" s="93" t="str">
        <f t="shared" si="100"/>
        <v>L</v>
      </c>
      <c r="AT105" s="64" t="str">
        <f t="shared" si="101"/>
        <v>2/5</v>
      </c>
      <c r="AU105" s="64">
        <f t="shared" si="110"/>
        <v>2</v>
      </c>
      <c r="AV105" s="82">
        <f t="shared" si="102"/>
        <v>2</v>
      </c>
      <c r="AW105" s="82">
        <f t="shared" si="111"/>
        <v>0</v>
      </c>
      <c r="AX105" s="83">
        <f t="shared" si="103"/>
        <v>40</v>
      </c>
      <c r="AY105" s="64" t="str">
        <f t="shared" si="104"/>
        <v>N</v>
      </c>
      <c r="AZ105" s="81">
        <f t="shared" si="105"/>
        <v>8</v>
      </c>
      <c r="BA105" s="81">
        <f t="shared" si="112"/>
        <v>0</v>
      </c>
      <c r="BB105" s="85">
        <f t="shared" si="106"/>
        <v>0</v>
      </c>
      <c r="BC105" s="64" t="str">
        <f t="shared" si="107"/>
        <v>Y</v>
      </c>
      <c r="BD105" s="87">
        <f t="shared" si="113"/>
        <v>52</v>
      </c>
    </row>
    <row r="106" spans="1:56">
      <c r="A106" s="197">
        <f t="shared" si="108"/>
        <v>96</v>
      </c>
      <c r="B106" s="198">
        <f>Data!B106</f>
        <v>33</v>
      </c>
      <c r="D106" s="73">
        <f t="shared" si="79"/>
        <v>6</v>
      </c>
      <c r="F106" s="86">
        <f t="shared" si="129"/>
        <v>6</v>
      </c>
      <c r="G106" s="86" t="str">
        <f t="shared" si="80"/>
        <v xml:space="preserve"> </v>
      </c>
      <c r="H106" s="64" t="str">
        <f t="shared" si="81"/>
        <v>N</v>
      </c>
      <c r="I106" s="64" t="str">
        <f t="shared" si="82"/>
        <v xml:space="preserve"> </v>
      </c>
      <c r="J106" s="64" t="str">
        <f t="shared" si="83"/>
        <v xml:space="preserve"> </v>
      </c>
      <c r="K106" s="82" t="str">
        <f t="shared" si="128"/>
        <v>0</v>
      </c>
      <c r="L106" s="82">
        <f t="shared" si="130"/>
        <v>0</v>
      </c>
      <c r="M106" s="83">
        <f t="shared" si="131"/>
        <v>52</v>
      </c>
      <c r="N106" s="64" t="str">
        <f t="shared" si="109"/>
        <v>N</v>
      </c>
      <c r="O106" s="81" t="str">
        <f t="shared" si="124"/>
        <v>0</v>
      </c>
      <c r="P106" s="81">
        <f t="shared" si="125"/>
        <v>0</v>
      </c>
      <c r="Q106" s="85">
        <f t="shared" si="126"/>
        <v>52</v>
      </c>
      <c r="R106" s="64" t="str">
        <f t="shared" si="127"/>
        <v>N</v>
      </c>
      <c r="S106" s="87">
        <f t="shared" si="114"/>
        <v>52</v>
      </c>
      <c r="T106" s="86" t="str">
        <f t="shared" si="84"/>
        <v xml:space="preserve"> </v>
      </c>
      <c r="U106" s="64" t="str">
        <f t="shared" si="85"/>
        <v>N</v>
      </c>
      <c r="V106" s="64" t="str">
        <f t="shared" si="86"/>
        <v xml:space="preserve"> </v>
      </c>
      <c r="W106" s="64" t="str">
        <f t="shared" si="87"/>
        <v xml:space="preserve"> </v>
      </c>
      <c r="X106" s="82" t="str">
        <f t="shared" si="115"/>
        <v>0</v>
      </c>
      <c r="Y106" s="82">
        <f t="shared" si="116"/>
        <v>0</v>
      </c>
      <c r="Z106" s="83">
        <f t="shared" si="117"/>
        <v>50</v>
      </c>
      <c r="AA106" s="64" t="str">
        <f t="shared" si="118"/>
        <v>N</v>
      </c>
      <c r="AB106" s="81" t="str">
        <f t="shared" si="119"/>
        <v>0</v>
      </c>
      <c r="AC106" s="81">
        <f t="shared" si="120"/>
        <v>0</v>
      </c>
      <c r="AD106" s="85">
        <f t="shared" si="121"/>
        <v>50</v>
      </c>
      <c r="AE106" s="64" t="str">
        <f t="shared" si="122"/>
        <v>N</v>
      </c>
      <c r="AF106" s="87">
        <f t="shared" si="123"/>
        <v>50</v>
      </c>
      <c r="AG106" s="93" t="str">
        <f t="shared" si="88"/>
        <v>W</v>
      </c>
      <c r="AH106" s="64" t="str">
        <f t="shared" si="89"/>
        <v>1/6</v>
      </c>
      <c r="AI106" s="64">
        <f t="shared" si="90"/>
        <v>1</v>
      </c>
      <c r="AJ106" s="82">
        <f t="shared" si="91"/>
        <v>2</v>
      </c>
      <c r="AK106" s="82">
        <f t="shared" si="92"/>
        <v>6</v>
      </c>
      <c r="AL106" s="83">
        <f t="shared" si="93"/>
        <v>64</v>
      </c>
      <c r="AM106" s="64" t="str">
        <f t="shared" si="94"/>
        <v>N</v>
      </c>
      <c r="AN106" s="81">
        <f t="shared" si="95"/>
        <v>2</v>
      </c>
      <c r="AO106" s="81">
        <f t="shared" si="96"/>
        <v>6</v>
      </c>
      <c r="AP106" s="85">
        <f t="shared" si="97"/>
        <v>52</v>
      </c>
      <c r="AQ106" s="64" t="str">
        <f t="shared" si="98"/>
        <v>N</v>
      </c>
      <c r="AR106" s="87">
        <f t="shared" si="99"/>
        <v>52</v>
      </c>
      <c r="AS106" s="93" t="str">
        <f t="shared" si="100"/>
        <v>W</v>
      </c>
      <c r="AT106" s="64" t="str">
        <f t="shared" si="101"/>
        <v>1/6</v>
      </c>
      <c r="AU106" s="64">
        <f t="shared" si="110"/>
        <v>1</v>
      </c>
      <c r="AV106" s="82">
        <f t="shared" si="102"/>
        <v>2</v>
      </c>
      <c r="AW106" s="82">
        <f t="shared" si="111"/>
        <v>6</v>
      </c>
      <c r="AX106" s="83">
        <f t="shared" si="103"/>
        <v>44</v>
      </c>
      <c r="AY106" s="64" t="str">
        <f t="shared" si="104"/>
        <v>N</v>
      </c>
      <c r="AZ106" s="81">
        <f t="shared" si="105"/>
        <v>8</v>
      </c>
      <c r="BA106" s="81">
        <f t="shared" si="112"/>
        <v>24</v>
      </c>
      <c r="BB106" s="85">
        <f t="shared" si="106"/>
        <v>16</v>
      </c>
      <c r="BC106" s="64" t="str">
        <f t="shared" si="107"/>
        <v>Y</v>
      </c>
      <c r="BD106" s="87">
        <f t="shared" si="113"/>
        <v>52</v>
      </c>
    </row>
    <row r="107" spans="1:56">
      <c r="A107" s="197">
        <f t="shared" si="108"/>
        <v>97</v>
      </c>
      <c r="B107" s="198">
        <f>Data!B107</f>
        <v>11</v>
      </c>
      <c r="D107" s="73">
        <f t="shared" si="79"/>
        <v>2</v>
      </c>
      <c r="F107" s="86">
        <f t="shared" si="129"/>
        <v>1</v>
      </c>
      <c r="G107" s="86" t="str">
        <f t="shared" si="80"/>
        <v xml:space="preserve"> </v>
      </c>
      <c r="H107" s="64" t="str">
        <f t="shared" si="81"/>
        <v>Y</v>
      </c>
      <c r="I107" s="64" t="str">
        <f t="shared" si="82"/>
        <v>1/6</v>
      </c>
      <c r="J107" s="64">
        <f t="shared" si="83"/>
        <v>1</v>
      </c>
      <c r="K107" s="82">
        <f t="shared" si="128"/>
        <v>2</v>
      </c>
      <c r="L107" s="82">
        <f t="shared" si="130"/>
        <v>0</v>
      </c>
      <c r="M107" s="83">
        <f t="shared" si="131"/>
        <v>50</v>
      </c>
      <c r="N107" s="64" t="str">
        <f t="shared" si="109"/>
        <v>N</v>
      </c>
      <c r="O107" s="81">
        <f t="shared" si="124"/>
        <v>2</v>
      </c>
      <c r="P107" s="81">
        <f t="shared" si="125"/>
        <v>0</v>
      </c>
      <c r="Q107" s="85">
        <f t="shared" si="126"/>
        <v>50</v>
      </c>
      <c r="R107" s="64" t="str">
        <f t="shared" si="127"/>
        <v>N</v>
      </c>
      <c r="S107" s="87">
        <f t="shared" si="114"/>
        <v>52</v>
      </c>
      <c r="T107" s="86" t="str">
        <f t="shared" si="84"/>
        <v xml:space="preserve"> </v>
      </c>
      <c r="U107" s="64" t="str">
        <f t="shared" si="85"/>
        <v>Y</v>
      </c>
      <c r="V107" s="64" t="str">
        <f t="shared" si="86"/>
        <v>1/6</v>
      </c>
      <c r="W107" s="64">
        <f t="shared" si="87"/>
        <v>1</v>
      </c>
      <c r="X107" s="82">
        <f t="shared" si="115"/>
        <v>2</v>
      </c>
      <c r="Y107" s="82">
        <f t="shared" si="116"/>
        <v>0</v>
      </c>
      <c r="Z107" s="83">
        <f t="shared" si="117"/>
        <v>48</v>
      </c>
      <c r="AA107" s="64" t="str">
        <f t="shared" si="118"/>
        <v>N</v>
      </c>
      <c r="AB107" s="81">
        <f t="shared" si="119"/>
        <v>2</v>
      </c>
      <c r="AC107" s="81">
        <f t="shared" si="120"/>
        <v>0</v>
      </c>
      <c r="AD107" s="85">
        <f t="shared" si="121"/>
        <v>48</v>
      </c>
      <c r="AE107" s="64" t="str">
        <f t="shared" si="122"/>
        <v>N</v>
      </c>
      <c r="AF107" s="87">
        <f t="shared" si="123"/>
        <v>50</v>
      </c>
      <c r="AG107" s="93" t="str">
        <f t="shared" si="88"/>
        <v>W</v>
      </c>
      <c r="AH107" s="64" t="str">
        <f t="shared" si="89"/>
        <v>1/6</v>
      </c>
      <c r="AI107" s="64">
        <f t="shared" si="90"/>
        <v>1</v>
      </c>
      <c r="AJ107" s="82">
        <f t="shared" si="91"/>
        <v>2</v>
      </c>
      <c r="AK107" s="82">
        <f t="shared" si="92"/>
        <v>6</v>
      </c>
      <c r="AL107" s="83">
        <f t="shared" si="93"/>
        <v>68</v>
      </c>
      <c r="AM107" s="64" t="str">
        <f t="shared" si="94"/>
        <v>N</v>
      </c>
      <c r="AN107" s="81">
        <f t="shared" si="95"/>
        <v>2</v>
      </c>
      <c r="AO107" s="81">
        <f t="shared" si="96"/>
        <v>6</v>
      </c>
      <c r="AP107" s="85">
        <f t="shared" si="97"/>
        <v>56</v>
      </c>
      <c r="AQ107" s="64" t="str">
        <f t="shared" si="98"/>
        <v>N</v>
      </c>
      <c r="AR107" s="87">
        <f t="shared" si="99"/>
        <v>56</v>
      </c>
      <c r="AS107" s="93" t="str">
        <f t="shared" si="100"/>
        <v>W</v>
      </c>
      <c r="AT107" s="64" t="str">
        <f t="shared" si="101"/>
        <v>1/6</v>
      </c>
      <c r="AU107" s="64">
        <f t="shared" si="110"/>
        <v>1</v>
      </c>
      <c r="AV107" s="82">
        <f t="shared" si="102"/>
        <v>2</v>
      </c>
      <c r="AW107" s="82">
        <f t="shared" si="111"/>
        <v>6</v>
      </c>
      <c r="AX107" s="83">
        <f t="shared" si="103"/>
        <v>48</v>
      </c>
      <c r="AY107" s="64" t="str">
        <f t="shared" si="104"/>
        <v>N</v>
      </c>
      <c r="AZ107" s="81">
        <f t="shared" si="105"/>
        <v>8</v>
      </c>
      <c r="BA107" s="81">
        <f t="shared" si="112"/>
        <v>24</v>
      </c>
      <c r="BB107" s="85">
        <f t="shared" si="106"/>
        <v>32</v>
      </c>
      <c r="BC107" s="64" t="str">
        <f t="shared" si="107"/>
        <v>Y</v>
      </c>
      <c r="BD107" s="87">
        <f t="shared" si="113"/>
        <v>52</v>
      </c>
    </row>
    <row r="108" spans="1:56">
      <c r="A108" s="197">
        <f t="shared" si="108"/>
        <v>98</v>
      </c>
      <c r="B108" s="198">
        <f>Data!B108</f>
        <v>4</v>
      </c>
      <c r="D108" s="73">
        <f t="shared" si="79"/>
        <v>1</v>
      </c>
      <c r="F108" s="86">
        <f t="shared" si="129"/>
        <v>2</v>
      </c>
      <c r="G108" s="86" t="str">
        <f t="shared" si="80"/>
        <v>L</v>
      </c>
      <c r="H108" s="64" t="str">
        <f t="shared" si="81"/>
        <v>Y</v>
      </c>
      <c r="I108" s="64" t="str">
        <f t="shared" si="82"/>
        <v>2/5</v>
      </c>
      <c r="J108" s="64">
        <f t="shared" si="83"/>
        <v>2</v>
      </c>
      <c r="K108" s="82">
        <f t="shared" si="128"/>
        <v>2</v>
      </c>
      <c r="L108" s="82">
        <f t="shared" si="130"/>
        <v>0</v>
      </c>
      <c r="M108" s="83">
        <f t="shared" si="131"/>
        <v>48</v>
      </c>
      <c r="N108" s="64" t="str">
        <f t="shared" si="109"/>
        <v>N</v>
      </c>
      <c r="O108" s="81">
        <f t="shared" si="124"/>
        <v>2</v>
      </c>
      <c r="P108" s="81">
        <f t="shared" si="125"/>
        <v>0</v>
      </c>
      <c r="Q108" s="85">
        <f t="shared" si="126"/>
        <v>48</v>
      </c>
      <c r="R108" s="64" t="str">
        <f t="shared" si="127"/>
        <v>N</v>
      </c>
      <c r="S108" s="87">
        <f t="shared" si="114"/>
        <v>52</v>
      </c>
      <c r="T108" s="86" t="str">
        <f t="shared" si="84"/>
        <v>L</v>
      </c>
      <c r="U108" s="64" t="str">
        <f t="shared" si="85"/>
        <v>Y</v>
      </c>
      <c r="V108" s="64" t="str">
        <f t="shared" si="86"/>
        <v>2/5</v>
      </c>
      <c r="W108" s="64">
        <f t="shared" si="87"/>
        <v>2</v>
      </c>
      <c r="X108" s="82">
        <f t="shared" si="115"/>
        <v>2</v>
      </c>
      <c r="Y108" s="82">
        <f t="shared" si="116"/>
        <v>0</v>
      </c>
      <c r="Z108" s="83">
        <f t="shared" si="117"/>
        <v>46</v>
      </c>
      <c r="AA108" s="64" t="str">
        <f t="shared" si="118"/>
        <v>N</v>
      </c>
      <c r="AB108" s="81">
        <f t="shared" si="119"/>
        <v>2</v>
      </c>
      <c r="AC108" s="81">
        <f t="shared" si="120"/>
        <v>0</v>
      </c>
      <c r="AD108" s="85">
        <f t="shared" si="121"/>
        <v>46</v>
      </c>
      <c r="AE108" s="64" t="str">
        <f t="shared" si="122"/>
        <v>N</v>
      </c>
      <c r="AF108" s="87">
        <f t="shared" si="123"/>
        <v>50</v>
      </c>
      <c r="AG108" s="93" t="str">
        <f t="shared" si="88"/>
        <v>L</v>
      </c>
      <c r="AH108" s="64" t="str">
        <f t="shared" si="89"/>
        <v>2/5</v>
      </c>
      <c r="AI108" s="64">
        <f t="shared" si="90"/>
        <v>2</v>
      </c>
      <c r="AJ108" s="82">
        <f t="shared" si="91"/>
        <v>2</v>
      </c>
      <c r="AK108" s="82">
        <f t="shared" si="92"/>
        <v>0</v>
      </c>
      <c r="AL108" s="83">
        <f t="shared" si="93"/>
        <v>66</v>
      </c>
      <c r="AM108" s="64" t="str">
        <f t="shared" si="94"/>
        <v>N</v>
      </c>
      <c r="AN108" s="81">
        <f t="shared" si="95"/>
        <v>2</v>
      </c>
      <c r="AO108" s="81">
        <f t="shared" si="96"/>
        <v>0</v>
      </c>
      <c r="AP108" s="85">
        <f t="shared" si="97"/>
        <v>54</v>
      </c>
      <c r="AQ108" s="64" t="str">
        <f t="shared" si="98"/>
        <v>N</v>
      </c>
      <c r="AR108" s="87">
        <f t="shared" si="99"/>
        <v>56</v>
      </c>
      <c r="AS108" s="93" t="str">
        <f t="shared" si="100"/>
        <v>L</v>
      </c>
      <c r="AT108" s="64" t="str">
        <f t="shared" si="101"/>
        <v>2/5</v>
      </c>
      <c r="AU108" s="64">
        <f t="shared" si="110"/>
        <v>2</v>
      </c>
      <c r="AV108" s="82">
        <f t="shared" si="102"/>
        <v>2</v>
      </c>
      <c r="AW108" s="82">
        <f t="shared" si="111"/>
        <v>0</v>
      </c>
      <c r="AX108" s="83">
        <f t="shared" si="103"/>
        <v>46</v>
      </c>
      <c r="AY108" s="64" t="str">
        <f t="shared" si="104"/>
        <v>N</v>
      </c>
      <c r="AZ108" s="81">
        <f t="shared" si="105"/>
        <v>8</v>
      </c>
      <c r="BA108" s="81">
        <f t="shared" si="112"/>
        <v>0</v>
      </c>
      <c r="BB108" s="85">
        <f t="shared" si="106"/>
        <v>24</v>
      </c>
      <c r="BC108" s="64" t="str">
        <f t="shared" si="107"/>
        <v>Y</v>
      </c>
      <c r="BD108" s="87">
        <f t="shared" si="113"/>
        <v>52</v>
      </c>
    </row>
    <row r="109" spans="1:56">
      <c r="A109" s="197">
        <f t="shared" si="108"/>
        <v>99</v>
      </c>
      <c r="B109" s="198">
        <f>Data!B109</f>
        <v>18</v>
      </c>
      <c r="D109" s="73">
        <f t="shared" si="79"/>
        <v>3</v>
      </c>
      <c r="F109" s="86">
        <f t="shared" si="129"/>
        <v>3</v>
      </c>
      <c r="G109" s="86" t="str">
        <f t="shared" si="80"/>
        <v>L</v>
      </c>
      <c r="H109" s="64" t="str">
        <f t="shared" si="81"/>
        <v>Y</v>
      </c>
      <c r="I109" s="64" t="str">
        <f t="shared" si="82"/>
        <v>3/4</v>
      </c>
      <c r="J109" s="64">
        <f t="shared" si="83"/>
        <v>3</v>
      </c>
      <c r="K109" s="82">
        <f t="shared" si="128"/>
        <v>4</v>
      </c>
      <c r="L109" s="82">
        <f t="shared" si="130"/>
        <v>0</v>
      </c>
      <c r="M109" s="83">
        <f t="shared" si="131"/>
        <v>44</v>
      </c>
      <c r="N109" s="64" t="str">
        <f t="shared" si="109"/>
        <v>N</v>
      </c>
      <c r="O109" s="81">
        <f t="shared" si="124"/>
        <v>4</v>
      </c>
      <c r="P109" s="81">
        <f t="shared" si="125"/>
        <v>0</v>
      </c>
      <c r="Q109" s="85">
        <f t="shared" si="126"/>
        <v>44</v>
      </c>
      <c r="R109" s="64" t="str">
        <f t="shared" si="127"/>
        <v>N</v>
      </c>
      <c r="S109" s="87">
        <f t="shared" si="114"/>
        <v>52</v>
      </c>
      <c r="T109" s="86" t="str">
        <f t="shared" si="84"/>
        <v>L</v>
      </c>
      <c r="U109" s="64" t="str">
        <f t="shared" si="85"/>
        <v>Y</v>
      </c>
      <c r="V109" s="64" t="str">
        <f t="shared" si="86"/>
        <v>3/4</v>
      </c>
      <c r="W109" s="64">
        <f t="shared" si="87"/>
        <v>3</v>
      </c>
      <c r="X109" s="82">
        <f t="shared" si="115"/>
        <v>4</v>
      </c>
      <c r="Y109" s="82">
        <f t="shared" si="116"/>
        <v>0</v>
      </c>
      <c r="Z109" s="83">
        <f t="shared" si="117"/>
        <v>42</v>
      </c>
      <c r="AA109" s="64" t="str">
        <f t="shared" si="118"/>
        <v>N</v>
      </c>
      <c r="AB109" s="81">
        <f t="shared" si="119"/>
        <v>4</v>
      </c>
      <c r="AC109" s="81">
        <f t="shared" si="120"/>
        <v>0</v>
      </c>
      <c r="AD109" s="85">
        <f t="shared" si="121"/>
        <v>42</v>
      </c>
      <c r="AE109" s="64" t="str">
        <f t="shared" si="122"/>
        <v>N</v>
      </c>
      <c r="AF109" s="87">
        <f t="shared" si="123"/>
        <v>50</v>
      </c>
      <c r="AG109" s="93" t="str">
        <f t="shared" si="88"/>
        <v>L</v>
      </c>
      <c r="AH109" s="64" t="str">
        <f t="shared" si="89"/>
        <v>3/4</v>
      </c>
      <c r="AI109" s="64">
        <f t="shared" si="90"/>
        <v>3</v>
      </c>
      <c r="AJ109" s="82">
        <f t="shared" si="91"/>
        <v>4</v>
      </c>
      <c r="AK109" s="82">
        <f t="shared" si="92"/>
        <v>0</v>
      </c>
      <c r="AL109" s="83">
        <f t="shared" si="93"/>
        <v>62</v>
      </c>
      <c r="AM109" s="64" t="str">
        <f t="shared" si="94"/>
        <v>N</v>
      </c>
      <c r="AN109" s="81">
        <f t="shared" si="95"/>
        <v>4</v>
      </c>
      <c r="AO109" s="81">
        <f t="shared" si="96"/>
        <v>0</v>
      </c>
      <c r="AP109" s="85">
        <f t="shared" si="97"/>
        <v>50</v>
      </c>
      <c r="AQ109" s="64" t="str">
        <f t="shared" si="98"/>
        <v>N</v>
      </c>
      <c r="AR109" s="87">
        <f t="shared" si="99"/>
        <v>56</v>
      </c>
      <c r="AS109" s="93" t="str">
        <f t="shared" si="100"/>
        <v>L</v>
      </c>
      <c r="AT109" s="64" t="str">
        <f t="shared" si="101"/>
        <v>3/4</v>
      </c>
      <c r="AU109" s="64">
        <f t="shared" si="110"/>
        <v>3</v>
      </c>
      <c r="AV109" s="82">
        <f t="shared" si="102"/>
        <v>4</v>
      </c>
      <c r="AW109" s="82">
        <f t="shared" si="111"/>
        <v>0</v>
      </c>
      <c r="AX109" s="83">
        <f t="shared" si="103"/>
        <v>42</v>
      </c>
      <c r="AY109" s="64" t="str">
        <f t="shared" si="104"/>
        <v>N</v>
      </c>
      <c r="AZ109" s="81">
        <f t="shared" si="105"/>
        <v>8</v>
      </c>
      <c r="BA109" s="81">
        <f t="shared" si="112"/>
        <v>0</v>
      </c>
      <c r="BB109" s="85">
        <f t="shared" si="106"/>
        <v>16</v>
      </c>
      <c r="BC109" s="64" t="str">
        <f t="shared" si="107"/>
        <v>Y</v>
      </c>
      <c r="BD109" s="87">
        <f t="shared" si="113"/>
        <v>52</v>
      </c>
    </row>
    <row r="110" spans="1:56">
      <c r="A110" s="197">
        <f t="shared" si="108"/>
        <v>100</v>
      </c>
      <c r="B110" s="198">
        <f>Data!B110</f>
        <v>13</v>
      </c>
      <c r="D110" s="73">
        <f t="shared" si="79"/>
        <v>3</v>
      </c>
      <c r="F110" s="86">
        <f t="shared" si="129"/>
        <v>4</v>
      </c>
      <c r="G110" s="86" t="str">
        <f t="shared" si="80"/>
        <v>W</v>
      </c>
      <c r="H110" s="64" t="str">
        <f t="shared" si="81"/>
        <v>N</v>
      </c>
      <c r="I110" s="64" t="str">
        <f t="shared" si="82"/>
        <v xml:space="preserve"> </v>
      </c>
      <c r="J110" s="64" t="str">
        <f t="shared" si="83"/>
        <v xml:space="preserve"> </v>
      </c>
      <c r="K110" s="82" t="str">
        <f t="shared" si="128"/>
        <v>0</v>
      </c>
      <c r="L110" s="82">
        <f t="shared" si="130"/>
        <v>12</v>
      </c>
      <c r="M110" s="83">
        <f t="shared" si="131"/>
        <v>56</v>
      </c>
      <c r="N110" s="64" t="str">
        <f t="shared" si="109"/>
        <v>N</v>
      </c>
      <c r="O110" s="81" t="str">
        <f t="shared" si="124"/>
        <v>0</v>
      </c>
      <c r="P110" s="81">
        <f t="shared" si="125"/>
        <v>12</v>
      </c>
      <c r="Q110" s="85">
        <f t="shared" si="126"/>
        <v>56</v>
      </c>
      <c r="R110" s="64" t="str">
        <f t="shared" si="127"/>
        <v>N</v>
      </c>
      <c r="S110" s="87">
        <f t="shared" si="114"/>
        <v>56</v>
      </c>
      <c r="T110" s="86" t="str">
        <f t="shared" si="84"/>
        <v>W</v>
      </c>
      <c r="U110" s="64" t="str">
        <f t="shared" si="85"/>
        <v>N</v>
      </c>
      <c r="V110" s="64" t="str">
        <f t="shared" si="86"/>
        <v xml:space="preserve"> </v>
      </c>
      <c r="W110" s="64" t="str">
        <f t="shared" si="87"/>
        <v xml:space="preserve"> </v>
      </c>
      <c r="X110" s="82" t="str">
        <f t="shared" si="115"/>
        <v>0</v>
      </c>
      <c r="Y110" s="82">
        <f t="shared" si="116"/>
        <v>12</v>
      </c>
      <c r="Z110" s="83">
        <f t="shared" si="117"/>
        <v>54</v>
      </c>
      <c r="AA110" s="64" t="str">
        <f t="shared" si="118"/>
        <v>N</v>
      </c>
      <c r="AB110" s="81" t="str">
        <f t="shared" si="119"/>
        <v>0</v>
      </c>
      <c r="AC110" s="81">
        <f t="shared" si="120"/>
        <v>12</v>
      </c>
      <c r="AD110" s="85">
        <f t="shared" si="121"/>
        <v>54</v>
      </c>
      <c r="AE110" s="64" t="str">
        <f t="shared" si="122"/>
        <v>N</v>
      </c>
      <c r="AF110" s="87">
        <f t="shared" si="123"/>
        <v>54</v>
      </c>
      <c r="AG110" s="93" t="str">
        <f t="shared" si="88"/>
        <v>W</v>
      </c>
      <c r="AH110" s="64" t="str">
        <f t="shared" si="89"/>
        <v>1/6</v>
      </c>
      <c r="AI110" s="64">
        <f t="shared" si="90"/>
        <v>1</v>
      </c>
      <c r="AJ110" s="82">
        <f t="shared" si="91"/>
        <v>2</v>
      </c>
      <c r="AK110" s="82">
        <f t="shared" si="92"/>
        <v>12</v>
      </c>
      <c r="AL110" s="83">
        <f t="shared" si="93"/>
        <v>72</v>
      </c>
      <c r="AM110" s="64" t="str">
        <f t="shared" si="94"/>
        <v>N</v>
      </c>
      <c r="AN110" s="81">
        <f t="shared" si="95"/>
        <v>2</v>
      </c>
      <c r="AO110" s="81">
        <f t="shared" si="96"/>
        <v>12</v>
      </c>
      <c r="AP110" s="85">
        <f t="shared" si="97"/>
        <v>60</v>
      </c>
      <c r="AQ110" s="64" t="str">
        <f t="shared" si="98"/>
        <v>N</v>
      </c>
      <c r="AR110" s="87">
        <f t="shared" si="99"/>
        <v>60</v>
      </c>
      <c r="AS110" s="93" t="str">
        <f t="shared" si="100"/>
        <v>W</v>
      </c>
      <c r="AT110" s="64" t="str">
        <f t="shared" si="101"/>
        <v>1/6</v>
      </c>
      <c r="AU110" s="64">
        <f t="shared" si="110"/>
        <v>1</v>
      </c>
      <c r="AV110" s="82">
        <f t="shared" si="102"/>
        <v>2</v>
      </c>
      <c r="AW110" s="82">
        <f t="shared" si="111"/>
        <v>12</v>
      </c>
      <c r="AX110" s="83">
        <f t="shared" si="103"/>
        <v>52</v>
      </c>
      <c r="AY110" s="64" t="str">
        <f t="shared" si="104"/>
        <v>N</v>
      </c>
      <c r="AZ110" s="81">
        <f t="shared" si="105"/>
        <v>8</v>
      </c>
      <c r="BA110" s="81">
        <f t="shared" si="112"/>
        <v>24</v>
      </c>
      <c r="BB110" s="85">
        <f t="shared" si="106"/>
        <v>32</v>
      </c>
      <c r="BC110" s="64" t="str">
        <f t="shared" si="107"/>
        <v>N</v>
      </c>
      <c r="BD110" s="87">
        <f t="shared" si="113"/>
        <v>52</v>
      </c>
    </row>
    <row r="111" spans="1:56">
      <c r="A111" s="197">
        <f t="shared" si="108"/>
        <v>101</v>
      </c>
      <c r="B111" s="198">
        <f>Data!B111</f>
        <v>17</v>
      </c>
      <c r="D111" s="73">
        <f t="shared" si="79"/>
        <v>3</v>
      </c>
      <c r="F111" s="86">
        <f t="shared" si="129"/>
        <v>5</v>
      </c>
      <c r="G111" s="86" t="str">
        <f t="shared" si="80"/>
        <v xml:space="preserve"> </v>
      </c>
      <c r="H111" s="64" t="str">
        <f t="shared" si="81"/>
        <v>N</v>
      </c>
      <c r="I111" s="64" t="str">
        <f t="shared" si="82"/>
        <v xml:space="preserve"> </v>
      </c>
      <c r="J111" s="64" t="str">
        <f t="shared" si="83"/>
        <v xml:space="preserve"> </v>
      </c>
      <c r="K111" s="82" t="str">
        <f t="shared" si="128"/>
        <v>0</v>
      </c>
      <c r="L111" s="82">
        <f t="shared" si="130"/>
        <v>0</v>
      </c>
      <c r="M111" s="83">
        <f t="shared" si="131"/>
        <v>56</v>
      </c>
      <c r="N111" s="64" t="str">
        <f t="shared" si="109"/>
        <v>N</v>
      </c>
      <c r="O111" s="81" t="str">
        <f t="shared" si="124"/>
        <v>0</v>
      </c>
      <c r="P111" s="81">
        <f t="shared" si="125"/>
        <v>0</v>
      </c>
      <c r="Q111" s="85">
        <f t="shared" si="126"/>
        <v>56</v>
      </c>
      <c r="R111" s="64" t="str">
        <f t="shared" si="127"/>
        <v>N</v>
      </c>
      <c r="S111" s="87">
        <f t="shared" si="114"/>
        <v>56</v>
      </c>
      <c r="T111" s="86" t="str">
        <f t="shared" si="84"/>
        <v xml:space="preserve"> </v>
      </c>
      <c r="U111" s="64" t="str">
        <f t="shared" si="85"/>
        <v>N</v>
      </c>
      <c r="V111" s="64" t="str">
        <f t="shared" si="86"/>
        <v xml:space="preserve"> </v>
      </c>
      <c r="W111" s="64" t="str">
        <f t="shared" si="87"/>
        <v xml:space="preserve"> </v>
      </c>
      <c r="X111" s="82" t="str">
        <f t="shared" si="115"/>
        <v>0</v>
      </c>
      <c r="Y111" s="82">
        <f t="shared" si="116"/>
        <v>0</v>
      </c>
      <c r="Z111" s="83">
        <f t="shared" si="117"/>
        <v>54</v>
      </c>
      <c r="AA111" s="64" t="str">
        <f t="shared" si="118"/>
        <v>N</v>
      </c>
      <c r="AB111" s="81" t="str">
        <f t="shared" si="119"/>
        <v>0</v>
      </c>
      <c r="AC111" s="81">
        <f t="shared" si="120"/>
        <v>0</v>
      </c>
      <c r="AD111" s="85">
        <f t="shared" si="121"/>
        <v>54</v>
      </c>
      <c r="AE111" s="64" t="str">
        <f t="shared" si="122"/>
        <v>N</v>
      </c>
      <c r="AF111" s="87">
        <f t="shared" si="123"/>
        <v>54</v>
      </c>
      <c r="AG111" s="93" t="str">
        <f t="shared" si="88"/>
        <v>L</v>
      </c>
      <c r="AH111" s="64" t="str">
        <f t="shared" si="89"/>
        <v>2/5</v>
      </c>
      <c r="AI111" s="64">
        <f t="shared" si="90"/>
        <v>2</v>
      </c>
      <c r="AJ111" s="82">
        <f t="shared" si="91"/>
        <v>2</v>
      </c>
      <c r="AK111" s="82">
        <f t="shared" si="92"/>
        <v>0</v>
      </c>
      <c r="AL111" s="83">
        <f t="shared" si="93"/>
        <v>70</v>
      </c>
      <c r="AM111" s="64" t="str">
        <f t="shared" si="94"/>
        <v>N</v>
      </c>
      <c r="AN111" s="81">
        <f t="shared" si="95"/>
        <v>2</v>
      </c>
      <c r="AO111" s="81">
        <f t="shared" si="96"/>
        <v>0</v>
      </c>
      <c r="AP111" s="85">
        <f t="shared" si="97"/>
        <v>58</v>
      </c>
      <c r="AQ111" s="64" t="str">
        <f t="shared" si="98"/>
        <v>N</v>
      </c>
      <c r="AR111" s="87">
        <f t="shared" si="99"/>
        <v>60</v>
      </c>
      <c r="AS111" s="93" t="str">
        <f t="shared" si="100"/>
        <v>L</v>
      </c>
      <c r="AT111" s="64" t="str">
        <f t="shared" si="101"/>
        <v>2/5</v>
      </c>
      <c r="AU111" s="64">
        <f t="shared" si="110"/>
        <v>2</v>
      </c>
      <c r="AV111" s="82">
        <f t="shared" si="102"/>
        <v>2</v>
      </c>
      <c r="AW111" s="82">
        <f t="shared" si="111"/>
        <v>0</v>
      </c>
      <c r="AX111" s="83">
        <f t="shared" si="103"/>
        <v>50</v>
      </c>
      <c r="AY111" s="64" t="str">
        <f t="shared" si="104"/>
        <v>N</v>
      </c>
      <c r="AZ111" s="81">
        <f t="shared" si="105"/>
        <v>2</v>
      </c>
      <c r="BA111" s="81">
        <f t="shared" si="112"/>
        <v>0</v>
      </c>
      <c r="BB111" s="85">
        <f t="shared" si="106"/>
        <v>30</v>
      </c>
      <c r="BC111" s="64" t="str">
        <f t="shared" si="107"/>
        <v>N</v>
      </c>
      <c r="BD111" s="87">
        <f t="shared" si="113"/>
        <v>52</v>
      </c>
    </row>
    <row r="112" spans="1:56">
      <c r="A112" s="197">
        <f t="shared" si="108"/>
        <v>102</v>
      </c>
      <c r="B112" s="198">
        <f>Data!B112</f>
        <v>32</v>
      </c>
      <c r="D112" s="73">
        <f t="shared" si="79"/>
        <v>6</v>
      </c>
      <c r="F112" s="86">
        <f t="shared" si="129"/>
        <v>6</v>
      </c>
      <c r="G112" s="86" t="str">
        <f t="shared" si="80"/>
        <v xml:space="preserve"> </v>
      </c>
      <c r="H112" s="64" t="str">
        <f t="shared" si="81"/>
        <v>N</v>
      </c>
      <c r="I112" s="64" t="str">
        <f t="shared" si="82"/>
        <v xml:space="preserve"> </v>
      </c>
      <c r="J112" s="64" t="str">
        <f t="shared" si="83"/>
        <v xml:space="preserve"> </v>
      </c>
      <c r="K112" s="82" t="str">
        <f t="shared" si="128"/>
        <v>0</v>
      </c>
      <c r="L112" s="82">
        <f t="shared" si="130"/>
        <v>0</v>
      </c>
      <c r="M112" s="83">
        <f t="shared" si="131"/>
        <v>56</v>
      </c>
      <c r="N112" s="64" t="str">
        <f t="shared" si="109"/>
        <v>N</v>
      </c>
      <c r="O112" s="81" t="str">
        <f t="shared" si="124"/>
        <v>0</v>
      </c>
      <c r="P112" s="81">
        <f t="shared" si="125"/>
        <v>0</v>
      </c>
      <c r="Q112" s="85">
        <f t="shared" si="126"/>
        <v>56</v>
      </c>
      <c r="R112" s="64" t="str">
        <f t="shared" si="127"/>
        <v>N</v>
      </c>
      <c r="S112" s="87">
        <f t="shared" si="114"/>
        <v>56</v>
      </c>
      <c r="T112" s="86" t="str">
        <f t="shared" si="84"/>
        <v xml:space="preserve"> </v>
      </c>
      <c r="U112" s="64" t="str">
        <f t="shared" si="85"/>
        <v>N</v>
      </c>
      <c r="V112" s="64" t="str">
        <f t="shared" si="86"/>
        <v xml:space="preserve"> </v>
      </c>
      <c r="W112" s="64" t="str">
        <f t="shared" si="87"/>
        <v xml:space="preserve"> </v>
      </c>
      <c r="X112" s="82" t="str">
        <f t="shared" si="115"/>
        <v>0</v>
      </c>
      <c r="Y112" s="82">
        <f t="shared" si="116"/>
        <v>0</v>
      </c>
      <c r="Z112" s="83">
        <f t="shared" si="117"/>
        <v>54</v>
      </c>
      <c r="AA112" s="64" t="str">
        <f t="shared" si="118"/>
        <v>N</v>
      </c>
      <c r="AB112" s="81" t="str">
        <f t="shared" si="119"/>
        <v>0</v>
      </c>
      <c r="AC112" s="81">
        <f t="shared" si="120"/>
        <v>0</v>
      </c>
      <c r="AD112" s="85">
        <f t="shared" si="121"/>
        <v>54</v>
      </c>
      <c r="AE112" s="64" t="str">
        <f t="shared" si="122"/>
        <v>N</v>
      </c>
      <c r="AF112" s="87">
        <f t="shared" si="123"/>
        <v>54</v>
      </c>
      <c r="AG112" s="93" t="str">
        <f t="shared" si="88"/>
        <v>L</v>
      </c>
      <c r="AH112" s="64" t="str">
        <f t="shared" si="89"/>
        <v>3/4</v>
      </c>
      <c r="AI112" s="64">
        <f t="shared" si="90"/>
        <v>3</v>
      </c>
      <c r="AJ112" s="82">
        <f t="shared" si="91"/>
        <v>4</v>
      </c>
      <c r="AK112" s="82">
        <f t="shared" si="92"/>
        <v>0</v>
      </c>
      <c r="AL112" s="83">
        <f t="shared" si="93"/>
        <v>66</v>
      </c>
      <c r="AM112" s="64" t="str">
        <f t="shared" si="94"/>
        <v>N</v>
      </c>
      <c r="AN112" s="81">
        <f t="shared" si="95"/>
        <v>4</v>
      </c>
      <c r="AO112" s="81">
        <f t="shared" si="96"/>
        <v>0</v>
      </c>
      <c r="AP112" s="85">
        <f t="shared" si="97"/>
        <v>54</v>
      </c>
      <c r="AQ112" s="64" t="str">
        <f t="shared" si="98"/>
        <v>N</v>
      </c>
      <c r="AR112" s="87">
        <f t="shared" si="99"/>
        <v>60</v>
      </c>
      <c r="AS112" s="93" t="str">
        <f t="shared" si="100"/>
        <v>L</v>
      </c>
      <c r="AT112" s="64" t="str">
        <f t="shared" si="101"/>
        <v>3/4</v>
      </c>
      <c r="AU112" s="64">
        <f t="shared" si="110"/>
        <v>3</v>
      </c>
      <c r="AV112" s="82">
        <f t="shared" si="102"/>
        <v>4</v>
      </c>
      <c r="AW112" s="82">
        <f t="shared" si="111"/>
        <v>0</v>
      </c>
      <c r="AX112" s="83">
        <f t="shared" si="103"/>
        <v>46</v>
      </c>
      <c r="AY112" s="64" t="str">
        <f t="shared" si="104"/>
        <v>N</v>
      </c>
      <c r="AZ112" s="81">
        <f t="shared" si="105"/>
        <v>4</v>
      </c>
      <c r="BA112" s="81">
        <f t="shared" si="112"/>
        <v>0</v>
      </c>
      <c r="BB112" s="85">
        <f t="shared" si="106"/>
        <v>26</v>
      </c>
      <c r="BC112" s="64" t="str">
        <f t="shared" si="107"/>
        <v>N</v>
      </c>
      <c r="BD112" s="87">
        <f t="shared" si="113"/>
        <v>52</v>
      </c>
    </row>
    <row r="113" spans="1:56">
      <c r="A113" s="197">
        <f t="shared" si="108"/>
        <v>103</v>
      </c>
      <c r="B113" s="198">
        <f>Data!B113</f>
        <v>24</v>
      </c>
      <c r="D113" s="73">
        <f t="shared" si="79"/>
        <v>4</v>
      </c>
      <c r="F113" s="86">
        <f t="shared" si="129"/>
        <v>1</v>
      </c>
      <c r="G113" s="86" t="str">
        <f t="shared" si="80"/>
        <v xml:space="preserve"> </v>
      </c>
      <c r="H113" s="64" t="str">
        <f t="shared" si="81"/>
        <v>Y</v>
      </c>
      <c r="I113" s="64" t="str">
        <f t="shared" si="82"/>
        <v>1/6</v>
      </c>
      <c r="J113" s="64">
        <f t="shared" si="83"/>
        <v>1</v>
      </c>
      <c r="K113" s="82">
        <f t="shared" si="128"/>
        <v>2</v>
      </c>
      <c r="L113" s="82">
        <f t="shared" si="130"/>
        <v>0</v>
      </c>
      <c r="M113" s="83">
        <f t="shared" si="131"/>
        <v>54</v>
      </c>
      <c r="N113" s="64" t="str">
        <f t="shared" si="109"/>
        <v>N</v>
      </c>
      <c r="O113" s="81">
        <f t="shared" si="124"/>
        <v>2</v>
      </c>
      <c r="P113" s="81">
        <f t="shared" si="125"/>
        <v>0</v>
      </c>
      <c r="Q113" s="85">
        <f t="shared" si="126"/>
        <v>54</v>
      </c>
      <c r="R113" s="64" t="str">
        <f t="shared" si="127"/>
        <v>N</v>
      </c>
      <c r="S113" s="87">
        <f t="shared" si="114"/>
        <v>56</v>
      </c>
      <c r="T113" s="86" t="str">
        <f t="shared" si="84"/>
        <v xml:space="preserve"> </v>
      </c>
      <c r="U113" s="64" t="str">
        <f t="shared" si="85"/>
        <v>Y</v>
      </c>
      <c r="V113" s="64" t="str">
        <f t="shared" si="86"/>
        <v>1/6</v>
      </c>
      <c r="W113" s="64">
        <f t="shared" si="87"/>
        <v>1</v>
      </c>
      <c r="X113" s="82">
        <f t="shared" si="115"/>
        <v>2</v>
      </c>
      <c r="Y113" s="82">
        <f t="shared" si="116"/>
        <v>0</v>
      </c>
      <c r="Z113" s="83">
        <f t="shared" si="117"/>
        <v>52</v>
      </c>
      <c r="AA113" s="64" t="str">
        <f t="shared" si="118"/>
        <v>N</v>
      </c>
      <c r="AB113" s="81">
        <f t="shared" si="119"/>
        <v>2</v>
      </c>
      <c r="AC113" s="81">
        <f t="shared" si="120"/>
        <v>0</v>
      </c>
      <c r="AD113" s="85">
        <f t="shared" si="121"/>
        <v>52</v>
      </c>
      <c r="AE113" s="64" t="str">
        <f t="shared" si="122"/>
        <v>N</v>
      </c>
      <c r="AF113" s="87">
        <f t="shared" si="123"/>
        <v>54</v>
      </c>
      <c r="AG113" s="93" t="str">
        <f t="shared" si="88"/>
        <v>L</v>
      </c>
      <c r="AH113" s="64" t="str">
        <f t="shared" si="89"/>
        <v>3/4</v>
      </c>
      <c r="AI113" s="64">
        <f t="shared" si="90"/>
        <v>4</v>
      </c>
      <c r="AJ113" s="82">
        <f t="shared" si="91"/>
        <v>6</v>
      </c>
      <c r="AK113" s="82">
        <f t="shared" si="92"/>
        <v>0</v>
      </c>
      <c r="AL113" s="83">
        <f t="shared" si="93"/>
        <v>60</v>
      </c>
      <c r="AM113" s="64" t="str">
        <f t="shared" si="94"/>
        <v>N</v>
      </c>
      <c r="AN113" s="81">
        <f t="shared" si="95"/>
        <v>6</v>
      </c>
      <c r="AO113" s="81">
        <f t="shared" si="96"/>
        <v>0</v>
      </c>
      <c r="AP113" s="85">
        <f t="shared" si="97"/>
        <v>48</v>
      </c>
      <c r="AQ113" s="64" t="str">
        <f t="shared" si="98"/>
        <v>N</v>
      </c>
      <c r="AR113" s="87">
        <f t="shared" si="99"/>
        <v>60</v>
      </c>
      <c r="AS113" s="93" t="str">
        <f t="shared" si="100"/>
        <v>L</v>
      </c>
      <c r="AT113" s="64" t="str">
        <f t="shared" si="101"/>
        <v>1/6</v>
      </c>
      <c r="AU113" s="64">
        <f t="shared" si="110"/>
        <v>4</v>
      </c>
      <c r="AV113" s="82">
        <f t="shared" si="102"/>
        <v>6</v>
      </c>
      <c r="AW113" s="82">
        <f t="shared" si="111"/>
        <v>0</v>
      </c>
      <c r="AX113" s="83">
        <f t="shared" si="103"/>
        <v>40</v>
      </c>
      <c r="AY113" s="64" t="str">
        <f t="shared" si="104"/>
        <v>N</v>
      </c>
      <c r="AZ113" s="81">
        <f t="shared" si="105"/>
        <v>6</v>
      </c>
      <c r="BA113" s="81">
        <f t="shared" si="112"/>
        <v>0</v>
      </c>
      <c r="BB113" s="85">
        <f t="shared" si="106"/>
        <v>20</v>
      </c>
      <c r="BC113" s="64" t="str">
        <f t="shared" si="107"/>
        <v>N</v>
      </c>
      <c r="BD113" s="87">
        <f t="shared" si="113"/>
        <v>52</v>
      </c>
    </row>
    <row r="114" spans="1:56">
      <c r="A114" s="197">
        <f t="shared" si="108"/>
        <v>104</v>
      </c>
      <c r="B114" s="198">
        <f>Data!B114</f>
        <v>19</v>
      </c>
      <c r="D114" s="73">
        <f t="shared" si="79"/>
        <v>4</v>
      </c>
      <c r="F114" s="86">
        <f t="shared" si="129"/>
        <v>2</v>
      </c>
      <c r="G114" s="86" t="str">
        <f t="shared" si="80"/>
        <v>L</v>
      </c>
      <c r="H114" s="64" t="str">
        <f t="shared" si="81"/>
        <v>Y</v>
      </c>
      <c r="I114" s="64" t="str">
        <f t="shared" si="82"/>
        <v>2/5</v>
      </c>
      <c r="J114" s="64">
        <f t="shared" si="83"/>
        <v>2</v>
      </c>
      <c r="K114" s="82">
        <f t="shared" si="128"/>
        <v>2</v>
      </c>
      <c r="L114" s="82">
        <f t="shared" si="130"/>
        <v>0</v>
      </c>
      <c r="M114" s="83">
        <f t="shared" si="131"/>
        <v>52</v>
      </c>
      <c r="N114" s="64" t="str">
        <f t="shared" si="109"/>
        <v>N</v>
      </c>
      <c r="O114" s="81">
        <f t="shared" si="124"/>
        <v>2</v>
      </c>
      <c r="P114" s="81">
        <f t="shared" si="125"/>
        <v>0</v>
      </c>
      <c r="Q114" s="85">
        <f t="shared" si="126"/>
        <v>52</v>
      </c>
      <c r="R114" s="64" t="str">
        <f t="shared" si="127"/>
        <v>N</v>
      </c>
      <c r="S114" s="87">
        <f t="shared" si="114"/>
        <v>56</v>
      </c>
      <c r="T114" s="86" t="str">
        <f t="shared" si="84"/>
        <v>L</v>
      </c>
      <c r="U114" s="64" t="str">
        <f t="shared" si="85"/>
        <v>Y</v>
      </c>
      <c r="V114" s="64" t="str">
        <f t="shared" si="86"/>
        <v>2/5</v>
      </c>
      <c r="W114" s="64">
        <f t="shared" si="87"/>
        <v>2</v>
      </c>
      <c r="X114" s="82">
        <f t="shared" si="115"/>
        <v>2</v>
      </c>
      <c r="Y114" s="82">
        <f t="shared" si="116"/>
        <v>0</v>
      </c>
      <c r="Z114" s="83">
        <f t="shared" si="117"/>
        <v>50</v>
      </c>
      <c r="AA114" s="64" t="str">
        <f t="shared" si="118"/>
        <v>N</v>
      </c>
      <c r="AB114" s="81">
        <f t="shared" si="119"/>
        <v>2</v>
      </c>
      <c r="AC114" s="81">
        <f t="shared" si="120"/>
        <v>0</v>
      </c>
      <c r="AD114" s="85">
        <f t="shared" si="121"/>
        <v>50</v>
      </c>
      <c r="AE114" s="64" t="str">
        <f t="shared" si="122"/>
        <v>N</v>
      </c>
      <c r="AF114" s="87">
        <f t="shared" si="123"/>
        <v>54</v>
      </c>
      <c r="AG114" s="93" t="str">
        <f t="shared" si="88"/>
        <v>W</v>
      </c>
      <c r="AH114" s="64" t="str">
        <f t="shared" si="89"/>
        <v>1/6</v>
      </c>
      <c r="AI114" s="64">
        <f t="shared" si="90"/>
        <v>1</v>
      </c>
      <c r="AJ114" s="82">
        <f t="shared" si="91"/>
        <v>2</v>
      </c>
      <c r="AK114" s="82">
        <f t="shared" si="92"/>
        <v>18</v>
      </c>
      <c r="AL114" s="83">
        <f t="shared" si="93"/>
        <v>76</v>
      </c>
      <c r="AM114" s="64" t="str">
        <f t="shared" si="94"/>
        <v>N</v>
      </c>
      <c r="AN114" s="81">
        <f t="shared" si="95"/>
        <v>2</v>
      </c>
      <c r="AO114" s="81">
        <f t="shared" si="96"/>
        <v>18</v>
      </c>
      <c r="AP114" s="85">
        <f t="shared" si="97"/>
        <v>64</v>
      </c>
      <c r="AQ114" s="64" t="str">
        <f t="shared" si="98"/>
        <v>N</v>
      </c>
      <c r="AR114" s="87">
        <f t="shared" si="99"/>
        <v>64</v>
      </c>
      <c r="AS114" s="93" t="str">
        <f t="shared" si="100"/>
        <v>L</v>
      </c>
      <c r="AT114" s="64" t="str">
        <f t="shared" si="101"/>
        <v>2/5</v>
      </c>
      <c r="AU114" s="64">
        <f t="shared" si="110"/>
        <v>5</v>
      </c>
      <c r="AV114" s="82">
        <f t="shared" si="102"/>
        <v>8</v>
      </c>
      <c r="AW114" s="82">
        <f t="shared" si="111"/>
        <v>0</v>
      </c>
      <c r="AX114" s="83">
        <f t="shared" si="103"/>
        <v>32</v>
      </c>
      <c r="AY114" s="64" t="str">
        <f t="shared" si="104"/>
        <v>N</v>
      </c>
      <c r="AZ114" s="81">
        <f t="shared" si="105"/>
        <v>8</v>
      </c>
      <c r="BA114" s="81">
        <f t="shared" si="112"/>
        <v>0</v>
      </c>
      <c r="BB114" s="85">
        <f t="shared" si="106"/>
        <v>12</v>
      </c>
      <c r="BC114" s="64" t="str">
        <f t="shared" si="107"/>
        <v>N</v>
      </c>
      <c r="BD114" s="87">
        <f t="shared" si="113"/>
        <v>52</v>
      </c>
    </row>
    <row r="115" spans="1:56">
      <c r="A115" s="197">
        <f t="shared" si="108"/>
        <v>105</v>
      </c>
      <c r="B115" s="198">
        <f>Data!B115</f>
        <v>26</v>
      </c>
      <c r="D115" s="73">
        <f t="shared" si="79"/>
        <v>5</v>
      </c>
      <c r="F115" s="86">
        <f t="shared" si="129"/>
        <v>3</v>
      </c>
      <c r="G115" s="86" t="str">
        <f t="shared" si="80"/>
        <v>L</v>
      </c>
      <c r="H115" s="64" t="str">
        <f t="shared" si="81"/>
        <v>Y</v>
      </c>
      <c r="I115" s="64" t="str">
        <f t="shared" si="82"/>
        <v>3/4</v>
      </c>
      <c r="J115" s="64">
        <f t="shared" si="83"/>
        <v>3</v>
      </c>
      <c r="K115" s="82">
        <f t="shared" si="128"/>
        <v>4</v>
      </c>
      <c r="L115" s="82">
        <f t="shared" si="130"/>
        <v>0</v>
      </c>
      <c r="M115" s="83">
        <f t="shared" si="131"/>
        <v>48</v>
      </c>
      <c r="N115" s="64" t="str">
        <f t="shared" si="109"/>
        <v>N</v>
      </c>
      <c r="O115" s="81">
        <f t="shared" si="124"/>
        <v>4</v>
      </c>
      <c r="P115" s="81">
        <f t="shared" si="125"/>
        <v>0</v>
      </c>
      <c r="Q115" s="85">
        <f t="shared" si="126"/>
        <v>48</v>
      </c>
      <c r="R115" s="64" t="str">
        <f t="shared" si="127"/>
        <v>N</v>
      </c>
      <c r="S115" s="87">
        <f t="shared" si="114"/>
        <v>56</v>
      </c>
      <c r="T115" s="86" t="str">
        <f t="shared" si="84"/>
        <v>L</v>
      </c>
      <c r="U115" s="64" t="str">
        <f t="shared" si="85"/>
        <v>Y</v>
      </c>
      <c r="V115" s="64" t="str">
        <f t="shared" si="86"/>
        <v>3/4</v>
      </c>
      <c r="W115" s="64">
        <f t="shared" si="87"/>
        <v>3</v>
      </c>
      <c r="X115" s="82">
        <f t="shared" si="115"/>
        <v>4</v>
      </c>
      <c r="Y115" s="82">
        <f t="shared" si="116"/>
        <v>0</v>
      </c>
      <c r="Z115" s="83">
        <f t="shared" si="117"/>
        <v>46</v>
      </c>
      <c r="AA115" s="64" t="str">
        <f t="shared" si="118"/>
        <v>N</v>
      </c>
      <c r="AB115" s="81">
        <f t="shared" si="119"/>
        <v>4</v>
      </c>
      <c r="AC115" s="81">
        <f t="shared" si="120"/>
        <v>0</v>
      </c>
      <c r="AD115" s="85">
        <f t="shared" si="121"/>
        <v>46</v>
      </c>
      <c r="AE115" s="64" t="str">
        <f t="shared" si="122"/>
        <v>N</v>
      </c>
      <c r="AF115" s="87">
        <f t="shared" si="123"/>
        <v>54</v>
      </c>
      <c r="AG115" s="93" t="str">
        <f t="shared" si="88"/>
        <v>L</v>
      </c>
      <c r="AH115" s="64" t="str">
        <f t="shared" si="89"/>
        <v>2/5</v>
      </c>
      <c r="AI115" s="64">
        <f t="shared" si="90"/>
        <v>2</v>
      </c>
      <c r="AJ115" s="82">
        <f t="shared" si="91"/>
        <v>2</v>
      </c>
      <c r="AK115" s="82">
        <f t="shared" si="92"/>
        <v>0</v>
      </c>
      <c r="AL115" s="83">
        <f t="shared" si="93"/>
        <v>74</v>
      </c>
      <c r="AM115" s="64" t="str">
        <f t="shared" si="94"/>
        <v>N</v>
      </c>
      <c r="AN115" s="81">
        <f t="shared" si="95"/>
        <v>2</v>
      </c>
      <c r="AO115" s="81">
        <f t="shared" si="96"/>
        <v>0</v>
      </c>
      <c r="AP115" s="85">
        <f t="shared" si="97"/>
        <v>62</v>
      </c>
      <c r="AQ115" s="64" t="str">
        <f t="shared" si="98"/>
        <v>N</v>
      </c>
      <c r="AR115" s="87">
        <f t="shared" si="99"/>
        <v>64</v>
      </c>
      <c r="AS115" s="93" t="str">
        <f t="shared" si="100"/>
        <v>L</v>
      </c>
      <c r="AT115" s="64" t="str">
        <f t="shared" si="101"/>
        <v>3/4</v>
      </c>
      <c r="AU115" s="64">
        <f t="shared" si="110"/>
        <v>6</v>
      </c>
      <c r="AV115" s="82">
        <f t="shared" si="102"/>
        <v>8</v>
      </c>
      <c r="AW115" s="82">
        <f t="shared" si="111"/>
        <v>0</v>
      </c>
      <c r="AX115" s="83">
        <f t="shared" si="103"/>
        <v>24</v>
      </c>
      <c r="AY115" s="64" t="str">
        <f t="shared" si="104"/>
        <v>Y</v>
      </c>
      <c r="AZ115" s="81">
        <f t="shared" si="105"/>
        <v>8</v>
      </c>
      <c r="BA115" s="81">
        <f t="shared" si="112"/>
        <v>0</v>
      </c>
      <c r="BB115" s="85">
        <f t="shared" si="106"/>
        <v>4</v>
      </c>
      <c r="BC115" s="64" t="str">
        <f t="shared" si="107"/>
        <v>Y</v>
      </c>
      <c r="BD115" s="87">
        <f t="shared" si="113"/>
        <v>52</v>
      </c>
    </row>
    <row r="116" spans="1:56">
      <c r="A116" s="197">
        <f t="shared" si="108"/>
        <v>106</v>
      </c>
      <c r="B116" s="198">
        <f>Data!B116</f>
        <v>26</v>
      </c>
      <c r="D116" s="73">
        <f t="shared" si="79"/>
        <v>5</v>
      </c>
      <c r="F116" s="86">
        <f t="shared" si="129"/>
        <v>4</v>
      </c>
      <c r="G116" s="86" t="str">
        <f t="shared" si="80"/>
        <v>L</v>
      </c>
      <c r="H116" s="64" t="str">
        <f t="shared" si="81"/>
        <v>Y</v>
      </c>
      <c r="I116" s="64" t="str">
        <f t="shared" si="82"/>
        <v>4/3</v>
      </c>
      <c r="J116" s="64">
        <f t="shared" si="83"/>
        <v>4</v>
      </c>
      <c r="K116" s="82">
        <f t="shared" si="128"/>
        <v>6</v>
      </c>
      <c r="L116" s="82">
        <f t="shared" si="130"/>
        <v>0</v>
      </c>
      <c r="M116" s="83">
        <f t="shared" si="131"/>
        <v>42</v>
      </c>
      <c r="N116" s="64" t="str">
        <f t="shared" si="109"/>
        <v>N</v>
      </c>
      <c r="O116" s="81">
        <f t="shared" si="124"/>
        <v>6</v>
      </c>
      <c r="P116" s="81">
        <f t="shared" si="125"/>
        <v>0</v>
      </c>
      <c r="Q116" s="85">
        <f t="shared" si="126"/>
        <v>42</v>
      </c>
      <c r="R116" s="64" t="str">
        <f t="shared" si="127"/>
        <v>N</v>
      </c>
      <c r="S116" s="87">
        <f t="shared" si="114"/>
        <v>56</v>
      </c>
      <c r="T116" s="86" t="str">
        <f t="shared" si="84"/>
        <v>L</v>
      </c>
      <c r="U116" s="64" t="str">
        <f t="shared" si="85"/>
        <v>Y</v>
      </c>
      <c r="V116" s="64" t="str">
        <f t="shared" si="86"/>
        <v>1/6</v>
      </c>
      <c r="W116" s="64">
        <f t="shared" si="87"/>
        <v>4</v>
      </c>
      <c r="X116" s="82">
        <f t="shared" si="115"/>
        <v>6</v>
      </c>
      <c r="Y116" s="82">
        <f t="shared" si="116"/>
        <v>0</v>
      </c>
      <c r="Z116" s="83">
        <f t="shared" si="117"/>
        <v>40</v>
      </c>
      <c r="AA116" s="64" t="str">
        <f t="shared" si="118"/>
        <v>N</v>
      </c>
      <c r="AB116" s="81">
        <f t="shared" si="119"/>
        <v>6</v>
      </c>
      <c r="AC116" s="81">
        <f t="shared" si="120"/>
        <v>0</v>
      </c>
      <c r="AD116" s="85">
        <f t="shared" si="121"/>
        <v>40</v>
      </c>
      <c r="AE116" s="64" t="str">
        <f t="shared" si="122"/>
        <v>N</v>
      </c>
      <c r="AF116" s="87">
        <f t="shared" si="123"/>
        <v>54</v>
      </c>
      <c r="AG116" s="93" t="str">
        <f t="shared" si="88"/>
        <v>W</v>
      </c>
      <c r="AH116" s="64" t="str">
        <f t="shared" si="89"/>
        <v>1/6</v>
      </c>
      <c r="AI116" s="64">
        <f t="shared" si="90"/>
        <v>1</v>
      </c>
      <c r="AJ116" s="82">
        <f t="shared" si="91"/>
        <v>2</v>
      </c>
      <c r="AK116" s="82">
        <f t="shared" si="92"/>
        <v>6</v>
      </c>
      <c r="AL116" s="83">
        <f t="shared" si="93"/>
        <v>78</v>
      </c>
      <c r="AM116" s="64" t="str">
        <f t="shared" si="94"/>
        <v>N</v>
      </c>
      <c r="AN116" s="81">
        <f t="shared" si="95"/>
        <v>2</v>
      </c>
      <c r="AO116" s="81">
        <f t="shared" si="96"/>
        <v>6</v>
      </c>
      <c r="AP116" s="85">
        <f t="shared" si="97"/>
        <v>66</v>
      </c>
      <c r="AQ116" s="64" t="str">
        <f t="shared" si="98"/>
        <v>N</v>
      </c>
      <c r="AR116" s="87">
        <f t="shared" si="99"/>
        <v>66</v>
      </c>
      <c r="AS116" s="93" t="str">
        <f t="shared" si="100"/>
        <v>L</v>
      </c>
      <c r="AT116" s="64" t="str">
        <f t="shared" si="101"/>
        <v>1/6</v>
      </c>
      <c r="AU116" s="64">
        <f t="shared" si="110"/>
        <v>7</v>
      </c>
      <c r="AV116" s="82">
        <f t="shared" si="102"/>
        <v>8</v>
      </c>
      <c r="AW116" s="82">
        <f t="shared" si="111"/>
        <v>0</v>
      </c>
      <c r="AX116" s="83">
        <f t="shared" si="103"/>
        <v>16</v>
      </c>
      <c r="AY116" s="64" t="str">
        <f t="shared" si="104"/>
        <v>N</v>
      </c>
      <c r="AZ116" s="81">
        <f t="shared" si="105"/>
        <v>8</v>
      </c>
      <c r="BA116" s="81">
        <f t="shared" si="112"/>
        <v>0</v>
      </c>
      <c r="BB116" s="85">
        <f t="shared" si="106"/>
        <v>-4</v>
      </c>
      <c r="BC116" s="64" t="str">
        <f t="shared" si="107"/>
        <v>Y</v>
      </c>
      <c r="BD116" s="87">
        <f t="shared" si="113"/>
        <v>52</v>
      </c>
    </row>
    <row r="117" spans="1:56">
      <c r="A117" s="197">
        <f t="shared" si="108"/>
        <v>107</v>
      </c>
      <c r="B117" s="198">
        <f>Data!B117</f>
        <v>32</v>
      </c>
      <c r="D117" s="73">
        <f t="shared" si="79"/>
        <v>6</v>
      </c>
      <c r="F117" s="86">
        <f t="shared" si="129"/>
        <v>5</v>
      </c>
      <c r="G117" s="86" t="str">
        <f t="shared" si="80"/>
        <v>L</v>
      </c>
      <c r="H117" s="64" t="str">
        <f t="shared" si="81"/>
        <v>Y</v>
      </c>
      <c r="I117" s="64" t="str">
        <f t="shared" si="82"/>
        <v>5/2</v>
      </c>
      <c r="J117" s="64">
        <f t="shared" si="83"/>
        <v>5</v>
      </c>
      <c r="K117" s="82">
        <f t="shared" si="128"/>
        <v>8</v>
      </c>
      <c r="L117" s="82">
        <f t="shared" si="130"/>
        <v>0</v>
      </c>
      <c r="M117" s="83">
        <f t="shared" si="131"/>
        <v>34</v>
      </c>
      <c r="N117" s="64" t="str">
        <f t="shared" si="109"/>
        <v>N</v>
      </c>
      <c r="O117" s="81">
        <f t="shared" si="124"/>
        <v>8</v>
      </c>
      <c r="P117" s="81">
        <f t="shared" si="125"/>
        <v>0</v>
      </c>
      <c r="Q117" s="85">
        <f t="shared" si="126"/>
        <v>34</v>
      </c>
      <c r="R117" s="64" t="str">
        <f t="shared" si="127"/>
        <v>N</v>
      </c>
      <c r="S117" s="87">
        <f t="shared" si="114"/>
        <v>56</v>
      </c>
      <c r="T117" s="86" t="str">
        <f t="shared" si="84"/>
        <v>L</v>
      </c>
      <c r="U117" s="64" t="str">
        <f t="shared" si="85"/>
        <v>Y</v>
      </c>
      <c r="V117" s="64" t="str">
        <f t="shared" si="86"/>
        <v>2/5</v>
      </c>
      <c r="W117" s="64">
        <f t="shared" si="87"/>
        <v>5</v>
      </c>
      <c r="X117" s="82">
        <f t="shared" si="115"/>
        <v>8</v>
      </c>
      <c r="Y117" s="82">
        <f t="shared" si="116"/>
        <v>0</v>
      </c>
      <c r="Z117" s="83">
        <f t="shared" si="117"/>
        <v>32</v>
      </c>
      <c r="AA117" s="64" t="str">
        <f t="shared" si="118"/>
        <v>N</v>
      </c>
      <c r="AB117" s="81">
        <f t="shared" si="119"/>
        <v>8</v>
      </c>
      <c r="AC117" s="81">
        <f t="shared" si="120"/>
        <v>0</v>
      </c>
      <c r="AD117" s="85">
        <f t="shared" si="121"/>
        <v>32</v>
      </c>
      <c r="AE117" s="64" t="str">
        <f t="shared" si="122"/>
        <v>N</v>
      </c>
      <c r="AF117" s="87">
        <f t="shared" si="123"/>
        <v>54</v>
      </c>
      <c r="AG117" s="93" t="str">
        <f t="shared" si="88"/>
        <v>L</v>
      </c>
      <c r="AH117" s="64" t="str">
        <f t="shared" si="89"/>
        <v>2/5</v>
      </c>
      <c r="AI117" s="64">
        <f t="shared" si="90"/>
        <v>2</v>
      </c>
      <c r="AJ117" s="82">
        <f t="shared" si="91"/>
        <v>2</v>
      </c>
      <c r="AK117" s="82">
        <f t="shared" si="92"/>
        <v>0</v>
      </c>
      <c r="AL117" s="83">
        <f t="shared" si="93"/>
        <v>76</v>
      </c>
      <c r="AM117" s="64" t="str">
        <f t="shared" si="94"/>
        <v>N</v>
      </c>
      <c r="AN117" s="81">
        <f t="shared" si="95"/>
        <v>2</v>
      </c>
      <c r="AO117" s="81">
        <f t="shared" si="96"/>
        <v>0</v>
      </c>
      <c r="AP117" s="85">
        <f t="shared" si="97"/>
        <v>64</v>
      </c>
      <c r="AQ117" s="64" t="str">
        <f t="shared" si="98"/>
        <v>N</v>
      </c>
      <c r="AR117" s="87">
        <f t="shared" si="99"/>
        <v>66</v>
      </c>
      <c r="AS117" s="93" t="str">
        <f t="shared" si="100"/>
        <v>L</v>
      </c>
      <c r="AT117" s="64" t="str">
        <f t="shared" si="101"/>
        <v>2/5</v>
      </c>
      <c r="AU117" s="64">
        <f t="shared" si="110"/>
        <v>8</v>
      </c>
      <c r="AV117" s="82">
        <f t="shared" si="102"/>
        <v>8</v>
      </c>
      <c r="AW117" s="82">
        <f t="shared" si="111"/>
        <v>0</v>
      </c>
      <c r="AX117" s="83">
        <f t="shared" si="103"/>
        <v>8</v>
      </c>
      <c r="AY117" s="64" t="str">
        <f t="shared" si="104"/>
        <v>Y</v>
      </c>
      <c r="AZ117" s="81">
        <f t="shared" si="105"/>
        <v>8</v>
      </c>
      <c r="BA117" s="81">
        <f t="shared" si="112"/>
        <v>0</v>
      </c>
      <c r="BB117" s="85">
        <f t="shared" si="106"/>
        <v>-12</v>
      </c>
      <c r="BC117" s="64" t="str">
        <f t="shared" si="107"/>
        <v>Y</v>
      </c>
      <c r="BD117" s="87">
        <f t="shared" si="113"/>
        <v>52</v>
      </c>
    </row>
    <row r="118" spans="1:56">
      <c r="A118" s="197">
        <f t="shared" si="108"/>
        <v>108</v>
      </c>
      <c r="B118" s="198">
        <f>Data!B118</f>
        <v>0</v>
      </c>
      <c r="D118" s="73">
        <f t="shared" si="79"/>
        <v>0</v>
      </c>
      <c r="F118" s="86">
        <f t="shared" si="129"/>
        <v>6</v>
      </c>
      <c r="G118" s="86" t="str">
        <f t="shared" si="80"/>
        <v>L</v>
      </c>
      <c r="H118" s="64" t="str">
        <f t="shared" si="81"/>
        <v>Y</v>
      </c>
      <c r="I118" s="64" t="str">
        <f t="shared" si="82"/>
        <v>6/1</v>
      </c>
      <c r="J118" s="64">
        <f t="shared" si="83"/>
        <v>6</v>
      </c>
      <c r="K118" s="82">
        <f t="shared" si="128"/>
        <v>8</v>
      </c>
      <c r="L118" s="82">
        <f t="shared" si="130"/>
        <v>0</v>
      </c>
      <c r="M118" s="83">
        <f t="shared" si="131"/>
        <v>26</v>
      </c>
      <c r="N118" s="64" t="str">
        <f t="shared" si="109"/>
        <v>Y</v>
      </c>
      <c r="O118" s="81">
        <f t="shared" si="124"/>
        <v>8</v>
      </c>
      <c r="P118" s="81">
        <f t="shared" si="125"/>
        <v>0</v>
      </c>
      <c r="Q118" s="85">
        <f t="shared" si="126"/>
        <v>26</v>
      </c>
      <c r="R118" s="64" t="str">
        <f t="shared" si="127"/>
        <v>Y</v>
      </c>
      <c r="S118" s="87">
        <f t="shared" si="114"/>
        <v>56</v>
      </c>
      <c r="T118" s="86" t="str">
        <f t="shared" si="84"/>
        <v>L</v>
      </c>
      <c r="U118" s="64" t="str">
        <f t="shared" si="85"/>
        <v>Y</v>
      </c>
      <c r="V118" s="64" t="str">
        <f t="shared" si="86"/>
        <v>3/4</v>
      </c>
      <c r="W118" s="64">
        <f t="shared" si="87"/>
        <v>6</v>
      </c>
      <c r="X118" s="82">
        <f t="shared" si="115"/>
        <v>8</v>
      </c>
      <c r="Y118" s="82">
        <f t="shared" si="116"/>
        <v>0</v>
      </c>
      <c r="Z118" s="83">
        <f t="shared" si="117"/>
        <v>24</v>
      </c>
      <c r="AA118" s="64" t="str">
        <f t="shared" si="118"/>
        <v>Y</v>
      </c>
      <c r="AB118" s="81">
        <f t="shared" si="119"/>
        <v>8</v>
      </c>
      <c r="AC118" s="81">
        <f t="shared" si="120"/>
        <v>0</v>
      </c>
      <c r="AD118" s="85">
        <f t="shared" si="121"/>
        <v>24</v>
      </c>
      <c r="AE118" s="64" t="str">
        <f t="shared" si="122"/>
        <v>Y</v>
      </c>
      <c r="AF118" s="87">
        <f t="shared" si="123"/>
        <v>54</v>
      </c>
      <c r="AG118" s="93" t="str">
        <f t="shared" si="88"/>
        <v>L</v>
      </c>
      <c r="AH118" s="64" t="str">
        <f t="shared" si="89"/>
        <v>3/4</v>
      </c>
      <c r="AI118" s="64">
        <f t="shared" si="90"/>
        <v>3</v>
      </c>
      <c r="AJ118" s="82">
        <f t="shared" si="91"/>
        <v>4</v>
      </c>
      <c r="AK118" s="82">
        <f t="shared" si="92"/>
        <v>0</v>
      </c>
      <c r="AL118" s="83">
        <f t="shared" si="93"/>
        <v>72</v>
      </c>
      <c r="AM118" s="64" t="str">
        <f t="shared" si="94"/>
        <v>N</v>
      </c>
      <c r="AN118" s="81">
        <f t="shared" si="95"/>
        <v>4</v>
      </c>
      <c r="AO118" s="81">
        <f t="shared" si="96"/>
        <v>0</v>
      </c>
      <c r="AP118" s="85">
        <f t="shared" si="97"/>
        <v>60</v>
      </c>
      <c r="AQ118" s="64" t="str">
        <f t="shared" si="98"/>
        <v>N</v>
      </c>
      <c r="AR118" s="87">
        <f t="shared" si="99"/>
        <v>66</v>
      </c>
      <c r="AS118" s="93" t="str">
        <f t="shared" si="100"/>
        <v>L</v>
      </c>
      <c r="AT118" s="64" t="str">
        <f t="shared" si="101"/>
        <v>3/4</v>
      </c>
      <c r="AU118" s="64">
        <f t="shared" si="110"/>
        <v>9</v>
      </c>
      <c r="AV118" s="82">
        <f t="shared" si="102"/>
        <v>8</v>
      </c>
      <c r="AW118" s="82">
        <f t="shared" si="111"/>
        <v>0</v>
      </c>
      <c r="AX118" s="83">
        <f t="shared" si="103"/>
        <v>0</v>
      </c>
      <c r="AY118" s="64" t="str">
        <f t="shared" si="104"/>
        <v>N</v>
      </c>
      <c r="AZ118" s="81">
        <f t="shared" si="105"/>
        <v>8</v>
      </c>
      <c r="BA118" s="81">
        <f t="shared" si="112"/>
        <v>0</v>
      </c>
      <c r="BB118" s="85">
        <f t="shared" si="106"/>
        <v>-20</v>
      </c>
      <c r="BC118" s="64" t="str">
        <f t="shared" si="107"/>
        <v>Y</v>
      </c>
      <c r="BD118" s="87">
        <f t="shared" si="113"/>
        <v>52</v>
      </c>
    </row>
    <row r="119" spans="1:56">
      <c r="A119" s="197">
        <f t="shared" si="108"/>
        <v>109</v>
      </c>
      <c r="B119" s="198">
        <f>Data!B119</f>
        <v>10</v>
      </c>
      <c r="D119" s="73">
        <f t="shared" si="79"/>
        <v>2</v>
      </c>
      <c r="F119" s="86">
        <f t="shared" si="129"/>
        <v>1</v>
      </c>
      <c r="G119" s="86" t="str">
        <f t="shared" si="80"/>
        <v>L</v>
      </c>
      <c r="H119" s="64" t="str">
        <f t="shared" si="81"/>
        <v>Y</v>
      </c>
      <c r="I119" s="64" t="str">
        <f t="shared" si="82"/>
        <v>1/6</v>
      </c>
      <c r="J119" s="64">
        <f t="shared" si="83"/>
        <v>7</v>
      </c>
      <c r="K119" s="82">
        <f t="shared" si="128"/>
        <v>8</v>
      </c>
      <c r="L119" s="82">
        <f t="shared" si="130"/>
        <v>0</v>
      </c>
      <c r="M119" s="83">
        <f t="shared" si="131"/>
        <v>18</v>
      </c>
      <c r="N119" s="64" t="str">
        <f t="shared" si="109"/>
        <v>N</v>
      </c>
      <c r="O119" s="81">
        <f t="shared" si="124"/>
        <v>8</v>
      </c>
      <c r="P119" s="81">
        <f t="shared" si="125"/>
        <v>0</v>
      </c>
      <c r="Q119" s="85">
        <f t="shared" si="126"/>
        <v>18</v>
      </c>
      <c r="R119" s="64" t="str">
        <f t="shared" si="127"/>
        <v>Y</v>
      </c>
      <c r="S119" s="87">
        <f t="shared" si="114"/>
        <v>56</v>
      </c>
      <c r="T119" s="86" t="str">
        <f t="shared" si="84"/>
        <v>L</v>
      </c>
      <c r="U119" s="64" t="str">
        <f t="shared" si="85"/>
        <v>Y</v>
      </c>
      <c r="V119" s="64" t="str">
        <f t="shared" si="86"/>
        <v>1/6</v>
      </c>
      <c r="W119" s="64">
        <f t="shared" si="87"/>
        <v>7</v>
      </c>
      <c r="X119" s="82">
        <f t="shared" si="115"/>
        <v>8</v>
      </c>
      <c r="Y119" s="82">
        <f t="shared" si="116"/>
        <v>0</v>
      </c>
      <c r="Z119" s="83">
        <f t="shared" si="117"/>
        <v>16</v>
      </c>
      <c r="AA119" s="64" t="str">
        <f t="shared" si="118"/>
        <v>N</v>
      </c>
      <c r="AB119" s="81">
        <f t="shared" si="119"/>
        <v>8</v>
      </c>
      <c r="AC119" s="81">
        <f t="shared" si="120"/>
        <v>0</v>
      </c>
      <c r="AD119" s="85">
        <f t="shared" si="121"/>
        <v>16</v>
      </c>
      <c r="AE119" s="64" t="str">
        <f t="shared" si="122"/>
        <v>Y</v>
      </c>
      <c r="AF119" s="87">
        <f t="shared" si="123"/>
        <v>54</v>
      </c>
      <c r="AG119" s="93" t="str">
        <f t="shared" si="88"/>
        <v>L</v>
      </c>
      <c r="AH119" s="64" t="str">
        <f t="shared" si="89"/>
        <v>3/4</v>
      </c>
      <c r="AI119" s="64">
        <f t="shared" si="90"/>
        <v>4</v>
      </c>
      <c r="AJ119" s="82">
        <f t="shared" si="91"/>
        <v>6</v>
      </c>
      <c r="AK119" s="82">
        <f t="shared" si="92"/>
        <v>0</v>
      </c>
      <c r="AL119" s="83">
        <f t="shared" si="93"/>
        <v>66</v>
      </c>
      <c r="AM119" s="64" t="str">
        <f t="shared" si="94"/>
        <v>N</v>
      </c>
      <c r="AN119" s="81">
        <f t="shared" si="95"/>
        <v>6</v>
      </c>
      <c r="AO119" s="81">
        <f t="shared" si="96"/>
        <v>0</v>
      </c>
      <c r="AP119" s="85">
        <f t="shared" si="97"/>
        <v>54</v>
      </c>
      <c r="AQ119" s="64" t="str">
        <f t="shared" si="98"/>
        <v>N</v>
      </c>
      <c r="AR119" s="87">
        <f t="shared" si="99"/>
        <v>66</v>
      </c>
      <c r="AS119" s="93" t="str">
        <f t="shared" si="100"/>
        <v>L</v>
      </c>
      <c r="AT119" s="64" t="str">
        <f t="shared" si="101"/>
        <v>1/6</v>
      </c>
      <c r="AU119" s="64">
        <f t="shared" si="110"/>
        <v>10</v>
      </c>
      <c r="AV119" s="82">
        <f t="shared" si="102"/>
        <v>8</v>
      </c>
      <c r="AW119" s="82">
        <f t="shared" si="111"/>
        <v>0</v>
      </c>
      <c r="AX119" s="83">
        <f t="shared" si="103"/>
        <v>-8</v>
      </c>
      <c r="AY119" s="64" t="str">
        <f t="shared" si="104"/>
        <v>Y</v>
      </c>
      <c r="AZ119" s="81">
        <f t="shared" si="105"/>
        <v>8</v>
      </c>
      <c r="BA119" s="81">
        <f t="shared" si="112"/>
        <v>0</v>
      </c>
      <c r="BB119" s="85">
        <f t="shared" si="106"/>
        <v>-28</v>
      </c>
      <c r="BC119" s="64" t="str">
        <f t="shared" si="107"/>
        <v>Y</v>
      </c>
      <c r="BD119" s="87">
        <f t="shared" si="113"/>
        <v>52</v>
      </c>
    </row>
    <row r="120" spans="1:56">
      <c r="A120" s="197">
        <f t="shared" si="108"/>
        <v>110</v>
      </c>
      <c r="B120" s="198">
        <f>Data!B120</f>
        <v>22</v>
      </c>
      <c r="D120" s="73">
        <f t="shared" si="79"/>
        <v>4</v>
      </c>
      <c r="F120" s="86">
        <f t="shared" si="129"/>
        <v>2</v>
      </c>
      <c r="G120" s="86" t="str">
        <f t="shared" si="80"/>
        <v>L</v>
      </c>
      <c r="H120" s="64" t="str">
        <f t="shared" si="81"/>
        <v>Y</v>
      </c>
      <c r="I120" s="64" t="str">
        <f t="shared" si="82"/>
        <v>2/5</v>
      </c>
      <c r="J120" s="64">
        <f t="shared" si="83"/>
        <v>8</v>
      </c>
      <c r="K120" s="82">
        <f t="shared" si="128"/>
        <v>8</v>
      </c>
      <c r="L120" s="82">
        <f t="shared" si="130"/>
        <v>0</v>
      </c>
      <c r="M120" s="83">
        <f t="shared" si="131"/>
        <v>10</v>
      </c>
      <c r="N120" s="64" t="str">
        <f t="shared" si="109"/>
        <v>Y</v>
      </c>
      <c r="O120" s="81">
        <f t="shared" si="124"/>
        <v>8</v>
      </c>
      <c r="P120" s="81">
        <f t="shared" si="125"/>
        <v>0</v>
      </c>
      <c r="Q120" s="85">
        <f t="shared" si="126"/>
        <v>10</v>
      </c>
      <c r="R120" s="64" t="str">
        <f t="shared" si="127"/>
        <v>Y</v>
      </c>
      <c r="S120" s="87">
        <f t="shared" si="114"/>
        <v>56</v>
      </c>
      <c r="T120" s="86" t="str">
        <f t="shared" si="84"/>
        <v>L</v>
      </c>
      <c r="U120" s="64" t="str">
        <f t="shared" si="85"/>
        <v>Y</v>
      </c>
      <c r="V120" s="64" t="str">
        <f t="shared" si="86"/>
        <v>2/5</v>
      </c>
      <c r="W120" s="64">
        <f t="shared" si="87"/>
        <v>8</v>
      </c>
      <c r="X120" s="82">
        <f t="shared" si="115"/>
        <v>8</v>
      </c>
      <c r="Y120" s="82">
        <f t="shared" si="116"/>
        <v>0</v>
      </c>
      <c r="Z120" s="83">
        <f t="shared" si="117"/>
        <v>8</v>
      </c>
      <c r="AA120" s="64" t="str">
        <f t="shared" si="118"/>
        <v>Y</v>
      </c>
      <c r="AB120" s="81">
        <f t="shared" si="119"/>
        <v>8</v>
      </c>
      <c r="AC120" s="81">
        <f t="shared" si="120"/>
        <v>0</v>
      </c>
      <c r="AD120" s="85">
        <f t="shared" si="121"/>
        <v>8</v>
      </c>
      <c r="AE120" s="64" t="str">
        <f t="shared" si="122"/>
        <v>Y</v>
      </c>
      <c r="AF120" s="87">
        <f t="shared" si="123"/>
        <v>54</v>
      </c>
      <c r="AG120" s="93" t="str">
        <f t="shared" si="88"/>
        <v>L</v>
      </c>
      <c r="AH120" s="64" t="str">
        <f t="shared" si="89"/>
        <v>2/5</v>
      </c>
      <c r="AI120" s="64">
        <f t="shared" si="90"/>
        <v>5</v>
      </c>
      <c r="AJ120" s="82">
        <f t="shared" si="91"/>
        <v>8</v>
      </c>
      <c r="AK120" s="82">
        <f t="shared" si="92"/>
        <v>0</v>
      </c>
      <c r="AL120" s="83">
        <f t="shared" si="93"/>
        <v>58</v>
      </c>
      <c r="AM120" s="64" t="str">
        <f t="shared" si="94"/>
        <v>N</v>
      </c>
      <c r="AN120" s="81">
        <f t="shared" si="95"/>
        <v>8</v>
      </c>
      <c r="AO120" s="81">
        <f t="shared" si="96"/>
        <v>0</v>
      </c>
      <c r="AP120" s="85">
        <f t="shared" si="97"/>
        <v>46</v>
      </c>
      <c r="AQ120" s="64" t="str">
        <f t="shared" si="98"/>
        <v>N</v>
      </c>
      <c r="AR120" s="87">
        <f t="shared" si="99"/>
        <v>66</v>
      </c>
      <c r="AS120" s="93" t="str">
        <f t="shared" si="100"/>
        <v>L</v>
      </c>
      <c r="AT120" s="64" t="str">
        <f t="shared" si="101"/>
        <v>2/5</v>
      </c>
      <c r="AU120" s="64">
        <f t="shared" si="110"/>
        <v>11</v>
      </c>
      <c r="AV120" s="82">
        <f t="shared" si="102"/>
        <v>8</v>
      </c>
      <c r="AW120" s="82">
        <f t="shared" si="111"/>
        <v>0</v>
      </c>
      <c r="AX120" s="83">
        <f t="shared" si="103"/>
        <v>-16</v>
      </c>
      <c r="AY120" s="64" t="str">
        <f t="shared" si="104"/>
        <v>Y</v>
      </c>
      <c r="AZ120" s="81">
        <f t="shared" si="105"/>
        <v>8</v>
      </c>
      <c r="BA120" s="81">
        <f t="shared" si="112"/>
        <v>0</v>
      </c>
      <c r="BB120" s="85">
        <f t="shared" si="106"/>
        <v>-36</v>
      </c>
      <c r="BC120" s="64" t="str">
        <f t="shared" si="107"/>
        <v>Y</v>
      </c>
      <c r="BD120" s="87">
        <f t="shared" si="113"/>
        <v>52</v>
      </c>
    </row>
    <row r="121" spans="1:56">
      <c r="A121" s="197">
        <f t="shared" si="108"/>
        <v>111</v>
      </c>
      <c r="B121" s="198">
        <f>Data!B121</f>
        <v>2</v>
      </c>
      <c r="D121" s="73">
        <f t="shared" si="79"/>
        <v>1</v>
      </c>
      <c r="F121" s="86">
        <f t="shared" si="129"/>
        <v>3</v>
      </c>
      <c r="G121" s="86" t="str">
        <f t="shared" si="80"/>
        <v>L</v>
      </c>
      <c r="H121" s="64" t="str">
        <f t="shared" si="81"/>
        <v>Y</v>
      </c>
      <c r="I121" s="64" t="str">
        <f t="shared" si="82"/>
        <v>3/4</v>
      </c>
      <c r="J121" s="64">
        <f t="shared" si="83"/>
        <v>9</v>
      </c>
      <c r="K121" s="82">
        <f t="shared" si="128"/>
        <v>8</v>
      </c>
      <c r="L121" s="82">
        <f t="shared" si="130"/>
        <v>0</v>
      </c>
      <c r="M121" s="83">
        <f t="shared" si="131"/>
        <v>2</v>
      </c>
      <c r="N121" s="64" t="str">
        <f t="shared" si="109"/>
        <v>N</v>
      </c>
      <c r="O121" s="81">
        <f t="shared" si="124"/>
        <v>8</v>
      </c>
      <c r="P121" s="81">
        <f t="shared" si="125"/>
        <v>0</v>
      </c>
      <c r="Q121" s="85">
        <f t="shared" si="126"/>
        <v>2</v>
      </c>
      <c r="R121" s="64" t="str">
        <f t="shared" si="127"/>
        <v>Y</v>
      </c>
      <c r="S121" s="87">
        <f t="shared" si="114"/>
        <v>56</v>
      </c>
      <c r="T121" s="86" t="str">
        <f t="shared" si="84"/>
        <v>L</v>
      </c>
      <c r="U121" s="64" t="str">
        <f t="shared" si="85"/>
        <v>Y</v>
      </c>
      <c r="V121" s="64" t="str">
        <f t="shared" si="86"/>
        <v>3/4</v>
      </c>
      <c r="W121" s="64">
        <f t="shared" si="87"/>
        <v>9</v>
      </c>
      <c r="X121" s="82">
        <f t="shared" si="115"/>
        <v>8</v>
      </c>
      <c r="Y121" s="82">
        <f t="shared" si="116"/>
        <v>0</v>
      </c>
      <c r="Z121" s="83">
        <f t="shared" si="117"/>
        <v>0</v>
      </c>
      <c r="AA121" s="64" t="str">
        <f t="shared" si="118"/>
        <v>N</v>
      </c>
      <c r="AB121" s="81">
        <f t="shared" si="119"/>
        <v>8</v>
      </c>
      <c r="AC121" s="81">
        <f t="shared" si="120"/>
        <v>0</v>
      </c>
      <c r="AD121" s="85">
        <f t="shared" si="121"/>
        <v>0</v>
      </c>
      <c r="AE121" s="64" t="str">
        <f t="shared" si="122"/>
        <v>Y</v>
      </c>
      <c r="AF121" s="87">
        <f t="shared" si="123"/>
        <v>54</v>
      </c>
      <c r="AG121" s="93" t="str">
        <f t="shared" si="88"/>
        <v>L</v>
      </c>
      <c r="AH121" s="64" t="str">
        <f t="shared" si="89"/>
        <v>1/6</v>
      </c>
      <c r="AI121" s="64">
        <f t="shared" si="90"/>
        <v>6</v>
      </c>
      <c r="AJ121" s="82">
        <f t="shared" si="91"/>
        <v>8</v>
      </c>
      <c r="AK121" s="82">
        <f t="shared" si="92"/>
        <v>0</v>
      </c>
      <c r="AL121" s="83">
        <f t="shared" si="93"/>
        <v>50</v>
      </c>
      <c r="AM121" s="64" t="str">
        <f t="shared" si="94"/>
        <v>Y</v>
      </c>
      <c r="AN121" s="81">
        <f t="shared" si="95"/>
        <v>8</v>
      </c>
      <c r="AO121" s="81">
        <f t="shared" si="96"/>
        <v>0</v>
      </c>
      <c r="AP121" s="85">
        <f t="shared" si="97"/>
        <v>38</v>
      </c>
      <c r="AQ121" s="64" t="str">
        <f t="shared" si="98"/>
        <v>Y</v>
      </c>
      <c r="AR121" s="87">
        <f t="shared" si="99"/>
        <v>66</v>
      </c>
      <c r="AS121" s="93" t="str">
        <f t="shared" si="100"/>
        <v>L</v>
      </c>
      <c r="AT121" s="64" t="str">
        <f t="shared" si="101"/>
        <v>3/4</v>
      </c>
      <c r="AU121" s="64">
        <f t="shared" si="110"/>
        <v>12</v>
      </c>
      <c r="AV121" s="82">
        <f t="shared" si="102"/>
        <v>8</v>
      </c>
      <c r="AW121" s="82">
        <f t="shared" si="111"/>
        <v>0</v>
      </c>
      <c r="AX121" s="83">
        <f t="shared" si="103"/>
        <v>-24</v>
      </c>
      <c r="AY121" s="64" t="str">
        <f t="shared" si="104"/>
        <v>Y</v>
      </c>
      <c r="AZ121" s="81">
        <f t="shared" si="105"/>
        <v>8</v>
      </c>
      <c r="BA121" s="81">
        <f t="shared" si="112"/>
        <v>0</v>
      </c>
      <c r="BB121" s="85">
        <f t="shared" si="106"/>
        <v>-44</v>
      </c>
      <c r="BC121" s="64" t="str">
        <f t="shared" si="107"/>
        <v>Y</v>
      </c>
      <c r="BD121" s="87">
        <f t="shared" si="113"/>
        <v>52</v>
      </c>
    </row>
    <row r="122" spans="1:56">
      <c r="A122" s="197">
        <f t="shared" si="108"/>
        <v>112</v>
      </c>
      <c r="B122" s="198">
        <f>Data!B122</f>
        <v>15</v>
      </c>
      <c r="D122" s="73">
        <f t="shared" si="79"/>
        <v>3</v>
      </c>
      <c r="F122" s="86">
        <f t="shared" si="129"/>
        <v>4</v>
      </c>
      <c r="G122" s="86" t="str">
        <f t="shared" si="80"/>
        <v>L</v>
      </c>
      <c r="H122" s="64" t="str">
        <f t="shared" si="81"/>
        <v>Y</v>
      </c>
      <c r="I122" s="64" t="str">
        <f t="shared" si="82"/>
        <v>4/3</v>
      </c>
      <c r="J122" s="64">
        <f t="shared" si="83"/>
        <v>10</v>
      </c>
      <c r="K122" s="82">
        <f t="shared" si="128"/>
        <v>8</v>
      </c>
      <c r="L122" s="82">
        <f t="shared" si="130"/>
        <v>0</v>
      </c>
      <c r="M122" s="83">
        <f t="shared" si="131"/>
        <v>-6</v>
      </c>
      <c r="N122" s="64" t="str">
        <f t="shared" si="109"/>
        <v>Y</v>
      </c>
      <c r="O122" s="81">
        <f t="shared" si="124"/>
        <v>8</v>
      </c>
      <c r="P122" s="81">
        <f t="shared" si="125"/>
        <v>0</v>
      </c>
      <c r="Q122" s="85">
        <f t="shared" si="126"/>
        <v>-6</v>
      </c>
      <c r="R122" s="64" t="str">
        <f t="shared" si="127"/>
        <v>Y</v>
      </c>
      <c r="S122" s="87">
        <f t="shared" si="114"/>
        <v>56</v>
      </c>
      <c r="T122" s="86" t="str">
        <f t="shared" si="84"/>
        <v>L</v>
      </c>
      <c r="U122" s="64" t="str">
        <f t="shared" si="85"/>
        <v>Y</v>
      </c>
      <c r="V122" s="64" t="str">
        <f t="shared" si="86"/>
        <v>1/6</v>
      </c>
      <c r="W122" s="64">
        <f t="shared" si="87"/>
        <v>10</v>
      </c>
      <c r="X122" s="82">
        <f t="shared" si="115"/>
        <v>8</v>
      </c>
      <c r="Y122" s="82">
        <f t="shared" si="116"/>
        <v>0</v>
      </c>
      <c r="Z122" s="83">
        <f t="shared" si="117"/>
        <v>-8</v>
      </c>
      <c r="AA122" s="64" t="str">
        <f t="shared" si="118"/>
        <v>Y</v>
      </c>
      <c r="AB122" s="81">
        <f t="shared" si="119"/>
        <v>8</v>
      </c>
      <c r="AC122" s="81">
        <f t="shared" si="120"/>
        <v>0</v>
      </c>
      <c r="AD122" s="85">
        <f t="shared" si="121"/>
        <v>-8</v>
      </c>
      <c r="AE122" s="64" t="str">
        <f t="shared" si="122"/>
        <v>Y</v>
      </c>
      <c r="AF122" s="87">
        <f t="shared" si="123"/>
        <v>54</v>
      </c>
      <c r="AG122" s="93" t="str">
        <f t="shared" si="88"/>
        <v>W</v>
      </c>
      <c r="AH122" s="64" t="str">
        <f t="shared" si="89"/>
        <v>1/6</v>
      </c>
      <c r="AI122" s="64">
        <f t="shared" si="90"/>
        <v>1</v>
      </c>
      <c r="AJ122" s="82">
        <f t="shared" si="91"/>
        <v>8</v>
      </c>
      <c r="AK122" s="82">
        <f t="shared" si="92"/>
        <v>24</v>
      </c>
      <c r="AL122" s="83">
        <f t="shared" si="93"/>
        <v>66</v>
      </c>
      <c r="AM122" s="64" t="str">
        <f t="shared" si="94"/>
        <v>N</v>
      </c>
      <c r="AN122" s="81">
        <f t="shared" si="95"/>
        <v>8</v>
      </c>
      <c r="AO122" s="81">
        <f t="shared" si="96"/>
        <v>24</v>
      </c>
      <c r="AP122" s="85">
        <f t="shared" si="97"/>
        <v>54</v>
      </c>
      <c r="AQ122" s="64" t="str">
        <f t="shared" si="98"/>
        <v>N</v>
      </c>
      <c r="AR122" s="87">
        <f t="shared" si="99"/>
        <v>66</v>
      </c>
      <c r="AS122" s="93" t="str">
        <f t="shared" si="100"/>
        <v>L</v>
      </c>
      <c r="AT122" s="64" t="str">
        <f t="shared" si="101"/>
        <v>1/6</v>
      </c>
      <c r="AU122" s="64">
        <f t="shared" si="110"/>
        <v>13</v>
      </c>
      <c r="AV122" s="82">
        <f t="shared" si="102"/>
        <v>8</v>
      </c>
      <c r="AW122" s="82">
        <f t="shared" si="111"/>
        <v>0</v>
      </c>
      <c r="AX122" s="83">
        <f t="shared" si="103"/>
        <v>-32</v>
      </c>
      <c r="AY122" s="64" t="str">
        <f t="shared" si="104"/>
        <v>Y</v>
      </c>
      <c r="AZ122" s="81">
        <f t="shared" si="105"/>
        <v>8</v>
      </c>
      <c r="BA122" s="81">
        <f t="shared" si="112"/>
        <v>0</v>
      </c>
      <c r="BB122" s="85">
        <f t="shared" si="106"/>
        <v>-52</v>
      </c>
      <c r="BC122" s="64" t="str">
        <f t="shared" si="107"/>
        <v>Y</v>
      </c>
      <c r="BD122" s="87">
        <f t="shared" si="113"/>
        <v>52</v>
      </c>
    </row>
    <row r="123" spans="1:56">
      <c r="A123" s="197">
        <f t="shared" si="108"/>
        <v>113</v>
      </c>
      <c r="B123" s="198">
        <f>Data!B123</f>
        <v>34</v>
      </c>
      <c r="D123" s="73">
        <f t="shared" si="79"/>
        <v>6</v>
      </c>
      <c r="F123" s="86">
        <f t="shared" si="129"/>
        <v>5</v>
      </c>
      <c r="G123" s="86" t="str">
        <f t="shared" si="80"/>
        <v>W</v>
      </c>
      <c r="H123" s="64" t="str">
        <f t="shared" si="81"/>
        <v>N</v>
      </c>
      <c r="I123" s="64" t="str">
        <f t="shared" si="82"/>
        <v xml:space="preserve"> </v>
      </c>
      <c r="J123" s="64" t="str">
        <f t="shared" si="83"/>
        <v xml:space="preserve"> </v>
      </c>
      <c r="K123" s="82" t="str">
        <f t="shared" si="128"/>
        <v>0</v>
      </c>
      <c r="L123" s="82">
        <f t="shared" si="130"/>
        <v>24</v>
      </c>
      <c r="M123" s="83">
        <f t="shared" si="131"/>
        <v>18</v>
      </c>
      <c r="N123" s="64" t="str">
        <f t="shared" si="109"/>
        <v>N</v>
      </c>
      <c r="O123" s="81" t="str">
        <f t="shared" si="124"/>
        <v>0</v>
      </c>
      <c r="P123" s="81">
        <f t="shared" si="125"/>
        <v>24</v>
      </c>
      <c r="Q123" s="85">
        <f t="shared" si="126"/>
        <v>18</v>
      </c>
      <c r="R123" s="64" t="str">
        <f t="shared" si="127"/>
        <v>Y</v>
      </c>
      <c r="S123" s="87">
        <f t="shared" si="114"/>
        <v>56</v>
      </c>
      <c r="T123" s="86" t="str">
        <f t="shared" si="84"/>
        <v>L</v>
      </c>
      <c r="U123" s="64" t="str">
        <f t="shared" si="85"/>
        <v>Y</v>
      </c>
      <c r="V123" s="64" t="str">
        <f t="shared" si="86"/>
        <v xml:space="preserve"> </v>
      </c>
      <c r="W123" s="64">
        <f t="shared" si="87"/>
        <v>11</v>
      </c>
      <c r="X123" s="82">
        <f t="shared" si="115"/>
        <v>8</v>
      </c>
      <c r="Y123" s="82">
        <f t="shared" si="116"/>
        <v>0</v>
      </c>
      <c r="Z123" s="83">
        <f t="shared" si="117"/>
        <v>-16</v>
      </c>
      <c r="AA123" s="64" t="str">
        <f t="shared" si="118"/>
        <v>Y</v>
      </c>
      <c r="AB123" s="81">
        <f t="shared" si="119"/>
        <v>8</v>
      </c>
      <c r="AC123" s="81">
        <f t="shared" si="120"/>
        <v>0</v>
      </c>
      <c r="AD123" s="85">
        <f t="shared" si="121"/>
        <v>-16</v>
      </c>
      <c r="AE123" s="64" t="str">
        <f t="shared" si="122"/>
        <v>Y</v>
      </c>
      <c r="AF123" s="87">
        <f t="shared" si="123"/>
        <v>54</v>
      </c>
      <c r="AG123" s="93" t="str">
        <f t="shared" si="88"/>
        <v>L</v>
      </c>
      <c r="AH123" s="64" t="str">
        <f t="shared" si="89"/>
        <v>2/5</v>
      </c>
      <c r="AI123" s="64">
        <f t="shared" si="90"/>
        <v>2</v>
      </c>
      <c r="AJ123" s="82">
        <f t="shared" si="91"/>
        <v>2</v>
      </c>
      <c r="AK123" s="82">
        <f t="shared" si="92"/>
        <v>0</v>
      </c>
      <c r="AL123" s="83">
        <f t="shared" si="93"/>
        <v>64</v>
      </c>
      <c r="AM123" s="64" t="str">
        <f t="shared" si="94"/>
        <v>N</v>
      </c>
      <c r="AN123" s="81">
        <f t="shared" si="95"/>
        <v>2</v>
      </c>
      <c r="AO123" s="81">
        <f t="shared" si="96"/>
        <v>0</v>
      </c>
      <c r="AP123" s="85">
        <f t="shared" si="97"/>
        <v>52</v>
      </c>
      <c r="AQ123" s="64" t="str">
        <f t="shared" si="98"/>
        <v>N</v>
      </c>
      <c r="AR123" s="87">
        <f t="shared" si="99"/>
        <v>66</v>
      </c>
      <c r="AS123" s="93" t="str">
        <f t="shared" si="100"/>
        <v>L</v>
      </c>
      <c r="AT123" s="64" t="str">
        <f t="shared" si="101"/>
        <v>2/5</v>
      </c>
      <c r="AU123" s="64">
        <f t="shared" si="110"/>
        <v>14</v>
      </c>
      <c r="AV123" s="82">
        <f t="shared" si="102"/>
        <v>8</v>
      </c>
      <c r="AW123" s="82">
        <f t="shared" si="111"/>
        <v>0</v>
      </c>
      <c r="AX123" s="83">
        <f t="shared" si="103"/>
        <v>-40</v>
      </c>
      <c r="AY123" s="64" t="str">
        <f t="shared" si="104"/>
        <v>Y</v>
      </c>
      <c r="AZ123" s="81">
        <f t="shared" si="105"/>
        <v>8</v>
      </c>
      <c r="BA123" s="81">
        <f t="shared" si="112"/>
        <v>0</v>
      </c>
      <c r="BB123" s="85">
        <f t="shared" si="106"/>
        <v>-60</v>
      </c>
      <c r="BC123" s="64" t="str">
        <f t="shared" si="107"/>
        <v>Y</v>
      </c>
      <c r="BD123" s="87">
        <f t="shared" si="113"/>
        <v>52</v>
      </c>
    </row>
    <row r="124" spans="1:56">
      <c r="A124" s="197">
        <f t="shared" si="108"/>
        <v>114</v>
      </c>
      <c r="B124" s="198">
        <f>Data!B124</f>
        <v>7</v>
      </c>
      <c r="D124" s="73">
        <f t="shared" si="79"/>
        <v>2</v>
      </c>
      <c r="F124" s="86">
        <f t="shared" si="129"/>
        <v>6</v>
      </c>
      <c r="G124" s="86" t="str">
        <f t="shared" si="80"/>
        <v xml:space="preserve"> </v>
      </c>
      <c r="H124" s="64" t="str">
        <f t="shared" si="81"/>
        <v>N</v>
      </c>
      <c r="I124" s="64" t="str">
        <f t="shared" si="82"/>
        <v xml:space="preserve"> </v>
      </c>
      <c r="J124" s="64" t="str">
        <f t="shared" si="83"/>
        <v xml:space="preserve"> </v>
      </c>
      <c r="K124" s="82" t="str">
        <f t="shared" si="128"/>
        <v>0</v>
      </c>
      <c r="L124" s="82">
        <f t="shared" si="130"/>
        <v>0</v>
      </c>
      <c r="M124" s="83">
        <f t="shared" si="131"/>
        <v>18</v>
      </c>
      <c r="N124" s="64" t="str">
        <f t="shared" si="109"/>
        <v>N</v>
      </c>
      <c r="O124" s="81" t="str">
        <f t="shared" si="124"/>
        <v>0</v>
      </c>
      <c r="P124" s="81">
        <f t="shared" si="125"/>
        <v>0</v>
      </c>
      <c r="Q124" s="85">
        <f t="shared" si="126"/>
        <v>18</v>
      </c>
      <c r="R124" s="64" t="str">
        <f t="shared" si="127"/>
        <v>Y</v>
      </c>
      <c r="S124" s="87">
        <f t="shared" si="114"/>
        <v>56</v>
      </c>
      <c r="T124" s="86" t="str">
        <f t="shared" si="84"/>
        <v>L</v>
      </c>
      <c r="U124" s="64" t="str">
        <f t="shared" si="85"/>
        <v>Y</v>
      </c>
      <c r="V124" s="64" t="str">
        <f t="shared" si="86"/>
        <v xml:space="preserve"> </v>
      </c>
      <c r="W124" s="64">
        <f t="shared" si="87"/>
        <v>12</v>
      </c>
      <c r="X124" s="82">
        <f t="shared" si="115"/>
        <v>8</v>
      </c>
      <c r="Y124" s="82">
        <f t="shared" si="116"/>
        <v>0</v>
      </c>
      <c r="Z124" s="83">
        <f t="shared" si="117"/>
        <v>-24</v>
      </c>
      <c r="AA124" s="64" t="str">
        <f t="shared" si="118"/>
        <v>Y</v>
      </c>
      <c r="AB124" s="81">
        <f t="shared" si="119"/>
        <v>8</v>
      </c>
      <c r="AC124" s="81">
        <f t="shared" si="120"/>
        <v>0</v>
      </c>
      <c r="AD124" s="85">
        <f t="shared" si="121"/>
        <v>-24</v>
      </c>
      <c r="AE124" s="64" t="str">
        <f t="shared" si="122"/>
        <v>Y</v>
      </c>
      <c r="AF124" s="87">
        <f t="shared" si="123"/>
        <v>54</v>
      </c>
      <c r="AG124" s="93" t="str">
        <f t="shared" si="88"/>
        <v>L</v>
      </c>
      <c r="AH124" s="64" t="str">
        <f t="shared" si="89"/>
        <v>3/4</v>
      </c>
      <c r="AI124" s="64">
        <f t="shared" si="90"/>
        <v>3</v>
      </c>
      <c r="AJ124" s="82">
        <f t="shared" si="91"/>
        <v>4</v>
      </c>
      <c r="AK124" s="82">
        <f t="shared" si="92"/>
        <v>0</v>
      </c>
      <c r="AL124" s="83">
        <f t="shared" si="93"/>
        <v>60</v>
      </c>
      <c r="AM124" s="64" t="str">
        <f t="shared" si="94"/>
        <v>N</v>
      </c>
      <c r="AN124" s="81">
        <f t="shared" si="95"/>
        <v>4</v>
      </c>
      <c r="AO124" s="81">
        <f t="shared" si="96"/>
        <v>0</v>
      </c>
      <c r="AP124" s="85">
        <f t="shared" si="97"/>
        <v>48</v>
      </c>
      <c r="AQ124" s="64" t="str">
        <f t="shared" si="98"/>
        <v>N</v>
      </c>
      <c r="AR124" s="87">
        <f t="shared" si="99"/>
        <v>66</v>
      </c>
      <c r="AS124" s="93" t="str">
        <f t="shared" si="100"/>
        <v>L</v>
      </c>
      <c r="AT124" s="64" t="str">
        <f t="shared" si="101"/>
        <v>3/4</v>
      </c>
      <c r="AU124" s="64">
        <f t="shared" si="110"/>
        <v>15</v>
      </c>
      <c r="AV124" s="82">
        <f t="shared" si="102"/>
        <v>8</v>
      </c>
      <c r="AW124" s="82">
        <f t="shared" si="111"/>
        <v>0</v>
      </c>
      <c r="AX124" s="83">
        <f t="shared" si="103"/>
        <v>-48</v>
      </c>
      <c r="AY124" s="64" t="str">
        <f t="shared" si="104"/>
        <v>Y</v>
      </c>
      <c r="AZ124" s="81">
        <f t="shared" si="105"/>
        <v>8</v>
      </c>
      <c r="BA124" s="81">
        <f t="shared" si="112"/>
        <v>0</v>
      </c>
      <c r="BB124" s="85">
        <f t="shared" si="106"/>
        <v>-68</v>
      </c>
      <c r="BC124" s="64" t="str">
        <f t="shared" si="107"/>
        <v>Y</v>
      </c>
      <c r="BD124" s="87">
        <f t="shared" si="113"/>
        <v>52</v>
      </c>
    </row>
    <row r="125" spans="1:56">
      <c r="A125" s="197">
        <f t="shared" si="108"/>
        <v>115</v>
      </c>
      <c r="B125" s="198">
        <f>Data!B125</f>
        <v>5</v>
      </c>
      <c r="D125" s="73">
        <f t="shared" si="79"/>
        <v>1</v>
      </c>
      <c r="F125" s="86">
        <f t="shared" si="129"/>
        <v>1</v>
      </c>
      <c r="G125" s="86" t="str">
        <f t="shared" si="80"/>
        <v xml:space="preserve"> </v>
      </c>
      <c r="H125" s="64" t="str">
        <f t="shared" si="81"/>
        <v>Y</v>
      </c>
      <c r="I125" s="64" t="str">
        <f t="shared" si="82"/>
        <v>1/6</v>
      </c>
      <c r="J125" s="64">
        <f t="shared" si="83"/>
        <v>1</v>
      </c>
      <c r="K125" s="82">
        <f t="shared" si="128"/>
        <v>2</v>
      </c>
      <c r="L125" s="82">
        <f t="shared" si="130"/>
        <v>0</v>
      </c>
      <c r="M125" s="83">
        <f t="shared" si="131"/>
        <v>16</v>
      </c>
      <c r="N125" s="64" t="str">
        <f t="shared" si="109"/>
        <v>N</v>
      </c>
      <c r="O125" s="81">
        <f t="shared" si="124"/>
        <v>8</v>
      </c>
      <c r="P125" s="81">
        <f t="shared" si="125"/>
        <v>0</v>
      </c>
      <c r="Q125" s="85">
        <f t="shared" si="126"/>
        <v>10</v>
      </c>
      <c r="R125" s="64" t="str">
        <f t="shared" si="127"/>
        <v>Y</v>
      </c>
      <c r="S125" s="87">
        <f t="shared" si="114"/>
        <v>56</v>
      </c>
      <c r="T125" s="86" t="str">
        <f t="shared" si="84"/>
        <v>L</v>
      </c>
      <c r="U125" s="64" t="str">
        <f t="shared" si="85"/>
        <v>Y</v>
      </c>
      <c r="V125" s="64" t="str">
        <f t="shared" si="86"/>
        <v>1/6</v>
      </c>
      <c r="W125" s="64">
        <f t="shared" si="87"/>
        <v>13</v>
      </c>
      <c r="X125" s="82">
        <f t="shared" si="115"/>
        <v>8</v>
      </c>
      <c r="Y125" s="82">
        <f t="shared" si="116"/>
        <v>0</v>
      </c>
      <c r="Z125" s="83">
        <f t="shared" si="117"/>
        <v>-32</v>
      </c>
      <c r="AA125" s="64" t="str">
        <f t="shared" si="118"/>
        <v>Y</v>
      </c>
      <c r="AB125" s="81">
        <f t="shared" si="119"/>
        <v>8</v>
      </c>
      <c r="AC125" s="81">
        <f t="shared" si="120"/>
        <v>0</v>
      </c>
      <c r="AD125" s="85">
        <f t="shared" si="121"/>
        <v>-32</v>
      </c>
      <c r="AE125" s="64" t="str">
        <f t="shared" si="122"/>
        <v>Y</v>
      </c>
      <c r="AF125" s="87">
        <f t="shared" si="123"/>
        <v>54</v>
      </c>
      <c r="AG125" s="93" t="str">
        <f t="shared" si="88"/>
        <v>L</v>
      </c>
      <c r="AH125" s="64" t="str">
        <f t="shared" si="89"/>
        <v>3/4</v>
      </c>
      <c r="AI125" s="64">
        <f t="shared" si="90"/>
        <v>4</v>
      </c>
      <c r="AJ125" s="82">
        <f t="shared" si="91"/>
        <v>6</v>
      </c>
      <c r="AK125" s="82">
        <f t="shared" si="92"/>
        <v>0</v>
      </c>
      <c r="AL125" s="83">
        <f t="shared" si="93"/>
        <v>54</v>
      </c>
      <c r="AM125" s="64" t="str">
        <f t="shared" si="94"/>
        <v>N</v>
      </c>
      <c r="AN125" s="81">
        <f t="shared" si="95"/>
        <v>6</v>
      </c>
      <c r="AO125" s="81">
        <f t="shared" si="96"/>
        <v>0</v>
      </c>
      <c r="AP125" s="85">
        <f t="shared" si="97"/>
        <v>42</v>
      </c>
      <c r="AQ125" s="64" t="str">
        <f t="shared" si="98"/>
        <v>N</v>
      </c>
      <c r="AR125" s="87">
        <f t="shared" si="99"/>
        <v>66</v>
      </c>
      <c r="AS125" s="93" t="str">
        <f t="shared" si="100"/>
        <v>L</v>
      </c>
      <c r="AT125" s="64" t="str">
        <f t="shared" si="101"/>
        <v>1/6</v>
      </c>
      <c r="AU125" s="64">
        <f t="shared" si="110"/>
        <v>16</v>
      </c>
      <c r="AV125" s="82">
        <f t="shared" si="102"/>
        <v>8</v>
      </c>
      <c r="AW125" s="82">
        <f t="shared" si="111"/>
        <v>0</v>
      </c>
      <c r="AX125" s="83">
        <f t="shared" si="103"/>
        <v>-56</v>
      </c>
      <c r="AY125" s="64" t="str">
        <f t="shared" si="104"/>
        <v>Y</v>
      </c>
      <c r="AZ125" s="81">
        <f t="shared" si="105"/>
        <v>8</v>
      </c>
      <c r="BA125" s="81">
        <f t="shared" si="112"/>
        <v>0</v>
      </c>
      <c r="BB125" s="85">
        <f t="shared" si="106"/>
        <v>-76</v>
      </c>
      <c r="BC125" s="64" t="str">
        <f t="shared" si="107"/>
        <v>Y</v>
      </c>
      <c r="BD125" s="87">
        <f t="shared" si="113"/>
        <v>52</v>
      </c>
    </row>
    <row r="126" spans="1:56">
      <c r="A126" s="197">
        <f t="shared" si="108"/>
        <v>116</v>
      </c>
      <c r="B126" s="198">
        <f>Data!B126</f>
        <v>13</v>
      </c>
      <c r="D126" s="73">
        <f t="shared" si="79"/>
        <v>3</v>
      </c>
      <c r="F126" s="86">
        <f t="shared" si="129"/>
        <v>2</v>
      </c>
      <c r="G126" s="86" t="str">
        <f t="shared" si="80"/>
        <v>W</v>
      </c>
      <c r="H126" s="64" t="str">
        <f t="shared" si="81"/>
        <v>N</v>
      </c>
      <c r="I126" s="64" t="str">
        <f t="shared" si="82"/>
        <v xml:space="preserve"> </v>
      </c>
      <c r="J126" s="64" t="str">
        <f t="shared" si="83"/>
        <v xml:space="preserve"> </v>
      </c>
      <c r="K126" s="82" t="str">
        <f t="shared" si="128"/>
        <v>0</v>
      </c>
      <c r="L126" s="82">
        <f t="shared" si="130"/>
        <v>6</v>
      </c>
      <c r="M126" s="83">
        <f t="shared" si="131"/>
        <v>22</v>
      </c>
      <c r="N126" s="64" t="str">
        <f t="shared" si="109"/>
        <v>N</v>
      </c>
      <c r="O126" s="81" t="str">
        <f t="shared" si="124"/>
        <v>0</v>
      </c>
      <c r="P126" s="81">
        <f t="shared" si="125"/>
        <v>24</v>
      </c>
      <c r="Q126" s="85">
        <f t="shared" si="126"/>
        <v>34</v>
      </c>
      <c r="R126" s="64" t="str">
        <f t="shared" si="127"/>
        <v>Y</v>
      </c>
      <c r="S126" s="87">
        <f t="shared" si="114"/>
        <v>56</v>
      </c>
      <c r="T126" s="86" t="str">
        <f t="shared" si="84"/>
        <v>W</v>
      </c>
      <c r="U126" s="64" t="str">
        <f t="shared" si="85"/>
        <v>N</v>
      </c>
      <c r="V126" s="64" t="str">
        <f t="shared" si="86"/>
        <v xml:space="preserve"> </v>
      </c>
      <c r="W126" s="64" t="str">
        <f t="shared" si="87"/>
        <v xml:space="preserve"> </v>
      </c>
      <c r="X126" s="82" t="str">
        <f t="shared" si="115"/>
        <v>0</v>
      </c>
      <c r="Y126" s="82">
        <f t="shared" si="116"/>
        <v>24</v>
      </c>
      <c r="Z126" s="83">
        <f t="shared" si="117"/>
        <v>-8</v>
      </c>
      <c r="AA126" s="64" t="str">
        <f t="shared" si="118"/>
        <v>Y</v>
      </c>
      <c r="AB126" s="81" t="str">
        <f t="shared" si="119"/>
        <v>0</v>
      </c>
      <c r="AC126" s="81">
        <f t="shared" si="120"/>
        <v>24</v>
      </c>
      <c r="AD126" s="85">
        <f t="shared" si="121"/>
        <v>-8</v>
      </c>
      <c r="AE126" s="64" t="str">
        <f t="shared" si="122"/>
        <v>Y</v>
      </c>
      <c r="AF126" s="87">
        <f t="shared" si="123"/>
        <v>54</v>
      </c>
      <c r="AG126" s="93" t="str">
        <f t="shared" si="88"/>
        <v>L</v>
      </c>
      <c r="AH126" s="64" t="str">
        <f t="shared" si="89"/>
        <v>2/5</v>
      </c>
      <c r="AI126" s="64">
        <f t="shared" si="90"/>
        <v>5</v>
      </c>
      <c r="AJ126" s="82">
        <f t="shared" si="91"/>
        <v>8</v>
      </c>
      <c r="AK126" s="82">
        <f t="shared" si="92"/>
        <v>0</v>
      </c>
      <c r="AL126" s="83">
        <f t="shared" si="93"/>
        <v>46</v>
      </c>
      <c r="AM126" s="64" t="str">
        <f t="shared" si="94"/>
        <v>N</v>
      </c>
      <c r="AN126" s="81">
        <f t="shared" si="95"/>
        <v>8</v>
      </c>
      <c r="AO126" s="81">
        <f t="shared" si="96"/>
        <v>0</v>
      </c>
      <c r="AP126" s="85">
        <f t="shared" si="97"/>
        <v>34</v>
      </c>
      <c r="AQ126" s="64" t="str">
        <f t="shared" si="98"/>
        <v>N</v>
      </c>
      <c r="AR126" s="87">
        <f t="shared" si="99"/>
        <v>66</v>
      </c>
      <c r="AS126" s="93" t="str">
        <f t="shared" si="100"/>
        <v>W</v>
      </c>
      <c r="AT126" s="64" t="str">
        <f t="shared" si="101"/>
        <v>1/6</v>
      </c>
      <c r="AU126" s="64">
        <f t="shared" si="110"/>
        <v>1</v>
      </c>
      <c r="AV126" s="82">
        <f t="shared" si="102"/>
        <v>8</v>
      </c>
      <c r="AW126" s="82">
        <f t="shared" si="111"/>
        <v>24</v>
      </c>
      <c r="AX126" s="83">
        <f t="shared" si="103"/>
        <v>-40</v>
      </c>
      <c r="AY126" s="64" t="str">
        <f t="shared" si="104"/>
        <v>Y</v>
      </c>
      <c r="AZ126" s="81">
        <f t="shared" si="105"/>
        <v>8</v>
      </c>
      <c r="BA126" s="81">
        <f t="shared" si="112"/>
        <v>24</v>
      </c>
      <c r="BB126" s="85">
        <f t="shared" si="106"/>
        <v>-60</v>
      </c>
      <c r="BC126" s="64" t="str">
        <f t="shared" si="107"/>
        <v>Y</v>
      </c>
      <c r="BD126" s="87">
        <f t="shared" si="113"/>
        <v>52</v>
      </c>
    </row>
    <row r="127" spans="1:56">
      <c r="A127" s="197">
        <f t="shared" si="108"/>
        <v>117</v>
      </c>
      <c r="B127" s="198">
        <f>Data!B127</f>
        <v>21</v>
      </c>
      <c r="D127" s="73">
        <f t="shared" si="79"/>
        <v>4</v>
      </c>
      <c r="F127" s="86">
        <f t="shared" si="129"/>
        <v>3</v>
      </c>
      <c r="G127" s="86" t="str">
        <f t="shared" si="80"/>
        <v xml:space="preserve"> </v>
      </c>
      <c r="H127" s="64" t="str">
        <f t="shared" si="81"/>
        <v>N</v>
      </c>
      <c r="I127" s="64" t="str">
        <f t="shared" si="82"/>
        <v xml:space="preserve"> </v>
      </c>
      <c r="J127" s="64" t="str">
        <f t="shared" si="83"/>
        <v xml:space="preserve"> </v>
      </c>
      <c r="K127" s="82" t="str">
        <f t="shared" si="128"/>
        <v>0</v>
      </c>
      <c r="L127" s="82">
        <f t="shared" si="130"/>
        <v>0</v>
      </c>
      <c r="M127" s="83">
        <f t="shared" si="131"/>
        <v>22</v>
      </c>
      <c r="N127" s="64" t="str">
        <f t="shared" si="109"/>
        <v>N</v>
      </c>
      <c r="O127" s="81" t="str">
        <f t="shared" si="124"/>
        <v>0</v>
      </c>
      <c r="P127" s="81">
        <f t="shared" si="125"/>
        <v>0</v>
      </c>
      <c r="Q127" s="85">
        <f t="shared" si="126"/>
        <v>34</v>
      </c>
      <c r="R127" s="64" t="str">
        <f t="shared" si="127"/>
        <v>Y</v>
      </c>
      <c r="S127" s="87">
        <f t="shared" si="114"/>
        <v>56</v>
      </c>
      <c r="T127" s="86" t="str">
        <f t="shared" si="84"/>
        <v xml:space="preserve"> </v>
      </c>
      <c r="U127" s="64" t="str">
        <f t="shared" si="85"/>
        <v>N</v>
      </c>
      <c r="V127" s="64" t="str">
        <f t="shared" si="86"/>
        <v xml:space="preserve"> </v>
      </c>
      <c r="W127" s="64" t="str">
        <f t="shared" si="87"/>
        <v xml:space="preserve"> </v>
      </c>
      <c r="X127" s="82" t="str">
        <f t="shared" si="115"/>
        <v>0</v>
      </c>
      <c r="Y127" s="82">
        <f t="shared" si="116"/>
        <v>0</v>
      </c>
      <c r="Z127" s="83">
        <f t="shared" si="117"/>
        <v>-8</v>
      </c>
      <c r="AA127" s="64" t="str">
        <f t="shared" si="118"/>
        <v>Y</v>
      </c>
      <c r="AB127" s="81" t="str">
        <f t="shared" si="119"/>
        <v>0</v>
      </c>
      <c r="AC127" s="81">
        <f t="shared" si="120"/>
        <v>0</v>
      </c>
      <c r="AD127" s="85">
        <f t="shared" si="121"/>
        <v>-8</v>
      </c>
      <c r="AE127" s="64" t="str">
        <f t="shared" si="122"/>
        <v>Y</v>
      </c>
      <c r="AF127" s="87">
        <f t="shared" si="123"/>
        <v>54</v>
      </c>
      <c r="AG127" s="93" t="str">
        <f t="shared" si="88"/>
        <v>L</v>
      </c>
      <c r="AH127" s="64" t="str">
        <f t="shared" si="89"/>
        <v>1/6</v>
      </c>
      <c r="AI127" s="64">
        <f t="shared" si="90"/>
        <v>6</v>
      </c>
      <c r="AJ127" s="82">
        <f t="shared" si="91"/>
        <v>8</v>
      </c>
      <c r="AK127" s="82">
        <f t="shared" si="92"/>
        <v>0</v>
      </c>
      <c r="AL127" s="83">
        <f t="shared" si="93"/>
        <v>38</v>
      </c>
      <c r="AM127" s="64" t="str">
        <f t="shared" si="94"/>
        <v>Y</v>
      </c>
      <c r="AN127" s="81">
        <f t="shared" si="95"/>
        <v>8</v>
      </c>
      <c r="AO127" s="81">
        <f t="shared" si="96"/>
        <v>0</v>
      </c>
      <c r="AP127" s="85">
        <f t="shared" si="97"/>
        <v>26</v>
      </c>
      <c r="AQ127" s="64" t="str">
        <f t="shared" si="98"/>
        <v>Y</v>
      </c>
      <c r="AR127" s="87">
        <f t="shared" si="99"/>
        <v>66</v>
      </c>
      <c r="AS127" s="93" t="str">
        <f t="shared" si="100"/>
        <v>L</v>
      </c>
      <c r="AT127" s="64" t="str">
        <f t="shared" si="101"/>
        <v>2/5</v>
      </c>
      <c r="AU127" s="64">
        <f t="shared" si="110"/>
        <v>2</v>
      </c>
      <c r="AV127" s="82">
        <f t="shared" si="102"/>
        <v>8</v>
      </c>
      <c r="AW127" s="82">
        <f t="shared" si="111"/>
        <v>0</v>
      </c>
      <c r="AX127" s="83">
        <f t="shared" si="103"/>
        <v>-48</v>
      </c>
      <c r="AY127" s="64" t="str">
        <f t="shared" si="104"/>
        <v>Y</v>
      </c>
      <c r="AZ127" s="81">
        <f t="shared" si="105"/>
        <v>8</v>
      </c>
      <c r="BA127" s="81">
        <f t="shared" si="112"/>
        <v>0</v>
      </c>
      <c r="BB127" s="85">
        <f t="shared" si="106"/>
        <v>-68</v>
      </c>
      <c r="BC127" s="64" t="str">
        <f t="shared" si="107"/>
        <v>Y</v>
      </c>
      <c r="BD127" s="87">
        <f t="shared" si="113"/>
        <v>52</v>
      </c>
    </row>
    <row r="128" spans="1:56">
      <c r="A128" s="197">
        <f t="shared" si="108"/>
        <v>118</v>
      </c>
      <c r="B128" s="198">
        <f>Data!B128</f>
        <v>4</v>
      </c>
      <c r="D128" s="73">
        <f t="shared" si="79"/>
        <v>1</v>
      </c>
      <c r="F128" s="86">
        <f t="shared" si="129"/>
        <v>4</v>
      </c>
      <c r="G128" s="86" t="str">
        <f t="shared" si="80"/>
        <v xml:space="preserve"> </v>
      </c>
      <c r="H128" s="64" t="str">
        <f t="shared" si="81"/>
        <v>N</v>
      </c>
      <c r="I128" s="64" t="str">
        <f t="shared" si="82"/>
        <v xml:space="preserve"> </v>
      </c>
      <c r="J128" s="64" t="str">
        <f t="shared" si="83"/>
        <v xml:space="preserve"> </v>
      </c>
      <c r="K128" s="82" t="str">
        <f t="shared" si="128"/>
        <v>0</v>
      </c>
      <c r="L128" s="82">
        <f t="shared" si="130"/>
        <v>0</v>
      </c>
      <c r="M128" s="83">
        <f t="shared" si="131"/>
        <v>22</v>
      </c>
      <c r="N128" s="64" t="str">
        <f t="shared" si="109"/>
        <v>N</v>
      </c>
      <c r="O128" s="81" t="str">
        <f t="shared" si="124"/>
        <v>0</v>
      </c>
      <c r="P128" s="81">
        <f t="shared" si="125"/>
        <v>0</v>
      </c>
      <c r="Q128" s="85">
        <f t="shared" si="126"/>
        <v>34</v>
      </c>
      <c r="R128" s="64" t="str">
        <f t="shared" si="127"/>
        <v>Y</v>
      </c>
      <c r="S128" s="87">
        <f t="shared" si="114"/>
        <v>56</v>
      </c>
      <c r="T128" s="86" t="str">
        <f t="shared" si="84"/>
        <v xml:space="preserve"> </v>
      </c>
      <c r="U128" s="64" t="str">
        <f t="shared" si="85"/>
        <v>N</v>
      </c>
      <c r="V128" s="64" t="str">
        <f t="shared" si="86"/>
        <v xml:space="preserve"> </v>
      </c>
      <c r="W128" s="64" t="str">
        <f t="shared" si="87"/>
        <v xml:space="preserve"> </v>
      </c>
      <c r="X128" s="82" t="str">
        <f t="shared" si="115"/>
        <v>0</v>
      </c>
      <c r="Y128" s="82">
        <f t="shared" si="116"/>
        <v>0</v>
      </c>
      <c r="Z128" s="83">
        <f t="shared" si="117"/>
        <v>-8</v>
      </c>
      <c r="AA128" s="64" t="str">
        <f t="shared" si="118"/>
        <v>Y</v>
      </c>
      <c r="AB128" s="81" t="str">
        <f t="shared" si="119"/>
        <v>0</v>
      </c>
      <c r="AC128" s="81">
        <f t="shared" si="120"/>
        <v>0</v>
      </c>
      <c r="AD128" s="85">
        <f t="shared" si="121"/>
        <v>-8</v>
      </c>
      <c r="AE128" s="64" t="str">
        <f t="shared" si="122"/>
        <v>Y</v>
      </c>
      <c r="AF128" s="87">
        <f t="shared" si="123"/>
        <v>54</v>
      </c>
      <c r="AG128" s="93" t="str">
        <f t="shared" si="88"/>
        <v>L</v>
      </c>
      <c r="AH128" s="64" t="str">
        <f t="shared" si="89"/>
        <v>1/6</v>
      </c>
      <c r="AI128" s="64">
        <f t="shared" si="90"/>
        <v>7</v>
      </c>
      <c r="AJ128" s="82">
        <f t="shared" si="91"/>
        <v>8</v>
      </c>
      <c r="AK128" s="82">
        <f t="shared" si="92"/>
        <v>0</v>
      </c>
      <c r="AL128" s="83">
        <f t="shared" si="93"/>
        <v>30</v>
      </c>
      <c r="AM128" s="64" t="str">
        <f t="shared" si="94"/>
        <v>N</v>
      </c>
      <c r="AN128" s="81">
        <f t="shared" si="95"/>
        <v>8</v>
      </c>
      <c r="AO128" s="81">
        <f t="shared" si="96"/>
        <v>0</v>
      </c>
      <c r="AP128" s="85">
        <f t="shared" si="97"/>
        <v>18</v>
      </c>
      <c r="AQ128" s="64" t="str">
        <f t="shared" si="98"/>
        <v>Y</v>
      </c>
      <c r="AR128" s="87">
        <f t="shared" si="99"/>
        <v>66</v>
      </c>
      <c r="AS128" s="93" t="str">
        <f t="shared" si="100"/>
        <v>L</v>
      </c>
      <c r="AT128" s="64" t="str">
        <f t="shared" si="101"/>
        <v>3/4</v>
      </c>
      <c r="AU128" s="64">
        <f t="shared" si="110"/>
        <v>3</v>
      </c>
      <c r="AV128" s="82">
        <f t="shared" si="102"/>
        <v>8</v>
      </c>
      <c r="AW128" s="82">
        <f t="shared" si="111"/>
        <v>0</v>
      </c>
      <c r="AX128" s="83">
        <f t="shared" si="103"/>
        <v>-56</v>
      </c>
      <c r="AY128" s="64" t="str">
        <f t="shared" si="104"/>
        <v>Y</v>
      </c>
      <c r="AZ128" s="81">
        <f t="shared" si="105"/>
        <v>8</v>
      </c>
      <c r="BA128" s="81">
        <f t="shared" si="112"/>
        <v>0</v>
      </c>
      <c r="BB128" s="85">
        <f t="shared" si="106"/>
        <v>-76</v>
      </c>
      <c r="BC128" s="64" t="str">
        <f t="shared" si="107"/>
        <v>Y</v>
      </c>
      <c r="BD128" s="87">
        <f t="shared" si="113"/>
        <v>52</v>
      </c>
    </row>
    <row r="129" spans="1:56">
      <c r="A129" s="197">
        <f t="shared" si="108"/>
        <v>119</v>
      </c>
      <c r="B129" s="198">
        <f>Data!B129</f>
        <v>16</v>
      </c>
      <c r="D129" s="73">
        <f t="shared" si="79"/>
        <v>3</v>
      </c>
      <c r="F129" s="86">
        <f t="shared" si="129"/>
        <v>5</v>
      </c>
      <c r="G129" s="86" t="str">
        <f t="shared" si="80"/>
        <v xml:space="preserve"> </v>
      </c>
      <c r="H129" s="64" t="str">
        <f t="shared" si="81"/>
        <v>N</v>
      </c>
      <c r="I129" s="64" t="str">
        <f t="shared" si="82"/>
        <v xml:space="preserve"> </v>
      </c>
      <c r="J129" s="64" t="str">
        <f t="shared" si="83"/>
        <v xml:space="preserve"> </v>
      </c>
      <c r="K129" s="82" t="str">
        <f t="shared" si="128"/>
        <v>0</v>
      </c>
      <c r="L129" s="82">
        <f t="shared" si="130"/>
        <v>0</v>
      </c>
      <c r="M129" s="83">
        <f t="shared" si="131"/>
        <v>22</v>
      </c>
      <c r="N129" s="64" t="str">
        <f t="shared" si="109"/>
        <v>N</v>
      </c>
      <c r="O129" s="81" t="str">
        <f t="shared" si="124"/>
        <v>0</v>
      </c>
      <c r="P129" s="81">
        <f t="shared" si="125"/>
        <v>0</v>
      </c>
      <c r="Q129" s="85">
        <f t="shared" si="126"/>
        <v>34</v>
      </c>
      <c r="R129" s="64" t="str">
        <f t="shared" si="127"/>
        <v>Y</v>
      </c>
      <c r="S129" s="87">
        <f t="shared" si="114"/>
        <v>56</v>
      </c>
      <c r="T129" s="86" t="str">
        <f t="shared" si="84"/>
        <v xml:space="preserve"> </v>
      </c>
      <c r="U129" s="64" t="str">
        <f t="shared" si="85"/>
        <v>N</v>
      </c>
      <c r="V129" s="64" t="str">
        <f t="shared" si="86"/>
        <v xml:space="preserve"> </v>
      </c>
      <c r="W129" s="64" t="str">
        <f t="shared" si="87"/>
        <v xml:space="preserve"> </v>
      </c>
      <c r="X129" s="82" t="str">
        <f t="shared" si="115"/>
        <v>0</v>
      </c>
      <c r="Y129" s="82">
        <f t="shared" si="116"/>
        <v>0</v>
      </c>
      <c r="Z129" s="83">
        <f t="shared" si="117"/>
        <v>-8</v>
      </c>
      <c r="AA129" s="64" t="str">
        <f t="shared" si="118"/>
        <v>Y</v>
      </c>
      <c r="AB129" s="81" t="str">
        <f t="shared" si="119"/>
        <v>0</v>
      </c>
      <c r="AC129" s="81">
        <f t="shared" si="120"/>
        <v>0</v>
      </c>
      <c r="AD129" s="85">
        <f t="shared" si="121"/>
        <v>-8</v>
      </c>
      <c r="AE129" s="64" t="str">
        <f t="shared" si="122"/>
        <v>Y</v>
      </c>
      <c r="AF129" s="87">
        <f t="shared" si="123"/>
        <v>54</v>
      </c>
      <c r="AG129" s="93" t="str">
        <f t="shared" si="88"/>
        <v>W</v>
      </c>
      <c r="AH129" s="64" t="str">
        <f t="shared" si="89"/>
        <v>1/6</v>
      </c>
      <c r="AI129" s="64">
        <f t="shared" si="90"/>
        <v>1</v>
      </c>
      <c r="AJ129" s="82">
        <f t="shared" si="91"/>
        <v>2</v>
      </c>
      <c r="AK129" s="82">
        <f t="shared" si="92"/>
        <v>24</v>
      </c>
      <c r="AL129" s="83">
        <f t="shared" si="93"/>
        <v>52</v>
      </c>
      <c r="AM129" s="64" t="str">
        <f t="shared" si="94"/>
        <v>N</v>
      </c>
      <c r="AN129" s="81">
        <f t="shared" si="95"/>
        <v>8</v>
      </c>
      <c r="AO129" s="81">
        <f t="shared" si="96"/>
        <v>24</v>
      </c>
      <c r="AP129" s="85">
        <f t="shared" si="97"/>
        <v>34</v>
      </c>
      <c r="AQ129" s="64" t="str">
        <f t="shared" si="98"/>
        <v>Y</v>
      </c>
      <c r="AR129" s="87">
        <f t="shared" si="99"/>
        <v>66</v>
      </c>
      <c r="AS129" s="93" t="str">
        <f t="shared" si="100"/>
        <v>L</v>
      </c>
      <c r="AT129" s="64" t="str">
        <f t="shared" si="101"/>
        <v>1/6</v>
      </c>
      <c r="AU129" s="64">
        <f t="shared" si="110"/>
        <v>4</v>
      </c>
      <c r="AV129" s="82">
        <f t="shared" si="102"/>
        <v>8</v>
      </c>
      <c r="AW129" s="82">
        <f t="shared" si="111"/>
        <v>0</v>
      </c>
      <c r="AX129" s="83">
        <f t="shared" si="103"/>
        <v>-64</v>
      </c>
      <c r="AY129" s="64" t="str">
        <f t="shared" si="104"/>
        <v>Y</v>
      </c>
      <c r="AZ129" s="81">
        <f t="shared" si="105"/>
        <v>8</v>
      </c>
      <c r="BA129" s="81">
        <f t="shared" si="112"/>
        <v>0</v>
      </c>
      <c r="BB129" s="85">
        <f t="shared" si="106"/>
        <v>-84</v>
      </c>
      <c r="BC129" s="64" t="str">
        <f t="shared" si="107"/>
        <v>Y</v>
      </c>
      <c r="BD129" s="87">
        <f t="shared" si="113"/>
        <v>52</v>
      </c>
    </row>
    <row r="130" spans="1:56">
      <c r="A130" s="197">
        <f t="shared" si="108"/>
        <v>120</v>
      </c>
      <c r="B130" s="198">
        <f>Data!B130</f>
        <v>5</v>
      </c>
      <c r="D130" s="73">
        <f t="shared" si="79"/>
        <v>1</v>
      </c>
      <c r="F130" s="86">
        <f t="shared" si="129"/>
        <v>6</v>
      </c>
      <c r="G130" s="86" t="str">
        <f t="shared" si="80"/>
        <v xml:space="preserve"> </v>
      </c>
      <c r="H130" s="64" t="str">
        <f t="shared" si="81"/>
        <v>N</v>
      </c>
      <c r="I130" s="64" t="str">
        <f t="shared" si="82"/>
        <v xml:space="preserve"> </v>
      </c>
      <c r="J130" s="64" t="str">
        <f t="shared" si="83"/>
        <v xml:space="preserve"> </v>
      </c>
      <c r="K130" s="82" t="str">
        <f t="shared" si="128"/>
        <v>0</v>
      </c>
      <c r="L130" s="82">
        <f t="shared" si="130"/>
        <v>0</v>
      </c>
      <c r="M130" s="83">
        <f t="shared" si="131"/>
        <v>22</v>
      </c>
      <c r="N130" s="64" t="str">
        <f t="shared" si="109"/>
        <v>N</v>
      </c>
      <c r="O130" s="81" t="str">
        <f t="shared" si="124"/>
        <v>0</v>
      </c>
      <c r="P130" s="81">
        <f t="shared" si="125"/>
        <v>0</v>
      </c>
      <c r="Q130" s="85">
        <f t="shared" si="126"/>
        <v>34</v>
      </c>
      <c r="R130" s="64" t="str">
        <f t="shared" si="127"/>
        <v>Y</v>
      </c>
      <c r="S130" s="87">
        <f t="shared" si="114"/>
        <v>56</v>
      </c>
      <c r="T130" s="86" t="str">
        <f t="shared" si="84"/>
        <v xml:space="preserve"> </v>
      </c>
      <c r="U130" s="64" t="str">
        <f t="shared" si="85"/>
        <v>N</v>
      </c>
      <c r="V130" s="64" t="str">
        <f t="shared" si="86"/>
        <v xml:space="preserve"> </v>
      </c>
      <c r="W130" s="64" t="str">
        <f t="shared" si="87"/>
        <v xml:space="preserve"> </v>
      </c>
      <c r="X130" s="82" t="str">
        <f t="shared" si="115"/>
        <v>0</v>
      </c>
      <c r="Y130" s="82">
        <f t="shared" si="116"/>
        <v>0</v>
      </c>
      <c r="Z130" s="83">
        <f t="shared" si="117"/>
        <v>-8</v>
      </c>
      <c r="AA130" s="64" t="str">
        <f t="shared" si="118"/>
        <v>Y</v>
      </c>
      <c r="AB130" s="81" t="str">
        <f t="shared" si="119"/>
        <v>0</v>
      </c>
      <c r="AC130" s="81">
        <f t="shared" si="120"/>
        <v>0</v>
      </c>
      <c r="AD130" s="85">
        <f t="shared" si="121"/>
        <v>-8</v>
      </c>
      <c r="AE130" s="64" t="str">
        <f t="shared" si="122"/>
        <v>Y</v>
      </c>
      <c r="AF130" s="87">
        <f t="shared" si="123"/>
        <v>54</v>
      </c>
      <c r="AG130" s="93" t="str">
        <f t="shared" si="88"/>
        <v>L</v>
      </c>
      <c r="AH130" s="64" t="str">
        <f t="shared" si="89"/>
        <v>2/5</v>
      </c>
      <c r="AI130" s="64">
        <f t="shared" si="90"/>
        <v>2</v>
      </c>
      <c r="AJ130" s="82">
        <f t="shared" si="91"/>
        <v>2</v>
      </c>
      <c r="AK130" s="82">
        <f t="shared" si="92"/>
        <v>0</v>
      </c>
      <c r="AL130" s="83">
        <f t="shared" si="93"/>
        <v>50</v>
      </c>
      <c r="AM130" s="64" t="str">
        <f t="shared" si="94"/>
        <v>N</v>
      </c>
      <c r="AN130" s="81">
        <f t="shared" si="95"/>
        <v>8</v>
      </c>
      <c r="AO130" s="81">
        <f t="shared" si="96"/>
        <v>0</v>
      </c>
      <c r="AP130" s="85">
        <f t="shared" si="97"/>
        <v>26</v>
      </c>
      <c r="AQ130" s="64" t="str">
        <f t="shared" si="98"/>
        <v>Y</v>
      </c>
      <c r="AR130" s="87">
        <f t="shared" si="99"/>
        <v>66</v>
      </c>
      <c r="AS130" s="93" t="str">
        <f t="shared" si="100"/>
        <v>L</v>
      </c>
      <c r="AT130" s="64" t="str">
        <f t="shared" si="101"/>
        <v>2/5</v>
      </c>
      <c r="AU130" s="64">
        <f t="shared" si="110"/>
        <v>5</v>
      </c>
      <c r="AV130" s="82">
        <f t="shared" si="102"/>
        <v>8</v>
      </c>
      <c r="AW130" s="82">
        <f t="shared" si="111"/>
        <v>0</v>
      </c>
      <c r="AX130" s="83">
        <f t="shared" si="103"/>
        <v>-72</v>
      </c>
      <c r="AY130" s="64" t="str">
        <f t="shared" si="104"/>
        <v>Y</v>
      </c>
      <c r="AZ130" s="81">
        <f t="shared" si="105"/>
        <v>8</v>
      </c>
      <c r="BA130" s="81">
        <f t="shared" si="112"/>
        <v>0</v>
      </c>
      <c r="BB130" s="85">
        <f t="shared" si="106"/>
        <v>-92</v>
      </c>
      <c r="BC130" s="64" t="str">
        <f t="shared" si="107"/>
        <v>Y</v>
      </c>
      <c r="BD130" s="87">
        <f t="shared" si="113"/>
        <v>52</v>
      </c>
    </row>
    <row r="131" spans="1:56">
      <c r="A131" s="197">
        <f t="shared" si="108"/>
        <v>121</v>
      </c>
      <c r="B131" s="198">
        <f>Data!B131</f>
        <v>28</v>
      </c>
      <c r="D131" s="73">
        <f t="shared" si="79"/>
        <v>5</v>
      </c>
      <c r="F131" s="86">
        <f t="shared" si="129"/>
        <v>1</v>
      </c>
      <c r="G131" s="86" t="str">
        <f t="shared" si="80"/>
        <v xml:space="preserve"> </v>
      </c>
      <c r="H131" s="64" t="str">
        <f t="shared" si="81"/>
        <v>Y</v>
      </c>
      <c r="I131" s="64" t="str">
        <f t="shared" si="82"/>
        <v>1/6</v>
      </c>
      <c r="J131" s="64">
        <f t="shared" si="83"/>
        <v>1</v>
      </c>
      <c r="K131" s="82">
        <f t="shared" si="128"/>
        <v>2</v>
      </c>
      <c r="L131" s="82">
        <f t="shared" si="130"/>
        <v>0</v>
      </c>
      <c r="M131" s="83">
        <f t="shared" si="131"/>
        <v>20</v>
      </c>
      <c r="N131" s="64" t="str">
        <f t="shared" si="109"/>
        <v>N</v>
      </c>
      <c r="O131" s="81">
        <f t="shared" si="124"/>
        <v>8</v>
      </c>
      <c r="P131" s="81">
        <f t="shared" si="125"/>
        <v>0</v>
      </c>
      <c r="Q131" s="85">
        <f t="shared" si="126"/>
        <v>26</v>
      </c>
      <c r="R131" s="64" t="str">
        <f t="shared" si="127"/>
        <v>Y</v>
      </c>
      <c r="S131" s="87">
        <f t="shared" si="114"/>
        <v>56</v>
      </c>
      <c r="T131" s="86" t="str">
        <f t="shared" si="84"/>
        <v xml:space="preserve"> </v>
      </c>
      <c r="U131" s="64" t="str">
        <f t="shared" si="85"/>
        <v>Y</v>
      </c>
      <c r="V131" s="64" t="str">
        <f t="shared" si="86"/>
        <v>1/6</v>
      </c>
      <c r="W131" s="64">
        <f t="shared" si="87"/>
        <v>1</v>
      </c>
      <c r="X131" s="82">
        <f t="shared" si="115"/>
        <v>8</v>
      </c>
      <c r="Y131" s="82">
        <f t="shared" si="116"/>
        <v>0</v>
      </c>
      <c r="Z131" s="83">
        <f t="shared" si="117"/>
        <v>-16</v>
      </c>
      <c r="AA131" s="64" t="str">
        <f t="shared" si="118"/>
        <v>Y</v>
      </c>
      <c r="AB131" s="81">
        <f t="shared" si="119"/>
        <v>8</v>
      </c>
      <c r="AC131" s="81">
        <f t="shared" si="120"/>
        <v>0</v>
      </c>
      <c r="AD131" s="85">
        <f t="shared" si="121"/>
        <v>-16</v>
      </c>
      <c r="AE131" s="64" t="str">
        <f t="shared" si="122"/>
        <v>Y</v>
      </c>
      <c r="AF131" s="87">
        <f t="shared" si="123"/>
        <v>54</v>
      </c>
      <c r="AG131" s="93" t="str">
        <f t="shared" si="88"/>
        <v>L</v>
      </c>
      <c r="AH131" s="64" t="str">
        <f t="shared" si="89"/>
        <v>3/4</v>
      </c>
      <c r="AI131" s="64">
        <f t="shared" si="90"/>
        <v>3</v>
      </c>
      <c r="AJ131" s="82">
        <f t="shared" si="91"/>
        <v>4</v>
      </c>
      <c r="AK131" s="82">
        <f t="shared" si="92"/>
        <v>0</v>
      </c>
      <c r="AL131" s="83">
        <f t="shared" si="93"/>
        <v>46</v>
      </c>
      <c r="AM131" s="64" t="str">
        <f t="shared" si="94"/>
        <v>N</v>
      </c>
      <c r="AN131" s="81">
        <f t="shared" si="95"/>
        <v>8</v>
      </c>
      <c r="AO131" s="81">
        <f t="shared" si="96"/>
        <v>0</v>
      </c>
      <c r="AP131" s="85">
        <f t="shared" si="97"/>
        <v>18</v>
      </c>
      <c r="AQ131" s="64" t="str">
        <f t="shared" si="98"/>
        <v>Y</v>
      </c>
      <c r="AR131" s="87">
        <f t="shared" si="99"/>
        <v>66</v>
      </c>
      <c r="AS131" s="93" t="str">
        <f t="shared" si="100"/>
        <v>L</v>
      </c>
      <c r="AT131" s="64" t="str">
        <f t="shared" si="101"/>
        <v>3/4</v>
      </c>
      <c r="AU131" s="64">
        <f t="shared" si="110"/>
        <v>6</v>
      </c>
      <c r="AV131" s="82">
        <f t="shared" si="102"/>
        <v>8</v>
      </c>
      <c r="AW131" s="82">
        <f t="shared" si="111"/>
        <v>0</v>
      </c>
      <c r="AX131" s="83">
        <f t="shared" si="103"/>
        <v>-80</v>
      </c>
      <c r="AY131" s="64" t="str">
        <f t="shared" si="104"/>
        <v>Y</v>
      </c>
      <c r="AZ131" s="81">
        <f t="shared" si="105"/>
        <v>8</v>
      </c>
      <c r="BA131" s="81">
        <f t="shared" si="112"/>
        <v>0</v>
      </c>
      <c r="BB131" s="85">
        <f t="shared" si="106"/>
        <v>-100</v>
      </c>
      <c r="BC131" s="64" t="str">
        <f t="shared" si="107"/>
        <v>Y</v>
      </c>
      <c r="BD131" s="87">
        <f t="shared" si="113"/>
        <v>52</v>
      </c>
    </row>
    <row r="132" spans="1:56">
      <c r="A132" s="197">
        <f t="shared" si="108"/>
        <v>122</v>
      </c>
      <c r="B132" s="198">
        <f>Data!B132</f>
        <v>21</v>
      </c>
      <c r="D132" s="73">
        <f t="shared" si="79"/>
        <v>4</v>
      </c>
      <c r="F132" s="86">
        <f t="shared" si="129"/>
        <v>2</v>
      </c>
      <c r="G132" s="86" t="str">
        <f t="shared" si="80"/>
        <v>L</v>
      </c>
      <c r="H132" s="64" t="str">
        <f t="shared" si="81"/>
        <v>Y</v>
      </c>
      <c r="I132" s="64" t="str">
        <f t="shared" si="82"/>
        <v>2/5</v>
      </c>
      <c r="J132" s="64">
        <f t="shared" si="83"/>
        <v>2</v>
      </c>
      <c r="K132" s="82">
        <f t="shared" si="128"/>
        <v>2</v>
      </c>
      <c r="L132" s="82">
        <f t="shared" si="130"/>
        <v>0</v>
      </c>
      <c r="M132" s="83">
        <f t="shared" si="131"/>
        <v>18</v>
      </c>
      <c r="N132" s="64" t="str">
        <f t="shared" si="109"/>
        <v>N</v>
      </c>
      <c r="O132" s="81">
        <f t="shared" si="124"/>
        <v>8</v>
      </c>
      <c r="P132" s="81">
        <f t="shared" si="125"/>
        <v>0</v>
      </c>
      <c r="Q132" s="85">
        <f t="shared" si="126"/>
        <v>18</v>
      </c>
      <c r="R132" s="64" t="str">
        <f t="shared" si="127"/>
        <v>Y</v>
      </c>
      <c r="S132" s="87">
        <f t="shared" si="114"/>
        <v>56</v>
      </c>
      <c r="T132" s="86" t="str">
        <f t="shared" si="84"/>
        <v>L</v>
      </c>
      <c r="U132" s="64" t="str">
        <f t="shared" si="85"/>
        <v>Y</v>
      </c>
      <c r="V132" s="64" t="str">
        <f t="shared" si="86"/>
        <v>2/5</v>
      </c>
      <c r="W132" s="64">
        <f t="shared" si="87"/>
        <v>2</v>
      </c>
      <c r="X132" s="82">
        <f t="shared" si="115"/>
        <v>8</v>
      </c>
      <c r="Y132" s="82">
        <f t="shared" si="116"/>
        <v>0</v>
      </c>
      <c r="Z132" s="83">
        <f t="shared" si="117"/>
        <v>-24</v>
      </c>
      <c r="AA132" s="64" t="str">
        <f t="shared" si="118"/>
        <v>Y</v>
      </c>
      <c r="AB132" s="81">
        <f t="shared" si="119"/>
        <v>8</v>
      </c>
      <c r="AC132" s="81">
        <f t="shared" si="120"/>
        <v>0</v>
      </c>
      <c r="AD132" s="85">
        <f t="shared" si="121"/>
        <v>-24</v>
      </c>
      <c r="AE132" s="64" t="str">
        <f t="shared" si="122"/>
        <v>Y</v>
      </c>
      <c r="AF132" s="87">
        <f t="shared" si="123"/>
        <v>54</v>
      </c>
      <c r="AG132" s="93" t="str">
        <f t="shared" si="88"/>
        <v>L</v>
      </c>
      <c r="AH132" s="64" t="str">
        <f t="shared" si="89"/>
        <v>3/4</v>
      </c>
      <c r="AI132" s="64">
        <f t="shared" si="90"/>
        <v>4</v>
      </c>
      <c r="AJ132" s="82">
        <f t="shared" si="91"/>
        <v>6</v>
      </c>
      <c r="AK132" s="82">
        <f t="shared" si="92"/>
        <v>0</v>
      </c>
      <c r="AL132" s="83">
        <f t="shared" si="93"/>
        <v>40</v>
      </c>
      <c r="AM132" s="64" t="str">
        <f t="shared" si="94"/>
        <v>N</v>
      </c>
      <c r="AN132" s="81">
        <f t="shared" si="95"/>
        <v>8</v>
      </c>
      <c r="AO132" s="81">
        <f t="shared" si="96"/>
        <v>0</v>
      </c>
      <c r="AP132" s="85">
        <f t="shared" si="97"/>
        <v>10</v>
      </c>
      <c r="AQ132" s="64" t="str">
        <f t="shared" si="98"/>
        <v>Y</v>
      </c>
      <c r="AR132" s="87">
        <f t="shared" si="99"/>
        <v>66</v>
      </c>
      <c r="AS132" s="93" t="str">
        <f t="shared" si="100"/>
        <v>L</v>
      </c>
      <c r="AT132" s="64" t="str">
        <f t="shared" si="101"/>
        <v>1/6</v>
      </c>
      <c r="AU132" s="64">
        <f t="shared" si="110"/>
        <v>7</v>
      </c>
      <c r="AV132" s="82">
        <f t="shared" si="102"/>
        <v>8</v>
      </c>
      <c r="AW132" s="82">
        <f t="shared" si="111"/>
        <v>0</v>
      </c>
      <c r="AX132" s="83">
        <f t="shared" si="103"/>
        <v>-88</v>
      </c>
      <c r="AY132" s="64" t="str">
        <f t="shared" si="104"/>
        <v>Y</v>
      </c>
      <c r="AZ132" s="81">
        <f t="shared" si="105"/>
        <v>8</v>
      </c>
      <c r="BA132" s="81">
        <f t="shared" si="112"/>
        <v>0</v>
      </c>
      <c r="BB132" s="85">
        <f t="shared" si="106"/>
        <v>-108</v>
      </c>
      <c r="BC132" s="64" t="str">
        <f t="shared" si="107"/>
        <v>Y</v>
      </c>
      <c r="BD132" s="87">
        <f t="shared" si="113"/>
        <v>52</v>
      </c>
    </row>
    <row r="133" spans="1:56">
      <c r="A133" s="197">
        <f t="shared" si="108"/>
        <v>123</v>
      </c>
      <c r="B133" s="198">
        <f>Data!B133</f>
        <v>10</v>
      </c>
      <c r="D133" s="73">
        <f t="shared" si="79"/>
        <v>2</v>
      </c>
      <c r="F133" s="86">
        <f t="shared" si="129"/>
        <v>3</v>
      </c>
      <c r="G133" s="86" t="str">
        <f t="shared" si="80"/>
        <v>L</v>
      </c>
      <c r="H133" s="64" t="str">
        <f t="shared" si="81"/>
        <v>Y</v>
      </c>
      <c r="I133" s="64" t="str">
        <f t="shared" si="82"/>
        <v>3/4</v>
      </c>
      <c r="J133" s="64">
        <f t="shared" si="83"/>
        <v>3</v>
      </c>
      <c r="K133" s="82">
        <f t="shared" si="128"/>
        <v>4</v>
      </c>
      <c r="L133" s="82">
        <f t="shared" si="130"/>
        <v>0</v>
      </c>
      <c r="M133" s="83">
        <f t="shared" si="131"/>
        <v>14</v>
      </c>
      <c r="N133" s="64" t="str">
        <f t="shared" si="109"/>
        <v>N</v>
      </c>
      <c r="O133" s="81">
        <f t="shared" si="124"/>
        <v>8</v>
      </c>
      <c r="P133" s="81">
        <f t="shared" si="125"/>
        <v>0</v>
      </c>
      <c r="Q133" s="85">
        <f t="shared" si="126"/>
        <v>10</v>
      </c>
      <c r="R133" s="64" t="str">
        <f t="shared" si="127"/>
        <v>Y</v>
      </c>
      <c r="S133" s="87">
        <f t="shared" si="114"/>
        <v>56</v>
      </c>
      <c r="T133" s="86" t="str">
        <f t="shared" si="84"/>
        <v>L</v>
      </c>
      <c r="U133" s="64" t="str">
        <f t="shared" si="85"/>
        <v>Y</v>
      </c>
      <c r="V133" s="64" t="str">
        <f t="shared" si="86"/>
        <v>3/4</v>
      </c>
      <c r="W133" s="64">
        <f t="shared" si="87"/>
        <v>3</v>
      </c>
      <c r="X133" s="82">
        <f t="shared" si="115"/>
        <v>8</v>
      </c>
      <c r="Y133" s="82">
        <f t="shared" si="116"/>
        <v>0</v>
      </c>
      <c r="Z133" s="83">
        <f t="shared" si="117"/>
        <v>-32</v>
      </c>
      <c r="AA133" s="64" t="str">
        <f t="shared" si="118"/>
        <v>Y</v>
      </c>
      <c r="AB133" s="81">
        <f t="shared" si="119"/>
        <v>8</v>
      </c>
      <c r="AC133" s="81">
        <f t="shared" si="120"/>
        <v>0</v>
      </c>
      <c r="AD133" s="85">
        <f t="shared" si="121"/>
        <v>-32</v>
      </c>
      <c r="AE133" s="64" t="str">
        <f t="shared" si="122"/>
        <v>Y</v>
      </c>
      <c r="AF133" s="87">
        <f t="shared" si="123"/>
        <v>54</v>
      </c>
      <c r="AG133" s="93" t="str">
        <f t="shared" si="88"/>
        <v>W</v>
      </c>
      <c r="AH133" s="64" t="str">
        <f t="shared" si="89"/>
        <v>1/6</v>
      </c>
      <c r="AI133" s="64">
        <f t="shared" si="90"/>
        <v>1</v>
      </c>
      <c r="AJ133" s="82">
        <f t="shared" si="91"/>
        <v>2</v>
      </c>
      <c r="AK133" s="82">
        <f t="shared" si="92"/>
        <v>18</v>
      </c>
      <c r="AL133" s="83">
        <f t="shared" si="93"/>
        <v>56</v>
      </c>
      <c r="AM133" s="64" t="str">
        <f t="shared" si="94"/>
        <v>N</v>
      </c>
      <c r="AN133" s="81">
        <f t="shared" si="95"/>
        <v>8</v>
      </c>
      <c r="AO133" s="81">
        <f t="shared" si="96"/>
        <v>24</v>
      </c>
      <c r="AP133" s="85">
        <f t="shared" si="97"/>
        <v>26</v>
      </c>
      <c r="AQ133" s="64" t="str">
        <f t="shared" si="98"/>
        <v>Y</v>
      </c>
      <c r="AR133" s="87">
        <f t="shared" si="99"/>
        <v>66</v>
      </c>
      <c r="AS133" s="93" t="str">
        <f t="shared" si="100"/>
        <v>L</v>
      </c>
      <c r="AT133" s="64" t="str">
        <f t="shared" si="101"/>
        <v>2/5</v>
      </c>
      <c r="AU133" s="64">
        <f t="shared" si="110"/>
        <v>8</v>
      </c>
      <c r="AV133" s="82">
        <f t="shared" si="102"/>
        <v>8</v>
      </c>
      <c r="AW133" s="82">
        <f t="shared" si="111"/>
        <v>0</v>
      </c>
      <c r="AX133" s="83">
        <f t="shared" si="103"/>
        <v>-96</v>
      </c>
      <c r="AY133" s="64" t="str">
        <f t="shared" si="104"/>
        <v>Y</v>
      </c>
      <c r="AZ133" s="81">
        <f t="shared" si="105"/>
        <v>8</v>
      </c>
      <c r="BA133" s="81">
        <f t="shared" si="112"/>
        <v>0</v>
      </c>
      <c r="BB133" s="85">
        <f t="shared" si="106"/>
        <v>-116</v>
      </c>
      <c r="BC133" s="64" t="str">
        <f t="shared" si="107"/>
        <v>Y</v>
      </c>
      <c r="BD133" s="87">
        <f t="shared" si="113"/>
        <v>52</v>
      </c>
    </row>
    <row r="134" spans="1:56">
      <c r="A134" s="197">
        <f t="shared" si="108"/>
        <v>124</v>
      </c>
      <c r="B134" s="198">
        <f>Data!B134</f>
        <v>5</v>
      </c>
      <c r="D134" s="73">
        <f t="shared" si="79"/>
        <v>1</v>
      </c>
      <c r="F134" s="86">
        <f t="shared" si="129"/>
        <v>4</v>
      </c>
      <c r="G134" s="86" t="str">
        <f t="shared" si="80"/>
        <v>L</v>
      </c>
      <c r="H134" s="64" t="str">
        <f t="shared" si="81"/>
        <v>Y</v>
      </c>
      <c r="I134" s="64" t="str">
        <f t="shared" si="82"/>
        <v>4/3</v>
      </c>
      <c r="J134" s="64">
        <f t="shared" si="83"/>
        <v>4</v>
      </c>
      <c r="K134" s="82">
        <f t="shared" si="128"/>
        <v>6</v>
      </c>
      <c r="L134" s="82">
        <f t="shared" si="130"/>
        <v>0</v>
      </c>
      <c r="M134" s="83">
        <f t="shared" si="131"/>
        <v>8</v>
      </c>
      <c r="N134" s="64" t="str">
        <f t="shared" si="109"/>
        <v>N</v>
      </c>
      <c r="O134" s="81">
        <f t="shared" si="124"/>
        <v>8</v>
      </c>
      <c r="P134" s="81">
        <f t="shared" si="125"/>
        <v>0</v>
      </c>
      <c r="Q134" s="85">
        <f t="shared" si="126"/>
        <v>2</v>
      </c>
      <c r="R134" s="64" t="str">
        <f t="shared" si="127"/>
        <v>Y</v>
      </c>
      <c r="S134" s="87">
        <f t="shared" si="114"/>
        <v>56</v>
      </c>
      <c r="T134" s="86" t="str">
        <f t="shared" si="84"/>
        <v>L</v>
      </c>
      <c r="U134" s="64" t="str">
        <f t="shared" si="85"/>
        <v>Y</v>
      </c>
      <c r="V134" s="64" t="str">
        <f t="shared" si="86"/>
        <v>1/6</v>
      </c>
      <c r="W134" s="64">
        <f t="shared" si="87"/>
        <v>4</v>
      </c>
      <c r="X134" s="82">
        <f t="shared" si="115"/>
        <v>8</v>
      </c>
      <c r="Y134" s="82">
        <f t="shared" si="116"/>
        <v>0</v>
      </c>
      <c r="Z134" s="83">
        <f t="shared" si="117"/>
        <v>-40</v>
      </c>
      <c r="AA134" s="64" t="str">
        <f t="shared" si="118"/>
        <v>Y</v>
      </c>
      <c r="AB134" s="81">
        <f t="shared" si="119"/>
        <v>8</v>
      </c>
      <c r="AC134" s="81">
        <f t="shared" si="120"/>
        <v>0</v>
      </c>
      <c r="AD134" s="85">
        <f t="shared" si="121"/>
        <v>-40</v>
      </c>
      <c r="AE134" s="64" t="str">
        <f t="shared" si="122"/>
        <v>Y</v>
      </c>
      <c r="AF134" s="87">
        <f t="shared" si="123"/>
        <v>54</v>
      </c>
      <c r="AG134" s="93" t="str">
        <f t="shared" si="88"/>
        <v>L</v>
      </c>
      <c r="AH134" s="64" t="str">
        <f t="shared" si="89"/>
        <v>2/5</v>
      </c>
      <c r="AI134" s="64">
        <f t="shared" si="90"/>
        <v>2</v>
      </c>
      <c r="AJ134" s="82">
        <f t="shared" si="91"/>
        <v>2</v>
      </c>
      <c r="AK134" s="82">
        <f t="shared" si="92"/>
        <v>0</v>
      </c>
      <c r="AL134" s="83">
        <f t="shared" si="93"/>
        <v>54</v>
      </c>
      <c r="AM134" s="64" t="str">
        <f t="shared" si="94"/>
        <v>N</v>
      </c>
      <c r="AN134" s="81">
        <f t="shared" si="95"/>
        <v>8</v>
      </c>
      <c r="AO134" s="81">
        <f t="shared" si="96"/>
        <v>0</v>
      </c>
      <c r="AP134" s="85">
        <f t="shared" si="97"/>
        <v>18</v>
      </c>
      <c r="AQ134" s="64" t="str">
        <f t="shared" si="98"/>
        <v>Y</v>
      </c>
      <c r="AR134" s="87">
        <f t="shared" si="99"/>
        <v>66</v>
      </c>
      <c r="AS134" s="93" t="str">
        <f t="shared" si="100"/>
        <v>W</v>
      </c>
      <c r="AT134" s="64" t="str">
        <f t="shared" si="101"/>
        <v>1/6</v>
      </c>
      <c r="AU134" s="64">
        <f t="shared" si="110"/>
        <v>1</v>
      </c>
      <c r="AV134" s="82">
        <f t="shared" si="102"/>
        <v>8</v>
      </c>
      <c r="AW134" s="82">
        <f t="shared" si="111"/>
        <v>24</v>
      </c>
      <c r="AX134" s="83">
        <f t="shared" si="103"/>
        <v>-80</v>
      </c>
      <c r="AY134" s="64" t="str">
        <f t="shared" si="104"/>
        <v>Y</v>
      </c>
      <c r="AZ134" s="81">
        <f t="shared" si="105"/>
        <v>8</v>
      </c>
      <c r="BA134" s="81">
        <f t="shared" si="112"/>
        <v>24</v>
      </c>
      <c r="BB134" s="85">
        <f t="shared" si="106"/>
        <v>-100</v>
      </c>
      <c r="BC134" s="64" t="str">
        <f t="shared" si="107"/>
        <v>Y</v>
      </c>
      <c r="BD134" s="87">
        <f t="shared" si="113"/>
        <v>52</v>
      </c>
    </row>
    <row r="135" spans="1:56">
      <c r="A135" s="197">
        <f t="shared" si="108"/>
        <v>125</v>
      </c>
      <c r="B135" s="198">
        <f>Data!B135</f>
        <v>8</v>
      </c>
      <c r="D135" s="73">
        <f t="shared" si="79"/>
        <v>2</v>
      </c>
      <c r="F135" s="86">
        <f t="shared" si="129"/>
        <v>5</v>
      </c>
      <c r="G135" s="86" t="str">
        <f t="shared" si="80"/>
        <v>L</v>
      </c>
      <c r="H135" s="64" t="str">
        <f t="shared" si="81"/>
        <v>Y</v>
      </c>
      <c r="I135" s="64" t="str">
        <f t="shared" si="82"/>
        <v>5/2</v>
      </c>
      <c r="J135" s="64">
        <f t="shared" si="83"/>
        <v>5</v>
      </c>
      <c r="K135" s="82">
        <f t="shared" si="128"/>
        <v>8</v>
      </c>
      <c r="L135" s="82">
        <f t="shared" si="130"/>
        <v>0</v>
      </c>
      <c r="M135" s="83">
        <f t="shared" si="131"/>
        <v>0</v>
      </c>
      <c r="N135" s="64" t="str">
        <f t="shared" si="109"/>
        <v>N</v>
      </c>
      <c r="O135" s="81">
        <f t="shared" si="124"/>
        <v>8</v>
      </c>
      <c r="P135" s="81">
        <f t="shared" si="125"/>
        <v>0</v>
      </c>
      <c r="Q135" s="85">
        <f t="shared" si="126"/>
        <v>-6</v>
      </c>
      <c r="R135" s="64" t="str">
        <f t="shared" si="127"/>
        <v>Y</v>
      </c>
      <c r="S135" s="87">
        <f t="shared" si="114"/>
        <v>56</v>
      </c>
      <c r="T135" s="86" t="str">
        <f t="shared" si="84"/>
        <v>W</v>
      </c>
      <c r="U135" s="64" t="str">
        <f t="shared" si="85"/>
        <v>N</v>
      </c>
      <c r="V135" s="64" t="str">
        <f t="shared" si="86"/>
        <v>2/5</v>
      </c>
      <c r="W135" s="64" t="str">
        <f t="shared" si="87"/>
        <v xml:space="preserve"> </v>
      </c>
      <c r="X135" s="82" t="str">
        <f t="shared" si="115"/>
        <v>0</v>
      </c>
      <c r="Y135" s="82">
        <f t="shared" si="116"/>
        <v>24</v>
      </c>
      <c r="Z135" s="83">
        <f t="shared" si="117"/>
        <v>-16</v>
      </c>
      <c r="AA135" s="64" t="str">
        <f t="shared" si="118"/>
        <v>Y</v>
      </c>
      <c r="AB135" s="81" t="str">
        <f t="shared" si="119"/>
        <v>0</v>
      </c>
      <c r="AC135" s="81">
        <f t="shared" si="120"/>
        <v>24</v>
      </c>
      <c r="AD135" s="85">
        <f t="shared" si="121"/>
        <v>-16</v>
      </c>
      <c r="AE135" s="64" t="str">
        <f t="shared" si="122"/>
        <v>Y</v>
      </c>
      <c r="AF135" s="87">
        <f t="shared" si="123"/>
        <v>54</v>
      </c>
      <c r="AG135" s="93" t="str">
        <f t="shared" si="88"/>
        <v>L</v>
      </c>
      <c r="AH135" s="64" t="str">
        <f t="shared" si="89"/>
        <v>3/4</v>
      </c>
      <c r="AI135" s="64">
        <f t="shared" si="90"/>
        <v>3</v>
      </c>
      <c r="AJ135" s="82">
        <f t="shared" si="91"/>
        <v>4</v>
      </c>
      <c r="AK135" s="82">
        <f t="shared" si="92"/>
        <v>0</v>
      </c>
      <c r="AL135" s="83">
        <f t="shared" si="93"/>
        <v>50</v>
      </c>
      <c r="AM135" s="64" t="str">
        <f t="shared" si="94"/>
        <v>N</v>
      </c>
      <c r="AN135" s="81">
        <f t="shared" si="95"/>
        <v>8</v>
      </c>
      <c r="AO135" s="81">
        <f t="shared" si="96"/>
        <v>0</v>
      </c>
      <c r="AP135" s="85">
        <f t="shared" si="97"/>
        <v>10</v>
      </c>
      <c r="AQ135" s="64" t="str">
        <f t="shared" si="98"/>
        <v>Y</v>
      </c>
      <c r="AR135" s="87">
        <f t="shared" si="99"/>
        <v>66</v>
      </c>
      <c r="AS135" s="93" t="str">
        <f t="shared" si="100"/>
        <v>W</v>
      </c>
      <c r="AT135" s="64" t="str">
        <f t="shared" si="101"/>
        <v>1/6</v>
      </c>
      <c r="AU135" s="64">
        <f t="shared" si="110"/>
        <v>1</v>
      </c>
      <c r="AV135" s="82">
        <f t="shared" si="102"/>
        <v>8</v>
      </c>
      <c r="AW135" s="82">
        <f t="shared" si="111"/>
        <v>24</v>
      </c>
      <c r="AX135" s="83">
        <f t="shared" si="103"/>
        <v>-64</v>
      </c>
      <c r="AY135" s="64" t="str">
        <f t="shared" si="104"/>
        <v>Y</v>
      </c>
      <c r="AZ135" s="81">
        <f t="shared" si="105"/>
        <v>8</v>
      </c>
      <c r="BA135" s="81">
        <f t="shared" si="112"/>
        <v>24</v>
      </c>
      <c r="BB135" s="85">
        <f t="shared" si="106"/>
        <v>-84</v>
      </c>
      <c r="BC135" s="64" t="str">
        <f t="shared" si="107"/>
        <v>Y</v>
      </c>
      <c r="BD135" s="87">
        <f t="shared" si="113"/>
        <v>52</v>
      </c>
    </row>
    <row r="136" spans="1:56">
      <c r="A136" s="197">
        <f t="shared" si="108"/>
        <v>126</v>
      </c>
      <c r="B136" s="198">
        <f>Data!B136</f>
        <v>20</v>
      </c>
      <c r="D136" s="73">
        <f t="shared" si="79"/>
        <v>4</v>
      </c>
      <c r="F136" s="86">
        <f t="shared" si="129"/>
        <v>6</v>
      </c>
      <c r="G136" s="86" t="str">
        <f t="shared" si="80"/>
        <v>W</v>
      </c>
      <c r="H136" s="64" t="str">
        <f t="shared" si="81"/>
        <v>N</v>
      </c>
      <c r="I136" s="64" t="str">
        <f t="shared" si="82"/>
        <v xml:space="preserve"> </v>
      </c>
      <c r="J136" s="64" t="str">
        <f t="shared" si="83"/>
        <v xml:space="preserve"> </v>
      </c>
      <c r="K136" s="82" t="str">
        <f t="shared" si="128"/>
        <v>0</v>
      </c>
      <c r="L136" s="82">
        <f t="shared" si="130"/>
        <v>24</v>
      </c>
      <c r="M136" s="83">
        <f t="shared" si="131"/>
        <v>24</v>
      </c>
      <c r="N136" s="64" t="str">
        <f t="shared" si="109"/>
        <v>N</v>
      </c>
      <c r="O136" s="81" t="str">
        <f t="shared" si="124"/>
        <v>0</v>
      </c>
      <c r="P136" s="81">
        <f t="shared" si="125"/>
        <v>24</v>
      </c>
      <c r="Q136" s="85">
        <f t="shared" si="126"/>
        <v>18</v>
      </c>
      <c r="R136" s="64" t="str">
        <f t="shared" si="127"/>
        <v>Y</v>
      </c>
      <c r="S136" s="87">
        <f t="shared" si="114"/>
        <v>56</v>
      </c>
      <c r="T136" s="86" t="str">
        <f t="shared" si="84"/>
        <v xml:space="preserve"> </v>
      </c>
      <c r="U136" s="64" t="str">
        <f t="shared" si="85"/>
        <v>N</v>
      </c>
      <c r="V136" s="64" t="str">
        <f t="shared" si="86"/>
        <v xml:space="preserve"> </v>
      </c>
      <c r="W136" s="64" t="str">
        <f t="shared" si="87"/>
        <v xml:space="preserve"> </v>
      </c>
      <c r="X136" s="82" t="str">
        <f t="shared" si="115"/>
        <v>0</v>
      </c>
      <c r="Y136" s="82">
        <f t="shared" si="116"/>
        <v>0</v>
      </c>
      <c r="Z136" s="83">
        <f t="shared" si="117"/>
        <v>-16</v>
      </c>
      <c r="AA136" s="64" t="str">
        <f t="shared" si="118"/>
        <v>Y</v>
      </c>
      <c r="AB136" s="81" t="str">
        <f t="shared" si="119"/>
        <v>0</v>
      </c>
      <c r="AC136" s="81">
        <f t="shared" si="120"/>
        <v>0</v>
      </c>
      <c r="AD136" s="85">
        <f t="shared" si="121"/>
        <v>-16</v>
      </c>
      <c r="AE136" s="64" t="str">
        <f t="shared" si="122"/>
        <v>Y</v>
      </c>
      <c r="AF136" s="87">
        <f t="shared" si="123"/>
        <v>54</v>
      </c>
      <c r="AG136" s="93" t="str">
        <f t="shared" si="88"/>
        <v>L</v>
      </c>
      <c r="AH136" s="64" t="str">
        <f t="shared" si="89"/>
        <v>3/4</v>
      </c>
      <c r="AI136" s="64">
        <f t="shared" si="90"/>
        <v>4</v>
      </c>
      <c r="AJ136" s="82">
        <f t="shared" si="91"/>
        <v>6</v>
      </c>
      <c r="AK136" s="82">
        <f t="shared" si="92"/>
        <v>0</v>
      </c>
      <c r="AL136" s="83">
        <f t="shared" si="93"/>
        <v>44</v>
      </c>
      <c r="AM136" s="64" t="str">
        <f t="shared" si="94"/>
        <v>N</v>
      </c>
      <c r="AN136" s="81">
        <f t="shared" si="95"/>
        <v>8</v>
      </c>
      <c r="AO136" s="81">
        <f t="shared" si="96"/>
        <v>0</v>
      </c>
      <c r="AP136" s="85">
        <f t="shared" si="97"/>
        <v>2</v>
      </c>
      <c r="AQ136" s="64" t="str">
        <f t="shared" si="98"/>
        <v>Y</v>
      </c>
      <c r="AR136" s="87">
        <f t="shared" si="99"/>
        <v>66</v>
      </c>
      <c r="AS136" s="93" t="str">
        <f t="shared" si="100"/>
        <v>L</v>
      </c>
      <c r="AT136" s="64" t="str">
        <f t="shared" si="101"/>
        <v>2/5</v>
      </c>
      <c r="AU136" s="64">
        <f t="shared" si="110"/>
        <v>2</v>
      </c>
      <c r="AV136" s="82">
        <f t="shared" si="102"/>
        <v>8</v>
      </c>
      <c r="AW136" s="82">
        <f t="shared" si="111"/>
        <v>0</v>
      </c>
      <c r="AX136" s="83">
        <f t="shared" si="103"/>
        <v>-72</v>
      </c>
      <c r="AY136" s="64" t="str">
        <f t="shared" si="104"/>
        <v>Y</v>
      </c>
      <c r="AZ136" s="81">
        <f t="shared" si="105"/>
        <v>8</v>
      </c>
      <c r="BA136" s="81">
        <f t="shared" si="112"/>
        <v>0</v>
      </c>
      <c r="BB136" s="85">
        <f t="shared" si="106"/>
        <v>-92</v>
      </c>
      <c r="BC136" s="64" t="str">
        <f t="shared" si="107"/>
        <v>Y</v>
      </c>
      <c r="BD136" s="87">
        <f t="shared" si="113"/>
        <v>52</v>
      </c>
    </row>
    <row r="137" spans="1:56">
      <c r="A137" s="197">
        <f t="shared" si="108"/>
        <v>127</v>
      </c>
      <c r="B137" s="198">
        <f>Data!B137</f>
        <v>14</v>
      </c>
      <c r="D137" s="73">
        <f t="shared" si="79"/>
        <v>3</v>
      </c>
      <c r="F137" s="86">
        <f t="shared" si="129"/>
        <v>1</v>
      </c>
      <c r="G137" s="86" t="str">
        <f t="shared" si="80"/>
        <v xml:space="preserve"> </v>
      </c>
      <c r="H137" s="64" t="str">
        <f t="shared" si="81"/>
        <v>Y</v>
      </c>
      <c r="I137" s="64" t="str">
        <f t="shared" si="82"/>
        <v>1/6</v>
      </c>
      <c r="J137" s="64">
        <f t="shared" si="83"/>
        <v>1</v>
      </c>
      <c r="K137" s="82">
        <f t="shared" si="128"/>
        <v>2</v>
      </c>
      <c r="L137" s="82">
        <f t="shared" si="130"/>
        <v>0</v>
      </c>
      <c r="M137" s="83">
        <f t="shared" si="131"/>
        <v>22</v>
      </c>
      <c r="N137" s="64" t="str">
        <f t="shared" si="109"/>
        <v>N</v>
      </c>
      <c r="O137" s="81">
        <f t="shared" si="124"/>
        <v>8</v>
      </c>
      <c r="P137" s="81">
        <f t="shared" si="125"/>
        <v>0</v>
      </c>
      <c r="Q137" s="85">
        <f t="shared" si="126"/>
        <v>10</v>
      </c>
      <c r="R137" s="64" t="str">
        <f t="shared" si="127"/>
        <v>Y</v>
      </c>
      <c r="S137" s="87">
        <f t="shared" si="114"/>
        <v>56</v>
      </c>
      <c r="T137" s="86" t="str">
        <f t="shared" si="84"/>
        <v xml:space="preserve"> </v>
      </c>
      <c r="U137" s="64" t="str">
        <f t="shared" si="85"/>
        <v>Y</v>
      </c>
      <c r="V137" s="64" t="str">
        <f t="shared" si="86"/>
        <v>1/6</v>
      </c>
      <c r="W137" s="64">
        <f t="shared" si="87"/>
        <v>1</v>
      </c>
      <c r="X137" s="82">
        <f t="shared" si="115"/>
        <v>8</v>
      </c>
      <c r="Y137" s="82">
        <f t="shared" si="116"/>
        <v>0</v>
      </c>
      <c r="Z137" s="83">
        <f t="shared" si="117"/>
        <v>-24</v>
      </c>
      <c r="AA137" s="64" t="str">
        <f t="shared" si="118"/>
        <v>Y</v>
      </c>
      <c r="AB137" s="81">
        <f t="shared" si="119"/>
        <v>8</v>
      </c>
      <c r="AC137" s="81">
        <f t="shared" si="120"/>
        <v>0</v>
      </c>
      <c r="AD137" s="85">
        <f t="shared" si="121"/>
        <v>-24</v>
      </c>
      <c r="AE137" s="64" t="str">
        <f t="shared" si="122"/>
        <v>Y</v>
      </c>
      <c r="AF137" s="87">
        <f t="shared" si="123"/>
        <v>54</v>
      </c>
      <c r="AG137" s="93" t="str">
        <f t="shared" si="88"/>
        <v>W</v>
      </c>
      <c r="AH137" s="64" t="str">
        <f t="shared" si="89"/>
        <v>1/6</v>
      </c>
      <c r="AI137" s="64">
        <f t="shared" si="90"/>
        <v>1</v>
      </c>
      <c r="AJ137" s="82">
        <f t="shared" si="91"/>
        <v>2</v>
      </c>
      <c r="AK137" s="82">
        <f t="shared" si="92"/>
        <v>18</v>
      </c>
      <c r="AL137" s="83">
        <f t="shared" si="93"/>
        <v>60</v>
      </c>
      <c r="AM137" s="64" t="str">
        <f t="shared" si="94"/>
        <v>N</v>
      </c>
      <c r="AN137" s="81">
        <f t="shared" si="95"/>
        <v>8</v>
      </c>
      <c r="AO137" s="81">
        <f t="shared" si="96"/>
        <v>24</v>
      </c>
      <c r="AP137" s="85">
        <f t="shared" si="97"/>
        <v>18</v>
      </c>
      <c r="AQ137" s="64" t="str">
        <f t="shared" si="98"/>
        <v>Y</v>
      </c>
      <c r="AR137" s="87">
        <f t="shared" si="99"/>
        <v>66</v>
      </c>
      <c r="AS137" s="93" t="str">
        <f t="shared" si="100"/>
        <v>L</v>
      </c>
      <c r="AT137" s="64" t="str">
        <f t="shared" si="101"/>
        <v>3/4</v>
      </c>
      <c r="AU137" s="64">
        <f t="shared" si="110"/>
        <v>3</v>
      </c>
      <c r="AV137" s="82">
        <f t="shared" si="102"/>
        <v>8</v>
      </c>
      <c r="AW137" s="82">
        <f t="shared" si="111"/>
        <v>0</v>
      </c>
      <c r="AX137" s="83">
        <f t="shared" si="103"/>
        <v>-80</v>
      </c>
      <c r="AY137" s="64" t="str">
        <f t="shared" si="104"/>
        <v>Y</v>
      </c>
      <c r="AZ137" s="81">
        <f t="shared" si="105"/>
        <v>8</v>
      </c>
      <c r="BA137" s="81">
        <f t="shared" si="112"/>
        <v>0</v>
      </c>
      <c r="BB137" s="85">
        <f t="shared" si="106"/>
        <v>-100</v>
      </c>
      <c r="BC137" s="64" t="str">
        <f t="shared" si="107"/>
        <v>Y</v>
      </c>
      <c r="BD137" s="87">
        <f t="shared" si="113"/>
        <v>52</v>
      </c>
    </row>
    <row r="138" spans="1:56">
      <c r="A138" s="197">
        <f t="shared" si="108"/>
        <v>128</v>
      </c>
      <c r="B138" s="198">
        <f>Data!B138</f>
        <v>23</v>
      </c>
      <c r="D138" s="73">
        <f t="shared" si="79"/>
        <v>4</v>
      </c>
      <c r="F138" s="86">
        <f t="shared" si="129"/>
        <v>2</v>
      </c>
      <c r="G138" s="86" t="str">
        <f t="shared" si="80"/>
        <v>L</v>
      </c>
      <c r="H138" s="64" t="str">
        <f t="shared" si="81"/>
        <v>Y</v>
      </c>
      <c r="I138" s="64" t="str">
        <f t="shared" si="82"/>
        <v>2/5</v>
      </c>
      <c r="J138" s="64">
        <f t="shared" si="83"/>
        <v>2</v>
      </c>
      <c r="K138" s="82">
        <f t="shared" si="128"/>
        <v>2</v>
      </c>
      <c r="L138" s="82">
        <f t="shared" si="130"/>
        <v>0</v>
      </c>
      <c r="M138" s="83">
        <f t="shared" si="131"/>
        <v>20</v>
      </c>
      <c r="N138" s="64" t="str">
        <f t="shared" si="109"/>
        <v>N</v>
      </c>
      <c r="O138" s="81">
        <f t="shared" si="124"/>
        <v>8</v>
      </c>
      <c r="P138" s="81">
        <f t="shared" si="125"/>
        <v>0</v>
      </c>
      <c r="Q138" s="85">
        <f t="shared" si="126"/>
        <v>2</v>
      </c>
      <c r="R138" s="64" t="str">
        <f t="shared" si="127"/>
        <v>Y</v>
      </c>
      <c r="S138" s="87">
        <f t="shared" si="114"/>
        <v>56</v>
      </c>
      <c r="T138" s="86" t="str">
        <f t="shared" si="84"/>
        <v>L</v>
      </c>
      <c r="U138" s="64" t="str">
        <f t="shared" si="85"/>
        <v>Y</v>
      </c>
      <c r="V138" s="64" t="str">
        <f t="shared" si="86"/>
        <v>2/5</v>
      </c>
      <c r="W138" s="64">
        <f t="shared" si="87"/>
        <v>2</v>
      </c>
      <c r="X138" s="82">
        <f t="shared" si="115"/>
        <v>8</v>
      </c>
      <c r="Y138" s="82">
        <f t="shared" si="116"/>
        <v>0</v>
      </c>
      <c r="Z138" s="83">
        <f t="shared" si="117"/>
        <v>-32</v>
      </c>
      <c r="AA138" s="64" t="str">
        <f t="shared" si="118"/>
        <v>Y</v>
      </c>
      <c r="AB138" s="81">
        <f t="shared" si="119"/>
        <v>8</v>
      </c>
      <c r="AC138" s="81">
        <f t="shared" si="120"/>
        <v>0</v>
      </c>
      <c r="AD138" s="85">
        <f t="shared" si="121"/>
        <v>-32</v>
      </c>
      <c r="AE138" s="64" t="str">
        <f t="shared" si="122"/>
        <v>Y</v>
      </c>
      <c r="AF138" s="87">
        <f t="shared" si="123"/>
        <v>54</v>
      </c>
      <c r="AG138" s="93" t="str">
        <f t="shared" si="88"/>
        <v>L</v>
      </c>
      <c r="AH138" s="64" t="str">
        <f t="shared" si="89"/>
        <v>2/5</v>
      </c>
      <c r="AI138" s="64">
        <f t="shared" si="90"/>
        <v>2</v>
      </c>
      <c r="AJ138" s="82">
        <f t="shared" si="91"/>
        <v>2</v>
      </c>
      <c r="AK138" s="82">
        <f t="shared" si="92"/>
        <v>0</v>
      </c>
      <c r="AL138" s="83">
        <f t="shared" si="93"/>
        <v>58</v>
      </c>
      <c r="AM138" s="64" t="str">
        <f t="shared" si="94"/>
        <v>N</v>
      </c>
      <c r="AN138" s="81">
        <f t="shared" si="95"/>
        <v>8</v>
      </c>
      <c r="AO138" s="81">
        <f t="shared" si="96"/>
        <v>0</v>
      </c>
      <c r="AP138" s="85">
        <f t="shared" si="97"/>
        <v>10</v>
      </c>
      <c r="AQ138" s="64" t="str">
        <f t="shared" si="98"/>
        <v>Y</v>
      </c>
      <c r="AR138" s="87">
        <f t="shared" si="99"/>
        <v>66</v>
      </c>
      <c r="AS138" s="93" t="str">
        <f t="shared" si="100"/>
        <v>W</v>
      </c>
      <c r="AT138" s="64" t="str">
        <f t="shared" si="101"/>
        <v>1/6</v>
      </c>
      <c r="AU138" s="64">
        <f t="shared" si="110"/>
        <v>1</v>
      </c>
      <c r="AV138" s="82">
        <f t="shared" si="102"/>
        <v>8</v>
      </c>
      <c r="AW138" s="82">
        <f t="shared" si="111"/>
        <v>24</v>
      </c>
      <c r="AX138" s="83">
        <f t="shared" si="103"/>
        <v>-64</v>
      </c>
      <c r="AY138" s="64" t="str">
        <f t="shared" si="104"/>
        <v>Y</v>
      </c>
      <c r="AZ138" s="81">
        <f t="shared" si="105"/>
        <v>8</v>
      </c>
      <c r="BA138" s="81">
        <f t="shared" si="112"/>
        <v>24</v>
      </c>
      <c r="BB138" s="85">
        <f t="shared" si="106"/>
        <v>-84</v>
      </c>
      <c r="BC138" s="64" t="str">
        <f t="shared" si="107"/>
        <v>Y</v>
      </c>
      <c r="BD138" s="87">
        <f t="shared" si="113"/>
        <v>52</v>
      </c>
    </row>
    <row r="139" spans="1:56">
      <c r="A139" s="197">
        <f t="shared" si="108"/>
        <v>129</v>
      </c>
      <c r="B139" s="198">
        <f>Data!B139</f>
        <v>0</v>
      </c>
      <c r="D139" s="73">
        <f t="shared" si="79"/>
        <v>0</v>
      </c>
      <c r="F139" s="86">
        <f t="shared" si="129"/>
        <v>3</v>
      </c>
      <c r="G139" s="86" t="str">
        <f t="shared" si="80"/>
        <v>L</v>
      </c>
      <c r="H139" s="64" t="str">
        <f t="shared" si="81"/>
        <v>Y</v>
      </c>
      <c r="I139" s="64" t="str">
        <f t="shared" si="82"/>
        <v>3/4</v>
      </c>
      <c r="J139" s="64">
        <f t="shared" si="83"/>
        <v>3</v>
      </c>
      <c r="K139" s="82">
        <f t="shared" si="128"/>
        <v>4</v>
      </c>
      <c r="L139" s="82">
        <f t="shared" si="130"/>
        <v>0</v>
      </c>
      <c r="M139" s="83">
        <f t="shared" si="131"/>
        <v>16</v>
      </c>
      <c r="N139" s="64" t="str">
        <f t="shared" si="109"/>
        <v>N</v>
      </c>
      <c r="O139" s="81">
        <f t="shared" si="124"/>
        <v>8</v>
      </c>
      <c r="P139" s="81">
        <f t="shared" si="125"/>
        <v>0</v>
      </c>
      <c r="Q139" s="85">
        <f t="shared" si="126"/>
        <v>-6</v>
      </c>
      <c r="R139" s="64" t="str">
        <f t="shared" si="127"/>
        <v>Y</v>
      </c>
      <c r="S139" s="87">
        <f t="shared" si="114"/>
        <v>56</v>
      </c>
      <c r="T139" s="86" t="str">
        <f t="shared" si="84"/>
        <v>L</v>
      </c>
      <c r="U139" s="64" t="str">
        <f t="shared" si="85"/>
        <v>Y</v>
      </c>
      <c r="V139" s="64" t="str">
        <f t="shared" si="86"/>
        <v>3/4</v>
      </c>
      <c r="W139" s="64">
        <f t="shared" si="87"/>
        <v>3</v>
      </c>
      <c r="X139" s="82">
        <f t="shared" si="115"/>
        <v>8</v>
      </c>
      <c r="Y139" s="82">
        <f t="shared" si="116"/>
        <v>0</v>
      </c>
      <c r="Z139" s="83">
        <f t="shared" si="117"/>
        <v>-40</v>
      </c>
      <c r="AA139" s="64" t="str">
        <f t="shared" si="118"/>
        <v>Y</v>
      </c>
      <c r="AB139" s="81">
        <f t="shared" si="119"/>
        <v>8</v>
      </c>
      <c r="AC139" s="81">
        <f t="shared" si="120"/>
        <v>0</v>
      </c>
      <c r="AD139" s="85">
        <f t="shared" si="121"/>
        <v>-40</v>
      </c>
      <c r="AE139" s="64" t="str">
        <f t="shared" si="122"/>
        <v>Y</v>
      </c>
      <c r="AF139" s="87">
        <f t="shared" si="123"/>
        <v>54</v>
      </c>
      <c r="AG139" s="93" t="str">
        <f t="shared" si="88"/>
        <v>L</v>
      </c>
      <c r="AH139" s="64" t="str">
        <f t="shared" si="89"/>
        <v>3/4</v>
      </c>
      <c r="AI139" s="64">
        <f t="shared" si="90"/>
        <v>3</v>
      </c>
      <c r="AJ139" s="82">
        <f t="shared" si="91"/>
        <v>4</v>
      </c>
      <c r="AK139" s="82">
        <f t="shared" si="92"/>
        <v>0</v>
      </c>
      <c r="AL139" s="83">
        <f t="shared" si="93"/>
        <v>54</v>
      </c>
      <c r="AM139" s="64" t="str">
        <f t="shared" si="94"/>
        <v>N</v>
      </c>
      <c r="AN139" s="81">
        <f t="shared" si="95"/>
        <v>8</v>
      </c>
      <c r="AO139" s="81">
        <f t="shared" si="96"/>
        <v>0</v>
      </c>
      <c r="AP139" s="85">
        <f t="shared" si="97"/>
        <v>2</v>
      </c>
      <c r="AQ139" s="64" t="str">
        <f t="shared" si="98"/>
        <v>Y</v>
      </c>
      <c r="AR139" s="87">
        <f t="shared" si="99"/>
        <v>66</v>
      </c>
      <c r="AS139" s="93" t="str">
        <f t="shared" si="100"/>
        <v>L</v>
      </c>
      <c r="AT139" s="64" t="str">
        <f t="shared" si="101"/>
        <v>2/5</v>
      </c>
      <c r="AU139" s="64">
        <f t="shared" si="110"/>
        <v>2</v>
      </c>
      <c r="AV139" s="82">
        <f t="shared" si="102"/>
        <v>8</v>
      </c>
      <c r="AW139" s="82">
        <f t="shared" si="111"/>
        <v>0</v>
      </c>
      <c r="AX139" s="83">
        <f t="shared" si="103"/>
        <v>-72</v>
      </c>
      <c r="AY139" s="64" t="str">
        <f t="shared" si="104"/>
        <v>Y</v>
      </c>
      <c r="AZ139" s="81">
        <f t="shared" si="105"/>
        <v>8</v>
      </c>
      <c r="BA139" s="81">
        <f t="shared" si="112"/>
        <v>0</v>
      </c>
      <c r="BB139" s="85">
        <f t="shared" si="106"/>
        <v>-92</v>
      </c>
      <c r="BC139" s="64" t="str">
        <f t="shared" si="107"/>
        <v>Y</v>
      </c>
      <c r="BD139" s="87">
        <f t="shared" si="113"/>
        <v>52</v>
      </c>
    </row>
    <row r="140" spans="1:56">
      <c r="A140" s="197">
        <f t="shared" si="108"/>
        <v>130</v>
      </c>
      <c r="B140" s="198">
        <f>Data!B140</f>
        <v>7</v>
      </c>
      <c r="D140" s="73">
        <f t="shared" ref="D140:D203" si="132">IF($B140=0,0,IF(MOD($B140,6)=0,QUOTIENT($B140,6),QUOTIENT($B140,6)+1))</f>
        <v>2</v>
      </c>
      <c r="F140" s="86">
        <f t="shared" si="129"/>
        <v>4</v>
      </c>
      <c r="G140" s="86" t="str">
        <f t="shared" ref="G140:G203" si="133">IF(H139="N"," ",IF(OR($F139=1,$F139=6),IF(OR($D139=1,$D139=6),"W","L"),IF(OR($F139=2,$F139=5),IF(OR($D139=2,$D139=5),"W","L"),IF(OR($F139=3,$F139=4),IF(OR($D139=3,$D139=4),"W","L")))))</f>
        <v>L</v>
      </c>
      <c r="H140" s="64" t="str">
        <f t="shared" ref="H140:H203" si="134">IF(OR($F140=1,$G140="L"),"Y","N")</f>
        <v>Y</v>
      </c>
      <c r="I140" s="64" t="str">
        <f t="shared" ref="I140:I203" si="135">IF($H140="N"," ",IF($F140=1,"1/6",IF($F140=2,"2/5",IF($F140=3,"3/4",IF($F140=4,"4/3",IF($F140=5,"5/2",IF($F140=6,"6/1",I139)))))))</f>
        <v>4/3</v>
      </c>
      <c r="J140" s="64">
        <f t="shared" ref="J140:J203" si="136">IF(AND(F140=1,J139=" "),1,IF(H140="N"," ",J139+1))</f>
        <v>4</v>
      </c>
      <c r="K140" s="82">
        <f t="shared" si="128"/>
        <v>6</v>
      </c>
      <c r="L140" s="82">
        <f t="shared" si="130"/>
        <v>0</v>
      </c>
      <c r="M140" s="83">
        <f t="shared" si="131"/>
        <v>10</v>
      </c>
      <c r="N140" s="64" t="str">
        <f t="shared" si="109"/>
        <v>N</v>
      </c>
      <c r="O140" s="81">
        <f t="shared" si="124"/>
        <v>8</v>
      </c>
      <c r="P140" s="81">
        <f t="shared" si="125"/>
        <v>0</v>
      </c>
      <c r="Q140" s="85">
        <f t="shared" si="126"/>
        <v>-14</v>
      </c>
      <c r="R140" s="64" t="str">
        <f t="shared" si="127"/>
        <v>Y</v>
      </c>
      <c r="S140" s="87">
        <f t="shared" si="114"/>
        <v>56</v>
      </c>
      <c r="T140" s="86" t="str">
        <f t="shared" ref="T140:T203" si="137">IF(U139="N"," ",IF(OR($F139=1,$F139=4),IF(OR($D139=1,$D139=6),"W","L"),IF(OR($F139=2,$F139=5),IF(OR($D139=2,$D139=5),"W","L"),IF(OR($F139=3,$F139=6),IF(OR($D139=3,$D139=4),"W","L")))))</f>
        <v>L</v>
      </c>
      <c r="U140" s="64" t="str">
        <f t="shared" ref="U140:U203" si="138">IF(OR($F140=1,T140="L"),"Y","N")</f>
        <v>Y</v>
      </c>
      <c r="V140" s="64" t="str">
        <f t="shared" ref="V140:V203" si="139">IF($H140="N"," ",IF(OR($F140=1,$F140=4),"1/6",IF(OR($F140=2,$F140=5),"2/5",IF(OR($F140=3,$F140=6),"3/4",V138))))</f>
        <v>1/6</v>
      </c>
      <c r="W140" s="64">
        <f t="shared" ref="W140:W203" si="140">IF(AND(F140=1,W139=" "),1,IF(U140="N"," ",W139+1))</f>
        <v>4</v>
      </c>
      <c r="X140" s="82">
        <f t="shared" si="115"/>
        <v>8</v>
      </c>
      <c r="Y140" s="82">
        <f t="shared" si="116"/>
        <v>0</v>
      </c>
      <c r="Z140" s="83">
        <f t="shared" si="117"/>
        <v>-48</v>
      </c>
      <c r="AA140" s="64" t="str">
        <f t="shared" si="118"/>
        <v>Y</v>
      </c>
      <c r="AB140" s="81">
        <f t="shared" si="119"/>
        <v>8</v>
      </c>
      <c r="AC140" s="81">
        <f t="shared" si="120"/>
        <v>0</v>
      </c>
      <c r="AD140" s="85">
        <f t="shared" si="121"/>
        <v>-48</v>
      </c>
      <c r="AE140" s="64" t="str">
        <f t="shared" si="122"/>
        <v>Y</v>
      </c>
      <c r="AF140" s="87">
        <f t="shared" si="123"/>
        <v>54</v>
      </c>
      <c r="AG140" s="93" t="str">
        <f t="shared" ref="AG140:AG203" si="141">IF(OR(VALUE(MID(AH139,1,1))=D139,VALUE(MID(AH139,3,1))=D139),"W","L")</f>
        <v>L</v>
      </c>
      <c r="AH140" s="64" t="str">
        <f t="shared" ref="AH140:AH203" si="142">IF(OR(AI140=1,AI140=6,AI140=7,AI140=12,AI140=13,AI140=18),"1/6",IF(OR(AI140=2,AI140=5,AI140=8,AI140=11,AI140=14,AI140=17),"2/5",IF(OR(AI140=3,AI140=4,AI140=9,AI140=10,AI140=15,AI140=16),"3/4",AH139)))</f>
        <v>3/4</v>
      </c>
      <c r="AI140" s="64">
        <f t="shared" ref="AI140:AI203" si="143">IF(AG140="W",1,AI139+1)</f>
        <v>4</v>
      </c>
      <c r="AJ140" s="82">
        <f t="shared" ref="AJ140:AJ203" si="144">IF(AM139="Y",8,IF(OR(AI140=1,AI140=2),2,IF(AI140=3,4,IF(AI140=4,6,IF(AI140&gt;=5,8)))))</f>
        <v>6</v>
      </c>
      <c r="AK140" s="82">
        <f t="shared" ref="AK140:AK203" si="145">IF(AG140="W",AJ139*3,0)</f>
        <v>0</v>
      </c>
      <c r="AL140" s="83">
        <f t="shared" ref="AL140:AL203" si="146">AL139+AK140-AJ140</f>
        <v>48</v>
      </c>
      <c r="AM140" s="64" t="str">
        <f t="shared" ref="AM140:AM203" si="147">IF(AND(AM139="N",AI140&lt;&gt;" ",AI140&gt;=6),"Y",IF(AND(AM139="Y",AL140&lt;0),"Y","N"))</f>
        <v>N</v>
      </c>
      <c r="AN140" s="81">
        <f t="shared" ref="AN140:AN203" si="148">IF(AQ139="Y",8,IF(OR(AI140=1,AI140=2),2,IF(AI140=3,4,IF(AI140=4,6,IF(AI140&gt;=5,8)))))</f>
        <v>8</v>
      </c>
      <c r="AO140" s="81">
        <f t="shared" ref="AO140:AO203" si="149">IF(AG140="W",AN139*3,0)</f>
        <v>0</v>
      </c>
      <c r="AP140" s="85">
        <f t="shared" ref="AP140:AP203" si="150">AP139+AO140-AN140</f>
        <v>-6</v>
      </c>
      <c r="AQ140" s="64" t="str">
        <f t="shared" ref="AQ140:AQ203" si="151">IF(AND(AQ139="N",AI140&lt;&gt;" ",AI140&gt;=6),"Y",IF(AND(AQ139="Y",AL140&lt;AR139),"Y","N"))</f>
        <v>Y</v>
      </c>
      <c r="AR140" s="87">
        <f t="shared" ref="AR140:AR203" si="152">IF(OR(AG140="L",AP140&lt;AR139),AR139,AP140)</f>
        <v>66</v>
      </c>
      <c r="AS140" s="93" t="str">
        <f t="shared" ref="AS140:AS203" si="153">IF(OR(VALUE(MID(AT139,1,1))=D139,VALUE(MID(AT139,3,1))=D139),"W","L")</f>
        <v>L</v>
      </c>
      <c r="AT140" s="64" t="str">
        <f t="shared" ref="AT140:AT203" si="154">IF(OR(AU140=1,AU140=4,AU140=7,AU140=10,AU140=13,AU140=16),"1/6",IF(OR(AU140=2,AU140=5,AU140=8,AU140=11,AU140=14,AU140=17),"2/5",IF(OR(AU140=3,AU140=6,AU140=9,AU140=12,AU140=15,AU140=18),"3/4",AT139)))</f>
        <v>3/4</v>
      </c>
      <c r="AU140" s="64">
        <f t="shared" si="110"/>
        <v>3</v>
      </c>
      <c r="AV140" s="82">
        <f t="shared" ref="AV140:AV203" si="155">IF(AY139="Y",8,IF(OR(AU140=1,AU140=2),2,IF(AU140=3,4,IF(AU140=4,6,IF(AU140&gt;=5,8)))))</f>
        <v>8</v>
      </c>
      <c r="AW140" s="82">
        <f t="shared" si="111"/>
        <v>0</v>
      </c>
      <c r="AX140" s="83">
        <f t="shared" ref="AX140:AX203" si="156">AX139+AW140-AV140</f>
        <v>-80</v>
      </c>
      <c r="AY140" s="64" t="str">
        <f t="shared" ref="AY140:AY203" si="157">IF(AND(AY139="N",AU140&lt;&gt;" ",AU140&gt;=6),"Y",IF(AND(AY139="Y",AX140&lt;0),"Y","N"))</f>
        <v>Y</v>
      </c>
      <c r="AZ140" s="81">
        <f t="shared" ref="AZ140:AZ203" si="158">IF(BC139="Y",8,IF(OR(AU140=1,AU140=2),2,IF(AU140=3,4,IF(AU140=4,6,IF(AU140&gt;=5,8)))))</f>
        <v>8</v>
      </c>
      <c r="BA140" s="81">
        <f t="shared" si="112"/>
        <v>0</v>
      </c>
      <c r="BB140" s="85">
        <f t="shared" ref="BB140:BB203" si="159">BB139+BA140-AZ140</f>
        <v>-100</v>
      </c>
      <c r="BC140" s="64" t="str">
        <f t="shared" ref="BC140:BC203" si="160">IF(AND(BC139="N",AU140&lt;&gt;" ",AU140&gt;=6),"Y",IF(AND(BC139="Y",AX140&lt;BD139),"Y","N"))</f>
        <v>Y</v>
      </c>
      <c r="BD140" s="87">
        <f t="shared" si="113"/>
        <v>52</v>
      </c>
    </row>
    <row r="141" spans="1:56">
      <c r="A141" s="197">
        <f t="shared" ref="A141:A204" si="161">A140+1</f>
        <v>131</v>
      </c>
      <c r="B141" s="198">
        <f>Data!B141</f>
        <v>6</v>
      </c>
      <c r="D141" s="73">
        <f t="shared" si="132"/>
        <v>1</v>
      </c>
      <c r="F141" s="86">
        <f t="shared" si="129"/>
        <v>5</v>
      </c>
      <c r="G141" s="86" t="str">
        <f t="shared" si="133"/>
        <v>L</v>
      </c>
      <c r="H141" s="64" t="str">
        <f t="shared" si="134"/>
        <v>Y</v>
      </c>
      <c r="I141" s="64" t="str">
        <f t="shared" si="135"/>
        <v>5/2</v>
      </c>
      <c r="J141" s="64">
        <f t="shared" si="136"/>
        <v>5</v>
      </c>
      <c r="K141" s="82">
        <f t="shared" si="128"/>
        <v>8</v>
      </c>
      <c r="L141" s="82">
        <f t="shared" si="130"/>
        <v>0</v>
      </c>
      <c r="M141" s="83">
        <f t="shared" si="131"/>
        <v>2</v>
      </c>
      <c r="N141" s="64" t="str">
        <f t="shared" ref="N141:N204" si="162">IF(AND(N140="N",J141&lt;&gt;" ",J141&gt;=6),"Y",IF(AND(N140="Y",M141&lt;0),"Y","N"))</f>
        <v>N</v>
      </c>
      <c r="O141" s="81">
        <f t="shared" si="124"/>
        <v>8</v>
      </c>
      <c r="P141" s="81">
        <f t="shared" si="125"/>
        <v>0</v>
      </c>
      <c r="Q141" s="85">
        <f t="shared" si="126"/>
        <v>-22</v>
      </c>
      <c r="R141" s="64" t="str">
        <f t="shared" si="127"/>
        <v>Y</v>
      </c>
      <c r="S141" s="87">
        <f t="shared" si="114"/>
        <v>56</v>
      </c>
      <c r="T141" s="86" t="str">
        <f t="shared" si="137"/>
        <v>L</v>
      </c>
      <c r="U141" s="64" t="str">
        <f t="shared" si="138"/>
        <v>Y</v>
      </c>
      <c r="V141" s="64" t="str">
        <f t="shared" si="139"/>
        <v>2/5</v>
      </c>
      <c r="W141" s="64">
        <f t="shared" si="140"/>
        <v>5</v>
      </c>
      <c r="X141" s="82">
        <f t="shared" si="115"/>
        <v>8</v>
      </c>
      <c r="Y141" s="82">
        <f t="shared" si="116"/>
        <v>0</v>
      </c>
      <c r="Z141" s="83">
        <f t="shared" si="117"/>
        <v>-56</v>
      </c>
      <c r="AA141" s="64" t="str">
        <f t="shared" si="118"/>
        <v>Y</v>
      </c>
      <c r="AB141" s="81">
        <f t="shared" si="119"/>
        <v>8</v>
      </c>
      <c r="AC141" s="81">
        <f t="shared" si="120"/>
        <v>0</v>
      </c>
      <c r="AD141" s="85">
        <f t="shared" si="121"/>
        <v>-56</v>
      </c>
      <c r="AE141" s="64" t="str">
        <f t="shared" si="122"/>
        <v>Y</v>
      </c>
      <c r="AF141" s="87">
        <f t="shared" si="123"/>
        <v>54</v>
      </c>
      <c r="AG141" s="93" t="str">
        <f t="shared" si="141"/>
        <v>L</v>
      </c>
      <c r="AH141" s="64" t="str">
        <f t="shared" si="142"/>
        <v>2/5</v>
      </c>
      <c r="AI141" s="64">
        <f t="shared" si="143"/>
        <v>5</v>
      </c>
      <c r="AJ141" s="82">
        <f t="shared" si="144"/>
        <v>8</v>
      </c>
      <c r="AK141" s="82">
        <f t="shared" si="145"/>
        <v>0</v>
      </c>
      <c r="AL141" s="83">
        <f t="shared" si="146"/>
        <v>40</v>
      </c>
      <c r="AM141" s="64" t="str">
        <f t="shared" si="147"/>
        <v>N</v>
      </c>
      <c r="AN141" s="81">
        <f t="shared" si="148"/>
        <v>8</v>
      </c>
      <c r="AO141" s="81">
        <f t="shared" si="149"/>
        <v>0</v>
      </c>
      <c r="AP141" s="85">
        <f t="shared" si="150"/>
        <v>-14</v>
      </c>
      <c r="AQ141" s="64" t="str">
        <f t="shared" si="151"/>
        <v>Y</v>
      </c>
      <c r="AR141" s="87">
        <f t="shared" si="152"/>
        <v>66</v>
      </c>
      <c r="AS141" s="93" t="str">
        <f t="shared" si="153"/>
        <v>L</v>
      </c>
      <c r="AT141" s="64" t="str">
        <f t="shared" si="154"/>
        <v>1/6</v>
      </c>
      <c r="AU141" s="64">
        <f t="shared" ref="AU141:AU204" si="163">IF(AS141="W",1,AU140+1)</f>
        <v>4</v>
      </c>
      <c r="AV141" s="82">
        <f t="shared" si="155"/>
        <v>8</v>
      </c>
      <c r="AW141" s="82">
        <f t="shared" ref="AW141:AW204" si="164">IF(AS141="W",AV140*3,0)</f>
        <v>0</v>
      </c>
      <c r="AX141" s="83">
        <f t="shared" si="156"/>
        <v>-88</v>
      </c>
      <c r="AY141" s="64" t="str">
        <f t="shared" si="157"/>
        <v>Y</v>
      </c>
      <c r="AZ141" s="81">
        <f t="shared" si="158"/>
        <v>8</v>
      </c>
      <c r="BA141" s="81">
        <f t="shared" ref="BA141:BA204" si="165">IF(AS141="W",AZ140*3,0)</f>
        <v>0</v>
      </c>
      <c r="BB141" s="85">
        <f t="shared" si="159"/>
        <v>-108</v>
      </c>
      <c r="BC141" s="64" t="str">
        <f t="shared" si="160"/>
        <v>Y</v>
      </c>
      <c r="BD141" s="87">
        <f t="shared" ref="BD141:BD204" si="166">IF(OR(AS141="L",BB141&lt;BD140),BD140,BB141)</f>
        <v>52</v>
      </c>
    </row>
    <row r="142" spans="1:56">
      <c r="A142" s="197">
        <f t="shared" si="161"/>
        <v>132</v>
      </c>
      <c r="B142" s="198">
        <f>Data!B142</f>
        <v>5</v>
      </c>
      <c r="D142" s="73">
        <f t="shared" si="132"/>
        <v>1</v>
      </c>
      <c r="F142" s="86">
        <f t="shared" si="129"/>
        <v>6</v>
      </c>
      <c r="G142" s="86" t="str">
        <f t="shared" si="133"/>
        <v>L</v>
      </c>
      <c r="H142" s="64" t="str">
        <f t="shared" si="134"/>
        <v>Y</v>
      </c>
      <c r="I142" s="64" t="str">
        <f t="shared" si="135"/>
        <v>6/1</v>
      </c>
      <c r="J142" s="64">
        <f t="shared" si="136"/>
        <v>6</v>
      </c>
      <c r="K142" s="82">
        <f t="shared" si="128"/>
        <v>8</v>
      </c>
      <c r="L142" s="82">
        <f t="shared" si="130"/>
        <v>0</v>
      </c>
      <c r="M142" s="83">
        <f t="shared" si="131"/>
        <v>-6</v>
      </c>
      <c r="N142" s="64" t="str">
        <f t="shared" si="162"/>
        <v>Y</v>
      </c>
      <c r="O142" s="81">
        <f t="shared" si="124"/>
        <v>8</v>
      </c>
      <c r="P142" s="81">
        <f t="shared" si="125"/>
        <v>0</v>
      </c>
      <c r="Q142" s="85">
        <f t="shared" si="126"/>
        <v>-30</v>
      </c>
      <c r="R142" s="64" t="str">
        <f t="shared" si="127"/>
        <v>Y</v>
      </c>
      <c r="S142" s="87">
        <f t="shared" ref="S142:S205" si="167">IF(OR(G142="L",Q142&lt;S141),S141,Q142)</f>
        <v>56</v>
      </c>
      <c r="T142" s="86" t="str">
        <f t="shared" si="137"/>
        <v>L</v>
      </c>
      <c r="U142" s="64" t="str">
        <f t="shared" si="138"/>
        <v>Y</v>
      </c>
      <c r="V142" s="64" t="str">
        <f t="shared" si="139"/>
        <v>3/4</v>
      </c>
      <c r="W142" s="64">
        <f t="shared" si="140"/>
        <v>6</v>
      </c>
      <c r="X142" s="82">
        <f t="shared" si="115"/>
        <v>8</v>
      </c>
      <c r="Y142" s="82">
        <f t="shared" si="116"/>
        <v>0</v>
      </c>
      <c r="Z142" s="83">
        <f t="shared" si="117"/>
        <v>-64</v>
      </c>
      <c r="AA142" s="64" t="str">
        <f t="shared" si="118"/>
        <v>Y</v>
      </c>
      <c r="AB142" s="81">
        <f t="shared" si="119"/>
        <v>8</v>
      </c>
      <c r="AC142" s="81">
        <f t="shared" si="120"/>
        <v>0</v>
      </c>
      <c r="AD142" s="85">
        <f t="shared" si="121"/>
        <v>-64</v>
      </c>
      <c r="AE142" s="64" t="str">
        <f t="shared" si="122"/>
        <v>Y</v>
      </c>
      <c r="AF142" s="87">
        <f t="shared" si="123"/>
        <v>54</v>
      </c>
      <c r="AG142" s="93" t="str">
        <f t="shared" si="141"/>
        <v>L</v>
      </c>
      <c r="AH142" s="64" t="str">
        <f t="shared" si="142"/>
        <v>1/6</v>
      </c>
      <c r="AI142" s="64">
        <f t="shared" si="143"/>
        <v>6</v>
      </c>
      <c r="AJ142" s="82">
        <f t="shared" si="144"/>
        <v>8</v>
      </c>
      <c r="AK142" s="82">
        <f t="shared" si="145"/>
        <v>0</v>
      </c>
      <c r="AL142" s="83">
        <f t="shared" si="146"/>
        <v>32</v>
      </c>
      <c r="AM142" s="64" t="str">
        <f t="shared" si="147"/>
        <v>Y</v>
      </c>
      <c r="AN142" s="81">
        <f t="shared" si="148"/>
        <v>8</v>
      </c>
      <c r="AO142" s="81">
        <f t="shared" si="149"/>
        <v>0</v>
      </c>
      <c r="AP142" s="85">
        <f t="shared" si="150"/>
        <v>-22</v>
      </c>
      <c r="AQ142" s="64" t="str">
        <f t="shared" si="151"/>
        <v>Y</v>
      </c>
      <c r="AR142" s="87">
        <f t="shared" si="152"/>
        <v>66</v>
      </c>
      <c r="AS142" s="93" t="str">
        <f t="shared" si="153"/>
        <v>W</v>
      </c>
      <c r="AT142" s="64" t="str">
        <f t="shared" si="154"/>
        <v>1/6</v>
      </c>
      <c r="AU142" s="64">
        <f t="shared" si="163"/>
        <v>1</v>
      </c>
      <c r="AV142" s="82">
        <f t="shared" si="155"/>
        <v>8</v>
      </c>
      <c r="AW142" s="82">
        <f t="shared" si="164"/>
        <v>24</v>
      </c>
      <c r="AX142" s="83">
        <f t="shared" si="156"/>
        <v>-72</v>
      </c>
      <c r="AY142" s="64" t="str">
        <f t="shared" si="157"/>
        <v>Y</v>
      </c>
      <c r="AZ142" s="81">
        <f t="shared" si="158"/>
        <v>8</v>
      </c>
      <c r="BA142" s="81">
        <f t="shared" si="165"/>
        <v>24</v>
      </c>
      <c r="BB142" s="85">
        <f t="shared" si="159"/>
        <v>-92</v>
      </c>
      <c r="BC142" s="64" t="str">
        <f t="shared" si="160"/>
        <v>Y</v>
      </c>
      <c r="BD142" s="87">
        <f t="shared" si="166"/>
        <v>52</v>
      </c>
    </row>
    <row r="143" spans="1:56">
      <c r="A143" s="197">
        <f t="shared" si="161"/>
        <v>133</v>
      </c>
      <c r="B143" s="198">
        <f>Data!B143</f>
        <v>0</v>
      </c>
      <c r="D143" s="73">
        <f t="shared" si="132"/>
        <v>0</v>
      </c>
      <c r="F143" s="86">
        <f t="shared" si="129"/>
        <v>1</v>
      </c>
      <c r="G143" s="86" t="str">
        <f t="shared" si="133"/>
        <v>W</v>
      </c>
      <c r="H143" s="64" t="str">
        <f t="shared" si="134"/>
        <v>Y</v>
      </c>
      <c r="I143" s="64" t="str">
        <f t="shared" si="135"/>
        <v>1/6</v>
      </c>
      <c r="J143" s="64">
        <f t="shared" si="136"/>
        <v>7</v>
      </c>
      <c r="K143" s="82">
        <f t="shared" si="128"/>
        <v>8</v>
      </c>
      <c r="L143" s="82">
        <f t="shared" si="130"/>
        <v>24</v>
      </c>
      <c r="M143" s="83">
        <f t="shared" si="131"/>
        <v>10</v>
      </c>
      <c r="N143" s="64" t="str">
        <f t="shared" si="162"/>
        <v>N</v>
      </c>
      <c r="O143" s="81">
        <f t="shared" si="124"/>
        <v>8</v>
      </c>
      <c r="P143" s="81">
        <f t="shared" si="125"/>
        <v>24</v>
      </c>
      <c r="Q143" s="85">
        <f t="shared" si="126"/>
        <v>-14</v>
      </c>
      <c r="R143" s="64" t="str">
        <f t="shared" si="127"/>
        <v>Y</v>
      </c>
      <c r="S143" s="87">
        <f t="shared" si="167"/>
        <v>56</v>
      </c>
      <c r="T143" s="86" t="str">
        <f t="shared" si="137"/>
        <v>L</v>
      </c>
      <c r="U143" s="64" t="str">
        <f t="shared" si="138"/>
        <v>Y</v>
      </c>
      <c r="V143" s="64" t="str">
        <f t="shared" si="139"/>
        <v>1/6</v>
      </c>
      <c r="W143" s="64">
        <f t="shared" si="140"/>
        <v>7</v>
      </c>
      <c r="X143" s="82">
        <f t="shared" si="115"/>
        <v>8</v>
      </c>
      <c r="Y143" s="82">
        <f t="shared" si="116"/>
        <v>0</v>
      </c>
      <c r="Z143" s="83">
        <f t="shared" si="117"/>
        <v>-72</v>
      </c>
      <c r="AA143" s="64" t="str">
        <f t="shared" si="118"/>
        <v>Y</v>
      </c>
      <c r="AB143" s="81">
        <f t="shared" si="119"/>
        <v>8</v>
      </c>
      <c r="AC143" s="81">
        <f t="shared" si="120"/>
        <v>0</v>
      </c>
      <c r="AD143" s="85">
        <f t="shared" si="121"/>
        <v>-72</v>
      </c>
      <c r="AE143" s="64" t="str">
        <f t="shared" si="122"/>
        <v>Y</v>
      </c>
      <c r="AF143" s="87">
        <f t="shared" si="123"/>
        <v>54</v>
      </c>
      <c r="AG143" s="93" t="str">
        <f t="shared" si="141"/>
        <v>W</v>
      </c>
      <c r="AH143" s="64" t="str">
        <f t="shared" si="142"/>
        <v>1/6</v>
      </c>
      <c r="AI143" s="64">
        <f t="shared" si="143"/>
        <v>1</v>
      </c>
      <c r="AJ143" s="82">
        <f t="shared" si="144"/>
        <v>8</v>
      </c>
      <c r="AK143" s="82">
        <f t="shared" si="145"/>
        <v>24</v>
      </c>
      <c r="AL143" s="83">
        <f t="shared" si="146"/>
        <v>48</v>
      </c>
      <c r="AM143" s="64" t="str">
        <f t="shared" si="147"/>
        <v>N</v>
      </c>
      <c r="AN143" s="81">
        <f t="shared" si="148"/>
        <v>8</v>
      </c>
      <c r="AO143" s="81">
        <f t="shared" si="149"/>
        <v>24</v>
      </c>
      <c r="AP143" s="85">
        <f t="shared" si="150"/>
        <v>-6</v>
      </c>
      <c r="AQ143" s="64" t="str">
        <f t="shared" si="151"/>
        <v>Y</v>
      </c>
      <c r="AR143" s="87">
        <f t="shared" si="152"/>
        <v>66</v>
      </c>
      <c r="AS143" s="93" t="str">
        <f t="shared" si="153"/>
        <v>W</v>
      </c>
      <c r="AT143" s="64" t="str">
        <f t="shared" si="154"/>
        <v>1/6</v>
      </c>
      <c r="AU143" s="64">
        <f t="shared" si="163"/>
        <v>1</v>
      </c>
      <c r="AV143" s="82">
        <f t="shared" si="155"/>
        <v>8</v>
      </c>
      <c r="AW143" s="82">
        <f t="shared" si="164"/>
        <v>24</v>
      </c>
      <c r="AX143" s="83">
        <f t="shared" si="156"/>
        <v>-56</v>
      </c>
      <c r="AY143" s="64" t="str">
        <f t="shared" si="157"/>
        <v>Y</v>
      </c>
      <c r="AZ143" s="81">
        <f t="shared" si="158"/>
        <v>8</v>
      </c>
      <c r="BA143" s="81">
        <f t="shared" si="165"/>
        <v>24</v>
      </c>
      <c r="BB143" s="85">
        <f t="shared" si="159"/>
        <v>-76</v>
      </c>
      <c r="BC143" s="64" t="str">
        <f t="shared" si="160"/>
        <v>Y</v>
      </c>
      <c r="BD143" s="87">
        <f t="shared" si="166"/>
        <v>52</v>
      </c>
    </row>
    <row r="144" spans="1:56">
      <c r="A144" s="197">
        <f t="shared" si="161"/>
        <v>134</v>
      </c>
      <c r="B144" s="198">
        <f>Data!B144</f>
        <v>6</v>
      </c>
      <c r="D144" s="73">
        <f t="shared" si="132"/>
        <v>1</v>
      </c>
      <c r="F144" s="86">
        <f t="shared" si="129"/>
        <v>2</v>
      </c>
      <c r="G144" s="86" t="str">
        <f t="shared" si="133"/>
        <v>L</v>
      </c>
      <c r="H144" s="64" t="str">
        <f t="shared" si="134"/>
        <v>Y</v>
      </c>
      <c r="I144" s="64" t="str">
        <f t="shared" si="135"/>
        <v>2/5</v>
      </c>
      <c r="J144" s="64">
        <f t="shared" si="136"/>
        <v>8</v>
      </c>
      <c r="K144" s="82">
        <f t="shared" si="128"/>
        <v>8</v>
      </c>
      <c r="L144" s="82">
        <f t="shared" si="130"/>
        <v>0</v>
      </c>
      <c r="M144" s="83">
        <f t="shared" si="131"/>
        <v>2</v>
      </c>
      <c r="N144" s="64" t="str">
        <f t="shared" si="162"/>
        <v>Y</v>
      </c>
      <c r="O144" s="81">
        <f t="shared" si="124"/>
        <v>8</v>
      </c>
      <c r="P144" s="81">
        <f t="shared" si="125"/>
        <v>0</v>
      </c>
      <c r="Q144" s="85">
        <f t="shared" si="126"/>
        <v>-22</v>
      </c>
      <c r="R144" s="64" t="str">
        <f t="shared" si="127"/>
        <v>Y</v>
      </c>
      <c r="S144" s="87">
        <f t="shared" si="167"/>
        <v>56</v>
      </c>
      <c r="T144" s="86" t="str">
        <f t="shared" si="137"/>
        <v>L</v>
      </c>
      <c r="U144" s="64" t="str">
        <f t="shared" si="138"/>
        <v>Y</v>
      </c>
      <c r="V144" s="64" t="str">
        <f t="shared" si="139"/>
        <v>2/5</v>
      </c>
      <c r="W144" s="64">
        <f t="shared" si="140"/>
        <v>8</v>
      </c>
      <c r="X144" s="82">
        <f t="shared" si="115"/>
        <v>8</v>
      </c>
      <c r="Y144" s="82">
        <f t="shared" si="116"/>
        <v>0</v>
      </c>
      <c r="Z144" s="83">
        <f t="shared" si="117"/>
        <v>-80</v>
      </c>
      <c r="AA144" s="64" t="str">
        <f t="shared" si="118"/>
        <v>Y</v>
      </c>
      <c r="AB144" s="81">
        <f t="shared" si="119"/>
        <v>8</v>
      </c>
      <c r="AC144" s="81">
        <f t="shared" si="120"/>
        <v>0</v>
      </c>
      <c r="AD144" s="85">
        <f t="shared" si="121"/>
        <v>-80</v>
      </c>
      <c r="AE144" s="64" t="str">
        <f t="shared" si="122"/>
        <v>Y</v>
      </c>
      <c r="AF144" s="87">
        <f t="shared" si="123"/>
        <v>54</v>
      </c>
      <c r="AG144" s="93" t="str">
        <f t="shared" si="141"/>
        <v>L</v>
      </c>
      <c r="AH144" s="64" t="str">
        <f t="shared" si="142"/>
        <v>2/5</v>
      </c>
      <c r="AI144" s="64">
        <f t="shared" si="143"/>
        <v>2</v>
      </c>
      <c r="AJ144" s="82">
        <f t="shared" si="144"/>
        <v>2</v>
      </c>
      <c r="AK144" s="82">
        <f t="shared" si="145"/>
        <v>0</v>
      </c>
      <c r="AL144" s="83">
        <f t="shared" si="146"/>
        <v>46</v>
      </c>
      <c r="AM144" s="64" t="str">
        <f t="shared" si="147"/>
        <v>N</v>
      </c>
      <c r="AN144" s="81">
        <f t="shared" si="148"/>
        <v>8</v>
      </c>
      <c r="AO144" s="81">
        <f t="shared" si="149"/>
        <v>0</v>
      </c>
      <c r="AP144" s="85">
        <f t="shared" si="150"/>
        <v>-14</v>
      </c>
      <c r="AQ144" s="64" t="str">
        <f t="shared" si="151"/>
        <v>Y</v>
      </c>
      <c r="AR144" s="87">
        <f t="shared" si="152"/>
        <v>66</v>
      </c>
      <c r="AS144" s="93" t="str">
        <f t="shared" si="153"/>
        <v>L</v>
      </c>
      <c r="AT144" s="64" t="str">
        <f t="shared" si="154"/>
        <v>2/5</v>
      </c>
      <c r="AU144" s="64">
        <f t="shared" si="163"/>
        <v>2</v>
      </c>
      <c r="AV144" s="82">
        <f t="shared" si="155"/>
        <v>8</v>
      </c>
      <c r="AW144" s="82">
        <f t="shared" si="164"/>
        <v>0</v>
      </c>
      <c r="AX144" s="83">
        <f t="shared" si="156"/>
        <v>-64</v>
      </c>
      <c r="AY144" s="64" t="str">
        <f t="shared" si="157"/>
        <v>Y</v>
      </c>
      <c r="AZ144" s="81">
        <f t="shared" si="158"/>
        <v>8</v>
      </c>
      <c r="BA144" s="81">
        <f t="shared" si="165"/>
        <v>0</v>
      </c>
      <c r="BB144" s="85">
        <f t="shared" si="159"/>
        <v>-84</v>
      </c>
      <c r="BC144" s="64" t="str">
        <f t="shared" si="160"/>
        <v>Y</v>
      </c>
      <c r="BD144" s="87">
        <f t="shared" si="166"/>
        <v>52</v>
      </c>
    </row>
    <row r="145" spans="1:56">
      <c r="A145" s="197">
        <f t="shared" si="161"/>
        <v>135</v>
      </c>
      <c r="B145" s="198">
        <f>Data!B145</f>
        <v>10</v>
      </c>
      <c r="D145" s="73">
        <f t="shared" si="132"/>
        <v>2</v>
      </c>
      <c r="F145" s="86">
        <f t="shared" si="129"/>
        <v>3</v>
      </c>
      <c r="G145" s="86" t="str">
        <f t="shared" si="133"/>
        <v>L</v>
      </c>
      <c r="H145" s="64" t="str">
        <f t="shared" si="134"/>
        <v>Y</v>
      </c>
      <c r="I145" s="64" t="str">
        <f t="shared" si="135"/>
        <v>3/4</v>
      </c>
      <c r="J145" s="64">
        <f t="shared" si="136"/>
        <v>9</v>
      </c>
      <c r="K145" s="82">
        <f t="shared" si="128"/>
        <v>8</v>
      </c>
      <c r="L145" s="82">
        <f t="shared" si="130"/>
        <v>0</v>
      </c>
      <c r="M145" s="83">
        <f t="shared" si="131"/>
        <v>-6</v>
      </c>
      <c r="N145" s="64" t="str">
        <f t="shared" si="162"/>
        <v>Y</v>
      </c>
      <c r="O145" s="81">
        <f t="shared" si="124"/>
        <v>8</v>
      </c>
      <c r="P145" s="81">
        <f t="shared" si="125"/>
        <v>0</v>
      </c>
      <c r="Q145" s="85">
        <f t="shared" si="126"/>
        <v>-30</v>
      </c>
      <c r="R145" s="64" t="str">
        <f t="shared" si="127"/>
        <v>Y</v>
      </c>
      <c r="S145" s="87">
        <f t="shared" si="167"/>
        <v>56</v>
      </c>
      <c r="T145" s="86" t="str">
        <f t="shared" si="137"/>
        <v>L</v>
      </c>
      <c r="U145" s="64" t="str">
        <f t="shared" si="138"/>
        <v>Y</v>
      </c>
      <c r="V145" s="64" t="str">
        <f t="shared" si="139"/>
        <v>3/4</v>
      </c>
      <c r="W145" s="64">
        <f t="shared" si="140"/>
        <v>9</v>
      </c>
      <c r="X145" s="82">
        <f t="shared" si="115"/>
        <v>8</v>
      </c>
      <c r="Y145" s="82">
        <f t="shared" si="116"/>
        <v>0</v>
      </c>
      <c r="Z145" s="83">
        <f t="shared" si="117"/>
        <v>-88</v>
      </c>
      <c r="AA145" s="64" t="str">
        <f t="shared" si="118"/>
        <v>Y</v>
      </c>
      <c r="AB145" s="81">
        <f t="shared" si="119"/>
        <v>8</v>
      </c>
      <c r="AC145" s="81">
        <f t="shared" si="120"/>
        <v>0</v>
      </c>
      <c r="AD145" s="85">
        <f t="shared" si="121"/>
        <v>-88</v>
      </c>
      <c r="AE145" s="64" t="str">
        <f t="shared" si="122"/>
        <v>Y</v>
      </c>
      <c r="AF145" s="87">
        <f t="shared" si="123"/>
        <v>54</v>
      </c>
      <c r="AG145" s="93" t="str">
        <f t="shared" si="141"/>
        <v>L</v>
      </c>
      <c r="AH145" s="64" t="str">
        <f t="shared" si="142"/>
        <v>3/4</v>
      </c>
      <c r="AI145" s="64">
        <f t="shared" si="143"/>
        <v>3</v>
      </c>
      <c r="AJ145" s="82">
        <f t="shared" si="144"/>
        <v>4</v>
      </c>
      <c r="AK145" s="82">
        <f t="shared" si="145"/>
        <v>0</v>
      </c>
      <c r="AL145" s="83">
        <f t="shared" si="146"/>
        <v>42</v>
      </c>
      <c r="AM145" s="64" t="str">
        <f t="shared" si="147"/>
        <v>N</v>
      </c>
      <c r="AN145" s="81">
        <f t="shared" si="148"/>
        <v>8</v>
      </c>
      <c r="AO145" s="81">
        <f t="shared" si="149"/>
        <v>0</v>
      </c>
      <c r="AP145" s="85">
        <f t="shared" si="150"/>
        <v>-22</v>
      </c>
      <c r="AQ145" s="64" t="str">
        <f t="shared" si="151"/>
        <v>Y</v>
      </c>
      <c r="AR145" s="87">
        <f t="shared" si="152"/>
        <v>66</v>
      </c>
      <c r="AS145" s="93" t="str">
        <f t="shared" si="153"/>
        <v>L</v>
      </c>
      <c r="AT145" s="64" t="str">
        <f t="shared" si="154"/>
        <v>3/4</v>
      </c>
      <c r="AU145" s="64">
        <f t="shared" si="163"/>
        <v>3</v>
      </c>
      <c r="AV145" s="82">
        <f t="shared" si="155"/>
        <v>8</v>
      </c>
      <c r="AW145" s="82">
        <f t="shared" si="164"/>
        <v>0</v>
      </c>
      <c r="AX145" s="83">
        <f t="shared" si="156"/>
        <v>-72</v>
      </c>
      <c r="AY145" s="64" t="str">
        <f t="shared" si="157"/>
        <v>Y</v>
      </c>
      <c r="AZ145" s="81">
        <f t="shared" si="158"/>
        <v>8</v>
      </c>
      <c r="BA145" s="81">
        <f t="shared" si="165"/>
        <v>0</v>
      </c>
      <c r="BB145" s="85">
        <f t="shared" si="159"/>
        <v>-92</v>
      </c>
      <c r="BC145" s="64" t="str">
        <f t="shared" si="160"/>
        <v>Y</v>
      </c>
      <c r="BD145" s="87">
        <f t="shared" si="166"/>
        <v>52</v>
      </c>
    </row>
    <row r="146" spans="1:56">
      <c r="A146" s="197">
        <f t="shared" si="161"/>
        <v>136</v>
      </c>
      <c r="B146" s="198">
        <f>Data!B146</f>
        <v>32</v>
      </c>
      <c r="D146" s="73">
        <f t="shared" si="132"/>
        <v>6</v>
      </c>
      <c r="F146" s="86">
        <f t="shared" si="129"/>
        <v>4</v>
      </c>
      <c r="G146" s="86" t="str">
        <f t="shared" si="133"/>
        <v>L</v>
      </c>
      <c r="H146" s="64" t="str">
        <f t="shared" si="134"/>
        <v>Y</v>
      </c>
      <c r="I146" s="64" t="str">
        <f t="shared" si="135"/>
        <v>4/3</v>
      </c>
      <c r="J146" s="64">
        <f t="shared" si="136"/>
        <v>10</v>
      </c>
      <c r="K146" s="82">
        <f t="shared" si="128"/>
        <v>8</v>
      </c>
      <c r="L146" s="82">
        <f t="shared" si="130"/>
        <v>0</v>
      </c>
      <c r="M146" s="83">
        <f t="shared" si="131"/>
        <v>-14</v>
      </c>
      <c r="N146" s="64" t="str">
        <f t="shared" si="162"/>
        <v>Y</v>
      </c>
      <c r="O146" s="81">
        <f t="shared" si="124"/>
        <v>8</v>
      </c>
      <c r="P146" s="81">
        <f t="shared" si="125"/>
        <v>0</v>
      </c>
      <c r="Q146" s="85">
        <f t="shared" si="126"/>
        <v>-38</v>
      </c>
      <c r="R146" s="64" t="str">
        <f t="shared" si="127"/>
        <v>Y</v>
      </c>
      <c r="S146" s="87">
        <f t="shared" si="167"/>
        <v>56</v>
      </c>
      <c r="T146" s="86" t="str">
        <f t="shared" si="137"/>
        <v>L</v>
      </c>
      <c r="U146" s="64" t="str">
        <f t="shared" si="138"/>
        <v>Y</v>
      </c>
      <c r="V146" s="64" t="str">
        <f t="shared" si="139"/>
        <v>1/6</v>
      </c>
      <c r="W146" s="64">
        <f t="shared" si="140"/>
        <v>10</v>
      </c>
      <c r="X146" s="82">
        <f t="shared" si="115"/>
        <v>8</v>
      </c>
      <c r="Y146" s="82">
        <f t="shared" si="116"/>
        <v>0</v>
      </c>
      <c r="Z146" s="83">
        <f t="shared" si="117"/>
        <v>-96</v>
      </c>
      <c r="AA146" s="64" t="str">
        <f t="shared" si="118"/>
        <v>Y</v>
      </c>
      <c r="AB146" s="81">
        <f t="shared" si="119"/>
        <v>8</v>
      </c>
      <c r="AC146" s="81">
        <f t="shared" si="120"/>
        <v>0</v>
      </c>
      <c r="AD146" s="85">
        <f t="shared" si="121"/>
        <v>-96</v>
      </c>
      <c r="AE146" s="64" t="str">
        <f t="shared" si="122"/>
        <v>Y</v>
      </c>
      <c r="AF146" s="87">
        <f t="shared" si="123"/>
        <v>54</v>
      </c>
      <c r="AG146" s="93" t="str">
        <f t="shared" si="141"/>
        <v>L</v>
      </c>
      <c r="AH146" s="64" t="str">
        <f t="shared" si="142"/>
        <v>3/4</v>
      </c>
      <c r="AI146" s="64">
        <f t="shared" si="143"/>
        <v>4</v>
      </c>
      <c r="AJ146" s="82">
        <f t="shared" si="144"/>
        <v>6</v>
      </c>
      <c r="AK146" s="82">
        <f t="shared" si="145"/>
        <v>0</v>
      </c>
      <c r="AL146" s="83">
        <f t="shared" si="146"/>
        <v>36</v>
      </c>
      <c r="AM146" s="64" t="str">
        <f t="shared" si="147"/>
        <v>N</v>
      </c>
      <c r="AN146" s="81">
        <f t="shared" si="148"/>
        <v>8</v>
      </c>
      <c r="AO146" s="81">
        <f t="shared" si="149"/>
        <v>0</v>
      </c>
      <c r="AP146" s="85">
        <f t="shared" si="150"/>
        <v>-30</v>
      </c>
      <c r="AQ146" s="64" t="str">
        <f t="shared" si="151"/>
        <v>Y</v>
      </c>
      <c r="AR146" s="87">
        <f t="shared" si="152"/>
        <v>66</v>
      </c>
      <c r="AS146" s="93" t="str">
        <f t="shared" si="153"/>
        <v>L</v>
      </c>
      <c r="AT146" s="64" t="str">
        <f t="shared" si="154"/>
        <v>1/6</v>
      </c>
      <c r="AU146" s="64">
        <f t="shared" si="163"/>
        <v>4</v>
      </c>
      <c r="AV146" s="82">
        <f t="shared" si="155"/>
        <v>8</v>
      </c>
      <c r="AW146" s="82">
        <f t="shared" si="164"/>
        <v>0</v>
      </c>
      <c r="AX146" s="83">
        <f t="shared" si="156"/>
        <v>-80</v>
      </c>
      <c r="AY146" s="64" t="str">
        <f t="shared" si="157"/>
        <v>Y</v>
      </c>
      <c r="AZ146" s="81">
        <f t="shared" si="158"/>
        <v>8</v>
      </c>
      <c r="BA146" s="81">
        <f t="shared" si="165"/>
        <v>0</v>
      </c>
      <c r="BB146" s="85">
        <f t="shared" si="159"/>
        <v>-100</v>
      </c>
      <c r="BC146" s="64" t="str">
        <f t="shared" si="160"/>
        <v>Y</v>
      </c>
      <c r="BD146" s="87">
        <f t="shared" si="166"/>
        <v>52</v>
      </c>
    </row>
    <row r="147" spans="1:56">
      <c r="A147" s="197">
        <f t="shared" si="161"/>
        <v>137</v>
      </c>
      <c r="B147" s="198">
        <f>Data!B147</f>
        <v>23</v>
      </c>
      <c r="D147" s="73">
        <f t="shared" si="132"/>
        <v>4</v>
      </c>
      <c r="F147" s="86">
        <f t="shared" si="129"/>
        <v>5</v>
      </c>
      <c r="G147" s="86" t="str">
        <f t="shared" si="133"/>
        <v>L</v>
      </c>
      <c r="H147" s="64" t="str">
        <f t="shared" si="134"/>
        <v>Y</v>
      </c>
      <c r="I147" s="64" t="str">
        <f t="shared" si="135"/>
        <v>5/2</v>
      </c>
      <c r="J147" s="64">
        <f t="shared" si="136"/>
        <v>11</v>
      </c>
      <c r="K147" s="82">
        <f t="shared" si="128"/>
        <v>8</v>
      </c>
      <c r="L147" s="82">
        <f t="shared" si="130"/>
        <v>0</v>
      </c>
      <c r="M147" s="83">
        <f t="shared" si="131"/>
        <v>-22</v>
      </c>
      <c r="N147" s="64" t="str">
        <f t="shared" si="162"/>
        <v>Y</v>
      </c>
      <c r="O147" s="81">
        <f t="shared" si="124"/>
        <v>8</v>
      </c>
      <c r="P147" s="81">
        <f t="shared" si="125"/>
        <v>0</v>
      </c>
      <c r="Q147" s="85">
        <f t="shared" si="126"/>
        <v>-46</v>
      </c>
      <c r="R147" s="64" t="str">
        <f t="shared" si="127"/>
        <v>Y</v>
      </c>
      <c r="S147" s="87">
        <f t="shared" si="167"/>
        <v>56</v>
      </c>
      <c r="T147" s="86" t="str">
        <f t="shared" si="137"/>
        <v>W</v>
      </c>
      <c r="U147" s="64" t="str">
        <f t="shared" si="138"/>
        <v>N</v>
      </c>
      <c r="V147" s="64" t="str">
        <f t="shared" si="139"/>
        <v>2/5</v>
      </c>
      <c r="W147" s="64" t="str">
        <f t="shared" si="140"/>
        <v xml:space="preserve"> </v>
      </c>
      <c r="X147" s="82" t="str">
        <f t="shared" ref="X147:X210" si="168">IF(U147="N","0",IF(AA146="Y",8,IF(OR(W147=1,W147=2),2,IF(W147=3,4,IF(W147=4,6,IF(W147&gt;=5,8))))))</f>
        <v>0</v>
      </c>
      <c r="Y147" s="82">
        <f t="shared" ref="Y147:Y210" si="169">IF(T147="W",X146*3,0)</f>
        <v>24</v>
      </c>
      <c r="Z147" s="83">
        <f t="shared" ref="Z147:Z210" si="170">Z146+Y147-X147</f>
        <v>-72</v>
      </c>
      <c r="AA147" s="64" t="str">
        <f t="shared" ref="AA147:AA210" si="171">IF(AND(AA146="N",W147&lt;&gt;" ",W147&gt;=6),"Y",IF(AND(AA146="Y",Z147&lt;0),"Y","N"))</f>
        <v>Y</v>
      </c>
      <c r="AB147" s="81" t="str">
        <f t="shared" ref="AB147:AB210" si="172">IF(U147="N","0",IF(AE146="Y",8,IF(OR(W147=1,W147=2),2,IF(W147=3,4,IF(W147=4,6,IF(W147&gt;=5,8))))))</f>
        <v>0</v>
      </c>
      <c r="AC147" s="81">
        <f t="shared" ref="AC147:AC210" si="173">IF(T147="W",AB146*3,0)</f>
        <v>24</v>
      </c>
      <c r="AD147" s="85">
        <f t="shared" ref="AD147:AD210" si="174">AD146+AC147-AB147</f>
        <v>-72</v>
      </c>
      <c r="AE147" s="64" t="str">
        <f t="shared" ref="AE147:AE210" si="175">IF(AND(AE146="N",W147&lt;&gt;" ",W147&gt;=6),"Y",IF(AND(AE146="Y",Z147&lt;AF146),"Y","N"))</f>
        <v>Y</v>
      </c>
      <c r="AF147" s="87">
        <f t="shared" ref="AF147:AF210" si="176">IF(OR(T147="L",AD147&lt;AF146),AF146,AD147)</f>
        <v>54</v>
      </c>
      <c r="AG147" s="93" t="str">
        <f t="shared" si="141"/>
        <v>L</v>
      </c>
      <c r="AH147" s="64" t="str">
        <f t="shared" si="142"/>
        <v>2/5</v>
      </c>
      <c r="AI147" s="64">
        <f t="shared" si="143"/>
        <v>5</v>
      </c>
      <c r="AJ147" s="82">
        <f t="shared" si="144"/>
        <v>8</v>
      </c>
      <c r="AK147" s="82">
        <f t="shared" si="145"/>
        <v>0</v>
      </c>
      <c r="AL147" s="83">
        <f t="shared" si="146"/>
        <v>28</v>
      </c>
      <c r="AM147" s="64" t="str">
        <f t="shared" si="147"/>
        <v>N</v>
      </c>
      <c r="AN147" s="81">
        <f t="shared" si="148"/>
        <v>8</v>
      </c>
      <c r="AO147" s="81">
        <f t="shared" si="149"/>
        <v>0</v>
      </c>
      <c r="AP147" s="85">
        <f t="shared" si="150"/>
        <v>-38</v>
      </c>
      <c r="AQ147" s="64" t="str">
        <f t="shared" si="151"/>
        <v>Y</v>
      </c>
      <c r="AR147" s="87">
        <f t="shared" si="152"/>
        <v>66</v>
      </c>
      <c r="AS147" s="93" t="str">
        <f t="shared" si="153"/>
        <v>W</v>
      </c>
      <c r="AT147" s="64" t="str">
        <f t="shared" si="154"/>
        <v>1/6</v>
      </c>
      <c r="AU147" s="64">
        <f t="shared" si="163"/>
        <v>1</v>
      </c>
      <c r="AV147" s="82">
        <f t="shared" si="155"/>
        <v>8</v>
      </c>
      <c r="AW147" s="82">
        <f t="shared" si="164"/>
        <v>24</v>
      </c>
      <c r="AX147" s="83">
        <f t="shared" si="156"/>
        <v>-64</v>
      </c>
      <c r="AY147" s="64" t="str">
        <f t="shared" si="157"/>
        <v>Y</v>
      </c>
      <c r="AZ147" s="81">
        <f t="shared" si="158"/>
        <v>8</v>
      </c>
      <c r="BA147" s="81">
        <f t="shared" si="165"/>
        <v>24</v>
      </c>
      <c r="BB147" s="85">
        <f t="shared" si="159"/>
        <v>-84</v>
      </c>
      <c r="BC147" s="64" t="str">
        <f t="shared" si="160"/>
        <v>Y</v>
      </c>
      <c r="BD147" s="87">
        <f t="shared" si="166"/>
        <v>52</v>
      </c>
    </row>
    <row r="148" spans="1:56">
      <c r="A148" s="197">
        <f t="shared" si="161"/>
        <v>138</v>
      </c>
      <c r="B148" s="198">
        <f>Data!B148</f>
        <v>3</v>
      </c>
      <c r="D148" s="73">
        <f t="shared" si="132"/>
        <v>1</v>
      </c>
      <c r="F148" s="86">
        <f t="shared" si="129"/>
        <v>6</v>
      </c>
      <c r="G148" s="86" t="str">
        <f t="shared" si="133"/>
        <v>L</v>
      </c>
      <c r="H148" s="64" t="str">
        <f t="shared" si="134"/>
        <v>Y</v>
      </c>
      <c r="I148" s="64" t="str">
        <f t="shared" si="135"/>
        <v>6/1</v>
      </c>
      <c r="J148" s="64">
        <f t="shared" si="136"/>
        <v>12</v>
      </c>
      <c r="K148" s="82">
        <f t="shared" si="128"/>
        <v>8</v>
      </c>
      <c r="L148" s="82">
        <f t="shared" si="130"/>
        <v>0</v>
      </c>
      <c r="M148" s="83">
        <f t="shared" si="131"/>
        <v>-30</v>
      </c>
      <c r="N148" s="64" t="str">
        <f t="shared" si="162"/>
        <v>Y</v>
      </c>
      <c r="O148" s="81">
        <f t="shared" si="124"/>
        <v>8</v>
      </c>
      <c r="P148" s="81">
        <f t="shared" si="125"/>
        <v>0</v>
      </c>
      <c r="Q148" s="85">
        <f t="shared" si="126"/>
        <v>-54</v>
      </c>
      <c r="R148" s="64" t="str">
        <f t="shared" si="127"/>
        <v>Y</v>
      </c>
      <c r="S148" s="87">
        <f t="shared" si="167"/>
        <v>56</v>
      </c>
      <c r="T148" s="86" t="str">
        <f t="shared" si="137"/>
        <v xml:space="preserve"> </v>
      </c>
      <c r="U148" s="64" t="str">
        <f t="shared" si="138"/>
        <v>N</v>
      </c>
      <c r="V148" s="64" t="str">
        <f t="shared" si="139"/>
        <v>3/4</v>
      </c>
      <c r="W148" s="64" t="str">
        <f t="shared" si="140"/>
        <v xml:space="preserve"> </v>
      </c>
      <c r="X148" s="82" t="str">
        <f t="shared" si="168"/>
        <v>0</v>
      </c>
      <c r="Y148" s="82">
        <f t="shared" si="169"/>
        <v>0</v>
      </c>
      <c r="Z148" s="83">
        <f t="shared" si="170"/>
        <v>-72</v>
      </c>
      <c r="AA148" s="64" t="str">
        <f t="shared" si="171"/>
        <v>Y</v>
      </c>
      <c r="AB148" s="81" t="str">
        <f t="shared" si="172"/>
        <v>0</v>
      </c>
      <c r="AC148" s="81">
        <f t="shared" si="173"/>
        <v>0</v>
      </c>
      <c r="AD148" s="85">
        <f t="shared" si="174"/>
        <v>-72</v>
      </c>
      <c r="AE148" s="64" t="str">
        <f t="shared" si="175"/>
        <v>Y</v>
      </c>
      <c r="AF148" s="87">
        <f t="shared" si="176"/>
        <v>54</v>
      </c>
      <c r="AG148" s="93" t="str">
        <f t="shared" si="141"/>
        <v>L</v>
      </c>
      <c r="AH148" s="64" t="str">
        <f t="shared" si="142"/>
        <v>1/6</v>
      </c>
      <c r="AI148" s="64">
        <f t="shared" si="143"/>
        <v>6</v>
      </c>
      <c r="AJ148" s="82">
        <f t="shared" si="144"/>
        <v>8</v>
      </c>
      <c r="AK148" s="82">
        <f t="shared" si="145"/>
        <v>0</v>
      </c>
      <c r="AL148" s="83">
        <f t="shared" si="146"/>
        <v>20</v>
      </c>
      <c r="AM148" s="64" t="str">
        <f t="shared" si="147"/>
        <v>Y</v>
      </c>
      <c r="AN148" s="81">
        <f t="shared" si="148"/>
        <v>8</v>
      </c>
      <c r="AO148" s="81">
        <f t="shared" si="149"/>
        <v>0</v>
      </c>
      <c r="AP148" s="85">
        <f t="shared" si="150"/>
        <v>-46</v>
      </c>
      <c r="AQ148" s="64" t="str">
        <f t="shared" si="151"/>
        <v>Y</v>
      </c>
      <c r="AR148" s="87">
        <f t="shared" si="152"/>
        <v>66</v>
      </c>
      <c r="AS148" s="93" t="str">
        <f t="shared" si="153"/>
        <v>L</v>
      </c>
      <c r="AT148" s="64" t="str">
        <f t="shared" si="154"/>
        <v>2/5</v>
      </c>
      <c r="AU148" s="64">
        <f t="shared" si="163"/>
        <v>2</v>
      </c>
      <c r="AV148" s="82">
        <f t="shared" si="155"/>
        <v>8</v>
      </c>
      <c r="AW148" s="82">
        <f t="shared" si="164"/>
        <v>0</v>
      </c>
      <c r="AX148" s="83">
        <f t="shared" si="156"/>
        <v>-72</v>
      </c>
      <c r="AY148" s="64" t="str">
        <f t="shared" si="157"/>
        <v>Y</v>
      </c>
      <c r="AZ148" s="81">
        <f t="shared" si="158"/>
        <v>8</v>
      </c>
      <c r="BA148" s="81">
        <f t="shared" si="165"/>
        <v>0</v>
      </c>
      <c r="BB148" s="85">
        <f t="shared" si="159"/>
        <v>-92</v>
      </c>
      <c r="BC148" s="64" t="str">
        <f t="shared" si="160"/>
        <v>Y</v>
      </c>
      <c r="BD148" s="87">
        <f t="shared" si="166"/>
        <v>52</v>
      </c>
    </row>
    <row r="149" spans="1:56">
      <c r="A149" s="197">
        <f t="shared" si="161"/>
        <v>139</v>
      </c>
      <c r="B149" s="198">
        <f>Data!B149</f>
        <v>27</v>
      </c>
      <c r="D149" s="73">
        <f t="shared" si="132"/>
        <v>5</v>
      </c>
      <c r="F149" s="86">
        <f t="shared" si="129"/>
        <v>1</v>
      </c>
      <c r="G149" s="86" t="str">
        <f t="shared" si="133"/>
        <v>W</v>
      </c>
      <c r="H149" s="64" t="str">
        <f t="shared" si="134"/>
        <v>Y</v>
      </c>
      <c r="I149" s="64" t="str">
        <f t="shared" si="135"/>
        <v>1/6</v>
      </c>
      <c r="J149" s="64">
        <f t="shared" si="136"/>
        <v>13</v>
      </c>
      <c r="K149" s="82">
        <f t="shared" si="128"/>
        <v>8</v>
      </c>
      <c r="L149" s="82">
        <f t="shared" si="130"/>
        <v>24</v>
      </c>
      <c r="M149" s="83">
        <f t="shared" si="131"/>
        <v>-14</v>
      </c>
      <c r="N149" s="64" t="str">
        <f t="shared" si="162"/>
        <v>Y</v>
      </c>
      <c r="O149" s="81">
        <f t="shared" si="124"/>
        <v>8</v>
      </c>
      <c r="P149" s="81">
        <f t="shared" si="125"/>
        <v>24</v>
      </c>
      <c r="Q149" s="85">
        <f t="shared" si="126"/>
        <v>-38</v>
      </c>
      <c r="R149" s="64" t="str">
        <f t="shared" si="127"/>
        <v>Y</v>
      </c>
      <c r="S149" s="87">
        <f t="shared" si="167"/>
        <v>56</v>
      </c>
      <c r="T149" s="86" t="str">
        <f t="shared" si="137"/>
        <v xml:space="preserve"> </v>
      </c>
      <c r="U149" s="64" t="str">
        <f t="shared" si="138"/>
        <v>Y</v>
      </c>
      <c r="V149" s="64" t="str">
        <f t="shared" si="139"/>
        <v>1/6</v>
      </c>
      <c r="W149" s="64">
        <f t="shared" si="140"/>
        <v>1</v>
      </c>
      <c r="X149" s="82">
        <f t="shared" si="168"/>
        <v>8</v>
      </c>
      <c r="Y149" s="82">
        <f t="shared" si="169"/>
        <v>0</v>
      </c>
      <c r="Z149" s="83">
        <f t="shared" si="170"/>
        <v>-80</v>
      </c>
      <c r="AA149" s="64" t="str">
        <f t="shared" si="171"/>
        <v>Y</v>
      </c>
      <c r="AB149" s="81">
        <f t="shared" si="172"/>
        <v>8</v>
      </c>
      <c r="AC149" s="81">
        <f t="shared" si="173"/>
        <v>0</v>
      </c>
      <c r="AD149" s="85">
        <f t="shared" si="174"/>
        <v>-80</v>
      </c>
      <c r="AE149" s="64" t="str">
        <f t="shared" si="175"/>
        <v>Y</v>
      </c>
      <c r="AF149" s="87">
        <f t="shared" si="176"/>
        <v>54</v>
      </c>
      <c r="AG149" s="93" t="str">
        <f t="shared" si="141"/>
        <v>W</v>
      </c>
      <c r="AH149" s="64" t="str">
        <f t="shared" si="142"/>
        <v>1/6</v>
      </c>
      <c r="AI149" s="64">
        <f t="shared" si="143"/>
        <v>1</v>
      </c>
      <c r="AJ149" s="82">
        <f t="shared" si="144"/>
        <v>8</v>
      </c>
      <c r="AK149" s="82">
        <f t="shared" si="145"/>
        <v>24</v>
      </c>
      <c r="AL149" s="83">
        <f t="shared" si="146"/>
        <v>36</v>
      </c>
      <c r="AM149" s="64" t="str">
        <f t="shared" si="147"/>
        <v>N</v>
      </c>
      <c r="AN149" s="81">
        <f t="shared" si="148"/>
        <v>8</v>
      </c>
      <c r="AO149" s="81">
        <f t="shared" si="149"/>
        <v>24</v>
      </c>
      <c r="AP149" s="85">
        <f t="shared" si="150"/>
        <v>-30</v>
      </c>
      <c r="AQ149" s="64" t="str">
        <f t="shared" si="151"/>
        <v>Y</v>
      </c>
      <c r="AR149" s="87">
        <f t="shared" si="152"/>
        <v>66</v>
      </c>
      <c r="AS149" s="93" t="str">
        <f t="shared" si="153"/>
        <v>L</v>
      </c>
      <c r="AT149" s="64" t="str">
        <f t="shared" si="154"/>
        <v>3/4</v>
      </c>
      <c r="AU149" s="64">
        <f t="shared" si="163"/>
        <v>3</v>
      </c>
      <c r="AV149" s="82">
        <f t="shared" si="155"/>
        <v>8</v>
      </c>
      <c r="AW149" s="82">
        <f t="shared" si="164"/>
        <v>0</v>
      </c>
      <c r="AX149" s="83">
        <f t="shared" si="156"/>
        <v>-80</v>
      </c>
      <c r="AY149" s="64" t="str">
        <f t="shared" si="157"/>
        <v>Y</v>
      </c>
      <c r="AZ149" s="81">
        <f t="shared" si="158"/>
        <v>8</v>
      </c>
      <c r="BA149" s="81">
        <f t="shared" si="165"/>
        <v>0</v>
      </c>
      <c r="BB149" s="85">
        <f t="shared" si="159"/>
        <v>-100</v>
      </c>
      <c r="BC149" s="64" t="str">
        <f t="shared" si="160"/>
        <v>Y</v>
      </c>
      <c r="BD149" s="87">
        <f t="shared" si="166"/>
        <v>52</v>
      </c>
    </row>
    <row r="150" spans="1:56">
      <c r="A150" s="197">
        <f t="shared" si="161"/>
        <v>140</v>
      </c>
      <c r="B150" s="198">
        <f>Data!B150</f>
        <v>0</v>
      </c>
      <c r="D150" s="73">
        <f t="shared" si="132"/>
        <v>0</v>
      </c>
      <c r="F150" s="86">
        <f t="shared" si="129"/>
        <v>2</v>
      </c>
      <c r="G150" s="86" t="str">
        <f t="shared" si="133"/>
        <v>L</v>
      </c>
      <c r="H150" s="64" t="str">
        <f t="shared" si="134"/>
        <v>Y</v>
      </c>
      <c r="I150" s="64" t="str">
        <f t="shared" si="135"/>
        <v>2/5</v>
      </c>
      <c r="J150" s="64">
        <f t="shared" si="136"/>
        <v>14</v>
      </c>
      <c r="K150" s="82">
        <f t="shared" si="128"/>
        <v>8</v>
      </c>
      <c r="L150" s="82">
        <f t="shared" si="130"/>
        <v>0</v>
      </c>
      <c r="M150" s="83">
        <f t="shared" si="131"/>
        <v>-22</v>
      </c>
      <c r="N150" s="64" t="str">
        <f t="shared" si="162"/>
        <v>Y</v>
      </c>
      <c r="O150" s="81">
        <f t="shared" si="124"/>
        <v>8</v>
      </c>
      <c r="P150" s="81">
        <f t="shared" si="125"/>
        <v>0</v>
      </c>
      <c r="Q150" s="85">
        <f t="shared" si="126"/>
        <v>-46</v>
      </c>
      <c r="R150" s="64" t="str">
        <f t="shared" si="127"/>
        <v>Y</v>
      </c>
      <c r="S150" s="87">
        <f t="shared" si="167"/>
        <v>56</v>
      </c>
      <c r="T150" s="86" t="str">
        <f t="shared" si="137"/>
        <v>L</v>
      </c>
      <c r="U150" s="64" t="str">
        <f t="shared" si="138"/>
        <v>Y</v>
      </c>
      <c r="V150" s="64" t="str">
        <f t="shared" si="139"/>
        <v>2/5</v>
      </c>
      <c r="W150" s="64">
        <f t="shared" si="140"/>
        <v>2</v>
      </c>
      <c r="X150" s="82">
        <f t="shared" si="168"/>
        <v>8</v>
      </c>
      <c r="Y150" s="82">
        <f t="shared" si="169"/>
        <v>0</v>
      </c>
      <c r="Z150" s="83">
        <f t="shared" si="170"/>
        <v>-88</v>
      </c>
      <c r="AA150" s="64" t="str">
        <f t="shared" si="171"/>
        <v>Y</v>
      </c>
      <c r="AB150" s="81">
        <f t="shared" si="172"/>
        <v>8</v>
      </c>
      <c r="AC150" s="81">
        <f t="shared" si="173"/>
        <v>0</v>
      </c>
      <c r="AD150" s="85">
        <f t="shared" si="174"/>
        <v>-88</v>
      </c>
      <c r="AE150" s="64" t="str">
        <f t="shared" si="175"/>
        <v>Y</v>
      </c>
      <c r="AF150" s="87">
        <f t="shared" si="176"/>
        <v>54</v>
      </c>
      <c r="AG150" s="93" t="str">
        <f t="shared" si="141"/>
        <v>L</v>
      </c>
      <c r="AH150" s="64" t="str">
        <f t="shared" si="142"/>
        <v>2/5</v>
      </c>
      <c r="AI150" s="64">
        <f t="shared" si="143"/>
        <v>2</v>
      </c>
      <c r="AJ150" s="82">
        <f t="shared" si="144"/>
        <v>2</v>
      </c>
      <c r="AK150" s="82">
        <f t="shared" si="145"/>
        <v>0</v>
      </c>
      <c r="AL150" s="83">
        <f t="shared" si="146"/>
        <v>34</v>
      </c>
      <c r="AM150" s="64" t="str">
        <f t="shared" si="147"/>
        <v>N</v>
      </c>
      <c r="AN150" s="81">
        <f t="shared" si="148"/>
        <v>8</v>
      </c>
      <c r="AO150" s="81">
        <f t="shared" si="149"/>
        <v>0</v>
      </c>
      <c r="AP150" s="85">
        <f t="shared" si="150"/>
        <v>-38</v>
      </c>
      <c r="AQ150" s="64" t="str">
        <f t="shared" si="151"/>
        <v>Y</v>
      </c>
      <c r="AR150" s="87">
        <f t="shared" si="152"/>
        <v>66</v>
      </c>
      <c r="AS150" s="93" t="str">
        <f t="shared" si="153"/>
        <v>L</v>
      </c>
      <c r="AT150" s="64" t="str">
        <f t="shared" si="154"/>
        <v>1/6</v>
      </c>
      <c r="AU150" s="64">
        <f t="shared" si="163"/>
        <v>4</v>
      </c>
      <c r="AV150" s="82">
        <f t="shared" si="155"/>
        <v>8</v>
      </c>
      <c r="AW150" s="82">
        <f t="shared" si="164"/>
        <v>0</v>
      </c>
      <c r="AX150" s="83">
        <f t="shared" si="156"/>
        <v>-88</v>
      </c>
      <c r="AY150" s="64" t="str">
        <f t="shared" si="157"/>
        <v>Y</v>
      </c>
      <c r="AZ150" s="81">
        <f t="shared" si="158"/>
        <v>8</v>
      </c>
      <c r="BA150" s="81">
        <f t="shared" si="165"/>
        <v>0</v>
      </c>
      <c r="BB150" s="85">
        <f t="shared" si="159"/>
        <v>-108</v>
      </c>
      <c r="BC150" s="64" t="str">
        <f t="shared" si="160"/>
        <v>Y</v>
      </c>
      <c r="BD150" s="87">
        <f t="shared" si="166"/>
        <v>52</v>
      </c>
    </row>
    <row r="151" spans="1:56">
      <c r="A151" s="197">
        <f t="shared" si="161"/>
        <v>141</v>
      </c>
      <c r="B151" s="198">
        <f>Data!B151</f>
        <v>7</v>
      </c>
      <c r="D151" s="73">
        <f t="shared" si="132"/>
        <v>2</v>
      </c>
      <c r="F151" s="86">
        <f t="shared" si="129"/>
        <v>3</v>
      </c>
      <c r="G151" s="86" t="str">
        <f t="shared" si="133"/>
        <v>L</v>
      </c>
      <c r="H151" s="64" t="str">
        <f t="shared" si="134"/>
        <v>Y</v>
      </c>
      <c r="I151" s="64" t="str">
        <f t="shared" si="135"/>
        <v>3/4</v>
      </c>
      <c r="J151" s="64">
        <f t="shared" si="136"/>
        <v>15</v>
      </c>
      <c r="K151" s="82">
        <f t="shared" si="128"/>
        <v>8</v>
      </c>
      <c r="L151" s="82">
        <f t="shared" si="130"/>
        <v>0</v>
      </c>
      <c r="M151" s="83">
        <f t="shared" si="131"/>
        <v>-30</v>
      </c>
      <c r="N151" s="64" t="str">
        <f t="shared" si="162"/>
        <v>Y</v>
      </c>
      <c r="O151" s="81">
        <f t="shared" si="124"/>
        <v>8</v>
      </c>
      <c r="P151" s="81">
        <f t="shared" si="125"/>
        <v>0</v>
      </c>
      <c r="Q151" s="85">
        <f t="shared" si="126"/>
        <v>-54</v>
      </c>
      <c r="R151" s="64" t="str">
        <f t="shared" si="127"/>
        <v>Y</v>
      </c>
      <c r="S151" s="87">
        <f t="shared" si="167"/>
        <v>56</v>
      </c>
      <c r="T151" s="86" t="str">
        <f t="shared" si="137"/>
        <v>L</v>
      </c>
      <c r="U151" s="64" t="str">
        <f t="shared" si="138"/>
        <v>Y</v>
      </c>
      <c r="V151" s="64" t="str">
        <f t="shared" si="139"/>
        <v>3/4</v>
      </c>
      <c r="W151" s="64">
        <f t="shared" si="140"/>
        <v>3</v>
      </c>
      <c r="X151" s="82">
        <f t="shared" si="168"/>
        <v>8</v>
      </c>
      <c r="Y151" s="82">
        <f t="shared" si="169"/>
        <v>0</v>
      </c>
      <c r="Z151" s="83">
        <f t="shared" si="170"/>
        <v>-96</v>
      </c>
      <c r="AA151" s="64" t="str">
        <f t="shared" si="171"/>
        <v>Y</v>
      </c>
      <c r="AB151" s="81">
        <f t="shared" si="172"/>
        <v>8</v>
      </c>
      <c r="AC151" s="81">
        <f t="shared" si="173"/>
        <v>0</v>
      </c>
      <c r="AD151" s="85">
        <f t="shared" si="174"/>
        <v>-96</v>
      </c>
      <c r="AE151" s="64" t="str">
        <f t="shared" si="175"/>
        <v>Y</v>
      </c>
      <c r="AF151" s="87">
        <f t="shared" si="176"/>
        <v>54</v>
      </c>
      <c r="AG151" s="93" t="str">
        <f t="shared" si="141"/>
        <v>L</v>
      </c>
      <c r="AH151" s="64" t="str">
        <f t="shared" si="142"/>
        <v>3/4</v>
      </c>
      <c r="AI151" s="64">
        <f t="shared" si="143"/>
        <v>3</v>
      </c>
      <c r="AJ151" s="82">
        <f t="shared" si="144"/>
        <v>4</v>
      </c>
      <c r="AK151" s="82">
        <f t="shared" si="145"/>
        <v>0</v>
      </c>
      <c r="AL151" s="83">
        <f t="shared" si="146"/>
        <v>30</v>
      </c>
      <c r="AM151" s="64" t="str">
        <f t="shared" si="147"/>
        <v>N</v>
      </c>
      <c r="AN151" s="81">
        <f t="shared" si="148"/>
        <v>8</v>
      </c>
      <c r="AO151" s="81">
        <f t="shared" si="149"/>
        <v>0</v>
      </c>
      <c r="AP151" s="85">
        <f t="shared" si="150"/>
        <v>-46</v>
      </c>
      <c r="AQ151" s="64" t="str">
        <f t="shared" si="151"/>
        <v>Y</v>
      </c>
      <c r="AR151" s="87">
        <f t="shared" si="152"/>
        <v>66</v>
      </c>
      <c r="AS151" s="93" t="str">
        <f t="shared" si="153"/>
        <v>L</v>
      </c>
      <c r="AT151" s="64" t="str">
        <f t="shared" si="154"/>
        <v>2/5</v>
      </c>
      <c r="AU151" s="64">
        <f t="shared" si="163"/>
        <v>5</v>
      </c>
      <c r="AV151" s="82">
        <f t="shared" si="155"/>
        <v>8</v>
      </c>
      <c r="AW151" s="82">
        <f t="shared" si="164"/>
        <v>0</v>
      </c>
      <c r="AX151" s="83">
        <f t="shared" si="156"/>
        <v>-96</v>
      </c>
      <c r="AY151" s="64" t="str">
        <f t="shared" si="157"/>
        <v>Y</v>
      </c>
      <c r="AZ151" s="81">
        <f t="shared" si="158"/>
        <v>8</v>
      </c>
      <c r="BA151" s="81">
        <f t="shared" si="165"/>
        <v>0</v>
      </c>
      <c r="BB151" s="85">
        <f t="shared" si="159"/>
        <v>-116</v>
      </c>
      <c r="BC151" s="64" t="str">
        <f t="shared" si="160"/>
        <v>Y</v>
      </c>
      <c r="BD151" s="87">
        <f t="shared" si="166"/>
        <v>52</v>
      </c>
    </row>
    <row r="152" spans="1:56">
      <c r="A152" s="197">
        <f t="shared" si="161"/>
        <v>142</v>
      </c>
      <c r="B152" s="198">
        <f>Data!B152</f>
        <v>34</v>
      </c>
      <c r="D152" s="73">
        <f t="shared" si="132"/>
        <v>6</v>
      </c>
      <c r="F152" s="86">
        <f t="shared" si="129"/>
        <v>4</v>
      </c>
      <c r="G152" s="86" t="str">
        <f t="shared" si="133"/>
        <v>L</v>
      </c>
      <c r="H152" s="64" t="str">
        <f t="shared" si="134"/>
        <v>Y</v>
      </c>
      <c r="I152" s="64" t="str">
        <f t="shared" si="135"/>
        <v>4/3</v>
      </c>
      <c r="J152" s="64">
        <f t="shared" si="136"/>
        <v>16</v>
      </c>
      <c r="K152" s="82">
        <f t="shared" si="128"/>
        <v>8</v>
      </c>
      <c r="L152" s="82">
        <f t="shared" si="130"/>
        <v>0</v>
      </c>
      <c r="M152" s="83">
        <f t="shared" si="131"/>
        <v>-38</v>
      </c>
      <c r="N152" s="64" t="str">
        <f t="shared" si="162"/>
        <v>Y</v>
      </c>
      <c r="O152" s="81">
        <f t="shared" ref="O152:O215" si="177">IF(H152="N","0",IF(R151="Y",8,IF(OR(J152=1,J152=2),2,IF(J152=3,4,IF(J152=4,6,IF(J152&gt;=5,8))))))</f>
        <v>8</v>
      </c>
      <c r="P152" s="81">
        <f t="shared" ref="P152:P215" si="178">IF(G152="W",O151*3,0)</f>
        <v>0</v>
      </c>
      <c r="Q152" s="85">
        <f t="shared" ref="Q152:Q215" si="179">Q151+P152-O152</f>
        <v>-62</v>
      </c>
      <c r="R152" s="64" t="str">
        <f t="shared" ref="R152:R215" si="180">IF(AND(R151="N",J152&lt;&gt;" ",J152&gt;=6),"Y",IF(AND(R151="Y",M152&lt;S151),"Y","N"))</f>
        <v>Y</v>
      </c>
      <c r="S152" s="87">
        <f t="shared" si="167"/>
        <v>56</v>
      </c>
      <c r="T152" s="86" t="str">
        <f t="shared" si="137"/>
        <v>L</v>
      </c>
      <c r="U152" s="64" t="str">
        <f t="shared" si="138"/>
        <v>Y</v>
      </c>
      <c r="V152" s="64" t="str">
        <f t="shared" si="139"/>
        <v>1/6</v>
      </c>
      <c r="W152" s="64">
        <f t="shared" si="140"/>
        <v>4</v>
      </c>
      <c r="X152" s="82">
        <f t="shared" si="168"/>
        <v>8</v>
      </c>
      <c r="Y152" s="82">
        <f t="shared" si="169"/>
        <v>0</v>
      </c>
      <c r="Z152" s="83">
        <f t="shared" si="170"/>
        <v>-104</v>
      </c>
      <c r="AA152" s="64" t="str">
        <f t="shared" si="171"/>
        <v>Y</v>
      </c>
      <c r="AB152" s="81">
        <f t="shared" si="172"/>
        <v>8</v>
      </c>
      <c r="AC152" s="81">
        <f t="shared" si="173"/>
        <v>0</v>
      </c>
      <c r="AD152" s="85">
        <f t="shared" si="174"/>
        <v>-104</v>
      </c>
      <c r="AE152" s="64" t="str">
        <f t="shared" si="175"/>
        <v>Y</v>
      </c>
      <c r="AF152" s="87">
        <f t="shared" si="176"/>
        <v>54</v>
      </c>
      <c r="AG152" s="93" t="str">
        <f t="shared" si="141"/>
        <v>L</v>
      </c>
      <c r="AH152" s="64" t="str">
        <f t="shared" si="142"/>
        <v>3/4</v>
      </c>
      <c r="AI152" s="64">
        <f t="shared" si="143"/>
        <v>4</v>
      </c>
      <c r="AJ152" s="82">
        <f t="shared" si="144"/>
        <v>6</v>
      </c>
      <c r="AK152" s="82">
        <f t="shared" si="145"/>
        <v>0</v>
      </c>
      <c r="AL152" s="83">
        <f t="shared" si="146"/>
        <v>24</v>
      </c>
      <c r="AM152" s="64" t="str">
        <f t="shared" si="147"/>
        <v>N</v>
      </c>
      <c r="AN152" s="81">
        <f t="shared" si="148"/>
        <v>8</v>
      </c>
      <c r="AO152" s="81">
        <f t="shared" si="149"/>
        <v>0</v>
      </c>
      <c r="AP152" s="85">
        <f t="shared" si="150"/>
        <v>-54</v>
      </c>
      <c r="AQ152" s="64" t="str">
        <f t="shared" si="151"/>
        <v>Y</v>
      </c>
      <c r="AR152" s="87">
        <f t="shared" si="152"/>
        <v>66</v>
      </c>
      <c r="AS152" s="93" t="str">
        <f t="shared" si="153"/>
        <v>W</v>
      </c>
      <c r="AT152" s="64" t="str">
        <f t="shared" si="154"/>
        <v>1/6</v>
      </c>
      <c r="AU152" s="64">
        <f t="shared" si="163"/>
        <v>1</v>
      </c>
      <c r="AV152" s="82">
        <f t="shared" si="155"/>
        <v>8</v>
      </c>
      <c r="AW152" s="82">
        <f t="shared" si="164"/>
        <v>24</v>
      </c>
      <c r="AX152" s="83">
        <f t="shared" si="156"/>
        <v>-80</v>
      </c>
      <c r="AY152" s="64" t="str">
        <f t="shared" si="157"/>
        <v>Y</v>
      </c>
      <c r="AZ152" s="81">
        <f t="shared" si="158"/>
        <v>8</v>
      </c>
      <c r="BA152" s="81">
        <f t="shared" si="165"/>
        <v>24</v>
      </c>
      <c r="BB152" s="85">
        <f t="shared" si="159"/>
        <v>-100</v>
      </c>
      <c r="BC152" s="64" t="str">
        <f t="shared" si="160"/>
        <v>Y</v>
      </c>
      <c r="BD152" s="87">
        <f t="shared" si="166"/>
        <v>52</v>
      </c>
    </row>
    <row r="153" spans="1:56">
      <c r="A153" s="197">
        <f t="shared" si="161"/>
        <v>143</v>
      </c>
      <c r="B153" s="198">
        <f>Data!B153</f>
        <v>1</v>
      </c>
      <c r="D153" s="73">
        <f t="shared" si="132"/>
        <v>1</v>
      </c>
      <c r="F153" s="86">
        <f t="shared" si="129"/>
        <v>5</v>
      </c>
      <c r="G153" s="86" t="str">
        <f t="shared" si="133"/>
        <v>L</v>
      </c>
      <c r="H153" s="64" t="str">
        <f t="shared" si="134"/>
        <v>Y</v>
      </c>
      <c r="I153" s="64" t="str">
        <f t="shared" si="135"/>
        <v>5/2</v>
      </c>
      <c r="J153" s="64">
        <f t="shared" si="136"/>
        <v>17</v>
      </c>
      <c r="K153" s="82">
        <f t="shared" si="128"/>
        <v>8</v>
      </c>
      <c r="L153" s="82">
        <f t="shared" si="130"/>
        <v>0</v>
      </c>
      <c r="M153" s="83">
        <f t="shared" si="131"/>
        <v>-46</v>
      </c>
      <c r="N153" s="64" t="str">
        <f t="shared" si="162"/>
        <v>Y</v>
      </c>
      <c r="O153" s="81">
        <f t="shared" si="177"/>
        <v>8</v>
      </c>
      <c r="P153" s="81">
        <f t="shared" si="178"/>
        <v>0</v>
      </c>
      <c r="Q153" s="85">
        <f t="shared" si="179"/>
        <v>-70</v>
      </c>
      <c r="R153" s="64" t="str">
        <f t="shared" si="180"/>
        <v>Y</v>
      </c>
      <c r="S153" s="87">
        <f t="shared" si="167"/>
        <v>56</v>
      </c>
      <c r="T153" s="86" t="str">
        <f t="shared" si="137"/>
        <v>W</v>
      </c>
      <c r="U153" s="64" t="str">
        <f t="shared" si="138"/>
        <v>N</v>
      </c>
      <c r="V153" s="64" t="str">
        <f t="shared" si="139"/>
        <v>2/5</v>
      </c>
      <c r="W153" s="64" t="str">
        <f t="shared" si="140"/>
        <v xml:space="preserve"> </v>
      </c>
      <c r="X153" s="82" t="str">
        <f t="shared" si="168"/>
        <v>0</v>
      </c>
      <c r="Y153" s="82">
        <f t="shared" si="169"/>
        <v>24</v>
      </c>
      <c r="Z153" s="83">
        <f t="shared" si="170"/>
        <v>-80</v>
      </c>
      <c r="AA153" s="64" t="str">
        <f t="shared" si="171"/>
        <v>Y</v>
      </c>
      <c r="AB153" s="81" t="str">
        <f t="shared" si="172"/>
        <v>0</v>
      </c>
      <c r="AC153" s="81">
        <f t="shared" si="173"/>
        <v>24</v>
      </c>
      <c r="AD153" s="85">
        <f t="shared" si="174"/>
        <v>-80</v>
      </c>
      <c r="AE153" s="64" t="str">
        <f t="shared" si="175"/>
        <v>Y</v>
      </c>
      <c r="AF153" s="87">
        <f t="shared" si="176"/>
        <v>54</v>
      </c>
      <c r="AG153" s="93" t="str">
        <f t="shared" si="141"/>
        <v>L</v>
      </c>
      <c r="AH153" s="64" t="str">
        <f t="shared" si="142"/>
        <v>2/5</v>
      </c>
      <c r="AI153" s="64">
        <f t="shared" si="143"/>
        <v>5</v>
      </c>
      <c r="AJ153" s="82">
        <f t="shared" si="144"/>
        <v>8</v>
      </c>
      <c r="AK153" s="82">
        <f t="shared" si="145"/>
        <v>0</v>
      </c>
      <c r="AL153" s="83">
        <f t="shared" si="146"/>
        <v>16</v>
      </c>
      <c r="AM153" s="64" t="str">
        <f t="shared" si="147"/>
        <v>N</v>
      </c>
      <c r="AN153" s="81">
        <f t="shared" si="148"/>
        <v>8</v>
      </c>
      <c r="AO153" s="81">
        <f t="shared" si="149"/>
        <v>0</v>
      </c>
      <c r="AP153" s="85">
        <f t="shared" si="150"/>
        <v>-62</v>
      </c>
      <c r="AQ153" s="64" t="str">
        <f t="shared" si="151"/>
        <v>Y</v>
      </c>
      <c r="AR153" s="87">
        <f t="shared" si="152"/>
        <v>66</v>
      </c>
      <c r="AS153" s="93" t="str">
        <f t="shared" si="153"/>
        <v>W</v>
      </c>
      <c r="AT153" s="64" t="str">
        <f t="shared" si="154"/>
        <v>1/6</v>
      </c>
      <c r="AU153" s="64">
        <f t="shared" si="163"/>
        <v>1</v>
      </c>
      <c r="AV153" s="82">
        <f t="shared" si="155"/>
        <v>8</v>
      </c>
      <c r="AW153" s="82">
        <f t="shared" si="164"/>
        <v>24</v>
      </c>
      <c r="AX153" s="83">
        <f t="shared" si="156"/>
        <v>-64</v>
      </c>
      <c r="AY153" s="64" t="str">
        <f t="shared" si="157"/>
        <v>Y</v>
      </c>
      <c r="AZ153" s="81">
        <f t="shared" si="158"/>
        <v>8</v>
      </c>
      <c r="BA153" s="81">
        <f t="shared" si="165"/>
        <v>24</v>
      </c>
      <c r="BB153" s="85">
        <f t="shared" si="159"/>
        <v>-84</v>
      </c>
      <c r="BC153" s="64" t="str">
        <f t="shared" si="160"/>
        <v>Y</v>
      </c>
      <c r="BD153" s="87">
        <f t="shared" si="166"/>
        <v>52</v>
      </c>
    </row>
    <row r="154" spans="1:56">
      <c r="A154" s="197">
        <f t="shared" si="161"/>
        <v>144</v>
      </c>
      <c r="B154" s="198">
        <f>Data!B154</f>
        <v>2</v>
      </c>
      <c r="D154" s="73">
        <f t="shared" si="132"/>
        <v>1</v>
      </c>
      <c r="F154" s="86">
        <f t="shared" si="129"/>
        <v>6</v>
      </c>
      <c r="G154" s="86" t="str">
        <f t="shared" si="133"/>
        <v>L</v>
      </c>
      <c r="H154" s="64" t="str">
        <f t="shared" si="134"/>
        <v>Y</v>
      </c>
      <c r="I154" s="64" t="str">
        <f t="shared" si="135"/>
        <v>6/1</v>
      </c>
      <c r="J154" s="64">
        <f t="shared" si="136"/>
        <v>18</v>
      </c>
      <c r="K154" s="82">
        <f t="shared" si="128"/>
        <v>8</v>
      </c>
      <c r="L154" s="82">
        <f t="shared" si="130"/>
        <v>0</v>
      </c>
      <c r="M154" s="83">
        <f t="shared" si="131"/>
        <v>-54</v>
      </c>
      <c r="N154" s="64" t="str">
        <f t="shared" si="162"/>
        <v>Y</v>
      </c>
      <c r="O154" s="81">
        <f t="shared" si="177"/>
        <v>8</v>
      </c>
      <c r="P154" s="81">
        <f t="shared" si="178"/>
        <v>0</v>
      </c>
      <c r="Q154" s="85">
        <f t="shared" si="179"/>
        <v>-78</v>
      </c>
      <c r="R154" s="64" t="str">
        <f t="shared" si="180"/>
        <v>Y</v>
      </c>
      <c r="S154" s="87">
        <f t="shared" si="167"/>
        <v>56</v>
      </c>
      <c r="T154" s="86" t="str">
        <f t="shared" si="137"/>
        <v xml:space="preserve"> </v>
      </c>
      <c r="U154" s="64" t="str">
        <f t="shared" si="138"/>
        <v>N</v>
      </c>
      <c r="V154" s="64" t="str">
        <f t="shared" si="139"/>
        <v>3/4</v>
      </c>
      <c r="W154" s="64" t="str">
        <f t="shared" si="140"/>
        <v xml:space="preserve"> </v>
      </c>
      <c r="X154" s="82" t="str">
        <f t="shared" si="168"/>
        <v>0</v>
      </c>
      <c r="Y154" s="82">
        <f t="shared" si="169"/>
        <v>0</v>
      </c>
      <c r="Z154" s="83">
        <f t="shared" si="170"/>
        <v>-80</v>
      </c>
      <c r="AA154" s="64" t="str">
        <f t="shared" si="171"/>
        <v>Y</v>
      </c>
      <c r="AB154" s="81" t="str">
        <f t="shared" si="172"/>
        <v>0</v>
      </c>
      <c r="AC154" s="81">
        <f t="shared" si="173"/>
        <v>0</v>
      </c>
      <c r="AD154" s="85">
        <f t="shared" si="174"/>
        <v>-80</v>
      </c>
      <c r="AE154" s="64" t="str">
        <f t="shared" si="175"/>
        <v>Y</v>
      </c>
      <c r="AF154" s="87">
        <f t="shared" si="176"/>
        <v>54</v>
      </c>
      <c r="AG154" s="93" t="str">
        <f t="shared" si="141"/>
        <v>L</v>
      </c>
      <c r="AH154" s="64" t="str">
        <f t="shared" si="142"/>
        <v>1/6</v>
      </c>
      <c r="AI154" s="64">
        <f t="shared" si="143"/>
        <v>6</v>
      </c>
      <c r="AJ154" s="82">
        <f t="shared" si="144"/>
        <v>8</v>
      </c>
      <c r="AK154" s="82">
        <f t="shared" si="145"/>
        <v>0</v>
      </c>
      <c r="AL154" s="83">
        <f t="shared" si="146"/>
        <v>8</v>
      </c>
      <c r="AM154" s="64" t="str">
        <f t="shared" si="147"/>
        <v>Y</v>
      </c>
      <c r="AN154" s="81">
        <f t="shared" si="148"/>
        <v>8</v>
      </c>
      <c r="AO154" s="81">
        <f t="shared" si="149"/>
        <v>0</v>
      </c>
      <c r="AP154" s="85">
        <f t="shared" si="150"/>
        <v>-70</v>
      </c>
      <c r="AQ154" s="64" t="str">
        <f t="shared" si="151"/>
        <v>Y</v>
      </c>
      <c r="AR154" s="87">
        <f t="shared" si="152"/>
        <v>66</v>
      </c>
      <c r="AS154" s="93" t="str">
        <f t="shared" si="153"/>
        <v>W</v>
      </c>
      <c r="AT154" s="64" t="str">
        <f t="shared" si="154"/>
        <v>1/6</v>
      </c>
      <c r="AU154" s="64">
        <f t="shared" si="163"/>
        <v>1</v>
      </c>
      <c r="AV154" s="82">
        <f t="shared" si="155"/>
        <v>8</v>
      </c>
      <c r="AW154" s="82">
        <f t="shared" si="164"/>
        <v>24</v>
      </c>
      <c r="AX154" s="83">
        <f t="shared" si="156"/>
        <v>-48</v>
      </c>
      <c r="AY154" s="64" t="str">
        <f t="shared" si="157"/>
        <v>Y</v>
      </c>
      <c r="AZ154" s="81">
        <f t="shared" si="158"/>
        <v>8</v>
      </c>
      <c r="BA154" s="81">
        <f t="shared" si="165"/>
        <v>24</v>
      </c>
      <c r="BB154" s="85">
        <f t="shared" si="159"/>
        <v>-68</v>
      </c>
      <c r="BC154" s="64" t="str">
        <f t="shared" si="160"/>
        <v>Y</v>
      </c>
      <c r="BD154" s="87">
        <f t="shared" si="166"/>
        <v>52</v>
      </c>
    </row>
    <row r="155" spans="1:56">
      <c r="A155" s="197">
        <f t="shared" si="161"/>
        <v>145</v>
      </c>
      <c r="B155" s="198">
        <f>Data!B155</f>
        <v>11</v>
      </c>
      <c r="D155" s="73">
        <f t="shared" si="132"/>
        <v>2</v>
      </c>
      <c r="F155" s="86">
        <f t="shared" si="129"/>
        <v>1</v>
      </c>
      <c r="G155" s="86" t="str">
        <f t="shared" si="133"/>
        <v>W</v>
      </c>
      <c r="H155" s="64" t="str">
        <f t="shared" si="134"/>
        <v>Y</v>
      </c>
      <c r="I155" s="64" t="str">
        <f t="shared" si="135"/>
        <v>1/6</v>
      </c>
      <c r="J155" s="64">
        <f t="shared" si="136"/>
        <v>19</v>
      </c>
      <c r="K155" s="82">
        <f t="shared" si="128"/>
        <v>8</v>
      </c>
      <c r="L155" s="82">
        <f t="shared" si="130"/>
        <v>24</v>
      </c>
      <c r="M155" s="83">
        <f t="shared" si="131"/>
        <v>-38</v>
      </c>
      <c r="N155" s="64" t="str">
        <f t="shared" si="162"/>
        <v>Y</v>
      </c>
      <c r="O155" s="81">
        <f t="shared" si="177"/>
        <v>8</v>
      </c>
      <c r="P155" s="81">
        <f t="shared" si="178"/>
        <v>24</v>
      </c>
      <c r="Q155" s="85">
        <f t="shared" si="179"/>
        <v>-62</v>
      </c>
      <c r="R155" s="64" t="str">
        <f t="shared" si="180"/>
        <v>Y</v>
      </c>
      <c r="S155" s="87">
        <f t="shared" si="167"/>
        <v>56</v>
      </c>
      <c r="T155" s="86" t="str">
        <f t="shared" si="137"/>
        <v xml:space="preserve"> </v>
      </c>
      <c r="U155" s="64" t="str">
        <f t="shared" si="138"/>
        <v>Y</v>
      </c>
      <c r="V155" s="64" t="str">
        <f t="shared" si="139"/>
        <v>1/6</v>
      </c>
      <c r="W155" s="64">
        <f t="shared" si="140"/>
        <v>1</v>
      </c>
      <c r="X155" s="82">
        <f t="shared" si="168"/>
        <v>8</v>
      </c>
      <c r="Y155" s="82">
        <f t="shared" si="169"/>
        <v>0</v>
      </c>
      <c r="Z155" s="83">
        <f t="shared" si="170"/>
        <v>-88</v>
      </c>
      <c r="AA155" s="64" t="str">
        <f t="shared" si="171"/>
        <v>Y</v>
      </c>
      <c r="AB155" s="81">
        <f t="shared" si="172"/>
        <v>8</v>
      </c>
      <c r="AC155" s="81">
        <f t="shared" si="173"/>
        <v>0</v>
      </c>
      <c r="AD155" s="85">
        <f t="shared" si="174"/>
        <v>-88</v>
      </c>
      <c r="AE155" s="64" t="str">
        <f t="shared" si="175"/>
        <v>Y</v>
      </c>
      <c r="AF155" s="87">
        <f t="shared" si="176"/>
        <v>54</v>
      </c>
      <c r="AG155" s="93" t="str">
        <f t="shared" si="141"/>
        <v>W</v>
      </c>
      <c r="AH155" s="64" t="str">
        <f t="shared" si="142"/>
        <v>1/6</v>
      </c>
      <c r="AI155" s="64">
        <f t="shared" si="143"/>
        <v>1</v>
      </c>
      <c r="AJ155" s="82">
        <f t="shared" si="144"/>
        <v>8</v>
      </c>
      <c r="AK155" s="82">
        <f t="shared" si="145"/>
        <v>24</v>
      </c>
      <c r="AL155" s="83">
        <f t="shared" si="146"/>
        <v>24</v>
      </c>
      <c r="AM155" s="64" t="str">
        <f t="shared" si="147"/>
        <v>N</v>
      </c>
      <c r="AN155" s="81">
        <f t="shared" si="148"/>
        <v>8</v>
      </c>
      <c r="AO155" s="81">
        <f t="shared" si="149"/>
        <v>24</v>
      </c>
      <c r="AP155" s="85">
        <f t="shared" si="150"/>
        <v>-54</v>
      </c>
      <c r="AQ155" s="64" t="str">
        <f t="shared" si="151"/>
        <v>Y</v>
      </c>
      <c r="AR155" s="87">
        <f t="shared" si="152"/>
        <v>66</v>
      </c>
      <c r="AS155" s="93" t="str">
        <f t="shared" si="153"/>
        <v>W</v>
      </c>
      <c r="AT155" s="64" t="str">
        <f t="shared" si="154"/>
        <v>1/6</v>
      </c>
      <c r="AU155" s="64">
        <f t="shared" si="163"/>
        <v>1</v>
      </c>
      <c r="AV155" s="82">
        <f t="shared" si="155"/>
        <v>8</v>
      </c>
      <c r="AW155" s="82">
        <f t="shared" si="164"/>
        <v>24</v>
      </c>
      <c r="AX155" s="83">
        <f t="shared" si="156"/>
        <v>-32</v>
      </c>
      <c r="AY155" s="64" t="str">
        <f t="shared" si="157"/>
        <v>Y</v>
      </c>
      <c r="AZ155" s="81">
        <f t="shared" si="158"/>
        <v>8</v>
      </c>
      <c r="BA155" s="81">
        <f t="shared" si="165"/>
        <v>24</v>
      </c>
      <c r="BB155" s="85">
        <f t="shared" si="159"/>
        <v>-52</v>
      </c>
      <c r="BC155" s="64" t="str">
        <f t="shared" si="160"/>
        <v>Y</v>
      </c>
      <c r="BD155" s="87">
        <f t="shared" si="166"/>
        <v>52</v>
      </c>
    </row>
    <row r="156" spans="1:56">
      <c r="A156" s="197">
        <f t="shared" si="161"/>
        <v>146</v>
      </c>
      <c r="B156" s="198">
        <f>Data!B156</f>
        <v>36</v>
      </c>
      <c r="D156" s="73">
        <f t="shared" si="132"/>
        <v>6</v>
      </c>
      <c r="F156" s="86">
        <f t="shared" si="129"/>
        <v>2</v>
      </c>
      <c r="G156" s="86" t="str">
        <f t="shared" si="133"/>
        <v>L</v>
      </c>
      <c r="H156" s="64" t="str">
        <f t="shared" si="134"/>
        <v>Y</v>
      </c>
      <c r="I156" s="64" t="str">
        <f t="shared" si="135"/>
        <v>2/5</v>
      </c>
      <c r="J156" s="64">
        <f t="shared" si="136"/>
        <v>20</v>
      </c>
      <c r="K156" s="82">
        <f t="shared" si="128"/>
        <v>8</v>
      </c>
      <c r="L156" s="82">
        <f t="shared" si="130"/>
        <v>0</v>
      </c>
      <c r="M156" s="83">
        <f t="shared" si="131"/>
        <v>-46</v>
      </c>
      <c r="N156" s="64" t="str">
        <f t="shared" si="162"/>
        <v>Y</v>
      </c>
      <c r="O156" s="81">
        <f t="shared" si="177"/>
        <v>8</v>
      </c>
      <c r="P156" s="81">
        <f t="shared" si="178"/>
        <v>0</v>
      </c>
      <c r="Q156" s="85">
        <f t="shared" si="179"/>
        <v>-70</v>
      </c>
      <c r="R156" s="64" t="str">
        <f t="shared" si="180"/>
        <v>Y</v>
      </c>
      <c r="S156" s="87">
        <f t="shared" si="167"/>
        <v>56</v>
      </c>
      <c r="T156" s="86" t="str">
        <f t="shared" si="137"/>
        <v>L</v>
      </c>
      <c r="U156" s="64" t="str">
        <f t="shared" si="138"/>
        <v>Y</v>
      </c>
      <c r="V156" s="64" t="str">
        <f t="shared" si="139"/>
        <v>2/5</v>
      </c>
      <c r="W156" s="64">
        <f t="shared" si="140"/>
        <v>2</v>
      </c>
      <c r="X156" s="82">
        <f t="shared" si="168"/>
        <v>8</v>
      </c>
      <c r="Y156" s="82">
        <f t="shared" si="169"/>
        <v>0</v>
      </c>
      <c r="Z156" s="83">
        <f t="shared" si="170"/>
        <v>-96</v>
      </c>
      <c r="AA156" s="64" t="str">
        <f t="shared" si="171"/>
        <v>Y</v>
      </c>
      <c r="AB156" s="81">
        <f t="shared" si="172"/>
        <v>8</v>
      </c>
      <c r="AC156" s="81">
        <f t="shared" si="173"/>
        <v>0</v>
      </c>
      <c r="AD156" s="85">
        <f t="shared" si="174"/>
        <v>-96</v>
      </c>
      <c r="AE156" s="64" t="str">
        <f t="shared" si="175"/>
        <v>Y</v>
      </c>
      <c r="AF156" s="87">
        <f t="shared" si="176"/>
        <v>54</v>
      </c>
      <c r="AG156" s="93" t="str">
        <f t="shared" si="141"/>
        <v>L</v>
      </c>
      <c r="AH156" s="64" t="str">
        <f t="shared" si="142"/>
        <v>2/5</v>
      </c>
      <c r="AI156" s="64">
        <f t="shared" si="143"/>
        <v>2</v>
      </c>
      <c r="AJ156" s="82">
        <f t="shared" si="144"/>
        <v>2</v>
      </c>
      <c r="AK156" s="82">
        <f t="shared" si="145"/>
        <v>0</v>
      </c>
      <c r="AL156" s="83">
        <f t="shared" si="146"/>
        <v>22</v>
      </c>
      <c r="AM156" s="64" t="str">
        <f t="shared" si="147"/>
        <v>N</v>
      </c>
      <c r="AN156" s="81">
        <f t="shared" si="148"/>
        <v>8</v>
      </c>
      <c r="AO156" s="81">
        <f t="shared" si="149"/>
        <v>0</v>
      </c>
      <c r="AP156" s="85">
        <f t="shared" si="150"/>
        <v>-62</v>
      </c>
      <c r="AQ156" s="64" t="str">
        <f t="shared" si="151"/>
        <v>Y</v>
      </c>
      <c r="AR156" s="87">
        <f t="shared" si="152"/>
        <v>66</v>
      </c>
      <c r="AS156" s="93" t="str">
        <f t="shared" si="153"/>
        <v>L</v>
      </c>
      <c r="AT156" s="64" t="str">
        <f t="shared" si="154"/>
        <v>2/5</v>
      </c>
      <c r="AU156" s="64">
        <f t="shared" si="163"/>
        <v>2</v>
      </c>
      <c r="AV156" s="82">
        <f t="shared" si="155"/>
        <v>8</v>
      </c>
      <c r="AW156" s="82">
        <f t="shared" si="164"/>
        <v>0</v>
      </c>
      <c r="AX156" s="83">
        <f t="shared" si="156"/>
        <v>-40</v>
      </c>
      <c r="AY156" s="64" t="str">
        <f t="shared" si="157"/>
        <v>Y</v>
      </c>
      <c r="AZ156" s="81">
        <f t="shared" si="158"/>
        <v>8</v>
      </c>
      <c r="BA156" s="81">
        <f t="shared" si="165"/>
        <v>0</v>
      </c>
      <c r="BB156" s="85">
        <f t="shared" si="159"/>
        <v>-60</v>
      </c>
      <c r="BC156" s="64" t="str">
        <f t="shared" si="160"/>
        <v>Y</v>
      </c>
      <c r="BD156" s="87">
        <f t="shared" si="166"/>
        <v>52</v>
      </c>
    </row>
    <row r="157" spans="1:56">
      <c r="A157" s="197">
        <f t="shared" si="161"/>
        <v>147</v>
      </c>
      <c r="B157" s="198">
        <f>Data!B157</f>
        <v>33</v>
      </c>
      <c r="D157" s="73">
        <f t="shared" si="132"/>
        <v>6</v>
      </c>
      <c r="F157" s="86">
        <f t="shared" si="129"/>
        <v>3</v>
      </c>
      <c r="G157" s="86" t="str">
        <f t="shared" si="133"/>
        <v>L</v>
      </c>
      <c r="H157" s="64" t="str">
        <f t="shared" si="134"/>
        <v>Y</v>
      </c>
      <c r="I157" s="64" t="str">
        <f t="shared" si="135"/>
        <v>3/4</v>
      </c>
      <c r="J157" s="64">
        <f t="shared" si="136"/>
        <v>21</v>
      </c>
      <c r="K157" s="82">
        <f t="shared" si="128"/>
        <v>8</v>
      </c>
      <c r="L157" s="82">
        <f t="shared" si="130"/>
        <v>0</v>
      </c>
      <c r="M157" s="83">
        <f t="shared" si="131"/>
        <v>-54</v>
      </c>
      <c r="N157" s="64" t="str">
        <f t="shared" si="162"/>
        <v>Y</v>
      </c>
      <c r="O157" s="81">
        <f t="shared" si="177"/>
        <v>8</v>
      </c>
      <c r="P157" s="81">
        <f t="shared" si="178"/>
        <v>0</v>
      </c>
      <c r="Q157" s="85">
        <f t="shared" si="179"/>
        <v>-78</v>
      </c>
      <c r="R157" s="64" t="str">
        <f t="shared" si="180"/>
        <v>Y</v>
      </c>
      <c r="S157" s="87">
        <f t="shared" si="167"/>
        <v>56</v>
      </c>
      <c r="T157" s="86" t="str">
        <f t="shared" si="137"/>
        <v>L</v>
      </c>
      <c r="U157" s="64" t="str">
        <f t="shared" si="138"/>
        <v>Y</v>
      </c>
      <c r="V157" s="64" t="str">
        <f t="shared" si="139"/>
        <v>3/4</v>
      </c>
      <c r="W157" s="64">
        <f t="shared" si="140"/>
        <v>3</v>
      </c>
      <c r="X157" s="82">
        <f t="shared" si="168"/>
        <v>8</v>
      </c>
      <c r="Y157" s="82">
        <f t="shared" si="169"/>
        <v>0</v>
      </c>
      <c r="Z157" s="83">
        <f t="shared" si="170"/>
        <v>-104</v>
      </c>
      <c r="AA157" s="64" t="str">
        <f t="shared" si="171"/>
        <v>Y</v>
      </c>
      <c r="AB157" s="81">
        <f t="shared" si="172"/>
        <v>8</v>
      </c>
      <c r="AC157" s="81">
        <f t="shared" si="173"/>
        <v>0</v>
      </c>
      <c r="AD157" s="85">
        <f t="shared" si="174"/>
        <v>-104</v>
      </c>
      <c r="AE157" s="64" t="str">
        <f t="shared" si="175"/>
        <v>Y</v>
      </c>
      <c r="AF157" s="87">
        <f t="shared" si="176"/>
        <v>54</v>
      </c>
      <c r="AG157" s="93" t="str">
        <f t="shared" si="141"/>
        <v>L</v>
      </c>
      <c r="AH157" s="64" t="str">
        <f t="shared" si="142"/>
        <v>3/4</v>
      </c>
      <c r="AI157" s="64">
        <f t="shared" si="143"/>
        <v>3</v>
      </c>
      <c r="AJ157" s="82">
        <f t="shared" si="144"/>
        <v>4</v>
      </c>
      <c r="AK157" s="82">
        <f t="shared" si="145"/>
        <v>0</v>
      </c>
      <c r="AL157" s="83">
        <f t="shared" si="146"/>
        <v>18</v>
      </c>
      <c r="AM157" s="64" t="str">
        <f t="shared" si="147"/>
        <v>N</v>
      </c>
      <c r="AN157" s="81">
        <f t="shared" si="148"/>
        <v>8</v>
      </c>
      <c r="AO157" s="81">
        <f t="shared" si="149"/>
        <v>0</v>
      </c>
      <c r="AP157" s="85">
        <f t="shared" si="150"/>
        <v>-70</v>
      </c>
      <c r="AQ157" s="64" t="str">
        <f t="shared" si="151"/>
        <v>Y</v>
      </c>
      <c r="AR157" s="87">
        <f t="shared" si="152"/>
        <v>66</v>
      </c>
      <c r="AS157" s="93" t="str">
        <f t="shared" si="153"/>
        <v>L</v>
      </c>
      <c r="AT157" s="64" t="str">
        <f t="shared" si="154"/>
        <v>3/4</v>
      </c>
      <c r="AU157" s="64">
        <f t="shared" si="163"/>
        <v>3</v>
      </c>
      <c r="AV157" s="82">
        <f t="shared" si="155"/>
        <v>8</v>
      </c>
      <c r="AW157" s="82">
        <f t="shared" si="164"/>
        <v>0</v>
      </c>
      <c r="AX157" s="83">
        <f t="shared" si="156"/>
        <v>-48</v>
      </c>
      <c r="AY157" s="64" t="str">
        <f t="shared" si="157"/>
        <v>Y</v>
      </c>
      <c r="AZ157" s="81">
        <f t="shared" si="158"/>
        <v>8</v>
      </c>
      <c r="BA157" s="81">
        <f t="shared" si="165"/>
        <v>0</v>
      </c>
      <c r="BB157" s="85">
        <f t="shared" si="159"/>
        <v>-68</v>
      </c>
      <c r="BC157" s="64" t="str">
        <f t="shared" si="160"/>
        <v>Y</v>
      </c>
      <c r="BD157" s="87">
        <f t="shared" si="166"/>
        <v>52</v>
      </c>
    </row>
    <row r="158" spans="1:56">
      <c r="A158" s="197">
        <f t="shared" si="161"/>
        <v>148</v>
      </c>
      <c r="B158" s="198">
        <f>Data!B158</f>
        <v>31</v>
      </c>
      <c r="D158" s="73">
        <f t="shared" si="132"/>
        <v>6</v>
      </c>
      <c r="F158" s="86">
        <f t="shared" si="129"/>
        <v>4</v>
      </c>
      <c r="G158" s="86" t="str">
        <f t="shared" si="133"/>
        <v>L</v>
      </c>
      <c r="H158" s="64" t="str">
        <f t="shared" si="134"/>
        <v>Y</v>
      </c>
      <c r="I158" s="64" t="str">
        <f t="shared" si="135"/>
        <v>4/3</v>
      </c>
      <c r="J158" s="64">
        <f t="shared" si="136"/>
        <v>22</v>
      </c>
      <c r="K158" s="82">
        <f t="shared" ref="K158:K221" si="181">IF(H158="N","0",IF(N157="Y",8,IF(OR(J158=1,J158=2),2,IF(J158=3,4,IF(J158=4,6,IF(J158&gt;=5,8))))))</f>
        <v>8</v>
      </c>
      <c r="L158" s="82">
        <f t="shared" si="130"/>
        <v>0</v>
      </c>
      <c r="M158" s="83">
        <f t="shared" si="131"/>
        <v>-62</v>
      </c>
      <c r="N158" s="64" t="str">
        <f t="shared" si="162"/>
        <v>Y</v>
      </c>
      <c r="O158" s="81">
        <f t="shared" si="177"/>
        <v>8</v>
      </c>
      <c r="P158" s="81">
        <f t="shared" si="178"/>
        <v>0</v>
      </c>
      <c r="Q158" s="85">
        <f t="shared" si="179"/>
        <v>-86</v>
      </c>
      <c r="R158" s="64" t="str">
        <f t="shared" si="180"/>
        <v>Y</v>
      </c>
      <c r="S158" s="87">
        <f t="shared" si="167"/>
        <v>56</v>
      </c>
      <c r="T158" s="86" t="str">
        <f t="shared" si="137"/>
        <v>L</v>
      </c>
      <c r="U158" s="64" t="str">
        <f t="shared" si="138"/>
        <v>Y</v>
      </c>
      <c r="V158" s="64" t="str">
        <f t="shared" si="139"/>
        <v>1/6</v>
      </c>
      <c r="W158" s="64">
        <f t="shared" si="140"/>
        <v>4</v>
      </c>
      <c r="X158" s="82">
        <f t="shared" si="168"/>
        <v>8</v>
      </c>
      <c r="Y158" s="82">
        <f t="shared" si="169"/>
        <v>0</v>
      </c>
      <c r="Z158" s="83">
        <f t="shared" si="170"/>
        <v>-112</v>
      </c>
      <c r="AA158" s="64" t="str">
        <f t="shared" si="171"/>
        <v>Y</v>
      </c>
      <c r="AB158" s="81">
        <f t="shared" si="172"/>
        <v>8</v>
      </c>
      <c r="AC158" s="81">
        <f t="shared" si="173"/>
        <v>0</v>
      </c>
      <c r="AD158" s="85">
        <f t="shared" si="174"/>
        <v>-112</v>
      </c>
      <c r="AE158" s="64" t="str">
        <f t="shared" si="175"/>
        <v>Y</v>
      </c>
      <c r="AF158" s="87">
        <f t="shared" si="176"/>
        <v>54</v>
      </c>
      <c r="AG158" s="93" t="str">
        <f t="shared" si="141"/>
        <v>L</v>
      </c>
      <c r="AH158" s="64" t="str">
        <f t="shared" si="142"/>
        <v>3/4</v>
      </c>
      <c r="AI158" s="64">
        <f t="shared" si="143"/>
        <v>4</v>
      </c>
      <c r="AJ158" s="82">
        <f t="shared" si="144"/>
        <v>6</v>
      </c>
      <c r="AK158" s="82">
        <f t="shared" si="145"/>
        <v>0</v>
      </c>
      <c r="AL158" s="83">
        <f t="shared" si="146"/>
        <v>12</v>
      </c>
      <c r="AM158" s="64" t="str">
        <f t="shared" si="147"/>
        <v>N</v>
      </c>
      <c r="AN158" s="81">
        <f t="shared" si="148"/>
        <v>8</v>
      </c>
      <c r="AO158" s="81">
        <f t="shared" si="149"/>
        <v>0</v>
      </c>
      <c r="AP158" s="85">
        <f t="shared" si="150"/>
        <v>-78</v>
      </c>
      <c r="AQ158" s="64" t="str">
        <f t="shared" si="151"/>
        <v>Y</v>
      </c>
      <c r="AR158" s="87">
        <f t="shared" si="152"/>
        <v>66</v>
      </c>
      <c r="AS158" s="93" t="str">
        <f t="shared" si="153"/>
        <v>L</v>
      </c>
      <c r="AT158" s="64" t="str">
        <f t="shared" si="154"/>
        <v>1/6</v>
      </c>
      <c r="AU158" s="64">
        <f t="shared" si="163"/>
        <v>4</v>
      </c>
      <c r="AV158" s="82">
        <f t="shared" si="155"/>
        <v>8</v>
      </c>
      <c r="AW158" s="82">
        <f t="shared" si="164"/>
        <v>0</v>
      </c>
      <c r="AX158" s="83">
        <f t="shared" si="156"/>
        <v>-56</v>
      </c>
      <c r="AY158" s="64" t="str">
        <f t="shared" si="157"/>
        <v>Y</v>
      </c>
      <c r="AZ158" s="81">
        <f t="shared" si="158"/>
        <v>8</v>
      </c>
      <c r="BA158" s="81">
        <f t="shared" si="165"/>
        <v>0</v>
      </c>
      <c r="BB158" s="85">
        <f t="shared" si="159"/>
        <v>-76</v>
      </c>
      <c r="BC158" s="64" t="str">
        <f t="shared" si="160"/>
        <v>Y</v>
      </c>
      <c r="BD158" s="87">
        <f t="shared" si="166"/>
        <v>52</v>
      </c>
    </row>
    <row r="159" spans="1:56">
      <c r="A159" s="197">
        <f t="shared" si="161"/>
        <v>149</v>
      </c>
      <c r="B159" s="198">
        <f>Data!B159</f>
        <v>17</v>
      </c>
      <c r="D159" s="73">
        <f t="shared" si="132"/>
        <v>3</v>
      </c>
      <c r="F159" s="86">
        <f t="shared" si="129"/>
        <v>5</v>
      </c>
      <c r="G159" s="86" t="str">
        <f t="shared" si="133"/>
        <v>L</v>
      </c>
      <c r="H159" s="64" t="str">
        <f t="shared" si="134"/>
        <v>Y</v>
      </c>
      <c r="I159" s="64" t="str">
        <f t="shared" si="135"/>
        <v>5/2</v>
      </c>
      <c r="J159" s="64">
        <f t="shared" si="136"/>
        <v>23</v>
      </c>
      <c r="K159" s="82">
        <f t="shared" si="181"/>
        <v>8</v>
      </c>
      <c r="L159" s="82">
        <f t="shared" si="130"/>
        <v>0</v>
      </c>
      <c r="M159" s="83">
        <f t="shared" si="131"/>
        <v>-70</v>
      </c>
      <c r="N159" s="64" t="str">
        <f t="shared" si="162"/>
        <v>Y</v>
      </c>
      <c r="O159" s="81">
        <f t="shared" si="177"/>
        <v>8</v>
      </c>
      <c r="P159" s="81">
        <f t="shared" si="178"/>
        <v>0</v>
      </c>
      <c r="Q159" s="85">
        <f t="shared" si="179"/>
        <v>-94</v>
      </c>
      <c r="R159" s="64" t="str">
        <f t="shared" si="180"/>
        <v>Y</v>
      </c>
      <c r="S159" s="87">
        <f t="shared" si="167"/>
        <v>56</v>
      </c>
      <c r="T159" s="86" t="str">
        <f t="shared" si="137"/>
        <v>W</v>
      </c>
      <c r="U159" s="64" t="str">
        <f t="shared" si="138"/>
        <v>N</v>
      </c>
      <c r="V159" s="64" t="str">
        <f t="shared" si="139"/>
        <v>2/5</v>
      </c>
      <c r="W159" s="64" t="str">
        <f t="shared" si="140"/>
        <v xml:space="preserve"> </v>
      </c>
      <c r="X159" s="82" t="str">
        <f t="shared" si="168"/>
        <v>0</v>
      </c>
      <c r="Y159" s="82">
        <f t="shared" si="169"/>
        <v>24</v>
      </c>
      <c r="Z159" s="83">
        <f t="shared" si="170"/>
        <v>-88</v>
      </c>
      <c r="AA159" s="64" t="str">
        <f t="shared" si="171"/>
        <v>Y</v>
      </c>
      <c r="AB159" s="81" t="str">
        <f t="shared" si="172"/>
        <v>0</v>
      </c>
      <c r="AC159" s="81">
        <f t="shared" si="173"/>
        <v>24</v>
      </c>
      <c r="AD159" s="85">
        <f t="shared" si="174"/>
        <v>-88</v>
      </c>
      <c r="AE159" s="64" t="str">
        <f t="shared" si="175"/>
        <v>Y</v>
      </c>
      <c r="AF159" s="87">
        <f t="shared" si="176"/>
        <v>54</v>
      </c>
      <c r="AG159" s="93" t="str">
        <f t="shared" si="141"/>
        <v>L</v>
      </c>
      <c r="AH159" s="64" t="str">
        <f t="shared" si="142"/>
        <v>2/5</v>
      </c>
      <c r="AI159" s="64">
        <f t="shared" si="143"/>
        <v>5</v>
      </c>
      <c r="AJ159" s="82">
        <f t="shared" si="144"/>
        <v>8</v>
      </c>
      <c r="AK159" s="82">
        <f t="shared" si="145"/>
        <v>0</v>
      </c>
      <c r="AL159" s="83">
        <f t="shared" si="146"/>
        <v>4</v>
      </c>
      <c r="AM159" s="64" t="str">
        <f t="shared" si="147"/>
        <v>N</v>
      </c>
      <c r="AN159" s="81">
        <f t="shared" si="148"/>
        <v>8</v>
      </c>
      <c r="AO159" s="81">
        <f t="shared" si="149"/>
        <v>0</v>
      </c>
      <c r="AP159" s="85">
        <f t="shared" si="150"/>
        <v>-86</v>
      </c>
      <c r="AQ159" s="64" t="str">
        <f t="shared" si="151"/>
        <v>Y</v>
      </c>
      <c r="AR159" s="87">
        <f t="shared" si="152"/>
        <v>66</v>
      </c>
      <c r="AS159" s="93" t="str">
        <f t="shared" si="153"/>
        <v>W</v>
      </c>
      <c r="AT159" s="64" t="str">
        <f t="shared" si="154"/>
        <v>1/6</v>
      </c>
      <c r="AU159" s="64">
        <f t="shared" si="163"/>
        <v>1</v>
      </c>
      <c r="AV159" s="82">
        <f t="shared" si="155"/>
        <v>8</v>
      </c>
      <c r="AW159" s="82">
        <f t="shared" si="164"/>
        <v>24</v>
      </c>
      <c r="AX159" s="83">
        <f t="shared" si="156"/>
        <v>-40</v>
      </c>
      <c r="AY159" s="64" t="str">
        <f t="shared" si="157"/>
        <v>Y</v>
      </c>
      <c r="AZ159" s="81">
        <f t="shared" si="158"/>
        <v>8</v>
      </c>
      <c r="BA159" s="81">
        <f t="shared" si="165"/>
        <v>24</v>
      </c>
      <c r="BB159" s="85">
        <f t="shared" si="159"/>
        <v>-60</v>
      </c>
      <c r="BC159" s="64" t="str">
        <f t="shared" si="160"/>
        <v>Y</v>
      </c>
      <c r="BD159" s="87">
        <f t="shared" si="166"/>
        <v>52</v>
      </c>
    </row>
    <row r="160" spans="1:56">
      <c r="A160" s="197">
        <f t="shared" si="161"/>
        <v>150</v>
      </c>
      <c r="B160" s="198">
        <f>Data!B160</f>
        <v>11</v>
      </c>
      <c r="D160" s="73">
        <f t="shared" si="132"/>
        <v>2</v>
      </c>
      <c r="F160" s="86">
        <f t="shared" ref="F160:F223" si="182">IF($F159&lt;=5,F159+1,1)</f>
        <v>6</v>
      </c>
      <c r="G160" s="86" t="str">
        <f t="shared" si="133"/>
        <v>L</v>
      </c>
      <c r="H160" s="64" t="str">
        <f t="shared" si="134"/>
        <v>Y</v>
      </c>
      <c r="I160" s="64" t="str">
        <f t="shared" si="135"/>
        <v>6/1</v>
      </c>
      <c r="J160" s="64">
        <f t="shared" si="136"/>
        <v>24</v>
      </c>
      <c r="K160" s="82">
        <f t="shared" si="181"/>
        <v>8</v>
      </c>
      <c r="L160" s="82">
        <f t="shared" ref="L160:L223" si="183">IF(G160="W",K159*3,0)</f>
        <v>0</v>
      </c>
      <c r="M160" s="83">
        <f t="shared" ref="M160:M223" si="184">M159+L160-K160</f>
        <v>-78</v>
      </c>
      <c r="N160" s="64" t="str">
        <f t="shared" si="162"/>
        <v>Y</v>
      </c>
      <c r="O160" s="81">
        <f t="shared" si="177"/>
        <v>8</v>
      </c>
      <c r="P160" s="81">
        <f t="shared" si="178"/>
        <v>0</v>
      </c>
      <c r="Q160" s="85">
        <f t="shared" si="179"/>
        <v>-102</v>
      </c>
      <c r="R160" s="64" t="str">
        <f t="shared" si="180"/>
        <v>Y</v>
      </c>
      <c r="S160" s="87">
        <f t="shared" si="167"/>
        <v>56</v>
      </c>
      <c r="T160" s="86" t="str">
        <f t="shared" si="137"/>
        <v xml:space="preserve"> </v>
      </c>
      <c r="U160" s="64" t="str">
        <f t="shared" si="138"/>
        <v>N</v>
      </c>
      <c r="V160" s="64" t="str">
        <f t="shared" si="139"/>
        <v>3/4</v>
      </c>
      <c r="W160" s="64" t="str">
        <f t="shared" si="140"/>
        <v xml:space="preserve"> </v>
      </c>
      <c r="X160" s="82" t="str">
        <f t="shared" si="168"/>
        <v>0</v>
      </c>
      <c r="Y160" s="82">
        <f t="shared" si="169"/>
        <v>0</v>
      </c>
      <c r="Z160" s="83">
        <f t="shared" si="170"/>
        <v>-88</v>
      </c>
      <c r="AA160" s="64" t="str">
        <f t="shared" si="171"/>
        <v>Y</v>
      </c>
      <c r="AB160" s="81" t="str">
        <f t="shared" si="172"/>
        <v>0</v>
      </c>
      <c r="AC160" s="81">
        <f t="shared" si="173"/>
        <v>0</v>
      </c>
      <c r="AD160" s="85">
        <f t="shared" si="174"/>
        <v>-88</v>
      </c>
      <c r="AE160" s="64" t="str">
        <f t="shared" si="175"/>
        <v>Y</v>
      </c>
      <c r="AF160" s="87">
        <f t="shared" si="176"/>
        <v>54</v>
      </c>
      <c r="AG160" s="93" t="str">
        <f t="shared" si="141"/>
        <v>L</v>
      </c>
      <c r="AH160" s="64" t="str">
        <f t="shared" si="142"/>
        <v>1/6</v>
      </c>
      <c r="AI160" s="64">
        <f t="shared" si="143"/>
        <v>6</v>
      </c>
      <c r="AJ160" s="82">
        <f t="shared" si="144"/>
        <v>8</v>
      </c>
      <c r="AK160" s="82">
        <f t="shared" si="145"/>
        <v>0</v>
      </c>
      <c r="AL160" s="83">
        <f t="shared" si="146"/>
        <v>-4</v>
      </c>
      <c r="AM160" s="64" t="str">
        <f t="shared" si="147"/>
        <v>Y</v>
      </c>
      <c r="AN160" s="81">
        <f t="shared" si="148"/>
        <v>8</v>
      </c>
      <c r="AO160" s="81">
        <f t="shared" si="149"/>
        <v>0</v>
      </c>
      <c r="AP160" s="85">
        <f t="shared" si="150"/>
        <v>-94</v>
      </c>
      <c r="AQ160" s="64" t="str">
        <f t="shared" si="151"/>
        <v>Y</v>
      </c>
      <c r="AR160" s="87">
        <f t="shared" si="152"/>
        <v>66</v>
      </c>
      <c r="AS160" s="93" t="str">
        <f t="shared" si="153"/>
        <v>L</v>
      </c>
      <c r="AT160" s="64" t="str">
        <f t="shared" si="154"/>
        <v>2/5</v>
      </c>
      <c r="AU160" s="64">
        <f t="shared" si="163"/>
        <v>2</v>
      </c>
      <c r="AV160" s="82">
        <f t="shared" si="155"/>
        <v>8</v>
      </c>
      <c r="AW160" s="82">
        <f t="shared" si="164"/>
        <v>0</v>
      </c>
      <c r="AX160" s="83">
        <f t="shared" si="156"/>
        <v>-48</v>
      </c>
      <c r="AY160" s="64" t="str">
        <f t="shared" si="157"/>
        <v>Y</v>
      </c>
      <c r="AZ160" s="81">
        <f t="shared" si="158"/>
        <v>8</v>
      </c>
      <c r="BA160" s="81">
        <f t="shared" si="165"/>
        <v>0</v>
      </c>
      <c r="BB160" s="85">
        <f t="shared" si="159"/>
        <v>-68</v>
      </c>
      <c r="BC160" s="64" t="str">
        <f t="shared" si="160"/>
        <v>Y</v>
      </c>
      <c r="BD160" s="87">
        <f t="shared" si="166"/>
        <v>52</v>
      </c>
    </row>
    <row r="161" spans="1:56">
      <c r="A161" s="197">
        <f t="shared" si="161"/>
        <v>151</v>
      </c>
      <c r="B161" s="198">
        <f>Data!B161</f>
        <v>4</v>
      </c>
      <c r="D161" s="73">
        <f t="shared" si="132"/>
        <v>1</v>
      </c>
      <c r="F161" s="86">
        <f t="shared" si="182"/>
        <v>1</v>
      </c>
      <c r="G161" s="86" t="str">
        <f t="shared" si="133"/>
        <v>L</v>
      </c>
      <c r="H161" s="64" t="str">
        <f t="shared" si="134"/>
        <v>Y</v>
      </c>
      <c r="I161" s="64" t="str">
        <f t="shared" si="135"/>
        <v>1/6</v>
      </c>
      <c r="J161" s="64">
        <f t="shared" si="136"/>
        <v>25</v>
      </c>
      <c r="K161" s="82">
        <f t="shared" si="181"/>
        <v>8</v>
      </c>
      <c r="L161" s="82">
        <f t="shared" si="183"/>
        <v>0</v>
      </c>
      <c r="M161" s="83">
        <f t="shared" si="184"/>
        <v>-86</v>
      </c>
      <c r="N161" s="64" t="str">
        <f t="shared" si="162"/>
        <v>Y</v>
      </c>
      <c r="O161" s="81">
        <f t="shared" si="177"/>
        <v>8</v>
      </c>
      <c r="P161" s="81">
        <f t="shared" si="178"/>
        <v>0</v>
      </c>
      <c r="Q161" s="85">
        <f t="shared" si="179"/>
        <v>-110</v>
      </c>
      <c r="R161" s="64" t="str">
        <f t="shared" si="180"/>
        <v>Y</v>
      </c>
      <c r="S161" s="87">
        <f t="shared" si="167"/>
        <v>56</v>
      </c>
      <c r="T161" s="86" t="str">
        <f t="shared" si="137"/>
        <v xml:space="preserve"> </v>
      </c>
      <c r="U161" s="64" t="str">
        <f t="shared" si="138"/>
        <v>Y</v>
      </c>
      <c r="V161" s="64" t="str">
        <f t="shared" si="139"/>
        <v>1/6</v>
      </c>
      <c r="W161" s="64">
        <f t="shared" si="140"/>
        <v>1</v>
      </c>
      <c r="X161" s="82">
        <f t="shared" si="168"/>
        <v>8</v>
      </c>
      <c r="Y161" s="82">
        <f t="shared" si="169"/>
        <v>0</v>
      </c>
      <c r="Z161" s="83">
        <f t="shared" si="170"/>
        <v>-96</v>
      </c>
      <c r="AA161" s="64" t="str">
        <f t="shared" si="171"/>
        <v>Y</v>
      </c>
      <c r="AB161" s="81">
        <f t="shared" si="172"/>
        <v>8</v>
      </c>
      <c r="AC161" s="81">
        <f t="shared" si="173"/>
        <v>0</v>
      </c>
      <c r="AD161" s="85">
        <f t="shared" si="174"/>
        <v>-96</v>
      </c>
      <c r="AE161" s="64" t="str">
        <f t="shared" si="175"/>
        <v>Y</v>
      </c>
      <c r="AF161" s="87">
        <f t="shared" si="176"/>
        <v>54</v>
      </c>
      <c r="AG161" s="93" t="str">
        <f t="shared" si="141"/>
        <v>L</v>
      </c>
      <c r="AH161" s="64" t="str">
        <f t="shared" si="142"/>
        <v>1/6</v>
      </c>
      <c r="AI161" s="64">
        <f t="shared" si="143"/>
        <v>7</v>
      </c>
      <c r="AJ161" s="82">
        <f t="shared" si="144"/>
        <v>8</v>
      </c>
      <c r="AK161" s="82">
        <f t="shared" si="145"/>
        <v>0</v>
      </c>
      <c r="AL161" s="83">
        <f t="shared" si="146"/>
        <v>-12</v>
      </c>
      <c r="AM161" s="64" t="str">
        <f t="shared" si="147"/>
        <v>Y</v>
      </c>
      <c r="AN161" s="81">
        <f t="shared" si="148"/>
        <v>8</v>
      </c>
      <c r="AO161" s="81">
        <f t="shared" si="149"/>
        <v>0</v>
      </c>
      <c r="AP161" s="85">
        <f t="shared" si="150"/>
        <v>-102</v>
      </c>
      <c r="AQ161" s="64" t="str">
        <f t="shared" si="151"/>
        <v>Y</v>
      </c>
      <c r="AR161" s="87">
        <f t="shared" si="152"/>
        <v>66</v>
      </c>
      <c r="AS161" s="93" t="str">
        <f t="shared" si="153"/>
        <v>W</v>
      </c>
      <c r="AT161" s="64" t="str">
        <f t="shared" si="154"/>
        <v>1/6</v>
      </c>
      <c r="AU161" s="64">
        <f t="shared" si="163"/>
        <v>1</v>
      </c>
      <c r="AV161" s="82">
        <f t="shared" si="155"/>
        <v>8</v>
      </c>
      <c r="AW161" s="82">
        <f t="shared" si="164"/>
        <v>24</v>
      </c>
      <c r="AX161" s="83">
        <f t="shared" si="156"/>
        <v>-32</v>
      </c>
      <c r="AY161" s="64" t="str">
        <f t="shared" si="157"/>
        <v>Y</v>
      </c>
      <c r="AZ161" s="81">
        <f t="shared" si="158"/>
        <v>8</v>
      </c>
      <c r="BA161" s="81">
        <f t="shared" si="165"/>
        <v>24</v>
      </c>
      <c r="BB161" s="85">
        <f t="shared" si="159"/>
        <v>-52</v>
      </c>
      <c r="BC161" s="64" t="str">
        <f t="shared" si="160"/>
        <v>Y</v>
      </c>
      <c r="BD161" s="87">
        <f t="shared" si="166"/>
        <v>52</v>
      </c>
    </row>
    <row r="162" spans="1:56">
      <c r="A162" s="197">
        <f t="shared" si="161"/>
        <v>152</v>
      </c>
      <c r="B162" s="198">
        <f>Data!B162</f>
        <v>21</v>
      </c>
      <c r="D162" s="73">
        <f t="shared" si="132"/>
        <v>4</v>
      </c>
      <c r="F162" s="86">
        <f t="shared" si="182"/>
        <v>2</v>
      </c>
      <c r="G162" s="86" t="str">
        <f t="shared" si="133"/>
        <v>W</v>
      </c>
      <c r="H162" s="64" t="str">
        <f t="shared" si="134"/>
        <v>N</v>
      </c>
      <c r="I162" s="64" t="str">
        <f t="shared" si="135"/>
        <v xml:space="preserve"> </v>
      </c>
      <c r="J162" s="64" t="str">
        <f t="shared" si="136"/>
        <v xml:space="preserve"> </v>
      </c>
      <c r="K162" s="82" t="str">
        <f t="shared" si="181"/>
        <v>0</v>
      </c>
      <c r="L162" s="82">
        <f t="shared" si="183"/>
        <v>24</v>
      </c>
      <c r="M162" s="83">
        <f t="shared" si="184"/>
        <v>-62</v>
      </c>
      <c r="N162" s="64" t="str">
        <f t="shared" si="162"/>
        <v>Y</v>
      </c>
      <c r="O162" s="81" t="str">
        <f t="shared" si="177"/>
        <v>0</v>
      </c>
      <c r="P162" s="81">
        <f t="shared" si="178"/>
        <v>24</v>
      </c>
      <c r="Q162" s="85">
        <f t="shared" si="179"/>
        <v>-86</v>
      </c>
      <c r="R162" s="64" t="str">
        <f t="shared" si="180"/>
        <v>Y</v>
      </c>
      <c r="S162" s="87">
        <f t="shared" si="167"/>
        <v>56</v>
      </c>
      <c r="T162" s="86" t="str">
        <f t="shared" si="137"/>
        <v>W</v>
      </c>
      <c r="U162" s="64" t="str">
        <f t="shared" si="138"/>
        <v>N</v>
      </c>
      <c r="V162" s="64" t="str">
        <f t="shared" si="139"/>
        <v xml:space="preserve"> </v>
      </c>
      <c r="W162" s="64" t="str">
        <f t="shared" si="140"/>
        <v xml:space="preserve"> </v>
      </c>
      <c r="X162" s="82" t="str">
        <f t="shared" si="168"/>
        <v>0</v>
      </c>
      <c r="Y162" s="82">
        <f t="shared" si="169"/>
        <v>24</v>
      </c>
      <c r="Z162" s="83">
        <f t="shared" si="170"/>
        <v>-72</v>
      </c>
      <c r="AA162" s="64" t="str">
        <f t="shared" si="171"/>
        <v>Y</v>
      </c>
      <c r="AB162" s="81" t="str">
        <f t="shared" si="172"/>
        <v>0</v>
      </c>
      <c r="AC162" s="81">
        <f t="shared" si="173"/>
        <v>24</v>
      </c>
      <c r="AD162" s="85">
        <f t="shared" si="174"/>
        <v>-72</v>
      </c>
      <c r="AE162" s="64" t="str">
        <f t="shared" si="175"/>
        <v>Y</v>
      </c>
      <c r="AF162" s="87">
        <f t="shared" si="176"/>
        <v>54</v>
      </c>
      <c r="AG162" s="93" t="str">
        <f t="shared" si="141"/>
        <v>W</v>
      </c>
      <c r="AH162" s="64" t="str">
        <f t="shared" si="142"/>
        <v>1/6</v>
      </c>
      <c r="AI162" s="64">
        <f t="shared" si="143"/>
        <v>1</v>
      </c>
      <c r="AJ162" s="82">
        <f t="shared" si="144"/>
        <v>8</v>
      </c>
      <c r="AK162" s="82">
        <f t="shared" si="145"/>
        <v>24</v>
      </c>
      <c r="AL162" s="83">
        <f t="shared" si="146"/>
        <v>4</v>
      </c>
      <c r="AM162" s="64" t="str">
        <f t="shared" si="147"/>
        <v>N</v>
      </c>
      <c r="AN162" s="81">
        <f t="shared" si="148"/>
        <v>8</v>
      </c>
      <c r="AO162" s="81">
        <f t="shared" si="149"/>
        <v>24</v>
      </c>
      <c r="AP162" s="85">
        <f t="shared" si="150"/>
        <v>-86</v>
      </c>
      <c r="AQ162" s="64" t="str">
        <f t="shared" si="151"/>
        <v>Y</v>
      </c>
      <c r="AR162" s="87">
        <f t="shared" si="152"/>
        <v>66</v>
      </c>
      <c r="AS162" s="93" t="str">
        <f t="shared" si="153"/>
        <v>W</v>
      </c>
      <c r="AT162" s="64" t="str">
        <f t="shared" si="154"/>
        <v>1/6</v>
      </c>
      <c r="AU162" s="64">
        <f t="shared" si="163"/>
        <v>1</v>
      </c>
      <c r="AV162" s="82">
        <f t="shared" si="155"/>
        <v>8</v>
      </c>
      <c r="AW162" s="82">
        <f t="shared" si="164"/>
        <v>24</v>
      </c>
      <c r="AX162" s="83">
        <f t="shared" si="156"/>
        <v>-16</v>
      </c>
      <c r="AY162" s="64" t="str">
        <f t="shared" si="157"/>
        <v>Y</v>
      </c>
      <c r="AZ162" s="81">
        <f t="shared" si="158"/>
        <v>8</v>
      </c>
      <c r="BA162" s="81">
        <f t="shared" si="165"/>
        <v>24</v>
      </c>
      <c r="BB162" s="85">
        <f t="shared" si="159"/>
        <v>-36</v>
      </c>
      <c r="BC162" s="64" t="str">
        <f t="shared" si="160"/>
        <v>Y</v>
      </c>
      <c r="BD162" s="87">
        <f t="shared" si="166"/>
        <v>52</v>
      </c>
    </row>
    <row r="163" spans="1:56">
      <c r="A163" s="197">
        <f t="shared" si="161"/>
        <v>153</v>
      </c>
      <c r="B163" s="198">
        <f>Data!B163</f>
        <v>18</v>
      </c>
      <c r="D163" s="73">
        <f t="shared" si="132"/>
        <v>3</v>
      </c>
      <c r="F163" s="86">
        <f t="shared" si="182"/>
        <v>3</v>
      </c>
      <c r="G163" s="86" t="str">
        <f t="shared" si="133"/>
        <v xml:space="preserve"> </v>
      </c>
      <c r="H163" s="64" t="str">
        <f t="shared" si="134"/>
        <v>N</v>
      </c>
      <c r="I163" s="64" t="str">
        <f t="shared" si="135"/>
        <v xml:space="preserve"> </v>
      </c>
      <c r="J163" s="64" t="str">
        <f t="shared" si="136"/>
        <v xml:space="preserve"> </v>
      </c>
      <c r="K163" s="82" t="str">
        <f t="shared" si="181"/>
        <v>0</v>
      </c>
      <c r="L163" s="82">
        <f t="shared" si="183"/>
        <v>0</v>
      </c>
      <c r="M163" s="83">
        <f t="shared" si="184"/>
        <v>-62</v>
      </c>
      <c r="N163" s="64" t="str">
        <f t="shared" si="162"/>
        <v>Y</v>
      </c>
      <c r="O163" s="81" t="str">
        <f t="shared" si="177"/>
        <v>0</v>
      </c>
      <c r="P163" s="81">
        <f t="shared" si="178"/>
        <v>0</v>
      </c>
      <c r="Q163" s="85">
        <f t="shared" si="179"/>
        <v>-86</v>
      </c>
      <c r="R163" s="64" t="str">
        <f t="shared" si="180"/>
        <v>Y</v>
      </c>
      <c r="S163" s="87">
        <f t="shared" si="167"/>
        <v>56</v>
      </c>
      <c r="T163" s="86" t="str">
        <f t="shared" si="137"/>
        <v xml:space="preserve"> </v>
      </c>
      <c r="U163" s="64" t="str">
        <f t="shared" si="138"/>
        <v>N</v>
      </c>
      <c r="V163" s="64" t="str">
        <f t="shared" si="139"/>
        <v xml:space="preserve"> </v>
      </c>
      <c r="W163" s="64" t="str">
        <f t="shared" si="140"/>
        <v xml:space="preserve"> </v>
      </c>
      <c r="X163" s="82" t="str">
        <f t="shared" si="168"/>
        <v>0</v>
      </c>
      <c r="Y163" s="82">
        <f t="shared" si="169"/>
        <v>0</v>
      </c>
      <c r="Z163" s="83">
        <f t="shared" si="170"/>
        <v>-72</v>
      </c>
      <c r="AA163" s="64" t="str">
        <f t="shared" si="171"/>
        <v>Y</v>
      </c>
      <c r="AB163" s="81" t="str">
        <f t="shared" si="172"/>
        <v>0</v>
      </c>
      <c r="AC163" s="81">
        <f t="shared" si="173"/>
        <v>0</v>
      </c>
      <c r="AD163" s="85">
        <f t="shared" si="174"/>
        <v>-72</v>
      </c>
      <c r="AE163" s="64" t="str">
        <f t="shared" si="175"/>
        <v>Y</v>
      </c>
      <c r="AF163" s="87">
        <f t="shared" si="176"/>
        <v>54</v>
      </c>
      <c r="AG163" s="93" t="str">
        <f t="shared" si="141"/>
        <v>L</v>
      </c>
      <c r="AH163" s="64" t="str">
        <f t="shared" si="142"/>
        <v>2/5</v>
      </c>
      <c r="AI163" s="64">
        <f t="shared" si="143"/>
        <v>2</v>
      </c>
      <c r="AJ163" s="82">
        <f t="shared" si="144"/>
        <v>2</v>
      </c>
      <c r="AK163" s="82">
        <f t="shared" si="145"/>
        <v>0</v>
      </c>
      <c r="AL163" s="83">
        <f t="shared" si="146"/>
        <v>2</v>
      </c>
      <c r="AM163" s="64" t="str">
        <f t="shared" si="147"/>
        <v>N</v>
      </c>
      <c r="AN163" s="81">
        <f t="shared" si="148"/>
        <v>8</v>
      </c>
      <c r="AO163" s="81">
        <f t="shared" si="149"/>
        <v>0</v>
      </c>
      <c r="AP163" s="85">
        <f t="shared" si="150"/>
        <v>-94</v>
      </c>
      <c r="AQ163" s="64" t="str">
        <f t="shared" si="151"/>
        <v>Y</v>
      </c>
      <c r="AR163" s="87">
        <f t="shared" si="152"/>
        <v>66</v>
      </c>
      <c r="AS163" s="93" t="str">
        <f t="shared" si="153"/>
        <v>L</v>
      </c>
      <c r="AT163" s="64" t="str">
        <f t="shared" si="154"/>
        <v>2/5</v>
      </c>
      <c r="AU163" s="64">
        <f t="shared" si="163"/>
        <v>2</v>
      </c>
      <c r="AV163" s="82">
        <f t="shared" si="155"/>
        <v>8</v>
      </c>
      <c r="AW163" s="82">
        <f t="shared" si="164"/>
        <v>0</v>
      </c>
      <c r="AX163" s="83">
        <f t="shared" si="156"/>
        <v>-24</v>
      </c>
      <c r="AY163" s="64" t="str">
        <f t="shared" si="157"/>
        <v>Y</v>
      </c>
      <c r="AZ163" s="81">
        <f t="shared" si="158"/>
        <v>8</v>
      </c>
      <c r="BA163" s="81">
        <f t="shared" si="165"/>
        <v>0</v>
      </c>
      <c r="BB163" s="85">
        <f t="shared" si="159"/>
        <v>-44</v>
      </c>
      <c r="BC163" s="64" t="str">
        <f t="shared" si="160"/>
        <v>Y</v>
      </c>
      <c r="BD163" s="87">
        <f t="shared" si="166"/>
        <v>52</v>
      </c>
    </row>
    <row r="164" spans="1:56">
      <c r="A164" s="197">
        <f t="shared" si="161"/>
        <v>154</v>
      </c>
      <c r="B164" s="198">
        <f>Data!B164</f>
        <v>3</v>
      </c>
      <c r="D164" s="73">
        <f t="shared" si="132"/>
        <v>1</v>
      </c>
      <c r="F164" s="86">
        <f t="shared" si="182"/>
        <v>4</v>
      </c>
      <c r="G164" s="86" t="str">
        <f t="shared" si="133"/>
        <v xml:space="preserve"> </v>
      </c>
      <c r="H164" s="64" t="str">
        <f t="shared" si="134"/>
        <v>N</v>
      </c>
      <c r="I164" s="64" t="str">
        <f t="shared" si="135"/>
        <v xml:space="preserve"> </v>
      </c>
      <c r="J164" s="64" t="str">
        <f t="shared" si="136"/>
        <v xml:space="preserve"> </v>
      </c>
      <c r="K164" s="82" t="str">
        <f t="shared" si="181"/>
        <v>0</v>
      </c>
      <c r="L164" s="82">
        <f t="shared" si="183"/>
        <v>0</v>
      </c>
      <c r="M164" s="83">
        <f t="shared" si="184"/>
        <v>-62</v>
      </c>
      <c r="N164" s="64" t="str">
        <f t="shared" si="162"/>
        <v>Y</v>
      </c>
      <c r="O164" s="81" t="str">
        <f t="shared" si="177"/>
        <v>0</v>
      </c>
      <c r="P164" s="81">
        <f t="shared" si="178"/>
        <v>0</v>
      </c>
      <c r="Q164" s="85">
        <f t="shared" si="179"/>
        <v>-86</v>
      </c>
      <c r="R164" s="64" t="str">
        <f t="shared" si="180"/>
        <v>Y</v>
      </c>
      <c r="S164" s="87">
        <f t="shared" si="167"/>
        <v>56</v>
      </c>
      <c r="T164" s="86" t="str">
        <f t="shared" si="137"/>
        <v xml:space="preserve"> </v>
      </c>
      <c r="U164" s="64" t="str">
        <f t="shared" si="138"/>
        <v>N</v>
      </c>
      <c r="V164" s="64" t="str">
        <f t="shared" si="139"/>
        <v xml:space="preserve"> </v>
      </c>
      <c r="W164" s="64" t="str">
        <f t="shared" si="140"/>
        <v xml:space="preserve"> </v>
      </c>
      <c r="X164" s="82" t="str">
        <f t="shared" si="168"/>
        <v>0</v>
      </c>
      <c r="Y164" s="82">
        <f t="shared" si="169"/>
        <v>0</v>
      </c>
      <c r="Z164" s="83">
        <f t="shared" si="170"/>
        <v>-72</v>
      </c>
      <c r="AA164" s="64" t="str">
        <f t="shared" si="171"/>
        <v>Y</v>
      </c>
      <c r="AB164" s="81" t="str">
        <f t="shared" si="172"/>
        <v>0</v>
      </c>
      <c r="AC164" s="81">
        <f t="shared" si="173"/>
        <v>0</v>
      </c>
      <c r="AD164" s="85">
        <f t="shared" si="174"/>
        <v>-72</v>
      </c>
      <c r="AE164" s="64" t="str">
        <f t="shared" si="175"/>
        <v>Y</v>
      </c>
      <c r="AF164" s="87">
        <f t="shared" si="176"/>
        <v>54</v>
      </c>
      <c r="AG164" s="93" t="str">
        <f t="shared" si="141"/>
        <v>L</v>
      </c>
      <c r="AH164" s="64" t="str">
        <f t="shared" si="142"/>
        <v>3/4</v>
      </c>
      <c r="AI164" s="64">
        <f t="shared" si="143"/>
        <v>3</v>
      </c>
      <c r="AJ164" s="82">
        <f t="shared" si="144"/>
        <v>4</v>
      </c>
      <c r="AK164" s="82">
        <f t="shared" si="145"/>
        <v>0</v>
      </c>
      <c r="AL164" s="83">
        <f t="shared" si="146"/>
        <v>-2</v>
      </c>
      <c r="AM164" s="64" t="str">
        <f t="shared" si="147"/>
        <v>N</v>
      </c>
      <c r="AN164" s="81">
        <f t="shared" si="148"/>
        <v>8</v>
      </c>
      <c r="AO164" s="81">
        <f t="shared" si="149"/>
        <v>0</v>
      </c>
      <c r="AP164" s="85">
        <f t="shared" si="150"/>
        <v>-102</v>
      </c>
      <c r="AQ164" s="64" t="str">
        <f t="shared" si="151"/>
        <v>Y</v>
      </c>
      <c r="AR164" s="87">
        <f t="shared" si="152"/>
        <v>66</v>
      </c>
      <c r="AS164" s="93" t="str">
        <f t="shared" si="153"/>
        <v>L</v>
      </c>
      <c r="AT164" s="64" t="str">
        <f t="shared" si="154"/>
        <v>3/4</v>
      </c>
      <c r="AU164" s="64">
        <f t="shared" si="163"/>
        <v>3</v>
      </c>
      <c r="AV164" s="82">
        <f t="shared" si="155"/>
        <v>8</v>
      </c>
      <c r="AW164" s="82">
        <f t="shared" si="164"/>
        <v>0</v>
      </c>
      <c r="AX164" s="83">
        <f t="shared" si="156"/>
        <v>-32</v>
      </c>
      <c r="AY164" s="64" t="str">
        <f t="shared" si="157"/>
        <v>Y</v>
      </c>
      <c r="AZ164" s="81">
        <f t="shared" si="158"/>
        <v>8</v>
      </c>
      <c r="BA164" s="81">
        <f t="shared" si="165"/>
        <v>0</v>
      </c>
      <c r="BB164" s="85">
        <f t="shared" si="159"/>
        <v>-52</v>
      </c>
      <c r="BC164" s="64" t="str">
        <f t="shared" si="160"/>
        <v>Y</v>
      </c>
      <c r="BD164" s="87">
        <f t="shared" si="166"/>
        <v>52</v>
      </c>
    </row>
    <row r="165" spans="1:56">
      <c r="A165" s="197">
        <f t="shared" si="161"/>
        <v>155</v>
      </c>
      <c r="B165" s="198">
        <f>Data!B165</f>
        <v>20</v>
      </c>
      <c r="D165" s="73">
        <f t="shared" si="132"/>
        <v>4</v>
      </c>
      <c r="F165" s="86">
        <f t="shared" si="182"/>
        <v>5</v>
      </c>
      <c r="G165" s="86" t="str">
        <f t="shared" si="133"/>
        <v xml:space="preserve"> </v>
      </c>
      <c r="H165" s="64" t="str">
        <f t="shared" si="134"/>
        <v>N</v>
      </c>
      <c r="I165" s="64" t="str">
        <f t="shared" si="135"/>
        <v xml:space="preserve"> </v>
      </c>
      <c r="J165" s="64" t="str">
        <f t="shared" si="136"/>
        <v xml:space="preserve"> </v>
      </c>
      <c r="K165" s="82" t="str">
        <f t="shared" si="181"/>
        <v>0</v>
      </c>
      <c r="L165" s="82">
        <f t="shared" si="183"/>
        <v>0</v>
      </c>
      <c r="M165" s="83">
        <f t="shared" si="184"/>
        <v>-62</v>
      </c>
      <c r="N165" s="64" t="str">
        <f t="shared" si="162"/>
        <v>Y</v>
      </c>
      <c r="O165" s="81" t="str">
        <f t="shared" si="177"/>
        <v>0</v>
      </c>
      <c r="P165" s="81">
        <f t="shared" si="178"/>
        <v>0</v>
      </c>
      <c r="Q165" s="85">
        <f t="shared" si="179"/>
        <v>-86</v>
      </c>
      <c r="R165" s="64" t="str">
        <f t="shared" si="180"/>
        <v>Y</v>
      </c>
      <c r="S165" s="87">
        <f t="shared" si="167"/>
        <v>56</v>
      </c>
      <c r="T165" s="86" t="str">
        <f t="shared" si="137"/>
        <v xml:space="preserve"> </v>
      </c>
      <c r="U165" s="64" t="str">
        <f t="shared" si="138"/>
        <v>N</v>
      </c>
      <c r="V165" s="64" t="str">
        <f t="shared" si="139"/>
        <v xml:space="preserve"> </v>
      </c>
      <c r="W165" s="64" t="str">
        <f t="shared" si="140"/>
        <v xml:space="preserve"> </v>
      </c>
      <c r="X165" s="82" t="str">
        <f t="shared" si="168"/>
        <v>0</v>
      </c>
      <c r="Y165" s="82">
        <f t="shared" si="169"/>
        <v>0</v>
      </c>
      <c r="Z165" s="83">
        <f t="shared" si="170"/>
        <v>-72</v>
      </c>
      <c r="AA165" s="64" t="str">
        <f t="shared" si="171"/>
        <v>Y</v>
      </c>
      <c r="AB165" s="81" t="str">
        <f t="shared" si="172"/>
        <v>0</v>
      </c>
      <c r="AC165" s="81">
        <f t="shared" si="173"/>
        <v>0</v>
      </c>
      <c r="AD165" s="85">
        <f t="shared" si="174"/>
        <v>-72</v>
      </c>
      <c r="AE165" s="64" t="str">
        <f t="shared" si="175"/>
        <v>Y</v>
      </c>
      <c r="AF165" s="87">
        <f t="shared" si="176"/>
        <v>54</v>
      </c>
      <c r="AG165" s="93" t="str">
        <f t="shared" si="141"/>
        <v>L</v>
      </c>
      <c r="AH165" s="64" t="str">
        <f t="shared" si="142"/>
        <v>3/4</v>
      </c>
      <c r="AI165" s="64">
        <f t="shared" si="143"/>
        <v>4</v>
      </c>
      <c r="AJ165" s="82">
        <f t="shared" si="144"/>
        <v>6</v>
      </c>
      <c r="AK165" s="82">
        <f t="shared" si="145"/>
        <v>0</v>
      </c>
      <c r="AL165" s="83">
        <f t="shared" si="146"/>
        <v>-8</v>
      </c>
      <c r="AM165" s="64" t="str">
        <f t="shared" si="147"/>
        <v>N</v>
      </c>
      <c r="AN165" s="81">
        <f t="shared" si="148"/>
        <v>8</v>
      </c>
      <c r="AO165" s="81">
        <f t="shared" si="149"/>
        <v>0</v>
      </c>
      <c r="AP165" s="85">
        <f t="shared" si="150"/>
        <v>-110</v>
      </c>
      <c r="AQ165" s="64" t="str">
        <f t="shared" si="151"/>
        <v>Y</v>
      </c>
      <c r="AR165" s="87">
        <f t="shared" si="152"/>
        <v>66</v>
      </c>
      <c r="AS165" s="93" t="str">
        <f t="shared" si="153"/>
        <v>L</v>
      </c>
      <c r="AT165" s="64" t="str">
        <f t="shared" si="154"/>
        <v>1/6</v>
      </c>
      <c r="AU165" s="64">
        <f t="shared" si="163"/>
        <v>4</v>
      </c>
      <c r="AV165" s="82">
        <f t="shared" si="155"/>
        <v>8</v>
      </c>
      <c r="AW165" s="82">
        <f t="shared" si="164"/>
        <v>0</v>
      </c>
      <c r="AX165" s="83">
        <f t="shared" si="156"/>
        <v>-40</v>
      </c>
      <c r="AY165" s="64" t="str">
        <f t="shared" si="157"/>
        <v>Y</v>
      </c>
      <c r="AZ165" s="81">
        <f t="shared" si="158"/>
        <v>8</v>
      </c>
      <c r="BA165" s="81">
        <f t="shared" si="165"/>
        <v>0</v>
      </c>
      <c r="BB165" s="85">
        <f t="shared" si="159"/>
        <v>-60</v>
      </c>
      <c r="BC165" s="64" t="str">
        <f t="shared" si="160"/>
        <v>Y</v>
      </c>
      <c r="BD165" s="87">
        <f t="shared" si="166"/>
        <v>52</v>
      </c>
    </row>
    <row r="166" spans="1:56">
      <c r="A166" s="197">
        <f t="shared" si="161"/>
        <v>156</v>
      </c>
      <c r="B166" s="198">
        <f>Data!B166</f>
        <v>1</v>
      </c>
      <c r="D166" s="73">
        <f t="shared" si="132"/>
        <v>1</v>
      </c>
      <c r="F166" s="86">
        <f t="shared" si="182"/>
        <v>6</v>
      </c>
      <c r="G166" s="86" t="str">
        <f t="shared" si="133"/>
        <v xml:space="preserve"> </v>
      </c>
      <c r="H166" s="64" t="str">
        <f t="shared" si="134"/>
        <v>N</v>
      </c>
      <c r="I166" s="64" t="str">
        <f t="shared" si="135"/>
        <v xml:space="preserve"> </v>
      </c>
      <c r="J166" s="64" t="str">
        <f t="shared" si="136"/>
        <v xml:space="preserve"> </v>
      </c>
      <c r="K166" s="82" t="str">
        <f t="shared" si="181"/>
        <v>0</v>
      </c>
      <c r="L166" s="82">
        <f t="shared" si="183"/>
        <v>0</v>
      </c>
      <c r="M166" s="83">
        <f t="shared" si="184"/>
        <v>-62</v>
      </c>
      <c r="N166" s="64" t="str">
        <f t="shared" si="162"/>
        <v>Y</v>
      </c>
      <c r="O166" s="81" t="str">
        <f t="shared" si="177"/>
        <v>0</v>
      </c>
      <c r="P166" s="81">
        <f t="shared" si="178"/>
        <v>0</v>
      </c>
      <c r="Q166" s="85">
        <f t="shared" si="179"/>
        <v>-86</v>
      </c>
      <c r="R166" s="64" t="str">
        <f t="shared" si="180"/>
        <v>Y</v>
      </c>
      <c r="S166" s="87">
        <f t="shared" si="167"/>
        <v>56</v>
      </c>
      <c r="T166" s="86" t="str">
        <f t="shared" si="137"/>
        <v xml:space="preserve"> </v>
      </c>
      <c r="U166" s="64" t="str">
        <f t="shared" si="138"/>
        <v>N</v>
      </c>
      <c r="V166" s="64" t="str">
        <f t="shared" si="139"/>
        <v xml:space="preserve"> </v>
      </c>
      <c r="W166" s="64" t="str">
        <f t="shared" si="140"/>
        <v xml:space="preserve"> </v>
      </c>
      <c r="X166" s="82" t="str">
        <f t="shared" si="168"/>
        <v>0</v>
      </c>
      <c r="Y166" s="82">
        <f t="shared" si="169"/>
        <v>0</v>
      </c>
      <c r="Z166" s="83">
        <f t="shared" si="170"/>
        <v>-72</v>
      </c>
      <c r="AA166" s="64" t="str">
        <f t="shared" si="171"/>
        <v>Y</v>
      </c>
      <c r="AB166" s="81" t="str">
        <f t="shared" si="172"/>
        <v>0</v>
      </c>
      <c r="AC166" s="81">
        <f t="shared" si="173"/>
        <v>0</v>
      </c>
      <c r="AD166" s="85">
        <f t="shared" si="174"/>
        <v>-72</v>
      </c>
      <c r="AE166" s="64" t="str">
        <f t="shared" si="175"/>
        <v>Y</v>
      </c>
      <c r="AF166" s="87">
        <f t="shared" si="176"/>
        <v>54</v>
      </c>
      <c r="AG166" s="93" t="str">
        <f t="shared" si="141"/>
        <v>W</v>
      </c>
      <c r="AH166" s="64" t="str">
        <f t="shared" si="142"/>
        <v>1/6</v>
      </c>
      <c r="AI166" s="64">
        <f t="shared" si="143"/>
        <v>1</v>
      </c>
      <c r="AJ166" s="82">
        <f t="shared" si="144"/>
        <v>2</v>
      </c>
      <c r="AK166" s="82">
        <f t="shared" si="145"/>
        <v>18</v>
      </c>
      <c r="AL166" s="83">
        <f t="shared" si="146"/>
        <v>8</v>
      </c>
      <c r="AM166" s="64" t="str">
        <f t="shared" si="147"/>
        <v>N</v>
      </c>
      <c r="AN166" s="81">
        <f t="shared" si="148"/>
        <v>8</v>
      </c>
      <c r="AO166" s="81">
        <f t="shared" si="149"/>
        <v>24</v>
      </c>
      <c r="AP166" s="85">
        <f t="shared" si="150"/>
        <v>-94</v>
      </c>
      <c r="AQ166" s="64" t="str">
        <f t="shared" si="151"/>
        <v>Y</v>
      </c>
      <c r="AR166" s="87">
        <f t="shared" si="152"/>
        <v>66</v>
      </c>
      <c r="AS166" s="93" t="str">
        <f t="shared" si="153"/>
        <v>L</v>
      </c>
      <c r="AT166" s="64" t="str">
        <f t="shared" si="154"/>
        <v>2/5</v>
      </c>
      <c r="AU166" s="64">
        <f t="shared" si="163"/>
        <v>5</v>
      </c>
      <c r="AV166" s="82">
        <f t="shared" si="155"/>
        <v>8</v>
      </c>
      <c r="AW166" s="82">
        <f t="shared" si="164"/>
        <v>0</v>
      </c>
      <c r="AX166" s="83">
        <f t="shared" si="156"/>
        <v>-48</v>
      </c>
      <c r="AY166" s="64" t="str">
        <f t="shared" si="157"/>
        <v>Y</v>
      </c>
      <c r="AZ166" s="81">
        <f t="shared" si="158"/>
        <v>8</v>
      </c>
      <c r="BA166" s="81">
        <f t="shared" si="165"/>
        <v>0</v>
      </c>
      <c r="BB166" s="85">
        <f t="shared" si="159"/>
        <v>-68</v>
      </c>
      <c r="BC166" s="64" t="str">
        <f t="shared" si="160"/>
        <v>Y</v>
      </c>
      <c r="BD166" s="87">
        <f t="shared" si="166"/>
        <v>52</v>
      </c>
    </row>
    <row r="167" spans="1:56">
      <c r="A167" s="197">
        <f t="shared" si="161"/>
        <v>157</v>
      </c>
      <c r="B167" s="198">
        <f>Data!B167</f>
        <v>36</v>
      </c>
      <c r="D167" s="73">
        <f t="shared" si="132"/>
        <v>6</v>
      </c>
      <c r="F167" s="86">
        <f t="shared" si="182"/>
        <v>1</v>
      </c>
      <c r="G167" s="86" t="str">
        <f t="shared" si="133"/>
        <v xml:space="preserve"> </v>
      </c>
      <c r="H167" s="64" t="str">
        <f t="shared" si="134"/>
        <v>Y</v>
      </c>
      <c r="I167" s="64" t="str">
        <f t="shared" si="135"/>
        <v>1/6</v>
      </c>
      <c r="J167" s="64">
        <f t="shared" si="136"/>
        <v>1</v>
      </c>
      <c r="K167" s="82">
        <f t="shared" si="181"/>
        <v>8</v>
      </c>
      <c r="L167" s="82">
        <f t="shared" si="183"/>
        <v>0</v>
      </c>
      <c r="M167" s="83">
        <f t="shared" si="184"/>
        <v>-70</v>
      </c>
      <c r="N167" s="64" t="str">
        <f t="shared" si="162"/>
        <v>Y</v>
      </c>
      <c r="O167" s="81">
        <f t="shared" si="177"/>
        <v>8</v>
      </c>
      <c r="P167" s="81">
        <f t="shared" si="178"/>
        <v>0</v>
      </c>
      <c r="Q167" s="85">
        <f t="shared" si="179"/>
        <v>-94</v>
      </c>
      <c r="R167" s="64" t="str">
        <f t="shared" si="180"/>
        <v>Y</v>
      </c>
      <c r="S167" s="87">
        <f t="shared" si="167"/>
        <v>56</v>
      </c>
      <c r="T167" s="86" t="str">
        <f t="shared" si="137"/>
        <v xml:space="preserve"> </v>
      </c>
      <c r="U167" s="64" t="str">
        <f t="shared" si="138"/>
        <v>Y</v>
      </c>
      <c r="V167" s="64" t="str">
        <f t="shared" si="139"/>
        <v>1/6</v>
      </c>
      <c r="W167" s="64">
        <f t="shared" si="140"/>
        <v>1</v>
      </c>
      <c r="X167" s="82">
        <f t="shared" si="168"/>
        <v>8</v>
      </c>
      <c r="Y167" s="82">
        <f t="shared" si="169"/>
        <v>0</v>
      </c>
      <c r="Z167" s="83">
        <f t="shared" si="170"/>
        <v>-80</v>
      </c>
      <c r="AA167" s="64" t="str">
        <f t="shared" si="171"/>
        <v>Y</v>
      </c>
      <c r="AB167" s="81">
        <f t="shared" si="172"/>
        <v>8</v>
      </c>
      <c r="AC167" s="81">
        <f t="shared" si="173"/>
        <v>0</v>
      </c>
      <c r="AD167" s="85">
        <f t="shared" si="174"/>
        <v>-80</v>
      </c>
      <c r="AE167" s="64" t="str">
        <f t="shared" si="175"/>
        <v>Y</v>
      </c>
      <c r="AF167" s="87">
        <f t="shared" si="176"/>
        <v>54</v>
      </c>
      <c r="AG167" s="93" t="str">
        <f t="shared" si="141"/>
        <v>W</v>
      </c>
      <c r="AH167" s="64" t="str">
        <f t="shared" si="142"/>
        <v>1/6</v>
      </c>
      <c r="AI167" s="64">
        <f t="shared" si="143"/>
        <v>1</v>
      </c>
      <c r="AJ167" s="82">
        <f t="shared" si="144"/>
        <v>2</v>
      </c>
      <c r="AK167" s="82">
        <f t="shared" si="145"/>
        <v>6</v>
      </c>
      <c r="AL167" s="83">
        <f t="shared" si="146"/>
        <v>12</v>
      </c>
      <c r="AM167" s="64" t="str">
        <f t="shared" si="147"/>
        <v>N</v>
      </c>
      <c r="AN167" s="81">
        <f t="shared" si="148"/>
        <v>8</v>
      </c>
      <c r="AO167" s="81">
        <f t="shared" si="149"/>
        <v>24</v>
      </c>
      <c r="AP167" s="85">
        <f t="shared" si="150"/>
        <v>-78</v>
      </c>
      <c r="AQ167" s="64" t="str">
        <f t="shared" si="151"/>
        <v>Y</v>
      </c>
      <c r="AR167" s="87">
        <f t="shared" si="152"/>
        <v>66</v>
      </c>
      <c r="AS167" s="93" t="str">
        <f t="shared" si="153"/>
        <v>L</v>
      </c>
      <c r="AT167" s="64" t="str">
        <f t="shared" si="154"/>
        <v>3/4</v>
      </c>
      <c r="AU167" s="64">
        <f t="shared" si="163"/>
        <v>6</v>
      </c>
      <c r="AV167" s="82">
        <f t="shared" si="155"/>
        <v>8</v>
      </c>
      <c r="AW167" s="82">
        <f t="shared" si="164"/>
        <v>0</v>
      </c>
      <c r="AX167" s="83">
        <f t="shared" si="156"/>
        <v>-56</v>
      </c>
      <c r="AY167" s="64" t="str">
        <f t="shared" si="157"/>
        <v>Y</v>
      </c>
      <c r="AZ167" s="81">
        <f t="shared" si="158"/>
        <v>8</v>
      </c>
      <c r="BA167" s="81">
        <f t="shared" si="165"/>
        <v>0</v>
      </c>
      <c r="BB167" s="85">
        <f t="shared" si="159"/>
        <v>-76</v>
      </c>
      <c r="BC167" s="64" t="str">
        <f t="shared" si="160"/>
        <v>Y</v>
      </c>
      <c r="BD167" s="87">
        <f t="shared" si="166"/>
        <v>52</v>
      </c>
    </row>
    <row r="168" spans="1:56">
      <c r="A168" s="197">
        <f t="shared" si="161"/>
        <v>158</v>
      </c>
      <c r="B168" s="198">
        <f>Data!B168</f>
        <v>17</v>
      </c>
      <c r="D168" s="73">
        <f t="shared" si="132"/>
        <v>3</v>
      </c>
      <c r="F168" s="86">
        <f t="shared" si="182"/>
        <v>2</v>
      </c>
      <c r="G168" s="86" t="str">
        <f t="shared" si="133"/>
        <v>W</v>
      </c>
      <c r="H168" s="64" t="str">
        <f t="shared" si="134"/>
        <v>N</v>
      </c>
      <c r="I168" s="64" t="str">
        <f t="shared" si="135"/>
        <v xml:space="preserve"> </v>
      </c>
      <c r="J168" s="64" t="str">
        <f t="shared" si="136"/>
        <v xml:space="preserve"> </v>
      </c>
      <c r="K168" s="82" t="str">
        <f t="shared" si="181"/>
        <v>0</v>
      </c>
      <c r="L168" s="82">
        <f t="shared" si="183"/>
        <v>24</v>
      </c>
      <c r="M168" s="83">
        <f t="shared" si="184"/>
        <v>-46</v>
      </c>
      <c r="N168" s="64" t="str">
        <f t="shared" si="162"/>
        <v>Y</v>
      </c>
      <c r="O168" s="81" t="str">
        <f t="shared" si="177"/>
        <v>0</v>
      </c>
      <c r="P168" s="81">
        <f t="shared" si="178"/>
        <v>24</v>
      </c>
      <c r="Q168" s="85">
        <f t="shared" si="179"/>
        <v>-70</v>
      </c>
      <c r="R168" s="64" t="str">
        <f t="shared" si="180"/>
        <v>Y</v>
      </c>
      <c r="S168" s="87">
        <f t="shared" si="167"/>
        <v>56</v>
      </c>
      <c r="T168" s="86" t="str">
        <f t="shared" si="137"/>
        <v>W</v>
      </c>
      <c r="U168" s="64" t="str">
        <f t="shared" si="138"/>
        <v>N</v>
      </c>
      <c r="V168" s="64" t="str">
        <f t="shared" si="139"/>
        <v xml:space="preserve"> </v>
      </c>
      <c r="W168" s="64" t="str">
        <f t="shared" si="140"/>
        <v xml:space="preserve"> </v>
      </c>
      <c r="X168" s="82" t="str">
        <f t="shared" si="168"/>
        <v>0</v>
      </c>
      <c r="Y168" s="82">
        <f t="shared" si="169"/>
        <v>24</v>
      </c>
      <c r="Z168" s="83">
        <f t="shared" si="170"/>
        <v>-56</v>
      </c>
      <c r="AA168" s="64" t="str">
        <f t="shared" si="171"/>
        <v>Y</v>
      </c>
      <c r="AB168" s="81" t="str">
        <f t="shared" si="172"/>
        <v>0</v>
      </c>
      <c r="AC168" s="81">
        <f t="shared" si="173"/>
        <v>24</v>
      </c>
      <c r="AD168" s="85">
        <f t="shared" si="174"/>
        <v>-56</v>
      </c>
      <c r="AE168" s="64" t="str">
        <f t="shared" si="175"/>
        <v>Y</v>
      </c>
      <c r="AF168" s="87">
        <f t="shared" si="176"/>
        <v>54</v>
      </c>
      <c r="AG168" s="93" t="str">
        <f t="shared" si="141"/>
        <v>W</v>
      </c>
      <c r="AH168" s="64" t="str">
        <f t="shared" si="142"/>
        <v>1/6</v>
      </c>
      <c r="AI168" s="64">
        <f t="shared" si="143"/>
        <v>1</v>
      </c>
      <c r="AJ168" s="82">
        <f t="shared" si="144"/>
        <v>2</v>
      </c>
      <c r="AK168" s="82">
        <f t="shared" si="145"/>
        <v>6</v>
      </c>
      <c r="AL168" s="83">
        <f t="shared" si="146"/>
        <v>16</v>
      </c>
      <c r="AM168" s="64" t="str">
        <f t="shared" si="147"/>
        <v>N</v>
      </c>
      <c r="AN168" s="81">
        <f t="shared" si="148"/>
        <v>8</v>
      </c>
      <c r="AO168" s="81">
        <f t="shared" si="149"/>
        <v>24</v>
      </c>
      <c r="AP168" s="85">
        <f t="shared" si="150"/>
        <v>-62</v>
      </c>
      <c r="AQ168" s="64" t="str">
        <f t="shared" si="151"/>
        <v>Y</v>
      </c>
      <c r="AR168" s="87">
        <f t="shared" si="152"/>
        <v>66</v>
      </c>
      <c r="AS168" s="93" t="str">
        <f t="shared" si="153"/>
        <v>L</v>
      </c>
      <c r="AT168" s="64" t="str">
        <f t="shared" si="154"/>
        <v>1/6</v>
      </c>
      <c r="AU168" s="64">
        <f t="shared" si="163"/>
        <v>7</v>
      </c>
      <c r="AV168" s="82">
        <f t="shared" si="155"/>
        <v>8</v>
      </c>
      <c r="AW168" s="82">
        <f t="shared" si="164"/>
        <v>0</v>
      </c>
      <c r="AX168" s="83">
        <f t="shared" si="156"/>
        <v>-64</v>
      </c>
      <c r="AY168" s="64" t="str">
        <f t="shared" si="157"/>
        <v>Y</v>
      </c>
      <c r="AZ168" s="81">
        <f t="shared" si="158"/>
        <v>8</v>
      </c>
      <c r="BA168" s="81">
        <f t="shared" si="165"/>
        <v>0</v>
      </c>
      <c r="BB168" s="85">
        <f t="shared" si="159"/>
        <v>-84</v>
      </c>
      <c r="BC168" s="64" t="str">
        <f t="shared" si="160"/>
        <v>Y</v>
      </c>
      <c r="BD168" s="87">
        <f t="shared" si="166"/>
        <v>52</v>
      </c>
    </row>
    <row r="169" spans="1:56">
      <c r="A169" s="197">
        <f t="shared" si="161"/>
        <v>159</v>
      </c>
      <c r="B169" s="198">
        <f>Data!B169</f>
        <v>1</v>
      </c>
      <c r="D169" s="73">
        <f t="shared" si="132"/>
        <v>1</v>
      </c>
      <c r="F169" s="86">
        <f t="shared" si="182"/>
        <v>3</v>
      </c>
      <c r="G169" s="86" t="str">
        <f t="shared" si="133"/>
        <v xml:space="preserve"> </v>
      </c>
      <c r="H169" s="64" t="str">
        <f t="shared" si="134"/>
        <v>N</v>
      </c>
      <c r="I169" s="64" t="str">
        <f t="shared" si="135"/>
        <v xml:space="preserve"> </v>
      </c>
      <c r="J169" s="64" t="str">
        <f t="shared" si="136"/>
        <v xml:space="preserve"> </v>
      </c>
      <c r="K169" s="82" t="str">
        <f t="shared" si="181"/>
        <v>0</v>
      </c>
      <c r="L169" s="82">
        <f t="shared" si="183"/>
        <v>0</v>
      </c>
      <c r="M169" s="83">
        <f t="shared" si="184"/>
        <v>-46</v>
      </c>
      <c r="N169" s="64" t="str">
        <f t="shared" si="162"/>
        <v>Y</v>
      </c>
      <c r="O169" s="81" t="str">
        <f t="shared" si="177"/>
        <v>0</v>
      </c>
      <c r="P169" s="81">
        <f t="shared" si="178"/>
        <v>0</v>
      </c>
      <c r="Q169" s="85">
        <f t="shared" si="179"/>
        <v>-70</v>
      </c>
      <c r="R169" s="64" t="str">
        <f t="shared" si="180"/>
        <v>Y</v>
      </c>
      <c r="S169" s="87">
        <f t="shared" si="167"/>
        <v>56</v>
      </c>
      <c r="T169" s="86" t="str">
        <f t="shared" si="137"/>
        <v xml:space="preserve"> </v>
      </c>
      <c r="U169" s="64" t="str">
        <f t="shared" si="138"/>
        <v>N</v>
      </c>
      <c r="V169" s="64" t="str">
        <f t="shared" si="139"/>
        <v xml:space="preserve"> </v>
      </c>
      <c r="W169" s="64" t="str">
        <f t="shared" si="140"/>
        <v xml:space="preserve"> </v>
      </c>
      <c r="X169" s="82" t="str">
        <f t="shared" si="168"/>
        <v>0</v>
      </c>
      <c r="Y169" s="82">
        <f t="shared" si="169"/>
        <v>0</v>
      </c>
      <c r="Z169" s="83">
        <f t="shared" si="170"/>
        <v>-56</v>
      </c>
      <c r="AA169" s="64" t="str">
        <f t="shared" si="171"/>
        <v>Y</v>
      </c>
      <c r="AB169" s="81" t="str">
        <f t="shared" si="172"/>
        <v>0</v>
      </c>
      <c r="AC169" s="81">
        <f t="shared" si="173"/>
        <v>0</v>
      </c>
      <c r="AD169" s="85">
        <f t="shared" si="174"/>
        <v>-56</v>
      </c>
      <c r="AE169" s="64" t="str">
        <f t="shared" si="175"/>
        <v>Y</v>
      </c>
      <c r="AF169" s="87">
        <f t="shared" si="176"/>
        <v>54</v>
      </c>
      <c r="AG169" s="93" t="str">
        <f t="shared" si="141"/>
        <v>L</v>
      </c>
      <c r="AH169" s="64" t="str">
        <f t="shared" si="142"/>
        <v>2/5</v>
      </c>
      <c r="AI169" s="64">
        <f t="shared" si="143"/>
        <v>2</v>
      </c>
      <c r="AJ169" s="82">
        <f t="shared" si="144"/>
        <v>2</v>
      </c>
      <c r="AK169" s="82">
        <f t="shared" si="145"/>
        <v>0</v>
      </c>
      <c r="AL169" s="83">
        <f t="shared" si="146"/>
        <v>14</v>
      </c>
      <c r="AM169" s="64" t="str">
        <f t="shared" si="147"/>
        <v>N</v>
      </c>
      <c r="AN169" s="81">
        <f t="shared" si="148"/>
        <v>8</v>
      </c>
      <c r="AO169" s="81">
        <f t="shared" si="149"/>
        <v>0</v>
      </c>
      <c r="AP169" s="85">
        <f t="shared" si="150"/>
        <v>-70</v>
      </c>
      <c r="AQ169" s="64" t="str">
        <f t="shared" si="151"/>
        <v>Y</v>
      </c>
      <c r="AR169" s="87">
        <f t="shared" si="152"/>
        <v>66</v>
      </c>
      <c r="AS169" s="93" t="str">
        <f t="shared" si="153"/>
        <v>L</v>
      </c>
      <c r="AT169" s="64" t="str">
        <f t="shared" si="154"/>
        <v>2/5</v>
      </c>
      <c r="AU169" s="64">
        <f t="shared" si="163"/>
        <v>8</v>
      </c>
      <c r="AV169" s="82">
        <f t="shared" si="155"/>
        <v>8</v>
      </c>
      <c r="AW169" s="82">
        <f t="shared" si="164"/>
        <v>0</v>
      </c>
      <c r="AX169" s="83">
        <f t="shared" si="156"/>
        <v>-72</v>
      </c>
      <c r="AY169" s="64" t="str">
        <f t="shared" si="157"/>
        <v>Y</v>
      </c>
      <c r="AZ169" s="81">
        <f t="shared" si="158"/>
        <v>8</v>
      </c>
      <c r="BA169" s="81">
        <f t="shared" si="165"/>
        <v>0</v>
      </c>
      <c r="BB169" s="85">
        <f t="shared" si="159"/>
        <v>-92</v>
      </c>
      <c r="BC169" s="64" t="str">
        <f t="shared" si="160"/>
        <v>Y</v>
      </c>
      <c r="BD169" s="87">
        <f t="shared" si="166"/>
        <v>52</v>
      </c>
    </row>
    <row r="170" spans="1:56">
      <c r="A170" s="197">
        <f t="shared" si="161"/>
        <v>160</v>
      </c>
      <c r="B170" s="198">
        <f>Data!B170</f>
        <v>18</v>
      </c>
      <c r="D170" s="73">
        <f t="shared" si="132"/>
        <v>3</v>
      </c>
      <c r="F170" s="86">
        <f t="shared" si="182"/>
        <v>4</v>
      </c>
      <c r="G170" s="86" t="str">
        <f t="shared" si="133"/>
        <v xml:space="preserve"> </v>
      </c>
      <c r="H170" s="64" t="str">
        <f t="shared" si="134"/>
        <v>N</v>
      </c>
      <c r="I170" s="64" t="str">
        <f t="shared" si="135"/>
        <v xml:space="preserve"> </v>
      </c>
      <c r="J170" s="64" t="str">
        <f t="shared" si="136"/>
        <v xml:space="preserve"> </v>
      </c>
      <c r="K170" s="82" t="str">
        <f t="shared" si="181"/>
        <v>0</v>
      </c>
      <c r="L170" s="82">
        <f t="shared" si="183"/>
        <v>0</v>
      </c>
      <c r="M170" s="83">
        <f t="shared" si="184"/>
        <v>-46</v>
      </c>
      <c r="N170" s="64" t="str">
        <f t="shared" si="162"/>
        <v>Y</v>
      </c>
      <c r="O170" s="81" t="str">
        <f t="shared" si="177"/>
        <v>0</v>
      </c>
      <c r="P170" s="81">
        <f t="shared" si="178"/>
        <v>0</v>
      </c>
      <c r="Q170" s="85">
        <f t="shared" si="179"/>
        <v>-70</v>
      </c>
      <c r="R170" s="64" t="str">
        <f t="shared" si="180"/>
        <v>Y</v>
      </c>
      <c r="S170" s="87">
        <f t="shared" si="167"/>
        <v>56</v>
      </c>
      <c r="T170" s="86" t="str">
        <f t="shared" si="137"/>
        <v xml:space="preserve"> </v>
      </c>
      <c r="U170" s="64" t="str">
        <f t="shared" si="138"/>
        <v>N</v>
      </c>
      <c r="V170" s="64" t="str">
        <f t="shared" si="139"/>
        <v xml:space="preserve"> </v>
      </c>
      <c r="W170" s="64" t="str">
        <f t="shared" si="140"/>
        <v xml:space="preserve"> </v>
      </c>
      <c r="X170" s="82" t="str">
        <f t="shared" si="168"/>
        <v>0</v>
      </c>
      <c r="Y170" s="82">
        <f t="shared" si="169"/>
        <v>0</v>
      </c>
      <c r="Z170" s="83">
        <f t="shared" si="170"/>
        <v>-56</v>
      </c>
      <c r="AA170" s="64" t="str">
        <f t="shared" si="171"/>
        <v>Y</v>
      </c>
      <c r="AB170" s="81" t="str">
        <f t="shared" si="172"/>
        <v>0</v>
      </c>
      <c r="AC170" s="81">
        <f t="shared" si="173"/>
        <v>0</v>
      </c>
      <c r="AD170" s="85">
        <f t="shared" si="174"/>
        <v>-56</v>
      </c>
      <c r="AE170" s="64" t="str">
        <f t="shared" si="175"/>
        <v>Y</v>
      </c>
      <c r="AF170" s="87">
        <f t="shared" si="176"/>
        <v>54</v>
      </c>
      <c r="AG170" s="93" t="str">
        <f t="shared" si="141"/>
        <v>L</v>
      </c>
      <c r="AH170" s="64" t="str">
        <f t="shared" si="142"/>
        <v>3/4</v>
      </c>
      <c r="AI170" s="64">
        <f t="shared" si="143"/>
        <v>3</v>
      </c>
      <c r="AJ170" s="82">
        <f t="shared" si="144"/>
        <v>4</v>
      </c>
      <c r="AK170" s="82">
        <f t="shared" si="145"/>
        <v>0</v>
      </c>
      <c r="AL170" s="83">
        <f t="shared" si="146"/>
        <v>10</v>
      </c>
      <c r="AM170" s="64" t="str">
        <f t="shared" si="147"/>
        <v>N</v>
      </c>
      <c r="AN170" s="81">
        <f t="shared" si="148"/>
        <v>8</v>
      </c>
      <c r="AO170" s="81">
        <f t="shared" si="149"/>
        <v>0</v>
      </c>
      <c r="AP170" s="85">
        <f t="shared" si="150"/>
        <v>-78</v>
      </c>
      <c r="AQ170" s="64" t="str">
        <f t="shared" si="151"/>
        <v>Y</v>
      </c>
      <c r="AR170" s="87">
        <f t="shared" si="152"/>
        <v>66</v>
      </c>
      <c r="AS170" s="93" t="str">
        <f t="shared" si="153"/>
        <v>L</v>
      </c>
      <c r="AT170" s="64" t="str">
        <f t="shared" si="154"/>
        <v>3/4</v>
      </c>
      <c r="AU170" s="64">
        <f t="shared" si="163"/>
        <v>9</v>
      </c>
      <c r="AV170" s="82">
        <f t="shared" si="155"/>
        <v>8</v>
      </c>
      <c r="AW170" s="82">
        <f t="shared" si="164"/>
        <v>0</v>
      </c>
      <c r="AX170" s="83">
        <f t="shared" si="156"/>
        <v>-80</v>
      </c>
      <c r="AY170" s="64" t="str">
        <f t="shared" si="157"/>
        <v>Y</v>
      </c>
      <c r="AZ170" s="81">
        <f t="shared" si="158"/>
        <v>8</v>
      </c>
      <c r="BA170" s="81">
        <f t="shared" si="165"/>
        <v>0</v>
      </c>
      <c r="BB170" s="85">
        <f t="shared" si="159"/>
        <v>-100</v>
      </c>
      <c r="BC170" s="64" t="str">
        <f t="shared" si="160"/>
        <v>Y</v>
      </c>
      <c r="BD170" s="87">
        <f t="shared" si="166"/>
        <v>52</v>
      </c>
    </row>
    <row r="171" spans="1:56">
      <c r="A171" s="197">
        <f t="shared" si="161"/>
        <v>161</v>
      </c>
      <c r="B171" s="198">
        <f>Data!B171</f>
        <v>10</v>
      </c>
      <c r="D171" s="73">
        <f t="shared" si="132"/>
        <v>2</v>
      </c>
      <c r="F171" s="86">
        <f t="shared" si="182"/>
        <v>5</v>
      </c>
      <c r="G171" s="86" t="str">
        <f t="shared" si="133"/>
        <v xml:space="preserve"> </v>
      </c>
      <c r="H171" s="64" t="str">
        <f t="shared" si="134"/>
        <v>N</v>
      </c>
      <c r="I171" s="64" t="str">
        <f t="shared" si="135"/>
        <v xml:space="preserve"> </v>
      </c>
      <c r="J171" s="64" t="str">
        <f t="shared" si="136"/>
        <v xml:space="preserve"> </v>
      </c>
      <c r="K171" s="82" t="str">
        <f t="shared" si="181"/>
        <v>0</v>
      </c>
      <c r="L171" s="82">
        <f t="shared" si="183"/>
        <v>0</v>
      </c>
      <c r="M171" s="83">
        <f t="shared" si="184"/>
        <v>-46</v>
      </c>
      <c r="N171" s="64" t="str">
        <f t="shared" si="162"/>
        <v>Y</v>
      </c>
      <c r="O171" s="81" t="str">
        <f t="shared" si="177"/>
        <v>0</v>
      </c>
      <c r="P171" s="81">
        <f t="shared" si="178"/>
        <v>0</v>
      </c>
      <c r="Q171" s="85">
        <f t="shared" si="179"/>
        <v>-70</v>
      </c>
      <c r="R171" s="64" t="str">
        <f t="shared" si="180"/>
        <v>Y</v>
      </c>
      <c r="S171" s="87">
        <f t="shared" si="167"/>
        <v>56</v>
      </c>
      <c r="T171" s="86" t="str">
        <f t="shared" si="137"/>
        <v xml:space="preserve"> </v>
      </c>
      <c r="U171" s="64" t="str">
        <f t="shared" si="138"/>
        <v>N</v>
      </c>
      <c r="V171" s="64" t="str">
        <f t="shared" si="139"/>
        <v xml:space="preserve"> </v>
      </c>
      <c r="W171" s="64" t="str">
        <f t="shared" si="140"/>
        <v xml:space="preserve"> </v>
      </c>
      <c r="X171" s="82" t="str">
        <f t="shared" si="168"/>
        <v>0</v>
      </c>
      <c r="Y171" s="82">
        <f t="shared" si="169"/>
        <v>0</v>
      </c>
      <c r="Z171" s="83">
        <f t="shared" si="170"/>
        <v>-56</v>
      </c>
      <c r="AA171" s="64" t="str">
        <f t="shared" si="171"/>
        <v>Y</v>
      </c>
      <c r="AB171" s="81" t="str">
        <f t="shared" si="172"/>
        <v>0</v>
      </c>
      <c r="AC171" s="81">
        <f t="shared" si="173"/>
        <v>0</v>
      </c>
      <c r="AD171" s="85">
        <f t="shared" si="174"/>
        <v>-56</v>
      </c>
      <c r="AE171" s="64" t="str">
        <f t="shared" si="175"/>
        <v>Y</v>
      </c>
      <c r="AF171" s="87">
        <f t="shared" si="176"/>
        <v>54</v>
      </c>
      <c r="AG171" s="93" t="str">
        <f t="shared" si="141"/>
        <v>W</v>
      </c>
      <c r="AH171" s="64" t="str">
        <f t="shared" si="142"/>
        <v>1/6</v>
      </c>
      <c r="AI171" s="64">
        <f t="shared" si="143"/>
        <v>1</v>
      </c>
      <c r="AJ171" s="82">
        <f t="shared" si="144"/>
        <v>2</v>
      </c>
      <c r="AK171" s="82">
        <f t="shared" si="145"/>
        <v>12</v>
      </c>
      <c r="AL171" s="83">
        <f t="shared" si="146"/>
        <v>20</v>
      </c>
      <c r="AM171" s="64" t="str">
        <f t="shared" si="147"/>
        <v>N</v>
      </c>
      <c r="AN171" s="81">
        <f t="shared" si="148"/>
        <v>8</v>
      </c>
      <c r="AO171" s="81">
        <f t="shared" si="149"/>
        <v>24</v>
      </c>
      <c r="AP171" s="85">
        <f t="shared" si="150"/>
        <v>-62</v>
      </c>
      <c r="AQ171" s="64" t="str">
        <f t="shared" si="151"/>
        <v>Y</v>
      </c>
      <c r="AR171" s="87">
        <f t="shared" si="152"/>
        <v>66</v>
      </c>
      <c r="AS171" s="93" t="str">
        <f t="shared" si="153"/>
        <v>W</v>
      </c>
      <c r="AT171" s="64" t="str">
        <f t="shared" si="154"/>
        <v>1/6</v>
      </c>
      <c r="AU171" s="64">
        <f t="shared" si="163"/>
        <v>1</v>
      </c>
      <c r="AV171" s="82">
        <f t="shared" si="155"/>
        <v>8</v>
      </c>
      <c r="AW171" s="82">
        <f t="shared" si="164"/>
        <v>24</v>
      </c>
      <c r="AX171" s="83">
        <f t="shared" si="156"/>
        <v>-64</v>
      </c>
      <c r="AY171" s="64" t="str">
        <f t="shared" si="157"/>
        <v>Y</v>
      </c>
      <c r="AZ171" s="81">
        <f t="shared" si="158"/>
        <v>8</v>
      </c>
      <c r="BA171" s="81">
        <f t="shared" si="165"/>
        <v>24</v>
      </c>
      <c r="BB171" s="85">
        <f t="shared" si="159"/>
        <v>-84</v>
      </c>
      <c r="BC171" s="64" t="str">
        <f t="shared" si="160"/>
        <v>Y</v>
      </c>
      <c r="BD171" s="87">
        <f t="shared" si="166"/>
        <v>52</v>
      </c>
    </row>
    <row r="172" spans="1:56">
      <c r="A172" s="197">
        <f t="shared" si="161"/>
        <v>162</v>
      </c>
      <c r="B172" s="198">
        <f>Data!B172</f>
        <v>14</v>
      </c>
      <c r="D172" s="73">
        <f t="shared" si="132"/>
        <v>3</v>
      </c>
      <c r="F172" s="86">
        <f t="shared" si="182"/>
        <v>6</v>
      </c>
      <c r="G172" s="86" t="str">
        <f t="shared" si="133"/>
        <v xml:space="preserve"> </v>
      </c>
      <c r="H172" s="64" t="str">
        <f t="shared" si="134"/>
        <v>N</v>
      </c>
      <c r="I172" s="64" t="str">
        <f t="shared" si="135"/>
        <v xml:space="preserve"> </v>
      </c>
      <c r="J172" s="64" t="str">
        <f t="shared" si="136"/>
        <v xml:space="preserve"> </v>
      </c>
      <c r="K172" s="82" t="str">
        <f t="shared" si="181"/>
        <v>0</v>
      </c>
      <c r="L172" s="82">
        <f t="shared" si="183"/>
        <v>0</v>
      </c>
      <c r="M172" s="83">
        <f t="shared" si="184"/>
        <v>-46</v>
      </c>
      <c r="N172" s="64" t="str">
        <f t="shared" si="162"/>
        <v>Y</v>
      </c>
      <c r="O172" s="81" t="str">
        <f t="shared" si="177"/>
        <v>0</v>
      </c>
      <c r="P172" s="81">
        <f t="shared" si="178"/>
        <v>0</v>
      </c>
      <c r="Q172" s="85">
        <f t="shared" si="179"/>
        <v>-70</v>
      </c>
      <c r="R172" s="64" t="str">
        <f t="shared" si="180"/>
        <v>Y</v>
      </c>
      <c r="S172" s="87">
        <f t="shared" si="167"/>
        <v>56</v>
      </c>
      <c r="T172" s="86" t="str">
        <f t="shared" si="137"/>
        <v xml:space="preserve"> </v>
      </c>
      <c r="U172" s="64" t="str">
        <f t="shared" si="138"/>
        <v>N</v>
      </c>
      <c r="V172" s="64" t="str">
        <f t="shared" si="139"/>
        <v xml:space="preserve"> </v>
      </c>
      <c r="W172" s="64" t="str">
        <f t="shared" si="140"/>
        <v xml:space="preserve"> </v>
      </c>
      <c r="X172" s="82" t="str">
        <f t="shared" si="168"/>
        <v>0</v>
      </c>
      <c r="Y172" s="82">
        <f t="shared" si="169"/>
        <v>0</v>
      </c>
      <c r="Z172" s="83">
        <f t="shared" si="170"/>
        <v>-56</v>
      </c>
      <c r="AA172" s="64" t="str">
        <f t="shared" si="171"/>
        <v>Y</v>
      </c>
      <c r="AB172" s="81" t="str">
        <f t="shared" si="172"/>
        <v>0</v>
      </c>
      <c r="AC172" s="81">
        <f t="shared" si="173"/>
        <v>0</v>
      </c>
      <c r="AD172" s="85">
        <f t="shared" si="174"/>
        <v>-56</v>
      </c>
      <c r="AE172" s="64" t="str">
        <f t="shared" si="175"/>
        <v>Y</v>
      </c>
      <c r="AF172" s="87">
        <f t="shared" si="176"/>
        <v>54</v>
      </c>
      <c r="AG172" s="93" t="str">
        <f t="shared" si="141"/>
        <v>L</v>
      </c>
      <c r="AH172" s="64" t="str">
        <f t="shared" si="142"/>
        <v>2/5</v>
      </c>
      <c r="AI172" s="64">
        <f t="shared" si="143"/>
        <v>2</v>
      </c>
      <c r="AJ172" s="82">
        <f t="shared" si="144"/>
        <v>2</v>
      </c>
      <c r="AK172" s="82">
        <f t="shared" si="145"/>
        <v>0</v>
      </c>
      <c r="AL172" s="83">
        <f t="shared" si="146"/>
        <v>18</v>
      </c>
      <c r="AM172" s="64" t="str">
        <f t="shared" si="147"/>
        <v>N</v>
      </c>
      <c r="AN172" s="81">
        <f t="shared" si="148"/>
        <v>8</v>
      </c>
      <c r="AO172" s="81">
        <f t="shared" si="149"/>
        <v>0</v>
      </c>
      <c r="AP172" s="85">
        <f t="shared" si="150"/>
        <v>-70</v>
      </c>
      <c r="AQ172" s="64" t="str">
        <f t="shared" si="151"/>
        <v>Y</v>
      </c>
      <c r="AR172" s="87">
        <f t="shared" si="152"/>
        <v>66</v>
      </c>
      <c r="AS172" s="93" t="str">
        <f t="shared" si="153"/>
        <v>L</v>
      </c>
      <c r="AT172" s="64" t="str">
        <f t="shared" si="154"/>
        <v>2/5</v>
      </c>
      <c r="AU172" s="64">
        <f t="shared" si="163"/>
        <v>2</v>
      </c>
      <c r="AV172" s="82">
        <f t="shared" si="155"/>
        <v>8</v>
      </c>
      <c r="AW172" s="82">
        <f t="shared" si="164"/>
        <v>0</v>
      </c>
      <c r="AX172" s="83">
        <f t="shared" si="156"/>
        <v>-72</v>
      </c>
      <c r="AY172" s="64" t="str">
        <f t="shared" si="157"/>
        <v>Y</v>
      </c>
      <c r="AZ172" s="81">
        <f t="shared" si="158"/>
        <v>8</v>
      </c>
      <c r="BA172" s="81">
        <f t="shared" si="165"/>
        <v>0</v>
      </c>
      <c r="BB172" s="85">
        <f t="shared" si="159"/>
        <v>-92</v>
      </c>
      <c r="BC172" s="64" t="str">
        <f t="shared" si="160"/>
        <v>Y</v>
      </c>
      <c r="BD172" s="87">
        <f t="shared" si="166"/>
        <v>52</v>
      </c>
    </row>
    <row r="173" spans="1:56">
      <c r="A173" s="197">
        <f t="shared" si="161"/>
        <v>163</v>
      </c>
      <c r="B173" s="198">
        <f>Data!B173</f>
        <v>30</v>
      </c>
      <c r="D173" s="73">
        <f t="shared" si="132"/>
        <v>5</v>
      </c>
      <c r="F173" s="86">
        <f t="shared" si="182"/>
        <v>1</v>
      </c>
      <c r="G173" s="86" t="str">
        <f t="shared" si="133"/>
        <v xml:space="preserve"> </v>
      </c>
      <c r="H173" s="64" t="str">
        <f t="shared" si="134"/>
        <v>Y</v>
      </c>
      <c r="I173" s="64" t="str">
        <f t="shared" si="135"/>
        <v>1/6</v>
      </c>
      <c r="J173" s="64">
        <f t="shared" si="136"/>
        <v>1</v>
      </c>
      <c r="K173" s="82">
        <f t="shared" si="181"/>
        <v>8</v>
      </c>
      <c r="L173" s="82">
        <f t="shared" si="183"/>
        <v>0</v>
      </c>
      <c r="M173" s="83">
        <f t="shared" si="184"/>
        <v>-54</v>
      </c>
      <c r="N173" s="64" t="str">
        <f t="shared" si="162"/>
        <v>Y</v>
      </c>
      <c r="O173" s="81">
        <f t="shared" si="177"/>
        <v>8</v>
      </c>
      <c r="P173" s="81">
        <f t="shared" si="178"/>
        <v>0</v>
      </c>
      <c r="Q173" s="85">
        <f t="shared" si="179"/>
        <v>-78</v>
      </c>
      <c r="R173" s="64" t="str">
        <f t="shared" si="180"/>
        <v>Y</v>
      </c>
      <c r="S173" s="87">
        <f t="shared" si="167"/>
        <v>56</v>
      </c>
      <c r="T173" s="86" t="str">
        <f t="shared" si="137"/>
        <v xml:space="preserve"> </v>
      </c>
      <c r="U173" s="64" t="str">
        <f t="shared" si="138"/>
        <v>Y</v>
      </c>
      <c r="V173" s="64" t="str">
        <f t="shared" si="139"/>
        <v>1/6</v>
      </c>
      <c r="W173" s="64">
        <f t="shared" si="140"/>
        <v>1</v>
      </c>
      <c r="X173" s="82">
        <f t="shared" si="168"/>
        <v>8</v>
      </c>
      <c r="Y173" s="82">
        <f t="shared" si="169"/>
        <v>0</v>
      </c>
      <c r="Z173" s="83">
        <f t="shared" si="170"/>
        <v>-64</v>
      </c>
      <c r="AA173" s="64" t="str">
        <f t="shared" si="171"/>
        <v>Y</v>
      </c>
      <c r="AB173" s="81">
        <f t="shared" si="172"/>
        <v>8</v>
      </c>
      <c r="AC173" s="81">
        <f t="shared" si="173"/>
        <v>0</v>
      </c>
      <c r="AD173" s="85">
        <f t="shared" si="174"/>
        <v>-64</v>
      </c>
      <c r="AE173" s="64" t="str">
        <f t="shared" si="175"/>
        <v>Y</v>
      </c>
      <c r="AF173" s="87">
        <f t="shared" si="176"/>
        <v>54</v>
      </c>
      <c r="AG173" s="93" t="str">
        <f t="shared" si="141"/>
        <v>L</v>
      </c>
      <c r="AH173" s="64" t="str">
        <f t="shared" si="142"/>
        <v>3/4</v>
      </c>
      <c r="AI173" s="64">
        <f t="shared" si="143"/>
        <v>3</v>
      </c>
      <c r="AJ173" s="82">
        <f t="shared" si="144"/>
        <v>4</v>
      </c>
      <c r="AK173" s="82">
        <f t="shared" si="145"/>
        <v>0</v>
      </c>
      <c r="AL173" s="83">
        <f t="shared" si="146"/>
        <v>14</v>
      </c>
      <c r="AM173" s="64" t="str">
        <f t="shared" si="147"/>
        <v>N</v>
      </c>
      <c r="AN173" s="81">
        <f t="shared" si="148"/>
        <v>8</v>
      </c>
      <c r="AO173" s="81">
        <f t="shared" si="149"/>
        <v>0</v>
      </c>
      <c r="AP173" s="85">
        <f t="shared" si="150"/>
        <v>-78</v>
      </c>
      <c r="AQ173" s="64" t="str">
        <f t="shared" si="151"/>
        <v>Y</v>
      </c>
      <c r="AR173" s="87">
        <f t="shared" si="152"/>
        <v>66</v>
      </c>
      <c r="AS173" s="93" t="str">
        <f t="shared" si="153"/>
        <v>L</v>
      </c>
      <c r="AT173" s="64" t="str">
        <f t="shared" si="154"/>
        <v>3/4</v>
      </c>
      <c r="AU173" s="64">
        <f t="shared" si="163"/>
        <v>3</v>
      </c>
      <c r="AV173" s="82">
        <f t="shared" si="155"/>
        <v>8</v>
      </c>
      <c r="AW173" s="82">
        <f t="shared" si="164"/>
        <v>0</v>
      </c>
      <c r="AX173" s="83">
        <f t="shared" si="156"/>
        <v>-80</v>
      </c>
      <c r="AY173" s="64" t="str">
        <f t="shared" si="157"/>
        <v>Y</v>
      </c>
      <c r="AZ173" s="81">
        <f t="shared" si="158"/>
        <v>8</v>
      </c>
      <c r="BA173" s="81">
        <f t="shared" si="165"/>
        <v>0</v>
      </c>
      <c r="BB173" s="85">
        <f t="shared" si="159"/>
        <v>-100</v>
      </c>
      <c r="BC173" s="64" t="str">
        <f t="shared" si="160"/>
        <v>Y</v>
      </c>
      <c r="BD173" s="87">
        <f t="shared" si="166"/>
        <v>52</v>
      </c>
    </row>
    <row r="174" spans="1:56">
      <c r="A174" s="197">
        <f t="shared" si="161"/>
        <v>164</v>
      </c>
      <c r="B174" s="198">
        <f>Data!B174</f>
        <v>3</v>
      </c>
      <c r="D174" s="73">
        <f t="shared" si="132"/>
        <v>1</v>
      </c>
      <c r="F174" s="86">
        <f t="shared" si="182"/>
        <v>2</v>
      </c>
      <c r="G174" s="86" t="str">
        <f t="shared" si="133"/>
        <v>L</v>
      </c>
      <c r="H174" s="64" t="str">
        <f t="shared" si="134"/>
        <v>Y</v>
      </c>
      <c r="I174" s="64" t="str">
        <f t="shared" si="135"/>
        <v>2/5</v>
      </c>
      <c r="J174" s="64">
        <f t="shared" si="136"/>
        <v>2</v>
      </c>
      <c r="K174" s="82">
        <f t="shared" si="181"/>
        <v>8</v>
      </c>
      <c r="L174" s="82">
        <f t="shared" si="183"/>
        <v>0</v>
      </c>
      <c r="M174" s="83">
        <f t="shared" si="184"/>
        <v>-62</v>
      </c>
      <c r="N174" s="64" t="str">
        <f t="shared" si="162"/>
        <v>Y</v>
      </c>
      <c r="O174" s="81">
        <f t="shared" si="177"/>
        <v>8</v>
      </c>
      <c r="P174" s="81">
        <f t="shared" si="178"/>
        <v>0</v>
      </c>
      <c r="Q174" s="85">
        <f t="shared" si="179"/>
        <v>-86</v>
      </c>
      <c r="R174" s="64" t="str">
        <f t="shared" si="180"/>
        <v>Y</v>
      </c>
      <c r="S174" s="87">
        <f t="shared" si="167"/>
        <v>56</v>
      </c>
      <c r="T174" s="86" t="str">
        <f t="shared" si="137"/>
        <v>L</v>
      </c>
      <c r="U174" s="64" t="str">
        <f t="shared" si="138"/>
        <v>Y</v>
      </c>
      <c r="V174" s="64" t="str">
        <f t="shared" si="139"/>
        <v>2/5</v>
      </c>
      <c r="W174" s="64">
        <f t="shared" si="140"/>
        <v>2</v>
      </c>
      <c r="X174" s="82">
        <f t="shared" si="168"/>
        <v>8</v>
      </c>
      <c r="Y174" s="82">
        <f t="shared" si="169"/>
        <v>0</v>
      </c>
      <c r="Z174" s="83">
        <f t="shared" si="170"/>
        <v>-72</v>
      </c>
      <c r="AA174" s="64" t="str">
        <f t="shared" si="171"/>
        <v>Y</v>
      </c>
      <c r="AB174" s="81">
        <f t="shared" si="172"/>
        <v>8</v>
      </c>
      <c r="AC174" s="81">
        <f t="shared" si="173"/>
        <v>0</v>
      </c>
      <c r="AD174" s="85">
        <f t="shared" si="174"/>
        <v>-72</v>
      </c>
      <c r="AE174" s="64" t="str">
        <f t="shared" si="175"/>
        <v>Y</v>
      </c>
      <c r="AF174" s="87">
        <f t="shared" si="176"/>
        <v>54</v>
      </c>
      <c r="AG174" s="93" t="str">
        <f t="shared" si="141"/>
        <v>L</v>
      </c>
      <c r="AH174" s="64" t="str">
        <f t="shared" si="142"/>
        <v>3/4</v>
      </c>
      <c r="AI174" s="64">
        <f t="shared" si="143"/>
        <v>4</v>
      </c>
      <c r="AJ174" s="82">
        <f t="shared" si="144"/>
        <v>6</v>
      </c>
      <c r="AK174" s="82">
        <f t="shared" si="145"/>
        <v>0</v>
      </c>
      <c r="AL174" s="83">
        <f t="shared" si="146"/>
        <v>8</v>
      </c>
      <c r="AM174" s="64" t="str">
        <f t="shared" si="147"/>
        <v>N</v>
      </c>
      <c r="AN174" s="81">
        <f t="shared" si="148"/>
        <v>8</v>
      </c>
      <c r="AO174" s="81">
        <f t="shared" si="149"/>
        <v>0</v>
      </c>
      <c r="AP174" s="85">
        <f t="shared" si="150"/>
        <v>-86</v>
      </c>
      <c r="AQ174" s="64" t="str">
        <f t="shared" si="151"/>
        <v>Y</v>
      </c>
      <c r="AR174" s="87">
        <f t="shared" si="152"/>
        <v>66</v>
      </c>
      <c r="AS174" s="93" t="str">
        <f t="shared" si="153"/>
        <v>L</v>
      </c>
      <c r="AT174" s="64" t="str">
        <f t="shared" si="154"/>
        <v>1/6</v>
      </c>
      <c r="AU174" s="64">
        <f t="shared" si="163"/>
        <v>4</v>
      </c>
      <c r="AV174" s="82">
        <f t="shared" si="155"/>
        <v>8</v>
      </c>
      <c r="AW174" s="82">
        <f t="shared" si="164"/>
        <v>0</v>
      </c>
      <c r="AX174" s="83">
        <f t="shared" si="156"/>
        <v>-88</v>
      </c>
      <c r="AY174" s="64" t="str">
        <f t="shared" si="157"/>
        <v>Y</v>
      </c>
      <c r="AZ174" s="81">
        <f t="shared" si="158"/>
        <v>8</v>
      </c>
      <c r="BA174" s="81">
        <f t="shared" si="165"/>
        <v>0</v>
      </c>
      <c r="BB174" s="85">
        <f t="shared" si="159"/>
        <v>-108</v>
      </c>
      <c r="BC174" s="64" t="str">
        <f t="shared" si="160"/>
        <v>Y</v>
      </c>
      <c r="BD174" s="87">
        <f t="shared" si="166"/>
        <v>52</v>
      </c>
    </row>
    <row r="175" spans="1:56">
      <c r="A175" s="197">
        <f t="shared" si="161"/>
        <v>165</v>
      </c>
      <c r="B175" s="198">
        <f>Data!B175</f>
        <v>11</v>
      </c>
      <c r="D175" s="73">
        <f t="shared" si="132"/>
        <v>2</v>
      </c>
      <c r="F175" s="86">
        <f t="shared" si="182"/>
        <v>3</v>
      </c>
      <c r="G175" s="86" t="str">
        <f t="shared" si="133"/>
        <v>L</v>
      </c>
      <c r="H175" s="64" t="str">
        <f t="shared" si="134"/>
        <v>Y</v>
      </c>
      <c r="I175" s="64" t="str">
        <f t="shared" si="135"/>
        <v>3/4</v>
      </c>
      <c r="J175" s="64">
        <f t="shared" si="136"/>
        <v>3</v>
      </c>
      <c r="K175" s="82">
        <f t="shared" si="181"/>
        <v>8</v>
      </c>
      <c r="L175" s="82">
        <f t="shared" si="183"/>
        <v>0</v>
      </c>
      <c r="M175" s="83">
        <f t="shared" si="184"/>
        <v>-70</v>
      </c>
      <c r="N175" s="64" t="str">
        <f t="shared" si="162"/>
        <v>Y</v>
      </c>
      <c r="O175" s="81">
        <f t="shared" si="177"/>
        <v>8</v>
      </c>
      <c r="P175" s="81">
        <f t="shared" si="178"/>
        <v>0</v>
      </c>
      <c r="Q175" s="85">
        <f t="shared" si="179"/>
        <v>-94</v>
      </c>
      <c r="R175" s="64" t="str">
        <f t="shared" si="180"/>
        <v>Y</v>
      </c>
      <c r="S175" s="87">
        <f t="shared" si="167"/>
        <v>56</v>
      </c>
      <c r="T175" s="86" t="str">
        <f t="shared" si="137"/>
        <v>L</v>
      </c>
      <c r="U175" s="64" t="str">
        <f t="shared" si="138"/>
        <v>Y</v>
      </c>
      <c r="V175" s="64" t="str">
        <f t="shared" si="139"/>
        <v>3/4</v>
      </c>
      <c r="W175" s="64">
        <f t="shared" si="140"/>
        <v>3</v>
      </c>
      <c r="X175" s="82">
        <f t="shared" si="168"/>
        <v>8</v>
      </c>
      <c r="Y175" s="82">
        <f t="shared" si="169"/>
        <v>0</v>
      </c>
      <c r="Z175" s="83">
        <f t="shared" si="170"/>
        <v>-80</v>
      </c>
      <c r="AA175" s="64" t="str">
        <f t="shared" si="171"/>
        <v>Y</v>
      </c>
      <c r="AB175" s="81">
        <f t="shared" si="172"/>
        <v>8</v>
      </c>
      <c r="AC175" s="81">
        <f t="shared" si="173"/>
        <v>0</v>
      </c>
      <c r="AD175" s="85">
        <f t="shared" si="174"/>
        <v>-80</v>
      </c>
      <c r="AE175" s="64" t="str">
        <f t="shared" si="175"/>
        <v>Y</v>
      </c>
      <c r="AF175" s="87">
        <f t="shared" si="176"/>
        <v>54</v>
      </c>
      <c r="AG175" s="93" t="str">
        <f t="shared" si="141"/>
        <v>L</v>
      </c>
      <c r="AH175" s="64" t="str">
        <f t="shared" si="142"/>
        <v>2/5</v>
      </c>
      <c r="AI175" s="64">
        <f t="shared" si="143"/>
        <v>5</v>
      </c>
      <c r="AJ175" s="82">
        <f t="shared" si="144"/>
        <v>8</v>
      </c>
      <c r="AK175" s="82">
        <f t="shared" si="145"/>
        <v>0</v>
      </c>
      <c r="AL175" s="83">
        <f t="shared" si="146"/>
        <v>0</v>
      </c>
      <c r="AM175" s="64" t="str">
        <f t="shared" si="147"/>
        <v>N</v>
      </c>
      <c r="AN175" s="81">
        <f t="shared" si="148"/>
        <v>8</v>
      </c>
      <c r="AO175" s="81">
        <f t="shared" si="149"/>
        <v>0</v>
      </c>
      <c r="AP175" s="85">
        <f t="shared" si="150"/>
        <v>-94</v>
      </c>
      <c r="AQ175" s="64" t="str">
        <f t="shared" si="151"/>
        <v>Y</v>
      </c>
      <c r="AR175" s="87">
        <f t="shared" si="152"/>
        <v>66</v>
      </c>
      <c r="AS175" s="93" t="str">
        <f t="shared" si="153"/>
        <v>W</v>
      </c>
      <c r="AT175" s="64" t="str">
        <f t="shared" si="154"/>
        <v>1/6</v>
      </c>
      <c r="AU175" s="64">
        <f t="shared" si="163"/>
        <v>1</v>
      </c>
      <c r="AV175" s="82">
        <f t="shared" si="155"/>
        <v>8</v>
      </c>
      <c r="AW175" s="82">
        <f t="shared" si="164"/>
        <v>24</v>
      </c>
      <c r="AX175" s="83">
        <f t="shared" si="156"/>
        <v>-72</v>
      </c>
      <c r="AY175" s="64" t="str">
        <f t="shared" si="157"/>
        <v>Y</v>
      </c>
      <c r="AZ175" s="81">
        <f t="shared" si="158"/>
        <v>8</v>
      </c>
      <c r="BA175" s="81">
        <f t="shared" si="165"/>
        <v>24</v>
      </c>
      <c r="BB175" s="85">
        <f t="shared" si="159"/>
        <v>-92</v>
      </c>
      <c r="BC175" s="64" t="str">
        <f t="shared" si="160"/>
        <v>Y</v>
      </c>
      <c r="BD175" s="87">
        <f t="shared" si="166"/>
        <v>52</v>
      </c>
    </row>
    <row r="176" spans="1:56">
      <c r="A176" s="197">
        <f t="shared" si="161"/>
        <v>166</v>
      </c>
      <c r="B176" s="198">
        <f>Data!B176</f>
        <v>17</v>
      </c>
      <c r="D176" s="73">
        <f t="shared" si="132"/>
        <v>3</v>
      </c>
      <c r="F176" s="86">
        <f t="shared" si="182"/>
        <v>4</v>
      </c>
      <c r="G176" s="86" t="str">
        <f t="shared" si="133"/>
        <v>L</v>
      </c>
      <c r="H176" s="64" t="str">
        <f t="shared" si="134"/>
        <v>Y</v>
      </c>
      <c r="I176" s="64" t="str">
        <f t="shared" si="135"/>
        <v>4/3</v>
      </c>
      <c r="J176" s="64">
        <f t="shared" si="136"/>
        <v>4</v>
      </c>
      <c r="K176" s="82">
        <f t="shared" si="181"/>
        <v>8</v>
      </c>
      <c r="L176" s="82">
        <f t="shared" si="183"/>
        <v>0</v>
      </c>
      <c r="M176" s="83">
        <f t="shared" si="184"/>
        <v>-78</v>
      </c>
      <c r="N176" s="64" t="str">
        <f t="shared" si="162"/>
        <v>Y</v>
      </c>
      <c r="O176" s="81">
        <f t="shared" si="177"/>
        <v>8</v>
      </c>
      <c r="P176" s="81">
        <f t="shared" si="178"/>
        <v>0</v>
      </c>
      <c r="Q176" s="85">
        <f t="shared" si="179"/>
        <v>-102</v>
      </c>
      <c r="R176" s="64" t="str">
        <f t="shared" si="180"/>
        <v>Y</v>
      </c>
      <c r="S176" s="87">
        <f t="shared" si="167"/>
        <v>56</v>
      </c>
      <c r="T176" s="86" t="str">
        <f t="shared" si="137"/>
        <v>L</v>
      </c>
      <c r="U176" s="64" t="str">
        <f t="shared" si="138"/>
        <v>Y</v>
      </c>
      <c r="V176" s="64" t="str">
        <f t="shared" si="139"/>
        <v>1/6</v>
      </c>
      <c r="W176" s="64">
        <f t="shared" si="140"/>
        <v>4</v>
      </c>
      <c r="X176" s="82">
        <f t="shared" si="168"/>
        <v>8</v>
      </c>
      <c r="Y176" s="82">
        <f t="shared" si="169"/>
        <v>0</v>
      </c>
      <c r="Z176" s="83">
        <f t="shared" si="170"/>
        <v>-88</v>
      </c>
      <c r="AA176" s="64" t="str">
        <f t="shared" si="171"/>
        <v>Y</v>
      </c>
      <c r="AB176" s="81">
        <f t="shared" si="172"/>
        <v>8</v>
      </c>
      <c r="AC176" s="81">
        <f t="shared" si="173"/>
        <v>0</v>
      </c>
      <c r="AD176" s="85">
        <f t="shared" si="174"/>
        <v>-88</v>
      </c>
      <c r="AE176" s="64" t="str">
        <f t="shared" si="175"/>
        <v>Y</v>
      </c>
      <c r="AF176" s="87">
        <f t="shared" si="176"/>
        <v>54</v>
      </c>
      <c r="AG176" s="93" t="str">
        <f t="shared" si="141"/>
        <v>W</v>
      </c>
      <c r="AH176" s="64" t="str">
        <f t="shared" si="142"/>
        <v>1/6</v>
      </c>
      <c r="AI176" s="64">
        <f t="shared" si="143"/>
        <v>1</v>
      </c>
      <c r="AJ176" s="82">
        <f t="shared" si="144"/>
        <v>2</v>
      </c>
      <c r="AK176" s="82">
        <f t="shared" si="145"/>
        <v>24</v>
      </c>
      <c r="AL176" s="83">
        <f t="shared" si="146"/>
        <v>22</v>
      </c>
      <c r="AM176" s="64" t="str">
        <f t="shared" si="147"/>
        <v>N</v>
      </c>
      <c r="AN176" s="81">
        <f t="shared" si="148"/>
        <v>8</v>
      </c>
      <c r="AO176" s="81">
        <f t="shared" si="149"/>
        <v>24</v>
      </c>
      <c r="AP176" s="85">
        <f t="shared" si="150"/>
        <v>-78</v>
      </c>
      <c r="AQ176" s="64" t="str">
        <f t="shared" si="151"/>
        <v>Y</v>
      </c>
      <c r="AR176" s="87">
        <f t="shared" si="152"/>
        <v>66</v>
      </c>
      <c r="AS176" s="93" t="str">
        <f t="shared" si="153"/>
        <v>L</v>
      </c>
      <c r="AT176" s="64" t="str">
        <f t="shared" si="154"/>
        <v>2/5</v>
      </c>
      <c r="AU176" s="64">
        <f t="shared" si="163"/>
        <v>2</v>
      </c>
      <c r="AV176" s="82">
        <f t="shared" si="155"/>
        <v>8</v>
      </c>
      <c r="AW176" s="82">
        <f t="shared" si="164"/>
        <v>0</v>
      </c>
      <c r="AX176" s="83">
        <f t="shared" si="156"/>
        <v>-80</v>
      </c>
      <c r="AY176" s="64" t="str">
        <f t="shared" si="157"/>
        <v>Y</v>
      </c>
      <c r="AZ176" s="81">
        <f t="shared" si="158"/>
        <v>8</v>
      </c>
      <c r="BA176" s="81">
        <f t="shared" si="165"/>
        <v>0</v>
      </c>
      <c r="BB176" s="85">
        <f t="shared" si="159"/>
        <v>-100</v>
      </c>
      <c r="BC176" s="64" t="str">
        <f t="shared" si="160"/>
        <v>Y</v>
      </c>
      <c r="BD176" s="87">
        <f t="shared" si="166"/>
        <v>52</v>
      </c>
    </row>
    <row r="177" spans="1:56">
      <c r="A177" s="197">
        <f t="shared" si="161"/>
        <v>167</v>
      </c>
      <c r="B177" s="198">
        <f>Data!B177</f>
        <v>3</v>
      </c>
      <c r="D177" s="73">
        <f t="shared" si="132"/>
        <v>1</v>
      </c>
      <c r="F177" s="86">
        <f t="shared" si="182"/>
        <v>5</v>
      </c>
      <c r="G177" s="86" t="str">
        <f t="shared" si="133"/>
        <v>W</v>
      </c>
      <c r="H177" s="64" t="str">
        <f t="shared" si="134"/>
        <v>N</v>
      </c>
      <c r="I177" s="64" t="str">
        <f t="shared" si="135"/>
        <v xml:space="preserve"> </v>
      </c>
      <c r="J177" s="64" t="str">
        <f t="shared" si="136"/>
        <v xml:space="preserve"> </v>
      </c>
      <c r="K177" s="82" t="str">
        <f t="shared" si="181"/>
        <v>0</v>
      </c>
      <c r="L177" s="82">
        <f t="shared" si="183"/>
        <v>24</v>
      </c>
      <c r="M177" s="83">
        <f t="shared" si="184"/>
        <v>-54</v>
      </c>
      <c r="N177" s="64" t="str">
        <f t="shared" si="162"/>
        <v>Y</v>
      </c>
      <c r="O177" s="81" t="str">
        <f t="shared" si="177"/>
        <v>0</v>
      </c>
      <c r="P177" s="81">
        <f t="shared" si="178"/>
        <v>24</v>
      </c>
      <c r="Q177" s="85">
        <f t="shared" si="179"/>
        <v>-78</v>
      </c>
      <c r="R177" s="64" t="str">
        <f t="shared" si="180"/>
        <v>Y</v>
      </c>
      <c r="S177" s="87">
        <f t="shared" si="167"/>
        <v>56</v>
      </c>
      <c r="T177" s="86" t="str">
        <f t="shared" si="137"/>
        <v>L</v>
      </c>
      <c r="U177" s="64" t="str">
        <f t="shared" si="138"/>
        <v>Y</v>
      </c>
      <c r="V177" s="64" t="str">
        <f t="shared" si="139"/>
        <v xml:space="preserve"> </v>
      </c>
      <c r="W177" s="64">
        <f t="shared" si="140"/>
        <v>5</v>
      </c>
      <c r="X177" s="82">
        <f t="shared" si="168"/>
        <v>8</v>
      </c>
      <c r="Y177" s="82">
        <f t="shared" si="169"/>
        <v>0</v>
      </c>
      <c r="Z177" s="83">
        <f t="shared" si="170"/>
        <v>-96</v>
      </c>
      <c r="AA177" s="64" t="str">
        <f t="shared" si="171"/>
        <v>Y</v>
      </c>
      <c r="AB177" s="81">
        <f t="shared" si="172"/>
        <v>8</v>
      </c>
      <c r="AC177" s="81">
        <f t="shared" si="173"/>
        <v>0</v>
      </c>
      <c r="AD177" s="85">
        <f t="shared" si="174"/>
        <v>-96</v>
      </c>
      <c r="AE177" s="64" t="str">
        <f t="shared" si="175"/>
        <v>Y</v>
      </c>
      <c r="AF177" s="87">
        <f t="shared" si="176"/>
        <v>54</v>
      </c>
      <c r="AG177" s="93" t="str">
        <f t="shared" si="141"/>
        <v>L</v>
      </c>
      <c r="AH177" s="64" t="str">
        <f t="shared" si="142"/>
        <v>2/5</v>
      </c>
      <c r="AI177" s="64">
        <f t="shared" si="143"/>
        <v>2</v>
      </c>
      <c r="AJ177" s="82">
        <f t="shared" si="144"/>
        <v>2</v>
      </c>
      <c r="AK177" s="82">
        <f t="shared" si="145"/>
        <v>0</v>
      </c>
      <c r="AL177" s="83">
        <f t="shared" si="146"/>
        <v>20</v>
      </c>
      <c r="AM177" s="64" t="str">
        <f t="shared" si="147"/>
        <v>N</v>
      </c>
      <c r="AN177" s="81">
        <f t="shared" si="148"/>
        <v>8</v>
      </c>
      <c r="AO177" s="81">
        <f t="shared" si="149"/>
        <v>0</v>
      </c>
      <c r="AP177" s="85">
        <f t="shared" si="150"/>
        <v>-86</v>
      </c>
      <c r="AQ177" s="64" t="str">
        <f t="shared" si="151"/>
        <v>Y</v>
      </c>
      <c r="AR177" s="87">
        <f t="shared" si="152"/>
        <v>66</v>
      </c>
      <c r="AS177" s="93" t="str">
        <f t="shared" si="153"/>
        <v>L</v>
      </c>
      <c r="AT177" s="64" t="str">
        <f t="shared" si="154"/>
        <v>3/4</v>
      </c>
      <c r="AU177" s="64">
        <f t="shared" si="163"/>
        <v>3</v>
      </c>
      <c r="AV177" s="82">
        <f t="shared" si="155"/>
        <v>8</v>
      </c>
      <c r="AW177" s="82">
        <f t="shared" si="164"/>
        <v>0</v>
      </c>
      <c r="AX177" s="83">
        <f t="shared" si="156"/>
        <v>-88</v>
      </c>
      <c r="AY177" s="64" t="str">
        <f t="shared" si="157"/>
        <v>Y</v>
      </c>
      <c r="AZ177" s="81">
        <f t="shared" si="158"/>
        <v>8</v>
      </c>
      <c r="BA177" s="81">
        <f t="shared" si="165"/>
        <v>0</v>
      </c>
      <c r="BB177" s="85">
        <f t="shared" si="159"/>
        <v>-108</v>
      </c>
      <c r="BC177" s="64" t="str">
        <f t="shared" si="160"/>
        <v>Y</v>
      </c>
      <c r="BD177" s="87">
        <f t="shared" si="166"/>
        <v>52</v>
      </c>
    </row>
    <row r="178" spans="1:56">
      <c r="A178" s="197">
        <f t="shared" si="161"/>
        <v>168</v>
      </c>
      <c r="B178" s="198">
        <f>Data!B178</f>
        <v>10</v>
      </c>
      <c r="D178" s="73">
        <f t="shared" si="132"/>
        <v>2</v>
      </c>
      <c r="F178" s="86">
        <f t="shared" si="182"/>
        <v>6</v>
      </c>
      <c r="G178" s="86" t="str">
        <f t="shared" si="133"/>
        <v xml:space="preserve"> </v>
      </c>
      <c r="H178" s="64" t="str">
        <f t="shared" si="134"/>
        <v>N</v>
      </c>
      <c r="I178" s="64" t="str">
        <f t="shared" si="135"/>
        <v xml:space="preserve"> </v>
      </c>
      <c r="J178" s="64" t="str">
        <f t="shared" si="136"/>
        <v xml:space="preserve"> </v>
      </c>
      <c r="K178" s="82" t="str">
        <f t="shared" si="181"/>
        <v>0</v>
      </c>
      <c r="L178" s="82">
        <f t="shared" si="183"/>
        <v>0</v>
      </c>
      <c r="M178" s="83">
        <f t="shared" si="184"/>
        <v>-54</v>
      </c>
      <c r="N178" s="64" t="str">
        <f t="shared" si="162"/>
        <v>Y</v>
      </c>
      <c r="O178" s="81" t="str">
        <f t="shared" si="177"/>
        <v>0</v>
      </c>
      <c r="P178" s="81">
        <f t="shared" si="178"/>
        <v>0</v>
      </c>
      <c r="Q178" s="85">
        <f t="shared" si="179"/>
        <v>-78</v>
      </c>
      <c r="R178" s="64" t="str">
        <f t="shared" si="180"/>
        <v>Y</v>
      </c>
      <c r="S178" s="87">
        <f t="shared" si="167"/>
        <v>56</v>
      </c>
      <c r="T178" s="86" t="str">
        <f t="shared" si="137"/>
        <v>L</v>
      </c>
      <c r="U178" s="64" t="str">
        <f t="shared" si="138"/>
        <v>Y</v>
      </c>
      <c r="V178" s="64" t="str">
        <f t="shared" si="139"/>
        <v xml:space="preserve"> </v>
      </c>
      <c r="W178" s="64">
        <f t="shared" si="140"/>
        <v>6</v>
      </c>
      <c r="X178" s="82">
        <f t="shared" si="168"/>
        <v>8</v>
      </c>
      <c r="Y178" s="82">
        <f t="shared" si="169"/>
        <v>0</v>
      </c>
      <c r="Z178" s="83">
        <f t="shared" si="170"/>
        <v>-104</v>
      </c>
      <c r="AA178" s="64" t="str">
        <f t="shared" si="171"/>
        <v>Y</v>
      </c>
      <c r="AB178" s="81">
        <f t="shared" si="172"/>
        <v>8</v>
      </c>
      <c r="AC178" s="81">
        <f t="shared" si="173"/>
        <v>0</v>
      </c>
      <c r="AD178" s="85">
        <f t="shared" si="174"/>
        <v>-104</v>
      </c>
      <c r="AE178" s="64" t="str">
        <f t="shared" si="175"/>
        <v>Y</v>
      </c>
      <c r="AF178" s="87">
        <f t="shared" si="176"/>
        <v>54</v>
      </c>
      <c r="AG178" s="93" t="str">
        <f t="shared" si="141"/>
        <v>L</v>
      </c>
      <c r="AH178" s="64" t="str">
        <f t="shared" si="142"/>
        <v>3/4</v>
      </c>
      <c r="AI178" s="64">
        <f t="shared" si="143"/>
        <v>3</v>
      </c>
      <c r="AJ178" s="82">
        <f t="shared" si="144"/>
        <v>4</v>
      </c>
      <c r="AK178" s="82">
        <f t="shared" si="145"/>
        <v>0</v>
      </c>
      <c r="AL178" s="83">
        <f t="shared" si="146"/>
        <v>16</v>
      </c>
      <c r="AM178" s="64" t="str">
        <f t="shared" si="147"/>
        <v>N</v>
      </c>
      <c r="AN178" s="81">
        <f t="shared" si="148"/>
        <v>8</v>
      </c>
      <c r="AO178" s="81">
        <f t="shared" si="149"/>
        <v>0</v>
      </c>
      <c r="AP178" s="85">
        <f t="shared" si="150"/>
        <v>-94</v>
      </c>
      <c r="AQ178" s="64" t="str">
        <f t="shared" si="151"/>
        <v>Y</v>
      </c>
      <c r="AR178" s="87">
        <f t="shared" si="152"/>
        <v>66</v>
      </c>
      <c r="AS178" s="93" t="str">
        <f t="shared" si="153"/>
        <v>L</v>
      </c>
      <c r="AT178" s="64" t="str">
        <f t="shared" si="154"/>
        <v>1/6</v>
      </c>
      <c r="AU178" s="64">
        <f t="shared" si="163"/>
        <v>4</v>
      </c>
      <c r="AV178" s="82">
        <f t="shared" si="155"/>
        <v>8</v>
      </c>
      <c r="AW178" s="82">
        <f t="shared" si="164"/>
        <v>0</v>
      </c>
      <c r="AX178" s="83">
        <f t="shared" si="156"/>
        <v>-96</v>
      </c>
      <c r="AY178" s="64" t="str">
        <f t="shared" si="157"/>
        <v>Y</v>
      </c>
      <c r="AZ178" s="81">
        <f t="shared" si="158"/>
        <v>8</v>
      </c>
      <c r="BA178" s="81">
        <f t="shared" si="165"/>
        <v>0</v>
      </c>
      <c r="BB178" s="85">
        <f t="shared" si="159"/>
        <v>-116</v>
      </c>
      <c r="BC178" s="64" t="str">
        <f t="shared" si="160"/>
        <v>Y</v>
      </c>
      <c r="BD178" s="87">
        <f t="shared" si="166"/>
        <v>52</v>
      </c>
    </row>
    <row r="179" spans="1:56">
      <c r="A179" s="197">
        <f t="shared" si="161"/>
        <v>169</v>
      </c>
      <c r="B179" s="198">
        <f>Data!B179</f>
        <v>18</v>
      </c>
      <c r="D179" s="73">
        <f t="shared" si="132"/>
        <v>3</v>
      </c>
      <c r="F179" s="86">
        <f t="shared" si="182"/>
        <v>1</v>
      </c>
      <c r="G179" s="86" t="str">
        <f t="shared" si="133"/>
        <v xml:space="preserve"> </v>
      </c>
      <c r="H179" s="64" t="str">
        <f t="shared" si="134"/>
        <v>Y</v>
      </c>
      <c r="I179" s="64" t="str">
        <f t="shared" si="135"/>
        <v>1/6</v>
      </c>
      <c r="J179" s="64">
        <f t="shared" si="136"/>
        <v>1</v>
      </c>
      <c r="K179" s="82">
        <f t="shared" si="181"/>
        <v>8</v>
      </c>
      <c r="L179" s="82">
        <f t="shared" si="183"/>
        <v>0</v>
      </c>
      <c r="M179" s="83">
        <f t="shared" si="184"/>
        <v>-62</v>
      </c>
      <c r="N179" s="64" t="str">
        <f t="shared" si="162"/>
        <v>Y</v>
      </c>
      <c r="O179" s="81">
        <f t="shared" si="177"/>
        <v>8</v>
      </c>
      <c r="P179" s="81">
        <f t="shared" si="178"/>
        <v>0</v>
      </c>
      <c r="Q179" s="85">
        <f t="shared" si="179"/>
        <v>-86</v>
      </c>
      <c r="R179" s="64" t="str">
        <f t="shared" si="180"/>
        <v>Y</v>
      </c>
      <c r="S179" s="87">
        <f t="shared" si="167"/>
        <v>56</v>
      </c>
      <c r="T179" s="86" t="str">
        <f t="shared" si="137"/>
        <v>L</v>
      </c>
      <c r="U179" s="64" t="str">
        <f t="shared" si="138"/>
        <v>Y</v>
      </c>
      <c r="V179" s="64" t="str">
        <f t="shared" si="139"/>
        <v>1/6</v>
      </c>
      <c r="W179" s="64">
        <f t="shared" si="140"/>
        <v>7</v>
      </c>
      <c r="X179" s="82">
        <f t="shared" si="168"/>
        <v>8</v>
      </c>
      <c r="Y179" s="82">
        <f t="shared" si="169"/>
        <v>0</v>
      </c>
      <c r="Z179" s="83">
        <f t="shared" si="170"/>
        <v>-112</v>
      </c>
      <c r="AA179" s="64" t="str">
        <f t="shared" si="171"/>
        <v>Y</v>
      </c>
      <c r="AB179" s="81">
        <f t="shared" si="172"/>
        <v>8</v>
      </c>
      <c r="AC179" s="81">
        <f t="shared" si="173"/>
        <v>0</v>
      </c>
      <c r="AD179" s="85">
        <f t="shared" si="174"/>
        <v>-112</v>
      </c>
      <c r="AE179" s="64" t="str">
        <f t="shared" si="175"/>
        <v>Y</v>
      </c>
      <c r="AF179" s="87">
        <f t="shared" si="176"/>
        <v>54</v>
      </c>
      <c r="AG179" s="93" t="str">
        <f t="shared" si="141"/>
        <v>L</v>
      </c>
      <c r="AH179" s="64" t="str">
        <f t="shared" si="142"/>
        <v>3/4</v>
      </c>
      <c r="AI179" s="64">
        <f t="shared" si="143"/>
        <v>4</v>
      </c>
      <c r="AJ179" s="82">
        <f t="shared" si="144"/>
        <v>6</v>
      </c>
      <c r="AK179" s="82">
        <f t="shared" si="145"/>
        <v>0</v>
      </c>
      <c r="AL179" s="83">
        <f t="shared" si="146"/>
        <v>10</v>
      </c>
      <c r="AM179" s="64" t="str">
        <f t="shared" si="147"/>
        <v>N</v>
      </c>
      <c r="AN179" s="81">
        <f t="shared" si="148"/>
        <v>8</v>
      </c>
      <c r="AO179" s="81">
        <f t="shared" si="149"/>
        <v>0</v>
      </c>
      <c r="AP179" s="85">
        <f t="shared" si="150"/>
        <v>-102</v>
      </c>
      <c r="AQ179" s="64" t="str">
        <f t="shared" si="151"/>
        <v>Y</v>
      </c>
      <c r="AR179" s="87">
        <f t="shared" si="152"/>
        <v>66</v>
      </c>
      <c r="AS179" s="93" t="str">
        <f t="shared" si="153"/>
        <v>L</v>
      </c>
      <c r="AT179" s="64" t="str">
        <f t="shared" si="154"/>
        <v>2/5</v>
      </c>
      <c r="AU179" s="64">
        <f t="shared" si="163"/>
        <v>5</v>
      </c>
      <c r="AV179" s="82">
        <f t="shared" si="155"/>
        <v>8</v>
      </c>
      <c r="AW179" s="82">
        <f t="shared" si="164"/>
        <v>0</v>
      </c>
      <c r="AX179" s="83">
        <f t="shared" si="156"/>
        <v>-104</v>
      </c>
      <c r="AY179" s="64" t="str">
        <f t="shared" si="157"/>
        <v>Y</v>
      </c>
      <c r="AZ179" s="81">
        <f t="shared" si="158"/>
        <v>8</v>
      </c>
      <c r="BA179" s="81">
        <f t="shared" si="165"/>
        <v>0</v>
      </c>
      <c r="BB179" s="85">
        <f t="shared" si="159"/>
        <v>-124</v>
      </c>
      <c r="BC179" s="64" t="str">
        <f t="shared" si="160"/>
        <v>Y</v>
      </c>
      <c r="BD179" s="87">
        <f t="shared" si="166"/>
        <v>52</v>
      </c>
    </row>
    <row r="180" spans="1:56">
      <c r="A180" s="197">
        <f t="shared" si="161"/>
        <v>170</v>
      </c>
      <c r="B180" s="198">
        <f>Data!B180</f>
        <v>29</v>
      </c>
      <c r="D180" s="73">
        <f t="shared" si="132"/>
        <v>5</v>
      </c>
      <c r="F180" s="86">
        <f t="shared" si="182"/>
        <v>2</v>
      </c>
      <c r="G180" s="86" t="str">
        <f t="shared" si="133"/>
        <v>L</v>
      </c>
      <c r="H180" s="64" t="str">
        <f t="shared" si="134"/>
        <v>Y</v>
      </c>
      <c r="I180" s="64" t="str">
        <f t="shared" si="135"/>
        <v>2/5</v>
      </c>
      <c r="J180" s="64">
        <f t="shared" si="136"/>
        <v>2</v>
      </c>
      <c r="K180" s="82">
        <f t="shared" si="181"/>
        <v>8</v>
      </c>
      <c r="L180" s="82">
        <f t="shared" si="183"/>
        <v>0</v>
      </c>
      <c r="M180" s="83">
        <f t="shared" si="184"/>
        <v>-70</v>
      </c>
      <c r="N180" s="64" t="str">
        <f t="shared" si="162"/>
        <v>Y</v>
      </c>
      <c r="O180" s="81">
        <f t="shared" si="177"/>
        <v>8</v>
      </c>
      <c r="P180" s="81">
        <f t="shared" si="178"/>
        <v>0</v>
      </c>
      <c r="Q180" s="85">
        <f t="shared" si="179"/>
        <v>-94</v>
      </c>
      <c r="R180" s="64" t="str">
        <f t="shared" si="180"/>
        <v>Y</v>
      </c>
      <c r="S180" s="87">
        <f t="shared" si="167"/>
        <v>56</v>
      </c>
      <c r="T180" s="86" t="str">
        <f t="shared" si="137"/>
        <v>L</v>
      </c>
      <c r="U180" s="64" t="str">
        <f t="shared" si="138"/>
        <v>Y</v>
      </c>
      <c r="V180" s="64" t="str">
        <f t="shared" si="139"/>
        <v>2/5</v>
      </c>
      <c r="W180" s="64">
        <f t="shared" si="140"/>
        <v>8</v>
      </c>
      <c r="X180" s="82">
        <f t="shared" si="168"/>
        <v>8</v>
      </c>
      <c r="Y180" s="82">
        <f t="shared" si="169"/>
        <v>0</v>
      </c>
      <c r="Z180" s="83">
        <f t="shared" si="170"/>
        <v>-120</v>
      </c>
      <c r="AA180" s="64" t="str">
        <f t="shared" si="171"/>
        <v>Y</v>
      </c>
      <c r="AB180" s="81">
        <f t="shared" si="172"/>
        <v>8</v>
      </c>
      <c r="AC180" s="81">
        <f t="shared" si="173"/>
        <v>0</v>
      </c>
      <c r="AD180" s="85">
        <f t="shared" si="174"/>
        <v>-120</v>
      </c>
      <c r="AE180" s="64" t="str">
        <f t="shared" si="175"/>
        <v>Y</v>
      </c>
      <c r="AF180" s="87">
        <f t="shared" si="176"/>
        <v>54</v>
      </c>
      <c r="AG180" s="93" t="str">
        <f t="shared" si="141"/>
        <v>W</v>
      </c>
      <c r="AH180" s="64" t="str">
        <f t="shared" si="142"/>
        <v>1/6</v>
      </c>
      <c r="AI180" s="64">
        <f t="shared" si="143"/>
        <v>1</v>
      </c>
      <c r="AJ180" s="82">
        <f t="shared" si="144"/>
        <v>2</v>
      </c>
      <c r="AK180" s="82">
        <f t="shared" si="145"/>
        <v>18</v>
      </c>
      <c r="AL180" s="83">
        <f t="shared" si="146"/>
        <v>26</v>
      </c>
      <c r="AM180" s="64" t="str">
        <f t="shared" si="147"/>
        <v>N</v>
      </c>
      <c r="AN180" s="81">
        <f t="shared" si="148"/>
        <v>8</v>
      </c>
      <c r="AO180" s="81">
        <f t="shared" si="149"/>
        <v>24</v>
      </c>
      <c r="AP180" s="85">
        <f t="shared" si="150"/>
        <v>-86</v>
      </c>
      <c r="AQ180" s="64" t="str">
        <f t="shared" si="151"/>
        <v>Y</v>
      </c>
      <c r="AR180" s="87">
        <f t="shared" si="152"/>
        <v>66</v>
      </c>
      <c r="AS180" s="93" t="str">
        <f t="shared" si="153"/>
        <v>L</v>
      </c>
      <c r="AT180" s="64" t="str">
        <f t="shared" si="154"/>
        <v>3/4</v>
      </c>
      <c r="AU180" s="64">
        <f t="shared" si="163"/>
        <v>6</v>
      </c>
      <c r="AV180" s="82">
        <f t="shared" si="155"/>
        <v>8</v>
      </c>
      <c r="AW180" s="82">
        <f t="shared" si="164"/>
        <v>0</v>
      </c>
      <c r="AX180" s="83">
        <f t="shared" si="156"/>
        <v>-112</v>
      </c>
      <c r="AY180" s="64" t="str">
        <f t="shared" si="157"/>
        <v>Y</v>
      </c>
      <c r="AZ180" s="81">
        <f t="shared" si="158"/>
        <v>8</v>
      </c>
      <c r="BA180" s="81">
        <f t="shared" si="165"/>
        <v>0</v>
      </c>
      <c r="BB180" s="85">
        <f t="shared" si="159"/>
        <v>-132</v>
      </c>
      <c r="BC180" s="64" t="str">
        <f t="shared" si="160"/>
        <v>Y</v>
      </c>
      <c r="BD180" s="87">
        <f t="shared" si="166"/>
        <v>52</v>
      </c>
    </row>
    <row r="181" spans="1:56">
      <c r="A181" s="197">
        <f t="shared" si="161"/>
        <v>171</v>
      </c>
      <c r="B181" s="198">
        <f>Data!B181</f>
        <v>28</v>
      </c>
      <c r="D181" s="73">
        <f t="shared" si="132"/>
        <v>5</v>
      </c>
      <c r="F181" s="86">
        <f t="shared" si="182"/>
        <v>3</v>
      </c>
      <c r="G181" s="86" t="str">
        <f t="shared" si="133"/>
        <v>W</v>
      </c>
      <c r="H181" s="64" t="str">
        <f t="shared" si="134"/>
        <v>N</v>
      </c>
      <c r="I181" s="64" t="str">
        <f t="shared" si="135"/>
        <v xml:space="preserve"> </v>
      </c>
      <c r="J181" s="64" t="str">
        <f t="shared" si="136"/>
        <v xml:space="preserve"> </v>
      </c>
      <c r="K181" s="82" t="str">
        <f t="shared" si="181"/>
        <v>0</v>
      </c>
      <c r="L181" s="82">
        <f t="shared" si="183"/>
        <v>24</v>
      </c>
      <c r="M181" s="83">
        <f t="shared" si="184"/>
        <v>-46</v>
      </c>
      <c r="N181" s="64" t="str">
        <f t="shared" si="162"/>
        <v>Y</v>
      </c>
      <c r="O181" s="81" t="str">
        <f t="shared" si="177"/>
        <v>0</v>
      </c>
      <c r="P181" s="81">
        <f t="shared" si="178"/>
        <v>24</v>
      </c>
      <c r="Q181" s="85">
        <f t="shared" si="179"/>
        <v>-70</v>
      </c>
      <c r="R181" s="64" t="str">
        <f t="shared" si="180"/>
        <v>Y</v>
      </c>
      <c r="S181" s="87">
        <f t="shared" si="167"/>
        <v>56</v>
      </c>
      <c r="T181" s="86" t="str">
        <f t="shared" si="137"/>
        <v>W</v>
      </c>
      <c r="U181" s="64" t="str">
        <f t="shared" si="138"/>
        <v>N</v>
      </c>
      <c r="V181" s="64" t="str">
        <f t="shared" si="139"/>
        <v xml:space="preserve"> </v>
      </c>
      <c r="W181" s="64" t="str">
        <f t="shared" si="140"/>
        <v xml:space="preserve"> </v>
      </c>
      <c r="X181" s="82" t="str">
        <f t="shared" si="168"/>
        <v>0</v>
      </c>
      <c r="Y181" s="82">
        <f t="shared" si="169"/>
        <v>24</v>
      </c>
      <c r="Z181" s="83">
        <f t="shared" si="170"/>
        <v>-96</v>
      </c>
      <c r="AA181" s="64" t="str">
        <f t="shared" si="171"/>
        <v>Y</v>
      </c>
      <c r="AB181" s="81" t="str">
        <f t="shared" si="172"/>
        <v>0</v>
      </c>
      <c r="AC181" s="81">
        <f t="shared" si="173"/>
        <v>24</v>
      </c>
      <c r="AD181" s="85">
        <f t="shared" si="174"/>
        <v>-96</v>
      </c>
      <c r="AE181" s="64" t="str">
        <f t="shared" si="175"/>
        <v>Y</v>
      </c>
      <c r="AF181" s="87">
        <f t="shared" si="176"/>
        <v>54</v>
      </c>
      <c r="AG181" s="93" t="str">
        <f t="shared" si="141"/>
        <v>L</v>
      </c>
      <c r="AH181" s="64" t="str">
        <f t="shared" si="142"/>
        <v>2/5</v>
      </c>
      <c r="AI181" s="64">
        <f t="shared" si="143"/>
        <v>2</v>
      </c>
      <c r="AJ181" s="82">
        <f t="shared" si="144"/>
        <v>2</v>
      </c>
      <c r="AK181" s="82">
        <f t="shared" si="145"/>
        <v>0</v>
      </c>
      <c r="AL181" s="83">
        <f t="shared" si="146"/>
        <v>24</v>
      </c>
      <c r="AM181" s="64" t="str">
        <f t="shared" si="147"/>
        <v>N</v>
      </c>
      <c r="AN181" s="81">
        <f t="shared" si="148"/>
        <v>8</v>
      </c>
      <c r="AO181" s="81">
        <f t="shared" si="149"/>
        <v>0</v>
      </c>
      <c r="AP181" s="85">
        <f t="shared" si="150"/>
        <v>-94</v>
      </c>
      <c r="AQ181" s="64" t="str">
        <f t="shared" si="151"/>
        <v>Y</v>
      </c>
      <c r="AR181" s="87">
        <f t="shared" si="152"/>
        <v>66</v>
      </c>
      <c r="AS181" s="93" t="str">
        <f t="shared" si="153"/>
        <v>L</v>
      </c>
      <c r="AT181" s="64" t="str">
        <f t="shared" si="154"/>
        <v>1/6</v>
      </c>
      <c r="AU181" s="64">
        <f t="shared" si="163"/>
        <v>7</v>
      </c>
      <c r="AV181" s="82">
        <f t="shared" si="155"/>
        <v>8</v>
      </c>
      <c r="AW181" s="82">
        <f t="shared" si="164"/>
        <v>0</v>
      </c>
      <c r="AX181" s="83">
        <f t="shared" si="156"/>
        <v>-120</v>
      </c>
      <c r="AY181" s="64" t="str">
        <f t="shared" si="157"/>
        <v>Y</v>
      </c>
      <c r="AZ181" s="81">
        <f t="shared" si="158"/>
        <v>8</v>
      </c>
      <c r="BA181" s="81">
        <f t="shared" si="165"/>
        <v>0</v>
      </c>
      <c r="BB181" s="85">
        <f t="shared" si="159"/>
        <v>-140</v>
      </c>
      <c r="BC181" s="64" t="str">
        <f t="shared" si="160"/>
        <v>Y</v>
      </c>
      <c r="BD181" s="87">
        <f t="shared" si="166"/>
        <v>52</v>
      </c>
    </row>
    <row r="182" spans="1:56">
      <c r="A182" s="197">
        <f t="shared" si="161"/>
        <v>172</v>
      </c>
      <c r="B182" s="198">
        <f>Data!B182</f>
        <v>10</v>
      </c>
      <c r="D182" s="73">
        <f t="shared" si="132"/>
        <v>2</v>
      </c>
      <c r="F182" s="86">
        <f t="shared" si="182"/>
        <v>4</v>
      </c>
      <c r="G182" s="86" t="str">
        <f t="shared" si="133"/>
        <v xml:space="preserve"> </v>
      </c>
      <c r="H182" s="64" t="str">
        <f t="shared" si="134"/>
        <v>N</v>
      </c>
      <c r="I182" s="64" t="str">
        <f t="shared" si="135"/>
        <v xml:space="preserve"> </v>
      </c>
      <c r="J182" s="64" t="str">
        <f t="shared" si="136"/>
        <v xml:space="preserve"> </v>
      </c>
      <c r="K182" s="82" t="str">
        <f t="shared" si="181"/>
        <v>0</v>
      </c>
      <c r="L182" s="82">
        <f t="shared" si="183"/>
        <v>0</v>
      </c>
      <c r="M182" s="83">
        <f t="shared" si="184"/>
        <v>-46</v>
      </c>
      <c r="N182" s="64" t="str">
        <f t="shared" si="162"/>
        <v>Y</v>
      </c>
      <c r="O182" s="81" t="str">
        <f t="shared" si="177"/>
        <v>0</v>
      </c>
      <c r="P182" s="81">
        <f t="shared" si="178"/>
        <v>0</v>
      </c>
      <c r="Q182" s="85">
        <f t="shared" si="179"/>
        <v>-70</v>
      </c>
      <c r="R182" s="64" t="str">
        <f t="shared" si="180"/>
        <v>Y</v>
      </c>
      <c r="S182" s="87">
        <f t="shared" si="167"/>
        <v>56</v>
      </c>
      <c r="T182" s="86" t="str">
        <f t="shared" si="137"/>
        <v xml:space="preserve"> </v>
      </c>
      <c r="U182" s="64" t="str">
        <f t="shared" si="138"/>
        <v>N</v>
      </c>
      <c r="V182" s="64" t="str">
        <f t="shared" si="139"/>
        <v xml:space="preserve"> </v>
      </c>
      <c r="W182" s="64" t="str">
        <f t="shared" si="140"/>
        <v xml:space="preserve"> </v>
      </c>
      <c r="X182" s="82" t="str">
        <f t="shared" si="168"/>
        <v>0</v>
      </c>
      <c r="Y182" s="82">
        <f t="shared" si="169"/>
        <v>0</v>
      </c>
      <c r="Z182" s="83">
        <f t="shared" si="170"/>
        <v>-96</v>
      </c>
      <c r="AA182" s="64" t="str">
        <f t="shared" si="171"/>
        <v>Y</v>
      </c>
      <c r="AB182" s="81" t="str">
        <f t="shared" si="172"/>
        <v>0</v>
      </c>
      <c r="AC182" s="81">
        <f t="shared" si="173"/>
        <v>0</v>
      </c>
      <c r="AD182" s="85">
        <f t="shared" si="174"/>
        <v>-96</v>
      </c>
      <c r="AE182" s="64" t="str">
        <f t="shared" si="175"/>
        <v>Y</v>
      </c>
      <c r="AF182" s="87">
        <f t="shared" si="176"/>
        <v>54</v>
      </c>
      <c r="AG182" s="93" t="str">
        <f t="shared" si="141"/>
        <v>W</v>
      </c>
      <c r="AH182" s="64" t="str">
        <f t="shared" si="142"/>
        <v>1/6</v>
      </c>
      <c r="AI182" s="64">
        <f t="shared" si="143"/>
        <v>1</v>
      </c>
      <c r="AJ182" s="82">
        <f t="shared" si="144"/>
        <v>2</v>
      </c>
      <c r="AK182" s="82">
        <f t="shared" si="145"/>
        <v>6</v>
      </c>
      <c r="AL182" s="83">
        <f t="shared" si="146"/>
        <v>28</v>
      </c>
      <c r="AM182" s="64" t="str">
        <f t="shared" si="147"/>
        <v>N</v>
      </c>
      <c r="AN182" s="81">
        <f t="shared" si="148"/>
        <v>8</v>
      </c>
      <c r="AO182" s="81">
        <f t="shared" si="149"/>
        <v>24</v>
      </c>
      <c r="AP182" s="85">
        <f t="shared" si="150"/>
        <v>-78</v>
      </c>
      <c r="AQ182" s="64" t="str">
        <f t="shared" si="151"/>
        <v>Y</v>
      </c>
      <c r="AR182" s="87">
        <f t="shared" si="152"/>
        <v>66</v>
      </c>
      <c r="AS182" s="93" t="str">
        <f t="shared" si="153"/>
        <v>L</v>
      </c>
      <c r="AT182" s="64" t="str">
        <f t="shared" si="154"/>
        <v>2/5</v>
      </c>
      <c r="AU182" s="64">
        <f t="shared" si="163"/>
        <v>8</v>
      </c>
      <c r="AV182" s="82">
        <f t="shared" si="155"/>
        <v>8</v>
      </c>
      <c r="AW182" s="82">
        <f t="shared" si="164"/>
        <v>0</v>
      </c>
      <c r="AX182" s="83">
        <f t="shared" si="156"/>
        <v>-128</v>
      </c>
      <c r="AY182" s="64" t="str">
        <f t="shared" si="157"/>
        <v>Y</v>
      </c>
      <c r="AZ182" s="81">
        <f t="shared" si="158"/>
        <v>8</v>
      </c>
      <c r="BA182" s="81">
        <f t="shared" si="165"/>
        <v>0</v>
      </c>
      <c r="BB182" s="85">
        <f t="shared" si="159"/>
        <v>-148</v>
      </c>
      <c r="BC182" s="64" t="str">
        <f t="shared" si="160"/>
        <v>Y</v>
      </c>
      <c r="BD182" s="87">
        <f t="shared" si="166"/>
        <v>52</v>
      </c>
    </row>
    <row r="183" spans="1:56">
      <c r="A183" s="197">
        <f t="shared" si="161"/>
        <v>173</v>
      </c>
      <c r="B183" s="198">
        <f>Data!B183</f>
        <v>32</v>
      </c>
      <c r="D183" s="73">
        <f t="shared" si="132"/>
        <v>6</v>
      </c>
      <c r="F183" s="86">
        <f t="shared" si="182"/>
        <v>5</v>
      </c>
      <c r="G183" s="86" t="str">
        <f t="shared" si="133"/>
        <v xml:space="preserve"> </v>
      </c>
      <c r="H183" s="64" t="str">
        <f t="shared" si="134"/>
        <v>N</v>
      </c>
      <c r="I183" s="64" t="str">
        <f t="shared" si="135"/>
        <v xml:space="preserve"> </v>
      </c>
      <c r="J183" s="64" t="str">
        <f t="shared" si="136"/>
        <v xml:space="preserve"> </v>
      </c>
      <c r="K183" s="82" t="str">
        <f t="shared" si="181"/>
        <v>0</v>
      </c>
      <c r="L183" s="82">
        <f t="shared" si="183"/>
        <v>0</v>
      </c>
      <c r="M183" s="83">
        <f t="shared" si="184"/>
        <v>-46</v>
      </c>
      <c r="N183" s="64" t="str">
        <f t="shared" si="162"/>
        <v>Y</v>
      </c>
      <c r="O183" s="81" t="str">
        <f t="shared" si="177"/>
        <v>0</v>
      </c>
      <c r="P183" s="81">
        <f t="shared" si="178"/>
        <v>0</v>
      </c>
      <c r="Q183" s="85">
        <f t="shared" si="179"/>
        <v>-70</v>
      </c>
      <c r="R183" s="64" t="str">
        <f t="shared" si="180"/>
        <v>Y</v>
      </c>
      <c r="S183" s="87">
        <f t="shared" si="167"/>
        <v>56</v>
      </c>
      <c r="T183" s="86" t="str">
        <f t="shared" si="137"/>
        <v xml:space="preserve"> </v>
      </c>
      <c r="U183" s="64" t="str">
        <f t="shared" si="138"/>
        <v>N</v>
      </c>
      <c r="V183" s="64" t="str">
        <f t="shared" si="139"/>
        <v xml:space="preserve"> </v>
      </c>
      <c r="W183" s="64" t="str">
        <f t="shared" si="140"/>
        <v xml:space="preserve"> </v>
      </c>
      <c r="X183" s="82" t="str">
        <f t="shared" si="168"/>
        <v>0</v>
      </c>
      <c r="Y183" s="82">
        <f t="shared" si="169"/>
        <v>0</v>
      </c>
      <c r="Z183" s="83">
        <f t="shared" si="170"/>
        <v>-96</v>
      </c>
      <c r="AA183" s="64" t="str">
        <f t="shared" si="171"/>
        <v>Y</v>
      </c>
      <c r="AB183" s="81" t="str">
        <f t="shared" si="172"/>
        <v>0</v>
      </c>
      <c r="AC183" s="81">
        <f t="shared" si="173"/>
        <v>0</v>
      </c>
      <c r="AD183" s="85">
        <f t="shared" si="174"/>
        <v>-96</v>
      </c>
      <c r="AE183" s="64" t="str">
        <f t="shared" si="175"/>
        <v>Y</v>
      </c>
      <c r="AF183" s="87">
        <f t="shared" si="176"/>
        <v>54</v>
      </c>
      <c r="AG183" s="93" t="str">
        <f t="shared" si="141"/>
        <v>L</v>
      </c>
      <c r="AH183" s="64" t="str">
        <f t="shared" si="142"/>
        <v>2/5</v>
      </c>
      <c r="AI183" s="64">
        <f t="shared" si="143"/>
        <v>2</v>
      </c>
      <c r="AJ183" s="82">
        <f t="shared" si="144"/>
        <v>2</v>
      </c>
      <c r="AK183" s="82">
        <f t="shared" si="145"/>
        <v>0</v>
      </c>
      <c r="AL183" s="83">
        <f t="shared" si="146"/>
        <v>26</v>
      </c>
      <c r="AM183" s="64" t="str">
        <f t="shared" si="147"/>
        <v>N</v>
      </c>
      <c r="AN183" s="81">
        <f t="shared" si="148"/>
        <v>8</v>
      </c>
      <c r="AO183" s="81">
        <f t="shared" si="149"/>
        <v>0</v>
      </c>
      <c r="AP183" s="85">
        <f t="shared" si="150"/>
        <v>-86</v>
      </c>
      <c r="AQ183" s="64" t="str">
        <f t="shared" si="151"/>
        <v>Y</v>
      </c>
      <c r="AR183" s="87">
        <f t="shared" si="152"/>
        <v>66</v>
      </c>
      <c r="AS183" s="93" t="str">
        <f t="shared" si="153"/>
        <v>W</v>
      </c>
      <c r="AT183" s="64" t="str">
        <f t="shared" si="154"/>
        <v>1/6</v>
      </c>
      <c r="AU183" s="64">
        <f t="shared" si="163"/>
        <v>1</v>
      </c>
      <c r="AV183" s="82">
        <f t="shared" si="155"/>
        <v>8</v>
      </c>
      <c r="AW183" s="82">
        <f t="shared" si="164"/>
        <v>24</v>
      </c>
      <c r="AX183" s="83">
        <f t="shared" si="156"/>
        <v>-112</v>
      </c>
      <c r="AY183" s="64" t="str">
        <f t="shared" si="157"/>
        <v>Y</v>
      </c>
      <c r="AZ183" s="81">
        <f t="shared" si="158"/>
        <v>8</v>
      </c>
      <c r="BA183" s="81">
        <f t="shared" si="165"/>
        <v>24</v>
      </c>
      <c r="BB183" s="85">
        <f t="shared" si="159"/>
        <v>-132</v>
      </c>
      <c r="BC183" s="64" t="str">
        <f t="shared" si="160"/>
        <v>Y</v>
      </c>
      <c r="BD183" s="87">
        <f t="shared" si="166"/>
        <v>52</v>
      </c>
    </row>
    <row r="184" spans="1:56">
      <c r="A184" s="197">
        <f t="shared" si="161"/>
        <v>174</v>
      </c>
      <c r="B184" s="198">
        <f>Data!B184</f>
        <v>14</v>
      </c>
      <c r="D184" s="73">
        <f t="shared" si="132"/>
        <v>3</v>
      </c>
      <c r="F184" s="86">
        <f t="shared" si="182"/>
        <v>6</v>
      </c>
      <c r="G184" s="86" t="str">
        <f t="shared" si="133"/>
        <v xml:space="preserve"> </v>
      </c>
      <c r="H184" s="64" t="str">
        <f t="shared" si="134"/>
        <v>N</v>
      </c>
      <c r="I184" s="64" t="str">
        <f t="shared" si="135"/>
        <v xml:space="preserve"> </v>
      </c>
      <c r="J184" s="64" t="str">
        <f t="shared" si="136"/>
        <v xml:space="preserve"> </v>
      </c>
      <c r="K184" s="82" t="str">
        <f t="shared" si="181"/>
        <v>0</v>
      </c>
      <c r="L184" s="82">
        <f t="shared" si="183"/>
        <v>0</v>
      </c>
      <c r="M184" s="83">
        <f t="shared" si="184"/>
        <v>-46</v>
      </c>
      <c r="N184" s="64" t="str">
        <f t="shared" si="162"/>
        <v>Y</v>
      </c>
      <c r="O184" s="81" t="str">
        <f t="shared" si="177"/>
        <v>0</v>
      </c>
      <c r="P184" s="81">
        <f t="shared" si="178"/>
        <v>0</v>
      </c>
      <c r="Q184" s="85">
        <f t="shared" si="179"/>
        <v>-70</v>
      </c>
      <c r="R184" s="64" t="str">
        <f t="shared" si="180"/>
        <v>Y</v>
      </c>
      <c r="S184" s="87">
        <f t="shared" si="167"/>
        <v>56</v>
      </c>
      <c r="T184" s="86" t="str">
        <f t="shared" si="137"/>
        <v xml:space="preserve"> </v>
      </c>
      <c r="U184" s="64" t="str">
        <f t="shared" si="138"/>
        <v>N</v>
      </c>
      <c r="V184" s="64" t="str">
        <f t="shared" si="139"/>
        <v xml:space="preserve"> </v>
      </c>
      <c r="W184" s="64" t="str">
        <f t="shared" si="140"/>
        <v xml:space="preserve"> </v>
      </c>
      <c r="X184" s="82" t="str">
        <f t="shared" si="168"/>
        <v>0</v>
      </c>
      <c r="Y184" s="82">
        <f t="shared" si="169"/>
        <v>0</v>
      </c>
      <c r="Z184" s="83">
        <f t="shared" si="170"/>
        <v>-96</v>
      </c>
      <c r="AA184" s="64" t="str">
        <f t="shared" si="171"/>
        <v>Y</v>
      </c>
      <c r="AB184" s="81" t="str">
        <f t="shared" si="172"/>
        <v>0</v>
      </c>
      <c r="AC184" s="81">
        <f t="shared" si="173"/>
        <v>0</v>
      </c>
      <c r="AD184" s="85">
        <f t="shared" si="174"/>
        <v>-96</v>
      </c>
      <c r="AE184" s="64" t="str">
        <f t="shared" si="175"/>
        <v>Y</v>
      </c>
      <c r="AF184" s="87">
        <f t="shared" si="176"/>
        <v>54</v>
      </c>
      <c r="AG184" s="93" t="str">
        <f t="shared" si="141"/>
        <v>L</v>
      </c>
      <c r="AH184" s="64" t="str">
        <f t="shared" si="142"/>
        <v>3/4</v>
      </c>
      <c r="AI184" s="64">
        <f t="shared" si="143"/>
        <v>3</v>
      </c>
      <c r="AJ184" s="82">
        <f t="shared" si="144"/>
        <v>4</v>
      </c>
      <c r="AK184" s="82">
        <f t="shared" si="145"/>
        <v>0</v>
      </c>
      <c r="AL184" s="83">
        <f t="shared" si="146"/>
        <v>22</v>
      </c>
      <c r="AM184" s="64" t="str">
        <f t="shared" si="147"/>
        <v>N</v>
      </c>
      <c r="AN184" s="81">
        <f t="shared" si="148"/>
        <v>8</v>
      </c>
      <c r="AO184" s="81">
        <f t="shared" si="149"/>
        <v>0</v>
      </c>
      <c r="AP184" s="85">
        <f t="shared" si="150"/>
        <v>-94</v>
      </c>
      <c r="AQ184" s="64" t="str">
        <f t="shared" si="151"/>
        <v>Y</v>
      </c>
      <c r="AR184" s="87">
        <f t="shared" si="152"/>
        <v>66</v>
      </c>
      <c r="AS184" s="93" t="str">
        <f t="shared" si="153"/>
        <v>W</v>
      </c>
      <c r="AT184" s="64" t="str">
        <f t="shared" si="154"/>
        <v>1/6</v>
      </c>
      <c r="AU184" s="64">
        <f t="shared" si="163"/>
        <v>1</v>
      </c>
      <c r="AV184" s="82">
        <f t="shared" si="155"/>
        <v>8</v>
      </c>
      <c r="AW184" s="82">
        <f t="shared" si="164"/>
        <v>24</v>
      </c>
      <c r="AX184" s="83">
        <f t="shared" si="156"/>
        <v>-96</v>
      </c>
      <c r="AY184" s="64" t="str">
        <f t="shared" si="157"/>
        <v>Y</v>
      </c>
      <c r="AZ184" s="81">
        <f t="shared" si="158"/>
        <v>8</v>
      </c>
      <c r="BA184" s="81">
        <f t="shared" si="165"/>
        <v>24</v>
      </c>
      <c r="BB184" s="85">
        <f t="shared" si="159"/>
        <v>-116</v>
      </c>
      <c r="BC184" s="64" t="str">
        <f t="shared" si="160"/>
        <v>Y</v>
      </c>
      <c r="BD184" s="87">
        <f t="shared" si="166"/>
        <v>52</v>
      </c>
    </row>
    <row r="185" spans="1:56">
      <c r="A185" s="197">
        <f t="shared" si="161"/>
        <v>175</v>
      </c>
      <c r="B185" s="198">
        <f>Data!B185</f>
        <v>11</v>
      </c>
      <c r="D185" s="73">
        <f t="shared" si="132"/>
        <v>2</v>
      </c>
      <c r="F185" s="86">
        <f t="shared" si="182"/>
        <v>1</v>
      </c>
      <c r="G185" s="86" t="str">
        <f t="shared" si="133"/>
        <v xml:space="preserve"> </v>
      </c>
      <c r="H185" s="64" t="str">
        <f t="shared" si="134"/>
        <v>Y</v>
      </c>
      <c r="I185" s="64" t="str">
        <f t="shared" si="135"/>
        <v>1/6</v>
      </c>
      <c r="J185" s="64">
        <f t="shared" si="136"/>
        <v>1</v>
      </c>
      <c r="K185" s="82">
        <f t="shared" si="181"/>
        <v>8</v>
      </c>
      <c r="L185" s="82">
        <f t="shared" si="183"/>
        <v>0</v>
      </c>
      <c r="M185" s="83">
        <f t="shared" si="184"/>
        <v>-54</v>
      </c>
      <c r="N185" s="64" t="str">
        <f t="shared" si="162"/>
        <v>Y</v>
      </c>
      <c r="O185" s="81">
        <f t="shared" si="177"/>
        <v>8</v>
      </c>
      <c r="P185" s="81">
        <f t="shared" si="178"/>
        <v>0</v>
      </c>
      <c r="Q185" s="85">
        <f t="shared" si="179"/>
        <v>-78</v>
      </c>
      <c r="R185" s="64" t="str">
        <f t="shared" si="180"/>
        <v>Y</v>
      </c>
      <c r="S185" s="87">
        <f t="shared" si="167"/>
        <v>56</v>
      </c>
      <c r="T185" s="86" t="str">
        <f t="shared" si="137"/>
        <v xml:space="preserve"> </v>
      </c>
      <c r="U185" s="64" t="str">
        <f t="shared" si="138"/>
        <v>Y</v>
      </c>
      <c r="V185" s="64" t="str">
        <f t="shared" si="139"/>
        <v>1/6</v>
      </c>
      <c r="W185" s="64">
        <f t="shared" si="140"/>
        <v>1</v>
      </c>
      <c r="X185" s="82">
        <f t="shared" si="168"/>
        <v>8</v>
      </c>
      <c r="Y185" s="82">
        <f t="shared" si="169"/>
        <v>0</v>
      </c>
      <c r="Z185" s="83">
        <f t="shared" si="170"/>
        <v>-104</v>
      </c>
      <c r="AA185" s="64" t="str">
        <f t="shared" si="171"/>
        <v>Y</v>
      </c>
      <c r="AB185" s="81">
        <f t="shared" si="172"/>
        <v>8</v>
      </c>
      <c r="AC185" s="81">
        <f t="shared" si="173"/>
        <v>0</v>
      </c>
      <c r="AD185" s="85">
        <f t="shared" si="174"/>
        <v>-104</v>
      </c>
      <c r="AE185" s="64" t="str">
        <f t="shared" si="175"/>
        <v>Y</v>
      </c>
      <c r="AF185" s="87">
        <f t="shared" si="176"/>
        <v>54</v>
      </c>
      <c r="AG185" s="93" t="str">
        <f t="shared" si="141"/>
        <v>W</v>
      </c>
      <c r="AH185" s="64" t="str">
        <f t="shared" si="142"/>
        <v>1/6</v>
      </c>
      <c r="AI185" s="64">
        <f t="shared" si="143"/>
        <v>1</v>
      </c>
      <c r="AJ185" s="82">
        <f t="shared" si="144"/>
        <v>2</v>
      </c>
      <c r="AK185" s="82">
        <f t="shared" si="145"/>
        <v>12</v>
      </c>
      <c r="AL185" s="83">
        <f t="shared" si="146"/>
        <v>32</v>
      </c>
      <c r="AM185" s="64" t="str">
        <f t="shared" si="147"/>
        <v>N</v>
      </c>
      <c r="AN185" s="81">
        <f t="shared" si="148"/>
        <v>8</v>
      </c>
      <c r="AO185" s="81">
        <f t="shared" si="149"/>
        <v>24</v>
      </c>
      <c r="AP185" s="85">
        <f t="shared" si="150"/>
        <v>-78</v>
      </c>
      <c r="AQ185" s="64" t="str">
        <f t="shared" si="151"/>
        <v>Y</v>
      </c>
      <c r="AR185" s="87">
        <f t="shared" si="152"/>
        <v>66</v>
      </c>
      <c r="AS185" s="93" t="str">
        <f t="shared" si="153"/>
        <v>L</v>
      </c>
      <c r="AT185" s="64" t="str">
        <f t="shared" si="154"/>
        <v>2/5</v>
      </c>
      <c r="AU185" s="64">
        <f t="shared" si="163"/>
        <v>2</v>
      </c>
      <c r="AV185" s="82">
        <f t="shared" si="155"/>
        <v>8</v>
      </c>
      <c r="AW185" s="82">
        <f t="shared" si="164"/>
        <v>0</v>
      </c>
      <c r="AX185" s="83">
        <f t="shared" si="156"/>
        <v>-104</v>
      </c>
      <c r="AY185" s="64" t="str">
        <f t="shared" si="157"/>
        <v>Y</v>
      </c>
      <c r="AZ185" s="81">
        <f t="shared" si="158"/>
        <v>8</v>
      </c>
      <c r="BA185" s="81">
        <f t="shared" si="165"/>
        <v>0</v>
      </c>
      <c r="BB185" s="85">
        <f t="shared" si="159"/>
        <v>-124</v>
      </c>
      <c r="BC185" s="64" t="str">
        <f t="shared" si="160"/>
        <v>Y</v>
      </c>
      <c r="BD185" s="87">
        <f t="shared" si="166"/>
        <v>52</v>
      </c>
    </row>
    <row r="186" spans="1:56">
      <c r="A186" s="197">
        <f t="shared" si="161"/>
        <v>176</v>
      </c>
      <c r="B186" s="198">
        <f>Data!B186</f>
        <v>13</v>
      </c>
      <c r="D186" s="73">
        <f t="shared" si="132"/>
        <v>3</v>
      </c>
      <c r="F186" s="86">
        <f t="shared" si="182"/>
        <v>2</v>
      </c>
      <c r="G186" s="86" t="str">
        <f t="shared" si="133"/>
        <v>L</v>
      </c>
      <c r="H186" s="64" t="str">
        <f t="shared" si="134"/>
        <v>Y</v>
      </c>
      <c r="I186" s="64" t="str">
        <f t="shared" si="135"/>
        <v>2/5</v>
      </c>
      <c r="J186" s="64">
        <f t="shared" si="136"/>
        <v>2</v>
      </c>
      <c r="K186" s="82">
        <f t="shared" si="181"/>
        <v>8</v>
      </c>
      <c r="L186" s="82">
        <f t="shared" si="183"/>
        <v>0</v>
      </c>
      <c r="M186" s="83">
        <f t="shared" si="184"/>
        <v>-62</v>
      </c>
      <c r="N186" s="64" t="str">
        <f t="shared" si="162"/>
        <v>Y</v>
      </c>
      <c r="O186" s="81">
        <f t="shared" si="177"/>
        <v>8</v>
      </c>
      <c r="P186" s="81">
        <f t="shared" si="178"/>
        <v>0</v>
      </c>
      <c r="Q186" s="85">
        <f t="shared" si="179"/>
        <v>-86</v>
      </c>
      <c r="R186" s="64" t="str">
        <f t="shared" si="180"/>
        <v>Y</v>
      </c>
      <c r="S186" s="87">
        <f t="shared" si="167"/>
        <v>56</v>
      </c>
      <c r="T186" s="86" t="str">
        <f t="shared" si="137"/>
        <v>L</v>
      </c>
      <c r="U186" s="64" t="str">
        <f t="shared" si="138"/>
        <v>Y</v>
      </c>
      <c r="V186" s="64" t="str">
        <f t="shared" si="139"/>
        <v>2/5</v>
      </c>
      <c r="W186" s="64">
        <f t="shared" si="140"/>
        <v>2</v>
      </c>
      <c r="X186" s="82">
        <f t="shared" si="168"/>
        <v>8</v>
      </c>
      <c r="Y186" s="82">
        <f t="shared" si="169"/>
        <v>0</v>
      </c>
      <c r="Z186" s="83">
        <f t="shared" si="170"/>
        <v>-112</v>
      </c>
      <c r="AA186" s="64" t="str">
        <f t="shared" si="171"/>
        <v>Y</v>
      </c>
      <c r="AB186" s="81">
        <f t="shared" si="172"/>
        <v>8</v>
      </c>
      <c r="AC186" s="81">
        <f t="shared" si="173"/>
        <v>0</v>
      </c>
      <c r="AD186" s="85">
        <f t="shared" si="174"/>
        <v>-112</v>
      </c>
      <c r="AE186" s="64" t="str">
        <f t="shared" si="175"/>
        <v>Y</v>
      </c>
      <c r="AF186" s="87">
        <f t="shared" si="176"/>
        <v>54</v>
      </c>
      <c r="AG186" s="93" t="str">
        <f t="shared" si="141"/>
        <v>L</v>
      </c>
      <c r="AH186" s="64" t="str">
        <f t="shared" si="142"/>
        <v>2/5</v>
      </c>
      <c r="AI186" s="64">
        <f t="shared" si="143"/>
        <v>2</v>
      </c>
      <c r="AJ186" s="82">
        <f t="shared" si="144"/>
        <v>2</v>
      </c>
      <c r="AK186" s="82">
        <f t="shared" si="145"/>
        <v>0</v>
      </c>
      <c r="AL186" s="83">
        <f t="shared" si="146"/>
        <v>30</v>
      </c>
      <c r="AM186" s="64" t="str">
        <f t="shared" si="147"/>
        <v>N</v>
      </c>
      <c r="AN186" s="81">
        <f t="shared" si="148"/>
        <v>8</v>
      </c>
      <c r="AO186" s="81">
        <f t="shared" si="149"/>
        <v>0</v>
      </c>
      <c r="AP186" s="85">
        <f t="shared" si="150"/>
        <v>-86</v>
      </c>
      <c r="AQ186" s="64" t="str">
        <f t="shared" si="151"/>
        <v>Y</v>
      </c>
      <c r="AR186" s="87">
        <f t="shared" si="152"/>
        <v>66</v>
      </c>
      <c r="AS186" s="93" t="str">
        <f t="shared" si="153"/>
        <v>W</v>
      </c>
      <c r="AT186" s="64" t="str">
        <f t="shared" si="154"/>
        <v>1/6</v>
      </c>
      <c r="AU186" s="64">
        <f t="shared" si="163"/>
        <v>1</v>
      </c>
      <c r="AV186" s="82">
        <f t="shared" si="155"/>
        <v>8</v>
      </c>
      <c r="AW186" s="82">
        <f t="shared" si="164"/>
        <v>24</v>
      </c>
      <c r="AX186" s="83">
        <f t="shared" si="156"/>
        <v>-88</v>
      </c>
      <c r="AY186" s="64" t="str">
        <f t="shared" si="157"/>
        <v>Y</v>
      </c>
      <c r="AZ186" s="81">
        <f t="shared" si="158"/>
        <v>8</v>
      </c>
      <c r="BA186" s="81">
        <f t="shared" si="165"/>
        <v>24</v>
      </c>
      <c r="BB186" s="85">
        <f t="shared" si="159"/>
        <v>-108</v>
      </c>
      <c r="BC186" s="64" t="str">
        <f t="shared" si="160"/>
        <v>Y</v>
      </c>
      <c r="BD186" s="87">
        <f t="shared" si="166"/>
        <v>52</v>
      </c>
    </row>
    <row r="187" spans="1:56">
      <c r="A187" s="197">
        <f t="shared" si="161"/>
        <v>177</v>
      </c>
      <c r="B187" s="198">
        <f>Data!B187</f>
        <v>35</v>
      </c>
      <c r="D187" s="73">
        <f t="shared" si="132"/>
        <v>6</v>
      </c>
      <c r="F187" s="86">
        <f t="shared" si="182"/>
        <v>3</v>
      </c>
      <c r="G187" s="86" t="str">
        <f t="shared" si="133"/>
        <v>L</v>
      </c>
      <c r="H187" s="64" t="str">
        <f t="shared" si="134"/>
        <v>Y</v>
      </c>
      <c r="I187" s="64" t="str">
        <f t="shared" si="135"/>
        <v>3/4</v>
      </c>
      <c r="J187" s="64">
        <f t="shared" si="136"/>
        <v>3</v>
      </c>
      <c r="K187" s="82">
        <f t="shared" si="181"/>
        <v>8</v>
      </c>
      <c r="L187" s="82">
        <f t="shared" si="183"/>
        <v>0</v>
      </c>
      <c r="M187" s="83">
        <f t="shared" si="184"/>
        <v>-70</v>
      </c>
      <c r="N187" s="64" t="str">
        <f t="shared" si="162"/>
        <v>Y</v>
      </c>
      <c r="O187" s="81">
        <f t="shared" si="177"/>
        <v>8</v>
      </c>
      <c r="P187" s="81">
        <f t="shared" si="178"/>
        <v>0</v>
      </c>
      <c r="Q187" s="85">
        <f t="shared" si="179"/>
        <v>-94</v>
      </c>
      <c r="R187" s="64" t="str">
        <f t="shared" si="180"/>
        <v>Y</v>
      </c>
      <c r="S187" s="87">
        <f t="shared" si="167"/>
        <v>56</v>
      </c>
      <c r="T187" s="86" t="str">
        <f t="shared" si="137"/>
        <v>L</v>
      </c>
      <c r="U187" s="64" t="str">
        <f t="shared" si="138"/>
        <v>Y</v>
      </c>
      <c r="V187" s="64" t="str">
        <f t="shared" si="139"/>
        <v>3/4</v>
      </c>
      <c r="W187" s="64">
        <f t="shared" si="140"/>
        <v>3</v>
      </c>
      <c r="X187" s="82">
        <f t="shared" si="168"/>
        <v>8</v>
      </c>
      <c r="Y187" s="82">
        <f t="shared" si="169"/>
        <v>0</v>
      </c>
      <c r="Z187" s="83">
        <f t="shared" si="170"/>
        <v>-120</v>
      </c>
      <c r="AA187" s="64" t="str">
        <f t="shared" si="171"/>
        <v>Y</v>
      </c>
      <c r="AB187" s="81">
        <f t="shared" si="172"/>
        <v>8</v>
      </c>
      <c r="AC187" s="81">
        <f t="shared" si="173"/>
        <v>0</v>
      </c>
      <c r="AD187" s="85">
        <f t="shared" si="174"/>
        <v>-120</v>
      </c>
      <c r="AE187" s="64" t="str">
        <f t="shared" si="175"/>
        <v>Y</v>
      </c>
      <c r="AF187" s="87">
        <f t="shared" si="176"/>
        <v>54</v>
      </c>
      <c r="AG187" s="93" t="str">
        <f t="shared" si="141"/>
        <v>L</v>
      </c>
      <c r="AH187" s="64" t="str">
        <f t="shared" si="142"/>
        <v>3/4</v>
      </c>
      <c r="AI187" s="64">
        <f t="shared" si="143"/>
        <v>3</v>
      </c>
      <c r="AJ187" s="82">
        <f t="shared" si="144"/>
        <v>4</v>
      </c>
      <c r="AK187" s="82">
        <f t="shared" si="145"/>
        <v>0</v>
      </c>
      <c r="AL187" s="83">
        <f t="shared" si="146"/>
        <v>26</v>
      </c>
      <c r="AM187" s="64" t="str">
        <f t="shared" si="147"/>
        <v>N</v>
      </c>
      <c r="AN187" s="81">
        <f t="shared" si="148"/>
        <v>8</v>
      </c>
      <c r="AO187" s="81">
        <f t="shared" si="149"/>
        <v>0</v>
      </c>
      <c r="AP187" s="85">
        <f t="shared" si="150"/>
        <v>-94</v>
      </c>
      <c r="AQ187" s="64" t="str">
        <f t="shared" si="151"/>
        <v>Y</v>
      </c>
      <c r="AR187" s="87">
        <f t="shared" si="152"/>
        <v>66</v>
      </c>
      <c r="AS187" s="93" t="str">
        <f t="shared" si="153"/>
        <v>L</v>
      </c>
      <c r="AT187" s="64" t="str">
        <f t="shared" si="154"/>
        <v>2/5</v>
      </c>
      <c r="AU187" s="64">
        <f t="shared" si="163"/>
        <v>2</v>
      </c>
      <c r="AV187" s="82">
        <f t="shared" si="155"/>
        <v>8</v>
      </c>
      <c r="AW187" s="82">
        <f t="shared" si="164"/>
        <v>0</v>
      </c>
      <c r="AX187" s="83">
        <f t="shared" si="156"/>
        <v>-96</v>
      </c>
      <c r="AY187" s="64" t="str">
        <f t="shared" si="157"/>
        <v>Y</v>
      </c>
      <c r="AZ187" s="81">
        <f t="shared" si="158"/>
        <v>8</v>
      </c>
      <c r="BA187" s="81">
        <f t="shared" si="165"/>
        <v>0</v>
      </c>
      <c r="BB187" s="85">
        <f t="shared" si="159"/>
        <v>-116</v>
      </c>
      <c r="BC187" s="64" t="str">
        <f t="shared" si="160"/>
        <v>Y</v>
      </c>
      <c r="BD187" s="87">
        <f t="shared" si="166"/>
        <v>52</v>
      </c>
    </row>
    <row r="188" spans="1:56">
      <c r="A188" s="197">
        <f t="shared" si="161"/>
        <v>178</v>
      </c>
      <c r="B188" s="198">
        <f>Data!B188</f>
        <v>13</v>
      </c>
      <c r="D188" s="73">
        <f t="shared" si="132"/>
        <v>3</v>
      </c>
      <c r="F188" s="86">
        <f t="shared" si="182"/>
        <v>4</v>
      </c>
      <c r="G188" s="86" t="str">
        <f t="shared" si="133"/>
        <v>L</v>
      </c>
      <c r="H188" s="64" t="str">
        <f t="shared" si="134"/>
        <v>Y</v>
      </c>
      <c r="I188" s="64" t="str">
        <f t="shared" si="135"/>
        <v>4/3</v>
      </c>
      <c r="J188" s="64">
        <f t="shared" si="136"/>
        <v>4</v>
      </c>
      <c r="K188" s="82">
        <f t="shared" si="181"/>
        <v>8</v>
      </c>
      <c r="L188" s="82">
        <f t="shared" si="183"/>
        <v>0</v>
      </c>
      <c r="M188" s="83">
        <f t="shared" si="184"/>
        <v>-78</v>
      </c>
      <c r="N188" s="64" t="str">
        <f t="shared" si="162"/>
        <v>Y</v>
      </c>
      <c r="O188" s="81">
        <f t="shared" si="177"/>
        <v>8</v>
      </c>
      <c r="P188" s="81">
        <f t="shared" si="178"/>
        <v>0</v>
      </c>
      <c r="Q188" s="85">
        <f t="shared" si="179"/>
        <v>-102</v>
      </c>
      <c r="R188" s="64" t="str">
        <f t="shared" si="180"/>
        <v>Y</v>
      </c>
      <c r="S188" s="87">
        <f t="shared" si="167"/>
        <v>56</v>
      </c>
      <c r="T188" s="86" t="str">
        <f t="shared" si="137"/>
        <v>L</v>
      </c>
      <c r="U188" s="64" t="str">
        <f t="shared" si="138"/>
        <v>Y</v>
      </c>
      <c r="V188" s="64" t="str">
        <f t="shared" si="139"/>
        <v>1/6</v>
      </c>
      <c r="W188" s="64">
        <f t="shared" si="140"/>
        <v>4</v>
      </c>
      <c r="X188" s="82">
        <f t="shared" si="168"/>
        <v>8</v>
      </c>
      <c r="Y188" s="82">
        <f t="shared" si="169"/>
        <v>0</v>
      </c>
      <c r="Z188" s="83">
        <f t="shared" si="170"/>
        <v>-128</v>
      </c>
      <c r="AA188" s="64" t="str">
        <f t="shared" si="171"/>
        <v>Y</v>
      </c>
      <c r="AB188" s="81">
        <f t="shared" si="172"/>
        <v>8</v>
      </c>
      <c r="AC188" s="81">
        <f t="shared" si="173"/>
        <v>0</v>
      </c>
      <c r="AD188" s="85">
        <f t="shared" si="174"/>
        <v>-128</v>
      </c>
      <c r="AE188" s="64" t="str">
        <f t="shared" si="175"/>
        <v>Y</v>
      </c>
      <c r="AF188" s="87">
        <f t="shared" si="176"/>
        <v>54</v>
      </c>
      <c r="AG188" s="93" t="str">
        <f t="shared" si="141"/>
        <v>L</v>
      </c>
      <c r="AH188" s="64" t="str">
        <f t="shared" si="142"/>
        <v>3/4</v>
      </c>
      <c r="AI188" s="64">
        <f t="shared" si="143"/>
        <v>4</v>
      </c>
      <c r="AJ188" s="82">
        <f t="shared" si="144"/>
        <v>6</v>
      </c>
      <c r="AK188" s="82">
        <f t="shared" si="145"/>
        <v>0</v>
      </c>
      <c r="AL188" s="83">
        <f t="shared" si="146"/>
        <v>20</v>
      </c>
      <c r="AM188" s="64" t="str">
        <f t="shared" si="147"/>
        <v>N</v>
      </c>
      <c r="AN188" s="81">
        <f t="shared" si="148"/>
        <v>8</v>
      </c>
      <c r="AO188" s="81">
        <f t="shared" si="149"/>
        <v>0</v>
      </c>
      <c r="AP188" s="85">
        <f t="shared" si="150"/>
        <v>-102</v>
      </c>
      <c r="AQ188" s="64" t="str">
        <f t="shared" si="151"/>
        <v>Y</v>
      </c>
      <c r="AR188" s="87">
        <f t="shared" si="152"/>
        <v>66</v>
      </c>
      <c r="AS188" s="93" t="str">
        <f t="shared" si="153"/>
        <v>L</v>
      </c>
      <c r="AT188" s="64" t="str">
        <f t="shared" si="154"/>
        <v>3/4</v>
      </c>
      <c r="AU188" s="64">
        <f t="shared" si="163"/>
        <v>3</v>
      </c>
      <c r="AV188" s="82">
        <f t="shared" si="155"/>
        <v>8</v>
      </c>
      <c r="AW188" s="82">
        <f t="shared" si="164"/>
        <v>0</v>
      </c>
      <c r="AX188" s="83">
        <f t="shared" si="156"/>
        <v>-104</v>
      </c>
      <c r="AY188" s="64" t="str">
        <f t="shared" si="157"/>
        <v>Y</v>
      </c>
      <c r="AZ188" s="81">
        <f t="shared" si="158"/>
        <v>8</v>
      </c>
      <c r="BA188" s="81">
        <f t="shared" si="165"/>
        <v>0</v>
      </c>
      <c r="BB188" s="85">
        <f t="shared" si="159"/>
        <v>-124</v>
      </c>
      <c r="BC188" s="64" t="str">
        <f t="shared" si="160"/>
        <v>Y</v>
      </c>
      <c r="BD188" s="87">
        <f t="shared" si="166"/>
        <v>52</v>
      </c>
    </row>
    <row r="189" spans="1:56">
      <c r="A189" s="197">
        <f t="shared" si="161"/>
        <v>179</v>
      </c>
      <c r="B189" s="198">
        <f>Data!B189</f>
        <v>14</v>
      </c>
      <c r="D189" s="73">
        <f t="shared" si="132"/>
        <v>3</v>
      </c>
      <c r="F189" s="86">
        <f t="shared" si="182"/>
        <v>5</v>
      </c>
      <c r="G189" s="86" t="str">
        <f t="shared" si="133"/>
        <v>W</v>
      </c>
      <c r="H189" s="64" t="str">
        <f t="shared" si="134"/>
        <v>N</v>
      </c>
      <c r="I189" s="64" t="str">
        <f t="shared" si="135"/>
        <v xml:space="preserve"> </v>
      </c>
      <c r="J189" s="64" t="str">
        <f t="shared" si="136"/>
        <v xml:space="preserve"> </v>
      </c>
      <c r="K189" s="82" t="str">
        <f t="shared" si="181"/>
        <v>0</v>
      </c>
      <c r="L189" s="82">
        <f t="shared" si="183"/>
        <v>24</v>
      </c>
      <c r="M189" s="83">
        <f t="shared" si="184"/>
        <v>-54</v>
      </c>
      <c r="N189" s="64" t="str">
        <f t="shared" si="162"/>
        <v>Y</v>
      </c>
      <c r="O189" s="81" t="str">
        <f t="shared" si="177"/>
        <v>0</v>
      </c>
      <c r="P189" s="81">
        <f t="shared" si="178"/>
        <v>24</v>
      </c>
      <c r="Q189" s="85">
        <f t="shared" si="179"/>
        <v>-78</v>
      </c>
      <c r="R189" s="64" t="str">
        <f t="shared" si="180"/>
        <v>Y</v>
      </c>
      <c r="S189" s="87">
        <f t="shared" si="167"/>
        <v>56</v>
      </c>
      <c r="T189" s="86" t="str">
        <f t="shared" si="137"/>
        <v>L</v>
      </c>
      <c r="U189" s="64" t="str">
        <f t="shared" si="138"/>
        <v>Y</v>
      </c>
      <c r="V189" s="64" t="str">
        <f t="shared" si="139"/>
        <v xml:space="preserve"> </v>
      </c>
      <c r="W189" s="64">
        <f t="shared" si="140"/>
        <v>5</v>
      </c>
      <c r="X189" s="82">
        <f t="shared" si="168"/>
        <v>8</v>
      </c>
      <c r="Y189" s="82">
        <f t="shared" si="169"/>
        <v>0</v>
      </c>
      <c r="Z189" s="83">
        <f t="shared" si="170"/>
        <v>-136</v>
      </c>
      <c r="AA189" s="64" t="str">
        <f t="shared" si="171"/>
        <v>Y</v>
      </c>
      <c r="AB189" s="81">
        <f t="shared" si="172"/>
        <v>8</v>
      </c>
      <c r="AC189" s="81">
        <f t="shared" si="173"/>
        <v>0</v>
      </c>
      <c r="AD189" s="85">
        <f t="shared" si="174"/>
        <v>-136</v>
      </c>
      <c r="AE189" s="64" t="str">
        <f t="shared" si="175"/>
        <v>Y</v>
      </c>
      <c r="AF189" s="87">
        <f t="shared" si="176"/>
        <v>54</v>
      </c>
      <c r="AG189" s="93" t="str">
        <f t="shared" si="141"/>
        <v>W</v>
      </c>
      <c r="AH189" s="64" t="str">
        <f t="shared" si="142"/>
        <v>1/6</v>
      </c>
      <c r="AI189" s="64">
        <f t="shared" si="143"/>
        <v>1</v>
      </c>
      <c r="AJ189" s="82">
        <f t="shared" si="144"/>
        <v>2</v>
      </c>
      <c r="AK189" s="82">
        <f t="shared" si="145"/>
        <v>18</v>
      </c>
      <c r="AL189" s="83">
        <f t="shared" si="146"/>
        <v>36</v>
      </c>
      <c r="AM189" s="64" t="str">
        <f t="shared" si="147"/>
        <v>N</v>
      </c>
      <c r="AN189" s="81">
        <f t="shared" si="148"/>
        <v>8</v>
      </c>
      <c r="AO189" s="81">
        <f t="shared" si="149"/>
        <v>24</v>
      </c>
      <c r="AP189" s="85">
        <f t="shared" si="150"/>
        <v>-86</v>
      </c>
      <c r="AQ189" s="64" t="str">
        <f t="shared" si="151"/>
        <v>Y</v>
      </c>
      <c r="AR189" s="87">
        <f t="shared" si="152"/>
        <v>66</v>
      </c>
      <c r="AS189" s="93" t="str">
        <f t="shared" si="153"/>
        <v>W</v>
      </c>
      <c r="AT189" s="64" t="str">
        <f t="shared" si="154"/>
        <v>1/6</v>
      </c>
      <c r="AU189" s="64">
        <f t="shared" si="163"/>
        <v>1</v>
      </c>
      <c r="AV189" s="82">
        <f t="shared" si="155"/>
        <v>8</v>
      </c>
      <c r="AW189" s="82">
        <f t="shared" si="164"/>
        <v>24</v>
      </c>
      <c r="AX189" s="83">
        <f t="shared" si="156"/>
        <v>-88</v>
      </c>
      <c r="AY189" s="64" t="str">
        <f t="shared" si="157"/>
        <v>Y</v>
      </c>
      <c r="AZ189" s="81">
        <f t="shared" si="158"/>
        <v>8</v>
      </c>
      <c r="BA189" s="81">
        <f t="shared" si="165"/>
        <v>24</v>
      </c>
      <c r="BB189" s="85">
        <f t="shared" si="159"/>
        <v>-108</v>
      </c>
      <c r="BC189" s="64" t="str">
        <f t="shared" si="160"/>
        <v>Y</v>
      </c>
      <c r="BD189" s="87">
        <f t="shared" si="166"/>
        <v>52</v>
      </c>
    </row>
    <row r="190" spans="1:56">
      <c r="A190" s="197">
        <f t="shared" si="161"/>
        <v>180</v>
      </c>
      <c r="B190" s="198">
        <f>Data!B190</f>
        <v>6</v>
      </c>
      <c r="D190" s="73">
        <f t="shared" si="132"/>
        <v>1</v>
      </c>
      <c r="F190" s="86">
        <f t="shared" si="182"/>
        <v>6</v>
      </c>
      <c r="G190" s="86" t="str">
        <f t="shared" si="133"/>
        <v xml:space="preserve"> </v>
      </c>
      <c r="H190" s="64" t="str">
        <f t="shared" si="134"/>
        <v>N</v>
      </c>
      <c r="I190" s="64" t="str">
        <f t="shared" si="135"/>
        <v xml:space="preserve"> </v>
      </c>
      <c r="J190" s="64" t="str">
        <f t="shared" si="136"/>
        <v xml:space="preserve"> </v>
      </c>
      <c r="K190" s="82" t="str">
        <f t="shared" si="181"/>
        <v>0</v>
      </c>
      <c r="L190" s="82">
        <f t="shared" si="183"/>
        <v>0</v>
      </c>
      <c r="M190" s="83">
        <f t="shared" si="184"/>
        <v>-54</v>
      </c>
      <c r="N190" s="64" t="str">
        <f t="shared" si="162"/>
        <v>Y</v>
      </c>
      <c r="O190" s="81" t="str">
        <f t="shared" si="177"/>
        <v>0</v>
      </c>
      <c r="P190" s="81">
        <f t="shared" si="178"/>
        <v>0</v>
      </c>
      <c r="Q190" s="85">
        <f t="shared" si="179"/>
        <v>-78</v>
      </c>
      <c r="R190" s="64" t="str">
        <f t="shared" si="180"/>
        <v>Y</v>
      </c>
      <c r="S190" s="87">
        <f t="shared" si="167"/>
        <v>56</v>
      </c>
      <c r="T190" s="86" t="str">
        <f t="shared" si="137"/>
        <v>L</v>
      </c>
      <c r="U190" s="64" t="str">
        <f t="shared" si="138"/>
        <v>Y</v>
      </c>
      <c r="V190" s="64" t="str">
        <f t="shared" si="139"/>
        <v xml:space="preserve"> </v>
      </c>
      <c r="W190" s="64">
        <f t="shared" si="140"/>
        <v>6</v>
      </c>
      <c r="X190" s="82">
        <f t="shared" si="168"/>
        <v>8</v>
      </c>
      <c r="Y190" s="82">
        <f t="shared" si="169"/>
        <v>0</v>
      </c>
      <c r="Z190" s="83">
        <f t="shared" si="170"/>
        <v>-144</v>
      </c>
      <c r="AA190" s="64" t="str">
        <f t="shared" si="171"/>
        <v>Y</v>
      </c>
      <c r="AB190" s="81">
        <f t="shared" si="172"/>
        <v>8</v>
      </c>
      <c r="AC190" s="81">
        <f t="shared" si="173"/>
        <v>0</v>
      </c>
      <c r="AD190" s="85">
        <f t="shared" si="174"/>
        <v>-144</v>
      </c>
      <c r="AE190" s="64" t="str">
        <f t="shared" si="175"/>
        <v>Y</v>
      </c>
      <c r="AF190" s="87">
        <f t="shared" si="176"/>
        <v>54</v>
      </c>
      <c r="AG190" s="93" t="str">
        <f t="shared" si="141"/>
        <v>L</v>
      </c>
      <c r="AH190" s="64" t="str">
        <f t="shared" si="142"/>
        <v>2/5</v>
      </c>
      <c r="AI190" s="64">
        <f t="shared" si="143"/>
        <v>2</v>
      </c>
      <c r="AJ190" s="82">
        <f t="shared" si="144"/>
        <v>2</v>
      </c>
      <c r="AK190" s="82">
        <f t="shared" si="145"/>
        <v>0</v>
      </c>
      <c r="AL190" s="83">
        <f t="shared" si="146"/>
        <v>34</v>
      </c>
      <c r="AM190" s="64" t="str">
        <f t="shared" si="147"/>
        <v>N</v>
      </c>
      <c r="AN190" s="81">
        <f t="shared" si="148"/>
        <v>8</v>
      </c>
      <c r="AO190" s="81">
        <f t="shared" si="149"/>
        <v>0</v>
      </c>
      <c r="AP190" s="85">
        <f t="shared" si="150"/>
        <v>-94</v>
      </c>
      <c r="AQ190" s="64" t="str">
        <f t="shared" si="151"/>
        <v>Y</v>
      </c>
      <c r="AR190" s="87">
        <f t="shared" si="152"/>
        <v>66</v>
      </c>
      <c r="AS190" s="93" t="str">
        <f t="shared" si="153"/>
        <v>L</v>
      </c>
      <c r="AT190" s="64" t="str">
        <f t="shared" si="154"/>
        <v>2/5</v>
      </c>
      <c r="AU190" s="64">
        <f t="shared" si="163"/>
        <v>2</v>
      </c>
      <c r="AV190" s="82">
        <f t="shared" si="155"/>
        <v>8</v>
      </c>
      <c r="AW190" s="82">
        <f t="shared" si="164"/>
        <v>0</v>
      </c>
      <c r="AX190" s="83">
        <f t="shared" si="156"/>
        <v>-96</v>
      </c>
      <c r="AY190" s="64" t="str">
        <f t="shared" si="157"/>
        <v>Y</v>
      </c>
      <c r="AZ190" s="81">
        <f t="shared" si="158"/>
        <v>8</v>
      </c>
      <c r="BA190" s="81">
        <f t="shared" si="165"/>
        <v>0</v>
      </c>
      <c r="BB190" s="85">
        <f t="shared" si="159"/>
        <v>-116</v>
      </c>
      <c r="BC190" s="64" t="str">
        <f t="shared" si="160"/>
        <v>Y</v>
      </c>
      <c r="BD190" s="87">
        <f t="shared" si="166"/>
        <v>52</v>
      </c>
    </row>
    <row r="191" spans="1:56">
      <c r="A191" s="197">
        <f t="shared" si="161"/>
        <v>181</v>
      </c>
      <c r="B191" s="198">
        <f>Data!B191</f>
        <v>16</v>
      </c>
      <c r="D191" s="73">
        <f t="shared" si="132"/>
        <v>3</v>
      </c>
      <c r="F191" s="86">
        <f t="shared" si="182"/>
        <v>1</v>
      </c>
      <c r="G191" s="86" t="str">
        <f t="shared" si="133"/>
        <v xml:space="preserve"> </v>
      </c>
      <c r="H191" s="64" t="str">
        <f t="shared" si="134"/>
        <v>Y</v>
      </c>
      <c r="I191" s="64" t="str">
        <f t="shared" si="135"/>
        <v>1/6</v>
      </c>
      <c r="J191" s="64">
        <f t="shared" si="136"/>
        <v>1</v>
      </c>
      <c r="K191" s="82">
        <f t="shared" si="181"/>
        <v>8</v>
      </c>
      <c r="L191" s="82">
        <f t="shared" si="183"/>
        <v>0</v>
      </c>
      <c r="M191" s="83">
        <f t="shared" si="184"/>
        <v>-62</v>
      </c>
      <c r="N191" s="64" t="str">
        <f t="shared" si="162"/>
        <v>Y</v>
      </c>
      <c r="O191" s="81">
        <f t="shared" si="177"/>
        <v>8</v>
      </c>
      <c r="P191" s="81">
        <f t="shared" si="178"/>
        <v>0</v>
      </c>
      <c r="Q191" s="85">
        <f t="shared" si="179"/>
        <v>-86</v>
      </c>
      <c r="R191" s="64" t="str">
        <f t="shared" si="180"/>
        <v>Y</v>
      </c>
      <c r="S191" s="87">
        <f t="shared" si="167"/>
        <v>56</v>
      </c>
      <c r="T191" s="86" t="str">
        <f t="shared" si="137"/>
        <v>L</v>
      </c>
      <c r="U191" s="64" t="str">
        <f t="shared" si="138"/>
        <v>Y</v>
      </c>
      <c r="V191" s="64" t="str">
        <f t="shared" si="139"/>
        <v>1/6</v>
      </c>
      <c r="W191" s="64">
        <f t="shared" si="140"/>
        <v>7</v>
      </c>
      <c r="X191" s="82">
        <f t="shared" si="168"/>
        <v>8</v>
      </c>
      <c r="Y191" s="82">
        <f t="shared" si="169"/>
        <v>0</v>
      </c>
      <c r="Z191" s="83">
        <f t="shared" si="170"/>
        <v>-152</v>
      </c>
      <c r="AA191" s="64" t="str">
        <f t="shared" si="171"/>
        <v>Y</v>
      </c>
      <c r="AB191" s="81">
        <f t="shared" si="172"/>
        <v>8</v>
      </c>
      <c r="AC191" s="81">
        <f t="shared" si="173"/>
        <v>0</v>
      </c>
      <c r="AD191" s="85">
        <f t="shared" si="174"/>
        <v>-152</v>
      </c>
      <c r="AE191" s="64" t="str">
        <f t="shared" si="175"/>
        <v>Y</v>
      </c>
      <c r="AF191" s="87">
        <f t="shared" si="176"/>
        <v>54</v>
      </c>
      <c r="AG191" s="93" t="str">
        <f t="shared" si="141"/>
        <v>L</v>
      </c>
      <c r="AH191" s="64" t="str">
        <f t="shared" si="142"/>
        <v>3/4</v>
      </c>
      <c r="AI191" s="64">
        <f t="shared" si="143"/>
        <v>3</v>
      </c>
      <c r="AJ191" s="82">
        <f t="shared" si="144"/>
        <v>4</v>
      </c>
      <c r="AK191" s="82">
        <f t="shared" si="145"/>
        <v>0</v>
      </c>
      <c r="AL191" s="83">
        <f t="shared" si="146"/>
        <v>30</v>
      </c>
      <c r="AM191" s="64" t="str">
        <f t="shared" si="147"/>
        <v>N</v>
      </c>
      <c r="AN191" s="81">
        <f t="shared" si="148"/>
        <v>8</v>
      </c>
      <c r="AO191" s="81">
        <f t="shared" si="149"/>
        <v>0</v>
      </c>
      <c r="AP191" s="85">
        <f t="shared" si="150"/>
        <v>-102</v>
      </c>
      <c r="AQ191" s="64" t="str">
        <f t="shared" si="151"/>
        <v>Y</v>
      </c>
      <c r="AR191" s="87">
        <f t="shared" si="152"/>
        <v>66</v>
      </c>
      <c r="AS191" s="93" t="str">
        <f t="shared" si="153"/>
        <v>L</v>
      </c>
      <c r="AT191" s="64" t="str">
        <f t="shared" si="154"/>
        <v>3/4</v>
      </c>
      <c r="AU191" s="64">
        <f t="shared" si="163"/>
        <v>3</v>
      </c>
      <c r="AV191" s="82">
        <f t="shared" si="155"/>
        <v>8</v>
      </c>
      <c r="AW191" s="82">
        <f t="shared" si="164"/>
        <v>0</v>
      </c>
      <c r="AX191" s="83">
        <f t="shared" si="156"/>
        <v>-104</v>
      </c>
      <c r="AY191" s="64" t="str">
        <f t="shared" si="157"/>
        <v>Y</v>
      </c>
      <c r="AZ191" s="81">
        <f t="shared" si="158"/>
        <v>8</v>
      </c>
      <c r="BA191" s="81">
        <f t="shared" si="165"/>
        <v>0</v>
      </c>
      <c r="BB191" s="85">
        <f t="shared" si="159"/>
        <v>-124</v>
      </c>
      <c r="BC191" s="64" t="str">
        <f t="shared" si="160"/>
        <v>Y</v>
      </c>
      <c r="BD191" s="87">
        <f t="shared" si="166"/>
        <v>52</v>
      </c>
    </row>
    <row r="192" spans="1:56">
      <c r="A192" s="197">
        <f t="shared" si="161"/>
        <v>182</v>
      </c>
      <c r="B192" s="198">
        <f>Data!B192</f>
        <v>8</v>
      </c>
      <c r="D192" s="73">
        <f t="shared" si="132"/>
        <v>2</v>
      </c>
      <c r="F192" s="86">
        <f t="shared" si="182"/>
        <v>2</v>
      </c>
      <c r="G192" s="86" t="str">
        <f t="shared" si="133"/>
        <v>L</v>
      </c>
      <c r="H192" s="64" t="str">
        <f t="shared" si="134"/>
        <v>Y</v>
      </c>
      <c r="I192" s="64" t="str">
        <f t="shared" si="135"/>
        <v>2/5</v>
      </c>
      <c r="J192" s="64">
        <f t="shared" si="136"/>
        <v>2</v>
      </c>
      <c r="K192" s="82">
        <f t="shared" si="181"/>
        <v>8</v>
      </c>
      <c r="L192" s="82">
        <f t="shared" si="183"/>
        <v>0</v>
      </c>
      <c r="M192" s="83">
        <f t="shared" si="184"/>
        <v>-70</v>
      </c>
      <c r="N192" s="64" t="str">
        <f t="shared" si="162"/>
        <v>Y</v>
      </c>
      <c r="O192" s="81">
        <f t="shared" si="177"/>
        <v>8</v>
      </c>
      <c r="P192" s="81">
        <f t="shared" si="178"/>
        <v>0</v>
      </c>
      <c r="Q192" s="85">
        <f t="shared" si="179"/>
        <v>-94</v>
      </c>
      <c r="R192" s="64" t="str">
        <f t="shared" si="180"/>
        <v>Y</v>
      </c>
      <c r="S192" s="87">
        <f t="shared" si="167"/>
        <v>56</v>
      </c>
      <c r="T192" s="86" t="str">
        <f t="shared" si="137"/>
        <v>L</v>
      </c>
      <c r="U192" s="64" t="str">
        <f t="shared" si="138"/>
        <v>Y</v>
      </c>
      <c r="V192" s="64" t="str">
        <f t="shared" si="139"/>
        <v>2/5</v>
      </c>
      <c r="W192" s="64">
        <f t="shared" si="140"/>
        <v>8</v>
      </c>
      <c r="X192" s="82">
        <f t="shared" si="168"/>
        <v>8</v>
      </c>
      <c r="Y192" s="82">
        <f t="shared" si="169"/>
        <v>0</v>
      </c>
      <c r="Z192" s="83">
        <f t="shared" si="170"/>
        <v>-160</v>
      </c>
      <c r="AA192" s="64" t="str">
        <f t="shared" si="171"/>
        <v>Y</v>
      </c>
      <c r="AB192" s="81">
        <f t="shared" si="172"/>
        <v>8</v>
      </c>
      <c r="AC192" s="81">
        <f t="shared" si="173"/>
        <v>0</v>
      </c>
      <c r="AD192" s="85">
        <f t="shared" si="174"/>
        <v>-160</v>
      </c>
      <c r="AE192" s="64" t="str">
        <f t="shared" si="175"/>
        <v>Y</v>
      </c>
      <c r="AF192" s="87">
        <f t="shared" si="176"/>
        <v>54</v>
      </c>
      <c r="AG192" s="93" t="str">
        <f t="shared" si="141"/>
        <v>W</v>
      </c>
      <c r="AH192" s="64" t="str">
        <f t="shared" si="142"/>
        <v>1/6</v>
      </c>
      <c r="AI192" s="64">
        <f t="shared" si="143"/>
        <v>1</v>
      </c>
      <c r="AJ192" s="82">
        <f t="shared" si="144"/>
        <v>2</v>
      </c>
      <c r="AK192" s="82">
        <f t="shared" si="145"/>
        <v>12</v>
      </c>
      <c r="AL192" s="83">
        <f t="shared" si="146"/>
        <v>40</v>
      </c>
      <c r="AM192" s="64" t="str">
        <f t="shared" si="147"/>
        <v>N</v>
      </c>
      <c r="AN192" s="81">
        <f t="shared" si="148"/>
        <v>8</v>
      </c>
      <c r="AO192" s="81">
        <f t="shared" si="149"/>
        <v>24</v>
      </c>
      <c r="AP192" s="85">
        <f t="shared" si="150"/>
        <v>-86</v>
      </c>
      <c r="AQ192" s="64" t="str">
        <f t="shared" si="151"/>
        <v>Y</v>
      </c>
      <c r="AR192" s="87">
        <f t="shared" si="152"/>
        <v>66</v>
      </c>
      <c r="AS192" s="93" t="str">
        <f t="shared" si="153"/>
        <v>W</v>
      </c>
      <c r="AT192" s="64" t="str">
        <f t="shared" si="154"/>
        <v>1/6</v>
      </c>
      <c r="AU192" s="64">
        <f t="shared" si="163"/>
        <v>1</v>
      </c>
      <c r="AV192" s="82">
        <f t="shared" si="155"/>
        <v>8</v>
      </c>
      <c r="AW192" s="82">
        <f t="shared" si="164"/>
        <v>24</v>
      </c>
      <c r="AX192" s="83">
        <f t="shared" si="156"/>
        <v>-88</v>
      </c>
      <c r="AY192" s="64" t="str">
        <f t="shared" si="157"/>
        <v>Y</v>
      </c>
      <c r="AZ192" s="81">
        <f t="shared" si="158"/>
        <v>8</v>
      </c>
      <c r="BA192" s="81">
        <f t="shared" si="165"/>
        <v>24</v>
      </c>
      <c r="BB192" s="85">
        <f t="shared" si="159"/>
        <v>-108</v>
      </c>
      <c r="BC192" s="64" t="str">
        <f t="shared" si="160"/>
        <v>Y</v>
      </c>
      <c r="BD192" s="87">
        <f t="shared" si="166"/>
        <v>52</v>
      </c>
    </row>
    <row r="193" spans="1:56">
      <c r="A193" s="197">
        <f t="shared" si="161"/>
        <v>183</v>
      </c>
      <c r="B193" s="198">
        <f>Data!B193</f>
        <v>5</v>
      </c>
      <c r="D193" s="73">
        <f t="shared" si="132"/>
        <v>1</v>
      </c>
      <c r="F193" s="86">
        <f t="shared" si="182"/>
        <v>3</v>
      </c>
      <c r="G193" s="86" t="str">
        <f t="shared" si="133"/>
        <v>W</v>
      </c>
      <c r="H193" s="64" t="str">
        <f t="shared" si="134"/>
        <v>N</v>
      </c>
      <c r="I193" s="64" t="str">
        <f t="shared" si="135"/>
        <v xml:space="preserve"> </v>
      </c>
      <c r="J193" s="64" t="str">
        <f t="shared" si="136"/>
        <v xml:space="preserve"> </v>
      </c>
      <c r="K193" s="82" t="str">
        <f t="shared" si="181"/>
        <v>0</v>
      </c>
      <c r="L193" s="82">
        <f t="shared" si="183"/>
        <v>24</v>
      </c>
      <c r="M193" s="83">
        <f t="shared" si="184"/>
        <v>-46</v>
      </c>
      <c r="N193" s="64" t="str">
        <f t="shared" si="162"/>
        <v>Y</v>
      </c>
      <c r="O193" s="81" t="str">
        <f t="shared" si="177"/>
        <v>0</v>
      </c>
      <c r="P193" s="81">
        <f t="shared" si="178"/>
        <v>24</v>
      </c>
      <c r="Q193" s="85">
        <f t="shared" si="179"/>
        <v>-70</v>
      </c>
      <c r="R193" s="64" t="str">
        <f t="shared" si="180"/>
        <v>Y</v>
      </c>
      <c r="S193" s="87">
        <f t="shared" si="167"/>
        <v>56</v>
      </c>
      <c r="T193" s="86" t="str">
        <f t="shared" si="137"/>
        <v>W</v>
      </c>
      <c r="U193" s="64" t="str">
        <f t="shared" si="138"/>
        <v>N</v>
      </c>
      <c r="V193" s="64" t="str">
        <f t="shared" si="139"/>
        <v xml:space="preserve"> </v>
      </c>
      <c r="W193" s="64" t="str">
        <f t="shared" si="140"/>
        <v xml:space="preserve"> </v>
      </c>
      <c r="X193" s="82" t="str">
        <f t="shared" si="168"/>
        <v>0</v>
      </c>
      <c r="Y193" s="82">
        <f t="shared" si="169"/>
        <v>24</v>
      </c>
      <c r="Z193" s="83">
        <f t="shared" si="170"/>
        <v>-136</v>
      </c>
      <c r="AA193" s="64" t="str">
        <f t="shared" si="171"/>
        <v>Y</v>
      </c>
      <c r="AB193" s="81" t="str">
        <f t="shared" si="172"/>
        <v>0</v>
      </c>
      <c r="AC193" s="81">
        <f t="shared" si="173"/>
        <v>24</v>
      </c>
      <c r="AD193" s="85">
        <f t="shared" si="174"/>
        <v>-136</v>
      </c>
      <c r="AE193" s="64" t="str">
        <f t="shared" si="175"/>
        <v>Y</v>
      </c>
      <c r="AF193" s="87">
        <f t="shared" si="176"/>
        <v>54</v>
      </c>
      <c r="AG193" s="93" t="str">
        <f t="shared" si="141"/>
        <v>L</v>
      </c>
      <c r="AH193" s="64" t="str">
        <f t="shared" si="142"/>
        <v>2/5</v>
      </c>
      <c r="AI193" s="64">
        <f t="shared" si="143"/>
        <v>2</v>
      </c>
      <c r="AJ193" s="82">
        <f t="shared" si="144"/>
        <v>2</v>
      </c>
      <c r="AK193" s="82">
        <f t="shared" si="145"/>
        <v>0</v>
      </c>
      <c r="AL193" s="83">
        <f t="shared" si="146"/>
        <v>38</v>
      </c>
      <c r="AM193" s="64" t="str">
        <f t="shared" si="147"/>
        <v>N</v>
      </c>
      <c r="AN193" s="81">
        <f t="shared" si="148"/>
        <v>8</v>
      </c>
      <c r="AO193" s="81">
        <f t="shared" si="149"/>
        <v>0</v>
      </c>
      <c r="AP193" s="85">
        <f t="shared" si="150"/>
        <v>-94</v>
      </c>
      <c r="AQ193" s="64" t="str">
        <f t="shared" si="151"/>
        <v>Y</v>
      </c>
      <c r="AR193" s="87">
        <f t="shared" si="152"/>
        <v>66</v>
      </c>
      <c r="AS193" s="93" t="str">
        <f t="shared" si="153"/>
        <v>L</v>
      </c>
      <c r="AT193" s="64" t="str">
        <f t="shared" si="154"/>
        <v>2/5</v>
      </c>
      <c r="AU193" s="64">
        <f t="shared" si="163"/>
        <v>2</v>
      </c>
      <c r="AV193" s="82">
        <f t="shared" si="155"/>
        <v>8</v>
      </c>
      <c r="AW193" s="82">
        <f t="shared" si="164"/>
        <v>0</v>
      </c>
      <c r="AX193" s="83">
        <f t="shared" si="156"/>
        <v>-96</v>
      </c>
      <c r="AY193" s="64" t="str">
        <f t="shared" si="157"/>
        <v>Y</v>
      </c>
      <c r="AZ193" s="81">
        <f t="shared" si="158"/>
        <v>8</v>
      </c>
      <c r="BA193" s="81">
        <f t="shared" si="165"/>
        <v>0</v>
      </c>
      <c r="BB193" s="85">
        <f t="shared" si="159"/>
        <v>-116</v>
      </c>
      <c r="BC193" s="64" t="str">
        <f t="shared" si="160"/>
        <v>Y</v>
      </c>
      <c r="BD193" s="87">
        <f t="shared" si="166"/>
        <v>52</v>
      </c>
    </row>
    <row r="194" spans="1:56">
      <c r="A194" s="197">
        <f t="shared" si="161"/>
        <v>184</v>
      </c>
      <c r="B194" s="198">
        <f>Data!B194</f>
        <v>14</v>
      </c>
      <c r="D194" s="73">
        <f t="shared" si="132"/>
        <v>3</v>
      </c>
      <c r="F194" s="86">
        <f t="shared" si="182"/>
        <v>4</v>
      </c>
      <c r="G194" s="86" t="str">
        <f t="shared" si="133"/>
        <v xml:space="preserve"> </v>
      </c>
      <c r="H194" s="64" t="str">
        <f t="shared" si="134"/>
        <v>N</v>
      </c>
      <c r="I194" s="64" t="str">
        <f t="shared" si="135"/>
        <v xml:space="preserve"> </v>
      </c>
      <c r="J194" s="64" t="str">
        <f t="shared" si="136"/>
        <v xml:space="preserve"> </v>
      </c>
      <c r="K194" s="82" t="str">
        <f t="shared" si="181"/>
        <v>0</v>
      </c>
      <c r="L194" s="82">
        <f t="shared" si="183"/>
        <v>0</v>
      </c>
      <c r="M194" s="83">
        <f t="shared" si="184"/>
        <v>-46</v>
      </c>
      <c r="N194" s="64" t="str">
        <f t="shared" si="162"/>
        <v>Y</v>
      </c>
      <c r="O194" s="81" t="str">
        <f t="shared" si="177"/>
        <v>0</v>
      </c>
      <c r="P194" s="81">
        <f t="shared" si="178"/>
        <v>0</v>
      </c>
      <c r="Q194" s="85">
        <f t="shared" si="179"/>
        <v>-70</v>
      </c>
      <c r="R194" s="64" t="str">
        <f t="shared" si="180"/>
        <v>Y</v>
      </c>
      <c r="S194" s="87">
        <f t="shared" si="167"/>
        <v>56</v>
      </c>
      <c r="T194" s="86" t="str">
        <f t="shared" si="137"/>
        <v xml:space="preserve"> </v>
      </c>
      <c r="U194" s="64" t="str">
        <f t="shared" si="138"/>
        <v>N</v>
      </c>
      <c r="V194" s="64" t="str">
        <f t="shared" si="139"/>
        <v xml:space="preserve"> </v>
      </c>
      <c r="W194" s="64" t="str">
        <f t="shared" si="140"/>
        <v xml:space="preserve"> </v>
      </c>
      <c r="X194" s="82" t="str">
        <f t="shared" si="168"/>
        <v>0</v>
      </c>
      <c r="Y194" s="82">
        <f t="shared" si="169"/>
        <v>0</v>
      </c>
      <c r="Z194" s="83">
        <f t="shared" si="170"/>
        <v>-136</v>
      </c>
      <c r="AA194" s="64" t="str">
        <f t="shared" si="171"/>
        <v>Y</v>
      </c>
      <c r="AB194" s="81" t="str">
        <f t="shared" si="172"/>
        <v>0</v>
      </c>
      <c r="AC194" s="81">
        <f t="shared" si="173"/>
        <v>0</v>
      </c>
      <c r="AD194" s="85">
        <f t="shared" si="174"/>
        <v>-136</v>
      </c>
      <c r="AE194" s="64" t="str">
        <f t="shared" si="175"/>
        <v>Y</v>
      </c>
      <c r="AF194" s="87">
        <f t="shared" si="176"/>
        <v>54</v>
      </c>
      <c r="AG194" s="93" t="str">
        <f t="shared" si="141"/>
        <v>L</v>
      </c>
      <c r="AH194" s="64" t="str">
        <f t="shared" si="142"/>
        <v>3/4</v>
      </c>
      <c r="AI194" s="64">
        <f t="shared" si="143"/>
        <v>3</v>
      </c>
      <c r="AJ194" s="82">
        <f t="shared" si="144"/>
        <v>4</v>
      </c>
      <c r="AK194" s="82">
        <f t="shared" si="145"/>
        <v>0</v>
      </c>
      <c r="AL194" s="83">
        <f t="shared" si="146"/>
        <v>34</v>
      </c>
      <c r="AM194" s="64" t="str">
        <f t="shared" si="147"/>
        <v>N</v>
      </c>
      <c r="AN194" s="81">
        <f t="shared" si="148"/>
        <v>8</v>
      </c>
      <c r="AO194" s="81">
        <f t="shared" si="149"/>
        <v>0</v>
      </c>
      <c r="AP194" s="85">
        <f t="shared" si="150"/>
        <v>-102</v>
      </c>
      <c r="AQ194" s="64" t="str">
        <f t="shared" si="151"/>
        <v>Y</v>
      </c>
      <c r="AR194" s="87">
        <f t="shared" si="152"/>
        <v>66</v>
      </c>
      <c r="AS194" s="93" t="str">
        <f t="shared" si="153"/>
        <v>L</v>
      </c>
      <c r="AT194" s="64" t="str">
        <f t="shared" si="154"/>
        <v>3/4</v>
      </c>
      <c r="AU194" s="64">
        <f t="shared" si="163"/>
        <v>3</v>
      </c>
      <c r="AV194" s="82">
        <f t="shared" si="155"/>
        <v>8</v>
      </c>
      <c r="AW194" s="82">
        <f t="shared" si="164"/>
        <v>0</v>
      </c>
      <c r="AX194" s="83">
        <f t="shared" si="156"/>
        <v>-104</v>
      </c>
      <c r="AY194" s="64" t="str">
        <f t="shared" si="157"/>
        <v>Y</v>
      </c>
      <c r="AZ194" s="81">
        <f t="shared" si="158"/>
        <v>8</v>
      </c>
      <c r="BA194" s="81">
        <f t="shared" si="165"/>
        <v>0</v>
      </c>
      <c r="BB194" s="85">
        <f t="shared" si="159"/>
        <v>-124</v>
      </c>
      <c r="BC194" s="64" t="str">
        <f t="shared" si="160"/>
        <v>Y</v>
      </c>
      <c r="BD194" s="87">
        <f t="shared" si="166"/>
        <v>52</v>
      </c>
    </row>
    <row r="195" spans="1:56">
      <c r="A195" s="197">
        <f t="shared" si="161"/>
        <v>185</v>
      </c>
      <c r="B195" s="198">
        <f>Data!B195</f>
        <v>17</v>
      </c>
      <c r="D195" s="73">
        <f t="shared" si="132"/>
        <v>3</v>
      </c>
      <c r="F195" s="86">
        <f t="shared" si="182"/>
        <v>5</v>
      </c>
      <c r="G195" s="86" t="str">
        <f t="shared" si="133"/>
        <v xml:space="preserve"> </v>
      </c>
      <c r="H195" s="64" t="str">
        <f t="shared" si="134"/>
        <v>N</v>
      </c>
      <c r="I195" s="64" t="str">
        <f t="shared" si="135"/>
        <v xml:space="preserve"> </v>
      </c>
      <c r="J195" s="64" t="str">
        <f t="shared" si="136"/>
        <v xml:space="preserve"> </v>
      </c>
      <c r="K195" s="82" t="str">
        <f t="shared" si="181"/>
        <v>0</v>
      </c>
      <c r="L195" s="82">
        <f t="shared" si="183"/>
        <v>0</v>
      </c>
      <c r="M195" s="83">
        <f t="shared" si="184"/>
        <v>-46</v>
      </c>
      <c r="N195" s="64" t="str">
        <f t="shared" si="162"/>
        <v>Y</v>
      </c>
      <c r="O195" s="81" t="str">
        <f t="shared" si="177"/>
        <v>0</v>
      </c>
      <c r="P195" s="81">
        <f t="shared" si="178"/>
        <v>0</v>
      </c>
      <c r="Q195" s="85">
        <f t="shared" si="179"/>
        <v>-70</v>
      </c>
      <c r="R195" s="64" t="str">
        <f t="shared" si="180"/>
        <v>Y</v>
      </c>
      <c r="S195" s="87">
        <f t="shared" si="167"/>
        <v>56</v>
      </c>
      <c r="T195" s="86" t="str">
        <f t="shared" si="137"/>
        <v xml:space="preserve"> </v>
      </c>
      <c r="U195" s="64" t="str">
        <f t="shared" si="138"/>
        <v>N</v>
      </c>
      <c r="V195" s="64" t="str">
        <f t="shared" si="139"/>
        <v xml:space="preserve"> </v>
      </c>
      <c r="W195" s="64" t="str">
        <f t="shared" si="140"/>
        <v xml:space="preserve"> </v>
      </c>
      <c r="X195" s="82" t="str">
        <f t="shared" si="168"/>
        <v>0</v>
      </c>
      <c r="Y195" s="82">
        <f t="shared" si="169"/>
        <v>0</v>
      </c>
      <c r="Z195" s="83">
        <f t="shared" si="170"/>
        <v>-136</v>
      </c>
      <c r="AA195" s="64" t="str">
        <f t="shared" si="171"/>
        <v>Y</v>
      </c>
      <c r="AB195" s="81" t="str">
        <f t="shared" si="172"/>
        <v>0</v>
      </c>
      <c r="AC195" s="81">
        <f t="shared" si="173"/>
        <v>0</v>
      </c>
      <c r="AD195" s="85">
        <f t="shared" si="174"/>
        <v>-136</v>
      </c>
      <c r="AE195" s="64" t="str">
        <f t="shared" si="175"/>
        <v>Y</v>
      </c>
      <c r="AF195" s="87">
        <f t="shared" si="176"/>
        <v>54</v>
      </c>
      <c r="AG195" s="93" t="str">
        <f t="shared" si="141"/>
        <v>W</v>
      </c>
      <c r="AH195" s="64" t="str">
        <f t="shared" si="142"/>
        <v>1/6</v>
      </c>
      <c r="AI195" s="64">
        <f t="shared" si="143"/>
        <v>1</v>
      </c>
      <c r="AJ195" s="82">
        <f t="shared" si="144"/>
        <v>2</v>
      </c>
      <c r="AK195" s="82">
        <f t="shared" si="145"/>
        <v>12</v>
      </c>
      <c r="AL195" s="83">
        <f t="shared" si="146"/>
        <v>44</v>
      </c>
      <c r="AM195" s="64" t="str">
        <f t="shared" si="147"/>
        <v>N</v>
      </c>
      <c r="AN195" s="81">
        <f t="shared" si="148"/>
        <v>8</v>
      </c>
      <c r="AO195" s="81">
        <f t="shared" si="149"/>
        <v>24</v>
      </c>
      <c r="AP195" s="85">
        <f t="shared" si="150"/>
        <v>-86</v>
      </c>
      <c r="AQ195" s="64" t="str">
        <f t="shared" si="151"/>
        <v>Y</v>
      </c>
      <c r="AR195" s="87">
        <f t="shared" si="152"/>
        <v>66</v>
      </c>
      <c r="AS195" s="93" t="str">
        <f t="shared" si="153"/>
        <v>W</v>
      </c>
      <c r="AT195" s="64" t="str">
        <f t="shared" si="154"/>
        <v>1/6</v>
      </c>
      <c r="AU195" s="64">
        <f t="shared" si="163"/>
        <v>1</v>
      </c>
      <c r="AV195" s="82">
        <f t="shared" si="155"/>
        <v>8</v>
      </c>
      <c r="AW195" s="82">
        <f t="shared" si="164"/>
        <v>24</v>
      </c>
      <c r="AX195" s="83">
        <f t="shared" si="156"/>
        <v>-88</v>
      </c>
      <c r="AY195" s="64" t="str">
        <f t="shared" si="157"/>
        <v>Y</v>
      </c>
      <c r="AZ195" s="81">
        <f t="shared" si="158"/>
        <v>8</v>
      </c>
      <c r="BA195" s="81">
        <f t="shared" si="165"/>
        <v>24</v>
      </c>
      <c r="BB195" s="85">
        <f t="shared" si="159"/>
        <v>-108</v>
      </c>
      <c r="BC195" s="64" t="str">
        <f t="shared" si="160"/>
        <v>Y</v>
      </c>
      <c r="BD195" s="87">
        <f t="shared" si="166"/>
        <v>52</v>
      </c>
    </row>
    <row r="196" spans="1:56">
      <c r="A196" s="197">
        <f t="shared" si="161"/>
        <v>186</v>
      </c>
      <c r="B196" s="198">
        <f>Data!B196</f>
        <v>17</v>
      </c>
      <c r="D196" s="73">
        <f t="shared" si="132"/>
        <v>3</v>
      </c>
      <c r="F196" s="86">
        <f t="shared" si="182"/>
        <v>6</v>
      </c>
      <c r="G196" s="86" t="str">
        <f t="shared" si="133"/>
        <v xml:space="preserve"> </v>
      </c>
      <c r="H196" s="64" t="str">
        <f t="shared" si="134"/>
        <v>N</v>
      </c>
      <c r="I196" s="64" t="str">
        <f t="shared" si="135"/>
        <v xml:space="preserve"> </v>
      </c>
      <c r="J196" s="64" t="str">
        <f t="shared" si="136"/>
        <v xml:space="preserve"> </v>
      </c>
      <c r="K196" s="82" t="str">
        <f t="shared" si="181"/>
        <v>0</v>
      </c>
      <c r="L196" s="82">
        <f t="shared" si="183"/>
        <v>0</v>
      </c>
      <c r="M196" s="83">
        <f t="shared" si="184"/>
        <v>-46</v>
      </c>
      <c r="N196" s="64" t="str">
        <f t="shared" si="162"/>
        <v>Y</v>
      </c>
      <c r="O196" s="81" t="str">
        <f t="shared" si="177"/>
        <v>0</v>
      </c>
      <c r="P196" s="81">
        <f t="shared" si="178"/>
        <v>0</v>
      </c>
      <c r="Q196" s="85">
        <f t="shared" si="179"/>
        <v>-70</v>
      </c>
      <c r="R196" s="64" t="str">
        <f t="shared" si="180"/>
        <v>Y</v>
      </c>
      <c r="S196" s="87">
        <f t="shared" si="167"/>
        <v>56</v>
      </c>
      <c r="T196" s="86" t="str">
        <f t="shared" si="137"/>
        <v xml:space="preserve"> </v>
      </c>
      <c r="U196" s="64" t="str">
        <f t="shared" si="138"/>
        <v>N</v>
      </c>
      <c r="V196" s="64" t="str">
        <f t="shared" si="139"/>
        <v xml:space="preserve"> </v>
      </c>
      <c r="W196" s="64" t="str">
        <f t="shared" si="140"/>
        <v xml:space="preserve"> </v>
      </c>
      <c r="X196" s="82" t="str">
        <f t="shared" si="168"/>
        <v>0</v>
      </c>
      <c r="Y196" s="82">
        <f t="shared" si="169"/>
        <v>0</v>
      </c>
      <c r="Z196" s="83">
        <f t="shared" si="170"/>
        <v>-136</v>
      </c>
      <c r="AA196" s="64" t="str">
        <f t="shared" si="171"/>
        <v>Y</v>
      </c>
      <c r="AB196" s="81" t="str">
        <f t="shared" si="172"/>
        <v>0</v>
      </c>
      <c r="AC196" s="81">
        <f t="shared" si="173"/>
        <v>0</v>
      </c>
      <c r="AD196" s="85">
        <f t="shared" si="174"/>
        <v>-136</v>
      </c>
      <c r="AE196" s="64" t="str">
        <f t="shared" si="175"/>
        <v>Y</v>
      </c>
      <c r="AF196" s="87">
        <f t="shared" si="176"/>
        <v>54</v>
      </c>
      <c r="AG196" s="93" t="str">
        <f t="shared" si="141"/>
        <v>L</v>
      </c>
      <c r="AH196" s="64" t="str">
        <f t="shared" si="142"/>
        <v>2/5</v>
      </c>
      <c r="AI196" s="64">
        <f t="shared" si="143"/>
        <v>2</v>
      </c>
      <c r="AJ196" s="82">
        <f t="shared" si="144"/>
        <v>2</v>
      </c>
      <c r="AK196" s="82">
        <f t="shared" si="145"/>
        <v>0</v>
      </c>
      <c r="AL196" s="83">
        <f t="shared" si="146"/>
        <v>42</v>
      </c>
      <c r="AM196" s="64" t="str">
        <f t="shared" si="147"/>
        <v>N</v>
      </c>
      <c r="AN196" s="81">
        <f t="shared" si="148"/>
        <v>8</v>
      </c>
      <c r="AO196" s="81">
        <f t="shared" si="149"/>
        <v>0</v>
      </c>
      <c r="AP196" s="85">
        <f t="shared" si="150"/>
        <v>-94</v>
      </c>
      <c r="AQ196" s="64" t="str">
        <f t="shared" si="151"/>
        <v>Y</v>
      </c>
      <c r="AR196" s="87">
        <f t="shared" si="152"/>
        <v>66</v>
      </c>
      <c r="AS196" s="93" t="str">
        <f t="shared" si="153"/>
        <v>L</v>
      </c>
      <c r="AT196" s="64" t="str">
        <f t="shared" si="154"/>
        <v>2/5</v>
      </c>
      <c r="AU196" s="64">
        <f t="shared" si="163"/>
        <v>2</v>
      </c>
      <c r="AV196" s="82">
        <f t="shared" si="155"/>
        <v>8</v>
      </c>
      <c r="AW196" s="82">
        <f t="shared" si="164"/>
        <v>0</v>
      </c>
      <c r="AX196" s="83">
        <f t="shared" si="156"/>
        <v>-96</v>
      </c>
      <c r="AY196" s="64" t="str">
        <f t="shared" si="157"/>
        <v>Y</v>
      </c>
      <c r="AZ196" s="81">
        <f t="shared" si="158"/>
        <v>8</v>
      </c>
      <c r="BA196" s="81">
        <f t="shared" si="165"/>
        <v>0</v>
      </c>
      <c r="BB196" s="85">
        <f t="shared" si="159"/>
        <v>-116</v>
      </c>
      <c r="BC196" s="64" t="str">
        <f t="shared" si="160"/>
        <v>Y</v>
      </c>
      <c r="BD196" s="87">
        <f t="shared" si="166"/>
        <v>52</v>
      </c>
    </row>
    <row r="197" spans="1:56">
      <c r="A197" s="197">
        <f t="shared" si="161"/>
        <v>187</v>
      </c>
      <c r="B197" s="198">
        <f>Data!B197</f>
        <v>27</v>
      </c>
      <c r="D197" s="73">
        <f t="shared" si="132"/>
        <v>5</v>
      </c>
      <c r="F197" s="86">
        <f t="shared" si="182"/>
        <v>1</v>
      </c>
      <c r="G197" s="86" t="str">
        <f t="shared" si="133"/>
        <v xml:space="preserve"> </v>
      </c>
      <c r="H197" s="64" t="str">
        <f t="shared" si="134"/>
        <v>Y</v>
      </c>
      <c r="I197" s="64" t="str">
        <f t="shared" si="135"/>
        <v>1/6</v>
      </c>
      <c r="J197" s="64">
        <f t="shared" si="136"/>
        <v>1</v>
      </c>
      <c r="K197" s="82">
        <f t="shared" si="181"/>
        <v>8</v>
      </c>
      <c r="L197" s="82">
        <f t="shared" si="183"/>
        <v>0</v>
      </c>
      <c r="M197" s="83">
        <f t="shared" si="184"/>
        <v>-54</v>
      </c>
      <c r="N197" s="64" t="str">
        <f t="shared" si="162"/>
        <v>Y</v>
      </c>
      <c r="O197" s="81">
        <f t="shared" si="177"/>
        <v>8</v>
      </c>
      <c r="P197" s="81">
        <f t="shared" si="178"/>
        <v>0</v>
      </c>
      <c r="Q197" s="85">
        <f t="shared" si="179"/>
        <v>-78</v>
      </c>
      <c r="R197" s="64" t="str">
        <f t="shared" si="180"/>
        <v>Y</v>
      </c>
      <c r="S197" s="87">
        <f t="shared" si="167"/>
        <v>56</v>
      </c>
      <c r="T197" s="86" t="str">
        <f t="shared" si="137"/>
        <v xml:space="preserve"> </v>
      </c>
      <c r="U197" s="64" t="str">
        <f t="shared" si="138"/>
        <v>Y</v>
      </c>
      <c r="V197" s="64" t="str">
        <f t="shared" si="139"/>
        <v>1/6</v>
      </c>
      <c r="W197" s="64">
        <f t="shared" si="140"/>
        <v>1</v>
      </c>
      <c r="X197" s="82">
        <f t="shared" si="168"/>
        <v>8</v>
      </c>
      <c r="Y197" s="82">
        <f t="shared" si="169"/>
        <v>0</v>
      </c>
      <c r="Z197" s="83">
        <f t="shared" si="170"/>
        <v>-144</v>
      </c>
      <c r="AA197" s="64" t="str">
        <f t="shared" si="171"/>
        <v>Y</v>
      </c>
      <c r="AB197" s="81">
        <f t="shared" si="172"/>
        <v>8</v>
      </c>
      <c r="AC197" s="81">
        <f t="shared" si="173"/>
        <v>0</v>
      </c>
      <c r="AD197" s="85">
        <f t="shared" si="174"/>
        <v>-144</v>
      </c>
      <c r="AE197" s="64" t="str">
        <f t="shared" si="175"/>
        <v>Y</v>
      </c>
      <c r="AF197" s="87">
        <f t="shared" si="176"/>
        <v>54</v>
      </c>
      <c r="AG197" s="93" t="str">
        <f t="shared" si="141"/>
        <v>L</v>
      </c>
      <c r="AH197" s="64" t="str">
        <f t="shared" si="142"/>
        <v>3/4</v>
      </c>
      <c r="AI197" s="64">
        <f t="shared" si="143"/>
        <v>3</v>
      </c>
      <c r="AJ197" s="82">
        <f t="shared" si="144"/>
        <v>4</v>
      </c>
      <c r="AK197" s="82">
        <f t="shared" si="145"/>
        <v>0</v>
      </c>
      <c r="AL197" s="83">
        <f t="shared" si="146"/>
        <v>38</v>
      </c>
      <c r="AM197" s="64" t="str">
        <f t="shared" si="147"/>
        <v>N</v>
      </c>
      <c r="AN197" s="81">
        <f t="shared" si="148"/>
        <v>8</v>
      </c>
      <c r="AO197" s="81">
        <f t="shared" si="149"/>
        <v>0</v>
      </c>
      <c r="AP197" s="85">
        <f t="shared" si="150"/>
        <v>-102</v>
      </c>
      <c r="AQ197" s="64" t="str">
        <f t="shared" si="151"/>
        <v>Y</v>
      </c>
      <c r="AR197" s="87">
        <f t="shared" si="152"/>
        <v>66</v>
      </c>
      <c r="AS197" s="93" t="str">
        <f t="shared" si="153"/>
        <v>L</v>
      </c>
      <c r="AT197" s="64" t="str">
        <f t="shared" si="154"/>
        <v>3/4</v>
      </c>
      <c r="AU197" s="64">
        <f t="shared" si="163"/>
        <v>3</v>
      </c>
      <c r="AV197" s="82">
        <f t="shared" si="155"/>
        <v>8</v>
      </c>
      <c r="AW197" s="82">
        <f t="shared" si="164"/>
        <v>0</v>
      </c>
      <c r="AX197" s="83">
        <f t="shared" si="156"/>
        <v>-104</v>
      </c>
      <c r="AY197" s="64" t="str">
        <f t="shared" si="157"/>
        <v>Y</v>
      </c>
      <c r="AZ197" s="81">
        <f t="shared" si="158"/>
        <v>8</v>
      </c>
      <c r="BA197" s="81">
        <f t="shared" si="165"/>
        <v>0</v>
      </c>
      <c r="BB197" s="85">
        <f t="shared" si="159"/>
        <v>-124</v>
      </c>
      <c r="BC197" s="64" t="str">
        <f t="shared" si="160"/>
        <v>Y</v>
      </c>
      <c r="BD197" s="87">
        <f t="shared" si="166"/>
        <v>52</v>
      </c>
    </row>
    <row r="198" spans="1:56">
      <c r="A198" s="197">
        <f t="shared" si="161"/>
        <v>188</v>
      </c>
      <c r="B198" s="198">
        <f>Data!B198</f>
        <v>2</v>
      </c>
      <c r="D198" s="73">
        <f t="shared" si="132"/>
        <v>1</v>
      </c>
      <c r="F198" s="86">
        <f t="shared" si="182"/>
        <v>2</v>
      </c>
      <c r="G198" s="86" t="str">
        <f t="shared" si="133"/>
        <v>L</v>
      </c>
      <c r="H198" s="64" t="str">
        <f t="shared" si="134"/>
        <v>Y</v>
      </c>
      <c r="I198" s="64" t="str">
        <f t="shared" si="135"/>
        <v>2/5</v>
      </c>
      <c r="J198" s="64">
        <f t="shared" si="136"/>
        <v>2</v>
      </c>
      <c r="K198" s="82">
        <f t="shared" si="181"/>
        <v>8</v>
      </c>
      <c r="L198" s="82">
        <f t="shared" si="183"/>
        <v>0</v>
      </c>
      <c r="M198" s="83">
        <f t="shared" si="184"/>
        <v>-62</v>
      </c>
      <c r="N198" s="64" t="str">
        <f t="shared" si="162"/>
        <v>Y</v>
      </c>
      <c r="O198" s="81">
        <f t="shared" si="177"/>
        <v>8</v>
      </c>
      <c r="P198" s="81">
        <f t="shared" si="178"/>
        <v>0</v>
      </c>
      <c r="Q198" s="85">
        <f t="shared" si="179"/>
        <v>-86</v>
      </c>
      <c r="R198" s="64" t="str">
        <f t="shared" si="180"/>
        <v>Y</v>
      </c>
      <c r="S198" s="87">
        <f t="shared" si="167"/>
        <v>56</v>
      </c>
      <c r="T198" s="86" t="str">
        <f t="shared" si="137"/>
        <v>L</v>
      </c>
      <c r="U198" s="64" t="str">
        <f t="shared" si="138"/>
        <v>Y</v>
      </c>
      <c r="V198" s="64" t="str">
        <f t="shared" si="139"/>
        <v>2/5</v>
      </c>
      <c r="W198" s="64">
        <f t="shared" si="140"/>
        <v>2</v>
      </c>
      <c r="X198" s="82">
        <f t="shared" si="168"/>
        <v>8</v>
      </c>
      <c r="Y198" s="82">
        <f t="shared" si="169"/>
        <v>0</v>
      </c>
      <c r="Z198" s="83">
        <f t="shared" si="170"/>
        <v>-152</v>
      </c>
      <c r="AA198" s="64" t="str">
        <f t="shared" si="171"/>
        <v>Y</v>
      </c>
      <c r="AB198" s="81">
        <f t="shared" si="172"/>
        <v>8</v>
      </c>
      <c r="AC198" s="81">
        <f t="shared" si="173"/>
        <v>0</v>
      </c>
      <c r="AD198" s="85">
        <f t="shared" si="174"/>
        <v>-152</v>
      </c>
      <c r="AE198" s="64" t="str">
        <f t="shared" si="175"/>
        <v>Y</v>
      </c>
      <c r="AF198" s="87">
        <f t="shared" si="176"/>
        <v>54</v>
      </c>
      <c r="AG198" s="93" t="str">
        <f t="shared" si="141"/>
        <v>L</v>
      </c>
      <c r="AH198" s="64" t="str">
        <f t="shared" si="142"/>
        <v>3/4</v>
      </c>
      <c r="AI198" s="64">
        <f t="shared" si="143"/>
        <v>4</v>
      </c>
      <c r="AJ198" s="82">
        <f t="shared" si="144"/>
        <v>6</v>
      </c>
      <c r="AK198" s="82">
        <f t="shared" si="145"/>
        <v>0</v>
      </c>
      <c r="AL198" s="83">
        <f t="shared" si="146"/>
        <v>32</v>
      </c>
      <c r="AM198" s="64" t="str">
        <f t="shared" si="147"/>
        <v>N</v>
      </c>
      <c r="AN198" s="81">
        <f t="shared" si="148"/>
        <v>8</v>
      </c>
      <c r="AO198" s="81">
        <f t="shared" si="149"/>
        <v>0</v>
      </c>
      <c r="AP198" s="85">
        <f t="shared" si="150"/>
        <v>-110</v>
      </c>
      <c r="AQ198" s="64" t="str">
        <f t="shared" si="151"/>
        <v>Y</v>
      </c>
      <c r="AR198" s="87">
        <f t="shared" si="152"/>
        <v>66</v>
      </c>
      <c r="AS198" s="93" t="str">
        <f t="shared" si="153"/>
        <v>L</v>
      </c>
      <c r="AT198" s="64" t="str">
        <f t="shared" si="154"/>
        <v>1/6</v>
      </c>
      <c r="AU198" s="64">
        <f t="shared" si="163"/>
        <v>4</v>
      </c>
      <c r="AV198" s="82">
        <f t="shared" si="155"/>
        <v>8</v>
      </c>
      <c r="AW198" s="82">
        <f t="shared" si="164"/>
        <v>0</v>
      </c>
      <c r="AX198" s="83">
        <f t="shared" si="156"/>
        <v>-112</v>
      </c>
      <c r="AY198" s="64" t="str">
        <f t="shared" si="157"/>
        <v>Y</v>
      </c>
      <c r="AZ198" s="81">
        <f t="shared" si="158"/>
        <v>8</v>
      </c>
      <c r="BA198" s="81">
        <f t="shared" si="165"/>
        <v>0</v>
      </c>
      <c r="BB198" s="85">
        <f t="shared" si="159"/>
        <v>-132</v>
      </c>
      <c r="BC198" s="64" t="str">
        <f t="shared" si="160"/>
        <v>Y</v>
      </c>
      <c r="BD198" s="87">
        <f t="shared" si="166"/>
        <v>52</v>
      </c>
    </row>
    <row r="199" spans="1:56">
      <c r="A199" s="197">
        <f t="shared" si="161"/>
        <v>189</v>
      </c>
      <c r="B199" s="198">
        <f>Data!B199</f>
        <v>12</v>
      </c>
      <c r="D199" s="73">
        <f t="shared" si="132"/>
        <v>2</v>
      </c>
      <c r="F199" s="86">
        <f t="shared" si="182"/>
        <v>3</v>
      </c>
      <c r="G199" s="86" t="str">
        <f t="shared" si="133"/>
        <v>L</v>
      </c>
      <c r="H199" s="64" t="str">
        <f t="shared" si="134"/>
        <v>Y</v>
      </c>
      <c r="I199" s="64" t="str">
        <f t="shared" si="135"/>
        <v>3/4</v>
      </c>
      <c r="J199" s="64">
        <f t="shared" si="136"/>
        <v>3</v>
      </c>
      <c r="K199" s="82">
        <f t="shared" si="181"/>
        <v>8</v>
      </c>
      <c r="L199" s="82">
        <f t="shared" si="183"/>
        <v>0</v>
      </c>
      <c r="M199" s="83">
        <f t="shared" si="184"/>
        <v>-70</v>
      </c>
      <c r="N199" s="64" t="str">
        <f t="shared" si="162"/>
        <v>Y</v>
      </c>
      <c r="O199" s="81">
        <f t="shared" si="177"/>
        <v>8</v>
      </c>
      <c r="P199" s="81">
        <f t="shared" si="178"/>
        <v>0</v>
      </c>
      <c r="Q199" s="85">
        <f t="shared" si="179"/>
        <v>-94</v>
      </c>
      <c r="R199" s="64" t="str">
        <f t="shared" si="180"/>
        <v>Y</v>
      </c>
      <c r="S199" s="87">
        <f t="shared" si="167"/>
        <v>56</v>
      </c>
      <c r="T199" s="86" t="str">
        <f t="shared" si="137"/>
        <v>L</v>
      </c>
      <c r="U199" s="64" t="str">
        <f t="shared" si="138"/>
        <v>Y</v>
      </c>
      <c r="V199" s="64" t="str">
        <f t="shared" si="139"/>
        <v>3/4</v>
      </c>
      <c r="W199" s="64">
        <f t="shared" si="140"/>
        <v>3</v>
      </c>
      <c r="X199" s="82">
        <f t="shared" si="168"/>
        <v>8</v>
      </c>
      <c r="Y199" s="82">
        <f t="shared" si="169"/>
        <v>0</v>
      </c>
      <c r="Z199" s="83">
        <f t="shared" si="170"/>
        <v>-160</v>
      </c>
      <c r="AA199" s="64" t="str">
        <f t="shared" si="171"/>
        <v>Y</v>
      </c>
      <c r="AB199" s="81">
        <f t="shared" si="172"/>
        <v>8</v>
      </c>
      <c r="AC199" s="81">
        <f t="shared" si="173"/>
        <v>0</v>
      </c>
      <c r="AD199" s="85">
        <f t="shared" si="174"/>
        <v>-160</v>
      </c>
      <c r="AE199" s="64" t="str">
        <f t="shared" si="175"/>
        <v>Y</v>
      </c>
      <c r="AF199" s="87">
        <f t="shared" si="176"/>
        <v>54</v>
      </c>
      <c r="AG199" s="93" t="str">
        <f t="shared" si="141"/>
        <v>L</v>
      </c>
      <c r="AH199" s="64" t="str">
        <f t="shared" si="142"/>
        <v>2/5</v>
      </c>
      <c r="AI199" s="64">
        <f t="shared" si="143"/>
        <v>5</v>
      </c>
      <c r="AJ199" s="82">
        <f t="shared" si="144"/>
        <v>8</v>
      </c>
      <c r="AK199" s="82">
        <f t="shared" si="145"/>
        <v>0</v>
      </c>
      <c r="AL199" s="83">
        <f t="shared" si="146"/>
        <v>24</v>
      </c>
      <c r="AM199" s="64" t="str">
        <f t="shared" si="147"/>
        <v>N</v>
      </c>
      <c r="AN199" s="81">
        <f t="shared" si="148"/>
        <v>8</v>
      </c>
      <c r="AO199" s="81">
        <f t="shared" si="149"/>
        <v>0</v>
      </c>
      <c r="AP199" s="85">
        <f t="shared" si="150"/>
        <v>-118</v>
      </c>
      <c r="AQ199" s="64" t="str">
        <f t="shared" si="151"/>
        <v>Y</v>
      </c>
      <c r="AR199" s="87">
        <f t="shared" si="152"/>
        <v>66</v>
      </c>
      <c r="AS199" s="93" t="str">
        <f t="shared" si="153"/>
        <v>W</v>
      </c>
      <c r="AT199" s="64" t="str">
        <f t="shared" si="154"/>
        <v>1/6</v>
      </c>
      <c r="AU199" s="64">
        <f t="shared" si="163"/>
        <v>1</v>
      </c>
      <c r="AV199" s="82">
        <f t="shared" si="155"/>
        <v>8</v>
      </c>
      <c r="AW199" s="82">
        <f t="shared" si="164"/>
        <v>24</v>
      </c>
      <c r="AX199" s="83">
        <f t="shared" si="156"/>
        <v>-96</v>
      </c>
      <c r="AY199" s="64" t="str">
        <f t="shared" si="157"/>
        <v>Y</v>
      </c>
      <c r="AZ199" s="81">
        <f t="shared" si="158"/>
        <v>8</v>
      </c>
      <c r="BA199" s="81">
        <f t="shared" si="165"/>
        <v>24</v>
      </c>
      <c r="BB199" s="85">
        <f t="shared" si="159"/>
        <v>-116</v>
      </c>
      <c r="BC199" s="64" t="str">
        <f t="shared" si="160"/>
        <v>Y</v>
      </c>
      <c r="BD199" s="87">
        <f t="shared" si="166"/>
        <v>52</v>
      </c>
    </row>
    <row r="200" spans="1:56">
      <c r="A200" s="197">
        <f t="shared" si="161"/>
        <v>190</v>
      </c>
      <c r="B200" s="198">
        <f>Data!B200</f>
        <v>22</v>
      </c>
      <c r="D200" s="73">
        <f t="shared" si="132"/>
        <v>4</v>
      </c>
      <c r="F200" s="86">
        <f t="shared" si="182"/>
        <v>4</v>
      </c>
      <c r="G200" s="86" t="str">
        <f t="shared" si="133"/>
        <v>L</v>
      </c>
      <c r="H200" s="64" t="str">
        <f t="shared" si="134"/>
        <v>Y</v>
      </c>
      <c r="I200" s="64" t="str">
        <f t="shared" si="135"/>
        <v>4/3</v>
      </c>
      <c r="J200" s="64">
        <f t="shared" si="136"/>
        <v>4</v>
      </c>
      <c r="K200" s="82">
        <f t="shared" si="181"/>
        <v>8</v>
      </c>
      <c r="L200" s="82">
        <f t="shared" si="183"/>
        <v>0</v>
      </c>
      <c r="M200" s="83">
        <f t="shared" si="184"/>
        <v>-78</v>
      </c>
      <c r="N200" s="64" t="str">
        <f t="shared" si="162"/>
        <v>Y</v>
      </c>
      <c r="O200" s="81">
        <f t="shared" si="177"/>
        <v>8</v>
      </c>
      <c r="P200" s="81">
        <f t="shared" si="178"/>
        <v>0</v>
      </c>
      <c r="Q200" s="85">
        <f t="shared" si="179"/>
        <v>-102</v>
      </c>
      <c r="R200" s="64" t="str">
        <f t="shared" si="180"/>
        <v>Y</v>
      </c>
      <c r="S200" s="87">
        <f t="shared" si="167"/>
        <v>56</v>
      </c>
      <c r="T200" s="86" t="str">
        <f t="shared" si="137"/>
        <v>L</v>
      </c>
      <c r="U200" s="64" t="str">
        <f t="shared" si="138"/>
        <v>Y</v>
      </c>
      <c r="V200" s="64" t="str">
        <f t="shared" si="139"/>
        <v>1/6</v>
      </c>
      <c r="W200" s="64">
        <f t="shared" si="140"/>
        <v>4</v>
      </c>
      <c r="X200" s="82">
        <f t="shared" si="168"/>
        <v>8</v>
      </c>
      <c r="Y200" s="82">
        <f t="shared" si="169"/>
        <v>0</v>
      </c>
      <c r="Z200" s="83">
        <f t="shared" si="170"/>
        <v>-168</v>
      </c>
      <c r="AA200" s="64" t="str">
        <f t="shared" si="171"/>
        <v>Y</v>
      </c>
      <c r="AB200" s="81">
        <f t="shared" si="172"/>
        <v>8</v>
      </c>
      <c r="AC200" s="81">
        <f t="shared" si="173"/>
        <v>0</v>
      </c>
      <c r="AD200" s="85">
        <f t="shared" si="174"/>
        <v>-168</v>
      </c>
      <c r="AE200" s="64" t="str">
        <f t="shared" si="175"/>
        <v>Y</v>
      </c>
      <c r="AF200" s="87">
        <f t="shared" si="176"/>
        <v>54</v>
      </c>
      <c r="AG200" s="93" t="str">
        <f t="shared" si="141"/>
        <v>W</v>
      </c>
      <c r="AH200" s="64" t="str">
        <f t="shared" si="142"/>
        <v>1/6</v>
      </c>
      <c r="AI200" s="64">
        <f t="shared" si="143"/>
        <v>1</v>
      </c>
      <c r="AJ200" s="82">
        <f t="shared" si="144"/>
        <v>2</v>
      </c>
      <c r="AK200" s="82">
        <f t="shared" si="145"/>
        <v>24</v>
      </c>
      <c r="AL200" s="83">
        <f t="shared" si="146"/>
        <v>46</v>
      </c>
      <c r="AM200" s="64" t="str">
        <f t="shared" si="147"/>
        <v>N</v>
      </c>
      <c r="AN200" s="81">
        <f t="shared" si="148"/>
        <v>8</v>
      </c>
      <c r="AO200" s="81">
        <f t="shared" si="149"/>
        <v>24</v>
      </c>
      <c r="AP200" s="85">
        <f t="shared" si="150"/>
        <v>-102</v>
      </c>
      <c r="AQ200" s="64" t="str">
        <f t="shared" si="151"/>
        <v>Y</v>
      </c>
      <c r="AR200" s="87">
        <f t="shared" si="152"/>
        <v>66</v>
      </c>
      <c r="AS200" s="93" t="str">
        <f t="shared" si="153"/>
        <v>L</v>
      </c>
      <c r="AT200" s="64" t="str">
        <f t="shared" si="154"/>
        <v>2/5</v>
      </c>
      <c r="AU200" s="64">
        <f t="shared" si="163"/>
        <v>2</v>
      </c>
      <c r="AV200" s="82">
        <f t="shared" si="155"/>
        <v>8</v>
      </c>
      <c r="AW200" s="82">
        <f t="shared" si="164"/>
        <v>0</v>
      </c>
      <c r="AX200" s="83">
        <f t="shared" si="156"/>
        <v>-104</v>
      </c>
      <c r="AY200" s="64" t="str">
        <f t="shared" si="157"/>
        <v>Y</v>
      </c>
      <c r="AZ200" s="81">
        <f t="shared" si="158"/>
        <v>8</v>
      </c>
      <c r="BA200" s="81">
        <f t="shared" si="165"/>
        <v>0</v>
      </c>
      <c r="BB200" s="85">
        <f t="shared" si="159"/>
        <v>-124</v>
      </c>
      <c r="BC200" s="64" t="str">
        <f t="shared" si="160"/>
        <v>Y</v>
      </c>
      <c r="BD200" s="87">
        <f t="shared" si="166"/>
        <v>52</v>
      </c>
    </row>
    <row r="201" spans="1:56">
      <c r="A201" s="197">
        <f t="shared" si="161"/>
        <v>191</v>
      </c>
      <c r="B201" s="198">
        <f>Data!B201</f>
        <v>6</v>
      </c>
      <c r="D201" s="73">
        <f t="shared" si="132"/>
        <v>1</v>
      </c>
      <c r="F201" s="86">
        <f t="shared" si="182"/>
        <v>5</v>
      </c>
      <c r="G201" s="86" t="str">
        <f t="shared" si="133"/>
        <v>W</v>
      </c>
      <c r="H201" s="64" t="str">
        <f t="shared" si="134"/>
        <v>N</v>
      </c>
      <c r="I201" s="64" t="str">
        <f t="shared" si="135"/>
        <v xml:space="preserve"> </v>
      </c>
      <c r="J201" s="64" t="str">
        <f t="shared" si="136"/>
        <v xml:space="preserve"> </v>
      </c>
      <c r="K201" s="82" t="str">
        <f t="shared" si="181"/>
        <v>0</v>
      </c>
      <c r="L201" s="82">
        <f t="shared" si="183"/>
        <v>24</v>
      </c>
      <c r="M201" s="83">
        <f t="shared" si="184"/>
        <v>-54</v>
      </c>
      <c r="N201" s="64" t="str">
        <f t="shared" si="162"/>
        <v>Y</v>
      </c>
      <c r="O201" s="81" t="str">
        <f t="shared" si="177"/>
        <v>0</v>
      </c>
      <c r="P201" s="81">
        <f t="shared" si="178"/>
        <v>24</v>
      </c>
      <c r="Q201" s="85">
        <f t="shared" si="179"/>
        <v>-78</v>
      </c>
      <c r="R201" s="64" t="str">
        <f t="shared" si="180"/>
        <v>Y</v>
      </c>
      <c r="S201" s="87">
        <f t="shared" si="167"/>
        <v>56</v>
      </c>
      <c r="T201" s="86" t="str">
        <f t="shared" si="137"/>
        <v>L</v>
      </c>
      <c r="U201" s="64" t="str">
        <f t="shared" si="138"/>
        <v>Y</v>
      </c>
      <c r="V201" s="64" t="str">
        <f t="shared" si="139"/>
        <v xml:space="preserve"> </v>
      </c>
      <c r="W201" s="64">
        <f t="shared" si="140"/>
        <v>5</v>
      </c>
      <c r="X201" s="82">
        <f t="shared" si="168"/>
        <v>8</v>
      </c>
      <c r="Y201" s="82">
        <f t="shared" si="169"/>
        <v>0</v>
      </c>
      <c r="Z201" s="83">
        <f t="shared" si="170"/>
        <v>-176</v>
      </c>
      <c r="AA201" s="64" t="str">
        <f t="shared" si="171"/>
        <v>Y</v>
      </c>
      <c r="AB201" s="81">
        <f t="shared" si="172"/>
        <v>8</v>
      </c>
      <c r="AC201" s="81">
        <f t="shared" si="173"/>
        <v>0</v>
      </c>
      <c r="AD201" s="85">
        <f t="shared" si="174"/>
        <v>-176</v>
      </c>
      <c r="AE201" s="64" t="str">
        <f t="shared" si="175"/>
        <v>Y</v>
      </c>
      <c r="AF201" s="87">
        <f t="shared" si="176"/>
        <v>54</v>
      </c>
      <c r="AG201" s="93" t="str">
        <f t="shared" si="141"/>
        <v>L</v>
      </c>
      <c r="AH201" s="64" t="str">
        <f t="shared" si="142"/>
        <v>2/5</v>
      </c>
      <c r="AI201" s="64">
        <f t="shared" si="143"/>
        <v>2</v>
      </c>
      <c r="AJ201" s="82">
        <f t="shared" si="144"/>
        <v>2</v>
      </c>
      <c r="AK201" s="82">
        <f t="shared" si="145"/>
        <v>0</v>
      </c>
      <c r="AL201" s="83">
        <f t="shared" si="146"/>
        <v>44</v>
      </c>
      <c r="AM201" s="64" t="str">
        <f t="shared" si="147"/>
        <v>N</v>
      </c>
      <c r="AN201" s="81">
        <f t="shared" si="148"/>
        <v>8</v>
      </c>
      <c r="AO201" s="81">
        <f t="shared" si="149"/>
        <v>0</v>
      </c>
      <c r="AP201" s="85">
        <f t="shared" si="150"/>
        <v>-110</v>
      </c>
      <c r="AQ201" s="64" t="str">
        <f t="shared" si="151"/>
        <v>Y</v>
      </c>
      <c r="AR201" s="87">
        <f t="shared" si="152"/>
        <v>66</v>
      </c>
      <c r="AS201" s="93" t="str">
        <f t="shared" si="153"/>
        <v>L</v>
      </c>
      <c r="AT201" s="64" t="str">
        <f t="shared" si="154"/>
        <v>3/4</v>
      </c>
      <c r="AU201" s="64">
        <f t="shared" si="163"/>
        <v>3</v>
      </c>
      <c r="AV201" s="82">
        <f t="shared" si="155"/>
        <v>8</v>
      </c>
      <c r="AW201" s="82">
        <f t="shared" si="164"/>
        <v>0</v>
      </c>
      <c r="AX201" s="83">
        <f t="shared" si="156"/>
        <v>-112</v>
      </c>
      <c r="AY201" s="64" t="str">
        <f t="shared" si="157"/>
        <v>Y</v>
      </c>
      <c r="AZ201" s="81">
        <f t="shared" si="158"/>
        <v>8</v>
      </c>
      <c r="BA201" s="81">
        <f t="shared" si="165"/>
        <v>0</v>
      </c>
      <c r="BB201" s="85">
        <f t="shared" si="159"/>
        <v>-132</v>
      </c>
      <c r="BC201" s="64" t="str">
        <f t="shared" si="160"/>
        <v>Y</v>
      </c>
      <c r="BD201" s="87">
        <f t="shared" si="166"/>
        <v>52</v>
      </c>
    </row>
    <row r="202" spans="1:56">
      <c r="A202" s="197">
        <f t="shared" si="161"/>
        <v>192</v>
      </c>
      <c r="B202" s="198">
        <f>Data!B202</f>
        <v>23</v>
      </c>
      <c r="D202" s="73">
        <f t="shared" si="132"/>
        <v>4</v>
      </c>
      <c r="F202" s="86">
        <f t="shared" si="182"/>
        <v>6</v>
      </c>
      <c r="G202" s="86" t="str">
        <f t="shared" si="133"/>
        <v xml:space="preserve"> </v>
      </c>
      <c r="H202" s="64" t="str">
        <f t="shared" si="134"/>
        <v>N</v>
      </c>
      <c r="I202" s="64" t="str">
        <f t="shared" si="135"/>
        <v xml:space="preserve"> </v>
      </c>
      <c r="J202" s="64" t="str">
        <f t="shared" si="136"/>
        <v xml:space="preserve"> </v>
      </c>
      <c r="K202" s="82" t="str">
        <f t="shared" si="181"/>
        <v>0</v>
      </c>
      <c r="L202" s="82">
        <f t="shared" si="183"/>
        <v>0</v>
      </c>
      <c r="M202" s="83">
        <f t="shared" si="184"/>
        <v>-54</v>
      </c>
      <c r="N202" s="64" t="str">
        <f t="shared" si="162"/>
        <v>Y</v>
      </c>
      <c r="O202" s="81" t="str">
        <f t="shared" si="177"/>
        <v>0</v>
      </c>
      <c r="P202" s="81">
        <f t="shared" si="178"/>
        <v>0</v>
      </c>
      <c r="Q202" s="85">
        <f t="shared" si="179"/>
        <v>-78</v>
      </c>
      <c r="R202" s="64" t="str">
        <f t="shared" si="180"/>
        <v>Y</v>
      </c>
      <c r="S202" s="87">
        <f t="shared" si="167"/>
        <v>56</v>
      </c>
      <c r="T202" s="86" t="str">
        <f t="shared" si="137"/>
        <v>L</v>
      </c>
      <c r="U202" s="64" t="str">
        <f t="shared" si="138"/>
        <v>Y</v>
      </c>
      <c r="V202" s="64" t="str">
        <f t="shared" si="139"/>
        <v xml:space="preserve"> </v>
      </c>
      <c r="W202" s="64">
        <f t="shared" si="140"/>
        <v>6</v>
      </c>
      <c r="X202" s="82">
        <f t="shared" si="168"/>
        <v>8</v>
      </c>
      <c r="Y202" s="82">
        <f t="shared" si="169"/>
        <v>0</v>
      </c>
      <c r="Z202" s="83">
        <f t="shared" si="170"/>
        <v>-184</v>
      </c>
      <c r="AA202" s="64" t="str">
        <f t="shared" si="171"/>
        <v>Y</v>
      </c>
      <c r="AB202" s="81">
        <f t="shared" si="172"/>
        <v>8</v>
      </c>
      <c r="AC202" s="81">
        <f t="shared" si="173"/>
        <v>0</v>
      </c>
      <c r="AD202" s="85">
        <f t="shared" si="174"/>
        <v>-184</v>
      </c>
      <c r="AE202" s="64" t="str">
        <f t="shared" si="175"/>
        <v>Y</v>
      </c>
      <c r="AF202" s="87">
        <f t="shared" si="176"/>
        <v>54</v>
      </c>
      <c r="AG202" s="93" t="str">
        <f t="shared" si="141"/>
        <v>L</v>
      </c>
      <c r="AH202" s="64" t="str">
        <f t="shared" si="142"/>
        <v>3/4</v>
      </c>
      <c r="AI202" s="64">
        <f t="shared" si="143"/>
        <v>3</v>
      </c>
      <c r="AJ202" s="82">
        <f t="shared" si="144"/>
        <v>4</v>
      </c>
      <c r="AK202" s="82">
        <f t="shared" si="145"/>
        <v>0</v>
      </c>
      <c r="AL202" s="83">
        <f t="shared" si="146"/>
        <v>40</v>
      </c>
      <c r="AM202" s="64" t="str">
        <f t="shared" si="147"/>
        <v>N</v>
      </c>
      <c r="AN202" s="81">
        <f t="shared" si="148"/>
        <v>8</v>
      </c>
      <c r="AO202" s="81">
        <f t="shared" si="149"/>
        <v>0</v>
      </c>
      <c r="AP202" s="85">
        <f t="shared" si="150"/>
        <v>-118</v>
      </c>
      <c r="AQ202" s="64" t="str">
        <f t="shared" si="151"/>
        <v>Y</v>
      </c>
      <c r="AR202" s="87">
        <f t="shared" si="152"/>
        <v>66</v>
      </c>
      <c r="AS202" s="93" t="str">
        <f t="shared" si="153"/>
        <v>L</v>
      </c>
      <c r="AT202" s="64" t="str">
        <f t="shared" si="154"/>
        <v>1/6</v>
      </c>
      <c r="AU202" s="64">
        <f t="shared" si="163"/>
        <v>4</v>
      </c>
      <c r="AV202" s="82">
        <f t="shared" si="155"/>
        <v>8</v>
      </c>
      <c r="AW202" s="82">
        <f t="shared" si="164"/>
        <v>0</v>
      </c>
      <c r="AX202" s="83">
        <f t="shared" si="156"/>
        <v>-120</v>
      </c>
      <c r="AY202" s="64" t="str">
        <f t="shared" si="157"/>
        <v>Y</v>
      </c>
      <c r="AZ202" s="81">
        <f t="shared" si="158"/>
        <v>8</v>
      </c>
      <c r="BA202" s="81">
        <f t="shared" si="165"/>
        <v>0</v>
      </c>
      <c r="BB202" s="85">
        <f t="shared" si="159"/>
        <v>-140</v>
      </c>
      <c r="BC202" s="64" t="str">
        <f t="shared" si="160"/>
        <v>Y</v>
      </c>
      <c r="BD202" s="87">
        <f t="shared" si="166"/>
        <v>52</v>
      </c>
    </row>
    <row r="203" spans="1:56">
      <c r="A203" s="197">
        <f t="shared" si="161"/>
        <v>193</v>
      </c>
      <c r="B203" s="198">
        <f>Data!B203</f>
        <v>22</v>
      </c>
      <c r="D203" s="73">
        <f t="shared" si="132"/>
        <v>4</v>
      </c>
      <c r="F203" s="86">
        <f t="shared" si="182"/>
        <v>1</v>
      </c>
      <c r="G203" s="86" t="str">
        <f t="shared" si="133"/>
        <v xml:space="preserve"> </v>
      </c>
      <c r="H203" s="64" t="str">
        <f t="shared" si="134"/>
        <v>Y</v>
      </c>
      <c r="I203" s="64" t="str">
        <f t="shared" si="135"/>
        <v>1/6</v>
      </c>
      <c r="J203" s="64">
        <f t="shared" si="136"/>
        <v>1</v>
      </c>
      <c r="K203" s="82">
        <f t="shared" si="181"/>
        <v>8</v>
      </c>
      <c r="L203" s="82">
        <f t="shared" si="183"/>
        <v>0</v>
      </c>
      <c r="M203" s="83">
        <f t="shared" si="184"/>
        <v>-62</v>
      </c>
      <c r="N203" s="64" t="str">
        <f t="shared" si="162"/>
        <v>Y</v>
      </c>
      <c r="O203" s="81">
        <f t="shared" si="177"/>
        <v>8</v>
      </c>
      <c r="P203" s="81">
        <f t="shared" si="178"/>
        <v>0</v>
      </c>
      <c r="Q203" s="85">
        <f t="shared" si="179"/>
        <v>-86</v>
      </c>
      <c r="R203" s="64" t="str">
        <f t="shared" si="180"/>
        <v>Y</v>
      </c>
      <c r="S203" s="87">
        <f t="shared" si="167"/>
        <v>56</v>
      </c>
      <c r="T203" s="86" t="str">
        <f t="shared" si="137"/>
        <v>W</v>
      </c>
      <c r="U203" s="64" t="str">
        <f t="shared" si="138"/>
        <v>Y</v>
      </c>
      <c r="V203" s="64" t="str">
        <f t="shared" si="139"/>
        <v>1/6</v>
      </c>
      <c r="W203" s="64">
        <f t="shared" si="140"/>
        <v>7</v>
      </c>
      <c r="X203" s="82">
        <f t="shared" si="168"/>
        <v>8</v>
      </c>
      <c r="Y203" s="82">
        <f t="shared" si="169"/>
        <v>24</v>
      </c>
      <c r="Z203" s="83">
        <f t="shared" si="170"/>
        <v>-168</v>
      </c>
      <c r="AA203" s="64" t="str">
        <f t="shared" si="171"/>
        <v>Y</v>
      </c>
      <c r="AB203" s="81">
        <f t="shared" si="172"/>
        <v>8</v>
      </c>
      <c r="AC203" s="81">
        <f t="shared" si="173"/>
        <v>24</v>
      </c>
      <c r="AD203" s="85">
        <f t="shared" si="174"/>
        <v>-168</v>
      </c>
      <c r="AE203" s="64" t="str">
        <f t="shared" si="175"/>
        <v>Y</v>
      </c>
      <c r="AF203" s="87">
        <f t="shared" si="176"/>
        <v>54</v>
      </c>
      <c r="AG203" s="93" t="str">
        <f t="shared" si="141"/>
        <v>W</v>
      </c>
      <c r="AH203" s="64" t="str">
        <f t="shared" si="142"/>
        <v>1/6</v>
      </c>
      <c r="AI203" s="64">
        <f t="shared" si="143"/>
        <v>1</v>
      </c>
      <c r="AJ203" s="82">
        <f t="shared" si="144"/>
        <v>2</v>
      </c>
      <c r="AK203" s="82">
        <f t="shared" si="145"/>
        <v>12</v>
      </c>
      <c r="AL203" s="83">
        <f t="shared" si="146"/>
        <v>50</v>
      </c>
      <c r="AM203" s="64" t="str">
        <f t="shared" si="147"/>
        <v>N</v>
      </c>
      <c r="AN203" s="81">
        <f t="shared" si="148"/>
        <v>8</v>
      </c>
      <c r="AO203" s="81">
        <f t="shared" si="149"/>
        <v>24</v>
      </c>
      <c r="AP203" s="85">
        <f t="shared" si="150"/>
        <v>-102</v>
      </c>
      <c r="AQ203" s="64" t="str">
        <f t="shared" si="151"/>
        <v>Y</v>
      </c>
      <c r="AR203" s="87">
        <f t="shared" si="152"/>
        <v>66</v>
      </c>
      <c r="AS203" s="93" t="str">
        <f t="shared" si="153"/>
        <v>L</v>
      </c>
      <c r="AT203" s="64" t="str">
        <f t="shared" si="154"/>
        <v>2/5</v>
      </c>
      <c r="AU203" s="64">
        <f t="shared" si="163"/>
        <v>5</v>
      </c>
      <c r="AV203" s="82">
        <f t="shared" si="155"/>
        <v>8</v>
      </c>
      <c r="AW203" s="82">
        <f t="shared" si="164"/>
        <v>0</v>
      </c>
      <c r="AX203" s="83">
        <f t="shared" si="156"/>
        <v>-128</v>
      </c>
      <c r="AY203" s="64" t="str">
        <f t="shared" si="157"/>
        <v>Y</v>
      </c>
      <c r="AZ203" s="81">
        <f t="shared" si="158"/>
        <v>8</v>
      </c>
      <c r="BA203" s="81">
        <f t="shared" si="165"/>
        <v>0</v>
      </c>
      <c r="BB203" s="85">
        <f t="shared" si="159"/>
        <v>-148</v>
      </c>
      <c r="BC203" s="64" t="str">
        <f t="shared" si="160"/>
        <v>Y</v>
      </c>
      <c r="BD203" s="87">
        <f t="shared" si="166"/>
        <v>52</v>
      </c>
    </row>
    <row r="204" spans="1:56">
      <c r="A204" s="197">
        <f t="shared" si="161"/>
        <v>194</v>
      </c>
      <c r="B204" s="198">
        <f>Data!B204</f>
        <v>21</v>
      </c>
      <c r="D204" s="73">
        <f t="shared" ref="D204:D267" si="185">IF($B204=0,0,IF(MOD($B204,6)=0,QUOTIENT($B204,6),QUOTIENT($B204,6)+1))</f>
        <v>4</v>
      </c>
      <c r="F204" s="86">
        <f t="shared" si="182"/>
        <v>2</v>
      </c>
      <c r="G204" s="86" t="str">
        <f t="shared" ref="G204:G267" si="186">IF(H203="N"," ",IF(OR($F203=1,$F203=6),IF(OR($D203=1,$D203=6),"W","L"),IF(OR($F203=2,$F203=5),IF(OR($D203=2,$D203=5),"W","L"),IF(OR($F203=3,$F203=4),IF(OR($D203=3,$D203=4),"W","L")))))</f>
        <v>L</v>
      </c>
      <c r="H204" s="64" t="str">
        <f t="shared" ref="H204:H267" si="187">IF(OR($F204=1,$G204="L"),"Y","N")</f>
        <v>Y</v>
      </c>
      <c r="I204" s="64" t="str">
        <f t="shared" ref="I204:I267" si="188">IF($H204="N"," ",IF($F204=1,"1/6",IF($F204=2,"2/5",IF($F204=3,"3/4",IF($F204=4,"4/3",IF($F204=5,"5/2",IF($F204=6,"6/1",I203)))))))</f>
        <v>2/5</v>
      </c>
      <c r="J204" s="64">
        <f t="shared" ref="J204:J267" si="189">IF(AND(F204=1,J203=" "),1,IF(H204="N"," ",J203+1))</f>
        <v>2</v>
      </c>
      <c r="K204" s="82">
        <f t="shared" si="181"/>
        <v>8</v>
      </c>
      <c r="L204" s="82">
        <f t="shared" si="183"/>
        <v>0</v>
      </c>
      <c r="M204" s="83">
        <f t="shared" si="184"/>
        <v>-70</v>
      </c>
      <c r="N204" s="64" t="str">
        <f t="shared" si="162"/>
        <v>Y</v>
      </c>
      <c r="O204" s="81">
        <f t="shared" si="177"/>
        <v>8</v>
      </c>
      <c r="P204" s="81">
        <f t="shared" si="178"/>
        <v>0</v>
      </c>
      <c r="Q204" s="85">
        <f t="shared" si="179"/>
        <v>-94</v>
      </c>
      <c r="R204" s="64" t="str">
        <f t="shared" si="180"/>
        <v>Y</v>
      </c>
      <c r="S204" s="87">
        <f t="shared" si="167"/>
        <v>56</v>
      </c>
      <c r="T204" s="86" t="str">
        <f t="shared" ref="T204:T267" si="190">IF(U203="N"," ",IF(OR($F203=1,$F203=4),IF(OR($D203=1,$D203=6),"W","L"),IF(OR($F203=2,$F203=5),IF(OR($D203=2,$D203=5),"W","L"),IF(OR($F203=3,$F203=6),IF(OR($D203=3,$D203=4),"W","L")))))</f>
        <v>L</v>
      </c>
      <c r="U204" s="64" t="str">
        <f t="shared" ref="U204:U267" si="191">IF(OR($F204=1,T204="L"),"Y","N")</f>
        <v>Y</v>
      </c>
      <c r="V204" s="64" t="str">
        <f t="shared" ref="V204:V267" si="192">IF($H204="N"," ",IF(OR($F204=1,$F204=4),"1/6",IF(OR($F204=2,$F204=5),"2/5",IF(OR($F204=3,$F204=6),"3/4",V202))))</f>
        <v>2/5</v>
      </c>
      <c r="W204" s="64">
        <f t="shared" ref="W204:W267" si="193">IF(AND(F204=1,W203=" "),1,IF(U204="N"," ",W203+1))</f>
        <v>8</v>
      </c>
      <c r="X204" s="82">
        <f t="shared" si="168"/>
        <v>8</v>
      </c>
      <c r="Y204" s="82">
        <f t="shared" si="169"/>
        <v>0</v>
      </c>
      <c r="Z204" s="83">
        <f t="shared" si="170"/>
        <v>-176</v>
      </c>
      <c r="AA204" s="64" t="str">
        <f t="shared" si="171"/>
        <v>Y</v>
      </c>
      <c r="AB204" s="81">
        <f t="shared" si="172"/>
        <v>8</v>
      </c>
      <c r="AC204" s="81">
        <f t="shared" si="173"/>
        <v>0</v>
      </c>
      <c r="AD204" s="85">
        <f t="shared" si="174"/>
        <v>-176</v>
      </c>
      <c r="AE204" s="64" t="str">
        <f t="shared" si="175"/>
        <v>Y</v>
      </c>
      <c r="AF204" s="87">
        <f t="shared" si="176"/>
        <v>54</v>
      </c>
      <c r="AG204" s="93" t="str">
        <f t="shared" ref="AG204:AG267" si="194">IF(OR(VALUE(MID(AH203,1,1))=D203,VALUE(MID(AH203,3,1))=D203),"W","L")</f>
        <v>L</v>
      </c>
      <c r="AH204" s="64" t="str">
        <f t="shared" ref="AH204:AH267" si="195">IF(OR(AI204=1,AI204=6,AI204=7,AI204=12,AI204=13,AI204=18),"1/6",IF(OR(AI204=2,AI204=5,AI204=8,AI204=11,AI204=14,AI204=17),"2/5",IF(OR(AI204=3,AI204=4,AI204=9,AI204=10,AI204=15,AI204=16),"3/4",AH203)))</f>
        <v>2/5</v>
      </c>
      <c r="AI204" s="64">
        <f t="shared" ref="AI204:AI267" si="196">IF(AG204="W",1,AI203+1)</f>
        <v>2</v>
      </c>
      <c r="AJ204" s="82">
        <f t="shared" ref="AJ204:AJ267" si="197">IF(AM203="Y",8,IF(OR(AI204=1,AI204=2),2,IF(AI204=3,4,IF(AI204=4,6,IF(AI204&gt;=5,8)))))</f>
        <v>2</v>
      </c>
      <c r="AK204" s="82">
        <f t="shared" ref="AK204:AK267" si="198">IF(AG204="W",AJ203*3,0)</f>
        <v>0</v>
      </c>
      <c r="AL204" s="83">
        <f t="shared" ref="AL204:AL267" si="199">AL203+AK204-AJ204</f>
        <v>48</v>
      </c>
      <c r="AM204" s="64" t="str">
        <f t="shared" ref="AM204:AM267" si="200">IF(AND(AM203="N",AI204&lt;&gt;" ",AI204&gt;=6),"Y",IF(AND(AM203="Y",AL204&lt;0),"Y","N"))</f>
        <v>N</v>
      </c>
      <c r="AN204" s="81">
        <f t="shared" ref="AN204:AN267" si="201">IF(AQ203="Y",8,IF(OR(AI204=1,AI204=2),2,IF(AI204=3,4,IF(AI204=4,6,IF(AI204&gt;=5,8)))))</f>
        <v>8</v>
      </c>
      <c r="AO204" s="81">
        <f t="shared" ref="AO204:AO267" si="202">IF(AG204="W",AN203*3,0)</f>
        <v>0</v>
      </c>
      <c r="AP204" s="85">
        <f t="shared" ref="AP204:AP267" si="203">AP203+AO204-AN204</f>
        <v>-110</v>
      </c>
      <c r="AQ204" s="64" t="str">
        <f t="shared" ref="AQ204:AQ267" si="204">IF(AND(AQ203="N",AI204&lt;&gt;" ",AI204&gt;=6),"Y",IF(AND(AQ203="Y",AL204&lt;AR203),"Y","N"))</f>
        <v>Y</v>
      </c>
      <c r="AR204" s="87">
        <f t="shared" ref="AR204:AR267" si="205">IF(OR(AG204="L",AP204&lt;AR203),AR203,AP204)</f>
        <v>66</v>
      </c>
      <c r="AS204" s="93" t="str">
        <f t="shared" ref="AS204:AS267" si="206">IF(OR(VALUE(MID(AT203,1,1))=D203,VALUE(MID(AT203,3,1))=D203),"W","L")</f>
        <v>L</v>
      </c>
      <c r="AT204" s="64" t="str">
        <f t="shared" ref="AT204:AT267" si="207">IF(OR(AU204=1,AU204=4,AU204=7,AU204=10,AU204=13,AU204=16),"1/6",IF(OR(AU204=2,AU204=5,AU204=8,AU204=11,AU204=14,AU204=17),"2/5",IF(OR(AU204=3,AU204=6,AU204=9,AU204=12,AU204=15,AU204=18),"3/4",AT203)))</f>
        <v>3/4</v>
      </c>
      <c r="AU204" s="64">
        <f t="shared" si="163"/>
        <v>6</v>
      </c>
      <c r="AV204" s="82">
        <f t="shared" ref="AV204:AV267" si="208">IF(AY203="Y",8,IF(OR(AU204=1,AU204=2),2,IF(AU204=3,4,IF(AU204=4,6,IF(AU204&gt;=5,8)))))</f>
        <v>8</v>
      </c>
      <c r="AW204" s="82">
        <f t="shared" si="164"/>
        <v>0</v>
      </c>
      <c r="AX204" s="83">
        <f t="shared" ref="AX204:AX267" si="209">AX203+AW204-AV204</f>
        <v>-136</v>
      </c>
      <c r="AY204" s="64" t="str">
        <f t="shared" ref="AY204:AY267" si="210">IF(AND(AY203="N",AU204&lt;&gt;" ",AU204&gt;=6),"Y",IF(AND(AY203="Y",AX204&lt;0),"Y","N"))</f>
        <v>Y</v>
      </c>
      <c r="AZ204" s="81">
        <f t="shared" ref="AZ204:AZ267" si="211">IF(BC203="Y",8,IF(OR(AU204=1,AU204=2),2,IF(AU204=3,4,IF(AU204=4,6,IF(AU204&gt;=5,8)))))</f>
        <v>8</v>
      </c>
      <c r="BA204" s="81">
        <f t="shared" si="165"/>
        <v>0</v>
      </c>
      <c r="BB204" s="85">
        <f t="shared" ref="BB204:BB267" si="212">BB203+BA204-AZ204</f>
        <v>-156</v>
      </c>
      <c r="BC204" s="64" t="str">
        <f t="shared" ref="BC204:BC267" si="213">IF(AND(BC203="N",AU204&lt;&gt;" ",AU204&gt;=6),"Y",IF(AND(BC203="Y",AX204&lt;BD203),"Y","N"))</f>
        <v>Y</v>
      </c>
      <c r="BD204" s="87">
        <f t="shared" si="166"/>
        <v>52</v>
      </c>
    </row>
    <row r="205" spans="1:56">
      <c r="A205" s="197">
        <f t="shared" ref="A205:A268" si="214">A204+1</f>
        <v>195</v>
      </c>
      <c r="B205" s="198">
        <f>Data!B205</f>
        <v>31</v>
      </c>
      <c r="D205" s="73">
        <f t="shared" si="185"/>
        <v>6</v>
      </c>
      <c r="F205" s="86">
        <f t="shared" si="182"/>
        <v>3</v>
      </c>
      <c r="G205" s="86" t="str">
        <f t="shared" si="186"/>
        <v>L</v>
      </c>
      <c r="H205" s="64" t="str">
        <f t="shared" si="187"/>
        <v>Y</v>
      </c>
      <c r="I205" s="64" t="str">
        <f t="shared" si="188"/>
        <v>3/4</v>
      </c>
      <c r="J205" s="64">
        <f t="shared" si="189"/>
        <v>3</v>
      </c>
      <c r="K205" s="82">
        <f t="shared" si="181"/>
        <v>8</v>
      </c>
      <c r="L205" s="82">
        <f t="shared" si="183"/>
        <v>0</v>
      </c>
      <c r="M205" s="83">
        <f t="shared" si="184"/>
        <v>-78</v>
      </c>
      <c r="N205" s="64" t="str">
        <f t="shared" ref="N205:N268" si="215">IF(AND(N204="N",J205&lt;&gt;" ",J205&gt;=6),"Y",IF(AND(N204="Y",M205&lt;0),"Y","N"))</f>
        <v>Y</v>
      </c>
      <c r="O205" s="81">
        <f t="shared" si="177"/>
        <v>8</v>
      </c>
      <c r="P205" s="81">
        <f t="shared" si="178"/>
        <v>0</v>
      </c>
      <c r="Q205" s="85">
        <f t="shared" si="179"/>
        <v>-102</v>
      </c>
      <c r="R205" s="64" t="str">
        <f t="shared" si="180"/>
        <v>Y</v>
      </c>
      <c r="S205" s="87">
        <f t="shared" si="167"/>
        <v>56</v>
      </c>
      <c r="T205" s="86" t="str">
        <f t="shared" si="190"/>
        <v>L</v>
      </c>
      <c r="U205" s="64" t="str">
        <f t="shared" si="191"/>
        <v>Y</v>
      </c>
      <c r="V205" s="64" t="str">
        <f t="shared" si="192"/>
        <v>3/4</v>
      </c>
      <c r="W205" s="64">
        <f t="shared" si="193"/>
        <v>9</v>
      </c>
      <c r="X205" s="82">
        <f t="shared" si="168"/>
        <v>8</v>
      </c>
      <c r="Y205" s="82">
        <f t="shared" si="169"/>
        <v>0</v>
      </c>
      <c r="Z205" s="83">
        <f t="shared" si="170"/>
        <v>-184</v>
      </c>
      <c r="AA205" s="64" t="str">
        <f t="shared" si="171"/>
        <v>Y</v>
      </c>
      <c r="AB205" s="81">
        <f t="shared" si="172"/>
        <v>8</v>
      </c>
      <c r="AC205" s="81">
        <f t="shared" si="173"/>
        <v>0</v>
      </c>
      <c r="AD205" s="85">
        <f t="shared" si="174"/>
        <v>-184</v>
      </c>
      <c r="AE205" s="64" t="str">
        <f t="shared" si="175"/>
        <v>Y</v>
      </c>
      <c r="AF205" s="87">
        <f t="shared" si="176"/>
        <v>54</v>
      </c>
      <c r="AG205" s="93" t="str">
        <f t="shared" si="194"/>
        <v>L</v>
      </c>
      <c r="AH205" s="64" t="str">
        <f t="shared" si="195"/>
        <v>3/4</v>
      </c>
      <c r="AI205" s="64">
        <f t="shared" si="196"/>
        <v>3</v>
      </c>
      <c r="AJ205" s="82">
        <f t="shared" si="197"/>
        <v>4</v>
      </c>
      <c r="AK205" s="82">
        <f t="shared" si="198"/>
        <v>0</v>
      </c>
      <c r="AL205" s="83">
        <f t="shared" si="199"/>
        <v>44</v>
      </c>
      <c r="AM205" s="64" t="str">
        <f t="shared" si="200"/>
        <v>N</v>
      </c>
      <c r="AN205" s="81">
        <f t="shared" si="201"/>
        <v>8</v>
      </c>
      <c r="AO205" s="81">
        <f t="shared" si="202"/>
        <v>0</v>
      </c>
      <c r="AP205" s="85">
        <f t="shared" si="203"/>
        <v>-118</v>
      </c>
      <c r="AQ205" s="64" t="str">
        <f t="shared" si="204"/>
        <v>Y</v>
      </c>
      <c r="AR205" s="87">
        <f t="shared" si="205"/>
        <v>66</v>
      </c>
      <c r="AS205" s="93" t="str">
        <f t="shared" si="206"/>
        <v>W</v>
      </c>
      <c r="AT205" s="64" t="str">
        <f t="shared" si="207"/>
        <v>1/6</v>
      </c>
      <c r="AU205" s="64">
        <f t="shared" ref="AU205:AU268" si="216">IF(AS205="W",1,AU204+1)</f>
        <v>1</v>
      </c>
      <c r="AV205" s="82">
        <f t="shared" si="208"/>
        <v>8</v>
      </c>
      <c r="AW205" s="82">
        <f t="shared" ref="AW205:AW268" si="217">IF(AS205="W",AV204*3,0)</f>
        <v>24</v>
      </c>
      <c r="AX205" s="83">
        <f t="shared" si="209"/>
        <v>-120</v>
      </c>
      <c r="AY205" s="64" t="str">
        <f t="shared" si="210"/>
        <v>Y</v>
      </c>
      <c r="AZ205" s="81">
        <f t="shared" si="211"/>
        <v>8</v>
      </c>
      <c r="BA205" s="81">
        <f t="shared" ref="BA205:BA268" si="218">IF(AS205="W",AZ204*3,0)</f>
        <v>24</v>
      </c>
      <c r="BB205" s="85">
        <f t="shared" si="212"/>
        <v>-140</v>
      </c>
      <c r="BC205" s="64" t="str">
        <f t="shared" si="213"/>
        <v>Y</v>
      </c>
      <c r="BD205" s="87">
        <f t="shared" ref="BD205:BD268" si="219">IF(OR(AS205="L",BB205&lt;BD204),BD204,BB205)</f>
        <v>52</v>
      </c>
    </row>
    <row r="206" spans="1:56">
      <c r="A206" s="197">
        <f t="shared" si="214"/>
        <v>196</v>
      </c>
      <c r="B206" s="198">
        <f>Data!B206</f>
        <v>28</v>
      </c>
      <c r="D206" s="73">
        <f t="shared" si="185"/>
        <v>5</v>
      </c>
      <c r="F206" s="86">
        <f t="shared" si="182"/>
        <v>4</v>
      </c>
      <c r="G206" s="86" t="str">
        <f t="shared" si="186"/>
        <v>L</v>
      </c>
      <c r="H206" s="64" t="str">
        <f t="shared" si="187"/>
        <v>Y</v>
      </c>
      <c r="I206" s="64" t="str">
        <f t="shared" si="188"/>
        <v>4/3</v>
      </c>
      <c r="J206" s="64">
        <f t="shared" si="189"/>
        <v>4</v>
      </c>
      <c r="K206" s="82">
        <f t="shared" si="181"/>
        <v>8</v>
      </c>
      <c r="L206" s="82">
        <f t="shared" si="183"/>
        <v>0</v>
      </c>
      <c r="M206" s="83">
        <f t="shared" si="184"/>
        <v>-86</v>
      </c>
      <c r="N206" s="64" t="str">
        <f t="shared" si="215"/>
        <v>Y</v>
      </c>
      <c r="O206" s="81">
        <f t="shared" si="177"/>
        <v>8</v>
      </c>
      <c r="P206" s="81">
        <f t="shared" si="178"/>
        <v>0</v>
      </c>
      <c r="Q206" s="85">
        <f t="shared" si="179"/>
        <v>-110</v>
      </c>
      <c r="R206" s="64" t="str">
        <f t="shared" si="180"/>
        <v>Y</v>
      </c>
      <c r="S206" s="87">
        <f t="shared" ref="S206:S269" si="220">IF(OR(G206="L",Q206&lt;S205),S205,Q206)</f>
        <v>56</v>
      </c>
      <c r="T206" s="86" t="str">
        <f t="shared" si="190"/>
        <v>L</v>
      </c>
      <c r="U206" s="64" t="str">
        <f t="shared" si="191"/>
        <v>Y</v>
      </c>
      <c r="V206" s="64" t="str">
        <f t="shared" si="192"/>
        <v>1/6</v>
      </c>
      <c r="W206" s="64">
        <f t="shared" si="193"/>
        <v>10</v>
      </c>
      <c r="X206" s="82">
        <f t="shared" si="168"/>
        <v>8</v>
      </c>
      <c r="Y206" s="82">
        <f t="shared" si="169"/>
        <v>0</v>
      </c>
      <c r="Z206" s="83">
        <f t="shared" si="170"/>
        <v>-192</v>
      </c>
      <c r="AA206" s="64" t="str">
        <f t="shared" si="171"/>
        <v>Y</v>
      </c>
      <c r="AB206" s="81">
        <f t="shared" si="172"/>
        <v>8</v>
      </c>
      <c r="AC206" s="81">
        <f t="shared" si="173"/>
        <v>0</v>
      </c>
      <c r="AD206" s="85">
        <f t="shared" si="174"/>
        <v>-192</v>
      </c>
      <c r="AE206" s="64" t="str">
        <f t="shared" si="175"/>
        <v>Y</v>
      </c>
      <c r="AF206" s="87">
        <f t="shared" si="176"/>
        <v>54</v>
      </c>
      <c r="AG206" s="93" t="str">
        <f t="shared" si="194"/>
        <v>L</v>
      </c>
      <c r="AH206" s="64" t="str">
        <f t="shared" si="195"/>
        <v>3/4</v>
      </c>
      <c r="AI206" s="64">
        <f t="shared" si="196"/>
        <v>4</v>
      </c>
      <c r="AJ206" s="82">
        <f t="shared" si="197"/>
        <v>6</v>
      </c>
      <c r="AK206" s="82">
        <f t="shared" si="198"/>
        <v>0</v>
      </c>
      <c r="AL206" s="83">
        <f t="shared" si="199"/>
        <v>38</v>
      </c>
      <c r="AM206" s="64" t="str">
        <f t="shared" si="200"/>
        <v>N</v>
      </c>
      <c r="AN206" s="81">
        <f t="shared" si="201"/>
        <v>8</v>
      </c>
      <c r="AO206" s="81">
        <f t="shared" si="202"/>
        <v>0</v>
      </c>
      <c r="AP206" s="85">
        <f t="shared" si="203"/>
        <v>-126</v>
      </c>
      <c r="AQ206" s="64" t="str">
        <f t="shared" si="204"/>
        <v>Y</v>
      </c>
      <c r="AR206" s="87">
        <f t="shared" si="205"/>
        <v>66</v>
      </c>
      <c r="AS206" s="93" t="str">
        <f t="shared" si="206"/>
        <v>W</v>
      </c>
      <c r="AT206" s="64" t="str">
        <f t="shared" si="207"/>
        <v>1/6</v>
      </c>
      <c r="AU206" s="64">
        <f t="shared" si="216"/>
        <v>1</v>
      </c>
      <c r="AV206" s="82">
        <f t="shared" si="208"/>
        <v>8</v>
      </c>
      <c r="AW206" s="82">
        <f t="shared" si="217"/>
        <v>24</v>
      </c>
      <c r="AX206" s="83">
        <f t="shared" si="209"/>
        <v>-104</v>
      </c>
      <c r="AY206" s="64" t="str">
        <f t="shared" si="210"/>
        <v>Y</v>
      </c>
      <c r="AZ206" s="81">
        <f t="shared" si="211"/>
        <v>8</v>
      </c>
      <c r="BA206" s="81">
        <f t="shared" si="218"/>
        <v>24</v>
      </c>
      <c r="BB206" s="85">
        <f t="shared" si="212"/>
        <v>-124</v>
      </c>
      <c r="BC206" s="64" t="str">
        <f t="shared" si="213"/>
        <v>Y</v>
      </c>
      <c r="BD206" s="87">
        <f t="shared" si="219"/>
        <v>52</v>
      </c>
    </row>
    <row r="207" spans="1:56">
      <c r="A207" s="197">
        <f t="shared" si="214"/>
        <v>197</v>
      </c>
      <c r="B207" s="198">
        <f>Data!B207</f>
        <v>7</v>
      </c>
      <c r="D207" s="73">
        <f t="shared" si="185"/>
        <v>2</v>
      </c>
      <c r="F207" s="86">
        <f t="shared" si="182"/>
        <v>5</v>
      </c>
      <c r="G207" s="86" t="str">
        <f t="shared" si="186"/>
        <v>L</v>
      </c>
      <c r="H207" s="64" t="str">
        <f t="shared" si="187"/>
        <v>Y</v>
      </c>
      <c r="I207" s="64" t="str">
        <f t="shared" si="188"/>
        <v>5/2</v>
      </c>
      <c r="J207" s="64">
        <f t="shared" si="189"/>
        <v>5</v>
      </c>
      <c r="K207" s="82">
        <f t="shared" si="181"/>
        <v>8</v>
      </c>
      <c r="L207" s="82">
        <f t="shared" si="183"/>
        <v>0</v>
      </c>
      <c r="M207" s="83">
        <f t="shared" si="184"/>
        <v>-94</v>
      </c>
      <c r="N207" s="64" t="str">
        <f t="shared" si="215"/>
        <v>Y</v>
      </c>
      <c r="O207" s="81">
        <f t="shared" si="177"/>
        <v>8</v>
      </c>
      <c r="P207" s="81">
        <f t="shared" si="178"/>
        <v>0</v>
      </c>
      <c r="Q207" s="85">
        <f t="shared" si="179"/>
        <v>-118</v>
      </c>
      <c r="R207" s="64" t="str">
        <f t="shared" si="180"/>
        <v>Y</v>
      </c>
      <c r="S207" s="87">
        <f t="shared" si="220"/>
        <v>56</v>
      </c>
      <c r="T207" s="86" t="str">
        <f t="shared" si="190"/>
        <v>L</v>
      </c>
      <c r="U207" s="64" t="str">
        <f t="shared" si="191"/>
        <v>Y</v>
      </c>
      <c r="V207" s="64" t="str">
        <f t="shared" si="192"/>
        <v>2/5</v>
      </c>
      <c r="W207" s="64">
        <f t="shared" si="193"/>
        <v>11</v>
      </c>
      <c r="X207" s="82">
        <f t="shared" si="168"/>
        <v>8</v>
      </c>
      <c r="Y207" s="82">
        <f t="shared" si="169"/>
        <v>0</v>
      </c>
      <c r="Z207" s="83">
        <f t="shared" si="170"/>
        <v>-200</v>
      </c>
      <c r="AA207" s="64" t="str">
        <f t="shared" si="171"/>
        <v>Y</v>
      </c>
      <c r="AB207" s="81">
        <f t="shared" si="172"/>
        <v>8</v>
      </c>
      <c r="AC207" s="81">
        <f t="shared" si="173"/>
        <v>0</v>
      </c>
      <c r="AD207" s="85">
        <f t="shared" si="174"/>
        <v>-200</v>
      </c>
      <c r="AE207" s="64" t="str">
        <f t="shared" si="175"/>
        <v>Y</v>
      </c>
      <c r="AF207" s="87">
        <f t="shared" si="176"/>
        <v>54</v>
      </c>
      <c r="AG207" s="93" t="str">
        <f t="shared" si="194"/>
        <v>L</v>
      </c>
      <c r="AH207" s="64" t="str">
        <f t="shared" si="195"/>
        <v>2/5</v>
      </c>
      <c r="AI207" s="64">
        <f t="shared" si="196"/>
        <v>5</v>
      </c>
      <c r="AJ207" s="82">
        <f t="shared" si="197"/>
        <v>8</v>
      </c>
      <c r="AK207" s="82">
        <f t="shared" si="198"/>
        <v>0</v>
      </c>
      <c r="AL207" s="83">
        <f t="shared" si="199"/>
        <v>30</v>
      </c>
      <c r="AM207" s="64" t="str">
        <f t="shared" si="200"/>
        <v>N</v>
      </c>
      <c r="AN207" s="81">
        <f t="shared" si="201"/>
        <v>8</v>
      </c>
      <c r="AO207" s="81">
        <f t="shared" si="202"/>
        <v>0</v>
      </c>
      <c r="AP207" s="85">
        <f t="shared" si="203"/>
        <v>-134</v>
      </c>
      <c r="AQ207" s="64" t="str">
        <f t="shared" si="204"/>
        <v>Y</v>
      </c>
      <c r="AR207" s="87">
        <f t="shared" si="205"/>
        <v>66</v>
      </c>
      <c r="AS207" s="93" t="str">
        <f t="shared" si="206"/>
        <v>L</v>
      </c>
      <c r="AT207" s="64" t="str">
        <f t="shared" si="207"/>
        <v>2/5</v>
      </c>
      <c r="AU207" s="64">
        <f t="shared" si="216"/>
        <v>2</v>
      </c>
      <c r="AV207" s="82">
        <f t="shared" si="208"/>
        <v>8</v>
      </c>
      <c r="AW207" s="82">
        <f t="shared" si="217"/>
        <v>0</v>
      </c>
      <c r="AX207" s="83">
        <f t="shared" si="209"/>
        <v>-112</v>
      </c>
      <c r="AY207" s="64" t="str">
        <f t="shared" si="210"/>
        <v>Y</v>
      </c>
      <c r="AZ207" s="81">
        <f t="shared" si="211"/>
        <v>8</v>
      </c>
      <c r="BA207" s="81">
        <f t="shared" si="218"/>
        <v>0</v>
      </c>
      <c r="BB207" s="85">
        <f t="shared" si="212"/>
        <v>-132</v>
      </c>
      <c r="BC207" s="64" t="str">
        <f t="shared" si="213"/>
        <v>Y</v>
      </c>
      <c r="BD207" s="87">
        <f t="shared" si="219"/>
        <v>52</v>
      </c>
    </row>
    <row r="208" spans="1:56">
      <c r="A208" s="197">
        <f t="shared" si="214"/>
        <v>198</v>
      </c>
      <c r="B208" s="198">
        <f>Data!B208</f>
        <v>6</v>
      </c>
      <c r="D208" s="73">
        <f t="shared" si="185"/>
        <v>1</v>
      </c>
      <c r="F208" s="86">
        <f t="shared" si="182"/>
        <v>6</v>
      </c>
      <c r="G208" s="86" t="str">
        <f t="shared" si="186"/>
        <v>W</v>
      </c>
      <c r="H208" s="64" t="str">
        <f t="shared" si="187"/>
        <v>N</v>
      </c>
      <c r="I208" s="64" t="str">
        <f t="shared" si="188"/>
        <v xml:space="preserve"> </v>
      </c>
      <c r="J208" s="64" t="str">
        <f t="shared" si="189"/>
        <v xml:space="preserve"> </v>
      </c>
      <c r="K208" s="82" t="str">
        <f t="shared" si="181"/>
        <v>0</v>
      </c>
      <c r="L208" s="82">
        <f t="shared" si="183"/>
        <v>24</v>
      </c>
      <c r="M208" s="83">
        <f t="shared" si="184"/>
        <v>-70</v>
      </c>
      <c r="N208" s="64" t="str">
        <f t="shared" si="215"/>
        <v>Y</v>
      </c>
      <c r="O208" s="81" t="str">
        <f t="shared" si="177"/>
        <v>0</v>
      </c>
      <c r="P208" s="81">
        <f t="shared" si="178"/>
        <v>24</v>
      </c>
      <c r="Q208" s="85">
        <f t="shared" si="179"/>
        <v>-94</v>
      </c>
      <c r="R208" s="64" t="str">
        <f t="shared" si="180"/>
        <v>Y</v>
      </c>
      <c r="S208" s="87">
        <f t="shared" si="220"/>
        <v>56</v>
      </c>
      <c r="T208" s="86" t="str">
        <f t="shared" si="190"/>
        <v>W</v>
      </c>
      <c r="U208" s="64" t="str">
        <f t="shared" si="191"/>
        <v>N</v>
      </c>
      <c r="V208" s="64" t="str">
        <f t="shared" si="192"/>
        <v xml:space="preserve"> </v>
      </c>
      <c r="W208" s="64" t="str">
        <f t="shared" si="193"/>
        <v xml:space="preserve"> </v>
      </c>
      <c r="X208" s="82" t="str">
        <f t="shared" si="168"/>
        <v>0</v>
      </c>
      <c r="Y208" s="82">
        <f t="shared" si="169"/>
        <v>24</v>
      </c>
      <c r="Z208" s="83">
        <f t="shared" si="170"/>
        <v>-176</v>
      </c>
      <c r="AA208" s="64" t="str">
        <f t="shared" si="171"/>
        <v>Y</v>
      </c>
      <c r="AB208" s="81" t="str">
        <f t="shared" si="172"/>
        <v>0</v>
      </c>
      <c r="AC208" s="81">
        <f t="shared" si="173"/>
        <v>24</v>
      </c>
      <c r="AD208" s="85">
        <f t="shared" si="174"/>
        <v>-176</v>
      </c>
      <c r="AE208" s="64" t="str">
        <f t="shared" si="175"/>
        <v>Y</v>
      </c>
      <c r="AF208" s="87">
        <f t="shared" si="176"/>
        <v>54</v>
      </c>
      <c r="AG208" s="93" t="str">
        <f t="shared" si="194"/>
        <v>W</v>
      </c>
      <c r="AH208" s="64" t="str">
        <f t="shared" si="195"/>
        <v>1/6</v>
      </c>
      <c r="AI208" s="64">
        <f t="shared" si="196"/>
        <v>1</v>
      </c>
      <c r="AJ208" s="82">
        <f t="shared" si="197"/>
        <v>2</v>
      </c>
      <c r="AK208" s="82">
        <f t="shared" si="198"/>
        <v>24</v>
      </c>
      <c r="AL208" s="83">
        <f t="shared" si="199"/>
        <v>52</v>
      </c>
      <c r="AM208" s="64" t="str">
        <f t="shared" si="200"/>
        <v>N</v>
      </c>
      <c r="AN208" s="81">
        <f t="shared" si="201"/>
        <v>8</v>
      </c>
      <c r="AO208" s="81">
        <f t="shared" si="202"/>
        <v>24</v>
      </c>
      <c r="AP208" s="85">
        <f t="shared" si="203"/>
        <v>-118</v>
      </c>
      <c r="AQ208" s="64" t="str">
        <f t="shared" si="204"/>
        <v>Y</v>
      </c>
      <c r="AR208" s="87">
        <f t="shared" si="205"/>
        <v>66</v>
      </c>
      <c r="AS208" s="93" t="str">
        <f t="shared" si="206"/>
        <v>W</v>
      </c>
      <c r="AT208" s="64" t="str">
        <f t="shared" si="207"/>
        <v>1/6</v>
      </c>
      <c r="AU208" s="64">
        <f t="shared" si="216"/>
        <v>1</v>
      </c>
      <c r="AV208" s="82">
        <f t="shared" si="208"/>
        <v>8</v>
      </c>
      <c r="AW208" s="82">
        <f t="shared" si="217"/>
        <v>24</v>
      </c>
      <c r="AX208" s="83">
        <f t="shared" si="209"/>
        <v>-96</v>
      </c>
      <c r="AY208" s="64" t="str">
        <f t="shared" si="210"/>
        <v>Y</v>
      </c>
      <c r="AZ208" s="81">
        <f t="shared" si="211"/>
        <v>8</v>
      </c>
      <c r="BA208" s="81">
        <f t="shared" si="218"/>
        <v>24</v>
      </c>
      <c r="BB208" s="85">
        <f t="shared" si="212"/>
        <v>-116</v>
      </c>
      <c r="BC208" s="64" t="str">
        <f t="shared" si="213"/>
        <v>Y</v>
      </c>
      <c r="BD208" s="87">
        <f t="shared" si="219"/>
        <v>52</v>
      </c>
    </row>
    <row r="209" spans="1:56">
      <c r="A209" s="197">
        <f t="shared" si="214"/>
        <v>199</v>
      </c>
      <c r="B209" s="198">
        <f>Data!B209</f>
        <v>10</v>
      </c>
      <c r="D209" s="73">
        <f t="shared" si="185"/>
        <v>2</v>
      </c>
      <c r="F209" s="86">
        <f t="shared" si="182"/>
        <v>1</v>
      </c>
      <c r="G209" s="86" t="str">
        <f t="shared" si="186"/>
        <v xml:space="preserve"> </v>
      </c>
      <c r="H209" s="64" t="str">
        <f t="shared" si="187"/>
        <v>Y</v>
      </c>
      <c r="I209" s="64" t="str">
        <f t="shared" si="188"/>
        <v>1/6</v>
      </c>
      <c r="J209" s="64">
        <f t="shared" si="189"/>
        <v>1</v>
      </c>
      <c r="K209" s="82">
        <f t="shared" si="181"/>
        <v>8</v>
      </c>
      <c r="L209" s="82">
        <f t="shared" si="183"/>
        <v>0</v>
      </c>
      <c r="M209" s="83">
        <f t="shared" si="184"/>
        <v>-78</v>
      </c>
      <c r="N209" s="64" t="str">
        <f t="shared" si="215"/>
        <v>Y</v>
      </c>
      <c r="O209" s="81">
        <f t="shared" si="177"/>
        <v>8</v>
      </c>
      <c r="P209" s="81">
        <f t="shared" si="178"/>
        <v>0</v>
      </c>
      <c r="Q209" s="85">
        <f t="shared" si="179"/>
        <v>-102</v>
      </c>
      <c r="R209" s="64" t="str">
        <f t="shared" si="180"/>
        <v>Y</v>
      </c>
      <c r="S209" s="87">
        <f t="shared" si="220"/>
        <v>56</v>
      </c>
      <c r="T209" s="86" t="str">
        <f t="shared" si="190"/>
        <v xml:space="preserve"> </v>
      </c>
      <c r="U209" s="64" t="str">
        <f t="shared" si="191"/>
        <v>Y</v>
      </c>
      <c r="V209" s="64" t="str">
        <f t="shared" si="192"/>
        <v>1/6</v>
      </c>
      <c r="W209" s="64">
        <f t="shared" si="193"/>
        <v>1</v>
      </c>
      <c r="X209" s="82">
        <f t="shared" si="168"/>
        <v>8</v>
      </c>
      <c r="Y209" s="82">
        <f t="shared" si="169"/>
        <v>0</v>
      </c>
      <c r="Z209" s="83">
        <f t="shared" si="170"/>
        <v>-184</v>
      </c>
      <c r="AA209" s="64" t="str">
        <f t="shared" si="171"/>
        <v>Y</v>
      </c>
      <c r="AB209" s="81">
        <f t="shared" si="172"/>
        <v>8</v>
      </c>
      <c r="AC209" s="81">
        <f t="shared" si="173"/>
        <v>0</v>
      </c>
      <c r="AD209" s="85">
        <f t="shared" si="174"/>
        <v>-184</v>
      </c>
      <c r="AE209" s="64" t="str">
        <f t="shared" si="175"/>
        <v>Y</v>
      </c>
      <c r="AF209" s="87">
        <f t="shared" si="176"/>
        <v>54</v>
      </c>
      <c r="AG209" s="93" t="str">
        <f t="shared" si="194"/>
        <v>W</v>
      </c>
      <c r="AH209" s="64" t="str">
        <f t="shared" si="195"/>
        <v>1/6</v>
      </c>
      <c r="AI209" s="64">
        <f t="shared" si="196"/>
        <v>1</v>
      </c>
      <c r="AJ209" s="82">
        <f t="shared" si="197"/>
        <v>2</v>
      </c>
      <c r="AK209" s="82">
        <f t="shared" si="198"/>
        <v>6</v>
      </c>
      <c r="AL209" s="83">
        <f t="shared" si="199"/>
        <v>56</v>
      </c>
      <c r="AM209" s="64" t="str">
        <f t="shared" si="200"/>
        <v>N</v>
      </c>
      <c r="AN209" s="81">
        <f t="shared" si="201"/>
        <v>8</v>
      </c>
      <c r="AO209" s="81">
        <f t="shared" si="202"/>
        <v>24</v>
      </c>
      <c r="AP209" s="85">
        <f t="shared" si="203"/>
        <v>-102</v>
      </c>
      <c r="AQ209" s="64" t="str">
        <f t="shared" si="204"/>
        <v>Y</v>
      </c>
      <c r="AR209" s="87">
        <f t="shared" si="205"/>
        <v>66</v>
      </c>
      <c r="AS209" s="93" t="str">
        <f t="shared" si="206"/>
        <v>W</v>
      </c>
      <c r="AT209" s="64" t="str">
        <f t="shared" si="207"/>
        <v>1/6</v>
      </c>
      <c r="AU209" s="64">
        <f t="shared" si="216"/>
        <v>1</v>
      </c>
      <c r="AV209" s="82">
        <f t="shared" si="208"/>
        <v>8</v>
      </c>
      <c r="AW209" s="82">
        <f t="shared" si="217"/>
        <v>24</v>
      </c>
      <c r="AX209" s="83">
        <f t="shared" si="209"/>
        <v>-80</v>
      </c>
      <c r="AY209" s="64" t="str">
        <f t="shared" si="210"/>
        <v>Y</v>
      </c>
      <c r="AZ209" s="81">
        <f t="shared" si="211"/>
        <v>8</v>
      </c>
      <c r="BA209" s="81">
        <f t="shared" si="218"/>
        <v>24</v>
      </c>
      <c r="BB209" s="85">
        <f t="shared" si="212"/>
        <v>-100</v>
      </c>
      <c r="BC209" s="64" t="str">
        <f t="shared" si="213"/>
        <v>Y</v>
      </c>
      <c r="BD209" s="87">
        <f t="shared" si="219"/>
        <v>52</v>
      </c>
    </row>
    <row r="210" spans="1:56">
      <c r="A210" s="197">
        <f t="shared" si="214"/>
        <v>200</v>
      </c>
      <c r="B210" s="198">
        <f>Data!B210</f>
        <v>23</v>
      </c>
      <c r="D210" s="73">
        <f t="shared" si="185"/>
        <v>4</v>
      </c>
      <c r="F210" s="86">
        <f t="shared" si="182"/>
        <v>2</v>
      </c>
      <c r="G210" s="86" t="str">
        <f t="shared" si="186"/>
        <v>L</v>
      </c>
      <c r="H210" s="64" t="str">
        <f t="shared" si="187"/>
        <v>Y</v>
      </c>
      <c r="I210" s="64" t="str">
        <f t="shared" si="188"/>
        <v>2/5</v>
      </c>
      <c r="J210" s="64">
        <f t="shared" si="189"/>
        <v>2</v>
      </c>
      <c r="K210" s="82">
        <f t="shared" si="181"/>
        <v>8</v>
      </c>
      <c r="L210" s="82">
        <f t="shared" si="183"/>
        <v>0</v>
      </c>
      <c r="M210" s="83">
        <f t="shared" si="184"/>
        <v>-86</v>
      </c>
      <c r="N210" s="64" t="str">
        <f t="shared" si="215"/>
        <v>Y</v>
      </c>
      <c r="O210" s="81">
        <f t="shared" si="177"/>
        <v>8</v>
      </c>
      <c r="P210" s="81">
        <f t="shared" si="178"/>
        <v>0</v>
      </c>
      <c r="Q210" s="85">
        <f t="shared" si="179"/>
        <v>-110</v>
      </c>
      <c r="R210" s="64" t="str">
        <f t="shared" si="180"/>
        <v>Y</v>
      </c>
      <c r="S210" s="87">
        <f t="shared" si="220"/>
        <v>56</v>
      </c>
      <c r="T210" s="86" t="str">
        <f t="shared" si="190"/>
        <v>L</v>
      </c>
      <c r="U210" s="64" t="str">
        <f t="shared" si="191"/>
        <v>Y</v>
      </c>
      <c r="V210" s="64" t="str">
        <f t="shared" si="192"/>
        <v>2/5</v>
      </c>
      <c r="W210" s="64">
        <f t="shared" si="193"/>
        <v>2</v>
      </c>
      <c r="X210" s="82">
        <f t="shared" si="168"/>
        <v>8</v>
      </c>
      <c r="Y210" s="82">
        <f t="shared" si="169"/>
        <v>0</v>
      </c>
      <c r="Z210" s="83">
        <f t="shared" si="170"/>
        <v>-192</v>
      </c>
      <c r="AA210" s="64" t="str">
        <f t="shared" si="171"/>
        <v>Y</v>
      </c>
      <c r="AB210" s="81">
        <f t="shared" si="172"/>
        <v>8</v>
      </c>
      <c r="AC210" s="81">
        <f t="shared" si="173"/>
        <v>0</v>
      </c>
      <c r="AD210" s="85">
        <f t="shared" si="174"/>
        <v>-192</v>
      </c>
      <c r="AE210" s="64" t="str">
        <f t="shared" si="175"/>
        <v>Y</v>
      </c>
      <c r="AF210" s="87">
        <f t="shared" si="176"/>
        <v>54</v>
      </c>
      <c r="AG210" s="93" t="str">
        <f t="shared" si="194"/>
        <v>L</v>
      </c>
      <c r="AH210" s="64" t="str">
        <f t="shared" si="195"/>
        <v>2/5</v>
      </c>
      <c r="AI210" s="64">
        <f t="shared" si="196"/>
        <v>2</v>
      </c>
      <c r="AJ210" s="82">
        <f t="shared" si="197"/>
        <v>2</v>
      </c>
      <c r="AK210" s="82">
        <f t="shared" si="198"/>
        <v>0</v>
      </c>
      <c r="AL210" s="83">
        <f t="shared" si="199"/>
        <v>54</v>
      </c>
      <c r="AM210" s="64" t="str">
        <f t="shared" si="200"/>
        <v>N</v>
      </c>
      <c r="AN210" s="81">
        <f t="shared" si="201"/>
        <v>8</v>
      </c>
      <c r="AO210" s="81">
        <f t="shared" si="202"/>
        <v>0</v>
      </c>
      <c r="AP210" s="85">
        <f t="shared" si="203"/>
        <v>-110</v>
      </c>
      <c r="AQ210" s="64" t="str">
        <f t="shared" si="204"/>
        <v>Y</v>
      </c>
      <c r="AR210" s="87">
        <f t="shared" si="205"/>
        <v>66</v>
      </c>
      <c r="AS210" s="93" t="str">
        <f t="shared" si="206"/>
        <v>L</v>
      </c>
      <c r="AT210" s="64" t="str">
        <f t="shared" si="207"/>
        <v>2/5</v>
      </c>
      <c r="AU210" s="64">
        <f t="shared" si="216"/>
        <v>2</v>
      </c>
      <c r="AV210" s="82">
        <f t="shared" si="208"/>
        <v>8</v>
      </c>
      <c r="AW210" s="82">
        <f t="shared" si="217"/>
        <v>0</v>
      </c>
      <c r="AX210" s="83">
        <f t="shared" si="209"/>
        <v>-88</v>
      </c>
      <c r="AY210" s="64" t="str">
        <f t="shared" si="210"/>
        <v>Y</v>
      </c>
      <c r="AZ210" s="81">
        <f t="shared" si="211"/>
        <v>8</v>
      </c>
      <c r="BA210" s="81">
        <f t="shared" si="218"/>
        <v>0</v>
      </c>
      <c r="BB210" s="85">
        <f t="shared" si="212"/>
        <v>-108</v>
      </c>
      <c r="BC210" s="64" t="str">
        <f t="shared" si="213"/>
        <v>Y</v>
      </c>
      <c r="BD210" s="87">
        <f t="shared" si="219"/>
        <v>52</v>
      </c>
    </row>
    <row r="211" spans="1:56">
      <c r="A211" s="197">
        <f t="shared" si="214"/>
        <v>201</v>
      </c>
      <c r="B211" s="198">
        <f>Data!B211</f>
        <v>16</v>
      </c>
      <c r="D211" s="73">
        <f t="shared" si="185"/>
        <v>3</v>
      </c>
      <c r="F211" s="86">
        <f t="shared" si="182"/>
        <v>3</v>
      </c>
      <c r="G211" s="86" t="str">
        <f t="shared" si="186"/>
        <v>L</v>
      </c>
      <c r="H211" s="64" t="str">
        <f t="shared" si="187"/>
        <v>Y</v>
      </c>
      <c r="I211" s="64" t="str">
        <f t="shared" si="188"/>
        <v>3/4</v>
      </c>
      <c r="J211" s="64">
        <f t="shared" si="189"/>
        <v>3</v>
      </c>
      <c r="K211" s="82">
        <f t="shared" si="181"/>
        <v>8</v>
      </c>
      <c r="L211" s="82">
        <f t="shared" si="183"/>
        <v>0</v>
      </c>
      <c r="M211" s="83">
        <f t="shared" si="184"/>
        <v>-94</v>
      </c>
      <c r="N211" s="64" t="str">
        <f t="shared" si="215"/>
        <v>Y</v>
      </c>
      <c r="O211" s="81">
        <f t="shared" si="177"/>
        <v>8</v>
      </c>
      <c r="P211" s="81">
        <f t="shared" si="178"/>
        <v>0</v>
      </c>
      <c r="Q211" s="85">
        <f t="shared" si="179"/>
        <v>-118</v>
      </c>
      <c r="R211" s="64" t="str">
        <f t="shared" si="180"/>
        <v>Y</v>
      </c>
      <c r="S211" s="87">
        <f t="shared" si="220"/>
        <v>56</v>
      </c>
      <c r="T211" s="86" t="str">
        <f t="shared" si="190"/>
        <v>L</v>
      </c>
      <c r="U211" s="64" t="str">
        <f t="shared" si="191"/>
        <v>Y</v>
      </c>
      <c r="V211" s="64" t="str">
        <f t="shared" si="192"/>
        <v>3/4</v>
      </c>
      <c r="W211" s="64">
        <f t="shared" si="193"/>
        <v>3</v>
      </c>
      <c r="X211" s="82">
        <f t="shared" ref="X211:X274" si="221">IF(U211="N","0",IF(AA210="Y",8,IF(OR(W211=1,W211=2),2,IF(W211=3,4,IF(W211=4,6,IF(W211&gt;=5,8))))))</f>
        <v>8</v>
      </c>
      <c r="Y211" s="82">
        <f t="shared" ref="Y211:Y274" si="222">IF(T211="W",X210*3,0)</f>
        <v>0</v>
      </c>
      <c r="Z211" s="83">
        <f t="shared" ref="Z211:Z274" si="223">Z210+Y211-X211</f>
        <v>-200</v>
      </c>
      <c r="AA211" s="64" t="str">
        <f t="shared" ref="AA211:AA274" si="224">IF(AND(AA210="N",W211&lt;&gt;" ",W211&gt;=6),"Y",IF(AND(AA210="Y",Z211&lt;0),"Y","N"))</f>
        <v>Y</v>
      </c>
      <c r="AB211" s="81">
        <f t="shared" ref="AB211:AB274" si="225">IF(U211="N","0",IF(AE210="Y",8,IF(OR(W211=1,W211=2),2,IF(W211=3,4,IF(W211=4,6,IF(W211&gt;=5,8))))))</f>
        <v>8</v>
      </c>
      <c r="AC211" s="81">
        <f t="shared" ref="AC211:AC274" si="226">IF(T211="W",AB210*3,0)</f>
        <v>0</v>
      </c>
      <c r="AD211" s="85">
        <f t="shared" ref="AD211:AD274" si="227">AD210+AC211-AB211</f>
        <v>-200</v>
      </c>
      <c r="AE211" s="64" t="str">
        <f t="shared" ref="AE211:AE274" si="228">IF(AND(AE210="N",W211&lt;&gt;" ",W211&gt;=6),"Y",IF(AND(AE210="Y",Z211&lt;AF210),"Y","N"))</f>
        <v>Y</v>
      </c>
      <c r="AF211" s="87">
        <f t="shared" ref="AF211:AF274" si="229">IF(OR(T211="L",AD211&lt;AF210),AF210,AD211)</f>
        <v>54</v>
      </c>
      <c r="AG211" s="93" t="str">
        <f t="shared" si="194"/>
        <v>L</v>
      </c>
      <c r="AH211" s="64" t="str">
        <f t="shared" si="195"/>
        <v>3/4</v>
      </c>
      <c r="AI211" s="64">
        <f t="shared" si="196"/>
        <v>3</v>
      </c>
      <c r="AJ211" s="82">
        <f t="shared" si="197"/>
        <v>4</v>
      </c>
      <c r="AK211" s="82">
        <f t="shared" si="198"/>
        <v>0</v>
      </c>
      <c r="AL211" s="83">
        <f t="shared" si="199"/>
        <v>50</v>
      </c>
      <c r="AM211" s="64" t="str">
        <f t="shared" si="200"/>
        <v>N</v>
      </c>
      <c r="AN211" s="81">
        <f t="shared" si="201"/>
        <v>8</v>
      </c>
      <c r="AO211" s="81">
        <f t="shared" si="202"/>
        <v>0</v>
      </c>
      <c r="AP211" s="85">
        <f t="shared" si="203"/>
        <v>-118</v>
      </c>
      <c r="AQ211" s="64" t="str">
        <f t="shared" si="204"/>
        <v>Y</v>
      </c>
      <c r="AR211" s="87">
        <f t="shared" si="205"/>
        <v>66</v>
      </c>
      <c r="AS211" s="93" t="str">
        <f t="shared" si="206"/>
        <v>L</v>
      </c>
      <c r="AT211" s="64" t="str">
        <f t="shared" si="207"/>
        <v>3/4</v>
      </c>
      <c r="AU211" s="64">
        <f t="shared" si="216"/>
        <v>3</v>
      </c>
      <c r="AV211" s="82">
        <f t="shared" si="208"/>
        <v>8</v>
      </c>
      <c r="AW211" s="82">
        <f t="shared" si="217"/>
        <v>0</v>
      </c>
      <c r="AX211" s="83">
        <f t="shared" si="209"/>
        <v>-96</v>
      </c>
      <c r="AY211" s="64" t="str">
        <f t="shared" si="210"/>
        <v>Y</v>
      </c>
      <c r="AZ211" s="81">
        <f t="shared" si="211"/>
        <v>8</v>
      </c>
      <c r="BA211" s="81">
        <f t="shared" si="218"/>
        <v>0</v>
      </c>
      <c r="BB211" s="85">
        <f t="shared" si="212"/>
        <v>-116</v>
      </c>
      <c r="BC211" s="64" t="str">
        <f t="shared" si="213"/>
        <v>Y</v>
      </c>
      <c r="BD211" s="87">
        <f t="shared" si="219"/>
        <v>52</v>
      </c>
    </row>
    <row r="212" spans="1:56">
      <c r="A212" s="197">
        <f t="shared" si="214"/>
        <v>202</v>
      </c>
      <c r="B212" s="198">
        <f>Data!B212</f>
        <v>21</v>
      </c>
      <c r="D212" s="73">
        <f t="shared" si="185"/>
        <v>4</v>
      </c>
      <c r="F212" s="86">
        <f t="shared" si="182"/>
        <v>4</v>
      </c>
      <c r="G212" s="86" t="str">
        <f t="shared" si="186"/>
        <v>W</v>
      </c>
      <c r="H212" s="64" t="str">
        <f t="shared" si="187"/>
        <v>N</v>
      </c>
      <c r="I212" s="64" t="str">
        <f t="shared" si="188"/>
        <v xml:space="preserve"> </v>
      </c>
      <c r="J212" s="64" t="str">
        <f t="shared" si="189"/>
        <v xml:space="preserve"> </v>
      </c>
      <c r="K212" s="82" t="str">
        <f t="shared" si="181"/>
        <v>0</v>
      </c>
      <c r="L212" s="82">
        <f t="shared" si="183"/>
        <v>24</v>
      </c>
      <c r="M212" s="83">
        <f t="shared" si="184"/>
        <v>-70</v>
      </c>
      <c r="N212" s="64" t="str">
        <f t="shared" si="215"/>
        <v>Y</v>
      </c>
      <c r="O212" s="81" t="str">
        <f t="shared" si="177"/>
        <v>0</v>
      </c>
      <c r="P212" s="81">
        <f t="shared" si="178"/>
        <v>24</v>
      </c>
      <c r="Q212" s="85">
        <f t="shared" si="179"/>
        <v>-94</v>
      </c>
      <c r="R212" s="64" t="str">
        <f t="shared" si="180"/>
        <v>Y</v>
      </c>
      <c r="S212" s="87">
        <f t="shared" si="220"/>
        <v>56</v>
      </c>
      <c r="T212" s="86" t="str">
        <f t="shared" si="190"/>
        <v>W</v>
      </c>
      <c r="U212" s="64" t="str">
        <f t="shared" si="191"/>
        <v>N</v>
      </c>
      <c r="V212" s="64" t="str">
        <f t="shared" si="192"/>
        <v xml:space="preserve"> </v>
      </c>
      <c r="W212" s="64" t="str">
        <f t="shared" si="193"/>
        <v xml:space="preserve"> </v>
      </c>
      <c r="X212" s="82" t="str">
        <f t="shared" si="221"/>
        <v>0</v>
      </c>
      <c r="Y212" s="82">
        <f t="shared" si="222"/>
        <v>24</v>
      </c>
      <c r="Z212" s="83">
        <f t="shared" si="223"/>
        <v>-176</v>
      </c>
      <c r="AA212" s="64" t="str">
        <f t="shared" si="224"/>
        <v>Y</v>
      </c>
      <c r="AB212" s="81" t="str">
        <f t="shared" si="225"/>
        <v>0</v>
      </c>
      <c r="AC212" s="81">
        <f t="shared" si="226"/>
        <v>24</v>
      </c>
      <c r="AD212" s="85">
        <f t="shared" si="227"/>
        <v>-176</v>
      </c>
      <c r="AE212" s="64" t="str">
        <f t="shared" si="228"/>
        <v>Y</v>
      </c>
      <c r="AF212" s="87">
        <f t="shared" si="229"/>
        <v>54</v>
      </c>
      <c r="AG212" s="93" t="str">
        <f t="shared" si="194"/>
        <v>W</v>
      </c>
      <c r="AH212" s="64" t="str">
        <f t="shared" si="195"/>
        <v>1/6</v>
      </c>
      <c r="AI212" s="64">
        <f t="shared" si="196"/>
        <v>1</v>
      </c>
      <c r="AJ212" s="82">
        <f t="shared" si="197"/>
        <v>2</v>
      </c>
      <c r="AK212" s="82">
        <f t="shared" si="198"/>
        <v>12</v>
      </c>
      <c r="AL212" s="83">
        <f t="shared" si="199"/>
        <v>60</v>
      </c>
      <c r="AM212" s="64" t="str">
        <f t="shared" si="200"/>
        <v>N</v>
      </c>
      <c r="AN212" s="81">
        <f t="shared" si="201"/>
        <v>8</v>
      </c>
      <c r="AO212" s="81">
        <f t="shared" si="202"/>
        <v>24</v>
      </c>
      <c r="AP212" s="85">
        <f t="shared" si="203"/>
        <v>-102</v>
      </c>
      <c r="AQ212" s="64" t="str">
        <f t="shared" si="204"/>
        <v>Y</v>
      </c>
      <c r="AR212" s="87">
        <f t="shared" si="205"/>
        <v>66</v>
      </c>
      <c r="AS212" s="93" t="str">
        <f t="shared" si="206"/>
        <v>W</v>
      </c>
      <c r="AT212" s="64" t="str">
        <f t="shared" si="207"/>
        <v>1/6</v>
      </c>
      <c r="AU212" s="64">
        <f t="shared" si="216"/>
        <v>1</v>
      </c>
      <c r="AV212" s="82">
        <f t="shared" si="208"/>
        <v>8</v>
      </c>
      <c r="AW212" s="82">
        <f t="shared" si="217"/>
        <v>24</v>
      </c>
      <c r="AX212" s="83">
        <f t="shared" si="209"/>
        <v>-80</v>
      </c>
      <c r="AY212" s="64" t="str">
        <f t="shared" si="210"/>
        <v>Y</v>
      </c>
      <c r="AZ212" s="81">
        <f t="shared" si="211"/>
        <v>8</v>
      </c>
      <c r="BA212" s="81">
        <f t="shared" si="218"/>
        <v>24</v>
      </c>
      <c r="BB212" s="85">
        <f t="shared" si="212"/>
        <v>-100</v>
      </c>
      <c r="BC212" s="64" t="str">
        <f t="shared" si="213"/>
        <v>Y</v>
      </c>
      <c r="BD212" s="87">
        <f t="shared" si="219"/>
        <v>52</v>
      </c>
    </row>
    <row r="213" spans="1:56">
      <c r="A213" s="197">
        <f t="shared" si="214"/>
        <v>203</v>
      </c>
      <c r="B213" s="198">
        <f>Data!B213</f>
        <v>28</v>
      </c>
      <c r="D213" s="73">
        <f t="shared" si="185"/>
        <v>5</v>
      </c>
      <c r="F213" s="86">
        <f t="shared" si="182"/>
        <v>5</v>
      </c>
      <c r="G213" s="86" t="str">
        <f t="shared" si="186"/>
        <v xml:space="preserve"> </v>
      </c>
      <c r="H213" s="64" t="str">
        <f t="shared" si="187"/>
        <v>N</v>
      </c>
      <c r="I213" s="64" t="str">
        <f t="shared" si="188"/>
        <v xml:space="preserve"> </v>
      </c>
      <c r="J213" s="64" t="str">
        <f t="shared" si="189"/>
        <v xml:space="preserve"> </v>
      </c>
      <c r="K213" s="82" t="str">
        <f t="shared" si="181"/>
        <v>0</v>
      </c>
      <c r="L213" s="82">
        <f t="shared" si="183"/>
        <v>0</v>
      </c>
      <c r="M213" s="83">
        <f t="shared" si="184"/>
        <v>-70</v>
      </c>
      <c r="N213" s="64" t="str">
        <f t="shared" si="215"/>
        <v>Y</v>
      </c>
      <c r="O213" s="81" t="str">
        <f t="shared" si="177"/>
        <v>0</v>
      </c>
      <c r="P213" s="81">
        <f t="shared" si="178"/>
        <v>0</v>
      </c>
      <c r="Q213" s="85">
        <f t="shared" si="179"/>
        <v>-94</v>
      </c>
      <c r="R213" s="64" t="str">
        <f t="shared" si="180"/>
        <v>Y</v>
      </c>
      <c r="S213" s="87">
        <f t="shared" si="220"/>
        <v>56</v>
      </c>
      <c r="T213" s="86" t="str">
        <f t="shared" si="190"/>
        <v xml:space="preserve"> </v>
      </c>
      <c r="U213" s="64" t="str">
        <f t="shared" si="191"/>
        <v>N</v>
      </c>
      <c r="V213" s="64" t="str">
        <f t="shared" si="192"/>
        <v xml:space="preserve"> </v>
      </c>
      <c r="W213" s="64" t="str">
        <f t="shared" si="193"/>
        <v xml:space="preserve"> </v>
      </c>
      <c r="X213" s="82" t="str">
        <f t="shared" si="221"/>
        <v>0</v>
      </c>
      <c r="Y213" s="82">
        <f t="shared" si="222"/>
        <v>0</v>
      </c>
      <c r="Z213" s="83">
        <f t="shared" si="223"/>
        <v>-176</v>
      </c>
      <c r="AA213" s="64" t="str">
        <f t="shared" si="224"/>
        <v>Y</v>
      </c>
      <c r="AB213" s="81" t="str">
        <f t="shared" si="225"/>
        <v>0</v>
      </c>
      <c r="AC213" s="81">
        <f t="shared" si="226"/>
        <v>0</v>
      </c>
      <c r="AD213" s="85">
        <f t="shared" si="227"/>
        <v>-176</v>
      </c>
      <c r="AE213" s="64" t="str">
        <f t="shared" si="228"/>
        <v>Y</v>
      </c>
      <c r="AF213" s="87">
        <f t="shared" si="229"/>
        <v>54</v>
      </c>
      <c r="AG213" s="93" t="str">
        <f t="shared" si="194"/>
        <v>L</v>
      </c>
      <c r="AH213" s="64" t="str">
        <f t="shared" si="195"/>
        <v>2/5</v>
      </c>
      <c r="AI213" s="64">
        <f t="shared" si="196"/>
        <v>2</v>
      </c>
      <c r="AJ213" s="82">
        <f t="shared" si="197"/>
        <v>2</v>
      </c>
      <c r="AK213" s="82">
        <f t="shared" si="198"/>
        <v>0</v>
      </c>
      <c r="AL213" s="83">
        <f t="shared" si="199"/>
        <v>58</v>
      </c>
      <c r="AM213" s="64" t="str">
        <f t="shared" si="200"/>
        <v>N</v>
      </c>
      <c r="AN213" s="81">
        <f t="shared" si="201"/>
        <v>8</v>
      </c>
      <c r="AO213" s="81">
        <f t="shared" si="202"/>
        <v>0</v>
      </c>
      <c r="AP213" s="85">
        <f t="shared" si="203"/>
        <v>-110</v>
      </c>
      <c r="AQ213" s="64" t="str">
        <f t="shared" si="204"/>
        <v>Y</v>
      </c>
      <c r="AR213" s="87">
        <f t="shared" si="205"/>
        <v>66</v>
      </c>
      <c r="AS213" s="93" t="str">
        <f t="shared" si="206"/>
        <v>L</v>
      </c>
      <c r="AT213" s="64" t="str">
        <f t="shared" si="207"/>
        <v>2/5</v>
      </c>
      <c r="AU213" s="64">
        <f t="shared" si="216"/>
        <v>2</v>
      </c>
      <c r="AV213" s="82">
        <f t="shared" si="208"/>
        <v>8</v>
      </c>
      <c r="AW213" s="82">
        <f t="shared" si="217"/>
        <v>0</v>
      </c>
      <c r="AX213" s="83">
        <f t="shared" si="209"/>
        <v>-88</v>
      </c>
      <c r="AY213" s="64" t="str">
        <f t="shared" si="210"/>
        <v>Y</v>
      </c>
      <c r="AZ213" s="81">
        <f t="shared" si="211"/>
        <v>8</v>
      </c>
      <c r="BA213" s="81">
        <f t="shared" si="218"/>
        <v>0</v>
      </c>
      <c r="BB213" s="85">
        <f t="shared" si="212"/>
        <v>-108</v>
      </c>
      <c r="BC213" s="64" t="str">
        <f t="shared" si="213"/>
        <v>Y</v>
      </c>
      <c r="BD213" s="87">
        <f t="shared" si="219"/>
        <v>52</v>
      </c>
    </row>
    <row r="214" spans="1:56">
      <c r="A214" s="197">
        <f t="shared" si="214"/>
        <v>204</v>
      </c>
      <c r="B214" s="198">
        <f>Data!B214</f>
        <v>11</v>
      </c>
      <c r="D214" s="73">
        <f t="shared" si="185"/>
        <v>2</v>
      </c>
      <c r="F214" s="86">
        <f t="shared" si="182"/>
        <v>6</v>
      </c>
      <c r="G214" s="86" t="str">
        <f t="shared" si="186"/>
        <v xml:space="preserve"> </v>
      </c>
      <c r="H214" s="64" t="str">
        <f t="shared" si="187"/>
        <v>N</v>
      </c>
      <c r="I214" s="64" t="str">
        <f t="shared" si="188"/>
        <v xml:space="preserve"> </v>
      </c>
      <c r="J214" s="64" t="str">
        <f t="shared" si="189"/>
        <v xml:space="preserve"> </v>
      </c>
      <c r="K214" s="82" t="str">
        <f t="shared" si="181"/>
        <v>0</v>
      </c>
      <c r="L214" s="82">
        <f t="shared" si="183"/>
        <v>0</v>
      </c>
      <c r="M214" s="83">
        <f t="shared" si="184"/>
        <v>-70</v>
      </c>
      <c r="N214" s="64" t="str">
        <f t="shared" si="215"/>
        <v>Y</v>
      </c>
      <c r="O214" s="81" t="str">
        <f t="shared" si="177"/>
        <v>0</v>
      </c>
      <c r="P214" s="81">
        <f t="shared" si="178"/>
        <v>0</v>
      </c>
      <c r="Q214" s="85">
        <f t="shared" si="179"/>
        <v>-94</v>
      </c>
      <c r="R214" s="64" t="str">
        <f t="shared" si="180"/>
        <v>Y</v>
      </c>
      <c r="S214" s="87">
        <f t="shared" si="220"/>
        <v>56</v>
      </c>
      <c r="T214" s="86" t="str">
        <f t="shared" si="190"/>
        <v xml:space="preserve"> </v>
      </c>
      <c r="U214" s="64" t="str">
        <f t="shared" si="191"/>
        <v>N</v>
      </c>
      <c r="V214" s="64" t="str">
        <f t="shared" si="192"/>
        <v xml:space="preserve"> </v>
      </c>
      <c r="W214" s="64" t="str">
        <f t="shared" si="193"/>
        <v xml:space="preserve"> </v>
      </c>
      <c r="X214" s="82" t="str">
        <f t="shared" si="221"/>
        <v>0</v>
      </c>
      <c r="Y214" s="82">
        <f t="shared" si="222"/>
        <v>0</v>
      </c>
      <c r="Z214" s="83">
        <f t="shared" si="223"/>
        <v>-176</v>
      </c>
      <c r="AA214" s="64" t="str">
        <f t="shared" si="224"/>
        <v>Y</v>
      </c>
      <c r="AB214" s="81" t="str">
        <f t="shared" si="225"/>
        <v>0</v>
      </c>
      <c r="AC214" s="81">
        <f t="shared" si="226"/>
        <v>0</v>
      </c>
      <c r="AD214" s="85">
        <f t="shared" si="227"/>
        <v>-176</v>
      </c>
      <c r="AE214" s="64" t="str">
        <f t="shared" si="228"/>
        <v>Y</v>
      </c>
      <c r="AF214" s="87">
        <f t="shared" si="229"/>
        <v>54</v>
      </c>
      <c r="AG214" s="93" t="str">
        <f t="shared" si="194"/>
        <v>W</v>
      </c>
      <c r="AH214" s="64" t="str">
        <f t="shared" si="195"/>
        <v>1/6</v>
      </c>
      <c r="AI214" s="64">
        <f t="shared" si="196"/>
        <v>1</v>
      </c>
      <c r="AJ214" s="82">
        <f t="shared" si="197"/>
        <v>2</v>
      </c>
      <c r="AK214" s="82">
        <f t="shared" si="198"/>
        <v>6</v>
      </c>
      <c r="AL214" s="83">
        <f t="shared" si="199"/>
        <v>62</v>
      </c>
      <c r="AM214" s="64" t="str">
        <f t="shared" si="200"/>
        <v>N</v>
      </c>
      <c r="AN214" s="81">
        <f t="shared" si="201"/>
        <v>8</v>
      </c>
      <c r="AO214" s="81">
        <f t="shared" si="202"/>
        <v>24</v>
      </c>
      <c r="AP214" s="85">
        <f t="shared" si="203"/>
        <v>-94</v>
      </c>
      <c r="AQ214" s="64" t="str">
        <f t="shared" si="204"/>
        <v>Y</v>
      </c>
      <c r="AR214" s="87">
        <f t="shared" si="205"/>
        <v>66</v>
      </c>
      <c r="AS214" s="93" t="str">
        <f t="shared" si="206"/>
        <v>W</v>
      </c>
      <c r="AT214" s="64" t="str">
        <f t="shared" si="207"/>
        <v>1/6</v>
      </c>
      <c r="AU214" s="64">
        <f t="shared" si="216"/>
        <v>1</v>
      </c>
      <c r="AV214" s="82">
        <f t="shared" si="208"/>
        <v>8</v>
      </c>
      <c r="AW214" s="82">
        <f t="shared" si="217"/>
        <v>24</v>
      </c>
      <c r="AX214" s="83">
        <f t="shared" si="209"/>
        <v>-72</v>
      </c>
      <c r="AY214" s="64" t="str">
        <f t="shared" si="210"/>
        <v>Y</v>
      </c>
      <c r="AZ214" s="81">
        <f t="shared" si="211"/>
        <v>8</v>
      </c>
      <c r="BA214" s="81">
        <f t="shared" si="218"/>
        <v>24</v>
      </c>
      <c r="BB214" s="85">
        <f t="shared" si="212"/>
        <v>-92</v>
      </c>
      <c r="BC214" s="64" t="str">
        <f t="shared" si="213"/>
        <v>Y</v>
      </c>
      <c r="BD214" s="87">
        <f t="shared" si="219"/>
        <v>52</v>
      </c>
    </row>
    <row r="215" spans="1:56">
      <c r="A215" s="197">
        <f t="shared" si="214"/>
        <v>205</v>
      </c>
      <c r="B215" s="198">
        <f>Data!B215</f>
        <v>3</v>
      </c>
      <c r="D215" s="73">
        <f t="shared" si="185"/>
        <v>1</v>
      </c>
      <c r="F215" s="86">
        <f t="shared" si="182"/>
        <v>1</v>
      </c>
      <c r="G215" s="86" t="str">
        <f t="shared" si="186"/>
        <v xml:space="preserve"> </v>
      </c>
      <c r="H215" s="64" t="str">
        <f t="shared" si="187"/>
        <v>Y</v>
      </c>
      <c r="I215" s="64" t="str">
        <f t="shared" si="188"/>
        <v>1/6</v>
      </c>
      <c r="J215" s="64">
        <f t="shared" si="189"/>
        <v>1</v>
      </c>
      <c r="K215" s="82">
        <f t="shared" si="181"/>
        <v>8</v>
      </c>
      <c r="L215" s="82">
        <f t="shared" si="183"/>
        <v>0</v>
      </c>
      <c r="M215" s="83">
        <f t="shared" si="184"/>
        <v>-78</v>
      </c>
      <c r="N215" s="64" t="str">
        <f t="shared" si="215"/>
        <v>Y</v>
      </c>
      <c r="O215" s="81">
        <f t="shared" si="177"/>
        <v>8</v>
      </c>
      <c r="P215" s="81">
        <f t="shared" si="178"/>
        <v>0</v>
      </c>
      <c r="Q215" s="85">
        <f t="shared" si="179"/>
        <v>-102</v>
      </c>
      <c r="R215" s="64" t="str">
        <f t="shared" si="180"/>
        <v>Y</v>
      </c>
      <c r="S215" s="87">
        <f t="shared" si="220"/>
        <v>56</v>
      </c>
      <c r="T215" s="86" t="str">
        <f t="shared" si="190"/>
        <v xml:space="preserve"> </v>
      </c>
      <c r="U215" s="64" t="str">
        <f t="shared" si="191"/>
        <v>Y</v>
      </c>
      <c r="V215" s="64" t="str">
        <f t="shared" si="192"/>
        <v>1/6</v>
      </c>
      <c r="W215" s="64">
        <f t="shared" si="193"/>
        <v>1</v>
      </c>
      <c r="X215" s="82">
        <f t="shared" si="221"/>
        <v>8</v>
      </c>
      <c r="Y215" s="82">
        <f t="shared" si="222"/>
        <v>0</v>
      </c>
      <c r="Z215" s="83">
        <f t="shared" si="223"/>
        <v>-184</v>
      </c>
      <c r="AA215" s="64" t="str">
        <f t="shared" si="224"/>
        <v>Y</v>
      </c>
      <c r="AB215" s="81">
        <f t="shared" si="225"/>
        <v>8</v>
      </c>
      <c r="AC215" s="81">
        <f t="shared" si="226"/>
        <v>0</v>
      </c>
      <c r="AD215" s="85">
        <f t="shared" si="227"/>
        <v>-184</v>
      </c>
      <c r="AE215" s="64" t="str">
        <f t="shared" si="228"/>
        <v>Y</v>
      </c>
      <c r="AF215" s="87">
        <f t="shared" si="229"/>
        <v>54</v>
      </c>
      <c r="AG215" s="93" t="str">
        <f t="shared" si="194"/>
        <v>L</v>
      </c>
      <c r="AH215" s="64" t="str">
        <f t="shared" si="195"/>
        <v>2/5</v>
      </c>
      <c r="AI215" s="64">
        <f t="shared" si="196"/>
        <v>2</v>
      </c>
      <c r="AJ215" s="82">
        <f t="shared" si="197"/>
        <v>2</v>
      </c>
      <c r="AK215" s="82">
        <f t="shared" si="198"/>
        <v>0</v>
      </c>
      <c r="AL215" s="83">
        <f t="shared" si="199"/>
        <v>60</v>
      </c>
      <c r="AM215" s="64" t="str">
        <f t="shared" si="200"/>
        <v>N</v>
      </c>
      <c r="AN215" s="81">
        <f t="shared" si="201"/>
        <v>8</v>
      </c>
      <c r="AO215" s="81">
        <f t="shared" si="202"/>
        <v>0</v>
      </c>
      <c r="AP215" s="85">
        <f t="shared" si="203"/>
        <v>-102</v>
      </c>
      <c r="AQ215" s="64" t="str">
        <f t="shared" si="204"/>
        <v>Y</v>
      </c>
      <c r="AR215" s="87">
        <f t="shared" si="205"/>
        <v>66</v>
      </c>
      <c r="AS215" s="93" t="str">
        <f t="shared" si="206"/>
        <v>L</v>
      </c>
      <c r="AT215" s="64" t="str">
        <f t="shared" si="207"/>
        <v>2/5</v>
      </c>
      <c r="AU215" s="64">
        <f t="shared" si="216"/>
        <v>2</v>
      </c>
      <c r="AV215" s="82">
        <f t="shared" si="208"/>
        <v>8</v>
      </c>
      <c r="AW215" s="82">
        <f t="shared" si="217"/>
        <v>0</v>
      </c>
      <c r="AX215" s="83">
        <f t="shared" si="209"/>
        <v>-80</v>
      </c>
      <c r="AY215" s="64" t="str">
        <f t="shared" si="210"/>
        <v>Y</v>
      </c>
      <c r="AZ215" s="81">
        <f t="shared" si="211"/>
        <v>8</v>
      </c>
      <c r="BA215" s="81">
        <f t="shared" si="218"/>
        <v>0</v>
      </c>
      <c r="BB215" s="85">
        <f t="shared" si="212"/>
        <v>-100</v>
      </c>
      <c r="BC215" s="64" t="str">
        <f t="shared" si="213"/>
        <v>Y</v>
      </c>
      <c r="BD215" s="87">
        <f t="shared" si="219"/>
        <v>52</v>
      </c>
    </row>
    <row r="216" spans="1:56">
      <c r="A216" s="197">
        <f t="shared" si="214"/>
        <v>206</v>
      </c>
      <c r="B216" s="198">
        <f>Data!B216</f>
        <v>21</v>
      </c>
      <c r="D216" s="73">
        <f t="shared" si="185"/>
        <v>4</v>
      </c>
      <c r="F216" s="86">
        <f t="shared" si="182"/>
        <v>2</v>
      </c>
      <c r="G216" s="86" t="str">
        <f t="shared" si="186"/>
        <v>W</v>
      </c>
      <c r="H216" s="64" t="str">
        <f t="shared" si="187"/>
        <v>N</v>
      </c>
      <c r="I216" s="64" t="str">
        <f t="shared" si="188"/>
        <v xml:space="preserve"> </v>
      </c>
      <c r="J216" s="64" t="str">
        <f t="shared" si="189"/>
        <v xml:space="preserve"> </v>
      </c>
      <c r="K216" s="82" t="str">
        <f t="shared" si="181"/>
        <v>0</v>
      </c>
      <c r="L216" s="82">
        <f t="shared" si="183"/>
        <v>24</v>
      </c>
      <c r="M216" s="83">
        <f t="shared" si="184"/>
        <v>-54</v>
      </c>
      <c r="N216" s="64" t="str">
        <f t="shared" si="215"/>
        <v>Y</v>
      </c>
      <c r="O216" s="81" t="str">
        <f t="shared" ref="O216:O279" si="230">IF(H216="N","0",IF(R215="Y",8,IF(OR(J216=1,J216=2),2,IF(J216=3,4,IF(J216=4,6,IF(J216&gt;=5,8))))))</f>
        <v>0</v>
      </c>
      <c r="P216" s="81">
        <f t="shared" ref="P216:P279" si="231">IF(G216="W",O215*3,0)</f>
        <v>24</v>
      </c>
      <c r="Q216" s="85">
        <f t="shared" ref="Q216:Q279" si="232">Q215+P216-O216</f>
        <v>-78</v>
      </c>
      <c r="R216" s="64" t="str">
        <f t="shared" ref="R216:R279" si="233">IF(AND(R215="N",J216&lt;&gt;" ",J216&gt;=6),"Y",IF(AND(R215="Y",M216&lt;S215),"Y","N"))</f>
        <v>Y</v>
      </c>
      <c r="S216" s="87">
        <f t="shared" si="220"/>
        <v>56</v>
      </c>
      <c r="T216" s="86" t="str">
        <f t="shared" si="190"/>
        <v>W</v>
      </c>
      <c r="U216" s="64" t="str">
        <f t="shared" si="191"/>
        <v>N</v>
      </c>
      <c r="V216" s="64" t="str">
        <f t="shared" si="192"/>
        <v xml:space="preserve"> </v>
      </c>
      <c r="W216" s="64" t="str">
        <f t="shared" si="193"/>
        <v xml:space="preserve"> </v>
      </c>
      <c r="X216" s="82" t="str">
        <f t="shared" si="221"/>
        <v>0</v>
      </c>
      <c r="Y216" s="82">
        <f t="shared" si="222"/>
        <v>24</v>
      </c>
      <c r="Z216" s="83">
        <f t="shared" si="223"/>
        <v>-160</v>
      </c>
      <c r="AA216" s="64" t="str">
        <f t="shared" si="224"/>
        <v>Y</v>
      </c>
      <c r="AB216" s="81" t="str">
        <f t="shared" si="225"/>
        <v>0</v>
      </c>
      <c r="AC216" s="81">
        <f t="shared" si="226"/>
        <v>24</v>
      </c>
      <c r="AD216" s="85">
        <f t="shared" si="227"/>
        <v>-160</v>
      </c>
      <c r="AE216" s="64" t="str">
        <f t="shared" si="228"/>
        <v>Y</v>
      </c>
      <c r="AF216" s="87">
        <f t="shared" si="229"/>
        <v>54</v>
      </c>
      <c r="AG216" s="93" t="str">
        <f t="shared" si="194"/>
        <v>L</v>
      </c>
      <c r="AH216" s="64" t="str">
        <f t="shared" si="195"/>
        <v>3/4</v>
      </c>
      <c r="AI216" s="64">
        <f t="shared" si="196"/>
        <v>3</v>
      </c>
      <c r="AJ216" s="82">
        <f t="shared" si="197"/>
        <v>4</v>
      </c>
      <c r="AK216" s="82">
        <f t="shared" si="198"/>
        <v>0</v>
      </c>
      <c r="AL216" s="83">
        <f t="shared" si="199"/>
        <v>56</v>
      </c>
      <c r="AM216" s="64" t="str">
        <f t="shared" si="200"/>
        <v>N</v>
      </c>
      <c r="AN216" s="81">
        <f t="shared" si="201"/>
        <v>8</v>
      </c>
      <c r="AO216" s="81">
        <f t="shared" si="202"/>
        <v>0</v>
      </c>
      <c r="AP216" s="85">
        <f t="shared" si="203"/>
        <v>-110</v>
      </c>
      <c r="AQ216" s="64" t="str">
        <f t="shared" si="204"/>
        <v>Y</v>
      </c>
      <c r="AR216" s="87">
        <f t="shared" si="205"/>
        <v>66</v>
      </c>
      <c r="AS216" s="93" t="str">
        <f t="shared" si="206"/>
        <v>L</v>
      </c>
      <c r="AT216" s="64" t="str">
        <f t="shared" si="207"/>
        <v>3/4</v>
      </c>
      <c r="AU216" s="64">
        <f t="shared" si="216"/>
        <v>3</v>
      </c>
      <c r="AV216" s="82">
        <f t="shared" si="208"/>
        <v>8</v>
      </c>
      <c r="AW216" s="82">
        <f t="shared" si="217"/>
        <v>0</v>
      </c>
      <c r="AX216" s="83">
        <f t="shared" si="209"/>
        <v>-88</v>
      </c>
      <c r="AY216" s="64" t="str">
        <f t="shared" si="210"/>
        <v>Y</v>
      </c>
      <c r="AZ216" s="81">
        <f t="shared" si="211"/>
        <v>8</v>
      </c>
      <c r="BA216" s="81">
        <f t="shared" si="218"/>
        <v>0</v>
      </c>
      <c r="BB216" s="85">
        <f t="shared" si="212"/>
        <v>-108</v>
      </c>
      <c r="BC216" s="64" t="str">
        <f t="shared" si="213"/>
        <v>Y</v>
      </c>
      <c r="BD216" s="87">
        <f t="shared" si="219"/>
        <v>52</v>
      </c>
    </row>
    <row r="217" spans="1:56">
      <c r="A217" s="197">
        <f t="shared" si="214"/>
        <v>207</v>
      </c>
      <c r="B217" s="198">
        <f>Data!B217</f>
        <v>27</v>
      </c>
      <c r="D217" s="73">
        <f t="shared" si="185"/>
        <v>5</v>
      </c>
      <c r="F217" s="86">
        <f t="shared" si="182"/>
        <v>3</v>
      </c>
      <c r="G217" s="86" t="str">
        <f t="shared" si="186"/>
        <v xml:space="preserve"> </v>
      </c>
      <c r="H217" s="64" t="str">
        <f t="shared" si="187"/>
        <v>N</v>
      </c>
      <c r="I217" s="64" t="str">
        <f t="shared" si="188"/>
        <v xml:space="preserve"> </v>
      </c>
      <c r="J217" s="64" t="str">
        <f t="shared" si="189"/>
        <v xml:space="preserve"> </v>
      </c>
      <c r="K217" s="82" t="str">
        <f t="shared" si="181"/>
        <v>0</v>
      </c>
      <c r="L217" s="82">
        <f t="shared" si="183"/>
        <v>0</v>
      </c>
      <c r="M217" s="83">
        <f t="shared" si="184"/>
        <v>-54</v>
      </c>
      <c r="N217" s="64" t="str">
        <f t="shared" si="215"/>
        <v>Y</v>
      </c>
      <c r="O217" s="81" t="str">
        <f t="shared" si="230"/>
        <v>0</v>
      </c>
      <c r="P217" s="81">
        <f t="shared" si="231"/>
        <v>0</v>
      </c>
      <c r="Q217" s="85">
        <f t="shared" si="232"/>
        <v>-78</v>
      </c>
      <c r="R217" s="64" t="str">
        <f t="shared" si="233"/>
        <v>Y</v>
      </c>
      <c r="S217" s="87">
        <f t="shared" si="220"/>
        <v>56</v>
      </c>
      <c r="T217" s="86" t="str">
        <f t="shared" si="190"/>
        <v xml:space="preserve"> </v>
      </c>
      <c r="U217" s="64" t="str">
        <f t="shared" si="191"/>
        <v>N</v>
      </c>
      <c r="V217" s="64" t="str">
        <f t="shared" si="192"/>
        <v xml:space="preserve"> </v>
      </c>
      <c r="W217" s="64" t="str">
        <f t="shared" si="193"/>
        <v xml:space="preserve"> </v>
      </c>
      <c r="X217" s="82" t="str">
        <f t="shared" si="221"/>
        <v>0</v>
      </c>
      <c r="Y217" s="82">
        <f t="shared" si="222"/>
        <v>0</v>
      </c>
      <c r="Z217" s="83">
        <f t="shared" si="223"/>
        <v>-160</v>
      </c>
      <c r="AA217" s="64" t="str">
        <f t="shared" si="224"/>
        <v>Y</v>
      </c>
      <c r="AB217" s="81" t="str">
        <f t="shared" si="225"/>
        <v>0</v>
      </c>
      <c r="AC217" s="81">
        <f t="shared" si="226"/>
        <v>0</v>
      </c>
      <c r="AD217" s="85">
        <f t="shared" si="227"/>
        <v>-160</v>
      </c>
      <c r="AE217" s="64" t="str">
        <f t="shared" si="228"/>
        <v>Y</v>
      </c>
      <c r="AF217" s="87">
        <f t="shared" si="229"/>
        <v>54</v>
      </c>
      <c r="AG217" s="93" t="str">
        <f t="shared" si="194"/>
        <v>W</v>
      </c>
      <c r="AH217" s="64" t="str">
        <f t="shared" si="195"/>
        <v>1/6</v>
      </c>
      <c r="AI217" s="64">
        <f t="shared" si="196"/>
        <v>1</v>
      </c>
      <c r="AJ217" s="82">
        <f t="shared" si="197"/>
        <v>2</v>
      </c>
      <c r="AK217" s="82">
        <f t="shared" si="198"/>
        <v>12</v>
      </c>
      <c r="AL217" s="83">
        <f t="shared" si="199"/>
        <v>66</v>
      </c>
      <c r="AM217" s="64" t="str">
        <f t="shared" si="200"/>
        <v>N</v>
      </c>
      <c r="AN217" s="81">
        <f t="shared" si="201"/>
        <v>8</v>
      </c>
      <c r="AO217" s="81">
        <f t="shared" si="202"/>
        <v>24</v>
      </c>
      <c r="AP217" s="85">
        <f t="shared" si="203"/>
        <v>-94</v>
      </c>
      <c r="AQ217" s="64" t="str">
        <f t="shared" si="204"/>
        <v>N</v>
      </c>
      <c r="AR217" s="87">
        <f t="shared" si="205"/>
        <v>66</v>
      </c>
      <c r="AS217" s="93" t="str">
        <f t="shared" si="206"/>
        <v>W</v>
      </c>
      <c r="AT217" s="64" t="str">
        <f t="shared" si="207"/>
        <v>1/6</v>
      </c>
      <c r="AU217" s="64">
        <f t="shared" si="216"/>
        <v>1</v>
      </c>
      <c r="AV217" s="82">
        <f t="shared" si="208"/>
        <v>8</v>
      </c>
      <c r="AW217" s="82">
        <f t="shared" si="217"/>
        <v>24</v>
      </c>
      <c r="AX217" s="83">
        <f t="shared" si="209"/>
        <v>-72</v>
      </c>
      <c r="AY217" s="64" t="str">
        <f t="shared" si="210"/>
        <v>Y</v>
      </c>
      <c r="AZ217" s="81">
        <f t="shared" si="211"/>
        <v>8</v>
      </c>
      <c r="BA217" s="81">
        <f t="shared" si="218"/>
        <v>24</v>
      </c>
      <c r="BB217" s="85">
        <f t="shared" si="212"/>
        <v>-92</v>
      </c>
      <c r="BC217" s="64" t="str">
        <f t="shared" si="213"/>
        <v>Y</v>
      </c>
      <c r="BD217" s="87">
        <f t="shared" si="219"/>
        <v>52</v>
      </c>
    </row>
    <row r="218" spans="1:56">
      <c r="A218" s="197">
        <f t="shared" si="214"/>
        <v>208</v>
      </c>
      <c r="B218" s="198">
        <f>Data!B218</f>
        <v>18</v>
      </c>
      <c r="D218" s="73">
        <f t="shared" si="185"/>
        <v>3</v>
      </c>
      <c r="F218" s="86">
        <f t="shared" si="182"/>
        <v>4</v>
      </c>
      <c r="G218" s="86" t="str">
        <f t="shared" si="186"/>
        <v xml:space="preserve"> </v>
      </c>
      <c r="H218" s="64" t="str">
        <f t="shared" si="187"/>
        <v>N</v>
      </c>
      <c r="I218" s="64" t="str">
        <f t="shared" si="188"/>
        <v xml:space="preserve"> </v>
      </c>
      <c r="J218" s="64" t="str">
        <f t="shared" si="189"/>
        <v xml:space="preserve"> </v>
      </c>
      <c r="K218" s="82" t="str">
        <f t="shared" si="181"/>
        <v>0</v>
      </c>
      <c r="L218" s="82">
        <f t="shared" si="183"/>
        <v>0</v>
      </c>
      <c r="M218" s="83">
        <f t="shared" si="184"/>
        <v>-54</v>
      </c>
      <c r="N218" s="64" t="str">
        <f t="shared" si="215"/>
        <v>Y</v>
      </c>
      <c r="O218" s="81" t="str">
        <f t="shared" si="230"/>
        <v>0</v>
      </c>
      <c r="P218" s="81">
        <f t="shared" si="231"/>
        <v>0</v>
      </c>
      <c r="Q218" s="85">
        <f t="shared" si="232"/>
        <v>-78</v>
      </c>
      <c r="R218" s="64" t="str">
        <f t="shared" si="233"/>
        <v>Y</v>
      </c>
      <c r="S218" s="87">
        <f t="shared" si="220"/>
        <v>56</v>
      </c>
      <c r="T218" s="86" t="str">
        <f t="shared" si="190"/>
        <v xml:space="preserve"> </v>
      </c>
      <c r="U218" s="64" t="str">
        <f t="shared" si="191"/>
        <v>N</v>
      </c>
      <c r="V218" s="64" t="str">
        <f t="shared" si="192"/>
        <v xml:space="preserve"> </v>
      </c>
      <c r="W218" s="64" t="str">
        <f t="shared" si="193"/>
        <v xml:space="preserve"> </v>
      </c>
      <c r="X218" s="82" t="str">
        <f t="shared" si="221"/>
        <v>0</v>
      </c>
      <c r="Y218" s="82">
        <f t="shared" si="222"/>
        <v>0</v>
      </c>
      <c r="Z218" s="83">
        <f t="shared" si="223"/>
        <v>-160</v>
      </c>
      <c r="AA218" s="64" t="str">
        <f t="shared" si="224"/>
        <v>Y</v>
      </c>
      <c r="AB218" s="81" t="str">
        <f t="shared" si="225"/>
        <v>0</v>
      </c>
      <c r="AC218" s="81">
        <f t="shared" si="226"/>
        <v>0</v>
      </c>
      <c r="AD218" s="85">
        <f t="shared" si="227"/>
        <v>-160</v>
      </c>
      <c r="AE218" s="64" t="str">
        <f t="shared" si="228"/>
        <v>Y</v>
      </c>
      <c r="AF218" s="87">
        <f t="shared" si="229"/>
        <v>54</v>
      </c>
      <c r="AG218" s="93" t="str">
        <f t="shared" si="194"/>
        <v>L</v>
      </c>
      <c r="AH218" s="64" t="str">
        <f t="shared" si="195"/>
        <v>2/5</v>
      </c>
      <c r="AI218" s="64">
        <f t="shared" si="196"/>
        <v>2</v>
      </c>
      <c r="AJ218" s="82">
        <f t="shared" si="197"/>
        <v>2</v>
      </c>
      <c r="AK218" s="82">
        <f t="shared" si="198"/>
        <v>0</v>
      </c>
      <c r="AL218" s="83">
        <f t="shared" si="199"/>
        <v>64</v>
      </c>
      <c r="AM218" s="64" t="str">
        <f t="shared" si="200"/>
        <v>N</v>
      </c>
      <c r="AN218" s="81">
        <f t="shared" si="201"/>
        <v>2</v>
      </c>
      <c r="AO218" s="81">
        <f t="shared" si="202"/>
        <v>0</v>
      </c>
      <c r="AP218" s="85">
        <f t="shared" si="203"/>
        <v>-96</v>
      </c>
      <c r="AQ218" s="64" t="str">
        <f t="shared" si="204"/>
        <v>N</v>
      </c>
      <c r="AR218" s="87">
        <f t="shared" si="205"/>
        <v>66</v>
      </c>
      <c r="AS218" s="93" t="str">
        <f t="shared" si="206"/>
        <v>L</v>
      </c>
      <c r="AT218" s="64" t="str">
        <f t="shared" si="207"/>
        <v>2/5</v>
      </c>
      <c r="AU218" s="64">
        <f t="shared" si="216"/>
        <v>2</v>
      </c>
      <c r="AV218" s="82">
        <f t="shared" si="208"/>
        <v>8</v>
      </c>
      <c r="AW218" s="82">
        <f t="shared" si="217"/>
        <v>0</v>
      </c>
      <c r="AX218" s="83">
        <f t="shared" si="209"/>
        <v>-80</v>
      </c>
      <c r="AY218" s="64" t="str">
        <f t="shared" si="210"/>
        <v>Y</v>
      </c>
      <c r="AZ218" s="81">
        <f t="shared" si="211"/>
        <v>8</v>
      </c>
      <c r="BA218" s="81">
        <f t="shared" si="218"/>
        <v>0</v>
      </c>
      <c r="BB218" s="85">
        <f t="shared" si="212"/>
        <v>-100</v>
      </c>
      <c r="BC218" s="64" t="str">
        <f t="shared" si="213"/>
        <v>Y</v>
      </c>
      <c r="BD218" s="87">
        <f t="shared" si="219"/>
        <v>52</v>
      </c>
    </row>
    <row r="219" spans="1:56">
      <c r="A219" s="197">
        <f t="shared" si="214"/>
        <v>209</v>
      </c>
      <c r="B219" s="198">
        <f>Data!B219</f>
        <v>31</v>
      </c>
      <c r="D219" s="73">
        <f t="shared" si="185"/>
        <v>6</v>
      </c>
      <c r="F219" s="86">
        <f t="shared" si="182"/>
        <v>5</v>
      </c>
      <c r="G219" s="86" t="str">
        <f t="shared" si="186"/>
        <v xml:space="preserve"> </v>
      </c>
      <c r="H219" s="64" t="str">
        <f t="shared" si="187"/>
        <v>N</v>
      </c>
      <c r="I219" s="64" t="str">
        <f t="shared" si="188"/>
        <v xml:space="preserve"> </v>
      </c>
      <c r="J219" s="64" t="str">
        <f t="shared" si="189"/>
        <v xml:space="preserve"> </v>
      </c>
      <c r="K219" s="82" t="str">
        <f t="shared" si="181"/>
        <v>0</v>
      </c>
      <c r="L219" s="82">
        <f t="shared" si="183"/>
        <v>0</v>
      </c>
      <c r="M219" s="83">
        <f t="shared" si="184"/>
        <v>-54</v>
      </c>
      <c r="N219" s="64" t="str">
        <f t="shared" si="215"/>
        <v>Y</v>
      </c>
      <c r="O219" s="81" t="str">
        <f t="shared" si="230"/>
        <v>0</v>
      </c>
      <c r="P219" s="81">
        <f t="shared" si="231"/>
        <v>0</v>
      </c>
      <c r="Q219" s="85">
        <f t="shared" si="232"/>
        <v>-78</v>
      </c>
      <c r="R219" s="64" t="str">
        <f t="shared" si="233"/>
        <v>Y</v>
      </c>
      <c r="S219" s="87">
        <f t="shared" si="220"/>
        <v>56</v>
      </c>
      <c r="T219" s="86" t="str">
        <f t="shared" si="190"/>
        <v xml:space="preserve"> </v>
      </c>
      <c r="U219" s="64" t="str">
        <f t="shared" si="191"/>
        <v>N</v>
      </c>
      <c r="V219" s="64" t="str">
        <f t="shared" si="192"/>
        <v xml:space="preserve"> </v>
      </c>
      <c r="W219" s="64" t="str">
        <f t="shared" si="193"/>
        <v xml:space="preserve"> </v>
      </c>
      <c r="X219" s="82" t="str">
        <f t="shared" si="221"/>
        <v>0</v>
      </c>
      <c r="Y219" s="82">
        <f t="shared" si="222"/>
        <v>0</v>
      </c>
      <c r="Z219" s="83">
        <f t="shared" si="223"/>
        <v>-160</v>
      </c>
      <c r="AA219" s="64" t="str">
        <f t="shared" si="224"/>
        <v>Y</v>
      </c>
      <c r="AB219" s="81" t="str">
        <f t="shared" si="225"/>
        <v>0</v>
      </c>
      <c r="AC219" s="81">
        <f t="shared" si="226"/>
        <v>0</v>
      </c>
      <c r="AD219" s="85">
        <f t="shared" si="227"/>
        <v>-160</v>
      </c>
      <c r="AE219" s="64" t="str">
        <f t="shared" si="228"/>
        <v>Y</v>
      </c>
      <c r="AF219" s="87">
        <f t="shared" si="229"/>
        <v>54</v>
      </c>
      <c r="AG219" s="93" t="str">
        <f t="shared" si="194"/>
        <v>L</v>
      </c>
      <c r="AH219" s="64" t="str">
        <f t="shared" si="195"/>
        <v>3/4</v>
      </c>
      <c r="AI219" s="64">
        <f t="shared" si="196"/>
        <v>3</v>
      </c>
      <c r="AJ219" s="82">
        <f t="shared" si="197"/>
        <v>4</v>
      </c>
      <c r="AK219" s="82">
        <f t="shared" si="198"/>
        <v>0</v>
      </c>
      <c r="AL219" s="83">
        <f t="shared" si="199"/>
        <v>60</v>
      </c>
      <c r="AM219" s="64" t="str">
        <f t="shared" si="200"/>
        <v>N</v>
      </c>
      <c r="AN219" s="81">
        <f t="shared" si="201"/>
        <v>4</v>
      </c>
      <c r="AO219" s="81">
        <f t="shared" si="202"/>
        <v>0</v>
      </c>
      <c r="AP219" s="85">
        <f t="shared" si="203"/>
        <v>-100</v>
      </c>
      <c r="AQ219" s="64" t="str">
        <f t="shared" si="204"/>
        <v>N</v>
      </c>
      <c r="AR219" s="87">
        <f t="shared" si="205"/>
        <v>66</v>
      </c>
      <c r="AS219" s="93" t="str">
        <f t="shared" si="206"/>
        <v>L</v>
      </c>
      <c r="AT219" s="64" t="str">
        <f t="shared" si="207"/>
        <v>3/4</v>
      </c>
      <c r="AU219" s="64">
        <f t="shared" si="216"/>
        <v>3</v>
      </c>
      <c r="AV219" s="82">
        <f t="shared" si="208"/>
        <v>8</v>
      </c>
      <c r="AW219" s="82">
        <f t="shared" si="217"/>
        <v>0</v>
      </c>
      <c r="AX219" s="83">
        <f t="shared" si="209"/>
        <v>-88</v>
      </c>
      <c r="AY219" s="64" t="str">
        <f t="shared" si="210"/>
        <v>Y</v>
      </c>
      <c r="AZ219" s="81">
        <f t="shared" si="211"/>
        <v>8</v>
      </c>
      <c r="BA219" s="81">
        <f t="shared" si="218"/>
        <v>0</v>
      </c>
      <c r="BB219" s="85">
        <f t="shared" si="212"/>
        <v>-108</v>
      </c>
      <c r="BC219" s="64" t="str">
        <f t="shared" si="213"/>
        <v>Y</v>
      </c>
      <c r="BD219" s="87">
        <f t="shared" si="219"/>
        <v>52</v>
      </c>
    </row>
    <row r="220" spans="1:56">
      <c r="A220" s="197">
        <f t="shared" si="214"/>
        <v>210</v>
      </c>
      <c r="B220" s="198">
        <f>Data!B220</f>
        <v>26</v>
      </c>
      <c r="D220" s="73">
        <f t="shared" si="185"/>
        <v>5</v>
      </c>
      <c r="F220" s="86">
        <f t="shared" si="182"/>
        <v>6</v>
      </c>
      <c r="G220" s="86" t="str">
        <f t="shared" si="186"/>
        <v xml:space="preserve"> </v>
      </c>
      <c r="H220" s="64" t="str">
        <f t="shared" si="187"/>
        <v>N</v>
      </c>
      <c r="I220" s="64" t="str">
        <f t="shared" si="188"/>
        <v xml:space="preserve"> </v>
      </c>
      <c r="J220" s="64" t="str">
        <f t="shared" si="189"/>
        <v xml:space="preserve"> </v>
      </c>
      <c r="K220" s="82" t="str">
        <f t="shared" si="181"/>
        <v>0</v>
      </c>
      <c r="L220" s="82">
        <f t="shared" si="183"/>
        <v>0</v>
      </c>
      <c r="M220" s="83">
        <f t="shared" si="184"/>
        <v>-54</v>
      </c>
      <c r="N220" s="64" t="str">
        <f t="shared" si="215"/>
        <v>Y</v>
      </c>
      <c r="O220" s="81" t="str">
        <f t="shared" si="230"/>
        <v>0</v>
      </c>
      <c r="P220" s="81">
        <f t="shared" si="231"/>
        <v>0</v>
      </c>
      <c r="Q220" s="85">
        <f t="shared" si="232"/>
        <v>-78</v>
      </c>
      <c r="R220" s="64" t="str">
        <f t="shared" si="233"/>
        <v>Y</v>
      </c>
      <c r="S220" s="87">
        <f t="shared" si="220"/>
        <v>56</v>
      </c>
      <c r="T220" s="86" t="str">
        <f t="shared" si="190"/>
        <v xml:space="preserve"> </v>
      </c>
      <c r="U220" s="64" t="str">
        <f t="shared" si="191"/>
        <v>N</v>
      </c>
      <c r="V220" s="64" t="str">
        <f t="shared" si="192"/>
        <v xml:space="preserve"> </v>
      </c>
      <c r="W220" s="64" t="str">
        <f t="shared" si="193"/>
        <v xml:space="preserve"> </v>
      </c>
      <c r="X220" s="82" t="str">
        <f t="shared" si="221"/>
        <v>0</v>
      </c>
      <c r="Y220" s="82">
        <f t="shared" si="222"/>
        <v>0</v>
      </c>
      <c r="Z220" s="83">
        <f t="shared" si="223"/>
        <v>-160</v>
      </c>
      <c r="AA220" s="64" t="str">
        <f t="shared" si="224"/>
        <v>Y</v>
      </c>
      <c r="AB220" s="81" t="str">
        <f t="shared" si="225"/>
        <v>0</v>
      </c>
      <c r="AC220" s="81">
        <f t="shared" si="226"/>
        <v>0</v>
      </c>
      <c r="AD220" s="85">
        <f t="shared" si="227"/>
        <v>-160</v>
      </c>
      <c r="AE220" s="64" t="str">
        <f t="shared" si="228"/>
        <v>Y</v>
      </c>
      <c r="AF220" s="87">
        <f t="shared" si="229"/>
        <v>54</v>
      </c>
      <c r="AG220" s="93" t="str">
        <f t="shared" si="194"/>
        <v>L</v>
      </c>
      <c r="AH220" s="64" t="str">
        <f t="shared" si="195"/>
        <v>3/4</v>
      </c>
      <c r="AI220" s="64">
        <f t="shared" si="196"/>
        <v>4</v>
      </c>
      <c r="AJ220" s="82">
        <f t="shared" si="197"/>
        <v>6</v>
      </c>
      <c r="AK220" s="82">
        <f t="shared" si="198"/>
        <v>0</v>
      </c>
      <c r="AL220" s="83">
        <f t="shared" si="199"/>
        <v>54</v>
      </c>
      <c r="AM220" s="64" t="str">
        <f t="shared" si="200"/>
        <v>N</v>
      </c>
      <c r="AN220" s="81">
        <f t="shared" si="201"/>
        <v>6</v>
      </c>
      <c r="AO220" s="81">
        <f t="shared" si="202"/>
        <v>0</v>
      </c>
      <c r="AP220" s="85">
        <f t="shared" si="203"/>
        <v>-106</v>
      </c>
      <c r="AQ220" s="64" t="str">
        <f t="shared" si="204"/>
        <v>N</v>
      </c>
      <c r="AR220" s="87">
        <f t="shared" si="205"/>
        <v>66</v>
      </c>
      <c r="AS220" s="93" t="str">
        <f t="shared" si="206"/>
        <v>L</v>
      </c>
      <c r="AT220" s="64" t="str">
        <f t="shared" si="207"/>
        <v>1/6</v>
      </c>
      <c r="AU220" s="64">
        <f t="shared" si="216"/>
        <v>4</v>
      </c>
      <c r="AV220" s="82">
        <f t="shared" si="208"/>
        <v>8</v>
      </c>
      <c r="AW220" s="82">
        <f t="shared" si="217"/>
        <v>0</v>
      </c>
      <c r="AX220" s="83">
        <f t="shared" si="209"/>
        <v>-96</v>
      </c>
      <c r="AY220" s="64" t="str">
        <f t="shared" si="210"/>
        <v>Y</v>
      </c>
      <c r="AZ220" s="81">
        <f t="shared" si="211"/>
        <v>8</v>
      </c>
      <c r="BA220" s="81">
        <f t="shared" si="218"/>
        <v>0</v>
      </c>
      <c r="BB220" s="85">
        <f t="shared" si="212"/>
        <v>-116</v>
      </c>
      <c r="BC220" s="64" t="str">
        <f t="shared" si="213"/>
        <v>Y</v>
      </c>
      <c r="BD220" s="87">
        <f t="shared" si="219"/>
        <v>52</v>
      </c>
    </row>
    <row r="221" spans="1:56">
      <c r="A221" s="197">
        <f t="shared" si="214"/>
        <v>211</v>
      </c>
      <c r="B221" s="198">
        <f>Data!B221</f>
        <v>29</v>
      </c>
      <c r="D221" s="73">
        <f t="shared" si="185"/>
        <v>5</v>
      </c>
      <c r="F221" s="86">
        <f t="shared" si="182"/>
        <v>1</v>
      </c>
      <c r="G221" s="86" t="str">
        <f t="shared" si="186"/>
        <v xml:space="preserve"> </v>
      </c>
      <c r="H221" s="64" t="str">
        <f t="shared" si="187"/>
        <v>Y</v>
      </c>
      <c r="I221" s="64" t="str">
        <f t="shared" si="188"/>
        <v>1/6</v>
      </c>
      <c r="J221" s="64">
        <f t="shared" si="189"/>
        <v>1</v>
      </c>
      <c r="K221" s="82">
        <f t="shared" si="181"/>
        <v>8</v>
      </c>
      <c r="L221" s="82">
        <f t="shared" si="183"/>
        <v>0</v>
      </c>
      <c r="M221" s="83">
        <f t="shared" si="184"/>
        <v>-62</v>
      </c>
      <c r="N221" s="64" t="str">
        <f t="shared" si="215"/>
        <v>Y</v>
      </c>
      <c r="O221" s="81">
        <f t="shared" si="230"/>
        <v>8</v>
      </c>
      <c r="P221" s="81">
        <f t="shared" si="231"/>
        <v>0</v>
      </c>
      <c r="Q221" s="85">
        <f t="shared" si="232"/>
        <v>-86</v>
      </c>
      <c r="R221" s="64" t="str">
        <f t="shared" si="233"/>
        <v>Y</v>
      </c>
      <c r="S221" s="87">
        <f t="shared" si="220"/>
        <v>56</v>
      </c>
      <c r="T221" s="86" t="str">
        <f t="shared" si="190"/>
        <v xml:space="preserve"> </v>
      </c>
      <c r="U221" s="64" t="str">
        <f t="shared" si="191"/>
        <v>Y</v>
      </c>
      <c r="V221" s="64" t="str">
        <f t="shared" si="192"/>
        <v>1/6</v>
      </c>
      <c r="W221" s="64">
        <f t="shared" si="193"/>
        <v>1</v>
      </c>
      <c r="X221" s="82">
        <f t="shared" si="221"/>
        <v>8</v>
      </c>
      <c r="Y221" s="82">
        <f t="shared" si="222"/>
        <v>0</v>
      </c>
      <c r="Z221" s="83">
        <f t="shared" si="223"/>
        <v>-168</v>
      </c>
      <c r="AA221" s="64" t="str">
        <f t="shared" si="224"/>
        <v>Y</v>
      </c>
      <c r="AB221" s="81">
        <f t="shared" si="225"/>
        <v>8</v>
      </c>
      <c r="AC221" s="81">
        <f t="shared" si="226"/>
        <v>0</v>
      </c>
      <c r="AD221" s="85">
        <f t="shared" si="227"/>
        <v>-168</v>
      </c>
      <c r="AE221" s="64" t="str">
        <f t="shared" si="228"/>
        <v>Y</v>
      </c>
      <c r="AF221" s="87">
        <f t="shared" si="229"/>
        <v>54</v>
      </c>
      <c r="AG221" s="93" t="str">
        <f t="shared" si="194"/>
        <v>L</v>
      </c>
      <c r="AH221" s="64" t="str">
        <f t="shared" si="195"/>
        <v>2/5</v>
      </c>
      <c r="AI221" s="64">
        <f t="shared" si="196"/>
        <v>5</v>
      </c>
      <c r="AJ221" s="82">
        <f t="shared" si="197"/>
        <v>8</v>
      </c>
      <c r="AK221" s="82">
        <f t="shared" si="198"/>
        <v>0</v>
      </c>
      <c r="AL221" s="83">
        <f t="shared" si="199"/>
        <v>46</v>
      </c>
      <c r="AM221" s="64" t="str">
        <f t="shared" si="200"/>
        <v>N</v>
      </c>
      <c r="AN221" s="81">
        <f t="shared" si="201"/>
        <v>8</v>
      </c>
      <c r="AO221" s="81">
        <f t="shared" si="202"/>
        <v>0</v>
      </c>
      <c r="AP221" s="85">
        <f t="shared" si="203"/>
        <v>-114</v>
      </c>
      <c r="AQ221" s="64" t="str">
        <f t="shared" si="204"/>
        <v>N</v>
      </c>
      <c r="AR221" s="87">
        <f t="shared" si="205"/>
        <v>66</v>
      </c>
      <c r="AS221" s="93" t="str">
        <f t="shared" si="206"/>
        <v>L</v>
      </c>
      <c r="AT221" s="64" t="str">
        <f t="shared" si="207"/>
        <v>2/5</v>
      </c>
      <c r="AU221" s="64">
        <f t="shared" si="216"/>
        <v>5</v>
      </c>
      <c r="AV221" s="82">
        <f t="shared" si="208"/>
        <v>8</v>
      </c>
      <c r="AW221" s="82">
        <f t="shared" si="217"/>
        <v>0</v>
      </c>
      <c r="AX221" s="83">
        <f t="shared" si="209"/>
        <v>-104</v>
      </c>
      <c r="AY221" s="64" t="str">
        <f t="shared" si="210"/>
        <v>Y</v>
      </c>
      <c r="AZ221" s="81">
        <f t="shared" si="211"/>
        <v>8</v>
      </c>
      <c r="BA221" s="81">
        <f t="shared" si="218"/>
        <v>0</v>
      </c>
      <c r="BB221" s="85">
        <f t="shared" si="212"/>
        <v>-124</v>
      </c>
      <c r="BC221" s="64" t="str">
        <f t="shared" si="213"/>
        <v>Y</v>
      </c>
      <c r="BD221" s="87">
        <f t="shared" si="219"/>
        <v>52</v>
      </c>
    </row>
    <row r="222" spans="1:56">
      <c r="A222" s="197">
        <f t="shared" si="214"/>
        <v>212</v>
      </c>
      <c r="B222" s="198">
        <f>Data!B222</f>
        <v>26</v>
      </c>
      <c r="D222" s="73">
        <f t="shared" si="185"/>
        <v>5</v>
      </c>
      <c r="F222" s="86">
        <f t="shared" si="182"/>
        <v>2</v>
      </c>
      <c r="G222" s="86" t="str">
        <f t="shared" si="186"/>
        <v>L</v>
      </c>
      <c r="H222" s="64" t="str">
        <f t="shared" si="187"/>
        <v>Y</v>
      </c>
      <c r="I222" s="64" t="str">
        <f t="shared" si="188"/>
        <v>2/5</v>
      </c>
      <c r="J222" s="64">
        <f t="shared" si="189"/>
        <v>2</v>
      </c>
      <c r="K222" s="82">
        <f t="shared" ref="K222:K285" si="234">IF(H222="N","0",IF(N221="Y",8,IF(OR(J222=1,J222=2),2,IF(J222=3,4,IF(J222=4,6,IF(J222&gt;=5,8))))))</f>
        <v>8</v>
      </c>
      <c r="L222" s="82">
        <f t="shared" si="183"/>
        <v>0</v>
      </c>
      <c r="M222" s="83">
        <f t="shared" si="184"/>
        <v>-70</v>
      </c>
      <c r="N222" s="64" t="str">
        <f t="shared" si="215"/>
        <v>Y</v>
      </c>
      <c r="O222" s="81">
        <f t="shared" si="230"/>
        <v>8</v>
      </c>
      <c r="P222" s="81">
        <f t="shared" si="231"/>
        <v>0</v>
      </c>
      <c r="Q222" s="85">
        <f t="shared" si="232"/>
        <v>-94</v>
      </c>
      <c r="R222" s="64" t="str">
        <f t="shared" si="233"/>
        <v>Y</v>
      </c>
      <c r="S222" s="87">
        <f t="shared" si="220"/>
        <v>56</v>
      </c>
      <c r="T222" s="86" t="str">
        <f t="shared" si="190"/>
        <v>L</v>
      </c>
      <c r="U222" s="64" t="str">
        <f t="shared" si="191"/>
        <v>Y</v>
      </c>
      <c r="V222" s="64" t="str">
        <f t="shared" si="192"/>
        <v>2/5</v>
      </c>
      <c r="W222" s="64">
        <f t="shared" si="193"/>
        <v>2</v>
      </c>
      <c r="X222" s="82">
        <f t="shared" si="221"/>
        <v>8</v>
      </c>
      <c r="Y222" s="82">
        <f t="shared" si="222"/>
        <v>0</v>
      </c>
      <c r="Z222" s="83">
        <f t="shared" si="223"/>
        <v>-176</v>
      </c>
      <c r="AA222" s="64" t="str">
        <f t="shared" si="224"/>
        <v>Y</v>
      </c>
      <c r="AB222" s="81">
        <f t="shared" si="225"/>
        <v>8</v>
      </c>
      <c r="AC222" s="81">
        <f t="shared" si="226"/>
        <v>0</v>
      </c>
      <c r="AD222" s="85">
        <f t="shared" si="227"/>
        <v>-176</v>
      </c>
      <c r="AE222" s="64" t="str">
        <f t="shared" si="228"/>
        <v>Y</v>
      </c>
      <c r="AF222" s="87">
        <f t="shared" si="229"/>
        <v>54</v>
      </c>
      <c r="AG222" s="93" t="str">
        <f t="shared" si="194"/>
        <v>W</v>
      </c>
      <c r="AH222" s="64" t="str">
        <f t="shared" si="195"/>
        <v>1/6</v>
      </c>
      <c r="AI222" s="64">
        <f t="shared" si="196"/>
        <v>1</v>
      </c>
      <c r="AJ222" s="82">
        <f t="shared" si="197"/>
        <v>2</v>
      </c>
      <c r="AK222" s="82">
        <f t="shared" si="198"/>
        <v>24</v>
      </c>
      <c r="AL222" s="83">
        <f t="shared" si="199"/>
        <v>68</v>
      </c>
      <c r="AM222" s="64" t="str">
        <f t="shared" si="200"/>
        <v>N</v>
      </c>
      <c r="AN222" s="81">
        <f t="shared" si="201"/>
        <v>2</v>
      </c>
      <c r="AO222" s="81">
        <f t="shared" si="202"/>
        <v>24</v>
      </c>
      <c r="AP222" s="85">
        <f t="shared" si="203"/>
        <v>-92</v>
      </c>
      <c r="AQ222" s="64" t="str">
        <f t="shared" si="204"/>
        <v>N</v>
      </c>
      <c r="AR222" s="87">
        <f t="shared" si="205"/>
        <v>66</v>
      </c>
      <c r="AS222" s="93" t="str">
        <f t="shared" si="206"/>
        <v>W</v>
      </c>
      <c r="AT222" s="64" t="str">
        <f t="shared" si="207"/>
        <v>1/6</v>
      </c>
      <c r="AU222" s="64">
        <f t="shared" si="216"/>
        <v>1</v>
      </c>
      <c r="AV222" s="82">
        <f t="shared" si="208"/>
        <v>8</v>
      </c>
      <c r="AW222" s="82">
        <f t="shared" si="217"/>
        <v>24</v>
      </c>
      <c r="AX222" s="83">
        <f t="shared" si="209"/>
        <v>-88</v>
      </c>
      <c r="AY222" s="64" t="str">
        <f t="shared" si="210"/>
        <v>Y</v>
      </c>
      <c r="AZ222" s="81">
        <f t="shared" si="211"/>
        <v>8</v>
      </c>
      <c r="BA222" s="81">
        <f t="shared" si="218"/>
        <v>24</v>
      </c>
      <c r="BB222" s="85">
        <f t="shared" si="212"/>
        <v>-108</v>
      </c>
      <c r="BC222" s="64" t="str">
        <f t="shared" si="213"/>
        <v>Y</v>
      </c>
      <c r="BD222" s="87">
        <f t="shared" si="219"/>
        <v>52</v>
      </c>
    </row>
    <row r="223" spans="1:56">
      <c r="A223" s="197">
        <f t="shared" si="214"/>
        <v>213</v>
      </c>
      <c r="B223" s="198">
        <f>Data!B223</f>
        <v>29</v>
      </c>
      <c r="D223" s="73">
        <f t="shared" si="185"/>
        <v>5</v>
      </c>
      <c r="F223" s="86">
        <f t="shared" si="182"/>
        <v>3</v>
      </c>
      <c r="G223" s="86" t="str">
        <f t="shared" si="186"/>
        <v>W</v>
      </c>
      <c r="H223" s="64" t="str">
        <f t="shared" si="187"/>
        <v>N</v>
      </c>
      <c r="I223" s="64" t="str">
        <f t="shared" si="188"/>
        <v xml:space="preserve"> </v>
      </c>
      <c r="J223" s="64" t="str">
        <f t="shared" si="189"/>
        <v xml:space="preserve"> </v>
      </c>
      <c r="K223" s="82" t="str">
        <f t="shared" si="234"/>
        <v>0</v>
      </c>
      <c r="L223" s="82">
        <f t="shared" si="183"/>
        <v>24</v>
      </c>
      <c r="M223" s="83">
        <f t="shared" si="184"/>
        <v>-46</v>
      </c>
      <c r="N223" s="64" t="str">
        <f t="shared" si="215"/>
        <v>Y</v>
      </c>
      <c r="O223" s="81" t="str">
        <f t="shared" si="230"/>
        <v>0</v>
      </c>
      <c r="P223" s="81">
        <f t="shared" si="231"/>
        <v>24</v>
      </c>
      <c r="Q223" s="85">
        <f t="shared" si="232"/>
        <v>-70</v>
      </c>
      <c r="R223" s="64" t="str">
        <f t="shared" si="233"/>
        <v>Y</v>
      </c>
      <c r="S223" s="87">
        <f t="shared" si="220"/>
        <v>56</v>
      </c>
      <c r="T223" s="86" t="str">
        <f t="shared" si="190"/>
        <v>W</v>
      </c>
      <c r="U223" s="64" t="str">
        <f t="shared" si="191"/>
        <v>N</v>
      </c>
      <c r="V223" s="64" t="str">
        <f t="shared" si="192"/>
        <v xml:space="preserve"> </v>
      </c>
      <c r="W223" s="64" t="str">
        <f t="shared" si="193"/>
        <v xml:space="preserve"> </v>
      </c>
      <c r="X223" s="82" t="str">
        <f t="shared" si="221"/>
        <v>0</v>
      </c>
      <c r="Y223" s="82">
        <f t="shared" si="222"/>
        <v>24</v>
      </c>
      <c r="Z223" s="83">
        <f t="shared" si="223"/>
        <v>-152</v>
      </c>
      <c r="AA223" s="64" t="str">
        <f t="shared" si="224"/>
        <v>Y</v>
      </c>
      <c r="AB223" s="81" t="str">
        <f t="shared" si="225"/>
        <v>0</v>
      </c>
      <c r="AC223" s="81">
        <f t="shared" si="226"/>
        <v>24</v>
      </c>
      <c r="AD223" s="85">
        <f t="shared" si="227"/>
        <v>-152</v>
      </c>
      <c r="AE223" s="64" t="str">
        <f t="shared" si="228"/>
        <v>Y</v>
      </c>
      <c r="AF223" s="87">
        <f t="shared" si="229"/>
        <v>54</v>
      </c>
      <c r="AG223" s="93" t="str">
        <f t="shared" si="194"/>
        <v>L</v>
      </c>
      <c r="AH223" s="64" t="str">
        <f t="shared" si="195"/>
        <v>2/5</v>
      </c>
      <c r="AI223" s="64">
        <f t="shared" si="196"/>
        <v>2</v>
      </c>
      <c r="AJ223" s="82">
        <f t="shared" si="197"/>
        <v>2</v>
      </c>
      <c r="AK223" s="82">
        <f t="shared" si="198"/>
        <v>0</v>
      </c>
      <c r="AL223" s="83">
        <f t="shared" si="199"/>
        <v>66</v>
      </c>
      <c r="AM223" s="64" t="str">
        <f t="shared" si="200"/>
        <v>N</v>
      </c>
      <c r="AN223" s="81">
        <f t="shared" si="201"/>
        <v>2</v>
      </c>
      <c r="AO223" s="81">
        <f t="shared" si="202"/>
        <v>0</v>
      </c>
      <c r="AP223" s="85">
        <f t="shared" si="203"/>
        <v>-94</v>
      </c>
      <c r="AQ223" s="64" t="str">
        <f t="shared" si="204"/>
        <v>N</v>
      </c>
      <c r="AR223" s="87">
        <f t="shared" si="205"/>
        <v>66</v>
      </c>
      <c r="AS223" s="93" t="str">
        <f t="shared" si="206"/>
        <v>L</v>
      </c>
      <c r="AT223" s="64" t="str">
        <f t="shared" si="207"/>
        <v>2/5</v>
      </c>
      <c r="AU223" s="64">
        <f t="shared" si="216"/>
        <v>2</v>
      </c>
      <c r="AV223" s="82">
        <f t="shared" si="208"/>
        <v>8</v>
      </c>
      <c r="AW223" s="82">
        <f t="shared" si="217"/>
        <v>0</v>
      </c>
      <c r="AX223" s="83">
        <f t="shared" si="209"/>
        <v>-96</v>
      </c>
      <c r="AY223" s="64" t="str">
        <f t="shared" si="210"/>
        <v>Y</v>
      </c>
      <c r="AZ223" s="81">
        <f t="shared" si="211"/>
        <v>8</v>
      </c>
      <c r="BA223" s="81">
        <f t="shared" si="218"/>
        <v>0</v>
      </c>
      <c r="BB223" s="85">
        <f t="shared" si="212"/>
        <v>-116</v>
      </c>
      <c r="BC223" s="64" t="str">
        <f t="shared" si="213"/>
        <v>Y</v>
      </c>
      <c r="BD223" s="87">
        <f t="shared" si="219"/>
        <v>52</v>
      </c>
    </row>
    <row r="224" spans="1:56">
      <c r="A224" s="197">
        <f t="shared" si="214"/>
        <v>214</v>
      </c>
      <c r="B224" s="198">
        <f>Data!B224</f>
        <v>21</v>
      </c>
      <c r="D224" s="73">
        <f t="shared" si="185"/>
        <v>4</v>
      </c>
      <c r="F224" s="86">
        <f t="shared" ref="F224:F287" si="235">IF($F223&lt;=5,F223+1,1)</f>
        <v>4</v>
      </c>
      <c r="G224" s="86" t="str">
        <f t="shared" si="186"/>
        <v xml:space="preserve"> </v>
      </c>
      <c r="H224" s="64" t="str">
        <f t="shared" si="187"/>
        <v>N</v>
      </c>
      <c r="I224" s="64" t="str">
        <f t="shared" si="188"/>
        <v xml:space="preserve"> </v>
      </c>
      <c r="J224" s="64" t="str">
        <f t="shared" si="189"/>
        <v xml:space="preserve"> </v>
      </c>
      <c r="K224" s="82" t="str">
        <f t="shared" si="234"/>
        <v>0</v>
      </c>
      <c r="L224" s="82">
        <f t="shared" ref="L224:L287" si="236">IF(G224="W",K223*3,0)</f>
        <v>0</v>
      </c>
      <c r="M224" s="83">
        <f t="shared" ref="M224:M287" si="237">M223+L224-K224</f>
        <v>-46</v>
      </c>
      <c r="N224" s="64" t="str">
        <f t="shared" si="215"/>
        <v>Y</v>
      </c>
      <c r="O224" s="81" t="str">
        <f t="shared" si="230"/>
        <v>0</v>
      </c>
      <c r="P224" s="81">
        <f t="shared" si="231"/>
        <v>0</v>
      </c>
      <c r="Q224" s="85">
        <f t="shared" si="232"/>
        <v>-70</v>
      </c>
      <c r="R224" s="64" t="str">
        <f t="shared" si="233"/>
        <v>Y</v>
      </c>
      <c r="S224" s="87">
        <f t="shared" si="220"/>
        <v>56</v>
      </c>
      <c r="T224" s="86" t="str">
        <f t="shared" si="190"/>
        <v xml:space="preserve"> </v>
      </c>
      <c r="U224" s="64" t="str">
        <f t="shared" si="191"/>
        <v>N</v>
      </c>
      <c r="V224" s="64" t="str">
        <f t="shared" si="192"/>
        <v xml:space="preserve"> </v>
      </c>
      <c r="W224" s="64" t="str">
        <f t="shared" si="193"/>
        <v xml:space="preserve"> </v>
      </c>
      <c r="X224" s="82" t="str">
        <f t="shared" si="221"/>
        <v>0</v>
      </c>
      <c r="Y224" s="82">
        <f t="shared" si="222"/>
        <v>0</v>
      </c>
      <c r="Z224" s="83">
        <f t="shared" si="223"/>
        <v>-152</v>
      </c>
      <c r="AA224" s="64" t="str">
        <f t="shared" si="224"/>
        <v>Y</v>
      </c>
      <c r="AB224" s="81" t="str">
        <f t="shared" si="225"/>
        <v>0</v>
      </c>
      <c r="AC224" s="81">
        <f t="shared" si="226"/>
        <v>0</v>
      </c>
      <c r="AD224" s="85">
        <f t="shared" si="227"/>
        <v>-152</v>
      </c>
      <c r="AE224" s="64" t="str">
        <f t="shared" si="228"/>
        <v>Y</v>
      </c>
      <c r="AF224" s="87">
        <f t="shared" si="229"/>
        <v>54</v>
      </c>
      <c r="AG224" s="93" t="str">
        <f t="shared" si="194"/>
        <v>W</v>
      </c>
      <c r="AH224" s="64" t="str">
        <f t="shared" si="195"/>
        <v>1/6</v>
      </c>
      <c r="AI224" s="64">
        <f t="shared" si="196"/>
        <v>1</v>
      </c>
      <c r="AJ224" s="82">
        <f t="shared" si="197"/>
        <v>2</v>
      </c>
      <c r="AK224" s="82">
        <f t="shared" si="198"/>
        <v>6</v>
      </c>
      <c r="AL224" s="83">
        <f t="shared" si="199"/>
        <v>70</v>
      </c>
      <c r="AM224" s="64" t="str">
        <f t="shared" si="200"/>
        <v>N</v>
      </c>
      <c r="AN224" s="81">
        <f t="shared" si="201"/>
        <v>2</v>
      </c>
      <c r="AO224" s="81">
        <f t="shared" si="202"/>
        <v>6</v>
      </c>
      <c r="AP224" s="85">
        <f t="shared" si="203"/>
        <v>-90</v>
      </c>
      <c r="AQ224" s="64" t="str">
        <f t="shared" si="204"/>
        <v>N</v>
      </c>
      <c r="AR224" s="87">
        <f t="shared" si="205"/>
        <v>66</v>
      </c>
      <c r="AS224" s="93" t="str">
        <f t="shared" si="206"/>
        <v>W</v>
      </c>
      <c r="AT224" s="64" t="str">
        <f t="shared" si="207"/>
        <v>1/6</v>
      </c>
      <c r="AU224" s="64">
        <f t="shared" si="216"/>
        <v>1</v>
      </c>
      <c r="AV224" s="82">
        <f t="shared" si="208"/>
        <v>8</v>
      </c>
      <c r="AW224" s="82">
        <f t="shared" si="217"/>
        <v>24</v>
      </c>
      <c r="AX224" s="83">
        <f t="shared" si="209"/>
        <v>-80</v>
      </c>
      <c r="AY224" s="64" t="str">
        <f t="shared" si="210"/>
        <v>Y</v>
      </c>
      <c r="AZ224" s="81">
        <f t="shared" si="211"/>
        <v>8</v>
      </c>
      <c r="BA224" s="81">
        <f t="shared" si="218"/>
        <v>24</v>
      </c>
      <c r="BB224" s="85">
        <f t="shared" si="212"/>
        <v>-100</v>
      </c>
      <c r="BC224" s="64" t="str">
        <f t="shared" si="213"/>
        <v>Y</v>
      </c>
      <c r="BD224" s="87">
        <f t="shared" si="219"/>
        <v>52</v>
      </c>
    </row>
    <row r="225" spans="1:56">
      <c r="A225" s="197">
        <f t="shared" si="214"/>
        <v>215</v>
      </c>
      <c r="B225" s="198">
        <f>Data!B225</f>
        <v>10</v>
      </c>
      <c r="D225" s="73">
        <f t="shared" si="185"/>
        <v>2</v>
      </c>
      <c r="F225" s="86">
        <f t="shared" si="235"/>
        <v>5</v>
      </c>
      <c r="G225" s="86" t="str">
        <f t="shared" si="186"/>
        <v xml:space="preserve"> </v>
      </c>
      <c r="H225" s="64" t="str">
        <f t="shared" si="187"/>
        <v>N</v>
      </c>
      <c r="I225" s="64" t="str">
        <f t="shared" si="188"/>
        <v xml:space="preserve"> </v>
      </c>
      <c r="J225" s="64" t="str">
        <f t="shared" si="189"/>
        <v xml:space="preserve"> </v>
      </c>
      <c r="K225" s="82" t="str">
        <f t="shared" si="234"/>
        <v>0</v>
      </c>
      <c r="L225" s="82">
        <f t="shared" si="236"/>
        <v>0</v>
      </c>
      <c r="M225" s="83">
        <f t="shared" si="237"/>
        <v>-46</v>
      </c>
      <c r="N225" s="64" t="str">
        <f t="shared" si="215"/>
        <v>Y</v>
      </c>
      <c r="O225" s="81" t="str">
        <f t="shared" si="230"/>
        <v>0</v>
      </c>
      <c r="P225" s="81">
        <f t="shared" si="231"/>
        <v>0</v>
      </c>
      <c r="Q225" s="85">
        <f t="shared" si="232"/>
        <v>-70</v>
      </c>
      <c r="R225" s="64" t="str">
        <f t="shared" si="233"/>
        <v>Y</v>
      </c>
      <c r="S225" s="87">
        <f t="shared" si="220"/>
        <v>56</v>
      </c>
      <c r="T225" s="86" t="str">
        <f t="shared" si="190"/>
        <v xml:space="preserve"> </v>
      </c>
      <c r="U225" s="64" t="str">
        <f t="shared" si="191"/>
        <v>N</v>
      </c>
      <c r="V225" s="64" t="str">
        <f t="shared" si="192"/>
        <v xml:space="preserve"> </v>
      </c>
      <c r="W225" s="64" t="str">
        <f t="shared" si="193"/>
        <v xml:space="preserve"> </v>
      </c>
      <c r="X225" s="82" t="str">
        <f t="shared" si="221"/>
        <v>0</v>
      </c>
      <c r="Y225" s="82">
        <f t="shared" si="222"/>
        <v>0</v>
      </c>
      <c r="Z225" s="83">
        <f t="shared" si="223"/>
        <v>-152</v>
      </c>
      <c r="AA225" s="64" t="str">
        <f t="shared" si="224"/>
        <v>Y</v>
      </c>
      <c r="AB225" s="81" t="str">
        <f t="shared" si="225"/>
        <v>0</v>
      </c>
      <c r="AC225" s="81">
        <f t="shared" si="226"/>
        <v>0</v>
      </c>
      <c r="AD225" s="85">
        <f t="shared" si="227"/>
        <v>-152</v>
      </c>
      <c r="AE225" s="64" t="str">
        <f t="shared" si="228"/>
        <v>Y</v>
      </c>
      <c r="AF225" s="87">
        <f t="shared" si="229"/>
        <v>54</v>
      </c>
      <c r="AG225" s="93" t="str">
        <f t="shared" si="194"/>
        <v>L</v>
      </c>
      <c r="AH225" s="64" t="str">
        <f t="shared" si="195"/>
        <v>2/5</v>
      </c>
      <c r="AI225" s="64">
        <f t="shared" si="196"/>
        <v>2</v>
      </c>
      <c r="AJ225" s="82">
        <f t="shared" si="197"/>
        <v>2</v>
      </c>
      <c r="AK225" s="82">
        <f t="shared" si="198"/>
        <v>0</v>
      </c>
      <c r="AL225" s="83">
        <f t="shared" si="199"/>
        <v>68</v>
      </c>
      <c r="AM225" s="64" t="str">
        <f t="shared" si="200"/>
        <v>N</v>
      </c>
      <c r="AN225" s="81">
        <f t="shared" si="201"/>
        <v>2</v>
      </c>
      <c r="AO225" s="81">
        <f t="shared" si="202"/>
        <v>0</v>
      </c>
      <c r="AP225" s="85">
        <f t="shared" si="203"/>
        <v>-92</v>
      </c>
      <c r="AQ225" s="64" t="str">
        <f t="shared" si="204"/>
        <v>N</v>
      </c>
      <c r="AR225" s="87">
        <f t="shared" si="205"/>
        <v>66</v>
      </c>
      <c r="AS225" s="93" t="str">
        <f t="shared" si="206"/>
        <v>L</v>
      </c>
      <c r="AT225" s="64" t="str">
        <f t="shared" si="207"/>
        <v>2/5</v>
      </c>
      <c r="AU225" s="64">
        <f t="shared" si="216"/>
        <v>2</v>
      </c>
      <c r="AV225" s="82">
        <f t="shared" si="208"/>
        <v>8</v>
      </c>
      <c r="AW225" s="82">
        <f t="shared" si="217"/>
        <v>0</v>
      </c>
      <c r="AX225" s="83">
        <f t="shared" si="209"/>
        <v>-88</v>
      </c>
      <c r="AY225" s="64" t="str">
        <f t="shared" si="210"/>
        <v>Y</v>
      </c>
      <c r="AZ225" s="81">
        <f t="shared" si="211"/>
        <v>8</v>
      </c>
      <c r="BA225" s="81">
        <f t="shared" si="218"/>
        <v>0</v>
      </c>
      <c r="BB225" s="85">
        <f t="shared" si="212"/>
        <v>-108</v>
      </c>
      <c r="BC225" s="64" t="str">
        <f t="shared" si="213"/>
        <v>Y</v>
      </c>
      <c r="BD225" s="87">
        <f t="shared" si="219"/>
        <v>52</v>
      </c>
    </row>
    <row r="226" spans="1:56">
      <c r="A226" s="197">
        <f t="shared" si="214"/>
        <v>216</v>
      </c>
      <c r="B226" s="198">
        <f>Data!B226</f>
        <v>30</v>
      </c>
      <c r="D226" s="73">
        <f t="shared" si="185"/>
        <v>5</v>
      </c>
      <c r="F226" s="86">
        <f t="shared" si="235"/>
        <v>6</v>
      </c>
      <c r="G226" s="86" t="str">
        <f t="shared" si="186"/>
        <v xml:space="preserve"> </v>
      </c>
      <c r="H226" s="64" t="str">
        <f t="shared" si="187"/>
        <v>N</v>
      </c>
      <c r="I226" s="64" t="str">
        <f t="shared" si="188"/>
        <v xml:space="preserve"> </v>
      </c>
      <c r="J226" s="64" t="str">
        <f t="shared" si="189"/>
        <v xml:space="preserve"> </v>
      </c>
      <c r="K226" s="82" t="str">
        <f t="shared" si="234"/>
        <v>0</v>
      </c>
      <c r="L226" s="82">
        <f t="shared" si="236"/>
        <v>0</v>
      </c>
      <c r="M226" s="83">
        <f t="shared" si="237"/>
        <v>-46</v>
      </c>
      <c r="N226" s="64" t="str">
        <f t="shared" si="215"/>
        <v>Y</v>
      </c>
      <c r="O226" s="81" t="str">
        <f t="shared" si="230"/>
        <v>0</v>
      </c>
      <c r="P226" s="81">
        <f t="shared" si="231"/>
        <v>0</v>
      </c>
      <c r="Q226" s="85">
        <f t="shared" si="232"/>
        <v>-70</v>
      </c>
      <c r="R226" s="64" t="str">
        <f t="shared" si="233"/>
        <v>Y</v>
      </c>
      <c r="S226" s="87">
        <f t="shared" si="220"/>
        <v>56</v>
      </c>
      <c r="T226" s="86" t="str">
        <f t="shared" si="190"/>
        <v xml:space="preserve"> </v>
      </c>
      <c r="U226" s="64" t="str">
        <f t="shared" si="191"/>
        <v>N</v>
      </c>
      <c r="V226" s="64" t="str">
        <f t="shared" si="192"/>
        <v xml:space="preserve"> </v>
      </c>
      <c r="W226" s="64" t="str">
        <f t="shared" si="193"/>
        <v xml:space="preserve"> </v>
      </c>
      <c r="X226" s="82" t="str">
        <f t="shared" si="221"/>
        <v>0</v>
      </c>
      <c r="Y226" s="82">
        <f t="shared" si="222"/>
        <v>0</v>
      </c>
      <c r="Z226" s="83">
        <f t="shared" si="223"/>
        <v>-152</v>
      </c>
      <c r="AA226" s="64" t="str">
        <f t="shared" si="224"/>
        <v>Y</v>
      </c>
      <c r="AB226" s="81" t="str">
        <f t="shared" si="225"/>
        <v>0</v>
      </c>
      <c r="AC226" s="81">
        <f t="shared" si="226"/>
        <v>0</v>
      </c>
      <c r="AD226" s="85">
        <f t="shared" si="227"/>
        <v>-152</v>
      </c>
      <c r="AE226" s="64" t="str">
        <f t="shared" si="228"/>
        <v>Y</v>
      </c>
      <c r="AF226" s="87">
        <f t="shared" si="229"/>
        <v>54</v>
      </c>
      <c r="AG226" s="93" t="str">
        <f t="shared" si="194"/>
        <v>W</v>
      </c>
      <c r="AH226" s="64" t="str">
        <f t="shared" si="195"/>
        <v>1/6</v>
      </c>
      <c r="AI226" s="64">
        <f t="shared" si="196"/>
        <v>1</v>
      </c>
      <c r="AJ226" s="82">
        <f t="shared" si="197"/>
        <v>2</v>
      </c>
      <c r="AK226" s="82">
        <f t="shared" si="198"/>
        <v>6</v>
      </c>
      <c r="AL226" s="83">
        <f t="shared" si="199"/>
        <v>72</v>
      </c>
      <c r="AM226" s="64" t="str">
        <f t="shared" si="200"/>
        <v>N</v>
      </c>
      <c r="AN226" s="81">
        <f t="shared" si="201"/>
        <v>2</v>
      </c>
      <c r="AO226" s="81">
        <f t="shared" si="202"/>
        <v>6</v>
      </c>
      <c r="AP226" s="85">
        <f t="shared" si="203"/>
        <v>-88</v>
      </c>
      <c r="AQ226" s="64" t="str">
        <f t="shared" si="204"/>
        <v>N</v>
      </c>
      <c r="AR226" s="87">
        <f t="shared" si="205"/>
        <v>66</v>
      </c>
      <c r="AS226" s="93" t="str">
        <f t="shared" si="206"/>
        <v>W</v>
      </c>
      <c r="AT226" s="64" t="str">
        <f t="shared" si="207"/>
        <v>1/6</v>
      </c>
      <c r="AU226" s="64">
        <f t="shared" si="216"/>
        <v>1</v>
      </c>
      <c r="AV226" s="82">
        <f t="shared" si="208"/>
        <v>8</v>
      </c>
      <c r="AW226" s="82">
        <f t="shared" si="217"/>
        <v>24</v>
      </c>
      <c r="AX226" s="83">
        <f t="shared" si="209"/>
        <v>-72</v>
      </c>
      <c r="AY226" s="64" t="str">
        <f t="shared" si="210"/>
        <v>Y</v>
      </c>
      <c r="AZ226" s="81">
        <f t="shared" si="211"/>
        <v>8</v>
      </c>
      <c r="BA226" s="81">
        <f t="shared" si="218"/>
        <v>24</v>
      </c>
      <c r="BB226" s="85">
        <f t="shared" si="212"/>
        <v>-92</v>
      </c>
      <c r="BC226" s="64" t="str">
        <f t="shared" si="213"/>
        <v>Y</v>
      </c>
      <c r="BD226" s="87">
        <f t="shared" si="219"/>
        <v>52</v>
      </c>
    </row>
    <row r="227" spans="1:56">
      <c r="A227" s="197">
        <f t="shared" si="214"/>
        <v>217</v>
      </c>
      <c r="B227" s="198">
        <f>Data!B227</f>
        <v>8</v>
      </c>
      <c r="D227" s="73">
        <f t="shared" si="185"/>
        <v>2</v>
      </c>
      <c r="F227" s="86">
        <f t="shared" si="235"/>
        <v>1</v>
      </c>
      <c r="G227" s="86" t="str">
        <f t="shared" si="186"/>
        <v xml:space="preserve"> </v>
      </c>
      <c r="H227" s="64" t="str">
        <f t="shared" si="187"/>
        <v>Y</v>
      </c>
      <c r="I227" s="64" t="str">
        <f t="shared" si="188"/>
        <v>1/6</v>
      </c>
      <c r="J227" s="64">
        <f t="shared" si="189"/>
        <v>1</v>
      </c>
      <c r="K227" s="82">
        <f t="shared" si="234"/>
        <v>8</v>
      </c>
      <c r="L227" s="82">
        <f t="shared" si="236"/>
        <v>0</v>
      </c>
      <c r="M227" s="83">
        <f t="shared" si="237"/>
        <v>-54</v>
      </c>
      <c r="N227" s="64" t="str">
        <f t="shared" si="215"/>
        <v>Y</v>
      </c>
      <c r="O227" s="81">
        <f t="shared" si="230"/>
        <v>8</v>
      </c>
      <c r="P227" s="81">
        <f t="shared" si="231"/>
        <v>0</v>
      </c>
      <c r="Q227" s="85">
        <f t="shared" si="232"/>
        <v>-78</v>
      </c>
      <c r="R227" s="64" t="str">
        <f t="shared" si="233"/>
        <v>Y</v>
      </c>
      <c r="S227" s="87">
        <f t="shared" si="220"/>
        <v>56</v>
      </c>
      <c r="T227" s="86" t="str">
        <f t="shared" si="190"/>
        <v xml:space="preserve"> </v>
      </c>
      <c r="U227" s="64" t="str">
        <f t="shared" si="191"/>
        <v>Y</v>
      </c>
      <c r="V227" s="64" t="str">
        <f t="shared" si="192"/>
        <v>1/6</v>
      </c>
      <c r="W227" s="64">
        <f t="shared" si="193"/>
        <v>1</v>
      </c>
      <c r="X227" s="82">
        <f t="shared" si="221"/>
        <v>8</v>
      </c>
      <c r="Y227" s="82">
        <f t="shared" si="222"/>
        <v>0</v>
      </c>
      <c r="Z227" s="83">
        <f t="shared" si="223"/>
        <v>-160</v>
      </c>
      <c r="AA227" s="64" t="str">
        <f t="shared" si="224"/>
        <v>Y</v>
      </c>
      <c r="AB227" s="81">
        <f t="shared" si="225"/>
        <v>8</v>
      </c>
      <c r="AC227" s="81">
        <f t="shared" si="226"/>
        <v>0</v>
      </c>
      <c r="AD227" s="85">
        <f t="shared" si="227"/>
        <v>-160</v>
      </c>
      <c r="AE227" s="64" t="str">
        <f t="shared" si="228"/>
        <v>Y</v>
      </c>
      <c r="AF227" s="87">
        <f t="shared" si="229"/>
        <v>54</v>
      </c>
      <c r="AG227" s="93" t="str">
        <f t="shared" si="194"/>
        <v>L</v>
      </c>
      <c r="AH227" s="64" t="str">
        <f t="shared" si="195"/>
        <v>2/5</v>
      </c>
      <c r="AI227" s="64">
        <f t="shared" si="196"/>
        <v>2</v>
      </c>
      <c r="AJ227" s="82">
        <f t="shared" si="197"/>
        <v>2</v>
      </c>
      <c r="AK227" s="82">
        <f t="shared" si="198"/>
        <v>0</v>
      </c>
      <c r="AL227" s="83">
        <f t="shared" si="199"/>
        <v>70</v>
      </c>
      <c r="AM227" s="64" t="str">
        <f t="shared" si="200"/>
        <v>N</v>
      </c>
      <c r="AN227" s="81">
        <f t="shared" si="201"/>
        <v>2</v>
      </c>
      <c r="AO227" s="81">
        <f t="shared" si="202"/>
        <v>0</v>
      </c>
      <c r="AP227" s="85">
        <f t="shared" si="203"/>
        <v>-90</v>
      </c>
      <c r="AQ227" s="64" t="str">
        <f t="shared" si="204"/>
        <v>N</v>
      </c>
      <c r="AR227" s="87">
        <f t="shared" si="205"/>
        <v>66</v>
      </c>
      <c r="AS227" s="93" t="str">
        <f t="shared" si="206"/>
        <v>L</v>
      </c>
      <c r="AT227" s="64" t="str">
        <f t="shared" si="207"/>
        <v>2/5</v>
      </c>
      <c r="AU227" s="64">
        <f t="shared" si="216"/>
        <v>2</v>
      </c>
      <c r="AV227" s="82">
        <f t="shared" si="208"/>
        <v>8</v>
      </c>
      <c r="AW227" s="82">
        <f t="shared" si="217"/>
        <v>0</v>
      </c>
      <c r="AX227" s="83">
        <f t="shared" si="209"/>
        <v>-80</v>
      </c>
      <c r="AY227" s="64" t="str">
        <f t="shared" si="210"/>
        <v>Y</v>
      </c>
      <c r="AZ227" s="81">
        <f t="shared" si="211"/>
        <v>8</v>
      </c>
      <c r="BA227" s="81">
        <f t="shared" si="218"/>
        <v>0</v>
      </c>
      <c r="BB227" s="85">
        <f t="shared" si="212"/>
        <v>-100</v>
      </c>
      <c r="BC227" s="64" t="str">
        <f t="shared" si="213"/>
        <v>Y</v>
      </c>
      <c r="BD227" s="87">
        <f t="shared" si="219"/>
        <v>52</v>
      </c>
    </row>
    <row r="228" spans="1:56">
      <c r="A228" s="197">
        <f t="shared" si="214"/>
        <v>218</v>
      </c>
      <c r="B228" s="198">
        <f>Data!B228</f>
        <v>30</v>
      </c>
      <c r="D228" s="73">
        <f t="shared" si="185"/>
        <v>5</v>
      </c>
      <c r="F228" s="86">
        <f t="shared" si="235"/>
        <v>2</v>
      </c>
      <c r="G228" s="86" t="str">
        <f t="shared" si="186"/>
        <v>L</v>
      </c>
      <c r="H228" s="64" t="str">
        <f t="shared" si="187"/>
        <v>Y</v>
      </c>
      <c r="I228" s="64" t="str">
        <f t="shared" si="188"/>
        <v>2/5</v>
      </c>
      <c r="J228" s="64">
        <f t="shared" si="189"/>
        <v>2</v>
      </c>
      <c r="K228" s="82">
        <f t="shared" si="234"/>
        <v>8</v>
      </c>
      <c r="L228" s="82">
        <f t="shared" si="236"/>
        <v>0</v>
      </c>
      <c r="M228" s="83">
        <f t="shared" si="237"/>
        <v>-62</v>
      </c>
      <c r="N228" s="64" t="str">
        <f t="shared" si="215"/>
        <v>Y</v>
      </c>
      <c r="O228" s="81">
        <f t="shared" si="230"/>
        <v>8</v>
      </c>
      <c r="P228" s="81">
        <f t="shared" si="231"/>
        <v>0</v>
      </c>
      <c r="Q228" s="85">
        <f t="shared" si="232"/>
        <v>-86</v>
      </c>
      <c r="R228" s="64" t="str">
        <f t="shared" si="233"/>
        <v>Y</v>
      </c>
      <c r="S228" s="87">
        <f t="shared" si="220"/>
        <v>56</v>
      </c>
      <c r="T228" s="86" t="str">
        <f t="shared" si="190"/>
        <v>L</v>
      </c>
      <c r="U228" s="64" t="str">
        <f t="shared" si="191"/>
        <v>Y</v>
      </c>
      <c r="V228" s="64" t="str">
        <f t="shared" si="192"/>
        <v>2/5</v>
      </c>
      <c r="W228" s="64">
        <f t="shared" si="193"/>
        <v>2</v>
      </c>
      <c r="X228" s="82">
        <f t="shared" si="221"/>
        <v>8</v>
      </c>
      <c r="Y228" s="82">
        <f t="shared" si="222"/>
        <v>0</v>
      </c>
      <c r="Z228" s="83">
        <f t="shared" si="223"/>
        <v>-168</v>
      </c>
      <c r="AA228" s="64" t="str">
        <f t="shared" si="224"/>
        <v>Y</v>
      </c>
      <c r="AB228" s="81">
        <f t="shared" si="225"/>
        <v>8</v>
      </c>
      <c r="AC228" s="81">
        <f t="shared" si="226"/>
        <v>0</v>
      </c>
      <c r="AD228" s="85">
        <f t="shared" si="227"/>
        <v>-168</v>
      </c>
      <c r="AE228" s="64" t="str">
        <f t="shared" si="228"/>
        <v>Y</v>
      </c>
      <c r="AF228" s="87">
        <f t="shared" si="229"/>
        <v>54</v>
      </c>
      <c r="AG228" s="93" t="str">
        <f t="shared" si="194"/>
        <v>W</v>
      </c>
      <c r="AH228" s="64" t="str">
        <f t="shared" si="195"/>
        <v>1/6</v>
      </c>
      <c r="AI228" s="64">
        <f t="shared" si="196"/>
        <v>1</v>
      </c>
      <c r="AJ228" s="82">
        <f t="shared" si="197"/>
        <v>2</v>
      </c>
      <c r="AK228" s="82">
        <f t="shared" si="198"/>
        <v>6</v>
      </c>
      <c r="AL228" s="83">
        <f t="shared" si="199"/>
        <v>74</v>
      </c>
      <c r="AM228" s="64" t="str">
        <f t="shared" si="200"/>
        <v>N</v>
      </c>
      <c r="AN228" s="81">
        <f t="shared" si="201"/>
        <v>2</v>
      </c>
      <c r="AO228" s="81">
        <f t="shared" si="202"/>
        <v>6</v>
      </c>
      <c r="AP228" s="85">
        <f t="shared" si="203"/>
        <v>-86</v>
      </c>
      <c r="AQ228" s="64" t="str">
        <f t="shared" si="204"/>
        <v>N</v>
      </c>
      <c r="AR228" s="87">
        <f t="shared" si="205"/>
        <v>66</v>
      </c>
      <c r="AS228" s="93" t="str">
        <f t="shared" si="206"/>
        <v>W</v>
      </c>
      <c r="AT228" s="64" t="str">
        <f t="shared" si="207"/>
        <v>1/6</v>
      </c>
      <c r="AU228" s="64">
        <f t="shared" si="216"/>
        <v>1</v>
      </c>
      <c r="AV228" s="82">
        <f t="shared" si="208"/>
        <v>8</v>
      </c>
      <c r="AW228" s="82">
        <f t="shared" si="217"/>
        <v>24</v>
      </c>
      <c r="AX228" s="83">
        <f t="shared" si="209"/>
        <v>-64</v>
      </c>
      <c r="AY228" s="64" t="str">
        <f t="shared" si="210"/>
        <v>Y</v>
      </c>
      <c r="AZ228" s="81">
        <f t="shared" si="211"/>
        <v>8</v>
      </c>
      <c r="BA228" s="81">
        <f t="shared" si="218"/>
        <v>24</v>
      </c>
      <c r="BB228" s="85">
        <f t="shared" si="212"/>
        <v>-84</v>
      </c>
      <c r="BC228" s="64" t="str">
        <f t="shared" si="213"/>
        <v>Y</v>
      </c>
      <c r="BD228" s="87">
        <f t="shared" si="219"/>
        <v>52</v>
      </c>
    </row>
    <row r="229" spans="1:56">
      <c r="A229" s="197">
        <f t="shared" si="214"/>
        <v>219</v>
      </c>
      <c r="B229" s="198">
        <f>Data!B229</f>
        <v>22</v>
      </c>
      <c r="D229" s="73">
        <f t="shared" si="185"/>
        <v>4</v>
      </c>
      <c r="F229" s="86">
        <f t="shared" si="235"/>
        <v>3</v>
      </c>
      <c r="G229" s="86" t="str">
        <f t="shared" si="186"/>
        <v>W</v>
      </c>
      <c r="H229" s="64" t="str">
        <f t="shared" si="187"/>
        <v>N</v>
      </c>
      <c r="I229" s="64" t="str">
        <f t="shared" si="188"/>
        <v xml:space="preserve"> </v>
      </c>
      <c r="J229" s="64" t="str">
        <f t="shared" si="189"/>
        <v xml:space="preserve"> </v>
      </c>
      <c r="K229" s="82" t="str">
        <f t="shared" si="234"/>
        <v>0</v>
      </c>
      <c r="L229" s="82">
        <f t="shared" si="236"/>
        <v>24</v>
      </c>
      <c r="M229" s="83">
        <f t="shared" si="237"/>
        <v>-38</v>
      </c>
      <c r="N229" s="64" t="str">
        <f t="shared" si="215"/>
        <v>Y</v>
      </c>
      <c r="O229" s="81" t="str">
        <f t="shared" si="230"/>
        <v>0</v>
      </c>
      <c r="P229" s="81">
        <f t="shared" si="231"/>
        <v>24</v>
      </c>
      <c r="Q229" s="85">
        <f t="shared" si="232"/>
        <v>-62</v>
      </c>
      <c r="R229" s="64" t="str">
        <f t="shared" si="233"/>
        <v>Y</v>
      </c>
      <c r="S229" s="87">
        <f t="shared" si="220"/>
        <v>56</v>
      </c>
      <c r="T229" s="86" t="str">
        <f t="shared" si="190"/>
        <v>W</v>
      </c>
      <c r="U229" s="64" t="str">
        <f t="shared" si="191"/>
        <v>N</v>
      </c>
      <c r="V229" s="64" t="str">
        <f t="shared" si="192"/>
        <v xml:space="preserve"> </v>
      </c>
      <c r="W229" s="64" t="str">
        <f t="shared" si="193"/>
        <v xml:space="preserve"> </v>
      </c>
      <c r="X229" s="82" t="str">
        <f t="shared" si="221"/>
        <v>0</v>
      </c>
      <c r="Y229" s="82">
        <f t="shared" si="222"/>
        <v>24</v>
      </c>
      <c r="Z229" s="83">
        <f t="shared" si="223"/>
        <v>-144</v>
      </c>
      <c r="AA229" s="64" t="str">
        <f t="shared" si="224"/>
        <v>Y</v>
      </c>
      <c r="AB229" s="81" t="str">
        <f t="shared" si="225"/>
        <v>0</v>
      </c>
      <c r="AC229" s="81">
        <f t="shared" si="226"/>
        <v>24</v>
      </c>
      <c r="AD229" s="85">
        <f t="shared" si="227"/>
        <v>-144</v>
      </c>
      <c r="AE229" s="64" t="str">
        <f t="shared" si="228"/>
        <v>Y</v>
      </c>
      <c r="AF229" s="87">
        <f t="shared" si="229"/>
        <v>54</v>
      </c>
      <c r="AG229" s="93" t="str">
        <f t="shared" si="194"/>
        <v>L</v>
      </c>
      <c r="AH229" s="64" t="str">
        <f t="shared" si="195"/>
        <v>2/5</v>
      </c>
      <c r="AI229" s="64">
        <f t="shared" si="196"/>
        <v>2</v>
      </c>
      <c r="AJ229" s="82">
        <f t="shared" si="197"/>
        <v>2</v>
      </c>
      <c r="AK229" s="82">
        <f t="shared" si="198"/>
        <v>0</v>
      </c>
      <c r="AL229" s="83">
        <f t="shared" si="199"/>
        <v>72</v>
      </c>
      <c r="AM229" s="64" t="str">
        <f t="shared" si="200"/>
        <v>N</v>
      </c>
      <c r="AN229" s="81">
        <f t="shared" si="201"/>
        <v>2</v>
      </c>
      <c r="AO229" s="81">
        <f t="shared" si="202"/>
        <v>0</v>
      </c>
      <c r="AP229" s="85">
        <f t="shared" si="203"/>
        <v>-88</v>
      </c>
      <c r="AQ229" s="64" t="str">
        <f t="shared" si="204"/>
        <v>N</v>
      </c>
      <c r="AR229" s="87">
        <f t="shared" si="205"/>
        <v>66</v>
      </c>
      <c r="AS229" s="93" t="str">
        <f t="shared" si="206"/>
        <v>L</v>
      </c>
      <c r="AT229" s="64" t="str">
        <f t="shared" si="207"/>
        <v>2/5</v>
      </c>
      <c r="AU229" s="64">
        <f t="shared" si="216"/>
        <v>2</v>
      </c>
      <c r="AV229" s="82">
        <f t="shared" si="208"/>
        <v>8</v>
      </c>
      <c r="AW229" s="82">
        <f t="shared" si="217"/>
        <v>0</v>
      </c>
      <c r="AX229" s="83">
        <f t="shared" si="209"/>
        <v>-72</v>
      </c>
      <c r="AY229" s="64" t="str">
        <f t="shared" si="210"/>
        <v>Y</v>
      </c>
      <c r="AZ229" s="81">
        <f t="shared" si="211"/>
        <v>8</v>
      </c>
      <c r="BA229" s="81">
        <f t="shared" si="218"/>
        <v>0</v>
      </c>
      <c r="BB229" s="85">
        <f t="shared" si="212"/>
        <v>-92</v>
      </c>
      <c r="BC229" s="64" t="str">
        <f t="shared" si="213"/>
        <v>Y</v>
      </c>
      <c r="BD229" s="87">
        <f t="shared" si="219"/>
        <v>52</v>
      </c>
    </row>
    <row r="230" spans="1:56">
      <c r="A230" s="197">
        <f t="shared" si="214"/>
        <v>220</v>
      </c>
      <c r="B230" s="198">
        <f>Data!B230</f>
        <v>3</v>
      </c>
      <c r="D230" s="73">
        <f t="shared" si="185"/>
        <v>1</v>
      </c>
      <c r="F230" s="86">
        <f t="shared" si="235"/>
        <v>4</v>
      </c>
      <c r="G230" s="86" t="str">
        <f t="shared" si="186"/>
        <v xml:space="preserve"> </v>
      </c>
      <c r="H230" s="64" t="str">
        <f t="shared" si="187"/>
        <v>N</v>
      </c>
      <c r="I230" s="64" t="str">
        <f t="shared" si="188"/>
        <v xml:space="preserve"> </v>
      </c>
      <c r="J230" s="64" t="str">
        <f t="shared" si="189"/>
        <v xml:space="preserve"> </v>
      </c>
      <c r="K230" s="82" t="str">
        <f t="shared" si="234"/>
        <v>0</v>
      </c>
      <c r="L230" s="82">
        <f t="shared" si="236"/>
        <v>0</v>
      </c>
      <c r="M230" s="83">
        <f t="shared" si="237"/>
        <v>-38</v>
      </c>
      <c r="N230" s="64" t="str">
        <f t="shared" si="215"/>
        <v>Y</v>
      </c>
      <c r="O230" s="81" t="str">
        <f t="shared" si="230"/>
        <v>0</v>
      </c>
      <c r="P230" s="81">
        <f t="shared" si="231"/>
        <v>0</v>
      </c>
      <c r="Q230" s="85">
        <f t="shared" si="232"/>
        <v>-62</v>
      </c>
      <c r="R230" s="64" t="str">
        <f t="shared" si="233"/>
        <v>Y</v>
      </c>
      <c r="S230" s="87">
        <f t="shared" si="220"/>
        <v>56</v>
      </c>
      <c r="T230" s="86" t="str">
        <f t="shared" si="190"/>
        <v xml:space="preserve"> </v>
      </c>
      <c r="U230" s="64" t="str">
        <f t="shared" si="191"/>
        <v>N</v>
      </c>
      <c r="V230" s="64" t="str">
        <f t="shared" si="192"/>
        <v xml:space="preserve"> </v>
      </c>
      <c r="W230" s="64" t="str">
        <f t="shared" si="193"/>
        <v xml:space="preserve"> </v>
      </c>
      <c r="X230" s="82" t="str">
        <f t="shared" si="221"/>
        <v>0</v>
      </c>
      <c r="Y230" s="82">
        <f t="shared" si="222"/>
        <v>0</v>
      </c>
      <c r="Z230" s="83">
        <f t="shared" si="223"/>
        <v>-144</v>
      </c>
      <c r="AA230" s="64" t="str">
        <f t="shared" si="224"/>
        <v>Y</v>
      </c>
      <c r="AB230" s="81" t="str">
        <f t="shared" si="225"/>
        <v>0</v>
      </c>
      <c r="AC230" s="81">
        <f t="shared" si="226"/>
        <v>0</v>
      </c>
      <c r="AD230" s="85">
        <f t="shared" si="227"/>
        <v>-144</v>
      </c>
      <c r="AE230" s="64" t="str">
        <f t="shared" si="228"/>
        <v>Y</v>
      </c>
      <c r="AF230" s="87">
        <f t="shared" si="229"/>
        <v>54</v>
      </c>
      <c r="AG230" s="93" t="str">
        <f t="shared" si="194"/>
        <v>L</v>
      </c>
      <c r="AH230" s="64" t="str">
        <f t="shared" si="195"/>
        <v>3/4</v>
      </c>
      <c r="AI230" s="64">
        <f t="shared" si="196"/>
        <v>3</v>
      </c>
      <c r="AJ230" s="82">
        <f t="shared" si="197"/>
        <v>4</v>
      </c>
      <c r="AK230" s="82">
        <f t="shared" si="198"/>
        <v>0</v>
      </c>
      <c r="AL230" s="83">
        <f t="shared" si="199"/>
        <v>68</v>
      </c>
      <c r="AM230" s="64" t="str">
        <f t="shared" si="200"/>
        <v>N</v>
      </c>
      <c r="AN230" s="81">
        <f t="shared" si="201"/>
        <v>4</v>
      </c>
      <c r="AO230" s="81">
        <f t="shared" si="202"/>
        <v>0</v>
      </c>
      <c r="AP230" s="85">
        <f t="shared" si="203"/>
        <v>-92</v>
      </c>
      <c r="AQ230" s="64" t="str">
        <f t="shared" si="204"/>
        <v>N</v>
      </c>
      <c r="AR230" s="87">
        <f t="shared" si="205"/>
        <v>66</v>
      </c>
      <c r="AS230" s="93" t="str">
        <f t="shared" si="206"/>
        <v>L</v>
      </c>
      <c r="AT230" s="64" t="str">
        <f t="shared" si="207"/>
        <v>3/4</v>
      </c>
      <c r="AU230" s="64">
        <f t="shared" si="216"/>
        <v>3</v>
      </c>
      <c r="AV230" s="82">
        <f t="shared" si="208"/>
        <v>8</v>
      </c>
      <c r="AW230" s="82">
        <f t="shared" si="217"/>
        <v>0</v>
      </c>
      <c r="AX230" s="83">
        <f t="shared" si="209"/>
        <v>-80</v>
      </c>
      <c r="AY230" s="64" t="str">
        <f t="shared" si="210"/>
        <v>Y</v>
      </c>
      <c r="AZ230" s="81">
        <f t="shared" si="211"/>
        <v>8</v>
      </c>
      <c r="BA230" s="81">
        <f t="shared" si="218"/>
        <v>0</v>
      </c>
      <c r="BB230" s="85">
        <f t="shared" si="212"/>
        <v>-100</v>
      </c>
      <c r="BC230" s="64" t="str">
        <f t="shared" si="213"/>
        <v>Y</v>
      </c>
      <c r="BD230" s="87">
        <f t="shared" si="219"/>
        <v>52</v>
      </c>
    </row>
    <row r="231" spans="1:56">
      <c r="A231" s="197">
        <f t="shared" si="214"/>
        <v>221</v>
      </c>
      <c r="B231" s="198">
        <f>Data!B231</f>
        <v>34</v>
      </c>
      <c r="D231" s="73">
        <f t="shared" si="185"/>
        <v>6</v>
      </c>
      <c r="F231" s="86">
        <f t="shared" si="235"/>
        <v>5</v>
      </c>
      <c r="G231" s="86" t="str">
        <f t="shared" si="186"/>
        <v xml:space="preserve"> </v>
      </c>
      <c r="H231" s="64" t="str">
        <f t="shared" si="187"/>
        <v>N</v>
      </c>
      <c r="I231" s="64" t="str">
        <f t="shared" si="188"/>
        <v xml:space="preserve"> </v>
      </c>
      <c r="J231" s="64" t="str">
        <f t="shared" si="189"/>
        <v xml:space="preserve"> </v>
      </c>
      <c r="K231" s="82" t="str">
        <f t="shared" si="234"/>
        <v>0</v>
      </c>
      <c r="L231" s="82">
        <f t="shared" si="236"/>
        <v>0</v>
      </c>
      <c r="M231" s="83">
        <f t="shared" si="237"/>
        <v>-38</v>
      </c>
      <c r="N231" s="64" t="str">
        <f t="shared" si="215"/>
        <v>Y</v>
      </c>
      <c r="O231" s="81" t="str">
        <f t="shared" si="230"/>
        <v>0</v>
      </c>
      <c r="P231" s="81">
        <f t="shared" si="231"/>
        <v>0</v>
      </c>
      <c r="Q231" s="85">
        <f t="shared" si="232"/>
        <v>-62</v>
      </c>
      <c r="R231" s="64" t="str">
        <f t="shared" si="233"/>
        <v>Y</v>
      </c>
      <c r="S231" s="87">
        <f t="shared" si="220"/>
        <v>56</v>
      </c>
      <c r="T231" s="86" t="str">
        <f t="shared" si="190"/>
        <v xml:space="preserve"> </v>
      </c>
      <c r="U231" s="64" t="str">
        <f t="shared" si="191"/>
        <v>N</v>
      </c>
      <c r="V231" s="64" t="str">
        <f t="shared" si="192"/>
        <v xml:space="preserve"> </v>
      </c>
      <c r="W231" s="64" t="str">
        <f t="shared" si="193"/>
        <v xml:space="preserve"> </v>
      </c>
      <c r="X231" s="82" t="str">
        <f t="shared" si="221"/>
        <v>0</v>
      </c>
      <c r="Y231" s="82">
        <f t="shared" si="222"/>
        <v>0</v>
      </c>
      <c r="Z231" s="83">
        <f t="shared" si="223"/>
        <v>-144</v>
      </c>
      <c r="AA231" s="64" t="str">
        <f t="shared" si="224"/>
        <v>Y</v>
      </c>
      <c r="AB231" s="81" t="str">
        <f t="shared" si="225"/>
        <v>0</v>
      </c>
      <c r="AC231" s="81">
        <f t="shared" si="226"/>
        <v>0</v>
      </c>
      <c r="AD231" s="85">
        <f t="shared" si="227"/>
        <v>-144</v>
      </c>
      <c r="AE231" s="64" t="str">
        <f t="shared" si="228"/>
        <v>Y</v>
      </c>
      <c r="AF231" s="87">
        <f t="shared" si="229"/>
        <v>54</v>
      </c>
      <c r="AG231" s="93" t="str">
        <f t="shared" si="194"/>
        <v>L</v>
      </c>
      <c r="AH231" s="64" t="str">
        <f t="shared" si="195"/>
        <v>3/4</v>
      </c>
      <c r="AI231" s="64">
        <f t="shared" si="196"/>
        <v>4</v>
      </c>
      <c r="AJ231" s="82">
        <f t="shared" si="197"/>
        <v>6</v>
      </c>
      <c r="AK231" s="82">
        <f t="shared" si="198"/>
        <v>0</v>
      </c>
      <c r="AL231" s="83">
        <f t="shared" si="199"/>
        <v>62</v>
      </c>
      <c r="AM231" s="64" t="str">
        <f t="shared" si="200"/>
        <v>N</v>
      </c>
      <c r="AN231" s="81">
        <f t="shared" si="201"/>
        <v>6</v>
      </c>
      <c r="AO231" s="81">
        <f t="shared" si="202"/>
        <v>0</v>
      </c>
      <c r="AP231" s="85">
        <f t="shared" si="203"/>
        <v>-98</v>
      </c>
      <c r="AQ231" s="64" t="str">
        <f t="shared" si="204"/>
        <v>N</v>
      </c>
      <c r="AR231" s="87">
        <f t="shared" si="205"/>
        <v>66</v>
      </c>
      <c r="AS231" s="93" t="str">
        <f t="shared" si="206"/>
        <v>L</v>
      </c>
      <c r="AT231" s="64" t="str">
        <f t="shared" si="207"/>
        <v>1/6</v>
      </c>
      <c r="AU231" s="64">
        <f t="shared" si="216"/>
        <v>4</v>
      </c>
      <c r="AV231" s="82">
        <f t="shared" si="208"/>
        <v>8</v>
      </c>
      <c r="AW231" s="82">
        <f t="shared" si="217"/>
        <v>0</v>
      </c>
      <c r="AX231" s="83">
        <f t="shared" si="209"/>
        <v>-88</v>
      </c>
      <c r="AY231" s="64" t="str">
        <f t="shared" si="210"/>
        <v>Y</v>
      </c>
      <c r="AZ231" s="81">
        <f t="shared" si="211"/>
        <v>8</v>
      </c>
      <c r="BA231" s="81">
        <f t="shared" si="218"/>
        <v>0</v>
      </c>
      <c r="BB231" s="85">
        <f t="shared" si="212"/>
        <v>-108</v>
      </c>
      <c r="BC231" s="64" t="str">
        <f t="shared" si="213"/>
        <v>Y</v>
      </c>
      <c r="BD231" s="87">
        <f t="shared" si="219"/>
        <v>52</v>
      </c>
    </row>
    <row r="232" spans="1:56">
      <c r="A232" s="197">
        <f t="shared" si="214"/>
        <v>222</v>
      </c>
      <c r="B232" s="198">
        <f>Data!B232</f>
        <v>20</v>
      </c>
      <c r="D232" s="73">
        <f t="shared" si="185"/>
        <v>4</v>
      </c>
      <c r="F232" s="86">
        <f t="shared" si="235"/>
        <v>6</v>
      </c>
      <c r="G232" s="86" t="str">
        <f t="shared" si="186"/>
        <v xml:space="preserve"> </v>
      </c>
      <c r="H232" s="64" t="str">
        <f t="shared" si="187"/>
        <v>N</v>
      </c>
      <c r="I232" s="64" t="str">
        <f t="shared" si="188"/>
        <v xml:space="preserve"> </v>
      </c>
      <c r="J232" s="64" t="str">
        <f t="shared" si="189"/>
        <v xml:space="preserve"> </v>
      </c>
      <c r="K232" s="82" t="str">
        <f t="shared" si="234"/>
        <v>0</v>
      </c>
      <c r="L232" s="82">
        <f t="shared" si="236"/>
        <v>0</v>
      </c>
      <c r="M232" s="83">
        <f t="shared" si="237"/>
        <v>-38</v>
      </c>
      <c r="N232" s="64" t="str">
        <f t="shared" si="215"/>
        <v>Y</v>
      </c>
      <c r="O232" s="81" t="str">
        <f t="shared" si="230"/>
        <v>0</v>
      </c>
      <c r="P232" s="81">
        <f t="shared" si="231"/>
        <v>0</v>
      </c>
      <c r="Q232" s="85">
        <f t="shared" si="232"/>
        <v>-62</v>
      </c>
      <c r="R232" s="64" t="str">
        <f t="shared" si="233"/>
        <v>Y</v>
      </c>
      <c r="S232" s="87">
        <f t="shared" si="220"/>
        <v>56</v>
      </c>
      <c r="T232" s="86" t="str">
        <f t="shared" si="190"/>
        <v xml:space="preserve"> </v>
      </c>
      <c r="U232" s="64" t="str">
        <f t="shared" si="191"/>
        <v>N</v>
      </c>
      <c r="V232" s="64" t="str">
        <f t="shared" si="192"/>
        <v xml:space="preserve"> </v>
      </c>
      <c r="W232" s="64" t="str">
        <f t="shared" si="193"/>
        <v xml:space="preserve"> </v>
      </c>
      <c r="X232" s="82" t="str">
        <f t="shared" si="221"/>
        <v>0</v>
      </c>
      <c r="Y232" s="82">
        <f t="shared" si="222"/>
        <v>0</v>
      </c>
      <c r="Z232" s="83">
        <f t="shared" si="223"/>
        <v>-144</v>
      </c>
      <c r="AA232" s="64" t="str">
        <f t="shared" si="224"/>
        <v>Y</v>
      </c>
      <c r="AB232" s="81" t="str">
        <f t="shared" si="225"/>
        <v>0</v>
      </c>
      <c r="AC232" s="81">
        <f t="shared" si="226"/>
        <v>0</v>
      </c>
      <c r="AD232" s="85">
        <f t="shared" si="227"/>
        <v>-144</v>
      </c>
      <c r="AE232" s="64" t="str">
        <f t="shared" si="228"/>
        <v>Y</v>
      </c>
      <c r="AF232" s="87">
        <f t="shared" si="229"/>
        <v>54</v>
      </c>
      <c r="AG232" s="93" t="str">
        <f t="shared" si="194"/>
        <v>L</v>
      </c>
      <c r="AH232" s="64" t="str">
        <f t="shared" si="195"/>
        <v>2/5</v>
      </c>
      <c r="AI232" s="64">
        <f t="shared" si="196"/>
        <v>5</v>
      </c>
      <c r="AJ232" s="82">
        <f t="shared" si="197"/>
        <v>8</v>
      </c>
      <c r="AK232" s="82">
        <f t="shared" si="198"/>
        <v>0</v>
      </c>
      <c r="AL232" s="83">
        <f t="shared" si="199"/>
        <v>54</v>
      </c>
      <c r="AM232" s="64" t="str">
        <f t="shared" si="200"/>
        <v>N</v>
      </c>
      <c r="AN232" s="81">
        <f t="shared" si="201"/>
        <v>8</v>
      </c>
      <c r="AO232" s="81">
        <f t="shared" si="202"/>
        <v>0</v>
      </c>
      <c r="AP232" s="85">
        <f t="shared" si="203"/>
        <v>-106</v>
      </c>
      <c r="AQ232" s="64" t="str">
        <f t="shared" si="204"/>
        <v>N</v>
      </c>
      <c r="AR232" s="87">
        <f t="shared" si="205"/>
        <v>66</v>
      </c>
      <c r="AS232" s="93" t="str">
        <f t="shared" si="206"/>
        <v>W</v>
      </c>
      <c r="AT232" s="64" t="str">
        <f t="shared" si="207"/>
        <v>1/6</v>
      </c>
      <c r="AU232" s="64">
        <f t="shared" si="216"/>
        <v>1</v>
      </c>
      <c r="AV232" s="82">
        <f t="shared" si="208"/>
        <v>8</v>
      </c>
      <c r="AW232" s="82">
        <f t="shared" si="217"/>
        <v>24</v>
      </c>
      <c r="AX232" s="83">
        <f t="shared" si="209"/>
        <v>-72</v>
      </c>
      <c r="AY232" s="64" t="str">
        <f t="shared" si="210"/>
        <v>Y</v>
      </c>
      <c r="AZ232" s="81">
        <f t="shared" si="211"/>
        <v>8</v>
      </c>
      <c r="BA232" s="81">
        <f t="shared" si="218"/>
        <v>24</v>
      </c>
      <c r="BB232" s="85">
        <f t="shared" si="212"/>
        <v>-92</v>
      </c>
      <c r="BC232" s="64" t="str">
        <f t="shared" si="213"/>
        <v>Y</v>
      </c>
      <c r="BD232" s="87">
        <f t="shared" si="219"/>
        <v>52</v>
      </c>
    </row>
    <row r="233" spans="1:56">
      <c r="A233" s="197">
        <f t="shared" si="214"/>
        <v>223</v>
      </c>
      <c r="B233" s="198">
        <f>Data!B233</f>
        <v>23</v>
      </c>
      <c r="D233" s="73">
        <f t="shared" si="185"/>
        <v>4</v>
      </c>
      <c r="F233" s="86">
        <f t="shared" si="235"/>
        <v>1</v>
      </c>
      <c r="G233" s="86" t="str">
        <f t="shared" si="186"/>
        <v xml:space="preserve"> </v>
      </c>
      <c r="H233" s="64" t="str">
        <f t="shared" si="187"/>
        <v>Y</v>
      </c>
      <c r="I233" s="64" t="str">
        <f t="shared" si="188"/>
        <v>1/6</v>
      </c>
      <c r="J233" s="64">
        <f t="shared" si="189"/>
        <v>1</v>
      </c>
      <c r="K233" s="82">
        <f t="shared" si="234"/>
        <v>8</v>
      </c>
      <c r="L233" s="82">
        <f t="shared" si="236"/>
        <v>0</v>
      </c>
      <c r="M233" s="83">
        <f t="shared" si="237"/>
        <v>-46</v>
      </c>
      <c r="N233" s="64" t="str">
        <f t="shared" si="215"/>
        <v>Y</v>
      </c>
      <c r="O233" s="81">
        <f t="shared" si="230"/>
        <v>8</v>
      </c>
      <c r="P233" s="81">
        <f t="shared" si="231"/>
        <v>0</v>
      </c>
      <c r="Q233" s="85">
        <f t="shared" si="232"/>
        <v>-70</v>
      </c>
      <c r="R233" s="64" t="str">
        <f t="shared" si="233"/>
        <v>Y</v>
      </c>
      <c r="S233" s="87">
        <f t="shared" si="220"/>
        <v>56</v>
      </c>
      <c r="T233" s="86" t="str">
        <f t="shared" si="190"/>
        <v xml:space="preserve"> </v>
      </c>
      <c r="U233" s="64" t="str">
        <f t="shared" si="191"/>
        <v>Y</v>
      </c>
      <c r="V233" s="64" t="str">
        <f t="shared" si="192"/>
        <v>1/6</v>
      </c>
      <c r="W233" s="64">
        <f t="shared" si="193"/>
        <v>1</v>
      </c>
      <c r="X233" s="82">
        <f t="shared" si="221"/>
        <v>8</v>
      </c>
      <c r="Y233" s="82">
        <f t="shared" si="222"/>
        <v>0</v>
      </c>
      <c r="Z233" s="83">
        <f t="shared" si="223"/>
        <v>-152</v>
      </c>
      <c r="AA233" s="64" t="str">
        <f t="shared" si="224"/>
        <v>Y</v>
      </c>
      <c r="AB233" s="81">
        <f t="shared" si="225"/>
        <v>8</v>
      </c>
      <c r="AC233" s="81">
        <f t="shared" si="226"/>
        <v>0</v>
      </c>
      <c r="AD233" s="85">
        <f t="shared" si="227"/>
        <v>-152</v>
      </c>
      <c r="AE233" s="64" t="str">
        <f t="shared" si="228"/>
        <v>Y</v>
      </c>
      <c r="AF233" s="87">
        <f t="shared" si="229"/>
        <v>54</v>
      </c>
      <c r="AG233" s="93" t="str">
        <f t="shared" si="194"/>
        <v>L</v>
      </c>
      <c r="AH233" s="64" t="str">
        <f t="shared" si="195"/>
        <v>1/6</v>
      </c>
      <c r="AI233" s="64">
        <f t="shared" si="196"/>
        <v>6</v>
      </c>
      <c r="AJ233" s="82">
        <f t="shared" si="197"/>
        <v>8</v>
      </c>
      <c r="AK233" s="82">
        <f t="shared" si="198"/>
        <v>0</v>
      </c>
      <c r="AL233" s="83">
        <f t="shared" si="199"/>
        <v>46</v>
      </c>
      <c r="AM233" s="64" t="str">
        <f t="shared" si="200"/>
        <v>Y</v>
      </c>
      <c r="AN233" s="81">
        <f t="shared" si="201"/>
        <v>8</v>
      </c>
      <c r="AO233" s="81">
        <f t="shared" si="202"/>
        <v>0</v>
      </c>
      <c r="AP233" s="85">
        <f t="shared" si="203"/>
        <v>-114</v>
      </c>
      <c r="AQ233" s="64" t="str">
        <f t="shared" si="204"/>
        <v>Y</v>
      </c>
      <c r="AR233" s="87">
        <f t="shared" si="205"/>
        <v>66</v>
      </c>
      <c r="AS233" s="93" t="str">
        <f t="shared" si="206"/>
        <v>L</v>
      </c>
      <c r="AT233" s="64" t="str">
        <f t="shared" si="207"/>
        <v>2/5</v>
      </c>
      <c r="AU233" s="64">
        <f t="shared" si="216"/>
        <v>2</v>
      </c>
      <c r="AV233" s="82">
        <f t="shared" si="208"/>
        <v>8</v>
      </c>
      <c r="AW233" s="82">
        <f t="shared" si="217"/>
        <v>0</v>
      </c>
      <c r="AX233" s="83">
        <f t="shared" si="209"/>
        <v>-80</v>
      </c>
      <c r="AY233" s="64" t="str">
        <f t="shared" si="210"/>
        <v>Y</v>
      </c>
      <c r="AZ233" s="81">
        <f t="shared" si="211"/>
        <v>8</v>
      </c>
      <c r="BA233" s="81">
        <f t="shared" si="218"/>
        <v>0</v>
      </c>
      <c r="BB233" s="85">
        <f t="shared" si="212"/>
        <v>-100</v>
      </c>
      <c r="BC233" s="64" t="str">
        <f t="shared" si="213"/>
        <v>Y</v>
      </c>
      <c r="BD233" s="87">
        <f t="shared" si="219"/>
        <v>52</v>
      </c>
    </row>
    <row r="234" spans="1:56">
      <c r="A234" s="197">
        <f t="shared" si="214"/>
        <v>224</v>
      </c>
      <c r="B234" s="198">
        <f>Data!B234</f>
        <v>18</v>
      </c>
      <c r="D234" s="73">
        <f t="shared" si="185"/>
        <v>3</v>
      </c>
      <c r="F234" s="86">
        <f t="shared" si="235"/>
        <v>2</v>
      </c>
      <c r="G234" s="86" t="str">
        <f t="shared" si="186"/>
        <v>L</v>
      </c>
      <c r="H234" s="64" t="str">
        <f t="shared" si="187"/>
        <v>Y</v>
      </c>
      <c r="I234" s="64" t="str">
        <f t="shared" si="188"/>
        <v>2/5</v>
      </c>
      <c r="J234" s="64">
        <f t="shared" si="189"/>
        <v>2</v>
      </c>
      <c r="K234" s="82">
        <f t="shared" si="234"/>
        <v>8</v>
      </c>
      <c r="L234" s="82">
        <f t="shared" si="236"/>
        <v>0</v>
      </c>
      <c r="M234" s="83">
        <f t="shared" si="237"/>
        <v>-54</v>
      </c>
      <c r="N234" s="64" t="str">
        <f t="shared" si="215"/>
        <v>Y</v>
      </c>
      <c r="O234" s="81">
        <f t="shared" si="230"/>
        <v>8</v>
      </c>
      <c r="P234" s="81">
        <f t="shared" si="231"/>
        <v>0</v>
      </c>
      <c r="Q234" s="85">
        <f t="shared" si="232"/>
        <v>-78</v>
      </c>
      <c r="R234" s="64" t="str">
        <f t="shared" si="233"/>
        <v>Y</v>
      </c>
      <c r="S234" s="87">
        <f t="shared" si="220"/>
        <v>56</v>
      </c>
      <c r="T234" s="86" t="str">
        <f t="shared" si="190"/>
        <v>L</v>
      </c>
      <c r="U234" s="64" t="str">
        <f t="shared" si="191"/>
        <v>Y</v>
      </c>
      <c r="V234" s="64" t="str">
        <f t="shared" si="192"/>
        <v>2/5</v>
      </c>
      <c r="W234" s="64">
        <f t="shared" si="193"/>
        <v>2</v>
      </c>
      <c r="X234" s="82">
        <f t="shared" si="221"/>
        <v>8</v>
      </c>
      <c r="Y234" s="82">
        <f t="shared" si="222"/>
        <v>0</v>
      </c>
      <c r="Z234" s="83">
        <f t="shared" si="223"/>
        <v>-160</v>
      </c>
      <c r="AA234" s="64" t="str">
        <f t="shared" si="224"/>
        <v>Y</v>
      </c>
      <c r="AB234" s="81">
        <f t="shared" si="225"/>
        <v>8</v>
      </c>
      <c r="AC234" s="81">
        <f t="shared" si="226"/>
        <v>0</v>
      </c>
      <c r="AD234" s="85">
        <f t="shared" si="227"/>
        <v>-160</v>
      </c>
      <c r="AE234" s="64" t="str">
        <f t="shared" si="228"/>
        <v>Y</v>
      </c>
      <c r="AF234" s="87">
        <f t="shared" si="229"/>
        <v>54</v>
      </c>
      <c r="AG234" s="93" t="str">
        <f t="shared" si="194"/>
        <v>L</v>
      </c>
      <c r="AH234" s="64" t="str">
        <f t="shared" si="195"/>
        <v>1/6</v>
      </c>
      <c r="AI234" s="64">
        <f t="shared" si="196"/>
        <v>7</v>
      </c>
      <c r="AJ234" s="82">
        <f t="shared" si="197"/>
        <v>8</v>
      </c>
      <c r="AK234" s="82">
        <f t="shared" si="198"/>
        <v>0</v>
      </c>
      <c r="AL234" s="83">
        <f t="shared" si="199"/>
        <v>38</v>
      </c>
      <c r="AM234" s="64" t="str">
        <f t="shared" si="200"/>
        <v>N</v>
      </c>
      <c r="AN234" s="81">
        <f t="shared" si="201"/>
        <v>8</v>
      </c>
      <c r="AO234" s="81">
        <f t="shared" si="202"/>
        <v>0</v>
      </c>
      <c r="AP234" s="85">
        <f t="shared" si="203"/>
        <v>-122</v>
      </c>
      <c r="AQ234" s="64" t="str">
        <f t="shared" si="204"/>
        <v>Y</v>
      </c>
      <c r="AR234" s="87">
        <f t="shared" si="205"/>
        <v>66</v>
      </c>
      <c r="AS234" s="93" t="str">
        <f t="shared" si="206"/>
        <v>L</v>
      </c>
      <c r="AT234" s="64" t="str">
        <f t="shared" si="207"/>
        <v>3/4</v>
      </c>
      <c r="AU234" s="64">
        <f t="shared" si="216"/>
        <v>3</v>
      </c>
      <c r="AV234" s="82">
        <f t="shared" si="208"/>
        <v>8</v>
      </c>
      <c r="AW234" s="82">
        <f t="shared" si="217"/>
        <v>0</v>
      </c>
      <c r="AX234" s="83">
        <f t="shared" si="209"/>
        <v>-88</v>
      </c>
      <c r="AY234" s="64" t="str">
        <f t="shared" si="210"/>
        <v>Y</v>
      </c>
      <c r="AZ234" s="81">
        <f t="shared" si="211"/>
        <v>8</v>
      </c>
      <c r="BA234" s="81">
        <f t="shared" si="218"/>
        <v>0</v>
      </c>
      <c r="BB234" s="85">
        <f t="shared" si="212"/>
        <v>-108</v>
      </c>
      <c r="BC234" s="64" t="str">
        <f t="shared" si="213"/>
        <v>Y</v>
      </c>
      <c r="BD234" s="87">
        <f t="shared" si="219"/>
        <v>52</v>
      </c>
    </row>
    <row r="235" spans="1:56">
      <c r="A235" s="197">
        <f t="shared" si="214"/>
        <v>225</v>
      </c>
      <c r="B235" s="198">
        <f>Data!B235</f>
        <v>18</v>
      </c>
      <c r="D235" s="73">
        <f t="shared" si="185"/>
        <v>3</v>
      </c>
      <c r="F235" s="86">
        <f t="shared" si="235"/>
        <v>3</v>
      </c>
      <c r="G235" s="86" t="str">
        <f t="shared" si="186"/>
        <v>L</v>
      </c>
      <c r="H235" s="64" t="str">
        <f t="shared" si="187"/>
        <v>Y</v>
      </c>
      <c r="I235" s="64" t="str">
        <f t="shared" si="188"/>
        <v>3/4</v>
      </c>
      <c r="J235" s="64">
        <f t="shared" si="189"/>
        <v>3</v>
      </c>
      <c r="K235" s="82">
        <f t="shared" si="234"/>
        <v>8</v>
      </c>
      <c r="L235" s="82">
        <f t="shared" si="236"/>
        <v>0</v>
      </c>
      <c r="M235" s="83">
        <f t="shared" si="237"/>
        <v>-62</v>
      </c>
      <c r="N235" s="64" t="str">
        <f t="shared" si="215"/>
        <v>Y</v>
      </c>
      <c r="O235" s="81">
        <f t="shared" si="230"/>
        <v>8</v>
      </c>
      <c r="P235" s="81">
        <f t="shared" si="231"/>
        <v>0</v>
      </c>
      <c r="Q235" s="85">
        <f t="shared" si="232"/>
        <v>-86</v>
      </c>
      <c r="R235" s="64" t="str">
        <f t="shared" si="233"/>
        <v>Y</v>
      </c>
      <c r="S235" s="87">
        <f t="shared" si="220"/>
        <v>56</v>
      </c>
      <c r="T235" s="86" t="str">
        <f t="shared" si="190"/>
        <v>L</v>
      </c>
      <c r="U235" s="64" t="str">
        <f t="shared" si="191"/>
        <v>Y</v>
      </c>
      <c r="V235" s="64" t="str">
        <f t="shared" si="192"/>
        <v>3/4</v>
      </c>
      <c r="W235" s="64">
        <f t="shared" si="193"/>
        <v>3</v>
      </c>
      <c r="X235" s="82">
        <f t="shared" si="221"/>
        <v>8</v>
      </c>
      <c r="Y235" s="82">
        <f t="shared" si="222"/>
        <v>0</v>
      </c>
      <c r="Z235" s="83">
        <f t="shared" si="223"/>
        <v>-168</v>
      </c>
      <c r="AA235" s="64" t="str">
        <f t="shared" si="224"/>
        <v>Y</v>
      </c>
      <c r="AB235" s="81">
        <f t="shared" si="225"/>
        <v>8</v>
      </c>
      <c r="AC235" s="81">
        <f t="shared" si="226"/>
        <v>0</v>
      </c>
      <c r="AD235" s="85">
        <f t="shared" si="227"/>
        <v>-168</v>
      </c>
      <c r="AE235" s="64" t="str">
        <f t="shared" si="228"/>
        <v>Y</v>
      </c>
      <c r="AF235" s="87">
        <f t="shared" si="229"/>
        <v>54</v>
      </c>
      <c r="AG235" s="93" t="str">
        <f t="shared" si="194"/>
        <v>L</v>
      </c>
      <c r="AH235" s="64" t="str">
        <f t="shared" si="195"/>
        <v>2/5</v>
      </c>
      <c r="AI235" s="64">
        <f t="shared" si="196"/>
        <v>8</v>
      </c>
      <c r="AJ235" s="82">
        <f t="shared" si="197"/>
        <v>8</v>
      </c>
      <c r="AK235" s="82">
        <f t="shared" si="198"/>
        <v>0</v>
      </c>
      <c r="AL235" s="83">
        <f t="shared" si="199"/>
        <v>30</v>
      </c>
      <c r="AM235" s="64" t="str">
        <f t="shared" si="200"/>
        <v>Y</v>
      </c>
      <c r="AN235" s="81">
        <f t="shared" si="201"/>
        <v>8</v>
      </c>
      <c r="AO235" s="81">
        <f t="shared" si="202"/>
        <v>0</v>
      </c>
      <c r="AP235" s="85">
        <f t="shared" si="203"/>
        <v>-130</v>
      </c>
      <c r="AQ235" s="64" t="str">
        <f t="shared" si="204"/>
        <v>Y</v>
      </c>
      <c r="AR235" s="87">
        <f t="shared" si="205"/>
        <v>66</v>
      </c>
      <c r="AS235" s="93" t="str">
        <f t="shared" si="206"/>
        <v>W</v>
      </c>
      <c r="AT235" s="64" t="str">
        <f t="shared" si="207"/>
        <v>1/6</v>
      </c>
      <c r="AU235" s="64">
        <f t="shared" si="216"/>
        <v>1</v>
      </c>
      <c r="AV235" s="82">
        <f t="shared" si="208"/>
        <v>8</v>
      </c>
      <c r="AW235" s="82">
        <f t="shared" si="217"/>
        <v>24</v>
      </c>
      <c r="AX235" s="83">
        <f t="shared" si="209"/>
        <v>-72</v>
      </c>
      <c r="AY235" s="64" t="str">
        <f t="shared" si="210"/>
        <v>Y</v>
      </c>
      <c r="AZ235" s="81">
        <f t="shared" si="211"/>
        <v>8</v>
      </c>
      <c r="BA235" s="81">
        <f t="shared" si="218"/>
        <v>24</v>
      </c>
      <c r="BB235" s="85">
        <f t="shared" si="212"/>
        <v>-92</v>
      </c>
      <c r="BC235" s="64" t="str">
        <f t="shared" si="213"/>
        <v>Y</v>
      </c>
      <c r="BD235" s="87">
        <f t="shared" si="219"/>
        <v>52</v>
      </c>
    </row>
    <row r="236" spans="1:56">
      <c r="A236" s="197">
        <f t="shared" si="214"/>
        <v>226</v>
      </c>
      <c r="B236" s="198">
        <f>Data!B236</f>
        <v>20</v>
      </c>
      <c r="D236" s="73">
        <f t="shared" si="185"/>
        <v>4</v>
      </c>
      <c r="F236" s="86">
        <f t="shared" si="235"/>
        <v>4</v>
      </c>
      <c r="G236" s="86" t="str">
        <f t="shared" si="186"/>
        <v>W</v>
      </c>
      <c r="H236" s="64" t="str">
        <f t="shared" si="187"/>
        <v>N</v>
      </c>
      <c r="I236" s="64" t="str">
        <f t="shared" si="188"/>
        <v xml:space="preserve"> </v>
      </c>
      <c r="J236" s="64" t="str">
        <f t="shared" si="189"/>
        <v xml:space="preserve"> </v>
      </c>
      <c r="K236" s="82" t="str">
        <f t="shared" si="234"/>
        <v>0</v>
      </c>
      <c r="L236" s="82">
        <f t="shared" si="236"/>
        <v>24</v>
      </c>
      <c r="M236" s="83">
        <f t="shared" si="237"/>
        <v>-38</v>
      </c>
      <c r="N236" s="64" t="str">
        <f t="shared" si="215"/>
        <v>Y</v>
      </c>
      <c r="O236" s="81" t="str">
        <f t="shared" si="230"/>
        <v>0</v>
      </c>
      <c r="P236" s="81">
        <f t="shared" si="231"/>
        <v>24</v>
      </c>
      <c r="Q236" s="85">
        <f t="shared" si="232"/>
        <v>-62</v>
      </c>
      <c r="R236" s="64" t="str">
        <f t="shared" si="233"/>
        <v>Y</v>
      </c>
      <c r="S236" s="87">
        <f t="shared" si="220"/>
        <v>56</v>
      </c>
      <c r="T236" s="86" t="str">
        <f t="shared" si="190"/>
        <v>W</v>
      </c>
      <c r="U236" s="64" t="str">
        <f t="shared" si="191"/>
        <v>N</v>
      </c>
      <c r="V236" s="64" t="str">
        <f t="shared" si="192"/>
        <v xml:space="preserve"> </v>
      </c>
      <c r="W236" s="64" t="str">
        <f t="shared" si="193"/>
        <v xml:space="preserve"> </v>
      </c>
      <c r="X236" s="82" t="str">
        <f t="shared" si="221"/>
        <v>0</v>
      </c>
      <c r="Y236" s="82">
        <f t="shared" si="222"/>
        <v>24</v>
      </c>
      <c r="Z236" s="83">
        <f t="shared" si="223"/>
        <v>-144</v>
      </c>
      <c r="AA236" s="64" t="str">
        <f t="shared" si="224"/>
        <v>Y</v>
      </c>
      <c r="AB236" s="81" t="str">
        <f t="shared" si="225"/>
        <v>0</v>
      </c>
      <c r="AC236" s="81">
        <f t="shared" si="226"/>
        <v>24</v>
      </c>
      <c r="AD236" s="85">
        <f t="shared" si="227"/>
        <v>-144</v>
      </c>
      <c r="AE236" s="64" t="str">
        <f t="shared" si="228"/>
        <v>Y</v>
      </c>
      <c r="AF236" s="87">
        <f t="shared" si="229"/>
        <v>54</v>
      </c>
      <c r="AG236" s="93" t="str">
        <f t="shared" si="194"/>
        <v>L</v>
      </c>
      <c r="AH236" s="64" t="str">
        <f t="shared" si="195"/>
        <v>3/4</v>
      </c>
      <c r="AI236" s="64">
        <f t="shared" si="196"/>
        <v>9</v>
      </c>
      <c r="AJ236" s="82">
        <f t="shared" si="197"/>
        <v>8</v>
      </c>
      <c r="AK236" s="82">
        <f t="shared" si="198"/>
        <v>0</v>
      </c>
      <c r="AL236" s="83">
        <f t="shared" si="199"/>
        <v>22</v>
      </c>
      <c r="AM236" s="64" t="str">
        <f t="shared" si="200"/>
        <v>N</v>
      </c>
      <c r="AN236" s="81">
        <f t="shared" si="201"/>
        <v>8</v>
      </c>
      <c r="AO236" s="81">
        <f t="shared" si="202"/>
        <v>0</v>
      </c>
      <c r="AP236" s="85">
        <f t="shared" si="203"/>
        <v>-138</v>
      </c>
      <c r="AQ236" s="64" t="str">
        <f t="shared" si="204"/>
        <v>Y</v>
      </c>
      <c r="AR236" s="87">
        <f t="shared" si="205"/>
        <v>66</v>
      </c>
      <c r="AS236" s="93" t="str">
        <f t="shared" si="206"/>
        <v>L</v>
      </c>
      <c r="AT236" s="64" t="str">
        <f t="shared" si="207"/>
        <v>2/5</v>
      </c>
      <c r="AU236" s="64">
        <f t="shared" si="216"/>
        <v>2</v>
      </c>
      <c r="AV236" s="82">
        <f t="shared" si="208"/>
        <v>8</v>
      </c>
      <c r="AW236" s="82">
        <f t="shared" si="217"/>
        <v>0</v>
      </c>
      <c r="AX236" s="83">
        <f t="shared" si="209"/>
        <v>-80</v>
      </c>
      <c r="AY236" s="64" t="str">
        <f t="shared" si="210"/>
        <v>Y</v>
      </c>
      <c r="AZ236" s="81">
        <f t="shared" si="211"/>
        <v>8</v>
      </c>
      <c r="BA236" s="81">
        <f t="shared" si="218"/>
        <v>0</v>
      </c>
      <c r="BB236" s="85">
        <f t="shared" si="212"/>
        <v>-100</v>
      </c>
      <c r="BC236" s="64" t="str">
        <f t="shared" si="213"/>
        <v>Y</v>
      </c>
      <c r="BD236" s="87">
        <f t="shared" si="219"/>
        <v>52</v>
      </c>
    </row>
    <row r="237" spans="1:56">
      <c r="A237" s="197">
        <f t="shared" si="214"/>
        <v>227</v>
      </c>
      <c r="B237" s="198">
        <f>Data!B237</f>
        <v>34</v>
      </c>
      <c r="D237" s="73">
        <f t="shared" si="185"/>
        <v>6</v>
      </c>
      <c r="F237" s="86">
        <f t="shared" si="235"/>
        <v>5</v>
      </c>
      <c r="G237" s="86" t="str">
        <f t="shared" si="186"/>
        <v xml:space="preserve"> </v>
      </c>
      <c r="H237" s="64" t="str">
        <f t="shared" si="187"/>
        <v>N</v>
      </c>
      <c r="I237" s="64" t="str">
        <f t="shared" si="188"/>
        <v xml:space="preserve"> </v>
      </c>
      <c r="J237" s="64" t="str">
        <f t="shared" si="189"/>
        <v xml:space="preserve"> </v>
      </c>
      <c r="K237" s="82" t="str">
        <f t="shared" si="234"/>
        <v>0</v>
      </c>
      <c r="L237" s="82">
        <f t="shared" si="236"/>
        <v>0</v>
      </c>
      <c r="M237" s="83">
        <f t="shared" si="237"/>
        <v>-38</v>
      </c>
      <c r="N237" s="64" t="str">
        <f t="shared" si="215"/>
        <v>Y</v>
      </c>
      <c r="O237" s="81" t="str">
        <f t="shared" si="230"/>
        <v>0</v>
      </c>
      <c r="P237" s="81">
        <f t="shared" si="231"/>
        <v>0</v>
      </c>
      <c r="Q237" s="85">
        <f t="shared" si="232"/>
        <v>-62</v>
      </c>
      <c r="R237" s="64" t="str">
        <f t="shared" si="233"/>
        <v>Y</v>
      </c>
      <c r="S237" s="87">
        <f t="shared" si="220"/>
        <v>56</v>
      </c>
      <c r="T237" s="86" t="str">
        <f t="shared" si="190"/>
        <v xml:space="preserve"> </v>
      </c>
      <c r="U237" s="64" t="str">
        <f t="shared" si="191"/>
        <v>N</v>
      </c>
      <c r="V237" s="64" t="str">
        <f t="shared" si="192"/>
        <v xml:space="preserve"> </v>
      </c>
      <c r="W237" s="64" t="str">
        <f t="shared" si="193"/>
        <v xml:space="preserve"> </v>
      </c>
      <c r="X237" s="82" t="str">
        <f t="shared" si="221"/>
        <v>0</v>
      </c>
      <c r="Y237" s="82">
        <f t="shared" si="222"/>
        <v>0</v>
      </c>
      <c r="Z237" s="83">
        <f t="shared" si="223"/>
        <v>-144</v>
      </c>
      <c r="AA237" s="64" t="str">
        <f t="shared" si="224"/>
        <v>Y</v>
      </c>
      <c r="AB237" s="81" t="str">
        <f t="shared" si="225"/>
        <v>0</v>
      </c>
      <c r="AC237" s="81">
        <f t="shared" si="226"/>
        <v>0</v>
      </c>
      <c r="AD237" s="85">
        <f t="shared" si="227"/>
        <v>-144</v>
      </c>
      <c r="AE237" s="64" t="str">
        <f t="shared" si="228"/>
        <v>Y</v>
      </c>
      <c r="AF237" s="87">
        <f t="shared" si="229"/>
        <v>54</v>
      </c>
      <c r="AG237" s="93" t="str">
        <f t="shared" si="194"/>
        <v>W</v>
      </c>
      <c r="AH237" s="64" t="str">
        <f t="shared" si="195"/>
        <v>1/6</v>
      </c>
      <c r="AI237" s="64">
        <f t="shared" si="196"/>
        <v>1</v>
      </c>
      <c r="AJ237" s="82">
        <f t="shared" si="197"/>
        <v>2</v>
      </c>
      <c r="AK237" s="82">
        <f t="shared" si="198"/>
        <v>24</v>
      </c>
      <c r="AL237" s="83">
        <f t="shared" si="199"/>
        <v>44</v>
      </c>
      <c r="AM237" s="64" t="str">
        <f t="shared" si="200"/>
        <v>N</v>
      </c>
      <c r="AN237" s="81">
        <f t="shared" si="201"/>
        <v>8</v>
      </c>
      <c r="AO237" s="81">
        <f t="shared" si="202"/>
        <v>24</v>
      </c>
      <c r="AP237" s="85">
        <f t="shared" si="203"/>
        <v>-122</v>
      </c>
      <c r="AQ237" s="64" t="str">
        <f t="shared" si="204"/>
        <v>Y</v>
      </c>
      <c r="AR237" s="87">
        <f t="shared" si="205"/>
        <v>66</v>
      </c>
      <c r="AS237" s="93" t="str">
        <f t="shared" si="206"/>
        <v>L</v>
      </c>
      <c r="AT237" s="64" t="str">
        <f t="shared" si="207"/>
        <v>3/4</v>
      </c>
      <c r="AU237" s="64">
        <f t="shared" si="216"/>
        <v>3</v>
      </c>
      <c r="AV237" s="82">
        <f t="shared" si="208"/>
        <v>8</v>
      </c>
      <c r="AW237" s="82">
        <f t="shared" si="217"/>
        <v>0</v>
      </c>
      <c r="AX237" s="83">
        <f t="shared" si="209"/>
        <v>-88</v>
      </c>
      <c r="AY237" s="64" t="str">
        <f t="shared" si="210"/>
        <v>Y</v>
      </c>
      <c r="AZ237" s="81">
        <f t="shared" si="211"/>
        <v>8</v>
      </c>
      <c r="BA237" s="81">
        <f t="shared" si="218"/>
        <v>0</v>
      </c>
      <c r="BB237" s="85">
        <f t="shared" si="212"/>
        <v>-108</v>
      </c>
      <c r="BC237" s="64" t="str">
        <f t="shared" si="213"/>
        <v>Y</v>
      </c>
      <c r="BD237" s="87">
        <f t="shared" si="219"/>
        <v>52</v>
      </c>
    </row>
    <row r="238" spans="1:56">
      <c r="A238" s="197">
        <f t="shared" si="214"/>
        <v>228</v>
      </c>
      <c r="B238" s="198">
        <f>Data!B238</f>
        <v>0</v>
      </c>
      <c r="D238" s="73">
        <f t="shared" si="185"/>
        <v>0</v>
      </c>
      <c r="F238" s="86">
        <f t="shared" si="235"/>
        <v>6</v>
      </c>
      <c r="G238" s="86" t="str">
        <f t="shared" si="186"/>
        <v xml:space="preserve"> </v>
      </c>
      <c r="H238" s="64" t="str">
        <f t="shared" si="187"/>
        <v>N</v>
      </c>
      <c r="I238" s="64" t="str">
        <f t="shared" si="188"/>
        <v xml:space="preserve"> </v>
      </c>
      <c r="J238" s="64" t="str">
        <f t="shared" si="189"/>
        <v xml:space="preserve"> </v>
      </c>
      <c r="K238" s="82" t="str">
        <f t="shared" si="234"/>
        <v>0</v>
      </c>
      <c r="L238" s="82">
        <f t="shared" si="236"/>
        <v>0</v>
      </c>
      <c r="M238" s="83">
        <f t="shared" si="237"/>
        <v>-38</v>
      </c>
      <c r="N238" s="64" t="str">
        <f t="shared" si="215"/>
        <v>Y</v>
      </c>
      <c r="O238" s="81" t="str">
        <f t="shared" si="230"/>
        <v>0</v>
      </c>
      <c r="P238" s="81">
        <f t="shared" si="231"/>
        <v>0</v>
      </c>
      <c r="Q238" s="85">
        <f t="shared" si="232"/>
        <v>-62</v>
      </c>
      <c r="R238" s="64" t="str">
        <f t="shared" si="233"/>
        <v>Y</v>
      </c>
      <c r="S238" s="87">
        <f t="shared" si="220"/>
        <v>56</v>
      </c>
      <c r="T238" s="86" t="str">
        <f t="shared" si="190"/>
        <v xml:space="preserve"> </v>
      </c>
      <c r="U238" s="64" t="str">
        <f t="shared" si="191"/>
        <v>N</v>
      </c>
      <c r="V238" s="64" t="str">
        <f t="shared" si="192"/>
        <v xml:space="preserve"> </v>
      </c>
      <c r="W238" s="64" t="str">
        <f t="shared" si="193"/>
        <v xml:space="preserve"> </v>
      </c>
      <c r="X238" s="82" t="str">
        <f t="shared" si="221"/>
        <v>0</v>
      </c>
      <c r="Y238" s="82">
        <f t="shared" si="222"/>
        <v>0</v>
      </c>
      <c r="Z238" s="83">
        <f t="shared" si="223"/>
        <v>-144</v>
      </c>
      <c r="AA238" s="64" t="str">
        <f t="shared" si="224"/>
        <v>Y</v>
      </c>
      <c r="AB238" s="81" t="str">
        <f t="shared" si="225"/>
        <v>0</v>
      </c>
      <c r="AC238" s="81">
        <f t="shared" si="226"/>
        <v>0</v>
      </c>
      <c r="AD238" s="85">
        <f t="shared" si="227"/>
        <v>-144</v>
      </c>
      <c r="AE238" s="64" t="str">
        <f t="shared" si="228"/>
        <v>Y</v>
      </c>
      <c r="AF238" s="87">
        <f t="shared" si="229"/>
        <v>54</v>
      </c>
      <c r="AG238" s="93" t="str">
        <f t="shared" si="194"/>
        <v>W</v>
      </c>
      <c r="AH238" s="64" t="str">
        <f t="shared" si="195"/>
        <v>1/6</v>
      </c>
      <c r="AI238" s="64">
        <f t="shared" si="196"/>
        <v>1</v>
      </c>
      <c r="AJ238" s="82">
        <f t="shared" si="197"/>
        <v>2</v>
      </c>
      <c r="AK238" s="82">
        <f t="shared" si="198"/>
        <v>6</v>
      </c>
      <c r="AL238" s="83">
        <f t="shared" si="199"/>
        <v>48</v>
      </c>
      <c r="AM238" s="64" t="str">
        <f t="shared" si="200"/>
        <v>N</v>
      </c>
      <c r="AN238" s="81">
        <f t="shared" si="201"/>
        <v>8</v>
      </c>
      <c r="AO238" s="81">
        <f t="shared" si="202"/>
        <v>24</v>
      </c>
      <c r="AP238" s="85">
        <f t="shared" si="203"/>
        <v>-106</v>
      </c>
      <c r="AQ238" s="64" t="str">
        <f t="shared" si="204"/>
        <v>Y</v>
      </c>
      <c r="AR238" s="87">
        <f t="shared" si="205"/>
        <v>66</v>
      </c>
      <c r="AS238" s="93" t="str">
        <f t="shared" si="206"/>
        <v>L</v>
      </c>
      <c r="AT238" s="64" t="str">
        <f t="shared" si="207"/>
        <v>1/6</v>
      </c>
      <c r="AU238" s="64">
        <f t="shared" si="216"/>
        <v>4</v>
      </c>
      <c r="AV238" s="82">
        <f t="shared" si="208"/>
        <v>8</v>
      </c>
      <c r="AW238" s="82">
        <f t="shared" si="217"/>
        <v>0</v>
      </c>
      <c r="AX238" s="83">
        <f t="shared" si="209"/>
        <v>-96</v>
      </c>
      <c r="AY238" s="64" t="str">
        <f t="shared" si="210"/>
        <v>Y</v>
      </c>
      <c r="AZ238" s="81">
        <f t="shared" si="211"/>
        <v>8</v>
      </c>
      <c r="BA238" s="81">
        <f t="shared" si="218"/>
        <v>0</v>
      </c>
      <c r="BB238" s="85">
        <f t="shared" si="212"/>
        <v>-116</v>
      </c>
      <c r="BC238" s="64" t="str">
        <f t="shared" si="213"/>
        <v>Y</v>
      </c>
      <c r="BD238" s="87">
        <f t="shared" si="219"/>
        <v>52</v>
      </c>
    </row>
    <row r="239" spans="1:56">
      <c r="A239" s="197">
        <f t="shared" si="214"/>
        <v>229</v>
      </c>
      <c r="B239" s="198">
        <f>Data!B239</f>
        <v>3</v>
      </c>
      <c r="D239" s="73">
        <f t="shared" si="185"/>
        <v>1</v>
      </c>
      <c r="F239" s="86">
        <f t="shared" si="235"/>
        <v>1</v>
      </c>
      <c r="G239" s="86" t="str">
        <f t="shared" si="186"/>
        <v xml:space="preserve"> </v>
      </c>
      <c r="H239" s="64" t="str">
        <f t="shared" si="187"/>
        <v>Y</v>
      </c>
      <c r="I239" s="64" t="str">
        <f t="shared" si="188"/>
        <v>1/6</v>
      </c>
      <c r="J239" s="64">
        <f t="shared" si="189"/>
        <v>1</v>
      </c>
      <c r="K239" s="82">
        <f t="shared" si="234"/>
        <v>8</v>
      </c>
      <c r="L239" s="82">
        <f t="shared" si="236"/>
        <v>0</v>
      </c>
      <c r="M239" s="83">
        <f t="shared" si="237"/>
        <v>-46</v>
      </c>
      <c r="N239" s="64" t="str">
        <f t="shared" si="215"/>
        <v>Y</v>
      </c>
      <c r="O239" s="81">
        <f t="shared" si="230"/>
        <v>8</v>
      </c>
      <c r="P239" s="81">
        <f t="shared" si="231"/>
        <v>0</v>
      </c>
      <c r="Q239" s="85">
        <f t="shared" si="232"/>
        <v>-70</v>
      </c>
      <c r="R239" s="64" t="str">
        <f t="shared" si="233"/>
        <v>Y</v>
      </c>
      <c r="S239" s="87">
        <f t="shared" si="220"/>
        <v>56</v>
      </c>
      <c r="T239" s="86" t="str">
        <f t="shared" si="190"/>
        <v xml:space="preserve"> </v>
      </c>
      <c r="U239" s="64" t="str">
        <f t="shared" si="191"/>
        <v>Y</v>
      </c>
      <c r="V239" s="64" t="str">
        <f t="shared" si="192"/>
        <v>1/6</v>
      </c>
      <c r="W239" s="64">
        <f t="shared" si="193"/>
        <v>1</v>
      </c>
      <c r="X239" s="82">
        <f t="shared" si="221"/>
        <v>8</v>
      </c>
      <c r="Y239" s="82">
        <f t="shared" si="222"/>
        <v>0</v>
      </c>
      <c r="Z239" s="83">
        <f t="shared" si="223"/>
        <v>-152</v>
      </c>
      <c r="AA239" s="64" t="str">
        <f t="shared" si="224"/>
        <v>Y</v>
      </c>
      <c r="AB239" s="81">
        <f t="shared" si="225"/>
        <v>8</v>
      </c>
      <c r="AC239" s="81">
        <f t="shared" si="226"/>
        <v>0</v>
      </c>
      <c r="AD239" s="85">
        <f t="shared" si="227"/>
        <v>-152</v>
      </c>
      <c r="AE239" s="64" t="str">
        <f t="shared" si="228"/>
        <v>Y</v>
      </c>
      <c r="AF239" s="87">
        <f t="shared" si="229"/>
        <v>54</v>
      </c>
      <c r="AG239" s="93" t="str">
        <f t="shared" si="194"/>
        <v>L</v>
      </c>
      <c r="AH239" s="64" t="str">
        <f t="shared" si="195"/>
        <v>2/5</v>
      </c>
      <c r="AI239" s="64">
        <f t="shared" si="196"/>
        <v>2</v>
      </c>
      <c r="AJ239" s="82">
        <f t="shared" si="197"/>
        <v>2</v>
      </c>
      <c r="AK239" s="82">
        <f t="shared" si="198"/>
        <v>0</v>
      </c>
      <c r="AL239" s="83">
        <f t="shared" si="199"/>
        <v>46</v>
      </c>
      <c r="AM239" s="64" t="str">
        <f t="shared" si="200"/>
        <v>N</v>
      </c>
      <c r="AN239" s="81">
        <f t="shared" si="201"/>
        <v>8</v>
      </c>
      <c r="AO239" s="81">
        <f t="shared" si="202"/>
        <v>0</v>
      </c>
      <c r="AP239" s="85">
        <f t="shared" si="203"/>
        <v>-114</v>
      </c>
      <c r="AQ239" s="64" t="str">
        <f t="shared" si="204"/>
        <v>Y</v>
      </c>
      <c r="AR239" s="87">
        <f t="shared" si="205"/>
        <v>66</v>
      </c>
      <c r="AS239" s="93" t="str">
        <f t="shared" si="206"/>
        <v>L</v>
      </c>
      <c r="AT239" s="64" t="str">
        <f t="shared" si="207"/>
        <v>2/5</v>
      </c>
      <c r="AU239" s="64">
        <f t="shared" si="216"/>
        <v>5</v>
      </c>
      <c r="AV239" s="82">
        <f t="shared" si="208"/>
        <v>8</v>
      </c>
      <c r="AW239" s="82">
        <f t="shared" si="217"/>
        <v>0</v>
      </c>
      <c r="AX239" s="83">
        <f t="shared" si="209"/>
        <v>-104</v>
      </c>
      <c r="AY239" s="64" t="str">
        <f t="shared" si="210"/>
        <v>Y</v>
      </c>
      <c r="AZ239" s="81">
        <f t="shared" si="211"/>
        <v>8</v>
      </c>
      <c r="BA239" s="81">
        <f t="shared" si="218"/>
        <v>0</v>
      </c>
      <c r="BB239" s="85">
        <f t="shared" si="212"/>
        <v>-124</v>
      </c>
      <c r="BC239" s="64" t="str">
        <f t="shared" si="213"/>
        <v>Y</v>
      </c>
      <c r="BD239" s="87">
        <f t="shared" si="219"/>
        <v>52</v>
      </c>
    </row>
    <row r="240" spans="1:56">
      <c r="A240" s="197">
        <f t="shared" si="214"/>
        <v>230</v>
      </c>
      <c r="B240" s="198">
        <f>Data!B240</f>
        <v>13</v>
      </c>
      <c r="D240" s="73">
        <f t="shared" si="185"/>
        <v>3</v>
      </c>
      <c r="F240" s="86">
        <f t="shared" si="235"/>
        <v>2</v>
      </c>
      <c r="G240" s="86" t="str">
        <f t="shared" si="186"/>
        <v>W</v>
      </c>
      <c r="H240" s="64" t="str">
        <f t="shared" si="187"/>
        <v>N</v>
      </c>
      <c r="I240" s="64" t="str">
        <f t="shared" si="188"/>
        <v xml:space="preserve"> </v>
      </c>
      <c r="J240" s="64" t="str">
        <f t="shared" si="189"/>
        <v xml:space="preserve"> </v>
      </c>
      <c r="K240" s="82" t="str">
        <f t="shared" si="234"/>
        <v>0</v>
      </c>
      <c r="L240" s="82">
        <f t="shared" si="236"/>
        <v>24</v>
      </c>
      <c r="M240" s="83">
        <f t="shared" si="237"/>
        <v>-22</v>
      </c>
      <c r="N240" s="64" t="str">
        <f t="shared" si="215"/>
        <v>Y</v>
      </c>
      <c r="O240" s="81" t="str">
        <f t="shared" si="230"/>
        <v>0</v>
      </c>
      <c r="P240" s="81">
        <f t="shared" si="231"/>
        <v>24</v>
      </c>
      <c r="Q240" s="85">
        <f t="shared" si="232"/>
        <v>-46</v>
      </c>
      <c r="R240" s="64" t="str">
        <f t="shared" si="233"/>
        <v>Y</v>
      </c>
      <c r="S240" s="87">
        <f t="shared" si="220"/>
        <v>56</v>
      </c>
      <c r="T240" s="86" t="str">
        <f t="shared" si="190"/>
        <v>W</v>
      </c>
      <c r="U240" s="64" t="str">
        <f t="shared" si="191"/>
        <v>N</v>
      </c>
      <c r="V240" s="64" t="str">
        <f t="shared" si="192"/>
        <v xml:space="preserve"> </v>
      </c>
      <c r="W240" s="64" t="str">
        <f t="shared" si="193"/>
        <v xml:space="preserve"> </v>
      </c>
      <c r="X240" s="82" t="str">
        <f t="shared" si="221"/>
        <v>0</v>
      </c>
      <c r="Y240" s="82">
        <f t="shared" si="222"/>
        <v>24</v>
      </c>
      <c r="Z240" s="83">
        <f t="shared" si="223"/>
        <v>-128</v>
      </c>
      <c r="AA240" s="64" t="str">
        <f t="shared" si="224"/>
        <v>Y</v>
      </c>
      <c r="AB240" s="81" t="str">
        <f t="shared" si="225"/>
        <v>0</v>
      </c>
      <c r="AC240" s="81">
        <f t="shared" si="226"/>
        <v>24</v>
      </c>
      <c r="AD240" s="85">
        <f t="shared" si="227"/>
        <v>-128</v>
      </c>
      <c r="AE240" s="64" t="str">
        <f t="shared" si="228"/>
        <v>Y</v>
      </c>
      <c r="AF240" s="87">
        <f t="shared" si="229"/>
        <v>54</v>
      </c>
      <c r="AG240" s="93" t="str">
        <f t="shared" si="194"/>
        <v>L</v>
      </c>
      <c r="AH240" s="64" t="str">
        <f t="shared" si="195"/>
        <v>3/4</v>
      </c>
      <c r="AI240" s="64">
        <f t="shared" si="196"/>
        <v>3</v>
      </c>
      <c r="AJ240" s="82">
        <f t="shared" si="197"/>
        <v>4</v>
      </c>
      <c r="AK240" s="82">
        <f t="shared" si="198"/>
        <v>0</v>
      </c>
      <c r="AL240" s="83">
        <f t="shared" si="199"/>
        <v>42</v>
      </c>
      <c r="AM240" s="64" t="str">
        <f t="shared" si="200"/>
        <v>N</v>
      </c>
      <c r="AN240" s="81">
        <f t="shared" si="201"/>
        <v>8</v>
      </c>
      <c r="AO240" s="81">
        <f t="shared" si="202"/>
        <v>0</v>
      </c>
      <c r="AP240" s="85">
        <f t="shared" si="203"/>
        <v>-122</v>
      </c>
      <c r="AQ240" s="64" t="str">
        <f t="shared" si="204"/>
        <v>Y</v>
      </c>
      <c r="AR240" s="87">
        <f t="shared" si="205"/>
        <v>66</v>
      </c>
      <c r="AS240" s="93" t="str">
        <f t="shared" si="206"/>
        <v>L</v>
      </c>
      <c r="AT240" s="64" t="str">
        <f t="shared" si="207"/>
        <v>3/4</v>
      </c>
      <c r="AU240" s="64">
        <f t="shared" si="216"/>
        <v>6</v>
      </c>
      <c r="AV240" s="82">
        <f t="shared" si="208"/>
        <v>8</v>
      </c>
      <c r="AW240" s="82">
        <f t="shared" si="217"/>
        <v>0</v>
      </c>
      <c r="AX240" s="83">
        <f t="shared" si="209"/>
        <v>-112</v>
      </c>
      <c r="AY240" s="64" t="str">
        <f t="shared" si="210"/>
        <v>Y</v>
      </c>
      <c r="AZ240" s="81">
        <f t="shared" si="211"/>
        <v>8</v>
      </c>
      <c r="BA240" s="81">
        <f t="shared" si="218"/>
        <v>0</v>
      </c>
      <c r="BB240" s="85">
        <f t="shared" si="212"/>
        <v>-132</v>
      </c>
      <c r="BC240" s="64" t="str">
        <f t="shared" si="213"/>
        <v>Y</v>
      </c>
      <c r="BD240" s="87">
        <f t="shared" si="219"/>
        <v>52</v>
      </c>
    </row>
    <row r="241" spans="1:56">
      <c r="A241" s="197">
        <f t="shared" si="214"/>
        <v>231</v>
      </c>
      <c r="B241" s="198">
        <f>Data!B241</f>
        <v>33</v>
      </c>
      <c r="D241" s="73">
        <f t="shared" si="185"/>
        <v>6</v>
      </c>
      <c r="F241" s="86">
        <f t="shared" si="235"/>
        <v>3</v>
      </c>
      <c r="G241" s="86" t="str">
        <f t="shared" si="186"/>
        <v xml:space="preserve"> </v>
      </c>
      <c r="H241" s="64" t="str">
        <f t="shared" si="187"/>
        <v>N</v>
      </c>
      <c r="I241" s="64" t="str">
        <f t="shared" si="188"/>
        <v xml:space="preserve"> </v>
      </c>
      <c r="J241" s="64" t="str">
        <f t="shared" si="189"/>
        <v xml:space="preserve"> </v>
      </c>
      <c r="K241" s="82" t="str">
        <f t="shared" si="234"/>
        <v>0</v>
      </c>
      <c r="L241" s="82">
        <f t="shared" si="236"/>
        <v>0</v>
      </c>
      <c r="M241" s="83">
        <f t="shared" si="237"/>
        <v>-22</v>
      </c>
      <c r="N241" s="64" t="str">
        <f t="shared" si="215"/>
        <v>Y</v>
      </c>
      <c r="O241" s="81" t="str">
        <f t="shared" si="230"/>
        <v>0</v>
      </c>
      <c r="P241" s="81">
        <f t="shared" si="231"/>
        <v>0</v>
      </c>
      <c r="Q241" s="85">
        <f t="shared" si="232"/>
        <v>-46</v>
      </c>
      <c r="R241" s="64" t="str">
        <f t="shared" si="233"/>
        <v>Y</v>
      </c>
      <c r="S241" s="87">
        <f t="shared" si="220"/>
        <v>56</v>
      </c>
      <c r="T241" s="86" t="str">
        <f t="shared" si="190"/>
        <v xml:space="preserve"> </v>
      </c>
      <c r="U241" s="64" t="str">
        <f t="shared" si="191"/>
        <v>N</v>
      </c>
      <c r="V241" s="64" t="str">
        <f t="shared" si="192"/>
        <v xml:space="preserve"> </v>
      </c>
      <c r="W241" s="64" t="str">
        <f t="shared" si="193"/>
        <v xml:space="preserve"> </v>
      </c>
      <c r="X241" s="82" t="str">
        <f t="shared" si="221"/>
        <v>0</v>
      </c>
      <c r="Y241" s="82">
        <f t="shared" si="222"/>
        <v>0</v>
      </c>
      <c r="Z241" s="83">
        <f t="shared" si="223"/>
        <v>-128</v>
      </c>
      <c r="AA241" s="64" t="str">
        <f t="shared" si="224"/>
        <v>Y</v>
      </c>
      <c r="AB241" s="81" t="str">
        <f t="shared" si="225"/>
        <v>0</v>
      </c>
      <c r="AC241" s="81">
        <f t="shared" si="226"/>
        <v>0</v>
      </c>
      <c r="AD241" s="85">
        <f t="shared" si="227"/>
        <v>-128</v>
      </c>
      <c r="AE241" s="64" t="str">
        <f t="shared" si="228"/>
        <v>Y</v>
      </c>
      <c r="AF241" s="87">
        <f t="shared" si="229"/>
        <v>54</v>
      </c>
      <c r="AG241" s="93" t="str">
        <f t="shared" si="194"/>
        <v>W</v>
      </c>
      <c r="AH241" s="64" t="str">
        <f t="shared" si="195"/>
        <v>1/6</v>
      </c>
      <c r="AI241" s="64">
        <f t="shared" si="196"/>
        <v>1</v>
      </c>
      <c r="AJ241" s="82">
        <f t="shared" si="197"/>
        <v>2</v>
      </c>
      <c r="AK241" s="82">
        <f t="shared" si="198"/>
        <v>12</v>
      </c>
      <c r="AL241" s="83">
        <f t="shared" si="199"/>
        <v>52</v>
      </c>
      <c r="AM241" s="64" t="str">
        <f t="shared" si="200"/>
        <v>N</v>
      </c>
      <c r="AN241" s="81">
        <f t="shared" si="201"/>
        <v>8</v>
      </c>
      <c r="AO241" s="81">
        <f t="shared" si="202"/>
        <v>24</v>
      </c>
      <c r="AP241" s="85">
        <f t="shared" si="203"/>
        <v>-106</v>
      </c>
      <c r="AQ241" s="64" t="str">
        <f t="shared" si="204"/>
        <v>Y</v>
      </c>
      <c r="AR241" s="87">
        <f t="shared" si="205"/>
        <v>66</v>
      </c>
      <c r="AS241" s="93" t="str">
        <f t="shared" si="206"/>
        <v>W</v>
      </c>
      <c r="AT241" s="64" t="str">
        <f t="shared" si="207"/>
        <v>1/6</v>
      </c>
      <c r="AU241" s="64">
        <f t="shared" si="216"/>
        <v>1</v>
      </c>
      <c r="AV241" s="82">
        <f t="shared" si="208"/>
        <v>8</v>
      </c>
      <c r="AW241" s="82">
        <f t="shared" si="217"/>
        <v>24</v>
      </c>
      <c r="AX241" s="83">
        <f t="shared" si="209"/>
        <v>-96</v>
      </c>
      <c r="AY241" s="64" t="str">
        <f t="shared" si="210"/>
        <v>Y</v>
      </c>
      <c r="AZ241" s="81">
        <f t="shared" si="211"/>
        <v>8</v>
      </c>
      <c r="BA241" s="81">
        <f t="shared" si="218"/>
        <v>24</v>
      </c>
      <c r="BB241" s="85">
        <f t="shared" si="212"/>
        <v>-116</v>
      </c>
      <c r="BC241" s="64" t="str">
        <f t="shared" si="213"/>
        <v>Y</v>
      </c>
      <c r="BD241" s="87">
        <f t="shared" si="219"/>
        <v>52</v>
      </c>
    </row>
    <row r="242" spans="1:56">
      <c r="A242" s="197">
        <f t="shared" si="214"/>
        <v>232</v>
      </c>
      <c r="B242" s="198">
        <f>Data!B242</f>
        <v>15</v>
      </c>
      <c r="D242" s="73">
        <f t="shared" si="185"/>
        <v>3</v>
      </c>
      <c r="F242" s="86">
        <f t="shared" si="235"/>
        <v>4</v>
      </c>
      <c r="G242" s="86" t="str">
        <f t="shared" si="186"/>
        <v xml:space="preserve"> </v>
      </c>
      <c r="H242" s="64" t="str">
        <f t="shared" si="187"/>
        <v>N</v>
      </c>
      <c r="I242" s="64" t="str">
        <f t="shared" si="188"/>
        <v xml:space="preserve"> </v>
      </c>
      <c r="J242" s="64" t="str">
        <f t="shared" si="189"/>
        <v xml:space="preserve"> </v>
      </c>
      <c r="K242" s="82" t="str">
        <f t="shared" si="234"/>
        <v>0</v>
      </c>
      <c r="L242" s="82">
        <f t="shared" si="236"/>
        <v>0</v>
      </c>
      <c r="M242" s="83">
        <f t="shared" si="237"/>
        <v>-22</v>
      </c>
      <c r="N242" s="64" t="str">
        <f t="shared" si="215"/>
        <v>Y</v>
      </c>
      <c r="O242" s="81" t="str">
        <f t="shared" si="230"/>
        <v>0</v>
      </c>
      <c r="P242" s="81">
        <f t="shared" si="231"/>
        <v>0</v>
      </c>
      <c r="Q242" s="85">
        <f t="shared" si="232"/>
        <v>-46</v>
      </c>
      <c r="R242" s="64" t="str">
        <f t="shared" si="233"/>
        <v>Y</v>
      </c>
      <c r="S242" s="87">
        <f t="shared" si="220"/>
        <v>56</v>
      </c>
      <c r="T242" s="86" t="str">
        <f t="shared" si="190"/>
        <v xml:space="preserve"> </v>
      </c>
      <c r="U242" s="64" t="str">
        <f t="shared" si="191"/>
        <v>N</v>
      </c>
      <c r="V242" s="64" t="str">
        <f t="shared" si="192"/>
        <v xml:space="preserve"> </v>
      </c>
      <c r="W242" s="64" t="str">
        <f t="shared" si="193"/>
        <v xml:space="preserve"> </v>
      </c>
      <c r="X242" s="82" t="str">
        <f t="shared" si="221"/>
        <v>0</v>
      </c>
      <c r="Y242" s="82">
        <f t="shared" si="222"/>
        <v>0</v>
      </c>
      <c r="Z242" s="83">
        <f t="shared" si="223"/>
        <v>-128</v>
      </c>
      <c r="AA242" s="64" t="str">
        <f t="shared" si="224"/>
        <v>Y</v>
      </c>
      <c r="AB242" s="81" t="str">
        <f t="shared" si="225"/>
        <v>0</v>
      </c>
      <c r="AC242" s="81">
        <f t="shared" si="226"/>
        <v>0</v>
      </c>
      <c r="AD242" s="85">
        <f t="shared" si="227"/>
        <v>-128</v>
      </c>
      <c r="AE242" s="64" t="str">
        <f t="shared" si="228"/>
        <v>Y</v>
      </c>
      <c r="AF242" s="87">
        <f t="shared" si="229"/>
        <v>54</v>
      </c>
      <c r="AG242" s="93" t="str">
        <f t="shared" si="194"/>
        <v>W</v>
      </c>
      <c r="AH242" s="64" t="str">
        <f t="shared" si="195"/>
        <v>1/6</v>
      </c>
      <c r="AI242" s="64">
        <f t="shared" si="196"/>
        <v>1</v>
      </c>
      <c r="AJ242" s="82">
        <f t="shared" si="197"/>
        <v>2</v>
      </c>
      <c r="AK242" s="82">
        <f t="shared" si="198"/>
        <v>6</v>
      </c>
      <c r="AL242" s="83">
        <f t="shared" si="199"/>
        <v>56</v>
      </c>
      <c r="AM242" s="64" t="str">
        <f t="shared" si="200"/>
        <v>N</v>
      </c>
      <c r="AN242" s="81">
        <f t="shared" si="201"/>
        <v>8</v>
      </c>
      <c r="AO242" s="81">
        <f t="shared" si="202"/>
        <v>24</v>
      </c>
      <c r="AP242" s="85">
        <f t="shared" si="203"/>
        <v>-90</v>
      </c>
      <c r="AQ242" s="64" t="str">
        <f t="shared" si="204"/>
        <v>Y</v>
      </c>
      <c r="AR242" s="87">
        <f t="shared" si="205"/>
        <v>66</v>
      </c>
      <c r="AS242" s="93" t="str">
        <f t="shared" si="206"/>
        <v>W</v>
      </c>
      <c r="AT242" s="64" t="str">
        <f t="shared" si="207"/>
        <v>1/6</v>
      </c>
      <c r="AU242" s="64">
        <f t="shared" si="216"/>
        <v>1</v>
      </c>
      <c r="AV242" s="82">
        <f t="shared" si="208"/>
        <v>8</v>
      </c>
      <c r="AW242" s="82">
        <f t="shared" si="217"/>
        <v>24</v>
      </c>
      <c r="AX242" s="83">
        <f t="shared" si="209"/>
        <v>-80</v>
      </c>
      <c r="AY242" s="64" t="str">
        <f t="shared" si="210"/>
        <v>Y</v>
      </c>
      <c r="AZ242" s="81">
        <f t="shared" si="211"/>
        <v>8</v>
      </c>
      <c r="BA242" s="81">
        <f t="shared" si="218"/>
        <v>24</v>
      </c>
      <c r="BB242" s="85">
        <f t="shared" si="212"/>
        <v>-100</v>
      </c>
      <c r="BC242" s="64" t="str">
        <f t="shared" si="213"/>
        <v>Y</v>
      </c>
      <c r="BD242" s="87">
        <f t="shared" si="219"/>
        <v>52</v>
      </c>
    </row>
    <row r="243" spans="1:56">
      <c r="A243" s="197">
        <f t="shared" si="214"/>
        <v>233</v>
      </c>
      <c r="B243" s="198">
        <f>Data!B243</f>
        <v>13</v>
      </c>
      <c r="D243" s="73">
        <f t="shared" si="185"/>
        <v>3</v>
      </c>
      <c r="F243" s="86">
        <f t="shared" si="235"/>
        <v>5</v>
      </c>
      <c r="G243" s="86" t="str">
        <f t="shared" si="186"/>
        <v xml:space="preserve"> </v>
      </c>
      <c r="H243" s="64" t="str">
        <f t="shared" si="187"/>
        <v>N</v>
      </c>
      <c r="I243" s="64" t="str">
        <f t="shared" si="188"/>
        <v xml:space="preserve"> </v>
      </c>
      <c r="J243" s="64" t="str">
        <f t="shared" si="189"/>
        <v xml:space="preserve"> </v>
      </c>
      <c r="K243" s="82" t="str">
        <f t="shared" si="234"/>
        <v>0</v>
      </c>
      <c r="L243" s="82">
        <f t="shared" si="236"/>
        <v>0</v>
      </c>
      <c r="M243" s="83">
        <f t="shared" si="237"/>
        <v>-22</v>
      </c>
      <c r="N243" s="64" t="str">
        <f t="shared" si="215"/>
        <v>Y</v>
      </c>
      <c r="O243" s="81" t="str">
        <f t="shared" si="230"/>
        <v>0</v>
      </c>
      <c r="P243" s="81">
        <f t="shared" si="231"/>
        <v>0</v>
      </c>
      <c r="Q243" s="85">
        <f t="shared" si="232"/>
        <v>-46</v>
      </c>
      <c r="R243" s="64" t="str">
        <f t="shared" si="233"/>
        <v>Y</v>
      </c>
      <c r="S243" s="87">
        <f t="shared" si="220"/>
        <v>56</v>
      </c>
      <c r="T243" s="86" t="str">
        <f t="shared" si="190"/>
        <v xml:space="preserve"> </v>
      </c>
      <c r="U243" s="64" t="str">
        <f t="shared" si="191"/>
        <v>N</v>
      </c>
      <c r="V243" s="64" t="str">
        <f t="shared" si="192"/>
        <v xml:space="preserve"> </v>
      </c>
      <c r="W243" s="64" t="str">
        <f t="shared" si="193"/>
        <v xml:space="preserve"> </v>
      </c>
      <c r="X243" s="82" t="str">
        <f t="shared" si="221"/>
        <v>0</v>
      </c>
      <c r="Y243" s="82">
        <f t="shared" si="222"/>
        <v>0</v>
      </c>
      <c r="Z243" s="83">
        <f t="shared" si="223"/>
        <v>-128</v>
      </c>
      <c r="AA243" s="64" t="str">
        <f t="shared" si="224"/>
        <v>Y</v>
      </c>
      <c r="AB243" s="81" t="str">
        <f t="shared" si="225"/>
        <v>0</v>
      </c>
      <c r="AC243" s="81">
        <f t="shared" si="226"/>
        <v>0</v>
      </c>
      <c r="AD243" s="85">
        <f t="shared" si="227"/>
        <v>-128</v>
      </c>
      <c r="AE243" s="64" t="str">
        <f t="shared" si="228"/>
        <v>Y</v>
      </c>
      <c r="AF243" s="87">
        <f t="shared" si="229"/>
        <v>54</v>
      </c>
      <c r="AG243" s="93" t="str">
        <f t="shared" si="194"/>
        <v>L</v>
      </c>
      <c r="AH243" s="64" t="str">
        <f t="shared" si="195"/>
        <v>2/5</v>
      </c>
      <c r="AI243" s="64">
        <f t="shared" si="196"/>
        <v>2</v>
      </c>
      <c r="AJ243" s="82">
        <f t="shared" si="197"/>
        <v>2</v>
      </c>
      <c r="AK243" s="82">
        <f t="shared" si="198"/>
        <v>0</v>
      </c>
      <c r="AL243" s="83">
        <f t="shared" si="199"/>
        <v>54</v>
      </c>
      <c r="AM243" s="64" t="str">
        <f t="shared" si="200"/>
        <v>N</v>
      </c>
      <c r="AN243" s="81">
        <f t="shared" si="201"/>
        <v>8</v>
      </c>
      <c r="AO243" s="81">
        <f t="shared" si="202"/>
        <v>0</v>
      </c>
      <c r="AP243" s="85">
        <f t="shared" si="203"/>
        <v>-98</v>
      </c>
      <c r="AQ243" s="64" t="str">
        <f t="shared" si="204"/>
        <v>Y</v>
      </c>
      <c r="AR243" s="87">
        <f t="shared" si="205"/>
        <v>66</v>
      </c>
      <c r="AS243" s="93" t="str">
        <f t="shared" si="206"/>
        <v>L</v>
      </c>
      <c r="AT243" s="64" t="str">
        <f t="shared" si="207"/>
        <v>2/5</v>
      </c>
      <c r="AU243" s="64">
        <f t="shared" si="216"/>
        <v>2</v>
      </c>
      <c r="AV243" s="82">
        <f t="shared" si="208"/>
        <v>8</v>
      </c>
      <c r="AW243" s="82">
        <f t="shared" si="217"/>
        <v>0</v>
      </c>
      <c r="AX243" s="83">
        <f t="shared" si="209"/>
        <v>-88</v>
      </c>
      <c r="AY243" s="64" t="str">
        <f t="shared" si="210"/>
        <v>Y</v>
      </c>
      <c r="AZ243" s="81">
        <f t="shared" si="211"/>
        <v>8</v>
      </c>
      <c r="BA243" s="81">
        <f t="shared" si="218"/>
        <v>0</v>
      </c>
      <c r="BB243" s="85">
        <f t="shared" si="212"/>
        <v>-108</v>
      </c>
      <c r="BC243" s="64" t="str">
        <f t="shared" si="213"/>
        <v>Y</v>
      </c>
      <c r="BD243" s="87">
        <f t="shared" si="219"/>
        <v>52</v>
      </c>
    </row>
    <row r="244" spans="1:56">
      <c r="A244" s="197">
        <f t="shared" si="214"/>
        <v>234</v>
      </c>
      <c r="B244" s="198">
        <f>Data!B244</f>
        <v>26</v>
      </c>
      <c r="D244" s="73">
        <f t="shared" si="185"/>
        <v>5</v>
      </c>
      <c r="F244" s="86">
        <f t="shared" si="235"/>
        <v>6</v>
      </c>
      <c r="G244" s="86" t="str">
        <f t="shared" si="186"/>
        <v xml:space="preserve"> </v>
      </c>
      <c r="H244" s="64" t="str">
        <f t="shared" si="187"/>
        <v>N</v>
      </c>
      <c r="I244" s="64" t="str">
        <f t="shared" si="188"/>
        <v xml:space="preserve"> </v>
      </c>
      <c r="J244" s="64" t="str">
        <f t="shared" si="189"/>
        <v xml:space="preserve"> </v>
      </c>
      <c r="K244" s="82" t="str">
        <f t="shared" si="234"/>
        <v>0</v>
      </c>
      <c r="L244" s="82">
        <f t="shared" si="236"/>
        <v>0</v>
      </c>
      <c r="M244" s="83">
        <f t="shared" si="237"/>
        <v>-22</v>
      </c>
      <c r="N244" s="64" t="str">
        <f t="shared" si="215"/>
        <v>Y</v>
      </c>
      <c r="O244" s="81" t="str">
        <f t="shared" si="230"/>
        <v>0</v>
      </c>
      <c r="P244" s="81">
        <f t="shared" si="231"/>
        <v>0</v>
      </c>
      <c r="Q244" s="85">
        <f t="shared" si="232"/>
        <v>-46</v>
      </c>
      <c r="R244" s="64" t="str">
        <f t="shared" si="233"/>
        <v>Y</v>
      </c>
      <c r="S244" s="87">
        <f t="shared" si="220"/>
        <v>56</v>
      </c>
      <c r="T244" s="86" t="str">
        <f t="shared" si="190"/>
        <v xml:space="preserve"> </v>
      </c>
      <c r="U244" s="64" t="str">
        <f t="shared" si="191"/>
        <v>N</v>
      </c>
      <c r="V244" s="64" t="str">
        <f t="shared" si="192"/>
        <v xml:space="preserve"> </v>
      </c>
      <c r="W244" s="64" t="str">
        <f t="shared" si="193"/>
        <v xml:space="preserve"> </v>
      </c>
      <c r="X244" s="82" t="str">
        <f t="shared" si="221"/>
        <v>0</v>
      </c>
      <c r="Y244" s="82">
        <f t="shared" si="222"/>
        <v>0</v>
      </c>
      <c r="Z244" s="83">
        <f t="shared" si="223"/>
        <v>-128</v>
      </c>
      <c r="AA244" s="64" t="str">
        <f t="shared" si="224"/>
        <v>Y</v>
      </c>
      <c r="AB244" s="81" t="str">
        <f t="shared" si="225"/>
        <v>0</v>
      </c>
      <c r="AC244" s="81">
        <f t="shared" si="226"/>
        <v>0</v>
      </c>
      <c r="AD244" s="85">
        <f t="shared" si="227"/>
        <v>-128</v>
      </c>
      <c r="AE244" s="64" t="str">
        <f t="shared" si="228"/>
        <v>Y</v>
      </c>
      <c r="AF244" s="87">
        <f t="shared" si="229"/>
        <v>54</v>
      </c>
      <c r="AG244" s="93" t="str">
        <f t="shared" si="194"/>
        <v>L</v>
      </c>
      <c r="AH244" s="64" t="str">
        <f t="shared" si="195"/>
        <v>3/4</v>
      </c>
      <c r="AI244" s="64">
        <f t="shared" si="196"/>
        <v>3</v>
      </c>
      <c r="AJ244" s="82">
        <f t="shared" si="197"/>
        <v>4</v>
      </c>
      <c r="AK244" s="82">
        <f t="shared" si="198"/>
        <v>0</v>
      </c>
      <c r="AL244" s="83">
        <f t="shared" si="199"/>
        <v>50</v>
      </c>
      <c r="AM244" s="64" t="str">
        <f t="shared" si="200"/>
        <v>N</v>
      </c>
      <c r="AN244" s="81">
        <f t="shared" si="201"/>
        <v>8</v>
      </c>
      <c r="AO244" s="81">
        <f t="shared" si="202"/>
        <v>0</v>
      </c>
      <c r="AP244" s="85">
        <f t="shared" si="203"/>
        <v>-106</v>
      </c>
      <c r="AQ244" s="64" t="str">
        <f t="shared" si="204"/>
        <v>Y</v>
      </c>
      <c r="AR244" s="87">
        <f t="shared" si="205"/>
        <v>66</v>
      </c>
      <c r="AS244" s="93" t="str">
        <f t="shared" si="206"/>
        <v>L</v>
      </c>
      <c r="AT244" s="64" t="str">
        <f t="shared" si="207"/>
        <v>3/4</v>
      </c>
      <c r="AU244" s="64">
        <f t="shared" si="216"/>
        <v>3</v>
      </c>
      <c r="AV244" s="82">
        <f t="shared" si="208"/>
        <v>8</v>
      </c>
      <c r="AW244" s="82">
        <f t="shared" si="217"/>
        <v>0</v>
      </c>
      <c r="AX244" s="83">
        <f t="shared" si="209"/>
        <v>-96</v>
      </c>
      <c r="AY244" s="64" t="str">
        <f t="shared" si="210"/>
        <v>Y</v>
      </c>
      <c r="AZ244" s="81">
        <f t="shared" si="211"/>
        <v>8</v>
      </c>
      <c r="BA244" s="81">
        <f t="shared" si="218"/>
        <v>0</v>
      </c>
      <c r="BB244" s="85">
        <f t="shared" si="212"/>
        <v>-116</v>
      </c>
      <c r="BC244" s="64" t="str">
        <f t="shared" si="213"/>
        <v>Y</v>
      </c>
      <c r="BD244" s="87">
        <f t="shared" si="219"/>
        <v>52</v>
      </c>
    </row>
    <row r="245" spans="1:56">
      <c r="A245" s="197">
        <f t="shared" si="214"/>
        <v>235</v>
      </c>
      <c r="B245" s="198">
        <f>Data!B245</f>
        <v>21</v>
      </c>
      <c r="D245" s="73">
        <f t="shared" si="185"/>
        <v>4</v>
      </c>
      <c r="F245" s="86">
        <f t="shared" si="235"/>
        <v>1</v>
      </c>
      <c r="G245" s="86" t="str">
        <f t="shared" si="186"/>
        <v xml:space="preserve"> </v>
      </c>
      <c r="H245" s="64" t="str">
        <f t="shared" si="187"/>
        <v>Y</v>
      </c>
      <c r="I245" s="64" t="str">
        <f t="shared" si="188"/>
        <v>1/6</v>
      </c>
      <c r="J245" s="64">
        <f t="shared" si="189"/>
        <v>1</v>
      </c>
      <c r="K245" s="82">
        <f t="shared" si="234"/>
        <v>8</v>
      </c>
      <c r="L245" s="82">
        <f t="shared" si="236"/>
        <v>0</v>
      </c>
      <c r="M245" s="83">
        <f t="shared" si="237"/>
        <v>-30</v>
      </c>
      <c r="N245" s="64" t="str">
        <f t="shared" si="215"/>
        <v>Y</v>
      </c>
      <c r="O245" s="81">
        <f t="shared" si="230"/>
        <v>8</v>
      </c>
      <c r="P245" s="81">
        <f t="shared" si="231"/>
        <v>0</v>
      </c>
      <c r="Q245" s="85">
        <f t="shared" si="232"/>
        <v>-54</v>
      </c>
      <c r="R245" s="64" t="str">
        <f t="shared" si="233"/>
        <v>Y</v>
      </c>
      <c r="S245" s="87">
        <f t="shared" si="220"/>
        <v>56</v>
      </c>
      <c r="T245" s="86" t="str">
        <f t="shared" si="190"/>
        <v xml:space="preserve"> </v>
      </c>
      <c r="U245" s="64" t="str">
        <f t="shared" si="191"/>
        <v>Y</v>
      </c>
      <c r="V245" s="64" t="str">
        <f t="shared" si="192"/>
        <v>1/6</v>
      </c>
      <c r="W245" s="64">
        <f t="shared" si="193"/>
        <v>1</v>
      </c>
      <c r="X245" s="82">
        <f t="shared" si="221"/>
        <v>8</v>
      </c>
      <c r="Y245" s="82">
        <f t="shared" si="222"/>
        <v>0</v>
      </c>
      <c r="Z245" s="83">
        <f t="shared" si="223"/>
        <v>-136</v>
      </c>
      <c r="AA245" s="64" t="str">
        <f t="shared" si="224"/>
        <v>Y</v>
      </c>
      <c r="AB245" s="81">
        <f t="shared" si="225"/>
        <v>8</v>
      </c>
      <c r="AC245" s="81">
        <f t="shared" si="226"/>
        <v>0</v>
      </c>
      <c r="AD245" s="85">
        <f t="shared" si="227"/>
        <v>-136</v>
      </c>
      <c r="AE245" s="64" t="str">
        <f t="shared" si="228"/>
        <v>Y</v>
      </c>
      <c r="AF245" s="87">
        <f t="shared" si="229"/>
        <v>54</v>
      </c>
      <c r="AG245" s="93" t="str">
        <f t="shared" si="194"/>
        <v>L</v>
      </c>
      <c r="AH245" s="64" t="str">
        <f t="shared" si="195"/>
        <v>3/4</v>
      </c>
      <c r="AI245" s="64">
        <f t="shared" si="196"/>
        <v>4</v>
      </c>
      <c r="AJ245" s="82">
        <f t="shared" si="197"/>
        <v>6</v>
      </c>
      <c r="AK245" s="82">
        <f t="shared" si="198"/>
        <v>0</v>
      </c>
      <c r="AL245" s="83">
        <f t="shared" si="199"/>
        <v>44</v>
      </c>
      <c r="AM245" s="64" t="str">
        <f t="shared" si="200"/>
        <v>N</v>
      </c>
      <c r="AN245" s="81">
        <f t="shared" si="201"/>
        <v>8</v>
      </c>
      <c r="AO245" s="81">
        <f t="shared" si="202"/>
        <v>0</v>
      </c>
      <c r="AP245" s="85">
        <f t="shared" si="203"/>
        <v>-114</v>
      </c>
      <c r="AQ245" s="64" t="str">
        <f t="shared" si="204"/>
        <v>Y</v>
      </c>
      <c r="AR245" s="87">
        <f t="shared" si="205"/>
        <v>66</v>
      </c>
      <c r="AS245" s="93" t="str">
        <f t="shared" si="206"/>
        <v>L</v>
      </c>
      <c r="AT245" s="64" t="str">
        <f t="shared" si="207"/>
        <v>1/6</v>
      </c>
      <c r="AU245" s="64">
        <f t="shared" si="216"/>
        <v>4</v>
      </c>
      <c r="AV245" s="82">
        <f t="shared" si="208"/>
        <v>8</v>
      </c>
      <c r="AW245" s="82">
        <f t="shared" si="217"/>
        <v>0</v>
      </c>
      <c r="AX245" s="83">
        <f t="shared" si="209"/>
        <v>-104</v>
      </c>
      <c r="AY245" s="64" t="str">
        <f t="shared" si="210"/>
        <v>Y</v>
      </c>
      <c r="AZ245" s="81">
        <f t="shared" si="211"/>
        <v>8</v>
      </c>
      <c r="BA245" s="81">
        <f t="shared" si="218"/>
        <v>0</v>
      </c>
      <c r="BB245" s="85">
        <f t="shared" si="212"/>
        <v>-124</v>
      </c>
      <c r="BC245" s="64" t="str">
        <f t="shared" si="213"/>
        <v>Y</v>
      </c>
      <c r="BD245" s="87">
        <f t="shared" si="219"/>
        <v>52</v>
      </c>
    </row>
    <row r="246" spans="1:56">
      <c r="A246" s="197">
        <f t="shared" si="214"/>
        <v>236</v>
      </c>
      <c r="B246" s="198">
        <f>Data!B246</f>
        <v>23</v>
      </c>
      <c r="D246" s="73">
        <f t="shared" si="185"/>
        <v>4</v>
      </c>
      <c r="F246" s="86">
        <f t="shared" si="235"/>
        <v>2</v>
      </c>
      <c r="G246" s="86" t="str">
        <f t="shared" si="186"/>
        <v>L</v>
      </c>
      <c r="H246" s="64" t="str">
        <f t="shared" si="187"/>
        <v>Y</v>
      </c>
      <c r="I246" s="64" t="str">
        <f t="shared" si="188"/>
        <v>2/5</v>
      </c>
      <c r="J246" s="64">
        <f t="shared" si="189"/>
        <v>2</v>
      </c>
      <c r="K246" s="82">
        <f t="shared" si="234"/>
        <v>8</v>
      </c>
      <c r="L246" s="82">
        <f t="shared" si="236"/>
        <v>0</v>
      </c>
      <c r="M246" s="83">
        <f t="shared" si="237"/>
        <v>-38</v>
      </c>
      <c r="N246" s="64" t="str">
        <f t="shared" si="215"/>
        <v>Y</v>
      </c>
      <c r="O246" s="81">
        <f t="shared" si="230"/>
        <v>8</v>
      </c>
      <c r="P246" s="81">
        <f t="shared" si="231"/>
        <v>0</v>
      </c>
      <c r="Q246" s="85">
        <f t="shared" si="232"/>
        <v>-62</v>
      </c>
      <c r="R246" s="64" t="str">
        <f t="shared" si="233"/>
        <v>Y</v>
      </c>
      <c r="S246" s="87">
        <f t="shared" si="220"/>
        <v>56</v>
      </c>
      <c r="T246" s="86" t="str">
        <f t="shared" si="190"/>
        <v>L</v>
      </c>
      <c r="U246" s="64" t="str">
        <f t="shared" si="191"/>
        <v>Y</v>
      </c>
      <c r="V246" s="64" t="str">
        <f t="shared" si="192"/>
        <v>2/5</v>
      </c>
      <c r="W246" s="64">
        <f t="shared" si="193"/>
        <v>2</v>
      </c>
      <c r="X246" s="82">
        <f t="shared" si="221"/>
        <v>8</v>
      </c>
      <c r="Y246" s="82">
        <f t="shared" si="222"/>
        <v>0</v>
      </c>
      <c r="Z246" s="83">
        <f t="shared" si="223"/>
        <v>-144</v>
      </c>
      <c r="AA246" s="64" t="str">
        <f t="shared" si="224"/>
        <v>Y</v>
      </c>
      <c r="AB246" s="81">
        <f t="shared" si="225"/>
        <v>8</v>
      </c>
      <c r="AC246" s="81">
        <f t="shared" si="226"/>
        <v>0</v>
      </c>
      <c r="AD246" s="85">
        <f t="shared" si="227"/>
        <v>-144</v>
      </c>
      <c r="AE246" s="64" t="str">
        <f t="shared" si="228"/>
        <v>Y</v>
      </c>
      <c r="AF246" s="87">
        <f t="shared" si="229"/>
        <v>54</v>
      </c>
      <c r="AG246" s="93" t="str">
        <f t="shared" si="194"/>
        <v>W</v>
      </c>
      <c r="AH246" s="64" t="str">
        <f t="shared" si="195"/>
        <v>1/6</v>
      </c>
      <c r="AI246" s="64">
        <f t="shared" si="196"/>
        <v>1</v>
      </c>
      <c r="AJ246" s="82">
        <f t="shared" si="197"/>
        <v>2</v>
      </c>
      <c r="AK246" s="82">
        <f t="shared" si="198"/>
        <v>18</v>
      </c>
      <c r="AL246" s="83">
        <f t="shared" si="199"/>
        <v>60</v>
      </c>
      <c r="AM246" s="64" t="str">
        <f t="shared" si="200"/>
        <v>N</v>
      </c>
      <c r="AN246" s="81">
        <f t="shared" si="201"/>
        <v>8</v>
      </c>
      <c r="AO246" s="81">
        <f t="shared" si="202"/>
        <v>24</v>
      </c>
      <c r="AP246" s="85">
        <f t="shared" si="203"/>
        <v>-98</v>
      </c>
      <c r="AQ246" s="64" t="str">
        <f t="shared" si="204"/>
        <v>Y</v>
      </c>
      <c r="AR246" s="87">
        <f t="shared" si="205"/>
        <v>66</v>
      </c>
      <c r="AS246" s="93" t="str">
        <f t="shared" si="206"/>
        <v>L</v>
      </c>
      <c r="AT246" s="64" t="str">
        <f t="shared" si="207"/>
        <v>2/5</v>
      </c>
      <c r="AU246" s="64">
        <f t="shared" si="216"/>
        <v>5</v>
      </c>
      <c r="AV246" s="82">
        <f t="shared" si="208"/>
        <v>8</v>
      </c>
      <c r="AW246" s="82">
        <f t="shared" si="217"/>
        <v>0</v>
      </c>
      <c r="AX246" s="83">
        <f t="shared" si="209"/>
        <v>-112</v>
      </c>
      <c r="AY246" s="64" t="str">
        <f t="shared" si="210"/>
        <v>Y</v>
      </c>
      <c r="AZ246" s="81">
        <f t="shared" si="211"/>
        <v>8</v>
      </c>
      <c r="BA246" s="81">
        <f t="shared" si="218"/>
        <v>0</v>
      </c>
      <c r="BB246" s="85">
        <f t="shared" si="212"/>
        <v>-132</v>
      </c>
      <c r="BC246" s="64" t="str">
        <f t="shared" si="213"/>
        <v>Y</v>
      </c>
      <c r="BD246" s="87">
        <f t="shared" si="219"/>
        <v>52</v>
      </c>
    </row>
    <row r="247" spans="1:56">
      <c r="A247" s="197">
        <f t="shared" si="214"/>
        <v>237</v>
      </c>
      <c r="B247" s="198">
        <f>Data!B247</f>
        <v>23</v>
      </c>
      <c r="D247" s="73">
        <f t="shared" si="185"/>
        <v>4</v>
      </c>
      <c r="F247" s="86">
        <f t="shared" si="235"/>
        <v>3</v>
      </c>
      <c r="G247" s="86" t="str">
        <f t="shared" si="186"/>
        <v>L</v>
      </c>
      <c r="H247" s="64" t="str">
        <f t="shared" si="187"/>
        <v>Y</v>
      </c>
      <c r="I247" s="64" t="str">
        <f t="shared" si="188"/>
        <v>3/4</v>
      </c>
      <c r="J247" s="64">
        <f t="shared" si="189"/>
        <v>3</v>
      </c>
      <c r="K247" s="82">
        <f t="shared" si="234"/>
        <v>8</v>
      </c>
      <c r="L247" s="82">
        <f t="shared" si="236"/>
        <v>0</v>
      </c>
      <c r="M247" s="83">
        <f t="shared" si="237"/>
        <v>-46</v>
      </c>
      <c r="N247" s="64" t="str">
        <f t="shared" si="215"/>
        <v>Y</v>
      </c>
      <c r="O247" s="81">
        <f t="shared" si="230"/>
        <v>8</v>
      </c>
      <c r="P247" s="81">
        <f t="shared" si="231"/>
        <v>0</v>
      </c>
      <c r="Q247" s="85">
        <f t="shared" si="232"/>
        <v>-70</v>
      </c>
      <c r="R247" s="64" t="str">
        <f t="shared" si="233"/>
        <v>Y</v>
      </c>
      <c r="S247" s="87">
        <f t="shared" si="220"/>
        <v>56</v>
      </c>
      <c r="T247" s="86" t="str">
        <f t="shared" si="190"/>
        <v>L</v>
      </c>
      <c r="U247" s="64" t="str">
        <f t="shared" si="191"/>
        <v>Y</v>
      </c>
      <c r="V247" s="64" t="str">
        <f t="shared" si="192"/>
        <v>3/4</v>
      </c>
      <c r="W247" s="64">
        <f t="shared" si="193"/>
        <v>3</v>
      </c>
      <c r="X247" s="82">
        <f t="shared" si="221"/>
        <v>8</v>
      </c>
      <c r="Y247" s="82">
        <f t="shared" si="222"/>
        <v>0</v>
      </c>
      <c r="Z247" s="83">
        <f t="shared" si="223"/>
        <v>-152</v>
      </c>
      <c r="AA247" s="64" t="str">
        <f t="shared" si="224"/>
        <v>Y</v>
      </c>
      <c r="AB247" s="81">
        <f t="shared" si="225"/>
        <v>8</v>
      </c>
      <c r="AC247" s="81">
        <f t="shared" si="226"/>
        <v>0</v>
      </c>
      <c r="AD247" s="85">
        <f t="shared" si="227"/>
        <v>-152</v>
      </c>
      <c r="AE247" s="64" t="str">
        <f t="shared" si="228"/>
        <v>Y</v>
      </c>
      <c r="AF247" s="87">
        <f t="shared" si="229"/>
        <v>54</v>
      </c>
      <c r="AG247" s="93" t="str">
        <f t="shared" si="194"/>
        <v>L</v>
      </c>
      <c r="AH247" s="64" t="str">
        <f t="shared" si="195"/>
        <v>2/5</v>
      </c>
      <c r="AI247" s="64">
        <f t="shared" si="196"/>
        <v>2</v>
      </c>
      <c r="AJ247" s="82">
        <f t="shared" si="197"/>
        <v>2</v>
      </c>
      <c r="AK247" s="82">
        <f t="shared" si="198"/>
        <v>0</v>
      </c>
      <c r="AL247" s="83">
        <f t="shared" si="199"/>
        <v>58</v>
      </c>
      <c r="AM247" s="64" t="str">
        <f t="shared" si="200"/>
        <v>N</v>
      </c>
      <c r="AN247" s="81">
        <f t="shared" si="201"/>
        <v>8</v>
      </c>
      <c r="AO247" s="81">
        <f t="shared" si="202"/>
        <v>0</v>
      </c>
      <c r="AP247" s="85">
        <f t="shared" si="203"/>
        <v>-106</v>
      </c>
      <c r="AQ247" s="64" t="str">
        <f t="shared" si="204"/>
        <v>Y</v>
      </c>
      <c r="AR247" s="87">
        <f t="shared" si="205"/>
        <v>66</v>
      </c>
      <c r="AS247" s="93" t="str">
        <f t="shared" si="206"/>
        <v>L</v>
      </c>
      <c r="AT247" s="64" t="str">
        <f t="shared" si="207"/>
        <v>3/4</v>
      </c>
      <c r="AU247" s="64">
        <f t="shared" si="216"/>
        <v>6</v>
      </c>
      <c r="AV247" s="82">
        <f t="shared" si="208"/>
        <v>8</v>
      </c>
      <c r="AW247" s="82">
        <f t="shared" si="217"/>
        <v>0</v>
      </c>
      <c r="AX247" s="83">
        <f t="shared" si="209"/>
        <v>-120</v>
      </c>
      <c r="AY247" s="64" t="str">
        <f t="shared" si="210"/>
        <v>Y</v>
      </c>
      <c r="AZ247" s="81">
        <f t="shared" si="211"/>
        <v>8</v>
      </c>
      <c r="BA247" s="81">
        <f t="shared" si="218"/>
        <v>0</v>
      </c>
      <c r="BB247" s="85">
        <f t="shared" si="212"/>
        <v>-140</v>
      </c>
      <c r="BC247" s="64" t="str">
        <f t="shared" si="213"/>
        <v>Y</v>
      </c>
      <c r="BD247" s="87">
        <f t="shared" si="219"/>
        <v>52</v>
      </c>
    </row>
    <row r="248" spans="1:56">
      <c r="A248" s="197">
        <f t="shared" si="214"/>
        <v>238</v>
      </c>
      <c r="B248" s="198">
        <f>Data!B248</f>
        <v>22</v>
      </c>
      <c r="D248" s="73">
        <f t="shared" si="185"/>
        <v>4</v>
      </c>
      <c r="F248" s="86">
        <f t="shared" si="235"/>
        <v>4</v>
      </c>
      <c r="G248" s="86" t="str">
        <f t="shared" si="186"/>
        <v>W</v>
      </c>
      <c r="H248" s="64" t="str">
        <f t="shared" si="187"/>
        <v>N</v>
      </c>
      <c r="I248" s="64" t="str">
        <f t="shared" si="188"/>
        <v xml:space="preserve"> </v>
      </c>
      <c r="J248" s="64" t="str">
        <f t="shared" si="189"/>
        <v xml:space="preserve"> </v>
      </c>
      <c r="K248" s="82" t="str">
        <f t="shared" si="234"/>
        <v>0</v>
      </c>
      <c r="L248" s="82">
        <f t="shared" si="236"/>
        <v>24</v>
      </c>
      <c r="M248" s="83">
        <f t="shared" si="237"/>
        <v>-22</v>
      </c>
      <c r="N248" s="64" t="str">
        <f t="shared" si="215"/>
        <v>Y</v>
      </c>
      <c r="O248" s="81" t="str">
        <f t="shared" si="230"/>
        <v>0</v>
      </c>
      <c r="P248" s="81">
        <f t="shared" si="231"/>
        <v>24</v>
      </c>
      <c r="Q248" s="85">
        <f t="shared" si="232"/>
        <v>-46</v>
      </c>
      <c r="R248" s="64" t="str">
        <f t="shared" si="233"/>
        <v>Y</v>
      </c>
      <c r="S248" s="87">
        <f t="shared" si="220"/>
        <v>56</v>
      </c>
      <c r="T248" s="86" t="str">
        <f t="shared" si="190"/>
        <v>W</v>
      </c>
      <c r="U248" s="64" t="str">
        <f t="shared" si="191"/>
        <v>N</v>
      </c>
      <c r="V248" s="64" t="str">
        <f t="shared" si="192"/>
        <v xml:space="preserve"> </v>
      </c>
      <c r="W248" s="64" t="str">
        <f t="shared" si="193"/>
        <v xml:space="preserve"> </v>
      </c>
      <c r="X248" s="82" t="str">
        <f t="shared" si="221"/>
        <v>0</v>
      </c>
      <c r="Y248" s="82">
        <f t="shared" si="222"/>
        <v>24</v>
      </c>
      <c r="Z248" s="83">
        <f t="shared" si="223"/>
        <v>-128</v>
      </c>
      <c r="AA248" s="64" t="str">
        <f t="shared" si="224"/>
        <v>Y</v>
      </c>
      <c r="AB248" s="81" t="str">
        <f t="shared" si="225"/>
        <v>0</v>
      </c>
      <c r="AC248" s="81">
        <f t="shared" si="226"/>
        <v>24</v>
      </c>
      <c r="AD248" s="85">
        <f t="shared" si="227"/>
        <v>-128</v>
      </c>
      <c r="AE248" s="64" t="str">
        <f t="shared" si="228"/>
        <v>Y</v>
      </c>
      <c r="AF248" s="87">
        <f t="shared" si="229"/>
        <v>54</v>
      </c>
      <c r="AG248" s="93" t="str">
        <f t="shared" si="194"/>
        <v>L</v>
      </c>
      <c r="AH248" s="64" t="str">
        <f t="shared" si="195"/>
        <v>3/4</v>
      </c>
      <c r="AI248" s="64">
        <f t="shared" si="196"/>
        <v>3</v>
      </c>
      <c r="AJ248" s="82">
        <f t="shared" si="197"/>
        <v>4</v>
      </c>
      <c r="AK248" s="82">
        <f t="shared" si="198"/>
        <v>0</v>
      </c>
      <c r="AL248" s="83">
        <f t="shared" si="199"/>
        <v>54</v>
      </c>
      <c r="AM248" s="64" t="str">
        <f t="shared" si="200"/>
        <v>N</v>
      </c>
      <c r="AN248" s="81">
        <f t="shared" si="201"/>
        <v>8</v>
      </c>
      <c r="AO248" s="81">
        <f t="shared" si="202"/>
        <v>0</v>
      </c>
      <c r="AP248" s="85">
        <f t="shared" si="203"/>
        <v>-114</v>
      </c>
      <c r="AQ248" s="64" t="str">
        <f t="shared" si="204"/>
        <v>Y</v>
      </c>
      <c r="AR248" s="87">
        <f t="shared" si="205"/>
        <v>66</v>
      </c>
      <c r="AS248" s="93" t="str">
        <f t="shared" si="206"/>
        <v>W</v>
      </c>
      <c r="AT248" s="64" t="str">
        <f t="shared" si="207"/>
        <v>1/6</v>
      </c>
      <c r="AU248" s="64">
        <f t="shared" si="216"/>
        <v>1</v>
      </c>
      <c r="AV248" s="82">
        <f t="shared" si="208"/>
        <v>8</v>
      </c>
      <c r="AW248" s="82">
        <f t="shared" si="217"/>
        <v>24</v>
      </c>
      <c r="AX248" s="83">
        <f t="shared" si="209"/>
        <v>-104</v>
      </c>
      <c r="AY248" s="64" t="str">
        <f t="shared" si="210"/>
        <v>Y</v>
      </c>
      <c r="AZ248" s="81">
        <f t="shared" si="211"/>
        <v>8</v>
      </c>
      <c r="BA248" s="81">
        <f t="shared" si="218"/>
        <v>24</v>
      </c>
      <c r="BB248" s="85">
        <f t="shared" si="212"/>
        <v>-124</v>
      </c>
      <c r="BC248" s="64" t="str">
        <f t="shared" si="213"/>
        <v>Y</v>
      </c>
      <c r="BD248" s="87">
        <f t="shared" si="219"/>
        <v>52</v>
      </c>
    </row>
    <row r="249" spans="1:56">
      <c r="A249" s="197">
        <f t="shared" si="214"/>
        <v>239</v>
      </c>
      <c r="B249" s="198">
        <f>Data!B249</f>
        <v>34</v>
      </c>
      <c r="D249" s="73">
        <f t="shared" si="185"/>
        <v>6</v>
      </c>
      <c r="F249" s="86">
        <f t="shared" si="235"/>
        <v>5</v>
      </c>
      <c r="G249" s="86" t="str">
        <f t="shared" si="186"/>
        <v xml:space="preserve"> </v>
      </c>
      <c r="H249" s="64" t="str">
        <f t="shared" si="187"/>
        <v>N</v>
      </c>
      <c r="I249" s="64" t="str">
        <f t="shared" si="188"/>
        <v xml:space="preserve"> </v>
      </c>
      <c r="J249" s="64" t="str">
        <f t="shared" si="189"/>
        <v xml:space="preserve"> </v>
      </c>
      <c r="K249" s="82" t="str">
        <f t="shared" si="234"/>
        <v>0</v>
      </c>
      <c r="L249" s="82">
        <f t="shared" si="236"/>
        <v>0</v>
      </c>
      <c r="M249" s="83">
        <f t="shared" si="237"/>
        <v>-22</v>
      </c>
      <c r="N249" s="64" t="str">
        <f t="shared" si="215"/>
        <v>Y</v>
      </c>
      <c r="O249" s="81" t="str">
        <f t="shared" si="230"/>
        <v>0</v>
      </c>
      <c r="P249" s="81">
        <f t="shared" si="231"/>
        <v>0</v>
      </c>
      <c r="Q249" s="85">
        <f t="shared" si="232"/>
        <v>-46</v>
      </c>
      <c r="R249" s="64" t="str">
        <f t="shared" si="233"/>
        <v>Y</v>
      </c>
      <c r="S249" s="87">
        <f t="shared" si="220"/>
        <v>56</v>
      </c>
      <c r="T249" s="86" t="str">
        <f t="shared" si="190"/>
        <v xml:space="preserve"> </v>
      </c>
      <c r="U249" s="64" t="str">
        <f t="shared" si="191"/>
        <v>N</v>
      </c>
      <c r="V249" s="64" t="str">
        <f t="shared" si="192"/>
        <v xml:space="preserve"> </v>
      </c>
      <c r="W249" s="64" t="str">
        <f t="shared" si="193"/>
        <v xml:space="preserve"> </v>
      </c>
      <c r="X249" s="82" t="str">
        <f t="shared" si="221"/>
        <v>0</v>
      </c>
      <c r="Y249" s="82">
        <f t="shared" si="222"/>
        <v>0</v>
      </c>
      <c r="Z249" s="83">
        <f t="shared" si="223"/>
        <v>-128</v>
      </c>
      <c r="AA249" s="64" t="str">
        <f t="shared" si="224"/>
        <v>Y</v>
      </c>
      <c r="AB249" s="81" t="str">
        <f t="shared" si="225"/>
        <v>0</v>
      </c>
      <c r="AC249" s="81">
        <f t="shared" si="226"/>
        <v>0</v>
      </c>
      <c r="AD249" s="85">
        <f t="shared" si="227"/>
        <v>-128</v>
      </c>
      <c r="AE249" s="64" t="str">
        <f t="shared" si="228"/>
        <v>Y</v>
      </c>
      <c r="AF249" s="87">
        <f t="shared" si="229"/>
        <v>54</v>
      </c>
      <c r="AG249" s="93" t="str">
        <f t="shared" si="194"/>
        <v>W</v>
      </c>
      <c r="AH249" s="64" t="str">
        <f t="shared" si="195"/>
        <v>1/6</v>
      </c>
      <c r="AI249" s="64">
        <f t="shared" si="196"/>
        <v>1</v>
      </c>
      <c r="AJ249" s="82">
        <f t="shared" si="197"/>
        <v>2</v>
      </c>
      <c r="AK249" s="82">
        <f t="shared" si="198"/>
        <v>12</v>
      </c>
      <c r="AL249" s="83">
        <f t="shared" si="199"/>
        <v>64</v>
      </c>
      <c r="AM249" s="64" t="str">
        <f t="shared" si="200"/>
        <v>N</v>
      </c>
      <c r="AN249" s="81">
        <f t="shared" si="201"/>
        <v>8</v>
      </c>
      <c r="AO249" s="81">
        <f t="shared" si="202"/>
        <v>24</v>
      </c>
      <c r="AP249" s="85">
        <f t="shared" si="203"/>
        <v>-98</v>
      </c>
      <c r="AQ249" s="64" t="str">
        <f t="shared" si="204"/>
        <v>Y</v>
      </c>
      <c r="AR249" s="87">
        <f t="shared" si="205"/>
        <v>66</v>
      </c>
      <c r="AS249" s="93" t="str">
        <f t="shared" si="206"/>
        <v>L</v>
      </c>
      <c r="AT249" s="64" t="str">
        <f t="shared" si="207"/>
        <v>2/5</v>
      </c>
      <c r="AU249" s="64">
        <f t="shared" si="216"/>
        <v>2</v>
      </c>
      <c r="AV249" s="82">
        <f t="shared" si="208"/>
        <v>8</v>
      </c>
      <c r="AW249" s="82">
        <f t="shared" si="217"/>
        <v>0</v>
      </c>
      <c r="AX249" s="83">
        <f t="shared" si="209"/>
        <v>-112</v>
      </c>
      <c r="AY249" s="64" t="str">
        <f t="shared" si="210"/>
        <v>Y</v>
      </c>
      <c r="AZ249" s="81">
        <f t="shared" si="211"/>
        <v>8</v>
      </c>
      <c r="BA249" s="81">
        <f t="shared" si="218"/>
        <v>0</v>
      </c>
      <c r="BB249" s="85">
        <f t="shared" si="212"/>
        <v>-132</v>
      </c>
      <c r="BC249" s="64" t="str">
        <f t="shared" si="213"/>
        <v>Y</v>
      </c>
      <c r="BD249" s="87">
        <f t="shared" si="219"/>
        <v>52</v>
      </c>
    </row>
    <row r="250" spans="1:56">
      <c r="A250" s="197">
        <f t="shared" si="214"/>
        <v>240</v>
      </c>
      <c r="B250" s="198">
        <f>Data!B250</f>
        <v>17</v>
      </c>
      <c r="D250" s="73">
        <f t="shared" si="185"/>
        <v>3</v>
      </c>
      <c r="F250" s="86">
        <f t="shared" si="235"/>
        <v>6</v>
      </c>
      <c r="G250" s="86" t="str">
        <f t="shared" si="186"/>
        <v xml:space="preserve"> </v>
      </c>
      <c r="H250" s="64" t="str">
        <f t="shared" si="187"/>
        <v>N</v>
      </c>
      <c r="I250" s="64" t="str">
        <f t="shared" si="188"/>
        <v xml:space="preserve"> </v>
      </c>
      <c r="J250" s="64" t="str">
        <f t="shared" si="189"/>
        <v xml:space="preserve"> </v>
      </c>
      <c r="K250" s="82" t="str">
        <f t="shared" si="234"/>
        <v>0</v>
      </c>
      <c r="L250" s="82">
        <f t="shared" si="236"/>
        <v>0</v>
      </c>
      <c r="M250" s="83">
        <f t="shared" si="237"/>
        <v>-22</v>
      </c>
      <c r="N250" s="64" t="str">
        <f t="shared" si="215"/>
        <v>Y</v>
      </c>
      <c r="O250" s="81" t="str">
        <f t="shared" si="230"/>
        <v>0</v>
      </c>
      <c r="P250" s="81">
        <f t="shared" si="231"/>
        <v>0</v>
      </c>
      <c r="Q250" s="85">
        <f t="shared" si="232"/>
        <v>-46</v>
      </c>
      <c r="R250" s="64" t="str">
        <f t="shared" si="233"/>
        <v>Y</v>
      </c>
      <c r="S250" s="87">
        <f t="shared" si="220"/>
        <v>56</v>
      </c>
      <c r="T250" s="86" t="str">
        <f t="shared" si="190"/>
        <v xml:space="preserve"> </v>
      </c>
      <c r="U250" s="64" t="str">
        <f t="shared" si="191"/>
        <v>N</v>
      </c>
      <c r="V250" s="64" t="str">
        <f t="shared" si="192"/>
        <v xml:space="preserve"> </v>
      </c>
      <c r="W250" s="64" t="str">
        <f t="shared" si="193"/>
        <v xml:space="preserve"> </v>
      </c>
      <c r="X250" s="82" t="str">
        <f t="shared" si="221"/>
        <v>0</v>
      </c>
      <c r="Y250" s="82">
        <f t="shared" si="222"/>
        <v>0</v>
      </c>
      <c r="Z250" s="83">
        <f t="shared" si="223"/>
        <v>-128</v>
      </c>
      <c r="AA250" s="64" t="str">
        <f t="shared" si="224"/>
        <v>Y</v>
      </c>
      <c r="AB250" s="81" t="str">
        <f t="shared" si="225"/>
        <v>0</v>
      </c>
      <c r="AC250" s="81">
        <f t="shared" si="226"/>
        <v>0</v>
      </c>
      <c r="AD250" s="85">
        <f t="shared" si="227"/>
        <v>-128</v>
      </c>
      <c r="AE250" s="64" t="str">
        <f t="shared" si="228"/>
        <v>Y</v>
      </c>
      <c r="AF250" s="87">
        <f t="shared" si="229"/>
        <v>54</v>
      </c>
      <c r="AG250" s="93" t="str">
        <f t="shared" si="194"/>
        <v>W</v>
      </c>
      <c r="AH250" s="64" t="str">
        <f t="shared" si="195"/>
        <v>1/6</v>
      </c>
      <c r="AI250" s="64">
        <f t="shared" si="196"/>
        <v>1</v>
      </c>
      <c r="AJ250" s="82">
        <f t="shared" si="197"/>
        <v>2</v>
      </c>
      <c r="AK250" s="82">
        <f t="shared" si="198"/>
        <v>6</v>
      </c>
      <c r="AL250" s="83">
        <f t="shared" si="199"/>
        <v>68</v>
      </c>
      <c r="AM250" s="64" t="str">
        <f t="shared" si="200"/>
        <v>N</v>
      </c>
      <c r="AN250" s="81">
        <f t="shared" si="201"/>
        <v>8</v>
      </c>
      <c r="AO250" s="81">
        <f t="shared" si="202"/>
        <v>24</v>
      </c>
      <c r="AP250" s="85">
        <f t="shared" si="203"/>
        <v>-82</v>
      </c>
      <c r="AQ250" s="64" t="str">
        <f t="shared" si="204"/>
        <v>N</v>
      </c>
      <c r="AR250" s="87">
        <f t="shared" si="205"/>
        <v>66</v>
      </c>
      <c r="AS250" s="93" t="str">
        <f t="shared" si="206"/>
        <v>L</v>
      </c>
      <c r="AT250" s="64" t="str">
        <f t="shared" si="207"/>
        <v>3/4</v>
      </c>
      <c r="AU250" s="64">
        <f t="shared" si="216"/>
        <v>3</v>
      </c>
      <c r="AV250" s="82">
        <f t="shared" si="208"/>
        <v>8</v>
      </c>
      <c r="AW250" s="82">
        <f t="shared" si="217"/>
        <v>0</v>
      </c>
      <c r="AX250" s="83">
        <f t="shared" si="209"/>
        <v>-120</v>
      </c>
      <c r="AY250" s="64" t="str">
        <f t="shared" si="210"/>
        <v>Y</v>
      </c>
      <c r="AZ250" s="81">
        <f t="shared" si="211"/>
        <v>8</v>
      </c>
      <c r="BA250" s="81">
        <f t="shared" si="218"/>
        <v>0</v>
      </c>
      <c r="BB250" s="85">
        <f t="shared" si="212"/>
        <v>-140</v>
      </c>
      <c r="BC250" s="64" t="str">
        <f t="shared" si="213"/>
        <v>Y</v>
      </c>
      <c r="BD250" s="87">
        <f t="shared" si="219"/>
        <v>52</v>
      </c>
    </row>
    <row r="251" spans="1:56">
      <c r="A251" s="197">
        <f t="shared" si="214"/>
        <v>241</v>
      </c>
      <c r="B251" s="198">
        <f>Data!B251</f>
        <v>2</v>
      </c>
      <c r="D251" s="73">
        <f t="shared" si="185"/>
        <v>1</v>
      </c>
      <c r="F251" s="86">
        <f t="shared" si="235"/>
        <v>1</v>
      </c>
      <c r="G251" s="86" t="str">
        <f t="shared" si="186"/>
        <v xml:space="preserve"> </v>
      </c>
      <c r="H251" s="64" t="str">
        <f t="shared" si="187"/>
        <v>Y</v>
      </c>
      <c r="I251" s="64" t="str">
        <f t="shared" si="188"/>
        <v>1/6</v>
      </c>
      <c r="J251" s="64">
        <f t="shared" si="189"/>
        <v>1</v>
      </c>
      <c r="K251" s="82">
        <f t="shared" si="234"/>
        <v>8</v>
      </c>
      <c r="L251" s="82">
        <f t="shared" si="236"/>
        <v>0</v>
      </c>
      <c r="M251" s="83">
        <f t="shared" si="237"/>
        <v>-30</v>
      </c>
      <c r="N251" s="64" t="str">
        <f t="shared" si="215"/>
        <v>Y</v>
      </c>
      <c r="O251" s="81">
        <f t="shared" si="230"/>
        <v>8</v>
      </c>
      <c r="P251" s="81">
        <f t="shared" si="231"/>
        <v>0</v>
      </c>
      <c r="Q251" s="85">
        <f t="shared" si="232"/>
        <v>-54</v>
      </c>
      <c r="R251" s="64" t="str">
        <f t="shared" si="233"/>
        <v>Y</v>
      </c>
      <c r="S251" s="87">
        <f t="shared" si="220"/>
        <v>56</v>
      </c>
      <c r="T251" s="86" t="str">
        <f t="shared" si="190"/>
        <v xml:space="preserve"> </v>
      </c>
      <c r="U251" s="64" t="str">
        <f t="shared" si="191"/>
        <v>Y</v>
      </c>
      <c r="V251" s="64" t="str">
        <f t="shared" si="192"/>
        <v>1/6</v>
      </c>
      <c r="W251" s="64">
        <f t="shared" si="193"/>
        <v>1</v>
      </c>
      <c r="X251" s="82">
        <f t="shared" si="221"/>
        <v>8</v>
      </c>
      <c r="Y251" s="82">
        <f t="shared" si="222"/>
        <v>0</v>
      </c>
      <c r="Z251" s="83">
        <f t="shared" si="223"/>
        <v>-136</v>
      </c>
      <c r="AA251" s="64" t="str">
        <f t="shared" si="224"/>
        <v>Y</v>
      </c>
      <c r="AB251" s="81">
        <f t="shared" si="225"/>
        <v>8</v>
      </c>
      <c r="AC251" s="81">
        <f t="shared" si="226"/>
        <v>0</v>
      </c>
      <c r="AD251" s="85">
        <f t="shared" si="227"/>
        <v>-136</v>
      </c>
      <c r="AE251" s="64" t="str">
        <f t="shared" si="228"/>
        <v>Y</v>
      </c>
      <c r="AF251" s="87">
        <f t="shared" si="229"/>
        <v>54</v>
      </c>
      <c r="AG251" s="93" t="str">
        <f t="shared" si="194"/>
        <v>L</v>
      </c>
      <c r="AH251" s="64" t="str">
        <f t="shared" si="195"/>
        <v>2/5</v>
      </c>
      <c r="AI251" s="64">
        <f t="shared" si="196"/>
        <v>2</v>
      </c>
      <c r="AJ251" s="82">
        <f t="shared" si="197"/>
        <v>2</v>
      </c>
      <c r="AK251" s="82">
        <f t="shared" si="198"/>
        <v>0</v>
      </c>
      <c r="AL251" s="83">
        <f t="shared" si="199"/>
        <v>66</v>
      </c>
      <c r="AM251" s="64" t="str">
        <f t="shared" si="200"/>
        <v>N</v>
      </c>
      <c r="AN251" s="81">
        <f t="shared" si="201"/>
        <v>2</v>
      </c>
      <c r="AO251" s="81">
        <f t="shared" si="202"/>
        <v>0</v>
      </c>
      <c r="AP251" s="85">
        <f t="shared" si="203"/>
        <v>-84</v>
      </c>
      <c r="AQ251" s="64" t="str">
        <f t="shared" si="204"/>
        <v>N</v>
      </c>
      <c r="AR251" s="87">
        <f t="shared" si="205"/>
        <v>66</v>
      </c>
      <c r="AS251" s="93" t="str">
        <f t="shared" si="206"/>
        <v>W</v>
      </c>
      <c r="AT251" s="64" t="str">
        <f t="shared" si="207"/>
        <v>1/6</v>
      </c>
      <c r="AU251" s="64">
        <f t="shared" si="216"/>
        <v>1</v>
      </c>
      <c r="AV251" s="82">
        <f t="shared" si="208"/>
        <v>8</v>
      </c>
      <c r="AW251" s="82">
        <f t="shared" si="217"/>
        <v>24</v>
      </c>
      <c r="AX251" s="83">
        <f t="shared" si="209"/>
        <v>-104</v>
      </c>
      <c r="AY251" s="64" t="str">
        <f t="shared" si="210"/>
        <v>Y</v>
      </c>
      <c r="AZ251" s="81">
        <f t="shared" si="211"/>
        <v>8</v>
      </c>
      <c r="BA251" s="81">
        <f t="shared" si="218"/>
        <v>24</v>
      </c>
      <c r="BB251" s="85">
        <f t="shared" si="212"/>
        <v>-124</v>
      </c>
      <c r="BC251" s="64" t="str">
        <f t="shared" si="213"/>
        <v>Y</v>
      </c>
      <c r="BD251" s="87">
        <f t="shared" si="219"/>
        <v>52</v>
      </c>
    </row>
    <row r="252" spans="1:56">
      <c r="A252" s="197">
        <f t="shared" si="214"/>
        <v>242</v>
      </c>
      <c r="B252" s="198">
        <f>Data!B252</f>
        <v>1</v>
      </c>
      <c r="D252" s="73">
        <f t="shared" si="185"/>
        <v>1</v>
      </c>
      <c r="F252" s="86">
        <f t="shared" si="235"/>
        <v>2</v>
      </c>
      <c r="G252" s="86" t="str">
        <f t="shared" si="186"/>
        <v>W</v>
      </c>
      <c r="H252" s="64" t="str">
        <f t="shared" si="187"/>
        <v>N</v>
      </c>
      <c r="I252" s="64" t="str">
        <f t="shared" si="188"/>
        <v xml:space="preserve"> </v>
      </c>
      <c r="J252" s="64" t="str">
        <f t="shared" si="189"/>
        <v xml:space="preserve"> </v>
      </c>
      <c r="K252" s="82" t="str">
        <f t="shared" si="234"/>
        <v>0</v>
      </c>
      <c r="L252" s="82">
        <f t="shared" si="236"/>
        <v>24</v>
      </c>
      <c r="M252" s="83">
        <f t="shared" si="237"/>
        <v>-6</v>
      </c>
      <c r="N252" s="64" t="str">
        <f t="shared" si="215"/>
        <v>Y</v>
      </c>
      <c r="O252" s="81" t="str">
        <f t="shared" si="230"/>
        <v>0</v>
      </c>
      <c r="P252" s="81">
        <f t="shared" si="231"/>
        <v>24</v>
      </c>
      <c r="Q252" s="85">
        <f t="shared" si="232"/>
        <v>-30</v>
      </c>
      <c r="R252" s="64" t="str">
        <f t="shared" si="233"/>
        <v>Y</v>
      </c>
      <c r="S252" s="87">
        <f t="shared" si="220"/>
        <v>56</v>
      </c>
      <c r="T252" s="86" t="str">
        <f t="shared" si="190"/>
        <v>W</v>
      </c>
      <c r="U252" s="64" t="str">
        <f t="shared" si="191"/>
        <v>N</v>
      </c>
      <c r="V252" s="64" t="str">
        <f t="shared" si="192"/>
        <v xml:space="preserve"> </v>
      </c>
      <c r="W252" s="64" t="str">
        <f t="shared" si="193"/>
        <v xml:space="preserve"> </v>
      </c>
      <c r="X252" s="82" t="str">
        <f t="shared" si="221"/>
        <v>0</v>
      </c>
      <c r="Y252" s="82">
        <f t="shared" si="222"/>
        <v>24</v>
      </c>
      <c r="Z252" s="83">
        <f t="shared" si="223"/>
        <v>-112</v>
      </c>
      <c r="AA252" s="64" t="str">
        <f t="shared" si="224"/>
        <v>Y</v>
      </c>
      <c r="AB252" s="81" t="str">
        <f t="shared" si="225"/>
        <v>0</v>
      </c>
      <c r="AC252" s="81">
        <f t="shared" si="226"/>
        <v>24</v>
      </c>
      <c r="AD252" s="85">
        <f t="shared" si="227"/>
        <v>-112</v>
      </c>
      <c r="AE252" s="64" t="str">
        <f t="shared" si="228"/>
        <v>Y</v>
      </c>
      <c r="AF252" s="87">
        <f t="shared" si="229"/>
        <v>54</v>
      </c>
      <c r="AG252" s="93" t="str">
        <f t="shared" si="194"/>
        <v>L</v>
      </c>
      <c r="AH252" s="64" t="str">
        <f t="shared" si="195"/>
        <v>3/4</v>
      </c>
      <c r="AI252" s="64">
        <f t="shared" si="196"/>
        <v>3</v>
      </c>
      <c r="AJ252" s="82">
        <f t="shared" si="197"/>
        <v>4</v>
      </c>
      <c r="AK252" s="82">
        <f t="shared" si="198"/>
        <v>0</v>
      </c>
      <c r="AL252" s="83">
        <f t="shared" si="199"/>
        <v>62</v>
      </c>
      <c r="AM252" s="64" t="str">
        <f t="shared" si="200"/>
        <v>N</v>
      </c>
      <c r="AN252" s="81">
        <f t="shared" si="201"/>
        <v>4</v>
      </c>
      <c r="AO252" s="81">
        <f t="shared" si="202"/>
        <v>0</v>
      </c>
      <c r="AP252" s="85">
        <f t="shared" si="203"/>
        <v>-88</v>
      </c>
      <c r="AQ252" s="64" t="str">
        <f t="shared" si="204"/>
        <v>N</v>
      </c>
      <c r="AR252" s="87">
        <f t="shared" si="205"/>
        <v>66</v>
      </c>
      <c r="AS252" s="93" t="str">
        <f t="shared" si="206"/>
        <v>W</v>
      </c>
      <c r="AT252" s="64" t="str">
        <f t="shared" si="207"/>
        <v>1/6</v>
      </c>
      <c r="AU252" s="64">
        <f t="shared" si="216"/>
        <v>1</v>
      </c>
      <c r="AV252" s="82">
        <f t="shared" si="208"/>
        <v>8</v>
      </c>
      <c r="AW252" s="82">
        <f t="shared" si="217"/>
        <v>24</v>
      </c>
      <c r="AX252" s="83">
        <f t="shared" si="209"/>
        <v>-88</v>
      </c>
      <c r="AY252" s="64" t="str">
        <f t="shared" si="210"/>
        <v>Y</v>
      </c>
      <c r="AZ252" s="81">
        <f t="shared" si="211"/>
        <v>8</v>
      </c>
      <c r="BA252" s="81">
        <f t="shared" si="218"/>
        <v>24</v>
      </c>
      <c r="BB252" s="85">
        <f t="shared" si="212"/>
        <v>-108</v>
      </c>
      <c r="BC252" s="64" t="str">
        <f t="shared" si="213"/>
        <v>Y</v>
      </c>
      <c r="BD252" s="87">
        <f t="shared" si="219"/>
        <v>52</v>
      </c>
    </row>
    <row r="253" spans="1:56">
      <c r="A253" s="197">
        <f t="shared" si="214"/>
        <v>243</v>
      </c>
      <c r="B253" s="198">
        <f>Data!B253</f>
        <v>31</v>
      </c>
      <c r="D253" s="73">
        <f t="shared" si="185"/>
        <v>6</v>
      </c>
      <c r="F253" s="86">
        <f t="shared" si="235"/>
        <v>3</v>
      </c>
      <c r="G253" s="86" t="str">
        <f t="shared" si="186"/>
        <v xml:space="preserve"> </v>
      </c>
      <c r="H253" s="64" t="str">
        <f t="shared" si="187"/>
        <v>N</v>
      </c>
      <c r="I253" s="64" t="str">
        <f t="shared" si="188"/>
        <v xml:space="preserve"> </v>
      </c>
      <c r="J253" s="64" t="str">
        <f t="shared" si="189"/>
        <v xml:space="preserve"> </v>
      </c>
      <c r="K253" s="82" t="str">
        <f t="shared" si="234"/>
        <v>0</v>
      </c>
      <c r="L253" s="82">
        <f t="shared" si="236"/>
        <v>0</v>
      </c>
      <c r="M253" s="83">
        <f t="shared" si="237"/>
        <v>-6</v>
      </c>
      <c r="N253" s="64" t="str">
        <f t="shared" si="215"/>
        <v>Y</v>
      </c>
      <c r="O253" s="81" t="str">
        <f t="shared" si="230"/>
        <v>0</v>
      </c>
      <c r="P253" s="81">
        <f t="shared" si="231"/>
        <v>0</v>
      </c>
      <c r="Q253" s="85">
        <f t="shared" si="232"/>
        <v>-30</v>
      </c>
      <c r="R253" s="64" t="str">
        <f t="shared" si="233"/>
        <v>Y</v>
      </c>
      <c r="S253" s="87">
        <f t="shared" si="220"/>
        <v>56</v>
      </c>
      <c r="T253" s="86" t="str">
        <f t="shared" si="190"/>
        <v xml:space="preserve"> </v>
      </c>
      <c r="U253" s="64" t="str">
        <f t="shared" si="191"/>
        <v>N</v>
      </c>
      <c r="V253" s="64" t="str">
        <f t="shared" si="192"/>
        <v xml:space="preserve"> </v>
      </c>
      <c r="W253" s="64" t="str">
        <f t="shared" si="193"/>
        <v xml:space="preserve"> </v>
      </c>
      <c r="X253" s="82" t="str">
        <f t="shared" si="221"/>
        <v>0</v>
      </c>
      <c r="Y253" s="82">
        <f t="shared" si="222"/>
        <v>0</v>
      </c>
      <c r="Z253" s="83">
        <f t="shared" si="223"/>
        <v>-112</v>
      </c>
      <c r="AA253" s="64" t="str">
        <f t="shared" si="224"/>
        <v>Y</v>
      </c>
      <c r="AB253" s="81" t="str">
        <f t="shared" si="225"/>
        <v>0</v>
      </c>
      <c r="AC253" s="81">
        <f t="shared" si="226"/>
        <v>0</v>
      </c>
      <c r="AD253" s="85">
        <f t="shared" si="227"/>
        <v>-112</v>
      </c>
      <c r="AE253" s="64" t="str">
        <f t="shared" si="228"/>
        <v>Y</v>
      </c>
      <c r="AF253" s="87">
        <f t="shared" si="229"/>
        <v>54</v>
      </c>
      <c r="AG253" s="93" t="str">
        <f t="shared" si="194"/>
        <v>L</v>
      </c>
      <c r="AH253" s="64" t="str">
        <f t="shared" si="195"/>
        <v>3/4</v>
      </c>
      <c r="AI253" s="64">
        <f t="shared" si="196"/>
        <v>4</v>
      </c>
      <c r="AJ253" s="82">
        <f t="shared" si="197"/>
        <v>6</v>
      </c>
      <c r="AK253" s="82">
        <f t="shared" si="198"/>
        <v>0</v>
      </c>
      <c r="AL253" s="83">
        <f t="shared" si="199"/>
        <v>56</v>
      </c>
      <c r="AM253" s="64" t="str">
        <f t="shared" si="200"/>
        <v>N</v>
      </c>
      <c r="AN253" s="81">
        <f t="shared" si="201"/>
        <v>6</v>
      </c>
      <c r="AO253" s="81">
        <f t="shared" si="202"/>
        <v>0</v>
      </c>
      <c r="AP253" s="85">
        <f t="shared" si="203"/>
        <v>-94</v>
      </c>
      <c r="AQ253" s="64" t="str">
        <f t="shared" si="204"/>
        <v>N</v>
      </c>
      <c r="AR253" s="87">
        <f t="shared" si="205"/>
        <v>66</v>
      </c>
      <c r="AS253" s="93" t="str">
        <f t="shared" si="206"/>
        <v>W</v>
      </c>
      <c r="AT253" s="64" t="str">
        <f t="shared" si="207"/>
        <v>1/6</v>
      </c>
      <c r="AU253" s="64">
        <f t="shared" si="216"/>
        <v>1</v>
      </c>
      <c r="AV253" s="82">
        <f t="shared" si="208"/>
        <v>8</v>
      </c>
      <c r="AW253" s="82">
        <f t="shared" si="217"/>
        <v>24</v>
      </c>
      <c r="AX253" s="83">
        <f t="shared" si="209"/>
        <v>-72</v>
      </c>
      <c r="AY253" s="64" t="str">
        <f t="shared" si="210"/>
        <v>Y</v>
      </c>
      <c r="AZ253" s="81">
        <f t="shared" si="211"/>
        <v>8</v>
      </c>
      <c r="BA253" s="81">
        <f t="shared" si="218"/>
        <v>24</v>
      </c>
      <c r="BB253" s="85">
        <f t="shared" si="212"/>
        <v>-92</v>
      </c>
      <c r="BC253" s="64" t="str">
        <f t="shared" si="213"/>
        <v>Y</v>
      </c>
      <c r="BD253" s="87">
        <f t="shared" si="219"/>
        <v>52</v>
      </c>
    </row>
    <row r="254" spans="1:56">
      <c r="A254" s="197">
        <f t="shared" si="214"/>
        <v>244</v>
      </c>
      <c r="B254" s="198">
        <f>Data!B254</f>
        <v>27</v>
      </c>
      <c r="D254" s="73">
        <f t="shared" si="185"/>
        <v>5</v>
      </c>
      <c r="F254" s="86">
        <f t="shared" si="235"/>
        <v>4</v>
      </c>
      <c r="G254" s="86" t="str">
        <f t="shared" si="186"/>
        <v xml:space="preserve"> </v>
      </c>
      <c r="H254" s="64" t="str">
        <f t="shared" si="187"/>
        <v>N</v>
      </c>
      <c r="I254" s="64" t="str">
        <f t="shared" si="188"/>
        <v xml:space="preserve"> </v>
      </c>
      <c r="J254" s="64" t="str">
        <f t="shared" si="189"/>
        <v xml:space="preserve"> </v>
      </c>
      <c r="K254" s="82" t="str">
        <f t="shared" si="234"/>
        <v>0</v>
      </c>
      <c r="L254" s="82">
        <f t="shared" si="236"/>
        <v>0</v>
      </c>
      <c r="M254" s="83">
        <f t="shared" si="237"/>
        <v>-6</v>
      </c>
      <c r="N254" s="64" t="str">
        <f t="shared" si="215"/>
        <v>Y</v>
      </c>
      <c r="O254" s="81" t="str">
        <f t="shared" si="230"/>
        <v>0</v>
      </c>
      <c r="P254" s="81">
        <f t="shared" si="231"/>
        <v>0</v>
      </c>
      <c r="Q254" s="85">
        <f t="shared" si="232"/>
        <v>-30</v>
      </c>
      <c r="R254" s="64" t="str">
        <f t="shared" si="233"/>
        <v>Y</v>
      </c>
      <c r="S254" s="87">
        <f t="shared" si="220"/>
        <v>56</v>
      </c>
      <c r="T254" s="86" t="str">
        <f t="shared" si="190"/>
        <v xml:space="preserve"> </v>
      </c>
      <c r="U254" s="64" t="str">
        <f t="shared" si="191"/>
        <v>N</v>
      </c>
      <c r="V254" s="64" t="str">
        <f t="shared" si="192"/>
        <v xml:space="preserve"> </v>
      </c>
      <c r="W254" s="64" t="str">
        <f t="shared" si="193"/>
        <v xml:space="preserve"> </v>
      </c>
      <c r="X254" s="82" t="str">
        <f t="shared" si="221"/>
        <v>0</v>
      </c>
      <c r="Y254" s="82">
        <f t="shared" si="222"/>
        <v>0</v>
      </c>
      <c r="Z254" s="83">
        <f t="shared" si="223"/>
        <v>-112</v>
      </c>
      <c r="AA254" s="64" t="str">
        <f t="shared" si="224"/>
        <v>Y</v>
      </c>
      <c r="AB254" s="81" t="str">
        <f t="shared" si="225"/>
        <v>0</v>
      </c>
      <c r="AC254" s="81">
        <f t="shared" si="226"/>
        <v>0</v>
      </c>
      <c r="AD254" s="85">
        <f t="shared" si="227"/>
        <v>-112</v>
      </c>
      <c r="AE254" s="64" t="str">
        <f t="shared" si="228"/>
        <v>Y</v>
      </c>
      <c r="AF254" s="87">
        <f t="shared" si="229"/>
        <v>54</v>
      </c>
      <c r="AG254" s="93" t="str">
        <f t="shared" si="194"/>
        <v>L</v>
      </c>
      <c r="AH254" s="64" t="str">
        <f t="shared" si="195"/>
        <v>2/5</v>
      </c>
      <c r="AI254" s="64">
        <f t="shared" si="196"/>
        <v>5</v>
      </c>
      <c r="AJ254" s="82">
        <f t="shared" si="197"/>
        <v>8</v>
      </c>
      <c r="AK254" s="82">
        <f t="shared" si="198"/>
        <v>0</v>
      </c>
      <c r="AL254" s="83">
        <f t="shared" si="199"/>
        <v>48</v>
      </c>
      <c r="AM254" s="64" t="str">
        <f t="shared" si="200"/>
        <v>N</v>
      </c>
      <c r="AN254" s="81">
        <f t="shared" si="201"/>
        <v>8</v>
      </c>
      <c r="AO254" s="81">
        <f t="shared" si="202"/>
        <v>0</v>
      </c>
      <c r="AP254" s="85">
        <f t="shared" si="203"/>
        <v>-102</v>
      </c>
      <c r="AQ254" s="64" t="str">
        <f t="shared" si="204"/>
        <v>N</v>
      </c>
      <c r="AR254" s="87">
        <f t="shared" si="205"/>
        <v>66</v>
      </c>
      <c r="AS254" s="93" t="str">
        <f t="shared" si="206"/>
        <v>W</v>
      </c>
      <c r="AT254" s="64" t="str">
        <f t="shared" si="207"/>
        <v>1/6</v>
      </c>
      <c r="AU254" s="64">
        <f t="shared" si="216"/>
        <v>1</v>
      </c>
      <c r="AV254" s="82">
        <f t="shared" si="208"/>
        <v>8</v>
      </c>
      <c r="AW254" s="82">
        <f t="shared" si="217"/>
        <v>24</v>
      </c>
      <c r="AX254" s="83">
        <f t="shared" si="209"/>
        <v>-56</v>
      </c>
      <c r="AY254" s="64" t="str">
        <f t="shared" si="210"/>
        <v>Y</v>
      </c>
      <c r="AZ254" s="81">
        <f t="shared" si="211"/>
        <v>8</v>
      </c>
      <c r="BA254" s="81">
        <f t="shared" si="218"/>
        <v>24</v>
      </c>
      <c r="BB254" s="85">
        <f t="shared" si="212"/>
        <v>-76</v>
      </c>
      <c r="BC254" s="64" t="str">
        <f t="shared" si="213"/>
        <v>Y</v>
      </c>
      <c r="BD254" s="87">
        <f t="shared" si="219"/>
        <v>52</v>
      </c>
    </row>
    <row r="255" spans="1:56">
      <c r="A255" s="197">
        <f t="shared" si="214"/>
        <v>245</v>
      </c>
      <c r="B255" s="198">
        <f>Data!B255</f>
        <v>13</v>
      </c>
      <c r="D255" s="73">
        <f t="shared" si="185"/>
        <v>3</v>
      </c>
      <c r="F255" s="86">
        <f t="shared" si="235"/>
        <v>5</v>
      </c>
      <c r="G255" s="86" t="str">
        <f t="shared" si="186"/>
        <v xml:space="preserve"> </v>
      </c>
      <c r="H255" s="64" t="str">
        <f t="shared" si="187"/>
        <v>N</v>
      </c>
      <c r="I255" s="64" t="str">
        <f t="shared" si="188"/>
        <v xml:space="preserve"> </v>
      </c>
      <c r="J255" s="64" t="str">
        <f t="shared" si="189"/>
        <v xml:space="preserve"> </v>
      </c>
      <c r="K255" s="82" t="str">
        <f t="shared" si="234"/>
        <v>0</v>
      </c>
      <c r="L255" s="82">
        <f t="shared" si="236"/>
        <v>0</v>
      </c>
      <c r="M255" s="83">
        <f t="shared" si="237"/>
        <v>-6</v>
      </c>
      <c r="N255" s="64" t="str">
        <f t="shared" si="215"/>
        <v>Y</v>
      </c>
      <c r="O255" s="81" t="str">
        <f t="shared" si="230"/>
        <v>0</v>
      </c>
      <c r="P255" s="81">
        <f t="shared" si="231"/>
        <v>0</v>
      </c>
      <c r="Q255" s="85">
        <f t="shared" si="232"/>
        <v>-30</v>
      </c>
      <c r="R255" s="64" t="str">
        <f t="shared" si="233"/>
        <v>Y</v>
      </c>
      <c r="S255" s="87">
        <f t="shared" si="220"/>
        <v>56</v>
      </c>
      <c r="T255" s="86" t="str">
        <f t="shared" si="190"/>
        <v xml:space="preserve"> </v>
      </c>
      <c r="U255" s="64" t="str">
        <f t="shared" si="191"/>
        <v>N</v>
      </c>
      <c r="V255" s="64" t="str">
        <f t="shared" si="192"/>
        <v xml:space="preserve"> </v>
      </c>
      <c r="W255" s="64" t="str">
        <f t="shared" si="193"/>
        <v xml:space="preserve"> </v>
      </c>
      <c r="X255" s="82" t="str">
        <f t="shared" si="221"/>
        <v>0</v>
      </c>
      <c r="Y255" s="82">
        <f t="shared" si="222"/>
        <v>0</v>
      </c>
      <c r="Z255" s="83">
        <f t="shared" si="223"/>
        <v>-112</v>
      </c>
      <c r="AA255" s="64" t="str">
        <f t="shared" si="224"/>
        <v>Y</v>
      </c>
      <c r="AB255" s="81" t="str">
        <f t="shared" si="225"/>
        <v>0</v>
      </c>
      <c r="AC255" s="81">
        <f t="shared" si="226"/>
        <v>0</v>
      </c>
      <c r="AD255" s="85">
        <f t="shared" si="227"/>
        <v>-112</v>
      </c>
      <c r="AE255" s="64" t="str">
        <f t="shared" si="228"/>
        <v>Y</v>
      </c>
      <c r="AF255" s="87">
        <f t="shared" si="229"/>
        <v>54</v>
      </c>
      <c r="AG255" s="93" t="str">
        <f t="shared" si="194"/>
        <v>W</v>
      </c>
      <c r="AH255" s="64" t="str">
        <f t="shared" si="195"/>
        <v>1/6</v>
      </c>
      <c r="AI255" s="64">
        <f t="shared" si="196"/>
        <v>1</v>
      </c>
      <c r="AJ255" s="82">
        <f t="shared" si="197"/>
        <v>2</v>
      </c>
      <c r="AK255" s="82">
        <f t="shared" si="198"/>
        <v>24</v>
      </c>
      <c r="AL255" s="83">
        <f t="shared" si="199"/>
        <v>70</v>
      </c>
      <c r="AM255" s="64" t="str">
        <f t="shared" si="200"/>
        <v>N</v>
      </c>
      <c r="AN255" s="81">
        <f t="shared" si="201"/>
        <v>2</v>
      </c>
      <c r="AO255" s="81">
        <f t="shared" si="202"/>
        <v>24</v>
      </c>
      <c r="AP255" s="85">
        <f t="shared" si="203"/>
        <v>-80</v>
      </c>
      <c r="AQ255" s="64" t="str">
        <f t="shared" si="204"/>
        <v>N</v>
      </c>
      <c r="AR255" s="87">
        <f t="shared" si="205"/>
        <v>66</v>
      </c>
      <c r="AS255" s="93" t="str">
        <f t="shared" si="206"/>
        <v>L</v>
      </c>
      <c r="AT255" s="64" t="str">
        <f t="shared" si="207"/>
        <v>2/5</v>
      </c>
      <c r="AU255" s="64">
        <f t="shared" si="216"/>
        <v>2</v>
      </c>
      <c r="AV255" s="82">
        <f t="shared" si="208"/>
        <v>8</v>
      </c>
      <c r="AW255" s="82">
        <f t="shared" si="217"/>
        <v>0</v>
      </c>
      <c r="AX255" s="83">
        <f t="shared" si="209"/>
        <v>-64</v>
      </c>
      <c r="AY255" s="64" t="str">
        <f t="shared" si="210"/>
        <v>Y</v>
      </c>
      <c r="AZ255" s="81">
        <f t="shared" si="211"/>
        <v>8</v>
      </c>
      <c r="BA255" s="81">
        <f t="shared" si="218"/>
        <v>0</v>
      </c>
      <c r="BB255" s="85">
        <f t="shared" si="212"/>
        <v>-84</v>
      </c>
      <c r="BC255" s="64" t="str">
        <f t="shared" si="213"/>
        <v>Y</v>
      </c>
      <c r="BD255" s="87">
        <f t="shared" si="219"/>
        <v>52</v>
      </c>
    </row>
    <row r="256" spans="1:56">
      <c r="A256" s="197">
        <f t="shared" si="214"/>
        <v>246</v>
      </c>
      <c r="B256" s="198">
        <f>Data!B256</f>
        <v>23</v>
      </c>
      <c r="D256" s="73">
        <f t="shared" si="185"/>
        <v>4</v>
      </c>
      <c r="F256" s="86">
        <f t="shared" si="235"/>
        <v>6</v>
      </c>
      <c r="G256" s="86" t="str">
        <f t="shared" si="186"/>
        <v xml:space="preserve"> </v>
      </c>
      <c r="H256" s="64" t="str">
        <f t="shared" si="187"/>
        <v>N</v>
      </c>
      <c r="I256" s="64" t="str">
        <f t="shared" si="188"/>
        <v xml:space="preserve"> </v>
      </c>
      <c r="J256" s="64" t="str">
        <f t="shared" si="189"/>
        <v xml:space="preserve"> </v>
      </c>
      <c r="K256" s="82" t="str">
        <f t="shared" si="234"/>
        <v>0</v>
      </c>
      <c r="L256" s="82">
        <f t="shared" si="236"/>
        <v>0</v>
      </c>
      <c r="M256" s="83">
        <f t="shared" si="237"/>
        <v>-6</v>
      </c>
      <c r="N256" s="64" t="str">
        <f t="shared" si="215"/>
        <v>Y</v>
      </c>
      <c r="O256" s="81" t="str">
        <f t="shared" si="230"/>
        <v>0</v>
      </c>
      <c r="P256" s="81">
        <f t="shared" si="231"/>
        <v>0</v>
      </c>
      <c r="Q256" s="85">
        <f t="shared" si="232"/>
        <v>-30</v>
      </c>
      <c r="R256" s="64" t="str">
        <f t="shared" si="233"/>
        <v>Y</v>
      </c>
      <c r="S256" s="87">
        <f t="shared" si="220"/>
        <v>56</v>
      </c>
      <c r="T256" s="86" t="str">
        <f t="shared" si="190"/>
        <v xml:space="preserve"> </v>
      </c>
      <c r="U256" s="64" t="str">
        <f t="shared" si="191"/>
        <v>N</v>
      </c>
      <c r="V256" s="64" t="str">
        <f t="shared" si="192"/>
        <v xml:space="preserve"> </v>
      </c>
      <c r="W256" s="64" t="str">
        <f t="shared" si="193"/>
        <v xml:space="preserve"> </v>
      </c>
      <c r="X256" s="82" t="str">
        <f t="shared" si="221"/>
        <v>0</v>
      </c>
      <c r="Y256" s="82">
        <f t="shared" si="222"/>
        <v>0</v>
      </c>
      <c r="Z256" s="83">
        <f t="shared" si="223"/>
        <v>-112</v>
      </c>
      <c r="AA256" s="64" t="str">
        <f t="shared" si="224"/>
        <v>Y</v>
      </c>
      <c r="AB256" s="81" t="str">
        <f t="shared" si="225"/>
        <v>0</v>
      </c>
      <c r="AC256" s="81">
        <f t="shared" si="226"/>
        <v>0</v>
      </c>
      <c r="AD256" s="85">
        <f t="shared" si="227"/>
        <v>-112</v>
      </c>
      <c r="AE256" s="64" t="str">
        <f t="shared" si="228"/>
        <v>Y</v>
      </c>
      <c r="AF256" s="87">
        <f t="shared" si="229"/>
        <v>54</v>
      </c>
      <c r="AG256" s="93" t="str">
        <f t="shared" si="194"/>
        <v>L</v>
      </c>
      <c r="AH256" s="64" t="str">
        <f t="shared" si="195"/>
        <v>2/5</v>
      </c>
      <c r="AI256" s="64">
        <f t="shared" si="196"/>
        <v>2</v>
      </c>
      <c r="AJ256" s="82">
        <f t="shared" si="197"/>
        <v>2</v>
      </c>
      <c r="AK256" s="82">
        <f t="shared" si="198"/>
        <v>0</v>
      </c>
      <c r="AL256" s="83">
        <f t="shared" si="199"/>
        <v>68</v>
      </c>
      <c r="AM256" s="64" t="str">
        <f t="shared" si="200"/>
        <v>N</v>
      </c>
      <c r="AN256" s="81">
        <f t="shared" si="201"/>
        <v>2</v>
      </c>
      <c r="AO256" s="81">
        <f t="shared" si="202"/>
        <v>0</v>
      </c>
      <c r="AP256" s="85">
        <f t="shared" si="203"/>
        <v>-82</v>
      </c>
      <c r="AQ256" s="64" t="str">
        <f t="shared" si="204"/>
        <v>N</v>
      </c>
      <c r="AR256" s="87">
        <f t="shared" si="205"/>
        <v>66</v>
      </c>
      <c r="AS256" s="93" t="str">
        <f t="shared" si="206"/>
        <v>L</v>
      </c>
      <c r="AT256" s="64" t="str">
        <f t="shared" si="207"/>
        <v>3/4</v>
      </c>
      <c r="AU256" s="64">
        <f t="shared" si="216"/>
        <v>3</v>
      </c>
      <c r="AV256" s="82">
        <f t="shared" si="208"/>
        <v>8</v>
      </c>
      <c r="AW256" s="82">
        <f t="shared" si="217"/>
        <v>0</v>
      </c>
      <c r="AX256" s="83">
        <f t="shared" si="209"/>
        <v>-72</v>
      </c>
      <c r="AY256" s="64" t="str">
        <f t="shared" si="210"/>
        <v>Y</v>
      </c>
      <c r="AZ256" s="81">
        <f t="shared" si="211"/>
        <v>8</v>
      </c>
      <c r="BA256" s="81">
        <f t="shared" si="218"/>
        <v>0</v>
      </c>
      <c r="BB256" s="85">
        <f t="shared" si="212"/>
        <v>-92</v>
      </c>
      <c r="BC256" s="64" t="str">
        <f t="shared" si="213"/>
        <v>Y</v>
      </c>
      <c r="BD256" s="87">
        <f t="shared" si="219"/>
        <v>52</v>
      </c>
    </row>
    <row r="257" spans="1:56">
      <c r="A257" s="197">
        <f t="shared" si="214"/>
        <v>247</v>
      </c>
      <c r="B257" s="198">
        <f>Data!B257</f>
        <v>33</v>
      </c>
      <c r="D257" s="73">
        <f t="shared" si="185"/>
        <v>6</v>
      </c>
      <c r="F257" s="86">
        <f t="shared" si="235"/>
        <v>1</v>
      </c>
      <c r="G257" s="86" t="str">
        <f t="shared" si="186"/>
        <v xml:space="preserve"> </v>
      </c>
      <c r="H257" s="64" t="str">
        <f t="shared" si="187"/>
        <v>Y</v>
      </c>
      <c r="I257" s="64" t="str">
        <f t="shared" si="188"/>
        <v>1/6</v>
      </c>
      <c r="J257" s="64">
        <f t="shared" si="189"/>
        <v>1</v>
      </c>
      <c r="K257" s="82">
        <f t="shared" si="234"/>
        <v>8</v>
      </c>
      <c r="L257" s="82">
        <f t="shared" si="236"/>
        <v>0</v>
      </c>
      <c r="M257" s="83">
        <f t="shared" si="237"/>
        <v>-14</v>
      </c>
      <c r="N257" s="64" t="str">
        <f t="shared" si="215"/>
        <v>Y</v>
      </c>
      <c r="O257" s="81">
        <f t="shared" si="230"/>
        <v>8</v>
      </c>
      <c r="P257" s="81">
        <f t="shared" si="231"/>
        <v>0</v>
      </c>
      <c r="Q257" s="85">
        <f t="shared" si="232"/>
        <v>-38</v>
      </c>
      <c r="R257" s="64" t="str">
        <f t="shared" si="233"/>
        <v>Y</v>
      </c>
      <c r="S257" s="87">
        <f t="shared" si="220"/>
        <v>56</v>
      </c>
      <c r="T257" s="86" t="str">
        <f t="shared" si="190"/>
        <v xml:space="preserve"> </v>
      </c>
      <c r="U257" s="64" t="str">
        <f t="shared" si="191"/>
        <v>Y</v>
      </c>
      <c r="V257" s="64" t="str">
        <f t="shared" si="192"/>
        <v>1/6</v>
      </c>
      <c r="W257" s="64">
        <f t="shared" si="193"/>
        <v>1</v>
      </c>
      <c r="X257" s="82">
        <f t="shared" si="221"/>
        <v>8</v>
      </c>
      <c r="Y257" s="82">
        <f t="shared" si="222"/>
        <v>0</v>
      </c>
      <c r="Z257" s="83">
        <f t="shared" si="223"/>
        <v>-120</v>
      </c>
      <c r="AA257" s="64" t="str">
        <f t="shared" si="224"/>
        <v>Y</v>
      </c>
      <c r="AB257" s="81">
        <f t="shared" si="225"/>
        <v>8</v>
      </c>
      <c r="AC257" s="81">
        <f t="shared" si="226"/>
        <v>0</v>
      </c>
      <c r="AD257" s="85">
        <f t="shared" si="227"/>
        <v>-120</v>
      </c>
      <c r="AE257" s="64" t="str">
        <f t="shared" si="228"/>
        <v>Y</v>
      </c>
      <c r="AF257" s="87">
        <f t="shared" si="229"/>
        <v>54</v>
      </c>
      <c r="AG257" s="93" t="str">
        <f t="shared" si="194"/>
        <v>L</v>
      </c>
      <c r="AH257" s="64" t="str">
        <f t="shared" si="195"/>
        <v>3/4</v>
      </c>
      <c r="AI257" s="64">
        <f t="shared" si="196"/>
        <v>3</v>
      </c>
      <c r="AJ257" s="82">
        <f t="shared" si="197"/>
        <v>4</v>
      </c>
      <c r="AK257" s="82">
        <f t="shared" si="198"/>
        <v>0</v>
      </c>
      <c r="AL257" s="83">
        <f t="shared" si="199"/>
        <v>64</v>
      </c>
      <c r="AM257" s="64" t="str">
        <f t="shared" si="200"/>
        <v>N</v>
      </c>
      <c r="AN257" s="81">
        <f t="shared" si="201"/>
        <v>4</v>
      </c>
      <c r="AO257" s="81">
        <f t="shared" si="202"/>
        <v>0</v>
      </c>
      <c r="AP257" s="85">
        <f t="shared" si="203"/>
        <v>-86</v>
      </c>
      <c r="AQ257" s="64" t="str">
        <f t="shared" si="204"/>
        <v>N</v>
      </c>
      <c r="AR257" s="87">
        <f t="shared" si="205"/>
        <v>66</v>
      </c>
      <c r="AS257" s="93" t="str">
        <f t="shared" si="206"/>
        <v>W</v>
      </c>
      <c r="AT257" s="64" t="str">
        <f t="shared" si="207"/>
        <v>1/6</v>
      </c>
      <c r="AU257" s="64">
        <f t="shared" si="216"/>
        <v>1</v>
      </c>
      <c r="AV257" s="82">
        <f t="shared" si="208"/>
        <v>8</v>
      </c>
      <c r="AW257" s="82">
        <f t="shared" si="217"/>
        <v>24</v>
      </c>
      <c r="AX257" s="83">
        <f t="shared" si="209"/>
        <v>-56</v>
      </c>
      <c r="AY257" s="64" t="str">
        <f t="shared" si="210"/>
        <v>Y</v>
      </c>
      <c r="AZ257" s="81">
        <f t="shared" si="211"/>
        <v>8</v>
      </c>
      <c r="BA257" s="81">
        <f t="shared" si="218"/>
        <v>24</v>
      </c>
      <c r="BB257" s="85">
        <f t="shared" si="212"/>
        <v>-76</v>
      </c>
      <c r="BC257" s="64" t="str">
        <f t="shared" si="213"/>
        <v>Y</v>
      </c>
      <c r="BD257" s="87">
        <f t="shared" si="219"/>
        <v>52</v>
      </c>
    </row>
    <row r="258" spans="1:56">
      <c r="A258" s="197">
        <f t="shared" si="214"/>
        <v>248</v>
      </c>
      <c r="B258" s="198">
        <f>Data!B258</f>
        <v>24</v>
      </c>
      <c r="D258" s="73">
        <f t="shared" si="185"/>
        <v>4</v>
      </c>
      <c r="F258" s="86">
        <f t="shared" si="235"/>
        <v>2</v>
      </c>
      <c r="G258" s="86" t="str">
        <f t="shared" si="186"/>
        <v>W</v>
      </c>
      <c r="H258" s="64" t="str">
        <f t="shared" si="187"/>
        <v>N</v>
      </c>
      <c r="I258" s="64" t="str">
        <f t="shared" si="188"/>
        <v xml:space="preserve"> </v>
      </c>
      <c r="J258" s="64" t="str">
        <f t="shared" si="189"/>
        <v xml:space="preserve"> </v>
      </c>
      <c r="K258" s="82" t="str">
        <f t="shared" si="234"/>
        <v>0</v>
      </c>
      <c r="L258" s="82">
        <f t="shared" si="236"/>
        <v>24</v>
      </c>
      <c r="M258" s="83">
        <f t="shared" si="237"/>
        <v>10</v>
      </c>
      <c r="N258" s="64" t="str">
        <f t="shared" si="215"/>
        <v>N</v>
      </c>
      <c r="O258" s="81" t="str">
        <f t="shared" si="230"/>
        <v>0</v>
      </c>
      <c r="P258" s="81">
        <f t="shared" si="231"/>
        <v>24</v>
      </c>
      <c r="Q258" s="85">
        <f t="shared" si="232"/>
        <v>-14</v>
      </c>
      <c r="R258" s="64" t="str">
        <f t="shared" si="233"/>
        <v>Y</v>
      </c>
      <c r="S258" s="87">
        <f t="shared" si="220"/>
        <v>56</v>
      </c>
      <c r="T258" s="86" t="str">
        <f t="shared" si="190"/>
        <v>W</v>
      </c>
      <c r="U258" s="64" t="str">
        <f t="shared" si="191"/>
        <v>N</v>
      </c>
      <c r="V258" s="64" t="str">
        <f t="shared" si="192"/>
        <v xml:space="preserve"> </v>
      </c>
      <c r="W258" s="64" t="str">
        <f t="shared" si="193"/>
        <v xml:space="preserve"> </v>
      </c>
      <c r="X258" s="82" t="str">
        <f t="shared" si="221"/>
        <v>0</v>
      </c>
      <c r="Y258" s="82">
        <f t="shared" si="222"/>
        <v>24</v>
      </c>
      <c r="Z258" s="83">
        <f t="shared" si="223"/>
        <v>-96</v>
      </c>
      <c r="AA258" s="64" t="str">
        <f t="shared" si="224"/>
        <v>Y</v>
      </c>
      <c r="AB258" s="81" t="str">
        <f t="shared" si="225"/>
        <v>0</v>
      </c>
      <c r="AC258" s="81">
        <f t="shared" si="226"/>
        <v>24</v>
      </c>
      <c r="AD258" s="85">
        <f t="shared" si="227"/>
        <v>-96</v>
      </c>
      <c r="AE258" s="64" t="str">
        <f t="shared" si="228"/>
        <v>Y</v>
      </c>
      <c r="AF258" s="87">
        <f t="shared" si="229"/>
        <v>54</v>
      </c>
      <c r="AG258" s="93" t="str">
        <f t="shared" si="194"/>
        <v>L</v>
      </c>
      <c r="AH258" s="64" t="str">
        <f t="shared" si="195"/>
        <v>3/4</v>
      </c>
      <c r="AI258" s="64">
        <f t="shared" si="196"/>
        <v>4</v>
      </c>
      <c r="AJ258" s="82">
        <f t="shared" si="197"/>
        <v>6</v>
      </c>
      <c r="AK258" s="82">
        <f t="shared" si="198"/>
        <v>0</v>
      </c>
      <c r="AL258" s="83">
        <f t="shared" si="199"/>
        <v>58</v>
      </c>
      <c r="AM258" s="64" t="str">
        <f t="shared" si="200"/>
        <v>N</v>
      </c>
      <c r="AN258" s="81">
        <f t="shared" si="201"/>
        <v>6</v>
      </c>
      <c r="AO258" s="81">
        <f t="shared" si="202"/>
        <v>0</v>
      </c>
      <c r="AP258" s="85">
        <f t="shared" si="203"/>
        <v>-92</v>
      </c>
      <c r="AQ258" s="64" t="str">
        <f t="shared" si="204"/>
        <v>N</v>
      </c>
      <c r="AR258" s="87">
        <f t="shared" si="205"/>
        <v>66</v>
      </c>
      <c r="AS258" s="93" t="str">
        <f t="shared" si="206"/>
        <v>W</v>
      </c>
      <c r="AT258" s="64" t="str">
        <f t="shared" si="207"/>
        <v>1/6</v>
      </c>
      <c r="AU258" s="64">
        <f t="shared" si="216"/>
        <v>1</v>
      </c>
      <c r="AV258" s="82">
        <f t="shared" si="208"/>
        <v>8</v>
      </c>
      <c r="AW258" s="82">
        <f t="shared" si="217"/>
        <v>24</v>
      </c>
      <c r="AX258" s="83">
        <f t="shared" si="209"/>
        <v>-40</v>
      </c>
      <c r="AY258" s="64" t="str">
        <f t="shared" si="210"/>
        <v>Y</v>
      </c>
      <c r="AZ258" s="81">
        <f t="shared" si="211"/>
        <v>8</v>
      </c>
      <c r="BA258" s="81">
        <f t="shared" si="218"/>
        <v>24</v>
      </c>
      <c r="BB258" s="85">
        <f t="shared" si="212"/>
        <v>-60</v>
      </c>
      <c r="BC258" s="64" t="str">
        <f t="shared" si="213"/>
        <v>Y</v>
      </c>
      <c r="BD258" s="87">
        <f t="shared" si="219"/>
        <v>52</v>
      </c>
    </row>
    <row r="259" spans="1:56">
      <c r="A259" s="197">
        <f t="shared" si="214"/>
        <v>249</v>
      </c>
      <c r="B259" s="198">
        <f>Data!B259</f>
        <v>2</v>
      </c>
      <c r="D259" s="73">
        <f t="shared" si="185"/>
        <v>1</v>
      </c>
      <c r="F259" s="86">
        <f t="shared" si="235"/>
        <v>3</v>
      </c>
      <c r="G259" s="86" t="str">
        <f t="shared" si="186"/>
        <v xml:space="preserve"> </v>
      </c>
      <c r="H259" s="64" t="str">
        <f t="shared" si="187"/>
        <v>N</v>
      </c>
      <c r="I259" s="64" t="str">
        <f t="shared" si="188"/>
        <v xml:space="preserve"> </v>
      </c>
      <c r="J259" s="64" t="str">
        <f t="shared" si="189"/>
        <v xml:space="preserve"> </v>
      </c>
      <c r="K259" s="82" t="str">
        <f t="shared" si="234"/>
        <v>0</v>
      </c>
      <c r="L259" s="82">
        <f t="shared" si="236"/>
        <v>0</v>
      </c>
      <c r="M259" s="83">
        <f t="shared" si="237"/>
        <v>10</v>
      </c>
      <c r="N259" s="64" t="str">
        <f t="shared" si="215"/>
        <v>N</v>
      </c>
      <c r="O259" s="81" t="str">
        <f t="shared" si="230"/>
        <v>0</v>
      </c>
      <c r="P259" s="81">
        <f t="shared" si="231"/>
        <v>0</v>
      </c>
      <c r="Q259" s="85">
        <f t="shared" si="232"/>
        <v>-14</v>
      </c>
      <c r="R259" s="64" t="str">
        <f t="shared" si="233"/>
        <v>Y</v>
      </c>
      <c r="S259" s="87">
        <f t="shared" si="220"/>
        <v>56</v>
      </c>
      <c r="T259" s="86" t="str">
        <f t="shared" si="190"/>
        <v xml:space="preserve"> </v>
      </c>
      <c r="U259" s="64" t="str">
        <f t="shared" si="191"/>
        <v>N</v>
      </c>
      <c r="V259" s="64" t="str">
        <f t="shared" si="192"/>
        <v xml:space="preserve"> </v>
      </c>
      <c r="W259" s="64" t="str">
        <f t="shared" si="193"/>
        <v xml:space="preserve"> </v>
      </c>
      <c r="X259" s="82" t="str">
        <f t="shared" si="221"/>
        <v>0</v>
      </c>
      <c r="Y259" s="82">
        <f t="shared" si="222"/>
        <v>0</v>
      </c>
      <c r="Z259" s="83">
        <f t="shared" si="223"/>
        <v>-96</v>
      </c>
      <c r="AA259" s="64" t="str">
        <f t="shared" si="224"/>
        <v>Y</v>
      </c>
      <c r="AB259" s="81" t="str">
        <f t="shared" si="225"/>
        <v>0</v>
      </c>
      <c r="AC259" s="81">
        <f t="shared" si="226"/>
        <v>0</v>
      </c>
      <c r="AD259" s="85">
        <f t="shared" si="227"/>
        <v>-96</v>
      </c>
      <c r="AE259" s="64" t="str">
        <f t="shared" si="228"/>
        <v>Y</v>
      </c>
      <c r="AF259" s="87">
        <f t="shared" si="229"/>
        <v>54</v>
      </c>
      <c r="AG259" s="93" t="str">
        <f t="shared" si="194"/>
        <v>W</v>
      </c>
      <c r="AH259" s="64" t="str">
        <f t="shared" si="195"/>
        <v>1/6</v>
      </c>
      <c r="AI259" s="64">
        <f t="shared" si="196"/>
        <v>1</v>
      </c>
      <c r="AJ259" s="82">
        <f t="shared" si="197"/>
        <v>2</v>
      </c>
      <c r="AK259" s="82">
        <f t="shared" si="198"/>
        <v>18</v>
      </c>
      <c r="AL259" s="83">
        <f t="shared" si="199"/>
        <v>74</v>
      </c>
      <c r="AM259" s="64" t="str">
        <f t="shared" si="200"/>
        <v>N</v>
      </c>
      <c r="AN259" s="81">
        <f t="shared" si="201"/>
        <v>2</v>
      </c>
      <c r="AO259" s="81">
        <f t="shared" si="202"/>
        <v>18</v>
      </c>
      <c r="AP259" s="85">
        <f t="shared" si="203"/>
        <v>-76</v>
      </c>
      <c r="AQ259" s="64" t="str">
        <f t="shared" si="204"/>
        <v>N</v>
      </c>
      <c r="AR259" s="87">
        <f t="shared" si="205"/>
        <v>66</v>
      </c>
      <c r="AS259" s="93" t="str">
        <f t="shared" si="206"/>
        <v>L</v>
      </c>
      <c r="AT259" s="64" t="str">
        <f t="shared" si="207"/>
        <v>2/5</v>
      </c>
      <c r="AU259" s="64">
        <f t="shared" si="216"/>
        <v>2</v>
      </c>
      <c r="AV259" s="82">
        <f t="shared" si="208"/>
        <v>8</v>
      </c>
      <c r="AW259" s="82">
        <f t="shared" si="217"/>
        <v>0</v>
      </c>
      <c r="AX259" s="83">
        <f t="shared" si="209"/>
        <v>-48</v>
      </c>
      <c r="AY259" s="64" t="str">
        <f t="shared" si="210"/>
        <v>Y</v>
      </c>
      <c r="AZ259" s="81">
        <f t="shared" si="211"/>
        <v>8</v>
      </c>
      <c r="BA259" s="81">
        <f t="shared" si="218"/>
        <v>0</v>
      </c>
      <c r="BB259" s="85">
        <f t="shared" si="212"/>
        <v>-68</v>
      </c>
      <c r="BC259" s="64" t="str">
        <f t="shared" si="213"/>
        <v>Y</v>
      </c>
      <c r="BD259" s="87">
        <f t="shared" si="219"/>
        <v>52</v>
      </c>
    </row>
    <row r="260" spans="1:56">
      <c r="A260" s="197">
        <f t="shared" si="214"/>
        <v>250</v>
      </c>
      <c r="B260" s="198">
        <f>Data!B260</f>
        <v>21</v>
      </c>
      <c r="D260" s="73">
        <f t="shared" si="185"/>
        <v>4</v>
      </c>
      <c r="F260" s="86">
        <f t="shared" si="235"/>
        <v>4</v>
      </c>
      <c r="G260" s="86" t="str">
        <f t="shared" si="186"/>
        <v xml:space="preserve"> </v>
      </c>
      <c r="H260" s="64" t="str">
        <f t="shared" si="187"/>
        <v>N</v>
      </c>
      <c r="I260" s="64" t="str">
        <f t="shared" si="188"/>
        <v xml:space="preserve"> </v>
      </c>
      <c r="J260" s="64" t="str">
        <f t="shared" si="189"/>
        <v xml:space="preserve"> </v>
      </c>
      <c r="K260" s="82" t="str">
        <f t="shared" si="234"/>
        <v>0</v>
      </c>
      <c r="L260" s="82">
        <f t="shared" si="236"/>
        <v>0</v>
      </c>
      <c r="M260" s="83">
        <f t="shared" si="237"/>
        <v>10</v>
      </c>
      <c r="N260" s="64" t="str">
        <f t="shared" si="215"/>
        <v>N</v>
      </c>
      <c r="O260" s="81" t="str">
        <f t="shared" si="230"/>
        <v>0</v>
      </c>
      <c r="P260" s="81">
        <f t="shared" si="231"/>
        <v>0</v>
      </c>
      <c r="Q260" s="85">
        <f t="shared" si="232"/>
        <v>-14</v>
      </c>
      <c r="R260" s="64" t="str">
        <f t="shared" si="233"/>
        <v>Y</v>
      </c>
      <c r="S260" s="87">
        <f t="shared" si="220"/>
        <v>56</v>
      </c>
      <c r="T260" s="86" t="str">
        <f t="shared" si="190"/>
        <v xml:space="preserve"> </v>
      </c>
      <c r="U260" s="64" t="str">
        <f t="shared" si="191"/>
        <v>N</v>
      </c>
      <c r="V260" s="64" t="str">
        <f t="shared" si="192"/>
        <v xml:space="preserve"> </v>
      </c>
      <c r="W260" s="64" t="str">
        <f t="shared" si="193"/>
        <v xml:space="preserve"> </v>
      </c>
      <c r="X260" s="82" t="str">
        <f t="shared" si="221"/>
        <v>0</v>
      </c>
      <c r="Y260" s="82">
        <f t="shared" si="222"/>
        <v>0</v>
      </c>
      <c r="Z260" s="83">
        <f t="shared" si="223"/>
        <v>-96</v>
      </c>
      <c r="AA260" s="64" t="str">
        <f t="shared" si="224"/>
        <v>Y</v>
      </c>
      <c r="AB260" s="81" t="str">
        <f t="shared" si="225"/>
        <v>0</v>
      </c>
      <c r="AC260" s="81">
        <f t="shared" si="226"/>
        <v>0</v>
      </c>
      <c r="AD260" s="85">
        <f t="shared" si="227"/>
        <v>-96</v>
      </c>
      <c r="AE260" s="64" t="str">
        <f t="shared" si="228"/>
        <v>Y</v>
      </c>
      <c r="AF260" s="87">
        <f t="shared" si="229"/>
        <v>54</v>
      </c>
      <c r="AG260" s="93" t="str">
        <f t="shared" si="194"/>
        <v>W</v>
      </c>
      <c r="AH260" s="64" t="str">
        <f t="shared" si="195"/>
        <v>1/6</v>
      </c>
      <c r="AI260" s="64">
        <f t="shared" si="196"/>
        <v>1</v>
      </c>
      <c r="AJ260" s="82">
        <f t="shared" si="197"/>
        <v>2</v>
      </c>
      <c r="AK260" s="82">
        <f t="shared" si="198"/>
        <v>6</v>
      </c>
      <c r="AL260" s="83">
        <f t="shared" si="199"/>
        <v>78</v>
      </c>
      <c r="AM260" s="64" t="str">
        <f t="shared" si="200"/>
        <v>N</v>
      </c>
      <c r="AN260" s="81">
        <f t="shared" si="201"/>
        <v>2</v>
      </c>
      <c r="AO260" s="81">
        <f t="shared" si="202"/>
        <v>6</v>
      </c>
      <c r="AP260" s="85">
        <f t="shared" si="203"/>
        <v>-72</v>
      </c>
      <c r="AQ260" s="64" t="str">
        <f t="shared" si="204"/>
        <v>N</v>
      </c>
      <c r="AR260" s="87">
        <f t="shared" si="205"/>
        <v>66</v>
      </c>
      <c r="AS260" s="93" t="str">
        <f t="shared" si="206"/>
        <v>L</v>
      </c>
      <c r="AT260" s="64" t="str">
        <f t="shared" si="207"/>
        <v>3/4</v>
      </c>
      <c r="AU260" s="64">
        <f t="shared" si="216"/>
        <v>3</v>
      </c>
      <c r="AV260" s="82">
        <f t="shared" si="208"/>
        <v>8</v>
      </c>
      <c r="AW260" s="82">
        <f t="shared" si="217"/>
        <v>0</v>
      </c>
      <c r="AX260" s="83">
        <f t="shared" si="209"/>
        <v>-56</v>
      </c>
      <c r="AY260" s="64" t="str">
        <f t="shared" si="210"/>
        <v>Y</v>
      </c>
      <c r="AZ260" s="81">
        <f t="shared" si="211"/>
        <v>8</v>
      </c>
      <c r="BA260" s="81">
        <f t="shared" si="218"/>
        <v>0</v>
      </c>
      <c r="BB260" s="85">
        <f t="shared" si="212"/>
        <v>-76</v>
      </c>
      <c r="BC260" s="64" t="str">
        <f t="shared" si="213"/>
        <v>Y</v>
      </c>
      <c r="BD260" s="87">
        <f t="shared" si="219"/>
        <v>52</v>
      </c>
    </row>
    <row r="261" spans="1:56">
      <c r="A261" s="197">
        <f t="shared" si="214"/>
        <v>251</v>
      </c>
      <c r="B261" s="198">
        <f>Data!B261</f>
        <v>19</v>
      </c>
      <c r="D261" s="73">
        <f t="shared" si="185"/>
        <v>4</v>
      </c>
      <c r="F261" s="86">
        <f t="shared" si="235"/>
        <v>5</v>
      </c>
      <c r="G261" s="86" t="str">
        <f t="shared" si="186"/>
        <v xml:space="preserve"> </v>
      </c>
      <c r="H261" s="64" t="str">
        <f t="shared" si="187"/>
        <v>N</v>
      </c>
      <c r="I261" s="64" t="str">
        <f t="shared" si="188"/>
        <v xml:space="preserve"> </v>
      </c>
      <c r="J261" s="64" t="str">
        <f t="shared" si="189"/>
        <v xml:space="preserve"> </v>
      </c>
      <c r="K261" s="82" t="str">
        <f t="shared" si="234"/>
        <v>0</v>
      </c>
      <c r="L261" s="82">
        <f t="shared" si="236"/>
        <v>0</v>
      </c>
      <c r="M261" s="83">
        <f t="shared" si="237"/>
        <v>10</v>
      </c>
      <c r="N261" s="64" t="str">
        <f t="shared" si="215"/>
        <v>N</v>
      </c>
      <c r="O261" s="81" t="str">
        <f t="shared" si="230"/>
        <v>0</v>
      </c>
      <c r="P261" s="81">
        <f t="shared" si="231"/>
        <v>0</v>
      </c>
      <c r="Q261" s="85">
        <f t="shared" si="232"/>
        <v>-14</v>
      </c>
      <c r="R261" s="64" t="str">
        <f t="shared" si="233"/>
        <v>Y</v>
      </c>
      <c r="S261" s="87">
        <f t="shared" si="220"/>
        <v>56</v>
      </c>
      <c r="T261" s="86" t="str">
        <f t="shared" si="190"/>
        <v xml:space="preserve"> </v>
      </c>
      <c r="U261" s="64" t="str">
        <f t="shared" si="191"/>
        <v>N</v>
      </c>
      <c r="V261" s="64" t="str">
        <f t="shared" si="192"/>
        <v xml:space="preserve"> </v>
      </c>
      <c r="W261" s="64" t="str">
        <f t="shared" si="193"/>
        <v xml:space="preserve"> </v>
      </c>
      <c r="X261" s="82" t="str">
        <f t="shared" si="221"/>
        <v>0</v>
      </c>
      <c r="Y261" s="82">
        <f t="shared" si="222"/>
        <v>0</v>
      </c>
      <c r="Z261" s="83">
        <f t="shared" si="223"/>
        <v>-96</v>
      </c>
      <c r="AA261" s="64" t="str">
        <f t="shared" si="224"/>
        <v>Y</v>
      </c>
      <c r="AB261" s="81" t="str">
        <f t="shared" si="225"/>
        <v>0</v>
      </c>
      <c r="AC261" s="81">
        <f t="shared" si="226"/>
        <v>0</v>
      </c>
      <c r="AD261" s="85">
        <f t="shared" si="227"/>
        <v>-96</v>
      </c>
      <c r="AE261" s="64" t="str">
        <f t="shared" si="228"/>
        <v>Y</v>
      </c>
      <c r="AF261" s="87">
        <f t="shared" si="229"/>
        <v>54</v>
      </c>
      <c r="AG261" s="93" t="str">
        <f t="shared" si="194"/>
        <v>L</v>
      </c>
      <c r="AH261" s="64" t="str">
        <f t="shared" si="195"/>
        <v>2/5</v>
      </c>
      <c r="AI261" s="64">
        <f t="shared" si="196"/>
        <v>2</v>
      </c>
      <c r="AJ261" s="82">
        <f t="shared" si="197"/>
        <v>2</v>
      </c>
      <c r="AK261" s="82">
        <f t="shared" si="198"/>
        <v>0</v>
      </c>
      <c r="AL261" s="83">
        <f t="shared" si="199"/>
        <v>76</v>
      </c>
      <c r="AM261" s="64" t="str">
        <f t="shared" si="200"/>
        <v>N</v>
      </c>
      <c r="AN261" s="81">
        <f t="shared" si="201"/>
        <v>2</v>
      </c>
      <c r="AO261" s="81">
        <f t="shared" si="202"/>
        <v>0</v>
      </c>
      <c r="AP261" s="85">
        <f t="shared" si="203"/>
        <v>-74</v>
      </c>
      <c r="AQ261" s="64" t="str">
        <f t="shared" si="204"/>
        <v>N</v>
      </c>
      <c r="AR261" s="87">
        <f t="shared" si="205"/>
        <v>66</v>
      </c>
      <c r="AS261" s="93" t="str">
        <f t="shared" si="206"/>
        <v>W</v>
      </c>
      <c r="AT261" s="64" t="str">
        <f t="shared" si="207"/>
        <v>1/6</v>
      </c>
      <c r="AU261" s="64">
        <f t="shared" si="216"/>
        <v>1</v>
      </c>
      <c r="AV261" s="82">
        <f t="shared" si="208"/>
        <v>8</v>
      </c>
      <c r="AW261" s="82">
        <f t="shared" si="217"/>
        <v>24</v>
      </c>
      <c r="AX261" s="83">
        <f t="shared" si="209"/>
        <v>-40</v>
      </c>
      <c r="AY261" s="64" t="str">
        <f t="shared" si="210"/>
        <v>Y</v>
      </c>
      <c r="AZ261" s="81">
        <f t="shared" si="211"/>
        <v>8</v>
      </c>
      <c r="BA261" s="81">
        <f t="shared" si="218"/>
        <v>24</v>
      </c>
      <c r="BB261" s="85">
        <f t="shared" si="212"/>
        <v>-60</v>
      </c>
      <c r="BC261" s="64" t="str">
        <f t="shared" si="213"/>
        <v>Y</v>
      </c>
      <c r="BD261" s="87">
        <f t="shared" si="219"/>
        <v>52</v>
      </c>
    </row>
    <row r="262" spans="1:56">
      <c r="A262" s="197">
        <f t="shared" si="214"/>
        <v>252</v>
      </c>
      <c r="B262" s="198">
        <f>Data!B262</f>
        <v>7</v>
      </c>
      <c r="D262" s="73">
        <f t="shared" si="185"/>
        <v>2</v>
      </c>
      <c r="F262" s="86">
        <f t="shared" si="235"/>
        <v>6</v>
      </c>
      <c r="G262" s="86" t="str">
        <f t="shared" si="186"/>
        <v xml:space="preserve"> </v>
      </c>
      <c r="H262" s="64" t="str">
        <f t="shared" si="187"/>
        <v>N</v>
      </c>
      <c r="I262" s="64" t="str">
        <f t="shared" si="188"/>
        <v xml:space="preserve"> </v>
      </c>
      <c r="J262" s="64" t="str">
        <f t="shared" si="189"/>
        <v xml:space="preserve"> </v>
      </c>
      <c r="K262" s="82" t="str">
        <f t="shared" si="234"/>
        <v>0</v>
      </c>
      <c r="L262" s="82">
        <f t="shared" si="236"/>
        <v>0</v>
      </c>
      <c r="M262" s="83">
        <f t="shared" si="237"/>
        <v>10</v>
      </c>
      <c r="N262" s="64" t="str">
        <f t="shared" si="215"/>
        <v>N</v>
      </c>
      <c r="O262" s="81" t="str">
        <f t="shared" si="230"/>
        <v>0</v>
      </c>
      <c r="P262" s="81">
        <f t="shared" si="231"/>
        <v>0</v>
      </c>
      <c r="Q262" s="85">
        <f t="shared" si="232"/>
        <v>-14</v>
      </c>
      <c r="R262" s="64" t="str">
        <f t="shared" si="233"/>
        <v>Y</v>
      </c>
      <c r="S262" s="87">
        <f t="shared" si="220"/>
        <v>56</v>
      </c>
      <c r="T262" s="86" t="str">
        <f t="shared" si="190"/>
        <v xml:space="preserve"> </v>
      </c>
      <c r="U262" s="64" t="str">
        <f t="shared" si="191"/>
        <v>N</v>
      </c>
      <c r="V262" s="64" t="str">
        <f t="shared" si="192"/>
        <v xml:space="preserve"> </v>
      </c>
      <c r="W262" s="64" t="str">
        <f t="shared" si="193"/>
        <v xml:space="preserve"> </v>
      </c>
      <c r="X262" s="82" t="str">
        <f t="shared" si="221"/>
        <v>0</v>
      </c>
      <c r="Y262" s="82">
        <f t="shared" si="222"/>
        <v>0</v>
      </c>
      <c r="Z262" s="83">
        <f t="shared" si="223"/>
        <v>-96</v>
      </c>
      <c r="AA262" s="64" t="str">
        <f t="shared" si="224"/>
        <v>Y</v>
      </c>
      <c r="AB262" s="81" t="str">
        <f t="shared" si="225"/>
        <v>0</v>
      </c>
      <c r="AC262" s="81">
        <f t="shared" si="226"/>
        <v>0</v>
      </c>
      <c r="AD262" s="85">
        <f t="shared" si="227"/>
        <v>-96</v>
      </c>
      <c r="AE262" s="64" t="str">
        <f t="shared" si="228"/>
        <v>Y</v>
      </c>
      <c r="AF262" s="87">
        <f t="shared" si="229"/>
        <v>54</v>
      </c>
      <c r="AG262" s="93" t="str">
        <f t="shared" si="194"/>
        <v>L</v>
      </c>
      <c r="AH262" s="64" t="str">
        <f t="shared" si="195"/>
        <v>3/4</v>
      </c>
      <c r="AI262" s="64">
        <f t="shared" si="196"/>
        <v>3</v>
      </c>
      <c r="AJ262" s="82">
        <f t="shared" si="197"/>
        <v>4</v>
      </c>
      <c r="AK262" s="82">
        <f t="shared" si="198"/>
        <v>0</v>
      </c>
      <c r="AL262" s="83">
        <f t="shared" si="199"/>
        <v>72</v>
      </c>
      <c r="AM262" s="64" t="str">
        <f t="shared" si="200"/>
        <v>N</v>
      </c>
      <c r="AN262" s="81">
        <f t="shared" si="201"/>
        <v>4</v>
      </c>
      <c r="AO262" s="81">
        <f t="shared" si="202"/>
        <v>0</v>
      </c>
      <c r="AP262" s="85">
        <f t="shared" si="203"/>
        <v>-78</v>
      </c>
      <c r="AQ262" s="64" t="str">
        <f t="shared" si="204"/>
        <v>N</v>
      </c>
      <c r="AR262" s="87">
        <f t="shared" si="205"/>
        <v>66</v>
      </c>
      <c r="AS262" s="93" t="str">
        <f t="shared" si="206"/>
        <v>L</v>
      </c>
      <c r="AT262" s="64" t="str">
        <f t="shared" si="207"/>
        <v>2/5</v>
      </c>
      <c r="AU262" s="64">
        <f t="shared" si="216"/>
        <v>2</v>
      </c>
      <c r="AV262" s="82">
        <f t="shared" si="208"/>
        <v>8</v>
      </c>
      <c r="AW262" s="82">
        <f t="shared" si="217"/>
        <v>0</v>
      </c>
      <c r="AX262" s="83">
        <f t="shared" si="209"/>
        <v>-48</v>
      </c>
      <c r="AY262" s="64" t="str">
        <f t="shared" si="210"/>
        <v>Y</v>
      </c>
      <c r="AZ262" s="81">
        <f t="shared" si="211"/>
        <v>8</v>
      </c>
      <c r="BA262" s="81">
        <f t="shared" si="218"/>
        <v>0</v>
      </c>
      <c r="BB262" s="85">
        <f t="shared" si="212"/>
        <v>-68</v>
      </c>
      <c r="BC262" s="64" t="str">
        <f t="shared" si="213"/>
        <v>Y</v>
      </c>
      <c r="BD262" s="87">
        <f t="shared" si="219"/>
        <v>52</v>
      </c>
    </row>
    <row r="263" spans="1:56">
      <c r="A263" s="197">
        <f t="shared" si="214"/>
        <v>253</v>
      </c>
      <c r="B263" s="198">
        <f>Data!B263</f>
        <v>10</v>
      </c>
      <c r="D263" s="73">
        <f t="shared" si="185"/>
        <v>2</v>
      </c>
      <c r="F263" s="86">
        <f t="shared" si="235"/>
        <v>1</v>
      </c>
      <c r="G263" s="86" t="str">
        <f t="shared" si="186"/>
        <v xml:space="preserve"> </v>
      </c>
      <c r="H263" s="64" t="str">
        <f t="shared" si="187"/>
        <v>Y</v>
      </c>
      <c r="I263" s="64" t="str">
        <f t="shared" si="188"/>
        <v>1/6</v>
      </c>
      <c r="J263" s="64">
        <f t="shared" si="189"/>
        <v>1</v>
      </c>
      <c r="K263" s="82">
        <f t="shared" si="234"/>
        <v>2</v>
      </c>
      <c r="L263" s="82">
        <f t="shared" si="236"/>
        <v>0</v>
      </c>
      <c r="M263" s="83">
        <f t="shared" si="237"/>
        <v>8</v>
      </c>
      <c r="N263" s="64" t="str">
        <f t="shared" si="215"/>
        <v>N</v>
      </c>
      <c r="O263" s="81">
        <f t="shared" si="230"/>
        <v>8</v>
      </c>
      <c r="P263" s="81">
        <f t="shared" si="231"/>
        <v>0</v>
      </c>
      <c r="Q263" s="85">
        <f t="shared" si="232"/>
        <v>-22</v>
      </c>
      <c r="R263" s="64" t="str">
        <f t="shared" si="233"/>
        <v>Y</v>
      </c>
      <c r="S263" s="87">
        <f t="shared" si="220"/>
        <v>56</v>
      </c>
      <c r="T263" s="86" t="str">
        <f t="shared" si="190"/>
        <v xml:space="preserve"> </v>
      </c>
      <c r="U263" s="64" t="str">
        <f t="shared" si="191"/>
        <v>Y</v>
      </c>
      <c r="V263" s="64" t="str">
        <f t="shared" si="192"/>
        <v>1/6</v>
      </c>
      <c r="W263" s="64">
        <f t="shared" si="193"/>
        <v>1</v>
      </c>
      <c r="X263" s="82">
        <f t="shared" si="221"/>
        <v>8</v>
      </c>
      <c r="Y263" s="82">
        <f t="shared" si="222"/>
        <v>0</v>
      </c>
      <c r="Z263" s="83">
        <f t="shared" si="223"/>
        <v>-104</v>
      </c>
      <c r="AA263" s="64" t="str">
        <f t="shared" si="224"/>
        <v>Y</v>
      </c>
      <c r="AB263" s="81">
        <f t="shared" si="225"/>
        <v>8</v>
      </c>
      <c r="AC263" s="81">
        <f t="shared" si="226"/>
        <v>0</v>
      </c>
      <c r="AD263" s="85">
        <f t="shared" si="227"/>
        <v>-104</v>
      </c>
      <c r="AE263" s="64" t="str">
        <f t="shared" si="228"/>
        <v>Y</v>
      </c>
      <c r="AF263" s="87">
        <f t="shared" si="229"/>
        <v>54</v>
      </c>
      <c r="AG263" s="93" t="str">
        <f t="shared" si="194"/>
        <v>L</v>
      </c>
      <c r="AH263" s="64" t="str">
        <f t="shared" si="195"/>
        <v>3/4</v>
      </c>
      <c r="AI263" s="64">
        <f t="shared" si="196"/>
        <v>4</v>
      </c>
      <c r="AJ263" s="82">
        <f t="shared" si="197"/>
        <v>6</v>
      </c>
      <c r="AK263" s="82">
        <f t="shared" si="198"/>
        <v>0</v>
      </c>
      <c r="AL263" s="83">
        <f t="shared" si="199"/>
        <v>66</v>
      </c>
      <c r="AM263" s="64" t="str">
        <f t="shared" si="200"/>
        <v>N</v>
      </c>
      <c r="AN263" s="81">
        <f t="shared" si="201"/>
        <v>6</v>
      </c>
      <c r="AO263" s="81">
        <f t="shared" si="202"/>
        <v>0</v>
      </c>
      <c r="AP263" s="85">
        <f t="shared" si="203"/>
        <v>-84</v>
      </c>
      <c r="AQ263" s="64" t="str">
        <f t="shared" si="204"/>
        <v>N</v>
      </c>
      <c r="AR263" s="87">
        <f t="shared" si="205"/>
        <v>66</v>
      </c>
      <c r="AS263" s="93" t="str">
        <f t="shared" si="206"/>
        <v>W</v>
      </c>
      <c r="AT263" s="64" t="str">
        <f t="shared" si="207"/>
        <v>1/6</v>
      </c>
      <c r="AU263" s="64">
        <f t="shared" si="216"/>
        <v>1</v>
      </c>
      <c r="AV263" s="82">
        <f t="shared" si="208"/>
        <v>8</v>
      </c>
      <c r="AW263" s="82">
        <f t="shared" si="217"/>
        <v>24</v>
      </c>
      <c r="AX263" s="83">
        <f t="shared" si="209"/>
        <v>-32</v>
      </c>
      <c r="AY263" s="64" t="str">
        <f t="shared" si="210"/>
        <v>Y</v>
      </c>
      <c r="AZ263" s="81">
        <f t="shared" si="211"/>
        <v>8</v>
      </c>
      <c r="BA263" s="81">
        <f t="shared" si="218"/>
        <v>24</v>
      </c>
      <c r="BB263" s="85">
        <f t="shared" si="212"/>
        <v>-52</v>
      </c>
      <c r="BC263" s="64" t="str">
        <f t="shared" si="213"/>
        <v>Y</v>
      </c>
      <c r="BD263" s="87">
        <f t="shared" si="219"/>
        <v>52</v>
      </c>
    </row>
    <row r="264" spans="1:56">
      <c r="A264" s="197">
        <f t="shared" si="214"/>
        <v>254</v>
      </c>
      <c r="B264" s="198">
        <f>Data!B264</f>
        <v>6</v>
      </c>
      <c r="D264" s="73">
        <f t="shared" si="185"/>
        <v>1</v>
      </c>
      <c r="F264" s="86">
        <f t="shared" si="235"/>
        <v>2</v>
      </c>
      <c r="G264" s="86" t="str">
        <f t="shared" si="186"/>
        <v>L</v>
      </c>
      <c r="H264" s="64" t="str">
        <f t="shared" si="187"/>
        <v>Y</v>
      </c>
      <c r="I264" s="64" t="str">
        <f t="shared" si="188"/>
        <v>2/5</v>
      </c>
      <c r="J264" s="64">
        <f t="shared" si="189"/>
        <v>2</v>
      </c>
      <c r="K264" s="82">
        <f t="shared" si="234"/>
        <v>2</v>
      </c>
      <c r="L264" s="82">
        <f t="shared" si="236"/>
        <v>0</v>
      </c>
      <c r="M264" s="83">
        <f t="shared" si="237"/>
        <v>6</v>
      </c>
      <c r="N264" s="64" t="str">
        <f t="shared" si="215"/>
        <v>N</v>
      </c>
      <c r="O264" s="81">
        <f t="shared" si="230"/>
        <v>8</v>
      </c>
      <c r="P264" s="81">
        <f t="shared" si="231"/>
        <v>0</v>
      </c>
      <c r="Q264" s="85">
        <f t="shared" si="232"/>
        <v>-30</v>
      </c>
      <c r="R264" s="64" t="str">
        <f t="shared" si="233"/>
        <v>Y</v>
      </c>
      <c r="S264" s="87">
        <f t="shared" si="220"/>
        <v>56</v>
      </c>
      <c r="T264" s="86" t="str">
        <f t="shared" si="190"/>
        <v>L</v>
      </c>
      <c r="U264" s="64" t="str">
        <f t="shared" si="191"/>
        <v>Y</v>
      </c>
      <c r="V264" s="64" t="str">
        <f t="shared" si="192"/>
        <v>2/5</v>
      </c>
      <c r="W264" s="64">
        <f t="shared" si="193"/>
        <v>2</v>
      </c>
      <c r="X264" s="82">
        <f t="shared" si="221"/>
        <v>8</v>
      </c>
      <c r="Y264" s="82">
        <f t="shared" si="222"/>
        <v>0</v>
      </c>
      <c r="Z264" s="83">
        <f t="shared" si="223"/>
        <v>-112</v>
      </c>
      <c r="AA264" s="64" t="str">
        <f t="shared" si="224"/>
        <v>Y</v>
      </c>
      <c r="AB264" s="81">
        <f t="shared" si="225"/>
        <v>8</v>
      </c>
      <c r="AC264" s="81">
        <f t="shared" si="226"/>
        <v>0</v>
      </c>
      <c r="AD264" s="85">
        <f t="shared" si="227"/>
        <v>-112</v>
      </c>
      <c r="AE264" s="64" t="str">
        <f t="shared" si="228"/>
        <v>Y</v>
      </c>
      <c r="AF264" s="87">
        <f t="shared" si="229"/>
        <v>54</v>
      </c>
      <c r="AG264" s="93" t="str">
        <f t="shared" si="194"/>
        <v>L</v>
      </c>
      <c r="AH264" s="64" t="str">
        <f t="shared" si="195"/>
        <v>2/5</v>
      </c>
      <c r="AI264" s="64">
        <f t="shared" si="196"/>
        <v>5</v>
      </c>
      <c r="AJ264" s="82">
        <f t="shared" si="197"/>
        <v>8</v>
      </c>
      <c r="AK264" s="82">
        <f t="shared" si="198"/>
        <v>0</v>
      </c>
      <c r="AL264" s="83">
        <f t="shared" si="199"/>
        <v>58</v>
      </c>
      <c r="AM264" s="64" t="str">
        <f t="shared" si="200"/>
        <v>N</v>
      </c>
      <c r="AN264" s="81">
        <f t="shared" si="201"/>
        <v>8</v>
      </c>
      <c r="AO264" s="81">
        <f t="shared" si="202"/>
        <v>0</v>
      </c>
      <c r="AP264" s="85">
        <f t="shared" si="203"/>
        <v>-92</v>
      </c>
      <c r="AQ264" s="64" t="str">
        <f t="shared" si="204"/>
        <v>N</v>
      </c>
      <c r="AR264" s="87">
        <f t="shared" si="205"/>
        <v>66</v>
      </c>
      <c r="AS264" s="93" t="str">
        <f t="shared" si="206"/>
        <v>L</v>
      </c>
      <c r="AT264" s="64" t="str">
        <f t="shared" si="207"/>
        <v>2/5</v>
      </c>
      <c r="AU264" s="64">
        <f t="shared" si="216"/>
        <v>2</v>
      </c>
      <c r="AV264" s="82">
        <f t="shared" si="208"/>
        <v>8</v>
      </c>
      <c r="AW264" s="82">
        <f t="shared" si="217"/>
        <v>0</v>
      </c>
      <c r="AX264" s="83">
        <f t="shared" si="209"/>
        <v>-40</v>
      </c>
      <c r="AY264" s="64" t="str">
        <f t="shared" si="210"/>
        <v>Y</v>
      </c>
      <c r="AZ264" s="81">
        <f t="shared" si="211"/>
        <v>8</v>
      </c>
      <c r="BA264" s="81">
        <f t="shared" si="218"/>
        <v>0</v>
      </c>
      <c r="BB264" s="85">
        <f t="shared" si="212"/>
        <v>-60</v>
      </c>
      <c r="BC264" s="64" t="str">
        <f t="shared" si="213"/>
        <v>Y</v>
      </c>
      <c r="BD264" s="87">
        <f t="shared" si="219"/>
        <v>52</v>
      </c>
    </row>
    <row r="265" spans="1:56">
      <c r="A265" s="197">
        <f t="shared" si="214"/>
        <v>255</v>
      </c>
      <c r="B265" s="198">
        <f>Data!B265</f>
        <v>13</v>
      </c>
      <c r="D265" s="73">
        <f t="shared" si="185"/>
        <v>3</v>
      </c>
      <c r="F265" s="86">
        <f t="shared" si="235"/>
        <v>3</v>
      </c>
      <c r="G265" s="86" t="str">
        <f t="shared" si="186"/>
        <v>L</v>
      </c>
      <c r="H265" s="64" t="str">
        <f t="shared" si="187"/>
        <v>Y</v>
      </c>
      <c r="I265" s="64" t="str">
        <f t="shared" si="188"/>
        <v>3/4</v>
      </c>
      <c r="J265" s="64">
        <f t="shared" si="189"/>
        <v>3</v>
      </c>
      <c r="K265" s="82">
        <f t="shared" si="234"/>
        <v>4</v>
      </c>
      <c r="L265" s="82">
        <f t="shared" si="236"/>
        <v>0</v>
      </c>
      <c r="M265" s="83">
        <f t="shared" si="237"/>
        <v>2</v>
      </c>
      <c r="N265" s="64" t="str">
        <f t="shared" si="215"/>
        <v>N</v>
      </c>
      <c r="O265" s="81">
        <f t="shared" si="230"/>
        <v>8</v>
      </c>
      <c r="P265" s="81">
        <f t="shared" si="231"/>
        <v>0</v>
      </c>
      <c r="Q265" s="85">
        <f t="shared" si="232"/>
        <v>-38</v>
      </c>
      <c r="R265" s="64" t="str">
        <f t="shared" si="233"/>
        <v>Y</v>
      </c>
      <c r="S265" s="87">
        <f t="shared" si="220"/>
        <v>56</v>
      </c>
      <c r="T265" s="86" t="str">
        <f t="shared" si="190"/>
        <v>L</v>
      </c>
      <c r="U265" s="64" t="str">
        <f t="shared" si="191"/>
        <v>Y</v>
      </c>
      <c r="V265" s="64" t="str">
        <f t="shared" si="192"/>
        <v>3/4</v>
      </c>
      <c r="W265" s="64">
        <f t="shared" si="193"/>
        <v>3</v>
      </c>
      <c r="X265" s="82">
        <f t="shared" si="221"/>
        <v>8</v>
      </c>
      <c r="Y265" s="82">
        <f t="shared" si="222"/>
        <v>0</v>
      </c>
      <c r="Z265" s="83">
        <f t="shared" si="223"/>
        <v>-120</v>
      </c>
      <c r="AA265" s="64" t="str">
        <f t="shared" si="224"/>
        <v>Y</v>
      </c>
      <c r="AB265" s="81">
        <f t="shared" si="225"/>
        <v>8</v>
      </c>
      <c r="AC265" s="81">
        <f t="shared" si="226"/>
        <v>0</v>
      </c>
      <c r="AD265" s="85">
        <f t="shared" si="227"/>
        <v>-120</v>
      </c>
      <c r="AE265" s="64" t="str">
        <f t="shared" si="228"/>
        <v>Y</v>
      </c>
      <c r="AF265" s="87">
        <f t="shared" si="229"/>
        <v>54</v>
      </c>
      <c r="AG265" s="93" t="str">
        <f t="shared" si="194"/>
        <v>L</v>
      </c>
      <c r="AH265" s="64" t="str">
        <f t="shared" si="195"/>
        <v>1/6</v>
      </c>
      <c r="AI265" s="64">
        <f t="shared" si="196"/>
        <v>6</v>
      </c>
      <c r="AJ265" s="82">
        <f t="shared" si="197"/>
        <v>8</v>
      </c>
      <c r="AK265" s="82">
        <f t="shared" si="198"/>
        <v>0</v>
      </c>
      <c r="AL265" s="83">
        <f t="shared" si="199"/>
        <v>50</v>
      </c>
      <c r="AM265" s="64" t="str">
        <f t="shared" si="200"/>
        <v>Y</v>
      </c>
      <c r="AN265" s="81">
        <f t="shared" si="201"/>
        <v>8</v>
      </c>
      <c r="AO265" s="81">
        <f t="shared" si="202"/>
        <v>0</v>
      </c>
      <c r="AP265" s="85">
        <f t="shared" si="203"/>
        <v>-100</v>
      </c>
      <c r="AQ265" s="64" t="str">
        <f t="shared" si="204"/>
        <v>Y</v>
      </c>
      <c r="AR265" s="87">
        <f t="shared" si="205"/>
        <v>66</v>
      </c>
      <c r="AS265" s="93" t="str">
        <f t="shared" si="206"/>
        <v>L</v>
      </c>
      <c r="AT265" s="64" t="str">
        <f t="shared" si="207"/>
        <v>3/4</v>
      </c>
      <c r="AU265" s="64">
        <f t="shared" si="216"/>
        <v>3</v>
      </c>
      <c r="AV265" s="82">
        <f t="shared" si="208"/>
        <v>8</v>
      </c>
      <c r="AW265" s="82">
        <f t="shared" si="217"/>
        <v>0</v>
      </c>
      <c r="AX265" s="83">
        <f t="shared" si="209"/>
        <v>-48</v>
      </c>
      <c r="AY265" s="64" t="str">
        <f t="shared" si="210"/>
        <v>Y</v>
      </c>
      <c r="AZ265" s="81">
        <f t="shared" si="211"/>
        <v>8</v>
      </c>
      <c r="BA265" s="81">
        <f t="shared" si="218"/>
        <v>0</v>
      </c>
      <c r="BB265" s="85">
        <f t="shared" si="212"/>
        <v>-68</v>
      </c>
      <c r="BC265" s="64" t="str">
        <f t="shared" si="213"/>
        <v>Y</v>
      </c>
      <c r="BD265" s="87">
        <f t="shared" si="219"/>
        <v>52</v>
      </c>
    </row>
    <row r="266" spans="1:56">
      <c r="A266" s="197">
        <f t="shared" si="214"/>
        <v>256</v>
      </c>
      <c r="B266" s="198">
        <f>Data!B266</f>
        <v>32</v>
      </c>
      <c r="D266" s="73">
        <f t="shared" si="185"/>
        <v>6</v>
      </c>
      <c r="F266" s="86">
        <f t="shared" si="235"/>
        <v>4</v>
      </c>
      <c r="G266" s="86" t="str">
        <f t="shared" si="186"/>
        <v>W</v>
      </c>
      <c r="H266" s="64" t="str">
        <f t="shared" si="187"/>
        <v>N</v>
      </c>
      <c r="I266" s="64" t="str">
        <f t="shared" si="188"/>
        <v xml:space="preserve"> </v>
      </c>
      <c r="J266" s="64" t="str">
        <f t="shared" si="189"/>
        <v xml:space="preserve"> </v>
      </c>
      <c r="K266" s="82" t="str">
        <f t="shared" si="234"/>
        <v>0</v>
      </c>
      <c r="L266" s="82">
        <f t="shared" si="236"/>
        <v>12</v>
      </c>
      <c r="M266" s="83">
        <f t="shared" si="237"/>
        <v>14</v>
      </c>
      <c r="N266" s="64" t="str">
        <f t="shared" si="215"/>
        <v>N</v>
      </c>
      <c r="O266" s="81" t="str">
        <f t="shared" si="230"/>
        <v>0</v>
      </c>
      <c r="P266" s="81">
        <f t="shared" si="231"/>
        <v>24</v>
      </c>
      <c r="Q266" s="85">
        <f t="shared" si="232"/>
        <v>-14</v>
      </c>
      <c r="R266" s="64" t="str">
        <f t="shared" si="233"/>
        <v>Y</v>
      </c>
      <c r="S266" s="87">
        <f t="shared" si="220"/>
        <v>56</v>
      </c>
      <c r="T266" s="86" t="str">
        <f t="shared" si="190"/>
        <v>W</v>
      </c>
      <c r="U266" s="64" t="str">
        <f t="shared" si="191"/>
        <v>N</v>
      </c>
      <c r="V266" s="64" t="str">
        <f t="shared" si="192"/>
        <v xml:space="preserve"> </v>
      </c>
      <c r="W266" s="64" t="str">
        <f t="shared" si="193"/>
        <v xml:space="preserve"> </v>
      </c>
      <c r="X266" s="82" t="str">
        <f t="shared" si="221"/>
        <v>0</v>
      </c>
      <c r="Y266" s="82">
        <f t="shared" si="222"/>
        <v>24</v>
      </c>
      <c r="Z266" s="83">
        <f t="shared" si="223"/>
        <v>-96</v>
      </c>
      <c r="AA266" s="64" t="str">
        <f t="shared" si="224"/>
        <v>Y</v>
      </c>
      <c r="AB266" s="81" t="str">
        <f t="shared" si="225"/>
        <v>0</v>
      </c>
      <c r="AC266" s="81">
        <f t="shared" si="226"/>
        <v>24</v>
      </c>
      <c r="AD266" s="85">
        <f t="shared" si="227"/>
        <v>-96</v>
      </c>
      <c r="AE266" s="64" t="str">
        <f t="shared" si="228"/>
        <v>Y</v>
      </c>
      <c r="AF266" s="87">
        <f t="shared" si="229"/>
        <v>54</v>
      </c>
      <c r="AG266" s="93" t="str">
        <f t="shared" si="194"/>
        <v>L</v>
      </c>
      <c r="AH266" s="64" t="str">
        <f t="shared" si="195"/>
        <v>1/6</v>
      </c>
      <c r="AI266" s="64">
        <f t="shared" si="196"/>
        <v>7</v>
      </c>
      <c r="AJ266" s="82">
        <f t="shared" si="197"/>
        <v>8</v>
      </c>
      <c r="AK266" s="82">
        <f t="shared" si="198"/>
        <v>0</v>
      </c>
      <c r="AL266" s="83">
        <f t="shared" si="199"/>
        <v>42</v>
      </c>
      <c r="AM266" s="64" t="str">
        <f t="shared" si="200"/>
        <v>N</v>
      </c>
      <c r="AN266" s="81">
        <f t="shared" si="201"/>
        <v>8</v>
      </c>
      <c r="AO266" s="81">
        <f t="shared" si="202"/>
        <v>0</v>
      </c>
      <c r="AP266" s="85">
        <f t="shared" si="203"/>
        <v>-108</v>
      </c>
      <c r="AQ266" s="64" t="str">
        <f t="shared" si="204"/>
        <v>Y</v>
      </c>
      <c r="AR266" s="87">
        <f t="shared" si="205"/>
        <v>66</v>
      </c>
      <c r="AS266" s="93" t="str">
        <f t="shared" si="206"/>
        <v>W</v>
      </c>
      <c r="AT266" s="64" t="str">
        <f t="shared" si="207"/>
        <v>1/6</v>
      </c>
      <c r="AU266" s="64">
        <f t="shared" si="216"/>
        <v>1</v>
      </c>
      <c r="AV266" s="82">
        <f t="shared" si="208"/>
        <v>8</v>
      </c>
      <c r="AW266" s="82">
        <f t="shared" si="217"/>
        <v>24</v>
      </c>
      <c r="AX266" s="83">
        <f t="shared" si="209"/>
        <v>-32</v>
      </c>
      <c r="AY266" s="64" t="str">
        <f t="shared" si="210"/>
        <v>Y</v>
      </c>
      <c r="AZ266" s="81">
        <f t="shared" si="211"/>
        <v>8</v>
      </c>
      <c r="BA266" s="81">
        <f t="shared" si="218"/>
        <v>24</v>
      </c>
      <c r="BB266" s="85">
        <f t="shared" si="212"/>
        <v>-52</v>
      </c>
      <c r="BC266" s="64" t="str">
        <f t="shared" si="213"/>
        <v>Y</v>
      </c>
      <c r="BD266" s="87">
        <f t="shared" si="219"/>
        <v>52</v>
      </c>
    </row>
    <row r="267" spans="1:56">
      <c r="A267" s="197">
        <f t="shared" si="214"/>
        <v>257</v>
      </c>
      <c r="B267" s="198">
        <f>Data!B267</f>
        <v>22</v>
      </c>
      <c r="D267" s="73">
        <f t="shared" si="185"/>
        <v>4</v>
      </c>
      <c r="F267" s="86">
        <f t="shared" si="235"/>
        <v>5</v>
      </c>
      <c r="G267" s="86" t="str">
        <f t="shared" si="186"/>
        <v xml:space="preserve"> </v>
      </c>
      <c r="H267" s="64" t="str">
        <f t="shared" si="187"/>
        <v>N</v>
      </c>
      <c r="I267" s="64" t="str">
        <f t="shared" si="188"/>
        <v xml:space="preserve"> </v>
      </c>
      <c r="J267" s="64" t="str">
        <f t="shared" si="189"/>
        <v xml:space="preserve"> </v>
      </c>
      <c r="K267" s="82" t="str">
        <f t="shared" si="234"/>
        <v>0</v>
      </c>
      <c r="L267" s="82">
        <f t="shared" si="236"/>
        <v>0</v>
      </c>
      <c r="M267" s="83">
        <f t="shared" si="237"/>
        <v>14</v>
      </c>
      <c r="N267" s="64" t="str">
        <f t="shared" si="215"/>
        <v>N</v>
      </c>
      <c r="O267" s="81" t="str">
        <f t="shared" si="230"/>
        <v>0</v>
      </c>
      <c r="P267" s="81">
        <f t="shared" si="231"/>
        <v>0</v>
      </c>
      <c r="Q267" s="85">
        <f t="shared" si="232"/>
        <v>-14</v>
      </c>
      <c r="R267" s="64" t="str">
        <f t="shared" si="233"/>
        <v>Y</v>
      </c>
      <c r="S267" s="87">
        <f t="shared" si="220"/>
        <v>56</v>
      </c>
      <c r="T267" s="86" t="str">
        <f t="shared" si="190"/>
        <v xml:space="preserve"> </v>
      </c>
      <c r="U267" s="64" t="str">
        <f t="shared" si="191"/>
        <v>N</v>
      </c>
      <c r="V267" s="64" t="str">
        <f t="shared" si="192"/>
        <v xml:space="preserve"> </v>
      </c>
      <c r="W267" s="64" t="str">
        <f t="shared" si="193"/>
        <v xml:space="preserve"> </v>
      </c>
      <c r="X267" s="82" t="str">
        <f t="shared" si="221"/>
        <v>0</v>
      </c>
      <c r="Y267" s="82">
        <f t="shared" si="222"/>
        <v>0</v>
      </c>
      <c r="Z267" s="83">
        <f t="shared" si="223"/>
        <v>-96</v>
      </c>
      <c r="AA267" s="64" t="str">
        <f t="shared" si="224"/>
        <v>Y</v>
      </c>
      <c r="AB267" s="81" t="str">
        <f t="shared" si="225"/>
        <v>0</v>
      </c>
      <c r="AC267" s="81">
        <f t="shared" si="226"/>
        <v>0</v>
      </c>
      <c r="AD267" s="85">
        <f t="shared" si="227"/>
        <v>-96</v>
      </c>
      <c r="AE267" s="64" t="str">
        <f t="shared" si="228"/>
        <v>Y</v>
      </c>
      <c r="AF267" s="87">
        <f t="shared" si="229"/>
        <v>54</v>
      </c>
      <c r="AG267" s="93" t="str">
        <f t="shared" si="194"/>
        <v>W</v>
      </c>
      <c r="AH267" s="64" t="str">
        <f t="shared" si="195"/>
        <v>1/6</v>
      </c>
      <c r="AI267" s="64">
        <f t="shared" si="196"/>
        <v>1</v>
      </c>
      <c r="AJ267" s="82">
        <f t="shared" si="197"/>
        <v>2</v>
      </c>
      <c r="AK267" s="82">
        <f t="shared" si="198"/>
        <v>24</v>
      </c>
      <c r="AL267" s="83">
        <f t="shared" si="199"/>
        <v>64</v>
      </c>
      <c r="AM267" s="64" t="str">
        <f t="shared" si="200"/>
        <v>N</v>
      </c>
      <c r="AN267" s="81">
        <f t="shared" si="201"/>
        <v>8</v>
      </c>
      <c r="AO267" s="81">
        <f t="shared" si="202"/>
        <v>24</v>
      </c>
      <c r="AP267" s="85">
        <f t="shared" si="203"/>
        <v>-92</v>
      </c>
      <c r="AQ267" s="64" t="str">
        <f t="shared" si="204"/>
        <v>Y</v>
      </c>
      <c r="AR267" s="87">
        <f t="shared" si="205"/>
        <v>66</v>
      </c>
      <c r="AS267" s="93" t="str">
        <f t="shared" si="206"/>
        <v>W</v>
      </c>
      <c r="AT267" s="64" t="str">
        <f t="shared" si="207"/>
        <v>1/6</v>
      </c>
      <c r="AU267" s="64">
        <f t="shared" si="216"/>
        <v>1</v>
      </c>
      <c r="AV267" s="82">
        <f t="shared" si="208"/>
        <v>8</v>
      </c>
      <c r="AW267" s="82">
        <f t="shared" si="217"/>
        <v>24</v>
      </c>
      <c r="AX267" s="83">
        <f t="shared" si="209"/>
        <v>-16</v>
      </c>
      <c r="AY267" s="64" t="str">
        <f t="shared" si="210"/>
        <v>Y</v>
      </c>
      <c r="AZ267" s="81">
        <f t="shared" si="211"/>
        <v>8</v>
      </c>
      <c r="BA267" s="81">
        <f t="shared" si="218"/>
        <v>24</v>
      </c>
      <c r="BB267" s="85">
        <f t="shared" si="212"/>
        <v>-36</v>
      </c>
      <c r="BC267" s="64" t="str">
        <f t="shared" si="213"/>
        <v>Y</v>
      </c>
      <c r="BD267" s="87">
        <f t="shared" si="219"/>
        <v>52</v>
      </c>
    </row>
    <row r="268" spans="1:56">
      <c r="A268" s="197">
        <f t="shared" si="214"/>
        <v>258</v>
      </c>
      <c r="B268" s="198">
        <f>Data!B268</f>
        <v>20</v>
      </c>
      <c r="D268" s="73">
        <f t="shared" ref="D268:D331" si="238">IF($B268=0,0,IF(MOD($B268,6)=0,QUOTIENT($B268,6),QUOTIENT($B268,6)+1))</f>
        <v>4</v>
      </c>
      <c r="F268" s="86">
        <f t="shared" si="235"/>
        <v>6</v>
      </c>
      <c r="G268" s="86" t="str">
        <f t="shared" ref="G268:G310" si="239">IF(H267="N"," ",IF(OR($F267=1,$F267=6),IF(OR($D267=1,$D267=6),"W","L"),IF(OR($F267=2,$F267=5),IF(OR($D267=2,$D267=5),"W","L"),IF(OR($F267=3,$F267=4),IF(OR($D267=3,$D267=4),"W","L")))))</f>
        <v xml:space="preserve"> </v>
      </c>
      <c r="H268" s="64" t="str">
        <f t="shared" ref="H268:H310" si="240">IF(OR($F268=1,$G268="L"),"Y","N")</f>
        <v>N</v>
      </c>
      <c r="I268" s="64" t="str">
        <f t="shared" ref="I268:I310" si="241">IF($H268="N"," ",IF($F268=1,"1/6",IF($F268=2,"2/5",IF($F268=3,"3/4",IF($F268=4,"4/3",IF($F268=5,"5/2",IF($F268=6,"6/1",I267)))))))</f>
        <v xml:space="preserve"> </v>
      </c>
      <c r="J268" s="64" t="str">
        <f t="shared" ref="J268:J310" si="242">IF(AND(F268=1,J267=" "),1,IF(H268="N"," ",J267+1))</f>
        <v xml:space="preserve"> </v>
      </c>
      <c r="K268" s="82" t="str">
        <f t="shared" si="234"/>
        <v>0</v>
      </c>
      <c r="L268" s="82">
        <f t="shared" si="236"/>
        <v>0</v>
      </c>
      <c r="M268" s="83">
        <f t="shared" si="237"/>
        <v>14</v>
      </c>
      <c r="N268" s="64" t="str">
        <f t="shared" si="215"/>
        <v>N</v>
      </c>
      <c r="O268" s="81" t="str">
        <f t="shared" si="230"/>
        <v>0</v>
      </c>
      <c r="P268" s="81">
        <f t="shared" si="231"/>
        <v>0</v>
      </c>
      <c r="Q268" s="85">
        <f t="shared" si="232"/>
        <v>-14</v>
      </c>
      <c r="R268" s="64" t="str">
        <f t="shared" si="233"/>
        <v>Y</v>
      </c>
      <c r="S268" s="87">
        <f t="shared" si="220"/>
        <v>56</v>
      </c>
      <c r="T268" s="86" t="str">
        <f t="shared" ref="T268:T310" si="243">IF(U267="N"," ",IF(OR($F267=1,$F267=4),IF(OR($D267=1,$D267=6),"W","L"),IF(OR($F267=2,$F267=5),IF(OR($D267=2,$D267=5),"W","L"),IF(OR($F267=3,$F267=6),IF(OR($D267=3,$D267=4),"W","L")))))</f>
        <v xml:space="preserve"> </v>
      </c>
      <c r="U268" s="64" t="str">
        <f t="shared" ref="U268:U310" si="244">IF(OR($F268=1,T268="L"),"Y","N")</f>
        <v>N</v>
      </c>
      <c r="V268" s="64" t="str">
        <f t="shared" ref="V268:V310" si="245">IF($H268="N"," ",IF(OR($F268=1,$F268=4),"1/6",IF(OR($F268=2,$F268=5),"2/5",IF(OR($F268=3,$F268=6),"3/4",V266))))</f>
        <v xml:space="preserve"> </v>
      </c>
      <c r="W268" s="64" t="str">
        <f t="shared" ref="W268:W310" si="246">IF(AND(F268=1,W267=" "),1,IF(U268="N"," ",W267+1))</f>
        <v xml:space="preserve"> </v>
      </c>
      <c r="X268" s="82" t="str">
        <f t="shared" si="221"/>
        <v>0</v>
      </c>
      <c r="Y268" s="82">
        <f t="shared" si="222"/>
        <v>0</v>
      </c>
      <c r="Z268" s="83">
        <f t="shared" si="223"/>
        <v>-96</v>
      </c>
      <c r="AA268" s="64" t="str">
        <f t="shared" si="224"/>
        <v>Y</v>
      </c>
      <c r="AB268" s="81" t="str">
        <f t="shared" si="225"/>
        <v>0</v>
      </c>
      <c r="AC268" s="81">
        <f t="shared" si="226"/>
        <v>0</v>
      </c>
      <c r="AD268" s="85">
        <f t="shared" si="227"/>
        <v>-96</v>
      </c>
      <c r="AE268" s="64" t="str">
        <f t="shared" si="228"/>
        <v>Y</v>
      </c>
      <c r="AF268" s="87">
        <f t="shared" si="229"/>
        <v>54</v>
      </c>
      <c r="AG268" s="93" t="str">
        <f t="shared" ref="AG268:AG310" si="247">IF(OR(VALUE(MID(AH267,1,1))=D267,VALUE(MID(AH267,3,1))=D267),"W","L")</f>
        <v>L</v>
      </c>
      <c r="AH268" s="64" t="str">
        <f t="shared" ref="AH268:AH310" si="248">IF(OR(AI268=1,AI268=6,AI268=7,AI268=12,AI268=13,AI268=18),"1/6",IF(OR(AI268=2,AI268=5,AI268=8,AI268=11,AI268=14,AI268=17),"2/5",IF(OR(AI268=3,AI268=4,AI268=9,AI268=10,AI268=15,AI268=16),"3/4",AH267)))</f>
        <v>2/5</v>
      </c>
      <c r="AI268" s="64">
        <f t="shared" ref="AI268:AI310" si="249">IF(AG268="W",1,AI267+1)</f>
        <v>2</v>
      </c>
      <c r="AJ268" s="82">
        <f t="shared" ref="AJ268:AJ310" si="250">IF(AM267="Y",8,IF(OR(AI268=1,AI268=2),2,IF(AI268=3,4,IF(AI268=4,6,IF(AI268&gt;=5,8)))))</f>
        <v>2</v>
      </c>
      <c r="AK268" s="82">
        <f t="shared" ref="AK268:AK310" si="251">IF(AG268="W",AJ267*3,0)</f>
        <v>0</v>
      </c>
      <c r="AL268" s="83">
        <f t="shared" ref="AL268:AL310" si="252">AL267+AK268-AJ268</f>
        <v>62</v>
      </c>
      <c r="AM268" s="64" t="str">
        <f t="shared" ref="AM268:AM310" si="253">IF(AND(AM267="N",AI268&lt;&gt;" ",AI268&gt;=6),"Y",IF(AND(AM267="Y",AL268&lt;0),"Y","N"))</f>
        <v>N</v>
      </c>
      <c r="AN268" s="81">
        <f t="shared" ref="AN268:AN310" si="254">IF(AQ267="Y",8,IF(OR(AI268=1,AI268=2),2,IF(AI268=3,4,IF(AI268=4,6,IF(AI268&gt;=5,8)))))</f>
        <v>8</v>
      </c>
      <c r="AO268" s="81">
        <f t="shared" ref="AO268:AO310" si="255">IF(AG268="W",AN267*3,0)</f>
        <v>0</v>
      </c>
      <c r="AP268" s="85">
        <f t="shared" ref="AP268:AP310" si="256">AP267+AO268-AN268</f>
        <v>-100</v>
      </c>
      <c r="AQ268" s="64" t="str">
        <f t="shared" ref="AQ268:AQ310" si="257">IF(AND(AQ267="N",AI268&lt;&gt;" ",AI268&gt;=6),"Y",IF(AND(AQ267="Y",AL268&lt;AR267),"Y","N"))</f>
        <v>Y</v>
      </c>
      <c r="AR268" s="87">
        <f t="shared" ref="AR268:AR310" si="258">IF(OR(AG268="L",AP268&lt;AR267),AR267,AP268)</f>
        <v>66</v>
      </c>
      <c r="AS268" s="93" t="str">
        <f t="shared" ref="AS268:AS310" si="259">IF(OR(VALUE(MID(AT267,1,1))=D267,VALUE(MID(AT267,3,1))=D267),"W","L")</f>
        <v>L</v>
      </c>
      <c r="AT268" s="64" t="str">
        <f t="shared" ref="AT268:AT310" si="260">IF(OR(AU268=1,AU268=4,AU268=7,AU268=10,AU268=13,AU268=16),"1/6",IF(OR(AU268=2,AU268=5,AU268=8,AU268=11,AU268=14,AU268=17),"2/5",IF(OR(AU268=3,AU268=6,AU268=9,AU268=12,AU268=15,AU268=18),"3/4",AT267)))</f>
        <v>2/5</v>
      </c>
      <c r="AU268" s="64">
        <f t="shared" si="216"/>
        <v>2</v>
      </c>
      <c r="AV268" s="82">
        <f t="shared" ref="AV268:AV310" si="261">IF(AY267="Y",8,IF(OR(AU268=1,AU268=2),2,IF(AU268=3,4,IF(AU268=4,6,IF(AU268&gt;=5,8)))))</f>
        <v>8</v>
      </c>
      <c r="AW268" s="82">
        <f t="shared" si="217"/>
        <v>0</v>
      </c>
      <c r="AX268" s="83">
        <f t="shared" ref="AX268:AX310" si="262">AX267+AW268-AV268</f>
        <v>-24</v>
      </c>
      <c r="AY268" s="64" t="str">
        <f t="shared" ref="AY268:AY310" si="263">IF(AND(AY267="N",AU268&lt;&gt;" ",AU268&gt;=6),"Y",IF(AND(AY267="Y",AX268&lt;0),"Y","N"))</f>
        <v>Y</v>
      </c>
      <c r="AZ268" s="81">
        <f t="shared" ref="AZ268:AZ310" si="264">IF(BC267="Y",8,IF(OR(AU268=1,AU268=2),2,IF(AU268=3,4,IF(AU268=4,6,IF(AU268&gt;=5,8)))))</f>
        <v>8</v>
      </c>
      <c r="BA268" s="81">
        <f t="shared" si="218"/>
        <v>0</v>
      </c>
      <c r="BB268" s="85">
        <f t="shared" ref="BB268:BB310" si="265">BB267+BA268-AZ268</f>
        <v>-44</v>
      </c>
      <c r="BC268" s="64" t="str">
        <f t="shared" ref="BC268:BC310" si="266">IF(AND(BC267="N",AU268&lt;&gt;" ",AU268&gt;=6),"Y",IF(AND(BC267="Y",AX268&lt;BD267),"Y","N"))</f>
        <v>Y</v>
      </c>
      <c r="BD268" s="87">
        <f t="shared" si="219"/>
        <v>52</v>
      </c>
    </row>
    <row r="269" spans="1:56">
      <c r="A269" s="197">
        <f t="shared" ref="A269:A332" si="267">A268+1</f>
        <v>259</v>
      </c>
      <c r="B269" s="198">
        <f>Data!B269</f>
        <v>13</v>
      </c>
      <c r="D269" s="73">
        <f t="shared" si="238"/>
        <v>3</v>
      </c>
      <c r="F269" s="86">
        <f t="shared" si="235"/>
        <v>1</v>
      </c>
      <c r="G269" s="86" t="str">
        <f t="shared" si="239"/>
        <v xml:space="preserve"> </v>
      </c>
      <c r="H269" s="64" t="str">
        <f t="shared" si="240"/>
        <v>Y</v>
      </c>
      <c r="I269" s="64" t="str">
        <f t="shared" si="241"/>
        <v>1/6</v>
      </c>
      <c r="J269" s="64">
        <f t="shared" si="242"/>
        <v>1</v>
      </c>
      <c r="K269" s="82">
        <f t="shared" si="234"/>
        <v>2</v>
      </c>
      <c r="L269" s="82">
        <f t="shared" si="236"/>
        <v>0</v>
      </c>
      <c r="M269" s="83">
        <f t="shared" si="237"/>
        <v>12</v>
      </c>
      <c r="N269" s="64" t="str">
        <f t="shared" ref="N269:N310" si="268">IF(AND(N268="N",J269&lt;&gt;" ",J269&gt;=6),"Y",IF(AND(N268="Y",M269&lt;0),"Y","N"))</f>
        <v>N</v>
      </c>
      <c r="O269" s="81">
        <f t="shared" si="230"/>
        <v>8</v>
      </c>
      <c r="P269" s="81">
        <f t="shared" si="231"/>
        <v>0</v>
      </c>
      <c r="Q269" s="85">
        <f t="shared" si="232"/>
        <v>-22</v>
      </c>
      <c r="R269" s="64" t="str">
        <f t="shared" si="233"/>
        <v>Y</v>
      </c>
      <c r="S269" s="87">
        <f t="shared" si="220"/>
        <v>56</v>
      </c>
      <c r="T269" s="86" t="str">
        <f t="shared" si="243"/>
        <v xml:space="preserve"> </v>
      </c>
      <c r="U269" s="64" t="str">
        <f t="shared" si="244"/>
        <v>Y</v>
      </c>
      <c r="V269" s="64" t="str">
        <f t="shared" si="245"/>
        <v>1/6</v>
      </c>
      <c r="W269" s="64">
        <f t="shared" si="246"/>
        <v>1</v>
      </c>
      <c r="X269" s="82">
        <f t="shared" si="221"/>
        <v>8</v>
      </c>
      <c r="Y269" s="82">
        <f t="shared" si="222"/>
        <v>0</v>
      </c>
      <c r="Z269" s="83">
        <f t="shared" si="223"/>
        <v>-104</v>
      </c>
      <c r="AA269" s="64" t="str">
        <f t="shared" si="224"/>
        <v>Y</v>
      </c>
      <c r="AB269" s="81">
        <f t="shared" si="225"/>
        <v>8</v>
      </c>
      <c r="AC269" s="81">
        <f t="shared" si="226"/>
        <v>0</v>
      </c>
      <c r="AD269" s="85">
        <f t="shared" si="227"/>
        <v>-104</v>
      </c>
      <c r="AE269" s="64" t="str">
        <f t="shared" si="228"/>
        <v>Y</v>
      </c>
      <c r="AF269" s="87">
        <f t="shared" si="229"/>
        <v>54</v>
      </c>
      <c r="AG269" s="93" t="str">
        <f t="shared" si="247"/>
        <v>L</v>
      </c>
      <c r="AH269" s="64" t="str">
        <f t="shared" si="248"/>
        <v>3/4</v>
      </c>
      <c r="AI269" s="64">
        <f t="shared" si="249"/>
        <v>3</v>
      </c>
      <c r="AJ269" s="82">
        <f t="shared" si="250"/>
        <v>4</v>
      </c>
      <c r="AK269" s="82">
        <f t="shared" si="251"/>
        <v>0</v>
      </c>
      <c r="AL269" s="83">
        <f t="shared" si="252"/>
        <v>58</v>
      </c>
      <c r="AM269" s="64" t="str">
        <f t="shared" si="253"/>
        <v>N</v>
      </c>
      <c r="AN269" s="81">
        <f t="shared" si="254"/>
        <v>8</v>
      </c>
      <c r="AO269" s="81">
        <f t="shared" si="255"/>
        <v>0</v>
      </c>
      <c r="AP269" s="85">
        <f t="shared" si="256"/>
        <v>-108</v>
      </c>
      <c r="AQ269" s="64" t="str">
        <f t="shared" si="257"/>
        <v>Y</v>
      </c>
      <c r="AR269" s="87">
        <f t="shared" si="258"/>
        <v>66</v>
      </c>
      <c r="AS269" s="93" t="str">
        <f t="shared" si="259"/>
        <v>L</v>
      </c>
      <c r="AT269" s="64" t="str">
        <f t="shared" si="260"/>
        <v>3/4</v>
      </c>
      <c r="AU269" s="64">
        <f t="shared" ref="AU269:AU310" si="269">IF(AS269="W",1,AU268+1)</f>
        <v>3</v>
      </c>
      <c r="AV269" s="82">
        <f t="shared" si="261"/>
        <v>8</v>
      </c>
      <c r="AW269" s="82">
        <f t="shared" ref="AW269:AW310" si="270">IF(AS269="W",AV268*3,0)</f>
        <v>0</v>
      </c>
      <c r="AX269" s="83">
        <f t="shared" si="262"/>
        <v>-32</v>
      </c>
      <c r="AY269" s="64" t="str">
        <f t="shared" si="263"/>
        <v>Y</v>
      </c>
      <c r="AZ269" s="81">
        <f t="shared" si="264"/>
        <v>8</v>
      </c>
      <c r="BA269" s="81">
        <f t="shared" ref="BA269:BA310" si="271">IF(AS269="W",AZ268*3,0)</f>
        <v>0</v>
      </c>
      <c r="BB269" s="85">
        <f t="shared" si="265"/>
        <v>-52</v>
      </c>
      <c r="BC269" s="64" t="str">
        <f t="shared" si="266"/>
        <v>Y</v>
      </c>
      <c r="BD269" s="87">
        <f t="shared" ref="BD269:BD310" si="272">IF(OR(AS269="L",BB269&lt;BD268),BD268,BB269)</f>
        <v>52</v>
      </c>
    </row>
    <row r="270" spans="1:56">
      <c r="A270" s="197">
        <f t="shared" si="267"/>
        <v>260</v>
      </c>
      <c r="B270" s="198">
        <f>Data!B270</f>
        <v>15</v>
      </c>
      <c r="D270" s="73">
        <f t="shared" si="238"/>
        <v>3</v>
      </c>
      <c r="F270" s="86">
        <f t="shared" si="235"/>
        <v>2</v>
      </c>
      <c r="G270" s="86" t="str">
        <f t="shared" si="239"/>
        <v>L</v>
      </c>
      <c r="H270" s="64" t="str">
        <f t="shared" si="240"/>
        <v>Y</v>
      </c>
      <c r="I270" s="64" t="str">
        <f t="shared" si="241"/>
        <v>2/5</v>
      </c>
      <c r="J270" s="64">
        <f t="shared" si="242"/>
        <v>2</v>
      </c>
      <c r="K270" s="82">
        <f t="shared" si="234"/>
        <v>2</v>
      </c>
      <c r="L270" s="82">
        <f t="shared" si="236"/>
        <v>0</v>
      </c>
      <c r="M270" s="83">
        <f t="shared" si="237"/>
        <v>10</v>
      </c>
      <c r="N270" s="64" t="str">
        <f t="shared" si="268"/>
        <v>N</v>
      </c>
      <c r="O270" s="81">
        <f t="shared" si="230"/>
        <v>8</v>
      </c>
      <c r="P270" s="81">
        <f t="shared" si="231"/>
        <v>0</v>
      </c>
      <c r="Q270" s="85">
        <f t="shared" si="232"/>
        <v>-30</v>
      </c>
      <c r="R270" s="64" t="str">
        <f t="shared" si="233"/>
        <v>Y</v>
      </c>
      <c r="S270" s="87">
        <f t="shared" ref="S270:S310" si="273">IF(OR(G270="L",Q270&lt;S269),S269,Q270)</f>
        <v>56</v>
      </c>
      <c r="T270" s="86" t="str">
        <f t="shared" si="243"/>
        <v>L</v>
      </c>
      <c r="U270" s="64" t="str">
        <f t="shared" si="244"/>
        <v>Y</v>
      </c>
      <c r="V270" s="64" t="str">
        <f t="shared" si="245"/>
        <v>2/5</v>
      </c>
      <c r="W270" s="64">
        <f t="shared" si="246"/>
        <v>2</v>
      </c>
      <c r="X270" s="82">
        <f t="shared" si="221"/>
        <v>8</v>
      </c>
      <c r="Y270" s="82">
        <f t="shared" si="222"/>
        <v>0</v>
      </c>
      <c r="Z270" s="83">
        <f t="shared" si="223"/>
        <v>-112</v>
      </c>
      <c r="AA270" s="64" t="str">
        <f t="shared" si="224"/>
        <v>Y</v>
      </c>
      <c r="AB270" s="81">
        <f t="shared" si="225"/>
        <v>8</v>
      </c>
      <c r="AC270" s="81">
        <f t="shared" si="226"/>
        <v>0</v>
      </c>
      <c r="AD270" s="85">
        <f t="shared" si="227"/>
        <v>-112</v>
      </c>
      <c r="AE270" s="64" t="str">
        <f t="shared" si="228"/>
        <v>Y</v>
      </c>
      <c r="AF270" s="87">
        <f t="shared" si="229"/>
        <v>54</v>
      </c>
      <c r="AG270" s="93" t="str">
        <f t="shared" si="247"/>
        <v>W</v>
      </c>
      <c r="AH270" s="64" t="str">
        <f t="shared" si="248"/>
        <v>1/6</v>
      </c>
      <c r="AI270" s="64">
        <f t="shared" si="249"/>
        <v>1</v>
      </c>
      <c r="AJ270" s="82">
        <f t="shared" si="250"/>
        <v>2</v>
      </c>
      <c r="AK270" s="82">
        <f t="shared" si="251"/>
        <v>12</v>
      </c>
      <c r="AL270" s="83">
        <f t="shared" si="252"/>
        <v>68</v>
      </c>
      <c r="AM270" s="64" t="str">
        <f t="shared" si="253"/>
        <v>N</v>
      </c>
      <c r="AN270" s="81">
        <f t="shared" si="254"/>
        <v>8</v>
      </c>
      <c r="AO270" s="81">
        <f t="shared" si="255"/>
        <v>24</v>
      </c>
      <c r="AP270" s="85">
        <f t="shared" si="256"/>
        <v>-92</v>
      </c>
      <c r="AQ270" s="64" t="str">
        <f t="shared" si="257"/>
        <v>N</v>
      </c>
      <c r="AR270" s="87">
        <f t="shared" si="258"/>
        <v>66</v>
      </c>
      <c r="AS270" s="93" t="str">
        <f t="shared" si="259"/>
        <v>W</v>
      </c>
      <c r="AT270" s="64" t="str">
        <f t="shared" si="260"/>
        <v>1/6</v>
      </c>
      <c r="AU270" s="64">
        <f t="shared" si="269"/>
        <v>1</v>
      </c>
      <c r="AV270" s="82">
        <f t="shared" si="261"/>
        <v>8</v>
      </c>
      <c r="AW270" s="82">
        <f t="shared" si="270"/>
        <v>24</v>
      </c>
      <c r="AX270" s="83">
        <f t="shared" si="262"/>
        <v>-16</v>
      </c>
      <c r="AY270" s="64" t="str">
        <f t="shared" si="263"/>
        <v>Y</v>
      </c>
      <c r="AZ270" s="81">
        <f t="shared" si="264"/>
        <v>8</v>
      </c>
      <c r="BA270" s="81">
        <f t="shared" si="271"/>
        <v>24</v>
      </c>
      <c r="BB270" s="85">
        <f t="shared" si="265"/>
        <v>-36</v>
      </c>
      <c r="BC270" s="64" t="str">
        <f t="shared" si="266"/>
        <v>Y</v>
      </c>
      <c r="BD270" s="87">
        <f t="shared" si="272"/>
        <v>52</v>
      </c>
    </row>
    <row r="271" spans="1:56">
      <c r="A271" s="197">
        <f t="shared" si="267"/>
        <v>261</v>
      </c>
      <c r="B271" s="198">
        <f>Data!B271</f>
        <v>19</v>
      </c>
      <c r="D271" s="73">
        <f t="shared" si="238"/>
        <v>4</v>
      </c>
      <c r="F271" s="86">
        <f t="shared" si="235"/>
        <v>3</v>
      </c>
      <c r="G271" s="86" t="str">
        <f t="shared" si="239"/>
        <v>L</v>
      </c>
      <c r="H271" s="64" t="str">
        <f t="shared" si="240"/>
        <v>Y</v>
      </c>
      <c r="I271" s="64" t="str">
        <f t="shared" si="241"/>
        <v>3/4</v>
      </c>
      <c r="J271" s="64">
        <f t="shared" si="242"/>
        <v>3</v>
      </c>
      <c r="K271" s="82">
        <f t="shared" si="234"/>
        <v>4</v>
      </c>
      <c r="L271" s="82">
        <f t="shared" si="236"/>
        <v>0</v>
      </c>
      <c r="M271" s="83">
        <f t="shared" si="237"/>
        <v>6</v>
      </c>
      <c r="N271" s="64" t="str">
        <f t="shared" si="268"/>
        <v>N</v>
      </c>
      <c r="O271" s="81">
        <f t="shared" si="230"/>
        <v>8</v>
      </c>
      <c r="P271" s="81">
        <f t="shared" si="231"/>
        <v>0</v>
      </c>
      <c r="Q271" s="85">
        <f t="shared" si="232"/>
        <v>-38</v>
      </c>
      <c r="R271" s="64" t="str">
        <f t="shared" si="233"/>
        <v>Y</v>
      </c>
      <c r="S271" s="87">
        <f t="shared" si="273"/>
        <v>56</v>
      </c>
      <c r="T271" s="86" t="str">
        <f t="shared" si="243"/>
        <v>L</v>
      </c>
      <c r="U271" s="64" t="str">
        <f t="shared" si="244"/>
        <v>Y</v>
      </c>
      <c r="V271" s="64" t="str">
        <f t="shared" si="245"/>
        <v>3/4</v>
      </c>
      <c r="W271" s="64">
        <f t="shared" si="246"/>
        <v>3</v>
      </c>
      <c r="X271" s="82">
        <f t="shared" si="221"/>
        <v>8</v>
      </c>
      <c r="Y271" s="82">
        <f t="shared" si="222"/>
        <v>0</v>
      </c>
      <c r="Z271" s="83">
        <f t="shared" si="223"/>
        <v>-120</v>
      </c>
      <c r="AA271" s="64" t="str">
        <f t="shared" si="224"/>
        <v>Y</v>
      </c>
      <c r="AB271" s="81">
        <f t="shared" si="225"/>
        <v>8</v>
      </c>
      <c r="AC271" s="81">
        <f t="shared" si="226"/>
        <v>0</v>
      </c>
      <c r="AD271" s="85">
        <f t="shared" si="227"/>
        <v>-120</v>
      </c>
      <c r="AE271" s="64" t="str">
        <f t="shared" si="228"/>
        <v>Y</v>
      </c>
      <c r="AF271" s="87">
        <f t="shared" si="229"/>
        <v>54</v>
      </c>
      <c r="AG271" s="93" t="str">
        <f t="shared" si="247"/>
        <v>L</v>
      </c>
      <c r="AH271" s="64" t="str">
        <f t="shared" si="248"/>
        <v>2/5</v>
      </c>
      <c r="AI271" s="64">
        <f t="shared" si="249"/>
        <v>2</v>
      </c>
      <c r="AJ271" s="82">
        <f t="shared" si="250"/>
        <v>2</v>
      </c>
      <c r="AK271" s="82">
        <f t="shared" si="251"/>
        <v>0</v>
      </c>
      <c r="AL271" s="83">
        <f t="shared" si="252"/>
        <v>66</v>
      </c>
      <c r="AM271" s="64" t="str">
        <f t="shared" si="253"/>
        <v>N</v>
      </c>
      <c r="AN271" s="81">
        <f t="shared" si="254"/>
        <v>2</v>
      </c>
      <c r="AO271" s="81">
        <f t="shared" si="255"/>
        <v>0</v>
      </c>
      <c r="AP271" s="85">
        <f t="shared" si="256"/>
        <v>-94</v>
      </c>
      <c r="AQ271" s="64" t="str">
        <f t="shared" si="257"/>
        <v>N</v>
      </c>
      <c r="AR271" s="87">
        <f t="shared" si="258"/>
        <v>66</v>
      </c>
      <c r="AS271" s="93" t="str">
        <f t="shared" si="259"/>
        <v>L</v>
      </c>
      <c r="AT271" s="64" t="str">
        <f t="shared" si="260"/>
        <v>2/5</v>
      </c>
      <c r="AU271" s="64">
        <f t="shared" si="269"/>
        <v>2</v>
      </c>
      <c r="AV271" s="82">
        <f t="shared" si="261"/>
        <v>8</v>
      </c>
      <c r="AW271" s="82">
        <f t="shared" si="270"/>
        <v>0</v>
      </c>
      <c r="AX271" s="83">
        <f t="shared" si="262"/>
        <v>-24</v>
      </c>
      <c r="AY271" s="64" t="str">
        <f t="shared" si="263"/>
        <v>Y</v>
      </c>
      <c r="AZ271" s="81">
        <f t="shared" si="264"/>
        <v>8</v>
      </c>
      <c r="BA271" s="81">
        <f t="shared" si="271"/>
        <v>0</v>
      </c>
      <c r="BB271" s="85">
        <f t="shared" si="265"/>
        <v>-44</v>
      </c>
      <c r="BC271" s="64" t="str">
        <f t="shared" si="266"/>
        <v>Y</v>
      </c>
      <c r="BD271" s="87">
        <f t="shared" si="272"/>
        <v>52</v>
      </c>
    </row>
    <row r="272" spans="1:56">
      <c r="A272" s="197">
        <f t="shared" si="267"/>
        <v>262</v>
      </c>
      <c r="B272" s="198">
        <f>Data!B272</f>
        <v>19</v>
      </c>
      <c r="D272" s="73">
        <f t="shared" si="238"/>
        <v>4</v>
      </c>
      <c r="F272" s="86">
        <f t="shared" si="235"/>
        <v>4</v>
      </c>
      <c r="G272" s="86" t="str">
        <f t="shared" si="239"/>
        <v>W</v>
      </c>
      <c r="H272" s="64" t="str">
        <f t="shared" si="240"/>
        <v>N</v>
      </c>
      <c r="I272" s="64" t="str">
        <f t="shared" si="241"/>
        <v xml:space="preserve"> </v>
      </c>
      <c r="J272" s="64" t="str">
        <f t="shared" si="242"/>
        <v xml:space="preserve"> </v>
      </c>
      <c r="K272" s="82" t="str">
        <f t="shared" si="234"/>
        <v>0</v>
      </c>
      <c r="L272" s="82">
        <f t="shared" si="236"/>
        <v>12</v>
      </c>
      <c r="M272" s="83">
        <f t="shared" si="237"/>
        <v>18</v>
      </c>
      <c r="N272" s="64" t="str">
        <f t="shared" si="268"/>
        <v>N</v>
      </c>
      <c r="O272" s="81" t="str">
        <f t="shared" si="230"/>
        <v>0</v>
      </c>
      <c r="P272" s="81">
        <f t="shared" si="231"/>
        <v>24</v>
      </c>
      <c r="Q272" s="85">
        <f t="shared" si="232"/>
        <v>-14</v>
      </c>
      <c r="R272" s="64" t="str">
        <f t="shared" si="233"/>
        <v>Y</v>
      </c>
      <c r="S272" s="87">
        <f t="shared" si="273"/>
        <v>56</v>
      </c>
      <c r="T272" s="86" t="str">
        <f t="shared" si="243"/>
        <v>W</v>
      </c>
      <c r="U272" s="64" t="str">
        <f t="shared" si="244"/>
        <v>N</v>
      </c>
      <c r="V272" s="64" t="str">
        <f t="shared" si="245"/>
        <v xml:space="preserve"> </v>
      </c>
      <c r="W272" s="64" t="str">
        <f t="shared" si="246"/>
        <v xml:space="preserve"> </v>
      </c>
      <c r="X272" s="82" t="str">
        <f t="shared" si="221"/>
        <v>0</v>
      </c>
      <c r="Y272" s="82">
        <f t="shared" si="222"/>
        <v>24</v>
      </c>
      <c r="Z272" s="83">
        <f t="shared" si="223"/>
        <v>-96</v>
      </c>
      <c r="AA272" s="64" t="str">
        <f t="shared" si="224"/>
        <v>Y</v>
      </c>
      <c r="AB272" s="81" t="str">
        <f t="shared" si="225"/>
        <v>0</v>
      </c>
      <c r="AC272" s="81">
        <f t="shared" si="226"/>
        <v>24</v>
      </c>
      <c r="AD272" s="85">
        <f t="shared" si="227"/>
        <v>-96</v>
      </c>
      <c r="AE272" s="64" t="str">
        <f t="shared" si="228"/>
        <v>Y</v>
      </c>
      <c r="AF272" s="87">
        <f t="shared" si="229"/>
        <v>54</v>
      </c>
      <c r="AG272" s="93" t="str">
        <f t="shared" si="247"/>
        <v>L</v>
      </c>
      <c r="AH272" s="64" t="str">
        <f t="shared" si="248"/>
        <v>3/4</v>
      </c>
      <c r="AI272" s="64">
        <f t="shared" si="249"/>
        <v>3</v>
      </c>
      <c r="AJ272" s="82">
        <f t="shared" si="250"/>
        <v>4</v>
      </c>
      <c r="AK272" s="82">
        <f t="shared" si="251"/>
        <v>0</v>
      </c>
      <c r="AL272" s="83">
        <f t="shared" si="252"/>
        <v>62</v>
      </c>
      <c r="AM272" s="64" t="str">
        <f t="shared" si="253"/>
        <v>N</v>
      </c>
      <c r="AN272" s="81">
        <f t="shared" si="254"/>
        <v>4</v>
      </c>
      <c r="AO272" s="81">
        <f t="shared" si="255"/>
        <v>0</v>
      </c>
      <c r="AP272" s="85">
        <f t="shared" si="256"/>
        <v>-98</v>
      </c>
      <c r="AQ272" s="64" t="str">
        <f t="shared" si="257"/>
        <v>N</v>
      </c>
      <c r="AR272" s="87">
        <f t="shared" si="258"/>
        <v>66</v>
      </c>
      <c r="AS272" s="93" t="str">
        <f t="shared" si="259"/>
        <v>L</v>
      </c>
      <c r="AT272" s="64" t="str">
        <f t="shared" si="260"/>
        <v>3/4</v>
      </c>
      <c r="AU272" s="64">
        <f t="shared" si="269"/>
        <v>3</v>
      </c>
      <c r="AV272" s="82">
        <f t="shared" si="261"/>
        <v>8</v>
      </c>
      <c r="AW272" s="82">
        <f t="shared" si="270"/>
        <v>0</v>
      </c>
      <c r="AX272" s="83">
        <f t="shared" si="262"/>
        <v>-32</v>
      </c>
      <c r="AY272" s="64" t="str">
        <f t="shared" si="263"/>
        <v>Y</v>
      </c>
      <c r="AZ272" s="81">
        <f t="shared" si="264"/>
        <v>8</v>
      </c>
      <c r="BA272" s="81">
        <f t="shared" si="271"/>
        <v>0</v>
      </c>
      <c r="BB272" s="85">
        <f t="shared" si="265"/>
        <v>-52</v>
      </c>
      <c r="BC272" s="64" t="str">
        <f t="shared" si="266"/>
        <v>Y</v>
      </c>
      <c r="BD272" s="87">
        <f t="shared" si="272"/>
        <v>52</v>
      </c>
    </row>
    <row r="273" spans="1:56">
      <c r="A273" s="197">
        <f t="shared" si="267"/>
        <v>263</v>
      </c>
      <c r="B273" s="198">
        <f>Data!B273</f>
        <v>18</v>
      </c>
      <c r="D273" s="73">
        <f t="shared" si="238"/>
        <v>3</v>
      </c>
      <c r="F273" s="86">
        <f t="shared" si="235"/>
        <v>5</v>
      </c>
      <c r="G273" s="86" t="str">
        <f t="shared" si="239"/>
        <v xml:space="preserve"> </v>
      </c>
      <c r="H273" s="64" t="str">
        <f t="shared" si="240"/>
        <v>N</v>
      </c>
      <c r="I273" s="64" t="str">
        <f t="shared" si="241"/>
        <v xml:space="preserve"> </v>
      </c>
      <c r="J273" s="64" t="str">
        <f t="shared" si="242"/>
        <v xml:space="preserve"> </v>
      </c>
      <c r="K273" s="82" t="str">
        <f t="shared" si="234"/>
        <v>0</v>
      </c>
      <c r="L273" s="82">
        <f t="shared" si="236"/>
        <v>0</v>
      </c>
      <c r="M273" s="83">
        <f t="shared" si="237"/>
        <v>18</v>
      </c>
      <c r="N273" s="64" t="str">
        <f t="shared" si="268"/>
        <v>N</v>
      </c>
      <c r="O273" s="81" t="str">
        <f t="shared" si="230"/>
        <v>0</v>
      </c>
      <c r="P273" s="81">
        <f t="shared" si="231"/>
        <v>0</v>
      </c>
      <c r="Q273" s="85">
        <f t="shared" si="232"/>
        <v>-14</v>
      </c>
      <c r="R273" s="64" t="str">
        <f t="shared" si="233"/>
        <v>Y</v>
      </c>
      <c r="S273" s="87">
        <f t="shared" si="273"/>
        <v>56</v>
      </c>
      <c r="T273" s="86" t="str">
        <f t="shared" si="243"/>
        <v xml:space="preserve"> </v>
      </c>
      <c r="U273" s="64" t="str">
        <f t="shared" si="244"/>
        <v>N</v>
      </c>
      <c r="V273" s="64" t="str">
        <f t="shared" si="245"/>
        <v xml:space="preserve"> </v>
      </c>
      <c r="W273" s="64" t="str">
        <f t="shared" si="246"/>
        <v xml:space="preserve"> </v>
      </c>
      <c r="X273" s="82" t="str">
        <f t="shared" si="221"/>
        <v>0</v>
      </c>
      <c r="Y273" s="82">
        <f t="shared" si="222"/>
        <v>0</v>
      </c>
      <c r="Z273" s="83">
        <f t="shared" si="223"/>
        <v>-96</v>
      </c>
      <c r="AA273" s="64" t="str">
        <f t="shared" si="224"/>
        <v>Y</v>
      </c>
      <c r="AB273" s="81" t="str">
        <f t="shared" si="225"/>
        <v>0</v>
      </c>
      <c r="AC273" s="81">
        <f t="shared" si="226"/>
        <v>0</v>
      </c>
      <c r="AD273" s="85">
        <f t="shared" si="227"/>
        <v>-96</v>
      </c>
      <c r="AE273" s="64" t="str">
        <f t="shared" si="228"/>
        <v>Y</v>
      </c>
      <c r="AF273" s="87">
        <f t="shared" si="229"/>
        <v>54</v>
      </c>
      <c r="AG273" s="93" t="str">
        <f t="shared" si="247"/>
        <v>W</v>
      </c>
      <c r="AH273" s="64" t="str">
        <f t="shared" si="248"/>
        <v>1/6</v>
      </c>
      <c r="AI273" s="64">
        <f t="shared" si="249"/>
        <v>1</v>
      </c>
      <c r="AJ273" s="82">
        <f t="shared" si="250"/>
        <v>2</v>
      </c>
      <c r="AK273" s="82">
        <f t="shared" si="251"/>
        <v>12</v>
      </c>
      <c r="AL273" s="83">
        <f t="shared" si="252"/>
        <v>72</v>
      </c>
      <c r="AM273" s="64" t="str">
        <f t="shared" si="253"/>
        <v>N</v>
      </c>
      <c r="AN273" s="81">
        <f t="shared" si="254"/>
        <v>2</v>
      </c>
      <c r="AO273" s="81">
        <f t="shared" si="255"/>
        <v>12</v>
      </c>
      <c r="AP273" s="85">
        <f t="shared" si="256"/>
        <v>-88</v>
      </c>
      <c r="AQ273" s="64" t="str">
        <f t="shared" si="257"/>
        <v>N</v>
      </c>
      <c r="AR273" s="87">
        <f t="shared" si="258"/>
        <v>66</v>
      </c>
      <c r="AS273" s="93" t="str">
        <f t="shared" si="259"/>
        <v>W</v>
      </c>
      <c r="AT273" s="64" t="str">
        <f t="shared" si="260"/>
        <v>1/6</v>
      </c>
      <c r="AU273" s="64">
        <f t="shared" si="269"/>
        <v>1</v>
      </c>
      <c r="AV273" s="82">
        <f t="shared" si="261"/>
        <v>8</v>
      </c>
      <c r="AW273" s="82">
        <f t="shared" si="270"/>
        <v>24</v>
      </c>
      <c r="AX273" s="83">
        <f t="shared" si="262"/>
        <v>-16</v>
      </c>
      <c r="AY273" s="64" t="str">
        <f t="shared" si="263"/>
        <v>Y</v>
      </c>
      <c r="AZ273" s="81">
        <f t="shared" si="264"/>
        <v>8</v>
      </c>
      <c r="BA273" s="81">
        <f t="shared" si="271"/>
        <v>24</v>
      </c>
      <c r="BB273" s="85">
        <f t="shared" si="265"/>
        <v>-36</v>
      </c>
      <c r="BC273" s="64" t="str">
        <f t="shared" si="266"/>
        <v>Y</v>
      </c>
      <c r="BD273" s="87">
        <f t="shared" si="272"/>
        <v>52</v>
      </c>
    </row>
    <row r="274" spans="1:56">
      <c r="A274" s="197">
        <f t="shared" si="267"/>
        <v>264</v>
      </c>
      <c r="B274" s="198">
        <f>Data!B274</f>
        <v>22</v>
      </c>
      <c r="D274" s="73">
        <f t="shared" si="238"/>
        <v>4</v>
      </c>
      <c r="F274" s="86">
        <f t="shared" si="235"/>
        <v>6</v>
      </c>
      <c r="G274" s="86" t="str">
        <f t="shared" si="239"/>
        <v xml:space="preserve"> </v>
      </c>
      <c r="H274" s="64" t="str">
        <f t="shared" si="240"/>
        <v>N</v>
      </c>
      <c r="I274" s="64" t="str">
        <f t="shared" si="241"/>
        <v xml:space="preserve"> </v>
      </c>
      <c r="J274" s="64" t="str">
        <f t="shared" si="242"/>
        <v xml:space="preserve"> </v>
      </c>
      <c r="K274" s="82" t="str">
        <f t="shared" si="234"/>
        <v>0</v>
      </c>
      <c r="L274" s="82">
        <f t="shared" si="236"/>
        <v>0</v>
      </c>
      <c r="M274" s="83">
        <f t="shared" si="237"/>
        <v>18</v>
      </c>
      <c r="N274" s="64" t="str">
        <f t="shared" si="268"/>
        <v>N</v>
      </c>
      <c r="O274" s="81" t="str">
        <f t="shared" si="230"/>
        <v>0</v>
      </c>
      <c r="P274" s="81">
        <f t="shared" si="231"/>
        <v>0</v>
      </c>
      <c r="Q274" s="85">
        <f t="shared" si="232"/>
        <v>-14</v>
      </c>
      <c r="R274" s="64" t="str">
        <f t="shared" si="233"/>
        <v>Y</v>
      </c>
      <c r="S274" s="87">
        <f t="shared" si="273"/>
        <v>56</v>
      </c>
      <c r="T274" s="86" t="str">
        <f t="shared" si="243"/>
        <v xml:space="preserve"> </v>
      </c>
      <c r="U274" s="64" t="str">
        <f t="shared" si="244"/>
        <v>N</v>
      </c>
      <c r="V274" s="64" t="str">
        <f t="shared" si="245"/>
        <v xml:space="preserve"> </v>
      </c>
      <c r="W274" s="64" t="str">
        <f t="shared" si="246"/>
        <v xml:space="preserve"> </v>
      </c>
      <c r="X274" s="82" t="str">
        <f t="shared" si="221"/>
        <v>0</v>
      </c>
      <c r="Y274" s="82">
        <f t="shared" si="222"/>
        <v>0</v>
      </c>
      <c r="Z274" s="83">
        <f t="shared" si="223"/>
        <v>-96</v>
      </c>
      <c r="AA274" s="64" t="str">
        <f t="shared" si="224"/>
        <v>Y</v>
      </c>
      <c r="AB274" s="81" t="str">
        <f t="shared" si="225"/>
        <v>0</v>
      </c>
      <c r="AC274" s="81">
        <f t="shared" si="226"/>
        <v>0</v>
      </c>
      <c r="AD274" s="85">
        <f t="shared" si="227"/>
        <v>-96</v>
      </c>
      <c r="AE274" s="64" t="str">
        <f t="shared" si="228"/>
        <v>Y</v>
      </c>
      <c r="AF274" s="87">
        <f t="shared" si="229"/>
        <v>54</v>
      </c>
      <c r="AG274" s="93" t="str">
        <f t="shared" si="247"/>
        <v>L</v>
      </c>
      <c r="AH274" s="64" t="str">
        <f t="shared" si="248"/>
        <v>2/5</v>
      </c>
      <c r="AI274" s="64">
        <f t="shared" si="249"/>
        <v>2</v>
      </c>
      <c r="AJ274" s="82">
        <f t="shared" si="250"/>
        <v>2</v>
      </c>
      <c r="AK274" s="82">
        <f t="shared" si="251"/>
        <v>0</v>
      </c>
      <c r="AL274" s="83">
        <f t="shared" si="252"/>
        <v>70</v>
      </c>
      <c r="AM274" s="64" t="str">
        <f t="shared" si="253"/>
        <v>N</v>
      </c>
      <c r="AN274" s="81">
        <f t="shared" si="254"/>
        <v>2</v>
      </c>
      <c r="AO274" s="81">
        <f t="shared" si="255"/>
        <v>0</v>
      </c>
      <c r="AP274" s="85">
        <f t="shared" si="256"/>
        <v>-90</v>
      </c>
      <c r="AQ274" s="64" t="str">
        <f t="shared" si="257"/>
        <v>N</v>
      </c>
      <c r="AR274" s="87">
        <f t="shared" si="258"/>
        <v>66</v>
      </c>
      <c r="AS274" s="93" t="str">
        <f t="shared" si="259"/>
        <v>L</v>
      </c>
      <c r="AT274" s="64" t="str">
        <f t="shared" si="260"/>
        <v>2/5</v>
      </c>
      <c r="AU274" s="64">
        <f t="shared" si="269"/>
        <v>2</v>
      </c>
      <c r="AV274" s="82">
        <f t="shared" si="261"/>
        <v>8</v>
      </c>
      <c r="AW274" s="82">
        <f t="shared" si="270"/>
        <v>0</v>
      </c>
      <c r="AX274" s="83">
        <f t="shared" si="262"/>
        <v>-24</v>
      </c>
      <c r="AY274" s="64" t="str">
        <f t="shared" si="263"/>
        <v>Y</v>
      </c>
      <c r="AZ274" s="81">
        <f t="shared" si="264"/>
        <v>8</v>
      </c>
      <c r="BA274" s="81">
        <f t="shared" si="271"/>
        <v>0</v>
      </c>
      <c r="BB274" s="85">
        <f t="shared" si="265"/>
        <v>-44</v>
      </c>
      <c r="BC274" s="64" t="str">
        <f t="shared" si="266"/>
        <v>Y</v>
      </c>
      <c r="BD274" s="87">
        <f t="shared" si="272"/>
        <v>52</v>
      </c>
    </row>
    <row r="275" spans="1:56">
      <c r="A275" s="197">
        <f t="shared" si="267"/>
        <v>265</v>
      </c>
      <c r="B275" s="198">
        <f>Data!B275</f>
        <v>19</v>
      </c>
      <c r="D275" s="73">
        <f t="shared" si="238"/>
        <v>4</v>
      </c>
      <c r="F275" s="86">
        <f t="shared" si="235"/>
        <v>1</v>
      </c>
      <c r="G275" s="86" t="str">
        <f t="shared" si="239"/>
        <v xml:space="preserve"> </v>
      </c>
      <c r="H275" s="64" t="str">
        <f t="shared" si="240"/>
        <v>Y</v>
      </c>
      <c r="I275" s="64" t="str">
        <f t="shared" si="241"/>
        <v>1/6</v>
      </c>
      <c r="J275" s="64">
        <f t="shared" si="242"/>
        <v>1</v>
      </c>
      <c r="K275" s="82">
        <f t="shared" si="234"/>
        <v>2</v>
      </c>
      <c r="L275" s="82">
        <f t="shared" si="236"/>
        <v>0</v>
      </c>
      <c r="M275" s="83">
        <f t="shared" si="237"/>
        <v>16</v>
      </c>
      <c r="N275" s="64" t="str">
        <f t="shared" si="268"/>
        <v>N</v>
      </c>
      <c r="O275" s="81">
        <f t="shared" si="230"/>
        <v>8</v>
      </c>
      <c r="P275" s="81">
        <f t="shared" si="231"/>
        <v>0</v>
      </c>
      <c r="Q275" s="85">
        <f t="shared" si="232"/>
        <v>-22</v>
      </c>
      <c r="R275" s="64" t="str">
        <f t="shared" si="233"/>
        <v>Y</v>
      </c>
      <c r="S275" s="87">
        <f t="shared" si="273"/>
        <v>56</v>
      </c>
      <c r="T275" s="86" t="str">
        <f t="shared" si="243"/>
        <v xml:space="preserve"> </v>
      </c>
      <c r="U275" s="64" t="str">
        <f t="shared" si="244"/>
        <v>Y</v>
      </c>
      <c r="V275" s="64" t="str">
        <f t="shared" si="245"/>
        <v>1/6</v>
      </c>
      <c r="W275" s="64">
        <f t="shared" si="246"/>
        <v>1</v>
      </c>
      <c r="X275" s="82">
        <f t="shared" ref="X275:X310" si="274">IF(U275="N","0",IF(AA274="Y",8,IF(OR(W275=1,W275=2),2,IF(W275=3,4,IF(W275=4,6,IF(W275&gt;=5,8))))))</f>
        <v>8</v>
      </c>
      <c r="Y275" s="82">
        <f t="shared" ref="Y275:Y310" si="275">IF(T275="W",X274*3,0)</f>
        <v>0</v>
      </c>
      <c r="Z275" s="83">
        <f t="shared" ref="Z275:Z310" si="276">Z274+Y275-X275</f>
        <v>-104</v>
      </c>
      <c r="AA275" s="64" t="str">
        <f t="shared" ref="AA275:AA310" si="277">IF(AND(AA274="N",W275&lt;&gt;" ",W275&gt;=6),"Y",IF(AND(AA274="Y",Z275&lt;0),"Y","N"))</f>
        <v>Y</v>
      </c>
      <c r="AB275" s="81">
        <f t="shared" ref="AB275:AB310" si="278">IF(U275="N","0",IF(AE274="Y",8,IF(OR(W275=1,W275=2),2,IF(W275=3,4,IF(W275=4,6,IF(W275&gt;=5,8))))))</f>
        <v>8</v>
      </c>
      <c r="AC275" s="81">
        <f t="shared" ref="AC275:AC310" si="279">IF(T275="W",AB274*3,0)</f>
        <v>0</v>
      </c>
      <c r="AD275" s="85">
        <f t="shared" ref="AD275:AD310" si="280">AD274+AC275-AB275</f>
        <v>-104</v>
      </c>
      <c r="AE275" s="64" t="str">
        <f t="shared" ref="AE275:AE310" si="281">IF(AND(AE274="N",W275&lt;&gt;" ",W275&gt;=6),"Y",IF(AND(AE274="Y",Z275&lt;AF274),"Y","N"))</f>
        <v>Y</v>
      </c>
      <c r="AF275" s="87">
        <f t="shared" ref="AF275:AF310" si="282">IF(OR(T275="L",AD275&lt;AF274),AF274,AD275)</f>
        <v>54</v>
      </c>
      <c r="AG275" s="93" t="str">
        <f t="shared" si="247"/>
        <v>L</v>
      </c>
      <c r="AH275" s="64" t="str">
        <f t="shared" si="248"/>
        <v>3/4</v>
      </c>
      <c r="AI275" s="64">
        <f t="shared" si="249"/>
        <v>3</v>
      </c>
      <c r="AJ275" s="82">
        <f t="shared" si="250"/>
        <v>4</v>
      </c>
      <c r="AK275" s="82">
        <f t="shared" si="251"/>
        <v>0</v>
      </c>
      <c r="AL275" s="83">
        <f t="shared" si="252"/>
        <v>66</v>
      </c>
      <c r="AM275" s="64" t="str">
        <f t="shared" si="253"/>
        <v>N</v>
      </c>
      <c r="AN275" s="81">
        <f t="shared" si="254"/>
        <v>4</v>
      </c>
      <c r="AO275" s="81">
        <f t="shared" si="255"/>
        <v>0</v>
      </c>
      <c r="AP275" s="85">
        <f t="shared" si="256"/>
        <v>-94</v>
      </c>
      <c r="AQ275" s="64" t="str">
        <f t="shared" si="257"/>
        <v>N</v>
      </c>
      <c r="AR275" s="87">
        <f t="shared" si="258"/>
        <v>66</v>
      </c>
      <c r="AS275" s="93" t="str">
        <f t="shared" si="259"/>
        <v>L</v>
      </c>
      <c r="AT275" s="64" t="str">
        <f t="shared" si="260"/>
        <v>3/4</v>
      </c>
      <c r="AU275" s="64">
        <f t="shared" si="269"/>
        <v>3</v>
      </c>
      <c r="AV275" s="82">
        <f t="shared" si="261"/>
        <v>8</v>
      </c>
      <c r="AW275" s="82">
        <f t="shared" si="270"/>
        <v>0</v>
      </c>
      <c r="AX275" s="83">
        <f t="shared" si="262"/>
        <v>-32</v>
      </c>
      <c r="AY275" s="64" t="str">
        <f t="shared" si="263"/>
        <v>Y</v>
      </c>
      <c r="AZ275" s="81">
        <f t="shared" si="264"/>
        <v>8</v>
      </c>
      <c r="BA275" s="81">
        <f t="shared" si="271"/>
        <v>0</v>
      </c>
      <c r="BB275" s="85">
        <f t="shared" si="265"/>
        <v>-52</v>
      </c>
      <c r="BC275" s="64" t="str">
        <f t="shared" si="266"/>
        <v>Y</v>
      </c>
      <c r="BD275" s="87">
        <f t="shared" si="272"/>
        <v>52</v>
      </c>
    </row>
    <row r="276" spans="1:56">
      <c r="A276" s="197">
        <f t="shared" si="267"/>
        <v>266</v>
      </c>
      <c r="B276" s="198">
        <f>Data!B276</f>
        <v>20</v>
      </c>
      <c r="D276" s="73">
        <f t="shared" si="238"/>
        <v>4</v>
      </c>
      <c r="F276" s="86">
        <f t="shared" si="235"/>
        <v>2</v>
      </c>
      <c r="G276" s="86" t="str">
        <f t="shared" si="239"/>
        <v>L</v>
      </c>
      <c r="H276" s="64" t="str">
        <f t="shared" si="240"/>
        <v>Y</v>
      </c>
      <c r="I276" s="64" t="str">
        <f t="shared" si="241"/>
        <v>2/5</v>
      </c>
      <c r="J276" s="64">
        <f t="shared" si="242"/>
        <v>2</v>
      </c>
      <c r="K276" s="82">
        <f t="shared" si="234"/>
        <v>2</v>
      </c>
      <c r="L276" s="82">
        <f t="shared" si="236"/>
        <v>0</v>
      </c>
      <c r="M276" s="83">
        <f t="shared" si="237"/>
        <v>14</v>
      </c>
      <c r="N276" s="64" t="str">
        <f t="shared" si="268"/>
        <v>N</v>
      </c>
      <c r="O276" s="81">
        <f t="shared" si="230"/>
        <v>8</v>
      </c>
      <c r="P276" s="81">
        <f t="shared" si="231"/>
        <v>0</v>
      </c>
      <c r="Q276" s="85">
        <f t="shared" si="232"/>
        <v>-30</v>
      </c>
      <c r="R276" s="64" t="str">
        <f t="shared" si="233"/>
        <v>Y</v>
      </c>
      <c r="S276" s="87">
        <f t="shared" si="273"/>
        <v>56</v>
      </c>
      <c r="T276" s="86" t="str">
        <f t="shared" si="243"/>
        <v>L</v>
      </c>
      <c r="U276" s="64" t="str">
        <f t="shared" si="244"/>
        <v>Y</v>
      </c>
      <c r="V276" s="64" t="str">
        <f t="shared" si="245"/>
        <v>2/5</v>
      </c>
      <c r="W276" s="64">
        <f t="shared" si="246"/>
        <v>2</v>
      </c>
      <c r="X276" s="82">
        <f t="shared" si="274"/>
        <v>8</v>
      </c>
      <c r="Y276" s="82">
        <f t="shared" si="275"/>
        <v>0</v>
      </c>
      <c r="Z276" s="83">
        <f t="shared" si="276"/>
        <v>-112</v>
      </c>
      <c r="AA276" s="64" t="str">
        <f t="shared" si="277"/>
        <v>Y</v>
      </c>
      <c r="AB276" s="81">
        <f t="shared" si="278"/>
        <v>8</v>
      </c>
      <c r="AC276" s="81">
        <f t="shared" si="279"/>
        <v>0</v>
      </c>
      <c r="AD276" s="85">
        <f t="shared" si="280"/>
        <v>-112</v>
      </c>
      <c r="AE276" s="64" t="str">
        <f t="shared" si="281"/>
        <v>Y</v>
      </c>
      <c r="AF276" s="87">
        <f t="shared" si="282"/>
        <v>54</v>
      </c>
      <c r="AG276" s="93" t="str">
        <f t="shared" si="247"/>
        <v>W</v>
      </c>
      <c r="AH276" s="64" t="str">
        <f t="shared" si="248"/>
        <v>1/6</v>
      </c>
      <c r="AI276" s="64">
        <f t="shared" si="249"/>
        <v>1</v>
      </c>
      <c r="AJ276" s="82">
        <f t="shared" si="250"/>
        <v>2</v>
      </c>
      <c r="AK276" s="82">
        <f t="shared" si="251"/>
        <v>12</v>
      </c>
      <c r="AL276" s="83">
        <f t="shared" si="252"/>
        <v>76</v>
      </c>
      <c r="AM276" s="64" t="str">
        <f t="shared" si="253"/>
        <v>N</v>
      </c>
      <c r="AN276" s="81">
        <f t="shared" si="254"/>
        <v>2</v>
      </c>
      <c r="AO276" s="81">
        <f t="shared" si="255"/>
        <v>12</v>
      </c>
      <c r="AP276" s="85">
        <f t="shared" si="256"/>
        <v>-84</v>
      </c>
      <c r="AQ276" s="64" t="str">
        <f t="shared" si="257"/>
        <v>N</v>
      </c>
      <c r="AR276" s="87">
        <f t="shared" si="258"/>
        <v>66</v>
      </c>
      <c r="AS276" s="93" t="str">
        <f t="shared" si="259"/>
        <v>W</v>
      </c>
      <c r="AT276" s="64" t="str">
        <f t="shared" si="260"/>
        <v>1/6</v>
      </c>
      <c r="AU276" s="64">
        <f t="shared" si="269"/>
        <v>1</v>
      </c>
      <c r="AV276" s="82">
        <f t="shared" si="261"/>
        <v>8</v>
      </c>
      <c r="AW276" s="82">
        <f t="shared" si="270"/>
        <v>24</v>
      </c>
      <c r="AX276" s="83">
        <f t="shared" si="262"/>
        <v>-16</v>
      </c>
      <c r="AY276" s="64" t="str">
        <f t="shared" si="263"/>
        <v>Y</v>
      </c>
      <c r="AZ276" s="81">
        <f t="shared" si="264"/>
        <v>8</v>
      </c>
      <c r="BA276" s="81">
        <f t="shared" si="271"/>
        <v>24</v>
      </c>
      <c r="BB276" s="85">
        <f t="shared" si="265"/>
        <v>-36</v>
      </c>
      <c r="BC276" s="64" t="str">
        <f t="shared" si="266"/>
        <v>Y</v>
      </c>
      <c r="BD276" s="87">
        <f t="shared" si="272"/>
        <v>52</v>
      </c>
    </row>
    <row r="277" spans="1:56">
      <c r="A277" s="197">
        <f t="shared" si="267"/>
        <v>267</v>
      </c>
      <c r="B277" s="198">
        <f>Data!B277</f>
        <v>18</v>
      </c>
      <c r="D277" s="73">
        <f t="shared" si="238"/>
        <v>3</v>
      </c>
      <c r="F277" s="86">
        <f t="shared" si="235"/>
        <v>3</v>
      </c>
      <c r="G277" s="86" t="str">
        <f t="shared" si="239"/>
        <v>L</v>
      </c>
      <c r="H277" s="64" t="str">
        <f t="shared" si="240"/>
        <v>Y</v>
      </c>
      <c r="I277" s="64" t="str">
        <f t="shared" si="241"/>
        <v>3/4</v>
      </c>
      <c r="J277" s="64">
        <f t="shared" si="242"/>
        <v>3</v>
      </c>
      <c r="K277" s="82">
        <f t="shared" si="234"/>
        <v>4</v>
      </c>
      <c r="L277" s="82">
        <f t="shared" si="236"/>
        <v>0</v>
      </c>
      <c r="M277" s="83">
        <f t="shared" si="237"/>
        <v>10</v>
      </c>
      <c r="N277" s="64" t="str">
        <f t="shared" si="268"/>
        <v>N</v>
      </c>
      <c r="O277" s="81">
        <f t="shared" si="230"/>
        <v>8</v>
      </c>
      <c r="P277" s="81">
        <f t="shared" si="231"/>
        <v>0</v>
      </c>
      <c r="Q277" s="85">
        <f t="shared" si="232"/>
        <v>-38</v>
      </c>
      <c r="R277" s="64" t="str">
        <f t="shared" si="233"/>
        <v>Y</v>
      </c>
      <c r="S277" s="87">
        <f t="shared" si="273"/>
        <v>56</v>
      </c>
      <c r="T277" s="86" t="str">
        <f t="shared" si="243"/>
        <v>L</v>
      </c>
      <c r="U277" s="64" t="str">
        <f t="shared" si="244"/>
        <v>Y</v>
      </c>
      <c r="V277" s="64" t="str">
        <f t="shared" si="245"/>
        <v>3/4</v>
      </c>
      <c r="W277" s="64">
        <f t="shared" si="246"/>
        <v>3</v>
      </c>
      <c r="X277" s="82">
        <f t="shared" si="274"/>
        <v>8</v>
      </c>
      <c r="Y277" s="82">
        <f t="shared" si="275"/>
        <v>0</v>
      </c>
      <c r="Z277" s="83">
        <f t="shared" si="276"/>
        <v>-120</v>
      </c>
      <c r="AA277" s="64" t="str">
        <f t="shared" si="277"/>
        <v>Y</v>
      </c>
      <c r="AB277" s="81">
        <f t="shared" si="278"/>
        <v>8</v>
      </c>
      <c r="AC277" s="81">
        <f t="shared" si="279"/>
        <v>0</v>
      </c>
      <c r="AD277" s="85">
        <f t="shared" si="280"/>
        <v>-120</v>
      </c>
      <c r="AE277" s="64" t="str">
        <f t="shared" si="281"/>
        <v>Y</v>
      </c>
      <c r="AF277" s="87">
        <f t="shared" si="282"/>
        <v>54</v>
      </c>
      <c r="AG277" s="93" t="str">
        <f t="shared" si="247"/>
        <v>L</v>
      </c>
      <c r="AH277" s="64" t="str">
        <f t="shared" si="248"/>
        <v>2/5</v>
      </c>
      <c r="AI277" s="64">
        <f t="shared" si="249"/>
        <v>2</v>
      </c>
      <c r="AJ277" s="82">
        <f t="shared" si="250"/>
        <v>2</v>
      </c>
      <c r="AK277" s="82">
        <f t="shared" si="251"/>
        <v>0</v>
      </c>
      <c r="AL277" s="83">
        <f t="shared" si="252"/>
        <v>74</v>
      </c>
      <c r="AM277" s="64" t="str">
        <f t="shared" si="253"/>
        <v>N</v>
      </c>
      <c r="AN277" s="81">
        <f t="shared" si="254"/>
        <v>2</v>
      </c>
      <c r="AO277" s="81">
        <f t="shared" si="255"/>
        <v>0</v>
      </c>
      <c r="AP277" s="85">
        <f t="shared" si="256"/>
        <v>-86</v>
      </c>
      <c r="AQ277" s="64" t="str">
        <f t="shared" si="257"/>
        <v>N</v>
      </c>
      <c r="AR277" s="87">
        <f t="shared" si="258"/>
        <v>66</v>
      </c>
      <c r="AS277" s="93" t="str">
        <f t="shared" si="259"/>
        <v>L</v>
      </c>
      <c r="AT277" s="64" t="str">
        <f t="shared" si="260"/>
        <v>2/5</v>
      </c>
      <c r="AU277" s="64">
        <f t="shared" si="269"/>
        <v>2</v>
      </c>
      <c r="AV277" s="82">
        <f t="shared" si="261"/>
        <v>8</v>
      </c>
      <c r="AW277" s="82">
        <f t="shared" si="270"/>
        <v>0</v>
      </c>
      <c r="AX277" s="83">
        <f t="shared" si="262"/>
        <v>-24</v>
      </c>
      <c r="AY277" s="64" t="str">
        <f t="shared" si="263"/>
        <v>Y</v>
      </c>
      <c r="AZ277" s="81">
        <f t="shared" si="264"/>
        <v>8</v>
      </c>
      <c r="BA277" s="81">
        <f t="shared" si="271"/>
        <v>0</v>
      </c>
      <c r="BB277" s="85">
        <f t="shared" si="265"/>
        <v>-44</v>
      </c>
      <c r="BC277" s="64" t="str">
        <f t="shared" si="266"/>
        <v>Y</v>
      </c>
      <c r="BD277" s="87">
        <f t="shared" si="272"/>
        <v>52</v>
      </c>
    </row>
    <row r="278" spans="1:56">
      <c r="A278" s="197">
        <f t="shared" si="267"/>
        <v>268</v>
      </c>
      <c r="B278" s="198">
        <f>Data!B278</f>
        <v>27</v>
      </c>
      <c r="D278" s="73">
        <f t="shared" si="238"/>
        <v>5</v>
      </c>
      <c r="F278" s="86">
        <f t="shared" si="235"/>
        <v>4</v>
      </c>
      <c r="G278" s="86" t="str">
        <f t="shared" si="239"/>
        <v>W</v>
      </c>
      <c r="H278" s="64" t="str">
        <f t="shared" si="240"/>
        <v>N</v>
      </c>
      <c r="I278" s="64" t="str">
        <f t="shared" si="241"/>
        <v xml:space="preserve"> </v>
      </c>
      <c r="J278" s="64" t="str">
        <f t="shared" si="242"/>
        <v xml:space="preserve"> </v>
      </c>
      <c r="K278" s="82" t="str">
        <f t="shared" si="234"/>
        <v>0</v>
      </c>
      <c r="L278" s="82">
        <f t="shared" si="236"/>
        <v>12</v>
      </c>
      <c r="M278" s="83">
        <f t="shared" si="237"/>
        <v>22</v>
      </c>
      <c r="N278" s="64" t="str">
        <f t="shared" si="268"/>
        <v>N</v>
      </c>
      <c r="O278" s="81" t="str">
        <f t="shared" si="230"/>
        <v>0</v>
      </c>
      <c r="P278" s="81">
        <f t="shared" si="231"/>
        <v>24</v>
      </c>
      <c r="Q278" s="85">
        <f t="shared" si="232"/>
        <v>-14</v>
      </c>
      <c r="R278" s="64" t="str">
        <f t="shared" si="233"/>
        <v>Y</v>
      </c>
      <c r="S278" s="87">
        <f t="shared" si="273"/>
        <v>56</v>
      </c>
      <c r="T278" s="86" t="str">
        <f t="shared" si="243"/>
        <v>W</v>
      </c>
      <c r="U278" s="64" t="str">
        <f t="shared" si="244"/>
        <v>N</v>
      </c>
      <c r="V278" s="64" t="str">
        <f t="shared" si="245"/>
        <v xml:space="preserve"> </v>
      </c>
      <c r="W278" s="64" t="str">
        <f t="shared" si="246"/>
        <v xml:space="preserve"> </v>
      </c>
      <c r="X278" s="82" t="str">
        <f t="shared" si="274"/>
        <v>0</v>
      </c>
      <c r="Y278" s="82">
        <f t="shared" si="275"/>
        <v>24</v>
      </c>
      <c r="Z278" s="83">
        <f t="shared" si="276"/>
        <v>-96</v>
      </c>
      <c r="AA278" s="64" t="str">
        <f t="shared" si="277"/>
        <v>Y</v>
      </c>
      <c r="AB278" s="81" t="str">
        <f t="shared" si="278"/>
        <v>0</v>
      </c>
      <c r="AC278" s="81">
        <f t="shared" si="279"/>
        <v>24</v>
      </c>
      <c r="AD278" s="85">
        <f t="shared" si="280"/>
        <v>-96</v>
      </c>
      <c r="AE278" s="64" t="str">
        <f t="shared" si="281"/>
        <v>Y</v>
      </c>
      <c r="AF278" s="87">
        <f t="shared" si="282"/>
        <v>54</v>
      </c>
      <c r="AG278" s="93" t="str">
        <f t="shared" si="247"/>
        <v>L</v>
      </c>
      <c r="AH278" s="64" t="str">
        <f t="shared" si="248"/>
        <v>3/4</v>
      </c>
      <c r="AI278" s="64">
        <f t="shared" si="249"/>
        <v>3</v>
      </c>
      <c r="AJ278" s="82">
        <f t="shared" si="250"/>
        <v>4</v>
      </c>
      <c r="AK278" s="82">
        <f t="shared" si="251"/>
        <v>0</v>
      </c>
      <c r="AL278" s="83">
        <f t="shared" si="252"/>
        <v>70</v>
      </c>
      <c r="AM278" s="64" t="str">
        <f t="shared" si="253"/>
        <v>N</v>
      </c>
      <c r="AN278" s="81">
        <f t="shared" si="254"/>
        <v>4</v>
      </c>
      <c r="AO278" s="81">
        <f t="shared" si="255"/>
        <v>0</v>
      </c>
      <c r="AP278" s="85">
        <f t="shared" si="256"/>
        <v>-90</v>
      </c>
      <c r="AQ278" s="64" t="str">
        <f t="shared" si="257"/>
        <v>N</v>
      </c>
      <c r="AR278" s="87">
        <f t="shared" si="258"/>
        <v>66</v>
      </c>
      <c r="AS278" s="93" t="str">
        <f t="shared" si="259"/>
        <v>L</v>
      </c>
      <c r="AT278" s="64" t="str">
        <f t="shared" si="260"/>
        <v>3/4</v>
      </c>
      <c r="AU278" s="64">
        <f t="shared" si="269"/>
        <v>3</v>
      </c>
      <c r="AV278" s="82">
        <f t="shared" si="261"/>
        <v>8</v>
      </c>
      <c r="AW278" s="82">
        <f t="shared" si="270"/>
        <v>0</v>
      </c>
      <c r="AX278" s="83">
        <f t="shared" si="262"/>
        <v>-32</v>
      </c>
      <c r="AY278" s="64" t="str">
        <f t="shared" si="263"/>
        <v>Y</v>
      </c>
      <c r="AZ278" s="81">
        <f t="shared" si="264"/>
        <v>8</v>
      </c>
      <c r="BA278" s="81">
        <f t="shared" si="271"/>
        <v>0</v>
      </c>
      <c r="BB278" s="85">
        <f t="shared" si="265"/>
        <v>-52</v>
      </c>
      <c r="BC278" s="64" t="str">
        <f t="shared" si="266"/>
        <v>Y</v>
      </c>
      <c r="BD278" s="87">
        <f t="shared" si="272"/>
        <v>52</v>
      </c>
    </row>
    <row r="279" spans="1:56">
      <c r="A279" s="197">
        <f t="shared" si="267"/>
        <v>269</v>
      </c>
      <c r="B279" s="198">
        <f>Data!B279</f>
        <v>9</v>
      </c>
      <c r="D279" s="73">
        <f t="shared" si="238"/>
        <v>2</v>
      </c>
      <c r="F279" s="86">
        <f t="shared" si="235"/>
        <v>5</v>
      </c>
      <c r="G279" s="86" t="str">
        <f t="shared" si="239"/>
        <v xml:space="preserve"> </v>
      </c>
      <c r="H279" s="64" t="str">
        <f t="shared" si="240"/>
        <v>N</v>
      </c>
      <c r="I279" s="64" t="str">
        <f t="shared" si="241"/>
        <v xml:space="preserve"> </v>
      </c>
      <c r="J279" s="64" t="str">
        <f t="shared" si="242"/>
        <v xml:space="preserve"> </v>
      </c>
      <c r="K279" s="82" t="str">
        <f t="shared" si="234"/>
        <v>0</v>
      </c>
      <c r="L279" s="82">
        <f t="shared" si="236"/>
        <v>0</v>
      </c>
      <c r="M279" s="83">
        <f t="shared" si="237"/>
        <v>22</v>
      </c>
      <c r="N279" s="64" t="str">
        <f t="shared" si="268"/>
        <v>N</v>
      </c>
      <c r="O279" s="81" t="str">
        <f t="shared" si="230"/>
        <v>0</v>
      </c>
      <c r="P279" s="81">
        <f t="shared" si="231"/>
        <v>0</v>
      </c>
      <c r="Q279" s="85">
        <f t="shared" si="232"/>
        <v>-14</v>
      </c>
      <c r="R279" s="64" t="str">
        <f t="shared" si="233"/>
        <v>Y</v>
      </c>
      <c r="S279" s="87">
        <f t="shared" si="273"/>
        <v>56</v>
      </c>
      <c r="T279" s="86" t="str">
        <f t="shared" si="243"/>
        <v xml:space="preserve"> </v>
      </c>
      <c r="U279" s="64" t="str">
        <f t="shared" si="244"/>
        <v>N</v>
      </c>
      <c r="V279" s="64" t="str">
        <f t="shared" si="245"/>
        <v xml:space="preserve"> </v>
      </c>
      <c r="W279" s="64" t="str">
        <f t="shared" si="246"/>
        <v xml:space="preserve"> </v>
      </c>
      <c r="X279" s="82" t="str">
        <f t="shared" si="274"/>
        <v>0</v>
      </c>
      <c r="Y279" s="82">
        <f t="shared" si="275"/>
        <v>0</v>
      </c>
      <c r="Z279" s="83">
        <f t="shared" si="276"/>
        <v>-96</v>
      </c>
      <c r="AA279" s="64" t="str">
        <f t="shared" si="277"/>
        <v>Y</v>
      </c>
      <c r="AB279" s="81" t="str">
        <f t="shared" si="278"/>
        <v>0</v>
      </c>
      <c r="AC279" s="81">
        <f t="shared" si="279"/>
        <v>0</v>
      </c>
      <c r="AD279" s="85">
        <f t="shared" si="280"/>
        <v>-96</v>
      </c>
      <c r="AE279" s="64" t="str">
        <f t="shared" si="281"/>
        <v>Y</v>
      </c>
      <c r="AF279" s="87">
        <f t="shared" si="282"/>
        <v>54</v>
      </c>
      <c r="AG279" s="93" t="str">
        <f t="shared" si="247"/>
        <v>L</v>
      </c>
      <c r="AH279" s="64" t="str">
        <f t="shared" si="248"/>
        <v>3/4</v>
      </c>
      <c r="AI279" s="64">
        <f t="shared" si="249"/>
        <v>4</v>
      </c>
      <c r="AJ279" s="82">
        <f t="shared" si="250"/>
        <v>6</v>
      </c>
      <c r="AK279" s="82">
        <f t="shared" si="251"/>
        <v>0</v>
      </c>
      <c r="AL279" s="83">
        <f t="shared" si="252"/>
        <v>64</v>
      </c>
      <c r="AM279" s="64" t="str">
        <f t="shared" si="253"/>
        <v>N</v>
      </c>
      <c r="AN279" s="81">
        <f t="shared" si="254"/>
        <v>6</v>
      </c>
      <c r="AO279" s="81">
        <f t="shared" si="255"/>
        <v>0</v>
      </c>
      <c r="AP279" s="85">
        <f t="shared" si="256"/>
        <v>-96</v>
      </c>
      <c r="AQ279" s="64" t="str">
        <f t="shared" si="257"/>
        <v>N</v>
      </c>
      <c r="AR279" s="87">
        <f t="shared" si="258"/>
        <v>66</v>
      </c>
      <c r="AS279" s="93" t="str">
        <f t="shared" si="259"/>
        <v>L</v>
      </c>
      <c r="AT279" s="64" t="str">
        <f t="shared" si="260"/>
        <v>1/6</v>
      </c>
      <c r="AU279" s="64">
        <f t="shared" si="269"/>
        <v>4</v>
      </c>
      <c r="AV279" s="82">
        <f t="shared" si="261"/>
        <v>8</v>
      </c>
      <c r="AW279" s="82">
        <f t="shared" si="270"/>
        <v>0</v>
      </c>
      <c r="AX279" s="83">
        <f t="shared" si="262"/>
        <v>-40</v>
      </c>
      <c r="AY279" s="64" t="str">
        <f t="shared" si="263"/>
        <v>Y</v>
      </c>
      <c r="AZ279" s="81">
        <f t="shared" si="264"/>
        <v>8</v>
      </c>
      <c r="BA279" s="81">
        <f t="shared" si="271"/>
        <v>0</v>
      </c>
      <c r="BB279" s="85">
        <f t="shared" si="265"/>
        <v>-60</v>
      </c>
      <c r="BC279" s="64" t="str">
        <f t="shared" si="266"/>
        <v>Y</v>
      </c>
      <c r="BD279" s="87">
        <f t="shared" si="272"/>
        <v>52</v>
      </c>
    </row>
    <row r="280" spans="1:56">
      <c r="A280" s="197">
        <f t="shared" si="267"/>
        <v>270</v>
      </c>
      <c r="B280" s="198">
        <f>Data!B280</f>
        <v>0</v>
      </c>
      <c r="D280" s="73">
        <f t="shared" si="238"/>
        <v>0</v>
      </c>
      <c r="F280" s="86">
        <f t="shared" si="235"/>
        <v>6</v>
      </c>
      <c r="G280" s="86" t="str">
        <f t="shared" si="239"/>
        <v xml:space="preserve"> </v>
      </c>
      <c r="H280" s="64" t="str">
        <f t="shared" si="240"/>
        <v>N</v>
      </c>
      <c r="I280" s="64" t="str">
        <f t="shared" si="241"/>
        <v xml:space="preserve"> </v>
      </c>
      <c r="J280" s="64" t="str">
        <f t="shared" si="242"/>
        <v xml:space="preserve"> </v>
      </c>
      <c r="K280" s="82" t="str">
        <f t="shared" si="234"/>
        <v>0</v>
      </c>
      <c r="L280" s="82">
        <f t="shared" si="236"/>
        <v>0</v>
      </c>
      <c r="M280" s="83">
        <f t="shared" si="237"/>
        <v>22</v>
      </c>
      <c r="N280" s="64" t="str">
        <f t="shared" si="268"/>
        <v>N</v>
      </c>
      <c r="O280" s="81" t="str">
        <f t="shared" ref="O280:O310" si="283">IF(H280="N","0",IF(R279="Y",8,IF(OR(J280=1,J280=2),2,IF(J280=3,4,IF(J280=4,6,IF(J280&gt;=5,8))))))</f>
        <v>0</v>
      </c>
      <c r="P280" s="81">
        <f t="shared" ref="P280:P310" si="284">IF(G280="W",O279*3,0)</f>
        <v>0</v>
      </c>
      <c r="Q280" s="85">
        <f t="shared" ref="Q280:Q310" si="285">Q279+P280-O280</f>
        <v>-14</v>
      </c>
      <c r="R280" s="64" t="str">
        <f t="shared" ref="R280:R310" si="286">IF(AND(R279="N",J280&lt;&gt;" ",J280&gt;=6),"Y",IF(AND(R279="Y",M280&lt;S279),"Y","N"))</f>
        <v>Y</v>
      </c>
      <c r="S280" s="87">
        <f t="shared" si="273"/>
        <v>56</v>
      </c>
      <c r="T280" s="86" t="str">
        <f t="shared" si="243"/>
        <v xml:space="preserve"> </v>
      </c>
      <c r="U280" s="64" t="str">
        <f t="shared" si="244"/>
        <v>N</v>
      </c>
      <c r="V280" s="64" t="str">
        <f t="shared" si="245"/>
        <v xml:space="preserve"> </v>
      </c>
      <c r="W280" s="64" t="str">
        <f t="shared" si="246"/>
        <v xml:space="preserve"> </v>
      </c>
      <c r="X280" s="82" t="str">
        <f t="shared" si="274"/>
        <v>0</v>
      </c>
      <c r="Y280" s="82">
        <f t="shared" si="275"/>
        <v>0</v>
      </c>
      <c r="Z280" s="83">
        <f t="shared" si="276"/>
        <v>-96</v>
      </c>
      <c r="AA280" s="64" t="str">
        <f t="shared" si="277"/>
        <v>Y</v>
      </c>
      <c r="AB280" s="81" t="str">
        <f t="shared" si="278"/>
        <v>0</v>
      </c>
      <c r="AC280" s="81">
        <f t="shared" si="279"/>
        <v>0</v>
      </c>
      <c r="AD280" s="85">
        <f t="shared" si="280"/>
        <v>-96</v>
      </c>
      <c r="AE280" s="64" t="str">
        <f t="shared" si="281"/>
        <v>Y</v>
      </c>
      <c r="AF280" s="87">
        <f t="shared" si="282"/>
        <v>54</v>
      </c>
      <c r="AG280" s="93" t="str">
        <f t="shared" si="247"/>
        <v>L</v>
      </c>
      <c r="AH280" s="64" t="str">
        <f t="shared" si="248"/>
        <v>2/5</v>
      </c>
      <c r="AI280" s="64">
        <f t="shared" si="249"/>
        <v>5</v>
      </c>
      <c r="AJ280" s="82">
        <f t="shared" si="250"/>
        <v>8</v>
      </c>
      <c r="AK280" s="82">
        <f t="shared" si="251"/>
        <v>0</v>
      </c>
      <c r="AL280" s="83">
        <f t="shared" si="252"/>
        <v>56</v>
      </c>
      <c r="AM280" s="64" t="str">
        <f t="shared" si="253"/>
        <v>N</v>
      </c>
      <c r="AN280" s="81">
        <f t="shared" si="254"/>
        <v>8</v>
      </c>
      <c r="AO280" s="81">
        <f t="shared" si="255"/>
        <v>0</v>
      </c>
      <c r="AP280" s="85">
        <f t="shared" si="256"/>
        <v>-104</v>
      </c>
      <c r="AQ280" s="64" t="str">
        <f t="shared" si="257"/>
        <v>N</v>
      </c>
      <c r="AR280" s="87">
        <f t="shared" si="258"/>
        <v>66</v>
      </c>
      <c r="AS280" s="93" t="str">
        <f t="shared" si="259"/>
        <v>L</v>
      </c>
      <c r="AT280" s="64" t="str">
        <f t="shared" si="260"/>
        <v>2/5</v>
      </c>
      <c r="AU280" s="64">
        <f t="shared" si="269"/>
        <v>5</v>
      </c>
      <c r="AV280" s="82">
        <f t="shared" si="261"/>
        <v>8</v>
      </c>
      <c r="AW280" s="82">
        <f t="shared" si="270"/>
        <v>0</v>
      </c>
      <c r="AX280" s="83">
        <f t="shared" si="262"/>
        <v>-48</v>
      </c>
      <c r="AY280" s="64" t="str">
        <f t="shared" si="263"/>
        <v>Y</v>
      </c>
      <c r="AZ280" s="81">
        <f t="shared" si="264"/>
        <v>8</v>
      </c>
      <c r="BA280" s="81">
        <f t="shared" si="271"/>
        <v>0</v>
      </c>
      <c r="BB280" s="85">
        <f t="shared" si="265"/>
        <v>-68</v>
      </c>
      <c r="BC280" s="64" t="str">
        <f t="shared" si="266"/>
        <v>Y</v>
      </c>
      <c r="BD280" s="87">
        <f t="shared" si="272"/>
        <v>52</v>
      </c>
    </row>
    <row r="281" spans="1:56">
      <c r="A281" s="197">
        <f t="shared" si="267"/>
        <v>271</v>
      </c>
      <c r="B281" s="198">
        <f>Data!B281</f>
        <v>16</v>
      </c>
      <c r="D281" s="73">
        <f t="shared" si="238"/>
        <v>3</v>
      </c>
      <c r="F281" s="86">
        <f t="shared" si="235"/>
        <v>1</v>
      </c>
      <c r="G281" s="86" t="str">
        <f t="shared" si="239"/>
        <v xml:space="preserve"> </v>
      </c>
      <c r="H281" s="64" t="str">
        <f t="shared" si="240"/>
        <v>Y</v>
      </c>
      <c r="I281" s="64" t="str">
        <f t="shared" si="241"/>
        <v>1/6</v>
      </c>
      <c r="J281" s="64">
        <f t="shared" si="242"/>
        <v>1</v>
      </c>
      <c r="K281" s="82">
        <f t="shared" si="234"/>
        <v>2</v>
      </c>
      <c r="L281" s="82">
        <f t="shared" si="236"/>
        <v>0</v>
      </c>
      <c r="M281" s="83">
        <f t="shared" si="237"/>
        <v>20</v>
      </c>
      <c r="N281" s="64" t="str">
        <f t="shared" si="268"/>
        <v>N</v>
      </c>
      <c r="O281" s="81">
        <f t="shared" si="283"/>
        <v>8</v>
      </c>
      <c r="P281" s="81">
        <f t="shared" si="284"/>
        <v>0</v>
      </c>
      <c r="Q281" s="85">
        <f t="shared" si="285"/>
        <v>-22</v>
      </c>
      <c r="R281" s="64" t="str">
        <f t="shared" si="286"/>
        <v>Y</v>
      </c>
      <c r="S281" s="87">
        <f t="shared" si="273"/>
        <v>56</v>
      </c>
      <c r="T281" s="86" t="str">
        <f t="shared" si="243"/>
        <v xml:space="preserve"> </v>
      </c>
      <c r="U281" s="64" t="str">
        <f t="shared" si="244"/>
        <v>Y</v>
      </c>
      <c r="V281" s="64" t="str">
        <f t="shared" si="245"/>
        <v>1/6</v>
      </c>
      <c r="W281" s="64">
        <f t="shared" si="246"/>
        <v>1</v>
      </c>
      <c r="X281" s="82">
        <f t="shared" si="274"/>
        <v>8</v>
      </c>
      <c r="Y281" s="82">
        <f t="shared" si="275"/>
        <v>0</v>
      </c>
      <c r="Z281" s="83">
        <f t="shared" si="276"/>
        <v>-104</v>
      </c>
      <c r="AA281" s="64" t="str">
        <f t="shared" si="277"/>
        <v>Y</v>
      </c>
      <c r="AB281" s="81">
        <f t="shared" si="278"/>
        <v>8</v>
      </c>
      <c r="AC281" s="81">
        <f t="shared" si="279"/>
        <v>0</v>
      </c>
      <c r="AD281" s="85">
        <f t="shared" si="280"/>
        <v>-104</v>
      </c>
      <c r="AE281" s="64" t="str">
        <f t="shared" si="281"/>
        <v>Y</v>
      </c>
      <c r="AF281" s="87">
        <f t="shared" si="282"/>
        <v>54</v>
      </c>
      <c r="AG281" s="93" t="str">
        <f t="shared" si="247"/>
        <v>L</v>
      </c>
      <c r="AH281" s="64" t="str">
        <f t="shared" si="248"/>
        <v>1/6</v>
      </c>
      <c r="AI281" s="64">
        <f t="shared" si="249"/>
        <v>6</v>
      </c>
      <c r="AJ281" s="82">
        <f t="shared" si="250"/>
        <v>8</v>
      </c>
      <c r="AK281" s="82">
        <f t="shared" si="251"/>
        <v>0</v>
      </c>
      <c r="AL281" s="83">
        <f t="shared" si="252"/>
        <v>48</v>
      </c>
      <c r="AM281" s="64" t="str">
        <f t="shared" si="253"/>
        <v>Y</v>
      </c>
      <c r="AN281" s="81">
        <f t="shared" si="254"/>
        <v>8</v>
      </c>
      <c r="AO281" s="81">
        <f t="shared" si="255"/>
        <v>0</v>
      </c>
      <c r="AP281" s="85">
        <f t="shared" si="256"/>
        <v>-112</v>
      </c>
      <c r="AQ281" s="64" t="str">
        <f t="shared" si="257"/>
        <v>Y</v>
      </c>
      <c r="AR281" s="87">
        <f t="shared" si="258"/>
        <v>66</v>
      </c>
      <c r="AS281" s="93" t="str">
        <f t="shared" si="259"/>
        <v>L</v>
      </c>
      <c r="AT281" s="64" t="str">
        <f t="shared" si="260"/>
        <v>3/4</v>
      </c>
      <c r="AU281" s="64">
        <f t="shared" si="269"/>
        <v>6</v>
      </c>
      <c r="AV281" s="82">
        <f t="shared" si="261"/>
        <v>8</v>
      </c>
      <c r="AW281" s="82">
        <f t="shared" si="270"/>
        <v>0</v>
      </c>
      <c r="AX281" s="83">
        <f t="shared" si="262"/>
        <v>-56</v>
      </c>
      <c r="AY281" s="64" t="str">
        <f t="shared" si="263"/>
        <v>Y</v>
      </c>
      <c r="AZ281" s="81">
        <f t="shared" si="264"/>
        <v>8</v>
      </c>
      <c r="BA281" s="81">
        <f t="shared" si="271"/>
        <v>0</v>
      </c>
      <c r="BB281" s="85">
        <f t="shared" si="265"/>
        <v>-76</v>
      </c>
      <c r="BC281" s="64" t="str">
        <f t="shared" si="266"/>
        <v>Y</v>
      </c>
      <c r="BD281" s="87">
        <f t="shared" si="272"/>
        <v>52</v>
      </c>
    </row>
    <row r="282" spans="1:56">
      <c r="A282" s="197">
        <f t="shared" si="267"/>
        <v>272</v>
      </c>
      <c r="B282" s="198">
        <f>Data!B282</f>
        <v>4</v>
      </c>
      <c r="D282" s="73">
        <f t="shared" si="238"/>
        <v>1</v>
      </c>
      <c r="F282" s="86">
        <f t="shared" si="235"/>
        <v>2</v>
      </c>
      <c r="G282" s="86" t="str">
        <f t="shared" si="239"/>
        <v>L</v>
      </c>
      <c r="H282" s="64" t="str">
        <f t="shared" si="240"/>
        <v>Y</v>
      </c>
      <c r="I282" s="64" t="str">
        <f t="shared" si="241"/>
        <v>2/5</v>
      </c>
      <c r="J282" s="64">
        <f t="shared" si="242"/>
        <v>2</v>
      </c>
      <c r="K282" s="82">
        <f t="shared" si="234"/>
        <v>2</v>
      </c>
      <c r="L282" s="82">
        <f t="shared" si="236"/>
        <v>0</v>
      </c>
      <c r="M282" s="83">
        <f t="shared" si="237"/>
        <v>18</v>
      </c>
      <c r="N282" s="64" t="str">
        <f t="shared" si="268"/>
        <v>N</v>
      </c>
      <c r="O282" s="81">
        <f t="shared" si="283"/>
        <v>8</v>
      </c>
      <c r="P282" s="81">
        <f t="shared" si="284"/>
        <v>0</v>
      </c>
      <c r="Q282" s="85">
        <f t="shared" si="285"/>
        <v>-30</v>
      </c>
      <c r="R282" s="64" t="str">
        <f t="shared" si="286"/>
        <v>Y</v>
      </c>
      <c r="S282" s="87">
        <f t="shared" si="273"/>
        <v>56</v>
      </c>
      <c r="T282" s="86" t="str">
        <f t="shared" si="243"/>
        <v>L</v>
      </c>
      <c r="U282" s="64" t="str">
        <f t="shared" si="244"/>
        <v>Y</v>
      </c>
      <c r="V282" s="64" t="str">
        <f t="shared" si="245"/>
        <v>2/5</v>
      </c>
      <c r="W282" s="64">
        <f t="shared" si="246"/>
        <v>2</v>
      </c>
      <c r="X282" s="82">
        <f t="shared" si="274"/>
        <v>8</v>
      </c>
      <c r="Y282" s="82">
        <f t="shared" si="275"/>
        <v>0</v>
      </c>
      <c r="Z282" s="83">
        <f t="shared" si="276"/>
        <v>-112</v>
      </c>
      <c r="AA282" s="64" t="str">
        <f t="shared" si="277"/>
        <v>Y</v>
      </c>
      <c r="AB282" s="81">
        <f t="shared" si="278"/>
        <v>8</v>
      </c>
      <c r="AC282" s="81">
        <f t="shared" si="279"/>
        <v>0</v>
      </c>
      <c r="AD282" s="85">
        <f t="shared" si="280"/>
        <v>-112</v>
      </c>
      <c r="AE282" s="64" t="str">
        <f t="shared" si="281"/>
        <v>Y</v>
      </c>
      <c r="AF282" s="87">
        <f t="shared" si="282"/>
        <v>54</v>
      </c>
      <c r="AG282" s="93" t="str">
        <f t="shared" si="247"/>
        <v>L</v>
      </c>
      <c r="AH282" s="64" t="str">
        <f t="shared" si="248"/>
        <v>1/6</v>
      </c>
      <c r="AI282" s="64">
        <f t="shared" si="249"/>
        <v>7</v>
      </c>
      <c r="AJ282" s="82">
        <f t="shared" si="250"/>
        <v>8</v>
      </c>
      <c r="AK282" s="82">
        <f t="shared" si="251"/>
        <v>0</v>
      </c>
      <c r="AL282" s="83">
        <f t="shared" si="252"/>
        <v>40</v>
      </c>
      <c r="AM282" s="64" t="str">
        <f t="shared" si="253"/>
        <v>N</v>
      </c>
      <c r="AN282" s="81">
        <f t="shared" si="254"/>
        <v>8</v>
      </c>
      <c r="AO282" s="81">
        <f t="shared" si="255"/>
        <v>0</v>
      </c>
      <c r="AP282" s="85">
        <f t="shared" si="256"/>
        <v>-120</v>
      </c>
      <c r="AQ282" s="64" t="str">
        <f t="shared" si="257"/>
        <v>Y</v>
      </c>
      <c r="AR282" s="87">
        <f t="shared" si="258"/>
        <v>66</v>
      </c>
      <c r="AS282" s="93" t="str">
        <f t="shared" si="259"/>
        <v>W</v>
      </c>
      <c r="AT282" s="64" t="str">
        <f t="shared" si="260"/>
        <v>1/6</v>
      </c>
      <c r="AU282" s="64">
        <f t="shared" si="269"/>
        <v>1</v>
      </c>
      <c r="AV282" s="82">
        <f t="shared" si="261"/>
        <v>8</v>
      </c>
      <c r="AW282" s="82">
        <f t="shared" si="270"/>
        <v>24</v>
      </c>
      <c r="AX282" s="83">
        <f t="shared" si="262"/>
        <v>-40</v>
      </c>
      <c r="AY282" s="64" t="str">
        <f t="shared" si="263"/>
        <v>Y</v>
      </c>
      <c r="AZ282" s="81">
        <f t="shared" si="264"/>
        <v>8</v>
      </c>
      <c r="BA282" s="81">
        <f t="shared" si="271"/>
        <v>24</v>
      </c>
      <c r="BB282" s="85">
        <f t="shared" si="265"/>
        <v>-60</v>
      </c>
      <c r="BC282" s="64" t="str">
        <f t="shared" si="266"/>
        <v>Y</v>
      </c>
      <c r="BD282" s="87">
        <f t="shared" si="272"/>
        <v>52</v>
      </c>
    </row>
    <row r="283" spans="1:56">
      <c r="A283" s="197">
        <f t="shared" si="267"/>
        <v>273</v>
      </c>
      <c r="B283" s="198">
        <f>Data!B283</f>
        <v>30</v>
      </c>
      <c r="D283" s="73">
        <f t="shared" si="238"/>
        <v>5</v>
      </c>
      <c r="F283" s="86">
        <f t="shared" si="235"/>
        <v>3</v>
      </c>
      <c r="G283" s="86" t="str">
        <f t="shared" si="239"/>
        <v>L</v>
      </c>
      <c r="H283" s="64" t="str">
        <f t="shared" si="240"/>
        <v>Y</v>
      </c>
      <c r="I283" s="64" t="str">
        <f t="shared" si="241"/>
        <v>3/4</v>
      </c>
      <c r="J283" s="64">
        <f t="shared" si="242"/>
        <v>3</v>
      </c>
      <c r="K283" s="82">
        <f t="shared" si="234"/>
        <v>4</v>
      </c>
      <c r="L283" s="82">
        <f t="shared" si="236"/>
        <v>0</v>
      </c>
      <c r="M283" s="83">
        <f t="shared" si="237"/>
        <v>14</v>
      </c>
      <c r="N283" s="64" t="str">
        <f t="shared" si="268"/>
        <v>N</v>
      </c>
      <c r="O283" s="81">
        <f t="shared" si="283"/>
        <v>8</v>
      </c>
      <c r="P283" s="81">
        <f t="shared" si="284"/>
        <v>0</v>
      </c>
      <c r="Q283" s="85">
        <f t="shared" si="285"/>
        <v>-38</v>
      </c>
      <c r="R283" s="64" t="str">
        <f t="shared" si="286"/>
        <v>Y</v>
      </c>
      <c r="S283" s="87">
        <f t="shared" si="273"/>
        <v>56</v>
      </c>
      <c r="T283" s="86" t="str">
        <f t="shared" si="243"/>
        <v>L</v>
      </c>
      <c r="U283" s="64" t="str">
        <f t="shared" si="244"/>
        <v>Y</v>
      </c>
      <c r="V283" s="64" t="str">
        <f t="shared" si="245"/>
        <v>3/4</v>
      </c>
      <c r="W283" s="64">
        <f t="shared" si="246"/>
        <v>3</v>
      </c>
      <c r="X283" s="82">
        <f t="shared" si="274"/>
        <v>8</v>
      </c>
      <c r="Y283" s="82">
        <f t="shared" si="275"/>
        <v>0</v>
      </c>
      <c r="Z283" s="83">
        <f t="shared" si="276"/>
        <v>-120</v>
      </c>
      <c r="AA283" s="64" t="str">
        <f t="shared" si="277"/>
        <v>Y</v>
      </c>
      <c r="AB283" s="81">
        <f t="shared" si="278"/>
        <v>8</v>
      </c>
      <c r="AC283" s="81">
        <f t="shared" si="279"/>
        <v>0</v>
      </c>
      <c r="AD283" s="85">
        <f t="shared" si="280"/>
        <v>-120</v>
      </c>
      <c r="AE283" s="64" t="str">
        <f t="shared" si="281"/>
        <v>Y</v>
      </c>
      <c r="AF283" s="87">
        <f t="shared" si="282"/>
        <v>54</v>
      </c>
      <c r="AG283" s="93" t="str">
        <f t="shared" si="247"/>
        <v>W</v>
      </c>
      <c r="AH283" s="64" t="str">
        <f t="shared" si="248"/>
        <v>1/6</v>
      </c>
      <c r="AI283" s="64">
        <f t="shared" si="249"/>
        <v>1</v>
      </c>
      <c r="AJ283" s="82">
        <f t="shared" si="250"/>
        <v>2</v>
      </c>
      <c r="AK283" s="82">
        <f t="shared" si="251"/>
        <v>24</v>
      </c>
      <c r="AL283" s="83">
        <f t="shared" si="252"/>
        <v>62</v>
      </c>
      <c r="AM283" s="64" t="str">
        <f t="shared" si="253"/>
        <v>N</v>
      </c>
      <c r="AN283" s="81">
        <f t="shared" si="254"/>
        <v>8</v>
      </c>
      <c r="AO283" s="81">
        <f t="shared" si="255"/>
        <v>24</v>
      </c>
      <c r="AP283" s="85">
        <f t="shared" si="256"/>
        <v>-104</v>
      </c>
      <c r="AQ283" s="64" t="str">
        <f t="shared" si="257"/>
        <v>Y</v>
      </c>
      <c r="AR283" s="87">
        <f t="shared" si="258"/>
        <v>66</v>
      </c>
      <c r="AS283" s="93" t="str">
        <f t="shared" si="259"/>
        <v>W</v>
      </c>
      <c r="AT283" s="64" t="str">
        <f t="shared" si="260"/>
        <v>1/6</v>
      </c>
      <c r="AU283" s="64">
        <f t="shared" si="269"/>
        <v>1</v>
      </c>
      <c r="AV283" s="82">
        <f t="shared" si="261"/>
        <v>8</v>
      </c>
      <c r="AW283" s="82">
        <f t="shared" si="270"/>
        <v>24</v>
      </c>
      <c r="AX283" s="83">
        <f t="shared" si="262"/>
        <v>-24</v>
      </c>
      <c r="AY283" s="64" t="str">
        <f t="shared" si="263"/>
        <v>Y</v>
      </c>
      <c r="AZ283" s="81">
        <f t="shared" si="264"/>
        <v>8</v>
      </c>
      <c r="BA283" s="81">
        <f t="shared" si="271"/>
        <v>24</v>
      </c>
      <c r="BB283" s="85">
        <f t="shared" si="265"/>
        <v>-44</v>
      </c>
      <c r="BC283" s="64" t="str">
        <f t="shared" si="266"/>
        <v>Y</v>
      </c>
      <c r="BD283" s="87">
        <f t="shared" si="272"/>
        <v>52</v>
      </c>
    </row>
    <row r="284" spans="1:56">
      <c r="A284" s="197">
        <f t="shared" si="267"/>
        <v>274</v>
      </c>
      <c r="B284" s="198">
        <f>Data!B284</f>
        <v>33</v>
      </c>
      <c r="D284" s="73">
        <f t="shared" si="238"/>
        <v>6</v>
      </c>
      <c r="F284" s="86">
        <f t="shared" si="235"/>
        <v>4</v>
      </c>
      <c r="G284" s="86" t="str">
        <f t="shared" si="239"/>
        <v>L</v>
      </c>
      <c r="H284" s="64" t="str">
        <f t="shared" si="240"/>
        <v>Y</v>
      </c>
      <c r="I284" s="64" t="str">
        <f t="shared" si="241"/>
        <v>4/3</v>
      </c>
      <c r="J284" s="64">
        <f t="shared" si="242"/>
        <v>4</v>
      </c>
      <c r="K284" s="82">
        <f t="shared" si="234"/>
        <v>6</v>
      </c>
      <c r="L284" s="82">
        <f t="shared" si="236"/>
        <v>0</v>
      </c>
      <c r="M284" s="83">
        <f t="shared" si="237"/>
        <v>8</v>
      </c>
      <c r="N284" s="64" t="str">
        <f t="shared" si="268"/>
        <v>N</v>
      </c>
      <c r="O284" s="81">
        <f t="shared" si="283"/>
        <v>8</v>
      </c>
      <c r="P284" s="81">
        <f t="shared" si="284"/>
        <v>0</v>
      </c>
      <c r="Q284" s="85">
        <f t="shared" si="285"/>
        <v>-46</v>
      </c>
      <c r="R284" s="64" t="str">
        <f t="shared" si="286"/>
        <v>Y</v>
      </c>
      <c r="S284" s="87">
        <f t="shared" si="273"/>
        <v>56</v>
      </c>
      <c r="T284" s="86" t="str">
        <f t="shared" si="243"/>
        <v>L</v>
      </c>
      <c r="U284" s="64" t="str">
        <f t="shared" si="244"/>
        <v>Y</v>
      </c>
      <c r="V284" s="64" t="str">
        <f t="shared" si="245"/>
        <v>1/6</v>
      </c>
      <c r="W284" s="64">
        <f t="shared" si="246"/>
        <v>4</v>
      </c>
      <c r="X284" s="82">
        <f t="shared" si="274"/>
        <v>8</v>
      </c>
      <c r="Y284" s="82">
        <f t="shared" si="275"/>
        <v>0</v>
      </c>
      <c r="Z284" s="83">
        <f t="shared" si="276"/>
        <v>-128</v>
      </c>
      <c r="AA284" s="64" t="str">
        <f t="shared" si="277"/>
        <v>Y</v>
      </c>
      <c r="AB284" s="81">
        <f t="shared" si="278"/>
        <v>8</v>
      </c>
      <c r="AC284" s="81">
        <f t="shared" si="279"/>
        <v>0</v>
      </c>
      <c r="AD284" s="85">
        <f t="shared" si="280"/>
        <v>-128</v>
      </c>
      <c r="AE284" s="64" t="str">
        <f t="shared" si="281"/>
        <v>Y</v>
      </c>
      <c r="AF284" s="87">
        <f t="shared" si="282"/>
        <v>54</v>
      </c>
      <c r="AG284" s="93" t="str">
        <f t="shared" si="247"/>
        <v>L</v>
      </c>
      <c r="AH284" s="64" t="str">
        <f t="shared" si="248"/>
        <v>2/5</v>
      </c>
      <c r="AI284" s="64">
        <f t="shared" si="249"/>
        <v>2</v>
      </c>
      <c r="AJ284" s="82">
        <f t="shared" si="250"/>
        <v>2</v>
      </c>
      <c r="AK284" s="82">
        <f t="shared" si="251"/>
        <v>0</v>
      </c>
      <c r="AL284" s="83">
        <f t="shared" si="252"/>
        <v>60</v>
      </c>
      <c r="AM284" s="64" t="str">
        <f t="shared" si="253"/>
        <v>N</v>
      </c>
      <c r="AN284" s="81">
        <f t="shared" si="254"/>
        <v>8</v>
      </c>
      <c r="AO284" s="81">
        <f t="shared" si="255"/>
        <v>0</v>
      </c>
      <c r="AP284" s="85">
        <f t="shared" si="256"/>
        <v>-112</v>
      </c>
      <c r="AQ284" s="64" t="str">
        <f t="shared" si="257"/>
        <v>Y</v>
      </c>
      <c r="AR284" s="87">
        <f t="shared" si="258"/>
        <v>66</v>
      </c>
      <c r="AS284" s="93" t="str">
        <f t="shared" si="259"/>
        <v>L</v>
      </c>
      <c r="AT284" s="64" t="str">
        <f t="shared" si="260"/>
        <v>2/5</v>
      </c>
      <c r="AU284" s="64">
        <f t="shared" si="269"/>
        <v>2</v>
      </c>
      <c r="AV284" s="82">
        <f t="shared" si="261"/>
        <v>8</v>
      </c>
      <c r="AW284" s="82">
        <f t="shared" si="270"/>
        <v>0</v>
      </c>
      <c r="AX284" s="83">
        <f t="shared" si="262"/>
        <v>-32</v>
      </c>
      <c r="AY284" s="64" t="str">
        <f t="shared" si="263"/>
        <v>Y</v>
      </c>
      <c r="AZ284" s="81">
        <f t="shared" si="264"/>
        <v>8</v>
      </c>
      <c r="BA284" s="81">
        <f t="shared" si="271"/>
        <v>0</v>
      </c>
      <c r="BB284" s="85">
        <f t="shared" si="265"/>
        <v>-52</v>
      </c>
      <c r="BC284" s="64" t="str">
        <f t="shared" si="266"/>
        <v>Y</v>
      </c>
      <c r="BD284" s="87">
        <f t="shared" si="272"/>
        <v>52</v>
      </c>
    </row>
    <row r="285" spans="1:56">
      <c r="A285" s="197">
        <f t="shared" si="267"/>
        <v>275</v>
      </c>
      <c r="B285" s="198">
        <f>Data!B285</f>
        <v>29</v>
      </c>
      <c r="D285" s="73">
        <f t="shared" si="238"/>
        <v>5</v>
      </c>
      <c r="F285" s="86">
        <f t="shared" si="235"/>
        <v>5</v>
      </c>
      <c r="G285" s="86" t="str">
        <f t="shared" si="239"/>
        <v>L</v>
      </c>
      <c r="H285" s="64" t="str">
        <f t="shared" si="240"/>
        <v>Y</v>
      </c>
      <c r="I285" s="64" t="str">
        <f t="shared" si="241"/>
        <v>5/2</v>
      </c>
      <c r="J285" s="64">
        <f t="shared" si="242"/>
        <v>5</v>
      </c>
      <c r="K285" s="82">
        <f t="shared" si="234"/>
        <v>8</v>
      </c>
      <c r="L285" s="82">
        <f t="shared" si="236"/>
        <v>0</v>
      </c>
      <c r="M285" s="83">
        <f t="shared" si="237"/>
        <v>0</v>
      </c>
      <c r="N285" s="64" t="str">
        <f t="shared" si="268"/>
        <v>N</v>
      </c>
      <c r="O285" s="81">
        <f t="shared" si="283"/>
        <v>8</v>
      </c>
      <c r="P285" s="81">
        <f t="shared" si="284"/>
        <v>0</v>
      </c>
      <c r="Q285" s="85">
        <f t="shared" si="285"/>
        <v>-54</v>
      </c>
      <c r="R285" s="64" t="str">
        <f t="shared" si="286"/>
        <v>Y</v>
      </c>
      <c r="S285" s="87">
        <f t="shared" si="273"/>
        <v>56</v>
      </c>
      <c r="T285" s="86" t="str">
        <f t="shared" si="243"/>
        <v>W</v>
      </c>
      <c r="U285" s="64" t="str">
        <f t="shared" si="244"/>
        <v>N</v>
      </c>
      <c r="V285" s="64" t="str">
        <f t="shared" si="245"/>
        <v>2/5</v>
      </c>
      <c r="W285" s="64" t="str">
        <f t="shared" si="246"/>
        <v xml:space="preserve"> </v>
      </c>
      <c r="X285" s="82" t="str">
        <f t="shared" si="274"/>
        <v>0</v>
      </c>
      <c r="Y285" s="82">
        <f t="shared" si="275"/>
        <v>24</v>
      </c>
      <c r="Z285" s="83">
        <f t="shared" si="276"/>
        <v>-104</v>
      </c>
      <c r="AA285" s="64" t="str">
        <f t="shared" si="277"/>
        <v>Y</v>
      </c>
      <c r="AB285" s="81" t="str">
        <f t="shared" si="278"/>
        <v>0</v>
      </c>
      <c r="AC285" s="81">
        <f t="shared" si="279"/>
        <v>24</v>
      </c>
      <c r="AD285" s="85">
        <f t="shared" si="280"/>
        <v>-104</v>
      </c>
      <c r="AE285" s="64" t="str">
        <f t="shared" si="281"/>
        <v>Y</v>
      </c>
      <c r="AF285" s="87">
        <f t="shared" si="282"/>
        <v>54</v>
      </c>
      <c r="AG285" s="93" t="str">
        <f t="shared" si="247"/>
        <v>L</v>
      </c>
      <c r="AH285" s="64" t="str">
        <f t="shared" si="248"/>
        <v>3/4</v>
      </c>
      <c r="AI285" s="64">
        <f t="shared" si="249"/>
        <v>3</v>
      </c>
      <c r="AJ285" s="82">
        <f t="shared" si="250"/>
        <v>4</v>
      </c>
      <c r="AK285" s="82">
        <f t="shared" si="251"/>
        <v>0</v>
      </c>
      <c r="AL285" s="83">
        <f t="shared" si="252"/>
        <v>56</v>
      </c>
      <c r="AM285" s="64" t="str">
        <f t="shared" si="253"/>
        <v>N</v>
      </c>
      <c r="AN285" s="81">
        <f t="shared" si="254"/>
        <v>8</v>
      </c>
      <c r="AO285" s="81">
        <f t="shared" si="255"/>
        <v>0</v>
      </c>
      <c r="AP285" s="85">
        <f t="shared" si="256"/>
        <v>-120</v>
      </c>
      <c r="AQ285" s="64" t="str">
        <f t="shared" si="257"/>
        <v>Y</v>
      </c>
      <c r="AR285" s="87">
        <f t="shared" si="258"/>
        <v>66</v>
      </c>
      <c r="AS285" s="93" t="str">
        <f t="shared" si="259"/>
        <v>L</v>
      </c>
      <c r="AT285" s="64" t="str">
        <f t="shared" si="260"/>
        <v>3/4</v>
      </c>
      <c r="AU285" s="64">
        <f t="shared" si="269"/>
        <v>3</v>
      </c>
      <c r="AV285" s="82">
        <f t="shared" si="261"/>
        <v>8</v>
      </c>
      <c r="AW285" s="82">
        <f t="shared" si="270"/>
        <v>0</v>
      </c>
      <c r="AX285" s="83">
        <f t="shared" si="262"/>
        <v>-40</v>
      </c>
      <c r="AY285" s="64" t="str">
        <f t="shared" si="263"/>
        <v>Y</v>
      </c>
      <c r="AZ285" s="81">
        <f t="shared" si="264"/>
        <v>8</v>
      </c>
      <c r="BA285" s="81">
        <f t="shared" si="271"/>
        <v>0</v>
      </c>
      <c r="BB285" s="85">
        <f t="shared" si="265"/>
        <v>-60</v>
      </c>
      <c r="BC285" s="64" t="str">
        <f t="shared" si="266"/>
        <v>Y</v>
      </c>
      <c r="BD285" s="87">
        <f t="shared" si="272"/>
        <v>52</v>
      </c>
    </row>
    <row r="286" spans="1:56">
      <c r="A286" s="197">
        <f t="shared" si="267"/>
        <v>276</v>
      </c>
      <c r="B286" s="198">
        <f>Data!B286</f>
        <v>22</v>
      </c>
      <c r="D286" s="73">
        <f t="shared" si="238"/>
        <v>4</v>
      </c>
      <c r="F286" s="86">
        <f t="shared" si="235"/>
        <v>6</v>
      </c>
      <c r="G286" s="86" t="str">
        <f t="shared" si="239"/>
        <v>W</v>
      </c>
      <c r="H286" s="64" t="str">
        <f t="shared" si="240"/>
        <v>N</v>
      </c>
      <c r="I286" s="64" t="str">
        <f t="shared" si="241"/>
        <v xml:space="preserve"> </v>
      </c>
      <c r="J286" s="64" t="str">
        <f t="shared" si="242"/>
        <v xml:space="preserve"> </v>
      </c>
      <c r="K286" s="82" t="str">
        <f t="shared" ref="K286:K310" si="287">IF(H286="N","0",IF(N285="Y",8,IF(OR(J286=1,J286=2),2,IF(J286=3,4,IF(J286=4,6,IF(J286&gt;=5,8))))))</f>
        <v>0</v>
      </c>
      <c r="L286" s="82">
        <f t="shared" si="236"/>
        <v>24</v>
      </c>
      <c r="M286" s="83">
        <f t="shared" si="237"/>
        <v>24</v>
      </c>
      <c r="N286" s="64" t="str">
        <f t="shared" si="268"/>
        <v>N</v>
      </c>
      <c r="O286" s="81" t="str">
        <f t="shared" si="283"/>
        <v>0</v>
      </c>
      <c r="P286" s="81">
        <f t="shared" si="284"/>
        <v>24</v>
      </c>
      <c r="Q286" s="85">
        <f t="shared" si="285"/>
        <v>-30</v>
      </c>
      <c r="R286" s="64" t="str">
        <f t="shared" si="286"/>
        <v>Y</v>
      </c>
      <c r="S286" s="87">
        <f t="shared" si="273"/>
        <v>56</v>
      </c>
      <c r="T286" s="86" t="str">
        <f t="shared" si="243"/>
        <v xml:space="preserve"> </v>
      </c>
      <c r="U286" s="64" t="str">
        <f t="shared" si="244"/>
        <v>N</v>
      </c>
      <c r="V286" s="64" t="str">
        <f t="shared" si="245"/>
        <v xml:space="preserve"> </v>
      </c>
      <c r="W286" s="64" t="str">
        <f t="shared" si="246"/>
        <v xml:space="preserve"> </v>
      </c>
      <c r="X286" s="82" t="str">
        <f t="shared" si="274"/>
        <v>0</v>
      </c>
      <c r="Y286" s="82">
        <f t="shared" si="275"/>
        <v>0</v>
      </c>
      <c r="Z286" s="83">
        <f t="shared" si="276"/>
        <v>-104</v>
      </c>
      <c r="AA286" s="64" t="str">
        <f t="shared" si="277"/>
        <v>Y</v>
      </c>
      <c r="AB286" s="81" t="str">
        <f t="shared" si="278"/>
        <v>0</v>
      </c>
      <c r="AC286" s="81">
        <f t="shared" si="279"/>
        <v>0</v>
      </c>
      <c r="AD286" s="85">
        <f t="shared" si="280"/>
        <v>-104</v>
      </c>
      <c r="AE286" s="64" t="str">
        <f t="shared" si="281"/>
        <v>Y</v>
      </c>
      <c r="AF286" s="87">
        <f t="shared" si="282"/>
        <v>54</v>
      </c>
      <c r="AG286" s="93" t="str">
        <f t="shared" si="247"/>
        <v>L</v>
      </c>
      <c r="AH286" s="64" t="str">
        <f t="shared" si="248"/>
        <v>3/4</v>
      </c>
      <c r="AI286" s="64">
        <f t="shared" si="249"/>
        <v>4</v>
      </c>
      <c r="AJ286" s="82">
        <f t="shared" si="250"/>
        <v>6</v>
      </c>
      <c r="AK286" s="82">
        <f t="shared" si="251"/>
        <v>0</v>
      </c>
      <c r="AL286" s="83">
        <f t="shared" si="252"/>
        <v>50</v>
      </c>
      <c r="AM286" s="64" t="str">
        <f t="shared" si="253"/>
        <v>N</v>
      </c>
      <c r="AN286" s="81">
        <f t="shared" si="254"/>
        <v>8</v>
      </c>
      <c r="AO286" s="81">
        <f t="shared" si="255"/>
        <v>0</v>
      </c>
      <c r="AP286" s="85">
        <f t="shared" si="256"/>
        <v>-128</v>
      </c>
      <c r="AQ286" s="64" t="str">
        <f t="shared" si="257"/>
        <v>Y</v>
      </c>
      <c r="AR286" s="87">
        <f t="shared" si="258"/>
        <v>66</v>
      </c>
      <c r="AS286" s="93" t="str">
        <f t="shared" si="259"/>
        <v>L</v>
      </c>
      <c r="AT286" s="64" t="str">
        <f t="shared" si="260"/>
        <v>1/6</v>
      </c>
      <c r="AU286" s="64">
        <f t="shared" si="269"/>
        <v>4</v>
      </c>
      <c r="AV286" s="82">
        <f t="shared" si="261"/>
        <v>8</v>
      </c>
      <c r="AW286" s="82">
        <f t="shared" si="270"/>
        <v>0</v>
      </c>
      <c r="AX286" s="83">
        <f t="shared" si="262"/>
        <v>-48</v>
      </c>
      <c r="AY286" s="64" t="str">
        <f t="shared" si="263"/>
        <v>Y</v>
      </c>
      <c r="AZ286" s="81">
        <f t="shared" si="264"/>
        <v>8</v>
      </c>
      <c r="BA286" s="81">
        <f t="shared" si="271"/>
        <v>0</v>
      </c>
      <c r="BB286" s="85">
        <f t="shared" si="265"/>
        <v>-68</v>
      </c>
      <c r="BC286" s="64" t="str">
        <f t="shared" si="266"/>
        <v>Y</v>
      </c>
      <c r="BD286" s="87">
        <f t="shared" si="272"/>
        <v>52</v>
      </c>
    </row>
    <row r="287" spans="1:56">
      <c r="A287" s="197">
        <f t="shared" si="267"/>
        <v>277</v>
      </c>
      <c r="B287" s="198">
        <f>Data!B287</f>
        <v>13</v>
      </c>
      <c r="D287" s="73">
        <f t="shared" si="238"/>
        <v>3</v>
      </c>
      <c r="F287" s="86">
        <f t="shared" si="235"/>
        <v>1</v>
      </c>
      <c r="G287" s="86" t="str">
        <f t="shared" si="239"/>
        <v xml:space="preserve"> </v>
      </c>
      <c r="H287" s="64" t="str">
        <f t="shared" si="240"/>
        <v>Y</v>
      </c>
      <c r="I287" s="64" t="str">
        <f t="shared" si="241"/>
        <v>1/6</v>
      </c>
      <c r="J287" s="64">
        <f t="shared" si="242"/>
        <v>1</v>
      </c>
      <c r="K287" s="82">
        <f t="shared" si="287"/>
        <v>2</v>
      </c>
      <c r="L287" s="82">
        <f t="shared" si="236"/>
        <v>0</v>
      </c>
      <c r="M287" s="83">
        <f t="shared" si="237"/>
        <v>22</v>
      </c>
      <c r="N287" s="64" t="str">
        <f t="shared" si="268"/>
        <v>N</v>
      </c>
      <c r="O287" s="81">
        <f t="shared" si="283"/>
        <v>8</v>
      </c>
      <c r="P287" s="81">
        <f t="shared" si="284"/>
        <v>0</v>
      </c>
      <c r="Q287" s="85">
        <f t="shared" si="285"/>
        <v>-38</v>
      </c>
      <c r="R287" s="64" t="str">
        <f t="shared" si="286"/>
        <v>Y</v>
      </c>
      <c r="S287" s="87">
        <f t="shared" si="273"/>
        <v>56</v>
      </c>
      <c r="T287" s="86" t="str">
        <f t="shared" si="243"/>
        <v xml:space="preserve"> </v>
      </c>
      <c r="U287" s="64" t="str">
        <f t="shared" si="244"/>
        <v>Y</v>
      </c>
      <c r="V287" s="64" t="str">
        <f t="shared" si="245"/>
        <v>1/6</v>
      </c>
      <c r="W287" s="64">
        <f t="shared" si="246"/>
        <v>1</v>
      </c>
      <c r="X287" s="82">
        <f t="shared" si="274"/>
        <v>8</v>
      </c>
      <c r="Y287" s="82">
        <f t="shared" si="275"/>
        <v>0</v>
      </c>
      <c r="Z287" s="83">
        <f t="shared" si="276"/>
        <v>-112</v>
      </c>
      <c r="AA287" s="64" t="str">
        <f t="shared" si="277"/>
        <v>Y</v>
      </c>
      <c r="AB287" s="81">
        <f t="shared" si="278"/>
        <v>8</v>
      </c>
      <c r="AC287" s="81">
        <f t="shared" si="279"/>
        <v>0</v>
      </c>
      <c r="AD287" s="85">
        <f t="shared" si="280"/>
        <v>-112</v>
      </c>
      <c r="AE287" s="64" t="str">
        <f t="shared" si="281"/>
        <v>Y</v>
      </c>
      <c r="AF287" s="87">
        <f t="shared" si="282"/>
        <v>54</v>
      </c>
      <c r="AG287" s="93" t="str">
        <f t="shared" si="247"/>
        <v>W</v>
      </c>
      <c r="AH287" s="64" t="str">
        <f t="shared" si="248"/>
        <v>1/6</v>
      </c>
      <c r="AI287" s="64">
        <f t="shared" si="249"/>
        <v>1</v>
      </c>
      <c r="AJ287" s="82">
        <f t="shared" si="250"/>
        <v>2</v>
      </c>
      <c r="AK287" s="82">
        <f t="shared" si="251"/>
        <v>18</v>
      </c>
      <c r="AL287" s="83">
        <f t="shared" si="252"/>
        <v>66</v>
      </c>
      <c r="AM287" s="64" t="str">
        <f t="shared" si="253"/>
        <v>N</v>
      </c>
      <c r="AN287" s="81">
        <f t="shared" si="254"/>
        <v>8</v>
      </c>
      <c r="AO287" s="81">
        <f t="shared" si="255"/>
        <v>24</v>
      </c>
      <c r="AP287" s="85">
        <f t="shared" si="256"/>
        <v>-112</v>
      </c>
      <c r="AQ287" s="64" t="str">
        <f t="shared" si="257"/>
        <v>N</v>
      </c>
      <c r="AR287" s="87">
        <f t="shared" si="258"/>
        <v>66</v>
      </c>
      <c r="AS287" s="93" t="str">
        <f t="shared" si="259"/>
        <v>L</v>
      </c>
      <c r="AT287" s="64" t="str">
        <f t="shared" si="260"/>
        <v>2/5</v>
      </c>
      <c r="AU287" s="64">
        <f t="shared" si="269"/>
        <v>5</v>
      </c>
      <c r="AV287" s="82">
        <f t="shared" si="261"/>
        <v>8</v>
      </c>
      <c r="AW287" s="82">
        <f t="shared" si="270"/>
        <v>0</v>
      </c>
      <c r="AX287" s="83">
        <f t="shared" si="262"/>
        <v>-56</v>
      </c>
      <c r="AY287" s="64" t="str">
        <f t="shared" si="263"/>
        <v>Y</v>
      </c>
      <c r="AZ287" s="81">
        <f t="shared" si="264"/>
        <v>8</v>
      </c>
      <c r="BA287" s="81">
        <f t="shared" si="271"/>
        <v>0</v>
      </c>
      <c r="BB287" s="85">
        <f t="shared" si="265"/>
        <v>-76</v>
      </c>
      <c r="BC287" s="64" t="str">
        <f t="shared" si="266"/>
        <v>Y</v>
      </c>
      <c r="BD287" s="87">
        <f t="shared" si="272"/>
        <v>52</v>
      </c>
    </row>
    <row r="288" spans="1:56">
      <c r="A288" s="197">
        <f t="shared" si="267"/>
        <v>278</v>
      </c>
      <c r="B288" s="198">
        <f>Data!B288</f>
        <v>9</v>
      </c>
      <c r="D288" s="73">
        <f t="shared" si="238"/>
        <v>2</v>
      </c>
      <c r="F288" s="86">
        <f t="shared" ref="F288:F351" si="288">IF($F287&lt;=5,F287+1,1)</f>
        <v>2</v>
      </c>
      <c r="G288" s="86" t="str">
        <f t="shared" si="239"/>
        <v>L</v>
      </c>
      <c r="H288" s="64" t="str">
        <f t="shared" si="240"/>
        <v>Y</v>
      </c>
      <c r="I288" s="64" t="str">
        <f t="shared" si="241"/>
        <v>2/5</v>
      </c>
      <c r="J288" s="64">
        <f t="shared" si="242"/>
        <v>2</v>
      </c>
      <c r="K288" s="82">
        <f t="shared" si="287"/>
        <v>2</v>
      </c>
      <c r="L288" s="82">
        <f t="shared" ref="L288:L310" si="289">IF(G288="W",K287*3,0)</f>
        <v>0</v>
      </c>
      <c r="M288" s="83">
        <f t="shared" ref="M288:M310" si="290">M287+L288-K288</f>
        <v>20</v>
      </c>
      <c r="N288" s="64" t="str">
        <f t="shared" si="268"/>
        <v>N</v>
      </c>
      <c r="O288" s="81">
        <f t="shared" si="283"/>
        <v>8</v>
      </c>
      <c r="P288" s="81">
        <f t="shared" si="284"/>
        <v>0</v>
      </c>
      <c r="Q288" s="85">
        <f t="shared" si="285"/>
        <v>-46</v>
      </c>
      <c r="R288" s="64" t="str">
        <f t="shared" si="286"/>
        <v>Y</v>
      </c>
      <c r="S288" s="87">
        <f t="shared" si="273"/>
        <v>56</v>
      </c>
      <c r="T288" s="86" t="str">
        <f t="shared" si="243"/>
        <v>L</v>
      </c>
      <c r="U288" s="64" t="str">
        <f t="shared" si="244"/>
        <v>Y</v>
      </c>
      <c r="V288" s="64" t="str">
        <f t="shared" si="245"/>
        <v>2/5</v>
      </c>
      <c r="W288" s="64">
        <f t="shared" si="246"/>
        <v>2</v>
      </c>
      <c r="X288" s="82">
        <f t="shared" si="274"/>
        <v>8</v>
      </c>
      <c r="Y288" s="82">
        <f t="shared" si="275"/>
        <v>0</v>
      </c>
      <c r="Z288" s="83">
        <f t="shared" si="276"/>
        <v>-120</v>
      </c>
      <c r="AA288" s="64" t="str">
        <f t="shared" si="277"/>
        <v>Y</v>
      </c>
      <c r="AB288" s="81">
        <f t="shared" si="278"/>
        <v>8</v>
      </c>
      <c r="AC288" s="81">
        <f t="shared" si="279"/>
        <v>0</v>
      </c>
      <c r="AD288" s="85">
        <f t="shared" si="280"/>
        <v>-120</v>
      </c>
      <c r="AE288" s="64" t="str">
        <f t="shared" si="281"/>
        <v>Y</v>
      </c>
      <c r="AF288" s="87">
        <f t="shared" si="282"/>
        <v>54</v>
      </c>
      <c r="AG288" s="93" t="str">
        <f t="shared" si="247"/>
        <v>L</v>
      </c>
      <c r="AH288" s="64" t="str">
        <f t="shared" si="248"/>
        <v>2/5</v>
      </c>
      <c r="AI288" s="64">
        <f t="shared" si="249"/>
        <v>2</v>
      </c>
      <c r="AJ288" s="82">
        <f t="shared" si="250"/>
        <v>2</v>
      </c>
      <c r="AK288" s="82">
        <f t="shared" si="251"/>
        <v>0</v>
      </c>
      <c r="AL288" s="83">
        <f t="shared" si="252"/>
        <v>64</v>
      </c>
      <c r="AM288" s="64" t="str">
        <f t="shared" si="253"/>
        <v>N</v>
      </c>
      <c r="AN288" s="81">
        <f t="shared" si="254"/>
        <v>2</v>
      </c>
      <c r="AO288" s="81">
        <f t="shared" si="255"/>
        <v>0</v>
      </c>
      <c r="AP288" s="85">
        <f t="shared" si="256"/>
        <v>-114</v>
      </c>
      <c r="AQ288" s="64" t="str">
        <f t="shared" si="257"/>
        <v>N</v>
      </c>
      <c r="AR288" s="87">
        <f t="shared" si="258"/>
        <v>66</v>
      </c>
      <c r="AS288" s="93" t="str">
        <f t="shared" si="259"/>
        <v>L</v>
      </c>
      <c r="AT288" s="64" t="str">
        <f t="shared" si="260"/>
        <v>3/4</v>
      </c>
      <c r="AU288" s="64">
        <f t="shared" si="269"/>
        <v>6</v>
      </c>
      <c r="AV288" s="82">
        <f t="shared" si="261"/>
        <v>8</v>
      </c>
      <c r="AW288" s="82">
        <f t="shared" si="270"/>
        <v>0</v>
      </c>
      <c r="AX288" s="83">
        <f t="shared" si="262"/>
        <v>-64</v>
      </c>
      <c r="AY288" s="64" t="str">
        <f t="shared" si="263"/>
        <v>Y</v>
      </c>
      <c r="AZ288" s="81">
        <f t="shared" si="264"/>
        <v>8</v>
      </c>
      <c r="BA288" s="81">
        <f t="shared" si="271"/>
        <v>0</v>
      </c>
      <c r="BB288" s="85">
        <f t="shared" si="265"/>
        <v>-84</v>
      </c>
      <c r="BC288" s="64" t="str">
        <f t="shared" si="266"/>
        <v>Y</v>
      </c>
      <c r="BD288" s="87">
        <f t="shared" si="272"/>
        <v>52</v>
      </c>
    </row>
    <row r="289" spans="1:56">
      <c r="A289" s="197">
        <f t="shared" si="267"/>
        <v>279</v>
      </c>
      <c r="B289" s="198">
        <f>Data!B289</f>
        <v>33</v>
      </c>
      <c r="D289" s="73">
        <f t="shared" si="238"/>
        <v>6</v>
      </c>
      <c r="F289" s="86">
        <f t="shared" si="288"/>
        <v>3</v>
      </c>
      <c r="G289" s="86" t="str">
        <f t="shared" si="239"/>
        <v>W</v>
      </c>
      <c r="H289" s="64" t="str">
        <f t="shared" si="240"/>
        <v>N</v>
      </c>
      <c r="I289" s="64" t="str">
        <f t="shared" si="241"/>
        <v xml:space="preserve"> </v>
      </c>
      <c r="J289" s="64" t="str">
        <f t="shared" si="242"/>
        <v xml:space="preserve"> </v>
      </c>
      <c r="K289" s="82" t="str">
        <f t="shared" si="287"/>
        <v>0</v>
      </c>
      <c r="L289" s="82">
        <f t="shared" si="289"/>
        <v>6</v>
      </c>
      <c r="M289" s="83">
        <f t="shared" si="290"/>
        <v>26</v>
      </c>
      <c r="N289" s="64" t="str">
        <f t="shared" si="268"/>
        <v>N</v>
      </c>
      <c r="O289" s="81" t="str">
        <f t="shared" si="283"/>
        <v>0</v>
      </c>
      <c r="P289" s="81">
        <f t="shared" si="284"/>
        <v>24</v>
      </c>
      <c r="Q289" s="85">
        <f t="shared" si="285"/>
        <v>-22</v>
      </c>
      <c r="R289" s="64" t="str">
        <f t="shared" si="286"/>
        <v>Y</v>
      </c>
      <c r="S289" s="87">
        <f t="shared" si="273"/>
        <v>56</v>
      </c>
      <c r="T289" s="86" t="str">
        <f t="shared" si="243"/>
        <v>W</v>
      </c>
      <c r="U289" s="64" t="str">
        <f t="shared" si="244"/>
        <v>N</v>
      </c>
      <c r="V289" s="64" t="str">
        <f t="shared" si="245"/>
        <v xml:space="preserve"> </v>
      </c>
      <c r="W289" s="64" t="str">
        <f t="shared" si="246"/>
        <v xml:space="preserve"> </v>
      </c>
      <c r="X289" s="82" t="str">
        <f t="shared" si="274"/>
        <v>0</v>
      </c>
      <c r="Y289" s="82">
        <f t="shared" si="275"/>
        <v>24</v>
      </c>
      <c r="Z289" s="83">
        <f t="shared" si="276"/>
        <v>-96</v>
      </c>
      <c r="AA289" s="64" t="str">
        <f t="shared" si="277"/>
        <v>Y</v>
      </c>
      <c r="AB289" s="81" t="str">
        <f t="shared" si="278"/>
        <v>0</v>
      </c>
      <c r="AC289" s="81">
        <f t="shared" si="279"/>
        <v>24</v>
      </c>
      <c r="AD289" s="85">
        <f t="shared" si="280"/>
        <v>-96</v>
      </c>
      <c r="AE289" s="64" t="str">
        <f t="shared" si="281"/>
        <v>Y</v>
      </c>
      <c r="AF289" s="87">
        <f t="shared" si="282"/>
        <v>54</v>
      </c>
      <c r="AG289" s="93" t="str">
        <f t="shared" si="247"/>
        <v>W</v>
      </c>
      <c r="AH289" s="64" t="str">
        <f t="shared" si="248"/>
        <v>1/6</v>
      </c>
      <c r="AI289" s="64">
        <f t="shared" si="249"/>
        <v>1</v>
      </c>
      <c r="AJ289" s="82">
        <f t="shared" si="250"/>
        <v>2</v>
      </c>
      <c r="AK289" s="82">
        <f t="shared" si="251"/>
        <v>6</v>
      </c>
      <c r="AL289" s="83">
        <f t="shared" si="252"/>
        <v>68</v>
      </c>
      <c r="AM289" s="64" t="str">
        <f t="shared" si="253"/>
        <v>N</v>
      </c>
      <c r="AN289" s="81">
        <f t="shared" si="254"/>
        <v>2</v>
      </c>
      <c r="AO289" s="81">
        <f t="shared" si="255"/>
        <v>6</v>
      </c>
      <c r="AP289" s="85">
        <f t="shared" si="256"/>
        <v>-110</v>
      </c>
      <c r="AQ289" s="64" t="str">
        <f t="shared" si="257"/>
        <v>N</v>
      </c>
      <c r="AR289" s="87">
        <f t="shared" si="258"/>
        <v>66</v>
      </c>
      <c r="AS289" s="93" t="str">
        <f t="shared" si="259"/>
        <v>L</v>
      </c>
      <c r="AT289" s="64" t="str">
        <f t="shared" si="260"/>
        <v>1/6</v>
      </c>
      <c r="AU289" s="64">
        <f t="shared" si="269"/>
        <v>7</v>
      </c>
      <c r="AV289" s="82">
        <f t="shared" si="261"/>
        <v>8</v>
      </c>
      <c r="AW289" s="82">
        <f t="shared" si="270"/>
        <v>0</v>
      </c>
      <c r="AX289" s="83">
        <f t="shared" si="262"/>
        <v>-72</v>
      </c>
      <c r="AY289" s="64" t="str">
        <f t="shared" si="263"/>
        <v>Y</v>
      </c>
      <c r="AZ289" s="81">
        <f t="shared" si="264"/>
        <v>8</v>
      </c>
      <c r="BA289" s="81">
        <f t="shared" si="271"/>
        <v>0</v>
      </c>
      <c r="BB289" s="85">
        <f t="shared" si="265"/>
        <v>-92</v>
      </c>
      <c r="BC289" s="64" t="str">
        <f t="shared" si="266"/>
        <v>Y</v>
      </c>
      <c r="BD289" s="87">
        <f t="shared" si="272"/>
        <v>52</v>
      </c>
    </row>
    <row r="290" spans="1:56">
      <c r="A290" s="197">
        <f t="shared" si="267"/>
        <v>280</v>
      </c>
      <c r="B290" s="198">
        <f>Data!B290</f>
        <v>25</v>
      </c>
      <c r="D290" s="73">
        <f t="shared" si="238"/>
        <v>5</v>
      </c>
      <c r="F290" s="86">
        <f t="shared" si="288"/>
        <v>4</v>
      </c>
      <c r="G290" s="86" t="str">
        <f t="shared" si="239"/>
        <v xml:space="preserve"> </v>
      </c>
      <c r="H290" s="64" t="str">
        <f t="shared" si="240"/>
        <v>N</v>
      </c>
      <c r="I290" s="64" t="str">
        <f t="shared" si="241"/>
        <v xml:space="preserve"> </v>
      </c>
      <c r="J290" s="64" t="str">
        <f t="shared" si="242"/>
        <v xml:space="preserve"> </v>
      </c>
      <c r="K290" s="82" t="str">
        <f t="shared" si="287"/>
        <v>0</v>
      </c>
      <c r="L290" s="82">
        <f t="shared" si="289"/>
        <v>0</v>
      </c>
      <c r="M290" s="83">
        <f t="shared" si="290"/>
        <v>26</v>
      </c>
      <c r="N290" s="64" t="str">
        <f t="shared" si="268"/>
        <v>N</v>
      </c>
      <c r="O290" s="81" t="str">
        <f t="shared" si="283"/>
        <v>0</v>
      </c>
      <c r="P290" s="81">
        <f t="shared" si="284"/>
        <v>0</v>
      </c>
      <c r="Q290" s="85">
        <f t="shared" si="285"/>
        <v>-22</v>
      </c>
      <c r="R290" s="64" t="str">
        <f t="shared" si="286"/>
        <v>Y</v>
      </c>
      <c r="S290" s="87">
        <f t="shared" si="273"/>
        <v>56</v>
      </c>
      <c r="T290" s="86" t="str">
        <f t="shared" si="243"/>
        <v xml:space="preserve"> </v>
      </c>
      <c r="U290" s="64" t="str">
        <f t="shared" si="244"/>
        <v>N</v>
      </c>
      <c r="V290" s="64" t="str">
        <f t="shared" si="245"/>
        <v xml:space="preserve"> </v>
      </c>
      <c r="W290" s="64" t="str">
        <f t="shared" si="246"/>
        <v xml:space="preserve"> </v>
      </c>
      <c r="X290" s="82" t="str">
        <f t="shared" si="274"/>
        <v>0</v>
      </c>
      <c r="Y290" s="82">
        <f t="shared" si="275"/>
        <v>0</v>
      </c>
      <c r="Z290" s="83">
        <f t="shared" si="276"/>
        <v>-96</v>
      </c>
      <c r="AA290" s="64" t="str">
        <f t="shared" si="277"/>
        <v>Y</v>
      </c>
      <c r="AB290" s="81" t="str">
        <f t="shared" si="278"/>
        <v>0</v>
      </c>
      <c r="AC290" s="81">
        <f t="shared" si="279"/>
        <v>0</v>
      </c>
      <c r="AD290" s="85">
        <f t="shared" si="280"/>
        <v>-96</v>
      </c>
      <c r="AE290" s="64" t="str">
        <f t="shared" si="281"/>
        <v>Y</v>
      </c>
      <c r="AF290" s="87">
        <f t="shared" si="282"/>
        <v>54</v>
      </c>
      <c r="AG290" s="93" t="str">
        <f t="shared" si="247"/>
        <v>W</v>
      </c>
      <c r="AH290" s="64" t="str">
        <f t="shared" si="248"/>
        <v>1/6</v>
      </c>
      <c r="AI290" s="64">
        <f t="shared" si="249"/>
        <v>1</v>
      </c>
      <c r="AJ290" s="82">
        <f t="shared" si="250"/>
        <v>2</v>
      </c>
      <c r="AK290" s="82">
        <f t="shared" si="251"/>
        <v>6</v>
      </c>
      <c r="AL290" s="83">
        <f t="shared" si="252"/>
        <v>72</v>
      </c>
      <c r="AM290" s="64" t="str">
        <f t="shared" si="253"/>
        <v>N</v>
      </c>
      <c r="AN290" s="81">
        <f t="shared" si="254"/>
        <v>2</v>
      </c>
      <c r="AO290" s="81">
        <f t="shared" si="255"/>
        <v>6</v>
      </c>
      <c r="AP290" s="85">
        <f t="shared" si="256"/>
        <v>-106</v>
      </c>
      <c r="AQ290" s="64" t="str">
        <f t="shared" si="257"/>
        <v>N</v>
      </c>
      <c r="AR290" s="87">
        <f t="shared" si="258"/>
        <v>66</v>
      </c>
      <c r="AS290" s="93" t="str">
        <f t="shared" si="259"/>
        <v>W</v>
      </c>
      <c r="AT290" s="64" t="str">
        <f t="shared" si="260"/>
        <v>1/6</v>
      </c>
      <c r="AU290" s="64">
        <f t="shared" si="269"/>
        <v>1</v>
      </c>
      <c r="AV290" s="82">
        <f t="shared" si="261"/>
        <v>8</v>
      </c>
      <c r="AW290" s="82">
        <f t="shared" si="270"/>
        <v>24</v>
      </c>
      <c r="AX290" s="83">
        <f t="shared" si="262"/>
        <v>-56</v>
      </c>
      <c r="AY290" s="64" t="str">
        <f t="shared" si="263"/>
        <v>Y</v>
      </c>
      <c r="AZ290" s="81">
        <f t="shared" si="264"/>
        <v>8</v>
      </c>
      <c r="BA290" s="81">
        <f t="shared" si="271"/>
        <v>24</v>
      </c>
      <c r="BB290" s="85">
        <f t="shared" si="265"/>
        <v>-76</v>
      </c>
      <c r="BC290" s="64" t="str">
        <f t="shared" si="266"/>
        <v>Y</v>
      </c>
      <c r="BD290" s="87">
        <f t="shared" si="272"/>
        <v>52</v>
      </c>
    </row>
    <row r="291" spans="1:56">
      <c r="A291" s="197">
        <f t="shared" si="267"/>
        <v>281</v>
      </c>
      <c r="B291" s="198">
        <f>Data!B291</f>
        <v>20</v>
      </c>
      <c r="D291" s="73">
        <f t="shared" si="238"/>
        <v>4</v>
      </c>
      <c r="F291" s="86">
        <f t="shared" si="288"/>
        <v>5</v>
      </c>
      <c r="G291" s="86" t="str">
        <f t="shared" si="239"/>
        <v xml:space="preserve"> </v>
      </c>
      <c r="H291" s="64" t="str">
        <f t="shared" si="240"/>
        <v>N</v>
      </c>
      <c r="I291" s="64" t="str">
        <f t="shared" si="241"/>
        <v xml:space="preserve"> </v>
      </c>
      <c r="J291" s="64" t="str">
        <f t="shared" si="242"/>
        <v xml:space="preserve"> </v>
      </c>
      <c r="K291" s="82" t="str">
        <f t="shared" si="287"/>
        <v>0</v>
      </c>
      <c r="L291" s="82">
        <f t="shared" si="289"/>
        <v>0</v>
      </c>
      <c r="M291" s="83">
        <f t="shared" si="290"/>
        <v>26</v>
      </c>
      <c r="N291" s="64" t="str">
        <f t="shared" si="268"/>
        <v>N</v>
      </c>
      <c r="O291" s="81" t="str">
        <f t="shared" si="283"/>
        <v>0</v>
      </c>
      <c r="P291" s="81">
        <f t="shared" si="284"/>
        <v>0</v>
      </c>
      <c r="Q291" s="85">
        <f t="shared" si="285"/>
        <v>-22</v>
      </c>
      <c r="R291" s="64" t="str">
        <f t="shared" si="286"/>
        <v>Y</v>
      </c>
      <c r="S291" s="87">
        <f t="shared" si="273"/>
        <v>56</v>
      </c>
      <c r="T291" s="86" t="str">
        <f t="shared" si="243"/>
        <v xml:space="preserve"> </v>
      </c>
      <c r="U291" s="64" t="str">
        <f t="shared" si="244"/>
        <v>N</v>
      </c>
      <c r="V291" s="64" t="str">
        <f t="shared" si="245"/>
        <v xml:space="preserve"> </v>
      </c>
      <c r="W291" s="64" t="str">
        <f t="shared" si="246"/>
        <v xml:space="preserve"> </v>
      </c>
      <c r="X291" s="82" t="str">
        <f t="shared" si="274"/>
        <v>0</v>
      </c>
      <c r="Y291" s="82">
        <f t="shared" si="275"/>
        <v>0</v>
      </c>
      <c r="Z291" s="83">
        <f t="shared" si="276"/>
        <v>-96</v>
      </c>
      <c r="AA291" s="64" t="str">
        <f t="shared" si="277"/>
        <v>Y</v>
      </c>
      <c r="AB291" s="81" t="str">
        <f t="shared" si="278"/>
        <v>0</v>
      </c>
      <c r="AC291" s="81">
        <f t="shared" si="279"/>
        <v>0</v>
      </c>
      <c r="AD291" s="85">
        <f t="shared" si="280"/>
        <v>-96</v>
      </c>
      <c r="AE291" s="64" t="str">
        <f t="shared" si="281"/>
        <v>Y</v>
      </c>
      <c r="AF291" s="87">
        <f t="shared" si="282"/>
        <v>54</v>
      </c>
      <c r="AG291" s="93" t="str">
        <f t="shared" si="247"/>
        <v>L</v>
      </c>
      <c r="AH291" s="64" t="str">
        <f t="shared" si="248"/>
        <v>2/5</v>
      </c>
      <c r="AI291" s="64">
        <f t="shared" si="249"/>
        <v>2</v>
      </c>
      <c r="AJ291" s="82">
        <f t="shared" si="250"/>
        <v>2</v>
      </c>
      <c r="AK291" s="82">
        <f t="shared" si="251"/>
        <v>0</v>
      </c>
      <c r="AL291" s="83">
        <f t="shared" si="252"/>
        <v>70</v>
      </c>
      <c r="AM291" s="64" t="str">
        <f t="shared" si="253"/>
        <v>N</v>
      </c>
      <c r="AN291" s="81">
        <f t="shared" si="254"/>
        <v>2</v>
      </c>
      <c r="AO291" s="81">
        <f t="shared" si="255"/>
        <v>0</v>
      </c>
      <c r="AP291" s="85">
        <f t="shared" si="256"/>
        <v>-108</v>
      </c>
      <c r="AQ291" s="64" t="str">
        <f t="shared" si="257"/>
        <v>N</v>
      </c>
      <c r="AR291" s="87">
        <f t="shared" si="258"/>
        <v>66</v>
      </c>
      <c r="AS291" s="93" t="str">
        <f t="shared" si="259"/>
        <v>L</v>
      </c>
      <c r="AT291" s="64" t="str">
        <f t="shared" si="260"/>
        <v>2/5</v>
      </c>
      <c r="AU291" s="64">
        <f t="shared" si="269"/>
        <v>2</v>
      </c>
      <c r="AV291" s="82">
        <f t="shared" si="261"/>
        <v>8</v>
      </c>
      <c r="AW291" s="82">
        <f t="shared" si="270"/>
        <v>0</v>
      </c>
      <c r="AX291" s="83">
        <f t="shared" si="262"/>
        <v>-64</v>
      </c>
      <c r="AY291" s="64" t="str">
        <f t="shared" si="263"/>
        <v>Y</v>
      </c>
      <c r="AZ291" s="81">
        <f t="shared" si="264"/>
        <v>8</v>
      </c>
      <c r="BA291" s="81">
        <f t="shared" si="271"/>
        <v>0</v>
      </c>
      <c r="BB291" s="85">
        <f t="shared" si="265"/>
        <v>-84</v>
      </c>
      <c r="BC291" s="64" t="str">
        <f t="shared" si="266"/>
        <v>Y</v>
      </c>
      <c r="BD291" s="87">
        <f t="shared" si="272"/>
        <v>52</v>
      </c>
    </row>
    <row r="292" spans="1:56">
      <c r="A292" s="197">
        <f t="shared" si="267"/>
        <v>282</v>
      </c>
      <c r="B292" s="198">
        <f>Data!B292</f>
        <v>14</v>
      </c>
      <c r="D292" s="73">
        <f t="shared" si="238"/>
        <v>3</v>
      </c>
      <c r="F292" s="86">
        <f t="shared" si="288"/>
        <v>6</v>
      </c>
      <c r="G292" s="86" t="str">
        <f t="shared" si="239"/>
        <v xml:space="preserve"> </v>
      </c>
      <c r="H292" s="64" t="str">
        <f t="shared" si="240"/>
        <v>N</v>
      </c>
      <c r="I292" s="64" t="str">
        <f t="shared" si="241"/>
        <v xml:space="preserve"> </v>
      </c>
      <c r="J292" s="64" t="str">
        <f t="shared" si="242"/>
        <v xml:space="preserve"> </v>
      </c>
      <c r="K292" s="82" t="str">
        <f t="shared" si="287"/>
        <v>0</v>
      </c>
      <c r="L292" s="82">
        <f t="shared" si="289"/>
        <v>0</v>
      </c>
      <c r="M292" s="83">
        <f t="shared" si="290"/>
        <v>26</v>
      </c>
      <c r="N292" s="64" t="str">
        <f t="shared" si="268"/>
        <v>N</v>
      </c>
      <c r="O292" s="81" t="str">
        <f t="shared" si="283"/>
        <v>0</v>
      </c>
      <c r="P292" s="81">
        <f t="shared" si="284"/>
        <v>0</v>
      </c>
      <c r="Q292" s="85">
        <f t="shared" si="285"/>
        <v>-22</v>
      </c>
      <c r="R292" s="64" t="str">
        <f t="shared" si="286"/>
        <v>Y</v>
      </c>
      <c r="S292" s="87">
        <f t="shared" si="273"/>
        <v>56</v>
      </c>
      <c r="T292" s="86" t="str">
        <f t="shared" si="243"/>
        <v xml:space="preserve"> </v>
      </c>
      <c r="U292" s="64" t="str">
        <f t="shared" si="244"/>
        <v>N</v>
      </c>
      <c r="V292" s="64" t="str">
        <f t="shared" si="245"/>
        <v xml:space="preserve"> </v>
      </c>
      <c r="W292" s="64" t="str">
        <f t="shared" si="246"/>
        <v xml:space="preserve"> </v>
      </c>
      <c r="X292" s="82" t="str">
        <f t="shared" si="274"/>
        <v>0</v>
      </c>
      <c r="Y292" s="82">
        <f t="shared" si="275"/>
        <v>0</v>
      </c>
      <c r="Z292" s="83">
        <f t="shared" si="276"/>
        <v>-96</v>
      </c>
      <c r="AA292" s="64" t="str">
        <f t="shared" si="277"/>
        <v>Y</v>
      </c>
      <c r="AB292" s="81" t="str">
        <f t="shared" si="278"/>
        <v>0</v>
      </c>
      <c r="AC292" s="81">
        <f t="shared" si="279"/>
        <v>0</v>
      </c>
      <c r="AD292" s="85">
        <f t="shared" si="280"/>
        <v>-96</v>
      </c>
      <c r="AE292" s="64" t="str">
        <f t="shared" si="281"/>
        <v>Y</v>
      </c>
      <c r="AF292" s="87">
        <f t="shared" si="282"/>
        <v>54</v>
      </c>
      <c r="AG292" s="93" t="str">
        <f t="shared" si="247"/>
        <v>L</v>
      </c>
      <c r="AH292" s="64" t="str">
        <f t="shared" si="248"/>
        <v>3/4</v>
      </c>
      <c r="AI292" s="64">
        <f t="shared" si="249"/>
        <v>3</v>
      </c>
      <c r="AJ292" s="82">
        <f t="shared" si="250"/>
        <v>4</v>
      </c>
      <c r="AK292" s="82">
        <f t="shared" si="251"/>
        <v>0</v>
      </c>
      <c r="AL292" s="83">
        <f t="shared" si="252"/>
        <v>66</v>
      </c>
      <c r="AM292" s="64" t="str">
        <f t="shared" si="253"/>
        <v>N</v>
      </c>
      <c r="AN292" s="81">
        <f t="shared" si="254"/>
        <v>4</v>
      </c>
      <c r="AO292" s="81">
        <f t="shared" si="255"/>
        <v>0</v>
      </c>
      <c r="AP292" s="85">
        <f t="shared" si="256"/>
        <v>-112</v>
      </c>
      <c r="AQ292" s="64" t="str">
        <f t="shared" si="257"/>
        <v>N</v>
      </c>
      <c r="AR292" s="87">
        <f t="shared" si="258"/>
        <v>66</v>
      </c>
      <c r="AS292" s="93" t="str">
        <f t="shared" si="259"/>
        <v>L</v>
      </c>
      <c r="AT292" s="64" t="str">
        <f t="shared" si="260"/>
        <v>3/4</v>
      </c>
      <c r="AU292" s="64">
        <f t="shared" si="269"/>
        <v>3</v>
      </c>
      <c r="AV292" s="82">
        <f t="shared" si="261"/>
        <v>8</v>
      </c>
      <c r="AW292" s="82">
        <f t="shared" si="270"/>
        <v>0</v>
      </c>
      <c r="AX292" s="83">
        <f t="shared" si="262"/>
        <v>-72</v>
      </c>
      <c r="AY292" s="64" t="str">
        <f t="shared" si="263"/>
        <v>Y</v>
      </c>
      <c r="AZ292" s="81">
        <f t="shared" si="264"/>
        <v>8</v>
      </c>
      <c r="BA292" s="81">
        <f t="shared" si="271"/>
        <v>0</v>
      </c>
      <c r="BB292" s="85">
        <f t="shared" si="265"/>
        <v>-92</v>
      </c>
      <c r="BC292" s="64" t="str">
        <f t="shared" si="266"/>
        <v>Y</v>
      </c>
      <c r="BD292" s="87">
        <f t="shared" si="272"/>
        <v>52</v>
      </c>
    </row>
    <row r="293" spans="1:56">
      <c r="A293" s="197">
        <f t="shared" si="267"/>
        <v>283</v>
      </c>
      <c r="B293" s="198">
        <f>Data!B293</f>
        <v>33</v>
      </c>
      <c r="D293" s="73">
        <f t="shared" si="238"/>
        <v>6</v>
      </c>
      <c r="F293" s="86">
        <f t="shared" si="288"/>
        <v>1</v>
      </c>
      <c r="G293" s="86" t="str">
        <f t="shared" si="239"/>
        <v xml:space="preserve"> </v>
      </c>
      <c r="H293" s="64" t="str">
        <f t="shared" si="240"/>
        <v>Y</v>
      </c>
      <c r="I293" s="64" t="str">
        <f t="shared" si="241"/>
        <v>1/6</v>
      </c>
      <c r="J293" s="64">
        <f t="shared" si="242"/>
        <v>1</v>
      </c>
      <c r="K293" s="82">
        <f t="shared" si="287"/>
        <v>2</v>
      </c>
      <c r="L293" s="82">
        <f t="shared" si="289"/>
        <v>0</v>
      </c>
      <c r="M293" s="83">
        <f t="shared" si="290"/>
        <v>24</v>
      </c>
      <c r="N293" s="64" t="str">
        <f t="shared" si="268"/>
        <v>N</v>
      </c>
      <c r="O293" s="81">
        <f t="shared" si="283"/>
        <v>8</v>
      </c>
      <c r="P293" s="81">
        <f t="shared" si="284"/>
        <v>0</v>
      </c>
      <c r="Q293" s="85">
        <f t="shared" si="285"/>
        <v>-30</v>
      </c>
      <c r="R293" s="64" t="str">
        <f t="shared" si="286"/>
        <v>Y</v>
      </c>
      <c r="S293" s="87">
        <f t="shared" si="273"/>
        <v>56</v>
      </c>
      <c r="T293" s="86" t="str">
        <f t="shared" si="243"/>
        <v xml:space="preserve"> </v>
      </c>
      <c r="U293" s="64" t="str">
        <f t="shared" si="244"/>
        <v>Y</v>
      </c>
      <c r="V293" s="64" t="str">
        <f t="shared" si="245"/>
        <v>1/6</v>
      </c>
      <c r="W293" s="64">
        <f t="shared" si="246"/>
        <v>1</v>
      </c>
      <c r="X293" s="82">
        <f t="shared" si="274"/>
        <v>8</v>
      </c>
      <c r="Y293" s="82">
        <f t="shared" si="275"/>
        <v>0</v>
      </c>
      <c r="Z293" s="83">
        <f t="shared" si="276"/>
        <v>-104</v>
      </c>
      <c r="AA293" s="64" t="str">
        <f t="shared" si="277"/>
        <v>Y</v>
      </c>
      <c r="AB293" s="81">
        <f t="shared" si="278"/>
        <v>8</v>
      </c>
      <c r="AC293" s="81">
        <f t="shared" si="279"/>
        <v>0</v>
      </c>
      <c r="AD293" s="85">
        <f t="shared" si="280"/>
        <v>-104</v>
      </c>
      <c r="AE293" s="64" t="str">
        <f t="shared" si="281"/>
        <v>Y</v>
      </c>
      <c r="AF293" s="87">
        <f t="shared" si="282"/>
        <v>54</v>
      </c>
      <c r="AG293" s="93" t="str">
        <f t="shared" si="247"/>
        <v>W</v>
      </c>
      <c r="AH293" s="64" t="str">
        <f t="shared" si="248"/>
        <v>1/6</v>
      </c>
      <c r="AI293" s="64">
        <f t="shared" si="249"/>
        <v>1</v>
      </c>
      <c r="AJ293" s="82">
        <f t="shared" si="250"/>
        <v>2</v>
      </c>
      <c r="AK293" s="82">
        <f t="shared" si="251"/>
        <v>12</v>
      </c>
      <c r="AL293" s="83">
        <f t="shared" si="252"/>
        <v>76</v>
      </c>
      <c r="AM293" s="64" t="str">
        <f t="shared" si="253"/>
        <v>N</v>
      </c>
      <c r="AN293" s="81">
        <f t="shared" si="254"/>
        <v>2</v>
      </c>
      <c r="AO293" s="81">
        <f t="shared" si="255"/>
        <v>12</v>
      </c>
      <c r="AP293" s="85">
        <f t="shared" si="256"/>
        <v>-102</v>
      </c>
      <c r="AQ293" s="64" t="str">
        <f t="shared" si="257"/>
        <v>N</v>
      </c>
      <c r="AR293" s="87">
        <f t="shared" si="258"/>
        <v>66</v>
      </c>
      <c r="AS293" s="93" t="str">
        <f t="shared" si="259"/>
        <v>W</v>
      </c>
      <c r="AT293" s="64" t="str">
        <f t="shared" si="260"/>
        <v>1/6</v>
      </c>
      <c r="AU293" s="64">
        <f t="shared" si="269"/>
        <v>1</v>
      </c>
      <c r="AV293" s="82">
        <f t="shared" si="261"/>
        <v>8</v>
      </c>
      <c r="AW293" s="82">
        <f t="shared" si="270"/>
        <v>24</v>
      </c>
      <c r="AX293" s="83">
        <f t="shared" si="262"/>
        <v>-56</v>
      </c>
      <c r="AY293" s="64" t="str">
        <f t="shared" si="263"/>
        <v>Y</v>
      </c>
      <c r="AZ293" s="81">
        <f t="shared" si="264"/>
        <v>8</v>
      </c>
      <c r="BA293" s="81">
        <f t="shared" si="271"/>
        <v>24</v>
      </c>
      <c r="BB293" s="85">
        <f t="shared" si="265"/>
        <v>-76</v>
      </c>
      <c r="BC293" s="64" t="str">
        <f t="shared" si="266"/>
        <v>Y</v>
      </c>
      <c r="BD293" s="87">
        <f t="shared" si="272"/>
        <v>52</v>
      </c>
    </row>
    <row r="294" spans="1:56">
      <c r="A294" s="197">
        <f t="shared" si="267"/>
        <v>284</v>
      </c>
      <c r="B294" s="198">
        <f>Data!B294</f>
        <v>31</v>
      </c>
      <c r="D294" s="73">
        <f t="shared" si="238"/>
        <v>6</v>
      </c>
      <c r="F294" s="86">
        <f t="shared" si="288"/>
        <v>2</v>
      </c>
      <c r="G294" s="86" t="str">
        <f t="shared" si="239"/>
        <v>W</v>
      </c>
      <c r="H294" s="64" t="str">
        <f t="shared" si="240"/>
        <v>N</v>
      </c>
      <c r="I294" s="64" t="str">
        <f t="shared" si="241"/>
        <v xml:space="preserve"> </v>
      </c>
      <c r="J294" s="64" t="str">
        <f t="shared" si="242"/>
        <v xml:space="preserve"> </v>
      </c>
      <c r="K294" s="82" t="str">
        <f t="shared" si="287"/>
        <v>0</v>
      </c>
      <c r="L294" s="82">
        <f t="shared" si="289"/>
        <v>6</v>
      </c>
      <c r="M294" s="83">
        <f t="shared" si="290"/>
        <v>30</v>
      </c>
      <c r="N294" s="64" t="str">
        <f t="shared" si="268"/>
        <v>N</v>
      </c>
      <c r="O294" s="81" t="str">
        <f t="shared" si="283"/>
        <v>0</v>
      </c>
      <c r="P294" s="81">
        <f t="shared" si="284"/>
        <v>24</v>
      </c>
      <c r="Q294" s="85">
        <f t="shared" si="285"/>
        <v>-6</v>
      </c>
      <c r="R294" s="64" t="str">
        <f t="shared" si="286"/>
        <v>Y</v>
      </c>
      <c r="S294" s="87">
        <f t="shared" si="273"/>
        <v>56</v>
      </c>
      <c r="T294" s="86" t="str">
        <f t="shared" si="243"/>
        <v>W</v>
      </c>
      <c r="U294" s="64" t="str">
        <f t="shared" si="244"/>
        <v>N</v>
      </c>
      <c r="V294" s="64" t="str">
        <f t="shared" si="245"/>
        <v xml:space="preserve"> </v>
      </c>
      <c r="W294" s="64" t="str">
        <f t="shared" si="246"/>
        <v xml:space="preserve"> </v>
      </c>
      <c r="X294" s="82" t="str">
        <f t="shared" si="274"/>
        <v>0</v>
      </c>
      <c r="Y294" s="82">
        <f t="shared" si="275"/>
        <v>24</v>
      </c>
      <c r="Z294" s="83">
        <f t="shared" si="276"/>
        <v>-80</v>
      </c>
      <c r="AA294" s="64" t="str">
        <f t="shared" si="277"/>
        <v>Y</v>
      </c>
      <c r="AB294" s="81" t="str">
        <f t="shared" si="278"/>
        <v>0</v>
      </c>
      <c r="AC294" s="81">
        <f t="shared" si="279"/>
        <v>24</v>
      </c>
      <c r="AD294" s="85">
        <f t="shared" si="280"/>
        <v>-80</v>
      </c>
      <c r="AE294" s="64" t="str">
        <f t="shared" si="281"/>
        <v>Y</v>
      </c>
      <c r="AF294" s="87">
        <f t="shared" si="282"/>
        <v>54</v>
      </c>
      <c r="AG294" s="93" t="str">
        <f t="shared" si="247"/>
        <v>W</v>
      </c>
      <c r="AH294" s="64" t="str">
        <f t="shared" si="248"/>
        <v>1/6</v>
      </c>
      <c r="AI294" s="64">
        <f t="shared" si="249"/>
        <v>1</v>
      </c>
      <c r="AJ294" s="82">
        <f t="shared" si="250"/>
        <v>2</v>
      </c>
      <c r="AK294" s="82">
        <f t="shared" si="251"/>
        <v>6</v>
      </c>
      <c r="AL294" s="83">
        <f t="shared" si="252"/>
        <v>80</v>
      </c>
      <c r="AM294" s="64" t="str">
        <f t="shared" si="253"/>
        <v>N</v>
      </c>
      <c r="AN294" s="81">
        <f t="shared" si="254"/>
        <v>2</v>
      </c>
      <c r="AO294" s="81">
        <f t="shared" si="255"/>
        <v>6</v>
      </c>
      <c r="AP294" s="85">
        <f t="shared" si="256"/>
        <v>-98</v>
      </c>
      <c r="AQ294" s="64" t="str">
        <f t="shared" si="257"/>
        <v>N</v>
      </c>
      <c r="AR294" s="87">
        <f t="shared" si="258"/>
        <v>66</v>
      </c>
      <c r="AS294" s="93" t="str">
        <f t="shared" si="259"/>
        <v>W</v>
      </c>
      <c r="AT294" s="64" t="str">
        <f t="shared" si="260"/>
        <v>1/6</v>
      </c>
      <c r="AU294" s="64">
        <f t="shared" si="269"/>
        <v>1</v>
      </c>
      <c r="AV294" s="82">
        <f t="shared" si="261"/>
        <v>8</v>
      </c>
      <c r="AW294" s="82">
        <f t="shared" si="270"/>
        <v>24</v>
      </c>
      <c r="AX294" s="83">
        <f t="shared" si="262"/>
        <v>-40</v>
      </c>
      <c r="AY294" s="64" t="str">
        <f t="shared" si="263"/>
        <v>Y</v>
      </c>
      <c r="AZ294" s="81">
        <f t="shared" si="264"/>
        <v>8</v>
      </c>
      <c r="BA294" s="81">
        <f t="shared" si="271"/>
        <v>24</v>
      </c>
      <c r="BB294" s="85">
        <f t="shared" si="265"/>
        <v>-60</v>
      </c>
      <c r="BC294" s="64" t="str">
        <f t="shared" si="266"/>
        <v>Y</v>
      </c>
      <c r="BD294" s="87">
        <f t="shared" si="272"/>
        <v>52</v>
      </c>
    </row>
    <row r="295" spans="1:56">
      <c r="A295" s="197">
        <f t="shared" si="267"/>
        <v>285</v>
      </c>
      <c r="B295" s="198">
        <f>Data!B295</f>
        <v>16</v>
      </c>
      <c r="D295" s="73">
        <f t="shared" si="238"/>
        <v>3</v>
      </c>
      <c r="F295" s="86">
        <f t="shared" si="288"/>
        <v>3</v>
      </c>
      <c r="G295" s="86" t="str">
        <f t="shared" si="239"/>
        <v xml:space="preserve"> </v>
      </c>
      <c r="H295" s="64" t="str">
        <f t="shared" si="240"/>
        <v>N</v>
      </c>
      <c r="I295" s="64" t="str">
        <f t="shared" si="241"/>
        <v xml:space="preserve"> </v>
      </c>
      <c r="J295" s="64" t="str">
        <f t="shared" si="242"/>
        <v xml:space="preserve"> </v>
      </c>
      <c r="K295" s="82" t="str">
        <f t="shared" si="287"/>
        <v>0</v>
      </c>
      <c r="L295" s="82">
        <f t="shared" si="289"/>
        <v>0</v>
      </c>
      <c r="M295" s="83">
        <f t="shared" si="290"/>
        <v>30</v>
      </c>
      <c r="N295" s="64" t="str">
        <f t="shared" si="268"/>
        <v>N</v>
      </c>
      <c r="O295" s="81" t="str">
        <f t="shared" si="283"/>
        <v>0</v>
      </c>
      <c r="P295" s="81">
        <f t="shared" si="284"/>
        <v>0</v>
      </c>
      <c r="Q295" s="85">
        <f t="shared" si="285"/>
        <v>-6</v>
      </c>
      <c r="R295" s="64" t="str">
        <f t="shared" si="286"/>
        <v>Y</v>
      </c>
      <c r="S295" s="87">
        <f t="shared" si="273"/>
        <v>56</v>
      </c>
      <c r="T295" s="86" t="str">
        <f t="shared" si="243"/>
        <v xml:space="preserve"> </v>
      </c>
      <c r="U295" s="64" t="str">
        <f t="shared" si="244"/>
        <v>N</v>
      </c>
      <c r="V295" s="64" t="str">
        <f t="shared" si="245"/>
        <v xml:space="preserve"> </v>
      </c>
      <c r="W295" s="64" t="str">
        <f t="shared" si="246"/>
        <v xml:space="preserve"> </v>
      </c>
      <c r="X295" s="82" t="str">
        <f t="shared" si="274"/>
        <v>0</v>
      </c>
      <c r="Y295" s="82">
        <f t="shared" si="275"/>
        <v>0</v>
      </c>
      <c r="Z295" s="83">
        <f t="shared" si="276"/>
        <v>-80</v>
      </c>
      <c r="AA295" s="64" t="str">
        <f t="shared" si="277"/>
        <v>Y</v>
      </c>
      <c r="AB295" s="81" t="str">
        <f t="shared" si="278"/>
        <v>0</v>
      </c>
      <c r="AC295" s="81">
        <f t="shared" si="279"/>
        <v>0</v>
      </c>
      <c r="AD295" s="85">
        <f t="shared" si="280"/>
        <v>-80</v>
      </c>
      <c r="AE295" s="64" t="str">
        <f t="shared" si="281"/>
        <v>Y</v>
      </c>
      <c r="AF295" s="87">
        <f t="shared" si="282"/>
        <v>54</v>
      </c>
      <c r="AG295" s="93" t="str">
        <f t="shared" si="247"/>
        <v>W</v>
      </c>
      <c r="AH295" s="64" t="str">
        <f t="shared" si="248"/>
        <v>1/6</v>
      </c>
      <c r="AI295" s="64">
        <f t="shared" si="249"/>
        <v>1</v>
      </c>
      <c r="AJ295" s="82">
        <f t="shared" si="250"/>
        <v>2</v>
      </c>
      <c r="AK295" s="82">
        <f t="shared" si="251"/>
        <v>6</v>
      </c>
      <c r="AL295" s="83">
        <f t="shared" si="252"/>
        <v>84</v>
      </c>
      <c r="AM295" s="64" t="str">
        <f t="shared" si="253"/>
        <v>N</v>
      </c>
      <c r="AN295" s="81">
        <f t="shared" si="254"/>
        <v>2</v>
      </c>
      <c r="AO295" s="81">
        <f t="shared" si="255"/>
        <v>6</v>
      </c>
      <c r="AP295" s="85">
        <f t="shared" si="256"/>
        <v>-94</v>
      </c>
      <c r="AQ295" s="64" t="str">
        <f t="shared" si="257"/>
        <v>N</v>
      </c>
      <c r="AR295" s="87">
        <f t="shared" si="258"/>
        <v>66</v>
      </c>
      <c r="AS295" s="93" t="str">
        <f t="shared" si="259"/>
        <v>W</v>
      </c>
      <c r="AT295" s="64" t="str">
        <f t="shared" si="260"/>
        <v>1/6</v>
      </c>
      <c r="AU295" s="64">
        <f t="shared" si="269"/>
        <v>1</v>
      </c>
      <c r="AV295" s="82">
        <f t="shared" si="261"/>
        <v>8</v>
      </c>
      <c r="AW295" s="82">
        <f t="shared" si="270"/>
        <v>24</v>
      </c>
      <c r="AX295" s="83">
        <f t="shared" si="262"/>
        <v>-24</v>
      </c>
      <c r="AY295" s="64" t="str">
        <f t="shared" si="263"/>
        <v>Y</v>
      </c>
      <c r="AZ295" s="81">
        <f t="shared" si="264"/>
        <v>8</v>
      </c>
      <c r="BA295" s="81">
        <f t="shared" si="271"/>
        <v>24</v>
      </c>
      <c r="BB295" s="85">
        <f t="shared" si="265"/>
        <v>-44</v>
      </c>
      <c r="BC295" s="64" t="str">
        <f t="shared" si="266"/>
        <v>Y</v>
      </c>
      <c r="BD295" s="87">
        <f t="shared" si="272"/>
        <v>52</v>
      </c>
    </row>
    <row r="296" spans="1:56">
      <c r="A296" s="197">
        <f t="shared" si="267"/>
        <v>286</v>
      </c>
      <c r="B296" s="198">
        <f>Data!B296</f>
        <v>22</v>
      </c>
      <c r="D296" s="73">
        <f t="shared" si="238"/>
        <v>4</v>
      </c>
      <c r="F296" s="86">
        <f t="shared" si="288"/>
        <v>4</v>
      </c>
      <c r="G296" s="86" t="str">
        <f t="shared" si="239"/>
        <v xml:space="preserve"> </v>
      </c>
      <c r="H296" s="64" t="str">
        <f t="shared" si="240"/>
        <v>N</v>
      </c>
      <c r="I296" s="64" t="str">
        <f t="shared" si="241"/>
        <v xml:space="preserve"> </v>
      </c>
      <c r="J296" s="64" t="str">
        <f t="shared" si="242"/>
        <v xml:space="preserve"> </v>
      </c>
      <c r="K296" s="82" t="str">
        <f t="shared" si="287"/>
        <v>0</v>
      </c>
      <c r="L296" s="82">
        <f t="shared" si="289"/>
        <v>0</v>
      </c>
      <c r="M296" s="83">
        <f t="shared" si="290"/>
        <v>30</v>
      </c>
      <c r="N296" s="64" t="str">
        <f t="shared" si="268"/>
        <v>N</v>
      </c>
      <c r="O296" s="81" t="str">
        <f t="shared" si="283"/>
        <v>0</v>
      </c>
      <c r="P296" s="81">
        <f t="shared" si="284"/>
        <v>0</v>
      </c>
      <c r="Q296" s="85">
        <f t="shared" si="285"/>
        <v>-6</v>
      </c>
      <c r="R296" s="64" t="str">
        <f t="shared" si="286"/>
        <v>Y</v>
      </c>
      <c r="S296" s="87">
        <f t="shared" si="273"/>
        <v>56</v>
      </c>
      <c r="T296" s="86" t="str">
        <f t="shared" si="243"/>
        <v xml:space="preserve"> </v>
      </c>
      <c r="U296" s="64" t="str">
        <f t="shared" si="244"/>
        <v>N</v>
      </c>
      <c r="V296" s="64" t="str">
        <f t="shared" si="245"/>
        <v xml:space="preserve"> </v>
      </c>
      <c r="W296" s="64" t="str">
        <f t="shared" si="246"/>
        <v xml:space="preserve"> </v>
      </c>
      <c r="X296" s="82" t="str">
        <f t="shared" si="274"/>
        <v>0</v>
      </c>
      <c r="Y296" s="82">
        <f t="shared" si="275"/>
        <v>0</v>
      </c>
      <c r="Z296" s="83">
        <f t="shared" si="276"/>
        <v>-80</v>
      </c>
      <c r="AA296" s="64" t="str">
        <f t="shared" si="277"/>
        <v>Y</v>
      </c>
      <c r="AB296" s="81" t="str">
        <f t="shared" si="278"/>
        <v>0</v>
      </c>
      <c r="AC296" s="81">
        <f t="shared" si="279"/>
        <v>0</v>
      </c>
      <c r="AD296" s="85">
        <f t="shared" si="280"/>
        <v>-80</v>
      </c>
      <c r="AE296" s="64" t="str">
        <f t="shared" si="281"/>
        <v>Y</v>
      </c>
      <c r="AF296" s="87">
        <f t="shared" si="282"/>
        <v>54</v>
      </c>
      <c r="AG296" s="93" t="str">
        <f t="shared" si="247"/>
        <v>L</v>
      </c>
      <c r="AH296" s="64" t="str">
        <f t="shared" si="248"/>
        <v>2/5</v>
      </c>
      <c r="AI296" s="64">
        <f t="shared" si="249"/>
        <v>2</v>
      </c>
      <c r="AJ296" s="82">
        <f t="shared" si="250"/>
        <v>2</v>
      </c>
      <c r="AK296" s="82">
        <f t="shared" si="251"/>
        <v>0</v>
      </c>
      <c r="AL296" s="83">
        <f t="shared" si="252"/>
        <v>82</v>
      </c>
      <c r="AM296" s="64" t="str">
        <f t="shared" si="253"/>
        <v>N</v>
      </c>
      <c r="AN296" s="81">
        <f t="shared" si="254"/>
        <v>2</v>
      </c>
      <c r="AO296" s="81">
        <f t="shared" si="255"/>
        <v>0</v>
      </c>
      <c r="AP296" s="85">
        <f t="shared" si="256"/>
        <v>-96</v>
      </c>
      <c r="AQ296" s="64" t="str">
        <f t="shared" si="257"/>
        <v>N</v>
      </c>
      <c r="AR296" s="87">
        <f t="shared" si="258"/>
        <v>66</v>
      </c>
      <c r="AS296" s="93" t="str">
        <f t="shared" si="259"/>
        <v>L</v>
      </c>
      <c r="AT296" s="64" t="str">
        <f t="shared" si="260"/>
        <v>2/5</v>
      </c>
      <c r="AU296" s="64">
        <f t="shared" si="269"/>
        <v>2</v>
      </c>
      <c r="AV296" s="82">
        <f t="shared" si="261"/>
        <v>8</v>
      </c>
      <c r="AW296" s="82">
        <f t="shared" si="270"/>
        <v>0</v>
      </c>
      <c r="AX296" s="83">
        <f t="shared" si="262"/>
        <v>-32</v>
      </c>
      <c r="AY296" s="64" t="str">
        <f t="shared" si="263"/>
        <v>Y</v>
      </c>
      <c r="AZ296" s="81">
        <f t="shared" si="264"/>
        <v>8</v>
      </c>
      <c r="BA296" s="81">
        <f t="shared" si="271"/>
        <v>0</v>
      </c>
      <c r="BB296" s="85">
        <f t="shared" si="265"/>
        <v>-52</v>
      </c>
      <c r="BC296" s="64" t="str">
        <f t="shared" si="266"/>
        <v>Y</v>
      </c>
      <c r="BD296" s="87">
        <f t="shared" si="272"/>
        <v>52</v>
      </c>
    </row>
    <row r="297" spans="1:56">
      <c r="A297" s="197">
        <f t="shared" si="267"/>
        <v>287</v>
      </c>
      <c r="B297" s="198">
        <f>Data!B297</f>
        <v>11</v>
      </c>
      <c r="D297" s="73">
        <f t="shared" si="238"/>
        <v>2</v>
      </c>
      <c r="F297" s="86">
        <f t="shared" si="288"/>
        <v>5</v>
      </c>
      <c r="G297" s="86" t="str">
        <f t="shared" si="239"/>
        <v xml:space="preserve"> </v>
      </c>
      <c r="H297" s="64" t="str">
        <f t="shared" si="240"/>
        <v>N</v>
      </c>
      <c r="I297" s="64" t="str">
        <f t="shared" si="241"/>
        <v xml:space="preserve"> </v>
      </c>
      <c r="J297" s="64" t="str">
        <f t="shared" si="242"/>
        <v xml:space="preserve"> </v>
      </c>
      <c r="K297" s="82" t="str">
        <f t="shared" si="287"/>
        <v>0</v>
      </c>
      <c r="L297" s="82">
        <f t="shared" si="289"/>
        <v>0</v>
      </c>
      <c r="M297" s="83">
        <f t="shared" si="290"/>
        <v>30</v>
      </c>
      <c r="N297" s="64" t="str">
        <f t="shared" si="268"/>
        <v>N</v>
      </c>
      <c r="O297" s="81" t="str">
        <f t="shared" si="283"/>
        <v>0</v>
      </c>
      <c r="P297" s="81">
        <f t="shared" si="284"/>
        <v>0</v>
      </c>
      <c r="Q297" s="85">
        <f t="shared" si="285"/>
        <v>-6</v>
      </c>
      <c r="R297" s="64" t="str">
        <f t="shared" si="286"/>
        <v>Y</v>
      </c>
      <c r="S297" s="87">
        <f t="shared" si="273"/>
        <v>56</v>
      </c>
      <c r="T297" s="86" t="str">
        <f t="shared" si="243"/>
        <v xml:space="preserve"> </v>
      </c>
      <c r="U297" s="64" t="str">
        <f t="shared" si="244"/>
        <v>N</v>
      </c>
      <c r="V297" s="64" t="str">
        <f t="shared" si="245"/>
        <v xml:space="preserve"> </v>
      </c>
      <c r="W297" s="64" t="str">
        <f t="shared" si="246"/>
        <v xml:space="preserve"> </v>
      </c>
      <c r="X297" s="82" t="str">
        <f t="shared" si="274"/>
        <v>0</v>
      </c>
      <c r="Y297" s="82">
        <f t="shared" si="275"/>
        <v>0</v>
      </c>
      <c r="Z297" s="83">
        <f t="shared" si="276"/>
        <v>-80</v>
      </c>
      <c r="AA297" s="64" t="str">
        <f t="shared" si="277"/>
        <v>Y</v>
      </c>
      <c r="AB297" s="81" t="str">
        <f t="shared" si="278"/>
        <v>0</v>
      </c>
      <c r="AC297" s="81">
        <f t="shared" si="279"/>
        <v>0</v>
      </c>
      <c r="AD297" s="85">
        <f t="shared" si="280"/>
        <v>-80</v>
      </c>
      <c r="AE297" s="64" t="str">
        <f t="shared" si="281"/>
        <v>Y</v>
      </c>
      <c r="AF297" s="87">
        <f t="shared" si="282"/>
        <v>54</v>
      </c>
      <c r="AG297" s="93" t="str">
        <f t="shared" si="247"/>
        <v>L</v>
      </c>
      <c r="AH297" s="64" t="str">
        <f t="shared" si="248"/>
        <v>3/4</v>
      </c>
      <c r="AI297" s="64">
        <f t="shared" si="249"/>
        <v>3</v>
      </c>
      <c r="AJ297" s="82">
        <f t="shared" si="250"/>
        <v>4</v>
      </c>
      <c r="AK297" s="82">
        <f t="shared" si="251"/>
        <v>0</v>
      </c>
      <c r="AL297" s="83">
        <f t="shared" si="252"/>
        <v>78</v>
      </c>
      <c r="AM297" s="64" t="str">
        <f t="shared" si="253"/>
        <v>N</v>
      </c>
      <c r="AN297" s="81">
        <f t="shared" si="254"/>
        <v>4</v>
      </c>
      <c r="AO297" s="81">
        <f t="shared" si="255"/>
        <v>0</v>
      </c>
      <c r="AP297" s="85">
        <f t="shared" si="256"/>
        <v>-100</v>
      </c>
      <c r="AQ297" s="64" t="str">
        <f t="shared" si="257"/>
        <v>N</v>
      </c>
      <c r="AR297" s="87">
        <f t="shared" si="258"/>
        <v>66</v>
      </c>
      <c r="AS297" s="93" t="str">
        <f t="shared" si="259"/>
        <v>L</v>
      </c>
      <c r="AT297" s="64" t="str">
        <f t="shared" si="260"/>
        <v>3/4</v>
      </c>
      <c r="AU297" s="64">
        <f t="shared" si="269"/>
        <v>3</v>
      </c>
      <c r="AV297" s="82">
        <f t="shared" si="261"/>
        <v>8</v>
      </c>
      <c r="AW297" s="82">
        <f t="shared" si="270"/>
        <v>0</v>
      </c>
      <c r="AX297" s="83">
        <f t="shared" si="262"/>
        <v>-40</v>
      </c>
      <c r="AY297" s="64" t="str">
        <f t="shared" si="263"/>
        <v>Y</v>
      </c>
      <c r="AZ297" s="81">
        <f t="shared" si="264"/>
        <v>8</v>
      </c>
      <c r="BA297" s="81">
        <f t="shared" si="271"/>
        <v>0</v>
      </c>
      <c r="BB297" s="85">
        <f t="shared" si="265"/>
        <v>-60</v>
      </c>
      <c r="BC297" s="64" t="str">
        <f t="shared" si="266"/>
        <v>Y</v>
      </c>
      <c r="BD297" s="87">
        <f t="shared" si="272"/>
        <v>52</v>
      </c>
    </row>
    <row r="298" spans="1:56">
      <c r="A298" s="197">
        <f t="shared" si="267"/>
        <v>288</v>
      </c>
      <c r="B298" s="198">
        <f>Data!B298</f>
        <v>11</v>
      </c>
      <c r="D298" s="73">
        <f t="shared" si="238"/>
        <v>2</v>
      </c>
      <c r="F298" s="86">
        <f t="shared" si="288"/>
        <v>6</v>
      </c>
      <c r="G298" s="86" t="str">
        <f t="shared" si="239"/>
        <v xml:space="preserve"> </v>
      </c>
      <c r="H298" s="64" t="str">
        <f t="shared" si="240"/>
        <v>N</v>
      </c>
      <c r="I298" s="64" t="str">
        <f t="shared" si="241"/>
        <v xml:space="preserve"> </v>
      </c>
      <c r="J298" s="64" t="str">
        <f t="shared" si="242"/>
        <v xml:space="preserve"> </v>
      </c>
      <c r="K298" s="82" t="str">
        <f t="shared" si="287"/>
        <v>0</v>
      </c>
      <c r="L298" s="82">
        <f t="shared" si="289"/>
        <v>0</v>
      </c>
      <c r="M298" s="83">
        <f t="shared" si="290"/>
        <v>30</v>
      </c>
      <c r="N298" s="64" t="str">
        <f t="shared" si="268"/>
        <v>N</v>
      </c>
      <c r="O298" s="81" t="str">
        <f t="shared" si="283"/>
        <v>0</v>
      </c>
      <c r="P298" s="81">
        <f t="shared" si="284"/>
        <v>0</v>
      </c>
      <c r="Q298" s="85">
        <f t="shared" si="285"/>
        <v>-6</v>
      </c>
      <c r="R298" s="64" t="str">
        <f t="shared" si="286"/>
        <v>Y</v>
      </c>
      <c r="S298" s="87">
        <f t="shared" si="273"/>
        <v>56</v>
      </c>
      <c r="T298" s="86" t="str">
        <f t="shared" si="243"/>
        <v xml:space="preserve"> </v>
      </c>
      <c r="U298" s="64" t="str">
        <f t="shared" si="244"/>
        <v>N</v>
      </c>
      <c r="V298" s="64" t="str">
        <f t="shared" si="245"/>
        <v xml:space="preserve"> </v>
      </c>
      <c r="W298" s="64" t="str">
        <f t="shared" si="246"/>
        <v xml:space="preserve"> </v>
      </c>
      <c r="X298" s="82" t="str">
        <f t="shared" si="274"/>
        <v>0</v>
      </c>
      <c r="Y298" s="82">
        <f t="shared" si="275"/>
        <v>0</v>
      </c>
      <c r="Z298" s="83">
        <f t="shared" si="276"/>
        <v>-80</v>
      </c>
      <c r="AA298" s="64" t="str">
        <f t="shared" si="277"/>
        <v>Y</v>
      </c>
      <c r="AB298" s="81" t="str">
        <f t="shared" si="278"/>
        <v>0</v>
      </c>
      <c r="AC298" s="81">
        <f t="shared" si="279"/>
        <v>0</v>
      </c>
      <c r="AD298" s="85">
        <f t="shared" si="280"/>
        <v>-80</v>
      </c>
      <c r="AE298" s="64" t="str">
        <f t="shared" si="281"/>
        <v>Y</v>
      </c>
      <c r="AF298" s="87">
        <f t="shared" si="282"/>
        <v>54</v>
      </c>
      <c r="AG298" s="93" t="str">
        <f t="shared" si="247"/>
        <v>L</v>
      </c>
      <c r="AH298" s="64" t="str">
        <f t="shared" si="248"/>
        <v>3/4</v>
      </c>
      <c r="AI298" s="64">
        <f t="shared" si="249"/>
        <v>4</v>
      </c>
      <c r="AJ298" s="82">
        <f t="shared" si="250"/>
        <v>6</v>
      </c>
      <c r="AK298" s="82">
        <f t="shared" si="251"/>
        <v>0</v>
      </c>
      <c r="AL298" s="83">
        <f t="shared" si="252"/>
        <v>72</v>
      </c>
      <c r="AM298" s="64" t="str">
        <f t="shared" si="253"/>
        <v>N</v>
      </c>
      <c r="AN298" s="81">
        <f t="shared" si="254"/>
        <v>6</v>
      </c>
      <c r="AO298" s="81">
        <f t="shared" si="255"/>
        <v>0</v>
      </c>
      <c r="AP298" s="85">
        <f t="shared" si="256"/>
        <v>-106</v>
      </c>
      <c r="AQ298" s="64" t="str">
        <f t="shared" si="257"/>
        <v>N</v>
      </c>
      <c r="AR298" s="87">
        <f t="shared" si="258"/>
        <v>66</v>
      </c>
      <c r="AS298" s="93" t="str">
        <f t="shared" si="259"/>
        <v>L</v>
      </c>
      <c r="AT298" s="64" t="str">
        <f t="shared" si="260"/>
        <v>1/6</v>
      </c>
      <c r="AU298" s="64">
        <f t="shared" si="269"/>
        <v>4</v>
      </c>
      <c r="AV298" s="82">
        <f t="shared" si="261"/>
        <v>8</v>
      </c>
      <c r="AW298" s="82">
        <f t="shared" si="270"/>
        <v>0</v>
      </c>
      <c r="AX298" s="83">
        <f t="shared" si="262"/>
        <v>-48</v>
      </c>
      <c r="AY298" s="64" t="str">
        <f t="shared" si="263"/>
        <v>Y</v>
      </c>
      <c r="AZ298" s="81">
        <f t="shared" si="264"/>
        <v>8</v>
      </c>
      <c r="BA298" s="81">
        <f t="shared" si="271"/>
        <v>0</v>
      </c>
      <c r="BB298" s="85">
        <f t="shared" si="265"/>
        <v>-68</v>
      </c>
      <c r="BC298" s="64" t="str">
        <f t="shared" si="266"/>
        <v>Y</v>
      </c>
      <c r="BD298" s="87">
        <f t="shared" si="272"/>
        <v>52</v>
      </c>
    </row>
    <row r="299" spans="1:56">
      <c r="A299" s="197">
        <f t="shared" si="267"/>
        <v>289</v>
      </c>
      <c r="B299" s="198">
        <f>Data!B299</f>
        <v>0</v>
      </c>
      <c r="D299" s="73">
        <f t="shared" si="238"/>
        <v>0</v>
      </c>
      <c r="F299" s="86">
        <f t="shared" si="288"/>
        <v>1</v>
      </c>
      <c r="G299" s="86" t="str">
        <f t="shared" si="239"/>
        <v xml:space="preserve"> </v>
      </c>
      <c r="H299" s="64" t="str">
        <f t="shared" si="240"/>
        <v>Y</v>
      </c>
      <c r="I299" s="64" t="str">
        <f t="shared" si="241"/>
        <v>1/6</v>
      </c>
      <c r="J299" s="64">
        <f t="shared" si="242"/>
        <v>1</v>
      </c>
      <c r="K299" s="82">
        <f t="shared" si="287"/>
        <v>2</v>
      </c>
      <c r="L299" s="82">
        <f t="shared" si="289"/>
        <v>0</v>
      </c>
      <c r="M299" s="83">
        <f t="shared" si="290"/>
        <v>28</v>
      </c>
      <c r="N299" s="64" t="str">
        <f t="shared" si="268"/>
        <v>N</v>
      </c>
      <c r="O299" s="81">
        <f t="shared" si="283"/>
        <v>8</v>
      </c>
      <c r="P299" s="81">
        <f t="shared" si="284"/>
        <v>0</v>
      </c>
      <c r="Q299" s="85">
        <f t="shared" si="285"/>
        <v>-14</v>
      </c>
      <c r="R299" s="64" t="str">
        <f t="shared" si="286"/>
        <v>Y</v>
      </c>
      <c r="S299" s="87">
        <f t="shared" si="273"/>
        <v>56</v>
      </c>
      <c r="T299" s="86" t="str">
        <f t="shared" si="243"/>
        <v xml:space="preserve"> </v>
      </c>
      <c r="U299" s="64" t="str">
        <f t="shared" si="244"/>
        <v>Y</v>
      </c>
      <c r="V299" s="64" t="str">
        <f t="shared" si="245"/>
        <v>1/6</v>
      </c>
      <c r="W299" s="64">
        <f t="shared" si="246"/>
        <v>1</v>
      </c>
      <c r="X299" s="82">
        <f t="shared" si="274"/>
        <v>8</v>
      </c>
      <c r="Y299" s="82">
        <f t="shared" si="275"/>
        <v>0</v>
      </c>
      <c r="Z299" s="83">
        <f t="shared" si="276"/>
        <v>-88</v>
      </c>
      <c r="AA299" s="64" t="str">
        <f t="shared" si="277"/>
        <v>Y</v>
      </c>
      <c r="AB299" s="81">
        <f t="shared" si="278"/>
        <v>8</v>
      </c>
      <c r="AC299" s="81">
        <f t="shared" si="279"/>
        <v>0</v>
      </c>
      <c r="AD299" s="85">
        <f t="shared" si="280"/>
        <v>-88</v>
      </c>
      <c r="AE299" s="64" t="str">
        <f t="shared" si="281"/>
        <v>Y</v>
      </c>
      <c r="AF299" s="87">
        <f t="shared" si="282"/>
        <v>54</v>
      </c>
      <c r="AG299" s="93" t="str">
        <f t="shared" si="247"/>
        <v>L</v>
      </c>
      <c r="AH299" s="64" t="str">
        <f t="shared" si="248"/>
        <v>2/5</v>
      </c>
      <c r="AI299" s="64">
        <f t="shared" si="249"/>
        <v>5</v>
      </c>
      <c r="AJ299" s="82">
        <f t="shared" si="250"/>
        <v>8</v>
      </c>
      <c r="AK299" s="82">
        <f t="shared" si="251"/>
        <v>0</v>
      </c>
      <c r="AL299" s="83">
        <f t="shared" si="252"/>
        <v>64</v>
      </c>
      <c r="AM299" s="64" t="str">
        <f t="shared" si="253"/>
        <v>N</v>
      </c>
      <c r="AN299" s="81">
        <f t="shared" si="254"/>
        <v>8</v>
      </c>
      <c r="AO299" s="81">
        <f t="shared" si="255"/>
        <v>0</v>
      </c>
      <c r="AP299" s="85">
        <f t="shared" si="256"/>
        <v>-114</v>
      </c>
      <c r="AQ299" s="64" t="str">
        <f t="shared" si="257"/>
        <v>N</v>
      </c>
      <c r="AR299" s="87">
        <f t="shared" si="258"/>
        <v>66</v>
      </c>
      <c r="AS299" s="93" t="str">
        <f t="shared" si="259"/>
        <v>L</v>
      </c>
      <c r="AT299" s="64" t="str">
        <f t="shared" si="260"/>
        <v>2/5</v>
      </c>
      <c r="AU299" s="64">
        <f t="shared" si="269"/>
        <v>5</v>
      </c>
      <c r="AV299" s="82">
        <f t="shared" si="261"/>
        <v>8</v>
      </c>
      <c r="AW299" s="82">
        <f t="shared" si="270"/>
        <v>0</v>
      </c>
      <c r="AX299" s="83">
        <f t="shared" si="262"/>
        <v>-56</v>
      </c>
      <c r="AY299" s="64" t="str">
        <f t="shared" si="263"/>
        <v>Y</v>
      </c>
      <c r="AZ299" s="81">
        <f t="shared" si="264"/>
        <v>8</v>
      </c>
      <c r="BA299" s="81">
        <f t="shared" si="271"/>
        <v>0</v>
      </c>
      <c r="BB299" s="85">
        <f t="shared" si="265"/>
        <v>-76</v>
      </c>
      <c r="BC299" s="64" t="str">
        <f t="shared" si="266"/>
        <v>Y</v>
      </c>
      <c r="BD299" s="87">
        <f t="shared" si="272"/>
        <v>52</v>
      </c>
    </row>
    <row r="300" spans="1:56">
      <c r="A300" s="197">
        <f t="shared" si="267"/>
        <v>290</v>
      </c>
      <c r="B300" s="198">
        <f>Data!B300</f>
        <v>32</v>
      </c>
      <c r="D300" s="73">
        <f t="shared" si="238"/>
        <v>6</v>
      </c>
      <c r="F300" s="86">
        <f t="shared" si="288"/>
        <v>2</v>
      </c>
      <c r="G300" s="86" t="str">
        <f t="shared" si="239"/>
        <v>L</v>
      </c>
      <c r="H300" s="64" t="str">
        <f t="shared" si="240"/>
        <v>Y</v>
      </c>
      <c r="I300" s="64" t="str">
        <f t="shared" si="241"/>
        <v>2/5</v>
      </c>
      <c r="J300" s="64">
        <f t="shared" si="242"/>
        <v>2</v>
      </c>
      <c r="K300" s="82">
        <f t="shared" si="287"/>
        <v>2</v>
      </c>
      <c r="L300" s="82">
        <f t="shared" si="289"/>
        <v>0</v>
      </c>
      <c r="M300" s="83">
        <f t="shared" si="290"/>
        <v>26</v>
      </c>
      <c r="N300" s="64" t="str">
        <f t="shared" si="268"/>
        <v>N</v>
      </c>
      <c r="O300" s="81">
        <f t="shared" si="283"/>
        <v>8</v>
      </c>
      <c r="P300" s="81">
        <f t="shared" si="284"/>
        <v>0</v>
      </c>
      <c r="Q300" s="85">
        <f t="shared" si="285"/>
        <v>-22</v>
      </c>
      <c r="R300" s="64" t="str">
        <f t="shared" si="286"/>
        <v>Y</v>
      </c>
      <c r="S300" s="87">
        <f t="shared" si="273"/>
        <v>56</v>
      </c>
      <c r="T300" s="86" t="str">
        <f t="shared" si="243"/>
        <v>L</v>
      </c>
      <c r="U300" s="64" t="str">
        <f t="shared" si="244"/>
        <v>Y</v>
      </c>
      <c r="V300" s="64" t="str">
        <f t="shared" si="245"/>
        <v>2/5</v>
      </c>
      <c r="W300" s="64">
        <f t="shared" si="246"/>
        <v>2</v>
      </c>
      <c r="X300" s="82">
        <f t="shared" si="274"/>
        <v>8</v>
      </c>
      <c r="Y300" s="82">
        <f t="shared" si="275"/>
        <v>0</v>
      </c>
      <c r="Z300" s="83">
        <f t="shared" si="276"/>
        <v>-96</v>
      </c>
      <c r="AA300" s="64" t="str">
        <f t="shared" si="277"/>
        <v>Y</v>
      </c>
      <c r="AB300" s="81">
        <f t="shared" si="278"/>
        <v>8</v>
      </c>
      <c r="AC300" s="81">
        <f t="shared" si="279"/>
        <v>0</v>
      </c>
      <c r="AD300" s="85">
        <f t="shared" si="280"/>
        <v>-96</v>
      </c>
      <c r="AE300" s="64" t="str">
        <f t="shared" si="281"/>
        <v>Y</v>
      </c>
      <c r="AF300" s="87">
        <f t="shared" si="282"/>
        <v>54</v>
      </c>
      <c r="AG300" s="93" t="str">
        <f t="shared" si="247"/>
        <v>L</v>
      </c>
      <c r="AH300" s="64" t="str">
        <f t="shared" si="248"/>
        <v>1/6</v>
      </c>
      <c r="AI300" s="64">
        <f t="shared" si="249"/>
        <v>6</v>
      </c>
      <c r="AJ300" s="82">
        <f t="shared" si="250"/>
        <v>8</v>
      </c>
      <c r="AK300" s="82">
        <f t="shared" si="251"/>
        <v>0</v>
      </c>
      <c r="AL300" s="83">
        <f t="shared" si="252"/>
        <v>56</v>
      </c>
      <c r="AM300" s="64" t="str">
        <f t="shared" si="253"/>
        <v>Y</v>
      </c>
      <c r="AN300" s="81">
        <f t="shared" si="254"/>
        <v>8</v>
      </c>
      <c r="AO300" s="81">
        <f t="shared" si="255"/>
        <v>0</v>
      </c>
      <c r="AP300" s="85">
        <f t="shared" si="256"/>
        <v>-122</v>
      </c>
      <c r="AQ300" s="64" t="str">
        <f t="shared" si="257"/>
        <v>Y</v>
      </c>
      <c r="AR300" s="87">
        <f t="shared" si="258"/>
        <v>66</v>
      </c>
      <c r="AS300" s="93" t="str">
        <f t="shared" si="259"/>
        <v>L</v>
      </c>
      <c r="AT300" s="64" t="str">
        <f t="shared" si="260"/>
        <v>3/4</v>
      </c>
      <c r="AU300" s="64">
        <f t="shared" si="269"/>
        <v>6</v>
      </c>
      <c r="AV300" s="82">
        <f t="shared" si="261"/>
        <v>8</v>
      </c>
      <c r="AW300" s="82">
        <f t="shared" si="270"/>
        <v>0</v>
      </c>
      <c r="AX300" s="83">
        <f t="shared" si="262"/>
        <v>-64</v>
      </c>
      <c r="AY300" s="64" t="str">
        <f t="shared" si="263"/>
        <v>Y</v>
      </c>
      <c r="AZ300" s="81">
        <f t="shared" si="264"/>
        <v>8</v>
      </c>
      <c r="BA300" s="81">
        <f t="shared" si="271"/>
        <v>0</v>
      </c>
      <c r="BB300" s="85">
        <f t="shared" si="265"/>
        <v>-84</v>
      </c>
      <c r="BC300" s="64" t="str">
        <f t="shared" si="266"/>
        <v>Y</v>
      </c>
      <c r="BD300" s="87">
        <f t="shared" si="272"/>
        <v>52</v>
      </c>
    </row>
    <row r="301" spans="1:56">
      <c r="A301" s="197">
        <f t="shared" si="267"/>
        <v>291</v>
      </c>
      <c r="B301" s="198">
        <f>Data!B301</f>
        <v>0</v>
      </c>
      <c r="D301" s="73">
        <f t="shared" si="238"/>
        <v>0</v>
      </c>
      <c r="F301" s="86">
        <f t="shared" si="288"/>
        <v>3</v>
      </c>
      <c r="G301" s="86" t="str">
        <f t="shared" si="239"/>
        <v>L</v>
      </c>
      <c r="H301" s="64" t="str">
        <f t="shared" si="240"/>
        <v>Y</v>
      </c>
      <c r="I301" s="64" t="str">
        <f t="shared" si="241"/>
        <v>3/4</v>
      </c>
      <c r="J301" s="64">
        <f t="shared" si="242"/>
        <v>3</v>
      </c>
      <c r="K301" s="82">
        <f t="shared" si="287"/>
        <v>4</v>
      </c>
      <c r="L301" s="82">
        <f t="shared" si="289"/>
        <v>0</v>
      </c>
      <c r="M301" s="83">
        <f t="shared" si="290"/>
        <v>22</v>
      </c>
      <c r="N301" s="64" t="str">
        <f t="shared" si="268"/>
        <v>N</v>
      </c>
      <c r="O301" s="81">
        <f t="shared" si="283"/>
        <v>8</v>
      </c>
      <c r="P301" s="81">
        <f t="shared" si="284"/>
        <v>0</v>
      </c>
      <c r="Q301" s="85">
        <f t="shared" si="285"/>
        <v>-30</v>
      </c>
      <c r="R301" s="64" t="str">
        <f t="shared" si="286"/>
        <v>Y</v>
      </c>
      <c r="S301" s="87">
        <f t="shared" si="273"/>
        <v>56</v>
      </c>
      <c r="T301" s="86" t="str">
        <f t="shared" si="243"/>
        <v>L</v>
      </c>
      <c r="U301" s="64" t="str">
        <f t="shared" si="244"/>
        <v>Y</v>
      </c>
      <c r="V301" s="64" t="str">
        <f t="shared" si="245"/>
        <v>3/4</v>
      </c>
      <c r="W301" s="64">
        <f t="shared" si="246"/>
        <v>3</v>
      </c>
      <c r="X301" s="82">
        <f t="shared" si="274"/>
        <v>8</v>
      </c>
      <c r="Y301" s="82">
        <f t="shared" si="275"/>
        <v>0</v>
      </c>
      <c r="Z301" s="83">
        <f t="shared" si="276"/>
        <v>-104</v>
      </c>
      <c r="AA301" s="64" t="str">
        <f t="shared" si="277"/>
        <v>Y</v>
      </c>
      <c r="AB301" s="81">
        <f t="shared" si="278"/>
        <v>8</v>
      </c>
      <c r="AC301" s="81">
        <f t="shared" si="279"/>
        <v>0</v>
      </c>
      <c r="AD301" s="85">
        <f t="shared" si="280"/>
        <v>-104</v>
      </c>
      <c r="AE301" s="64" t="str">
        <f t="shared" si="281"/>
        <v>Y</v>
      </c>
      <c r="AF301" s="87">
        <f t="shared" si="282"/>
        <v>54</v>
      </c>
      <c r="AG301" s="93" t="str">
        <f t="shared" si="247"/>
        <v>W</v>
      </c>
      <c r="AH301" s="64" t="str">
        <f t="shared" si="248"/>
        <v>1/6</v>
      </c>
      <c r="AI301" s="64">
        <f t="shared" si="249"/>
        <v>1</v>
      </c>
      <c r="AJ301" s="82">
        <f t="shared" si="250"/>
        <v>8</v>
      </c>
      <c r="AK301" s="82">
        <f t="shared" si="251"/>
        <v>24</v>
      </c>
      <c r="AL301" s="83">
        <f t="shared" si="252"/>
        <v>72</v>
      </c>
      <c r="AM301" s="64" t="str">
        <f t="shared" si="253"/>
        <v>N</v>
      </c>
      <c r="AN301" s="81">
        <f t="shared" si="254"/>
        <v>8</v>
      </c>
      <c r="AO301" s="81">
        <f t="shared" si="255"/>
        <v>24</v>
      </c>
      <c r="AP301" s="85">
        <f t="shared" si="256"/>
        <v>-106</v>
      </c>
      <c r="AQ301" s="64" t="str">
        <f t="shared" si="257"/>
        <v>N</v>
      </c>
      <c r="AR301" s="87">
        <f t="shared" si="258"/>
        <v>66</v>
      </c>
      <c r="AS301" s="93" t="str">
        <f t="shared" si="259"/>
        <v>L</v>
      </c>
      <c r="AT301" s="64" t="str">
        <f t="shared" si="260"/>
        <v>1/6</v>
      </c>
      <c r="AU301" s="64">
        <f t="shared" si="269"/>
        <v>7</v>
      </c>
      <c r="AV301" s="82">
        <f t="shared" si="261"/>
        <v>8</v>
      </c>
      <c r="AW301" s="82">
        <f t="shared" si="270"/>
        <v>0</v>
      </c>
      <c r="AX301" s="83">
        <f t="shared" si="262"/>
        <v>-72</v>
      </c>
      <c r="AY301" s="64" t="str">
        <f t="shared" si="263"/>
        <v>Y</v>
      </c>
      <c r="AZ301" s="81">
        <f t="shared" si="264"/>
        <v>8</v>
      </c>
      <c r="BA301" s="81">
        <f t="shared" si="271"/>
        <v>0</v>
      </c>
      <c r="BB301" s="85">
        <f t="shared" si="265"/>
        <v>-92</v>
      </c>
      <c r="BC301" s="64" t="str">
        <f t="shared" si="266"/>
        <v>Y</v>
      </c>
      <c r="BD301" s="87">
        <f t="shared" si="272"/>
        <v>52</v>
      </c>
    </row>
    <row r="302" spans="1:56">
      <c r="A302" s="197">
        <f t="shared" si="267"/>
        <v>292</v>
      </c>
      <c r="B302" s="198">
        <f>Data!B302</f>
        <v>9</v>
      </c>
      <c r="D302" s="73">
        <f t="shared" si="238"/>
        <v>2</v>
      </c>
      <c r="F302" s="86">
        <f t="shared" si="288"/>
        <v>4</v>
      </c>
      <c r="G302" s="86" t="str">
        <f t="shared" si="239"/>
        <v>L</v>
      </c>
      <c r="H302" s="64" t="str">
        <f t="shared" si="240"/>
        <v>Y</v>
      </c>
      <c r="I302" s="64" t="str">
        <f t="shared" si="241"/>
        <v>4/3</v>
      </c>
      <c r="J302" s="64">
        <f t="shared" si="242"/>
        <v>4</v>
      </c>
      <c r="K302" s="82">
        <f t="shared" si="287"/>
        <v>6</v>
      </c>
      <c r="L302" s="82">
        <f t="shared" si="289"/>
        <v>0</v>
      </c>
      <c r="M302" s="83">
        <f t="shared" si="290"/>
        <v>16</v>
      </c>
      <c r="N302" s="64" t="str">
        <f t="shared" si="268"/>
        <v>N</v>
      </c>
      <c r="O302" s="81">
        <f t="shared" si="283"/>
        <v>8</v>
      </c>
      <c r="P302" s="81">
        <f t="shared" si="284"/>
        <v>0</v>
      </c>
      <c r="Q302" s="85">
        <f t="shared" si="285"/>
        <v>-38</v>
      </c>
      <c r="R302" s="64" t="str">
        <f t="shared" si="286"/>
        <v>Y</v>
      </c>
      <c r="S302" s="87">
        <f t="shared" si="273"/>
        <v>56</v>
      </c>
      <c r="T302" s="86" t="str">
        <f t="shared" si="243"/>
        <v>L</v>
      </c>
      <c r="U302" s="64" t="str">
        <f t="shared" si="244"/>
        <v>Y</v>
      </c>
      <c r="V302" s="64" t="str">
        <f t="shared" si="245"/>
        <v>1/6</v>
      </c>
      <c r="W302" s="64">
        <f t="shared" si="246"/>
        <v>4</v>
      </c>
      <c r="X302" s="82">
        <f t="shared" si="274"/>
        <v>8</v>
      </c>
      <c r="Y302" s="82">
        <f t="shared" si="275"/>
        <v>0</v>
      </c>
      <c r="Z302" s="83">
        <f t="shared" si="276"/>
        <v>-112</v>
      </c>
      <c r="AA302" s="64" t="str">
        <f t="shared" si="277"/>
        <v>Y</v>
      </c>
      <c r="AB302" s="81">
        <f t="shared" si="278"/>
        <v>8</v>
      </c>
      <c r="AC302" s="81">
        <f t="shared" si="279"/>
        <v>0</v>
      </c>
      <c r="AD302" s="85">
        <f t="shared" si="280"/>
        <v>-112</v>
      </c>
      <c r="AE302" s="64" t="str">
        <f t="shared" si="281"/>
        <v>Y</v>
      </c>
      <c r="AF302" s="87">
        <f t="shared" si="282"/>
        <v>54</v>
      </c>
      <c r="AG302" s="93" t="str">
        <f t="shared" si="247"/>
        <v>L</v>
      </c>
      <c r="AH302" s="64" t="str">
        <f t="shared" si="248"/>
        <v>2/5</v>
      </c>
      <c r="AI302" s="64">
        <f t="shared" si="249"/>
        <v>2</v>
      </c>
      <c r="AJ302" s="82">
        <f t="shared" si="250"/>
        <v>2</v>
      </c>
      <c r="AK302" s="82">
        <f t="shared" si="251"/>
        <v>0</v>
      </c>
      <c r="AL302" s="83">
        <f t="shared" si="252"/>
        <v>70</v>
      </c>
      <c r="AM302" s="64" t="str">
        <f t="shared" si="253"/>
        <v>N</v>
      </c>
      <c r="AN302" s="81">
        <f t="shared" si="254"/>
        <v>2</v>
      </c>
      <c r="AO302" s="81">
        <f t="shared" si="255"/>
        <v>0</v>
      </c>
      <c r="AP302" s="85">
        <f t="shared" si="256"/>
        <v>-108</v>
      </c>
      <c r="AQ302" s="64" t="str">
        <f t="shared" si="257"/>
        <v>N</v>
      </c>
      <c r="AR302" s="87">
        <f t="shared" si="258"/>
        <v>66</v>
      </c>
      <c r="AS302" s="93" t="str">
        <f t="shared" si="259"/>
        <v>L</v>
      </c>
      <c r="AT302" s="64" t="str">
        <f t="shared" si="260"/>
        <v>2/5</v>
      </c>
      <c r="AU302" s="64">
        <f t="shared" si="269"/>
        <v>8</v>
      </c>
      <c r="AV302" s="82">
        <f t="shared" si="261"/>
        <v>8</v>
      </c>
      <c r="AW302" s="82">
        <f t="shared" si="270"/>
        <v>0</v>
      </c>
      <c r="AX302" s="83">
        <f t="shared" si="262"/>
        <v>-80</v>
      </c>
      <c r="AY302" s="64" t="str">
        <f t="shared" si="263"/>
        <v>Y</v>
      </c>
      <c r="AZ302" s="81">
        <f t="shared" si="264"/>
        <v>8</v>
      </c>
      <c r="BA302" s="81">
        <f t="shared" si="271"/>
        <v>0</v>
      </c>
      <c r="BB302" s="85">
        <f t="shared" si="265"/>
        <v>-100</v>
      </c>
      <c r="BC302" s="64" t="str">
        <f t="shared" si="266"/>
        <v>Y</v>
      </c>
      <c r="BD302" s="87">
        <f t="shared" si="272"/>
        <v>52</v>
      </c>
    </row>
    <row r="303" spans="1:56">
      <c r="A303" s="197">
        <f t="shared" si="267"/>
        <v>293</v>
      </c>
      <c r="B303" s="198">
        <f>Data!B303</f>
        <v>11</v>
      </c>
      <c r="D303" s="73">
        <f t="shared" si="238"/>
        <v>2</v>
      </c>
      <c r="F303" s="86">
        <f t="shared" si="288"/>
        <v>5</v>
      </c>
      <c r="G303" s="86" t="str">
        <f t="shared" si="239"/>
        <v>L</v>
      </c>
      <c r="H303" s="64" t="str">
        <f t="shared" si="240"/>
        <v>Y</v>
      </c>
      <c r="I303" s="64" t="str">
        <f t="shared" si="241"/>
        <v>5/2</v>
      </c>
      <c r="J303" s="64">
        <f t="shared" si="242"/>
        <v>5</v>
      </c>
      <c r="K303" s="82">
        <f t="shared" si="287"/>
        <v>8</v>
      </c>
      <c r="L303" s="82">
        <f t="shared" si="289"/>
        <v>0</v>
      </c>
      <c r="M303" s="83">
        <f t="shared" si="290"/>
        <v>8</v>
      </c>
      <c r="N303" s="64" t="str">
        <f t="shared" si="268"/>
        <v>N</v>
      </c>
      <c r="O303" s="81">
        <f t="shared" si="283"/>
        <v>8</v>
      </c>
      <c r="P303" s="81">
        <f t="shared" si="284"/>
        <v>0</v>
      </c>
      <c r="Q303" s="85">
        <f t="shared" si="285"/>
        <v>-46</v>
      </c>
      <c r="R303" s="64" t="str">
        <f t="shared" si="286"/>
        <v>Y</v>
      </c>
      <c r="S303" s="87">
        <f t="shared" si="273"/>
        <v>56</v>
      </c>
      <c r="T303" s="86" t="str">
        <f t="shared" si="243"/>
        <v>L</v>
      </c>
      <c r="U303" s="64" t="str">
        <f t="shared" si="244"/>
        <v>Y</v>
      </c>
      <c r="V303" s="64" t="str">
        <f t="shared" si="245"/>
        <v>2/5</v>
      </c>
      <c r="W303" s="64">
        <f t="shared" si="246"/>
        <v>5</v>
      </c>
      <c r="X303" s="82">
        <f t="shared" si="274"/>
        <v>8</v>
      </c>
      <c r="Y303" s="82">
        <f t="shared" si="275"/>
        <v>0</v>
      </c>
      <c r="Z303" s="83">
        <f t="shared" si="276"/>
        <v>-120</v>
      </c>
      <c r="AA303" s="64" t="str">
        <f t="shared" si="277"/>
        <v>Y</v>
      </c>
      <c r="AB303" s="81">
        <f t="shared" si="278"/>
        <v>8</v>
      </c>
      <c r="AC303" s="81">
        <f t="shared" si="279"/>
        <v>0</v>
      </c>
      <c r="AD303" s="85">
        <f t="shared" si="280"/>
        <v>-120</v>
      </c>
      <c r="AE303" s="64" t="str">
        <f t="shared" si="281"/>
        <v>Y</v>
      </c>
      <c r="AF303" s="87">
        <f t="shared" si="282"/>
        <v>54</v>
      </c>
      <c r="AG303" s="93" t="str">
        <f t="shared" si="247"/>
        <v>W</v>
      </c>
      <c r="AH303" s="64" t="str">
        <f t="shared" si="248"/>
        <v>1/6</v>
      </c>
      <c r="AI303" s="64">
        <f t="shared" si="249"/>
        <v>1</v>
      </c>
      <c r="AJ303" s="82">
        <f t="shared" si="250"/>
        <v>2</v>
      </c>
      <c r="AK303" s="82">
        <f t="shared" si="251"/>
        <v>6</v>
      </c>
      <c r="AL303" s="83">
        <f t="shared" si="252"/>
        <v>74</v>
      </c>
      <c r="AM303" s="64" t="str">
        <f t="shared" si="253"/>
        <v>N</v>
      </c>
      <c r="AN303" s="81">
        <f t="shared" si="254"/>
        <v>2</v>
      </c>
      <c r="AO303" s="81">
        <f t="shared" si="255"/>
        <v>6</v>
      </c>
      <c r="AP303" s="85">
        <f t="shared" si="256"/>
        <v>-104</v>
      </c>
      <c r="AQ303" s="64" t="str">
        <f t="shared" si="257"/>
        <v>N</v>
      </c>
      <c r="AR303" s="87">
        <f t="shared" si="258"/>
        <v>66</v>
      </c>
      <c r="AS303" s="93" t="str">
        <f t="shared" si="259"/>
        <v>W</v>
      </c>
      <c r="AT303" s="64" t="str">
        <f t="shared" si="260"/>
        <v>1/6</v>
      </c>
      <c r="AU303" s="64">
        <f t="shared" si="269"/>
        <v>1</v>
      </c>
      <c r="AV303" s="82">
        <f t="shared" si="261"/>
        <v>8</v>
      </c>
      <c r="AW303" s="82">
        <f t="shared" si="270"/>
        <v>24</v>
      </c>
      <c r="AX303" s="83">
        <f t="shared" si="262"/>
        <v>-64</v>
      </c>
      <c r="AY303" s="64" t="str">
        <f t="shared" si="263"/>
        <v>Y</v>
      </c>
      <c r="AZ303" s="81">
        <f t="shared" si="264"/>
        <v>8</v>
      </c>
      <c r="BA303" s="81">
        <f t="shared" si="271"/>
        <v>24</v>
      </c>
      <c r="BB303" s="85">
        <f t="shared" si="265"/>
        <v>-84</v>
      </c>
      <c r="BC303" s="64" t="str">
        <f t="shared" si="266"/>
        <v>Y</v>
      </c>
      <c r="BD303" s="87">
        <f t="shared" si="272"/>
        <v>52</v>
      </c>
    </row>
    <row r="304" spans="1:56">
      <c r="A304" s="197">
        <f t="shared" si="267"/>
        <v>294</v>
      </c>
      <c r="B304" s="198">
        <f>Data!B304</f>
        <v>15</v>
      </c>
      <c r="D304" s="73">
        <f t="shared" si="238"/>
        <v>3</v>
      </c>
      <c r="F304" s="86">
        <f t="shared" si="288"/>
        <v>6</v>
      </c>
      <c r="G304" s="86" t="str">
        <f t="shared" si="239"/>
        <v>W</v>
      </c>
      <c r="H304" s="64" t="str">
        <f t="shared" si="240"/>
        <v>N</v>
      </c>
      <c r="I304" s="64" t="str">
        <f t="shared" si="241"/>
        <v xml:space="preserve"> </v>
      </c>
      <c r="J304" s="64" t="str">
        <f t="shared" si="242"/>
        <v xml:space="preserve"> </v>
      </c>
      <c r="K304" s="82" t="str">
        <f t="shared" si="287"/>
        <v>0</v>
      </c>
      <c r="L304" s="82">
        <f t="shared" si="289"/>
        <v>24</v>
      </c>
      <c r="M304" s="83">
        <f t="shared" si="290"/>
        <v>32</v>
      </c>
      <c r="N304" s="64" t="str">
        <f t="shared" si="268"/>
        <v>N</v>
      </c>
      <c r="O304" s="81" t="str">
        <f t="shared" si="283"/>
        <v>0</v>
      </c>
      <c r="P304" s="81">
        <f t="shared" si="284"/>
        <v>24</v>
      </c>
      <c r="Q304" s="85">
        <f t="shared" si="285"/>
        <v>-22</v>
      </c>
      <c r="R304" s="64" t="str">
        <f t="shared" si="286"/>
        <v>Y</v>
      </c>
      <c r="S304" s="87">
        <f t="shared" si="273"/>
        <v>56</v>
      </c>
      <c r="T304" s="86" t="str">
        <f t="shared" si="243"/>
        <v>W</v>
      </c>
      <c r="U304" s="64" t="str">
        <f t="shared" si="244"/>
        <v>N</v>
      </c>
      <c r="V304" s="64" t="str">
        <f t="shared" si="245"/>
        <v xml:space="preserve"> </v>
      </c>
      <c r="W304" s="64" t="str">
        <f t="shared" si="246"/>
        <v xml:space="preserve"> </v>
      </c>
      <c r="X304" s="82" t="str">
        <f t="shared" si="274"/>
        <v>0</v>
      </c>
      <c r="Y304" s="82">
        <f t="shared" si="275"/>
        <v>24</v>
      </c>
      <c r="Z304" s="83">
        <f t="shared" si="276"/>
        <v>-96</v>
      </c>
      <c r="AA304" s="64" t="str">
        <f t="shared" si="277"/>
        <v>Y</v>
      </c>
      <c r="AB304" s="81" t="str">
        <f t="shared" si="278"/>
        <v>0</v>
      </c>
      <c r="AC304" s="81">
        <f t="shared" si="279"/>
        <v>24</v>
      </c>
      <c r="AD304" s="85">
        <f t="shared" si="280"/>
        <v>-96</v>
      </c>
      <c r="AE304" s="64" t="str">
        <f t="shared" si="281"/>
        <v>Y</v>
      </c>
      <c r="AF304" s="87">
        <f t="shared" si="282"/>
        <v>54</v>
      </c>
      <c r="AG304" s="93" t="str">
        <f t="shared" si="247"/>
        <v>L</v>
      </c>
      <c r="AH304" s="64" t="str">
        <f t="shared" si="248"/>
        <v>2/5</v>
      </c>
      <c r="AI304" s="64">
        <f t="shared" si="249"/>
        <v>2</v>
      </c>
      <c r="AJ304" s="82">
        <f t="shared" si="250"/>
        <v>2</v>
      </c>
      <c r="AK304" s="82">
        <f t="shared" si="251"/>
        <v>0</v>
      </c>
      <c r="AL304" s="83">
        <f t="shared" si="252"/>
        <v>72</v>
      </c>
      <c r="AM304" s="64" t="str">
        <f t="shared" si="253"/>
        <v>N</v>
      </c>
      <c r="AN304" s="81">
        <f t="shared" si="254"/>
        <v>2</v>
      </c>
      <c r="AO304" s="81">
        <f t="shared" si="255"/>
        <v>0</v>
      </c>
      <c r="AP304" s="85">
        <f t="shared" si="256"/>
        <v>-106</v>
      </c>
      <c r="AQ304" s="64" t="str">
        <f t="shared" si="257"/>
        <v>N</v>
      </c>
      <c r="AR304" s="87">
        <f t="shared" si="258"/>
        <v>66</v>
      </c>
      <c r="AS304" s="93" t="str">
        <f t="shared" si="259"/>
        <v>L</v>
      </c>
      <c r="AT304" s="64" t="str">
        <f t="shared" si="260"/>
        <v>2/5</v>
      </c>
      <c r="AU304" s="64">
        <f t="shared" si="269"/>
        <v>2</v>
      </c>
      <c r="AV304" s="82">
        <f t="shared" si="261"/>
        <v>8</v>
      </c>
      <c r="AW304" s="82">
        <f t="shared" si="270"/>
        <v>0</v>
      </c>
      <c r="AX304" s="83">
        <f t="shared" si="262"/>
        <v>-72</v>
      </c>
      <c r="AY304" s="64" t="str">
        <f t="shared" si="263"/>
        <v>Y</v>
      </c>
      <c r="AZ304" s="81">
        <f t="shared" si="264"/>
        <v>8</v>
      </c>
      <c r="BA304" s="81">
        <f t="shared" si="271"/>
        <v>0</v>
      </c>
      <c r="BB304" s="85">
        <f t="shared" si="265"/>
        <v>-92</v>
      </c>
      <c r="BC304" s="64" t="str">
        <f t="shared" si="266"/>
        <v>Y</v>
      </c>
      <c r="BD304" s="87">
        <f t="shared" si="272"/>
        <v>52</v>
      </c>
    </row>
    <row r="305" spans="1:56">
      <c r="A305" s="197">
        <f t="shared" si="267"/>
        <v>295</v>
      </c>
      <c r="B305" s="198">
        <f>Data!B305</f>
        <v>24</v>
      </c>
      <c r="D305" s="73">
        <f t="shared" si="238"/>
        <v>4</v>
      </c>
      <c r="F305" s="86">
        <f t="shared" si="288"/>
        <v>1</v>
      </c>
      <c r="G305" s="86" t="str">
        <f t="shared" si="239"/>
        <v xml:space="preserve"> </v>
      </c>
      <c r="H305" s="64" t="str">
        <f t="shared" si="240"/>
        <v>Y</v>
      </c>
      <c r="I305" s="64" t="str">
        <f t="shared" si="241"/>
        <v>1/6</v>
      </c>
      <c r="J305" s="64">
        <f t="shared" si="242"/>
        <v>1</v>
      </c>
      <c r="K305" s="82">
        <f t="shared" si="287"/>
        <v>2</v>
      </c>
      <c r="L305" s="82">
        <f t="shared" si="289"/>
        <v>0</v>
      </c>
      <c r="M305" s="83">
        <f t="shared" si="290"/>
        <v>30</v>
      </c>
      <c r="N305" s="64" t="str">
        <f t="shared" si="268"/>
        <v>N</v>
      </c>
      <c r="O305" s="81">
        <f t="shared" si="283"/>
        <v>8</v>
      </c>
      <c r="P305" s="81">
        <f t="shared" si="284"/>
        <v>0</v>
      </c>
      <c r="Q305" s="85">
        <f t="shared" si="285"/>
        <v>-30</v>
      </c>
      <c r="R305" s="64" t="str">
        <f t="shared" si="286"/>
        <v>Y</v>
      </c>
      <c r="S305" s="87">
        <f t="shared" si="273"/>
        <v>56</v>
      </c>
      <c r="T305" s="86" t="str">
        <f t="shared" si="243"/>
        <v xml:space="preserve"> </v>
      </c>
      <c r="U305" s="64" t="str">
        <f t="shared" si="244"/>
        <v>Y</v>
      </c>
      <c r="V305" s="64" t="str">
        <f t="shared" si="245"/>
        <v>1/6</v>
      </c>
      <c r="W305" s="64">
        <f t="shared" si="246"/>
        <v>1</v>
      </c>
      <c r="X305" s="82">
        <f t="shared" si="274"/>
        <v>8</v>
      </c>
      <c r="Y305" s="82">
        <f t="shared" si="275"/>
        <v>0</v>
      </c>
      <c r="Z305" s="83">
        <f t="shared" si="276"/>
        <v>-104</v>
      </c>
      <c r="AA305" s="64" t="str">
        <f t="shared" si="277"/>
        <v>Y</v>
      </c>
      <c r="AB305" s="81">
        <f t="shared" si="278"/>
        <v>8</v>
      </c>
      <c r="AC305" s="81">
        <f t="shared" si="279"/>
        <v>0</v>
      </c>
      <c r="AD305" s="85">
        <f t="shared" si="280"/>
        <v>-104</v>
      </c>
      <c r="AE305" s="64" t="str">
        <f t="shared" si="281"/>
        <v>Y</v>
      </c>
      <c r="AF305" s="87">
        <f t="shared" si="282"/>
        <v>54</v>
      </c>
      <c r="AG305" s="93" t="str">
        <f t="shared" si="247"/>
        <v>L</v>
      </c>
      <c r="AH305" s="64" t="str">
        <f t="shared" si="248"/>
        <v>3/4</v>
      </c>
      <c r="AI305" s="64">
        <f t="shared" si="249"/>
        <v>3</v>
      </c>
      <c r="AJ305" s="82">
        <f t="shared" si="250"/>
        <v>4</v>
      </c>
      <c r="AK305" s="82">
        <f t="shared" si="251"/>
        <v>0</v>
      </c>
      <c r="AL305" s="83">
        <f t="shared" si="252"/>
        <v>68</v>
      </c>
      <c r="AM305" s="64" t="str">
        <f t="shared" si="253"/>
        <v>N</v>
      </c>
      <c r="AN305" s="81">
        <f t="shared" si="254"/>
        <v>4</v>
      </c>
      <c r="AO305" s="81">
        <f t="shared" si="255"/>
        <v>0</v>
      </c>
      <c r="AP305" s="85">
        <f t="shared" si="256"/>
        <v>-110</v>
      </c>
      <c r="AQ305" s="64" t="str">
        <f t="shared" si="257"/>
        <v>N</v>
      </c>
      <c r="AR305" s="87">
        <f t="shared" si="258"/>
        <v>66</v>
      </c>
      <c r="AS305" s="93" t="str">
        <f t="shared" si="259"/>
        <v>L</v>
      </c>
      <c r="AT305" s="64" t="str">
        <f t="shared" si="260"/>
        <v>3/4</v>
      </c>
      <c r="AU305" s="64">
        <f t="shared" si="269"/>
        <v>3</v>
      </c>
      <c r="AV305" s="82">
        <f t="shared" si="261"/>
        <v>8</v>
      </c>
      <c r="AW305" s="82">
        <f t="shared" si="270"/>
        <v>0</v>
      </c>
      <c r="AX305" s="83">
        <f t="shared" si="262"/>
        <v>-80</v>
      </c>
      <c r="AY305" s="64" t="str">
        <f t="shared" si="263"/>
        <v>Y</v>
      </c>
      <c r="AZ305" s="81">
        <f t="shared" si="264"/>
        <v>8</v>
      </c>
      <c r="BA305" s="81">
        <f t="shared" si="271"/>
        <v>0</v>
      </c>
      <c r="BB305" s="85">
        <f t="shared" si="265"/>
        <v>-100</v>
      </c>
      <c r="BC305" s="64" t="str">
        <f t="shared" si="266"/>
        <v>Y</v>
      </c>
      <c r="BD305" s="87">
        <f t="shared" si="272"/>
        <v>52</v>
      </c>
    </row>
    <row r="306" spans="1:56">
      <c r="A306" s="197">
        <f t="shared" si="267"/>
        <v>296</v>
      </c>
      <c r="B306" s="198">
        <f>Data!B306</f>
        <v>35</v>
      </c>
      <c r="D306" s="73">
        <f t="shared" si="238"/>
        <v>6</v>
      </c>
      <c r="F306" s="86">
        <f t="shared" si="288"/>
        <v>2</v>
      </c>
      <c r="G306" s="86" t="str">
        <f t="shared" si="239"/>
        <v>L</v>
      </c>
      <c r="H306" s="64" t="str">
        <f t="shared" si="240"/>
        <v>Y</v>
      </c>
      <c r="I306" s="64" t="str">
        <f t="shared" si="241"/>
        <v>2/5</v>
      </c>
      <c r="J306" s="64">
        <f t="shared" si="242"/>
        <v>2</v>
      </c>
      <c r="K306" s="82">
        <f t="shared" si="287"/>
        <v>2</v>
      </c>
      <c r="L306" s="82">
        <f t="shared" si="289"/>
        <v>0</v>
      </c>
      <c r="M306" s="83">
        <f t="shared" si="290"/>
        <v>28</v>
      </c>
      <c r="N306" s="64" t="str">
        <f t="shared" si="268"/>
        <v>N</v>
      </c>
      <c r="O306" s="81">
        <f t="shared" si="283"/>
        <v>8</v>
      </c>
      <c r="P306" s="81">
        <f t="shared" si="284"/>
        <v>0</v>
      </c>
      <c r="Q306" s="85">
        <f t="shared" si="285"/>
        <v>-38</v>
      </c>
      <c r="R306" s="64" t="str">
        <f t="shared" si="286"/>
        <v>Y</v>
      </c>
      <c r="S306" s="87">
        <f t="shared" si="273"/>
        <v>56</v>
      </c>
      <c r="T306" s="86" t="str">
        <f t="shared" si="243"/>
        <v>L</v>
      </c>
      <c r="U306" s="64" t="str">
        <f t="shared" si="244"/>
        <v>Y</v>
      </c>
      <c r="V306" s="64" t="str">
        <f t="shared" si="245"/>
        <v>2/5</v>
      </c>
      <c r="W306" s="64">
        <f t="shared" si="246"/>
        <v>2</v>
      </c>
      <c r="X306" s="82">
        <f t="shared" si="274"/>
        <v>8</v>
      </c>
      <c r="Y306" s="82">
        <f t="shared" si="275"/>
        <v>0</v>
      </c>
      <c r="Z306" s="83">
        <f t="shared" si="276"/>
        <v>-112</v>
      </c>
      <c r="AA306" s="64" t="str">
        <f t="shared" si="277"/>
        <v>Y</v>
      </c>
      <c r="AB306" s="81">
        <f t="shared" si="278"/>
        <v>8</v>
      </c>
      <c r="AC306" s="81">
        <f t="shared" si="279"/>
        <v>0</v>
      </c>
      <c r="AD306" s="85">
        <f t="shared" si="280"/>
        <v>-112</v>
      </c>
      <c r="AE306" s="64" t="str">
        <f t="shared" si="281"/>
        <v>Y</v>
      </c>
      <c r="AF306" s="87">
        <f t="shared" si="282"/>
        <v>54</v>
      </c>
      <c r="AG306" s="93" t="str">
        <f t="shared" si="247"/>
        <v>W</v>
      </c>
      <c r="AH306" s="64" t="str">
        <f t="shared" si="248"/>
        <v>1/6</v>
      </c>
      <c r="AI306" s="64">
        <f t="shared" si="249"/>
        <v>1</v>
      </c>
      <c r="AJ306" s="82">
        <f t="shared" si="250"/>
        <v>2</v>
      </c>
      <c r="AK306" s="82">
        <f t="shared" si="251"/>
        <v>12</v>
      </c>
      <c r="AL306" s="83">
        <f t="shared" si="252"/>
        <v>78</v>
      </c>
      <c r="AM306" s="64" t="str">
        <f t="shared" si="253"/>
        <v>N</v>
      </c>
      <c r="AN306" s="81">
        <f t="shared" si="254"/>
        <v>2</v>
      </c>
      <c r="AO306" s="81">
        <f t="shared" si="255"/>
        <v>12</v>
      </c>
      <c r="AP306" s="85">
        <f t="shared" si="256"/>
        <v>-100</v>
      </c>
      <c r="AQ306" s="64" t="str">
        <f t="shared" si="257"/>
        <v>N</v>
      </c>
      <c r="AR306" s="87">
        <f t="shared" si="258"/>
        <v>66</v>
      </c>
      <c r="AS306" s="93" t="str">
        <f t="shared" si="259"/>
        <v>W</v>
      </c>
      <c r="AT306" s="64" t="str">
        <f t="shared" si="260"/>
        <v>1/6</v>
      </c>
      <c r="AU306" s="64">
        <f t="shared" si="269"/>
        <v>1</v>
      </c>
      <c r="AV306" s="82">
        <f t="shared" si="261"/>
        <v>8</v>
      </c>
      <c r="AW306" s="82">
        <f t="shared" si="270"/>
        <v>24</v>
      </c>
      <c r="AX306" s="83">
        <f t="shared" si="262"/>
        <v>-64</v>
      </c>
      <c r="AY306" s="64" t="str">
        <f t="shared" si="263"/>
        <v>Y</v>
      </c>
      <c r="AZ306" s="81">
        <f t="shared" si="264"/>
        <v>8</v>
      </c>
      <c r="BA306" s="81">
        <f t="shared" si="271"/>
        <v>24</v>
      </c>
      <c r="BB306" s="85">
        <f t="shared" si="265"/>
        <v>-84</v>
      </c>
      <c r="BC306" s="64" t="str">
        <f t="shared" si="266"/>
        <v>Y</v>
      </c>
      <c r="BD306" s="87">
        <f t="shared" si="272"/>
        <v>52</v>
      </c>
    </row>
    <row r="307" spans="1:56">
      <c r="A307" s="197">
        <f t="shared" si="267"/>
        <v>297</v>
      </c>
      <c r="B307" s="198">
        <f>Data!B307</f>
        <v>3</v>
      </c>
      <c r="D307" s="73">
        <f t="shared" si="238"/>
        <v>1</v>
      </c>
      <c r="F307" s="86">
        <f t="shared" si="288"/>
        <v>3</v>
      </c>
      <c r="G307" s="86" t="str">
        <f t="shared" si="239"/>
        <v>L</v>
      </c>
      <c r="H307" s="64" t="str">
        <f t="shared" si="240"/>
        <v>Y</v>
      </c>
      <c r="I307" s="64" t="str">
        <f t="shared" si="241"/>
        <v>3/4</v>
      </c>
      <c r="J307" s="64">
        <f t="shared" si="242"/>
        <v>3</v>
      </c>
      <c r="K307" s="82">
        <f t="shared" si="287"/>
        <v>4</v>
      </c>
      <c r="L307" s="82">
        <f t="shared" si="289"/>
        <v>0</v>
      </c>
      <c r="M307" s="83">
        <f t="shared" si="290"/>
        <v>24</v>
      </c>
      <c r="N307" s="64" t="str">
        <f t="shared" si="268"/>
        <v>N</v>
      </c>
      <c r="O307" s="81">
        <f t="shared" si="283"/>
        <v>8</v>
      </c>
      <c r="P307" s="81">
        <f t="shared" si="284"/>
        <v>0</v>
      </c>
      <c r="Q307" s="85">
        <f t="shared" si="285"/>
        <v>-46</v>
      </c>
      <c r="R307" s="64" t="str">
        <f t="shared" si="286"/>
        <v>Y</v>
      </c>
      <c r="S307" s="87">
        <f t="shared" si="273"/>
        <v>56</v>
      </c>
      <c r="T307" s="86" t="str">
        <f t="shared" si="243"/>
        <v>L</v>
      </c>
      <c r="U307" s="64" t="str">
        <f t="shared" si="244"/>
        <v>Y</v>
      </c>
      <c r="V307" s="64" t="str">
        <f t="shared" si="245"/>
        <v>3/4</v>
      </c>
      <c r="W307" s="64">
        <f t="shared" si="246"/>
        <v>3</v>
      </c>
      <c r="X307" s="82">
        <f t="shared" si="274"/>
        <v>8</v>
      </c>
      <c r="Y307" s="82">
        <f t="shared" si="275"/>
        <v>0</v>
      </c>
      <c r="Z307" s="83">
        <f t="shared" si="276"/>
        <v>-120</v>
      </c>
      <c r="AA307" s="64" t="str">
        <f t="shared" si="277"/>
        <v>Y</v>
      </c>
      <c r="AB307" s="81">
        <f t="shared" si="278"/>
        <v>8</v>
      </c>
      <c r="AC307" s="81">
        <f t="shared" si="279"/>
        <v>0</v>
      </c>
      <c r="AD307" s="85">
        <f t="shared" si="280"/>
        <v>-120</v>
      </c>
      <c r="AE307" s="64" t="str">
        <f t="shared" si="281"/>
        <v>Y</v>
      </c>
      <c r="AF307" s="87">
        <f t="shared" si="282"/>
        <v>54</v>
      </c>
      <c r="AG307" s="93" t="str">
        <f t="shared" si="247"/>
        <v>W</v>
      </c>
      <c r="AH307" s="64" t="str">
        <f t="shared" si="248"/>
        <v>1/6</v>
      </c>
      <c r="AI307" s="64">
        <f t="shared" si="249"/>
        <v>1</v>
      </c>
      <c r="AJ307" s="82">
        <f t="shared" si="250"/>
        <v>2</v>
      </c>
      <c r="AK307" s="82">
        <f t="shared" si="251"/>
        <v>6</v>
      </c>
      <c r="AL307" s="83">
        <f t="shared" si="252"/>
        <v>82</v>
      </c>
      <c r="AM307" s="64" t="str">
        <f t="shared" si="253"/>
        <v>N</v>
      </c>
      <c r="AN307" s="81">
        <f t="shared" si="254"/>
        <v>2</v>
      </c>
      <c r="AO307" s="81">
        <f t="shared" si="255"/>
        <v>6</v>
      </c>
      <c r="AP307" s="85">
        <f t="shared" si="256"/>
        <v>-96</v>
      </c>
      <c r="AQ307" s="64" t="str">
        <f t="shared" si="257"/>
        <v>N</v>
      </c>
      <c r="AR307" s="87">
        <f t="shared" si="258"/>
        <v>66</v>
      </c>
      <c r="AS307" s="93" t="str">
        <f t="shared" si="259"/>
        <v>W</v>
      </c>
      <c r="AT307" s="64" t="str">
        <f t="shared" si="260"/>
        <v>1/6</v>
      </c>
      <c r="AU307" s="64">
        <f t="shared" si="269"/>
        <v>1</v>
      </c>
      <c r="AV307" s="82">
        <f t="shared" si="261"/>
        <v>8</v>
      </c>
      <c r="AW307" s="82">
        <f t="shared" si="270"/>
        <v>24</v>
      </c>
      <c r="AX307" s="83">
        <f t="shared" si="262"/>
        <v>-48</v>
      </c>
      <c r="AY307" s="64" t="str">
        <f t="shared" si="263"/>
        <v>Y</v>
      </c>
      <c r="AZ307" s="81">
        <f t="shared" si="264"/>
        <v>8</v>
      </c>
      <c r="BA307" s="81">
        <f t="shared" si="271"/>
        <v>24</v>
      </c>
      <c r="BB307" s="85">
        <f t="shared" si="265"/>
        <v>-68</v>
      </c>
      <c r="BC307" s="64" t="str">
        <f t="shared" si="266"/>
        <v>Y</v>
      </c>
      <c r="BD307" s="87">
        <f t="shared" si="272"/>
        <v>52</v>
      </c>
    </row>
    <row r="308" spans="1:56">
      <c r="A308" s="197">
        <f t="shared" si="267"/>
        <v>298</v>
      </c>
      <c r="B308" s="198">
        <f>Data!B308</f>
        <v>3</v>
      </c>
      <c r="D308" s="73">
        <f t="shared" si="238"/>
        <v>1</v>
      </c>
      <c r="F308" s="86">
        <f t="shared" si="288"/>
        <v>4</v>
      </c>
      <c r="G308" s="86" t="str">
        <f t="shared" si="239"/>
        <v>L</v>
      </c>
      <c r="H308" s="64" t="str">
        <f t="shared" si="240"/>
        <v>Y</v>
      </c>
      <c r="I308" s="64" t="str">
        <f t="shared" si="241"/>
        <v>4/3</v>
      </c>
      <c r="J308" s="64">
        <f t="shared" si="242"/>
        <v>4</v>
      </c>
      <c r="K308" s="82">
        <f t="shared" si="287"/>
        <v>6</v>
      </c>
      <c r="L308" s="82">
        <f t="shared" si="289"/>
        <v>0</v>
      </c>
      <c r="M308" s="83">
        <f t="shared" si="290"/>
        <v>18</v>
      </c>
      <c r="N308" s="64" t="str">
        <f t="shared" si="268"/>
        <v>N</v>
      </c>
      <c r="O308" s="81">
        <f t="shared" si="283"/>
        <v>8</v>
      </c>
      <c r="P308" s="81">
        <f t="shared" si="284"/>
        <v>0</v>
      </c>
      <c r="Q308" s="85">
        <f t="shared" si="285"/>
        <v>-54</v>
      </c>
      <c r="R308" s="64" t="str">
        <f t="shared" si="286"/>
        <v>Y</v>
      </c>
      <c r="S308" s="87">
        <f t="shared" si="273"/>
        <v>56</v>
      </c>
      <c r="T308" s="86" t="str">
        <f t="shared" si="243"/>
        <v>L</v>
      </c>
      <c r="U308" s="64" t="str">
        <f t="shared" si="244"/>
        <v>Y</v>
      </c>
      <c r="V308" s="64" t="str">
        <f t="shared" si="245"/>
        <v>1/6</v>
      </c>
      <c r="W308" s="64">
        <f t="shared" si="246"/>
        <v>4</v>
      </c>
      <c r="X308" s="82">
        <f t="shared" si="274"/>
        <v>8</v>
      </c>
      <c r="Y308" s="82">
        <f t="shared" si="275"/>
        <v>0</v>
      </c>
      <c r="Z308" s="83">
        <f t="shared" si="276"/>
        <v>-128</v>
      </c>
      <c r="AA308" s="64" t="str">
        <f t="shared" si="277"/>
        <v>Y</v>
      </c>
      <c r="AB308" s="81">
        <f t="shared" si="278"/>
        <v>8</v>
      </c>
      <c r="AC308" s="81">
        <f t="shared" si="279"/>
        <v>0</v>
      </c>
      <c r="AD308" s="85">
        <f t="shared" si="280"/>
        <v>-128</v>
      </c>
      <c r="AE308" s="64" t="str">
        <f t="shared" si="281"/>
        <v>Y</v>
      </c>
      <c r="AF308" s="87">
        <f t="shared" si="282"/>
        <v>54</v>
      </c>
      <c r="AG308" s="93" t="str">
        <f t="shared" si="247"/>
        <v>W</v>
      </c>
      <c r="AH308" s="64" t="str">
        <f t="shared" si="248"/>
        <v>1/6</v>
      </c>
      <c r="AI308" s="64">
        <f t="shared" si="249"/>
        <v>1</v>
      </c>
      <c r="AJ308" s="82">
        <f t="shared" si="250"/>
        <v>2</v>
      </c>
      <c r="AK308" s="82">
        <f t="shared" si="251"/>
        <v>6</v>
      </c>
      <c r="AL308" s="83">
        <f t="shared" si="252"/>
        <v>86</v>
      </c>
      <c r="AM308" s="64" t="str">
        <f t="shared" si="253"/>
        <v>N</v>
      </c>
      <c r="AN308" s="81">
        <f t="shared" si="254"/>
        <v>2</v>
      </c>
      <c r="AO308" s="81">
        <f t="shared" si="255"/>
        <v>6</v>
      </c>
      <c r="AP308" s="85">
        <f t="shared" si="256"/>
        <v>-92</v>
      </c>
      <c r="AQ308" s="64" t="str">
        <f t="shared" si="257"/>
        <v>N</v>
      </c>
      <c r="AR308" s="87">
        <f t="shared" si="258"/>
        <v>66</v>
      </c>
      <c r="AS308" s="93" t="str">
        <f t="shared" si="259"/>
        <v>W</v>
      </c>
      <c r="AT308" s="64" t="str">
        <f t="shared" si="260"/>
        <v>1/6</v>
      </c>
      <c r="AU308" s="64">
        <f t="shared" si="269"/>
        <v>1</v>
      </c>
      <c r="AV308" s="82">
        <f t="shared" si="261"/>
        <v>8</v>
      </c>
      <c r="AW308" s="82">
        <f t="shared" si="270"/>
        <v>24</v>
      </c>
      <c r="AX308" s="83">
        <f t="shared" si="262"/>
        <v>-32</v>
      </c>
      <c r="AY308" s="64" t="str">
        <f t="shared" si="263"/>
        <v>Y</v>
      </c>
      <c r="AZ308" s="81">
        <f t="shared" si="264"/>
        <v>8</v>
      </c>
      <c r="BA308" s="81">
        <f t="shared" si="271"/>
        <v>24</v>
      </c>
      <c r="BB308" s="85">
        <f t="shared" si="265"/>
        <v>-52</v>
      </c>
      <c r="BC308" s="64" t="str">
        <f t="shared" si="266"/>
        <v>Y</v>
      </c>
      <c r="BD308" s="87">
        <f t="shared" si="272"/>
        <v>52</v>
      </c>
    </row>
    <row r="309" spans="1:56">
      <c r="A309" s="197">
        <f t="shared" si="267"/>
        <v>299</v>
      </c>
      <c r="B309" s="198">
        <f>Data!B309</f>
        <v>7</v>
      </c>
      <c r="D309" s="73">
        <f t="shared" si="238"/>
        <v>2</v>
      </c>
      <c r="F309" s="86">
        <f t="shared" si="288"/>
        <v>5</v>
      </c>
      <c r="G309" s="86" t="str">
        <f t="shared" si="239"/>
        <v>L</v>
      </c>
      <c r="H309" s="64" t="str">
        <f t="shared" si="240"/>
        <v>Y</v>
      </c>
      <c r="I309" s="64" t="str">
        <f t="shared" si="241"/>
        <v>5/2</v>
      </c>
      <c r="J309" s="64">
        <f t="shared" si="242"/>
        <v>5</v>
      </c>
      <c r="K309" s="82">
        <f t="shared" si="287"/>
        <v>8</v>
      </c>
      <c r="L309" s="82">
        <f t="shared" si="289"/>
        <v>0</v>
      </c>
      <c r="M309" s="83">
        <f t="shared" si="290"/>
        <v>10</v>
      </c>
      <c r="N309" s="64" t="str">
        <f t="shared" si="268"/>
        <v>N</v>
      </c>
      <c r="O309" s="81">
        <f t="shared" si="283"/>
        <v>8</v>
      </c>
      <c r="P309" s="81">
        <f t="shared" si="284"/>
        <v>0</v>
      </c>
      <c r="Q309" s="85">
        <f t="shared" si="285"/>
        <v>-62</v>
      </c>
      <c r="R309" s="64" t="str">
        <f t="shared" si="286"/>
        <v>Y</v>
      </c>
      <c r="S309" s="87">
        <f t="shared" si="273"/>
        <v>56</v>
      </c>
      <c r="T309" s="86" t="str">
        <f t="shared" si="243"/>
        <v>W</v>
      </c>
      <c r="U309" s="64" t="str">
        <f t="shared" si="244"/>
        <v>N</v>
      </c>
      <c r="V309" s="64" t="str">
        <f t="shared" si="245"/>
        <v>2/5</v>
      </c>
      <c r="W309" s="64" t="str">
        <f t="shared" si="246"/>
        <v xml:space="preserve"> </v>
      </c>
      <c r="X309" s="82" t="str">
        <f t="shared" si="274"/>
        <v>0</v>
      </c>
      <c r="Y309" s="82">
        <f t="shared" si="275"/>
        <v>24</v>
      </c>
      <c r="Z309" s="83">
        <f t="shared" si="276"/>
        <v>-104</v>
      </c>
      <c r="AA309" s="64" t="str">
        <f t="shared" si="277"/>
        <v>Y</v>
      </c>
      <c r="AB309" s="81" t="str">
        <f t="shared" si="278"/>
        <v>0</v>
      </c>
      <c r="AC309" s="81">
        <f t="shared" si="279"/>
        <v>24</v>
      </c>
      <c r="AD309" s="85">
        <f t="shared" si="280"/>
        <v>-104</v>
      </c>
      <c r="AE309" s="64" t="str">
        <f t="shared" si="281"/>
        <v>Y</v>
      </c>
      <c r="AF309" s="87">
        <f t="shared" si="282"/>
        <v>54</v>
      </c>
      <c r="AG309" s="93" t="str">
        <f t="shared" si="247"/>
        <v>W</v>
      </c>
      <c r="AH309" s="64" t="str">
        <f t="shared" si="248"/>
        <v>1/6</v>
      </c>
      <c r="AI309" s="64">
        <f t="shared" si="249"/>
        <v>1</v>
      </c>
      <c r="AJ309" s="82">
        <f t="shared" si="250"/>
        <v>2</v>
      </c>
      <c r="AK309" s="82">
        <f t="shared" si="251"/>
        <v>6</v>
      </c>
      <c r="AL309" s="83">
        <f t="shared" si="252"/>
        <v>90</v>
      </c>
      <c r="AM309" s="64" t="str">
        <f t="shared" si="253"/>
        <v>N</v>
      </c>
      <c r="AN309" s="81">
        <f t="shared" si="254"/>
        <v>2</v>
      </c>
      <c r="AO309" s="81">
        <f t="shared" si="255"/>
        <v>6</v>
      </c>
      <c r="AP309" s="85">
        <f t="shared" si="256"/>
        <v>-88</v>
      </c>
      <c r="AQ309" s="64" t="str">
        <f t="shared" si="257"/>
        <v>N</v>
      </c>
      <c r="AR309" s="87">
        <f t="shared" si="258"/>
        <v>66</v>
      </c>
      <c r="AS309" s="93" t="str">
        <f t="shared" si="259"/>
        <v>W</v>
      </c>
      <c r="AT309" s="64" t="str">
        <f t="shared" si="260"/>
        <v>1/6</v>
      </c>
      <c r="AU309" s="64">
        <f t="shared" si="269"/>
        <v>1</v>
      </c>
      <c r="AV309" s="82">
        <f t="shared" si="261"/>
        <v>8</v>
      </c>
      <c r="AW309" s="82">
        <f t="shared" si="270"/>
        <v>24</v>
      </c>
      <c r="AX309" s="83">
        <f t="shared" si="262"/>
        <v>-16</v>
      </c>
      <c r="AY309" s="64" t="str">
        <f t="shared" si="263"/>
        <v>Y</v>
      </c>
      <c r="AZ309" s="81">
        <f t="shared" si="264"/>
        <v>8</v>
      </c>
      <c r="BA309" s="81">
        <f t="shared" si="271"/>
        <v>24</v>
      </c>
      <c r="BB309" s="85">
        <f t="shared" si="265"/>
        <v>-36</v>
      </c>
      <c r="BC309" s="64" t="str">
        <f t="shared" si="266"/>
        <v>Y</v>
      </c>
      <c r="BD309" s="87">
        <f t="shared" si="272"/>
        <v>52</v>
      </c>
    </row>
    <row r="310" spans="1:56">
      <c r="A310" s="197">
        <f t="shared" si="267"/>
        <v>300</v>
      </c>
      <c r="B310" s="198">
        <f>Data!B310</f>
        <v>31</v>
      </c>
      <c r="D310" s="73">
        <f t="shared" si="238"/>
        <v>6</v>
      </c>
      <c r="F310" s="86">
        <f t="shared" si="288"/>
        <v>6</v>
      </c>
      <c r="G310" s="86" t="str">
        <f t="shared" si="239"/>
        <v>W</v>
      </c>
      <c r="H310" s="64" t="str">
        <f t="shared" si="240"/>
        <v>N</v>
      </c>
      <c r="I310" s="64" t="str">
        <f t="shared" si="241"/>
        <v xml:space="preserve"> </v>
      </c>
      <c r="J310" s="64" t="str">
        <f t="shared" si="242"/>
        <v xml:space="preserve"> </v>
      </c>
      <c r="K310" s="82" t="str">
        <f t="shared" si="287"/>
        <v>0</v>
      </c>
      <c r="L310" s="82">
        <f t="shared" si="289"/>
        <v>24</v>
      </c>
      <c r="M310" s="83">
        <f t="shared" si="290"/>
        <v>34</v>
      </c>
      <c r="N310" s="64" t="str">
        <f t="shared" si="268"/>
        <v>N</v>
      </c>
      <c r="O310" s="81" t="str">
        <f t="shared" si="283"/>
        <v>0</v>
      </c>
      <c r="P310" s="81">
        <f t="shared" si="284"/>
        <v>24</v>
      </c>
      <c r="Q310" s="85">
        <f t="shared" si="285"/>
        <v>-38</v>
      </c>
      <c r="R310" s="64" t="str">
        <f t="shared" si="286"/>
        <v>Y</v>
      </c>
      <c r="S310" s="87">
        <f t="shared" si="273"/>
        <v>56</v>
      </c>
      <c r="T310" s="86" t="str">
        <f t="shared" si="243"/>
        <v xml:space="preserve"> </v>
      </c>
      <c r="U310" s="64" t="str">
        <f t="shared" si="244"/>
        <v>N</v>
      </c>
      <c r="V310" s="64" t="str">
        <f t="shared" si="245"/>
        <v xml:space="preserve"> </v>
      </c>
      <c r="W310" s="64" t="str">
        <f t="shared" si="246"/>
        <v xml:space="preserve"> </v>
      </c>
      <c r="X310" s="82" t="str">
        <f t="shared" si="274"/>
        <v>0</v>
      </c>
      <c r="Y310" s="82">
        <f t="shared" si="275"/>
        <v>0</v>
      </c>
      <c r="Z310" s="83">
        <f t="shared" si="276"/>
        <v>-104</v>
      </c>
      <c r="AA310" s="64" t="str">
        <f t="shared" si="277"/>
        <v>Y</v>
      </c>
      <c r="AB310" s="81" t="str">
        <f t="shared" si="278"/>
        <v>0</v>
      </c>
      <c r="AC310" s="81">
        <f t="shared" si="279"/>
        <v>0</v>
      </c>
      <c r="AD310" s="85">
        <f t="shared" si="280"/>
        <v>-104</v>
      </c>
      <c r="AE310" s="64" t="str">
        <f t="shared" si="281"/>
        <v>Y</v>
      </c>
      <c r="AF310" s="87">
        <f t="shared" si="282"/>
        <v>54</v>
      </c>
      <c r="AG310" s="93" t="str">
        <f t="shared" si="247"/>
        <v>L</v>
      </c>
      <c r="AH310" s="64" t="str">
        <f t="shared" si="248"/>
        <v>2/5</v>
      </c>
      <c r="AI310" s="64">
        <f t="shared" si="249"/>
        <v>2</v>
      </c>
      <c r="AJ310" s="82">
        <f t="shared" si="250"/>
        <v>2</v>
      </c>
      <c r="AK310" s="82">
        <f t="shared" si="251"/>
        <v>0</v>
      </c>
      <c r="AL310" s="83">
        <f t="shared" si="252"/>
        <v>88</v>
      </c>
      <c r="AM310" s="64" t="str">
        <f t="shared" si="253"/>
        <v>N</v>
      </c>
      <c r="AN310" s="81">
        <f t="shared" si="254"/>
        <v>2</v>
      </c>
      <c r="AO310" s="81">
        <f t="shared" si="255"/>
        <v>0</v>
      </c>
      <c r="AP310" s="85">
        <f t="shared" si="256"/>
        <v>-90</v>
      </c>
      <c r="AQ310" s="64" t="str">
        <f t="shared" si="257"/>
        <v>N</v>
      </c>
      <c r="AR310" s="87">
        <f t="shared" si="258"/>
        <v>66</v>
      </c>
      <c r="AS310" s="93" t="str">
        <f t="shared" si="259"/>
        <v>L</v>
      </c>
      <c r="AT310" s="64" t="str">
        <f t="shared" si="260"/>
        <v>2/5</v>
      </c>
      <c r="AU310" s="64">
        <f t="shared" si="269"/>
        <v>2</v>
      </c>
      <c r="AV310" s="82">
        <f t="shared" si="261"/>
        <v>8</v>
      </c>
      <c r="AW310" s="82">
        <f t="shared" si="270"/>
        <v>0</v>
      </c>
      <c r="AX310" s="83">
        <f t="shared" si="262"/>
        <v>-24</v>
      </c>
      <c r="AY310" s="64" t="str">
        <f t="shared" si="263"/>
        <v>Y</v>
      </c>
      <c r="AZ310" s="81">
        <f t="shared" si="264"/>
        <v>8</v>
      </c>
      <c r="BA310" s="81">
        <f t="shared" si="271"/>
        <v>0</v>
      </c>
      <c r="BB310" s="85">
        <f t="shared" si="265"/>
        <v>-44</v>
      </c>
      <c r="BC310" s="64" t="str">
        <f t="shared" si="266"/>
        <v>Y</v>
      </c>
      <c r="BD310" s="87">
        <f t="shared" si="272"/>
        <v>52</v>
      </c>
    </row>
    <row r="311" spans="1:56">
      <c r="A311" s="197">
        <f t="shared" si="267"/>
        <v>301</v>
      </c>
      <c r="B311" s="198">
        <f>Data!B311</f>
        <v>20</v>
      </c>
      <c r="D311" s="73">
        <f t="shared" si="238"/>
        <v>4</v>
      </c>
      <c r="F311" s="86">
        <f t="shared" si="288"/>
        <v>1</v>
      </c>
      <c r="G311" s="86" t="str">
        <f t="shared" ref="G311:G374" si="291">IF(H310="N"," ",IF(OR($F310=1,$F310=6),IF(OR($D310=1,$D310=6),"W","L"),IF(OR($F310=2,$F310=5),IF(OR($D310=2,$D310=5),"W","L"),IF(OR($F310=3,$F310=4),IF(OR($D310=3,$D310=4),"W","L")))))</f>
        <v xml:space="preserve"> </v>
      </c>
      <c r="H311" s="64" t="str">
        <f t="shared" ref="H311:H374" si="292">IF(OR($F311=1,$G311="L"),"Y","N")</f>
        <v>Y</v>
      </c>
      <c r="I311" s="64" t="str">
        <f t="shared" ref="I311:I374" si="293">IF($H311="N"," ",IF($F311=1,"1/6",IF($F311=2,"2/5",IF($F311=3,"3/4",IF($F311=4,"4/3",IF($F311=5,"5/2",IF($F311=6,"6/1",I310)))))))</f>
        <v>1/6</v>
      </c>
      <c r="J311" s="64">
        <f t="shared" ref="J311:J374" si="294">IF(AND(F311=1,J310=" "),1,IF(H311="N"," ",J310+1))</f>
        <v>1</v>
      </c>
      <c r="K311" s="82">
        <f t="shared" ref="K311:K374" si="295">IF(H311="N","0",IF(N310="Y",8,IF(OR(J311=1,J311=2),2,IF(J311=3,4,IF(J311=4,6,IF(J311&gt;=5,8))))))</f>
        <v>2</v>
      </c>
      <c r="L311" s="82">
        <f t="shared" ref="L311:L374" si="296">IF(G311="W",K310*3,0)</f>
        <v>0</v>
      </c>
      <c r="M311" s="83">
        <f t="shared" ref="M311:M374" si="297">M310+L311-K311</f>
        <v>32</v>
      </c>
      <c r="N311" s="64" t="str">
        <f t="shared" ref="N311:N374" si="298">IF(AND(N310="N",J311&lt;&gt;" ",J311&gt;=6),"Y",IF(AND(N310="Y",M311&lt;0),"Y","N"))</f>
        <v>N</v>
      </c>
      <c r="O311" s="81">
        <f t="shared" ref="O311:O374" si="299">IF(H311="N","0",IF(R310="Y",8,IF(OR(J311=1,J311=2),2,IF(J311=3,4,IF(J311=4,6,IF(J311&gt;=5,8))))))</f>
        <v>8</v>
      </c>
      <c r="P311" s="81">
        <f t="shared" ref="P311:P374" si="300">IF(G311="W",O310*3,0)</f>
        <v>0</v>
      </c>
      <c r="Q311" s="85">
        <f t="shared" ref="Q311:Q374" si="301">Q310+P311-O311</f>
        <v>-46</v>
      </c>
      <c r="R311" s="64" t="str">
        <f t="shared" ref="R311:R374" si="302">IF(AND(R310="N",J311&lt;&gt;" ",J311&gt;=6),"Y",IF(AND(R310="Y",M311&lt;S310),"Y","N"))</f>
        <v>Y</v>
      </c>
      <c r="S311" s="87">
        <f t="shared" ref="S311:S374" si="303">IF(OR(G311="L",Q311&lt;S310),S310,Q311)</f>
        <v>56</v>
      </c>
      <c r="T311" s="86" t="str">
        <f t="shared" ref="T311:T374" si="304">IF(U310="N"," ",IF(OR($F310=1,$F310=4),IF(OR($D310=1,$D310=6),"W","L"),IF(OR($F310=2,$F310=5),IF(OR($D310=2,$D310=5),"W","L"),IF(OR($F310=3,$F310=6),IF(OR($D310=3,$D310=4),"W","L")))))</f>
        <v xml:space="preserve"> </v>
      </c>
      <c r="U311" s="64" t="str">
        <f t="shared" ref="U311:U374" si="305">IF(OR($F311=1,T311="L"),"Y","N")</f>
        <v>Y</v>
      </c>
      <c r="V311" s="64" t="str">
        <f t="shared" ref="V311:V374" si="306">IF($H311="N"," ",IF(OR($F311=1,$F311=4),"1/6",IF(OR($F311=2,$F311=5),"2/5",IF(OR($F311=3,$F311=6),"3/4",V309))))</f>
        <v>1/6</v>
      </c>
      <c r="W311" s="64">
        <f t="shared" ref="W311:W374" si="307">IF(AND(F311=1,W310=" "),1,IF(U311="N"," ",W310+1))</f>
        <v>1</v>
      </c>
      <c r="X311" s="82">
        <f t="shared" ref="X311:X374" si="308">IF(U311="N","0",IF(AA310="Y",8,IF(OR(W311=1,W311=2),2,IF(W311=3,4,IF(W311=4,6,IF(W311&gt;=5,8))))))</f>
        <v>8</v>
      </c>
      <c r="Y311" s="82">
        <f t="shared" ref="Y311:Y374" si="309">IF(T311="W",X310*3,0)</f>
        <v>0</v>
      </c>
      <c r="Z311" s="83">
        <f t="shared" ref="Z311:Z374" si="310">Z310+Y311-X311</f>
        <v>-112</v>
      </c>
      <c r="AA311" s="64" t="str">
        <f t="shared" ref="AA311:AA374" si="311">IF(AND(AA310="N",W311&lt;&gt;" ",W311&gt;=6),"Y",IF(AND(AA310="Y",Z311&lt;0),"Y","N"))</f>
        <v>Y</v>
      </c>
      <c r="AB311" s="81">
        <f t="shared" ref="AB311:AB374" si="312">IF(U311="N","0",IF(AE310="Y",8,IF(OR(W311=1,W311=2),2,IF(W311=3,4,IF(W311=4,6,IF(W311&gt;=5,8))))))</f>
        <v>8</v>
      </c>
      <c r="AC311" s="81">
        <f t="shared" ref="AC311:AC374" si="313">IF(T311="W",AB310*3,0)</f>
        <v>0</v>
      </c>
      <c r="AD311" s="85">
        <f t="shared" ref="AD311:AD374" si="314">AD310+AC311-AB311</f>
        <v>-112</v>
      </c>
      <c r="AE311" s="64" t="str">
        <f t="shared" ref="AE311:AE374" si="315">IF(AND(AE310="N",W311&lt;&gt;" ",W311&gt;=6),"Y",IF(AND(AE310="Y",Z311&lt;AF310),"Y","N"))</f>
        <v>Y</v>
      </c>
      <c r="AF311" s="87">
        <f t="shared" ref="AF311:AF374" si="316">IF(OR(T311="L",AD311&lt;AF310),AF310,AD311)</f>
        <v>54</v>
      </c>
      <c r="AG311" s="93" t="str">
        <f t="shared" ref="AG311:AG374" si="317">IF(OR(VALUE(MID(AH310,1,1))=D310,VALUE(MID(AH310,3,1))=D310),"W","L")</f>
        <v>L</v>
      </c>
      <c r="AH311" s="64" t="str">
        <f t="shared" ref="AH311:AH374" si="318">IF(OR(AI311=1,AI311=6,AI311=7,AI311=12,AI311=13,AI311=18),"1/6",IF(OR(AI311=2,AI311=5,AI311=8,AI311=11,AI311=14,AI311=17),"2/5",IF(OR(AI311=3,AI311=4,AI311=9,AI311=10,AI311=15,AI311=16),"3/4",AH310)))</f>
        <v>3/4</v>
      </c>
      <c r="AI311" s="64">
        <f t="shared" ref="AI311:AI374" si="319">IF(AG311="W",1,AI310+1)</f>
        <v>3</v>
      </c>
      <c r="AJ311" s="82">
        <f t="shared" ref="AJ311:AJ374" si="320">IF(AM310="Y",8,IF(OR(AI311=1,AI311=2),2,IF(AI311=3,4,IF(AI311=4,6,IF(AI311&gt;=5,8)))))</f>
        <v>4</v>
      </c>
      <c r="AK311" s="82">
        <f t="shared" ref="AK311:AK374" si="321">IF(AG311="W",AJ310*3,0)</f>
        <v>0</v>
      </c>
      <c r="AL311" s="83">
        <f t="shared" ref="AL311:AL374" si="322">AL310+AK311-AJ311</f>
        <v>84</v>
      </c>
      <c r="AM311" s="64" t="str">
        <f t="shared" ref="AM311:AM374" si="323">IF(AND(AM310="N",AI311&lt;&gt;" ",AI311&gt;=6),"Y",IF(AND(AM310="Y",AL311&lt;0),"Y","N"))</f>
        <v>N</v>
      </c>
      <c r="AN311" s="81">
        <f t="shared" ref="AN311:AN374" si="324">IF(AQ310="Y",8,IF(OR(AI311=1,AI311=2),2,IF(AI311=3,4,IF(AI311=4,6,IF(AI311&gt;=5,8)))))</f>
        <v>4</v>
      </c>
      <c r="AO311" s="81">
        <f t="shared" ref="AO311:AO374" si="325">IF(AG311="W",AN310*3,0)</f>
        <v>0</v>
      </c>
      <c r="AP311" s="85">
        <f t="shared" ref="AP311:AP374" si="326">AP310+AO311-AN311</f>
        <v>-94</v>
      </c>
      <c r="AQ311" s="64" t="str">
        <f t="shared" ref="AQ311:AQ374" si="327">IF(AND(AQ310="N",AI311&lt;&gt;" ",AI311&gt;=6),"Y",IF(AND(AQ310="Y",AL311&lt;AR310),"Y","N"))</f>
        <v>N</v>
      </c>
      <c r="AR311" s="87">
        <f t="shared" ref="AR311:AR374" si="328">IF(OR(AG311="L",AP311&lt;AR310),AR310,AP311)</f>
        <v>66</v>
      </c>
      <c r="AS311" s="93" t="str">
        <f t="shared" ref="AS311:AS374" si="329">IF(OR(VALUE(MID(AT310,1,1))=D310,VALUE(MID(AT310,3,1))=D310),"W","L")</f>
        <v>L</v>
      </c>
      <c r="AT311" s="64" t="str">
        <f t="shared" ref="AT311:AT374" si="330">IF(OR(AU311=1,AU311=4,AU311=7,AU311=10,AU311=13,AU311=16),"1/6",IF(OR(AU311=2,AU311=5,AU311=8,AU311=11,AU311=14,AU311=17),"2/5",IF(OR(AU311=3,AU311=6,AU311=9,AU311=12,AU311=15,AU311=18),"3/4",AT310)))</f>
        <v>3/4</v>
      </c>
      <c r="AU311" s="64">
        <f t="shared" ref="AU311:AU374" si="331">IF(AS311="W",1,AU310+1)</f>
        <v>3</v>
      </c>
      <c r="AV311" s="82">
        <f t="shared" ref="AV311:AV374" si="332">IF(AY310="Y",8,IF(OR(AU311=1,AU311=2),2,IF(AU311=3,4,IF(AU311=4,6,IF(AU311&gt;=5,8)))))</f>
        <v>8</v>
      </c>
      <c r="AW311" s="82">
        <f t="shared" ref="AW311:AW374" si="333">IF(AS311="W",AV310*3,0)</f>
        <v>0</v>
      </c>
      <c r="AX311" s="83">
        <f t="shared" ref="AX311:AX374" si="334">AX310+AW311-AV311</f>
        <v>-32</v>
      </c>
      <c r="AY311" s="64" t="str">
        <f t="shared" ref="AY311:AY374" si="335">IF(AND(AY310="N",AU311&lt;&gt;" ",AU311&gt;=6),"Y",IF(AND(AY310="Y",AX311&lt;0),"Y","N"))</f>
        <v>Y</v>
      </c>
      <c r="AZ311" s="81">
        <f t="shared" ref="AZ311:AZ374" si="336">IF(BC310="Y",8,IF(OR(AU311=1,AU311=2),2,IF(AU311=3,4,IF(AU311=4,6,IF(AU311&gt;=5,8)))))</f>
        <v>8</v>
      </c>
      <c r="BA311" s="81">
        <f t="shared" ref="BA311:BA374" si="337">IF(AS311="W",AZ310*3,0)</f>
        <v>0</v>
      </c>
      <c r="BB311" s="85">
        <f t="shared" ref="BB311:BB374" si="338">BB310+BA311-AZ311</f>
        <v>-52</v>
      </c>
      <c r="BC311" s="64" t="str">
        <f t="shared" ref="BC311:BC374" si="339">IF(AND(BC310="N",AU311&lt;&gt;" ",AU311&gt;=6),"Y",IF(AND(BC310="Y",AX311&lt;BD310),"Y","N"))</f>
        <v>Y</v>
      </c>
      <c r="BD311" s="87">
        <f t="shared" ref="BD311:BD374" si="340">IF(OR(AS311="L",BB311&lt;BD310),BD310,BB311)</f>
        <v>52</v>
      </c>
    </row>
    <row r="312" spans="1:56">
      <c r="A312" s="197">
        <f t="shared" si="267"/>
        <v>302</v>
      </c>
      <c r="B312" s="198">
        <f>Data!B312</f>
        <v>28</v>
      </c>
      <c r="D312" s="73">
        <f t="shared" si="238"/>
        <v>5</v>
      </c>
      <c r="F312" s="86">
        <f t="shared" si="288"/>
        <v>2</v>
      </c>
      <c r="G312" s="86" t="str">
        <f t="shared" si="291"/>
        <v>L</v>
      </c>
      <c r="H312" s="64" t="str">
        <f t="shared" si="292"/>
        <v>Y</v>
      </c>
      <c r="I312" s="64" t="str">
        <f t="shared" si="293"/>
        <v>2/5</v>
      </c>
      <c r="J312" s="64">
        <f t="shared" si="294"/>
        <v>2</v>
      </c>
      <c r="K312" s="82">
        <f t="shared" si="295"/>
        <v>2</v>
      </c>
      <c r="L312" s="82">
        <f t="shared" si="296"/>
        <v>0</v>
      </c>
      <c r="M312" s="83">
        <f t="shared" si="297"/>
        <v>30</v>
      </c>
      <c r="N312" s="64" t="str">
        <f t="shared" si="298"/>
        <v>N</v>
      </c>
      <c r="O312" s="81">
        <f t="shared" si="299"/>
        <v>8</v>
      </c>
      <c r="P312" s="81">
        <f t="shared" si="300"/>
        <v>0</v>
      </c>
      <c r="Q312" s="85">
        <f t="shared" si="301"/>
        <v>-54</v>
      </c>
      <c r="R312" s="64" t="str">
        <f t="shared" si="302"/>
        <v>Y</v>
      </c>
      <c r="S312" s="87">
        <f t="shared" si="303"/>
        <v>56</v>
      </c>
      <c r="T312" s="86" t="str">
        <f t="shared" si="304"/>
        <v>L</v>
      </c>
      <c r="U312" s="64" t="str">
        <f t="shared" si="305"/>
        <v>Y</v>
      </c>
      <c r="V312" s="64" t="str">
        <f t="shared" si="306"/>
        <v>2/5</v>
      </c>
      <c r="W312" s="64">
        <f t="shared" si="307"/>
        <v>2</v>
      </c>
      <c r="X312" s="82">
        <f t="shared" si="308"/>
        <v>8</v>
      </c>
      <c r="Y312" s="82">
        <f t="shared" si="309"/>
        <v>0</v>
      </c>
      <c r="Z312" s="83">
        <f t="shared" si="310"/>
        <v>-120</v>
      </c>
      <c r="AA312" s="64" t="str">
        <f t="shared" si="311"/>
        <v>Y</v>
      </c>
      <c r="AB312" s="81">
        <f t="shared" si="312"/>
        <v>8</v>
      </c>
      <c r="AC312" s="81">
        <f t="shared" si="313"/>
        <v>0</v>
      </c>
      <c r="AD312" s="85">
        <f t="shared" si="314"/>
        <v>-120</v>
      </c>
      <c r="AE312" s="64" t="str">
        <f t="shared" si="315"/>
        <v>Y</v>
      </c>
      <c r="AF312" s="87">
        <f t="shared" si="316"/>
        <v>54</v>
      </c>
      <c r="AG312" s="93" t="str">
        <f t="shared" si="317"/>
        <v>W</v>
      </c>
      <c r="AH312" s="64" t="str">
        <f t="shared" si="318"/>
        <v>1/6</v>
      </c>
      <c r="AI312" s="64">
        <f t="shared" si="319"/>
        <v>1</v>
      </c>
      <c r="AJ312" s="82">
        <f t="shared" si="320"/>
        <v>2</v>
      </c>
      <c r="AK312" s="82">
        <f t="shared" si="321"/>
        <v>12</v>
      </c>
      <c r="AL312" s="83">
        <f t="shared" si="322"/>
        <v>94</v>
      </c>
      <c r="AM312" s="64" t="str">
        <f t="shared" si="323"/>
        <v>N</v>
      </c>
      <c r="AN312" s="81">
        <f t="shared" si="324"/>
        <v>2</v>
      </c>
      <c r="AO312" s="81">
        <f t="shared" si="325"/>
        <v>12</v>
      </c>
      <c r="AP312" s="85">
        <f t="shared" si="326"/>
        <v>-84</v>
      </c>
      <c r="AQ312" s="64" t="str">
        <f t="shared" si="327"/>
        <v>N</v>
      </c>
      <c r="AR312" s="87">
        <f t="shared" si="328"/>
        <v>66</v>
      </c>
      <c r="AS312" s="93" t="str">
        <f t="shared" si="329"/>
        <v>W</v>
      </c>
      <c r="AT312" s="64" t="str">
        <f t="shared" si="330"/>
        <v>1/6</v>
      </c>
      <c r="AU312" s="64">
        <f t="shared" si="331"/>
        <v>1</v>
      </c>
      <c r="AV312" s="82">
        <f t="shared" si="332"/>
        <v>8</v>
      </c>
      <c r="AW312" s="82">
        <f t="shared" si="333"/>
        <v>24</v>
      </c>
      <c r="AX312" s="83">
        <f t="shared" si="334"/>
        <v>-16</v>
      </c>
      <c r="AY312" s="64" t="str">
        <f t="shared" si="335"/>
        <v>Y</v>
      </c>
      <c r="AZ312" s="81">
        <f t="shared" si="336"/>
        <v>8</v>
      </c>
      <c r="BA312" s="81">
        <f t="shared" si="337"/>
        <v>24</v>
      </c>
      <c r="BB312" s="85">
        <f t="shared" si="338"/>
        <v>-36</v>
      </c>
      <c r="BC312" s="64" t="str">
        <f t="shared" si="339"/>
        <v>Y</v>
      </c>
      <c r="BD312" s="87">
        <f t="shared" si="340"/>
        <v>52</v>
      </c>
    </row>
    <row r="313" spans="1:56">
      <c r="A313" s="197">
        <f t="shared" si="267"/>
        <v>303</v>
      </c>
      <c r="B313" s="198">
        <f>Data!B313</f>
        <v>12</v>
      </c>
      <c r="D313" s="73">
        <f t="shared" si="238"/>
        <v>2</v>
      </c>
      <c r="F313" s="86">
        <f t="shared" si="288"/>
        <v>3</v>
      </c>
      <c r="G313" s="86" t="str">
        <f t="shared" si="291"/>
        <v>W</v>
      </c>
      <c r="H313" s="64" t="str">
        <f t="shared" si="292"/>
        <v>N</v>
      </c>
      <c r="I313" s="64" t="str">
        <f t="shared" si="293"/>
        <v xml:space="preserve"> </v>
      </c>
      <c r="J313" s="64" t="str">
        <f t="shared" si="294"/>
        <v xml:space="preserve"> </v>
      </c>
      <c r="K313" s="82" t="str">
        <f t="shared" si="295"/>
        <v>0</v>
      </c>
      <c r="L313" s="82">
        <f t="shared" si="296"/>
        <v>6</v>
      </c>
      <c r="M313" s="83">
        <f t="shared" si="297"/>
        <v>36</v>
      </c>
      <c r="N313" s="64" t="str">
        <f t="shared" si="298"/>
        <v>N</v>
      </c>
      <c r="O313" s="81" t="str">
        <f t="shared" si="299"/>
        <v>0</v>
      </c>
      <c r="P313" s="81">
        <f t="shared" si="300"/>
        <v>24</v>
      </c>
      <c r="Q313" s="85">
        <f t="shared" si="301"/>
        <v>-30</v>
      </c>
      <c r="R313" s="64" t="str">
        <f t="shared" si="302"/>
        <v>Y</v>
      </c>
      <c r="S313" s="87">
        <f t="shared" si="303"/>
        <v>56</v>
      </c>
      <c r="T313" s="86" t="str">
        <f t="shared" si="304"/>
        <v>W</v>
      </c>
      <c r="U313" s="64" t="str">
        <f t="shared" si="305"/>
        <v>N</v>
      </c>
      <c r="V313" s="64" t="str">
        <f t="shared" si="306"/>
        <v xml:space="preserve"> </v>
      </c>
      <c r="W313" s="64" t="str">
        <f t="shared" si="307"/>
        <v xml:space="preserve"> </v>
      </c>
      <c r="X313" s="82" t="str">
        <f t="shared" si="308"/>
        <v>0</v>
      </c>
      <c r="Y313" s="82">
        <f t="shared" si="309"/>
        <v>24</v>
      </c>
      <c r="Z313" s="83">
        <f t="shared" si="310"/>
        <v>-96</v>
      </c>
      <c r="AA313" s="64" t="str">
        <f t="shared" si="311"/>
        <v>Y</v>
      </c>
      <c r="AB313" s="81" t="str">
        <f t="shared" si="312"/>
        <v>0</v>
      </c>
      <c r="AC313" s="81">
        <f t="shared" si="313"/>
        <v>24</v>
      </c>
      <c r="AD313" s="85">
        <f t="shared" si="314"/>
        <v>-96</v>
      </c>
      <c r="AE313" s="64" t="str">
        <f t="shared" si="315"/>
        <v>Y</v>
      </c>
      <c r="AF313" s="87">
        <f t="shared" si="316"/>
        <v>54</v>
      </c>
      <c r="AG313" s="93" t="str">
        <f t="shared" si="317"/>
        <v>L</v>
      </c>
      <c r="AH313" s="64" t="str">
        <f t="shared" si="318"/>
        <v>2/5</v>
      </c>
      <c r="AI313" s="64">
        <f t="shared" si="319"/>
        <v>2</v>
      </c>
      <c r="AJ313" s="82">
        <f t="shared" si="320"/>
        <v>2</v>
      </c>
      <c r="AK313" s="82">
        <f t="shared" si="321"/>
        <v>0</v>
      </c>
      <c r="AL313" s="83">
        <f t="shared" si="322"/>
        <v>92</v>
      </c>
      <c r="AM313" s="64" t="str">
        <f t="shared" si="323"/>
        <v>N</v>
      </c>
      <c r="AN313" s="81">
        <f t="shared" si="324"/>
        <v>2</v>
      </c>
      <c r="AO313" s="81">
        <f t="shared" si="325"/>
        <v>0</v>
      </c>
      <c r="AP313" s="85">
        <f t="shared" si="326"/>
        <v>-86</v>
      </c>
      <c r="AQ313" s="64" t="str">
        <f t="shared" si="327"/>
        <v>N</v>
      </c>
      <c r="AR313" s="87">
        <f t="shared" si="328"/>
        <v>66</v>
      </c>
      <c r="AS313" s="93" t="str">
        <f t="shared" si="329"/>
        <v>L</v>
      </c>
      <c r="AT313" s="64" t="str">
        <f t="shared" si="330"/>
        <v>2/5</v>
      </c>
      <c r="AU313" s="64">
        <f t="shared" si="331"/>
        <v>2</v>
      </c>
      <c r="AV313" s="82">
        <f t="shared" si="332"/>
        <v>8</v>
      </c>
      <c r="AW313" s="82">
        <f t="shared" si="333"/>
        <v>0</v>
      </c>
      <c r="AX313" s="83">
        <f t="shared" si="334"/>
        <v>-24</v>
      </c>
      <c r="AY313" s="64" t="str">
        <f t="shared" si="335"/>
        <v>Y</v>
      </c>
      <c r="AZ313" s="81">
        <f t="shared" si="336"/>
        <v>8</v>
      </c>
      <c r="BA313" s="81">
        <f t="shared" si="337"/>
        <v>0</v>
      </c>
      <c r="BB313" s="85">
        <f t="shared" si="338"/>
        <v>-44</v>
      </c>
      <c r="BC313" s="64" t="str">
        <f t="shared" si="339"/>
        <v>Y</v>
      </c>
      <c r="BD313" s="87">
        <f t="shared" si="340"/>
        <v>52</v>
      </c>
    </row>
    <row r="314" spans="1:56">
      <c r="A314" s="197">
        <f t="shared" si="267"/>
        <v>304</v>
      </c>
      <c r="B314" s="198">
        <f>Data!B314</f>
        <v>14</v>
      </c>
      <c r="D314" s="73">
        <f t="shared" si="238"/>
        <v>3</v>
      </c>
      <c r="F314" s="86">
        <f t="shared" si="288"/>
        <v>4</v>
      </c>
      <c r="G314" s="86" t="str">
        <f t="shared" si="291"/>
        <v xml:space="preserve"> </v>
      </c>
      <c r="H314" s="64" t="str">
        <f t="shared" si="292"/>
        <v>N</v>
      </c>
      <c r="I314" s="64" t="str">
        <f t="shared" si="293"/>
        <v xml:space="preserve"> </v>
      </c>
      <c r="J314" s="64" t="str">
        <f t="shared" si="294"/>
        <v xml:space="preserve"> </v>
      </c>
      <c r="K314" s="82" t="str">
        <f t="shared" si="295"/>
        <v>0</v>
      </c>
      <c r="L314" s="82">
        <f t="shared" si="296"/>
        <v>0</v>
      </c>
      <c r="M314" s="83">
        <f t="shared" si="297"/>
        <v>36</v>
      </c>
      <c r="N314" s="64" t="str">
        <f t="shared" si="298"/>
        <v>N</v>
      </c>
      <c r="O314" s="81" t="str">
        <f t="shared" si="299"/>
        <v>0</v>
      </c>
      <c r="P314" s="81">
        <f t="shared" si="300"/>
        <v>0</v>
      </c>
      <c r="Q314" s="85">
        <f t="shared" si="301"/>
        <v>-30</v>
      </c>
      <c r="R314" s="64" t="str">
        <f t="shared" si="302"/>
        <v>Y</v>
      </c>
      <c r="S314" s="87">
        <f t="shared" si="303"/>
        <v>56</v>
      </c>
      <c r="T314" s="86" t="str">
        <f t="shared" si="304"/>
        <v xml:space="preserve"> </v>
      </c>
      <c r="U314" s="64" t="str">
        <f t="shared" si="305"/>
        <v>N</v>
      </c>
      <c r="V314" s="64" t="str">
        <f t="shared" si="306"/>
        <v xml:space="preserve"> </v>
      </c>
      <c r="W314" s="64" t="str">
        <f t="shared" si="307"/>
        <v xml:space="preserve"> </v>
      </c>
      <c r="X314" s="82" t="str">
        <f t="shared" si="308"/>
        <v>0</v>
      </c>
      <c r="Y314" s="82">
        <f t="shared" si="309"/>
        <v>0</v>
      </c>
      <c r="Z314" s="83">
        <f t="shared" si="310"/>
        <v>-96</v>
      </c>
      <c r="AA314" s="64" t="str">
        <f t="shared" si="311"/>
        <v>Y</v>
      </c>
      <c r="AB314" s="81" t="str">
        <f t="shared" si="312"/>
        <v>0</v>
      </c>
      <c r="AC314" s="81">
        <f t="shared" si="313"/>
        <v>0</v>
      </c>
      <c r="AD314" s="85">
        <f t="shared" si="314"/>
        <v>-96</v>
      </c>
      <c r="AE314" s="64" t="str">
        <f t="shared" si="315"/>
        <v>Y</v>
      </c>
      <c r="AF314" s="87">
        <f t="shared" si="316"/>
        <v>54</v>
      </c>
      <c r="AG314" s="93" t="str">
        <f t="shared" si="317"/>
        <v>W</v>
      </c>
      <c r="AH314" s="64" t="str">
        <f t="shared" si="318"/>
        <v>1/6</v>
      </c>
      <c r="AI314" s="64">
        <f t="shared" si="319"/>
        <v>1</v>
      </c>
      <c r="AJ314" s="82">
        <f t="shared" si="320"/>
        <v>2</v>
      </c>
      <c r="AK314" s="82">
        <f t="shared" si="321"/>
        <v>6</v>
      </c>
      <c r="AL314" s="83">
        <f t="shared" si="322"/>
        <v>96</v>
      </c>
      <c r="AM314" s="64" t="str">
        <f t="shared" si="323"/>
        <v>N</v>
      </c>
      <c r="AN314" s="81">
        <f t="shared" si="324"/>
        <v>2</v>
      </c>
      <c r="AO314" s="81">
        <f t="shared" si="325"/>
        <v>6</v>
      </c>
      <c r="AP314" s="85">
        <f t="shared" si="326"/>
        <v>-82</v>
      </c>
      <c r="AQ314" s="64" t="str">
        <f t="shared" si="327"/>
        <v>N</v>
      </c>
      <c r="AR314" s="87">
        <f t="shared" si="328"/>
        <v>66</v>
      </c>
      <c r="AS314" s="93" t="str">
        <f t="shared" si="329"/>
        <v>W</v>
      </c>
      <c r="AT314" s="64" t="str">
        <f t="shared" si="330"/>
        <v>1/6</v>
      </c>
      <c r="AU314" s="64">
        <f t="shared" si="331"/>
        <v>1</v>
      </c>
      <c r="AV314" s="82">
        <f t="shared" si="332"/>
        <v>8</v>
      </c>
      <c r="AW314" s="82">
        <f t="shared" si="333"/>
        <v>24</v>
      </c>
      <c r="AX314" s="83">
        <f t="shared" si="334"/>
        <v>-8</v>
      </c>
      <c r="AY314" s="64" t="str">
        <f t="shared" si="335"/>
        <v>Y</v>
      </c>
      <c r="AZ314" s="81">
        <f t="shared" si="336"/>
        <v>8</v>
      </c>
      <c r="BA314" s="81">
        <f t="shared" si="337"/>
        <v>24</v>
      </c>
      <c r="BB314" s="85">
        <f t="shared" si="338"/>
        <v>-28</v>
      </c>
      <c r="BC314" s="64" t="str">
        <f t="shared" si="339"/>
        <v>Y</v>
      </c>
      <c r="BD314" s="87">
        <f t="shared" si="340"/>
        <v>52</v>
      </c>
    </row>
    <row r="315" spans="1:56">
      <c r="A315" s="197">
        <f t="shared" si="267"/>
        <v>305</v>
      </c>
      <c r="B315" s="198">
        <f>Data!B315</f>
        <v>5</v>
      </c>
      <c r="D315" s="73">
        <f t="shared" si="238"/>
        <v>1</v>
      </c>
      <c r="F315" s="86">
        <f t="shared" si="288"/>
        <v>5</v>
      </c>
      <c r="G315" s="86" t="str">
        <f t="shared" si="291"/>
        <v xml:space="preserve"> </v>
      </c>
      <c r="H315" s="64" t="str">
        <f t="shared" si="292"/>
        <v>N</v>
      </c>
      <c r="I315" s="64" t="str">
        <f t="shared" si="293"/>
        <v xml:space="preserve"> </v>
      </c>
      <c r="J315" s="64" t="str">
        <f t="shared" si="294"/>
        <v xml:space="preserve"> </v>
      </c>
      <c r="K315" s="82" t="str">
        <f t="shared" si="295"/>
        <v>0</v>
      </c>
      <c r="L315" s="82">
        <f t="shared" si="296"/>
        <v>0</v>
      </c>
      <c r="M315" s="83">
        <f t="shared" si="297"/>
        <v>36</v>
      </c>
      <c r="N315" s="64" t="str">
        <f t="shared" si="298"/>
        <v>N</v>
      </c>
      <c r="O315" s="81" t="str">
        <f t="shared" si="299"/>
        <v>0</v>
      </c>
      <c r="P315" s="81">
        <f t="shared" si="300"/>
        <v>0</v>
      </c>
      <c r="Q315" s="85">
        <f t="shared" si="301"/>
        <v>-30</v>
      </c>
      <c r="R315" s="64" t="str">
        <f t="shared" si="302"/>
        <v>Y</v>
      </c>
      <c r="S315" s="87">
        <f t="shared" si="303"/>
        <v>56</v>
      </c>
      <c r="T315" s="86" t="str">
        <f t="shared" si="304"/>
        <v xml:space="preserve"> </v>
      </c>
      <c r="U315" s="64" t="str">
        <f t="shared" si="305"/>
        <v>N</v>
      </c>
      <c r="V315" s="64" t="str">
        <f t="shared" si="306"/>
        <v xml:space="preserve"> </v>
      </c>
      <c r="W315" s="64" t="str">
        <f t="shared" si="307"/>
        <v xml:space="preserve"> </v>
      </c>
      <c r="X315" s="82" t="str">
        <f t="shared" si="308"/>
        <v>0</v>
      </c>
      <c r="Y315" s="82">
        <f t="shared" si="309"/>
        <v>0</v>
      </c>
      <c r="Z315" s="83">
        <f t="shared" si="310"/>
        <v>-96</v>
      </c>
      <c r="AA315" s="64" t="str">
        <f t="shared" si="311"/>
        <v>Y</v>
      </c>
      <c r="AB315" s="81" t="str">
        <f t="shared" si="312"/>
        <v>0</v>
      </c>
      <c r="AC315" s="81">
        <f t="shared" si="313"/>
        <v>0</v>
      </c>
      <c r="AD315" s="85">
        <f t="shared" si="314"/>
        <v>-96</v>
      </c>
      <c r="AE315" s="64" t="str">
        <f t="shared" si="315"/>
        <v>Y</v>
      </c>
      <c r="AF315" s="87">
        <f t="shared" si="316"/>
        <v>54</v>
      </c>
      <c r="AG315" s="93" t="str">
        <f t="shared" si="317"/>
        <v>L</v>
      </c>
      <c r="AH315" s="64" t="str">
        <f t="shared" si="318"/>
        <v>2/5</v>
      </c>
      <c r="AI315" s="64">
        <f t="shared" si="319"/>
        <v>2</v>
      </c>
      <c r="AJ315" s="82">
        <f t="shared" si="320"/>
        <v>2</v>
      </c>
      <c r="AK315" s="82">
        <f t="shared" si="321"/>
        <v>0</v>
      </c>
      <c r="AL315" s="83">
        <f t="shared" si="322"/>
        <v>94</v>
      </c>
      <c r="AM315" s="64" t="str">
        <f t="shared" si="323"/>
        <v>N</v>
      </c>
      <c r="AN315" s="81">
        <f t="shared" si="324"/>
        <v>2</v>
      </c>
      <c r="AO315" s="81">
        <f t="shared" si="325"/>
        <v>0</v>
      </c>
      <c r="AP315" s="85">
        <f t="shared" si="326"/>
        <v>-84</v>
      </c>
      <c r="AQ315" s="64" t="str">
        <f t="shared" si="327"/>
        <v>N</v>
      </c>
      <c r="AR315" s="87">
        <f t="shared" si="328"/>
        <v>66</v>
      </c>
      <c r="AS315" s="93" t="str">
        <f t="shared" si="329"/>
        <v>L</v>
      </c>
      <c r="AT315" s="64" t="str">
        <f t="shared" si="330"/>
        <v>2/5</v>
      </c>
      <c r="AU315" s="64">
        <f t="shared" si="331"/>
        <v>2</v>
      </c>
      <c r="AV315" s="82">
        <f t="shared" si="332"/>
        <v>8</v>
      </c>
      <c r="AW315" s="82">
        <f t="shared" si="333"/>
        <v>0</v>
      </c>
      <c r="AX315" s="83">
        <f t="shared" si="334"/>
        <v>-16</v>
      </c>
      <c r="AY315" s="64" t="str">
        <f t="shared" si="335"/>
        <v>Y</v>
      </c>
      <c r="AZ315" s="81">
        <f t="shared" si="336"/>
        <v>8</v>
      </c>
      <c r="BA315" s="81">
        <f t="shared" si="337"/>
        <v>0</v>
      </c>
      <c r="BB315" s="85">
        <f t="shared" si="338"/>
        <v>-36</v>
      </c>
      <c r="BC315" s="64" t="str">
        <f t="shared" si="339"/>
        <v>Y</v>
      </c>
      <c r="BD315" s="87">
        <f t="shared" si="340"/>
        <v>52</v>
      </c>
    </row>
    <row r="316" spans="1:56">
      <c r="A316" s="197">
        <f t="shared" si="267"/>
        <v>306</v>
      </c>
      <c r="B316" s="198">
        <f>Data!B316</f>
        <v>32</v>
      </c>
      <c r="D316" s="73">
        <f t="shared" si="238"/>
        <v>6</v>
      </c>
      <c r="F316" s="86">
        <f t="shared" si="288"/>
        <v>6</v>
      </c>
      <c r="G316" s="86" t="str">
        <f t="shared" si="291"/>
        <v xml:space="preserve"> </v>
      </c>
      <c r="H316" s="64" t="str">
        <f t="shared" si="292"/>
        <v>N</v>
      </c>
      <c r="I316" s="64" t="str">
        <f t="shared" si="293"/>
        <v xml:space="preserve"> </v>
      </c>
      <c r="J316" s="64" t="str">
        <f t="shared" si="294"/>
        <v xml:space="preserve"> </v>
      </c>
      <c r="K316" s="82" t="str">
        <f t="shared" si="295"/>
        <v>0</v>
      </c>
      <c r="L316" s="82">
        <f t="shared" si="296"/>
        <v>0</v>
      </c>
      <c r="M316" s="83">
        <f t="shared" si="297"/>
        <v>36</v>
      </c>
      <c r="N316" s="64" t="str">
        <f t="shared" si="298"/>
        <v>N</v>
      </c>
      <c r="O316" s="81" t="str">
        <f t="shared" si="299"/>
        <v>0</v>
      </c>
      <c r="P316" s="81">
        <f t="shared" si="300"/>
        <v>0</v>
      </c>
      <c r="Q316" s="85">
        <f t="shared" si="301"/>
        <v>-30</v>
      </c>
      <c r="R316" s="64" t="str">
        <f t="shared" si="302"/>
        <v>Y</v>
      </c>
      <c r="S316" s="87">
        <f t="shared" si="303"/>
        <v>56</v>
      </c>
      <c r="T316" s="86" t="str">
        <f t="shared" si="304"/>
        <v xml:space="preserve"> </v>
      </c>
      <c r="U316" s="64" t="str">
        <f t="shared" si="305"/>
        <v>N</v>
      </c>
      <c r="V316" s="64" t="str">
        <f t="shared" si="306"/>
        <v xml:space="preserve"> </v>
      </c>
      <c r="W316" s="64" t="str">
        <f t="shared" si="307"/>
        <v xml:space="preserve"> </v>
      </c>
      <c r="X316" s="82" t="str">
        <f t="shared" si="308"/>
        <v>0</v>
      </c>
      <c r="Y316" s="82">
        <f t="shared" si="309"/>
        <v>0</v>
      </c>
      <c r="Z316" s="83">
        <f t="shared" si="310"/>
        <v>-96</v>
      </c>
      <c r="AA316" s="64" t="str">
        <f t="shared" si="311"/>
        <v>Y</v>
      </c>
      <c r="AB316" s="81" t="str">
        <f t="shared" si="312"/>
        <v>0</v>
      </c>
      <c r="AC316" s="81">
        <f t="shared" si="313"/>
        <v>0</v>
      </c>
      <c r="AD316" s="85">
        <f t="shared" si="314"/>
        <v>-96</v>
      </c>
      <c r="AE316" s="64" t="str">
        <f t="shared" si="315"/>
        <v>Y</v>
      </c>
      <c r="AF316" s="87">
        <f t="shared" si="316"/>
        <v>54</v>
      </c>
      <c r="AG316" s="93" t="str">
        <f t="shared" si="317"/>
        <v>L</v>
      </c>
      <c r="AH316" s="64" t="str">
        <f t="shared" si="318"/>
        <v>3/4</v>
      </c>
      <c r="AI316" s="64">
        <f t="shared" si="319"/>
        <v>3</v>
      </c>
      <c r="AJ316" s="82">
        <f t="shared" si="320"/>
        <v>4</v>
      </c>
      <c r="AK316" s="82">
        <f t="shared" si="321"/>
        <v>0</v>
      </c>
      <c r="AL316" s="83">
        <f t="shared" si="322"/>
        <v>90</v>
      </c>
      <c r="AM316" s="64" t="str">
        <f t="shared" si="323"/>
        <v>N</v>
      </c>
      <c r="AN316" s="81">
        <f t="shared" si="324"/>
        <v>4</v>
      </c>
      <c r="AO316" s="81">
        <f t="shared" si="325"/>
        <v>0</v>
      </c>
      <c r="AP316" s="85">
        <f t="shared" si="326"/>
        <v>-88</v>
      </c>
      <c r="AQ316" s="64" t="str">
        <f t="shared" si="327"/>
        <v>N</v>
      </c>
      <c r="AR316" s="87">
        <f t="shared" si="328"/>
        <v>66</v>
      </c>
      <c r="AS316" s="93" t="str">
        <f t="shared" si="329"/>
        <v>L</v>
      </c>
      <c r="AT316" s="64" t="str">
        <f t="shared" si="330"/>
        <v>3/4</v>
      </c>
      <c r="AU316" s="64">
        <f t="shared" si="331"/>
        <v>3</v>
      </c>
      <c r="AV316" s="82">
        <f t="shared" si="332"/>
        <v>8</v>
      </c>
      <c r="AW316" s="82">
        <f t="shared" si="333"/>
        <v>0</v>
      </c>
      <c r="AX316" s="83">
        <f t="shared" si="334"/>
        <v>-24</v>
      </c>
      <c r="AY316" s="64" t="str">
        <f t="shared" si="335"/>
        <v>Y</v>
      </c>
      <c r="AZ316" s="81">
        <f t="shared" si="336"/>
        <v>8</v>
      </c>
      <c r="BA316" s="81">
        <f t="shared" si="337"/>
        <v>0</v>
      </c>
      <c r="BB316" s="85">
        <f t="shared" si="338"/>
        <v>-44</v>
      </c>
      <c r="BC316" s="64" t="str">
        <f t="shared" si="339"/>
        <v>Y</v>
      </c>
      <c r="BD316" s="87">
        <f t="shared" si="340"/>
        <v>52</v>
      </c>
    </row>
    <row r="317" spans="1:56">
      <c r="A317" s="197">
        <f t="shared" si="267"/>
        <v>307</v>
      </c>
      <c r="B317" s="198">
        <f>Data!B317</f>
        <v>32</v>
      </c>
      <c r="D317" s="73">
        <f t="shared" si="238"/>
        <v>6</v>
      </c>
      <c r="F317" s="86">
        <f t="shared" si="288"/>
        <v>1</v>
      </c>
      <c r="G317" s="86" t="str">
        <f t="shared" si="291"/>
        <v xml:space="preserve"> </v>
      </c>
      <c r="H317" s="64" t="str">
        <f t="shared" si="292"/>
        <v>Y</v>
      </c>
      <c r="I317" s="64" t="str">
        <f t="shared" si="293"/>
        <v>1/6</v>
      </c>
      <c r="J317" s="64">
        <f t="shared" si="294"/>
        <v>1</v>
      </c>
      <c r="K317" s="82">
        <f t="shared" si="295"/>
        <v>2</v>
      </c>
      <c r="L317" s="82">
        <f t="shared" si="296"/>
        <v>0</v>
      </c>
      <c r="M317" s="83">
        <f t="shared" si="297"/>
        <v>34</v>
      </c>
      <c r="N317" s="64" t="str">
        <f t="shared" si="298"/>
        <v>N</v>
      </c>
      <c r="O317" s="81">
        <f t="shared" si="299"/>
        <v>8</v>
      </c>
      <c r="P317" s="81">
        <f t="shared" si="300"/>
        <v>0</v>
      </c>
      <c r="Q317" s="85">
        <f t="shared" si="301"/>
        <v>-38</v>
      </c>
      <c r="R317" s="64" t="str">
        <f t="shared" si="302"/>
        <v>Y</v>
      </c>
      <c r="S317" s="87">
        <f t="shared" si="303"/>
        <v>56</v>
      </c>
      <c r="T317" s="86" t="str">
        <f t="shared" si="304"/>
        <v xml:space="preserve"> </v>
      </c>
      <c r="U317" s="64" t="str">
        <f t="shared" si="305"/>
        <v>Y</v>
      </c>
      <c r="V317" s="64" t="str">
        <f t="shared" si="306"/>
        <v>1/6</v>
      </c>
      <c r="W317" s="64">
        <f t="shared" si="307"/>
        <v>1</v>
      </c>
      <c r="X317" s="82">
        <f t="shared" si="308"/>
        <v>8</v>
      </c>
      <c r="Y317" s="82">
        <f t="shared" si="309"/>
        <v>0</v>
      </c>
      <c r="Z317" s="83">
        <f t="shared" si="310"/>
        <v>-104</v>
      </c>
      <c r="AA317" s="64" t="str">
        <f t="shared" si="311"/>
        <v>Y</v>
      </c>
      <c r="AB317" s="81">
        <f t="shared" si="312"/>
        <v>8</v>
      </c>
      <c r="AC317" s="81">
        <f t="shared" si="313"/>
        <v>0</v>
      </c>
      <c r="AD317" s="85">
        <f t="shared" si="314"/>
        <v>-104</v>
      </c>
      <c r="AE317" s="64" t="str">
        <f t="shared" si="315"/>
        <v>Y</v>
      </c>
      <c r="AF317" s="87">
        <f t="shared" si="316"/>
        <v>54</v>
      </c>
      <c r="AG317" s="93" t="str">
        <f t="shared" si="317"/>
        <v>L</v>
      </c>
      <c r="AH317" s="64" t="str">
        <f t="shared" si="318"/>
        <v>3/4</v>
      </c>
      <c r="AI317" s="64">
        <f t="shared" si="319"/>
        <v>4</v>
      </c>
      <c r="AJ317" s="82">
        <f t="shared" si="320"/>
        <v>6</v>
      </c>
      <c r="AK317" s="82">
        <f t="shared" si="321"/>
        <v>0</v>
      </c>
      <c r="AL317" s="83">
        <f t="shared" si="322"/>
        <v>84</v>
      </c>
      <c r="AM317" s="64" t="str">
        <f t="shared" si="323"/>
        <v>N</v>
      </c>
      <c r="AN317" s="81">
        <f t="shared" si="324"/>
        <v>6</v>
      </c>
      <c r="AO317" s="81">
        <f t="shared" si="325"/>
        <v>0</v>
      </c>
      <c r="AP317" s="85">
        <f t="shared" si="326"/>
        <v>-94</v>
      </c>
      <c r="AQ317" s="64" t="str">
        <f t="shared" si="327"/>
        <v>N</v>
      </c>
      <c r="AR317" s="87">
        <f t="shared" si="328"/>
        <v>66</v>
      </c>
      <c r="AS317" s="93" t="str">
        <f t="shared" si="329"/>
        <v>L</v>
      </c>
      <c r="AT317" s="64" t="str">
        <f t="shared" si="330"/>
        <v>1/6</v>
      </c>
      <c r="AU317" s="64">
        <f t="shared" si="331"/>
        <v>4</v>
      </c>
      <c r="AV317" s="82">
        <f t="shared" si="332"/>
        <v>8</v>
      </c>
      <c r="AW317" s="82">
        <f t="shared" si="333"/>
        <v>0</v>
      </c>
      <c r="AX317" s="83">
        <f t="shared" si="334"/>
        <v>-32</v>
      </c>
      <c r="AY317" s="64" t="str">
        <f t="shared" si="335"/>
        <v>Y</v>
      </c>
      <c r="AZ317" s="81">
        <f t="shared" si="336"/>
        <v>8</v>
      </c>
      <c r="BA317" s="81">
        <f t="shared" si="337"/>
        <v>0</v>
      </c>
      <c r="BB317" s="85">
        <f t="shared" si="338"/>
        <v>-52</v>
      </c>
      <c r="BC317" s="64" t="str">
        <f t="shared" si="339"/>
        <v>Y</v>
      </c>
      <c r="BD317" s="87">
        <f t="shared" si="340"/>
        <v>52</v>
      </c>
    </row>
    <row r="318" spans="1:56">
      <c r="A318" s="197">
        <f t="shared" si="267"/>
        <v>308</v>
      </c>
      <c r="B318" s="198">
        <f>Data!B318</f>
        <v>20</v>
      </c>
      <c r="D318" s="73">
        <f t="shared" si="238"/>
        <v>4</v>
      </c>
      <c r="F318" s="86">
        <f t="shared" si="288"/>
        <v>2</v>
      </c>
      <c r="G318" s="86" t="str">
        <f t="shared" si="291"/>
        <v>W</v>
      </c>
      <c r="H318" s="64" t="str">
        <f t="shared" si="292"/>
        <v>N</v>
      </c>
      <c r="I318" s="64" t="str">
        <f t="shared" si="293"/>
        <v xml:space="preserve"> </v>
      </c>
      <c r="J318" s="64" t="str">
        <f t="shared" si="294"/>
        <v xml:space="preserve"> </v>
      </c>
      <c r="K318" s="82" t="str">
        <f t="shared" si="295"/>
        <v>0</v>
      </c>
      <c r="L318" s="82">
        <f t="shared" si="296"/>
        <v>6</v>
      </c>
      <c r="M318" s="83">
        <f t="shared" si="297"/>
        <v>40</v>
      </c>
      <c r="N318" s="64" t="str">
        <f t="shared" si="298"/>
        <v>N</v>
      </c>
      <c r="O318" s="81" t="str">
        <f t="shared" si="299"/>
        <v>0</v>
      </c>
      <c r="P318" s="81">
        <f t="shared" si="300"/>
        <v>24</v>
      </c>
      <c r="Q318" s="85">
        <f t="shared" si="301"/>
        <v>-14</v>
      </c>
      <c r="R318" s="64" t="str">
        <f t="shared" si="302"/>
        <v>Y</v>
      </c>
      <c r="S318" s="87">
        <f t="shared" si="303"/>
        <v>56</v>
      </c>
      <c r="T318" s="86" t="str">
        <f t="shared" si="304"/>
        <v>W</v>
      </c>
      <c r="U318" s="64" t="str">
        <f t="shared" si="305"/>
        <v>N</v>
      </c>
      <c r="V318" s="64" t="str">
        <f t="shared" si="306"/>
        <v xml:space="preserve"> </v>
      </c>
      <c r="W318" s="64" t="str">
        <f t="shared" si="307"/>
        <v xml:space="preserve"> </v>
      </c>
      <c r="X318" s="82" t="str">
        <f t="shared" si="308"/>
        <v>0</v>
      </c>
      <c r="Y318" s="82">
        <f t="shared" si="309"/>
        <v>24</v>
      </c>
      <c r="Z318" s="83">
        <f t="shared" si="310"/>
        <v>-80</v>
      </c>
      <c r="AA318" s="64" t="str">
        <f t="shared" si="311"/>
        <v>Y</v>
      </c>
      <c r="AB318" s="81" t="str">
        <f t="shared" si="312"/>
        <v>0</v>
      </c>
      <c r="AC318" s="81">
        <f t="shared" si="313"/>
        <v>24</v>
      </c>
      <c r="AD318" s="85">
        <f t="shared" si="314"/>
        <v>-80</v>
      </c>
      <c r="AE318" s="64" t="str">
        <f t="shared" si="315"/>
        <v>Y</v>
      </c>
      <c r="AF318" s="87">
        <f t="shared" si="316"/>
        <v>54</v>
      </c>
      <c r="AG318" s="93" t="str">
        <f t="shared" si="317"/>
        <v>L</v>
      </c>
      <c r="AH318" s="64" t="str">
        <f t="shared" si="318"/>
        <v>2/5</v>
      </c>
      <c r="AI318" s="64">
        <f t="shared" si="319"/>
        <v>5</v>
      </c>
      <c r="AJ318" s="82">
        <f t="shared" si="320"/>
        <v>8</v>
      </c>
      <c r="AK318" s="82">
        <f t="shared" si="321"/>
        <v>0</v>
      </c>
      <c r="AL318" s="83">
        <f t="shared" si="322"/>
        <v>76</v>
      </c>
      <c r="AM318" s="64" t="str">
        <f t="shared" si="323"/>
        <v>N</v>
      </c>
      <c r="AN318" s="81">
        <f t="shared" si="324"/>
        <v>8</v>
      </c>
      <c r="AO318" s="81">
        <f t="shared" si="325"/>
        <v>0</v>
      </c>
      <c r="AP318" s="85">
        <f t="shared" si="326"/>
        <v>-102</v>
      </c>
      <c r="AQ318" s="64" t="str">
        <f t="shared" si="327"/>
        <v>N</v>
      </c>
      <c r="AR318" s="87">
        <f t="shared" si="328"/>
        <v>66</v>
      </c>
      <c r="AS318" s="93" t="str">
        <f t="shared" si="329"/>
        <v>W</v>
      </c>
      <c r="AT318" s="64" t="str">
        <f t="shared" si="330"/>
        <v>1/6</v>
      </c>
      <c r="AU318" s="64">
        <f t="shared" si="331"/>
        <v>1</v>
      </c>
      <c r="AV318" s="82">
        <f t="shared" si="332"/>
        <v>8</v>
      </c>
      <c r="AW318" s="82">
        <f t="shared" si="333"/>
        <v>24</v>
      </c>
      <c r="AX318" s="83">
        <f t="shared" si="334"/>
        <v>-16</v>
      </c>
      <c r="AY318" s="64" t="str">
        <f t="shared" si="335"/>
        <v>Y</v>
      </c>
      <c r="AZ318" s="81">
        <f t="shared" si="336"/>
        <v>8</v>
      </c>
      <c r="BA318" s="81">
        <f t="shared" si="337"/>
        <v>24</v>
      </c>
      <c r="BB318" s="85">
        <f t="shared" si="338"/>
        <v>-36</v>
      </c>
      <c r="BC318" s="64" t="str">
        <f t="shared" si="339"/>
        <v>Y</v>
      </c>
      <c r="BD318" s="87">
        <f t="shared" si="340"/>
        <v>52</v>
      </c>
    </row>
    <row r="319" spans="1:56">
      <c r="A319" s="197">
        <f t="shared" si="267"/>
        <v>309</v>
      </c>
      <c r="B319" s="198">
        <f>Data!B319</f>
        <v>17</v>
      </c>
      <c r="D319" s="73">
        <f t="shared" si="238"/>
        <v>3</v>
      </c>
      <c r="F319" s="86">
        <f t="shared" si="288"/>
        <v>3</v>
      </c>
      <c r="G319" s="86" t="str">
        <f t="shared" si="291"/>
        <v xml:space="preserve"> </v>
      </c>
      <c r="H319" s="64" t="str">
        <f t="shared" si="292"/>
        <v>N</v>
      </c>
      <c r="I319" s="64" t="str">
        <f t="shared" si="293"/>
        <v xml:space="preserve"> </v>
      </c>
      <c r="J319" s="64" t="str">
        <f t="shared" si="294"/>
        <v xml:space="preserve"> </v>
      </c>
      <c r="K319" s="82" t="str">
        <f t="shared" si="295"/>
        <v>0</v>
      </c>
      <c r="L319" s="82">
        <f t="shared" si="296"/>
        <v>0</v>
      </c>
      <c r="M319" s="83">
        <f t="shared" si="297"/>
        <v>40</v>
      </c>
      <c r="N319" s="64" t="str">
        <f t="shared" si="298"/>
        <v>N</v>
      </c>
      <c r="O319" s="81" t="str">
        <f t="shared" si="299"/>
        <v>0</v>
      </c>
      <c r="P319" s="81">
        <f t="shared" si="300"/>
        <v>0</v>
      </c>
      <c r="Q319" s="85">
        <f t="shared" si="301"/>
        <v>-14</v>
      </c>
      <c r="R319" s="64" t="str">
        <f t="shared" si="302"/>
        <v>Y</v>
      </c>
      <c r="S319" s="87">
        <f t="shared" si="303"/>
        <v>56</v>
      </c>
      <c r="T319" s="86" t="str">
        <f t="shared" si="304"/>
        <v xml:space="preserve"> </v>
      </c>
      <c r="U319" s="64" t="str">
        <f t="shared" si="305"/>
        <v>N</v>
      </c>
      <c r="V319" s="64" t="str">
        <f t="shared" si="306"/>
        <v xml:space="preserve"> </v>
      </c>
      <c r="W319" s="64" t="str">
        <f t="shared" si="307"/>
        <v xml:space="preserve"> </v>
      </c>
      <c r="X319" s="82" t="str">
        <f t="shared" si="308"/>
        <v>0</v>
      </c>
      <c r="Y319" s="82">
        <f t="shared" si="309"/>
        <v>0</v>
      </c>
      <c r="Z319" s="83">
        <f t="shared" si="310"/>
        <v>-80</v>
      </c>
      <c r="AA319" s="64" t="str">
        <f t="shared" si="311"/>
        <v>Y</v>
      </c>
      <c r="AB319" s="81" t="str">
        <f t="shared" si="312"/>
        <v>0</v>
      </c>
      <c r="AC319" s="81">
        <f t="shared" si="313"/>
        <v>0</v>
      </c>
      <c r="AD319" s="85">
        <f t="shared" si="314"/>
        <v>-80</v>
      </c>
      <c r="AE319" s="64" t="str">
        <f t="shared" si="315"/>
        <v>Y</v>
      </c>
      <c r="AF319" s="87">
        <f t="shared" si="316"/>
        <v>54</v>
      </c>
      <c r="AG319" s="93" t="str">
        <f t="shared" si="317"/>
        <v>L</v>
      </c>
      <c r="AH319" s="64" t="str">
        <f t="shared" si="318"/>
        <v>1/6</v>
      </c>
      <c r="AI319" s="64">
        <f t="shared" si="319"/>
        <v>6</v>
      </c>
      <c r="AJ319" s="82">
        <f t="shared" si="320"/>
        <v>8</v>
      </c>
      <c r="AK319" s="82">
        <f t="shared" si="321"/>
        <v>0</v>
      </c>
      <c r="AL319" s="83">
        <f t="shared" si="322"/>
        <v>68</v>
      </c>
      <c r="AM319" s="64" t="str">
        <f t="shared" si="323"/>
        <v>Y</v>
      </c>
      <c r="AN319" s="81">
        <f t="shared" si="324"/>
        <v>8</v>
      </c>
      <c r="AO319" s="81">
        <f t="shared" si="325"/>
        <v>0</v>
      </c>
      <c r="AP319" s="85">
        <f t="shared" si="326"/>
        <v>-110</v>
      </c>
      <c r="AQ319" s="64" t="str">
        <f t="shared" si="327"/>
        <v>Y</v>
      </c>
      <c r="AR319" s="87">
        <f t="shared" si="328"/>
        <v>66</v>
      </c>
      <c r="AS319" s="93" t="str">
        <f t="shared" si="329"/>
        <v>L</v>
      </c>
      <c r="AT319" s="64" t="str">
        <f t="shared" si="330"/>
        <v>2/5</v>
      </c>
      <c r="AU319" s="64">
        <f t="shared" si="331"/>
        <v>2</v>
      </c>
      <c r="AV319" s="82">
        <f t="shared" si="332"/>
        <v>8</v>
      </c>
      <c r="AW319" s="82">
        <f t="shared" si="333"/>
        <v>0</v>
      </c>
      <c r="AX319" s="83">
        <f t="shared" si="334"/>
        <v>-24</v>
      </c>
      <c r="AY319" s="64" t="str">
        <f t="shared" si="335"/>
        <v>Y</v>
      </c>
      <c r="AZ319" s="81">
        <f t="shared" si="336"/>
        <v>8</v>
      </c>
      <c r="BA319" s="81">
        <f t="shared" si="337"/>
        <v>0</v>
      </c>
      <c r="BB319" s="85">
        <f t="shared" si="338"/>
        <v>-44</v>
      </c>
      <c r="BC319" s="64" t="str">
        <f t="shared" si="339"/>
        <v>Y</v>
      </c>
      <c r="BD319" s="87">
        <f t="shared" si="340"/>
        <v>52</v>
      </c>
    </row>
    <row r="320" spans="1:56">
      <c r="A320" s="197">
        <f t="shared" si="267"/>
        <v>310</v>
      </c>
      <c r="B320" s="198">
        <f>Data!B320</f>
        <v>10</v>
      </c>
      <c r="D320" s="73">
        <f t="shared" si="238"/>
        <v>2</v>
      </c>
      <c r="F320" s="86">
        <f t="shared" si="288"/>
        <v>4</v>
      </c>
      <c r="G320" s="86" t="str">
        <f t="shared" si="291"/>
        <v xml:space="preserve"> </v>
      </c>
      <c r="H320" s="64" t="str">
        <f t="shared" si="292"/>
        <v>N</v>
      </c>
      <c r="I320" s="64" t="str">
        <f t="shared" si="293"/>
        <v xml:space="preserve"> </v>
      </c>
      <c r="J320" s="64" t="str">
        <f t="shared" si="294"/>
        <v xml:space="preserve"> </v>
      </c>
      <c r="K320" s="82" t="str">
        <f t="shared" si="295"/>
        <v>0</v>
      </c>
      <c r="L320" s="82">
        <f t="shared" si="296"/>
        <v>0</v>
      </c>
      <c r="M320" s="83">
        <f t="shared" si="297"/>
        <v>40</v>
      </c>
      <c r="N320" s="64" t="str">
        <f t="shared" si="298"/>
        <v>N</v>
      </c>
      <c r="O320" s="81" t="str">
        <f t="shared" si="299"/>
        <v>0</v>
      </c>
      <c r="P320" s="81">
        <f t="shared" si="300"/>
        <v>0</v>
      </c>
      <c r="Q320" s="85">
        <f t="shared" si="301"/>
        <v>-14</v>
      </c>
      <c r="R320" s="64" t="str">
        <f t="shared" si="302"/>
        <v>Y</v>
      </c>
      <c r="S320" s="87">
        <f t="shared" si="303"/>
        <v>56</v>
      </c>
      <c r="T320" s="86" t="str">
        <f t="shared" si="304"/>
        <v xml:space="preserve"> </v>
      </c>
      <c r="U320" s="64" t="str">
        <f t="shared" si="305"/>
        <v>N</v>
      </c>
      <c r="V320" s="64" t="str">
        <f t="shared" si="306"/>
        <v xml:space="preserve"> </v>
      </c>
      <c r="W320" s="64" t="str">
        <f t="shared" si="307"/>
        <v xml:space="preserve"> </v>
      </c>
      <c r="X320" s="82" t="str">
        <f t="shared" si="308"/>
        <v>0</v>
      </c>
      <c r="Y320" s="82">
        <f t="shared" si="309"/>
        <v>0</v>
      </c>
      <c r="Z320" s="83">
        <f t="shared" si="310"/>
        <v>-80</v>
      </c>
      <c r="AA320" s="64" t="str">
        <f t="shared" si="311"/>
        <v>Y</v>
      </c>
      <c r="AB320" s="81" t="str">
        <f t="shared" si="312"/>
        <v>0</v>
      </c>
      <c r="AC320" s="81">
        <f t="shared" si="313"/>
        <v>0</v>
      </c>
      <c r="AD320" s="85">
        <f t="shared" si="314"/>
        <v>-80</v>
      </c>
      <c r="AE320" s="64" t="str">
        <f t="shared" si="315"/>
        <v>Y</v>
      </c>
      <c r="AF320" s="87">
        <f t="shared" si="316"/>
        <v>54</v>
      </c>
      <c r="AG320" s="93" t="str">
        <f t="shared" si="317"/>
        <v>L</v>
      </c>
      <c r="AH320" s="64" t="str">
        <f t="shared" si="318"/>
        <v>1/6</v>
      </c>
      <c r="AI320" s="64">
        <f t="shared" si="319"/>
        <v>7</v>
      </c>
      <c r="AJ320" s="82">
        <f t="shared" si="320"/>
        <v>8</v>
      </c>
      <c r="AK320" s="82">
        <f t="shared" si="321"/>
        <v>0</v>
      </c>
      <c r="AL320" s="83">
        <f t="shared" si="322"/>
        <v>60</v>
      </c>
      <c r="AM320" s="64" t="str">
        <f t="shared" si="323"/>
        <v>N</v>
      </c>
      <c r="AN320" s="81">
        <f t="shared" si="324"/>
        <v>8</v>
      </c>
      <c r="AO320" s="81">
        <f t="shared" si="325"/>
        <v>0</v>
      </c>
      <c r="AP320" s="85">
        <f t="shared" si="326"/>
        <v>-118</v>
      </c>
      <c r="AQ320" s="64" t="str">
        <f t="shared" si="327"/>
        <v>Y</v>
      </c>
      <c r="AR320" s="87">
        <f t="shared" si="328"/>
        <v>66</v>
      </c>
      <c r="AS320" s="93" t="str">
        <f t="shared" si="329"/>
        <v>L</v>
      </c>
      <c r="AT320" s="64" t="str">
        <f t="shared" si="330"/>
        <v>3/4</v>
      </c>
      <c r="AU320" s="64">
        <f t="shared" si="331"/>
        <v>3</v>
      </c>
      <c r="AV320" s="82">
        <f t="shared" si="332"/>
        <v>8</v>
      </c>
      <c r="AW320" s="82">
        <f t="shared" si="333"/>
        <v>0</v>
      </c>
      <c r="AX320" s="83">
        <f t="shared" si="334"/>
        <v>-32</v>
      </c>
      <c r="AY320" s="64" t="str">
        <f t="shared" si="335"/>
        <v>Y</v>
      </c>
      <c r="AZ320" s="81">
        <f t="shared" si="336"/>
        <v>8</v>
      </c>
      <c r="BA320" s="81">
        <f t="shared" si="337"/>
        <v>0</v>
      </c>
      <c r="BB320" s="85">
        <f t="shared" si="338"/>
        <v>-52</v>
      </c>
      <c r="BC320" s="64" t="str">
        <f t="shared" si="339"/>
        <v>Y</v>
      </c>
      <c r="BD320" s="87">
        <f t="shared" si="340"/>
        <v>52</v>
      </c>
    </row>
    <row r="321" spans="1:56">
      <c r="A321" s="197">
        <f t="shared" si="267"/>
        <v>311</v>
      </c>
      <c r="B321" s="198">
        <f>Data!B321</f>
        <v>5</v>
      </c>
      <c r="D321" s="73">
        <f t="shared" si="238"/>
        <v>1</v>
      </c>
      <c r="F321" s="86">
        <f t="shared" si="288"/>
        <v>5</v>
      </c>
      <c r="G321" s="86" t="str">
        <f t="shared" si="291"/>
        <v xml:space="preserve"> </v>
      </c>
      <c r="H321" s="64" t="str">
        <f t="shared" si="292"/>
        <v>N</v>
      </c>
      <c r="I321" s="64" t="str">
        <f t="shared" si="293"/>
        <v xml:space="preserve"> </v>
      </c>
      <c r="J321" s="64" t="str">
        <f t="shared" si="294"/>
        <v xml:space="preserve"> </v>
      </c>
      <c r="K321" s="82" t="str">
        <f t="shared" si="295"/>
        <v>0</v>
      </c>
      <c r="L321" s="82">
        <f t="shared" si="296"/>
        <v>0</v>
      </c>
      <c r="M321" s="83">
        <f t="shared" si="297"/>
        <v>40</v>
      </c>
      <c r="N321" s="64" t="str">
        <f t="shared" si="298"/>
        <v>N</v>
      </c>
      <c r="O321" s="81" t="str">
        <f t="shared" si="299"/>
        <v>0</v>
      </c>
      <c r="P321" s="81">
        <f t="shared" si="300"/>
        <v>0</v>
      </c>
      <c r="Q321" s="85">
        <f t="shared" si="301"/>
        <v>-14</v>
      </c>
      <c r="R321" s="64" t="str">
        <f t="shared" si="302"/>
        <v>Y</v>
      </c>
      <c r="S321" s="87">
        <f t="shared" si="303"/>
        <v>56</v>
      </c>
      <c r="T321" s="86" t="str">
        <f t="shared" si="304"/>
        <v xml:space="preserve"> </v>
      </c>
      <c r="U321" s="64" t="str">
        <f t="shared" si="305"/>
        <v>N</v>
      </c>
      <c r="V321" s="64" t="str">
        <f t="shared" si="306"/>
        <v xml:space="preserve"> </v>
      </c>
      <c r="W321" s="64" t="str">
        <f t="shared" si="307"/>
        <v xml:space="preserve"> </v>
      </c>
      <c r="X321" s="82" t="str">
        <f t="shared" si="308"/>
        <v>0</v>
      </c>
      <c r="Y321" s="82">
        <f t="shared" si="309"/>
        <v>0</v>
      </c>
      <c r="Z321" s="83">
        <f t="shared" si="310"/>
        <v>-80</v>
      </c>
      <c r="AA321" s="64" t="str">
        <f t="shared" si="311"/>
        <v>Y</v>
      </c>
      <c r="AB321" s="81" t="str">
        <f t="shared" si="312"/>
        <v>0</v>
      </c>
      <c r="AC321" s="81">
        <f t="shared" si="313"/>
        <v>0</v>
      </c>
      <c r="AD321" s="85">
        <f t="shared" si="314"/>
        <v>-80</v>
      </c>
      <c r="AE321" s="64" t="str">
        <f t="shared" si="315"/>
        <v>Y</v>
      </c>
      <c r="AF321" s="87">
        <f t="shared" si="316"/>
        <v>54</v>
      </c>
      <c r="AG321" s="93" t="str">
        <f t="shared" si="317"/>
        <v>L</v>
      </c>
      <c r="AH321" s="64" t="str">
        <f t="shared" si="318"/>
        <v>2/5</v>
      </c>
      <c r="AI321" s="64">
        <f t="shared" si="319"/>
        <v>8</v>
      </c>
      <c r="AJ321" s="82">
        <f t="shared" si="320"/>
        <v>8</v>
      </c>
      <c r="AK321" s="82">
        <f t="shared" si="321"/>
        <v>0</v>
      </c>
      <c r="AL321" s="83">
        <f t="shared" si="322"/>
        <v>52</v>
      </c>
      <c r="AM321" s="64" t="str">
        <f t="shared" si="323"/>
        <v>Y</v>
      </c>
      <c r="AN321" s="81">
        <f t="shared" si="324"/>
        <v>8</v>
      </c>
      <c r="AO321" s="81">
        <f t="shared" si="325"/>
        <v>0</v>
      </c>
      <c r="AP321" s="85">
        <f t="shared" si="326"/>
        <v>-126</v>
      </c>
      <c r="AQ321" s="64" t="str">
        <f t="shared" si="327"/>
        <v>Y</v>
      </c>
      <c r="AR321" s="87">
        <f t="shared" si="328"/>
        <v>66</v>
      </c>
      <c r="AS321" s="93" t="str">
        <f t="shared" si="329"/>
        <v>L</v>
      </c>
      <c r="AT321" s="64" t="str">
        <f t="shared" si="330"/>
        <v>1/6</v>
      </c>
      <c r="AU321" s="64">
        <f t="shared" si="331"/>
        <v>4</v>
      </c>
      <c r="AV321" s="82">
        <f t="shared" si="332"/>
        <v>8</v>
      </c>
      <c r="AW321" s="82">
        <f t="shared" si="333"/>
        <v>0</v>
      </c>
      <c r="AX321" s="83">
        <f t="shared" si="334"/>
        <v>-40</v>
      </c>
      <c r="AY321" s="64" t="str">
        <f t="shared" si="335"/>
        <v>Y</v>
      </c>
      <c r="AZ321" s="81">
        <f t="shared" si="336"/>
        <v>8</v>
      </c>
      <c r="BA321" s="81">
        <f t="shared" si="337"/>
        <v>0</v>
      </c>
      <c r="BB321" s="85">
        <f t="shared" si="338"/>
        <v>-60</v>
      </c>
      <c r="BC321" s="64" t="str">
        <f t="shared" si="339"/>
        <v>Y</v>
      </c>
      <c r="BD321" s="87">
        <f t="shared" si="340"/>
        <v>52</v>
      </c>
    </row>
    <row r="322" spans="1:56">
      <c r="A322" s="197">
        <f t="shared" si="267"/>
        <v>312</v>
      </c>
      <c r="B322" s="198">
        <f>Data!B322</f>
        <v>36</v>
      </c>
      <c r="D322" s="73">
        <f t="shared" si="238"/>
        <v>6</v>
      </c>
      <c r="F322" s="86">
        <f t="shared" si="288"/>
        <v>6</v>
      </c>
      <c r="G322" s="86" t="str">
        <f t="shared" si="291"/>
        <v xml:space="preserve"> </v>
      </c>
      <c r="H322" s="64" t="str">
        <f t="shared" si="292"/>
        <v>N</v>
      </c>
      <c r="I322" s="64" t="str">
        <f t="shared" si="293"/>
        <v xml:space="preserve"> </v>
      </c>
      <c r="J322" s="64" t="str">
        <f t="shared" si="294"/>
        <v xml:space="preserve"> </v>
      </c>
      <c r="K322" s="82" t="str">
        <f t="shared" si="295"/>
        <v>0</v>
      </c>
      <c r="L322" s="82">
        <f t="shared" si="296"/>
        <v>0</v>
      </c>
      <c r="M322" s="83">
        <f t="shared" si="297"/>
        <v>40</v>
      </c>
      <c r="N322" s="64" t="str">
        <f t="shared" si="298"/>
        <v>N</v>
      </c>
      <c r="O322" s="81" t="str">
        <f t="shared" si="299"/>
        <v>0</v>
      </c>
      <c r="P322" s="81">
        <f t="shared" si="300"/>
        <v>0</v>
      </c>
      <c r="Q322" s="85">
        <f t="shared" si="301"/>
        <v>-14</v>
      </c>
      <c r="R322" s="64" t="str">
        <f t="shared" si="302"/>
        <v>Y</v>
      </c>
      <c r="S322" s="87">
        <f t="shared" si="303"/>
        <v>56</v>
      </c>
      <c r="T322" s="86" t="str">
        <f t="shared" si="304"/>
        <v xml:space="preserve"> </v>
      </c>
      <c r="U322" s="64" t="str">
        <f t="shared" si="305"/>
        <v>N</v>
      </c>
      <c r="V322" s="64" t="str">
        <f t="shared" si="306"/>
        <v xml:space="preserve"> </v>
      </c>
      <c r="W322" s="64" t="str">
        <f t="shared" si="307"/>
        <v xml:space="preserve"> </v>
      </c>
      <c r="X322" s="82" t="str">
        <f t="shared" si="308"/>
        <v>0</v>
      </c>
      <c r="Y322" s="82">
        <f t="shared" si="309"/>
        <v>0</v>
      </c>
      <c r="Z322" s="83">
        <f t="shared" si="310"/>
        <v>-80</v>
      </c>
      <c r="AA322" s="64" t="str">
        <f t="shared" si="311"/>
        <v>Y</v>
      </c>
      <c r="AB322" s="81" t="str">
        <f t="shared" si="312"/>
        <v>0</v>
      </c>
      <c r="AC322" s="81">
        <f t="shared" si="313"/>
        <v>0</v>
      </c>
      <c r="AD322" s="85">
        <f t="shared" si="314"/>
        <v>-80</v>
      </c>
      <c r="AE322" s="64" t="str">
        <f t="shared" si="315"/>
        <v>Y</v>
      </c>
      <c r="AF322" s="87">
        <f t="shared" si="316"/>
        <v>54</v>
      </c>
      <c r="AG322" s="93" t="str">
        <f t="shared" si="317"/>
        <v>L</v>
      </c>
      <c r="AH322" s="64" t="str">
        <f t="shared" si="318"/>
        <v>3/4</v>
      </c>
      <c r="AI322" s="64">
        <f t="shared" si="319"/>
        <v>9</v>
      </c>
      <c r="AJ322" s="82">
        <f t="shared" si="320"/>
        <v>8</v>
      </c>
      <c r="AK322" s="82">
        <f t="shared" si="321"/>
        <v>0</v>
      </c>
      <c r="AL322" s="83">
        <f t="shared" si="322"/>
        <v>44</v>
      </c>
      <c r="AM322" s="64" t="str">
        <f t="shared" si="323"/>
        <v>N</v>
      </c>
      <c r="AN322" s="81">
        <f t="shared" si="324"/>
        <v>8</v>
      </c>
      <c r="AO322" s="81">
        <f t="shared" si="325"/>
        <v>0</v>
      </c>
      <c r="AP322" s="85">
        <f t="shared" si="326"/>
        <v>-134</v>
      </c>
      <c r="AQ322" s="64" t="str">
        <f t="shared" si="327"/>
        <v>Y</v>
      </c>
      <c r="AR322" s="87">
        <f t="shared" si="328"/>
        <v>66</v>
      </c>
      <c r="AS322" s="93" t="str">
        <f t="shared" si="329"/>
        <v>W</v>
      </c>
      <c r="AT322" s="64" t="str">
        <f t="shared" si="330"/>
        <v>1/6</v>
      </c>
      <c r="AU322" s="64">
        <f t="shared" si="331"/>
        <v>1</v>
      </c>
      <c r="AV322" s="82">
        <f t="shared" si="332"/>
        <v>8</v>
      </c>
      <c r="AW322" s="82">
        <f t="shared" si="333"/>
        <v>24</v>
      </c>
      <c r="AX322" s="83">
        <f t="shared" si="334"/>
        <v>-24</v>
      </c>
      <c r="AY322" s="64" t="str">
        <f t="shared" si="335"/>
        <v>Y</v>
      </c>
      <c r="AZ322" s="81">
        <f t="shared" si="336"/>
        <v>8</v>
      </c>
      <c r="BA322" s="81">
        <f t="shared" si="337"/>
        <v>24</v>
      </c>
      <c r="BB322" s="85">
        <f t="shared" si="338"/>
        <v>-44</v>
      </c>
      <c r="BC322" s="64" t="str">
        <f t="shared" si="339"/>
        <v>Y</v>
      </c>
      <c r="BD322" s="87">
        <f t="shared" si="340"/>
        <v>52</v>
      </c>
    </row>
    <row r="323" spans="1:56">
      <c r="A323" s="197">
        <f t="shared" si="267"/>
        <v>313</v>
      </c>
      <c r="B323" s="198">
        <f>Data!B323</f>
        <v>10</v>
      </c>
      <c r="D323" s="73">
        <f t="shared" si="238"/>
        <v>2</v>
      </c>
      <c r="F323" s="86">
        <f t="shared" si="288"/>
        <v>1</v>
      </c>
      <c r="G323" s="86" t="str">
        <f t="shared" si="291"/>
        <v xml:space="preserve"> </v>
      </c>
      <c r="H323" s="64" t="str">
        <f t="shared" si="292"/>
        <v>Y</v>
      </c>
      <c r="I323" s="64" t="str">
        <f t="shared" si="293"/>
        <v>1/6</v>
      </c>
      <c r="J323" s="64">
        <f t="shared" si="294"/>
        <v>1</v>
      </c>
      <c r="K323" s="82">
        <f t="shared" si="295"/>
        <v>2</v>
      </c>
      <c r="L323" s="82">
        <f t="shared" si="296"/>
        <v>0</v>
      </c>
      <c r="M323" s="83">
        <f t="shared" si="297"/>
        <v>38</v>
      </c>
      <c r="N323" s="64" t="str">
        <f t="shared" si="298"/>
        <v>N</v>
      </c>
      <c r="O323" s="81">
        <f t="shared" si="299"/>
        <v>8</v>
      </c>
      <c r="P323" s="81">
        <f t="shared" si="300"/>
        <v>0</v>
      </c>
      <c r="Q323" s="85">
        <f t="shared" si="301"/>
        <v>-22</v>
      </c>
      <c r="R323" s="64" t="str">
        <f t="shared" si="302"/>
        <v>Y</v>
      </c>
      <c r="S323" s="87">
        <f t="shared" si="303"/>
        <v>56</v>
      </c>
      <c r="T323" s="86" t="str">
        <f t="shared" si="304"/>
        <v xml:space="preserve"> </v>
      </c>
      <c r="U323" s="64" t="str">
        <f t="shared" si="305"/>
        <v>Y</v>
      </c>
      <c r="V323" s="64" t="str">
        <f t="shared" si="306"/>
        <v>1/6</v>
      </c>
      <c r="W323" s="64">
        <f t="shared" si="307"/>
        <v>1</v>
      </c>
      <c r="X323" s="82">
        <f t="shared" si="308"/>
        <v>8</v>
      </c>
      <c r="Y323" s="82">
        <f t="shared" si="309"/>
        <v>0</v>
      </c>
      <c r="Z323" s="83">
        <f t="shared" si="310"/>
        <v>-88</v>
      </c>
      <c r="AA323" s="64" t="str">
        <f t="shared" si="311"/>
        <v>Y</v>
      </c>
      <c r="AB323" s="81">
        <f t="shared" si="312"/>
        <v>8</v>
      </c>
      <c r="AC323" s="81">
        <f t="shared" si="313"/>
        <v>0</v>
      </c>
      <c r="AD323" s="85">
        <f t="shared" si="314"/>
        <v>-88</v>
      </c>
      <c r="AE323" s="64" t="str">
        <f t="shared" si="315"/>
        <v>Y</v>
      </c>
      <c r="AF323" s="87">
        <f t="shared" si="316"/>
        <v>54</v>
      </c>
      <c r="AG323" s="93" t="str">
        <f t="shared" si="317"/>
        <v>L</v>
      </c>
      <c r="AH323" s="64" t="str">
        <f t="shared" si="318"/>
        <v>3/4</v>
      </c>
      <c r="AI323" s="64">
        <f t="shared" si="319"/>
        <v>10</v>
      </c>
      <c r="AJ323" s="82">
        <f t="shared" si="320"/>
        <v>8</v>
      </c>
      <c r="AK323" s="82">
        <f t="shared" si="321"/>
        <v>0</v>
      </c>
      <c r="AL323" s="83">
        <f t="shared" si="322"/>
        <v>36</v>
      </c>
      <c r="AM323" s="64" t="str">
        <f t="shared" si="323"/>
        <v>Y</v>
      </c>
      <c r="AN323" s="81">
        <f t="shared" si="324"/>
        <v>8</v>
      </c>
      <c r="AO323" s="81">
        <f t="shared" si="325"/>
        <v>0</v>
      </c>
      <c r="AP323" s="85">
        <f t="shared" si="326"/>
        <v>-142</v>
      </c>
      <c r="AQ323" s="64" t="str">
        <f t="shared" si="327"/>
        <v>Y</v>
      </c>
      <c r="AR323" s="87">
        <f t="shared" si="328"/>
        <v>66</v>
      </c>
      <c r="AS323" s="93" t="str">
        <f t="shared" si="329"/>
        <v>W</v>
      </c>
      <c r="AT323" s="64" t="str">
        <f t="shared" si="330"/>
        <v>1/6</v>
      </c>
      <c r="AU323" s="64">
        <f t="shared" si="331"/>
        <v>1</v>
      </c>
      <c r="AV323" s="82">
        <f t="shared" si="332"/>
        <v>8</v>
      </c>
      <c r="AW323" s="82">
        <f t="shared" si="333"/>
        <v>24</v>
      </c>
      <c r="AX323" s="83">
        <f t="shared" si="334"/>
        <v>-8</v>
      </c>
      <c r="AY323" s="64" t="str">
        <f t="shared" si="335"/>
        <v>Y</v>
      </c>
      <c r="AZ323" s="81">
        <f t="shared" si="336"/>
        <v>8</v>
      </c>
      <c r="BA323" s="81">
        <f t="shared" si="337"/>
        <v>24</v>
      </c>
      <c r="BB323" s="85">
        <f t="shared" si="338"/>
        <v>-28</v>
      </c>
      <c r="BC323" s="64" t="str">
        <f t="shared" si="339"/>
        <v>Y</v>
      </c>
      <c r="BD323" s="87">
        <f t="shared" si="340"/>
        <v>52</v>
      </c>
    </row>
    <row r="324" spans="1:56">
      <c r="A324" s="197">
        <f t="shared" si="267"/>
        <v>314</v>
      </c>
      <c r="B324" s="198">
        <f>Data!B324</f>
        <v>33</v>
      </c>
      <c r="D324" s="73">
        <f t="shared" si="238"/>
        <v>6</v>
      </c>
      <c r="F324" s="86">
        <f t="shared" si="288"/>
        <v>2</v>
      </c>
      <c r="G324" s="86" t="str">
        <f t="shared" si="291"/>
        <v>L</v>
      </c>
      <c r="H324" s="64" t="str">
        <f t="shared" si="292"/>
        <v>Y</v>
      </c>
      <c r="I324" s="64" t="str">
        <f t="shared" si="293"/>
        <v>2/5</v>
      </c>
      <c r="J324" s="64">
        <f t="shared" si="294"/>
        <v>2</v>
      </c>
      <c r="K324" s="82">
        <f t="shared" si="295"/>
        <v>2</v>
      </c>
      <c r="L324" s="82">
        <f t="shared" si="296"/>
        <v>0</v>
      </c>
      <c r="M324" s="83">
        <f t="shared" si="297"/>
        <v>36</v>
      </c>
      <c r="N324" s="64" t="str">
        <f t="shared" si="298"/>
        <v>N</v>
      </c>
      <c r="O324" s="81">
        <f t="shared" si="299"/>
        <v>8</v>
      </c>
      <c r="P324" s="81">
        <f t="shared" si="300"/>
        <v>0</v>
      </c>
      <c r="Q324" s="85">
        <f t="shared" si="301"/>
        <v>-30</v>
      </c>
      <c r="R324" s="64" t="str">
        <f t="shared" si="302"/>
        <v>Y</v>
      </c>
      <c r="S324" s="87">
        <f t="shared" si="303"/>
        <v>56</v>
      </c>
      <c r="T324" s="86" t="str">
        <f t="shared" si="304"/>
        <v>L</v>
      </c>
      <c r="U324" s="64" t="str">
        <f t="shared" si="305"/>
        <v>Y</v>
      </c>
      <c r="V324" s="64" t="str">
        <f t="shared" si="306"/>
        <v>2/5</v>
      </c>
      <c r="W324" s="64">
        <f t="shared" si="307"/>
        <v>2</v>
      </c>
      <c r="X324" s="82">
        <f t="shared" si="308"/>
        <v>8</v>
      </c>
      <c r="Y324" s="82">
        <f t="shared" si="309"/>
        <v>0</v>
      </c>
      <c r="Z324" s="83">
        <f t="shared" si="310"/>
        <v>-96</v>
      </c>
      <c r="AA324" s="64" t="str">
        <f t="shared" si="311"/>
        <v>Y</v>
      </c>
      <c r="AB324" s="81">
        <f t="shared" si="312"/>
        <v>8</v>
      </c>
      <c r="AC324" s="81">
        <f t="shared" si="313"/>
        <v>0</v>
      </c>
      <c r="AD324" s="85">
        <f t="shared" si="314"/>
        <v>-96</v>
      </c>
      <c r="AE324" s="64" t="str">
        <f t="shared" si="315"/>
        <v>Y</v>
      </c>
      <c r="AF324" s="87">
        <f t="shared" si="316"/>
        <v>54</v>
      </c>
      <c r="AG324" s="93" t="str">
        <f t="shared" si="317"/>
        <v>L</v>
      </c>
      <c r="AH324" s="64" t="str">
        <f t="shared" si="318"/>
        <v>2/5</v>
      </c>
      <c r="AI324" s="64">
        <f t="shared" si="319"/>
        <v>11</v>
      </c>
      <c r="AJ324" s="82">
        <f t="shared" si="320"/>
        <v>8</v>
      </c>
      <c r="AK324" s="82">
        <f t="shared" si="321"/>
        <v>0</v>
      </c>
      <c r="AL324" s="83">
        <f t="shared" si="322"/>
        <v>28</v>
      </c>
      <c r="AM324" s="64" t="str">
        <f t="shared" si="323"/>
        <v>N</v>
      </c>
      <c r="AN324" s="81">
        <f t="shared" si="324"/>
        <v>8</v>
      </c>
      <c r="AO324" s="81">
        <f t="shared" si="325"/>
        <v>0</v>
      </c>
      <c r="AP324" s="85">
        <f t="shared" si="326"/>
        <v>-150</v>
      </c>
      <c r="AQ324" s="64" t="str">
        <f t="shared" si="327"/>
        <v>Y</v>
      </c>
      <c r="AR324" s="87">
        <f t="shared" si="328"/>
        <v>66</v>
      </c>
      <c r="AS324" s="93" t="str">
        <f t="shared" si="329"/>
        <v>L</v>
      </c>
      <c r="AT324" s="64" t="str">
        <f t="shared" si="330"/>
        <v>2/5</v>
      </c>
      <c r="AU324" s="64">
        <f t="shared" si="331"/>
        <v>2</v>
      </c>
      <c r="AV324" s="82">
        <f t="shared" si="332"/>
        <v>8</v>
      </c>
      <c r="AW324" s="82">
        <f t="shared" si="333"/>
        <v>0</v>
      </c>
      <c r="AX324" s="83">
        <f t="shared" si="334"/>
        <v>-16</v>
      </c>
      <c r="AY324" s="64" t="str">
        <f t="shared" si="335"/>
        <v>Y</v>
      </c>
      <c r="AZ324" s="81">
        <f t="shared" si="336"/>
        <v>8</v>
      </c>
      <c r="BA324" s="81">
        <f t="shared" si="337"/>
        <v>0</v>
      </c>
      <c r="BB324" s="85">
        <f t="shared" si="338"/>
        <v>-36</v>
      </c>
      <c r="BC324" s="64" t="str">
        <f t="shared" si="339"/>
        <v>Y</v>
      </c>
      <c r="BD324" s="87">
        <f t="shared" si="340"/>
        <v>52</v>
      </c>
    </row>
    <row r="325" spans="1:56">
      <c r="A325" s="197">
        <f t="shared" si="267"/>
        <v>315</v>
      </c>
      <c r="B325" s="198">
        <f>Data!B325</f>
        <v>13</v>
      </c>
      <c r="D325" s="73">
        <f t="shared" si="238"/>
        <v>3</v>
      </c>
      <c r="F325" s="86">
        <f t="shared" si="288"/>
        <v>3</v>
      </c>
      <c r="G325" s="86" t="str">
        <f t="shared" si="291"/>
        <v>L</v>
      </c>
      <c r="H325" s="64" t="str">
        <f t="shared" si="292"/>
        <v>Y</v>
      </c>
      <c r="I325" s="64" t="str">
        <f t="shared" si="293"/>
        <v>3/4</v>
      </c>
      <c r="J325" s="64">
        <f t="shared" si="294"/>
        <v>3</v>
      </c>
      <c r="K325" s="82">
        <f t="shared" si="295"/>
        <v>4</v>
      </c>
      <c r="L325" s="82">
        <f t="shared" si="296"/>
        <v>0</v>
      </c>
      <c r="M325" s="83">
        <f t="shared" si="297"/>
        <v>32</v>
      </c>
      <c r="N325" s="64" t="str">
        <f t="shared" si="298"/>
        <v>N</v>
      </c>
      <c r="O325" s="81">
        <f t="shared" si="299"/>
        <v>8</v>
      </c>
      <c r="P325" s="81">
        <f t="shared" si="300"/>
        <v>0</v>
      </c>
      <c r="Q325" s="85">
        <f t="shared" si="301"/>
        <v>-38</v>
      </c>
      <c r="R325" s="64" t="str">
        <f t="shared" si="302"/>
        <v>Y</v>
      </c>
      <c r="S325" s="87">
        <f t="shared" si="303"/>
        <v>56</v>
      </c>
      <c r="T325" s="86" t="str">
        <f t="shared" si="304"/>
        <v>L</v>
      </c>
      <c r="U325" s="64" t="str">
        <f t="shared" si="305"/>
        <v>Y</v>
      </c>
      <c r="V325" s="64" t="str">
        <f t="shared" si="306"/>
        <v>3/4</v>
      </c>
      <c r="W325" s="64">
        <f t="shared" si="307"/>
        <v>3</v>
      </c>
      <c r="X325" s="82">
        <f t="shared" si="308"/>
        <v>8</v>
      </c>
      <c r="Y325" s="82">
        <f t="shared" si="309"/>
        <v>0</v>
      </c>
      <c r="Z325" s="83">
        <f t="shared" si="310"/>
        <v>-104</v>
      </c>
      <c r="AA325" s="64" t="str">
        <f t="shared" si="311"/>
        <v>Y</v>
      </c>
      <c r="AB325" s="81">
        <f t="shared" si="312"/>
        <v>8</v>
      </c>
      <c r="AC325" s="81">
        <f t="shared" si="313"/>
        <v>0</v>
      </c>
      <c r="AD325" s="85">
        <f t="shared" si="314"/>
        <v>-104</v>
      </c>
      <c r="AE325" s="64" t="str">
        <f t="shared" si="315"/>
        <v>Y</v>
      </c>
      <c r="AF325" s="87">
        <f t="shared" si="316"/>
        <v>54</v>
      </c>
      <c r="AG325" s="93" t="str">
        <f t="shared" si="317"/>
        <v>L</v>
      </c>
      <c r="AH325" s="64" t="str">
        <f t="shared" si="318"/>
        <v>1/6</v>
      </c>
      <c r="AI325" s="64">
        <f t="shared" si="319"/>
        <v>12</v>
      </c>
      <c r="AJ325" s="82">
        <f t="shared" si="320"/>
        <v>8</v>
      </c>
      <c r="AK325" s="82">
        <f t="shared" si="321"/>
        <v>0</v>
      </c>
      <c r="AL325" s="83">
        <f t="shared" si="322"/>
        <v>20</v>
      </c>
      <c r="AM325" s="64" t="str">
        <f t="shared" si="323"/>
        <v>Y</v>
      </c>
      <c r="AN325" s="81">
        <f t="shared" si="324"/>
        <v>8</v>
      </c>
      <c r="AO325" s="81">
        <f t="shared" si="325"/>
        <v>0</v>
      </c>
      <c r="AP325" s="85">
        <f t="shared" si="326"/>
        <v>-158</v>
      </c>
      <c r="AQ325" s="64" t="str">
        <f t="shared" si="327"/>
        <v>Y</v>
      </c>
      <c r="AR325" s="87">
        <f t="shared" si="328"/>
        <v>66</v>
      </c>
      <c r="AS325" s="93" t="str">
        <f t="shared" si="329"/>
        <v>L</v>
      </c>
      <c r="AT325" s="64" t="str">
        <f t="shared" si="330"/>
        <v>3/4</v>
      </c>
      <c r="AU325" s="64">
        <f t="shared" si="331"/>
        <v>3</v>
      </c>
      <c r="AV325" s="82">
        <f t="shared" si="332"/>
        <v>8</v>
      </c>
      <c r="AW325" s="82">
        <f t="shared" si="333"/>
        <v>0</v>
      </c>
      <c r="AX325" s="83">
        <f t="shared" si="334"/>
        <v>-24</v>
      </c>
      <c r="AY325" s="64" t="str">
        <f t="shared" si="335"/>
        <v>Y</v>
      </c>
      <c r="AZ325" s="81">
        <f t="shared" si="336"/>
        <v>8</v>
      </c>
      <c r="BA325" s="81">
        <f t="shared" si="337"/>
        <v>0</v>
      </c>
      <c r="BB325" s="85">
        <f t="shared" si="338"/>
        <v>-44</v>
      </c>
      <c r="BC325" s="64" t="str">
        <f t="shared" si="339"/>
        <v>Y</v>
      </c>
      <c r="BD325" s="87">
        <f t="shared" si="340"/>
        <v>52</v>
      </c>
    </row>
    <row r="326" spans="1:56">
      <c r="A326" s="197">
        <f t="shared" si="267"/>
        <v>316</v>
      </c>
      <c r="B326" s="198">
        <f>Data!B326</f>
        <v>9</v>
      </c>
      <c r="D326" s="73">
        <f t="shared" si="238"/>
        <v>2</v>
      </c>
      <c r="F326" s="86">
        <f t="shared" si="288"/>
        <v>4</v>
      </c>
      <c r="G326" s="86" t="str">
        <f t="shared" si="291"/>
        <v>W</v>
      </c>
      <c r="H326" s="64" t="str">
        <f t="shared" si="292"/>
        <v>N</v>
      </c>
      <c r="I326" s="64" t="str">
        <f t="shared" si="293"/>
        <v xml:space="preserve"> </v>
      </c>
      <c r="J326" s="64" t="str">
        <f t="shared" si="294"/>
        <v xml:space="preserve"> </v>
      </c>
      <c r="K326" s="82" t="str">
        <f t="shared" si="295"/>
        <v>0</v>
      </c>
      <c r="L326" s="82">
        <f t="shared" si="296"/>
        <v>12</v>
      </c>
      <c r="M326" s="83">
        <f t="shared" si="297"/>
        <v>44</v>
      </c>
      <c r="N326" s="64" t="str">
        <f t="shared" si="298"/>
        <v>N</v>
      </c>
      <c r="O326" s="81" t="str">
        <f t="shared" si="299"/>
        <v>0</v>
      </c>
      <c r="P326" s="81">
        <f t="shared" si="300"/>
        <v>24</v>
      </c>
      <c r="Q326" s="85">
        <f t="shared" si="301"/>
        <v>-14</v>
      </c>
      <c r="R326" s="64" t="str">
        <f t="shared" si="302"/>
        <v>Y</v>
      </c>
      <c r="S326" s="87">
        <f t="shared" si="303"/>
        <v>56</v>
      </c>
      <c r="T326" s="86" t="str">
        <f t="shared" si="304"/>
        <v>W</v>
      </c>
      <c r="U326" s="64" t="str">
        <f t="shared" si="305"/>
        <v>N</v>
      </c>
      <c r="V326" s="64" t="str">
        <f t="shared" si="306"/>
        <v xml:space="preserve"> </v>
      </c>
      <c r="W326" s="64" t="str">
        <f t="shared" si="307"/>
        <v xml:space="preserve"> </v>
      </c>
      <c r="X326" s="82" t="str">
        <f t="shared" si="308"/>
        <v>0</v>
      </c>
      <c r="Y326" s="82">
        <f t="shared" si="309"/>
        <v>24</v>
      </c>
      <c r="Z326" s="83">
        <f t="shared" si="310"/>
        <v>-80</v>
      </c>
      <c r="AA326" s="64" t="str">
        <f t="shared" si="311"/>
        <v>Y</v>
      </c>
      <c r="AB326" s="81" t="str">
        <f t="shared" si="312"/>
        <v>0</v>
      </c>
      <c r="AC326" s="81">
        <f t="shared" si="313"/>
        <v>24</v>
      </c>
      <c r="AD326" s="85">
        <f t="shared" si="314"/>
        <v>-80</v>
      </c>
      <c r="AE326" s="64" t="str">
        <f t="shared" si="315"/>
        <v>Y</v>
      </c>
      <c r="AF326" s="87">
        <f t="shared" si="316"/>
        <v>54</v>
      </c>
      <c r="AG326" s="93" t="str">
        <f t="shared" si="317"/>
        <v>L</v>
      </c>
      <c r="AH326" s="64" t="str">
        <f t="shared" si="318"/>
        <v>1/6</v>
      </c>
      <c r="AI326" s="64">
        <f t="shared" si="319"/>
        <v>13</v>
      </c>
      <c r="AJ326" s="82">
        <f t="shared" si="320"/>
        <v>8</v>
      </c>
      <c r="AK326" s="82">
        <f t="shared" si="321"/>
        <v>0</v>
      </c>
      <c r="AL326" s="83">
        <f t="shared" si="322"/>
        <v>12</v>
      </c>
      <c r="AM326" s="64" t="str">
        <f t="shared" si="323"/>
        <v>N</v>
      </c>
      <c r="AN326" s="81">
        <f t="shared" si="324"/>
        <v>8</v>
      </c>
      <c r="AO326" s="81">
        <f t="shared" si="325"/>
        <v>0</v>
      </c>
      <c r="AP326" s="85">
        <f t="shared" si="326"/>
        <v>-166</v>
      </c>
      <c r="AQ326" s="64" t="str">
        <f t="shared" si="327"/>
        <v>Y</v>
      </c>
      <c r="AR326" s="87">
        <f t="shared" si="328"/>
        <v>66</v>
      </c>
      <c r="AS326" s="93" t="str">
        <f t="shared" si="329"/>
        <v>W</v>
      </c>
      <c r="AT326" s="64" t="str">
        <f t="shared" si="330"/>
        <v>1/6</v>
      </c>
      <c r="AU326" s="64">
        <f t="shared" si="331"/>
        <v>1</v>
      </c>
      <c r="AV326" s="82">
        <f t="shared" si="332"/>
        <v>8</v>
      </c>
      <c r="AW326" s="82">
        <f t="shared" si="333"/>
        <v>24</v>
      </c>
      <c r="AX326" s="83">
        <f t="shared" si="334"/>
        <v>-8</v>
      </c>
      <c r="AY326" s="64" t="str">
        <f t="shared" si="335"/>
        <v>Y</v>
      </c>
      <c r="AZ326" s="81">
        <f t="shared" si="336"/>
        <v>8</v>
      </c>
      <c r="BA326" s="81">
        <f t="shared" si="337"/>
        <v>24</v>
      </c>
      <c r="BB326" s="85">
        <f t="shared" si="338"/>
        <v>-28</v>
      </c>
      <c r="BC326" s="64" t="str">
        <f t="shared" si="339"/>
        <v>Y</v>
      </c>
      <c r="BD326" s="87">
        <f t="shared" si="340"/>
        <v>52</v>
      </c>
    </row>
    <row r="327" spans="1:56">
      <c r="A327" s="197">
        <f t="shared" si="267"/>
        <v>317</v>
      </c>
      <c r="B327" s="198">
        <f>Data!B327</f>
        <v>7</v>
      </c>
      <c r="D327" s="73">
        <f t="shared" si="238"/>
        <v>2</v>
      </c>
      <c r="F327" s="86">
        <f t="shared" si="288"/>
        <v>5</v>
      </c>
      <c r="G327" s="86" t="str">
        <f t="shared" si="291"/>
        <v xml:space="preserve"> </v>
      </c>
      <c r="H327" s="64" t="str">
        <f t="shared" si="292"/>
        <v>N</v>
      </c>
      <c r="I327" s="64" t="str">
        <f t="shared" si="293"/>
        <v xml:space="preserve"> </v>
      </c>
      <c r="J327" s="64" t="str">
        <f t="shared" si="294"/>
        <v xml:space="preserve"> </v>
      </c>
      <c r="K327" s="82" t="str">
        <f t="shared" si="295"/>
        <v>0</v>
      </c>
      <c r="L327" s="82">
        <f t="shared" si="296"/>
        <v>0</v>
      </c>
      <c r="M327" s="83">
        <f t="shared" si="297"/>
        <v>44</v>
      </c>
      <c r="N327" s="64" t="str">
        <f t="shared" si="298"/>
        <v>N</v>
      </c>
      <c r="O327" s="81" t="str">
        <f t="shared" si="299"/>
        <v>0</v>
      </c>
      <c r="P327" s="81">
        <f t="shared" si="300"/>
        <v>0</v>
      </c>
      <c r="Q327" s="85">
        <f t="shared" si="301"/>
        <v>-14</v>
      </c>
      <c r="R327" s="64" t="str">
        <f t="shared" si="302"/>
        <v>Y</v>
      </c>
      <c r="S327" s="87">
        <f t="shared" si="303"/>
        <v>56</v>
      </c>
      <c r="T327" s="86" t="str">
        <f t="shared" si="304"/>
        <v xml:space="preserve"> </v>
      </c>
      <c r="U327" s="64" t="str">
        <f t="shared" si="305"/>
        <v>N</v>
      </c>
      <c r="V327" s="64" t="str">
        <f t="shared" si="306"/>
        <v xml:space="preserve"> </v>
      </c>
      <c r="W327" s="64" t="str">
        <f t="shared" si="307"/>
        <v xml:space="preserve"> </v>
      </c>
      <c r="X327" s="82" t="str">
        <f t="shared" si="308"/>
        <v>0</v>
      </c>
      <c r="Y327" s="82">
        <f t="shared" si="309"/>
        <v>0</v>
      </c>
      <c r="Z327" s="83">
        <f t="shared" si="310"/>
        <v>-80</v>
      </c>
      <c r="AA327" s="64" t="str">
        <f t="shared" si="311"/>
        <v>Y</v>
      </c>
      <c r="AB327" s="81" t="str">
        <f t="shared" si="312"/>
        <v>0</v>
      </c>
      <c r="AC327" s="81">
        <f t="shared" si="313"/>
        <v>0</v>
      </c>
      <c r="AD327" s="85">
        <f t="shared" si="314"/>
        <v>-80</v>
      </c>
      <c r="AE327" s="64" t="str">
        <f t="shared" si="315"/>
        <v>Y</v>
      </c>
      <c r="AF327" s="87">
        <f t="shared" si="316"/>
        <v>54</v>
      </c>
      <c r="AG327" s="93" t="str">
        <f t="shared" si="317"/>
        <v>L</v>
      </c>
      <c r="AH327" s="64" t="str">
        <f t="shared" si="318"/>
        <v>2/5</v>
      </c>
      <c r="AI327" s="64">
        <f t="shared" si="319"/>
        <v>14</v>
      </c>
      <c r="AJ327" s="82">
        <f t="shared" si="320"/>
        <v>8</v>
      </c>
      <c r="AK327" s="82">
        <f t="shared" si="321"/>
        <v>0</v>
      </c>
      <c r="AL327" s="83">
        <f t="shared" si="322"/>
        <v>4</v>
      </c>
      <c r="AM327" s="64" t="str">
        <f t="shared" si="323"/>
        <v>Y</v>
      </c>
      <c r="AN327" s="81">
        <f t="shared" si="324"/>
        <v>8</v>
      </c>
      <c r="AO327" s="81">
        <f t="shared" si="325"/>
        <v>0</v>
      </c>
      <c r="AP327" s="85">
        <f t="shared" si="326"/>
        <v>-174</v>
      </c>
      <c r="AQ327" s="64" t="str">
        <f t="shared" si="327"/>
        <v>Y</v>
      </c>
      <c r="AR327" s="87">
        <f t="shared" si="328"/>
        <v>66</v>
      </c>
      <c r="AS327" s="93" t="str">
        <f t="shared" si="329"/>
        <v>L</v>
      </c>
      <c r="AT327" s="64" t="str">
        <f t="shared" si="330"/>
        <v>2/5</v>
      </c>
      <c r="AU327" s="64">
        <f t="shared" si="331"/>
        <v>2</v>
      </c>
      <c r="AV327" s="82">
        <f t="shared" si="332"/>
        <v>8</v>
      </c>
      <c r="AW327" s="82">
        <f t="shared" si="333"/>
        <v>0</v>
      </c>
      <c r="AX327" s="83">
        <f t="shared" si="334"/>
        <v>-16</v>
      </c>
      <c r="AY327" s="64" t="str">
        <f t="shared" si="335"/>
        <v>Y</v>
      </c>
      <c r="AZ327" s="81">
        <f t="shared" si="336"/>
        <v>8</v>
      </c>
      <c r="BA327" s="81">
        <f t="shared" si="337"/>
        <v>0</v>
      </c>
      <c r="BB327" s="85">
        <f t="shared" si="338"/>
        <v>-36</v>
      </c>
      <c r="BC327" s="64" t="str">
        <f t="shared" si="339"/>
        <v>Y</v>
      </c>
      <c r="BD327" s="87">
        <f t="shared" si="340"/>
        <v>52</v>
      </c>
    </row>
    <row r="328" spans="1:56">
      <c r="A328" s="197">
        <f t="shared" si="267"/>
        <v>318</v>
      </c>
      <c r="B328" s="198">
        <f>Data!B328</f>
        <v>22</v>
      </c>
      <c r="D328" s="73">
        <f t="shared" si="238"/>
        <v>4</v>
      </c>
      <c r="F328" s="86">
        <f t="shared" si="288"/>
        <v>6</v>
      </c>
      <c r="G328" s="86" t="str">
        <f t="shared" si="291"/>
        <v xml:space="preserve"> </v>
      </c>
      <c r="H328" s="64" t="str">
        <f t="shared" si="292"/>
        <v>N</v>
      </c>
      <c r="I328" s="64" t="str">
        <f t="shared" si="293"/>
        <v xml:space="preserve"> </v>
      </c>
      <c r="J328" s="64" t="str">
        <f t="shared" si="294"/>
        <v xml:space="preserve"> </v>
      </c>
      <c r="K328" s="82" t="str">
        <f t="shared" si="295"/>
        <v>0</v>
      </c>
      <c r="L328" s="82">
        <f t="shared" si="296"/>
        <v>0</v>
      </c>
      <c r="M328" s="83">
        <f t="shared" si="297"/>
        <v>44</v>
      </c>
      <c r="N328" s="64" t="str">
        <f t="shared" si="298"/>
        <v>N</v>
      </c>
      <c r="O328" s="81" t="str">
        <f t="shared" si="299"/>
        <v>0</v>
      </c>
      <c r="P328" s="81">
        <f t="shared" si="300"/>
        <v>0</v>
      </c>
      <c r="Q328" s="85">
        <f t="shared" si="301"/>
        <v>-14</v>
      </c>
      <c r="R328" s="64" t="str">
        <f t="shared" si="302"/>
        <v>Y</v>
      </c>
      <c r="S328" s="87">
        <f t="shared" si="303"/>
        <v>56</v>
      </c>
      <c r="T328" s="86" t="str">
        <f t="shared" si="304"/>
        <v xml:space="preserve"> </v>
      </c>
      <c r="U328" s="64" t="str">
        <f t="shared" si="305"/>
        <v>N</v>
      </c>
      <c r="V328" s="64" t="str">
        <f t="shared" si="306"/>
        <v xml:space="preserve"> </v>
      </c>
      <c r="W328" s="64" t="str">
        <f t="shared" si="307"/>
        <v xml:space="preserve"> </v>
      </c>
      <c r="X328" s="82" t="str">
        <f t="shared" si="308"/>
        <v>0</v>
      </c>
      <c r="Y328" s="82">
        <f t="shared" si="309"/>
        <v>0</v>
      </c>
      <c r="Z328" s="83">
        <f t="shared" si="310"/>
        <v>-80</v>
      </c>
      <c r="AA328" s="64" t="str">
        <f t="shared" si="311"/>
        <v>Y</v>
      </c>
      <c r="AB328" s="81" t="str">
        <f t="shared" si="312"/>
        <v>0</v>
      </c>
      <c r="AC328" s="81">
        <f t="shared" si="313"/>
        <v>0</v>
      </c>
      <c r="AD328" s="85">
        <f t="shared" si="314"/>
        <v>-80</v>
      </c>
      <c r="AE328" s="64" t="str">
        <f t="shared" si="315"/>
        <v>Y</v>
      </c>
      <c r="AF328" s="87">
        <f t="shared" si="316"/>
        <v>54</v>
      </c>
      <c r="AG328" s="93" t="str">
        <f t="shared" si="317"/>
        <v>W</v>
      </c>
      <c r="AH328" s="64" t="str">
        <f t="shared" si="318"/>
        <v>1/6</v>
      </c>
      <c r="AI328" s="64">
        <f t="shared" si="319"/>
        <v>1</v>
      </c>
      <c r="AJ328" s="82">
        <f t="shared" si="320"/>
        <v>8</v>
      </c>
      <c r="AK328" s="82">
        <f t="shared" si="321"/>
        <v>24</v>
      </c>
      <c r="AL328" s="83">
        <f t="shared" si="322"/>
        <v>20</v>
      </c>
      <c r="AM328" s="64" t="str">
        <f t="shared" si="323"/>
        <v>N</v>
      </c>
      <c r="AN328" s="81">
        <f t="shared" si="324"/>
        <v>8</v>
      </c>
      <c r="AO328" s="81">
        <f t="shared" si="325"/>
        <v>24</v>
      </c>
      <c r="AP328" s="85">
        <f t="shared" si="326"/>
        <v>-158</v>
      </c>
      <c r="AQ328" s="64" t="str">
        <f t="shared" si="327"/>
        <v>Y</v>
      </c>
      <c r="AR328" s="87">
        <f t="shared" si="328"/>
        <v>66</v>
      </c>
      <c r="AS328" s="93" t="str">
        <f t="shared" si="329"/>
        <v>W</v>
      </c>
      <c r="AT328" s="64" t="str">
        <f t="shared" si="330"/>
        <v>1/6</v>
      </c>
      <c r="AU328" s="64">
        <f t="shared" si="331"/>
        <v>1</v>
      </c>
      <c r="AV328" s="82">
        <f t="shared" si="332"/>
        <v>8</v>
      </c>
      <c r="AW328" s="82">
        <f t="shared" si="333"/>
        <v>24</v>
      </c>
      <c r="AX328" s="83">
        <f t="shared" si="334"/>
        <v>0</v>
      </c>
      <c r="AY328" s="64" t="str">
        <f t="shared" si="335"/>
        <v>N</v>
      </c>
      <c r="AZ328" s="81">
        <f t="shared" si="336"/>
        <v>8</v>
      </c>
      <c r="BA328" s="81">
        <f t="shared" si="337"/>
        <v>24</v>
      </c>
      <c r="BB328" s="85">
        <f t="shared" si="338"/>
        <v>-20</v>
      </c>
      <c r="BC328" s="64" t="str">
        <f t="shared" si="339"/>
        <v>Y</v>
      </c>
      <c r="BD328" s="87">
        <f t="shared" si="340"/>
        <v>52</v>
      </c>
    </row>
    <row r="329" spans="1:56">
      <c r="A329" s="197">
        <f t="shared" si="267"/>
        <v>319</v>
      </c>
      <c r="B329" s="198">
        <f>Data!B329</f>
        <v>33</v>
      </c>
      <c r="D329" s="73">
        <f t="shared" si="238"/>
        <v>6</v>
      </c>
      <c r="F329" s="86">
        <f t="shared" si="288"/>
        <v>1</v>
      </c>
      <c r="G329" s="86" t="str">
        <f t="shared" si="291"/>
        <v xml:space="preserve"> </v>
      </c>
      <c r="H329" s="64" t="str">
        <f t="shared" si="292"/>
        <v>Y</v>
      </c>
      <c r="I329" s="64" t="str">
        <f t="shared" si="293"/>
        <v>1/6</v>
      </c>
      <c r="J329" s="64">
        <f t="shared" si="294"/>
        <v>1</v>
      </c>
      <c r="K329" s="82">
        <f t="shared" si="295"/>
        <v>2</v>
      </c>
      <c r="L329" s="82">
        <f t="shared" si="296"/>
        <v>0</v>
      </c>
      <c r="M329" s="83">
        <f t="shared" si="297"/>
        <v>42</v>
      </c>
      <c r="N329" s="64" t="str">
        <f t="shared" si="298"/>
        <v>N</v>
      </c>
      <c r="O329" s="81">
        <f t="shared" si="299"/>
        <v>8</v>
      </c>
      <c r="P329" s="81">
        <f t="shared" si="300"/>
        <v>0</v>
      </c>
      <c r="Q329" s="85">
        <f t="shared" si="301"/>
        <v>-22</v>
      </c>
      <c r="R329" s="64" t="str">
        <f t="shared" si="302"/>
        <v>Y</v>
      </c>
      <c r="S329" s="87">
        <f t="shared" si="303"/>
        <v>56</v>
      </c>
      <c r="T329" s="86" t="str">
        <f t="shared" si="304"/>
        <v xml:space="preserve"> </v>
      </c>
      <c r="U329" s="64" t="str">
        <f t="shared" si="305"/>
        <v>Y</v>
      </c>
      <c r="V329" s="64" t="str">
        <f t="shared" si="306"/>
        <v>1/6</v>
      </c>
      <c r="W329" s="64">
        <f t="shared" si="307"/>
        <v>1</v>
      </c>
      <c r="X329" s="82">
        <f t="shared" si="308"/>
        <v>8</v>
      </c>
      <c r="Y329" s="82">
        <f t="shared" si="309"/>
        <v>0</v>
      </c>
      <c r="Z329" s="83">
        <f t="shared" si="310"/>
        <v>-88</v>
      </c>
      <c r="AA329" s="64" t="str">
        <f t="shared" si="311"/>
        <v>Y</v>
      </c>
      <c r="AB329" s="81">
        <f t="shared" si="312"/>
        <v>8</v>
      </c>
      <c r="AC329" s="81">
        <f t="shared" si="313"/>
        <v>0</v>
      </c>
      <c r="AD329" s="85">
        <f t="shared" si="314"/>
        <v>-88</v>
      </c>
      <c r="AE329" s="64" t="str">
        <f t="shared" si="315"/>
        <v>Y</v>
      </c>
      <c r="AF329" s="87">
        <f t="shared" si="316"/>
        <v>54</v>
      </c>
      <c r="AG329" s="93" t="str">
        <f t="shared" si="317"/>
        <v>L</v>
      </c>
      <c r="AH329" s="64" t="str">
        <f t="shared" si="318"/>
        <v>2/5</v>
      </c>
      <c r="AI329" s="64">
        <f t="shared" si="319"/>
        <v>2</v>
      </c>
      <c r="AJ329" s="82">
        <f t="shared" si="320"/>
        <v>2</v>
      </c>
      <c r="AK329" s="82">
        <f t="shared" si="321"/>
        <v>0</v>
      </c>
      <c r="AL329" s="83">
        <f t="shared" si="322"/>
        <v>18</v>
      </c>
      <c r="AM329" s="64" t="str">
        <f t="shared" si="323"/>
        <v>N</v>
      </c>
      <c r="AN329" s="81">
        <f t="shared" si="324"/>
        <v>8</v>
      </c>
      <c r="AO329" s="81">
        <f t="shared" si="325"/>
        <v>0</v>
      </c>
      <c r="AP329" s="85">
        <f t="shared" si="326"/>
        <v>-166</v>
      </c>
      <c r="AQ329" s="64" t="str">
        <f t="shared" si="327"/>
        <v>Y</v>
      </c>
      <c r="AR329" s="87">
        <f t="shared" si="328"/>
        <v>66</v>
      </c>
      <c r="AS329" s="93" t="str">
        <f t="shared" si="329"/>
        <v>L</v>
      </c>
      <c r="AT329" s="64" t="str">
        <f t="shared" si="330"/>
        <v>2/5</v>
      </c>
      <c r="AU329" s="64">
        <f t="shared" si="331"/>
        <v>2</v>
      </c>
      <c r="AV329" s="82">
        <f t="shared" si="332"/>
        <v>2</v>
      </c>
      <c r="AW329" s="82">
        <f t="shared" si="333"/>
        <v>0</v>
      </c>
      <c r="AX329" s="83">
        <f t="shared" si="334"/>
        <v>-2</v>
      </c>
      <c r="AY329" s="64" t="str">
        <f t="shared" si="335"/>
        <v>N</v>
      </c>
      <c r="AZ329" s="81">
        <f t="shared" si="336"/>
        <v>8</v>
      </c>
      <c r="BA329" s="81">
        <f t="shared" si="337"/>
        <v>0</v>
      </c>
      <c r="BB329" s="85">
        <f t="shared" si="338"/>
        <v>-28</v>
      </c>
      <c r="BC329" s="64" t="str">
        <f t="shared" si="339"/>
        <v>Y</v>
      </c>
      <c r="BD329" s="87">
        <f t="shared" si="340"/>
        <v>52</v>
      </c>
    </row>
    <row r="330" spans="1:56">
      <c r="A330" s="197">
        <f t="shared" si="267"/>
        <v>320</v>
      </c>
      <c r="B330" s="198">
        <f>Data!B330</f>
        <v>19</v>
      </c>
      <c r="D330" s="73">
        <f t="shared" si="238"/>
        <v>4</v>
      </c>
      <c r="F330" s="86">
        <f t="shared" si="288"/>
        <v>2</v>
      </c>
      <c r="G330" s="86" t="str">
        <f t="shared" si="291"/>
        <v>W</v>
      </c>
      <c r="H330" s="64" t="str">
        <f t="shared" si="292"/>
        <v>N</v>
      </c>
      <c r="I330" s="64" t="str">
        <f t="shared" si="293"/>
        <v xml:space="preserve"> </v>
      </c>
      <c r="J330" s="64" t="str">
        <f t="shared" si="294"/>
        <v xml:space="preserve"> </v>
      </c>
      <c r="K330" s="82" t="str">
        <f t="shared" si="295"/>
        <v>0</v>
      </c>
      <c r="L330" s="82">
        <f t="shared" si="296"/>
        <v>6</v>
      </c>
      <c r="M330" s="83">
        <f t="shared" si="297"/>
        <v>48</v>
      </c>
      <c r="N330" s="64" t="str">
        <f t="shared" si="298"/>
        <v>N</v>
      </c>
      <c r="O330" s="81" t="str">
        <f t="shared" si="299"/>
        <v>0</v>
      </c>
      <c r="P330" s="81">
        <f t="shared" si="300"/>
        <v>24</v>
      </c>
      <c r="Q330" s="85">
        <f t="shared" si="301"/>
        <v>2</v>
      </c>
      <c r="R330" s="64" t="str">
        <f t="shared" si="302"/>
        <v>Y</v>
      </c>
      <c r="S330" s="87">
        <f t="shared" si="303"/>
        <v>56</v>
      </c>
      <c r="T330" s="86" t="str">
        <f t="shared" si="304"/>
        <v>W</v>
      </c>
      <c r="U330" s="64" t="str">
        <f t="shared" si="305"/>
        <v>N</v>
      </c>
      <c r="V330" s="64" t="str">
        <f t="shared" si="306"/>
        <v xml:space="preserve"> </v>
      </c>
      <c r="W330" s="64" t="str">
        <f t="shared" si="307"/>
        <v xml:space="preserve"> </v>
      </c>
      <c r="X330" s="82" t="str">
        <f t="shared" si="308"/>
        <v>0</v>
      </c>
      <c r="Y330" s="82">
        <f t="shared" si="309"/>
        <v>24</v>
      </c>
      <c r="Z330" s="83">
        <f t="shared" si="310"/>
        <v>-64</v>
      </c>
      <c r="AA330" s="64" t="str">
        <f t="shared" si="311"/>
        <v>Y</v>
      </c>
      <c r="AB330" s="81" t="str">
        <f t="shared" si="312"/>
        <v>0</v>
      </c>
      <c r="AC330" s="81">
        <f t="shared" si="313"/>
        <v>24</v>
      </c>
      <c r="AD330" s="85">
        <f t="shared" si="314"/>
        <v>-64</v>
      </c>
      <c r="AE330" s="64" t="str">
        <f t="shared" si="315"/>
        <v>Y</v>
      </c>
      <c r="AF330" s="87">
        <f t="shared" si="316"/>
        <v>54</v>
      </c>
      <c r="AG330" s="93" t="str">
        <f t="shared" si="317"/>
        <v>L</v>
      </c>
      <c r="AH330" s="64" t="str">
        <f t="shared" si="318"/>
        <v>3/4</v>
      </c>
      <c r="AI330" s="64">
        <f t="shared" si="319"/>
        <v>3</v>
      </c>
      <c r="AJ330" s="82">
        <f t="shared" si="320"/>
        <v>4</v>
      </c>
      <c r="AK330" s="82">
        <f t="shared" si="321"/>
        <v>0</v>
      </c>
      <c r="AL330" s="83">
        <f t="shared" si="322"/>
        <v>14</v>
      </c>
      <c r="AM330" s="64" t="str">
        <f t="shared" si="323"/>
        <v>N</v>
      </c>
      <c r="AN330" s="81">
        <f t="shared" si="324"/>
        <v>8</v>
      </c>
      <c r="AO330" s="81">
        <f t="shared" si="325"/>
        <v>0</v>
      </c>
      <c r="AP330" s="85">
        <f t="shared" si="326"/>
        <v>-174</v>
      </c>
      <c r="AQ330" s="64" t="str">
        <f t="shared" si="327"/>
        <v>Y</v>
      </c>
      <c r="AR330" s="87">
        <f t="shared" si="328"/>
        <v>66</v>
      </c>
      <c r="AS330" s="93" t="str">
        <f t="shared" si="329"/>
        <v>L</v>
      </c>
      <c r="AT330" s="64" t="str">
        <f t="shared" si="330"/>
        <v>3/4</v>
      </c>
      <c r="AU330" s="64">
        <f t="shared" si="331"/>
        <v>3</v>
      </c>
      <c r="AV330" s="82">
        <f t="shared" si="332"/>
        <v>4</v>
      </c>
      <c r="AW330" s="82">
        <f t="shared" si="333"/>
        <v>0</v>
      </c>
      <c r="AX330" s="83">
        <f t="shared" si="334"/>
        <v>-6</v>
      </c>
      <c r="AY330" s="64" t="str">
        <f t="shared" si="335"/>
        <v>N</v>
      </c>
      <c r="AZ330" s="81">
        <f t="shared" si="336"/>
        <v>8</v>
      </c>
      <c r="BA330" s="81">
        <f t="shared" si="337"/>
        <v>0</v>
      </c>
      <c r="BB330" s="85">
        <f t="shared" si="338"/>
        <v>-36</v>
      </c>
      <c r="BC330" s="64" t="str">
        <f t="shared" si="339"/>
        <v>Y</v>
      </c>
      <c r="BD330" s="87">
        <f t="shared" si="340"/>
        <v>52</v>
      </c>
    </row>
    <row r="331" spans="1:56">
      <c r="A331" s="197">
        <f t="shared" si="267"/>
        <v>321</v>
      </c>
      <c r="B331" s="198">
        <f>Data!B331</f>
        <v>23</v>
      </c>
      <c r="D331" s="73">
        <f t="shared" si="238"/>
        <v>4</v>
      </c>
      <c r="F331" s="86">
        <f t="shared" si="288"/>
        <v>3</v>
      </c>
      <c r="G331" s="86" t="str">
        <f t="shared" si="291"/>
        <v xml:space="preserve"> </v>
      </c>
      <c r="H331" s="64" t="str">
        <f t="shared" si="292"/>
        <v>N</v>
      </c>
      <c r="I331" s="64" t="str">
        <f t="shared" si="293"/>
        <v xml:space="preserve"> </v>
      </c>
      <c r="J331" s="64" t="str">
        <f t="shared" si="294"/>
        <v xml:space="preserve"> </v>
      </c>
      <c r="K331" s="82" t="str">
        <f t="shared" si="295"/>
        <v>0</v>
      </c>
      <c r="L331" s="82">
        <f t="shared" si="296"/>
        <v>0</v>
      </c>
      <c r="M331" s="83">
        <f t="shared" si="297"/>
        <v>48</v>
      </c>
      <c r="N331" s="64" t="str">
        <f t="shared" si="298"/>
        <v>N</v>
      </c>
      <c r="O331" s="81" t="str">
        <f t="shared" si="299"/>
        <v>0</v>
      </c>
      <c r="P331" s="81">
        <f t="shared" si="300"/>
        <v>0</v>
      </c>
      <c r="Q331" s="85">
        <f t="shared" si="301"/>
        <v>2</v>
      </c>
      <c r="R331" s="64" t="str">
        <f t="shared" si="302"/>
        <v>Y</v>
      </c>
      <c r="S331" s="87">
        <f t="shared" si="303"/>
        <v>56</v>
      </c>
      <c r="T331" s="86" t="str">
        <f t="shared" si="304"/>
        <v xml:space="preserve"> </v>
      </c>
      <c r="U331" s="64" t="str">
        <f t="shared" si="305"/>
        <v>N</v>
      </c>
      <c r="V331" s="64" t="str">
        <f t="shared" si="306"/>
        <v xml:space="preserve"> </v>
      </c>
      <c r="W331" s="64" t="str">
        <f t="shared" si="307"/>
        <v xml:space="preserve"> </v>
      </c>
      <c r="X331" s="82" t="str">
        <f t="shared" si="308"/>
        <v>0</v>
      </c>
      <c r="Y331" s="82">
        <f t="shared" si="309"/>
        <v>0</v>
      </c>
      <c r="Z331" s="83">
        <f t="shared" si="310"/>
        <v>-64</v>
      </c>
      <c r="AA331" s="64" t="str">
        <f t="shared" si="311"/>
        <v>Y</v>
      </c>
      <c r="AB331" s="81" t="str">
        <f t="shared" si="312"/>
        <v>0</v>
      </c>
      <c r="AC331" s="81">
        <f t="shared" si="313"/>
        <v>0</v>
      </c>
      <c r="AD331" s="85">
        <f t="shared" si="314"/>
        <v>-64</v>
      </c>
      <c r="AE331" s="64" t="str">
        <f t="shared" si="315"/>
        <v>Y</v>
      </c>
      <c r="AF331" s="87">
        <f t="shared" si="316"/>
        <v>54</v>
      </c>
      <c r="AG331" s="93" t="str">
        <f t="shared" si="317"/>
        <v>W</v>
      </c>
      <c r="AH331" s="64" t="str">
        <f t="shared" si="318"/>
        <v>1/6</v>
      </c>
      <c r="AI331" s="64">
        <f t="shared" si="319"/>
        <v>1</v>
      </c>
      <c r="AJ331" s="82">
        <f t="shared" si="320"/>
        <v>2</v>
      </c>
      <c r="AK331" s="82">
        <f t="shared" si="321"/>
        <v>12</v>
      </c>
      <c r="AL331" s="83">
        <f t="shared" si="322"/>
        <v>24</v>
      </c>
      <c r="AM331" s="64" t="str">
        <f t="shared" si="323"/>
        <v>N</v>
      </c>
      <c r="AN331" s="81">
        <f t="shared" si="324"/>
        <v>8</v>
      </c>
      <c r="AO331" s="81">
        <f t="shared" si="325"/>
        <v>24</v>
      </c>
      <c r="AP331" s="85">
        <f t="shared" si="326"/>
        <v>-158</v>
      </c>
      <c r="AQ331" s="64" t="str">
        <f t="shared" si="327"/>
        <v>Y</v>
      </c>
      <c r="AR331" s="87">
        <f t="shared" si="328"/>
        <v>66</v>
      </c>
      <c r="AS331" s="93" t="str">
        <f t="shared" si="329"/>
        <v>W</v>
      </c>
      <c r="AT331" s="64" t="str">
        <f t="shared" si="330"/>
        <v>1/6</v>
      </c>
      <c r="AU331" s="64">
        <f t="shared" si="331"/>
        <v>1</v>
      </c>
      <c r="AV331" s="82">
        <f t="shared" si="332"/>
        <v>2</v>
      </c>
      <c r="AW331" s="82">
        <f t="shared" si="333"/>
        <v>12</v>
      </c>
      <c r="AX331" s="83">
        <f t="shared" si="334"/>
        <v>4</v>
      </c>
      <c r="AY331" s="64" t="str">
        <f t="shared" si="335"/>
        <v>N</v>
      </c>
      <c r="AZ331" s="81">
        <f t="shared" si="336"/>
        <v>8</v>
      </c>
      <c r="BA331" s="81">
        <f t="shared" si="337"/>
        <v>24</v>
      </c>
      <c r="BB331" s="85">
        <f t="shared" si="338"/>
        <v>-20</v>
      </c>
      <c r="BC331" s="64" t="str">
        <f t="shared" si="339"/>
        <v>Y</v>
      </c>
      <c r="BD331" s="87">
        <f t="shared" si="340"/>
        <v>52</v>
      </c>
    </row>
    <row r="332" spans="1:56">
      <c r="A332" s="197">
        <f t="shared" si="267"/>
        <v>322</v>
      </c>
      <c r="B332" s="198">
        <f>Data!B332</f>
        <v>12</v>
      </c>
      <c r="D332" s="73">
        <f t="shared" ref="D332:D395" si="341">IF($B332=0,0,IF(MOD($B332,6)=0,QUOTIENT($B332,6),QUOTIENT($B332,6)+1))</f>
        <v>2</v>
      </c>
      <c r="F332" s="86">
        <f t="shared" si="288"/>
        <v>4</v>
      </c>
      <c r="G332" s="86" t="str">
        <f t="shared" si="291"/>
        <v xml:space="preserve"> </v>
      </c>
      <c r="H332" s="64" t="str">
        <f t="shared" si="292"/>
        <v>N</v>
      </c>
      <c r="I332" s="64" t="str">
        <f t="shared" si="293"/>
        <v xml:space="preserve"> </v>
      </c>
      <c r="J332" s="64" t="str">
        <f t="shared" si="294"/>
        <v xml:space="preserve"> </v>
      </c>
      <c r="K332" s="82" t="str">
        <f t="shared" si="295"/>
        <v>0</v>
      </c>
      <c r="L332" s="82">
        <f t="shared" si="296"/>
        <v>0</v>
      </c>
      <c r="M332" s="83">
        <f t="shared" si="297"/>
        <v>48</v>
      </c>
      <c r="N332" s="64" t="str">
        <f t="shared" si="298"/>
        <v>N</v>
      </c>
      <c r="O332" s="81" t="str">
        <f t="shared" si="299"/>
        <v>0</v>
      </c>
      <c r="P332" s="81">
        <f t="shared" si="300"/>
        <v>0</v>
      </c>
      <c r="Q332" s="85">
        <f t="shared" si="301"/>
        <v>2</v>
      </c>
      <c r="R332" s="64" t="str">
        <f t="shared" si="302"/>
        <v>Y</v>
      </c>
      <c r="S332" s="87">
        <f t="shared" si="303"/>
        <v>56</v>
      </c>
      <c r="T332" s="86" t="str">
        <f t="shared" si="304"/>
        <v xml:space="preserve"> </v>
      </c>
      <c r="U332" s="64" t="str">
        <f t="shared" si="305"/>
        <v>N</v>
      </c>
      <c r="V332" s="64" t="str">
        <f t="shared" si="306"/>
        <v xml:space="preserve"> </v>
      </c>
      <c r="W332" s="64" t="str">
        <f t="shared" si="307"/>
        <v xml:space="preserve"> </v>
      </c>
      <c r="X332" s="82" t="str">
        <f t="shared" si="308"/>
        <v>0</v>
      </c>
      <c r="Y332" s="82">
        <f t="shared" si="309"/>
        <v>0</v>
      </c>
      <c r="Z332" s="83">
        <f t="shared" si="310"/>
        <v>-64</v>
      </c>
      <c r="AA332" s="64" t="str">
        <f t="shared" si="311"/>
        <v>Y</v>
      </c>
      <c r="AB332" s="81" t="str">
        <f t="shared" si="312"/>
        <v>0</v>
      </c>
      <c r="AC332" s="81">
        <f t="shared" si="313"/>
        <v>0</v>
      </c>
      <c r="AD332" s="85">
        <f t="shared" si="314"/>
        <v>-64</v>
      </c>
      <c r="AE332" s="64" t="str">
        <f t="shared" si="315"/>
        <v>Y</v>
      </c>
      <c r="AF332" s="87">
        <f t="shared" si="316"/>
        <v>54</v>
      </c>
      <c r="AG332" s="93" t="str">
        <f t="shared" si="317"/>
        <v>L</v>
      </c>
      <c r="AH332" s="64" t="str">
        <f t="shared" si="318"/>
        <v>2/5</v>
      </c>
      <c r="AI332" s="64">
        <f t="shared" si="319"/>
        <v>2</v>
      </c>
      <c r="AJ332" s="82">
        <f t="shared" si="320"/>
        <v>2</v>
      </c>
      <c r="AK332" s="82">
        <f t="shared" si="321"/>
        <v>0</v>
      </c>
      <c r="AL332" s="83">
        <f t="shared" si="322"/>
        <v>22</v>
      </c>
      <c r="AM332" s="64" t="str">
        <f t="shared" si="323"/>
        <v>N</v>
      </c>
      <c r="AN332" s="81">
        <f t="shared" si="324"/>
        <v>8</v>
      </c>
      <c r="AO332" s="81">
        <f t="shared" si="325"/>
        <v>0</v>
      </c>
      <c r="AP332" s="85">
        <f t="shared" si="326"/>
        <v>-166</v>
      </c>
      <c r="AQ332" s="64" t="str">
        <f t="shared" si="327"/>
        <v>Y</v>
      </c>
      <c r="AR332" s="87">
        <f t="shared" si="328"/>
        <v>66</v>
      </c>
      <c r="AS332" s="93" t="str">
        <f t="shared" si="329"/>
        <v>L</v>
      </c>
      <c r="AT332" s="64" t="str">
        <f t="shared" si="330"/>
        <v>2/5</v>
      </c>
      <c r="AU332" s="64">
        <f t="shared" si="331"/>
        <v>2</v>
      </c>
      <c r="AV332" s="82">
        <f t="shared" si="332"/>
        <v>2</v>
      </c>
      <c r="AW332" s="82">
        <f t="shared" si="333"/>
        <v>0</v>
      </c>
      <c r="AX332" s="83">
        <f t="shared" si="334"/>
        <v>2</v>
      </c>
      <c r="AY332" s="64" t="str">
        <f t="shared" si="335"/>
        <v>N</v>
      </c>
      <c r="AZ332" s="81">
        <f t="shared" si="336"/>
        <v>8</v>
      </c>
      <c r="BA332" s="81">
        <f t="shared" si="337"/>
        <v>0</v>
      </c>
      <c r="BB332" s="85">
        <f t="shared" si="338"/>
        <v>-28</v>
      </c>
      <c r="BC332" s="64" t="str">
        <f t="shared" si="339"/>
        <v>Y</v>
      </c>
      <c r="BD332" s="87">
        <f t="shared" si="340"/>
        <v>52</v>
      </c>
    </row>
    <row r="333" spans="1:56">
      <c r="A333" s="197">
        <f t="shared" ref="A333:A396" si="342">A332+1</f>
        <v>323</v>
      </c>
      <c r="B333" s="198">
        <f>Data!B333</f>
        <v>36</v>
      </c>
      <c r="D333" s="73">
        <f t="shared" si="341"/>
        <v>6</v>
      </c>
      <c r="F333" s="86">
        <f t="shared" si="288"/>
        <v>5</v>
      </c>
      <c r="G333" s="86" t="str">
        <f t="shared" si="291"/>
        <v xml:space="preserve"> </v>
      </c>
      <c r="H333" s="64" t="str">
        <f t="shared" si="292"/>
        <v>N</v>
      </c>
      <c r="I333" s="64" t="str">
        <f t="shared" si="293"/>
        <v xml:space="preserve"> </v>
      </c>
      <c r="J333" s="64" t="str">
        <f t="shared" si="294"/>
        <v xml:space="preserve"> </v>
      </c>
      <c r="K333" s="82" t="str">
        <f t="shared" si="295"/>
        <v>0</v>
      </c>
      <c r="L333" s="82">
        <f t="shared" si="296"/>
        <v>0</v>
      </c>
      <c r="M333" s="83">
        <f t="shared" si="297"/>
        <v>48</v>
      </c>
      <c r="N333" s="64" t="str">
        <f t="shared" si="298"/>
        <v>N</v>
      </c>
      <c r="O333" s="81" t="str">
        <f t="shared" si="299"/>
        <v>0</v>
      </c>
      <c r="P333" s="81">
        <f t="shared" si="300"/>
        <v>0</v>
      </c>
      <c r="Q333" s="85">
        <f t="shared" si="301"/>
        <v>2</v>
      </c>
      <c r="R333" s="64" t="str">
        <f t="shared" si="302"/>
        <v>Y</v>
      </c>
      <c r="S333" s="87">
        <f t="shared" si="303"/>
        <v>56</v>
      </c>
      <c r="T333" s="86" t="str">
        <f t="shared" si="304"/>
        <v xml:space="preserve"> </v>
      </c>
      <c r="U333" s="64" t="str">
        <f t="shared" si="305"/>
        <v>N</v>
      </c>
      <c r="V333" s="64" t="str">
        <f t="shared" si="306"/>
        <v xml:space="preserve"> </v>
      </c>
      <c r="W333" s="64" t="str">
        <f t="shared" si="307"/>
        <v xml:space="preserve"> </v>
      </c>
      <c r="X333" s="82" t="str">
        <f t="shared" si="308"/>
        <v>0</v>
      </c>
      <c r="Y333" s="82">
        <f t="shared" si="309"/>
        <v>0</v>
      </c>
      <c r="Z333" s="83">
        <f t="shared" si="310"/>
        <v>-64</v>
      </c>
      <c r="AA333" s="64" t="str">
        <f t="shared" si="311"/>
        <v>Y</v>
      </c>
      <c r="AB333" s="81" t="str">
        <f t="shared" si="312"/>
        <v>0</v>
      </c>
      <c r="AC333" s="81">
        <f t="shared" si="313"/>
        <v>0</v>
      </c>
      <c r="AD333" s="85">
        <f t="shared" si="314"/>
        <v>-64</v>
      </c>
      <c r="AE333" s="64" t="str">
        <f t="shared" si="315"/>
        <v>Y</v>
      </c>
      <c r="AF333" s="87">
        <f t="shared" si="316"/>
        <v>54</v>
      </c>
      <c r="AG333" s="93" t="str">
        <f t="shared" si="317"/>
        <v>W</v>
      </c>
      <c r="AH333" s="64" t="str">
        <f t="shared" si="318"/>
        <v>1/6</v>
      </c>
      <c r="AI333" s="64">
        <f t="shared" si="319"/>
        <v>1</v>
      </c>
      <c r="AJ333" s="82">
        <f t="shared" si="320"/>
        <v>2</v>
      </c>
      <c r="AK333" s="82">
        <f t="shared" si="321"/>
        <v>6</v>
      </c>
      <c r="AL333" s="83">
        <f t="shared" si="322"/>
        <v>26</v>
      </c>
      <c r="AM333" s="64" t="str">
        <f t="shared" si="323"/>
        <v>N</v>
      </c>
      <c r="AN333" s="81">
        <f t="shared" si="324"/>
        <v>8</v>
      </c>
      <c r="AO333" s="81">
        <f t="shared" si="325"/>
        <v>24</v>
      </c>
      <c r="AP333" s="85">
        <f t="shared" si="326"/>
        <v>-150</v>
      </c>
      <c r="AQ333" s="64" t="str">
        <f t="shared" si="327"/>
        <v>Y</v>
      </c>
      <c r="AR333" s="87">
        <f t="shared" si="328"/>
        <v>66</v>
      </c>
      <c r="AS333" s="93" t="str">
        <f t="shared" si="329"/>
        <v>W</v>
      </c>
      <c r="AT333" s="64" t="str">
        <f t="shared" si="330"/>
        <v>1/6</v>
      </c>
      <c r="AU333" s="64">
        <f t="shared" si="331"/>
        <v>1</v>
      </c>
      <c r="AV333" s="82">
        <f t="shared" si="332"/>
        <v>2</v>
      </c>
      <c r="AW333" s="82">
        <f t="shared" si="333"/>
        <v>6</v>
      </c>
      <c r="AX333" s="83">
        <f t="shared" si="334"/>
        <v>6</v>
      </c>
      <c r="AY333" s="64" t="str">
        <f t="shared" si="335"/>
        <v>N</v>
      </c>
      <c r="AZ333" s="81">
        <f t="shared" si="336"/>
        <v>8</v>
      </c>
      <c r="BA333" s="81">
        <f t="shared" si="337"/>
        <v>24</v>
      </c>
      <c r="BB333" s="85">
        <f t="shared" si="338"/>
        <v>-12</v>
      </c>
      <c r="BC333" s="64" t="str">
        <f t="shared" si="339"/>
        <v>Y</v>
      </c>
      <c r="BD333" s="87">
        <f t="shared" si="340"/>
        <v>52</v>
      </c>
    </row>
    <row r="334" spans="1:56">
      <c r="A334" s="197">
        <f t="shared" si="342"/>
        <v>324</v>
      </c>
      <c r="B334" s="198">
        <f>Data!B334</f>
        <v>17</v>
      </c>
      <c r="D334" s="73">
        <f t="shared" si="341"/>
        <v>3</v>
      </c>
      <c r="F334" s="86">
        <f t="shared" si="288"/>
        <v>6</v>
      </c>
      <c r="G334" s="86" t="str">
        <f t="shared" si="291"/>
        <v xml:space="preserve"> </v>
      </c>
      <c r="H334" s="64" t="str">
        <f t="shared" si="292"/>
        <v>N</v>
      </c>
      <c r="I334" s="64" t="str">
        <f t="shared" si="293"/>
        <v xml:space="preserve"> </v>
      </c>
      <c r="J334" s="64" t="str">
        <f t="shared" si="294"/>
        <v xml:space="preserve"> </v>
      </c>
      <c r="K334" s="82" t="str">
        <f t="shared" si="295"/>
        <v>0</v>
      </c>
      <c r="L334" s="82">
        <f t="shared" si="296"/>
        <v>0</v>
      </c>
      <c r="M334" s="83">
        <f t="shared" si="297"/>
        <v>48</v>
      </c>
      <c r="N334" s="64" t="str">
        <f t="shared" si="298"/>
        <v>N</v>
      </c>
      <c r="O334" s="81" t="str">
        <f t="shared" si="299"/>
        <v>0</v>
      </c>
      <c r="P334" s="81">
        <f t="shared" si="300"/>
        <v>0</v>
      </c>
      <c r="Q334" s="85">
        <f t="shared" si="301"/>
        <v>2</v>
      </c>
      <c r="R334" s="64" t="str">
        <f t="shared" si="302"/>
        <v>Y</v>
      </c>
      <c r="S334" s="87">
        <f t="shared" si="303"/>
        <v>56</v>
      </c>
      <c r="T334" s="86" t="str">
        <f t="shared" si="304"/>
        <v xml:space="preserve"> </v>
      </c>
      <c r="U334" s="64" t="str">
        <f t="shared" si="305"/>
        <v>N</v>
      </c>
      <c r="V334" s="64" t="str">
        <f t="shared" si="306"/>
        <v xml:space="preserve"> </v>
      </c>
      <c r="W334" s="64" t="str">
        <f t="shared" si="307"/>
        <v xml:space="preserve"> </v>
      </c>
      <c r="X334" s="82" t="str">
        <f t="shared" si="308"/>
        <v>0</v>
      </c>
      <c r="Y334" s="82">
        <f t="shared" si="309"/>
        <v>0</v>
      </c>
      <c r="Z334" s="83">
        <f t="shared" si="310"/>
        <v>-64</v>
      </c>
      <c r="AA334" s="64" t="str">
        <f t="shared" si="311"/>
        <v>Y</v>
      </c>
      <c r="AB334" s="81" t="str">
        <f t="shared" si="312"/>
        <v>0</v>
      </c>
      <c r="AC334" s="81">
        <f t="shared" si="313"/>
        <v>0</v>
      </c>
      <c r="AD334" s="85">
        <f t="shared" si="314"/>
        <v>-64</v>
      </c>
      <c r="AE334" s="64" t="str">
        <f t="shared" si="315"/>
        <v>Y</v>
      </c>
      <c r="AF334" s="87">
        <f t="shared" si="316"/>
        <v>54</v>
      </c>
      <c r="AG334" s="93" t="str">
        <f t="shared" si="317"/>
        <v>W</v>
      </c>
      <c r="AH334" s="64" t="str">
        <f t="shared" si="318"/>
        <v>1/6</v>
      </c>
      <c r="AI334" s="64">
        <f t="shared" si="319"/>
        <v>1</v>
      </c>
      <c r="AJ334" s="82">
        <f t="shared" si="320"/>
        <v>2</v>
      </c>
      <c r="AK334" s="82">
        <f t="shared" si="321"/>
        <v>6</v>
      </c>
      <c r="AL334" s="83">
        <f t="shared" si="322"/>
        <v>30</v>
      </c>
      <c r="AM334" s="64" t="str">
        <f t="shared" si="323"/>
        <v>N</v>
      </c>
      <c r="AN334" s="81">
        <f t="shared" si="324"/>
        <v>8</v>
      </c>
      <c r="AO334" s="81">
        <f t="shared" si="325"/>
        <v>24</v>
      </c>
      <c r="AP334" s="85">
        <f t="shared" si="326"/>
        <v>-134</v>
      </c>
      <c r="AQ334" s="64" t="str">
        <f t="shared" si="327"/>
        <v>Y</v>
      </c>
      <c r="AR334" s="87">
        <f t="shared" si="328"/>
        <v>66</v>
      </c>
      <c r="AS334" s="93" t="str">
        <f t="shared" si="329"/>
        <v>W</v>
      </c>
      <c r="AT334" s="64" t="str">
        <f t="shared" si="330"/>
        <v>1/6</v>
      </c>
      <c r="AU334" s="64">
        <f t="shared" si="331"/>
        <v>1</v>
      </c>
      <c r="AV334" s="82">
        <f t="shared" si="332"/>
        <v>2</v>
      </c>
      <c r="AW334" s="82">
        <f t="shared" si="333"/>
        <v>6</v>
      </c>
      <c r="AX334" s="83">
        <f t="shared" si="334"/>
        <v>10</v>
      </c>
      <c r="AY334" s="64" t="str">
        <f t="shared" si="335"/>
        <v>N</v>
      </c>
      <c r="AZ334" s="81">
        <f t="shared" si="336"/>
        <v>8</v>
      </c>
      <c r="BA334" s="81">
        <f t="shared" si="337"/>
        <v>24</v>
      </c>
      <c r="BB334" s="85">
        <f t="shared" si="338"/>
        <v>4</v>
      </c>
      <c r="BC334" s="64" t="str">
        <f t="shared" si="339"/>
        <v>Y</v>
      </c>
      <c r="BD334" s="87">
        <f t="shared" si="340"/>
        <v>52</v>
      </c>
    </row>
    <row r="335" spans="1:56">
      <c r="A335" s="197">
        <f t="shared" si="342"/>
        <v>325</v>
      </c>
      <c r="B335" s="198">
        <f>Data!B335</f>
        <v>4</v>
      </c>
      <c r="D335" s="73">
        <f t="shared" si="341"/>
        <v>1</v>
      </c>
      <c r="F335" s="86">
        <f t="shared" si="288"/>
        <v>1</v>
      </c>
      <c r="G335" s="86" t="str">
        <f t="shared" si="291"/>
        <v xml:space="preserve"> </v>
      </c>
      <c r="H335" s="64" t="str">
        <f t="shared" si="292"/>
        <v>Y</v>
      </c>
      <c r="I335" s="64" t="str">
        <f t="shared" si="293"/>
        <v>1/6</v>
      </c>
      <c r="J335" s="64">
        <f t="shared" si="294"/>
        <v>1</v>
      </c>
      <c r="K335" s="82">
        <f t="shared" si="295"/>
        <v>2</v>
      </c>
      <c r="L335" s="82">
        <f t="shared" si="296"/>
        <v>0</v>
      </c>
      <c r="M335" s="83">
        <f t="shared" si="297"/>
        <v>46</v>
      </c>
      <c r="N335" s="64" t="str">
        <f t="shared" si="298"/>
        <v>N</v>
      </c>
      <c r="O335" s="81">
        <f t="shared" si="299"/>
        <v>8</v>
      </c>
      <c r="P335" s="81">
        <f t="shared" si="300"/>
        <v>0</v>
      </c>
      <c r="Q335" s="85">
        <f t="shared" si="301"/>
        <v>-6</v>
      </c>
      <c r="R335" s="64" t="str">
        <f t="shared" si="302"/>
        <v>Y</v>
      </c>
      <c r="S335" s="87">
        <f t="shared" si="303"/>
        <v>56</v>
      </c>
      <c r="T335" s="86" t="str">
        <f t="shared" si="304"/>
        <v xml:space="preserve"> </v>
      </c>
      <c r="U335" s="64" t="str">
        <f t="shared" si="305"/>
        <v>Y</v>
      </c>
      <c r="V335" s="64" t="str">
        <f t="shared" si="306"/>
        <v>1/6</v>
      </c>
      <c r="W335" s="64">
        <f t="shared" si="307"/>
        <v>1</v>
      </c>
      <c r="X335" s="82">
        <f t="shared" si="308"/>
        <v>8</v>
      </c>
      <c r="Y335" s="82">
        <f t="shared" si="309"/>
        <v>0</v>
      </c>
      <c r="Z335" s="83">
        <f t="shared" si="310"/>
        <v>-72</v>
      </c>
      <c r="AA335" s="64" t="str">
        <f t="shared" si="311"/>
        <v>Y</v>
      </c>
      <c r="AB335" s="81">
        <f t="shared" si="312"/>
        <v>8</v>
      </c>
      <c r="AC335" s="81">
        <f t="shared" si="313"/>
        <v>0</v>
      </c>
      <c r="AD335" s="85">
        <f t="shared" si="314"/>
        <v>-72</v>
      </c>
      <c r="AE335" s="64" t="str">
        <f t="shared" si="315"/>
        <v>Y</v>
      </c>
      <c r="AF335" s="87">
        <f t="shared" si="316"/>
        <v>54</v>
      </c>
      <c r="AG335" s="93" t="str">
        <f t="shared" si="317"/>
        <v>L</v>
      </c>
      <c r="AH335" s="64" t="str">
        <f t="shared" si="318"/>
        <v>2/5</v>
      </c>
      <c r="AI335" s="64">
        <f t="shared" si="319"/>
        <v>2</v>
      </c>
      <c r="AJ335" s="82">
        <f t="shared" si="320"/>
        <v>2</v>
      </c>
      <c r="AK335" s="82">
        <f t="shared" si="321"/>
        <v>0</v>
      </c>
      <c r="AL335" s="83">
        <f t="shared" si="322"/>
        <v>28</v>
      </c>
      <c r="AM335" s="64" t="str">
        <f t="shared" si="323"/>
        <v>N</v>
      </c>
      <c r="AN335" s="81">
        <f t="shared" si="324"/>
        <v>8</v>
      </c>
      <c r="AO335" s="81">
        <f t="shared" si="325"/>
        <v>0</v>
      </c>
      <c r="AP335" s="85">
        <f t="shared" si="326"/>
        <v>-142</v>
      </c>
      <c r="AQ335" s="64" t="str">
        <f t="shared" si="327"/>
        <v>Y</v>
      </c>
      <c r="AR335" s="87">
        <f t="shared" si="328"/>
        <v>66</v>
      </c>
      <c r="AS335" s="93" t="str">
        <f t="shared" si="329"/>
        <v>L</v>
      </c>
      <c r="AT335" s="64" t="str">
        <f t="shared" si="330"/>
        <v>2/5</v>
      </c>
      <c r="AU335" s="64">
        <f t="shared" si="331"/>
        <v>2</v>
      </c>
      <c r="AV335" s="82">
        <f t="shared" si="332"/>
        <v>2</v>
      </c>
      <c r="AW335" s="82">
        <f t="shared" si="333"/>
        <v>0</v>
      </c>
      <c r="AX335" s="83">
        <f t="shared" si="334"/>
        <v>8</v>
      </c>
      <c r="AY335" s="64" t="str">
        <f t="shared" si="335"/>
        <v>N</v>
      </c>
      <c r="AZ335" s="81">
        <f t="shared" si="336"/>
        <v>8</v>
      </c>
      <c r="BA335" s="81">
        <f t="shared" si="337"/>
        <v>0</v>
      </c>
      <c r="BB335" s="85">
        <f t="shared" si="338"/>
        <v>-4</v>
      </c>
      <c r="BC335" s="64" t="str">
        <f t="shared" si="339"/>
        <v>Y</v>
      </c>
      <c r="BD335" s="87">
        <f t="shared" si="340"/>
        <v>52</v>
      </c>
    </row>
    <row r="336" spans="1:56">
      <c r="A336" s="197">
        <f t="shared" si="342"/>
        <v>326</v>
      </c>
      <c r="B336" s="198">
        <f>Data!B336</f>
        <v>34</v>
      </c>
      <c r="D336" s="73">
        <f t="shared" si="341"/>
        <v>6</v>
      </c>
      <c r="F336" s="86">
        <f t="shared" si="288"/>
        <v>2</v>
      </c>
      <c r="G336" s="86" t="str">
        <f t="shared" si="291"/>
        <v>W</v>
      </c>
      <c r="H336" s="64" t="str">
        <f t="shared" si="292"/>
        <v>N</v>
      </c>
      <c r="I336" s="64" t="str">
        <f t="shared" si="293"/>
        <v xml:space="preserve"> </v>
      </c>
      <c r="J336" s="64" t="str">
        <f t="shared" si="294"/>
        <v xml:space="preserve"> </v>
      </c>
      <c r="K336" s="82" t="str">
        <f t="shared" si="295"/>
        <v>0</v>
      </c>
      <c r="L336" s="82">
        <f t="shared" si="296"/>
        <v>6</v>
      </c>
      <c r="M336" s="83">
        <f t="shared" si="297"/>
        <v>52</v>
      </c>
      <c r="N336" s="64" t="str">
        <f t="shared" si="298"/>
        <v>N</v>
      </c>
      <c r="O336" s="81" t="str">
        <f t="shared" si="299"/>
        <v>0</v>
      </c>
      <c r="P336" s="81">
        <f t="shared" si="300"/>
        <v>24</v>
      </c>
      <c r="Q336" s="85">
        <f t="shared" si="301"/>
        <v>18</v>
      </c>
      <c r="R336" s="64" t="str">
        <f t="shared" si="302"/>
        <v>Y</v>
      </c>
      <c r="S336" s="87">
        <f t="shared" si="303"/>
        <v>56</v>
      </c>
      <c r="T336" s="86" t="str">
        <f t="shared" si="304"/>
        <v>W</v>
      </c>
      <c r="U336" s="64" t="str">
        <f t="shared" si="305"/>
        <v>N</v>
      </c>
      <c r="V336" s="64" t="str">
        <f t="shared" si="306"/>
        <v xml:space="preserve"> </v>
      </c>
      <c r="W336" s="64" t="str">
        <f t="shared" si="307"/>
        <v xml:space="preserve"> </v>
      </c>
      <c r="X336" s="82" t="str">
        <f t="shared" si="308"/>
        <v>0</v>
      </c>
      <c r="Y336" s="82">
        <f t="shared" si="309"/>
        <v>24</v>
      </c>
      <c r="Z336" s="83">
        <f t="shared" si="310"/>
        <v>-48</v>
      </c>
      <c r="AA336" s="64" t="str">
        <f t="shared" si="311"/>
        <v>Y</v>
      </c>
      <c r="AB336" s="81" t="str">
        <f t="shared" si="312"/>
        <v>0</v>
      </c>
      <c r="AC336" s="81">
        <f t="shared" si="313"/>
        <v>24</v>
      </c>
      <c r="AD336" s="85">
        <f t="shared" si="314"/>
        <v>-48</v>
      </c>
      <c r="AE336" s="64" t="str">
        <f t="shared" si="315"/>
        <v>Y</v>
      </c>
      <c r="AF336" s="87">
        <f t="shared" si="316"/>
        <v>54</v>
      </c>
      <c r="AG336" s="93" t="str">
        <f t="shared" si="317"/>
        <v>L</v>
      </c>
      <c r="AH336" s="64" t="str">
        <f t="shared" si="318"/>
        <v>3/4</v>
      </c>
      <c r="AI336" s="64">
        <f t="shared" si="319"/>
        <v>3</v>
      </c>
      <c r="AJ336" s="82">
        <f t="shared" si="320"/>
        <v>4</v>
      </c>
      <c r="AK336" s="82">
        <f t="shared" si="321"/>
        <v>0</v>
      </c>
      <c r="AL336" s="83">
        <f t="shared" si="322"/>
        <v>24</v>
      </c>
      <c r="AM336" s="64" t="str">
        <f t="shared" si="323"/>
        <v>N</v>
      </c>
      <c r="AN336" s="81">
        <f t="shared" si="324"/>
        <v>8</v>
      </c>
      <c r="AO336" s="81">
        <f t="shared" si="325"/>
        <v>0</v>
      </c>
      <c r="AP336" s="85">
        <f t="shared" si="326"/>
        <v>-150</v>
      </c>
      <c r="AQ336" s="64" t="str">
        <f t="shared" si="327"/>
        <v>Y</v>
      </c>
      <c r="AR336" s="87">
        <f t="shared" si="328"/>
        <v>66</v>
      </c>
      <c r="AS336" s="93" t="str">
        <f t="shared" si="329"/>
        <v>L</v>
      </c>
      <c r="AT336" s="64" t="str">
        <f t="shared" si="330"/>
        <v>3/4</v>
      </c>
      <c r="AU336" s="64">
        <f t="shared" si="331"/>
        <v>3</v>
      </c>
      <c r="AV336" s="82">
        <f t="shared" si="332"/>
        <v>4</v>
      </c>
      <c r="AW336" s="82">
        <f t="shared" si="333"/>
        <v>0</v>
      </c>
      <c r="AX336" s="83">
        <f t="shared" si="334"/>
        <v>4</v>
      </c>
      <c r="AY336" s="64" t="str">
        <f t="shared" si="335"/>
        <v>N</v>
      </c>
      <c r="AZ336" s="81">
        <f t="shared" si="336"/>
        <v>8</v>
      </c>
      <c r="BA336" s="81">
        <f t="shared" si="337"/>
        <v>0</v>
      </c>
      <c r="BB336" s="85">
        <f t="shared" si="338"/>
        <v>-12</v>
      </c>
      <c r="BC336" s="64" t="str">
        <f t="shared" si="339"/>
        <v>Y</v>
      </c>
      <c r="BD336" s="87">
        <f t="shared" si="340"/>
        <v>52</v>
      </c>
    </row>
    <row r="337" spans="1:56">
      <c r="A337" s="197">
        <f t="shared" si="342"/>
        <v>327</v>
      </c>
      <c r="B337" s="198">
        <f>Data!B337</f>
        <v>9</v>
      </c>
      <c r="D337" s="73">
        <f t="shared" si="341"/>
        <v>2</v>
      </c>
      <c r="F337" s="86">
        <f t="shared" si="288"/>
        <v>3</v>
      </c>
      <c r="G337" s="86" t="str">
        <f t="shared" si="291"/>
        <v xml:space="preserve"> </v>
      </c>
      <c r="H337" s="64" t="str">
        <f t="shared" si="292"/>
        <v>N</v>
      </c>
      <c r="I337" s="64" t="str">
        <f t="shared" si="293"/>
        <v xml:space="preserve"> </v>
      </c>
      <c r="J337" s="64" t="str">
        <f t="shared" si="294"/>
        <v xml:space="preserve"> </v>
      </c>
      <c r="K337" s="82" t="str">
        <f t="shared" si="295"/>
        <v>0</v>
      </c>
      <c r="L337" s="82">
        <f t="shared" si="296"/>
        <v>0</v>
      </c>
      <c r="M337" s="83">
        <f t="shared" si="297"/>
        <v>52</v>
      </c>
      <c r="N337" s="64" t="str">
        <f t="shared" si="298"/>
        <v>N</v>
      </c>
      <c r="O337" s="81" t="str">
        <f t="shared" si="299"/>
        <v>0</v>
      </c>
      <c r="P337" s="81">
        <f t="shared" si="300"/>
        <v>0</v>
      </c>
      <c r="Q337" s="85">
        <f t="shared" si="301"/>
        <v>18</v>
      </c>
      <c r="R337" s="64" t="str">
        <f t="shared" si="302"/>
        <v>Y</v>
      </c>
      <c r="S337" s="87">
        <f t="shared" si="303"/>
        <v>56</v>
      </c>
      <c r="T337" s="86" t="str">
        <f t="shared" si="304"/>
        <v xml:space="preserve"> </v>
      </c>
      <c r="U337" s="64" t="str">
        <f t="shared" si="305"/>
        <v>N</v>
      </c>
      <c r="V337" s="64" t="str">
        <f t="shared" si="306"/>
        <v xml:space="preserve"> </v>
      </c>
      <c r="W337" s="64" t="str">
        <f t="shared" si="307"/>
        <v xml:space="preserve"> </v>
      </c>
      <c r="X337" s="82" t="str">
        <f t="shared" si="308"/>
        <v>0</v>
      </c>
      <c r="Y337" s="82">
        <f t="shared" si="309"/>
        <v>0</v>
      </c>
      <c r="Z337" s="83">
        <f t="shared" si="310"/>
        <v>-48</v>
      </c>
      <c r="AA337" s="64" t="str">
        <f t="shared" si="311"/>
        <v>Y</v>
      </c>
      <c r="AB337" s="81" t="str">
        <f t="shared" si="312"/>
        <v>0</v>
      </c>
      <c r="AC337" s="81">
        <f t="shared" si="313"/>
        <v>0</v>
      </c>
      <c r="AD337" s="85">
        <f t="shared" si="314"/>
        <v>-48</v>
      </c>
      <c r="AE337" s="64" t="str">
        <f t="shared" si="315"/>
        <v>Y</v>
      </c>
      <c r="AF337" s="87">
        <f t="shared" si="316"/>
        <v>54</v>
      </c>
      <c r="AG337" s="93" t="str">
        <f t="shared" si="317"/>
        <v>L</v>
      </c>
      <c r="AH337" s="64" t="str">
        <f t="shared" si="318"/>
        <v>3/4</v>
      </c>
      <c r="AI337" s="64">
        <f t="shared" si="319"/>
        <v>4</v>
      </c>
      <c r="AJ337" s="82">
        <f t="shared" si="320"/>
        <v>6</v>
      </c>
      <c r="AK337" s="82">
        <f t="shared" si="321"/>
        <v>0</v>
      </c>
      <c r="AL337" s="83">
        <f t="shared" si="322"/>
        <v>18</v>
      </c>
      <c r="AM337" s="64" t="str">
        <f t="shared" si="323"/>
        <v>N</v>
      </c>
      <c r="AN337" s="81">
        <f t="shared" si="324"/>
        <v>8</v>
      </c>
      <c r="AO337" s="81">
        <f t="shared" si="325"/>
        <v>0</v>
      </c>
      <c r="AP337" s="85">
        <f t="shared" si="326"/>
        <v>-158</v>
      </c>
      <c r="AQ337" s="64" t="str">
        <f t="shared" si="327"/>
        <v>Y</v>
      </c>
      <c r="AR337" s="87">
        <f t="shared" si="328"/>
        <v>66</v>
      </c>
      <c r="AS337" s="93" t="str">
        <f t="shared" si="329"/>
        <v>L</v>
      </c>
      <c r="AT337" s="64" t="str">
        <f t="shared" si="330"/>
        <v>1/6</v>
      </c>
      <c r="AU337" s="64">
        <f t="shared" si="331"/>
        <v>4</v>
      </c>
      <c r="AV337" s="82">
        <f t="shared" si="332"/>
        <v>6</v>
      </c>
      <c r="AW337" s="82">
        <f t="shared" si="333"/>
        <v>0</v>
      </c>
      <c r="AX337" s="83">
        <f t="shared" si="334"/>
        <v>-2</v>
      </c>
      <c r="AY337" s="64" t="str">
        <f t="shared" si="335"/>
        <v>N</v>
      </c>
      <c r="AZ337" s="81">
        <f t="shared" si="336"/>
        <v>8</v>
      </c>
      <c r="BA337" s="81">
        <f t="shared" si="337"/>
        <v>0</v>
      </c>
      <c r="BB337" s="85">
        <f t="shared" si="338"/>
        <v>-20</v>
      </c>
      <c r="BC337" s="64" t="str">
        <f t="shared" si="339"/>
        <v>Y</v>
      </c>
      <c r="BD337" s="87">
        <f t="shared" si="340"/>
        <v>52</v>
      </c>
    </row>
    <row r="338" spans="1:56">
      <c r="A338" s="197">
        <f t="shared" si="342"/>
        <v>328</v>
      </c>
      <c r="B338" s="198">
        <f>Data!B338</f>
        <v>7</v>
      </c>
      <c r="D338" s="73">
        <f t="shared" si="341"/>
        <v>2</v>
      </c>
      <c r="F338" s="86">
        <f t="shared" si="288"/>
        <v>4</v>
      </c>
      <c r="G338" s="86" t="str">
        <f t="shared" si="291"/>
        <v xml:space="preserve"> </v>
      </c>
      <c r="H338" s="64" t="str">
        <f t="shared" si="292"/>
        <v>N</v>
      </c>
      <c r="I338" s="64" t="str">
        <f t="shared" si="293"/>
        <v xml:space="preserve"> </v>
      </c>
      <c r="J338" s="64" t="str">
        <f t="shared" si="294"/>
        <v xml:space="preserve"> </v>
      </c>
      <c r="K338" s="82" t="str">
        <f t="shared" si="295"/>
        <v>0</v>
      </c>
      <c r="L338" s="82">
        <f t="shared" si="296"/>
        <v>0</v>
      </c>
      <c r="M338" s="83">
        <f t="shared" si="297"/>
        <v>52</v>
      </c>
      <c r="N338" s="64" t="str">
        <f t="shared" si="298"/>
        <v>N</v>
      </c>
      <c r="O338" s="81" t="str">
        <f t="shared" si="299"/>
        <v>0</v>
      </c>
      <c r="P338" s="81">
        <f t="shared" si="300"/>
        <v>0</v>
      </c>
      <c r="Q338" s="85">
        <f t="shared" si="301"/>
        <v>18</v>
      </c>
      <c r="R338" s="64" t="str">
        <f t="shared" si="302"/>
        <v>Y</v>
      </c>
      <c r="S338" s="87">
        <f t="shared" si="303"/>
        <v>56</v>
      </c>
      <c r="T338" s="86" t="str">
        <f t="shared" si="304"/>
        <v xml:space="preserve"> </v>
      </c>
      <c r="U338" s="64" t="str">
        <f t="shared" si="305"/>
        <v>N</v>
      </c>
      <c r="V338" s="64" t="str">
        <f t="shared" si="306"/>
        <v xml:space="preserve"> </v>
      </c>
      <c r="W338" s="64" t="str">
        <f t="shared" si="307"/>
        <v xml:space="preserve"> </v>
      </c>
      <c r="X338" s="82" t="str">
        <f t="shared" si="308"/>
        <v>0</v>
      </c>
      <c r="Y338" s="82">
        <f t="shared" si="309"/>
        <v>0</v>
      </c>
      <c r="Z338" s="83">
        <f t="shared" si="310"/>
        <v>-48</v>
      </c>
      <c r="AA338" s="64" t="str">
        <f t="shared" si="311"/>
        <v>Y</v>
      </c>
      <c r="AB338" s="81" t="str">
        <f t="shared" si="312"/>
        <v>0</v>
      </c>
      <c r="AC338" s="81">
        <f t="shared" si="313"/>
        <v>0</v>
      </c>
      <c r="AD338" s="85">
        <f t="shared" si="314"/>
        <v>-48</v>
      </c>
      <c r="AE338" s="64" t="str">
        <f t="shared" si="315"/>
        <v>Y</v>
      </c>
      <c r="AF338" s="87">
        <f t="shared" si="316"/>
        <v>54</v>
      </c>
      <c r="AG338" s="93" t="str">
        <f t="shared" si="317"/>
        <v>L</v>
      </c>
      <c r="AH338" s="64" t="str">
        <f t="shared" si="318"/>
        <v>2/5</v>
      </c>
      <c r="AI338" s="64">
        <f t="shared" si="319"/>
        <v>5</v>
      </c>
      <c r="AJ338" s="82">
        <f t="shared" si="320"/>
        <v>8</v>
      </c>
      <c r="AK338" s="82">
        <f t="shared" si="321"/>
        <v>0</v>
      </c>
      <c r="AL338" s="83">
        <f t="shared" si="322"/>
        <v>10</v>
      </c>
      <c r="AM338" s="64" t="str">
        <f t="shared" si="323"/>
        <v>N</v>
      </c>
      <c r="AN338" s="81">
        <f t="shared" si="324"/>
        <v>8</v>
      </c>
      <c r="AO338" s="81">
        <f t="shared" si="325"/>
        <v>0</v>
      </c>
      <c r="AP338" s="85">
        <f t="shared" si="326"/>
        <v>-166</v>
      </c>
      <c r="AQ338" s="64" t="str">
        <f t="shared" si="327"/>
        <v>Y</v>
      </c>
      <c r="AR338" s="87">
        <f t="shared" si="328"/>
        <v>66</v>
      </c>
      <c r="AS338" s="93" t="str">
        <f t="shared" si="329"/>
        <v>L</v>
      </c>
      <c r="AT338" s="64" t="str">
        <f t="shared" si="330"/>
        <v>2/5</v>
      </c>
      <c r="AU338" s="64">
        <f t="shared" si="331"/>
        <v>5</v>
      </c>
      <c r="AV338" s="82">
        <f t="shared" si="332"/>
        <v>8</v>
      </c>
      <c r="AW338" s="82">
        <f t="shared" si="333"/>
        <v>0</v>
      </c>
      <c r="AX338" s="83">
        <f t="shared" si="334"/>
        <v>-10</v>
      </c>
      <c r="AY338" s="64" t="str">
        <f t="shared" si="335"/>
        <v>N</v>
      </c>
      <c r="AZ338" s="81">
        <f t="shared" si="336"/>
        <v>8</v>
      </c>
      <c r="BA338" s="81">
        <f t="shared" si="337"/>
        <v>0</v>
      </c>
      <c r="BB338" s="85">
        <f t="shared" si="338"/>
        <v>-28</v>
      </c>
      <c r="BC338" s="64" t="str">
        <f t="shared" si="339"/>
        <v>Y</v>
      </c>
      <c r="BD338" s="87">
        <f t="shared" si="340"/>
        <v>52</v>
      </c>
    </row>
    <row r="339" spans="1:56">
      <c r="A339" s="197">
        <f t="shared" si="342"/>
        <v>329</v>
      </c>
      <c r="B339" s="198">
        <f>Data!B339</f>
        <v>8</v>
      </c>
      <c r="D339" s="73">
        <f t="shared" si="341"/>
        <v>2</v>
      </c>
      <c r="F339" s="86">
        <f t="shared" si="288"/>
        <v>5</v>
      </c>
      <c r="G339" s="86" t="str">
        <f t="shared" si="291"/>
        <v xml:space="preserve"> </v>
      </c>
      <c r="H339" s="64" t="str">
        <f t="shared" si="292"/>
        <v>N</v>
      </c>
      <c r="I339" s="64" t="str">
        <f t="shared" si="293"/>
        <v xml:space="preserve"> </v>
      </c>
      <c r="J339" s="64" t="str">
        <f t="shared" si="294"/>
        <v xml:space="preserve"> </v>
      </c>
      <c r="K339" s="82" t="str">
        <f t="shared" si="295"/>
        <v>0</v>
      </c>
      <c r="L339" s="82">
        <f t="shared" si="296"/>
        <v>0</v>
      </c>
      <c r="M339" s="83">
        <f t="shared" si="297"/>
        <v>52</v>
      </c>
      <c r="N339" s="64" t="str">
        <f t="shared" si="298"/>
        <v>N</v>
      </c>
      <c r="O339" s="81" t="str">
        <f t="shared" si="299"/>
        <v>0</v>
      </c>
      <c r="P339" s="81">
        <f t="shared" si="300"/>
        <v>0</v>
      </c>
      <c r="Q339" s="85">
        <f t="shared" si="301"/>
        <v>18</v>
      </c>
      <c r="R339" s="64" t="str">
        <f t="shared" si="302"/>
        <v>Y</v>
      </c>
      <c r="S339" s="87">
        <f t="shared" si="303"/>
        <v>56</v>
      </c>
      <c r="T339" s="86" t="str">
        <f t="shared" si="304"/>
        <v xml:space="preserve"> </v>
      </c>
      <c r="U339" s="64" t="str">
        <f t="shared" si="305"/>
        <v>N</v>
      </c>
      <c r="V339" s="64" t="str">
        <f t="shared" si="306"/>
        <v xml:space="preserve"> </v>
      </c>
      <c r="W339" s="64" t="str">
        <f t="shared" si="307"/>
        <v xml:space="preserve"> </v>
      </c>
      <c r="X339" s="82" t="str">
        <f t="shared" si="308"/>
        <v>0</v>
      </c>
      <c r="Y339" s="82">
        <f t="shared" si="309"/>
        <v>0</v>
      </c>
      <c r="Z339" s="83">
        <f t="shared" si="310"/>
        <v>-48</v>
      </c>
      <c r="AA339" s="64" t="str">
        <f t="shared" si="311"/>
        <v>Y</v>
      </c>
      <c r="AB339" s="81" t="str">
        <f t="shared" si="312"/>
        <v>0</v>
      </c>
      <c r="AC339" s="81">
        <f t="shared" si="313"/>
        <v>0</v>
      </c>
      <c r="AD339" s="85">
        <f t="shared" si="314"/>
        <v>-48</v>
      </c>
      <c r="AE339" s="64" t="str">
        <f t="shared" si="315"/>
        <v>Y</v>
      </c>
      <c r="AF339" s="87">
        <f t="shared" si="316"/>
        <v>54</v>
      </c>
      <c r="AG339" s="93" t="str">
        <f t="shared" si="317"/>
        <v>W</v>
      </c>
      <c r="AH339" s="64" t="str">
        <f t="shared" si="318"/>
        <v>1/6</v>
      </c>
      <c r="AI339" s="64">
        <f t="shared" si="319"/>
        <v>1</v>
      </c>
      <c r="AJ339" s="82">
        <f t="shared" si="320"/>
        <v>2</v>
      </c>
      <c r="AK339" s="82">
        <f t="shared" si="321"/>
        <v>24</v>
      </c>
      <c r="AL339" s="83">
        <f t="shared" si="322"/>
        <v>32</v>
      </c>
      <c r="AM339" s="64" t="str">
        <f t="shared" si="323"/>
        <v>N</v>
      </c>
      <c r="AN339" s="81">
        <f t="shared" si="324"/>
        <v>8</v>
      </c>
      <c r="AO339" s="81">
        <f t="shared" si="325"/>
        <v>24</v>
      </c>
      <c r="AP339" s="85">
        <f t="shared" si="326"/>
        <v>-150</v>
      </c>
      <c r="AQ339" s="64" t="str">
        <f t="shared" si="327"/>
        <v>Y</v>
      </c>
      <c r="AR339" s="87">
        <f t="shared" si="328"/>
        <v>66</v>
      </c>
      <c r="AS339" s="93" t="str">
        <f t="shared" si="329"/>
        <v>W</v>
      </c>
      <c r="AT339" s="64" t="str">
        <f t="shared" si="330"/>
        <v>1/6</v>
      </c>
      <c r="AU339" s="64">
        <f t="shared" si="331"/>
        <v>1</v>
      </c>
      <c r="AV339" s="82">
        <f t="shared" si="332"/>
        <v>2</v>
      </c>
      <c r="AW339" s="82">
        <f t="shared" si="333"/>
        <v>24</v>
      </c>
      <c r="AX339" s="83">
        <f t="shared" si="334"/>
        <v>12</v>
      </c>
      <c r="AY339" s="64" t="str">
        <f t="shared" si="335"/>
        <v>N</v>
      </c>
      <c r="AZ339" s="81">
        <f t="shared" si="336"/>
        <v>8</v>
      </c>
      <c r="BA339" s="81">
        <f t="shared" si="337"/>
        <v>24</v>
      </c>
      <c r="BB339" s="85">
        <f t="shared" si="338"/>
        <v>-12</v>
      </c>
      <c r="BC339" s="64" t="str">
        <f t="shared" si="339"/>
        <v>Y</v>
      </c>
      <c r="BD339" s="87">
        <f t="shared" si="340"/>
        <v>52</v>
      </c>
    </row>
    <row r="340" spans="1:56">
      <c r="A340" s="197">
        <f t="shared" si="342"/>
        <v>330</v>
      </c>
      <c r="B340" s="198">
        <f>Data!B340</f>
        <v>33</v>
      </c>
      <c r="D340" s="73">
        <f t="shared" si="341"/>
        <v>6</v>
      </c>
      <c r="F340" s="86">
        <f t="shared" si="288"/>
        <v>6</v>
      </c>
      <c r="G340" s="86" t="str">
        <f t="shared" si="291"/>
        <v xml:space="preserve"> </v>
      </c>
      <c r="H340" s="64" t="str">
        <f t="shared" si="292"/>
        <v>N</v>
      </c>
      <c r="I340" s="64" t="str">
        <f t="shared" si="293"/>
        <v xml:space="preserve"> </v>
      </c>
      <c r="J340" s="64" t="str">
        <f t="shared" si="294"/>
        <v xml:space="preserve"> </v>
      </c>
      <c r="K340" s="82" t="str">
        <f t="shared" si="295"/>
        <v>0</v>
      </c>
      <c r="L340" s="82">
        <f t="shared" si="296"/>
        <v>0</v>
      </c>
      <c r="M340" s="83">
        <f t="shared" si="297"/>
        <v>52</v>
      </c>
      <c r="N340" s="64" t="str">
        <f t="shared" si="298"/>
        <v>N</v>
      </c>
      <c r="O340" s="81" t="str">
        <f t="shared" si="299"/>
        <v>0</v>
      </c>
      <c r="P340" s="81">
        <f t="shared" si="300"/>
        <v>0</v>
      </c>
      <c r="Q340" s="85">
        <f t="shared" si="301"/>
        <v>18</v>
      </c>
      <c r="R340" s="64" t="str">
        <f t="shared" si="302"/>
        <v>Y</v>
      </c>
      <c r="S340" s="87">
        <f t="shared" si="303"/>
        <v>56</v>
      </c>
      <c r="T340" s="86" t="str">
        <f t="shared" si="304"/>
        <v xml:space="preserve"> </v>
      </c>
      <c r="U340" s="64" t="str">
        <f t="shared" si="305"/>
        <v>N</v>
      </c>
      <c r="V340" s="64" t="str">
        <f t="shared" si="306"/>
        <v xml:space="preserve"> </v>
      </c>
      <c r="W340" s="64" t="str">
        <f t="shared" si="307"/>
        <v xml:space="preserve"> </v>
      </c>
      <c r="X340" s="82" t="str">
        <f t="shared" si="308"/>
        <v>0</v>
      </c>
      <c r="Y340" s="82">
        <f t="shared" si="309"/>
        <v>0</v>
      </c>
      <c r="Z340" s="83">
        <f t="shared" si="310"/>
        <v>-48</v>
      </c>
      <c r="AA340" s="64" t="str">
        <f t="shared" si="311"/>
        <v>Y</v>
      </c>
      <c r="AB340" s="81" t="str">
        <f t="shared" si="312"/>
        <v>0</v>
      </c>
      <c r="AC340" s="81">
        <f t="shared" si="313"/>
        <v>0</v>
      </c>
      <c r="AD340" s="85">
        <f t="shared" si="314"/>
        <v>-48</v>
      </c>
      <c r="AE340" s="64" t="str">
        <f t="shared" si="315"/>
        <v>Y</v>
      </c>
      <c r="AF340" s="87">
        <f t="shared" si="316"/>
        <v>54</v>
      </c>
      <c r="AG340" s="93" t="str">
        <f t="shared" si="317"/>
        <v>L</v>
      </c>
      <c r="AH340" s="64" t="str">
        <f t="shared" si="318"/>
        <v>2/5</v>
      </c>
      <c r="AI340" s="64">
        <f t="shared" si="319"/>
        <v>2</v>
      </c>
      <c r="AJ340" s="82">
        <f t="shared" si="320"/>
        <v>2</v>
      </c>
      <c r="AK340" s="82">
        <f t="shared" si="321"/>
        <v>0</v>
      </c>
      <c r="AL340" s="83">
        <f t="shared" si="322"/>
        <v>30</v>
      </c>
      <c r="AM340" s="64" t="str">
        <f t="shared" si="323"/>
        <v>N</v>
      </c>
      <c r="AN340" s="81">
        <f t="shared" si="324"/>
        <v>8</v>
      </c>
      <c r="AO340" s="81">
        <f t="shared" si="325"/>
        <v>0</v>
      </c>
      <c r="AP340" s="85">
        <f t="shared" si="326"/>
        <v>-158</v>
      </c>
      <c r="AQ340" s="64" t="str">
        <f t="shared" si="327"/>
        <v>Y</v>
      </c>
      <c r="AR340" s="87">
        <f t="shared" si="328"/>
        <v>66</v>
      </c>
      <c r="AS340" s="93" t="str">
        <f t="shared" si="329"/>
        <v>L</v>
      </c>
      <c r="AT340" s="64" t="str">
        <f t="shared" si="330"/>
        <v>2/5</v>
      </c>
      <c r="AU340" s="64">
        <f t="shared" si="331"/>
        <v>2</v>
      </c>
      <c r="AV340" s="82">
        <f t="shared" si="332"/>
        <v>2</v>
      </c>
      <c r="AW340" s="82">
        <f t="shared" si="333"/>
        <v>0</v>
      </c>
      <c r="AX340" s="83">
        <f t="shared" si="334"/>
        <v>10</v>
      </c>
      <c r="AY340" s="64" t="str">
        <f t="shared" si="335"/>
        <v>N</v>
      </c>
      <c r="AZ340" s="81">
        <f t="shared" si="336"/>
        <v>8</v>
      </c>
      <c r="BA340" s="81">
        <f t="shared" si="337"/>
        <v>0</v>
      </c>
      <c r="BB340" s="85">
        <f t="shared" si="338"/>
        <v>-20</v>
      </c>
      <c r="BC340" s="64" t="str">
        <f t="shared" si="339"/>
        <v>Y</v>
      </c>
      <c r="BD340" s="87">
        <f t="shared" si="340"/>
        <v>52</v>
      </c>
    </row>
    <row r="341" spans="1:56">
      <c r="A341" s="197">
        <f t="shared" si="342"/>
        <v>331</v>
      </c>
      <c r="B341" s="198">
        <f>Data!B341</f>
        <v>7</v>
      </c>
      <c r="D341" s="73">
        <f t="shared" si="341"/>
        <v>2</v>
      </c>
      <c r="F341" s="86">
        <f t="shared" si="288"/>
        <v>1</v>
      </c>
      <c r="G341" s="86" t="str">
        <f t="shared" si="291"/>
        <v xml:space="preserve"> </v>
      </c>
      <c r="H341" s="64" t="str">
        <f t="shared" si="292"/>
        <v>Y</v>
      </c>
      <c r="I341" s="64" t="str">
        <f t="shared" si="293"/>
        <v>1/6</v>
      </c>
      <c r="J341" s="64">
        <f t="shared" si="294"/>
        <v>1</v>
      </c>
      <c r="K341" s="82">
        <f t="shared" si="295"/>
        <v>2</v>
      </c>
      <c r="L341" s="82">
        <f t="shared" si="296"/>
        <v>0</v>
      </c>
      <c r="M341" s="83">
        <f t="shared" si="297"/>
        <v>50</v>
      </c>
      <c r="N341" s="64" t="str">
        <f t="shared" si="298"/>
        <v>N</v>
      </c>
      <c r="O341" s="81">
        <f t="shared" si="299"/>
        <v>8</v>
      </c>
      <c r="P341" s="81">
        <f t="shared" si="300"/>
        <v>0</v>
      </c>
      <c r="Q341" s="85">
        <f t="shared" si="301"/>
        <v>10</v>
      </c>
      <c r="R341" s="64" t="str">
        <f t="shared" si="302"/>
        <v>Y</v>
      </c>
      <c r="S341" s="87">
        <f t="shared" si="303"/>
        <v>56</v>
      </c>
      <c r="T341" s="86" t="str">
        <f t="shared" si="304"/>
        <v xml:space="preserve"> </v>
      </c>
      <c r="U341" s="64" t="str">
        <f t="shared" si="305"/>
        <v>Y</v>
      </c>
      <c r="V341" s="64" t="str">
        <f t="shared" si="306"/>
        <v>1/6</v>
      </c>
      <c r="W341" s="64">
        <f t="shared" si="307"/>
        <v>1</v>
      </c>
      <c r="X341" s="82">
        <f t="shared" si="308"/>
        <v>8</v>
      </c>
      <c r="Y341" s="82">
        <f t="shared" si="309"/>
        <v>0</v>
      </c>
      <c r="Z341" s="83">
        <f t="shared" si="310"/>
        <v>-56</v>
      </c>
      <c r="AA341" s="64" t="str">
        <f t="shared" si="311"/>
        <v>Y</v>
      </c>
      <c r="AB341" s="81">
        <f t="shared" si="312"/>
        <v>8</v>
      </c>
      <c r="AC341" s="81">
        <f t="shared" si="313"/>
        <v>0</v>
      </c>
      <c r="AD341" s="85">
        <f t="shared" si="314"/>
        <v>-56</v>
      </c>
      <c r="AE341" s="64" t="str">
        <f t="shared" si="315"/>
        <v>Y</v>
      </c>
      <c r="AF341" s="87">
        <f t="shared" si="316"/>
        <v>54</v>
      </c>
      <c r="AG341" s="93" t="str">
        <f t="shared" si="317"/>
        <v>L</v>
      </c>
      <c r="AH341" s="64" t="str">
        <f t="shared" si="318"/>
        <v>3/4</v>
      </c>
      <c r="AI341" s="64">
        <f t="shared" si="319"/>
        <v>3</v>
      </c>
      <c r="AJ341" s="82">
        <f t="shared" si="320"/>
        <v>4</v>
      </c>
      <c r="AK341" s="82">
        <f t="shared" si="321"/>
        <v>0</v>
      </c>
      <c r="AL341" s="83">
        <f t="shared" si="322"/>
        <v>26</v>
      </c>
      <c r="AM341" s="64" t="str">
        <f t="shared" si="323"/>
        <v>N</v>
      </c>
      <c r="AN341" s="81">
        <f t="shared" si="324"/>
        <v>8</v>
      </c>
      <c r="AO341" s="81">
        <f t="shared" si="325"/>
        <v>0</v>
      </c>
      <c r="AP341" s="85">
        <f t="shared" si="326"/>
        <v>-166</v>
      </c>
      <c r="AQ341" s="64" t="str">
        <f t="shared" si="327"/>
        <v>Y</v>
      </c>
      <c r="AR341" s="87">
        <f t="shared" si="328"/>
        <v>66</v>
      </c>
      <c r="AS341" s="93" t="str">
        <f t="shared" si="329"/>
        <v>L</v>
      </c>
      <c r="AT341" s="64" t="str">
        <f t="shared" si="330"/>
        <v>3/4</v>
      </c>
      <c r="AU341" s="64">
        <f t="shared" si="331"/>
        <v>3</v>
      </c>
      <c r="AV341" s="82">
        <f t="shared" si="332"/>
        <v>4</v>
      </c>
      <c r="AW341" s="82">
        <f t="shared" si="333"/>
        <v>0</v>
      </c>
      <c r="AX341" s="83">
        <f t="shared" si="334"/>
        <v>6</v>
      </c>
      <c r="AY341" s="64" t="str">
        <f t="shared" si="335"/>
        <v>N</v>
      </c>
      <c r="AZ341" s="81">
        <f t="shared" si="336"/>
        <v>8</v>
      </c>
      <c r="BA341" s="81">
        <f t="shared" si="337"/>
        <v>0</v>
      </c>
      <c r="BB341" s="85">
        <f t="shared" si="338"/>
        <v>-28</v>
      </c>
      <c r="BC341" s="64" t="str">
        <f t="shared" si="339"/>
        <v>Y</v>
      </c>
      <c r="BD341" s="87">
        <f t="shared" si="340"/>
        <v>52</v>
      </c>
    </row>
    <row r="342" spans="1:56">
      <c r="A342" s="197">
        <f t="shared" si="342"/>
        <v>332</v>
      </c>
      <c r="B342" s="198">
        <f>Data!B342</f>
        <v>18</v>
      </c>
      <c r="D342" s="73">
        <f t="shared" si="341"/>
        <v>3</v>
      </c>
      <c r="F342" s="86">
        <f t="shared" si="288"/>
        <v>2</v>
      </c>
      <c r="G342" s="86" t="str">
        <f t="shared" si="291"/>
        <v>L</v>
      </c>
      <c r="H342" s="64" t="str">
        <f t="shared" si="292"/>
        <v>Y</v>
      </c>
      <c r="I342" s="64" t="str">
        <f t="shared" si="293"/>
        <v>2/5</v>
      </c>
      <c r="J342" s="64">
        <f t="shared" si="294"/>
        <v>2</v>
      </c>
      <c r="K342" s="82">
        <f t="shared" si="295"/>
        <v>2</v>
      </c>
      <c r="L342" s="82">
        <f t="shared" si="296"/>
        <v>0</v>
      </c>
      <c r="M342" s="83">
        <f t="shared" si="297"/>
        <v>48</v>
      </c>
      <c r="N342" s="64" t="str">
        <f t="shared" si="298"/>
        <v>N</v>
      </c>
      <c r="O342" s="81">
        <f t="shared" si="299"/>
        <v>8</v>
      </c>
      <c r="P342" s="81">
        <f t="shared" si="300"/>
        <v>0</v>
      </c>
      <c r="Q342" s="85">
        <f t="shared" si="301"/>
        <v>2</v>
      </c>
      <c r="R342" s="64" t="str">
        <f t="shared" si="302"/>
        <v>Y</v>
      </c>
      <c r="S342" s="87">
        <f t="shared" si="303"/>
        <v>56</v>
      </c>
      <c r="T342" s="86" t="str">
        <f t="shared" si="304"/>
        <v>L</v>
      </c>
      <c r="U342" s="64" t="str">
        <f t="shared" si="305"/>
        <v>Y</v>
      </c>
      <c r="V342" s="64" t="str">
        <f t="shared" si="306"/>
        <v>2/5</v>
      </c>
      <c r="W342" s="64">
        <f t="shared" si="307"/>
        <v>2</v>
      </c>
      <c r="X342" s="82">
        <f t="shared" si="308"/>
        <v>8</v>
      </c>
      <c r="Y342" s="82">
        <f t="shared" si="309"/>
        <v>0</v>
      </c>
      <c r="Z342" s="83">
        <f t="shared" si="310"/>
        <v>-64</v>
      </c>
      <c r="AA342" s="64" t="str">
        <f t="shared" si="311"/>
        <v>Y</v>
      </c>
      <c r="AB342" s="81">
        <f t="shared" si="312"/>
        <v>8</v>
      </c>
      <c r="AC342" s="81">
        <f t="shared" si="313"/>
        <v>0</v>
      </c>
      <c r="AD342" s="85">
        <f t="shared" si="314"/>
        <v>-64</v>
      </c>
      <c r="AE342" s="64" t="str">
        <f t="shared" si="315"/>
        <v>Y</v>
      </c>
      <c r="AF342" s="87">
        <f t="shared" si="316"/>
        <v>54</v>
      </c>
      <c r="AG342" s="93" t="str">
        <f t="shared" si="317"/>
        <v>L</v>
      </c>
      <c r="AH342" s="64" t="str">
        <f t="shared" si="318"/>
        <v>3/4</v>
      </c>
      <c r="AI342" s="64">
        <f t="shared" si="319"/>
        <v>4</v>
      </c>
      <c r="AJ342" s="82">
        <f t="shared" si="320"/>
        <v>6</v>
      </c>
      <c r="AK342" s="82">
        <f t="shared" si="321"/>
        <v>0</v>
      </c>
      <c r="AL342" s="83">
        <f t="shared" si="322"/>
        <v>20</v>
      </c>
      <c r="AM342" s="64" t="str">
        <f t="shared" si="323"/>
        <v>N</v>
      </c>
      <c r="AN342" s="81">
        <f t="shared" si="324"/>
        <v>8</v>
      </c>
      <c r="AO342" s="81">
        <f t="shared" si="325"/>
        <v>0</v>
      </c>
      <c r="AP342" s="85">
        <f t="shared" si="326"/>
        <v>-174</v>
      </c>
      <c r="AQ342" s="64" t="str">
        <f t="shared" si="327"/>
        <v>Y</v>
      </c>
      <c r="AR342" s="87">
        <f t="shared" si="328"/>
        <v>66</v>
      </c>
      <c r="AS342" s="93" t="str">
        <f t="shared" si="329"/>
        <v>L</v>
      </c>
      <c r="AT342" s="64" t="str">
        <f t="shared" si="330"/>
        <v>1/6</v>
      </c>
      <c r="AU342" s="64">
        <f t="shared" si="331"/>
        <v>4</v>
      </c>
      <c r="AV342" s="82">
        <f t="shared" si="332"/>
        <v>6</v>
      </c>
      <c r="AW342" s="82">
        <f t="shared" si="333"/>
        <v>0</v>
      </c>
      <c r="AX342" s="83">
        <f t="shared" si="334"/>
        <v>0</v>
      </c>
      <c r="AY342" s="64" t="str">
        <f t="shared" si="335"/>
        <v>N</v>
      </c>
      <c r="AZ342" s="81">
        <f t="shared" si="336"/>
        <v>8</v>
      </c>
      <c r="BA342" s="81">
        <f t="shared" si="337"/>
        <v>0</v>
      </c>
      <c r="BB342" s="85">
        <f t="shared" si="338"/>
        <v>-36</v>
      </c>
      <c r="BC342" s="64" t="str">
        <f t="shared" si="339"/>
        <v>Y</v>
      </c>
      <c r="BD342" s="87">
        <f t="shared" si="340"/>
        <v>52</v>
      </c>
    </row>
    <row r="343" spans="1:56">
      <c r="A343" s="197">
        <f t="shared" si="342"/>
        <v>333</v>
      </c>
      <c r="B343" s="198">
        <f>Data!B343</f>
        <v>18</v>
      </c>
      <c r="D343" s="73">
        <f t="shared" si="341"/>
        <v>3</v>
      </c>
      <c r="F343" s="86">
        <f t="shared" si="288"/>
        <v>3</v>
      </c>
      <c r="G343" s="86" t="str">
        <f t="shared" si="291"/>
        <v>L</v>
      </c>
      <c r="H343" s="64" t="str">
        <f t="shared" si="292"/>
        <v>Y</v>
      </c>
      <c r="I343" s="64" t="str">
        <f t="shared" si="293"/>
        <v>3/4</v>
      </c>
      <c r="J343" s="64">
        <f t="shared" si="294"/>
        <v>3</v>
      </c>
      <c r="K343" s="82">
        <f t="shared" si="295"/>
        <v>4</v>
      </c>
      <c r="L343" s="82">
        <f t="shared" si="296"/>
        <v>0</v>
      </c>
      <c r="M343" s="83">
        <f t="shared" si="297"/>
        <v>44</v>
      </c>
      <c r="N343" s="64" t="str">
        <f t="shared" si="298"/>
        <v>N</v>
      </c>
      <c r="O343" s="81">
        <f t="shared" si="299"/>
        <v>8</v>
      </c>
      <c r="P343" s="81">
        <f t="shared" si="300"/>
        <v>0</v>
      </c>
      <c r="Q343" s="85">
        <f t="shared" si="301"/>
        <v>-6</v>
      </c>
      <c r="R343" s="64" t="str">
        <f t="shared" si="302"/>
        <v>Y</v>
      </c>
      <c r="S343" s="87">
        <f t="shared" si="303"/>
        <v>56</v>
      </c>
      <c r="T343" s="86" t="str">
        <f t="shared" si="304"/>
        <v>L</v>
      </c>
      <c r="U343" s="64" t="str">
        <f t="shared" si="305"/>
        <v>Y</v>
      </c>
      <c r="V343" s="64" t="str">
        <f t="shared" si="306"/>
        <v>3/4</v>
      </c>
      <c r="W343" s="64">
        <f t="shared" si="307"/>
        <v>3</v>
      </c>
      <c r="X343" s="82">
        <f t="shared" si="308"/>
        <v>8</v>
      </c>
      <c r="Y343" s="82">
        <f t="shared" si="309"/>
        <v>0</v>
      </c>
      <c r="Z343" s="83">
        <f t="shared" si="310"/>
        <v>-72</v>
      </c>
      <c r="AA343" s="64" t="str">
        <f t="shared" si="311"/>
        <v>Y</v>
      </c>
      <c r="AB343" s="81">
        <f t="shared" si="312"/>
        <v>8</v>
      </c>
      <c r="AC343" s="81">
        <f t="shared" si="313"/>
        <v>0</v>
      </c>
      <c r="AD343" s="85">
        <f t="shared" si="314"/>
        <v>-72</v>
      </c>
      <c r="AE343" s="64" t="str">
        <f t="shared" si="315"/>
        <v>Y</v>
      </c>
      <c r="AF343" s="87">
        <f t="shared" si="316"/>
        <v>54</v>
      </c>
      <c r="AG343" s="93" t="str">
        <f t="shared" si="317"/>
        <v>W</v>
      </c>
      <c r="AH343" s="64" t="str">
        <f t="shared" si="318"/>
        <v>1/6</v>
      </c>
      <c r="AI343" s="64">
        <f t="shared" si="319"/>
        <v>1</v>
      </c>
      <c r="AJ343" s="82">
        <f t="shared" si="320"/>
        <v>2</v>
      </c>
      <c r="AK343" s="82">
        <f t="shared" si="321"/>
        <v>18</v>
      </c>
      <c r="AL343" s="83">
        <f t="shared" si="322"/>
        <v>36</v>
      </c>
      <c r="AM343" s="64" t="str">
        <f t="shared" si="323"/>
        <v>N</v>
      </c>
      <c r="AN343" s="81">
        <f t="shared" si="324"/>
        <v>8</v>
      </c>
      <c r="AO343" s="81">
        <f t="shared" si="325"/>
        <v>24</v>
      </c>
      <c r="AP343" s="85">
        <f t="shared" si="326"/>
        <v>-158</v>
      </c>
      <c r="AQ343" s="64" t="str">
        <f t="shared" si="327"/>
        <v>Y</v>
      </c>
      <c r="AR343" s="87">
        <f t="shared" si="328"/>
        <v>66</v>
      </c>
      <c r="AS343" s="93" t="str">
        <f t="shared" si="329"/>
        <v>L</v>
      </c>
      <c r="AT343" s="64" t="str">
        <f t="shared" si="330"/>
        <v>2/5</v>
      </c>
      <c r="AU343" s="64">
        <f t="shared" si="331"/>
        <v>5</v>
      </c>
      <c r="AV343" s="82">
        <f t="shared" si="332"/>
        <v>8</v>
      </c>
      <c r="AW343" s="82">
        <f t="shared" si="333"/>
        <v>0</v>
      </c>
      <c r="AX343" s="83">
        <f t="shared" si="334"/>
        <v>-8</v>
      </c>
      <c r="AY343" s="64" t="str">
        <f t="shared" si="335"/>
        <v>N</v>
      </c>
      <c r="AZ343" s="81">
        <f t="shared" si="336"/>
        <v>8</v>
      </c>
      <c r="BA343" s="81">
        <f t="shared" si="337"/>
        <v>0</v>
      </c>
      <c r="BB343" s="85">
        <f t="shared" si="338"/>
        <v>-44</v>
      </c>
      <c r="BC343" s="64" t="str">
        <f t="shared" si="339"/>
        <v>Y</v>
      </c>
      <c r="BD343" s="87">
        <f t="shared" si="340"/>
        <v>52</v>
      </c>
    </row>
    <row r="344" spans="1:56">
      <c r="A344" s="197">
        <f t="shared" si="342"/>
        <v>334</v>
      </c>
      <c r="B344" s="198">
        <f>Data!B344</f>
        <v>4</v>
      </c>
      <c r="D344" s="73">
        <f t="shared" si="341"/>
        <v>1</v>
      </c>
      <c r="F344" s="86">
        <f t="shared" si="288"/>
        <v>4</v>
      </c>
      <c r="G344" s="86" t="str">
        <f t="shared" si="291"/>
        <v>W</v>
      </c>
      <c r="H344" s="64" t="str">
        <f t="shared" si="292"/>
        <v>N</v>
      </c>
      <c r="I344" s="64" t="str">
        <f t="shared" si="293"/>
        <v xml:space="preserve"> </v>
      </c>
      <c r="J344" s="64" t="str">
        <f t="shared" si="294"/>
        <v xml:space="preserve"> </v>
      </c>
      <c r="K344" s="82" t="str">
        <f t="shared" si="295"/>
        <v>0</v>
      </c>
      <c r="L344" s="82">
        <f t="shared" si="296"/>
        <v>12</v>
      </c>
      <c r="M344" s="83">
        <f t="shared" si="297"/>
        <v>56</v>
      </c>
      <c r="N344" s="64" t="str">
        <f t="shared" si="298"/>
        <v>N</v>
      </c>
      <c r="O344" s="81" t="str">
        <f t="shared" si="299"/>
        <v>0</v>
      </c>
      <c r="P344" s="81">
        <f t="shared" si="300"/>
        <v>24</v>
      </c>
      <c r="Q344" s="85">
        <f t="shared" si="301"/>
        <v>18</v>
      </c>
      <c r="R344" s="64" t="str">
        <f t="shared" si="302"/>
        <v>N</v>
      </c>
      <c r="S344" s="87">
        <f t="shared" si="303"/>
        <v>56</v>
      </c>
      <c r="T344" s="86" t="str">
        <f t="shared" si="304"/>
        <v>W</v>
      </c>
      <c r="U344" s="64" t="str">
        <f t="shared" si="305"/>
        <v>N</v>
      </c>
      <c r="V344" s="64" t="str">
        <f t="shared" si="306"/>
        <v xml:space="preserve"> </v>
      </c>
      <c r="W344" s="64" t="str">
        <f t="shared" si="307"/>
        <v xml:space="preserve"> </v>
      </c>
      <c r="X344" s="82" t="str">
        <f t="shared" si="308"/>
        <v>0</v>
      </c>
      <c r="Y344" s="82">
        <f t="shared" si="309"/>
        <v>24</v>
      </c>
      <c r="Z344" s="83">
        <f t="shared" si="310"/>
        <v>-48</v>
      </c>
      <c r="AA344" s="64" t="str">
        <f t="shared" si="311"/>
        <v>Y</v>
      </c>
      <c r="AB344" s="81" t="str">
        <f t="shared" si="312"/>
        <v>0</v>
      </c>
      <c r="AC344" s="81">
        <f t="shared" si="313"/>
        <v>24</v>
      </c>
      <c r="AD344" s="85">
        <f t="shared" si="314"/>
        <v>-48</v>
      </c>
      <c r="AE344" s="64" t="str">
        <f t="shared" si="315"/>
        <v>Y</v>
      </c>
      <c r="AF344" s="87">
        <f t="shared" si="316"/>
        <v>54</v>
      </c>
      <c r="AG344" s="93" t="str">
        <f t="shared" si="317"/>
        <v>L</v>
      </c>
      <c r="AH344" s="64" t="str">
        <f t="shared" si="318"/>
        <v>2/5</v>
      </c>
      <c r="AI344" s="64">
        <f t="shared" si="319"/>
        <v>2</v>
      </c>
      <c r="AJ344" s="82">
        <f t="shared" si="320"/>
        <v>2</v>
      </c>
      <c r="AK344" s="82">
        <f t="shared" si="321"/>
        <v>0</v>
      </c>
      <c r="AL344" s="83">
        <f t="shared" si="322"/>
        <v>34</v>
      </c>
      <c r="AM344" s="64" t="str">
        <f t="shared" si="323"/>
        <v>N</v>
      </c>
      <c r="AN344" s="81">
        <f t="shared" si="324"/>
        <v>8</v>
      </c>
      <c r="AO344" s="81">
        <f t="shared" si="325"/>
        <v>0</v>
      </c>
      <c r="AP344" s="85">
        <f t="shared" si="326"/>
        <v>-166</v>
      </c>
      <c r="AQ344" s="64" t="str">
        <f t="shared" si="327"/>
        <v>Y</v>
      </c>
      <c r="AR344" s="87">
        <f t="shared" si="328"/>
        <v>66</v>
      </c>
      <c r="AS344" s="93" t="str">
        <f t="shared" si="329"/>
        <v>L</v>
      </c>
      <c r="AT344" s="64" t="str">
        <f t="shared" si="330"/>
        <v>3/4</v>
      </c>
      <c r="AU344" s="64">
        <f t="shared" si="331"/>
        <v>6</v>
      </c>
      <c r="AV344" s="82">
        <f t="shared" si="332"/>
        <v>8</v>
      </c>
      <c r="AW344" s="82">
        <f t="shared" si="333"/>
        <v>0</v>
      </c>
      <c r="AX344" s="83">
        <f t="shared" si="334"/>
        <v>-16</v>
      </c>
      <c r="AY344" s="64" t="str">
        <f t="shared" si="335"/>
        <v>Y</v>
      </c>
      <c r="AZ344" s="81">
        <f t="shared" si="336"/>
        <v>8</v>
      </c>
      <c r="BA344" s="81">
        <f t="shared" si="337"/>
        <v>0</v>
      </c>
      <c r="BB344" s="85">
        <f t="shared" si="338"/>
        <v>-52</v>
      </c>
      <c r="BC344" s="64" t="str">
        <f t="shared" si="339"/>
        <v>Y</v>
      </c>
      <c r="BD344" s="87">
        <f t="shared" si="340"/>
        <v>52</v>
      </c>
    </row>
    <row r="345" spans="1:56">
      <c r="A345" s="197">
        <f t="shared" si="342"/>
        <v>335</v>
      </c>
      <c r="B345" s="198">
        <f>Data!B345</f>
        <v>23</v>
      </c>
      <c r="D345" s="73">
        <f t="shared" si="341"/>
        <v>4</v>
      </c>
      <c r="F345" s="86">
        <f t="shared" si="288"/>
        <v>5</v>
      </c>
      <c r="G345" s="86" t="str">
        <f t="shared" si="291"/>
        <v xml:space="preserve"> </v>
      </c>
      <c r="H345" s="64" t="str">
        <f t="shared" si="292"/>
        <v>N</v>
      </c>
      <c r="I345" s="64" t="str">
        <f t="shared" si="293"/>
        <v xml:space="preserve"> </v>
      </c>
      <c r="J345" s="64" t="str">
        <f t="shared" si="294"/>
        <v xml:space="preserve"> </v>
      </c>
      <c r="K345" s="82" t="str">
        <f t="shared" si="295"/>
        <v>0</v>
      </c>
      <c r="L345" s="82">
        <f t="shared" si="296"/>
        <v>0</v>
      </c>
      <c r="M345" s="83">
        <f t="shared" si="297"/>
        <v>56</v>
      </c>
      <c r="N345" s="64" t="str">
        <f t="shared" si="298"/>
        <v>N</v>
      </c>
      <c r="O345" s="81" t="str">
        <f t="shared" si="299"/>
        <v>0</v>
      </c>
      <c r="P345" s="81">
        <f t="shared" si="300"/>
        <v>0</v>
      </c>
      <c r="Q345" s="85">
        <f t="shared" si="301"/>
        <v>18</v>
      </c>
      <c r="R345" s="64" t="str">
        <f t="shared" si="302"/>
        <v>N</v>
      </c>
      <c r="S345" s="87">
        <f t="shared" si="303"/>
        <v>56</v>
      </c>
      <c r="T345" s="86" t="str">
        <f t="shared" si="304"/>
        <v xml:space="preserve"> </v>
      </c>
      <c r="U345" s="64" t="str">
        <f t="shared" si="305"/>
        <v>N</v>
      </c>
      <c r="V345" s="64" t="str">
        <f t="shared" si="306"/>
        <v xml:space="preserve"> </v>
      </c>
      <c r="W345" s="64" t="str">
        <f t="shared" si="307"/>
        <v xml:space="preserve"> </v>
      </c>
      <c r="X345" s="82" t="str">
        <f t="shared" si="308"/>
        <v>0</v>
      </c>
      <c r="Y345" s="82">
        <f t="shared" si="309"/>
        <v>0</v>
      </c>
      <c r="Z345" s="83">
        <f t="shared" si="310"/>
        <v>-48</v>
      </c>
      <c r="AA345" s="64" t="str">
        <f t="shared" si="311"/>
        <v>Y</v>
      </c>
      <c r="AB345" s="81" t="str">
        <f t="shared" si="312"/>
        <v>0</v>
      </c>
      <c r="AC345" s="81">
        <f t="shared" si="313"/>
        <v>0</v>
      </c>
      <c r="AD345" s="85">
        <f t="shared" si="314"/>
        <v>-48</v>
      </c>
      <c r="AE345" s="64" t="str">
        <f t="shared" si="315"/>
        <v>Y</v>
      </c>
      <c r="AF345" s="87">
        <f t="shared" si="316"/>
        <v>54</v>
      </c>
      <c r="AG345" s="93" t="str">
        <f t="shared" si="317"/>
        <v>L</v>
      </c>
      <c r="AH345" s="64" t="str">
        <f t="shared" si="318"/>
        <v>3/4</v>
      </c>
      <c r="AI345" s="64">
        <f t="shared" si="319"/>
        <v>3</v>
      </c>
      <c r="AJ345" s="82">
        <f t="shared" si="320"/>
        <v>4</v>
      </c>
      <c r="AK345" s="82">
        <f t="shared" si="321"/>
        <v>0</v>
      </c>
      <c r="AL345" s="83">
        <f t="shared" si="322"/>
        <v>30</v>
      </c>
      <c r="AM345" s="64" t="str">
        <f t="shared" si="323"/>
        <v>N</v>
      </c>
      <c r="AN345" s="81">
        <f t="shared" si="324"/>
        <v>8</v>
      </c>
      <c r="AO345" s="81">
        <f t="shared" si="325"/>
        <v>0</v>
      </c>
      <c r="AP345" s="85">
        <f t="shared" si="326"/>
        <v>-174</v>
      </c>
      <c r="AQ345" s="64" t="str">
        <f t="shared" si="327"/>
        <v>Y</v>
      </c>
      <c r="AR345" s="87">
        <f t="shared" si="328"/>
        <v>66</v>
      </c>
      <c r="AS345" s="93" t="str">
        <f t="shared" si="329"/>
        <v>L</v>
      </c>
      <c r="AT345" s="64" t="str">
        <f t="shared" si="330"/>
        <v>1/6</v>
      </c>
      <c r="AU345" s="64">
        <f t="shared" si="331"/>
        <v>7</v>
      </c>
      <c r="AV345" s="82">
        <f t="shared" si="332"/>
        <v>8</v>
      </c>
      <c r="AW345" s="82">
        <f t="shared" si="333"/>
        <v>0</v>
      </c>
      <c r="AX345" s="83">
        <f t="shared" si="334"/>
        <v>-24</v>
      </c>
      <c r="AY345" s="64" t="str">
        <f t="shared" si="335"/>
        <v>Y</v>
      </c>
      <c r="AZ345" s="81">
        <f t="shared" si="336"/>
        <v>8</v>
      </c>
      <c r="BA345" s="81">
        <f t="shared" si="337"/>
        <v>0</v>
      </c>
      <c r="BB345" s="85">
        <f t="shared" si="338"/>
        <v>-60</v>
      </c>
      <c r="BC345" s="64" t="str">
        <f t="shared" si="339"/>
        <v>Y</v>
      </c>
      <c r="BD345" s="87">
        <f t="shared" si="340"/>
        <v>52</v>
      </c>
    </row>
    <row r="346" spans="1:56">
      <c r="A346" s="197">
        <f t="shared" si="342"/>
        <v>336</v>
      </c>
      <c r="B346" s="198">
        <f>Data!B346</f>
        <v>5</v>
      </c>
      <c r="D346" s="73">
        <f t="shared" si="341"/>
        <v>1</v>
      </c>
      <c r="F346" s="86">
        <f t="shared" si="288"/>
        <v>6</v>
      </c>
      <c r="G346" s="86" t="str">
        <f t="shared" si="291"/>
        <v xml:space="preserve"> </v>
      </c>
      <c r="H346" s="64" t="str">
        <f t="shared" si="292"/>
        <v>N</v>
      </c>
      <c r="I346" s="64" t="str">
        <f t="shared" si="293"/>
        <v xml:space="preserve"> </v>
      </c>
      <c r="J346" s="64" t="str">
        <f t="shared" si="294"/>
        <v xml:space="preserve"> </v>
      </c>
      <c r="K346" s="82" t="str">
        <f t="shared" si="295"/>
        <v>0</v>
      </c>
      <c r="L346" s="82">
        <f t="shared" si="296"/>
        <v>0</v>
      </c>
      <c r="M346" s="83">
        <f t="shared" si="297"/>
        <v>56</v>
      </c>
      <c r="N346" s="64" t="str">
        <f t="shared" si="298"/>
        <v>N</v>
      </c>
      <c r="O346" s="81" t="str">
        <f t="shared" si="299"/>
        <v>0</v>
      </c>
      <c r="P346" s="81">
        <f t="shared" si="300"/>
        <v>0</v>
      </c>
      <c r="Q346" s="85">
        <f t="shared" si="301"/>
        <v>18</v>
      </c>
      <c r="R346" s="64" t="str">
        <f t="shared" si="302"/>
        <v>N</v>
      </c>
      <c r="S346" s="87">
        <f t="shared" si="303"/>
        <v>56</v>
      </c>
      <c r="T346" s="86" t="str">
        <f t="shared" si="304"/>
        <v xml:space="preserve"> </v>
      </c>
      <c r="U346" s="64" t="str">
        <f t="shared" si="305"/>
        <v>N</v>
      </c>
      <c r="V346" s="64" t="str">
        <f t="shared" si="306"/>
        <v xml:space="preserve"> </v>
      </c>
      <c r="W346" s="64" t="str">
        <f t="shared" si="307"/>
        <v xml:space="preserve"> </v>
      </c>
      <c r="X346" s="82" t="str">
        <f t="shared" si="308"/>
        <v>0</v>
      </c>
      <c r="Y346" s="82">
        <f t="shared" si="309"/>
        <v>0</v>
      </c>
      <c r="Z346" s="83">
        <f t="shared" si="310"/>
        <v>-48</v>
      </c>
      <c r="AA346" s="64" t="str">
        <f t="shared" si="311"/>
        <v>Y</v>
      </c>
      <c r="AB346" s="81" t="str">
        <f t="shared" si="312"/>
        <v>0</v>
      </c>
      <c r="AC346" s="81">
        <f t="shared" si="313"/>
        <v>0</v>
      </c>
      <c r="AD346" s="85">
        <f t="shared" si="314"/>
        <v>-48</v>
      </c>
      <c r="AE346" s="64" t="str">
        <f t="shared" si="315"/>
        <v>Y</v>
      </c>
      <c r="AF346" s="87">
        <f t="shared" si="316"/>
        <v>54</v>
      </c>
      <c r="AG346" s="93" t="str">
        <f t="shared" si="317"/>
        <v>W</v>
      </c>
      <c r="AH346" s="64" t="str">
        <f t="shared" si="318"/>
        <v>1/6</v>
      </c>
      <c r="AI346" s="64">
        <f t="shared" si="319"/>
        <v>1</v>
      </c>
      <c r="AJ346" s="82">
        <f t="shared" si="320"/>
        <v>2</v>
      </c>
      <c r="AK346" s="82">
        <f t="shared" si="321"/>
        <v>12</v>
      </c>
      <c r="AL346" s="83">
        <f t="shared" si="322"/>
        <v>40</v>
      </c>
      <c r="AM346" s="64" t="str">
        <f t="shared" si="323"/>
        <v>N</v>
      </c>
      <c r="AN346" s="81">
        <f t="shared" si="324"/>
        <v>8</v>
      </c>
      <c r="AO346" s="81">
        <f t="shared" si="325"/>
        <v>24</v>
      </c>
      <c r="AP346" s="85">
        <f t="shared" si="326"/>
        <v>-158</v>
      </c>
      <c r="AQ346" s="64" t="str">
        <f t="shared" si="327"/>
        <v>Y</v>
      </c>
      <c r="AR346" s="87">
        <f t="shared" si="328"/>
        <v>66</v>
      </c>
      <c r="AS346" s="93" t="str">
        <f t="shared" si="329"/>
        <v>L</v>
      </c>
      <c r="AT346" s="64" t="str">
        <f t="shared" si="330"/>
        <v>2/5</v>
      </c>
      <c r="AU346" s="64">
        <f t="shared" si="331"/>
        <v>8</v>
      </c>
      <c r="AV346" s="82">
        <f t="shared" si="332"/>
        <v>8</v>
      </c>
      <c r="AW346" s="82">
        <f t="shared" si="333"/>
        <v>0</v>
      </c>
      <c r="AX346" s="83">
        <f t="shared" si="334"/>
        <v>-32</v>
      </c>
      <c r="AY346" s="64" t="str">
        <f t="shared" si="335"/>
        <v>Y</v>
      </c>
      <c r="AZ346" s="81">
        <f t="shared" si="336"/>
        <v>8</v>
      </c>
      <c r="BA346" s="81">
        <f t="shared" si="337"/>
        <v>0</v>
      </c>
      <c r="BB346" s="85">
        <f t="shared" si="338"/>
        <v>-68</v>
      </c>
      <c r="BC346" s="64" t="str">
        <f t="shared" si="339"/>
        <v>Y</v>
      </c>
      <c r="BD346" s="87">
        <f t="shared" si="340"/>
        <v>52</v>
      </c>
    </row>
    <row r="347" spans="1:56">
      <c r="A347" s="197">
        <f t="shared" si="342"/>
        <v>337</v>
      </c>
      <c r="B347" s="198">
        <f>Data!B347</f>
        <v>16</v>
      </c>
      <c r="D347" s="73">
        <f t="shared" si="341"/>
        <v>3</v>
      </c>
      <c r="F347" s="86">
        <f t="shared" si="288"/>
        <v>1</v>
      </c>
      <c r="G347" s="86" t="str">
        <f t="shared" si="291"/>
        <v xml:space="preserve"> </v>
      </c>
      <c r="H347" s="64" t="str">
        <f t="shared" si="292"/>
        <v>Y</v>
      </c>
      <c r="I347" s="64" t="str">
        <f t="shared" si="293"/>
        <v>1/6</v>
      </c>
      <c r="J347" s="64">
        <f t="shared" si="294"/>
        <v>1</v>
      </c>
      <c r="K347" s="82">
        <f t="shared" si="295"/>
        <v>2</v>
      </c>
      <c r="L347" s="82">
        <f t="shared" si="296"/>
        <v>0</v>
      </c>
      <c r="M347" s="83">
        <f t="shared" si="297"/>
        <v>54</v>
      </c>
      <c r="N347" s="64" t="str">
        <f t="shared" si="298"/>
        <v>N</v>
      </c>
      <c r="O347" s="81">
        <f t="shared" si="299"/>
        <v>2</v>
      </c>
      <c r="P347" s="81">
        <f t="shared" si="300"/>
        <v>0</v>
      </c>
      <c r="Q347" s="85">
        <f t="shared" si="301"/>
        <v>16</v>
      </c>
      <c r="R347" s="64" t="str">
        <f t="shared" si="302"/>
        <v>N</v>
      </c>
      <c r="S347" s="87">
        <f t="shared" si="303"/>
        <v>56</v>
      </c>
      <c r="T347" s="86" t="str">
        <f t="shared" si="304"/>
        <v xml:space="preserve"> </v>
      </c>
      <c r="U347" s="64" t="str">
        <f t="shared" si="305"/>
        <v>Y</v>
      </c>
      <c r="V347" s="64" t="str">
        <f t="shared" si="306"/>
        <v>1/6</v>
      </c>
      <c r="W347" s="64">
        <f t="shared" si="307"/>
        <v>1</v>
      </c>
      <c r="X347" s="82">
        <f t="shared" si="308"/>
        <v>8</v>
      </c>
      <c r="Y347" s="82">
        <f t="shared" si="309"/>
        <v>0</v>
      </c>
      <c r="Z347" s="83">
        <f t="shared" si="310"/>
        <v>-56</v>
      </c>
      <c r="AA347" s="64" t="str">
        <f t="shared" si="311"/>
        <v>Y</v>
      </c>
      <c r="AB347" s="81">
        <f t="shared" si="312"/>
        <v>8</v>
      </c>
      <c r="AC347" s="81">
        <f t="shared" si="313"/>
        <v>0</v>
      </c>
      <c r="AD347" s="85">
        <f t="shared" si="314"/>
        <v>-56</v>
      </c>
      <c r="AE347" s="64" t="str">
        <f t="shared" si="315"/>
        <v>Y</v>
      </c>
      <c r="AF347" s="87">
        <f t="shared" si="316"/>
        <v>54</v>
      </c>
      <c r="AG347" s="93" t="str">
        <f t="shared" si="317"/>
        <v>W</v>
      </c>
      <c r="AH347" s="64" t="str">
        <f t="shared" si="318"/>
        <v>1/6</v>
      </c>
      <c r="AI347" s="64">
        <f t="shared" si="319"/>
        <v>1</v>
      </c>
      <c r="AJ347" s="82">
        <f t="shared" si="320"/>
        <v>2</v>
      </c>
      <c r="AK347" s="82">
        <f t="shared" si="321"/>
        <v>6</v>
      </c>
      <c r="AL347" s="83">
        <f t="shared" si="322"/>
        <v>44</v>
      </c>
      <c r="AM347" s="64" t="str">
        <f t="shared" si="323"/>
        <v>N</v>
      </c>
      <c r="AN347" s="81">
        <f t="shared" si="324"/>
        <v>8</v>
      </c>
      <c r="AO347" s="81">
        <f t="shared" si="325"/>
        <v>24</v>
      </c>
      <c r="AP347" s="85">
        <f t="shared" si="326"/>
        <v>-142</v>
      </c>
      <c r="AQ347" s="64" t="str">
        <f t="shared" si="327"/>
        <v>Y</v>
      </c>
      <c r="AR347" s="87">
        <f t="shared" si="328"/>
        <v>66</v>
      </c>
      <c r="AS347" s="93" t="str">
        <f t="shared" si="329"/>
        <v>L</v>
      </c>
      <c r="AT347" s="64" t="str">
        <f t="shared" si="330"/>
        <v>3/4</v>
      </c>
      <c r="AU347" s="64">
        <f t="shared" si="331"/>
        <v>9</v>
      </c>
      <c r="AV347" s="82">
        <f t="shared" si="332"/>
        <v>8</v>
      </c>
      <c r="AW347" s="82">
        <f t="shared" si="333"/>
        <v>0</v>
      </c>
      <c r="AX347" s="83">
        <f t="shared" si="334"/>
        <v>-40</v>
      </c>
      <c r="AY347" s="64" t="str">
        <f t="shared" si="335"/>
        <v>Y</v>
      </c>
      <c r="AZ347" s="81">
        <f t="shared" si="336"/>
        <v>8</v>
      </c>
      <c r="BA347" s="81">
        <f t="shared" si="337"/>
        <v>0</v>
      </c>
      <c r="BB347" s="85">
        <f t="shared" si="338"/>
        <v>-76</v>
      </c>
      <c r="BC347" s="64" t="str">
        <f t="shared" si="339"/>
        <v>Y</v>
      </c>
      <c r="BD347" s="87">
        <f t="shared" si="340"/>
        <v>52</v>
      </c>
    </row>
    <row r="348" spans="1:56">
      <c r="A348" s="197">
        <f t="shared" si="342"/>
        <v>338</v>
      </c>
      <c r="B348" s="198">
        <f>Data!B348</f>
        <v>23</v>
      </c>
      <c r="D348" s="73">
        <f t="shared" si="341"/>
        <v>4</v>
      </c>
      <c r="F348" s="86">
        <f t="shared" si="288"/>
        <v>2</v>
      </c>
      <c r="G348" s="86" t="str">
        <f t="shared" si="291"/>
        <v>L</v>
      </c>
      <c r="H348" s="64" t="str">
        <f t="shared" si="292"/>
        <v>Y</v>
      </c>
      <c r="I348" s="64" t="str">
        <f t="shared" si="293"/>
        <v>2/5</v>
      </c>
      <c r="J348" s="64">
        <f t="shared" si="294"/>
        <v>2</v>
      </c>
      <c r="K348" s="82">
        <f t="shared" si="295"/>
        <v>2</v>
      </c>
      <c r="L348" s="82">
        <f t="shared" si="296"/>
        <v>0</v>
      </c>
      <c r="M348" s="83">
        <f t="shared" si="297"/>
        <v>52</v>
      </c>
      <c r="N348" s="64" t="str">
        <f t="shared" si="298"/>
        <v>N</v>
      </c>
      <c r="O348" s="81">
        <f t="shared" si="299"/>
        <v>2</v>
      </c>
      <c r="P348" s="81">
        <f t="shared" si="300"/>
        <v>0</v>
      </c>
      <c r="Q348" s="85">
        <f t="shared" si="301"/>
        <v>14</v>
      </c>
      <c r="R348" s="64" t="str">
        <f t="shared" si="302"/>
        <v>N</v>
      </c>
      <c r="S348" s="87">
        <f t="shared" si="303"/>
        <v>56</v>
      </c>
      <c r="T348" s="86" t="str">
        <f t="shared" si="304"/>
        <v>L</v>
      </c>
      <c r="U348" s="64" t="str">
        <f t="shared" si="305"/>
        <v>Y</v>
      </c>
      <c r="V348" s="64" t="str">
        <f t="shared" si="306"/>
        <v>2/5</v>
      </c>
      <c r="W348" s="64">
        <f t="shared" si="307"/>
        <v>2</v>
      </c>
      <c r="X348" s="82">
        <f t="shared" si="308"/>
        <v>8</v>
      </c>
      <c r="Y348" s="82">
        <f t="shared" si="309"/>
        <v>0</v>
      </c>
      <c r="Z348" s="83">
        <f t="shared" si="310"/>
        <v>-64</v>
      </c>
      <c r="AA348" s="64" t="str">
        <f t="shared" si="311"/>
        <v>Y</v>
      </c>
      <c r="AB348" s="81">
        <f t="shared" si="312"/>
        <v>8</v>
      </c>
      <c r="AC348" s="81">
        <f t="shared" si="313"/>
        <v>0</v>
      </c>
      <c r="AD348" s="85">
        <f t="shared" si="314"/>
        <v>-64</v>
      </c>
      <c r="AE348" s="64" t="str">
        <f t="shared" si="315"/>
        <v>Y</v>
      </c>
      <c r="AF348" s="87">
        <f t="shared" si="316"/>
        <v>54</v>
      </c>
      <c r="AG348" s="93" t="str">
        <f t="shared" si="317"/>
        <v>L</v>
      </c>
      <c r="AH348" s="64" t="str">
        <f t="shared" si="318"/>
        <v>2/5</v>
      </c>
      <c r="AI348" s="64">
        <f t="shared" si="319"/>
        <v>2</v>
      </c>
      <c r="AJ348" s="82">
        <f t="shared" si="320"/>
        <v>2</v>
      </c>
      <c r="AK348" s="82">
        <f t="shared" si="321"/>
        <v>0</v>
      </c>
      <c r="AL348" s="83">
        <f t="shared" si="322"/>
        <v>42</v>
      </c>
      <c r="AM348" s="64" t="str">
        <f t="shared" si="323"/>
        <v>N</v>
      </c>
      <c r="AN348" s="81">
        <f t="shared" si="324"/>
        <v>8</v>
      </c>
      <c r="AO348" s="81">
        <f t="shared" si="325"/>
        <v>0</v>
      </c>
      <c r="AP348" s="85">
        <f t="shared" si="326"/>
        <v>-150</v>
      </c>
      <c r="AQ348" s="64" t="str">
        <f t="shared" si="327"/>
        <v>Y</v>
      </c>
      <c r="AR348" s="87">
        <f t="shared" si="328"/>
        <v>66</v>
      </c>
      <c r="AS348" s="93" t="str">
        <f t="shared" si="329"/>
        <v>W</v>
      </c>
      <c r="AT348" s="64" t="str">
        <f t="shared" si="330"/>
        <v>1/6</v>
      </c>
      <c r="AU348" s="64">
        <f t="shared" si="331"/>
        <v>1</v>
      </c>
      <c r="AV348" s="82">
        <f t="shared" si="332"/>
        <v>8</v>
      </c>
      <c r="AW348" s="82">
        <f t="shared" si="333"/>
        <v>24</v>
      </c>
      <c r="AX348" s="83">
        <f t="shared" si="334"/>
        <v>-24</v>
      </c>
      <c r="AY348" s="64" t="str">
        <f t="shared" si="335"/>
        <v>Y</v>
      </c>
      <c r="AZ348" s="81">
        <f t="shared" si="336"/>
        <v>8</v>
      </c>
      <c r="BA348" s="81">
        <f t="shared" si="337"/>
        <v>24</v>
      </c>
      <c r="BB348" s="85">
        <f t="shared" si="338"/>
        <v>-60</v>
      </c>
      <c r="BC348" s="64" t="str">
        <f t="shared" si="339"/>
        <v>Y</v>
      </c>
      <c r="BD348" s="87">
        <f t="shared" si="340"/>
        <v>52</v>
      </c>
    </row>
    <row r="349" spans="1:56">
      <c r="A349" s="197">
        <f t="shared" si="342"/>
        <v>339</v>
      </c>
      <c r="B349" s="198">
        <f>Data!B349</f>
        <v>8</v>
      </c>
      <c r="D349" s="73">
        <f t="shared" si="341"/>
        <v>2</v>
      </c>
      <c r="F349" s="86">
        <f t="shared" si="288"/>
        <v>3</v>
      </c>
      <c r="G349" s="86" t="str">
        <f t="shared" si="291"/>
        <v>L</v>
      </c>
      <c r="H349" s="64" t="str">
        <f t="shared" si="292"/>
        <v>Y</v>
      </c>
      <c r="I349" s="64" t="str">
        <f t="shared" si="293"/>
        <v>3/4</v>
      </c>
      <c r="J349" s="64">
        <f t="shared" si="294"/>
        <v>3</v>
      </c>
      <c r="K349" s="82">
        <f t="shared" si="295"/>
        <v>4</v>
      </c>
      <c r="L349" s="82">
        <f t="shared" si="296"/>
        <v>0</v>
      </c>
      <c r="M349" s="83">
        <f t="shared" si="297"/>
        <v>48</v>
      </c>
      <c r="N349" s="64" t="str">
        <f t="shared" si="298"/>
        <v>N</v>
      </c>
      <c r="O349" s="81">
        <f t="shared" si="299"/>
        <v>4</v>
      </c>
      <c r="P349" s="81">
        <f t="shared" si="300"/>
        <v>0</v>
      </c>
      <c r="Q349" s="85">
        <f t="shared" si="301"/>
        <v>10</v>
      </c>
      <c r="R349" s="64" t="str">
        <f t="shared" si="302"/>
        <v>N</v>
      </c>
      <c r="S349" s="87">
        <f t="shared" si="303"/>
        <v>56</v>
      </c>
      <c r="T349" s="86" t="str">
        <f t="shared" si="304"/>
        <v>L</v>
      </c>
      <c r="U349" s="64" t="str">
        <f t="shared" si="305"/>
        <v>Y</v>
      </c>
      <c r="V349" s="64" t="str">
        <f t="shared" si="306"/>
        <v>3/4</v>
      </c>
      <c r="W349" s="64">
        <f t="shared" si="307"/>
        <v>3</v>
      </c>
      <c r="X349" s="82">
        <f t="shared" si="308"/>
        <v>8</v>
      </c>
      <c r="Y349" s="82">
        <f t="shared" si="309"/>
        <v>0</v>
      </c>
      <c r="Z349" s="83">
        <f t="shared" si="310"/>
        <v>-72</v>
      </c>
      <c r="AA349" s="64" t="str">
        <f t="shared" si="311"/>
        <v>Y</v>
      </c>
      <c r="AB349" s="81">
        <f t="shared" si="312"/>
        <v>8</v>
      </c>
      <c r="AC349" s="81">
        <f t="shared" si="313"/>
        <v>0</v>
      </c>
      <c r="AD349" s="85">
        <f t="shared" si="314"/>
        <v>-72</v>
      </c>
      <c r="AE349" s="64" t="str">
        <f t="shared" si="315"/>
        <v>Y</v>
      </c>
      <c r="AF349" s="87">
        <f t="shared" si="316"/>
        <v>54</v>
      </c>
      <c r="AG349" s="93" t="str">
        <f t="shared" si="317"/>
        <v>L</v>
      </c>
      <c r="AH349" s="64" t="str">
        <f t="shared" si="318"/>
        <v>3/4</v>
      </c>
      <c r="AI349" s="64">
        <f t="shared" si="319"/>
        <v>3</v>
      </c>
      <c r="AJ349" s="82">
        <f t="shared" si="320"/>
        <v>4</v>
      </c>
      <c r="AK349" s="82">
        <f t="shared" si="321"/>
        <v>0</v>
      </c>
      <c r="AL349" s="83">
        <f t="shared" si="322"/>
        <v>38</v>
      </c>
      <c r="AM349" s="64" t="str">
        <f t="shared" si="323"/>
        <v>N</v>
      </c>
      <c r="AN349" s="81">
        <f t="shared" si="324"/>
        <v>8</v>
      </c>
      <c r="AO349" s="81">
        <f t="shared" si="325"/>
        <v>0</v>
      </c>
      <c r="AP349" s="85">
        <f t="shared" si="326"/>
        <v>-158</v>
      </c>
      <c r="AQ349" s="64" t="str">
        <f t="shared" si="327"/>
        <v>Y</v>
      </c>
      <c r="AR349" s="87">
        <f t="shared" si="328"/>
        <v>66</v>
      </c>
      <c r="AS349" s="93" t="str">
        <f t="shared" si="329"/>
        <v>L</v>
      </c>
      <c r="AT349" s="64" t="str">
        <f t="shared" si="330"/>
        <v>2/5</v>
      </c>
      <c r="AU349" s="64">
        <f t="shared" si="331"/>
        <v>2</v>
      </c>
      <c r="AV349" s="82">
        <f t="shared" si="332"/>
        <v>8</v>
      </c>
      <c r="AW349" s="82">
        <f t="shared" si="333"/>
        <v>0</v>
      </c>
      <c r="AX349" s="83">
        <f t="shared" si="334"/>
        <v>-32</v>
      </c>
      <c r="AY349" s="64" t="str">
        <f t="shared" si="335"/>
        <v>Y</v>
      </c>
      <c r="AZ349" s="81">
        <f t="shared" si="336"/>
        <v>8</v>
      </c>
      <c r="BA349" s="81">
        <f t="shared" si="337"/>
        <v>0</v>
      </c>
      <c r="BB349" s="85">
        <f t="shared" si="338"/>
        <v>-68</v>
      </c>
      <c r="BC349" s="64" t="str">
        <f t="shared" si="339"/>
        <v>Y</v>
      </c>
      <c r="BD349" s="87">
        <f t="shared" si="340"/>
        <v>52</v>
      </c>
    </row>
    <row r="350" spans="1:56">
      <c r="A350" s="197">
        <f t="shared" si="342"/>
        <v>340</v>
      </c>
      <c r="B350" s="198">
        <f>Data!B350</f>
        <v>30</v>
      </c>
      <c r="D350" s="73">
        <f t="shared" si="341"/>
        <v>5</v>
      </c>
      <c r="F350" s="86">
        <f t="shared" si="288"/>
        <v>4</v>
      </c>
      <c r="G350" s="86" t="str">
        <f t="shared" si="291"/>
        <v>L</v>
      </c>
      <c r="H350" s="64" t="str">
        <f t="shared" si="292"/>
        <v>Y</v>
      </c>
      <c r="I350" s="64" t="str">
        <f t="shared" si="293"/>
        <v>4/3</v>
      </c>
      <c r="J350" s="64">
        <f t="shared" si="294"/>
        <v>4</v>
      </c>
      <c r="K350" s="82">
        <f t="shared" si="295"/>
        <v>6</v>
      </c>
      <c r="L350" s="82">
        <f t="shared" si="296"/>
        <v>0</v>
      </c>
      <c r="M350" s="83">
        <f t="shared" si="297"/>
        <v>42</v>
      </c>
      <c r="N350" s="64" t="str">
        <f t="shared" si="298"/>
        <v>N</v>
      </c>
      <c r="O350" s="81">
        <f t="shared" si="299"/>
        <v>6</v>
      </c>
      <c r="P350" s="81">
        <f t="shared" si="300"/>
        <v>0</v>
      </c>
      <c r="Q350" s="85">
        <f t="shared" si="301"/>
        <v>4</v>
      </c>
      <c r="R350" s="64" t="str">
        <f t="shared" si="302"/>
        <v>N</v>
      </c>
      <c r="S350" s="87">
        <f t="shared" si="303"/>
        <v>56</v>
      </c>
      <c r="T350" s="86" t="str">
        <f t="shared" si="304"/>
        <v>L</v>
      </c>
      <c r="U350" s="64" t="str">
        <f t="shared" si="305"/>
        <v>Y</v>
      </c>
      <c r="V350" s="64" t="str">
        <f t="shared" si="306"/>
        <v>1/6</v>
      </c>
      <c r="W350" s="64">
        <f t="shared" si="307"/>
        <v>4</v>
      </c>
      <c r="X350" s="82">
        <f t="shared" si="308"/>
        <v>8</v>
      </c>
      <c r="Y350" s="82">
        <f t="shared" si="309"/>
        <v>0</v>
      </c>
      <c r="Z350" s="83">
        <f t="shared" si="310"/>
        <v>-80</v>
      </c>
      <c r="AA350" s="64" t="str">
        <f t="shared" si="311"/>
        <v>Y</v>
      </c>
      <c r="AB350" s="81">
        <f t="shared" si="312"/>
        <v>8</v>
      </c>
      <c r="AC350" s="81">
        <f t="shared" si="313"/>
        <v>0</v>
      </c>
      <c r="AD350" s="85">
        <f t="shared" si="314"/>
        <v>-80</v>
      </c>
      <c r="AE350" s="64" t="str">
        <f t="shared" si="315"/>
        <v>Y</v>
      </c>
      <c r="AF350" s="87">
        <f t="shared" si="316"/>
        <v>54</v>
      </c>
      <c r="AG350" s="93" t="str">
        <f t="shared" si="317"/>
        <v>L</v>
      </c>
      <c r="AH350" s="64" t="str">
        <f t="shared" si="318"/>
        <v>3/4</v>
      </c>
      <c r="AI350" s="64">
        <f t="shared" si="319"/>
        <v>4</v>
      </c>
      <c r="AJ350" s="82">
        <f t="shared" si="320"/>
        <v>6</v>
      </c>
      <c r="AK350" s="82">
        <f t="shared" si="321"/>
        <v>0</v>
      </c>
      <c r="AL350" s="83">
        <f t="shared" si="322"/>
        <v>32</v>
      </c>
      <c r="AM350" s="64" t="str">
        <f t="shared" si="323"/>
        <v>N</v>
      </c>
      <c r="AN350" s="81">
        <f t="shared" si="324"/>
        <v>8</v>
      </c>
      <c r="AO350" s="81">
        <f t="shared" si="325"/>
        <v>0</v>
      </c>
      <c r="AP350" s="85">
        <f t="shared" si="326"/>
        <v>-166</v>
      </c>
      <c r="AQ350" s="64" t="str">
        <f t="shared" si="327"/>
        <v>Y</v>
      </c>
      <c r="AR350" s="87">
        <f t="shared" si="328"/>
        <v>66</v>
      </c>
      <c r="AS350" s="93" t="str">
        <f t="shared" si="329"/>
        <v>W</v>
      </c>
      <c r="AT350" s="64" t="str">
        <f t="shared" si="330"/>
        <v>1/6</v>
      </c>
      <c r="AU350" s="64">
        <f t="shared" si="331"/>
        <v>1</v>
      </c>
      <c r="AV350" s="82">
        <f t="shared" si="332"/>
        <v>8</v>
      </c>
      <c r="AW350" s="82">
        <f t="shared" si="333"/>
        <v>24</v>
      </c>
      <c r="AX350" s="83">
        <f t="shared" si="334"/>
        <v>-16</v>
      </c>
      <c r="AY350" s="64" t="str">
        <f t="shared" si="335"/>
        <v>Y</v>
      </c>
      <c r="AZ350" s="81">
        <f t="shared" si="336"/>
        <v>8</v>
      </c>
      <c r="BA350" s="81">
        <f t="shared" si="337"/>
        <v>24</v>
      </c>
      <c r="BB350" s="85">
        <f t="shared" si="338"/>
        <v>-52</v>
      </c>
      <c r="BC350" s="64" t="str">
        <f t="shared" si="339"/>
        <v>Y</v>
      </c>
      <c r="BD350" s="87">
        <f t="shared" si="340"/>
        <v>52</v>
      </c>
    </row>
    <row r="351" spans="1:56">
      <c r="A351" s="197">
        <f t="shared" si="342"/>
        <v>341</v>
      </c>
      <c r="B351" s="198">
        <f>Data!B351</f>
        <v>25</v>
      </c>
      <c r="D351" s="73">
        <f t="shared" si="341"/>
        <v>5</v>
      </c>
      <c r="F351" s="86">
        <f t="shared" si="288"/>
        <v>5</v>
      </c>
      <c r="G351" s="86" t="str">
        <f t="shared" si="291"/>
        <v>L</v>
      </c>
      <c r="H351" s="64" t="str">
        <f t="shared" si="292"/>
        <v>Y</v>
      </c>
      <c r="I351" s="64" t="str">
        <f t="shared" si="293"/>
        <v>5/2</v>
      </c>
      <c r="J351" s="64">
        <f t="shared" si="294"/>
        <v>5</v>
      </c>
      <c r="K351" s="82">
        <f t="shared" si="295"/>
        <v>8</v>
      </c>
      <c r="L351" s="82">
        <f t="shared" si="296"/>
        <v>0</v>
      </c>
      <c r="M351" s="83">
        <f t="shared" si="297"/>
        <v>34</v>
      </c>
      <c r="N351" s="64" t="str">
        <f t="shared" si="298"/>
        <v>N</v>
      </c>
      <c r="O351" s="81">
        <f t="shared" si="299"/>
        <v>8</v>
      </c>
      <c r="P351" s="81">
        <f t="shared" si="300"/>
        <v>0</v>
      </c>
      <c r="Q351" s="85">
        <f t="shared" si="301"/>
        <v>-4</v>
      </c>
      <c r="R351" s="64" t="str">
        <f t="shared" si="302"/>
        <v>N</v>
      </c>
      <c r="S351" s="87">
        <f t="shared" si="303"/>
        <v>56</v>
      </c>
      <c r="T351" s="86" t="str">
        <f t="shared" si="304"/>
        <v>L</v>
      </c>
      <c r="U351" s="64" t="str">
        <f t="shared" si="305"/>
        <v>Y</v>
      </c>
      <c r="V351" s="64" t="str">
        <f t="shared" si="306"/>
        <v>2/5</v>
      </c>
      <c r="W351" s="64">
        <f t="shared" si="307"/>
        <v>5</v>
      </c>
      <c r="X351" s="82">
        <f t="shared" si="308"/>
        <v>8</v>
      </c>
      <c r="Y351" s="82">
        <f t="shared" si="309"/>
        <v>0</v>
      </c>
      <c r="Z351" s="83">
        <f t="shared" si="310"/>
        <v>-88</v>
      </c>
      <c r="AA351" s="64" t="str">
        <f t="shared" si="311"/>
        <v>Y</v>
      </c>
      <c r="AB351" s="81">
        <f t="shared" si="312"/>
        <v>8</v>
      </c>
      <c r="AC351" s="81">
        <f t="shared" si="313"/>
        <v>0</v>
      </c>
      <c r="AD351" s="85">
        <f t="shared" si="314"/>
        <v>-88</v>
      </c>
      <c r="AE351" s="64" t="str">
        <f t="shared" si="315"/>
        <v>Y</v>
      </c>
      <c r="AF351" s="87">
        <f t="shared" si="316"/>
        <v>54</v>
      </c>
      <c r="AG351" s="93" t="str">
        <f t="shared" si="317"/>
        <v>L</v>
      </c>
      <c r="AH351" s="64" t="str">
        <f t="shared" si="318"/>
        <v>2/5</v>
      </c>
      <c r="AI351" s="64">
        <f t="shared" si="319"/>
        <v>5</v>
      </c>
      <c r="AJ351" s="82">
        <f t="shared" si="320"/>
        <v>8</v>
      </c>
      <c r="AK351" s="82">
        <f t="shared" si="321"/>
        <v>0</v>
      </c>
      <c r="AL351" s="83">
        <f t="shared" si="322"/>
        <v>24</v>
      </c>
      <c r="AM351" s="64" t="str">
        <f t="shared" si="323"/>
        <v>N</v>
      </c>
      <c r="AN351" s="81">
        <f t="shared" si="324"/>
        <v>8</v>
      </c>
      <c r="AO351" s="81">
        <f t="shared" si="325"/>
        <v>0</v>
      </c>
      <c r="AP351" s="85">
        <f t="shared" si="326"/>
        <v>-174</v>
      </c>
      <c r="AQ351" s="64" t="str">
        <f t="shared" si="327"/>
        <v>Y</v>
      </c>
      <c r="AR351" s="87">
        <f t="shared" si="328"/>
        <v>66</v>
      </c>
      <c r="AS351" s="93" t="str">
        <f t="shared" si="329"/>
        <v>L</v>
      </c>
      <c r="AT351" s="64" t="str">
        <f t="shared" si="330"/>
        <v>2/5</v>
      </c>
      <c r="AU351" s="64">
        <f t="shared" si="331"/>
        <v>2</v>
      </c>
      <c r="AV351" s="82">
        <f t="shared" si="332"/>
        <v>8</v>
      </c>
      <c r="AW351" s="82">
        <f t="shared" si="333"/>
        <v>0</v>
      </c>
      <c r="AX351" s="83">
        <f t="shared" si="334"/>
        <v>-24</v>
      </c>
      <c r="AY351" s="64" t="str">
        <f t="shared" si="335"/>
        <v>Y</v>
      </c>
      <c r="AZ351" s="81">
        <f t="shared" si="336"/>
        <v>8</v>
      </c>
      <c r="BA351" s="81">
        <f t="shared" si="337"/>
        <v>0</v>
      </c>
      <c r="BB351" s="85">
        <f t="shared" si="338"/>
        <v>-60</v>
      </c>
      <c r="BC351" s="64" t="str">
        <f t="shared" si="339"/>
        <v>Y</v>
      </c>
      <c r="BD351" s="87">
        <f t="shared" si="340"/>
        <v>52</v>
      </c>
    </row>
    <row r="352" spans="1:56">
      <c r="A352" s="197">
        <f t="shared" si="342"/>
        <v>342</v>
      </c>
      <c r="B352" s="198">
        <f>Data!B352</f>
        <v>14</v>
      </c>
      <c r="D352" s="73">
        <f t="shared" si="341"/>
        <v>3</v>
      </c>
      <c r="F352" s="86">
        <f t="shared" ref="F352:F415" si="343">IF($F351&lt;=5,F351+1,1)</f>
        <v>6</v>
      </c>
      <c r="G352" s="86" t="str">
        <f t="shared" si="291"/>
        <v>W</v>
      </c>
      <c r="H352" s="64" t="str">
        <f t="shared" si="292"/>
        <v>N</v>
      </c>
      <c r="I352" s="64" t="str">
        <f t="shared" si="293"/>
        <v xml:space="preserve"> </v>
      </c>
      <c r="J352" s="64" t="str">
        <f t="shared" si="294"/>
        <v xml:space="preserve"> </v>
      </c>
      <c r="K352" s="82" t="str">
        <f t="shared" si="295"/>
        <v>0</v>
      </c>
      <c r="L352" s="82">
        <f t="shared" si="296"/>
        <v>24</v>
      </c>
      <c r="M352" s="83">
        <f t="shared" si="297"/>
        <v>58</v>
      </c>
      <c r="N352" s="64" t="str">
        <f t="shared" si="298"/>
        <v>N</v>
      </c>
      <c r="O352" s="81" t="str">
        <f t="shared" si="299"/>
        <v>0</v>
      </c>
      <c r="P352" s="81">
        <f t="shared" si="300"/>
        <v>24</v>
      </c>
      <c r="Q352" s="85">
        <f t="shared" si="301"/>
        <v>20</v>
      </c>
      <c r="R352" s="64" t="str">
        <f t="shared" si="302"/>
        <v>N</v>
      </c>
      <c r="S352" s="87">
        <f t="shared" si="303"/>
        <v>56</v>
      </c>
      <c r="T352" s="86" t="str">
        <f t="shared" si="304"/>
        <v>W</v>
      </c>
      <c r="U352" s="64" t="str">
        <f t="shared" si="305"/>
        <v>N</v>
      </c>
      <c r="V352" s="64" t="str">
        <f t="shared" si="306"/>
        <v xml:space="preserve"> </v>
      </c>
      <c r="W352" s="64" t="str">
        <f t="shared" si="307"/>
        <v xml:space="preserve"> </v>
      </c>
      <c r="X352" s="82" t="str">
        <f t="shared" si="308"/>
        <v>0</v>
      </c>
      <c r="Y352" s="82">
        <f t="shared" si="309"/>
        <v>24</v>
      </c>
      <c r="Z352" s="83">
        <f t="shared" si="310"/>
        <v>-64</v>
      </c>
      <c r="AA352" s="64" t="str">
        <f t="shared" si="311"/>
        <v>Y</v>
      </c>
      <c r="AB352" s="81" t="str">
        <f t="shared" si="312"/>
        <v>0</v>
      </c>
      <c r="AC352" s="81">
        <f t="shared" si="313"/>
        <v>24</v>
      </c>
      <c r="AD352" s="85">
        <f t="shared" si="314"/>
        <v>-64</v>
      </c>
      <c r="AE352" s="64" t="str">
        <f t="shared" si="315"/>
        <v>Y</v>
      </c>
      <c r="AF352" s="87">
        <f t="shared" si="316"/>
        <v>54</v>
      </c>
      <c r="AG352" s="93" t="str">
        <f t="shared" si="317"/>
        <v>W</v>
      </c>
      <c r="AH352" s="64" t="str">
        <f t="shared" si="318"/>
        <v>1/6</v>
      </c>
      <c r="AI352" s="64">
        <f t="shared" si="319"/>
        <v>1</v>
      </c>
      <c r="AJ352" s="82">
        <f t="shared" si="320"/>
        <v>2</v>
      </c>
      <c r="AK352" s="82">
        <f t="shared" si="321"/>
        <v>24</v>
      </c>
      <c r="AL352" s="83">
        <f t="shared" si="322"/>
        <v>46</v>
      </c>
      <c r="AM352" s="64" t="str">
        <f t="shared" si="323"/>
        <v>N</v>
      </c>
      <c r="AN352" s="81">
        <f t="shared" si="324"/>
        <v>8</v>
      </c>
      <c r="AO352" s="81">
        <f t="shared" si="325"/>
        <v>24</v>
      </c>
      <c r="AP352" s="85">
        <f t="shared" si="326"/>
        <v>-158</v>
      </c>
      <c r="AQ352" s="64" t="str">
        <f t="shared" si="327"/>
        <v>Y</v>
      </c>
      <c r="AR352" s="87">
        <f t="shared" si="328"/>
        <v>66</v>
      </c>
      <c r="AS352" s="93" t="str">
        <f t="shared" si="329"/>
        <v>W</v>
      </c>
      <c r="AT352" s="64" t="str">
        <f t="shared" si="330"/>
        <v>1/6</v>
      </c>
      <c r="AU352" s="64">
        <f t="shared" si="331"/>
        <v>1</v>
      </c>
      <c r="AV352" s="82">
        <f t="shared" si="332"/>
        <v>8</v>
      </c>
      <c r="AW352" s="82">
        <f t="shared" si="333"/>
        <v>24</v>
      </c>
      <c r="AX352" s="83">
        <f t="shared" si="334"/>
        <v>-8</v>
      </c>
      <c r="AY352" s="64" t="str">
        <f t="shared" si="335"/>
        <v>Y</v>
      </c>
      <c r="AZ352" s="81">
        <f t="shared" si="336"/>
        <v>8</v>
      </c>
      <c r="BA352" s="81">
        <f t="shared" si="337"/>
        <v>24</v>
      </c>
      <c r="BB352" s="85">
        <f t="shared" si="338"/>
        <v>-44</v>
      </c>
      <c r="BC352" s="64" t="str">
        <f t="shared" si="339"/>
        <v>Y</v>
      </c>
      <c r="BD352" s="87">
        <f t="shared" si="340"/>
        <v>52</v>
      </c>
    </row>
    <row r="353" spans="1:56">
      <c r="A353" s="197">
        <f t="shared" si="342"/>
        <v>343</v>
      </c>
      <c r="B353" s="198">
        <f>Data!B353</f>
        <v>24</v>
      </c>
      <c r="D353" s="73">
        <f t="shared" si="341"/>
        <v>4</v>
      </c>
      <c r="F353" s="86">
        <f t="shared" si="343"/>
        <v>1</v>
      </c>
      <c r="G353" s="86" t="str">
        <f t="shared" si="291"/>
        <v xml:space="preserve"> </v>
      </c>
      <c r="H353" s="64" t="str">
        <f t="shared" si="292"/>
        <v>Y</v>
      </c>
      <c r="I353" s="64" t="str">
        <f t="shared" si="293"/>
        <v>1/6</v>
      </c>
      <c r="J353" s="64">
        <f t="shared" si="294"/>
        <v>1</v>
      </c>
      <c r="K353" s="82">
        <f t="shared" si="295"/>
        <v>2</v>
      </c>
      <c r="L353" s="82">
        <f t="shared" si="296"/>
        <v>0</v>
      </c>
      <c r="M353" s="83">
        <f t="shared" si="297"/>
        <v>56</v>
      </c>
      <c r="N353" s="64" t="str">
        <f t="shared" si="298"/>
        <v>N</v>
      </c>
      <c r="O353" s="81">
        <f t="shared" si="299"/>
        <v>2</v>
      </c>
      <c r="P353" s="81">
        <f t="shared" si="300"/>
        <v>0</v>
      </c>
      <c r="Q353" s="85">
        <f t="shared" si="301"/>
        <v>18</v>
      </c>
      <c r="R353" s="64" t="str">
        <f t="shared" si="302"/>
        <v>N</v>
      </c>
      <c r="S353" s="87">
        <f t="shared" si="303"/>
        <v>56</v>
      </c>
      <c r="T353" s="86" t="str">
        <f t="shared" si="304"/>
        <v xml:space="preserve"> </v>
      </c>
      <c r="U353" s="64" t="str">
        <f t="shared" si="305"/>
        <v>Y</v>
      </c>
      <c r="V353" s="64" t="str">
        <f t="shared" si="306"/>
        <v>1/6</v>
      </c>
      <c r="W353" s="64">
        <f t="shared" si="307"/>
        <v>1</v>
      </c>
      <c r="X353" s="82">
        <f t="shared" si="308"/>
        <v>8</v>
      </c>
      <c r="Y353" s="82">
        <f t="shared" si="309"/>
        <v>0</v>
      </c>
      <c r="Z353" s="83">
        <f t="shared" si="310"/>
        <v>-72</v>
      </c>
      <c r="AA353" s="64" t="str">
        <f t="shared" si="311"/>
        <v>Y</v>
      </c>
      <c r="AB353" s="81">
        <f t="shared" si="312"/>
        <v>8</v>
      </c>
      <c r="AC353" s="81">
        <f t="shared" si="313"/>
        <v>0</v>
      </c>
      <c r="AD353" s="85">
        <f t="shared" si="314"/>
        <v>-72</v>
      </c>
      <c r="AE353" s="64" t="str">
        <f t="shared" si="315"/>
        <v>Y</v>
      </c>
      <c r="AF353" s="87">
        <f t="shared" si="316"/>
        <v>54</v>
      </c>
      <c r="AG353" s="93" t="str">
        <f t="shared" si="317"/>
        <v>L</v>
      </c>
      <c r="AH353" s="64" t="str">
        <f t="shared" si="318"/>
        <v>2/5</v>
      </c>
      <c r="AI353" s="64">
        <f t="shared" si="319"/>
        <v>2</v>
      </c>
      <c r="AJ353" s="82">
        <f t="shared" si="320"/>
        <v>2</v>
      </c>
      <c r="AK353" s="82">
        <f t="shared" si="321"/>
        <v>0</v>
      </c>
      <c r="AL353" s="83">
        <f t="shared" si="322"/>
        <v>44</v>
      </c>
      <c r="AM353" s="64" t="str">
        <f t="shared" si="323"/>
        <v>N</v>
      </c>
      <c r="AN353" s="81">
        <f t="shared" si="324"/>
        <v>8</v>
      </c>
      <c r="AO353" s="81">
        <f t="shared" si="325"/>
        <v>0</v>
      </c>
      <c r="AP353" s="85">
        <f t="shared" si="326"/>
        <v>-166</v>
      </c>
      <c r="AQ353" s="64" t="str">
        <f t="shared" si="327"/>
        <v>Y</v>
      </c>
      <c r="AR353" s="87">
        <f t="shared" si="328"/>
        <v>66</v>
      </c>
      <c r="AS353" s="93" t="str">
        <f t="shared" si="329"/>
        <v>L</v>
      </c>
      <c r="AT353" s="64" t="str">
        <f t="shared" si="330"/>
        <v>2/5</v>
      </c>
      <c r="AU353" s="64">
        <f t="shared" si="331"/>
        <v>2</v>
      </c>
      <c r="AV353" s="82">
        <f t="shared" si="332"/>
        <v>8</v>
      </c>
      <c r="AW353" s="82">
        <f t="shared" si="333"/>
        <v>0</v>
      </c>
      <c r="AX353" s="83">
        <f t="shared" si="334"/>
        <v>-16</v>
      </c>
      <c r="AY353" s="64" t="str">
        <f t="shared" si="335"/>
        <v>Y</v>
      </c>
      <c r="AZ353" s="81">
        <f t="shared" si="336"/>
        <v>8</v>
      </c>
      <c r="BA353" s="81">
        <f t="shared" si="337"/>
        <v>0</v>
      </c>
      <c r="BB353" s="85">
        <f t="shared" si="338"/>
        <v>-52</v>
      </c>
      <c r="BC353" s="64" t="str">
        <f t="shared" si="339"/>
        <v>Y</v>
      </c>
      <c r="BD353" s="87">
        <f t="shared" si="340"/>
        <v>52</v>
      </c>
    </row>
    <row r="354" spans="1:56">
      <c r="A354" s="197">
        <f t="shared" si="342"/>
        <v>344</v>
      </c>
      <c r="B354" s="198">
        <f>Data!B354</f>
        <v>19</v>
      </c>
      <c r="D354" s="73">
        <f t="shared" si="341"/>
        <v>4</v>
      </c>
      <c r="F354" s="86">
        <f t="shared" si="343"/>
        <v>2</v>
      </c>
      <c r="G354" s="86" t="str">
        <f t="shared" si="291"/>
        <v>L</v>
      </c>
      <c r="H354" s="64" t="str">
        <f t="shared" si="292"/>
        <v>Y</v>
      </c>
      <c r="I354" s="64" t="str">
        <f t="shared" si="293"/>
        <v>2/5</v>
      </c>
      <c r="J354" s="64">
        <f t="shared" si="294"/>
        <v>2</v>
      </c>
      <c r="K354" s="82">
        <f t="shared" si="295"/>
        <v>2</v>
      </c>
      <c r="L354" s="82">
        <f t="shared" si="296"/>
        <v>0</v>
      </c>
      <c r="M354" s="83">
        <f t="shared" si="297"/>
        <v>54</v>
      </c>
      <c r="N354" s="64" t="str">
        <f t="shared" si="298"/>
        <v>N</v>
      </c>
      <c r="O354" s="81">
        <f t="shared" si="299"/>
        <v>2</v>
      </c>
      <c r="P354" s="81">
        <f t="shared" si="300"/>
        <v>0</v>
      </c>
      <c r="Q354" s="85">
        <f t="shared" si="301"/>
        <v>16</v>
      </c>
      <c r="R354" s="64" t="str">
        <f t="shared" si="302"/>
        <v>N</v>
      </c>
      <c r="S354" s="87">
        <f t="shared" si="303"/>
        <v>56</v>
      </c>
      <c r="T354" s="86" t="str">
        <f t="shared" si="304"/>
        <v>L</v>
      </c>
      <c r="U354" s="64" t="str">
        <f t="shared" si="305"/>
        <v>Y</v>
      </c>
      <c r="V354" s="64" t="str">
        <f t="shared" si="306"/>
        <v>2/5</v>
      </c>
      <c r="W354" s="64">
        <f t="shared" si="307"/>
        <v>2</v>
      </c>
      <c r="X354" s="82">
        <f t="shared" si="308"/>
        <v>8</v>
      </c>
      <c r="Y354" s="82">
        <f t="shared" si="309"/>
        <v>0</v>
      </c>
      <c r="Z354" s="83">
        <f t="shared" si="310"/>
        <v>-80</v>
      </c>
      <c r="AA354" s="64" t="str">
        <f t="shared" si="311"/>
        <v>Y</v>
      </c>
      <c r="AB354" s="81">
        <f t="shared" si="312"/>
        <v>8</v>
      </c>
      <c r="AC354" s="81">
        <f t="shared" si="313"/>
        <v>0</v>
      </c>
      <c r="AD354" s="85">
        <f t="shared" si="314"/>
        <v>-80</v>
      </c>
      <c r="AE354" s="64" t="str">
        <f t="shared" si="315"/>
        <v>Y</v>
      </c>
      <c r="AF354" s="87">
        <f t="shared" si="316"/>
        <v>54</v>
      </c>
      <c r="AG354" s="93" t="str">
        <f t="shared" si="317"/>
        <v>L</v>
      </c>
      <c r="AH354" s="64" t="str">
        <f t="shared" si="318"/>
        <v>3/4</v>
      </c>
      <c r="AI354" s="64">
        <f t="shared" si="319"/>
        <v>3</v>
      </c>
      <c r="AJ354" s="82">
        <f t="shared" si="320"/>
        <v>4</v>
      </c>
      <c r="AK354" s="82">
        <f t="shared" si="321"/>
        <v>0</v>
      </c>
      <c r="AL354" s="83">
        <f t="shared" si="322"/>
        <v>40</v>
      </c>
      <c r="AM354" s="64" t="str">
        <f t="shared" si="323"/>
        <v>N</v>
      </c>
      <c r="AN354" s="81">
        <f t="shared" si="324"/>
        <v>8</v>
      </c>
      <c r="AO354" s="81">
        <f t="shared" si="325"/>
        <v>0</v>
      </c>
      <c r="AP354" s="85">
        <f t="shared" si="326"/>
        <v>-174</v>
      </c>
      <c r="AQ354" s="64" t="str">
        <f t="shared" si="327"/>
        <v>Y</v>
      </c>
      <c r="AR354" s="87">
        <f t="shared" si="328"/>
        <v>66</v>
      </c>
      <c r="AS354" s="93" t="str">
        <f t="shared" si="329"/>
        <v>L</v>
      </c>
      <c r="AT354" s="64" t="str">
        <f t="shared" si="330"/>
        <v>3/4</v>
      </c>
      <c r="AU354" s="64">
        <f t="shared" si="331"/>
        <v>3</v>
      </c>
      <c r="AV354" s="82">
        <f t="shared" si="332"/>
        <v>8</v>
      </c>
      <c r="AW354" s="82">
        <f t="shared" si="333"/>
        <v>0</v>
      </c>
      <c r="AX354" s="83">
        <f t="shared" si="334"/>
        <v>-24</v>
      </c>
      <c r="AY354" s="64" t="str">
        <f t="shared" si="335"/>
        <v>Y</v>
      </c>
      <c r="AZ354" s="81">
        <f t="shared" si="336"/>
        <v>8</v>
      </c>
      <c r="BA354" s="81">
        <f t="shared" si="337"/>
        <v>0</v>
      </c>
      <c r="BB354" s="85">
        <f t="shared" si="338"/>
        <v>-60</v>
      </c>
      <c r="BC354" s="64" t="str">
        <f t="shared" si="339"/>
        <v>Y</v>
      </c>
      <c r="BD354" s="87">
        <f t="shared" si="340"/>
        <v>52</v>
      </c>
    </row>
    <row r="355" spans="1:56">
      <c r="A355" s="197">
        <f t="shared" si="342"/>
        <v>345</v>
      </c>
      <c r="B355" s="198">
        <f>Data!B355</f>
        <v>24</v>
      </c>
      <c r="D355" s="73">
        <f t="shared" si="341"/>
        <v>4</v>
      </c>
      <c r="F355" s="86">
        <f t="shared" si="343"/>
        <v>3</v>
      </c>
      <c r="G355" s="86" t="str">
        <f t="shared" si="291"/>
        <v>L</v>
      </c>
      <c r="H355" s="64" t="str">
        <f t="shared" si="292"/>
        <v>Y</v>
      </c>
      <c r="I355" s="64" t="str">
        <f t="shared" si="293"/>
        <v>3/4</v>
      </c>
      <c r="J355" s="64">
        <f t="shared" si="294"/>
        <v>3</v>
      </c>
      <c r="K355" s="82">
        <f t="shared" si="295"/>
        <v>4</v>
      </c>
      <c r="L355" s="82">
        <f t="shared" si="296"/>
        <v>0</v>
      </c>
      <c r="M355" s="83">
        <f t="shared" si="297"/>
        <v>50</v>
      </c>
      <c r="N355" s="64" t="str">
        <f t="shared" si="298"/>
        <v>N</v>
      </c>
      <c r="O355" s="81">
        <f t="shared" si="299"/>
        <v>4</v>
      </c>
      <c r="P355" s="81">
        <f t="shared" si="300"/>
        <v>0</v>
      </c>
      <c r="Q355" s="85">
        <f t="shared" si="301"/>
        <v>12</v>
      </c>
      <c r="R355" s="64" t="str">
        <f t="shared" si="302"/>
        <v>N</v>
      </c>
      <c r="S355" s="87">
        <f t="shared" si="303"/>
        <v>56</v>
      </c>
      <c r="T355" s="86" t="str">
        <f t="shared" si="304"/>
        <v>L</v>
      </c>
      <c r="U355" s="64" t="str">
        <f t="shared" si="305"/>
        <v>Y</v>
      </c>
      <c r="V355" s="64" t="str">
        <f t="shared" si="306"/>
        <v>3/4</v>
      </c>
      <c r="W355" s="64">
        <f t="shared" si="307"/>
        <v>3</v>
      </c>
      <c r="X355" s="82">
        <f t="shared" si="308"/>
        <v>8</v>
      </c>
      <c r="Y355" s="82">
        <f t="shared" si="309"/>
        <v>0</v>
      </c>
      <c r="Z355" s="83">
        <f t="shared" si="310"/>
        <v>-88</v>
      </c>
      <c r="AA355" s="64" t="str">
        <f t="shared" si="311"/>
        <v>Y</v>
      </c>
      <c r="AB355" s="81">
        <f t="shared" si="312"/>
        <v>8</v>
      </c>
      <c r="AC355" s="81">
        <f t="shared" si="313"/>
        <v>0</v>
      </c>
      <c r="AD355" s="85">
        <f t="shared" si="314"/>
        <v>-88</v>
      </c>
      <c r="AE355" s="64" t="str">
        <f t="shared" si="315"/>
        <v>Y</v>
      </c>
      <c r="AF355" s="87">
        <f t="shared" si="316"/>
        <v>54</v>
      </c>
      <c r="AG355" s="93" t="str">
        <f t="shared" si="317"/>
        <v>W</v>
      </c>
      <c r="AH355" s="64" t="str">
        <f t="shared" si="318"/>
        <v>1/6</v>
      </c>
      <c r="AI355" s="64">
        <f t="shared" si="319"/>
        <v>1</v>
      </c>
      <c r="AJ355" s="82">
        <f t="shared" si="320"/>
        <v>2</v>
      </c>
      <c r="AK355" s="82">
        <f t="shared" si="321"/>
        <v>12</v>
      </c>
      <c r="AL355" s="83">
        <f t="shared" si="322"/>
        <v>50</v>
      </c>
      <c r="AM355" s="64" t="str">
        <f t="shared" si="323"/>
        <v>N</v>
      </c>
      <c r="AN355" s="81">
        <f t="shared" si="324"/>
        <v>8</v>
      </c>
      <c r="AO355" s="81">
        <f t="shared" si="325"/>
        <v>24</v>
      </c>
      <c r="AP355" s="85">
        <f t="shared" si="326"/>
        <v>-158</v>
      </c>
      <c r="AQ355" s="64" t="str">
        <f t="shared" si="327"/>
        <v>Y</v>
      </c>
      <c r="AR355" s="87">
        <f t="shared" si="328"/>
        <v>66</v>
      </c>
      <c r="AS355" s="93" t="str">
        <f t="shared" si="329"/>
        <v>W</v>
      </c>
      <c r="AT355" s="64" t="str">
        <f t="shared" si="330"/>
        <v>1/6</v>
      </c>
      <c r="AU355" s="64">
        <f t="shared" si="331"/>
        <v>1</v>
      </c>
      <c r="AV355" s="82">
        <f t="shared" si="332"/>
        <v>8</v>
      </c>
      <c r="AW355" s="82">
        <f t="shared" si="333"/>
        <v>24</v>
      </c>
      <c r="AX355" s="83">
        <f t="shared" si="334"/>
        <v>-8</v>
      </c>
      <c r="AY355" s="64" t="str">
        <f t="shared" si="335"/>
        <v>Y</v>
      </c>
      <c r="AZ355" s="81">
        <f t="shared" si="336"/>
        <v>8</v>
      </c>
      <c r="BA355" s="81">
        <f t="shared" si="337"/>
        <v>24</v>
      </c>
      <c r="BB355" s="85">
        <f t="shared" si="338"/>
        <v>-44</v>
      </c>
      <c r="BC355" s="64" t="str">
        <f t="shared" si="339"/>
        <v>Y</v>
      </c>
      <c r="BD355" s="87">
        <f t="shared" si="340"/>
        <v>52</v>
      </c>
    </row>
    <row r="356" spans="1:56">
      <c r="A356" s="197">
        <f t="shared" si="342"/>
        <v>346</v>
      </c>
      <c r="B356" s="198">
        <f>Data!B356</f>
        <v>32</v>
      </c>
      <c r="D356" s="73">
        <f t="shared" si="341"/>
        <v>6</v>
      </c>
      <c r="F356" s="86">
        <f t="shared" si="343"/>
        <v>4</v>
      </c>
      <c r="G356" s="86" t="str">
        <f t="shared" si="291"/>
        <v>W</v>
      </c>
      <c r="H356" s="64" t="str">
        <f t="shared" si="292"/>
        <v>N</v>
      </c>
      <c r="I356" s="64" t="str">
        <f t="shared" si="293"/>
        <v xml:space="preserve"> </v>
      </c>
      <c r="J356" s="64" t="str">
        <f t="shared" si="294"/>
        <v xml:space="preserve"> </v>
      </c>
      <c r="K356" s="82" t="str">
        <f t="shared" si="295"/>
        <v>0</v>
      </c>
      <c r="L356" s="82">
        <f t="shared" si="296"/>
        <v>12</v>
      </c>
      <c r="M356" s="83">
        <f t="shared" si="297"/>
        <v>62</v>
      </c>
      <c r="N356" s="64" t="str">
        <f t="shared" si="298"/>
        <v>N</v>
      </c>
      <c r="O356" s="81" t="str">
        <f t="shared" si="299"/>
        <v>0</v>
      </c>
      <c r="P356" s="81">
        <f t="shared" si="300"/>
        <v>12</v>
      </c>
      <c r="Q356" s="85">
        <f t="shared" si="301"/>
        <v>24</v>
      </c>
      <c r="R356" s="64" t="str">
        <f t="shared" si="302"/>
        <v>N</v>
      </c>
      <c r="S356" s="87">
        <f t="shared" si="303"/>
        <v>56</v>
      </c>
      <c r="T356" s="86" t="str">
        <f t="shared" si="304"/>
        <v>W</v>
      </c>
      <c r="U356" s="64" t="str">
        <f t="shared" si="305"/>
        <v>N</v>
      </c>
      <c r="V356" s="64" t="str">
        <f t="shared" si="306"/>
        <v xml:space="preserve"> </v>
      </c>
      <c r="W356" s="64" t="str">
        <f t="shared" si="307"/>
        <v xml:space="preserve"> </v>
      </c>
      <c r="X356" s="82" t="str">
        <f t="shared" si="308"/>
        <v>0</v>
      </c>
      <c r="Y356" s="82">
        <f t="shared" si="309"/>
        <v>24</v>
      </c>
      <c r="Z356" s="83">
        <f t="shared" si="310"/>
        <v>-64</v>
      </c>
      <c r="AA356" s="64" t="str">
        <f t="shared" si="311"/>
        <v>Y</v>
      </c>
      <c r="AB356" s="81" t="str">
        <f t="shared" si="312"/>
        <v>0</v>
      </c>
      <c r="AC356" s="81">
        <f t="shared" si="313"/>
        <v>24</v>
      </c>
      <c r="AD356" s="85">
        <f t="shared" si="314"/>
        <v>-64</v>
      </c>
      <c r="AE356" s="64" t="str">
        <f t="shared" si="315"/>
        <v>Y</v>
      </c>
      <c r="AF356" s="87">
        <f t="shared" si="316"/>
        <v>54</v>
      </c>
      <c r="AG356" s="93" t="str">
        <f t="shared" si="317"/>
        <v>L</v>
      </c>
      <c r="AH356" s="64" t="str">
        <f t="shared" si="318"/>
        <v>2/5</v>
      </c>
      <c r="AI356" s="64">
        <f t="shared" si="319"/>
        <v>2</v>
      </c>
      <c r="AJ356" s="82">
        <f t="shared" si="320"/>
        <v>2</v>
      </c>
      <c r="AK356" s="82">
        <f t="shared" si="321"/>
        <v>0</v>
      </c>
      <c r="AL356" s="83">
        <f t="shared" si="322"/>
        <v>48</v>
      </c>
      <c r="AM356" s="64" t="str">
        <f t="shared" si="323"/>
        <v>N</v>
      </c>
      <c r="AN356" s="81">
        <f t="shared" si="324"/>
        <v>8</v>
      </c>
      <c r="AO356" s="81">
        <f t="shared" si="325"/>
        <v>0</v>
      </c>
      <c r="AP356" s="85">
        <f t="shared" si="326"/>
        <v>-166</v>
      </c>
      <c r="AQ356" s="64" t="str">
        <f t="shared" si="327"/>
        <v>Y</v>
      </c>
      <c r="AR356" s="87">
        <f t="shared" si="328"/>
        <v>66</v>
      </c>
      <c r="AS356" s="93" t="str">
        <f t="shared" si="329"/>
        <v>L</v>
      </c>
      <c r="AT356" s="64" t="str">
        <f t="shared" si="330"/>
        <v>2/5</v>
      </c>
      <c r="AU356" s="64">
        <f t="shared" si="331"/>
        <v>2</v>
      </c>
      <c r="AV356" s="82">
        <f t="shared" si="332"/>
        <v>8</v>
      </c>
      <c r="AW356" s="82">
        <f t="shared" si="333"/>
        <v>0</v>
      </c>
      <c r="AX356" s="83">
        <f t="shared" si="334"/>
        <v>-16</v>
      </c>
      <c r="AY356" s="64" t="str">
        <f t="shared" si="335"/>
        <v>Y</v>
      </c>
      <c r="AZ356" s="81">
        <f t="shared" si="336"/>
        <v>8</v>
      </c>
      <c r="BA356" s="81">
        <f t="shared" si="337"/>
        <v>0</v>
      </c>
      <c r="BB356" s="85">
        <f t="shared" si="338"/>
        <v>-52</v>
      </c>
      <c r="BC356" s="64" t="str">
        <f t="shared" si="339"/>
        <v>Y</v>
      </c>
      <c r="BD356" s="87">
        <f t="shared" si="340"/>
        <v>52</v>
      </c>
    </row>
    <row r="357" spans="1:56">
      <c r="A357" s="197">
        <f t="shared" si="342"/>
        <v>347</v>
      </c>
      <c r="B357" s="198">
        <f>Data!B357</f>
        <v>24</v>
      </c>
      <c r="D357" s="73">
        <f t="shared" si="341"/>
        <v>4</v>
      </c>
      <c r="F357" s="86">
        <f t="shared" si="343"/>
        <v>5</v>
      </c>
      <c r="G357" s="86" t="str">
        <f t="shared" si="291"/>
        <v xml:space="preserve"> </v>
      </c>
      <c r="H357" s="64" t="str">
        <f t="shared" si="292"/>
        <v>N</v>
      </c>
      <c r="I357" s="64" t="str">
        <f t="shared" si="293"/>
        <v xml:space="preserve"> </v>
      </c>
      <c r="J357" s="64" t="str">
        <f t="shared" si="294"/>
        <v xml:space="preserve"> </v>
      </c>
      <c r="K357" s="82" t="str">
        <f t="shared" si="295"/>
        <v>0</v>
      </c>
      <c r="L357" s="82">
        <f t="shared" si="296"/>
        <v>0</v>
      </c>
      <c r="M357" s="83">
        <f t="shared" si="297"/>
        <v>62</v>
      </c>
      <c r="N357" s="64" t="str">
        <f t="shared" si="298"/>
        <v>N</v>
      </c>
      <c r="O357" s="81" t="str">
        <f t="shared" si="299"/>
        <v>0</v>
      </c>
      <c r="P357" s="81">
        <f t="shared" si="300"/>
        <v>0</v>
      </c>
      <c r="Q357" s="85">
        <f t="shared" si="301"/>
        <v>24</v>
      </c>
      <c r="R357" s="64" t="str">
        <f t="shared" si="302"/>
        <v>N</v>
      </c>
      <c r="S357" s="87">
        <f t="shared" si="303"/>
        <v>56</v>
      </c>
      <c r="T357" s="86" t="str">
        <f t="shared" si="304"/>
        <v xml:space="preserve"> </v>
      </c>
      <c r="U357" s="64" t="str">
        <f t="shared" si="305"/>
        <v>N</v>
      </c>
      <c r="V357" s="64" t="str">
        <f t="shared" si="306"/>
        <v xml:space="preserve"> </v>
      </c>
      <c r="W357" s="64" t="str">
        <f t="shared" si="307"/>
        <v xml:space="preserve"> </v>
      </c>
      <c r="X357" s="82" t="str">
        <f t="shared" si="308"/>
        <v>0</v>
      </c>
      <c r="Y357" s="82">
        <f t="shared" si="309"/>
        <v>0</v>
      </c>
      <c r="Z357" s="83">
        <f t="shared" si="310"/>
        <v>-64</v>
      </c>
      <c r="AA357" s="64" t="str">
        <f t="shared" si="311"/>
        <v>Y</v>
      </c>
      <c r="AB357" s="81" t="str">
        <f t="shared" si="312"/>
        <v>0</v>
      </c>
      <c r="AC357" s="81">
        <f t="shared" si="313"/>
        <v>0</v>
      </c>
      <c r="AD357" s="85">
        <f t="shared" si="314"/>
        <v>-64</v>
      </c>
      <c r="AE357" s="64" t="str">
        <f t="shared" si="315"/>
        <v>Y</v>
      </c>
      <c r="AF357" s="87">
        <f t="shared" si="316"/>
        <v>54</v>
      </c>
      <c r="AG357" s="93" t="str">
        <f t="shared" si="317"/>
        <v>L</v>
      </c>
      <c r="AH357" s="64" t="str">
        <f t="shared" si="318"/>
        <v>3/4</v>
      </c>
      <c r="AI357" s="64">
        <f t="shared" si="319"/>
        <v>3</v>
      </c>
      <c r="AJ357" s="82">
        <f t="shared" si="320"/>
        <v>4</v>
      </c>
      <c r="AK357" s="82">
        <f t="shared" si="321"/>
        <v>0</v>
      </c>
      <c r="AL357" s="83">
        <f t="shared" si="322"/>
        <v>44</v>
      </c>
      <c r="AM357" s="64" t="str">
        <f t="shared" si="323"/>
        <v>N</v>
      </c>
      <c r="AN357" s="81">
        <f t="shared" si="324"/>
        <v>8</v>
      </c>
      <c r="AO357" s="81">
        <f t="shared" si="325"/>
        <v>0</v>
      </c>
      <c r="AP357" s="85">
        <f t="shared" si="326"/>
        <v>-174</v>
      </c>
      <c r="AQ357" s="64" t="str">
        <f t="shared" si="327"/>
        <v>Y</v>
      </c>
      <c r="AR357" s="87">
        <f t="shared" si="328"/>
        <v>66</v>
      </c>
      <c r="AS357" s="93" t="str">
        <f t="shared" si="329"/>
        <v>L</v>
      </c>
      <c r="AT357" s="64" t="str">
        <f t="shared" si="330"/>
        <v>3/4</v>
      </c>
      <c r="AU357" s="64">
        <f t="shared" si="331"/>
        <v>3</v>
      </c>
      <c r="AV357" s="82">
        <f t="shared" si="332"/>
        <v>8</v>
      </c>
      <c r="AW357" s="82">
        <f t="shared" si="333"/>
        <v>0</v>
      </c>
      <c r="AX357" s="83">
        <f t="shared" si="334"/>
        <v>-24</v>
      </c>
      <c r="AY357" s="64" t="str">
        <f t="shared" si="335"/>
        <v>Y</v>
      </c>
      <c r="AZ357" s="81">
        <f t="shared" si="336"/>
        <v>8</v>
      </c>
      <c r="BA357" s="81">
        <f t="shared" si="337"/>
        <v>0</v>
      </c>
      <c r="BB357" s="85">
        <f t="shared" si="338"/>
        <v>-60</v>
      </c>
      <c r="BC357" s="64" t="str">
        <f t="shared" si="339"/>
        <v>Y</v>
      </c>
      <c r="BD357" s="87">
        <f t="shared" si="340"/>
        <v>52</v>
      </c>
    </row>
    <row r="358" spans="1:56">
      <c r="A358" s="197">
        <f t="shared" si="342"/>
        <v>348</v>
      </c>
      <c r="B358" s="198">
        <f>Data!B358</f>
        <v>6</v>
      </c>
      <c r="D358" s="73">
        <f t="shared" si="341"/>
        <v>1</v>
      </c>
      <c r="F358" s="86">
        <f t="shared" si="343"/>
        <v>6</v>
      </c>
      <c r="G358" s="86" t="str">
        <f t="shared" si="291"/>
        <v xml:space="preserve"> </v>
      </c>
      <c r="H358" s="64" t="str">
        <f t="shared" si="292"/>
        <v>N</v>
      </c>
      <c r="I358" s="64" t="str">
        <f t="shared" si="293"/>
        <v xml:space="preserve"> </v>
      </c>
      <c r="J358" s="64" t="str">
        <f t="shared" si="294"/>
        <v xml:space="preserve"> </v>
      </c>
      <c r="K358" s="82" t="str">
        <f t="shared" si="295"/>
        <v>0</v>
      </c>
      <c r="L358" s="82">
        <f t="shared" si="296"/>
        <v>0</v>
      </c>
      <c r="M358" s="83">
        <f t="shared" si="297"/>
        <v>62</v>
      </c>
      <c r="N358" s="64" t="str">
        <f t="shared" si="298"/>
        <v>N</v>
      </c>
      <c r="O358" s="81" t="str">
        <f t="shared" si="299"/>
        <v>0</v>
      </c>
      <c r="P358" s="81">
        <f t="shared" si="300"/>
        <v>0</v>
      </c>
      <c r="Q358" s="85">
        <f t="shared" si="301"/>
        <v>24</v>
      </c>
      <c r="R358" s="64" t="str">
        <f t="shared" si="302"/>
        <v>N</v>
      </c>
      <c r="S358" s="87">
        <f t="shared" si="303"/>
        <v>56</v>
      </c>
      <c r="T358" s="86" t="str">
        <f t="shared" si="304"/>
        <v xml:space="preserve"> </v>
      </c>
      <c r="U358" s="64" t="str">
        <f t="shared" si="305"/>
        <v>N</v>
      </c>
      <c r="V358" s="64" t="str">
        <f t="shared" si="306"/>
        <v xml:space="preserve"> </v>
      </c>
      <c r="W358" s="64" t="str">
        <f t="shared" si="307"/>
        <v xml:space="preserve"> </v>
      </c>
      <c r="X358" s="82" t="str">
        <f t="shared" si="308"/>
        <v>0</v>
      </c>
      <c r="Y358" s="82">
        <f t="shared" si="309"/>
        <v>0</v>
      </c>
      <c r="Z358" s="83">
        <f t="shared" si="310"/>
        <v>-64</v>
      </c>
      <c r="AA358" s="64" t="str">
        <f t="shared" si="311"/>
        <v>Y</v>
      </c>
      <c r="AB358" s="81" t="str">
        <f t="shared" si="312"/>
        <v>0</v>
      </c>
      <c r="AC358" s="81">
        <f t="shared" si="313"/>
        <v>0</v>
      </c>
      <c r="AD358" s="85">
        <f t="shared" si="314"/>
        <v>-64</v>
      </c>
      <c r="AE358" s="64" t="str">
        <f t="shared" si="315"/>
        <v>Y</v>
      </c>
      <c r="AF358" s="87">
        <f t="shared" si="316"/>
        <v>54</v>
      </c>
      <c r="AG358" s="93" t="str">
        <f t="shared" si="317"/>
        <v>W</v>
      </c>
      <c r="AH358" s="64" t="str">
        <f t="shared" si="318"/>
        <v>1/6</v>
      </c>
      <c r="AI358" s="64">
        <f t="shared" si="319"/>
        <v>1</v>
      </c>
      <c r="AJ358" s="82">
        <f t="shared" si="320"/>
        <v>2</v>
      </c>
      <c r="AK358" s="82">
        <f t="shared" si="321"/>
        <v>12</v>
      </c>
      <c r="AL358" s="83">
        <f t="shared" si="322"/>
        <v>54</v>
      </c>
      <c r="AM358" s="64" t="str">
        <f t="shared" si="323"/>
        <v>N</v>
      </c>
      <c r="AN358" s="81">
        <f t="shared" si="324"/>
        <v>8</v>
      </c>
      <c r="AO358" s="81">
        <f t="shared" si="325"/>
        <v>24</v>
      </c>
      <c r="AP358" s="85">
        <f t="shared" si="326"/>
        <v>-158</v>
      </c>
      <c r="AQ358" s="64" t="str">
        <f t="shared" si="327"/>
        <v>Y</v>
      </c>
      <c r="AR358" s="87">
        <f t="shared" si="328"/>
        <v>66</v>
      </c>
      <c r="AS358" s="93" t="str">
        <f t="shared" si="329"/>
        <v>W</v>
      </c>
      <c r="AT358" s="64" t="str">
        <f t="shared" si="330"/>
        <v>1/6</v>
      </c>
      <c r="AU358" s="64">
        <f t="shared" si="331"/>
        <v>1</v>
      </c>
      <c r="AV358" s="82">
        <f t="shared" si="332"/>
        <v>8</v>
      </c>
      <c r="AW358" s="82">
        <f t="shared" si="333"/>
        <v>24</v>
      </c>
      <c r="AX358" s="83">
        <f t="shared" si="334"/>
        <v>-8</v>
      </c>
      <c r="AY358" s="64" t="str">
        <f t="shared" si="335"/>
        <v>Y</v>
      </c>
      <c r="AZ358" s="81">
        <f t="shared" si="336"/>
        <v>8</v>
      </c>
      <c r="BA358" s="81">
        <f t="shared" si="337"/>
        <v>24</v>
      </c>
      <c r="BB358" s="85">
        <f t="shared" si="338"/>
        <v>-44</v>
      </c>
      <c r="BC358" s="64" t="str">
        <f t="shared" si="339"/>
        <v>Y</v>
      </c>
      <c r="BD358" s="87">
        <f t="shared" si="340"/>
        <v>52</v>
      </c>
    </row>
    <row r="359" spans="1:56">
      <c r="A359" s="197">
        <f t="shared" si="342"/>
        <v>349</v>
      </c>
      <c r="B359" s="198">
        <f>Data!B359</f>
        <v>19</v>
      </c>
      <c r="D359" s="73">
        <f t="shared" si="341"/>
        <v>4</v>
      </c>
      <c r="F359" s="86">
        <f t="shared" si="343"/>
        <v>1</v>
      </c>
      <c r="G359" s="86" t="str">
        <f t="shared" si="291"/>
        <v xml:space="preserve"> </v>
      </c>
      <c r="H359" s="64" t="str">
        <f t="shared" si="292"/>
        <v>Y</v>
      </c>
      <c r="I359" s="64" t="str">
        <f t="shared" si="293"/>
        <v>1/6</v>
      </c>
      <c r="J359" s="64">
        <f t="shared" si="294"/>
        <v>1</v>
      </c>
      <c r="K359" s="82">
        <f t="shared" si="295"/>
        <v>2</v>
      </c>
      <c r="L359" s="82">
        <f t="shared" si="296"/>
        <v>0</v>
      </c>
      <c r="M359" s="83">
        <f t="shared" si="297"/>
        <v>60</v>
      </c>
      <c r="N359" s="64" t="str">
        <f t="shared" si="298"/>
        <v>N</v>
      </c>
      <c r="O359" s="81">
        <f t="shared" si="299"/>
        <v>2</v>
      </c>
      <c r="P359" s="81">
        <f t="shared" si="300"/>
        <v>0</v>
      </c>
      <c r="Q359" s="85">
        <f t="shared" si="301"/>
        <v>22</v>
      </c>
      <c r="R359" s="64" t="str">
        <f t="shared" si="302"/>
        <v>N</v>
      </c>
      <c r="S359" s="87">
        <f t="shared" si="303"/>
        <v>56</v>
      </c>
      <c r="T359" s="86" t="str">
        <f t="shared" si="304"/>
        <v xml:space="preserve"> </v>
      </c>
      <c r="U359" s="64" t="str">
        <f t="shared" si="305"/>
        <v>Y</v>
      </c>
      <c r="V359" s="64" t="str">
        <f t="shared" si="306"/>
        <v>1/6</v>
      </c>
      <c r="W359" s="64">
        <f t="shared" si="307"/>
        <v>1</v>
      </c>
      <c r="X359" s="82">
        <f t="shared" si="308"/>
        <v>8</v>
      </c>
      <c r="Y359" s="82">
        <f t="shared" si="309"/>
        <v>0</v>
      </c>
      <c r="Z359" s="83">
        <f t="shared" si="310"/>
        <v>-72</v>
      </c>
      <c r="AA359" s="64" t="str">
        <f t="shared" si="311"/>
        <v>Y</v>
      </c>
      <c r="AB359" s="81">
        <f t="shared" si="312"/>
        <v>8</v>
      </c>
      <c r="AC359" s="81">
        <f t="shared" si="313"/>
        <v>0</v>
      </c>
      <c r="AD359" s="85">
        <f t="shared" si="314"/>
        <v>-72</v>
      </c>
      <c r="AE359" s="64" t="str">
        <f t="shared" si="315"/>
        <v>Y</v>
      </c>
      <c r="AF359" s="87">
        <f t="shared" si="316"/>
        <v>54</v>
      </c>
      <c r="AG359" s="93" t="str">
        <f t="shared" si="317"/>
        <v>W</v>
      </c>
      <c r="AH359" s="64" t="str">
        <f t="shared" si="318"/>
        <v>1/6</v>
      </c>
      <c r="AI359" s="64">
        <f t="shared" si="319"/>
        <v>1</v>
      </c>
      <c r="AJ359" s="82">
        <f t="shared" si="320"/>
        <v>2</v>
      </c>
      <c r="AK359" s="82">
        <f t="shared" si="321"/>
        <v>6</v>
      </c>
      <c r="AL359" s="83">
        <f t="shared" si="322"/>
        <v>58</v>
      </c>
      <c r="AM359" s="64" t="str">
        <f t="shared" si="323"/>
        <v>N</v>
      </c>
      <c r="AN359" s="81">
        <f t="shared" si="324"/>
        <v>8</v>
      </c>
      <c r="AO359" s="81">
        <f t="shared" si="325"/>
        <v>24</v>
      </c>
      <c r="AP359" s="85">
        <f t="shared" si="326"/>
        <v>-142</v>
      </c>
      <c r="AQ359" s="64" t="str">
        <f t="shared" si="327"/>
        <v>Y</v>
      </c>
      <c r="AR359" s="87">
        <f t="shared" si="328"/>
        <v>66</v>
      </c>
      <c r="AS359" s="93" t="str">
        <f t="shared" si="329"/>
        <v>W</v>
      </c>
      <c r="AT359" s="64" t="str">
        <f t="shared" si="330"/>
        <v>1/6</v>
      </c>
      <c r="AU359" s="64">
        <f t="shared" si="331"/>
        <v>1</v>
      </c>
      <c r="AV359" s="82">
        <f t="shared" si="332"/>
        <v>8</v>
      </c>
      <c r="AW359" s="82">
        <f t="shared" si="333"/>
        <v>24</v>
      </c>
      <c r="AX359" s="83">
        <f t="shared" si="334"/>
        <v>8</v>
      </c>
      <c r="AY359" s="64" t="str">
        <f t="shared" si="335"/>
        <v>N</v>
      </c>
      <c r="AZ359" s="81">
        <f t="shared" si="336"/>
        <v>8</v>
      </c>
      <c r="BA359" s="81">
        <f t="shared" si="337"/>
        <v>24</v>
      </c>
      <c r="BB359" s="85">
        <f t="shared" si="338"/>
        <v>-28</v>
      </c>
      <c r="BC359" s="64" t="str">
        <f t="shared" si="339"/>
        <v>Y</v>
      </c>
      <c r="BD359" s="87">
        <f t="shared" si="340"/>
        <v>52</v>
      </c>
    </row>
    <row r="360" spans="1:56">
      <c r="A360" s="197">
        <f t="shared" si="342"/>
        <v>350</v>
      </c>
      <c r="B360" s="198">
        <f>Data!B360</f>
        <v>0</v>
      </c>
      <c r="D360" s="73">
        <f t="shared" si="341"/>
        <v>0</v>
      </c>
      <c r="F360" s="86">
        <f t="shared" si="343"/>
        <v>2</v>
      </c>
      <c r="G360" s="86" t="str">
        <f t="shared" si="291"/>
        <v>L</v>
      </c>
      <c r="H360" s="64" t="str">
        <f t="shared" si="292"/>
        <v>Y</v>
      </c>
      <c r="I360" s="64" t="str">
        <f t="shared" si="293"/>
        <v>2/5</v>
      </c>
      <c r="J360" s="64">
        <f t="shared" si="294"/>
        <v>2</v>
      </c>
      <c r="K360" s="82">
        <f t="shared" si="295"/>
        <v>2</v>
      </c>
      <c r="L360" s="82">
        <f t="shared" si="296"/>
        <v>0</v>
      </c>
      <c r="M360" s="83">
        <f t="shared" si="297"/>
        <v>58</v>
      </c>
      <c r="N360" s="64" t="str">
        <f t="shared" si="298"/>
        <v>N</v>
      </c>
      <c r="O360" s="81">
        <f t="shared" si="299"/>
        <v>2</v>
      </c>
      <c r="P360" s="81">
        <f t="shared" si="300"/>
        <v>0</v>
      </c>
      <c r="Q360" s="85">
        <f t="shared" si="301"/>
        <v>20</v>
      </c>
      <c r="R360" s="64" t="str">
        <f t="shared" si="302"/>
        <v>N</v>
      </c>
      <c r="S360" s="87">
        <f t="shared" si="303"/>
        <v>56</v>
      </c>
      <c r="T360" s="86" t="str">
        <f t="shared" si="304"/>
        <v>L</v>
      </c>
      <c r="U360" s="64" t="str">
        <f t="shared" si="305"/>
        <v>Y</v>
      </c>
      <c r="V360" s="64" t="str">
        <f t="shared" si="306"/>
        <v>2/5</v>
      </c>
      <c r="W360" s="64">
        <f t="shared" si="307"/>
        <v>2</v>
      </c>
      <c r="X360" s="82">
        <f t="shared" si="308"/>
        <v>8</v>
      </c>
      <c r="Y360" s="82">
        <f t="shared" si="309"/>
        <v>0</v>
      </c>
      <c r="Z360" s="83">
        <f t="shared" si="310"/>
        <v>-80</v>
      </c>
      <c r="AA360" s="64" t="str">
        <f t="shared" si="311"/>
        <v>Y</v>
      </c>
      <c r="AB360" s="81">
        <f t="shared" si="312"/>
        <v>8</v>
      </c>
      <c r="AC360" s="81">
        <f t="shared" si="313"/>
        <v>0</v>
      </c>
      <c r="AD360" s="85">
        <f t="shared" si="314"/>
        <v>-80</v>
      </c>
      <c r="AE360" s="64" t="str">
        <f t="shared" si="315"/>
        <v>Y</v>
      </c>
      <c r="AF360" s="87">
        <f t="shared" si="316"/>
        <v>54</v>
      </c>
      <c r="AG360" s="93" t="str">
        <f t="shared" si="317"/>
        <v>L</v>
      </c>
      <c r="AH360" s="64" t="str">
        <f t="shared" si="318"/>
        <v>2/5</v>
      </c>
      <c r="AI360" s="64">
        <f t="shared" si="319"/>
        <v>2</v>
      </c>
      <c r="AJ360" s="82">
        <f t="shared" si="320"/>
        <v>2</v>
      </c>
      <c r="AK360" s="82">
        <f t="shared" si="321"/>
        <v>0</v>
      </c>
      <c r="AL360" s="83">
        <f t="shared" si="322"/>
        <v>56</v>
      </c>
      <c r="AM360" s="64" t="str">
        <f t="shared" si="323"/>
        <v>N</v>
      </c>
      <c r="AN360" s="81">
        <f t="shared" si="324"/>
        <v>8</v>
      </c>
      <c r="AO360" s="81">
        <f t="shared" si="325"/>
        <v>0</v>
      </c>
      <c r="AP360" s="85">
        <f t="shared" si="326"/>
        <v>-150</v>
      </c>
      <c r="AQ360" s="64" t="str">
        <f t="shared" si="327"/>
        <v>Y</v>
      </c>
      <c r="AR360" s="87">
        <f t="shared" si="328"/>
        <v>66</v>
      </c>
      <c r="AS360" s="93" t="str">
        <f t="shared" si="329"/>
        <v>L</v>
      </c>
      <c r="AT360" s="64" t="str">
        <f t="shared" si="330"/>
        <v>2/5</v>
      </c>
      <c r="AU360" s="64">
        <f t="shared" si="331"/>
        <v>2</v>
      </c>
      <c r="AV360" s="82">
        <f t="shared" si="332"/>
        <v>2</v>
      </c>
      <c r="AW360" s="82">
        <f t="shared" si="333"/>
        <v>0</v>
      </c>
      <c r="AX360" s="83">
        <f t="shared" si="334"/>
        <v>6</v>
      </c>
      <c r="AY360" s="64" t="str">
        <f t="shared" si="335"/>
        <v>N</v>
      </c>
      <c r="AZ360" s="81">
        <f t="shared" si="336"/>
        <v>8</v>
      </c>
      <c r="BA360" s="81">
        <f t="shared" si="337"/>
        <v>0</v>
      </c>
      <c r="BB360" s="85">
        <f t="shared" si="338"/>
        <v>-36</v>
      </c>
      <c r="BC360" s="64" t="str">
        <f t="shared" si="339"/>
        <v>Y</v>
      </c>
      <c r="BD360" s="87">
        <f t="shared" si="340"/>
        <v>52</v>
      </c>
    </row>
    <row r="361" spans="1:56">
      <c r="A361" s="197">
        <f t="shared" si="342"/>
        <v>351</v>
      </c>
      <c r="B361" s="198">
        <f>Data!B361</f>
        <v>33</v>
      </c>
      <c r="D361" s="73">
        <f t="shared" si="341"/>
        <v>6</v>
      </c>
      <c r="F361" s="86">
        <f t="shared" si="343"/>
        <v>3</v>
      </c>
      <c r="G361" s="86" t="str">
        <f t="shared" si="291"/>
        <v>L</v>
      </c>
      <c r="H361" s="64" t="str">
        <f t="shared" si="292"/>
        <v>Y</v>
      </c>
      <c r="I361" s="64" t="str">
        <f t="shared" si="293"/>
        <v>3/4</v>
      </c>
      <c r="J361" s="64">
        <f t="shared" si="294"/>
        <v>3</v>
      </c>
      <c r="K361" s="82">
        <f t="shared" si="295"/>
        <v>4</v>
      </c>
      <c r="L361" s="82">
        <f t="shared" si="296"/>
        <v>0</v>
      </c>
      <c r="M361" s="83">
        <f t="shared" si="297"/>
        <v>54</v>
      </c>
      <c r="N361" s="64" t="str">
        <f t="shared" si="298"/>
        <v>N</v>
      </c>
      <c r="O361" s="81">
        <f t="shared" si="299"/>
        <v>4</v>
      </c>
      <c r="P361" s="81">
        <f t="shared" si="300"/>
        <v>0</v>
      </c>
      <c r="Q361" s="85">
        <f t="shared" si="301"/>
        <v>16</v>
      </c>
      <c r="R361" s="64" t="str">
        <f t="shared" si="302"/>
        <v>N</v>
      </c>
      <c r="S361" s="87">
        <f t="shared" si="303"/>
        <v>56</v>
      </c>
      <c r="T361" s="86" t="str">
        <f t="shared" si="304"/>
        <v>L</v>
      </c>
      <c r="U361" s="64" t="str">
        <f t="shared" si="305"/>
        <v>Y</v>
      </c>
      <c r="V361" s="64" t="str">
        <f t="shared" si="306"/>
        <v>3/4</v>
      </c>
      <c r="W361" s="64">
        <f t="shared" si="307"/>
        <v>3</v>
      </c>
      <c r="X361" s="82">
        <f t="shared" si="308"/>
        <v>8</v>
      </c>
      <c r="Y361" s="82">
        <f t="shared" si="309"/>
        <v>0</v>
      </c>
      <c r="Z361" s="83">
        <f t="shared" si="310"/>
        <v>-88</v>
      </c>
      <c r="AA361" s="64" t="str">
        <f t="shared" si="311"/>
        <v>Y</v>
      </c>
      <c r="AB361" s="81">
        <f t="shared" si="312"/>
        <v>8</v>
      </c>
      <c r="AC361" s="81">
        <f t="shared" si="313"/>
        <v>0</v>
      </c>
      <c r="AD361" s="85">
        <f t="shared" si="314"/>
        <v>-88</v>
      </c>
      <c r="AE361" s="64" t="str">
        <f t="shared" si="315"/>
        <v>Y</v>
      </c>
      <c r="AF361" s="87">
        <f t="shared" si="316"/>
        <v>54</v>
      </c>
      <c r="AG361" s="93" t="str">
        <f t="shared" si="317"/>
        <v>L</v>
      </c>
      <c r="AH361" s="64" t="str">
        <f t="shared" si="318"/>
        <v>3/4</v>
      </c>
      <c r="AI361" s="64">
        <f t="shared" si="319"/>
        <v>3</v>
      </c>
      <c r="AJ361" s="82">
        <f t="shared" si="320"/>
        <v>4</v>
      </c>
      <c r="AK361" s="82">
        <f t="shared" si="321"/>
        <v>0</v>
      </c>
      <c r="AL361" s="83">
        <f t="shared" si="322"/>
        <v>52</v>
      </c>
      <c r="AM361" s="64" t="str">
        <f t="shared" si="323"/>
        <v>N</v>
      </c>
      <c r="AN361" s="81">
        <f t="shared" si="324"/>
        <v>8</v>
      </c>
      <c r="AO361" s="81">
        <f t="shared" si="325"/>
        <v>0</v>
      </c>
      <c r="AP361" s="85">
        <f t="shared" si="326"/>
        <v>-158</v>
      </c>
      <c r="AQ361" s="64" t="str">
        <f t="shared" si="327"/>
        <v>Y</v>
      </c>
      <c r="AR361" s="87">
        <f t="shared" si="328"/>
        <v>66</v>
      </c>
      <c r="AS361" s="93" t="str">
        <f t="shared" si="329"/>
        <v>L</v>
      </c>
      <c r="AT361" s="64" t="str">
        <f t="shared" si="330"/>
        <v>3/4</v>
      </c>
      <c r="AU361" s="64">
        <f t="shared" si="331"/>
        <v>3</v>
      </c>
      <c r="AV361" s="82">
        <f t="shared" si="332"/>
        <v>4</v>
      </c>
      <c r="AW361" s="82">
        <f t="shared" si="333"/>
        <v>0</v>
      </c>
      <c r="AX361" s="83">
        <f t="shared" si="334"/>
        <v>2</v>
      </c>
      <c r="AY361" s="64" t="str">
        <f t="shared" si="335"/>
        <v>N</v>
      </c>
      <c r="AZ361" s="81">
        <f t="shared" si="336"/>
        <v>8</v>
      </c>
      <c r="BA361" s="81">
        <f t="shared" si="337"/>
        <v>0</v>
      </c>
      <c r="BB361" s="85">
        <f t="shared" si="338"/>
        <v>-44</v>
      </c>
      <c r="BC361" s="64" t="str">
        <f t="shared" si="339"/>
        <v>Y</v>
      </c>
      <c r="BD361" s="87">
        <f t="shared" si="340"/>
        <v>52</v>
      </c>
    </row>
    <row r="362" spans="1:56">
      <c r="A362" s="197">
        <f t="shared" si="342"/>
        <v>352</v>
      </c>
      <c r="B362" s="198">
        <f>Data!B362</f>
        <v>2</v>
      </c>
      <c r="D362" s="73">
        <f t="shared" si="341"/>
        <v>1</v>
      </c>
      <c r="F362" s="86">
        <f t="shared" si="343"/>
        <v>4</v>
      </c>
      <c r="G362" s="86" t="str">
        <f t="shared" si="291"/>
        <v>L</v>
      </c>
      <c r="H362" s="64" t="str">
        <f t="shared" si="292"/>
        <v>Y</v>
      </c>
      <c r="I362" s="64" t="str">
        <f t="shared" si="293"/>
        <v>4/3</v>
      </c>
      <c r="J362" s="64">
        <f t="shared" si="294"/>
        <v>4</v>
      </c>
      <c r="K362" s="82">
        <f t="shared" si="295"/>
        <v>6</v>
      </c>
      <c r="L362" s="82">
        <f t="shared" si="296"/>
        <v>0</v>
      </c>
      <c r="M362" s="83">
        <f t="shared" si="297"/>
        <v>48</v>
      </c>
      <c r="N362" s="64" t="str">
        <f t="shared" si="298"/>
        <v>N</v>
      </c>
      <c r="O362" s="81">
        <f t="shared" si="299"/>
        <v>6</v>
      </c>
      <c r="P362" s="81">
        <f t="shared" si="300"/>
        <v>0</v>
      </c>
      <c r="Q362" s="85">
        <f t="shared" si="301"/>
        <v>10</v>
      </c>
      <c r="R362" s="64" t="str">
        <f t="shared" si="302"/>
        <v>N</v>
      </c>
      <c r="S362" s="87">
        <f t="shared" si="303"/>
        <v>56</v>
      </c>
      <c r="T362" s="86" t="str">
        <f t="shared" si="304"/>
        <v>L</v>
      </c>
      <c r="U362" s="64" t="str">
        <f t="shared" si="305"/>
        <v>Y</v>
      </c>
      <c r="V362" s="64" t="str">
        <f t="shared" si="306"/>
        <v>1/6</v>
      </c>
      <c r="W362" s="64">
        <f t="shared" si="307"/>
        <v>4</v>
      </c>
      <c r="X362" s="82">
        <f t="shared" si="308"/>
        <v>8</v>
      </c>
      <c r="Y362" s="82">
        <f t="shared" si="309"/>
        <v>0</v>
      </c>
      <c r="Z362" s="83">
        <f t="shared" si="310"/>
        <v>-96</v>
      </c>
      <c r="AA362" s="64" t="str">
        <f t="shared" si="311"/>
        <v>Y</v>
      </c>
      <c r="AB362" s="81">
        <f t="shared" si="312"/>
        <v>8</v>
      </c>
      <c r="AC362" s="81">
        <f t="shared" si="313"/>
        <v>0</v>
      </c>
      <c r="AD362" s="85">
        <f t="shared" si="314"/>
        <v>-96</v>
      </c>
      <c r="AE362" s="64" t="str">
        <f t="shared" si="315"/>
        <v>Y</v>
      </c>
      <c r="AF362" s="87">
        <f t="shared" si="316"/>
        <v>54</v>
      </c>
      <c r="AG362" s="93" t="str">
        <f t="shared" si="317"/>
        <v>L</v>
      </c>
      <c r="AH362" s="64" t="str">
        <f t="shared" si="318"/>
        <v>3/4</v>
      </c>
      <c r="AI362" s="64">
        <f t="shared" si="319"/>
        <v>4</v>
      </c>
      <c r="AJ362" s="82">
        <f t="shared" si="320"/>
        <v>6</v>
      </c>
      <c r="AK362" s="82">
        <f t="shared" si="321"/>
        <v>0</v>
      </c>
      <c r="AL362" s="83">
        <f t="shared" si="322"/>
        <v>46</v>
      </c>
      <c r="AM362" s="64" t="str">
        <f t="shared" si="323"/>
        <v>N</v>
      </c>
      <c r="AN362" s="81">
        <f t="shared" si="324"/>
        <v>8</v>
      </c>
      <c r="AO362" s="81">
        <f t="shared" si="325"/>
        <v>0</v>
      </c>
      <c r="AP362" s="85">
        <f t="shared" si="326"/>
        <v>-166</v>
      </c>
      <c r="AQ362" s="64" t="str">
        <f t="shared" si="327"/>
        <v>Y</v>
      </c>
      <c r="AR362" s="87">
        <f t="shared" si="328"/>
        <v>66</v>
      </c>
      <c r="AS362" s="93" t="str">
        <f t="shared" si="329"/>
        <v>L</v>
      </c>
      <c r="AT362" s="64" t="str">
        <f t="shared" si="330"/>
        <v>1/6</v>
      </c>
      <c r="AU362" s="64">
        <f t="shared" si="331"/>
        <v>4</v>
      </c>
      <c r="AV362" s="82">
        <f t="shared" si="332"/>
        <v>6</v>
      </c>
      <c r="AW362" s="82">
        <f t="shared" si="333"/>
        <v>0</v>
      </c>
      <c r="AX362" s="83">
        <f t="shared" si="334"/>
        <v>-4</v>
      </c>
      <c r="AY362" s="64" t="str">
        <f t="shared" si="335"/>
        <v>N</v>
      </c>
      <c r="AZ362" s="81">
        <f t="shared" si="336"/>
        <v>8</v>
      </c>
      <c r="BA362" s="81">
        <f t="shared" si="337"/>
        <v>0</v>
      </c>
      <c r="BB362" s="85">
        <f t="shared" si="338"/>
        <v>-52</v>
      </c>
      <c r="BC362" s="64" t="str">
        <f t="shared" si="339"/>
        <v>Y</v>
      </c>
      <c r="BD362" s="87">
        <f t="shared" si="340"/>
        <v>52</v>
      </c>
    </row>
    <row r="363" spans="1:56">
      <c r="A363" s="197">
        <f t="shared" si="342"/>
        <v>353</v>
      </c>
      <c r="B363" s="198">
        <f>Data!B363</f>
        <v>14</v>
      </c>
      <c r="D363" s="73">
        <f t="shared" si="341"/>
        <v>3</v>
      </c>
      <c r="F363" s="86">
        <f t="shared" si="343"/>
        <v>5</v>
      </c>
      <c r="G363" s="86" t="str">
        <f t="shared" si="291"/>
        <v>L</v>
      </c>
      <c r="H363" s="64" t="str">
        <f t="shared" si="292"/>
        <v>Y</v>
      </c>
      <c r="I363" s="64" t="str">
        <f t="shared" si="293"/>
        <v>5/2</v>
      </c>
      <c r="J363" s="64">
        <f t="shared" si="294"/>
        <v>5</v>
      </c>
      <c r="K363" s="82">
        <f t="shared" si="295"/>
        <v>8</v>
      </c>
      <c r="L363" s="82">
        <f t="shared" si="296"/>
        <v>0</v>
      </c>
      <c r="M363" s="83">
        <f t="shared" si="297"/>
        <v>40</v>
      </c>
      <c r="N363" s="64" t="str">
        <f t="shared" si="298"/>
        <v>N</v>
      </c>
      <c r="O363" s="81">
        <f t="shared" si="299"/>
        <v>8</v>
      </c>
      <c r="P363" s="81">
        <f t="shared" si="300"/>
        <v>0</v>
      </c>
      <c r="Q363" s="85">
        <f t="shared" si="301"/>
        <v>2</v>
      </c>
      <c r="R363" s="64" t="str">
        <f t="shared" si="302"/>
        <v>N</v>
      </c>
      <c r="S363" s="87">
        <f t="shared" si="303"/>
        <v>56</v>
      </c>
      <c r="T363" s="86" t="str">
        <f t="shared" si="304"/>
        <v>W</v>
      </c>
      <c r="U363" s="64" t="str">
        <f t="shared" si="305"/>
        <v>N</v>
      </c>
      <c r="V363" s="64" t="str">
        <f t="shared" si="306"/>
        <v>2/5</v>
      </c>
      <c r="W363" s="64" t="str">
        <f t="shared" si="307"/>
        <v xml:space="preserve"> </v>
      </c>
      <c r="X363" s="82" t="str">
        <f t="shared" si="308"/>
        <v>0</v>
      </c>
      <c r="Y363" s="82">
        <f t="shared" si="309"/>
        <v>24</v>
      </c>
      <c r="Z363" s="83">
        <f t="shared" si="310"/>
        <v>-72</v>
      </c>
      <c r="AA363" s="64" t="str">
        <f t="shared" si="311"/>
        <v>Y</v>
      </c>
      <c r="AB363" s="81" t="str">
        <f t="shared" si="312"/>
        <v>0</v>
      </c>
      <c r="AC363" s="81">
        <f t="shared" si="313"/>
        <v>24</v>
      </c>
      <c r="AD363" s="85">
        <f t="shared" si="314"/>
        <v>-72</v>
      </c>
      <c r="AE363" s="64" t="str">
        <f t="shared" si="315"/>
        <v>Y</v>
      </c>
      <c r="AF363" s="87">
        <f t="shared" si="316"/>
        <v>54</v>
      </c>
      <c r="AG363" s="93" t="str">
        <f t="shared" si="317"/>
        <v>L</v>
      </c>
      <c r="AH363" s="64" t="str">
        <f t="shared" si="318"/>
        <v>2/5</v>
      </c>
      <c r="AI363" s="64">
        <f t="shared" si="319"/>
        <v>5</v>
      </c>
      <c r="AJ363" s="82">
        <f t="shared" si="320"/>
        <v>8</v>
      </c>
      <c r="AK363" s="82">
        <f t="shared" si="321"/>
        <v>0</v>
      </c>
      <c r="AL363" s="83">
        <f t="shared" si="322"/>
        <v>38</v>
      </c>
      <c r="AM363" s="64" t="str">
        <f t="shared" si="323"/>
        <v>N</v>
      </c>
      <c r="AN363" s="81">
        <f t="shared" si="324"/>
        <v>8</v>
      </c>
      <c r="AO363" s="81">
        <f t="shared" si="325"/>
        <v>0</v>
      </c>
      <c r="AP363" s="85">
        <f t="shared" si="326"/>
        <v>-174</v>
      </c>
      <c r="AQ363" s="64" t="str">
        <f t="shared" si="327"/>
        <v>Y</v>
      </c>
      <c r="AR363" s="87">
        <f t="shared" si="328"/>
        <v>66</v>
      </c>
      <c r="AS363" s="93" t="str">
        <f t="shared" si="329"/>
        <v>W</v>
      </c>
      <c r="AT363" s="64" t="str">
        <f t="shared" si="330"/>
        <v>1/6</v>
      </c>
      <c r="AU363" s="64">
        <f t="shared" si="331"/>
        <v>1</v>
      </c>
      <c r="AV363" s="82">
        <f t="shared" si="332"/>
        <v>2</v>
      </c>
      <c r="AW363" s="82">
        <f t="shared" si="333"/>
        <v>18</v>
      </c>
      <c r="AX363" s="83">
        <f t="shared" si="334"/>
        <v>12</v>
      </c>
      <c r="AY363" s="64" t="str">
        <f t="shared" si="335"/>
        <v>N</v>
      </c>
      <c r="AZ363" s="81">
        <f t="shared" si="336"/>
        <v>8</v>
      </c>
      <c r="BA363" s="81">
        <f t="shared" si="337"/>
        <v>24</v>
      </c>
      <c r="BB363" s="85">
        <f t="shared" si="338"/>
        <v>-36</v>
      </c>
      <c r="BC363" s="64" t="str">
        <f t="shared" si="339"/>
        <v>Y</v>
      </c>
      <c r="BD363" s="87">
        <f t="shared" si="340"/>
        <v>52</v>
      </c>
    </row>
    <row r="364" spans="1:56">
      <c r="A364" s="197">
        <f t="shared" si="342"/>
        <v>354</v>
      </c>
      <c r="B364" s="198">
        <f>Data!B364</f>
        <v>9</v>
      </c>
      <c r="D364" s="73">
        <f t="shared" si="341"/>
        <v>2</v>
      </c>
      <c r="F364" s="86">
        <f t="shared" si="343"/>
        <v>6</v>
      </c>
      <c r="G364" s="86" t="str">
        <f t="shared" si="291"/>
        <v>L</v>
      </c>
      <c r="H364" s="64" t="str">
        <f t="shared" si="292"/>
        <v>Y</v>
      </c>
      <c r="I364" s="64" t="str">
        <f t="shared" si="293"/>
        <v>6/1</v>
      </c>
      <c r="J364" s="64">
        <f t="shared" si="294"/>
        <v>6</v>
      </c>
      <c r="K364" s="82">
        <f t="shared" si="295"/>
        <v>8</v>
      </c>
      <c r="L364" s="82">
        <f t="shared" si="296"/>
        <v>0</v>
      </c>
      <c r="M364" s="83">
        <f t="shared" si="297"/>
        <v>32</v>
      </c>
      <c r="N364" s="64" t="str">
        <f t="shared" si="298"/>
        <v>Y</v>
      </c>
      <c r="O364" s="81">
        <f t="shared" si="299"/>
        <v>8</v>
      </c>
      <c r="P364" s="81">
        <f t="shared" si="300"/>
        <v>0</v>
      </c>
      <c r="Q364" s="85">
        <f t="shared" si="301"/>
        <v>-6</v>
      </c>
      <c r="R364" s="64" t="str">
        <f t="shared" si="302"/>
        <v>Y</v>
      </c>
      <c r="S364" s="87">
        <f t="shared" si="303"/>
        <v>56</v>
      </c>
      <c r="T364" s="86" t="str">
        <f t="shared" si="304"/>
        <v xml:space="preserve"> </v>
      </c>
      <c r="U364" s="64" t="str">
        <f t="shared" si="305"/>
        <v>N</v>
      </c>
      <c r="V364" s="64" t="str">
        <f t="shared" si="306"/>
        <v>3/4</v>
      </c>
      <c r="W364" s="64" t="str">
        <f t="shared" si="307"/>
        <v xml:space="preserve"> </v>
      </c>
      <c r="X364" s="82" t="str">
        <f t="shared" si="308"/>
        <v>0</v>
      </c>
      <c r="Y364" s="82">
        <f t="shared" si="309"/>
        <v>0</v>
      </c>
      <c r="Z364" s="83">
        <f t="shared" si="310"/>
        <v>-72</v>
      </c>
      <c r="AA364" s="64" t="str">
        <f t="shared" si="311"/>
        <v>Y</v>
      </c>
      <c r="AB364" s="81" t="str">
        <f t="shared" si="312"/>
        <v>0</v>
      </c>
      <c r="AC364" s="81">
        <f t="shared" si="313"/>
        <v>0</v>
      </c>
      <c r="AD364" s="85">
        <f t="shared" si="314"/>
        <v>-72</v>
      </c>
      <c r="AE364" s="64" t="str">
        <f t="shared" si="315"/>
        <v>Y</v>
      </c>
      <c r="AF364" s="87">
        <f t="shared" si="316"/>
        <v>54</v>
      </c>
      <c r="AG364" s="93" t="str">
        <f t="shared" si="317"/>
        <v>L</v>
      </c>
      <c r="AH364" s="64" t="str">
        <f t="shared" si="318"/>
        <v>1/6</v>
      </c>
      <c r="AI364" s="64">
        <f t="shared" si="319"/>
        <v>6</v>
      </c>
      <c r="AJ364" s="82">
        <f t="shared" si="320"/>
        <v>8</v>
      </c>
      <c r="AK364" s="82">
        <f t="shared" si="321"/>
        <v>0</v>
      </c>
      <c r="AL364" s="83">
        <f t="shared" si="322"/>
        <v>30</v>
      </c>
      <c r="AM364" s="64" t="str">
        <f t="shared" si="323"/>
        <v>Y</v>
      </c>
      <c r="AN364" s="81">
        <f t="shared" si="324"/>
        <v>8</v>
      </c>
      <c r="AO364" s="81">
        <f t="shared" si="325"/>
        <v>0</v>
      </c>
      <c r="AP364" s="85">
        <f t="shared" si="326"/>
        <v>-182</v>
      </c>
      <c r="AQ364" s="64" t="str">
        <f t="shared" si="327"/>
        <v>Y</v>
      </c>
      <c r="AR364" s="87">
        <f t="shared" si="328"/>
        <v>66</v>
      </c>
      <c r="AS364" s="93" t="str">
        <f t="shared" si="329"/>
        <v>L</v>
      </c>
      <c r="AT364" s="64" t="str">
        <f t="shared" si="330"/>
        <v>2/5</v>
      </c>
      <c r="AU364" s="64">
        <f t="shared" si="331"/>
        <v>2</v>
      </c>
      <c r="AV364" s="82">
        <f t="shared" si="332"/>
        <v>2</v>
      </c>
      <c r="AW364" s="82">
        <f t="shared" si="333"/>
        <v>0</v>
      </c>
      <c r="AX364" s="83">
        <f t="shared" si="334"/>
        <v>10</v>
      </c>
      <c r="AY364" s="64" t="str">
        <f t="shared" si="335"/>
        <v>N</v>
      </c>
      <c r="AZ364" s="81">
        <f t="shared" si="336"/>
        <v>8</v>
      </c>
      <c r="BA364" s="81">
        <f t="shared" si="337"/>
        <v>0</v>
      </c>
      <c r="BB364" s="85">
        <f t="shared" si="338"/>
        <v>-44</v>
      </c>
      <c r="BC364" s="64" t="str">
        <f t="shared" si="339"/>
        <v>Y</v>
      </c>
      <c r="BD364" s="87">
        <f t="shared" si="340"/>
        <v>52</v>
      </c>
    </row>
    <row r="365" spans="1:56">
      <c r="A365" s="197">
        <f t="shared" si="342"/>
        <v>355</v>
      </c>
      <c r="B365" s="198">
        <f>Data!B365</f>
        <v>6</v>
      </c>
      <c r="D365" s="73">
        <f t="shared" si="341"/>
        <v>1</v>
      </c>
      <c r="F365" s="86">
        <f t="shared" si="343"/>
        <v>1</v>
      </c>
      <c r="G365" s="86" t="str">
        <f t="shared" si="291"/>
        <v>L</v>
      </c>
      <c r="H365" s="64" t="str">
        <f t="shared" si="292"/>
        <v>Y</v>
      </c>
      <c r="I365" s="64" t="str">
        <f t="shared" si="293"/>
        <v>1/6</v>
      </c>
      <c r="J365" s="64">
        <f t="shared" si="294"/>
        <v>7</v>
      </c>
      <c r="K365" s="82">
        <f t="shared" si="295"/>
        <v>8</v>
      </c>
      <c r="L365" s="82">
        <f t="shared" si="296"/>
        <v>0</v>
      </c>
      <c r="M365" s="83">
        <f t="shared" si="297"/>
        <v>24</v>
      </c>
      <c r="N365" s="64" t="str">
        <f t="shared" si="298"/>
        <v>N</v>
      </c>
      <c r="O365" s="81">
        <f t="shared" si="299"/>
        <v>8</v>
      </c>
      <c r="P365" s="81">
        <f t="shared" si="300"/>
        <v>0</v>
      </c>
      <c r="Q365" s="85">
        <f t="shared" si="301"/>
        <v>-14</v>
      </c>
      <c r="R365" s="64" t="str">
        <f t="shared" si="302"/>
        <v>Y</v>
      </c>
      <c r="S365" s="87">
        <f t="shared" si="303"/>
        <v>56</v>
      </c>
      <c r="T365" s="86" t="str">
        <f t="shared" si="304"/>
        <v xml:space="preserve"> </v>
      </c>
      <c r="U365" s="64" t="str">
        <f t="shared" si="305"/>
        <v>Y</v>
      </c>
      <c r="V365" s="64" t="str">
        <f t="shared" si="306"/>
        <v>1/6</v>
      </c>
      <c r="W365" s="64">
        <f t="shared" si="307"/>
        <v>1</v>
      </c>
      <c r="X365" s="82">
        <f t="shared" si="308"/>
        <v>8</v>
      </c>
      <c r="Y365" s="82">
        <f t="shared" si="309"/>
        <v>0</v>
      </c>
      <c r="Z365" s="83">
        <f t="shared" si="310"/>
        <v>-80</v>
      </c>
      <c r="AA365" s="64" t="str">
        <f t="shared" si="311"/>
        <v>Y</v>
      </c>
      <c r="AB365" s="81">
        <f t="shared" si="312"/>
        <v>8</v>
      </c>
      <c r="AC365" s="81">
        <f t="shared" si="313"/>
        <v>0</v>
      </c>
      <c r="AD365" s="85">
        <f t="shared" si="314"/>
        <v>-80</v>
      </c>
      <c r="AE365" s="64" t="str">
        <f t="shared" si="315"/>
        <v>Y</v>
      </c>
      <c r="AF365" s="87">
        <f t="shared" si="316"/>
        <v>54</v>
      </c>
      <c r="AG365" s="93" t="str">
        <f t="shared" si="317"/>
        <v>L</v>
      </c>
      <c r="AH365" s="64" t="str">
        <f t="shared" si="318"/>
        <v>1/6</v>
      </c>
      <c r="AI365" s="64">
        <f t="shared" si="319"/>
        <v>7</v>
      </c>
      <c r="AJ365" s="82">
        <f t="shared" si="320"/>
        <v>8</v>
      </c>
      <c r="AK365" s="82">
        <f t="shared" si="321"/>
        <v>0</v>
      </c>
      <c r="AL365" s="83">
        <f t="shared" si="322"/>
        <v>22</v>
      </c>
      <c r="AM365" s="64" t="str">
        <f t="shared" si="323"/>
        <v>N</v>
      </c>
      <c r="AN365" s="81">
        <f t="shared" si="324"/>
        <v>8</v>
      </c>
      <c r="AO365" s="81">
        <f t="shared" si="325"/>
        <v>0</v>
      </c>
      <c r="AP365" s="85">
        <f t="shared" si="326"/>
        <v>-190</v>
      </c>
      <c r="AQ365" s="64" t="str">
        <f t="shared" si="327"/>
        <v>Y</v>
      </c>
      <c r="AR365" s="87">
        <f t="shared" si="328"/>
        <v>66</v>
      </c>
      <c r="AS365" s="93" t="str">
        <f t="shared" si="329"/>
        <v>W</v>
      </c>
      <c r="AT365" s="64" t="str">
        <f t="shared" si="330"/>
        <v>1/6</v>
      </c>
      <c r="AU365" s="64">
        <f t="shared" si="331"/>
        <v>1</v>
      </c>
      <c r="AV365" s="82">
        <f t="shared" si="332"/>
        <v>2</v>
      </c>
      <c r="AW365" s="82">
        <f t="shared" si="333"/>
        <v>6</v>
      </c>
      <c r="AX365" s="83">
        <f t="shared" si="334"/>
        <v>14</v>
      </c>
      <c r="AY365" s="64" t="str">
        <f t="shared" si="335"/>
        <v>N</v>
      </c>
      <c r="AZ365" s="81">
        <f t="shared" si="336"/>
        <v>8</v>
      </c>
      <c r="BA365" s="81">
        <f t="shared" si="337"/>
        <v>24</v>
      </c>
      <c r="BB365" s="85">
        <f t="shared" si="338"/>
        <v>-28</v>
      </c>
      <c r="BC365" s="64" t="str">
        <f t="shared" si="339"/>
        <v>Y</v>
      </c>
      <c r="BD365" s="87">
        <f t="shared" si="340"/>
        <v>52</v>
      </c>
    </row>
    <row r="366" spans="1:56">
      <c r="A366" s="197">
        <f t="shared" si="342"/>
        <v>356</v>
      </c>
      <c r="B366" s="198">
        <f>Data!B366</f>
        <v>15</v>
      </c>
      <c r="D366" s="73">
        <f t="shared" si="341"/>
        <v>3</v>
      </c>
      <c r="F366" s="86">
        <f t="shared" si="343"/>
        <v>2</v>
      </c>
      <c r="G366" s="86" t="str">
        <f t="shared" si="291"/>
        <v>W</v>
      </c>
      <c r="H366" s="64" t="str">
        <f t="shared" si="292"/>
        <v>N</v>
      </c>
      <c r="I366" s="64" t="str">
        <f t="shared" si="293"/>
        <v xml:space="preserve"> </v>
      </c>
      <c r="J366" s="64" t="str">
        <f t="shared" si="294"/>
        <v xml:space="preserve"> </v>
      </c>
      <c r="K366" s="82" t="str">
        <f t="shared" si="295"/>
        <v>0</v>
      </c>
      <c r="L366" s="82">
        <f t="shared" si="296"/>
        <v>24</v>
      </c>
      <c r="M366" s="83">
        <f t="shared" si="297"/>
        <v>48</v>
      </c>
      <c r="N366" s="64" t="str">
        <f t="shared" si="298"/>
        <v>N</v>
      </c>
      <c r="O366" s="81" t="str">
        <f t="shared" si="299"/>
        <v>0</v>
      </c>
      <c r="P366" s="81">
        <f t="shared" si="300"/>
        <v>24</v>
      </c>
      <c r="Q366" s="85">
        <f t="shared" si="301"/>
        <v>10</v>
      </c>
      <c r="R366" s="64" t="str">
        <f t="shared" si="302"/>
        <v>Y</v>
      </c>
      <c r="S366" s="87">
        <f t="shared" si="303"/>
        <v>56</v>
      </c>
      <c r="T366" s="86" t="str">
        <f t="shared" si="304"/>
        <v>W</v>
      </c>
      <c r="U366" s="64" t="str">
        <f t="shared" si="305"/>
        <v>N</v>
      </c>
      <c r="V366" s="64" t="str">
        <f t="shared" si="306"/>
        <v xml:space="preserve"> </v>
      </c>
      <c r="W366" s="64" t="str">
        <f t="shared" si="307"/>
        <v xml:space="preserve"> </v>
      </c>
      <c r="X366" s="82" t="str">
        <f t="shared" si="308"/>
        <v>0</v>
      </c>
      <c r="Y366" s="82">
        <f t="shared" si="309"/>
        <v>24</v>
      </c>
      <c r="Z366" s="83">
        <f t="shared" si="310"/>
        <v>-56</v>
      </c>
      <c r="AA366" s="64" t="str">
        <f t="shared" si="311"/>
        <v>Y</v>
      </c>
      <c r="AB366" s="81" t="str">
        <f t="shared" si="312"/>
        <v>0</v>
      </c>
      <c r="AC366" s="81">
        <f t="shared" si="313"/>
        <v>24</v>
      </c>
      <c r="AD366" s="85">
        <f t="shared" si="314"/>
        <v>-56</v>
      </c>
      <c r="AE366" s="64" t="str">
        <f t="shared" si="315"/>
        <v>Y</v>
      </c>
      <c r="AF366" s="87">
        <f t="shared" si="316"/>
        <v>54</v>
      </c>
      <c r="AG366" s="93" t="str">
        <f t="shared" si="317"/>
        <v>W</v>
      </c>
      <c r="AH366" s="64" t="str">
        <f t="shared" si="318"/>
        <v>1/6</v>
      </c>
      <c r="AI366" s="64">
        <f t="shared" si="319"/>
        <v>1</v>
      </c>
      <c r="AJ366" s="82">
        <f t="shared" si="320"/>
        <v>2</v>
      </c>
      <c r="AK366" s="82">
        <f t="shared" si="321"/>
        <v>24</v>
      </c>
      <c r="AL366" s="83">
        <f t="shared" si="322"/>
        <v>44</v>
      </c>
      <c r="AM366" s="64" t="str">
        <f t="shared" si="323"/>
        <v>N</v>
      </c>
      <c r="AN366" s="81">
        <f t="shared" si="324"/>
        <v>8</v>
      </c>
      <c r="AO366" s="81">
        <f t="shared" si="325"/>
        <v>24</v>
      </c>
      <c r="AP366" s="85">
        <f t="shared" si="326"/>
        <v>-174</v>
      </c>
      <c r="AQ366" s="64" t="str">
        <f t="shared" si="327"/>
        <v>Y</v>
      </c>
      <c r="AR366" s="87">
        <f t="shared" si="328"/>
        <v>66</v>
      </c>
      <c r="AS366" s="93" t="str">
        <f t="shared" si="329"/>
        <v>W</v>
      </c>
      <c r="AT366" s="64" t="str">
        <f t="shared" si="330"/>
        <v>1/6</v>
      </c>
      <c r="AU366" s="64">
        <f t="shared" si="331"/>
        <v>1</v>
      </c>
      <c r="AV366" s="82">
        <f t="shared" si="332"/>
        <v>2</v>
      </c>
      <c r="AW366" s="82">
        <f t="shared" si="333"/>
        <v>6</v>
      </c>
      <c r="AX366" s="83">
        <f t="shared" si="334"/>
        <v>18</v>
      </c>
      <c r="AY366" s="64" t="str">
        <f t="shared" si="335"/>
        <v>N</v>
      </c>
      <c r="AZ366" s="81">
        <f t="shared" si="336"/>
        <v>8</v>
      </c>
      <c r="BA366" s="81">
        <f t="shared" si="337"/>
        <v>24</v>
      </c>
      <c r="BB366" s="85">
        <f t="shared" si="338"/>
        <v>-12</v>
      </c>
      <c r="BC366" s="64" t="str">
        <f t="shared" si="339"/>
        <v>Y</v>
      </c>
      <c r="BD366" s="87">
        <f t="shared" si="340"/>
        <v>52</v>
      </c>
    </row>
    <row r="367" spans="1:56">
      <c r="A367" s="197">
        <f t="shared" si="342"/>
        <v>357</v>
      </c>
      <c r="B367" s="198">
        <f>Data!B367</f>
        <v>34</v>
      </c>
      <c r="D367" s="73">
        <f t="shared" si="341"/>
        <v>6</v>
      </c>
      <c r="F367" s="86">
        <f t="shared" si="343"/>
        <v>3</v>
      </c>
      <c r="G367" s="86" t="str">
        <f t="shared" si="291"/>
        <v xml:space="preserve"> </v>
      </c>
      <c r="H367" s="64" t="str">
        <f t="shared" si="292"/>
        <v>N</v>
      </c>
      <c r="I367" s="64" t="str">
        <f t="shared" si="293"/>
        <v xml:space="preserve"> </v>
      </c>
      <c r="J367" s="64" t="str">
        <f t="shared" si="294"/>
        <v xml:space="preserve"> </v>
      </c>
      <c r="K367" s="82" t="str">
        <f t="shared" si="295"/>
        <v>0</v>
      </c>
      <c r="L367" s="82">
        <f t="shared" si="296"/>
        <v>0</v>
      </c>
      <c r="M367" s="83">
        <f t="shared" si="297"/>
        <v>48</v>
      </c>
      <c r="N367" s="64" t="str">
        <f t="shared" si="298"/>
        <v>N</v>
      </c>
      <c r="O367" s="81" t="str">
        <f t="shared" si="299"/>
        <v>0</v>
      </c>
      <c r="P367" s="81">
        <f t="shared" si="300"/>
        <v>0</v>
      </c>
      <c r="Q367" s="85">
        <f t="shared" si="301"/>
        <v>10</v>
      </c>
      <c r="R367" s="64" t="str">
        <f t="shared" si="302"/>
        <v>Y</v>
      </c>
      <c r="S367" s="87">
        <f t="shared" si="303"/>
        <v>56</v>
      </c>
      <c r="T367" s="86" t="str">
        <f t="shared" si="304"/>
        <v xml:space="preserve"> </v>
      </c>
      <c r="U367" s="64" t="str">
        <f t="shared" si="305"/>
        <v>N</v>
      </c>
      <c r="V367" s="64" t="str">
        <f t="shared" si="306"/>
        <v xml:space="preserve"> </v>
      </c>
      <c r="W367" s="64" t="str">
        <f t="shared" si="307"/>
        <v xml:space="preserve"> </v>
      </c>
      <c r="X367" s="82" t="str">
        <f t="shared" si="308"/>
        <v>0</v>
      </c>
      <c r="Y367" s="82">
        <f t="shared" si="309"/>
        <v>0</v>
      </c>
      <c r="Z367" s="83">
        <f t="shared" si="310"/>
        <v>-56</v>
      </c>
      <c r="AA367" s="64" t="str">
        <f t="shared" si="311"/>
        <v>Y</v>
      </c>
      <c r="AB367" s="81" t="str">
        <f t="shared" si="312"/>
        <v>0</v>
      </c>
      <c r="AC367" s="81">
        <f t="shared" si="313"/>
        <v>0</v>
      </c>
      <c r="AD367" s="85">
        <f t="shared" si="314"/>
        <v>-56</v>
      </c>
      <c r="AE367" s="64" t="str">
        <f t="shared" si="315"/>
        <v>Y</v>
      </c>
      <c r="AF367" s="87">
        <f t="shared" si="316"/>
        <v>54</v>
      </c>
      <c r="AG367" s="93" t="str">
        <f t="shared" si="317"/>
        <v>L</v>
      </c>
      <c r="AH367" s="64" t="str">
        <f t="shared" si="318"/>
        <v>2/5</v>
      </c>
      <c r="AI367" s="64">
        <f t="shared" si="319"/>
        <v>2</v>
      </c>
      <c r="AJ367" s="82">
        <f t="shared" si="320"/>
        <v>2</v>
      </c>
      <c r="AK367" s="82">
        <f t="shared" si="321"/>
        <v>0</v>
      </c>
      <c r="AL367" s="83">
        <f t="shared" si="322"/>
        <v>42</v>
      </c>
      <c r="AM367" s="64" t="str">
        <f t="shared" si="323"/>
        <v>N</v>
      </c>
      <c r="AN367" s="81">
        <f t="shared" si="324"/>
        <v>8</v>
      </c>
      <c r="AO367" s="81">
        <f t="shared" si="325"/>
        <v>0</v>
      </c>
      <c r="AP367" s="85">
        <f t="shared" si="326"/>
        <v>-182</v>
      </c>
      <c r="AQ367" s="64" t="str">
        <f t="shared" si="327"/>
        <v>Y</v>
      </c>
      <c r="AR367" s="87">
        <f t="shared" si="328"/>
        <v>66</v>
      </c>
      <c r="AS367" s="93" t="str">
        <f t="shared" si="329"/>
        <v>L</v>
      </c>
      <c r="AT367" s="64" t="str">
        <f t="shared" si="330"/>
        <v>2/5</v>
      </c>
      <c r="AU367" s="64">
        <f t="shared" si="331"/>
        <v>2</v>
      </c>
      <c r="AV367" s="82">
        <f t="shared" si="332"/>
        <v>2</v>
      </c>
      <c r="AW367" s="82">
        <f t="shared" si="333"/>
        <v>0</v>
      </c>
      <c r="AX367" s="83">
        <f t="shared" si="334"/>
        <v>16</v>
      </c>
      <c r="AY367" s="64" t="str">
        <f t="shared" si="335"/>
        <v>N</v>
      </c>
      <c r="AZ367" s="81">
        <f t="shared" si="336"/>
        <v>8</v>
      </c>
      <c r="BA367" s="81">
        <f t="shared" si="337"/>
        <v>0</v>
      </c>
      <c r="BB367" s="85">
        <f t="shared" si="338"/>
        <v>-20</v>
      </c>
      <c r="BC367" s="64" t="str">
        <f t="shared" si="339"/>
        <v>Y</v>
      </c>
      <c r="BD367" s="87">
        <f t="shared" si="340"/>
        <v>52</v>
      </c>
    </row>
    <row r="368" spans="1:56">
      <c r="A368" s="197">
        <f t="shared" si="342"/>
        <v>358</v>
      </c>
      <c r="B368" s="198">
        <f>Data!B368</f>
        <v>34</v>
      </c>
      <c r="D368" s="73">
        <f t="shared" si="341"/>
        <v>6</v>
      </c>
      <c r="F368" s="86">
        <f t="shared" si="343"/>
        <v>4</v>
      </c>
      <c r="G368" s="86" t="str">
        <f t="shared" si="291"/>
        <v xml:space="preserve"> </v>
      </c>
      <c r="H368" s="64" t="str">
        <f t="shared" si="292"/>
        <v>N</v>
      </c>
      <c r="I368" s="64" t="str">
        <f t="shared" si="293"/>
        <v xml:space="preserve"> </v>
      </c>
      <c r="J368" s="64" t="str">
        <f t="shared" si="294"/>
        <v xml:space="preserve"> </v>
      </c>
      <c r="K368" s="82" t="str">
        <f t="shared" si="295"/>
        <v>0</v>
      </c>
      <c r="L368" s="82">
        <f t="shared" si="296"/>
        <v>0</v>
      </c>
      <c r="M368" s="83">
        <f t="shared" si="297"/>
        <v>48</v>
      </c>
      <c r="N368" s="64" t="str">
        <f t="shared" si="298"/>
        <v>N</v>
      </c>
      <c r="O368" s="81" t="str">
        <f t="shared" si="299"/>
        <v>0</v>
      </c>
      <c r="P368" s="81">
        <f t="shared" si="300"/>
        <v>0</v>
      </c>
      <c r="Q368" s="85">
        <f t="shared" si="301"/>
        <v>10</v>
      </c>
      <c r="R368" s="64" t="str">
        <f t="shared" si="302"/>
        <v>Y</v>
      </c>
      <c r="S368" s="87">
        <f t="shared" si="303"/>
        <v>56</v>
      </c>
      <c r="T368" s="86" t="str">
        <f t="shared" si="304"/>
        <v xml:space="preserve"> </v>
      </c>
      <c r="U368" s="64" t="str">
        <f t="shared" si="305"/>
        <v>N</v>
      </c>
      <c r="V368" s="64" t="str">
        <f t="shared" si="306"/>
        <v xml:space="preserve"> </v>
      </c>
      <c r="W368" s="64" t="str">
        <f t="shared" si="307"/>
        <v xml:space="preserve"> </v>
      </c>
      <c r="X368" s="82" t="str">
        <f t="shared" si="308"/>
        <v>0</v>
      </c>
      <c r="Y368" s="82">
        <f t="shared" si="309"/>
        <v>0</v>
      </c>
      <c r="Z368" s="83">
        <f t="shared" si="310"/>
        <v>-56</v>
      </c>
      <c r="AA368" s="64" t="str">
        <f t="shared" si="311"/>
        <v>Y</v>
      </c>
      <c r="AB368" s="81" t="str">
        <f t="shared" si="312"/>
        <v>0</v>
      </c>
      <c r="AC368" s="81">
        <f t="shared" si="313"/>
        <v>0</v>
      </c>
      <c r="AD368" s="85">
        <f t="shared" si="314"/>
        <v>-56</v>
      </c>
      <c r="AE368" s="64" t="str">
        <f t="shared" si="315"/>
        <v>Y</v>
      </c>
      <c r="AF368" s="87">
        <f t="shared" si="316"/>
        <v>54</v>
      </c>
      <c r="AG368" s="93" t="str">
        <f t="shared" si="317"/>
        <v>L</v>
      </c>
      <c r="AH368" s="64" t="str">
        <f t="shared" si="318"/>
        <v>3/4</v>
      </c>
      <c r="AI368" s="64">
        <f t="shared" si="319"/>
        <v>3</v>
      </c>
      <c r="AJ368" s="82">
        <f t="shared" si="320"/>
        <v>4</v>
      </c>
      <c r="AK368" s="82">
        <f t="shared" si="321"/>
        <v>0</v>
      </c>
      <c r="AL368" s="83">
        <f t="shared" si="322"/>
        <v>38</v>
      </c>
      <c r="AM368" s="64" t="str">
        <f t="shared" si="323"/>
        <v>N</v>
      </c>
      <c r="AN368" s="81">
        <f t="shared" si="324"/>
        <v>8</v>
      </c>
      <c r="AO368" s="81">
        <f t="shared" si="325"/>
        <v>0</v>
      </c>
      <c r="AP368" s="85">
        <f t="shared" si="326"/>
        <v>-190</v>
      </c>
      <c r="AQ368" s="64" t="str">
        <f t="shared" si="327"/>
        <v>Y</v>
      </c>
      <c r="AR368" s="87">
        <f t="shared" si="328"/>
        <v>66</v>
      </c>
      <c r="AS368" s="93" t="str">
        <f t="shared" si="329"/>
        <v>L</v>
      </c>
      <c r="AT368" s="64" t="str">
        <f t="shared" si="330"/>
        <v>3/4</v>
      </c>
      <c r="AU368" s="64">
        <f t="shared" si="331"/>
        <v>3</v>
      </c>
      <c r="AV368" s="82">
        <f t="shared" si="332"/>
        <v>4</v>
      </c>
      <c r="AW368" s="82">
        <f t="shared" si="333"/>
        <v>0</v>
      </c>
      <c r="AX368" s="83">
        <f t="shared" si="334"/>
        <v>12</v>
      </c>
      <c r="AY368" s="64" t="str">
        <f t="shared" si="335"/>
        <v>N</v>
      </c>
      <c r="AZ368" s="81">
        <f t="shared" si="336"/>
        <v>8</v>
      </c>
      <c r="BA368" s="81">
        <f t="shared" si="337"/>
        <v>0</v>
      </c>
      <c r="BB368" s="85">
        <f t="shared" si="338"/>
        <v>-28</v>
      </c>
      <c r="BC368" s="64" t="str">
        <f t="shared" si="339"/>
        <v>Y</v>
      </c>
      <c r="BD368" s="87">
        <f t="shared" si="340"/>
        <v>52</v>
      </c>
    </row>
    <row r="369" spans="1:56">
      <c r="A369" s="197">
        <f t="shared" si="342"/>
        <v>359</v>
      </c>
      <c r="B369" s="198">
        <f>Data!B369</f>
        <v>30</v>
      </c>
      <c r="D369" s="73">
        <f t="shared" si="341"/>
        <v>5</v>
      </c>
      <c r="F369" s="86">
        <f t="shared" si="343"/>
        <v>5</v>
      </c>
      <c r="G369" s="86" t="str">
        <f t="shared" si="291"/>
        <v xml:space="preserve"> </v>
      </c>
      <c r="H369" s="64" t="str">
        <f t="shared" si="292"/>
        <v>N</v>
      </c>
      <c r="I369" s="64" t="str">
        <f t="shared" si="293"/>
        <v xml:space="preserve"> </v>
      </c>
      <c r="J369" s="64" t="str">
        <f t="shared" si="294"/>
        <v xml:space="preserve"> </v>
      </c>
      <c r="K369" s="82" t="str">
        <f t="shared" si="295"/>
        <v>0</v>
      </c>
      <c r="L369" s="82">
        <f t="shared" si="296"/>
        <v>0</v>
      </c>
      <c r="M369" s="83">
        <f t="shared" si="297"/>
        <v>48</v>
      </c>
      <c r="N369" s="64" t="str">
        <f t="shared" si="298"/>
        <v>N</v>
      </c>
      <c r="O369" s="81" t="str">
        <f t="shared" si="299"/>
        <v>0</v>
      </c>
      <c r="P369" s="81">
        <f t="shared" si="300"/>
        <v>0</v>
      </c>
      <c r="Q369" s="85">
        <f t="shared" si="301"/>
        <v>10</v>
      </c>
      <c r="R369" s="64" t="str">
        <f t="shared" si="302"/>
        <v>Y</v>
      </c>
      <c r="S369" s="87">
        <f t="shared" si="303"/>
        <v>56</v>
      </c>
      <c r="T369" s="86" t="str">
        <f t="shared" si="304"/>
        <v xml:space="preserve"> </v>
      </c>
      <c r="U369" s="64" t="str">
        <f t="shared" si="305"/>
        <v>N</v>
      </c>
      <c r="V369" s="64" t="str">
        <f t="shared" si="306"/>
        <v xml:space="preserve"> </v>
      </c>
      <c r="W369" s="64" t="str">
        <f t="shared" si="307"/>
        <v xml:space="preserve"> </v>
      </c>
      <c r="X369" s="82" t="str">
        <f t="shared" si="308"/>
        <v>0</v>
      </c>
      <c r="Y369" s="82">
        <f t="shared" si="309"/>
        <v>0</v>
      </c>
      <c r="Z369" s="83">
        <f t="shared" si="310"/>
        <v>-56</v>
      </c>
      <c r="AA369" s="64" t="str">
        <f t="shared" si="311"/>
        <v>Y</v>
      </c>
      <c r="AB369" s="81" t="str">
        <f t="shared" si="312"/>
        <v>0</v>
      </c>
      <c r="AC369" s="81">
        <f t="shared" si="313"/>
        <v>0</v>
      </c>
      <c r="AD369" s="85">
        <f t="shared" si="314"/>
        <v>-56</v>
      </c>
      <c r="AE369" s="64" t="str">
        <f t="shared" si="315"/>
        <v>Y</v>
      </c>
      <c r="AF369" s="87">
        <f t="shared" si="316"/>
        <v>54</v>
      </c>
      <c r="AG369" s="93" t="str">
        <f t="shared" si="317"/>
        <v>L</v>
      </c>
      <c r="AH369" s="64" t="str">
        <f t="shared" si="318"/>
        <v>3/4</v>
      </c>
      <c r="AI369" s="64">
        <f t="shared" si="319"/>
        <v>4</v>
      </c>
      <c r="AJ369" s="82">
        <f t="shared" si="320"/>
        <v>6</v>
      </c>
      <c r="AK369" s="82">
        <f t="shared" si="321"/>
        <v>0</v>
      </c>
      <c r="AL369" s="83">
        <f t="shared" si="322"/>
        <v>32</v>
      </c>
      <c r="AM369" s="64" t="str">
        <f t="shared" si="323"/>
        <v>N</v>
      </c>
      <c r="AN369" s="81">
        <f t="shared" si="324"/>
        <v>8</v>
      </c>
      <c r="AO369" s="81">
        <f t="shared" si="325"/>
        <v>0</v>
      </c>
      <c r="AP369" s="85">
        <f t="shared" si="326"/>
        <v>-198</v>
      </c>
      <c r="AQ369" s="64" t="str">
        <f t="shared" si="327"/>
        <v>Y</v>
      </c>
      <c r="AR369" s="87">
        <f t="shared" si="328"/>
        <v>66</v>
      </c>
      <c r="AS369" s="93" t="str">
        <f t="shared" si="329"/>
        <v>L</v>
      </c>
      <c r="AT369" s="64" t="str">
        <f t="shared" si="330"/>
        <v>1/6</v>
      </c>
      <c r="AU369" s="64">
        <f t="shared" si="331"/>
        <v>4</v>
      </c>
      <c r="AV369" s="82">
        <f t="shared" si="332"/>
        <v>6</v>
      </c>
      <c r="AW369" s="82">
        <f t="shared" si="333"/>
        <v>0</v>
      </c>
      <c r="AX369" s="83">
        <f t="shared" si="334"/>
        <v>6</v>
      </c>
      <c r="AY369" s="64" t="str">
        <f t="shared" si="335"/>
        <v>N</v>
      </c>
      <c r="AZ369" s="81">
        <f t="shared" si="336"/>
        <v>8</v>
      </c>
      <c r="BA369" s="81">
        <f t="shared" si="337"/>
        <v>0</v>
      </c>
      <c r="BB369" s="85">
        <f t="shared" si="338"/>
        <v>-36</v>
      </c>
      <c r="BC369" s="64" t="str">
        <f t="shared" si="339"/>
        <v>Y</v>
      </c>
      <c r="BD369" s="87">
        <f t="shared" si="340"/>
        <v>52</v>
      </c>
    </row>
    <row r="370" spans="1:56">
      <c r="A370" s="197">
        <f t="shared" si="342"/>
        <v>360</v>
      </c>
      <c r="B370" s="198">
        <f>Data!B370</f>
        <v>6</v>
      </c>
      <c r="D370" s="73">
        <f t="shared" si="341"/>
        <v>1</v>
      </c>
      <c r="F370" s="86">
        <f t="shared" si="343"/>
        <v>6</v>
      </c>
      <c r="G370" s="86" t="str">
        <f t="shared" si="291"/>
        <v xml:space="preserve"> </v>
      </c>
      <c r="H370" s="64" t="str">
        <f t="shared" si="292"/>
        <v>N</v>
      </c>
      <c r="I370" s="64" t="str">
        <f t="shared" si="293"/>
        <v xml:space="preserve"> </v>
      </c>
      <c r="J370" s="64" t="str">
        <f t="shared" si="294"/>
        <v xml:space="preserve"> </v>
      </c>
      <c r="K370" s="82" t="str">
        <f t="shared" si="295"/>
        <v>0</v>
      </c>
      <c r="L370" s="82">
        <f t="shared" si="296"/>
        <v>0</v>
      </c>
      <c r="M370" s="83">
        <f t="shared" si="297"/>
        <v>48</v>
      </c>
      <c r="N370" s="64" t="str">
        <f t="shared" si="298"/>
        <v>N</v>
      </c>
      <c r="O370" s="81" t="str">
        <f t="shared" si="299"/>
        <v>0</v>
      </c>
      <c r="P370" s="81">
        <f t="shared" si="300"/>
        <v>0</v>
      </c>
      <c r="Q370" s="85">
        <f t="shared" si="301"/>
        <v>10</v>
      </c>
      <c r="R370" s="64" t="str">
        <f t="shared" si="302"/>
        <v>Y</v>
      </c>
      <c r="S370" s="87">
        <f t="shared" si="303"/>
        <v>56</v>
      </c>
      <c r="T370" s="86" t="str">
        <f t="shared" si="304"/>
        <v xml:space="preserve"> </v>
      </c>
      <c r="U370" s="64" t="str">
        <f t="shared" si="305"/>
        <v>N</v>
      </c>
      <c r="V370" s="64" t="str">
        <f t="shared" si="306"/>
        <v xml:space="preserve"> </v>
      </c>
      <c r="W370" s="64" t="str">
        <f t="shared" si="307"/>
        <v xml:space="preserve"> </v>
      </c>
      <c r="X370" s="82" t="str">
        <f t="shared" si="308"/>
        <v>0</v>
      </c>
      <c r="Y370" s="82">
        <f t="shared" si="309"/>
        <v>0</v>
      </c>
      <c r="Z370" s="83">
        <f t="shared" si="310"/>
        <v>-56</v>
      </c>
      <c r="AA370" s="64" t="str">
        <f t="shared" si="311"/>
        <v>Y</v>
      </c>
      <c r="AB370" s="81" t="str">
        <f t="shared" si="312"/>
        <v>0</v>
      </c>
      <c r="AC370" s="81">
        <f t="shared" si="313"/>
        <v>0</v>
      </c>
      <c r="AD370" s="85">
        <f t="shared" si="314"/>
        <v>-56</v>
      </c>
      <c r="AE370" s="64" t="str">
        <f t="shared" si="315"/>
        <v>Y</v>
      </c>
      <c r="AF370" s="87">
        <f t="shared" si="316"/>
        <v>54</v>
      </c>
      <c r="AG370" s="93" t="str">
        <f t="shared" si="317"/>
        <v>L</v>
      </c>
      <c r="AH370" s="64" t="str">
        <f t="shared" si="318"/>
        <v>2/5</v>
      </c>
      <c r="AI370" s="64">
        <f t="shared" si="319"/>
        <v>5</v>
      </c>
      <c r="AJ370" s="82">
        <f t="shared" si="320"/>
        <v>8</v>
      </c>
      <c r="AK370" s="82">
        <f t="shared" si="321"/>
        <v>0</v>
      </c>
      <c r="AL370" s="83">
        <f t="shared" si="322"/>
        <v>24</v>
      </c>
      <c r="AM370" s="64" t="str">
        <f t="shared" si="323"/>
        <v>N</v>
      </c>
      <c r="AN370" s="81">
        <f t="shared" si="324"/>
        <v>8</v>
      </c>
      <c r="AO370" s="81">
        <f t="shared" si="325"/>
        <v>0</v>
      </c>
      <c r="AP370" s="85">
        <f t="shared" si="326"/>
        <v>-206</v>
      </c>
      <c r="AQ370" s="64" t="str">
        <f t="shared" si="327"/>
        <v>Y</v>
      </c>
      <c r="AR370" s="87">
        <f t="shared" si="328"/>
        <v>66</v>
      </c>
      <c r="AS370" s="93" t="str">
        <f t="shared" si="329"/>
        <v>L</v>
      </c>
      <c r="AT370" s="64" t="str">
        <f t="shared" si="330"/>
        <v>2/5</v>
      </c>
      <c r="AU370" s="64">
        <f t="shared" si="331"/>
        <v>5</v>
      </c>
      <c r="AV370" s="82">
        <f t="shared" si="332"/>
        <v>8</v>
      </c>
      <c r="AW370" s="82">
        <f t="shared" si="333"/>
        <v>0</v>
      </c>
      <c r="AX370" s="83">
        <f t="shared" si="334"/>
        <v>-2</v>
      </c>
      <c r="AY370" s="64" t="str">
        <f t="shared" si="335"/>
        <v>N</v>
      </c>
      <c r="AZ370" s="81">
        <f t="shared" si="336"/>
        <v>8</v>
      </c>
      <c r="BA370" s="81">
        <f t="shared" si="337"/>
        <v>0</v>
      </c>
      <c r="BB370" s="85">
        <f t="shared" si="338"/>
        <v>-44</v>
      </c>
      <c r="BC370" s="64" t="str">
        <f t="shared" si="339"/>
        <v>Y</v>
      </c>
      <c r="BD370" s="87">
        <f t="shared" si="340"/>
        <v>52</v>
      </c>
    </row>
    <row r="371" spans="1:56">
      <c r="A371" s="197">
        <f t="shared" si="342"/>
        <v>361</v>
      </c>
      <c r="B371" s="198">
        <f>Data!B371</f>
        <v>18</v>
      </c>
      <c r="D371" s="73">
        <f t="shared" si="341"/>
        <v>3</v>
      </c>
      <c r="F371" s="86">
        <f t="shared" si="343"/>
        <v>1</v>
      </c>
      <c r="G371" s="86" t="str">
        <f t="shared" si="291"/>
        <v xml:space="preserve"> </v>
      </c>
      <c r="H371" s="64" t="str">
        <f t="shared" si="292"/>
        <v>Y</v>
      </c>
      <c r="I371" s="64" t="str">
        <f t="shared" si="293"/>
        <v>1/6</v>
      </c>
      <c r="J371" s="64">
        <f t="shared" si="294"/>
        <v>1</v>
      </c>
      <c r="K371" s="82">
        <f t="shared" si="295"/>
        <v>2</v>
      </c>
      <c r="L371" s="82">
        <f t="shared" si="296"/>
        <v>0</v>
      </c>
      <c r="M371" s="83">
        <f t="shared" si="297"/>
        <v>46</v>
      </c>
      <c r="N371" s="64" t="str">
        <f t="shared" si="298"/>
        <v>N</v>
      </c>
      <c r="O371" s="81">
        <f t="shared" si="299"/>
        <v>8</v>
      </c>
      <c r="P371" s="81">
        <f t="shared" si="300"/>
        <v>0</v>
      </c>
      <c r="Q371" s="85">
        <f t="shared" si="301"/>
        <v>2</v>
      </c>
      <c r="R371" s="64" t="str">
        <f t="shared" si="302"/>
        <v>Y</v>
      </c>
      <c r="S371" s="87">
        <f t="shared" si="303"/>
        <v>56</v>
      </c>
      <c r="T371" s="86" t="str">
        <f t="shared" si="304"/>
        <v xml:space="preserve"> </v>
      </c>
      <c r="U371" s="64" t="str">
        <f t="shared" si="305"/>
        <v>Y</v>
      </c>
      <c r="V371" s="64" t="str">
        <f t="shared" si="306"/>
        <v>1/6</v>
      </c>
      <c r="W371" s="64">
        <f t="shared" si="307"/>
        <v>1</v>
      </c>
      <c r="X371" s="82">
        <f t="shared" si="308"/>
        <v>8</v>
      </c>
      <c r="Y371" s="82">
        <f t="shared" si="309"/>
        <v>0</v>
      </c>
      <c r="Z371" s="83">
        <f t="shared" si="310"/>
        <v>-64</v>
      </c>
      <c r="AA371" s="64" t="str">
        <f t="shared" si="311"/>
        <v>Y</v>
      </c>
      <c r="AB371" s="81">
        <f t="shared" si="312"/>
        <v>8</v>
      </c>
      <c r="AC371" s="81">
        <f t="shared" si="313"/>
        <v>0</v>
      </c>
      <c r="AD371" s="85">
        <f t="shared" si="314"/>
        <v>-64</v>
      </c>
      <c r="AE371" s="64" t="str">
        <f t="shared" si="315"/>
        <v>Y</v>
      </c>
      <c r="AF371" s="87">
        <f t="shared" si="316"/>
        <v>54</v>
      </c>
      <c r="AG371" s="93" t="str">
        <f t="shared" si="317"/>
        <v>L</v>
      </c>
      <c r="AH371" s="64" t="str">
        <f t="shared" si="318"/>
        <v>1/6</v>
      </c>
      <c r="AI371" s="64">
        <f t="shared" si="319"/>
        <v>6</v>
      </c>
      <c r="AJ371" s="82">
        <f t="shared" si="320"/>
        <v>8</v>
      </c>
      <c r="AK371" s="82">
        <f t="shared" si="321"/>
        <v>0</v>
      </c>
      <c r="AL371" s="83">
        <f t="shared" si="322"/>
        <v>16</v>
      </c>
      <c r="AM371" s="64" t="str">
        <f t="shared" si="323"/>
        <v>Y</v>
      </c>
      <c r="AN371" s="81">
        <f t="shared" si="324"/>
        <v>8</v>
      </c>
      <c r="AO371" s="81">
        <f t="shared" si="325"/>
        <v>0</v>
      </c>
      <c r="AP371" s="85">
        <f t="shared" si="326"/>
        <v>-214</v>
      </c>
      <c r="AQ371" s="64" t="str">
        <f t="shared" si="327"/>
        <v>Y</v>
      </c>
      <c r="AR371" s="87">
        <f t="shared" si="328"/>
        <v>66</v>
      </c>
      <c r="AS371" s="93" t="str">
        <f t="shared" si="329"/>
        <v>L</v>
      </c>
      <c r="AT371" s="64" t="str">
        <f t="shared" si="330"/>
        <v>3/4</v>
      </c>
      <c r="AU371" s="64">
        <f t="shared" si="331"/>
        <v>6</v>
      </c>
      <c r="AV371" s="82">
        <f t="shared" si="332"/>
        <v>8</v>
      </c>
      <c r="AW371" s="82">
        <f t="shared" si="333"/>
        <v>0</v>
      </c>
      <c r="AX371" s="83">
        <f t="shared" si="334"/>
        <v>-10</v>
      </c>
      <c r="AY371" s="64" t="str">
        <f t="shared" si="335"/>
        <v>Y</v>
      </c>
      <c r="AZ371" s="81">
        <f t="shared" si="336"/>
        <v>8</v>
      </c>
      <c r="BA371" s="81">
        <f t="shared" si="337"/>
        <v>0</v>
      </c>
      <c r="BB371" s="85">
        <f t="shared" si="338"/>
        <v>-52</v>
      </c>
      <c r="BC371" s="64" t="str">
        <f t="shared" si="339"/>
        <v>Y</v>
      </c>
      <c r="BD371" s="87">
        <f t="shared" si="340"/>
        <v>52</v>
      </c>
    </row>
    <row r="372" spans="1:56">
      <c r="A372" s="197">
        <f t="shared" si="342"/>
        <v>362</v>
      </c>
      <c r="B372" s="198">
        <f>Data!B372</f>
        <v>21</v>
      </c>
      <c r="D372" s="73">
        <f t="shared" si="341"/>
        <v>4</v>
      </c>
      <c r="F372" s="86">
        <f t="shared" si="343"/>
        <v>2</v>
      </c>
      <c r="G372" s="86" t="str">
        <f t="shared" si="291"/>
        <v>L</v>
      </c>
      <c r="H372" s="64" t="str">
        <f t="shared" si="292"/>
        <v>Y</v>
      </c>
      <c r="I372" s="64" t="str">
        <f t="shared" si="293"/>
        <v>2/5</v>
      </c>
      <c r="J372" s="64">
        <f t="shared" si="294"/>
        <v>2</v>
      </c>
      <c r="K372" s="82">
        <f t="shared" si="295"/>
        <v>2</v>
      </c>
      <c r="L372" s="82">
        <f t="shared" si="296"/>
        <v>0</v>
      </c>
      <c r="M372" s="83">
        <f t="shared" si="297"/>
        <v>44</v>
      </c>
      <c r="N372" s="64" t="str">
        <f t="shared" si="298"/>
        <v>N</v>
      </c>
      <c r="O372" s="81">
        <f t="shared" si="299"/>
        <v>8</v>
      </c>
      <c r="P372" s="81">
        <f t="shared" si="300"/>
        <v>0</v>
      </c>
      <c r="Q372" s="85">
        <f t="shared" si="301"/>
        <v>-6</v>
      </c>
      <c r="R372" s="64" t="str">
        <f t="shared" si="302"/>
        <v>Y</v>
      </c>
      <c r="S372" s="87">
        <f t="shared" si="303"/>
        <v>56</v>
      </c>
      <c r="T372" s="86" t="str">
        <f t="shared" si="304"/>
        <v>L</v>
      </c>
      <c r="U372" s="64" t="str">
        <f t="shared" si="305"/>
        <v>Y</v>
      </c>
      <c r="V372" s="64" t="str">
        <f t="shared" si="306"/>
        <v>2/5</v>
      </c>
      <c r="W372" s="64">
        <f t="shared" si="307"/>
        <v>2</v>
      </c>
      <c r="X372" s="82">
        <f t="shared" si="308"/>
        <v>8</v>
      </c>
      <c r="Y372" s="82">
        <f t="shared" si="309"/>
        <v>0</v>
      </c>
      <c r="Z372" s="83">
        <f t="shared" si="310"/>
        <v>-72</v>
      </c>
      <c r="AA372" s="64" t="str">
        <f t="shared" si="311"/>
        <v>Y</v>
      </c>
      <c r="AB372" s="81">
        <f t="shared" si="312"/>
        <v>8</v>
      </c>
      <c r="AC372" s="81">
        <f t="shared" si="313"/>
        <v>0</v>
      </c>
      <c r="AD372" s="85">
        <f t="shared" si="314"/>
        <v>-72</v>
      </c>
      <c r="AE372" s="64" t="str">
        <f t="shared" si="315"/>
        <v>Y</v>
      </c>
      <c r="AF372" s="87">
        <f t="shared" si="316"/>
        <v>54</v>
      </c>
      <c r="AG372" s="93" t="str">
        <f t="shared" si="317"/>
        <v>L</v>
      </c>
      <c r="AH372" s="64" t="str">
        <f t="shared" si="318"/>
        <v>1/6</v>
      </c>
      <c r="AI372" s="64">
        <f t="shared" si="319"/>
        <v>7</v>
      </c>
      <c r="AJ372" s="82">
        <f t="shared" si="320"/>
        <v>8</v>
      </c>
      <c r="AK372" s="82">
        <f t="shared" si="321"/>
        <v>0</v>
      </c>
      <c r="AL372" s="83">
        <f t="shared" si="322"/>
        <v>8</v>
      </c>
      <c r="AM372" s="64" t="str">
        <f t="shared" si="323"/>
        <v>N</v>
      </c>
      <c r="AN372" s="81">
        <f t="shared" si="324"/>
        <v>8</v>
      </c>
      <c r="AO372" s="81">
        <f t="shared" si="325"/>
        <v>0</v>
      </c>
      <c r="AP372" s="85">
        <f t="shared" si="326"/>
        <v>-222</v>
      </c>
      <c r="AQ372" s="64" t="str">
        <f t="shared" si="327"/>
        <v>Y</v>
      </c>
      <c r="AR372" s="87">
        <f t="shared" si="328"/>
        <v>66</v>
      </c>
      <c r="AS372" s="93" t="str">
        <f t="shared" si="329"/>
        <v>W</v>
      </c>
      <c r="AT372" s="64" t="str">
        <f t="shared" si="330"/>
        <v>1/6</v>
      </c>
      <c r="AU372" s="64">
        <f t="shared" si="331"/>
        <v>1</v>
      </c>
      <c r="AV372" s="82">
        <f t="shared" si="332"/>
        <v>8</v>
      </c>
      <c r="AW372" s="82">
        <f t="shared" si="333"/>
        <v>24</v>
      </c>
      <c r="AX372" s="83">
        <f t="shared" si="334"/>
        <v>6</v>
      </c>
      <c r="AY372" s="64" t="str">
        <f t="shared" si="335"/>
        <v>N</v>
      </c>
      <c r="AZ372" s="81">
        <f t="shared" si="336"/>
        <v>8</v>
      </c>
      <c r="BA372" s="81">
        <f t="shared" si="337"/>
        <v>24</v>
      </c>
      <c r="BB372" s="85">
        <f t="shared" si="338"/>
        <v>-36</v>
      </c>
      <c r="BC372" s="64" t="str">
        <f t="shared" si="339"/>
        <v>Y</v>
      </c>
      <c r="BD372" s="87">
        <f t="shared" si="340"/>
        <v>52</v>
      </c>
    </row>
    <row r="373" spans="1:56">
      <c r="A373" s="197">
        <f t="shared" si="342"/>
        <v>363</v>
      </c>
      <c r="B373" s="198">
        <f>Data!B373</f>
        <v>0</v>
      </c>
      <c r="D373" s="73">
        <f t="shared" si="341"/>
        <v>0</v>
      </c>
      <c r="F373" s="86">
        <f t="shared" si="343"/>
        <v>3</v>
      </c>
      <c r="G373" s="86" t="str">
        <f t="shared" si="291"/>
        <v>L</v>
      </c>
      <c r="H373" s="64" t="str">
        <f t="shared" si="292"/>
        <v>Y</v>
      </c>
      <c r="I373" s="64" t="str">
        <f t="shared" si="293"/>
        <v>3/4</v>
      </c>
      <c r="J373" s="64">
        <f t="shared" si="294"/>
        <v>3</v>
      </c>
      <c r="K373" s="82">
        <f t="shared" si="295"/>
        <v>4</v>
      </c>
      <c r="L373" s="82">
        <f t="shared" si="296"/>
        <v>0</v>
      </c>
      <c r="M373" s="83">
        <f t="shared" si="297"/>
        <v>40</v>
      </c>
      <c r="N373" s="64" t="str">
        <f t="shared" si="298"/>
        <v>N</v>
      </c>
      <c r="O373" s="81">
        <f t="shared" si="299"/>
        <v>8</v>
      </c>
      <c r="P373" s="81">
        <f t="shared" si="300"/>
        <v>0</v>
      </c>
      <c r="Q373" s="85">
        <f t="shared" si="301"/>
        <v>-14</v>
      </c>
      <c r="R373" s="64" t="str">
        <f t="shared" si="302"/>
        <v>Y</v>
      </c>
      <c r="S373" s="87">
        <f t="shared" si="303"/>
        <v>56</v>
      </c>
      <c r="T373" s="86" t="str">
        <f t="shared" si="304"/>
        <v>L</v>
      </c>
      <c r="U373" s="64" t="str">
        <f t="shared" si="305"/>
        <v>Y</v>
      </c>
      <c r="V373" s="64" t="str">
        <f t="shared" si="306"/>
        <v>3/4</v>
      </c>
      <c r="W373" s="64">
        <f t="shared" si="307"/>
        <v>3</v>
      </c>
      <c r="X373" s="82">
        <f t="shared" si="308"/>
        <v>8</v>
      </c>
      <c r="Y373" s="82">
        <f t="shared" si="309"/>
        <v>0</v>
      </c>
      <c r="Z373" s="83">
        <f t="shared" si="310"/>
        <v>-80</v>
      </c>
      <c r="AA373" s="64" t="str">
        <f t="shared" si="311"/>
        <v>Y</v>
      </c>
      <c r="AB373" s="81">
        <f t="shared" si="312"/>
        <v>8</v>
      </c>
      <c r="AC373" s="81">
        <f t="shared" si="313"/>
        <v>0</v>
      </c>
      <c r="AD373" s="85">
        <f t="shared" si="314"/>
        <v>-80</v>
      </c>
      <c r="AE373" s="64" t="str">
        <f t="shared" si="315"/>
        <v>Y</v>
      </c>
      <c r="AF373" s="87">
        <f t="shared" si="316"/>
        <v>54</v>
      </c>
      <c r="AG373" s="93" t="str">
        <f t="shared" si="317"/>
        <v>L</v>
      </c>
      <c r="AH373" s="64" t="str">
        <f t="shared" si="318"/>
        <v>2/5</v>
      </c>
      <c r="AI373" s="64">
        <f t="shared" si="319"/>
        <v>8</v>
      </c>
      <c r="AJ373" s="82">
        <f t="shared" si="320"/>
        <v>8</v>
      </c>
      <c r="AK373" s="82">
        <f t="shared" si="321"/>
        <v>0</v>
      </c>
      <c r="AL373" s="83">
        <f t="shared" si="322"/>
        <v>0</v>
      </c>
      <c r="AM373" s="64" t="str">
        <f t="shared" si="323"/>
        <v>Y</v>
      </c>
      <c r="AN373" s="81">
        <f t="shared" si="324"/>
        <v>8</v>
      </c>
      <c r="AO373" s="81">
        <f t="shared" si="325"/>
        <v>0</v>
      </c>
      <c r="AP373" s="85">
        <f t="shared" si="326"/>
        <v>-230</v>
      </c>
      <c r="AQ373" s="64" t="str">
        <f t="shared" si="327"/>
        <v>Y</v>
      </c>
      <c r="AR373" s="87">
        <f t="shared" si="328"/>
        <v>66</v>
      </c>
      <c r="AS373" s="93" t="str">
        <f t="shared" si="329"/>
        <v>L</v>
      </c>
      <c r="AT373" s="64" t="str">
        <f t="shared" si="330"/>
        <v>2/5</v>
      </c>
      <c r="AU373" s="64">
        <f t="shared" si="331"/>
        <v>2</v>
      </c>
      <c r="AV373" s="82">
        <f t="shared" si="332"/>
        <v>2</v>
      </c>
      <c r="AW373" s="82">
        <f t="shared" si="333"/>
        <v>0</v>
      </c>
      <c r="AX373" s="83">
        <f t="shared" si="334"/>
        <v>4</v>
      </c>
      <c r="AY373" s="64" t="str">
        <f t="shared" si="335"/>
        <v>N</v>
      </c>
      <c r="AZ373" s="81">
        <f t="shared" si="336"/>
        <v>8</v>
      </c>
      <c r="BA373" s="81">
        <f t="shared" si="337"/>
        <v>0</v>
      </c>
      <c r="BB373" s="85">
        <f t="shared" si="338"/>
        <v>-44</v>
      </c>
      <c r="BC373" s="64" t="str">
        <f t="shared" si="339"/>
        <v>Y</v>
      </c>
      <c r="BD373" s="87">
        <f t="shared" si="340"/>
        <v>52</v>
      </c>
    </row>
    <row r="374" spans="1:56">
      <c r="A374" s="197">
        <f t="shared" si="342"/>
        <v>364</v>
      </c>
      <c r="B374" s="198">
        <f>Data!B374</f>
        <v>24</v>
      </c>
      <c r="D374" s="73">
        <f t="shared" si="341"/>
        <v>4</v>
      </c>
      <c r="F374" s="86">
        <f t="shared" si="343"/>
        <v>4</v>
      </c>
      <c r="G374" s="86" t="str">
        <f t="shared" si="291"/>
        <v>L</v>
      </c>
      <c r="H374" s="64" t="str">
        <f t="shared" si="292"/>
        <v>Y</v>
      </c>
      <c r="I374" s="64" t="str">
        <f t="shared" si="293"/>
        <v>4/3</v>
      </c>
      <c r="J374" s="64">
        <f t="shared" si="294"/>
        <v>4</v>
      </c>
      <c r="K374" s="82">
        <f t="shared" si="295"/>
        <v>6</v>
      </c>
      <c r="L374" s="82">
        <f t="shared" si="296"/>
        <v>0</v>
      </c>
      <c r="M374" s="83">
        <f t="shared" si="297"/>
        <v>34</v>
      </c>
      <c r="N374" s="64" t="str">
        <f t="shared" si="298"/>
        <v>N</v>
      </c>
      <c r="O374" s="81">
        <f t="shared" si="299"/>
        <v>8</v>
      </c>
      <c r="P374" s="81">
        <f t="shared" si="300"/>
        <v>0</v>
      </c>
      <c r="Q374" s="85">
        <f t="shared" si="301"/>
        <v>-22</v>
      </c>
      <c r="R374" s="64" t="str">
        <f t="shared" si="302"/>
        <v>Y</v>
      </c>
      <c r="S374" s="87">
        <f t="shared" si="303"/>
        <v>56</v>
      </c>
      <c r="T374" s="86" t="str">
        <f t="shared" si="304"/>
        <v>L</v>
      </c>
      <c r="U374" s="64" t="str">
        <f t="shared" si="305"/>
        <v>Y</v>
      </c>
      <c r="V374" s="64" t="str">
        <f t="shared" si="306"/>
        <v>1/6</v>
      </c>
      <c r="W374" s="64">
        <f t="shared" si="307"/>
        <v>4</v>
      </c>
      <c r="X374" s="82">
        <f t="shared" si="308"/>
        <v>8</v>
      </c>
      <c r="Y374" s="82">
        <f t="shared" si="309"/>
        <v>0</v>
      </c>
      <c r="Z374" s="83">
        <f t="shared" si="310"/>
        <v>-88</v>
      </c>
      <c r="AA374" s="64" t="str">
        <f t="shared" si="311"/>
        <v>Y</v>
      </c>
      <c r="AB374" s="81">
        <f t="shared" si="312"/>
        <v>8</v>
      </c>
      <c r="AC374" s="81">
        <f t="shared" si="313"/>
        <v>0</v>
      </c>
      <c r="AD374" s="85">
        <f t="shared" si="314"/>
        <v>-88</v>
      </c>
      <c r="AE374" s="64" t="str">
        <f t="shared" si="315"/>
        <v>Y</v>
      </c>
      <c r="AF374" s="87">
        <f t="shared" si="316"/>
        <v>54</v>
      </c>
      <c r="AG374" s="93" t="str">
        <f t="shared" si="317"/>
        <v>L</v>
      </c>
      <c r="AH374" s="64" t="str">
        <f t="shared" si="318"/>
        <v>3/4</v>
      </c>
      <c r="AI374" s="64">
        <f t="shared" si="319"/>
        <v>9</v>
      </c>
      <c r="AJ374" s="82">
        <f t="shared" si="320"/>
        <v>8</v>
      </c>
      <c r="AK374" s="82">
        <f t="shared" si="321"/>
        <v>0</v>
      </c>
      <c r="AL374" s="83">
        <f t="shared" si="322"/>
        <v>-8</v>
      </c>
      <c r="AM374" s="64" t="str">
        <f t="shared" si="323"/>
        <v>Y</v>
      </c>
      <c r="AN374" s="81">
        <f t="shared" si="324"/>
        <v>8</v>
      </c>
      <c r="AO374" s="81">
        <f t="shared" si="325"/>
        <v>0</v>
      </c>
      <c r="AP374" s="85">
        <f t="shared" si="326"/>
        <v>-238</v>
      </c>
      <c r="AQ374" s="64" t="str">
        <f t="shared" si="327"/>
        <v>Y</v>
      </c>
      <c r="AR374" s="87">
        <f t="shared" si="328"/>
        <v>66</v>
      </c>
      <c r="AS374" s="93" t="str">
        <f t="shared" si="329"/>
        <v>L</v>
      </c>
      <c r="AT374" s="64" t="str">
        <f t="shared" si="330"/>
        <v>3/4</v>
      </c>
      <c r="AU374" s="64">
        <f t="shared" si="331"/>
        <v>3</v>
      </c>
      <c r="AV374" s="82">
        <f t="shared" si="332"/>
        <v>4</v>
      </c>
      <c r="AW374" s="82">
        <f t="shared" si="333"/>
        <v>0</v>
      </c>
      <c r="AX374" s="83">
        <f t="shared" si="334"/>
        <v>0</v>
      </c>
      <c r="AY374" s="64" t="str">
        <f t="shared" si="335"/>
        <v>N</v>
      </c>
      <c r="AZ374" s="81">
        <f t="shared" si="336"/>
        <v>8</v>
      </c>
      <c r="BA374" s="81">
        <f t="shared" si="337"/>
        <v>0</v>
      </c>
      <c r="BB374" s="85">
        <f t="shared" si="338"/>
        <v>-52</v>
      </c>
      <c r="BC374" s="64" t="str">
        <f t="shared" si="339"/>
        <v>Y</v>
      </c>
      <c r="BD374" s="87">
        <f t="shared" si="340"/>
        <v>52</v>
      </c>
    </row>
    <row r="375" spans="1:56">
      <c r="A375" s="197">
        <f t="shared" si="342"/>
        <v>365</v>
      </c>
      <c r="B375" s="198">
        <f>Data!B375</f>
        <v>16</v>
      </c>
      <c r="D375" s="73">
        <f t="shared" si="341"/>
        <v>3</v>
      </c>
      <c r="F375" s="86">
        <f t="shared" si="343"/>
        <v>5</v>
      </c>
      <c r="G375" s="86" t="str">
        <f t="shared" ref="G375:G438" si="344">IF(H374="N"," ",IF(OR($F374=1,$F374=6),IF(OR($D374=1,$D374=6),"W","L"),IF(OR($F374=2,$F374=5),IF(OR($D374=2,$D374=5),"W","L"),IF(OR($F374=3,$F374=4),IF(OR($D374=3,$D374=4),"W","L")))))</f>
        <v>W</v>
      </c>
      <c r="H375" s="64" t="str">
        <f t="shared" ref="H375:H438" si="345">IF(OR($F375=1,$G375="L"),"Y","N")</f>
        <v>N</v>
      </c>
      <c r="I375" s="64" t="str">
        <f t="shared" ref="I375:I438" si="346">IF($H375="N"," ",IF($F375=1,"1/6",IF($F375=2,"2/5",IF($F375=3,"3/4",IF($F375=4,"4/3",IF($F375=5,"5/2",IF($F375=6,"6/1",I374)))))))</f>
        <v xml:space="preserve"> </v>
      </c>
      <c r="J375" s="64" t="str">
        <f t="shared" ref="J375:J438" si="347">IF(AND(F375=1,J374=" "),1,IF(H375="N"," ",J374+1))</f>
        <v xml:space="preserve"> </v>
      </c>
      <c r="K375" s="82" t="str">
        <f t="shared" ref="K375:K438" si="348">IF(H375="N","0",IF(N374="Y",8,IF(OR(J375=1,J375=2),2,IF(J375=3,4,IF(J375=4,6,IF(J375&gt;=5,8))))))</f>
        <v>0</v>
      </c>
      <c r="L375" s="82">
        <f t="shared" ref="L375:L438" si="349">IF(G375="W",K374*3,0)</f>
        <v>18</v>
      </c>
      <c r="M375" s="83">
        <f t="shared" ref="M375:M438" si="350">M374+L375-K375</f>
        <v>52</v>
      </c>
      <c r="N375" s="64" t="str">
        <f t="shared" ref="N375:N438" si="351">IF(AND(N374="N",J375&lt;&gt;" ",J375&gt;=6),"Y",IF(AND(N374="Y",M375&lt;0),"Y","N"))</f>
        <v>N</v>
      </c>
      <c r="O375" s="81" t="str">
        <f t="shared" ref="O375:O438" si="352">IF(H375="N","0",IF(R374="Y",8,IF(OR(J375=1,J375=2),2,IF(J375=3,4,IF(J375=4,6,IF(J375&gt;=5,8))))))</f>
        <v>0</v>
      </c>
      <c r="P375" s="81">
        <f t="shared" ref="P375:P438" si="353">IF(G375="W",O374*3,0)</f>
        <v>24</v>
      </c>
      <c r="Q375" s="85">
        <f t="shared" ref="Q375:Q438" si="354">Q374+P375-O375</f>
        <v>2</v>
      </c>
      <c r="R375" s="64" t="str">
        <f t="shared" ref="R375:R438" si="355">IF(AND(R374="N",J375&lt;&gt;" ",J375&gt;=6),"Y",IF(AND(R374="Y",M375&lt;S374),"Y","N"))</f>
        <v>Y</v>
      </c>
      <c r="S375" s="87">
        <f t="shared" ref="S375:S438" si="356">IF(OR(G375="L",Q375&lt;S374),S374,Q375)</f>
        <v>56</v>
      </c>
      <c r="T375" s="86" t="str">
        <f t="shared" ref="T375:T438" si="357">IF(U374="N"," ",IF(OR($F374=1,$F374=4),IF(OR($D374=1,$D374=6),"W","L"),IF(OR($F374=2,$F374=5),IF(OR($D374=2,$D374=5),"W","L"),IF(OR($F374=3,$F374=6),IF(OR($D374=3,$D374=4),"W","L")))))</f>
        <v>L</v>
      </c>
      <c r="U375" s="64" t="str">
        <f t="shared" ref="U375:U438" si="358">IF(OR($F375=1,T375="L"),"Y","N")</f>
        <v>Y</v>
      </c>
      <c r="V375" s="64" t="str">
        <f t="shared" ref="V375:V438" si="359">IF($H375="N"," ",IF(OR($F375=1,$F375=4),"1/6",IF(OR($F375=2,$F375=5),"2/5",IF(OR($F375=3,$F375=6),"3/4",V373))))</f>
        <v xml:space="preserve"> </v>
      </c>
      <c r="W375" s="64">
        <f t="shared" ref="W375:W438" si="360">IF(AND(F375=1,W374=" "),1,IF(U375="N"," ",W374+1))</f>
        <v>5</v>
      </c>
      <c r="X375" s="82">
        <f t="shared" ref="X375:X438" si="361">IF(U375="N","0",IF(AA374="Y",8,IF(OR(W375=1,W375=2),2,IF(W375=3,4,IF(W375=4,6,IF(W375&gt;=5,8))))))</f>
        <v>8</v>
      </c>
      <c r="Y375" s="82">
        <f t="shared" ref="Y375:Y438" si="362">IF(T375="W",X374*3,0)</f>
        <v>0</v>
      </c>
      <c r="Z375" s="83">
        <f t="shared" ref="Z375:Z438" si="363">Z374+Y375-X375</f>
        <v>-96</v>
      </c>
      <c r="AA375" s="64" t="str">
        <f t="shared" ref="AA375:AA438" si="364">IF(AND(AA374="N",W375&lt;&gt;" ",W375&gt;=6),"Y",IF(AND(AA374="Y",Z375&lt;0),"Y","N"))</f>
        <v>Y</v>
      </c>
      <c r="AB375" s="81">
        <f t="shared" ref="AB375:AB438" si="365">IF(U375="N","0",IF(AE374="Y",8,IF(OR(W375=1,W375=2),2,IF(W375=3,4,IF(W375=4,6,IF(W375&gt;=5,8))))))</f>
        <v>8</v>
      </c>
      <c r="AC375" s="81">
        <f t="shared" ref="AC375:AC438" si="366">IF(T375="W",AB374*3,0)</f>
        <v>0</v>
      </c>
      <c r="AD375" s="85">
        <f t="shared" ref="AD375:AD438" si="367">AD374+AC375-AB375</f>
        <v>-96</v>
      </c>
      <c r="AE375" s="64" t="str">
        <f t="shared" ref="AE375:AE438" si="368">IF(AND(AE374="N",W375&lt;&gt;" ",W375&gt;=6),"Y",IF(AND(AE374="Y",Z375&lt;AF374),"Y","N"))</f>
        <v>Y</v>
      </c>
      <c r="AF375" s="87">
        <f t="shared" ref="AF375:AF438" si="369">IF(OR(T375="L",AD375&lt;AF374),AF374,AD375)</f>
        <v>54</v>
      </c>
      <c r="AG375" s="93" t="str">
        <f t="shared" ref="AG375:AG438" si="370">IF(OR(VALUE(MID(AH374,1,1))=D374,VALUE(MID(AH374,3,1))=D374),"W","L")</f>
        <v>W</v>
      </c>
      <c r="AH375" s="64" t="str">
        <f t="shared" ref="AH375:AH438" si="371">IF(OR(AI375=1,AI375=6,AI375=7,AI375=12,AI375=13,AI375=18),"1/6",IF(OR(AI375=2,AI375=5,AI375=8,AI375=11,AI375=14,AI375=17),"2/5",IF(OR(AI375=3,AI375=4,AI375=9,AI375=10,AI375=15,AI375=16),"3/4",AH374)))</f>
        <v>1/6</v>
      </c>
      <c r="AI375" s="64">
        <f t="shared" ref="AI375:AI438" si="372">IF(AG375="W",1,AI374+1)</f>
        <v>1</v>
      </c>
      <c r="AJ375" s="82">
        <f t="shared" ref="AJ375:AJ438" si="373">IF(AM374="Y",8,IF(OR(AI375=1,AI375=2),2,IF(AI375=3,4,IF(AI375=4,6,IF(AI375&gt;=5,8)))))</f>
        <v>8</v>
      </c>
      <c r="AK375" s="82">
        <f t="shared" ref="AK375:AK438" si="374">IF(AG375="W",AJ374*3,0)</f>
        <v>24</v>
      </c>
      <c r="AL375" s="83">
        <f t="shared" ref="AL375:AL438" si="375">AL374+AK375-AJ375</f>
        <v>8</v>
      </c>
      <c r="AM375" s="64" t="str">
        <f t="shared" ref="AM375:AM438" si="376">IF(AND(AM374="N",AI375&lt;&gt;" ",AI375&gt;=6),"Y",IF(AND(AM374="Y",AL375&lt;0),"Y","N"))</f>
        <v>N</v>
      </c>
      <c r="AN375" s="81">
        <f t="shared" ref="AN375:AN438" si="377">IF(AQ374="Y",8,IF(OR(AI375=1,AI375=2),2,IF(AI375=3,4,IF(AI375=4,6,IF(AI375&gt;=5,8)))))</f>
        <v>8</v>
      </c>
      <c r="AO375" s="81">
        <f t="shared" ref="AO375:AO438" si="378">IF(AG375="W",AN374*3,0)</f>
        <v>24</v>
      </c>
      <c r="AP375" s="85">
        <f t="shared" ref="AP375:AP438" si="379">AP374+AO375-AN375</f>
        <v>-222</v>
      </c>
      <c r="AQ375" s="64" t="str">
        <f t="shared" ref="AQ375:AQ438" si="380">IF(AND(AQ374="N",AI375&lt;&gt;" ",AI375&gt;=6),"Y",IF(AND(AQ374="Y",AL375&lt;AR374),"Y","N"))</f>
        <v>Y</v>
      </c>
      <c r="AR375" s="87">
        <f t="shared" ref="AR375:AR438" si="381">IF(OR(AG375="L",AP375&lt;AR374),AR374,AP375)</f>
        <v>66</v>
      </c>
      <c r="AS375" s="93" t="str">
        <f t="shared" ref="AS375:AS438" si="382">IF(OR(VALUE(MID(AT374,1,1))=D374,VALUE(MID(AT374,3,1))=D374),"W","L")</f>
        <v>W</v>
      </c>
      <c r="AT375" s="64" t="str">
        <f t="shared" ref="AT375:AT438" si="383">IF(OR(AU375=1,AU375=4,AU375=7,AU375=10,AU375=13,AU375=16),"1/6",IF(OR(AU375=2,AU375=5,AU375=8,AU375=11,AU375=14,AU375=17),"2/5",IF(OR(AU375=3,AU375=6,AU375=9,AU375=12,AU375=15,AU375=18),"3/4",AT374)))</f>
        <v>1/6</v>
      </c>
      <c r="AU375" s="64">
        <f t="shared" ref="AU375:AU438" si="384">IF(AS375="W",1,AU374+1)</f>
        <v>1</v>
      </c>
      <c r="AV375" s="82">
        <f t="shared" ref="AV375:AV438" si="385">IF(AY374="Y",8,IF(OR(AU375=1,AU375=2),2,IF(AU375=3,4,IF(AU375=4,6,IF(AU375&gt;=5,8)))))</f>
        <v>2</v>
      </c>
      <c r="AW375" s="82">
        <f t="shared" ref="AW375:AW438" si="386">IF(AS375="W",AV374*3,0)</f>
        <v>12</v>
      </c>
      <c r="AX375" s="83">
        <f t="shared" ref="AX375:AX438" si="387">AX374+AW375-AV375</f>
        <v>10</v>
      </c>
      <c r="AY375" s="64" t="str">
        <f t="shared" ref="AY375:AY438" si="388">IF(AND(AY374="N",AU375&lt;&gt;" ",AU375&gt;=6),"Y",IF(AND(AY374="Y",AX375&lt;0),"Y","N"))</f>
        <v>N</v>
      </c>
      <c r="AZ375" s="81">
        <f t="shared" ref="AZ375:AZ438" si="389">IF(BC374="Y",8,IF(OR(AU375=1,AU375=2),2,IF(AU375=3,4,IF(AU375=4,6,IF(AU375&gt;=5,8)))))</f>
        <v>8</v>
      </c>
      <c r="BA375" s="81">
        <f t="shared" ref="BA375:BA438" si="390">IF(AS375="W",AZ374*3,0)</f>
        <v>24</v>
      </c>
      <c r="BB375" s="85">
        <f t="shared" ref="BB375:BB438" si="391">BB374+BA375-AZ375</f>
        <v>-36</v>
      </c>
      <c r="BC375" s="64" t="str">
        <f t="shared" ref="BC375:BC438" si="392">IF(AND(BC374="N",AU375&lt;&gt;" ",AU375&gt;=6),"Y",IF(AND(BC374="Y",AX375&lt;BD374),"Y","N"))</f>
        <v>Y</v>
      </c>
      <c r="BD375" s="87">
        <f t="shared" ref="BD375:BD438" si="393">IF(OR(AS375="L",BB375&lt;BD374),BD374,BB375)</f>
        <v>52</v>
      </c>
    </row>
    <row r="376" spans="1:56">
      <c r="A376" s="197">
        <f t="shared" si="342"/>
        <v>366</v>
      </c>
      <c r="B376" s="198">
        <f>Data!B376</f>
        <v>25</v>
      </c>
      <c r="D376" s="73">
        <f t="shared" si="341"/>
        <v>5</v>
      </c>
      <c r="F376" s="86">
        <f t="shared" si="343"/>
        <v>6</v>
      </c>
      <c r="G376" s="86" t="str">
        <f t="shared" si="344"/>
        <v xml:space="preserve"> </v>
      </c>
      <c r="H376" s="64" t="str">
        <f t="shared" si="345"/>
        <v>N</v>
      </c>
      <c r="I376" s="64" t="str">
        <f t="shared" si="346"/>
        <v xml:space="preserve"> </v>
      </c>
      <c r="J376" s="64" t="str">
        <f t="shared" si="347"/>
        <v xml:space="preserve"> </v>
      </c>
      <c r="K376" s="82" t="str">
        <f t="shared" si="348"/>
        <v>0</v>
      </c>
      <c r="L376" s="82">
        <f t="shared" si="349"/>
        <v>0</v>
      </c>
      <c r="M376" s="83">
        <f t="shared" si="350"/>
        <v>52</v>
      </c>
      <c r="N376" s="64" t="str">
        <f t="shared" si="351"/>
        <v>N</v>
      </c>
      <c r="O376" s="81" t="str">
        <f t="shared" si="352"/>
        <v>0</v>
      </c>
      <c r="P376" s="81">
        <f t="shared" si="353"/>
        <v>0</v>
      </c>
      <c r="Q376" s="85">
        <f t="shared" si="354"/>
        <v>2</v>
      </c>
      <c r="R376" s="64" t="str">
        <f t="shared" si="355"/>
        <v>Y</v>
      </c>
      <c r="S376" s="87">
        <f t="shared" si="356"/>
        <v>56</v>
      </c>
      <c r="T376" s="86" t="str">
        <f t="shared" si="357"/>
        <v>L</v>
      </c>
      <c r="U376" s="64" t="str">
        <f t="shared" si="358"/>
        <v>Y</v>
      </c>
      <c r="V376" s="64" t="str">
        <f t="shared" si="359"/>
        <v xml:space="preserve"> </v>
      </c>
      <c r="W376" s="64">
        <f t="shared" si="360"/>
        <v>6</v>
      </c>
      <c r="X376" s="82">
        <f t="shared" si="361"/>
        <v>8</v>
      </c>
      <c r="Y376" s="82">
        <f t="shared" si="362"/>
        <v>0</v>
      </c>
      <c r="Z376" s="83">
        <f t="shared" si="363"/>
        <v>-104</v>
      </c>
      <c r="AA376" s="64" t="str">
        <f t="shared" si="364"/>
        <v>Y</v>
      </c>
      <c r="AB376" s="81">
        <f t="shared" si="365"/>
        <v>8</v>
      </c>
      <c r="AC376" s="81">
        <f t="shared" si="366"/>
        <v>0</v>
      </c>
      <c r="AD376" s="85">
        <f t="shared" si="367"/>
        <v>-104</v>
      </c>
      <c r="AE376" s="64" t="str">
        <f t="shared" si="368"/>
        <v>Y</v>
      </c>
      <c r="AF376" s="87">
        <f t="shared" si="369"/>
        <v>54</v>
      </c>
      <c r="AG376" s="93" t="str">
        <f t="shared" si="370"/>
        <v>L</v>
      </c>
      <c r="AH376" s="64" t="str">
        <f t="shared" si="371"/>
        <v>2/5</v>
      </c>
      <c r="AI376" s="64">
        <f t="shared" si="372"/>
        <v>2</v>
      </c>
      <c r="AJ376" s="82">
        <f t="shared" si="373"/>
        <v>2</v>
      </c>
      <c r="AK376" s="82">
        <f t="shared" si="374"/>
        <v>0</v>
      </c>
      <c r="AL376" s="83">
        <f t="shared" si="375"/>
        <v>6</v>
      </c>
      <c r="AM376" s="64" t="str">
        <f t="shared" si="376"/>
        <v>N</v>
      </c>
      <c r="AN376" s="81">
        <f t="shared" si="377"/>
        <v>8</v>
      </c>
      <c r="AO376" s="81">
        <f t="shared" si="378"/>
        <v>0</v>
      </c>
      <c r="AP376" s="85">
        <f t="shared" si="379"/>
        <v>-230</v>
      </c>
      <c r="AQ376" s="64" t="str">
        <f t="shared" si="380"/>
        <v>Y</v>
      </c>
      <c r="AR376" s="87">
        <f t="shared" si="381"/>
        <v>66</v>
      </c>
      <c r="AS376" s="93" t="str">
        <f t="shared" si="382"/>
        <v>L</v>
      </c>
      <c r="AT376" s="64" t="str">
        <f t="shared" si="383"/>
        <v>2/5</v>
      </c>
      <c r="AU376" s="64">
        <f t="shared" si="384"/>
        <v>2</v>
      </c>
      <c r="AV376" s="82">
        <f t="shared" si="385"/>
        <v>2</v>
      </c>
      <c r="AW376" s="82">
        <f t="shared" si="386"/>
        <v>0</v>
      </c>
      <c r="AX376" s="83">
        <f t="shared" si="387"/>
        <v>8</v>
      </c>
      <c r="AY376" s="64" t="str">
        <f t="shared" si="388"/>
        <v>N</v>
      </c>
      <c r="AZ376" s="81">
        <f t="shared" si="389"/>
        <v>8</v>
      </c>
      <c r="BA376" s="81">
        <f t="shared" si="390"/>
        <v>0</v>
      </c>
      <c r="BB376" s="85">
        <f t="shared" si="391"/>
        <v>-44</v>
      </c>
      <c r="BC376" s="64" t="str">
        <f t="shared" si="392"/>
        <v>Y</v>
      </c>
      <c r="BD376" s="87">
        <f t="shared" si="393"/>
        <v>52</v>
      </c>
    </row>
    <row r="377" spans="1:56">
      <c r="A377" s="197">
        <f t="shared" si="342"/>
        <v>367</v>
      </c>
      <c r="B377" s="198">
        <f>Data!B377</f>
        <v>7</v>
      </c>
      <c r="D377" s="73">
        <f t="shared" si="341"/>
        <v>2</v>
      </c>
      <c r="F377" s="86">
        <f t="shared" si="343"/>
        <v>1</v>
      </c>
      <c r="G377" s="86" t="str">
        <f t="shared" si="344"/>
        <v xml:space="preserve"> </v>
      </c>
      <c r="H377" s="64" t="str">
        <f t="shared" si="345"/>
        <v>Y</v>
      </c>
      <c r="I377" s="64" t="str">
        <f t="shared" si="346"/>
        <v>1/6</v>
      </c>
      <c r="J377" s="64">
        <f t="shared" si="347"/>
        <v>1</v>
      </c>
      <c r="K377" s="82">
        <f t="shared" si="348"/>
        <v>2</v>
      </c>
      <c r="L377" s="82">
        <f t="shared" si="349"/>
        <v>0</v>
      </c>
      <c r="M377" s="83">
        <f t="shared" si="350"/>
        <v>50</v>
      </c>
      <c r="N377" s="64" t="str">
        <f t="shared" si="351"/>
        <v>N</v>
      </c>
      <c r="O377" s="81">
        <f t="shared" si="352"/>
        <v>8</v>
      </c>
      <c r="P377" s="81">
        <f t="shared" si="353"/>
        <v>0</v>
      </c>
      <c r="Q377" s="85">
        <f t="shared" si="354"/>
        <v>-6</v>
      </c>
      <c r="R377" s="64" t="str">
        <f t="shared" si="355"/>
        <v>Y</v>
      </c>
      <c r="S377" s="87">
        <f t="shared" si="356"/>
        <v>56</v>
      </c>
      <c r="T377" s="86" t="str">
        <f t="shared" si="357"/>
        <v>L</v>
      </c>
      <c r="U377" s="64" t="str">
        <f t="shared" si="358"/>
        <v>Y</v>
      </c>
      <c r="V377" s="64" t="str">
        <f t="shared" si="359"/>
        <v>1/6</v>
      </c>
      <c r="W377" s="64">
        <f t="shared" si="360"/>
        <v>7</v>
      </c>
      <c r="X377" s="82">
        <f t="shared" si="361"/>
        <v>8</v>
      </c>
      <c r="Y377" s="82">
        <f t="shared" si="362"/>
        <v>0</v>
      </c>
      <c r="Z377" s="83">
        <f t="shared" si="363"/>
        <v>-112</v>
      </c>
      <c r="AA377" s="64" t="str">
        <f t="shared" si="364"/>
        <v>Y</v>
      </c>
      <c r="AB377" s="81">
        <f t="shared" si="365"/>
        <v>8</v>
      </c>
      <c r="AC377" s="81">
        <f t="shared" si="366"/>
        <v>0</v>
      </c>
      <c r="AD377" s="85">
        <f t="shared" si="367"/>
        <v>-112</v>
      </c>
      <c r="AE377" s="64" t="str">
        <f t="shared" si="368"/>
        <v>Y</v>
      </c>
      <c r="AF377" s="87">
        <f t="shared" si="369"/>
        <v>54</v>
      </c>
      <c r="AG377" s="93" t="str">
        <f t="shared" si="370"/>
        <v>W</v>
      </c>
      <c r="AH377" s="64" t="str">
        <f t="shared" si="371"/>
        <v>1/6</v>
      </c>
      <c r="AI377" s="64">
        <f t="shared" si="372"/>
        <v>1</v>
      </c>
      <c r="AJ377" s="82">
        <f t="shared" si="373"/>
        <v>2</v>
      </c>
      <c r="AK377" s="82">
        <f t="shared" si="374"/>
        <v>6</v>
      </c>
      <c r="AL377" s="83">
        <f t="shared" si="375"/>
        <v>10</v>
      </c>
      <c r="AM377" s="64" t="str">
        <f t="shared" si="376"/>
        <v>N</v>
      </c>
      <c r="AN377" s="81">
        <f t="shared" si="377"/>
        <v>8</v>
      </c>
      <c r="AO377" s="81">
        <f t="shared" si="378"/>
        <v>24</v>
      </c>
      <c r="AP377" s="85">
        <f t="shared" si="379"/>
        <v>-214</v>
      </c>
      <c r="AQ377" s="64" t="str">
        <f t="shared" si="380"/>
        <v>Y</v>
      </c>
      <c r="AR377" s="87">
        <f t="shared" si="381"/>
        <v>66</v>
      </c>
      <c r="AS377" s="93" t="str">
        <f t="shared" si="382"/>
        <v>W</v>
      </c>
      <c r="AT377" s="64" t="str">
        <f t="shared" si="383"/>
        <v>1/6</v>
      </c>
      <c r="AU377" s="64">
        <f t="shared" si="384"/>
        <v>1</v>
      </c>
      <c r="AV377" s="82">
        <f t="shared" si="385"/>
        <v>2</v>
      </c>
      <c r="AW377" s="82">
        <f t="shared" si="386"/>
        <v>6</v>
      </c>
      <c r="AX377" s="83">
        <f t="shared" si="387"/>
        <v>12</v>
      </c>
      <c r="AY377" s="64" t="str">
        <f t="shared" si="388"/>
        <v>N</v>
      </c>
      <c r="AZ377" s="81">
        <f t="shared" si="389"/>
        <v>8</v>
      </c>
      <c r="BA377" s="81">
        <f t="shared" si="390"/>
        <v>24</v>
      </c>
      <c r="BB377" s="85">
        <f t="shared" si="391"/>
        <v>-28</v>
      </c>
      <c r="BC377" s="64" t="str">
        <f t="shared" si="392"/>
        <v>Y</v>
      </c>
      <c r="BD377" s="87">
        <f t="shared" si="393"/>
        <v>52</v>
      </c>
    </row>
    <row r="378" spans="1:56">
      <c r="A378" s="197">
        <f t="shared" si="342"/>
        <v>368</v>
      </c>
      <c r="B378" s="198">
        <f>Data!B378</f>
        <v>22</v>
      </c>
      <c r="D378" s="73">
        <f t="shared" si="341"/>
        <v>4</v>
      </c>
      <c r="F378" s="86">
        <f t="shared" si="343"/>
        <v>2</v>
      </c>
      <c r="G378" s="86" t="str">
        <f t="shared" si="344"/>
        <v>L</v>
      </c>
      <c r="H378" s="64" t="str">
        <f t="shared" si="345"/>
        <v>Y</v>
      </c>
      <c r="I378" s="64" t="str">
        <f t="shared" si="346"/>
        <v>2/5</v>
      </c>
      <c r="J378" s="64">
        <f t="shared" si="347"/>
        <v>2</v>
      </c>
      <c r="K378" s="82">
        <f t="shared" si="348"/>
        <v>2</v>
      </c>
      <c r="L378" s="82">
        <f t="shared" si="349"/>
        <v>0</v>
      </c>
      <c r="M378" s="83">
        <f t="shared" si="350"/>
        <v>48</v>
      </c>
      <c r="N378" s="64" t="str">
        <f t="shared" si="351"/>
        <v>N</v>
      </c>
      <c r="O378" s="81">
        <f t="shared" si="352"/>
        <v>8</v>
      </c>
      <c r="P378" s="81">
        <f t="shared" si="353"/>
        <v>0</v>
      </c>
      <c r="Q378" s="85">
        <f t="shared" si="354"/>
        <v>-14</v>
      </c>
      <c r="R378" s="64" t="str">
        <f t="shared" si="355"/>
        <v>Y</v>
      </c>
      <c r="S378" s="87">
        <f t="shared" si="356"/>
        <v>56</v>
      </c>
      <c r="T378" s="86" t="str">
        <f t="shared" si="357"/>
        <v>L</v>
      </c>
      <c r="U378" s="64" t="str">
        <f t="shared" si="358"/>
        <v>Y</v>
      </c>
      <c r="V378" s="64" t="str">
        <f t="shared" si="359"/>
        <v>2/5</v>
      </c>
      <c r="W378" s="64">
        <f t="shared" si="360"/>
        <v>8</v>
      </c>
      <c r="X378" s="82">
        <f t="shared" si="361"/>
        <v>8</v>
      </c>
      <c r="Y378" s="82">
        <f t="shared" si="362"/>
        <v>0</v>
      </c>
      <c r="Z378" s="83">
        <f t="shared" si="363"/>
        <v>-120</v>
      </c>
      <c r="AA378" s="64" t="str">
        <f t="shared" si="364"/>
        <v>Y</v>
      </c>
      <c r="AB378" s="81">
        <f t="shared" si="365"/>
        <v>8</v>
      </c>
      <c r="AC378" s="81">
        <f t="shared" si="366"/>
        <v>0</v>
      </c>
      <c r="AD378" s="85">
        <f t="shared" si="367"/>
        <v>-120</v>
      </c>
      <c r="AE378" s="64" t="str">
        <f t="shared" si="368"/>
        <v>Y</v>
      </c>
      <c r="AF378" s="87">
        <f t="shared" si="369"/>
        <v>54</v>
      </c>
      <c r="AG378" s="93" t="str">
        <f t="shared" si="370"/>
        <v>L</v>
      </c>
      <c r="AH378" s="64" t="str">
        <f t="shared" si="371"/>
        <v>2/5</v>
      </c>
      <c r="AI378" s="64">
        <f t="shared" si="372"/>
        <v>2</v>
      </c>
      <c r="AJ378" s="82">
        <f t="shared" si="373"/>
        <v>2</v>
      </c>
      <c r="AK378" s="82">
        <f t="shared" si="374"/>
        <v>0</v>
      </c>
      <c r="AL378" s="83">
        <f t="shared" si="375"/>
        <v>8</v>
      </c>
      <c r="AM378" s="64" t="str">
        <f t="shared" si="376"/>
        <v>N</v>
      </c>
      <c r="AN378" s="81">
        <f t="shared" si="377"/>
        <v>8</v>
      </c>
      <c r="AO378" s="81">
        <f t="shared" si="378"/>
        <v>0</v>
      </c>
      <c r="AP378" s="85">
        <f t="shared" si="379"/>
        <v>-222</v>
      </c>
      <c r="AQ378" s="64" t="str">
        <f t="shared" si="380"/>
        <v>Y</v>
      </c>
      <c r="AR378" s="87">
        <f t="shared" si="381"/>
        <v>66</v>
      </c>
      <c r="AS378" s="93" t="str">
        <f t="shared" si="382"/>
        <v>L</v>
      </c>
      <c r="AT378" s="64" t="str">
        <f t="shared" si="383"/>
        <v>2/5</v>
      </c>
      <c r="AU378" s="64">
        <f t="shared" si="384"/>
        <v>2</v>
      </c>
      <c r="AV378" s="82">
        <f t="shared" si="385"/>
        <v>2</v>
      </c>
      <c r="AW378" s="82">
        <f t="shared" si="386"/>
        <v>0</v>
      </c>
      <c r="AX378" s="83">
        <f t="shared" si="387"/>
        <v>10</v>
      </c>
      <c r="AY378" s="64" t="str">
        <f t="shared" si="388"/>
        <v>N</v>
      </c>
      <c r="AZ378" s="81">
        <f t="shared" si="389"/>
        <v>8</v>
      </c>
      <c r="BA378" s="81">
        <f t="shared" si="390"/>
        <v>0</v>
      </c>
      <c r="BB378" s="85">
        <f t="shared" si="391"/>
        <v>-36</v>
      </c>
      <c r="BC378" s="64" t="str">
        <f t="shared" si="392"/>
        <v>Y</v>
      </c>
      <c r="BD378" s="87">
        <f t="shared" si="393"/>
        <v>52</v>
      </c>
    </row>
    <row r="379" spans="1:56">
      <c r="A379" s="197">
        <f t="shared" si="342"/>
        <v>369</v>
      </c>
      <c r="B379" s="198">
        <f>Data!B379</f>
        <v>9</v>
      </c>
      <c r="D379" s="73">
        <f t="shared" si="341"/>
        <v>2</v>
      </c>
      <c r="F379" s="86">
        <f t="shared" si="343"/>
        <v>3</v>
      </c>
      <c r="G379" s="86" t="str">
        <f t="shared" si="344"/>
        <v>L</v>
      </c>
      <c r="H379" s="64" t="str">
        <f t="shared" si="345"/>
        <v>Y</v>
      </c>
      <c r="I379" s="64" t="str">
        <f t="shared" si="346"/>
        <v>3/4</v>
      </c>
      <c r="J379" s="64">
        <f t="shared" si="347"/>
        <v>3</v>
      </c>
      <c r="K379" s="82">
        <f t="shared" si="348"/>
        <v>4</v>
      </c>
      <c r="L379" s="82">
        <f t="shared" si="349"/>
        <v>0</v>
      </c>
      <c r="M379" s="83">
        <f t="shared" si="350"/>
        <v>44</v>
      </c>
      <c r="N379" s="64" t="str">
        <f t="shared" si="351"/>
        <v>N</v>
      </c>
      <c r="O379" s="81">
        <f t="shared" si="352"/>
        <v>8</v>
      </c>
      <c r="P379" s="81">
        <f t="shared" si="353"/>
        <v>0</v>
      </c>
      <c r="Q379" s="85">
        <f t="shared" si="354"/>
        <v>-22</v>
      </c>
      <c r="R379" s="64" t="str">
        <f t="shared" si="355"/>
        <v>Y</v>
      </c>
      <c r="S379" s="87">
        <f t="shared" si="356"/>
        <v>56</v>
      </c>
      <c r="T379" s="86" t="str">
        <f t="shared" si="357"/>
        <v>L</v>
      </c>
      <c r="U379" s="64" t="str">
        <f t="shared" si="358"/>
        <v>Y</v>
      </c>
      <c r="V379" s="64" t="str">
        <f t="shared" si="359"/>
        <v>3/4</v>
      </c>
      <c r="W379" s="64">
        <f t="shared" si="360"/>
        <v>9</v>
      </c>
      <c r="X379" s="82">
        <f t="shared" si="361"/>
        <v>8</v>
      </c>
      <c r="Y379" s="82">
        <f t="shared" si="362"/>
        <v>0</v>
      </c>
      <c r="Z379" s="83">
        <f t="shared" si="363"/>
        <v>-128</v>
      </c>
      <c r="AA379" s="64" t="str">
        <f t="shared" si="364"/>
        <v>Y</v>
      </c>
      <c r="AB379" s="81">
        <f t="shared" si="365"/>
        <v>8</v>
      </c>
      <c r="AC379" s="81">
        <f t="shared" si="366"/>
        <v>0</v>
      </c>
      <c r="AD379" s="85">
        <f t="shared" si="367"/>
        <v>-128</v>
      </c>
      <c r="AE379" s="64" t="str">
        <f t="shared" si="368"/>
        <v>Y</v>
      </c>
      <c r="AF379" s="87">
        <f t="shared" si="369"/>
        <v>54</v>
      </c>
      <c r="AG379" s="93" t="str">
        <f t="shared" si="370"/>
        <v>L</v>
      </c>
      <c r="AH379" s="64" t="str">
        <f t="shared" si="371"/>
        <v>3/4</v>
      </c>
      <c r="AI379" s="64">
        <f t="shared" si="372"/>
        <v>3</v>
      </c>
      <c r="AJ379" s="82">
        <f t="shared" si="373"/>
        <v>4</v>
      </c>
      <c r="AK379" s="82">
        <f t="shared" si="374"/>
        <v>0</v>
      </c>
      <c r="AL379" s="83">
        <f t="shared" si="375"/>
        <v>4</v>
      </c>
      <c r="AM379" s="64" t="str">
        <f t="shared" si="376"/>
        <v>N</v>
      </c>
      <c r="AN379" s="81">
        <f t="shared" si="377"/>
        <v>8</v>
      </c>
      <c r="AO379" s="81">
        <f t="shared" si="378"/>
        <v>0</v>
      </c>
      <c r="AP379" s="85">
        <f t="shared" si="379"/>
        <v>-230</v>
      </c>
      <c r="AQ379" s="64" t="str">
        <f t="shared" si="380"/>
        <v>Y</v>
      </c>
      <c r="AR379" s="87">
        <f t="shared" si="381"/>
        <v>66</v>
      </c>
      <c r="AS379" s="93" t="str">
        <f t="shared" si="382"/>
        <v>L</v>
      </c>
      <c r="AT379" s="64" t="str">
        <f t="shared" si="383"/>
        <v>3/4</v>
      </c>
      <c r="AU379" s="64">
        <f t="shared" si="384"/>
        <v>3</v>
      </c>
      <c r="AV379" s="82">
        <f t="shared" si="385"/>
        <v>4</v>
      </c>
      <c r="AW379" s="82">
        <f t="shared" si="386"/>
        <v>0</v>
      </c>
      <c r="AX379" s="83">
        <f t="shared" si="387"/>
        <v>6</v>
      </c>
      <c r="AY379" s="64" t="str">
        <f t="shared" si="388"/>
        <v>N</v>
      </c>
      <c r="AZ379" s="81">
        <f t="shared" si="389"/>
        <v>8</v>
      </c>
      <c r="BA379" s="81">
        <f t="shared" si="390"/>
        <v>0</v>
      </c>
      <c r="BB379" s="85">
        <f t="shared" si="391"/>
        <v>-44</v>
      </c>
      <c r="BC379" s="64" t="str">
        <f t="shared" si="392"/>
        <v>Y</v>
      </c>
      <c r="BD379" s="87">
        <f t="shared" si="393"/>
        <v>52</v>
      </c>
    </row>
    <row r="380" spans="1:56">
      <c r="A380" s="197">
        <f t="shared" si="342"/>
        <v>370</v>
      </c>
      <c r="B380" s="198">
        <f>Data!B380</f>
        <v>14</v>
      </c>
      <c r="D380" s="73">
        <f t="shared" si="341"/>
        <v>3</v>
      </c>
      <c r="F380" s="86">
        <f t="shared" si="343"/>
        <v>4</v>
      </c>
      <c r="G380" s="86" t="str">
        <f t="shared" si="344"/>
        <v>L</v>
      </c>
      <c r="H380" s="64" t="str">
        <f t="shared" si="345"/>
        <v>Y</v>
      </c>
      <c r="I380" s="64" t="str">
        <f t="shared" si="346"/>
        <v>4/3</v>
      </c>
      <c r="J380" s="64">
        <f t="shared" si="347"/>
        <v>4</v>
      </c>
      <c r="K380" s="82">
        <f t="shared" si="348"/>
        <v>6</v>
      </c>
      <c r="L380" s="82">
        <f t="shared" si="349"/>
        <v>0</v>
      </c>
      <c r="M380" s="83">
        <f t="shared" si="350"/>
        <v>38</v>
      </c>
      <c r="N380" s="64" t="str">
        <f t="shared" si="351"/>
        <v>N</v>
      </c>
      <c r="O380" s="81">
        <f t="shared" si="352"/>
        <v>8</v>
      </c>
      <c r="P380" s="81">
        <f t="shared" si="353"/>
        <v>0</v>
      </c>
      <c r="Q380" s="85">
        <f t="shared" si="354"/>
        <v>-30</v>
      </c>
      <c r="R380" s="64" t="str">
        <f t="shared" si="355"/>
        <v>Y</v>
      </c>
      <c r="S380" s="87">
        <f t="shared" si="356"/>
        <v>56</v>
      </c>
      <c r="T380" s="86" t="str">
        <f t="shared" si="357"/>
        <v>L</v>
      </c>
      <c r="U380" s="64" t="str">
        <f t="shared" si="358"/>
        <v>Y</v>
      </c>
      <c r="V380" s="64" t="str">
        <f t="shared" si="359"/>
        <v>1/6</v>
      </c>
      <c r="W380" s="64">
        <f t="shared" si="360"/>
        <v>10</v>
      </c>
      <c r="X380" s="82">
        <f t="shared" si="361"/>
        <v>8</v>
      </c>
      <c r="Y380" s="82">
        <f t="shared" si="362"/>
        <v>0</v>
      </c>
      <c r="Z380" s="83">
        <f t="shared" si="363"/>
        <v>-136</v>
      </c>
      <c r="AA380" s="64" t="str">
        <f t="shared" si="364"/>
        <v>Y</v>
      </c>
      <c r="AB380" s="81">
        <f t="shared" si="365"/>
        <v>8</v>
      </c>
      <c r="AC380" s="81">
        <f t="shared" si="366"/>
        <v>0</v>
      </c>
      <c r="AD380" s="85">
        <f t="shared" si="367"/>
        <v>-136</v>
      </c>
      <c r="AE380" s="64" t="str">
        <f t="shared" si="368"/>
        <v>Y</v>
      </c>
      <c r="AF380" s="87">
        <f t="shared" si="369"/>
        <v>54</v>
      </c>
      <c r="AG380" s="93" t="str">
        <f t="shared" si="370"/>
        <v>L</v>
      </c>
      <c r="AH380" s="64" t="str">
        <f t="shared" si="371"/>
        <v>3/4</v>
      </c>
      <c r="AI380" s="64">
        <f t="shared" si="372"/>
        <v>4</v>
      </c>
      <c r="AJ380" s="82">
        <f t="shared" si="373"/>
        <v>6</v>
      </c>
      <c r="AK380" s="82">
        <f t="shared" si="374"/>
        <v>0</v>
      </c>
      <c r="AL380" s="83">
        <f t="shared" si="375"/>
        <v>-2</v>
      </c>
      <c r="AM380" s="64" t="str">
        <f t="shared" si="376"/>
        <v>N</v>
      </c>
      <c r="AN380" s="81">
        <f t="shared" si="377"/>
        <v>8</v>
      </c>
      <c r="AO380" s="81">
        <f t="shared" si="378"/>
        <v>0</v>
      </c>
      <c r="AP380" s="85">
        <f t="shared" si="379"/>
        <v>-238</v>
      </c>
      <c r="AQ380" s="64" t="str">
        <f t="shared" si="380"/>
        <v>Y</v>
      </c>
      <c r="AR380" s="87">
        <f t="shared" si="381"/>
        <v>66</v>
      </c>
      <c r="AS380" s="93" t="str">
        <f t="shared" si="382"/>
        <v>L</v>
      </c>
      <c r="AT380" s="64" t="str">
        <f t="shared" si="383"/>
        <v>1/6</v>
      </c>
      <c r="AU380" s="64">
        <f t="shared" si="384"/>
        <v>4</v>
      </c>
      <c r="AV380" s="82">
        <f t="shared" si="385"/>
        <v>6</v>
      </c>
      <c r="AW380" s="82">
        <f t="shared" si="386"/>
        <v>0</v>
      </c>
      <c r="AX380" s="83">
        <f t="shared" si="387"/>
        <v>0</v>
      </c>
      <c r="AY380" s="64" t="str">
        <f t="shared" si="388"/>
        <v>N</v>
      </c>
      <c r="AZ380" s="81">
        <f t="shared" si="389"/>
        <v>8</v>
      </c>
      <c r="BA380" s="81">
        <f t="shared" si="390"/>
        <v>0</v>
      </c>
      <c r="BB380" s="85">
        <f t="shared" si="391"/>
        <v>-52</v>
      </c>
      <c r="BC380" s="64" t="str">
        <f t="shared" si="392"/>
        <v>Y</v>
      </c>
      <c r="BD380" s="87">
        <f t="shared" si="393"/>
        <v>52</v>
      </c>
    </row>
    <row r="381" spans="1:56">
      <c r="A381" s="197">
        <f t="shared" si="342"/>
        <v>371</v>
      </c>
      <c r="B381" s="198">
        <f>Data!B381</f>
        <v>9</v>
      </c>
      <c r="D381" s="73">
        <f t="shared" si="341"/>
        <v>2</v>
      </c>
      <c r="F381" s="86">
        <f t="shared" si="343"/>
        <v>5</v>
      </c>
      <c r="G381" s="86" t="str">
        <f t="shared" si="344"/>
        <v>W</v>
      </c>
      <c r="H381" s="64" t="str">
        <f t="shared" si="345"/>
        <v>N</v>
      </c>
      <c r="I381" s="64" t="str">
        <f t="shared" si="346"/>
        <v xml:space="preserve"> </v>
      </c>
      <c r="J381" s="64" t="str">
        <f t="shared" si="347"/>
        <v xml:space="preserve"> </v>
      </c>
      <c r="K381" s="82" t="str">
        <f t="shared" si="348"/>
        <v>0</v>
      </c>
      <c r="L381" s="82">
        <f t="shared" si="349"/>
        <v>18</v>
      </c>
      <c r="M381" s="83">
        <f t="shared" si="350"/>
        <v>56</v>
      </c>
      <c r="N381" s="64" t="str">
        <f t="shared" si="351"/>
        <v>N</v>
      </c>
      <c r="O381" s="81" t="str">
        <f t="shared" si="352"/>
        <v>0</v>
      </c>
      <c r="P381" s="81">
        <f t="shared" si="353"/>
        <v>24</v>
      </c>
      <c r="Q381" s="85">
        <f t="shared" si="354"/>
        <v>-6</v>
      </c>
      <c r="R381" s="64" t="str">
        <f t="shared" si="355"/>
        <v>N</v>
      </c>
      <c r="S381" s="87">
        <f t="shared" si="356"/>
        <v>56</v>
      </c>
      <c r="T381" s="86" t="str">
        <f t="shared" si="357"/>
        <v>L</v>
      </c>
      <c r="U381" s="64" t="str">
        <f t="shared" si="358"/>
        <v>Y</v>
      </c>
      <c r="V381" s="64" t="str">
        <f t="shared" si="359"/>
        <v xml:space="preserve"> </v>
      </c>
      <c r="W381" s="64">
        <f t="shared" si="360"/>
        <v>11</v>
      </c>
      <c r="X381" s="82">
        <f t="shared" si="361"/>
        <v>8</v>
      </c>
      <c r="Y381" s="82">
        <f t="shared" si="362"/>
        <v>0</v>
      </c>
      <c r="Z381" s="83">
        <f t="shared" si="363"/>
        <v>-144</v>
      </c>
      <c r="AA381" s="64" t="str">
        <f t="shared" si="364"/>
        <v>Y</v>
      </c>
      <c r="AB381" s="81">
        <f t="shared" si="365"/>
        <v>8</v>
      </c>
      <c r="AC381" s="81">
        <f t="shared" si="366"/>
        <v>0</v>
      </c>
      <c r="AD381" s="85">
        <f t="shared" si="367"/>
        <v>-144</v>
      </c>
      <c r="AE381" s="64" t="str">
        <f t="shared" si="368"/>
        <v>Y</v>
      </c>
      <c r="AF381" s="87">
        <f t="shared" si="369"/>
        <v>54</v>
      </c>
      <c r="AG381" s="93" t="str">
        <f t="shared" si="370"/>
        <v>W</v>
      </c>
      <c r="AH381" s="64" t="str">
        <f t="shared" si="371"/>
        <v>1/6</v>
      </c>
      <c r="AI381" s="64">
        <f t="shared" si="372"/>
        <v>1</v>
      </c>
      <c r="AJ381" s="82">
        <f t="shared" si="373"/>
        <v>2</v>
      </c>
      <c r="AK381" s="82">
        <f t="shared" si="374"/>
        <v>18</v>
      </c>
      <c r="AL381" s="83">
        <f t="shared" si="375"/>
        <v>14</v>
      </c>
      <c r="AM381" s="64" t="str">
        <f t="shared" si="376"/>
        <v>N</v>
      </c>
      <c r="AN381" s="81">
        <f t="shared" si="377"/>
        <v>8</v>
      </c>
      <c r="AO381" s="81">
        <f t="shared" si="378"/>
        <v>24</v>
      </c>
      <c r="AP381" s="85">
        <f t="shared" si="379"/>
        <v>-222</v>
      </c>
      <c r="AQ381" s="64" t="str">
        <f t="shared" si="380"/>
        <v>Y</v>
      </c>
      <c r="AR381" s="87">
        <f t="shared" si="381"/>
        <v>66</v>
      </c>
      <c r="AS381" s="93" t="str">
        <f t="shared" si="382"/>
        <v>L</v>
      </c>
      <c r="AT381" s="64" t="str">
        <f t="shared" si="383"/>
        <v>2/5</v>
      </c>
      <c r="AU381" s="64">
        <f t="shared" si="384"/>
        <v>5</v>
      </c>
      <c r="AV381" s="82">
        <f t="shared" si="385"/>
        <v>8</v>
      </c>
      <c r="AW381" s="82">
        <f t="shared" si="386"/>
        <v>0</v>
      </c>
      <c r="AX381" s="83">
        <f t="shared" si="387"/>
        <v>-8</v>
      </c>
      <c r="AY381" s="64" t="str">
        <f t="shared" si="388"/>
        <v>N</v>
      </c>
      <c r="AZ381" s="81">
        <f t="shared" si="389"/>
        <v>8</v>
      </c>
      <c r="BA381" s="81">
        <f t="shared" si="390"/>
        <v>0</v>
      </c>
      <c r="BB381" s="85">
        <f t="shared" si="391"/>
        <v>-60</v>
      </c>
      <c r="BC381" s="64" t="str">
        <f t="shared" si="392"/>
        <v>Y</v>
      </c>
      <c r="BD381" s="87">
        <f t="shared" si="393"/>
        <v>52</v>
      </c>
    </row>
    <row r="382" spans="1:56">
      <c r="A382" s="197">
        <f t="shared" si="342"/>
        <v>372</v>
      </c>
      <c r="B382" s="198">
        <f>Data!B382</f>
        <v>31</v>
      </c>
      <c r="D382" s="73">
        <f t="shared" si="341"/>
        <v>6</v>
      </c>
      <c r="F382" s="86">
        <f t="shared" si="343"/>
        <v>6</v>
      </c>
      <c r="G382" s="86" t="str">
        <f t="shared" si="344"/>
        <v xml:space="preserve"> </v>
      </c>
      <c r="H382" s="64" t="str">
        <f t="shared" si="345"/>
        <v>N</v>
      </c>
      <c r="I382" s="64" t="str">
        <f t="shared" si="346"/>
        <v xml:space="preserve"> </v>
      </c>
      <c r="J382" s="64" t="str">
        <f t="shared" si="347"/>
        <v xml:space="preserve"> </v>
      </c>
      <c r="K382" s="82" t="str">
        <f t="shared" si="348"/>
        <v>0</v>
      </c>
      <c r="L382" s="82">
        <f t="shared" si="349"/>
        <v>0</v>
      </c>
      <c r="M382" s="83">
        <f t="shared" si="350"/>
        <v>56</v>
      </c>
      <c r="N382" s="64" t="str">
        <f t="shared" si="351"/>
        <v>N</v>
      </c>
      <c r="O382" s="81" t="str">
        <f t="shared" si="352"/>
        <v>0</v>
      </c>
      <c r="P382" s="81">
        <f t="shared" si="353"/>
        <v>0</v>
      </c>
      <c r="Q382" s="85">
        <f t="shared" si="354"/>
        <v>-6</v>
      </c>
      <c r="R382" s="64" t="str">
        <f t="shared" si="355"/>
        <v>N</v>
      </c>
      <c r="S382" s="87">
        <f t="shared" si="356"/>
        <v>56</v>
      </c>
      <c r="T382" s="86" t="str">
        <f t="shared" si="357"/>
        <v>W</v>
      </c>
      <c r="U382" s="64" t="str">
        <f t="shared" si="358"/>
        <v>N</v>
      </c>
      <c r="V382" s="64" t="str">
        <f t="shared" si="359"/>
        <v xml:space="preserve"> </v>
      </c>
      <c r="W382" s="64" t="str">
        <f t="shared" si="360"/>
        <v xml:space="preserve"> </v>
      </c>
      <c r="X382" s="82" t="str">
        <f t="shared" si="361"/>
        <v>0</v>
      </c>
      <c r="Y382" s="82">
        <f t="shared" si="362"/>
        <v>24</v>
      </c>
      <c r="Z382" s="83">
        <f t="shared" si="363"/>
        <v>-120</v>
      </c>
      <c r="AA382" s="64" t="str">
        <f t="shared" si="364"/>
        <v>Y</v>
      </c>
      <c r="AB382" s="81" t="str">
        <f t="shared" si="365"/>
        <v>0</v>
      </c>
      <c r="AC382" s="81">
        <f t="shared" si="366"/>
        <v>24</v>
      </c>
      <c r="AD382" s="85">
        <f t="shared" si="367"/>
        <v>-120</v>
      </c>
      <c r="AE382" s="64" t="str">
        <f t="shared" si="368"/>
        <v>Y</v>
      </c>
      <c r="AF382" s="87">
        <f t="shared" si="369"/>
        <v>54</v>
      </c>
      <c r="AG382" s="93" t="str">
        <f t="shared" si="370"/>
        <v>L</v>
      </c>
      <c r="AH382" s="64" t="str">
        <f t="shared" si="371"/>
        <v>2/5</v>
      </c>
      <c r="AI382" s="64">
        <f t="shared" si="372"/>
        <v>2</v>
      </c>
      <c r="AJ382" s="82">
        <f t="shared" si="373"/>
        <v>2</v>
      </c>
      <c r="AK382" s="82">
        <f t="shared" si="374"/>
        <v>0</v>
      </c>
      <c r="AL382" s="83">
        <f t="shared" si="375"/>
        <v>12</v>
      </c>
      <c r="AM382" s="64" t="str">
        <f t="shared" si="376"/>
        <v>N</v>
      </c>
      <c r="AN382" s="81">
        <f t="shared" si="377"/>
        <v>8</v>
      </c>
      <c r="AO382" s="81">
        <f t="shared" si="378"/>
        <v>0</v>
      </c>
      <c r="AP382" s="85">
        <f t="shared" si="379"/>
        <v>-230</v>
      </c>
      <c r="AQ382" s="64" t="str">
        <f t="shared" si="380"/>
        <v>Y</v>
      </c>
      <c r="AR382" s="87">
        <f t="shared" si="381"/>
        <v>66</v>
      </c>
      <c r="AS382" s="93" t="str">
        <f t="shared" si="382"/>
        <v>W</v>
      </c>
      <c r="AT382" s="64" t="str">
        <f t="shared" si="383"/>
        <v>1/6</v>
      </c>
      <c r="AU382" s="64">
        <f t="shared" si="384"/>
        <v>1</v>
      </c>
      <c r="AV382" s="82">
        <f t="shared" si="385"/>
        <v>2</v>
      </c>
      <c r="AW382" s="82">
        <f t="shared" si="386"/>
        <v>24</v>
      </c>
      <c r="AX382" s="83">
        <f t="shared" si="387"/>
        <v>14</v>
      </c>
      <c r="AY382" s="64" t="str">
        <f t="shared" si="388"/>
        <v>N</v>
      </c>
      <c r="AZ382" s="81">
        <f t="shared" si="389"/>
        <v>8</v>
      </c>
      <c r="BA382" s="81">
        <f t="shared" si="390"/>
        <v>24</v>
      </c>
      <c r="BB382" s="85">
        <f t="shared" si="391"/>
        <v>-44</v>
      </c>
      <c r="BC382" s="64" t="str">
        <f t="shared" si="392"/>
        <v>Y</v>
      </c>
      <c r="BD382" s="87">
        <f t="shared" si="393"/>
        <v>52</v>
      </c>
    </row>
    <row r="383" spans="1:56">
      <c r="A383" s="197">
        <f t="shared" si="342"/>
        <v>373</v>
      </c>
      <c r="B383" s="198">
        <f>Data!B383</f>
        <v>9</v>
      </c>
      <c r="D383" s="73">
        <f t="shared" si="341"/>
        <v>2</v>
      </c>
      <c r="F383" s="86">
        <f t="shared" si="343"/>
        <v>1</v>
      </c>
      <c r="G383" s="86" t="str">
        <f t="shared" si="344"/>
        <v xml:space="preserve"> </v>
      </c>
      <c r="H383" s="64" t="str">
        <f t="shared" si="345"/>
        <v>Y</v>
      </c>
      <c r="I383" s="64" t="str">
        <f t="shared" si="346"/>
        <v>1/6</v>
      </c>
      <c r="J383" s="64">
        <f t="shared" si="347"/>
        <v>1</v>
      </c>
      <c r="K383" s="82">
        <f t="shared" si="348"/>
        <v>2</v>
      </c>
      <c r="L383" s="82">
        <f t="shared" si="349"/>
        <v>0</v>
      </c>
      <c r="M383" s="83">
        <f t="shared" si="350"/>
        <v>54</v>
      </c>
      <c r="N383" s="64" t="str">
        <f t="shared" si="351"/>
        <v>N</v>
      </c>
      <c r="O383" s="81">
        <f t="shared" si="352"/>
        <v>2</v>
      </c>
      <c r="P383" s="81">
        <f t="shared" si="353"/>
        <v>0</v>
      </c>
      <c r="Q383" s="85">
        <f t="shared" si="354"/>
        <v>-8</v>
      </c>
      <c r="R383" s="64" t="str">
        <f t="shared" si="355"/>
        <v>N</v>
      </c>
      <c r="S383" s="87">
        <f t="shared" si="356"/>
        <v>56</v>
      </c>
      <c r="T383" s="86" t="str">
        <f t="shared" si="357"/>
        <v xml:space="preserve"> </v>
      </c>
      <c r="U383" s="64" t="str">
        <f t="shared" si="358"/>
        <v>Y</v>
      </c>
      <c r="V383" s="64" t="str">
        <f t="shared" si="359"/>
        <v>1/6</v>
      </c>
      <c r="W383" s="64">
        <f t="shared" si="360"/>
        <v>1</v>
      </c>
      <c r="X383" s="82">
        <f t="shared" si="361"/>
        <v>8</v>
      </c>
      <c r="Y383" s="82">
        <f t="shared" si="362"/>
        <v>0</v>
      </c>
      <c r="Z383" s="83">
        <f t="shared" si="363"/>
        <v>-128</v>
      </c>
      <c r="AA383" s="64" t="str">
        <f t="shared" si="364"/>
        <v>Y</v>
      </c>
      <c r="AB383" s="81">
        <f t="shared" si="365"/>
        <v>8</v>
      </c>
      <c r="AC383" s="81">
        <f t="shared" si="366"/>
        <v>0</v>
      </c>
      <c r="AD383" s="85">
        <f t="shared" si="367"/>
        <v>-128</v>
      </c>
      <c r="AE383" s="64" t="str">
        <f t="shared" si="368"/>
        <v>Y</v>
      </c>
      <c r="AF383" s="87">
        <f t="shared" si="369"/>
        <v>54</v>
      </c>
      <c r="AG383" s="93" t="str">
        <f t="shared" si="370"/>
        <v>L</v>
      </c>
      <c r="AH383" s="64" t="str">
        <f t="shared" si="371"/>
        <v>3/4</v>
      </c>
      <c r="AI383" s="64">
        <f t="shared" si="372"/>
        <v>3</v>
      </c>
      <c r="AJ383" s="82">
        <f t="shared" si="373"/>
        <v>4</v>
      </c>
      <c r="AK383" s="82">
        <f t="shared" si="374"/>
        <v>0</v>
      </c>
      <c r="AL383" s="83">
        <f t="shared" si="375"/>
        <v>8</v>
      </c>
      <c r="AM383" s="64" t="str">
        <f t="shared" si="376"/>
        <v>N</v>
      </c>
      <c r="AN383" s="81">
        <f t="shared" si="377"/>
        <v>8</v>
      </c>
      <c r="AO383" s="81">
        <f t="shared" si="378"/>
        <v>0</v>
      </c>
      <c r="AP383" s="85">
        <f t="shared" si="379"/>
        <v>-238</v>
      </c>
      <c r="AQ383" s="64" t="str">
        <f t="shared" si="380"/>
        <v>Y</v>
      </c>
      <c r="AR383" s="87">
        <f t="shared" si="381"/>
        <v>66</v>
      </c>
      <c r="AS383" s="93" t="str">
        <f t="shared" si="382"/>
        <v>W</v>
      </c>
      <c r="AT383" s="64" t="str">
        <f t="shared" si="383"/>
        <v>1/6</v>
      </c>
      <c r="AU383" s="64">
        <f t="shared" si="384"/>
        <v>1</v>
      </c>
      <c r="AV383" s="82">
        <f t="shared" si="385"/>
        <v>2</v>
      </c>
      <c r="AW383" s="82">
        <f t="shared" si="386"/>
        <v>6</v>
      </c>
      <c r="AX383" s="83">
        <f t="shared" si="387"/>
        <v>18</v>
      </c>
      <c r="AY383" s="64" t="str">
        <f t="shared" si="388"/>
        <v>N</v>
      </c>
      <c r="AZ383" s="81">
        <f t="shared" si="389"/>
        <v>8</v>
      </c>
      <c r="BA383" s="81">
        <f t="shared" si="390"/>
        <v>24</v>
      </c>
      <c r="BB383" s="85">
        <f t="shared" si="391"/>
        <v>-28</v>
      </c>
      <c r="BC383" s="64" t="str">
        <f t="shared" si="392"/>
        <v>Y</v>
      </c>
      <c r="BD383" s="87">
        <f t="shared" si="393"/>
        <v>52</v>
      </c>
    </row>
    <row r="384" spans="1:56">
      <c r="A384" s="197">
        <f t="shared" si="342"/>
        <v>374</v>
      </c>
      <c r="B384" s="198">
        <f>Data!B384</f>
        <v>30</v>
      </c>
      <c r="D384" s="73">
        <f t="shared" si="341"/>
        <v>5</v>
      </c>
      <c r="F384" s="86">
        <f t="shared" si="343"/>
        <v>2</v>
      </c>
      <c r="G384" s="86" t="str">
        <f t="shared" si="344"/>
        <v>L</v>
      </c>
      <c r="H384" s="64" t="str">
        <f t="shared" si="345"/>
        <v>Y</v>
      </c>
      <c r="I384" s="64" t="str">
        <f t="shared" si="346"/>
        <v>2/5</v>
      </c>
      <c r="J384" s="64">
        <f t="shared" si="347"/>
        <v>2</v>
      </c>
      <c r="K384" s="82">
        <f t="shared" si="348"/>
        <v>2</v>
      </c>
      <c r="L384" s="82">
        <f t="shared" si="349"/>
        <v>0</v>
      </c>
      <c r="M384" s="83">
        <f t="shared" si="350"/>
        <v>52</v>
      </c>
      <c r="N384" s="64" t="str">
        <f t="shared" si="351"/>
        <v>N</v>
      </c>
      <c r="O384" s="81">
        <f t="shared" si="352"/>
        <v>2</v>
      </c>
      <c r="P384" s="81">
        <f t="shared" si="353"/>
        <v>0</v>
      </c>
      <c r="Q384" s="85">
        <f t="shared" si="354"/>
        <v>-10</v>
      </c>
      <c r="R384" s="64" t="str">
        <f t="shared" si="355"/>
        <v>N</v>
      </c>
      <c r="S384" s="87">
        <f t="shared" si="356"/>
        <v>56</v>
      </c>
      <c r="T384" s="86" t="str">
        <f t="shared" si="357"/>
        <v>L</v>
      </c>
      <c r="U384" s="64" t="str">
        <f t="shared" si="358"/>
        <v>Y</v>
      </c>
      <c r="V384" s="64" t="str">
        <f t="shared" si="359"/>
        <v>2/5</v>
      </c>
      <c r="W384" s="64">
        <f t="shared" si="360"/>
        <v>2</v>
      </c>
      <c r="X384" s="82">
        <f t="shared" si="361"/>
        <v>8</v>
      </c>
      <c r="Y384" s="82">
        <f t="shared" si="362"/>
        <v>0</v>
      </c>
      <c r="Z384" s="83">
        <f t="shared" si="363"/>
        <v>-136</v>
      </c>
      <c r="AA384" s="64" t="str">
        <f t="shared" si="364"/>
        <v>Y</v>
      </c>
      <c r="AB384" s="81">
        <f t="shared" si="365"/>
        <v>8</v>
      </c>
      <c r="AC384" s="81">
        <f t="shared" si="366"/>
        <v>0</v>
      </c>
      <c r="AD384" s="85">
        <f t="shared" si="367"/>
        <v>-136</v>
      </c>
      <c r="AE384" s="64" t="str">
        <f t="shared" si="368"/>
        <v>Y</v>
      </c>
      <c r="AF384" s="87">
        <f t="shared" si="369"/>
        <v>54</v>
      </c>
      <c r="AG384" s="93" t="str">
        <f t="shared" si="370"/>
        <v>L</v>
      </c>
      <c r="AH384" s="64" t="str">
        <f t="shared" si="371"/>
        <v>3/4</v>
      </c>
      <c r="AI384" s="64">
        <f t="shared" si="372"/>
        <v>4</v>
      </c>
      <c r="AJ384" s="82">
        <f t="shared" si="373"/>
        <v>6</v>
      </c>
      <c r="AK384" s="82">
        <f t="shared" si="374"/>
        <v>0</v>
      </c>
      <c r="AL384" s="83">
        <f t="shared" si="375"/>
        <v>2</v>
      </c>
      <c r="AM384" s="64" t="str">
        <f t="shared" si="376"/>
        <v>N</v>
      </c>
      <c r="AN384" s="81">
        <f t="shared" si="377"/>
        <v>8</v>
      </c>
      <c r="AO384" s="81">
        <f t="shared" si="378"/>
        <v>0</v>
      </c>
      <c r="AP384" s="85">
        <f t="shared" si="379"/>
        <v>-246</v>
      </c>
      <c r="AQ384" s="64" t="str">
        <f t="shared" si="380"/>
        <v>Y</v>
      </c>
      <c r="AR384" s="87">
        <f t="shared" si="381"/>
        <v>66</v>
      </c>
      <c r="AS384" s="93" t="str">
        <f t="shared" si="382"/>
        <v>L</v>
      </c>
      <c r="AT384" s="64" t="str">
        <f t="shared" si="383"/>
        <v>2/5</v>
      </c>
      <c r="AU384" s="64">
        <f t="shared" si="384"/>
        <v>2</v>
      </c>
      <c r="AV384" s="82">
        <f t="shared" si="385"/>
        <v>2</v>
      </c>
      <c r="AW384" s="82">
        <f t="shared" si="386"/>
        <v>0</v>
      </c>
      <c r="AX384" s="83">
        <f t="shared" si="387"/>
        <v>16</v>
      </c>
      <c r="AY384" s="64" t="str">
        <f t="shared" si="388"/>
        <v>N</v>
      </c>
      <c r="AZ384" s="81">
        <f t="shared" si="389"/>
        <v>8</v>
      </c>
      <c r="BA384" s="81">
        <f t="shared" si="390"/>
        <v>0</v>
      </c>
      <c r="BB384" s="85">
        <f t="shared" si="391"/>
        <v>-36</v>
      </c>
      <c r="BC384" s="64" t="str">
        <f t="shared" si="392"/>
        <v>Y</v>
      </c>
      <c r="BD384" s="87">
        <f t="shared" si="393"/>
        <v>52</v>
      </c>
    </row>
    <row r="385" spans="1:56">
      <c r="A385" s="197">
        <f t="shared" si="342"/>
        <v>375</v>
      </c>
      <c r="B385" s="198">
        <f>Data!B385</f>
        <v>34</v>
      </c>
      <c r="D385" s="73">
        <f t="shared" si="341"/>
        <v>6</v>
      </c>
      <c r="F385" s="86">
        <f t="shared" si="343"/>
        <v>3</v>
      </c>
      <c r="G385" s="86" t="str">
        <f t="shared" si="344"/>
        <v>W</v>
      </c>
      <c r="H385" s="64" t="str">
        <f t="shared" si="345"/>
        <v>N</v>
      </c>
      <c r="I385" s="64" t="str">
        <f t="shared" si="346"/>
        <v xml:space="preserve"> </v>
      </c>
      <c r="J385" s="64" t="str">
        <f t="shared" si="347"/>
        <v xml:space="preserve"> </v>
      </c>
      <c r="K385" s="82" t="str">
        <f t="shared" si="348"/>
        <v>0</v>
      </c>
      <c r="L385" s="82">
        <f t="shared" si="349"/>
        <v>6</v>
      </c>
      <c r="M385" s="83">
        <f t="shared" si="350"/>
        <v>58</v>
      </c>
      <c r="N385" s="64" t="str">
        <f t="shared" si="351"/>
        <v>N</v>
      </c>
      <c r="O385" s="81" t="str">
        <f t="shared" si="352"/>
        <v>0</v>
      </c>
      <c r="P385" s="81">
        <f t="shared" si="353"/>
        <v>6</v>
      </c>
      <c r="Q385" s="85">
        <f t="shared" si="354"/>
        <v>-4</v>
      </c>
      <c r="R385" s="64" t="str">
        <f t="shared" si="355"/>
        <v>N</v>
      </c>
      <c r="S385" s="87">
        <f t="shared" si="356"/>
        <v>56</v>
      </c>
      <c r="T385" s="86" t="str">
        <f t="shared" si="357"/>
        <v>W</v>
      </c>
      <c r="U385" s="64" t="str">
        <f t="shared" si="358"/>
        <v>N</v>
      </c>
      <c r="V385" s="64" t="str">
        <f t="shared" si="359"/>
        <v xml:space="preserve"> </v>
      </c>
      <c r="W385" s="64" t="str">
        <f t="shared" si="360"/>
        <v xml:space="preserve"> </v>
      </c>
      <c r="X385" s="82" t="str">
        <f t="shared" si="361"/>
        <v>0</v>
      </c>
      <c r="Y385" s="82">
        <f t="shared" si="362"/>
        <v>24</v>
      </c>
      <c r="Z385" s="83">
        <f t="shared" si="363"/>
        <v>-112</v>
      </c>
      <c r="AA385" s="64" t="str">
        <f t="shared" si="364"/>
        <v>Y</v>
      </c>
      <c r="AB385" s="81" t="str">
        <f t="shared" si="365"/>
        <v>0</v>
      </c>
      <c r="AC385" s="81">
        <f t="shared" si="366"/>
        <v>24</v>
      </c>
      <c r="AD385" s="85">
        <f t="shared" si="367"/>
        <v>-112</v>
      </c>
      <c r="AE385" s="64" t="str">
        <f t="shared" si="368"/>
        <v>Y</v>
      </c>
      <c r="AF385" s="87">
        <f t="shared" si="369"/>
        <v>54</v>
      </c>
      <c r="AG385" s="93" t="str">
        <f t="shared" si="370"/>
        <v>L</v>
      </c>
      <c r="AH385" s="64" t="str">
        <f t="shared" si="371"/>
        <v>2/5</v>
      </c>
      <c r="AI385" s="64">
        <f t="shared" si="372"/>
        <v>5</v>
      </c>
      <c r="AJ385" s="82">
        <f t="shared" si="373"/>
        <v>8</v>
      </c>
      <c r="AK385" s="82">
        <f t="shared" si="374"/>
        <v>0</v>
      </c>
      <c r="AL385" s="83">
        <f t="shared" si="375"/>
        <v>-6</v>
      </c>
      <c r="AM385" s="64" t="str">
        <f t="shared" si="376"/>
        <v>N</v>
      </c>
      <c r="AN385" s="81">
        <f t="shared" si="377"/>
        <v>8</v>
      </c>
      <c r="AO385" s="81">
        <f t="shared" si="378"/>
        <v>0</v>
      </c>
      <c r="AP385" s="85">
        <f t="shared" si="379"/>
        <v>-254</v>
      </c>
      <c r="AQ385" s="64" t="str">
        <f t="shared" si="380"/>
        <v>Y</v>
      </c>
      <c r="AR385" s="87">
        <f t="shared" si="381"/>
        <v>66</v>
      </c>
      <c r="AS385" s="93" t="str">
        <f t="shared" si="382"/>
        <v>W</v>
      </c>
      <c r="AT385" s="64" t="str">
        <f t="shared" si="383"/>
        <v>1/6</v>
      </c>
      <c r="AU385" s="64">
        <f t="shared" si="384"/>
        <v>1</v>
      </c>
      <c r="AV385" s="82">
        <f t="shared" si="385"/>
        <v>2</v>
      </c>
      <c r="AW385" s="82">
        <f t="shared" si="386"/>
        <v>6</v>
      </c>
      <c r="AX385" s="83">
        <f t="shared" si="387"/>
        <v>20</v>
      </c>
      <c r="AY385" s="64" t="str">
        <f t="shared" si="388"/>
        <v>N</v>
      </c>
      <c r="AZ385" s="81">
        <f t="shared" si="389"/>
        <v>8</v>
      </c>
      <c r="BA385" s="81">
        <f t="shared" si="390"/>
        <v>24</v>
      </c>
      <c r="BB385" s="85">
        <f t="shared" si="391"/>
        <v>-20</v>
      </c>
      <c r="BC385" s="64" t="str">
        <f t="shared" si="392"/>
        <v>Y</v>
      </c>
      <c r="BD385" s="87">
        <f t="shared" si="393"/>
        <v>52</v>
      </c>
    </row>
    <row r="386" spans="1:56">
      <c r="A386" s="197">
        <f t="shared" si="342"/>
        <v>376</v>
      </c>
      <c r="B386" s="198">
        <f>Data!B386</f>
        <v>28</v>
      </c>
      <c r="D386" s="73">
        <f t="shared" si="341"/>
        <v>5</v>
      </c>
      <c r="F386" s="86">
        <f t="shared" si="343"/>
        <v>4</v>
      </c>
      <c r="G386" s="86" t="str">
        <f t="shared" si="344"/>
        <v xml:space="preserve"> </v>
      </c>
      <c r="H386" s="64" t="str">
        <f t="shared" si="345"/>
        <v>N</v>
      </c>
      <c r="I386" s="64" t="str">
        <f t="shared" si="346"/>
        <v xml:space="preserve"> </v>
      </c>
      <c r="J386" s="64" t="str">
        <f t="shared" si="347"/>
        <v xml:space="preserve"> </v>
      </c>
      <c r="K386" s="82" t="str">
        <f t="shared" si="348"/>
        <v>0</v>
      </c>
      <c r="L386" s="82">
        <f t="shared" si="349"/>
        <v>0</v>
      </c>
      <c r="M386" s="83">
        <f t="shared" si="350"/>
        <v>58</v>
      </c>
      <c r="N386" s="64" t="str">
        <f t="shared" si="351"/>
        <v>N</v>
      </c>
      <c r="O386" s="81" t="str">
        <f t="shared" si="352"/>
        <v>0</v>
      </c>
      <c r="P386" s="81">
        <f t="shared" si="353"/>
        <v>0</v>
      </c>
      <c r="Q386" s="85">
        <f t="shared" si="354"/>
        <v>-4</v>
      </c>
      <c r="R386" s="64" t="str">
        <f t="shared" si="355"/>
        <v>N</v>
      </c>
      <c r="S386" s="87">
        <f t="shared" si="356"/>
        <v>56</v>
      </c>
      <c r="T386" s="86" t="str">
        <f t="shared" si="357"/>
        <v xml:space="preserve"> </v>
      </c>
      <c r="U386" s="64" t="str">
        <f t="shared" si="358"/>
        <v>N</v>
      </c>
      <c r="V386" s="64" t="str">
        <f t="shared" si="359"/>
        <v xml:space="preserve"> </v>
      </c>
      <c r="W386" s="64" t="str">
        <f t="shared" si="360"/>
        <v xml:space="preserve"> </v>
      </c>
      <c r="X386" s="82" t="str">
        <f t="shared" si="361"/>
        <v>0</v>
      </c>
      <c r="Y386" s="82">
        <f t="shared" si="362"/>
        <v>0</v>
      </c>
      <c r="Z386" s="83">
        <f t="shared" si="363"/>
        <v>-112</v>
      </c>
      <c r="AA386" s="64" t="str">
        <f t="shared" si="364"/>
        <v>Y</v>
      </c>
      <c r="AB386" s="81" t="str">
        <f t="shared" si="365"/>
        <v>0</v>
      </c>
      <c r="AC386" s="81">
        <f t="shared" si="366"/>
        <v>0</v>
      </c>
      <c r="AD386" s="85">
        <f t="shared" si="367"/>
        <v>-112</v>
      </c>
      <c r="AE386" s="64" t="str">
        <f t="shared" si="368"/>
        <v>Y</v>
      </c>
      <c r="AF386" s="87">
        <f t="shared" si="369"/>
        <v>54</v>
      </c>
      <c r="AG386" s="93" t="str">
        <f t="shared" si="370"/>
        <v>L</v>
      </c>
      <c r="AH386" s="64" t="str">
        <f t="shared" si="371"/>
        <v>1/6</v>
      </c>
      <c r="AI386" s="64">
        <f t="shared" si="372"/>
        <v>6</v>
      </c>
      <c r="AJ386" s="82">
        <f t="shared" si="373"/>
        <v>8</v>
      </c>
      <c r="AK386" s="82">
        <f t="shared" si="374"/>
        <v>0</v>
      </c>
      <c r="AL386" s="83">
        <f t="shared" si="375"/>
        <v>-14</v>
      </c>
      <c r="AM386" s="64" t="str">
        <f t="shared" si="376"/>
        <v>Y</v>
      </c>
      <c r="AN386" s="81">
        <f t="shared" si="377"/>
        <v>8</v>
      </c>
      <c r="AO386" s="81">
        <f t="shared" si="378"/>
        <v>0</v>
      </c>
      <c r="AP386" s="85">
        <f t="shared" si="379"/>
        <v>-262</v>
      </c>
      <c r="AQ386" s="64" t="str">
        <f t="shared" si="380"/>
        <v>Y</v>
      </c>
      <c r="AR386" s="87">
        <f t="shared" si="381"/>
        <v>66</v>
      </c>
      <c r="AS386" s="93" t="str">
        <f t="shared" si="382"/>
        <v>W</v>
      </c>
      <c r="AT386" s="64" t="str">
        <f t="shared" si="383"/>
        <v>1/6</v>
      </c>
      <c r="AU386" s="64">
        <f t="shared" si="384"/>
        <v>1</v>
      </c>
      <c r="AV386" s="82">
        <f t="shared" si="385"/>
        <v>2</v>
      </c>
      <c r="AW386" s="82">
        <f t="shared" si="386"/>
        <v>6</v>
      </c>
      <c r="AX386" s="83">
        <f t="shared" si="387"/>
        <v>24</v>
      </c>
      <c r="AY386" s="64" t="str">
        <f t="shared" si="388"/>
        <v>N</v>
      </c>
      <c r="AZ386" s="81">
        <f t="shared" si="389"/>
        <v>8</v>
      </c>
      <c r="BA386" s="81">
        <f t="shared" si="390"/>
        <v>24</v>
      </c>
      <c r="BB386" s="85">
        <f t="shared" si="391"/>
        <v>-4</v>
      </c>
      <c r="BC386" s="64" t="str">
        <f t="shared" si="392"/>
        <v>Y</v>
      </c>
      <c r="BD386" s="87">
        <f t="shared" si="393"/>
        <v>52</v>
      </c>
    </row>
    <row r="387" spans="1:56">
      <c r="A387" s="197">
        <f t="shared" si="342"/>
        <v>377</v>
      </c>
      <c r="B387" s="198">
        <f>Data!B387</f>
        <v>16</v>
      </c>
      <c r="D387" s="73">
        <f t="shared" si="341"/>
        <v>3</v>
      </c>
      <c r="F387" s="86">
        <f t="shared" si="343"/>
        <v>5</v>
      </c>
      <c r="G387" s="86" t="str">
        <f t="shared" si="344"/>
        <v xml:space="preserve"> </v>
      </c>
      <c r="H387" s="64" t="str">
        <f t="shared" si="345"/>
        <v>N</v>
      </c>
      <c r="I387" s="64" t="str">
        <f t="shared" si="346"/>
        <v xml:space="preserve"> </v>
      </c>
      <c r="J387" s="64" t="str">
        <f t="shared" si="347"/>
        <v xml:space="preserve"> </v>
      </c>
      <c r="K387" s="82" t="str">
        <f t="shared" si="348"/>
        <v>0</v>
      </c>
      <c r="L387" s="82">
        <f t="shared" si="349"/>
        <v>0</v>
      </c>
      <c r="M387" s="83">
        <f t="shared" si="350"/>
        <v>58</v>
      </c>
      <c r="N387" s="64" t="str">
        <f t="shared" si="351"/>
        <v>N</v>
      </c>
      <c r="O387" s="81" t="str">
        <f t="shared" si="352"/>
        <v>0</v>
      </c>
      <c r="P387" s="81">
        <f t="shared" si="353"/>
        <v>0</v>
      </c>
      <c r="Q387" s="85">
        <f t="shared" si="354"/>
        <v>-4</v>
      </c>
      <c r="R387" s="64" t="str">
        <f t="shared" si="355"/>
        <v>N</v>
      </c>
      <c r="S387" s="87">
        <f t="shared" si="356"/>
        <v>56</v>
      </c>
      <c r="T387" s="86" t="str">
        <f t="shared" si="357"/>
        <v xml:space="preserve"> </v>
      </c>
      <c r="U387" s="64" t="str">
        <f t="shared" si="358"/>
        <v>N</v>
      </c>
      <c r="V387" s="64" t="str">
        <f t="shared" si="359"/>
        <v xml:space="preserve"> </v>
      </c>
      <c r="W387" s="64" t="str">
        <f t="shared" si="360"/>
        <v xml:space="preserve"> </v>
      </c>
      <c r="X387" s="82" t="str">
        <f t="shared" si="361"/>
        <v>0</v>
      </c>
      <c r="Y387" s="82">
        <f t="shared" si="362"/>
        <v>0</v>
      </c>
      <c r="Z387" s="83">
        <f t="shared" si="363"/>
        <v>-112</v>
      </c>
      <c r="AA387" s="64" t="str">
        <f t="shared" si="364"/>
        <v>Y</v>
      </c>
      <c r="AB387" s="81" t="str">
        <f t="shared" si="365"/>
        <v>0</v>
      </c>
      <c r="AC387" s="81">
        <f t="shared" si="366"/>
        <v>0</v>
      </c>
      <c r="AD387" s="85">
        <f t="shared" si="367"/>
        <v>-112</v>
      </c>
      <c r="AE387" s="64" t="str">
        <f t="shared" si="368"/>
        <v>Y</v>
      </c>
      <c r="AF387" s="87">
        <f t="shared" si="369"/>
        <v>54</v>
      </c>
      <c r="AG387" s="93" t="str">
        <f t="shared" si="370"/>
        <v>L</v>
      </c>
      <c r="AH387" s="64" t="str">
        <f t="shared" si="371"/>
        <v>1/6</v>
      </c>
      <c r="AI387" s="64">
        <f t="shared" si="372"/>
        <v>7</v>
      </c>
      <c r="AJ387" s="82">
        <f t="shared" si="373"/>
        <v>8</v>
      </c>
      <c r="AK387" s="82">
        <f t="shared" si="374"/>
        <v>0</v>
      </c>
      <c r="AL387" s="83">
        <f t="shared" si="375"/>
        <v>-22</v>
      </c>
      <c r="AM387" s="64" t="str">
        <f t="shared" si="376"/>
        <v>Y</v>
      </c>
      <c r="AN387" s="81">
        <f t="shared" si="377"/>
        <v>8</v>
      </c>
      <c r="AO387" s="81">
        <f t="shared" si="378"/>
        <v>0</v>
      </c>
      <c r="AP387" s="85">
        <f t="shared" si="379"/>
        <v>-270</v>
      </c>
      <c r="AQ387" s="64" t="str">
        <f t="shared" si="380"/>
        <v>Y</v>
      </c>
      <c r="AR387" s="87">
        <f t="shared" si="381"/>
        <v>66</v>
      </c>
      <c r="AS387" s="93" t="str">
        <f t="shared" si="382"/>
        <v>L</v>
      </c>
      <c r="AT387" s="64" t="str">
        <f t="shared" si="383"/>
        <v>2/5</v>
      </c>
      <c r="AU387" s="64">
        <f t="shared" si="384"/>
        <v>2</v>
      </c>
      <c r="AV387" s="82">
        <f t="shared" si="385"/>
        <v>2</v>
      </c>
      <c r="AW387" s="82">
        <f t="shared" si="386"/>
        <v>0</v>
      </c>
      <c r="AX387" s="83">
        <f t="shared" si="387"/>
        <v>22</v>
      </c>
      <c r="AY387" s="64" t="str">
        <f t="shared" si="388"/>
        <v>N</v>
      </c>
      <c r="AZ387" s="81">
        <f t="shared" si="389"/>
        <v>8</v>
      </c>
      <c r="BA387" s="81">
        <f t="shared" si="390"/>
        <v>0</v>
      </c>
      <c r="BB387" s="85">
        <f t="shared" si="391"/>
        <v>-12</v>
      </c>
      <c r="BC387" s="64" t="str">
        <f t="shared" si="392"/>
        <v>Y</v>
      </c>
      <c r="BD387" s="87">
        <f t="shared" si="393"/>
        <v>52</v>
      </c>
    </row>
    <row r="388" spans="1:56">
      <c r="A388" s="197">
        <f t="shared" si="342"/>
        <v>378</v>
      </c>
      <c r="B388" s="198">
        <f>Data!B388</f>
        <v>26</v>
      </c>
      <c r="D388" s="73">
        <f t="shared" si="341"/>
        <v>5</v>
      </c>
      <c r="F388" s="86">
        <f t="shared" si="343"/>
        <v>6</v>
      </c>
      <c r="G388" s="86" t="str">
        <f t="shared" si="344"/>
        <v xml:space="preserve"> </v>
      </c>
      <c r="H388" s="64" t="str">
        <f t="shared" si="345"/>
        <v>N</v>
      </c>
      <c r="I388" s="64" t="str">
        <f t="shared" si="346"/>
        <v xml:space="preserve"> </v>
      </c>
      <c r="J388" s="64" t="str">
        <f t="shared" si="347"/>
        <v xml:space="preserve"> </v>
      </c>
      <c r="K388" s="82" t="str">
        <f t="shared" si="348"/>
        <v>0</v>
      </c>
      <c r="L388" s="82">
        <f t="shared" si="349"/>
        <v>0</v>
      </c>
      <c r="M388" s="83">
        <f t="shared" si="350"/>
        <v>58</v>
      </c>
      <c r="N388" s="64" t="str">
        <f t="shared" si="351"/>
        <v>N</v>
      </c>
      <c r="O388" s="81" t="str">
        <f t="shared" si="352"/>
        <v>0</v>
      </c>
      <c r="P388" s="81">
        <f t="shared" si="353"/>
        <v>0</v>
      </c>
      <c r="Q388" s="85">
        <f t="shared" si="354"/>
        <v>-4</v>
      </c>
      <c r="R388" s="64" t="str">
        <f t="shared" si="355"/>
        <v>N</v>
      </c>
      <c r="S388" s="87">
        <f t="shared" si="356"/>
        <v>56</v>
      </c>
      <c r="T388" s="86" t="str">
        <f t="shared" si="357"/>
        <v xml:space="preserve"> </v>
      </c>
      <c r="U388" s="64" t="str">
        <f t="shared" si="358"/>
        <v>N</v>
      </c>
      <c r="V388" s="64" t="str">
        <f t="shared" si="359"/>
        <v xml:space="preserve"> </v>
      </c>
      <c r="W388" s="64" t="str">
        <f t="shared" si="360"/>
        <v xml:space="preserve"> </v>
      </c>
      <c r="X388" s="82" t="str">
        <f t="shared" si="361"/>
        <v>0</v>
      </c>
      <c r="Y388" s="82">
        <f t="shared" si="362"/>
        <v>0</v>
      </c>
      <c r="Z388" s="83">
        <f t="shared" si="363"/>
        <v>-112</v>
      </c>
      <c r="AA388" s="64" t="str">
        <f t="shared" si="364"/>
        <v>Y</v>
      </c>
      <c r="AB388" s="81" t="str">
        <f t="shared" si="365"/>
        <v>0</v>
      </c>
      <c r="AC388" s="81">
        <f t="shared" si="366"/>
        <v>0</v>
      </c>
      <c r="AD388" s="85">
        <f t="shared" si="367"/>
        <v>-112</v>
      </c>
      <c r="AE388" s="64" t="str">
        <f t="shared" si="368"/>
        <v>Y</v>
      </c>
      <c r="AF388" s="87">
        <f t="shared" si="369"/>
        <v>54</v>
      </c>
      <c r="AG388" s="93" t="str">
        <f t="shared" si="370"/>
        <v>L</v>
      </c>
      <c r="AH388" s="64" t="str">
        <f t="shared" si="371"/>
        <v>2/5</v>
      </c>
      <c r="AI388" s="64">
        <f t="shared" si="372"/>
        <v>8</v>
      </c>
      <c r="AJ388" s="82">
        <f t="shared" si="373"/>
        <v>8</v>
      </c>
      <c r="AK388" s="82">
        <f t="shared" si="374"/>
        <v>0</v>
      </c>
      <c r="AL388" s="83">
        <f t="shared" si="375"/>
        <v>-30</v>
      </c>
      <c r="AM388" s="64" t="str">
        <f t="shared" si="376"/>
        <v>Y</v>
      </c>
      <c r="AN388" s="81">
        <f t="shared" si="377"/>
        <v>8</v>
      </c>
      <c r="AO388" s="81">
        <f t="shared" si="378"/>
        <v>0</v>
      </c>
      <c r="AP388" s="85">
        <f t="shared" si="379"/>
        <v>-278</v>
      </c>
      <c r="AQ388" s="64" t="str">
        <f t="shared" si="380"/>
        <v>Y</v>
      </c>
      <c r="AR388" s="87">
        <f t="shared" si="381"/>
        <v>66</v>
      </c>
      <c r="AS388" s="93" t="str">
        <f t="shared" si="382"/>
        <v>L</v>
      </c>
      <c r="AT388" s="64" t="str">
        <f t="shared" si="383"/>
        <v>3/4</v>
      </c>
      <c r="AU388" s="64">
        <f t="shared" si="384"/>
        <v>3</v>
      </c>
      <c r="AV388" s="82">
        <f t="shared" si="385"/>
        <v>4</v>
      </c>
      <c r="AW388" s="82">
        <f t="shared" si="386"/>
        <v>0</v>
      </c>
      <c r="AX388" s="83">
        <f t="shared" si="387"/>
        <v>18</v>
      </c>
      <c r="AY388" s="64" t="str">
        <f t="shared" si="388"/>
        <v>N</v>
      </c>
      <c r="AZ388" s="81">
        <f t="shared" si="389"/>
        <v>8</v>
      </c>
      <c r="BA388" s="81">
        <f t="shared" si="390"/>
        <v>0</v>
      </c>
      <c r="BB388" s="85">
        <f t="shared" si="391"/>
        <v>-20</v>
      </c>
      <c r="BC388" s="64" t="str">
        <f t="shared" si="392"/>
        <v>Y</v>
      </c>
      <c r="BD388" s="87">
        <f t="shared" si="393"/>
        <v>52</v>
      </c>
    </row>
    <row r="389" spans="1:56">
      <c r="A389" s="197">
        <f t="shared" si="342"/>
        <v>379</v>
      </c>
      <c r="B389" s="198">
        <f>Data!B389</f>
        <v>9</v>
      </c>
      <c r="D389" s="73">
        <f t="shared" si="341"/>
        <v>2</v>
      </c>
      <c r="F389" s="86">
        <f t="shared" si="343"/>
        <v>1</v>
      </c>
      <c r="G389" s="86" t="str">
        <f t="shared" si="344"/>
        <v xml:space="preserve"> </v>
      </c>
      <c r="H389" s="64" t="str">
        <f t="shared" si="345"/>
        <v>Y</v>
      </c>
      <c r="I389" s="64" t="str">
        <f t="shared" si="346"/>
        <v>1/6</v>
      </c>
      <c r="J389" s="64">
        <f t="shared" si="347"/>
        <v>1</v>
      </c>
      <c r="K389" s="82">
        <f t="shared" si="348"/>
        <v>2</v>
      </c>
      <c r="L389" s="82">
        <f t="shared" si="349"/>
        <v>0</v>
      </c>
      <c r="M389" s="83">
        <f t="shared" si="350"/>
        <v>56</v>
      </c>
      <c r="N389" s="64" t="str">
        <f t="shared" si="351"/>
        <v>N</v>
      </c>
      <c r="O389" s="81">
        <f t="shared" si="352"/>
        <v>2</v>
      </c>
      <c r="P389" s="81">
        <f t="shared" si="353"/>
        <v>0</v>
      </c>
      <c r="Q389" s="85">
        <f t="shared" si="354"/>
        <v>-6</v>
      </c>
      <c r="R389" s="64" t="str">
        <f t="shared" si="355"/>
        <v>N</v>
      </c>
      <c r="S389" s="87">
        <f t="shared" si="356"/>
        <v>56</v>
      </c>
      <c r="T389" s="86" t="str">
        <f t="shared" si="357"/>
        <v xml:space="preserve"> </v>
      </c>
      <c r="U389" s="64" t="str">
        <f t="shared" si="358"/>
        <v>Y</v>
      </c>
      <c r="V389" s="64" t="str">
        <f t="shared" si="359"/>
        <v>1/6</v>
      </c>
      <c r="W389" s="64">
        <f t="shared" si="360"/>
        <v>1</v>
      </c>
      <c r="X389" s="82">
        <f t="shared" si="361"/>
        <v>8</v>
      </c>
      <c r="Y389" s="82">
        <f t="shared" si="362"/>
        <v>0</v>
      </c>
      <c r="Z389" s="83">
        <f t="shared" si="363"/>
        <v>-120</v>
      </c>
      <c r="AA389" s="64" t="str">
        <f t="shared" si="364"/>
        <v>Y</v>
      </c>
      <c r="AB389" s="81">
        <f t="shared" si="365"/>
        <v>8</v>
      </c>
      <c r="AC389" s="81">
        <f t="shared" si="366"/>
        <v>0</v>
      </c>
      <c r="AD389" s="85">
        <f t="shared" si="367"/>
        <v>-120</v>
      </c>
      <c r="AE389" s="64" t="str">
        <f t="shared" si="368"/>
        <v>Y</v>
      </c>
      <c r="AF389" s="87">
        <f t="shared" si="369"/>
        <v>54</v>
      </c>
      <c r="AG389" s="93" t="str">
        <f t="shared" si="370"/>
        <v>W</v>
      </c>
      <c r="AH389" s="64" t="str">
        <f t="shared" si="371"/>
        <v>1/6</v>
      </c>
      <c r="AI389" s="64">
        <f t="shared" si="372"/>
        <v>1</v>
      </c>
      <c r="AJ389" s="82">
        <f t="shared" si="373"/>
        <v>8</v>
      </c>
      <c r="AK389" s="82">
        <f t="shared" si="374"/>
        <v>24</v>
      </c>
      <c r="AL389" s="83">
        <f t="shared" si="375"/>
        <v>-14</v>
      </c>
      <c r="AM389" s="64" t="str">
        <f t="shared" si="376"/>
        <v>Y</v>
      </c>
      <c r="AN389" s="81">
        <f t="shared" si="377"/>
        <v>8</v>
      </c>
      <c r="AO389" s="81">
        <f t="shared" si="378"/>
        <v>24</v>
      </c>
      <c r="AP389" s="85">
        <f t="shared" si="379"/>
        <v>-262</v>
      </c>
      <c r="AQ389" s="64" t="str">
        <f t="shared" si="380"/>
        <v>Y</v>
      </c>
      <c r="AR389" s="87">
        <f t="shared" si="381"/>
        <v>66</v>
      </c>
      <c r="AS389" s="93" t="str">
        <f t="shared" si="382"/>
        <v>L</v>
      </c>
      <c r="AT389" s="64" t="str">
        <f t="shared" si="383"/>
        <v>1/6</v>
      </c>
      <c r="AU389" s="64">
        <f t="shared" si="384"/>
        <v>4</v>
      </c>
      <c r="AV389" s="82">
        <f t="shared" si="385"/>
        <v>6</v>
      </c>
      <c r="AW389" s="82">
        <f t="shared" si="386"/>
        <v>0</v>
      </c>
      <c r="AX389" s="83">
        <f t="shared" si="387"/>
        <v>12</v>
      </c>
      <c r="AY389" s="64" t="str">
        <f t="shared" si="388"/>
        <v>N</v>
      </c>
      <c r="AZ389" s="81">
        <f t="shared" si="389"/>
        <v>8</v>
      </c>
      <c r="BA389" s="81">
        <f t="shared" si="390"/>
        <v>0</v>
      </c>
      <c r="BB389" s="85">
        <f t="shared" si="391"/>
        <v>-28</v>
      </c>
      <c r="BC389" s="64" t="str">
        <f t="shared" si="392"/>
        <v>Y</v>
      </c>
      <c r="BD389" s="87">
        <f t="shared" si="393"/>
        <v>52</v>
      </c>
    </row>
    <row r="390" spans="1:56">
      <c r="A390" s="197">
        <f t="shared" si="342"/>
        <v>380</v>
      </c>
      <c r="B390" s="198">
        <f>Data!B390</f>
        <v>9</v>
      </c>
      <c r="D390" s="73">
        <f t="shared" si="341"/>
        <v>2</v>
      </c>
      <c r="F390" s="86">
        <f t="shared" si="343"/>
        <v>2</v>
      </c>
      <c r="G390" s="86" t="str">
        <f t="shared" si="344"/>
        <v>L</v>
      </c>
      <c r="H390" s="64" t="str">
        <f t="shared" si="345"/>
        <v>Y</v>
      </c>
      <c r="I390" s="64" t="str">
        <f t="shared" si="346"/>
        <v>2/5</v>
      </c>
      <c r="J390" s="64">
        <f t="shared" si="347"/>
        <v>2</v>
      </c>
      <c r="K390" s="82">
        <f t="shared" si="348"/>
        <v>2</v>
      </c>
      <c r="L390" s="82">
        <f t="shared" si="349"/>
        <v>0</v>
      </c>
      <c r="M390" s="83">
        <f t="shared" si="350"/>
        <v>54</v>
      </c>
      <c r="N390" s="64" t="str">
        <f t="shared" si="351"/>
        <v>N</v>
      </c>
      <c r="O390" s="81">
        <f t="shared" si="352"/>
        <v>2</v>
      </c>
      <c r="P390" s="81">
        <f t="shared" si="353"/>
        <v>0</v>
      </c>
      <c r="Q390" s="85">
        <f t="shared" si="354"/>
        <v>-8</v>
      </c>
      <c r="R390" s="64" t="str">
        <f t="shared" si="355"/>
        <v>N</v>
      </c>
      <c r="S390" s="87">
        <f t="shared" si="356"/>
        <v>56</v>
      </c>
      <c r="T390" s="86" t="str">
        <f t="shared" si="357"/>
        <v>L</v>
      </c>
      <c r="U390" s="64" t="str">
        <f t="shared" si="358"/>
        <v>Y</v>
      </c>
      <c r="V390" s="64" t="str">
        <f t="shared" si="359"/>
        <v>2/5</v>
      </c>
      <c r="W390" s="64">
        <f t="shared" si="360"/>
        <v>2</v>
      </c>
      <c r="X390" s="82">
        <f t="shared" si="361"/>
        <v>8</v>
      </c>
      <c r="Y390" s="82">
        <f t="shared" si="362"/>
        <v>0</v>
      </c>
      <c r="Z390" s="83">
        <f t="shared" si="363"/>
        <v>-128</v>
      </c>
      <c r="AA390" s="64" t="str">
        <f t="shared" si="364"/>
        <v>Y</v>
      </c>
      <c r="AB390" s="81">
        <f t="shared" si="365"/>
        <v>8</v>
      </c>
      <c r="AC390" s="81">
        <f t="shared" si="366"/>
        <v>0</v>
      </c>
      <c r="AD390" s="85">
        <f t="shared" si="367"/>
        <v>-128</v>
      </c>
      <c r="AE390" s="64" t="str">
        <f t="shared" si="368"/>
        <v>Y</v>
      </c>
      <c r="AF390" s="87">
        <f t="shared" si="369"/>
        <v>54</v>
      </c>
      <c r="AG390" s="93" t="str">
        <f t="shared" si="370"/>
        <v>L</v>
      </c>
      <c r="AH390" s="64" t="str">
        <f t="shared" si="371"/>
        <v>2/5</v>
      </c>
      <c r="AI390" s="64">
        <f t="shared" si="372"/>
        <v>2</v>
      </c>
      <c r="AJ390" s="82">
        <f t="shared" si="373"/>
        <v>8</v>
      </c>
      <c r="AK390" s="82">
        <f t="shared" si="374"/>
        <v>0</v>
      </c>
      <c r="AL390" s="83">
        <f t="shared" si="375"/>
        <v>-22</v>
      </c>
      <c r="AM390" s="64" t="str">
        <f t="shared" si="376"/>
        <v>Y</v>
      </c>
      <c r="AN390" s="81">
        <f t="shared" si="377"/>
        <v>8</v>
      </c>
      <c r="AO390" s="81">
        <f t="shared" si="378"/>
        <v>0</v>
      </c>
      <c r="AP390" s="85">
        <f t="shared" si="379"/>
        <v>-270</v>
      </c>
      <c r="AQ390" s="64" t="str">
        <f t="shared" si="380"/>
        <v>Y</v>
      </c>
      <c r="AR390" s="87">
        <f t="shared" si="381"/>
        <v>66</v>
      </c>
      <c r="AS390" s="93" t="str">
        <f t="shared" si="382"/>
        <v>L</v>
      </c>
      <c r="AT390" s="64" t="str">
        <f t="shared" si="383"/>
        <v>2/5</v>
      </c>
      <c r="AU390" s="64">
        <f t="shared" si="384"/>
        <v>5</v>
      </c>
      <c r="AV390" s="82">
        <f t="shared" si="385"/>
        <v>8</v>
      </c>
      <c r="AW390" s="82">
        <f t="shared" si="386"/>
        <v>0</v>
      </c>
      <c r="AX390" s="83">
        <f t="shared" si="387"/>
        <v>4</v>
      </c>
      <c r="AY390" s="64" t="str">
        <f t="shared" si="388"/>
        <v>N</v>
      </c>
      <c r="AZ390" s="81">
        <f t="shared" si="389"/>
        <v>8</v>
      </c>
      <c r="BA390" s="81">
        <f t="shared" si="390"/>
        <v>0</v>
      </c>
      <c r="BB390" s="85">
        <f t="shared" si="391"/>
        <v>-36</v>
      </c>
      <c r="BC390" s="64" t="str">
        <f t="shared" si="392"/>
        <v>Y</v>
      </c>
      <c r="BD390" s="87">
        <f t="shared" si="393"/>
        <v>52</v>
      </c>
    </row>
    <row r="391" spans="1:56">
      <c r="A391" s="197">
        <f t="shared" si="342"/>
        <v>381</v>
      </c>
      <c r="B391" s="198">
        <f>Data!B391</f>
        <v>26</v>
      </c>
      <c r="D391" s="73">
        <f t="shared" si="341"/>
        <v>5</v>
      </c>
      <c r="F391" s="86">
        <f t="shared" si="343"/>
        <v>3</v>
      </c>
      <c r="G391" s="86" t="str">
        <f t="shared" si="344"/>
        <v>W</v>
      </c>
      <c r="H391" s="64" t="str">
        <f t="shared" si="345"/>
        <v>N</v>
      </c>
      <c r="I391" s="64" t="str">
        <f t="shared" si="346"/>
        <v xml:space="preserve"> </v>
      </c>
      <c r="J391" s="64" t="str">
        <f t="shared" si="347"/>
        <v xml:space="preserve"> </v>
      </c>
      <c r="K391" s="82" t="str">
        <f t="shared" si="348"/>
        <v>0</v>
      </c>
      <c r="L391" s="82">
        <f t="shared" si="349"/>
        <v>6</v>
      </c>
      <c r="M391" s="83">
        <f t="shared" si="350"/>
        <v>60</v>
      </c>
      <c r="N391" s="64" t="str">
        <f t="shared" si="351"/>
        <v>N</v>
      </c>
      <c r="O391" s="81" t="str">
        <f t="shared" si="352"/>
        <v>0</v>
      </c>
      <c r="P391" s="81">
        <f t="shared" si="353"/>
        <v>6</v>
      </c>
      <c r="Q391" s="85">
        <f t="shared" si="354"/>
        <v>-2</v>
      </c>
      <c r="R391" s="64" t="str">
        <f t="shared" si="355"/>
        <v>N</v>
      </c>
      <c r="S391" s="87">
        <f t="shared" si="356"/>
        <v>56</v>
      </c>
      <c r="T391" s="86" t="str">
        <f t="shared" si="357"/>
        <v>W</v>
      </c>
      <c r="U391" s="64" t="str">
        <f t="shared" si="358"/>
        <v>N</v>
      </c>
      <c r="V391" s="64" t="str">
        <f t="shared" si="359"/>
        <v xml:space="preserve"> </v>
      </c>
      <c r="W391" s="64" t="str">
        <f t="shared" si="360"/>
        <v xml:space="preserve"> </v>
      </c>
      <c r="X391" s="82" t="str">
        <f t="shared" si="361"/>
        <v>0</v>
      </c>
      <c r="Y391" s="82">
        <f t="shared" si="362"/>
        <v>24</v>
      </c>
      <c r="Z391" s="83">
        <f t="shared" si="363"/>
        <v>-104</v>
      </c>
      <c r="AA391" s="64" t="str">
        <f t="shared" si="364"/>
        <v>Y</v>
      </c>
      <c r="AB391" s="81" t="str">
        <f t="shared" si="365"/>
        <v>0</v>
      </c>
      <c r="AC391" s="81">
        <f t="shared" si="366"/>
        <v>24</v>
      </c>
      <c r="AD391" s="85">
        <f t="shared" si="367"/>
        <v>-104</v>
      </c>
      <c r="AE391" s="64" t="str">
        <f t="shared" si="368"/>
        <v>Y</v>
      </c>
      <c r="AF391" s="87">
        <f t="shared" si="369"/>
        <v>54</v>
      </c>
      <c r="AG391" s="93" t="str">
        <f t="shared" si="370"/>
        <v>W</v>
      </c>
      <c r="AH391" s="64" t="str">
        <f t="shared" si="371"/>
        <v>1/6</v>
      </c>
      <c r="AI391" s="64">
        <f t="shared" si="372"/>
        <v>1</v>
      </c>
      <c r="AJ391" s="82">
        <f t="shared" si="373"/>
        <v>8</v>
      </c>
      <c r="AK391" s="82">
        <f t="shared" si="374"/>
        <v>24</v>
      </c>
      <c r="AL391" s="83">
        <f t="shared" si="375"/>
        <v>-6</v>
      </c>
      <c r="AM391" s="64" t="str">
        <f t="shared" si="376"/>
        <v>Y</v>
      </c>
      <c r="AN391" s="81">
        <f t="shared" si="377"/>
        <v>8</v>
      </c>
      <c r="AO391" s="81">
        <f t="shared" si="378"/>
        <v>24</v>
      </c>
      <c r="AP391" s="85">
        <f t="shared" si="379"/>
        <v>-254</v>
      </c>
      <c r="AQ391" s="64" t="str">
        <f t="shared" si="380"/>
        <v>Y</v>
      </c>
      <c r="AR391" s="87">
        <f t="shared" si="381"/>
        <v>66</v>
      </c>
      <c r="AS391" s="93" t="str">
        <f t="shared" si="382"/>
        <v>W</v>
      </c>
      <c r="AT391" s="64" t="str">
        <f t="shared" si="383"/>
        <v>1/6</v>
      </c>
      <c r="AU391" s="64">
        <f t="shared" si="384"/>
        <v>1</v>
      </c>
      <c r="AV391" s="82">
        <f t="shared" si="385"/>
        <v>2</v>
      </c>
      <c r="AW391" s="82">
        <f t="shared" si="386"/>
        <v>24</v>
      </c>
      <c r="AX391" s="83">
        <f t="shared" si="387"/>
        <v>26</v>
      </c>
      <c r="AY391" s="64" t="str">
        <f t="shared" si="388"/>
        <v>N</v>
      </c>
      <c r="AZ391" s="81">
        <f t="shared" si="389"/>
        <v>8</v>
      </c>
      <c r="BA391" s="81">
        <f t="shared" si="390"/>
        <v>24</v>
      </c>
      <c r="BB391" s="85">
        <f t="shared" si="391"/>
        <v>-20</v>
      </c>
      <c r="BC391" s="64" t="str">
        <f t="shared" si="392"/>
        <v>Y</v>
      </c>
      <c r="BD391" s="87">
        <f t="shared" si="393"/>
        <v>52</v>
      </c>
    </row>
    <row r="392" spans="1:56">
      <c r="A392" s="197">
        <f t="shared" si="342"/>
        <v>382</v>
      </c>
      <c r="B392" s="198">
        <f>Data!B392</f>
        <v>17</v>
      </c>
      <c r="D392" s="73">
        <f t="shared" si="341"/>
        <v>3</v>
      </c>
      <c r="F392" s="86">
        <f t="shared" si="343"/>
        <v>4</v>
      </c>
      <c r="G392" s="86" t="str">
        <f t="shared" si="344"/>
        <v xml:space="preserve"> </v>
      </c>
      <c r="H392" s="64" t="str">
        <f t="shared" si="345"/>
        <v>N</v>
      </c>
      <c r="I392" s="64" t="str">
        <f t="shared" si="346"/>
        <v xml:space="preserve"> </v>
      </c>
      <c r="J392" s="64" t="str">
        <f t="shared" si="347"/>
        <v xml:space="preserve"> </v>
      </c>
      <c r="K392" s="82" t="str">
        <f t="shared" si="348"/>
        <v>0</v>
      </c>
      <c r="L392" s="82">
        <f t="shared" si="349"/>
        <v>0</v>
      </c>
      <c r="M392" s="83">
        <f t="shared" si="350"/>
        <v>60</v>
      </c>
      <c r="N392" s="64" t="str">
        <f t="shared" si="351"/>
        <v>N</v>
      </c>
      <c r="O392" s="81" t="str">
        <f t="shared" si="352"/>
        <v>0</v>
      </c>
      <c r="P392" s="81">
        <f t="shared" si="353"/>
        <v>0</v>
      </c>
      <c r="Q392" s="85">
        <f t="shared" si="354"/>
        <v>-2</v>
      </c>
      <c r="R392" s="64" t="str">
        <f t="shared" si="355"/>
        <v>N</v>
      </c>
      <c r="S392" s="87">
        <f t="shared" si="356"/>
        <v>56</v>
      </c>
      <c r="T392" s="86" t="str">
        <f t="shared" si="357"/>
        <v xml:space="preserve"> </v>
      </c>
      <c r="U392" s="64" t="str">
        <f t="shared" si="358"/>
        <v>N</v>
      </c>
      <c r="V392" s="64" t="str">
        <f t="shared" si="359"/>
        <v xml:space="preserve"> </v>
      </c>
      <c r="W392" s="64" t="str">
        <f t="shared" si="360"/>
        <v xml:space="preserve"> </v>
      </c>
      <c r="X392" s="82" t="str">
        <f t="shared" si="361"/>
        <v>0</v>
      </c>
      <c r="Y392" s="82">
        <f t="shared" si="362"/>
        <v>0</v>
      </c>
      <c r="Z392" s="83">
        <f t="shared" si="363"/>
        <v>-104</v>
      </c>
      <c r="AA392" s="64" t="str">
        <f t="shared" si="364"/>
        <v>Y</v>
      </c>
      <c r="AB392" s="81" t="str">
        <f t="shared" si="365"/>
        <v>0</v>
      </c>
      <c r="AC392" s="81">
        <f t="shared" si="366"/>
        <v>0</v>
      </c>
      <c r="AD392" s="85">
        <f t="shared" si="367"/>
        <v>-104</v>
      </c>
      <c r="AE392" s="64" t="str">
        <f t="shared" si="368"/>
        <v>Y</v>
      </c>
      <c r="AF392" s="87">
        <f t="shared" si="369"/>
        <v>54</v>
      </c>
      <c r="AG392" s="93" t="str">
        <f t="shared" si="370"/>
        <v>L</v>
      </c>
      <c r="AH392" s="64" t="str">
        <f t="shared" si="371"/>
        <v>2/5</v>
      </c>
      <c r="AI392" s="64">
        <f t="shared" si="372"/>
        <v>2</v>
      </c>
      <c r="AJ392" s="82">
        <f t="shared" si="373"/>
        <v>8</v>
      </c>
      <c r="AK392" s="82">
        <f t="shared" si="374"/>
        <v>0</v>
      </c>
      <c r="AL392" s="83">
        <f t="shared" si="375"/>
        <v>-14</v>
      </c>
      <c r="AM392" s="64" t="str">
        <f t="shared" si="376"/>
        <v>Y</v>
      </c>
      <c r="AN392" s="81">
        <f t="shared" si="377"/>
        <v>8</v>
      </c>
      <c r="AO392" s="81">
        <f t="shared" si="378"/>
        <v>0</v>
      </c>
      <c r="AP392" s="85">
        <f t="shared" si="379"/>
        <v>-262</v>
      </c>
      <c r="AQ392" s="64" t="str">
        <f t="shared" si="380"/>
        <v>Y</v>
      </c>
      <c r="AR392" s="87">
        <f t="shared" si="381"/>
        <v>66</v>
      </c>
      <c r="AS392" s="93" t="str">
        <f t="shared" si="382"/>
        <v>L</v>
      </c>
      <c r="AT392" s="64" t="str">
        <f t="shared" si="383"/>
        <v>2/5</v>
      </c>
      <c r="AU392" s="64">
        <f t="shared" si="384"/>
        <v>2</v>
      </c>
      <c r="AV392" s="82">
        <f t="shared" si="385"/>
        <v>2</v>
      </c>
      <c r="AW392" s="82">
        <f t="shared" si="386"/>
        <v>0</v>
      </c>
      <c r="AX392" s="83">
        <f t="shared" si="387"/>
        <v>24</v>
      </c>
      <c r="AY392" s="64" t="str">
        <f t="shared" si="388"/>
        <v>N</v>
      </c>
      <c r="AZ392" s="81">
        <f t="shared" si="389"/>
        <v>8</v>
      </c>
      <c r="BA392" s="81">
        <f t="shared" si="390"/>
        <v>0</v>
      </c>
      <c r="BB392" s="85">
        <f t="shared" si="391"/>
        <v>-28</v>
      </c>
      <c r="BC392" s="64" t="str">
        <f t="shared" si="392"/>
        <v>Y</v>
      </c>
      <c r="BD392" s="87">
        <f t="shared" si="393"/>
        <v>52</v>
      </c>
    </row>
    <row r="393" spans="1:56">
      <c r="A393" s="197">
        <f t="shared" si="342"/>
        <v>383</v>
      </c>
      <c r="B393" s="198">
        <f>Data!B393</f>
        <v>33</v>
      </c>
      <c r="D393" s="73">
        <f t="shared" si="341"/>
        <v>6</v>
      </c>
      <c r="F393" s="86">
        <f t="shared" si="343"/>
        <v>5</v>
      </c>
      <c r="G393" s="86" t="str">
        <f t="shared" si="344"/>
        <v xml:space="preserve"> </v>
      </c>
      <c r="H393" s="64" t="str">
        <f t="shared" si="345"/>
        <v>N</v>
      </c>
      <c r="I393" s="64" t="str">
        <f t="shared" si="346"/>
        <v xml:space="preserve"> </v>
      </c>
      <c r="J393" s="64" t="str">
        <f t="shared" si="347"/>
        <v xml:space="preserve"> </v>
      </c>
      <c r="K393" s="82" t="str">
        <f t="shared" si="348"/>
        <v>0</v>
      </c>
      <c r="L393" s="82">
        <f t="shared" si="349"/>
        <v>0</v>
      </c>
      <c r="M393" s="83">
        <f t="shared" si="350"/>
        <v>60</v>
      </c>
      <c r="N393" s="64" t="str">
        <f t="shared" si="351"/>
        <v>N</v>
      </c>
      <c r="O393" s="81" t="str">
        <f t="shared" si="352"/>
        <v>0</v>
      </c>
      <c r="P393" s="81">
        <f t="shared" si="353"/>
        <v>0</v>
      </c>
      <c r="Q393" s="85">
        <f t="shared" si="354"/>
        <v>-2</v>
      </c>
      <c r="R393" s="64" t="str">
        <f t="shared" si="355"/>
        <v>N</v>
      </c>
      <c r="S393" s="87">
        <f t="shared" si="356"/>
        <v>56</v>
      </c>
      <c r="T393" s="86" t="str">
        <f t="shared" si="357"/>
        <v xml:space="preserve"> </v>
      </c>
      <c r="U393" s="64" t="str">
        <f t="shared" si="358"/>
        <v>N</v>
      </c>
      <c r="V393" s="64" t="str">
        <f t="shared" si="359"/>
        <v xml:space="preserve"> </v>
      </c>
      <c r="W393" s="64" t="str">
        <f t="shared" si="360"/>
        <v xml:space="preserve"> </v>
      </c>
      <c r="X393" s="82" t="str">
        <f t="shared" si="361"/>
        <v>0</v>
      </c>
      <c r="Y393" s="82">
        <f t="shared" si="362"/>
        <v>0</v>
      </c>
      <c r="Z393" s="83">
        <f t="shared" si="363"/>
        <v>-104</v>
      </c>
      <c r="AA393" s="64" t="str">
        <f t="shared" si="364"/>
        <v>Y</v>
      </c>
      <c r="AB393" s="81" t="str">
        <f t="shared" si="365"/>
        <v>0</v>
      </c>
      <c r="AC393" s="81">
        <f t="shared" si="366"/>
        <v>0</v>
      </c>
      <c r="AD393" s="85">
        <f t="shared" si="367"/>
        <v>-104</v>
      </c>
      <c r="AE393" s="64" t="str">
        <f t="shared" si="368"/>
        <v>Y</v>
      </c>
      <c r="AF393" s="87">
        <f t="shared" si="369"/>
        <v>54</v>
      </c>
      <c r="AG393" s="93" t="str">
        <f t="shared" si="370"/>
        <v>L</v>
      </c>
      <c r="AH393" s="64" t="str">
        <f t="shared" si="371"/>
        <v>3/4</v>
      </c>
      <c r="AI393" s="64">
        <f t="shared" si="372"/>
        <v>3</v>
      </c>
      <c r="AJ393" s="82">
        <f t="shared" si="373"/>
        <v>8</v>
      </c>
      <c r="AK393" s="82">
        <f t="shared" si="374"/>
        <v>0</v>
      </c>
      <c r="AL393" s="83">
        <f t="shared" si="375"/>
        <v>-22</v>
      </c>
      <c r="AM393" s="64" t="str">
        <f t="shared" si="376"/>
        <v>Y</v>
      </c>
      <c r="AN393" s="81">
        <f t="shared" si="377"/>
        <v>8</v>
      </c>
      <c r="AO393" s="81">
        <f t="shared" si="378"/>
        <v>0</v>
      </c>
      <c r="AP393" s="85">
        <f t="shared" si="379"/>
        <v>-270</v>
      </c>
      <c r="AQ393" s="64" t="str">
        <f t="shared" si="380"/>
        <v>Y</v>
      </c>
      <c r="AR393" s="87">
        <f t="shared" si="381"/>
        <v>66</v>
      </c>
      <c r="AS393" s="93" t="str">
        <f t="shared" si="382"/>
        <v>L</v>
      </c>
      <c r="AT393" s="64" t="str">
        <f t="shared" si="383"/>
        <v>3/4</v>
      </c>
      <c r="AU393" s="64">
        <f t="shared" si="384"/>
        <v>3</v>
      </c>
      <c r="AV393" s="82">
        <f t="shared" si="385"/>
        <v>4</v>
      </c>
      <c r="AW393" s="82">
        <f t="shared" si="386"/>
        <v>0</v>
      </c>
      <c r="AX393" s="83">
        <f t="shared" si="387"/>
        <v>20</v>
      </c>
      <c r="AY393" s="64" t="str">
        <f t="shared" si="388"/>
        <v>N</v>
      </c>
      <c r="AZ393" s="81">
        <f t="shared" si="389"/>
        <v>8</v>
      </c>
      <c r="BA393" s="81">
        <f t="shared" si="390"/>
        <v>0</v>
      </c>
      <c r="BB393" s="85">
        <f t="shared" si="391"/>
        <v>-36</v>
      </c>
      <c r="BC393" s="64" t="str">
        <f t="shared" si="392"/>
        <v>Y</v>
      </c>
      <c r="BD393" s="87">
        <f t="shared" si="393"/>
        <v>52</v>
      </c>
    </row>
    <row r="394" spans="1:56">
      <c r="A394" s="197">
        <f t="shared" si="342"/>
        <v>384</v>
      </c>
      <c r="B394" s="198">
        <f>Data!B394</f>
        <v>17</v>
      </c>
      <c r="D394" s="73">
        <f t="shared" si="341"/>
        <v>3</v>
      </c>
      <c r="F394" s="86">
        <f t="shared" si="343"/>
        <v>6</v>
      </c>
      <c r="G394" s="86" t="str">
        <f t="shared" si="344"/>
        <v xml:space="preserve"> </v>
      </c>
      <c r="H394" s="64" t="str">
        <f t="shared" si="345"/>
        <v>N</v>
      </c>
      <c r="I394" s="64" t="str">
        <f t="shared" si="346"/>
        <v xml:space="preserve"> </v>
      </c>
      <c r="J394" s="64" t="str">
        <f t="shared" si="347"/>
        <v xml:space="preserve"> </v>
      </c>
      <c r="K394" s="82" t="str">
        <f t="shared" si="348"/>
        <v>0</v>
      </c>
      <c r="L394" s="82">
        <f t="shared" si="349"/>
        <v>0</v>
      </c>
      <c r="M394" s="83">
        <f t="shared" si="350"/>
        <v>60</v>
      </c>
      <c r="N394" s="64" t="str">
        <f t="shared" si="351"/>
        <v>N</v>
      </c>
      <c r="O394" s="81" t="str">
        <f t="shared" si="352"/>
        <v>0</v>
      </c>
      <c r="P394" s="81">
        <f t="shared" si="353"/>
        <v>0</v>
      </c>
      <c r="Q394" s="85">
        <f t="shared" si="354"/>
        <v>-2</v>
      </c>
      <c r="R394" s="64" t="str">
        <f t="shared" si="355"/>
        <v>N</v>
      </c>
      <c r="S394" s="87">
        <f t="shared" si="356"/>
        <v>56</v>
      </c>
      <c r="T394" s="86" t="str">
        <f t="shared" si="357"/>
        <v xml:space="preserve"> </v>
      </c>
      <c r="U394" s="64" t="str">
        <f t="shared" si="358"/>
        <v>N</v>
      </c>
      <c r="V394" s="64" t="str">
        <f t="shared" si="359"/>
        <v xml:space="preserve"> </v>
      </c>
      <c r="W394" s="64" t="str">
        <f t="shared" si="360"/>
        <v xml:space="preserve"> </v>
      </c>
      <c r="X394" s="82" t="str">
        <f t="shared" si="361"/>
        <v>0</v>
      </c>
      <c r="Y394" s="82">
        <f t="shared" si="362"/>
        <v>0</v>
      </c>
      <c r="Z394" s="83">
        <f t="shared" si="363"/>
        <v>-104</v>
      </c>
      <c r="AA394" s="64" t="str">
        <f t="shared" si="364"/>
        <v>Y</v>
      </c>
      <c r="AB394" s="81" t="str">
        <f t="shared" si="365"/>
        <v>0</v>
      </c>
      <c r="AC394" s="81">
        <f t="shared" si="366"/>
        <v>0</v>
      </c>
      <c r="AD394" s="85">
        <f t="shared" si="367"/>
        <v>-104</v>
      </c>
      <c r="AE394" s="64" t="str">
        <f t="shared" si="368"/>
        <v>Y</v>
      </c>
      <c r="AF394" s="87">
        <f t="shared" si="369"/>
        <v>54</v>
      </c>
      <c r="AG394" s="93" t="str">
        <f t="shared" si="370"/>
        <v>L</v>
      </c>
      <c r="AH394" s="64" t="str">
        <f t="shared" si="371"/>
        <v>3/4</v>
      </c>
      <c r="AI394" s="64">
        <f t="shared" si="372"/>
        <v>4</v>
      </c>
      <c r="AJ394" s="82">
        <f t="shared" si="373"/>
        <v>8</v>
      </c>
      <c r="AK394" s="82">
        <f t="shared" si="374"/>
        <v>0</v>
      </c>
      <c r="AL394" s="83">
        <f t="shared" si="375"/>
        <v>-30</v>
      </c>
      <c r="AM394" s="64" t="str">
        <f t="shared" si="376"/>
        <v>Y</v>
      </c>
      <c r="AN394" s="81">
        <f t="shared" si="377"/>
        <v>8</v>
      </c>
      <c r="AO394" s="81">
        <f t="shared" si="378"/>
        <v>0</v>
      </c>
      <c r="AP394" s="85">
        <f t="shared" si="379"/>
        <v>-278</v>
      </c>
      <c r="AQ394" s="64" t="str">
        <f t="shared" si="380"/>
        <v>Y</v>
      </c>
      <c r="AR394" s="87">
        <f t="shared" si="381"/>
        <v>66</v>
      </c>
      <c r="AS394" s="93" t="str">
        <f t="shared" si="382"/>
        <v>L</v>
      </c>
      <c r="AT394" s="64" t="str">
        <f t="shared" si="383"/>
        <v>1/6</v>
      </c>
      <c r="AU394" s="64">
        <f t="shared" si="384"/>
        <v>4</v>
      </c>
      <c r="AV394" s="82">
        <f t="shared" si="385"/>
        <v>6</v>
      </c>
      <c r="AW394" s="82">
        <f t="shared" si="386"/>
        <v>0</v>
      </c>
      <c r="AX394" s="83">
        <f t="shared" si="387"/>
        <v>14</v>
      </c>
      <c r="AY394" s="64" t="str">
        <f t="shared" si="388"/>
        <v>N</v>
      </c>
      <c r="AZ394" s="81">
        <f t="shared" si="389"/>
        <v>8</v>
      </c>
      <c r="BA394" s="81">
        <f t="shared" si="390"/>
        <v>0</v>
      </c>
      <c r="BB394" s="85">
        <f t="shared" si="391"/>
        <v>-44</v>
      </c>
      <c r="BC394" s="64" t="str">
        <f t="shared" si="392"/>
        <v>Y</v>
      </c>
      <c r="BD394" s="87">
        <f t="shared" si="393"/>
        <v>52</v>
      </c>
    </row>
    <row r="395" spans="1:56">
      <c r="A395" s="197">
        <f t="shared" si="342"/>
        <v>385</v>
      </c>
      <c r="B395" s="198">
        <f>Data!B395</f>
        <v>2</v>
      </c>
      <c r="D395" s="73">
        <f t="shared" si="341"/>
        <v>1</v>
      </c>
      <c r="F395" s="86">
        <f t="shared" si="343"/>
        <v>1</v>
      </c>
      <c r="G395" s="86" t="str">
        <f t="shared" si="344"/>
        <v xml:space="preserve"> </v>
      </c>
      <c r="H395" s="64" t="str">
        <f t="shared" si="345"/>
        <v>Y</v>
      </c>
      <c r="I395" s="64" t="str">
        <f t="shared" si="346"/>
        <v>1/6</v>
      </c>
      <c r="J395" s="64">
        <f t="shared" si="347"/>
        <v>1</v>
      </c>
      <c r="K395" s="82">
        <f t="shared" si="348"/>
        <v>2</v>
      </c>
      <c r="L395" s="82">
        <f t="shared" si="349"/>
        <v>0</v>
      </c>
      <c r="M395" s="83">
        <f t="shared" si="350"/>
        <v>58</v>
      </c>
      <c r="N395" s="64" t="str">
        <f t="shared" si="351"/>
        <v>N</v>
      </c>
      <c r="O395" s="81">
        <f t="shared" si="352"/>
        <v>2</v>
      </c>
      <c r="P395" s="81">
        <f t="shared" si="353"/>
        <v>0</v>
      </c>
      <c r="Q395" s="85">
        <f t="shared" si="354"/>
        <v>-4</v>
      </c>
      <c r="R395" s="64" t="str">
        <f t="shared" si="355"/>
        <v>N</v>
      </c>
      <c r="S395" s="87">
        <f t="shared" si="356"/>
        <v>56</v>
      </c>
      <c r="T395" s="86" t="str">
        <f t="shared" si="357"/>
        <v xml:space="preserve"> </v>
      </c>
      <c r="U395" s="64" t="str">
        <f t="shared" si="358"/>
        <v>Y</v>
      </c>
      <c r="V395" s="64" t="str">
        <f t="shared" si="359"/>
        <v>1/6</v>
      </c>
      <c r="W395" s="64">
        <f t="shared" si="360"/>
        <v>1</v>
      </c>
      <c r="X395" s="82">
        <f t="shared" si="361"/>
        <v>8</v>
      </c>
      <c r="Y395" s="82">
        <f t="shared" si="362"/>
        <v>0</v>
      </c>
      <c r="Z395" s="83">
        <f t="shared" si="363"/>
        <v>-112</v>
      </c>
      <c r="AA395" s="64" t="str">
        <f t="shared" si="364"/>
        <v>Y</v>
      </c>
      <c r="AB395" s="81">
        <f t="shared" si="365"/>
        <v>8</v>
      </c>
      <c r="AC395" s="81">
        <f t="shared" si="366"/>
        <v>0</v>
      </c>
      <c r="AD395" s="85">
        <f t="shared" si="367"/>
        <v>-112</v>
      </c>
      <c r="AE395" s="64" t="str">
        <f t="shared" si="368"/>
        <v>Y</v>
      </c>
      <c r="AF395" s="87">
        <f t="shared" si="369"/>
        <v>54</v>
      </c>
      <c r="AG395" s="93" t="str">
        <f t="shared" si="370"/>
        <v>W</v>
      </c>
      <c r="AH395" s="64" t="str">
        <f t="shared" si="371"/>
        <v>1/6</v>
      </c>
      <c r="AI395" s="64">
        <f t="shared" si="372"/>
        <v>1</v>
      </c>
      <c r="AJ395" s="82">
        <f t="shared" si="373"/>
        <v>8</v>
      </c>
      <c r="AK395" s="82">
        <f t="shared" si="374"/>
        <v>24</v>
      </c>
      <c r="AL395" s="83">
        <f t="shared" si="375"/>
        <v>-14</v>
      </c>
      <c r="AM395" s="64" t="str">
        <f t="shared" si="376"/>
        <v>Y</v>
      </c>
      <c r="AN395" s="81">
        <f t="shared" si="377"/>
        <v>8</v>
      </c>
      <c r="AO395" s="81">
        <f t="shared" si="378"/>
        <v>24</v>
      </c>
      <c r="AP395" s="85">
        <f t="shared" si="379"/>
        <v>-262</v>
      </c>
      <c r="AQ395" s="64" t="str">
        <f t="shared" si="380"/>
        <v>Y</v>
      </c>
      <c r="AR395" s="87">
        <f t="shared" si="381"/>
        <v>66</v>
      </c>
      <c r="AS395" s="93" t="str">
        <f t="shared" si="382"/>
        <v>L</v>
      </c>
      <c r="AT395" s="64" t="str">
        <f t="shared" si="383"/>
        <v>2/5</v>
      </c>
      <c r="AU395" s="64">
        <f t="shared" si="384"/>
        <v>5</v>
      </c>
      <c r="AV395" s="82">
        <f t="shared" si="385"/>
        <v>8</v>
      </c>
      <c r="AW395" s="82">
        <f t="shared" si="386"/>
        <v>0</v>
      </c>
      <c r="AX395" s="83">
        <f t="shared" si="387"/>
        <v>6</v>
      </c>
      <c r="AY395" s="64" t="str">
        <f t="shared" si="388"/>
        <v>N</v>
      </c>
      <c r="AZ395" s="81">
        <f t="shared" si="389"/>
        <v>8</v>
      </c>
      <c r="BA395" s="81">
        <f t="shared" si="390"/>
        <v>0</v>
      </c>
      <c r="BB395" s="85">
        <f t="shared" si="391"/>
        <v>-52</v>
      </c>
      <c r="BC395" s="64" t="str">
        <f t="shared" si="392"/>
        <v>Y</v>
      </c>
      <c r="BD395" s="87">
        <f t="shared" si="393"/>
        <v>52</v>
      </c>
    </row>
    <row r="396" spans="1:56">
      <c r="A396" s="197">
        <f t="shared" si="342"/>
        <v>386</v>
      </c>
      <c r="B396" s="198">
        <f>Data!B396</f>
        <v>6</v>
      </c>
      <c r="D396" s="73">
        <f t="shared" ref="D396:D459" si="394">IF($B396=0,0,IF(MOD($B396,6)=0,QUOTIENT($B396,6),QUOTIENT($B396,6)+1))</f>
        <v>1</v>
      </c>
      <c r="F396" s="86">
        <f t="shared" si="343"/>
        <v>2</v>
      </c>
      <c r="G396" s="86" t="str">
        <f t="shared" si="344"/>
        <v>W</v>
      </c>
      <c r="H396" s="64" t="str">
        <f t="shared" si="345"/>
        <v>N</v>
      </c>
      <c r="I396" s="64" t="str">
        <f t="shared" si="346"/>
        <v xml:space="preserve"> </v>
      </c>
      <c r="J396" s="64" t="str">
        <f t="shared" si="347"/>
        <v xml:space="preserve"> </v>
      </c>
      <c r="K396" s="82" t="str">
        <f t="shared" si="348"/>
        <v>0</v>
      </c>
      <c r="L396" s="82">
        <f t="shared" si="349"/>
        <v>6</v>
      </c>
      <c r="M396" s="83">
        <f t="shared" si="350"/>
        <v>64</v>
      </c>
      <c r="N396" s="64" t="str">
        <f t="shared" si="351"/>
        <v>N</v>
      </c>
      <c r="O396" s="81" t="str">
        <f t="shared" si="352"/>
        <v>0</v>
      </c>
      <c r="P396" s="81">
        <f t="shared" si="353"/>
        <v>6</v>
      </c>
      <c r="Q396" s="85">
        <f t="shared" si="354"/>
        <v>2</v>
      </c>
      <c r="R396" s="64" t="str">
        <f t="shared" si="355"/>
        <v>N</v>
      </c>
      <c r="S396" s="87">
        <f t="shared" si="356"/>
        <v>56</v>
      </c>
      <c r="T396" s="86" t="str">
        <f t="shared" si="357"/>
        <v>W</v>
      </c>
      <c r="U396" s="64" t="str">
        <f t="shared" si="358"/>
        <v>N</v>
      </c>
      <c r="V396" s="64" t="str">
        <f t="shared" si="359"/>
        <v xml:space="preserve"> </v>
      </c>
      <c r="W396" s="64" t="str">
        <f t="shared" si="360"/>
        <v xml:space="preserve"> </v>
      </c>
      <c r="X396" s="82" t="str">
        <f t="shared" si="361"/>
        <v>0</v>
      </c>
      <c r="Y396" s="82">
        <f t="shared" si="362"/>
        <v>24</v>
      </c>
      <c r="Z396" s="83">
        <f t="shared" si="363"/>
        <v>-88</v>
      </c>
      <c r="AA396" s="64" t="str">
        <f t="shared" si="364"/>
        <v>Y</v>
      </c>
      <c r="AB396" s="81" t="str">
        <f t="shared" si="365"/>
        <v>0</v>
      </c>
      <c r="AC396" s="81">
        <f t="shared" si="366"/>
        <v>24</v>
      </c>
      <c r="AD396" s="85">
        <f t="shared" si="367"/>
        <v>-88</v>
      </c>
      <c r="AE396" s="64" t="str">
        <f t="shared" si="368"/>
        <v>Y</v>
      </c>
      <c r="AF396" s="87">
        <f t="shared" si="369"/>
        <v>54</v>
      </c>
      <c r="AG396" s="93" t="str">
        <f t="shared" si="370"/>
        <v>W</v>
      </c>
      <c r="AH396" s="64" t="str">
        <f t="shared" si="371"/>
        <v>1/6</v>
      </c>
      <c r="AI396" s="64">
        <f t="shared" si="372"/>
        <v>1</v>
      </c>
      <c r="AJ396" s="82">
        <f t="shared" si="373"/>
        <v>8</v>
      </c>
      <c r="AK396" s="82">
        <f t="shared" si="374"/>
        <v>24</v>
      </c>
      <c r="AL396" s="83">
        <f t="shared" si="375"/>
        <v>2</v>
      </c>
      <c r="AM396" s="64" t="str">
        <f t="shared" si="376"/>
        <v>N</v>
      </c>
      <c r="AN396" s="81">
        <f t="shared" si="377"/>
        <v>8</v>
      </c>
      <c r="AO396" s="81">
        <f t="shared" si="378"/>
        <v>24</v>
      </c>
      <c r="AP396" s="85">
        <f t="shared" si="379"/>
        <v>-246</v>
      </c>
      <c r="AQ396" s="64" t="str">
        <f t="shared" si="380"/>
        <v>Y</v>
      </c>
      <c r="AR396" s="87">
        <f t="shared" si="381"/>
        <v>66</v>
      </c>
      <c r="AS396" s="93" t="str">
        <f t="shared" si="382"/>
        <v>L</v>
      </c>
      <c r="AT396" s="64" t="str">
        <f t="shared" si="383"/>
        <v>3/4</v>
      </c>
      <c r="AU396" s="64">
        <f t="shared" si="384"/>
        <v>6</v>
      </c>
      <c r="AV396" s="82">
        <f t="shared" si="385"/>
        <v>8</v>
      </c>
      <c r="AW396" s="82">
        <f t="shared" si="386"/>
        <v>0</v>
      </c>
      <c r="AX396" s="83">
        <f t="shared" si="387"/>
        <v>-2</v>
      </c>
      <c r="AY396" s="64" t="str">
        <f t="shared" si="388"/>
        <v>Y</v>
      </c>
      <c r="AZ396" s="81">
        <f t="shared" si="389"/>
        <v>8</v>
      </c>
      <c r="BA396" s="81">
        <f t="shared" si="390"/>
        <v>0</v>
      </c>
      <c r="BB396" s="85">
        <f t="shared" si="391"/>
        <v>-60</v>
      </c>
      <c r="BC396" s="64" t="str">
        <f t="shared" si="392"/>
        <v>Y</v>
      </c>
      <c r="BD396" s="87">
        <f t="shared" si="393"/>
        <v>52</v>
      </c>
    </row>
    <row r="397" spans="1:56">
      <c r="A397" s="197">
        <f t="shared" ref="A397:A460" si="395">A396+1</f>
        <v>387</v>
      </c>
      <c r="B397" s="198">
        <f>Data!B397</f>
        <v>22</v>
      </c>
      <c r="D397" s="73">
        <f t="shared" si="394"/>
        <v>4</v>
      </c>
      <c r="F397" s="86">
        <f t="shared" si="343"/>
        <v>3</v>
      </c>
      <c r="G397" s="86" t="str">
        <f t="shared" si="344"/>
        <v xml:space="preserve"> </v>
      </c>
      <c r="H397" s="64" t="str">
        <f t="shared" si="345"/>
        <v>N</v>
      </c>
      <c r="I397" s="64" t="str">
        <f t="shared" si="346"/>
        <v xml:space="preserve"> </v>
      </c>
      <c r="J397" s="64" t="str">
        <f t="shared" si="347"/>
        <v xml:space="preserve"> </v>
      </c>
      <c r="K397" s="82" t="str">
        <f t="shared" si="348"/>
        <v>0</v>
      </c>
      <c r="L397" s="82">
        <f t="shared" si="349"/>
        <v>0</v>
      </c>
      <c r="M397" s="83">
        <f t="shared" si="350"/>
        <v>64</v>
      </c>
      <c r="N397" s="64" t="str">
        <f t="shared" si="351"/>
        <v>N</v>
      </c>
      <c r="O397" s="81" t="str">
        <f t="shared" si="352"/>
        <v>0</v>
      </c>
      <c r="P397" s="81">
        <f t="shared" si="353"/>
        <v>0</v>
      </c>
      <c r="Q397" s="85">
        <f t="shared" si="354"/>
        <v>2</v>
      </c>
      <c r="R397" s="64" t="str">
        <f t="shared" si="355"/>
        <v>N</v>
      </c>
      <c r="S397" s="87">
        <f t="shared" si="356"/>
        <v>56</v>
      </c>
      <c r="T397" s="86" t="str">
        <f t="shared" si="357"/>
        <v xml:space="preserve"> </v>
      </c>
      <c r="U397" s="64" t="str">
        <f t="shared" si="358"/>
        <v>N</v>
      </c>
      <c r="V397" s="64" t="str">
        <f t="shared" si="359"/>
        <v xml:space="preserve"> </v>
      </c>
      <c r="W397" s="64" t="str">
        <f t="shared" si="360"/>
        <v xml:space="preserve"> </v>
      </c>
      <c r="X397" s="82" t="str">
        <f t="shared" si="361"/>
        <v>0</v>
      </c>
      <c r="Y397" s="82">
        <f t="shared" si="362"/>
        <v>0</v>
      </c>
      <c r="Z397" s="83">
        <f t="shared" si="363"/>
        <v>-88</v>
      </c>
      <c r="AA397" s="64" t="str">
        <f t="shared" si="364"/>
        <v>Y</v>
      </c>
      <c r="AB397" s="81" t="str">
        <f t="shared" si="365"/>
        <v>0</v>
      </c>
      <c r="AC397" s="81">
        <f t="shared" si="366"/>
        <v>0</v>
      </c>
      <c r="AD397" s="85">
        <f t="shared" si="367"/>
        <v>-88</v>
      </c>
      <c r="AE397" s="64" t="str">
        <f t="shared" si="368"/>
        <v>Y</v>
      </c>
      <c r="AF397" s="87">
        <f t="shared" si="369"/>
        <v>54</v>
      </c>
      <c r="AG397" s="93" t="str">
        <f t="shared" si="370"/>
        <v>W</v>
      </c>
      <c r="AH397" s="64" t="str">
        <f t="shared" si="371"/>
        <v>1/6</v>
      </c>
      <c r="AI397" s="64">
        <f t="shared" si="372"/>
        <v>1</v>
      </c>
      <c r="AJ397" s="82">
        <f t="shared" si="373"/>
        <v>2</v>
      </c>
      <c r="AK397" s="82">
        <f t="shared" si="374"/>
        <v>24</v>
      </c>
      <c r="AL397" s="83">
        <f t="shared" si="375"/>
        <v>24</v>
      </c>
      <c r="AM397" s="64" t="str">
        <f t="shared" si="376"/>
        <v>N</v>
      </c>
      <c r="AN397" s="81">
        <f t="shared" si="377"/>
        <v>8</v>
      </c>
      <c r="AO397" s="81">
        <f t="shared" si="378"/>
        <v>24</v>
      </c>
      <c r="AP397" s="85">
        <f t="shared" si="379"/>
        <v>-230</v>
      </c>
      <c r="AQ397" s="64" t="str">
        <f t="shared" si="380"/>
        <v>Y</v>
      </c>
      <c r="AR397" s="87">
        <f t="shared" si="381"/>
        <v>66</v>
      </c>
      <c r="AS397" s="93" t="str">
        <f t="shared" si="382"/>
        <v>L</v>
      </c>
      <c r="AT397" s="64" t="str">
        <f t="shared" si="383"/>
        <v>1/6</v>
      </c>
      <c r="AU397" s="64">
        <f t="shared" si="384"/>
        <v>7</v>
      </c>
      <c r="AV397" s="82">
        <f t="shared" si="385"/>
        <v>8</v>
      </c>
      <c r="AW397" s="82">
        <f t="shared" si="386"/>
        <v>0</v>
      </c>
      <c r="AX397" s="83">
        <f t="shared" si="387"/>
        <v>-10</v>
      </c>
      <c r="AY397" s="64" t="str">
        <f t="shared" si="388"/>
        <v>Y</v>
      </c>
      <c r="AZ397" s="81">
        <f t="shared" si="389"/>
        <v>8</v>
      </c>
      <c r="BA397" s="81">
        <f t="shared" si="390"/>
        <v>0</v>
      </c>
      <c r="BB397" s="85">
        <f t="shared" si="391"/>
        <v>-68</v>
      </c>
      <c r="BC397" s="64" t="str">
        <f t="shared" si="392"/>
        <v>Y</v>
      </c>
      <c r="BD397" s="87">
        <f t="shared" si="393"/>
        <v>52</v>
      </c>
    </row>
    <row r="398" spans="1:56">
      <c r="A398" s="197">
        <f t="shared" si="395"/>
        <v>388</v>
      </c>
      <c r="B398" s="198">
        <f>Data!B398</f>
        <v>27</v>
      </c>
      <c r="D398" s="73">
        <f t="shared" si="394"/>
        <v>5</v>
      </c>
      <c r="F398" s="86">
        <f t="shared" si="343"/>
        <v>4</v>
      </c>
      <c r="G398" s="86" t="str">
        <f t="shared" si="344"/>
        <v xml:space="preserve"> </v>
      </c>
      <c r="H398" s="64" t="str">
        <f t="shared" si="345"/>
        <v>N</v>
      </c>
      <c r="I398" s="64" t="str">
        <f t="shared" si="346"/>
        <v xml:space="preserve"> </v>
      </c>
      <c r="J398" s="64" t="str">
        <f t="shared" si="347"/>
        <v xml:space="preserve"> </v>
      </c>
      <c r="K398" s="82" t="str">
        <f t="shared" si="348"/>
        <v>0</v>
      </c>
      <c r="L398" s="82">
        <f t="shared" si="349"/>
        <v>0</v>
      </c>
      <c r="M398" s="83">
        <f t="shared" si="350"/>
        <v>64</v>
      </c>
      <c r="N398" s="64" t="str">
        <f t="shared" si="351"/>
        <v>N</v>
      </c>
      <c r="O398" s="81" t="str">
        <f t="shared" si="352"/>
        <v>0</v>
      </c>
      <c r="P398" s="81">
        <f t="shared" si="353"/>
        <v>0</v>
      </c>
      <c r="Q398" s="85">
        <f t="shared" si="354"/>
        <v>2</v>
      </c>
      <c r="R398" s="64" t="str">
        <f t="shared" si="355"/>
        <v>N</v>
      </c>
      <c r="S398" s="87">
        <f t="shared" si="356"/>
        <v>56</v>
      </c>
      <c r="T398" s="86" t="str">
        <f t="shared" si="357"/>
        <v xml:space="preserve"> </v>
      </c>
      <c r="U398" s="64" t="str">
        <f t="shared" si="358"/>
        <v>N</v>
      </c>
      <c r="V398" s="64" t="str">
        <f t="shared" si="359"/>
        <v xml:space="preserve"> </v>
      </c>
      <c r="W398" s="64" t="str">
        <f t="shared" si="360"/>
        <v xml:space="preserve"> </v>
      </c>
      <c r="X398" s="82" t="str">
        <f t="shared" si="361"/>
        <v>0</v>
      </c>
      <c r="Y398" s="82">
        <f t="shared" si="362"/>
        <v>0</v>
      </c>
      <c r="Z398" s="83">
        <f t="shared" si="363"/>
        <v>-88</v>
      </c>
      <c r="AA398" s="64" t="str">
        <f t="shared" si="364"/>
        <v>Y</v>
      </c>
      <c r="AB398" s="81" t="str">
        <f t="shared" si="365"/>
        <v>0</v>
      </c>
      <c r="AC398" s="81">
        <f t="shared" si="366"/>
        <v>0</v>
      </c>
      <c r="AD398" s="85">
        <f t="shared" si="367"/>
        <v>-88</v>
      </c>
      <c r="AE398" s="64" t="str">
        <f t="shared" si="368"/>
        <v>Y</v>
      </c>
      <c r="AF398" s="87">
        <f t="shared" si="369"/>
        <v>54</v>
      </c>
      <c r="AG398" s="93" t="str">
        <f t="shared" si="370"/>
        <v>L</v>
      </c>
      <c r="AH398" s="64" t="str">
        <f t="shared" si="371"/>
        <v>2/5</v>
      </c>
      <c r="AI398" s="64">
        <f t="shared" si="372"/>
        <v>2</v>
      </c>
      <c r="AJ398" s="82">
        <f t="shared" si="373"/>
        <v>2</v>
      </c>
      <c r="AK398" s="82">
        <f t="shared" si="374"/>
        <v>0</v>
      </c>
      <c r="AL398" s="83">
        <f t="shared" si="375"/>
        <v>22</v>
      </c>
      <c r="AM398" s="64" t="str">
        <f t="shared" si="376"/>
        <v>N</v>
      </c>
      <c r="AN398" s="81">
        <f t="shared" si="377"/>
        <v>8</v>
      </c>
      <c r="AO398" s="81">
        <f t="shared" si="378"/>
        <v>0</v>
      </c>
      <c r="AP398" s="85">
        <f t="shared" si="379"/>
        <v>-238</v>
      </c>
      <c r="AQ398" s="64" t="str">
        <f t="shared" si="380"/>
        <v>Y</v>
      </c>
      <c r="AR398" s="87">
        <f t="shared" si="381"/>
        <v>66</v>
      </c>
      <c r="AS398" s="93" t="str">
        <f t="shared" si="382"/>
        <v>L</v>
      </c>
      <c r="AT398" s="64" t="str">
        <f t="shared" si="383"/>
        <v>2/5</v>
      </c>
      <c r="AU398" s="64">
        <f t="shared" si="384"/>
        <v>8</v>
      </c>
      <c r="AV398" s="82">
        <f t="shared" si="385"/>
        <v>8</v>
      </c>
      <c r="AW398" s="82">
        <f t="shared" si="386"/>
        <v>0</v>
      </c>
      <c r="AX398" s="83">
        <f t="shared" si="387"/>
        <v>-18</v>
      </c>
      <c r="AY398" s="64" t="str">
        <f t="shared" si="388"/>
        <v>Y</v>
      </c>
      <c r="AZ398" s="81">
        <f t="shared" si="389"/>
        <v>8</v>
      </c>
      <c r="BA398" s="81">
        <f t="shared" si="390"/>
        <v>0</v>
      </c>
      <c r="BB398" s="85">
        <f t="shared" si="391"/>
        <v>-76</v>
      </c>
      <c r="BC398" s="64" t="str">
        <f t="shared" si="392"/>
        <v>Y</v>
      </c>
      <c r="BD398" s="87">
        <f t="shared" si="393"/>
        <v>52</v>
      </c>
    </row>
    <row r="399" spans="1:56">
      <c r="A399" s="197">
        <f t="shared" si="395"/>
        <v>389</v>
      </c>
      <c r="B399" s="198">
        <f>Data!B399</f>
        <v>23</v>
      </c>
      <c r="D399" s="73">
        <f t="shared" si="394"/>
        <v>4</v>
      </c>
      <c r="F399" s="86">
        <f t="shared" si="343"/>
        <v>5</v>
      </c>
      <c r="G399" s="86" t="str">
        <f t="shared" si="344"/>
        <v xml:space="preserve"> </v>
      </c>
      <c r="H399" s="64" t="str">
        <f t="shared" si="345"/>
        <v>N</v>
      </c>
      <c r="I399" s="64" t="str">
        <f t="shared" si="346"/>
        <v xml:space="preserve"> </v>
      </c>
      <c r="J399" s="64" t="str">
        <f t="shared" si="347"/>
        <v xml:space="preserve"> </v>
      </c>
      <c r="K399" s="82" t="str">
        <f t="shared" si="348"/>
        <v>0</v>
      </c>
      <c r="L399" s="82">
        <f t="shared" si="349"/>
        <v>0</v>
      </c>
      <c r="M399" s="83">
        <f t="shared" si="350"/>
        <v>64</v>
      </c>
      <c r="N399" s="64" t="str">
        <f t="shared" si="351"/>
        <v>N</v>
      </c>
      <c r="O399" s="81" t="str">
        <f t="shared" si="352"/>
        <v>0</v>
      </c>
      <c r="P399" s="81">
        <f t="shared" si="353"/>
        <v>0</v>
      </c>
      <c r="Q399" s="85">
        <f t="shared" si="354"/>
        <v>2</v>
      </c>
      <c r="R399" s="64" t="str">
        <f t="shared" si="355"/>
        <v>N</v>
      </c>
      <c r="S399" s="87">
        <f t="shared" si="356"/>
        <v>56</v>
      </c>
      <c r="T399" s="86" t="str">
        <f t="shared" si="357"/>
        <v xml:space="preserve"> </v>
      </c>
      <c r="U399" s="64" t="str">
        <f t="shared" si="358"/>
        <v>N</v>
      </c>
      <c r="V399" s="64" t="str">
        <f t="shared" si="359"/>
        <v xml:space="preserve"> </v>
      </c>
      <c r="W399" s="64" t="str">
        <f t="shared" si="360"/>
        <v xml:space="preserve"> </v>
      </c>
      <c r="X399" s="82" t="str">
        <f t="shared" si="361"/>
        <v>0</v>
      </c>
      <c r="Y399" s="82">
        <f t="shared" si="362"/>
        <v>0</v>
      </c>
      <c r="Z399" s="83">
        <f t="shared" si="363"/>
        <v>-88</v>
      </c>
      <c r="AA399" s="64" t="str">
        <f t="shared" si="364"/>
        <v>Y</v>
      </c>
      <c r="AB399" s="81" t="str">
        <f t="shared" si="365"/>
        <v>0</v>
      </c>
      <c r="AC399" s="81">
        <f t="shared" si="366"/>
        <v>0</v>
      </c>
      <c r="AD399" s="85">
        <f t="shared" si="367"/>
        <v>-88</v>
      </c>
      <c r="AE399" s="64" t="str">
        <f t="shared" si="368"/>
        <v>Y</v>
      </c>
      <c r="AF399" s="87">
        <f t="shared" si="369"/>
        <v>54</v>
      </c>
      <c r="AG399" s="93" t="str">
        <f t="shared" si="370"/>
        <v>W</v>
      </c>
      <c r="AH399" s="64" t="str">
        <f t="shared" si="371"/>
        <v>1/6</v>
      </c>
      <c r="AI399" s="64">
        <f t="shared" si="372"/>
        <v>1</v>
      </c>
      <c r="AJ399" s="82">
        <f t="shared" si="373"/>
        <v>2</v>
      </c>
      <c r="AK399" s="82">
        <f t="shared" si="374"/>
        <v>6</v>
      </c>
      <c r="AL399" s="83">
        <f t="shared" si="375"/>
        <v>26</v>
      </c>
      <c r="AM399" s="64" t="str">
        <f t="shared" si="376"/>
        <v>N</v>
      </c>
      <c r="AN399" s="81">
        <f t="shared" si="377"/>
        <v>8</v>
      </c>
      <c r="AO399" s="81">
        <f t="shared" si="378"/>
        <v>24</v>
      </c>
      <c r="AP399" s="85">
        <f t="shared" si="379"/>
        <v>-222</v>
      </c>
      <c r="AQ399" s="64" t="str">
        <f t="shared" si="380"/>
        <v>Y</v>
      </c>
      <c r="AR399" s="87">
        <f t="shared" si="381"/>
        <v>66</v>
      </c>
      <c r="AS399" s="93" t="str">
        <f t="shared" si="382"/>
        <v>W</v>
      </c>
      <c r="AT399" s="64" t="str">
        <f t="shared" si="383"/>
        <v>1/6</v>
      </c>
      <c r="AU399" s="64">
        <f t="shared" si="384"/>
        <v>1</v>
      </c>
      <c r="AV399" s="82">
        <f t="shared" si="385"/>
        <v>8</v>
      </c>
      <c r="AW399" s="82">
        <f t="shared" si="386"/>
        <v>24</v>
      </c>
      <c r="AX399" s="83">
        <f t="shared" si="387"/>
        <v>-2</v>
      </c>
      <c r="AY399" s="64" t="str">
        <f t="shared" si="388"/>
        <v>Y</v>
      </c>
      <c r="AZ399" s="81">
        <f t="shared" si="389"/>
        <v>8</v>
      </c>
      <c r="BA399" s="81">
        <f t="shared" si="390"/>
        <v>24</v>
      </c>
      <c r="BB399" s="85">
        <f t="shared" si="391"/>
        <v>-60</v>
      </c>
      <c r="BC399" s="64" t="str">
        <f t="shared" si="392"/>
        <v>Y</v>
      </c>
      <c r="BD399" s="87">
        <f t="shared" si="393"/>
        <v>52</v>
      </c>
    </row>
    <row r="400" spans="1:56">
      <c r="A400" s="197">
        <f t="shared" si="395"/>
        <v>390</v>
      </c>
      <c r="B400" s="198">
        <f>Data!B400</f>
        <v>22</v>
      </c>
      <c r="D400" s="73">
        <f t="shared" si="394"/>
        <v>4</v>
      </c>
      <c r="F400" s="86">
        <f t="shared" si="343"/>
        <v>6</v>
      </c>
      <c r="G400" s="86" t="str">
        <f t="shared" si="344"/>
        <v xml:space="preserve"> </v>
      </c>
      <c r="H400" s="64" t="str">
        <f t="shared" si="345"/>
        <v>N</v>
      </c>
      <c r="I400" s="64" t="str">
        <f t="shared" si="346"/>
        <v xml:space="preserve"> </v>
      </c>
      <c r="J400" s="64" t="str">
        <f t="shared" si="347"/>
        <v xml:space="preserve"> </v>
      </c>
      <c r="K400" s="82" t="str">
        <f t="shared" si="348"/>
        <v>0</v>
      </c>
      <c r="L400" s="82">
        <f t="shared" si="349"/>
        <v>0</v>
      </c>
      <c r="M400" s="83">
        <f t="shared" si="350"/>
        <v>64</v>
      </c>
      <c r="N400" s="64" t="str">
        <f t="shared" si="351"/>
        <v>N</v>
      </c>
      <c r="O400" s="81" t="str">
        <f t="shared" si="352"/>
        <v>0</v>
      </c>
      <c r="P400" s="81">
        <f t="shared" si="353"/>
        <v>0</v>
      </c>
      <c r="Q400" s="85">
        <f t="shared" si="354"/>
        <v>2</v>
      </c>
      <c r="R400" s="64" t="str">
        <f t="shared" si="355"/>
        <v>N</v>
      </c>
      <c r="S400" s="87">
        <f t="shared" si="356"/>
        <v>56</v>
      </c>
      <c r="T400" s="86" t="str">
        <f t="shared" si="357"/>
        <v xml:space="preserve"> </v>
      </c>
      <c r="U400" s="64" t="str">
        <f t="shared" si="358"/>
        <v>N</v>
      </c>
      <c r="V400" s="64" t="str">
        <f t="shared" si="359"/>
        <v xml:space="preserve"> </v>
      </c>
      <c r="W400" s="64" t="str">
        <f t="shared" si="360"/>
        <v xml:space="preserve"> </v>
      </c>
      <c r="X400" s="82" t="str">
        <f t="shared" si="361"/>
        <v>0</v>
      </c>
      <c r="Y400" s="82">
        <f t="shared" si="362"/>
        <v>0</v>
      </c>
      <c r="Z400" s="83">
        <f t="shared" si="363"/>
        <v>-88</v>
      </c>
      <c r="AA400" s="64" t="str">
        <f t="shared" si="364"/>
        <v>Y</v>
      </c>
      <c r="AB400" s="81" t="str">
        <f t="shared" si="365"/>
        <v>0</v>
      </c>
      <c r="AC400" s="81">
        <f t="shared" si="366"/>
        <v>0</v>
      </c>
      <c r="AD400" s="85">
        <f t="shared" si="367"/>
        <v>-88</v>
      </c>
      <c r="AE400" s="64" t="str">
        <f t="shared" si="368"/>
        <v>Y</v>
      </c>
      <c r="AF400" s="87">
        <f t="shared" si="369"/>
        <v>54</v>
      </c>
      <c r="AG400" s="93" t="str">
        <f t="shared" si="370"/>
        <v>L</v>
      </c>
      <c r="AH400" s="64" t="str">
        <f t="shared" si="371"/>
        <v>2/5</v>
      </c>
      <c r="AI400" s="64">
        <f t="shared" si="372"/>
        <v>2</v>
      </c>
      <c r="AJ400" s="82">
        <f t="shared" si="373"/>
        <v>2</v>
      </c>
      <c r="AK400" s="82">
        <f t="shared" si="374"/>
        <v>0</v>
      </c>
      <c r="AL400" s="83">
        <f t="shared" si="375"/>
        <v>24</v>
      </c>
      <c r="AM400" s="64" t="str">
        <f t="shared" si="376"/>
        <v>N</v>
      </c>
      <c r="AN400" s="81">
        <f t="shared" si="377"/>
        <v>8</v>
      </c>
      <c r="AO400" s="81">
        <f t="shared" si="378"/>
        <v>0</v>
      </c>
      <c r="AP400" s="85">
        <f t="shared" si="379"/>
        <v>-230</v>
      </c>
      <c r="AQ400" s="64" t="str">
        <f t="shared" si="380"/>
        <v>Y</v>
      </c>
      <c r="AR400" s="87">
        <f t="shared" si="381"/>
        <v>66</v>
      </c>
      <c r="AS400" s="93" t="str">
        <f t="shared" si="382"/>
        <v>L</v>
      </c>
      <c r="AT400" s="64" t="str">
        <f t="shared" si="383"/>
        <v>2/5</v>
      </c>
      <c r="AU400" s="64">
        <f t="shared" si="384"/>
        <v>2</v>
      </c>
      <c r="AV400" s="82">
        <f t="shared" si="385"/>
        <v>8</v>
      </c>
      <c r="AW400" s="82">
        <f t="shared" si="386"/>
        <v>0</v>
      </c>
      <c r="AX400" s="83">
        <f t="shared" si="387"/>
        <v>-10</v>
      </c>
      <c r="AY400" s="64" t="str">
        <f t="shared" si="388"/>
        <v>Y</v>
      </c>
      <c r="AZ400" s="81">
        <f t="shared" si="389"/>
        <v>8</v>
      </c>
      <c r="BA400" s="81">
        <f t="shared" si="390"/>
        <v>0</v>
      </c>
      <c r="BB400" s="85">
        <f t="shared" si="391"/>
        <v>-68</v>
      </c>
      <c r="BC400" s="64" t="str">
        <f t="shared" si="392"/>
        <v>Y</v>
      </c>
      <c r="BD400" s="87">
        <f t="shared" si="393"/>
        <v>52</v>
      </c>
    </row>
    <row r="401" spans="1:56">
      <c r="A401" s="197">
        <f t="shared" si="395"/>
        <v>391</v>
      </c>
      <c r="B401" s="198">
        <f>Data!B401</f>
        <v>28</v>
      </c>
      <c r="D401" s="73">
        <f t="shared" si="394"/>
        <v>5</v>
      </c>
      <c r="F401" s="86">
        <f t="shared" si="343"/>
        <v>1</v>
      </c>
      <c r="G401" s="86" t="str">
        <f t="shared" si="344"/>
        <v xml:space="preserve"> </v>
      </c>
      <c r="H401" s="64" t="str">
        <f t="shared" si="345"/>
        <v>Y</v>
      </c>
      <c r="I401" s="64" t="str">
        <f t="shared" si="346"/>
        <v>1/6</v>
      </c>
      <c r="J401" s="64">
        <f t="shared" si="347"/>
        <v>1</v>
      </c>
      <c r="K401" s="82">
        <f t="shared" si="348"/>
        <v>2</v>
      </c>
      <c r="L401" s="82">
        <f t="shared" si="349"/>
        <v>0</v>
      </c>
      <c r="M401" s="83">
        <f t="shared" si="350"/>
        <v>62</v>
      </c>
      <c r="N401" s="64" t="str">
        <f t="shared" si="351"/>
        <v>N</v>
      </c>
      <c r="O401" s="81">
        <f t="shared" si="352"/>
        <v>2</v>
      </c>
      <c r="P401" s="81">
        <f t="shared" si="353"/>
        <v>0</v>
      </c>
      <c r="Q401" s="85">
        <f t="shared" si="354"/>
        <v>0</v>
      </c>
      <c r="R401" s="64" t="str">
        <f t="shared" si="355"/>
        <v>N</v>
      </c>
      <c r="S401" s="87">
        <f t="shared" si="356"/>
        <v>56</v>
      </c>
      <c r="T401" s="86" t="str">
        <f t="shared" si="357"/>
        <v xml:space="preserve"> </v>
      </c>
      <c r="U401" s="64" t="str">
        <f t="shared" si="358"/>
        <v>Y</v>
      </c>
      <c r="V401" s="64" t="str">
        <f t="shared" si="359"/>
        <v>1/6</v>
      </c>
      <c r="W401" s="64">
        <f t="shared" si="360"/>
        <v>1</v>
      </c>
      <c r="X401" s="82">
        <f t="shared" si="361"/>
        <v>8</v>
      </c>
      <c r="Y401" s="82">
        <f t="shared" si="362"/>
        <v>0</v>
      </c>
      <c r="Z401" s="83">
        <f t="shared" si="363"/>
        <v>-96</v>
      </c>
      <c r="AA401" s="64" t="str">
        <f t="shared" si="364"/>
        <v>Y</v>
      </c>
      <c r="AB401" s="81">
        <f t="shared" si="365"/>
        <v>8</v>
      </c>
      <c r="AC401" s="81">
        <f t="shared" si="366"/>
        <v>0</v>
      </c>
      <c r="AD401" s="85">
        <f t="shared" si="367"/>
        <v>-96</v>
      </c>
      <c r="AE401" s="64" t="str">
        <f t="shared" si="368"/>
        <v>Y</v>
      </c>
      <c r="AF401" s="87">
        <f t="shared" si="369"/>
        <v>54</v>
      </c>
      <c r="AG401" s="93" t="str">
        <f t="shared" si="370"/>
        <v>L</v>
      </c>
      <c r="AH401" s="64" t="str">
        <f t="shared" si="371"/>
        <v>3/4</v>
      </c>
      <c r="AI401" s="64">
        <f t="shared" si="372"/>
        <v>3</v>
      </c>
      <c r="AJ401" s="82">
        <f t="shared" si="373"/>
        <v>4</v>
      </c>
      <c r="AK401" s="82">
        <f t="shared" si="374"/>
        <v>0</v>
      </c>
      <c r="AL401" s="83">
        <f t="shared" si="375"/>
        <v>20</v>
      </c>
      <c r="AM401" s="64" t="str">
        <f t="shared" si="376"/>
        <v>N</v>
      </c>
      <c r="AN401" s="81">
        <f t="shared" si="377"/>
        <v>8</v>
      </c>
      <c r="AO401" s="81">
        <f t="shared" si="378"/>
        <v>0</v>
      </c>
      <c r="AP401" s="85">
        <f t="shared" si="379"/>
        <v>-238</v>
      </c>
      <c r="AQ401" s="64" t="str">
        <f t="shared" si="380"/>
        <v>Y</v>
      </c>
      <c r="AR401" s="87">
        <f t="shared" si="381"/>
        <v>66</v>
      </c>
      <c r="AS401" s="93" t="str">
        <f t="shared" si="382"/>
        <v>L</v>
      </c>
      <c r="AT401" s="64" t="str">
        <f t="shared" si="383"/>
        <v>3/4</v>
      </c>
      <c r="AU401" s="64">
        <f t="shared" si="384"/>
        <v>3</v>
      </c>
      <c r="AV401" s="82">
        <f t="shared" si="385"/>
        <v>8</v>
      </c>
      <c r="AW401" s="82">
        <f t="shared" si="386"/>
        <v>0</v>
      </c>
      <c r="AX401" s="83">
        <f t="shared" si="387"/>
        <v>-18</v>
      </c>
      <c r="AY401" s="64" t="str">
        <f t="shared" si="388"/>
        <v>Y</v>
      </c>
      <c r="AZ401" s="81">
        <f t="shared" si="389"/>
        <v>8</v>
      </c>
      <c r="BA401" s="81">
        <f t="shared" si="390"/>
        <v>0</v>
      </c>
      <c r="BB401" s="85">
        <f t="shared" si="391"/>
        <v>-76</v>
      </c>
      <c r="BC401" s="64" t="str">
        <f t="shared" si="392"/>
        <v>Y</v>
      </c>
      <c r="BD401" s="87">
        <f t="shared" si="393"/>
        <v>52</v>
      </c>
    </row>
    <row r="402" spans="1:56">
      <c r="A402" s="197">
        <f t="shared" si="395"/>
        <v>392</v>
      </c>
      <c r="B402" s="198">
        <f>Data!B402</f>
        <v>33</v>
      </c>
      <c r="D402" s="73">
        <f t="shared" si="394"/>
        <v>6</v>
      </c>
      <c r="F402" s="86">
        <f t="shared" si="343"/>
        <v>2</v>
      </c>
      <c r="G402" s="86" t="str">
        <f t="shared" si="344"/>
        <v>L</v>
      </c>
      <c r="H402" s="64" t="str">
        <f t="shared" si="345"/>
        <v>Y</v>
      </c>
      <c r="I402" s="64" t="str">
        <f t="shared" si="346"/>
        <v>2/5</v>
      </c>
      <c r="J402" s="64">
        <f t="shared" si="347"/>
        <v>2</v>
      </c>
      <c r="K402" s="82">
        <f t="shared" si="348"/>
        <v>2</v>
      </c>
      <c r="L402" s="82">
        <f t="shared" si="349"/>
        <v>0</v>
      </c>
      <c r="M402" s="83">
        <f t="shared" si="350"/>
        <v>60</v>
      </c>
      <c r="N402" s="64" t="str">
        <f t="shared" si="351"/>
        <v>N</v>
      </c>
      <c r="O402" s="81">
        <f t="shared" si="352"/>
        <v>2</v>
      </c>
      <c r="P402" s="81">
        <f t="shared" si="353"/>
        <v>0</v>
      </c>
      <c r="Q402" s="85">
        <f t="shared" si="354"/>
        <v>-2</v>
      </c>
      <c r="R402" s="64" t="str">
        <f t="shared" si="355"/>
        <v>N</v>
      </c>
      <c r="S402" s="87">
        <f t="shared" si="356"/>
        <v>56</v>
      </c>
      <c r="T402" s="86" t="str">
        <f t="shared" si="357"/>
        <v>L</v>
      </c>
      <c r="U402" s="64" t="str">
        <f t="shared" si="358"/>
        <v>Y</v>
      </c>
      <c r="V402" s="64" t="str">
        <f t="shared" si="359"/>
        <v>2/5</v>
      </c>
      <c r="W402" s="64">
        <f t="shared" si="360"/>
        <v>2</v>
      </c>
      <c r="X402" s="82">
        <f t="shared" si="361"/>
        <v>8</v>
      </c>
      <c r="Y402" s="82">
        <f t="shared" si="362"/>
        <v>0</v>
      </c>
      <c r="Z402" s="83">
        <f t="shared" si="363"/>
        <v>-104</v>
      </c>
      <c r="AA402" s="64" t="str">
        <f t="shared" si="364"/>
        <v>Y</v>
      </c>
      <c r="AB402" s="81">
        <f t="shared" si="365"/>
        <v>8</v>
      </c>
      <c r="AC402" s="81">
        <f t="shared" si="366"/>
        <v>0</v>
      </c>
      <c r="AD402" s="85">
        <f t="shared" si="367"/>
        <v>-104</v>
      </c>
      <c r="AE402" s="64" t="str">
        <f t="shared" si="368"/>
        <v>Y</v>
      </c>
      <c r="AF402" s="87">
        <f t="shared" si="369"/>
        <v>54</v>
      </c>
      <c r="AG402" s="93" t="str">
        <f t="shared" si="370"/>
        <v>L</v>
      </c>
      <c r="AH402" s="64" t="str">
        <f t="shared" si="371"/>
        <v>3/4</v>
      </c>
      <c r="AI402" s="64">
        <f t="shared" si="372"/>
        <v>4</v>
      </c>
      <c r="AJ402" s="82">
        <f t="shared" si="373"/>
        <v>6</v>
      </c>
      <c r="AK402" s="82">
        <f t="shared" si="374"/>
        <v>0</v>
      </c>
      <c r="AL402" s="83">
        <f t="shared" si="375"/>
        <v>14</v>
      </c>
      <c r="AM402" s="64" t="str">
        <f t="shared" si="376"/>
        <v>N</v>
      </c>
      <c r="AN402" s="81">
        <f t="shared" si="377"/>
        <v>8</v>
      </c>
      <c r="AO402" s="81">
        <f t="shared" si="378"/>
        <v>0</v>
      </c>
      <c r="AP402" s="85">
        <f t="shared" si="379"/>
        <v>-246</v>
      </c>
      <c r="AQ402" s="64" t="str">
        <f t="shared" si="380"/>
        <v>Y</v>
      </c>
      <c r="AR402" s="87">
        <f t="shared" si="381"/>
        <v>66</v>
      </c>
      <c r="AS402" s="93" t="str">
        <f t="shared" si="382"/>
        <v>L</v>
      </c>
      <c r="AT402" s="64" t="str">
        <f t="shared" si="383"/>
        <v>1/6</v>
      </c>
      <c r="AU402" s="64">
        <f t="shared" si="384"/>
        <v>4</v>
      </c>
      <c r="AV402" s="82">
        <f t="shared" si="385"/>
        <v>8</v>
      </c>
      <c r="AW402" s="82">
        <f t="shared" si="386"/>
        <v>0</v>
      </c>
      <c r="AX402" s="83">
        <f t="shared" si="387"/>
        <v>-26</v>
      </c>
      <c r="AY402" s="64" t="str">
        <f t="shared" si="388"/>
        <v>Y</v>
      </c>
      <c r="AZ402" s="81">
        <f t="shared" si="389"/>
        <v>8</v>
      </c>
      <c r="BA402" s="81">
        <f t="shared" si="390"/>
        <v>0</v>
      </c>
      <c r="BB402" s="85">
        <f t="shared" si="391"/>
        <v>-84</v>
      </c>
      <c r="BC402" s="64" t="str">
        <f t="shared" si="392"/>
        <v>Y</v>
      </c>
      <c r="BD402" s="87">
        <f t="shared" si="393"/>
        <v>52</v>
      </c>
    </row>
    <row r="403" spans="1:56">
      <c r="A403" s="197">
        <f t="shared" si="395"/>
        <v>393</v>
      </c>
      <c r="B403" s="198">
        <f>Data!B403</f>
        <v>29</v>
      </c>
      <c r="D403" s="73">
        <f t="shared" si="394"/>
        <v>5</v>
      </c>
      <c r="F403" s="86">
        <f t="shared" si="343"/>
        <v>3</v>
      </c>
      <c r="G403" s="86" t="str">
        <f t="shared" si="344"/>
        <v>L</v>
      </c>
      <c r="H403" s="64" t="str">
        <f t="shared" si="345"/>
        <v>Y</v>
      </c>
      <c r="I403" s="64" t="str">
        <f t="shared" si="346"/>
        <v>3/4</v>
      </c>
      <c r="J403" s="64">
        <f t="shared" si="347"/>
        <v>3</v>
      </c>
      <c r="K403" s="82">
        <f t="shared" si="348"/>
        <v>4</v>
      </c>
      <c r="L403" s="82">
        <f t="shared" si="349"/>
        <v>0</v>
      </c>
      <c r="M403" s="83">
        <f t="shared" si="350"/>
        <v>56</v>
      </c>
      <c r="N403" s="64" t="str">
        <f t="shared" si="351"/>
        <v>N</v>
      </c>
      <c r="O403" s="81">
        <f t="shared" si="352"/>
        <v>4</v>
      </c>
      <c r="P403" s="81">
        <f t="shared" si="353"/>
        <v>0</v>
      </c>
      <c r="Q403" s="85">
        <f t="shared" si="354"/>
        <v>-6</v>
      </c>
      <c r="R403" s="64" t="str">
        <f t="shared" si="355"/>
        <v>N</v>
      </c>
      <c r="S403" s="87">
        <f t="shared" si="356"/>
        <v>56</v>
      </c>
      <c r="T403" s="86" t="str">
        <f t="shared" si="357"/>
        <v>L</v>
      </c>
      <c r="U403" s="64" t="str">
        <f t="shared" si="358"/>
        <v>Y</v>
      </c>
      <c r="V403" s="64" t="str">
        <f t="shared" si="359"/>
        <v>3/4</v>
      </c>
      <c r="W403" s="64">
        <f t="shared" si="360"/>
        <v>3</v>
      </c>
      <c r="X403" s="82">
        <f t="shared" si="361"/>
        <v>8</v>
      </c>
      <c r="Y403" s="82">
        <f t="shared" si="362"/>
        <v>0</v>
      </c>
      <c r="Z403" s="83">
        <f t="shared" si="363"/>
        <v>-112</v>
      </c>
      <c r="AA403" s="64" t="str">
        <f t="shared" si="364"/>
        <v>Y</v>
      </c>
      <c r="AB403" s="81">
        <f t="shared" si="365"/>
        <v>8</v>
      </c>
      <c r="AC403" s="81">
        <f t="shared" si="366"/>
        <v>0</v>
      </c>
      <c r="AD403" s="85">
        <f t="shared" si="367"/>
        <v>-112</v>
      </c>
      <c r="AE403" s="64" t="str">
        <f t="shared" si="368"/>
        <v>Y</v>
      </c>
      <c r="AF403" s="87">
        <f t="shared" si="369"/>
        <v>54</v>
      </c>
      <c r="AG403" s="93" t="str">
        <f t="shared" si="370"/>
        <v>L</v>
      </c>
      <c r="AH403" s="64" t="str">
        <f t="shared" si="371"/>
        <v>2/5</v>
      </c>
      <c r="AI403" s="64">
        <f t="shared" si="372"/>
        <v>5</v>
      </c>
      <c r="AJ403" s="82">
        <f t="shared" si="373"/>
        <v>8</v>
      </c>
      <c r="AK403" s="82">
        <f t="shared" si="374"/>
        <v>0</v>
      </c>
      <c r="AL403" s="83">
        <f t="shared" si="375"/>
        <v>6</v>
      </c>
      <c r="AM403" s="64" t="str">
        <f t="shared" si="376"/>
        <v>N</v>
      </c>
      <c r="AN403" s="81">
        <f t="shared" si="377"/>
        <v>8</v>
      </c>
      <c r="AO403" s="81">
        <f t="shared" si="378"/>
        <v>0</v>
      </c>
      <c r="AP403" s="85">
        <f t="shared" si="379"/>
        <v>-254</v>
      </c>
      <c r="AQ403" s="64" t="str">
        <f t="shared" si="380"/>
        <v>Y</v>
      </c>
      <c r="AR403" s="87">
        <f t="shared" si="381"/>
        <v>66</v>
      </c>
      <c r="AS403" s="93" t="str">
        <f t="shared" si="382"/>
        <v>W</v>
      </c>
      <c r="AT403" s="64" t="str">
        <f t="shared" si="383"/>
        <v>1/6</v>
      </c>
      <c r="AU403" s="64">
        <f t="shared" si="384"/>
        <v>1</v>
      </c>
      <c r="AV403" s="82">
        <f t="shared" si="385"/>
        <v>8</v>
      </c>
      <c r="AW403" s="82">
        <f t="shared" si="386"/>
        <v>24</v>
      </c>
      <c r="AX403" s="83">
        <f t="shared" si="387"/>
        <v>-10</v>
      </c>
      <c r="AY403" s="64" t="str">
        <f t="shared" si="388"/>
        <v>Y</v>
      </c>
      <c r="AZ403" s="81">
        <f t="shared" si="389"/>
        <v>8</v>
      </c>
      <c r="BA403" s="81">
        <f t="shared" si="390"/>
        <v>24</v>
      </c>
      <c r="BB403" s="85">
        <f t="shared" si="391"/>
        <v>-68</v>
      </c>
      <c r="BC403" s="64" t="str">
        <f t="shared" si="392"/>
        <v>Y</v>
      </c>
      <c r="BD403" s="87">
        <f t="shared" si="393"/>
        <v>52</v>
      </c>
    </row>
    <row r="404" spans="1:56">
      <c r="A404" s="197">
        <f t="shared" si="395"/>
        <v>394</v>
      </c>
      <c r="B404" s="198">
        <f>Data!B404</f>
        <v>7</v>
      </c>
      <c r="D404" s="73">
        <f t="shared" si="394"/>
        <v>2</v>
      </c>
      <c r="F404" s="86">
        <f t="shared" si="343"/>
        <v>4</v>
      </c>
      <c r="G404" s="86" t="str">
        <f t="shared" si="344"/>
        <v>L</v>
      </c>
      <c r="H404" s="64" t="str">
        <f t="shared" si="345"/>
        <v>Y</v>
      </c>
      <c r="I404" s="64" t="str">
        <f t="shared" si="346"/>
        <v>4/3</v>
      </c>
      <c r="J404" s="64">
        <f t="shared" si="347"/>
        <v>4</v>
      </c>
      <c r="K404" s="82">
        <f t="shared" si="348"/>
        <v>6</v>
      </c>
      <c r="L404" s="82">
        <f t="shared" si="349"/>
        <v>0</v>
      </c>
      <c r="M404" s="83">
        <f t="shared" si="350"/>
        <v>50</v>
      </c>
      <c r="N404" s="64" t="str">
        <f t="shared" si="351"/>
        <v>N</v>
      </c>
      <c r="O404" s="81">
        <f t="shared" si="352"/>
        <v>6</v>
      </c>
      <c r="P404" s="81">
        <f t="shared" si="353"/>
        <v>0</v>
      </c>
      <c r="Q404" s="85">
        <f t="shared" si="354"/>
        <v>-12</v>
      </c>
      <c r="R404" s="64" t="str">
        <f t="shared" si="355"/>
        <v>N</v>
      </c>
      <c r="S404" s="87">
        <f t="shared" si="356"/>
        <v>56</v>
      </c>
      <c r="T404" s="86" t="str">
        <f t="shared" si="357"/>
        <v>L</v>
      </c>
      <c r="U404" s="64" t="str">
        <f t="shared" si="358"/>
        <v>Y</v>
      </c>
      <c r="V404" s="64" t="str">
        <f t="shared" si="359"/>
        <v>1/6</v>
      </c>
      <c r="W404" s="64">
        <f t="shared" si="360"/>
        <v>4</v>
      </c>
      <c r="X404" s="82">
        <f t="shared" si="361"/>
        <v>8</v>
      </c>
      <c r="Y404" s="82">
        <f t="shared" si="362"/>
        <v>0</v>
      </c>
      <c r="Z404" s="83">
        <f t="shared" si="363"/>
        <v>-120</v>
      </c>
      <c r="AA404" s="64" t="str">
        <f t="shared" si="364"/>
        <v>Y</v>
      </c>
      <c r="AB404" s="81">
        <f t="shared" si="365"/>
        <v>8</v>
      </c>
      <c r="AC404" s="81">
        <f t="shared" si="366"/>
        <v>0</v>
      </c>
      <c r="AD404" s="85">
        <f t="shared" si="367"/>
        <v>-120</v>
      </c>
      <c r="AE404" s="64" t="str">
        <f t="shared" si="368"/>
        <v>Y</v>
      </c>
      <c r="AF404" s="87">
        <f t="shared" si="369"/>
        <v>54</v>
      </c>
      <c r="AG404" s="93" t="str">
        <f t="shared" si="370"/>
        <v>W</v>
      </c>
      <c r="AH404" s="64" t="str">
        <f t="shared" si="371"/>
        <v>1/6</v>
      </c>
      <c r="AI404" s="64">
        <f t="shared" si="372"/>
        <v>1</v>
      </c>
      <c r="AJ404" s="82">
        <f t="shared" si="373"/>
        <v>2</v>
      </c>
      <c r="AK404" s="82">
        <f t="shared" si="374"/>
        <v>24</v>
      </c>
      <c r="AL404" s="83">
        <f t="shared" si="375"/>
        <v>28</v>
      </c>
      <c r="AM404" s="64" t="str">
        <f t="shared" si="376"/>
        <v>N</v>
      </c>
      <c r="AN404" s="81">
        <f t="shared" si="377"/>
        <v>8</v>
      </c>
      <c r="AO404" s="81">
        <f t="shared" si="378"/>
        <v>24</v>
      </c>
      <c r="AP404" s="85">
        <f t="shared" si="379"/>
        <v>-238</v>
      </c>
      <c r="AQ404" s="64" t="str">
        <f t="shared" si="380"/>
        <v>Y</v>
      </c>
      <c r="AR404" s="87">
        <f t="shared" si="381"/>
        <v>66</v>
      </c>
      <c r="AS404" s="93" t="str">
        <f t="shared" si="382"/>
        <v>L</v>
      </c>
      <c r="AT404" s="64" t="str">
        <f t="shared" si="383"/>
        <v>2/5</v>
      </c>
      <c r="AU404" s="64">
        <f t="shared" si="384"/>
        <v>2</v>
      </c>
      <c r="AV404" s="82">
        <f t="shared" si="385"/>
        <v>8</v>
      </c>
      <c r="AW404" s="82">
        <f t="shared" si="386"/>
        <v>0</v>
      </c>
      <c r="AX404" s="83">
        <f t="shared" si="387"/>
        <v>-18</v>
      </c>
      <c r="AY404" s="64" t="str">
        <f t="shared" si="388"/>
        <v>Y</v>
      </c>
      <c r="AZ404" s="81">
        <f t="shared" si="389"/>
        <v>8</v>
      </c>
      <c r="BA404" s="81">
        <f t="shared" si="390"/>
        <v>0</v>
      </c>
      <c r="BB404" s="85">
        <f t="shared" si="391"/>
        <v>-76</v>
      </c>
      <c r="BC404" s="64" t="str">
        <f t="shared" si="392"/>
        <v>Y</v>
      </c>
      <c r="BD404" s="87">
        <f t="shared" si="393"/>
        <v>52</v>
      </c>
    </row>
    <row r="405" spans="1:56">
      <c r="A405" s="197">
        <f t="shared" si="395"/>
        <v>395</v>
      </c>
      <c r="B405" s="198">
        <f>Data!B405</f>
        <v>27</v>
      </c>
      <c r="D405" s="73">
        <f t="shared" si="394"/>
        <v>5</v>
      </c>
      <c r="F405" s="86">
        <f t="shared" si="343"/>
        <v>5</v>
      </c>
      <c r="G405" s="86" t="str">
        <f t="shared" si="344"/>
        <v>L</v>
      </c>
      <c r="H405" s="64" t="str">
        <f t="shared" si="345"/>
        <v>Y</v>
      </c>
      <c r="I405" s="64" t="str">
        <f t="shared" si="346"/>
        <v>5/2</v>
      </c>
      <c r="J405" s="64">
        <f t="shared" si="347"/>
        <v>5</v>
      </c>
      <c r="K405" s="82">
        <f t="shared" si="348"/>
        <v>8</v>
      </c>
      <c r="L405" s="82">
        <f t="shared" si="349"/>
        <v>0</v>
      </c>
      <c r="M405" s="83">
        <f t="shared" si="350"/>
        <v>42</v>
      </c>
      <c r="N405" s="64" t="str">
        <f t="shared" si="351"/>
        <v>N</v>
      </c>
      <c r="O405" s="81">
        <f t="shared" si="352"/>
        <v>8</v>
      </c>
      <c r="P405" s="81">
        <f t="shared" si="353"/>
        <v>0</v>
      </c>
      <c r="Q405" s="85">
        <f t="shared" si="354"/>
        <v>-20</v>
      </c>
      <c r="R405" s="64" t="str">
        <f t="shared" si="355"/>
        <v>N</v>
      </c>
      <c r="S405" s="87">
        <f t="shared" si="356"/>
        <v>56</v>
      </c>
      <c r="T405" s="86" t="str">
        <f t="shared" si="357"/>
        <v>L</v>
      </c>
      <c r="U405" s="64" t="str">
        <f t="shared" si="358"/>
        <v>Y</v>
      </c>
      <c r="V405" s="64" t="str">
        <f t="shared" si="359"/>
        <v>2/5</v>
      </c>
      <c r="W405" s="64">
        <f t="shared" si="360"/>
        <v>5</v>
      </c>
      <c r="X405" s="82">
        <f t="shared" si="361"/>
        <v>8</v>
      </c>
      <c r="Y405" s="82">
        <f t="shared" si="362"/>
        <v>0</v>
      </c>
      <c r="Z405" s="83">
        <f t="shared" si="363"/>
        <v>-128</v>
      </c>
      <c r="AA405" s="64" t="str">
        <f t="shared" si="364"/>
        <v>Y</v>
      </c>
      <c r="AB405" s="81">
        <f t="shared" si="365"/>
        <v>8</v>
      </c>
      <c r="AC405" s="81">
        <f t="shared" si="366"/>
        <v>0</v>
      </c>
      <c r="AD405" s="85">
        <f t="shared" si="367"/>
        <v>-128</v>
      </c>
      <c r="AE405" s="64" t="str">
        <f t="shared" si="368"/>
        <v>Y</v>
      </c>
      <c r="AF405" s="87">
        <f t="shared" si="369"/>
        <v>54</v>
      </c>
      <c r="AG405" s="93" t="str">
        <f t="shared" si="370"/>
        <v>L</v>
      </c>
      <c r="AH405" s="64" t="str">
        <f t="shared" si="371"/>
        <v>2/5</v>
      </c>
      <c r="AI405" s="64">
        <f t="shared" si="372"/>
        <v>2</v>
      </c>
      <c r="AJ405" s="82">
        <f t="shared" si="373"/>
        <v>2</v>
      </c>
      <c r="AK405" s="82">
        <f t="shared" si="374"/>
        <v>0</v>
      </c>
      <c r="AL405" s="83">
        <f t="shared" si="375"/>
        <v>26</v>
      </c>
      <c r="AM405" s="64" t="str">
        <f t="shared" si="376"/>
        <v>N</v>
      </c>
      <c r="AN405" s="81">
        <f t="shared" si="377"/>
        <v>8</v>
      </c>
      <c r="AO405" s="81">
        <f t="shared" si="378"/>
        <v>0</v>
      </c>
      <c r="AP405" s="85">
        <f t="shared" si="379"/>
        <v>-246</v>
      </c>
      <c r="AQ405" s="64" t="str">
        <f t="shared" si="380"/>
        <v>Y</v>
      </c>
      <c r="AR405" s="87">
        <f t="shared" si="381"/>
        <v>66</v>
      </c>
      <c r="AS405" s="93" t="str">
        <f t="shared" si="382"/>
        <v>W</v>
      </c>
      <c r="AT405" s="64" t="str">
        <f t="shared" si="383"/>
        <v>1/6</v>
      </c>
      <c r="AU405" s="64">
        <f t="shared" si="384"/>
        <v>1</v>
      </c>
      <c r="AV405" s="82">
        <f t="shared" si="385"/>
        <v>8</v>
      </c>
      <c r="AW405" s="82">
        <f t="shared" si="386"/>
        <v>24</v>
      </c>
      <c r="AX405" s="83">
        <f t="shared" si="387"/>
        <v>-2</v>
      </c>
      <c r="AY405" s="64" t="str">
        <f t="shared" si="388"/>
        <v>Y</v>
      </c>
      <c r="AZ405" s="81">
        <f t="shared" si="389"/>
        <v>8</v>
      </c>
      <c r="BA405" s="81">
        <f t="shared" si="390"/>
        <v>24</v>
      </c>
      <c r="BB405" s="85">
        <f t="shared" si="391"/>
        <v>-60</v>
      </c>
      <c r="BC405" s="64" t="str">
        <f t="shared" si="392"/>
        <v>Y</v>
      </c>
      <c r="BD405" s="87">
        <f t="shared" si="393"/>
        <v>52</v>
      </c>
    </row>
    <row r="406" spans="1:56">
      <c r="A406" s="197">
        <f t="shared" si="395"/>
        <v>396</v>
      </c>
      <c r="B406" s="198">
        <f>Data!B406</f>
        <v>4</v>
      </c>
      <c r="D406" s="73">
        <f t="shared" si="394"/>
        <v>1</v>
      </c>
      <c r="F406" s="86">
        <f t="shared" si="343"/>
        <v>6</v>
      </c>
      <c r="G406" s="86" t="str">
        <f t="shared" si="344"/>
        <v>W</v>
      </c>
      <c r="H406" s="64" t="str">
        <f t="shared" si="345"/>
        <v>N</v>
      </c>
      <c r="I406" s="64" t="str">
        <f t="shared" si="346"/>
        <v xml:space="preserve"> </v>
      </c>
      <c r="J406" s="64" t="str">
        <f t="shared" si="347"/>
        <v xml:space="preserve"> </v>
      </c>
      <c r="K406" s="82" t="str">
        <f t="shared" si="348"/>
        <v>0</v>
      </c>
      <c r="L406" s="82">
        <f t="shared" si="349"/>
        <v>24</v>
      </c>
      <c r="M406" s="83">
        <f t="shared" si="350"/>
        <v>66</v>
      </c>
      <c r="N406" s="64" t="str">
        <f t="shared" si="351"/>
        <v>N</v>
      </c>
      <c r="O406" s="81" t="str">
        <f t="shared" si="352"/>
        <v>0</v>
      </c>
      <c r="P406" s="81">
        <f t="shared" si="353"/>
        <v>24</v>
      </c>
      <c r="Q406" s="85">
        <f t="shared" si="354"/>
        <v>4</v>
      </c>
      <c r="R406" s="64" t="str">
        <f t="shared" si="355"/>
        <v>N</v>
      </c>
      <c r="S406" s="87">
        <f t="shared" si="356"/>
        <v>56</v>
      </c>
      <c r="T406" s="86" t="str">
        <f t="shared" si="357"/>
        <v>W</v>
      </c>
      <c r="U406" s="64" t="str">
        <f t="shared" si="358"/>
        <v>N</v>
      </c>
      <c r="V406" s="64" t="str">
        <f t="shared" si="359"/>
        <v xml:space="preserve"> </v>
      </c>
      <c r="W406" s="64" t="str">
        <f t="shared" si="360"/>
        <v xml:space="preserve"> </v>
      </c>
      <c r="X406" s="82" t="str">
        <f t="shared" si="361"/>
        <v>0</v>
      </c>
      <c r="Y406" s="82">
        <f t="shared" si="362"/>
        <v>24</v>
      </c>
      <c r="Z406" s="83">
        <f t="shared" si="363"/>
        <v>-104</v>
      </c>
      <c r="AA406" s="64" t="str">
        <f t="shared" si="364"/>
        <v>Y</v>
      </c>
      <c r="AB406" s="81" t="str">
        <f t="shared" si="365"/>
        <v>0</v>
      </c>
      <c r="AC406" s="81">
        <f t="shared" si="366"/>
        <v>24</v>
      </c>
      <c r="AD406" s="85">
        <f t="shared" si="367"/>
        <v>-104</v>
      </c>
      <c r="AE406" s="64" t="str">
        <f t="shared" si="368"/>
        <v>Y</v>
      </c>
      <c r="AF406" s="87">
        <f t="shared" si="369"/>
        <v>54</v>
      </c>
      <c r="AG406" s="93" t="str">
        <f t="shared" si="370"/>
        <v>W</v>
      </c>
      <c r="AH406" s="64" t="str">
        <f t="shared" si="371"/>
        <v>1/6</v>
      </c>
      <c r="AI406" s="64">
        <f t="shared" si="372"/>
        <v>1</v>
      </c>
      <c r="AJ406" s="82">
        <f t="shared" si="373"/>
        <v>2</v>
      </c>
      <c r="AK406" s="82">
        <f t="shared" si="374"/>
        <v>6</v>
      </c>
      <c r="AL406" s="83">
        <f t="shared" si="375"/>
        <v>30</v>
      </c>
      <c r="AM406" s="64" t="str">
        <f t="shared" si="376"/>
        <v>N</v>
      </c>
      <c r="AN406" s="81">
        <f t="shared" si="377"/>
        <v>8</v>
      </c>
      <c r="AO406" s="81">
        <f t="shared" si="378"/>
        <v>24</v>
      </c>
      <c r="AP406" s="85">
        <f t="shared" si="379"/>
        <v>-230</v>
      </c>
      <c r="AQ406" s="64" t="str">
        <f t="shared" si="380"/>
        <v>Y</v>
      </c>
      <c r="AR406" s="87">
        <f t="shared" si="381"/>
        <v>66</v>
      </c>
      <c r="AS406" s="93" t="str">
        <f t="shared" si="382"/>
        <v>L</v>
      </c>
      <c r="AT406" s="64" t="str">
        <f t="shared" si="383"/>
        <v>2/5</v>
      </c>
      <c r="AU406" s="64">
        <f t="shared" si="384"/>
        <v>2</v>
      </c>
      <c r="AV406" s="82">
        <f t="shared" si="385"/>
        <v>8</v>
      </c>
      <c r="AW406" s="82">
        <f t="shared" si="386"/>
        <v>0</v>
      </c>
      <c r="AX406" s="83">
        <f t="shared" si="387"/>
        <v>-10</v>
      </c>
      <c r="AY406" s="64" t="str">
        <f t="shared" si="388"/>
        <v>Y</v>
      </c>
      <c r="AZ406" s="81">
        <f t="shared" si="389"/>
        <v>8</v>
      </c>
      <c r="BA406" s="81">
        <f t="shared" si="390"/>
        <v>0</v>
      </c>
      <c r="BB406" s="85">
        <f t="shared" si="391"/>
        <v>-68</v>
      </c>
      <c r="BC406" s="64" t="str">
        <f t="shared" si="392"/>
        <v>Y</v>
      </c>
      <c r="BD406" s="87">
        <f t="shared" si="393"/>
        <v>52</v>
      </c>
    </row>
    <row r="407" spans="1:56">
      <c r="A407" s="197">
        <f t="shared" si="395"/>
        <v>397</v>
      </c>
      <c r="B407" s="198">
        <f>Data!B407</f>
        <v>25</v>
      </c>
      <c r="D407" s="73">
        <f t="shared" si="394"/>
        <v>5</v>
      </c>
      <c r="F407" s="86">
        <f t="shared" si="343"/>
        <v>1</v>
      </c>
      <c r="G407" s="86" t="str">
        <f t="shared" si="344"/>
        <v xml:space="preserve"> </v>
      </c>
      <c r="H407" s="64" t="str">
        <f t="shared" si="345"/>
        <v>Y</v>
      </c>
      <c r="I407" s="64" t="str">
        <f t="shared" si="346"/>
        <v>1/6</v>
      </c>
      <c r="J407" s="64">
        <f t="shared" si="347"/>
        <v>1</v>
      </c>
      <c r="K407" s="82">
        <f t="shared" si="348"/>
        <v>2</v>
      </c>
      <c r="L407" s="82">
        <f t="shared" si="349"/>
        <v>0</v>
      </c>
      <c r="M407" s="83">
        <f t="shared" si="350"/>
        <v>64</v>
      </c>
      <c r="N407" s="64" t="str">
        <f t="shared" si="351"/>
        <v>N</v>
      </c>
      <c r="O407" s="81">
        <f t="shared" si="352"/>
        <v>2</v>
      </c>
      <c r="P407" s="81">
        <f t="shared" si="353"/>
        <v>0</v>
      </c>
      <c r="Q407" s="85">
        <f t="shared" si="354"/>
        <v>2</v>
      </c>
      <c r="R407" s="64" t="str">
        <f t="shared" si="355"/>
        <v>N</v>
      </c>
      <c r="S407" s="87">
        <f t="shared" si="356"/>
        <v>56</v>
      </c>
      <c r="T407" s="86" t="str">
        <f t="shared" si="357"/>
        <v xml:space="preserve"> </v>
      </c>
      <c r="U407" s="64" t="str">
        <f t="shared" si="358"/>
        <v>Y</v>
      </c>
      <c r="V407" s="64" t="str">
        <f t="shared" si="359"/>
        <v>1/6</v>
      </c>
      <c r="W407" s="64">
        <f t="shared" si="360"/>
        <v>1</v>
      </c>
      <c r="X407" s="82">
        <f t="shared" si="361"/>
        <v>8</v>
      </c>
      <c r="Y407" s="82">
        <f t="shared" si="362"/>
        <v>0</v>
      </c>
      <c r="Z407" s="83">
        <f t="shared" si="363"/>
        <v>-112</v>
      </c>
      <c r="AA407" s="64" t="str">
        <f t="shared" si="364"/>
        <v>Y</v>
      </c>
      <c r="AB407" s="81">
        <f t="shared" si="365"/>
        <v>8</v>
      </c>
      <c r="AC407" s="81">
        <f t="shared" si="366"/>
        <v>0</v>
      </c>
      <c r="AD407" s="85">
        <f t="shared" si="367"/>
        <v>-112</v>
      </c>
      <c r="AE407" s="64" t="str">
        <f t="shared" si="368"/>
        <v>Y</v>
      </c>
      <c r="AF407" s="87">
        <f t="shared" si="369"/>
        <v>54</v>
      </c>
      <c r="AG407" s="93" t="str">
        <f t="shared" si="370"/>
        <v>W</v>
      </c>
      <c r="AH407" s="64" t="str">
        <f t="shared" si="371"/>
        <v>1/6</v>
      </c>
      <c r="AI407" s="64">
        <f t="shared" si="372"/>
        <v>1</v>
      </c>
      <c r="AJ407" s="82">
        <f t="shared" si="373"/>
        <v>2</v>
      </c>
      <c r="AK407" s="82">
        <f t="shared" si="374"/>
        <v>6</v>
      </c>
      <c r="AL407" s="83">
        <f t="shared" si="375"/>
        <v>34</v>
      </c>
      <c r="AM407" s="64" t="str">
        <f t="shared" si="376"/>
        <v>N</v>
      </c>
      <c r="AN407" s="81">
        <f t="shared" si="377"/>
        <v>8</v>
      </c>
      <c r="AO407" s="81">
        <f t="shared" si="378"/>
        <v>24</v>
      </c>
      <c r="AP407" s="85">
        <f t="shared" si="379"/>
        <v>-214</v>
      </c>
      <c r="AQ407" s="64" t="str">
        <f t="shared" si="380"/>
        <v>Y</v>
      </c>
      <c r="AR407" s="87">
        <f t="shared" si="381"/>
        <v>66</v>
      </c>
      <c r="AS407" s="93" t="str">
        <f t="shared" si="382"/>
        <v>L</v>
      </c>
      <c r="AT407" s="64" t="str">
        <f t="shared" si="383"/>
        <v>3/4</v>
      </c>
      <c r="AU407" s="64">
        <f t="shared" si="384"/>
        <v>3</v>
      </c>
      <c r="AV407" s="82">
        <f t="shared" si="385"/>
        <v>8</v>
      </c>
      <c r="AW407" s="82">
        <f t="shared" si="386"/>
        <v>0</v>
      </c>
      <c r="AX407" s="83">
        <f t="shared" si="387"/>
        <v>-18</v>
      </c>
      <c r="AY407" s="64" t="str">
        <f t="shared" si="388"/>
        <v>Y</v>
      </c>
      <c r="AZ407" s="81">
        <f t="shared" si="389"/>
        <v>8</v>
      </c>
      <c r="BA407" s="81">
        <f t="shared" si="390"/>
        <v>0</v>
      </c>
      <c r="BB407" s="85">
        <f t="shared" si="391"/>
        <v>-76</v>
      </c>
      <c r="BC407" s="64" t="str">
        <f t="shared" si="392"/>
        <v>Y</v>
      </c>
      <c r="BD407" s="87">
        <f t="shared" si="393"/>
        <v>52</v>
      </c>
    </row>
    <row r="408" spans="1:56">
      <c r="A408" s="197">
        <f t="shared" si="395"/>
        <v>398</v>
      </c>
      <c r="B408" s="198">
        <f>Data!B408</f>
        <v>5</v>
      </c>
      <c r="D408" s="73">
        <f t="shared" si="394"/>
        <v>1</v>
      </c>
      <c r="F408" s="86">
        <f t="shared" si="343"/>
        <v>2</v>
      </c>
      <c r="G408" s="86" t="str">
        <f t="shared" si="344"/>
        <v>L</v>
      </c>
      <c r="H408" s="64" t="str">
        <f t="shared" si="345"/>
        <v>Y</v>
      </c>
      <c r="I408" s="64" t="str">
        <f t="shared" si="346"/>
        <v>2/5</v>
      </c>
      <c r="J408" s="64">
        <f t="shared" si="347"/>
        <v>2</v>
      </c>
      <c r="K408" s="82">
        <f t="shared" si="348"/>
        <v>2</v>
      </c>
      <c r="L408" s="82">
        <f t="shared" si="349"/>
        <v>0</v>
      </c>
      <c r="M408" s="83">
        <f t="shared" si="350"/>
        <v>62</v>
      </c>
      <c r="N408" s="64" t="str">
        <f t="shared" si="351"/>
        <v>N</v>
      </c>
      <c r="O408" s="81">
        <f t="shared" si="352"/>
        <v>2</v>
      </c>
      <c r="P408" s="81">
        <f t="shared" si="353"/>
        <v>0</v>
      </c>
      <c r="Q408" s="85">
        <f t="shared" si="354"/>
        <v>0</v>
      </c>
      <c r="R408" s="64" t="str">
        <f t="shared" si="355"/>
        <v>N</v>
      </c>
      <c r="S408" s="87">
        <f t="shared" si="356"/>
        <v>56</v>
      </c>
      <c r="T408" s="86" t="str">
        <f t="shared" si="357"/>
        <v>L</v>
      </c>
      <c r="U408" s="64" t="str">
        <f t="shared" si="358"/>
        <v>Y</v>
      </c>
      <c r="V408" s="64" t="str">
        <f t="shared" si="359"/>
        <v>2/5</v>
      </c>
      <c r="W408" s="64">
        <f t="shared" si="360"/>
        <v>2</v>
      </c>
      <c r="X408" s="82">
        <f t="shared" si="361"/>
        <v>8</v>
      </c>
      <c r="Y408" s="82">
        <f t="shared" si="362"/>
        <v>0</v>
      </c>
      <c r="Z408" s="83">
        <f t="shared" si="363"/>
        <v>-120</v>
      </c>
      <c r="AA408" s="64" t="str">
        <f t="shared" si="364"/>
        <v>Y</v>
      </c>
      <c r="AB408" s="81">
        <f t="shared" si="365"/>
        <v>8</v>
      </c>
      <c r="AC408" s="81">
        <f t="shared" si="366"/>
        <v>0</v>
      </c>
      <c r="AD408" s="85">
        <f t="shared" si="367"/>
        <v>-120</v>
      </c>
      <c r="AE408" s="64" t="str">
        <f t="shared" si="368"/>
        <v>Y</v>
      </c>
      <c r="AF408" s="87">
        <f t="shared" si="369"/>
        <v>54</v>
      </c>
      <c r="AG408" s="93" t="str">
        <f t="shared" si="370"/>
        <v>L</v>
      </c>
      <c r="AH408" s="64" t="str">
        <f t="shared" si="371"/>
        <v>2/5</v>
      </c>
      <c r="AI408" s="64">
        <f t="shared" si="372"/>
        <v>2</v>
      </c>
      <c r="AJ408" s="82">
        <f t="shared" si="373"/>
        <v>2</v>
      </c>
      <c r="AK408" s="82">
        <f t="shared" si="374"/>
        <v>0</v>
      </c>
      <c r="AL408" s="83">
        <f t="shared" si="375"/>
        <v>32</v>
      </c>
      <c r="AM408" s="64" t="str">
        <f t="shared" si="376"/>
        <v>N</v>
      </c>
      <c r="AN408" s="81">
        <f t="shared" si="377"/>
        <v>8</v>
      </c>
      <c r="AO408" s="81">
        <f t="shared" si="378"/>
        <v>0</v>
      </c>
      <c r="AP408" s="85">
        <f t="shared" si="379"/>
        <v>-222</v>
      </c>
      <c r="AQ408" s="64" t="str">
        <f t="shared" si="380"/>
        <v>Y</v>
      </c>
      <c r="AR408" s="87">
        <f t="shared" si="381"/>
        <v>66</v>
      </c>
      <c r="AS408" s="93" t="str">
        <f t="shared" si="382"/>
        <v>L</v>
      </c>
      <c r="AT408" s="64" t="str">
        <f t="shared" si="383"/>
        <v>1/6</v>
      </c>
      <c r="AU408" s="64">
        <f t="shared" si="384"/>
        <v>4</v>
      </c>
      <c r="AV408" s="82">
        <f t="shared" si="385"/>
        <v>8</v>
      </c>
      <c r="AW408" s="82">
        <f t="shared" si="386"/>
        <v>0</v>
      </c>
      <c r="AX408" s="83">
        <f t="shared" si="387"/>
        <v>-26</v>
      </c>
      <c r="AY408" s="64" t="str">
        <f t="shared" si="388"/>
        <v>Y</v>
      </c>
      <c r="AZ408" s="81">
        <f t="shared" si="389"/>
        <v>8</v>
      </c>
      <c r="BA408" s="81">
        <f t="shared" si="390"/>
        <v>0</v>
      </c>
      <c r="BB408" s="85">
        <f t="shared" si="391"/>
        <v>-84</v>
      </c>
      <c r="BC408" s="64" t="str">
        <f t="shared" si="392"/>
        <v>Y</v>
      </c>
      <c r="BD408" s="87">
        <f t="shared" si="393"/>
        <v>52</v>
      </c>
    </row>
    <row r="409" spans="1:56">
      <c r="A409" s="197">
        <f t="shared" si="395"/>
        <v>399</v>
      </c>
      <c r="B409" s="198">
        <f>Data!B409</f>
        <v>8</v>
      </c>
      <c r="D409" s="73">
        <f t="shared" si="394"/>
        <v>2</v>
      </c>
      <c r="F409" s="86">
        <f t="shared" si="343"/>
        <v>3</v>
      </c>
      <c r="G409" s="86" t="str">
        <f t="shared" si="344"/>
        <v>L</v>
      </c>
      <c r="H409" s="64" t="str">
        <f t="shared" si="345"/>
        <v>Y</v>
      </c>
      <c r="I409" s="64" t="str">
        <f t="shared" si="346"/>
        <v>3/4</v>
      </c>
      <c r="J409" s="64">
        <f t="shared" si="347"/>
        <v>3</v>
      </c>
      <c r="K409" s="82">
        <f t="shared" si="348"/>
        <v>4</v>
      </c>
      <c r="L409" s="82">
        <f t="shared" si="349"/>
        <v>0</v>
      </c>
      <c r="M409" s="83">
        <f t="shared" si="350"/>
        <v>58</v>
      </c>
      <c r="N409" s="64" t="str">
        <f t="shared" si="351"/>
        <v>N</v>
      </c>
      <c r="O409" s="81">
        <f t="shared" si="352"/>
        <v>4</v>
      </c>
      <c r="P409" s="81">
        <f t="shared" si="353"/>
        <v>0</v>
      </c>
      <c r="Q409" s="85">
        <f t="shared" si="354"/>
        <v>-4</v>
      </c>
      <c r="R409" s="64" t="str">
        <f t="shared" si="355"/>
        <v>N</v>
      </c>
      <c r="S409" s="87">
        <f t="shared" si="356"/>
        <v>56</v>
      </c>
      <c r="T409" s="86" t="str">
        <f t="shared" si="357"/>
        <v>L</v>
      </c>
      <c r="U409" s="64" t="str">
        <f t="shared" si="358"/>
        <v>Y</v>
      </c>
      <c r="V409" s="64" t="str">
        <f t="shared" si="359"/>
        <v>3/4</v>
      </c>
      <c r="W409" s="64">
        <f t="shared" si="360"/>
        <v>3</v>
      </c>
      <c r="X409" s="82">
        <f t="shared" si="361"/>
        <v>8</v>
      </c>
      <c r="Y409" s="82">
        <f t="shared" si="362"/>
        <v>0</v>
      </c>
      <c r="Z409" s="83">
        <f t="shared" si="363"/>
        <v>-128</v>
      </c>
      <c r="AA409" s="64" t="str">
        <f t="shared" si="364"/>
        <v>Y</v>
      </c>
      <c r="AB409" s="81">
        <f t="shared" si="365"/>
        <v>8</v>
      </c>
      <c r="AC409" s="81">
        <f t="shared" si="366"/>
        <v>0</v>
      </c>
      <c r="AD409" s="85">
        <f t="shared" si="367"/>
        <v>-128</v>
      </c>
      <c r="AE409" s="64" t="str">
        <f t="shared" si="368"/>
        <v>Y</v>
      </c>
      <c r="AF409" s="87">
        <f t="shared" si="369"/>
        <v>54</v>
      </c>
      <c r="AG409" s="93" t="str">
        <f t="shared" si="370"/>
        <v>L</v>
      </c>
      <c r="AH409" s="64" t="str">
        <f t="shared" si="371"/>
        <v>3/4</v>
      </c>
      <c r="AI409" s="64">
        <f t="shared" si="372"/>
        <v>3</v>
      </c>
      <c r="AJ409" s="82">
        <f t="shared" si="373"/>
        <v>4</v>
      </c>
      <c r="AK409" s="82">
        <f t="shared" si="374"/>
        <v>0</v>
      </c>
      <c r="AL409" s="83">
        <f t="shared" si="375"/>
        <v>28</v>
      </c>
      <c r="AM409" s="64" t="str">
        <f t="shared" si="376"/>
        <v>N</v>
      </c>
      <c r="AN409" s="81">
        <f t="shared" si="377"/>
        <v>8</v>
      </c>
      <c r="AO409" s="81">
        <f t="shared" si="378"/>
        <v>0</v>
      </c>
      <c r="AP409" s="85">
        <f t="shared" si="379"/>
        <v>-230</v>
      </c>
      <c r="AQ409" s="64" t="str">
        <f t="shared" si="380"/>
        <v>Y</v>
      </c>
      <c r="AR409" s="87">
        <f t="shared" si="381"/>
        <v>66</v>
      </c>
      <c r="AS409" s="93" t="str">
        <f t="shared" si="382"/>
        <v>W</v>
      </c>
      <c r="AT409" s="64" t="str">
        <f t="shared" si="383"/>
        <v>1/6</v>
      </c>
      <c r="AU409" s="64">
        <f t="shared" si="384"/>
        <v>1</v>
      </c>
      <c r="AV409" s="82">
        <f t="shared" si="385"/>
        <v>8</v>
      </c>
      <c r="AW409" s="82">
        <f t="shared" si="386"/>
        <v>24</v>
      </c>
      <c r="AX409" s="83">
        <f t="shared" si="387"/>
        <v>-10</v>
      </c>
      <c r="AY409" s="64" t="str">
        <f t="shared" si="388"/>
        <v>Y</v>
      </c>
      <c r="AZ409" s="81">
        <f t="shared" si="389"/>
        <v>8</v>
      </c>
      <c r="BA409" s="81">
        <f t="shared" si="390"/>
        <v>24</v>
      </c>
      <c r="BB409" s="85">
        <f t="shared" si="391"/>
        <v>-68</v>
      </c>
      <c r="BC409" s="64" t="str">
        <f t="shared" si="392"/>
        <v>Y</v>
      </c>
      <c r="BD409" s="87">
        <f t="shared" si="393"/>
        <v>52</v>
      </c>
    </row>
    <row r="410" spans="1:56">
      <c r="A410" s="197">
        <f t="shared" si="395"/>
        <v>400</v>
      </c>
      <c r="B410" s="198">
        <f>Data!B410</f>
        <v>8</v>
      </c>
      <c r="D410" s="73">
        <f t="shared" si="394"/>
        <v>2</v>
      </c>
      <c r="F410" s="86">
        <f t="shared" si="343"/>
        <v>4</v>
      </c>
      <c r="G410" s="86" t="str">
        <f t="shared" si="344"/>
        <v>L</v>
      </c>
      <c r="H410" s="64" t="str">
        <f t="shared" si="345"/>
        <v>Y</v>
      </c>
      <c r="I410" s="64" t="str">
        <f t="shared" si="346"/>
        <v>4/3</v>
      </c>
      <c r="J410" s="64">
        <f t="shared" si="347"/>
        <v>4</v>
      </c>
      <c r="K410" s="82">
        <f t="shared" si="348"/>
        <v>6</v>
      </c>
      <c r="L410" s="82">
        <f t="shared" si="349"/>
        <v>0</v>
      </c>
      <c r="M410" s="83">
        <f t="shared" si="350"/>
        <v>52</v>
      </c>
      <c r="N410" s="64" t="str">
        <f t="shared" si="351"/>
        <v>N</v>
      </c>
      <c r="O410" s="81">
        <f t="shared" si="352"/>
        <v>6</v>
      </c>
      <c r="P410" s="81">
        <f t="shared" si="353"/>
        <v>0</v>
      </c>
      <c r="Q410" s="85">
        <f t="shared" si="354"/>
        <v>-10</v>
      </c>
      <c r="R410" s="64" t="str">
        <f t="shared" si="355"/>
        <v>N</v>
      </c>
      <c r="S410" s="87">
        <f t="shared" si="356"/>
        <v>56</v>
      </c>
      <c r="T410" s="86" t="str">
        <f t="shared" si="357"/>
        <v>L</v>
      </c>
      <c r="U410" s="64" t="str">
        <f t="shared" si="358"/>
        <v>Y</v>
      </c>
      <c r="V410" s="64" t="str">
        <f t="shared" si="359"/>
        <v>1/6</v>
      </c>
      <c r="W410" s="64">
        <f t="shared" si="360"/>
        <v>4</v>
      </c>
      <c r="X410" s="82">
        <f t="shared" si="361"/>
        <v>8</v>
      </c>
      <c r="Y410" s="82">
        <f t="shared" si="362"/>
        <v>0</v>
      </c>
      <c r="Z410" s="83">
        <f t="shared" si="363"/>
        <v>-136</v>
      </c>
      <c r="AA410" s="64" t="str">
        <f t="shared" si="364"/>
        <v>Y</v>
      </c>
      <c r="AB410" s="81">
        <f t="shared" si="365"/>
        <v>8</v>
      </c>
      <c r="AC410" s="81">
        <f t="shared" si="366"/>
        <v>0</v>
      </c>
      <c r="AD410" s="85">
        <f t="shared" si="367"/>
        <v>-136</v>
      </c>
      <c r="AE410" s="64" t="str">
        <f t="shared" si="368"/>
        <v>Y</v>
      </c>
      <c r="AF410" s="87">
        <f t="shared" si="369"/>
        <v>54</v>
      </c>
      <c r="AG410" s="93" t="str">
        <f t="shared" si="370"/>
        <v>L</v>
      </c>
      <c r="AH410" s="64" t="str">
        <f t="shared" si="371"/>
        <v>3/4</v>
      </c>
      <c r="AI410" s="64">
        <f t="shared" si="372"/>
        <v>4</v>
      </c>
      <c r="AJ410" s="82">
        <f t="shared" si="373"/>
        <v>6</v>
      </c>
      <c r="AK410" s="82">
        <f t="shared" si="374"/>
        <v>0</v>
      </c>
      <c r="AL410" s="83">
        <f t="shared" si="375"/>
        <v>22</v>
      </c>
      <c r="AM410" s="64" t="str">
        <f t="shared" si="376"/>
        <v>N</v>
      </c>
      <c r="AN410" s="81">
        <f t="shared" si="377"/>
        <v>8</v>
      </c>
      <c r="AO410" s="81">
        <f t="shared" si="378"/>
        <v>0</v>
      </c>
      <c r="AP410" s="85">
        <f t="shared" si="379"/>
        <v>-238</v>
      </c>
      <c r="AQ410" s="64" t="str">
        <f t="shared" si="380"/>
        <v>Y</v>
      </c>
      <c r="AR410" s="87">
        <f t="shared" si="381"/>
        <v>66</v>
      </c>
      <c r="AS410" s="93" t="str">
        <f t="shared" si="382"/>
        <v>L</v>
      </c>
      <c r="AT410" s="64" t="str">
        <f t="shared" si="383"/>
        <v>2/5</v>
      </c>
      <c r="AU410" s="64">
        <f t="shared" si="384"/>
        <v>2</v>
      </c>
      <c r="AV410" s="82">
        <f t="shared" si="385"/>
        <v>8</v>
      </c>
      <c r="AW410" s="82">
        <f t="shared" si="386"/>
        <v>0</v>
      </c>
      <c r="AX410" s="83">
        <f t="shared" si="387"/>
        <v>-18</v>
      </c>
      <c r="AY410" s="64" t="str">
        <f t="shared" si="388"/>
        <v>Y</v>
      </c>
      <c r="AZ410" s="81">
        <f t="shared" si="389"/>
        <v>8</v>
      </c>
      <c r="BA410" s="81">
        <f t="shared" si="390"/>
        <v>0</v>
      </c>
      <c r="BB410" s="85">
        <f t="shared" si="391"/>
        <v>-76</v>
      </c>
      <c r="BC410" s="64" t="str">
        <f t="shared" si="392"/>
        <v>Y</v>
      </c>
      <c r="BD410" s="87">
        <f t="shared" si="393"/>
        <v>52</v>
      </c>
    </row>
    <row r="411" spans="1:56">
      <c r="A411" s="197">
        <f t="shared" si="395"/>
        <v>401</v>
      </c>
      <c r="B411" s="198">
        <f>Data!B411</f>
        <v>12</v>
      </c>
      <c r="D411" s="73">
        <f t="shared" si="394"/>
        <v>2</v>
      </c>
      <c r="F411" s="86">
        <f t="shared" si="343"/>
        <v>5</v>
      </c>
      <c r="G411" s="86" t="str">
        <f t="shared" si="344"/>
        <v>L</v>
      </c>
      <c r="H411" s="64" t="str">
        <f t="shared" si="345"/>
        <v>Y</v>
      </c>
      <c r="I411" s="64" t="str">
        <f t="shared" si="346"/>
        <v>5/2</v>
      </c>
      <c r="J411" s="64">
        <f t="shared" si="347"/>
        <v>5</v>
      </c>
      <c r="K411" s="82">
        <f t="shared" si="348"/>
        <v>8</v>
      </c>
      <c r="L411" s="82">
        <f t="shared" si="349"/>
        <v>0</v>
      </c>
      <c r="M411" s="83">
        <f t="shared" si="350"/>
        <v>44</v>
      </c>
      <c r="N411" s="64" t="str">
        <f t="shared" si="351"/>
        <v>N</v>
      </c>
      <c r="O411" s="81">
        <f t="shared" si="352"/>
        <v>8</v>
      </c>
      <c r="P411" s="81">
        <f t="shared" si="353"/>
        <v>0</v>
      </c>
      <c r="Q411" s="85">
        <f t="shared" si="354"/>
        <v>-18</v>
      </c>
      <c r="R411" s="64" t="str">
        <f t="shared" si="355"/>
        <v>N</v>
      </c>
      <c r="S411" s="87">
        <f t="shared" si="356"/>
        <v>56</v>
      </c>
      <c r="T411" s="86" t="str">
        <f t="shared" si="357"/>
        <v>L</v>
      </c>
      <c r="U411" s="64" t="str">
        <f t="shared" si="358"/>
        <v>Y</v>
      </c>
      <c r="V411" s="64" t="str">
        <f t="shared" si="359"/>
        <v>2/5</v>
      </c>
      <c r="W411" s="64">
        <f t="shared" si="360"/>
        <v>5</v>
      </c>
      <c r="X411" s="82">
        <f t="shared" si="361"/>
        <v>8</v>
      </c>
      <c r="Y411" s="82">
        <f t="shared" si="362"/>
        <v>0</v>
      </c>
      <c r="Z411" s="83">
        <f t="shared" si="363"/>
        <v>-144</v>
      </c>
      <c r="AA411" s="64" t="str">
        <f t="shared" si="364"/>
        <v>Y</v>
      </c>
      <c r="AB411" s="81">
        <f t="shared" si="365"/>
        <v>8</v>
      </c>
      <c r="AC411" s="81">
        <f t="shared" si="366"/>
        <v>0</v>
      </c>
      <c r="AD411" s="85">
        <f t="shared" si="367"/>
        <v>-144</v>
      </c>
      <c r="AE411" s="64" t="str">
        <f t="shared" si="368"/>
        <v>Y</v>
      </c>
      <c r="AF411" s="87">
        <f t="shared" si="369"/>
        <v>54</v>
      </c>
      <c r="AG411" s="93" t="str">
        <f t="shared" si="370"/>
        <v>L</v>
      </c>
      <c r="AH411" s="64" t="str">
        <f t="shared" si="371"/>
        <v>2/5</v>
      </c>
      <c r="AI411" s="64">
        <f t="shared" si="372"/>
        <v>5</v>
      </c>
      <c r="AJ411" s="82">
        <f t="shared" si="373"/>
        <v>8</v>
      </c>
      <c r="AK411" s="82">
        <f t="shared" si="374"/>
        <v>0</v>
      </c>
      <c r="AL411" s="83">
        <f t="shared" si="375"/>
        <v>14</v>
      </c>
      <c r="AM411" s="64" t="str">
        <f t="shared" si="376"/>
        <v>N</v>
      </c>
      <c r="AN411" s="81">
        <f t="shared" si="377"/>
        <v>8</v>
      </c>
      <c r="AO411" s="81">
        <f t="shared" si="378"/>
        <v>0</v>
      </c>
      <c r="AP411" s="85">
        <f t="shared" si="379"/>
        <v>-246</v>
      </c>
      <c r="AQ411" s="64" t="str">
        <f t="shared" si="380"/>
        <v>Y</v>
      </c>
      <c r="AR411" s="87">
        <f t="shared" si="381"/>
        <v>66</v>
      </c>
      <c r="AS411" s="93" t="str">
        <f t="shared" si="382"/>
        <v>W</v>
      </c>
      <c r="AT411" s="64" t="str">
        <f t="shared" si="383"/>
        <v>1/6</v>
      </c>
      <c r="AU411" s="64">
        <f t="shared" si="384"/>
        <v>1</v>
      </c>
      <c r="AV411" s="82">
        <f t="shared" si="385"/>
        <v>8</v>
      </c>
      <c r="AW411" s="82">
        <f t="shared" si="386"/>
        <v>24</v>
      </c>
      <c r="AX411" s="83">
        <f t="shared" si="387"/>
        <v>-2</v>
      </c>
      <c r="AY411" s="64" t="str">
        <f t="shared" si="388"/>
        <v>Y</v>
      </c>
      <c r="AZ411" s="81">
        <f t="shared" si="389"/>
        <v>8</v>
      </c>
      <c r="BA411" s="81">
        <f t="shared" si="390"/>
        <v>24</v>
      </c>
      <c r="BB411" s="85">
        <f t="shared" si="391"/>
        <v>-60</v>
      </c>
      <c r="BC411" s="64" t="str">
        <f t="shared" si="392"/>
        <v>Y</v>
      </c>
      <c r="BD411" s="87">
        <f t="shared" si="393"/>
        <v>52</v>
      </c>
    </row>
    <row r="412" spans="1:56">
      <c r="A412" s="197">
        <f t="shared" si="395"/>
        <v>402</v>
      </c>
      <c r="B412" s="198">
        <f>Data!B412</f>
        <v>36</v>
      </c>
      <c r="D412" s="73">
        <f t="shared" si="394"/>
        <v>6</v>
      </c>
      <c r="F412" s="86">
        <f t="shared" si="343"/>
        <v>6</v>
      </c>
      <c r="G412" s="86" t="str">
        <f t="shared" si="344"/>
        <v>W</v>
      </c>
      <c r="H412" s="64" t="str">
        <f t="shared" si="345"/>
        <v>N</v>
      </c>
      <c r="I412" s="64" t="str">
        <f t="shared" si="346"/>
        <v xml:space="preserve"> </v>
      </c>
      <c r="J412" s="64" t="str">
        <f t="shared" si="347"/>
        <v xml:space="preserve"> </v>
      </c>
      <c r="K412" s="82" t="str">
        <f t="shared" si="348"/>
        <v>0</v>
      </c>
      <c r="L412" s="82">
        <f t="shared" si="349"/>
        <v>24</v>
      </c>
      <c r="M412" s="83">
        <f t="shared" si="350"/>
        <v>68</v>
      </c>
      <c r="N412" s="64" t="str">
        <f t="shared" si="351"/>
        <v>N</v>
      </c>
      <c r="O412" s="81" t="str">
        <f t="shared" si="352"/>
        <v>0</v>
      </c>
      <c r="P412" s="81">
        <f t="shared" si="353"/>
        <v>24</v>
      </c>
      <c r="Q412" s="85">
        <f t="shared" si="354"/>
        <v>6</v>
      </c>
      <c r="R412" s="64" t="str">
        <f t="shared" si="355"/>
        <v>N</v>
      </c>
      <c r="S412" s="87">
        <f t="shared" si="356"/>
        <v>56</v>
      </c>
      <c r="T412" s="86" t="str">
        <f t="shared" si="357"/>
        <v>W</v>
      </c>
      <c r="U412" s="64" t="str">
        <f t="shared" si="358"/>
        <v>N</v>
      </c>
      <c r="V412" s="64" t="str">
        <f t="shared" si="359"/>
        <v xml:space="preserve"> </v>
      </c>
      <c r="W412" s="64" t="str">
        <f t="shared" si="360"/>
        <v xml:space="preserve"> </v>
      </c>
      <c r="X412" s="82" t="str">
        <f t="shared" si="361"/>
        <v>0</v>
      </c>
      <c r="Y412" s="82">
        <f t="shared" si="362"/>
        <v>24</v>
      </c>
      <c r="Z412" s="83">
        <f t="shared" si="363"/>
        <v>-120</v>
      </c>
      <c r="AA412" s="64" t="str">
        <f t="shared" si="364"/>
        <v>Y</v>
      </c>
      <c r="AB412" s="81" t="str">
        <f t="shared" si="365"/>
        <v>0</v>
      </c>
      <c r="AC412" s="81">
        <f t="shared" si="366"/>
        <v>24</v>
      </c>
      <c r="AD412" s="85">
        <f t="shared" si="367"/>
        <v>-120</v>
      </c>
      <c r="AE412" s="64" t="str">
        <f t="shared" si="368"/>
        <v>Y</v>
      </c>
      <c r="AF412" s="87">
        <f t="shared" si="369"/>
        <v>54</v>
      </c>
      <c r="AG412" s="93" t="str">
        <f t="shared" si="370"/>
        <v>W</v>
      </c>
      <c r="AH412" s="64" t="str">
        <f t="shared" si="371"/>
        <v>1/6</v>
      </c>
      <c r="AI412" s="64">
        <f t="shared" si="372"/>
        <v>1</v>
      </c>
      <c r="AJ412" s="82">
        <f t="shared" si="373"/>
        <v>2</v>
      </c>
      <c r="AK412" s="82">
        <f t="shared" si="374"/>
        <v>24</v>
      </c>
      <c r="AL412" s="83">
        <f t="shared" si="375"/>
        <v>36</v>
      </c>
      <c r="AM412" s="64" t="str">
        <f t="shared" si="376"/>
        <v>N</v>
      </c>
      <c r="AN412" s="81">
        <f t="shared" si="377"/>
        <v>8</v>
      </c>
      <c r="AO412" s="81">
        <f t="shared" si="378"/>
        <v>24</v>
      </c>
      <c r="AP412" s="85">
        <f t="shared" si="379"/>
        <v>-230</v>
      </c>
      <c r="AQ412" s="64" t="str">
        <f t="shared" si="380"/>
        <v>Y</v>
      </c>
      <c r="AR412" s="87">
        <f t="shared" si="381"/>
        <v>66</v>
      </c>
      <c r="AS412" s="93" t="str">
        <f t="shared" si="382"/>
        <v>L</v>
      </c>
      <c r="AT412" s="64" t="str">
        <f t="shared" si="383"/>
        <v>2/5</v>
      </c>
      <c r="AU412" s="64">
        <f t="shared" si="384"/>
        <v>2</v>
      </c>
      <c r="AV412" s="82">
        <f t="shared" si="385"/>
        <v>8</v>
      </c>
      <c r="AW412" s="82">
        <f t="shared" si="386"/>
        <v>0</v>
      </c>
      <c r="AX412" s="83">
        <f t="shared" si="387"/>
        <v>-10</v>
      </c>
      <c r="AY412" s="64" t="str">
        <f t="shared" si="388"/>
        <v>Y</v>
      </c>
      <c r="AZ412" s="81">
        <f t="shared" si="389"/>
        <v>8</v>
      </c>
      <c r="BA412" s="81">
        <f t="shared" si="390"/>
        <v>0</v>
      </c>
      <c r="BB412" s="85">
        <f t="shared" si="391"/>
        <v>-68</v>
      </c>
      <c r="BC412" s="64" t="str">
        <f t="shared" si="392"/>
        <v>Y</v>
      </c>
      <c r="BD412" s="87">
        <f t="shared" si="393"/>
        <v>52</v>
      </c>
    </row>
    <row r="413" spans="1:56">
      <c r="A413" s="197">
        <f t="shared" si="395"/>
        <v>403</v>
      </c>
      <c r="B413" s="198">
        <f>Data!B413</f>
        <v>20</v>
      </c>
      <c r="D413" s="73">
        <f t="shared" si="394"/>
        <v>4</v>
      </c>
      <c r="F413" s="86">
        <f t="shared" si="343"/>
        <v>1</v>
      </c>
      <c r="G413" s="86" t="str">
        <f t="shared" si="344"/>
        <v xml:space="preserve"> </v>
      </c>
      <c r="H413" s="64" t="str">
        <f t="shared" si="345"/>
        <v>Y</v>
      </c>
      <c r="I413" s="64" t="str">
        <f t="shared" si="346"/>
        <v>1/6</v>
      </c>
      <c r="J413" s="64">
        <f t="shared" si="347"/>
        <v>1</v>
      </c>
      <c r="K413" s="82">
        <f t="shared" si="348"/>
        <v>2</v>
      </c>
      <c r="L413" s="82">
        <f t="shared" si="349"/>
        <v>0</v>
      </c>
      <c r="M413" s="83">
        <f t="shared" si="350"/>
        <v>66</v>
      </c>
      <c r="N413" s="64" t="str">
        <f t="shared" si="351"/>
        <v>N</v>
      </c>
      <c r="O413" s="81">
        <f t="shared" si="352"/>
        <v>2</v>
      </c>
      <c r="P413" s="81">
        <f t="shared" si="353"/>
        <v>0</v>
      </c>
      <c r="Q413" s="85">
        <f t="shared" si="354"/>
        <v>4</v>
      </c>
      <c r="R413" s="64" t="str">
        <f t="shared" si="355"/>
        <v>N</v>
      </c>
      <c r="S413" s="87">
        <f t="shared" si="356"/>
        <v>56</v>
      </c>
      <c r="T413" s="86" t="str">
        <f t="shared" si="357"/>
        <v xml:space="preserve"> </v>
      </c>
      <c r="U413" s="64" t="str">
        <f t="shared" si="358"/>
        <v>Y</v>
      </c>
      <c r="V413" s="64" t="str">
        <f t="shared" si="359"/>
        <v>1/6</v>
      </c>
      <c r="W413" s="64">
        <f t="shared" si="360"/>
        <v>1</v>
      </c>
      <c r="X413" s="82">
        <f t="shared" si="361"/>
        <v>8</v>
      </c>
      <c r="Y413" s="82">
        <f t="shared" si="362"/>
        <v>0</v>
      </c>
      <c r="Z413" s="83">
        <f t="shared" si="363"/>
        <v>-128</v>
      </c>
      <c r="AA413" s="64" t="str">
        <f t="shared" si="364"/>
        <v>Y</v>
      </c>
      <c r="AB413" s="81">
        <f t="shared" si="365"/>
        <v>8</v>
      </c>
      <c r="AC413" s="81">
        <f t="shared" si="366"/>
        <v>0</v>
      </c>
      <c r="AD413" s="85">
        <f t="shared" si="367"/>
        <v>-128</v>
      </c>
      <c r="AE413" s="64" t="str">
        <f t="shared" si="368"/>
        <v>Y</v>
      </c>
      <c r="AF413" s="87">
        <f t="shared" si="369"/>
        <v>54</v>
      </c>
      <c r="AG413" s="93" t="str">
        <f t="shared" si="370"/>
        <v>W</v>
      </c>
      <c r="AH413" s="64" t="str">
        <f t="shared" si="371"/>
        <v>1/6</v>
      </c>
      <c r="AI413" s="64">
        <f t="shared" si="372"/>
        <v>1</v>
      </c>
      <c r="AJ413" s="82">
        <f t="shared" si="373"/>
        <v>2</v>
      </c>
      <c r="AK413" s="82">
        <f t="shared" si="374"/>
        <v>6</v>
      </c>
      <c r="AL413" s="83">
        <f t="shared" si="375"/>
        <v>40</v>
      </c>
      <c r="AM413" s="64" t="str">
        <f t="shared" si="376"/>
        <v>N</v>
      </c>
      <c r="AN413" s="81">
        <f t="shared" si="377"/>
        <v>8</v>
      </c>
      <c r="AO413" s="81">
        <f t="shared" si="378"/>
        <v>24</v>
      </c>
      <c r="AP413" s="85">
        <f t="shared" si="379"/>
        <v>-214</v>
      </c>
      <c r="AQ413" s="64" t="str">
        <f t="shared" si="380"/>
        <v>Y</v>
      </c>
      <c r="AR413" s="87">
        <f t="shared" si="381"/>
        <v>66</v>
      </c>
      <c r="AS413" s="93" t="str">
        <f t="shared" si="382"/>
        <v>L</v>
      </c>
      <c r="AT413" s="64" t="str">
        <f t="shared" si="383"/>
        <v>3/4</v>
      </c>
      <c r="AU413" s="64">
        <f t="shared" si="384"/>
        <v>3</v>
      </c>
      <c r="AV413" s="82">
        <f t="shared" si="385"/>
        <v>8</v>
      </c>
      <c r="AW413" s="82">
        <f t="shared" si="386"/>
        <v>0</v>
      </c>
      <c r="AX413" s="83">
        <f t="shared" si="387"/>
        <v>-18</v>
      </c>
      <c r="AY413" s="64" t="str">
        <f t="shared" si="388"/>
        <v>Y</v>
      </c>
      <c r="AZ413" s="81">
        <f t="shared" si="389"/>
        <v>8</v>
      </c>
      <c r="BA413" s="81">
        <f t="shared" si="390"/>
        <v>0</v>
      </c>
      <c r="BB413" s="85">
        <f t="shared" si="391"/>
        <v>-76</v>
      </c>
      <c r="BC413" s="64" t="str">
        <f t="shared" si="392"/>
        <v>Y</v>
      </c>
      <c r="BD413" s="87">
        <f t="shared" si="393"/>
        <v>52</v>
      </c>
    </row>
    <row r="414" spans="1:56">
      <c r="A414" s="197">
        <f t="shared" si="395"/>
        <v>404</v>
      </c>
      <c r="B414" s="198">
        <f>Data!B414</f>
        <v>32</v>
      </c>
      <c r="D414" s="73">
        <f t="shared" si="394"/>
        <v>6</v>
      </c>
      <c r="F414" s="86">
        <f t="shared" si="343"/>
        <v>2</v>
      </c>
      <c r="G414" s="86" t="str">
        <f t="shared" si="344"/>
        <v>L</v>
      </c>
      <c r="H414" s="64" t="str">
        <f t="shared" si="345"/>
        <v>Y</v>
      </c>
      <c r="I414" s="64" t="str">
        <f t="shared" si="346"/>
        <v>2/5</v>
      </c>
      <c r="J414" s="64">
        <f t="shared" si="347"/>
        <v>2</v>
      </c>
      <c r="K414" s="82">
        <f t="shared" si="348"/>
        <v>2</v>
      </c>
      <c r="L414" s="82">
        <f t="shared" si="349"/>
        <v>0</v>
      </c>
      <c r="M414" s="83">
        <f t="shared" si="350"/>
        <v>64</v>
      </c>
      <c r="N414" s="64" t="str">
        <f t="shared" si="351"/>
        <v>N</v>
      </c>
      <c r="O414" s="81">
        <f t="shared" si="352"/>
        <v>2</v>
      </c>
      <c r="P414" s="81">
        <f t="shared" si="353"/>
        <v>0</v>
      </c>
      <c r="Q414" s="85">
        <f t="shared" si="354"/>
        <v>2</v>
      </c>
      <c r="R414" s="64" t="str">
        <f t="shared" si="355"/>
        <v>N</v>
      </c>
      <c r="S414" s="87">
        <f t="shared" si="356"/>
        <v>56</v>
      </c>
      <c r="T414" s="86" t="str">
        <f t="shared" si="357"/>
        <v>L</v>
      </c>
      <c r="U414" s="64" t="str">
        <f t="shared" si="358"/>
        <v>Y</v>
      </c>
      <c r="V414" s="64" t="str">
        <f t="shared" si="359"/>
        <v>2/5</v>
      </c>
      <c r="W414" s="64">
        <f t="shared" si="360"/>
        <v>2</v>
      </c>
      <c r="X414" s="82">
        <f t="shared" si="361"/>
        <v>8</v>
      </c>
      <c r="Y414" s="82">
        <f t="shared" si="362"/>
        <v>0</v>
      </c>
      <c r="Z414" s="83">
        <f t="shared" si="363"/>
        <v>-136</v>
      </c>
      <c r="AA414" s="64" t="str">
        <f t="shared" si="364"/>
        <v>Y</v>
      </c>
      <c r="AB414" s="81">
        <f t="shared" si="365"/>
        <v>8</v>
      </c>
      <c r="AC414" s="81">
        <f t="shared" si="366"/>
        <v>0</v>
      </c>
      <c r="AD414" s="85">
        <f t="shared" si="367"/>
        <v>-136</v>
      </c>
      <c r="AE414" s="64" t="str">
        <f t="shared" si="368"/>
        <v>Y</v>
      </c>
      <c r="AF414" s="87">
        <f t="shared" si="369"/>
        <v>54</v>
      </c>
      <c r="AG414" s="93" t="str">
        <f t="shared" si="370"/>
        <v>L</v>
      </c>
      <c r="AH414" s="64" t="str">
        <f t="shared" si="371"/>
        <v>2/5</v>
      </c>
      <c r="AI414" s="64">
        <f t="shared" si="372"/>
        <v>2</v>
      </c>
      <c r="AJ414" s="82">
        <f t="shared" si="373"/>
        <v>2</v>
      </c>
      <c r="AK414" s="82">
        <f t="shared" si="374"/>
        <v>0</v>
      </c>
      <c r="AL414" s="83">
        <f t="shared" si="375"/>
        <v>38</v>
      </c>
      <c r="AM414" s="64" t="str">
        <f t="shared" si="376"/>
        <v>N</v>
      </c>
      <c r="AN414" s="81">
        <f t="shared" si="377"/>
        <v>8</v>
      </c>
      <c r="AO414" s="81">
        <f t="shared" si="378"/>
        <v>0</v>
      </c>
      <c r="AP414" s="85">
        <f t="shared" si="379"/>
        <v>-222</v>
      </c>
      <c r="AQ414" s="64" t="str">
        <f t="shared" si="380"/>
        <v>Y</v>
      </c>
      <c r="AR414" s="87">
        <f t="shared" si="381"/>
        <v>66</v>
      </c>
      <c r="AS414" s="93" t="str">
        <f t="shared" si="382"/>
        <v>W</v>
      </c>
      <c r="AT414" s="64" t="str">
        <f t="shared" si="383"/>
        <v>1/6</v>
      </c>
      <c r="AU414" s="64">
        <f t="shared" si="384"/>
        <v>1</v>
      </c>
      <c r="AV414" s="82">
        <f t="shared" si="385"/>
        <v>8</v>
      </c>
      <c r="AW414" s="82">
        <f t="shared" si="386"/>
        <v>24</v>
      </c>
      <c r="AX414" s="83">
        <f t="shared" si="387"/>
        <v>-2</v>
      </c>
      <c r="AY414" s="64" t="str">
        <f t="shared" si="388"/>
        <v>Y</v>
      </c>
      <c r="AZ414" s="81">
        <f t="shared" si="389"/>
        <v>8</v>
      </c>
      <c r="BA414" s="81">
        <f t="shared" si="390"/>
        <v>24</v>
      </c>
      <c r="BB414" s="85">
        <f t="shared" si="391"/>
        <v>-60</v>
      </c>
      <c r="BC414" s="64" t="str">
        <f t="shared" si="392"/>
        <v>Y</v>
      </c>
      <c r="BD414" s="87">
        <f t="shared" si="393"/>
        <v>52</v>
      </c>
    </row>
    <row r="415" spans="1:56">
      <c r="A415" s="197">
        <f t="shared" si="395"/>
        <v>405</v>
      </c>
      <c r="B415" s="198">
        <f>Data!B415</f>
        <v>33</v>
      </c>
      <c r="D415" s="73">
        <f t="shared" si="394"/>
        <v>6</v>
      </c>
      <c r="F415" s="86">
        <f t="shared" si="343"/>
        <v>3</v>
      </c>
      <c r="G415" s="86" t="str">
        <f t="shared" si="344"/>
        <v>L</v>
      </c>
      <c r="H415" s="64" t="str">
        <f t="shared" si="345"/>
        <v>Y</v>
      </c>
      <c r="I415" s="64" t="str">
        <f t="shared" si="346"/>
        <v>3/4</v>
      </c>
      <c r="J415" s="64">
        <f t="shared" si="347"/>
        <v>3</v>
      </c>
      <c r="K415" s="82">
        <f t="shared" si="348"/>
        <v>4</v>
      </c>
      <c r="L415" s="82">
        <f t="shared" si="349"/>
        <v>0</v>
      </c>
      <c r="M415" s="83">
        <f t="shared" si="350"/>
        <v>60</v>
      </c>
      <c r="N415" s="64" t="str">
        <f t="shared" si="351"/>
        <v>N</v>
      </c>
      <c r="O415" s="81">
        <f t="shared" si="352"/>
        <v>4</v>
      </c>
      <c r="P415" s="81">
        <f t="shared" si="353"/>
        <v>0</v>
      </c>
      <c r="Q415" s="85">
        <f t="shared" si="354"/>
        <v>-2</v>
      </c>
      <c r="R415" s="64" t="str">
        <f t="shared" si="355"/>
        <v>N</v>
      </c>
      <c r="S415" s="87">
        <f t="shared" si="356"/>
        <v>56</v>
      </c>
      <c r="T415" s="86" t="str">
        <f t="shared" si="357"/>
        <v>L</v>
      </c>
      <c r="U415" s="64" t="str">
        <f t="shared" si="358"/>
        <v>Y</v>
      </c>
      <c r="V415" s="64" t="str">
        <f t="shared" si="359"/>
        <v>3/4</v>
      </c>
      <c r="W415" s="64">
        <f t="shared" si="360"/>
        <v>3</v>
      </c>
      <c r="X415" s="82">
        <f t="shared" si="361"/>
        <v>8</v>
      </c>
      <c r="Y415" s="82">
        <f t="shared" si="362"/>
        <v>0</v>
      </c>
      <c r="Z415" s="83">
        <f t="shared" si="363"/>
        <v>-144</v>
      </c>
      <c r="AA415" s="64" t="str">
        <f t="shared" si="364"/>
        <v>Y</v>
      </c>
      <c r="AB415" s="81">
        <f t="shared" si="365"/>
        <v>8</v>
      </c>
      <c r="AC415" s="81">
        <f t="shared" si="366"/>
        <v>0</v>
      </c>
      <c r="AD415" s="85">
        <f t="shared" si="367"/>
        <v>-144</v>
      </c>
      <c r="AE415" s="64" t="str">
        <f t="shared" si="368"/>
        <v>Y</v>
      </c>
      <c r="AF415" s="87">
        <f t="shared" si="369"/>
        <v>54</v>
      </c>
      <c r="AG415" s="93" t="str">
        <f t="shared" si="370"/>
        <v>L</v>
      </c>
      <c r="AH415" s="64" t="str">
        <f t="shared" si="371"/>
        <v>3/4</v>
      </c>
      <c r="AI415" s="64">
        <f t="shared" si="372"/>
        <v>3</v>
      </c>
      <c r="AJ415" s="82">
        <f t="shared" si="373"/>
        <v>4</v>
      </c>
      <c r="AK415" s="82">
        <f t="shared" si="374"/>
        <v>0</v>
      </c>
      <c r="AL415" s="83">
        <f t="shared" si="375"/>
        <v>34</v>
      </c>
      <c r="AM415" s="64" t="str">
        <f t="shared" si="376"/>
        <v>N</v>
      </c>
      <c r="AN415" s="81">
        <f t="shared" si="377"/>
        <v>8</v>
      </c>
      <c r="AO415" s="81">
        <f t="shared" si="378"/>
        <v>0</v>
      </c>
      <c r="AP415" s="85">
        <f t="shared" si="379"/>
        <v>-230</v>
      </c>
      <c r="AQ415" s="64" t="str">
        <f t="shared" si="380"/>
        <v>Y</v>
      </c>
      <c r="AR415" s="87">
        <f t="shared" si="381"/>
        <v>66</v>
      </c>
      <c r="AS415" s="93" t="str">
        <f t="shared" si="382"/>
        <v>W</v>
      </c>
      <c r="AT415" s="64" t="str">
        <f t="shared" si="383"/>
        <v>1/6</v>
      </c>
      <c r="AU415" s="64">
        <f t="shared" si="384"/>
        <v>1</v>
      </c>
      <c r="AV415" s="82">
        <f t="shared" si="385"/>
        <v>8</v>
      </c>
      <c r="AW415" s="82">
        <f t="shared" si="386"/>
        <v>24</v>
      </c>
      <c r="AX415" s="83">
        <f t="shared" si="387"/>
        <v>14</v>
      </c>
      <c r="AY415" s="64" t="str">
        <f t="shared" si="388"/>
        <v>N</v>
      </c>
      <c r="AZ415" s="81">
        <f t="shared" si="389"/>
        <v>8</v>
      </c>
      <c r="BA415" s="81">
        <f t="shared" si="390"/>
        <v>24</v>
      </c>
      <c r="BB415" s="85">
        <f t="shared" si="391"/>
        <v>-44</v>
      </c>
      <c r="BC415" s="64" t="str">
        <f t="shared" si="392"/>
        <v>Y</v>
      </c>
      <c r="BD415" s="87">
        <f t="shared" si="393"/>
        <v>52</v>
      </c>
    </row>
    <row r="416" spans="1:56">
      <c r="A416" s="197">
        <f t="shared" si="395"/>
        <v>406</v>
      </c>
      <c r="B416" s="198">
        <f>Data!B416</f>
        <v>0</v>
      </c>
      <c r="D416" s="73">
        <f t="shared" si="394"/>
        <v>0</v>
      </c>
      <c r="F416" s="86">
        <f t="shared" ref="F416:F479" si="396">IF($F415&lt;=5,F415+1,1)</f>
        <v>4</v>
      </c>
      <c r="G416" s="86" t="str">
        <f t="shared" si="344"/>
        <v>L</v>
      </c>
      <c r="H416" s="64" t="str">
        <f t="shared" si="345"/>
        <v>Y</v>
      </c>
      <c r="I416" s="64" t="str">
        <f t="shared" si="346"/>
        <v>4/3</v>
      </c>
      <c r="J416" s="64">
        <f t="shared" si="347"/>
        <v>4</v>
      </c>
      <c r="K416" s="82">
        <f t="shared" si="348"/>
        <v>6</v>
      </c>
      <c r="L416" s="82">
        <f t="shared" si="349"/>
        <v>0</v>
      </c>
      <c r="M416" s="83">
        <f t="shared" si="350"/>
        <v>54</v>
      </c>
      <c r="N416" s="64" t="str">
        <f t="shared" si="351"/>
        <v>N</v>
      </c>
      <c r="O416" s="81">
        <f t="shared" si="352"/>
        <v>6</v>
      </c>
      <c r="P416" s="81">
        <f t="shared" si="353"/>
        <v>0</v>
      </c>
      <c r="Q416" s="85">
        <f t="shared" si="354"/>
        <v>-8</v>
      </c>
      <c r="R416" s="64" t="str">
        <f t="shared" si="355"/>
        <v>N</v>
      </c>
      <c r="S416" s="87">
        <f t="shared" si="356"/>
        <v>56</v>
      </c>
      <c r="T416" s="86" t="str">
        <f t="shared" si="357"/>
        <v>L</v>
      </c>
      <c r="U416" s="64" t="str">
        <f t="shared" si="358"/>
        <v>Y</v>
      </c>
      <c r="V416" s="64" t="str">
        <f t="shared" si="359"/>
        <v>1/6</v>
      </c>
      <c r="W416" s="64">
        <f t="shared" si="360"/>
        <v>4</v>
      </c>
      <c r="X416" s="82">
        <f t="shared" si="361"/>
        <v>8</v>
      </c>
      <c r="Y416" s="82">
        <f t="shared" si="362"/>
        <v>0</v>
      </c>
      <c r="Z416" s="83">
        <f t="shared" si="363"/>
        <v>-152</v>
      </c>
      <c r="AA416" s="64" t="str">
        <f t="shared" si="364"/>
        <v>Y</v>
      </c>
      <c r="AB416" s="81">
        <f t="shared" si="365"/>
        <v>8</v>
      </c>
      <c r="AC416" s="81">
        <f t="shared" si="366"/>
        <v>0</v>
      </c>
      <c r="AD416" s="85">
        <f t="shared" si="367"/>
        <v>-152</v>
      </c>
      <c r="AE416" s="64" t="str">
        <f t="shared" si="368"/>
        <v>Y</v>
      </c>
      <c r="AF416" s="87">
        <f t="shared" si="369"/>
        <v>54</v>
      </c>
      <c r="AG416" s="93" t="str">
        <f t="shared" si="370"/>
        <v>L</v>
      </c>
      <c r="AH416" s="64" t="str">
        <f t="shared" si="371"/>
        <v>3/4</v>
      </c>
      <c r="AI416" s="64">
        <f t="shared" si="372"/>
        <v>4</v>
      </c>
      <c r="AJ416" s="82">
        <f t="shared" si="373"/>
        <v>6</v>
      </c>
      <c r="AK416" s="82">
        <f t="shared" si="374"/>
        <v>0</v>
      </c>
      <c r="AL416" s="83">
        <f t="shared" si="375"/>
        <v>28</v>
      </c>
      <c r="AM416" s="64" t="str">
        <f t="shared" si="376"/>
        <v>N</v>
      </c>
      <c r="AN416" s="81">
        <f t="shared" si="377"/>
        <v>8</v>
      </c>
      <c r="AO416" s="81">
        <f t="shared" si="378"/>
        <v>0</v>
      </c>
      <c r="AP416" s="85">
        <f t="shared" si="379"/>
        <v>-238</v>
      </c>
      <c r="AQ416" s="64" t="str">
        <f t="shared" si="380"/>
        <v>Y</v>
      </c>
      <c r="AR416" s="87">
        <f t="shared" si="381"/>
        <v>66</v>
      </c>
      <c r="AS416" s="93" t="str">
        <f t="shared" si="382"/>
        <v>W</v>
      </c>
      <c r="AT416" s="64" t="str">
        <f t="shared" si="383"/>
        <v>1/6</v>
      </c>
      <c r="AU416" s="64">
        <f t="shared" si="384"/>
        <v>1</v>
      </c>
      <c r="AV416" s="82">
        <f t="shared" si="385"/>
        <v>2</v>
      </c>
      <c r="AW416" s="82">
        <f t="shared" si="386"/>
        <v>24</v>
      </c>
      <c r="AX416" s="83">
        <f t="shared" si="387"/>
        <v>36</v>
      </c>
      <c r="AY416" s="64" t="str">
        <f t="shared" si="388"/>
        <v>N</v>
      </c>
      <c r="AZ416" s="81">
        <f t="shared" si="389"/>
        <v>8</v>
      </c>
      <c r="BA416" s="81">
        <f t="shared" si="390"/>
        <v>24</v>
      </c>
      <c r="BB416" s="85">
        <f t="shared" si="391"/>
        <v>-28</v>
      </c>
      <c r="BC416" s="64" t="str">
        <f t="shared" si="392"/>
        <v>Y</v>
      </c>
      <c r="BD416" s="87">
        <f t="shared" si="393"/>
        <v>52</v>
      </c>
    </row>
    <row r="417" spans="1:56">
      <c r="A417" s="197">
        <f t="shared" si="395"/>
        <v>407</v>
      </c>
      <c r="B417" s="198">
        <f>Data!B417</f>
        <v>7</v>
      </c>
      <c r="D417" s="73">
        <f t="shared" si="394"/>
        <v>2</v>
      </c>
      <c r="F417" s="86">
        <f t="shared" si="396"/>
        <v>5</v>
      </c>
      <c r="G417" s="86" t="str">
        <f t="shared" si="344"/>
        <v>L</v>
      </c>
      <c r="H417" s="64" t="str">
        <f t="shared" si="345"/>
        <v>Y</v>
      </c>
      <c r="I417" s="64" t="str">
        <f t="shared" si="346"/>
        <v>5/2</v>
      </c>
      <c r="J417" s="64">
        <f t="shared" si="347"/>
        <v>5</v>
      </c>
      <c r="K417" s="82">
        <f t="shared" si="348"/>
        <v>8</v>
      </c>
      <c r="L417" s="82">
        <f t="shared" si="349"/>
        <v>0</v>
      </c>
      <c r="M417" s="83">
        <f t="shared" si="350"/>
        <v>46</v>
      </c>
      <c r="N417" s="64" t="str">
        <f t="shared" si="351"/>
        <v>N</v>
      </c>
      <c r="O417" s="81">
        <f t="shared" si="352"/>
        <v>8</v>
      </c>
      <c r="P417" s="81">
        <f t="shared" si="353"/>
        <v>0</v>
      </c>
      <c r="Q417" s="85">
        <f t="shared" si="354"/>
        <v>-16</v>
      </c>
      <c r="R417" s="64" t="str">
        <f t="shared" si="355"/>
        <v>N</v>
      </c>
      <c r="S417" s="87">
        <f t="shared" si="356"/>
        <v>56</v>
      </c>
      <c r="T417" s="86" t="str">
        <f t="shared" si="357"/>
        <v>L</v>
      </c>
      <c r="U417" s="64" t="str">
        <f t="shared" si="358"/>
        <v>Y</v>
      </c>
      <c r="V417" s="64" t="str">
        <f t="shared" si="359"/>
        <v>2/5</v>
      </c>
      <c r="W417" s="64">
        <f t="shared" si="360"/>
        <v>5</v>
      </c>
      <c r="X417" s="82">
        <f t="shared" si="361"/>
        <v>8</v>
      </c>
      <c r="Y417" s="82">
        <f t="shared" si="362"/>
        <v>0</v>
      </c>
      <c r="Z417" s="83">
        <f t="shared" si="363"/>
        <v>-160</v>
      </c>
      <c r="AA417" s="64" t="str">
        <f t="shared" si="364"/>
        <v>Y</v>
      </c>
      <c r="AB417" s="81">
        <f t="shared" si="365"/>
        <v>8</v>
      </c>
      <c r="AC417" s="81">
        <f t="shared" si="366"/>
        <v>0</v>
      </c>
      <c r="AD417" s="85">
        <f t="shared" si="367"/>
        <v>-160</v>
      </c>
      <c r="AE417" s="64" t="str">
        <f t="shared" si="368"/>
        <v>Y</v>
      </c>
      <c r="AF417" s="87">
        <f t="shared" si="369"/>
        <v>54</v>
      </c>
      <c r="AG417" s="93" t="str">
        <f t="shared" si="370"/>
        <v>L</v>
      </c>
      <c r="AH417" s="64" t="str">
        <f t="shared" si="371"/>
        <v>2/5</v>
      </c>
      <c r="AI417" s="64">
        <f t="shared" si="372"/>
        <v>5</v>
      </c>
      <c r="AJ417" s="82">
        <f t="shared" si="373"/>
        <v>8</v>
      </c>
      <c r="AK417" s="82">
        <f t="shared" si="374"/>
        <v>0</v>
      </c>
      <c r="AL417" s="83">
        <f t="shared" si="375"/>
        <v>20</v>
      </c>
      <c r="AM417" s="64" t="str">
        <f t="shared" si="376"/>
        <v>N</v>
      </c>
      <c r="AN417" s="81">
        <f t="shared" si="377"/>
        <v>8</v>
      </c>
      <c r="AO417" s="81">
        <f t="shared" si="378"/>
        <v>0</v>
      </c>
      <c r="AP417" s="85">
        <f t="shared" si="379"/>
        <v>-246</v>
      </c>
      <c r="AQ417" s="64" t="str">
        <f t="shared" si="380"/>
        <v>Y</v>
      </c>
      <c r="AR417" s="87">
        <f t="shared" si="381"/>
        <v>66</v>
      </c>
      <c r="AS417" s="93" t="str">
        <f t="shared" si="382"/>
        <v>L</v>
      </c>
      <c r="AT417" s="64" t="str">
        <f t="shared" si="383"/>
        <v>2/5</v>
      </c>
      <c r="AU417" s="64">
        <f t="shared" si="384"/>
        <v>2</v>
      </c>
      <c r="AV417" s="82">
        <f t="shared" si="385"/>
        <v>2</v>
      </c>
      <c r="AW417" s="82">
        <f t="shared" si="386"/>
        <v>0</v>
      </c>
      <c r="AX417" s="83">
        <f t="shared" si="387"/>
        <v>34</v>
      </c>
      <c r="AY417" s="64" t="str">
        <f t="shared" si="388"/>
        <v>N</v>
      </c>
      <c r="AZ417" s="81">
        <f t="shared" si="389"/>
        <v>8</v>
      </c>
      <c r="BA417" s="81">
        <f t="shared" si="390"/>
        <v>0</v>
      </c>
      <c r="BB417" s="85">
        <f t="shared" si="391"/>
        <v>-36</v>
      </c>
      <c r="BC417" s="64" t="str">
        <f t="shared" si="392"/>
        <v>Y</v>
      </c>
      <c r="BD417" s="87">
        <f t="shared" si="393"/>
        <v>52</v>
      </c>
    </row>
    <row r="418" spans="1:56">
      <c r="A418" s="197">
        <f t="shared" si="395"/>
        <v>408</v>
      </c>
      <c r="B418" s="198">
        <f>Data!B418</f>
        <v>22</v>
      </c>
      <c r="D418" s="73">
        <f t="shared" si="394"/>
        <v>4</v>
      </c>
      <c r="F418" s="86">
        <f t="shared" si="396"/>
        <v>6</v>
      </c>
      <c r="G418" s="86" t="str">
        <f t="shared" si="344"/>
        <v>W</v>
      </c>
      <c r="H418" s="64" t="str">
        <f t="shared" si="345"/>
        <v>N</v>
      </c>
      <c r="I418" s="64" t="str">
        <f t="shared" si="346"/>
        <v xml:space="preserve"> </v>
      </c>
      <c r="J418" s="64" t="str">
        <f t="shared" si="347"/>
        <v xml:space="preserve"> </v>
      </c>
      <c r="K418" s="82" t="str">
        <f t="shared" si="348"/>
        <v>0</v>
      </c>
      <c r="L418" s="82">
        <f t="shared" si="349"/>
        <v>24</v>
      </c>
      <c r="M418" s="83">
        <f t="shared" si="350"/>
        <v>70</v>
      </c>
      <c r="N418" s="64" t="str">
        <f t="shared" si="351"/>
        <v>N</v>
      </c>
      <c r="O418" s="81" t="str">
        <f t="shared" si="352"/>
        <v>0</v>
      </c>
      <c r="P418" s="81">
        <f t="shared" si="353"/>
        <v>24</v>
      </c>
      <c r="Q418" s="85">
        <f t="shared" si="354"/>
        <v>8</v>
      </c>
      <c r="R418" s="64" t="str">
        <f t="shared" si="355"/>
        <v>N</v>
      </c>
      <c r="S418" s="87">
        <f t="shared" si="356"/>
        <v>56</v>
      </c>
      <c r="T418" s="86" t="str">
        <f t="shared" si="357"/>
        <v>W</v>
      </c>
      <c r="U418" s="64" t="str">
        <f t="shared" si="358"/>
        <v>N</v>
      </c>
      <c r="V418" s="64" t="str">
        <f t="shared" si="359"/>
        <v xml:space="preserve"> </v>
      </c>
      <c r="W418" s="64" t="str">
        <f t="shared" si="360"/>
        <v xml:space="preserve"> </v>
      </c>
      <c r="X418" s="82" t="str">
        <f t="shared" si="361"/>
        <v>0</v>
      </c>
      <c r="Y418" s="82">
        <f t="shared" si="362"/>
        <v>24</v>
      </c>
      <c r="Z418" s="83">
        <f t="shared" si="363"/>
        <v>-136</v>
      </c>
      <c r="AA418" s="64" t="str">
        <f t="shared" si="364"/>
        <v>Y</v>
      </c>
      <c r="AB418" s="81" t="str">
        <f t="shared" si="365"/>
        <v>0</v>
      </c>
      <c r="AC418" s="81">
        <f t="shared" si="366"/>
        <v>24</v>
      </c>
      <c r="AD418" s="85">
        <f t="shared" si="367"/>
        <v>-136</v>
      </c>
      <c r="AE418" s="64" t="str">
        <f t="shared" si="368"/>
        <v>Y</v>
      </c>
      <c r="AF418" s="87">
        <f t="shared" si="369"/>
        <v>54</v>
      </c>
      <c r="AG418" s="93" t="str">
        <f t="shared" si="370"/>
        <v>W</v>
      </c>
      <c r="AH418" s="64" t="str">
        <f t="shared" si="371"/>
        <v>1/6</v>
      </c>
      <c r="AI418" s="64">
        <f t="shared" si="372"/>
        <v>1</v>
      </c>
      <c r="AJ418" s="82">
        <f t="shared" si="373"/>
        <v>2</v>
      </c>
      <c r="AK418" s="82">
        <f t="shared" si="374"/>
        <v>24</v>
      </c>
      <c r="AL418" s="83">
        <f t="shared" si="375"/>
        <v>42</v>
      </c>
      <c r="AM418" s="64" t="str">
        <f t="shared" si="376"/>
        <v>N</v>
      </c>
      <c r="AN418" s="81">
        <f t="shared" si="377"/>
        <v>8</v>
      </c>
      <c r="AO418" s="81">
        <f t="shared" si="378"/>
        <v>24</v>
      </c>
      <c r="AP418" s="85">
        <f t="shared" si="379"/>
        <v>-230</v>
      </c>
      <c r="AQ418" s="64" t="str">
        <f t="shared" si="380"/>
        <v>Y</v>
      </c>
      <c r="AR418" s="87">
        <f t="shared" si="381"/>
        <v>66</v>
      </c>
      <c r="AS418" s="93" t="str">
        <f t="shared" si="382"/>
        <v>W</v>
      </c>
      <c r="AT418" s="64" t="str">
        <f t="shared" si="383"/>
        <v>1/6</v>
      </c>
      <c r="AU418" s="64">
        <f t="shared" si="384"/>
        <v>1</v>
      </c>
      <c r="AV418" s="82">
        <f t="shared" si="385"/>
        <v>2</v>
      </c>
      <c r="AW418" s="82">
        <f t="shared" si="386"/>
        <v>6</v>
      </c>
      <c r="AX418" s="83">
        <f t="shared" si="387"/>
        <v>38</v>
      </c>
      <c r="AY418" s="64" t="str">
        <f t="shared" si="388"/>
        <v>N</v>
      </c>
      <c r="AZ418" s="81">
        <f t="shared" si="389"/>
        <v>8</v>
      </c>
      <c r="BA418" s="81">
        <f t="shared" si="390"/>
        <v>24</v>
      </c>
      <c r="BB418" s="85">
        <f t="shared" si="391"/>
        <v>-20</v>
      </c>
      <c r="BC418" s="64" t="str">
        <f t="shared" si="392"/>
        <v>Y</v>
      </c>
      <c r="BD418" s="87">
        <f t="shared" si="393"/>
        <v>52</v>
      </c>
    </row>
    <row r="419" spans="1:56">
      <c r="A419" s="197">
        <f t="shared" si="395"/>
        <v>409</v>
      </c>
      <c r="B419" s="198">
        <f>Data!B419</f>
        <v>3</v>
      </c>
      <c r="D419" s="73">
        <f t="shared" si="394"/>
        <v>1</v>
      </c>
      <c r="F419" s="86">
        <f t="shared" si="396"/>
        <v>1</v>
      </c>
      <c r="G419" s="86" t="str">
        <f t="shared" si="344"/>
        <v xml:space="preserve"> </v>
      </c>
      <c r="H419" s="64" t="str">
        <f t="shared" si="345"/>
        <v>Y</v>
      </c>
      <c r="I419" s="64" t="str">
        <f t="shared" si="346"/>
        <v>1/6</v>
      </c>
      <c r="J419" s="64">
        <f t="shared" si="347"/>
        <v>1</v>
      </c>
      <c r="K419" s="82">
        <f t="shared" si="348"/>
        <v>2</v>
      </c>
      <c r="L419" s="82">
        <f t="shared" si="349"/>
        <v>0</v>
      </c>
      <c r="M419" s="83">
        <f t="shared" si="350"/>
        <v>68</v>
      </c>
      <c r="N419" s="64" t="str">
        <f t="shared" si="351"/>
        <v>N</v>
      </c>
      <c r="O419" s="81">
        <f t="shared" si="352"/>
        <v>2</v>
      </c>
      <c r="P419" s="81">
        <f t="shared" si="353"/>
        <v>0</v>
      </c>
      <c r="Q419" s="85">
        <f t="shared" si="354"/>
        <v>6</v>
      </c>
      <c r="R419" s="64" t="str">
        <f t="shared" si="355"/>
        <v>N</v>
      </c>
      <c r="S419" s="87">
        <f t="shared" si="356"/>
        <v>56</v>
      </c>
      <c r="T419" s="86" t="str">
        <f t="shared" si="357"/>
        <v xml:space="preserve"> </v>
      </c>
      <c r="U419" s="64" t="str">
        <f t="shared" si="358"/>
        <v>Y</v>
      </c>
      <c r="V419" s="64" t="str">
        <f t="shared" si="359"/>
        <v>1/6</v>
      </c>
      <c r="W419" s="64">
        <f t="shared" si="360"/>
        <v>1</v>
      </c>
      <c r="X419" s="82">
        <f t="shared" si="361"/>
        <v>8</v>
      </c>
      <c r="Y419" s="82">
        <f t="shared" si="362"/>
        <v>0</v>
      </c>
      <c r="Z419" s="83">
        <f t="shared" si="363"/>
        <v>-144</v>
      </c>
      <c r="AA419" s="64" t="str">
        <f t="shared" si="364"/>
        <v>Y</v>
      </c>
      <c r="AB419" s="81">
        <f t="shared" si="365"/>
        <v>8</v>
      </c>
      <c r="AC419" s="81">
        <f t="shared" si="366"/>
        <v>0</v>
      </c>
      <c r="AD419" s="85">
        <f t="shared" si="367"/>
        <v>-144</v>
      </c>
      <c r="AE419" s="64" t="str">
        <f t="shared" si="368"/>
        <v>Y</v>
      </c>
      <c r="AF419" s="87">
        <f t="shared" si="369"/>
        <v>54</v>
      </c>
      <c r="AG419" s="93" t="str">
        <f t="shared" si="370"/>
        <v>L</v>
      </c>
      <c r="AH419" s="64" t="str">
        <f t="shared" si="371"/>
        <v>2/5</v>
      </c>
      <c r="AI419" s="64">
        <f t="shared" si="372"/>
        <v>2</v>
      </c>
      <c r="AJ419" s="82">
        <f t="shared" si="373"/>
        <v>2</v>
      </c>
      <c r="AK419" s="82">
        <f t="shared" si="374"/>
        <v>0</v>
      </c>
      <c r="AL419" s="83">
        <f t="shared" si="375"/>
        <v>40</v>
      </c>
      <c r="AM419" s="64" t="str">
        <f t="shared" si="376"/>
        <v>N</v>
      </c>
      <c r="AN419" s="81">
        <f t="shared" si="377"/>
        <v>8</v>
      </c>
      <c r="AO419" s="81">
        <f t="shared" si="378"/>
        <v>0</v>
      </c>
      <c r="AP419" s="85">
        <f t="shared" si="379"/>
        <v>-238</v>
      </c>
      <c r="AQ419" s="64" t="str">
        <f t="shared" si="380"/>
        <v>Y</v>
      </c>
      <c r="AR419" s="87">
        <f t="shared" si="381"/>
        <v>66</v>
      </c>
      <c r="AS419" s="93" t="str">
        <f t="shared" si="382"/>
        <v>L</v>
      </c>
      <c r="AT419" s="64" t="str">
        <f t="shared" si="383"/>
        <v>2/5</v>
      </c>
      <c r="AU419" s="64">
        <f t="shared" si="384"/>
        <v>2</v>
      </c>
      <c r="AV419" s="82">
        <f t="shared" si="385"/>
        <v>2</v>
      </c>
      <c r="AW419" s="82">
        <f t="shared" si="386"/>
        <v>0</v>
      </c>
      <c r="AX419" s="83">
        <f t="shared" si="387"/>
        <v>36</v>
      </c>
      <c r="AY419" s="64" t="str">
        <f t="shared" si="388"/>
        <v>N</v>
      </c>
      <c r="AZ419" s="81">
        <f t="shared" si="389"/>
        <v>8</v>
      </c>
      <c r="BA419" s="81">
        <f t="shared" si="390"/>
        <v>0</v>
      </c>
      <c r="BB419" s="85">
        <f t="shared" si="391"/>
        <v>-28</v>
      </c>
      <c r="BC419" s="64" t="str">
        <f t="shared" si="392"/>
        <v>Y</v>
      </c>
      <c r="BD419" s="87">
        <f t="shared" si="393"/>
        <v>52</v>
      </c>
    </row>
    <row r="420" spans="1:56">
      <c r="A420" s="197">
        <f t="shared" si="395"/>
        <v>410</v>
      </c>
      <c r="B420" s="198">
        <f>Data!B420</f>
        <v>6</v>
      </c>
      <c r="D420" s="73">
        <f t="shared" si="394"/>
        <v>1</v>
      </c>
      <c r="F420" s="86">
        <f t="shared" si="396"/>
        <v>2</v>
      </c>
      <c r="G420" s="86" t="str">
        <f t="shared" si="344"/>
        <v>W</v>
      </c>
      <c r="H420" s="64" t="str">
        <f t="shared" si="345"/>
        <v>N</v>
      </c>
      <c r="I420" s="64" t="str">
        <f t="shared" si="346"/>
        <v xml:space="preserve"> </v>
      </c>
      <c r="J420" s="64" t="str">
        <f t="shared" si="347"/>
        <v xml:space="preserve"> </v>
      </c>
      <c r="K420" s="82" t="str">
        <f t="shared" si="348"/>
        <v>0</v>
      </c>
      <c r="L420" s="82">
        <f t="shared" si="349"/>
        <v>6</v>
      </c>
      <c r="M420" s="83">
        <f t="shared" si="350"/>
        <v>74</v>
      </c>
      <c r="N420" s="64" t="str">
        <f t="shared" si="351"/>
        <v>N</v>
      </c>
      <c r="O420" s="81" t="str">
        <f t="shared" si="352"/>
        <v>0</v>
      </c>
      <c r="P420" s="81">
        <f t="shared" si="353"/>
        <v>6</v>
      </c>
      <c r="Q420" s="85">
        <f t="shared" si="354"/>
        <v>12</v>
      </c>
      <c r="R420" s="64" t="str">
        <f t="shared" si="355"/>
        <v>N</v>
      </c>
      <c r="S420" s="87">
        <f t="shared" si="356"/>
        <v>56</v>
      </c>
      <c r="T420" s="86" t="str">
        <f t="shared" si="357"/>
        <v>W</v>
      </c>
      <c r="U420" s="64" t="str">
        <f t="shared" si="358"/>
        <v>N</v>
      </c>
      <c r="V420" s="64" t="str">
        <f t="shared" si="359"/>
        <v xml:space="preserve"> </v>
      </c>
      <c r="W420" s="64" t="str">
        <f t="shared" si="360"/>
        <v xml:space="preserve"> </v>
      </c>
      <c r="X420" s="82" t="str">
        <f t="shared" si="361"/>
        <v>0</v>
      </c>
      <c r="Y420" s="82">
        <f t="shared" si="362"/>
        <v>24</v>
      </c>
      <c r="Z420" s="83">
        <f t="shared" si="363"/>
        <v>-120</v>
      </c>
      <c r="AA420" s="64" t="str">
        <f t="shared" si="364"/>
        <v>Y</v>
      </c>
      <c r="AB420" s="81" t="str">
        <f t="shared" si="365"/>
        <v>0</v>
      </c>
      <c r="AC420" s="81">
        <f t="shared" si="366"/>
        <v>24</v>
      </c>
      <c r="AD420" s="85">
        <f t="shared" si="367"/>
        <v>-120</v>
      </c>
      <c r="AE420" s="64" t="str">
        <f t="shared" si="368"/>
        <v>Y</v>
      </c>
      <c r="AF420" s="87">
        <f t="shared" si="369"/>
        <v>54</v>
      </c>
      <c r="AG420" s="93" t="str">
        <f t="shared" si="370"/>
        <v>L</v>
      </c>
      <c r="AH420" s="64" t="str">
        <f t="shared" si="371"/>
        <v>3/4</v>
      </c>
      <c r="AI420" s="64">
        <f t="shared" si="372"/>
        <v>3</v>
      </c>
      <c r="AJ420" s="82">
        <f t="shared" si="373"/>
        <v>4</v>
      </c>
      <c r="AK420" s="82">
        <f t="shared" si="374"/>
        <v>0</v>
      </c>
      <c r="AL420" s="83">
        <f t="shared" si="375"/>
        <v>36</v>
      </c>
      <c r="AM420" s="64" t="str">
        <f t="shared" si="376"/>
        <v>N</v>
      </c>
      <c r="AN420" s="81">
        <f t="shared" si="377"/>
        <v>8</v>
      </c>
      <c r="AO420" s="81">
        <f t="shared" si="378"/>
        <v>0</v>
      </c>
      <c r="AP420" s="85">
        <f t="shared" si="379"/>
        <v>-246</v>
      </c>
      <c r="AQ420" s="64" t="str">
        <f t="shared" si="380"/>
        <v>Y</v>
      </c>
      <c r="AR420" s="87">
        <f t="shared" si="381"/>
        <v>66</v>
      </c>
      <c r="AS420" s="93" t="str">
        <f t="shared" si="382"/>
        <v>L</v>
      </c>
      <c r="AT420" s="64" t="str">
        <f t="shared" si="383"/>
        <v>3/4</v>
      </c>
      <c r="AU420" s="64">
        <f t="shared" si="384"/>
        <v>3</v>
      </c>
      <c r="AV420" s="82">
        <f t="shared" si="385"/>
        <v>4</v>
      </c>
      <c r="AW420" s="82">
        <f t="shared" si="386"/>
        <v>0</v>
      </c>
      <c r="AX420" s="83">
        <f t="shared" si="387"/>
        <v>32</v>
      </c>
      <c r="AY420" s="64" t="str">
        <f t="shared" si="388"/>
        <v>N</v>
      </c>
      <c r="AZ420" s="81">
        <f t="shared" si="389"/>
        <v>8</v>
      </c>
      <c r="BA420" s="81">
        <f t="shared" si="390"/>
        <v>0</v>
      </c>
      <c r="BB420" s="85">
        <f t="shared" si="391"/>
        <v>-36</v>
      </c>
      <c r="BC420" s="64" t="str">
        <f t="shared" si="392"/>
        <v>Y</v>
      </c>
      <c r="BD420" s="87">
        <f t="shared" si="393"/>
        <v>52</v>
      </c>
    </row>
    <row r="421" spans="1:56">
      <c r="A421" s="197">
        <f t="shared" si="395"/>
        <v>411</v>
      </c>
      <c r="B421" s="198">
        <f>Data!B421</f>
        <v>1</v>
      </c>
      <c r="D421" s="73">
        <f t="shared" si="394"/>
        <v>1</v>
      </c>
      <c r="F421" s="86">
        <f t="shared" si="396"/>
        <v>3</v>
      </c>
      <c r="G421" s="86" t="str">
        <f t="shared" si="344"/>
        <v xml:space="preserve"> </v>
      </c>
      <c r="H421" s="64" t="str">
        <f t="shared" si="345"/>
        <v>N</v>
      </c>
      <c r="I421" s="64" t="str">
        <f t="shared" si="346"/>
        <v xml:space="preserve"> </v>
      </c>
      <c r="J421" s="64" t="str">
        <f t="shared" si="347"/>
        <v xml:space="preserve"> </v>
      </c>
      <c r="K421" s="82" t="str">
        <f t="shared" si="348"/>
        <v>0</v>
      </c>
      <c r="L421" s="82">
        <f t="shared" si="349"/>
        <v>0</v>
      </c>
      <c r="M421" s="83">
        <f t="shared" si="350"/>
        <v>74</v>
      </c>
      <c r="N421" s="64" t="str">
        <f t="shared" si="351"/>
        <v>N</v>
      </c>
      <c r="O421" s="81" t="str">
        <f t="shared" si="352"/>
        <v>0</v>
      </c>
      <c r="P421" s="81">
        <f t="shared" si="353"/>
        <v>0</v>
      </c>
      <c r="Q421" s="85">
        <f t="shared" si="354"/>
        <v>12</v>
      </c>
      <c r="R421" s="64" t="str">
        <f t="shared" si="355"/>
        <v>N</v>
      </c>
      <c r="S421" s="87">
        <f t="shared" si="356"/>
        <v>56</v>
      </c>
      <c r="T421" s="86" t="str">
        <f t="shared" si="357"/>
        <v xml:space="preserve"> </v>
      </c>
      <c r="U421" s="64" t="str">
        <f t="shared" si="358"/>
        <v>N</v>
      </c>
      <c r="V421" s="64" t="str">
        <f t="shared" si="359"/>
        <v xml:space="preserve"> </v>
      </c>
      <c r="W421" s="64" t="str">
        <f t="shared" si="360"/>
        <v xml:space="preserve"> </v>
      </c>
      <c r="X421" s="82" t="str">
        <f t="shared" si="361"/>
        <v>0</v>
      </c>
      <c r="Y421" s="82">
        <f t="shared" si="362"/>
        <v>0</v>
      </c>
      <c r="Z421" s="83">
        <f t="shared" si="363"/>
        <v>-120</v>
      </c>
      <c r="AA421" s="64" t="str">
        <f t="shared" si="364"/>
        <v>Y</v>
      </c>
      <c r="AB421" s="81" t="str">
        <f t="shared" si="365"/>
        <v>0</v>
      </c>
      <c r="AC421" s="81">
        <f t="shared" si="366"/>
        <v>0</v>
      </c>
      <c r="AD421" s="85">
        <f t="shared" si="367"/>
        <v>-120</v>
      </c>
      <c r="AE421" s="64" t="str">
        <f t="shared" si="368"/>
        <v>Y</v>
      </c>
      <c r="AF421" s="87">
        <f t="shared" si="369"/>
        <v>54</v>
      </c>
      <c r="AG421" s="93" t="str">
        <f t="shared" si="370"/>
        <v>L</v>
      </c>
      <c r="AH421" s="64" t="str">
        <f t="shared" si="371"/>
        <v>3/4</v>
      </c>
      <c r="AI421" s="64">
        <f t="shared" si="372"/>
        <v>4</v>
      </c>
      <c r="AJ421" s="82">
        <f t="shared" si="373"/>
        <v>6</v>
      </c>
      <c r="AK421" s="82">
        <f t="shared" si="374"/>
        <v>0</v>
      </c>
      <c r="AL421" s="83">
        <f t="shared" si="375"/>
        <v>30</v>
      </c>
      <c r="AM421" s="64" t="str">
        <f t="shared" si="376"/>
        <v>N</v>
      </c>
      <c r="AN421" s="81">
        <f t="shared" si="377"/>
        <v>8</v>
      </c>
      <c r="AO421" s="81">
        <f t="shared" si="378"/>
        <v>0</v>
      </c>
      <c r="AP421" s="85">
        <f t="shared" si="379"/>
        <v>-254</v>
      </c>
      <c r="AQ421" s="64" t="str">
        <f t="shared" si="380"/>
        <v>Y</v>
      </c>
      <c r="AR421" s="87">
        <f t="shared" si="381"/>
        <v>66</v>
      </c>
      <c r="AS421" s="93" t="str">
        <f t="shared" si="382"/>
        <v>L</v>
      </c>
      <c r="AT421" s="64" t="str">
        <f t="shared" si="383"/>
        <v>1/6</v>
      </c>
      <c r="AU421" s="64">
        <f t="shared" si="384"/>
        <v>4</v>
      </c>
      <c r="AV421" s="82">
        <f t="shared" si="385"/>
        <v>6</v>
      </c>
      <c r="AW421" s="82">
        <f t="shared" si="386"/>
        <v>0</v>
      </c>
      <c r="AX421" s="83">
        <f t="shared" si="387"/>
        <v>26</v>
      </c>
      <c r="AY421" s="64" t="str">
        <f t="shared" si="388"/>
        <v>N</v>
      </c>
      <c r="AZ421" s="81">
        <f t="shared" si="389"/>
        <v>8</v>
      </c>
      <c r="BA421" s="81">
        <f t="shared" si="390"/>
        <v>0</v>
      </c>
      <c r="BB421" s="85">
        <f t="shared" si="391"/>
        <v>-44</v>
      </c>
      <c r="BC421" s="64" t="str">
        <f t="shared" si="392"/>
        <v>Y</v>
      </c>
      <c r="BD421" s="87">
        <f t="shared" si="393"/>
        <v>52</v>
      </c>
    </row>
    <row r="422" spans="1:56">
      <c r="A422" s="197">
        <f t="shared" si="395"/>
        <v>412</v>
      </c>
      <c r="B422" s="198">
        <f>Data!B422</f>
        <v>6</v>
      </c>
      <c r="D422" s="73">
        <f t="shared" si="394"/>
        <v>1</v>
      </c>
      <c r="F422" s="86">
        <f t="shared" si="396"/>
        <v>4</v>
      </c>
      <c r="G422" s="86" t="str">
        <f t="shared" si="344"/>
        <v xml:space="preserve"> </v>
      </c>
      <c r="H422" s="64" t="str">
        <f t="shared" si="345"/>
        <v>N</v>
      </c>
      <c r="I422" s="64" t="str">
        <f t="shared" si="346"/>
        <v xml:space="preserve"> </v>
      </c>
      <c r="J422" s="64" t="str">
        <f t="shared" si="347"/>
        <v xml:space="preserve"> </v>
      </c>
      <c r="K422" s="82" t="str">
        <f t="shared" si="348"/>
        <v>0</v>
      </c>
      <c r="L422" s="82">
        <f t="shared" si="349"/>
        <v>0</v>
      </c>
      <c r="M422" s="83">
        <f t="shared" si="350"/>
        <v>74</v>
      </c>
      <c r="N422" s="64" t="str">
        <f t="shared" si="351"/>
        <v>N</v>
      </c>
      <c r="O422" s="81" t="str">
        <f t="shared" si="352"/>
        <v>0</v>
      </c>
      <c r="P422" s="81">
        <f t="shared" si="353"/>
        <v>0</v>
      </c>
      <c r="Q422" s="85">
        <f t="shared" si="354"/>
        <v>12</v>
      </c>
      <c r="R422" s="64" t="str">
        <f t="shared" si="355"/>
        <v>N</v>
      </c>
      <c r="S422" s="87">
        <f t="shared" si="356"/>
        <v>56</v>
      </c>
      <c r="T422" s="86" t="str">
        <f t="shared" si="357"/>
        <v xml:space="preserve"> </v>
      </c>
      <c r="U422" s="64" t="str">
        <f t="shared" si="358"/>
        <v>N</v>
      </c>
      <c r="V422" s="64" t="str">
        <f t="shared" si="359"/>
        <v xml:space="preserve"> </v>
      </c>
      <c r="W422" s="64" t="str">
        <f t="shared" si="360"/>
        <v xml:space="preserve"> </v>
      </c>
      <c r="X422" s="82" t="str">
        <f t="shared" si="361"/>
        <v>0</v>
      </c>
      <c r="Y422" s="82">
        <f t="shared" si="362"/>
        <v>0</v>
      </c>
      <c r="Z422" s="83">
        <f t="shared" si="363"/>
        <v>-120</v>
      </c>
      <c r="AA422" s="64" t="str">
        <f t="shared" si="364"/>
        <v>Y</v>
      </c>
      <c r="AB422" s="81" t="str">
        <f t="shared" si="365"/>
        <v>0</v>
      </c>
      <c r="AC422" s="81">
        <f t="shared" si="366"/>
        <v>0</v>
      </c>
      <c r="AD422" s="85">
        <f t="shared" si="367"/>
        <v>-120</v>
      </c>
      <c r="AE422" s="64" t="str">
        <f t="shared" si="368"/>
        <v>Y</v>
      </c>
      <c r="AF422" s="87">
        <f t="shared" si="369"/>
        <v>54</v>
      </c>
      <c r="AG422" s="93" t="str">
        <f t="shared" si="370"/>
        <v>L</v>
      </c>
      <c r="AH422" s="64" t="str">
        <f t="shared" si="371"/>
        <v>2/5</v>
      </c>
      <c r="AI422" s="64">
        <f t="shared" si="372"/>
        <v>5</v>
      </c>
      <c r="AJ422" s="82">
        <f t="shared" si="373"/>
        <v>8</v>
      </c>
      <c r="AK422" s="82">
        <f t="shared" si="374"/>
        <v>0</v>
      </c>
      <c r="AL422" s="83">
        <f t="shared" si="375"/>
        <v>22</v>
      </c>
      <c r="AM422" s="64" t="str">
        <f t="shared" si="376"/>
        <v>N</v>
      </c>
      <c r="AN422" s="81">
        <f t="shared" si="377"/>
        <v>8</v>
      </c>
      <c r="AO422" s="81">
        <f t="shared" si="378"/>
        <v>0</v>
      </c>
      <c r="AP422" s="85">
        <f t="shared" si="379"/>
        <v>-262</v>
      </c>
      <c r="AQ422" s="64" t="str">
        <f t="shared" si="380"/>
        <v>Y</v>
      </c>
      <c r="AR422" s="87">
        <f t="shared" si="381"/>
        <v>66</v>
      </c>
      <c r="AS422" s="93" t="str">
        <f t="shared" si="382"/>
        <v>W</v>
      </c>
      <c r="AT422" s="64" t="str">
        <f t="shared" si="383"/>
        <v>1/6</v>
      </c>
      <c r="AU422" s="64">
        <f t="shared" si="384"/>
        <v>1</v>
      </c>
      <c r="AV422" s="82">
        <f t="shared" si="385"/>
        <v>2</v>
      </c>
      <c r="AW422" s="82">
        <f t="shared" si="386"/>
        <v>18</v>
      </c>
      <c r="AX422" s="83">
        <f t="shared" si="387"/>
        <v>42</v>
      </c>
      <c r="AY422" s="64" t="str">
        <f t="shared" si="388"/>
        <v>N</v>
      </c>
      <c r="AZ422" s="81">
        <f t="shared" si="389"/>
        <v>8</v>
      </c>
      <c r="BA422" s="81">
        <f t="shared" si="390"/>
        <v>24</v>
      </c>
      <c r="BB422" s="85">
        <f t="shared" si="391"/>
        <v>-28</v>
      </c>
      <c r="BC422" s="64" t="str">
        <f t="shared" si="392"/>
        <v>Y</v>
      </c>
      <c r="BD422" s="87">
        <f t="shared" si="393"/>
        <v>52</v>
      </c>
    </row>
    <row r="423" spans="1:56">
      <c r="A423" s="197">
        <f t="shared" si="395"/>
        <v>413</v>
      </c>
      <c r="B423" s="198">
        <f>Data!B423</f>
        <v>23</v>
      </c>
      <c r="D423" s="73">
        <f t="shared" si="394"/>
        <v>4</v>
      </c>
      <c r="F423" s="86">
        <f t="shared" si="396"/>
        <v>5</v>
      </c>
      <c r="G423" s="86" t="str">
        <f t="shared" si="344"/>
        <v xml:space="preserve"> </v>
      </c>
      <c r="H423" s="64" t="str">
        <f t="shared" si="345"/>
        <v>N</v>
      </c>
      <c r="I423" s="64" t="str">
        <f t="shared" si="346"/>
        <v xml:space="preserve"> </v>
      </c>
      <c r="J423" s="64" t="str">
        <f t="shared" si="347"/>
        <v xml:space="preserve"> </v>
      </c>
      <c r="K423" s="82" t="str">
        <f t="shared" si="348"/>
        <v>0</v>
      </c>
      <c r="L423" s="82">
        <f t="shared" si="349"/>
        <v>0</v>
      </c>
      <c r="M423" s="83">
        <f t="shared" si="350"/>
        <v>74</v>
      </c>
      <c r="N423" s="64" t="str">
        <f t="shared" si="351"/>
        <v>N</v>
      </c>
      <c r="O423" s="81" t="str">
        <f t="shared" si="352"/>
        <v>0</v>
      </c>
      <c r="P423" s="81">
        <f t="shared" si="353"/>
        <v>0</v>
      </c>
      <c r="Q423" s="85">
        <f t="shared" si="354"/>
        <v>12</v>
      </c>
      <c r="R423" s="64" t="str">
        <f t="shared" si="355"/>
        <v>N</v>
      </c>
      <c r="S423" s="87">
        <f t="shared" si="356"/>
        <v>56</v>
      </c>
      <c r="T423" s="86" t="str">
        <f t="shared" si="357"/>
        <v xml:space="preserve"> </v>
      </c>
      <c r="U423" s="64" t="str">
        <f t="shared" si="358"/>
        <v>N</v>
      </c>
      <c r="V423" s="64" t="str">
        <f t="shared" si="359"/>
        <v xml:space="preserve"> </v>
      </c>
      <c r="W423" s="64" t="str">
        <f t="shared" si="360"/>
        <v xml:space="preserve"> </v>
      </c>
      <c r="X423" s="82" t="str">
        <f t="shared" si="361"/>
        <v>0</v>
      </c>
      <c r="Y423" s="82">
        <f t="shared" si="362"/>
        <v>0</v>
      </c>
      <c r="Z423" s="83">
        <f t="shared" si="363"/>
        <v>-120</v>
      </c>
      <c r="AA423" s="64" t="str">
        <f t="shared" si="364"/>
        <v>Y</v>
      </c>
      <c r="AB423" s="81" t="str">
        <f t="shared" si="365"/>
        <v>0</v>
      </c>
      <c r="AC423" s="81">
        <f t="shared" si="366"/>
        <v>0</v>
      </c>
      <c r="AD423" s="85">
        <f t="shared" si="367"/>
        <v>-120</v>
      </c>
      <c r="AE423" s="64" t="str">
        <f t="shared" si="368"/>
        <v>Y</v>
      </c>
      <c r="AF423" s="87">
        <f t="shared" si="369"/>
        <v>54</v>
      </c>
      <c r="AG423" s="93" t="str">
        <f t="shared" si="370"/>
        <v>L</v>
      </c>
      <c r="AH423" s="64" t="str">
        <f t="shared" si="371"/>
        <v>1/6</v>
      </c>
      <c r="AI423" s="64">
        <f t="shared" si="372"/>
        <v>6</v>
      </c>
      <c r="AJ423" s="82">
        <f t="shared" si="373"/>
        <v>8</v>
      </c>
      <c r="AK423" s="82">
        <f t="shared" si="374"/>
        <v>0</v>
      </c>
      <c r="AL423" s="83">
        <f t="shared" si="375"/>
        <v>14</v>
      </c>
      <c r="AM423" s="64" t="str">
        <f t="shared" si="376"/>
        <v>Y</v>
      </c>
      <c r="AN423" s="81">
        <f t="shared" si="377"/>
        <v>8</v>
      </c>
      <c r="AO423" s="81">
        <f t="shared" si="378"/>
        <v>0</v>
      </c>
      <c r="AP423" s="85">
        <f t="shared" si="379"/>
        <v>-270</v>
      </c>
      <c r="AQ423" s="64" t="str">
        <f t="shared" si="380"/>
        <v>Y</v>
      </c>
      <c r="AR423" s="87">
        <f t="shared" si="381"/>
        <v>66</v>
      </c>
      <c r="AS423" s="93" t="str">
        <f t="shared" si="382"/>
        <v>W</v>
      </c>
      <c r="AT423" s="64" t="str">
        <f t="shared" si="383"/>
        <v>1/6</v>
      </c>
      <c r="AU423" s="64">
        <f t="shared" si="384"/>
        <v>1</v>
      </c>
      <c r="AV423" s="82">
        <f t="shared" si="385"/>
        <v>2</v>
      </c>
      <c r="AW423" s="82">
        <f t="shared" si="386"/>
        <v>6</v>
      </c>
      <c r="AX423" s="83">
        <f t="shared" si="387"/>
        <v>46</v>
      </c>
      <c r="AY423" s="64" t="str">
        <f t="shared" si="388"/>
        <v>N</v>
      </c>
      <c r="AZ423" s="81">
        <f t="shared" si="389"/>
        <v>8</v>
      </c>
      <c r="BA423" s="81">
        <f t="shared" si="390"/>
        <v>24</v>
      </c>
      <c r="BB423" s="85">
        <f t="shared" si="391"/>
        <v>-12</v>
      </c>
      <c r="BC423" s="64" t="str">
        <f t="shared" si="392"/>
        <v>Y</v>
      </c>
      <c r="BD423" s="87">
        <f t="shared" si="393"/>
        <v>52</v>
      </c>
    </row>
    <row r="424" spans="1:56">
      <c r="A424" s="197">
        <f t="shared" si="395"/>
        <v>414</v>
      </c>
      <c r="B424" s="198">
        <f>Data!B424</f>
        <v>7</v>
      </c>
      <c r="D424" s="73">
        <f t="shared" si="394"/>
        <v>2</v>
      </c>
      <c r="F424" s="86">
        <f t="shared" si="396"/>
        <v>6</v>
      </c>
      <c r="G424" s="86" t="str">
        <f t="shared" si="344"/>
        <v xml:space="preserve"> </v>
      </c>
      <c r="H424" s="64" t="str">
        <f t="shared" si="345"/>
        <v>N</v>
      </c>
      <c r="I424" s="64" t="str">
        <f t="shared" si="346"/>
        <v xml:space="preserve"> </v>
      </c>
      <c r="J424" s="64" t="str">
        <f t="shared" si="347"/>
        <v xml:space="preserve"> </v>
      </c>
      <c r="K424" s="82" t="str">
        <f t="shared" si="348"/>
        <v>0</v>
      </c>
      <c r="L424" s="82">
        <f t="shared" si="349"/>
        <v>0</v>
      </c>
      <c r="M424" s="83">
        <f t="shared" si="350"/>
        <v>74</v>
      </c>
      <c r="N424" s="64" t="str">
        <f t="shared" si="351"/>
        <v>N</v>
      </c>
      <c r="O424" s="81" t="str">
        <f t="shared" si="352"/>
        <v>0</v>
      </c>
      <c r="P424" s="81">
        <f t="shared" si="353"/>
        <v>0</v>
      </c>
      <c r="Q424" s="85">
        <f t="shared" si="354"/>
        <v>12</v>
      </c>
      <c r="R424" s="64" t="str">
        <f t="shared" si="355"/>
        <v>N</v>
      </c>
      <c r="S424" s="87">
        <f t="shared" si="356"/>
        <v>56</v>
      </c>
      <c r="T424" s="86" t="str">
        <f t="shared" si="357"/>
        <v xml:space="preserve"> </v>
      </c>
      <c r="U424" s="64" t="str">
        <f t="shared" si="358"/>
        <v>N</v>
      </c>
      <c r="V424" s="64" t="str">
        <f t="shared" si="359"/>
        <v xml:space="preserve"> </v>
      </c>
      <c r="W424" s="64" t="str">
        <f t="shared" si="360"/>
        <v xml:space="preserve"> </v>
      </c>
      <c r="X424" s="82" t="str">
        <f t="shared" si="361"/>
        <v>0</v>
      </c>
      <c r="Y424" s="82">
        <f t="shared" si="362"/>
        <v>0</v>
      </c>
      <c r="Z424" s="83">
        <f t="shared" si="363"/>
        <v>-120</v>
      </c>
      <c r="AA424" s="64" t="str">
        <f t="shared" si="364"/>
        <v>Y</v>
      </c>
      <c r="AB424" s="81" t="str">
        <f t="shared" si="365"/>
        <v>0</v>
      </c>
      <c r="AC424" s="81">
        <f t="shared" si="366"/>
        <v>0</v>
      </c>
      <c r="AD424" s="85">
        <f t="shared" si="367"/>
        <v>-120</v>
      </c>
      <c r="AE424" s="64" t="str">
        <f t="shared" si="368"/>
        <v>Y</v>
      </c>
      <c r="AF424" s="87">
        <f t="shared" si="369"/>
        <v>54</v>
      </c>
      <c r="AG424" s="93" t="str">
        <f t="shared" si="370"/>
        <v>L</v>
      </c>
      <c r="AH424" s="64" t="str">
        <f t="shared" si="371"/>
        <v>1/6</v>
      </c>
      <c r="AI424" s="64">
        <f t="shared" si="372"/>
        <v>7</v>
      </c>
      <c r="AJ424" s="82">
        <f t="shared" si="373"/>
        <v>8</v>
      </c>
      <c r="AK424" s="82">
        <f t="shared" si="374"/>
        <v>0</v>
      </c>
      <c r="AL424" s="83">
        <f t="shared" si="375"/>
        <v>6</v>
      </c>
      <c r="AM424" s="64" t="str">
        <f t="shared" si="376"/>
        <v>N</v>
      </c>
      <c r="AN424" s="81">
        <f t="shared" si="377"/>
        <v>8</v>
      </c>
      <c r="AO424" s="81">
        <f t="shared" si="378"/>
        <v>0</v>
      </c>
      <c r="AP424" s="85">
        <f t="shared" si="379"/>
        <v>-278</v>
      </c>
      <c r="AQ424" s="64" t="str">
        <f t="shared" si="380"/>
        <v>Y</v>
      </c>
      <c r="AR424" s="87">
        <f t="shared" si="381"/>
        <v>66</v>
      </c>
      <c r="AS424" s="93" t="str">
        <f t="shared" si="382"/>
        <v>L</v>
      </c>
      <c r="AT424" s="64" t="str">
        <f t="shared" si="383"/>
        <v>2/5</v>
      </c>
      <c r="AU424" s="64">
        <f t="shared" si="384"/>
        <v>2</v>
      </c>
      <c r="AV424" s="82">
        <f t="shared" si="385"/>
        <v>2</v>
      </c>
      <c r="AW424" s="82">
        <f t="shared" si="386"/>
        <v>0</v>
      </c>
      <c r="AX424" s="83">
        <f t="shared" si="387"/>
        <v>44</v>
      </c>
      <c r="AY424" s="64" t="str">
        <f t="shared" si="388"/>
        <v>N</v>
      </c>
      <c r="AZ424" s="81">
        <f t="shared" si="389"/>
        <v>8</v>
      </c>
      <c r="BA424" s="81">
        <f t="shared" si="390"/>
        <v>0</v>
      </c>
      <c r="BB424" s="85">
        <f t="shared" si="391"/>
        <v>-20</v>
      </c>
      <c r="BC424" s="64" t="str">
        <f t="shared" si="392"/>
        <v>Y</v>
      </c>
      <c r="BD424" s="87">
        <f t="shared" si="393"/>
        <v>52</v>
      </c>
    </row>
    <row r="425" spans="1:56">
      <c r="A425" s="197">
        <f t="shared" si="395"/>
        <v>415</v>
      </c>
      <c r="B425" s="198">
        <f>Data!B425</f>
        <v>13</v>
      </c>
      <c r="D425" s="73">
        <f t="shared" si="394"/>
        <v>3</v>
      </c>
      <c r="F425" s="86">
        <f t="shared" si="396"/>
        <v>1</v>
      </c>
      <c r="G425" s="86" t="str">
        <f t="shared" si="344"/>
        <v xml:space="preserve"> </v>
      </c>
      <c r="H425" s="64" t="str">
        <f t="shared" si="345"/>
        <v>Y</v>
      </c>
      <c r="I425" s="64" t="str">
        <f t="shared" si="346"/>
        <v>1/6</v>
      </c>
      <c r="J425" s="64">
        <f t="shared" si="347"/>
        <v>1</v>
      </c>
      <c r="K425" s="82">
        <f t="shared" si="348"/>
        <v>2</v>
      </c>
      <c r="L425" s="82">
        <f t="shared" si="349"/>
        <v>0</v>
      </c>
      <c r="M425" s="83">
        <f t="shared" si="350"/>
        <v>72</v>
      </c>
      <c r="N425" s="64" t="str">
        <f t="shared" si="351"/>
        <v>N</v>
      </c>
      <c r="O425" s="81">
        <f t="shared" si="352"/>
        <v>2</v>
      </c>
      <c r="P425" s="81">
        <f t="shared" si="353"/>
        <v>0</v>
      </c>
      <c r="Q425" s="85">
        <f t="shared" si="354"/>
        <v>10</v>
      </c>
      <c r="R425" s="64" t="str">
        <f t="shared" si="355"/>
        <v>N</v>
      </c>
      <c r="S425" s="87">
        <f t="shared" si="356"/>
        <v>56</v>
      </c>
      <c r="T425" s="86" t="str">
        <f t="shared" si="357"/>
        <v xml:space="preserve"> </v>
      </c>
      <c r="U425" s="64" t="str">
        <f t="shared" si="358"/>
        <v>Y</v>
      </c>
      <c r="V425" s="64" t="str">
        <f t="shared" si="359"/>
        <v>1/6</v>
      </c>
      <c r="W425" s="64">
        <f t="shared" si="360"/>
        <v>1</v>
      </c>
      <c r="X425" s="82">
        <f t="shared" si="361"/>
        <v>8</v>
      </c>
      <c r="Y425" s="82">
        <f t="shared" si="362"/>
        <v>0</v>
      </c>
      <c r="Z425" s="83">
        <f t="shared" si="363"/>
        <v>-128</v>
      </c>
      <c r="AA425" s="64" t="str">
        <f t="shared" si="364"/>
        <v>Y</v>
      </c>
      <c r="AB425" s="81">
        <f t="shared" si="365"/>
        <v>8</v>
      </c>
      <c r="AC425" s="81">
        <f t="shared" si="366"/>
        <v>0</v>
      </c>
      <c r="AD425" s="85">
        <f t="shared" si="367"/>
        <v>-128</v>
      </c>
      <c r="AE425" s="64" t="str">
        <f t="shared" si="368"/>
        <v>Y</v>
      </c>
      <c r="AF425" s="87">
        <f t="shared" si="369"/>
        <v>54</v>
      </c>
      <c r="AG425" s="93" t="str">
        <f t="shared" si="370"/>
        <v>L</v>
      </c>
      <c r="AH425" s="64" t="str">
        <f t="shared" si="371"/>
        <v>2/5</v>
      </c>
      <c r="AI425" s="64">
        <f t="shared" si="372"/>
        <v>8</v>
      </c>
      <c r="AJ425" s="82">
        <f t="shared" si="373"/>
        <v>8</v>
      </c>
      <c r="AK425" s="82">
        <f t="shared" si="374"/>
        <v>0</v>
      </c>
      <c r="AL425" s="83">
        <f t="shared" si="375"/>
        <v>-2</v>
      </c>
      <c r="AM425" s="64" t="str">
        <f t="shared" si="376"/>
        <v>Y</v>
      </c>
      <c r="AN425" s="81">
        <f t="shared" si="377"/>
        <v>8</v>
      </c>
      <c r="AO425" s="81">
        <f t="shared" si="378"/>
        <v>0</v>
      </c>
      <c r="AP425" s="85">
        <f t="shared" si="379"/>
        <v>-286</v>
      </c>
      <c r="AQ425" s="64" t="str">
        <f t="shared" si="380"/>
        <v>Y</v>
      </c>
      <c r="AR425" s="87">
        <f t="shared" si="381"/>
        <v>66</v>
      </c>
      <c r="AS425" s="93" t="str">
        <f t="shared" si="382"/>
        <v>W</v>
      </c>
      <c r="AT425" s="64" t="str">
        <f t="shared" si="383"/>
        <v>1/6</v>
      </c>
      <c r="AU425" s="64">
        <f t="shared" si="384"/>
        <v>1</v>
      </c>
      <c r="AV425" s="82">
        <f t="shared" si="385"/>
        <v>2</v>
      </c>
      <c r="AW425" s="82">
        <f t="shared" si="386"/>
        <v>6</v>
      </c>
      <c r="AX425" s="83">
        <f t="shared" si="387"/>
        <v>48</v>
      </c>
      <c r="AY425" s="64" t="str">
        <f t="shared" si="388"/>
        <v>N</v>
      </c>
      <c r="AZ425" s="81">
        <f t="shared" si="389"/>
        <v>8</v>
      </c>
      <c r="BA425" s="81">
        <f t="shared" si="390"/>
        <v>24</v>
      </c>
      <c r="BB425" s="85">
        <f t="shared" si="391"/>
        <v>-4</v>
      </c>
      <c r="BC425" s="64" t="str">
        <f t="shared" si="392"/>
        <v>Y</v>
      </c>
      <c r="BD425" s="87">
        <f t="shared" si="393"/>
        <v>52</v>
      </c>
    </row>
    <row r="426" spans="1:56">
      <c r="A426" s="197">
        <f t="shared" si="395"/>
        <v>416</v>
      </c>
      <c r="B426" s="198">
        <f>Data!B426</f>
        <v>11</v>
      </c>
      <c r="D426" s="73">
        <f t="shared" si="394"/>
        <v>2</v>
      </c>
      <c r="F426" s="86">
        <f t="shared" si="396"/>
        <v>2</v>
      </c>
      <c r="G426" s="86" t="str">
        <f t="shared" si="344"/>
        <v>L</v>
      </c>
      <c r="H426" s="64" t="str">
        <f t="shared" si="345"/>
        <v>Y</v>
      </c>
      <c r="I426" s="64" t="str">
        <f t="shared" si="346"/>
        <v>2/5</v>
      </c>
      <c r="J426" s="64">
        <f t="shared" si="347"/>
        <v>2</v>
      </c>
      <c r="K426" s="82">
        <f t="shared" si="348"/>
        <v>2</v>
      </c>
      <c r="L426" s="82">
        <f t="shared" si="349"/>
        <v>0</v>
      </c>
      <c r="M426" s="83">
        <f t="shared" si="350"/>
        <v>70</v>
      </c>
      <c r="N426" s="64" t="str">
        <f t="shared" si="351"/>
        <v>N</v>
      </c>
      <c r="O426" s="81">
        <f t="shared" si="352"/>
        <v>2</v>
      </c>
      <c r="P426" s="81">
        <f t="shared" si="353"/>
        <v>0</v>
      </c>
      <c r="Q426" s="85">
        <f t="shared" si="354"/>
        <v>8</v>
      </c>
      <c r="R426" s="64" t="str">
        <f t="shared" si="355"/>
        <v>N</v>
      </c>
      <c r="S426" s="87">
        <f t="shared" si="356"/>
        <v>56</v>
      </c>
      <c r="T426" s="86" t="str">
        <f t="shared" si="357"/>
        <v>L</v>
      </c>
      <c r="U426" s="64" t="str">
        <f t="shared" si="358"/>
        <v>Y</v>
      </c>
      <c r="V426" s="64" t="str">
        <f t="shared" si="359"/>
        <v>2/5</v>
      </c>
      <c r="W426" s="64">
        <f t="shared" si="360"/>
        <v>2</v>
      </c>
      <c r="X426" s="82">
        <f t="shared" si="361"/>
        <v>8</v>
      </c>
      <c r="Y426" s="82">
        <f t="shared" si="362"/>
        <v>0</v>
      </c>
      <c r="Z426" s="83">
        <f t="shared" si="363"/>
        <v>-136</v>
      </c>
      <c r="AA426" s="64" t="str">
        <f t="shared" si="364"/>
        <v>Y</v>
      </c>
      <c r="AB426" s="81">
        <f t="shared" si="365"/>
        <v>8</v>
      </c>
      <c r="AC426" s="81">
        <f t="shared" si="366"/>
        <v>0</v>
      </c>
      <c r="AD426" s="85">
        <f t="shared" si="367"/>
        <v>-136</v>
      </c>
      <c r="AE426" s="64" t="str">
        <f t="shared" si="368"/>
        <v>Y</v>
      </c>
      <c r="AF426" s="87">
        <f t="shared" si="369"/>
        <v>54</v>
      </c>
      <c r="AG426" s="93" t="str">
        <f t="shared" si="370"/>
        <v>L</v>
      </c>
      <c r="AH426" s="64" t="str">
        <f t="shared" si="371"/>
        <v>3/4</v>
      </c>
      <c r="AI426" s="64">
        <f t="shared" si="372"/>
        <v>9</v>
      </c>
      <c r="AJ426" s="82">
        <f t="shared" si="373"/>
        <v>8</v>
      </c>
      <c r="AK426" s="82">
        <f t="shared" si="374"/>
        <v>0</v>
      </c>
      <c r="AL426" s="83">
        <f t="shared" si="375"/>
        <v>-10</v>
      </c>
      <c r="AM426" s="64" t="str">
        <f t="shared" si="376"/>
        <v>Y</v>
      </c>
      <c r="AN426" s="81">
        <f t="shared" si="377"/>
        <v>8</v>
      </c>
      <c r="AO426" s="81">
        <f t="shared" si="378"/>
        <v>0</v>
      </c>
      <c r="AP426" s="85">
        <f t="shared" si="379"/>
        <v>-294</v>
      </c>
      <c r="AQ426" s="64" t="str">
        <f t="shared" si="380"/>
        <v>Y</v>
      </c>
      <c r="AR426" s="87">
        <f t="shared" si="381"/>
        <v>66</v>
      </c>
      <c r="AS426" s="93" t="str">
        <f t="shared" si="382"/>
        <v>L</v>
      </c>
      <c r="AT426" s="64" t="str">
        <f t="shared" si="383"/>
        <v>2/5</v>
      </c>
      <c r="AU426" s="64">
        <f t="shared" si="384"/>
        <v>2</v>
      </c>
      <c r="AV426" s="82">
        <f t="shared" si="385"/>
        <v>2</v>
      </c>
      <c r="AW426" s="82">
        <f t="shared" si="386"/>
        <v>0</v>
      </c>
      <c r="AX426" s="83">
        <f t="shared" si="387"/>
        <v>46</v>
      </c>
      <c r="AY426" s="64" t="str">
        <f t="shared" si="388"/>
        <v>N</v>
      </c>
      <c r="AZ426" s="81">
        <f t="shared" si="389"/>
        <v>8</v>
      </c>
      <c r="BA426" s="81">
        <f t="shared" si="390"/>
        <v>0</v>
      </c>
      <c r="BB426" s="85">
        <f t="shared" si="391"/>
        <v>-12</v>
      </c>
      <c r="BC426" s="64" t="str">
        <f t="shared" si="392"/>
        <v>Y</v>
      </c>
      <c r="BD426" s="87">
        <f t="shared" si="393"/>
        <v>52</v>
      </c>
    </row>
    <row r="427" spans="1:56">
      <c r="A427" s="197">
        <f t="shared" si="395"/>
        <v>417</v>
      </c>
      <c r="B427" s="198">
        <f>Data!B427</f>
        <v>21</v>
      </c>
      <c r="D427" s="73">
        <f t="shared" si="394"/>
        <v>4</v>
      </c>
      <c r="F427" s="86">
        <f t="shared" si="396"/>
        <v>3</v>
      </c>
      <c r="G427" s="86" t="str">
        <f t="shared" si="344"/>
        <v>W</v>
      </c>
      <c r="H427" s="64" t="str">
        <f t="shared" si="345"/>
        <v>N</v>
      </c>
      <c r="I427" s="64" t="str">
        <f t="shared" si="346"/>
        <v xml:space="preserve"> </v>
      </c>
      <c r="J427" s="64" t="str">
        <f t="shared" si="347"/>
        <v xml:space="preserve"> </v>
      </c>
      <c r="K427" s="82" t="str">
        <f t="shared" si="348"/>
        <v>0</v>
      </c>
      <c r="L427" s="82">
        <f t="shared" si="349"/>
        <v>6</v>
      </c>
      <c r="M427" s="83">
        <f t="shared" si="350"/>
        <v>76</v>
      </c>
      <c r="N427" s="64" t="str">
        <f t="shared" si="351"/>
        <v>N</v>
      </c>
      <c r="O427" s="81" t="str">
        <f t="shared" si="352"/>
        <v>0</v>
      </c>
      <c r="P427" s="81">
        <f t="shared" si="353"/>
        <v>6</v>
      </c>
      <c r="Q427" s="85">
        <f t="shared" si="354"/>
        <v>14</v>
      </c>
      <c r="R427" s="64" t="str">
        <f t="shared" si="355"/>
        <v>N</v>
      </c>
      <c r="S427" s="87">
        <f t="shared" si="356"/>
        <v>56</v>
      </c>
      <c r="T427" s="86" t="str">
        <f t="shared" si="357"/>
        <v>W</v>
      </c>
      <c r="U427" s="64" t="str">
        <f t="shared" si="358"/>
        <v>N</v>
      </c>
      <c r="V427" s="64" t="str">
        <f t="shared" si="359"/>
        <v xml:space="preserve"> </v>
      </c>
      <c r="W427" s="64" t="str">
        <f t="shared" si="360"/>
        <v xml:space="preserve"> </v>
      </c>
      <c r="X427" s="82" t="str">
        <f t="shared" si="361"/>
        <v>0</v>
      </c>
      <c r="Y427" s="82">
        <f t="shared" si="362"/>
        <v>24</v>
      </c>
      <c r="Z427" s="83">
        <f t="shared" si="363"/>
        <v>-112</v>
      </c>
      <c r="AA427" s="64" t="str">
        <f t="shared" si="364"/>
        <v>Y</v>
      </c>
      <c r="AB427" s="81" t="str">
        <f t="shared" si="365"/>
        <v>0</v>
      </c>
      <c r="AC427" s="81">
        <f t="shared" si="366"/>
        <v>24</v>
      </c>
      <c r="AD427" s="85">
        <f t="shared" si="367"/>
        <v>-112</v>
      </c>
      <c r="AE427" s="64" t="str">
        <f t="shared" si="368"/>
        <v>Y</v>
      </c>
      <c r="AF427" s="87">
        <f t="shared" si="369"/>
        <v>54</v>
      </c>
      <c r="AG427" s="93" t="str">
        <f t="shared" si="370"/>
        <v>L</v>
      </c>
      <c r="AH427" s="64" t="str">
        <f t="shared" si="371"/>
        <v>3/4</v>
      </c>
      <c r="AI427" s="64">
        <f t="shared" si="372"/>
        <v>10</v>
      </c>
      <c r="AJ427" s="82">
        <f t="shared" si="373"/>
        <v>8</v>
      </c>
      <c r="AK427" s="82">
        <f t="shared" si="374"/>
        <v>0</v>
      </c>
      <c r="AL427" s="83">
        <f t="shared" si="375"/>
        <v>-18</v>
      </c>
      <c r="AM427" s="64" t="str">
        <f t="shared" si="376"/>
        <v>Y</v>
      </c>
      <c r="AN427" s="81">
        <f t="shared" si="377"/>
        <v>8</v>
      </c>
      <c r="AO427" s="81">
        <f t="shared" si="378"/>
        <v>0</v>
      </c>
      <c r="AP427" s="85">
        <f t="shared" si="379"/>
        <v>-302</v>
      </c>
      <c r="AQ427" s="64" t="str">
        <f t="shared" si="380"/>
        <v>Y</v>
      </c>
      <c r="AR427" s="87">
        <f t="shared" si="381"/>
        <v>66</v>
      </c>
      <c r="AS427" s="93" t="str">
        <f t="shared" si="382"/>
        <v>W</v>
      </c>
      <c r="AT427" s="64" t="str">
        <f t="shared" si="383"/>
        <v>1/6</v>
      </c>
      <c r="AU427" s="64">
        <f t="shared" si="384"/>
        <v>1</v>
      </c>
      <c r="AV427" s="82">
        <f t="shared" si="385"/>
        <v>2</v>
      </c>
      <c r="AW427" s="82">
        <f t="shared" si="386"/>
        <v>6</v>
      </c>
      <c r="AX427" s="83">
        <f t="shared" si="387"/>
        <v>50</v>
      </c>
      <c r="AY427" s="64" t="str">
        <f t="shared" si="388"/>
        <v>N</v>
      </c>
      <c r="AZ427" s="81">
        <f t="shared" si="389"/>
        <v>8</v>
      </c>
      <c r="BA427" s="81">
        <f t="shared" si="390"/>
        <v>24</v>
      </c>
      <c r="BB427" s="85">
        <f t="shared" si="391"/>
        <v>4</v>
      </c>
      <c r="BC427" s="64" t="str">
        <f t="shared" si="392"/>
        <v>Y</v>
      </c>
      <c r="BD427" s="87">
        <f t="shared" si="393"/>
        <v>52</v>
      </c>
    </row>
    <row r="428" spans="1:56">
      <c r="A428" s="197">
        <f t="shared" si="395"/>
        <v>418</v>
      </c>
      <c r="B428" s="198">
        <f>Data!B428</f>
        <v>33</v>
      </c>
      <c r="D428" s="73">
        <f t="shared" si="394"/>
        <v>6</v>
      </c>
      <c r="F428" s="86">
        <f t="shared" si="396"/>
        <v>4</v>
      </c>
      <c r="G428" s="86" t="str">
        <f t="shared" si="344"/>
        <v xml:space="preserve"> </v>
      </c>
      <c r="H428" s="64" t="str">
        <f t="shared" si="345"/>
        <v>N</v>
      </c>
      <c r="I428" s="64" t="str">
        <f t="shared" si="346"/>
        <v xml:space="preserve"> </v>
      </c>
      <c r="J428" s="64" t="str">
        <f t="shared" si="347"/>
        <v xml:space="preserve"> </v>
      </c>
      <c r="K428" s="82" t="str">
        <f t="shared" si="348"/>
        <v>0</v>
      </c>
      <c r="L428" s="82">
        <f t="shared" si="349"/>
        <v>0</v>
      </c>
      <c r="M428" s="83">
        <f t="shared" si="350"/>
        <v>76</v>
      </c>
      <c r="N428" s="64" t="str">
        <f t="shared" si="351"/>
        <v>N</v>
      </c>
      <c r="O428" s="81" t="str">
        <f t="shared" si="352"/>
        <v>0</v>
      </c>
      <c r="P428" s="81">
        <f t="shared" si="353"/>
        <v>0</v>
      </c>
      <c r="Q428" s="85">
        <f t="shared" si="354"/>
        <v>14</v>
      </c>
      <c r="R428" s="64" t="str">
        <f t="shared" si="355"/>
        <v>N</v>
      </c>
      <c r="S428" s="87">
        <f t="shared" si="356"/>
        <v>56</v>
      </c>
      <c r="T428" s="86" t="str">
        <f t="shared" si="357"/>
        <v xml:space="preserve"> </v>
      </c>
      <c r="U428" s="64" t="str">
        <f t="shared" si="358"/>
        <v>N</v>
      </c>
      <c r="V428" s="64" t="str">
        <f t="shared" si="359"/>
        <v xml:space="preserve"> </v>
      </c>
      <c r="W428" s="64" t="str">
        <f t="shared" si="360"/>
        <v xml:space="preserve"> </v>
      </c>
      <c r="X428" s="82" t="str">
        <f t="shared" si="361"/>
        <v>0</v>
      </c>
      <c r="Y428" s="82">
        <f t="shared" si="362"/>
        <v>0</v>
      </c>
      <c r="Z428" s="83">
        <f t="shared" si="363"/>
        <v>-112</v>
      </c>
      <c r="AA428" s="64" t="str">
        <f t="shared" si="364"/>
        <v>Y</v>
      </c>
      <c r="AB428" s="81" t="str">
        <f t="shared" si="365"/>
        <v>0</v>
      </c>
      <c r="AC428" s="81">
        <f t="shared" si="366"/>
        <v>0</v>
      </c>
      <c r="AD428" s="85">
        <f t="shared" si="367"/>
        <v>-112</v>
      </c>
      <c r="AE428" s="64" t="str">
        <f t="shared" si="368"/>
        <v>Y</v>
      </c>
      <c r="AF428" s="87">
        <f t="shared" si="369"/>
        <v>54</v>
      </c>
      <c r="AG428" s="93" t="str">
        <f t="shared" si="370"/>
        <v>W</v>
      </c>
      <c r="AH428" s="64" t="str">
        <f t="shared" si="371"/>
        <v>1/6</v>
      </c>
      <c r="AI428" s="64">
        <f t="shared" si="372"/>
        <v>1</v>
      </c>
      <c r="AJ428" s="82">
        <f t="shared" si="373"/>
        <v>8</v>
      </c>
      <c r="AK428" s="82">
        <f t="shared" si="374"/>
        <v>24</v>
      </c>
      <c r="AL428" s="83">
        <f t="shared" si="375"/>
        <v>-2</v>
      </c>
      <c r="AM428" s="64" t="str">
        <f t="shared" si="376"/>
        <v>Y</v>
      </c>
      <c r="AN428" s="81">
        <f t="shared" si="377"/>
        <v>8</v>
      </c>
      <c r="AO428" s="81">
        <f t="shared" si="378"/>
        <v>24</v>
      </c>
      <c r="AP428" s="85">
        <f t="shared" si="379"/>
        <v>-286</v>
      </c>
      <c r="AQ428" s="64" t="str">
        <f t="shared" si="380"/>
        <v>Y</v>
      </c>
      <c r="AR428" s="87">
        <f t="shared" si="381"/>
        <v>66</v>
      </c>
      <c r="AS428" s="93" t="str">
        <f t="shared" si="382"/>
        <v>L</v>
      </c>
      <c r="AT428" s="64" t="str">
        <f t="shared" si="383"/>
        <v>2/5</v>
      </c>
      <c r="AU428" s="64">
        <f t="shared" si="384"/>
        <v>2</v>
      </c>
      <c r="AV428" s="82">
        <f t="shared" si="385"/>
        <v>2</v>
      </c>
      <c r="AW428" s="82">
        <f t="shared" si="386"/>
        <v>0</v>
      </c>
      <c r="AX428" s="83">
        <f t="shared" si="387"/>
        <v>48</v>
      </c>
      <c r="AY428" s="64" t="str">
        <f t="shared" si="388"/>
        <v>N</v>
      </c>
      <c r="AZ428" s="81">
        <f t="shared" si="389"/>
        <v>8</v>
      </c>
      <c r="BA428" s="81">
        <f t="shared" si="390"/>
        <v>0</v>
      </c>
      <c r="BB428" s="85">
        <f t="shared" si="391"/>
        <v>-4</v>
      </c>
      <c r="BC428" s="64" t="str">
        <f t="shared" si="392"/>
        <v>Y</v>
      </c>
      <c r="BD428" s="87">
        <f t="shared" si="393"/>
        <v>52</v>
      </c>
    </row>
    <row r="429" spans="1:56">
      <c r="A429" s="197">
        <f t="shared" si="395"/>
        <v>419</v>
      </c>
      <c r="B429" s="198">
        <f>Data!B429</f>
        <v>14</v>
      </c>
      <c r="D429" s="73">
        <f t="shared" si="394"/>
        <v>3</v>
      </c>
      <c r="F429" s="86">
        <f t="shared" si="396"/>
        <v>5</v>
      </c>
      <c r="G429" s="86" t="str">
        <f t="shared" si="344"/>
        <v xml:space="preserve"> </v>
      </c>
      <c r="H429" s="64" t="str">
        <f t="shared" si="345"/>
        <v>N</v>
      </c>
      <c r="I429" s="64" t="str">
        <f t="shared" si="346"/>
        <v xml:space="preserve"> </v>
      </c>
      <c r="J429" s="64" t="str">
        <f t="shared" si="347"/>
        <v xml:space="preserve"> </v>
      </c>
      <c r="K429" s="82" t="str">
        <f t="shared" si="348"/>
        <v>0</v>
      </c>
      <c r="L429" s="82">
        <f t="shared" si="349"/>
        <v>0</v>
      </c>
      <c r="M429" s="83">
        <f t="shared" si="350"/>
        <v>76</v>
      </c>
      <c r="N429" s="64" t="str">
        <f t="shared" si="351"/>
        <v>N</v>
      </c>
      <c r="O429" s="81" t="str">
        <f t="shared" si="352"/>
        <v>0</v>
      </c>
      <c r="P429" s="81">
        <f t="shared" si="353"/>
        <v>0</v>
      </c>
      <c r="Q429" s="85">
        <f t="shared" si="354"/>
        <v>14</v>
      </c>
      <c r="R429" s="64" t="str">
        <f t="shared" si="355"/>
        <v>N</v>
      </c>
      <c r="S429" s="87">
        <f t="shared" si="356"/>
        <v>56</v>
      </c>
      <c r="T429" s="86" t="str">
        <f t="shared" si="357"/>
        <v xml:space="preserve"> </v>
      </c>
      <c r="U429" s="64" t="str">
        <f t="shared" si="358"/>
        <v>N</v>
      </c>
      <c r="V429" s="64" t="str">
        <f t="shared" si="359"/>
        <v xml:space="preserve"> </v>
      </c>
      <c r="W429" s="64" t="str">
        <f t="shared" si="360"/>
        <v xml:space="preserve"> </v>
      </c>
      <c r="X429" s="82" t="str">
        <f t="shared" si="361"/>
        <v>0</v>
      </c>
      <c r="Y429" s="82">
        <f t="shared" si="362"/>
        <v>0</v>
      </c>
      <c r="Z429" s="83">
        <f t="shared" si="363"/>
        <v>-112</v>
      </c>
      <c r="AA429" s="64" t="str">
        <f t="shared" si="364"/>
        <v>Y</v>
      </c>
      <c r="AB429" s="81" t="str">
        <f t="shared" si="365"/>
        <v>0</v>
      </c>
      <c r="AC429" s="81">
        <f t="shared" si="366"/>
        <v>0</v>
      </c>
      <c r="AD429" s="85">
        <f t="shared" si="367"/>
        <v>-112</v>
      </c>
      <c r="AE429" s="64" t="str">
        <f t="shared" si="368"/>
        <v>Y</v>
      </c>
      <c r="AF429" s="87">
        <f t="shared" si="369"/>
        <v>54</v>
      </c>
      <c r="AG429" s="93" t="str">
        <f t="shared" si="370"/>
        <v>W</v>
      </c>
      <c r="AH429" s="64" t="str">
        <f t="shared" si="371"/>
        <v>1/6</v>
      </c>
      <c r="AI429" s="64">
        <f t="shared" si="372"/>
        <v>1</v>
      </c>
      <c r="AJ429" s="82">
        <f t="shared" si="373"/>
        <v>8</v>
      </c>
      <c r="AK429" s="82">
        <f t="shared" si="374"/>
        <v>24</v>
      </c>
      <c r="AL429" s="83">
        <f t="shared" si="375"/>
        <v>14</v>
      </c>
      <c r="AM429" s="64" t="str">
        <f t="shared" si="376"/>
        <v>N</v>
      </c>
      <c r="AN429" s="81">
        <f t="shared" si="377"/>
        <v>8</v>
      </c>
      <c r="AO429" s="81">
        <f t="shared" si="378"/>
        <v>24</v>
      </c>
      <c r="AP429" s="85">
        <f t="shared" si="379"/>
        <v>-270</v>
      </c>
      <c r="AQ429" s="64" t="str">
        <f t="shared" si="380"/>
        <v>Y</v>
      </c>
      <c r="AR429" s="87">
        <f t="shared" si="381"/>
        <v>66</v>
      </c>
      <c r="AS429" s="93" t="str">
        <f t="shared" si="382"/>
        <v>L</v>
      </c>
      <c r="AT429" s="64" t="str">
        <f t="shared" si="383"/>
        <v>3/4</v>
      </c>
      <c r="AU429" s="64">
        <f t="shared" si="384"/>
        <v>3</v>
      </c>
      <c r="AV429" s="82">
        <f t="shared" si="385"/>
        <v>4</v>
      </c>
      <c r="AW429" s="82">
        <f t="shared" si="386"/>
        <v>0</v>
      </c>
      <c r="AX429" s="83">
        <f t="shared" si="387"/>
        <v>44</v>
      </c>
      <c r="AY429" s="64" t="str">
        <f t="shared" si="388"/>
        <v>N</v>
      </c>
      <c r="AZ429" s="81">
        <f t="shared" si="389"/>
        <v>8</v>
      </c>
      <c r="BA429" s="81">
        <f t="shared" si="390"/>
        <v>0</v>
      </c>
      <c r="BB429" s="85">
        <f t="shared" si="391"/>
        <v>-12</v>
      </c>
      <c r="BC429" s="64" t="str">
        <f t="shared" si="392"/>
        <v>Y</v>
      </c>
      <c r="BD429" s="87">
        <f t="shared" si="393"/>
        <v>52</v>
      </c>
    </row>
    <row r="430" spans="1:56">
      <c r="A430" s="197">
        <f t="shared" si="395"/>
        <v>420</v>
      </c>
      <c r="B430" s="198">
        <f>Data!B430</f>
        <v>16</v>
      </c>
      <c r="D430" s="73">
        <f t="shared" si="394"/>
        <v>3</v>
      </c>
      <c r="F430" s="86">
        <f t="shared" si="396"/>
        <v>6</v>
      </c>
      <c r="G430" s="86" t="str">
        <f t="shared" si="344"/>
        <v xml:space="preserve"> </v>
      </c>
      <c r="H430" s="64" t="str">
        <f t="shared" si="345"/>
        <v>N</v>
      </c>
      <c r="I430" s="64" t="str">
        <f t="shared" si="346"/>
        <v xml:space="preserve"> </v>
      </c>
      <c r="J430" s="64" t="str">
        <f t="shared" si="347"/>
        <v xml:space="preserve"> </v>
      </c>
      <c r="K430" s="82" t="str">
        <f t="shared" si="348"/>
        <v>0</v>
      </c>
      <c r="L430" s="82">
        <f t="shared" si="349"/>
        <v>0</v>
      </c>
      <c r="M430" s="83">
        <f t="shared" si="350"/>
        <v>76</v>
      </c>
      <c r="N430" s="64" t="str">
        <f t="shared" si="351"/>
        <v>N</v>
      </c>
      <c r="O430" s="81" t="str">
        <f t="shared" si="352"/>
        <v>0</v>
      </c>
      <c r="P430" s="81">
        <f t="shared" si="353"/>
        <v>0</v>
      </c>
      <c r="Q430" s="85">
        <f t="shared" si="354"/>
        <v>14</v>
      </c>
      <c r="R430" s="64" t="str">
        <f t="shared" si="355"/>
        <v>N</v>
      </c>
      <c r="S430" s="87">
        <f t="shared" si="356"/>
        <v>56</v>
      </c>
      <c r="T430" s="86" t="str">
        <f t="shared" si="357"/>
        <v xml:space="preserve"> </v>
      </c>
      <c r="U430" s="64" t="str">
        <f t="shared" si="358"/>
        <v>N</v>
      </c>
      <c r="V430" s="64" t="str">
        <f t="shared" si="359"/>
        <v xml:space="preserve"> </v>
      </c>
      <c r="W430" s="64" t="str">
        <f t="shared" si="360"/>
        <v xml:space="preserve"> </v>
      </c>
      <c r="X430" s="82" t="str">
        <f t="shared" si="361"/>
        <v>0</v>
      </c>
      <c r="Y430" s="82">
        <f t="shared" si="362"/>
        <v>0</v>
      </c>
      <c r="Z430" s="83">
        <f t="shared" si="363"/>
        <v>-112</v>
      </c>
      <c r="AA430" s="64" t="str">
        <f t="shared" si="364"/>
        <v>Y</v>
      </c>
      <c r="AB430" s="81" t="str">
        <f t="shared" si="365"/>
        <v>0</v>
      </c>
      <c r="AC430" s="81">
        <f t="shared" si="366"/>
        <v>0</v>
      </c>
      <c r="AD430" s="85">
        <f t="shared" si="367"/>
        <v>-112</v>
      </c>
      <c r="AE430" s="64" t="str">
        <f t="shared" si="368"/>
        <v>Y</v>
      </c>
      <c r="AF430" s="87">
        <f t="shared" si="369"/>
        <v>54</v>
      </c>
      <c r="AG430" s="93" t="str">
        <f t="shared" si="370"/>
        <v>L</v>
      </c>
      <c r="AH430" s="64" t="str">
        <f t="shared" si="371"/>
        <v>2/5</v>
      </c>
      <c r="AI430" s="64">
        <f t="shared" si="372"/>
        <v>2</v>
      </c>
      <c r="AJ430" s="82">
        <f t="shared" si="373"/>
        <v>2</v>
      </c>
      <c r="AK430" s="82">
        <f t="shared" si="374"/>
        <v>0</v>
      </c>
      <c r="AL430" s="83">
        <f t="shared" si="375"/>
        <v>12</v>
      </c>
      <c r="AM430" s="64" t="str">
        <f t="shared" si="376"/>
        <v>N</v>
      </c>
      <c r="AN430" s="81">
        <f t="shared" si="377"/>
        <v>8</v>
      </c>
      <c r="AO430" s="81">
        <f t="shared" si="378"/>
        <v>0</v>
      </c>
      <c r="AP430" s="85">
        <f t="shared" si="379"/>
        <v>-278</v>
      </c>
      <c r="AQ430" s="64" t="str">
        <f t="shared" si="380"/>
        <v>Y</v>
      </c>
      <c r="AR430" s="87">
        <f t="shared" si="381"/>
        <v>66</v>
      </c>
      <c r="AS430" s="93" t="str">
        <f t="shared" si="382"/>
        <v>W</v>
      </c>
      <c r="AT430" s="64" t="str">
        <f t="shared" si="383"/>
        <v>1/6</v>
      </c>
      <c r="AU430" s="64">
        <f t="shared" si="384"/>
        <v>1</v>
      </c>
      <c r="AV430" s="82">
        <f t="shared" si="385"/>
        <v>2</v>
      </c>
      <c r="AW430" s="82">
        <f t="shared" si="386"/>
        <v>12</v>
      </c>
      <c r="AX430" s="83">
        <f t="shared" si="387"/>
        <v>54</v>
      </c>
      <c r="AY430" s="64" t="str">
        <f t="shared" si="388"/>
        <v>N</v>
      </c>
      <c r="AZ430" s="81">
        <f t="shared" si="389"/>
        <v>8</v>
      </c>
      <c r="BA430" s="81">
        <f t="shared" si="390"/>
        <v>24</v>
      </c>
      <c r="BB430" s="85">
        <f t="shared" si="391"/>
        <v>4</v>
      </c>
      <c r="BC430" s="64" t="str">
        <f t="shared" si="392"/>
        <v>N</v>
      </c>
      <c r="BD430" s="87">
        <f t="shared" si="393"/>
        <v>52</v>
      </c>
    </row>
    <row r="431" spans="1:56">
      <c r="A431" s="197">
        <f t="shared" si="395"/>
        <v>421</v>
      </c>
      <c r="B431" s="198">
        <f>Data!B431</f>
        <v>29</v>
      </c>
      <c r="D431" s="73">
        <f t="shared" si="394"/>
        <v>5</v>
      </c>
      <c r="F431" s="86">
        <f t="shared" si="396"/>
        <v>1</v>
      </c>
      <c r="G431" s="86" t="str">
        <f t="shared" si="344"/>
        <v xml:space="preserve"> </v>
      </c>
      <c r="H431" s="64" t="str">
        <f t="shared" si="345"/>
        <v>Y</v>
      </c>
      <c r="I431" s="64" t="str">
        <f t="shared" si="346"/>
        <v>1/6</v>
      </c>
      <c r="J431" s="64">
        <f t="shared" si="347"/>
        <v>1</v>
      </c>
      <c r="K431" s="82">
        <f t="shared" si="348"/>
        <v>2</v>
      </c>
      <c r="L431" s="82">
        <f t="shared" si="349"/>
        <v>0</v>
      </c>
      <c r="M431" s="83">
        <f t="shared" si="350"/>
        <v>74</v>
      </c>
      <c r="N431" s="64" t="str">
        <f t="shared" si="351"/>
        <v>N</v>
      </c>
      <c r="O431" s="81">
        <f t="shared" si="352"/>
        <v>2</v>
      </c>
      <c r="P431" s="81">
        <f t="shared" si="353"/>
        <v>0</v>
      </c>
      <c r="Q431" s="85">
        <f t="shared" si="354"/>
        <v>12</v>
      </c>
      <c r="R431" s="64" t="str">
        <f t="shared" si="355"/>
        <v>N</v>
      </c>
      <c r="S431" s="87">
        <f t="shared" si="356"/>
        <v>56</v>
      </c>
      <c r="T431" s="86" t="str">
        <f t="shared" si="357"/>
        <v xml:space="preserve"> </v>
      </c>
      <c r="U431" s="64" t="str">
        <f t="shared" si="358"/>
        <v>Y</v>
      </c>
      <c r="V431" s="64" t="str">
        <f t="shared" si="359"/>
        <v>1/6</v>
      </c>
      <c r="W431" s="64">
        <f t="shared" si="360"/>
        <v>1</v>
      </c>
      <c r="X431" s="82">
        <f t="shared" si="361"/>
        <v>8</v>
      </c>
      <c r="Y431" s="82">
        <f t="shared" si="362"/>
        <v>0</v>
      </c>
      <c r="Z431" s="83">
        <f t="shared" si="363"/>
        <v>-120</v>
      </c>
      <c r="AA431" s="64" t="str">
        <f t="shared" si="364"/>
        <v>Y</v>
      </c>
      <c r="AB431" s="81">
        <f t="shared" si="365"/>
        <v>8</v>
      </c>
      <c r="AC431" s="81">
        <f t="shared" si="366"/>
        <v>0</v>
      </c>
      <c r="AD431" s="85">
        <f t="shared" si="367"/>
        <v>-120</v>
      </c>
      <c r="AE431" s="64" t="str">
        <f t="shared" si="368"/>
        <v>Y</v>
      </c>
      <c r="AF431" s="87">
        <f t="shared" si="369"/>
        <v>54</v>
      </c>
      <c r="AG431" s="93" t="str">
        <f t="shared" si="370"/>
        <v>L</v>
      </c>
      <c r="AH431" s="64" t="str">
        <f t="shared" si="371"/>
        <v>3/4</v>
      </c>
      <c r="AI431" s="64">
        <f t="shared" si="372"/>
        <v>3</v>
      </c>
      <c r="AJ431" s="82">
        <f t="shared" si="373"/>
        <v>4</v>
      </c>
      <c r="AK431" s="82">
        <f t="shared" si="374"/>
        <v>0</v>
      </c>
      <c r="AL431" s="83">
        <f t="shared" si="375"/>
        <v>8</v>
      </c>
      <c r="AM431" s="64" t="str">
        <f t="shared" si="376"/>
        <v>N</v>
      </c>
      <c r="AN431" s="81">
        <f t="shared" si="377"/>
        <v>8</v>
      </c>
      <c r="AO431" s="81">
        <f t="shared" si="378"/>
        <v>0</v>
      </c>
      <c r="AP431" s="85">
        <f t="shared" si="379"/>
        <v>-286</v>
      </c>
      <c r="AQ431" s="64" t="str">
        <f t="shared" si="380"/>
        <v>Y</v>
      </c>
      <c r="AR431" s="87">
        <f t="shared" si="381"/>
        <v>66</v>
      </c>
      <c r="AS431" s="93" t="str">
        <f t="shared" si="382"/>
        <v>L</v>
      </c>
      <c r="AT431" s="64" t="str">
        <f t="shared" si="383"/>
        <v>2/5</v>
      </c>
      <c r="AU431" s="64">
        <f t="shared" si="384"/>
        <v>2</v>
      </c>
      <c r="AV431" s="82">
        <f t="shared" si="385"/>
        <v>2</v>
      </c>
      <c r="AW431" s="82">
        <f t="shared" si="386"/>
        <v>0</v>
      </c>
      <c r="AX431" s="83">
        <f t="shared" si="387"/>
        <v>52</v>
      </c>
      <c r="AY431" s="64" t="str">
        <f t="shared" si="388"/>
        <v>N</v>
      </c>
      <c r="AZ431" s="81">
        <f t="shared" si="389"/>
        <v>2</v>
      </c>
      <c r="BA431" s="81">
        <f t="shared" si="390"/>
        <v>0</v>
      </c>
      <c r="BB431" s="85">
        <f t="shared" si="391"/>
        <v>2</v>
      </c>
      <c r="BC431" s="64" t="str">
        <f t="shared" si="392"/>
        <v>N</v>
      </c>
      <c r="BD431" s="87">
        <f t="shared" si="393"/>
        <v>52</v>
      </c>
    </row>
    <row r="432" spans="1:56">
      <c r="A432" s="197">
        <f t="shared" si="395"/>
        <v>422</v>
      </c>
      <c r="B432" s="198">
        <f>Data!B432</f>
        <v>33</v>
      </c>
      <c r="D432" s="73">
        <f t="shared" si="394"/>
        <v>6</v>
      </c>
      <c r="F432" s="86">
        <f t="shared" si="396"/>
        <v>2</v>
      </c>
      <c r="G432" s="86" t="str">
        <f t="shared" si="344"/>
        <v>L</v>
      </c>
      <c r="H432" s="64" t="str">
        <f t="shared" si="345"/>
        <v>Y</v>
      </c>
      <c r="I432" s="64" t="str">
        <f t="shared" si="346"/>
        <v>2/5</v>
      </c>
      <c r="J432" s="64">
        <f t="shared" si="347"/>
        <v>2</v>
      </c>
      <c r="K432" s="82">
        <f t="shared" si="348"/>
        <v>2</v>
      </c>
      <c r="L432" s="82">
        <f t="shared" si="349"/>
        <v>0</v>
      </c>
      <c r="M432" s="83">
        <f t="shared" si="350"/>
        <v>72</v>
      </c>
      <c r="N432" s="64" t="str">
        <f t="shared" si="351"/>
        <v>N</v>
      </c>
      <c r="O432" s="81">
        <f t="shared" si="352"/>
        <v>2</v>
      </c>
      <c r="P432" s="81">
        <f t="shared" si="353"/>
        <v>0</v>
      </c>
      <c r="Q432" s="85">
        <f t="shared" si="354"/>
        <v>10</v>
      </c>
      <c r="R432" s="64" t="str">
        <f t="shared" si="355"/>
        <v>N</v>
      </c>
      <c r="S432" s="87">
        <f t="shared" si="356"/>
        <v>56</v>
      </c>
      <c r="T432" s="86" t="str">
        <f t="shared" si="357"/>
        <v>L</v>
      </c>
      <c r="U432" s="64" t="str">
        <f t="shared" si="358"/>
        <v>Y</v>
      </c>
      <c r="V432" s="64" t="str">
        <f t="shared" si="359"/>
        <v>2/5</v>
      </c>
      <c r="W432" s="64">
        <f t="shared" si="360"/>
        <v>2</v>
      </c>
      <c r="X432" s="82">
        <f t="shared" si="361"/>
        <v>8</v>
      </c>
      <c r="Y432" s="82">
        <f t="shared" si="362"/>
        <v>0</v>
      </c>
      <c r="Z432" s="83">
        <f t="shared" si="363"/>
        <v>-128</v>
      </c>
      <c r="AA432" s="64" t="str">
        <f t="shared" si="364"/>
        <v>Y</v>
      </c>
      <c r="AB432" s="81">
        <f t="shared" si="365"/>
        <v>8</v>
      </c>
      <c r="AC432" s="81">
        <f t="shared" si="366"/>
        <v>0</v>
      </c>
      <c r="AD432" s="85">
        <f t="shared" si="367"/>
        <v>-128</v>
      </c>
      <c r="AE432" s="64" t="str">
        <f t="shared" si="368"/>
        <v>Y</v>
      </c>
      <c r="AF432" s="87">
        <f t="shared" si="369"/>
        <v>54</v>
      </c>
      <c r="AG432" s="93" t="str">
        <f t="shared" si="370"/>
        <v>L</v>
      </c>
      <c r="AH432" s="64" t="str">
        <f t="shared" si="371"/>
        <v>3/4</v>
      </c>
      <c r="AI432" s="64">
        <f t="shared" si="372"/>
        <v>4</v>
      </c>
      <c r="AJ432" s="82">
        <f t="shared" si="373"/>
        <v>6</v>
      </c>
      <c r="AK432" s="82">
        <f t="shared" si="374"/>
        <v>0</v>
      </c>
      <c r="AL432" s="83">
        <f t="shared" si="375"/>
        <v>2</v>
      </c>
      <c r="AM432" s="64" t="str">
        <f t="shared" si="376"/>
        <v>N</v>
      </c>
      <c r="AN432" s="81">
        <f t="shared" si="377"/>
        <v>8</v>
      </c>
      <c r="AO432" s="81">
        <f t="shared" si="378"/>
        <v>0</v>
      </c>
      <c r="AP432" s="85">
        <f t="shared" si="379"/>
        <v>-294</v>
      </c>
      <c r="AQ432" s="64" t="str">
        <f t="shared" si="380"/>
        <v>Y</v>
      </c>
      <c r="AR432" s="87">
        <f t="shared" si="381"/>
        <v>66</v>
      </c>
      <c r="AS432" s="93" t="str">
        <f t="shared" si="382"/>
        <v>W</v>
      </c>
      <c r="AT432" s="64" t="str">
        <f t="shared" si="383"/>
        <v>1/6</v>
      </c>
      <c r="AU432" s="64">
        <f t="shared" si="384"/>
        <v>1</v>
      </c>
      <c r="AV432" s="82">
        <f t="shared" si="385"/>
        <v>2</v>
      </c>
      <c r="AW432" s="82">
        <f t="shared" si="386"/>
        <v>6</v>
      </c>
      <c r="AX432" s="83">
        <f t="shared" si="387"/>
        <v>56</v>
      </c>
      <c r="AY432" s="64" t="str">
        <f t="shared" si="388"/>
        <v>N</v>
      </c>
      <c r="AZ432" s="81">
        <f t="shared" si="389"/>
        <v>2</v>
      </c>
      <c r="BA432" s="81">
        <f t="shared" si="390"/>
        <v>6</v>
      </c>
      <c r="BB432" s="85">
        <f t="shared" si="391"/>
        <v>6</v>
      </c>
      <c r="BC432" s="64" t="str">
        <f t="shared" si="392"/>
        <v>N</v>
      </c>
      <c r="BD432" s="87">
        <f t="shared" si="393"/>
        <v>52</v>
      </c>
    </row>
    <row r="433" spans="1:56">
      <c r="A433" s="197">
        <f t="shared" si="395"/>
        <v>423</v>
      </c>
      <c r="B433" s="198">
        <f>Data!B433</f>
        <v>8</v>
      </c>
      <c r="D433" s="73">
        <f t="shared" si="394"/>
        <v>2</v>
      </c>
      <c r="F433" s="86">
        <f t="shared" si="396"/>
        <v>3</v>
      </c>
      <c r="G433" s="86" t="str">
        <f t="shared" si="344"/>
        <v>L</v>
      </c>
      <c r="H433" s="64" t="str">
        <f t="shared" si="345"/>
        <v>Y</v>
      </c>
      <c r="I433" s="64" t="str">
        <f t="shared" si="346"/>
        <v>3/4</v>
      </c>
      <c r="J433" s="64">
        <f t="shared" si="347"/>
        <v>3</v>
      </c>
      <c r="K433" s="82">
        <f t="shared" si="348"/>
        <v>4</v>
      </c>
      <c r="L433" s="82">
        <f t="shared" si="349"/>
        <v>0</v>
      </c>
      <c r="M433" s="83">
        <f t="shared" si="350"/>
        <v>68</v>
      </c>
      <c r="N433" s="64" t="str">
        <f t="shared" si="351"/>
        <v>N</v>
      </c>
      <c r="O433" s="81">
        <f t="shared" si="352"/>
        <v>4</v>
      </c>
      <c r="P433" s="81">
        <f t="shared" si="353"/>
        <v>0</v>
      </c>
      <c r="Q433" s="85">
        <f t="shared" si="354"/>
        <v>6</v>
      </c>
      <c r="R433" s="64" t="str">
        <f t="shared" si="355"/>
        <v>N</v>
      </c>
      <c r="S433" s="87">
        <f t="shared" si="356"/>
        <v>56</v>
      </c>
      <c r="T433" s="86" t="str">
        <f t="shared" si="357"/>
        <v>L</v>
      </c>
      <c r="U433" s="64" t="str">
        <f t="shared" si="358"/>
        <v>Y</v>
      </c>
      <c r="V433" s="64" t="str">
        <f t="shared" si="359"/>
        <v>3/4</v>
      </c>
      <c r="W433" s="64">
        <f t="shared" si="360"/>
        <v>3</v>
      </c>
      <c r="X433" s="82">
        <f t="shared" si="361"/>
        <v>8</v>
      </c>
      <c r="Y433" s="82">
        <f t="shared" si="362"/>
        <v>0</v>
      </c>
      <c r="Z433" s="83">
        <f t="shared" si="363"/>
        <v>-136</v>
      </c>
      <c r="AA433" s="64" t="str">
        <f t="shared" si="364"/>
        <v>Y</v>
      </c>
      <c r="AB433" s="81">
        <f t="shared" si="365"/>
        <v>8</v>
      </c>
      <c r="AC433" s="81">
        <f t="shared" si="366"/>
        <v>0</v>
      </c>
      <c r="AD433" s="85">
        <f t="shared" si="367"/>
        <v>-136</v>
      </c>
      <c r="AE433" s="64" t="str">
        <f t="shared" si="368"/>
        <v>Y</v>
      </c>
      <c r="AF433" s="87">
        <f t="shared" si="369"/>
        <v>54</v>
      </c>
      <c r="AG433" s="93" t="str">
        <f t="shared" si="370"/>
        <v>L</v>
      </c>
      <c r="AH433" s="64" t="str">
        <f t="shared" si="371"/>
        <v>2/5</v>
      </c>
      <c r="AI433" s="64">
        <f t="shared" si="372"/>
        <v>5</v>
      </c>
      <c r="AJ433" s="82">
        <f t="shared" si="373"/>
        <v>8</v>
      </c>
      <c r="AK433" s="82">
        <f t="shared" si="374"/>
        <v>0</v>
      </c>
      <c r="AL433" s="83">
        <f t="shared" si="375"/>
        <v>-6</v>
      </c>
      <c r="AM433" s="64" t="str">
        <f t="shared" si="376"/>
        <v>N</v>
      </c>
      <c r="AN433" s="81">
        <f t="shared" si="377"/>
        <v>8</v>
      </c>
      <c r="AO433" s="81">
        <f t="shared" si="378"/>
        <v>0</v>
      </c>
      <c r="AP433" s="85">
        <f t="shared" si="379"/>
        <v>-302</v>
      </c>
      <c r="AQ433" s="64" t="str">
        <f t="shared" si="380"/>
        <v>Y</v>
      </c>
      <c r="AR433" s="87">
        <f t="shared" si="381"/>
        <v>66</v>
      </c>
      <c r="AS433" s="93" t="str">
        <f t="shared" si="382"/>
        <v>W</v>
      </c>
      <c r="AT433" s="64" t="str">
        <f t="shared" si="383"/>
        <v>1/6</v>
      </c>
      <c r="AU433" s="64">
        <f t="shared" si="384"/>
        <v>1</v>
      </c>
      <c r="AV433" s="82">
        <f t="shared" si="385"/>
        <v>2</v>
      </c>
      <c r="AW433" s="82">
        <f t="shared" si="386"/>
        <v>6</v>
      </c>
      <c r="AX433" s="83">
        <f t="shared" si="387"/>
        <v>60</v>
      </c>
      <c r="AY433" s="64" t="str">
        <f t="shared" si="388"/>
        <v>N</v>
      </c>
      <c r="AZ433" s="81">
        <f t="shared" si="389"/>
        <v>2</v>
      </c>
      <c r="BA433" s="81">
        <f t="shared" si="390"/>
        <v>6</v>
      </c>
      <c r="BB433" s="85">
        <f t="shared" si="391"/>
        <v>10</v>
      </c>
      <c r="BC433" s="64" t="str">
        <f t="shared" si="392"/>
        <v>N</v>
      </c>
      <c r="BD433" s="87">
        <f t="shared" si="393"/>
        <v>52</v>
      </c>
    </row>
    <row r="434" spans="1:56">
      <c r="A434" s="197">
        <f t="shared" si="395"/>
        <v>424</v>
      </c>
      <c r="B434" s="198">
        <f>Data!B434</f>
        <v>4</v>
      </c>
      <c r="D434" s="73">
        <f t="shared" si="394"/>
        <v>1</v>
      </c>
      <c r="F434" s="86">
        <f t="shared" si="396"/>
        <v>4</v>
      </c>
      <c r="G434" s="86" t="str">
        <f t="shared" si="344"/>
        <v>L</v>
      </c>
      <c r="H434" s="64" t="str">
        <f t="shared" si="345"/>
        <v>Y</v>
      </c>
      <c r="I434" s="64" t="str">
        <f t="shared" si="346"/>
        <v>4/3</v>
      </c>
      <c r="J434" s="64">
        <f t="shared" si="347"/>
        <v>4</v>
      </c>
      <c r="K434" s="82">
        <f t="shared" si="348"/>
        <v>6</v>
      </c>
      <c r="L434" s="82">
        <f t="shared" si="349"/>
        <v>0</v>
      </c>
      <c r="M434" s="83">
        <f t="shared" si="350"/>
        <v>62</v>
      </c>
      <c r="N434" s="64" t="str">
        <f t="shared" si="351"/>
        <v>N</v>
      </c>
      <c r="O434" s="81">
        <f t="shared" si="352"/>
        <v>6</v>
      </c>
      <c r="P434" s="81">
        <f t="shared" si="353"/>
        <v>0</v>
      </c>
      <c r="Q434" s="85">
        <f t="shared" si="354"/>
        <v>0</v>
      </c>
      <c r="R434" s="64" t="str">
        <f t="shared" si="355"/>
        <v>N</v>
      </c>
      <c r="S434" s="87">
        <f t="shared" si="356"/>
        <v>56</v>
      </c>
      <c r="T434" s="86" t="str">
        <f t="shared" si="357"/>
        <v>L</v>
      </c>
      <c r="U434" s="64" t="str">
        <f t="shared" si="358"/>
        <v>Y</v>
      </c>
      <c r="V434" s="64" t="str">
        <f t="shared" si="359"/>
        <v>1/6</v>
      </c>
      <c r="W434" s="64">
        <f t="shared" si="360"/>
        <v>4</v>
      </c>
      <c r="X434" s="82">
        <f t="shared" si="361"/>
        <v>8</v>
      </c>
      <c r="Y434" s="82">
        <f t="shared" si="362"/>
        <v>0</v>
      </c>
      <c r="Z434" s="83">
        <f t="shared" si="363"/>
        <v>-144</v>
      </c>
      <c r="AA434" s="64" t="str">
        <f t="shared" si="364"/>
        <v>Y</v>
      </c>
      <c r="AB434" s="81">
        <f t="shared" si="365"/>
        <v>8</v>
      </c>
      <c r="AC434" s="81">
        <f t="shared" si="366"/>
        <v>0</v>
      </c>
      <c r="AD434" s="85">
        <f t="shared" si="367"/>
        <v>-144</v>
      </c>
      <c r="AE434" s="64" t="str">
        <f t="shared" si="368"/>
        <v>Y</v>
      </c>
      <c r="AF434" s="87">
        <f t="shared" si="369"/>
        <v>54</v>
      </c>
      <c r="AG434" s="93" t="str">
        <f t="shared" si="370"/>
        <v>W</v>
      </c>
      <c r="AH434" s="64" t="str">
        <f t="shared" si="371"/>
        <v>1/6</v>
      </c>
      <c r="AI434" s="64">
        <f t="shared" si="372"/>
        <v>1</v>
      </c>
      <c r="AJ434" s="82">
        <f t="shared" si="373"/>
        <v>2</v>
      </c>
      <c r="AK434" s="82">
        <f t="shared" si="374"/>
        <v>24</v>
      </c>
      <c r="AL434" s="83">
        <f t="shared" si="375"/>
        <v>16</v>
      </c>
      <c r="AM434" s="64" t="str">
        <f t="shared" si="376"/>
        <v>N</v>
      </c>
      <c r="AN434" s="81">
        <f t="shared" si="377"/>
        <v>8</v>
      </c>
      <c r="AO434" s="81">
        <f t="shared" si="378"/>
        <v>24</v>
      </c>
      <c r="AP434" s="85">
        <f t="shared" si="379"/>
        <v>-286</v>
      </c>
      <c r="AQ434" s="64" t="str">
        <f t="shared" si="380"/>
        <v>Y</v>
      </c>
      <c r="AR434" s="87">
        <f t="shared" si="381"/>
        <v>66</v>
      </c>
      <c r="AS434" s="93" t="str">
        <f t="shared" si="382"/>
        <v>L</v>
      </c>
      <c r="AT434" s="64" t="str">
        <f t="shared" si="383"/>
        <v>2/5</v>
      </c>
      <c r="AU434" s="64">
        <f t="shared" si="384"/>
        <v>2</v>
      </c>
      <c r="AV434" s="82">
        <f t="shared" si="385"/>
        <v>2</v>
      </c>
      <c r="AW434" s="82">
        <f t="shared" si="386"/>
        <v>0</v>
      </c>
      <c r="AX434" s="83">
        <f t="shared" si="387"/>
        <v>58</v>
      </c>
      <c r="AY434" s="64" t="str">
        <f t="shared" si="388"/>
        <v>N</v>
      </c>
      <c r="AZ434" s="81">
        <f t="shared" si="389"/>
        <v>2</v>
      </c>
      <c r="BA434" s="81">
        <f t="shared" si="390"/>
        <v>0</v>
      </c>
      <c r="BB434" s="85">
        <f t="shared" si="391"/>
        <v>8</v>
      </c>
      <c r="BC434" s="64" t="str">
        <f t="shared" si="392"/>
        <v>N</v>
      </c>
      <c r="BD434" s="87">
        <f t="shared" si="393"/>
        <v>52</v>
      </c>
    </row>
    <row r="435" spans="1:56">
      <c r="A435" s="197">
        <f t="shared" si="395"/>
        <v>425</v>
      </c>
      <c r="B435" s="198">
        <f>Data!B435</f>
        <v>10</v>
      </c>
      <c r="D435" s="73">
        <f t="shared" si="394"/>
        <v>2</v>
      </c>
      <c r="F435" s="86">
        <f t="shared" si="396"/>
        <v>5</v>
      </c>
      <c r="G435" s="86" t="str">
        <f t="shared" si="344"/>
        <v>L</v>
      </c>
      <c r="H435" s="64" t="str">
        <f t="shared" si="345"/>
        <v>Y</v>
      </c>
      <c r="I435" s="64" t="str">
        <f t="shared" si="346"/>
        <v>5/2</v>
      </c>
      <c r="J435" s="64">
        <f t="shared" si="347"/>
        <v>5</v>
      </c>
      <c r="K435" s="82">
        <f t="shared" si="348"/>
        <v>8</v>
      </c>
      <c r="L435" s="82">
        <f t="shared" si="349"/>
        <v>0</v>
      </c>
      <c r="M435" s="83">
        <f t="shared" si="350"/>
        <v>54</v>
      </c>
      <c r="N435" s="64" t="str">
        <f t="shared" si="351"/>
        <v>N</v>
      </c>
      <c r="O435" s="81">
        <f t="shared" si="352"/>
        <v>8</v>
      </c>
      <c r="P435" s="81">
        <f t="shared" si="353"/>
        <v>0</v>
      </c>
      <c r="Q435" s="85">
        <f t="shared" si="354"/>
        <v>-8</v>
      </c>
      <c r="R435" s="64" t="str">
        <f t="shared" si="355"/>
        <v>N</v>
      </c>
      <c r="S435" s="87">
        <f t="shared" si="356"/>
        <v>56</v>
      </c>
      <c r="T435" s="86" t="str">
        <f t="shared" si="357"/>
        <v>W</v>
      </c>
      <c r="U435" s="64" t="str">
        <f t="shared" si="358"/>
        <v>N</v>
      </c>
      <c r="V435" s="64" t="str">
        <f t="shared" si="359"/>
        <v>2/5</v>
      </c>
      <c r="W435" s="64" t="str">
        <f t="shared" si="360"/>
        <v xml:space="preserve"> </v>
      </c>
      <c r="X435" s="82" t="str">
        <f t="shared" si="361"/>
        <v>0</v>
      </c>
      <c r="Y435" s="82">
        <f t="shared" si="362"/>
        <v>24</v>
      </c>
      <c r="Z435" s="83">
        <f t="shared" si="363"/>
        <v>-120</v>
      </c>
      <c r="AA435" s="64" t="str">
        <f t="shared" si="364"/>
        <v>Y</v>
      </c>
      <c r="AB435" s="81" t="str">
        <f t="shared" si="365"/>
        <v>0</v>
      </c>
      <c r="AC435" s="81">
        <f t="shared" si="366"/>
        <v>24</v>
      </c>
      <c r="AD435" s="85">
        <f t="shared" si="367"/>
        <v>-120</v>
      </c>
      <c r="AE435" s="64" t="str">
        <f t="shared" si="368"/>
        <v>Y</v>
      </c>
      <c r="AF435" s="87">
        <f t="shared" si="369"/>
        <v>54</v>
      </c>
      <c r="AG435" s="93" t="str">
        <f t="shared" si="370"/>
        <v>W</v>
      </c>
      <c r="AH435" s="64" t="str">
        <f t="shared" si="371"/>
        <v>1/6</v>
      </c>
      <c r="AI435" s="64">
        <f t="shared" si="372"/>
        <v>1</v>
      </c>
      <c r="AJ435" s="82">
        <f t="shared" si="373"/>
        <v>2</v>
      </c>
      <c r="AK435" s="82">
        <f t="shared" si="374"/>
        <v>6</v>
      </c>
      <c r="AL435" s="83">
        <f t="shared" si="375"/>
        <v>20</v>
      </c>
      <c r="AM435" s="64" t="str">
        <f t="shared" si="376"/>
        <v>N</v>
      </c>
      <c r="AN435" s="81">
        <f t="shared" si="377"/>
        <v>8</v>
      </c>
      <c r="AO435" s="81">
        <f t="shared" si="378"/>
        <v>24</v>
      </c>
      <c r="AP435" s="85">
        <f t="shared" si="379"/>
        <v>-270</v>
      </c>
      <c r="AQ435" s="64" t="str">
        <f t="shared" si="380"/>
        <v>Y</v>
      </c>
      <c r="AR435" s="87">
        <f t="shared" si="381"/>
        <v>66</v>
      </c>
      <c r="AS435" s="93" t="str">
        <f t="shared" si="382"/>
        <v>L</v>
      </c>
      <c r="AT435" s="64" t="str">
        <f t="shared" si="383"/>
        <v>3/4</v>
      </c>
      <c r="AU435" s="64">
        <f t="shared" si="384"/>
        <v>3</v>
      </c>
      <c r="AV435" s="82">
        <f t="shared" si="385"/>
        <v>4</v>
      </c>
      <c r="AW435" s="82">
        <f t="shared" si="386"/>
        <v>0</v>
      </c>
      <c r="AX435" s="83">
        <f t="shared" si="387"/>
        <v>54</v>
      </c>
      <c r="AY435" s="64" t="str">
        <f t="shared" si="388"/>
        <v>N</v>
      </c>
      <c r="AZ435" s="81">
        <f t="shared" si="389"/>
        <v>4</v>
      </c>
      <c r="BA435" s="81">
        <f t="shared" si="390"/>
        <v>0</v>
      </c>
      <c r="BB435" s="85">
        <f t="shared" si="391"/>
        <v>4</v>
      </c>
      <c r="BC435" s="64" t="str">
        <f t="shared" si="392"/>
        <v>N</v>
      </c>
      <c r="BD435" s="87">
        <f t="shared" si="393"/>
        <v>52</v>
      </c>
    </row>
    <row r="436" spans="1:56">
      <c r="A436" s="197">
        <f t="shared" si="395"/>
        <v>426</v>
      </c>
      <c r="B436" s="198">
        <f>Data!B436</f>
        <v>8</v>
      </c>
      <c r="D436" s="73">
        <f t="shared" si="394"/>
        <v>2</v>
      </c>
      <c r="F436" s="86">
        <f t="shared" si="396"/>
        <v>6</v>
      </c>
      <c r="G436" s="86" t="str">
        <f t="shared" si="344"/>
        <v>W</v>
      </c>
      <c r="H436" s="64" t="str">
        <f t="shared" si="345"/>
        <v>N</v>
      </c>
      <c r="I436" s="64" t="str">
        <f t="shared" si="346"/>
        <v xml:space="preserve"> </v>
      </c>
      <c r="J436" s="64" t="str">
        <f t="shared" si="347"/>
        <v xml:space="preserve"> </v>
      </c>
      <c r="K436" s="82" t="str">
        <f t="shared" si="348"/>
        <v>0</v>
      </c>
      <c r="L436" s="82">
        <f t="shared" si="349"/>
        <v>24</v>
      </c>
      <c r="M436" s="83">
        <f t="shared" si="350"/>
        <v>78</v>
      </c>
      <c r="N436" s="64" t="str">
        <f t="shared" si="351"/>
        <v>N</v>
      </c>
      <c r="O436" s="81" t="str">
        <f t="shared" si="352"/>
        <v>0</v>
      </c>
      <c r="P436" s="81">
        <f t="shared" si="353"/>
        <v>24</v>
      </c>
      <c r="Q436" s="85">
        <f t="shared" si="354"/>
        <v>16</v>
      </c>
      <c r="R436" s="64" t="str">
        <f t="shared" si="355"/>
        <v>N</v>
      </c>
      <c r="S436" s="87">
        <f t="shared" si="356"/>
        <v>56</v>
      </c>
      <c r="T436" s="86" t="str">
        <f t="shared" si="357"/>
        <v xml:space="preserve"> </v>
      </c>
      <c r="U436" s="64" t="str">
        <f t="shared" si="358"/>
        <v>N</v>
      </c>
      <c r="V436" s="64" t="str">
        <f t="shared" si="359"/>
        <v xml:space="preserve"> </v>
      </c>
      <c r="W436" s="64" t="str">
        <f t="shared" si="360"/>
        <v xml:space="preserve"> </v>
      </c>
      <c r="X436" s="82" t="str">
        <f t="shared" si="361"/>
        <v>0</v>
      </c>
      <c r="Y436" s="82">
        <f t="shared" si="362"/>
        <v>0</v>
      </c>
      <c r="Z436" s="83">
        <f t="shared" si="363"/>
        <v>-120</v>
      </c>
      <c r="AA436" s="64" t="str">
        <f t="shared" si="364"/>
        <v>Y</v>
      </c>
      <c r="AB436" s="81" t="str">
        <f t="shared" si="365"/>
        <v>0</v>
      </c>
      <c r="AC436" s="81">
        <f t="shared" si="366"/>
        <v>0</v>
      </c>
      <c r="AD436" s="85">
        <f t="shared" si="367"/>
        <v>-120</v>
      </c>
      <c r="AE436" s="64" t="str">
        <f t="shared" si="368"/>
        <v>Y</v>
      </c>
      <c r="AF436" s="87">
        <f t="shared" si="369"/>
        <v>54</v>
      </c>
      <c r="AG436" s="93" t="str">
        <f t="shared" si="370"/>
        <v>L</v>
      </c>
      <c r="AH436" s="64" t="str">
        <f t="shared" si="371"/>
        <v>2/5</v>
      </c>
      <c r="AI436" s="64">
        <f t="shared" si="372"/>
        <v>2</v>
      </c>
      <c r="AJ436" s="82">
        <f t="shared" si="373"/>
        <v>2</v>
      </c>
      <c r="AK436" s="82">
        <f t="shared" si="374"/>
        <v>0</v>
      </c>
      <c r="AL436" s="83">
        <f t="shared" si="375"/>
        <v>18</v>
      </c>
      <c r="AM436" s="64" t="str">
        <f t="shared" si="376"/>
        <v>N</v>
      </c>
      <c r="AN436" s="81">
        <f t="shared" si="377"/>
        <v>8</v>
      </c>
      <c r="AO436" s="81">
        <f t="shared" si="378"/>
        <v>0</v>
      </c>
      <c r="AP436" s="85">
        <f t="shared" si="379"/>
        <v>-278</v>
      </c>
      <c r="AQ436" s="64" t="str">
        <f t="shared" si="380"/>
        <v>Y</v>
      </c>
      <c r="AR436" s="87">
        <f t="shared" si="381"/>
        <v>66</v>
      </c>
      <c r="AS436" s="93" t="str">
        <f t="shared" si="382"/>
        <v>L</v>
      </c>
      <c r="AT436" s="64" t="str">
        <f t="shared" si="383"/>
        <v>1/6</v>
      </c>
      <c r="AU436" s="64">
        <f t="shared" si="384"/>
        <v>4</v>
      </c>
      <c r="AV436" s="82">
        <f t="shared" si="385"/>
        <v>6</v>
      </c>
      <c r="AW436" s="82">
        <f t="shared" si="386"/>
        <v>0</v>
      </c>
      <c r="AX436" s="83">
        <f t="shared" si="387"/>
        <v>48</v>
      </c>
      <c r="AY436" s="64" t="str">
        <f t="shared" si="388"/>
        <v>N</v>
      </c>
      <c r="AZ436" s="81">
        <f t="shared" si="389"/>
        <v>6</v>
      </c>
      <c r="BA436" s="81">
        <f t="shared" si="390"/>
        <v>0</v>
      </c>
      <c r="BB436" s="85">
        <f t="shared" si="391"/>
        <v>-2</v>
      </c>
      <c r="BC436" s="64" t="str">
        <f t="shared" si="392"/>
        <v>N</v>
      </c>
      <c r="BD436" s="87">
        <f t="shared" si="393"/>
        <v>52</v>
      </c>
    </row>
    <row r="437" spans="1:56">
      <c r="A437" s="197">
        <f t="shared" si="395"/>
        <v>427</v>
      </c>
      <c r="B437" s="198">
        <f>Data!B437</f>
        <v>7</v>
      </c>
      <c r="D437" s="73">
        <f t="shared" si="394"/>
        <v>2</v>
      </c>
      <c r="F437" s="86">
        <f t="shared" si="396"/>
        <v>1</v>
      </c>
      <c r="G437" s="86" t="str">
        <f t="shared" si="344"/>
        <v xml:space="preserve"> </v>
      </c>
      <c r="H437" s="64" t="str">
        <f t="shared" si="345"/>
        <v>Y</v>
      </c>
      <c r="I437" s="64" t="str">
        <f t="shared" si="346"/>
        <v>1/6</v>
      </c>
      <c r="J437" s="64">
        <f t="shared" si="347"/>
        <v>1</v>
      </c>
      <c r="K437" s="82">
        <f t="shared" si="348"/>
        <v>2</v>
      </c>
      <c r="L437" s="82">
        <f t="shared" si="349"/>
        <v>0</v>
      </c>
      <c r="M437" s="83">
        <f t="shared" si="350"/>
        <v>76</v>
      </c>
      <c r="N437" s="64" t="str">
        <f t="shared" si="351"/>
        <v>N</v>
      </c>
      <c r="O437" s="81">
        <f t="shared" si="352"/>
        <v>2</v>
      </c>
      <c r="P437" s="81">
        <f t="shared" si="353"/>
        <v>0</v>
      </c>
      <c r="Q437" s="85">
        <f t="shared" si="354"/>
        <v>14</v>
      </c>
      <c r="R437" s="64" t="str">
        <f t="shared" si="355"/>
        <v>N</v>
      </c>
      <c r="S437" s="87">
        <f t="shared" si="356"/>
        <v>56</v>
      </c>
      <c r="T437" s="86" t="str">
        <f t="shared" si="357"/>
        <v xml:space="preserve"> </v>
      </c>
      <c r="U437" s="64" t="str">
        <f t="shared" si="358"/>
        <v>Y</v>
      </c>
      <c r="V437" s="64" t="str">
        <f t="shared" si="359"/>
        <v>1/6</v>
      </c>
      <c r="W437" s="64">
        <f t="shared" si="360"/>
        <v>1</v>
      </c>
      <c r="X437" s="82">
        <f t="shared" si="361"/>
        <v>8</v>
      </c>
      <c r="Y437" s="82">
        <f t="shared" si="362"/>
        <v>0</v>
      </c>
      <c r="Z437" s="83">
        <f t="shared" si="363"/>
        <v>-128</v>
      </c>
      <c r="AA437" s="64" t="str">
        <f t="shared" si="364"/>
        <v>Y</v>
      </c>
      <c r="AB437" s="81">
        <f t="shared" si="365"/>
        <v>8</v>
      </c>
      <c r="AC437" s="81">
        <f t="shared" si="366"/>
        <v>0</v>
      </c>
      <c r="AD437" s="85">
        <f t="shared" si="367"/>
        <v>-128</v>
      </c>
      <c r="AE437" s="64" t="str">
        <f t="shared" si="368"/>
        <v>Y</v>
      </c>
      <c r="AF437" s="87">
        <f t="shared" si="369"/>
        <v>54</v>
      </c>
      <c r="AG437" s="93" t="str">
        <f t="shared" si="370"/>
        <v>W</v>
      </c>
      <c r="AH437" s="64" t="str">
        <f t="shared" si="371"/>
        <v>1/6</v>
      </c>
      <c r="AI437" s="64">
        <f t="shared" si="372"/>
        <v>1</v>
      </c>
      <c r="AJ437" s="82">
        <f t="shared" si="373"/>
        <v>2</v>
      </c>
      <c r="AK437" s="82">
        <f t="shared" si="374"/>
        <v>6</v>
      </c>
      <c r="AL437" s="83">
        <f t="shared" si="375"/>
        <v>22</v>
      </c>
      <c r="AM437" s="64" t="str">
        <f t="shared" si="376"/>
        <v>N</v>
      </c>
      <c r="AN437" s="81">
        <f t="shared" si="377"/>
        <v>8</v>
      </c>
      <c r="AO437" s="81">
        <f t="shared" si="378"/>
        <v>24</v>
      </c>
      <c r="AP437" s="85">
        <f t="shared" si="379"/>
        <v>-262</v>
      </c>
      <c r="AQ437" s="64" t="str">
        <f t="shared" si="380"/>
        <v>Y</v>
      </c>
      <c r="AR437" s="87">
        <f t="shared" si="381"/>
        <v>66</v>
      </c>
      <c r="AS437" s="93" t="str">
        <f t="shared" si="382"/>
        <v>L</v>
      </c>
      <c r="AT437" s="64" t="str">
        <f t="shared" si="383"/>
        <v>2/5</v>
      </c>
      <c r="AU437" s="64">
        <f t="shared" si="384"/>
        <v>5</v>
      </c>
      <c r="AV437" s="82">
        <f t="shared" si="385"/>
        <v>8</v>
      </c>
      <c r="AW437" s="82">
        <f t="shared" si="386"/>
        <v>0</v>
      </c>
      <c r="AX437" s="83">
        <f t="shared" si="387"/>
        <v>40</v>
      </c>
      <c r="AY437" s="64" t="str">
        <f t="shared" si="388"/>
        <v>N</v>
      </c>
      <c r="AZ437" s="81">
        <f t="shared" si="389"/>
        <v>8</v>
      </c>
      <c r="BA437" s="81">
        <f t="shared" si="390"/>
        <v>0</v>
      </c>
      <c r="BB437" s="85">
        <f t="shared" si="391"/>
        <v>-10</v>
      </c>
      <c r="BC437" s="64" t="str">
        <f t="shared" si="392"/>
        <v>N</v>
      </c>
      <c r="BD437" s="87">
        <f t="shared" si="393"/>
        <v>52</v>
      </c>
    </row>
    <row r="438" spans="1:56">
      <c r="A438" s="197">
        <f t="shared" si="395"/>
        <v>428</v>
      </c>
      <c r="B438" s="198">
        <f>Data!B438</f>
        <v>25</v>
      </c>
      <c r="D438" s="73">
        <f t="shared" si="394"/>
        <v>5</v>
      </c>
      <c r="F438" s="86">
        <f t="shared" si="396"/>
        <v>2</v>
      </c>
      <c r="G438" s="86" t="str">
        <f t="shared" si="344"/>
        <v>L</v>
      </c>
      <c r="H438" s="64" t="str">
        <f t="shared" si="345"/>
        <v>Y</v>
      </c>
      <c r="I438" s="64" t="str">
        <f t="shared" si="346"/>
        <v>2/5</v>
      </c>
      <c r="J438" s="64">
        <f t="shared" si="347"/>
        <v>2</v>
      </c>
      <c r="K438" s="82">
        <f t="shared" si="348"/>
        <v>2</v>
      </c>
      <c r="L438" s="82">
        <f t="shared" si="349"/>
        <v>0</v>
      </c>
      <c r="M438" s="83">
        <f t="shared" si="350"/>
        <v>74</v>
      </c>
      <c r="N438" s="64" t="str">
        <f t="shared" si="351"/>
        <v>N</v>
      </c>
      <c r="O438" s="81">
        <f t="shared" si="352"/>
        <v>2</v>
      </c>
      <c r="P438" s="81">
        <f t="shared" si="353"/>
        <v>0</v>
      </c>
      <c r="Q438" s="85">
        <f t="shared" si="354"/>
        <v>12</v>
      </c>
      <c r="R438" s="64" t="str">
        <f t="shared" si="355"/>
        <v>N</v>
      </c>
      <c r="S438" s="87">
        <f t="shared" si="356"/>
        <v>56</v>
      </c>
      <c r="T438" s="86" t="str">
        <f t="shared" si="357"/>
        <v>L</v>
      </c>
      <c r="U438" s="64" t="str">
        <f t="shared" si="358"/>
        <v>Y</v>
      </c>
      <c r="V438" s="64" t="str">
        <f t="shared" si="359"/>
        <v>2/5</v>
      </c>
      <c r="W438" s="64">
        <f t="shared" si="360"/>
        <v>2</v>
      </c>
      <c r="X438" s="82">
        <f t="shared" si="361"/>
        <v>8</v>
      </c>
      <c r="Y438" s="82">
        <f t="shared" si="362"/>
        <v>0</v>
      </c>
      <c r="Z438" s="83">
        <f t="shared" si="363"/>
        <v>-136</v>
      </c>
      <c r="AA438" s="64" t="str">
        <f t="shared" si="364"/>
        <v>Y</v>
      </c>
      <c r="AB438" s="81">
        <f t="shared" si="365"/>
        <v>8</v>
      </c>
      <c r="AC438" s="81">
        <f t="shared" si="366"/>
        <v>0</v>
      </c>
      <c r="AD438" s="85">
        <f t="shared" si="367"/>
        <v>-136</v>
      </c>
      <c r="AE438" s="64" t="str">
        <f t="shared" si="368"/>
        <v>Y</v>
      </c>
      <c r="AF438" s="87">
        <f t="shared" si="369"/>
        <v>54</v>
      </c>
      <c r="AG438" s="93" t="str">
        <f t="shared" si="370"/>
        <v>L</v>
      </c>
      <c r="AH438" s="64" t="str">
        <f t="shared" si="371"/>
        <v>2/5</v>
      </c>
      <c r="AI438" s="64">
        <f t="shared" si="372"/>
        <v>2</v>
      </c>
      <c r="AJ438" s="82">
        <f t="shared" si="373"/>
        <v>2</v>
      </c>
      <c r="AK438" s="82">
        <f t="shared" si="374"/>
        <v>0</v>
      </c>
      <c r="AL438" s="83">
        <f t="shared" si="375"/>
        <v>20</v>
      </c>
      <c r="AM438" s="64" t="str">
        <f t="shared" si="376"/>
        <v>N</v>
      </c>
      <c r="AN438" s="81">
        <f t="shared" si="377"/>
        <v>8</v>
      </c>
      <c r="AO438" s="81">
        <f t="shared" si="378"/>
        <v>0</v>
      </c>
      <c r="AP438" s="85">
        <f t="shared" si="379"/>
        <v>-270</v>
      </c>
      <c r="AQ438" s="64" t="str">
        <f t="shared" si="380"/>
        <v>Y</v>
      </c>
      <c r="AR438" s="87">
        <f t="shared" si="381"/>
        <v>66</v>
      </c>
      <c r="AS438" s="93" t="str">
        <f t="shared" si="382"/>
        <v>W</v>
      </c>
      <c r="AT438" s="64" t="str">
        <f t="shared" si="383"/>
        <v>1/6</v>
      </c>
      <c r="AU438" s="64">
        <f t="shared" si="384"/>
        <v>1</v>
      </c>
      <c r="AV438" s="82">
        <f t="shared" si="385"/>
        <v>2</v>
      </c>
      <c r="AW438" s="82">
        <f t="shared" si="386"/>
        <v>24</v>
      </c>
      <c r="AX438" s="83">
        <f t="shared" si="387"/>
        <v>62</v>
      </c>
      <c r="AY438" s="64" t="str">
        <f t="shared" si="388"/>
        <v>N</v>
      </c>
      <c r="AZ438" s="81">
        <f t="shared" si="389"/>
        <v>2</v>
      </c>
      <c r="BA438" s="81">
        <f t="shared" si="390"/>
        <v>24</v>
      </c>
      <c r="BB438" s="85">
        <f t="shared" si="391"/>
        <v>12</v>
      </c>
      <c r="BC438" s="64" t="str">
        <f t="shared" si="392"/>
        <v>N</v>
      </c>
      <c r="BD438" s="87">
        <f t="shared" si="393"/>
        <v>52</v>
      </c>
    </row>
    <row r="439" spans="1:56">
      <c r="A439" s="197">
        <f t="shared" si="395"/>
        <v>429</v>
      </c>
      <c r="B439" s="198">
        <f>Data!B439</f>
        <v>22</v>
      </c>
      <c r="D439" s="73">
        <f t="shared" si="394"/>
        <v>4</v>
      </c>
      <c r="F439" s="86">
        <f t="shared" si="396"/>
        <v>3</v>
      </c>
      <c r="G439" s="86" t="str">
        <f t="shared" ref="G439:G502" si="397">IF(H438="N"," ",IF(OR($F438=1,$F438=6),IF(OR($D438=1,$D438=6),"W","L"),IF(OR($F438=2,$F438=5),IF(OR($D438=2,$D438=5),"W","L"),IF(OR($F438=3,$F438=4),IF(OR($D438=3,$D438=4),"W","L")))))</f>
        <v>W</v>
      </c>
      <c r="H439" s="64" t="str">
        <f t="shared" ref="H439:H502" si="398">IF(OR($F439=1,$G439="L"),"Y","N")</f>
        <v>N</v>
      </c>
      <c r="I439" s="64" t="str">
        <f t="shared" ref="I439:I502" si="399">IF($H439="N"," ",IF($F439=1,"1/6",IF($F439=2,"2/5",IF($F439=3,"3/4",IF($F439=4,"4/3",IF($F439=5,"5/2",IF($F439=6,"6/1",I438)))))))</f>
        <v xml:space="preserve"> </v>
      </c>
      <c r="J439" s="64" t="str">
        <f t="shared" ref="J439:J502" si="400">IF(AND(F439=1,J438=" "),1,IF(H439="N"," ",J438+1))</f>
        <v xml:space="preserve"> </v>
      </c>
      <c r="K439" s="82" t="str">
        <f t="shared" ref="K439:K502" si="401">IF(H439="N","0",IF(N438="Y",8,IF(OR(J439=1,J439=2),2,IF(J439=3,4,IF(J439=4,6,IF(J439&gt;=5,8))))))</f>
        <v>0</v>
      </c>
      <c r="L439" s="82">
        <f t="shared" ref="L439:L502" si="402">IF(G439="W",K438*3,0)</f>
        <v>6</v>
      </c>
      <c r="M439" s="83">
        <f t="shared" ref="M439:M502" si="403">M438+L439-K439</f>
        <v>80</v>
      </c>
      <c r="N439" s="64" t="str">
        <f t="shared" ref="N439:N502" si="404">IF(AND(N438="N",J439&lt;&gt;" ",J439&gt;=6),"Y",IF(AND(N438="Y",M439&lt;0),"Y","N"))</f>
        <v>N</v>
      </c>
      <c r="O439" s="81" t="str">
        <f t="shared" ref="O439:O502" si="405">IF(H439="N","0",IF(R438="Y",8,IF(OR(J439=1,J439=2),2,IF(J439=3,4,IF(J439=4,6,IF(J439&gt;=5,8))))))</f>
        <v>0</v>
      </c>
      <c r="P439" s="81">
        <f t="shared" ref="P439:P502" si="406">IF(G439="W",O438*3,0)</f>
        <v>6</v>
      </c>
      <c r="Q439" s="85">
        <f t="shared" ref="Q439:Q502" si="407">Q438+P439-O439</f>
        <v>18</v>
      </c>
      <c r="R439" s="64" t="str">
        <f t="shared" ref="R439:R502" si="408">IF(AND(R438="N",J439&lt;&gt;" ",J439&gt;=6),"Y",IF(AND(R438="Y",M439&lt;S438),"Y","N"))</f>
        <v>N</v>
      </c>
      <c r="S439" s="87">
        <f t="shared" ref="S439:S502" si="409">IF(OR(G439="L",Q439&lt;S438),S438,Q439)</f>
        <v>56</v>
      </c>
      <c r="T439" s="86" t="str">
        <f t="shared" ref="T439:T502" si="410">IF(U438="N"," ",IF(OR($F438=1,$F438=4),IF(OR($D438=1,$D438=6),"W","L"),IF(OR($F438=2,$F438=5),IF(OR($D438=2,$D438=5),"W","L"),IF(OR($F438=3,$F438=6),IF(OR($D438=3,$D438=4),"W","L")))))</f>
        <v>W</v>
      </c>
      <c r="U439" s="64" t="str">
        <f t="shared" ref="U439:U502" si="411">IF(OR($F439=1,T439="L"),"Y","N")</f>
        <v>N</v>
      </c>
      <c r="V439" s="64" t="str">
        <f t="shared" ref="V439:V502" si="412">IF($H439="N"," ",IF(OR($F439=1,$F439=4),"1/6",IF(OR($F439=2,$F439=5),"2/5",IF(OR($F439=3,$F439=6),"3/4",V437))))</f>
        <v xml:space="preserve"> </v>
      </c>
      <c r="W439" s="64" t="str">
        <f t="shared" ref="W439:W502" si="413">IF(AND(F439=1,W438=" "),1,IF(U439="N"," ",W438+1))</f>
        <v xml:space="preserve"> </v>
      </c>
      <c r="X439" s="82" t="str">
        <f t="shared" ref="X439:X502" si="414">IF(U439="N","0",IF(AA438="Y",8,IF(OR(W439=1,W439=2),2,IF(W439=3,4,IF(W439=4,6,IF(W439&gt;=5,8))))))</f>
        <v>0</v>
      </c>
      <c r="Y439" s="82">
        <f t="shared" ref="Y439:Y502" si="415">IF(T439="W",X438*3,0)</f>
        <v>24</v>
      </c>
      <c r="Z439" s="83">
        <f t="shared" ref="Z439:Z502" si="416">Z438+Y439-X439</f>
        <v>-112</v>
      </c>
      <c r="AA439" s="64" t="str">
        <f t="shared" ref="AA439:AA502" si="417">IF(AND(AA438="N",W439&lt;&gt;" ",W439&gt;=6),"Y",IF(AND(AA438="Y",Z439&lt;0),"Y","N"))</f>
        <v>Y</v>
      </c>
      <c r="AB439" s="81" t="str">
        <f t="shared" ref="AB439:AB502" si="418">IF(U439="N","0",IF(AE438="Y",8,IF(OR(W439=1,W439=2),2,IF(W439=3,4,IF(W439=4,6,IF(W439&gt;=5,8))))))</f>
        <v>0</v>
      </c>
      <c r="AC439" s="81">
        <f t="shared" ref="AC439:AC502" si="419">IF(T439="W",AB438*3,0)</f>
        <v>24</v>
      </c>
      <c r="AD439" s="85">
        <f t="shared" ref="AD439:AD502" si="420">AD438+AC439-AB439</f>
        <v>-112</v>
      </c>
      <c r="AE439" s="64" t="str">
        <f t="shared" ref="AE439:AE502" si="421">IF(AND(AE438="N",W439&lt;&gt;" ",W439&gt;=6),"Y",IF(AND(AE438="Y",Z439&lt;AF438),"Y","N"))</f>
        <v>Y</v>
      </c>
      <c r="AF439" s="87">
        <f t="shared" ref="AF439:AF502" si="422">IF(OR(T439="L",AD439&lt;AF438),AF438,AD439)</f>
        <v>54</v>
      </c>
      <c r="AG439" s="93" t="str">
        <f t="shared" ref="AG439:AG502" si="423">IF(OR(VALUE(MID(AH438,1,1))=D438,VALUE(MID(AH438,3,1))=D438),"W","L")</f>
        <v>W</v>
      </c>
      <c r="AH439" s="64" t="str">
        <f t="shared" ref="AH439:AH502" si="424">IF(OR(AI439=1,AI439=6,AI439=7,AI439=12,AI439=13,AI439=18),"1/6",IF(OR(AI439=2,AI439=5,AI439=8,AI439=11,AI439=14,AI439=17),"2/5",IF(OR(AI439=3,AI439=4,AI439=9,AI439=10,AI439=15,AI439=16),"3/4",AH438)))</f>
        <v>1/6</v>
      </c>
      <c r="AI439" s="64">
        <f t="shared" ref="AI439:AI502" si="425">IF(AG439="W",1,AI438+1)</f>
        <v>1</v>
      </c>
      <c r="AJ439" s="82">
        <f t="shared" ref="AJ439:AJ502" si="426">IF(AM438="Y",8,IF(OR(AI439=1,AI439=2),2,IF(AI439=3,4,IF(AI439=4,6,IF(AI439&gt;=5,8)))))</f>
        <v>2</v>
      </c>
      <c r="AK439" s="82">
        <f t="shared" ref="AK439:AK502" si="427">IF(AG439="W",AJ438*3,0)</f>
        <v>6</v>
      </c>
      <c r="AL439" s="83">
        <f t="shared" ref="AL439:AL502" si="428">AL438+AK439-AJ439</f>
        <v>24</v>
      </c>
      <c r="AM439" s="64" t="str">
        <f t="shared" ref="AM439:AM502" si="429">IF(AND(AM438="N",AI439&lt;&gt;" ",AI439&gt;=6),"Y",IF(AND(AM438="Y",AL439&lt;0),"Y","N"))</f>
        <v>N</v>
      </c>
      <c r="AN439" s="81">
        <f t="shared" ref="AN439:AN502" si="430">IF(AQ438="Y",8,IF(OR(AI439=1,AI439=2),2,IF(AI439=3,4,IF(AI439=4,6,IF(AI439&gt;=5,8)))))</f>
        <v>8</v>
      </c>
      <c r="AO439" s="81">
        <f t="shared" ref="AO439:AO502" si="431">IF(AG439="W",AN438*3,0)</f>
        <v>24</v>
      </c>
      <c r="AP439" s="85">
        <f t="shared" ref="AP439:AP502" si="432">AP438+AO439-AN439</f>
        <v>-254</v>
      </c>
      <c r="AQ439" s="64" t="str">
        <f t="shared" ref="AQ439:AQ502" si="433">IF(AND(AQ438="N",AI439&lt;&gt;" ",AI439&gt;=6),"Y",IF(AND(AQ438="Y",AL439&lt;AR438),"Y","N"))</f>
        <v>Y</v>
      </c>
      <c r="AR439" s="87">
        <f t="shared" ref="AR439:AR502" si="434">IF(OR(AG439="L",AP439&lt;AR438),AR438,AP439)</f>
        <v>66</v>
      </c>
      <c r="AS439" s="93" t="str">
        <f t="shared" ref="AS439:AS502" si="435">IF(OR(VALUE(MID(AT438,1,1))=D438,VALUE(MID(AT438,3,1))=D438),"W","L")</f>
        <v>L</v>
      </c>
      <c r="AT439" s="64" t="str">
        <f t="shared" ref="AT439:AT502" si="436">IF(OR(AU439=1,AU439=4,AU439=7,AU439=10,AU439=13,AU439=16),"1/6",IF(OR(AU439=2,AU439=5,AU439=8,AU439=11,AU439=14,AU439=17),"2/5",IF(OR(AU439=3,AU439=6,AU439=9,AU439=12,AU439=15,AU439=18),"3/4",AT438)))</f>
        <v>2/5</v>
      </c>
      <c r="AU439" s="64">
        <f t="shared" ref="AU439:AU502" si="437">IF(AS439="W",1,AU438+1)</f>
        <v>2</v>
      </c>
      <c r="AV439" s="82">
        <f t="shared" ref="AV439:AV502" si="438">IF(AY438="Y",8,IF(OR(AU439=1,AU439=2),2,IF(AU439=3,4,IF(AU439=4,6,IF(AU439&gt;=5,8)))))</f>
        <v>2</v>
      </c>
      <c r="AW439" s="82">
        <f t="shared" ref="AW439:AW502" si="439">IF(AS439="W",AV438*3,0)</f>
        <v>0</v>
      </c>
      <c r="AX439" s="83">
        <f t="shared" ref="AX439:AX502" si="440">AX438+AW439-AV439</f>
        <v>60</v>
      </c>
      <c r="AY439" s="64" t="str">
        <f t="shared" ref="AY439:AY502" si="441">IF(AND(AY438="N",AU439&lt;&gt;" ",AU439&gt;=6),"Y",IF(AND(AY438="Y",AX439&lt;0),"Y","N"))</f>
        <v>N</v>
      </c>
      <c r="AZ439" s="81">
        <f t="shared" ref="AZ439:AZ502" si="442">IF(BC438="Y",8,IF(OR(AU439=1,AU439=2),2,IF(AU439=3,4,IF(AU439=4,6,IF(AU439&gt;=5,8)))))</f>
        <v>2</v>
      </c>
      <c r="BA439" s="81">
        <f t="shared" ref="BA439:BA502" si="443">IF(AS439="W",AZ438*3,0)</f>
        <v>0</v>
      </c>
      <c r="BB439" s="85">
        <f t="shared" ref="BB439:BB502" si="444">BB438+BA439-AZ439</f>
        <v>10</v>
      </c>
      <c r="BC439" s="64" t="str">
        <f t="shared" ref="BC439:BC502" si="445">IF(AND(BC438="N",AU439&lt;&gt;" ",AU439&gt;=6),"Y",IF(AND(BC438="Y",AX439&lt;BD438),"Y","N"))</f>
        <v>N</v>
      </c>
      <c r="BD439" s="87">
        <f t="shared" ref="BD439:BD502" si="446">IF(OR(AS439="L",BB439&lt;BD438),BD438,BB439)</f>
        <v>52</v>
      </c>
    </row>
    <row r="440" spans="1:56">
      <c r="A440" s="197">
        <f t="shared" si="395"/>
        <v>430</v>
      </c>
      <c r="B440" s="198">
        <f>Data!B440</f>
        <v>24</v>
      </c>
      <c r="D440" s="73">
        <f t="shared" si="394"/>
        <v>4</v>
      </c>
      <c r="F440" s="86">
        <f t="shared" si="396"/>
        <v>4</v>
      </c>
      <c r="G440" s="86" t="str">
        <f t="shared" si="397"/>
        <v xml:space="preserve"> </v>
      </c>
      <c r="H440" s="64" t="str">
        <f t="shared" si="398"/>
        <v>N</v>
      </c>
      <c r="I440" s="64" t="str">
        <f t="shared" si="399"/>
        <v xml:space="preserve"> </v>
      </c>
      <c r="J440" s="64" t="str">
        <f t="shared" si="400"/>
        <v xml:space="preserve"> </v>
      </c>
      <c r="K440" s="82" t="str">
        <f t="shared" si="401"/>
        <v>0</v>
      </c>
      <c r="L440" s="82">
        <f t="shared" si="402"/>
        <v>0</v>
      </c>
      <c r="M440" s="83">
        <f t="shared" si="403"/>
        <v>80</v>
      </c>
      <c r="N440" s="64" t="str">
        <f t="shared" si="404"/>
        <v>N</v>
      </c>
      <c r="O440" s="81" t="str">
        <f t="shared" si="405"/>
        <v>0</v>
      </c>
      <c r="P440" s="81">
        <f t="shared" si="406"/>
        <v>0</v>
      </c>
      <c r="Q440" s="85">
        <f t="shared" si="407"/>
        <v>18</v>
      </c>
      <c r="R440" s="64" t="str">
        <f t="shared" si="408"/>
        <v>N</v>
      </c>
      <c r="S440" s="87">
        <f t="shared" si="409"/>
        <v>56</v>
      </c>
      <c r="T440" s="86" t="str">
        <f t="shared" si="410"/>
        <v xml:space="preserve"> </v>
      </c>
      <c r="U440" s="64" t="str">
        <f t="shared" si="411"/>
        <v>N</v>
      </c>
      <c r="V440" s="64" t="str">
        <f t="shared" si="412"/>
        <v xml:space="preserve"> </v>
      </c>
      <c r="W440" s="64" t="str">
        <f t="shared" si="413"/>
        <v xml:space="preserve"> </v>
      </c>
      <c r="X440" s="82" t="str">
        <f t="shared" si="414"/>
        <v>0</v>
      </c>
      <c r="Y440" s="82">
        <f t="shared" si="415"/>
        <v>0</v>
      </c>
      <c r="Z440" s="83">
        <f t="shared" si="416"/>
        <v>-112</v>
      </c>
      <c r="AA440" s="64" t="str">
        <f t="shared" si="417"/>
        <v>Y</v>
      </c>
      <c r="AB440" s="81" t="str">
        <f t="shared" si="418"/>
        <v>0</v>
      </c>
      <c r="AC440" s="81">
        <f t="shared" si="419"/>
        <v>0</v>
      </c>
      <c r="AD440" s="85">
        <f t="shared" si="420"/>
        <v>-112</v>
      </c>
      <c r="AE440" s="64" t="str">
        <f t="shared" si="421"/>
        <v>Y</v>
      </c>
      <c r="AF440" s="87">
        <f t="shared" si="422"/>
        <v>54</v>
      </c>
      <c r="AG440" s="93" t="str">
        <f t="shared" si="423"/>
        <v>L</v>
      </c>
      <c r="AH440" s="64" t="str">
        <f t="shared" si="424"/>
        <v>2/5</v>
      </c>
      <c r="AI440" s="64">
        <f t="shared" si="425"/>
        <v>2</v>
      </c>
      <c r="AJ440" s="82">
        <f t="shared" si="426"/>
        <v>2</v>
      </c>
      <c r="AK440" s="82">
        <f t="shared" si="427"/>
        <v>0</v>
      </c>
      <c r="AL440" s="83">
        <f t="shared" si="428"/>
        <v>22</v>
      </c>
      <c r="AM440" s="64" t="str">
        <f t="shared" si="429"/>
        <v>N</v>
      </c>
      <c r="AN440" s="81">
        <f t="shared" si="430"/>
        <v>8</v>
      </c>
      <c r="AO440" s="81">
        <f t="shared" si="431"/>
        <v>0</v>
      </c>
      <c r="AP440" s="85">
        <f t="shared" si="432"/>
        <v>-262</v>
      </c>
      <c r="AQ440" s="64" t="str">
        <f t="shared" si="433"/>
        <v>Y</v>
      </c>
      <c r="AR440" s="87">
        <f t="shared" si="434"/>
        <v>66</v>
      </c>
      <c r="AS440" s="93" t="str">
        <f t="shared" si="435"/>
        <v>L</v>
      </c>
      <c r="AT440" s="64" t="str">
        <f t="shared" si="436"/>
        <v>3/4</v>
      </c>
      <c r="AU440" s="64">
        <f t="shared" si="437"/>
        <v>3</v>
      </c>
      <c r="AV440" s="82">
        <f t="shared" si="438"/>
        <v>4</v>
      </c>
      <c r="AW440" s="82">
        <f t="shared" si="439"/>
        <v>0</v>
      </c>
      <c r="AX440" s="83">
        <f t="shared" si="440"/>
        <v>56</v>
      </c>
      <c r="AY440" s="64" t="str">
        <f t="shared" si="441"/>
        <v>N</v>
      </c>
      <c r="AZ440" s="81">
        <f t="shared" si="442"/>
        <v>4</v>
      </c>
      <c r="BA440" s="81">
        <f t="shared" si="443"/>
        <v>0</v>
      </c>
      <c r="BB440" s="85">
        <f t="shared" si="444"/>
        <v>6</v>
      </c>
      <c r="BC440" s="64" t="str">
        <f t="shared" si="445"/>
        <v>N</v>
      </c>
      <c r="BD440" s="87">
        <f t="shared" si="446"/>
        <v>52</v>
      </c>
    </row>
    <row r="441" spans="1:56">
      <c r="A441" s="197">
        <f t="shared" si="395"/>
        <v>431</v>
      </c>
      <c r="B441" s="198">
        <f>Data!B441</f>
        <v>19</v>
      </c>
      <c r="D441" s="73">
        <f t="shared" si="394"/>
        <v>4</v>
      </c>
      <c r="F441" s="86">
        <f t="shared" si="396"/>
        <v>5</v>
      </c>
      <c r="G441" s="86" t="str">
        <f t="shared" si="397"/>
        <v xml:space="preserve"> </v>
      </c>
      <c r="H441" s="64" t="str">
        <f t="shared" si="398"/>
        <v>N</v>
      </c>
      <c r="I441" s="64" t="str">
        <f t="shared" si="399"/>
        <v xml:space="preserve"> </v>
      </c>
      <c r="J441" s="64" t="str">
        <f t="shared" si="400"/>
        <v xml:space="preserve"> </v>
      </c>
      <c r="K441" s="82" t="str">
        <f t="shared" si="401"/>
        <v>0</v>
      </c>
      <c r="L441" s="82">
        <f t="shared" si="402"/>
        <v>0</v>
      </c>
      <c r="M441" s="83">
        <f t="shared" si="403"/>
        <v>80</v>
      </c>
      <c r="N441" s="64" t="str">
        <f t="shared" si="404"/>
        <v>N</v>
      </c>
      <c r="O441" s="81" t="str">
        <f t="shared" si="405"/>
        <v>0</v>
      </c>
      <c r="P441" s="81">
        <f t="shared" si="406"/>
        <v>0</v>
      </c>
      <c r="Q441" s="85">
        <f t="shared" si="407"/>
        <v>18</v>
      </c>
      <c r="R441" s="64" t="str">
        <f t="shared" si="408"/>
        <v>N</v>
      </c>
      <c r="S441" s="87">
        <f t="shared" si="409"/>
        <v>56</v>
      </c>
      <c r="T441" s="86" t="str">
        <f t="shared" si="410"/>
        <v xml:space="preserve"> </v>
      </c>
      <c r="U441" s="64" t="str">
        <f t="shared" si="411"/>
        <v>N</v>
      </c>
      <c r="V441" s="64" t="str">
        <f t="shared" si="412"/>
        <v xml:space="preserve"> </v>
      </c>
      <c r="W441" s="64" t="str">
        <f t="shared" si="413"/>
        <v xml:space="preserve"> </v>
      </c>
      <c r="X441" s="82" t="str">
        <f t="shared" si="414"/>
        <v>0</v>
      </c>
      <c r="Y441" s="82">
        <f t="shared" si="415"/>
        <v>0</v>
      </c>
      <c r="Z441" s="83">
        <f t="shared" si="416"/>
        <v>-112</v>
      </c>
      <c r="AA441" s="64" t="str">
        <f t="shared" si="417"/>
        <v>Y</v>
      </c>
      <c r="AB441" s="81" t="str">
        <f t="shared" si="418"/>
        <v>0</v>
      </c>
      <c r="AC441" s="81">
        <f t="shared" si="419"/>
        <v>0</v>
      </c>
      <c r="AD441" s="85">
        <f t="shared" si="420"/>
        <v>-112</v>
      </c>
      <c r="AE441" s="64" t="str">
        <f t="shared" si="421"/>
        <v>Y</v>
      </c>
      <c r="AF441" s="87">
        <f t="shared" si="422"/>
        <v>54</v>
      </c>
      <c r="AG441" s="93" t="str">
        <f t="shared" si="423"/>
        <v>L</v>
      </c>
      <c r="AH441" s="64" t="str">
        <f t="shared" si="424"/>
        <v>3/4</v>
      </c>
      <c r="AI441" s="64">
        <f t="shared" si="425"/>
        <v>3</v>
      </c>
      <c r="AJ441" s="82">
        <f t="shared" si="426"/>
        <v>4</v>
      </c>
      <c r="AK441" s="82">
        <f t="shared" si="427"/>
        <v>0</v>
      </c>
      <c r="AL441" s="83">
        <f t="shared" si="428"/>
        <v>18</v>
      </c>
      <c r="AM441" s="64" t="str">
        <f t="shared" si="429"/>
        <v>N</v>
      </c>
      <c r="AN441" s="81">
        <f t="shared" si="430"/>
        <v>8</v>
      </c>
      <c r="AO441" s="81">
        <f t="shared" si="431"/>
        <v>0</v>
      </c>
      <c r="AP441" s="85">
        <f t="shared" si="432"/>
        <v>-270</v>
      </c>
      <c r="AQ441" s="64" t="str">
        <f t="shared" si="433"/>
        <v>Y</v>
      </c>
      <c r="AR441" s="87">
        <f t="shared" si="434"/>
        <v>66</v>
      </c>
      <c r="AS441" s="93" t="str">
        <f t="shared" si="435"/>
        <v>W</v>
      </c>
      <c r="AT441" s="64" t="str">
        <f t="shared" si="436"/>
        <v>1/6</v>
      </c>
      <c r="AU441" s="64">
        <f t="shared" si="437"/>
        <v>1</v>
      </c>
      <c r="AV441" s="82">
        <f t="shared" si="438"/>
        <v>2</v>
      </c>
      <c r="AW441" s="82">
        <f t="shared" si="439"/>
        <v>12</v>
      </c>
      <c r="AX441" s="83">
        <f t="shared" si="440"/>
        <v>66</v>
      </c>
      <c r="AY441" s="64" t="str">
        <f t="shared" si="441"/>
        <v>N</v>
      </c>
      <c r="AZ441" s="81">
        <f t="shared" si="442"/>
        <v>2</v>
      </c>
      <c r="BA441" s="81">
        <f t="shared" si="443"/>
        <v>12</v>
      </c>
      <c r="BB441" s="85">
        <f t="shared" si="444"/>
        <v>16</v>
      </c>
      <c r="BC441" s="64" t="str">
        <f t="shared" si="445"/>
        <v>N</v>
      </c>
      <c r="BD441" s="87">
        <f t="shared" si="446"/>
        <v>52</v>
      </c>
    </row>
    <row r="442" spans="1:56">
      <c r="A442" s="197">
        <f t="shared" si="395"/>
        <v>432</v>
      </c>
      <c r="B442" s="198">
        <f>Data!B442</f>
        <v>10</v>
      </c>
      <c r="D442" s="73">
        <f t="shared" si="394"/>
        <v>2</v>
      </c>
      <c r="F442" s="86">
        <f t="shared" si="396"/>
        <v>6</v>
      </c>
      <c r="G442" s="86" t="str">
        <f t="shared" si="397"/>
        <v xml:space="preserve"> </v>
      </c>
      <c r="H442" s="64" t="str">
        <f t="shared" si="398"/>
        <v>N</v>
      </c>
      <c r="I442" s="64" t="str">
        <f t="shared" si="399"/>
        <v xml:space="preserve"> </v>
      </c>
      <c r="J442" s="64" t="str">
        <f t="shared" si="400"/>
        <v xml:space="preserve"> </v>
      </c>
      <c r="K442" s="82" t="str">
        <f t="shared" si="401"/>
        <v>0</v>
      </c>
      <c r="L442" s="82">
        <f t="shared" si="402"/>
        <v>0</v>
      </c>
      <c r="M442" s="83">
        <f t="shared" si="403"/>
        <v>80</v>
      </c>
      <c r="N442" s="64" t="str">
        <f t="shared" si="404"/>
        <v>N</v>
      </c>
      <c r="O442" s="81" t="str">
        <f t="shared" si="405"/>
        <v>0</v>
      </c>
      <c r="P442" s="81">
        <f t="shared" si="406"/>
        <v>0</v>
      </c>
      <c r="Q442" s="85">
        <f t="shared" si="407"/>
        <v>18</v>
      </c>
      <c r="R442" s="64" t="str">
        <f t="shared" si="408"/>
        <v>N</v>
      </c>
      <c r="S442" s="87">
        <f t="shared" si="409"/>
        <v>56</v>
      </c>
      <c r="T442" s="86" t="str">
        <f t="shared" si="410"/>
        <v xml:space="preserve"> </v>
      </c>
      <c r="U442" s="64" t="str">
        <f t="shared" si="411"/>
        <v>N</v>
      </c>
      <c r="V442" s="64" t="str">
        <f t="shared" si="412"/>
        <v xml:space="preserve"> </v>
      </c>
      <c r="W442" s="64" t="str">
        <f t="shared" si="413"/>
        <v xml:space="preserve"> </v>
      </c>
      <c r="X442" s="82" t="str">
        <f t="shared" si="414"/>
        <v>0</v>
      </c>
      <c r="Y442" s="82">
        <f t="shared" si="415"/>
        <v>0</v>
      </c>
      <c r="Z442" s="83">
        <f t="shared" si="416"/>
        <v>-112</v>
      </c>
      <c r="AA442" s="64" t="str">
        <f t="shared" si="417"/>
        <v>Y</v>
      </c>
      <c r="AB442" s="81" t="str">
        <f t="shared" si="418"/>
        <v>0</v>
      </c>
      <c r="AC442" s="81">
        <f t="shared" si="419"/>
        <v>0</v>
      </c>
      <c r="AD442" s="85">
        <f t="shared" si="420"/>
        <v>-112</v>
      </c>
      <c r="AE442" s="64" t="str">
        <f t="shared" si="421"/>
        <v>Y</v>
      </c>
      <c r="AF442" s="87">
        <f t="shared" si="422"/>
        <v>54</v>
      </c>
      <c r="AG442" s="93" t="str">
        <f t="shared" si="423"/>
        <v>W</v>
      </c>
      <c r="AH442" s="64" t="str">
        <f t="shared" si="424"/>
        <v>1/6</v>
      </c>
      <c r="AI442" s="64">
        <f t="shared" si="425"/>
        <v>1</v>
      </c>
      <c r="AJ442" s="82">
        <f t="shared" si="426"/>
        <v>2</v>
      </c>
      <c r="AK442" s="82">
        <f t="shared" si="427"/>
        <v>12</v>
      </c>
      <c r="AL442" s="83">
        <f t="shared" si="428"/>
        <v>28</v>
      </c>
      <c r="AM442" s="64" t="str">
        <f t="shared" si="429"/>
        <v>N</v>
      </c>
      <c r="AN442" s="81">
        <f t="shared" si="430"/>
        <v>8</v>
      </c>
      <c r="AO442" s="81">
        <f t="shared" si="431"/>
        <v>24</v>
      </c>
      <c r="AP442" s="85">
        <f t="shared" si="432"/>
        <v>-254</v>
      </c>
      <c r="AQ442" s="64" t="str">
        <f t="shared" si="433"/>
        <v>Y</v>
      </c>
      <c r="AR442" s="87">
        <f t="shared" si="434"/>
        <v>66</v>
      </c>
      <c r="AS442" s="93" t="str">
        <f t="shared" si="435"/>
        <v>L</v>
      </c>
      <c r="AT442" s="64" t="str">
        <f t="shared" si="436"/>
        <v>2/5</v>
      </c>
      <c r="AU442" s="64">
        <f t="shared" si="437"/>
        <v>2</v>
      </c>
      <c r="AV442" s="82">
        <f t="shared" si="438"/>
        <v>2</v>
      </c>
      <c r="AW442" s="82">
        <f t="shared" si="439"/>
        <v>0</v>
      </c>
      <c r="AX442" s="83">
        <f t="shared" si="440"/>
        <v>64</v>
      </c>
      <c r="AY442" s="64" t="str">
        <f t="shared" si="441"/>
        <v>N</v>
      </c>
      <c r="AZ442" s="81">
        <f t="shared" si="442"/>
        <v>2</v>
      </c>
      <c r="BA442" s="81">
        <f t="shared" si="443"/>
        <v>0</v>
      </c>
      <c r="BB442" s="85">
        <f t="shared" si="444"/>
        <v>14</v>
      </c>
      <c r="BC442" s="64" t="str">
        <f t="shared" si="445"/>
        <v>N</v>
      </c>
      <c r="BD442" s="87">
        <f t="shared" si="446"/>
        <v>52</v>
      </c>
    </row>
    <row r="443" spans="1:56">
      <c r="A443" s="197">
        <f t="shared" si="395"/>
        <v>433</v>
      </c>
      <c r="B443" s="198">
        <f>Data!B443</f>
        <v>26</v>
      </c>
      <c r="D443" s="73">
        <f t="shared" si="394"/>
        <v>5</v>
      </c>
      <c r="F443" s="86">
        <f t="shared" si="396"/>
        <v>1</v>
      </c>
      <c r="G443" s="86" t="str">
        <f t="shared" si="397"/>
        <v xml:space="preserve"> </v>
      </c>
      <c r="H443" s="64" t="str">
        <f t="shared" si="398"/>
        <v>Y</v>
      </c>
      <c r="I443" s="64" t="str">
        <f t="shared" si="399"/>
        <v>1/6</v>
      </c>
      <c r="J443" s="64">
        <f t="shared" si="400"/>
        <v>1</v>
      </c>
      <c r="K443" s="82">
        <f t="shared" si="401"/>
        <v>2</v>
      </c>
      <c r="L443" s="82">
        <f t="shared" si="402"/>
        <v>0</v>
      </c>
      <c r="M443" s="83">
        <f t="shared" si="403"/>
        <v>78</v>
      </c>
      <c r="N443" s="64" t="str">
        <f t="shared" si="404"/>
        <v>N</v>
      </c>
      <c r="O443" s="81">
        <f t="shared" si="405"/>
        <v>2</v>
      </c>
      <c r="P443" s="81">
        <f t="shared" si="406"/>
        <v>0</v>
      </c>
      <c r="Q443" s="85">
        <f t="shared" si="407"/>
        <v>16</v>
      </c>
      <c r="R443" s="64" t="str">
        <f t="shared" si="408"/>
        <v>N</v>
      </c>
      <c r="S443" s="87">
        <f t="shared" si="409"/>
        <v>56</v>
      </c>
      <c r="T443" s="86" t="str">
        <f t="shared" si="410"/>
        <v xml:space="preserve"> </v>
      </c>
      <c r="U443" s="64" t="str">
        <f t="shared" si="411"/>
        <v>Y</v>
      </c>
      <c r="V443" s="64" t="str">
        <f t="shared" si="412"/>
        <v>1/6</v>
      </c>
      <c r="W443" s="64">
        <f t="shared" si="413"/>
        <v>1</v>
      </c>
      <c r="X443" s="82">
        <f t="shared" si="414"/>
        <v>8</v>
      </c>
      <c r="Y443" s="82">
        <f t="shared" si="415"/>
        <v>0</v>
      </c>
      <c r="Z443" s="83">
        <f t="shared" si="416"/>
        <v>-120</v>
      </c>
      <c r="AA443" s="64" t="str">
        <f t="shared" si="417"/>
        <v>Y</v>
      </c>
      <c r="AB443" s="81">
        <f t="shared" si="418"/>
        <v>8</v>
      </c>
      <c r="AC443" s="81">
        <f t="shared" si="419"/>
        <v>0</v>
      </c>
      <c r="AD443" s="85">
        <f t="shared" si="420"/>
        <v>-120</v>
      </c>
      <c r="AE443" s="64" t="str">
        <f t="shared" si="421"/>
        <v>Y</v>
      </c>
      <c r="AF443" s="87">
        <f t="shared" si="422"/>
        <v>54</v>
      </c>
      <c r="AG443" s="93" t="str">
        <f t="shared" si="423"/>
        <v>L</v>
      </c>
      <c r="AH443" s="64" t="str">
        <f t="shared" si="424"/>
        <v>2/5</v>
      </c>
      <c r="AI443" s="64">
        <f t="shared" si="425"/>
        <v>2</v>
      </c>
      <c r="AJ443" s="82">
        <f t="shared" si="426"/>
        <v>2</v>
      </c>
      <c r="AK443" s="82">
        <f t="shared" si="427"/>
        <v>0</v>
      </c>
      <c r="AL443" s="83">
        <f t="shared" si="428"/>
        <v>26</v>
      </c>
      <c r="AM443" s="64" t="str">
        <f t="shared" si="429"/>
        <v>N</v>
      </c>
      <c r="AN443" s="81">
        <f t="shared" si="430"/>
        <v>8</v>
      </c>
      <c r="AO443" s="81">
        <f t="shared" si="431"/>
        <v>0</v>
      </c>
      <c r="AP443" s="85">
        <f t="shared" si="432"/>
        <v>-262</v>
      </c>
      <c r="AQ443" s="64" t="str">
        <f t="shared" si="433"/>
        <v>Y</v>
      </c>
      <c r="AR443" s="87">
        <f t="shared" si="434"/>
        <v>66</v>
      </c>
      <c r="AS443" s="93" t="str">
        <f t="shared" si="435"/>
        <v>W</v>
      </c>
      <c r="AT443" s="64" t="str">
        <f t="shared" si="436"/>
        <v>1/6</v>
      </c>
      <c r="AU443" s="64">
        <f t="shared" si="437"/>
        <v>1</v>
      </c>
      <c r="AV443" s="82">
        <f t="shared" si="438"/>
        <v>2</v>
      </c>
      <c r="AW443" s="82">
        <f t="shared" si="439"/>
        <v>6</v>
      </c>
      <c r="AX443" s="83">
        <f t="shared" si="440"/>
        <v>68</v>
      </c>
      <c r="AY443" s="64" t="str">
        <f t="shared" si="441"/>
        <v>N</v>
      </c>
      <c r="AZ443" s="81">
        <f t="shared" si="442"/>
        <v>2</v>
      </c>
      <c r="BA443" s="81">
        <f t="shared" si="443"/>
        <v>6</v>
      </c>
      <c r="BB443" s="85">
        <f t="shared" si="444"/>
        <v>18</v>
      </c>
      <c r="BC443" s="64" t="str">
        <f t="shared" si="445"/>
        <v>N</v>
      </c>
      <c r="BD443" s="87">
        <f t="shared" si="446"/>
        <v>52</v>
      </c>
    </row>
    <row r="444" spans="1:56">
      <c r="A444" s="197">
        <f t="shared" si="395"/>
        <v>434</v>
      </c>
      <c r="B444" s="198">
        <f>Data!B444</f>
        <v>11</v>
      </c>
      <c r="D444" s="73">
        <f t="shared" si="394"/>
        <v>2</v>
      </c>
      <c r="F444" s="86">
        <f t="shared" si="396"/>
        <v>2</v>
      </c>
      <c r="G444" s="86" t="str">
        <f t="shared" si="397"/>
        <v>L</v>
      </c>
      <c r="H444" s="64" t="str">
        <f t="shared" si="398"/>
        <v>Y</v>
      </c>
      <c r="I444" s="64" t="str">
        <f t="shared" si="399"/>
        <v>2/5</v>
      </c>
      <c r="J444" s="64">
        <f t="shared" si="400"/>
        <v>2</v>
      </c>
      <c r="K444" s="82">
        <f t="shared" si="401"/>
        <v>2</v>
      </c>
      <c r="L444" s="82">
        <f t="shared" si="402"/>
        <v>0</v>
      </c>
      <c r="M444" s="83">
        <f t="shared" si="403"/>
        <v>76</v>
      </c>
      <c r="N444" s="64" t="str">
        <f t="shared" si="404"/>
        <v>N</v>
      </c>
      <c r="O444" s="81">
        <f t="shared" si="405"/>
        <v>2</v>
      </c>
      <c r="P444" s="81">
        <f t="shared" si="406"/>
        <v>0</v>
      </c>
      <c r="Q444" s="85">
        <f t="shared" si="407"/>
        <v>14</v>
      </c>
      <c r="R444" s="64" t="str">
        <f t="shared" si="408"/>
        <v>N</v>
      </c>
      <c r="S444" s="87">
        <f t="shared" si="409"/>
        <v>56</v>
      </c>
      <c r="T444" s="86" t="str">
        <f t="shared" si="410"/>
        <v>L</v>
      </c>
      <c r="U444" s="64" t="str">
        <f t="shared" si="411"/>
        <v>Y</v>
      </c>
      <c r="V444" s="64" t="str">
        <f t="shared" si="412"/>
        <v>2/5</v>
      </c>
      <c r="W444" s="64">
        <f t="shared" si="413"/>
        <v>2</v>
      </c>
      <c r="X444" s="82">
        <f t="shared" si="414"/>
        <v>8</v>
      </c>
      <c r="Y444" s="82">
        <f t="shared" si="415"/>
        <v>0</v>
      </c>
      <c r="Z444" s="83">
        <f t="shared" si="416"/>
        <v>-128</v>
      </c>
      <c r="AA444" s="64" t="str">
        <f t="shared" si="417"/>
        <v>Y</v>
      </c>
      <c r="AB444" s="81">
        <f t="shared" si="418"/>
        <v>8</v>
      </c>
      <c r="AC444" s="81">
        <f t="shared" si="419"/>
        <v>0</v>
      </c>
      <c r="AD444" s="85">
        <f t="shared" si="420"/>
        <v>-128</v>
      </c>
      <c r="AE444" s="64" t="str">
        <f t="shared" si="421"/>
        <v>Y</v>
      </c>
      <c r="AF444" s="87">
        <f t="shared" si="422"/>
        <v>54</v>
      </c>
      <c r="AG444" s="93" t="str">
        <f t="shared" si="423"/>
        <v>W</v>
      </c>
      <c r="AH444" s="64" t="str">
        <f t="shared" si="424"/>
        <v>1/6</v>
      </c>
      <c r="AI444" s="64">
        <f t="shared" si="425"/>
        <v>1</v>
      </c>
      <c r="AJ444" s="82">
        <f t="shared" si="426"/>
        <v>2</v>
      </c>
      <c r="AK444" s="82">
        <f t="shared" si="427"/>
        <v>6</v>
      </c>
      <c r="AL444" s="83">
        <f t="shared" si="428"/>
        <v>30</v>
      </c>
      <c r="AM444" s="64" t="str">
        <f t="shared" si="429"/>
        <v>N</v>
      </c>
      <c r="AN444" s="81">
        <f t="shared" si="430"/>
        <v>8</v>
      </c>
      <c r="AO444" s="81">
        <f t="shared" si="431"/>
        <v>24</v>
      </c>
      <c r="AP444" s="85">
        <f t="shared" si="432"/>
        <v>-246</v>
      </c>
      <c r="AQ444" s="64" t="str">
        <f t="shared" si="433"/>
        <v>Y</v>
      </c>
      <c r="AR444" s="87">
        <f t="shared" si="434"/>
        <v>66</v>
      </c>
      <c r="AS444" s="93" t="str">
        <f t="shared" si="435"/>
        <v>L</v>
      </c>
      <c r="AT444" s="64" t="str">
        <f t="shared" si="436"/>
        <v>2/5</v>
      </c>
      <c r="AU444" s="64">
        <f t="shared" si="437"/>
        <v>2</v>
      </c>
      <c r="AV444" s="82">
        <f t="shared" si="438"/>
        <v>2</v>
      </c>
      <c r="AW444" s="82">
        <f t="shared" si="439"/>
        <v>0</v>
      </c>
      <c r="AX444" s="83">
        <f t="shared" si="440"/>
        <v>66</v>
      </c>
      <c r="AY444" s="64" t="str">
        <f t="shared" si="441"/>
        <v>N</v>
      </c>
      <c r="AZ444" s="81">
        <f t="shared" si="442"/>
        <v>2</v>
      </c>
      <c r="BA444" s="81">
        <f t="shared" si="443"/>
        <v>0</v>
      </c>
      <c r="BB444" s="85">
        <f t="shared" si="444"/>
        <v>16</v>
      </c>
      <c r="BC444" s="64" t="str">
        <f t="shared" si="445"/>
        <v>N</v>
      </c>
      <c r="BD444" s="87">
        <f t="shared" si="446"/>
        <v>52</v>
      </c>
    </row>
    <row r="445" spans="1:56">
      <c r="A445" s="197">
        <f t="shared" si="395"/>
        <v>435</v>
      </c>
      <c r="B445" s="198">
        <f>Data!B445</f>
        <v>8</v>
      </c>
      <c r="D445" s="73">
        <f t="shared" si="394"/>
        <v>2</v>
      </c>
      <c r="F445" s="86">
        <f t="shared" si="396"/>
        <v>3</v>
      </c>
      <c r="G445" s="86" t="str">
        <f t="shared" si="397"/>
        <v>W</v>
      </c>
      <c r="H445" s="64" t="str">
        <f t="shared" si="398"/>
        <v>N</v>
      </c>
      <c r="I445" s="64" t="str">
        <f t="shared" si="399"/>
        <v xml:space="preserve"> </v>
      </c>
      <c r="J445" s="64" t="str">
        <f t="shared" si="400"/>
        <v xml:space="preserve"> </v>
      </c>
      <c r="K445" s="82" t="str">
        <f t="shared" si="401"/>
        <v>0</v>
      </c>
      <c r="L445" s="82">
        <f t="shared" si="402"/>
        <v>6</v>
      </c>
      <c r="M445" s="83">
        <f t="shared" si="403"/>
        <v>82</v>
      </c>
      <c r="N445" s="64" t="str">
        <f t="shared" si="404"/>
        <v>N</v>
      </c>
      <c r="O445" s="81" t="str">
        <f t="shared" si="405"/>
        <v>0</v>
      </c>
      <c r="P445" s="81">
        <f t="shared" si="406"/>
        <v>6</v>
      </c>
      <c r="Q445" s="85">
        <f t="shared" si="407"/>
        <v>20</v>
      </c>
      <c r="R445" s="64" t="str">
        <f t="shared" si="408"/>
        <v>N</v>
      </c>
      <c r="S445" s="87">
        <f t="shared" si="409"/>
        <v>56</v>
      </c>
      <c r="T445" s="86" t="str">
        <f t="shared" si="410"/>
        <v>W</v>
      </c>
      <c r="U445" s="64" t="str">
        <f t="shared" si="411"/>
        <v>N</v>
      </c>
      <c r="V445" s="64" t="str">
        <f t="shared" si="412"/>
        <v xml:space="preserve"> </v>
      </c>
      <c r="W445" s="64" t="str">
        <f t="shared" si="413"/>
        <v xml:space="preserve"> </v>
      </c>
      <c r="X445" s="82" t="str">
        <f t="shared" si="414"/>
        <v>0</v>
      </c>
      <c r="Y445" s="82">
        <f t="shared" si="415"/>
        <v>24</v>
      </c>
      <c r="Z445" s="83">
        <f t="shared" si="416"/>
        <v>-104</v>
      </c>
      <c r="AA445" s="64" t="str">
        <f t="shared" si="417"/>
        <v>Y</v>
      </c>
      <c r="AB445" s="81" t="str">
        <f t="shared" si="418"/>
        <v>0</v>
      </c>
      <c r="AC445" s="81">
        <f t="shared" si="419"/>
        <v>24</v>
      </c>
      <c r="AD445" s="85">
        <f t="shared" si="420"/>
        <v>-104</v>
      </c>
      <c r="AE445" s="64" t="str">
        <f t="shared" si="421"/>
        <v>Y</v>
      </c>
      <c r="AF445" s="87">
        <f t="shared" si="422"/>
        <v>54</v>
      </c>
      <c r="AG445" s="93" t="str">
        <f t="shared" si="423"/>
        <v>L</v>
      </c>
      <c r="AH445" s="64" t="str">
        <f t="shared" si="424"/>
        <v>2/5</v>
      </c>
      <c r="AI445" s="64">
        <f t="shared" si="425"/>
        <v>2</v>
      </c>
      <c r="AJ445" s="82">
        <f t="shared" si="426"/>
        <v>2</v>
      </c>
      <c r="AK445" s="82">
        <f t="shared" si="427"/>
        <v>0</v>
      </c>
      <c r="AL445" s="83">
        <f t="shared" si="428"/>
        <v>28</v>
      </c>
      <c r="AM445" s="64" t="str">
        <f t="shared" si="429"/>
        <v>N</v>
      </c>
      <c r="AN445" s="81">
        <f t="shared" si="430"/>
        <v>8</v>
      </c>
      <c r="AO445" s="81">
        <f t="shared" si="431"/>
        <v>0</v>
      </c>
      <c r="AP445" s="85">
        <f t="shared" si="432"/>
        <v>-254</v>
      </c>
      <c r="AQ445" s="64" t="str">
        <f t="shared" si="433"/>
        <v>Y</v>
      </c>
      <c r="AR445" s="87">
        <f t="shared" si="434"/>
        <v>66</v>
      </c>
      <c r="AS445" s="93" t="str">
        <f t="shared" si="435"/>
        <v>W</v>
      </c>
      <c r="AT445" s="64" t="str">
        <f t="shared" si="436"/>
        <v>1/6</v>
      </c>
      <c r="AU445" s="64">
        <f t="shared" si="437"/>
        <v>1</v>
      </c>
      <c r="AV445" s="82">
        <f t="shared" si="438"/>
        <v>2</v>
      </c>
      <c r="AW445" s="82">
        <f t="shared" si="439"/>
        <v>6</v>
      </c>
      <c r="AX445" s="83">
        <f t="shared" si="440"/>
        <v>70</v>
      </c>
      <c r="AY445" s="64" t="str">
        <f t="shared" si="441"/>
        <v>N</v>
      </c>
      <c r="AZ445" s="81">
        <f t="shared" si="442"/>
        <v>2</v>
      </c>
      <c r="BA445" s="81">
        <f t="shared" si="443"/>
        <v>6</v>
      </c>
      <c r="BB445" s="85">
        <f t="shared" si="444"/>
        <v>20</v>
      </c>
      <c r="BC445" s="64" t="str">
        <f t="shared" si="445"/>
        <v>N</v>
      </c>
      <c r="BD445" s="87">
        <f t="shared" si="446"/>
        <v>52</v>
      </c>
    </row>
    <row r="446" spans="1:56">
      <c r="A446" s="197">
        <f t="shared" si="395"/>
        <v>436</v>
      </c>
      <c r="B446" s="198">
        <f>Data!B446</f>
        <v>25</v>
      </c>
      <c r="D446" s="73">
        <f t="shared" si="394"/>
        <v>5</v>
      </c>
      <c r="F446" s="86">
        <f t="shared" si="396"/>
        <v>4</v>
      </c>
      <c r="G446" s="86" t="str">
        <f t="shared" si="397"/>
        <v xml:space="preserve"> </v>
      </c>
      <c r="H446" s="64" t="str">
        <f t="shared" si="398"/>
        <v>N</v>
      </c>
      <c r="I446" s="64" t="str">
        <f t="shared" si="399"/>
        <v xml:space="preserve"> </v>
      </c>
      <c r="J446" s="64" t="str">
        <f t="shared" si="400"/>
        <v xml:space="preserve"> </v>
      </c>
      <c r="K446" s="82" t="str">
        <f t="shared" si="401"/>
        <v>0</v>
      </c>
      <c r="L446" s="82">
        <f t="shared" si="402"/>
        <v>0</v>
      </c>
      <c r="M446" s="83">
        <f t="shared" si="403"/>
        <v>82</v>
      </c>
      <c r="N446" s="64" t="str">
        <f t="shared" si="404"/>
        <v>N</v>
      </c>
      <c r="O446" s="81" t="str">
        <f t="shared" si="405"/>
        <v>0</v>
      </c>
      <c r="P446" s="81">
        <f t="shared" si="406"/>
        <v>0</v>
      </c>
      <c r="Q446" s="85">
        <f t="shared" si="407"/>
        <v>20</v>
      </c>
      <c r="R446" s="64" t="str">
        <f t="shared" si="408"/>
        <v>N</v>
      </c>
      <c r="S446" s="87">
        <f t="shared" si="409"/>
        <v>56</v>
      </c>
      <c r="T446" s="86" t="str">
        <f t="shared" si="410"/>
        <v xml:space="preserve"> </v>
      </c>
      <c r="U446" s="64" t="str">
        <f t="shared" si="411"/>
        <v>N</v>
      </c>
      <c r="V446" s="64" t="str">
        <f t="shared" si="412"/>
        <v xml:space="preserve"> </v>
      </c>
      <c r="W446" s="64" t="str">
        <f t="shared" si="413"/>
        <v xml:space="preserve"> </v>
      </c>
      <c r="X446" s="82" t="str">
        <f t="shared" si="414"/>
        <v>0</v>
      </c>
      <c r="Y446" s="82">
        <f t="shared" si="415"/>
        <v>0</v>
      </c>
      <c r="Z446" s="83">
        <f t="shared" si="416"/>
        <v>-104</v>
      </c>
      <c r="AA446" s="64" t="str">
        <f t="shared" si="417"/>
        <v>Y</v>
      </c>
      <c r="AB446" s="81" t="str">
        <f t="shared" si="418"/>
        <v>0</v>
      </c>
      <c r="AC446" s="81">
        <f t="shared" si="419"/>
        <v>0</v>
      </c>
      <c r="AD446" s="85">
        <f t="shared" si="420"/>
        <v>-104</v>
      </c>
      <c r="AE446" s="64" t="str">
        <f t="shared" si="421"/>
        <v>Y</v>
      </c>
      <c r="AF446" s="87">
        <f t="shared" si="422"/>
        <v>54</v>
      </c>
      <c r="AG446" s="93" t="str">
        <f t="shared" si="423"/>
        <v>W</v>
      </c>
      <c r="AH446" s="64" t="str">
        <f t="shared" si="424"/>
        <v>1/6</v>
      </c>
      <c r="AI446" s="64">
        <f t="shared" si="425"/>
        <v>1</v>
      </c>
      <c r="AJ446" s="82">
        <f t="shared" si="426"/>
        <v>2</v>
      </c>
      <c r="AK446" s="82">
        <f t="shared" si="427"/>
        <v>6</v>
      </c>
      <c r="AL446" s="83">
        <f t="shared" si="428"/>
        <v>32</v>
      </c>
      <c r="AM446" s="64" t="str">
        <f t="shared" si="429"/>
        <v>N</v>
      </c>
      <c r="AN446" s="81">
        <f t="shared" si="430"/>
        <v>8</v>
      </c>
      <c r="AO446" s="81">
        <f t="shared" si="431"/>
        <v>24</v>
      </c>
      <c r="AP446" s="85">
        <f t="shared" si="432"/>
        <v>-238</v>
      </c>
      <c r="AQ446" s="64" t="str">
        <f t="shared" si="433"/>
        <v>Y</v>
      </c>
      <c r="AR446" s="87">
        <f t="shared" si="434"/>
        <v>66</v>
      </c>
      <c r="AS446" s="93" t="str">
        <f t="shared" si="435"/>
        <v>L</v>
      </c>
      <c r="AT446" s="64" t="str">
        <f t="shared" si="436"/>
        <v>2/5</v>
      </c>
      <c r="AU446" s="64">
        <f t="shared" si="437"/>
        <v>2</v>
      </c>
      <c r="AV446" s="82">
        <f t="shared" si="438"/>
        <v>2</v>
      </c>
      <c r="AW446" s="82">
        <f t="shared" si="439"/>
        <v>0</v>
      </c>
      <c r="AX446" s="83">
        <f t="shared" si="440"/>
        <v>68</v>
      </c>
      <c r="AY446" s="64" t="str">
        <f t="shared" si="441"/>
        <v>N</v>
      </c>
      <c r="AZ446" s="81">
        <f t="shared" si="442"/>
        <v>2</v>
      </c>
      <c r="BA446" s="81">
        <f t="shared" si="443"/>
        <v>0</v>
      </c>
      <c r="BB446" s="85">
        <f t="shared" si="444"/>
        <v>18</v>
      </c>
      <c r="BC446" s="64" t="str">
        <f t="shared" si="445"/>
        <v>N</v>
      </c>
      <c r="BD446" s="87">
        <f t="shared" si="446"/>
        <v>52</v>
      </c>
    </row>
    <row r="447" spans="1:56">
      <c r="A447" s="197">
        <f t="shared" si="395"/>
        <v>437</v>
      </c>
      <c r="B447" s="198">
        <f>Data!B447</f>
        <v>35</v>
      </c>
      <c r="D447" s="73">
        <f t="shared" si="394"/>
        <v>6</v>
      </c>
      <c r="F447" s="86">
        <f t="shared" si="396"/>
        <v>5</v>
      </c>
      <c r="G447" s="86" t="str">
        <f t="shared" si="397"/>
        <v xml:space="preserve"> </v>
      </c>
      <c r="H447" s="64" t="str">
        <f t="shared" si="398"/>
        <v>N</v>
      </c>
      <c r="I447" s="64" t="str">
        <f t="shared" si="399"/>
        <v xml:space="preserve"> </v>
      </c>
      <c r="J447" s="64" t="str">
        <f t="shared" si="400"/>
        <v xml:space="preserve"> </v>
      </c>
      <c r="K447" s="82" t="str">
        <f t="shared" si="401"/>
        <v>0</v>
      </c>
      <c r="L447" s="82">
        <f t="shared" si="402"/>
        <v>0</v>
      </c>
      <c r="M447" s="83">
        <f t="shared" si="403"/>
        <v>82</v>
      </c>
      <c r="N447" s="64" t="str">
        <f t="shared" si="404"/>
        <v>N</v>
      </c>
      <c r="O447" s="81" t="str">
        <f t="shared" si="405"/>
        <v>0</v>
      </c>
      <c r="P447" s="81">
        <f t="shared" si="406"/>
        <v>0</v>
      </c>
      <c r="Q447" s="85">
        <f t="shared" si="407"/>
        <v>20</v>
      </c>
      <c r="R447" s="64" t="str">
        <f t="shared" si="408"/>
        <v>N</v>
      </c>
      <c r="S447" s="87">
        <f t="shared" si="409"/>
        <v>56</v>
      </c>
      <c r="T447" s="86" t="str">
        <f t="shared" si="410"/>
        <v xml:space="preserve"> </v>
      </c>
      <c r="U447" s="64" t="str">
        <f t="shared" si="411"/>
        <v>N</v>
      </c>
      <c r="V447" s="64" t="str">
        <f t="shared" si="412"/>
        <v xml:space="preserve"> </v>
      </c>
      <c r="W447" s="64" t="str">
        <f t="shared" si="413"/>
        <v xml:space="preserve"> </v>
      </c>
      <c r="X447" s="82" t="str">
        <f t="shared" si="414"/>
        <v>0</v>
      </c>
      <c r="Y447" s="82">
        <f t="shared" si="415"/>
        <v>0</v>
      </c>
      <c r="Z447" s="83">
        <f t="shared" si="416"/>
        <v>-104</v>
      </c>
      <c r="AA447" s="64" t="str">
        <f t="shared" si="417"/>
        <v>Y</v>
      </c>
      <c r="AB447" s="81" t="str">
        <f t="shared" si="418"/>
        <v>0</v>
      </c>
      <c r="AC447" s="81">
        <f t="shared" si="419"/>
        <v>0</v>
      </c>
      <c r="AD447" s="85">
        <f t="shared" si="420"/>
        <v>-104</v>
      </c>
      <c r="AE447" s="64" t="str">
        <f t="shared" si="421"/>
        <v>Y</v>
      </c>
      <c r="AF447" s="87">
        <f t="shared" si="422"/>
        <v>54</v>
      </c>
      <c r="AG447" s="93" t="str">
        <f t="shared" si="423"/>
        <v>L</v>
      </c>
      <c r="AH447" s="64" t="str">
        <f t="shared" si="424"/>
        <v>2/5</v>
      </c>
      <c r="AI447" s="64">
        <f t="shared" si="425"/>
        <v>2</v>
      </c>
      <c r="AJ447" s="82">
        <f t="shared" si="426"/>
        <v>2</v>
      </c>
      <c r="AK447" s="82">
        <f t="shared" si="427"/>
        <v>0</v>
      </c>
      <c r="AL447" s="83">
        <f t="shared" si="428"/>
        <v>30</v>
      </c>
      <c r="AM447" s="64" t="str">
        <f t="shared" si="429"/>
        <v>N</v>
      </c>
      <c r="AN447" s="81">
        <f t="shared" si="430"/>
        <v>8</v>
      </c>
      <c r="AO447" s="81">
        <f t="shared" si="431"/>
        <v>0</v>
      </c>
      <c r="AP447" s="85">
        <f t="shared" si="432"/>
        <v>-246</v>
      </c>
      <c r="AQ447" s="64" t="str">
        <f t="shared" si="433"/>
        <v>Y</v>
      </c>
      <c r="AR447" s="87">
        <f t="shared" si="434"/>
        <v>66</v>
      </c>
      <c r="AS447" s="93" t="str">
        <f t="shared" si="435"/>
        <v>W</v>
      </c>
      <c r="AT447" s="64" t="str">
        <f t="shared" si="436"/>
        <v>1/6</v>
      </c>
      <c r="AU447" s="64">
        <f t="shared" si="437"/>
        <v>1</v>
      </c>
      <c r="AV447" s="82">
        <f t="shared" si="438"/>
        <v>2</v>
      </c>
      <c r="AW447" s="82">
        <f t="shared" si="439"/>
        <v>6</v>
      </c>
      <c r="AX447" s="83">
        <f t="shared" si="440"/>
        <v>72</v>
      </c>
      <c r="AY447" s="64" t="str">
        <f t="shared" si="441"/>
        <v>N</v>
      </c>
      <c r="AZ447" s="81">
        <f t="shared" si="442"/>
        <v>2</v>
      </c>
      <c r="BA447" s="81">
        <f t="shared" si="443"/>
        <v>6</v>
      </c>
      <c r="BB447" s="85">
        <f t="shared" si="444"/>
        <v>22</v>
      </c>
      <c r="BC447" s="64" t="str">
        <f t="shared" si="445"/>
        <v>N</v>
      </c>
      <c r="BD447" s="87">
        <f t="shared" si="446"/>
        <v>52</v>
      </c>
    </row>
    <row r="448" spans="1:56">
      <c r="A448" s="197">
        <f t="shared" si="395"/>
        <v>438</v>
      </c>
      <c r="B448" s="198">
        <f>Data!B448</f>
        <v>8</v>
      </c>
      <c r="D448" s="73">
        <f t="shared" si="394"/>
        <v>2</v>
      </c>
      <c r="F448" s="86">
        <f t="shared" si="396"/>
        <v>6</v>
      </c>
      <c r="G448" s="86" t="str">
        <f t="shared" si="397"/>
        <v xml:space="preserve"> </v>
      </c>
      <c r="H448" s="64" t="str">
        <f t="shared" si="398"/>
        <v>N</v>
      </c>
      <c r="I448" s="64" t="str">
        <f t="shared" si="399"/>
        <v xml:space="preserve"> </v>
      </c>
      <c r="J448" s="64" t="str">
        <f t="shared" si="400"/>
        <v xml:space="preserve"> </v>
      </c>
      <c r="K448" s="82" t="str">
        <f t="shared" si="401"/>
        <v>0</v>
      </c>
      <c r="L448" s="82">
        <f t="shared" si="402"/>
        <v>0</v>
      </c>
      <c r="M448" s="83">
        <f t="shared" si="403"/>
        <v>82</v>
      </c>
      <c r="N448" s="64" t="str">
        <f t="shared" si="404"/>
        <v>N</v>
      </c>
      <c r="O448" s="81" t="str">
        <f t="shared" si="405"/>
        <v>0</v>
      </c>
      <c r="P448" s="81">
        <f t="shared" si="406"/>
        <v>0</v>
      </c>
      <c r="Q448" s="85">
        <f t="shared" si="407"/>
        <v>20</v>
      </c>
      <c r="R448" s="64" t="str">
        <f t="shared" si="408"/>
        <v>N</v>
      </c>
      <c r="S448" s="87">
        <f t="shared" si="409"/>
        <v>56</v>
      </c>
      <c r="T448" s="86" t="str">
        <f t="shared" si="410"/>
        <v xml:space="preserve"> </v>
      </c>
      <c r="U448" s="64" t="str">
        <f t="shared" si="411"/>
        <v>N</v>
      </c>
      <c r="V448" s="64" t="str">
        <f t="shared" si="412"/>
        <v xml:space="preserve"> </v>
      </c>
      <c r="W448" s="64" t="str">
        <f t="shared" si="413"/>
        <v xml:space="preserve"> </v>
      </c>
      <c r="X448" s="82" t="str">
        <f t="shared" si="414"/>
        <v>0</v>
      </c>
      <c r="Y448" s="82">
        <f t="shared" si="415"/>
        <v>0</v>
      </c>
      <c r="Z448" s="83">
        <f t="shared" si="416"/>
        <v>-104</v>
      </c>
      <c r="AA448" s="64" t="str">
        <f t="shared" si="417"/>
        <v>Y</v>
      </c>
      <c r="AB448" s="81" t="str">
        <f t="shared" si="418"/>
        <v>0</v>
      </c>
      <c r="AC448" s="81">
        <f t="shared" si="419"/>
        <v>0</v>
      </c>
      <c r="AD448" s="85">
        <f t="shared" si="420"/>
        <v>-104</v>
      </c>
      <c r="AE448" s="64" t="str">
        <f t="shared" si="421"/>
        <v>Y</v>
      </c>
      <c r="AF448" s="87">
        <f t="shared" si="422"/>
        <v>54</v>
      </c>
      <c r="AG448" s="93" t="str">
        <f t="shared" si="423"/>
        <v>L</v>
      </c>
      <c r="AH448" s="64" t="str">
        <f t="shared" si="424"/>
        <v>3/4</v>
      </c>
      <c r="AI448" s="64">
        <f t="shared" si="425"/>
        <v>3</v>
      </c>
      <c r="AJ448" s="82">
        <f t="shared" si="426"/>
        <v>4</v>
      </c>
      <c r="AK448" s="82">
        <f t="shared" si="427"/>
        <v>0</v>
      </c>
      <c r="AL448" s="83">
        <f t="shared" si="428"/>
        <v>26</v>
      </c>
      <c r="AM448" s="64" t="str">
        <f t="shared" si="429"/>
        <v>N</v>
      </c>
      <c r="AN448" s="81">
        <f t="shared" si="430"/>
        <v>8</v>
      </c>
      <c r="AO448" s="81">
        <f t="shared" si="431"/>
        <v>0</v>
      </c>
      <c r="AP448" s="85">
        <f t="shared" si="432"/>
        <v>-254</v>
      </c>
      <c r="AQ448" s="64" t="str">
        <f t="shared" si="433"/>
        <v>Y</v>
      </c>
      <c r="AR448" s="87">
        <f t="shared" si="434"/>
        <v>66</v>
      </c>
      <c r="AS448" s="93" t="str">
        <f t="shared" si="435"/>
        <v>W</v>
      </c>
      <c r="AT448" s="64" t="str">
        <f t="shared" si="436"/>
        <v>1/6</v>
      </c>
      <c r="AU448" s="64">
        <f t="shared" si="437"/>
        <v>1</v>
      </c>
      <c r="AV448" s="82">
        <f t="shared" si="438"/>
        <v>2</v>
      </c>
      <c r="AW448" s="82">
        <f t="shared" si="439"/>
        <v>6</v>
      </c>
      <c r="AX448" s="83">
        <f t="shared" si="440"/>
        <v>76</v>
      </c>
      <c r="AY448" s="64" t="str">
        <f t="shared" si="441"/>
        <v>N</v>
      </c>
      <c r="AZ448" s="81">
        <f t="shared" si="442"/>
        <v>2</v>
      </c>
      <c r="BA448" s="81">
        <f t="shared" si="443"/>
        <v>6</v>
      </c>
      <c r="BB448" s="85">
        <f t="shared" si="444"/>
        <v>26</v>
      </c>
      <c r="BC448" s="64" t="str">
        <f t="shared" si="445"/>
        <v>N</v>
      </c>
      <c r="BD448" s="87">
        <f t="shared" si="446"/>
        <v>52</v>
      </c>
    </row>
    <row r="449" spans="1:56">
      <c r="A449" s="197">
        <f t="shared" si="395"/>
        <v>439</v>
      </c>
      <c r="B449" s="198">
        <f>Data!B449</f>
        <v>25</v>
      </c>
      <c r="D449" s="73">
        <f t="shared" si="394"/>
        <v>5</v>
      </c>
      <c r="F449" s="86">
        <f t="shared" si="396"/>
        <v>1</v>
      </c>
      <c r="G449" s="86" t="str">
        <f t="shared" si="397"/>
        <v xml:space="preserve"> </v>
      </c>
      <c r="H449" s="64" t="str">
        <f t="shared" si="398"/>
        <v>Y</v>
      </c>
      <c r="I449" s="64" t="str">
        <f t="shared" si="399"/>
        <v>1/6</v>
      </c>
      <c r="J449" s="64">
        <f t="shared" si="400"/>
        <v>1</v>
      </c>
      <c r="K449" s="82">
        <f t="shared" si="401"/>
        <v>2</v>
      </c>
      <c r="L449" s="82">
        <f t="shared" si="402"/>
        <v>0</v>
      </c>
      <c r="M449" s="83">
        <f t="shared" si="403"/>
        <v>80</v>
      </c>
      <c r="N449" s="64" t="str">
        <f t="shared" si="404"/>
        <v>N</v>
      </c>
      <c r="O449" s="81">
        <f t="shared" si="405"/>
        <v>2</v>
      </c>
      <c r="P449" s="81">
        <f t="shared" si="406"/>
        <v>0</v>
      </c>
      <c r="Q449" s="85">
        <f t="shared" si="407"/>
        <v>18</v>
      </c>
      <c r="R449" s="64" t="str">
        <f t="shared" si="408"/>
        <v>N</v>
      </c>
      <c r="S449" s="87">
        <f t="shared" si="409"/>
        <v>56</v>
      </c>
      <c r="T449" s="86" t="str">
        <f t="shared" si="410"/>
        <v xml:space="preserve"> </v>
      </c>
      <c r="U449" s="64" t="str">
        <f t="shared" si="411"/>
        <v>Y</v>
      </c>
      <c r="V449" s="64" t="str">
        <f t="shared" si="412"/>
        <v>1/6</v>
      </c>
      <c r="W449" s="64">
        <f t="shared" si="413"/>
        <v>1</v>
      </c>
      <c r="X449" s="82">
        <f t="shared" si="414"/>
        <v>8</v>
      </c>
      <c r="Y449" s="82">
        <f t="shared" si="415"/>
        <v>0</v>
      </c>
      <c r="Z449" s="83">
        <f t="shared" si="416"/>
        <v>-112</v>
      </c>
      <c r="AA449" s="64" t="str">
        <f t="shared" si="417"/>
        <v>Y</v>
      </c>
      <c r="AB449" s="81">
        <f t="shared" si="418"/>
        <v>8</v>
      </c>
      <c r="AC449" s="81">
        <f t="shared" si="419"/>
        <v>0</v>
      </c>
      <c r="AD449" s="85">
        <f t="shared" si="420"/>
        <v>-112</v>
      </c>
      <c r="AE449" s="64" t="str">
        <f t="shared" si="421"/>
        <v>Y</v>
      </c>
      <c r="AF449" s="87">
        <f t="shared" si="422"/>
        <v>54</v>
      </c>
      <c r="AG449" s="93" t="str">
        <f t="shared" si="423"/>
        <v>L</v>
      </c>
      <c r="AH449" s="64" t="str">
        <f t="shared" si="424"/>
        <v>3/4</v>
      </c>
      <c r="AI449" s="64">
        <f t="shared" si="425"/>
        <v>4</v>
      </c>
      <c r="AJ449" s="82">
        <f t="shared" si="426"/>
        <v>6</v>
      </c>
      <c r="AK449" s="82">
        <f t="shared" si="427"/>
        <v>0</v>
      </c>
      <c r="AL449" s="83">
        <f t="shared" si="428"/>
        <v>20</v>
      </c>
      <c r="AM449" s="64" t="str">
        <f t="shared" si="429"/>
        <v>N</v>
      </c>
      <c r="AN449" s="81">
        <f t="shared" si="430"/>
        <v>8</v>
      </c>
      <c r="AO449" s="81">
        <f t="shared" si="431"/>
        <v>0</v>
      </c>
      <c r="AP449" s="85">
        <f t="shared" si="432"/>
        <v>-262</v>
      </c>
      <c r="AQ449" s="64" t="str">
        <f t="shared" si="433"/>
        <v>Y</v>
      </c>
      <c r="AR449" s="87">
        <f t="shared" si="434"/>
        <v>66</v>
      </c>
      <c r="AS449" s="93" t="str">
        <f t="shared" si="435"/>
        <v>L</v>
      </c>
      <c r="AT449" s="64" t="str">
        <f t="shared" si="436"/>
        <v>2/5</v>
      </c>
      <c r="AU449" s="64">
        <f t="shared" si="437"/>
        <v>2</v>
      </c>
      <c r="AV449" s="82">
        <f t="shared" si="438"/>
        <v>2</v>
      </c>
      <c r="AW449" s="82">
        <f t="shared" si="439"/>
        <v>0</v>
      </c>
      <c r="AX449" s="83">
        <f t="shared" si="440"/>
        <v>74</v>
      </c>
      <c r="AY449" s="64" t="str">
        <f t="shared" si="441"/>
        <v>N</v>
      </c>
      <c r="AZ449" s="81">
        <f t="shared" si="442"/>
        <v>2</v>
      </c>
      <c r="BA449" s="81">
        <f t="shared" si="443"/>
        <v>0</v>
      </c>
      <c r="BB449" s="85">
        <f t="shared" si="444"/>
        <v>24</v>
      </c>
      <c r="BC449" s="64" t="str">
        <f t="shared" si="445"/>
        <v>N</v>
      </c>
      <c r="BD449" s="87">
        <f t="shared" si="446"/>
        <v>52</v>
      </c>
    </row>
    <row r="450" spans="1:56">
      <c r="A450" s="197">
        <f t="shared" si="395"/>
        <v>440</v>
      </c>
      <c r="B450" s="198">
        <f>Data!B450</f>
        <v>6</v>
      </c>
      <c r="D450" s="73">
        <f t="shared" si="394"/>
        <v>1</v>
      </c>
      <c r="F450" s="86">
        <f t="shared" si="396"/>
        <v>2</v>
      </c>
      <c r="G450" s="86" t="str">
        <f t="shared" si="397"/>
        <v>L</v>
      </c>
      <c r="H450" s="64" t="str">
        <f t="shared" si="398"/>
        <v>Y</v>
      </c>
      <c r="I450" s="64" t="str">
        <f t="shared" si="399"/>
        <v>2/5</v>
      </c>
      <c r="J450" s="64">
        <f t="shared" si="400"/>
        <v>2</v>
      </c>
      <c r="K450" s="82">
        <f t="shared" si="401"/>
        <v>2</v>
      </c>
      <c r="L450" s="82">
        <f t="shared" si="402"/>
        <v>0</v>
      </c>
      <c r="M450" s="83">
        <f t="shared" si="403"/>
        <v>78</v>
      </c>
      <c r="N450" s="64" t="str">
        <f t="shared" si="404"/>
        <v>N</v>
      </c>
      <c r="O450" s="81">
        <f t="shared" si="405"/>
        <v>2</v>
      </c>
      <c r="P450" s="81">
        <f t="shared" si="406"/>
        <v>0</v>
      </c>
      <c r="Q450" s="85">
        <f t="shared" si="407"/>
        <v>16</v>
      </c>
      <c r="R450" s="64" t="str">
        <f t="shared" si="408"/>
        <v>N</v>
      </c>
      <c r="S450" s="87">
        <f t="shared" si="409"/>
        <v>56</v>
      </c>
      <c r="T450" s="86" t="str">
        <f t="shared" si="410"/>
        <v>L</v>
      </c>
      <c r="U450" s="64" t="str">
        <f t="shared" si="411"/>
        <v>Y</v>
      </c>
      <c r="V450" s="64" t="str">
        <f t="shared" si="412"/>
        <v>2/5</v>
      </c>
      <c r="W450" s="64">
        <f t="shared" si="413"/>
        <v>2</v>
      </c>
      <c r="X450" s="82">
        <f t="shared" si="414"/>
        <v>8</v>
      </c>
      <c r="Y450" s="82">
        <f t="shared" si="415"/>
        <v>0</v>
      </c>
      <c r="Z450" s="83">
        <f t="shared" si="416"/>
        <v>-120</v>
      </c>
      <c r="AA450" s="64" t="str">
        <f t="shared" si="417"/>
        <v>Y</v>
      </c>
      <c r="AB450" s="81">
        <f t="shared" si="418"/>
        <v>8</v>
      </c>
      <c r="AC450" s="81">
        <f t="shared" si="419"/>
        <v>0</v>
      </c>
      <c r="AD450" s="85">
        <f t="shared" si="420"/>
        <v>-120</v>
      </c>
      <c r="AE450" s="64" t="str">
        <f t="shared" si="421"/>
        <v>Y</v>
      </c>
      <c r="AF450" s="87">
        <f t="shared" si="422"/>
        <v>54</v>
      </c>
      <c r="AG450" s="93" t="str">
        <f t="shared" si="423"/>
        <v>L</v>
      </c>
      <c r="AH450" s="64" t="str">
        <f t="shared" si="424"/>
        <v>2/5</v>
      </c>
      <c r="AI450" s="64">
        <f t="shared" si="425"/>
        <v>5</v>
      </c>
      <c r="AJ450" s="82">
        <f t="shared" si="426"/>
        <v>8</v>
      </c>
      <c r="AK450" s="82">
        <f t="shared" si="427"/>
        <v>0</v>
      </c>
      <c r="AL450" s="83">
        <f t="shared" si="428"/>
        <v>12</v>
      </c>
      <c r="AM450" s="64" t="str">
        <f t="shared" si="429"/>
        <v>N</v>
      </c>
      <c r="AN450" s="81">
        <f t="shared" si="430"/>
        <v>8</v>
      </c>
      <c r="AO450" s="81">
        <f t="shared" si="431"/>
        <v>0</v>
      </c>
      <c r="AP450" s="85">
        <f t="shared" si="432"/>
        <v>-270</v>
      </c>
      <c r="AQ450" s="64" t="str">
        <f t="shared" si="433"/>
        <v>Y</v>
      </c>
      <c r="AR450" s="87">
        <f t="shared" si="434"/>
        <v>66</v>
      </c>
      <c r="AS450" s="93" t="str">
        <f t="shared" si="435"/>
        <v>W</v>
      </c>
      <c r="AT450" s="64" t="str">
        <f t="shared" si="436"/>
        <v>1/6</v>
      </c>
      <c r="AU450" s="64">
        <f t="shared" si="437"/>
        <v>1</v>
      </c>
      <c r="AV450" s="82">
        <f t="shared" si="438"/>
        <v>2</v>
      </c>
      <c r="AW450" s="82">
        <f t="shared" si="439"/>
        <v>6</v>
      </c>
      <c r="AX450" s="83">
        <f t="shared" si="440"/>
        <v>78</v>
      </c>
      <c r="AY450" s="64" t="str">
        <f t="shared" si="441"/>
        <v>N</v>
      </c>
      <c r="AZ450" s="81">
        <f t="shared" si="442"/>
        <v>2</v>
      </c>
      <c r="BA450" s="81">
        <f t="shared" si="443"/>
        <v>6</v>
      </c>
      <c r="BB450" s="85">
        <f t="shared" si="444"/>
        <v>28</v>
      </c>
      <c r="BC450" s="64" t="str">
        <f t="shared" si="445"/>
        <v>N</v>
      </c>
      <c r="BD450" s="87">
        <f t="shared" si="446"/>
        <v>52</v>
      </c>
    </row>
    <row r="451" spans="1:56">
      <c r="A451" s="197">
        <f t="shared" si="395"/>
        <v>441</v>
      </c>
      <c r="B451" s="198">
        <f>Data!B451</f>
        <v>24</v>
      </c>
      <c r="D451" s="73">
        <f t="shared" si="394"/>
        <v>4</v>
      </c>
      <c r="F451" s="86">
        <f t="shared" si="396"/>
        <v>3</v>
      </c>
      <c r="G451" s="86" t="str">
        <f t="shared" si="397"/>
        <v>L</v>
      </c>
      <c r="H451" s="64" t="str">
        <f t="shared" si="398"/>
        <v>Y</v>
      </c>
      <c r="I451" s="64" t="str">
        <f t="shared" si="399"/>
        <v>3/4</v>
      </c>
      <c r="J451" s="64">
        <f t="shared" si="400"/>
        <v>3</v>
      </c>
      <c r="K451" s="82">
        <f t="shared" si="401"/>
        <v>4</v>
      </c>
      <c r="L451" s="82">
        <f t="shared" si="402"/>
        <v>0</v>
      </c>
      <c r="M451" s="83">
        <f t="shared" si="403"/>
        <v>74</v>
      </c>
      <c r="N451" s="64" t="str">
        <f t="shared" si="404"/>
        <v>N</v>
      </c>
      <c r="O451" s="81">
        <f t="shared" si="405"/>
        <v>4</v>
      </c>
      <c r="P451" s="81">
        <f t="shared" si="406"/>
        <v>0</v>
      </c>
      <c r="Q451" s="85">
        <f t="shared" si="407"/>
        <v>12</v>
      </c>
      <c r="R451" s="64" t="str">
        <f t="shared" si="408"/>
        <v>N</v>
      </c>
      <c r="S451" s="87">
        <f t="shared" si="409"/>
        <v>56</v>
      </c>
      <c r="T451" s="86" t="str">
        <f t="shared" si="410"/>
        <v>L</v>
      </c>
      <c r="U451" s="64" t="str">
        <f t="shared" si="411"/>
        <v>Y</v>
      </c>
      <c r="V451" s="64" t="str">
        <f t="shared" si="412"/>
        <v>3/4</v>
      </c>
      <c r="W451" s="64">
        <f t="shared" si="413"/>
        <v>3</v>
      </c>
      <c r="X451" s="82">
        <f t="shared" si="414"/>
        <v>8</v>
      </c>
      <c r="Y451" s="82">
        <f t="shared" si="415"/>
        <v>0</v>
      </c>
      <c r="Z451" s="83">
        <f t="shared" si="416"/>
        <v>-128</v>
      </c>
      <c r="AA451" s="64" t="str">
        <f t="shared" si="417"/>
        <v>Y</v>
      </c>
      <c r="AB451" s="81">
        <f t="shared" si="418"/>
        <v>8</v>
      </c>
      <c r="AC451" s="81">
        <f t="shared" si="419"/>
        <v>0</v>
      </c>
      <c r="AD451" s="85">
        <f t="shared" si="420"/>
        <v>-128</v>
      </c>
      <c r="AE451" s="64" t="str">
        <f t="shared" si="421"/>
        <v>Y</v>
      </c>
      <c r="AF451" s="87">
        <f t="shared" si="422"/>
        <v>54</v>
      </c>
      <c r="AG451" s="93" t="str">
        <f t="shared" si="423"/>
        <v>L</v>
      </c>
      <c r="AH451" s="64" t="str">
        <f t="shared" si="424"/>
        <v>1/6</v>
      </c>
      <c r="AI451" s="64">
        <f t="shared" si="425"/>
        <v>6</v>
      </c>
      <c r="AJ451" s="82">
        <f t="shared" si="426"/>
        <v>8</v>
      </c>
      <c r="AK451" s="82">
        <f t="shared" si="427"/>
        <v>0</v>
      </c>
      <c r="AL451" s="83">
        <f t="shared" si="428"/>
        <v>4</v>
      </c>
      <c r="AM451" s="64" t="str">
        <f t="shared" si="429"/>
        <v>Y</v>
      </c>
      <c r="AN451" s="81">
        <f t="shared" si="430"/>
        <v>8</v>
      </c>
      <c r="AO451" s="81">
        <f t="shared" si="431"/>
        <v>0</v>
      </c>
      <c r="AP451" s="85">
        <f t="shared" si="432"/>
        <v>-278</v>
      </c>
      <c r="AQ451" s="64" t="str">
        <f t="shared" si="433"/>
        <v>Y</v>
      </c>
      <c r="AR451" s="87">
        <f t="shared" si="434"/>
        <v>66</v>
      </c>
      <c r="AS451" s="93" t="str">
        <f t="shared" si="435"/>
        <v>W</v>
      </c>
      <c r="AT451" s="64" t="str">
        <f t="shared" si="436"/>
        <v>1/6</v>
      </c>
      <c r="AU451" s="64">
        <f t="shared" si="437"/>
        <v>1</v>
      </c>
      <c r="AV451" s="82">
        <f t="shared" si="438"/>
        <v>2</v>
      </c>
      <c r="AW451" s="82">
        <f t="shared" si="439"/>
        <v>6</v>
      </c>
      <c r="AX451" s="83">
        <f t="shared" si="440"/>
        <v>82</v>
      </c>
      <c r="AY451" s="64" t="str">
        <f t="shared" si="441"/>
        <v>N</v>
      </c>
      <c r="AZ451" s="81">
        <f t="shared" si="442"/>
        <v>2</v>
      </c>
      <c r="BA451" s="81">
        <f t="shared" si="443"/>
        <v>6</v>
      </c>
      <c r="BB451" s="85">
        <f t="shared" si="444"/>
        <v>32</v>
      </c>
      <c r="BC451" s="64" t="str">
        <f t="shared" si="445"/>
        <v>N</v>
      </c>
      <c r="BD451" s="87">
        <f t="shared" si="446"/>
        <v>52</v>
      </c>
    </row>
    <row r="452" spans="1:56">
      <c r="A452" s="197">
        <f t="shared" si="395"/>
        <v>442</v>
      </c>
      <c r="B452" s="198">
        <f>Data!B452</f>
        <v>6</v>
      </c>
      <c r="D452" s="73">
        <f t="shared" si="394"/>
        <v>1</v>
      </c>
      <c r="F452" s="86">
        <f t="shared" si="396"/>
        <v>4</v>
      </c>
      <c r="G452" s="86" t="str">
        <f t="shared" si="397"/>
        <v>W</v>
      </c>
      <c r="H452" s="64" t="str">
        <f t="shared" si="398"/>
        <v>N</v>
      </c>
      <c r="I452" s="64" t="str">
        <f t="shared" si="399"/>
        <v xml:space="preserve"> </v>
      </c>
      <c r="J452" s="64" t="str">
        <f t="shared" si="400"/>
        <v xml:space="preserve"> </v>
      </c>
      <c r="K452" s="82" t="str">
        <f t="shared" si="401"/>
        <v>0</v>
      </c>
      <c r="L452" s="82">
        <f t="shared" si="402"/>
        <v>12</v>
      </c>
      <c r="M452" s="83">
        <f t="shared" si="403"/>
        <v>86</v>
      </c>
      <c r="N452" s="64" t="str">
        <f t="shared" si="404"/>
        <v>N</v>
      </c>
      <c r="O452" s="81" t="str">
        <f t="shared" si="405"/>
        <v>0</v>
      </c>
      <c r="P452" s="81">
        <f t="shared" si="406"/>
        <v>12</v>
      </c>
      <c r="Q452" s="85">
        <f t="shared" si="407"/>
        <v>24</v>
      </c>
      <c r="R452" s="64" t="str">
        <f t="shared" si="408"/>
        <v>N</v>
      </c>
      <c r="S452" s="87">
        <f t="shared" si="409"/>
        <v>56</v>
      </c>
      <c r="T452" s="86" t="str">
        <f t="shared" si="410"/>
        <v>W</v>
      </c>
      <c r="U452" s="64" t="str">
        <f t="shared" si="411"/>
        <v>N</v>
      </c>
      <c r="V452" s="64" t="str">
        <f t="shared" si="412"/>
        <v xml:space="preserve"> </v>
      </c>
      <c r="W452" s="64" t="str">
        <f t="shared" si="413"/>
        <v xml:space="preserve"> </v>
      </c>
      <c r="X452" s="82" t="str">
        <f t="shared" si="414"/>
        <v>0</v>
      </c>
      <c r="Y452" s="82">
        <f t="shared" si="415"/>
        <v>24</v>
      </c>
      <c r="Z452" s="83">
        <f t="shared" si="416"/>
        <v>-104</v>
      </c>
      <c r="AA452" s="64" t="str">
        <f t="shared" si="417"/>
        <v>Y</v>
      </c>
      <c r="AB452" s="81" t="str">
        <f t="shared" si="418"/>
        <v>0</v>
      </c>
      <c r="AC452" s="81">
        <f t="shared" si="419"/>
        <v>24</v>
      </c>
      <c r="AD452" s="85">
        <f t="shared" si="420"/>
        <v>-104</v>
      </c>
      <c r="AE452" s="64" t="str">
        <f t="shared" si="421"/>
        <v>Y</v>
      </c>
      <c r="AF452" s="87">
        <f t="shared" si="422"/>
        <v>54</v>
      </c>
      <c r="AG452" s="93" t="str">
        <f t="shared" si="423"/>
        <v>L</v>
      </c>
      <c r="AH452" s="64" t="str">
        <f t="shared" si="424"/>
        <v>1/6</v>
      </c>
      <c r="AI452" s="64">
        <f t="shared" si="425"/>
        <v>7</v>
      </c>
      <c r="AJ452" s="82">
        <f t="shared" si="426"/>
        <v>8</v>
      </c>
      <c r="AK452" s="82">
        <f t="shared" si="427"/>
        <v>0</v>
      </c>
      <c r="AL452" s="83">
        <f t="shared" si="428"/>
        <v>-4</v>
      </c>
      <c r="AM452" s="64" t="str">
        <f t="shared" si="429"/>
        <v>Y</v>
      </c>
      <c r="AN452" s="81">
        <f t="shared" si="430"/>
        <v>8</v>
      </c>
      <c r="AO452" s="81">
        <f t="shared" si="431"/>
        <v>0</v>
      </c>
      <c r="AP452" s="85">
        <f t="shared" si="432"/>
        <v>-286</v>
      </c>
      <c r="AQ452" s="64" t="str">
        <f t="shared" si="433"/>
        <v>Y</v>
      </c>
      <c r="AR452" s="87">
        <f t="shared" si="434"/>
        <v>66</v>
      </c>
      <c r="AS452" s="93" t="str">
        <f t="shared" si="435"/>
        <v>L</v>
      </c>
      <c r="AT452" s="64" t="str">
        <f t="shared" si="436"/>
        <v>2/5</v>
      </c>
      <c r="AU452" s="64">
        <f t="shared" si="437"/>
        <v>2</v>
      </c>
      <c r="AV452" s="82">
        <f t="shared" si="438"/>
        <v>2</v>
      </c>
      <c r="AW452" s="82">
        <f t="shared" si="439"/>
        <v>0</v>
      </c>
      <c r="AX452" s="83">
        <f t="shared" si="440"/>
        <v>80</v>
      </c>
      <c r="AY452" s="64" t="str">
        <f t="shared" si="441"/>
        <v>N</v>
      </c>
      <c r="AZ452" s="81">
        <f t="shared" si="442"/>
        <v>2</v>
      </c>
      <c r="BA452" s="81">
        <f t="shared" si="443"/>
        <v>0</v>
      </c>
      <c r="BB452" s="85">
        <f t="shared" si="444"/>
        <v>30</v>
      </c>
      <c r="BC452" s="64" t="str">
        <f t="shared" si="445"/>
        <v>N</v>
      </c>
      <c r="BD452" s="87">
        <f t="shared" si="446"/>
        <v>52</v>
      </c>
    </row>
    <row r="453" spans="1:56">
      <c r="A453" s="197">
        <f t="shared" si="395"/>
        <v>443</v>
      </c>
      <c r="B453" s="198">
        <f>Data!B453</f>
        <v>31</v>
      </c>
      <c r="D453" s="73">
        <f t="shared" si="394"/>
        <v>6</v>
      </c>
      <c r="F453" s="86">
        <f t="shared" si="396"/>
        <v>5</v>
      </c>
      <c r="G453" s="86" t="str">
        <f t="shared" si="397"/>
        <v xml:space="preserve"> </v>
      </c>
      <c r="H453" s="64" t="str">
        <f t="shared" si="398"/>
        <v>N</v>
      </c>
      <c r="I453" s="64" t="str">
        <f t="shared" si="399"/>
        <v xml:space="preserve"> </v>
      </c>
      <c r="J453" s="64" t="str">
        <f t="shared" si="400"/>
        <v xml:space="preserve"> </v>
      </c>
      <c r="K453" s="82" t="str">
        <f t="shared" si="401"/>
        <v>0</v>
      </c>
      <c r="L453" s="82">
        <f t="shared" si="402"/>
        <v>0</v>
      </c>
      <c r="M453" s="83">
        <f t="shared" si="403"/>
        <v>86</v>
      </c>
      <c r="N453" s="64" t="str">
        <f t="shared" si="404"/>
        <v>N</v>
      </c>
      <c r="O453" s="81" t="str">
        <f t="shared" si="405"/>
        <v>0</v>
      </c>
      <c r="P453" s="81">
        <f t="shared" si="406"/>
        <v>0</v>
      </c>
      <c r="Q453" s="85">
        <f t="shared" si="407"/>
        <v>24</v>
      </c>
      <c r="R453" s="64" t="str">
        <f t="shared" si="408"/>
        <v>N</v>
      </c>
      <c r="S453" s="87">
        <f t="shared" si="409"/>
        <v>56</v>
      </c>
      <c r="T453" s="86" t="str">
        <f t="shared" si="410"/>
        <v xml:space="preserve"> </v>
      </c>
      <c r="U453" s="64" t="str">
        <f t="shared" si="411"/>
        <v>N</v>
      </c>
      <c r="V453" s="64" t="str">
        <f t="shared" si="412"/>
        <v xml:space="preserve"> </v>
      </c>
      <c r="W453" s="64" t="str">
        <f t="shared" si="413"/>
        <v xml:space="preserve"> </v>
      </c>
      <c r="X453" s="82" t="str">
        <f t="shared" si="414"/>
        <v>0</v>
      </c>
      <c r="Y453" s="82">
        <f t="shared" si="415"/>
        <v>0</v>
      </c>
      <c r="Z453" s="83">
        <f t="shared" si="416"/>
        <v>-104</v>
      </c>
      <c r="AA453" s="64" t="str">
        <f t="shared" si="417"/>
        <v>Y</v>
      </c>
      <c r="AB453" s="81" t="str">
        <f t="shared" si="418"/>
        <v>0</v>
      </c>
      <c r="AC453" s="81">
        <f t="shared" si="419"/>
        <v>0</v>
      </c>
      <c r="AD453" s="85">
        <f t="shared" si="420"/>
        <v>-104</v>
      </c>
      <c r="AE453" s="64" t="str">
        <f t="shared" si="421"/>
        <v>Y</v>
      </c>
      <c r="AF453" s="87">
        <f t="shared" si="422"/>
        <v>54</v>
      </c>
      <c r="AG453" s="93" t="str">
        <f t="shared" si="423"/>
        <v>W</v>
      </c>
      <c r="AH453" s="64" t="str">
        <f t="shared" si="424"/>
        <v>1/6</v>
      </c>
      <c r="AI453" s="64">
        <f t="shared" si="425"/>
        <v>1</v>
      </c>
      <c r="AJ453" s="82">
        <f t="shared" si="426"/>
        <v>8</v>
      </c>
      <c r="AK453" s="82">
        <f t="shared" si="427"/>
        <v>24</v>
      </c>
      <c r="AL453" s="83">
        <f t="shared" si="428"/>
        <v>12</v>
      </c>
      <c r="AM453" s="64" t="str">
        <f t="shared" si="429"/>
        <v>N</v>
      </c>
      <c r="AN453" s="81">
        <f t="shared" si="430"/>
        <v>8</v>
      </c>
      <c r="AO453" s="81">
        <f t="shared" si="431"/>
        <v>24</v>
      </c>
      <c r="AP453" s="85">
        <f t="shared" si="432"/>
        <v>-270</v>
      </c>
      <c r="AQ453" s="64" t="str">
        <f t="shared" si="433"/>
        <v>Y</v>
      </c>
      <c r="AR453" s="87">
        <f t="shared" si="434"/>
        <v>66</v>
      </c>
      <c r="AS453" s="93" t="str">
        <f t="shared" si="435"/>
        <v>L</v>
      </c>
      <c r="AT453" s="64" t="str">
        <f t="shared" si="436"/>
        <v>3/4</v>
      </c>
      <c r="AU453" s="64">
        <f t="shared" si="437"/>
        <v>3</v>
      </c>
      <c r="AV453" s="82">
        <f t="shared" si="438"/>
        <v>4</v>
      </c>
      <c r="AW453" s="82">
        <f t="shared" si="439"/>
        <v>0</v>
      </c>
      <c r="AX453" s="83">
        <f t="shared" si="440"/>
        <v>76</v>
      </c>
      <c r="AY453" s="64" t="str">
        <f t="shared" si="441"/>
        <v>N</v>
      </c>
      <c r="AZ453" s="81">
        <f t="shared" si="442"/>
        <v>4</v>
      </c>
      <c r="BA453" s="81">
        <f t="shared" si="443"/>
        <v>0</v>
      </c>
      <c r="BB453" s="85">
        <f t="shared" si="444"/>
        <v>26</v>
      </c>
      <c r="BC453" s="64" t="str">
        <f t="shared" si="445"/>
        <v>N</v>
      </c>
      <c r="BD453" s="87">
        <f t="shared" si="446"/>
        <v>52</v>
      </c>
    </row>
    <row r="454" spans="1:56">
      <c r="A454" s="197">
        <f t="shared" si="395"/>
        <v>444</v>
      </c>
      <c r="B454" s="198">
        <f>Data!B454</f>
        <v>14</v>
      </c>
      <c r="D454" s="73">
        <f t="shared" si="394"/>
        <v>3</v>
      </c>
      <c r="F454" s="86">
        <f t="shared" si="396"/>
        <v>6</v>
      </c>
      <c r="G454" s="86" t="str">
        <f t="shared" si="397"/>
        <v xml:space="preserve"> </v>
      </c>
      <c r="H454" s="64" t="str">
        <f t="shared" si="398"/>
        <v>N</v>
      </c>
      <c r="I454" s="64" t="str">
        <f t="shared" si="399"/>
        <v xml:space="preserve"> </v>
      </c>
      <c r="J454" s="64" t="str">
        <f t="shared" si="400"/>
        <v xml:space="preserve"> </v>
      </c>
      <c r="K454" s="82" t="str">
        <f t="shared" si="401"/>
        <v>0</v>
      </c>
      <c r="L454" s="82">
        <f t="shared" si="402"/>
        <v>0</v>
      </c>
      <c r="M454" s="83">
        <f t="shared" si="403"/>
        <v>86</v>
      </c>
      <c r="N454" s="64" t="str">
        <f t="shared" si="404"/>
        <v>N</v>
      </c>
      <c r="O454" s="81" t="str">
        <f t="shared" si="405"/>
        <v>0</v>
      </c>
      <c r="P454" s="81">
        <f t="shared" si="406"/>
        <v>0</v>
      </c>
      <c r="Q454" s="85">
        <f t="shared" si="407"/>
        <v>24</v>
      </c>
      <c r="R454" s="64" t="str">
        <f t="shared" si="408"/>
        <v>N</v>
      </c>
      <c r="S454" s="87">
        <f t="shared" si="409"/>
        <v>56</v>
      </c>
      <c r="T454" s="86" t="str">
        <f t="shared" si="410"/>
        <v xml:space="preserve"> </v>
      </c>
      <c r="U454" s="64" t="str">
        <f t="shared" si="411"/>
        <v>N</v>
      </c>
      <c r="V454" s="64" t="str">
        <f t="shared" si="412"/>
        <v xml:space="preserve"> </v>
      </c>
      <c r="W454" s="64" t="str">
        <f t="shared" si="413"/>
        <v xml:space="preserve"> </v>
      </c>
      <c r="X454" s="82" t="str">
        <f t="shared" si="414"/>
        <v>0</v>
      </c>
      <c r="Y454" s="82">
        <f t="shared" si="415"/>
        <v>0</v>
      </c>
      <c r="Z454" s="83">
        <f t="shared" si="416"/>
        <v>-104</v>
      </c>
      <c r="AA454" s="64" t="str">
        <f t="shared" si="417"/>
        <v>Y</v>
      </c>
      <c r="AB454" s="81" t="str">
        <f t="shared" si="418"/>
        <v>0</v>
      </c>
      <c r="AC454" s="81">
        <f t="shared" si="419"/>
        <v>0</v>
      </c>
      <c r="AD454" s="85">
        <f t="shared" si="420"/>
        <v>-104</v>
      </c>
      <c r="AE454" s="64" t="str">
        <f t="shared" si="421"/>
        <v>Y</v>
      </c>
      <c r="AF454" s="87">
        <f t="shared" si="422"/>
        <v>54</v>
      </c>
      <c r="AG454" s="93" t="str">
        <f t="shared" si="423"/>
        <v>W</v>
      </c>
      <c r="AH454" s="64" t="str">
        <f t="shared" si="424"/>
        <v>1/6</v>
      </c>
      <c r="AI454" s="64">
        <f t="shared" si="425"/>
        <v>1</v>
      </c>
      <c r="AJ454" s="82">
        <f t="shared" si="426"/>
        <v>2</v>
      </c>
      <c r="AK454" s="82">
        <f t="shared" si="427"/>
        <v>24</v>
      </c>
      <c r="AL454" s="83">
        <f t="shared" si="428"/>
        <v>34</v>
      </c>
      <c r="AM454" s="64" t="str">
        <f t="shared" si="429"/>
        <v>N</v>
      </c>
      <c r="AN454" s="81">
        <f t="shared" si="430"/>
        <v>8</v>
      </c>
      <c r="AO454" s="81">
        <f t="shared" si="431"/>
        <v>24</v>
      </c>
      <c r="AP454" s="85">
        <f t="shared" si="432"/>
        <v>-254</v>
      </c>
      <c r="AQ454" s="64" t="str">
        <f t="shared" si="433"/>
        <v>Y</v>
      </c>
      <c r="AR454" s="87">
        <f t="shared" si="434"/>
        <v>66</v>
      </c>
      <c r="AS454" s="93" t="str">
        <f t="shared" si="435"/>
        <v>L</v>
      </c>
      <c r="AT454" s="64" t="str">
        <f t="shared" si="436"/>
        <v>1/6</v>
      </c>
      <c r="AU454" s="64">
        <f t="shared" si="437"/>
        <v>4</v>
      </c>
      <c r="AV454" s="82">
        <f t="shared" si="438"/>
        <v>6</v>
      </c>
      <c r="AW454" s="82">
        <f t="shared" si="439"/>
        <v>0</v>
      </c>
      <c r="AX454" s="83">
        <f t="shared" si="440"/>
        <v>70</v>
      </c>
      <c r="AY454" s="64" t="str">
        <f t="shared" si="441"/>
        <v>N</v>
      </c>
      <c r="AZ454" s="81">
        <f t="shared" si="442"/>
        <v>6</v>
      </c>
      <c r="BA454" s="81">
        <f t="shared" si="443"/>
        <v>0</v>
      </c>
      <c r="BB454" s="85">
        <f t="shared" si="444"/>
        <v>20</v>
      </c>
      <c r="BC454" s="64" t="str">
        <f t="shared" si="445"/>
        <v>N</v>
      </c>
      <c r="BD454" s="87">
        <f t="shared" si="446"/>
        <v>52</v>
      </c>
    </row>
    <row r="455" spans="1:56">
      <c r="A455" s="197">
        <f t="shared" si="395"/>
        <v>445</v>
      </c>
      <c r="B455" s="198">
        <f>Data!B455</f>
        <v>25</v>
      </c>
      <c r="D455" s="73">
        <f t="shared" si="394"/>
        <v>5</v>
      </c>
      <c r="F455" s="86">
        <f t="shared" si="396"/>
        <v>1</v>
      </c>
      <c r="G455" s="86" t="str">
        <f t="shared" si="397"/>
        <v xml:space="preserve"> </v>
      </c>
      <c r="H455" s="64" t="str">
        <f t="shared" si="398"/>
        <v>Y</v>
      </c>
      <c r="I455" s="64" t="str">
        <f t="shared" si="399"/>
        <v>1/6</v>
      </c>
      <c r="J455" s="64">
        <f t="shared" si="400"/>
        <v>1</v>
      </c>
      <c r="K455" s="82">
        <f t="shared" si="401"/>
        <v>2</v>
      </c>
      <c r="L455" s="82">
        <f t="shared" si="402"/>
        <v>0</v>
      </c>
      <c r="M455" s="83">
        <f t="shared" si="403"/>
        <v>84</v>
      </c>
      <c r="N455" s="64" t="str">
        <f t="shared" si="404"/>
        <v>N</v>
      </c>
      <c r="O455" s="81">
        <f t="shared" si="405"/>
        <v>2</v>
      </c>
      <c r="P455" s="81">
        <f t="shared" si="406"/>
        <v>0</v>
      </c>
      <c r="Q455" s="85">
        <f t="shared" si="407"/>
        <v>22</v>
      </c>
      <c r="R455" s="64" t="str">
        <f t="shared" si="408"/>
        <v>N</v>
      </c>
      <c r="S455" s="87">
        <f t="shared" si="409"/>
        <v>56</v>
      </c>
      <c r="T455" s="86" t="str">
        <f t="shared" si="410"/>
        <v xml:space="preserve"> </v>
      </c>
      <c r="U455" s="64" t="str">
        <f t="shared" si="411"/>
        <v>Y</v>
      </c>
      <c r="V455" s="64" t="str">
        <f t="shared" si="412"/>
        <v>1/6</v>
      </c>
      <c r="W455" s="64">
        <f t="shared" si="413"/>
        <v>1</v>
      </c>
      <c r="X455" s="82">
        <f t="shared" si="414"/>
        <v>8</v>
      </c>
      <c r="Y455" s="82">
        <f t="shared" si="415"/>
        <v>0</v>
      </c>
      <c r="Z455" s="83">
        <f t="shared" si="416"/>
        <v>-112</v>
      </c>
      <c r="AA455" s="64" t="str">
        <f t="shared" si="417"/>
        <v>Y</v>
      </c>
      <c r="AB455" s="81">
        <f t="shared" si="418"/>
        <v>8</v>
      </c>
      <c r="AC455" s="81">
        <f t="shared" si="419"/>
        <v>0</v>
      </c>
      <c r="AD455" s="85">
        <f t="shared" si="420"/>
        <v>-112</v>
      </c>
      <c r="AE455" s="64" t="str">
        <f t="shared" si="421"/>
        <v>Y</v>
      </c>
      <c r="AF455" s="87">
        <f t="shared" si="422"/>
        <v>54</v>
      </c>
      <c r="AG455" s="93" t="str">
        <f t="shared" si="423"/>
        <v>L</v>
      </c>
      <c r="AH455" s="64" t="str">
        <f t="shared" si="424"/>
        <v>2/5</v>
      </c>
      <c r="AI455" s="64">
        <f t="shared" si="425"/>
        <v>2</v>
      </c>
      <c r="AJ455" s="82">
        <f t="shared" si="426"/>
        <v>2</v>
      </c>
      <c r="AK455" s="82">
        <f t="shared" si="427"/>
        <v>0</v>
      </c>
      <c r="AL455" s="83">
        <f t="shared" si="428"/>
        <v>32</v>
      </c>
      <c r="AM455" s="64" t="str">
        <f t="shared" si="429"/>
        <v>N</v>
      </c>
      <c r="AN455" s="81">
        <f t="shared" si="430"/>
        <v>8</v>
      </c>
      <c r="AO455" s="81">
        <f t="shared" si="431"/>
        <v>0</v>
      </c>
      <c r="AP455" s="85">
        <f t="shared" si="432"/>
        <v>-262</v>
      </c>
      <c r="AQ455" s="64" t="str">
        <f t="shared" si="433"/>
        <v>Y</v>
      </c>
      <c r="AR455" s="87">
        <f t="shared" si="434"/>
        <v>66</v>
      </c>
      <c r="AS455" s="93" t="str">
        <f t="shared" si="435"/>
        <v>L</v>
      </c>
      <c r="AT455" s="64" t="str">
        <f t="shared" si="436"/>
        <v>2/5</v>
      </c>
      <c r="AU455" s="64">
        <f t="shared" si="437"/>
        <v>5</v>
      </c>
      <c r="AV455" s="82">
        <f t="shared" si="438"/>
        <v>8</v>
      </c>
      <c r="AW455" s="82">
        <f t="shared" si="439"/>
        <v>0</v>
      </c>
      <c r="AX455" s="83">
        <f t="shared" si="440"/>
        <v>62</v>
      </c>
      <c r="AY455" s="64" t="str">
        <f t="shared" si="441"/>
        <v>N</v>
      </c>
      <c r="AZ455" s="81">
        <f t="shared" si="442"/>
        <v>8</v>
      </c>
      <c r="BA455" s="81">
        <f t="shared" si="443"/>
        <v>0</v>
      </c>
      <c r="BB455" s="85">
        <f t="shared" si="444"/>
        <v>12</v>
      </c>
      <c r="BC455" s="64" t="str">
        <f t="shared" si="445"/>
        <v>N</v>
      </c>
      <c r="BD455" s="87">
        <f t="shared" si="446"/>
        <v>52</v>
      </c>
    </row>
    <row r="456" spans="1:56">
      <c r="A456" s="197">
        <f t="shared" si="395"/>
        <v>446</v>
      </c>
      <c r="B456" s="198">
        <f>Data!B456</f>
        <v>18</v>
      </c>
      <c r="D456" s="73">
        <f t="shared" si="394"/>
        <v>3</v>
      </c>
      <c r="F456" s="86">
        <f t="shared" si="396"/>
        <v>2</v>
      </c>
      <c r="G456" s="86" t="str">
        <f t="shared" si="397"/>
        <v>L</v>
      </c>
      <c r="H456" s="64" t="str">
        <f t="shared" si="398"/>
        <v>Y</v>
      </c>
      <c r="I456" s="64" t="str">
        <f t="shared" si="399"/>
        <v>2/5</v>
      </c>
      <c r="J456" s="64">
        <f t="shared" si="400"/>
        <v>2</v>
      </c>
      <c r="K456" s="82">
        <f t="shared" si="401"/>
        <v>2</v>
      </c>
      <c r="L456" s="82">
        <f t="shared" si="402"/>
        <v>0</v>
      </c>
      <c r="M456" s="83">
        <f t="shared" si="403"/>
        <v>82</v>
      </c>
      <c r="N456" s="64" t="str">
        <f t="shared" si="404"/>
        <v>N</v>
      </c>
      <c r="O456" s="81">
        <f t="shared" si="405"/>
        <v>2</v>
      </c>
      <c r="P456" s="81">
        <f t="shared" si="406"/>
        <v>0</v>
      </c>
      <c r="Q456" s="85">
        <f t="shared" si="407"/>
        <v>20</v>
      </c>
      <c r="R456" s="64" t="str">
        <f t="shared" si="408"/>
        <v>N</v>
      </c>
      <c r="S456" s="87">
        <f t="shared" si="409"/>
        <v>56</v>
      </c>
      <c r="T456" s="86" t="str">
        <f t="shared" si="410"/>
        <v>L</v>
      </c>
      <c r="U456" s="64" t="str">
        <f t="shared" si="411"/>
        <v>Y</v>
      </c>
      <c r="V456" s="64" t="str">
        <f t="shared" si="412"/>
        <v>2/5</v>
      </c>
      <c r="W456" s="64">
        <f t="shared" si="413"/>
        <v>2</v>
      </c>
      <c r="X456" s="82">
        <f t="shared" si="414"/>
        <v>8</v>
      </c>
      <c r="Y456" s="82">
        <f t="shared" si="415"/>
        <v>0</v>
      </c>
      <c r="Z456" s="83">
        <f t="shared" si="416"/>
        <v>-120</v>
      </c>
      <c r="AA456" s="64" t="str">
        <f t="shared" si="417"/>
        <v>Y</v>
      </c>
      <c r="AB456" s="81">
        <f t="shared" si="418"/>
        <v>8</v>
      </c>
      <c r="AC456" s="81">
        <f t="shared" si="419"/>
        <v>0</v>
      </c>
      <c r="AD456" s="85">
        <f t="shared" si="420"/>
        <v>-120</v>
      </c>
      <c r="AE456" s="64" t="str">
        <f t="shared" si="421"/>
        <v>Y</v>
      </c>
      <c r="AF456" s="87">
        <f t="shared" si="422"/>
        <v>54</v>
      </c>
      <c r="AG456" s="93" t="str">
        <f t="shared" si="423"/>
        <v>W</v>
      </c>
      <c r="AH456" s="64" t="str">
        <f t="shared" si="424"/>
        <v>1/6</v>
      </c>
      <c r="AI456" s="64">
        <f t="shared" si="425"/>
        <v>1</v>
      </c>
      <c r="AJ456" s="82">
        <f t="shared" si="426"/>
        <v>2</v>
      </c>
      <c r="AK456" s="82">
        <f t="shared" si="427"/>
        <v>6</v>
      </c>
      <c r="AL456" s="83">
        <f t="shared" si="428"/>
        <v>36</v>
      </c>
      <c r="AM456" s="64" t="str">
        <f t="shared" si="429"/>
        <v>N</v>
      </c>
      <c r="AN456" s="81">
        <f t="shared" si="430"/>
        <v>8</v>
      </c>
      <c r="AO456" s="81">
        <f t="shared" si="431"/>
        <v>24</v>
      </c>
      <c r="AP456" s="85">
        <f t="shared" si="432"/>
        <v>-246</v>
      </c>
      <c r="AQ456" s="64" t="str">
        <f t="shared" si="433"/>
        <v>Y</v>
      </c>
      <c r="AR456" s="87">
        <f t="shared" si="434"/>
        <v>66</v>
      </c>
      <c r="AS456" s="93" t="str">
        <f t="shared" si="435"/>
        <v>W</v>
      </c>
      <c r="AT456" s="64" t="str">
        <f t="shared" si="436"/>
        <v>1/6</v>
      </c>
      <c r="AU456" s="64">
        <f t="shared" si="437"/>
        <v>1</v>
      </c>
      <c r="AV456" s="82">
        <f t="shared" si="438"/>
        <v>2</v>
      </c>
      <c r="AW456" s="82">
        <f t="shared" si="439"/>
        <v>24</v>
      </c>
      <c r="AX456" s="83">
        <f t="shared" si="440"/>
        <v>84</v>
      </c>
      <c r="AY456" s="64" t="str">
        <f t="shared" si="441"/>
        <v>N</v>
      </c>
      <c r="AZ456" s="81">
        <f t="shared" si="442"/>
        <v>2</v>
      </c>
      <c r="BA456" s="81">
        <f t="shared" si="443"/>
        <v>24</v>
      </c>
      <c r="BB456" s="85">
        <f t="shared" si="444"/>
        <v>34</v>
      </c>
      <c r="BC456" s="64" t="str">
        <f t="shared" si="445"/>
        <v>N</v>
      </c>
      <c r="BD456" s="87">
        <f t="shared" si="446"/>
        <v>52</v>
      </c>
    </row>
    <row r="457" spans="1:56">
      <c r="A457" s="197">
        <f t="shared" si="395"/>
        <v>447</v>
      </c>
      <c r="B457" s="198">
        <f>Data!B457</f>
        <v>3</v>
      </c>
      <c r="D457" s="73">
        <f t="shared" si="394"/>
        <v>1</v>
      </c>
      <c r="F457" s="86">
        <f t="shared" si="396"/>
        <v>3</v>
      </c>
      <c r="G457" s="86" t="str">
        <f t="shared" si="397"/>
        <v>L</v>
      </c>
      <c r="H457" s="64" t="str">
        <f t="shared" si="398"/>
        <v>Y</v>
      </c>
      <c r="I457" s="64" t="str">
        <f t="shared" si="399"/>
        <v>3/4</v>
      </c>
      <c r="J457" s="64">
        <f t="shared" si="400"/>
        <v>3</v>
      </c>
      <c r="K457" s="82">
        <f t="shared" si="401"/>
        <v>4</v>
      </c>
      <c r="L457" s="82">
        <f t="shared" si="402"/>
        <v>0</v>
      </c>
      <c r="M457" s="83">
        <f t="shared" si="403"/>
        <v>78</v>
      </c>
      <c r="N457" s="64" t="str">
        <f t="shared" si="404"/>
        <v>N</v>
      </c>
      <c r="O457" s="81">
        <f t="shared" si="405"/>
        <v>4</v>
      </c>
      <c r="P457" s="81">
        <f t="shared" si="406"/>
        <v>0</v>
      </c>
      <c r="Q457" s="85">
        <f t="shared" si="407"/>
        <v>16</v>
      </c>
      <c r="R457" s="64" t="str">
        <f t="shared" si="408"/>
        <v>N</v>
      </c>
      <c r="S457" s="87">
        <f t="shared" si="409"/>
        <v>56</v>
      </c>
      <c r="T457" s="86" t="str">
        <f t="shared" si="410"/>
        <v>L</v>
      </c>
      <c r="U457" s="64" t="str">
        <f t="shared" si="411"/>
        <v>Y</v>
      </c>
      <c r="V457" s="64" t="str">
        <f t="shared" si="412"/>
        <v>3/4</v>
      </c>
      <c r="W457" s="64">
        <f t="shared" si="413"/>
        <v>3</v>
      </c>
      <c r="X457" s="82">
        <f t="shared" si="414"/>
        <v>8</v>
      </c>
      <c r="Y457" s="82">
        <f t="shared" si="415"/>
        <v>0</v>
      </c>
      <c r="Z457" s="83">
        <f t="shared" si="416"/>
        <v>-128</v>
      </c>
      <c r="AA457" s="64" t="str">
        <f t="shared" si="417"/>
        <v>Y</v>
      </c>
      <c r="AB457" s="81">
        <f t="shared" si="418"/>
        <v>8</v>
      </c>
      <c r="AC457" s="81">
        <f t="shared" si="419"/>
        <v>0</v>
      </c>
      <c r="AD457" s="85">
        <f t="shared" si="420"/>
        <v>-128</v>
      </c>
      <c r="AE457" s="64" t="str">
        <f t="shared" si="421"/>
        <v>Y</v>
      </c>
      <c r="AF457" s="87">
        <f t="shared" si="422"/>
        <v>54</v>
      </c>
      <c r="AG457" s="93" t="str">
        <f t="shared" si="423"/>
        <v>L</v>
      </c>
      <c r="AH457" s="64" t="str">
        <f t="shared" si="424"/>
        <v>2/5</v>
      </c>
      <c r="AI457" s="64">
        <f t="shared" si="425"/>
        <v>2</v>
      </c>
      <c r="AJ457" s="82">
        <f t="shared" si="426"/>
        <v>2</v>
      </c>
      <c r="AK457" s="82">
        <f t="shared" si="427"/>
        <v>0</v>
      </c>
      <c r="AL457" s="83">
        <f t="shared" si="428"/>
        <v>34</v>
      </c>
      <c r="AM457" s="64" t="str">
        <f t="shared" si="429"/>
        <v>N</v>
      </c>
      <c r="AN457" s="81">
        <f t="shared" si="430"/>
        <v>8</v>
      </c>
      <c r="AO457" s="81">
        <f t="shared" si="431"/>
        <v>0</v>
      </c>
      <c r="AP457" s="85">
        <f t="shared" si="432"/>
        <v>-254</v>
      </c>
      <c r="AQ457" s="64" t="str">
        <f t="shared" si="433"/>
        <v>Y</v>
      </c>
      <c r="AR457" s="87">
        <f t="shared" si="434"/>
        <v>66</v>
      </c>
      <c r="AS457" s="93" t="str">
        <f t="shared" si="435"/>
        <v>L</v>
      </c>
      <c r="AT457" s="64" t="str">
        <f t="shared" si="436"/>
        <v>2/5</v>
      </c>
      <c r="AU457" s="64">
        <f t="shared" si="437"/>
        <v>2</v>
      </c>
      <c r="AV457" s="82">
        <f t="shared" si="438"/>
        <v>2</v>
      </c>
      <c r="AW457" s="82">
        <f t="shared" si="439"/>
        <v>0</v>
      </c>
      <c r="AX457" s="83">
        <f t="shared" si="440"/>
        <v>82</v>
      </c>
      <c r="AY457" s="64" t="str">
        <f t="shared" si="441"/>
        <v>N</v>
      </c>
      <c r="AZ457" s="81">
        <f t="shared" si="442"/>
        <v>2</v>
      </c>
      <c r="BA457" s="81">
        <f t="shared" si="443"/>
        <v>0</v>
      </c>
      <c r="BB457" s="85">
        <f t="shared" si="444"/>
        <v>32</v>
      </c>
      <c r="BC457" s="64" t="str">
        <f t="shared" si="445"/>
        <v>N</v>
      </c>
      <c r="BD457" s="87">
        <f t="shared" si="446"/>
        <v>52</v>
      </c>
    </row>
    <row r="458" spans="1:56">
      <c r="A458" s="197">
        <f t="shared" si="395"/>
        <v>448</v>
      </c>
      <c r="B458" s="198">
        <f>Data!B458</f>
        <v>24</v>
      </c>
      <c r="D458" s="73">
        <f t="shared" si="394"/>
        <v>4</v>
      </c>
      <c r="F458" s="86">
        <f t="shared" si="396"/>
        <v>4</v>
      </c>
      <c r="G458" s="86" t="str">
        <f t="shared" si="397"/>
        <v>L</v>
      </c>
      <c r="H458" s="64" t="str">
        <f t="shared" si="398"/>
        <v>Y</v>
      </c>
      <c r="I458" s="64" t="str">
        <f t="shared" si="399"/>
        <v>4/3</v>
      </c>
      <c r="J458" s="64">
        <f t="shared" si="400"/>
        <v>4</v>
      </c>
      <c r="K458" s="82">
        <f t="shared" si="401"/>
        <v>6</v>
      </c>
      <c r="L458" s="82">
        <f t="shared" si="402"/>
        <v>0</v>
      </c>
      <c r="M458" s="83">
        <f t="shared" si="403"/>
        <v>72</v>
      </c>
      <c r="N458" s="64" t="str">
        <f t="shared" si="404"/>
        <v>N</v>
      </c>
      <c r="O458" s="81">
        <f t="shared" si="405"/>
        <v>6</v>
      </c>
      <c r="P458" s="81">
        <f t="shared" si="406"/>
        <v>0</v>
      </c>
      <c r="Q458" s="85">
        <f t="shared" si="407"/>
        <v>10</v>
      </c>
      <c r="R458" s="64" t="str">
        <f t="shared" si="408"/>
        <v>N</v>
      </c>
      <c r="S458" s="87">
        <f t="shared" si="409"/>
        <v>56</v>
      </c>
      <c r="T458" s="86" t="str">
        <f t="shared" si="410"/>
        <v>L</v>
      </c>
      <c r="U458" s="64" t="str">
        <f t="shared" si="411"/>
        <v>Y</v>
      </c>
      <c r="V458" s="64" t="str">
        <f t="shared" si="412"/>
        <v>1/6</v>
      </c>
      <c r="W458" s="64">
        <f t="shared" si="413"/>
        <v>4</v>
      </c>
      <c r="X458" s="82">
        <f t="shared" si="414"/>
        <v>8</v>
      </c>
      <c r="Y458" s="82">
        <f t="shared" si="415"/>
        <v>0</v>
      </c>
      <c r="Z458" s="83">
        <f t="shared" si="416"/>
        <v>-136</v>
      </c>
      <c r="AA458" s="64" t="str">
        <f t="shared" si="417"/>
        <v>Y</v>
      </c>
      <c r="AB458" s="81">
        <f t="shared" si="418"/>
        <v>8</v>
      </c>
      <c r="AC458" s="81">
        <f t="shared" si="419"/>
        <v>0</v>
      </c>
      <c r="AD458" s="85">
        <f t="shared" si="420"/>
        <v>-136</v>
      </c>
      <c r="AE458" s="64" t="str">
        <f t="shared" si="421"/>
        <v>Y</v>
      </c>
      <c r="AF458" s="87">
        <f t="shared" si="422"/>
        <v>54</v>
      </c>
      <c r="AG458" s="93" t="str">
        <f t="shared" si="423"/>
        <v>L</v>
      </c>
      <c r="AH458" s="64" t="str">
        <f t="shared" si="424"/>
        <v>3/4</v>
      </c>
      <c r="AI458" s="64">
        <f t="shared" si="425"/>
        <v>3</v>
      </c>
      <c r="AJ458" s="82">
        <f t="shared" si="426"/>
        <v>4</v>
      </c>
      <c r="AK458" s="82">
        <f t="shared" si="427"/>
        <v>0</v>
      </c>
      <c r="AL458" s="83">
        <f t="shared" si="428"/>
        <v>30</v>
      </c>
      <c r="AM458" s="64" t="str">
        <f t="shared" si="429"/>
        <v>N</v>
      </c>
      <c r="AN458" s="81">
        <f t="shared" si="430"/>
        <v>8</v>
      </c>
      <c r="AO458" s="81">
        <f t="shared" si="431"/>
        <v>0</v>
      </c>
      <c r="AP458" s="85">
        <f t="shared" si="432"/>
        <v>-262</v>
      </c>
      <c r="AQ458" s="64" t="str">
        <f t="shared" si="433"/>
        <v>Y</v>
      </c>
      <c r="AR458" s="87">
        <f t="shared" si="434"/>
        <v>66</v>
      </c>
      <c r="AS458" s="93" t="str">
        <f t="shared" si="435"/>
        <v>L</v>
      </c>
      <c r="AT458" s="64" t="str">
        <f t="shared" si="436"/>
        <v>3/4</v>
      </c>
      <c r="AU458" s="64">
        <f t="shared" si="437"/>
        <v>3</v>
      </c>
      <c r="AV458" s="82">
        <f t="shared" si="438"/>
        <v>4</v>
      </c>
      <c r="AW458" s="82">
        <f t="shared" si="439"/>
        <v>0</v>
      </c>
      <c r="AX458" s="83">
        <f t="shared" si="440"/>
        <v>78</v>
      </c>
      <c r="AY458" s="64" t="str">
        <f t="shared" si="441"/>
        <v>N</v>
      </c>
      <c r="AZ458" s="81">
        <f t="shared" si="442"/>
        <v>4</v>
      </c>
      <c r="BA458" s="81">
        <f t="shared" si="443"/>
        <v>0</v>
      </c>
      <c r="BB458" s="85">
        <f t="shared" si="444"/>
        <v>28</v>
      </c>
      <c r="BC458" s="64" t="str">
        <f t="shared" si="445"/>
        <v>N</v>
      </c>
      <c r="BD458" s="87">
        <f t="shared" si="446"/>
        <v>52</v>
      </c>
    </row>
    <row r="459" spans="1:56">
      <c r="A459" s="197">
        <f t="shared" si="395"/>
        <v>449</v>
      </c>
      <c r="B459" s="198">
        <f>Data!B459</f>
        <v>5</v>
      </c>
      <c r="D459" s="73">
        <f t="shared" si="394"/>
        <v>1</v>
      </c>
      <c r="F459" s="86">
        <f t="shared" si="396"/>
        <v>5</v>
      </c>
      <c r="G459" s="86" t="str">
        <f t="shared" si="397"/>
        <v>W</v>
      </c>
      <c r="H459" s="64" t="str">
        <f t="shared" si="398"/>
        <v>N</v>
      </c>
      <c r="I459" s="64" t="str">
        <f t="shared" si="399"/>
        <v xml:space="preserve"> </v>
      </c>
      <c r="J459" s="64" t="str">
        <f t="shared" si="400"/>
        <v xml:space="preserve"> </v>
      </c>
      <c r="K459" s="82" t="str">
        <f t="shared" si="401"/>
        <v>0</v>
      </c>
      <c r="L459" s="82">
        <f t="shared" si="402"/>
        <v>18</v>
      </c>
      <c r="M459" s="83">
        <f t="shared" si="403"/>
        <v>90</v>
      </c>
      <c r="N459" s="64" t="str">
        <f t="shared" si="404"/>
        <v>N</v>
      </c>
      <c r="O459" s="81" t="str">
        <f t="shared" si="405"/>
        <v>0</v>
      </c>
      <c r="P459" s="81">
        <f t="shared" si="406"/>
        <v>18</v>
      </c>
      <c r="Q459" s="85">
        <f t="shared" si="407"/>
        <v>28</v>
      </c>
      <c r="R459" s="64" t="str">
        <f t="shared" si="408"/>
        <v>N</v>
      </c>
      <c r="S459" s="87">
        <f t="shared" si="409"/>
        <v>56</v>
      </c>
      <c r="T459" s="86" t="str">
        <f t="shared" si="410"/>
        <v>L</v>
      </c>
      <c r="U459" s="64" t="str">
        <f t="shared" si="411"/>
        <v>Y</v>
      </c>
      <c r="V459" s="64" t="str">
        <f t="shared" si="412"/>
        <v xml:space="preserve"> </v>
      </c>
      <c r="W459" s="64">
        <f t="shared" si="413"/>
        <v>5</v>
      </c>
      <c r="X459" s="82">
        <f t="shared" si="414"/>
        <v>8</v>
      </c>
      <c r="Y459" s="82">
        <f t="shared" si="415"/>
        <v>0</v>
      </c>
      <c r="Z459" s="83">
        <f t="shared" si="416"/>
        <v>-144</v>
      </c>
      <c r="AA459" s="64" t="str">
        <f t="shared" si="417"/>
        <v>Y</v>
      </c>
      <c r="AB459" s="81">
        <f t="shared" si="418"/>
        <v>8</v>
      </c>
      <c r="AC459" s="81">
        <f t="shared" si="419"/>
        <v>0</v>
      </c>
      <c r="AD459" s="85">
        <f t="shared" si="420"/>
        <v>-144</v>
      </c>
      <c r="AE459" s="64" t="str">
        <f t="shared" si="421"/>
        <v>Y</v>
      </c>
      <c r="AF459" s="87">
        <f t="shared" si="422"/>
        <v>54</v>
      </c>
      <c r="AG459" s="93" t="str">
        <f t="shared" si="423"/>
        <v>W</v>
      </c>
      <c r="AH459" s="64" t="str">
        <f t="shared" si="424"/>
        <v>1/6</v>
      </c>
      <c r="AI459" s="64">
        <f t="shared" si="425"/>
        <v>1</v>
      </c>
      <c r="AJ459" s="82">
        <f t="shared" si="426"/>
        <v>2</v>
      </c>
      <c r="AK459" s="82">
        <f t="shared" si="427"/>
        <v>12</v>
      </c>
      <c r="AL459" s="83">
        <f t="shared" si="428"/>
        <v>40</v>
      </c>
      <c r="AM459" s="64" t="str">
        <f t="shared" si="429"/>
        <v>N</v>
      </c>
      <c r="AN459" s="81">
        <f t="shared" si="430"/>
        <v>8</v>
      </c>
      <c r="AO459" s="81">
        <f t="shared" si="431"/>
        <v>24</v>
      </c>
      <c r="AP459" s="85">
        <f t="shared" si="432"/>
        <v>-246</v>
      </c>
      <c r="AQ459" s="64" t="str">
        <f t="shared" si="433"/>
        <v>Y</v>
      </c>
      <c r="AR459" s="87">
        <f t="shared" si="434"/>
        <v>66</v>
      </c>
      <c r="AS459" s="93" t="str">
        <f t="shared" si="435"/>
        <v>W</v>
      </c>
      <c r="AT459" s="64" t="str">
        <f t="shared" si="436"/>
        <v>1/6</v>
      </c>
      <c r="AU459" s="64">
        <f t="shared" si="437"/>
        <v>1</v>
      </c>
      <c r="AV459" s="82">
        <f t="shared" si="438"/>
        <v>2</v>
      </c>
      <c r="AW459" s="82">
        <f t="shared" si="439"/>
        <v>12</v>
      </c>
      <c r="AX459" s="83">
        <f t="shared" si="440"/>
        <v>88</v>
      </c>
      <c r="AY459" s="64" t="str">
        <f t="shared" si="441"/>
        <v>N</v>
      </c>
      <c r="AZ459" s="81">
        <f t="shared" si="442"/>
        <v>2</v>
      </c>
      <c r="BA459" s="81">
        <f t="shared" si="443"/>
        <v>12</v>
      </c>
      <c r="BB459" s="85">
        <f t="shared" si="444"/>
        <v>38</v>
      </c>
      <c r="BC459" s="64" t="str">
        <f t="shared" si="445"/>
        <v>N</v>
      </c>
      <c r="BD459" s="87">
        <f t="shared" si="446"/>
        <v>52</v>
      </c>
    </row>
    <row r="460" spans="1:56">
      <c r="A460" s="197">
        <f t="shared" si="395"/>
        <v>450</v>
      </c>
      <c r="B460" s="198">
        <f>Data!B460</f>
        <v>33</v>
      </c>
      <c r="D460" s="73">
        <f t="shared" ref="D460:D510" si="447">IF($B460=0,0,IF(MOD($B460,6)=0,QUOTIENT($B460,6),QUOTIENT($B460,6)+1))</f>
        <v>6</v>
      </c>
      <c r="F460" s="86">
        <f t="shared" si="396"/>
        <v>6</v>
      </c>
      <c r="G460" s="86" t="str">
        <f t="shared" si="397"/>
        <v xml:space="preserve"> </v>
      </c>
      <c r="H460" s="64" t="str">
        <f t="shared" si="398"/>
        <v>N</v>
      </c>
      <c r="I460" s="64" t="str">
        <f t="shared" si="399"/>
        <v xml:space="preserve"> </v>
      </c>
      <c r="J460" s="64" t="str">
        <f t="shared" si="400"/>
        <v xml:space="preserve"> </v>
      </c>
      <c r="K460" s="82" t="str">
        <f t="shared" si="401"/>
        <v>0</v>
      </c>
      <c r="L460" s="82">
        <f t="shared" si="402"/>
        <v>0</v>
      </c>
      <c r="M460" s="83">
        <f t="shared" si="403"/>
        <v>90</v>
      </c>
      <c r="N460" s="64" t="str">
        <f t="shared" si="404"/>
        <v>N</v>
      </c>
      <c r="O460" s="81" t="str">
        <f t="shared" si="405"/>
        <v>0</v>
      </c>
      <c r="P460" s="81">
        <f t="shared" si="406"/>
        <v>0</v>
      </c>
      <c r="Q460" s="85">
        <f t="shared" si="407"/>
        <v>28</v>
      </c>
      <c r="R460" s="64" t="str">
        <f t="shared" si="408"/>
        <v>N</v>
      </c>
      <c r="S460" s="87">
        <f t="shared" si="409"/>
        <v>56</v>
      </c>
      <c r="T460" s="86" t="str">
        <f t="shared" si="410"/>
        <v>L</v>
      </c>
      <c r="U460" s="64" t="str">
        <f t="shared" si="411"/>
        <v>Y</v>
      </c>
      <c r="V460" s="64" t="str">
        <f t="shared" si="412"/>
        <v xml:space="preserve"> </v>
      </c>
      <c r="W460" s="64">
        <f t="shared" si="413"/>
        <v>6</v>
      </c>
      <c r="X460" s="82">
        <f t="shared" si="414"/>
        <v>8</v>
      </c>
      <c r="Y460" s="82">
        <f t="shared" si="415"/>
        <v>0</v>
      </c>
      <c r="Z460" s="83">
        <f t="shared" si="416"/>
        <v>-152</v>
      </c>
      <c r="AA460" s="64" t="str">
        <f t="shared" si="417"/>
        <v>Y</v>
      </c>
      <c r="AB460" s="81">
        <f t="shared" si="418"/>
        <v>8</v>
      </c>
      <c r="AC460" s="81">
        <f t="shared" si="419"/>
        <v>0</v>
      </c>
      <c r="AD460" s="85">
        <f t="shared" si="420"/>
        <v>-152</v>
      </c>
      <c r="AE460" s="64" t="str">
        <f t="shared" si="421"/>
        <v>Y</v>
      </c>
      <c r="AF460" s="87">
        <f t="shared" si="422"/>
        <v>54</v>
      </c>
      <c r="AG460" s="93" t="str">
        <f t="shared" si="423"/>
        <v>W</v>
      </c>
      <c r="AH460" s="64" t="str">
        <f t="shared" si="424"/>
        <v>1/6</v>
      </c>
      <c r="AI460" s="64">
        <f t="shared" si="425"/>
        <v>1</v>
      </c>
      <c r="AJ460" s="82">
        <f t="shared" si="426"/>
        <v>2</v>
      </c>
      <c r="AK460" s="82">
        <f t="shared" si="427"/>
        <v>6</v>
      </c>
      <c r="AL460" s="83">
        <f t="shared" si="428"/>
        <v>44</v>
      </c>
      <c r="AM460" s="64" t="str">
        <f t="shared" si="429"/>
        <v>N</v>
      </c>
      <c r="AN460" s="81">
        <f t="shared" si="430"/>
        <v>8</v>
      </c>
      <c r="AO460" s="81">
        <f t="shared" si="431"/>
        <v>24</v>
      </c>
      <c r="AP460" s="85">
        <f t="shared" si="432"/>
        <v>-230</v>
      </c>
      <c r="AQ460" s="64" t="str">
        <f t="shared" si="433"/>
        <v>Y</v>
      </c>
      <c r="AR460" s="87">
        <f t="shared" si="434"/>
        <v>66</v>
      </c>
      <c r="AS460" s="93" t="str">
        <f t="shared" si="435"/>
        <v>W</v>
      </c>
      <c r="AT460" s="64" t="str">
        <f t="shared" si="436"/>
        <v>1/6</v>
      </c>
      <c r="AU460" s="64">
        <f t="shared" si="437"/>
        <v>1</v>
      </c>
      <c r="AV460" s="82">
        <f t="shared" si="438"/>
        <v>2</v>
      </c>
      <c r="AW460" s="82">
        <f t="shared" si="439"/>
        <v>6</v>
      </c>
      <c r="AX460" s="83">
        <f t="shared" si="440"/>
        <v>92</v>
      </c>
      <c r="AY460" s="64" t="str">
        <f t="shared" si="441"/>
        <v>N</v>
      </c>
      <c r="AZ460" s="81">
        <f t="shared" si="442"/>
        <v>2</v>
      </c>
      <c r="BA460" s="81">
        <f t="shared" si="443"/>
        <v>6</v>
      </c>
      <c r="BB460" s="85">
        <f t="shared" si="444"/>
        <v>42</v>
      </c>
      <c r="BC460" s="64" t="str">
        <f t="shared" si="445"/>
        <v>N</v>
      </c>
      <c r="BD460" s="87">
        <f t="shared" si="446"/>
        <v>52</v>
      </c>
    </row>
    <row r="461" spans="1:56">
      <c r="A461" s="197">
        <f t="shared" ref="A461:A510" si="448">A460+1</f>
        <v>451</v>
      </c>
      <c r="B461" s="198">
        <f>Data!B461</f>
        <v>23</v>
      </c>
      <c r="D461" s="73">
        <f t="shared" si="447"/>
        <v>4</v>
      </c>
      <c r="F461" s="86">
        <f t="shared" si="396"/>
        <v>1</v>
      </c>
      <c r="G461" s="86" t="str">
        <f t="shared" si="397"/>
        <v xml:space="preserve"> </v>
      </c>
      <c r="H461" s="64" t="str">
        <f t="shared" si="398"/>
        <v>Y</v>
      </c>
      <c r="I461" s="64" t="str">
        <f t="shared" si="399"/>
        <v>1/6</v>
      </c>
      <c r="J461" s="64">
        <f t="shared" si="400"/>
        <v>1</v>
      </c>
      <c r="K461" s="82">
        <f t="shared" si="401"/>
        <v>2</v>
      </c>
      <c r="L461" s="82">
        <f t="shared" si="402"/>
        <v>0</v>
      </c>
      <c r="M461" s="83">
        <f t="shared" si="403"/>
        <v>88</v>
      </c>
      <c r="N461" s="64" t="str">
        <f t="shared" si="404"/>
        <v>N</v>
      </c>
      <c r="O461" s="81">
        <f t="shared" si="405"/>
        <v>2</v>
      </c>
      <c r="P461" s="81">
        <f t="shared" si="406"/>
        <v>0</v>
      </c>
      <c r="Q461" s="85">
        <f t="shared" si="407"/>
        <v>26</v>
      </c>
      <c r="R461" s="64" t="str">
        <f t="shared" si="408"/>
        <v>N</v>
      </c>
      <c r="S461" s="87">
        <f t="shared" si="409"/>
        <v>56</v>
      </c>
      <c r="T461" s="86" t="str">
        <f t="shared" si="410"/>
        <v>L</v>
      </c>
      <c r="U461" s="64" t="str">
        <f t="shared" si="411"/>
        <v>Y</v>
      </c>
      <c r="V461" s="64" t="str">
        <f t="shared" si="412"/>
        <v>1/6</v>
      </c>
      <c r="W461" s="64">
        <f t="shared" si="413"/>
        <v>7</v>
      </c>
      <c r="X461" s="82">
        <f t="shared" si="414"/>
        <v>8</v>
      </c>
      <c r="Y461" s="82">
        <f t="shared" si="415"/>
        <v>0</v>
      </c>
      <c r="Z461" s="83">
        <f t="shared" si="416"/>
        <v>-160</v>
      </c>
      <c r="AA461" s="64" t="str">
        <f t="shared" si="417"/>
        <v>Y</v>
      </c>
      <c r="AB461" s="81">
        <f t="shared" si="418"/>
        <v>8</v>
      </c>
      <c r="AC461" s="81">
        <f t="shared" si="419"/>
        <v>0</v>
      </c>
      <c r="AD461" s="85">
        <f t="shared" si="420"/>
        <v>-160</v>
      </c>
      <c r="AE461" s="64" t="str">
        <f t="shared" si="421"/>
        <v>Y</v>
      </c>
      <c r="AF461" s="87">
        <f t="shared" si="422"/>
        <v>54</v>
      </c>
      <c r="AG461" s="93" t="str">
        <f t="shared" si="423"/>
        <v>W</v>
      </c>
      <c r="AH461" s="64" t="str">
        <f t="shared" si="424"/>
        <v>1/6</v>
      </c>
      <c r="AI461" s="64">
        <f t="shared" si="425"/>
        <v>1</v>
      </c>
      <c r="AJ461" s="82">
        <f t="shared" si="426"/>
        <v>2</v>
      </c>
      <c r="AK461" s="82">
        <f t="shared" si="427"/>
        <v>6</v>
      </c>
      <c r="AL461" s="83">
        <f t="shared" si="428"/>
        <v>48</v>
      </c>
      <c r="AM461" s="64" t="str">
        <f t="shared" si="429"/>
        <v>N</v>
      </c>
      <c r="AN461" s="81">
        <f t="shared" si="430"/>
        <v>8</v>
      </c>
      <c r="AO461" s="81">
        <f t="shared" si="431"/>
        <v>24</v>
      </c>
      <c r="AP461" s="85">
        <f t="shared" si="432"/>
        <v>-214</v>
      </c>
      <c r="AQ461" s="64" t="str">
        <f t="shared" si="433"/>
        <v>Y</v>
      </c>
      <c r="AR461" s="87">
        <f t="shared" si="434"/>
        <v>66</v>
      </c>
      <c r="AS461" s="93" t="str">
        <f t="shared" si="435"/>
        <v>W</v>
      </c>
      <c r="AT461" s="64" t="str">
        <f t="shared" si="436"/>
        <v>1/6</v>
      </c>
      <c r="AU461" s="64">
        <f t="shared" si="437"/>
        <v>1</v>
      </c>
      <c r="AV461" s="82">
        <f t="shared" si="438"/>
        <v>2</v>
      </c>
      <c r="AW461" s="82">
        <f t="shared" si="439"/>
        <v>6</v>
      </c>
      <c r="AX461" s="83">
        <f t="shared" si="440"/>
        <v>96</v>
      </c>
      <c r="AY461" s="64" t="str">
        <f t="shared" si="441"/>
        <v>N</v>
      </c>
      <c r="AZ461" s="81">
        <f t="shared" si="442"/>
        <v>2</v>
      </c>
      <c r="BA461" s="81">
        <f t="shared" si="443"/>
        <v>6</v>
      </c>
      <c r="BB461" s="85">
        <f t="shared" si="444"/>
        <v>46</v>
      </c>
      <c r="BC461" s="64" t="str">
        <f t="shared" si="445"/>
        <v>N</v>
      </c>
      <c r="BD461" s="87">
        <f t="shared" si="446"/>
        <v>52</v>
      </c>
    </row>
    <row r="462" spans="1:56">
      <c r="A462" s="197">
        <f t="shared" si="448"/>
        <v>452</v>
      </c>
      <c r="B462" s="198">
        <f>Data!B462</f>
        <v>18</v>
      </c>
      <c r="D462" s="73">
        <f t="shared" si="447"/>
        <v>3</v>
      </c>
      <c r="F462" s="86">
        <f t="shared" si="396"/>
        <v>2</v>
      </c>
      <c r="G462" s="86" t="str">
        <f t="shared" si="397"/>
        <v>L</v>
      </c>
      <c r="H462" s="64" t="str">
        <f t="shared" si="398"/>
        <v>Y</v>
      </c>
      <c r="I462" s="64" t="str">
        <f t="shared" si="399"/>
        <v>2/5</v>
      </c>
      <c r="J462" s="64">
        <f t="shared" si="400"/>
        <v>2</v>
      </c>
      <c r="K462" s="82">
        <f t="shared" si="401"/>
        <v>2</v>
      </c>
      <c r="L462" s="82">
        <f t="shared" si="402"/>
        <v>0</v>
      </c>
      <c r="M462" s="83">
        <f t="shared" si="403"/>
        <v>86</v>
      </c>
      <c r="N462" s="64" t="str">
        <f t="shared" si="404"/>
        <v>N</v>
      </c>
      <c r="O462" s="81">
        <f t="shared" si="405"/>
        <v>2</v>
      </c>
      <c r="P462" s="81">
        <f t="shared" si="406"/>
        <v>0</v>
      </c>
      <c r="Q462" s="85">
        <f t="shared" si="407"/>
        <v>24</v>
      </c>
      <c r="R462" s="64" t="str">
        <f t="shared" si="408"/>
        <v>N</v>
      </c>
      <c r="S462" s="87">
        <f t="shared" si="409"/>
        <v>56</v>
      </c>
      <c r="T462" s="86" t="str">
        <f t="shared" si="410"/>
        <v>L</v>
      </c>
      <c r="U462" s="64" t="str">
        <f t="shared" si="411"/>
        <v>Y</v>
      </c>
      <c r="V462" s="64" t="str">
        <f t="shared" si="412"/>
        <v>2/5</v>
      </c>
      <c r="W462" s="64">
        <f t="shared" si="413"/>
        <v>8</v>
      </c>
      <c r="X462" s="82">
        <f t="shared" si="414"/>
        <v>8</v>
      </c>
      <c r="Y462" s="82">
        <f t="shared" si="415"/>
        <v>0</v>
      </c>
      <c r="Z462" s="83">
        <f t="shared" si="416"/>
        <v>-168</v>
      </c>
      <c r="AA462" s="64" t="str">
        <f t="shared" si="417"/>
        <v>Y</v>
      </c>
      <c r="AB462" s="81">
        <f t="shared" si="418"/>
        <v>8</v>
      </c>
      <c r="AC462" s="81">
        <f t="shared" si="419"/>
        <v>0</v>
      </c>
      <c r="AD462" s="85">
        <f t="shared" si="420"/>
        <v>-168</v>
      </c>
      <c r="AE462" s="64" t="str">
        <f t="shared" si="421"/>
        <v>Y</v>
      </c>
      <c r="AF462" s="87">
        <f t="shared" si="422"/>
        <v>54</v>
      </c>
      <c r="AG462" s="93" t="str">
        <f t="shared" si="423"/>
        <v>L</v>
      </c>
      <c r="AH462" s="64" t="str">
        <f t="shared" si="424"/>
        <v>2/5</v>
      </c>
      <c r="AI462" s="64">
        <f t="shared" si="425"/>
        <v>2</v>
      </c>
      <c r="AJ462" s="82">
        <f t="shared" si="426"/>
        <v>2</v>
      </c>
      <c r="AK462" s="82">
        <f t="shared" si="427"/>
        <v>0</v>
      </c>
      <c r="AL462" s="83">
        <f t="shared" si="428"/>
        <v>46</v>
      </c>
      <c r="AM462" s="64" t="str">
        <f t="shared" si="429"/>
        <v>N</v>
      </c>
      <c r="AN462" s="81">
        <f t="shared" si="430"/>
        <v>8</v>
      </c>
      <c r="AO462" s="81">
        <f t="shared" si="431"/>
        <v>0</v>
      </c>
      <c r="AP462" s="85">
        <f t="shared" si="432"/>
        <v>-222</v>
      </c>
      <c r="AQ462" s="64" t="str">
        <f t="shared" si="433"/>
        <v>Y</v>
      </c>
      <c r="AR462" s="87">
        <f t="shared" si="434"/>
        <v>66</v>
      </c>
      <c r="AS462" s="93" t="str">
        <f t="shared" si="435"/>
        <v>L</v>
      </c>
      <c r="AT462" s="64" t="str">
        <f t="shared" si="436"/>
        <v>2/5</v>
      </c>
      <c r="AU462" s="64">
        <f t="shared" si="437"/>
        <v>2</v>
      </c>
      <c r="AV462" s="82">
        <f t="shared" si="438"/>
        <v>2</v>
      </c>
      <c r="AW462" s="82">
        <f t="shared" si="439"/>
        <v>0</v>
      </c>
      <c r="AX462" s="83">
        <f t="shared" si="440"/>
        <v>94</v>
      </c>
      <c r="AY462" s="64" t="str">
        <f t="shared" si="441"/>
        <v>N</v>
      </c>
      <c r="AZ462" s="81">
        <f t="shared" si="442"/>
        <v>2</v>
      </c>
      <c r="BA462" s="81">
        <f t="shared" si="443"/>
        <v>0</v>
      </c>
      <c r="BB462" s="85">
        <f t="shared" si="444"/>
        <v>44</v>
      </c>
      <c r="BC462" s="64" t="str">
        <f t="shared" si="445"/>
        <v>N</v>
      </c>
      <c r="BD462" s="87">
        <f t="shared" si="446"/>
        <v>52</v>
      </c>
    </row>
    <row r="463" spans="1:56">
      <c r="A463" s="197">
        <f t="shared" si="448"/>
        <v>453</v>
      </c>
      <c r="B463" s="198">
        <f>Data!B463</f>
        <v>1</v>
      </c>
      <c r="D463" s="73">
        <f t="shared" si="447"/>
        <v>1</v>
      </c>
      <c r="F463" s="86">
        <f t="shared" si="396"/>
        <v>3</v>
      </c>
      <c r="G463" s="86" t="str">
        <f t="shared" si="397"/>
        <v>L</v>
      </c>
      <c r="H463" s="64" t="str">
        <f t="shared" si="398"/>
        <v>Y</v>
      </c>
      <c r="I463" s="64" t="str">
        <f t="shared" si="399"/>
        <v>3/4</v>
      </c>
      <c r="J463" s="64">
        <f t="shared" si="400"/>
        <v>3</v>
      </c>
      <c r="K463" s="82">
        <f t="shared" si="401"/>
        <v>4</v>
      </c>
      <c r="L463" s="82">
        <f t="shared" si="402"/>
        <v>0</v>
      </c>
      <c r="M463" s="83">
        <f t="shared" si="403"/>
        <v>82</v>
      </c>
      <c r="N463" s="64" t="str">
        <f t="shared" si="404"/>
        <v>N</v>
      </c>
      <c r="O463" s="81">
        <f t="shared" si="405"/>
        <v>4</v>
      </c>
      <c r="P463" s="81">
        <f t="shared" si="406"/>
        <v>0</v>
      </c>
      <c r="Q463" s="85">
        <f t="shared" si="407"/>
        <v>20</v>
      </c>
      <c r="R463" s="64" t="str">
        <f t="shared" si="408"/>
        <v>N</v>
      </c>
      <c r="S463" s="87">
        <f t="shared" si="409"/>
        <v>56</v>
      </c>
      <c r="T463" s="86" t="str">
        <f t="shared" si="410"/>
        <v>L</v>
      </c>
      <c r="U463" s="64" t="str">
        <f t="shared" si="411"/>
        <v>Y</v>
      </c>
      <c r="V463" s="64" t="str">
        <f t="shared" si="412"/>
        <v>3/4</v>
      </c>
      <c r="W463" s="64">
        <f t="shared" si="413"/>
        <v>9</v>
      </c>
      <c r="X463" s="82">
        <f t="shared" si="414"/>
        <v>8</v>
      </c>
      <c r="Y463" s="82">
        <f t="shared" si="415"/>
        <v>0</v>
      </c>
      <c r="Z463" s="83">
        <f t="shared" si="416"/>
        <v>-176</v>
      </c>
      <c r="AA463" s="64" t="str">
        <f t="shared" si="417"/>
        <v>Y</v>
      </c>
      <c r="AB463" s="81">
        <f t="shared" si="418"/>
        <v>8</v>
      </c>
      <c r="AC463" s="81">
        <f t="shared" si="419"/>
        <v>0</v>
      </c>
      <c r="AD463" s="85">
        <f t="shared" si="420"/>
        <v>-176</v>
      </c>
      <c r="AE463" s="64" t="str">
        <f t="shared" si="421"/>
        <v>Y</v>
      </c>
      <c r="AF463" s="87">
        <f t="shared" si="422"/>
        <v>54</v>
      </c>
      <c r="AG463" s="93" t="str">
        <f t="shared" si="423"/>
        <v>L</v>
      </c>
      <c r="AH463" s="64" t="str">
        <f t="shared" si="424"/>
        <v>3/4</v>
      </c>
      <c r="AI463" s="64">
        <f t="shared" si="425"/>
        <v>3</v>
      </c>
      <c r="AJ463" s="82">
        <f t="shared" si="426"/>
        <v>4</v>
      </c>
      <c r="AK463" s="82">
        <f t="shared" si="427"/>
        <v>0</v>
      </c>
      <c r="AL463" s="83">
        <f t="shared" si="428"/>
        <v>42</v>
      </c>
      <c r="AM463" s="64" t="str">
        <f t="shared" si="429"/>
        <v>N</v>
      </c>
      <c r="AN463" s="81">
        <f t="shared" si="430"/>
        <v>8</v>
      </c>
      <c r="AO463" s="81">
        <f t="shared" si="431"/>
        <v>0</v>
      </c>
      <c r="AP463" s="85">
        <f t="shared" si="432"/>
        <v>-230</v>
      </c>
      <c r="AQ463" s="64" t="str">
        <f t="shared" si="433"/>
        <v>Y</v>
      </c>
      <c r="AR463" s="87">
        <f t="shared" si="434"/>
        <v>66</v>
      </c>
      <c r="AS463" s="93" t="str">
        <f t="shared" si="435"/>
        <v>L</v>
      </c>
      <c r="AT463" s="64" t="str">
        <f t="shared" si="436"/>
        <v>3/4</v>
      </c>
      <c r="AU463" s="64">
        <f t="shared" si="437"/>
        <v>3</v>
      </c>
      <c r="AV463" s="82">
        <f t="shared" si="438"/>
        <v>4</v>
      </c>
      <c r="AW463" s="82">
        <f t="shared" si="439"/>
        <v>0</v>
      </c>
      <c r="AX463" s="83">
        <f t="shared" si="440"/>
        <v>90</v>
      </c>
      <c r="AY463" s="64" t="str">
        <f t="shared" si="441"/>
        <v>N</v>
      </c>
      <c r="AZ463" s="81">
        <f t="shared" si="442"/>
        <v>4</v>
      </c>
      <c r="BA463" s="81">
        <f t="shared" si="443"/>
        <v>0</v>
      </c>
      <c r="BB463" s="85">
        <f t="shared" si="444"/>
        <v>40</v>
      </c>
      <c r="BC463" s="64" t="str">
        <f t="shared" si="445"/>
        <v>N</v>
      </c>
      <c r="BD463" s="87">
        <f t="shared" si="446"/>
        <v>52</v>
      </c>
    </row>
    <row r="464" spans="1:56">
      <c r="A464" s="197">
        <f t="shared" si="448"/>
        <v>454</v>
      </c>
      <c r="B464" s="198">
        <f>Data!B464</f>
        <v>21</v>
      </c>
      <c r="D464" s="73">
        <f t="shared" si="447"/>
        <v>4</v>
      </c>
      <c r="F464" s="86">
        <f t="shared" si="396"/>
        <v>4</v>
      </c>
      <c r="G464" s="86" t="str">
        <f t="shared" si="397"/>
        <v>L</v>
      </c>
      <c r="H464" s="64" t="str">
        <f t="shared" si="398"/>
        <v>Y</v>
      </c>
      <c r="I464" s="64" t="str">
        <f t="shared" si="399"/>
        <v>4/3</v>
      </c>
      <c r="J464" s="64">
        <f t="shared" si="400"/>
        <v>4</v>
      </c>
      <c r="K464" s="82">
        <f t="shared" si="401"/>
        <v>6</v>
      </c>
      <c r="L464" s="82">
        <f t="shared" si="402"/>
        <v>0</v>
      </c>
      <c r="M464" s="83">
        <f t="shared" si="403"/>
        <v>76</v>
      </c>
      <c r="N464" s="64" t="str">
        <f t="shared" si="404"/>
        <v>N</v>
      </c>
      <c r="O464" s="81">
        <f t="shared" si="405"/>
        <v>6</v>
      </c>
      <c r="P464" s="81">
        <f t="shared" si="406"/>
        <v>0</v>
      </c>
      <c r="Q464" s="85">
        <f t="shared" si="407"/>
        <v>14</v>
      </c>
      <c r="R464" s="64" t="str">
        <f t="shared" si="408"/>
        <v>N</v>
      </c>
      <c r="S464" s="87">
        <f t="shared" si="409"/>
        <v>56</v>
      </c>
      <c r="T464" s="86" t="str">
        <f t="shared" si="410"/>
        <v>L</v>
      </c>
      <c r="U464" s="64" t="str">
        <f t="shared" si="411"/>
        <v>Y</v>
      </c>
      <c r="V464" s="64" t="str">
        <f t="shared" si="412"/>
        <v>1/6</v>
      </c>
      <c r="W464" s="64">
        <f t="shared" si="413"/>
        <v>10</v>
      </c>
      <c r="X464" s="82">
        <f t="shared" si="414"/>
        <v>8</v>
      </c>
      <c r="Y464" s="82">
        <f t="shared" si="415"/>
        <v>0</v>
      </c>
      <c r="Z464" s="83">
        <f t="shared" si="416"/>
        <v>-184</v>
      </c>
      <c r="AA464" s="64" t="str">
        <f t="shared" si="417"/>
        <v>Y</v>
      </c>
      <c r="AB464" s="81">
        <f t="shared" si="418"/>
        <v>8</v>
      </c>
      <c r="AC464" s="81">
        <f t="shared" si="419"/>
        <v>0</v>
      </c>
      <c r="AD464" s="85">
        <f t="shared" si="420"/>
        <v>-184</v>
      </c>
      <c r="AE464" s="64" t="str">
        <f t="shared" si="421"/>
        <v>Y</v>
      </c>
      <c r="AF464" s="87">
        <f t="shared" si="422"/>
        <v>54</v>
      </c>
      <c r="AG464" s="93" t="str">
        <f t="shared" si="423"/>
        <v>L</v>
      </c>
      <c r="AH464" s="64" t="str">
        <f t="shared" si="424"/>
        <v>3/4</v>
      </c>
      <c r="AI464" s="64">
        <f t="shared" si="425"/>
        <v>4</v>
      </c>
      <c r="AJ464" s="82">
        <f t="shared" si="426"/>
        <v>6</v>
      </c>
      <c r="AK464" s="82">
        <f t="shared" si="427"/>
        <v>0</v>
      </c>
      <c r="AL464" s="83">
        <f t="shared" si="428"/>
        <v>36</v>
      </c>
      <c r="AM464" s="64" t="str">
        <f t="shared" si="429"/>
        <v>N</v>
      </c>
      <c r="AN464" s="81">
        <f t="shared" si="430"/>
        <v>8</v>
      </c>
      <c r="AO464" s="81">
        <f t="shared" si="431"/>
        <v>0</v>
      </c>
      <c r="AP464" s="85">
        <f t="shared" si="432"/>
        <v>-238</v>
      </c>
      <c r="AQ464" s="64" t="str">
        <f t="shared" si="433"/>
        <v>Y</v>
      </c>
      <c r="AR464" s="87">
        <f t="shared" si="434"/>
        <v>66</v>
      </c>
      <c r="AS464" s="93" t="str">
        <f t="shared" si="435"/>
        <v>L</v>
      </c>
      <c r="AT464" s="64" t="str">
        <f t="shared" si="436"/>
        <v>1/6</v>
      </c>
      <c r="AU464" s="64">
        <f t="shared" si="437"/>
        <v>4</v>
      </c>
      <c r="AV464" s="82">
        <f t="shared" si="438"/>
        <v>6</v>
      </c>
      <c r="AW464" s="82">
        <f t="shared" si="439"/>
        <v>0</v>
      </c>
      <c r="AX464" s="83">
        <f t="shared" si="440"/>
        <v>84</v>
      </c>
      <c r="AY464" s="64" t="str">
        <f t="shared" si="441"/>
        <v>N</v>
      </c>
      <c r="AZ464" s="81">
        <f t="shared" si="442"/>
        <v>6</v>
      </c>
      <c r="BA464" s="81">
        <f t="shared" si="443"/>
        <v>0</v>
      </c>
      <c r="BB464" s="85">
        <f t="shared" si="444"/>
        <v>34</v>
      </c>
      <c r="BC464" s="64" t="str">
        <f t="shared" si="445"/>
        <v>N</v>
      </c>
      <c r="BD464" s="87">
        <f t="shared" si="446"/>
        <v>52</v>
      </c>
    </row>
    <row r="465" spans="1:56">
      <c r="A465" s="197">
        <f t="shared" si="448"/>
        <v>455</v>
      </c>
      <c r="B465" s="198">
        <f>Data!B465</f>
        <v>24</v>
      </c>
      <c r="D465" s="73">
        <f t="shared" si="447"/>
        <v>4</v>
      </c>
      <c r="F465" s="86">
        <f t="shared" si="396"/>
        <v>5</v>
      </c>
      <c r="G465" s="86" t="str">
        <f t="shared" si="397"/>
        <v>W</v>
      </c>
      <c r="H465" s="64" t="str">
        <f t="shared" si="398"/>
        <v>N</v>
      </c>
      <c r="I465" s="64" t="str">
        <f t="shared" si="399"/>
        <v xml:space="preserve"> </v>
      </c>
      <c r="J465" s="64" t="str">
        <f t="shared" si="400"/>
        <v xml:space="preserve"> </v>
      </c>
      <c r="K465" s="82" t="str">
        <f t="shared" si="401"/>
        <v>0</v>
      </c>
      <c r="L465" s="82">
        <f t="shared" si="402"/>
        <v>18</v>
      </c>
      <c r="M465" s="83">
        <f t="shared" si="403"/>
        <v>94</v>
      </c>
      <c r="N465" s="64" t="str">
        <f t="shared" si="404"/>
        <v>N</v>
      </c>
      <c r="O465" s="81" t="str">
        <f t="shared" si="405"/>
        <v>0</v>
      </c>
      <c r="P465" s="81">
        <f t="shared" si="406"/>
        <v>18</v>
      </c>
      <c r="Q465" s="85">
        <f t="shared" si="407"/>
        <v>32</v>
      </c>
      <c r="R465" s="64" t="str">
        <f t="shared" si="408"/>
        <v>N</v>
      </c>
      <c r="S465" s="87">
        <f t="shared" si="409"/>
        <v>56</v>
      </c>
      <c r="T465" s="86" t="str">
        <f t="shared" si="410"/>
        <v>L</v>
      </c>
      <c r="U465" s="64" t="str">
        <f t="shared" si="411"/>
        <v>Y</v>
      </c>
      <c r="V465" s="64" t="str">
        <f t="shared" si="412"/>
        <v xml:space="preserve"> </v>
      </c>
      <c r="W465" s="64">
        <f t="shared" si="413"/>
        <v>11</v>
      </c>
      <c r="X465" s="82">
        <f t="shared" si="414"/>
        <v>8</v>
      </c>
      <c r="Y465" s="82">
        <f t="shared" si="415"/>
        <v>0</v>
      </c>
      <c r="Z465" s="83">
        <f t="shared" si="416"/>
        <v>-192</v>
      </c>
      <c r="AA465" s="64" t="str">
        <f t="shared" si="417"/>
        <v>Y</v>
      </c>
      <c r="AB465" s="81">
        <f t="shared" si="418"/>
        <v>8</v>
      </c>
      <c r="AC465" s="81">
        <f t="shared" si="419"/>
        <v>0</v>
      </c>
      <c r="AD465" s="85">
        <f t="shared" si="420"/>
        <v>-192</v>
      </c>
      <c r="AE465" s="64" t="str">
        <f t="shared" si="421"/>
        <v>Y</v>
      </c>
      <c r="AF465" s="87">
        <f t="shared" si="422"/>
        <v>54</v>
      </c>
      <c r="AG465" s="93" t="str">
        <f t="shared" si="423"/>
        <v>W</v>
      </c>
      <c r="AH465" s="64" t="str">
        <f t="shared" si="424"/>
        <v>1/6</v>
      </c>
      <c r="AI465" s="64">
        <f t="shared" si="425"/>
        <v>1</v>
      </c>
      <c r="AJ465" s="82">
        <f t="shared" si="426"/>
        <v>2</v>
      </c>
      <c r="AK465" s="82">
        <f t="shared" si="427"/>
        <v>18</v>
      </c>
      <c r="AL465" s="83">
        <f t="shared" si="428"/>
        <v>52</v>
      </c>
      <c r="AM465" s="64" t="str">
        <f t="shared" si="429"/>
        <v>N</v>
      </c>
      <c r="AN465" s="81">
        <f t="shared" si="430"/>
        <v>8</v>
      </c>
      <c r="AO465" s="81">
        <f t="shared" si="431"/>
        <v>24</v>
      </c>
      <c r="AP465" s="85">
        <f t="shared" si="432"/>
        <v>-222</v>
      </c>
      <c r="AQ465" s="64" t="str">
        <f t="shared" si="433"/>
        <v>Y</v>
      </c>
      <c r="AR465" s="87">
        <f t="shared" si="434"/>
        <v>66</v>
      </c>
      <c r="AS465" s="93" t="str">
        <f t="shared" si="435"/>
        <v>L</v>
      </c>
      <c r="AT465" s="64" t="str">
        <f t="shared" si="436"/>
        <v>2/5</v>
      </c>
      <c r="AU465" s="64">
        <f t="shared" si="437"/>
        <v>5</v>
      </c>
      <c r="AV465" s="82">
        <f t="shared" si="438"/>
        <v>8</v>
      </c>
      <c r="AW465" s="82">
        <f t="shared" si="439"/>
        <v>0</v>
      </c>
      <c r="AX465" s="83">
        <f t="shared" si="440"/>
        <v>76</v>
      </c>
      <c r="AY465" s="64" t="str">
        <f t="shared" si="441"/>
        <v>N</v>
      </c>
      <c r="AZ465" s="81">
        <f t="shared" si="442"/>
        <v>8</v>
      </c>
      <c r="BA465" s="81">
        <f t="shared" si="443"/>
        <v>0</v>
      </c>
      <c r="BB465" s="85">
        <f t="shared" si="444"/>
        <v>26</v>
      </c>
      <c r="BC465" s="64" t="str">
        <f t="shared" si="445"/>
        <v>N</v>
      </c>
      <c r="BD465" s="87">
        <f t="shared" si="446"/>
        <v>52</v>
      </c>
    </row>
    <row r="466" spans="1:56">
      <c r="A466" s="197">
        <f t="shared" si="448"/>
        <v>456</v>
      </c>
      <c r="B466" s="198">
        <f>Data!B466</f>
        <v>23</v>
      </c>
      <c r="D466" s="73">
        <f t="shared" si="447"/>
        <v>4</v>
      </c>
      <c r="F466" s="86">
        <f t="shared" si="396"/>
        <v>6</v>
      </c>
      <c r="G466" s="86" t="str">
        <f t="shared" si="397"/>
        <v xml:space="preserve"> </v>
      </c>
      <c r="H466" s="64" t="str">
        <f t="shared" si="398"/>
        <v>N</v>
      </c>
      <c r="I466" s="64" t="str">
        <f t="shared" si="399"/>
        <v xml:space="preserve"> </v>
      </c>
      <c r="J466" s="64" t="str">
        <f t="shared" si="400"/>
        <v xml:space="preserve"> </v>
      </c>
      <c r="K466" s="82" t="str">
        <f t="shared" si="401"/>
        <v>0</v>
      </c>
      <c r="L466" s="82">
        <f t="shared" si="402"/>
        <v>0</v>
      </c>
      <c r="M466" s="83">
        <f t="shared" si="403"/>
        <v>94</v>
      </c>
      <c r="N466" s="64" t="str">
        <f t="shared" si="404"/>
        <v>N</v>
      </c>
      <c r="O466" s="81" t="str">
        <f t="shared" si="405"/>
        <v>0</v>
      </c>
      <c r="P466" s="81">
        <f t="shared" si="406"/>
        <v>0</v>
      </c>
      <c r="Q466" s="85">
        <f t="shared" si="407"/>
        <v>32</v>
      </c>
      <c r="R466" s="64" t="str">
        <f t="shared" si="408"/>
        <v>N</v>
      </c>
      <c r="S466" s="87">
        <f t="shared" si="409"/>
        <v>56</v>
      </c>
      <c r="T466" s="86" t="str">
        <f t="shared" si="410"/>
        <v>L</v>
      </c>
      <c r="U466" s="64" t="str">
        <f t="shared" si="411"/>
        <v>Y</v>
      </c>
      <c r="V466" s="64" t="str">
        <f t="shared" si="412"/>
        <v xml:space="preserve"> </v>
      </c>
      <c r="W466" s="64">
        <f t="shared" si="413"/>
        <v>12</v>
      </c>
      <c r="X466" s="82">
        <f t="shared" si="414"/>
        <v>8</v>
      </c>
      <c r="Y466" s="82">
        <f t="shared" si="415"/>
        <v>0</v>
      </c>
      <c r="Z466" s="83">
        <f t="shared" si="416"/>
        <v>-200</v>
      </c>
      <c r="AA466" s="64" t="str">
        <f t="shared" si="417"/>
        <v>Y</v>
      </c>
      <c r="AB466" s="81">
        <f t="shared" si="418"/>
        <v>8</v>
      </c>
      <c r="AC466" s="81">
        <f t="shared" si="419"/>
        <v>0</v>
      </c>
      <c r="AD466" s="85">
        <f t="shared" si="420"/>
        <v>-200</v>
      </c>
      <c r="AE466" s="64" t="str">
        <f t="shared" si="421"/>
        <v>Y</v>
      </c>
      <c r="AF466" s="87">
        <f t="shared" si="422"/>
        <v>54</v>
      </c>
      <c r="AG466" s="93" t="str">
        <f t="shared" si="423"/>
        <v>L</v>
      </c>
      <c r="AH466" s="64" t="str">
        <f t="shared" si="424"/>
        <v>2/5</v>
      </c>
      <c r="AI466" s="64">
        <f t="shared" si="425"/>
        <v>2</v>
      </c>
      <c r="AJ466" s="82">
        <f t="shared" si="426"/>
        <v>2</v>
      </c>
      <c r="AK466" s="82">
        <f t="shared" si="427"/>
        <v>0</v>
      </c>
      <c r="AL466" s="83">
        <f t="shared" si="428"/>
        <v>50</v>
      </c>
      <c r="AM466" s="64" t="str">
        <f t="shared" si="429"/>
        <v>N</v>
      </c>
      <c r="AN466" s="81">
        <f t="shared" si="430"/>
        <v>8</v>
      </c>
      <c r="AO466" s="81">
        <f t="shared" si="431"/>
        <v>0</v>
      </c>
      <c r="AP466" s="85">
        <f t="shared" si="432"/>
        <v>-230</v>
      </c>
      <c r="AQ466" s="64" t="str">
        <f t="shared" si="433"/>
        <v>Y</v>
      </c>
      <c r="AR466" s="87">
        <f t="shared" si="434"/>
        <v>66</v>
      </c>
      <c r="AS466" s="93" t="str">
        <f t="shared" si="435"/>
        <v>L</v>
      </c>
      <c r="AT466" s="64" t="str">
        <f t="shared" si="436"/>
        <v>3/4</v>
      </c>
      <c r="AU466" s="64">
        <f t="shared" si="437"/>
        <v>6</v>
      </c>
      <c r="AV466" s="82">
        <f t="shared" si="438"/>
        <v>8</v>
      </c>
      <c r="AW466" s="82">
        <f t="shared" si="439"/>
        <v>0</v>
      </c>
      <c r="AX466" s="83">
        <f t="shared" si="440"/>
        <v>68</v>
      </c>
      <c r="AY466" s="64" t="str">
        <f t="shared" si="441"/>
        <v>Y</v>
      </c>
      <c r="AZ466" s="81">
        <f t="shared" si="442"/>
        <v>8</v>
      </c>
      <c r="BA466" s="81">
        <f t="shared" si="443"/>
        <v>0</v>
      </c>
      <c r="BB466" s="85">
        <f t="shared" si="444"/>
        <v>18</v>
      </c>
      <c r="BC466" s="64" t="str">
        <f t="shared" si="445"/>
        <v>Y</v>
      </c>
      <c r="BD466" s="87">
        <f t="shared" si="446"/>
        <v>52</v>
      </c>
    </row>
    <row r="467" spans="1:56">
      <c r="A467" s="197">
        <f t="shared" si="448"/>
        <v>457</v>
      </c>
      <c r="B467" s="198">
        <f>Data!B467</f>
        <v>9</v>
      </c>
      <c r="D467" s="73">
        <f t="shared" si="447"/>
        <v>2</v>
      </c>
      <c r="F467" s="86">
        <f t="shared" si="396"/>
        <v>1</v>
      </c>
      <c r="G467" s="86" t="str">
        <f t="shared" si="397"/>
        <v xml:space="preserve"> </v>
      </c>
      <c r="H467" s="64" t="str">
        <f t="shared" si="398"/>
        <v>Y</v>
      </c>
      <c r="I467" s="64" t="str">
        <f t="shared" si="399"/>
        <v>1/6</v>
      </c>
      <c r="J467" s="64">
        <f t="shared" si="400"/>
        <v>1</v>
      </c>
      <c r="K467" s="82">
        <f t="shared" si="401"/>
        <v>2</v>
      </c>
      <c r="L467" s="82">
        <f t="shared" si="402"/>
        <v>0</v>
      </c>
      <c r="M467" s="83">
        <f t="shared" si="403"/>
        <v>92</v>
      </c>
      <c r="N467" s="64" t="str">
        <f t="shared" si="404"/>
        <v>N</v>
      </c>
      <c r="O467" s="81">
        <f t="shared" si="405"/>
        <v>2</v>
      </c>
      <c r="P467" s="81">
        <f t="shared" si="406"/>
        <v>0</v>
      </c>
      <c r="Q467" s="85">
        <f t="shared" si="407"/>
        <v>30</v>
      </c>
      <c r="R467" s="64" t="str">
        <f t="shared" si="408"/>
        <v>N</v>
      </c>
      <c r="S467" s="87">
        <f t="shared" si="409"/>
        <v>56</v>
      </c>
      <c r="T467" s="86" t="str">
        <f t="shared" si="410"/>
        <v>W</v>
      </c>
      <c r="U467" s="64" t="str">
        <f t="shared" si="411"/>
        <v>Y</v>
      </c>
      <c r="V467" s="64" t="str">
        <f t="shared" si="412"/>
        <v>1/6</v>
      </c>
      <c r="W467" s="64">
        <f t="shared" si="413"/>
        <v>13</v>
      </c>
      <c r="X467" s="82">
        <f t="shared" si="414"/>
        <v>8</v>
      </c>
      <c r="Y467" s="82">
        <f t="shared" si="415"/>
        <v>24</v>
      </c>
      <c r="Z467" s="83">
        <f t="shared" si="416"/>
        <v>-184</v>
      </c>
      <c r="AA467" s="64" t="str">
        <f t="shared" si="417"/>
        <v>Y</v>
      </c>
      <c r="AB467" s="81">
        <f t="shared" si="418"/>
        <v>8</v>
      </c>
      <c r="AC467" s="81">
        <f t="shared" si="419"/>
        <v>24</v>
      </c>
      <c r="AD467" s="85">
        <f t="shared" si="420"/>
        <v>-184</v>
      </c>
      <c r="AE467" s="64" t="str">
        <f t="shared" si="421"/>
        <v>Y</v>
      </c>
      <c r="AF467" s="87">
        <f t="shared" si="422"/>
        <v>54</v>
      </c>
      <c r="AG467" s="93" t="str">
        <f t="shared" si="423"/>
        <v>L</v>
      </c>
      <c r="AH467" s="64" t="str">
        <f t="shared" si="424"/>
        <v>3/4</v>
      </c>
      <c r="AI467" s="64">
        <f t="shared" si="425"/>
        <v>3</v>
      </c>
      <c r="AJ467" s="82">
        <f t="shared" si="426"/>
        <v>4</v>
      </c>
      <c r="AK467" s="82">
        <f t="shared" si="427"/>
        <v>0</v>
      </c>
      <c r="AL467" s="83">
        <f t="shared" si="428"/>
        <v>46</v>
      </c>
      <c r="AM467" s="64" t="str">
        <f t="shared" si="429"/>
        <v>N</v>
      </c>
      <c r="AN467" s="81">
        <f t="shared" si="430"/>
        <v>8</v>
      </c>
      <c r="AO467" s="81">
        <f t="shared" si="431"/>
        <v>0</v>
      </c>
      <c r="AP467" s="85">
        <f t="shared" si="432"/>
        <v>-238</v>
      </c>
      <c r="AQ467" s="64" t="str">
        <f t="shared" si="433"/>
        <v>Y</v>
      </c>
      <c r="AR467" s="87">
        <f t="shared" si="434"/>
        <v>66</v>
      </c>
      <c r="AS467" s="93" t="str">
        <f t="shared" si="435"/>
        <v>W</v>
      </c>
      <c r="AT467" s="64" t="str">
        <f t="shared" si="436"/>
        <v>1/6</v>
      </c>
      <c r="AU467" s="64">
        <f t="shared" si="437"/>
        <v>1</v>
      </c>
      <c r="AV467" s="82">
        <f t="shared" si="438"/>
        <v>8</v>
      </c>
      <c r="AW467" s="82">
        <f t="shared" si="439"/>
        <v>24</v>
      </c>
      <c r="AX467" s="83">
        <f t="shared" si="440"/>
        <v>84</v>
      </c>
      <c r="AY467" s="64" t="str">
        <f t="shared" si="441"/>
        <v>N</v>
      </c>
      <c r="AZ467" s="81">
        <f t="shared" si="442"/>
        <v>8</v>
      </c>
      <c r="BA467" s="81">
        <f t="shared" si="443"/>
        <v>24</v>
      </c>
      <c r="BB467" s="85">
        <f t="shared" si="444"/>
        <v>34</v>
      </c>
      <c r="BC467" s="64" t="str">
        <f t="shared" si="445"/>
        <v>N</v>
      </c>
      <c r="BD467" s="87">
        <f t="shared" si="446"/>
        <v>52</v>
      </c>
    </row>
    <row r="468" spans="1:56">
      <c r="A468" s="197">
        <f t="shared" si="448"/>
        <v>458</v>
      </c>
      <c r="B468" s="198">
        <f>Data!B468</f>
        <v>5</v>
      </c>
      <c r="D468" s="73">
        <f t="shared" si="447"/>
        <v>1</v>
      </c>
      <c r="F468" s="86">
        <f t="shared" si="396"/>
        <v>2</v>
      </c>
      <c r="G468" s="86" t="str">
        <f t="shared" si="397"/>
        <v>L</v>
      </c>
      <c r="H468" s="64" t="str">
        <f t="shared" si="398"/>
        <v>Y</v>
      </c>
      <c r="I468" s="64" t="str">
        <f t="shared" si="399"/>
        <v>2/5</v>
      </c>
      <c r="J468" s="64">
        <f t="shared" si="400"/>
        <v>2</v>
      </c>
      <c r="K468" s="82">
        <f t="shared" si="401"/>
        <v>2</v>
      </c>
      <c r="L468" s="82">
        <f t="shared" si="402"/>
        <v>0</v>
      </c>
      <c r="M468" s="83">
        <f t="shared" si="403"/>
        <v>90</v>
      </c>
      <c r="N468" s="64" t="str">
        <f t="shared" si="404"/>
        <v>N</v>
      </c>
      <c r="O468" s="81">
        <f t="shared" si="405"/>
        <v>2</v>
      </c>
      <c r="P468" s="81">
        <f t="shared" si="406"/>
        <v>0</v>
      </c>
      <c r="Q468" s="85">
        <f t="shared" si="407"/>
        <v>28</v>
      </c>
      <c r="R468" s="64" t="str">
        <f t="shared" si="408"/>
        <v>N</v>
      </c>
      <c r="S468" s="87">
        <f t="shared" si="409"/>
        <v>56</v>
      </c>
      <c r="T468" s="86" t="str">
        <f t="shared" si="410"/>
        <v>L</v>
      </c>
      <c r="U468" s="64" t="str">
        <f t="shared" si="411"/>
        <v>Y</v>
      </c>
      <c r="V468" s="64" t="str">
        <f t="shared" si="412"/>
        <v>2/5</v>
      </c>
      <c r="W468" s="64">
        <f t="shared" si="413"/>
        <v>14</v>
      </c>
      <c r="X468" s="82">
        <f t="shared" si="414"/>
        <v>8</v>
      </c>
      <c r="Y468" s="82">
        <f t="shared" si="415"/>
        <v>0</v>
      </c>
      <c r="Z468" s="83">
        <f t="shared" si="416"/>
        <v>-192</v>
      </c>
      <c r="AA468" s="64" t="str">
        <f t="shared" si="417"/>
        <v>Y</v>
      </c>
      <c r="AB468" s="81">
        <f t="shared" si="418"/>
        <v>8</v>
      </c>
      <c r="AC468" s="81">
        <f t="shared" si="419"/>
        <v>0</v>
      </c>
      <c r="AD468" s="85">
        <f t="shared" si="420"/>
        <v>-192</v>
      </c>
      <c r="AE468" s="64" t="str">
        <f t="shared" si="421"/>
        <v>Y</v>
      </c>
      <c r="AF468" s="87">
        <f t="shared" si="422"/>
        <v>54</v>
      </c>
      <c r="AG468" s="93" t="str">
        <f t="shared" si="423"/>
        <v>L</v>
      </c>
      <c r="AH468" s="64" t="str">
        <f t="shared" si="424"/>
        <v>3/4</v>
      </c>
      <c r="AI468" s="64">
        <f t="shared" si="425"/>
        <v>4</v>
      </c>
      <c r="AJ468" s="82">
        <f t="shared" si="426"/>
        <v>6</v>
      </c>
      <c r="AK468" s="82">
        <f t="shared" si="427"/>
        <v>0</v>
      </c>
      <c r="AL468" s="83">
        <f t="shared" si="428"/>
        <v>40</v>
      </c>
      <c r="AM468" s="64" t="str">
        <f t="shared" si="429"/>
        <v>N</v>
      </c>
      <c r="AN468" s="81">
        <f t="shared" si="430"/>
        <v>8</v>
      </c>
      <c r="AO468" s="81">
        <f t="shared" si="431"/>
        <v>0</v>
      </c>
      <c r="AP468" s="85">
        <f t="shared" si="432"/>
        <v>-246</v>
      </c>
      <c r="AQ468" s="64" t="str">
        <f t="shared" si="433"/>
        <v>Y</v>
      </c>
      <c r="AR468" s="87">
        <f t="shared" si="434"/>
        <v>66</v>
      </c>
      <c r="AS468" s="93" t="str">
        <f t="shared" si="435"/>
        <v>L</v>
      </c>
      <c r="AT468" s="64" t="str">
        <f t="shared" si="436"/>
        <v>2/5</v>
      </c>
      <c r="AU468" s="64">
        <f t="shared" si="437"/>
        <v>2</v>
      </c>
      <c r="AV468" s="82">
        <f t="shared" si="438"/>
        <v>2</v>
      </c>
      <c r="AW468" s="82">
        <f t="shared" si="439"/>
        <v>0</v>
      </c>
      <c r="AX468" s="83">
        <f t="shared" si="440"/>
        <v>82</v>
      </c>
      <c r="AY468" s="64" t="str">
        <f t="shared" si="441"/>
        <v>N</v>
      </c>
      <c r="AZ468" s="81">
        <f t="shared" si="442"/>
        <v>2</v>
      </c>
      <c r="BA468" s="81">
        <f t="shared" si="443"/>
        <v>0</v>
      </c>
      <c r="BB468" s="85">
        <f t="shared" si="444"/>
        <v>32</v>
      </c>
      <c r="BC468" s="64" t="str">
        <f t="shared" si="445"/>
        <v>N</v>
      </c>
      <c r="BD468" s="87">
        <f t="shared" si="446"/>
        <v>52</v>
      </c>
    </row>
    <row r="469" spans="1:56">
      <c r="A469" s="197">
        <f t="shared" si="448"/>
        <v>459</v>
      </c>
      <c r="B469" s="198">
        <f>Data!B469</f>
        <v>30</v>
      </c>
      <c r="D469" s="73">
        <f t="shared" si="447"/>
        <v>5</v>
      </c>
      <c r="F469" s="86">
        <f t="shared" si="396"/>
        <v>3</v>
      </c>
      <c r="G469" s="86" t="str">
        <f t="shared" si="397"/>
        <v>L</v>
      </c>
      <c r="H469" s="64" t="str">
        <f t="shared" si="398"/>
        <v>Y</v>
      </c>
      <c r="I469" s="64" t="str">
        <f t="shared" si="399"/>
        <v>3/4</v>
      </c>
      <c r="J469" s="64">
        <f t="shared" si="400"/>
        <v>3</v>
      </c>
      <c r="K469" s="82">
        <f t="shared" si="401"/>
        <v>4</v>
      </c>
      <c r="L469" s="82">
        <f t="shared" si="402"/>
        <v>0</v>
      </c>
      <c r="M469" s="83">
        <f t="shared" si="403"/>
        <v>86</v>
      </c>
      <c r="N469" s="64" t="str">
        <f t="shared" si="404"/>
        <v>N</v>
      </c>
      <c r="O469" s="81">
        <f t="shared" si="405"/>
        <v>4</v>
      </c>
      <c r="P469" s="81">
        <f t="shared" si="406"/>
        <v>0</v>
      </c>
      <c r="Q469" s="85">
        <f t="shared" si="407"/>
        <v>24</v>
      </c>
      <c r="R469" s="64" t="str">
        <f t="shared" si="408"/>
        <v>N</v>
      </c>
      <c r="S469" s="87">
        <f t="shared" si="409"/>
        <v>56</v>
      </c>
      <c r="T469" s="86" t="str">
        <f t="shared" si="410"/>
        <v>L</v>
      </c>
      <c r="U469" s="64" t="str">
        <f t="shared" si="411"/>
        <v>Y</v>
      </c>
      <c r="V469" s="64" t="str">
        <f t="shared" si="412"/>
        <v>3/4</v>
      </c>
      <c r="W469" s="64">
        <f t="shared" si="413"/>
        <v>15</v>
      </c>
      <c r="X469" s="82">
        <f t="shared" si="414"/>
        <v>8</v>
      </c>
      <c r="Y469" s="82">
        <f t="shared" si="415"/>
        <v>0</v>
      </c>
      <c r="Z469" s="83">
        <f t="shared" si="416"/>
        <v>-200</v>
      </c>
      <c r="AA469" s="64" t="str">
        <f t="shared" si="417"/>
        <v>Y</v>
      </c>
      <c r="AB469" s="81">
        <f t="shared" si="418"/>
        <v>8</v>
      </c>
      <c r="AC469" s="81">
        <f t="shared" si="419"/>
        <v>0</v>
      </c>
      <c r="AD469" s="85">
        <f t="shared" si="420"/>
        <v>-200</v>
      </c>
      <c r="AE469" s="64" t="str">
        <f t="shared" si="421"/>
        <v>Y</v>
      </c>
      <c r="AF469" s="87">
        <f t="shared" si="422"/>
        <v>54</v>
      </c>
      <c r="AG469" s="93" t="str">
        <f t="shared" si="423"/>
        <v>L</v>
      </c>
      <c r="AH469" s="64" t="str">
        <f t="shared" si="424"/>
        <v>2/5</v>
      </c>
      <c r="AI469" s="64">
        <f t="shared" si="425"/>
        <v>5</v>
      </c>
      <c r="AJ469" s="82">
        <f t="shared" si="426"/>
        <v>8</v>
      </c>
      <c r="AK469" s="82">
        <f t="shared" si="427"/>
        <v>0</v>
      </c>
      <c r="AL469" s="83">
        <f t="shared" si="428"/>
        <v>32</v>
      </c>
      <c r="AM469" s="64" t="str">
        <f t="shared" si="429"/>
        <v>N</v>
      </c>
      <c r="AN469" s="81">
        <f t="shared" si="430"/>
        <v>8</v>
      </c>
      <c r="AO469" s="81">
        <f t="shared" si="431"/>
        <v>0</v>
      </c>
      <c r="AP469" s="85">
        <f t="shared" si="432"/>
        <v>-254</v>
      </c>
      <c r="AQ469" s="64" t="str">
        <f t="shared" si="433"/>
        <v>Y</v>
      </c>
      <c r="AR469" s="87">
        <f t="shared" si="434"/>
        <v>66</v>
      </c>
      <c r="AS469" s="93" t="str">
        <f t="shared" si="435"/>
        <v>L</v>
      </c>
      <c r="AT469" s="64" t="str">
        <f t="shared" si="436"/>
        <v>3/4</v>
      </c>
      <c r="AU469" s="64">
        <f t="shared" si="437"/>
        <v>3</v>
      </c>
      <c r="AV469" s="82">
        <f t="shared" si="438"/>
        <v>4</v>
      </c>
      <c r="AW469" s="82">
        <f t="shared" si="439"/>
        <v>0</v>
      </c>
      <c r="AX469" s="83">
        <f t="shared" si="440"/>
        <v>78</v>
      </c>
      <c r="AY469" s="64" t="str">
        <f t="shared" si="441"/>
        <v>N</v>
      </c>
      <c r="AZ469" s="81">
        <f t="shared" si="442"/>
        <v>4</v>
      </c>
      <c r="BA469" s="81">
        <f t="shared" si="443"/>
        <v>0</v>
      </c>
      <c r="BB469" s="85">
        <f t="shared" si="444"/>
        <v>28</v>
      </c>
      <c r="BC469" s="64" t="str">
        <f t="shared" si="445"/>
        <v>N</v>
      </c>
      <c r="BD469" s="87">
        <f t="shared" si="446"/>
        <v>52</v>
      </c>
    </row>
    <row r="470" spans="1:56">
      <c r="A470" s="197">
        <f t="shared" si="448"/>
        <v>460</v>
      </c>
      <c r="B470" s="198">
        <f>Data!B470</f>
        <v>15</v>
      </c>
      <c r="D470" s="73">
        <f t="shared" si="447"/>
        <v>3</v>
      </c>
      <c r="F470" s="86">
        <f t="shared" si="396"/>
        <v>4</v>
      </c>
      <c r="G470" s="86" t="str">
        <f t="shared" si="397"/>
        <v>L</v>
      </c>
      <c r="H470" s="64" t="str">
        <f t="shared" si="398"/>
        <v>Y</v>
      </c>
      <c r="I470" s="64" t="str">
        <f t="shared" si="399"/>
        <v>4/3</v>
      </c>
      <c r="J470" s="64">
        <f t="shared" si="400"/>
        <v>4</v>
      </c>
      <c r="K470" s="82">
        <f t="shared" si="401"/>
        <v>6</v>
      </c>
      <c r="L470" s="82">
        <f t="shared" si="402"/>
        <v>0</v>
      </c>
      <c r="M470" s="83">
        <f t="shared" si="403"/>
        <v>80</v>
      </c>
      <c r="N470" s="64" t="str">
        <f t="shared" si="404"/>
        <v>N</v>
      </c>
      <c r="O470" s="81">
        <f t="shared" si="405"/>
        <v>6</v>
      </c>
      <c r="P470" s="81">
        <f t="shared" si="406"/>
        <v>0</v>
      </c>
      <c r="Q470" s="85">
        <f t="shared" si="407"/>
        <v>18</v>
      </c>
      <c r="R470" s="64" t="str">
        <f t="shared" si="408"/>
        <v>N</v>
      </c>
      <c r="S470" s="87">
        <f t="shared" si="409"/>
        <v>56</v>
      </c>
      <c r="T470" s="86" t="str">
        <f t="shared" si="410"/>
        <v>L</v>
      </c>
      <c r="U470" s="64" t="str">
        <f t="shared" si="411"/>
        <v>Y</v>
      </c>
      <c r="V470" s="64" t="str">
        <f t="shared" si="412"/>
        <v>1/6</v>
      </c>
      <c r="W470" s="64">
        <f t="shared" si="413"/>
        <v>16</v>
      </c>
      <c r="X470" s="82">
        <f t="shared" si="414"/>
        <v>8</v>
      </c>
      <c r="Y470" s="82">
        <f t="shared" si="415"/>
        <v>0</v>
      </c>
      <c r="Z470" s="83">
        <f t="shared" si="416"/>
        <v>-208</v>
      </c>
      <c r="AA470" s="64" t="str">
        <f t="shared" si="417"/>
        <v>Y</v>
      </c>
      <c r="AB470" s="81">
        <f t="shared" si="418"/>
        <v>8</v>
      </c>
      <c r="AC470" s="81">
        <f t="shared" si="419"/>
        <v>0</v>
      </c>
      <c r="AD470" s="85">
        <f t="shared" si="420"/>
        <v>-208</v>
      </c>
      <c r="AE470" s="64" t="str">
        <f t="shared" si="421"/>
        <v>Y</v>
      </c>
      <c r="AF470" s="87">
        <f t="shared" si="422"/>
        <v>54</v>
      </c>
      <c r="AG470" s="93" t="str">
        <f t="shared" si="423"/>
        <v>W</v>
      </c>
      <c r="AH470" s="64" t="str">
        <f t="shared" si="424"/>
        <v>1/6</v>
      </c>
      <c r="AI470" s="64">
        <f t="shared" si="425"/>
        <v>1</v>
      </c>
      <c r="AJ470" s="82">
        <f t="shared" si="426"/>
        <v>2</v>
      </c>
      <c r="AK470" s="82">
        <f t="shared" si="427"/>
        <v>24</v>
      </c>
      <c r="AL470" s="83">
        <f t="shared" si="428"/>
        <v>54</v>
      </c>
      <c r="AM470" s="64" t="str">
        <f t="shared" si="429"/>
        <v>N</v>
      </c>
      <c r="AN470" s="81">
        <f t="shared" si="430"/>
        <v>8</v>
      </c>
      <c r="AO470" s="81">
        <f t="shared" si="431"/>
        <v>24</v>
      </c>
      <c r="AP470" s="85">
        <f t="shared" si="432"/>
        <v>-238</v>
      </c>
      <c r="AQ470" s="64" t="str">
        <f t="shared" si="433"/>
        <v>Y</v>
      </c>
      <c r="AR470" s="87">
        <f t="shared" si="434"/>
        <v>66</v>
      </c>
      <c r="AS470" s="93" t="str">
        <f t="shared" si="435"/>
        <v>L</v>
      </c>
      <c r="AT470" s="64" t="str">
        <f t="shared" si="436"/>
        <v>1/6</v>
      </c>
      <c r="AU470" s="64">
        <f t="shared" si="437"/>
        <v>4</v>
      </c>
      <c r="AV470" s="82">
        <f t="shared" si="438"/>
        <v>6</v>
      </c>
      <c r="AW470" s="82">
        <f t="shared" si="439"/>
        <v>0</v>
      </c>
      <c r="AX470" s="83">
        <f t="shared" si="440"/>
        <v>72</v>
      </c>
      <c r="AY470" s="64" t="str">
        <f t="shared" si="441"/>
        <v>N</v>
      </c>
      <c r="AZ470" s="81">
        <f t="shared" si="442"/>
        <v>6</v>
      </c>
      <c r="BA470" s="81">
        <f t="shared" si="443"/>
        <v>0</v>
      </c>
      <c r="BB470" s="85">
        <f t="shared" si="444"/>
        <v>22</v>
      </c>
      <c r="BC470" s="64" t="str">
        <f t="shared" si="445"/>
        <v>N</v>
      </c>
      <c r="BD470" s="87">
        <f t="shared" si="446"/>
        <v>52</v>
      </c>
    </row>
    <row r="471" spans="1:56">
      <c r="A471" s="197">
        <f t="shared" si="448"/>
        <v>461</v>
      </c>
      <c r="B471" s="198">
        <f>Data!B471</f>
        <v>15</v>
      </c>
      <c r="D471" s="73">
        <f t="shared" si="447"/>
        <v>3</v>
      </c>
      <c r="F471" s="86">
        <f t="shared" si="396"/>
        <v>5</v>
      </c>
      <c r="G471" s="86" t="str">
        <f t="shared" si="397"/>
        <v>W</v>
      </c>
      <c r="H471" s="64" t="str">
        <f t="shared" si="398"/>
        <v>N</v>
      </c>
      <c r="I471" s="64" t="str">
        <f t="shared" si="399"/>
        <v xml:space="preserve"> </v>
      </c>
      <c r="J471" s="64" t="str">
        <f t="shared" si="400"/>
        <v xml:space="preserve"> </v>
      </c>
      <c r="K471" s="82" t="str">
        <f t="shared" si="401"/>
        <v>0</v>
      </c>
      <c r="L471" s="82">
        <f t="shared" si="402"/>
        <v>18</v>
      </c>
      <c r="M471" s="83">
        <f t="shared" si="403"/>
        <v>98</v>
      </c>
      <c r="N471" s="64" t="str">
        <f t="shared" si="404"/>
        <v>N</v>
      </c>
      <c r="O471" s="81" t="str">
        <f t="shared" si="405"/>
        <v>0</v>
      </c>
      <c r="P471" s="81">
        <f t="shared" si="406"/>
        <v>18</v>
      </c>
      <c r="Q471" s="85">
        <f t="shared" si="407"/>
        <v>36</v>
      </c>
      <c r="R471" s="64" t="str">
        <f t="shared" si="408"/>
        <v>N</v>
      </c>
      <c r="S471" s="87">
        <f t="shared" si="409"/>
        <v>56</v>
      </c>
      <c r="T471" s="86" t="str">
        <f t="shared" si="410"/>
        <v>L</v>
      </c>
      <c r="U471" s="64" t="str">
        <f t="shared" si="411"/>
        <v>Y</v>
      </c>
      <c r="V471" s="64" t="str">
        <f t="shared" si="412"/>
        <v xml:space="preserve"> </v>
      </c>
      <c r="W471" s="64">
        <f t="shared" si="413"/>
        <v>17</v>
      </c>
      <c r="X471" s="82">
        <f t="shared" si="414"/>
        <v>8</v>
      </c>
      <c r="Y471" s="82">
        <f t="shared" si="415"/>
        <v>0</v>
      </c>
      <c r="Z471" s="83">
        <f t="shared" si="416"/>
        <v>-216</v>
      </c>
      <c r="AA471" s="64" t="str">
        <f t="shared" si="417"/>
        <v>Y</v>
      </c>
      <c r="AB471" s="81">
        <f t="shared" si="418"/>
        <v>8</v>
      </c>
      <c r="AC471" s="81">
        <f t="shared" si="419"/>
        <v>0</v>
      </c>
      <c r="AD471" s="85">
        <f t="shared" si="420"/>
        <v>-216</v>
      </c>
      <c r="AE471" s="64" t="str">
        <f t="shared" si="421"/>
        <v>Y</v>
      </c>
      <c r="AF471" s="87">
        <f t="shared" si="422"/>
        <v>54</v>
      </c>
      <c r="AG471" s="93" t="str">
        <f t="shared" si="423"/>
        <v>L</v>
      </c>
      <c r="AH471" s="64" t="str">
        <f t="shared" si="424"/>
        <v>2/5</v>
      </c>
      <c r="AI471" s="64">
        <f t="shared" si="425"/>
        <v>2</v>
      </c>
      <c r="AJ471" s="82">
        <f t="shared" si="426"/>
        <v>2</v>
      </c>
      <c r="AK471" s="82">
        <f t="shared" si="427"/>
        <v>0</v>
      </c>
      <c r="AL471" s="83">
        <f t="shared" si="428"/>
        <v>52</v>
      </c>
      <c r="AM471" s="64" t="str">
        <f t="shared" si="429"/>
        <v>N</v>
      </c>
      <c r="AN471" s="81">
        <f t="shared" si="430"/>
        <v>8</v>
      </c>
      <c r="AO471" s="81">
        <f t="shared" si="431"/>
        <v>0</v>
      </c>
      <c r="AP471" s="85">
        <f t="shared" si="432"/>
        <v>-246</v>
      </c>
      <c r="AQ471" s="64" t="str">
        <f t="shared" si="433"/>
        <v>Y</v>
      </c>
      <c r="AR471" s="87">
        <f t="shared" si="434"/>
        <v>66</v>
      </c>
      <c r="AS471" s="93" t="str">
        <f t="shared" si="435"/>
        <v>L</v>
      </c>
      <c r="AT471" s="64" t="str">
        <f t="shared" si="436"/>
        <v>2/5</v>
      </c>
      <c r="AU471" s="64">
        <f t="shared" si="437"/>
        <v>5</v>
      </c>
      <c r="AV471" s="82">
        <f t="shared" si="438"/>
        <v>8</v>
      </c>
      <c r="AW471" s="82">
        <f t="shared" si="439"/>
        <v>0</v>
      </c>
      <c r="AX471" s="83">
        <f t="shared" si="440"/>
        <v>64</v>
      </c>
      <c r="AY471" s="64" t="str">
        <f t="shared" si="441"/>
        <v>N</v>
      </c>
      <c r="AZ471" s="81">
        <f t="shared" si="442"/>
        <v>8</v>
      </c>
      <c r="BA471" s="81">
        <f t="shared" si="443"/>
        <v>0</v>
      </c>
      <c r="BB471" s="85">
        <f t="shared" si="444"/>
        <v>14</v>
      </c>
      <c r="BC471" s="64" t="str">
        <f t="shared" si="445"/>
        <v>N</v>
      </c>
      <c r="BD471" s="87">
        <f t="shared" si="446"/>
        <v>52</v>
      </c>
    </row>
    <row r="472" spans="1:56">
      <c r="A472" s="197">
        <f t="shared" si="448"/>
        <v>462</v>
      </c>
      <c r="B472" s="198">
        <f>Data!B472</f>
        <v>19</v>
      </c>
      <c r="D472" s="73">
        <f t="shared" si="447"/>
        <v>4</v>
      </c>
      <c r="F472" s="86">
        <f t="shared" si="396"/>
        <v>6</v>
      </c>
      <c r="G472" s="86" t="str">
        <f t="shared" si="397"/>
        <v xml:space="preserve"> </v>
      </c>
      <c r="H472" s="64" t="str">
        <f t="shared" si="398"/>
        <v>N</v>
      </c>
      <c r="I472" s="64" t="str">
        <f t="shared" si="399"/>
        <v xml:space="preserve"> </v>
      </c>
      <c r="J472" s="64" t="str">
        <f t="shared" si="400"/>
        <v xml:space="preserve"> </v>
      </c>
      <c r="K472" s="82" t="str">
        <f t="shared" si="401"/>
        <v>0</v>
      </c>
      <c r="L472" s="82">
        <f t="shared" si="402"/>
        <v>0</v>
      </c>
      <c r="M472" s="83">
        <f t="shared" si="403"/>
        <v>98</v>
      </c>
      <c r="N472" s="64" t="str">
        <f t="shared" si="404"/>
        <v>N</v>
      </c>
      <c r="O472" s="81" t="str">
        <f t="shared" si="405"/>
        <v>0</v>
      </c>
      <c r="P472" s="81">
        <f t="shared" si="406"/>
        <v>0</v>
      </c>
      <c r="Q472" s="85">
        <f t="shared" si="407"/>
        <v>36</v>
      </c>
      <c r="R472" s="64" t="str">
        <f t="shared" si="408"/>
        <v>N</v>
      </c>
      <c r="S472" s="87">
        <f t="shared" si="409"/>
        <v>56</v>
      </c>
      <c r="T472" s="86" t="str">
        <f t="shared" si="410"/>
        <v>L</v>
      </c>
      <c r="U472" s="64" t="str">
        <f t="shared" si="411"/>
        <v>Y</v>
      </c>
      <c r="V472" s="64" t="str">
        <f t="shared" si="412"/>
        <v xml:space="preserve"> </v>
      </c>
      <c r="W472" s="64">
        <f t="shared" si="413"/>
        <v>18</v>
      </c>
      <c r="X472" s="82">
        <f t="shared" si="414"/>
        <v>8</v>
      </c>
      <c r="Y472" s="82">
        <f t="shared" si="415"/>
        <v>0</v>
      </c>
      <c r="Z472" s="83">
        <f t="shared" si="416"/>
        <v>-224</v>
      </c>
      <c r="AA472" s="64" t="str">
        <f t="shared" si="417"/>
        <v>Y</v>
      </c>
      <c r="AB472" s="81">
        <f t="shared" si="418"/>
        <v>8</v>
      </c>
      <c r="AC472" s="81">
        <f t="shared" si="419"/>
        <v>0</v>
      </c>
      <c r="AD472" s="85">
        <f t="shared" si="420"/>
        <v>-224</v>
      </c>
      <c r="AE472" s="64" t="str">
        <f t="shared" si="421"/>
        <v>Y</v>
      </c>
      <c r="AF472" s="87">
        <f t="shared" si="422"/>
        <v>54</v>
      </c>
      <c r="AG472" s="93" t="str">
        <f t="shared" si="423"/>
        <v>L</v>
      </c>
      <c r="AH472" s="64" t="str">
        <f t="shared" si="424"/>
        <v>3/4</v>
      </c>
      <c r="AI472" s="64">
        <f t="shared" si="425"/>
        <v>3</v>
      </c>
      <c r="AJ472" s="82">
        <f t="shared" si="426"/>
        <v>4</v>
      </c>
      <c r="AK472" s="82">
        <f t="shared" si="427"/>
        <v>0</v>
      </c>
      <c r="AL472" s="83">
        <f t="shared" si="428"/>
        <v>48</v>
      </c>
      <c r="AM472" s="64" t="str">
        <f t="shared" si="429"/>
        <v>N</v>
      </c>
      <c r="AN472" s="81">
        <f t="shared" si="430"/>
        <v>8</v>
      </c>
      <c r="AO472" s="81">
        <f t="shared" si="431"/>
        <v>0</v>
      </c>
      <c r="AP472" s="85">
        <f t="shared" si="432"/>
        <v>-254</v>
      </c>
      <c r="AQ472" s="64" t="str">
        <f t="shared" si="433"/>
        <v>Y</v>
      </c>
      <c r="AR472" s="87">
        <f t="shared" si="434"/>
        <v>66</v>
      </c>
      <c r="AS472" s="93" t="str">
        <f t="shared" si="435"/>
        <v>L</v>
      </c>
      <c r="AT472" s="64" t="str">
        <f t="shared" si="436"/>
        <v>3/4</v>
      </c>
      <c r="AU472" s="64">
        <f t="shared" si="437"/>
        <v>6</v>
      </c>
      <c r="AV472" s="82">
        <f t="shared" si="438"/>
        <v>8</v>
      </c>
      <c r="AW472" s="82">
        <f t="shared" si="439"/>
        <v>0</v>
      </c>
      <c r="AX472" s="83">
        <f t="shared" si="440"/>
        <v>56</v>
      </c>
      <c r="AY472" s="64" t="str">
        <f t="shared" si="441"/>
        <v>Y</v>
      </c>
      <c r="AZ472" s="81">
        <f t="shared" si="442"/>
        <v>8</v>
      </c>
      <c r="BA472" s="81">
        <f t="shared" si="443"/>
        <v>0</v>
      </c>
      <c r="BB472" s="85">
        <f t="shared" si="444"/>
        <v>6</v>
      </c>
      <c r="BC472" s="64" t="str">
        <f t="shared" si="445"/>
        <v>Y</v>
      </c>
      <c r="BD472" s="87">
        <f t="shared" si="446"/>
        <v>52</v>
      </c>
    </row>
    <row r="473" spans="1:56">
      <c r="A473" s="197">
        <f t="shared" si="448"/>
        <v>463</v>
      </c>
      <c r="B473" s="198">
        <f>Data!B473</f>
        <v>35</v>
      </c>
      <c r="D473" s="73">
        <f t="shared" si="447"/>
        <v>6</v>
      </c>
      <c r="F473" s="86">
        <f t="shared" si="396"/>
        <v>1</v>
      </c>
      <c r="G473" s="86" t="str">
        <f t="shared" si="397"/>
        <v xml:space="preserve"> </v>
      </c>
      <c r="H473" s="64" t="str">
        <f t="shared" si="398"/>
        <v>Y</v>
      </c>
      <c r="I473" s="64" t="str">
        <f t="shared" si="399"/>
        <v>1/6</v>
      </c>
      <c r="J473" s="64">
        <f t="shared" si="400"/>
        <v>1</v>
      </c>
      <c r="K473" s="82">
        <f t="shared" si="401"/>
        <v>2</v>
      </c>
      <c r="L473" s="82">
        <f t="shared" si="402"/>
        <v>0</v>
      </c>
      <c r="M473" s="83">
        <f t="shared" si="403"/>
        <v>96</v>
      </c>
      <c r="N473" s="64" t="str">
        <f t="shared" si="404"/>
        <v>N</v>
      </c>
      <c r="O473" s="81">
        <f t="shared" si="405"/>
        <v>2</v>
      </c>
      <c r="P473" s="81">
        <f t="shared" si="406"/>
        <v>0</v>
      </c>
      <c r="Q473" s="85">
        <f t="shared" si="407"/>
        <v>34</v>
      </c>
      <c r="R473" s="64" t="str">
        <f t="shared" si="408"/>
        <v>N</v>
      </c>
      <c r="S473" s="87">
        <f t="shared" si="409"/>
        <v>56</v>
      </c>
      <c r="T473" s="86" t="str">
        <f t="shared" si="410"/>
        <v>W</v>
      </c>
      <c r="U473" s="64" t="str">
        <f t="shared" si="411"/>
        <v>Y</v>
      </c>
      <c r="V473" s="64" t="str">
        <f t="shared" si="412"/>
        <v>1/6</v>
      </c>
      <c r="W473" s="64">
        <f t="shared" si="413"/>
        <v>19</v>
      </c>
      <c r="X473" s="82">
        <f t="shared" si="414"/>
        <v>8</v>
      </c>
      <c r="Y473" s="82">
        <f t="shared" si="415"/>
        <v>24</v>
      </c>
      <c r="Z473" s="83">
        <f t="shared" si="416"/>
        <v>-208</v>
      </c>
      <c r="AA473" s="64" t="str">
        <f t="shared" si="417"/>
        <v>Y</v>
      </c>
      <c r="AB473" s="81">
        <f t="shared" si="418"/>
        <v>8</v>
      </c>
      <c r="AC473" s="81">
        <f t="shared" si="419"/>
        <v>24</v>
      </c>
      <c r="AD473" s="85">
        <f t="shared" si="420"/>
        <v>-208</v>
      </c>
      <c r="AE473" s="64" t="str">
        <f t="shared" si="421"/>
        <v>Y</v>
      </c>
      <c r="AF473" s="87">
        <f t="shared" si="422"/>
        <v>54</v>
      </c>
      <c r="AG473" s="93" t="str">
        <f t="shared" si="423"/>
        <v>W</v>
      </c>
      <c r="AH473" s="64" t="str">
        <f t="shared" si="424"/>
        <v>1/6</v>
      </c>
      <c r="AI473" s="64">
        <f t="shared" si="425"/>
        <v>1</v>
      </c>
      <c r="AJ473" s="82">
        <f t="shared" si="426"/>
        <v>2</v>
      </c>
      <c r="AK473" s="82">
        <f t="shared" si="427"/>
        <v>12</v>
      </c>
      <c r="AL473" s="83">
        <f t="shared" si="428"/>
        <v>58</v>
      </c>
      <c r="AM473" s="64" t="str">
        <f t="shared" si="429"/>
        <v>N</v>
      </c>
      <c r="AN473" s="81">
        <f t="shared" si="430"/>
        <v>8</v>
      </c>
      <c r="AO473" s="81">
        <f t="shared" si="431"/>
        <v>24</v>
      </c>
      <c r="AP473" s="85">
        <f t="shared" si="432"/>
        <v>-238</v>
      </c>
      <c r="AQ473" s="64" t="str">
        <f t="shared" si="433"/>
        <v>Y</v>
      </c>
      <c r="AR473" s="87">
        <f t="shared" si="434"/>
        <v>66</v>
      </c>
      <c r="AS473" s="93" t="str">
        <f t="shared" si="435"/>
        <v>W</v>
      </c>
      <c r="AT473" s="64" t="str">
        <f t="shared" si="436"/>
        <v>1/6</v>
      </c>
      <c r="AU473" s="64">
        <f t="shared" si="437"/>
        <v>1</v>
      </c>
      <c r="AV473" s="82">
        <f t="shared" si="438"/>
        <v>8</v>
      </c>
      <c r="AW473" s="82">
        <f t="shared" si="439"/>
        <v>24</v>
      </c>
      <c r="AX473" s="83">
        <f t="shared" si="440"/>
        <v>72</v>
      </c>
      <c r="AY473" s="64" t="str">
        <f t="shared" si="441"/>
        <v>N</v>
      </c>
      <c r="AZ473" s="81">
        <f t="shared" si="442"/>
        <v>8</v>
      </c>
      <c r="BA473" s="81">
        <f t="shared" si="443"/>
        <v>24</v>
      </c>
      <c r="BB473" s="85">
        <f t="shared" si="444"/>
        <v>22</v>
      </c>
      <c r="BC473" s="64" t="str">
        <f t="shared" si="445"/>
        <v>N</v>
      </c>
      <c r="BD473" s="87">
        <f t="shared" si="446"/>
        <v>52</v>
      </c>
    </row>
    <row r="474" spans="1:56">
      <c r="A474" s="197">
        <f t="shared" si="448"/>
        <v>464</v>
      </c>
      <c r="B474" s="198">
        <f>Data!B474</f>
        <v>24</v>
      </c>
      <c r="D474" s="73">
        <f t="shared" si="447"/>
        <v>4</v>
      </c>
      <c r="F474" s="86">
        <f t="shared" si="396"/>
        <v>2</v>
      </c>
      <c r="G474" s="86" t="str">
        <f t="shared" si="397"/>
        <v>W</v>
      </c>
      <c r="H474" s="64" t="str">
        <f t="shared" si="398"/>
        <v>N</v>
      </c>
      <c r="I474" s="64" t="str">
        <f t="shared" si="399"/>
        <v xml:space="preserve"> </v>
      </c>
      <c r="J474" s="64" t="str">
        <f t="shared" si="400"/>
        <v xml:space="preserve"> </v>
      </c>
      <c r="K474" s="82" t="str">
        <f t="shared" si="401"/>
        <v>0</v>
      </c>
      <c r="L474" s="82">
        <f t="shared" si="402"/>
        <v>6</v>
      </c>
      <c r="M474" s="83">
        <f t="shared" si="403"/>
        <v>102</v>
      </c>
      <c r="N474" s="64" t="str">
        <f t="shared" si="404"/>
        <v>N</v>
      </c>
      <c r="O474" s="81" t="str">
        <f t="shared" si="405"/>
        <v>0</v>
      </c>
      <c r="P474" s="81">
        <f t="shared" si="406"/>
        <v>6</v>
      </c>
      <c r="Q474" s="85">
        <f t="shared" si="407"/>
        <v>40</v>
      </c>
      <c r="R474" s="64" t="str">
        <f t="shared" si="408"/>
        <v>N</v>
      </c>
      <c r="S474" s="87">
        <f t="shared" si="409"/>
        <v>56</v>
      </c>
      <c r="T474" s="86" t="str">
        <f t="shared" si="410"/>
        <v>W</v>
      </c>
      <c r="U474" s="64" t="str">
        <f t="shared" si="411"/>
        <v>N</v>
      </c>
      <c r="V474" s="64" t="str">
        <f t="shared" si="412"/>
        <v xml:space="preserve"> </v>
      </c>
      <c r="W474" s="64" t="str">
        <f t="shared" si="413"/>
        <v xml:space="preserve"> </v>
      </c>
      <c r="X474" s="82" t="str">
        <f t="shared" si="414"/>
        <v>0</v>
      </c>
      <c r="Y474" s="82">
        <f t="shared" si="415"/>
        <v>24</v>
      </c>
      <c r="Z474" s="83">
        <f t="shared" si="416"/>
        <v>-184</v>
      </c>
      <c r="AA474" s="64" t="str">
        <f t="shared" si="417"/>
        <v>Y</v>
      </c>
      <c r="AB474" s="81" t="str">
        <f t="shared" si="418"/>
        <v>0</v>
      </c>
      <c r="AC474" s="81">
        <f t="shared" si="419"/>
        <v>24</v>
      </c>
      <c r="AD474" s="85">
        <f t="shared" si="420"/>
        <v>-184</v>
      </c>
      <c r="AE474" s="64" t="str">
        <f t="shared" si="421"/>
        <v>Y</v>
      </c>
      <c r="AF474" s="87">
        <f t="shared" si="422"/>
        <v>54</v>
      </c>
      <c r="AG474" s="93" t="str">
        <f t="shared" si="423"/>
        <v>W</v>
      </c>
      <c r="AH474" s="64" t="str">
        <f t="shared" si="424"/>
        <v>1/6</v>
      </c>
      <c r="AI474" s="64">
        <f t="shared" si="425"/>
        <v>1</v>
      </c>
      <c r="AJ474" s="82">
        <f t="shared" si="426"/>
        <v>2</v>
      </c>
      <c r="AK474" s="82">
        <f t="shared" si="427"/>
        <v>6</v>
      </c>
      <c r="AL474" s="83">
        <f t="shared" si="428"/>
        <v>62</v>
      </c>
      <c r="AM474" s="64" t="str">
        <f t="shared" si="429"/>
        <v>N</v>
      </c>
      <c r="AN474" s="81">
        <f t="shared" si="430"/>
        <v>8</v>
      </c>
      <c r="AO474" s="81">
        <f t="shared" si="431"/>
        <v>24</v>
      </c>
      <c r="AP474" s="85">
        <f t="shared" si="432"/>
        <v>-222</v>
      </c>
      <c r="AQ474" s="64" t="str">
        <f t="shared" si="433"/>
        <v>Y</v>
      </c>
      <c r="AR474" s="87">
        <f t="shared" si="434"/>
        <v>66</v>
      </c>
      <c r="AS474" s="93" t="str">
        <f t="shared" si="435"/>
        <v>W</v>
      </c>
      <c r="AT474" s="64" t="str">
        <f t="shared" si="436"/>
        <v>1/6</v>
      </c>
      <c r="AU474" s="64">
        <f t="shared" si="437"/>
        <v>1</v>
      </c>
      <c r="AV474" s="82">
        <f t="shared" si="438"/>
        <v>2</v>
      </c>
      <c r="AW474" s="82">
        <f t="shared" si="439"/>
        <v>24</v>
      </c>
      <c r="AX474" s="83">
        <f t="shared" si="440"/>
        <v>94</v>
      </c>
      <c r="AY474" s="64" t="str">
        <f t="shared" si="441"/>
        <v>N</v>
      </c>
      <c r="AZ474" s="81">
        <f t="shared" si="442"/>
        <v>2</v>
      </c>
      <c r="BA474" s="81">
        <f t="shared" si="443"/>
        <v>24</v>
      </c>
      <c r="BB474" s="85">
        <f t="shared" si="444"/>
        <v>44</v>
      </c>
      <c r="BC474" s="64" t="str">
        <f t="shared" si="445"/>
        <v>N</v>
      </c>
      <c r="BD474" s="87">
        <f t="shared" si="446"/>
        <v>52</v>
      </c>
    </row>
    <row r="475" spans="1:56">
      <c r="A475" s="197">
        <f t="shared" si="448"/>
        <v>465</v>
      </c>
      <c r="B475" s="198">
        <f>Data!B475</f>
        <v>4</v>
      </c>
      <c r="D475" s="73">
        <f t="shared" si="447"/>
        <v>1</v>
      </c>
      <c r="F475" s="86">
        <f t="shared" si="396"/>
        <v>3</v>
      </c>
      <c r="G475" s="86" t="str">
        <f t="shared" si="397"/>
        <v xml:space="preserve"> </v>
      </c>
      <c r="H475" s="64" t="str">
        <f t="shared" si="398"/>
        <v>N</v>
      </c>
      <c r="I475" s="64" t="str">
        <f t="shared" si="399"/>
        <v xml:space="preserve"> </v>
      </c>
      <c r="J475" s="64" t="str">
        <f t="shared" si="400"/>
        <v xml:space="preserve"> </v>
      </c>
      <c r="K475" s="82" t="str">
        <f t="shared" si="401"/>
        <v>0</v>
      </c>
      <c r="L475" s="82">
        <f t="shared" si="402"/>
        <v>0</v>
      </c>
      <c r="M475" s="83">
        <f t="shared" si="403"/>
        <v>102</v>
      </c>
      <c r="N475" s="64" t="str">
        <f t="shared" si="404"/>
        <v>N</v>
      </c>
      <c r="O475" s="81" t="str">
        <f t="shared" si="405"/>
        <v>0</v>
      </c>
      <c r="P475" s="81">
        <f t="shared" si="406"/>
        <v>0</v>
      </c>
      <c r="Q475" s="85">
        <f t="shared" si="407"/>
        <v>40</v>
      </c>
      <c r="R475" s="64" t="str">
        <f t="shared" si="408"/>
        <v>N</v>
      </c>
      <c r="S475" s="87">
        <f t="shared" si="409"/>
        <v>56</v>
      </c>
      <c r="T475" s="86" t="str">
        <f t="shared" si="410"/>
        <v xml:space="preserve"> </v>
      </c>
      <c r="U475" s="64" t="str">
        <f t="shared" si="411"/>
        <v>N</v>
      </c>
      <c r="V475" s="64" t="str">
        <f t="shared" si="412"/>
        <v xml:space="preserve"> </v>
      </c>
      <c r="W475" s="64" t="str">
        <f t="shared" si="413"/>
        <v xml:space="preserve"> </v>
      </c>
      <c r="X475" s="82" t="str">
        <f t="shared" si="414"/>
        <v>0</v>
      </c>
      <c r="Y475" s="82">
        <f t="shared" si="415"/>
        <v>0</v>
      </c>
      <c r="Z475" s="83">
        <f t="shared" si="416"/>
        <v>-184</v>
      </c>
      <c r="AA475" s="64" t="str">
        <f t="shared" si="417"/>
        <v>Y</v>
      </c>
      <c r="AB475" s="81" t="str">
        <f t="shared" si="418"/>
        <v>0</v>
      </c>
      <c r="AC475" s="81">
        <f t="shared" si="419"/>
        <v>0</v>
      </c>
      <c r="AD475" s="85">
        <f t="shared" si="420"/>
        <v>-184</v>
      </c>
      <c r="AE475" s="64" t="str">
        <f t="shared" si="421"/>
        <v>Y</v>
      </c>
      <c r="AF475" s="87">
        <f t="shared" si="422"/>
        <v>54</v>
      </c>
      <c r="AG475" s="93" t="str">
        <f t="shared" si="423"/>
        <v>L</v>
      </c>
      <c r="AH475" s="64" t="str">
        <f t="shared" si="424"/>
        <v>2/5</v>
      </c>
      <c r="AI475" s="64">
        <f t="shared" si="425"/>
        <v>2</v>
      </c>
      <c r="AJ475" s="82">
        <f t="shared" si="426"/>
        <v>2</v>
      </c>
      <c r="AK475" s="82">
        <f t="shared" si="427"/>
        <v>0</v>
      </c>
      <c r="AL475" s="83">
        <f t="shared" si="428"/>
        <v>60</v>
      </c>
      <c r="AM475" s="64" t="str">
        <f t="shared" si="429"/>
        <v>N</v>
      </c>
      <c r="AN475" s="81">
        <f t="shared" si="430"/>
        <v>8</v>
      </c>
      <c r="AO475" s="81">
        <f t="shared" si="431"/>
        <v>0</v>
      </c>
      <c r="AP475" s="85">
        <f t="shared" si="432"/>
        <v>-230</v>
      </c>
      <c r="AQ475" s="64" t="str">
        <f t="shared" si="433"/>
        <v>Y</v>
      </c>
      <c r="AR475" s="87">
        <f t="shared" si="434"/>
        <v>66</v>
      </c>
      <c r="AS475" s="93" t="str">
        <f t="shared" si="435"/>
        <v>L</v>
      </c>
      <c r="AT475" s="64" t="str">
        <f t="shared" si="436"/>
        <v>2/5</v>
      </c>
      <c r="AU475" s="64">
        <f t="shared" si="437"/>
        <v>2</v>
      </c>
      <c r="AV475" s="82">
        <f t="shared" si="438"/>
        <v>2</v>
      </c>
      <c r="AW475" s="82">
        <f t="shared" si="439"/>
        <v>0</v>
      </c>
      <c r="AX475" s="83">
        <f t="shared" si="440"/>
        <v>92</v>
      </c>
      <c r="AY475" s="64" t="str">
        <f t="shared" si="441"/>
        <v>N</v>
      </c>
      <c r="AZ475" s="81">
        <f t="shared" si="442"/>
        <v>2</v>
      </c>
      <c r="BA475" s="81">
        <f t="shared" si="443"/>
        <v>0</v>
      </c>
      <c r="BB475" s="85">
        <f t="shared" si="444"/>
        <v>42</v>
      </c>
      <c r="BC475" s="64" t="str">
        <f t="shared" si="445"/>
        <v>N</v>
      </c>
      <c r="BD475" s="87">
        <f t="shared" si="446"/>
        <v>52</v>
      </c>
    </row>
    <row r="476" spans="1:56">
      <c r="A476" s="197">
        <f t="shared" si="448"/>
        <v>466</v>
      </c>
      <c r="B476" s="198">
        <f>Data!B476</f>
        <v>9</v>
      </c>
      <c r="D476" s="73">
        <f t="shared" si="447"/>
        <v>2</v>
      </c>
      <c r="F476" s="86">
        <f t="shared" si="396"/>
        <v>4</v>
      </c>
      <c r="G476" s="86" t="str">
        <f t="shared" si="397"/>
        <v xml:space="preserve"> </v>
      </c>
      <c r="H476" s="64" t="str">
        <f t="shared" si="398"/>
        <v>N</v>
      </c>
      <c r="I476" s="64" t="str">
        <f t="shared" si="399"/>
        <v xml:space="preserve"> </v>
      </c>
      <c r="J476" s="64" t="str">
        <f t="shared" si="400"/>
        <v xml:space="preserve"> </v>
      </c>
      <c r="K476" s="82" t="str">
        <f t="shared" si="401"/>
        <v>0</v>
      </c>
      <c r="L476" s="82">
        <f t="shared" si="402"/>
        <v>0</v>
      </c>
      <c r="M476" s="83">
        <f t="shared" si="403"/>
        <v>102</v>
      </c>
      <c r="N476" s="64" t="str">
        <f t="shared" si="404"/>
        <v>N</v>
      </c>
      <c r="O476" s="81" t="str">
        <f t="shared" si="405"/>
        <v>0</v>
      </c>
      <c r="P476" s="81">
        <f t="shared" si="406"/>
        <v>0</v>
      </c>
      <c r="Q476" s="85">
        <f t="shared" si="407"/>
        <v>40</v>
      </c>
      <c r="R476" s="64" t="str">
        <f t="shared" si="408"/>
        <v>N</v>
      </c>
      <c r="S476" s="87">
        <f t="shared" si="409"/>
        <v>56</v>
      </c>
      <c r="T476" s="86" t="str">
        <f t="shared" si="410"/>
        <v xml:space="preserve"> </v>
      </c>
      <c r="U476" s="64" t="str">
        <f t="shared" si="411"/>
        <v>N</v>
      </c>
      <c r="V476" s="64" t="str">
        <f t="shared" si="412"/>
        <v xml:space="preserve"> </v>
      </c>
      <c r="W476" s="64" t="str">
        <f t="shared" si="413"/>
        <v xml:space="preserve"> </v>
      </c>
      <c r="X476" s="82" t="str">
        <f t="shared" si="414"/>
        <v>0</v>
      </c>
      <c r="Y476" s="82">
        <f t="shared" si="415"/>
        <v>0</v>
      </c>
      <c r="Z476" s="83">
        <f t="shared" si="416"/>
        <v>-184</v>
      </c>
      <c r="AA476" s="64" t="str">
        <f t="shared" si="417"/>
        <v>Y</v>
      </c>
      <c r="AB476" s="81" t="str">
        <f t="shared" si="418"/>
        <v>0</v>
      </c>
      <c r="AC476" s="81">
        <f t="shared" si="419"/>
        <v>0</v>
      </c>
      <c r="AD476" s="85">
        <f t="shared" si="420"/>
        <v>-184</v>
      </c>
      <c r="AE476" s="64" t="str">
        <f t="shared" si="421"/>
        <v>Y</v>
      </c>
      <c r="AF476" s="87">
        <f t="shared" si="422"/>
        <v>54</v>
      </c>
      <c r="AG476" s="93" t="str">
        <f t="shared" si="423"/>
        <v>L</v>
      </c>
      <c r="AH476" s="64" t="str">
        <f t="shared" si="424"/>
        <v>3/4</v>
      </c>
      <c r="AI476" s="64">
        <f t="shared" si="425"/>
        <v>3</v>
      </c>
      <c r="AJ476" s="82">
        <f t="shared" si="426"/>
        <v>4</v>
      </c>
      <c r="AK476" s="82">
        <f t="shared" si="427"/>
        <v>0</v>
      </c>
      <c r="AL476" s="83">
        <f t="shared" si="428"/>
        <v>56</v>
      </c>
      <c r="AM476" s="64" t="str">
        <f t="shared" si="429"/>
        <v>N</v>
      </c>
      <c r="AN476" s="81">
        <f t="shared" si="430"/>
        <v>8</v>
      </c>
      <c r="AO476" s="81">
        <f t="shared" si="431"/>
        <v>0</v>
      </c>
      <c r="AP476" s="85">
        <f t="shared" si="432"/>
        <v>-238</v>
      </c>
      <c r="AQ476" s="64" t="str">
        <f t="shared" si="433"/>
        <v>Y</v>
      </c>
      <c r="AR476" s="87">
        <f t="shared" si="434"/>
        <v>66</v>
      </c>
      <c r="AS476" s="93" t="str">
        <f t="shared" si="435"/>
        <v>L</v>
      </c>
      <c r="AT476" s="64" t="str">
        <f t="shared" si="436"/>
        <v>3/4</v>
      </c>
      <c r="AU476" s="64">
        <f t="shared" si="437"/>
        <v>3</v>
      </c>
      <c r="AV476" s="82">
        <f t="shared" si="438"/>
        <v>4</v>
      </c>
      <c r="AW476" s="82">
        <f t="shared" si="439"/>
        <v>0</v>
      </c>
      <c r="AX476" s="83">
        <f t="shared" si="440"/>
        <v>88</v>
      </c>
      <c r="AY476" s="64" t="str">
        <f t="shared" si="441"/>
        <v>N</v>
      </c>
      <c r="AZ476" s="81">
        <f t="shared" si="442"/>
        <v>4</v>
      </c>
      <c r="BA476" s="81">
        <f t="shared" si="443"/>
        <v>0</v>
      </c>
      <c r="BB476" s="85">
        <f t="shared" si="444"/>
        <v>38</v>
      </c>
      <c r="BC476" s="64" t="str">
        <f t="shared" si="445"/>
        <v>N</v>
      </c>
      <c r="BD476" s="87">
        <f t="shared" si="446"/>
        <v>52</v>
      </c>
    </row>
    <row r="477" spans="1:56">
      <c r="A477" s="197">
        <f t="shared" si="448"/>
        <v>467</v>
      </c>
      <c r="B477" s="198">
        <f>Data!B477</f>
        <v>16</v>
      </c>
      <c r="D477" s="73">
        <f t="shared" si="447"/>
        <v>3</v>
      </c>
      <c r="F477" s="86">
        <f t="shared" si="396"/>
        <v>5</v>
      </c>
      <c r="G477" s="86" t="str">
        <f t="shared" si="397"/>
        <v xml:space="preserve"> </v>
      </c>
      <c r="H477" s="64" t="str">
        <f t="shared" si="398"/>
        <v>N</v>
      </c>
      <c r="I477" s="64" t="str">
        <f t="shared" si="399"/>
        <v xml:space="preserve"> </v>
      </c>
      <c r="J477" s="64" t="str">
        <f t="shared" si="400"/>
        <v xml:space="preserve"> </v>
      </c>
      <c r="K477" s="82" t="str">
        <f t="shared" si="401"/>
        <v>0</v>
      </c>
      <c r="L477" s="82">
        <f t="shared" si="402"/>
        <v>0</v>
      </c>
      <c r="M477" s="83">
        <f t="shared" si="403"/>
        <v>102</v>
      </c>
      <c r="N477" s="64" t="str">
        <f t="shared" si="404"/>
        <v>N</v>
      </c>
      <c r="O477" s="81" t="str">
        <f t="shared" si="405"/>
        <v>0</v>
      </c>
      <c r="P477" s="81">
        <f t="shared" si="406"/>
        <v>0</v>
      </c>
      <c r="Q477" s="85">
        <f t="shared" si="407"/>
        <v>40</v>
      </c>
      <c r="R477" s="64" t="str">
        <f t="shared" si="408"/>
        <v>N</v>
      </c>
      <c r="S477" s="87">
        <f t="shared" si="409"/>
        <v>56</v>
      </c>
      <c r="T477" s="86" t="str">
        <f t="shared" si="410"/>
        <v xml:space="preserve"> </v>
      </c>
      <c r="U477" s="64" t="str">
        <f t="shared" si="411"/>
        <v>N</v>
      </c>
      <c r="V477" s="64" t="str">
        <f t="shared" si="412"/>
        <v xml:space="preserve"> </v>
      </c>
      <c r="W477" s="64" t="str">
        <f t="shared" si="413"/>
        <v xml:space="preserve"> </v>
      </c>
      <c r="X477" s="82" t="str">
        <f t="shared" si="414"/>
        <v>0</v>
      </c>
      <c r="Y477" s="82">
        <f t="shared" si="415"/>
        <v>0</v>
      </c>
      <c r="Z477" s="83">
        <f t="shared" si="416"/>
        <v>-184</v>
      </c>
      <c r="AA477" s="64" t="str">
        <f t="shared" si="417"/>
        <v>Y</v>
      </c>
      <c r="AB477" s="81" t="str">
        <f t="shared" si="418"/>
        <v>0</v>
      </c>
      <c r="AC477" s="81">
        <f t="shared" si="419"/>
        <v>0</v>
      </c>
      <c r="AD477" s="85">
        <f t="shared" si="420"/>
        <v>-184</v>
      </c>
      <c r="AE477" s="64" t="str">
        <f t="shared" si="421"/>
        <v>Y</v>
      </c>
      <c r="AF477" s="87">
        <f t="shared" si="422"/>
        <v>54</v>
      </c>
      <c r="AG477" s="93" t="str">
        <f t="shared" si="423"/>
        <v>L</v>
      </c>
      <c r="AH477" s="64" t="str">
        <f t="shared" si="424"/>
        <v>3/4</v>
      </c>
      <c r="AI477" s="64">
        <f t="shared" si="425"/>
        <v>4</v>
      </c>
      <c r="AJ477" s="82">
        <f t="shared" si="426"/>
        <v>6</v>
      </c>
      <c r="AK477" s="82">
        <f t="shared" si="427"/>
        <v>0</v>
      </c>
      <c r="AL477" s="83">
        <f t="shared" si="428"/>
        <v>50</v>
      </c>
      <c r="AM477" s="64" t="str">
        <f t="shared" si="429"/>
        <v>N</v>
      </c>
      <c r="AN477" s="81">
        <f t="shared" si="430"/>
        <v>8</v>
      </c>
      <c r="AO477" s="81">
        <f t="shared" si="431"/>
        <v>0</v>
      </c>
      <c r="AP477" s="85">
        <f t="shared" si="432"/>
        <v>-246</v>
      </c>
      <c r="AQ477" s="64" t="str">
        <f t="shared" si="433"/>
        <v>Y</v>
      </c>
      <c r="AR477" s="87">
        <f t="shared" si="434"/>
        <v>66</v>
      </c>
      <c r="AS477" s="93" t="str">
        <f t="shared" si="435"/>
        <v>L</v>
      </c>
      <c r="AT477" s="64" t="str">
        <f t="shared" si="436"/>
        <v>1/6</v>
      </c>
      <c r="AU477" s="64">
        <f t="shared" si="437"/>
        <v>4</v>
      </c>
      <c r="AV477" s="82">
        <f t="shared" si="438"/>
        <v>6</v>
      </c>
      <c r="AW477" s="82">
        <f t="shared" si="439"/>
        <v>0</v>
      </c>
      <c r="AX477" s="83">
        <f t="shared" si="440"/>
        <v>82</v>
      </c>
      <c r="AY477" s="64" t="str">
        <f t="shared" si="441"/>
        <v>N</v>
      </c>
      <c r="AZ477" s="81">
        <f t="shared" si="442"/>
        <v>6</v>
      </c>
      <c r="BA477" s="81">
        <f t="shared" si="443"/>
        <v>0</v>
      </c>
      <c r="BB477" s="85">
        <f t="shared" si="444"/>
        <v>32</v>
      </c>
      <c r="BC477" s="64" t="str">
        <f t="shared" si="445"/>
        <v>N</v>
      </c>
      <c r="BD477" s="87">
        <f t="shared" si="446"/>
        <v>52</v>
      </c>
    </row>
    <row r="478" spans="1:56">
      <c r="A478" s="197">
        <f t="shared" si="448"/>
        <v>468</v>
      </c>
      <c r="B478" s="198">
        <f>Data!B478</f>
        <v>34</v>
      </c>
      <c r="D478" s="73">
        <f t="shared" si="447"/>
        <v>6</v>
      </c>
      <c r="F478" s="86">
        <f t="shared" si="396"/>
        <v>6</v>
      </c>
      <c r="G478" s="86" t="str">
        <f t="shared" si="397"/>
        <v xml:space="preserve"> </v>
      </c>
      <c r="H478" s="64" t="str">
        <f t="shared" si="398"/>
        <v>N</v>
      </c>
      <c r="I478" s="64" t="str">
        <f t="shared" si="399"/>
        <v xml:space="preserve"> </v>
      </c>
      <c r="J478" s="64" t="str">
        <f t="shared" si="400"/>
        <v xml:space="preserve"> </v>
      </c>
      <c r="K478" s="82" t="str">
        <f t="shared" si="401"/>
        <v>0</v>
      </c>
      <c r="L478" s="82">
        <f t="shared" si="402"/>
        <v>0</v>
      </c>
      <c r="M478" s="83">
        <f t="shared" si="403"/>
        <v>102</v>
      </c>
      <c r="N478" s="64" t="str">
        <f t="shared" si="404"/>
        <v>N</v>
      </c>
      <c r="O478" s="81" t="str">
        <f t="shared" si="405"/>
        <v>0</v>
      </c>
      <c r="P478" s="81">
        <f t="shared" si="406"/>
        <v>0</v>
      </c>
      <c r="Q478" s="85">
        <f t="shared" si="407"/>
        <v>40</v>
      </c>
      <c r="R478" s="64" t="str">
        <f t="shared" si="408"/>
        <v>N</v>
      </c>
      <c r="S478" s="87">
        <f t="shared" si="409"/>
        <v>56</v>
      </c>
      <c r="T478" s="86" t="str">
        <f t="shared" si="410"/>
        <v xml:space="preserve"> </v>
      </c>
      <c r="U478" s="64" t="str">
        <f t="shared" si="411"/>
        <v>N</v>
      </c>
      <c r="V478" s="64" t="str">
        <f t="shared" si="412"/>
        <v xml:space="preserve"> </v>
      </c>
      <c r="W478" s="64" t="str">
        <f t="shared" si="413"/>
        <v xml:space="preserve"> </v>
      </c>
      <c r="X478" s="82" t="str">
        <f t="shared" si="414"/>
        <v>0</v>
      </c>
      <c r="Y478" s="82">
        <f t="shared" si="415"/>
        <v>0</v>
      </c>
      <c r="Z478" s="83">
        <f t="shared" si="416"/>
        <v>-184</v>
      </c>
      <c r="AA478" s="64" t="str">
        <f t="shared" si="417"/>
        <v>Y</v>
      </c>
      <c r="AB478" s="81" t="str">
        <f t="shared" si="418"/>
        <v>0</v>
      </c>
      <c r="AC478" s="81">
        <f t="shared" si="419"/>
        <v>0</v>
      </c>
      <c r="AD478" s="85">
        <f t="shared" si="420"/>
        <v>-184</v>
      </c>
      <c r="AE478" s="64" t="str">
        <f t="shared" si="421"/>
        <v>Y</v>
      </c>
      <c r="AF478" s="87">
        <f t="shared" si="422"/>
        <v>54</v>
      </c>
      <c r="AG478" s="93" t="str">
        <f t="shared" si="423"/>
        <v>W</v>
      </c>
      <c r="AH478" s="64" t="str">
        <f t="shared" si="424"/>
        <v>1/6</v>
      </c>
      <c r="AI478" s="64">
        <f t="shared" si="425"/>
        <v>1</v>
      </c>
      <c r="AJ478" s="82">
        <f t="shared" si="426"/>
        <v>2</v>
      </c>
      <c r="AK478" s="82">
        <f t="shared" si="427"/>
        <v>18</v>
      </c>
      <c r="AL478" s="83">
        <f t="shared" si="428"/>
        <v>66</v>
      </c>
      <c r="AM478" s="64" t="str">
        <f t="shared" si="429"/>
        <v>N</v>
      </c>
      <c r="AN478" s="81">
        <f t="shared" si="430"/>
        <v>8</v>
      </c>
      <c r="AO478" s="81">
        <f t="shared" si="431"/>
        <v>24</v>
      </c>
      <c r="AP478" s="85">
        <f t="shared" si="432"/>
        <v>-230</v>
      </c>
      <c r="AQ478" s="64" t="str">
        <f t="shared" si="433"/>
        <v>N</v>
      </c>
      <c r="AR478" s="87">
        <f t="shared" si="434"/>
        <v>66</v>
      </c>
      <c r="AS478" s="93" t="str">
        <f t="shared" si="435"/>
        <v>L</v>
      </c>
      <c r="AT478" s="64" t="str">
        <f t="shared" si="436"/>
        <v>2/5</v>
      </c>
      <c r="AU478" s="64">
        <f t="shared" si="437"/>
        <v>5</v>
      </c>
      <c r="AV478" s="82">
        <f t="shared" si="438"/>
        <v>8</v>
      </c>
      <c r="AW478" s="82">
        <f t="shared" si="439"/>
        <v>0</v>
      </c>
      <c r="AX478" s="83">
        <f t="shared" si="440"/>
        <v>74</v>
      </c>
      <c r="AY478" s="64" t="str">
        <f t="shared" si="441"/>
        <v>N</v>
      </c>
      <c r="AZ478" s="81">
        <f t="shared" si="442"/>
        <v>8</v>
      </c>
      <c r="BA478" s="81">
        <f t="shared" si="443"/>
        <v>0</v>
      </c>
      <c r="BB478" s="85">
        <f t="shared" si="444"/>
        <v>24</v>
      </c>
      <c r="BC478" s="64" t="str">
        <f t="shared" si="445"/>
        <v>N</v>
      </c>
      <c r="BD478" s="87">
        <f t="shared" si="446"/>
        <v>52</v>
      </c>
    </row>
    <row r="479" spans="1:56">
      <c r="A479" s="197">
        <f t="shared" si="448"/>
        <v>469</v>
      </c>
      <c r="B479" s="198">
        <f>Data!B479</f>
        <v>27</v>
      </c>
      <c r="D479" s="73">
        <f t="shared" si="447"/>
        <v>5</v>
      </c>
      <c r="F479" s="86">
        <f t="shared" si="396"/>
        <v>1</v>
      </c>
      <c r="G479" s="86" t="str">
        <f t="shared" si="397"/>
        <v xml:space="preserve"> </v>
      </c>
      <c r="H479" s="64" t="str">
        <f t="shared" si="398"/>
        <v>Y</v>
      </c>
      <c r="I479" s="64" t="str">
        <f t="shared" si="399"/>
        <v>1/6</v>
      </c>
      <c r="J479" s="64">
        <f t="shared" si="400"/>
        <v>1</v>
      </c>
      <c r="K479" s="82">
        <f t="shared" si="401"/>
        <v>2</v>
      </c>
      <c r="L479" s="82">
        <f t="shared" si="402"/>
        <v>0</v>
      </c>
      <c r="M479" s="83">
        <f t="shared" si="403"/>
        <v>100</v>
      </c>
      <c r="N479" s="64" t="str">
        <f t="shared" si="404"/>
        <v>N</v>
      </c>
      <c r="O479" s="81">
        <f t="shared" si="405"/>
        <v>2</v>
      </c>
      <c r="P479" s="81">
        <f t="shared" si="406"/>
        <v>0</v>
      </c>
      <c r="Q479" s="85">
        <f t="shared" si="407"/>
        <v>38</v>
      </c>
      <c r="R479" s="64" t="str">
        <f t="shared" si="408"/>
        <v>N</v>
      </c>
      <c r="S479" s="87">
        <f t="shared" si="409"/>
        <v>56</v>
      </c>
      <c r="T479" s="86" t="str">
        <f t="shared" si="410"/>
        <v xml:space="preserve"> </v>
      </c>
      <c r="U479" s="64" t="str">
        <f t="shared" si="411"/>
        <v>Y</v>
      </c>
      <c r="V479" s="64" t="str">
        <f t="shared" si="412"/>
        <v>1/6</v>
      </c>
      <c r="W479" s="64">
        <f t="shared" si="413"/>
        <v>1</v>
      </c>
      <c r="X479" s="82">
        <f t="shared" si="414"/>
        <v>8</v>
      </c>
      <c r="Y479" s="82">
        <f t="shared" si="415"/>
        <v>0</v>
      </c>
      <c r="Z479" s="83">
        <f t="shared" si="416"/>
        <v>-192</v>
      </c>
      <c r="AA479" s="64" t="str">
        <f t="shared" si="417"/>
        <v>Y</v>
      </c>
      <c r="AB479" s="81">
        <f t="shared" si="418"/>
        <v>8</v>
      </c>
      <c r="AC479" s="81">
        <f t="shared" si="419"/>
        <v>0</v>
      </c>
      <c r="AD479" s="85">
        <f t="shared" si="420"/>
        <v>-192</v>
      </c>
      <c r="AE479" s="64" t="str">
        <f t="shared" si="421"/>
        <v>Y</v>
      </c>
      <c r="AF479" s="87">
        <f t="shared" si="422"/>
        <v>54</v>
      </c>
      <c r="AG479" s="93" t="str">
        <f t="shared" si="423"/>
        <v>W</v>
      </c>
      <c r="AH479" s="64" t="str">
        <f t="shared" si="424"/>
        <v>1/6</v>
      </c>
      <c r="AI479" s="64">
        <f t="shared" si="425"/>
        <v>1</v>
      </c>
      <c r="AJ479" s="82">
        <f t="shared" si="426"/>
        <v>2</v>
      </c>
      <c r="AK479" s="82">
        <f t="shared" si="427"/>
        <v>6</v>
      </c>
      <c r="AL479" s="83">
        <f t="shared" si="428"/>
        <v>70</v>
      </c>
      <c r="AM479" s="64" t="str">
        <f t="shared" si="429"/>
        <v>N</v>
      </c>
      <c r="AN479" s="81">
        <f t="shared" si="430"/>
        <v>2</v>
      </c>
      <c r="AO479" s="81">
        <f t="shared" si="431"/>
        <v>24</v>
      </c>
      <c r="AP479" s="85">
        <f t="shared" si="432"/>
        <v>-208</v>
      </c>
      <c r="AQ479" s="64" t="str">
        <f t="shared" si="433"/>
        <v>N</v>
      </c>
      <c r="AR479" s="87">
        <f t="shared" si="434"/>
        <v>66</v>
      </c>
      <c r="AS479" s="93" t="str">
        <f t="shared" si="435"/>
        <v>L</v>
      </c>
      <c r="AT479" s="64" t="str">
        <f t="shared" si="436"/>
        <v>3/4</v>
      </c>
      <c r="AU479" s="64">
        <f t="shared" si="437"/>
        <v>6</v>
      </c>
      <c r="AV479" s="82">
        <f t="shared" si="438"/>
        <v>8</v>
      </c>
      <c r="AW479" s="82">
        <f t="shared" si="439"/>
        <v>0</v>
      </c>
      <c r="AX479" s="83">
        <f t="shared" si="440"/>
        <v>66</v>
      </c>
      <c r="AY479" s="64" t="str">
        <f t="shared" si="441"/>
        <v>Y</v>
      </c>
      <c r="AZ479" s="81">
        <f t="shared" si="442"/>
        <v>8</v>
      </c>
      <c r="BA479" s="81">
        <f t="shared" si="443"/>
        <v>0</v>
      </c>
      <c r="BB479" s="85">
        <f t="shared" si="444"/>
        <v>16</v>
      </c>
      <c r="BC479" s="64" t="str">
        <f t="shared" si="445"/>
        <v>Y</v>
      </c>
      <c r="BD479" s="87">
        <f t="shared" si="446"/>
        <v>52</v>
      </c>
    </row>
    <row r="480" spans="1:56">
      <c r="A480" s="197">
        <f t="shared" si="448"/>
        <v>470</v>
      </c>
      <c r="B480" s="198">
        <f>Data!B480</f>
        <v>35</v>
      </c>
      <c r="D480" s="73">
        <f t="shared" si="447"/>
        <v>6</v>
      </c>
      <c r="F480" s="86">
        <f t="shared" ref="F480:F510" si="449">IF($F479&lt;=5,F479+1,1)</f>
        <v>2</v>
      </c>
      <c r="G480" s="86" t="str">
        <f t="shared" si="397"/>
        <v>L</v>
      </c>
      <c r="H480" s="64" t="str">
        <f t="shared" si="398"/>
        <v>Y</v>
      </c>
      <c r="I480" s="64" t="str">
        <f t="shared" si="399"/>
        <v>2/5</v>
      </c>
      <c r="J480" s="64">
        <f t="shared" si="400"/>
        <v>2</v>
      </c>
      <c r="K480" s="82">
        <f t="shared" si="401"/>
        <v>2</v>
      </c>
      <c r="L480" s="82">
        <f t="shared" si="402"/>
        <v>0</v>
      </c>
      <c r="M480" s="83">
        <f t="shared" si="403"/>
        <v>98</v>
      </c>
      <c r="N480" s="64" t="str">
        <f t="shared" si="404"/>
        <v>N</v>
      </c>
      <c r="O480" s="81">
        <f t="shared" si="405"/>
        <v>2</v>
      </c>
      <c r="P480" s="81">
        <f t="shared" si="406"/>
        <v>0</v>
      </c>
      <c r="Q480" s="85">
        <f t="shared" si="407"/>
        <v>36</v>
      </c>
      <c r="R480" s="64" t="str">
        <f t="shared" si="408"/>
        <v>N</v>
      </c>
      <c r="S480" s="87">
        <f t="shared" si="409"/>
        <v>56</v>
      </c>
      <c r="T480" s="86" t="str">
        <f t="shared" si="410"/>
        <v>L</v>
      </c>
      <c r="U480" s="64" t="str">
        <f t="shared" si="411"/>
        <v>Y</v>
      </c>
      <c r="V480" s="64" t="str">
        <f t="shared" si="412"/>
        <v>2/5</v>
      </c>
      <c r="W480" s="64">
        <f t="shared" si="413"/>
        <v>2</v>
      </c>
      <c r="X480" s="82">
        <f t="shared" si="414"/>
        <v>8</v>
      </c>
      <c r="Y480" s="82">
        <f t="shared" si="415"/>
        <v>0</v>
      </c>
      <c r="Z480" s="83">
        <f t="shared" si="416"/>
        <v>-200</v>
      </c>
      <c r="AA480" s="64" t="str">
        <f t="shared" si="417"/>
        <v>Y</v>
      </c>
      <c r="AB480" s="81">
        <f t="shared" si="418"/>
        <v>8</v>
      </c>
      <c r="AC480" s="81">
        <f t="shared" si="419"/>
        <v>0</v>
      </c>
      <c r="AD480" s="85">
        <f t="shared" si="420"/>
        <v>-200</v>
      </c>
      <c r="AE480" s="64" t="str">
        <f t="shared" si="421"/>
        <v>Y</v>
      </c>
      <c r="AF480" s="87">
        <f t="shared" si="422"/>
        <v>54</v>
      </c>
      <c r="AG480" s="93" t="str">
        <f t="shared" si="423"/>
        <v>L</v>
      </c>
      <c r="AH480" s="64" t="str">
        <f t="shared" si="424"/>
        <v>2/5</v>
      </c>
      <c r="AI480" s="64">
        <f t="shared" si="425"/>
        <v>2</v>
      </c>
      <c r="AJ480" s="82">
        <f t="shared" si="426"/>
        <v>2</v>
      </c>
      <c r="AK480" s="82">
        <f t="shared" si="427"/>
        <v>0</v>
      </c>
      <c r="AL480" s="83">
        <f t="shared" si="428"/>
        <v>68</v>
      </c>
      <c r="AM480" s="64" t="str">
        <f t="shared" si="429"/>
        <v>N</v>
      </c>
      <c r="AN480" s="81">
        <f t="shared" si="430"/>
        <v>2</v>
      </c>
      <c r="AO480" s="81">
        <f t="shared" si="431"/>
        <v>0</v>
      </c>
      <c r="AP480" s="85">
        <f t="shared" si="432"/>
        <v>-210</v>
      </c>
      <c r="AQ480" s="64" t="str">
        <f t="shared" si="433"/>
        <v>N</v>
      </c>
      <c r="AR480" s="87">
        <f t="shared" si="434"/>
        <v>66</v>
      </c>
      <c r="AS480" s="93" t="str">
        <f t="shared" si="435"/>
        <v>L</v>
      </c>
      <c r="AT480" s="64" t="str">
        <f t="shared" si="436"/>
        <v>1/6</v>
      </c>
      <c r="AU480" s="64">
        <f t="shared" si="437"/>
        <v>7</v>
      </c>
      <c r="AV480" s="82">
        <f t="shared" si="438"/>
        <v>8</v>
      </c>
      <c r="AW480" s="82">
        <f t="shared" si="439"/>
        <v>0</v>
      </c>
      <c r="AX480" s="83">
        <f t="shared" si="440"/>
        <v>58</v>
      </c>
      <c r="AY480" s="64" t="str">
        <f t="shared" si="441"/>
        <v>N</v>
      </c>
      <c r="AZ480" s="81">
        <f t="shared" si="442"/>
        <v>8</v>
      </c>
      <c r="BA480" s="81">
        <f t="shared" si="443"/>
        <v>0</v>
      </c>
      <c r="BB480" s="85">
        <f t="shared" si="444"/>
        <v>8</v>
      </c>
      <c r="BC480" s="64" t="str">
        <f t="shared" si="445"/>
        <v>N</v>
      </c>
      <c r="BD480" s="87">
        <f t="shared" si="446"/>
        <v>52</v>
      </c>
    </row>
    <row r="481" spans="1:56">
      <c r="A481" s="197">
        <f t="shared" si="448"/>
        <v>471</v>
      </c>
      <c r="B481" s="198">
        <f>Data!B481</f>
        <v>28</v>
      </c>
      <c r="D481" s="73">
        <f t="shared" si="447"/>
        <v>5</v>
      </c>
      <c r="F481" s="86">
        <f t="shared" si="449"/>
        <v>3</v>
      </c>
      <c r="G481" s="86" t="str">
        <f t="shared" si="397"/>
        <v>L</v>
      </c>
      <c r="H481" s="64" t="str">
        <f t="shared" si="398"/>
        <v>Y</v>
      </c>
      <c r="I481" s="64" t="str">
        <f t="shared" si="399"/>
        <v>3/4</v>
      </c>
      <c r="J481" s="64">
        <f t="shared" si="400"/>
        <v>3</v>
      </c>
      <c r="K481" s="82">
        <f t="shared" si="401"/>
        <v>4</v>
      </c>
      <c r="L481" s="82">
        <f t="shared" si="402"/>
        <v>0</v>
      </c>
      <c r="M481" s="83">
        <f t="shared" si="403"/>
        <v>94</v>
      </c>
      <c r="N481" s="64" t="str">
        <f t="shared" si="404"/>
        <v>N</v>
      </c>
      <c r="O481" s="81">
        <f t="shared" si="405"/>
        <v>4</v>
      </c>
      <c r="P481" s="81">
        <f t="shared" si="406"/>
        <v>0</v>
      </c>
      <c r="Q481" s="85">
        <f t="shared" si="407"/>
        <v>32</v>
      </c>
      <c r="R481" s="64" t="str">
        <f t="shared" si="408"/>
        <v>N</v>
      </c>
      <c r="S481" s="87">
        <f t="shared" si="409"/>
        <v>56</v>
      </c>
      <c r="T481" s="86" t="str">
        <f t="shared" si="410"/>
        <v>L</v>
      </c>
      <c r="U481" s="64" t="str">
        <f t="shared" si="411"/>
        <v>Y</v>
      </c>
      <c r="V481" s="64" t="str">
        <f t="shared" si="412"/>
        <v>3/4</v>
      </c>
      <c r="W481" s="64">
        <f t="shared" si="413"/>
        <v>3</v>
      </c>
      <c r="X481" s="82">
        <f t="shared" si="414"/>
        <v>8</v>
      </c>
      <c r="Y481" s="82">
        <f t="shared" si="415"/>
        <v>0</v>
      </c>
      <c r="Z481" s="83">
        <f t="shared" si="416"/>
        <v>-208</v>
      </c>
      <c r="AA481" s="64" t="str">
        <f t="shared" si="417"/>
        <v>Y</v>
      </c>
      <c r="AB481" s="81">
        <f t="shared" si="418"/>
        <v>8</v>
      </c>
      <c r="AC481" s="81">
        <f t="shared" si="419"/>
        <v>0</v>
      </c>
      <c r="AD481" s="85">
        <f t="shared" si="420"/>
        <v>-208</v>
      </c>
      <c r="AE481" s="64" t="str">
        <f t="shared" si="421"/>
        <v>Y</v>
      </c>
      <c r="AF481" s="87">
        <f t="shared" si="422"/>
        <v>54</v>
      </c>
      <c r="AG481" s="93" t="str">
        <f t="shared" si="423"/>
        <v>L</v>
      </c>
      <c r="AH481" s="64" t="str">
        <f t="shared" si="424"/>
        <v>3/4</v>
      </c>
      <c r="AI481" s="64">
        <f t="shared" si="425"/>
        <v>3</v>
      </c>
      <c r="AJ481" s="82">
        <f t="shared" si="426"/>
        <v>4</v>
      </c>
      <c r="AK481" s="82">
        <f t="shared" si="427"/>
        <v>0</v>
      </c>
      <c r="AL481" s="83">
        <f t="shared" si="428"/>
        <v>64</v>
      </c>
      <c r="AM481" s="64" t="str">
        <f t="shared" si="429"/>
        <v>N</v>
      </c>
      <c r="AN481" s="81">
        <f t="shared" si="430"/>
        <v>4</v>
      </c>
      <c r="AO481" s="81">
        <f t="shared" si="431"/>
        <v>0</v>
      </c>
      <c r="AP481" s="85">
        <f t="shared" si="432"/>
        <v>-214</v>
      </c>
      <c r="AQ481" s="64" t="str">
        <f t="shared" si="433"/>
        <v>N</v>
      </c>
      <c r="AR481" s="87">
        <f t="shared" si="434"/>
        <v>66</v>
      </c>
      <c r="AS481" s="93" t="str">
        <f t="shared" si="435"/>
        <v>W</v>
      </c>
      <c r="AT481" s="64" t="str">
        <f t="shared" si="436"/>
        <v>1/6</v>
      </c>
      <c r="AU481" s="64">
        <f t="shared" si="437"/>
        <v>1</v>
      </c>
      <c r="AV481" s="82">
        <f t="shared" si="438"/>
        <v>2</v>
      </c>
      <c r="AW481" s="82">
        <f t="shared" si="439"/>
        <v>24</v>
      </c>
      <c r="AX481" s="83">
        <f t="shared" si="440"/>
        <v>80</v>
      </c>
      <c r="AY481" s="64" t="str">
        <f t="shared" si="441"/>
        <v>N</v>
      </c>
      <c r="AZ481" s="81">
        <f t="shared" si="442"/>
        <v>2</v>
      </c>
      <c r="BA481" s="81">
        <f t="shared" si="443"/>
        <v>24</v>
      </c>
      <c r="BB481" s="85">
        <f t="shared" si="444"/>
        <v>30</v>
      </c>
      <c r="BC481" s="64" t="str">
        <f t="shared" si="445"/>
        <v>N</v>
      </c>
      <c r="BD481" s="87">
        <f t="shared" si="446"/>
        <v>52</v>
      </c>
    </row>
    <row r="482" spans="1:56">
      <c r="A482" s="197">
        <f t="shared" si="448"/>
        <v>472</v>
      </c>
      <c r="B482" s="198">
        <f>Data!B482</f>
        <v>36</v>
      </c>
      <c r="D482" s="73">
        <f t="shared" si="447"/>
        <v>6</v>
      </c>
      <c r="F482" s="86">
        <f t="shared" si="449"/>
        <v>4</v>
      </c>
      <c r="G482" s="86" t="str">
        <f t="shared" si="397"/>
        <v>L</v>
      </c>
      <c r="H482" s="64" t="str">
        <f t="shared" si="398"/>
        <v>Y</v>
      </c>
      <c r="I482" s="64" t="str">
        <f t="shared" si="399"/>
        <v>4/3</v>
      </c>
      <c r="J482" s="64">
        <f t="shared" si="400"/>
        <v>4</v>
      </c>
      <c r="K482" s="82">
        <f t="shared" si="401"/>
        <v>6</v>
      </c>
      <c r="L482" s="82">
        <f t="shared" si="402"/>
        <v>0</v>
      </c>
      <c r="M482" s="83">
        <f t="shared" si="403"/>
        <v>88</v>
      </c>
      <c r="N482" s="64" t="str">
        <f t="shared" si="404"/>
        <v>N</v>
      </c>
      <c r="O482" s="81">
        <f t="shared" si="405"/>
        <v>6</v>
      </c>
      <c r="P482" s="81">
        <f t="shared" si="406"/>
        <v>0</v>
      </c>
      <c r="Q482" s="85">
        <f t="shared" si="407"/>
        <v>26</v>
      </c>
      <c r="R482" s="64" t="str">
        <f t="shared" si="408"/>
        <v>N</v>
      </c>
      <c r="S482" s="87">
        <f t="shared" si="409"/>
        <v>56</v>
      </c>
      <c r="T482" s="86" t="str">
        <f t="shared" si="410"/>
        <v>L</v>
      </c>
      <c r="U482" s="64" t="str">
        <f t="shared" si="411"/>
        <v>Y</v>
      </c>
      <c r="V482" s="64" t="str">
        <f t="shared" si="412"/>
        <v>1/6</v>
      </c>
      <c r="W482" s="64">
        <f t="shared" si="413"/>
        <v>4</v>
      </c>
      <c r="X482" s="82">
        <f t="shared" si="414"/>
        <v>8</v>
      </c>
      <c r="Y482" s="82">
        <f t="shared" si="415"/>
        <v>0</v>
      </c>
      <c r="Z482" s="83">
        <f t="shared" si="416"/>
        <v>-216</v>
      </c>
      <c r="AA482" s="64" t="str">
        <f t="shared" si="417"/>
        <v>Y</v>
      </c>
      <c r="AB482" s="81">
        <f t="shared" si="418"/>
        <v>8</v>
      </c>
      <c r="AC482" s="81">
        <f t="shared" si="419"/>
        <v>0</v>
      </c>
      <c r="AD482" s="85">
        <f t="shared" si="420"/>
        <v>-216</v>
      </c>
      <c r="AE482" s="64" t="str">
        <f t="shared" si="421"/>
        <v>Y</v>
      </c>
      <c r="AF482" s="87">
        <f t="shared" si="422"/>
        <v>54</v>
      </c>
      <c r="AG482" s="93" t="str">
        <f t="shared" si="423"/>
        <v>L</v>
      </c>
      <c r="AH482" s="64" t="str">
        <f t="shared" si="424"/>
        <v>3/4</v>
      </c>
      <c r="AI482" s="64">
        <f t="shared" si="425"/>
        <v>4</v>
      </c>
      <c r="AJ482" s="82">
        <f t="shared" si="426"/>
        <v>6</v>
      </c>
      <c r="AK482" s="82">
        <f t="shared" si="427"/>
        <v>0</v>
      </c>
      <c r="AL482" s="83">
        <f t="shared" si="428"/>
        <v>58</v>
      </c>
      <c r="AM482" s="64" t="str">
        <f t="shared" si="429"/>
        <v>N</v>
      </c>
      <c r="AN482" s="81">
        <f t="shared" si="430"/>
        <v>6</v>
      </c>
      <c r="AO482" s="81">
        <f t="shared" si="431"/>
        <v>0</v>
      </c>
      <c r="AP482" s="85">
        <f t="shared" si="432"/>
        <v>-220</v>
      </c>
      <c r="AQ482" s="64" t="str">
        <f t="shared" si="433"/>
        <v>N</v>
      </c>
      <c r="AR482" s="87">
        <f t="shared" si="434"/>
        <v>66</v>
      </c>
      <c r="AS482" s="93" t="str">
        <f t="shared" si="435"/>
        <v>L</v>
      </c>
      <c r="AT482" s="64" t="str">
        <f t="shared" si="436"/>
        <v>2/5</v>
      </c>
      <c r="AU482" s="64">
        <f t="shared" si="437"/>
        <v>2</v>
      </c>
      <c r="AV482" s="82">
        <f t="shared" si="438"/>
        <v>2</v>
      </c>
      <c r="AW482" s="82">
        <f t="shared" si="439"/>
        <v>0</v>
      </c>
      <c r="AX482" s="83">
        <f t="shared" si="440"/>
        <v>78</v>
      </c>
      <c r="AY482" s="64" t="str">
        <f t="shared" si="441"/>
        <v>N</v>
      </c>
      <c r="AZ482" s="81">
        <f t="shared" si="442"/>
        <v>2</v>
      </c>
      <c r="BA482" s="81">
        <f t="shared" si="443"/>
        <v>0</v>
      </c>
      <c r="BB482" s="85">
        <f t="shared" si="444"/>
        <v>28</v>
      </c>
      <c r="BC482" s="64" t="str">
        <f t="shared" si="445"/>
        <v>N</v>
      </c>
      <c r="BD482" s="87">
        <f t="shared" si="446"/>
        <v>52</v>
      </c>
    </row>
    <row r="483" spans="1:56">
      <c r="A483" s="197">
        <f t="shared" si="448"/>
        <v>473</v>
      </c>
      <c r="B483" s="198">
        <f>Data!B483</f>
        <v>25</v>
      </c>
      <c r="D483" s="73">
        <f t="shared" si="447"/>
        <v>5</v>
      </c>
      <c r="F483" s="86">
        <f t="shared" si="449"/>
        <v>5</v>
      </c>
      <c r="G483" s="86" t="str">
        <f t="shared" si="397"/>
        <v>L</v>
      </c>
      <c r="H483" s="64" t="str">
        <f t="shared" si="398"/>
        <v>Y</v>
      </c>
      <c r="I483" s="64" t="str">
        <f t="shared" si="399"/>
        <v>5/2</v>
      </c>
      <c r="J483" s="64">
        <f t="shared" si="400"/>
        <v>5</v>
      </c>
      <c r="K483" s="82">
        <f t="shared" si="401"/>
        <v>8</v>
      </c>
      <c r="L483" s="82">
        <f t="shared" si="402"/>
        <v>0</v>
      </c>
      <c r="M483" s="83">
        <f t="shared" si="403"/>
        <v>80</v>
      </c>
      <c r="N483" s="64" t="str">
        <f t="shared" si="404"/>
        <v>N</v>
      </c>
      <c r="O483" s="81">
        <f t="shared" si="405"/>
        <v>8</v>
      </c>
      <c r="P483" s="81">
        <f t="shared" si="406"/>
        <v>0</v>
      </c>
      <c r="Q483" s="85">
        <f t="shared" si="407"/>
        <v>18</v>
      </c>
      <c r="R483" s="64" t="str">
        <f t="shared" si="408"/>
        <v>N</v>
      </c>
      <c r="S483" s="87">
        <f t="shared" si="409"/>
        <v>56</v>
      </c>
      <c r="T483" s="86" t="str">
        <f t="shared" si="410"/>
        <v>W</v>
      </c>
      <c r="U483" s="64" t="str">
        <f t="shared" si="411"/>
        <v>N</v>
      </c>
      <c r="V483" s="64" t="str">
        <f t="shared" si="412"/>
        <v>2/5</v>
      </c>
      <c r="W483" s="64" t="str">
        <f t="shared" si="413"/>
        <v xml:space="preserve"> </v>
      </c>
      <c r="X483" s="82" t="str">
        <f t="shared" si="414"/>
        <v>0</v>
      </c>
      <c r="Y483" s="82">
        <f t="shared" si="415"/>
        <v>24</v>
      </c>
      <c r="Z483" s="83">
        <f t="shared" si="416"/>
        <v>-192</v>
      </c>
      <c r="AA483" s="64" t="str">
        <f t="shared" si="417"/>
        <v>Y</v>
      </c>
      <c r="AB483" s="81" t="str">
        <f t="shared" si="418"/>
        <v>0</v>
      </c>
      <c r="AC483" s="81">
        <f t="shared" si="419"/>
        <v>24</v>
      </c>
      <c r="AD483" s="85">
        <f t="shared" si="420"/>
        <v>-192</v>
      </c>
      <c r="AE483" s="64" t="str">
        <f t="shared" si="421"/>
        <v>Y</v>
      </c>
      <c r="AF483" s="87">
        <f t="shared" si="422"/>
        <v>54</v>
      </c>
      <c r="AG483" s="93" t="str">
        <f t="shared" si="423"/>
        <v>L</v>
      </c>
      <c r="AH483" s="64" t="str">
        <f t="shared" si="424"/>
        <v>2/5</v>
      </c>
      <c r="AI483" s="64">
        <f t="shared" si="425"/>
        <v>5</v>
      </c>
      <c r="AJ483" s="82">
        <f t="shared" si="426"/>
        <v>8</v>
      </c>
      <c r="AK483" s="82">
        <f t="shared" si="427"/>
        <v>0</v>
      </c>
      <c r="AL483" s="83">
        <f t="shared" si="428"/>
        <v>50</v>
      </c>
      <c r="AM483" s="64" t="str">
        <f t="shared" si="429"/>
        <v>N</v>
      </c>
      <c r="AN483" s="81">
        <f t="shared" si="430"/>
        <v>8</v>
      </c>
      <c r="AO483" s="81">
        <f t="shared" si="431"/>
        <v>0</v>
      </c>
      <c r="AP483" s="85">
        <f t="shared" si="432"/>
        <v>-228</v>
      </c>
      <c r="AQ483" s="64" t="str">
        <f t="shared" si="433"/>
        <v>N</v>
      </c>
      <c r="AR483" s="87">
        <f t="shared" si="434"/>
        <v>66</v>
      </c>
      <c r="AS483" s="93" t="str">
        <f t="shared" si="435"/>
        <v>L</v>
      </c>
      <c r="AT483" s="64" t="str">
        <f t="shared" si="436"/>
        <v>3/4</v>
      </c>
      <c r="AU483" s="64">
        <f t="shared" si="437"/>
        <v>3</v>
      </c>
      <c r="AV483" s="82">
        <f t="shared" si="438"/>
        <v>4</v>
      </c>
      <c r="AW483" s="82">
        <f t="shared" si="439"/>
        <v>0</v>
      </c>
      <c r="AX483" s="83">
        <f t="shared" si="440"/>
        <v>74</v>
      </c>
      <c r="AY483" s="64" t="str">
        <f t="shared" si="441"/>
        <v>N</v>
      </c>
      <c r="AZ483" s="81">
        <f t="shared" si="442"/>
        <v>4</v>
      </c>
      <c r="BA483" s="81">
        <f t="shared" si="443"/>
        <v>0</v>
      </c>
      <c r="BB483" s="85">
        <f t="shared" si="444"/>
        <v>24</v>
      </c>
      <c r="BC483" s="64" t="str">
        <f t="shared" si="445"/>
        <v>N</v>
      </c>
      <c r="BD483" s="87">
        <f t="shared" si="446"/>
        <v>52</v>
      </c>
    </row>
    <row r="484" spans="1:56">
      <c r="A484" s="197">
        <f t="shared" si="448"/>
        <v>474</v>
      </c>
      <c r="B484" s="198">
        <f>Data!B484</f>
        <v>5</v>
      </c>
      <c r="D484" s="73">
        <f t="shared" si="447"/>
        <v>1</v>
      </c>
      <c r="F484" s="86">
        <f t="shared" si="449"/>
        <v>6</v>
      </c>
      <c r="G484" s="86" t="str">
        <f t="shared" si="397"/>
        <v>W</v>
      </c>
      <c r="H484" s="64" t="str">
        <f t="shared" si="398"/>
        <v>N</v>
      </c>
      <c r="I484" s="64" t="str">
        <f t="shared" si="399"/>
        <v xml:space="preserve"> </v>
      </c>
      <c r="J484" s="64" t="str">
        <f t="shared" si="400"/>
        <v xml:space="preserve"> </v>
      </c>
      <c r="K484" s="82" t="str">
        <f t="shared" si="401"/>
        <v>0</v>
      </c>
      <c r="L484" s="82">
        <f t="shared" si="402"/>
        <v>24</v>
      </c>
      <c r="M484" s="83">
        <f t="shared" si="403"/>
        <v>104</v>
      </c>
      <c r="N484" s="64" t="str">
        <f t="shared" si="404"/>
        <v>N</v>
      </c>
      <c r="O484" s="81" t="str">
        <f t="shared" si="405"/>
        <v>0</v>
      </c>
      <c r="P484" s="81">
        <f t="shared" si="406"/>
        <v>24</v>
      </c>
      <c r="Q484" s="85">
        <f t="shared" si="407"/>
        <v>42</v>
      </c>
      <c r="R484" s="64" t="str">
        <f t="shared" si="408"/>
        <v>N</v>
      </c>
      <c r="S484" s="87">
        <f t="shared" si="409"/>
        <v>56</v>
      </c>
      <c r="T484" s="86" t="str">
        <f t="shared" si="410"/>
        <v xml:space="preserve"> </v>
      </c>
      <c r="U484" s="64" t="str">
        <f t="shared" si="411"/>
        <v>N</v>
      </c>
      <c r="V484" s="64" t="str">
        <f t="shared" si="412"/>
        <v xml:space="preserve"> </v>
      </c>
      <c r="W484" s="64" t="str">
        <f t="shared" si="413"/>
        <v xml:space="preserve"> </v>
      </c>
      <c r="X484" s="82" t="str">
        <f t="shared" si="414"/>
        <v>0</v>
      </c>
      <c r="Y484" s="82">
        <f t="shared" si="415"/>
        <v>0</v>
      </c>
      <c r="Z484" s="83">
        <f t="shared" si="416"/>
        <v>-192</v>
      </c>
      <c r="AA484" s="64" t="str">
        <f t="shared" si="417"/>
        <v>Y</v>
      </c>
      <c r="AB484" s="81" t="str">
        <f t="shared" si="418"/>
        <v>0</v>
      </c>
      <c r="AC484" s="81">
        <f t="shared" si="419"/>
        <v>0</v>
      </c>
      <c r="AD484" s="85">
        <f t="shared" si="420"/>
        <v>-192</v>
      </c>
      <c r="AE484" s="64" t="str">
        <f t="shared" si="421"/>
        <v>Y</v>
      </c>
      <c r="AF484" s="87">
        <f t="shared" si="422"/>
        <v>54</v>
      </c>
      <c r="AG484" s="93" t="str">
        <f t="shared" si="423"/>
        <v>W</v>
      </c>
      <c r="AH484" s="64" t="str">
        <f t="shared" si="424"/>
        <v>1/6</v>
      </c>
      <c r="AI484" s="64">
        <f t="shared" si="425"/>
        <v>1</v>
      </c>
      <c r="AJ484" s="82">
        <f t="shared" si="426"/>
        <v>2</v>
      </c>
      <c r="AK484" s="82">
        <f t="shared" si="427"/>
        <v>24</v>
      </c>
      <c r="AL484" s="83">
        <f t="shared" si="428"/>
        <v>72</v>
      </c>
      <c r="AM484" s="64" t="str">
        <f t="shared" si="429"/>
        <v>N</v>
      </c>
      <c r="AN484" s="81">
        <f t="shared" si="430"/>
        <v>2</v>
      </c>
      <c r="AO484" s="81">
        <f t="shared" si="431"/>
        <v>24</v>
      </c>
      <c r="AP484" s="85">
        <f t="shared" si="432"/>
        <v>-206</v>
      </c>
      <c r="AQ484" s="64" t="str">
        <f t="shared" si="433"/>
        <v>N</v>
      </c>
      <c r="AR484" s="87">
        <f t="shared" si="434"/>
        <v>66</v>
      </c>
      <c r="AS484" s="93" t="str">
        <f t="shared" si="435"/>
        <v>L</v>
      </c>
      <c r="AT484" s="64" t="str">
        <f t="shared" si="436"/>
        <v>1/6</v>
      </c>
      <c r="AU484" s="64">
        <f t="shared" si="437"/>
        <v>4</v>
      </c>
      <c r="AV484" s="82">
        <f t="shared" si="438"/>
        <v>6</v>
      </c>
      <c r="AW484" s="82">
        <f t="shared" si="439"/>
        <v>0</v>
      </c>
      <c r="AX484" s="83">
        <f t="shared" si="440"/>
        <v>68</v>
      </c>
      <c r="AY484" s="64" t="str">
        <f t="shared" si="441"/>
        <v>N</v>
      </c>
      <c r="AZ484" s="81">
        <f t="shared" si="442"/>
        <v>6</v>
      </c>
      <c r="BA484" s="81">
        <f t="shared" si="443"/>
        <v>0</v>
      </c>
      <c r="BB484" s="85">
        <f t="shared" si="444"/>
        <v>18</v>
      </c>
      <c r="BC484" s="64" t="str">
        <f t="shared" si="445"/>
        <v>N</v>
      </c>
      <c r="BD484" s="87">
        <f t="shared" si="446"/>
        <v>52</v>
      </c>
    </row>
    <row r="485" spans="1:56">
      <c r="A485" s="197">
        <f t="shared" si="448"/>
        <v>475</v>
      </c>
      <c r="B485" s="198">
        <f>Data!B485</f>
        <v>21</v>
      </c>
      <c r="D485" s="73">
        <f t="shared" si="447"/>
        <v>4</v>
      </c>
      <c r="F485" s="86">
        <f t="shared" si="449"/>
        <v>1</v>
      </c>
      <c r="G485" s="86" t="str">
        <f t="shared" si="397"/>
        <v xml:space="preserve"> </v>
      </c>
      <c r="H485" s="64" t="str">
        <f t="shared" si="398"/>
        <v>Y</v>
      </c>
      <c r="I485" s="64" t="str">
        <f t="shared" si="399"/>
        <v>1/6</v>
      </c>
      <c r="J485" s="64">
        <f t="shared" si="400"/>
        <v>1</v>
      </c>
      <c r="K485" s="82">
        <f t="shared" si="401"/>
        <v>2</v>
      </c>
      <c r="L485" s="82">
        <f t="shared" si="402"/>
        <v>0</v>
      </c>
      <c r="M485" s="83">
        <f t="shared" si="403"/>
        <v>102</v>
      </c>
      <c r="N485" s="64" t="str">
        <f t="shared" si="404"/>
        <v>N</v>
      </c>
      <c r="O485" s="81">
        <f t="shared" si="405"/>
        <v>2</v>
      </c>
      <c r="P485" s="81">
        <f t="shared" si="406"/>
        <v>0</v>
      </c>
      <c r="Q485" s="85">
        <f t="shared" si="407"/>
        <v>40</v>
      </c>
      <c r="R485" s="64" t="str">
        <f t="shared" si="408"/>
        <v>N</v>
      </c>
      <c r="S485" s="87">
        <f t="shared" si="409"/>
        <v>56</v>
      </c>
      <c r="T485" s="86" t="str">
        <f t="shared" si="410"/>
        <v xml:space="preserve"> </v>
      </c>
      <c r="U485" s="64" t="str">
        <f t="shared" si="411"/>
        <v>Y</v>
      </c>
      <c r="V485" s="64" t="str">
        <f t="shared" si="412"/>
        <v>1/6</v>
      </c>
      <c r="W485" s="64">
        <f t="shared" si="413"/>
        <v>1</v>
      </c>
      <c r="X485" s="82">
        <f t="shared" si="414"/>
        <v>8</v>
      </c>
      <c r="Y485" s="82">
        <f t="shared" si="415"/>
        <v>0</v>
      </c>
      <c r="Z485" s="83">
        <f t="shared" si="416"/>
        <v>-200</v>
      </c>
      <c r="AA485" s="64" t="str">
        <f t="shared" si="417"/>
        <v>Y</v>
      </c>
      <c r="AB485" s="81">
        <f t="shared" si="418"/>
        <v>8</v>
      </c>
      <c r="AC485" s="81">
        <f t="shared" si="419"/>
        <v>0</v>
      </c>
      <c r="AD485" s="85">
        <f t="shared" si="420"/>
        <v>-200</v>
      </c>
      <c r="AE485" s="64" t="str">
        <f t="shared" si="421"/>
        <v>Y</v>
      </c>
      <c r="AF485" s="87">
        <f t="shared" si="422"/>
        <v>54</v>
      </c>
      <c r="AG485" s="93" t="str">
        <f t="shared" si="423"/>
        <v>W</v>
      </c>
      <c r="AH485" s="64" t="str">
        <f t="shared" si="424"/>
        <v>1/6</v>
      </c>
      <c r="AI485" s="64">
        <f t="shared" si="425"/>
        <v>1</v>
      </c>
      <c r="AJ485" s="82">
        <f t="shared" si="426"/>
        <v>2</v>
      </c>
      <c r="AK485" s="82">
        <f t="shared" si="427"/>
        <v>6</v>
      </c>
      <c r="AL485" s="83">
        <f t="shared" si="428"/>
        <v>76</v>
      </c>
      <c r="AM485" s="64" t="str">
        <f t="shared" si="429"/>
        <v>N</v>
      </c>
      <c r="AN485" s="81">
        <f t="shared" si="430"/>
        <v>2</v>
      </c>
      <c r="AO485" s="81">
        <f t="shared" si="431"/>
        <v>6</v>
      </c>
      <c r="AP485" s="85">
        <f t="shared" si="432"/>
        <v>-202</v>
      </c>
      <c r="AQ485" s="64" t="str">
        <f t="shared" si="433"/>
        <v>N</v>
      </c>
      <c r="AR485" s="87">
        <f t="shared" si="434"/>
        <v>66</v>
      </c>
      <c r="AS485" s="93" t="str">
        <f t="shared" si="435"/>
        <v>W</v>
      </c>
      <c r="AT485" s="64" t="str">
        <f t="shared" si="436"/>
        <v>1/6</v>
      </c>
      <c r="AU485" s="64">
        <f t="shared" si="437"/>
        <v>1</v>
      </c>
      <c r="AV485" s="82">
        <f t="shared" si="438"/>
        <v>2</v>
      </c>
      <c r="AW485" s="82">
        <f t="shared" si="439"/>
        <v>18</v>
      </c>
      <c r="AX485" s="83">
        <f t="shared" si="440"/>
        <v>84</v>
      </c>
      <c r="AY485" s="64" t="str">
        <f t="shared" si="441"/>
        <v>N</v>
      </c>
      <c r="AZ485" s="81">
        <f t="shared" si="442"/>
        <v>2</v>
      </c>
      <c r="BA485" s="81">
        <f t="shared" si="443"/>
        <v>18</v>
      </c>
      <c r="BB485" s="85">
        <f t="shared" si="444"/>
        <v>34</v>
      </c>
      <c r="BC485" s="64" t="str">
        <f t="shared" si="445"/>
        <v>N</v>
      </c>
      <c r="BD485" s="87">
        <f t="shared" si="446"/>
        <v>52</v>
      </c>
    </row>
    <row r="486" spans="1:56">
      <c r="A486" s="197">
        <f t="shared" si="448"/>
        <v>476</v>
      </c>
      <c r="B486" s="198">
        <f>Data!B486</f>
        <v>5</v>
      </c>
      <c r="D486" s="73">
        <f t="shared" si="447"/>
        <v>1</v>
      </c>
      <c r="F486" s="86">
        <f t="shared" si="449"/>
        <v>2</v>
      </c>
      <c r="G486" s="86" t="str">
        <f t="shared" si="397"/>
        <v>L</v>
      </c>
      <c r="H486" s="64" t="str">
        <f t="shared" si="398"/>
        <v>Y</v>
      </c>
      <c r="I486" s="64" t="str">
        <f t="shared" si="399"/>
        <v>2/5</v>
      </c>
      <c r="J486" s="64">
        <f t="shared" si="400"/>
        <v>2</v>
      </c>
      <c r="K486" s="82">
        <f t="shared" si="401"/>
        <v>2</v>
      </c>
      <c r="L486" s="82">
        <f t="shared" si="402"/>
        <v>0</v>
      </c>
      <c r="M486" s="83">
        <f t="shared" si="403"/>
        <v>100</v>
      </c>
      <c r="N486" s="64" t="str">
        <f t="shared" si="404"/>
        <v>N</v>
      </c>
      <c r="O486" s="81">
        <f t="shared" si="405"/>
        <v>2</v>
      </c>
      <c r="P486" s="81">
        <f t="shared" si="406"/>
        <v>0</v>
      </c>
      <c r="Q486" s="85">
        <f t="shared" si="407"/>
        <v>38</v>
      </c>
      <c r="R486" s="64" t="str">
        <f t="shared" si="408"/>
        <v>N</v>
      </c>
      <c r="S486" s="87">
        <f t="shared" si="409"/>
        <v>56</v>
      </c>
      <c r="T486" s="86" t="str">
        <f t="shared" si="410"/>
        <v>L</v>
      </c>
      <c r="U486" s="64" t="str">
        <f t="shared" si="411"/>
        <v>Y</v>
      </c>
      <c r="V486" s="64" t="str">
        <f t="shared" si="412"/>
        <v>2/5</v>
      </c>
      <c r="W486" s="64">
        <f t="shared" si="413"/>
        <v>2</v>
      </c>
      <c r="X486" s="82">
        <f t="shared" si="414"/>
        <v>8</v>
      </c>
      <c r="Y486" s="82">
        <f t="shared" si="415"/>
        <v>0</v>
      </c>
      <c r="Z486" s="83">
        <f t="shared" si="416"/>
        <v>-208</v>
      </c>
      <c r="AA486" s="64" t="str">
        <f t="shared" si="417"/>
        <v>Y</v>
      </c>
      <c r="AB486" s="81">
        <f t="shared" si="418"/>
        <v>8</v>
      </c>
      <c r="AC486" s="81">
        <f t="shared" si="419"/>
        <v>0</v>
      </c>
      <c r="AD486" s="85">
        <f t="shared" si="420"/>
        <v>-208</v>
      </c>
      <c r="AE486" s="64" t="str">
        <f t="shared" si="421"/>
        <v>Y</v>
      </c>
      <c r="AF486" s="87">
        <f t="shared" si="422"/>
        <v>54</v>
      </c>
      <c r="AG486" s="93" t="str">
        <f t="shared" si="423"/>
        <v>L</v>
      </c>
      <c r="AH486" s="64" t="str">
        <f t="shared" si="424"/>
        <v>2/5</v>
      </c>
      <c r="AI486" s="64">
        <f t="shared" si="425"/>
        <v>2</v>
      </c>
      <c r="AJ486" s="82">
        <f t="shared" si="426"/>
        <v>2</v>
      </c>
      <c r="AK486" s="82">
        <f t="shared" si="427"/>
        <v>0</v>
      </c>
      <c r="AL486" s="83">
        <f t="shared" si="428"/>
        <v>74</v>
      </c>
      <c r="AM486" s="64" t="str">
        <f t="shared" si="429"/>
        <v>N</v>
      </c>
      <c r="AN486" s="81">
        <f t="shared" si="430"/>
        <v>2</v>
      </c>
      <c r="AO486" s="81">
        <f t="shared" si="431"/>
        <v>0</v>
      </c>
      <c r="AP486" s="85">
        <f t="shared" si="432"/>
        <v>-204</v>
      </c>
      <c r="AQ486" s="64" t="str">
        <f t="shared" si="433"/>
        <v>N</v>
      </c>
      <c r="AR486" s="87">
        <f t="shared" si="434"/>
        <v>66</v>
      </c>
      <c r="AS486" s="93" t="str">
        <f t="shared" si="435"/>
        <v>L</v>
      </c>
      <c r="AT486" s="64" t="str">
        <f t="shared" si="436"/>
        <v>2/5</v>
      </c>
      <c r="AU486" s="64">
        <f t="shared" si="437"/>
        <v>2</v>
      </c>
      <c r="AV486" s="82">
        <f t="shared" si="438"/>
        <v>2</v>
      </c>
      <c r="AW486" s="82">
        <f t="shared" si="439"/>
        <v>0</v>
      </c>
      <c r="AX486" s="83">
        <f t="shared" si="440"/>
        <v>82</v>
      </c>
      <c r="AY486" s="64" t="str">
        <f t="shared" si="441"/>
        <v>N</v>
      </c>
      <c r="AZ486" s="81">
        <f t="shared" si="442"/>
        <v>2</v>
      </c>
      <c r="BA486" s="81">
        <f t="shared" si="443"/>
        <v>0</v>
      </c>
      <c r="BB486" s="85">
        <f t="shared" si="444"/>
        <v>32</v>
      </c>
      <c r="BC486" s="64" t="str">
        <f t="shared" si="445"/>
        <v>N</v>
      </c>
      <c r="BD486" s="87">
        <f t="shared" si="446"/>
        <v>52</v>
      </c>
    </row>
    <row r="487" spans="1:56">
      <c r="A487" s="197">
        <f t="shared" si="448"/>
        <v>477</v>
      </c>
      <c r="B487" s="198">
        <f>Data!B487</f>
        <v>36</v>
      </c>
      <c r="D487" s="73">
        <f t="shared" si="447"/>
        <v>6</v>
      </c>
      <c r="F487" s="86">
        <f t="shared" si="449"/>
        <v>3</v>
      </c>
      <c r="G487" s="86" t="str">
        <f t="shared" si="397"/>
        <v>L</v>
      </c>
      <c r="H487" s="64" t="str">
        <f t="shared" si="398"/>
        <v>Y</v>
      </c>
      <c r="I487" s="64" t="str">
        <f t="shared" si="399"/>
        <v>3/4</v>
      </c>
      <c r="J487" s="64">
        <f t="shared" si="400"/>
        <v>3</v>
      </c>
      <c r="K487" s="82">
        <f t="shared" si="401"/>
        <v>4</v>
      </c>
      <c r="L487" s="82">
        <f t="shared" si="402"/>
        <v>0</v>
      </c>
      <c r="M487" s="83">
        <f t="shared" si="403"/>
        <v>96</v>
      </c>
      <c r="N487" s="64" t="str">
        <f t="shared" si="404"/>
        <v>N</v>
      </c>
      <c r="O487" s="81">
        <f t="shared" si="405"/>
        <v>4</v>
      </c>
      <c r="P487" s="81">
        <f t="shared" si="406"/>
        <v>0</v>
      </c>
      <c r="Q487" s="85">
        <f t="shared" si="407"/>
        <v>34</v>
      </c>
      <c r="R487" s="64" t="str">
        <f t="shared" si="408"/>
        <v>N</v>
      </c>
      <c r="S487" s="87">
        <f t="shared" si="409"/>
        <v>56</v>
      </c>
      <c r="T487" s="86" t="str">
        <f t="shared" si="410"/>
        <v>L</v>
      </c>
      <c r="U487" s="64" t="str">
        <f t="shared" si="411"/>
        <v>Y</v>
      </c>
      <c r="V487" s="64" t="str">
        <f t="shared" si="412"/>
        <v>3/4</v>
      </c>
      <c r="W487" s="64">
        <f t="shared" si="413"/>
        <v>3</v>
      </c>
      <c r="X487" s="82">
        <f t="shared" si="414"/>
        <v>8</v>
      </c>
      <c r="Y487" s="82">
        <f t="shared" si="415"/>
        <v>0</v>
      </c>
      <c r="Z487" s="83">
        <f t="shared" si="416"/>
        <v>-216</v>
      </c>
      <c r="AA487" s="64" t="str">
        <f t="shared" si="417"/>
        <v>Y</v>
      </c>
      <c r="AB487" s="81">
        <f t="shared" si="418"/>
        <v>8</v>
      </c>
      <c r="AC487" s="81">
        <f t="shared" si="419"/>
        <v>0</v>
      </c>
      <c r="AD487" s="85">
        <f t="shared" si="420"/>
        <v>-216</v>
      </c>
      <c r="AE487" s="64" t="str">
        <f t="shared" si="421"/>
        <v>Y</v>
      </c>
      <c r="AF487" s="87">
        <f t="shared" si="422"/>
        <v>54</v>
      </c>
      <c r="AG487" s="93" t="str">
        <f t="shared" si="423"/>
        <v>L</v>
      </c>
      <c r="AH487" s="64" t="str">
        <f t="shared" si="424"/>
        <v>3/4</v>
      </c>
      <c r="AI487" s="64">
        <f t="shared" si="425"/>
        <v>3</v>
      </c>
      <c r="AJ487" s="82">
        <f t="shared" si="426"/>
        <v>4</v>
      </c>
      <c r="AK487" s="82">
        <f t="shared" si="427"/>
        <v>0</v>
      </c>
      <c r="AL487" s="83">
        <f t="shared" si="428"/>
        <v>70</v>
      </c>
      <c r="AM487" s="64" t="str">
        <f t="shared" si="429"/>
        <v>N</v>
      </c>
      <c r="AN487" s="81">
        <f t="shared" si="430"/>
        <v>4</v>
      </c>
      <c r="AO487" s="81">
        <f t="shared" si="431"/>
        <v>0</v>
      </c>
      <c r="AP487" s="85">
        <f t="shared" si="432"/>
        <v>-208</v>
      </c>
      <c r="AQ487" s="64" t="str">
        <f t="shared" si="433"/>
        <v>N</v>
      </c>
      <c r="AR487" s="87">
        <f t="shared" si="434"/>
        <v>66</v>
      </c>
      <c r="AS487" s="93" t="str">
        <f t="shared" si="435"/>
        <v>L</v>
      </c>
      <c r="AT487" s="64" t="str">
        <f t="shared" si="436"/>
        <v>3/4</v>
      </c>
      <c r="AU487" s="64">
        <f t="shared" si="437"/>
        <v>3</v>
      </c>
      <c r="AV487" s="82">
        <f t="shared" si="438"/>
        <v>4</v>
      </c>
      <c r="AW487" s="82">
        <f t="shared" si="439"/>
        <v>0</v>
      </c>
      <c r="AX487" s="83">
        <f t="shared" si="440"/>
        <v>78</v>
      </c>
      <c r="AY487" s="64" t="str">
        <f t="shared" si="441"/>
        <v>N</v>
      </c>
      <c r="AZ487" s="81">
        <f t="shared" si="442"/>
        <v>4</v>
      </c>
      <c r="BA487" s="81">
        <f t="shared" si="443"/>
        <v>0</v>
      </c>
      <c r="BB487" s="85">
        <f t="shared" si="444"/>
        <v>28</v>
      </c>
      <c r="BC487" s="64" t="str">
        <f t="shared" si="445"/>
        <v>N</v>
      </c>
      <c r="BD487" s="87">
        <f t="shared" si="446"/>
        <v>52</v>
      </c>
    </row>
    <row r="488" spans="1:56">
      <c r="A488" s="197">
        <f t="shared" si="448"/>
        <v>478</v>
      </c>
      <c r="B488" s="198">
        <f>Data!B488</f>
        <v>15</v>
      </c>
      <c r="D488" s="73">
        <f t="shared" si="447"/>
        <v>3</v>
      </c>
      <c r="F488" s="86">
        <f t="shared" si="449"/>
        <v>4</v>
      </c>
      <c r="G488" s="86" t="str">
        <f t="shared" si="397"/>
        <v>L</v>
      </c>
      <c r="H488" s="64" t="str">
        <f t="shared" si="398"/>
        <v>Y</v>
      </c>
      <c r="I488" s="64" t="str">
        <f t="shared" si="399"/>
        <v>4/3</v>
      </c>
      <c r="J488" s="64">
        <f t="shared" si="400"/>
        <v>4</v>
      </c>
      <c r="K488" s="82">
        <f t="shared" si="401"/>
        <v>6</v>
      </c>
      <c r="L488" s="82">
        <f t="shared" si="402"/>
        <v>0</v>
      </c>
      <c r="M488" s="83">
        <f t="shared" si="403"/>
        <v>90</v>
      </c>
      <c r="N488" s="64" t="str">
        <f t="shared" si="404"/>
        <v>N</v>
      </c>
      <c r="O488" s="81">
        <f t="shared" si="405"/>
        <v>6</v>
      </c>
      <c r="P488" s="81">
        <f t="shared" si="406"/>
        <v>0</v>
      </c>
      <c r="Q488" s="85">
        <f t="shared" si="407"/>
        <v>28</v>
      </c>
      <c r="R488" s="64" t="str">
        <f t="shared" si="408"/>
        <v>N</v>
      </c>
      <c r="S488" s="87">
        <f t="shared" si="409"/>
        <v>56</v>
      </c>
      <c r="T488" s="86" t="str">
        <f t="shared" si="410"/>
        <v>L</v>
      </c>
      <c r="U488" s="64" t="str">
        <f t="shared" si="411"/>
        <v>Y</v>
      </c>
      <c r="V488" s="64" t="str">
        <f t="shared" si="412"/>
        <v>1/6</v>
      </c>
      <c r="W488" s="64">
        <f t="shared" si="413"/>
        <v>4</v>
      </c>
      <c r="X488" s="82">
        <f t="shared" si="414"/>
        <v>8</v>
      </c>
      <c r="Y488" s="82">
        <f t="shared" si="415"/>
        <v>0</v>
      </c>
      <c r="Z488" s="83">
        <f t="shared" si="416"/>
        <v>-224</v>
      </c>
      <c r="AA488" s="64" t="str">
        <f t="shared" si="417"/>
        <v>Y</v>
      </c>
      <c r="AB488" s="81">
        <f t="shared" si="418"/>
        <v>8</v>
      </c>
      <c r="AC488" s="81">
        <f t="shared" si="419"/>
        <v>0</v>
      </c>
      <c r="AD488" s="85">
        <f t="shared" si="420"/>
        <v>-224</v>
      </c>
      <c r="AE488" s="64" t="str">
        <f t="shared" si="421"/>
        <v>Y</v>
      </c>
      <c r="AF488" s="87">
        <f t="shared" si="422"/>
        <v>54</v>
      </c>
      <c r="AG488" s="93" t="str">
        <f t="shared" si="423"/>
        <v>L</v>
      </c>
      <c r="AH488" s="64" t="str">
        <f t="shared" si="424"/>
        <v>3/4</v>
      </c>
      <c r="AI488" s="64">
        <f t="shared" si="425"/>
        <v>4</v>
      </c>
      <c r="AJ488" s="82">
        <f t="shared" si="426"/>
        <v>6</v>
      </c>
      <c r="AK488" s="82">
        <f t="shared" si="427"/>
        <v>0</v>
      </c>
      <c r="AL488" s="83">
        <f t="shared" si="428"/>
        <v>64</v>
      </c>
      <c r="AM488" s="64" t="str">
        <f t="shared" si="429"/>
        <v>N</v>
      </c>
      <c r="AN488" s="81">
        <f t="shared" si="430"/>
        <v>6</v>
      </c>
      <c r="AO488" s="81">
        <f t="shared" si="431"/>
        <v>0</v>
      </c>
      <c r="AP488" s="85">
        <f t="shared" si="432"/>
        <v>-214</v>
      </c>
      <c r="AQ488" s="64" t="str">
        <f t="shared" si="433"/>
        <v>N</v>
      </c>
      <c r="AR488" s="87">
        <f t="shared" si="434"/>
        <v>66</v>
      </c>
      <c r="AS488" s="93" t="str">
        <f t="shared" si="435"/>
        <v>L</v>
      </c>
      <c r="AT488" s="64" t="str">
        <f t="shared" si="436"/>
        <v>1/6</v>
      </c>
      <c r="AU488" s="64">
        <f t="shared" si="437"/>
        <v>4</v>
      </c>
      <c r="AV488" s="82">
        <f t="shared" si="438"/>
        <v>6</v>
      </c>
      <c r="AW488" s="82">
        <f t="shared" si="439"/>
        <v>0</v>
      </c>
      <c r="AX488" s="83">
        <f t="shared" si="440"/>
        <v>72</v>
      </c>
      <c r="AY488" s="64" t="str">
        <f t="shared" si="441"/>
        <v>N</v>
      </c>
      <c r="AZ488" s="81">
        <f t="shared" si="442"/>
        <v>6</v>
      </c>
      <c r="BA488" s="81">
        <f t="shared" si="443"/>
        <v>0</v>
      </c>
      <c r="BB488" s="85">
        <f t="shared" si="444"/>
        <v>22</v>
      </c>
      <c r="BC488" s="64" t="str">
        <f t="shared" si="445"/>
        <v>N</v>
      </c>
      <c r="BD488" s="87">
        <f t="shared" si="446"/>
        <v>52</v>
      </c>
    </row>
    <row r="489" spans="1:56">
      <c r="A489" s="197">
        <f t="shared" si="448"/>
        <v>479</v>
      </c>
      <c r="B489" s="198">
        <f>Data!B489</f>
        <v>7</v>
      </c>
      <c r="D489" s="73">
        <f t="shared" si="447"/>
        <v>2</v>
      </c>
      <c r="F489" s="86">
        <f t="shared" si="449"/>
        <v>5</v>
      </c>
      <c r="G489" s="86" t="str">
        <f t="shared" si="397"/>
        <v>W</v>
      </c>
      <c r="H489" s="64" t="str">
        <f t="shared" si="398"/>
        <v>N</v>
      </c>
      <c r="I489" s="64" t="str">
        <f t="shared" si="399"/>
        <v xml:space="preserve"> </v>
      </c>
      <c r="J489" s="64" t="str">
        <f t="shared" si="400"/>
        <v xml:space="preserve"> </v>
      </c>
      <c r="K489" s="82" t="str">
        <f t="shared" si="401"/>
        <v>0</v>
      </c>
      <c r="L489" s="82">
        <f t="shared" si="402"/>
        <v>18</v>
      </c>
      <c r="M489" s="83">
        <f t="shared" si="403"/>
        <v>108</v>
      </c>
      <c r="N489" s="64" t="str">
        <f t="shared" si="404"/>
        <v>N</v>
      </c>
      <c r="O489" s="81" t="str">
        <f t="shared" si="405"/>
        <v>0</v>
      </c>
      <c r="P489" s="81">
        <f t="shared" si="406"/>
        <v>18</v>
      </c>
      <c r="Q489" s="85">
        <f t="shared" si="407"/>
        <v>46</v>
      </c>
      <c r="R489" s="64" t="str">
        <f t="shared" si="408"/>
        <v>N</v>
      </c>
      <c r="S489" s="87">
        <f t="shared" si="409"/>
        <v>56</v>
      </c>
      <c r="T489" s="86" t="str">
        <f t="shared" si="410"/>
        <v>L</v>
      </c>
      <c r="U489" s="64" t="str">
        <f t="shared" si="411"/>
        <v>Y</v>
      </c>
      <c r="V489" s="64" t="str">
        <f t="shared" si="412"/>
        <v xml:space="preserve"> </v>
      </c>
      <c r="W489" s="64">
        <f t="shared" si="413"/>
        <v>5</v>
      </c>
      <c r="X489" s="82">
        <f t="shared" si="414"/>
        <v>8</v>
      </c>
      <c r="Y489" s="82">
        <f t="shared" si="415"/>
        <v>0</v>
      </c>
      <c r="Z489" s="83">
        <f t="shared" si="416"/>
        <v>-232</v>
      </c>
      <c r="AA489" s="64" t="str">
        <f t="shared" si="417"/>
        <v>Y</v>
      </c>
      <c r="AB489" s="81">
        <f t="shared" si="418"/>
        <v>8</v>
      </c>
      <c r="AC489" s="81">
        <f t="shared" si="419"/>
        <v>0</v>
      </c>
      <c r="AD489" s="85">
        <f t="shared" si="420"/>
        <v>-232</v>
      </c>
      <c r="AE489" s="64" t="str">
        <f t="shared" si="421"/>
        <v>Y</v>
      </c>
      <c r="AF489" s="87">
        <f t="shared" si="422"/>
        <v>54</v>
      </c>
      <c r="AG489" s="93" t="str">
        <f t="shared" si="423"/>
        <v>W</v>
      </c>
      <c r="AH489" s="64" t="str">
        <f t="shared" si="424"/>
        <v>1/6</v>
      </c>
      <c r="AI489" s="64">
        <f t="shared" si="425"/>
        <v>1</v>
      </c>
      <c r="AJ489" s="82">
        <f t="shared" si="426"/>
        <v>2</v>
      </c>
      <c r="AK489" s="82">
        <f t="shared" si="427"/>
        <v>18</v>
      </c>
      <c r="AL489" s="83">
        <f t="shared" si="428"/>
        <v>80</v>
      </c>
      <c r="AM489" s="64" t="str">
        <f t="shared" si="429"/>
        <v>N</v>
      </c>
      <c r="AN489" s="81">
        <f t="shared" si="430"/>
        <v>2</v>
      </c>
      <c r="AO489" s="81">
        <f t="shared" si="431"/>
        <v>18</v>
      </c>
      <c r="AP489" s="85">
        <f t="shared" si="432"/>
        <v>-198</v>
      </c>
      <c r="AQ489" s="64" t="str">
        <f t="shared" si="433"/>
        <v>N</v>
      </c>
      <c r="AR489" s="87">
        <f t="shared" si="434"/>
        <v>66</v>
      </c>
      <c r="AS489" s="93" t="str">
        <f t="shared" si="435"/>
        <v>L</v>
      </c>
      <c r="AT489" s="64" t="str">
        <f t="shared" si="436"/>
        <v>2/5</v>
      </c>
      <c r="AU489" s="64">
        <f t="shared" si="437"/>
        <v>5</v>
      </c>
      <c r="AV489" s="82">
        <f t="shared" si="438"/>
        <v>8</v>
      </c>
      <c r="AW489" s="82">
        <f t="shared" si="439"/>
        <v>0</v>
      </c>
      <c r="AX489" s="83">
        <f t="shared" si="440"/>
        <v>64</v>
      </c>
      <c r="AY489" s="64" t="str">
        <f t="shared" si="441"/>
        <v>N</v>
      </c>
      <c r="AZ489" s="81">
        <f t="shared" si="442"/>
        <v>8</v>
      </c>
      <c r="BA489" s="81">
        <f t="shared" si="443"/>
        <v>0</v>
      </c>
      <c r="BB489" s="85">
        <f t="shared" si="444"/>
        <v>14</v>
      </c>
      <c r="BC489" s="64" t="str">
        <f t="shared" si="445"/>
        <v>N</v>
      </c>
      <c r="BD489" s="87">
        <f t="shared" si="446"/>
        <v>52</v>
      </c>
    </row>
    <row r="490" spans="1:56">
      <c r="A490" s="197">
        <f t="shared" si="448"/>
        <v>480</v>
      </c>
      <c r="B490" s="198">
        <f>Data!B490</f>
        <v>26</v>
      </c>
      <c r="D490" s="73">
        <f t="shared" si="447"/>
        <v>5</v>
      </c>
      <c r="F490" s="86">
        <f t="shared" si="449"/>
        <v>6</v>
      </c>
      <c r="G490" s="86" t="str">
        <f t="shared" si="397"/>
        <v xml:space="preserve"> </v>
      </c>
      <c r="H490" s="64" t="str">
        <f t="shared" si="398"/>
        <v>N</v>
      </c>
      <c r="I490" s="64" t="str">
        <f t="shared" si="399"/>
        <v xml:space="preserve"> </v>
      </c>
      <c r="J490" s="64" t="str">
        <f t="shared" si="400"/>
        <v xml:space="preserve"> </v>
      </c>
      <c r="K490" s="82" t="str">
        <f t="shared" si="401"/>
        <v>0</v>
      </c>
      <c r="L490" s="82">
        <f t="shared" si="402"/>
        <v>0</v>
      </c>
      <c r="M490" s="83">
        <f t="shared" si="403"/>
        <v>108</v>
      </c>
      <c r="N490" s="64" t="str">
        <f t="shared" si="404"/>
        <v>N</v>
      </c>
      <c r="O490" s="81" t="str">
        <f t="shared" si="405"/>
        <v>0</v>
      </c>
      <c r="P490" s="81">
        <f t="shared" si="406"/>
        <v>0</v>
      </c>
      <c r="Q490" s="85">
        <f t="shared" si="407"/>
        <v>46</v>
      </c>
      <c r="R490" s="64" t="str">
        <f t="shared" si="408"/>
        <v>N</v>
      </c>
      <c r="S490" s="87">
        <f t="shared" si="409"/>
        <v>56</v>
      </c>
      <c r="T490" s="86" t="str">
        <f t="shared" si="410"/>
        <v>W</v>
      </c>
      <c r="U490" s="64" t="str">
        <f t="shared" si="411"/>
        <v>N</v>
      </c>
      <c r="V490" s="64" t="str">
        <f t="shared" si="412"/>
        <v xml:space="preserve"> </v>
      </c>
      <c r="W490" s="64" t="str">
        <f t="shared" si="413"/>
        <v xml:space="preserve"> </v>
      </c>
      <c r="X490" s="82" t="str">
        <f t="shared" si="414"/>
        <v>0</v>
      </c>
      <c r="Y490" s="82">
        <f t="shared" si="415"/>
        <v>24</v>
      </c>
      <c r="Z490" s="83">
        <f t="shared" si="416"/>
        <v>-208</v>
      </c>
      <c r="AA490" s="64" t="str">
        <f t="shared" si="417"/>
        <v>Y</v>
      </c>
      <c r="AB490" s="81" t="str">
        <f t="shared" si="418"/>
        <v>0</v>
      </c>
      <c r="AC490" s="81">
        <f t="shared" si="419"/>
        <v>24</v>
      </c>
      <c r="AD490" s="85">
        <f t="shared" si="420"/>
        <v>-208</v>
      </c>
      <c r="AE490" s="64" t="str">
        <f t="shared" si="421"/>
        <v>Y</v>
      </c>
      <c r="AF490" s="87">
        <f t="shared" si="422"/>
        <v>54</v>
      </c>
      <c r="AG490" s="93" t="str">
        <f t="shared" si="423"/>
        <v>L</v>
      </c>
      <c r="AH490" s="64" t="str">
        <f t="shared" si="424"/>
        <v>2/5</v>
      </c>
      <c r="AI490" s="64">
        <f t="shared" si="425"/>
        <v>2</v>
      </c>
      <c r="AJ490" s="82">
        <f t="shared" si="426"/>
        <v>2</v>
      </c>
      <c r="AK490" s="82">
        <f t="shared" si="427"/>
        <v>0</v>
      </c>
      <c r="AL490" s="83">
        <f t="shared" si="428"/>
        <v>78</v>
      </c>
      <c r="AM490" s="64" t="str">
        <f t="shared" si="429"/>
        <v>N</v>
      </c>
      <c r="AN490" s="81">
        <f t="shared" si="430"/>
        <v>2</v>
      </c>
      <c r="AO490" s="81">
        <f t="shared" si="431"/>
        <v>0</v>
      </c>
      <c r="AP490" s="85">
        <f t="shared" si="432"/>
        <v>-200</v>
      </c>
      <c r="AQ490" s="64" t="str">
        <f t="shared" si="433"/>
        <v>N</v>
      </c>
      <c r="AR490" s="87">
        <f t="shared" si="434"/>
        <v>66</v>
      </c>
      <c r="AS490" s="93" t="str">
        <f t="shared" si="435"/>
        <v>W</v>
      </c>
      <c r="AT490" s="64" t="str">
        <f t="shared" si="436"/>
        <v>1/6</v>
      </c>
      <c r="AU490" s="64">
        <f t="shared" si="437"/>
        <v>1</v>
      </c>
      <c r="AV490" s="82">
        <f t="shared" si="438"/>
        <v>2</v>
      </c>
      <c r="AW490" s="82">
        <f t="shared" si="439"/>
        <v>24</v>
      </c>
      <c r="AX490" s="83">
        <f t="shared" si="440"/>
        <v>86</v>
      </c>
      <c r="AY490" s="64" t="str">
        <f t="shared" si="441"/>
        <v>N</v>
      </c>
      <c r="AZ490" s="81">
        <f t="shared" si="442"/>
        <v>2</v>
      </c>
      <c r="BA490" s="81">
        <f t="shared" si="443"/>
        <v>24</v>
      </c>
      <c r="BB490" s="85">
        <f t="shared" si="444"/>
        <v>36</v>
      </c>
      <c r="BC490" s="64" t="str">
        <f t="shared" si="445"/>
        <v>N</v>
      </c>
      <c r="BD490" s="87">
        <f t="shared" si="446"/>
        <v>52</v>
      </c>
    </row>
    <row r="491" spans="1:56">
      <c r="A491" s="197">
        <f t="shared" si="448"/>
        <v>481</v>
      </c>
      <c r="B491" s="198">
        <f>Data!B491</f>
        <v>5</v>
      </c>
      <c r="D491" s="73">
        <f t="shared" si="447"/>
        <v>1</v>
      </c>
      <c r="F491" s="86">
        <f t="shared" si="449"/>
        <v>1</v>
      </c>
      <c r="G491" s="86" t="str">
        <f t="shared" si="397"/>
        <v xml:space="preserve"> </v>
      </c>
      <c r="H491" s="64" t="str">
        <f t="shared" si="398"/>
        <v>Y</v>
      </c>
      <c r="I491" s="64" t="str">
        <f t="shared" si="399"/>
        <v>1/6</v>
      </c>
      <c r="J491" s="64">
        <f t="shared" si="400"/>
        <v>1</v>
      </c>
      <c r="K491" s="82">
        <f t="shared" si="401"/>
        <v>2</v>
      </c>
      <c r="L491" s="82">
        <f t="shared" si="402"/>
        <v>0</v>
      </c>
      <c r="M491" s="83">
        <f t="shared" si="403"/>
        <v>106</v>
      </c>
      <c r="N491" s="64" t="str">
        <f t="shared" si="404"/>
        <v>N</v>
      </c>
      <c r="O491" s="81">
        <f t="shared" si="405"/>
        <v>2</v>
      </c>
      <c r="P491" s="81">
        <f t="shared" si="406"/>
        <v>0</v>
      </c>
      <c r="Q491" s="85">
        <f t="shared" si="407"/>
        <v>44</v>
      </c>
      <c r="R491" s="64" t="str">
        <f t="shared" si="408"/>
        <v>N</v>
      </c>
      <c r="S491" s="87">
        <f t="shared" si="409"/>
        <v>56</v>
      </c>
      <c r="T491" s="86" t="str">
        <f t="shared" si="410"/>
        <v xml:space="preserve"> </v>
      </c>
      <c r="U491" s="64" t="str">
        <f t="shared" si="411"/>
        <v>Y</v>
      </c>
      <c r="V491" s="64" t="str">
        <f t="shared" si="412"/>
        <v>1/6</v>
      </c>
      <c r="W491" s="64">
        <f t="shared" si="413"/>
        <v>1</v>
      </c>
      <c r="X491" s="82">
        <f t="shared" si="414"/>
        <v>8</v>
      </c>
      <c r="Y491" s="82">
        <f t="shared" si="415"/>
        <v>0</v>
      </c>
      <c r="Z491" s="83">
        <f t="shared" si="416"/>
        <v>-216</v>
      </c>
      <c r="AA491" s="64" t="str">
        <f t="shared" si="417"/>
        <v>Y</v>
      </c>
      <c r="AB491" s="81">
        <f t="shared" si="418"/>
        <v>8</v>
      </c>
      <c r="AC491" s="81">
        <f t="shared" si="419"/>
        <v>0</v>
      </c>
      <c r="AD491" s="85">
        <f t="shared" si="420"/>
        <v>-216</v>
      </c>
      <c r="AE491" s="64" t="str">
        <f t="shared" si="421"/>
        <v>Y</v>
      </c>
      <c r="AF491" s="87">
        <f t="shared" si="422"/>
        <v>54</v>
      </c>
      <c r="AG491" s="93" t="str">
        <f t="shared" si="423"/>
        <v>W</v>
      </c>
      <c r="AH491" s="64" t="str">
        <f t="shared" si="424"/>
        <v>1/6</v>
      </c>
      <c r="AI491" s="64">
        <f t="shared" si="425"/>
        <v>1</v>
      </c>
      <c r="AJ491" s="82">
        <f t="shared" si="426"/>
        <v>2</v>
      </c>
      <c r="AK491" s="82">
        <f t="shared" si="427"/>
        <v>6</v>
      </c>
      <c r="AL491" s="83">
        <f t="shared" si="428"/>
        <v>82</v>
      </c>
      <c r="AM491" s="64" t="str">
        <f t="shared" si="429"/>
        <v>N</v>
      </c>
      <c r="AN491" s="81">
        <f t="shared" si="430"/>
        <v>2</v>
      </c>
      <c r="AO491" s="81">
        <f t="shared" si="431"/>
        <v>6</v>
      </c>
      <c r="AP491" s="85">
        <f t="shared" si="432"/>
        <v>-196</v>
      </c>
      <c r="AQ491" s="64" t="str">
        <f t="shared" si="433"/>
        <v>N</v>
      </c>
      <c r="AR491" s="87">
        <f t="shared" si="434"/>
        <v>66</v>
      </c>
      <c r="AS491" s="93" t="str">
        <f t="shared" si="435"/>
        <v>L</v>
      </c>
      <c r="AT491" s="64" t="str">
        <f t="shared" si="436"/>
        <v>2/5</v>
      </c>
      <c r="AU491" s="64">
        <f t="shared" si="437"/>
        <v>2</v>
      </c>
      <c r="AV491" s="82">
        <f t="shared" si="438"/>
        <v>2</v>
      </c>
      <c r="AW491" s="82">
        <f t="shared" si="439"/>
        <v>0</v>
      </c>
      <c r="AX491" s="83">
        <f t="shared" si="440"/>
        <v>84</v>
      </c>
      <c r="AY491" s="64" t="str">
        <f t="shared" si="441"/>
        <v>N</v>
      </c>
      <c r="AZ491" s="81">
        <f t="shared" si="442"/>
        <v>2</v>
      </c>
      <c r="BA491" s="81">
        <f t="shared" si="443"/>
        <v>0</v>
      </c>
      <c r="BB491" s="85">
        <f t="shared" si="444"/>
        <v>34</v>
      </c>
      <c r="BC491" s="64" t="str">
        <f t="shared" si="445"/>
        <v>N</v>
      </c>
      <c r="BD491" s="87">
        <f t="shared" si="446"/>
        <v>52</v>
      </c>
    </row>
    <row r="492" spans="1:56">
      <c r="A492" s="197">
        <f t="shared" si="448"/>
        <v>482</v>
      </c>
      <c r="B492" s="198">
        <f>Data!B492</f>
        <v>19</v>
      </c>
      <c r="D492" s="73">
        <f t="shared" si="447"/>
        <v>4</v>
      </c>
      <c r="F492" s="86">
        <f t="shared" si="449"/>
        <v>2</v>
      </c>
      <c r="G492" s="86" t="str">
        <f t="shared" si="397"/>
        <v>W</v>
      </c>
      <c r="H492" s="64" t="str">
        <f t="shared" si="398"/>
        <v>N</v>
      </c>
      <c r="I492" s="64" t="str">
        <f t="shared" si="399"/>
        <v xml:space="preserve"> </v>
      </c>
      <c r="J492" s="64" t="str">
        <f t="shared" si="400"/>
        <v xml:space="preserve"> </v>
      </c>
      <c r="K492" s="82" t="str">
        <f t="shared" si="401"/>
        <v>0</v>
      </c>
      <c r="L492" s="82">
        <f t="shared" si="402"/>
        <v>6</v>
      </c>
      <c r="M492" s="83">
        <f t="shared" si="403"/>
        <v>112</v>
      </c>
      <c r="N492" s="64" t="str">
        <f t="shared" si="404"/>
        <v>N</v>
      </c>
      <c r="O492" s="81" t="str">
        <f t="shared" si="405"/>
        <v>0</v>
      </c>
      <c r="P492" s="81">
        <f t="shared" si="406"/>
        <v>6</v>
      </c>
      <c r="Q492" s="85">
        <f t="shared" si="407"/>
        <v>50</v>
      </c>
      <c r="R492" s="64" t="str">
        <f t="shared" si="408"/>
        <v>N</v>
      </c>
      <c r="S492" s="87">
        <f t="shared" si="409"/>
        <v>56</v>
      </c>
      <c r="T492" s="86" t="str">
        <f t="shared" si="410"/>
        <v>W</v>
      </c>
      <c r="U492" s="64" t="str">
        <f t="shared" si="411"/>
        <v>N</v>
      </c>
      <c r="V492" s="64" t="str">
        <f t="shared" si="412"/>
        <v xml:space="preserve"> </v>
      </c>
      <c r="W492" s="64" t="str">
        <f t="shared" si="413"/>
        <v xml:space="preserve"> </v>
      </c>
      <c r="X492" s="82" t="str">
        <f t="shared" si="414"/>
        <v>0</v>
      </c>
      <c r="Y492" s="82">
        <f t="shared" si="415"/>
        <v>24</v>
      </c>
      <c r="Z492" s="83">
        <f t="shared" si="416"/>
        <v>-192</v>
      </c>
      <c r="AA492" s="64" t="str">
        <f t="shared" si="417"/>
        <v>Y</v>
      </c>
      <c r="AB492" s="81" t="str">
        <f t="shared" si="418"/>
        <v>0</v>
      </c>
      <c r="AC492" s="81">
        <f t="shared" si="419"/>
        <v>24</v>
      </c>
      <c r="AD492" s="85">
        <f t="shared" si="420"/>
        <v>-192</v>
      </c>
      <c r="AE492" s="64" t="str">
        <f t="shared" si="421"/>
        <v>Y</v>
      </c>
      <c r="AF492" s="87">
        <f t="shared" si="422"/>
        <v>54</v>
      </c>
      <c r="AG492" s="93" t="str">
        <f t="shared" si="423"/>
        <v>W</v>
      </c>
      <c r="AH492" s="64" t="str">
        <f t="shared" si="424"/>
        <v>1/6</v>
      </c>
      <c r="AI492" s="64">
        <f t="shared" si="425"/>
        <v>1</v>
      </c>
      <c r="AJ492" s="82">
        <f t="shared" si="426"/>
        <v>2</v>
      </c>
      <c r="AK492" s="82">
        <f t="shared" si="427"/>
        <v>6</v>
      </c>
      <c r="AL492" s="83">
        <f t="shared" si="428"/>
        <v>86</v>
      </c>
      <c r="AM492" s="64" t="str">
        <f t="shared" si="429"/>
        <v>N</v>
      </c>
      <c r="AN492" s="81">
        <f t="shared" si="430"/>
        <v>2</v>
      </c>
      <c r="AO492" s="81">
        <f t="shared" si="431"/>
        <v>6</v>
      </c>
      <c r="AP492" s="85">
        <f t="shared" si="432"/>
        <v>-192</v>
      </c>
      <c r="AQ492" s="64" t="str">
        <f t="shared" si="433"/>
        <v>N</v>
      </c>
      <c r="AR492" s="87">
        <f t="shared" si="434"/>
        <v>66</v>
      </c>
      <c r="AS492" s="93" t="str">
        <f t="shared" si="435"/>
        <v>L</v>
      </c>
      <c r="AT492" s="64" t="str">
        <f t="shared" si="436"/>
        <v>3/4</v>
      </c>
      <c r="AU492" s="64">
        <f t="shared" si="437"/>
        <v>3</v>
      </c>
      <c r="AV492" s="82">
        <f t="shared" si="438"/>
        <v>4</v>
      </c>
      <c r="AW492" s="82">
        <f t="shared" si="439"/>
        <v>0</v>
      </c>
      <c r="AX492" s="83">
        <f t="shared" si="440"/>
        <v>80</v>
      </c>
      <c r="AY492" s="64" t="str">
        <f t="shared" si="441"/>
        <v>N</v>
      </c>
      <c r="AZ492" s="81">
        <f t="shared" si="442"/>
        <v>4</v>
      </c>
      <c r="BA492" s="81">
        <f t="shared" si="443"/>
        <v>0</v>
      </c>
      <c r="BB492" s="85">
        <f t="shared" si="444"/>
        <v>30</v>
      </c>
      <c r="BC492" s="64" t="str">
        <f t="shared" si="445"/>
        <v>N</v>
      </c>
      <c r="BD492" s="87">
        <f t="shared" si="446"/>
        <v>52</v>
      </c>
    </row>
    <row r="493" spans="1:56">
      <c r="A493" s="197">
        <f t="shared" si="448"/>
        <v>483</v>
      </c>
      <c r="B493" s="198">
        <f>Data!B493</f>
        <v>20</v>
      </c>
      <c r="D493" s="73">
        <f t="shared" si="447"/>
        <v>4</v>
      </c>
      <c r="F493" s="86">
        <f t="shared" si="449"/>
        <v>3</v>
      </c>
      <c r="G493" s="86" t="str">
        <f t="shared" si="397"/>
        <v xml:space="preserve"> </v>
      </c>
      <c r="H493" s="64" t="str">
        <f t="shared" si="398"/>
        <v>N</v>
      </c>
      <c r="I493" s="64" t="str">
        <f t="shared" si="399"/>
        <v xml:space="preserve"> </v>
      </c>
      <c r="J493" s="64" t="str">
        <f t="shared" si="400"/>
        <v xml:space="preserve"> </v>
      </c>
      <c r="K493" s="82" t="str">
        <f t="shared" si="401"/>
        <v>0</v>
      </c>
      <c r="L493" s="82">
        <f t="shared" si="402"/>
        <v>0</v>
      </c>
      <c r="M493" s="83">
        <f t="shared" si="403"/>
        <v>112</v>
      </c>
      <c r="N493" s="64" t="str">
        <f t="shared" si="404"/>
        <v>N</v>
      </c>
      <c r="O493" s="81" t="str">
        <f t="shared" si="405"/>
        <v>0</v>
      </c>
      <c r="P493" s="81">
        <f t="shared" si="406"/>
        <v>0</v>
      </c>
      <c r="Q493" s="85">
        <f t="shared" si="407"/>
        <v>50</v>
      </c>
      <c r="R493" s="64" t="str">
        <f t="shared" si="408"/>
        <v>N</v>
      </c>
      <c r="S493" s="87">
        <f t="shared" si="409"/>
        <v>56</v>
      </c>
      <c r="T493" s="86" t="str">
        <f t="shared" si="410"/>
        <v xml:space="preserve"> </v>
      </c>
      <c r="U493" s="64" t="str">
        <f t="shared" si="411"/>
        <v>N</v>
      </c>
      <c r="V493" s="64" t="str">
        <f t="shared" si="412"/>
        <v xml:space="preserve"> </v>
      </c>
      <c r="W493" s="64" t="str">
        <f t="shared" si="413"/>
        <v xml:space="preserve"> </v>
      </c>
      <c r="X493" s="82" t="str">
        <f t="shared" si="414"/>
        <v>0</v>
      </c>
      <c r="Y493" s="82">
        <f t="shared" si="415"/>
        <v>0</v>
      </c>
      <c r="Z493" s="83">
        <f t="shared" si="416"/>
        <v>-192</v>
      </c>
      <c r="AA493" s="64" t="str">
        <f t="shared" si="417"/>
        <v>Y</v>
      </c>
      <c r="AB493" s="81" t="str">
        <f t="shared" si="418"/>
        <v>0</v>
      </c>
      <c r="AC493" s="81">
        <f t="shared" si="419"/>
        <v>0</v>
      </c>
      <c r="AD493" s="85">
        <f t="shared" si="420"/>
        <v>-192</v>
      </c>
      <c r="AE493" s="64" t="str">
        <f t="shared" si="421"/>
        <v>Y</v>
      </c>
      <c r="AF493" s="87">
        <f t="shared" si="422"/>
        <v>54</v>
      </c>
      <c r="AG493" s="93" t="str">
        <f t="shared" si="423"/>
        <v>L</v>
      </c>
      <c r="AH493" s="64" t="str">
        <f t="shared" si="424"/>
        <v>2/5</v>
      </c>
      <c r="AI493" s="64">
        <f t="shared" si="425"/>
        <v>2</v>
      </c>
      <c r="AJ493" s="82">
        <f t="shared" si="426"/>
        <v>2</v>
      </c>
      <c r="AK493" s="82">
        <f t="shared" si="427"/>
        <v>0</v>
      </c>
      <c r="AL493" s="83">
        <f t="shared" si="428"/>
        <v>84</v>
      </c>
      <c r="AM493" s="64" t="str">
        <f t="shared" si="429"/>
        <v>N</v>
      </c>
      <c r="AN493" s="81">
        <f t="shared" si="430"/>
        <v>2</v>
      </c>
      <c r="AO493" s="81">
        <f t="shared" si="431"/>
        <v>0</v>
      </c>
      <c r="AP493" s="85">
        <f t="shared" si="432"/>
        <v>-194</v>
      </c>
      <c r="AQ493" s="64" t="str">
        <f t="shared" si="433"/>
        <v>N</v>
      </c>
      <c r="AR493" s="87">
        <f t="shared" si="434"/>
        <v>66</v>
      </c>
      <c r="AS493" s="93" t="str">
        <f t="shared" si="435"/>
        <v>W</v>
      </c>
      <c r="AT493" s="64" t="str">
        <f t="shared" si="436"/>
        <v>1/6</v>
      </c>
      <c r="AU493" s="64">
        <f t="shared" si="437"/>
        <v>1</v>
      </c>
      <c r="AV493" s="82">
        <f t="shared" si="438"/>
        <v>2</v>
      </c>
      <c r="AW493" s="82">
        <f t="shared" si="439"/>
        <v>12</v>
      </c>
      <c r="AX493" s="83">
        <f t="shared" si="440"/>
        <v>90</v>
      </c>
      <c r="AY493" s="64" t="str">
        <f t="shared" si="441"/>
        <v>N</v>
      </c>
      <c r="AZ493" s="81">
        <f t="shared" si="442"/>
        <v>2</v>
      </c>
      <c r="BA493" s="81">
        <f t="shared" si="443"/>
        <v>12</v>
      </c>
      <c r="BB493" s="85">
        <f t="shared" si="444"/>
        <v>40</v>
      </c>
      <c r="BC493" s="64" t="str">
        <f t="shared" si="445"/>
        <v>N</v>
      </c>
      <c r="BD493" s="87">
        <f t="shared" si="446"/>
        <v>52</v>
      </c>
    </row>
    <row r="494" spans="1:56">
      <c r="A494" s="197">
        <f t="shared" si="448"/>
        <v>484</v>
      </c>
      <c r="B494" s="198">
        <f>Data!B494</f>
        <v>10</v>
      </c>
      <c r="D494" s="73">
        <f t="shared" si="447"/>
        <v>2</v>
      </c>
      <c r="F494" s="86">
        <f t="shared" si="449"/>
        <v>4</v>
      </c>
      <c r="G494" s="86" t="str">
        <f t="shared" si="397"/>
        <v xml:space="preserve"> </v>
      </c>
      <c r="H494" s="64" t="str">
        <f t="shared" si="398"/>
        <v>N</v>
      </c>
      <c r="I494" s="64" t="str">
        <f t="shared" si="399"/>
        <v xml:space="preserve"> </v>
      </c>
      <c r="J494" s="64" t="str">
        <f t="shared" si="400"/>
        <v xml:space="preserve"> </v>
      </c>
      <c r="K494" s="82" t="str">
        <f t="shared" si="401"/>
        <v>0</v>
      </c>
      <c r="L494" s="82">
        <f t="shared" si="402"/>
        <v>0</v>
      </c>
      <c r="M494" s="83">
        <f t="shared" si="403"/>
        <v>112</v>
      </c>
      <c r="N494" s="64" t="str">
        <f t="shared" si="404"/>
        <v>N</v>
      </c>
      <c r="O494" s="81" t="str">
        <f t="shared" si="405"/>
        <v>0</v>
      </c>
      <c r="P494" s="81">
        <f t="shared" si="406"/>
        <v>0</v>
      </c>
      <c r="Q494" s="85">
        <f t="shared" si="407"/>
        <v>50</v>
      </c>
      <c r="R494" s="64" t="str">
        <f t="shared" si="408"/>
        <v>N</v>
      </c>
      <c r="S494" s="87">
        <f t="shared" si="409"/>
        <v>56</v>
      </c>
      <c r="T494" s="86" t="str">
        <f t="shared" si="410"/>
        <v xml:space="preserve"> </v>
      </c>
      <c r="U494" s="64" t="str">
        <f t="shared" si="411"/>
        <v>N</v>
      </c>
      <c r="V494" s="64" t="str">
        <f t="shared" si="412"/>
        <v xml:space="preserve"> </v>
      </c>
      <c r="W494" s="64" t="str">
        <f t="shared" si="413"/>
        <v xml:space="preserve"> </v>
      </c>
      <c r="X494" s="82" t="str">
        <f t="shared" si="414"/>
        <v>0</v>
      </c>
      <c r="Y494" s="82">
        <f t="shared" si="415"/>
        <v>0</v>
      </c>
      <c r="Z494" s="83">
        <f t="shared" si="416"/>
        <v>-192</v>
      </c>
      <c r="AA494" s="64" t="str">
        <f t="shared" si="417"/>
        <v>Y</v>
      </c>
      <c r="AB494" s="81" t="str">
        <f t="shared" si="418"/>
        <v>0</v>
      </c>
      <c r="AC494" s="81">
        <f t="shared" si="419"/>
        <v>0</v>
      </c>
      <c r="AD494" s="85">
        <f t="shared" si="420"/>
        <v>-192</v>
      </c>
      <c r="AE494" s="64" t="str">
        <f t="shared" si="421"/>
        <v>Y</v>
      </c>
      <c r="AF494" s="87">
        <f t="shared" si="422"/>
        <v>54</v>
      </c>
      <c r="AG494" s="93" t="str">
        <f t="shared" si="423"/>
        <v>L</v>
      </c>
      <c r="AH494" s="64" t="str">
        <f t="shared" si="424"/>
        <v>3/4</v>
      </c>
      <c r="AI494" s="64">
        <f t="shared" si="425"/>
        <v>3</v>
      </c>
      <c r="AJ494" s="82">
        <f t="shared" si="426"/>
        <v>4</v>
      </c>
      <c r="AK494" s="82">
        <f t="shared" si="427"/>
        <v>0</v>
      </c>
      <c r="AL494" s="83">
        <f t="shared" si="428"/>
        <v>80</v>
      </c>
      <c r="AM494" s="64" t="str">
        <f t="shared" si="429"/>
        <v>N</v>
      </c>
      <c r="AN494" s="81">
        <f t="shared" si="430"/>
        <v>4</v>
      </c>
      <c r="AO494" s="81">
        <f t="shared" si="431"/>
        <v>0</v>
      </c>
      <c r="AP494" s="85">
        <f t="shared" si="432"/>
        <v>-198</v>
      </c>
      <c r="AQ494" s="64" t="str">
        <f t="shared" si="433"/>
        <v>N</v>
      </c>
      <c r="AR494" s="87">
        <f t="shared" si="434"/>
        <v>66</v>
      </c>
      <c r="AS494" s="93" t="str">
        <f t="shared" si="435"/>
        <v>L</v>
      </c>
      <c r="AT494" s="64" t="str">
        <f t="shared" si="436"/>
        <v>2/5</v>
      </c>
      <c r="AU494" s="64">
        <f t="shared" si="437"/>
        <v>2</v>
      </c>
      <c r="AV494" s="82">
        <f t="shared" si="438"/>
        <v>2</v>
      </c>
      <c r="AW494" s="82">
        <f t="shared" si="439"/>
        <v>0</v>
      </c>
      <c r="AX494" s="83">
        <f t="shared" si="440"/>
        <v>88</v>
      </c>
      <c r="AY494" s="64" t="str">
        <f t="shared" si="441"/>
        <v>N</v>
      </c>
      <c r="AZ494" s="81">
        <f t="shared" si="442"/>
        <v>2</v>
      </c>
      <c r="BA494" s="81">
        <f t="shared" si="443"/>
        <v>0</v>
      </c>
      <c r="BB494" s="85">
        <f t="shared" si="444"/>
        <v>38</v>
      </c>
      <c r="BC494" s="64" t="str">
        <f t="shared" si="445"/>
        <v>N</v>
      </c>
      <c r="BD494" s="87">
        <f t="shared" si="446"/>
        <v>52</v>
      </c>
    </row>
    <row r="495" spans="1:56">
      <c r="A495" s="197">
        <f t="shared" si="448"/>
        <v>485</v>
      </c>
      <c r="B495" s="198">
        <f>Data!B495</f>
        <v>36</v>
      </c>
      <c r="D495" s="73">
        <f t="shared" si="447"/>
        <v>6</v>
      </c>
      <c r="F495" s="86">
        <f t="shared" si="449"/>
        <v>5</v>
      </c>
      <c r="G495" s="86" t="str">
        <f t="shared" si="397"/>
        <v xml:space="preserve"> </v>
      </c>
      <c r="H495" s="64" t="str">
        <f t="shared" si="398"/>
        <v>N</v>
      </c>
      <c r="I495" s="64" t="str">
        <f t="shared" si="399"/>
        <v xml:space="preserve"> </v>
      </c>
      <c r="J495" s="64" t="str">
        <f t="shared" si="400"/>
        <v xml:space="preserve"> </v>
      </c>
      <c r="K495" s="82" t="str">
        <f t="shared" si="401"/>
        <v>0</v>
      </c>
      <c r="L495" s="82">
        <f t="shared" si="402"/>
        <v>0</v>
      </c>
      <c r="M495" s="83">
        <f t="shared" si="403"/>
        <v>112</v>
      </c>
      <c r="N495" s="64" t="str">
        <f t="shared" si="404"/>
        <v>N</v>
      </c>
      <c r="O495" s="81" t="str">
        <f t="shared" si="405"/>
        <v>0</v>
      </c>
      <c r="P495" s="81">
        <f t="shared" si="406"/>
        <v>0</v>
      </c>
      <c r="Q495" s="85">
        <f t="shared" si="407"/>
        <v>50</v>
      </c>
      <c r="R495" s="64" t="str">
        <f t="shared" si="408"/>
        <v>N</v>
      </c>
      <c r="S495" s="87">
        <f t="shared" si="409"/>
        <v>56</v>
      </c>
      <c r="T495" s="86" t="str">
        <f t="shared" si="410"/>
        <v xml:space="preserve"> </v>
      </c>
      <c r="U495" s="64" t="str">
        <f t="shared" si="411"/>
        <v>N</v>
      </c>
      <c r="V495" s="64" t="str">
        <f t="shared" si="412"/>
        <v xml:space="preserve"> </v>
      </c>
      <c r="W495" s="64" t="str">
        <f t="shared" si="413"/>
        <v xml:space="preserve"> </v>
      </c>
      <c r="X495" s="82" t="str">
        <f t="shared" si="414"/>
        <v>0</v>
      </c>
      <c r="Y495" s="82">
        <f t="shared" si="415"/>
        <v>0</v>
      </c>
      <c r="Z495" s="83">
        <f t="shared" si="416"/>
        <v>-192</v>
      </c>
      <c r="AA495" s="64" t="str">
        <f t="shared" si="417"/>
        <v>Y</v>
      </c>
      <c r="AB495" s="81" t="str">
        <f t="shared" si="418"/>
        <v>0</v>
      </c>
      <c r="AC495" s="81">
        <f t="shared" si="419"/>
        <v>0</v>
      </c>
      <c r="AD495" s="85">
        <f t="shared" si="420"/>
        <v>-192</v>
      </c>
      <c r="AE495" s="64" t="str">
        <f t="shared" si="421"/>
        <v>Y</v>
      </c>
      <c r="AF495" s="87">
        <f t="shared" si="422"/>
        <v>54</v>
      </c>
      <c r="AG495" s="93" t="str">
        <f t="shared" si="423"/>
        <v>L</v>
      </c>
      <c r="AH495" s="64" t="str">
        <f t="shared" si="424"/>
        <v>3/4</v>
      </c>
      <c r="AI495" s="64">
        <f t="shared" si="425"/>
        <v>4</v>
      </c>
      <c r="AJ495" s="82">
        <f t="shared" si="426"/>
        <v>6</v>
      </c>
      <c r="AK495" s="82">
        <f t="shared" si="427"/>
        <v>0</v>
      </c>
      <c r="AL495" s="83">
        <f t="shared" si="428"/>
        <v>74</v>
      </c>
      <c r="AM495" s="64" t="str">
        <f t="shared" si="429"/>
        <v>N</v>
      </c>
      <c r="AN495" s="81">
        <f t="shared" si="430"/>
        <v>6</v>
      </c>
      <c r="AO495" s="81">
        <f t="shared" si="431"/>
        <v>0</v>
      </c>
      <c r="AP495" s="85">
        <f t="shared" si="432"/>
        <v>-204</v>
      </c>
      <c r="AQ495" s="64" t="str">
        <f t="shared" si="433"/>
        <v>N</v>
      </c>
      <c r="AR495" s="87">
        <f t="shared" si="434"/>
        <v>66</v>
      </c>
      <c r="AS495" s="93" t="str">
        <f t="shared" si="435"/>
        <v>W</v>
      </c>
      <c r="AT495" s="64" t="str">
        <f t="shared" si="436"/>
        <v>1/6</v>
      </c>
      <c r="AU495" s="64">
        <f t="shared" si="437"/>
        <v>1</v>
      </c>
      <c r="AV495" s="82">
        <f t="shared" si="438"/>
        <v>2</v>
      </c>
      <c r="AW495" s="82">
        <f t="shared" si="439"/>
        <v>6</v>
      </c>
      <c r="AX495" s="83">
        <f t="shared" si="440"/>
        <v>92</v>
      </c>
      <c r="AY495" s="64" t="str">
        <f t="shared" si="441"/>
        <v>N</v>
      </c>
      <c r="AZ495" s="81">
        <f t="shared" si="442"/>
        <v>2</v>
      </c>
      <c r="BA495" s="81">
        <f t="shared" si="443"/>
        <v>6</v>
      </c>
      <c r="BB495" s="85">
        <f t="shared" si="444"/>
        <v>42</v>
      </c>
      <c r="BC495" s="64" t="str">
        <f t="shared" si="445"/>
        <v>N</v>
      </c>
      <c r="BD495" s="87">
        <f t="shared" si="446"/>
        <v>52</v>
      </c>
    </row>
    <row r="496" spans="1:56">
      <c r="A496" s="197">
        <f t="shared" si="448"/>
        <v>486</v>
      </c>
      <c r="B496" s="198">
        <f>Data!B496</f>
        <v>28</v>
      </c>
      <c r="D496" s="73">
        <f t="shared" si="447"/>
        <v>5</v>
      </c>
      <c r="F496" s="86">
        <f t="shared" si="449"/>
        <v>6</v>
      </c>
      <c r="G496" s="86" t="str">
        <f t="shared" si="397"/>
        <v xml:space="preserve"> </v>
      </c>
      <c r="H496" s="64" t="str">
        <f t="shared" si="398"/>
        <v>N</v>
      </c>
      <c r="I496" s="64" t="str">
        <f t="shared" si="399"/>
        <v xml:space="preserve"> </v>
      </c>
      <c r="J496" s="64" t="str">
        <f t="shared" si="400"/>
        <v xml:space="preserve"> </v>
      </c>
      <c r="K496" s="82" t="str">
        <f t="shared" si="401"/>
        <v>0</v>
      </c>
      <c r="L496" s="82">
        <f t="shared" si="402"/>
        <v>0</v>
      </c>
      <c r="M496" s="83">
        <f t="shared" si="403"/>
        <v>112</v>
      </c>
      <c r="N496" s="64" t="str">
        <f t="shared" si="404"/>
        <v>N</v>
      </c>
      <c r="O496" s="81" t="str">
        <f t="shared" si="405"/>
        <v>0</v>
      </c>
      <c r="P496" s="81">
        <f t="shared" si="406"/>
        <v>0</v>
      </c>
      <c r="Q496" s="85">
        <f t="shared" si="407"/>
        <v>50</v>
      </c>
      <c r="R496" s="64" t="str">
        <f t="shared" si="408"/>
        <v>N</v>
      </c>
      <c r="S496" s="87">
        <f t="shared" si="409"/>
        <v>56</v>
      </c>
      <c r="T496" s="86" t="str">
        <f t="shared" si="410"/>
        <v xml:space="preserve"> </v>
      </c>
      <c r="U496" s="64" t="str">
        <f t="shared" si="411"/>
        <v>N</v>
      </c>
      <c r="V496" s="64" t="str">
        <f t="shared" si="412"/>
        <v xml:space="preserve"> </v>
      </c>
      <c r="W496" s="64" t="str">
        <f t="shared" si="413"/>
        <v xml:space="preserve"> </v>
      </c>
      <c r="X496" s="82" t="str">
        <f t="shared" si="414"/>
        <v>0</v>
      </c>
      <c r="Y496" s="82">
        <f t="shared" si="415"/>
        <v>0</v>
      </c>
      <c r="Z496" s="83">
        <f t="shared" si="416"/>
        <v>-192</v>
      </c>
      <c r="AA496" s="64" t="str">
        <f t="shared" si="417"/>
        <v>Y</v>
      </c>
      <c r="AB496" s="81" t="str">
        <f t="shared" si="418"/>
        <v>0</v>
      </c>
      <c r="AC496" s="81">
        <f t="shared" si="419"/>
        <v>0</v>
      </c>
      <c r="AD496" s="85">
        <f t="shared" si="420"/>
        <v>-192</v>
      </c>
      <c r="AE496" s="64" t="str">
        <f t="shared" si="421"/>
        <v>Y</v>
      </c>
      <c r="AF496" s="87">
        <f t="shared" si="422"/>
        <v>54</v>
      </c>
      <c r="AG496" s="93" t="str">
        <f t="shared" si="423"/>
        <v>L</v>
      </c>
      <c r="AH496" s="64" t="str">
        <f t="shared" si="424"/>
        <v>2/5</v>
      </c>
      <c r="AI496" s="64">
        <f t="shared" si="425"/>
        <v>5</v>
      </c>
      <c r="AJ496" s="82">
        <f t="shared" si="426"/>
        <v>8</v>
      </c>
      <c r="AK496" s="82">
        <f t="shared" si="427"/>
        <v>0</v>
      </c>
      <c r="AL496" s="83">
        <f t="shared" si="428"/>
        <v>66</v>
      </c>
      <c r="AM496" s="64" t="str">
        <f t="shared" si="429"/>
        <v>N</v>
      </c>
      <c r="AN496" s="81">
        <f t="shared" si="430"/>
        <v>8</v>
      </c>
      <c r="AO496" s="81">
        <f t="shared" si="431"/>
        <v>0</v>
      </c>
      <c r="AP496" s="85">
        <f t="shared" si="432"/>
        <v>-212</v>
      </c>
      <c r="AQ496" s="64" t="str">
        <f t="shared" si="433"/>
        <v>N</v>
      </c>
      <c r="AR496" s="87">
        <f t="shared" si="434"/>
        <v>66</v>
      </c>
      <c r="AS496" s="93" t="str">
        <f t="shared" si="435"/>
        <v>W</v>
      </c>
      <c r="AT496" s="64" t="str">
        <f t="shared" si="436"/>
        <v>1/6</v>
      </c>
      <c r="AU496" s="64">
        <f t="shared" si="437"/>
        <v>1</v>
      </c>
      <c r="AV496" s="82">
        <f t="shared" si="438"/>
        <v>2</v>
      </c>
      <c r="AW496" s="82">
        <f t="shared" si="439"/>
        <v>6</v>
      </c>
      <c r="AX496" s="83">
        <f t="shared" si="440"/>
        <v>96</v>
      </c>
      <c r="AY496" s="64" t="str">
        <f t="shared" si="441"/>
        <v>N</v>
      </c>
      <c r="AZ496" s="81">
        <f t="shared" si="442"/>
        <v>2</v>
      </c>
      <c r="BA496" s="81">
        <f t="shared" si="443"/>
        <v>6</v>
      </c>
      <c r="BB496" s="85">
        <f t="shared" si="444"/>
        <v>46</v>
      </c>
      <c r="BC496" s="64" t="str">
        <f t="shared" si="445"/>
        <v>N</v>
      </c>
      <c r="BD496" s="87">
        <f t="shared" si="446"/>
        <v>52</v>
      </c>
    </row>
    <row r="497" spans="1:56">
      <c r="A497" s="197">
        <f t="shared" si="448"/>
        <v>487</v>
      </c>
      <c r="B497" s="198">
        <f>Data!B497</f>
        <v>2</v>
      </c>
      <c r="D497" s="73">
        <f t="shared" si="447"/>
        <v>1</v>
      </c>
      <c r="F497" s="86">
        <f t="shared" si="449"/>
        <v>1</v>
      </c>
      <c r="G497" s="86" t="str">
        <f t="shared" si="397"/>
        <v xml:space="preserve"> </v>
      </c>
      <c r="H497" s="64" t="str">
        <f t="shared" si="398"/>
        <v>Y</v>
      </c>
      <c r="I497" s="64" t="str">
        <f t="shared" si="399"/>
        <v>1/6</v>
      </c>
      <c r="J497" s="64">
        <f t="shared" si="400"/>
        <v>1</v>
      </c>
      <c r="K497" s="82">
        <f t="shared" si="401"/>
        <v>2</v>
      </c>
      <c r="L497" s="82">
        <f t="shared" si="402"/>
        <v>0</v>
      </c>
      <c r="M497" s="83">
        <f t="shared" si="403"/>
        <v>110</v>
      </c>
      <c r="N497" s="64" t="str">
        <f t="shared" si="404"/>
        <v>N</v>
      </c>
      <c r="O497" s="81">
        <f t="shared" si="405"/>
        <v>2</v>
      </c>
      <c r="P497" s="81">
        <f t="shared" si="406"/>
        <v>0</v>
      </c>
      <c r="Q497" s="85">
        <f t="shared" si="407"/>
        <v>48</v>
      </c>
      <c r="R497" s="64" t="str">
        <f t="shared" si="408"/>
        <v>N</v>
      </c>
      <c r="S497" s="87">
        <f t="shared" si="409"/>
        <v>56</v>
      </c>
      <c r="T497" s="86" t="str">
        <f t="shared" si="410"/>
        <v xml:space="preserve"> </v>
      </c>
      <c r="U497" s="64" t="str">
        <f t="shared" si="411"/>
        <v>Y</v>
      </c>
      <c r="V497" s="64" t="str">
        <f t="shared" si="412"/>
        <v>1/6</v>
      </c>
      <c r="W497" s="64">
        <f t="shared" si="413"/>
        <v>1</v>
      </c>
      <c r="X497" s="82">
        <f t="shared" si="414"/>
        <v>8</v>
      </c>
      <c r="Y497" s="82">
        <f t="shared" si="415"/>
        <v>0</v>
      </c>
      <c r="Z497" s="83">
        <f t="shared" si="416"/>
        <v>-200</v>
      </c>
      <c r="AA497" s="64" t="str">
        <f t="shared" si="417"/>
        <v>Y</v>
      </c>
      <c r="AB497" s="81">
        <f t="shared" si="418"/>
        <v>8</v>
      </c>
      <c r="AC497" s="81">
        <f t="shared" si="419"/>
        <v>0</v>
      </c>
      <c r="AD497" s="85">
        <f t="shared" si="420"/>
        <v>-200</v>
      </c>
      <c r="AE497" s="64" t="str">
        <f t="shared" si="421"/>
        <v>Y</v>
      </c>
      <c r="AF497" s="87">
        <f t="shared" si="422"/>
        <v>54</v>
      </c>
      <c r="AG497" s="93" t="str">
        <f t="shared" si="423"/>
        <v>W</v>
      </c>
      <c r="AH497" s="64" t="str">
        <f t="shared" si="424"/>
        <v>1/6</v>
      </c>
      <c r="AI497" s="64">
        <f t="shared" si="425"/>
        <v>1</v>
      </c>
      <c r="AJ497" s="82">
        <f t="shared" si="426"/>
        <v>2</v>
      </c>
      <c r="AK497" s="82">
        <f t="shared" si="427"/>
        <v>24</v>
      </c>
      <c r="AL497" s="83">
        <f t="shared" si="428"/>
        <v>88</v>
      </c>
      <c r="AM497" s="64" t="str">
        <f t="shared" si="429"/>
        <v>N</v>
      </c>
      <c r="AN497" s="81">
        <f t="shared" si="430"/>
        <v>2</v>
      </c>
      <c r="AO497" s="81">
        <f t="shared" si="431"/>
        <v>24</v>
      </c>
      <c r="AP497" s="85">
        <f t="shared" si="432"/>
        <v>-190</v>
      </c>
      <c r="AQ497" s="64" t="str">
        <f t="shared" si="433"/>
        <v>N</v>
      </c>
      <c r="AR497" s="87">
        <f t="shared" si="434"/>
        <v>66</v>
      </c>
      <c r="AS497" s="93" t="str">
        <f t="shared" si="435"/>
        <v>L</v>
      </c>
      <c r="AT497" s="64" t="str">
        <f t="shared" si="436"/>
        <v>2/5</v>
      </c>
      <c r="AU497" s="64">
        <f t="shared" si="437"/>
        <v>2</v>
      </c>
      <c r="AV497" s="82">
        <f t="shared" si="438"/>
        <v>2</v>
      </c>
      <c r="AW497" s="82">
        <f t="shared" si="439"/>
        <v>0</v>
      </c>
      <c r="AX497" s="83">
        <f t="shared" si="440"/>
        <v>94</v>
      </c>
      <c r="AY497" s="64" t="str">
        <f t="shared" si="441"/>
        <v>N</v>
      </c>
      <c r="AZ497" s="81">
        <f t="shared" si="442"/>
        <v>2</v>
      </c>
      <c r="BA497" s="81">
        <f t="shared" si="443"/>
        <v>0</v>
      </c>
      <c r="BB497" s="85">
        <f t="shared" si="444"/>
        <v>44</v>
      </c>
      <c r="BC497" s="64" t="str">
        <f t="shared" si="445"/>
        <v>N</v>
      </c>
      <c r="BD497" s="87">
        <f t="shared" si="446"/>
        <v>52</v>
      </c>
    </row>
    <row r="498" spans="1:56">
      <c r="A498" s="197">
        <f t="shared" si="448"/>
        <v>488</v>
      </c>
      <c r="B498" s="198">
        <f>Data!B498</f>
        <v>17</v>
      </c>
      <c r="D498" s="73">
        <f t="shared" si="447"/>
        <v>3</v>
      </c>
      <c r="F498" s="86">
        <f t="shared" si="449"/>
        <v>2</v>
      </c>
      <c r="G498" s="86" t="str">
        <f t="shared" si="397"/>
        <v>W</v>
      </c>
      <c r="H498" s="64" t="str">
        <f t="shared" si="398"/>
        <v>N</v>
      </c>
      <c r="I498" s="64" t="str">
        <f t="shared" si="399"/>
        <v xml:space="preserve"> </v>
      </c>
      <c r="J498" s="64" t="str">
        <f t="shared" si="400"/>
        <v xml:space="preserve"> </v>
      </c>
      <c r="K498" s="82" t="str">
        <f t="shared" si="401"/>
        <v>0</v>
      </c>
      <c r="L498" s="82">
        <f t="shared" si="402"/>
        <v>6</v>
      </c>
      <c r="M498" s="83">
        <f t="shared" si="403"/>
        <v>116</v>
      </c>
      <c r="N498" s="64" t="str">
        <f t="shared" si="404"/>
        <v>N</v>
      </c>
      <c r="O498" s="81" t="str">
        <f t="shared" si="405"/>
        <v>0</v>
      </c>
      <c r="P498" s="81">
        <f t="shared" si="406"/>
        <v>6</v>
      </c>
      <c r="Q498" s="85">
        <f t="shared" si="407"/>
        <v>54</v>
      </c>
      <c r="R498" s="64" t="str">
        <f t="shared" si="408"/>
        <v>N</v>
      </c>
      <c r="S498" s="87">
        <f t="shared" si="409"/>
        <v>56</v>
      </c>
      <c r="T498" s="86" t="str">
        <f t="shared" si="410"/>
        <v>W</v>
      </c>
      <c r="U498" s="64" t="str">
        <f t="shared" si="411"/>
        <v>N</v>
      </c>
      <c r="V498" s="64" t="str">
        <f t="shared" si="412"/>
        <v xml:space="preserve"> </v>
      </c>
      <c r="W498" s="64" t="str">
        <f t="shared" si="413"/>
        <v xml:space="preserve"> </v>
      </c>
      <c r="X498" s="82" t="str">
        <f t="shared" si="414"/>
        <v>0</v>
      </c>
      <c r="Y498" s="82">
        <f t="shared" si="415"/>
        <v>24</v>
      </c>
      <c r="Z498" s="83">
        <f t="shared" si="416"/>
        <v>-176</v>
      </c>
      <c r="AA498" s="64" t="str">
        <f t="shared" si="417"/>
        <v>Y</v>
      </c>
      <c r="AB498" s="81" t="str">
        <f t="shared" si="418"/>
        <v>0</v>
      </c>
      <c r="AC498" s="81">
        <f t="shared" si="419"/>
        <v>24</v>
      </c>
      <c r="AD498" s="85">
        <f t="shared" si="420"/>
        <v>-176</v>
      </c>
      <c r="AE498" s="64" t="str">
        <f t="shared" si="421"/>
        <v>Y</v>
      </c>
      <c r="AF498" s="87">
        <f t="shared" si="422"/>
        <v>54</v>
      </c>
      <c r="AG498" s="93" t="str">
        <f t="shared" si="423"/>
        <v>W</v>
      </c>
      <c r="AH498" s="64" t="str">
        <f t="shared" si="424"/>
        <v>1/6</v>
      </c>
      <c r="AI498" s="64">
        <f t="shared" si="425"/>
        <v>1</v>
      </c>
      <c r="AJ498" s="82">
        <f t="shared" si="426"/>
        <v>2</v>
      </c>
      <c r="AK498" s="82">
        <f t="shared" si="427"/>
        <v>6</v>
      </c>
      <c r="AL498" s="83">
        <f t="shared" si="428"/>
        <v>92</v>
      </c>
      <c r="AM498" s="64" t="str">
        <f t="shared" si="429"/>
        <v>N</v>
      </c>
      <c r="AN498" s="81">
        <f t="shared" si="430"/>
        <v>2</v>
      </c>
      <c r="AO498" s="81">
        <f t="shared" si="431"/>
        <v>6</v>
      </c>
      <c r="AP498" s="85">
        <f t="shared" si="432"/>
        <v>-186</v>
      </c>
      <c r="AQ498" s="64" t="str">
        <f t="shared" si="433"/>
        <v>N</v>
      </c>
      <c r="AR498" s="87">
        <f t="shared" si="434"/>
        <v>66</v>
      </c>
      <c r="AS498" s="93" t="str">
        <f t="shared" si="435"/>
        <v>L</v>
      </c>
      <c r="AT498" s="64" t="str">
        <f t="shared" si="436"/>
        <v>3/4</v>
      </c>
      <c r="AU498" s="64">
        <f t="shared" si="437"/>
        <v>3</v>
      </c>
      <c r="AV498" s="82">
        <f t="shared" si="438"/>
        <v>4</v>
      </c>
      <c r="AW498" s="82">
        <f t="shared" si="439"/>
        <v>0</v>
      </c>
      <c r="AX498" s="83">
        <f t="shared" si="440"/>
        <v>90</v>
      </c>
      <c r="AY498" s="64" t="str">
        <f t="shared" si="441"/>
        <v>N</v>
      </c>
      <c r="AZ498" s="81">
        <f t="shared" si="442"/>
        <v>4</v>
      </c>
      <c r="BA498" s="81">
        <f t="shared" si="443"/>
        <v>0</v>
      </c>
      <c r="BB498" s="85">
        <f t="shared" si="444"/>
        <v>40</v>
      </c>
      <c r="BC498" s="64" t="str">
        <f t="shared" si="445"/>
        <v>N</v>
      </c>
      <c r="BD498" s="87">
        <f t="shared" si="446"/>
        <v>52</v>
      </c>
    </row>
    <row r="499" spans="1:56">
      <c r="A499" s="197">
        <f t="shared" si="448"/>
        <v>489</v>
      </c>
      <c r="B499" s="198">
        <f>Data!B499</f>
        <v>9</v>
      </c>
      <c r="D499" s="73">
        <f t="shared" si="447"/>
        <v>2</v>
      </c>
      <c r="F499" s="86">
        <f t="shared" si="449"/>
        <v>3</v>
      </c>
      <c r="G499" s="86" t="str">
        <f t="shared" si="397"/>
        <v xml:space="preserve"> </v>
      </c>
      <c r="H499" s="64" t="str">
        <f t="shared" si="398"/>
        <v>N</v>
      </c>
      <c r="I499" s="64" t="str">
        <f t="shared" si="399"/>
        <v xml:space="preserve"> </v>
      </c>
      <c r="J499" s="64" t="str">
        <f t="shared" si="400"/>
        <v xml:space="preserve"> </v>
      </c>
      <c r="K499" s="82" t="str">
        <f t="shared" si="401"/>
        <v>0</v>
      </c>
      <c r="L499" s="82">
        <f t="shared" si="402"/>
        <v>0</v>
      </c>
      <c r="M499" s="83">
        <f t="shared" si="403"/>
        <v>116</v>
      </c>
      <c r="N499" s="64" t="str">
        <f t="shared" si="404"/>
        <v>N</v>
      </c>
      <c r="O499" s="81" t="str">
        <f t="shared" si="405"/>
        <v>0</v>
      </c>
      <c r="P499" s="81">
        <f t="shared" si="406"/>
        <v>0</v>
      </c>
      <c r="Q499" s="85">
        <f t="shared" si="407"/>
        <v>54</v>
      </c>
      <c r="R499" s="64" t="str">
        <f t="shared" si="408"/>
        <v>N</v>
      </c>
      <c r="S499" s="87">
        <f t="shared" si="409"/>
        <v>56</v>
      </c>
      <c r="T499" s="86" t="str">
        <f t="shared" si="410"/>
        <v xml:space="preserve"> </v>
      </c>
      <c r="U499" s="64" t="str">
        <f t="shared" si="411"/>
        <v>N</v>
      </c>
      <c r="V499" s="64" t="str">
        <f t="shared" si="412"/>
        <v xml:space="preserve"> </v>
      </c>
      <c r="W499" s="64" t="str">
        <f t="shared" si="413"/>
        <v xml:space="preserve"> </v>
      </c>
      <c r="X499" s="82" t="str">
        <f t="shared" si="414"/>
        <v>0</v>
      </c>
      <c r="Y499" s="82">
        <f t="shared" si="415"/>
        <v>0</v>
      </c>
      <c r="Z499" s="83">
        <f t="shared" si="416"/>
        <v>-176</v>
      </c>
      <c r="AA499" s="64" t="str">
        <f t="shared" si="417"/>
        <v>Y</v>
      </c>
      <c r="AB499" s="81" t="str">
        <f t="shared" si="418"/>
        <v>0</v>
      </c>
      <c r="AC499" s="81">
        <f t="shared" si="419"/>
        <v>0</v>
      </c>
      <c r="AD499" s="85">
        <f t="shared" si="420"/>
        <v>-176</v>
      </c>
      <c r="AE499" s="64" t="str">
        <f t="shared" si="421"/>
        <v>Y</v>
      </c>
      <c r="AF499" s="87">
        <f t="shared" si="422"/>
        <v>54</v>
      </c>
      <c r="AG499" s="93" t="str">
        <f t="shared" si="423"/>
        <v>L</v>
      </c>
      <c r="AH499" s="64" t="str">
        <f t="shared" si="424"/>
        <v>2/5</v>
      </c>
      <c r="AI499" s="64">
        <f t="shared" si="425"/>
        <v>2</v>
      </c>
      <c r="AJ499" s="82">
        <f t="shared" si="426"/>
        <v>2</v>
      </c>
      <c r="AK499" s="82">
        <f t="shared" si="427"/>
        <v>0</v>
      </c>
      <c r="AL499" s="83">
        <f t="shared" si="428"/>
        <v>90</v>
      </c>
      <c r="AM499" s="64" t="str">
        <f t="shared" si="429"/>
        <v>N</v>
      </c>
      <c r="AN499" s="81">
        <f t="shared" si="430"/>
        <v>2</v>
      </c>
      <c r="AO499" s="81">
        <f t="shared" si="431"/>
        <v>0</v>
      </c>
      <c r="AP499" s="85">
        <f t="shared" si="432"/>
        <v>-188</v>
      </c>
      <c r="AQ499" s="64" t="str">
        <f t="shared" si="433"/>
        <v>N</v>
      </c>
      <c r="AR499" s="87">
        <f t="shared" si="434"/>
        <v>66</v>
      </c>
      <c r="AS499" s="93" t="str">
        <f t="shared" si="435"/>
        <v>W</v>
      </c>
      <c r="AT499" s="64" t="str">
        <f t="shared" si="436"/>
        <v>1/6</v>
      </c>
      <c r="AU499" s="64">
        <f t="shared" si="437"/>
        <v>1</v>
      </c>
      <c r="AV499" s="82">
        <f t="shared" si="438"/>
        <v>2</v>
      </c>
      <c r="AW499" s="82">
        <f t="shared" si="439"/>
        <v>12</v>
      </c>
      <c r="AX499" s="83">
        <f t="shared" si="440"/>
        <v>100</v>
      </c>
      <c r="AY499" s="64" t="str">
        <f t="shared" si="441"/>
        <v>N</v>
      </c>
      <c r="AZ499" s="81">
        <f t="shared" si="442"/>
        <v>2</v>
      </c>
      <c r="BA499" s="81">
        <f t="shared" si="443"/>
        <v>12</v>
      </c>
      <c r="BB499" s="85">
        <f t="shared" si="444"/>
        <v>50</v>
      </c>
      <c r="BC499" s="64" t="str">
        <f t="shared" si="445"/>
        <v>N</v>
      </c>
      <c r="BD499" s="87">
        <f t="shared" si="446"/>
        <v>52</v>
      </c>
    </row>
    <row r="500" spans="1:56">
      <c r="A500" s="197">
        <f t="shared" si="448"/>
        <v>490</v>
      </c>
      <c r="B500" s="198">
        <f>Data!B500</f>
        <v>9</v>
      </c>
      <c r="D500" s="73">
        <f t="shared" si="447"/>
        <v>2</v>
      </c>
      <c r="F500" s="86">
        <f t="shared" si="449"/>
        <v>4</v>
      </c>
      <c r="G500" s="86" t="str">
        <f t="shared" si="397"/>
        <v xml:space="preserve"> </v>
      </c>
      <c r="H500" s="64" t="str">
        <f t="shared" si="398"/>
        <v>N</v>
      </c>
      <c r="I500" s="64" t="str">
        <f t="shared" si="399"/>
        <v xml:space="preserve"> </v>
      </c>
      <c r="J500" s="64" t="str">
        <f t="shared" si="400"/>
        <v xml:space="preserve"> </v>
      </c>
      <c r="K500" s="82" t="str">
        <f t="shared" si="401"/>
        <v>0</v>
      </c>
      <c r="L500" s="82">
        <f t="shared" si="402"/>
        <v>0</v>
      </c>
      <c r="M500" s="83">
        <f t="shared" si="403"/>
        <v>116</v>
      </c>
      <c r="N500" s="64" t="str">
        <f t="shared" si="404"/>
        <v>N</v>
      </c>
      <c r="O500" s="81" t="str">
        <f t="shared" si="405"/>
        <v>0</v>
      </c>
      <c r="P500" s="81">
        <f t="shared" si="406"/>
        <v>0</v>
      </c>
      <c r="Q500" s="85">
        <f t="shared" si="407"/>
        <v>54</v>
      </c>
      <c r="R500" s="64" t="str">
        <f t="shared" si="408"/>
        <v>N</v>
      </c>
      <c r="S500" s="87">
        <f t="shared" si="409"/>
        <v>56</v>
      </c>
      <c r="T500" s="86" t="str">
        <f t="shared" si="410"/>
        <v xml:space="preserve"> </v>
      </c>
      <c r="U500" s="64" t="str">
        <f t="shared" si="411"/>
        <v>N</v>
      </c>
      <c r="V500" s="64" t="str">
        <f t="shared" si="412"/>
        <v xml:space="preserve"> </v>
      </c>
      <c r="W500" s="64" t="str">
        <f t="shared" si="413"/>
        <v xml:space="preserve"> </v>
      </c>
      <c r="X500" s="82" t="str">
        <f t="shared" si="414"/>
        <v>0</v>
      </c>
      <c r="Y500" s="82">
        <f t="shared" si="415"/>
        <v>0</v>
      </c>
      <c r="Z500" s="83">
        <f t="shared" si="416"/>
        <v>-176</v>
      </c>
      <c r="AA500" s="64" t="str">
        <f t="shared" si="417"/>
        <v>Y</v>
      </c>
      <c r="AB500" s="81" t="str">
        <f t="shared" si="418"/>
        <v>0</v>
      </c>
      <c r="AC500" s="81">
        <f t="shared" si="419"/>
        <v>0</v>
      </c>
      <c r="AD500" s="85">
        <f t="shared" si="420"/>
        <v>-176</v>
      </c>
      <c r="AE500" s="64" t="str">
        <f t="shared" si="421"/>
        <v>Y</v>
      </c>
      <c r="AF500" s="87">
        <f t="shared" si="422"/>
        <v>54</v>
      </c>
      <c r="AG500" s="93" t="str">
        <f t="shared" si="423"/>
        <v>W</v>
      </c>
      <c r="AH500" s="64" t="str">
        <f t="shared" si="424"/>
        <v>1/6</v>
      </c>
      <c r="AI500" s="64">
        <f t="shared" si="425"/>
        <v>1</v>
      </c>
      <c r="AJ500" s="82">
        <f t="shared" si="426"/>
        <v>2</v>
      </c>
      <c r="AK500" s="82">
        <f t="shared" si="427"/>
        <v>6</v>
      </c>
      <c r="AL500" s="83">
        <f t="shared" si="428"/>
        <v>94</v>
      </c>
      <c r="AM500" s="64" t="str">
        <f t="shared" si="429"/>
        <v>N</v>
      </c>
      <c r="AN500" s="81">
        <f t="shared" si="430"/>
        <v>2</v>
      </c>
      <c r="AO500" s="81">
        <f t="shared" si="431"/>
        <v>6</v>
      </c>
      <c r="AP500" s="85">
        <f t="shared" si="432"/>
        <v>-184</v>
      </c>
      <c r="AQ500" s="64" t="str">
        <f t="shared" si="433"/>
        <v>N</v>
      </c>
      <c r="AR500" s="87">
        <f t="shared" si="434"/>
        <v>66</v>
      </c>
      <c r="AS500" s="93" t="str">
        <f t="shared" si="435"/>
        <v>L</v>
      </c>
      <c r="AT500" s="64" t="str">
        <f t="shared" si="436"/>
        <v>2/5</v>
      </c>
      <c r="AU500" s="64">
        <f t="shared" si="437"/>
        <v>2</v>
      </c>
      <c r="AV500" s="82">
        <f t="shared" si="438"/>
        <v>2</v>
      </c>
      <c r="AW500" s="82">
        <f t="shared" si="439"/>
        <v>0</v>
      </c>
      <c r="AX500" s="83">
        <f t="shared" si="440"/>
        <v>98</v>
      </c>
      <c r="AY500" s="64" t="str">
        <f t="shared" si="441"/>
        <v>N</v>
      </c>
      <c r="AZ500" s="81">
        <f t="shared" si="442"/>
        <v>2</v>
      </c>
      <c r="BA500" s="81">
        <f t="shared" si="443"/>
        <v>0</v>
      </c>
      <c r="BB500" s="85">
        <f t="shared" si="444"/>
        <v>48</v>
      </c>
      <c r="BC500" s="64" t="str">
        <f t="shared" si="445"/>
        <v>N</v>
      </c>
      <c r="BD500" s="87">
        <f t="shared" si="446"/>
        <v>52</v>
      </c>
    </row>
    <row r="501" spans="1:56">
      <c r="A501" s="197">
        <f t="shared" si="448"/>
        <v>491</v>
      </c>
      <c r="B501" s="198">
        <f>Data!B501</f>
        <v>36</v>
      </c>
      <c r="D501" s="73">
        <f t="shared" si="447"/>
        <v>6</v>
      </c>
      <c r="F501" s="86">
        <f t="shared" si="449"/>
        <v>5</v>
      </c>
      <c r="G501" s="86" t="str">
        <f t="shared" si="397"/>
        <v xml:space="preserve"> </v>
      </c>
      <c r="H501" s="64" t="str">
        <f t="shared" si="398"/>
        <v>N</v>
      </c>
      <c r="I501" s="64" t="str">
        <f t="shared" si="399"/>
        <v xml:space="preserve"> </v>
      </c>
      <c r="J501" s="64" t="str">
        <f t="shared" si="400"/>
        <v xml:space="preserve"> </v>
      </c>
      <c r="K501" s="82" t="str">
        <f t="shared" si="401"/>
        <v>0</v>
      </c>
      <c r="L501" s="82">
        <f t="shared" si="402"/>
        <v>0</v>
      </c>
      <c r="M501" s="83">
        <f t="shared" si="403"/>
        <v>116</v>
      </c>
      <c r="N501" s="64" t="str">
        <f t="shared" si="404"/>
        <v>N</v>
      </c>
      <c r="O501" s="81" t="str">
        <f t="shared" si="405"/>
        <v>0</v>
      </c>
      <c r="P501" s="81">
        <f t="shared" si="406"/>
        <v>0</v>
      </c>
      <c r="Q501" s="85">
        <f t="shared" si="407"/>
        <v>54</v>
      </c>
      <c r="R501" s="64" t="str">
        <f t="shared" si="408"/>
        <v>N</v>
      </c>
      <c r="S501" s="87">
        <f t="shared" si="409"/>
        <v>56</v>
      </c>
      <c r="T501" s="86" t="str">
        <f t="shared" si="410"/>
        <v xml:space="preserve"> </v>
      </c>
      <c r="U501" s="64" t="str">
        <f t="shared" si="411"/>
        <v>N</v>
      </c>
      <c r="V501" s="64" t="str">
        <f t="shared" si="412"/>
        <v xml:space="preserve"> </v>
      </c>
      <c r="W501" s="64" t="str">
        <f t="shared" si="413"/>
        <v xml:space="preserve"> </v>
      </c>
      <c r="X501" s="82" t="str">
        <f t="shared" si="414"/>
        <v>0</v>
      </c>
      <c r="Y501" s="82">
        <f t="shared" si="415"/>
        <v>0</v>
      </c>
      <c r="Z501" s="83">
        <f t="shared" si="416"/>
        <v>-176</v>
      </c>
      <c r="AA501" s="64" t="str">
        <f t="shared" si="417"/>
        <v>Y</v>
      </c>
      <c r="AB501" s="81" t="str">
        <f t="shared" si="418"/>
        <v>0</v>
      </c>
      <c r="AC501" s="81">
        <f t="shared" si="419"/>
        <v>0</v>
      </c>
      <c r="AD501" s="85">
        <f t="shared" si="420"/>
        <v>-176</v>
      </c>
      <c r="AE501" s="64" t="str">
        <f t="shared" si="421"/>
        <v>Y</v>
      </c>
      <c r="AF501" s="87">
        <f t="shared" si="422"/>
        <v>54</v>
      </c>
      <c r="AG501" s="93" t="str">
        <f t="shared" si="423"/>
        <v>L</v>
      </c>
      <c r="AH501" s="64" t="str">
        <f t="shared" si="424"/>
        <v>2/5</v>
      </c>
      <c r="AI501" s="64">
        <f t="shared" si="425"/>
        <v>2</v>
      </c>
      <c r="AJ501" s="82">
        <f t="shared" si="426"/>
        <v>2</v>
      </c>
      <c r="AK501" s="82">
        <f t="shared" si="427"/>
        <v>0</v>
      </c>
      <c r="AL501" s="83">
        <f t="shared" si="428"/>
        <v>92</v>
      </c>
      <c r="AM501" s="64" t="str">
        <f t="shared" si="429"/>
        <v>N</v>
      </c>
      <c r="AN501" s="81">
        <f t="shared" si="430"/>
        <v>2</v>
      </c>
      <c r="AO501" s="81">
        <f t="shared" si="431"/>
        <v>0</v>
      </c>
      <c r="AP501" s="85">
        <f t="shared" si="432"/>
        <v>-186</v>
      </c>
      <c r="AQ501" s="64" t="str">
        <f t="shared" si="433"/>
        <v>N</v>
      </c>
      <c r="AR501" s="87">
        <f t="shared" si="434"/>
        <v>66</v>
      </c>
      <c r="AS501" s="93" t="str">
        <f t="shared" si="435"/>
        <v>W</v>
      </c>
      <c r="AT501" s="64" t="str">
        <f t="shared" si="436"/>
        <v>1/6</v>
      </c>
      <c r="AU501" s="64">
        <f t="shared" si="437"/>
        <v>1</v>
      </c>
      <c r="AV501" s="82">
        <f t="shared" si="438"/>
        <v>2</v>
      </c>
      <c r="AW501" s="82">
        <f t="shared" si="439"/>
        <v>6</v>
      </c>
      <c r="AX501" s="83">
        <f t="shared" si="440"/>
        <v>102</v>
      </c>
      <c r="AY501" s="64" t="str">
        <f t="shared" si="441"/>
        <v>N</v>
      </c>
      <c r="AZ501" s="81">
        <f t="shared" si="442"/>
        <v>2</v>
      </c>
      <c r="BA501" s="81">
        <f t="shared" si="443"/>
        <v>6</v>
      </c>
      <c r="BB501" s="85">
        <f t="shared" si="444"/>
        <v>52</v>
      </c>
      <c r="BC501" s="64" t="str">
        <f t="shared" si="445"/>
        <v>N</v>
      </c>
      <c r="BD501" s="87">
        <f t="shared" si="446"/>
        <v>52</v>
      </c>
    </row>
    <row r="502" spans="1:56">
      <c r="A502" s="197">
        <f t="shared" si="448"/>
        <v>492</v>
      </c>
      <c r="B502" s="198">
        <f>Data!B502</f>
        <v>4</v>
      </c>
      <c r="D502" s="73">
        <f t="shared" si="447"/>
        <v>1</v>
      </c>
      <c r="F502" s="86">
        <f t="shared" si="449"/>
        <v>6</v>
      </c>
      <c r="G502" s="86" t="str">
        <f t="shared" si="397"/>
        <v xml:space="preserve"> </v>
      </c>
      <c r="H502" s="64" t="str">
        <f t="shared" si="398"/>
        <v>N</v>
      </c>
      <c r="I502" s="64" t="str">
        <f t="shared" si="399"/>
        <v xml:space="preserve"> </v>
      </c>
      <c r="J502" s="64" t="str">
        <f t="shared" si="400"/>
        <v xml:space="preserve"> </v>
      </c>
      <c r="K502" s="82" t="str">
        <f t="shared" si="401"/>
        <v>0</v>
      </c>
      <c r="L502" s="82">
        <f t="shared" si="402"/>
        <v>0</v>
      </c>
      <c r="M502" s="83">
        <f t="shared" si="403"/>
        <v>116</v>
      </c>
      <c r="N502" s="64" t="str">
        <f t="shared" si="404"/>
        <v>N</v>
      </c>
      <c r="O502" s="81" t="str">
        <f t="shared" si="405"/>
        <v>0</v>
      </c>
      <c r="P502" s="81">
        <f t="shared" si="406"/>
        <v>0</v>
      </c>
      <c r="Q502" s="85">
        <f t="shared" si="407"/>
        <v>54</v>
      </c>
      <c r="R502" s="64" t="str">
        <f t="shared" si="408"/>
        <v>N</v>
      </c>
      <c r="S502" s="87">
        <f t="shared" si="409"/>
        <v>56</v>
      </c>
      <c r="T502" s="86" t="str">
        <f t="shared" si="410"/>
        <v xml:space="preserve"> </v>
      </c>
      <c r="U502" s="64" t="str">
        <f t="shared" si="411"/>
        <v>N</v>
      </c>
      <c r="V502" s="64" t="str">
        <f t="shared" si="412"/>
        <v xml:space="preserve"> </v>
      </c>
      <c r="W502" s="64" t="str">
        <f t="shared" si="413"/>
        <v xml:space="preserve"> </v>
      </c>
      <c r="X502" s="82" t="str">
        <f t="shared" si="414"/>
        <v>0</v>
      </c>
      <c r="Y502" s="82">
        <f t="shared" si="415"/>
        <v>0</v>
      </c>
      <c r="Z502" s="83">
        <f t="shared" si="416"/>
        <v>-176</v>
      </c>
      <c r="AA502" s="64" t="str">
        <f t="shared" si="417"/>
        <v>Y</v>
      </c>
      <c r="AB502" s="81" t="str">
        <f t="shared" si="418"/>
        <v>0</v>
      </c>
      <c r="AC502" s="81">
        <f t="shared" si="419"/>
        <v>0</v>
      </c>
      <c r="AD502" s="85">
        <f t="shared" si="420"/>
        <v>-176</v>
      </c>
      <c r="AE502" s="64" t="str">
        <f t="shared" si="421"/>
        <v>Y</v>
      </c>
      <c r="AF502" s="87">
        <f t="shared" si="422"/>
        <v>54</v>
      </c>
      <c r="AG502" s="93" t="str">
        <f t="shared" si="423"/>
        <v>L</v>
      </c>
      <c r="AH502" s="64" t="str">
        <f t="shared" si="424"/>
        <v>3/4</v>
      </c>
      <c r="AI502" s="64">
        <f t="shared" si="425"/>
        <v>3</v>
      </c>
      <c r="AJ502" s="82">
        <f t="shared" si="426"/>
        <v>4</v>
      </c>
      <c r="AK502" s="82">
        <f t="shared" si="427"/>
        <v>0</v>
      </c>
      <c r="AL502" s="83">
        <f t="shared" si="428"/>
        <v>88</v>
      </c>
      <c r="AM502" s="64" t="str">
        <f t="shared" si="429"/>
        <v>N</v>
      </c>
      <c r="AN502" s="81">
        <f t="shared" si="430"/>
        <v>4</v>
      </c>
      <c r="AO502" s="81">
        <f t="shared" si="431"/>
        <v>0</v>
      </c>
      <c r="AP502" s="85">
        <f t="shared" si="432"/>
        <v>-190</v>
      </c>
      <c r="AQ502" s="64" t="str">
        <f t="shared" si="433"/>
        <v>N</v>
      </c>
      <c r="AR502" s="87">
        <f t="shared" si="434"/>
        <v>66</v>
      </c>
      <c r="AS502" s="93" t="str">
        <f t="shared" si="435"/>
        <v>W</v>
      </c>
      <c r="AT502" s="64" t="str">
        <f t="shared" si="436"/>
        <v>1/6</v>
      </c>
      <c r="AU502" s="64">
        <f t="shared" si="437"/>
        <v>1</v>
      </c>
      <c r="AV502" s="82">
        <f t="shared" si="438"/>
        <v>2</v>
      </c>
      <c r="AW502" s="82">
        <f t="shared" si="439"/>
        <v>6</v>
      </c>
      <c r="AX502" s="83">
        <f t="shared" si="440"/>
        <v>106</v>
      </c>
      <c r="AY502" s="64" t="str">
        <f t="shared" si="441"/>
        <v>N</v>
      </c>
      <c r="AZ502" s="81">
        <f t="shared" si="442"/>
        <v>2</v>
      </c>
      <c r="BA502" s="81">
        <f t="shared" si="443"/>
        <v>6</v>
      </c>
      <c r="BB502" s="85">
        <f t="shared" si="444"/>
        <v>56</v>
      </c>
      <c r="BC502" s="64" t="str">
        <f t="shared" si="445"/>
        <v>N</v>
      </c>
      <c r="BD502" s="87">
        <f t="shared" si="446"/>
        <v>56</v>
      </c>
    </row>
    <row r="503" spans="1:56">
      <c r="A503" s="197">
        <f t="shared" si="448"/>
        <v>493</v>
      </c>
      <c r="B503" s="198">
        <f>Data!B503</f>
        <v>8</v>
      </c>
      <c r="D503" s="73">
        <f t="shared" si="447"/>
        <v>2</v>
      </c>
      <c r="F503" s="86">
        <f t="shared" si="449"/>
        <v>1</v>
      </c>
      <c r="G503" s="86" t="str">
        <f t="shared" ref="G503:G510" si="450">IF(H502="N"," ",IF(OR($F502=1,$F502=6),IF(OR($D502=1,$D502=6),"W","L"),IF(OR($F502=2,$F502=5),IF(OR($D502=2,$D502=5),"W","L"),IF(OR($F502=3,$F502=4),IF(OR($D502=3,$D502=4),"W","L")))))</f>
        <v xml:space="preserve"> </v>
      </c>
      <c r="H503" s="64" t="str">
        <f t="shared" ref="H503:H510" si="451">IF(OR($F503=1,$G503="L"),"Y","N")</f>
        <v>Y</v>
      </c>
      <c r="I503" s="64" t="str">
        <f t="shared" ref="I503:I510" si="452">IF($H503="N"," ",IF($F503=1,"1/6",IF($F503=2,"2/5",IF($F503=3,"3/4",IF($F503=4,"4/3",IF($F503=5,"5/2",IF($F503=6,"6/1",I502)))))))</f>
        <v>1/6</v>
      </c>
      <c r="J503" s="64">
        <f t="shared" ref="J503:J510" si="453">IF(AND(F503=1,J502=" "),1,IF(H503="N"," ",J502+1))</f>
        <v>1</v>
      </c>
      <c r="K503" s="82">
        <f t="shared" ref="K503:K510" si="454">IF(H503="N","0",IF(N502="Y",8,IF(OR(J503=1,J503=2),2,IF(J503=3,4,IF(J503=4,6,IF(J503&gt;=5,8))))))</f>
        <v>2</v>
      </c>
      <c r="L503" s="82">
        <f t="shared" ref="L503:L510" si="455">IF(G503="W",K502*3,0)</f>
        <v>0</v>
      </c>
      <c r="M503" s="83">
        <f t="shared" ref="M503:M510" si="456">M502+L503-K503</f>
        <v>114</v>
      </c>
      <c r="N503" s="64" t="str">
        <f t="shared" ref="N503:N510" si="457">IF(AND(N502="N",J503&lt;&gt;" ",J503&gt;=6),"Y",IF(AND(N502="Y",M503&lt;0),"Y","N"))</f>
        <v>N</v>
      </c>
      <c r="O503" s="81">
        <f t="shared" ref="O503:O510" si="458">IF(H503="N","0",IF(R502="Y",8,IF(OR(J503=1,J503=2),2,IF(J503=3,4,IF(J503=4,6,IF(J503&gt;=5,8))))))</f>
        <v>2</v>
      </c>
      <c r="P503" s="81">
        <f t="shared" ref="P503:P510" si="459">IF(G503="W",O502*3,0)</f>
        <v>0</v>
      </c>
      <c r="Q503" s="85">
        <f t="shared" ref="Q503:Q510" si="460">Q502+P503-O503</f>
        <v>52</v>
      </c>
      <c r="R503" s="64" t="str">
        <f t="shared" ref="R503:R510" si="461">IF(AND(R502="N",J503&lt;&gt;" ",J503&gt;=6),"Y",IF(AND(R502="Y",M503&lt;S502),"Y","N"))</f>
        <v>N</v>
      </c>
      <c r="S503" s="87">
        <f t="shared" ref="S503:S510" si="462">IF(OR(G503="L",Q503&lt;S502),S502,Q503)</f>
        <v>56</v>
      </c>
      <c r="T503" s="86" t="str">
        <f t="shared" ref="T503:T510" si="463">IF(U502="N"," ",IF(OR($F502=1,$F502=4),IF(OR($D502=1,$D502=6),"W","L"),IF(OR($F502=2,$F502=5),IF(OR($D502=2,$D502=5),"W","L"),IF(OR($F502=3,$F502=6),IF(OR($D502=3,$D502=4),"W","L")))))</f>
        <v xml:space="preserve"> </v>
      </c>
      <c r="U503" s="64" t="str">
        <f t="shared" ref="U503:U510" si="464">IF(OR($F503=1,T503="L"),"Y","N")</f>
        <v>Y</v>
      </c>
      <c r="V503" s="64" t="str">
        <f t="shared" ref="V503:V510" si="465">IF($H503="N"," ",IF(OR($F503=1,$F503=4),"1/6",IF(OR($F503=2,$F503=5),"2/5",IF(OR($F503=3,$F503=6),"3/4",V501))))</f>
        <v>1/6</v>
      </c>
      <c r="W503" s="64">
        <f t="shared" ref="W503:W510" si="466">IF(AND(F503=1,W502=" "),1,IF(U503="N"," ",W502+1))</f>
        <v>1</v>
      </c>
      <c r="X503" s="82">
        <f t="shared" ref="X503:X510" si="467">IF(U503="N","0",IF(AA502="Y",8,IF(OR(W503=1,W503=2),2,IF(W503=3,4,IF(W503=4,6,IF(W503&gt;=5,8))))))</f>
        <v>8</v>
      </c>
      <c r="Y503" s="82">
        <f t="shared" ref="Y503:Y510" si="468">IF(T503="W",X502*3,0)</f>
        <v>0</v>
      </c>
      <c r="Z503" s="83">
        <f t="shared" ref="Z503:Z510" si="469">Z502+Y503-X503</f>
        <v>-184</v>
      </c>
      <c r="AA503" s="64" t="str">
        <f t="shared" ref="AA503:AA510" si="470">IF(AND(AA502="N",W503&lt;&gt;" ",W503&gt;=6),"Y",IF(AND(AA502="Y",Z503&lt;0),"Y","N"))</f>
        <v>Y</v>
      </c>
      <c r="AB503" s="81">
        <f t="shared" ref="AB503:AB510" si="471">IF(U503="N","0",IF(AE502="Y",8,IF(OR(W503=1,W503=2),2,IF(W503=3,4,IF(W503=4,6,IF(W503&gt;=5,8))))))</f>
        <v>8</v>
      </c>
      <c r="AC503" s="81">
        <f t="shared" ref="AC503:AC510" si="472">IF(T503="W",AB502*3,0)</f>
        <v>0</v>
      </c>
      <c r="AD503" s="85">
        <f t="shared" ref="AD503:AD510" si="473">AD502+AC503-AB503</f>
        <v>-184</v>
      </c>
      <c r="AE503" s="64" t="str">
        <f t="shared" ref="AE503:AE510" si="474">IF(AND(AE502="N",W503&lt;&gt;" ",W503&gt;=6),"Y",IF(AND(AE502="Y",Z503&lt;AF502),"Y","N"))</f>
        <v>Y</v>
      </c>
      <c r="AF503" s="87">
        <f t="shared" ref="AF503:AF510" si="475">IF(OR(T503="L",AD503&lt;AF502),AF502,AD503)</f>
        <v>54</v>
      </c>
      <c r="AG503" s="93" t="str">
        <f t="shared" ref="AG503:AG510" si="476">IF(OR(VALUE(MID(AH502,1,1))=D502,VALUE(MID(AH502,3,1))=D502),"W","L")</f>
        <v>L</v>
      </c>
      <c r="AH503" s="64" t="str">
        <f t="shared" ref="AH503:AH510" si="477">IF(OR(AI503=1,AI503=6,AI503=7,AI503=12,AI503=13,AI503=18),"1/6",IF(OR(AI503=2,AI503=5,AI503=8,AI503=11,AI503=14,AI503=17),"2/5",IF(OR(AI503=3,AI503=4,AI503=9,AI503=10,AI503=15,AI503=16),"3/4",AH502)))</f>
        <v>3/4</v>
      </c>
      <c r="AI503" s="64">
        <f t="shared" ref="AI503:AI510" si="478">IF(AG503="W",1,AI502+1)</f>
        <v>4</v>
      </c>
      <c r="AJ503" s="82">
        <f t="shared" ref="AJ503:AJ510" si="479">IF(AM502="Y",8,IF(OR(AI503=1,AI503=2),2,IF(AI503=3,4,IF(AI503=4,6,IF(AI503&gt;=5,8)))))</f>
        <v>6</v>
      </c>
      <c r="AK503" s="82">
        <f t="shared" ref="AK503:AK510" si="480">IF(AG503="W",AJ502*3,0)</f>
        <v>0</v>
      </c>
      <c r="AL503" s="83">
        <f t="shared" ref="AL503:AL510" si="481">AL502+AK503-AJ503</f>
        <v>82</v>
      </c>
      <c r="AM503" s="64" t="str">
        <f t="shared" ref="AM503:AM510" si="482">IF(AND(AM502="N",AI503&lt;&gt;" ",AI503&gt;=6),"Y",IF(AND(AM502="Y",AL503&lt;0),"Y","N"))</f>
        <v>N</v>
      </c>
      <c r="AN503" s="81">
        <f t="shared" ref="AN503:AN510" si="483">IF(AQ502="Y",8,IF(OR(AI503=1,AI503=2),2,IF(AI503=3,4,IF(AI503=4,6,IF(AI503&gt;=5,8)))))</f>
        <v>6</v>
      </c>
      <c r="AO503" s="81">
        <f t="shared" ref="AO503:AO510" si="484">IF(AG503="W",AN502*3,0)</f>
        <v>0</v>
      </c>
      <c r="AP503" s="85">
        <f t="shared" ref="AP503:AP510" si="485">AP502+AO503-AN503</f>
        <v>-196</v>
      </c>
      <c r="AQ503" s="64" t="str">
        <f t="shared" ref="AQ503:AQ510" si="486">IF(AND(AQ502="N",AI503&lt;&gt;" ",AI503&gt;=6),"Y",IF(AND(AQ502="Y",AL503&lt;AR502),"Y","N"))</f>
        <v>N</v>
      </c>
      <c r="AR503" s="87">
        <f t="shared" ref="AR503:AR510" si="487">IF(OR(AG503="L",AP503&lt;AR502),AR502,AP503)</f>
        <v>66</v>
      </c>
      <c r="AS503" s="93" t="str">
        <f t="shared" ref="AS503:AS510" si="488">IF(OR(VALUE(MID(AT502,1,1))=D502,VALUE(MID(AT502,3,1))=D502),"W","L")</f>
        <v>W</v>
      </c>
      <c r="AT503" s="64" t="str">
        <f t="shared" ref="AT503:AT510" si="489">IF(OR(AU503=1,AU503=4,AU503=7,AU503=10,AU503=13,AU503=16),"1/6",IF(OR(AU503=2,AU503=5,AU503=8,AU503=11,AU503=14,AU503=17),"2/5",IF(OR(AU503=3,AU503=6,AU503=9,AU503=12,AU503=15,AU503=18),"3/4",AT502)))</f>
        <v>1/6</v>
      </c>
      <c r="AU503" s="64">
        <f t="shared" ref="AU503:AU510" si="490">IF(AS503="W",1,AU502+1)</f>
        <v>1</v>
      </c>
      <c r="AV503" s="82">
        <f t="shared" ref="AV503:AV510" si="491">IF(AY502="Y",8,IF(OR(AU503=1,AU503=2),2,IF(AU503=3,4,IF(AU503=4,6,IF(AU503&gt;=5,8)))))</f>
        <v>2</v>
      </c>
      <c r="AW503" s="82">
        <f t="shared" ref="AW503:AW510" si="492">IF(AS503="W",AV502*3,0)</f>
        <v>6</v>
      </c>
      <c r="AX503" s="83">
        <f t="shared" ref="AX503:AX510" si="493">AX502+AW503-AV503</f>
        <v>110</v>
      </c>
      <c r="AY503" s="64" t="str">
        <f t="shared" ref="AY503:AY510" si="494">IF(AND(AY502="N",AU503&lt;&gt;" ",AU503&gt;=6),"Y",IF(AND(AY502="Y",AX503&lt;0),"Y","N"))</f>
        <v>N</v>
      </c>
      <c r="AZ503" s="81">
        <f t="shared" ref="AZ503:AZ510" si="495">IF(BC502="Y",8,IF(OR(AU503=1,AU503=2),2,IF(AU503=3,4,IF(AU503=4,6,IF(AU503&gt;=5,8)))))</f>
        <v>2</v>
      </c>
      <c r="BA503" s="81">
        <f t="shared" ref="BA503:BA510" si="496">IF(AS503="W",AZ502*3,0)</f>
        <v>6</v>
      </c>
      <c r="BB503" s="85">
        <f t="shared" ref="BB503:BB510" si="497">BB502+BA503-AZ503</f>
        <v>60</v>
      </c>
      <c r="BC503" s="64" t="str">
        <f t="shared" ref="BC503:BC510" si="498">IF(AND(BC502="N",AU503&lt;&gt;" ",AU503&gt;=6),"Y",IF(AND(BC502="Y",AX503&lt;BD502),"Y","N"))</f>
        <v>N</v>
      </c>
      <c r="BD503" s="87">
        <f t="shared" ref="BD503:BD510" si="499">IF(OR(AS503="L",BB503&lt;BD502),BD502,BB503)</f>
        <v>60</v>
      </c>
    </row>
    <row r="504" spans="1:56">
      <c r="A504" s="197">
        <f t="shared" si="448"/>
        <v>494</v>
      </c>
      <c r="B504" s="198">
        <f>Data!B504</f>
        <v>5</v>
      </c>
      <c r="D504" s="73">
        <f t="shared" si="447"/>
        <v>1</v>
      </c>
      <c r="F504" s="86">
        <f t="shared" si="449"/>
        <v>2</v>
      </c>
      <c r="G504" s="86" t="str">
        <f t="shared" si="450"/>
        <v>L</v>
      </c>
      <c r="H504" s="64" t="str">
        <f t="shared" si="451"/>
        <v>Y</v>
      </c>
      <c r="I504" s="64" t="str">
        <f t="shared" si="452"/>
        <v>2/5</v>
      </c>
      <c r="J504" s="64">
        <f t="shared" si="453"/>
        <v>2</v>
      </c>
      <c r="K504" s="82">
        <f t="shared" si="454"/>
        <v>2</v>
      </c>
      <c r="L504" s="82">
        <f t="shared" si="455"/>
        <v>0</v>
      </c>
      <c r="M504" s="83">
        <f t="shared" si="456"/>
        <v>112</v>
      </c>
      <c r="N504" s="64" t="str">
        <f t="shared" si="457"/>
        <v>N</v>
      </c>
      <c r="O504" s="81">
        <f t="shared" si="458"/>
        <v>2</v>
      </c>
      <c r="P504" s="81">
        <f t="shared" si="459"/>
        <v>0</v>
      </c>
      <c r="Q504" s="85">
        <f t="shared" si="460"/>
        <v>50</v>
      </c>
      <c r="R504" s="64" t="str">
        <f t="shared" si="461"/>
        <v>N</v>
      </c>
      <c r="S504" s="87">
        <f t="shared" si="462"/>
        <v>56</v>
      </c>
      <c r="T504" s="86" t="str">
        <f t="shared" si="463"/>
        <v>L</v>
      </c>
      <c r="U504" s="64" t="str">
        <f t="shared" si="464"/>
        <v>Y</v>
      </c>
      <c r="V504" s="64" t="str">
        <f t="shared" si="465"/>
        <v>2/5</v>
      </c>
      <c r="W504" s="64">
        <f t="shared" si="466"/>
        <v>2</v>
      </c>
      <c r="X504" s="82">
        <f t="shared" si="467"/>
        <v>8</v>
      </c>
      <c r="Y504" s="82">
        <f t="shared" si="468"/>
        <v>0</v>
      </c>
      <c r="Z504" s="83">
        <f t="shared" si="469"/>
        <v>-192</v>
      </c>
      <c r="AA504" s="64" t="str">
        <f t="shared" si="470"/>
        <v>Y</v>
      </c>
      <c r="AB504" s="81">
        <f t="shared" si="471"/>
        <v>8</v>
      </c>
      <c r="AC504" s="81">
        <f t="shared" si="472"/>
        <v>0</v>
      </c>
      <c r="AD504" s="85">
        <f t="shared" si="473"/>
        <v>-192</v>
      </c>
      <c r="AE504" s="64" t="str">
        <f t="shared" si="474"/>
        <v>Y</v>
      </c>
      <c r="AF504" s="87">
        <f t="shared" si="475"/>
        <v>54</v>
      </c>
      <c r="AG504" s="93" t="str">
        <f t="shared" si="476"/>
        <v>L</v>
      </c>
      <c r="AH504" s="64" t="str">
        <f t="shared" si="477"/>
        <v>2/5</v>
      </c>
      <c r="AI504" s="64">
        <f t="shared" si="478"/>
        <v>5</v>
      </c>
      <c r="AJ504" s="82">
        <f t="shared" si="479"/>
        <v>8</v>
      </c>
      <c r="AK504" s="82">
        <f t="shared" si="480"/>
        <v>0</v>
      </c>
      <c r="AL504" s="83">
        <f t="shared" si="481"/>
        <v>74</v>
      </c>
      <c r="AM504" s="64" t="str">
        <f t="shared" si="482"/>
        <v>N</v>
      </c>
      <c r="AN504" s="81">
        <f t="shared" si="483"/>
        <v>8</v>
      </c>
      <c r="AO504" s="81">
        <f t="shared" si="484"/>
        <v>0</v>
      </c>
      <c r="AP504" s="85">
        <f t="shared" si="485"/>
        <v>-204</v>
      </c>
      <c r="AQ504" s="64" t="str">
        <f t="shared" si="486"/>
        <v>N</v>
      </c>
      <c r="AR504" s="87">
        <f t="shared" si="487"/>
        <v>66</v>
      </c>
      <c r="AS504" s="93" t="str">
        <f t="shared" si="488"/>
        <v>L</v>
      </c>
      <c r="AT504" s="64" t="str">
        <f t="shared" si="489"/>
        <v>2/5</v>
      </c>
      <c r="AU504" s="64">
        <f t="shared" si="490"/>
        <v>2</v>
      </c>
      <c r="AV504" s="82">
        <f t="shared" si="491"/>
        <v>2</v>
      </c>
      <c r="AW504" s="82">
        <f t="shared" si="492"/>
        <v>0</v>
      </c>
      <c r="AX504" s="83">
        <f t="shared" si="493"/>
        <v>108</v>
      </c>
      <c r="AY504" s="64" t="str">
        <f t="shared" si="494"/>
        <v>N</v>
      </c>
      <c r="AZ504" s="81">
        <f t="shared" si="495"/>
        <v>2</v>
      </c>
      <c r="BA504" s="81">
        <f t="shared" si="496"/>
        <v>0</v>
      </c>
      <c r="BB504" s="85">
        <f t="shared" si="497"/>
        <v>58</v>
      </c>
      <c r="BC504" s="64" t="str">
        <f t="shared" si="498"/>
        <v>N</v>
      </c>
      <c r="BD504" s="87">
        <f t="shared" si="499"/>
        <v>60</v>
      </c>
    </row>
    <row r="505" spans="1:56">
      <c r="A505" s="197">
        <f t="shared" si="448"/>
        <v>495</v>
      </c>
      <c r="B505" s="198">
        <f>Data!B505</f>
        <v>8</v>
      </c>
      <c r="D505" s="73">
        <f t="shared" si="447"/>
        <v>2</v>
      </c>
      <c r="F505" s="86">
        <f t="shared" si="449"/>
        <v>3</v>
      </c>
      <c r="G505" s="86" t="str">
        <f t="shared" si="450"/>
        <v>L</v>
      </c>
      <c r="H505" s="64" t="str">
        <f t="shared" si="451"/>
        <v>Y</v>
      </c>
      <c r="I505" s="64" t="str">
        <f t="shared" si="452"/>
        <v>3/4</v>
      </c>
      <c r="J505" s="64">
        <f t="shared" si="453"/>
        <v>3</v>
      </c>
      <c r="K505" s="82">
        <f t="shared" si="454"/>
        <v>4</v>
      </c>
      <c r="L505" s="82">
        <f t="shared" si="455"/>
        <v>0</v>
      </c>
      <c r="M505" s="83">
        <f t="shared" si="456"/>
        <v>108</v>
      </c>
      <c r="N505" s="64" t="str">
        <f t="shared" si="457"/>
        <v>N</v>
      </c>
      <c r="O505" s="81">
        <f t="shared" si="458"/>
        <v>4</v>
      </c>
      <c r="P505" s="81">
        <f t="shared" si="459"/>
        <v>0</v>
      </c>
      <c r="Q505" s="85">
        <f t="shared" si="460"/>
        <v>46</v>
      </c>
      <c r="R505" s="64" t="str">
        <f t="shared" si="461"/>
        <v>N</v>
      </c>
      <c r="S505" s="87">
        <f t="shared" si="462"/>
        <v>56</v>
      </c>
      <c r="T505" s="86" t="str">
        <f t="shared" si="463"/>
        <v>L</v>
      </c>
      <c r="U505" s="64" t="str">
        <f t="shared" si="464"/>
        <v>Y</v>
      </c>
      <c r="V505" s="64" t="str">
        <f t="shared" si="465"/>
        <v>3/4</v>
      </c>
      <c r="W505" s="64">
        <f t="shared" si="466"/>
        <v>3</v>
      </c>
      <c r="X505" s="82">
        <f t="shared" si="467"/>
        <v>8</v>
      </c>
      <c r="Y505" s="82">
        <f t="shared" si="468"/>
        <v>0</v>
      </c>
      <c r="Z505" s="83">
        <f t="shared" si="469"/>
        <v>-200</v>
      </c>
      <c r="AA505" s="64" t="str">
        <f t="shared" si="470"/>
        <v>Y</v>
      </c>
      <c r="AB505" s="81">
        <f t="shared" si="471"/>
        <v>8</v>
      </c>
      <c r="AC505" s="81">
        <f t="shared" si="472"/>
        <v>0</v>
      </c>
      <c r="AD505" s="85">
        <f t="shared" si="473"/>
        <v>-200</v>
      </c>
      <c r="AE505" s="64" t="str">
        <f t="shared" si="474"/>
        <v>Y</v>
      </c>
      <c r="AF505" s="87">
        <f t="shared" si="475"/>
        <v>54</v>
      </c>
      <c r="AG505" s="93" t="str">
        <f t="shared" si="476"/>
        <v>L</v>
      </c>
      <c r="AH505" s="64" t="str">
        <f t="shared" si="477"/>
        <v>1/6</v>
      </c>
      <c r="AI505" s="64">
        <f t="shared" si="478"/>
        <v>6</v>
      </c>
      <c r="AJ505" s="82">
        <f t="shared" si="479"/>
        <v>8</v>
      </c>
      <c r="AK505" s="82">
        <f t="shared" si="480"/>
        <v>0</v>
      </c>
      <c r="AL505" s="83">
        <f t="shared" si="481"/>
        <v>66</v>
      </c>
      <c r="AM505" s="64" t="str">
        <f t="shared" si="482"/>
        <v>Y</v>
      </c>
      <c r="AN505" s="81">
        <f t="shared" si="483"/>
        <v>8</v>
      </c>
      <c r="AO505" s="81">
        <f t="shared" si="484"/>
        <v>0</v>
      </c>
      <c r="AP505" s="85">
        <f t="shared" si="485"/>
        <v>-212</v>
      </c>
      <c r="AQ505" s="64" t="str">
        <f t="shared" si="486"/>
        <v>Y</v>
      </c>
      <c r="AR505" s="87">
        <f t="shared" si="487"/>
        <v>66</v>
      </c>
      <c r="AS505" s="93" t="str">
        <f t="shared" si="488"/>
        <v>L</v>
      </c>
      <c r="AT505" s="64" t="str">
        <f t="shared" si="489"/>
        <v>3/4</v>
      </c>
      <c r="AU505" s="64">
        <f t="shared" si="490"/>
        <v>3</v>
      </c>
      <c r="AV505" s="82">
        <f t="shared" si="491"/>
        <v>4</v>
      </c>
      <c r="AW505" s="82">
        <f t="shared" si="492"/>
        <v>0</v>
      </c>
      <c r="AX505" s="83">
        <f t="shared" si="493"/>
        <v>104</v>
      </c>
      <c r="AY505" s="64" t="str">
        <f t="shared" si="494"/>
        <v>N</v>
      </c>
      <c r="AZ505" s="81">
        <f t="shared" si="495"/>
        <v>4</v>
      </c>
      <c r="BA505" s="81">
        <f t="shared" si="496"/>
        <v>0</v>
      </c>
      <c r="BB505" s="85">
        <f t="shared" si="497"/>
        <v>54</v>
      </c>
      <c r="BC505" s="64" t="str">
        <f t="shared" si="498"/>
        <v>N</v>
      </c>
      <c r="BD505" s="87">
        <f t="shared" si="499"/>
        <v>60</v>
      </c>
    </row>
    <row r="506" spans="1:56">
      <c r="A506" s="197">
        <f t="shared" si="448"/>
        <v>496</v>
      </c>
      <c r="B506" s="198">
        <f>Data!B506</f>
        <v>33</v>
      </c>
      <c r="D506" s="73">
        <f t="shared" si="447"/>
        <v>6</v>
      </c>
      <c r="F506" s="86">
        <f t="shared" si="449"/>
        <v>4</v>
      </c>
      <c r="G506" s="86" t="str">
        <f t="shared" si="450"/>
        <v>L</v>
      </c>
      <c r="H506" s="64" t="str">
        <f t="shared" si="451"/>
        <v>Y</v>
      </c>
      <c r="I506" s="64" t="str">
        <f t="shared" si="452"/>
        <v>4/3</v>
      </c>
      <c r="J506" s="64">
        <f t="shared" si="453"/>
        <v>4</v>
      </c>
      <c r="K506" s="82">
        <f t="shared" si="454"/>
        <v>6</v>
      </c>
      <c r="L506" s="82">
        <f t="shared" si="455"/>
        <v>0</v>
      </c>
      <c r="M506" s="83">
        <f t="shared" si="456"/>
        <v>102</v>
      </c>
      <c r="N506" s="64" t="str">
        <f t="shared" si="457"/>
        <v>N</v>
      </c>
      <c r="O506" s="81">
        <f t="shared" si="458"/>
        <v>6</v>
      </c>
      <c r="P506" s="81">
        <f t="shared" si="459"/>
        <v>0</v>
      </c>
      <c r="Q506" s="85">
        <f t="shared" si="460"/>
        <v>40</v>
      </c>
      <c r="R506" s="64" t="str">
        <f t="shared" si="461"/>
        <v>N</v>
      </c>
      <c r="S506" s="87">
        <f t="shared" si="462"/>
        <v>56</v>
      </c>
      <c r="T506" s="86" t="str">
        <f t="shared" si="463"/>
        <v>L</v>
      </c>
      <c r="U506" s="64" t="str">
        <f t="shared" si="464"/>
        <v>Y</v>
      </c>
      <c r="V506" s="64" t="str">
        <f t="shared" si="465"/>
        <v>1/6</v>
      </c>
      <c r="W506" s="64">
        <f t="shared" si="466"/>
        <v>4</v>
      </c>
      <c r="X506" s="82">
        <f t="shared" si="467"/>
        <v>8</v>
      </c>
      <c r="Y506" s="82">
        <f t="shared" si="468"/>
        <v>0</v>
      </c>
      <c r="Z506" s="83">
        <f t="shared" si="469"/>
        <v>-208</v>
      </c>
      <c r="AA506" s="64" t="str">
        <f t="shared" si="470"/>
        <v>Y</v>
      </c>
      <c r="AB506" s="81">
        <f t="shared" si="471"/>
        <v>8</v>
      </c>
      <c r="AC506" s="81">
        <f t="shared" si="472"/>
        <v>0</v>
      </c>
      <c r="AD506" s="85">
        <f t="shared" si="473"/>
        <v>-208</v>
      </c>
      <c r="AE506" s="64" t="str">
        <f t="shared" si="474"/>
        <v>Y</v>
      </c>
      <c r="AF506" s="87">
        <f t="shared" si="475"/>
        <v>54</v>
      </c>
      <c r="AG506" s="93" t="str">
        <f t="shared" si="476"/>
        <v>L</v>
      </c>
      <c r="AH506" s="64" t="str">
        <f t="shared" si="477"/>
        <v>1/6</v>
      </c>
      <c r="AI506" s="64">
        <f t="shared" si="478"/>
        <v>7</v>
      </c>
      <c r="AJ506" s="82">
        <f t="shared" si="479"/>
        <v>8</v>
      </c>
      <c r="AK506" s="82">
        <f t="shared" si="480"/>
        <v>0</v>
      </c>
      <c r="AL506" s="83">
        <f t="shared" si="481"/>
        <v>58</v>
      </c>
      <c r="AM506" s="64" t="str">
        <f t="shared" si="482"/>
        <v>N</v>
      </c>
      <c r="AN506" s="81">
        <f t="shared" si="483"/>
        <v>8</v>
      </c>
      <c r="AO506" s="81">
        <f t="shared" si="484"/>
        <v>0</v>
      </c>
      <c r="AP506" s="85">
        <f t="shared" si="485"/>
        <v>-220</v>
      </c>
      <c r="AQ506" s="64" t="str">
        <f t="shared" si="486"/>
        <v>Y</v>
      </c>
      <c r="AR506" s="87">
        <f t="shared" si="487"/>
        <v>66</v>
      </c>
      <c r="AS506" s="93" t="str">
        <f t="shared" si="488"/>
        <v>L</v>
      </c>
      <c r="AT506" s="64" t="str">
        <f t="shared" si="489"/>
        <v>1/6</v>
      </c>
      <c r="AU506" s="64">
        <f t="shared" si="490"/>
        <v>4</v>
      </c>
      <c r="AV506" s="82">
        <f t="shared" si="491"/>
        <v>6</v>
      </c>
      <c r="AW506" s="82">
        <f t="shared" si="492"/>
        <v>0</v>
      </c>
      <c r="AX506" s="83">
        <f t="shared" si="493"/>
        <v>98</v>
      </c>
      <c r="AY506" s="64" t="str">
        <f t="shared" si="494"/>
        <v>N</v>
      </c>
      <c r="AZ506" s="81">
        <f t="shared" si="495"/>
        <v>6</v>
      </c>
      <c r="BA506" s="81">
        <f t="shared" si="496"/>
        <v>0</v>
      </c>
      <c r="BB506" s="85">
        <f t="shared" si="497"/>
        <v>48</v>
      </c>
      <c r="BC506" s="64" t="str">
        <f t="shared" si="498"/>
        <v>N</v>
      </c>
      <c r="BD506" s="87">
        <f t="shared" si="499"/>
        <v>60</v>
      </c>
    </row>
    <row r="507" spans="1:56">
      <c r="A507" s="197">
        <f t="shared" si="448"/>
        <v>497</v>
      </c>
      <c r="B507" s="198">
        <f>Data!B507</f>
        <v>21</v>
      </c>
      <c r="D507" s="73">
        <f t="shared" si="447"/>
        <v>4</v>
      </c>
      <c r="F507" s="86">
        <f t="shared" si="449"/>
        <v>5</v>
      </c>
      <c r="G507" s="86" t="str">
        <f t="shared" si="450"/>
        <v>L</v>
      </c>
      <c r="H507" s="64" t="str">
        <f t="shared" si="451"/>
        <v>Y</v>
      </c>
      <c r="I507" s="64" t="str">
        <f t="shared" si="452"/>
        <v>5/2</v>
      </c>
      <c r="J507" s="64">
        <f t="shared" si="453"/>
        <v>5</v>
      </c>
      <c r="K507" s="82">
        <f t="shared" si="454"/>
        <v>8</v>
      </c>
      <c r="L507" s="82">
        <f t="shared" si="455"/>
        <v>0</v>
      </c>
      <c r="M507" s="83">
        <f t="shared" si="456"/>
        <v>94</v>
      </c>
      <c r="N507" s="64" t="str">
        <f t="shared" si="457"/>
        <v>N</v>
      </c>
      <c r="O507" s="81">
        <f t="shared" si="458"/>
        <v>8</v>
      </c>
      <c r="P507" s="81">
        <f t="shared" si="459"/>
        <v>0</v>
      </c>
      <c r="Q507" s="85">
        <f t="shared" si="460"/>
        <v>32</v>
      </c>
      <c r="R507" s="64" t="str">
        <f t="shared" si="461"/>
        <v>N</v>
      </c>
      <c r="S507" s="87">
        <f t="shared" si="462"/>
        <v>56</v>
      </c>
      <c r="T507" s="86" t="str">
        <f t="shared" si="463"/>
        <v>W</v>
      </c>
      <c r="U507" s="64" t="str">
        <f t="shared" si="464"/>
        <v>N</v>
      </c>
      <c r="V507" s="64" t="str">
        <f t="shared" si="465"/>
        <v>2/5</v>
      </c>
      <c r="W507" s="64" t="str">
        <f t="shared" si="466"/>
        <v xml:space="preserve"> </v>
      </c>
      <c r="X507" s="82" t="str">
        <f t="shared" si="467"/>
        <v>0</v>
      </c>
      <c r="Y507" s="82">
        <f t="shared" si="468"/>
        <v>24</v>
      </c>
      <c r="Z507" s="83">
        <f t="shared" si="469"/>
        <v>-184</v>
      </c>
      <c r="AA507" s="64" t="str">
        <f t="shared" si="470"/>
        <v>Y</v>
      </c>
      <c r="AB507" s="81" t="str">
        <f t="shared" si="471"/>
        <v>0</v>
      </c>
      <c r="AC507" s="81">
        <f t="shared" si="472"/>
        <v>24</v>
      </c>
      <c r="AD507" s="85">
        <f t="shared" si="473"/>
        <v>-184</v>
      </c>
      <c r="AE507" s="64" t="str">
        <f t="shared" si="474"/>
        <v>Y</v>
      </c>
      <c r="AF507" s="87">
        <f t="shared" si="475"/>
        <v>54</v>
      </c>
      <c r="AG507" s="93" t="str">
        <f t="shared" si="476"/>
        <v>W</v>
      </c>
      <c r="AH507" s="64" t="str">
        <f t="shared" si="477"/>
        <v>1/6</v>
      </c>
      <c r="AI507" s="64">
        <f t="shared" si="478"/>
        <v>1</v>
      </c>
      <c r="AJ507" s="82">
        <f t="shared" si="479"/>
        <v>2</v>
      </c>
      <c r="AK507" s="82">
        <f t="shared" si="480"/>
        <v>24</v>
      </c>
      <c r="AL507" s="83">
        <f t="shared" si="481"/>
        <v>80</v>
      </c>
      <c r="AM507" s="64" t="str">
        <f t="shared" si="482"/>
        <v>N</v>
      </c>
      <c r="AN507" s="81">
        <f t="shared" si="483"/>
        <v>8</v>
      </c>
      <c r="AO507" s="81">
        <f t="shared" si="484"/>
        <v>24</v>
      </c>
      <c r="AP507" s="85">
        <f t="shared" si="485"/>
        <v>-204</v>
      </c>
      <c r="AQ507" s="64" t="str">
        <f t="shared" si="486"/>
        <v>N</v>
      </c>
      <c r="AR507" s="87">
        <f t="shared" si="487"/>
        <v>66</v>
      </c>
      <c r="AS507" s="93" t="str">
        <f t="shared" si="488"/>
        <v>W</v>
      </c>
      <c r="AT507" s="64" t="str">
        <f t="shared" si="489"/>
        <v>1/6</v>
      </c>
      <c r="AU507" s="64">
        <f t="shared" si="490"/>
        <v>1</v>
      </c>
      <c r="AV507" s="82">
        <f t="shared" si="491"/>
        <v>2</v>
      </c>
      <c r="AW507" s="82">
        <f t="shared" si="492"/>
        <v>18</v>
      </c>
      <c r="AX507" s="83">
        <f t="shared" si="493"/>
        <v>114</v>
      </c>
      <c r="AY507" s="64" t="str">
        <f t="shared" si="494"/>
        <v>N</v>
      </c>
      <c r="AZ507" s="81">
        <f t="shared" si="495"/>
        <v>2</v>
      </c>
      <c r="BA507" s="81">
        <f t="shared" si="496"/>
        <v>18</v>
      </c>
      <c r="BB507" s="85">
        <f t="shared" si="497"/>
        <v>64</v>
      </c>
      <c r="BC507" s="64" t="str">
        <f t="shared" si="498"/>
        <v>N</v>
      </c>
      <c r="BD507" s="87">
        <f t="shared" si="499"/>
        <v>64</v>
      </c>
    </row>
    <row r="508" spans="1:56">
      <c r="A508" s="197">
        <f t="shared" si="448"/>
        <v>498</v>
      </c>
      <c r="B508" s="198">
        <f>Data!B508</f>
        <v>7</v>
      </c>
      <c r="D508" s="73">
        <f t="shared" si="447"/>
        <v>2</v>
      </c>
      <c r="F508" s="86">
        <f t="shared" si="449"/>
        <v>6</v>
      </c>
      <c r="G508" s="86" t="str">
        <f t="shared" si="450"/>
        <v>L</v>
      </c>
      <c r="H508" s="64" t="str">
        <f t="shared" si="451"/>
        <v>Y</v>
      </c>
      <c r="I508" s="64" t="str">
        <f t="shared" si="452"/>
        <v>6/1</v>
      </c>
      <c r="J508" s="64">
        <f t="shared" si="453"/>
        <v>6</v>
      </c>
      <c r="K508" s="82">
        <f t="shared" si="454"/>
        <v>8</v>
      </c>
      <c r="L508" s="82">
        <f t="shared" si="455"/>
        <v>0</v>
      </c>
      <c r="M508" s="83">
        <f t="shared" si="456"/>
        <v>86</v>
      </c>
      <c r="N508" s="64" t="str">
        <f t="shared" si="457"/>
        <v>Y</v>
      </c>
      <c r="O508" s="81">
        <f t="shared" si="458"/>
        <v>8</v>
      </c>
      <c r="P508" s="81">
        <f t="shared" si="459"/>
        <v>0</v>
      </c>
      <c r="Q508" s="85">
        <f t="shared" si="460"/>
        <v>24</v>
      </c>
      <c r="R508" s="64" t="str">
        <f t="shared" si="461"/>
        <v>Y</v>
      </c>
      <c r="S508" s="87">
        <f t="shared" si="462"/>
        <v>56</v>
      </c>
      <c r="T508" s="86" t="str">
        <f t="shared" si="463"/>
        <v xml:space="preserve"> </v>
      </c>
      <c r="U508" s="64" t="str">
        <f t="shared" si="464"/>
        <v>N</v>
      </c>
      <c r="V508" s="64" t="str">
        <f t="shared" si="465"/>
        <v>3/4</v>
      </c>
      <c r="W508" s="64" t="str">
        <f t="shared" si="466"/>
        <v xml:space="preserve"> </v>
      </c>
      <c r="X508" s="82" t="str">
        <f t="shared" si="467"/>
        <v>0</v>
      </c>
      <c r="Y508" s="82">
        <f t="shared" si="468"/>
        <v>0</v>
      </c>
      <c r="Z508" s="83">
        <f t="shared" si="469"/>
        <v>-184</v>
      </c>
      <c r="AA508" s="64" t="str">
        <f t="shared" si="470"/>
        <v>Y</v>
      </c>
      <c r="AB508" s="81" t="str">
        <f t="shared" si="471"/>
        <v>0</v>
      </c>
      <c r="AC508" s="81">
        <f t="shared" si="472"/>
        <v>0</v>
      </c>
      <c r="AD508" s="85">
        <f t="shared" si="473"/>
        <v>-184</v>
      </c>
      <c r="AE508" s="64" t="str">
        <f t="shared" si="474"/>
        <v>Y</v>
      </c>
      <c r="AF508" s="87">
        <f t="shared" si="475"/>
        <v>54</v>
      </c>
      <c r="AG508" s="93" t="str">
        <f t="shared" si="476"/>
        <v>L</v>
      </c>
      <c r="AH508" s="64" t="str">
        <f t="shared" si="477"/>
        <v>2/5</v>
      </c>
      <c r="AI508" s="64">
        <f t="shared" si="478"/>
        <v>2</v>
      </c>
      <c r="AJ508" s="82">
        <f t="shared" si="479"/>
        <v>2</v>
      </c>
      <c r="AK508" s="82">
        <f t="shared" si="480"/>
        <v>0</v>
      </c>
      <c r="AL508" s="83">
        <f t="shared" si="481"/>
        <v>78</v>
      </c>
      <c r="AM508" s="64" t="str">
        <f t="shared" si="482"/>
        <v>N</v>
      </c>
      <c r="AN508" s="81">
        <f t="shared" si="483"/>
        <v>2</v>
      </c>
      <c r="AO508" s="81">
        <f t="shared" si="484"/>
        <v>0</v>
      </c>
      <c r="AP508" s="85">
        <f t="shared" si="485"/>
        <v>-206</v>
      </c>
      <c r="AQ508" s="64" t="str">
        <f t="shared" si="486"/>
        <v>N</v>
      </c>
      <c r="AR508" s="87">
        <f t="shared" si="487"/>
        <v>66</v>
      </c>
      <c r="AS508" s="93" t="str">
        <f t="shared" si="488"/>
        <v>L</v>
      </c>
      <c r="AT508" s="64" t="str">
        <f t="shared" si="489"/>
        <v>2/5</v>
      </c>
      <c r="AU508" s="64">
        <f t="shared" si="490"/>
        <v>2</v>
      </c>
      <c r="AV508" s="82">
        <f t="shared" si="491"/>
        <v>2</v>
      </c>
      <c r="AW508" s="82">
        <f t="shared" si="492"/>
        <v>0</v>
      </c>
      <c r="AX508" s="83">
        <f t="shared" si="493"/>
        <v>112</v>
      </c>
      <c r="AY508" s="64" t="str">
        <f t="shared" si="494"/>
        <v>N</v>
      </c>
      <c r="AZ508" s="81">
        <f t="shared" si="495"/>
        <v>2</v>
      </c>
      <c r="BA508" s="81">
        <f t="shared" si="496"/>
        <v>0</v>
      </c>
      <c r="BB508" s="85">
        <f t="shared" si="497"/>
        <v>62</v>
      </c>
      <c r="BC508" s="64" t="str">
        <f t="shared" si="498"/>
        <v>N</v>
      </c>
      <c r="BD508" s="87">
        <f t="shared" si="499"/>
        <v>64</v>
      </c>
    </row>
    <row r="509" spans="1:56">
      <c r="A509" s="197">
        <f t="shared" si="448"/>
        <v>499</v>
      </c>
      <c r="B509" s="198">
        <f>Data!B509</f>
        <v>14</v>
      </c>
      <c r="D509" s="73">
        <f t="shared" si="447"/>
        <v>3</v>
      </c>
      <c r="F509" s="86">
        <f t="shared" si="449"/>
        <v>1</v>
      </c>
      <c r="G509" s="86" t="str">
        <f t="shared" si="450"/>
        <v>L</v>
      </c>
      <c r="H509" s="64" t="str">
        <f t="shared" si="451"/>
        <v>Y</v>
      </c>
      <c r="I509" s="64" t="str">
        <f t="shared" si="452"/>
        <v>1/6</v>
      </c>
      <c r="J509" s="64">
        <f t="shared" si="453"/>
        <v>7</v>
      </c>
      <c r="K509" s="82">
        <f t="shared" si="454"/>
        <v>8</v>
      </c>
      <c r="L509" s="82">
        <f t="shared" si="455"/>
        <v>0</v>
      </c>
      <c r="M509" s="83">
        <f t="shared" si="456"/>
        <v>78</v>
      </c>
      <c r="N509" s="64" t="str">
        <f t="shared" si="457"/>
        <v>N</v>
      </c>
      <c r="O509" s="81">
        <f t="shared" si="458"/>
        <v>8</v>
      </c>
      <c r="P509" s="81">
        <f t="shared" si="459"/>
        <v>0</v>
      </c>
      <c r="Q509" s="85">
        <f t="shared" si="460"/>
        <v>16</v>
      </c>
      <c r="R509" s="64" t="str">
        <f t="shared" si="461"/>
        <v>N</v>
      </c>
      <c r="S509" s="87">
        <f t="shared" si="462"/>
        <v>56</v>
      </c>
      <c r="T509" s="86" t="str">
        <f t="shared" si="463"/>
        <v xml:space="preserve"> </v>
      </c>
      <c r="U509" s="64" t="str">
        <f t="shared" si="464"/>
        <v>Y</v>
      </c>
      <c r="V509" s="64" t="str">
        <f t="shared" si="465"/>
        <v>1/6</v>
      </c>
      <c r="W509" s="64">
        <f t="shared" si="466"/>
        <v>1</v>
      </c>
      <c r="X509" s="82">
        <f t="shared" si="467"/>
        <v>8</v>
      </c>
      <c r="Y509" s="82">
        <f t="shared" si="468"/>
        <v>0</v>
      </c>
      <c r="Z509" s="83">
        <f t="shared" si="469"/>
        <v>-192</v>
      </c>
      <c r="AA509" s="64" t="str">
        <f t="shared" si="470"/>
        <v>Y</v>
      </c>
      <c r="AB509" s="81">
        <f t="shared" si="471"/>
        <v>8</v>
      </c>
      <c r="AC509" s="81">
        <f t="shared" si="472"/>
        <v>0</v>
      </c>
      <c r="AD509" s="85">
        <f t="shared" si="473"/>
        <v>-192</v>
      </c>
      <c r="AE509" s="64" t="str">
        <f t="shared" si="474"/>
        <v>Y</v>
      </c>
      <c r="AF509" s="87">
        <f t="shared" si="475"/>
        <v>54</v>
      </c>
      <c r="AG509" s="93" t="str">
        <f t="shared" si="476"/>
        <v>W</v>
      </c>
      <c r="AH509" s="64" t="str">
        <f t="shared" si="477"/>
        <v>1/6</v>
      </c>
      <c r="AI509" s="64">
        <f t="shared" si="478"/>
        <v>1</v>
      </c>
      <c r="AJ509" s="82">
        <f t="shared" si="479"/>
        <v>2</v>
      </c>
      <c r="AK509" s="82">
        <f t="shared" si="480"/>
        <v>6</v>
      </c>
      <c r="AL509" s="83">
        <f t="shared" si="481"/>
        <v>82</v>
      </c>
      <c r="AM509" s="64" t="str">
        <f t="shared" si="482"/>
        <v>N</v>
      </c>
      <c r="AN509" s="81">
        <f t="shared" si="483"/>
        <v>2</v>
      </c>
      <c r="AO509" s="81">
        <f t="shared" si="484"/>
        <v>6</v>
      </c>
      <c r="AP509" s="85">
        <f t="shared" si="485"/>
        <v>-202</v>
      </c>
      <c r="AQ509" s="64" t="str">
        <f t="shared" si="486"/>
        <v>N</v>
      </c>
      <c r="AR509" s="87">
        <f t="shared" si="487"/>
        <v>66</v>
      </c>
      <c r="AS509" s="93" t="str">
        <f t="shared" si="488"/>
        <v>W</v>
      </c>
      <c r="AT509" s="64" t="str">
        <f t="shared" si="489"/>
        <v>1/6</v>
      </c>
      <c r="AU509" s="64">
        <f t="shared" si="490"/>
        <v>1</v>
      </c>
      <c r="AV509" s="82">
        <f t="shared" si="491"/>
        <v>2</v>
      </c>
      <c r="AW509" s="82">
        <f t="shared" si="492"/>
        <v>6</v>
      </c>
      <c r="AX509" s="83">
        <f t="shared" si="493"/>
        <v>116</v>
      </c>
      <c r="AY509" s="64" t="str">
        <f t="shared" si="494"/>
        <v>N</v>
      </c>
      <c r="AZ509" s="81">
        <f t="shared" si="495"/>
        <v>2</v>
      </c>
      <c r="BA509" s="81">
        <f t="shared" si="496"/>
        <v>6</v>
      </c>
      <c r="BB509" s="85">
        <f t="shared" si="497"/>
        <v>66</v>
      </c>
      <c r="BC509" s="64" t="str">
        <f t="shared" si="498"/>
        <v>N</v>
      </c>
      <c r="BD509" s="87">
        <f t="shared" si="499"/>
        <v>66</v>
      </c>
    </row>
    <row r="510" spans="1:56">
      <c r="A510" s="197">
        <f t="shared" si="448"/>
        <v>500</v>
      </c>
      <c r="B510" s="198">
        <f>Data!B510</f>
        <v>21</v>
      </c>
      <c r="D510" s="73">
        <f t="shared" si="447"/>
        <v>4</v>
      </c>
      <c r="F510" s="86">
        <f t="shared" si="449"/>
        <v>2</v>
      </c>
      <c r="G510" s="86" t="str">
        <f t="shared" si="450"/>
        <v>L</v>
      </c>
      <c r="H510" s="64" t="str">
        <f t="shared" si="451"/>
        <v>Y</v>
      </c>
      <c r="I510" s="64" t="str">
        <f t="shared" si="452"/>
        <v>2/5</v>
      </c>
      <c r="J510" s="64">
        <f t="shared" si="453"/>
        <v>8</v>
      </c>
      <c r="K510" s="82">
        <f t="shared" si="454"/>
        <v>8</v>
      </c>
      <c r="L510" s="82">
        <f t="shared" si="455"/>
        <v>0</v>
      </c>
      <c r="M510" s="83">
        <f t="shared" si="456"/>
        <v>70</v>
      </c>
      <c r="N510" s="64" t="str">
        <f t="shared" si="457"/>
        <v>Y</v>
      </c>
      <c r="O510" s="81">
        <f t="shared" si="458"/>
        <v>8</v>
      </c>
      <c r="P510" s="81">
        <f t="shared" si="459"/>
        <v>0</v>
      </c>
      <c r="Q510" s="85">
        <f t="shared" si="460"/>
        <v>8</v>
      </c>
      <c r="R510" s="64" t="str">
        <f t="shared" si="461"/>
        <v>Y</v>
      </c>
      <c r="S510" s="87">
        <f t="shared" si="462"/>
        <v>56</v>
      </c>
      <c r="T510" s="86" t="str">
        <f t="shared" si="463"/>
        <v>L</v>
      </c>
      <c r="U510" s="64" t="str">
        <f t="shared" si="464"/>
        <v>Y</v>
      </c>
      <c r="V510" s="64" t="str">
        <f t="shared" si="465"/>
        <v>2/5</v>
      </c>
      <c r="W510" s="64">
        <f t="shared" si="466"/>
        <v>2</v>
      </c>
      <c r="X510" s="82">
        <f t="shared" si="467"/>
        <v>8</v>
      </c>
      <c r="Y510" s="82">
        <f t="shared" si="468"/>
        <v>0</v>
      </c>
      <c r="Z510" s="83">
        <f t="shared" si="469"/>
        <v>-200</v>
      </c>
      <c r="AA510" s="64" t="str">
        <f t="shared" si="470"/>
        <v>Y</v>
      </c>
      <c r="AB510" s="81">
        <f t="shared" si="471"/>
        <v>8</v>
      </c>
      <c r="AC510" s="81">
        <f t="shared" si="472"/>
        <v>0</v>
      </c>
      <c r="AD510" s="85">
        <f t="shared" si="473"/>
        <v>-200</v>
      </c>
      <c r="AE510" s="64" t="str">
        <f t="shared" si="474"/>
        <v>Y</v>
      </c>
      <c r="AF510" s="87">
        <f t="shared" si="475"/>
        <v>54</v>
      </c>
      <c r="AG510" s="93" t="str">
        <f t="shared" si="476"/>
        <v>L</v>
      </c>
      <c r="AH510" s="64" t="str">
        <f t="shared" si="477"/>
        <v>2/5</v>
      </c>
      <c r="AI510" s="64">
        <f t="shared" si="478"/>
        <v>2</v>
      </c>
      <c r="AJ510" s="82">
        <f t="shared" si="479"/>
        <v>2</v>
      </c>
      <c r="AK510" s="82">
        <f t="shared" si="480"/>
        <v>0</v>
      </c>
      <c r="AL510" s="83">
        <f t="shared" si="481"/>
        <v>80</v>
      </c>
      <c r="AM510" s="64" t="str">
        <f t="shared" si="482"/>
        <v>N</v>
      </c>
      <c r="AN510" s="81">
        <f t="shared" si="483"/>
        <v>2</v>
      </c>
      <c r="AO510" s="81">
        <f t="shared" si="484"/>
        <v>0</v>
      </c>
      <c r="AP510" s="85">
        <f t="shared" si="485"/>
        <v>-204</v>
      </c>
      <c r="AQ510" s="64" t="str">
        <f t="shared" si="486"/>
        <v>N</v>
      </c>
      <c r="AR510" s="87">
        <f t="shared" si="487"/>
        <v>66</v>
      </c>
      <c r="AS510" s="93" t="str">
        <f t="shared" si="488"/>
        <v>L</v>
      </c>
      <c r="AT510" s="64" t="str">
        <f t="shared" si="489"/>
        <v>2/5</v>
      </c>
      <c r="AU510" s="64">
        <f t="shared" si="490"/>
        <v>2</v>
      </c>
      <c r="AV510" s="82">
        <f t="shared" si="491"/>
        <v>2</v>
      </c>
      <c r="AW510" s="82">
        <f t="shared" si="492"/>
        <v>0</v>
      </c>
      <c r="AX510" s="83">
        <f t="shared" si="493"/>
        <v>114</v>
      </c>
      <c r="AY510" s="64" t="str">
        <f t="shared" si="494"/>
        <v>N</v>
      </c>
      <c r="AZ510" s="81">
        <f t="shared" si="495"/>
        <v>2</v>
      </c>
      <c r="BA510" s="81">
        <f t="shared" si="496"/>
        <v>0</v>
      </c>
      <c r="BB510" s="85">
        <f t="shared" si="497"/>
        <v>64</v>
      </c>
      <c r="BC510" s="64" t="str">
        <f t="shared" si="498"/>
        <v>N</v>
      </c>
      <c r="BD510" s="87">
        <f t="shared" si="499"/>
        <v>66</v>
      </c>
    </row>
    <row r="511" spans="1:56" ht="15" thickBot="1">
      <c r="A511" s="199"/>
      <c r="B511" s="200"/>
      <c r="D511" s="283"/>
      <c r="F511" s="88"/>
      <c r="G511" s="88"/>
      <c r="H511" s="89"/>
      <c r="I511" s="89"/>
      <c r="J511" s="89"/>
      <c r="K511" s="90"/>
      <c r="L511" s="90"/>
      <c r="M511" s="91"/>
      <c r="N511" s="89"/>
      <c r="O511" s="90"/>
      <c r="P511" s="90"/>
      <c r="Q511" s="91"/>
      <c r="R511" s="89"/>
      <c r="S511" s="92"/>
      <c r="T511" s="88"/>
      <c r="U511" s="89"/>
      <c r="V511" s="89"/>
      <c r="W511" s="89"/>
      <c r="X511" s="90"/>
      <c r="Y511" s="90"/>
      <c r="Z511" s="91"/>
      <c r="AA511" s="89"/>
      <c r="AB511" s="90"/>
      <c r="AC511" s="90"/>
      <c r="AD511" s="91"/>
      <c r="AE511" s="89"/>
      <c r="AF511" s="92"/>
      <c r="AG511" s="88"/>
      <c r="AH511" s="89"/>
      <c r="AI511" s="89"/>
      <c r="AJ511" s="90"/>
      <c r="AK511" s="90"/>
      <c r="AL511" s="91"/>
      <c r="AM511" s="89"/>
      <c r="AN511" s="90"/>
      <c r="AO511" s="90"/>
      <c r="AP511" s="91"/>
      <c r="AQ511" s="89"/>
      <c r="AR511" s="92"/>
      <c r="AS511" s="88"/>
      <c r="AT511" s="89"/>
      <c r="AU511" s="89"/>
      <c r="AV511" s="90"/>
      <c r="AW511" s="90"/>
      <c r="AX511" s="91"/>
      <c r="AY511" s="89"/>
      <c r="AZ511" s="90"/>
      <c r="BA511" s="90"/>
      <c r="BB511" s="91"/>
      <c r="BC511" s="89"/>
      <c r="BD511" s="92"/>
    </row>
    <row r="512" spans="1:56">
      <c r="K512" s="106">
        <f>MAX(M11:M510)</f>
        <v>116</v>
      </c>
      <c r="L512" s="106">
        <f>MIN(M11:M510)</f>
        <v>-94</v>
      </c>
      <c r="O512" s="106">
        <f>MAX(Q11:Q510)</f>
        <v>56</v>
      </c>
      <c r="P512" s="106">
        <f>MIN(Q11:Q510)</f>
        <v>-118</v>
      </c>
      <c r="X512" s="106">
        <f>MAX(Z11:Z510)</f>
        <v>54</v>
      </c>
      <c r="Y512" s="106">
        <f>MIN(Z11:Z510)</f>
        <v>-232</v>
      </c>
      <c r="AB512" s="106">
        <f>MAX(AD11:AD510)</f>
        <v>54</v>
      </c>
      <c r="AC512" s="106">
        <f>MIN(AD11:AD510)</f>
        <v>-232</v>
      </c>
      <c r="AJ512" s="106">
        <f>MAX(AL11:AL510)</f>
        <v>96</v>
      </c>
      <c r="AK512" s="106">
        <f>MIN(AL11:AL510)</f>
        <v>-46</v>
      </c>
      <c r="AN512" s="106">
        <f>MAX(AP11:AP510)</f>
        <v>66</v>
      </c>
      <c r="AO512" s="106">
        <f>MIN(AP11:AP510)</f>
        <v>-302</v>
      </c>
      <c r="AV512" s="106">
        <f>MAX(AX11:AX510)</f>
        <v>116</v>
      </c>
      <c r="AW512" s="106">
        <f>MIN(AX11:AX510)</f>
        <v>-136</v>
      </c>
      <c r="AZ512" s="106">
        <f>MAX(BB11:BB510)</f>
        <v>66</v>
      </c>
      <c r="BA512" s="106">
        <f>MIN(BB11:BB510)</f>
        <v>-156</v>
      </c>
    </row>
  </sheetData>
  <mergeCells count="12">
    <mergeCell ref="AV9:AX9"/>
    <mergeCell ref="AZ9:BB9"/>
    <mergeCell ref="AS8:BD8"/>
    <mergeCell ref="AG8:AR8"/>
    <mergeCell ref="G8:S8"/>
    <mergeCell ref="T8:AF8"/>
    <mergeCell ref="K9:M9"/>
    <mergeCell ref="O9:Q9"/>
    <mergeCell ref="X9:Z9"/>
    <mergeCell ref="AB9:AD9"/>
    <mergeCell ref="AJ9:AL9"/>
    <mergeCell ref="AN9:AP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U513"/>
  <sheetViews>
    <sheetView topLeftCell="A403" workbookViewId="0">
      <selection activeCell="W19" sqref="W19"/>
    </sheetView>
  </sheetViews>
  <sheetFormatPr defaultRowHeight="14.25"/>
  <cols>
    <col min="1" max="1" width="8.625" style="4" customWidth="1"/>
    <col min="2" max="2" width="8.625" style="8" customWidth="1"/>
    <col min="3" max="3" width="4.875" style="78" customWidth="1"/>
    <col min="4" max="4" width="5.875" style="71" customWidth="1"/>
    <col min="5" max="9" width="5.125" style="76" customWidth="1"/>
    <col min="10" max="12" width="7.625" customWidth="1"/>
    <col min="13" max="14" width="5.625" style="78" customWidth="1"/>
    <col min="15" max="17" width="5.125" style="78" customWidth="1"/>
    <col min="18" max="20" width="7.625" style="71" customWidth="1"/>
  </cols>
  <sheetData>
    <row r="2" spans="1:21">
      <c r="C2" s="7" t="s">
        <v>42</v>
      </c>
    </row>
    <row r="3" spans="1:21">
      <c r="C3" s="7"/>
      <c r="E3" s="163"/>
      <c r="F3" s="163"/>
      <c r="G3" s="163"/>
      <c r="H3" s="163"/>
      <c r="I3" s="163"/>
      <c r="J3" s="71"/>
      <c r="K3" s="71"/>
      <c r="L3" s="71"/>
      <c r="M3" s="163"/>
      <c r="N3" s="163"/>
      <c r="O3" s="163"/>
      <c r="P3" s="163"/>
      <c r="Q3" s="163"/>
      <c r="U3" s="71"/>
    </row>
    <row r="4" spans="1:21">
      <c r="C4" s="7"/>
      <c r="E4" s="163"/>
      <c r="F4" s="163"/>
      <c r="G4" s="163"/>
      <c r="H4" s="163"/>
      <c r="I4" s="163"/>
      <c r="J4" s="71"/>
      <c r="K4" s="71"/>
      <c r="L4" s="71"/>
      <c r="M4" s="163"/>
      <c r="N4" s="163"/>
      <c r="O4" s="163"/>
      <c r="P4" s="163"/>
      <c r="Q4" s="163"/>
      <c r="U4" s="71"/>
    </row>
    <row r="5" spans="1:21">
      <c r="C5" s="7"/>
      <c r="E5" s="163"/>
      <c r="F5" s="163"/>
      <c r="G5" s="163"/>
      <c r="H5" s="163"/>
      <c r="I5" s="163"/>
      <c r="J5" s="71"/>
      <c r="K5" s="71"/>
      <c r="L5" s="71"/>
      <c r="M5" s="163"/>
      <c r="N5" s="163"/>
      <c r="O5" s="163"/>
      <c r="P5" s="163"/>
      <c r="Q5" s="163"/>
      <c r="U5" s="71"/>
    </row>
    <row r="6" spans="1:21">
      <c r="C6" s="7"/>
      <c r="E6" s="163"/>
      <c r="F6" s="163"/>
      <c r="G6" s="163"/>
      <c r="H6" s="163"/>
      <c r="I6" s="163"/>
      <c r="J6" s="71"/>
      <c r="K6" s="71"/>
      <c r="L6" s="71"/>
      <c r="M6" s="163"/>
      <c r="N6" s="163"/>
      <c r="O6" s="163"/>
      <c r="P6" s="163"/>
      <c r="Q6" s="163"/>
      <c r="U6" s="71"/>
    </row>
    <row r="7" spans="1:21">
      <c r="C7" s="7"/>
      <c r="E7" s="163"/>
      <c r="F7" s="163"/>
      <c r="G7" s="163"/>
      <c r="H7" s="163"/>
      <c r="I7" s="163"/>
      <c r="J7" s="71"/>
      <c r="K7" s="71"/>
      <c r="L7" s="71"/>
      <c r="M7" s="163"/>
      <c r="N7" s="163"/>
      <c r="O7" s="163"/>
      <c r="P7" s="163"/>
      <c r="Q7" s="163"/>
      <c r="U7" s="71"/>
    </row>
    <row r="8" spans="1:21" ht="15" thickBot="1">
      <c r="C8" s="7"/>
      <c r="E8" s="163"/>
      <c r="F8" s="163"/>
      <c r="G8" s="163"/>
      <c r="H8" s="163"/>
      <c r="I8" s="163"/>
      <c r="J8" s="71"/>
      <c r="K8" s="71"/>
      <c r="L8" s="71"/>
      <c r="M8" s="163"/>
      <c r="N8" s="163"/>
      <c r="O8" s="163"/>
      <c r="P8" s="163"/>
      <c r="Q8" s="163"/>
      <c r="U8" s="71"/>
    </row>
    <row r="9" spans="1:21">
      <c r="E9" s="669" t="s">
        <v>182</v>
      </c>
      <c r="F9" s="670"/>
      <c r="G9" s="670"/>
      <c r="H9" s="670"/>
      <c r="I9" s="670"/>
      <c r="J9" s="670"/>
      <c r="K9" s="670"/>
      <c r="L9" s="670"/>
      <c r="M9" s="669" t="s">
        <v>183</v>
      </c>
      <c r="N9" s="670"/>
      <c r="O9" s="670"/>
      <c r="P9" s="670"/>
      <c r="Q9" s="670"/>
      <c r="R9" s="670"/>
      <c r="S9" s="670"/>
      <c r="T9" s="671"/>
      <c r="U9" s="71"/>
    </row>
    <row r="10" spans="1:21" ht="15" thickBot="1">
      <c r="A10" s="195" t="s">
        <v>0</v>
      </c>
      <c r="B10" s="196" t="s">
        <v>1</v>
      </c>
      <c r="C10" s="78" t="s">
        <v>40</v>
      </c>
      <c r="E10" s="88" t="s">
        <v>9</v>
      </c>
      <c r="F10" s="89" t="s">
        <v>31</v>
      </c>
      <c r="G10" s="89" t="s">
        <v>10</v>
      </c>
      <c r="H10" s="89" t="s">
        <v>38</v>
      </c>
      <c r="I10" s="89" t="s">
        <v>3</v>
      </c>
      <c r="J10" s="284" t="s">
        <v>24</v>
      </c>
      <c r="K10" s="284" t="s">
        <v>39</v>
      </c>
      <c r="L10" s="284" t="s">
        <v>4</v>
      </c>
      <c r="M10" s="88" t="s">
        <v>9</v>
      </c>
      <c r="N10" s="89" t="s">
        <v>31</v>
      </c>
      <c r="O10" s="89" t="s">
        <v>10</v>
      </c>
      <c r="P10" s="89" t="s">
        <v>38</v>
      </c>
      <c r="Q10" s="89" t="s">
        <v>3</v>
      </c>
      <c r="R10" s="284" t="s">
        <v>24</v>
      </c>
      <c r="S10" s="284" t="s">
        <v>39</v>
      </c>
      <c r="T10" s="285" t="s">
        <v>4</v>
      </c>
    </row>
    <row r="11" spans="1:21">
      <c r="A11" s="201">
        <v>1</v>
      </c>
      <c r="B11" s="202">
        <f>Data!B11</f>
        <v>4</v>
      </c>
      <c r="C11" s="78">
        <f>IF($B11=0,0,IF(MOD($B11,3)=0,QUOTIENT($B11,3),QUOTIENT($B11,3)+1))</f>
        <v>2</v>
      </c>
      <c r="E11" s="86"/>
      <c r="F11" s="64" t="str">
        <f t="shared" ref="F11:F19" si="0">IF(AND(OR(B11=12,B11=13,B11=21,B11=23,B11=31,B11=32),F10=" ",E11=" "),"T"," ")</f>
        <v xml:space="preserve"> </v>
      </c>
      <c r="G11" s="64"/>
      <c r="H11" s="64"/>
      <c r="I11" s="64">
        <v>1</v>
      </c>
      <c r="J11" s="18"/>
      <c r="K11" s="18"/>
      <c r="L11" s="18"/>
      <c r="M11" s="86"/>
      <c r="N11" s="64" t="str">
        <f t="shared" ref="N11:N74" si="1">IF(AND(OR(B11=12,B11=13,B11=21,B11=23,B11=31,B11=32),N10=" ",M11=" "),"T"," ")</f>
        <v xml:space="preserve"> </v>
      </c>
      <c r="O11" s="64"/>
      <c r="P11" s="64"/>
      <c r="Q11" s="64">
        <v>1</v>
      </c>
      <c r="R11" s="18"/>
      <c r="S11" s="18"/>
      <c r="T11" s="19"/>
    </row>
    <row r="12" spans="1:21">
      <c r="A12" s="197">
        <f>A11+1</f>
        <v>2</v>
      </c>
      <c r="B12" s="198">
        <f>Data!B12</f>
        <v>7</v>
      </c>
      <c r="C12" s="78">
        <f t="shared" ref="C12:C75" si="2">IF($B12=0,0,IF(MOD($B12,3)=0,QUOTIENT($B12,3),QUOTIENT($B12,3)+1))</f>
        <v>3</v>
      </c>
      <c r="E12" s="86" t="str">
        <f t="shared" ref="E12:E21" si="3">IF(G11&lt;&gt;"B"," ",IF(OR(B11=12,B11=13,B11=21,B11=23,B11=31,B11=32),"W","L"))</f>
        <v xml:space="preserve"> </v>
      </c>
      <c r="F12" s="64" t="str">
        <f t="shared" si="0"/>
        <v xml:space="preserve"> </v>
      </c>
      <c r="G12" s="64" t="str">
        <f>IF(F11="T","B"," ")</f>
        <v xml:space="preserve"> </v>
      </c>
      <c r="H12" s="64"/>
      <c r="I12" s="64">
        <f>IF(AND(E12="L",H11=6,I11=2),1,IF(AND(E12="L",H11=6,I11=1),I11+1,IF(OR(E12="W",AND(I11=3,E12="L")),1,I11)))</f>
        <v>1</v>
      </c>
      <c r="J12" s="18"/>
      <c r="K12" s="18">
        <f t="shared" ref="K12:K61" si="4">IF(E12="W",J11*6,0)</f>
        <v>0</v>
      </c>
      <c r="L12" s="18">
        <f t="shared" ref="L12:L60" si="5">IF(AND(J12=" ",K12=0),L11,IF(K12&lt;&gt;0, L11+K12,VALUE(L11)-VALUE(J12)+VALUE(K12)))</f>
        <v>0</v>
      </c>
      <c r="M12" s="86" t="str">
        <f>IF(O11&lt;&gt;"B"," ",IF(OR(C12=4,C12=5,C12=7,C12=8,C12=11),"W","L"))</f>
        <v xml:space="preserve"> </v>
      </c>
      <c r="N12" s="64" t="str">
        <f t="shared" si="1"/>
        <v xml:space="preserve"> </v>
      </c>
      <c r="O12" s="64" t="str">
        <f>IF(N11="T","B"," ")</f>
        <v xml:space="preserve"> </v>
      </c>
      <c r="P12" s="64"/>
      <c r="Q12" s="64">
        <f t="shared" ref="Q12:Q14" si="6">IF(AND(M12="L",P11=6,Q11&lt;3),Q11+1,IF(OR(M12="W",AND(Q11=3,M12="L")),1,Q11))</f>
        <v>1</v>
      </c>
      <c r="R12" s="18" t="str">
        <f>IF(O12&lt;&gt;"B"," ",IF(OR(P12=1,P12=2),5,IF(P12=3,10,IF(P12=4,20,IF(P12=5,30,IF(P12=6,55," "))))))</f>
        <v xml:space="preserve"> </v>
      </c>
      <c r="S12" s="18">
        <f t="shared" ref="S12:S13" si="7">IF(M12="W",R11*6,0)</f>
        <v>0</v>
      </c>
      <c r="T12" s="19">
        <f t="shared" ref="T12:T14" si="8">IF(AND(R12=" ",S12=0),T11,IF(S12&lt;&gt;0, T11+S12,VALUE(T11)-VALUE(R12)+VALUE(S12)))</f>
        <v>0</v>
      </c>
    </row>
    <row r="13" spans="1:21">
      <c r="A13" s="197">
        <f t="shared" ref="A13:A76" si="9">A12+1</f>
        <v>3</v>
      </c>
      <c r="B13" s="198">
        <f>Data!B13</f>
        <v>3</v>
      </c>
      <c r="C13" s="78">
        <f t="shared" si="2"/>
        <v>1</v>
      </c>
      <c r="E13" s="86" t="str">
        <f t="shared" si="3"/>
        <v xml:space="preserve"> </v>
      </c>
      <c r="F13" s="64" t="str">
        <f t="shared" si="0"/>
        <v xml:space="preserve"> </v>
      </c>
      <c r="G13" s="64" t="str">
        <f t="shared" ref="G13:G19" si="10">IF(AND(F12="T",E13=" "),"B",IF(AND(E13="L",H12&lt;6),"B",IF(E13="W"," "," ")))</f>
        <v xml:space="preserve"> </v>
      </c>
      <c r="H13" s="64" t="str">
        <f>IF(AND(H12=" ",G13=" ")," ",IF(AND(H12=" ",G13="B"),1,IF(AND(G13="B",H12&lt;=6),H12+1," ")))</f>
        <v xml:space="preserve"> </v>
      </c>
      <c r="I13" s="64">
        <f t="shared" ref="I13:I76" si="11">IF(AND(E13="L",H12=6,I12=2),1,IF(AND(E13="L",H12=6,I12=1),I12+1,IF(OR(E13="W",AND(I12=3,E13="L")),1,I12)))</f>
        <v>1</v>
      </c>
      <c r="J13" s="18" t="str">
        <f>IF(G13="B",I13*6," ")</f>
        <v xml:space="preserve"> </v>
      </c>
      <c r="K13" s="18">
        <f t="shared" si="4"/>
        <v>0</v>
      </c>
      <c r="L13" s="18">
        <f t="shared" si="5"/>
        <v>0</v>
      </c>
      <c r="M13" s="86" t="str">
        <f t="shared" ref="M13:M76" si="12">IF(O12&lt;&gt;"B"," ",IF(OR(C12=4,C12=5,C12=7,C12=8,C12=11),"W","L"))</f>
        <v xml:space="preserve"> </v>
      </c>
      <c r="N13" s="64" t="str">
        <f t="shared" si="1"/>
        <v xml:space="preserve"> </v>
      </c>
      <c r="O13" s="64" t="str">
        <f t="shared" ref="O13:O14" si="13">IF(AND(N12="T",M13=" "),"B",IF(AND(M13="L",P12&lt;6),"B",IF(M13="W"," "," ")))</f>
        <v xml:space="preserve"> </v>
      </c>
      <c r="P13" s="64" t="str">
        <f>IF(AND(P12=" ",O13=" ")," ",IF(AND(P12=" ",O13="B"),1,IF(AND(O13="B",P12&lt;=6),P12+1," ")))</f>
        <v xml:space="preserve"> </v>
      </c>
      <c r="Q13" s="64">
        <f t="shared" si="6"/>
        <v>1</v>
      </c>
      <c r="R13" s="18" t="str">
        <f t="shared" ref="R13:R76" si="14">IF(O13&lt;&gt;"B"," ",IF(OR(P13=1,P13=2),5,IF(P13=3,10,IF(P13=4,20,IF(P13=5,30,IF(P13=6,55," "))))))</f>
        <v xml:space="preserve"> </v>
      </c>
      <c r="S13" s="18">
        <f t="shared" si="7"/>
        <v>0</v>
      </c>
      <c r="T13" s="19">
        <f t="shared" si="8"/>
        <v>0</v>
      </c>
    </row>
    <row r="14" spans="1:21">
      <c r="A14" s="197">
        <f t="shared" si="9"/>
        <v>4</v>
      </c>
      <c r="B14" s="198">
        <f>Data!B14</f>
        <v>24</v>
      </c>
      <c r="C14" s="78">
        <f t="shared" si="2"/>
        <v>8</v>
      </c>
      <c r="E14" s="86" t="str">
        <f t="shared" si="3"/>
        <v xml:space="preserve"> </v>
      </c>
      <c r="F14" s="64" t="str">
        <f t="shared" ref="F14" si="15">IF(AND(OR(B14=12,B14=13,B14=21,B14=23,B14=31,B14=32),F13=" ",E14=" "),"T"," ")</f>
        <v xml:space="preserve"> </v>
      </c>
      <c r="G14" s="64" t="str">
        <f t="shared" ref="G14" si="16">IF(AND(F13="T",E14=" "),"B",IF(AND(E14="L",H13&lt;6),"B",IF(E14="W"," "," ")))</f>
        <v xml:space="preserve"> </v>
      </c>
      <c r="H14" s="64" t="str">
        <f>IF(AND(H13=" ",G14=" ")," ",IF(AND(H13=" ",G14="B"),1,IF(AND(G14="B",H13&lt;=6),H13+1," ")))</f>
        <v xml:space="preserve"> </v>
      </c>
      <c r="I14" s="64">
        <f t="shared" si="11"/>
        <v>1</v>
      </c>
      <c r="J14" s="18" t="str">
        <f>IF(G14="B",I14*6," ")</f>
        <v xml:space="preserve"> </v>
      </c>
      <c r="K14" s="18">
        <f t="shared" si="4"/>
        <v>0</v>
      </c>
      <c r="L14" s="18">
        <f t="shared" si="5"/>
        <v>0</v>
      </c>
      <c r="M14" s="86" t="str">
        <f t="shared" si="12"/>
        <v xml:space="preserve"> </v>
      </c>
      <c r="N14" s="64" t="str">
        <f t="shared" si="1"/>
        <v xml:space="preserve"> </v>
      </c>
      <c r="O14" s="64" t="str">
        <f t="shared" si="13"/>
        <v xml:space="preserve"> </v>
      </c>
      <c r="P14" s="64" t="str">
        <f>IF(AND(P13=" ",O14=" ")," ",IF(AND(P13=" ",O14="B"),1,IF(AND(O14="B",P13&lt;=6),P13+1," ")))</f>
        <v xml:space="preserve"> </v>
      </c>
      <c r="Q14" s="64">
        <f t="shared" si="6"/>
        <v>1</v>
      </c>
      <c r="R14" s="18" t="str">
        <f t="shared" si="14"/>
        <v xml:space="preserve"> </v>
      </c>
      <c r="S14" s="18">
        <f>IF(M14="W",R13*2.4,0)</f>
        <v>0</v>
      </c>
      <c r="T14" s="19">
        <f t="shared" si="8"/>
        <v>0</v>
      </c>
    </row>
    <row r="15" spans="1:21">
      <c r="A15" s="197">
        <f t="shared" si="9"/>
        <v>5</v>
      </c>
      <c r="B15" s="198">
        <f>Data!B15</f>
        <v>10</v>
      </c>
      <c r="C15" s="78">
        <f t="shared" si="2"/>
        <v>4</v>
      </c>
      <c r="E15" s="86" t="str">
        <f t="shared" si="3"/>
        <v xml:space="preserve"> </v>
      </c>
      <c r="F15" s="64" t="str">
        <f t="shared" si="0"/>
        <v xml:space="preserve"> </v>
      </c>
      <c r="G15" s="64" t="str">
        <f t="shared" si="10"/>
        <v xml:space="preserve"> </v>
      </c>
      <c r="H15" s="64" t="str">
        <f t="shared" ref="H15:H19" si="17">IF(AND(H14=" ",G15=" ")," ",IF(AND(H14=" ",G15="B"),1,IF(AND(G15="B",H14&lt;=6),H14+1," ")))</f>
        <v xml:space="preserve"> </v>
      </c>
      <c r="I15" s="64">
        <f t="shared" si="11"/>
        <v>1</v>
      </c>
      <c r="J15" s="18" t="str">
        <f t="shared" ref="J15:J43" si="18">IF(G15="B",I15*6," ")</f>
        <v xml:space="preserve"> </v>
      </c>
      <c r="K15" s="18">
        <f t="shared" si="4"/>
        <v>0</v>
      </c>
      <c r="L15" s="18">
        <f t="shared" si="5"/>
        <v>0</v>
      </c>
      <c r="M15" s="86" t="str">
        <f t="shared" si="12"/>
        <v xml:space="preserve"> </v>
      </c>
      <c r="N15" s="64" t="str">
        <f t="shared" si="1"/>
        <v xml:space="preserve"> </v>
      </c>
      <c r="O15" s="64" t="str">
        <f t="shared" ref="O15:O78" si="19">IF(AND(N14="T",M15=" "),"B",IF(AND(M15="L",P14&lt;6),"B",IF(M15="W"," "," ")))</f>
        <v xml:space="preserve"> </v>
      </c>
      <c r="P15" s="64" t="str">
        <f t="shared" ref="P15:P78" si="20">IF(AND(P14=" ",O15=" ")," ",IF(AND(P14=" ",O15="B"),1,IF(AND(O15="B",P14&lt;=6),P14+1," ")))</f>
        <v xml:space="preserve"> </v>
      </c>
      <c r="Q15" s="64">
        <f t="shared" ref="Q15:Q78" si="21">IF(AND(M15="L",P14=6,Q14&lt;3),Q14+1,IF(OR(M15="W",AND(Q14=3,M15="L")),1,Q14))</f>
        <v>1</v>
      </c>
      <c r="R15" s="18" t="str">
        <f t="shared" si="14"/>
        <v xml:space="preserve"> </v>
      </c>
      <c r="S15" s="18">
        <f t="shared" ref="S15:S78" si="22">IF(M15="W",R14*2.4,0)</f>
        <v>0</v>
      </c>
      <c r="T15" s="19">
        <f t="shared" ref="T15:T78" si="23">IF(AND(R15=" ",S15=0),T14,IF(S15&lt;&gt;0, T14+S15,VALUE(T14)-VALUE(R15)+VALUE(S15)))</f>
        <v>0</v>
      </c>
    </row>
    <row r="16" spans="1:21">
      <c r="A16" s="197">
        <f t="shared" si="9"/>
        <v>6</v>
      </c>
      <c r="B16" s="198">
        <f>Data!B16</f>
        <v>34</v>
      </c>
      <c r="C16" s="78">
        <f t="shared" si="2"/>
        <v>12</v>
      </c>
      <c r="E16" s="86" t="str">
        <f t="shared" si="3"/>
        <v xml:space="preserve"> </v>
      </c>
      <c r="F16" s="64" t="str">
        <f t="shared" si="0"/>
        <v xml:space="preserve"> </v>
      </c>
      <c r="G16" s="64" t="str">
        <f t="shared" si="10"/>
        <v xml:space="preserve"> </v>
      </c>
      <c r="H16" s="64" t="str">
        <f t="shared" si="17"/>
        <v xml:space="preserve"> </v>
      </c>
      <c r="I16" s="64">
        <f t="shared" si="11"/>
        <v>1</v>
      </c>
      <c r="J16" s="18" t="str">
        <f t="shared" si="18"/>
        <v xml:space="preserve"> </v>
      </c>
      <c r="K16" s="18">
        <f t="shared" si="4"/>
        <v>0</v>
      </c>
      <c r="L16" s="18">
        <f t="shared" si="5"/>
        <v>0</v>
      </c>
      <c r="M16" s="86" t="str">
        <f t="shared" si="12"/>
        <v xml:space="preserve"> </v>
      </c>
      <c r="N16" s="64" t="str">
        <f t="shared" si="1"/>
        <v xml:space="preserve"> </v>
      </c>
      <c r="O16" s="64" t="str">
        <f t="shared" si="19"/>
        <v xml:space="preserve"> </v>
      </c>
      <c r="P16" s="64" t="str">
        <f t="shared" si="20"/>
        <v xml:space="preserve"> </v>
      </c>
      <c r="Q16" s="64">
        <f t="shared" si="21"/>
        <v>1</v>
      </c>
      <c r="R16" s="18" t="str">
        <f t="shared" si="14"/>
        <v xml:space="preserve"> </v>
      </c>
      <c r="S16" s="18">
        <f t="shared" si="22"/>
        <v>0</v>
      </c>
      <c r="T16" s="19">
        <f t="shared" si="23"/>
        <v>0</v>
      </c>
    </row>
    <row r="17" spans="1:20">
      <c r="A17" s="197">
        <f t="shared" si="9"/>
        <v>7</v>
      </c>
      <c r="B17" s="198">
        <f>Data!B17</f>
        <v>0</v>
      </c>
      <c r="C17" s="78">
        <f t="shared" si="2"/>
        <v>0</v>
      </c>
      <c r="E17" s="86" t="str">
        <f t="shared" si="3"/>
        <v xml:space="preserve"> </v>
      </c>
      <c r="F17" s="64" t="str">
        <f t="shared" si="0"/>
        <v xml:space="preserve"> </v>
      </c>
      <c r="G17" s="64" t="str">
        <f t="shared" si="10"/>
        <v xml:space="preserve"> </v>
      </c>
      <c r="H17" s="64" t="str">
        <f t="shared" si="17"/>
        <v xml:space="preserve"> </v>
      </c>
      <c r="I17" s="64">
        <f t="shared" si="11"/>
        <v>1</v>
      </c>
      <c r="J17" s="18" t="str">
        <f t="shared" si="18"/>
        <v xml:space="preserve"> </v>
      </c>
      <c r="K17" s="18">
        <f t="shared" si="4"/>
        <v>0</v>
      </c>
      <c r="L17" s="18">
        <f t="shared" si="5"/>
        <v>0</v>
      </c>
      <c r="M17" s="86" t="str">
        <f t="shared" si="12"/>
        <v xml:space="preserve"> </v>
      </c>
      <c r="N17" s="64" t="str">
        <f t="shared" si="1"/>
        <v xml:space="preserve"> </v>
      </c>
      <c r="O17" s="64" t="str">
        <f t="shared" si="19"/>
        <v xml:space="preserve"> </v>
      </c>
      <c r="P17" s="64" t="str">
        <f t="shared" si="20"/>
        <v xml:space="preserve"> </v>
      </c>
      <c r="Q17" s="64">
        <f t="shared" si="21"/>
        <v>1</v>
      </c>
      <c r="R17" s="18" t="str">
        <f t="shared" si="14"/>
        <v xml:space="preserve"> </v>
      </c>
      <c r="S17" s="18">
        <f t="shared" si="22"/>
        <v>0</v>
      </c>
      <c r="T17" s="19">
        <f t="shared" si="23"/>
        <v>0</v>
      </c>
    </row>
    <row r="18" spans="1:20">
      <c r="A18" s="197">
        <f t="shared" si="9"/>
        <v>8</v>
      </c>
      <c r="B18" s="198">
        <f>Data!B18</f>
        <v>8</v>
      </c>
      <c r="C18" s="78">
        <f t="shared" si="2"/>
        <v>3</v>
      </c>
      <c r="E18" s="86" t="str">
        <f t="shared" si="3"/>
        <v xml:space="preserve"> </v>
      </c>
      <c r="F18" s="64" t="str">
        <f t="shared" si="0"/>
        <v xml:space="preserve"> </v>
      </c>
      <c r="G18" s="64" t="str">
        <f t="shared" si="10"/>
        <v xml:space="preserve"> </v>
      </c>
      <c r="H18" s="64" t="str">
        <f t="shared" si="17"/>
        <v xml:space="preserve"> </v>
      </c>
      <c r="I18" s="64">
        <f t="shared" si="11"/>
        <v>1</v>
      </c>
      <c r="J18" s="18" t="str">
        <f t="shared" si="18"/>
        <v xml:space="preserve"> </v>
      </c>
      <c r="K18" s="18">
        <f t="shared" si="4"/>
        <v>0</v>
      </c>
      <c r="L18" s="18">
        <f t="shared" si="5"/>
        <v>0</v>
      </c>
      <c r="M18" s="86" t="str">
        <f t="shared" si="12"/>
        <v xml:space="preserve"> </v>
      </c>
      <c r="N18" s="64" t="str">
        <f t="shared" si="1"/>
        <v xml:space="preserve"> </v>
      </c>
      <c r="O18" s="64" t="str">
        <f t="shared" si="19"/>
        <v xml:space="preserve"> </v>
      </c>
      <c r="P18" s="64" t="str">
        <f t="shared" si="20"/>
        <v xml:space="preserve"> </v>
      </c>
      <c r="Q18" s="64">
        <f t="shared" si="21"/>
        <v>1</v>
      </c>
      <c r="R18" s="18" t="str">
        <f t="shared" si="14"/>
        <v xml:space="preserve"> </v>
      </c>
      <c r="S18" s="18">
        <f t="shared" si="22"/>
        <v>0</v>
      </c>
      <c r="T18" s="19">
        <f t="shared" si="23"/>
        <v>0</v>
      </c>
    </row>
    <row r="19" spans="1:20">
      <c r="A19" s="197">
        <f t="shared" si="9"/>
        <v>9</v>
      </c>
      <c r="B19" s="198">
        <f>Data!B19</f>
        <v>17</v>
      </c>
      <c r="C19" s="78">
        <f t="shared" si="2"/>
        <v>6</v>
      </c>
      <c r="E19" s="86" t="str">
        <f t="shared" si="3"/>
        <v xml:space="preserve"> </v>
      </c>
      <c r="F19" s="64" t="str">
        <f t="shared" si="0"/>
        <v xml:space="preserve"> </v>
      </c>
      <c r="G19" s="64" t="str">
        <f t="shared" si="10"/>
        <v xml:space="preserve"> </v>
      </c>
      <c r="H19" s="64" t="str">
        <f t="shared" si="17"/>
        <v xml:space="preserve"> </v>
      </c>
      <c r="I19" s="64">
        <f t="shared" si="11"/>
        <v>1</v>
      </c>
      <c r="J19" s="18" t="str">
        <f t="shared" si="18"/>
        <v xml:space="preserve"> </v>
      </c>
      <c r="K19" s="18">
        <f t="shared" si="4"/>
        <v>0</v>
      </c>
      <c r="L19" s="18">
        <f t="shared" si="5"/>
        <v>0</v>
      </c>
      <c r="M19" s="86" t="str">
        <f t="shared" si="12"/>
        <v xml:space="preserve"> </v>
      </c>
      <c r="N19" s="64" t="str">
        <f t="shared" si="1"/>
        <v xml:space="preserve"> </v>
      </c>
      <c r="O19" s="64" t="str">
        <f t="shared" si="19"/>
        <v xml:space="preserve"> </v>
      </c>
      <c r="P19" s="64" t="str">
        <f t="shared" si="20"/>
        <v xml:space="preserve"> </v>
      </c>
      <c r="Q19" s="64">
        <f t="shared" si="21"/>
        <v>1</v>
      </c>
      <c r="R19" s="18" t="str">
        <f t="shared" si="14"/>
        <v xml:space="preserve"> </v>
      </c>
      <c r="S19" s="18">
        <f t="shared" si="22"/>
        <v>0</v>
      </c>
      <c r="T19" s="19">
        <f t="shared" si="23"/>
        <v>0</v>
      </c>
    </row>
    <row r="20" spans="1:20">
      <c r="A20" s="197">
        <f t="shared" si="9"/>
        <v>10</v>
      </c>
      <c r="B20" s="198">
        <f>Data!B20</f>
        <v>9</v>
      </c>
      <c r="C20" s="78">
        <f t="shared" si="2"/>
        <v>3</v>
      </c>
      <c r="E20" s="86" t="str">
        <f t="shared" si="3"/>
        <v xml:space="preserve"> </v>
      </c>
      <c r="F20" s="64" t="str">
        <f t="shared" ref="F20:F43" si="24">IF(AND(OR(B20=12,B20=13,B20=21,B20=23,B20=31,B20=32),F19=" ",E20=" "),"T"," ")</f>
        <v xml:space="preserve"> </v>
      </c>
      <c r="G20" s="64" t="str">
        <f t="shared" ref="G20:G43" si="25">IF(AND(F19="T",E20=" "),"B",IF(AND(E20="L",H19&lt;6),"B",IF(E20="W"," "," ")))</f>
        <v xml:space="preserve"> </v>
      </c>
      <c r="H20" s="64" t="str">
        <f t="shared" ref="H20:H43" si="26">IF(AND(H19=" ",G20=" ")," ",IF(AND(H19=" ",G20="B"),1,IF(AND(G20="B",H19&lt;=6),H19+1," ")))</f>
        <v xml:space="preserve"> </v>
      </c>
      <c r="I20" s="64">
        <f t="shared" si="11"/>
        <v>1</v>
      </c>
      <c r="J20" s="18" t="str">
        <f t="shared" si="18"/>
        <v xml:space="preserve"> </v>
      </c>
      <c r="K20" s="18">
        <f t="shared" si="4"/>
        <v>0</v>
      </c>
      <c r="L20" s="18">
        <f t="shared" si="5"/>
        <v>0</v>
      </c>
      <c r="M20" s="86" t="str">
        <f t="shared" si="12"/>
        <v xml:space="preserve"> </v>
      </c>
      <c r="N20" s="64" t="str">
        <f t="shared" si="1"/>
        <v xml:space="preserve"> </v>
      </c>
      <c r="O20" s="64" t="str">
        <f t="shared" si="19"/>
        <v xml:space="preserve"> </v>
      </c>
      <c r="P20" s="64" t="str">
        <f t="shared" si="20"/>
        <v xml:space="preserve"> </v>
      </c>
      <c r="Q20" s="64">
        <f t="shared" si="21"/>
        <v>1</v>
      </c>
      <c r="R20" s="18" t="str">
        <f t="shared" si="14"/>
        <v xml:space="preserve"> </v>
      </c>
      <c r="S20" s="18">
        <f t="shared" si="22"/>
        <v>0</v>
      </c>
      <c r="T20" s="19">
        <f t="shared" si="23"/>
        <v>0</v>
      </c>
    </row>
    <row r="21" spans="1:20">
      <c r="A21" s="197">
        <f t="shared" si="9"/>
        <v>11</v>
      </c>
      <c r="B21" s="198">
        <f>Data!B21</f>
        <v>21</v>
      </c>
      <c r="C21" s="78">
        <f t="shared" si="2"/>
        <v>7</v>
      </c>
      <c r="E21" s="86" t="str">
        <f t="shared" si="3"/>
        <v xml:space="preserve"> </v>
      </c>
      <c r="F21" s="64" t="str">
        <f t="shared" si="24"/>
        <v>T</v>
      </c>
      <c r="G21" s="64" t="str">
        <f t="shared" si="25"/>
        <v xml:space="preserve"> </v>
      </c>
      <c r="H21" s="64" t="str">
        <f t="shared" si="26"/>
        <v xml:space="preserve"> </v>
      </c>
      <c r="I21" s="64">
        <f t="shared" si="11"/>
        <v>1</v>
      </c>
      <c r="J21" s="18" t="str">
        <f t="shared" si="18"/>
        <v xml:space="preserve"> </v>
      </c>
      <c r="K21" s="18">
        <f t="shared" si="4"/>
        <v>0</v>
      </c>
      <c r="L21" s="18">
        <f t="shared" si="5"/>
        <v>0</v>
      </c>
      <c r="M21" s="86" t="str">
        <f t="shared" si="12"/>
        <v xml:space="preserve"> </v>
      </c>
      <c r="N21" s="64" t="str">
        <f t="shared" si="1"/>
        <v>T</v>
      </c>
      <c r="O21" s="64" t="str">
        <f t="shared" si="19"/>
        <v xml:space="preserve"> </v>
      </c>
      <c r="P21" s="64" t="str">
        <f t="shared" si="20"/>
        <v xml:space="preserve"> </v>
      </c>
      <c r="Q21" s="64">
        <f t="shared" si="21"/>
        <v>1</v>
      </c>
      <c r="R21" s="18" t="str">
        <f t="shared" si="14"/>
        <v xml:space="preserve"> </v>
      </c>
      <c r="S21" s="18">
        <f t="shared" si="22"/>
        <v>0</v>
      </c>
      <c r="T21" s="19">
        <f t="shared" si="23"/>
        <v>0</v>
      </c>
    </row>
    <row r="22" spans="1:20">
      <c r="A22" s="197">
        <f t="shared" si="9"/>
        <v>12</v>
      </c>
      <c r="B22" s="198">
        <f>Data!B22</f>
        <v>32</v>
      </c>
      <c r="C22" s="78">
        <f t="shared" si="2"/>
        <v>11</v>
      </c>
      <c r="E22" s="86" t="str">
        <f>IF(G21&lt;&gt;"B"," ",IF(OR(B21=12,B21=13,B21=21,B21=23,B21=31,B21=32),"W","L"))</f>
        <v xml:space="preserve"> </v>
      </c>
      <c r="F22" s="64" t="str">
        <f t="shared" si="24"/>
        <v xml:space="preserve"> </v>
      </c>
      <c r="G22" s="64" t="str">
        <f t="shared" si="25"/>
        <v>B</v>
      </c>
      <c r="H22" s="64">
        <f t="shared" si="26"/>
        <v>1</v>
      </c>
      <c r="I22" s="64">
        <f t="shared" si="11"/>
        <v>1</v>
      </c>
      <c r="J22" s="18">
        <f t="shared" si="18"/>
        <v>6</v>
      </c>
      <c r="K22" s="18">
        <f t="shared" si="4"/>
        <v>0</v>
      </c>
      <c r="L22" s="18">
        <f t="shared" si="5"/>
        <v>-6</v>
      </c>
      <c r="M22" s="86" t="str">
        <f t="shared" si="12"/>
        <v xml:space="preserve"> </v>
      </c>
      <c r="N22" s="64" t="str">
        <f t="shared" si="1"/>
        <v xml:space="preserve"> </v>
      </c>
      <c r="O22" s="64" t="str">
        <f t="shared" si="19"/>
        <v>B</v>
      </c>
      <c r="P22" s="64">
        <f t="shared" si="20"/>
        <v>1</v>
      </c>
      <c r="Q22" s="64">
        <f t="shared" si="21"/>
        <v>1</v>
      </c>
      <c r="R22" s="18">
        <f t="shared" si="14"/>
        <v>5</v>
      </c>
      <c r="S22" s="18">
        <f t="shared" si="22"/>
        <v>0</v>
      </c>
      <c r="T22" s="19">
        <f t="shared" si="23"/>
        <v>-5</v>
      </c>
    </row>
    <row r="23" spans="1:20">
      <c r="A23" s="197">
        <f t="shared" si="9"/>
        <v>13</v>
      </c>
      <c r="B23" s="198">
        <f>Data!B23</f>
        <v>19</v>
      </c>
      <c r="C23" s="78">
        <f t="shared" si="2"/>
        <v>7</v>
      </c>
      <c r="E23" s="86" t="str">
        <f t="shared" ref="E23:E86" si="27">IF(G22&lt;&gt;"B"," ",IF(OR(B22=12,B22=13,B22=21,B22=23,B22=31,B22=32),"W","L"))</f>
        <v>W</v>
      </c>
      <c r="F23" s="64" t="str">
        <f t="shared" si="24"/>
        <v xml:space="preserve"> </v>
      </c>
      <c r="G23" s="64" t="str">
        <f t="shared" si="25"/>
        <v xml:space="preserve"> </v>
      </c>
      <c r="H23" s="64" t="str">
        <f t="shared" si="26"/>
        <v xml:space="preserve"> </v>
      </c>
      <c r="I23" s="64">
        <f t="shared" si="11"/>
        <v>1</v>
      </c>
      <c r="J23" s="18" t="str">
        <f t="shared" si="18"/>
        <v xml:space="preserve"> </v>
      </c>
      <c r="K23" s="18">
        <f t="shared" si="4"/>
        <v>36</v>
      </c>
      <c r="L23" s="18">
        <f t="shared" si="5"/>
        <v>30</v>
      </c>
      <c r="M23" s="86" t="str">
        <f t="shared" si="12"/>
        <v>W</v>
      </c>
      <c r="N23" s="64" t="str">
        <f t="shared" si="1"/>
        <v xml:space="preserve"> </v>
      </c>
      <c r="O23" s="64" t="str">
        <f t="shared" si="19"/>
        <v xml:space="preserve"> </v>
      </c>
      <c r="P23" s="64" t="str">
        <f t="shared" si="20"/>
        <v xml:space="preserve"> </v>
      </c>
      <c r="Q23" s="64">
        <f t="shared" si="21"/>
        <v>1</v>
      </c>
      <c r="R23" s="18" t="str">
        <f t="shared" si="14"/>
        <v xml:space="preserve"> </v>
      </c>
      <c r="S23" s="18">
        <f t="shared" si="22"/>
        <v>12</v>
      </c>
      <c r="T23" s="19">
        <f t="shared" si="23"/>
        <v>7</v>
      </c>
    </row>
    <row r="24" spans="1:20">
      <c r="A24" s="197">
        <f t="shared" si="9"/>
        <v>14</v>
      </c>
      <c r="B24" s="198">
        <f>Data!B24</f>
        <v>22</v>
      </c>
      <c r="C24" s="78">
        <f t="shared" si="2"/>
        <v>8</v>
      </c>
      <c r="E24" s="86" t="str">
        <f t="shared" si="27"/>
        <v xml:space="preserve"> </v>
      </c>
      <c r="F24" s="64" t="str">
        <f t="shared" si="24"/>
        <v xml:space="preserve"> </v>
      </c>
      <c r="G24" s="64" t="str">
        <f t="shared" si="25"/>
        <v xml:space="preserve"> </v>
      </c>
      <c r="H24" s="64" t="str">
        <f t="shared" si="26"/>
        <v xml:space="preserve"> </v>
      </c>
      <c r="I24" s="64">
        <f t="shared" si="11"/>
        <v>1</v>
      </c>
      <c r="J24" s="18" t="str">
        <f t="shared" si="18"/>
        <v xml:space="preserve"> </v>
      </c>
      <c r="K24" s="18">
        <f t="shared" si="4"/>
        <v>0</v>
      </c>
      <c r="L24" s="18">
        <f t="shared" si="5"/>
        <v>30</v>
      </c>
      <c r="M24" s="86" t="str">
        <f t="shared" si="12"/>
        <v xml:space="preserve"> </v>
      </c>
      <c r="N24" s="64" t="str">
        <f t="shared" si="1"/>
        <v xml:space="preserve"> </v>
      </c>
      <c r="O24" s="64" t="str">
        <f t="shared" si="19"/>
        <v xml:space="preserve"> </v>
      </c>
      <c r="P24" s="64" t="str">
        <f t="shared" si="20"/>
        <v xml:space="preserve"> </v>
      </c>
      <c r="Q24" s="64">
        <f t="shared" si="21"/>
        <v>1</v>
      </c>
      <c r="R24" s="18" t="str">
        <f t="shared" si="14"/>
        <v xml:space="preserve"> </v>
      </c>
      <c r="S24" s="18">
        <f t="shared" si="22"/>
        <v>0</v>
      </c>
      <c r="T24" s="19">
        <f t="shared" si="23"/>
        <v>7</v>
      </c>
    </row>
    <row r="25" spans="1:20">
      <c r="A25" s="197">
        <f t="shared" si="9"/>
        <v>15</v>
      </c>
      <c r="B25" s="198">
        <f>Data!B25</f>
        <v>10</v>
      </c>
      <c r="C25" s="78">
        <f t="shared" si="2"/>
        <v>4</v>
      </c>
      <c r="E25" s="86" t="str">
        <f t="shared" si="27"/>
        <v xml:space="preserve"> </v>
      </c>
      <c r="F25" s="64" t="str">
        <f t="shared" si="24"/>
        <v xml:space="preserve"> </v>
      </c>
      <c r="G25" s="64" t="str">
        <f t="shared" si="25"/>
        <v xml:space="preserve"> </v>
      </c>
      <c r="H25" s="64" t="str">
        <f t="shared" si="26"/>
        <v xml:space="preserve"> </v>
      </c>
      <c r="I25" s="64">
        <f t="shared" si="11"/>
        <v>1</v>
      </c>
      <c r="J25" s="18" t="str">
        <f t="shared" si="18"/>
        <v xml:space="preserve"> </v>
      </c>
      <c r="K25" s="18">
        <f t="shared" si="4"/>
        <v>0</v>
      </c>
      <c r="L25" s="18">
        <f t="shared" si="5"/>
        <v>30</v>
      </c>
      <c r="M25" s="86" t="str">
        <f t="shared" si="12"/>
        <v xml:space="preserve"> </v>
      </c>
      <c r="N25" s="64" t="str">
        <f t="shared" si="1"/>
        <v xml:space="preserve"> </v>
      </c>
      <c r="O25" s="64" t="str">
        <f t="shared" si="19"/>
        <v xml:space="preserve"> </v>
      </c>
      <c r="P25" s="64" t="str">
        <f t="shared" si="20"/>
        <v xml:space="preserve"> </v>
      </c>
      <c r="Q25" s="64">
        <f t="shared" si="21"/>
        <v>1</v>
      </c>
      <c r="R25" s="18" t="str">
        <f t="shared" si="14"/>
        <v xml:space="preserve"> </v>
      </c>
      <c r="S25" s="18">
        <f t="shared" si="22"/>
        <v>0</v>
      </c>
      <c r="T25" s="19">
        <f t="shared" si="23"/>
        <v>7</v>
      </c>
    </row>
    <row r="26" spans="1:20">
      <c r="A26" s="197">
        <f t="shared" si="9"/>
        <v>16</v>
      </c>
      <c r="B26" s="198">
        <f>Data!B26</f>
        <v>21</v>
      </c>
      <c r="C26" s="78">
        <f t="shared" si="2"/>
        <v>7</v>
      </c>
      <c r="E26" s="86" t="str">
        <f t="shared" si="27"/>
        <v xml:space="preserve"> </v>
      </c>
      <c r="F26" s="64" t="str">
        <f t="shared" si="24"/>
        <v>T</v>
      </c>
      <c r="G26" s="64" t="str">
        <f t="shared" si="25"/>
        <v xml:space="preserve"> </v>
      </c>
      <c r="H26" s="64" t="str">
        <f t="shared" si="26"/>
        <v xml:space="preserve"> </v>
      </c>
      <c r="I26" s="64">
        <f t="shared" si="11"/>
        <v>1</v>
      </c>
      <c r="J26" s="18" t="str">
        <f t="shared" si="18"/>
        <v xml:space="preserve"> </v>
      </c>
      <c r="K26" s="18">
        <f t="shared" si="4"/>
        <v>0</v>
      </c>
      <c r="L26" s="18">
        <f t="shared" si="5"/>
        <v>30</v>
      </c>
      <c r="M26" s="86" t="str">
        <f t="shared" si="12"/>
        <v xml:space="preserve"> </v>
      </c>
      <c r="N26" s="64" t="str">
        <f t="shared" si="1"/>
        <v>T</v>
      </c>
      <c r="O26" s="64" t="str">
        <f t="shared" si="19"/>
        <v xml:space="preserve"> </v>
      </c>
      <c r="P26" s="64" t="str">
        <f t="shared" si="20"/>
        <v xml:space="preserve"> </v>
      </c>
      <c r="Q26" s="64">
        <f t="shared" si="21"/>
        <v>1</v>
      </c>
      <c r="R26" s="18" t="str">
        <f t="shared" si="14"/>
        <v xml:space="preserve"> </v>
      </c>
      <c r="S26" s="18">
        <f t="shared" si="22"/>
        <v>0</v>
      </c>
      <c r="T26" s="19">
        <f t="shared" si="23"/>
        <v>7</v>
      </c>
    </row>
    <row r="27" spans="1:20">
      <c r="A27" s="197">
        <f t="shared" si="9"/>
        <v>17</v>
      </c>
      <c r="B27" s="198">
        <f>Data!B27</f>
        <v>4</v>
      </c>
      <c r="C27" s="78">
        <f t="shared" si="2"/>
        <v>2</v>
      </c>
      <c r="E27" s="86" t="str">
        <f t="shared" si="27"/>
        <v xml:space="preserve"> </v>
      </c>
      <c r="F27" s="64" t="str">
        <f t="shared" si="24"/>
        <v xml:space="preserve"> </v>
      </c>
      <c r="G27" s="64" t="str">
        <f t="shared" si="25"/>
        <v>B</v>
      </c>
      <c r="H27" s="64">
        <f t="shared" si="26"/>
        <v>1</v>
      </c>
      <c r="I27" s="64">
        <f t="shared" si="11"/>
        <v>1</v>
      </c>
      <c r="J27" s="18">
        <f t="shared" si="18"/>
        <v>6</v>
      </c>
      <c r="K27" s="18">
        <f t="shared" si="4"/>
        <v>0</v>
      </c>
      <c r="L27" s="18">
        <f t="shared" si="5"/>
        <v>24</v>
      </c>
      <c r="M27" s="86" t="str">
        <f t="shared" si="12"/>
        <v xml:space="preserve"> </v>
      </c>
      <c r="N27" s="64" t="str">
        <f t="shared" si="1"/>
        <v xml:space="preserve"> </v>
      </c>
      <c r="O27" s="64" t="str">
        <f t="shared" si="19"/>
        <v>B</v>
      </c>
      <c r="P27" s="64">
        <f t="shared" si="20"/>
        <v>1</v>
      </c>
      <c r="Q27" s="64">
        <f t="shared" si="21"/>
        <v>1</v>
      </c>
      <c r="R27" s="18">
        <f t="shared" si="14"/>
        <v>5</v>
      </c>
      <c r="S27" s="18">
        <f t="shared" si="22"/>
        <v>0</v>
      </c>
      <c r="T27" s="19">
        <f t="shared" si="23"/>
        <v>2</v>
      </c>
    </row>
    <row r="28" spans="1:20">
      <c r="A28" s="197">
        <f t="shared" si="9"/>
        <v>18</v>
      </c>
      <c r="B28" s="198">
        <f>Data!B28</f>
        <v>18</v>
      </c>
      <c r="C28" s="78">
        <f t="shared" si="2"/>
        <v>6</v>
      </c>
      <c r="E28" s="86" t="str">
        <f t="shared" si="27"/>
        <v>L</v>
      </c>
      <c r="F28" s="64" t="str">
        <f t="shared" si="24"/>
        <v xml:space="preserve"> </v>
      </c>
      <c r="G28" s="64" t="str">
        <f t="shared" si="25"/>
        <v>B</v>
      </c>
      <c r="H28" s="64">
        <f t="shared" si="26"/>
        <v>2</v>
      </c>
      <c r="I28" s="64">
        <f t="shared" si="11"/>
        <v>1</v>
      </c>
      <c r="J28" s="18">
        <f t="shared" si="18"/>
        <v>6</v>
      </c>
      <c r="K28" s="18">
        <f t="shared" si="4"/>
        <v>0</v>
      </c>
      <c r="L28" s="18">
        <f t="shared" si="5"/>
        <v>18</v>
      </c>
      <c r="M28" s="86" t="str">
        <f t="shared" si="12"/>
        <v>L</v>
      </c>
      <c r="N28" s="64" t="str">
        <f t="shared" si="1"/>
        <v xml:space="preserve"> </v>
      </c>
      <c r="O28" s="64" t="str">
        <f t="shared" si="19"/>
        <v>B</v>
      </c>
      <c r="P28" s="64">
        <f t="shared" si="20"/>
        <v>2</v>
      </c>
      <c r="Q28" s="64">
        <f t="shared" si="21"/>
        <v>1</v>
      </c>
      <c r="R28" s="18">
        <f t="shared" si="14"/>
        <v>5</v>
      </c>
      <c r="S28" s="18">
        <f t="shared" si="22"/>
        <v>0</v>
      </c>
      <c r="T28" s="19">
        <f t="shared" si="23"/>
        <v>-3</v>
      </c>
    </row>
    <row r="29" spans="1:20">
      <c r="A29" s="197">
        <f t="shared" si="9"/>
        <v>19</v>
      </c>
      <c r="B29" s="198">
        <f>Data!B29</f>
        <v>1</v>
      </c>
      <c r="C29" s="78">
        <f t="shared" si="2"/>
        <v>1</v>
      </c>
      <c r="E29" s="86" t="str">
        <f t="shared" si="27"/>
        <v>L</v>
      </c>
      <c r="F29" s="64" t="str">
        <f t="shared" si="24"/>
        <v xml:space="preserve"> </v>
      </c>
      <c r="G29" s="64" t="str">
        <f t="shared" si="25"/>
        <v>B</v>
      </c>
      <c r="H29" s="64">
        <f t="shared" si="26"/>
        <v>3</v>
      </c>
      <c r="I29" s="64">
        <f t="shared" si="11"/>
        <v>1</v>
      </c>
      <c r="J29" s="18">
        <f t="shared" si="18"/>
        <v>6</v>
      </c>
      <c r="K29" s="18">
        <f t="shared" si="4"/>
        <v>0</v>
      </c>
      <c r="L29" s="18">
        <f t="shared" si="5"/>
        <v>12</v>
      </c>
      <c r="M29" s="86" t="str">
        <f t="shared" si="12"/>
        <v>L</v>
      </c>
      <c r="N29" s="64" t="str">
        <f t="shared" si="1"/>
        <v xml:space="preserve"> </v>
      </c>
      <c r="O29" s="64" t="str">
        <f t="shared" si="19"/>
        <v>B</v>
      </c>
      <c r="P29" s="64">
        <f t="shared" si="20"/>
        <v>3</v>
      </c>
      <c r="Q29" s="64">
        <f t="shared" si="21"/>
        <v>1</v>
      </c>
      <c r="R29" s="18">
        <f t="shared" si="14"/>
        <v>10</v>
      </c>
      <c r="S29" s="18">
        <f t="shared" si="22"/>
        <v>0</v>
      </c>
      <c r="T29" s="19">
        <f t="shared" si="23"/>
        <v>-13</v>
      </c>
    </row>
    <row r="30" spans="1:20">
      <c r="A30" s="197">
        <f t="shared" si="9"/>
        <v>20</v>
      </c>
      <c r="B30" s="198">
        <f>Data!B30</f>
        <v>4</v>
      </c>
      <c r="C30" s="78">
        <f t="shared" si="2"/>
        <v>2</v>
      </c>
      <c r="E30" s="86" t="str">
        <f t="shared" si="27"/>
        <v>L</v>
      </c>
      <c r="F30" s="64" t="str">
        <f t="shared" si="24"/>
        <v xml:space="preserve"> </v>
      </c>
      <c r="G30" s="64" t="str">
        <f t="shared" si="25"/>
        <v>B</v>
      </c>
      <c r="H30" s="64">
        <f t="shared" si="26"/>
        <v>4</v>
      </c>
      <c r="I30" s="64">
        <f t="shared" si="11"/>
        <v>1</v>
      </c>
      <c r="J30" s="18">
        <f t="shared" si="18"/>
        <v>6</v>
      </c>
      <c r="K30" s="18">
        <f t="shared" si="4"/>
        <v>0</v>
      </c>
      <c r="L30" s="18">
        <f t="shared" si="5"/>
        <v>6</v>
      </c>
      <c r="M30" s="86" t="str">
        <f t="shared" si="12"/>
        <v>L</v>
      </c>
      <c r="N30" s="64" t="str">
        <f t="shared" si="1"/>
        <v xml:space="preserve"> </v>
      </c>
      <c r="O30" s="64" t="str">
        <f t="shared" si="19"/>
        <v>B</v>
      </c>
      <c r="P30" s="64">
        <f t="shared" si="20"/>
        <v>4</v>
      </c>
      <c r="Q30" s="64">
        <f t="shared" si="21"/>
        <v>1</v>
      </c>
      <c r="R30" s="18">
        <f t="shared" si="14"/>
        <v>20</v>
      </c>
      <c r="S30" s="18">
        <f t="shared" si="22"/>
        <v>0</v>
      </c>
      <c r="T30" s="19">
        <f t="shared" si="23"/>
        <v>-33</v>
      </c>
    </row>
    <row r="31" spans="1:20">
      <c r="A31" s="197">
        <f t="shared" si="9"/>
        <v>21</v>
      </c>
      <c r="B31" s="198">
        <f>Data!B31</f>
        <v>2</v>
      </c>
      <c r="C31" s="78">
        <f t="shared" si="2"/>
        <v>1</v>
      </c>
      <c r="E31" s="86" t="str">
        <f t="shared" si="27"/>
        <v>L</v>
      </c>
      <c r="F31" s="64" t="str">
        <f t="shared" si="24"/>
        <v xml:space="preserve"> </v>
      </c>
      <c r="G31" s="64" t="str">
        <f t="shared" si="25"/>
        <v>B</v>
      </c>
      <c r="H31" s="64">
        <f t="shared" si="26"/>
        <v>5</v>
      </c>
      <c r="I31" s="64">
        <f t="shared" si="11"/>
        <v>1</v>
      </c>
      <c r="J31" s="18">
        <f t="shared" si="18"/>
        <v>6</v>
      </c>
      <c r="K31" s="18">
        <f t="shared" si="4"/>
        <v>0</v>
      </c>
      <c r="L31" s="18">
        <f t="shared" si="5"/>
        <v>0</v>
      </c>
      <c r="M31" s="86" t="str">
        <f t="shared" si="12"/>
        <v>L</v>
      </c>
      <c r="N31" s="64" t="str">
        <f t="shared" si="1"/>
        <v xml:space="preserve"> </v>
      </c>
      <c r="O31" s="64" t="str">
        <f t="shared" si="19"/>
        <v>B</v>
      </c>
      <c r="P31" s="64">
        <f t="shared" si="20"/>
        <v>5</v>
      </c>
      <c r="Q31" s="64">
        <f t="shared" si="21"/>
        <v>1</v>
      </c>
      <c r="R31" s="18">
        <f t="shared" si="14"/>
        <v>30</v>
      </c>
      <c r="S31" s="18">
        <f t="shared" si="22"/>
        <v>0</v>
      </c>
      <c r="T31" s="19">
        <f t="shared" si="23"/>
        <v>-63</v>
      </c>
    </row>
    <row r="32" spans="1:20">
      <c r="A32" s="197">
        <f t="shared" si="9"/>
        <v>22</v>
      </c>
      <c r="B32" s="198">
        <f>Data!B32</f>
        <v>34</v>
      </c>
      <c r="C32" s="78">
        <f t="shared" si="2"/>
        <v>12</v>
      </c>
      <c r="E32" s="86" t="str">
        <f t="shared" si="27"/>
        <v>L</v>
      </c>
      <c r="F32" s="64" t="str">
        <f t="shared" si="24"/>
        <v xml:space="preserve"> </v>
      </c>
      <c r="G32" s="64" t="str">
        <f t="shared" si="25"/>
        <v>B</v>
      </c>
      <c r="H32" s="64">
        <f t="shared" si="26"/>
        <v>6</v>
      </c>
      <c r="I32" s="64">
        <f t="shared" si="11"/>
        <v>1</v>
      </c>
      <c r="J32" s="18">
        <f t="shared" si="18"/>
        <v>6</v>
      </c>
      <c r="K32" s="18">
        <f t="shared" si="4"/>
        <v>0</v>
      </c>
      <c r="L32" s="18">
        <f t="shared" si="5"/>
        <v>-6</v>
      </c>
      <c r="M32" s="86" t="str">
        <f t="shared" si="12"/>
        <v>L</v>
      </c>
      <c r="N32" s="64" t="str">
        <f t="shared" si="1"/>
        <v xml:space="preserve"> </v>
      </c>
      <c r="O32" s="64" t="str">
        <f t="shared" si="19"/>
        <v>B</v>
      </c>
      <c r="P32" s="64">
        <f t="shared" si="20"/>
        <v>6</v>
      </c>
      <c r="Q32" s="64">
        <f t="shared" si="21"/>
        <v>1</v>
      </c>
      <c r="R32" s="18">
        <f t="shared" si="14"/>
        <v>55</v>
      </c>
      <c r="S32" s="18">
        <f t="shared" si="22"/>
        <v>0</v>
      </c>
      <c r="T32" s="19">
        <f t="shared" si="23"/>
        <v>-118</v>
      </c>
    </row>
    <row r="33" spans="1:20">
      <c r="A33" s="197">
        <f t="shared" si="9"/>
        <v>23</v>
      </c>
      <c r="B33" s="198">
        <f>Data!B33</f>
        <v>15</v>
      </c>
      <c r="C33" s="78">
        <f t="shared" si="2"/>
        <v>5</v>
      </c>
      <c r="E33" s="86" t="str">
        <f t="shared" si="27"/>
        <v>L</v>
      </c>
      <c r="F33" s="64" t="str">
        <f t="shared" si="24"/>
        <v xml:space="preserve"> </v>
      </c>
      <c r="G33" s="64" t="str">
        <f t="shared" si="25"/>
        <v xml:space="preserve"> </v>
      </c>
      <c r="H33" s="64" t="str">
        <f t="shared" si="26"/>
        <v xml:space="preserve"> </v>
      </c>
      <c r="I33" s="64">
        <f t="shared" si="11"/>
        <v>2</v>
      </c>
      <c r="J33" s="18" t="str">
        <f t="shared" si="18"/>
        <v xml:space="preserve"> </v>
      </c>
      <c r="K33" s="18">
        <f t="shared" si="4"/>
        <v>0</v>
      </c>
      <c r="L33" s="18">
        <f t="shared" si="5"/>
        <v>-6</v>
      </c>
      <c r="M33" s="86" t="str">
        <f t="shared" si="12"/>
        <v>L</v>
      </c>
      <c r="N33" s="64" t="str">
        <f t="shared" si="1"/>
        <v xml:space="preserve"> </v>
      </c>
      <c r="O33" s="64" t="str">
        <f t="shared" si="19"/>
        <v xml:space="preserve"> </v>
      </c>
      <c r="P33" s="64" t="str">
        <f t="shared" si="20"/>
        <v xml:space="preserve"> </v>
      </c>
      <c r="Q33" s="64">
        <f t="shared" si="21"/>
        <v>2</v>
      </c>
      <c r="R33" s="18" t="str">
        <f t="shared" si="14"/>
        <v xml:space="preserve"> </v>
      </c>
      <c r="S33" s="18">
        <f t="shared" si="22"/>
        <v>0</v>
      </c>
      <c r="T33" s="19">
        <f t="shared" si="23"/>
        <v>-118</v>
      </c>
    </row>
    <row r="34" spans="1:20">
      <c r="A34" s="197">
        <f t="shared" si="9"/>
        <v>24</v>
      </c>
      <c r="B34" s="198">
        <f>Data!B34</f>
        <v>34</v>
      </c>
      <c r="C34" s="78">
        <f t="shared" si="2"/>
        <v>12</v>
      </c>
      <c r="E34" s="86" t="str">
        <f t="shared" si="27"/>
        <v xml:space="preserve"> </v>
      </c>
      <c r="F34" s="64" t="str">
        <f t="shared" si="24"/>
        <v xml:space="preserve"> </v>
      </c>
      <c r="G34" s="64" t="str">
        <f t="shared" si="25"/>
        <v xml:space="preserve"> </v>
      </c>
      <c r="H34" s="64" t="str">
        <f t="shared" si="26"/>
        <v xml:space="preserve"> </v>
      </c>
      <c r="I34" s="64">
        <f t="shared" si="11"/>
        <v>2</v>
      </c>
      <c r="J34" s="18" t="str">
        <f t="shared" si="18"/>
        <v xml:space="preserve"> </v>
      </c>
      <c r="K34" s="18">
        <f t="shared" si="4"/>
        <v>0</v>
      </c>
      <c r="L34" s="18">
        <f t="shared" si="5"/>
        <v>-6</v>
      </c>
      <c r="M34" s="86" t="str">
        <f t="shared" si="12"/>
        <v xml:space="preserve"> </v>
      </c>
      <c r="N34" s="64" t="str">
        <f t="shared" si="1"/>
        <v xml:space="preserve"> </v>
      </c>
      <c r="O34" s="64" t="str">
        <f t="shared" si="19"/>
        <v xml:space="preserve"> </v>
      </c>
      <c r="P34" s="64" t="str">
        <f t="shared" si="20"/>
        <v xml:space="preserve"> </v>
      </c>
      <c r="Q34" s="64">
        <f t="shared" si="21"/>
        <v>2</v>
      </c>
      <c r="R34" s="18" t="str">
        <f t="shared" si="14"/>
        <v xml:space="preserve"> </v>
      </c>
      <c r="S34" s="18">
        <f t="shared" si="22"/>
        <v>0</v>
      </c>
      <c r="T34" s="19">
        <f t="shared" si="23"/>
        <v>-118</v>
      </c>
    </row>
    <row r="35" spans="1:20">
      <c r="A35" s="197">
        <f t="shared" si="9"/>
        <v>25</v>
      </c>
      <c r="B35" s="198">
        <f>Data!B35</f>
        <v>0</v>
      </c>
      <c r="C35" s="78">
        <f t="shared" si="2"/>
        <v>0</v>
      </c>
      <c r="E35" s="86" t="str">
        <f t="shared" si="27"/>
        <v xml:space="preserve"> </v>
      </c>
      <c r="F35" s="64" t="str">
        <f t="shared" si="24"/>
        <v xml:space="preserve"> </v>
      </c>
      <c r="G35" s="64" t="str">
        <f t="shared" si="25"/>
        <v xml:space="preserve"> </v>
      </c>
      <c r="H35" s="64" t="str">
        <f t="shared" si="26"/>
        <v xml:space="preserve"> </v>
      </c>
      <c r="I35" s="64">
        <f t="shared" si="11"/>
        <v>2</v>
      </c>
      <c r="J35" s="18" t="str">
        <f t="shared" si="18"/>
        <v xml:space="preserve"> </v>
      </c>
      <c r="K35" s="18">
        <f t="shared" si="4"/>
        <v>0</v>
      </c>
      <c r="L35" s="18">
        <f t="shared" si="5"/>
        <v>-6</v>
      </c>
      <c r="M35" s="86" t="str">
        <f t="shared" si="12"/>
        <v xml:space="preserve"> </v>
      </c>
      <c r="N35" s="64" t="str">
        <f t="shared" si="1"/>
        <v xml:space="preserve"> </v>
      </c>
      <c r="O35" s="64" t="str">
        <f t="shared" si="19"/>
        <v xml:space="preserve"> </v>
      </c>
      <c r="P35" s="64" t="str">
        <f t="shared" si="20"/>
        <v xml:space="preserve"> </v>
      </c>
      <c r="Q35" s="64">
        <f t="shared" si="21"/>
        <v>2</v>
      </c>
      <c r="R35" s="18" t="str">
        <f t="shared" si="14"/>
        <v xml:space="preserve"> </v>
      </c>
      <c r="S35" s="18">
        <f t="shared" si="22"/>
        <v>0</v>
      </c>
      <c r="T35" s="19">
        <f t="shared" si="23"/>
        <v>-118</v>
      </c>
    </row>
    <row r="36" spans="1:20">
      <c r="A36" s="197">
        <f t="shared" si="9"/>
        <v>26</v>
      </c>
      <c r="B36" s="198">
        <f>Data!B36</f>
        <v>29</v>
      </c>
      <c r="C36" s="78">
        <f t="shared" si="2"/>
        <v>10</v>
      </c>
      <c r="E36" s="86" t="str">
        <f t="shared" si="27"/>
        <v xml:space="preserve"> </v>
      </c>
      <c r="F36" s="64" t="str">
        <f t="shared" si="24"/>
        <v xml:space="preserve"> </v>
      </c>
      <c r="G36" s="64" t="str">
        <f t="shared" si="25"/>
        <v xml:space="preserve"> </v>
      </c>
      <c r="H36" s="64" t="str">
        <f t="shared" si="26"/>
        <v xml:space="preserve"> </v>
      </c>
      <c r="I36" s="64">
        <f t="shared" si="11"/>
        <v>2</v>
      </c>
      <c r="J36" s="18" t="str">
        <f t="shared" si="18"/>
        <v xml:space="preserve"> </v>
      </c>
      <c r="K36" s="18">
        <f t="shared" si="4"/>
        <v>0</v>
      </c>
      <c r="L36" s="18">
        <f t="shared" si="5"/>
        <v>-6</v>
      </c>
      <c r="M36" s="86" t="str">
        <f t="shared" si="12"/>
        <v xml:space="preserve"> </v>
      </c>
      <c r="N36" s="64" t="str">
        <f t="shared" si="1"/>
        <v xml:space="preserve"> </v>
      </c>
      <c r="O36" s="64" t="str">
        <f t="shared" si="19"/>
        <v xml:space="preserve"> </v>
      </c>
      <c r="P36" s="64" t="str">
        <f t="shared" si="20"/>
        <v xml:space="preserve"> </v>
      </c>
      <c r="Q36" s="64">
        <f t="shared" si="21"/>
        <v>2</v>
      </c>
      <c r="R36" s="18" t="str">
        <f t="shared" si="14"/>
        <v xml:space="preserve"> </v>
      </c>
      <c r="S36" s="18">
        <f t="shared" si="22"/>
        <v>0</v>
      </c>
      <c r="T36" s="19">
        <f t="shared" si="23"/>
        <v>-118</v>
      </c>
    </row>
    <row r="37" spans="1:20">
      <c r="A37" s="197">
        <f t="shared" si="9"/>
        <v>27</v>
      </c>
      <c r="B37" s="198">
        <f>Data!B37</f>
        <v>25</v>
      </c>
      <c r="C37" s="78">
        <f t="shared" si="2"/>
        <v>9</v>
      </c>
      <c r="E37" s="86" t="str">
        <f t="shared" si="27"/>
        <v xml:space="preserve"> </v>
      </c>
      <c r="F37" s="64" t="str">
        <f t="shared" si="24"/>
        <v xml:space="preserve"> </v>
      </c>
      <c r="G37" s="64" t="str">
        <f t="shared" si="25"/>
        <v xml:space="preserve"> </v>
      </c>
      <c r="H37" s="64" t="str">
        <f t="shared" si="26"/>
        <v xml:space="preserve"> </v>
      </c>
      <c r="I37" s="64">
        <f t="shared" si="11"/>
        <v>2</v>
      </c>
      <c r="J37" s="18" t="str">
        <f t="shared" si="18"/>
        <v xml:space="preserve"> </v>
      </c>
      <c r="K37" s="18">
        <f t="shared" si="4"/>
        <v>0</v>
      </c>
      <c r="L37" s="18">
        <f t="shared" si="5"/>
        <v>-6</v>
      </c>
      <c r="M37" s="86" t="str">
        <f t="shared" si="12"/>
        <v xml:space="preserve"> </v>
      </c>
      <c r="N37" s="64" t="str">
        <f t="shared" si="1"/>
        <v xml:space="preserve"> </v>
      </c>
      <c r="O37" s="64" t="str">
        <f t="shared" si="19"/>
        <v xml:space="preserve"> </v>
      </c>
      <c r="P37" s="64" t="str">
        <f t="shared" si="20"/>
        <v xml:space="preserve"> </v>
      </c>
      <c r="Q37" s="64">
        <f t="shared" si="21"/>
        <v>2</v>
      </c>
      <c r="R37" s="18" t="str">
        <f t="shared" si="14"/>
        <v xml:space="preserve"> </v>
      </c>
      <c r="S37" s="18">
        <f t="shared" si="22"/>
        <v>0</v>
      </c>
      <c r="T37" s="19">
        <f t="shared" si="23"/>
        <v>-118</v>
      </c>
    </row>
    <row r="38" spans="1:20">
      <c r="A38" s="197">
        <f t="shared" si="9"/>
        <v>28</v>
      </c>
      <c r="B38" s="198">
        <f>Data!B38</f>
        <v>1</v>
      </c>
      <c r="C38" s="78">
        <f t="shared" si="2"/>
        <v>1</v>
      </c>
      <c r="E38" s="86" t="str">
        <f t="shared" si="27"/>
        <v xml:space="preserve"> </v>
      </c>
      <c r="F38" s="64" t="str">
        <f t="shared" si="24"/>
        <v xml:space="preserve"> </v>
      </c>
      <c r="G38" s="64" t="str">
        <f t="shared" si="25"/>
        <v xml:space="preserve"> </v>
      </c>
      <c r="H38" s="64" t="str">
        <f t="shared" si="26"/>
        <v xml:space="preserve"> </v>
      </c>
      <c r="I38" s="64">
        <f t="shared" si="11"/>
        <v>2</v>
      </c>
      <c r="J38" s="18" t="str">
        <f t="shared" si="18"/>
        <v xml:space="preserve"> </v>
      </c>
      <c r="K38" s="18">
        <f t="shared" si="4"/>
        <v>0</v>
      </c>
      <c r="L38" s="18">
        <f t="shared" si="5"/>
        <v>-6</v>
      </c>
      <c r="M38" s="86" t="str">
        <f t="shared" si="12"/>
        <v xml:space="preserve"> </v>
      </c>
      <c r="N38" s="64" t="str">
        <f t="shared" si="1"/>
        <v xml:space="preserve"> </v>
      </c>
      <c r="O38" s="64" t="str">
        <f t="shared" si="19"/>
        <v xml:space="preserve"> </v>
      </c>
      <c r="P38" s="64" t="str">
        <f t="shared" si="20"/>
        <v xml:space="preserve"> </v>
      </c>
      <c r="Q38" s="64">
        <f t="shared" si="21"/>
        <v>2</v>
      </c>
      <c r="R38" s="18" t="str">
        <f t="shared" si="14"/>
        <v xml:space="preserve"> </v>
      </c>
      <c r="S38" s="18">
        <f t="shared" si="22"/>
        <v>0</v>
      </c>
      <c r="T38" s="19">
        <f t="shared" si="23"/>
        <v>-118</v>
      </c>
    </row>
    <row r="39" spans="1:20">
      <c r="A39" s="197">
        <f t="shared" si="9"/>
        <v>29</v>
      </c>
      <c r="B39" s="198">
        <f>Data!B39</f>
        <v>15</v>
      </c>
      <c r="C39" s="78">
        <f t="shared" si="2"/>
        <v>5</v>
      </c>
      <c r="E39" s="86" t="str">
        <f t="shared" si="27"/>
        <v xml:space="preserve"> </v>
      </c>
      <c r="F39" s="64" t="str">
        <f t="shared" si="24"/>
        <v xml:space="preserve"> </v>
      </c>
      <c r="G39" s="64" t="str">
        <f t="shared" si="25"/>
        <v xml:space="preserve"> </v>
      </c>
      <c r="H39" s="64" t="str">
        <f t="shared" si="26"/>
        <v xml:space="preserve"> </v>
      </c>
      <c r="I39" s="64">
        <f t="shared" si="11"/>
        <v>2</v>
      </c>
      <c r="J39" s="18" t="str">
        <f t="shared" si="18"/>
        <v xml:space="preserve"> </v>
      </c>
      <c r="K39" s="18">
        <f t="shared" si="4"/>
        <v>0</v>
      </c>
      <c r="L39" s="18">
        <f t="shared" si="5"/>
        <v>-6</v>
      </c>
      <c r="M39" s="86" t="str">
        <f t="shared" si="12"/>
        <v xml:space="preserve"> </v>
      </c>
      <c r="N39" s="64" t="str">
        <f t="shared" si="1"/>
        <v xml:space="preserve"> </v>
      </c>
      <c r="O39" s="64" t="str">
        <f t="shared" si="19"/>
        <v xml:space="preserve"> </v>
      </c>
      <c r="P39" s="64" t="str">
        <f t="shared" si="20"/>
        <v xml:space="preserve"> </v>
      </c>
      <c r="Q39" s="64">
        <f t="shared" si="21"/>
        <v>2</v>
      </c>
      <c r="R39" s="18" t="str">
        <f t="shared" si="14"/>
        <v xml:space="preserve"> </v>
      </c>
      <c r="S39" s="18">
        <f t="shared" si="22"/>
        <v>0</v>
      </c>
      <c r="T39" s="19">
        <f t="shared" si="23"/>
        <v>-118</v>
      </c>
    </row>
    <row r="40" spans="1:20">
      <c r="A40" s="197">
        <f t="shared" si="9"/>
        <v>30</v>
      </c>
      <c r="B40" s="198">
        <f>Data!B40</f>
        <v>12</v>
      </c>
      <c r="C40" s="78">
        <f t="shared" si="2"/>
        <v>4</v>
      </c>
      <c r="E40" s="86" t="str">
        <f t="shared" si="27"/>
        <v xml:space="preserve"> </v>
      </c>
      <c r="F40" s="64" t="str">
        <f t="shared" si="24"/>
        <v>T</v>
      </c>
      <c r="G40" s="64" t="str">
        <f t="shared" si="25"/>
        <v xml:space="preserve"> </v>
      </c>
      <c r="H40" s="64" t="str">
        <f t="shared" si="26"/>
        <v xml:space="preserve"> </v>
      </c>
      <c r="I40" s="64">
        <f t="shared" si="11"/>
        <v>2</v>
      </c>
      <c r="J40" s="18" t="str">
        <f t="shared" si="18"/>
        <v xml:space="preserve"> </v>
      </c>
      <c r="K40" s="18">
        <f t="shared" si="4"/>
        <v>0</v>
      </c>
      <c r="L40" s="18">
        <f t="shared" si="5"/>
        <v>-6</v>
      </c>
      <c r="M40" s="86" t="str">
        <f t="shared" si="12"/>
        <v xml:space="preserve"> </v>
      </c>
      <c r="N40" s="64" t="str">
        <f t="shared" si="1"/>
        <v>T</v>
      </c>
      <c r="O40" s="64" t="str">
        <f t="shared" si="19"/>
        <v xml:space="preserve"> </v>
      </c>
      <c r="P40" s="64" t="str">
        <f t="shared" si="20"/>
        <v xml:space="preserve"> </v>
      </c>
      <c r="Q40" s="64">
        <f t="shared" si="21"/>
        <v>2</v>
      </c>
      <c r="R40" s="18" t="str">
        <f t="shared" si="14"/>
        <v xml:space="preserve"> </v>
      </c>
      <c r="S40" s="18">
        <f t="shared" si="22"/>
        <v>0</v>
      </c>
      <c r="T40" s="19">
        <f t="shared" si="23"/>
        <v>-118</v>
      </c>
    </row>
    <row r="41" spans="1:20">
      <c r="A41" s="197">
        <f t="shared" si="9"/>
        <v>31</v>
      </c>
      <c r="B41" s="198">
        <f>Data!B41</f>
        <v>35</v>
      </c>
      <c r="C41" s="78">
        <f t="shared" si="2"/>
        <v>12</v>
      </c>
      <c r="E41" s="86" t="str">
        <f t="shared" si="27"/>
        <v xml:space="preserve"> </v>
      </c>
      <c r="F41" s="64" t="str">
        <f t="shared" si="24"/>
        <v xml:space="preserve"> </v>
      </c>
      <c r="G41" s="64" t="str">
        <f t="shared" si="25"/>
        <v>B</v>
      </c>
      <c r="H41" s="64">
        <f t="shared" si="26"/>
        <v>1</v>
      </c>
      <c r="I41" s="64">
        <f t="shared" si="11"/>
        <v>2</v>
      </c>
      <c r="J41" s="18">
        <f t="shared" si="18"/>
        <v>12</v>
      </c>
      <c r="K41" s="18">
        <f t="shared" si="4"/>
        <v>0</v>
      </c>
      <c r="L41" s="18">
        <f t="shared" si="5"/>
        <v>-18</v>
      </c>
      <c r="M41" s="86" t="str">
        <f t="shared" si="12"/>
        <v xml:space="preserve"> </v>
      </c>
      <c r="N41" s="64" t="str">
        <f t="shared" si="1"/>
        <v xml:space="preserve"> </v>
      </c>
      <c r="O41" s="64" t="str">
        <f t="shared" si="19"/>
        <v>B</v>
      </c>
      <c r="P41" s="64">
        <f t="shared" si="20"/>
        <v>1</v>
      </c>
      <c r="Q41" s="64">
        <f t="shared" si="21"/>
        <v>2</v>
      </c>
      <c r="R41" s="18">
        <f t="shared" si="14"/>
        <v>5</v>
      </c>
      <c r="S41" s="18">
        <f t="shared" si="22"/>
        <v>0</v>
      </c>
      <c r="T41" s="19">
        <f t="shared" si="23"/>
        <v>-123</v>
      </c>
    </row>
    <row r="42" spans="1:20">
      <c r="A42" s="197">
        <f t="shared" si="9"/>
        <v>32</v>
      </c>
      <c r="B42" s="198">
        <f>Data!B42</f>
        <v>17</v>
      </c>
      <c r="C42" s="78">
        <f t="shared" si="2"/>
        <v>6</v>
      </c>
      <c r="E42" s="86" t="str">
        <f t="shared" si="27"/>
        <v>L</v>
      </c>
      <c r="F42" s="64" t="str">
        <f t="shared" si="24"/>
        <v xml:space="preserve"> </v>
      </c>
      <c r="G42" s="64" t="str">
        <f t="shared" si="25"/>
        <v>B</v>
      </c>
      <c r="H42" s="64">
        <f t="shared" si="26"/>
        <v>2</v>
      </c>
      <c r="I42" s="64">
        <f t="shared" si="11"/>
        <v>2</v>
      </c>
      <c r="J42" s="18">
        <f t="shared" si="18"/>
        <v>12</v>
      </c>
      <c r="K42" s="18">
        <f t="shared" si="4"/>
        <v>0</v>
      </c>
      <c r="L42" s="18">
        <f t="shared" si="5"/>
        <v>-30</v>
      </c>
      <c r="M42" s="86" t="str">
        <f t="shared" si="12"/>
        <v>L</v>
      </c>
      <c r="N42" s="64" t="str">
        <f t="shared" si="1"/>
        <v xml:space="preserve"> </v>
      </c>
      <c r="O42" s="64" t="str">
        <f t="shared" si="19"/>
        <v>B</v>
      </c>
      <c r="P42" s="64">
        <f t="shared" si="20"/>
        <v>2</v>
      </c>
      <c r="Q42" s="64">
        <f t="shared" si="21"/>
        <v>2</v>
      </c>
      <c r="R42" s="18">
        <f t="shared" si="14"/>
        <v>5</v>
      </c>
      <c r="S42" s="18">
        <f t="shared" si="22"/>
        <v>0</v>
      </c>
      <c r="T42" s="19">
        <f t="shared" si="23"/>
        <v>-128</v>
      </c>
    </row>
    <row r="43" spans="1:20">
      <c r="A43" s="197">
        <f t="shared" si="9"/>
        <v>33</v>
      </c>
      <c r="B43" s="198">
        <f>Data!B43</f>
        <v>14</v>
      </c>
      <c r="C43" s="78">
        <f t="shared" si="2"/>
        <v>5</v>
      </c>
      <c r="E43" s="86" t="str">
        <f t="shared" si="27"/>
        <v>L</v>
      </c>
      <c r="F43" s="64" t="str">
        <f t="shared" si="24"/>
        <v xml:space="preserve"> </v>
      </c>
      <c r="G43" s="64" t="str">
        <f t="shared" si="25"/>
        <v>B</v>
      </c>
      <c r="H43" s="64">
        <f t="shared" si="26"/>
        <v>3</v>
      </c>
      <c r="I43" s="64">
        <f t="shared" si="11"/>
        <v>2</v>
      </c>
      <c r="J43" s="18">
        <f t="shared" si="18"/>
        <v>12</v>
      </c>
      <c r="K43" s="18">
        <f t="shared" si="4"/>
        <v>0</v>
      </c>
      <c r="L43" s="18">
        <f t="shared" si="5"/>
        <v>-42</v>
      </c>
      <c r="M43" s="86" t="str">
        <f t="shared" si="12"/>
        <v>L</v>
      </c>
      <c r="N43" s="64" t="str">
        <f t="shared" si="1"/>
        <v xml:space="preserve"> </v>
      </c>
      <c r="O43" s="64" t="str">
        <f t="shared" si="19"/>
        <v>B</v>
      </c>
      <c r="P43" s="64">
        <f t="shared" si="20"/>
        <v>3</v>
      </c>
      <c r="Q43" s="64">
        <f t="shared" si="21"/>
        <v>2</v>
      </c>
      <c r="R43" s="18">
        <f t="shared" si="14"/>
        <v>10</v>
      </c>
      <c r="S43" s="18">
        <f t="shared" si="22"/>
        <v>0</v>
      </c>
      <c r="T43" s="19">
        <f t="shared" si="23"/>
        <v>-138</v>
      </c>
    </row>
    <row r="44" spans="1:20">
      <c r="A44" s="197">
        <f t="shared" si="9"/>
        <v>34</v>
      </c>
      <c r="B44" s="198">
        <f>Data!B44</f>
        <v>9</v>
      </c>
      <c r="C44" s="78">
        <f t="shared" si="2"/>
        <v>3</v>
      </c>
      <c r="E44" s="86" t="str">
        <f t="shared" si="27"/>
        <v>L</v>
      </c>
      <c r="F44" s="64" t="str">
        <f t="shared" ref="F44:F107" si="28">IF(AND(OR(B44=12,B44=13,B44=21,B44=23,B44=31,B44=32),F43=" ",E44=" "),"T"," ")</f>
        <v xml:space="preserve"> </v>
      </c>
      <c r="G44" s="64" t="str">
        <f t="shared" ref="G44:G107" si="29">IF(AND(F43="T",E44=" "),"B",IF(AND(E44="L",H43&lt;6),"B",IF(E44="W"," "," ")))</f>
        <v>B</v>
      </c>
      <c r="H44" s="64">
        <f t="shared" ref="H44:H107" si="30">IF(AND(H43=" ",G44=" ")," ",IF(AND(H43=" ",G44="B"),1,IF(AND(G44="B",H43&lt;=6),H43+1," ")))</f>
        <v>4</v>
      </c>
      <c r="I44" s="64">
        <f t="shared" si="11"/>
        <v>2</v>
      </c>
      <c r="J44" s="18">
        <f t="shared" ref="J44:J107" si="31">IF(G44="B",I44*6," ")</f>
        <v>12</v>
      </c>
      <c r="K44" s="18">
        <f t="shared" si="4"/>
        <v>0</v>
      </c>
      <c r="L44" s="18">
        <f t="shared" si="5"/>
        <v>-54</v>
      </c>
      <c r="M44" s="86" t="str">
        <f t="shared" si="12"/>
        <v>W</v>
      </c>
      <c r="N44" s="64" t="str">
        <f t="shared" si="1"/>
        <v xml:space="preserve"> </v>
      </c>
      <c r="O44" s="64" t="str">
        <f t="shared" si="19"/>
        <v xml:space="preserve"> </v>
      </c>
      <c r="P44" s="64" t="str">
        <f t="shared" si="20"/>
        <v xml:space="preserve"> </v>
      </c>
      <c r="Q44" s="64">
        <f t="shared" si="21"/>
        <v>1</v>
      </c>
      <c r="R44" s="18" t="str">
        <f t="shared" si="14"/>
        <v xml:space="preserve"> </v>
      </c>
      <c r="S44" s="18">
        <f t="shared" si="22"/>
        <v>24</v>
      </c>
      <c r="T44" s="19">
        <f t="shared" si="23"/>
        <v>-114</v>
      </c>
    </row>
    <row r="45" spans="1:20">
      <c r="A45" s="197">
        <f t="shared" si="9"/>
        <v>35</v>
      </c>
      <c r="B45" s="198">
        <f>Data!B45</f>
        <v>27</v>
      </c>
      <c r="C45" s="78">
        <f t="shared" si="2"/>
        <v>9</v>
      </c>
      <c r="E45" s="86" t="str">
        <f t="shared" si="27"/>
        <v>L</v>
      </c>
      <c r="F45" s="64" t="str">
        <f t="shared" si="28"/>
        <v xml:space="preserve"> </v>
      </c>
      <c r="G45" s="64" t="str">
        <f t="shared" si="29"/>
        <v>B</v>
      </c>
      <c r="H45" s="64">
        <f t="shared" si="30"/>
        <v>5</v>
      </c>
      <c r="I45" s="64">
        <f t="shared" si="11"/>
        <v>2</v>
      </c>
      <c r="J45" s="18">
        <f t="shared" si="31"/>
        <v>12</v>
      </c>
      <c r="K45" s="18">
        <f t="shared" si="4"/>
        <v>0</v>
      </c>
      <c r="L45" s="18">
        <f t="shared" si="5"/>
        <v>-66</v>
      </c>
      <c r="M45" s="86" t="str">
        <f t="shared" si="12"/>
        <v xml:space="preserve"> </v>
      </c>
      <c r="N45" s="64" t="str">
        <f t="shared" si="1"/>
        <v xml:space="preserve"> </v>
      </c>
      <c r="O45" s="64" t="str">
        <f t="shared" si="19"/>
        <v xml:space="preserve"> </v>
      </c>
      <c r="P45" s="64" t="str">
        <f t="shared" si="20"/>
        <v xml:space="preserve"> </v>
      </c>
      <c r="Q45" s="64">
        <f t="shared" si="21"/>
        <v>1</v>
      </c>
      <c r="R45" s="18" t="str">
        <f t="shared" si="14"/>
        <v xml:space="preserve"> </v>
      </c>
      <c r="S45" s="18">
        <f t="shared" si="22"/>
        <v>0</v>
      </c>
      <c r="T45" s="19">
        <f t="shared" si="23"/>
        <v>-114</v>
      </c>
    </row>
    <row r="46" spans="1:20">
      <c r="A46" s="197">
        <f t="shared" si="9"/>
        <v>36</v>
      </c>
      <c r="B46" s="198">
        <f>Data!B46</f>
        <v>19</v>
      </c>
      <c r="C46" s="78">
        <f t="shared" si="2"/>
        <v>7</v>
      </c>
      <c r="E46" s="86" t="str">
        <f t="shared" si="27"/>
        <v>L</v>
      </c>
      <c r="F46" s="64" t="str">
        <f t="shared" si="28"/>
        <v xml:space="preserve"> </v>
      </c>
      <c r="G46" s="64" t="str">
        <f t="shared" si="29"/>
        <v>B</v>
      </c>
      <c r="H46" s="64">
        <f t="shared" si="30"/>
        <v>6</v>
      </c>
      <c r="I46" s="64">
        <f t="shared" si="11"/>
        <v>2</v>
      </c>
      <c r="J46" s="18">
        <f t="shared" si="31"/>
        <v>12</v>
      </c>
      <c r="K46" s="18">
        <f t="shared" si="4"/>
        <v>0</v>
      </c>
      <c r="L46" s="18">
        <f t="shared" si="5"/>
        <v>-78</v>
      </c>
      <c r="M46" s="86" t="str">
        <f t="shared" si="12"/>
        <v xml:space="preserve"> </v>
      </c>
      <c r="N46" s="64" t="str">
        <f t="shared" si="1"/>
        <v xml:space="preserve"> </v>
      </c>
      <c r="O46" s="64" t="str">
        <f t="shared" si="19"/>
        <v xml:space="preserve"> </v>
      </c>
      <c r="P46" s="64" t="str">
        <f t="shared" si="20"/>
        <v xml:space="preserve"> </v>
      </c>
      <c r="Q46" s="64">
        <f t="shared" si="21"/>
        <v>1</v>
      </c>
      <c r="R46" s="18" t="str">
        <f t="shared" si="14"/>
        <v xml:space="preserve"> </v>
      </c>
      <c r="S46" s="18">
        <f t="shared" si="22"/>
        <v>0</v>
      </c>
      <c r="T46" s="19">
        <f t="shared" si="23"/>
        <v>-114</v>
      </c>
    </row>
    <row r="47" spans="1:20">
      <c r="A47" s="197">
        <f t="shared" si="9"/>
        <v>37</v>
      </c>
      <c r="B47" s="198">
        <f>Data!B47</f>
        <v>23</v>
      </c>
      <c r="C47" s="78">
        <f t="shared" si="2"/>
        <v>8</v>
      </c>
      <c r="E47" s="86" t="str">
        <f t="shared" si="27"/>
        <v>L</v>
      </c>
      <c r="F47" s="64" t="str">
        <f t="shared" si="28"/>
        <v xml:space="preserve"> </v>
      </c>
      <c r="G47" s="64" t="str">
        <f t="shared" si="29"/>
        <v xml:space="preserve"> </v>
      </c>
      <c r="H47" s="64" t="str">
        <f t="shared" si="30"/>
        <v xml:space="preserve"> </v>
      </c>
      <c r="I47" s="64">
        <f t="shared" si="11"/>
        <v>1</v>
      </c>
      <c r="J47" s="18" t="str">
        <f t="shared" si="31"/>
        <v xml:space="preserve"> </v>
      </c>
      <c r="K47" s="18">
        <f t="shared" si="4"/>
        <v>0</v>
      </c>
      <c r="L47" s="18">
        <f t="shared" si="5"/>
        <v>-78</v>
      </c>
      <c r="M47" s="86" t="str">
        <f t="shared" si="12"/>
        <v xml:space="preserve"> </v>
      </c>
      <c r="N47" s="64" t="str">
        <f t="shared" si="1"/>
        <v>T</v>
      </c>
      <c r="O47" s="64" t="str">
        <f t="shared" si="19"/>
        <v xml:space="preserve"> </v>
      </c>
      <c r="P47" s="64" t="str">
        <f t="shared" si="20"/>
        <v xml:space="preserve"> </v>
      </c>
      <c r="Q47" s="64">
        <f t="shared" si="21"/>
        <v>1</v>
      </c>
      <c r="R47" s="18" t="str">
        <f t="shared" si="14"/>
        <v xml:space="preserve"> </v>
      </c>
      <c r="S47" s="18">
        <f t="shared" si="22"/>
        <v>0</v>
      </c>
      <c r="T47" s="19">
        <f t="shared" si="23"/>
        <v>-114</v>
      </c>
    </row>
    <row r="48" spans="1:20">
      <c r="A48" s="197">
        <f t="shared" si="9"/>
        <v>38</v>
      </c>
      <c r="B48" s="198">
        <f>Data!B48</f>
        <v>3</v>
      </c>
      <c r="C48" s="78">
        <f t="shared" si="2"/>
        <v>1</v>
      </c>
      <c r="E48" s="86" t="str">
        <f t="shared" si="27"/>
        <v xml:space="preserve"> </v>
      </c>
      <c r="F48" s="64" t="str">
        <f t="shared" si="28"/>
        <v xml:space="preserve"> </v>
      </c>
      <c r="G48" s="64" t="str">
        <f t="shared" si="29"/>
        <v xml:space="preserve"> </v>
      </c>
      <c r="H48" s="64" t="str">
        <f t="shared" si="30"/>
        <v xml:space="preserve"> </v>
      </c>
      <c r="I48" s="64">
        <f t="shared" si="11"/>
        <v>1</v>
      </c>
      <c r="J48" s="18" t="str">
        <f t="shared" si="31"/>
        <v xml:space="preserve"> </v>
      </c>
      <c r="K48" s="18">
        <f t="shared" si="4"/>
        <v>0</v>
      </c>
      <c r="L48" s="18">
        <f t="shared" si="5"/>
        <v>-78</v>
      </c>
      <c r="M48" s="86" t="str">
        <f t="shared" si="12"/>
        <v xml:space="preserve"> </v>
      </c>
      <c r="N48" s="64" t="str">
        <f t="shared" si="1"/>
        <v xml:space="preserve"> </v>
      </c>
      <c r="O48" s="64" t="str">
        <f t="shared" si="19"/>
        <v>B</v>
      </c>
      <c r="P48" s="64">
        <f t="shared" si="20"/>
        <v>1</v>
      </c>
      <c r="Q48" s="64">
        <f t="shared" si="21"/>
        <v>1</v>
      </c>
      <c r="R48" s="18">
        <f t="shared" si="14"/>
        <v>5</v>
      </c>
      <c r="S48" s="18">
        <f t="shared" si="22"/>
        <v>0</v>
      </c>
      <c r="T48" s="19">
        <f t="shared" si="23"/>
        <v>-119</v>
      </c>
    </row>
    <row r="49" spans="1:20">
      <c r="A49" s="197">
        <f t="shared" si="9"/>
        <v>39</v>
      </c>
      <c r="B49" s="198">
        <f>Data!B49</f>
        <v>30</v>
      </c>
      <c r="C49" s="78">
        <f t="shared" si="2"/>
        <v>10</v>
      </c>
      <c r="E49" s="86" t="str">
        <f t="shared" si="27"/>
        <v xml:space="preserve"> </v>
      </c>
      <c r="F49" s="64" t="str">
        <f t="shared" si="28"/>
        <v xml:space="preserve"> </v>
      </c>
      <c r="G49" s="64" t="str">
        <f t="shared" si="29"/>
        <v xml:space="preserve"> </v>
      </c>
      <c r="H49" s="64" t="str">
        <f t="shared" si="30"/>
        <v xml:space="preserve"> </v>
      </c>
      <c r="I49" s="64">
        <f t="shared" si="11"/>
        <v>1</v>
      </c>
      <c r="J49" s="18" t="str">
        <f t="shared" si="31"/>
        <v xml:space="preserve"> </v>
      </c>
      <c r="K49" s="18">
        <f t="shared" si="4"/>
        <v>0</v>
      </c>
      <c r="L49" s="18">
        <f t="shared" si="5"/>
        <v>-78</v>
      </c>
      <c r="M49" s="86" t="str">
        <f t="shared" si="12"/>
        <v>L</v>
      </c>
      <c r="N49" s="64" t="str">
        <f t="shared" si="1"/>
        <v xml:space="preserve"> </v>
      </c>
      <c r="O49" s="64" t="str">
        <f t="shared" si="19"/>
        <v>B</v>
      </c>
      <c r="P49" s="64">
        <f t="shared" si="20"/>
        <v>2</v>
      </c>
      <c r="Q49" s="64">
        <f t="shared" si="21"/>
        <v>1</v>
      </c>
      <c r="R49" s="18">
        <f t="shared" si="14"/>
        <v>5</v>
      </c>
      <c r="S49" s="18">
        <f t="shared" si="22"/>
        <v>0</v>
      </c>
      <c r="T49" s="19">
        <f t="shared" si="23"/>
        <v>-124</v>
      </c>
    </row>
    <row r="50" spans="1:20">
      <c r="A50" s="197">
        <f t="shared" si="9"/>
        <v>40</v>
      </c>
      <c r="B50" s="198">
        <f>Data!B50</f>
        <v>17</v>
      </c>
      <c r="C50" s="78">
        <f t="shared" si="2"/>
        <v>6</v>
      </c>
      <c r="E50" s="86" t="str">
        <f t="shared" si="27"/>
        <v xml:space="preserve"> </v>
      </c>
      <c r="F50" s="64" t="str">
        <f t="shared" si="28"/>
        <v xml:space="preserve"> </v>
      </c>
      <c r="G50" s="64" t="str">
        <f t="shared" si="29"/>
        <v xml:space="preserve"> </v>
      </c>
      <c r="H50" s="64" t="str">
        <f t="shared" si="30"/>
        <v xml:space="preserve"> </v>
      </c>
      <c r="I50" s="64">
        <f t="shared" si="11"/>
        <v>1</v>
      </c>
      <c r="J50" s="18" t="str">
        <f t="shared" si="31"/>
        <v xml:space="preserve"> </v>
      </c>
      <c r="K50" s="18">
        <f t="shared" si="4"/>
        <v>0</v>
      </c>
      <c r="L50" s="18">
        <f t="shared" si="5"/>
        <v>-78</v>
      </c>
      <c r="M50" s="86" t="str">
        <f t="shared" si="12"/>
        <v>L</v>
      </c>
      <c r="N50" s="64" t="str">
        <f t="shared" si="1"/>
        <v xml:space="preserve"> </v>
      </c>
      <c r="O50" s="64" t="str">
        <f t="shared" si="19"/>
        <v>B</v>
      </c>
      <c r="P50" s="64">
        <f t="shared" si="20"/>
        <v>3</v>
      </c>
      <c r="Q50" s="64">
        <f t="shared" si="21"/>
        <v>1</v>
      </c>
      <c r="R50" s="18">
        <f t="shared" si="14"/>
        <v>10</v>
      </c>
      <c r="S50" s="18">
        <f t="shared" si="22"/>
        <v>0</v>
      </c>
      <c r="T50" s="19">
        <f t="shared" si="23"/>
        <v>-134</v>
      </c>
    </row>
    <row r="51" spans="1:20">
      <c r="A51" s="197">
        <f t="shared" si="9"/>
        <v>41</v>
      </c>
      <c r="B51" s="198">
        <f>Data!B51</f>
        <v>8</v>
      </c>
      <c r="C51" s="78">
        <f t="shared" si="2"/>
        <v>3</v>
      </c>
      <c r="E51" s="86" t="str">
        <f t="shared" si="27"/>
        <v xml:space="preserve"> </v>
      </c>
      <c r="F51" s="64" t="str">
        <f t="shared" si="28"/>
        <v xml:space="preserve"> </v>
      </c>
      <c r="G51" s="64" t="str">
        <f t="shared" si="29"/>
        <v xml:space="preserve"> </v>
      </c>
      <c r="H51" s="64" t="str">
        <f t="shared" si="30"/>
        <v xml:space="preserve"> </v>
      </c>
      <c r="I51" s="64">
        <f t="shared" si="11"/>
        <v>1</v>
      </c>
      <c r="J51" s="18" t="str">
        <f t="shared" si="31"/>
        <v xml:space="preserve"> </v>
      </c>
      <c r="K51" s="18">
        <f t="shared" si="4"/>
        <v>0</v>
      </c>
      <c r="L51" s="18">
        <f t="shared" si="5"/>
        <v>-78</v>
      </c>
      <c r="M51" s="86" t="str">
        <f t="shared" si="12"/>
        <v>L</v>
      </c>
      <c r="N51" s="64" t="str">
        <f t="shared" si="1"/>
        <v xml:space="preserve"> </v>
      </c>
      <c r="O51" s="64" t="str">
        <f t="shared" si="19"/>
        <v>B</v>
      </c>
      <c r="P51" s="64">
        <f t="shared" si="20"/>
        <v>4</v>
      </c>
      <c r="Q51" s="64">
        <f t="shared" si="21"/>
        <v>1</v>
      </c>
      <c r="R51" s="18">
        <f t="shared" si="14"/>
        <v>20</v>
      </c>
      <c r="S51" s="18">
        <f t="shared" si="22"/>
        <v>0</v>
      </c>
      <c r="T51" s="19">
        <f t="shared" si="23"/>
        <v>-154</v>
      </c>
    </row>
    <row r="52" spans="1:20">
      <c r="A52" s="197">
        <f t="shared" si="9"/>
        <v>42</v>
      </c>
      <c r="B52" s="198">
        <f>Data!B52</f>
        <v>29</v>
      </c>
      <c r="C52" s="78">
        <f t="shared" si="2"/>
        <v>10</v>
      </c>
      <c r="E52" s="86" t="str">
        <f t="shared" si="27"/>
        <v xml:space="preserve"> </v>
      </c>
      <c r="F52" s="64" t="str">
        <f t="shared" si="28"/>
        <v xml:space="preserve"> </v>
      </c>
      <c r="G52" s="64" t="str">
        <f t="shared" si="29"/>
        <v xml:space="preserve"> </v>
      </c>
      <c r="H52" s="64" t="str">
        <f t="shared" si="30"/>
        <v xml:space="preserve"> </v>
      </c>
      <c r="I52" s="64">
        <f t="shared" si="11"/>
        <v>1</v>
      </c>
      <c r="J52" s="18" t="str">
        <f t="shared" si="31"/>
        <v xml:space="preserve"> </v>
      </c>
      <c r="K52" s="18">
        <f t="shared" si="4"/>
        <v>0</v>
      </c>
      <c r="L52" s="18">
        <f t="shared" si="5"/>
        <v>-78</v>
      </c>
      <c r="M52" s="86" t="str">
        <f t="shared" si="12"/>
        <v>L</v>
      </c>
      <c r="N52" s="64" t="str">
        <f t="shared" si="1"/>
        <v xml:space="preserve"> </v>
      </c>
      <c r="O52" s="64" t="str">
        <f t="shared" si="19"/>
        <v>B</v>
      </c>
      <c r="P52" s="64">
        <f t="shared" si="20"/>
        <v>5</v>
      </c>
      <c r="Q52" s="64">
        <f t="shared" si="21"/>
        <v>1</v>
      </c>
      <c r="R52" s="18">
        <f t="shared" si="14"/>
        <v>30</v>
      </c>
      <c r="S52" s="18">
        <f t="shared" si="22"/>
        <v>0</v>
      </c>
      <c r="T52" s="19">
        <f t="shared" si="23"/>
        <v>-184</v>
      </c>
    </row>
    <row r="53" spans="1:20">
      <c r="A53" s="197">
        <f t="shared" si="9"/>
        <v>43</v>
      </c>
      <c r="B53" s="198">
        <f>Data!B53</f>
        <v>24</v>
      </c>
      <c r="C53" s="78">
        <f t="shared" si="2"/>
        <v>8</v>
      </c>
      <c r="E53" s="86" t="str">
        <f t="shared" si="27"/>
        <v xml:space="preserve"> </v>
      </c>
      <c r="F53" s="64" t="str">
        <f t="shared" si="28"/>
        <v xml:space="preserve"> </v>
      </c>
      <c r="G53" s="64" t="str">
        <f t="shared" si="29"/>
        <v xml:space="preserve"> </v>
      </c>
      <c r="H53" s="64" t="str">
        <f t="shared" si="30"/>
        <v xml:space="preserve"> </v>
      </c>
      <c r="I53" s="64">
        <f t="shared" si="11"/>
        <v>1</v>
      </c>
      <c r="J53" s="18" t="str">
        <f t="shared" si="31"/>
        <v xml:space="preserve"> </v>
      </c>
      <c r="K53" s="18">
        <f t="shared" si="4"/>
        <v>0</v>
      </c>
      <c r="L53" s="18">
        <f t="shared" si="5"/>
        <v>-78</v>
      </c>
      <c r="M53" s="86" t="str">
        <f t="shared" si="12"/>
        <v>L</v>
      </c>
      <c r="N53" s="64" t="str">
        <f t="shared" si="1"/>
        <v xml:space="preserve"> </v>
      </c>
      <c r="O53" s="64" t="str">
        <f t="shared" si="19"/>
        <v>B</v>
      </c>
      <c r="P53" s="64">
        <f t="shared" si="20"/>
        <v>6</v>
      </c>
      <c r="Q53" s="64">
        <f t="shared" si="21"/>
        <v>1</v>
      </c>
      <c r="R53" s="18">
        <f t="shared" si="14"/>
        <v>55</v>
      </c>
      <c r="S53" s="18">
        <f t="shared" si="22"/>
        <v>0</v>
      </c>
      <c r="T53" s="19">
        <f t="shared" si="23"/>
        <v>-239</v>
      </c>
    </row>
    <row r="54" spans="1:20">
      <c r="A54" s="197">
        <f t="shared" si="9"/>
        <v>44</v>
      </c>
      <c r="B54" s="198">
        <f>Data!B54</f>
        <v>11</v>
      </c>
      <c r="C54" s="78">
        <f t="shared" si="2"/>
        <v>4</v>
      </c>
      <c r="E54" s="86" t="str">
        <f t="shared" si="27"/>
        <v xml:space="preserve"> </v>
      </c>
      <c r="F54" s="64" t="str">
        <f t="shared" si="28"/>
        <v xml:space="preserve"> </v>
      </c>
      <c r="G54" s="64" t="str">
        <f t="shared" si="29"/>
        <v xml:space="preserve"> </v>
      </c>
      <c r="H54" s="64" t="str">
        <f t="shared" si="30"/>
        <v xml:space="preserve"> </v>
      </c>
      <c r="I54" s="64">
        <f t="shared" si="11"/>
        <v>1</v>
      </c>
      <c r="J54" s="18" t="str">
        <f t="shared" si="31"/>
        <v xml:space="preserve"> </v>
      </c>
      <c r="K54" s="18">
        <f t="shared" si="4"/>
        <v>0</v>
      </c>
      <c r="L54" s="18">
        <f t="shared" si="5"/>
        <v>-78</v>
      </c>
      <c r="M54" s="86" t="str">
        <f t="shared" si="12"/>
        <v>W</v>
      </c>
      <c r="N54" s="64" t="str">
        <f t="shared" si="1"/>
        <v xml:space="preserve"> </v>
      </c>
      <c r="O54" s="64" t="str">
        <f t="shared" si="19"/>
        <v xml:space="preserve"> </v>
      </c>
      <c r="P54" s="64" t="str">
        <f t="shared" si="20"/>
        <v xml:space="preserve"> </v>
      </c>
      <c r="Q54" s="64">
        <f t="shared" si="21"/>
        <v>1</v>
      </c>
      <c r="R54" s="18" t="str">
        <f t="shared" si="14"/>
        <v xml:space="preserve"> </v>
      </c>
      <c r="S54" s="18">
        <f t="shared" si="22"/>
        <v>132</v>
      </c>
      <c r="T54" s="19">
        <f t="shared" si="23"/>
        <v>-107</v>
      </c>
    </row>
    <row r="55" spans="1:20">
      <c r="A55" s="197">
        <f t="shared" si="9"/>
        <v>45</v>
      </c>
      <c r="B55" s="198">
        <f>Data!B55</f>
        <v>20</v>
      </c>
      <c r="C55" s="78">
        <f t="shared" si="2"/>
        <v>7</v>
      </c>
      <c r="E55" s="86" t="str">
        <f t="shared" si="27"/>
        <v xml:space="preserve"> </v>
      </c>
      <c r="F55" s="64" t="str">
        <f t="shared" si="28"/>
        <v xml:space="preserve"> </v>
      </c>
      <c r="G55" s="64" t="str">
        <f t="shared" si="29"/>
        <v xml:space="preserve"> </v>
      </c>
      <c r="H55" s="64" t="str">
        <f t="shared" si="30"/>
        <v xml:space="preserve"> </v>
      </c>
      <c r="I55" s="64">
        <f t="shared" si="11"/>
        <v>1</v>
      </c>
      <c r="J55" s="18" t="str">
        <f t="shared" si="31"/>
        <v xml:space="preserve"> </v>
      </c>
      <c r="K55" s="18">
        <f t="shared" si="4"/>
        <v>0</v>
      </c>
      <c r="L55" s="18">
        <f t="shared" si="5"/>
        <v>-78</v>
      </c>
      <c r="M55" s="86" t="str">
        <f t="shared" si="12"/>
        <v xml:space="preserve"> </v>
      </c>
      <c r="N55" s="64" t="str">
        <f t="shared" si="1"/>
        <v xml:space="preserve"> </v>
      </c>
      <c r="O55" s="64" t="str">
        <f t="shared" si="19"/>
        <v xml:space="preserve"> </v>
      </c>
      <c r="P55" s="64" t="str">
        <f t="shared" si="20"/>
        <v xml:space="preserve"> </v>
      </c>
      <c r="Q55" s="64">
        <f t="shared" si="21"/>
        <v>1</v>
      </c>
      <c r="R55" s="18" t="str">
        <f t="shared" si="14"/>
        <v xml:space="preserve"> </v>
      </c>
      <c r="S55" s="18">
        <f t="shared" si="22"/>
        <v>0</v>
      </c>
      <c r="T55" s="19">
        <f t="shared" si="23"/>
        <v>-107</v>
      </c>
    </row>
    <row r="56" spans="1:20">
      <c r="A56" s="197">
        <f t="shared" si="9"/>
        <v>46</v>
      </c>
      <c r="B56" s="198">
        <f>Data!B56</f>
        <v>35</v>
      </c>
      <c r="C56" s="78">
        <f t="shared" si="2"/>
        <v>12</v>
      </c>
      <c r="E56" s="86" t="str">
        <f t="shared" si="27"/>
        <v xml:space="preserve"> </v>
      </c>
      <c r="F56" s="64" t="str">
        <f t="shared" si="28"/>
        <v xml:space="preserve"> </v>
      </c>
      <c r="G56" s="64" t="str">
        <f t="shared" si="29"/>
        <v xml:space="preserve"> </v>
      </c>
      <c r="H56" s="64" t="str">
        <f t="shared" si="30"/>
        <v xml:space="preserve"> </v>
      </c>
      <c r="I56" s="64">
        <f t="shared" si="11"/>
        <v>1</v>
      </c>
      <c r="J56" s="18" t="str">
        <f t="shared" si="31"/>
        <v xml:space="preserve"> </v>
      </c>
      <c r="K56" s="18">
        <f t="shared" si="4"/>
        <v>0</v>
      </c>
      <c r="L56" s="18">
        <f t="shared" si="5"/>
        <v>-78</v>
      </c>
      <c r="M56" s="86" t="str">
        <f t="shared" si="12"/>
        <v xml:space="preserve"> </v>
      </c>
      <c r="N56" s="64" t="str">
        <f t="shared" si="1"/>
        <v xml:space="preserve"> </v>
      </c>
      <c r="O56" s="64" t="str">
        <f t="shared" si="19"/>
        <v xml:space="preserve"> </v>
      </c>
      <c r="P56" s="64" t="str">
        <f t="shared" si="20"/>
        <v xml:space="preserve"> </v>
      </c>
      <c r="Q56" s="64">
        <f t="shared" si="21"/>
        <v>1</v>
      </c>
      <c r="R56" s="18" t="str">
        <f t="shared" si="14"/>
        <v xml:space="preserve"> </v>
      </c>
      <c r="S56" s="18">
        <f t="shared" si="22"/>
        <v>0</v>
      </c>
      <c r="T56" s="19">
        <f t="shared" si="23"/>
        <v>-107</v>
      </c>
    </row>
    <row r="57" spans="1:20">
      <c r="A57" s="197">
        <f t="shared" si="9"/>
        <v>47</v>
      </c>
      <c r="B57" s="198">
        <f>Data!B57</f>
        <v>24</v>
      </c>
      <c r="C57" s="78">
        <f t="shared" si="2"/>
        <v>8</v>
      </c>
      <c r="E57" s="86" t="str">
        <f t="shared" si="27"/>
        <v xml:space="preserve"> </v>
      </c>
      <c r="F57" s="64" t="str">
        <f t="shared" si="28"/>
        <v xml:space="preserve"> </v>
      </c>
      <c r="G57" s="64" t="str">
        <f t="shared" si="29"/>
        <v xml:space="preserve"> </v>
      </c>
      <c r="H57" s="64" t="str">
        <f t="shared" si="30"/>
        <v xml:space="preserve"> </v>
      </c>
      <c r="I57" s="64">
        <f t="shared" si="11"/>
        <v>1</v>
      </c>
      <c r="J57" s="18" t="str">
        <f t="shared" si="31"/>
        <v xml:space="preserve"> </v>
      </c>
      <c r="K57" s="18">
        <f t="shared" si="4"/>
        <v>0</v>
      </c>
      <c r="L57" s="18">
        <f t="shared" si="5"/>
        <v>-78</v>
      </c>
      <c r="M57" s="86" t="str">
        <f t="shared" si="12"/>
        <v xml:space="preserve"> </v>
      </c>
      <c r="N57" s="64" t="str">
        <f t="shared" si="1"/>
        <v xml:space="preserve"> </v>
      </c>
      <c r="O57" s="64" t="str">
        <f t="shared" si="19"/>
        <v xml:space="preserve"> </v>
      </c>
      <c r="P57" s="64" t="str">
        <f t="shared" si="20"/>
        <v xml:space="preserve"> </v>
      </c>
      <c r="Q57" s="64">
        <f t="shared" si="21"/>
        <v>1</v>
      </c>
      <c r="R57" s="18" t="str">
        <f t="shared" si="14"/>
        <v xml:space="preserve"> </v>
      </c>
      <c r="S57" s="18">
        <f t="shared" si="22"/>
        <v>0</v>
      </c>
      <c r="T57" s="19">
        <f t="shared" si="23"/>
        <v>-107</v>
      </c>
    </row>
    <row r="58" spans="1:20">
      <c r="A58" s="197">
        <f t="shared" si="9"/>
        <v>48</v>
      </c>
      <c r="B58" s="198">
        <f>Data!B58</f>
        <v>26</v>
      </c>
      <c r="C58" s="78">
        <f t="shared" si="2"/>
        <v>9</v>
      </c>
      <c r="E58" s="86" t="str">
        <f t="shared" si="27"/>
        <v xml:space="preserve"> </v>
      </c>
      <c r="F58" s="64" t="str">
        <f t="shared" si="28"/>
        <v xml:space="preserve"> </v>
      </c>
      <c r="G58" s="64" t="str">
        <f t="shared" si="29"/>
        <v xml:space="preserve"> </v>
      </c>
      <c r="H58" s="64" t="str">
        <f t="shared" si="30"/>
        <v xml:space="preserve"> </v>
      </c>
      <c r="I58" s="64">
        <f t="shared" si="11"/>
        <v>1</v>
      </c>
      <c r="J58" s="18" t="str">
        <f t="shared" si="31"/>
        <v xml:space="preserve"> </v>
      </c>
      <c r="K58" s="18">
        <f t="shared" si="4"/>
        <v>0</v>
      </c>
      <c r="L58" s="18">
        <f t="shared" si="5"/>
        <v>-78</v>
      </c>
      <c r="M58" s="86" t="str">
        <f t="shared" si="12"/>
        <v xml:space="preserve"> </v>
      </c>
      <c r="N58" s="64" t="str">
        <f t="shared" si="1"/>
        <v xml:space="preserve"> </v>
      </c>
      <c r="O58" s="64" t="str">
        <f t="shared" si="19"/>
        <v xml:space="preserve"> </v>
      </c>
      <c r="P58" s="64" t="str">
        <f t="shared" si="20"/>
        <v xml:space="preserve"> </v>
      </c>
      <c r="Q58" s="64">
        <f t="shared" si="21"/>
        <v>1</v>
      </c>
      <c r="R58" s="18" t="str">
        <f t="shared" si="14"/>
        <v xml:space="preserve"> </v>
      </c>
      <c r="S58" s="18">
        <f t="shared" si="22"/>
        <v>0</v>
      </c>
      <c r="T58" s="19">
        <f t="shared" si="23"/>
        <v>-107</v>
      </c>
    </row>
    <row r="59" spans="1:20">
      <c r="A59" s="197">
        <f t="shared" si="9"/>
        <v>49</v>
      </c>
      <c r="B59" s="198">
        <f>Data!B59</f>
        <v>14</v>
      </c>
      <c r="C59" s="78">
        <f t="shared" si="2"/>
        <v>5</v>
      </c>
      <c r="E59" s="86" t="str">
        <f t="shared" si="27"/>
        <v xml:space="preserve"> </v>
      </c>
      <c r="F59" s="64" t="str">
        <f t="shared" si="28"/>
        <v xml:space="preserve"> </v>
      </c>
      <c r="G59" s="64" t="str">
        <f t="shared" si="29"/>
        <v xml:space="preserve"> </v>
      </c>
      <c r="H59" s="64" t="str">
        <f t="shared" si="30"/>
        <v xml:space="preserve"> </v>
      </c>
      <c r="I59" s="64">
        <f t="shared" si="11"/>
        <v>1</v>
      </c>
      <c r="J59" s="18" t="str">
        <f t="shared" si="31"/>
        <v xml:space="preserve"> </v>
      </c>
      <c r="K59" s="18">
        <f t="shared" si="4"/>
        <v>0</v>
      </c>
      <c r="L59" s="18">
        <f t="shared" si="5"/>
        <v>-78</v>
      </c>
      <c r="M59" s="86" t="str">
        <f t="shared" si="12"/>
        <v xml:space="preserve"> </v>
      </c>
      <c r="N59" s="64" t="str">
        <f t="shared" si="1"/>
        <v xml:space="preserve"> </v>
      </c>
      <c r="O59" s="64" t="str">
        <f t="shared" si="19"/>
        <v xml:space="preserve"> </v>
      </c>
      <c r="P59" s="64" t="str">
        <f t="shared" si="20"/>
        <v xml:space="preserve"> </v>
      </c>
      <c r="Q59" s="64">
        <f t="shared" si="21"/>
        <v>1</v>
      </c>
      <c r="R59" s="18" t="str">
        <f t="shared" si="14"/>
        <v xml:space="preserve"> </v>
      </c>
      <c r="S59" s="18">
        <f t="shared" si="22"/>
        <v>0</v>
      </c>
      <c r="T59" s="19">
        <f t="shared" si="23"/>
        <v>-107</v>
      </c>
    </row>
    <row r="60" spans="1:20">
      <c r="A60" s="197">
        <f t="shared" si="9"/>
        <v>50</v>
      </c>
      <c r="B60" s="198">
        <f>Data!B60</f>
        <v>11</v>
      </c>
      <c r="C60" s="78">
        <f t="shared" si="2"/>
        <v>4</v>
      </c>
      <c r="E60" s="86" t="str">
        <f t="shared" si="27"/>
        <v xml:space="preserve"> </v>
      </c>
      <c r="F60" s="64" t="str">
        <f t="shared" si="28"/>
        <v xml:space="preserve"> </v>
      </c>
      <c r="G60" s="64" t="str">
        <f t="shared" si="29"/>
        <v xml:space="preserve"> </v>
      </c>
      <c r="H60" s="64" t="str">
        <f t="shared" si="30"/>
        <v xml:space="preserve"> </v>
      </c>
      <c r="I60" s="64">
        <f t="shared" si="11"/>
        <v>1</v>
      </c>
      <c r="J60" s="18" t="str">
        <f t="shared" si="31"/>
        <v xml:space="preserve"> </v>
      </c>
      <c r="K60" s="18">
        <f t="shared" si="4"/>
        <v>0</v>
      </c>
      <c r="L60" s="18">
        <f t="shared" si="5"/>
        <v>-78</v>
      </c>
      <c r="M60" s="86" t="str">
        <f t="shared" si="12"/>
        <v xml:space="preserve"> </v>
      </c>
      <c r="N60" s="64" t="str">
        <f t="shared" si="1"/>
        <v xml:space="preserve"> </v>
      </c>
      <c r="O60" s="64" t="str">
        <f t="shared" si="19"/>
        <v xml:space="preserve"> </v>
      </c>
      <c r="P60" s="64" t="str">
        <f t="shared" si="20"/>
        <v xml:space="preserve"> </v>
      </c>
      <c r="Q60" s="64">
        <f t="shared" si="21"/>
        <v>1</v>
      </c>
      <c r="R60" s="18" t="str">
        <f t="shared" si="14"/>
        <v xml:space="preserve"> </v>
      </c>
      <c r="S60" s="18">
        <f t="shared" si="22"/>
        <v>0</v>
      </c>
      <c r="T60" s="19">
        <f t="shared" si="23"/>
        <v>-107</v>
      </c>
    </row>
    <row r="61" spans="1:20">
      <c r="A61" s="197">
        <f t="shared" si="9"/>
        <v>51</v>
      </c>
      <c r="B61" s="198">
        <f>Data!B61</f>
        <v>35</v>
      </c>
      <c r="C61" s="78">
        <f t="shared" si="2"/>
        <v>12</v>
      </c>
      <c r="E61" s="86" t="str">
        <f t="shared" si="27"/>
        <v xml:space="preserve"> </v>
      </c>
      <c r="F61" s="64" t="str">
        <f t="shared" si="28"/>
        <v xml:space="preserve"> </v>
      </c>
      <c r="G61" s="64" t="str">
        <f t="shared" si="29"/>
        <v xml:space="preserve"> </v>
      </c>
      <c r="H61" s="64" t="str">
        <f t="shared" si="30"/>
        <v xml:space="preserve"> </v>
      </c>
      <c r="I61" s="64">
        <f t="shared" si="11"/>
        <v>1</v>
      </c>
      <c r="J61" s="18" t="str">
        <f t="shared" si="31"/>
        <v xml:space="preserve"> </v>
      </c>
      <c r="K61" s="18">
        <f t="shared" si="4"/>
        <v>0</v>
      </c>
      <c r="L61" s="18">
        <f>IF(AND(J61=" ",K61=0),L60,IF(K61&lt;&gt;0, L60+K61,VALUE(L60)-VALUE(J61)+VALUE(K61)))</f>
        <v>-78</v>
      </c>
      <c r="M61" s="86" t="str">
        <f t="shared" si="12"/>
        <v xml:space="preserve"> </v>
      </c>
      <c r="N61" s="64" t="str">
        <f t="shared" si="1"/>
        <v xml:space="preserve"> </v>
      </c>
      <c r="O61" s="64" t="str">
        <f t="shared" si="19"/>
        <v xml:space="preserve"> </v>
      </c>
      <c r="P61" s="64" t="str">
        <f t="shared" si="20"/>
        <v xml:space="preserve"> </v>
      </c>
      <c r="Q61" s="64">
        <f t="shared" si="21"/>
        <v>1</v>
      </c>
      <c r="R61" s="18" t="str">
        <f t="shared" si="14"/>
        <v xml:space="preserve"> </v>
      </c>
      <c r="S61" s="18">
        <f t="shared" si="22"/>
        <v>0</v>
      </c>
      <c r="T61" s="19">
        <f t="shared" si="23"/>
        <v>-107</v>
      </c>
    </row>
    <row r="62" spans="1:20">
      <c r="A62" s="197">
        <f t="shared" si="9"/>
        <v>52</v>
      </c>
      <c r="B62" s="198">
        <f>Data!B62</f>
        <v>8</v>
      </c>
      <c r="C62" s="78">
        <f t="shared" si="2"/>
        <v>3</v>
      </c>
      <c r="E62" s="86" t="str">
        <f t="shared" si="27"/>
        <v xml:space="preserve"> </v>
      </c>
      <c r="F62" s="64" t="str">
        <f t="shared" si="28"/>
        <v xml:space="preserve"> </v>
      </c>
      <c r="G62" s="64" t="str">
        <f t="shared" si="29"/>
        <v xml:space="preserve"> </v>
      </c>
      <c r="H62" s="64" t="str">
        <f t="shared" si="30"/>
        <v xml:space="preserve"> </v>
      </c>
      <c r="I62" s="64">
        <f t="shared" si="11"/>
        <v>1</v>
      </c>
      <c r="J62" s="18" t="str">
        <f t="shared" si="31"/>
        <v xml:space="preserve"> </v>
      </c>
      <c r="K62" s="18">
        <f>IF(E62="W",J61*6,0)</f>
        <v>0</v>
      </c>
      <c r="L62" s="18">
        <f t="shared" ref="L62:L125" si="32">IF(AND(J62=" ",K62=0),L61,IF(K62&lt;&gt;0, L61+K62,VALUE(L61)-VALUE(J62)+VALUE(K62)))</f>
        <v>-78</v>
      </c>
      <c r="M62" s="86" t="str">
        <f t="shared" si="12"/>
        <v xml:space="preserve"> </v>
      </c>
      <c r="N62" s="64" t="str">
        <f t="shared" si="1"/>
        <v xml:space="preserve"> </v>
      </c>
      <c r="O62" s="64" t="str">
        <f t="shared" si="19"/>
        <v xml:space="preserve"> </v>
      </c>
      <c r="P62" s="64" t="str">
        <f t="shared" si="20"/>
        <v xml:space="preserve"> </v>
      </c>
      <c r="Q62" s="64">
        <f t="shared" si="21"/>
        <v>1</v>
      </c>
      <c r="R62" s="18" t="str">
        <f t="shared" si="14"/>
        <v xml:space="preserve"> </v>
      </c>
      <c r="S62" s="18">
        <f t="shared" si="22"/>
        <v>0</v>
      </c>
      <c r="T62" s="19">
        <f t="shared" si="23"/>
        <v>-107</v>
      </c>
    </row>
    <row r="63" spans="1:20">
      <c r="A63" s="197">
        <f t="shared" si="9"/>
        <v>53</v>
      </c>
      <c r="B63" s="198">
        <f>Data!B63</f>
        <v>35</v>
      </c>
      <c r="C63" s="78">
        <f t="shared" si="2"/>
        <v>12</v>
      </c>
      <c r="E63" s="86" t="str">
        <f t="shared" si="27"/>
        <v xml:space="preserve"> </v>
      </c>
      <c r="F63" s="64" t="str">
        <f t="shared" si="28"/>
        <v xml:space="preserve"> </v>
      </c>
      <c r="G63" s="64" t="str">
        <f t="shared" si="29"/>
        <v xml:space="preserve"> </v>
      </c>
      <c r="H63" s="64" t="str">
        <f t="shared" si="30"/>
        <v xml:space="preserve"> </v>
      </c>
      <c r="I63" s="64">
        <f t="shared" si="11"/>
        <v>1</v>
      </c>
      <c r="J63" s="18" t="str">
        <f t="shared" si="31"/>
        <v xml:space="preserve"> </v>
      </c>
      <c r="K63" s="18">
        <f t="shared" ref="K63:K126" si="33">IF(E63="W",J62*6,0)</f>
        <v>0</v>
      </c>
      <c r="L63" s="18">
        <f t="shared" si="32"/>
        <v>-78</v>
      </c>
      <c r="M63" s="86" t="str">
        <f t="shared" si="12"/>
        <v xml:space="preserve"> </v>
      </c>
      <c r="N63" s="64" t="str">
        <f t="shared" si="1"/>
        <v xml:space="preserve"> </v>
      </c>
      <c r="O63" s="64" t="str">
        <f t="shared" si="19"/>
        <v xml:space="preserve"> </v>
      </c>
      <c r="P63" s="64" t="str">
        <f t="shared" si="20"/>
        <v xml:space="preserve"> </v>
      </c>
      <c r="Q63" s="64">
        <f t="shared" si="21"/>
        <v>1</v>
      </c>
      <c r="R63" s="18" t="str">
        <f t="shared" si="14"/>
        <v xml:space="preserve"> </v>
      </c>
      <c r="S63" s="18">
        <f t="shared" si="22"/>
        <v>0</v>
      </c>
      <c r="T63" s="19">
        <f t="shared" si="23"/>
        <v>-107</v>
      </c>
    </row>
    <row r="64" spans="1:20">
      <c r="A64" s="197">
        <f t="shared" si="9"/>
        <v>54</v>
      </c>
      <c r="B64" s="198">
        <f>Data!B64</f>
        <v>21</v>
      </c>
      <c r="C64" s="78">
        <f t="shared" si="2"/>
        <v>7</v>
      </c>
      <c r="E64" s="86" t="str">
        <f t="shared" si="27"/>
        <v xml:space="preserve"> </v>
      </c>
      <c r="F64" s="64" t="str">
        <f t="shared" si="28"/>
        <v>T</v>
      </c>
      <c r="G64" s="64" t="str">
        <f t="shared" si="29"/>
        <v xml:space="preserve"> </v>
      </c>
      <c r="H64" s="64" t="str">
        <f t="shared" si="30"/>
        <v xml:space="preserve"> </v>
      </c>
      <c r="I64" s="64">
        <f t="shared" si="11"/>
        <v>1</v>
      </c>
      <c r="J64" s="18" t="str">
        <f t="shared" si="31"/>
        <v xml:space="preserve"> </v>
      </c>
      <c r="K64" s="18">
        <f t="shared" si="33"/>
        <v>0</v>
      </c>
      <c r="L64" s="18">
        <f t="shared" si="32"/>
        <v>-78</v>
      </c>
      <c r="M64" s="86" t="str">
        <f t="shared" si="12"/>
        <v xml:space="preserve"> </v>
      </c>
      <c r="N64" s="64" t="str">
        <f t="shared" si="1"/>
        <v>T</v>
      </c>
      <c r="O64" s="64" t="str">
        <f t="shared" si="19"/>
        <v xml:space="preserve"> </v>
      </c>
      <c r="P64" s="64" t="str">
        <f t="shared" si="20"/>
        <v xml:space="preserve"> </v>
      </c>
      <c r="Q64" s="64">
        <f t="shared" si="21"/>
        <v>1</v>
      </c>
      <c r="R64" s="18" t="str">
        <f t="shared" si="14"/>
        <v xml:space="preserve"> </v>
      </c>
      <c r="S64" s="18">
        <f t="shared" si="22"/>
        <v>0</v>
      </c>
      <c r="T64" s="19">
        <f t="shared" si="23"/>
        <v>-107</v>
      </c>
    </row>
    <row r="65" spans="1:20">
      <c r="A65" s="197">
        <f t="shared" si="9"/>
        <v>55</v>
      </c>
      <c r="B65" s="198">
        <f>Data!B65</f>
        <v>26</v>
      </c>
      <c r="C65" s="78">
        <f t="shared" si="2"/>
        <v>9</v>
      </c>
      <c r="E65" s="86" t="str">
        <f t="shared" si="27"/>
        <v xml:space="preserve"> </v>
      </c>
      <c r="F65" s="64" t="str">
        <f t="shared" si="28"/>
        <v xml:space="preserve"> </v>
      </c>
      <c r="G65" s="64" t="str">
        <f t="shared" si="29"/>
        <v>B</v>
      </c>
      <c r="H65" s="64">
        <f t="shared" si="30"/>
        <v>1</v>
      </c>
      <c r="I65" s="64">
        <f t="shared" si="11"/>
        <v>1</v>
      </c>
      <c r="J65" s="18">
        <f t="shared" si="31"/>
        <v>6</v>
      </c>
      <c r="K65" s="18">
        <f t="shared" si="33"/>
        <v>0</v>
      </c>
      <c r="L65" s="18">
        <f t="shared" si="32"/>
        <v>-84</v>
      </c>
      <c r="M65" s="86" t="str">
        <f t="shared" si="12"/>
        <v xml:space="preserve"> </v>
      </c>
      <c r="N65" s="64" t="str">
        <f t="shared" si="1"/>
        <v xml:space="preserve"> </v>
      </c>
      <c r="O65" s="64" t="str">
        <f t="shared" si="19"/>
        <v>B</v>
      </c>
      <c r="P65" s="64">
        <f t="shared" si="20"/>
        <v>1</v>
      </c>
      <c r="Q65" s="64">
        <f t="shared" si="21"/>
        <v>1</v>
      </c>
      <c r="R65" s="18">
        <f t="shared" si="14"/>
        <v>5</v>
      </c>
      <c r="S65" s="18">
        <f t="shared" si="22"/>
        <v>0</v>
      </c>
      <c r="T65" s="19">
        <f t="shared" si="23"/>
        <v>-112</v>
      </c>
    </row>
    <row r="66" spans="1:20">
      <c r="A66" s="197">
        <f t="shared" si="9"/>
        <v>56</v>
      </c>
      <c r="B66" s="198">
        <f>Data!B66</f>
        <v>29</v>
      </c>
      <c r="C66" s="78">
        <f t="shared" si="2"/>
        <v>10</v>
      </c>
      <c r="E66" s="86" t="str">
        <f t="shared" si="27"/>
        <v>L</v>
      </c>
      <c r="F66" s="64" t="str">
        <f t="shared" si="28"/>
        <v xml:space="preserve"> </v>
      </c>
      <c r="G66" s="64" t="str">
        <f t="shared" si="29"/>
        <v>B</v>
      </c>
      <c r="H66" s="64">
        <f t="shared" si="30"/>
        <v>2</v>
      </c>
      <c r="I66" s="64">
        <f t="shared" si="11"/>
        <v>1</v>
      </c>
      <c r="J66" s="18">
        <f t="shared" si="31"/>
        <v>6</v>
      </c>
      <c r="K66" s="18">
        <f t="shared" si="33"/>
        <v>0</v>
      </c>
      <c r="L66" s="18">
        <f t="shared" si="32"/>
        <v>-90</v>
      </c>
      <c r="M66" s="86" t="str">
        <f t="shared" si="12"/>
        <v>L</v>
      </c>
      <c r="N66" s="64" t="str">
        <f t="shared" si="1"/>
        <v xml:space="preserve"> </v>
      </c>
      <c r="O66" s="64" t="str">
        <f t="shared" si="19"/>
        <v>B</v>
      </c>
      <c r="P66" s="64">
        <f t="shared" si="20"/>
        <v>2</v>
      </c>
      <c r="Q66" s="64">
        <f t="shared" si="21"/>
        <v>1</v>
      </c>
      <c r="R66" s="18">
        <f t="shared" si="14"/>
        <v>5</v>
      </c>
      <c r="S66" s="18">
        <f t="shared" si="22"/>
        <v>0</v>
      </c>
      <c r="T66" s="19">
        <f t="shared" si="23"/>
        <v>-117</v>
      </c>
    </row>
    <row r="67" spans="1:20">
      <c r="A67" s="197">
        <f t="shared" si="9"/>
        <v>57</v>
      </c>
      <c r="B67" s="198">
        <f>Data!B67</f>
        <v>13</v>
      </c>
      <c r="C67" s="78">
        <f t="shared" si="2"/>
        <v>5</v>
      </c>
      <c r="E67" s="86" t="str">
        <f t="shared" si="27"/>
        <v>L</v>
      </c>
      <c r="F67" s="64" t="str">
        <f t="shared" si="28"/>
        <v xml:space="preserve"> </v>
      </c>
      <c r="G67" s="64" t="str">
        <f t="shared" si="29"/>
        <v>B</v>
      </c>
      <c r="H67" s="64">
        <f t="shared" si="30"/>
        <v>3</v>
      </c>
      <c r="I67" s="64">
        <f t="shared" si="11"/>
        <v>1</v>
      </c>
      <c r="J67" s="18">
        <f t="shared" si="31"/>
        <v>6</v>
      </c>
      <c r="K67" s="18">
        <f t="shared" si="33"/>
        <v>0</v>
      </c>
      <c r="L67" s="18">
        <f t="shared" si="32"/>
        <v>-96</v>
      </c>
      <c r="M67" s="86" t="str">
        <f t="shared" si="12"/>
        <v>L</v>
      </c>
      <c r="N67" s="64" t="str">
        <f t="shared" si="1"/>
        <v xml:space="preserve"> </v>
      </c>
      <c r="O67" s="64" t="str">
        <f t="shared" si="19"/>
        <v>B</v>
      </c>
      <c r="P67" s="64">
        <f t="shared" si="20"/>
        <v>3</v>
      </c>
      <c r="Q67" s="64">
        <f t="shared" si="21"/>
        <v>1</v>
      </c>
      <c r="R67" s="18">
        <f t="shared" si="14"/>
        <v>10</v>
      </c>
      <c r="S67" s="18">
        <f t="shared" si="22"/>
        <v>0</v>
      </c>
      <c r="T67" s="19">
        <f t="shared" si="23"/>
        <v>-127</v>
      </c>
    </row>
    <row r="68" spans="1:20">
      <c r="A68" s="197">
        <f t="shared" si="9"/>
        <v>58</v>
      </c>
      <c r="B68" s="198">
        <f>Data!B68</f>
        <v>10</v>
      </c>
      <c r="C68" s="78">
        <f t="shared" si="2"/>
        <v>4</v>
      </c>
      <c r="E68" s="86" t="str">
        <f t="shared" si="27"/>
        <v>W</v>
      </c>
      <c r="F68" s="64" t="str">
        <f t="shared" si="28"/>
        <v xml:space="preserve"> </v>
      </c>
      <c r="G68" s="64" t="str">
        <f t="shared" si="29"/>
        <v xml:space="preserve"> </v>
      </c>
      <c r="H68" s="64" t="str">
        <f t="shared" si="30"/>
        <v xml:space="preserve"> </v>
      </c>
      <c r="I68" s="64">
        <f t="shared" si="11"/>
        <v>1</v>
      </c>
      <c r="J68" s="18" t="str">
        <f t="shared" si="31"/>
        <v xml:space="preserve"> </v>
      </c>
      <c r="K68" s="18">
        <f t="shared" si="33"/>
        <v>36</v>
      </c>
      <c r="L68" s="18">
        <f t="shared" si="32"/>
        <v>-60</v>
      </c>
      <c r="M68" s="86" t="str">
        <f t="shared" si="12"/>
        <v>W</v>
      </c>
      <c r="N68" s="64" t="str">
        <f t="shared" si="1"/>
        <v xml:space="preserve"> </v>
      </c>
      <c r="O68" s="64" t="str">
        <f t="shared" si="19"/>
        <v xml:space="preserve"> </v>
      </c>
      <c r="P68" s="64" t="str">
        <f t="shared" si="20"/>
        <v xml:space="preserve"> </v>
      </c>
      <c r="Q68" s="64">
        <f t="shared" si="21"/>
        <v>1</v>
      </c>
      <c r="R68" s="18" t="str">
        <f t="shared" si="14"/>
        <v xml:space="preserve"> </v>
      </c>
      <c r="S68" s="18">
        <f t="shared" si="22"/>
        <v>24</v>
      </c>
      <c r="T68" s="19">
        <f t="shared" si="23"/>
        <v>-103</v>
      </c>
    </row>
    <row r="69" spans="1:20">
      <c r="A69" s="197">
        <f t="shared" si="9"/>
        <v>59</v>
      </c>
      <c r="B69" s="198">
        <f>Data!B69</f>
        <v>14</v>
      </c>
      <c r="C69" s="78">
        <f t="shared" si="2"/>
        <v>5</v>
      </c>
      <c r="E69" s="86" t="str">
        <f t="shared" si="27"/>
        <v xml:space="preserve"> </v>
      </c>
      <c r="F69" s="64" t="str">
        <f t="shared" si="28"/>
        <v xml:space="preserve"> </v>
      </c>
      <c r="G69" s="64" t="str">
        <f t="shared" si="29"/>
        <v xml:space="preserve"> </v>
      </c>
      <c r="H69" s="64" t="str">
        <f t="shared" si="30"/>
        <v xml:space="preserve"> </v>
      </c>
      <c r="I69" s="64">
        <f t="shared" si="11"/>
        <v>1</v>
      </c>
      <c r="J69" s="18" t="str">
        <f t="shared" si="31"/>
        <v xml:space="preserve"> </v>
      </c>
      <c r="K69" s="18">
        <f t="shared" si="33"/>
        <v>0</v>
      </c>
      <c r="L69" s="18">
        <f t="shared" si="32"/>
        <v>-60</v>
      </c>
      <c r="M69" s="86" t="str">
        <f t="shared" si="12"/>
        <v xml:space="preserve"> </v>
      </c>
      <c r="N69" s="64" t="str">
        <f t="shared" si="1"/>
        <v xml:space="preserve"> </v>
      </c>
      <c r="O69" s="64" t="str">
        <f t="shared" si="19"/>
        <v xml:space="preserve"> </v>
      </c>
      <c r="P69" s="64" t="str">
        <f t="shared" si="20"/>
        <v xml:space="preserve"> </v>
      </c>
      <c r="Q69" s="64">
        <f t="shared" si="21"/>
        <v>1</v>
      </c>
      <c r="R69" s="18" t="str">
        <f t="shared" si="14"/>
        <v xml:space="preserve"> </v>
      </c>
      <c r="S69" s="18">
        <f t="shared" si="22"/>
        <v>0</v>
      </c>
      <c r="T69" s="19">
        <f t="shared" si="23"/>
        <v>-103</v>
      </c>
    </row>
    <row r="70" spans="1:20">
      <c r="A70" s="197">
        <f t="shared" si="9"/>
        <v>60</v>
      </c>
      <c r="B70" s="198">
        <f>Data!B70</f>
        <v>19</v>
      </c>
      <c r="C70" s="78">
        <f t="shared" si="2"/>
        <v>7</v>
      </c>
      <c r="E70" s="86" t="str">
        <f t="shared" si="27"/>
        <v xml:space="preserve"> </v>
      </c>
      <c r="F70" s="64" t="str">
        <f t="shared" si="28"/>
        <v xml:space="preserve"> </v>
      </c>
      <c r="G70" s="64" t="str">
        <f t="shared" si="29"/>
        <v xml:space="preserve"> </v>
      </c>
      <c r="H70" s="64" t="str">
        <f t="shared" si="30"/>
        <v xml:space="preserve"> </v>
      </c>
      <c r="I70" s="64">
        <f t="shared" si="11"/>
        <v>1</v>
      </c>
      <c r="J70" s="18" t="str">
        <f t="shared" si="31"/>
        <v xml:space="preserve"> </v>
      </c>
      <c r="K70" s="18">
        <f t="shared" si="33"/>
        <v>0</v>
      </c>
      <c r="L70" s="18">
        <f t="shared" si="32"/>
        <v>-60</v>
      </c>
      <c r="M70" s="86" t="str">
        <f t="shared" si="12"/>
        <v xml:space="preserve"> </v>
      </c>
      <c r="N70" s="64" t="str">
        <f t="shared" si="1"/>
        <v xml:space="preserve"> </v>
      </c>
      <c r="O70" s="64" t="str">
        <f t="shared" si="19"/>
        <v xml:space="preserve"> </v>
      </c>
      <c r="P70" s="64" t="str">
        <f t="shared" si="20"/>
        <v xml:space="preserve"> </v>
      </c>
      <c r="Q70" s="64">
        <f t="shared" si="21"/>
        <v>1</v>
      </c>
      <c r="R70" s="18" t="str">
        <f t="shared" si="14"/>
        <v xml:space="preserve"> </v>
      </c>
      <c r="S70" s="18">
        <f t="shared" si="22"/>
        <v>0</v>
      </c>
      <c r="T70" s="19">
        <f t="shared" si="23"/>
        <v>-103</v>
      </c>
    </row>
    <row r="71" spans="1:20">
      <c r="A71" s="197">
        <f t="shared" si="9"/>
        <v>61</v>
      </c>
      <c r="B71" s="198">
        <f>Data!B71</f>
        <v>9</v>
      </c>
      <c r="C71" s="78">
        <f t="shared" si="2"/>
        <v>3</v>
      </c>
      <c r="E71" s="86" t="str">
        <f t="shared" si="27"/>
        <v xml:space="preserve"> </v>
      </c>
      <c r="F71" s="64" t="str">
        <f t="shared" si="28"/>
        <v xml:space="preserve"> </v>
      </c>
      <c r="G71" s="64" t="str">
        <f t="shared" si="29"/>
        <v xml:space="preserve"> </v>
      </c>
      <c r="H71" s="64" t="str">
        <f t="shared" si="30"/>
        <v xml:space="preserve"> </v>
      </c>
      <c r="I71" s="64">
        <f t="shared" si="11"/>
        <v>1</v>
      </c>
      <c r="J71" s="18" t="str">
        <f t="shared" si="31"/>
        <v xml:space="preserve"> </v>
      </c>
      <c r="K71" s="18">
        <f t="shared" si="33"/>
        <v>0</v>
      </c>
      <c r="L71" s="18">
        <f t="shared" si="32"/>
        <v>-60</v>
      </c>
      <c r="M71" s="86" t="str">
        <f t="shared" si="12"/>
        <v xml:space="preserve"> </v>
      </c>
      <c r="N71" s="64" t="str">
        <f t="shared" si="1"/>
        <v xml:space="preserve"> </v>
      </c>
      <c r="O71" s="64" t="str">
        <f t="shared" si="19"/>
        <v xml:space="preserve"> </v>
      </c>
      <c r="P71" s="64" t="str">
        <f t="shared" si="20"/>
        <v xml:space="preserve"> </v>
      </c>
      <c r="Q71" s="64">
        <f t="shared" si="21"/>
        <v>1</v>
      </c>
      <c r="R71" s="18" t="str">
        <f t="shared" si="14"/>
        <v xml:space="preserve"> </v>
      </c>
      <c r="S71" s="18">
        <f t="shared" si="22"/>
        <v>0</v>
      </c>
      <c r="T71" s="19">
        <f t="shared" si="23"/>
        <v>-103</v>
      </c>
    </row>
    <row r="72" spans="1:20">
      <c r="A72" s="197">
        <f t="shared" si="9"/>
        <v>62</v>
      </c>
      <c r="B72" s="198">
        <f>Data!B72</f>
        <v>31</v>
      </c>
      <c r="C72" s="78">
        <f t="shared" si="2"/>
        <v>11</v>
      </c>
      <c r="E72" s="86" t="str">
        <f t="shared" si="27"/>
        <v xml:space="preserve"> </v>
      </c>
      <c r="F72" s="64" t="str">
        <f t="shared" si="28"/>
        <v>T</v>
      </c>
      <c r="G72" s="64" t="str">
        <f t="shared" si="29"/>
        <v xml:space="preserve"> </v>
      </c>
      <c r="H72" s="64" t="str">
        <f t="shared" si="30"/>
        <v xml:space="preserve"> </v>
      </c>
      <c r="I72" s="64">
        <f t="shared" si="11"/>
        <v>1</v>
      </c>
      <c r="J72" s="18" t="str">
        <f t="shared" si="31"/>
        <v xml:space="preserve"> </v>
      </c>
      <c r="K72" s="18">
        <f t="shared" si="33"/>
        <v>0</v>
      </c>
      <c r="L72" s="18">
        <f t="shared" si="32"/>
        <v>-60</v>
      </c>
      <c r="M72" s="86" t="str">
        <f t="shared" si="12"/>
        <v xml:space="preserve"> </v>
      </c>
      <c r="N72" s="64" t="str">
        <f t="shared" si="1"/>
        <v>T</v>
      </c>
      <c r="O72" s="64" t="str">
        <f t="shared" si="19"/>
        <v xml:space="preserve"> </v>
      </c>
      <c r="P72" s="64" t="str">
        <f t="shared" si="20"/>
        <v xml:space="preserve"> </v>
      </c>
      <c r="Q72" s="64">
        <f t="shared" si="21"/>
        <v>1</v>
      </c>
      <c r="R72" s="18" t="str">
        <f t="shared" si="14"/>
        <v xml:space="preserve"> </v>
      </c>
      <c r="S72" s="18">
        <f t="shared" si="22"/>
        <v>0</v>
      </c>
      <c r="T72" s="19">
        <f t="shared" si="23"/>
        <v>-103</v>
      </c>
    </row>
    <row r="73" spans="1:20">
      <c r="A73" s="197">
        <f t="shared" si="9"/>
        <v>63</v>
      </c>
      <c r="B73" s="198">
        <f>Data!B73</f>
        <v>29</v>
      </c>
      <c r="C73" s="78">
        <f t="shared" si="2"/>
        <v>10</v>
      </c>
      <c r="E73" s="86" t="str">
        <f t="shared" si="27"/>
        <v xml:space="preserve"> </v>
      </c>
      <c r="F73" s="64" t="str">
        <f t="shared" si="28"/>
        <v xml:space="preserve"> </v>
      </c>
      <c r="G73" s="64" t="str">
        <f t="shared" si="29"/>
        <v>B</v>
      </c>
      <c r="H73" s="64">
        <f t="shared" si="30"/>
        <v>1</v>
      </c>
      <c r="I73" s="64">
        <f t="shared" si="11"/>
        <v>1</v>
      </c>
      <c r="J73" s="18">
        <f t="shared" si="31"/>
        <v>6</v>
      </c>
      <c r="K73" s="18">
        <f t="shared" si="33"/>
        <v>0</v>
      </c>
      <c r="L73" s="18">
        <f t="shared" si="32"/>
        <v>-66</v>
      </c>
      <c r="M73" s="86" t="str">
        <f t="shared" si="12"/>
        <v xml:space="preserve"> </v>
      </c>
      <c r="N73" s="64" t="str">
        <f t="shared" si="1"/>
        <v xml:space="preserve"> </v>
      </c>
      <c r="O73" s="64" t="str">
        <f t="shared" si="19"/>
        <v>B</v>
      </c>
      <c r="P73" s="64">
        <f t="shared" si="20"/>
        <v>1</v>
      </c>
      <c r="Q73" s="64">
        <f t="shared" si="21"/>
        <v>1</v>
      </c>
      <c r="R73" s="18">
        <f t="shared" si="14"/>
        <v>5</v>
      </c>
      <c r="S73" s="18">
        <f t="shared" si="22"/>
        <v>0</v>
      </c>
      <c r="T73" s="19">
        <f t="shared" si="23"/>
        <v>-108</v>
      </c>
    </row>
    <row r="74" spans="1:20">
      <c r="A74" s="197">
        <f t="shared" si="9"/>
        <v>64</v>
      </c>
      <c r="B74" s="198">
        <f>Data!B74</f>
        <v>22</v>
      </c>
      <c r="C74" s="78">
        <f t="shared" si="2"/>
        <v>8</v>
      </c>
      <c r="E74" s="86" t="str">
        <f t="shared" si="27"/>
        <v>L</v>
      </c>
      <c r="F74" s="64" t="str">
        <f t="shared" si="28"/>
        <v xml:space="preserve"> </v>
      </c>
      <c r="G74" s="64" t="str">
        <f t="shared" si="29"/>
        <v>B</v>
      </c>
      <c r="H74" s="64">
        <f t="shared" si="30"/>
        <v>2</v>
      </c>
      <c r="I74" s="64">
        <f t="shared" si="11"/>
        <v>1</v>
      </c>
      <c r="J74" s="18">
        <f t="shared" si="31"/>
        <v>6</v>
      </c>
      <c r="K74" s="18">
        <f t="shared" si="33"/>
        <v>0</v>
      </c>
      <c r="L74" s="18">
        <f t="shared" si="32"/>
        <v>-72</v>
      </c>
      <c r="M74" s="86" t="str">
        <f t="shared" si="12"/>
        <v>L</v>
      </c>
      <c r="N74" s="64" t="str">
        <f t="shared" si="1"/>
        <v xml:space="preserve"> </v>
      </c>
      <c r="O74" s="64" t="str">
        <f t="shared" si="19"/>
        <v>B</v>
      </c>
      <c r="P74" s="64">
        <f t="shared" si="20"/>
        <v>2</v>
      </c>
      <c r="Q74" s="64">
        <f t="shared" si="21"/>
        <v>1</v>
      </c>
      <c r="R74" s="18">
        <f t="shared" si="14"/>
        <v>5</v>
      </c>
      <c r="S74" s="18">
        <f t="shared" si="22"/>
        <v>0</v>
      </c>
      <c r="T74" s="19">
        <f t="shared" si="23"/>
        <v>-113</v>
      </c>
    </row>
    <row r="75" spans="1:20">
      <c r="A75" s="197">
        <f t="shared" si="9"/>
        <v>65</v>
      </c>
      <c r="B75" s="198">
        <f>Data!B75</f>
        <v>7</v>
      </c>
      <c r="C75" s="78">
        <f t="shared" si="2"/>
        <v>3</v>
      </c>
      <c r="E75" s="86" t="str">
        <f t="shared" si="27"/>
        <v>L</v>
      </c>
      <c r="F75" s="64" t="str">
        <f t="shared" si="28"/>
        <v xml:space="preserve"> </v>
      </c>
      <c r="G75" s="64" t="str">
        <f t="shared" si="29"/>
        <v>B</v>
      </c>
      <c r="H75" s="64">
        <f t="shared" si="30"/>
        <v>3</v>
      </c>
      <c r="I75" s="64">
        <f t="shared" si="11"/>
        <v>1</v>
      </c>
      <c r="J75" s="18">
        <f t="shared" si="31"/>
        <v>6</v>
      </c>
      <c r="K75" s="18">
        <f t="shared" si="33"/>
        <v>0</v>
      </c>
      <c r="L75" s="18">
        <f t="shared" si="32"/>
        <v>-78</v>
      </c>
      <c r="M75" s="86" t="str">
        <f t="shared" si="12"/>
        <v>W</v>
      </c>
      <c r="N75" s="64" t="str">
        <f t="shared" ref="N75:N138" si="34">IF(AND(OR(B75=12,B75=13,B75=21,B75=23,B75=31,B75=32),N74=" ",M75=" "),"T"," ")</f>
        <v xml:space="preserve"> </v>
      </c>
      <c r="O75" s="64" t="str">
        <f t="shared" si="19"/>
        <v xml:space="preserve"> </v>
      </c>
      <c r="P75" s="64" t="str">
        <f t="shared" si="20"/>
        <v xml:space="preserve"> </v>
      </c>
      <c r="Q75" s="64">
        <f t="shared" si="21"/>
        <v>1</v>
      </c>
      <c r="R75" s="18" t="str">
        <f t="shared" si="14"/>
        <v xml:space="preserve"> </v>
      </c>
      <c r="S75" s="18">
        <f t="shared" si="22"/>
        <v>12</v>
      </c>
      <c r="T75" s="19">
        <f t="shared" si="23"/>
        <v>-101</v>
      </c>
    </row>
    <row r="76" spans="1:20">
      <c r="A76" s="197">
        <f t="shared" si="9"/>
        <v>66</v>
      </c>
      <c r="B76" s="198">
        <f>Data!B76</f>
        <v>8</v>
      </c>
      <c r="C76" s="78">
        <f t="shared" ref="C76:C139" si="35">IF($B76=0,0,IF(MOD($B76,3)=0,QUOTIENT($B76,3),QUOTIENT($B76,3)+1))</f>
        <v>3</v>
      </c>
      <c r="E76" s="86" t="str">
        <f t="shared" si="27"/>
        <v>L</v>
      </c>
      <c r="F76" s="64" t="str">
        <f t="shared" si="28"/>
        <v xml:space="preserve"> </v>
      </c>
      <c r="G76" s="64" t="str">
        <f t="shared" si="29"/>
        <v>B</v>
      </c>
      <c r="H76" s="64">
        <f t="shared" si="30"/>
        <v>4</v>
      </c>
      <c r="I76" s="64">
        <f t="shared" si="11"/>
        <v>1</v>
      </c>
      <c r="J76" s="18">
        <f t="shared" si="31"/>
        <v>6</v>
      </c>
      <c r="K76" s="18">
        <f t="shared" si="33"/>
        <v>0</v>
      </c>
      <c r="L76" s="18">
        <f t="shared" si="32"/>
        <v>-84</v>
      </c>
      <c r="M76" s="86" t="str">
        <f t="shared" si="12"/>
        <v xml:space="preserve"> </v>
      </c>
      <c r="N76" s="64" t="str">
        <f t="shared" si="34"/>
        <v xml:space="preserve"> </v>
      </c>
      <c r="O76" s="64" t="str">
        <f t="shared" si="19"/>
        <v xml:space="preserve"> </v>
      </c>
      <c r="P76" s="64" t="str">
        <f t="shared" si="20"/>
        <v xml:space="preserve"> </v>
      </c>
      <c r="Q76" s="64">
        <f t="shared" si="21"/>
        <v>1</v>
      </c>
      <c r="R76" s="18" t="str">
        <f t="shared" si="14"/>
        <v xml:space="preserve"> </v>
      </c>
      <c r="S76" s="18">
        <f t="shared" si="22"/>
        <v>0</v>
      </c>
      <c r="T76" s="19">
        <f t="shared" si="23"/>
        <v>-101</v>
      </c>
    </row>
    <row r="77" spans="1:20">
      <c r="A77" s="197">
        <f t="shared" ref="A77:A140" si="36">A76+1</f>
        <v>67</v>
      </c>
      <c r="B77" s="198">
        <f>Data!B77</f>
        <v>2</v>
      </c>
      <c r="C77" s="78">
        <f t="shared" si="35"/>
        <v>1</v>
      </c>
      <c r="E77" s="86" t="str">
        <f t="shared" si="27"/>
        <v>L</v>
      </c>
      <c r="F77" s="64" t="str">
        <f t="shared" si="28"/>
        <v xml:space="preserve"> </v>
      </c>
      <c r="G77" s="64" t="str">
        <f t="shared" si="29"/>
        <v>B</v>
      </c>
      <c r="H77" s="64">
        <f t="shared" si="30"/>
        <v>5</v>
      </c>
      <c r="I77" s="64">
        <f t="shared" ref="I77:I140" si="37">IF(AND(E77="L",H76=6,I76=2),1,IF(AND(E77="L",H76=6,I76=1),I76+1,IF(OR(E77="W",AND(I76=3,E77="L")),1,I76)))</f>
        <v>1</v>
      </c>
      <c r="J77" s="18">
        <f t="shared" si="31"/>
        <v>6</v>
      </c>
      <c r="K77" s="18">
        <f t="shared" si="33"/>
        <v>0</v>
      </c>
      <c r="L77" s="18">
        <f t="shared" si="32"/>
        <v>-90</v>
      </c>
      <c r="M77" s="86" t="str">
        <f t="shared" ref="M77:M140" si="38">IF(O76&lt;&gt;"B"," ",IF(OR(C76=4,C76=5,C76=7,C76=8,C76=11),"W","L"))</f>
        <v xml:space="preserve"> </v>
      </c>
      <c r="N77" s="64" t="str">
        <f t="shared" si="34"/>
        <v xml:space="preserve"> </v>
      </c>
      <c r="O77" s="64" t="str">
        <f t="shared" si="19"/>
        <v xml:space="preserve"> </v>
      </c>
      <c r="P77" s="64" t="str">
        <f t="shared" si="20"/>
        <v xml:space="preserve"> </v>
      </c>
      <c r="Q77" s="64">
        <f t="shared" si="21"/>
        <v>1</v>
      </c>
      <c r="R77" s="18" t="str">
        <f t="shared" ref="R77:R140" si="39">IF(O77&lt;&gt;"B"," ",IF(OR(P77=1,P77=2),5,IF(P77=3,10,IF(P77=4,20,IF(P77=5,30,IF(P77=6,55," "))))))</f>
        <v xml:space="preserve"> </v>
      </c>
      <c r="S77" s="18">
        <f t="shared" si="22"/>
        <v>0</v>
      </c>
      <c r="T77" s="19">
        <f t="shared" si="23"/>
        <v>-101</v>
      </c>
    </row>
    <row r="78" spans="1:20">
      <c r="A78" s="197">
        <f t="shared" si="36"/>
        <v>68</v>
      </c>
      <c r="B78" s="198">
        <f>Data!B78</f>
        <v>33</v>
      </c>
      <c r="C78" s="78">
        <f t="shared" si="35"/>
        <v>11</v>
      </c>
      <c r="E78" s="86" t="str">
        <f t="shared" si="27"/>
        <v>L</v>
      </c>
      <c r="F78" s="64" t="str">
        <f t="shared" si="28"/>
        <v xml:space="preserve"> </v>
      </c>
      <c r="G78" s="64" t="str">
        <f t="shared" si="29"/>
        <v>B</v>
      </c>
      <c r="H78" s="64">
        <f t="shared" si="30"/>
        <v>6</v>
      </c>
      <c r="I78" s="64">
        <f t="shared" si="37"/>
        <v>1</v>
      </c>
      <c r="J78" s="18">
        <f t="shared" si="31"/>
        <v>6</v>
      </c>
      <c r="K78" s="18">
        <f t="shared" si="33"/>
        <v>0</v>
      </c>
      <c r="L78" s="18">
        <f t="shared" si="32"/>
        <v>-96</v>
      </c>
      <c r="M78" s="86" t="str">
        <f t="shared" si="38"/>
        <v xml:space="preserve"> </v>
      </c>
      <c r="N78" s="64" t="str">
        <f t="shared" si="34"/>
        <v xml:space="preserve"> </v>
      </c>
      <c r="O78" s="64" t="str">
        <f t="shared" si="19"/>
        <v xml:space="preserve"> </v>
      </c>
      <c r="P78" s="64" t="str">
        <f t="shared" si="20"/>
        <v xml:space="preserve"> </v>
      </c>
      <c r="Q78" s="64">
        <f t="shared" si="21"/>
        <v>1</v>
      </c>
      <c r="R78" s="18" t="str">
        <f t="shared" si="39"/>
        <v xml:space="preserve"> </v>
      </c>
      <c r="S78" s="18">
        <f t="shared" si="22"/>
        <v>0</v>
      </c>
      <c r="T78" s="19">
        <f t="shared" si="23"/>
        <v>-101</v>
      </c>
    </row>
    <row r="79" spans="1:20">
      <c r="A79" s="197">
        <f t="shared" si="36"/>
        <v>69</v>
      </c>
      <c r="B79" s="198">
        <f>Data!B79</f>
        <v>34</v>
      </c>
      <c r="C79" s="78">
        <f t="shared" si="35"/>
        <v>12</v>
      </c>
      <c r="E79" s="86" t="str">
        <f t="shared" si="27"/>
        <v>L</v>
      </c>
      <c r="F79" s="64" t="str">
        <f t="shared" si="28"/>
        <v xml:space="preserve"> </v>
      </c>
      <c r="G79" s="64" t="str">
        <f t="shared" si="29"/>
        <v xml:space="preserve"> </v>
      </c>
      <c r="H79" s="64" t="str">
        <f t="shared" si="30"/>
        <v xml:space="preserve"> </v>
      </c>
      <c r="I79" s="64">
        <f t="shared" si="37"/>
        <v>2</v>
      </c>
      <c r="J79" s="18" t="str">
        <f t="shared" si="31"/>
        <v xml:space="preserve"> </v>
      </c>
      <c r="K79" s="18">
        <f t="shared" si="33"/>
        <v>0</v>
      </c>
      <c r="L79" s="18">
        <f t="shared" si="32"/>
        <v>-96</v>
      </c>
      <c r="M79" s="86" t="str">
        <f t="shared" si="38"/>
        <v xml:space="preserve"> </v>
      </c>
      <c r="N79" s="64" t="str">
        <f t="shared" si="34"/>
        <v xml:space="preserve"> </v>
      </c>
      <c r="O79" s="64" t="str">
        <f t="shared" ref="O79:O142" si="40">IF(AND(N78="T",M79=" "),"B",IF(AND(M79="L",P78&lt;6),"B",IF(M79="W"," "," ")))</f>
        <v xml:space="preserve"> </v>
      </c>
      <c r="P79" s="64" t="str">
        <f t="shared" ref="P79:P142" si="41">IF(AND(P78=" ",O79=" ")," ",IF(AND(P78=" ",O79="B"),1,IF(AND(O79="B",P78&lt;=6),P78+1," ")))</f>
        <v xml:space="preserve"> </v>
      </c>
      <c r="Q79" s="64">
        <f t="shared" ref="Q79:Q142" si="42">IF(AND(M79="L",P78=6,Q78&lt;3),Q78+1,IF(OR(M79="W",AND(Q78=3,M79="L")),1,Q78))</f>
        <v>1</v>
      </c>
      <c r="R79" s="18" t="str">
        <f t="shared" si="39"/>
        <v xml:space="preserve"> </v>
      </c>
      <c r="S79" s="18">
        <f t="shared" ref="S79:S142" si="43">IF(M79="W",R78*2.4,0)</f>
        <v>0</v>
      </c>
      <c r="T79" s="19">
        <f t="shared" ref="T79:T142" si="44">IF(AND(R79=" ",S79=0),T78,IF(S79&lt;&gt;0, T78+S79,VALUE(T78)-VALUE(R79)+VALUE(S79)))</f>
        <v>-101</v>
      </c>
    </row>
    <row r="80" spans="1:20">
      <c r="A80" s="197">
        <f t="shared" si="36"/>
        <v>70</v>
      </c>
      <c r="B80" s="198">
        <f>Data!B80</f>
        <v>19</v>
      </c>
      <c r="C80" s="78">
        <f t="shared" si="35"/>
        <v>7</v>
      </c>
      <c r="E80" s="86" t="str">
        <f t="shared" si="27"/>
        <v xml:space="preserve"> </v>
      </c>
      <c r="F80" s="64" t="str">
        <f t="shared" si="28"/>
        <v xml:space="preserve"> </v>
      </c>
      <c r="G80" s="64" t="str">
        <f t="shared" si="29"/>
        <v xml:space="preserve"> </v>
      </c>
      <c r="H80" s="64" t="str">
        <f t="shared" si="30"/>
        <v xml:space="preserve"> </v>
      </c>
      <c r="I80" s="64">
        <f t="shared" si="37"/>
        <v>2</v>
      </c>
      <c r="J80" s="18" t="str">
        <f t="shared" si="31"/>
        <v xml:space="preserve"> </v>
      </c>
      <c r="K80" s="18">
        <f t="shared" si="33"/>
        <v>0</v>
      </c>
      <c r="L80" s="18">
        <f t="shared" si="32"/>
        <v>-96</v>
      </c>
      <c r="M80" s="86" t="str">
        <f t="shared" si="38"/>
        <v xml:space="preserve"> </v>
      </c>
      <c r="N80" s="64" t="str">
        <f t="shared" si="34"/>
        <v xml:space="preserve"> </v>
      </c>
      <c r="O80" s="64" t="str">
        <f t="shared" si="40"/>
        <v xml:space="preserve"> </v>
      </c>
      <c r="P80" s="64" t="str">
        <f t="shared" si="41"/>
        <v xml:space="preserve"> </v>
      </c>
      <c r="Q80" s="64">
        <f t="shared" si="42"/>
        <v>1</v>
      </c>
      <c r="R80" s="18" t="str">
        <f t="shared" si="39"/>
        <v xml:space="preserve"> </v>
      </c>
      <c r="S80" s="18">
        <f t="shared" si="43"/>
        <v>0</v>
      </c>
      <c r="T80" s="19">
        <f t="shared" si="44"/>
        <v>-101</v>
      </c>
    </row>
    <row r="81" spans="1:20">
      <c r="A81" s="197">
        <f t="shared" si="36"/>
        <v>71</v>
      </c>
      <c r="B81" s="198">
        <f>Data!B81</f>
        <v>27</v>
      </c>
      <c r="C81" s="78">
        <f t="shared" si="35"/>
        <v>9</v>
      </c>
      <c r="E81" s="86" t="str">
        <f t="shared" si="27"/>
        <v xml:space="preserve"> </v>
      </c>
      <c r="F81" s="64" t="str">
        <f t="shared" si="28"/>
        <v xml:space="preserve"> </v>
      </c>
      <c r="G81" s="64" t="str">
        <f t="shared" si="29"/>
        <v xml:space="preserve"> </v>
      </c>
      <c r="H81" s="64" t="str">
        <f t="shared" si="30"/>
        <v xml:space="preserve"> </v>
      </c>
      <c r="I81" s="64">
        <f t="shared" si="37"/>
        <v>2</v>
      </c>
      <c r="J81" s="18" t="str">
        <f t="shared" si="31"/>
        <v xml:space="preserve"> </v>
      </c>
      <c r="K81" s="18">
        <f t="shared" si="33"/>
        <v>0</v>
      </c>
      <c r="L81" s="18">
        <f t="shared" si="32"/>
        <v>-96</v>
      </c>
      <c r="M81" s="86" t="str">
        <f t="shared" si="38"/>
        <v xml:space="preserve"> </v>
      </c>
      <c r="N81" s="64" t="str">
        <f t="shared" si="34"/>
        <v xml:space="preserve"> </v>
      </c>
      <c r="O81" s="64" t="str">
        <f t="shared" si="40"/>
        <v xml:space="preserve"> </v>
      </c>
      <c r="P81" s="64" t="str">
        <f t="shared" si="41"/>
        <v xml:space="preserve"> </v>
      </c>
      <c r="Q81" s="64">
        <f t="shared" si="42"/>
        <v>1</v>
      </c>
      <c r="R81" s="18" t="str">
        <f t="shared" si="39"/>
        <v xml:space="preserve"> </v>
      </c>
      <c r="S81" s="18">
        <f t="shared" si="43"/>
        <v>0</v>
      </c>
      <c r="T81" s="19">
        <f t="shared" si="44"/>
        <v>-101</v>
      </c>
    </row>
    <row r="82" spans="1:20">
      <c r="A82" s="197">
        <f t="shared" si="36"/>
        <v>72</v>
      </c>
      <c r="B82" s="198">
        <f>Data!B82</f>
        <v>15</v>
      </c>
      <c r="C82" s="78">
        <f t="shared" si="35"/>
        <v>5</v>
      </c>
      <c r="E82" s="86" t="str">
        <f t="shared" si="27"/>
        <v xml:space="preserve"> </v>
      </c>
      <c r="F82" s="64" t="str">
        <f t="shared" si="28"/>
        <v xml:space="preserve"> </v>
      </c>
      <c r="G82" s="64" t="str">
        <f t="shared" si="29"/>
        <v xml:space="preserve"> </v>
      </c>
      <c r="H82" s="64" t="str">
        <f t="shared" si="30"/>
        <v xml:space="preserve"> </v>
      </c>
      <c r="I82" s="64">
        <f t="shared" si="37"/>
        <v>2</v>
      </c>
      <c r="J82" s="18" t="str">
        <f t="shared" si="31"/>
        <v xml:space="preserve"> </v>
      </c>
      <c r="K82" s="18">
        <f t="shared" si="33"/>
        <v>0</v>
      </c>
      <c r="L82" s="18">
        <f t="shared" si="32"/>
        <v>-96</v>
      </c>
      <c r="M82" s="86" t="str">
        <f t="shared" si="38"/>
        <v xml:space="preserve"> </v>
      </c>
      <c r="N82" s="64" t="str">
        <f t="shared" si="34"/>
        <v xml:space="preserve"> </v>
      </c>
      <c r="O82" s="64" t="str">
        <f t="shared" si="40"/>
        <v xml:space="preserve"> </v>
      </c>
      <c r="P82" s="64" t="str">
        <f t="shared" si="41"/>
        <v xml:space="preserve"> </v>
      </c>
      <c r="Q82" s="64">
        <f t="shared" si="42"/>
        <v>1</v>
      </c>
      <c r="R82" s="18" t="str">
        <f t="shared" si="39"/>
        <v xml:space="preserve"> </v>
      </c>
      <c r="S82" s="18">
        <f t="shared" si="43"/>
        <v>0</v>
      </c>
      <c r="T82" s="19">
        <f t="shared" si="44"/>
        <v>-101</v>
      </c>
    </row>
    <row r="83" spans="1:20">
      <c r="A83" s="197">
        <f t="shared" si="36"/>
        <v>73</v>
      </c>
      <c r="B83" s="198">
        <f>Data!B83</f>
        <v>30</v>
      </c>
      <c r="C83" s="78">
        <f t="shared" si="35"/>
        <v>10</v>
      </c>
      <c r="E83" s="86" t="str">
        <f t="shared" si="27"/>
        <v xml:space="preserve"> </v>
      </c>
      <c r="F83" s="64" t="str">
        <f t="shared" si="28"/>
        <v xml:space="preserve"> </v>
      </c>
      <c r="G83" s="64" t="str">
        <f t="shared" si="29"/>
        <v xml:space="preserve"> </v>
      </c>
      <c r="H83" s="64" t="str">
        <f t="shared" si="30"/>
        <v xml:space="preserve"> </v>
      </c>
      <c r="I83" s="64">
        <f t="shared" si="37"/>
        <v>2</v>
      </c>
      <c r="J83" s="18" t="str">
        <f t="shared" si="31"/>
        <v xml:space="preserve"> </v>
      </c>
      <c r="K83" s="18">
        <f t="shared" si="33"/>
        <v>0</v>
      </c>
      <c r="L83" s="18">
        <f t="shared" si="32"/>
        <v>-96</v>
      </c>
      <c r="M83" s="86" t="str">
        <f t="shared" si="38"/>
        <v xml:space="preserve"> </v>
      </c>
      <c r="N83" s="64" t="str">
        <f t="shared" si="34"/>
        <v xml:space="preserve"> </v>
      </c>
      <c r="O83" s="64" t="str">
        <f t="shared" si="40"/>
        <v xml:space="preserve"> </v>
      </c>
      <c r="P83" s="64" t="str">
        <f t="shared" si="41"/>
        <v xml:space="preserve"> </v>
      </c>
      <c r="Q83" s="64">
        <f t="shared" si="42"/>
        <v>1</v>
      </c>
      <c r="R83" s="18" t="str">
        <f t="shared" si="39"/>
        <v xml:space="preserve"> </v>
      </c>
      <c r="S83" s="18">
        <f t="shared" si="43"/>
        <v>0</v>
      </c>
      <c r="T83" s="19">
        <f t="shared" si="44"/>
        <v>-101</v>
      </c>
    </row>
    <row r="84" spans="1:20">
      <c r="A84" s="197">
        <f t="shared" si="36"/>
        <v>74</v>
      </c>
      <c r="B84" s="198">
        <f>Data!B84</f>
        <v>5</v>
      </c>
      <c r="C84" s="78">
        <f t="shared" si="35"/>
        <v>2</v>
      </c>
      <c r="E84" s="86" t="str">
        <f t="shared" si="27"/>
        <v xml:space="preserve"> </v>
      </c>
      <c r="F84" s="64" t="str">
        <f t="shared" si="28"/>
        <v xml:space="preserve"> </v>
      </c>
      <c r="G84" s="64" t="str">
        <f t="shared" si="29"/>
        <v xml:space="preserve"> </v>
      </c>
      <c r="H84" s="64" t="str">
        <f t="shared" si="30"/>
        <v xml:space="preserve"> </v>
      </c>
      <c r="I84" s="64">
        <f t="shared" si="37"/>
        <v>2</v>
      </c>
      <c r="J84" s="18" t="str">
        <f t="shared" si="31"/>
        <v xml:space="preserve"> </v>
      </c>
      <c r="K84" s="18">
        <f t="shared" si="33"/>
        <v>0</v>
      </c>
      <c r="L84" s="18">
        <f t="shared" si="32"/>
        <v>-96</v>
      </c>
      <c r="M84" s="86" t="str">
        <f t="shared" si="38"/>
        <v xml:space="preserve"> </v>
      </c>
      <c r="N84" s="64" t="str">
        <f t="shared" si="34"/>
        <v xml:space="preserve"> </v>
      </c>
      <c r="O84" s="64" t="str">
        <f t="shared" si="40"/>
        <v xml:space="preserve"> </v>
      </c>
      <c r="P84" s="64" t="str">
        <f t="shared" si="41"/>
        <v xml:space="preserve"> </v>
      </c>
      <c r="Q84" s="64">
        <f t="shared" si="42"/>
        <v>1</v>
      </c>
      <c r="R84" s="18" t="str">
        <f t="shared" si="39"/>
        <v xml:space="preserve"> </v>
      </c>
      <c r="S84" s="18">
        <f t="shared" si="43"/>
        <v>0</v>
      </c>
      <c r="T84" s="19">
        <f t="shared" si="44"/>
        <v>-101</v>
      </c>
    </row>
    <row r="85" spans="1:20">
      <c r="A85" s="197">
        <f t="shared" si="36"/>
        <v>75</v>
      </c>
      <c r="B85" s="198">
        <f>Data!B85</f>
        <v>28</v>
      </c>
      <c r="C85" s="78">
        <f t="shared" si="35"/>
        <v>10</v>
      </c>
      <c r="E85" s="86" t="str">
        <f t="shared" si="27"/>
        <v xml:space="preserve"> </v>
      </c>
      <c r="F85" s="64" t="str">
        <f t="shared" si="28"/>
        <v xml:space="preserve"> </v>
      </c>
      <c r="G85" s="64" t="str">
        <f t="shared" si="29"/>
        <v xml:space="preserve"> </v>
      </c>
      <c r="H85" s="64" t="str">
        <f t="shared" si="30"/>
        <v xml:space="preserve"> </v>
      </c>
      <c r="I85" s="64">
        <f t="shared" si="37"/>
        <v>2</v>
      </c>
      <c r="J85" s="18" t="str">
        <f t="shared" si="31"/>
        <v xml:space="preserve"> </v>
      </c>
      <c r="K85" s="18">
        <f t="shared" si="33"/>
        <v>0</v>
      </c>
      <c r="L85" s="18">
        <f t="shared" si="32"/>
        <v>-96</v>
      </c>
      <c r="M85" s="86" t="str">
        <f t="shared" si="38"/>
        <v xml:space="preserve"> </v>
      </c>
      <c r="N85" s="64" t="str">
        <f t="shared" si="34"/>
        <v xml:space="preserve"> </v>
      </c>
      <c r="O85" s="64" t="str">
        <f t="shared" si="40"/>
        <v xml:space="preserve"> </v>
      </c>
      <c r="P85" s="64" t="str">
        <f t="shared" si="41"/>
        <v xml:space="preserve"> </v>
      </c>
      <c r="Q85" s="64">
        <f t="shared" si="42"/>
        <v>1</v>
      </c>
      <c r="R85" s="18" t="str">
        <f t="shared" si="39"/>
        <v xml:space="preserve"> </v>
      </c>
      <c r="S85" s="18">
        <f t="shared" si="43"/>
        <v>0</v>
      </c>
      <c r="T85" s="19">
        <f t="shared" si="44"/>
        <v>-101</v>
      </c>
    </row>
    <row r="86" spans="1:20">
      <c r="A86" s="197">
        <f t="shared" si="36"/>
        <v>76</v>
      </c>
      <c r="B86" s="198">
        <f>Data!B86</f>
        <v>33</v>
      </c>
      <c r="C86" s="78">
        <f t="shared" si="35"/>
        <v>11</v>
      </c>
      <c r="E86" s="86" t="str">
        <f t="shared" si="27"/>
        <v xml:space="preserve"> </v>
      </c>
      <c r="F86" s="64" t="str">
        <f t="shared" si="28"/>
        <v xml:space="preserve"> </v>
      </c>
      <c r="G86" s="64" t="str">
        <f t="shared" si="29"/>
        <v xml:space="preserve"> </v>
      </c>
      <c r="H86" s="64" t="str">
        <f t="shared" si="30"/>
        <v xml:space="preserve"> </v>
      </c>
      <c r="I86" s="64">
        <f t="shared" si="37"/>
        <v>2</v>
      </c>
      <c r="J86" s="18" t="str">
        <f t="shared" si="31"/>
        <v xml:space="preserve"> </v>
      </c>
      <c r="K86" s="18">
        <f t="shared" si="33"/>
        <v>0</v>
      </c>
      <c r="L86" s="18">
        <f t="shared" si="32"/>
        <v>-96</v>
      </c>
      <c r="M86" s="86" t="str">
        <f t="shared" si="38"/>
        <v xml:space="preserve"> </v>
      </c>
      <c r="N86" s="64" t="str">
        <f t="shared" si="34"/>
        <v xml:space="preserve"> </v>
      </c>
      <c r="O86" s="64" t="str">
        <f t="shared" si="40"/>
        <v xml:space="preserve"> </v>
      </c>
      <c r="P86" s="64" t="str">
        <f t="shared" si="41"/>
        <v xml:space="preserve"> </v>
      </c>
      <c r="Q86" s="64">
        <f t="shared" si="42"/>
        <v>1</v>
      </c>
      <c r="R86" s="18" t="str">
        <f t="shared" si="39"/>
        <v xml:space="preserve"> </v>
      </c>
      <c r="S86" s="18">
        <f t="shared" si="43"/>
        <v>0</v>
      </c>
      <c r="T86" s="19">
        <f t="shared" si="44"/>
        <v>-101</v>
      </c>
    </row>
    <row r="87" spans="1:20">
      <c r="A87" s="197">
        <f t="shared" si="36"/>
        <v>77</v>
      </c>
      <c r="B87" s="198">
        <f>Data!B87</f>
        <v>27</v>
      </c>
      <c r="C87" s="78">
        <f t="shared" si="35"/>
        <v>9</v>
      </c>
      <c r="E87" s="86" t="str">
        <f t="shared" ref="E87:E150" si="45">IF(G86&lt;&gt;"B"," ",IF(OR(B86=12,B86=13,B86=21,B86=23,B86=31,B86=32),"W","L"))</f>
        <v xml:space="preserve"> </v>
      </c>
      <c r="F87" s="64" t="str">
        <f t="shared" si="28"/>
        <v xml:space="preserve"> </v>
      </c>
      <c r="G87" s="64" t="str">
        <f t="shared" si="29"/>
        <v xml:space="preserve"> </v>
      </c>
      <c r="H87" s="64" t="str">
        <f t="shared" si="30"/>
        <v xml:space="preserve"> </v>
      </c>
      <c r="I87" s="64">
        <f t="shared" si="37"/>
        <v>2</v>
      </c>
      <c r="J87" s="18" t="str">
        <f t="shared" si="31"/>
        <v xml:space="preserve"> </v>
      </c>
      <c r="K87" s="18">
        <f t="shared" si="33"/>
        <v>0</v>
      </c>
      <c r="L87" s="18">
        <f t="shared" si="32"/>
        <v>-96</v>
      </c>
      <c r="M87" s="86" t="str">
        <f t="shared" si="38"/>
        <v xml:space="preserve"> </v>
      </c>
      <c r="N87" s="64" t="str">
        <f t="shared" si="34"/>
        <v xml:space="preserve"> </v>
      </c>
      <c r="O87" s="64" t="str">
        <f t="shared" si="40"/>
        <v xml:space="preserve"> </v>
      </c>
      <c r="P87" s="64" t="str">
        <f t="shared" si="41"/>
        <v xml:space="preserve"> </v>
      </c>
      <c r="Q87" s="64">
        <f t="shared" si="42"/>
        <v>1</v>
      </c>
      <c r="R87" s="18" t="str">
        <f t="shared" si="39"/>
        <v xml:space="preserve"> </v>
      </c>
      <c r="S87" s="18">
        <f t="shared" si="43"/>
        <v>0</v>
      </c>
      <c r="T87" s="19">
        <f t="shared" si="44"/>
        <v>-101</v>
      </c>
    </row>
    <row r="88" spans="1:20">
      <c r="A88" s="197">
        <f t="shared" si="36"/>
        <v>78</v>
      </c>
      <c r="B88" s="198">
        <f>Data!B88</f>
        <v>13</v>
      </c>
      <c r="C88" s="78">
        <f t="shared" si="35"/>
        <v>5</v>
      </c>
      <c r="E88" s="86" t="str">
        <f t="shared" si="45"/>
        <v xml:space="preserve"> </v>
      </c>
      <c r="F88" s="64" t="str">
        <f t="shared" si="28"/>
        <v>T</v>
      </c>
      <c r="G88" s="64" t="str">
        <f t="shared" si="29"/>
        <v xml:space="preserve"> </v>
      </c>
      <c r="H88" s="64" t="str">
        <f t="shared" si="30"/>
        <v xml:space="preserve"> </v>
      </c>
      <c r="I88" s="64">
        <f t="shared" si="37"/>
        <v>2</v>
      </c>
      <c r="J88" s="18" t="str">
        <f t="shared" si="31"/>
        <v xml:space="preserve"> </v>
      </c>
      <c r="K88" s="18">
        <f t="shared" si="33"/>
        <v>0</v>
      </c>
      <c r="L88" s="18">
        <f t="shared" si="32"/>
        <v>-96</v>
      </c>
      <c r="M88" s="86" t="str">
        <f t="shared" si="38"/>
        <v xml:space="preserve"> </v>
      </c>
      <c r="N88" s="64" t="str">
        <f t="shared" si="34"/>
        <v>T</v>
      </c>
      <c r="O88" s="64" t="str">
        <f t="shared" si="40"/>
        <v xml:space="preserve"> </v>
      </c>
      <c r="P88" s="64" t="str">
        <f t="shared" si="41"/>
        <v xml:space="preserve"> </v>
      </c>
      <c r="Q88" s="64">
        <f t="shared" si="42"/>
        <v>1</v>
      </c>
      <c r="R88" s="18" t="str">
        <f t="shared" si="39"/>
        <v xml:space="preserve"> </v>
      </c>
      <c r="S88" s="18">
        <f t="shared" si="43"/>
        <v>0</v>
      </c>
      <c r="T88" s="19">
        <f t="shared" si="44"/>
        <v>-101</v>
      </c>
    </row>
    <row r="89" spans="1:20">
      <c r="A89" s="197">
        <f t="shared" si="36"/>
        <v>79</v>
      </c>
      <c r="B89" s="198">
        <f>Data!B89</f>
        <v>21</v>
      </c>
      <c r="C89" s="78">
        <f t="shared" si="35"/>
        <v>7</v>
      </c>
      <c r="E89" s="86" t="str">
        <f t="shared" si="45"/>
        <v xml:space="preserve"> </v>
      </c>
      <c r="F89" s="64" t="str">
        <f t="shared" si="28"/>
        <v xml:space="preserve"> </v>
      </c>
      <c r="G89" s="64" t="str">
        <f t="shared" si="29"/>
        <v>B</v>
      </c>
      <c r="H89" s="64">
        <f t="shared" si="30"/>
        <v>1</v>
      </c>
      <c r="I89" s="64">
        <f t="shared" si="37"/>
        <v>2</v>
      </c>
      <c r="J89" s="18">
        <f t="shared" si="31"/>
        <v>12</v>
      </c>
      <c r="K89" s="18">
        <f t="shared" si="33"/>
        <v>0</v>
      </c>
      <c r="L89" s="18">
        <f t="shared" si="32"/>
        <v>-108</v>
      </c>
      <c r="M89" s="86" t="str">
        <f t="shared" si="38"/>
        <v xml:space="preserve"> </v>
      </c>
      <c r="N89" s="64" t="str">
        <f t="shared" si="34"/>
        <v xml:space="preserve"> </v>
      </c>
      <c r="O89" s="64" t="str">
        <f t="shared" si="40"/>
        <v>B</v>
      </c>
      <c r="P89" s="64">
        <f t="shared" si="41"/>
        <v>1</v>
      </c>
      <c r="Q89" s="64">
        <f t="shared" si="42"/>
        <v>1</v>
      </c>
      <c r="R89" s="18">
        <f t="shared" si="39"/>
        <v>5</v>
      </c>
      <c r="S89" s="18">
        <f t="shared" si="43"/>
        <v>0</v>
      </c>
      <c r="T89" s="19">
        <f t="shared" si="44"/>
        <v>-106</v>
      </c>
    </row>
    <row r="90" spans="1:20">
      <c r="A90" s="197">
        <f t="shared" si="36"/>
        <v>80</v>
      </c>
      <c r="B90" s="198">
        <f>Data!B90</f>
        <v>32</v>
      </c>
      <c r="C90" s="78">
        <f t="shared" si="35"/>
        <v>11</v>
      </c>
      <c r="E90" s="86" t="str">
        <f t="shared" si="45"/>
        <v>W</v>
      </c>
      <c r="F90" s="64" t="str">
        <f t="shared" si="28"/>
        <v xml:space="preserve"> </v>
      </c>
      <c r="G90" s="64" t="str">
        <f t="shared" si="29"/>
        <v xml:space="preserve"> </v>
      </c>
      <c r="H90" s="64" t="str">
        <f t="shared" si="30"/>
        <v xml:space="preserve"> </v>
      </c>
      <c r="I90" s="64">
        <f t="shared" si="37"/>
        <v>1</v>
      </c>
      <c r="J90" s="18" t="str">
        <f t="shared" si="31"/>
        <v xml:space="preserve"> </v>
      </c>
      <c r="K90" s="18">
        <f t="shared" si="33"/>
        <v>72</v>
      </c>
      <c r="L90" s="18">
        <f t="shared" si="32"/>
        <v>-36</v>
      </c>
      <c r="M90" s="86" t="str">
        <f t="shared" si="38"/>
        <v>W</v>
      </c>
      <c r="N90" s="64" t="str">
        <f t="shared" si="34"/>
        <v xml:space="preserve"> </v>
      </c>
      <c r="O90" s="64" t="str">
        <f t="shared" si="40"/>
        <v xml:space="preserve"> </v>
      </c>
      <c r="P90" s="64" t="str">
        <f t="shared" si="41"/>
        <v xml:space="preserve"> </v>
      </c>
      <c r="Q90" s="64">
        <f t="shared" si="42"/>
        <v>1</v>
      </c>
      <c r="R90" s="18" t="str">
        <f t="shared" si="39"/>
        <v xml:space="preserve"> </v>
      </c>
      <c r="S90" s="18">
        <f t="shared" si="43"/>
        <v>12</v>
      </c>
      <c r="T90" s="19">
        <f t="shared" si="44"/>
        <v>-94</v>
      </c>
    </row>
    <row r="91" spans="1:20">
      <c r="A91" s="197">
        <f t="shared" si="36"/>
        <v>81</v>
      </c>
      <c r="B91" s="198">
        <f>Data!B91</f>
        <v>34</v>
      </c>
      <c r="C91" s="78">
        <f t="shared" si="35"/>
        <v>12</v>
      </c>
      <c r="E91" s="86" t="str">
        <f t="shared" si="45"/>
        <v xml:space="preserve"> </v>
      </c>
      <c r="F91" s="64" t="str">
        <f t="shared" si="28"/>
        <v xml:space="preserve"> </v>
      </c>
      <c r="G91" s="64" t="str">
        <f t="shared" si="29"/>
        <v xml:space="preserve"> </v>
      </c>
      <c r="H91" s="64" t="str">
        <f t="shared" si="30"/>
        <v xml:space="preserve"> </v>
      </c>
      <c r="I91" s="64">
        <f t="shared" si="37"/>
        <v>1</v>
      </c>
      <c r="J91" s="18" t="str">
        <f t="shared" si="31"/>
        <v xml:space="preserve"> </v>
      </c>
      <c r="K91" s="18">
        <f t="shared" si="33"/>
        <v>0</v>
      </c>
      <c r="L91" s="18">
        <f t="shared" si="32"/>
        <v>-36</v>
      </c>
      <c r="M91" s="86" t="str">
        <f t="shared" si="38"/>
        <v xml:space="preserve"> </v>
      </c>
      <c r="N91" s="64" t="str">
        <f t="shared" si="34"/>
        <v xml:space="preserve"> </v>
      </c>
      <c r="O91" s="64" t="str">
        <f t="shared" si="40"/>
        <v xml:space="preserve"> </v>
      </c>
      <c r="P91" s="64" t="str">
        <f t="shared" si="41"/>
        <v xml:space="preserve"> </v>
      </c>
      <c r="Q91" s="64">
        <f t="shared" si="42"/>
        <v>1</v>
      </c>
      <c r="R91" s="18" t="str">
        <f t="shared" si="39"/>
        <v xml:space="preserve"> </v>
      </c>
      <c r="S91" s="18">
        <f t="shared" si="43"/>
        <v>0</v>
      </c>
      <c r="T91" s="19">
        <f t="shared" si="44"/>
        <v>-94</v>
      </c>
    </row>
    <row r="92" spans="1:20">
      <c r="A92" s="197">
        <f t="shared" si="36"/>
        <v>82</v>
      </c>
      <c r="B92" s="198">
        <f>Data!B92</f>
        <v>19</v>
      </c>
      <c r="C92" s="78">
        <f t="shared" si="35"/>
        <v>7</v>
      </c>
      <c r="E92" s="86" t="str">
        <f t="shared" si="45"/>
        <v xml:space="preserve"> </v>
      </c>
      <c r="F92" s="64" t="str">
        <f t="shared" si="28"/>
        <v xml:space="preserve"> </v>
      </c>
      <c r="G92" s="64" t="str">
        <f t="shared" si="29"/>
        <v xml:space="preserve"> </v>
      </c>
      <c r="H92" s="64" t="str">
        <f t="shared" si="30"/>
        <v xml:space="preserve"> </v>
      </c>
      <c r="I92" s="64">
        <f t="shared" si="37"/>
        <v>1</v>
      </c>
      <c r="J92" s="18" t="str">
        <f t="shared" si="31"/>
        <v xml:space="preserve"> </v>
      </c>
      <c r="K92" s="18">
        <f t="shared" si="33"/>
        <v>0</v>
      </c>
      <c r="L92" s="18">
        <f t="shared" si="32"/>
        <v>-36</v>
      </c>
      <c r="M92" s="86" t="str">
        <f t="shared" si="38"/>
        <v xml:space="preserve"> </v>
      </c>
      <c r="N92" s="64" t="str">
        <f t="shared" si="34"/>
        <v xml:space="preserve"> </v>
      </c>
      <c r="O92" s="64" t="str">
        <f t="shared" si="40"/>
        <v xml:space="preserve"> </v>
      </c>
      <c r="P92" s="64" t="str">
        <f t="shared" si="41"/>
        <v xml:space="preserve"> </v>
      </c>
      <c r="Q92" s="64">
        <f t="shared" si="42"/>
        <v>1</v>
      </c>
      <c r="R92" s="18" t="str">
        <f t="shared" si="39"/>
        <v xml:space="preserve"> </v>
      </c>
      <c r="S92" s="18">
        <f t="shared" si="43"/>
        <v>0</v>
      </c>
      <c r="T92" s="19">
        <f t="shared" si="44"/>
        <v>-94</v>
      </c>
    </row>
    <row r="93" spans="1:20">
      <c r="A93" s="197">
        <f t="shared" si="36"/>
        <v>83</v>
      </c>
      <c r="B93" s="198">
        <f>Data!B93</f>
        <v>25</v>
      </c>
      <c r="C93" s="78">
        <f t="shared" si="35"/>
        <v>9</v>
      </c>
      <c r="E93" s="86" t="str">
        <f t="shared" si="45"/>
        <v xml:space="preserve"> </v>
      </c>
      <c r="F93" s="64" t="str">
        <f t="shared" si="28"/>
        <v xml:space="preserve"> </v>
      </c>
      <c r="G93" s="64" t="str">
        <f t="shared" si="29"/>
        <v xml:space="preserve"> </v>
      </c>
      <c r="H93" s="64" t="str">
        <f t="shared" si="30"/>
        <v xml:space="preserve"> </v>
      </c>
      <c r="I93" s="64">
        <f t="shared" si="37"/>
        <v>1</v>
      </c>
      <c r="J93" s="18" t="str">
        <f t="shared" si="31"/>
        <v xml:space="preserve"> </v>
      </c>
      <c r="K93" s="18">
        <f t="shared" si="33"/>
        <v>0</v>
      </c>
      <c r="L93" s="18">
        <f t="shared" si="32"/>
        <v>-36</v>
      </c>
      <c r="M93" s="86" t="str">
        <f t="shared" si="38"/>
        <v xml:space="preserve"> </v>
      </c>
      <c r="N93" s="64" t="str">
        <f t="shared" si="34"/>
        <v xml:space="preserve"> </v>
      </c>
      <c r="O93" s="64" t="str">
        <f t="shared" si="40"/>
        <v xml:space="preserve"> </v>
      </c>
      <c r="P93" s="64" t="str">
        <f t="shared" si="41"/>
        <v xml:space="preserve"> </v>
      </c>
      <c r="Q93" s="64">
        <f t="shared" si="42"/>
        <v>1</v>
      </c>
      <c r="R93" s="18" t="str">
        <f t="shared" si="39"/>
        <v xml:space="preserve"> </v>
      </c>
      <c r="S93" s="18">
        <f t="shared" si="43"/>
        <v>0</v>
      </c>
      <c r="T93" s="19">
        <f t="shared" si="44"/>
        <v>-94</v>
      </c>
    </row>
    <row r="94" spans="1:20">
      <c r="A94" s="197">
        <f t="shared" si="36"/>
        <v>84</v>
      </c>
      <c r="B94" s="198">
        <f>Data!B94</f>
        <v>30</v>
      </c>
      <c r="C94" s="78">
        <f t="shared" si="35"/>
        <v>10</v>
      </c>
      <c r="E94" s="86" t="str">
        <f t="shared" si="45"/>
        <v xml:space="preserve"> </v>
      </c>
      <c r="F94" s="64" t="str">
        <f t="shared" si="28"/>
        <v xml:space="preserve"> </v>
      </c>
      <c r="G94" s="64" t="str">
        <f t="shared" si="29"/>
        <v xml:space="preserve"> </v>
      </c>
      <c r="H94" s="64" t="str">
        <f t="shared" si="30"/>
        <v xml:space="preserve"> </v>
      </c>
      <c r="I94" s="64">
        <f t="shared" si="37"/>
        <v>1</v>
      </c>
      <c r="J94" s="18" t="str">
        <f t="shared" si="31"/>
        <v xml:space="preserve"> </v>
      </c>
      <c r="K94" s="18">
        <f t="shared" si="33"/>
        <v>0</v>
      </c>
      <c r="L94" s="18">
        <f t="shared" si="32"/>
        <v>-36</v>
      </c>
      <c r="M94" s="86" t="str">
        <f t="shared" si="38"/>
        <v xml:space="preserve"> </v>
      </c>
      <c r="N94" s="64" t="str">
        <f t="shared" si="34"/>
        <v xml:space="preserve"> </v>
      </c>
      <c r="O94" s="64" t="str">
        <f t="shared" si="40"/>
        <v xml:space="preserve"> </v>
      </c>
      <c r="P94" s="64" t="str">
        <f t="shared" si="41"/>
        <v xml:space="preserve"> </v>
      </c>
      <c r="Q94" s="64">
        <f t="shared" si="42"/>
        <v>1</v>
      </c>
      <c r="R94" s="18" t="str">
        <f t="shared" si="39"/>
        <v xml:space="preserve"> </v>
      </c>
      <c r="S94" s="18">
        <f t="shared" si="43"/>
        <v>0</v>
      </c>
      <c r="T94" s="19">
        <f t="shared" si="44"/>
        <v>-94</v>
      </c>
    </row>
    <row r="95" spans="1:20">
      <c r="A95" s="197">
        <f t="shared" si="36"/>
        <v>85</v>
      </c>
      <c r="B95" s="198">
        <f>Data!B95</f>
        <v>3</v>
      </c>
      <c r="C95" s="78">
        <f t="shared" si="35"/>
        <v>1</v>
      </c>
      <c r="E95" s="86" t="str">
        <f t="shared" si="45"/>
        <v xml:space="preserve"> </v>
      </c>
      <c r="F95" s="64" t="str">
        <f t="shared" si="28"/>
        <v xml:space="preserve"> </v>
      </c>
      <c r="G95" s="64" t="str">
        <f t="shared" si="29"/>
        <v xml:space="preserve"> </v>
      </c>
      <c r="H95" s="64" t="str">
        <f t="shared" si="30"/>
        <v xml:space="preserve"> </v>
      </c>
      <c r="I95" s="64">
        <f t="shared" si="37"/>
        <v>1</v>
      </c>
      <c r="J95" s="18" t="str">
        <f t="shared" si="31"/>
        <v xml:space="preserve"> </v>
      </c>
      <c r="K95" s="18">
        <f t="shared" si="33"/>
        <v>0</v>
      </c>
      <c r="L95" s="18">
        <f t="shared" si="32"/>
        <v>-36</v>
      </c>
      <c r="M95" s="86" t="str">
        <f t="shared" si="38"/>
        <v xml:space="preserve"> </v>
      </c>
      <c r="N95" s="64" t="str">
        <f t="shared" si="34"/>
        <v xml:space="preserve"> </v>
      </c>
      <c r="O95" s="64" t="str">
        <f t="shared" si="40"/>
        <v xml:space="preserve"> </v>
      </c>
      <c r="P95" s="64" t="str">
        <f t="shared" si="41"/>
        <v xml:space="preserve"> </v>
      </c>
      <c r="Q95" s="64">
        <f t="shared" si="42"/>
        <v>1</v>
      </c>
      <c r="R95" s="18" t="str">
        <f t="shared" si="39"/>
        <v xml:space="preserve"> </v>
      </c>
      <c r="S95" s="18">
        <f t="shared" si="43"/>
        <v>0</v>
      </c>
      <c r="T95" s="19">
        <f t="shared" si="44"/>
        <v>-94</v>
      </c>
    </row>
    <row r="96" spans="1:20">
      <c r="A96" s="197">
        <f t="shared" si="36"/>
        <v>86</v>
      </c>
      <c r="B96" s="198">
        <f>Data!B96</f>
        <v>18</v>
      </c>
      <c r="C96" s="78">
        <f t="shared" si="35"/>
        <v>6</v>
      </c>
      <c r="E96" s="86" t="str">
        <f t="shared" si="45"/>
        <v xml:space="preserve"> </v>
      </c>
      <c r="F96" s="64" t="str">
        <f t="shared" si="28"/>
        <v xml:space="preserve"> </v>
      </c>
      <c r="G96" s="64" t="str">
        <f t="shared" si="29"/>
        <v xml:space="preserve"> </v>
      </c>
      <c r="H96" s="64" t="str">
        <f t="shared" si="30"/>
        <v xml:space="preserve"> </v>
      </c>
      <c r="I96" s="64">
        <f t="shared" si="37"/>
        <v>1</v>
      </c>
      <c r="J96" s="18" t="str">
        <f t="shared" si="31"/>
        <v xml:space="preserve"> </v>
      </c>
      <c r="K96" s="18">
        <f t="shared" si="33"/>
        <v>0</v>
      </c>
      <c r="L96" s="18">
        <f t="shared" si="32"/>
        <v>-36</v>
      </c>
      <c r="M96" s="86" t="str">
        <f t="shared" si="38"/>
        <v xml:space="preserve"> </v>
      </c>
      <c r="N96" s="64" t="str">
        <f t="shared" si="34"/>
        <v xml:space="preserve"> </v>
      </c>
      <c r="O96" s="64" t="str">
        <f t="shared" si="40"/>
        <v xml:space="preserve"> </v>
      </c>
      <c r="P96" s="64" t="str">
        <f t="shared" si="41"/>
        <v xml:space="preserve"> </v>
      </c>
      <c r="Q96" s="64">
        <f t="shared" si="42"/>
        <v>1</v>
      </c>
      <c r="R96" s="18" t="str">
        <f t="shared" si="39"/>
        <v xml:space="preserve"> </v>
      </c>
      <c r="S96" s="18">
        <f t="shared" si="43"/>
        <v>0</v>
      </c>
      <c r="T96" s="19">
        <f t="shared" si="44"/>
        <v>-94</v>
      </c>
    </row>
    <row r="97" spans="1:20">
      <c r="A97" s="197">
        <f t="shared" si="36"/>
        <v>87</v>
      </c>
      <c r="B97" s="198">
        <f>Data!B97</f>
        <v>10</v>
      </c>
      <c r="C97" s="78">
        <f t="shared" si="35"/>
        <v>4</v>
      </c>
      <c r="E97" s="86" t="str">
        <f t="shared" si="45"/>
        <v xml:space="preserve"> </v>
      </c>
      <c r="F97" s="64" t="str">
        <f t="shared" si="28"/>
        <v xml:space="preserve"> </v>
      </c>
      <c r="G97" s="64" t="str">
        <f t="shared" si="29"/>
        <v xml:space="preserve"> </v>
      </c>
      <c r="H97" s="64" t="str">
        <f t="shared" si="30"/>
        <v xml:space="preserve"> </v>
      </c>
      <c r="I97" s="64">
        <f t="shared" si="37"/>
        <v>1</v>
      </c>
      <c r="J97" s="18" t="str">
        <f t="shared" si="31"/>
        <v xml:space="preserve"> </v>
      </c>
      <c r="K97" s="18">
        <f t="shared" si="33"/>
        <v>0</v>
      </c>
      <c r="L97" s="18">
        <f t="shared" si="32"/>
        <v>-36</v>
      </c>
      <c r="M97" s="86" t="str">
        <f t="shared" si="38"/>
        <v xml:space="preserve"> </v>
      </c>
      <c r="N97" s="64" t="str">
        <f t="shared" si="34"/>
        <v xml:space="preserve"> </v>
      </c>
      <c r="O97" s="64" t="str">
        <f t="shared" si="40"/>
        <v xml:space="preserve"> </v>
      </c>
      <c r="P97" s="64" t="str">
        <f t="shared" si="41"/>
        <v xml:space="preserve"> </v>
      </c>
      <c r="Q97" s="64">
        <f t="shared" si="42"/>
        <v>1</v>
      </c>
      <c r="R97" s="18" t="str">
        <f t="shared" si="39"/>
        <v xml:space="preserve"> </v>
      </c>
      <c r="S97" s="18">
        <f t="shared" si="43"/>
        <v>0</v>
      </c>
      <c r="T97" s="19">
        <f t="shared" si="44"/>
        <v>-94</v>
      </c>
    </row>
    <row r="98" spans="1:20">
      <c r="A98" s="197">
        <f t="shared" si="36"/>
        <v>88</v>
      </c>
      <c r="B98" s="198">
        <f>Data!B98</f>
        <v>1</v>
      </c>
      <c r="C98" s="78">
        <f t="shared" si="35"/>
        <v>1</v>
      </c>
      <c r="E98" s="86" t="str">
        <f t="shared" si="45"/>
        <v xml:space="preserve"> </v>
      </c>
      <c r="F98" s="64" t="str">
        <f t="shared" si="28"/>
        <v xml:space="preserve"> </v>
      </c>
      <c r="G98" s="64" t="str">
        <f t="shared" si="29"/>
        <v xml:space="preserve"> </v>
      </c>
      <c r="H98" s="64" t="str">
        <f t="shared" si="30"/>
        <v xml:space="preserve"> </v>
      </c>
      <c r="I98" s="64">
        <f t="shared" si="37"/>
        <v>1</v>
      </c>
      <c r="J98" s="18" t="str">
        <f t="shared" si="31"/>
        <v xml:space="preserve"> </v>
      </c>
      <c r="K98" s="18">
        <f t="shared" si="33"/>
        <v>0</v>
      </c>
      <c r="L98" s="18">
        <f t="shared" si="32"/>
        <v>-36</v>
      </c>
      <c r="M98" s="86" t="str">
        <f t="shared" si="38"/>
        <v xml:space="preserve"> </v>
      </c>
      <c r="N98" s="64" t="str">
        <f t="shared" si="34"/>
        <v xml:space="preserve"> </v>
      </c>
      <c r="O98" s="64" t="str">
        <f t="shared" si="40"/>
        <v xml:space="preserve"> </v>
      </c>
      <c r="P98" s="64" t="str">
        <f t="shared" si="41"/>
        <v xml:space="preserve"> </v>
      </c>
      <c r="Q98" s="64">
        <f t="shared" si="42"/>
        <v>1</v>
      </c>
      <c r="R98" s="18" t="str">
        <f t="shared" si="39"/>
        <v xml:space="preserve"> </v>
      </c>
      <c r="S98" s="18">
        <f t="shared" si="43"/>
        <v>0</v>
      </c>
      <c r="T98" s="19">
        <f t="shared" si="44"/>
        <v>-94</v>
      </c>
    </row>
    <row r="99" spans="1:20">
      <c r="A99" s="197">
        <f t="shared" si="36"/>
        <v>89</v>
      </c>
      <c r="B99" s="198">
        <f>Data!B99</f>
        <v>24</v>
      </c>
      <c r="C99" s="78">
        <f t="shared" si="35"/>
        <v>8</v>
      </c>
      <c r="E99" s="86" t="str">
        <f t="shared" si="45"/>
        <v xml:space="preserve"> </v>
      </c>
      <c r="F99" s="64" t="str">
        <f t="shared" si="28"/>
        <v xml:space="preserve"> </v>
      </c>
      <c r="G99" s="64" t="str">
        <f t="shared" si="29"/>
        <v xml:space="preserve"> </v>
      </c>
      <c r="H99" s="64" t="str">
        <f t="shared" si="30"/>
        <v xml:space="preserve"> </v>
      </c>
      <c r="I99" s="64">
        <f t="shared" si="37"/>
        <v>1</v>
      </c>
      <c r="J99" s="18" t="str">
        <f t="shared" si="31"/>
        <v xml:space="preserve"> </v>
      </c>
      <c r="K99" s="18">
        <f t="shared" si="33"/>
        <v>0</v>
      </c>
      <c r="L99" s="18">
        <f t="shared" si="32"/>
        <v>-36</v>
      </c>
      <c r="M99" s="86" t="str">
        <f t="shared" si="38"/>
        <v xml:space="preserve"> </v>
      </c>
      <c r="N99" s="64" t="str">
        <f t="shared" si="34"/>
        <v xml:space="preserve"> </v>
      </c>
      <c r="O99" s="64" t="str">
        <f t="shared" si="40"/>
        <v xml:space="preserve"> </v>
      </c>
      <c r="P99" s="64" t="str">
        <f t="shared" si="41"/>
        <v xml:space="preserve"> </v>
      </c>
      <c r="Q99" s="64">
        <f t="shared" si="42"/>
        <v>1</v>
      </c>
      <c r="R99" s="18" t="str">
        <f t="shared" si="39"/>
        <v xml:space="preserve"> </v>
      </c>
      <c r="S99" s="18">
        <f t="shared" si="43"/>
        <v>0</v>
      </c>
      <c r="T99" s="19">
        <f t="shared" si="44"/>
        <v>-94</v>
      </c>
    </row>
    <row r="100" spans="1:20">
      <c r="A100" s="197">
        <f t="shared" si="36"/>
        <v>90</v>
      </c>
      <c r="B100" s="198">
        <f>Data!B100</f>
        <v>18</v>
      </c>
      <c r="C100" s="78">
        <f t="shared" si="35"/>
        <v>6</v>
      </c>
      <c r="E100" s="86" t="str">
        <f t="shared" si="45"/>
        <v xml:space="preserve"> </v>
      </c>
      <c r="F100" s="64" t="str">
        <f t="shared" si="28"/>
        <v xml:space="preserve"> </v>
      </c>
      <c r="G100" s="64" t="str">
        <f t="shared" si="29"/>
        <v xml:space="preserve"> </v>
      </c>
      <c r="H100" s="64" t="str">
        <f t="shared" si="30"/>
        <v xml:space="preserve"> </v>
      </c>
      <c r="I100" s="64">
        <f t="shared" si="37"/>
        <v>1</v>
      </c>
      <c r="J100" s="18" t="str">
        <f t="shared" si="31"/>
        <v xml:space="preserve"> </v>
      </c>
      <c r="K100" s="18">
        <f t="shared" si="33"/>
        <v>0</v>
      </c>
      <c r="L100" s="18">
        <f t="shared" si="32"/>
        <v>-36</v>
      </c>
      <c r="M100" s="86" t="str">
        <f t="shared" si="38"/>
        <v xml:space="preserve"> </v>
      </c>
      <c r="N100" s="64" t="str">
        <f t="shared" si="34"/>
        <v xml:space="preserve"> </v>
      </c>
      <c r="O100" s="64" t="str">
        <f t="shared" si="40"/>
        <v xml:space="preserve"> </v>
      </c>
      <c r="P100" s="64" t="str">
        <f t="shared" si="41"/>
        <v xml:space="preserve"> </v>
      </c>
      <c r="Q100" s="64">
        <f t="shared" si="42"/>
        <v>1</v>
      </c>
      <c r="R100" s="18" t="str">
        <f t="shared" si="39"/>
        <v xml:space="preserve"> </v>
      </c>
      <c r="S100" s="18">
        <f t="shared" si="43"/>
        <v>0</v>
      </c>
      <c r="T100" s="19">
        <f t="shared" si="44"/>
        <v>-94</v>
      </c>
    </row>
    <row r="101" spans="1:20">
      <c r="A101" s="197">
        <f t="shared" si="36"/>
        <v>91</v>
      </c>
      <c r="B101" s="198">
        <f>Data!B101</f>
        <v>35</v>
      </c>
      <c r="C101" s="78">
        <f t="shared" si="35"/>
        <v>12</v>
      </c>
      <c r="E101" s="86" t="str">
        <f t="shared" si="45"/>
        <v xml:space="preserve"> </v>
      </c>
      <c r="F101" s="64" t="str">
        <f t="shared" si="28"/>
        <v xml:space="preserve"> </v>
      </c>
      <c r="G101" s="64" t="str">
        <f t="shared" si="29"/>
        <v xml:space="preserve"> </v>
      </c>
      <c r="H101" s="64" t="str">
        <f t="shared" si="30"/>
        <v xml:space="preserve"> </v>
      </c>
      <c r="I101" s="64">
        <f t="shared" si="37"/>
        <v>1</v>
      </c>
      <c r="J101" s="18" t="str">
        <f t="shared" si="31"/>
        <v xml:space="preserve"> </v>
      </c>
      <c r="K101" s="18">
        <f t="shared" si="33"/>
        <v>0</v>
      </c>
      <c r="L101" s="18">
        <f t="shared" si="32"/>
        <v>-36</v>
      </c>
      <c r="M101" s="86" t="str">
        <f t="shared" si="38"/>
        <v xml:space="preserve"> </v>
      </c>
      <c r="N101" s="64" t="str">
        <f t="shared" si="34"/>
        <v xml:space="preserve"> </v>
      </c>
      <c r="O101" s="64" t="str">
        <f t="shared" si="40"/>
        <v xml:space="preserve"> </v>
      </c>
      <c r="P101" s="64" t="str">
        <f t="shared" si="41"/>
        <v xml:space="preserve"> </v>
      </c>
      <c r="Q101" s="64">
        <f t="shared" si="42"/>
        <v>1</v>
      </c>
      <c r="R101" s="18" t="str">
        <f t="shared" si="39"/>
        <v xml:space="preserve"> </v>
      </c>
      <c r="S101" s="18">
        <f t="shared" si="43"/>
        <v>0</v>
      </c>
      <c r="T101" s="19">
        <f t="shared" si="44"/>
        <v>-94</v>
      </c>
    </row>
    <row r="102" spans="1:20">
      <c r="A102" s="197">
        <f t="shared" si="36"/>
        <v>92</v>
      </c>
      <c r="B102" s="198">
        <f>Data!B102</f>
        <v>14</v>
      </c>
      <c r="C102" s="78">
        <f t="shared" si="35"/>
        <v>5</v>
      </c>
      <c r="E102" s="86" t="str">
        <f t="shared" si="45"/>
        <v xml:space="preserve"> </v>
      </c>
      <c r="F102" s="64" t="str">
        <f t="shared" si="28"/>
        <v xml:space="preserve"> </v>
      </c>
      <c r="G102" s="64" t="str">
        <f t="shared" si="29"/>
        <v xml:space="preserve"> </v>
      </c>
      <c r="H102" s="64" t="str">
        <f t="shared" si="30"/>
        <v xml:space="preserve"> </v>
      </c>
      <c r="I102" s="64">
        <f t="shared" si="37"/>
        <v>1</v>
      </c>
      <c r="J102" s="18" t="str">
        <f t="shared" si="31"/>
        <v xml:space="preserve"> </v>
      </c>
      <c r="K102" s="18">
        <f t="shared" si="33"/>
        <v>0</v>
      </c>
      <c r="L102" s="18">
        <f t="shared" si="32"/>
        <v>-36</v>
      </c>
      <c r="M102" s="86" t="str">
        <f t="shared" si="38"/>
        <v xml:space="preserve"> </v>
      </c>
      <c r="N102" s="64" t="str">
        <f t="shared" si="34"/>
        <v xml:space="preserve"> </v>
      </c>
      <c r="O102" s="64" t="str">
        <f t="shared" si="40"/>
        <v xml:space="preserve"> </v>
      </c>
      <c r="P102" s="64" t="str">
        <f t="shared" si="41"/>
        <v xml:space="preserve"> </v>
      </c>
      <c r="Q102" s="64">
        <f t="shared" si="42"/>
        <v>1</v>
      </c>
      <c r="R102" s="18" t="str">
        <f t="shared" si="39"/>
        <v xml:space="preserve"> </v>
      </c>
      <c r="S102" s="18">
        <f t="shared" si="43"/>
        <v>0</v>
      </c>
      <c r="T102" s="19">
        <f t="shared" si="44"/>
        <v>-94</v>
      </c>
    </row>
    <row r="103" spans="1:20">
      <c r="A103" s="197">
        <f t="shared" si="36"/>
        <v>93</v>
      </c>
      <c r="B103" s="198">
        <f>Data!B103</f>
        <v>35</v>
      </c>
      <c r="C103" s="78">
        <f t="shared" si="35"/>
        <v>12</v>
      </c>
      <c r="E103" s="86" t="str">
        <f t="shared" si="45"/>
        <v xml:space="preserve"> </v>
      </c>
      <c r="F103" s="64" t="str">
        <f t="shared" si="28"/>
        <v xml:space="preserve"> </v>
      </c>
      <c r="G103" s="64" t="str">
        <f t="shared" si="29"/>
        <v xml:space="preserve"> </v>
      </c>
      <c r="H103" s="64" t="str">
        <f t="shared" si="30"/>
        <v xml:space="preserve"> </v>
      </c>
      <c r="I103" s="64">
        <f t="shared" si="37"/>
        <v>1</v>
      </c>
      <c r="J103" s="18" t="str">
        <f t="shared" si="31"/>
        <v xml:space="preserve"> </v>
      </c>
      <c r="K103" s="18">
        <f t="shared" si="33"/>
        <v>0</v>
      </c>
      <c r="L103" s="18">
        <f t="shared" si="32"/>
        <v>-36</v>
      </c>
      <c r="M103" s="86" t="str">
        <f t="shared" si="38"/>
        <v xml:space="preserve"> </v>
      </c>
      <c r="N103" s="64" t="str">
        <f t="shared" si="34"/>
        <v xml:space="preserve"> </v>
      </c>
      <c r="O103" s="64" t="str">
        <f t="shared" si="40"/>
        <v xml:space="preserve"> </v>
      </c>
      <c r="P103" s="64" t="str">
        <f t="shared" si="41"/>
        <v xml:space="preserve"> </v>
      </c>
      <c r="Q103" s="64">
        <f t="shared" si="42"/>
        <v>1</v>
      </c>
      <c r="R103" s="18" t="str">
        <f t="shared" si="39"/>
        <v xml:space="preserve"> </v>
      </c>
      <c r="S103" s="18">
        <f t="shared" si="43"/>
        <v>0</v>
      </c>
      <c r="T103" s="19">
        <f t="shared" si="44"/>
        <v>-94</v>
      </c>
    </row>
    <row r="104" spans="1:20">
      <c r="A104" s="197">
        <f t="shared" si="36"/>
        <v>94</v>
      </c>
      <c r="B104" s="198">
        <f>Data!B104</f>
        <v>12</v>
      </c>
      <c r="C104" s="78">
        <f t="shared" si="35"/>
        <v>4</v>
      </c>
      <c r="E104" s="86" t="str">
        <f t="shared" si="45"/>
        <v xml:space="preserve"> </v>
      </c>
      <c r="F104" s="64" t="str">
        <f t="shared" si="28"/>
        <v>T</v>
      </c>
      <c r="G104" s="64" t="str">
        <f t="shared" si="29"/>
        <v xml:space="preserve"> </v>
      </c>
      <c r="H104" s="64" t="str">
        <f t="shared" si="30"/>
        <v xml:space="preserve"> </v>
      </c>
      <c r="I104" s="64">
        <f t="shared" si="37"/>
        <v>1</v>
      </c>
      <c r="J104" s="18" t="str">
        <f t="shared" si="31"/>
        <v xml:space="preserve"> </v>
      </c>
      <c r="K104" s="18">
        <f t="shared" si="33"/>
        <v>0</v>
      </c>
      <c r="L104" s="18">
        <f t="shared" si="32"/>
        <v>-36</v>
      </c>
      <c r="M104" s="86" t="str">
        <f t="shared" si="38"/>
        <v xml:space="preserve"> </v>
      </c>
      <c r="N104" s="64" t="str">
        <f t="shared" si="34"/>
        <v>T</v>
      </c>
      <c r="O104" s="64" t="str">
        <f t="shared" si="40"/>
        <v xml:space="preserve"> </v>
      </c>
      <c r="P104" s="64" t="str">
        <f t="shared" si="41"/>
        <v xml:space="preserve"> </v>
      </c>
      <c r="Q104" s="64">
        <f t="shared" si="42"/>
        <v>1</v>
      </c>
      <c r="R104" s="18" t="str">
        <f t="shared" si="39"/>
        <v xml:space="preserve"> </v>
      </c>
      <c r="S104" s="18">
        <f t="shared" si="43"/>
        <v>0</v>
      </c>
      <c r="T104" s="19">
        <f t="shared" si="44"/>
        <v>-94</v>
      </c>
    </row>
    <row r="105" spans="1:20">
      <c r="A105" s="197">
        <f t="shared" si="36"/>
        <v>95</v>
      </c>
      <c r="B105" s="198">
        <f>Data!B105</f>
        <v>7</v>
      </c>
      <c r="C105" s="78">
        <f t="shared" si="35"/>
        <v>3</v>
      </c>
      <c r="E105" s="86" t="str">
        <f t="shared" si="45"/>
        <v xml:space="preserve"> </v>
      </c>
      <c r="F105" s="64" t="str">
        <f t="shared" si="28"/>
        <v xml:space="preserve"> </v>
      </c>
      <c r="G105" s="64" t="str">
        <f t="shared" si="29"/>
        <v>B</v>
      </c>
      <c r="H105" s="64">
        <f t="shared" si="30"/>
        <v>1</v>
      </c>
      <c r="I105" s="64">
        <f t="shared" si="37"/>
        <v>1</v>
      </c>
      <c r="J105" s="18">
        <f t="shared" si="31"/>
        <v>6</v>
      </c>
      <c r="K105" s="18">
        <f t="shared" si="33"/>
        <v>0</v>
      </c>
      <c r="L105" s="18">
        <f t="shared" si="32"/>
        <v>-42</v>
      </c>
      <c r="M105" s="86" t="str">
        <f t="shared" si="38"/>
        <v xml:space="preserve"> </v>
      </c>
      <c r="N105" s="64" t="str">
        <f t="shared" si="34"/>
        <v xml:space="preserve"> </v>
      </c>
      <c r="O105" s="64" t="str">
        <f t="shared" si="40"/>
        <v>B</v>
      </c>
      <c r="P105" s="64">
        <f t="shared" si="41"/>
        <v>1</v>
      </c>
      <c r="Q105" s="64">
        <f t="shared" si="42"/>
        <v>1</v>
      </c>
      <c r="R105" s="18">
        <f t="shared" si="39"/>
        <v>5</v>
      </c>
      <c r="S105" s="18">
        <f t="shared" si="43"/>
        <v>0</v>
      </c>
      <c r="T105" s="19">
        <f t="shared" si="44"/>
        <v>-99</v>
      </c>
    </row>
    <row r="106" spans="1:20">
      <c r="A106" s="197">
        <f t="shared" si="36"/>
        <v>96</v>
      </c>
      <c r="B106" s="198">
        <f>Data!B106</f>
        <v>33</v>
      </c>
      <c r="C106" s="78">
        <f t="shared" si="35"/>
        <v>11</v>
      </c>
      <c r="E106" s="86" t="str">
        <f t="shared" si="45"/>
        <v>L</v>
      </c>
      <c r="F106" s="64" t="str">
        <f t="shared" si="28"/>
        <v xml:space="preserve"> </v>
      </c>
      <c r="G106" s="64" t="str">
        <f t="shared" si="29"/>
        <v>B</v>
      </c>
      <c r="H106" s="64">
        <f t="shared" si="30"/>
        <v>2</v>
      </c>
      <c r="I106" s="64">
        <f t="shared" si="37"/>
        <v>1</v>
      </c>
      <c r="J106" s="18">
        <f t="shared" si="31"/>
        <v>6</v>
      </c>
      <c r="K106" s="18">
        <f t="shared" si="33"/>
        <v>0</v>
      </c>
      <c r="L106" s="18">
        <f t="shared" si="32"/>
        <v>-48</v>
      </c>
      <c r="M106" s="86" t="str">
        <f t="shared" si="38"/>
        <v>L</v>
      </c>
      <c r="N106" s="64" t="str">
        <f t="shared" si="34"/>
        <v xml:space="preserve"> </v>
      </c>
      <c r="O106" s="64" t="str">
        <f t="shared" si="40"/>
        <v>B</v>
      </c>
      <c r="P106" s="64">
        <f t="shared" si="41"/>
        <v>2</v>
      </c>
      <c r="Q106" s="64">
        <f t="shared" si="42"/>
        <v>1</v>
      </c>
      <c r="R106" s="18">
        <f t="shared" si="39"/>
        <v>5</v>
      </c>
      <c r="S106" s="18">
        <f t="shared" si="43"/>
        <v>0</v>
      </c>
      <c r="T106" s="19">
        <f t="shared" si="44"/>
        <v>-104</v>
      </c>
    </row>
    <row r="107" spans="1:20">
      <c r="A107" s="197">
        <f t="shared" si="36"/>
        <v>97</v>
      </c>
      <c r="B107" s="198">
        <f>Data!B107</f>
        <v>11</v>
      </c>
      <c r="C107" s="78">
        <f t="shared" si="35"/>
        <v>4</v>
      </c>
      <c r="E107" s="86" t="str">
        <f t="shared" si="45"/>
        <v>L</v>
      </c>
      <c r="F107" s="64" t="str">
        <f t="shared" si="28"/>
        <v xml:space="preserve"> </v>
      </c>
      <c r="G107" s="64" t="str">
        <f t="shared" si="29"/>
        <v>B</v>
      </c>
      <c r="H107" s="64">
        <f t="shared" si="30"/>
        <v>3</v>
      </c>
      <c r="I107" s="64">
        <f t="shared" si="37"/>
        <v>1</v>
      </c>
      <c r="J107" s="18">
        <f t="shared" si="31"/>
        <v>6</v>
      </c>
      <c r="K107" s="18">
        <f t="shared" si="33"/>
        <v>0</v>
      </c>
      <c r="L107" s="18">
        <f t="shared" si="32"/>
        <v>-54</v>
      </c>
      <c r="M107" s="86" t="str">
        <f t="shared" si="38"/>
        <v>W</v>
      </c>
      <c r="N107" s="64" t="str">
        <f t="shared" si="34"/>
        <v xml:space="preserve"> </v>
      </c>
      <c r="O107" s="64" t="str">
        <f t="shared" si="40"/>
        <v xml:space="preserve"> </v>
      </c>
      <c r="P107" s="64" t="str">
        <f t="shared" si="41"/>
        <v xml:space="preserve"> </v>
      </c>
      <c r="Q107" s="64">
        <f t="shared" si="42"/>
        <v>1</v>
      </c>
      <c r="R107" s="18" t="str">
        <f t="shared" si="39"/>
        <v xml:space="preserve"> </v>
      </c>
      <c r="S107" s="18">
        <f t="shared" si="43"/>
        <v>12</v>
      </c>
      <c r="T107" s="19">
        <f t="shared" si="44"/>
        <v>-92</v>
      </c>
    </row>
    <row r="108" spans="1:20">
      <c r="A108" s="197">
        <f t="shared" si="36"/>
        <v>98</v>
      </c>
      <c r="B108" s="198">
        <f>Data!B108</f>
        <v>4</v>
      </c>
      <c r="C108" s="78">
        <f t="shared" si="35"/>
        <v>2</v>
      </c>
      <c r="E108" s="86" t="str">
        <f t="shared" si="45"/>
        <v>L</v>
      </c>
      <c r="F108" s="64" t="str">
        <f t="shared" ref="F108:F171" si="46">IF(AND(OR(B108=12,B108=13,B108=21,B108=23,B108=31,B108=32),F107=" ",E108=" "),"T"," ")</f>
        <v xml:space="preserve"> </v>
      </c>
      <c r="G108" s="64" t="str">
        <f t="shared" ref="G108:G171" si="47">IF(AND(F107="T",E108=" "),"B",IF(AND(E108="L",H107&lt;6),"B",IF(E108="W"," "," ")))</f>
        <v>B</v>
      </c>
      <c r="H108" s="64">
        <f t="shared" ref="H108:H171" si="48">IF(AND(H107=" ",G108=" ")," ",IF(AND(H107=" ",G108="B"),1,IF(AND(G108="B",H107&lt;=6),H107+1," ")))</f>
        <v>4</v>
      </c>
      <c r="I108" s="64">
        <f t="shared" si="37"/>
        <v>1</v>
      </c>
      <c r="J108" s="18">
        <f t="shared" ref="J108:J171" si="49">IF(G108="B",I108*6," ")</f>
        <v>6</v>
      </c>
      <c r="K108" s="18">
        <f t="shared" si="33"/>
        <v>0</v>
      </c>
      <c r="L108" s="18">
        <f t="shared" si="32"/>
        <v>-60</v>
      </c>
      <c r="M108" s="86" t="str">
        <f t="shared" si="38"/>
        <v xml:space="preserve"> </v>
      </c>
      <c r="N108" s="64" t="str">
        <f t="shared" si="34"/>
        <v xml:space="preserve"> </v>
      </c>
      <c r="O108" s="64" t="str">
        <f t="shared" si="40"/>
        <v xml:space="preserve"> </v>
      </c>
      <c r="P108" s="64" t="str">
        <f t="shared" si="41"/>
        <v xml:space="preserve"> </v>
      </c>
      <c r="Q108" s="64">
        <f t="shared" si="42"/>
        <v>1</v>
      </c>
      <c r="R108" s="18" t="str">
        <f t="shared" si="39"/>
        <v xml:space="preserve"> </v>
      </c>
      <c r="S108" s="18">
        <f t="shared" si="43"/>
        <v>0</v>
      </c>
      <c r="T108" s="19">
        <f t="shared" si="44"/>
        <v>-92</v>
      </c>
    </row>
    <row r="109" spans="1:20">
      <c r="A109" s="197">
        <f t="shared" si="36"/>
        <v>99</v>
      </c>
      <c r="B109" s="198">
        <f>Data!B109</f>
        <v>18</v>
      </c>
      <c r="C109" s="78">
        <f t="shared" si="35"/>
        <v>6</v>
      </c>
      <c r="E109" s="86" t="str">
        <f t="shared" si="45"/>
        <v>L</v>
      </c>
      <c r="F109" s="64" t="str">
        <f t="shared" si="46"/>
        <v xml:space="preserve"> </v>
      </c>
      <c r="G109" s="64" t="str">
        <f t="shared" si="47"/>
        <v>B</v>
      </c>
      <c r="H109" s="64">
        <f t="shared" si="48"/>
        <v>5</v>
      </c>
      <c r="I109" s="64">
        <f t="shared" si="37"/>
        <v>1</v>
      </c>
      <c r="J109" s="18">
        <f t="shared" si="49"/>
        <v>6</v>
      </c>
      <c r="K109" s="18">
        <f t="shared" si="33"/>
        <v>0</v>
      </c>
      <c r="L109" s="18">
        <f t="shared" si="32"/>
        <v>-66</v>
      </c>
      <c r="M109" s="86" t="str">
        <f t="shared" si="38"/>
        <v xml:space="preserve"> </v>
      </c>
      <c r="N109" s="64" t="str">
        <f t="shared" si="34"/>
        <v xml:space="preserve"> </v>
      </c>
      <c r="O109" s="64" t="str">
        <f t="shared" si="40"/>
        <v xml:space="preserve"> </v>
      </c>
      <c r="P109" s="64" t="str">
        <f t="shared" si="41"/>
        <v xml:space="preserve"> </v>
      </c>
      <c r="Q109" s="64">
        <f t="shared" si="42"/>
        <v>1</v>
      </c>
      <c r="R109" s="18" t="str">
        <f t="shared" si="39"/>
        <v xml:space="preserve"> </v>
      </c>
      <c r="S109" s="18">
        <f t="shared" si="43"/>
        <v>0</v>
      </c>
      <c r="T109" s="19">
        <f t="shared" si="44"/>
        <v>-92</v>
      </c>
    </row>
    <row r="110" spans="1:20">
      <c r="A110" s="197">
        <f t="shared" si="36"/>
        <v>100</v>
      </c>
      <c r="B110" s="198">
        <f>Data!B110</f>
        <v>13</v>
      </c>
      <c r="C110" s="78">
        <f t="shared" si="35"/>
        <v>5</v>
      </c>
      <c r="E110" s="86" t="str">
        <f t="shared" si="45"/>
        <v>L</v>
      </c>
      <c r="F110" s="64" t="str">
        <f t="shared" si="46"/>
        <v xml:space="preserve"> </v>
      </c>
      <c r="G110" s="64" t="str">
        <f t="shared" si="47"/>
        <v>B</v>
      </c>
      <c r="H110" s="64">
        <f t="shared" si="48"/>
        <v>6</v>
      </c>
      <c r="I110" s="64">
        <f t="shared" si="37"/>
        <v>1</v>
      </c>
      <c r="J110" s="18">
        <f t="shared" si="49"/>
        <v>6</v>
      </c>
      <c r="K110" s="18">
        <f t="shared" si="33"/>
        <v>0</v>
      </c>
      <c r="L110" s="18">
        <f t="shared" si="32"/>
        <v>-72</v>
      </c>
      <c r="M110" s="86" t="str">
        <f t="shared" si="38"/>
        <v xml:space="preserve"> </v>
      </c>
      <c r="N110" s="64" t="str">
        <f t="shared" si="34"/>
        <v>T</v>
      </c>
      <c r="O110" s="64" t="str">
        <f t="shared" si="40"/>
        <v xml:space="preserve"> </v>
      </c>
      <c r="P110" s="64" t="str">
        <f t="shared" si="41"/>
        <v xml:space="preserve"> </v>
      </c>
      <c r="Q110" s="64">
        <f t="shared" si="42"/>
        <v>1</v>
      </c>
      <c r="R110" s="18" t="str">
        <f t="shared" si="39"/>
        <v xml:space="preserve"> </v>
      </c>
      <c r="S110" s="18">
        <f t="shared" si="43"/>
        <v>0</v>
      </c>
      <c r="T110" s="19">
        <f t="shared" si="44"/>
        <v>-92</v>
      </c>
    </row>
    <row r="111" spans="1:20">
      <c r="A111" s="197">
        <f t="shared" si="36"/>
        <v>101</v>
      </c>
      <c r="B111" s="198">
        <f>Data!B111</f>
        <v>17</v>
      </c>
      <c r="C111" s="78">
        <f t="shared" si="35"/>
        <v>6</v>
      </c>
      <c r="E111" s="86" t="str">
        <f t="shared" si="45"/>
        <v>W</v>
      </c>
      <c r="F111" s="64" t="str">
        <f t="shared" si="46"/>
        <v xml:space="preserve"> </v>
      </c>
      <c r="G111" s="64" t="str">
        <f t="shared" si="47"/>
        <v xml:space="preserve"> </v>
      </c>
      <c r="H111" s="64" t="str">
        <f t="shared" si="48"/>
        <v xml:space="preserve"> </v>
      </c>
      <c r="I111" s="64">
        <f t="shared" si="37"/>
        <v>1</v>
      </c>
      <c r="J111" s="18" t="str">
        <f t="shared" si="49"/>
        <v xml:space="preserve"> </v>
      </c>
      <c r="K111" s="18">
        <f t="shared" si="33"/>
        <v>36</v>
      </c>
      <c r="L111" s="18">
        <f t="shared" si="32"/>
        <v>-36</v>
      </c>
      <c r="M111" s="86" t="str">
        <f t="shared" si="38"/>
        <v xml:space="preserve"> </v>
      </c>
      <c r="N111" s="64" t="str">
        <f t="shared" si="34"/>
        <v xml:space="preserve"> </v>
      </c>
      <c r="O111" s="64" t="str">
        <f t="shared" si="40"/>
        <v>B</v>
      </c>
      <c r="P111" s="64">
        <f t="shared" si="41"/>
        <v>1</v>
      </c>
      <c r="Q111" s="64">
        <f t="shared" si="42"/>
        <v>1</v>
      </c>
      <c r="R111" s="18">
        <f t="shared" si="39"/>
        <v>5</v>
      </c>
      <c r="S111" s="18">
        <f t="shared" si="43"/>
        <v>0</v>
      </c>
      <c r="T111" s="19">
        <f t="shared" si="44"/>
        <v>-97</v>
      </c>
    </row>
    <row r="112" spans="1:20">
      <c r="A112" s="197">
        <f t="shared" si="36"/>
        <v>102</v>
      </c>
      <c r="B112" s="198">
        <f>Data!B112</f>
        <v>32</v>
      </c>
      <c r="C112" s="78">
        <f t="shared" si="35"/>
        <v>11</v>
      </c>
      <c r="E112" s="86" t="str">
        <f t="shared" si="45"/>
        <v xml:space="preserve"> </v>
      </c>
      <c r="F112" s="64" t="str">
        <f t="shared" si="46"/>
        <v>T</v>
      </c>
      <c r="G112" s="64" t="str">
        <f t="shared" si="47"/>
        <v xml:space="preserve"> </v>
      </c>
      <c r="H112" s="64" t="str">
        <f t="shared" si="48"/>
        <v xml:space="preserve"> </v>
      </c>
      <c r="I112" s="64">
        <f t="shared" si="37"/>
        <v>1</v>
      </c>
      <c r="J112" s="18" t="str">
        <f t="shared" si="49"/>
        <v xml:space="preserve"> </v>
      </c>
      <c r="K112" s="18">
        <f t="shared" si="33"/>
        <v>0</v>
      </c>
      <c r="L112" s="18">
        <f t="shared" si="32"/>
        <v>-36</v>
      </c>
      <c r="M112" s="86" t="str">
        <f t="shared" si="38"/>
        <v>L</v>
      </c>
      <c r="N112" s="64" t="str">
        <f t="shared" si="34"/>
        <v xml:space="preserve"> </v>
      </c>
      <c r="O112" s="64" t="str">
        <f t="shared" si="40"/>
        <v>B</v>
      </c>
      <c r="P112" s="64">
        <f t="shared" si="41"/>
        <v>2</v>
      </c>
      <c r="Q112" s="64">
        <f t="shared" si="42"/>
        <v>1</v>
      </c>
      <c r="R112" s="18">
        <f t="shared" si="39"/>
        <v>5</v>
      </c>
      <c r="S112" s="18">
        <f t="shared" si="43"/>
        <v>0</v>
      </c>
      <c r="T112" s="19">
        <f t="shared" si="44"/>
        <v>-102</v>
      </c>
    </row>
    <row r="113" spans="1:20">
      <c r="A113" s="197">
        <f t="shared" si="36"/>
        <v>103</v>
      </c>
      <c r="B113" s="198">
        <f>Data!B113</f>
        <v>24</v>
      </c>
      <c r="C113" s="78">
        <f t="shared" si="35"/>
        <v>8</v>
      </c>
      <c r="E113" s="86" t="str">
        <f t="shared" si="45"/>
        <v xml:space="preserve"> </v>
      </c>
      <c r="F113" s="64" t="str">
        <f t="shared" si="46"/>
        <v xml:space="preserve"> </v>
      </c>
      <c r="G113" s="64" t="str">
        <f t="shared" si="47"/>
        <v>B</v>
      </c>
      <c r="H113" s="64">
        <f t="shared" si="48"/>
        <v>1</v>
      </c>
      <c r="I113" s="64">
        <f t="shared" si="37"/>
        <v>1</v>
      </c>
      <c r="J113" s="18">
        <f t="shared" si="49"/>
        <v>6</v>
      </c>
      <c r="K113" s="18">
        <f t="shared" si="33"/>
        <v>0</v>
      </c>
      <c r="L113" s="18">
        <f t="shared" si="32"/>
        <v>-42</v>
      </c>
      <c r="M113" s="86" t="str">
        <f t="shared" si="38"/>
        <v>W</v>
      </c>
      <c r="N113" s="64" t="str">
        <f t="shared" si="34"/>
        <v xml:space="preserve"> </v>
      </c>
      <c r="O113" s="64" t="str">
        <f t="shared" si="40"/>
        <v xml:space="preserve"> </v>
      </c>
      <c r="P113" s="64" t="str">
        <f t="shared" si="41"/>
        <v xml:space="preserve"> </v>
      </c>
      <c r="Q113" s="64">
        <f t="shared" si="42"/>
        <v>1</v>
      </c>
      <c r="R113" s="18" t="str">
        <f t="shared" si="39"/>
        <v xml:space="preserve"> </v>
      </c>
      <c r="S113" s="18">
        <f t="shared" si="43"/>
        <v>12</v>
      </c>
      <c r="T113" s="19">
        <f t="shared" si="44"/>
        <v>-90</v>
      </c>
    </row>
    <row r="114" spans="1:20">
      <c r="A114" s="197">
        <f t="shared" si="36"/>
        <v>104</v>
      </c>
      <c r="B114" s="198">
        <f>Data!B114</f>
        <v>19</v>
      </c>
      <c r="C114" s="78">
        <f t="shared" si="35"/>
        <v>7</v>
      </c>
      <c r="E114" s="86" t="str">
        <f t="shared" si="45"/>
        <v>L</v>
      </c>
      <c r="F114" s="64" t="str">
        <f t="shared" si="46"/>
        <v xml:space="preserve"> </v>
      </c>
      <c r="G114" s="64" t="str">
        <f t="shared" si="47"/>
        <v>B</v>
      </c>
      <c r="H114" s="64">
        <f t="shared" si="48"/>
        <v>2</v>
      </c>
      <c r="I114" s="64">
        <f t="shared" si="37"/>
        <v>1</v>
      </c>
      <c r="J114" s="18">
        <f t="shared" si="49"/>
        <v>6</v>
      </c>
      <c r="K114" s="18">
        <f t="shared" si="33"/>
        <v>0</v>
      </c>
      <c r="L114" s="18">
        <f t="shared" si="32"/>
        <v>-48</v>
      </c>
      <c r="M114" s="86" t="str">
        <f t="shared" si="38"/>
        <v xml:space="preserve"> </v>
      </c>
      <c r="N114" s="64" t="str">
        <f t="shared" si="34"/>
        <v xml:space="preserve"> </v>
      </c>
      <c r="O114" s="64" t="str">
        <f t="shared" si="40"/>
        <v xml:space="preserve"> </v>
      </c>
      <c r="P114" s="64" t="str">
        <f t="shared" si="41"/>
        <v xml:space="preserve"> </v>
      </c>
      <c r="Q114" s="64">
        <f t="shared" si="42"/>
        <v>1</v>
      </c>
      <c r="R114" s="18" t="str">
        <f t="shared" si="39"/>
        <v xml:space="preserve"> </v>
      </c>
      <c r="S114" s="18">
        <f t="shared" si="43"/>
        <v>0</v>
      </c>
      <c r="T114" s="19">
        <f t="shared" si="44"/>
        <v>-90</v>
      </c>
    </row>
    <row r="115" spans="1:20">
      <c r="A115" s="197">
        <f t="shared" si="36"/>
        <v>105</v>
      </c>
      <c r="B115" s="198">
        <f>Data!B115</f>
        <v>26</v>
      </c>
      <c r="C115" s="78">
        <f t="shared" si="35"/>
        <v>9</v>
      </c>
      <c r="E115" s="86" t="str">
        <f t="shared" si="45"/>
        <v>L</v>
      </c>
      <c r="F115" s="64" t="str">
        <f t="shared" si="46"/>
        <v xml:space="preserve"> </v>
      </c>
      <c r="G115" s="64" t="str">
        <f t="shared" si="47"/>
        <v>B</v>
      </c>
      <c r="H115" s="64">
        <f t="shared" si="48"/>
        <v>3</v>
      </c>
      <c r="I115" s="64">
        <f t="shared" si="37"/>
        <v>1</v>
      </c>
      <c r="J115" s="18">
        <f t="shared" si="49"/>
        <v>6</v>
      </c>
      <c r="K115" s="18">
        <f t="shared" si="33"/>
        <v>0</v>
      </c>
      <c r="L115" s="18">
        <f t="shared" si="32"/>
        <v>-54</v>
      </c>
      <c r="M115" s="86" t="str">
        <f t="shared" si="38"/>
        <v xml:space="preserve"> </v>
      </c>
      <c r="N115" s="64" t="str">
        <f t="shared" si="34"/>
        <v xml:space="preserve"> </v>
      </c>
      <c r="O115" s="64" t="str">
        <f t="shared" si="40"/>
        <v xml:space="preserve"> </v>
      </c>
      <c r="P115" s="64" t="str">
        <f t="shared" si="41"/>
        <v xml:space="preserve"> </v>
      </c>
      <c r="Q115" s="64">
        <f t="shared" si="42"/>
        <v>1</v>
      </c>
      <c r="R115" s="18" t="str">
        <f t="shared" si="39"/>
        <v xml:space="preserve"> </v>
      </c>
      <c r="S115" s="18">
        <f t="shared" si="43"/>
        <v>0</v>
      </c>
      <c r="T115" s="19">
        <f t="shared" si="44"/>
        <v>-90</v>
      </c>
    </row>
    <row r="116" spans="1:20">
      <c r="A116" s="197">
        <f t="shared" si="36"/>
        <v>106</v>
      </c>
      <c r="B116" s="198">
        <f>Data!B116</f>
        <v>26</v>
      </c>
      <c r="C116" s="78">
        <f t="shared" si="35"/>
        <v>9</v>
      </c>
      <c r="E116" s="86" t="str">
        <f t="shared" si="45"/>
        <v>L</v>
      </c>
      <c r="F116" s="64" t="str">
        <f t="shared" si="46"/>
        <v xml:space="preserve"> </v>
      </c>
      <c r="G116" s="64" t="str">
        <f t="shared" si="47"/>
        <v>B</v>
      </c>
      <c r="H116" s="64">
        <f t="shared" si="48"/>
        <v>4</v>
      </c>
      <c r="I116" s="64">
        <f t="shared" si="37"/>
        <v>1</v>
      </c>
      <c r="J116" s="18">
        <f t="shared" si="49"/>
        <v>6</v>
      </c>
      <c r="K116" s="18">
        <f t="shared" si="33"/>
        <v>0</v>
      </c>
      <c r="L116" s="18">
        <f t="shared" si="32"/>
        <v>-60</v>
      </c>
      <c r="M116" s="86" t="str">
        <f t="shared" si="38"/>
        <v xml:space="preserve"> </v>
      </c>
      <c r="N116" s="64" t="str">
        <f t="shared" si="34"/>
        <v xml:space="preserve"> </v>
      </c>
      <c r="O116" s="64" t="str">
        <f t="shared" si="40"/>
        <v xml:space="preserve"> </v>
      </c>
      <c r="P116" s="64" t="str">
        <f t="shared" si="41"/>
        <v xml:space="preserve"> </v>
      </c>
      <c r="Q116" s="64">
        <f t="shared" si="42"/>
        <v>1</v>
      </c>
      <c r="R116" s="18" t="str">
        <f t="shared" si="39"/>
        <v xml:space="preserve"> </v>
      </c>
      <c r="S116" s="18">
        <f t="shared" si="43"/>
        <v>0</v>
      </c>
      <c r="T116" s="19">
        <f t="shared" si="44"/>
        <v>-90</v>
      </c>
    </row>
    <row r="117" spans="1:20">
      <c r="A117" s="197">
        <f t="shared" si="36"/>
        <v>107</v>
      </c>
      <c r="B117" s="198">
        <f>Data!B117</f>
        <v>32</v>
      </c>
      <c r="C117" s="78">
        <f t="shared" si="35"/>
        <v>11</v>
      </c>
      <c r="E117" s="86" t="str">
        <f t="shared" si="45"/>
        <v>L</v>
      </c>
      <c r="F117" s="64" t="str">
        <f t="shared" si="46"/>
        <v xml:space="preserve"> </v>
      </c>
      <c r="G117" s="64" t="str">
        <f t="shared" si="47"/>
        <v>B</v>
      </c>
      <c r="H117" s="64">
        <f t="shared" si="48"/>
        <v>5</v>
      </c>
      <c r="I117" s="64">
        <f t="shared" si="37"/>
        <v>1</v>
      </c>
      <c r="J117" s="18">
        <f t="shared" si="49"/>
        <v>6</v>
      </c>
      <c r="K117" s="18">
        <f t="shared" si="33"/>
        <v>0</v>
      </c>
      <c r="L117" s="18">
        <f t="shared" si="32"/>
        <v>-66</v>
      </c>
      <c r="M117" s="86" t="str">
        <f t="shared" si="38"/>
        <v xml:space="preserve"> </v>
      </c>
      <c r="N117" s="64" t="str">
        <f t="shared" si="34"/>
        <v>T</v>
      </c>
      <c r="O117" s="64" t="str">
        <f t="shared" si="40"/>
        <v xml:space="preserve"> </v>
      </c>
      <c r="P117" s="64" t="str">
        <f t="shared" si="41"/>
        <v xml:space="preserve"> </v>
      </c>
      <c r="Q117" s="64">
        <f t="shared" si="42"/>
        <v>1</v>
      </c>
      <c r="R117" s="18" t="str">
        <f t="shared" si="39"/>
        <v xml:space="preserve"> </v>
      </c>
      <c r="S117" s="18">
        <f t="shared" si="43"/>
        <v>0</v>
      </c>
      <c r="T117" s="19">
        <f t="shared" si="44"/>
        <v>-90</v>
      </c>
    </row>
    <row r="118" spans="1:20">
      <c r="A118" s="197">
        <f t="shared" si="36"/>
        <v>108</v>
      </c>
      <c r="B118" s="198">
        <f>Data!B118</f>
        <v>0</v>
      </c>
      <c r="C118" s="78">
        <f t="shared" si="35"/>
        <v>0</v>
      </c>
      <c r="E118" s="86" t="str">
        <f t="shared" si="45"/>
        <v>W</v>
      </c>
      <c r="F118" s="64" t="str">
        <f t="shared" si="46"/>
        <v xml:space="preserve"> </v>
      </c>
      <c r="G118" s="64" t="str">
        <f t="shared" si="47"/>
        <v xml:space="preserve"> </v>
      </c>
      <c r="H118" s="64" t="str">
        <f t="shared" si="48"/>
        <v xml:space="preserve"> </v>
      </c>
      <c r="I118" s="64">
        <f t="shared" si="37"/>
        <v>1</v>
      </c>
      <c r="J118" s="18" t="str">
        <f t="shared" si="49"/>
        <v xml:space="preserve"> </v>
      </c>
      <c r="K118" s="18">
        <f t="shared" si="33"/>
        <v>36</v>
      </c>
      <c r="L118" s="18">
        <f t="shared" si="32"/>
        <v>-30</v>
      </c>
      <c r="M118" s="86" t="str">
        <f t="shared" si="38"/>
        <v xml:space="preserve"> </v>
      </c>
      <c r="N118" s="64" t="str">
        <f t="shared" si="34"/>
        <v xml:space="preserve"> </v>
      </c>
      <c r="O118" s="64" t="str">
        <f t="shared" si="40"/>
        <v>B</v>
      </c>
      <c r="P118" s="64">
        <f t="shared" si="41"/>
        <v>1</v>
      </c>
      <c r="Q118" s="64">
        <f t="shared" si="42"/>
        <v>1</v>
      </c>
      <c r="R118" s="18">
        <f t="shared" si="39"/>
        <v>5</v>
      </c>
      <c r="S118" s="18">
        <f t="shared" si="43"/>
        <v>0</v>
      </c>
      <c r="T118" s="19">
        <f t="shared" si="44"/>
        <v>-95</v>
      </c>
    </row>
    <row r="119" spans="1:20">
      <c r="A119" s="197">
        <f t="shared" si="36"/>
        <v>109</v>
      </c>
      <c r="B119" s="198">
        <f>Data!B119</f>
        <v>10</v>
      </c>
      <c r="C119" s="78">
        <f t="shared" si="35"/>
        <v>4</v>
      </c>
      <c r="E119" s="86" t="str">
        <f t="shared" si="45"/>
        <v xml:space="preserve"> </v>
      </c>
      <c r="F119" s="64" t="str">
        <f t="shared" si="46"/>
        <v xml:space="preserve"> </v>
      </c>
      <c r="G119" s="64" t="str">
        <f t="shared" si="47"/>
        <v xml:space="preserve"> </v>
      </c>
      <c r="H119" s="64" t="str">
        <f t="shared" si="48"/>
        <v xml:space="preserve"> </v>
      </c>
      <c r="I119" s="64">
        <f t="shared" si="37"/>
        <v>1</v>
      </c>
      <c r="J119" s="18" t="str">
        <f t="shared" si="49"/>
        <v xml:space="preserve"> </v>
      </c>
      <c r="K119" s="18">
        <f t="shared" si="33"/>
        <v>0</v>
      </c>
      <c r="L119" s="18">
        <f t="shared" si="32"/>
        <v>-30</v>
      </c>
      <c r="M119" s="86" t="str">
        <f t="shared" si="38"/>
        <v>L</v>
      </c>
      <c r="N119" s="64" t="str">
        <f t="shared" si="34"/>
        <v xml:space="preserve"> </v>
      </c>
      <c r="O119" s="64" t="str">
        <f t="shared" si="40"/>
        <v>B</v>
      </c>
      <c r="P119" s="64">
        <f t="shared" si="41"/>
        <v>2</v>
      </c>
      <c r="Q119" s="64">
        <f t="shared" si="42"/>
        <v>1</v>
      </c>
      <c r="R119" s="18">
        <f t="shared" si="39"/>
        <v>5</v>
      </c>
      <c r="S119" s="18">
        <f t="shared" si="43"/>
        <v>0</v>
      </c>
      <c r="T119" s="19">
        <f t="shared" si="44"/>
        <v>-100</v>
      </c>
    </row>
    <row r="120" spans="1:20">
      <c r="A120" s="197">
        <f t="shared" si="36"/>
        <v>110</v>
      </c>
      <c r="B120" s="198">
        <f>Data!B120</f>
        <v>22</v>
      </c>
      <c r="C120" s="78">
        <f t="shared" si="35"/>
        <v>8</v>
      </c>
      <c r="E120" s="86" t="str">
        <f t="shared" si="45"/>
        <v xml:space="preserve"> </v>
      </c>
      <c r="F120" s="64" t="str">
        <f t="shared" si="46"/>
        <v xml:space="preserve"> </v>
      </c>
      <c r="G120" s="64" t="str">
        <f t="shared" si="47"/>
        <v xml:space="preserve"> </v>
      </c>
      <c r="H120" s="64" t="str">
        <f t="shared" si="48"/>
        <v xml:space="preserve"> </v>
      </c>
      <c r="I120" s="64">
        <f t="shared" si="37"/>
        <v>1</v>
      </c>
      <c r="J120" s="18" t="str">
        <f t="shared" si="49"/>
        <v xml:space="preserve"> </v>
      </c>
      <c r="K120" s="18">
        <f t="shared" si="33"/>
        <v>0</v>
      </c>
      <c r="L120" s="18">
        <f t="shared" si="32"/>
        <v>-30</v>
      </c>
      <c r="M120" s="86" t="str">
        <f t="shared" si="38"/>
        <v>W</v>
      </c>
      <c r="N120" s="64" t="str">
        <f t="shared" si="34"/>
        <v xml:space="preserve"> </v>
      </c>
      <c r="O120" s="64" t="str">
        <f t="shared" si="40"/>
        <v xml:space="preserve"> </v>
      </c>
      <c r="P120" s="64" t="str">
        <f t="shared" si="41"/>
        <v xml:space="preserve"> </v>
      </c>
      <c r="Q120" s="64">
        <f t="shared" si="42"/>
        <v>1</v>
      </c>
      <c r="R120" s="18" t="str">
        <f t="shared" si="39"/>
        <v xml:space="preserve"> </v>
      </c>
      <c r="S120" s="18">
        <f t="shared" si="43"/>
        <v>12</v>
      </c>
      <c r="T120" s="19">
        <f t="shared" si="44"/>
        <v>-88</v>
      </c>
    </row>
    <row r="121" spans="1:20">
      <c r="A121" s="197">
        <f t="shared" si="36"/>
        <v>111</v>
      </c>
      <c r="B121" s="198">
        <f>Data!B121</f>
        <v>2</v>
      </c>
      <c r="C121" s="78">
        <f t="shared" si="35"/>
        <v>1</v>
      </c>
      <c r="E121" s="86" t="str">
        <f t="shared" si="45"/>
        <v xml:space="preserve"> </v>
      </c>
      <c r="F121" s="64" t="str">
        <f t="shared" si="46"/>
        <v xml:space="preserve"> </v>
      </c>
      <c r="G121" s="64" t="str">
        <f t="shared" si="47"/>
        <v xml:space="preserve"> </v>
      </c>
      <c r="H121" s="64" t="str">
        <f t="shared" si="48"/>
        <v xml:space="preserve"> </v>
      </c>
      <c r="I121" s="64">
        <f t="shared" si="37"/>
        <v>1</v>
      </c>
      <c r="J121" s="18" t="str">
        <f t="shared" si="49"/>
        <v xml:space="preserve"> </v>
      </c>
      <c r="K121" s="18">
        <f t="shared" si="33"/>
        <v>0</v>
      </c>
      <c r="L121" s="18">
        <f t="shared" si="32"/>
        <v>-30</v>
      </c>
      <c r="M121" s="86" t="str">
        <f t="shared" si="38"/>
        <v xml:space="preserve"> </v>
      </c>
      <c r="N121" s="64" t="str">
        <f t="shared" si="34"/>
        <v xml:space="preserve"> </v>
      </c>
      <c r="O121" s="64" t="str">
        <f t="shared" si="40"/>
        <v xml:space="preserve"> </v>
      </c>
      <c r="P121" s="64" t="str">
        <f t="shared" si="41"/>
        <v xml:space="preserve"> </v>
      </c>
      <c r="Q121" s="64">
        <f t="shared" si="42"/>
        <v>1</v>
      </c>
      <c r="R121" s="18" t="str">
        <f t="shared" si="39"/>
        <v xml:space="preserve"> </v>
      </c>
      <c r="S121" s="18">
        <f t="shared" si="43"/>
        <v>0</v>
      </c>
      <c r="T121" s="19">
        <f t="shared" si="44"/>
        <v>-88</v>
      </c>
    </row>
    <row r="122" spans="1:20">
      <c r="A122" s="197">
        <f t="shared" si="36"/>
        <v>112</v>
      </c>
      <c r="B122" s="198">
        <f>Data!B122</f>
        <v>15</v>
      </c>
      <c r="C122" s="78">
        <f t="shared" si="35"/>
        <v>5</v>
      </c>
      <c r="E122" s="86" t="str">
        <f t="shared" si="45"/>
        <v xml:space="preserve"> </v>
      </c>
      <c r="F122" s="64" t="str">
        <f t="shared" si="46"/>
        <v xml:space="preserve"> </v>
      </c>
      <c r="G122" s="64" t="str">
        <f t="shared" si="47"/>
        <v xml:space="preserve"> </v>
      </c>
      <c r="H122" s="64" t="str">
        <f t="shared" si="48"/>
        <v xml:space="preserve"> </v>
      </c>
      <c r="I122" s="64">
        <f t="shared" si="37"/>
        <v>1</v>
      </c>
      <c r="J122" s="18" t="str">
        <f t="shared" si="49"/>
        <v xml:space="preserve"> </v>
      </c>
      <c r="K122" s="18">
        <f t="shared" si="33"/>
        <v>0</v>
      </c>
      <c r="L122" s="18">
        <f t="shared" si="32"/>
        <v>-30</v>
      </c>
      <c r="M122" s="86" t="str">
        <f t="shared" si="38"/>
        <v xml:space="preserve"> </v>
      </c>
      <c r="N122" s="64" t="str">
        <f t="shared" si="34"/>
        <v xml:space="preserve"> </v>
      </c>
      <c r="O122" s="64" t="str">
        <f t="shared" si="40"/>
        <v xml:space="preserve"> </v>
      </c>
      <c r="P122" s="64" t="str">
        <f t="shared" si="41"/>
        <v xml:space="preserve"> </v>
      </c>
      <c r="Q122" s="64">
        <f t="shared" si="42"/>
        <v>1</v>
      </c>
      <c r="R122" s="18" t="str">
        <f t="shared" si="39"/>
        <v xml:space="preserve"> </v>
      </c>
      <c r="S122" s="18">
        <f t="shared" si="43"/>
        <v>0</v>
      </c>
      <c r="T122" s="19">
        <f t="shared" si="44"/>
        <v>-88</v>
      </c>
    </row>
    <row r="123" spans="1:20">
      <c r="A123" s="197">
        <f t="shared" si="36"/>
        <v>113</v>
      </c>
      <c r="B123" s="198">
        <f>Data!B123</f>
        <v>34</v>
      </c>
      <c r="C123" s="78">
        <f t="shared" si="35"/>
        <v>12</v>
      </c>
      <c r="E123" s="86" t="str">
        <f t="shared" si="45"/>
        <v xml:space="preserve"> </v>
      </c>
      <c r="F123" s="64" t="str">
        <f t="shared" si="46"/>
        <v xml:space="preserve"> </v>
      </c>
      <c r="G123" s="64" t="str">
        <f t="shared" si="47"/>
        <v xml:space="preserve"> </v>
      </c>
      <c r="H123" s="64" t="str">
        <f t="shared" si="48"/>
        <v xml:space="preserve"> </v>
      </c>
      <c r="I123" s="64">
        <f t="shared" si="37"/>
        <v>1</v>
      </c>
      <c r="J123" s="18" t="str">
        <f t="shared" si="49"/>
        <v xml:space="preserve"> </v>
      </c>
      <c r="K123" s="18">
        <f t="shared" si="33"/>
        <v>0</v>
      </c>
      <c r="L123" s="18">
        <f t="shared" si="32"/>
        <v>-30</v>
      </c>
      <c r="M123" s="86" t="str">
        <f t="shared" si="38"/>
        <v xml:space="preserve"> </v>
      </c>
      <c r="N123" s="64" t="str">
        <f t="shared" si="34"/>
        <v xml:space="preserve"> </v>
      </c>
      <c r="O123" s="64" t="str">
        <f t="shared" si="40"/>
        <v xml:space="preserve"> </v>
      </c>
      <c r="P123" s="64" t="str">
        <f t="shared" si="41"/>
        <v xml:space="preserve"> </v>
      </c>
      <c r="Q123" s="64">
        <f t="shared" si="42"/>
        <v>1</v>
      </c>
      <c r="R123" s="18" t="str">
        <f t="shared" si="39"/>
        <v xml:space="preserve"> </v>
      </c>
      <c r="S123" s="18">
        <f t="shared" si="43"/>
        <v>0</v>
      </c>
      <c r="T123" s="19">
        <f t="shared" si="44"/>
        <v>-88</v>
      </c>
    </row>
    <row r="124" spans="1:20">
      <c r="A124" s="197">
        <f t="shared" si="36"/>
        <v>114</v>
      </c>
      <c r="B124" s="198">
        <f>Data!B124</f>
        <v>7</v>
      </c>
      <c r="C124" s="78">
        <f t="shared" si="35"/>
        <v>3</v>
      </c>
      <c r="E124" s="86" t="str">
        <f t="shared" si="45"/>
        <v xml:space="preserve"> </v>
      </c>
      <c r="F124" s="64" t="str">
        <f t="shared" si="46"/>
        <v xml:space="preserve"> </v>
      </c>
      <c r="G124" s="64" t="str">
        <f t="shared" si="47"/>
        <v xml:space="preserve"> </v>
      </c>
      <c r="H124" s="64" t="str">
        <f t="shared" si="48"/>
        <v xml:space="preserve"> </v>
      </c>
      <c r="I124" s="64">
        <f t="shared" si="37"/>
        <v>1</v>
      </c>
      <c r="J124" s="18" t="str">
        <f t="shared" si="49"/>
        <v xml:space="preserve"> </v>
      </c>
      <c r="K124" s="18">
        <f t="shared" si="33"/>
        <v>0</v>
      </c>
      <c r="L124" s="18">
        <f t="shared" si="32"/>
        <v>-30</v>
      </c>
      <c r="M124" s="86" t="str">
        <f t="shared" si="38"/>
        <v xml:space="preserve"> </v>
      </c>
      <c r="N124" s="64" t="str">
        <f t="shared" si="34"/>
        <v xml:space="preserve"> </v>
      </c>
      <c r="O124" s="64" t="str">
        <f t="shared" si="40"/>
        <v xml:space="preserve"> </v>
      </c>
      <c r="P124" s="64" t="str">
        <f t="shared" si="41"/>
        <v xml:space="preserve"> </v>
      </c>
      <c r="Q124" s="64">
        <f t="shared" si="42"/>
        <v>1</v>
      </c>
      <c r="R124" s="18" t="str">
        <f t="shared" si="39"/>
        <v xml:space="preserve"> </v>
      </c>
      <c r="S124" s="18">
        <f t="shared" si="43"/>
        <v>0</v>
      </c>
      <c r="T124" s="19">
        <f t="shared" si="44"/>
        <v>-88</v>
      </c>
    </row>
    <row r="125" spans="1:20">
      <c r="A125" s="197">
        <f t="shared" si="36"/>
        <v>115</v>
      </c>
      <c r="B125" s="198">
        <f>Data!B125</f>
        <v>5</v>
      </c>
      <c r="C125" s="78">
        <f t="shared" si="35"/>
        <v>2</v>
      </c>
      <c r="E125" s="86" t="str">
        <f t="shared" si="45"/>
        <v xml:space="preserve"> </v>
      </c>
      <c r="F125" s="64" t="str">
        <f t="shared" si="46"/>
        <v xml:space="preserve"> </v>
      </c>
      <c r="G125" s="64" t="str">
        <f t="shared" si="47"/>
        <v xml:space="preserve"> </v>
      </c>
      <c r="H125" s="64" t="str">
        <f t="shared" si="48"/>
        <v xml:space="preserve"> </v>
      </c>
      <c r="I125" s="64">
        <f t="shared" si="37"/>
        <v>1</v>
      </c>
      <c r="J125" s="18" t="str">
        <f t="shared" si="49"/>
        <v xml:space="preserve"> </v>
      </c>
      <c r="K125" s="18">
        <f t="shared" si="33"/>
        <v>0</v>
      </c>
      <c r="L125" s="18">
        <f t="shared" si="32"/>
        <v>-30</v>
      </c>
      <c r="M125" s="86" t="str">
        <f t="shared" si="38"/>
        <v xml:space="preserve"> </v>
      </c>
      <c r="N125" s="64" t="str">
        <f t="shared" si="34"/>
        <v xml:space="preserve"> </v>
      </c>
      <c r="O125" s="64" t="str">
        <f t="shared" si="40"/>
        <v xml:space="preserve"> </v>
      </c>
      <c r="P125" s="64" t="str">
        <f t="shared" si="41"/>
        <v xml:space="preserve"> </v>
      </c>
      <c r="Q125" s="64">
        <f t="shared" si="42"/>
        <v>1</v>
      </c>
      <c r="R125" s="18" t="str">
        <f t="shared" si="39"/>
        <v xml:space="preserve"> </v>
      </c>
      <c r="S125" s="18">
        <f t="shared" si="43"/>
        <v>0</v>
      </c>
      <c r="T125" s="19">
        <f t="shared" si="44"/>
        <v>-88</v>
      </c>
    </row>
    <row r="126" spans="1:20">
      <c r="A126" s="197">
        <f t="shared" si="36"/>
        <v>116</v>
      </c>
      <c r="B126" s="198">
        <f>Data!B126</f>
        <v>13</v>
      </c>
      <c r="C126" s="78">
        <f t="shared" si="35"/>
        <v>5</v>
      </c>
      <c r="E126" s="86" t="str">
        <f t="shared" si="45"/>
        <v xml:space="preserve"> </v>
      </c>
      <c r="F126" s="64" t="str">
        <f t="shared" si="46"/>
        <v>T</v>
      </c>
      <c r="G126" s="64" t="str">
        <f t="shared" si="47"/>
        <v xml:space="preserve"> </v>
      </c>
      <c r="H126" s="64" t="str">
        <f t="shared" si="48"/>
        <v xml:space="preserve"> </v>
      </c>
      <c r="I126" s="64">
        <f t="shared" si="37"/>
        <v>1</v>
      </c>
      <c r="J126" s="18" t="str">
        <f t="shared" si="49"/>
        <v xml:space="preserve"> </v>
      </c>
      <c r="K126" s="18">
        <f t="shared" si="33"/>
        <v>0</v>
      </c>
      <c r="L126" s="18">
        <f t="shared" ref="L126:L189" si="50">IF(AND(J126=" ",K126=0),L125,IF(K126&lt;&gt;0, L125+K126,VALUE(L125)-VALUE(J126)+VALUE(K126)))</f>
        <v>-30</v>
      </c>
      <c r="M126" s="86" t="str">
        <f t="shared" si="38"/>
        <v xml:space="preserve"> </v>
      </c>
      <c r="N126" s="64" t="str">
        <f t="shared" si="34"/>
        <v>T</v>
      </c>
      <c r="O126" s="64" t="str">
        <f t="shared" si="40"/>
        <v xml:space="preserve"> </v>
      </c>
      <c r="P126" s="64" t="str">
        <f t="shared" si="41"/>
        <v xml:space="preserve"> </v>
      </c>
      <c r="Q126" s="64">
        <f t="shared" si="42"/>
        <v>1</v>
      </c>
      <c r="R126" s="18" t="str">
        <f t="shared" si="39"/>
        <v xml:space="preserve"> </v>
      </c>
      <c r="S126" s="18">
        <f t="shared" si="43"/>
        <v>0</v>
      </c>
      <c r="T126" s="19">
        <f t="shared" si="44"/>
        <v>-88</v>
      </c>
    </row>
    <row r="127" spans="1:20">
      <c r="A127" s="197">
        <f t="shared" si="36"/>
        <v>117</v>
      </c>
      <c r="B127" s="198">
        <f>Data!B127</f>
        <v>21</v>
      </c>
      <c r="C127" s="78">
        <f t="shared" si="35"/>
        <v>7</v>
      </c>
      <c r="E127" s="86" t="str">
        <f t="shared" si="45"/>
        <v xml:space="preserve"> </v>
      </c>
      <c r="F127" s="64" t="str">
        <f t="shared" si="46"/>
        <v xml:space="preserve"> </v>
      </c>
      <c r="G127" s="64" t="str">
        <f t="shared" si="47"/>
        <v>B</v>
      </c>
      <c r="H127" s="64">
        <f t="shared" si="48"/>
        <v>1</v>
      </c>
      <c r="I127" s="64">
        <f t="shared" si="37"/>
        <v>1</v>
      </c>
      <c r="J127" s="18">
        <f t="shared" si="49"/>
        <v>6</v>
      </c>
      <c r="K127" s="18">
        <f t="shared" ref="K127:K190" si="51">IF(E127="W",J126*6,0)</f>
        <v>0</v>
      </c>
      <c r="L127" s="18">
        <f t="shared" si="50"/>
        <v>-36</v>
      </c>
      <c r="M127" s="86" t="str">
        <f t="shared" si="38"/>
        <v xml:space="preserve"> </v>
      </c>
      <c r="N127" s="64" t="str">
        <f t="shared" si="34"/>
        <v xml:space="preserve"> </v>
      </c>
      <c r="O127" s="64" t="str">
        <f t="shared" si="40"/>
        <v>B</v>
      </c>
      <c r="P127" s="64">
        <f t="shared" si="41"/>
        <v>1</v>
      </c>
      <c r="Q127" s="64">
        <f t="shared" si="42"/>
        <v>1</v>
      </c>
      <c r="R127" s="18">
        <f t="shared" si="39"/>
        <v>5</v>
      </c>
      <c r="S127" s="18">
        <f t="shared" si="43"/>
        <v>0</v>
      </c>
      <c r="T127" s="19">
        <f t="shared" si="44"/>
        <v>-93</v>
      </c>
    </row>
    <row r="128" spans="1:20">
      <c r="A128" s="197">
        <f t="shared" si="36"/>
        <v>118</v>
      </c>
      <c r="B128" s="198">
        <f>Data!B128</f>
        <v>4</v>
      </c>
      <c r="C128" s="78">
        <f t="shared" si="35"/>
        <v>2</v>
      </c>
      <c r="E128" s="86" t="str">
        <f t="shared" si="45"/>
        <v>W</v>
      </c>
      <c r="F128" s="64" t="str">
        <f t="shared" si="46"/>
        <v xml:space="preserve"> </v>
      </c>
      <c r="G128" s="64" t="str">
        <f t="shared" si="47"/>
        <v xml:space="preserve"> </v>
      </c>
      <c r="H128" s="64" t="str">
        <f t="shared" si="48"/>
        <v xml:space="preserve"> </v>
      </c>
      <c r="I128" s="64">
        <f t="shared" si="37"/>
        <v>1</v>
      </c>
      <c r="J128" s="18" t="str">
        <f t="shared" si="49"/>
        <v xml:space="preserve"> </v>
      </c>
      <c r="K128" s="18">
        <f t="shared" si="51"/>
        <v>36</v>
      </c>
      <c r="L128" s="18">
        <f t="shared" si="50"/>
        <v>0</v>
      </c>
      <c r="M128" s="86" t="str">
        <f t="shared" si="38"/>
        <v>W</v>
      </c>
      <c r="N128" s="64" t="str">
        <f t="shared" si="34"/>
        <v xml:space="preserve"> </v>
      </c>
      <c r="O128" s="64" t="str">
        <f t="shared" si="40"/>
        <v xml:space="preserve"> </v>
      </c>
      <c r="P128" s="64" t="str">
        <f t="shared" si="41"/>
        <v xml:space="preserve"> </v>
      </c>
      <c r="Q128" s="64">
        <f t="shared" si="42"/>
        <v>1</v>
      </c>
      <c r="R128" s="18" t="str">
        <f t="shared" si="39"/>
        <v xml:space="preserve"> </v>
      </c>
      <c r="S128" s="18">
        <f t="shared" si="43"/>
        <v>12</v>
      </c>
      <c r="T128" s="19">
        <f t="shared" si="44"/>
        <v>-81</v>
      </c>
    </row>
    <row r="129" spans="1:20">
      <c r="A129" s="197">
        <f t="shared" si="36"/>
        <v>119</v>
      </c>
      <c r="B129" s="198">
        <f>Data!B129</f>
        <v>16</v>
      </c>
      <c r="C129" s="78">
        <f t="shared" si="35"/>
        <v>6</v>
      </c>
      <c r="E129" s="86" t="str">
        <f t="shared" si="45"/>
        <v xml:space="preserve"> </v>
      </c>
      <c r="F129" s="64" t="str">
        <f t="shared" si="46"/>
        <v xml:space="preserve"> </v>
      </c>
      <c r="G129" s="64" t="str">
        <f t="shared" si="47"/>
        <v xml:space="preserve"> </v>
      </c>
      <c r="H129" s="64" t="str">
        <f t="shared" si="48"/>
        <v xml:space="preserve"> </v>
      </c>
      <c r="I129" s="64">
        <f t="shared" si="37"/>
        <v>1</v>
      </c>
      <c r="J129" s="18" t="str">
        <f t="shared" si="49"/>
        <v xml:space="preserve"> </v>
      </c>
      <c r="K129" s="18">
        <f t="shared" si="51"/>
        <v>0</v>
      </c>
      <c r="L129" s="18">
        <f t="shared" si="50"/>
        <v>0</v>
      </c>
      <c r="M129" s="86" t="str">
        <f t="shared" si="38"/>
        <v xml:space="preserve"> </v>
      </c>
      <c r="N129" s="64" t="str">
        <f t="shared" si="34"/>
        <v xml:space="preserve"> </v>
      </c>
      <c r="O129" s="64" t="str">
        <f t="shared" si="40"/>
        <v xml:space="preserve"> </v>
      </c>
      <c r="P129" s="64" t="str">
        <f t="shared" si="41"/>
        <v xml:space="preserve"> </v>
      </c>
      <c r="Q129" s="64">
        <f t="shared" si="42"/>
        <v>1</v>
      </c>
      <c r="R129" s="18" t="str">
        <f t="shared" si="39"/>
        <v xml:space="preserve"> </v>
      </c>
      <c r="S129" s="18">
        <f t="shared" si="43"/>
        <v>0</v>
      </c>
      <c r="T129" s="19">
        <f t="shared" si="44"/>
        <v>-81</v>
      </c>
    </row>
    <row r="130" spans="1:20">
      <c r="A130" s="197">
        <f t="shared" si="36"/>
        <v>120</v>
      </c>
      <c r="B130" s="198">
        <f>Data!B130</f>
        <v>5</v>
      </c>
      <c r="C130" s="78">
        <f t="shared" si="35"/>
        <v>2</v>
      </c>
      <c r="E130" s="86" t="str">
        <f t="shared" si="45"/>
        <v xml:space="preserve"> </v>
      </c>
      <c r="F130" s="64" t="str">
        <f t="shared" si="46"/>
        <v xml:space="preserve"> </v>
      </c>
      <c r="G130" s="64" t="str">
        <f t="shared" si="47"/>
        <v xml:space="preserve"> </v>
      </c>
      <c r="H130" s="64" t="str">
        <f t="shared" si="48"/>
        <v xml:space="preserve"> </v>
      </c>
      <c r="I130" s="64">
        <f t="shared" si="37"/>
        <v>1</v>
      </c>
      <c r="J130" s="18" t="str">
        <f t="shared" si="49"/>
        <v xml:space="preserve"> </v>
      </c>
      <c r="K130" s="18">
        <f t="shared" si="51"/>
        <v>0</v>
      </c>
      <c r="L130" s="18">
        <f t="shared" si="50"/>
        <v>0</v>
      </c>
      <c r="M130" s="86" t="str">
        <f t="shared" si="38"/>
        <v xml:space="preserve"> </v>
      </c>
      <c r="N130" s="64" t="str">
        <f t="shared" si="34"/>
        <v xml:space="preserve"> </v>
      </c>
      <c r="O130" s="64" t="str">
        <f t="shared" si="40"/>
        <v xml:space="preserve"> </v>
      </c>
      <c r="P130" s="64" t="str">
        <f t="shared" si="41"/>
        <v xml:space="preserve"> </v>
      </c>
      <c r="Q130" s="64">
        <f t="shared" si="42"/>
        <v>1</v>
      </c>
      <c r="R130" s="18" t="str">
        <f t="shared" si="39"/>
        <v xml:space="preserve"> </v>
      </c>
      <c r="S130" s="18">
        <f t="shared" si="43"/>
        <v>0</v>
      </c>
      <c r="T130" s="19">
        <f t="shared" si="44"/>
        <v>-81</v>
      </c>
    </row>
    <row r="131" spans="1:20">
      <c r="A131" s="197">
        <f t="shared" si="36"/>
        <v>121</v>
      </c>
      <c r="B131" s="198">
        <f>Data!B131</f>
        <v>28</v>
      </c>
      <c r="C131" s="78">
        <f t="shared" si="35"/>
        <v>10</v>
      </c>
      <c r="E131" s="86" t="str">
        <f t="shared" si="45"/>
        <v xml:space="preserve"> </v>
      </c>
      <c r="F131" s="64" t="str">
        <f t="shared" si="46"/>
        <v xml:space="preserve"> </v>
      </c>
      <c r="G131" s="64" t="str">
        <f t="shared" si="47"/>
        <v xml:space="preserve"> </v>
      </c>
      <c r="H131" s="64" t="str">
        <f t="shared" si="48"/>
        <v xml:space="preserve"> </v>
      </c>
      <c r="I131" s="64">
        <f t="shared" si="37"/>
        <v>1</v>
      </c>
      <c r="J131" s="18" t="str">
        <f t="shared" si="49"/>
        <v xml:space="preserve"> </v>
      </c>
      <c r="K131" s="18">
        <f t="shared" si="51"/>
        <v>0</v>
      </c>
      <c r="L131" s="18">
        <f t="shared" si="50"/>
        <v>0</v>
      </c>
      <c r="M131" s="86" t="str">
        <f t="shared" si="38"/>
        <v xml:space="preserve"> </v>
      </c>
      <c r="N131" s="64" t="str">
        <f t="shared" si="34"/>
        <v xml:space="preserve"> </v>
      </c>
      <c r="O131" s="64" t="str">
        <f t="shared" si="40"/>
        <v xml:space="preserve"> </v>
      </c>
      <c r="P131" s="64" t="str">
        <f t="shared" si="41"/>
        <v xml:space="preserve"> </v>
      </c>
      <c r="Q131" s="64">
        <f t="shared" si="42"/>
        <v>1</v>
      </c>
      <c r="R131" s="18" t="str">
        <f t="shared" si="39"/>
        <v xml:space="preserve"> </v>
      </c>
      <c r="S131" s="18">
        <f t="shared" si="43"/>
        <v>0</v>
      </c>
      <c r="T131" s="19">
        <f t="shared" si="44"/>
        <v>-81</v>
      </c>
    </row>
    <row r="132" spans="1:20">
      <c r="A132" s="197">
        <f t="shared" si="36"/>
        <v>122</v>
      </c>
      <c r="B132" s="198">
        <f>Data!B132</f>
        <v>21</v>
      </c>
      <c r="C132" s="78">
        <f t="shared" si="35"/>
        <v>7</v>
      </c>
      <c r="E132" s="86" t="str">
        <f t="shared" si="45"/>
        <v xml:space="preserve"> </v>
      </c>
      <c r="F132" s="64" t="str">
        <f t="shared" si="46"/>
        <v>T</v>
      </c>
      <c r="G132" s="64" t="str">
        <f t="shared" si="47"/>
        <v xml:space="preserve"> </v>
      </c>
      <c r="H132" s="64" t="str">
        <f t="shared" si="48"/>
        <v xml:space="preserve"> </v>
      </c>
      <c r="I132" s="64">
        <f t="shared" si="37"/>
        <v>1</v>
      </c>
      <c r="J132" s="18" t="str">
        <f t="shared" si="49"/>
        <v xml:space="preserve"> </v>
      </c>
      <c r="K132" s="18">
        <f t="shared" si="51"/>
        <v>0</v>
      </c>
      <c r="L132" s="18">
        <f t="shared" si="50"/>
        <v>0</v>
      </c>
      <c r="M132" s="86" t="str">
        <f t="shared" si="38"/>
        <v xml:space="preserve"> </v>
      </c>
      <c r="N132" s="64" t="str">
        <f t="shared" si="34"/>
        <v>T</v>
      </c>
      <c r="O132" s="64" t="str">
        <f t="shared" si="40"/>
        <v xml:space="preserve"> </v>
      </c>
      <c r="P132" s="64" t="str">
        <f t="shared" si="41"/>
        <v xml:space="preserve"> </v>
      </c>
      <c r="Q132" s="64">
        <f t="shared" si="42"/>
        <v>1</v>
      </c>
      <c r="R132" s="18" t="str">
        <f t="shared" si="39"/>
        <v xml:space="preserve"> </v>
      </c>
      <c r="S132" s="18">
        <f t="shared" si="43"/>
        <v>0</v>
      </c>
      <c r="T132" s="19">
        <f t="shared" si="44"/>
        <v>-81</v>
      </c>
    </row>
    <row r="133" spans="1:20">
      <c r="A133" s="197">
        <f t="shared" si="36"/>
        <v>123</v>
      </c>
      <c r="B133" s="198">
        <f>Data!B133</f>
        <v>10</v>
      </c>
      <c r="C133" s="78">
        <f t="shared" si="35"/>
        <v>4</v>
      </c>
      <c r="E133" s="86" t="str">
        <f t="shared" si="45"/>
        <v xml:space="preserve"> </v>
      </c>
      <c r="F133" s="64" t="str">
        <f t="shared" si="46"/>
        <v xml:space="preserve"> </v>
      </c>
      <c r="G133" s="64" t="str">
        <f t="shared" si="47"/>
        <v>B</v>
      </c>
      <c r="H133" s="64">
        <f t="shared" si="48"/>
        <v>1</v>
      </c>
      <c r="I133" s="64">
        <f t="shared" si="37"/>
        <v>1</v>
      </c>
      <c r="J133" s="18">
        <f t="shared" si="49"/>
        <v>6</v>
      </c>
      <c r="K133" s="18">
        <f t="shared" si="51"/>
        <v>0</v>
      </c>
      <c r="L133" s="18">
        <f t="shared" si="50"/>
        <v>-6</v>
      </c>
      <c r="M133" s="86" t="str">
        <f t="shared" si="38"/>
        <v xml:space="preserve"> </v>
      </c>
      <c r="N133" s="64" t="str">
        <f t="shared" si="34"/>
        <v xml:space="preserve"> </v>
      </c>
      <c r="O133" s="64" t="str">
        <f t="shared" si="40"/>
        <v>B</v>
      </c>
      <c r="P133" s="64">
        <f t="shared" si="41"/>
        <v>1</v>
      </c>
      <c r="Q133" s="64">
        <f t="shared" si="42"/>
        <v>1</v>
      </c>
      <c r="R133" s="18">
        <f t="shared" si="39"/>
        <v>5</v>
      </c>
      <c r="S133" s="18">
        <f t="shared" si="43"/>
        <v>0</v>
      </c>
      <c r="T133" s="19">
        <f t="shared" si="44"/>
        <v>-86</v>
      </c>
    </row>
    <row r="134" spans="1:20">
      <c r="A134" s="197">
        <f t="shared" si="36"/>
        <v>124</v>
      </c>
      <c r="B134" s="198">
        <f>Data!B134</f>
        <v>5</v>
      </c>
      <c r="C134" s="78">
        <f t="shared" si="35"/>
        <v>2</v>
      </c>
      <c r="E134" s="86" t="str">
        <f t="shared" si="45"/>
        <v>L</v>
      </c>
      <c r="F134" s="64" t="str">
        <f t="shared" si="46"/>
        <v xml:space="preserve"> </v>
      </c>
      <c r="G134" s="64" t="str">
        <f t="shared" si="47"/>
        <v>B</v>
      </c>
      <c r="H134" s="64">
        <f t="shared" si="48"/>
        <v>2</v>
      </c>
      <c r="I134" s="64">
        <f t="shared" si="37"/>
        <v>1</v>
      </c>
      <c r="J134" s="18">
        <f t="shared" si="49"/>
        <v>6</v>
      </c>
      <c r="K134" s="18">
        <f t="shared" si="51"/>
        <v>0</v>
      </c>
      <c r="L134" s="18">
        <f t="shared" si="50"/>
        <v>-12</v>
      </c>
      <c r="M134" s="86" t="str">
        <f t="shared" si="38"/>
        <v>W</v>
      </c>
      <c r="N134" s="64" t="str">
        <f t="shared" si="34"/>
        <v xml:space="preserve"> </v>
      </c>
      <c r="O134" s="64" t="str">
        <f t="shared" si="40"/>
        <v xml:space="preserve"> </v>
      </c>
      <c r="P134" s="64" t="str">
        <f t="shared" si="41"/>
        <v xml:space="preserve"> </v>
      </c>
      <c r="Q134" s="64">
        <f t="shared" si="42"/>
        <v>1</v>
      </c>
      <c r="R134" s="18" t="str">
        <f t="shared" si="39"/>
        <v xml:space="preserve"> </v>
      </c>
      <c r="S134" s="18">
        <f t="shared" si="43"/>
        <v>12</v>
      </c>
      <c r="T134" s="19">
        <f t="shared" si="44"/>
        <v>-74</v>
      </c>
    </row>
    <row r="135" spans="1:20">
      <c r="A135" s="197">
        <f t="shared" si="36"/>
        <v>125</v>
      </c>
      <c r="B135" s="198">
        <f>Data!B135</f>
        <v>8</v>
      </c>
      <c r="C135" s="78">
        <f t="shared" si="35"/>
        <v>3</v>
      </c>
      <c r="E135" s="86" t="str">
        <f t="shared" si="45"/>
        <v>L</v>
      </c>
      <c r="F135" s="64" t="str">
        <f t="shared" si="46"/>
        <v xml:space="preserve"> </v>
      </c>
      <c r="G135" s="64" t="str">
        <f t="shared" si="47"/>
        <v>B</v>
      </c>
      <c r="H135" s="64">
        <f t="shared" si="48"/>
        <v>3</v>
      </c>
      <c r="I135" s="64">
        <f t="shared" si="37"/>
        <v>1</v>
      </c>
      <c r="J135" s="18">
        <f t="shared" si="49"/>
        <v>6</v>
      </c>
      <c r="K135" s="18">
        <f t="shared" si="51"/>
        <v>0</v>
      </c>
      <c r="L135" s="18">
        <f t="shared" si="50"/>
        <v>-18</v>
      </c>
      <c r="M135" s="86" t="str">
        <f t="shared" si="38"/>
        <v xml:space="preserve"> </v>
      </c>
      <c r="N135" s="64" t="str">
        <f t="shared" si="34"/>
        <v xml:space="preserve"> </v>
      </c>
      <c r="O135" s="64" t="str">
        <f t="shared" si="40"/>
        <v xml:space="preserve"> </v>
      </c>
      <c r="P135" s="64" t="str">
        <f t="shared" si="41"/>
        <v xml:space="preserve"> </v>
      </c>
      <c r="Q135" s="64">
        <f t="shared" si="42"/>
        <v>1</v>
      </c>
      <c r="R135" s="18" t="str">
        <f t="shared" si="39"/>
        <v xml:space="preserve"> </v>
      </c>
      <c r="S135" s="18">
        <f t="shared" si="43"/>
        <v>0</v>
      </c>
      <c r="T135" s="19">
        <f t="shared" si="44"/>
        <v>-74</v>
      </c>
    </row>
    <row r="136" spans="1:20">
      <c r="A136" s="197">
        <f t="shared" si="36"/>
        <v>126</v>
      </c>
      <c r="B136" s="198">
        <f>Data!B136</f>
        <v>20</v>
      </c>
      <c r="C136" s="78">
        <f t="shared" si="35"/>
        <v>7</v>
      </c>
      <c r="E136" s="86" t="str">
        <f t="shared" si="45"/>
        <v>L</v>
      </c>
      <c r="F136" s="64" t="str">
        <f t="shared" si="46"/>
        <v xml:space="preserve"> </v>
      </c>
      <c r="G136" s="64" t="str">
        <f t="shared" si="47"/>
        <v>B</v>
      </c>
      <c r="H136" s="64">
        <f t="shared" si="48"/>
        <v>4</v>
      </c>
      <c r="I136" s="64">
        <f t="shared" si="37"/>
        <v>1</v>
      </c>
      <c r="J136" s="18">
        <f t="shared" si="49"/>
        <v>6</v>
      </c>
      <c r="K136" s="18">
        <f t="shared" si="51"/>
        <v>0</v>
      </c>
      <c r="L136" s="18">
        <f t="shared" si="50"/>
        <v>-24</v>
      </c>
      <c r="M136" s="86" t="str">
        <f t="shared" si="38"/>
        <v xml:space="preserve"> </v>
      </c>
      <c r="N136" s="64" t="str">
        <f t="shared" si="34"/>
        <v xml:space="preserve"> </v>
      </c>
      <c r="O136" s="64" t="str">
        <f t="shared" si="40"/>
        <v xml:space="preserve"> </v>
      </c>
      <c r="P136" s="64" t="str">
        <f t="shared" si="41"/>
        <v xml:space="preserve"> </v>
      </c>
      <c r="Q136" s="64">
        <f t="shared" si="42"/>
        <v>1</v>
      </c>
      <c r="R136" s="18" t="str">
        <f t="shared" si="39"/>
        <v xml:space="preserve"> </v>
      </c>
      <c r="S136" s="18">
        <f t="shared" si="43"/>
        <v>0</v>
      </c>
      <c r="T136" s="19">
        <f t="shared" si="44"/>
        <v>-74</v>
      </c>
    </row>
    <row r="137" spans="1:20">
      <c r="A137" s="197">
        <f t="shared" si="36"/>
        <v>127</v>
      </c>
      <c r="B137" s="198">
        <f>Data!B137</f>
        <v>14</v>
      </c>
      <c r="C137" s="78">
        <f t="shared" si="35"/>
        <v>5</v>
      </c>
      <c r="E137" s="86" t="str">
        <f t="shared" si="45"/>
        <v>L</v>
      </c>
      <c r="F137" s="64" t="str">
        <f t="shared" si="46"/>
        <v xml:space="preserve"> </v>
      </c>
      <c r="G137" s="64" t="str">
        <f t="shared" si="47"/>
        <v>B</v>
      </c>
      <c r="H137" s="64">
        <f t="shared" si="48"/>
        <v>5</v>
      </c>
      <c r="I137" s="64">
        <f t="shared" si="37"/>
        <v>1</v>
      </c>
      <c r="J137" s="18">
        <f t="shared" si="49"/>
        <v>6</v>
      </c>
      <c r="K137" s="18">
        <f t="shared" si="51"/>
        <v>0</v>
      </c>
      <c r="L137" s="18">
        <f t="shared" si="50"/>
        <v>-30</v>
      </c>
      <c r="M137" s="86" t="str">
        <f t="shared" si="38"/>
        <v xml:space="preserve"> </v>
      </c>
      <c r="N137" s="64" t="str">
        <f t="shared" si="34"/>
        <v xml:space="preserve"> </v>
      </c>
      <c r="O137" s="64" t="str">
        <f t="shared" si="40"/>
        <v xml:space="preserve"> </v>
      </c>
      <c r="P137" s="64" t="str">
        <f t="shared" si="41"/>
        <v xml:space="preserve"> </v>
      </c>
      <c r="Q137" s="64">
        <f t="shared" si="42"/>
        <v>1</v>
      </c>
      <c r="R137" s="18" t="str">
        <f t="shared" si="39"/>
        <v xml:space="preserve"> </v>
      </c>
      <c r="S137" s="18">
        <f t="shared" si="43"/>
        <v>0</v>
      </c>
      <c r="T137" s="19">
        <f t="shared" si="44"/>
        <v>-74</v>
      </c>
    </row>
    <row r="138" spans="1:20">
      <c r="A138" s="197">
        <f t="shared" si="36"/>
        <v>128</v>
      </c>
      <c r="B138" s="198">
        <f>Data!B138</f>
        <v>23</v>
      </c>
      <c r="C138" s="78">
        <f t="shared" si="35"/>
        <v>8</v>
      </c>
      <c r="E138" s="86" t="str">
        <f t="shared" si="45"/>
        <v>L</v>
      </c>
      <c r="F138" s="64" t="str">
        <f t="shared" si="46"/>
        <v xml:space="preserve"> </v>
      </c>
      <c r="G138" s="64" t="str">
        <f t="shared" si="47"/>
        <v>B</v>
      </c>
      <c r="H138" s="64">
        <f t="shared" si="48"/>
        <v>6</v>
      </c>
      <c r="I138" s="64">
        <f t="shared" si="37"/>
        <v>1</v>
      </c>
      <c r="J138" s="18">
        <f t="shared" si="49"/>
        <v>6</v>
      </c>
      <c r="K138" s="18">
        <f t="shared" si="51"/>
        <v>0</v>
      </c>
      <c r="L138" s="18">
        <f t="shared" si="50"/>
        <v>-36</v>
      </c>
      <c r="M138" s="86" t="str">
        <f t="shared" si="38"/>
        <v xml:space="preserve"> </v>
      </c>
      <c r="N138" s="64" t="str">
        <f t="shared" si="34"/>
        <v>T</v>
      </c>
      <c r="O138" s="64" t="str">
        <f t="shared" si="40"/>
        <v xml:space="preserve"> </v>
      </c>
      <c r="P138" s="64" t="str">
        <f t="shared" si="41"/>
        <v xml:space="preserve"> </v>
      </c>
      <c r="Q138" s="64">
        <f t="shared" si="42"/>
        <v>1</v>
      </c>
      <c r="R138" s="18" t="str">
        <f t="shared" si="39"/>
        <v xml:space="preserve"> </v>
      </c>
      <c r="S138" s="18">
        <f t="shared" si="43"/>
        <v>0</v>
      </c>
      <c r="T138" s="19">
        <f t="shared" si="44"/>
        <v>-74</v>
      </c>
    </row>
    <row r="139" spans="1:20">
      <c r="A139" s="197">
        <f t="shared" si="36"/>
        <v>129</v>
      </c>
      <c r="B139" s="198">
        <f>Data!B139</f>
        <v>0</v>
      </c>
      <c r="C139" s="78">
        <f t="shared" si="35"/>
        <v>0</v>
      </c>
      <c r="E139" s="86" t="str">
        <f t="shared" si="45"/>
        <v>W</v>
      </c>
      <c r="F139" s="64" t="str">
        <f t="shared" si="46"/>
        <v xml:space="preserve"> </v>
      </c>
      <c r="G139" s="64" t="str">
        <f t="shared" si="47"/>
        <v xml:space="preserve"> </v>
      </c>
      <c r="H139" s="64" t="str">
        <f t="shared" si="48"/>
        <v xml:space="preserve"> </v>
      </c>
      <c r="I139" s="64">
        <f t="shared" si="37"/>
        <v>1</v>
      </c>
      <c r="J139" s="18" t="str">
        <f t="shared" si="49"/>
        <v xml:space="preserve"> </v>
      </c>
      <c r="K139" s="18">
        <f t="shared" si="51"/>
        <v>36</v>
      </c>
      <c r="L139" s="18">
        <f t="shared" si="50"/>
        <v>0</v>
      </c>
      <c r="M139" s="86" t="str">
        <f t="shared" si="38"/>
        <v xml:space="preserve"> </v>
      </c>
      <c r="N139" s="64" t="str">
        <f t="shared" ref="N139:N202" si="52">IF(AND(OR(B139=12,B139=13,B139=21,B139=23,B139=31,B139=32),N138=" ",M139=" "),"T"," ")</f>
        <v xml:space="preserve"> </v>
      </c>
      <c r="O139" s="64" t="str">
        <f t="shared" si="40"/>
        <v>B</v>
      </c>
      <c r="P139" s="64">
        <f t="shared" si="41"/>
        <v>1</v>
      </c>
      <c r="Q139" s="64">
        <f t="shared" si="42"/>
        <v>1</v>
      </c>
      <c r="R139" s="18">
        <f t="shared" si="39"/>
        <v>5</v>
      </c>
      <c r="S139" s="18">
        <f t="shared" si="43"/>
        <v>0</v>
      </c>
      <c r="T139" s="19">
        <f t="shared" si="44"/>
        <v>-79</v>
      </c>
    </row>
    <row r="140" spans="1:20">
      <c r="A140" s="197">
        <f t="shared" si="36"/>
        <v>130</v>
      </c>
      <c r="B140" s="198">
        <f>Data!B140</f>
        <v>7</v>
      </c>
      <c r="C140" s="78">
        <f t="shared" ref="C140:C203" si="53">IF($B140=0,0,IF(MOD($B140,3)=0,QUOTIENT($B140,3),QUOTIENT($B140,3)+1))</f>
        <v>3</v>
      </c>
      <c r="E140" s="86" t="str">
        <f t="shared" si="45"/>
        <v xml:space="preserve"> </v>
      </c>
      <c r="F140" s="64" t="str">
        <f t="shared" si="46"/>
        <v xml:space="preserve"> </v>
      </c>
      <c r="G140" s="64" t="str">
        <f t="shared" si="47"/>
        <v xml:space="preserve"> </v>
      </c>
      <c r="H140" s="64" t="str">
        <f t="shared" si="48"/>
        <v xml:space="preserve"> </v>
      </c>
      <c r="I140" s="64">
        <f t="shared" si="37"/>
        <v>1</v>
      </c>
      <c r="J140" s="18" t="str">
        <f t="shared" si="49"/>
        <v xml:space="preserve"> </v>
      </c>
      <c r="K140" s="18">
        <f t="shared" si="51"/>
        <v>0</v>
      </c>
      <c r="L140" s="18">
        <f t="shared" si="50"/>
        <v>0</v>
      </c>
      <c r="M140" s="86" t="str">
        <f t="shared" si="38"/>
        <v>L</v>
      </c>
      <c r="N140" s="64" t="str">
        <f t="shared" si="52"/>
        <v xml:space="preserve"> </v>
      </c>
      <c r="O140" s="64" t="str">
        <f t="shared" si="40"/>
        <v>B</v>
      </c>
      <c r="P140" s="64">
        <f t="shared" si="41"/>
        <v>2</v>
      </c>
      <c r="Q140" s="64">
        <f t="shared" si="42"/>
        <v>1</v>
      </c>
      <c r="R140" s="18">
        <f t="shared" si="39"/>
        <v>5</v>
      </c>
      <c r="S140" s="18">
        <f t="shared" si="43"/>
        <v>0</v>
      </c>
      <c r="T140" s="19">
        <f t="shared" si="44"/>
        <v>-84</v>
      </c>
    </row>
    <row r="141" spans="1:20">
      <c r="A141" s="197">
        <f t="shared" ref="A141:A204" si="54">A140+1</f>
        <v>131</v>
      </c>
      <c r="B141" s="198">
        <f>Data!B141</f>
        <v>6</v>
      </c>
      <c r="C141" s="78">
        <f t="shared" si="53"/>
        <v>2</v>
      </c>
      <c r="E141" s="86" t="str">
        <f t="shared" si="45"/>
        <v xml:space="preserve"> </v>
      </c>
      <c r="F141" s="64" t="str">
        <f t="shared" si="46"/>
        <v xml:space="preserve"> </v>
      </c>
      <c r="G141" s="64" t="str">
        <f t="shared" si="47"/>
        <v xml:space="preserve"> </v>
      </c>
      <c r="H141" s="64" t="str">
        <f t="shared" si="48"/>
        <v xml:space="preserve"> </v>
      </c>
      <c r="I141" s="64">
        <f t="shared" ref="I141:I204" si="55">IF(AND(E141="L",H140=6,I140=2),1,IF(AND(E141="L",H140=6,I140=1),I140+1,IF(OR(E141="W",AND(I140=3,E141="L")),1,I140)))</f>
        <v>1</v>
      </c>
      <c r="J141" s="18" t="str">
        <f t="shared" si="49"/>
        <v xml:space="preserve"> </v>
      </c>
      <c r="K141" s="18">
        <f t="shared" si="51"/>
        <v>0</v>
      </c>
      <c r="L141" s="18">
        <f t="shared" si="50"/>
        <v>0</v>
      </c>
      <c r="M141" s="86" t="str">
        <f t="shared" ref="M141:M204" si="56">IF(O140&lt;&gt;"B"," ",IF(OR(C140=4,C140=5,C140=7,C140=8,C140=11),"W","L"))</f>
        <v>L</v>
      </c>
      <c r="N141" s="64" t="str">
        <f t="shared" si="52"/>
        <v xml:space="preserve"> </v>
      </c>
      <c r="O141" s="64" t="str">
        <f t="shared" si="40"/>
        <v>B</v>
      </c>
      <c r="P141" s="64">
        <f t="shared" si="41"/>
        <v>3</v>
      </c>
      <c r="Q141" s="64">
        <f t="shared" si="42"/>
        <v>1</v>
      </c>
      <c r="R141" s="18">
        <f t="shared" ref="R141:R204" si="57">IF(O141&lt;&gt;"B"," ",IF(OR(P141=1,P141=2),5,IF(P141=3,10,IF(P141=4,20,IF(P141=5,30,IF(P141=6,55," "))))))</f>
        <v>10</v>
      </c>
      <c r="S141" s="18">
        <f t="shared" si="43"/>
        <v>0</v>
      </c>
      <c r="T141" s="19">
        <f t="shared" si="44"/>
        <v>-94</v>
      </c>
    </row>
    <row r="142" spans="1:20">
      <c r="A142" s="197">
        <f t="shared" si="54"/>
        <v>132</v>
      </c>
      <c r="B142" s="198">
        <f>Data!B142</f>
        <v>5</v>
      </c>
      <c r="C142" s="78">
        <f t="shared" si="53"/>
        <v>2</v>
      </c>
      <c r="E142" s="86" t="str">
        <f t="shared" si="45"/>
        <v xml:space="preserve"> </v>
      </c>
      <c r="F142" s="64" t="str">
        <f t="shared" si="46"/>
        <v xml:space="preserve"> </v>
      </c>
      <c r="G142" s="64" t="str">
        <f t="shared" si="47"/>
        <v xml:space="preserve"> </v>
      </c>
      <c r="H142" s="64" t="str">
        <f t="shared" si="48"/>
        <v xml:space="preserve"> </v>
      </c>
      <c r="I142" s="64">
        <f t="shared" si="55"/>
        <v>1</v>
      </c>
      <c r="J142" s="18" t="str">
        <f t="shared" si="49"/>
        <v xml:space="preserve"> </v>
      </c>
      <c r="K142" s="18">
        <f t="shared" si="51"/>
        <v>0</v>
      </c>
      <c r="L142" s="18">
        <f t="shared" si="50"/>
        <v>0</v>
      </c>
      <c r="M142" s="86" t="str">
        <f t="shared" si="56"/>
        <v>L</v>
      </c>
      <c r="N142" s="64" t="str">
        <f t="shared" si="52"/>
        <v xml:space="preserve"> </v>
      </c>
      <c r="O142" s="64" t="str">
        <f t="shared" si="40"/>
        <v>B</v>
      </c>
      <c r="P142" s="64">
        <f t="shared" si="41"/>
        <v>4</v>
      </c>
      <c r="Q142" s="64">
        <f t="shared" si="42"/>
        <v>1</v>
      </c>
      <c r="R142" s="18">
        <f t="shared" si="57"/>
        <v>20</v>
      </c>
      <c r="S142" s="18">
        <f t="shared" si="43"/>
        <v>0</v>
      </c>
      <c r="T142" s="19">
        <f t="shared" si="44"/>
        <v>-114</v>
      </c>
    </row>
    <row r="143" spans="1:20">
      <c r="A143" s="197">
        <f t="shared" si="54"/>
        <v>133</v>
      </c>
      <c r="B143" s="198">
        <f>Data!B143</f>
        <v>0</v>
      </c>
      <c r="C143" s="78">
        <f t="shared" si="53"/>
        <v>0</v>
      </c>
      <c r="E143" s="86" t="str">
        <f t="shared" si="45"/>
        <v xml:space="preserve"> </v>
      </c>
      <c r="F143" s="64" t="str">
        <f t="shared" si="46"/>
        <v xml:space="preserve"> </v>
      </c>
      <c r="G143" s="64" t="str">
        <f t="shared" si="47"/>
        <v xml:space="preserve"> </v>
      </c>
      <c r="H143" s="64" t="str">
        <f t="shared" si="48"/>
        <v xml:space="preserve"> </v>
      </c>
      <c r="I143" s="64">
        <f t="shared" si="55"/>
        <v>1</v>
      </c>
      <c r="J143" s="18" t="str">
        <f t="shared" si="49"/>
        <v xml:space="preserve"> </v>
      </c>
      <c r="K143" s="18">
        <f t="shared" si="51"/>
        <v>0</v>
      </c>
      <c r="L143" s="18">
        <f t="shared" si="50"/>
        <v>0</v>
      </c>
      <c r="M143" s="86" t="str">
        <f t="shared" si="56"/>
        <v>L</v>
      </c>
      <c r="N143" s="64" t="str">
        <f t="shared" si="52"/>
        <v xml:space="preserve"> </v>
      </c>
      <c r="O143" s="64" t="str">
        <f t="shared" ref="O143:O206" si="58">IF(AND(N142="T",M143=" "),"B",IF(AND(M143="L",P142&lt;6),"B",IF(M143="W"," "," ")))</f>
        <v>B</v>
      </c>
      <c r="P143" s="64">
        <f t="shared" ref="P143:P206" si="59">IF(AND(P142=" ",O143=" ")," ",IF(AND(P142=" ",O143="B"),1,IF(AND(O143="B",P142&lt;=6),P142+1," ")))</f>
        <v>5</v>
      </c>
      <c r="Q143" s="64">
        <f t="shared" ref="Q143:Q206" si="60">IF(AND(M143="L",P142=6,Q142&lt;3),Q142+1,IF(OR(M143="W",AND(Q142=3,M143="L")),1,Q142))</f>
        <v>1</v>
      </c>
      <c r="R143" s="18">
        <f t="shared" si="57"/>
        <v>30</v>
      </c>
      <c r="S143" s="18">
        <f t="shared" ref="S143:S206" si="61">IF(M143="W",R142*2.4,0)</f>
        <v>0</v>
      </c>
      <c r="T143" s="19">
        <f t="shared" ref="T143:T206" si="62">IF(AND(R143=" ",S143=0),T142,IF(S143&lt;&gt;0, T142+S143,VALUE(T142)-VALUE(R143)+VALUE(S143)))</f>
        <v>-144</v>
      </c>
    </row>
    <row r="144" spans="1:20">
      <c r="A144" s="197">
        <f t="shared" si="54"/>
        <v>134</v>
      </c>
      <c r="B144" s="198">
        <f>Data!B144</f>
        <v>6</v>
      </c>
      <c r="C144" s="78">
        <f t="shared" si="53"/>
        <v>2</v>
      </c>
      <c r="E144" s="86" t="str">
        <f t="shared" si="45"/>
        <v xml:space="preserve"> </v>
      </c>
      <c r="F144" s="64" t="str">
        <f t="shared" si="46"/>
        <v xml:space="preserve"> </v>
      </c>
      <c r="G144" s="64" t="str">
        <f t="shared" si="47"/>
        <v xml:space="preserve"> </v>
      </c>
      <c r="H144" s="64" t="str">
        <f t="shared" si="48"/>
        <v xml:space="preserve"> </v>
      </c>
      <c r="I144" s="64">
        <f t="shared" si="55"/>
        <v>1</v>
      </c>
      <c r="J144" s="18" t="str">
        <f t="shared" si="49"/>
        <v xml:space="preserve"> </v>
      </c>
      <c r="K144" s="18">
        <f t="shared" si="51"/>
        <v>0</v>
      </c>
      <c r="L144" s="18">
        <f t="shared" si="50"/>
        <v>0</v>
      </c>
      <c r="M144" s="86" t="str">
        <f t="shared" si="56"/>
        <v>L</v>
      </c>
      <c r="N144" s="64" t="str">
        <f t="shared" si="52"/>
        <v xml:space="preserve"> </v>
      </c>
      <c r="O144" s="64" t="str">
        <f t="shared" si="58"/>
        <v>B</v>
      </c>
      <c r="P144" s="64">
        <f t="shared" si="59"/>
        <v>6</v>
      </c>
      <c r="Q144" s="64">
        <f t="shared" si="60"/>
        <v>1</v>
      </c>
      <c r="R144" s="18">
        <f t="shared" si="57"/>
        <v>55</v>
      </c>
      <c r="S144" s="18">
        <f t="shared" si="61"/>
        <v>0</v>
      </c>
      <c r="T144" s="19">
        <f t="shared" si="62"/>
        <v>-199</v>
      </c>
    </row>
    <row r="145" spans="1:20">
      <c r="A145" s="197">
        <f t="shared" si="54"/>
        <v>135</v>
      </c>
      <c r="B145" s="198">
        <f>Data!B145</f>
        <v>10</v>
      </c>
      <c r="C145" s="78">
        <f t="shared" si="53"/>
        <v>4</v>
      </c>
      <c r="E145" s="86" t="str">
        <f t="shared" si="45"/>
        <v xml:space="preserve"> </v>
      </c>
      <c r="F145" s="64" t="str">
        <f t="shared" si="46"/>
        <v xml:space="preserve"> </v>
      </c>
      <c r="G145" s="64" t="str">
        <f t="shared" si="47"/>
        <v xml:space="preserve"> </v>
      </c>
      <c r="H145" s="64" t="str">
        <f t="shared" si="48"/>
        <v xml:space="preserve"> </v>
      </c>
      <c r="I145" s="64">
        <f t="shared" si="55"/>
        <v>1</v>
      </c>
      <c r="J145" s="18" t="str">
        <f t="shared" si="49"/>
        <v xml:space="preserve"> </v>
      </c>
      <c r="K145" s="18">
        <f t="shared" si="51"/>
        <v>0</v>
      </c>
      <c r="L145" s="18">
        <f t="shared" si="50"/>
        <v>0</v>
      </c>
      <c r="M145" s="86" t="str">
        <f t="shared" si="56"/>
        <v>L</v>
      </c>
      <c r="N145" s="64" t="str">
        <f t="shared" si="52"/>
        <v xml:space="preserve"> </v>
      </c>
      <c r="O145" s="64" t="str">
        <f t="shared" si="58"/>
        <v xml:space="preserve"> </v>
      </c>
      <c r="P145" s="64" t="str">
        <f t="shared" si="59"/>
        <v xml:space="preserve"> </v>
      </c>
      <c r="Q145" s="64">
        <f t="shared" si="60"/>
        <v>2</v>
      </c>
      <c r="R145" s="18" t="str">
        <f t="shared" si="57"/>
        <v xml:space="preserve"> </v>
      </c>
      <c r="S145" s="18">
        <f t="shared" si="61"/>
        <v>0</v>
      </c>
      <c r="T145" s="19">
        <f t="shared" si="62"/>
        <v>-199</v>
      </c>
    </row>
    <row r="146" spans="1:20">
      <c r="A146" s="197">
        <f t="shared" si="54"/>
        <v>136</v>
      </c>
      <c r="B146" s="198">
        <f>Data!B146</f>
        <v>32</v>
      </c>
      <c r="C146" s="78">
        <f t="shared" si="53"/>
        <v>11</v>
      </c>
      <c r="E146" s="86" t="str">
        <f t="shared" si="45"/>
        <v xml:space="preserve"> </v>
      </c>
      <c r="F146" s="64" t="str">
        <f t="shared" si="46"/>
        <v>T</v>
      </c>
      <c r="G146" s="64" t="str">
        <f t="shared" si="47"/>
        <v xml:space="preserve"> </v>
      </c>
      <c r="H146" s="64" t="str">
        <f t="shared" si="48"/>
        <v xml:space="preserve"> </v>
      </c>
      <c r="I146" s="64">
        <f t="shared" si="55"/>
        <v>1</v>
      </c>
      <c r="J146" s="18" t="str">
        <f t="shared" si="49"/>
        <v xml:space="preserve"> </v>
      </c>
      <c r="K146" s="18">
        <f t="shared" si="51"/>
        <v>0</v>
      </c>
      <c r="L146" s="18">
        <f t="shared" si="50"/>
        <v>0</v>
      </c>
      <c r="M146" s="86" t="str">
        <f t="shared" si="56"/>
        <v xml:space="preserve"> </v>
      </c>
      <c r="N146" s="64" t="str">
        <f t="shared" si="52"/>
        <v>T</v>
      </c>
      <c r="O146" s="64" t="str">
        <f t="shared" si="58"/>
        <v xml:space="preserve"> </v>
      </c>
      <c r="P146" s="64" t="str">
        <f t="shared" si="59"/>
        <v xml:space="preserve"> </v>
      </c>
      <c r="Q146" s="64">
        <f t="shared" si="60"/>
        <v>2</v>
      </c>
      <c r="R146" s="18" t="str">
        <f t="shared" si="57"/>
        <v xml:space="preserve"> </v>
      </c>
      <c r="S146" s="18">
        <f t="shared" si="61"/>
        <v>0</v>
      </c>
      <c r="T146" s="19">
        <f t="shared" si="62"/>
        <v>-199</v>
      </c>
    </row>
    <row r="147" spans="1:20">
      <c r="A147" s="197">
        <f t="shared" si="54"/>
        <v>137</v>
      </c>
      <c r="B147" s="198">
        <f>Data!B147</f>
        <v>23</v>
      </c>
      <c r="C147" s="78">
        <f t="shared" si="53"/>
        <v>8</v>
      </c>
      <c r="E147" s="86" t="str">
        <f t="shared" si="45"/>
        <v xml:space="preserve"> </v>
      </c>
      <c r="F147" s="64" t="str">
        <f t="shared" si="46"/>
        <v xml:space="preserve"> </v>
      </c>
      <c r="G147" s="64" t="str">
        <f t="shared" si="47"/>
        <v>B</v>
      </c>
      <c r="H147" s="64">
        <f t="shared" si="48"/>
        <v>1</v>
      </c>
      <c r="I147" s="64">
        <f t="shared" si="55"/>
        <v>1</v>
      </c>
      <c r="J147" s="18">
        <f t="shared" si="49"/>
        <v>6</v>
      </c>
      <c r="K147" s="18">
        <f t="shared" si="51"/>
        <v>0</v>
      </c>
      <c r="L147" s="18">
        <f t="shared" si="50"/>
        <v>-6</v>
      </c>
      <c r="M147" s="86" t="str">
        <f t="shared" si="56"/>
        <v xml:space="preserve"> </v>
      </c>
      <c r="N147" s="64" t="str">
        <f t="shared" si="52"/>
        <v xml:space="preserve"> </v>
      </c>
      <c r="O147" s="64" t="str">
        <f t="shared" si="58"/>
        <v>B</v>
      </c>
      <c r="P147" s="64">
        <f t="shared" si="59"/>
        <v>1</v>
      </c>
      <c r="Q147" s="64">
        <f t="shared" si="60"/>
        <v>2</v>
      </c>
      <c r="R147" s="18">
        <f t="shared" si="57"/>
        <v>5</v>
      </c>
      <c r="S147" s="18">
        <f t="shared" si="61"/>
        <v>0</v>
      </c>
      <c r="T147" s="19">
        <f t="shared" si="62"/>
        <v>-204</v>
      </c>
    </row>
    <row r="148" spans="1:20">
      <c r="A148" s="197">
        <f t="shared" si="54"/>
        <v>138</v>
      </c>
      <c r="B148" s="198">
        <f>Data!B148</f>
        <v>3</v>
      </c>
      <c r="C148" s="78">
        <f t="shared" si="53"/>
        <v>1</v>
      </c>
      <c r="E148" s="86" t="str">
        <f t="shared" si="45"/>
        <v>W</v>
      </c>
      <c r="F148" s="64" t="str">
        <f t="shared" si="46"/>
        <v xml:space="preserve"> </v>
      </c>
      <c r="G148" s="64" t="str">
        <f t="shared" si="47"/>
        <v xml:space="preserve"> </v>
      </c>
      <c r="H148" s="64" t="str">
        <f t="shared" si="48"/>
        <v xml:space="preserve"> </v>
      </c>
      <c r="I148" s="64">
        <f t="shared" si="55"/>
        <v>1</v>
      </c>
      <c r="J148" s="18" t="str">
        <f t="shared" si="49"/>
        <v xml:space="preserve"> </v>
      </c>
      <c r="K148" s="18">
        <f t="shared" si="51"/>
        <v>36</v>
      </c>
      <c r="L148" s="18">
        <f t="shared" si="50"/>
        <v>30</v>
      </c>
      <c r="M148" s="86" t="str">
        <f t="shared" si="56"/>
        <v>W</v>
      </c>
      <c r="N148" s="64" t="str">
        <f t="shared" si="52"/>
        <v xml:space="preserve"> </v>
      </c>
      <c r="O148" s="64" t="str">
        <f t="shared" si="58"/>
        <v xml:space="preserve"> </v>
      </c>
      <c r="P148" s="64" t="str">
        <f t="shared" si="59"/>
        <v xml:space="preserve"> </v>
      </c>
      <c r="Q148" s="64">
        <f t="shared" si="60"/>
        <v>1</v>
      </c>
      <c r="R148" s="18" t="str">
        <f t="shared" si="57"/>
        <v xml:space="preserve"> </v>
      </c>
      <c r="S148" s="18">
        <f t="shared" si="61"/>
        <v>12</v>
      </c>
      <c r="T148" s="19">
        <f t="shared" si="62"/>
        <v>-192</v>
      </c>
    </row>
    <row r="149" spans="1:20">
      <c r="A149" s="197">
        <f t="shared" si="54"/>
        <v>139</v>
      </c>
      <c r="B149" s="198">
        <f>Data!B149</f>
        <v>27</v>
      </c>
      <c r="C149" s="78">
        <f t="shared" si="53"/>
        <v>9</v>
      </c>
      <c r="E149" s="86" t="str">
        <f t="shared" si="45"/>
        <v xml:space="preserve"> </v>
      </c>
      <c r="F149" s="64" t="str">
        <f t="shared" si="46"/>
        <v xml:space="preserve"> </v>
      </c>
      <c r="G149" s="64" t="str">
        <f t="shared" si="47"/>
        <v xml:space="preserve"> </v>
      </c>
      <c r="H149" s="64" t="str">
        <f t="shared" si="48"/>
        <v xml:space="preserve"> </v>
      </c>
      <c r="I149" s="64">
        <f t="shared" si="55"/>
        <v>1</v>
      </c>
      <c r="J149" s="18" t="str">
        <f t="shared" si="49"/>
        <v xml:space="preserve"> </v>
      </c>
      <c r="K149" s="18">
        <f t="shared" si="51"/>
        <v>0</v>
      </c>
      <c r="L149" s="18">
        <f t="shared" si="50"/>
        <v>30</v>
      </c>
      <c r="M149" s="86" t="str">
        <f t="shared" si="56"/>
        <v xml:space="preserve"> </v>
      </c>
      <c r="N149" s="64" t="str">
        <f t="shared" si="52"/>
        <v xml:space="preserve"> </v>
      </c>
      <c r="O149" s="64" t="str">
        <f t="shared" si="58"/>
        <v xml:space="preserve"> </v>
      </c>
      <c r="P149" s="64" t="str">
        <f t="shared" si="59"/>
        <v xml:space="preserve"> </v>
      </c>
      <c r="Q149" s="64">
        <f t="shared" si="60"/>
        <v>1</v>
      </c>
      <c r="R149" s="18" t="str">
        <f t="shared" si="57"/>
        <v xml:space="preserve"> </v>
      </c>
      <c r="S149" s="18">
        <f t="shared" si="61"/>
        <v>0</v>
      </c>
      <c r="T149" s="19">
        <f t="shared" si="62"/>
        <v>-192</v>
      </c>
    </row>
    <row r="150" spans="1:20">
      <c r="A150" s="197">
        <f t="shared" si="54"/>
        <v>140</v>
      </c>
      <c r="B150" s="198">
        <f>Data!B150</f>
        <v>0</v>
      </c>
      <c r="C150" s="78">
        <f t="shared" si="53"/>
        <v>0</v>
      </c>
      <c r="E150" s="86" t="str">
        <f t="shared" si="45"/>
        <v xml:space="preserve"> </v>
      </c>
      <c r="F150" s="64" t="str">
        <f t="shared" si="46"/>
        <v xml:space="preserve"> </v>
      </c>
      <c r="G150" s="64" t="str">
        <f t="shared" si="47"/>
        <v xml:space="preserve"> </v>
      </c>
      <c r="H150" s="64" t="str">
        <f t="shared" si="48"/>
        <v xml:space="preserve"> </v>
      </c>
      <c r="I150" s="64">
        <f t="shared" si="55"/>
        <v>1</v>
      </c>
      <c r="J150" s="18" t="str">
        <f t="shared" si="49"/>
        <v xml:space="preserve"> </v>
      </c>
      <c r="K150" s="18">
        <f t="shared" si="51"/>
        <v>0</v>
      </c>
      <c r="L150" s="18">
        <f t="shared" si="50"/>
        <v>30</v>
      </c>
      <c r="M150" s="86" t="str">
        <f t="shared" si="56"/>
        <v xml:space="preserve"> </v>
      </c>
      <c r="N150" s="64" t="str">
        <f t="shared" si="52"/>
        <v xml:space="preserve"> </v>
      </c>
      <c r="O150" s="64" t="str">
        <f t="shared" si="58"/>
        <v xml:space="preserve"> </v>
      </c>
      <c r="P150" s="64" t="str">
        <f t="shared" si="59"/>
        <v xml:space="preserve"> </v>
      </c>
      <c r="Q150" s="64">
        <f t="shared" si="60"/>
        <v>1</v>
      </c>
      <c r="R150" s="18" t="str">
        <f t="shared" si="57"/>
        <v xml:space="preserve"> </v>
      </c>
      <c r="S150" s="18">
        <f t="shared" si="61"/>
        <v>0</v>
      </c>
      <c r="T150" s="19">
        <f t="shared" si="62"/>
        <v>-192</v>
      </c>
    </row>
    <row r="151" spans="1:20">
      <c r="A151" s="197">
        <f t="shared" si="54"/>
        <v>141</v>
      </c>
      <c r="B151" s="198">
        <f>Data!B151</f>
        <v>7</v>
      </c>
      <c r="C151" s="78">
        <f t="shared" si="53"/>
        <v>3</v>
      </c>
      <c r="E151" s="86" t="str">
        <f t="shared" ref="E151:E214" si="63">IF(G150&lt;&gt;"B"," ",IF(OR(B150=12,B150=13,B150=21,B150=23,B150=31,B150=32),"W","L"))</f>
        <v xml:space="preserve"> </v>
      </c>
      <c r="F151" s="64" t="str">
        <f t="shared" si="46"/>
        <v xml:space="preserve"> </v>
      </c>
      <c r="G151" s="64" t="str">
        <f t="shared" si="47"/>
        <v xml:space="preserve"> </v>
      </c>
      <c r="H151" s="64" t="str">
        <f t="shared" si="48"/>
        <v xml:space="preserve"> </v>
      </c>
      <c r="I151" s="64">
        <f t="shared" si="55"/>
        <v>1</v>
      </c>
      <c r="J151" s="18" t="str">
        <f t="shared" si="49"/>
        <v xml:space="preserve"> </v>
      </c>
      <c r="K151" s="18">
        <f t="shared" si="51"/>
        <v>0</v>
      </c>
      <c r="L151" s="18">
        <f t="shared" si="50"/>
        <v>30</v>
      </c>
      <c r="M151" s="86" t="str">
        <f t="shared" si="56"/>
        <v xml:space="preserve"> </v>
      </c>
      <c r="N151" s="64" t="str">
        <f t="shared" si="52"/>
        <v xml:space="preserve"> </v>
      </c>
      <c r="O151" s="64" t="str">
        <f t="shared" si="58"/>
        <v xml:space="preserve"> </v>
      </c>
      <c r="P151" s="64" t="str">
        <f t="shared" si="59"/>
        <v xml:space="preserve"> </v>
      </c>
      <c r="Q151" s="64">
        <f t="shared" si="60"/>
        <v>1</v>
      </c>
      <c r="R151" s="18" t="str">
        <f t="shared" si="57"/>
        <v xml:space="preserve"> </v>
      </c>
      <c r="S151" s="18">
        <f t="shared" si="61"/>
        <v>0</v>
      </c>
      <c r="T151" s="19">
        <f t="shared" si="62"/>
        <v>-192</v>
      </c>
    </row>
    <row r="152" spans="1:20">
      <c r="A152" s="197">
        <f t="shared" si="54"/>
        <v>142</v>
      </c>
      <c r="B152" s="198">
        <f>Data!B152</f>
        <v>34</v>
      </c>
      <c r="C152" s="78">
        <f t="shared" si="53"/>
        <v>12</v>
      </c>
      <c r="E152" s="86" t="str">
        <f t="shared" si="63"/>
        <v xml:space="preserve"> </v>
      </c>
      <c r="F152" s="64" t="str">
        <f t="shared" si="46"/>
        <v xml:space="preserve"> </v>
      </c>
      <c r="G152" s="64" t="str">
        <f t="shared" si="47"/>
        <v xml:space="preserve"> </v>
      </c>
      <c r="H152" s="64" t="str">
        <f t="shared" si="48"/>
        <v xml:space="preserve"> </v>
      </c>
      <c r="I152" s="64">
        <f t="shared" si="55"/>
        <v>1</v>
      </c>
      <c r="J152" s="18" t="str">
        <f t="shared" si="49"/>
        <v xml:space="preserve"> </v>
      </c>
      <c r="K152" s="18">
        <f t="shared" si="51"/>
        <v>0</v>
      </c>
      <c r="L152" s="18">
        <f t="shared" si="50"/>
        <v>30</v>
      </c>
      <c r="M152" s="86" t="str">
        <f t="shared" si="56"/>
        <v xml:space="preserve"> </v>
      </c>
      <c r="N152" s="64" t="str">
        <f t="shared" si="52"/>
        <v xml:space="preserve"> </v>
      </c>
      <c r="O152" s="64" t="str">
        <f t="shared" si="58"/>
        <v xml:space="preserve"> </v>
      </c>
      <c r="P152" s="64" t="str">
        <f t="shared" si="59"/>
        <v xml:space="preserve"> </v>
      </c>
      <c r="Q152" s="64">
        <f t="shared" si="60"/>
        <v>1</v>
      </c>
      <c r="R152" s="18" t="str">
        <f t="shared" si="57"/>
        <v xml:space="preserve"> </v>
      </c>
      <c r="S152" s="18">
        <f t="shared" si="61"/>
        <v>0</v>
      </c>
      <c r="T152" s="19">
        <f t="shared" si="62"/>
        <v>-192</v>
      </c>
    </row>
    <row r="153" spans="1:20">
      <c r="A153" s="197">
        <f t="shared" si="54"/>
        <v>143</v>
      </c>
      <c r="B153" s="198">
        <f>Data!B153</f>
        <v>1</v>
      </c>
      <c r="C153" s="78">
        <f t="shared" si="53"/>
        <v>1</v>
      </c>
      <c r="E153" s="86" t="str">
        <f t="shared" si="63"/>
        <v xml:space="preserve"> </v>
      </c>
      <c r="F153" s="64" t="str">
        <f t="shared" si="46"/>
        <v xml:space="preserve"> </v>
      </c>
      <c r="G153" s="64" t="str">
        <f t="shared" si="47"/>
        <v xml:space="preserve"> </v>
      </c>
      <c r="H153" s="64" t="str">
        <f t="shared" si="48"/>
        <v xml:space="preserve"> </v>
      </c>
      <c r="I153" s="64">
        <f t="shared" si="55"/>
        <v>1</v>
      </c>
      <c r="J153" s="18" t="str">
        <f t="shared" si="49"/>
        <v xml:space="preserve"> </v>
      </c>
      <c r="K153" s="18">
        <f t="shared" si="51"/>
        <v>0</v>
      </c>
      <c r="L153" s="18">
        <f t="shared" si="50"/>
        <v>30</v>
      </c>
      <c r="M153" s="86" t="str">
        <f t="shared" si="56"/>
        <v xml:space="preserve"> </v>
      </c>
      <c r="N153" s="64" t="str">
        <f t="shared" si="52"/>
        <v xml:space="preserve"> </v>
      </c>
      <c r="O153" s="64" t="str">
        <f t="shared" si="58"/>
        <v xml:space="preserve"> </v>
      </c>
      <c r="P153" s="64" t="str">
        <f t="shared" si="59"/>
        <v xml:space="preserve"> </v>
      </c>
      <c r="Q153" s="64">
        <f t="shared" si="60"/>
        <v>1</v>
      </c>
      <c r="R153" s="18" t="str">
        <f t="shared" si="57"/>
        <v xml:space="preserve"> </v>
      </c>
      <c r="S153" s="18">
        <f t="shared" si="61"/>
        <v>0</v>
      </c>
      <c r="T153" s="19">
        <f t="shared" si="62"/>
        <v>-192</v>
      </c>
    </row>
    <row r="154" spans="1:20">
      <c r="A154" s="197">
        <f t="shared" si="54"/>
        <v>144</v>
      </c>
      <c r="B154" s="198">
        <f>Data!B154</f>
        <v>2</v>
      </c>
      <c r="C154" s="78">
        <f t="shared" si="53"/>
        <v>1</v>
      </c>
      <c r="E154" s="86" t="str">
        <f t="shared" si="63"/>
        <v xml:space="preserve"> </v>
      </c>
      <c r="F154" s="64" t="str">
        <f t="shared" si="46"/>
        <v xml:space="preserve"> </v>
      </c>
      <c r="G154" s="64" t="str">
        <f t="shared" si="47"/>
        <v xml:space="preserve"> </v>
      </c>
      <c r="H154" s="64" t="str">
        <f t="shared" si="48"/>
        <v xml:space="preserve"> </v>
      </c>
      <c r="I154" s="64">
        <f t="shared" si="55"/>
        <v>1</v>
      </c>
      <c r="J154" s="18" t="str">
        <f t="shared" si="49"/>
        <v xml:space="preserve"> </v>
      </c>
      <c r="K154" s="18">
        <f t="shared" si="51"/>
        <v>0</v>
      </c>
      <c r="L154" s="18">
        <f t="shared" si="50"/>
        <v>30</v>
      </c>
      <c r="M154" s="86" t="str">
        <f t="shared" si="56"/>
        <v xml:space="preserve"> </v>
      </c>
      <c r="N154" s="64" t="str">
        <f t="shared" si="52"/>
        <v xml:space="preserve"> </v>
      </c>
      <c r="O154" s="64" t="str">
        <f t="shared" si="58"/>
        <v xml:space="preserve"> </v>
      </c>
      <c r="P154" s="64" t="str">
        <f t="shared" si="59"/>
        <v xml:space="preserve"> </v>
      </c>
      <c r="Q154" s="64">
        <f t="shared" si="60"/>
        <v>1</v>
      </c>
      <c r="R154" s="18" t="str">
        <f t="shared" si="57"/>
        <v xml:space="preserve"> </v>
      </c>
      <c r="S154" s="18">
        <f t="shared" si="61"/>
        <v>0</v>
      </c>
      <c r="T154" s="19">
        <f t="shared" si="62"/>
        <v>-192</v>
      </c>
    </row>
    <row r="155" spans="1:20">
      <c r="A155" s="197">
        <f t="shared" si="54"/>
        <v>145</v>
      </c>
      <c r="B155" s="198">
        <f>Data!B155</f>
        <v>11</v>
      </c>
      <c r="C155" s="78">
        <f t="shared" si="53"/>
        <v>4</v>
      </c>
      <c r="E155" s="86" t="str">
        <f t="shared" si="63"/>
        <v xml:space="preserve"> </v>
      </c>
      <c r="F155" s="64" t="str">
        <f t="shared" si="46"/>
        <v xml:space="preserve"> </v>
      </c>
      <c r="G155" s="64" t="str">
        <f t="shared" si="47"/>
        <v xml:space="preserve"> </v>
      </c>
      <c r="H155" s="64" t="str">
        <f t="shared" si="48"/>
        <v xml:space="preserve"> </v>
      </c>
      <c r="I155" s="64">
        <f t="shared" si="55"/>
        <v>1</v>
      </c>
      <c r="J155" s="18" t="str">
        <f t="shared" si="49"/>
        <v xml:space="preserve"> </v>
      </c>
      <c r="K155" s="18">
        <f t="shared" si="51"/>
        <v>0</v>
      </c>
      <c r="L155" s="18">
        <f t="shared" si="50"/>
        <v>30</v>
      </c>
      <c r="M155" s="86" t="str">
        <f t="shared" si="56"/>
        <v xml:space="preserve"> </v>
      </c>
      <c r="N155" s="64" t="str">
        <f t="shared" si="52"/>
        <v xml:space="preserve"> </v>
      </c>
      <c r="O155" s="64" t="str">
        <f t="shared" si="58"/>
        <v xml:space="preserve"> </v>
      </c>
      <c r="P155" s="64" t="str">
        <f t="shared" si="59"/>
        <v xml:space="preserve"> </v>
      </c>
      <c r="Q155" s="64">
        <f t="shared" si="60"/>
        <v>1</v>
      </c>
      <c r="R155" s="18" t="str">
        <f t="shared" si="57"/>
        <v xml:space="preserve"> </v>
      </c>
      <c r="S155" s="18">
        <f t="shared" si="61"/>
        <v>0</v>
      </c>
      <c r="T155" s="19">
        <f t="shared" si="62"/>
        <v>-192</v>
      </c>
    </row>
    <row r="156" spans="1:20">
      <c r="A156" s="197">
        <f t="shared" si="54"/>
        <v>146</v>
      </c>
      <c r="B156" s="198">
        <f>Data!B156</f>
        <v>36</v>
      </c>
      <c r="C156" s="78">
        <f t="shared" si="53"/>
        <v>12</v>
      </c>
      <c r="E156" s="86" t="str">
        <f t="shared" si="63"/>
        <v xml:space="preserve"> </v>
      </c>
      <c r="F156" s="64" t="str">
        <f t="shared" si="46"/>
        <v xml:space="preserve"> </v>
      </c>
      <c r="G156" s="64" t="str">
        <f t="shared" si="47"/>
        <v xml:space="preserve"> </v>
      </c>
      <c r="H156" s="64" t="str">
        <f t="shared" si="48"/>
        <v xml:space="preserve"> </v>
      </c>
      <c r="I156" s="64">
        <f t="shared" si="55"/>
        <v>1</v>
      </c>
      <c r="J156" s="18" t="str">
        <f t="shared" si="49"/>
        <v xml:space="preserve"> </v>
      </c>
      <c r="K156" s="18">
        <f t="shared" si="51"/>
        <v>0</v>
      </c>
      <c r="L156" s="18">
        <f t="shared" si="50"/>
        <v>30</v>
      </c>
      <c r="M156" s="86" t="str">
        <f t="shared" si="56"/>
        <v xml:space="preserve"> </v>
      </c>
      <c r="N156" s="64" t="str">
        <f t="shared" si="52"/>
        <v xml:space="preserve"> </v>
      </c>
      <c r="O156" s="64" t="str">
        <f t="shared" si="58"/>
        <v xml:space="preserve"> </v>
      </c>
      <c r="P156" s="64" t="str">
        <f t="shared" si="59"/>
        <v xml:space="preserve"> </v>
      </c>
      <c r="Q156" s="64">
        <f t="shared" si="60"/>
        <v>1</v>
      </c>
      <c r="R156" s="18" t="str">
        <f t="shared" si="57"/>
        <v xml:space="preserve"> </v>
      </c>
      <c r="S156" s="18">
        <f t="shared" si="61"/>
        <v>0</v>
      </c>
      <c r="T156" s="19">
        <f t="shared" si="62"/>
        <v>-192</v>
      </c>
    </row>
    <row r="157" spans="1:20">
      <c r="A157" s="197">
        <f t="shared" si="54"/>
        <v>147</v>
      </c>
      <c r="B157" s="198">
        <f>Data!B157</f>
        <v>33</v>
      </c>
      <c r="C157" s="78">
        <f t="shared" si="53"/>
        <v>11</v>
      </c>
      <c r="E157" s="86" t="str">
        <f t="shared" si="63"/>
        <v xml:space="preserve"> </v>
      </c>
      <c r="F157" s="64" t="str">
        <f t="shared" si="46"/>
        <v xml:space="preserve"> </v>
      </c>
      <c r="G157" s="64" t="str">
        <f t="shared" si="47"/>
        <v xml:space="preserve"> </v>
      </c>
      <c r="H157" s="64" t="str">
        <f t="shared" si="48"/>
        <v xml:space="preserve"> </v>
      </c>
      <c r="I157" s="64">
        <f t="shared" si="55"/>
        <v>1</v>
      </c>
      <c r="J157" s="18" t="str">
        <f t="shared" si="49"/>
        <v xml:space="preserve"> </v>
      </c>
      <c r="K157" s="18">
        <f t="shared" si="51"/>
        <v>0</v>
      </c>
      <c r="L157" s="18">
        <f t="shared" si="50"/>
        <v>30</v>
      </c>
      <c r="M157" s="86" t="str">
        <f t="shared" si="56"/>
        <v xml:space="preserve"> </v>
      </c>
      <c r="N157" s="64" t="str">
        <f t="shared" si="52"/>
        <v xml:space="preserve"> </v>
      </c>
      <c r="O157" s="64" t="str">
        <f t="shared" si="58"/>
        <v xml:space="preserve"> </v>
      </c>
      <c r="P157" s="64" t="str">
        <f t="shared" si="59"/>
        <v xml:space="preserve"> </v>
      </c>
      <c r="Q157" s="64">
        <f t="shared" si="60"/>
        <v>1</v>
      </c>
      <c r="R157" s="18" t="str">
        <f t="shared" si="57"/>
        <v xml:space="preserve"> </v>
      </c>
      <c r="S157" s="18">
        <f t="shared" si="61"/>
        <v>0</v>
      </c>
      <c r="T157" s="19">
        <f t="shared" si="62"/>
        <v>-192</v>
      </c>
    </row>
    <row r="158" spans="1:20">
      <c r="A158" s="197">
        <f t="shared" si="54"/>
        <v>148</v>
      </c>
      <c r="B158" s="198">
        <f>Data!B158</f>
        <v>31</v>
      </c>
      <c r="C158" s="78">
        <f t="shared" si="53"/>
        <v>11</v>
      </c>
      <c r="E158" s="86" t="str">
        <f t="shared" si="63"/>
        <v xml:space="preserve"> </v>
      </c>
      <c r="F158" s="64" t="str">
        <f t="shared" si="46"/>
        <v>T</v>
      </c>
      <c r="G158" s="64" t="str">
        <f t="shared" si="47"/>
        <v xml:space="preserve"> </v>
      </c>
      <c r="H158" s="64" t="str">
        <f t="shared" si="48"/>
        <v xml:space="preserve"> </v>
      </c>
      <c r="I158" s="64">
        <f t="shared" si="55"/>
        <v>1</v>
      </c>
      <c r="J158" s="18" t="str">
        <f t="shared" si="49"/>
        <v xml:space="preserve"> </v>
      </c>
      <c r="K158" s="18">
        <f t="shared" si="51"/>
        <v>0</v>
      </c>
      <c r="L158" s="18">
        <f t="shared" si="50"/>
        <v>30</v>
      </c>
      <c r="M158" s="86" t="str">
        <f t="shared" si="56"/>
        <v xml:space="preserve"> </v>
      </c>
      <c r="N158" s="64" t="str">
        <f t="shared" si="52"/>
        <v>T</v>
      </c>
      <c r="O158" s="64" t="str">
        <f t="shared" si="58"/>
        <v xml:space="preserve"> </v>
      </c>
      <c r="P158" s="64" t="str">
        <f t="shared" si="59"/>
        <v xml:space="preserve"> </v>
      </c>
      <c r="Q158" s="64">
        <f t="shared" si="60"/>
        <v>1</v>
      </c>
      <c r="R158" s="18" t="str">
        <f t="shared" si="57"/>
        <v xml:space="preserve"> </v>
      </c>
      <c r="S158" s="18">
        <f t="shared" si="61"/>
        <v>0</v>
      </c>
      <c r="T158" s="19">
        <f t="shared" si="62"/>
        <v>-192</v>
      </c>
    </row>
    <row r="159" spans="1:20">
      <c r="A159" s="197">
        <f t="shared" si="54"/>
        <v>149</v>
      </c>
      <c r="B159" s="198">
        <f>Data!B159</f>
        <v>17</v>
      </c>
      <c r="C159" s="78">
        <f t="shared" si="53"/>
        <v>6</v>
      </c>
      <c r="E159" s="86" t="str">
        <f t="shared" si="63"/>
        <v xml:space="preserve"> </v>
      </c>
      <c r="F159" s="64" t="str">
        <f t="shared" si="46"/>
        <v xml:space="preserve"> </v>
      </c>
      <c r="G159" s="64" t="str">
        <f t="shared" si="47"/>
        <v>B</v>
      </c>
      <c r="H159" s="64">
        <f t="shared" si="48"/>
        <v>1</v>
      </c>
      <c r="I159" s="64">
        <f t="shared" si="55"/>
        <v>1</v>
      </c>
      <c r="J159" s="18">
        <f t="shared" si="49"/>
        <v>6</v>
      </c>
      <c r="K159" s="18">
        <f t="shared" si="51"/>
        <v>0</v>
      </c>
      <c r="L159" s="18">
        <f t="shared" si="50"/>
        <v>24</v>
      </c>
      <c r="M159" s="86" t="str">
        <f t="shared" si="56"/>
        <v xml:space="preserve"> </v>
      </c>
      <c r="N159" s="64" t="str">
        <f t="shared" si="52"/>
        <v xml:space="preserve"> </v>
      </c>
      <c r="O159" s="64" t="str">
        <f t="shared" si="58"/>
        <v>B</v>
      </c>
      <c r="P159" s="64">
        <f t="shared" si="59"/>
        <v>1</v>
      </c>
      <c r="Q159" s="64">
        <f t="shared" si="60"/>
        <v>1</v>
      </c>
      <c r="R159" s="18">
        <f t="shared" si="57"/>
        <v>5</v>
      </c>
      <c r="S159" s="18">
        <f t="shared" si="61"/>
        <v>0</v>
      </c>
      <c r="T159" s="19">
        <f t="shared" si="62"/>
        <v>-197</v>
      </c>
    </row>
    <row r="160" spans="1:20">
      <c r="A160" s="197">
        <f t="shared" si="54"/>
        <v>150</v>
      </c>
      <c r="B160" s="198">
        <f>Data!B160</f>
        <v>11</v>
      </c>
      <c r="C160" s="78">
        <f t="shared" si="53"/>
        <v>4</v>
      </c>
      <c r="E160" s="86" t="str">
        <f t="shared" si="63"/>
        <v>L</v>
      </c>
      <c r="F160" s="64" t="str">
        <f t="shared" si="46"/>
        <v xml:space="preserve"> </v>
      </c>
      <c r="G160" s="64" t="str">
        <f t="shared" si="47"/>
        <v>B</v>
      </c>
      <c r="H160" s="64">
        <f t="shared" si="48"/>
        <v>2</v>
      </c>
      <c r="I160" s="64">
        <f t="shared" si="55"/>
        <v>1</v>
      </c>
      <c r="J160" s="18">
        <f t="shared" si="49"/>
        <v>6</v>
      </c>
      <c r="K160" s="18">
        <f t="shared" si="51"/>
        <v>0</v>
      </c>
      <c r="L160" s="18">
        <f t="shared" si="50"/>
        <v>18</v>
      </c>
      <c r="M160" s="86" t="str">
        <f t="shared" si="56"/>
        <v>L</v>
      </c>
      <c r="N160" s="64" t="str">
        <f t="shared" si="52"/>
        <v xml:space="preserve"> </v>
      </c>
      <c r="O160" s="64" t="str">
        <f t="shared" si="58"/>
        <v>B</v>
      </c>
      <c r="P160" s="64">
        <f t="shared" si="59"/>
        <v>2</v>
      </c>
      <c r="Q160" s="64">
        <f t="shared" si="60"/>
        <v>1</v>
      </c>
      <c r="R160" s="18">
        <f t="shared" si="57"/>
        <v>5</v>
      </c>
      <c r="S160" s="18">
        <f t="shared" si="61"/>
        <v>0</v>
      </c>
      <c r="T160" s="19">
        <f t="shared" si="62"/>
        <v>-202</v>
      </c>
    </row>
    <row r="161" spans="1:20">
      <c r="A161" s="197">
        <f t="shared" si="54"/>
        <v>151</v>
      </c>
      <c r="B161" s="198">
        <f>Data!B161</f>
        <v>4</v>
      </c>
      <c r="C161" s="78">
        <f t="shared" si="53"/>
        <v>2</v>
      </c>
      <c r="E161" s="86" t="str">
        <f t="shared" si="63"/>
        <v>L</v>
      </c>
      <c r="F161" s="64" t="str">
        <f t="shared" si="46"/>
        <v xml:space="preserve"> </v>
      </c>
      <c r="G161" s="64" t="str">
        <f t="shared" si="47"/>
        <v>B</v>
      </c>
      <c r="H161" s="64">
        <f t="shared" si="48"/>
        <v>3</v>
      </c>
      <c r="I161" s="64">
        <f t="shared" si="55"/>
        <v>1</v>
      </c>
      <c r="J161" s="18">
        <f t="shared" si="49"/>
        <v>6</v>
      </c>
      <c r="K161" s="18">
        <f t="shared" si="51"/>
        <v>0</v>
      </c>
      <c r="L161" s="18">
        <f t="shared" si="50"/>
        <v>12</v>
      </c>
      <c r="M161" s="86" t="str">
        <f t="shared" si="56"/>
        <v>W</v>
      </c>
      <c r="N161" s="64" t="str">
        <f t="shared" si="52"/>
        <v xml:space="preserve"> </v>
      </c>
      <c r="O161" s="64" t="str">
        <f t="shared" si="58"/>
        <v xml:space="preserve"> </v>
      </c>
      <c r="P161" s="64" t="str">
        <f t="shared" si="59"/>
        <v xml:space="preserve"> </v>
      </c>
      <c r="Q161" s="64">
        <f t="shared" si="60"/>
        <v>1</v>
      </c>
      <c r="R161" s="18" t="str">
        <f t="shared" si="57"/>
        <v xml:space="preserve"> </v>
      </c>
      <c r="S161" s="18">
        <f t="shared" si="61"/>
        <v>12</v>
      </c>
      <c r="T161" s="19">
        <f t="shared" si="62"/>
        <v>-190</v>
      </c>
    </row>
    <row r="162" spans="1:20">
      <c r="A162" s="197">
        <f t="shared" si="54"/>
        <v>152</v>
      </c>
      <c r="B162" s="198">
        <f>Data!B162</f>
        <v>21</v>
      </c>
      <c r="C162" s="78">
        <f t="shared" si="53"/>
        <v>7</v>
      </c>
      <c r="E162" s="86" t="str">
        <f t="shared" si="63"/>
        <v>L</v>
      </c>
      <c r="F162" s="64" t="str">
        <f t="shared" si="46"/>
        <v xml:space="preserve"> </v>
      </c>
      <c r="G162" s="64" t="str">
        <f t="shared" si="47"/>
        <v>B</v>
      </c>
      <c r="H162" s="64">
        <f t="shared" si="48"/>
        <v>4</v>
      </c>
      <c r="I162" s="64">
        <f t="shared" si="55"/>
        <v>1</v>
      </c>
      <c r="J162" s="18">
        <f t="shared" si="49"/>
        <v>6</v>
      </c>
      <c r="K162" s="18">
        <f t="shared" si="51"/>
        <v>0</v>
      </c>
      <c r="L162" s="18">
        <f t="shared" si="50"/>
        <v>6</v>
      </c>
      <c r="M162" s="86" t="str">
        <f t="shared" si="56"/>
        <v xml:space="preserve"> </v>
      </c>
      <c r="N162" s="64" t="str">
        <f t="shared" si="52"/>
        <v>T</v>
      </c>
      <c r="O162" s="64" t="str">
        <f t="shared" si="58"/>
        <v xml:space="preserve"> </v>
      </c>
      <c r="P162" s="64" t="str">
        <f t="shared" si="59"/>
        <v xml:space="preserve"> </v>
      </c>
      <c r="Q162" s="64">
        <f t="shared" si="60"/>
        <v>1</v>
      </c>
      <c r="R162" s="18" t="str">
        <f t="shared" si="57"/>
        <v xml:space="preserve"> </v>
      </c>
      <c r="S162" s="18">
        <f t="shared" si="61"/>
        <v>0</v>
      </c>
      <c r="T162" s="19">
        <f t="shared" si="62"/>
        <v>-190</v>
      </c>
    </row>
    <row r="163" spans="1:20">
      <c r="A163" s="197">
        <f t="shared" si="54"/>
        <v>153</v>
      </c>
      <c r="B163" s="198">
        <f>Data!B163</f>
        <v>18</v>
      </c>
      <c r="C163" s="78">
        <f t="shared" si="53"/>
        <v>6</v>
      </c>
      <c r="E163" s="86" t="str">
        <f t="shared" si="63"/>
        <v>W</v>
      </c>
      <c r="F163" s="64" t="str">
        <f t="shared" si="46"/>
        <v xml:space="preserve"> </v>
      </c>
      <c r="G163" s="64" t="str">
        <f t="shared" si="47"/>
        <v xml:space="preserve"> </v>
      </c>
      <c r="H163" s="64" t="str">
        <f t="shared" si="48"/>
        <v xml:space="preserve"> </v>
      </c>
      <c r="I163" s="64">
        <f t="shared" si="55"/>
        <v>1</v>
      </c>
      <c r="J163" s="18" t="str">
        <f t="shared" si="49"/>
        <v xml:space="preserve"> </v>
      </c>
      <c r="K163" s="18">
        <f t="shared" si="51"/>
        <v>36</v>
      </c>
      <c r="L163" s="18">
        <f t="shared" si="50"/>
        <v>42</v>
      </c>
      <c r="M163" s="86" t="str">
        <f t="shared" si="56"/>
        <v xml:space="preserve"> </v>
      </c>
      <c r="N163" s="64" t="str">
        <f t="shared" si="52"/>
        <v xml:space="preserve"> </v>
      </c>
      <c r="O163" s="64" t="str">
        <f t="shared" si="58"/>
        <v>B</v>
      </c>
      <c r="P163" s="64">
        <f t="shared" si="59"/>
        <v>1</v>
      </c>
      <c r="Q163" s="64">
        <f t="shared" si="60"/>
        <v>1</v>
      </c>
      <c r="R163" s="18">
        <f t="shared" si="57"/>
        <v>5</v>
      </c>
      <c r="S163" s="18">
        <f t="shared" si="61"/>
        <v>0</v>
      </c>
      <c r="T163" s="19">
        <f t="shared" si="62"/>
        <v>-195</v>
      </c>
    </row>
    <row r="164" spans="1:20">
      <c r="A164" s="197">
        <f t="shared" si="54"/>
        <v>154</v>
      </c>
      <c r="B164" s="198">
        <f>Data!B164</f>
        <v>3</v>
      </c>
      <c r="C164" s="78">
        <f t="shared" si="53"/>
        <v>1</v>
      </c>
      <c r="E164" s="86" t="str">
        <f t="shared" si="63"/>
        <v xml:space="preserve"> </v>
      </c>
      <c r="F164" s="64" t="str">
        <f t="shared" si="46"/>
        <v xml:space="preserve"> </v>
      </c>
      <c r="G164" s="64" t="str">
        <f t="shared" si="47"/>
        <v xml:space="preserve"> </v>
      </c>
      <c r="H164" s="64" t="str">
        <f t="shared" si="48"/>
        <v xml:space="preserve"> </v>
      </c>
      <c r="I164" s="64">
        <f t="shared" si="55"/>
        <v>1</v>
      </c>
      <c r="J164" s="18" t="str">
        <f t="shared" si="49"/>
        <v xml:space="preserve"> </v>
      </c>
      <c r="K164" s="18">
        <f t="shared" si="51"/>
        <v>0</v>
      </c>
      <c r="L164" s="18">
        <f t="shared" si="50"/>
        <v>42</v>
      </c>
      <c r="M164" s="86" t="str">
        <f t="shared" si="56"/>
        <v>L</v>
      </c>
      <c r="N164" s="64" t="str">
        <f t="shared" si="52"/>
        <v xml:space="preserve"> </v>
      </c>
      <c r="O164" s="64" t="str">
        <f t="shared" si="58"/>
        <v>B</v>
      </c>
      <c r="P164" s="64">
        <f t="shared" si="59"/>
        <v>2</v>
      </c>
      <c r="Q164" s="64">
        <f t="shared" si="60"/>
        <v>1</v>
      </c>
      <c r="R164" s="18">
        <f t="shared" si="57"/>
        <v>5</v>
      </c>
      <c r="S164" s="18">
        <f t="shared" si="61"/>
        <v>0</v>
      </c>
      <c r="T164" s="19">
        <f t="shared" si="62"/>
        <v>-200</v>
      </c>
    </row>
    <row r="165" spans="1:20">
      <c r="A165" s="197">
        <f t="shared" si="54"/>
        <v>155</v>
      </c>
      <c r="B165" s="198">
        <f>Data!B165</f>
        <v>20</v>
      </c>
      <c r="C165" s="78">
        <f t="shared" si="53"/>
        <v>7</v>
      </c>
      <c r="E165" s="86" t="str">
        <f t="shared" si="63"/>
        <v xml:space="preserve"> </v>
      </c>
      <c r="F165" s="64" t="str">
        <f t="shared" si="46"/>
        <v xml:space="preserve"> </v>
      </c>
      <c r="G165" s="64" t="str">
        <f t="shared" si="47"/>
        <v xml:space="preserve"> </v>
      </c>
      <c r="H165" s="64" t="str">
        <f t="shared" si="48"/>
        <v xml:space="preserve"> </v>
      </c>
      <c r="I165" s="64">
        <f t="shared" si="55"/>
        <v>1</v>
      </c>
      <c r="J165" s="18" t="str">
        <f t="shared" si="49"/>
        <v xml:space="preserve"> </v>
      </c>
      <c r="K165" s="18">
        <f t="shared" si="51"/>
        <v>0</v>
      </c>
      <c r="L165" s="18">
        <f t="shared" si="50"/>
        <v>42</v>
      </c>
      <c r="M165" s="86" t="str">
        <f t="shared" si="56"/>
        <v>L</v>
      </c>
      <c r="N165" s="64" t="str">
        <f t="shared" si="52"/>
        <v xml:space="preserve"> </v>
      </c>
      <c r="O165" s="64" t="str">
        <f t="shared" si="58"/>
        <v>B</v>
      </c>
      <c r="P165" s="64">
        <f t="shared" si="59"/>
        <v>3</v>
      </c>
      <c r="Q165" s="64">
        <f t="shared" si="60"/>
        <v>1</v>
      </c>
      <c r="R165" s="18">
        <f t="shared" si="57"/>
        <v>10</v>
      </c>
      <c r="S165" s="18">
        <f t="shared" si="61"/>
        <v>0</v>
      </c>
      <c r="T165" s="19">
        <f t="shared" si="62"/>
        <v>-210</v>
      </c>
    </row>
    <row r="166" spans="1:20">
      <c r="A166" s="197">
        <f t="shared" si="54"/>
        <v>156</v>
      </c>
      <c r="B166" s="198">
        <f>Data!B166</f>
        <v>1</v>
      </c>
      <c r="C166" s="78">
        <f t="shared" si="53"/>
        <v>1</v>
      </c>
      <c r="E166" s="86" t="str">
        <f t="shared" si="63"/>
        <v xml:space="preserve"> </v>
      </c>
      <c r="F166" s="64" t="str">
        <f t="shared" si="46"/>
        <v xml:space="preserve"> </v>
      </c>
      <c r="G166" s="64" t="str">
        <f t="shared" si="47"/>
        <v xml:space="preserve"> </v>
      </c>
      <c r="H166" s="64" t="str">
        <f t="shared" si="48"/>
        <v xml:space="preserve"> </v>
      </c>
      <c r="I166" s="64">
        <f t="shared" si="55"/>
        <v>1</v>
      </c>
      <c r="J166" s="18" t="str">
        <f t="shared" si="49"/>
        <v xml:space="preserve"> </v>
      </c>
      <c r="K166" s="18">
        <f t="shared" si="51"/>
        <v>0</v>
      </c>
      <c r="L166" s="18">
        <f t="shared" si="50"/>
        <v>42</v>
      </c>
      <c r="M166" s="86" t="str">
        <f t="shared" si="56"/>
        <v>W</v>
      </c>
      <c r="N166" s="64" t="str">
        <f t="shared" si="52"/>
        <v xml:space="preserve"> </v>
      </c>
      <c r="O166" s="64" t="str">
        <f t="shared" si="58"/>
        <v xml:space="preserve"> </v>
      </c>
      <c r="P166" s="64" t="str">
        <f t="shared" si="59"/>
        <v xml:space="preserve"> </v>
      </c>
      <c r="Q166" s="64">
        <f t="shared" si="60"/>
        <v>1</v>
      </c>
      <c r="R166" s="18" t="str">
        <f t="shared" si="57"/>
        <v xml:space="preserve"> </v>
      </c>
      <c r="S166" s="18">
        <f t="shared" si="61"/>
        <v>24</v>
      </c>
      <c r="T166" s="19">
        <f t="shared" si="62"/>
        <v>-186</v>
      </c>
    </row>
    <row r="167" spans="1:20">
      <c r="A167" s="197">
        <f t="shared" si="54"/>
        <v>157</v>
      </c>
      <c r="B167" s="198">
        <f>Data!B167</f>
        <v>36</v>
      </c>
      <c r="C167" s="78">
        <f t="shared" si="53"/>
        <v>12</v>
      </c>
      <c r="E167" s="86" t="str">
        <f t="shared" si="63"/>
        <v xml:space="preserve"> </v>
      </c>
      <c r="F167" s="64" t="str">
        <f t="shared" si="46"/>
        <v xml:space="preserve"> </v>
      </c>
      <c r="G167" s="64" t="str">
        <f t="shared" si="47"/>
        <v xml:space="preserve"> </v>
      </c>
      <c r="H167" s="64" t="str">
        <f t="shared" si="48"/>
        <v xml:space="preserve"> </v>
      </c>
      <c r="I167" s="64">
        <f t="shared" si="55"/>
        <v>1</v>
      </c>
      <c r="J167" s="18" t="str">
        <f t="shared" si="49"/>
        <v xml:space="preserve"> </v>
      </c>
      <c r="K167" s="18">
        <f t="shared" si="51"/>
        <v>0</v>
      </c>
      <c r="L167" s="18">
        <f t="shared" si="50"/>
        <v>42</v>
      </c>
      <c r="M167" s="86" t="str">
        <f t="shared" si="56"/>
        <v xml:space="preserve"> </v>
      </c>
      <c r="N167" s="64" t="str">
        <f t="shared" si="52"/>
        <v xml:space="preserve"> </v>
      </c>
      <c r="O167" s="64" t="str">
        <f t="shared" si="58"/>
        <v xml:space="preserve"> </v>
      </c>
      <c r="P167" s="64" t="str">
        <f t="shared" si="59"/>
        <v xml:space="preserve"> </v>
      </c>
      <c r="Q167" s="64">
        <f t="shared" si="60"/>
        <v>1</v>
      </c>
      <c r="R167" s="18" t="str">
        <f t="shared" si="57"/>
        <v xml:space="preserve"> </v>
      </c>
      <c r="S167" s="18">
        <f t="shared" si="61"/>
        <v>0</v>
      </c>
      <c r="T167" s="19">
        <f t="shared" si="62"/>
        <v>-186</v>
      </c>
    </row>
    <row r="168" spans="1:20">
      <c r="A168" s="197">
        <f t="shared" si="54"/>
        <v>158</v>
      </c>
      <c r="B168" s="198">
        <f>Data!B168</f>
        <v>17</v>
      </c>
      <c r="C168" s="78">
        <f t="shared" si="53"/>
        <v>6</v>
      </c>
      <c r="E168" s="86" t="str">
        <f t="shared" si="63"/>
        <v xml:space="preserve"> </v>
      </c>
      <c r="F168" s="64" t="str">
        <f t="shared" si="46"/>
        <v xml:space="preserve"> </v>
      </c>
      <c r="G168" s="64" t="str">
        <f t="shared" si="47"/>
        <v xml:space="preserve"> </v>
      </c>
      <c r="H168" s="64" t="str">
        <f t="shared" si="48"/>
        <v xml:space="preserve"> </v>
      </c>
      <c r="I168" s="64">
        <f t="shared" si="55"/>
        <v>1</v>
      </c>
      <c r="J168" s="18" t="str">
        <f t="shared" si="49"/>
        <v xml:space="preserve"> </v>
      </c>
      <c r="K168" s="18">
        <f t="shared" si="51"/>
        <v>0</v>
      </c>
      <c r="L168" s="18">
        <f t="shared" si="50"/>
        <v>42</v>
      </c>
      <c r="M168" s="86" t="str">
        <f t="shared" si="56"/>
        <v xml:space="preserve"> </v>
      </c>
      <c r="N168" s="64" t="str">
        <f t="shared" si="52"/>
        <v xml:space="preserve"> </v>
      </c>
      <c r="O168" s="64" t="str">
        <f t="shared" si="58"/>
        <v xml:space="preserve"> </v>
      </c>
      <c r="P168" s="64" t="str">
        <f t="shared" si="59"/>
        <v xml:space="preserve"> </v>
      </c>
      <c r="Q168" s="64">
        <f t="shared" si="60"/>
        <v>1</v>
      </c>
      <c r="R168" s="18" t="str">
        <f t="shared" si="57"/>
        <v xml:space="preserve"> </v>
      </c>
      <c r="S168" s="18">
        <f t="shared" si="61"/>
        <v>0</v>
      </c>
      <c r="T168" s="19">
        <f t="shared" si="62"/>
        <v>-186</v>
      </c>
    </row>
    <row r="169" spans="1:20">
      <c r="A169" s="197">
        <f t="shared" si="54"/>
        <v>159</v>
      </c>
      <c r="B169" s="198">
        <f>Data!B169</f>
        <v>1</v>
      </c>
      <c r="C169" s="78">
        <f t="shared" si="53"/>
        <v>1</v>
      </c>
      <c r="E169" s="86" t="str">
        <f t="shared" si="63"/>
        <v xml:space="preserve"> </v>
      </c>
      <c r="F169" s="64" t="str">
        <f t="shared" si="46"/>
        <v xml:space="preserve"> </v>
      </c>
      <c r="G169" s="64" t="str">
        <f t="shared" si="47"/>
        <v xml:space="preserve"> </v>
      </c>
      <c r="H169" s="64" t="str">
        <f t="shared" si="48"/>
        <v xml:space="preserve"> </v>
      </c>
      <c r="I169" s="64">
        <f t="shared" si="55"/>
        <v>1</v>
      </c>
      <c r="J169" s="18" t="str">
        <f t="shared" si="49"/>
        <v xml:space="preserve"> </v>
      </c>
      <c r="K169" s="18">
        <f t="shared" si="51"/>
        <v>0</v>
      </c>
      <c r="L169" s="18">
        <f t="shared" si="50"/>
        <v>42</v>
      </c>
      <c r="M169" s="86" t="str">
        <f t="shared" si="56"/>
        <v xml:space="preserve"> </v>
      </c>
      <c r="N169" s="64" t="str">
        <f t="shared" si="52"/>
        <v xml:space="preserve"> </v>
      </c>
      <c r="O169" s="64" t="str">
        <f t="shared" si="58"/>
        <v xml:space="preserve"> </v>
      </c>
      <c r="P169" s="64" t="str">
        <f t="shared" si="59"/>
        <v xml:space="preserve"> </v>
      </c>
      <c r="Q169" s="64">
        <f t="shared" si="60"/>
        <v>1</v>
      </c>
      <c r="R169" s="18" t="str">
        <f t="shared" si="57"/>
        <v xml:space="preserve"> </v>
      </c>
      <c r="S169" s="18">
        <f t="shared" si="61"/>
        <v>0</v>
      </c>
      <c r="T169" s="19">
        <f t="shared" si="62"/>
        <v>-186</v>
      </c>
    </row>
    <row r="170" spans="1:20">
      <c r="A170" s="197">
        <f t="shared" si="54"/>
        <v>160</v>
      </c>
      <c r="B170" s="198">
        <f>Data!B170</f>
        <v>18</v>
      </c>
      <c r="C170" s="78">
        <f t="shared" si="53"/>
        <v>6</v>
      </c>
      <c r="E170" s="86" t="str">
        <f t="shared" si="63"/>
        <v xml:space="preserve"> </v>
      </c>
      <c r="F170" s="64" t="str">
        <f t="shared" si="46"/>
        <v xml:space="preserve"> </v>
      </c>
      <c r="G170" s="64" t="str">
        <f t="shared" si="47"/>
        <v xml:space="preserve"> </v>
      </c>
      <c r="H170" s="64" t="str">
        <f t="shared" si="48"/>
        <v xml:space="preserve"> </v>
      </c>
      <c r="I170" s="64">
        <f t="shared" si="55"/>
        <v>1</v>
      </c>
      <c r="J170" s="18" t="str">
        <f t="shared" si="49"/>
        <v xml:space="preserve"> </v>
      </c>
      <c r="K170" s="18">
        <f t="shared" si="51"/>
        <v>0</v>
      </c>
      <c r="L170" s="18">
        <f t="shared" si="50"/>
        <v>42</v>
      </c>
      <c r="M170" s="86" t="str">
        <f t="shared" si="56"/>
        <v xml:space="preserve"> </v>
      </c>
      <c r="N170" s="64" t="str">
        <f t="shared" si="52"/>
        <v xml:space="preserve"> </v>
      </c>
      <c r="O170" s="64" t="str">
        <f t="shared" si="58"/>
        <v xml:space="preserve"> </v>
      </c>
      <c r="P170" s="64" t="str">
        <f t="shared" si="59"/>
        <v xml:space="preserve"> </v>
      </c>
      <c r="Q170" s="64">
        <f t="shared" si="60"/>
        <v>1</v>
      </c>
      <c r="R170" s="18" t="str">
        <f t="shared" si="57"/>
        <v xml:space="preserve"> </v>
      </c>
      <c r="S170" s="18">
        <f t="shared" si="61"/>
        <v>0</v>
      </c>
      <c r="T170" s="19">
        <f t="shared" si="62"/>
        <v>-186</v>
      </c>
    </row>
    <row r="171" spans="1:20">
      <c r="A171" s="197">
        <f t="shared" si="54"/>
        <v>161</v>
      </c>
      <c r="B171" s="198">
        <f>Data!B171</f>
        <v>10</v>
      </c>
      <c r="C171" s="78">
        <f t="shared" si="53"/>
        <v>4</v>
      </c>
      <c r="E171" s="86" t="str">
        <f t="shared" si="63"/>
        <v xml:space="preserve"> </v>
      </c>
      <c r="F171" s="64" t="str">
        <f t="shared" si="46"/>
        <v xml:space="preserve"> </v>
      </c>
      <c r="G171" s="64" t="str">
        <f t="shared" si="47"/>
        <v xml:space="preserve"> </v>
      </c>
      <c r="H171" s="64" t="str">
        <f t="shared" si="48"/>
        <v xml:space="preserve"> </v>
      </c>
      <c r="I171" s="64">
        <f t="shared" si="55"/>
        <v>1</v>
      </c>
      <c r="J171" s="18" t="str">
        <f t="shared" si="49"/>
        <v xml:space="preserve"> </v>
      </c>
      <c r="K171" s="18">
        <f t="shared" si="51"/>
        <v>0</v>
      </c>
      <c r="L171" s="18">
        <f t="shared" si="50"/>
        <v>42</v>
      </c>
      <c r="M171" s="86" t="str">
        <f t="shared" si="56"/>
        <v xml:space="preserve"> </v>
      </c>
      <c r="N171" s="64" t="str">
        <f t="shared" si="52"/>
        <v xml:space="preserve"> </v>
      </c>
      <c r="O171" s="64" t="str">
        <f t="shared" si="58"/>
        <v xml:space="preserve"> </v>
      </c>
      <c r="P171" s="64" t="str">
        <f t="shared" si="59"/>
        <v xml:space="preserve"> </v>
      </c>
      <c r="Q171" s="64">
        <f t="shared" si="60"/>
        <v>1</v>
      </c>
      <c r="R171" s="18" t="str">
        <f t="shared" si="57"/>
        <v xml:space="preserve"> </v>
      </c>
      <c r="S171" s="18">
        <f t="shared" si="61"/>
        <v>0</v>
      </c>
      <c r="T171" s="19">
        <f t="shared" si="62"/>
        <v>-186</v>
      </c>
    </row>
    <row r="172" spans="1:20">
      <c r="A172" s="197">
        <f t="shared" si="54"/>
        <v>162</v>
      </c>
      <c r="B172" s="198">
        <f>Data!B172</f>
        <v>14</v>
      </c>
      <c r="C172" s="78">
        <f t="shared" si="53"/>
        <v>5</v>
      </c>
      <c r="E172" s="86" t="str">
        <f t="shared" si="63"/>
        <v xml:space="preserve"> </v>
      </c>
      <c r="F172" s="64" t="str">
        <f t="shared" ref="F172:F235" si="64">IF(AND(OR(B172=12,B172=13,B172=21,B172=23,B172=31,B172=32),F171=" ",E172=" "),"T"," ")</f>
        <v xml:space="preserve"> </v>
      </c>
      <c r="G172" s="64" t="str">
        <f t="shared" ref="G172:G235" si="65">IF(AND(F171="T",E172=" "),"B",IF(AND(E172="L",H171&lt;6),"B",IF(E172="W"," "," ")))</f>
        <v xml:space="preserve"> </v>
      </c>
      <c r="H172" s="64" t="str">
        <f t="shared" ref="H172:H235" si="66">IF(AND(H171=" ",G172=" ")," ",IF(AND(H171=" ",G172="B"),1,IF(AND(G172="B",H171&lt;=6),H171+1," ")))</f>
        <v xml:space="preserve"> </v>
      </c>
      <c r="I172" s="64">
        <f t="shared" si="55"/>
        <v>1</v>
      </c>
      <c r="J172" s="18" t="str">
        <f t="shared" ref="J172:J235" si="67">IF(G172="B",I172*6," ")</f>
        <v xml:space="preserve"> </v>
      </c>
      <c r="K172" s="18">
        <f t="shared" si="51"/>
        <v>0</v>
      </c>
      <c r="L172" s="18">
        <f t="shared" si="50"/>
        <v>42</v>
      </c>
      <c r="M172" s="86" t="str">
        <f t="shared" si="56"/>
        <v xml:space="preserve"> </v>
      </c>
      <c r="N172" s="64" t="str">
        <f t="shared" si="52"/>
        <v xml:space="preserve"> </v>
      </c>
      <c r="O172" s="64" t="str">
        <f t="shared" si="58"/>
        <v xml:space="preserve"> </v>
      </c>
      <c r="P172" s="64" t="str">
        <f t="shared" si="59"/>
        <v xml:space="preserve"> </v>
      </c>
      <c r="Q172" s="64">
        <f t="shared" si="60"/>
        <v>1</v>
      </c>
      <c r="R172" s="18" t="str">
        <f t="shared" si="57"/>
        <v xml:space="preserve"> </v>
      </c>
      <c r="S172" s="18">
        <f t="shared" si="61"/>
        <v>0</v>
      </c>
      <c r="T172" s="19">
        <f t="shared" si="62"/>
        <v>-186</v>
      </c>
    </row>
    <row r="173" spans="1:20">
      <c r="A173" s="197">
        <f t="shared" si="54"/>
        <v>163</v>
      </c>
      <c r="B173" s="198">
        <f>Data!B173</f>
        <v>30</v>
      </c>
      <c r="C173" s="78">
        <f t="shared" si="53"/>
        <v>10</v>
      </c>
      <c r="E173" s="86" t="str">
        <f t="shared" si="63"/>
        <v xml:space="preserve"> </v>
      </c>
      <c r="F173" s="64" t="str">
        <f t="shared" si="64"/>
        <v xml:space="preserve"> </v>
      </c>
      <c r="G173" s="64" t="str">
        <f t="shared" si="65"/>
        <v xml:space="preserve"> </v>
      </c>
      <c r="H173" s="64" t="str">
        <f t="shared" si="66"/>
        <v xml:space="preserve"> </v>
      </c>
      <c r="I173" s="64">
        <f t="shared" si="55"/>
        <v>1</v>
      </c>
      <c r="J173" s="18" t="str">
        <f t="shared" si="67"/>
        <v xml:space="preserve"> </v>
      </c>
      <c r="K173" s="18">
        <f t="shared" si="51"/>
        <v>0</v>
      </c>
      <c r="L173" s="18">
        <f t="shared" si="50"/>
        <v>42</v>
      </c>
      <c r="M173" s="86" t="str">
        <f t="shared" si="56"/>
        <v xml:space="preserve"> </v>
      </c>
      <c r="N173" s="64" t="str">
        <f t="shared" si="52"/>
        <v xml:space="preserve"> </v>
      </c>
      <c r="O173" s="64" t="str">
        <f t="shared" si="58"/>
        <v xml:space="preserve"> </v>
      </c>
      <c r="P173" s="64" t="str">
        <f t="shared" si="59"/>
        <v xml:space="preserve"> </v>
      </c>
      <c r="Q173" s="64">
        <f t="shared" si="60"/>
        <v>1</v>
      </c>
      <c r="R173" s="18" t="str">
        <f t="shared" si="57"/>
        <v xml:space="preserve"> </v>
      </c>
      <c r="S173" s="18">
        <f t="shared" si="61"/>
        <v>0</v>
      </c>
      <c r="T173" s="19">
        <f t="shared" si="62"/>
        <v>-186</v>
      </c>
    </row>
    <row r="174" spans="1:20">
      <c r="A174" s="197">
        <f t="shared" si="54"/>
        <v>164</v>
      </c>
      <c r="B174" s="198">
        <f>Data!B174</f>
        <v>3</v>
      </c>
      <c r="C174" s="78">
        <f t="shared" si="53"/>
        <v>1</v>
      </c>
      <c r="E174" s="86" t="str">
        <f t="shared" si="63"/>
        <v xml:space="preserve"> </v>
      </c>
      <c r="F174" s="64" t="str">
        <f t="shared" si="64"/>
        <v xml:space="preserve"> </v>
      </c>
      <c r="G174" s="64" t="str">
        <f t="shared" si="65"/>
        <v xml:space="preserve"> </v>
      </c>
      <c r="H174" s="64" t="str">
        <f t="shared" si="66"/>
        <v xml:space="preserve"> </v>
      </c>
      <c r="I174" s="64">
        <f t="shared" si="55"/>
        <v>1</v>
      </c>
      <c r="J174" s="18" t="str">
        <f t="shared" si="67"/>
        <v xml:space="preserve"> </v>
      </c>
      <c r="K174" s="18">
        <f t="shared" si="51"/>
        <v>0</v>
      </c>
      <c r="L174" s="18">
        <f t="shared" si="50"/>
        <v>42</v>
      </c>
      <c r="M174" s="86" t="str">
        <f t="shared" si="56"/>
        <v xml:space="preserve"> </v>
      </c>
      <c r="N174" s="64" t="str">
        <f t="shared" si="52"/>
        <v xml:space="preserve"> </v>
      </c>
      <c r="O174" s="64" t="str">
        <f t="shared" si="58"/>
        <v xml:space="preserve"> </v>
      </c>
      <c r="P174" s="64" t="str">
        <f t="shared" si="59"/>
        <v xml:space="preserve"> </v>
      </c>
      <c r="Q174" s="64">
        <f t="shared" si="60"/>
        <v>1</v>
      </c>
      <c r="R174" s="18" t="str">
        <f t="shared" si="57"/>
        <v xml:space="preserve"> </v>
      </c>
      <c r="S174" s="18">
        <f t="shared" si="61"/>
        <v>0</v>
      </c>
      <c r="T174" s="19">
        <f t="shared" si="62"/>
        <v>-186</v>
      </c>
    </row>
    <row r="175" spans="1:20">
      <c r="A175" s="197">
        <f t="shared" si="54"/>
        <v>165</v>
      </c>
      <c r="B175" s="198">
        <f>Data!B175</f>
        <v>11</v>
      </c>
      <c r="C175" s="78">
        <f t="shared" si="53"/>
        <v>4</v>
      </c>
      <c r="E175" s="86" t="str">
        <f t="shared" si="63"/>
        <v xml:space="preserve"> </v>
      </c>
      <c r="F175" s="64" t="str">
        <f t="shared" si="64"/>
        <v xml:space="preserve"> </v>
      </c>
      <c r="G175" s="64" t="str">
        <f t="shared" si="65"/>
        <v xml:space="preserve"> </v>
      </c>
      <c r="H175" s="64" t="str">
        <f t="shared" si="66"/>
        <v xml:space="preserve"> </v>
      </c>
      <c r="I175" s="64">
        <f t="shared" si="55"/>
        <v>1</v>
      </c>
      <c r="J175" s="18" t="str">
        <f t="shared" si="67"/>
        <v xml:space="preserve"> </v>
      </c>
      <c r="K175" s="18">
        <f t="shared" si="51"/>
        <v>0</v>
      </c>
      <c r="L175" s="18">
        <f t="shared" si="50"/>
        <v>42</v>
      </c>
      <c r="M175" s="86" t="str">
        <f t="shared" si="56"/>
        <v xml:space="preserve"> </v>
      </c>
      <c r="N175" s="64" t="str">
        <f t="shared" si="52"/>
        <v xml:space="preserve"> </v>
      </c>
      <c r="O175" s="64" t="str">
        <f t="shared" si="58"/>
        <v xml:space="preserve"> </v>
      </c>
      <c r="P175" s="64" t="str">
        <f t="shared" si="59"/>
        <v xml:space="preserve"> </v>
      </c>
      <c r="Q175" s="64">
        <f t="shared" si="60"/>
        <v>1</v>
      </c>
      <c r="R175" s="18" t="str">
        <f t="shared" si="57"/>
        <v xml:space="preserve"> </v>
      </c>
      <c r="S175" s="18">
        <f t="shared" si="61"/>
        <v>0</v>
      </c>
      <c r="T175" s="19">
        <f t="shared" si="62"/>
        <v>-186</v>
      </c>
    </row>
    <row r="176" spans="1:20">
      <c r="A176" s="197">
        <f t="shared" si="54"/>
        <v>166</v>
      </c>
      <c r="B176" s="198">
        <f>Data!B176</f>
        <v>17</v>
      </c>
      <c r="C176" s="78">
        <f t="shared" si="53"/>
        <v>6</v>
      </c>
      <c r="E176" s="86" t="str">
        <f t="shared" si="63"/>
        <v xml:space="preserve"> </v>
      </c>
      <c r="F176" s="64" t="str">
        <f t="shared" si="64"/>
        <v xml:space="preserve"> </v>
      </c>
      <c r="G176" s="64" t="str">
        <f t="shared" si="65"/>
        <v xml:space="preserve"> </v>
      </c>
      <c r="H176" s="64" t="str">
        <f t="shared" si="66"/>
        <v xml:space="preserve"> </v>
      </c>
      <c r="I176" s="64">
        <f t="shared" si="55"/>
        <v>1</v>
      </c>
      <c r="J176" s="18" t="str">
        <f t="shared" si="67"/>
        <v xml:space="preserve"> </v>
      </c>
      <c r="K176" s="18">
        <f t="shared" si="51"/>
        <v>0</v>
      </c>
      <c r="L176" s="18">
        <f t="shared" si="50"/>
        <v>42</v>
      </c>
      <c r="M176" s="86" t="str">
        <f t="shared" si="56"/>
        <v xml:space="preserve"> </v>
      </c>
      <c r="N176" s="64" t="str">
        <f t="shared" si="52"/>
        <v xml:space="preserve"> </v>
      </c>
      <c r="O176" s="64" t="str">
        <f t="shared" si="58"/>
        <v xml:space="preserve"> </v>
      </c>
      <c r="P176" s="64" t="str">
        <f t="shared" si="59"/>
        <v xml:space="preserve"> </v>
      </c>
      <c r="Q176" s="64">
        <f t="shared" si="60"/>
        <v>1</v>
      </c>
      <c r="R176" s="18" t="str">
        <f t="shared" si="57"/>
        <v xml:space="preserve"> </v>
      </c>
      <c r="S176" s="18">
        <f t="shared" si="61"/>
        <v>0</v>
      </c>
      <c r="T176" s="19">
        <f t="shared" si="62"/>
        <v>-186</v>
      </c>
    </row>
    <row r="177" spans="1:20">
      <c r="A177" s="197">
        <f t="shared" si="54"/>
        <v>167</v>
      </c>
      <c r="B177" s="198">
        <f>Data!B177</f>
        <v>3</v>
      </c>
      <c r="C177" s="78">
        <f t="shared" si="53"/>
        <v>1</v>
      </c>
      <c r="E177" s="86" t="str">
        <f t="shared" si="63"/>
        <v xml:space="preserve"> </v>
      </c>
      <c r="F177" s="64" t="str">
        <f t="shared" si="64"/>
        <v xml:space="preserve"> </v>
      </c>
      <c r="G177" s="64" t="str">
        <f t="shared" si="65"/>
        <v xml:space="preserve"> </v>
      </c>
      <c r="H177" s="64" t="str">
        <f t="shared" si="66"/>
        <v xml:space="preserve"> </v>
      </c>
      <c r="I177" s="64">
        <f t="shared" si="55"/>
        <v>1</v>
      </c>
      <c r="J177" s="18" t="str">
        <f t="shared" si="67"/>
        <v xml:space="preserve"> </v>
      </c>
      <c r="K177" s="18">
        <f t="shared" si="51"/>
        <v>0</v>
      </c>
      <c r="L177" s="18">
        <f t="shared" si="50"/>
        <v>42</v>
      </c>
      <c r="M177" s="86" t="str">
        <f t="shared" si="56"/>
        <v xml:space="preserve"> </v>
      </c>
      <c r="N177" s="64" t="str">
        <f t="shared" si="52"/>
        <v xml:space="preserve"> </v>
      </c>
      <c r="O177" s="64" t="str">
        <f t="shared" si="58"/>
        <v xml:space="preserve"> </v>
      </c>
      <c r="P177" s="64" t="str">
        <f t="shared" si="59"/>
        <v xml:space="preserve"> </v>
      </c>
      <c r="Q177" s="64">
        <f t="shared" si="60"/>
        <v>1</v>
      </c>
      <c r="R177" s="18" t="str">
        <f t="shared" si="57"/>
        <v xml:space="preserve"> </v>
      </c>
      <c r="S177" s="18">
        <f t="shared" si="61"/>
        <v>0</v>
      </c>
      <c r="T177" s="19">
        <f t="shared" si="62"/>
        <v>-186</v>
      </c>
    </row>
    <row r="178" spans="1:20">
      <c r="A178" s="197">
        <f t="shared" si="54"/>
        <v>168</v>
      </c>
      <c r="B178" s="198">
        <f>Data!B178</f>
        <v>10</v>
      </c>
      <c r="C178" s="78">
        <f t="shared" si="53"/>
        <v>4</v>
      </c>
      <c r="E178" s="86" t="str">
        <f t="shared" si="63"/>
        <v xml:space="preserve"> </v>
      </c>
      <c r="F178" s="64" t="str">
        <f t="shared" si="64"/>
        <v xml:space="preserve"> </v>
      </c>
      <c r="G178" s="64" t="str">
        <f t="shared" si="65"/>
        <v xml:space="preserve"> </v>
      </c>
      <c r="H178" s="64" t="str">
        <f t="shared" si="66"/>
        <v xml:space="preserve"> </v>
      </c>
      <c r="I178" s="64">
        <f t="shared" si="55"/>
        <v>1</v>
      </c>
      <c r="J178" s="18" t="str">
        <f t="shared" si="67"/>
        <v xml:space="preserve"> </v>
      </c>
      <c r="K178" s="18">
        <f t="shared" si="51"/>
        <v>0</v>
      </c>
      <c r="L178" s="18">
        <f t="shared" si="50"/>
        <v>42</v>
      </c>
      <c r="M178" s="86" t="str">
        <f t="shared" si="56"/>
        <v xml:space="preserve"> </v>
      </c>
      <c r="N178" s="64" t="str">
        <f t="shared" si="52"/>
        <v xml:space="preserve"> </v>
      </c>
      <c r="O178" s="64" t="str">
        <f t="shared" si="58"/>
        <v xml:space="preserve"> </v>
      </c>
      <c r="P178" s="64" t="str">
        <f t="shared" si="59"/>
        <v xml:space="preserve"> </v>
      </c>
      <c r="Q178" s="64">
        <f t="shared" si="60"/>
        <v>1</v>
      </c>
      <c r="R178" s="18" t="str">
        <f t="shared" si="57"/>
        <v xml:space="preserve"> </v>
      </c>
      <c r="S178" s="18">
        <f t="shared" si="61"/>
        <v>0</v>
      </c>
      <c r="T178" s="19">
        <f t="shared" si="62"/>
        <v>-186</v>
      </c>
    </row>
    <row r="179" spans="1:20">
      <c r="A179" s="197">
        <f t="shared" si="54"/>
        <v>169</v>
      </c>
      <c r="B179" s="198">
        <f>Data!B179</f>
        <v>18</v>
      </c>
      <c r="C179" s="78">
        <f t="shared" si="53"/>
        <v>6</v>
      </c>
      <c r="E179" s="86" t="str">
        <f t="shared" si="63"/>
        <v xml:space="preserve"> </v>
      </c>
      <c r="F179" s="64" t="str">
        <f t="shared" si="64"/>
        <v xml:space="preserve"> </v>
      </c>
      <c r="G179" s="64" t="str">
        <f t="shared" si="65"/>
        <v xml:space="preserve"> </v>
      </c>
      <c r="H179" s="64" t="str">
        <f t="shared" si="66"/>
        <v xml:space="preserve"> </v>
      </c>
      <c r="I179" s="64">
        <f t="shared" si="55"/>
        <v>1</v>
      </c>
      <c r="J179" s="18" t="str">
        <f t="shared" si="67"/>
        <v xml:space="preserve"> </v>
      </c>
      <c r="K179" s="18">
        <f t="shared" si="51"/>
        <v>0</v>
      </c>
      <c r="L179" s="18">
        <f t="shared" si="50"/>
        <v>42</v>
      </c>
      <c r="M179" s="86" t="str">
        <f t="shared" si="56"/>
        <v xml:space="preserve"> </v>
      </c>
      <c r="N179" s="64" t="str">
        <f t="shared" si="52"/>
        <v xml:space="preserve"> </v>
      </c>
      <c r="O179" s="64" t="str">
        <f t="shared" si="58"/>
        <v xml:space="preserve"> </v>
      </c>
      <c r="P179" s="64" t="str">
        <f t="shared" si="59"/>
        <v xml:space="preserve"> </v>
      </c>
      <c r="Q179" s="64">
        <f t="shared" si="60"/>
        <v>1</v>
      </c>
      <c r="R179" s="18" t="str">
        <f t="shared" si="57"/>
        <v xml:space="preserve"> </v>
      </c>
      <c r="S179" s="18">
        <f t="shared" si="61"/>
        <v>0</v>
      </c>
      <c r="T179" s="19">
        <f t="shared" si="62"/>
        <v>-186</v>
      </c>
    </row>
    <row r="180" spans="1:20">
      <c r="A180" s="197">
        <f t="shared" si="54"/>
        <v>170</v>
      </c>
      <c r="B180" s="198">
        <f>Data!B180</f>
        <v>29</v>
      </c>
      <c r="C180" s="78">
        <f t="shared" si="53"/>
        <v>10</v>
      </c>
      <c r="E180" s="86" t="str">
        <f t="shared" si="63"/>
        <v xml:space="preserve"> </v>
      </c>
      <c r="F180" s="64" t="str">
        <f t="shared" si="64"/>
        <v xml:space="preserve"> </v>
      </c>
      <c r="G180" s="64" t="str">
        <f t="shared" si="65"/>
        <v xml:space="preserve"> </v>
      </c>
      <c r="H180" s="64" t="str">
        <f t="shared" si="66"/>
        <v xml:space="preserve"> </v>
      </c>
      <c r="I180" s="64">
        <f t="shared" si="55"/>
        <v>1</v>
      </c>
      <c r="J180" s="18" t="str">
        <f t="shared" si="67"/>
        <v xml:space="preserve"> </v>
      </c>
      <c r="K180" s="18">
        <f t="shared" si="51"/>
        <v>0</v>
      </c>
      <c r="L180" s="18">
        <f t="shared" si="50"/>
        <v>42</v>
      </c>
      <c r="M180" s="86" t="str">
        <f t="shared" si="56"/>
        <v xml:space="preserve"> </v>
      </c>
      <c r="N180" s="64" t="str">
        <f t="shared" si="52"/>
        <v xml:space="preserve"> </v>
      </c>
      <c r="O180" s="64" t="str">
        <f t="shared" si="58"/>
        <v xml:space="preserve"> </v>
      </c>
      <c r="P180" s="64" t="str">
        <f t="shared" si="59"/>
        <v xml:space="preserve"> </v>
      </c>
      <c r="Q180" s="64">
        <f t="shared" si="60"/>
        <v>1</v>
      </c>
      <c r="R180" s="18" t="str">
        <f t="shared" si="57"/>
        <v xml:space="preserve"> </v>
      </c>
      <c r="S180" s="18">
        <f t="shared" si="61"/>
        <v>0</v>
      </c>
      <c r="T180" s="19">
        <f t="shared" si="62"/>
        <v>-186</v>
      </c>
    </row>
    <row r="181" spans="1:20">
      <c r="A181" s="197">
        <f t="shared" si="54"/>
        <v>171</v>
      </c>
      <c r="B181" s="198">
        <f>Data!B181</f>
        <v>28</v>
      </c>
      <c r="C181" s="78">
        <f t="shared" si="53"/>
        <v>10</v>
      </c>
      <c r="E181" s="86" t="str">
        <f t="shared" si="63"/>
        <v xml:space="preserve"> </v>
      </c>
      <c r="F181" s="64" t="str">
        <f t="shared" si="64"/>
        <v xml:space="preserve"> </v>
      </c>
      <c r="G181" s="64" t="str">
        <f t="shared" si="65"/>
        <v xml:space="preserve"> </v>
      </c>
      <c r="H181" s="64" t="str">
        <f t="shared" si="66"/>
        <v xml:space="preserve"> </v>
      </c>
      <c r="I181" s="64">
        <f t="shared" si="55"/>
        <v>1</v>
      </c>
      <c r="J181" s="18" t="str">
        <f t="shared" si="67"/>
        <v xml:space="preserve"> </v>
      </c>
      <c r="K181" s="18">
        <f t="shared" si="51"/>
        <v>0</v>
      </c>
      <c r="L181" s="18">
        <f t="shared" si="50"/>
        <v>42</v>
      </c>
      <c r="M181" s="86" t="str">
        <f t="shared" si="56"/>
        <v xml:space="preserve"> </v>
      </c>
      <c r="N181" s="64" t="str">
        <f t="shared" si="52"/>
        <v xml:space="preserve"> </v>
      </c>
      <c r="O181" s="64" t="str">
        <f t="shared" si="58"/>
        <v xml:space="preserve"> </v>
      </c>
      <c r="P181" s="64" t="str">
        <f t="shared" si="59"/>
        <v xml:space="preserve"> </v>
      </c>
      <c r="Q181" s="64">
        <f t="shared" si="60"/>
        <v>1</v>
      </c>
      <c r="R181" s="18" t="str">
        <f t="shared" si="57"/>
        <v xml:space="preserve"> </v>
      </c>
      <c r="S181" s="18">
        <f t="shared" si="61"/>
        <v>0</v>
      </c>
      <c r="T181" s="19">
        <f t="shared" si="62"/>
        <v>-186</v>
      </c>
    </row>
    <row r="182" spans="1:20">
      <c r="A182" s="197">
        <f t="shared" si="54"/>
        <v>172</v>
      </c>
      <c r="B182" s="198">
        <f>Data!B182</f>
        <v>10</v>
      </c>
      <c r="C182" s="78">
        <f t="shared" si="53"/>
        <v>4</v>
      </c>
      <c r="E182" s="86" t="str">
        <f t="shared" si="63"/>
        <v xml:space="preserve"> </v>
      </c>
      <c r="F182" s="64" t="str">
        <f t="shared" si="64"/>
        <v xml:space="preserve"> </v>
      </c>
      <c r="G182" s="64" t="str">
        <f t="shared" si="65"/>
        <v xml:space="preserve"> </v>
      </c>
      <c r="H182" s="64" t="str">
        <f t="shared" si="66"/>
        <v xml:space="preserve"> </v>
      </c>
      <c r="I182" s="64">
        <f t="shared" si="55"/>
        <v>1</v>
      </c>
      <c r="J182" s="18" t="str">
        <f t="shared" si="67"/>
        <v xml:space="preserve"> </v>
      </c>
      <c r="K182" s="18">
        <f t="shared" si="51"/>
        <v>0</v>
      </c>
      <c r="L182" s="18">
        <f t="shared" si="50"/>
        <v>42</v>
      </c>
      <c r="M182" s="86" t="str">
        <f t="shared" si="56"/>
        <v xml:space="preserve"> </v>
      </c>
      <c r="N182" s="64" t="str">
        <f t="shared" si="52"/>
        <v xml:space="preserve"> </v>
      </c>
      <c r="O182" s="64" t="str">
        <f t="shared" si="58"/>
        <v xml:space="preserve"> </v>
      </c>
      <c r="P182" s="64" t="str">
        <f t="shared" si="59"/>
        <v xml:space="preserve"> </v>
      </c>
      <c r="Q182" s="64">
        <f t="shared" si="60"/>
        <v>1</v>
      </c>
      <c r="R182" s="18" t="str">
        <f t="shared" si="57"/>
        <v xml:space="preserve"> </v>
      </c>
      <c r="S182" s="18">
        <f t="shared" si="61"/>
        <v>0</v>
      </c>
      <c r="T182" s="19">
        <f t="shared" si="62"/>
        <v>-186</v>
      </c>
    </row>
    <row r="183" spans="1:20">
      <c r="A183" s="197">
        <f t="shared" si="54"/>
        <v>173</v>
      </c>
      <c r="B183" s="198">
        <f>Data!B183</f>
        <v>32</v>
      </c>
      <c r="C183" s="78">
        <f t="shared" si="53"/>
        <v>11</v>
      </c>
      <c r="E183" s="86" t="str">
        <f t="shared" si="63"/>
        <v xml:space="preserve"> </v>
      </c>
      <c r="F183" s="64" t="str">
        <f t="shared" si="64"/>
        <v>T</v>
      </c>
      <c r="G183" s="64" t="str">
        <f t="shared" si="65"/>
        <v xml:space="preserve"> </v>
      </c>
      <c r="H183" s="64" t="str">
        <f t="shared" si="66"/>
        <v xml:space="preserve"> </v>
      </c>
      <c r="I183" s="64">
        <f t="shared" si="55"/>
        <v>1</v>
      </c>
      <c r="J183" s="18" t="str">
        <f t="shared" si="67"/>
        <v xml:space="preserve"> </v>
      </c>
      <c r="K183" s="18">
        <f t="shared" si="51"/>
        <v>0</v>
      </c>
      <c r="L183" s="18">
        <f t="shared" si="50"/>
        <v>42</v>
      </c>
      <c r="M183" s="86" t="str">
        <f t="shared" si="56"/>
        <v xml:space="preserve"> </v>
      </c>
      <c r="N183" s="64" t="str">
        <f t="shared" si="52"/>
        <v>T</v>
      </c>
      <c r="O183" s="64" t="str">
        <f t="shared" si="58"/>
        <v xml:space="preserve"> </v>
      </c>
      <c r="P183" s="64" t="str">
        <f t="shared" si="59"/>
        <v xml:space="preserve"> </v>
      </c>
      <c r="Q183" s="64">
        <f t="shared" si="60"/>
        <v>1</v>
      </c>
      <c r="R183" s="18" t="str">
        <f t="shared" si="57"/>
        <v xml:space="preserve"> </v>
      </c>
      <c r="S183" s="18">
        <f t="shared" si="61"/>
        <v>0</v>
      </c>
      <c r="T183" s="19">
        <f t="shared" si="62"/>
        <v>-186</v>
      </c>
    </row>
    <row r="184" spans="1:20">
      <c r="A184" s="197">
        <f t="shared" si="54"/>
        <v>174</v>
      </c>
      <c r="B184" s="198">
        <f>Data!B184</f>
        <v>14</v>
      </c>
      <c r="C184" s="78">
        <f t="shared" si="53"/>
        <v>5</v>
      </c>
      <c r="E184" s="86" t="str">
        <f t="shared" si="63"/>
        <v xml:space="preserve"> </v>
      </c>
      <c r="F184" s="64" t="str">
        <f t="shared" si="64"/>
        <v xml:space="preserve"> </v>
      </c>
      <c r="G184" s="64" t="str">
        <f t="shared" si="65"/>
        <v>B</v>
      </c>
      <c r="H184" s="64">
        <f t="shared" si="66"/>
        <v>1</v>
      </c>
      <c r="I184" s="64">
        <f t="shared" si="55"/>
        <v>1</v>
      </c>
      <c r="J184" s="18">
        <f t="shared" si="67"/>
        <v>6</v>
      </c>
      <c r="K184" s="18">
        <f t="shared" si="51"/>
        <v>0</v>
      </c>
      <c r="L184" s="18">
        <f t="shared" si="50"/>
        <v>36</v>
      </c>
      <c r="M184" s="86" t="str">
        <f t="shared" si="56"/>
        <v xml:space="preserve"> </v>
      </c>
      <c r="N184" s="64" t="str">
        <f t="shared" si="52"/>
        <v xml:space="preserve"> </v>
      </c>
      <c r="O184" s="64" t="str">
        <f t="shared" si="58"/>
        <v>B</v>
      </c>
      <c r="P184" s="64">
        <f t="shared" si="59"/>
        <v>1</v>
      </c>
      <c r="Q184" s="64">
        <f t="shared" si="60"/>
        <v>1</v>
      </c>
      <c r="R184" s="18">
        <f t="shared" si="57"/>
        <v>5</v>
      </c>
      <c r="S184" s="18">
        <f t="shared" si="61"/>
        <v>0</v>
      </c>
      <c r="T184" s="19">
        <f t="shared" si="62"/>
        <v>-191</v>
      </c>
    </row>
    <row r="185" spans="1:20">
      <c r="A185" s="197">
        <f t="shared" si="54"/>
        <v>175</v>
      </c>
      <c r="B185" s="198">
        <f>Data!B185</f>
        <v>11</v>
      </c>
      <c r="C185" s="78">
        <f t="shared" si="53"/>
        <v>4</v>
      </c>
      <c r="E185" s="86" t="str">
        <f t="shared" si="63"/>
        <v>L</v>
      </c>
      <c r="F185" s="64" t="str">
        <f t="shared" si="64"/>
        <v xml:space="preserve"> </v>
      </c>
      <c r="G185" s="64" t="str">
        <f t="shared" si="65"/>
        <v>B</v>
      </c>
      <c r="H185" s="64">
        <f t="shared" si="66"/>
        <v>2</v>
      </c>
      <c r="I185" s="64">
        <f t="shared" si="55"/>
        <v>1</v>
      </c>
      <c r="J185" s="18">
        <f t="shared" si="67"/>
        <v>6</v>
      </c>
      <c r="K185" s="18">
        <f t="shared" si="51"/>
        <v>0</v>
      </c>
      <c r="L185" s="18">
        <f t="shared" si="50"/>
        <v>30</v>
      </c>
      <c r="M185" s="86" t="str">
        <f t="shared" si="56"/>
        <v>W</v>
      </c>
      <c r="N185" s="64" t="str">
        <f t="shared" si="52"/>
        <v xml:space="preserve"> </v>
      </c>
      <c r="O185" s="64" t="str">
        <f t="shared" si="58"/>
        <v xml:space="preserve"> </v>
      </c>
      <c r="P185" s="64" t="str">
        <f t="shared" si="59"/>
        <v xml:space="preserve"> </v>
      </c>
      <c r="Q185" s="64">
        <f t="shared" si="60"/>
        <v>1</v>
      </c>
      <c r="R185" s="18" t="str">
        <f t="shared" si="57"/>
        <v xml:space="preserve"> </v>
      </c>
      <c r="S185" s="18">
        <f t="shared" si="61"/>
        <v>12</v>
      </c>
      <c r="T185" s="19">
        <f t="shared" si="62"/>
        <v>-179</v>
      </c>
    </row>
    <row r="186" spans="1:20">
      <c r="A186" s="197">
        <f t="shared" si="54"/>
        <v>176</v>
      </c>
      <c r="B186" s="198">
        <f>Data!B186</f>
        <v>13</v>
      </c>
      <c r="C186" s="78">
        <f t="shared" si="53"/>
        <v>5</v>
      </c>
      <c r="E186" s="86" t="str">
        <f t="shared" si="63"/>
        <v>L</v>
      </c>
      <c r="F186" s="64" t="str">
        <f t="shared" si="64"/>
        <v xml:space="preserve"> </v>
      </c>
      <c r="G186" s="64" t="str">
        <f t="shared" si="65"/>
        <v>B</v>
      </c>
      <c r="H186" s="64">
        <f t="shared" si="66"/>
        <v>3</v>
      </c>
      <c r="I186" s="64">
        <f t="shared" si="55"/>
        <v>1</v>
      </c>
      <c r="J186" s="18">
        <f t="shared" si="67"/>
        <v>6</v>
      </c>
      <c r="K186" s="18">
        <f t="shared" si="51"/>
        <v>0</v>
      </c>
      <c r="L186" s="18">
        <f t="shared" si="50"/>
        <v>24</v>
      </c>
      <c r="M186" s="86" t="str">
        <f t="shared" si="56"/>
        <v xml:space="preserve"> </v>
      </c>
      <c r="N186" s="64" t="str">
        <f t="shared" si="52"/>
        <v>T</v>
      </c>
      <c r="O186" s="64" t="str">
        <f t="shared" si="58"/>
        <v xml:space="preserve"> </v>
      </c>
      <c r="P186" s="64" t="str">
        <f t="shared" si="59"/>
        <v xml:space="preserve"> </v>
      </c>
      <c r="Q186" s="64">
        <f t="shared" si="60"/>
        <v>1</v>
      </c>
      <c r="R186" s="18" t="str">
        <f t="shared" si="57"/>
        <v xml:space="preserve"> </v>
      </c>
      <c r="S186" s="18">
        <f t="shared" si="61"/>
        <v>0</v>
      </c>
      <c r="T186" s="19">
        <f t="shared" si="62"/>
        <v>-179</v>
      </c>
    </row>
    <row r="187" spans="1:20">
      <c r="A187" s="197">
        <f t="shared" si="54"/>
        <v>177</v>
      </c>
      <c r="B187" s="198">
        <f>Data!B187</f>
        <v>35</v>
      </c>
      <c r="C187" s="78">
        <f t="shared" si="53"/>
        <v>12</v>
      </c>
      <c r="E187" s="86" t="str">
        <f t="shared" si="63"/>
        <v>W</v>
      </c>
      <c r="F187" s="64" t="str">
        <f t="shared" si="64"/>
        <v xml:space="preserve"> </v>
      </c>
      <c r="G187" s="64" t="str">
        <f t="shared" si="65"/>
        <v xml:space="preserve"> </v>
      </c>
      <c r="H187" s="64" t="str">
        <f t="shared" si="66"/>
        <v xml:space="preserve"> </v>
      </c>
      <c r="I187" s="64">
        <f t="shared" si="55"/>
        <v>1</v>
      </c>
      <c r="J187" s="18" t="str">
        <f t="shared" si="67"/>
        <v xml:space="preserve"> </v>
      </c>
      <c r="K187" s="18">
        <f t="shared" si="51"/>
        <v>36</v>
      </c>
      <c r="L187" s="18">
        <f t="shared" si="50"/>
        <v>60</v>
      </c>
      <c r="M187" s="86" t="str">
        <f t="shared" si="56"/>
        <v xml:space="preserve"> </v>
      </c>
      <c r="N187" s="64" t="str">
        <f t="shared" si="52"/>
        <v xml:space="preserve"> </v>
      </c>
      <c r="O187" s="64" t="str">
        <f t="shared" si="58"/>
        <v>B</v>
      </c>
      <c r="P187" s="64">
        <f t="shared" si="59"/>
        <v>1</v>
      </c>
      <c r="Q187" s="64">
        <f t="shared" si="60"/>
        <v>1</v>
      </c>
      <c r="R187" s="18">
        <f t="shared" si="57"/>
        <v>5</v>
      </c>
      <c r="S187" s="18">
        <f t="shared" si="61"/>
        <v>0</v>
      </c>
      <c r="T187" s="19">
        <f t="shared" si="62"/>
        <v>-184</v>
      </c>
    </row>
    <row r="188" spans="1:20">
      <c r="A188" s="197">
        <f t="shared" si="54"/>
        <v>178</v>
      </c>
      <c r="B188" s="198">
        <f>Data!B188</f>
        <v>13</v>
      </c>
      <c r="C188" s="78">
        <f t="shared" si="53"/>
        <v>5</v>
      </c>
      <c r="E188" s="86" t="str">
        <f t="shared" si="63"/>
        <v xml:space="preserve"> </v>
      </c>
      <c r="F188" s="64" t="str">
        <f t="shared" si="64"/>
        <v>T</v>
      </c>
      <c r="G188" s="64" t="str">
        <f t="shared" si="65"/>
        <v xml:space="preserve"> </v>
      </c>
      <c r="H188" s="64" t="str">
        <f t="shared" si="66"/>
        <v xml:space="preserve"> </v>
      </c>
      <c r="I188" s="64">
        <f t="shared" si="55"/>
        <v>1</v>
      </c>
      <c r="J188" s="18" t="str">
        <f t="shared" si="67"/>
        <v xml:space="preserve"> </v>
      </c>
      <c r="K188" s="18">
        <f t="shared" si="51"/>
        <v>0</v>
      </c>
      <c r="L188" s="18">
        <f t="shared" si="50"/>
        <v>60</v>
      </c>
      <c r="M188" s="86" t="str">
        <f t="shared" si="56"/>
        <v>L</v>
      </c>
      <c r="N188" s="64" t="str">
        <f t="shared" si="52"/>
        <v xml:space="preserve"> </v>
      </c>
      <c r="O188" s="64" t="str">
        <f t="shared" si="58"/>
        <v>B</v>
      </c>
      <c r="P188" s="64">
        <f t="shared" si="59"/>
        <v>2</v>
      </c>
      <c r="Q188" s="64">
        <f t="shared" si="60"/>
        <v>1</v>
      </c>
      <c r="R188" s="18">
        <f t="shared" si="57"/>
        <v>5</v>
      </c>
      <c r="S188" s="18">
        <f t="shared" si="61"/>
        <v>0</v>
      </c>
      <c r="T188" s="19">
        <f t="shared" si="62"/>
        <v>-189</v>
      </c>
    </row>
    <row r="189" spans="1:20">
      <c r="A189" s="197">
        <f t="shared" si="54"/>
        <v>179</v>
      </c>
      <c r="B189" s="198">
        <f>Data!B189</f>
        <v>14</v>
      </c>
      <c r="C189" s="78">
        <f t="shared" si="53"/>
        <v>5</v>
      </c>
      <c r="E189" s="86" t="str">
        <f t="shared" si="63"/>
        <v xml:space="preserve"> </v>
      </c>
      <c r="F189" s="64" t="str">
        <f t="shared" si="64"/>
        <v xml:space="preserve"> </v>
      </c>
      <c r="G189" s="64" t="str">
        <f t="shared" si="65"/>
        <v>B</v>
      </c>
      <c r="H189" s="64">
        <f t="shared" si="66"/>
        <v>1</v>
      </c>
      <c r="I189" s="64">
        <f t="shared" si="55"/>
        <v>1</v>
      </c>
      <c r="J189" s="18">
        <f t="shared" si="67"/>
        <v>6</v>
      </c>
      <c r="K189" s="18">
        <f t="shared" si="51"/>
        <v>0</v>
      </c>
      <c r="L189" s="18">
        <f t="shared" si="50"/>
        <v>54</v>
      </c>
      <c r="M189" s="86" t="str">
        <f t="shared" si="56"/>
        <v>W</v>
      </c>
      <c r="N189" s="64" t="str">
        <f t="shared" si="52"/>
        <v xml:space="preserve"> </v>
      </c>
      <c r="O189" s="64" t="str">
        <f t="shared" si="58"/>
        <v xml:space="preserve"> </v>
      </c>
      <c r="P189" s="64" t="str">
        <f t="shared" si="59"/>
        <v xml:space="preserve"> </v>
      </c>
      <c r="Q189" s="64">
        <f t="shared" si="60"/>
        <v>1</v>
      </c>
      <c r="R189" s="18" t="str">
        <f t="shared" si="57"/>
        <v xml:space="preserve"> </v>
      </c>
      <c r="S189" s="18">
        <f t="shared" si="61"/>
        <v>12</v>
      </c>
      <c r="T189" s="19">
        <f t="shared" si="62"/>
        <v>-177</v>
      </c>
    </row>
    <row r="190" spans="1:20">
      <c r="A190" s="197">
        <f t="shared" si="54"/>
        <v>180</v>
      </c>
      <c r="B190" s="198">
        <f>Data!B190</f>
        <v>6</v>
      </c>
      <c r="C190" s="78">
        <f t="shared" si="53"/>
        <v>2</v>
      </c>
      <c r="E190" s="86" t="str">
        <f t="shared" si="63"/>
        <v>L</v>
      </c>
      <c r="F190" s="64" t="str">
        <f t="shared" si="64"/>
        <v xml:space="preserve"> </v>
      </c>
      <c r="G190" s="64" t="str">
        <f t="shared" si="65"/>
        <v>B</v>
      </c>
      <c r="H190" s="64">
        <f t="shared" si="66"/>
        <v>2</v>
      </c>
      <c r="I190" s="64">
        <f t="shared" si="55"/>
        <v>1</v>
      </c>
      <c r="J190" s="18">
        <f t="shared" si="67"/>
        <v>6</v>
      </c>
      <c r="K190" s="18">
        <f t="shared" si="51"/>
        <v>0</v>
      </c>
      <c r="L190" s="18">
        <f t="shared" ref="L190:L253" si="68">IF(AND(J190=" ",K190=0),L189,IF(K190&lt;&gt;0, L189+K190,VALUE(L189)-VALUE(J190)+VALUE(K190)))</f>
        <v>48</v>
      </c>
      <c r="M190" s="86" t="str">
        <f t="shared" si="56"/>
        <v xml:space="preserve"> </v>
      </c>
      <c r="N190" s="64" t="str">
        <f t="shared" si="52"/>
        <v xml:space="preserve"> </v>
      </c>
      <c r="O190" s="64" t="str">
        <f t="shared" si="58"/>
        <v xml:space="preserve"> </v>
      </c>
      <c r="P190" s="64" t="str">
        <f t="shared" si="59"/>
        <v xml:space="preserve"> </v>
      </c>
      <c r="Q190" s="64">
        <f t="shared" si="60"/>
        <v>1</v>
      </c>
      <c r="R190" s="18" t="str">
        <f t="shared" si="57"/>
        <v xml:space="preserve"> </v>
      </c>
      <c r="S190" s="18">
        <f t="shared" si="61"/>
        <v>0</v>
      </c>
      <c r="T190" s="19">
        <f t="shared" si="62"/>
        <v>-177</v>
      </c>
    </row>
    <row r="191" spans="1:20">
      <c r="A191" s="197">
        <f t="shared" si="54"/>
        <v>181</v>
      </c>
      <c r="B191" s="198">
        <f>Data!B191</f>
        <v>16</v>
      </c>
      <c r="C191" s="78">
        <f t="shared" si="53"/>
        <v>6</v>
      </c>
      <c r="E191" s="86" t="str">
        <f t="shared" si="63"/>
        <v>L</v>
      </c>
      <c r="F191" s="64" t="str">
        <f t="shared" si="64"/>
        <v xml:space="preserve"> </v>
      </c>
      <c r="G191" s="64" t="str">
        <f t="shared" si="65"/>
        <v>B</v>
      </c>
      <c r="H191" s="64">
        <f t="shared" si="66"/>
        <v>3</v>
      </c>
      <c r="I191" s="64">
        <f t="shared" si="55"/>
        <v>1</v>
      </c>
      <c r="J191" s="18">
        <f t="shared" si="67"/>
        <v>6</v>
      </c>
      <c r="K191" s="18">
        <f t="shared" ref="K191:K254" si="69">IF(E191="W",J190*6,0)</f>
        <v>0</v>
      </c>
      <c r="L191" s="18">
        <f t="shared" si="68"/>
        <v>42</v>
      </c>
      <c r="M191" s="86" t="str">
        <f t="shared" si="56"/>
        <v xml:space="preserve"> </v>
      </c>
      <c r="N191" s="64" t="str">
        <f t="shared" si="52"/>
        <v xml:space="preserve"> </v>
      </c>
      <c r="O191" s="64" t="str">
        <f t="shared" si="58"/>
        <v xml:space="preserve"> </v>
      </c>
      <c r="P191" s="64" t="str">
        <f t="shared" si="59"/>
        <v xml:space="preserve"> </v>
      </c>
      <c r="Q191" s="64">
        <f t="shared" si="60"/>
        <v>1</v>
      </c>
      <c r="R191" s="18" t="str">
        <f t="shared" si="57"/>
        <v xml:space="preserve"> </v>
      </c>
      <c r="S191" s="18">
        <f t="shared" si="61"/>
        <v>0</v>
      </c>
      <c r="T191" s="19">
        <f t="shared" si="62"/>
        <v>-177</v>
      </c>
    </row>
    <row r="192" spans="1:20">
      <c r="A192" s="197">
        <f t="shared" si="54"/>
        <v>182</v>
      </c>
      <c r="B192" s="198">
        <f>Data!B192</f>
        <v>8</v>
      </c>
      <c r="C192" s="78">
        <f t="shared" si="53"/>
        <v>3</v>
      </c>
      <c r="E192" s="86" t="str">
        <f t="shared" si="63"/>
        <v>L</v>
      </c>
      <c r="F192" s="64" t="str">
        <f t="shared" si="64"/>
        <v xml:space="preserve"> </v>
      </c>
      <c r="G192" s="64" t="str">
        <f t="shared" si="65"/>
        <v>B</v>
      </c>
      <c r="H192" s="64">
        <f t="shared" si="66"/>
        <v>4</v>
      </c>
      <c r="I192" s="64">
        <f t="shared" si="55"/>
        <v>1</v>
      </c>
      <c r="J192" s="18">
        <f t="shared" si="67"/>
        <v>6</v>
      </c>
      <c r="K192" s="18">
        <f t="shared" si="69"/>
        <v>0</v>
      </c>
      <c r="L192" s="18">
        <f t="shared" si="68"/>
        <v>36</v>
      </c>
      <c r="M192" s="86" t="str">
        <f t="shared" si="56"/>
        <v xml:space="preserve"> </v>
      </c>
      <c r="N192" s="64" t="str">
        <f t="shared" si="52"/>
        <v xml:space="preserve"> </v>
      </c>
      <c r="O192" s="64" t="str">
        <f t="shared" si="58"/>
        <v xml:space="preserve"> </v>
      </c>
      <c r="P192" s="64" t="str">
        <f t="shared" si="59"/>
        <v xml:space="preserve"> </v>
      </c>
      <c r="Q192" s="64">
        <f t="shared" si="60"/>
        <v>1</v>
      </c>
      <c r="R192" s="18" t="str">
        <f t="shared" si="57"/>
        <v xml:space="preserve"> </v>
      </c>
      <c r="S192" s="18">
        <f t="shared" si="61"/>
        <v>0</v>
      </c>
      <c r="T192" s="19">
        <f t="shared" si="62"/>
        <v>-177</v>
      </c>
    </row>
    <row r="193" spans="1:20">
      <c r="A193" s="197">
        <f t="shared" si="54"/>
        <v>183</v>
      </c>
      <c r="B193" s="198">
        <f>Data!B193</f>
        <v>5</v>
      </c>
      <c r="C193" s="78">
        <f t="shared" si="53"/>
        <v>2</v>
      </c>
      <c r="E193" s="86" t="str">
        <f t="shared" si="63"/>
        <v>L</v>
      </c>
      <c r="F193" s="64" t="str">
        <f t="shared" si="64"/>
        <v xml:space="preserve"> </v>
      </c>
      <c r="G193" s="64" t="str">
        <f t="shared" si="65"/>
        <v>B</v>
      </c>
      <c r="H193" s="64">
        <f t="shared" si="66"/>
        <v>5</v>
      </c>
      <c r="I193" s="64">
        <f t="shared" si="55"/>
        <v>1</v>
      </c>
      <c r="J193" s="18">
        <f t="shared" si="67"/>
        <v>6</v>
      </c>
      <c r="K193" s="18">
        <f t="shared" si="69"/>
        <v>0</v>
      </c>
      <c r="L193" s="18">
        <f t="shared" si="68"/>
        <v>30</v>
      </c>
      <c r="M193" s="86" t="str">
        <f t="shared" si="56"/>
        <v xml:space="preserve"> </v>
      </c>
      <c r="N193" s="64" t="str">
        <f t="shared" si="52"/>
        <v xml:space="preserve"> </v>
      </c>
      <c r="O193" s="64" t="str">
        <f t="shared" si="58"/>
        <v xml:space="preserve"> </v>
      </c>
      <c r="P193" s="64" t="str">
        <f t="shared" si="59"/>
        <v xml:space="preserve"> </v>
      </c>
      <c r="Q193" s="64">
        <f t="shared" si="60"/>
        <v>1</v>
      </c>
      <c r="R193" s="18" t="str">
        <f t="shared" si="57"/>
        <v xml:space="preserve"> </v>
      </c>
      <c r="S193" s="18">
        <f t="shared" si="61"/>
        <v>0</v>
      </c>
      <c r="T193" s="19">
        <f t="shared" si="62"/>
        <v>-177</v>
      </c>
    </row>
    <row r="194" spans="1:20">
      <c r="A194" s="197">
        <f t="shared" si="54"/>
        <v>184</v>
      </c>
      <c r="B194" s="198">
        <f>Data!B194</f>
        <v>14</v>
      </c>
      <c r="C194" s="78">
        <f t="shared" si="53"/>
        <v>5</v>
      </c>
      <c r="E194" s="86" t="str">
        <f t="shared" si="63"/>
        <v>L</v>
      </c>
      <c r="F194" s="64" t="str">
        <f t="shared" si="64"/>
        <v xml:space="preserve"> </v>
      </c>
      <c r="G194" s="64" t="str">
        <f t="shared" si="65"/>
        <v>B</v>
      </c>
      <c r="H194" s="64">
        <f t="shared" si="66"/>
        <v>6</v>
      </c>
      <c r="I194" s="64">
        <f t="shared" si="55"/>
        <v>1</v>
      </c>
      <c r="J194" s="18">
        <f t="shared" si="67"/>
        <v>6</v>
      </c>
      <c r="K194" s="18">
        <f t="shared" si="69"/>
        <v>0</v>
      </c>
      <c r="L194" s="18">
        <f t="shared" si="68"/>
        <v>24</v>
      </c>
      <c r="M194" s="86" t="str">
        <f t="shared" si="56"/>
        <v xml:space="preserve"> </v>
      </c>
      <c r="N194" s="64" t="str">
        <f t="shared" si="52"/>
        <v xml:space="preserve"> </v>
      </c>
      <c r="O194" s="64" t="str">
        <f t="shared" si="58"/>
        <v xml:space="preserve"> </v>
      </c>
      <c r="P194" s="64" t="str">
        <f t="shared" si="59"/>
        <v xml:space="preserve"> </v>
      </c>
      <c r="Q194" s="64">
        <f t="shared" si="60"/>
        <v>1</v>
      </c>
      <c r="R194" s="18" t="str">
        <f t="shared" si="57"/>
        <v xml:space="preserve"> </v>
      </c>
      <c r="S194" s="18">
        <f t="shared" si="61"/>
        <v>0</v>
      </c>
      <c r="T194" s="19">
        <f t="shared" si="62"/>
        <v>-177</v>
      </c>
    </row>
    <row r="195" spans="1:20">
      <c r="A195" s="197">
        <f t="shared" si="54"/>
        <v>185</v>
      </c>
      <c r="B195" s="198">
        <f>Data!B195</f>
        <v>17</v>
      </c>
      <c r="C195" s="78">
        <f t="shared" si="53"/>
        <v>6</v>
      </c>
      <c r="E195" s="86" t="str">
        <f t="shared" si="63"/>
        <v>L</v>
      </c>
      <c r="F195" s="64" t="str">
        <f t="shared" si="64"/>
        <v xml:space="preserve"> </v>
      </c>
      <c r="G195" s="64" t="str">
        <f t="shared" si="65"/>
        <v xml:space="preserve"> </v>
      </c>
      <c r="H195" s="64" t="str">
        <f t="shared" si="66"/>
        <v xml:space="preserve"> </v>
      </c>
      <c r="I195" s="64">
        <f t="shared" si="55"/>
        <v>2</v>
      </c>
      <c r="J195" s="18" t="str">
        <f t="shared" si="67"/>
        <v xml:space="preserve"> </v>
      </c>
      <c r="K195" s="18">
        <f t="shared" si="69"/>
        <v>0</v>
      </c>
      <c r="L195" s="18">
        <f t="shared" si="68"/>
        <v>24</v>
      </c>
      <c r="M195" s="86" t="str">
        <f t="shared" si="56"/>
        <v xml:space="preserve"> </v>
      </c>
      <c r="N195" s="64" t="str">
        <f t="shared" si="52"/>
        <v xml:space="preserve"> </v>
      </c>
      <c r="O195" s="64" t="str">
        <f t="shared" si="58"/>
        <v xml:space="preserve"> </v>
      </c>
      <c r="P195" s="64" t="str">
        <f t="shared" si="59"/>
        <v xml:space="preserve"> </v>
      </c>
      <c r="Q195" s="64">
        <f t="shared" si="60"/>
        <v>1</v>
      </c>
      <c r="R195" s="18" t="str">
        <f t="shared" si="57"/>
        <v xml:space="preserve"> </v>
      </c>
      <c r="S195" s="18">
        <f t="shared" si="61"/>
        <v>0</v>
      </c>
      <c r="T195" s="19">
        <f t="shared" si="62"/>
        <v>-177</v>
      </c>
    </row>
    <row r="196" spans="1:20">
      <c r="A196" s="197">
        <f t="shared" si="54"/>
        <v>186</v>
      </c>
      <c r="B196" s="198">
        <f>Data!B196</f>
        <v>17</v>
      </c>
      <c r="C196" s="78">
        <f t="shared" si="53"/>
        <v>6</v>
      </c>
      <c r="E196" s="86" t="str">
        <f t="shared" si="63"/>
        <v xml:space="preserve"> </v>
      </c>
      <c r="F196" s="64" t="str">
        <f t="shared" si="64"/>
        <v xml:space="preserve"> </v>
      </c>
      <c r="G196" s="64" t="str">
        <f t="shared" si="65"/>
        <v xml:space="preserve"> </v>
      </c>
      <c r="H196" s="64" t="str">
        <f t="shared" si="66"/>
        <v xml:space="preserve"> </v>
      </c>
      <c r="I196" s="64">
        <f t="shared" si="55"/>
        <v>2</v>
      </c>
      <c r="J196" s="18" t="str">
        <f t="shared" si="67"/>
        <v xml:space="preserve"> </v>
      </c>
      <c r="K196" s="18">
        <f t="shared" si="69"/>
        <v>0</v>
      </c>
      <c r="L196" s="18">
        <f t="shared" si="68"/>
        <v>24</v>
      </c>
      <c r="M196" s="86" t="str">
        <f t="shared" si="56"/>
        <v xml:space="preserve"> </v>
      </c>
      <c r="N196" s="64" t="str">
        <f t="shared" si="52"/>
        <v xml:space="preserve"> </v>
      </c>
      <c r="O196" s="64" t="str">
        <f t="shared" si="58"/>
        <v xml:space="preserve"> </v>
      </c>
      <c r="P196" s="64" t="str">
        <f t="shared" si="59"/>
        <v xml:space="preserve"> </v>
      </c>
      <c r="Q196" s="64">
        <f t="shared" si="60"/>
        <v>1</v>
      </c>
      <c r="R196" s="18" t="str">
        <f t="shared" si="57"/>
        <v xml:space="preserve"> </v>
      </c>
      <c r="S196" s="18">
        <f t="shared" si="61"/>
        <v>0</v>
      </c>
      <c r="T196" s="19">
        <f t="shared" si="62"/>
        <v>-177</v>
      </c>
    </row>
    <row r="197" spans="1:20">
      <c r="A197" s="197">
        <f t="shared" si="54"/>
        <v>187</v>
      </c>
      <c r="B197" s="198">
        <f>Data!B197</f>
        <v>27</v>
      </c>
      <c r="C197" s="78">
        <f t="shared" si="53"/>
        <v>9</v>
      </c>
      <c r="E197" s="86" t="str">
        <f t="shared" si="63"/>
        <v xml:space="preserve"> </v>
      </c>
      <c r="F197" s="64" t="str">
        <f t="shared" si="64"/>
        <v xml:space="preserve"> </v>
      </c>
      <c r="G197" s="64" t="str">
        <f t="shared" si="65"/>
        <v xml:space="preserve"> </v>
      </c>
      <c r="H197" s="64" t="str">
        <f t="shared" si="66"/>
        <v xml:space="preserve"> </v>
      </c>
      <c r="I197" s="64">
        <f t="shared" si="55"/>
        <v>2</v>
      </c>
      <c r="J197" s="18" t="str">
        <f t="shared" si="67"/>
        <v xml:space="preserve"> </v>
      </c>
      <c r="K197" s="18">
        <f t="shared" si="69"/>
        <v>0</v>
      </c>
      <c r="L197" s="18">
        <f t="shared" si="68"/>
        <v>24</v>
      </c>
      <c r="M197" s="86" t="str">
        <f t="shared" si="56"/>
        <v xml:space="preserve"> </v>
      </c>
      <c r="N197" s="64" t="str">
        <f t="shared" si="52"/>
        <v xml:space="preserve"> </v>
      </c>
      <c r="O197" s="64" t="str">
        <f t="shared" si="58"/>
        <v xml:space="preserve"> </v>
      </c>
      <c r="P197" s="64" t="str">
        <f t="shared" si="59"/>
        <v xml:space="preserve"> </v>
      </c>
      <c r="Q197" s="64">
        <f t="shared" si="60"/>
        <v>1</v>
      </c>
      <c r="R197" s="18" t="str">
        <f t="shared" si="57"/>
        <v xml:space="preserve"> </v>
      </c>
      <c r="S197" s="18">
        <f t="shared" si="61"/>
        <v>0</v>
      </c>
      <c r="T197" s="19">
        <f t="shared" si="62"/>
        <v>-177</v>
      </c>
    </row>
    <row r="198" spans="1:20">
      <c r="A198" s="197">
        <f t="shared" si="54"/>
        <v>188</v>
      </c>
      <c r="B198" s="198">
        <f>Data!B198</f>
        <v>2</v>
      </c>
      <c r="C198" s="78">
        <f t="shared" si="53"/>
        <v>1</v>
      </c>
      <c r="E198" s="86" t="str">
        <f t="shared" si="63"/>
        <v xml:space="preserve"> </v>
      </c>
      <c r="F198" s="64" t="str">
        <f t="shared" si="64"/>
        <v xml:space="preserve"> </v>
      </c>
      <c r="G198" s="64" t="str">
        <f t="shared" si="65"/>
        <v xml:space="preserve"> </v>
      </c>
      <c r="H198" s="64" t="str">
        <f t="shared" si="66"/>
        <v xml:space="preserve"> </v>
      </c>
      <c r="I198" s="64">
        <f t="shared" si="55"/>
        <v>2</v>
      </c>
      <c r="J198" s="18" t="str">
        <f t="shared" si="67"/>
        <v xml:space="preserve"> </v>
      </c>
      <c r="K198" s="18">
        <f t="shared" si="69"/>
        <v>0</v>
      </c>
      <c r="L198" s="18">
        <f t="shared" si="68"/>
        <v>24</v>
      </c>
      <c r="M198" s="86" t="str">
        <f t="shared" si="56"/>
        <v xml:space="preserve"> </v>
      </c>
      <c r="N198" s="64" t="str">
        <f t="shared" si="52"/>
        <v xml:space="preserve"> </v>
      </c>
      <c r="O198" s="64" t="str">
        <f t="shared" si="58"/>
        <v xml:space="preserve"> </v>
      </c>
      <c r="P198" s="64" t="str">
        <f t="shared" si="59"/>
        <v xml:space="preserve"> </v>
      </c>
      <c r="Q198" s="64">
        <f t="shared" si="60"/>
        <v>1</v>
      </c>
      <c r="R198" s="18" t="str">
        <f t="shared" si="57"/>
        <v xml:space="preserve"> </v>
      </c>
      <c r="S198" s="18">
        <f t="shared" si="61"/>
        <v>0</v>
      </c>
      <c r="T198" s="19">
        <f t="shared" si="62"/>
        <v>-177</v>
      </c>
    </row>
    <row r="199" spans="1:20">
      <c r="A199" s="197">
        <f t="shared" si="54"/>
        <v>189</v>
      </c>
      <c r="B199" s="198">
        <f>Data!B199</f>
        <v>12</v>
      </c>
      <c r="C199" s="78">
        <f t="shared" si="53"/>
        <v>4</v>
      </c>
      <c r="E199" s="86" t="str">
        <f t="shared" si="63"/>
        <v xml:space="preserve"> </v>
      </c>
      <c r="F199" s="64" t="str">
        <f t="shared" si="64"/>
        <v>T</v>
      </c>
      <c r="G199" s="64" t="str">
        <f t="shared" si="65"/>
        <v xml:space="preserve"> </v>
      </c>
      <c r="H199" s="64" t="str">
        <f t="shared" si="66"/>
        <v xml:space="preserve"> </v>
      </c>
      <c r="I199" s="64">
        <f t="shared" si="55"/>
        <v>2</v>
      </c>
      <c r="J199" s="18" t="str">
        <f t="shared" si="67"/>
        <v xml:space="preserve"> </v>
      </c>
      <c r="K199" s="18">
        <f t="shared" si="69"/>
        <v>0</v>
      </c>
      <c r="L199" s="18">
        <f t="shared" si="68"/>
        <v>24</v>
      </c>
      <c r="M199" s="86" t="str">
        <f t="shared" si="56"/>
        <v xml:space="preserve"> </v>
      </c>
      <c r="N199" s="64" t="str">
        <f t="shared" si="52"/>
        <v>T</v>
      </c>
      <c r="O199" s="64" t="str">
        <f t="shared" si="58"/>
        <v xml:space="preserve"> </v>
      </c>
      <c r="P199" s="64" t="str">
        <f t="shared" si="59"/>
        <v xml:space="preserve"> </v>
      </c>
      <c r="Q199" s="64">
        <f t="shared" si="60"/>
        <v>1</v>
      </c>
      <c r="R199" s="18" t="str">
        <f t="shared" si="57"/>
        <v xml:space="preserve"> </v>
      </c>
      <c r="S199" s="18">
        <f t="shared" si="61"/>
        <v>0</v>
      </c>
      <c r="T199" s="19">
        <f t="shared" si="62"/>
        <v>-177</v>
      </c>
    </row>
    <row r="200" spans="1:20">
      <c r="A200" s="197">
        <f t="shared" si="54"/>
        <v>190</v>
      </c>
      <c r="B200" s="198">
        <f>Data!B200</f>
        <v>22</v>
      </c>
      <c r="C200" s="78">
        <f t="shared" si="53"/>
        <v>8</v>
      </c>
      <c r="E200" s="86" t="str">
        <f t="shared" si="63"/>
        <v xml:space="preserve"> </v>
      </c>
      <c r="F200" s="64" t="str">
        <f t="shared" si="64"/>
        <v xml:space="preserve"> </v>
      </c>
      <c r="G200" s="64" t="str">
        <f t="shared" si="65"/>
        <v>B</v>
      </c>
      <c r="H200" s="64">
        <f t="shared" si="66"/>
        <v>1</v>
      </c>
      <c r="I200" s="64">
        <f t="shared" si="55"/>
        <v>2</v>
      </c>
      <c r="J200" s="18">
        <f t="shared" si="67"/>
        <v>12</v>
      </c>
      <c r="K200" s="18">
        <f t="shared" si="69"/>
        <v>0</v>
      </c>
      <c r="L200" s="18">
        <f t="shared" si="68"/>
        <v>12</v>
      </c>
      <c r="M200" s="86" t="str">
        <f t="shared" si="56"/>
        <v xml:space="preserve"> </v>
      </c>
      <c r="N200" s="64" t="str">
        <f t="shared" si="52"/>
        <v xml:space="preserve"> </v>
      </c>
      <c r="O200" s="64" t="str">
        <f t="shared" si="58"/>
        <v>B</v>
      </c>
      <c r="P200" s="64">
        <f t="shared" si="59"/>
        <v>1</v>
      </c>
      <c r="Q200" s="64">
        <f t="shared" si="60"/>
        <v>1</v>
      </c>
      <c r="R200" s="18">
        <f t="shared" si="57"/>
        <v>5</v>
      </c>
      <c r="S200" s="18">
        <f t="shared" si="61"/>
        <v>0</v>
      </c>
      <c r="T200" s="19">
        <f t="shared" si="62"/>
        <v>-182</v>
      </c>
    </row>
    <row r="201" spans="1:20">
      <c r="A201" s="197">
        <f t="shared" si="54"/>
        <v>191</v>
      </c>
      <c r="B201" s="198">
        <f>Data!B201</f>
        <v>6</v>
      </c>
      <c r="C201" s="78">
        <f t="shared" si="53"/>
        <v>2</v>
      </c>
      <c r="E201" s="86" t="str">
        <f t="shared" si="63"/>
        <v>L</v>
      </c>
      <c r="F201" s="64" t="str">
        <f t="shared" si="64"/>
        <v xml:space="preserve"> </v>
      </c>
      <c r="G201" s="64" t="str">
        <f t="shared" si="65"/>
        <v>B</v>
      </c>
      <c r="H201" s="64">
        <f t="shared" si="66"/>
        <v>2</v>
      </c>
      <c r="I201" s="64">
        <f t="shared" si="55"/>
        <v>2</v>
      </c>
      <c r="J201" s="18">
        <f t="shared" si="67"/>
        <v>12</v>
      </c>
      <c r="K201" s="18">
        <f t="shared" si="69"/>
        <v>0</v>
      </c>
      <c r="L201" s="18">
        <f t="shared" si="68"/>
        <v>0</v>
      </c>
      <c r="M201" s="86" t="str">
        <f t="shared" si="56"/>
        <v>W</v>
      </c>
      <c r="N201" s="64" t="str">
        <f t="shared" si="52"/>
        <v xml:space="preserve"> </v>
      </c>
      <c r="O201" s="64" t="str">
        <f t="shared" si="58"/>
        <v xml:space="preserve"> </v>
      </c>
      <c r="P201" s="64" t="str">
        <f t="shared" si="59"/>
        <v xml:space="preserve"> </v>
      </c>
      <c r="Q201" s="64">
        <f t="shared" si="60"/>
        <v>1</v>
      </c>
      <c r="R201" s="18" t="str">
        <f t="shared" si="57"/>
        <v xml:space="preserve"> </v>
      </c>
      <c r="S201" s="18">
        <f t="shared" si="61"/>
        <v>12</v>
      </c>
      <c r="T201" s="19">
        <f t="shared" si="62"/>
        <v>-170</v>
      </c>
    </row>
    <row r="202" spans="1:20">
      <c r="A202" s="197">
        <f t="shared" si="54"/>
        <v>192</v>
      </c>
      <c r="B202" s="198">
        <f>Data!B202</f>
        <v>23</v>
      </c>
      <c r="C202" s="78">
        <f t="shared" si="53"/>
        <v>8</v>
      </c>
      <c r="E202" s="86" t="str">
        <f t="shared" si="63"/>
        <v>L</v>
      </c>
      <c r="F202" s="64" t="str">
        <f t="shared" si="64"/>
        <v xml:space="preserve"> </v>
      </c>
      <c r="G202" s="64" t="str">
        <f t="shared" si="65"/>
        <v>B</v>
      </c>
      <c r="H202" s="64">
        <f t="shared" si="66"/>
        <v>3</v>
      </c>
      <c r="I202" s="64">
        <f t="shared" si="55"/>
        <v>2</v>
      </c>
      <c r="J202" s="18">
        <f t="shared" si="67"/>
        <v>12</v>
      </c>
      <c r="K202" s="18">
        <f t="shared" si="69"/>
        <v>0</v>
      </c>
      <c r="L202" s="18">
        <f t="shared" si="68"/>
        <v>-12</v>
      </c>
      <c r="M202" s="86" t="str">
        <f t="shared" si="56"/>
        <v xml:space="preserve"> </v>
      </c>
      <c r="N202" s="64" t="str">
        <f t="shared" si="52"/>
        <v>T</v>
      </c>
      <c r="O202" s="64" t="str">
        <f t="shared" si="58"/>
        <v xml:space="preserve"> </v>
      </c>
      <c r="P202" s="64" t="str">
        <f t="shared" si="59"/>
        <v xml:space="preserve"> </v>
      </c>
      <c r="Q202" s="64">
        <f t="shared" si="60"/>
        <v>1</v>
      </c>
      <c r="R202" s="18" t="str">
        <f t="shared" si="57"/>
        <v xml:space="preserve"> </v>
      </c>
      <c r="S202" s="18">
        <f t="shared" si="61"/>
        <v>0</v>
      </c>
      <c r="T202" s="19">
        <f t="shared" si="62"/>
        <v>-170</v>
      </c>
    </row>
    <row r="203" spans="1:20">
      <c r="A203" s="197">
        <f t="shared" si="54"/>
        <v>193</v>
      </c>
      <c r="B203" s="198">
        <f>Data!B203</f>
        <v>22</v>
      </c>
      <c r="C203" s="78">
        <f t="shared" si="53"/>
        <v>8</v>
      </c>
      <c r="E203" s="86" t="str">
        <f t="shared" si="63"/>
        <v>W</v>
      </c>
      <c r="F203" s="64" t="str">
        <f t="shared" si="64"/>
        <v xml:space="preserve"> </v>
      </c>
      <c r="G203" s="64" t="str">
        <f t="shared" si="65"/>
        <v xml:space="preserve"> </v>
      </c>
      <c r="H203" s="64" t="str">
        <f t="shared" si="66"/>
        <v xml:space="preserve"> </v>
      </c>
      <c r="I203" s="64">
        <f t="shared" si="55"/>
        <v>1</v>
      </c>
      <c r="J203" s="18" t="str">
        <f t="shared" si="67"/>
        <v xml:space="preserve"> </v>
      </c>
      <c r="K203" s="18">
        <f t="shared" si="69"/>
        <v>72</v>
      </c>
      <c r="L203" s="18">
        <f t="shared" si="68"/>
        <v>60</v>
      </c>
      <c r="M203" s="86" t="str">
        <f t="shared" si="56"/>
        <v xml:space="preserve"> </v>
      </c>
      <c r="N203" s="64" t="str">
        <f t="shared" ref="N203:N266" si="70">IF(AND(OR(B203=12,B203=13,B203=21,B203=23,B203=31,B203=32),N202=" ",M203=" "),"T"," ")</f>
        <v xml:space="preserve"> </v>
      </c>
      <c r="O203" s="64" t="str">
        <f t="shared" si="58"/>
        <v>B</v>
      </c>
      <c r="P203" s="64">
        <f t="shared" si="59"/>
        <v>1</v>
      </c>
      <c r="Q203" s="64">
        <f t="shared" si="60"/>
        <v>1</v>
      </c>
      <c r="R203" s="18">
        <f t="shared" si="57"/>
        <v>5</v>
      </c>
      <c r="S203" s="18">
        <f t="shared" si="61"/>
        <v>0</v>
      </c>
      <c r="T203" s="19">
        <f t="shared" si="62"/>
        <v>-175</v>
      </c>
    </row>
    <row r="204" spans="1:20">
      <c r="A204" s="197">
        <f t="shared" si="54"/>
        <v>194</v>
      </c>
      <c r="B204" s="198">
        <f>Data!B204</f>
        <v>21</v>
      </c>
      <c r="C204" s="78">
        <f t="shared" ref="C204:C267" si="71">IF($B204=0,0,IF(MOD($B204,3)=0,QUOTIENT($B204,3),QUOTIENT($B204,3)+1))</f>
        <v>7</v>
      </c>
      <c r="E204" s="86" t="str">
        <f t="shared" si="63"/>
        <v xml:space="preserve"> </v>
      </c>
      <c r="F204" s="64" t="str">
        <f t="shared" si="64"/>
        <v>T</v>
      </c>
      <c r="G204" s="64" t="str">
        <f t="shared" si="65"/>
        <v xml:space="preserve"> </v>
      </c>
      <c r="H204" s="64" t="str">
        <f t="shared" si="66"/>
        <v xml:space="preserve"> </v>
      </c>
      <c r="I204" s="64">
        <f t="shared" si="55"/>
        <v>1</v>
      </c>
      <c r="J204" s="18" t="str">
        <f t="shared" si="67"/>
        <v xml:space="preserve"> </v>
      </c>
      <c r="K204" s="18">
        <f t="shared" si="69"/>
        <v>0</v>
      </c>
      <c r="L204" s="18">
        <f t="shared" si="68"/>
        <v>60</v>
      </c>
      <c r="M204" s="86" t="str">
        <f t="shared" si="56"/>
        <v>W</v>
      </c>
      <c r="N204" s="64" t="str">
        <f t="shared" si="70"/>
        <v xml:space="preserve"> </v>
      </c>
      <c r="O204" s="64" t="str">
        <f t="shared" si="58"/>
        <v xml:space="preserve"> </v>
      </c>
      <c r="P204" s="64" t="str">
        <f t="shared" si="59"/>
        <v xml:space="preserve"> </v>
      </c>
      <c r="Q204" s="64">
        <f t="shared" si="60"/>
        <v>1</v>
      </c>
      <c r="R204" s="18" t="str">
        <f t="shared" si="57"/>
        <v xml:space="preserve"> </v>
      </c>
      <c r="S204" s="18">
        <f t="shared" si="61"/>
        <v>12</v>
      </c>
      <c r="T204" s="19">
        <f t="shared" si="62"/>
        <v>-163</v>
      </c>
    </row>
    <row r="205" spans="1:20">
      <c r="A205" s="197">
        <f t="shared" ref="A205:A268" si="72">A204+1</f>
        <v>195</v>
      </c>
      <c r="B205" s="198">
        <f>Data!B205</f>
        <v>31</v>
      </c>
      <c r="C205" s="78">
        <f t="shared" si="71"/>
        <v>11</v>
      </c>
      <c r="E205" s="86" t="str">
        <f t="shared" si="63"/>
        <v xml:space="preserve"> </v>
      </c>
      <c r="F205" s="64" t="str">
        <f t="shared" si="64"/>
        <v xml:space="preserve"> </v>
      </c>
      <c r="G205" s="64" t="str">
        <f t="shared" si="65"/>
        <v>B</v>
      </c>
      <c r="H205" s="64">
        <f t="shared" si="66"/>
        <v>1</v>
      </c>
      <c r="I205" s="64">
        <f t="shared" ref="I205:I268" si="73">IF(AND(E205="L",H204=6,I204=2),1,IF(AND(E205="L",H204=6,I204=1),I204+1,IF(OR(E205="W",AND(I204=3,E205="L")),1,I204)))</f>
        <v>1</v>
      </c>
      <c r="J205" s="18">
        <f t="shared" si="67"/>
        <v>6</v>
      </c>
      <c r="K205" s="18">
        <f t="shared" si="69"/>
        <v>0</v>
      </c>
      <c r="L205" s="18">
        <f t="shared" si="68"/>
        <v>54</v>
      </c>
      <c r="M205" s="86" t="str">
        <f t="shared" ref="M205:M268" si="74">IF(O204&lt;&gt;"B"," ",IF(OR(C204=4,C204=5,C204=7,C204=8,C204=11),"W","L"))</f>
        <v xml:space="preserve"> </v>
      </c>
      <c r="N205" s="64" t="str">
        <f t="shared" si="70"/>
        <v>T</v>
      </c>
      <c r="O205" s="64" t="str">
        <f t="shared" si="58"/>
        <v xml:space="preserve"> </v>
      </c>
      <c r="P205" s="64" t="str">
        <f t="shared" si="59"/>
        <v xml:space="preserve"> </v>
      </c>
      <c r="Q205" s="64">
        <f t="shared" si="60"/>
        <v>1</v>
      </c>
      <c r="R205" s="18" t="str">
        <f t="shared" ref="R205:R268" si="75">IF(O205&lt;&gt;"B"," ",IF(OR(P205=1,P205=2),5,IF(P205=3,10,IF(P205=4,20,IF(P205=5,30,IF(P205=6,55," "))))))</f>
        <v xml:space="preserve"> </v>
      </c>
      <c r="S205" s="18">
        <f t="shared" si="61"/>
        <v>0</v>
      </c>
      <c r="T205" s="19">
        <f t="shared" si="62"/>
        <v>-163</v>
      </c>
    </row>
    <row r="206" spans="1:20">
      <c r="A206" s="197">
        <f t="shared" si="72"/>
        <v>196</v>
      </c>
      <c r="B206" s="198">
        <f>Data!B206</f>
        <v>28</v>
      </c>
      <c r="C206" s="78">
        <f t="shared" si="71"/>
        <v>10</v>
      </c>
      <c r="E206" s="86" t="str">
        <f t="shared" si="63"/>
        <v>W</v>
      </c>
      <c r="F206" s="64" t="str">
        <f t="shared" si="64"/>
        <v xml:space="preserve"> </v>
      </c>
      <c r="G206" s="64" t="str">
        <f t="shared" si="65"/>
        <v xml:space="preserve"> </v>
      </c>
      <c r="H206" s="64" t="str">
        <f t="shared" si="66"/>
        <v xml:space="preserve"> </v>
      </c>
      <c r="I206" s="64">
        <f t="shared" si="73"/>
        <v>1</v>
      </c>
      <c r="J206" s="18" t="str">
        <f t="shared" si="67"/>
        <v xml:space="preserve"> </v>
      </c>
      <c r="K206" s="18">
        <f t="shared" si="69"/>
        <v>36</v>
      </c>
      <c r="L206" s="18">
        <f t="shared" si="68"/>
        <v>90</v>
      </c>
      <c r="M206" s="86" t="str">
        <f t="shared" si="74"/>
        <v xml:space="preserve"> </v>
      </c>
      <c r="N206" s="64" t="str">
        <f t="shared" si="70"/>
        <v xml:space="preserve"> </v>
      </c>
      <c r="O206" s="64" t="str">
        <f t="shared" si="58"/>
        <v>B</v>
      </c>
      <c r="P206" s="64">
        <f t="shared" si="59"/>
        <v>1</v>
      </c>
      <c r="Q206" s="64">
        <f t="shared" si="60"/>
        <v>1</v>
      </c>
      <c r="R206" s="18">
        <f t="shared" si="75"/>
        <v>5</v>
      </c>
      <c r="S206" s="18">
        <f t="shared" si="61"/>
        <v>0</v>
      </c>
      <c r="T206" s="19">
        <f t="shared" si="62"/>
        <v>-168</v>
      </c>
    </row>
    <row r="207" spans="1:20">
      <c r="A207" s="197">
        <f t="shared" si="72"/>
        <v>197</v>
      </c>
      <c r="B207" s="198">
        <f>Data!B207</f>
        <v>7</v>
      </c>
      <c r="C207" s="78">
        <f t="shared" si="71"/>
        <v>3</v>
      </c>
      <c r="E207" s="86" t="str">
        <f t="shared" si="63"/>
        <v xml:space="preserve"> </v>
      </c>
      <c r="F207" s="64" t="str">
        <f t="shared" si="64"/>
        <v xml:space="preserve"> </v>
      </c>
      <c r="G207" s="64" t="str">
        <f t="shared" si="65"/>
        <v xml:space="preserve"> </v>
      </c>
      <c r="H207" s="64" t="str">
        <f t="shared" si="66"/>
        <v xml:space="preserve"> </v>
      </c>
      <c r="I207" s="64">
        <f t="shared" si="73"/>
        <v>1</v>
      </c>
      <c r="J207" s="18" t="str">
        <f t="shared" si="67"/>
        <v xml:space="preserve"> </v>
      </c>
      <c r="K207" s="18">
        <f t="shared" si="69"/>
        <v>0</v>
      </c>
      <c r="L207" s="18">
        <f t="shared" si="68"/>
        <v>90</v>
      </c>
      <c r="M207" s="86" t="str">
        <f t="shared" si="74"/>
        <v>L</v>
      </c>
      <c r="N207" s="64" t="str">
        <f t="shared" si="70"/>
        <v xml:space="preserve"> </v>
      </c>
      <c r="O207" s="64" t="str">
        <f t="shared" ref="O207:O270" si="76">IF(AND(N206="T",M207=" "),"B",IF(AND(M207="L",P206&lt;6),"B",IF(M207="W"," "," ")))</f>
        <v>B</v>
      </c>
      <c r="P207" s="64">
        <f t="shared" ref="P207:P270" si="77">IF(AND(P206=" ",O207=" ")," ",IF(AND(P206=" ",O207="B"),1,IF(AND(O207="B",P206&lt;=6),P206+1," ")))</f>
        <v>2</v>
      </c>
      <c r="Q207" s="64">
        <f t="shared" ref="Q207:Q270" si="78">IF(AND(M207="L",P206=6,Q206&lt;3),Q206+1,IF(OR(M207="W",AND(Q206=3,M207="L")),1,Q206))</f>
        <v>1</v>
      </c>
      <c r="R207" s="18">
        <f t="shared" si="75"/>
        <v>5</v>
      </c>
      <c r="S207" s="18">
        <f t="shared" ref="S207:S270" si="79">IF(M207="W",R206*2.4,0)</f>
        <v>0</v>
      </c>
      <c r="T207" s="19">
        <f t="shared" ref="T207:T270" si="80">IF(AND(R207=" ",S207=0),T206,IF(S207&lt;&gt;0, T206+S207,VALUE(T206)-VALUE(R207)+VALUE(S207)))</f>
        <v>-173</v>
      </c>
    </row>
    <row r="208" spans="1:20">
      <c r="A208" s="197">
        <f t="shared" si="72"/>
        <v>198</v>
      </c>
      <c r="B208" s="198">
        <f>Data!B208</f>
        <v>6</v>
      </c>
      <c r="C208" s="78">
        <f t="shared" si="71"/>
        <v>2</v>
      </c>
      <c r="E208" s="86" t="str">
        <f t="shared" si="63"/>
        <v xml:space="preserve"> </v>
      </c>
      <c r="F208" s="64" t="str">
        <f t="shared" si="64"/>
        <v xml:space="preserve"> </v>
      </c>
      <c r="G208" s="64" t="str">
        <f t="shared" si="65"/>
        <v xml:space="preserve"> </v>
      </c>
      <c r="H208" s="64" t="str">
        <f t="shared" si="66"/>
        <v xml:space="preserve"> </v>
      </c>
      <c r="I208" s="64">
        <f t="shared" si="73"/>
        <v>1</v>
      </c>
      <c r="J208" s="18" t="str">
        <f t="shared" si="67"/>
        <v xml:space="preserve"> </v>
      </c>
      <c r="K208" s="18">
        <f t="shared" si="69"/>
        <v>0</v>
      </c>
      <c r="L208" s="18">
        <f t="shared" si="68"/>
        <v>90</v>
      </c>
      <c r="M208" s="86" t="str">
        <f t="shared" si="74"/>
        <v>L</v>
      </c>
      <c r="N208" s="64" t="str">
        <f t="shared" si="70"/>
        <v xml:space="preserve"> </v>
      </c>
      <c r="O208" s="64" t="str">
        <f t="shared" si="76"/>
        <v>B</v>
      </c>
      <c r="P208" s="64">
        <f t="shared" si="77"/>
        <v>3</v>
      </c>
      <c r="Q208" s="64">
        <f t="shared" si="78"/>
        <v>1</v>
      </c>
      <c r="R208" s="18">
        <f t="shared" si="75"/>
        <v>10</v>
      </c>
      <c r="S208" s="18">
        <f t="shared" si="79"/>
        <v>0</v>
      </c>
      <c r="T208" s="19">
        <f t="shared" si="80"/>
        <v>-183</v>
      </c>
    </row>
    <row r="209" spans="1:20">
      <c r="A209" s="197">
        <f t="shared" si="72"/>
        <v>199</v>
      </c>
      <c r="B209" s="198">
        <f>Data!B209</f>
        <v>10</v>
      </c>
      <c r="C209" s="78">
        <f t="shared" si="71"/>
        <v>4</v>
      </c>
      <c r="E209" s="86" t="str">
        <f t="shared" si="63"/>
        <v xml:space="preserve"> </v>
      </c>
      <c r="F209" s="64" t="str">
        <f t="shared" si="64"/>
        <v xml:space="preserve"> </v>
      </c>
      <c r="G209" s="64" t="str">
        <f t="shared" si="65"/>
        <v xml:space="preserve"> </v>
      </c>
      <c r="H209" s="64" t="str">
        <f t="shared" si="66"/>
        <v xml:space="preserve"> </v>
      </c>
      <c r="I209" s="64">
        <f t="shared" si="73"/>
        <v>1</v>
      </c>
      <c r="J209" s="18" t="str">
        <f t="shared" si="67"/>
        <v xml:space="preserve"> </v>
      </c>
      <c r="K209" s="18">
        <f t="shared" si="69"/>
        <v>0</v>
      </c>
      <c r="L209" s="18">
        <f t="shared" si="68"/>
        <v>90</v>
      </c>
      <c r="M209" s="86" t="str">
        <f t="shared" si="74"/>
        <v>L</v>
      </c>
      <c r="N209" s="64" t="str">
        <f t="shared" si="70"/>
        <v xml:space="preserve"> </v>
      </c>
      <c r="O209" s="64" t="str">
        <f t="shared" si="76"/>
        <v>B</v>
      </c>
      <c r="P209" s="64">
        <f t="shared" si="77"/>
        <v>4</v>
      </c>
      <c r="Q209" s="64">
        <f t="shared" si="78"/>
        <v>1</v>
      </c>
      <c r="R209" s="18">
        <f t="shared" si="75"/>
        <v>20</v>
      </c>
      <c r="S209" s="18">
        <f t="shared" si="79"/>
        <v>0</v>
      </c>
      <c r="T209" s="19">
        <f t="shared" si="80"/>
        <v>-203</v>
      </c>
    </row>
    <row r="210" spans="1:20">
      <c r="A210" s="197">
        <f t="shared" si="72"/>
        <v>200</v>
      </c>
      <c r="B210" s="198">
        <f>Data!B210</f>
        <v>23</v>
      </c>
      <c r="C210" s="78">
        <f t="shared" si="71"/>
        <v>8</v>
      </c>
      <c r="E210" s="86" t="str">
        <f t="shared" si="63"/>
        <v xml:space="preserve"> </v>
      </c>
      <c r="F210" s="64" t="str">
        <f t="shared" si="64"/>
        <v>T</v>
      </c>
      <c r="G210" s="64" t="str">
        <f t="shared" si="65"/>
        <v xml:space="preserve"> </v>
      </c>
      <c r="H210" s="64" t="str">
        <f t="shared" si="66"/>
        <v xml:space="preserve"> </v>
      </c>
      <c r="I210" s="64">
        <f t="shared" si="73"/>
        <v>1</v>
      </c>
      <c r="J210" s="18" t="str">
        <f t="shared" si="67"/>
        <v xml:space="preserve"> </v>
      </c>
      <c r="K210" s="18">
        <f t="shared" si="69"/>
        <v>0</v>
      </c>
      <c r="L210" s="18">
        <f t="shared" si="68"/>
        <v>90</v>
      </c>
      <c r="M210" s="86" t="str">
        <f t="shared" si="74"/>
        <v>W</v>
      </c>
      <c r="N210" s="64" t="str">
        <f t="shared" si="70"/>
        <v xml:space="preserve"> </v>
      </c>
      <c r="O210" s="64" t="str">
        <f t="shared" si="76"/>
        <v xml:space="preserve"> </v>
      </c>
      <c r="P210" s="64" t="str">
        <f t="shared" si="77"/>
        <v xml:space="preserve"> </v>
      </c>
      <c r="Q210" s="64">
        <f t="shared" si="78"/>
        <v>1</v>
      </c>
      <c r="R210" s="18" t="str">
        <f t="shared" si="75"/>
        <v xml:space="preserve"> </v>
      </c>
      <c r="S210" s="18">
        <f t="shared" si="79"/>
        <v>48</v>
      </c>
      <c r="T210" s="19">
        <f t="shared" si="80"/>
        <v>-155</v>
      </c>
    </row>
    <row r="211" spans="1:20">
      <c r="A211" s="197">
        <f t="shared" si="72"/>
        <v>201</v>
      </c>
      <c r="B211" s="198">
        <f>Data!B211</f>
        <v>16</v>
      </c>
      <c r="C211" s="78">
        <f t="shared" si="71"/>
        <v>6</v>
      </c>
      <c r="E211" s="86" t="str">
        <f t="shared" si="63"/>
        <v xml:space="preserve"> </v>
      </c>
      <c r="F211" s="64" t="str">
        <f t="shared" si="64"/>
        <v xml:space="preserve"> </v>
      </c>
      <c r="G211" s="64" t="str">
        <f t="shared" si="65"/>
        <v>B</v>
      </c>
      <c r="H211" s="64">
        <f t="shared" si="66"/>
        <v>1</v>
      </c>
      <c r="I211" s="64">
        <f t="shared" si="73"/>
        <v>1</v>
      </c>
      <c r="J211" s="18">
        <f t="shared" si="67"/>
        <v>6</v>
      </c>
      <c r="K211" s="18">
        <f t="shared" si="69"/>
        <v>0</v>
      </c>
      <c r="L211" s="18">
        <f t="shared" si="68"/>
        <v>84</v>
      </c>
      <c r="M211" s="86" t="str">
        <f t="shared" si="74"/>
        <v xml:space="preserve"> </v>
      </c>
      <c r="N211" s="64" t="str">
        <f t="shared" si="70"/>
        <v xml:space="preserve"> </v>
      </c>
      <c r="O211" s="64" t="str">
        <f t="shared" si="76"/>
        <v xml:space="preserve"> </v>
      </c>
      <c r="P211" s="64" t="str">
        <f t="shared" si="77"/>
        <v xml:space="preserve"> </v>
      </c>
      <c r="Q211" s="64">
        <f t="shared" si="78"/>
        <v>1</v>
      </c>
      <c r="R211" s="18" t="str">
        <f t="shared" si="75"/>
        <v xml:space="preserve"> </v>
      </c>
      <c r="S211" s="18">
        <f t="shared" si="79"/>
        <v>0</v>
      </c>
      <c r="T211" s="19">
        <f t="shared" si="80"/>
        <v>-155</v>
      </c>
    </row>
    <row r="212" spans="1:20">
      <c r="A212" s="197">
        <f t="shared" si="72"/>
        <v>202</v>
      </c>
      <c r="B212" s="198">
        <f>Data!B212</f>
        <v>21</v>
      </c>
      <c r="C212" s="78">
        <f t="shared" si="71"/>
        <v>7</v>
      </c>
      <c r="E212" s="86" t="str">
        <f t="shared" si="63"/>
        <v>L</v>
      </c>
      <c r="F212" s="64" t="str">
        <f t="shared" si="64"/>
        <v xml:space="preserve"> </v>
      </c>
      <c r="G212" s="64" t="str">
        <f t="shared" si="65"/>
        <v>B</v>
      </c>
      <c r="H212" s="64">
        <f t="shared" si="66"/>
        <v>2</v>
      </c>
      <c r="I212" s="64">
        <f t="shared" si="73"/>
        <v>1</v>
      </c>
      <c r="J212" s="18">
        <f t="shared" si="67"/>
        <v>6</v>
      </c>
      <c r="K212" s="18">
        <f t="shared" si="69"/>
        <v>0</v>
      </c>
      <c r="L212" s="18">
        <f t="shared" si="68"/>
        <v>78</v>
      </c>
      <c r="M212" s="86" t="str">
        <f t="shared" si="74"/>
        <v xml:space="preserve"> </v>
      </c>
      <c r="N212" s="64" t="str">
        <f t="shared" si="70"/>
        <v>T</v>
      </c>
      <c r="O212" s="64" t="str">
        <f t="shared" si="76"/>
        <v xml:space="preserve"> </v>
      </c>
      <c r="P212" s="64" t="str">
        <f t="shared" si="77"/>
        <v xml:space="preserve"> </v>
      </c>
      <c r="Q212" s="64">
        <f t="shared" si="78"/>
        <v>1</v>
      </c>
      <c r="R212" s="18" t="str">
        <f t="shared" si="75"/>
        <v xml:space="preserve"> </v>
      </c>
      <c r="S212" s="18">
        <f t="shared" si="79"/>
        <v>0</v>
      </c>
      <c r="T212" s="19">
        <f t="shared" si="80"/>
        <v>-155</v>
      </c>
    </row>
    <row r="213" spans="1:20">
      <c r="A213" s="197">
        <f t="shared" si="72"/>
        <v>203</v>
      </c>
      <c r="B213" s="198">
        <f>Data!B213</f>
        <v>28</v>
      </c>
      <c r="C213" s="78">
        <f t="shared" si="71"/>
        <v>10</v>
      </c>
      <c r="E213" s="86" t="str">
        <f t="shared" si="63"/>
        <v>W</v>
      </c>
      <c r="F213" s="64" t="str">
        <f t="shared" si="64"/>
        <v xml:space="preserve"> </v>
      </c>
      <c r="G213" s="64" t="str">
        <f t="shared" si="65"/>
        <v xml:space="preserve"> </v>
      </c>
      <c r="H213" s="64" t="str">
        <f t="shared" si="66"/>
        <v xml:space="preserve"> </v>
      </c>
      <c r="I213" s="64">
        <f t="shared" si="73"/>
        <v>1</v>
      </c>
      <c r="J213" s="18" t="str">
        <f t="shared" si="67"/>
        <v xml:space="preserve"> </v>
      </c>
      <c r="K213" s="18">
        <f t="shared" si="69"/>
        <v>36</v>
      </c>
      <c r="L213" s="18">
        <f t="shared" si="68"/>
        <v>114</v>
      </c>
      <c r="M213" s="86" t="str">
        <f t="shared" si="74"/>
        <v xml:space="preserve"> </v>
      </c>
      <c r="N213" s="64" t="str">
        <f t="shared" si="70"/>
        <v xml:space="preserve"> </v>
      </c>
      <c r="O213" s="64" t="str">
        <f t="shared" si="76"/>
        <v>B</v>
      </c>
      <c r="P213" s="64">
        <f t="shared" si="77"/>
        <v>1</v>
      </c>
      <c r="Q213" s="64">
        <f t="shared" si="78"/>
        <v>1</v>
      </c>
      <c r="R213" s="18">
        <f t="shared" si="75"/>
        <v>5</v>
      </c>
      <c r="S213" s="18">
        <f t="shared" si="79"/>
        <v>0</v>
      </c>
      <c r="T213" s="19">
        <f t="shared" si="80"/>
        <v>-160</v>
      </c>
    </row>
    <row r="214" spans="1:20">
      <c r="A214" s="197">
        <f t="shared" si="72"/>
        <v>204</v>
      </c>
      <c r="B214" s="198">
        <f>Data!B214</f>
        <v>11</v>
      </c>
      <c r="C214" s="78">
        <f t="shared" si="71"/>
        <v>4</v>
      </c>
      <c r="E214" s="86" t="str">
        <f t="shared" si="63"/>
        <v xml:space="preserve"> </v>
      </c>
      <c r="F214" s="64" t="str">
        <f t="shared" si="64"/>
        <v xml:space="preserve"> </v>
      </c>
      <c r="G214" s="64" t="str">
        <f t="shared" si="65"/>
        <v xml:space="preserve"> </v>
      </c>
      <c r="H214" s="64" t="str">
        <f t="shared" si="66"/>
        <v xml:space="preserve"> </v>
      </c>
      <c r="I214" s="64">
        <f t="shared" si="73"/>
        <v>1</v>
      </c>
      <c r="J214" s="18" t="str">
        <f t="shared" si="67"/>
        <v xml:space="preserve"> </v>
      </c>
      <c r="K214" s="18">
        <f t="shared" si="69"/>
        <v>0</v>
      </c>
      <c r="L214" s="18">
        <f t="shared" si="68"/>
        <v>114</v>
      </c>
      <c r="M214" s="86" t="str">
        <f t="shared" si="74"/>
        <v>L</v>
      </c>
      <c r="N214" s="64" t="str">
        <f t="shared" si="70"/>
        <v xml:space="preserve"> </v>
      </c>
      <c r="O214" s="64" t="str">
        <f t="shared" si="76"/>
        <v>B</v>
      </c>
      <c r="P214" s="64">
        <f t="shared" si="77"/>
        <v>2</v>
      </c>
      <c r="Q214" s="64">
        <f t="shared" si="78"/>
        <v>1</v>
      </c>
      <c r="R214" s="18">
        <f t="shared" si="75"/>
        <v>5</v>
      </c>
      <c r="S214" s="18">
        <f t="shared" si="79"/>
        <v>0</v>
      </c>
      <c r="T214" s="19">
        <f t="shared" si="80"/>
        <v>-165</v>
      </c>
    </row>
    <row r="215" spans="1:20">
      <c r="A215" s="197">
        <f t="shared" si="72"/>
        <v>205</v>
      </c>
      <c r="B215" s="198">
        <f>Data!B215</f>
        <v>3</v>
      </c>
      <c r="C215" s="78">
        <f t="shared" si="71"/>
        <v>1</v>
      </c>
      <c r="E215" s="86" t="str">
        <f t="shared" ref="E215:E278" si="81">IF(G214&lt;&gt;"B"," ",IF(OR(B214=12,B214=13,B214=21,B214=23,B214=31,B214=32),"W","L"))</f>
        <v xml:space="preserve"> </v>
      </c>
      <c r="F215" s="64" t="str">
        <f t="shared" si="64"/>
        <v xml:space="preserve"> </v>
      </c>
      <c r="G215" s="64" t="str">
        <f t="shared" si="65"/>
        <v xml:space="preserve"> </v>
      </c>
      <c r="H215" s="64" t="str">
        <f t="shared" si="66"/>
        <v xml:space="preserve"> </v>
      </c>
      <c r="I215" s="64">
        <f t="shared" si="73"/>
        <v>1</v>
      </c>
      <c r="J215" s="18" t="str">
        <f t="shared" si="67"/>
        <v xml:space="preserve"> </v>
      </c>
      <c r="K215" s="18">
        <f t="shared" si="69"/>
        <v>0</v>
      </c>
      <c r="L215" s="18">
        <f t="shared" si="68"/>
        <v>114</v>
      </c>
      <c r="M215" s="86" t="str">
        <f t="shared" si="74"/>
        <v>W</v>
      </c>
      <c r="N215" s="64" t="str">
        <f t="shared" si="70"/>
        <v xml:space="preserve"> </v>
      </c>
      <c r="O215" s="64" t="str">
        <f t="shared" si="76"/>
        <v xml:space="preserve"> </v>
      </c>
      <c r="P215" s="64" t="str">
        <f t="shared" si="77"/>
        <v xml:space="preserve"> </v>
      </c>
      <c r="Q215" s="64">
        <f t="shared" si="78"/>
        <v>1</v>
      </c>
      <c r="R215" s="18" t="str">
        <f t="shared" si="75"/>
        <v xml:space="preserve"> </v>
      </c>
      <c r="S215" s="18">
        <f t="shared" si="79"/>
        <v>12</v>
      </c>
      <c r="T215" s="19">
        <f t="shared" si="80"/>
        <v>-153</v>
      </c>
    </row>
    <row r="216" spans="1:20">
      <c r="A216" s="197">
        <f t="shared" si="72"/>
        <v>206</v>
      </c>
      <c r="B216" s="198">
        <f>Data!B216</f>
        <v>21</v>
      </c>
      <c r="C216" s="78">
        <f t="shared" si="71"/>
        <v>7</v>
      </c>
      <c r="E216" s="86" t="str">
        <f t="shared" si="81"/>
        <v xml:space="preserve"> </v>
      </c>
      <c r="F216" s="64" t="str">
        <f t="shared" si="64"/>
        <v>T</v>
      </c>
      <c r="G216" s="64" t="str">
        <f t="shared" si="65"/>
        <v xml:space="preserve"> </v>
      </c>
      <c r="H216" s="64" t="str">
        <f t="shared" si="66"/>
        <v xml:space="preserve"> </v>
      </c>
      <c r="I216" s="64">
        <f t="shared" si="73"/>
        <v>1</v>
      </c>
      <c r="J216" s="18" t="str">
        <f t="shared" si="67"/>
        <v xml:space="preserve"> </v>
      </c>
      <c r="K216" s="18">
        <f t="shared" si="69"/>
        <v>0</v>
      </c>
      <c r="L216" s="18">
        <f t="shared" si="68"/>
        <v>114</v>
      </c>
      <c r="M216" s="86" t="str">
        <f t="shared" si="74"/>
        <v xml:space="preserve"> </v>
      </c>
      <c r="N216" s="64" t="str">
        <f t="shared" si="70"/>
        <v>T</v>
      </c>
      <c r="O216" s="64" t="str">
        <f t="shared" si="76"/>
        <v xml:space="preserve"> </v>
      </c>
      <c r="P216" s="64" t="str">
        <f t="shared" si="77"/>
        <v xml:space="preserve"> </v>
      </c>
      <c r="Q216" s="64">
        <f t="shared" si="78"/>
        <v>1</v>
      </c>
      <c r="R216" s="18" t="str">
        <f t="shared" si="75"/>
        <v xml:space="preserve"> </v>
      </c>
      <c r="S216" s="18">
        <f t="shared" si="79"/>
        <v>0</v>
      </c>
      <c r="T216" s="19">
        <f t="shared" si="80"/>
        <v>-153</v>
      </c>
    </row>
    <row r="217" spans="1:20">
      <c r="A217" s="197">
        <f t="shared" si="72"/>
        <v>207</v>
      </c>
      <c r="B217" s="198">
        <f>Data!B217</f>
        <v>27</v>
      </c>
      <c r="C217" s="78">
        <f t="shared" si="71"/>
        <v>9</v>
      </c>
      <c r="E217" s="86" t="str">
        <f t="shared" si="81"/>
        <v xml:space="preserve"> </v>
      </c>
      <c r="F217" s="64" t="str">
        <f t="shared" si="64"/>
        <v xml:space="preserve"> </v>
      </c>
      <c r="G217" s="64" t="str">
        <f t="shared" si="65"/>
        <v>B</v>
      </c>
      <c r="H217" s="64">
        <f t="shared" si="66"/>
        <v>1</v>
      </c>
      <c r="I217" s="64">
        <f t="shared" si="73"/>
        <v>1</v>
      </c>
      <c r="J217" s="18">
        <f t="shared" si="67"/>
        <v>6</v>
      </c>
      <c r="K217" s="18">
        <f t="shared" si="69"/>
        <v>0</v>
      </c>
      <c r="L217" s="18">
        <f t="shared" si="68"/>
        <v>108</v>
      </c>
      <c r="M217" s="86" t="str">
        <f t="shared" si="74"/>
        <v xml:space="preserve"> </v>
      </c>
      <c r="N217" s="64" t="str">
        <f t="shared" si="70"/>
        <v xml:space="preserve"> </v>
      </c>
      <c r="O217" s="64" t="str">
        <f t="shared" si="76"/>
        <v>B</v>
      </c>
      <c r="P217" s="64">
        <f t="shared" si="77"/>
        <v>1</v>
      </c>
      <c r="Q217" s="64">
        <f t="shared" si="78"/>
        <v>1</v>
      </c>
      <c r="R217" s="18">
        <f t="shared" si="75"/>
        <v>5</v>
      </c>
      <c r="S217" s="18">
        <f t="shared" si="79"/>
        <v>0</v>
      </c>
      <c r="T217" s="19">
        <f t="shared" si="80"/>
        <v>-158</v>
      </c>
    </row>
    <row r="218" spans="1:20">
      <c r="A218" s="197">
        <f t="shared" si="72"/>
        <v>208</v>
      </c>
      <c r="B218" s="198">
        <f>Data!B218</f>
        <v>18</v>
      </c>
      <c r="C218" s="78">
        <f t="shared" si="71"/>
        <v>6</v>
      </c>
      <c r="E218" s="86" t="str">
        <f t="shared" si="81"/>
        <v>L</v>
      </c>
      <c r="F218" s="64" t="str">
        <f t="shared" si="64"/>
        <v xml:space="preserve"> </v>
      </c>
      <c r="G218" s="64" t="str">
        <f t="shared" si="65"/>
        <v>B</v>
      </c>
      <c r="H218" s="64">
        <f t="shared" si="66"/>
        <v>2</v>
      </c>
      <c r="I218" s="64">
        <f t="shared" si="73"/>
        <v>1</v>
      </c>
      <c r="J218" s="18">
        <f t="shared" si="67"/>
        <v>6</v>
      </c>
      <c r="K218" s="18">
        <f t="shared" si="69"/>
        <v>0</v>
      </c>
      <c r="L218" s="18">
        <f t="shared" si="68"/>
        <v>102</v>
      </c>
      <c r="M218" s="86" t="str">
        <f t="shared" si="74"/>
        <v>L</v>
      </c>
      <c r="N218" s="64" t="str">
        <f t="shared" si="70"/>
        <v xml:space="preserve"> </v>
      </c>
      <c r="O218" s="64" t="str">
        <f t="shared" si="76"/>
        <v>B</v>
      </c>
      <c r="P218" s="64">
        <f t="shared" si="77"/>
        <v>2</v>
      </c>
      <c r="Q218" s="64">
        <f t="shared" si="78"/>
        <v>1</v>
      </c>
      <c r="R218" s="18">
        <f t="shared" si="75"/>
        <v>5</v>
      </c>
      <c r="S218" s="18">
        <f t="shared" si="79"/>
        <v>0</v>
      </c>
      <c r="T218" s="19">
        <f t="shared" si="80"/>
        <v>-163</v>
      </c>
    </row>
    <row r="219" spans="1:20">
      <c r="A219" s="197">
        <f t="shared" si="72"/>
        <v>209</v>
      </c>
      <c r="B219" s="198">
        <f>Data!B219</f>
        <v>31</v>
      </c>
      <c r="C219" s="78">
        <f t="shared" si="71"/>
        <v>11</v>
      </c>
      <c r="E219" s="86" t="str">
        <f t="shared" si="81"/>
        <v>L</v>
      </c>
      <c r="F219" s="64" t="str">
        <f t="shared" si="64"/>
        <v xml:space="preserve"> </v>
      </c>
      <c r="G219" s="64" t="str">
        <f t="shared" si="65"/>
        <v>B</v>
      </c>
      <c r="H219" s="64">
        <f t="shared" si="66"/>
        <v>3</v>
      </c>
      <c r="I219" s="64">
        <f t="shared" si="73"/>
        <v>1</v>
      </c>
      <c r="J219" s="18">
        <f t="shared" si="67"/>
        <v>6</v>
      </c>
      <c r="K219" s="18">
        <f t="shared" si="69"/>
        <v>0</v>
      </c>
      <c r="L219" s="18">
        <f t="shared" si="68"/>
        <v>96</v>
      </c>
      <c r="M219" s="86" t="str">
        <f t="shared" si="74"/>
        <v>L</v>
      </c>
      <c r="N219" s="64" t="str">
        <f t="shared" si="70"/>
        <v xml:space="preserve"> </v>
      </c>
      <c r="O219" s="64" t="str">
        <f t="shared" si="76"/>
        <v>B</v>
      </c>
      <c r="P219" s="64">
        <f t="shared" si="77"/>
        <v>3</v>
      </c>
      <c r="Q219" s="64">
        <f t="shared" si="78"/>
        <v>1</v>
      </c>
      <c r="R219" s="18">
        <f t="shared" si="75"/>
        <v>10</v>
      </c>
      <c r="S219" s="18">
        <f t="shared" si="79"/>
        <v>0</v>
      </c>
      <c r="T219" s="19">
        <f t="shared" si="80"/>
        <v>-173</v>
      </c>
    </row>
    <row r="220" spans="1:20">
      <c r="A220" s="197">
        <f t="shared" si="72"/>
        <v>210</v>
      </c>
      <c r="B220" s="198">
        <f>Data!B220</f>
        <v>26</v>
      </c>
      <c r="C220" s="78">
        <f t="shared" si="71"/>
        <v>9</v>
      </c>
      <c r="E220" s="86" t="str">
        <f t="shared" si="81"/>
        <v>W</v>
      </c>
      <c r="F220" s="64" t="str">
        <f t="shared" si="64"/>
        <v xml:space="preserve"> </v>
      </c>
      <c r="G220" s="64" t="str">
        <f t="shared" si="65"/>
        <v xml:space="preserve"> </v>
      </c>
      <c r="H220" s="64" t="str">
        <f t="shared" si="66"/>
        <v xml:space="preserve"> </v>
      </c>
      <c r="I220" s="64">
        <f t="shared" si="73"/>
        <v>1</v>
      </c>
      <c r="J220" s="18" t="str">
        <f t="shared" si="67"/>
        <v xml:space="preserve"> </v>
      </c>
      <c r="K220" s="18">
        <f t="shared" si="69"/>
        <v>36</v>
      </c>
      <c r="L220" s="18">
        <f t="shared" si="68"/>
        <v>132</v>
      </c>
      <c r="M220" s="86" t="str">
        <f t="shared" si="74"/>
        <v>W</v>
      </c>
      <c r="N220" s="64" t="str">
        <f t="shared" si="70"/>
        <v xml:space="preserve"> </v>
      </c>
      <c r="O220" s="64" t="str">
        <f t="shared" si="76"/>
        <v xml:space="preserve"> </v>
      </c>
      <c r="P220" s="64" t="str">
        <f t="shared" si="77"/>
        <v xml:space="preserve"> </v>
      </c>
      <c r="Q220" s="64">
        <f t="shared" si="78"/>
        <v>1</v>
      </c>
      <c r="R220" s="18" t="str">
        <f t="shared" si="75"/>
        <v xml:space="preserve"> </v>
      </c>
      <c r="S220" s="18">
        <f t="shared" si="79"/>
        <v>24</v>
      </c>
      <c r="T220" s="19">
        <f t="shared" si="80"/>
        <v>-149</v>
      </c>
    </row>
    <row r="221" spans="1:20">
      <c r="A221" s="197">
        <f t="shared" si="72"/>
        <v>211</v>
      </c>
      <c r="B221" s="198">
        <f>Data!B221</f>
        <v>29</v>
      </c>
      <c r="C221" s="78">
        <f t="shared" si="71"/>
        <v>10</v>
      </c>
      <c r="E221" s="86" t="str">
        <f t="shared" si="81"/>
        <v xml:space="preserve"> </v>
      </c>
      <c r="F221" s="64" t="str">
        <f t="shared" si="64"/>
        <v xml:space="preserve"> </v>
      </c>
      <c r="G221" s="64" t="str">
        <f t="shared" si="65"/>
        <v xml:space="preserve"> </v>
      </c>
      <c r="H221" s="64" t="str">
        <f t="shared" si="66"/>
        <v xml:space="preserve"> </v>
      </c>
      <c r="I221" s="64">
        <f t="shared" si="73"/>
        <v>1</v>
      </c>
      <c r="J221" s="18" t="str">
        <f t="shared" si="67"/>
        <v xml:space="preserve"> </v>
      </c>
      <c r="K221" s="18">
        <f t="shared" si="69"/>
        <v>0</v>
      </c>
      <c r="L221" s="18">
        <f t="shared" si="68"/>
        <v>132</v>
      </c>
      <c r="M221" s="86" t="str">
        <f t="shared" si="74"/>
        <v xml:space="preserve"> </v>
      </c>
      <c r="N221" s="64" t="str">
        <f t="shared" si="70"/>
        <v xml:space="preserve"> </v>
      </c>
      <c r="O221" s="64" t="str">
        <f t="shared" si="76"/>
        <v xml:space="preserve"> </v>
      </c>
      <c r="P221" s="64" t="str">
        <f t="shared" si="77"/>
        <v xml:space="preserve"> </v>
      </c>
      <c r="Q221" s="64">
        <f t="shared" si="78"/>
        <v>1</v>
      </c>
      <c r="R221" s="18" t="str">
        <f t="shared" si="75"/>
        <v xml:space="preserve"> </v>
      </c>
      <c r="S221" s="18">
        <f t="shared" si="79"/>
        <v>0</v>
      </c>
      <c r="T221" s="19">
        <f t="shared" si="80"/>
        <v>-149</v>
      </c>
    </row>
    <row r="222" spans="1:20">
      <c r="A222" s="197">
        <f t="shared" si="72"/>
        <v>212</v>
      </c>
      <c r="B222" s="198">
        <f>Data!B222</f>
        <v>26</v>
      </c>
      <c r="C222" s="78">
        <f t="shared" si="71"/>
        <v>9</v>
      </c>
      <c r="E222" s="86" t="str">
        <f t="shared" si="81"/>
        <v xml:space="preserve"> </v>
      </c>
      <c r="F222" s="64" t="str">
        <f t="shared" si="64"/>
        <v xml:space="preserve"> </v>
      </c>
      <c r="G222" s="64" t="str">
        <f t="shared" si="65"/>
        <v xml:space="preserve"> </v>
      </c>
      <c r="H222" s="64" t="str">
        <f t="shared" si="66"/>
        <v xml:space="preserve"> </v>
      </c>
      <c r="I222" s="64">
        <f t="shared" si="73"/>
        <v>1</v>
      </c>
      <c r="J222" s="18" t="str">
        <f t="shared" si="67"/>
        <v xml:space="preserve"> </v>
      </c>
      <c r="K222" s="18">
        <f t="shared" si="69"/>
        <v>0</v>
      </c>
      <c r="L222" s="18">
        <f t="shared" si="68"/>
        <v>132</v>
      </c>
      <c r="M222" s="86" t="str">
        <f t="shared" si="74"/>
        <v xml:space="preserve"> </v>
      </c>
      <c r="N222" s="64" t="str">
        <f t="shared" si="70"/>
        <v xml:space="preserve"> </v>
      </c>
      <c r="O222" s="64" t="str">
        <f t="shared" si="76"/>
        <v xml:space="preserve"> </v>
      </c>
      <c r="P222" s="64" t="str">
        <f t="shared" si="77"/>
        <v xml:space="preserve"> </v>
      </c>
      <c r="Q222" s="64">
        <f t="shared" si="78"/>
        <v>1</v>
      </c>
      <c r="R222" s="18" t="str">
        <f t="shared" si="75"/>
        <v xml:space="preserve"> </v>
      </c>
      <c r="S222" s="18">
        <f t="shared" si="79"/>
        <v>0</v>
      </c>
      <c r="T222" s="19">
        <f t="shared" si="80"/>
        <v>-149</v>
      </c>
    </row>
    <row r="223" spans="1:20">
      <c r="A223" s="197">
        <f t="shared" si="72"/>
        <v>213</v>
      </c>
      <c r="B223" s="198">
        <f>Data!B223</f>
        <v>29</v>
      </c>
      <c r="C223" s="78">
        <f t="shared" si="71"/>
        <v>10</v>
      </c>
      <c r="E223" s="86" t="str">
        <f t="shared" si="81"/>
        <v xml:space="preserve"> </v>
      </c>
      <c r="F223" s="64" t="str">
        <f t="shared" si="64"/>
        <v xml:space="preserve"> </v>
      </c>
      <c r="G223" s="64" t="str">
        <f t="shared" si="65"/>
        <v xml:space="preserve"> </v>
      </c>
      <c r="H223" s="64" t="str">
        <f t="shared" si="66"/>
        <v xml:space="preserve"> </v>
      </c>
      <c r="I223" s="64">
        <f t="shared" si="73"/>
        <v>1</v>
      </c>
      <c r="J223" s="18" t="str">
        <f t="shared" si="67"/>
        <v xml:space="preserve"> </v>
      </c>
      <c r="K223" s="18">
        <f t="shared" si="69"/>
        <v>0</v>
      </c>
      <c r="L223" s="18">
        <f t="shared" si="68"/>
        <v>132</v>
      </c>
      <c r="M223" s="86" t="str">
        <f t="shared" si="74"/>
        <v xml:space="preserve"> </v>
      </c>
      <c r="N223" s="64" t="str">
        <f t="shared" si="70"/>
        <v xml:space="preserve"> </v>
      </c>
      <c r="O223" s="64" t="str">
        <f t="shared" si="76"/>
        <v xml:space="preserve"> </v>
      </c>
      <c r="P223" s="64" t="str">
        <f t="shared" si="77"/>
        <v xml:space="preserve"> </v>
      </c>
      <c r="Q223" s="64">
        <f t="shared" si="78"/>
        <v>1</v>
      </c>
      <c r="R223" s="18" t="str">
        <f t="shared" si="75"/>
        <v xml:space="preserve"> </v>
      </c>
      <c r="S223" s="18">
        <f t="shared" si="79"/>
        <v>0</v>
      </c>
      <c r="T223" s="19">
        <f t="shared" si="80"/>
        <v>-149</v>
      </c>
    </row>
    <row r="224" spans="1:20">
      <c r="A224" s="197">
        <f t="shared" si="72"/>
        <v>214</v>
      </c>
      <c r="B224" s="198">
        <f>Data!B224</f>
        <v>21</v>
      </c>
      <c r="C224" s="78">
        <f t="shared" si="71"/>
        <v>7</v>
      </c>
      <c r="E224" s="86" t="str">
        <f t="shared" si="81"/>
        <v xml:space="preserve"> </v>
      </c>
      <c r="F224" s="64" t="str">
        <f t="shared" si="64"/>
        <v>T</v>
      </c>
      <c r="G224" s="64" t="str">
        <f t="shared" si="65"/>
        <v xml:space="preserve"> </v>
      </c>
      <c r="H224" s="64" t="str">
        <f t="shared" si="66"/>
        <v xml:space="preserve"> </v>
      </c>
      <c r="I224" s="64">
        <f t="shared" si="73"/>
        <v>1</v>
      </c>
      <c r="J224" s="18" t="str">
        <f t="shared" si="67"/>
        <v xml:space="preserve"> </v>
      </c>
      <c r="K224" s="18">
        <f t="shared" si="69"/>
        <v>0</v>
      </c>
      <c r="L224" s="18">
        <f t="shared" si="68"/>
        <v>132</v>
      </c>
      <c r="M224" s="86" t="str">
        <f t="shared" si="74"/>
        <v xml:space="preserve"> </v>
      </c>
      <c r="N224" s="64" t="str">
        <f t="shared" si="70"/>
        <v>T</v>
      </c>
      <c r="O224" s="64" t="str">
        <f t="shared" si="76"/>
        <v xml:space="preserve"> </v>
      </c>
      <c r="P224" s="64" t="str">
        <f t="shared" si="77"/>
        <v xml:space="preserve"> </v>
      </c>
      <c r="Q224" s="64">
        <f t="shared" si="78"/>
        <v>1</v>
      </c>
      <c r="R224" s="18" t="str">
        <f t="shared" si="75"/>
        <v xml:space="preserve"> </v>
      </c>
      <c r="S224" s="18">
        <f t="shared" si="79"/>
        <v>0</v>
      </c>
      <c r="T224" s="19">
        <f t="shared" si="80"/>
        <v>-149</v>
      </c>
    </row>
    <row r="225" spans="1:20">
      <c r="A225" s="197">
        <f t="shared" si="72"/>
        <v>215</v>
      </c>
      <c r="B225" s="198">
        <f>Data!B225</f>
        <v>10</v>
      </c>
      <c r="C225" s="78">
        <f t="shared" si="71"/>
        <v>4</v>
      </c>
      <c r="E225" s="86" t="str">
        <f t="shared" si="81"/>
        <v xml:space="preserve"> </v>
      </c>
      <c r="F225" s="64" t="str">
        <f t="shared" si="64"/>
        <v xml:space="preserve"> </v>
      </c>
      <c r="G225" s="64" t="str">
        <f t="shared" si="65"/>
        <v>B</v>
      </c>
      <c r="H225" s="64">
        <f t="shared" si="66"/>
        <v>1</v>
      </c>
      <c r="I225" s="64">
        <f t="shared" si="73"/>
        <v>1</v>
      </c>
      <c r="J225" s="18">
        <f t="shared" si="67"/>
        <v>6</v>
      </c>
      <c r="K225" s="18">
        <f t="shared" si="69"/>
        <v>0</v>
      </c>
      <c r="L225" s="18">
        <f t="shared" si="68"/>
        <v>126</v>
      </c>
      <c r="M225" s="86" t="str">
        <f t="shared" si="74"/>
        <v xml:space="preserve"> </v>
      </c>
      <c r="N225" s="64" t="str">
        <f t="shared" si="70"/>
        <v xml:space="preserve"> </v>
      </c>
      <c r="O225" s="64" t="str">
        <f t="shared" si="76"/>
        <v>B</v>
      </c>
      <c r="P225" s="64">
        <f t="shared" si="77"/>
        <v>1</v>
      </c>
      <c r="Q225" s="64">
        <f t="shared" si="78"/>
        <v>1</v>
      </c>
      <c r="R225" s="18">
        <f t="shared" si="75"/>
        <v>5</v>
      </c>
      <c r="S225" s="18">
        <f t="shared" si="79"/>
        <v>0</v>
      </c>
      <c r="T225" s="19">
        <f t="shared" si="80"/>
        <v>-154</v>
      </c>
    </row>
    <row r="226" spans="1:20">
      <c r="A226" s="197">
        <f t="shared" si="72"/>
        <v>216</v>
      </c>
      <c r="B226" s="198">
        <f>Data!B226</f>
        <v>30</v>
      </c>
      <c r="C226" s="78">
        <f t="shared" si="71"/>
        <v>10</v>
      </c>
      <c r="E226" s="86" t="str">
        <f t="shared" si="81"/>
        <v>L</v>
      </c>
      <c r="F226" s="64" t="str">
        <f t="shared" si="64"/>
        <v xml:space="preserve"> </v>
      </c>
      <c r="G226" s="64" t="str">
        <f t="shared" si="65"/>
        <v>B</v>
      </c>
      <c r="H226" s="64">
        <f t="shared" si="66"/>
        <v>2</v>
      </c>
      <c r="I226" s="64">
        <f t="shared" si="73"/>
        <v>1</v>
      </c>
      <c r="J226" s="18">
        <f t="shared" si="67"/>
        <v>6</v>
      </c>
      <c r="K226" s="18">
        <f t="shared" si="69"/>
        <v>0</v>
      </c>
      <c r="L226" s="18">
        <f t="shared" si="68"/>
        <v>120</v>
      </c>
      <c r="M226" s="86" t="str">
        <f t="shared" si="74"/>
        <v>W</v>
      </c>
      <c r="N226" s="64" t="str">
        <f t="shared" si="70"/>
        <v xml:space="preserve"> </v>
      </c>
      <c r="O226" s="64" t="str">
        <f t="shared" si="76"/>
        <v xml:space="preserve"> </v>
      </c>
      <c r="P226" s="64" t="str">
        <f t="shared" si="77"/>
        <v xml:space="preserve"> </v>
      </c>
      <c r="Q226" s="64">
        <f t="shared" si="78"/>
        <v>1</v>
      </c>
      <c r="R226" s="18" t="str">
        <f t="shared" si="75"/>
        <v xml:space="preserve"> </v>
      </c>
      <c r="S226" s="18">
        <f t="shared" si="79"/>
        <v>12</v>
      </c>
      <c r="T226" s="19">
        <f t="shared" si="80"/>
        <v>-142</v>
      </c>
    </row>
    <row r="227" spans="1:20">
      <c r="A227" s="197">
        <f t="shared" si="72"/>
        <v>217</v>
      </c>
      <c r="B227" s="198">
        <f>Data!B227</f>
        <v>8</v>
      </c>
      <c r="C227" s="78">
        <f t="shared" si="71"/>
        <v>3</v>
      </c>
      <c r="E227" s="86" t="str">
        <f t="shared" si="81"/>
        <v>L</v>
      </c>
      <c r="F227" s="64" t="str">
        <f t="shared" si="64"/>
        <v xml:space="preserve"> </v>
      </c>
      <c r="G227" s="64" t="str">
        <f t="shared" si="65"/>
        <v>B</v>
      </c>
      <c r="H227" s="64">
        <f t="shared" si="66"/>
        <v>3</v>
      </c>
      <c r="I227" s="64">
        <f t="shared" si="73"/>
        <v>1</v>
      </c>
      <c r="J227" s="18">
        <f t="shared" si="67"/>
        <v>6</v>
      </c>
      <c r="K227" s="18">
        <f t="shared" si="69"/>
        <v>0</v>
      </c>
      <c r="L227" s="18">
        <f t="shared" si="68"/>
        <v>114</v>
      </c>
      <c r="M227" s="86" t="str">
        <f t="shared" si="74"/>
        <v xml:space="preserve"> </v>
      </c>
      <c r="N227" s="64" t="str">
        <f t="shared" si="70"/>
        <v xml:space="preserve"> </v>
      </c>
      <c r="O227" s="64" t="str">
        <f t="shared" si="76"/>
        <v xml:space="preserve"> </v>
      </c>
      <c r="P227" s="64" t="str">
        <f t="shared" si="77"/>
        <v xml:space="preserve"> </v>
      </c>
      <c r="Q227" s="64">
        <f t="shared" si="78"/>
        <v>1</v>
      </c>
      <c r="R227" s="18" t="str">
        <f t="shared" si="75"/>
        <v xml:space="preserve"> </v>
      </c>
      <c r="S227" s="18">
        <f t="shared" si="79"/>
        <v>0</v>
      </c>
      <c r="T227" s="19">
        <f t="shared" si="80"/>
        <v>-142</v>
      </c>
    </row>
    <row r="228" spans="1:20">
      <c r="A228" s="197">
        <f t="shared" si="72"/>
        <v>218</v>
      </c>
      <c r="B228" s="198">
        <f>Data!B228</f>
        <v>30</v>
      </c>
      <c r="C228" s="78">
        <f t="shared" si="71"/>
        <v>10</v>
      </c>
      <c r="E228" s="86" t="str">
        <f t="shared" si="81"/>
        <v>L</v>
      </c>
      <c r="F228" s="64" t="str">
        <f t="shared" si="64"/>
        <v xml:space="preserve"> </v>
      </c>
      <c r="G228" s="64" t="str">
        <f t="shared" si="65"/>
        <v>B</v>
      </c>
      <c r="H228" s="64">
        <f t="shared" si="66"/>
        <v>4</v>
      </c>
      <c r="I228" s="64">
        <f t="shared" si="73"/>
        <v>1</v>
      </c>
      <c r="J228" s="18">
        <f t="shared" si="67"/>
        <v>6</v>
      </c>
      <c r="K228" s="18">
        <f t="shared" si="69"/>
        <v>0</v>
      </c>
      <c r="L228" s="18">
        <f t="shared" si="68"/>
        <v>108</v>
      </c>
      <c r="M228" s="86" t="str">
        <f t="shared" si="74"/>
        <v xml:space="preserve"> </v>
      </c>
      <c r="N228" s="64" t="str">
        <f t="shared" si="70"/>
        <v xml:space="preserve"> </v>
      </c>
      <c r="O228" s="64" t="str">
        <f t="shared" si="76"/>
        <v xml:space="preserve"> </v>
      </c>
      <c r="P228" s="64" t="str">
        <f t="shared" si="77"/>
        <v xml:space="preserve"> </v>
      </c>
      <c r="Q228" s="64">
        <f t="shared" si="78"/>
        <v>1</v>
      </c>
      <c r="R228" s="18" t="str">
        <f t="shared" si="75"/>
        <v xml:space="preserve"> </v>
      </c>
      <c r="S228" s="18">
        <f t="shared" si="79"/>
        <v>0</v>
      </c>
      <c r="T228" s="19">
        <f t="shared" si="80"/>
        <v>-142</v>
      </c>
    </row>
    <row r="229" spans="1:20">
      <c r="A229" s="197">
        <f t="shared" si="72"/>
        <v>219</v>
      </c>
      <c r="B229" s="198">
        <f>Data!B229</f>
        <v>22</v>
      </c>
      <c r="C229" s="78">
        <f t="shared" si="71"/>
        <v>8</v>
      </c>
      <c r="E229" s="86" t="str">
        <f t="shared" si="81"/>
        <v>L</v>
      </c>
      <c r="F229" s="64" t="str">
        <f t="shared" si="64"/>
        <v xml:space="preserve"> </v>
      </c>
      <c r="G229" s="64" t="str">
        <f t="shared" si="65"/>
        <v>B</v>
      </c>
      <c r="H229" s="64">
        <f t="shared" si="66"/>
        <v>5</v>
      </c>
      <c r="I229" s="64">
        <f t="shared" si="73"/>
        <v>1</v>
      </c>
      <c r="J229" s="18">
        <f t="shared" si="67"/>
        <v>6</v>
      </c>
      <c r="K229" s="18">
        <f t="shared" si="69"/>
        <v>0</v>
      </c>
      <c r="L229" s="18">
        <f t="shared" si="68"/>
        <v>102</v>
      </c>
      <c r="M229" s="86" t="str">
        <f t="shared" si="74"/>
        <v xml:space="preserve"> </v>
      </c>
      <c r="N229" s="64" t="str">
        <f t="shared" si="70"/>
        <v xml:space="preserve"> </v>
      </c>
      <c r="O229" s="64" t="str">
        <f t="shared" si="76"/>
        <v xml:space="preserve"> </v>
      </c>
      <c r="P229" s="64" t="str">
        <f t="shared" si="77"/>
        <v xml:space="preserve"> </v>
      </c>
      <c r="Q229" s="64">
        <f t="shared" si="78"/>
        <v>1</v>
      </c>
      <c r="R229" s="18" t="str">
        <f t="shared" si="75"/>
        <v xml:space="preserve"> </v>
      </c>
      <c r="S229" s="18">
        <f t="shared" si="79"/>
        <v>0</v>
      </c>
      <c r="T229" s="19">
        <f t="shared" si="80"/>
        <v>-142</v>
      </c>
    </row>
    <row r="230" spans="1:20">
      <c r="A230" s="197">
        <f t="shared" si="72"/>
        <v>220</v>
      </c>
      <c r="B230" s="198">
        <f>Data!B230</f>
        <v>3</v>
      </c>
      <c r="C230" s="78">
        <f t="shared" si="71"/>
        <v>1</v>
      </c>
      <c r="E230" s="86" t="str">
        <f t="shared" si="81"/>
        <v>L</v>
      </c>
      <c r="F230" s="64" t="str">
        <f t="shared" si="64"/>
        <v xml:space="preserve"> </v>
      </c>
      <c r="G230" s="64" t="str">
        <f t="shared" si="65"/>
        <v>B</v>
      </c>
      <c r="H230" s="64">
        <f t="shared" si="66"/>
        <v>6</v>
      </c>
      <c r="I230" s="64">
        <f t="shared" si="73"/>
        <v>1</v>
      </c>
      <c r="J230" s="18">
        <f t="shared" si="67"/>
        <v>6</v>
      </c>
      <c r="K230" s="18">
        <f t="shared" si="69"/>
        <v>0</v>
      </c>
      <c r="L230" s="18">
        <f t="shared" si="68"/>
        <v>96</v>
      </c>
      <c r="M230" s="86" t="str">
        <f t="shared" si="74"/>
        <v xml:space="preserve"> </v>
      </c>
      <c r="N230" s="64" t="str">
        <f t="shared" si="70"/>
        <v xml:space="preserve"> </v>
      </c>
      <c r="O230" s="64" t="str">
        <f t="shared" si="76"/>
        <v xml:space="preserve"> </v>
      </c>
      <c r="P230" s="64" t="str">
        <f t="shared" si="77"/>
        <v xml:space="preserve"> </v>
      </c>
      <c r="Q230" s="64">
        <f t="shared" si="78"/>
        <v>1</v>
      </c>
      <c r="R230" s="18" t="str">
        <f t="shared" si="75"/>
        <v xml:space="preserve"> </v>
      </c>
      <c r="S230" s="18">
        <f t="shared" si="79"/>
        <v>0</v>
      </c>
      <c r="T230" s="19">
        <f t="shared" si="80"/>
        <v>-142</v>
      </c>
    </row>
    <row r="231" spans="1:20">
      <c r="A231" s="197">
        <f t="shared" si="72"/>
        <v>221</v>
      </c>
      <c r="B231" s="198">
        <f>Data!B231</f>
        <v>34</v>
      </c>
      <c r="C231" s="78">
        <f t="shared" si="71"/>
        <v>12</v>
      </c>
      <c r="E231" s="86" t="str">
        <f t="shared" si="81"/>
        <v>L</v>
      </c>
      <c r="F231" s="64" t="str">
        <f t="shared" si="64"/>
        <v xml:space="preserve"> </v>
      </c>
      <c r="G231" s="64" t="str">
        <f t="shared" si="65"/>
        <v xml:space="preserve"> </v>
      </c>
      <c r="H231" s="64" t="str">
        <f t="shared" si="66"/>
        <v xml:space="preserve"> </v>
      </c>
      <c r="I231" s="64">
        <f t="shared" si="73"/>
        <v>2</v>
      </c>
      <c r="J231" s="18" t="str">
        <f t="shared" si="67"/>
        <v xml:space="preserve"> </v>
      </c>
      <c r="K231" s="18">
        <f t="shared" si="69"/>
        <v>0</v>
      </c>
      <c r="L231" s="18">
        <f t="shared" si="68"/>
        <v>96</v>
      </c>
      <c r="M231" s="86" t="str">
        <f t="shared" si="74"/>
        <v xml:space="preserve"> </v>
      </c>
      <c r="N231" s="64" t="str">
        <f t="shared" si="70"/>
        <v xml:space="preserve"> </v>
      </c>
      <c r="O231" s="64" t="str">
        <f t="shared" si="76"/>
        <v xml:space="preserve"> </v>
      </c>
      <c r="P231" s="64" t="str">
        <f t="shared" si="77"/>
        <v xml:space="preserve"> </v>
      </c>
      <c r="Q231" s="64">
        <f t="shared" si="78"/>
        <v>1</v>
      </c>
      <c r="R231" s="18" t="str">
        <f t="shared" si="75"/>
        <v xml:space="preserve"> </v>
      </c>
      <c r="S231" s="18">
        <f t="shared" si="79"/>
        <v>0</v>
      </c>
      <c r="T231" s="19">
        <f t="shared" si="80"/>
        <v>-142</v>
      </c>
    </row>
    <row r="232" spans="1:20">
      <c r="A232" s="197">
        <f t="shared" si="72"/>
        <v>222</v>
      </c>
      <c r="B232" s="198">
        <f>Data!B232</f>
        <v>20</v>
      </c>
      <c r="C232" s="78">
        <f t="shared" si="71"/>
        <v>7</v>
      </c>
      <c r="E232" s="86" t="str">
        <f t="shared" si="81"/>
        <v xml:space="preserve"> </v>
      </c>
      <c r="F232" s="64" t="str">
        <f t="shared" si="64"/>
        <v xml:space="preserve"> </v>
      </c>
      <c r="G232" s="64" t="str">
        <f t="shared" si="65"/>
        <v xml:space="preserve"> </v>
      </c>
      <c r="H232" s="64" t="str">
        <f t="shared" si="66"/>
        <v xml:space="preserve"> </v>
      </c>
      <c r="I232" s="64">
        <f t="shared" si="73"/>
        <v>2</v>
      </c>
      <c r="J232" s="18" t="str">
        <f t="shared" si="67"/>
        <v xml:space="preserve"> </v>
      </c>
      <c r="K232" s="18">
        <f t="shared" si="69"/>
        <v>0</v>
      </c>
      <c r="L232" s="18">
        <f t="shared" si="68"/>
        <v>96</v>
      </c>
      <c r="M232" s="86" t="str">
        <f t="shared" si="74"/>
        <v xml:space="preserve"> </v>
      </c>
      <c r="N232" s="64" t="str">
        <f t="shared" si="70"/>
        <v xml:space="preserve"> </v>
      </c>
      <c r="O232" s="64" t="str">
        <f t="shared" si="76"/>
        <v xml:space="preserve"> </v>
      </c>
      <c r="P232" s="64" t="str">
        <f t="shared" si="77"/>
        <v xml:space="preserve"> </v>
      </c>
      <c r="Q232" s="64">
        <f t="shared" si="78"/>
        <v>1</v>
      </c>
      <c r="R232" s="18" t="str">
        <f t="shared" si="75"/>
        <v xml:space="preserve"> </v>
      </c>
      <c r="S232" s="18">
        <f t="shared" si="79"/>
        <v>0</v>
      </c>
      <c r="T232" s="19">
        <f t="shared" si="80"/>
        <v>-142</v>
      </c>
    </row>
    <row r="233" spans="1:20">
      <c r="A233" s="197">
        <f t="shared" si="72"/>
        <v>223</v>
      </c>
      <c r="B233" s="198">
        <f>Data!B233</f>
        <v>23</v>
      </c>
      <c r="C233" s="78">
        <f t="shared" si="71"/>
        <v>8</v>
      </c>
      <c r="E233" s="86" t="str">
        <f t="shared" si="81"/>
        <v xml:space="preserve"> </v>
      </c>
      <c r="F233" s="64" t="str">
        <f t="shared" si="64"/>
        <v>T</v>
      </c>
      <c r="G233" s="64" t="str">
        <f t="shared" si="65"/>
        <v xml:space="preserve"> </v>
      </c>
      <c r="H233" s="64" t="str">
        <f t="shared" si="66"/>
        <v xml:space="preserve"> </v>
      </c>
      <c r="I233" s="64">
        <f t="shared" si="73"/>
        <v>2</v>
      </c>
      <c r="J233" s="18" t="str">
        <f t="shared" si="67"/>
        <v xml:space="preserve"> </v>
      </c>
      <c r="K233" s="18">
        <f t="shared" si="69"/>
        <v>0</v>
      </c>
      <c r="L233" s="18">
        <f t="shared" si="68"/>
        <v>96</v>
      </c>
      <c r="M233" s="86" t="str">
        <f t="shared" si="74"/>
        <v xml:space="preserve"> </v>
      </c>
      <c r="N233" s="64" t="str">
        <f t="shared" si="70"/>
        <v>T</v>
      </c>
      <c r="O233" s="64" t="str">
        <f t="shared" si="76"/>
        <v xml:space="preserve"> </v>
      </c>
      <c r="P233" s="64" t="str">
        <f t="shared" si="77"/>
        <v xml:space="preserve"> </v>
      </c>
      <c r="Q233" s="64">
        <f t="shared" si="78"/>
        <v>1</v>
      </c>
      <c r="R233" s="18" t="str">
        <f t="shared" si="75"/>
        <v xml:space="preserve"> </v>
      </c>
      <c r="S233" s="18">
        <f t="shared" si="79"/>
        <v>0</v>
      </c>
      <c r="T233" s="19">
        <f t="shared" si="80"/>
        <v>-142</v>
      </c>
    </row>
    <row r="234" spans="1:20">
      <c r="A234" s="197">
        <f t="shared" si="72"/>
        <v>224</v>
      </c>
      <c r="B234" s="198">
        <f>Data!B234</f>
        <v>18</v>
      </c>
      <c r="C234" s="78">
        <f t="shared" si="71"/>
        <v>6</v>
      </c>
      <c r="E234" s="86" t="str">
        <f t="shared" si="81"/>
        <v xml:space="preserve"> </v>
      </c>
      <c r="F234" s="64" t="str">
        <f t="shared" si="64"/>
        <v xml:space="preserve"> </v>
      </c>
      <c r="G234" s="64" t="str">
        <f t="shared" si="65"/>
        <v>B</v>
      </c>
      <c r="H234" s="64">
        <f t="shared" si="66"/>
        <v>1</v>
      </c>
      <c r="I234" s="64">
        <f t="shared" si="73"/>
        <v>2</v>
      </c>
      <c r="J234" s="18">
        <f t="shared" si="67"/>
        <v>12</v>
      </c>
      <c r="K234" s="18">
        <f t="shared" si="69"/>
        <v>0</v>
      </c>
      <c r="L234" s="18">
        <f t="shared" si="68"/>
        <v>84</v>
      </c>
      <c r="M234" s="86" t="str">
        <f t="shared" si="74"/>
        <v xml:space="preserve"> </v>
      </c>
      <c r="N234" s="64" t="str">
        <f t="shared" si="70"/>
        <v xml:space="preserve"> </v>
      </c>
      <c r="O234" s="64" t="str">
        <f t="shared" si="76"/>
        <v>B</v>
      </c>
      <c r="P234" s="64">
        <f t="shared" si="77"/>
        <v>1</v>
      </c>
      <c r="Q234" s="64">
        <f t="shared" si="78"/>
        <v>1</v>
      </c>
      <c r="R234" s="18">
        <f t="shared" si="75"/>
        <v>5</v>
      </c>
      <c r="S234" s="18">
        <f t="shared" si="79"/>
        <v>0</v>
      </c>
      <c r="T234" s="19">
        <f t="shared" si="80"/>
        <v>-147</v>
      </c>
    </row>
    <row r="235" spans="1:20">
      <c r="A235" s="197">
        <f t="shared" si="72"/>
        <v>225</v>
      </c>
      <c r="B235" s="198">
        <f>Data!B235</f>
        <v>18</v>
      </c>
      <c r="C235" s="78">
        <f t="shared" si="71"/>
        <v>6</v>
      </c>
      <c r="E235" s="86" t="str">
        <f t="shared" si="81"/>
        <v>L</v>
      </c>
      <c r="F235" s="64" t="str">
        <f t="shared" si="64"/>
        <v xml:space="preserve"> </v>
      </c>
      <c r="G235" s="64" t="str">
        <f t="shared" si="65"/>
        <v>B</v>
      </c>
      <c r="H235" s="64">
        <f t="shared" si="66"/>
        <v>2</v>
      </c>
      <c r="I235" s="64">
        <f t="shared" si="73"/>
        <v>2</v>
      </c>
      <c r="J235" s="18">
        <f t="shared" si="67"/>
        <v>12</v>
      </c>
      <c r="K235" s="18">
        <f t="shared" si="69"/>
        <v>0</v>
      </c>
      <c r="L235" s="18">
        <f t="shared" si="68"/>
        <v>72</v>
      </c>
      <c r="M235" s="86" t="str">
        <f t="shared" si="74"/>
        <v>L</v>
      </c>
      <c r="N235" s="64" t="str">
        <f t="shared" si="70"/>
        <v xml:space="preserve"> </v>
      </c>
      <c r="O235" s="64" t="str">
        <f t="shared" si="76"/>
        <v>B</v>
      </c>
      <c r="P235" s="64">
        <f t="shared" si="77"/>
        <v>2</v>
      </c>
      <c r="Q235" s="64">
        <f t="shared" si="78"/>
        <v>1</v>
      </c>
      <c r="R235" s="18">
        <f t="shared" si="75"/>
        <v>5</v>
      </c>
      <c r="S235" s="18">
        <f t="shared" si="79"/>
        <v>0</v>
      </c>
      <c r="T235" s="19">
        <f t="shared" si="80"/>
        <v>-152</v>
      </c>
    </row>
    <row r="236" spans="1:20">
      <c r="A236" s="197">
        <f t="shared" si="72"/>
        <v>226</v>
      </c>
      <c r="B236" s="198">
        <f>Data!B236</f>
        <v>20</v>
      </c>
      <c r="C236" s="78">
        <f t="shared" si="71"/>
        <v>7</v>
      </c>
      <c r="E236" s="86" t="str">
        <f t="shared" si="81"/>
        <v>L</v>
      </c>
      <c r="F236" s="64" t="str">
        <f t="shared" ref="F236:F299" si="82">IF(AND(OR(B236=12,B236=13,B236=21,B236=23,B236=31,B236=32),F235=" ",E236=" "),"T"," ")</f>
        <v xml:space="preserve"> </v>
      </c>
      <c r="G236" s="64" t="str">
        <f t="shared" ref="G236:G299" si="83">IF(AND(F235="T",E236=" "),"B",IF(AND(E236="L",H235&lt;6),"B",IF(E236="W"," "," ")))</f>
        <v>B</v>
      </c>
      <c r="H236" s="64">
        <f t="shared" ref="H236:H299" si="84">IF(AND(H235=" ",G236=" ")," ",IF(AND(H235=" ",G236="B"),1,IF(AND(G236="B",H235&lt;=6),H235+1," ")))</f>
        <v>3</v>
      </c>
      <c r="I236" s="64">
        <f t="shared" si="73"/>
        <v>2</v>
      </c>
      <c r="J236" s="18">
        <f t="shared" ref="J236:J299" si="85">IF(G236="B",I236*6," ")</f>
        <v>12</v>
      </c>
      <c r="K236" s="18">
        <f t="shared" si="69"/>
        <v>0</v>
      </c>
      <c r="L236" s="18">
        <f t="shared" si="68"/>
        <v>60</v>
      </c>
      <c r="M236" s="86" t="str">
        <f t="shared" si="74"/>
        <v>L</v>
      </c>
      <c r="N236" s="64" t="str">
        <f t="shared" si="70"/>
        <v xml:space="preserve"> </v>
      </c>
      <c r="O236" s="64" t="str">
        <f t="shared" si="76"/>
        <v>B</v>
      </c>
      <c r="P236" s="64">
        <f t="shared" si="77"/>
        <v>3</v>
      </c>
      <c r="Q236" s="64">
        <f t="shared" si="78"/>
        <v>1</v>
      </c>
      <c r="R236" s="18">
        <f t="shared" si="75"/>
        <v>10</v>
      </c>
      <c r="S236" s="18">
        <f t="shared" si="79"/>
        <v>0</v>
      </c>
      <c r="T236" s="19">
        <f t="shared" si="80"/>
        <v>-162</v>
      </c>
    </row>
    <row r="237" spans="1:20">
      <c r="A237" s="197">
        <f t="shared" si="72"/>
        <v>227</v>
      </c>
      <c r="B237" s="198">
        <f>Data!B237</f>
        <v>34</v>
      </c>
      <c r="C237" s="78">
        <f t="shared" si="71"/>
        <v>12</v>
      </c>
      <c r="E237" s="86" t="str">
        <f t="shared" si="81"/>
        <v>L</v>
      </c>
      <c r="F237" s="64" t="str">
        <f t="shared" si="82"/>
        <v xml:space="preserve"> </v>
      </c>
      <c r="G237" s="64" t="str">
        <f t="shared" si="83"/>
        <v>B</v>
      </c>
      <c r="H237" s="64">
        <f t="shared" si="84"/>
        <v>4</v>
      </c>
      <c r="I237" s="64">
        <f t="shared" si="73"/>
        <v>2</v>
      </c>
      <c r="J237" s="18">
        <f t="shared" si="85"/>
        <v>12</v>
      </c>
      <c r="K237" s="18">
        <f t="shared" si="69"/>
        <v>0</v>
      </c>
      <c r="L237" s="18">
        <f t="shared" si="68"/>
        <v>48</v>
      </c>
      <c r="M237" s="86" t="str">
        <f t="shared" si="74"/>
        <v>W</v>
      </c>
      <c r="N237" s="64" t="str">
        <f t="shared" si="70"/>
        <v xml:space="preserve"> </v>
      </c>
      <c r="O237" s="64" t="str">
        <f t="shared" si="76"/>
        <v xml:space="preserve"> </v>
      </c>
      <c r="P237" s="64" t="str">
        <f t="shared" si="77"/>
        <v xml:space="preserve"> </v>
      </c>
      <c r="Q237" s="64">
        <f t="shared" si="78"/>
        <v>1</v>
      </c>
      <c r="R237" s="18" t="str">
        <f t="shared" si="75"/>
        <v xml:space="preserve"> </v>
      </c>
      <c r="S237" s="18">
        <f t="shared" si="79"/>
        <v>24</v>
      </c>
      <c r="T237" s="19">
        <f t="shared" si="80"/>
        <v>-138</v>
      </c>
    </row>
    <row r="238" spans="1:20">
      <c r="A238" s="197">
        <f t="shared" si="72"/>
        <v>228</v>
      </c>
      <c r="B238" s="198">
        <f>Data!B238</f>
        <v>0</v>
      </c>
      <c r="C238" s="78">
        <f t="shared" si="71"/>
        <v>0</v>
      </c>
      <c r="E238" s="86" t="str">
        <f t="shared" si="81"/>
        <v>L</v>
      </c>
      <c r="F238" s="64" t="str">
        <f t="shared" si="82"/>
        <v xml:space="preserve"> </v>
      </c>
      <c r="G238" s="64" t="str">
        <f t="shared" si="83"/>
        <v>B</v>
      </c>
      <c r="H238" s="64">
        <f t="shared" si="84"/>
        <v>5</v>
      </c>
      <c r="I238" s="64">
        <f t="shared" si="73"/>
        <v>2</v>
      </c>
      <c r="J238" s="18">
        <f t="shared" si="85"/>
        <v>12</v>
      </c>
      <c r="K238" s="18">
        <f t="shared" si="69"/>
        <v>0</v>
      </c>
      <c r="L238" s="18">
        <f t="shared" si="68"/>
        <v>36</v>
      </c>
      <c r="M238" s="86" t="str">
        <f t="shared" si="74"/>
        <v xml:space="preserve"> </v>
      </c>
      <c r="N238" s="64" t="str">
        <f t="shared" si="70"/>
        <v xml:space="preserve"> </v>
      </c>
      <c r="O238" s="64" t="str">
        <f t="shared" si="76"/>
        <v xml:space="preserve"> </v>
      </c>
      <c r="P238" s="64" t="str">
        <f t="shared" si="77"/>
        <v xml:space="preserve"> </v>
      </c>
      <c r="Q238" s="64">
        <f t="shared" si="78"/>
        <v>1</v>
      </c>
      <c r="R238" s="18" t="str">
        <f t="shared" si="75"/>
        <v xml:space="preserve"> </v>
      </c>
      <c r="S238" s="18">
        <f t="shared" si="79"/>
        <v>0</v>
      </c>
      <c r="T238" s="19">
        <f t="shared" si="80"/>
        <v>-138</v>
      </c>
    </row>
    <row r="239" spans="1:20">
      <c r="A239" s="197">
        <f t="shared" si="72"/>
        <v>229</v>
      </c>
      <c r="B239" s="198">
        <f>Data!B239</f>
        <v>3</v>
      </c>
      <c r="C239" s="78">
        <f t="shared" si="71"/>
        <v>1</v>
      </c>
      <c r="E239" s="86" t="str">
        <f t="shared" si="81"/>
        <v>L</v>
      </c>
      <c r="F239" s="64" t="str">
        <f t="shared" si="82"/>
        <v xml:space="preserve"> </v>
      </c>
      <c r="G239" s="64" t="str">
        <f t="shared" si="83"/>
        <v>B</v>
      </c>
      <c r="H239" s="64">
        <f t="shared" si="84"/>
        <v>6</v>
      </c>
      <c r="I239" s="64">
        <f t="shared" si="73"/>
        <v>2</v>
      </c>
      <c r="J239" s="18">
        <f t="shared" si="85"/>
        <v>12</v>
      </c>
      <c r="K239" s="18">
        <f t="shared" si="69"/>
        <v>0</v>
      </c>
      <c r="L239" s="18">
        <f t="shared" si="68"/>
        <v>24</v>
      </c>
      <c r="M239" s="86" t="str">
        <f t="shared" si="74"/>
        <v xml:space="preserve"> </v>
      </c>
      <c r="N239" s="64" t="str">
        <f t="shared" si="70"/>
        <v xml:space="preserve"> </v>
      </c>
      <c r="O239" s="64" t="str">
        <f t="shared" si="76"/>
        <v xml:space="preserve"> </v>
      </c>
      <c r="P239" s="64" t="str">
        <f t="shared" si="77"/>
        <v xml:space="preserve"> </v>
      </c>
      <c r="Q239" s="64">
        <f t="shared" si="78"/>
        <v>1</v>
      </c>
      <c r="R239" s="18" t="str">
        <f t="shared" si="75"/>
        <v xml:space="preserve"> </v>
      </c>
      <c r="S239" s="18">
        <f t="shared" si="79"/>
        <v>0</v>
      </c>
      <c r="T239" s="19">
        <f t="shared" si="80"/>
        <v>-138</v>
      </c>
    </row>
    <row r="240" spans="1:20">
      <c r="A240" s="197">
        <f t="shared" si="72"/>
        <v>230</v>
      </c>
      <c r="B240" s="198">
        <f>Data!B240</f>
        <v>13</v>
      </c>
      <c r="C240" s="78">
        <f t="shared" si="71"/>
        <v>5</v>
      </c>
      <c r="E240" s="86" t="str">
        <f t="shared" si="81"/>
        <v>L</v>
      </c>
      <c r="F240" s="64" t="str">
        <f t="shared" si="82"/>
        <v xml:space="preserve"> </v>
      </c>
      <c r="G240" s="64" t="str">
        <f t="shared" si="83"/>
        <v xml:space="preserve"> </v>
      </c>
      <c r="H240" s="64" t="str">
        <f t="shared" si="84"/>
        <v xml:space="preserve"> </v>
      </c>
      <c r="I240" s="64">
        <f t="shared" si="73"/>
        <v>1</v>
      </c>
      <c r="J240" s="18" t="str">
        <f t="shared" si="85"/>
        <v xml:space="preserve"> </v>
      </c>
      <c r="K240" s="18">
        <f t="shared" si="69"/>
        <v>0</v>
      </c>
      <c r="L240" s="18">
        <f t="shared" si="68"/>
        <v>24</v>
      </c>
      <c r="M240" s="86" t="str">
        <f t="shared" si="74"/>
        <v xml:space="preserve"> </v>
      </c>
      <c r="N240" s="64" t="str">
        <f t="shared" si="70"/>
        <v>T</v>
      </c>
      <c r="O240" s="64" t="str">
        <f t="shared" si="76"/>
        <v xml:space="preserve"> </v>
      </c>
      <c r="P240" s="64" t="str">
        <f t="shared" si="77"/>
        <v xml:space="preserve"> </v>
      </c>
      <c r="Q240" s="64">
        <f t="shared" si="78"/>
        <v>1</v>
      </c>
      <c r="R240" s="18" t="str">
        <f t="shared" si="75"/>
        <v xml:space="preserve"> </v>
      </c>
      <c r="S240" s="18">
        <f t="shared" si="79"/>
        <v>0</v>
      </c>
      <c r="T240" s="19">
        <f t="shared" si="80"/>
        <v>-138</v>
      </c>
    </row>
    <row r="241" spans="1:20">
      <c r="A241" s="197">
        <f t="shared" si="72"/>
        <v>231</v>
      </c>
      <c r="B241" s="198">
        <f>Data!B241</f>
        <v>33</v>
      </c>
      <c r="C241" s="78">
        <f t="shared" si="71"/>
        <v>11</v>
      </c>
      <c r="E241" s="86" t="str">
        <f t="shared" si="81"/>
        <v xml:space="preserve"> </v>
      </c>
      <c r="F241" s="64" t="str">
        <f t="shared" si="82"/>
        <v xml:space="preserve"> </v>
      </c>
      <c r="G241" s="64" t="str">
        <f t="shared" si="83"/>
        <v xml:space="preserve"> </v>
      </c>
      <c r="H241" s="64" t="str">
        <f t="shared" si="84"/>
        <v xml:space="preserve"> </v>
      </c>
      <c r="I241" s="64">
        <f t="shared" si="73"/>
        <v>1</v>
      </c>
      <c r="J241" s="18" t="str">
        <f t="shared" si="85"/>
        <v xml:space="preserve"> </v>
      </c>
      <c r="K241" s="18">
        <f t="shared" si="69"/>
        <v>0</v>
      </c>
      <c r="L241" s="18">
        <f t="shared" si="68"/>
        <v>24</v>
      </c>
      <c r="M241" s="86" t="str">
        <f t="shared" si="74"/>
        <v xml:space="preserve"> </v>
      </c>
      <c r="N241" s="64" t="str">
        <f t="shared" si="70"/>
        <v xml:space="preserve"> </v>
      </c>
      <c r="O241" s="64" t="str">
        <f t="shared" si="76"/>
        <v>B</v>
      </c>
      <c r="P241" s="64">
        <f t="shared" si="77"/>
        <v>1</v>
      </c>
      <c r="Q241" s="64">
        <f t="shared" si="78"/>
        <v>1</v>
      </c>
      <c r="R241" s="18">
        <f t="shared" si="75"/>
        <v>5</v>
      </c>
      <c r="S241" s="18">
        <f t="shared" si="79"/>
        <v>0</v>
      </c>
      <c r="T241" s="19">
        <f t="shared" si="80"/>
        <v>-143</v>
      </c>
    </row>
    <row r="242" spans="1:20">
      <c r="A242" s="197">
        <f t="shared" si="72"/>
        <v>232</v>
      </c>
      <c r="B242" s="198">
        <f>Data!B242</f>
        <v>15</v>
      </c>
      <c r="C242" s="78">
        <f t="shared" si="71"/>
        <v>5</v>
      </c>
      <c r="E242" s="86" t="str">
        <f t="shared" si="81"/>
        <v xml:space="preserve"> </v>
      </c>
      <c r="F242" s="64" t="str">
        <f t="shared" si="82"/>
        <v xml:space="preserve"> </v>
      </c>
      <c r="G242" s="64" t="str">
        <f t="shared" si="83"/>
        <v xml:space="preserve"> </v>
      </c>
      <c r="H242" s="64" t="str">
        <f t="shared" si="84"/>
        <v xml:space="preserve"> </v>
      </c>
      <c r="I242" s="64">
        <f t="shared" si="73"/>
        <v>1</v>
      </c>
      <c r="J242" s="18" t="str">
        <f t="shared" si="85"/>
        <v xml:space="preserve"> </v>
      </c>
      <c r="K242" s="18">
        <f t="shared" si="69"/>
        <v>0</v>
      </c>
      <c r="L242" s="18">
        <f t="shared" si="68"/>
        <v>24</v>
      </c>
      <c r="M242" s="86" t="str">
        <f t="shared" si="74"/>
        <v>W</v>
      </c>
      <c r="N242" s="64" t="str">
        <f t="shared" si="70"/>
        <v xml:space="preserve"> </v>
      </c>
      <c r="O242" s="64" t="str">
        <f t="shared" si="76"/>
        <v xml:space="preserve"> </v>
      </c>
      <c r="P242" s="64" t="str">
        <f t="shared" si="77"/>
        <v xml:space="preserve"> </v>
      </c>
      <c r="Q242" s="64">
        <f t="shared" si="78"/>
        <v>1</v>
      </c>
      <c r="R242" s="18" t="str">
        <f t="shared" si="75"/>
        <v xml:space="preserve"> </v>
      </c>
      <c r="S242" s="18">
        <f t="shared" si="79"/>
        <v>12</v>
      </c>
      <c r="T242" s="19">
        <f t="shared" si="80"/>
        <v>-131</v>
      </c>
    </row>
    <row r="243" spans="1:20">
      <c r="A243" s="197">
        <f t="shared" si="72"/>
        <v>233</v>
      </c>
      <c r="B243" s="198">
        <f>Data!B243</f>
        <v>13</v>
      </c>
      <c r="C243" s="78">
        <f t="shared" si="71"/>
        <v>5</v>
      </c>
      <c r="E243" s="86" t="str">
        <f t="shared" si="81"/>
        <v xml:space="preserve"> </v>
      </c>
      <c r="F243" s="64" t="str">
        <f t="shared" si="82"/>
        <v>T</v>
      </c>
      <c r="G243" s="64" t="str">
        <f t="shared" si="83"/>
        <v xml:space="preserve"> </v>
      </c>
      <c r="H243" s="64" t="str">
        <f t="shared" si="84"/>
        <v xml:space="preserve"> </v>
      </c>
      <c r="I243" s="64">
        <f t="shared" si="73"/>
        <v>1</v>
      </c>
      <c r="J243" s="18" t="str">
        <f t="shared" si="85"/>
        <v xml:space="preserve"> </v>
      </c>
      <c r="K243" s="18">
        <f t="shared" si="69"/>
        <v>0</v>
      </c>
      <c r="L243" s="18">
        <f t="shared" si="68"/>
        <v>24</v>
      </c>
      <c r="M243" s="86" t="str">
        <f t="shared" si="74"/>
        <v xml:space="preserve"> </v>
      </c>
      <c r="N243" s="64" t="str">
        <f t="shared" si="70"/>
        <v>T</v>
      </c>
      <c r="O243" s="64" t="str">
        <f t="shared" si="76"/>
        <v xml:space="preserve"> </v>
      </c>
      <c r="P243" s="64" t="str">
        <f t="shared" si="77"/>
        <v xml:space="preserve"> </v>
      </c>
      <c r="Q243" s="64">
        <f t="shared" si="78"/>
        <v>1</v>
      </c>
      <c r="R243" s="18" t="str">
        <f t="shared" si="75"/>
        <v xml:space="preserve"> </v>
      </c>
      <c r="S243" s="18">
        <f t="shared" si="79"/>
        <v>0</v>
      </c>
      <c r="T243" s="19">
        <f t="shared" si="80"/>
        <v>-131</v>
      </c>
    </row>
    <row r="244" spans="1:20">
      <c r="A244" s="197">
        <f t="shared" si="72"/>
        <v>234</v>
      </c>
      <c r="B244" s="198">
        <f>Data!B244</f>
        <v>26</v>
      </c>
      <c r="C244" s="78">
        <f t="shared" si="71"/>
        <v>9</v>
      </c>
      <c r="E244" s="86" t="str">
        <f t="shared" si="81"/>
        <v xml:space="preserve"> </v>
      </c>
      <c r="F244" s="64" t="str">
        <f t="shared" si="82"/>
        <v xml:space="preserve"> </v>
      </c>
      <c r="G244" s="64" t="str">
        <f t="shared" si="83"/>
        <v>B</v>
      </c>
      <c r="H244" s="64">
        <f t="shared" si="84"/>
        <v>1</v>
      </c>
      <c r="I244" s="64">
        <f t="shared" si="73"/>
        <v>1</v>
      </c>
      <c r="J244" s="18">
        <f t="shared" si="85"/>
        <v>6</v>
      </c>
      <c r="K244" s="18">
        <f t="shared" si="69"/>
        <v>0</v>
      </c>
      <c r="L244" s="18">
        <f t="shared" si="68"/>
        <v>18</v>
      </c>
      <c r="M244" s="86" t="str">
        <f t="shared" si="74"/>
        <v xml:space="preserve"> </v>
      </c>
      <c r="N244" s="64" t="str">
        <f t="shared" si="70"/>
        <v xml:space="preserve"> </v>
      </c>
      <c r="O244" s="64" t="str">
        <f t="shared" si="76"/>
        <v>B</v>
      </c>
      <c r="P244" s="64">
        <f t="shared" si="77"/>
        <v>1</v>
      </c>
      <c r="Q244" s="64">
        <f t="shared" si="78"/>
        <v>1</v>
      </c>
      <c r="R244" s="18">
        <f t="shared" si="75"/>
        <v>5</v>
      </c>
      <c r="S244" s="18">
        <f t="shared" si="79"/>
        <v>0</v>
      </c>
      <c r="T244" s="19">
        <f t="shared" si="80"/>
        <v>-136</v>
      </c>
    </row>
    <row r="245" spans="1:20">
      <c r="A245" s="197">
        <f t="shared" si="72"/>
        <v>235</v>
      </c>
      <c r="B245" s="198">
        <f>Data!B245</f>
        <v>21</v>
      </c>
      <c r="C245" s="78">
        <f t="shared" si="71"/>
        <v>7</v>
      </c>
      <c r="E245" s="86" t="str">
        <f t="shared" si="81"/>
        <v>L</v>
      </c>
      <c r="F245" s="64" t="str">
        <f t="shared" si="82"/>
        <v xml:space="preserve"> </v>
      </c>
      <c r="G245" s="64" t="str">
        <f t="shared" si="83"/>
        <v>B</v>
      </c>
      <c r="H245" s="64">
        <f t="shared" si="84"/>
        <v>2</v>
      </c>
      <c r="I245" s="64">
        <f t="shared" si="73"/>
        <v>1</v>
      </c>
      <c r="J245" s="18">
        <f t="shared" si="85"/>
        <v>6</v>
      </c>
      <c r="K245" s="18">
        <f t="shared" si="69"/>
        <v>0</v>
      </c>
      <c r="L245" s="18">
        <f t="shared" si="68"/>
        <v>12</v>
      </c>
      <c r="M245" s="86" t="str">
        <f t="shared" si="74"/>
        <v>L</v>
      </c>
      <c r="N245" s="64" t="str">
        <f t="shared" si="70"/>
        <v xml:space="preserve"> </v>
      </c>
      <c r="O245" s="64" t="str">
        <f t="shared" si="76"/>
        <v>B</v>
      </c>
      <c r="P245" s="64">
        <f t="shared" si="77"/>
        <v>2</v>
      </c>
      <c r="Q245" s="64">
        <f t="shared" si="78"/>
        <v>1</v>
      </c>
      <c r="R245" s="18">
        <f t="shared" si="75"/>
        <v>5</v>
      </c>
      <c r="S245" s="18">
        <f t="shared" si="79"/>
        <v>0</v>
      </c>
      <c r="T245" s="19">
        <f t="shared" si="80"/>
        <v>-141</v>
      </c>
    </row>
    <row r="246" spans="1:20">
      <c r="A246" s="197">
        <f t="shared" si="72"/>
        <v>236</v>
      </c>
      <c r="B246" s="198">
        <f>Data!B246</f>
        <v>23</v>
      </c>
      <c r="C246" s="78">
        <f t="shared" si="71"/>
        <v>8</v>
      </c>
      <c r="E246" s="86" t="str">
        <f t="shared" si="81"/>
        <v>W</v>
      </c>
      <c r="F246" s="64" t="str">
        <f t="shared" si="82"/>
        <v xml:space="preserve"> </v>
      </c>
      <c r="G246" s="64" t="str">
        <f t="shared" si="83"/>
        <v xml:space="preserve"> </v>
      </c>
      <c r="H246" s="64" t="str">
        <f t="shared" si="84"/>
        <v xml:space="preserve"> </v>
      </c>
      <c r="I246" s="64">
        <f t="shared" si="73"/>
        <v>1</v>
      </c>
      <c r="J246" s="18" t="str">
        <f t="shared" si="85"/>
        <v xml:space="preserve"> </v>
      </c>
      <c r="K246" s="18">
        <f t="shared" si="69"/>
        <v>36</v>
      </c>
      <c r="L246" s="18">
        <f t="shared" si="68"/>
        <v>48</v>
      </c>
      <c r="M246" s="86" t="str">
        <f t="shared" si="74"/>
        <v>W</v>
      </c>
      <c r="N246" s="64" t="str">
        <f t="shared" si="70"/>
        <v xml:space="preserve"> </v>
      </c>
      <c r="O246" s="64" t="str">
        <f t="shared" si="76"/>
        <v xml:space="preserve"> </v>
      </c>
      <c r="P246" s="64" t="str">
        <f t="shared" si="77"/>
        <v xml:space="preserve"> </v>
      </c>
      <c r="Q246" s="64">
        <f t="shared" si="78"/>
        <v>1</v>
      </c>
      <c r="R246" s="18" t="str">
        <f t="shared" si="75"/>
        <v xml:space="preserve"> </v>
      </c>
      <c r="S246" s="18">
        <f t="shared" si="79"/>
        <v>12</v>
      </c>
      <c r="T246" s="19">
        <f t="shared" si="80"/>
        <v>-129</v>
      </c>
    </row>
    <row r="247" spans="1:20">
      <c r="A247" s="197">
        <f t="shared" si="72"/>
        <v>237</v>
      </c>
      <c r="B247" s="198">
        <f>Data!B247</f>
        <v>23</v>
      </c>
      <c r="C247" s="78">
        <f t="shared" si="71"/>
        <v>8</v>
      </c>
      <c r="E247" s="86" t="str">
        <f t="shared" si="81"/>
        <v xml:space="preserve"> </v>
      </c>
      <c r="F247" s="64" t="str">
        <f t="shared" si="82"/>
        <v>T</v>
      </c>
      <c r="G247" s="64" t="str">
        <f t="shared" si="83"/>
        <v xml:space="preserve"> </v>
      </c>
      <c r="H247" s="64" t="str">
        <f t="shared" si="84"/>
        <v xml:space="preserve"> </v>
      </c>
      <c r="I247" s="64">
        <f t="shared" si="73"/>
        <v>1</v>
      </c>
      <c r="J247" s="18" t="str">
        <f t="shared" si="85"/>
        <v xml:space="preserve"> </v>
      </c>
      <c r="K247" s="18">
        <f t="shared" si="69"/>
        <v>0</v>
      </c>
      <c r="L247" s="18">
        <f t="shared" si="68"/>
        <v>48</v>
      </c>
      <c r="M247" s="86" t="str">
        <f t="shared" si="74"/>
        <v xml:space="preserve"> </v>
      </c>
      <c r="N247" s="64" t="str">
        <f t="shared" si="70"/>
        <v>T</v>
      </c>
      <c r="O247" s="64" t="str">
        <f t="shared" si="76"/>
        <v xml:space="preserve"> </v>
      </c>
      <c r="P247" s="64" t="str">
        <f t="shared" si="77"/>
        <v xml:space="preserve"> </v>
      </c>
      <c r="Q247" s="64">
        <f t="shared" si="78"/>
        <v>1</v>
      </c>
      <c r="R247" s="18" t="str">
        <f t="shared" si="75"/>
        <v xml:space="preserve"> </v>
      </c>
      <c r="S247" s="18">
        <f t="shared" si="79"/>
        <v>0</v>
      </c>
      <c r="T247" s="19">
        <f t="shared" si="80"/>
        <v>-129</v>
      </c>
    </row>
    <row r="248" spans="1:20">
      <c r="A248" s="197">
        <f t="shared" si="72"/>
        <v>238</v>
      </c>
      <c r="B248" s="198">
        <f>Data!B248</f>
        <v>22</v>
      </c>
      <c r="C248" s="78">
        <f t="shared" si="71"/>
        <v>8</v>
      </c>
      <c r="E248" s="86" t="str">
        <f t="shared" si="81"/>
        <v xml:space="preserve"> </v>
      </c>
      <c r="F248" s="64" t="str">
        <f t="shared" si="82"/>
        <v xml:space="preserve"> </v>
      </c>
      <c r="G248" s="64" t="str">
        <f t="shared" si="83"/>
        <v>B</v>
      </c>
      <c r="H248" s="64">
        <f t="shared" si="84"/>
        <v>1</v>
      </c>
      <c r="I248" s="64">
        <f t="shared" si="73"/>
        <v>1</v>
      </c>
      <c r="J248" s="18">
        <f t="shared" si="85"/>
        <v>6</v>
      </c>
      <c r="K248" s="18">
        <f t="shared" si="69"/>
        <v>0</v>
      </c>
      <c r="L248" s="18">
        <f t="shared" si="68"/>
        <v>42</v>
      </c>
      <c r="M248" s="86" t="str">
        <f t="shared" si="74"/>
        <v xml:space="preserve"> </v>
      </c>
      <c r="N248" s="64" t="str">
        <f t="shared" si="70"/>
        <v xml:space="preserve"> </v>
      </c>
      <c r="O248" s="64" t="str">
        <f t="shared" si="76"/>
        <v>B</v>
      </c>
      <c r="P248" s="64">
        <f t="shared" si="77"/>
        <v>1</v>
      </c>
      <c r="Q248" s="64">
        <f t="shared" si="78"/>
        <v>1</v>
      </c>
      <c r="R248" s="18">
        <f t="shared" si="75"/>
        <v>5</v>
      </c>
      <c r="S248" s="18">
        <f t="shared" si="79"/>
        <v>0</v>
      </c>
      <c r="T248" s="19">
        <f t="shared" si="80"/>
        <v>-134</v>
      </c>
    </row>
    <row r="249" spans="1:20">
      <c r="A249" s="197">
        <f t="shared" si="72"/>
        <v>239</v>
      </c>
      <c r="B249" s="198">
        <f>Data!B249</f>
        <v>34</v>
      </c>
      <c r="C249" s="78">
        <f t="shared" si="71"/>
        <v>12</v>
      </c>
      <c r="E249" s="86" t="str">
        <f t="shared" si="81"/>
        <v>L</v>
      </c>
      <c r="F249" s="64" t="str">
        <f t="shared" si="82"/>
        <v xml:space="preserve"> </v>
      </c>
      <c r="G249" s="64" t="str">
        <f t="shared" si="83"/>
        <v>B</v>
      </c>
      <c r="H249" s="64">
        <f t="shared" si="84"/>
        <v>2</v>
      </c>
      <c r="I249" s="64">
        <f t="shared" si="73"/>
        <v>1</v>
      </c>
      <c r="J249" s="18">
        <f t="shared" si="85"/>
        <v>6</v>
      </c>
      <c r="K249" s="18">
        <f t="shared" si="69"/>
        <v>0</v>
      </c>
      <c r="L249" s="18">
        <f t="shared" si="68"/>
        <v>36</v>
      </c>
      <c r="M249" s="86" t="str">
        <f t="shared" si="74"/>
        <v>W</v>
      </c>
      <c r="N249" s="64" t="str">
        <f t="shared" si="70"/>
        <v xml:space="preserve"> </v>
      </c>
      <c r="O249" s="64" t="str">
        <f t="shared" si="76"/>
        <v xml:space="preserve"> </v>
      </c>
      <c r="P249" s="64" t="str">
        <f t="shared" si="77"/>
        <v xml:space="preserve"> </v>
      </c>
      <c r="Q249" s="64">
        <f t="shared" si="78"/>
        <v>1</v>
      </c>
      <c r="R249" s="18" t="str">
        <f t="shared" si="75"/>
        <v xml:space="preserve"> </v>
      </c>
      <c r="S249" s="18">
        <f t="shared" si="79"/>
        <v>12</v>
      </c>
      <c r="T249" s="19">
        <f t="shared" si="80"/>
        <v>-122</v>
      </c>
    </row>
    <row r="250" spans="1:20">
      <c r="A250" s="197">
        <f t="shared" si="72"/>
        <v>240</v>
      </c>
      <c r="B250" s="198">
        <f>Data!B250</f>
        <v>17</v>
      </c>
      <c r="C250" s="78">
        <f t="shared" si="71"/>
        <v>6</v>
      </c>
      <c r="E250" s="86" t="str">
        <f t="shared" si="81"/>
        <v>L</v>
      </c>
      <c r="F250" s="64" t="str">
        <f t="shared" si="82"/>
        <v xml:space="preserve"> </v>
      </c>
      <c r="G250" s="64" t="str">
        <f t="shared" si="83"/>
        <v>B</v>
      </c>
      <c r="H250" s="64">
        <f t="shared" si="84"/>
        <v>3</v>
      </c>
      <c r="I250" s="64">
        <f t="shared" si="73"/>
        <v>1</v>
      </c>
      <c r="J250" s="18">
        <f t="shared" si="85"/>
        <v>6</v>
      </c>
      <c r="K250" s="18">
        <f t="shared" si="69"/>
        <v>0</v>
      </c>
      <c r="L250" s="18">
        <f t="shared" si="68"/>
        <v>30</v>
      </c>
      <c r="M250" s="86" t="str">
        <f t="shared" si="74"/>
        <v xml:space="preserve"> </v>
      </c>
      <c r="N250" s="64" t="str">
        <f t="shared" si="70"/>
        <v xml:space="preserve"> </v>
      </c>
      <c r="O250" s="64" t="str">
        <f t="shared" si="76"/>
        <v xml:space="preserve"> </v>
      </c>
      <c r="P250" s="64" t="str">
        <f t="shared" si="77"/>
        <v xml:space="preserve"> </v>
      </c>
      <c r="Q250" s="64">
        <f t="shared" si="78"/>
        <v>1</v>
      </c>
      <c r="R250" s="18" t="str">
        <f t="shared" si="75"/>
        <v xml:space="preserve"> </v>
      </c>
      <c r="S250" s="18">
        <f t="shared" si="79"/>
        <v>0</v>
      </c>
      <c r="T250" s="19">
        <f t="shared" si="80"/>
        <v>-122</v>
      </c>
    </row>
    <row r="251" spans="1:20">
      <c r="A251" s="197">
        <f t="shared" si="72"/>
        <v>241</v>
      </c>
      <c r="B251" s="198">
        <f>Data!B251</f>
        <v>2</v>
      </c>
      <c r="C251" s="78">
        <f t="shared" si="71"/>
        <v>1</v>
      </c>
      <c r="E251" s="86" t="str">
        <f t="shared" si="81"/>
        <v>L</v>
      </c>
      <c r="F251" s="64" t="str">
        <f t="shared" si="82"/>
        <v xml:space="preserve"> </v>
      </c>
      <c r="G251" s="64" t="str">
        <f t="shared" si="83"/>
        <v>B</v>
      </c>
      <c r="H251" s="64">
        <f t="shared" si="84"/>
        <v>4</v>
      </c>
      <c r="I251" s="64">
        <f t="shared" si="73"/>
        <v>1</v>
      </c>
      <c r="J251" s="18">
        <f t="shared" si="85"/>
        <v>6</v>
      </c>
      <c r="K251" s="18">
        <f t="shared" si="69"/>
        <v>0</v>
      </c>
      <c r="L251" s="18">
        <f t="shared" si="68"/>
        <v>24</v>
      </c>
      <c r="M251" s="86" t="str">
        <f t="shared" si="74"/>
        <v xml:space="preserve"> </v>
      </c>
      <c r="N251" s="64" t="str">
        <f t="shared" si="70"/>
        <v xml:space="preserve"> </v>
      </c>
      <c r="O251" s="64" t="str">
        <f t="shared" si="76"/>
        <v xml:space="preserve"> </v>
      </c>
      <c r="P251" s="64" t="str">
        <f t="shared" si="77"/>
        <v xml:space="preserve"> </v>
      </c>
      <c r="Q251" s="64">
        <f t="shared" si="78"/>
        <v>1</v>
      </c>
      <c r="R251" s="18" t="str">
        <f t="shared" si="75"/>
        <v xml:space="preserve"> </v>
      </c>
      <c r="S251" s="18">
        <f t="shared" si="79"/>
        <v>0</v>
      </c>
      <c r="T251" s="19">
        <f t="shared" si="80"/>
        <v>-122</v>
      </c>
    </row>
    <row r="252" spans="1:20">
      <c r="A252" s="197">
        <f t="shared" si="72"/>
        <v>242</v>
      </c>
      <c r="B252" s="198">
        <f>Data!B252</f>
        <v>1</v>
      </c>
      <c r="C252" s="78">
        <f t="shared" si="71"/>
        <v>1</v>
      </c>
      <c r="E252" s="86" t="str">
        <f t="shared" si="81"/>
        <v>L</v>
      </c>
      <c r="F252" s="64" t="str">
        <f t="shared" si="82"/>
        <v xml:space="preserve"> </v>
      </c>
      <c r="G252" s="64" t="str">
        <f t="shared" si="83"/>
        <v>B</v>
      </c>
      <c r="H252" s="64">
        <f t="shared" si="84"/>
        <v>5</v>
      </c>
      <c r="I252" s="64">
        <f t="shared" si="73"/>
        <v>1</v>
      </c>
      <c r="J252" s="18">
        <f t="shared" si="85"/>
        <v>6</v>
      </c>
      <c r="K252" s="18">
        <f t="shared" si="69"/>
        <v>0</v>
      </c>
      <c r="L252" s="18">
        <f t="shared" si="68"/>
        <v>18</v>
      </c>
      <c r="M252" s="86" t="str">
        <f t="shared" si="74"/>
        <v xml:space="preserve"> </v>
      </c>
      <c r="N252" s="64" t="str">
        <f t="shared" si="70"/>
        <v xml:space="preserve"> </v>
      </c>
      <c r="O252" s="64" t="str">
        <f t="shared" si="76"/>
        <v xml:space="preserve"> </v>
      </c>
      <c r="P252" s="64" t="str">
        <f t="shared" si="77"/>
        <v xml:space="preserve"> </v>
      </c>
      <c r="Q252" s="64">
        <f t="shared" si="78"/>
        <v>1</v>
      </c>
      <c r="R252" s="18" t="str">
        <f t="shared" si="75"/>
        <v xml:space="preserve"> </v>
      </c>
      <c r="S252" s="18">
        <f t="shared" si="79"/>
        <v>0</v>
      </c>
      <c r="T252" s="19">
        <f t="shared" si="80"/>
        <v>-122</v>
      </c>
    </row>
    <row r="253" spans="1:20">
      <c r="A253" s="197">
        <f t="shared" si="72"/>
        <v>243</v>
      </c>
      <c r="B253" s="198">
        <f>Data!B253</f>
        <v>31</v>
      </c>
      <c r="C253" s="78">
        <f t="shared" si="71"/>
        <v>11</v>
      </c>
      <c r="E253" s="86" t="str">
        <f t="shared" si="81"/>
        <v>L</v>
      </c>
      <c r="F253" s="64" t="str">
        <f t="shared" si="82"/>
        <v xml:space="preserve"> </v>
      </c>
      <c r="G253" s="64" t="str">
        <f t="shared" si="83"/>
        <v>B</v>
      </c>
      <c r="H253" s="64">
        <f t="shared" si="84"/>
        <v>6</v>
      </c>
      <c r="I253" s="64">
        <f t="shared" si="73"/>
        <v>1</v>
      </c>
      <c r="J253" s="18">
        <f t="shared" si="85"/>
        <v>6</v>
      </c>
      <c r="K253" s="18">
        <f t="shared" si="69"/>
        <v>0</v>
      </c>
      <c r="L253" s="18">
        <f t="shared" si="68"/>
        <v>12</v>
      </c>
      <c r="M253" s="86" t="str">
        <f t="shared" si="74"/>
        <v xml:space="preserve"> </v>
      </c>
      <c r="N253" s="64" t="str">
        <f t="shared" si="70"/>
        <v>T</v>
      </c>
      <c r="O253" s="64" t="str">
        <f t="shared" si="76"/>
        <v xml:space="preserve"> </v>
      </c>
      <c r="P253" s="64" t="str">
        <f t="shared" si="77"/>
        <v xml:space="preserve"> </v>
      </c>
      <c r="Q253" s="64">
        <f t="shared" si="78"/>
        <v>1</v>
      </c>
      <c r="R253" s="18" t="str">
        <f t="shared" si="75"/>
        <v xml:space="preserve"> </v>
      </c>
      <c r="S253" s="18">
        <f t="shared" si="79"/>
        <v>0</v>
      </c>
      <c r="T253" s="19">
        <f t="shared" si="80"/>
        <v>-122</v>
      </c>
    </row>
    <row r="254" spans="1:20">
      <c r="A254" s="197">
        <f t="shared" si="72"/>
        <v>244</v>
      </c>
      <c r="B254" s="198">
        <f>Data!B254</f>
        <v>27</v>
      </c>
      <c r="C254" s="78">
        <f t="shared" si="71"/>
        <v>9</v>
      </c>
      <c r="E254" s="86" t="str">
        <f t="shared" si="81"/>
        <v>W</v>
      </c>
      <c r="F254" s="64" t="str">
        <f t="shared" si="82"/>
        <v xml:space="preserve"> </v>
      </c>
      <c r="G254" s="64" t="str">
        <f t="shared" si="83"/>
        <v xml:space="preserve"> </v>
      </c>
      <c r="H254" s="64" t="str">
        <f t="shared" si="84"/>
        <v xml:space="preserve"> </v>
      </c>
      <c r="I254" s="64">
        <f t="shared" si="73"/>
        <v>1</v>
      </c>
      <c r="J254" s="18" t="str">
        <f t="shared" si="85"/>
        <v xml:space="preserve"> </v>
      </c>
      <c r="K254" s="18">
        <f t="shared" si="69"/>
        <v>36</v>
      </c>
      <c r="L254" s="18">
        <f t="shared" ref="L254:L309" si="86">IF(AND(J254=" ",K254=0),L253,IF(K254&lt;&gt;0, L253+K254,VALUE(L253)-VALUE(J254)+VALUE(K254)))</f>
        <v>48</v>
      </c>
      <c r="M254" s="86" t="str">
        <f t="shared" si="74"/>
        <v xml:space="preserve"> </v>
      </c>
      <c r="N254" s="64" t="str">
        <f t="shared" si="70"/>
        <v xml:space="preserve"> </v>
      </c>
      <c r="O254" s="64" t="str">
        <f t="shared" si="76"/>
        <v>B</v>
      </c>
      <c r="P254" s="64">
        <f t="shared" si="77"/>
        <v>1</v>
      </c>
      <c r="Q254" s="64">
        <f t="shared" si="78"/>
        <v>1</v>
      </c>
      <c r="R254" s="18">
        <f t="shared" si="75"/>
        <v>5</v>
      </c>
      <c r="S254" s="18">
        <f t="shared" si="79"/>
        <v>0</v>
      </c>
      <c r="T254" s="19">
        <f t="shared" si="80"/>
        <v>-127</v>
      </c>
    </row>
    <row r="255" spans="1:20">
      <c r="A255" s="197">
        <f t="shared" si="72"/>
        <v>245</v>
      </c>
      <c r="B255" s="198">
        <f>Data!B255</f>
        <v>13</v>
      </c>
      <c r="C255" s="78">
        <f t="shared" si="71"/>
        <v>5</v>
      </c>
      <c r="E255" s="86" t="str">
        <f t="shared" si="81"/>
        <v xml:space="preserve"> </v>
      </c>
      <c r="F255" s="64" t="str">
        <f t="shared" si="82"/>
        <v>T</v>
      </c>
      <c r="G255" s="64" t="str">
        <f t="shared" si="83"/>
        <v xml:space="preserve"> </v>
      </c>
      <c r="H255" s="64" t="str">
        <f t="shared" si="84"/>
        <v xml:space="preserve"> </v>
      </c>
      <c r="I255" s="64">
        <f t="shared" si="73"/>
        <v>1</v>
      </c>
      <c r="J255" s="18" t="str">
        <f t="shared" si="85"/>
        <v xml:space="preserve"> </v>
      </c>
      <c r="K255" s="18">
        <f t="shared" ref="K255:K309" si="87">IF(E255="W",J254*6,0)</f>
        <v>0</v>
      </c>
      <c r="L255" s="18">
        <f t="shared" si="86"/>
        <v>48</v>
      </c>
      <c r="M255" s="86" t="str">
        <f t="shared" si="74"/>
        <v>L</v>
      </c>
      <c r="N255" s="64" t="str">
        <f t="shared" si="70"/>
        <v xml:space="preserve"> </v>
      </c>
      <c r="O255" s="64" t="str">
        <f t="shared" si="76"/>
        <v>B</v>
      </c>
      <c r="P255" s="64">
        <f t="shared" si="77"/>
        <v>2</v>
      </c>
      <c r="Q255" s="64">
        <f t="shared" si="78"/>
        <v>1</v>
      </c>
      <c r="R255" s="18">
        <f t="shared" si="75"/>
        <v>5</v>
      </c>
      <c r="S255" s="18">
        <f t="shared" si="79"/>
        <v>0</v>
      </c>
      <c r="T255" s="19">
        <f t="shared" si="80"/>
        <v>-132</v>
      </c>
    </row>
    <row r="256" spans="1:20">
      <c r="A256" s="197">
        <f t="shared" si="72"/>
        <v>246</v>
      </c>
      <c r="B256" s="198">
        <f>Data!B256</f>
        <v>23</v>
      </c>
      <c r="C256" s="78">
        <f t="shared" si="71"/>
        <v>8</v>
      </c>
      <c r="E256" s="86" t="str">
        <f t="shared" si="81"/>
        <v xml:space="preserve"> </v>
      </c>
      <c r="F256" s="64" t="str">
        <f t="shared" si="82"/>
        <v xml:space="preserve"> </v>
      </c>
      <c r="G256" s="64" t="str">
        <f t="shared" si="83"/>
        <v>B</v>
      </c>
      <c r="H256" s="64">
        <f t="shared" si="84"/>
        <v>1</v>
      </c>
      <c r="I256" s="64">
        <f t="shared" si="73"/>
        <v>1</v>
      </c>
      <c r="J256" s="18">
        <f t="shared" si="85"/>
        <v>6</v>
      </c>
      <c r="K256" s="18">
        <f t="shared" si="87"/>
        <v>0</v>
      </c>
      <c r="L256" s="18">
        <f t="shared" si="86"/>
        <v>42</v>
      </c>
      <c r="M256" s="86" t="str">
        <f t="shared" si="74"/>
        <v>W</v>
      </c>
      <c r="N256" s="64" t="str">
        <f t="shared" si="70"/>
        <v xml:space="preserve"> </v>
      </c>
      <c r="O256" s="64" t="str">
        <f t="shared" si="76"/>
        <v xml:space="preserve"> </v>
      </c>
      <c r="P256" s="64" t="str">
        <f t="shared" si="77"/>
        <v xml:space="preserve"> </v>
      </c>
      <c r="Q256" s="64">
        <f t="shared" si="78"/>
        <v>1</v>
      </c>
      <c r="R256" s="18" t="str">
        <f t="shared" si="75"/>
        <v xml:space="preserve"> </v>
      </c>
      <c r="S256" s="18">
        <f t="shared" si="79"/>
        <v>12</v>
      </c>
      <c r="T256" s="19">
        <f t="shared" si="80"/>
        <v>-120</v>
      </c>
    </row>
    <row r="257" spans="1:20">
      <c r="A257" s="197">
        <f t="shared" si="72"/>
        <v>247</v>
      </c>
      <c r="B257" s="198">
        <f>Data!B257</f>
        <v>33</v>
      </c>
      <c r="C257" s="78">
        <f t="shared" si="71"/>
        <v>11</v>
      </c>
      <c r="E257" s="86" t="str">
        <f t="shared" si="81"/>
        <v>W</v>
      </c>
      <c r="F257" s="64" t="str">
        <f t="shared" si="82"/>
        <v xml:space="preserve"> </v>
      </c>
      <c r="G257" s="64" t="str">
        <f t="shared" si="83"/>
        <v xml:space="preserve"> </v>
      </c>
      <c r="H257" s="64" t="str">
        <f t="shared" si="84"/>
        <v xml:space="preserve"> </v>
      </c>
      <c r="I257" s="64">
        <f t="shared" si="73"/>
        <v>1</v>
      </c>
      <c r="J257" s="18" t="str">
        <f t="shared" si="85"/>
        <v xml:space="preserve"> </v>
      </c>
      <c r="K257" s="18">
        <f t="shared" si="87"/>
        <v>36</v>
      </c>
      <c r="L257" s="18">
        <f t="shared" si="86"/>
        <v>78</v>
      </c>
      <c r="M257" s="86" t="str">
        <f t="shared" si="74"/>
        <v xml:space="preserve"> </v>
      </c>
      <c r="N257" s="64" t="str">
        <f t="shared" si="70"/>
        <v xml:space="preserve"> </v>
      </c>
      <c r="O257" s="64" t="str">
        <f t="shared" si="76"/>
        <v xml:space="preserve"> </v>
      </c>
      <c r="P257" s="64" t="str">
        <f t="shared" si="77"/>
        <v xml:space="preserve"> </v>
      </c>
      <c r="Q257" s="64">
        <f t="shared" si="78"/>
        <v>1</v>
      </c>
      <c r="R257" s="18" t="str">
        <f t="shared" si="75"/>
        <v xml:space="preserve"> </v>
      </c>
      <c r="S257" s="18">
        <f t="shared" si="79"/>
        <v>0</v>
      </c>
      <c r="T257" s="19">
        <f t="shared" si="80"/>
        <v>-120</v>
      </c>
    </row>
    <row r="258" spans="1:20">
      <c r="A258" s="197">
        <f t="shared" si="72"/>
        <v>248</v>
      </c>
      <c r="B258" s="198">
        <f>Data!B258</f>
        <v>24</v>
      </c>
      <c r="C258" s="78">
        <f t="shared" si="71"/>
        <v>8</v>
      </c>
      <c r="E258" s="86" t="str">
        <f t="shared" si="81"/>
        <v xml:space="preserve"> </v>
      </c>
      <c r="F258" s="64" t="str">
        <f t="shared" si="82"/>
        <v xml:space="preserve"> </v>
      </c>
      <c r="G258" s="64" t="str">
        <f t="shared" si="83"/>
        <v xml:space="preserve"> </v>
      </c>
      <c r="H258" s="64" t="str">
        <f t="shared" si="84"/>
        <v xml:space="preserve"> </v>
      </c>
      <c r="I258" s="64">
        <f t="shared" si="73"/>
        <v>1</v>
      </c>
      <c r="J258" s="18" t="str">
        <f t="shared" si="85"/>
        <v xml:space="preserve"> </v>
      </c>
      <c r="K258" s="18">
        <f t="shared" si="87"/>
        <v>0</v>
      </c>
      <c r="L258" s="18">
        <f t="shared" si="86"/>
        <v>78</v>
      </c>
      <c r="M258" s="86" t="str">
        <f t="shared" si="74"/>
        <v xml:space="preserve"> </v>
      </c>
      <c r="N258" s="64" t="str">
        <f t="shared" si="70"/>
        <v xml:space="preserve"> </v>
      </c>
      <c r="O258" s="64" t="str">
        <f t="shared" si="76"/>
        <v xml:space="preserve"> </v>
      </c>
      <c r="P258" s="64" t="str">
        <f t="shared" si="77"/>
        <v xml:space="preserve"> </v>
      </c>
      <c r="Q258" s="64">
        <f t="shared" si="78"/>
        <v>1</v>
      </c>
      <c r="R258" s="18" t="str">
        <f t="shared" si="75"/>
        <v xml:space="preserve"> </v>
      </c>
      <c r="S258" s="18">
        <f t="shared" si="79"/>
        <v>0</v>
      </c>
      <c r="T258" s="19">
        <f t="shared" si="80"/>
        <v>-120</v>
      </c>
    </row>
    <row r="259" spans="1:20">
      <c r="A259" s="197">
        <f t="shared" si="72"/>
        <v>249</v>
      </c>
      <c r="B259" s="198">
        <f>Data!B259</f>
        <v>2</v>
      </c>
      <c r="C259" s="78">
        <f t="shared" si="71"/>
        <v>1</v>
      </c>
      <c r="E259" s="86" t="str">
        <f t="shared" si="81"/>
        <v xml:space="preserve"> </v>
      </c>
      <c r="F259" s="64" t="str">
        <f t="shared" si="82"/>
        <v xml:space="preserve"> </v>
      </c>
      <c r="G259" s="64" t="str">
        <f t="shared" si="83"/>
        <v xml:space="preserve"> </v>
      </c>
      <c r="H259" s="64" t="str">
        <f t="shared" si="84"/>
        <v xml:space="preserve"> </v>
      </c>
      <c r="I259" s="64">
        <f t="shared" si="73"/>
        <v>1</v>
      </c>
      <c r="J259" s="18" t="str">
        <f t="shared" si="85"/>
        <v xml:space="preserve"> </v>
      </c>
      <c r="K259" s="18">
        <f t="shared" si="87"/>
        <v>0</v>
      </c>
      <c r="L259" s="18">
        <f t="shared" si="86"/>
        <v>78</v>
      </c>
      <c r="M259" s="86" t="str">
        <f t="shared" si="74"/>
        <v xml:space="preserve"> </v>
      </c>
      <c r="N259" s="64" t="str">
        <f t="shared" si="70"/>
        <v xml:space="preserve"> </v>
      </c>
      <c r="O259" s="64" t="str">
        <f t="shared" si="76"/>
        <v xml:space="preserve"> </v>
      </c>
      <c r="P259" s="64" t="str">
        <f t="shared" si="77"/>
        <v xml:space="preserve"> </v>
      </c>
      <c r="Q259" s="64">
        <f t="shared" si="78"/>
        <v>1</v>
      </c>
      <c r="R259" s="18" t="str">
        <f t="shared" si="75"/>
        <v xml:space="preserve"> </v>
      </c>
      <c r="S259" s="18">
        <f t="shared" si="79"/>
        <v>0</v>
      </c>
      <c r="T259" s="19">
        <f t="shared" si="80"/>
        <v>-120</v>
      </c>
    </row>
    <row r="260" spans="1:20">
      <c r="A260" s="197">
        <f t="shared" si="72"/>
        <v>250</v>
      </c>
      <c r="B260" s="198">
        <f>Data!B260</f>
        <v>21</v>
      </c>
      <c r="C260" s="78">
        <f t="shared" si="71"/>
        <v>7</v>
      </c>
      <c r="E260" s="86" t="str">
        <f t="shared" si="81"/>
        <v xml:space="preserve"> </v>
      </c>
      <c r="F260" s="64" t="str">
        <f t="shared" si="82"/>
        <v>T</v>
      </c>
      <c r="G260" s="64" t="str">
        <f t="shared" si="83"/>
        <v xml:space="preserve"> </v>
      </c>
      <c r="H260" s="64" t="str">
        <f t="shared" si="84"/>
        <v xml:space="preserve"> </v>
      </c>
      <c r="I260" s="64">
        <f t="shared" si="73"/>
        <v>1</v>
      </c>
      <c r="J260" s="18" t="str">
        <f t="shared" si="85"/>
        <v xml:space="preserve"> </v>
      </c>
      <c r="K260" s="18">
        <f t="shared" si="87"/>
        <v>0</v>
      </c>
      <c r="L260" s="18">
        <f t="shared" si="86"/>
        <v>78</v>
      </c>
      <c r="M260" s="86" t="str">
        <f t="shared" si="74"/>
        <v xml:space="preserve"> </v>
      </c>
      <c r="N260" s="64" t="str">
        <f t="shared" si="70"/>
        <v>T</v>
      </c>
      <c r="O260" s="64" t="str">
        <f t="shared" si="76"/>
        <v xml:space="preserve"> </v>
      </c>
      <c r="P260" s="64" t="str">
        <f t="shared" si="77"/>
        <v xml:space="preserve"> </v>
      </c>
      <c r="Q260" s="64">
        <f t="shared" si="78"/>
        <v>1</v>
      </c>
      <c r="R260" s="18" t="str">
        <f t="shared" si="75"/>
        <v xml:space="preserve"> </v>
      </c>
      <c r="S260" s="18">
        <f t="shared" si="79"/>
        <v>0</v>
      </c>
      <c r="T260" s="19">
        <f t="shared" si="80"/>
        <v>-120</v>
      </c>
    </row>
    <row r="261" spans="1:20">
      <c r="A261" s="197">
        <f t="shared" si="72"/>
        <v>251</v>
      </c>
      <c r="B261" s="198">
        <f>Data!B261</f>
        <v>19</v>
      </c>
      <c r="C261" s="78">
        <f t="shared" si="71"/>
        <v>7</v>
      </c>
      <c r="E261" s="86" t="str">
        <f t="shared" si="81"/>
        <v xml:space="preserve"> </v>
      </c>
      <c r="F261" s="64" t="str">
        <f t="shared" si="82"/>
        <v xml:space="preserve"> </v>
      </c>
      <c r="G261" s="64" t="str">
        <f t="shared" si="83"/>
        <v>B</v>
      </c>
      <c r="H261" s="64">
        <f t="shared" si="84"/>
        <v>1</v>
      </c>
      <c r="I261" s="64">
        <f t="shared" si="73"/>
        <v>1</v>
      </c>
      <c r="J261" s="18">
        <f t="shared" si="85"/>
        <v>6</v>
      </c>
      <c r="K261" s="18">
        <f t="shared" si="87"/>
        <v>0</v>
      </c>
      <c r="L261" s="18">
        <f t="shared" si="86"/>
        <v>72</v>
      </c>
      <c r="M261" s="86" t="str">
        <f t="shared" si="74"/>
        <v xml:space="preserve"> </v>
      </c>
      <c r="N261" s="64" t="str">
        <f t="shared" si="70"/>
        <v xml:space="preserve"> </v>
      </c>
      <c r="O261" s="64" t="str">
        <f t="shared" si="76"/>
        <v>B</v>
      </c>
      <c r="P261" s="64">
        <f t="shared" si="77"/>
        <v>1</v>
      </c>
      <c r="Q261" s="64">
        <f t="shared" si="78"/>
        <v>1</v>
      </c>
      <c r="R261" s="18">
        <f t="shared" si="75"/>
        <v>5</v>
      </c>
      <c r="S261" s="18">
        <f t="shared" si="79"/>
        <v>0</v>
      </c>
      <c r="T261" s="19">
        <f t="shared" si="80"/>
        <v>-125</v>
      </c>
    </row>
    <row r="262" spans="1:20">
      <c r="A262" s="197">
        <f t="shared" si="72"/>
        <v>252</v>
      </c>
      <c r="B262" s="198">
        <f>Data!B262</f>
        <v>7</v>
      </c>
      <c r="C262" s="78">
        <f t="shared" si="71"/>
        <v>3</v>
      </c>
      <c r="E262" s="86" t="str">
        <f t="shared" si="81"/>
        <v>L</v>
      </c>
      <c r="F262" s="64" t="str">
        <f t="shared" si="82"/>
        <v xml:space="preserve"> </v>
      </c>
      <c r="G262" s="64" t="str">
        <f t="shared" si="83"/>
        <v>B</v>
      </c>
      <c r="H262" s="64">
        <f t="shared" si="84"/>
        <v>2</v>
      </c>
      <c r="I262" s="64">
        <f t="shared" si="73"/>
        <v>1</v>
      </c>
      <c r="J262" s="18">
        <f t="shared" si="85"/>
        <v>6</v>
      </c>
      <c r="K262" s="18">
        <f t="shared" si="87"/>
        <v>0</v>
      </c>
      <c r="L262" s="18">
        <f t="shared" si="86"/>
        <v>66</v>
      </c>
      <c r="M262" s="86" t="str">
        <f t="shared" si="74"/>
        <v>W</v>
      </c>
      <c r="N262" s="64" t="str">
        <f t="shared" si="70"/>
        <v xml:space="preserve"> </v>
      </c>
      <c r="O262" s="64" t="str">
        <f t="shared" si="76"/>
        <v xml:space="preserve"> </v>
      </c>
      <c r="P262" s="64" t="str">
        <f t="shared" si="77"/>
        <v xml:space="preserve"> </v>
      </c>
      <c r="Q262" s="64">
        <f t="shared" si="78"/>
        <v>1</v>
      </c>
      <c r="R262" s="18" t="str">
        <f t="shared" si="75"/>
        <v xml:space="preserve"> </v>
      </c>
      <c r="S262" s="18">
        <f t="shared" si="79"/>
        <v>12</v>
      </c>
      <c r="T262" s="19">
        <f t="shared" si="80"/>
        <v>-113</v>
      </c>
    </row>
    <row r="263" spans="1:20">
      <c r="A263" s="197">
        <f t="shared" si="72"/>
        <v>253</v>
      </c>
      <c r="B263" s="198">
        <f>Data!B263</f>
        <v>10</v>
      </c>
      <c r="C263" s="78">
        <f t="shared" si="71"/>
        <v>4</v>
      </c>
      <c r="E263" s="86" t="str">
        <f t="shared" si="81"/>
        <v>L</v>
      </c>
      <c r="F263" s="64" t="str">
        <f t="shared" si="82"/>
        <v xml:space="preserve"> </v>
      </c>
      <c r="G263" s="64" t="str">
        <f t="shared" si="83"/>
        <v>B</v>
      </c>
      <c r="H263" s="64">
        <f t="shared" si="84"/>
        <v>3</v>
      </c>
      <c r="I263" s="64">
        <f t="shared" si="73"/>
        <v>1</v>
      </c>
      <c r="J263" s="18">
        <f t="shared" si="85"/>
        <v>6</v>
      </c>
      <c r="K263" s="18">
        <f t="shared" si="87"/>
        <v>0</v>
      </c>
      <c r="L263" s="18">
        <f t="shared" si="86"/>
        <v>60</v>
      </c>
      <c r="M263" s="86" t="str">
        <f t="shared" si="74"/>
        <v xml:space="preserve"> </v>
      </c>
      <c r="N263" s="64" t="str">
        <f t="shared" si="70"/>
        <v xml:space="preserve"> </v>
      </c>
      <c r="O263" s="64" t="str">
        <f t="shared" si="76"/>
        <v xml:space="preserve"> </v>
      </c>
      <c r="P263" s="64" t="str">
        <f t="shared" si="77"/>
        <v xml:space="preserve"> </v>
      </c>
      <c r="Q263" s="64">
        <f t="shared" si="78"/>
        <v>1</v>
      </c>
      <c r="R263" s="18" t="str">
        <f t="shared" si="75"/>
        <v xml:space="preserve"> </v>
      </c>
      <c r="S263" s="18">
        <f t="shared" si="79"/>
        <v>0</v>
      </c>
      <c r="T263" s="19">
        <f t="shared" si="80"/>
        <v>-113</v>
      </c>
    </row>
    <row r="264" spans="1:20">
      <c r="A264" s="197">
        <f t="shared" si="72"/>
        <v>254</v>
      </c>
      <c r="B264" s="198">
        <f>Data!B264</f>
        <v>6</v>
      </c>
      <c r="C264" s="78">
        <f t="shared" si="71"/>
        <v>2</v>
      </c>
      <c r="E264" s="86" t="str">
        <f t="shared" si="81"/>
        <v>L</v>
      </c>
      <c r="F264" s="64" t="str">
        <f t="shared" si="82"/>
        <v xml:space="preserve"> </v>
      </c>
      <c r="G264" s="64" t="str">
        <f t="shared" si="83"/>
        <v>B</v>
      </c>
      <c r="H264" s="64">
        <f t="shared" si="84"/>
        <v>4</v>
      </c>
      <c r="I264" s="64">
        <f t="shared" si="73"/>
        <v>1</v>
      </c>
      <c r="J264" s="18">
        <f t="shared" si="85"/>
        <v>6</v>
      </c>
      <c r="K264" s="18">
        <f t="shared" si="87"/>
        <v>0</v>
      </c>
      <c r="L264" s="18">
        <f t="shared" si="86"/>
        <v>54</v>
      </c>
      <c r="M264" s="86" t="str">
        <f t="shared" si="74"/>
        <v xml:space="preserve"> </v>
      </c>
      <c r="N264" s="64" t="str">
        <f t="shared" si="70"/>
        <v xml:space="preserve"> </v>
      </c>
      <c r="O264" s="64" t="str">
        <f t="shared" si="76"/>
        <v xml:space="preserve"> </v>
      </c>
      <c r="P264" s="64" t="str">
        <f t="shared" si="77"/>
        <v xml:space="preserve"> </v>
      </c>
      <c r="Q264" s="64">
        <f t="shared" si="78"/>
        <v>1</v>
      </c>
      <c r="R264" s="18" t="str">
        <f t="shared" si="75"/>
        <v xml:space="preserve"> </v>
      </c>
      <c r="S264" s="18">
        <f t="shared" si="79"/>
        <v>0</v>
      </c>
      <c r="T264" s="19">
        <f t="shared" si="80"/>
        <v>-113</v>
      </c>
    </row>
    <row r="265" spans="1:20">
      <c r="A265" s="197">
        <f t="shared" si="72"/>
        <v>255</v>
      </c>
      <c r="B265" s="198">
        <f>Data!B265</f>
        <v>13</v>
      </c>
      <c r="C265" s="78">
        <f t="shared" si="71"/>
        <v>5</v>
      </c>
      <c r="E265" s="86" t="str">
        <f t="shared" si="81"/>
        <v>L</v>
      </c>
      <c r="F265" s="64" t="str">
        <f t="shared" si="82"/>
        <v xml:space="preserve"> </v>
      </c>
      <c r="G265" s="64" t="str">
        <f t="shared" si="83"/>
        <v>B</v>
      </c>
      <c r="H265" s="64">
        <f t="shared" si="84"/>
        <v>5</v>
      </c>
      <c r="I265" s="64">
        <f t="shared" si="73"/>
        <v>1</v>
      </c>
      <c r="J265" s="18">
        <f t="shared" si="85"/>
        <v>6</v>
      </c>
      <c r="K265" s="18">
        <f t="shared" si="87"/>
        <v>0</v>
      </c>
      <c r="L265" s="18">
        <f t="shared" si="86"/>
        <v>48</v>
      </c>
      <c r="M265" s="86" t="str">
        <f t="shared" si="74"/>
        <v xml:space="preserve"> </v>
      </c>
      <c r="N265" s="64" t="str">
        <f t="shared" si="70"/>
        <v>T</v>
      </c>
      <c r="O265" s="64" t="str">
        <f t="shared" si="76"/>
        <v xml:space="preserve"> </v>
      </c>
      <c r="P265" s="64" t="str">
        <f t="shared" si="77"/>
        <v xml:space="preserve"> </v>
      </c>
      <c r="Q265" s="64">
        <f t="shared" si="78"/>
        <v>1</v>
      </c>
      <c r="R265" s="18" t="str">
        <f t="shared" si="75"/>
        <v xml:space="preserve"> </v>
      </c>
      <c r="S265" s="18">
        <f t="shared" si="79"/>
        <v>0</v>
      </c>
      <c r="T265" s="19">
        <f t="shared" si="80"/>
        <v>-113</v>
      </c>
    </row>
    <row r="266" spans="1:20">
      <c r="A266" s="197">
        <f t="shared" si="72"/>
        <v>256</v>
      </c>
      <c r="B266" s="198">
        <f>Data!B266</f>
        <v>32</v>
      </c>
      <c r="C266" s="78">
        <f t="shared" si="71"/>
        <v>11</v>
      </c>
      <c r="E266" s="86" t="str">
        <f t="shared" si="81"/>
        <v>W</v>
      </c>
      <c r="F266" s="64" t="str">
        <f t="shared" si="82"/>
        <v xml:space="preserve"> </v>
      </c>
      <c r="G266" s="64" t="str">
        <f t="shared" si="83"/>
        <v xml:space="preserve"> </v>
      </c>
      <c r="H266" s="64" t="str">
        <f t="shared" si="84"/>
        <v xml:space="preserve"> </v>
      </c>
      <c r="I266" s="64">
        <f t="shared" si="73"/>
        <v>1</v>
      </c>
      <c r="J266" s="18" t="str">
        <f t="shared" si="85"/>
        <v xml:space="preserve"> </v>
      </c>
      <c r="K266" s="18">
        <f t="shared" si="87"/>
        <v>36</v>
      </c>
      <c r="L266" s="18">
        <f t="shared" si="86"/>
        <v>84</v>
      </c>
      <c r="M266" s="86" t="str">
        <f t="shared" si="74"/>
        <v xml:space="preserve"> </v>
      </c>
      <c r="N266" s="64" t="str">
        <f t="shared" si="70"/>
        <v xml:space="preserve"> </v>
      </c>
      <c r="O266" s="64" t="str">
        <f t="shared" si="76"/>
        <v>B</v>
      </c>
      <c r="P266" s="64">
        <f t="shared" si="77"/>
        <v>1</v>
      </c>
      <c r="Q266" s="64">
        <f t="shared" si="78"/>
        <v>1</v>
      </c>
      <c r="R266" s="18">
        <f t="shared" si="75"/>
        <v>5</v>
      </c>
      <c r="S266" s="18">
        <f t="shared" si="79"/>
        <v>0</v>
      </c>
      <c r="T266" s="19">
        <f t="shared" si="80"/>
        <v>-118</v>
      </c>
    </row>
    <row r="267" spans="1:20">
      <c r="A267" s="197">
        <f t="shared" si="72"/>
        <v>257</v>
      </c>
      <c r="B267" s="198">
        <f>Data!B267</f>
        <v>22</v>
      </c>
      <c r="C267" s="78">
        <f t="shared" si="71"/>
        <v>8</v>
      </c>
      <c r="E267" s="86" t="str">
        <f t="shared" si="81"/>
        <v xml:space="preserve"> </v>
      </c>
      <c r="F267" s="64" t="str">
        <f t="shared" si="82"/>
        <v xml:space="preserve"> </v>
      </c>
      <c r="G267" s="64" t="str">
        <f t="shared" si="83"/>
        <v xml:space="preserve"> </v>
      </c>
      <c r="H267" s="64" t="str">
        <f t="shared" si="84"/>
        <v xml:space="preserve"> </v>
      </c>
      <c r="I267" s="64">
        <f t="shared" si="73"/>
        <v>1</v>
      </c>
      <c r="J267" s="18" t="str">
        <f t="shared" si="85"/>
        <v xml:space="preserve"> </v>
      </c>
      <c r="K267" s="18">
        <f t="shared" si="87"/>
        <v>0</v>
      </c>
      <c r="L267" s="18">
        <f t="shared" si="86"/>
        <v>84</v>
      </c>
      <c r="M267" s="86" t="str">
        <f t="shared" si="74"/>
        <v>W</v>
      </c>
      <c r="N267" s="64" t="str">
        <f t="shared" ref="N267:N330" si="88">IF(AND(OR(B267=12,B267=13,B267=21,B267=23,B267=31,B267=32),N266=" ",M267=" "),"T"," ")</f>
        <v xml:space="preserve"> </v>
      </c>
      <c r="O267" s="64" t="str">
        <f t="shared" si="76"/>
        <v xml:space="preserve"> </v>
      </c>
      <c r="P267" s="64" t="str">
        <f t="shared" si="77"/>
        <v xml:space="preserve"> </v>
      </c>
      <c r="Q267" s="64">
        <f t="shared" si="78"/>
        <v>1</v>
      </c>
      <c r="R267" s="18" t="str">
        <f t="shared" si="75"/>
        <v xml:space="preserve"> </v>
      </c>
      <c r="S267" s="18">
        <f t="shared" si="79"/>
        <v>12</v>
      </c>
      <c r="T267" s="19">
        <f t="shared" si="80"/>
        <v>-106</v>
      </c>
    </row>
    <row r="268" spans="1:20">
      <c r="A268" s="197">
        <f t="shared" si="72"/>
        <v>258</v>
      </c>
      <c r="B268" s="198">
        <f>Data!B268</f>
        <v>20</v>
      </c>
      <c r="C268" s="78">
        <f t="shared" ref="C268:C331" si="89">IF($B268=0,0,IF(MOD($B268,3)=0,QUOTIENT($B268,3),QUOTIENT($B268,3)+1))</f>
        <v>7</v>
      </c>
      <c r="E268" s="86" t="str">
        <f t="shared" si="81"/>
        <v xml:space="preserve"> </v>
      </c>
      <c r="F268" s="64" t="str">
        <f t="shared" si="82"/>
        <v xml:space="preserve"> </v>
      </c>
      <c r="G268" s="64" t="str">
        <f t="shared" si="83"/>
        <v xml:space="preserve"> </v>
      </c>
      <c r="H268" s="64" t="str">
        <f t="shared" si="84"/>
        <v xml:space="preserve"> </v>
      </c>
      <c r="I268" s="64">
        <f t="shared" si="73"/>
        <v>1</v>
      </c>
      <c r="J268" s="18" t="str">
        <f t="shared" si="85"/>
        <v xml:space="preserve"> </v>
      </c>
      <c r="K268" s="18">
        <f t="shared" si="87"/>
        <v>0</v>
      </c>
      <c r="L268" s="18">
        <f t="shared" si="86"/>
        <v>84</v>
      </c>
      <c r="M268" s="86" t="str">
        <f t="shared" si="74"/>
        <v xml:space="preserve"> </v>
      </c>
      <c r="N268" s="64" t="str">
        <f t="shared" si="88"/>
        <v xml:space="preserve"> </v>
      </c>
      <c r="O268" s="64" t="str">
        <f t="shared" si="76"/>
        <v xml:space="preserve"> </v>
      </c>
      <c r="P268" s="64" t="str">
        <f t="shared" si="77"/>
        <v xml:space="preserve"> </v>
      </c>
      <c r="Q268" s="64">
        <f t="shared" si="78"/>
        <v>1</v>
      </c>
      <c r="R268" s="18" t="str">
        <f t="shared" si="75"/>
        <v xml:space="preserve"> </v>
      </c>
      <c r="S268" s="18">
        <f t="shared" si="79"/>
        <v>0</v>
      </c>
      <c r="T268" s="19">
        <f t="shared" si="80"/>
        <v>-106</v>
      </c>
    </row>
    <row r="269" spans="1:20">
      <c r="A269" s="197">
        <f t="shared" ref="A269:A332" si="90">A268+1</f>
        <v>259</v>
      </c>
      <c r="B269" s="198">
        <f>Data!B269</f>
        <v>13</v>
      </c>
      <c r="C269" s="78">
        <f t="shared" si="89"/>
        <v>5</v>
      </c>
      <c r="E269" s="86" t="str">
        <f t="shared" si="81"/>
        <v xml:space="preserve"> </v>
      </c>
      <c r="F269" s="64" t="str">
        <f t="shared" si="82"/>
        <v>T</v>
      </c>
      <c r="G269" s="64" t="str">
        <f t="shared" si="83"/>
        <v xml:space="preserve"> </v>
      </c>
      <c r="H269" s="64" t="str">
        <f t="shared" si="84"/>
        <v xml:space="preserve"> </v>
      </c>
      <c r="I269" s="64">
        <f t="shared" ref="I269:I309" si="91">IF(AND(E269="L",H268=6,I268=2),1,IF(AND(E269="L",H268=6,I268=1),I268+1,IF(OR(E269="W",AND(I268=3,E269="L")),1,I268)))</f>
        <v>1</v>
      </c>
      <c r="J269" s="18" t="str">
        <f t="shared" si="85"/>
        <v xml:space="preserve"> </v>
      </c>
      <c r="K269" s="18">
        <f t="shared" si="87"/>
        <v>0</v>
      </c>
      <c r="L269" s="18">
        <f t="shared" si="86"/>
        <v>84</v>
      </c>
      <c r="M269" s="86" t="str">
        <f t="shared" ref="M269:M332" si="92">IF(O268&lt;&gt;"B"," ",IF(OR(C268=4,C268=5,C268=7,C268=8,C268=11),"W","L"))</f>
        <v xml:space="preserve"> </v>
      </c>
      <c r="N269" s="64" t="str">
        <f t="shared" si="88"/>
        <v>T</v>
      </c>
      <c r="O269" s="64" t="str">
        <f t="shared" si="76"/>
        <v xml:space="preserve"> </v>
      </c>
      <c r="P269" s="64" t="str">
        <f t="shared" si="77"/>
        <v xml:space="preserve"> </v>
      </c>
      <c r="Q269" s="64">
        <f t="shared" si="78"/>
        <v>1</v>
      </c>
      <c r="R269" s="18" t="str">
        <f t="shared" ref="R269:R309" si="93">IF(O269&lt;&gt;"B"," ",IF(OR(P269=1,P269=2),5,IF(P269=3,10,IF(P269=4,20,IF(P269=5,30,IF(P269=6,55," "))))))</f>
        <v xml:space="preserve"> </v>
      </c>
      <c r="S269" s="18">
        <f t="shared" si="79"/>
        <v>0</v>
      </c>
      <c r="T269" s="19">
        <f t="shared" si="80"/>
        <v>-106</v>
      </c>
    </row>
    <row r="270" spans="1:20">
      <c r="A270" s="197">
        <f t="shared" si="90"/>
        <v>260</v>
      </c>
      <c r="B270" s="198">
        <f>Data!B270</f>
        <v>15</v>
      </c>
      <c r="C270" s="78">
        <f t="shared" si="89"/>
        <v>5</v>
      </c>
      <c r="E270" s="86" t="str">
        <f t="shared" si="81"/>
        <v xml:space="preserve"> </v>
      </c>
      <c r="F270" s="64" t="str">
        <f t="shared" si="82"/>
        <v xml:space="preserve"> </v>
      </c>
      <c r="G270" s="64" t="str">
        <f t="shared" si="83"/>
        <v>B</v>
      </c>
      <c r="H270" s="64">
        <f t="shared" si="84"/>
        <v>1</v>
      </c>
      <c r="I270" s="64">
        <f t="shared" si="91"/>
        <v>1</v>
      </c>
      <c r="J270" s="18">
        <f t="shared" si="85"/>
        <v>6</v>
      </c>
      <c r="K270" s="18">
        <f t="shared" si="87"/>
        <v>0</v>
      </c>
      <c r="L270" s="18">
        <f t="shared" si="86"/>
        <v>78</v>
      </c>
      <c r="M270" s="86" t="str">
        <f t="shared" si="92"/>
        <v xml:space="preserve"> </v>
      </c>
      <c r="N270" s="64" t="str">
        <f t="shared" si="88"/>
        <v xml:space="preserve"> </v>
      </c>
      <c r="O270" s="64" t="str">
        <f t="shared" si="76"/>
        <v>B</v>
      </c>
      <c r="P270" s="64">
        <f t="shared" si="77"/>
        <v>1</v>
      </c>
      <c r="Q270" s="64">
        <f t="shared" si="78"/>
        <v>1</v>
      </c>
      <c r="R270" s="18">
        <f t="shared" si="93"/>
        <v>5</v>
      </c>
      <c r="S270" s="18">
        <f t="shared" si="79"/>
        <v>0</v>
      </c>
      <c r="T270" s="19">
        <f t="shared" si="80"/>
        <v>-111</v>
      </c>
    </row>
    <row r="271" spans="1:20">
      <c r="A271" s="197">
        <f t="shared" si="90"/>
        <v>261</v>
      </c>
      <c r="B271" s="198">
        <f>Data!B271</f>
        <v>19</v>
      </c>
      <c r="C271" s="78">
        <f t="shared" si="89"/>
        <v>7</v>
      </c>
      <c r="E271" s="86" t="str">
        <f t="shared" si="81"/>
        <v>L</v>
      </c>
      <c r="F271" s="64" t="str">
        <f t="shared" si="82"/>
        <v xml:space="preserve"> </v>
      </c>
      <c r="G271" s="64" t="str">
        <f t="shared" si="83"/>
        <v>B</v>
      </c>
      <c r="H271" s="64">
        <f t="shared" si="84"/>
        <v>2</v>
      </c>
      <c r="I271" s="64">
        <f t="shared" si="91"/>
        <v>1</v>
      </c>
      <c r="J271" s="18">
        <f t="shared" si="85"/>
        <v>6</v>
      </c>
      <c r="K271" s="18">
        <f t="shared" si="87"/>
        <v>0</v>
      </c>
      <c r="L271" s="18">
        <f t="shared" si="86"/>
        <v>72</v>
      </c>
      <c r="M271" s="86" t="str">
        <f t="shared" si="92"/>
        <v>W</v>
      </c>
      <c r="N271" s="64" t="str">
        <f t="shared" si="88"/>
        <v xml:space="preserve"> </v>
      </c>
      <c r="O271" s="64" t="str">
        <f t="shared" ref="O271:O309" si="94">IF(AND(N270="T",M271=" "),"B",IF(AND(M271="L",P270&lt;6),"B",IF(M271="W"," "," ")))</f>
        <v xml:space="preserve"> </v>
      </c>
      <c r="P271" s="64" t="str">
        <f t="shared" ref="P271:P309" si="95">IF(AND(P270=" ",O271=" ")," ",IF(AND(P270=" ",O271="B"),1,IF(AND(O271="B",P270&lt;=6),P270+1," ")))</f>
        <v xml:space="preserve"> </v>
      </c>
      <c r="Q271" s="64">
        <f t="shared" ref="Q271:Q309" si="96">IF(AND(M271="L",P270=6,Q270&lt;3),Q270+1,IF(OR(M271="W",AND(Q270=3,M271="L")),1,Q270))</f>
        <v>1</v>
      </c>
      <c r="R271" s="18" t="str">
        <f t="shared" si="93"/>
        <v xml:space="preserve"> </v>
      </c>
      <c r="S271" s="18">
        <f t="shared" ref="S271:S309" si="97">IF(M271="W",R270*2.4,0)</f>
        <v>12</v>
      </c>
      <c r="T271" s="19">
        <f t="shared" ref="T271:T309" si="98">IF(AND(R271=" ",S271=0),T270,IF(S271&lt;&gt;0, T270+S271,VALUE(T270)-VALUE(R271)+VALUE(S271)))</f>
        <v>-99</v>
      </c>
    </row>
    <row r="272" spans="1:20">
      <c r="A272" s="197">
        <f t="shared" si="90"/>
        <v>262</v>
      </c>
      <c r="B272" s="198">
        <f>Data!B272</f>
        <v>19</v>
      </c>
      <c r="C272" s="78">
        <f t="shared" si="89"/>
        <v>7</v>
      </c>
      <c r="E272" s="86" t="str">
        <f t="shared" si="81"/>
        <v>L</v>
      </c>
      <c r="F272" s="64" t="str">
        <f t="shared" si="82"/>
        <v xml:space="preserve"> </v>
      </c>
      <c r="G272" s="64" t="str">
        <f t="shared" si="83"/>
        <v>B</v>
      </c>
      <c r="H272" s="64">
        <f t="shared" si="84"/>
        <v>3</v>
      </c>
      <c r="I272" s="64">
        <f t="shared" si="91"/>
        <v>1</v>
      </c>
      <c r="J272" s="18">
        <f t="shared" si="85"/>
        <v>6</v>
      </c>
      <c r="K272" s="18">
        <f t="shared" si="87"/>
        <v>0</v>
      </c>
      <c r="L272" s="18">
        <f t="shared" si="86"/>
        <v>66</v>
      </c>
      <c r="M272" s="86" t="str">
        <f t="shared" si="92"/>
        <v xml:space="preserve"> </v>
      </c>
      <c r="N272" s="64" t="str">
        <f t="shared" si="88"/>
        <v xml:space="preserve"> </v>
      </c>
      <c r="O272" s="64" t="str">
        <f t="shared" si="94"/>
        <v xml:space="preserve"> </v>
      </c>
      <c r="P272" s="64" t="str">
        <f t="shared" si="95"/>
        <v xml:space="preserve"> </v>
      </c>
      <c r="Q272" s="64">
        <f t="shared" si="96"/>
        <v>1</v>
      </c>
      <c r="R272" s="18" t="str">
        <f t="shared" si="93"/>
        <v xml:space="preserve"> </v>
      </c>
      <c r="S272" s="18">
        <f t="shared" si="97"/>
        <v>0</v>
      </c>
      <c r="T272" s="19">
        <f t="shared" si="98"/>
        <v>-99</v>
      </c>
    </row>
    <row r="273" spans="1:20">
      <c r="A273" s="197">
        <f t="shared" si="90"/>
        <v>263</v>
      </c>
      <c r="B273" s="198">
        <f>Data!B273</f>
        <v>18</v>
      </c>
      <c r="C273" s="78">
        <f t="shared" si="89"/>
        <v>6</v>
      </c>
      <c r="E273" s="86" t="str">
        <f t="shared" si="81"/>
        <v>L</v>
      </c>
      <c r="F273" s="64" t="str">
        <f t="shared" si="82"/>
        <v xml:space="preserve"> </v>
      </c>
      <c r="G273" s="64" t="str">
        <f t="shared" si="83"/>
        <v>B</v>
      </c>
      <c r="H273" s="64">
        <f t="shared" si="84"/>
        <v>4</v>
      </c>
      <c r="I273" s="64">
        <f t="shared" si="91"/>
        <v>1</v>
      </c>
      <c r="J273" s="18">
        <f t="shared" si="85"/>
        <v>6</v>
      </c>
      <c r="K273" s="18">
        <f t="shared" si="87"/>
        <v>0</v>
      </c>
      <c r="L273" s="18">
        <f t="shared" si="86"/>
        <v>60</v>
      </c>
      <c r="M273" s="86" t="str">
        <f t="shared" si="92"/>
        <v xml:space="preserve"> </v>
      </c>
      <c r="N273" s="64" t="str">
        <f t="shared" si="88"/>
        <v xml:space="preserve"> </v>
      </c>
      <c r="O273" s="64" t="str">
        <f t="shared" si="94"/>
        <v xml:space="preserve"> </v>
      </c>
      <c r="P273" s="64" t="str">
        <f t="shared" si="95"/>
        <v xml:space="preserve"> </v>
      </c>
      <c r="Q273" s="64">
        <f t="shared" si="96"/>
        <v>1</v>
      </c>
      <c r="R273" s="18" t="str">
        <f t="shared" si="93"/>
        <v xml:space="preserve"> </v>
      </c>
      <c r="S273" s="18">
        <f t="shared" si="97"/>
        <v>0</v>
      </c>
      <c r="T273" s="19">
        <f t="shared" si="98"/>
        <v>-99</v>
      </c>
    </row>
    <row r="274" spans="1:20">
      <c r="A274" s="197">
        <f t="shared" si="90"/>
        <v>264</v>
      </c>
      <c r="B274" s="198">
        <f>Data!B274</f>
        <v>22</v>
      </c>
      <c r="C274" s="78">
        <f t="shared" si="89"/>
        <v>8</v>
      </c>
      <c r="E274" s="86" t="str">
        <f t="shared" si="81"/>
        <v>L</v>
      </c>
      <c r="F274" s="64" t="str">
        <f t="shared" si="82"/>
        <v xml:space="preserve"> </v>
      </c>
      <c r="G274" s="64" t="str">
        <f t="shared" si="83"/>
        <v>B</v>
      </c>
      <c r="H274" s="64">
        <f t="shared" si="84"/>
        <v>5</v>
      </c>
      <c r="I274" s="64">
        <f t="shared" si="91"/>
        <v>1</v>
      </c>
      <c r="J274" s="18">
        <f t="shared" si="85"/>
        <v>6</v>
      </c>
      <c r="K274" s="18">
        <f t="shared" si="87"/>
        <v>0</v>
      </c>
      <c r="L274" s="18">
        <f t="shared" si="86"/>
        <v>54</v>
      </c>
      <c r="M274" s="86" t="str">
        <f t="shared" si="92"/>
        <v xml:space="preserve"> </v>
      </c>
      <c r="N274" s="64" t="str">
        <f t="shared" si="88"/>
        <v xml:space="preserve"> </v>
      </c>
      <c r="O274" s="64" t="str">
        <f t="shared" si="94"/>
        <v xml:space="preserve"> </v>
      </c>
      <c r="P274" s="64" t="str">
        <f t="shared" si="95"/>
        <v xml:space="preserve"> </v>
      </c>
      <c r="Q274" s="64">
        <f t="shared" si="96"/>
        <v>1</v>
      </c>
      <c r="R274" s="18" t="str">
        <f t="shared" si="93"/>
        <v xml:space="preserve"> </v>
      </c>
      <c r="S274" s="18">
        <f t="shared" si="97"/>
        <v>0</v>
      </c>
      <c r="T274" s="19">
        <f t="shared" si="98"/>
        <v>-99</v>
      </c>
    </row>
    <row r="275" spans="1:20">
      <c r="A275" s="197">
        <f t="shared" si="90"/>
        <v>265</v>
      </c>
      <c r="B275" s="198">
        <f>Data!B275</f>
        <v>19</v>
      </c>
      <c r="C275" s="78">
        <f t="shared" si="89"/>
        <v>7</v>
      </c>
      <c r="E275" s="86" t="str">
        <f t="shared" si="81"/>
        <v>L</v>
      </c>
      <c r="F275" s="64" t="str">
        <f t="shared" si="82"/>
        <v xml:space="preserve"> </v>
      </c>
      <c r="G275" s="64" t="str">
        <f t="shared" si="83"/>
        <v>B</v>
      </c>
      <c r="H275" s="64">
        <f t="shared" si="84"/>
        <v>6</v>
      </c>
      <c r="I275" s="64">
        <f t="shared" si="91"/>
        <v>1</v>
      </c>
      <c r="J275" s="18">
        <f t="shared" si="85"/>
        <v>6</v>
      </c>
      <c r="K275" s="18">
        <f t="shared" si="87"/>
        <v>0</v>
      </c>
      <c r="L275" s="18">
        <f t="shared" si="86"/>
        <v>48</v>
      </c>
      <c r="M275" s="86" t="str">
        <f t="shared" si="92"/>
        <v xml:space="preserve"> </v>
      </c>
      <c r="N275" s="64" t="str">
        <f t="shared" si="88"/>
        <v xml:space="preserve"> </v>
      </c>
      <c r="O275" s="64" t="str">
        <f t="shared" si="94"/>
        <v xml:space="preserve"> </v>
      </c>
      <c r="P275" s="64" t="str">
        <f t="shared" si="95"/>
        <v xml:space="preserve"> </v>
      </c>
      <c r="Q275" s="64">
        <f t="shared" si="96"/>
        <v>1</v>
      </c>
      <c r="R275" s="18" t="str">
        <f t="shared" si="93"/>
        <v xml:space="preserve"> </v>
      </c>
      <c r="S275" s="18">
        <f t="shared" si="97"/>
        <v>0</v>
      </c>
      <c r="T275" s="19">
        <f t="shared" si="98"/>
        <v>-99</v>
      </c>
    </row>
    <row r="276" spans="1:20">
      <c r="A276" s="197">
        <f t="shared" si="90"/>
        <v>266</v>
      </c>
      <c r="B276" s="198">
        <f>Data!B276</f>
        <v>20</v>
      </c>
      <c r="C276" s="78">
        <f t="shared" si="89"/>
        <v>7</v>
      </c>
      <c r="E276" s="86" t="str">
        <f t="shared" si="81"/>
        <v>L</v>
      </c>
      <c r="F276" s="64" t="str">
        <f t="shared" si="82"/>
        <v xml:space="preserve"> </v>
      </c>
      <c r="G276" s="64" t="str">
        <f t="shared" si="83"/>
        <v xml:space="preserve"> </v>
      </c>
      <c r="H276" s="64" t="str">
        <f t="shared" si="84"/>
        <v xml:space="preserve"> </v>
      </c>
      <c r="I276" s="64">
        <f t="shared" si="91"/>
        <v>2</v>
      </c>
      <c r="J276" s="18" t="str">
        <f t="shared" si="85"/>
        <v xml:space="preserve"> </v>
      </c>
      <c r="K276" s="18">
        <f t="shared" si="87"/>
        <v>0</v>
      </c>
      <c r="L276" s="18">
        <f t="shared" si="86"/>
        <v>48</v>
      </c>
      <c r="M276" s="86" t="str">
        <f t="shared" si="92"/>
        <v xml:space="preserve"> </v>
      </c>
      <c r="N276" s="64" t="str">
        <f t="shared" si="88"/>
        <v xml:space="preserve"> </v>
      </c>
      <c r="O276" s="64" t="str">
        <f t="shared" si="94"/>
        <v xml:space="preserve"> </v>
      </c>
      <c r="P276" s="64" t="str">
        <f t="shared" si="95"/>
        <v xml:space="preserve"> </v>
      </c>
      <c r="Q276" s="64">
        <f t="shared" si="96"/>
        <v>1</v>
      </c>
      <c r="R276" s="18" t="str">
        <f t="shared" si="93"/>
        <v xml:space="preserve"> </v>
      </c>
      <c r="S276" s="18">
        <f t="shared" si="97"/>
        <v>0</v>
      </c>
      <c r="T276" s="19">
        <f t="shared" si="98"/>
        <v>-99</v>
      </c>
    </row>
    <row r="277" spans="1:20">
      <c r="A277" s="197">
        <f t="shared" si="90"/>
        <v>267</v>
      </c>
      <c r="B277" s="198">
        <f>Data!B277</f>
        <v>18</v>
      </c>
      <c r="C277" s="78">
        <f t="shared" si="89"/>
        <v>6</v>
      </c>
      <c r="E277" s="86" t="str">
        <f t="shared" si="81"/>
        <v xml:space="preserve"> </v>
      </c>
      <c r="F277" s="64" t="str">
        <f t="shared" si="82"/>
        <v xml:space="preserve"> </v>
      </c>
      <c r="G277" s="64" t="str">
        <f t="shared" si="83"/>
        <v xml:space="preserve"> </v>
      </c>
      <c r="H277" s="64" t="str">
        <f t="shared" si="84"/>
        <v xml:space="preserve"> </v>
      </c>
      <c r="I277" s="64">
        <f t="shared" si="91"/>
        <v>2</v>
      </c>
      <c r="J277" s="18" t="str">
        <f t="shared" si="85"/>
        <v xml:space="preserve"> </v>
      </c>
      <c r="K277" s="18">
        <f t="shared" si="87"/>
        <v>0</v>
      </c>
      <c r="L277" s="18">
        <f t="shared" si="86"/>
        <v>48</v>
      </c>
      <c r="M277" s="86" t="str">
        <f t="shared" si="92"/>
        <v xml:space="preserve"> </v>
      </c>
      <c r="N277" s="64" t="str">
        <f t="shared" si="88"/>
        <v xml:space="preserve"> </v>
      </c>
      <c r="O277" s="64" t="str">
        <f t="shared" si="94"/>
        <v xml:space="preserve"> </v>
      </c>
      <c r="P277" s="64" t="str">
        <f t="shared" si="95"/>
        <v xml:space="preserve"> </v>
      </c>
      <c r="Q277" s="64">
        <f t="shared" si="96"/>
        <v>1</v>
      </c>
      <c r="R277" s="18" t="str">
        <f t="shared" si="93"/>
        <v xml:space="preserve"> </v>
      </c>
      <c r="S277" s="18">
        <f t="shared" si="97"/>
        <v>0</v>
      </c>
      <c r="T277" s="19">
        <f t="shared" si="98"/>
        <v>-99</v>
      </c>
    </row>
    <row r="278" spans="1:20">
      <c r="A278" s="197">
        <f t="shared" si="90"/>
        <v>268</v>
      </c>
      <c r="B278" s="198">
        <f>Data!B278</f>
        <v>27</v>
      </c>
      <c r="C278" s="78">
        <f t="shared" si="89"/>
        <v>9</v>
      </c>
      <c r="E278" s="86" t="str">
        <f t="shared" si="81"/>
        <v xml:space="preserve"> </v>
      </c>
      <c r="F278" s="64" t="str">
        <f t="shared" si="82"/>
        <v xml:space="preserve"> </v>
      </c>
      <c r="G278" s="64" t="str">
        <f t="shared" si="83"/>
        <v xml:space="preserve"> </v>
      </c>
      <c r="H278" s="64" t="str">
        <f t="shared" si="84"/>
        <v xml:space="preserve"> </v>
      </c>
      <c r="I278" s="64">
        <f t="shared" si="91"/>
        <v>2</v>
      </c>
      <c r="J278" s="18" t="str">
        <f t="shared" si="85"/>
        <v xml:space="preserve"> </v>
      </c>
      <c r="K278" s="18">
        <f t="shared" si="87"/>
        <v>0</v>
      </c>
      <c r="L278" s="18">
        <f t="shared" si="86"/>
        <v>48</v>
      </c>
      <c r="M278" s="86" t="str">
        <f t="shared" si="92"/>
        <v xml:space="preserve"> </v>
      </c>
      <c r="N278" s="64" t="str">
        <f t="shared" si="88"/>
        <v xml:space="preserve"> </v>
      </c>
      <c r="O278" s="64" t="str">
        <f t="shared" si="94"/>
        <v xml:space="preserve"> </v>
      </c>
      <c r="P278" s="64" t="str">
        <f t="shared" si="95"/>
        <v xml:space="preserve"> </v>
      </c>
      <c r="Q278" s="64">
        <f t="shared" si="96"/>
        <v>1</v>
      </c>
      <c r="R278" s="18" t="str">
        <f t="shared" si="93"/>
        <v xml:space="preserve"> </v>
      </c>
      <c r="S278" s="18">
        <f t="shared" si="97"/>
        <v>0</v>
      </c>
      <c r="T278" s="19">
        <f t="shared" si="98"/>
        <v>-99</v>
      </c>
    </row>
    <row r="279" spans="1:20">
      <c r="A279" s="197">
        <f t="shared" si="90"/>
        <v>269</v>
      </c>
      <c r="B279" s="198">
        <f>Data!B279</f>
        <v>9</v>
      </c>
      <c r="C279" s="78">
        <f t="shared" si="89"/>
        <v>3</v>
      </c>
      <c r="E279" s="86" t="str">
        <f t="shared" ref="E279:E309" si="99">IF(G278&lt;&gt;"B"," ",IF(OR(B278=12,B278=13,B278=21,B278=23,B278=31,B278=32),"W","L"))</f>
        <v xml:space="preserve"> </v>
      </c>
      <c r="F279" s="64" t="str">
        <f t="shared" si="82"/>
        <v xml:space="preserve"> </v>
      </c>
      <c r="G279" s="64" t="str">
        <f t="shared" si="83"/>
        <v xml:space="preserve"> </v>
      </c>
      <c r="H279" s="64" t="str">
        <f t="shared" si="84"/>
        <v xml:space="preserve"> </v>
      </c>
      <c r="I279" s="64">
        <f t="shared" si="91"/>
        <v>2</v>
      </c>
      <c r="J279" s="18" t="str">
        <f t="shared" si="85"/>
        <v xml:space="preserve"> </v>
      </c>
      <c r="K279" s="18">
        <f t="shared" si="87"/>
        <v>0</v>
      </c>
      <c r="L279" s="18">
        <f t="shared" si="86"/>
        <v>48</v>
      </c>
      <c r="M279" s="86" t="str">
        <f t="shared" si="92"/>
        <v xml:space="preserve"> </v>
      </c>
      <c r="N279" s="64" t="str">
        <f t="shared" si="88"/>
        <v xml:space="preserve"> </v>
      </c>
      <c r="O279" s="64" t="str">
        <f t="shared" si="94"/>
        <v xml:space="preserve"> </v>
      </c>
      <c r="P279" s="64" t="str">
        <f t="shared" si="95"/>
        <v xml:space="preserve"> </v>
      </c>
      <c r="Q279" s="64">
        <f t="shared" si="96"/>
        <v>1</v>
      </c>
      <c r="R279" s="18" t="str">
        <f t="shared" si="93"/>
        <v xml:space="preserve"> </v>
      </c>
      <c r="S279" s="18">
        <f t="shared" si="97"/>
        <v>0</v>
      </c>
      <c r="T279" s="19">
        <f t="shared" si="98"/>
        <v>-99</v>
      </c>
    </row>
    <row r="280" spans="1:20">
      <c r="A280" s="197">
        <f t="shared" si="90"/>
        <v>270</v>
      </c>
      <c r="B280" s="198">
        <f>Data!B280</f>
        <v>0</v>
      </c>
      <c r="C280" s="78">
        <f t="shared" si="89"/>
        <v>0</v>
      </c>
      <c r="E280" s="86" t="str">
        <f t="shared" si="99"/>
        <v xml:space="preserve"> </v>
      </c>
      <c r="F280" s="64" t="str">
        <f t="shared" si="82"/>
        <v xml:space="preserve"> </v>
      </c>
      <c r="G280" s="64" t="str">
        <f t="shared" si="83"/>
        <v xml:space="preserve"> </v>
      </c>
      <c r="H280" s="64" t="str">
        <f t="shared" si="84"/>
        <v xml:space="preserve"> </v>
      </c>
      <c r="I280" s="64">
        <f t="shared" si="91"/>
        <v>2</v>
      </c>
      <c r="J280" s="18" t="str">
        <f t="shared" si="85"/>
        <v xml:space="preserve"> </v>
      </c>
      <c r="K280" s="18">
        <f t="shared" si="87"/>
        <v>0</v>
      </c>
      <c r="L280" s="18">
        <f t="shared" si="86"/>
        <v>48</v>
      </c>
      <c r="M280" s="86" t="str">
        <f t="shared" si="92"/>
        <v xml:space="preserve"> </v>
      </c>
      <c r="N280" s="64" t="str">
        <f t="shared" si="88"/>
        <v xml:space="preserve"> </v>
      </c>
      <c r="O280" s="64" t="str">
        <f t="shared" si="94"/>
        <v xml:space="preserve"> </v>
      </c>
      <c r="P280" s="64" t="str">
        <f t="shared" si="95"/>
        <v xml:space="preserve"> </v>
      </c>
      <c r="Q280" s="64">
        <f t="shared" si="96"/>
        <v>1</v>
      </c>
      <c r="R280" s="18" t="str">
        <f t="shared" si="93"/>
        <v xml:space="preserve"> </v>
      </c>
      <c r="S280" s="18">
        <f t="shared" si="97"/>
        <v>0</v>
      </c>
      <c r="T280" s="19">
        <f t="shared" si="98"/>
        <v>-99</v>
      </c>
    </row>
    <row r="281" spans="1:20">
      <c r="A281" s="197">
        <f t="shared" si="90"/>
        <v>271</v>
      </c>
      <c r="B281" s="198">
        <f>Data!B281</f>
        <v>16</v>
      </c>
      <c r="C281" s="78">
        <f t="shared" si="89"/>
        <v>6</v>
      </c>
      <c r="E281" s="86" t="str">
        <f t="shared" si="99"/>
        <v xml:space="preserve"> </v>
      </c>
      <c r="F281" s="64" t="str">
        <f t="shared" si="82"/>
        <v xml:space="preserve"> </v>
      </c>
      <c r="G281" s="64" t="str">
        <f t="shared" si="83"/>
        <v xml:space="preserve"> </v>
      </c>
      <c r="H281" s="64" t="str">
        <f t="shared" si="84"/>
        <v xml:space="preserve"> </v>
      </c>
      <c r="I281" s="64">
        <f t="shared" si="91"/>
        <v>2</v>
      </c>
      <c r="J281" s="18" t="str">
        <f t="shared" si="85"/>
        <v xml:space="preserve"> </v>
      </c>
      <c r="K281" s="18">
        <f t="shared" si="87"/>
        <v>0</v>
      </c>
      <c r="L281" s="18">
        <f t="shared" si="86"/>
        <v>48</v>
      </c>
      <c r="M281" s="86" t="str">
        <f t="shared" si="92"/>
        <v xml:space="preserve"> </v>
      </c>
      <c r="N281" s="64" t="str">
        <f t="shared" si="88"/>
        <v xml:space="preserve"> </v>
      </c>
      <c r="O281" s="64" t="str">
        <f t="shared" si="94"/>
        <v xml:space="preserve"> </v>
      </c>
      <c r="P281" s="64" t="str">
        <f t="shared" si="95"/>
        <v xml:space="preserve"> </v>
      </c>
      <c r="Q281" s="64">
        <f t="shared" si="96"/>
        <v>1</v>
      </c>
      <c r="R281" s="18" t="str">
        <f t="shared" si="93"/>
        <v xml:space="preserve"> </v>
      </c>
      <c r="S281" s="18">
        <f t="shared" si="97"/>
        <v>0</v>
      </c>
      <c r="T281" s="19">
        <f t="shared" si="98"/>
        <v>-99</v>
      </c>
    </row>
    <row r="282" spans="1:20">
      <c r="A282" s="197">
        <f t="shared" si="90"/>
        <v>272</v>
      </c>
      <c r="B282" s="198">
        <f>Data!B282</f>
        <v>4</v>
      </c>
      <c r="C282" s="78">
        <f t="shared" si="89"/>
        <v>2</v>
      </c>
      <c r="E282" s="86" t="str">
        <f t="shared" si="99"/>
        <v xml:space="preserve"> </v>
      </c>
      <c r="F282" s="64" t="str">
        <f t="shared" si="82"/>
        <v xml:space="preserve"> </v>
      </c>
      <c r="G282" s="64" t="str">
        <f t="shared" si="83"/>
        <v xml:space="preserve"> </v>
      </c>
      <c r="H282" s="64" t="str">
        <f t="shared" si="84"/>
        <v xml:space="preserve"> </v>
      </c>
      <c r="I282" s="64">
        <f t="shared" si="91"/>
        <v>2</v>
      </c>
      <c r="J282" s="18" t="str">
        <f t="shared" si="85"/>
        <v xml:space="preserve"> </v>
      </c>
      <c r="K282" s="18">
        <f t="shared" si="87"/>
        <v>0</v>
      </c>
      <c r="L282" s="18">
        <f t="shared" si="86"/>
        <v>48</v>
      </c>
      <c r="M282" s="86" t="str">
        <f t="shared" si="92"/>
        <v xml:space="preserve"> </v>
      </c>
      <c r="N282" s="64" t="str">
        <f t="shared" si="88"/>
        <v xml:space="preserve"> </v>
      </c>
      <c r="O282" s="64" t="str">
        <f t="shared" si="94"/>
        <v xml:space="preserve"> </v>
      </c>
      <c r="P282" s="64" t="str">
        <f t="shared" si="95"/>
        <v xml:space="preserve"> </v>
      </c>
      <c r="Q282" s="64">
        <f t="shared" si="96"/>
        <v>1</v>
      </c>
      <c r="R282" s="18" t="str">
        <f t="shared" si="93"/>
        <v xml:space="preserve"> </v>
      </c>
      <c r="S282" s="18">
        <f t="shared" si="97"/>
        <v>0</v>
      </c>
      <c r="T282" s="19">
        <f t="shared" si="98"/>
        <v>-99</v>
      </c>
    </row>
    <row r="283" spans="1:20">
      <c r="A283" s="197">
        <f t="shared" si="90"/>
        <v>273</v>
      </c>
      <c r="B283" s="198">
        <f>Data!B283</f>
        <v>30</v>
      </c>
      <c r="C283" s="78">
        <f t="shared" si="89"/>
        <v>10</v>
      </c>
      <c r="E283" s="86" t="str">
        <f t="shared" si="99"/>
        <v xml:space="preserve"> </v>
      </c>
      <c r="F283" s="64" t="str">
        <f t="shared" si="82"/>
        <v xml:space="preserve"> </v>
      </c>
      <c r="G283" s="64" t="str">
        <f t="shared" si="83"/>
        <v xml:space="preserve"> </v>
      </c>
      <c r="H283" s="64" t="str">
        <f t="shared" si="84"/>
        <v xml:space="preserve"> </v>
      </c>
      <c r="I283" s="64">
        <f t="shared" si="91"/>
        <v>2</v>
      </c>
      <c r="J283" s="18" t="str">
        <f t="shared" si="85"/>
        <v xml:space="preserve"> </v>
      </c>
      <c r="K283" s="18">
        <f t="shared" si="87"/>
        <v>0</v>
      </c>
      <c r="L283" s="18">
        <f t="shared" si="86"/>
        <v>48</v>
      </c>
      <c r="M283" s="86" t="str">
        <f t="shared" si="92"/>
        <v xml:space="preserve"> </v>
      </c>
      <c r="N283" s="64" t="str">
        <f t="shared" si="88"/>
        <v xml:space="preserve"> </v>
      </c>
      <c r="O283" s="64" t="str">
        <f t="shared" si="94"/>
        <v xml:space="preserve"> </v>
      </c>
      <c r="P283" s="64" t="str">
        <f t="shared" si="95"/>
        <v xml:space="preserve"> </v>
      </c>
      <c r="Q283" s="64">
        <f t="shared" si="96"/>
        <v>1</v>
      </c>
      <c r="R283" s="18" t="str">
        <f t="shared" si="93"/>
        <v xml:space="preserve"> </v>
      </c>
      <c r="S283" s="18">
        <f t="shared" si="97"/>
        <v>0</v>
      </c>
      <c r="T283" s="19">
        <f t="shared" si="98"/>
        <v>-99</v>
      </c>
    </row>
    <row r="284" spans="1:20">
      <c r="A284" s="197">
        <f t="shared" si="90"/>
        <v>274</v>
      </c>
      <c r="B284" s="198">
        <f>Data!B284</f>
        <v>33</v>
      </c>
      <c r="C284" s="78">
        <f t="shared" si="89"/>
        <v>11</v>
      </c>
      <c r="E284" s="86" t="str">
        <f t="shared" si="99"/>
        <v xml:space="preserve"> </v>
      </c>
      <c r="F284" s="64" t="str">
        <f t="shared" si="82"/>
        <v xml:space="preserve"> </v>
      </c>
      <c r="G284" s="64" t="str">
        <f t="shared" si="83"/>
        <v xml:space="preserve"> </v>
      </c>
      <c r="H284" s="64" t="str">
        <f t="shared" si="84"/>
        <v xml:space="preserve"> </v>
      </c>
      <c r="I284" s="64">
        <f t="shared" si="91"/>
        <v>2</v>
      </c>
      <c r="J284" s="18" t="str">
        <f t="shared" si="85"/>
        <v xml:space="preserve"> </v>
      </c>
      <c r="K284" s="18">
        <f t="shared" si="87"/>
        <v>0</v>
      </c>
      <c r="L284" s="18">
        <f t="shared" si="86"/>
        <v>48</v>
      </c>
      <c r="M284" s="86" t="str">
        <f t="shared" si="92"/>
        <v xml:space="preserve"> </v>
      </c>
      <c r="N284" s="64" t="str">
        <f t="shared" si="88"/>
        <v xml:space="preserve"> </v>
      </c>
      <c r="O284" s="64" t="str">
        <f t="shared" si="94"/>
        <v xml:space="preserve"> </v>
      </c>
      <c r="P284" s="64" t="str">
        <f t="shared" si="95"/>
        <v xml:space="preserve"> </v>
      </c>
      <c r="Q284" s="64">
        <f t="shared" si="96"/>
        <v>1</v>
      </c>
      <c r="R284" s="18" t="str">
        <f t="shared" si="93"/>
        <v xml:space="preserve"> </v>
      </c>
      <c r="S284" s="18">
        <f t="shared" si="97"/>
        <v>0</v>
      </c>
      <c r="T284" s="19">
        <f t="shared" si="98"/>
        <v>-99</v>
      </c>
    </row>
    <row r="285" spans="1:20">
      <c r="A285" s="197">
        <f t="shared" si="90"/>
        <v>275</v>
      </c>
      <c r="B285" s="198">
        <f>Data!B285</f>
        <v>29</v>
      </c>
      <c r="C285" s="78">
        <f t="shared" si="89"/>
        <v>10</v>
      </c>
      <c r="E285" s="86" t="str">
        <f t="shared" si="99"/>
        <v xml:space="preserve"> </v>
      </c>
      <c r="F285" s="64" t="str">
        <f t="shared" si="82"/>
        <v xml:space="preserve"> </v>
      </c>
      <c r="G285" s="64" t="str">
        <f t="shared" si="83"/>
        <v xml:space="preserve"> </v>
      </c>
      <c r="H285" s="64" t="str">
        <f t="shared" si="84"/>
        <v xml:space="preserve"> </v>
      </c>
      <c r="I285" s="64">
        <f t="shared" si="91"/>
        <v>2</v>
      </c>
      <c r="J285" s="18" t="str">
        <f t="shared" si="85"/>
        <v xml:space="preserve"> </v>
      </c>
      <c r="K285" s="18">
        <f t="shared" si="87"/>
        <v>0</v>
      </c>
      <c r="L285" s="18">
        <f t="shared" si="86"/>
        <v>48</v>
      </c>
      <c r="M285" s="86" t="str">
        <f t="shared" si="92"/>
        <v xml:space="preserve"> </v>
      </c>
      <c r="N285" s="64" t="str">
        <f t="shared" si="88"/>
        <v xml:space="preserve"> </v>
      </c>
      <c r="O285" s="64" t="str">
        <f t="shared" si="94"/>
        <v xml:space="preserve"> </v>
      </c>
      <c r="P285" s="64" t="str">
        <f t="shared" si="95"/>
        <v xml:space="preserve"> </v>
      </c>
      <c r="Q285" s="64">
        <f t="shared" si="96"/>
        <v>1</v>
      </c>
      <c r="R285" s="18" t="str">
        <f t="shared" si="93"/>
        <v xml:space="preserve"> </v>
      </c>
      <c r="S285" s="18">
        <f t="shared" si="97"/>
        <v>0</v>
      </c>
      <c r="T285" s="19">
        <f t="shared" si="98"/>
        <v>-99</v>
      </c>
    </row>
    <row r="286" spans="1:20">
      <c r="A286" s="197">
        <f t="shared" si="90"/>
        <v>276</v>
      </c>
      <c r="B286" s="198">
        <f>Data!B286</f>
        <v>22</v>
      </c>
      <c r="C286" s="78">
        <f t="shared" si="89"/>
        <v>8</v>
      </c>
      <c r="E286" s="86" t="str">
        <f t="shared" si="99"/>
        <v xml:space="preserve"> </v>
      </c>
      <c r="F286" s="64" t="str">
        <f t="shared" si="82"/>
        <v xml:space="preserve"> </v>
      </c>
      <c r="G286" s="64" t="str">
        <f t="shared" si="83"/>
        <v xml:space="preserve"> </v>
      </c>
      <c r="H286" s="64" t="str">
        <f t="shared" si="84"/>
        <v xml:space="preserve"> </v>
      </c>
      <c r="I286" s="64">
        <f t="shared" si="91"/>
        <v>2</v>
      </c>
      <c r="J286" s="18" t="str">
        <f t="shared" si="85"/>
        <v xml:space="preserve"> </v>
      </c>
      <c r="K286" s="18">
        <f t="shared" si="87"/>
        <v>0</v>
      </c>
      <c r="L286" s="18">
        <f t="shared" si="86"/>
        <v>48</v>
      </c>
      <c r="M286" s="86" t="str">
        <f t="shared" si="92"/>
        <v xml:space="preserve"> </v>
      </c>
      <c r="N286" s="64" t="str">
        <f t="shared" si="88"/>
        <v xml:space="preserve"> </v>
      </c>
      <c r="O286" s="64" t="str">
        <f t="shared" si="94"/>
        <v xml:space="preserve"> </v>
      </c>
      <c r="P286" s="64" t="str">
        <f t="shared" si="95"/>
        <v xml:space="preserve"> </v>
      </c>
      <c r="Q286" s="64">
        <f t="shared" si="96"/>
        <v>1</v>
      </c>
      <c r="R286" s="18" t="str">
        <f t="shared" si="93"/>
        <v xml:space="preserve"> </v>
      </c>
      <c r="S286" s="18">
        <f t="shared" si="97"/>
        <v>0</v>
      </c>
      <c r="T286" s="19">
        <f t="shared" si="98"/>
        <v>-99</v>
      </c>
    </row>
    <row r="287" spans="1:20">
      <c r="A287" s="197">
        <f t="shared" si="90"/>
        <v>277</v>
      </c>
      <c r="B287" s="198">
        <f>Data!B287</f>
        <v>13</v>
      </c>
      <c r="C287" s="78">
        <f t="shared" si="89"/>
        <v>5</v>
      </c>
      <c r="E287" s="86" t="str">
        <f t="shared" si="99"/>
        <v xml:space="preserve"> </v>
      </c>
      <c r="F287" s="64" t="str">
        <f t="shared" si="82"/>
        <v>T</v>
      </c>
      <c r="G287" s="64" t="str">
        <f t="shared" si="83"/>
        <v xml:space="preserve"> </v>
      </c>
      <c r="H287" s="64" t="str">
        <f t="shared" si="84"/>
        <v xml:space="preserve"> </v>
      </c>
      <c r="I287" s="64">
        <f t="shared" si="91"/>
        <v>2</v>
      </c>
      <c r="J287" s="18" t="str">
        <f t="shared" si="85"/>
        <v xml:space="preserve"> </v>
      </c>
      <c r="K287" s="18">
        <f t="shared" si="87"/>
        <v>0</v>
      </c>
      <c r="L287" s="18">
        <f t="shared" si="86"/>
        <v>48</v>
      </c>
      <c r="M287" s="86" t="str">
        <f t="shared" si="92"/>
        <v xml:space="preserve"> </v>
      </c>
      <c r="N287" s="64" t="str">
        <f t="shared" si="88"/>
        <v>T</v>
      </c>
      <c r="O287" s="64" t="str">
        <f t="shared" si="94"/>
        <v xml:space="preserve"> </v>
      </c>
      <c r="P287" s="64" t="str">
        <f t="shared" si="95"/>
        <v xml:space="preserve"> </v>
      </c>
      <c r="Q287" s="64">
        <f t="shared" si="96"/>
        <v>1</v>
      </c>
      <c r="R287" s="18" t="str">
        <f t="shared" si="93"/>
        <v xml:space="preserve"> </v>
      </c>
      <c r="S287" s="18">
        <f t="shared" si="97"/>
        <v>0</v>
      </c>
      <c r="T287" s="19">
        <f t="shared" si="98"/>
        <v>-99</v>
      </c>
    </row>
    <row r="288" spans="1:20">
      <c r="A288" s="197">
        <f t="shared" si="90"/>
        <v>278</v>
      </c>
      <c r="B288" s="198">
        <f>Data!B288</f>
        <v>9</v>
      </c>
      <c r="C288" s="78">
        <f t="shared" si="89"/>
        <v>3</v>
      </c>
      <c r="E288" s="86" t="str">
        <f t="shared" si="99"/>
        <v xml:space="preserve"> </v>
      </c>
      <c r="F288" s="64" t="str">
        <f t="shared" si="82"/>
        <v xml:space="preserve"> </v>
      </c>
      <c r="G288" s="64" t="str">
        <f t="shared" si="83"/>
        <v>B</v>
      </c>
      <c r="H288" s="64">
        <f t="shared" si="84"/>
        <v>1</v>
      </c>
      <c r="I288" s="64">
        <f t="shared" si="91"/>
        <v>2</v>
      </c>
      <c r="J288" s="18">
        <f t="shared" si="85"/>
        <v>12</v>
      </c>
      <c r="K288" s="18">
        <f t="shared" si="87"/>
        <v>0</v>
      </c>
      <c r="L288" s="18">
        <f t="shared" si="86"/>
        <v>36</v>
      </c>
      <c r="M288" s="86" t="str">
        <f t="shared" si="92"/>
        <v xml:space="preserve"> </v>
      </c>
      <c r="N288" s="64" t="str">
        <f t="shared" si="88"/>
        <v xml:space="preserve"> </v>
      </c>
      <c r="O288" s="64" t="str">
        <f t="shared" si="94"/>
        <v>B</v>
      </c>
      <c r="P288" s="64">
        <f t="shared" si="95"/>
        <v>1</v>
      </c>
      <c r="Q288" s="64">
        <f t="shared" si="96"/>
        <v>1</v>
      </c>
      <c r="R288" s="18">
        <f t="shared" si="93"/>
        <v>5</v>
      </c>
      <c r="S288" s="18">
        <f t="shared" si="97"/>
        <v>0</v>
      </c>
      <c r="T288" s="19">
        <f t="shared" si="98"/>
        <v>-104</v>
      </c>
    </row>
    <row r="289" spans="1:20">
      <c r="A289" s="197">
        <f t="shared" si="90"/>
        <v>279</v>
      </c>
      <c r="B289" s="198">
        <f>Data!B289</f>
        <v>33</v>
      </c>
      <c r="C289" s="78">
        <f t="shared" si="89"/>
        <v>11</v>
      </c>
      <c r="E289" s="86" t="str">
        <f t="shared" si="99"/>
        <v>L</v>
      </c>
      <c r="F289" s="64" t="str">
        <f t="shared" si="82"/>
        <v xml:space="preserve"> </v>
      </c>
      <c r="G289" s="64" t="str">
        <f t="shared" si="83"/>
        <v>B</v>
      </c>
      <c r="H289" s="64">
        <f t="shared" si="84"/>
        <v>2</v>
      </c>
      <c r="I289" s="64">
        <f t="shared" si="91"/>
        <v>2</v>
      </c>
      <c r="J289" s="18">
        <f t="shared" si="85"/>
        <v>12</v>
      </c>
      <c r="K289" s="18">
        <f t="shared" si="87"/>
        <v>0</v>
      </c>
      <c r="L289" s="18">
        <f t="shared" si="86"/>
        <v>24</v>
      </c>
      <c r="M289" s="86" t="str">
        <f t="shared" si="92"/>
        <v>L</v>
      </c>
      <c r="N289" s="64" t="str">
        <f t="shared" si="88"/>
        <v xml:space="preserve"> </v>
      </c>
      <c r="O289" s="64" t="str">
        <f t="shared" si="94"/>
        <v>B</v>
      </c>
      <c r="P289" s="64">
        <f t="shared" si="95"/>
        <v>2</v>
      </c>
      <c r="Q289" s="64">
        <f t="shared" si="96"/>
        <v>1</v>
      </c>
      <c r="R289" s="18">
        <f t="shared" si="93"/>
        <v>5</v>
      </c>
      <c r="S289" s="18">
        <f t="shared" si="97"/>
        <v>0</v>
      </c>
      <c r="T289" s="19">
        <f t="shared" si="98"/>
        <v>-109</v>
      </c>
    </row>
    <row r="290" spans="1:20">
      <c r="A290" s="197">
        <f t="shared" si="90"/>
        <v>280</v>
      </c>
      <c r="B290" s="198">
        <f>Data!B290</f>
        <v>25</v>
      </c>
      <c r="C290" s="78">
        <f t="shared" si="89"/>
        <v>9</v>
      </c>
      <c r="E290" s="86" t="str">
        <f t="shared" si="99"/>
        <v>L</v>
      </c>
      <c r="F290" s="64" t="str">
        <f t="shared" si="82"/>
        <v xml:space="preserve"> </v>
      </c>
      <c r="G290" s="64" t="str">
        <f t="shared" si="83"/>
        <v>B</v>
      </c>
      <c r="H290" s="64">
        <f t="shared" si="84"/>
        <v>3</v>
      </c>
      <c r="I290" s="64">
        <f t="shared" si="91"/>
        <v>2</v>
      </c>
      <c r="J290" s="18">
        <f t="shared" si="85"/>
        <v>12</v>
      </c>
      <c r="K290" s="18">
        <f t="shared" si="87"/>
        <v>0</v>
      </c>
      <c r="L290" s="18">
        <f t="shared" si="86"/>
        <v>12</v>
      </c>
      <c r="M290" s="86" t="str">
        <f t="shared" si="92"/>
        <v>W</v>
      </c>
      <c r="N290" s="64" t="str">
        <f t="shared" si="88"/>
        <v xml:space="preserve"> </v>
      </c>
      <c r="O290" s="64" t="str">
        <f t="shared" si="94"/>
        <v xml:space="preserve"> </v>
      </c>
      <c r="P290" s="64" t="str">
        <f t="shared" si="95"/>
        <v xml:space="preserve"> </v>
      </c>
      <c r="Q290" s="64">
        <f t="shared" si="96"/>
        <v>1</v>
      </c>
      <c r="R290" s="18" t="str">
        <f t="shared" si="93"/>
        <v xml:space="preserve"> </v>
      </c>
      <c r="S290" s="18">
        <f t="shared" si="97"/>
        <v>12</v>
      </c>
      <c r="T290" s="19">
        <f t="shared" si="98"/>
        <v>-97</v>
      </c>
    </row>
    <row r="291" spans="1:20">
      <c r="A291" s="197">
        <f t="shared" si="90"/>
        <v>281</v>
      </c>
      <c r="B291" s="198">
        <f>Data!B291</f>
        <v>20</v>
      </c>
      <c r="C291" s="78">
        <f t="shared" si="89"/>
        <v>7</v>
      </c>
      <c r="E291" s="86" t="str">
        <f t="shared" si="99"/>
        <v>L</v>
      </c>
      <c r="F291" s="64" t="str">
        <f t="shared" si="82"/>
        <v xml:space="preserve"> </v>
      </c>
      <c r="G291" s="64" t="str">
        <f t="shared" si="83"/>
        <v>B</v>
      </c>
      <c r="H291" s="64">
        <f t="shared" si="84"/>
        <v>4</v>
      </c>
      <c r="I291" s="64">
        <f t="shared" si="91"/>
        <v>2</v>
      </c>
      <c r="J291" s="18">
        <f t="shared" si="85"/>
        <v>12</v>
      </c>
      <c r="K291" s="18">
        <f t="shared" si="87"/>
        <v>0</v>
      </c>
      <c r="L291" s="18">
        <f t="shared" si="86"/>
        <v>0</v>
      </c>
      <c r="M291" s="86" t="str">
        <f t="shared" si="92"/>
        <v xml:space="preserve"> </v>
      </c>
      <c r="N291" s="64" t="str">
        <f t="shared" si="88"/>
        <v xml:space="preserve"> </v>
      </c>
      <c r="O291" s="64" t="str">
        <f t="shared" si="94"/>
        <v xml:space="preserve"> </v>
      </c>
      <c r="P291" s="64" t="str">
        <f t="shared" si="95"/>
        <v xml:space="preserve"> </v>
      </c>
      <c r="Q291" s="64">
        <f t="shared" si="96"/>
        <v>1</v>
      </c>
      <c r="R291" s="18" t="str">
        <f t="shared" si="93"/>
        <v xml:space="preserve"> </v>
      </c>
      <c r="S291" s="18">
        <f t="shared" si="97"/>
        <v>0</v>
      </c>
      <c r="T291" s="19">
        <f t="shared" si="98"/>
        <v>-97</v>
      </c>
    </row>
    <row r="292" spans="1:20">
      <c r="A292" s="197">
        <f t="shared" si="90"/>
        <v>282</v>
      </c>
      <c r="B292" s="198">
        <f>Data!B292</f>
        <v>14</v>
      </c>
      <c r="C292" s="78">
        <f t="shared" si="89"/>
        <v>5</v>
      </c>
      <c r="E292" s="86" t="str">
        <f t="shared" si="99"/>
        <v>L</v>
      </c>
      <c r="F292" s="64" t="str">
        <f t="shared" si="82"/>
        <v xml:space="preserve"> </v>
      </c>
      <c r="G292" s="64" t="str">
        <f t="shared" si="83"/>
        <v>B</v>
      </c>
      <c r="H292" s="64">
        <f t="shared" si="84"/>
        <v>5</v>
      </c>
      <c r="I292" s="64">
        <f t="shared" si="91"/>
        <v>2</v>
      </c>
      <c r="J292" s="18">
        <f t="shared" si="85"/>
        <v>12</v>
      </c>
      <c r="K292" s="18">
        <f t="shared" si="87"/>
        <v>0</v>
      </c>
      <c r="L292" s="18">
        <f t="shared" si="86"/>
        <v>-12</v>
      </c>
      <c r="M292" s="86" t="str">
        <f t="shared" si="92"/>
        <v xml:space="preserve"> </v>
      </c>
      <c r="N292" s="64" t="str">
        <f t="shared" si="88"/>
        <v xml:space="preserve"> </v>
      </c>
      <c r="O292" s="64" t="str">
        <f t="shared" si="94"/>
        <v xml:space="preserve"> </v>
      </c>
      <c r="P292" s="64" t="str">
        <f t="shared" si="95"/>
        <v xml:space="preserve"> </v>
      </c>
      <c r="Q292" s="64">
        <f t="shared" si="96"/>
        <v>1</v>
      </c>
      <c r="R292" s="18" t="str">
        <f t="shared" si="93"/>
        <v xml:space="preserve"> </v>
      </c>
      <c r="S292" s="18">
        <f t="shared" si="97"/>
        <v>0</v>
      </c>
      <c r="T292" s="19">
        <f t="shared" si="98"/>
        <v>-97</v>
      </c>
    </row>
    <row r="293" spans="1:20">
      <c r="A293" s="197">
        <f t="shared" si="90"/>
        <v>283</v>
      </c>
      <c r="B293" s="198">
        <f>Data!B293</f>
        <v>33</v>
      </c>
      <c r="C293" s="78">
        <f t="shared" si="89"/>
        <v>11</v>
      </c>
      <c r="E293" s="86" t="str">
        <f t="shared" si="99"/>
        <v>L</v>
      </c>
      <c r="F293" s="64" t="str">
        <f t="shared" si="82"/>
        <v xml:space="preserve"> </v>
      </c>
      <c r="G293" s="64" t="str">
        <f t="shared" si="83"/>
        <v>B</v>
      </c>
      <c r="H293" s="64">
        <f t="shared" si="84"/>
        <v>6</v>
      </c>
      <c r="I293" s="64">
        <f t="shared" si="91"/>
        <v>2</v>
      </c>
      <c r="J293" s="18">
        <f t="shared" si="85"/>
        <v>12</v>
      </c>
      <c r="K293" s="18">
        <f t="shared" si="87"/>
        <v>0</v>
      </c>
      <c r="L293" s="18">
        <f t="shared" si="86"/>
        <v>-24</v>
      </c>
      <c r="M293" s="86" t="str">
        <f t="shared" si="92"/>
        <v xml:space="preserve"> </v>
      </c>
      <c r="N293" s="64" t="str">
        <f t="shared" si="88"/>
        <v xml:space="preserve"> </v>
      </c>
      <c r="O293" s="64" t="str">
        <f t="shared" si="94"/>
        <v xml:space="preserve"> </v>
      </c>
      <c r="P293" s="64" t="str">
        <f t="shared" si="95"/>
        <v xml:space="preserve"> </v>
      </c>
      <c r="Q293" s="64">
        <f t="shared" si="96"/>
        <v>1</v>
      </c>
      <c r="R293" s="18" t="str">
        <f t="shared" si="93"/>
        <v xml:space="preserve"> </v>
      </c>
      <c r="S293" s="18">
        <f t="shared" si="97"/>
        <v>0</v>
      </c>
      <c r="T293" s="19">
        <f t="shared" si="98"/>
        <v>-97</v>
      </c>
    </row>
    <row r="294" spans="1:20">
      <c r="A294" s="197">
        <f t="shared" si="90"/>
        <v>284</v>
      </c>
      <c r="B294" s="198">
        <f>Data!B294</f>
        <v>31</v>
      </c>
      <c r="C294" s="78">
        <f t="shared" si="89"/>
        <v>11</v>
      </c>
      <c r="E294" s="86" t="str">
        <f t="shared" si="99"/>
        <v>L</v>
      </c>
      <c r="F294" s="64" t="str">
        <f t="shared" si="82"/>
        <v xml:space="preserve"> </v>
      </c>
      <c r="G294" s="64" t="str">
        <f t="shared" si="83"/>
        <v xml:space="preserve"> </v>
      </c>
      <c r="H294" s="64" t="str">
        <f t="shared" si="84"/>
        <v xml:space="preserve"> </v>
      </c>
      <c r="I294" s="64">
        <f t="shared" si="91"/>
        <v>1</v>
      </c>
      <c r="J294" s="18" t="str">
        <f t="shared" si="85"/>
        <v xml:space="preserve"> </v>
      </c>
      <c r="K294" s="18">
        <f t="shared" si="87"/>
        <v>0</v>
      </c>
      <c r="L294" s="18">
        <f t="shared" si="86"/>
        <v>-24</v>
      </c>
      <c r="M294" s="86" t="str">
        <f t="shared" si="92"/>
        <v xml:space="preserve"> </v>
      </c>
      <c r="N294" s="64" t="str">
        <f t="shared" si="88"/>
        <v>T</v>
      </c>
      <c r="O294" s="64" t="str">
        <f t="shared" si="94"/>
        <v xml:space="preserve"> </v>
      </c>
      <c r="P294" s="64" t="str">
        <f t="shared" si="95"/>
        <v xml:space="preserve"> </v>
      </c>
      <c r="Q294" s="64">
        <f t="shared" si="96"/>
        <v>1</v>
      </c>
      <c r="R294" s="18" t="str">
        <f t="shared" si="93"/>
        <v xml:space="preserve"> </v>
      </c>
      <c r="S294" s="18">
        <f t="shared" si="97"/>
        <v>0</v>
      </c>
      <c r="T294" s="19">
        <f t="shared" si="98"/>
        <v>-97</v>
      </c>
    </row>
    <row r="295" spans="1:20">
      <c r="A295" s="197">
        <f t="shared" si="90"/>
        <v>285</v>
      </c>
      <c r="B295" s="198">
        <f>Data!B295</f>
        <v>16</v>
      </c>
      <c r="C295" s="78">
        <f t="shared" si="89"/>
        <v>6</v>
      </c>
      <c r="E295" s="86" t="str">
        <f t="shared" si="99"/>
        <v xml:space="preserve"> </v>
      </c>
      <c r="F295" s="64" t="str">
        <f t="shared" si="82"/>
        <v xml:space="preserve"> </v>
      </c>
      <c r="G295" s="64" t="str">
        <f t="shared" si="83"/>
        <v xml:space="preserve"> </v>
      </c>
      <c r="H295" s="64" t="str">
        <f t="shared" si="84"/>
        <v xml:space="preserve"> </v>
      </c>
      <c r="I295" s="64">
        <f t="shared" si="91"/>
        <v>1</v>
      </c>
      <c r="J295" s="18" t="str">
        <f t="shared" si="85"/>
        <v xml:space="preserve"> </v>
      </c>
      <c r="K295" s="18">
        <f t="shared" si="87"/>
        <v>0</v>
      </c>
      <c r="L295" s="18">
        <f t="shared" si="86"/>
        <v>-24</v>
      </c>
      <c r="M295" s="86" t="str">
        <f t="shared" si="92"/>
        <v xml:space="preserve"> </v>
      </c>
      <c r="N295" s="64" t="str">
        <f t="shared" si="88"/>
        <v xml:space="preserve"> </v>
      </c>
      <c r="O295" s="64" t="str">
        <f t="shared" si="94"/>
        <v>B</v>
      </c>
      <c r="P295" s="64">
        <f t="shared" si="95"/>
        <v>1</v>
      </c>
      <c r="Q295" s="64">
        <f t="shared" si="96"/>
        <v>1</v>
      </c>
      <c r="R295" s="18">
        <f t="shared" si="93"/>
        <v>5</v>
      </c>
      <c r="S295" s="18">
        <f t="shared" si="97"/>
        <v>0</v>
      </c>
      <c r="T295" s="19">
        <f t="shared" si="98"/>
        <v>-102</v>
      </c>
    </row>
    <row r="296" spans="1:20">
      <c r="A296" s="197">
        <f t="shared" si="90"/>
        <v>286</v>
      </c>
      <c r="B296" s="198">
        <f>Data!B296</f>
        <v>22</v>
      </c>
      <c r="C296" s="78">
        <f t="shared" si="89"/>
        <v>8</v>
      </c>
      <c r="E296" s="86" t="str">
        <f t="shared" si="99"/>
        <v xml:space="preserve"> </v>
      </c>
      <c r="F296" s="64" t="str">
        <f t="shared" si="82"/>
        <v xml:space="preserve"> </v>
      </c>
      <c r="G296" s="64" t="str">
        <f t="shared" si="83"/>
        <v xml:space="preserve"> </v>
      </c>
      <c r="H296" s="64" t="str">
        <f t="shared" si="84"/>
        <v xml:space="preserve"> </v>
      </c>
      <c r="I296" s="64">
        <f t="shared" si="91"/>
        <v>1</v>
      </c>
      <c r="J296" s="18" t="str">
        <f t="shared" si="85"/>
        <v xml:space="preserve"> </v>
      </c>
      <c r="K296" s="18">
        <f t="shared" si="87"/>
        <v>0</v>
      </c>
      <c r="L296" s="18">
        <f t="shared" si="86"/>
        <v>-24</v>
      </c>
      <c r="M296" s="86" t="str">
        <f t="shared" si="92"/>
        <v>L</v>
      </c>
      <c r="N296" s="64" t="str">
        <f t="shared" si="88"/>
        <v xml:space="preserve"> </v>
      </c>
      <c r="O296" s="64" t="str">
        <f t="shared" si="94"/>
        <v>B</v>
      </c>
      <c r="P296" s="64">
        <f t="shared" si="95"/>
        <v>2</v>
      </c>
      <c r="Q296" s="64">
        <f t="shared" si="96"/>
        <v>1</v>
      </c>
      <c r="R296" s="18">
        <f t="shared" si="93"/>
        <v>5</v>
      </c>
      <c r="S296" s="18">
        <f t="shared" si="97"/>
        <v>0</v>
      </c>
      <c r="T296" s="19">
        <f t="shared" si="98"/>
        <v>-107</v>
      </c>
    </row>
    <row r="297" spans="1:20">
      <c r="A297" s="197">
        <f t="shared" si="90"/>
        <v>287</v>
      </c>
      <c r="B297" s="198">
        <f>Data!B297</f>
        <v>11</v>
      </c>
      <c r="C297" s="78">
        <f t="shared" si="89"/>
        <v>4</v>
      </c>
      <c r="E297" s="86" t="str">
        <f t="shared" si="99"/>
        <v xml:space="preserve"> </v>
      </c>
      <c r="F297" s="64" t="str">
        <f t="shared" si="82"/>
        <v xml:space="preserve"> </v>
      </c>
      <c r="G297" s="64" t="str">
        <f t="shared" si="83"/>
        <v xml:space="preserve"> </v>
      </c>
      <c r="H297" s="64" t="str">
        <f t="shared" si="84"/>
        <v xml:space="preserve"> </v>
      </c>
      <c r="I297" s="64">
        <f t="shared" si="91"/>
        <v>1</v>
      </c>
      <c r="J297" s="18" t="str">
        <f t="shared" si="85"/>
        <v xml:space="preserve"> </v>
      </c>
      <c r="K297" s="18">
        <f t="shared" si="87"/>
        <v>0</v>
      </c>
      <c r="L297" s="18">
        <f t="shared" si="86"/>
        <v>-24</v>
      </c>
      <c r="M297" s="86" t="str">
        <f t="shared" si="92"/>
        <v>W</v>
      </c>
      <c r="N297" s="64" t="str">
        <f t="shared" si="88"/>
        <v xml:space="preserve"> </v>
      </c>
      <c r="O297" s="64" t="str">
        <f t="shared" si="94"/>
        <v xml:space="preserve"> </v>
      </c>
      <c r="P297" s="64" t="str">
        <f t="shared" si="95"/>
        <v xml:space="preserve"> </v>
      </c>
      <c r="Q297" s="64">
        <f t="shared" si="96"/>
        <v>1</v>
      </c>
      <c r="R297" s="18" t="str">
        <f t="shared" si="93"/>
        <v xml:space="preserve"> </v>
      </c>
      <c r="S297" s="18">
        <f t="shared" si="97"/>
        <v>12</v>
      </c>
      <c r="T297" s="19">
        <f t="shared" si="98"/>
        <v>-95</v>
      </c>
    </row>
    <row r="298" spans="1:20">
      <c r="A298" s="197">
        <f t="shared" si="90"/>
        <v>288</v>
      </c>
      <c r="B298" s="198">
        <f>Data!B298</f>
        <v>11</v>
      </c>
      <c r="C298" s="78">
        <f t="shared" si="89"/>
        <v>4</v>
      </c>
      <c r="E298" s="86" t="str">
        <f t="shared" si="99"/>
        <v xml:space="preserve"> </v>
      </c>
      <c r="F298" s="64" t="str">
        <f t="shared" si="82"/>
        <v xml:space="preserve"> </v>
      </c>
      <c r="G298" s="64" t="str">
        <f t="shared" si="83"/>
        <v xml:space="preserve"> </v>
      </c>
      <c r="H298" s="64" t="str">
        <f t="shared" si="84"/>
        <v xml:space="preserve"> </v>
      </c>
      <c r="I298" s="64">
        <f t="shared" si="91"/>
        <v>1</v>
      </c>
      <c r="J298" s="18" t="str">
        <f t="shared" si="85"/>
        <v xml:space="preserve"> </v>
      </c>
      <c r="K298" s="18">
        <f t="shared" si="87"/>
        <v>0</v>
      </c>
      <c r="L298" s="18">
        <f t="shared" si="86"/>
        <v>-24</v>
      </c>
      <c r="M298" s="86" t="str">
        <f t="shared" si="92"/>
        <v xml:space="preserve"> </v>
      </c>
      <c r="N298" s="64" t="str">
        <f t="shared" si="88"/>
        <v xml:space="preserve"> </v>
      </c>
      <c r="O298" s="64" t="str">
        <f t="shared" si="94"/>
        <v xml:space="preserve"> </v>
      </c>
      <c r="P298" s="64" t="str">
        <f t="shared" si="95"/>
        <v xml:space="preserve"> </v>
      </c>
      <c r="Q298" s="64">
        <f t="shared" si="96"/>
        <v>1</v>
      </c>
      <c r="R298" s="18" t="str">
        <f t="shared" si="93"/>
        <v xml:space="preserve"> </v>
      </c>
      <c r="S298" s="18">
        <f t="shared" si="97"/>
        <v>0</v>
      </c>
      <c r="T298" s="19">
        <f t="shared" si="98"/>
        <v>-95</v>
      </c>
    </row>
    <row r="299" spans="1:20">
      <c r="A299" s="197">
        <f t="shared" si="90"/>
        <v>289</v>
      </c>
      <c r="B299" s="198">
        <f>Data!B299</f>
        <v>0</v>
      </c>
      <c r="C299" s="78">
        <f t="shared" si="89"/>
        <v>0</v>
      </c>
      <c r="E299" s="86" t="str">
        <f t="shared" si="99"/>
        <v xml:space="preserve"> </v>
      </c>
      <c r="F299" s="64" t="str">
        <f t="shared" si="82"/>
        <v xml:space="preserve"> </v>
      </c>
      <c r="G299" s="64" t="str">
        <f t="shared" si="83"/>
        <v xml:space="preserve"> </v>
      </c>
      <c r="H299" s="64" t="str">
        <f t="shared" si="84"/>
        <v xml:space="preserve"> </v>
      </c>
      <c r="I299" s="64">
        <f t="shared" si="91"/>
        <v>1</v>
      </c>
      <c r="J299" s="18" t="str">
        <f t="shared" si="85"/>
        <v xml:space="preserve"> </v>
      </c>
      <c r="K299" s="18">
        <f t="shared" si="87"/>
        <v>0</v>
      </c>
      <c r="L299" s="18">
        <f t="shared" si="86"/>
        <v>-24</v>
      </c>
      <c r="M299" s="86" t="str">
        <f t="shared" si="92"/>
        <v xml:space="preserve"> </v>
      </c>
      <c r="N299" s="64" t="str">
        <f t="shared" si="88"/>
        <v xml:space="preserve"> </v>
      </c>
      <c r="O299" s="64" t="str">
        <f t="shared" si="94"/>
        <v xml:space="preserve"> </v>
      </c>
      <c r="P299" s="64" t="str">
        <f t="shared" si="95"/>
        <v xml:space="preserve"> </v>
      </c>
      <c r="Q299" s="64">
        <f t="shared" si="96"/>
        <v>1</v>
      </c>
      <c r="R299" s="18" t="str">
        <f t="shared" si="93"/>
        <v xml:space="preserve"> </v>
      </c>
      <c r="S299" s="18">
        <f t="shared" si="97"/>
        <v>0</v>
      </c>
      <c r="T299" s="19">
        <f t="shared" si="98"/>
        <v>-95</v>
      </c>
    </row>
    <row r="300" spans="1:20">
      <c r="A300" s="197">
        <f t="shared" si="90"/>
        <v>290</v>
      </c>
      <c r="B300" s="198">
        <f>Data!B300</f>
        <v>32</v>
      </c>
      <c r="C300" s="78">
        <f t="shared" si="89"/>
        <v>11</v>
      </c>
      <c r="E300" s="86" t="str">
        <f t="shared" si="99"/>
        <v xml:space="preserve"> </v>
      </c>
      <c r="F300" s="64" t="str">
        <f t="shared" ref="F300:F309" si="100">IF(AND(OR(B300=12,B300=13,B300=21,B300=23,B300=31,B300=32),F299=" ",E300=" "),"T"," ")</f>
        <v>T</v>
      </c>
      <c r="G300" s="64" t="str">
        <f t="shared" ref="G300:G309" si="101">IF(AND(F299="T",E300=" "),"B",IF(AND(E300="L",H299&lt;6),"B",IF(E300="W"," "," ")))</f>
        <v xml:space="preserve"> </v>
      </c>
      <c r="H300" s="64" t="str">
        <f t="shared" ref="H300:H309" si="102">IF(AND(H299=" ",G300=" ")," ",IF(AND(H299=" ",G300="B"),1,IF(AND(G300="B",H299&lt;=6),H299+1," ")))</f>
        <v xml:space="preserve"> </v>
      </c>
      <c r="I300" s="64">
        <f t="shared" si="91"/>
        <v>1</v>
      </c>
      <c r="J300" s="18" t="str">
        <f t="shared" ref="J300:J309" si="103">IF(G300="B",I300*6," ")</f>
        <v xml:space="preserve"> </v>
      </c>
      <c r="K300" s="18">
        <f t="shared" si="87"/>
        <v>0</v>
      </c>
      <c r="L300" s="18">
        <f t="shared" si="86"/>
        <v>-24</v>
      </c>
      <c r="M300" s="86" t="str">
        <f t="shared" si="92"/>
        <v xml:space="preserve"> </v>
      </c>
      <c r="N300" s="64" t="str">
        <f t="shared" si="88"/>
        <v>T</v>
      </c>
      <c r="O300" s="64" t="str">
        <f t="shared" si="94"/>
        <v xml:space="preserve"> </v>
      </c>
      <c r="P300" s="64" t="str">
        <f t="shared" si="95"/>
        <v xml:space="preserve"> </v>
      </c>
      <c r="Q300" s="64">
        <f t="shared" si="96"/>
        <v>1</v>
      </c>
      <c r="R300" s="18" t="str">
        <f t="shared" si="93"/>
        <v xml:space="preserve"> </v>
      </c>
      <c r="S300" s="18">
        <f t="shared" si="97"/>
        <v>0</v>
      </c>
      <c r="T300" s="19">
        <f t="shared" si="98"/>
        <v>-95</v>
      </c>
    </row>
    <row r="301" spans="1:20">
      <c r="A301" s="197">
        <f t="shared" si="90"/>
        <v>291</v>
      </c>
      <c r="B301" s="198">
        <f>Data!B301</f>
        <v>0</v>
      </c>
      <c r="C301" s="78">
        <f t="shared" si="89"/>
        <v>0</v>
      </c>
      <c r="E301" s="86" t="str">
        <f t="shared" si="99"/>
        <v xml:space="preserve"> </v>
      </c>
      <c r="F301" s="64" t="str">
        <f t="shared" si="100"/>
        <v xml:space="preserve"> </v>
      </c>
      <c r="G301" s="64" t="str">
        <f t="shared" si="101"/>
        <v>B</v>
      </c>
      <c r="H301" s="64">
        <f t="shared" si="102"/>
        <v>1</v>
      </c>
      <c r="I301" s="64">
        <f t="shared" si="91"/>
        <v>1</v>
      </c>
      <c r="J301" s="18">
        <f t="shared" si="103"/>
        <v>6</v>
      </c>
      <c r="K301" s="18">
        <f t="shared" si="87"/>
        <v>0</v>
      </c>
      <c r="L301" s="18">
        <f t="shared" si="86"/>
        <v>-30</v>
      </c>
      <c r="M301" s="86" t="str">
        <f t="shared" si="92"/>
        <v xml:space="preserve"> </v>
      </c>
      <c r="N301" s="64" t="str">
        <f t="shared" si="88"/>
        <v xml:space="preserve"> </v>
      </c>
      <c r="O301" s="64" t="str">
        <f t="shared" si="94"/>
        <v>B</v>
      </c>
      <c r="P301" s="64">
        <f t="shared" si="95"/>
        <v>1</v>
      </c>
      <c r="Q301" s="64">
        <f t="shared" si="96"/>
        <v>1</v>
      </c>
      <c r="R301" s="18">
        <f t="shared" si="93"/>
        <v>5</v>
      </c>
      <c r="S301" s="18">
        <f t="shared" si="97"/>
        <v>0</v>
      </c>
      <c r="T301" s="19">
        <f t="shared" si="98"/>
        <v>-100</v>
      </c>
    </row>
    <row r="302" spans="1:20">
      <c r="A302" s="197">
        <f t="shared" si="90"/>
        <v>292</v>
      </c>
      <c r="B302" s="198">
        <f>Data!B302</f>
        <v>9</v>
      </c>
      <c r="C302" s="78">
        <f t="shared" si="89"/>
        <v>3</v>
      </c>
      <c r="E302" s="86" t="str">
        <f t="shared" si="99"/>
        <v>L</v>
      </c>
      <c r="F302" s="64" t="str">
        <f t="shared" si="100"/>
        <v xml:space="preserve"> </v>
      </c>
      <c r="G302" s="64" t="str">
        <f t="shared" si="101"/>
        <v>B</v>
      </c>
      <c r="H302" s="64">
        <f t="shared" si="102"/>
        <v>2</v>
      </c>
      <c r="I302" s="64">
        <f t="shared" si="91"/>
        <v>1</v>
      </c>
      <c r="J302" s="18">
        <f t="shared" si="103"/>
        <v>6</v>
      </c>
      <c r="K302" s="18">
        <f t="shared" si="87"/>
        <v>0</v>
      </c>
      <c r="L302" s="18">
        <f t="shared" si="86"/>
        <v>-36</v>
      </c>
      <c r="M302" s="86" t="str">
        <f t="shared" si="92"/>
        <v>L</v>
      </c>
      <c r="N302" s="64" t="str">
        <f t="shared" si="88"/>
        <v xml:space="preserve"> </v>
      </c>
      <c r="O302" s="64" t="str">
        <f t="shared" si="94"/>
        <v>B</v>
      </c>
      <c r="P302" s="64">
        <f t="shared" si="95"/>
        <v>2</v>
      </c>
      <c r="Q302" s="64">
        <f t="shared" si="96"/>
        <v>1</v>
      </c>
      <c r="R302" s="18">
        <f t="shared" si="93"/>
        <v>5</v>
      </c>
      <c r="S302" s="18">
        <f t="shared" si="97"/>
        <v>0</v>
      </c>
      <c r="T302" s="19">
        <f t="shared" si="98"/>
        <v>-105</v>
      </c>
    </row>
    <row r="303" spans="1:20">
      <c r="A303" s="197">
        <f t="shared" si="90"/>
        <v>293</v>
      </c>
      <c r="B303" s="198">
        <f>Data!B303</f>
        <v>11</v>
      </c>
      <c r="C303" s="78">
        <f t="shared" si="89"/>
        <v>4</v>
      </c>
      <c r="E303" s="86" t="str">
        <f t="shared" si="99"/>
        <v>L</v>
      </c>
      <c r="F303" s="64" t="str">
        <f t="shared" si="100"/>
        <v xml:space="preserve"> </v>
      </c>
      <c r="G303" s="64" t="str">
        <f t="shared" si="101"/>
        <v>B</v>
      </c>
      <c r="H303" s="64">
        <f t="shared" si="102"/>
        <v>3</v>
      </c>
      <c r="I303" s="64">
        <f t="shared" si="91"/>
        <v>1</v>
      </c>
      <c r="J303" s="18">
        <f t="shared" si="103"/>
        <v>6</v>
      </c>
      <c r="K303" s="18">
        <f t="shared" si="87"/>
        <v>0</v>
      </c>
      <c r="L303" s="18">
        <f t="shared" si="86"/>
        <v>-42</v>
      </c>
      <c r="M303" s="86" t="str">
        <f t="shared" si="92"/>
        <v>L</v>
      </c>
      <c r="N303" s="64" t="str">
        <f t="shared" si="88"/>
        <v xml:space="preserve"> </v>
      </c>
      <c r="O303" s="64" t="str">
        <f t="shared" si="94"/>
        <v>B</v>
      </c>
      <c r="P303" s="64">
        <f t="shared" si="95"/>
        <v>3</v>
      </c>
      <c r="Q303" s="64">
        <f t="shared" si="96"/>
        <v>1</v>
      </c>
      <c r="R303" s="18">
        <f t="shared" si="93"/>
        <v>10</v>
      </c>
      <c r="S303" s="18">
        <f t="shared" si="97"/>
        <v>0</v>
      </c>
      <c r="T303" s="19">
        <f t="shared" si="98"/>
        <v>-115</v>
      </c>
    </row>
    <row r="304" spans="1:20">
      <c r="A304" s="197">
        <f t="shared" si="90"/>
        <v>294</v>
      </c>
      <c r="B304" s="198">
        <f>Data!B304</f>
        <v>15</v>
      </c>
      <c r="C304" s="78">
        <f t="shared" si="89"/>
        <v>5</v>
      </c>
      <c r="E304" s="86" t="str">
        <f t="shared" si="99"/>
        <v>L</v>
      </c>
      <c r="F304" s="64" t="str">
        <f t="shared" si="100"/>
        <v xml:space="preserve"> </v>
      </c>
      <c r="G304" s="64" t="str">
        <f t="shared" si="101"/>
        <v>B</v>
      </c>
      <c r="H304" s="64">
        <f t="shared" si="102"/>
        <v>4</v>
      </c>
      <c r="I304" s="64">
        <f t="shared" si="91"/>
        <v>1</v>
      </c>
      <c r="J304" s="18">
        <f t="shared" si="103"/>
        <v>6</v>
      </c>
      <c r="K304" s="18">
        <f t="shared" si="87"/>
        <v>0</v>
      </c>
      <c r="L304" s="18">
        <f t="shared" si="86"/>
        <v>-48</v>
      </c>
      <c r="M304" s="86" t="str">
        <f t="shared" si="92"/>
        <v>W</v>
      </c>
      <c r="N304" s="64" t="str">
        <f t="shared" si="88"/>
        <v xml:space="preserve"> </v>
      </c>
      <c r="O304" s="64" t="str">
        <f t="shared" si="94"/>
        <v xml:space="preserve"> </v>
      </c>
      <c r="P304" s="64" t="str">
        <f t="shared" si="95"/>
        <v xml:space="preserve"> </v>
      </c>
      <c r="Q304" s="64">
        <f t="shared" si="96"/>
        <v>1</v>
      </c>
      <c r="R304" s="18" t="str">
        <f t="shared" si="93"/>
        <v xml:space="preserve"> </v>
      </c>
      <c r="S304" s="18">
        <f t="shared" si="97"/>
        <v>24</v>
      </c>
      <c r="T304" s="19">
        <f t="shared" si="98"/>
        <v>-91</v>
      </c>
    </row>
    <row r="305" spans="1:20">
      <c r="A305" s="197">
        <f t="shared" si="90"/>
        <v>295</v>
      </c>
      <c r="B305" s="198">
        <f>Data!B305</f>
        <v>24</v>
      </c>
      <c r="C305" s="78">
        <f t="shared" si="89"/>
        <v>8</v>
      </c>
      <c r="E305" s="86" t="str">
        <f t="shared" si="99"/>
        <v>L</v>
      </c>
      <c r="F305" s="64" t="str">
        <f t="shared" si="100"/>
        <v xml:space="preserve"> </v>
      </c>
      <c r="G305" s="64" t="str">
        <f t="shared" si="101"/>
        <v>B</v>
      </c>
      <c r="H305" s="64">
        <f t="shared" si="102"/>
        <v>5</v>
      </c>
      <c r="I305" s="64">
        <f t="shared" si="91"/>
        <v>1</v>
      </c>
      <c r="J305" s="18">
        <f t="shared" si="103"/>
        <v>6</v>
      </c>
      <c r="K305" s="18">
        <f t="shared" si="87"/>
        <v>0</v>
      </c>
      <c r="L305" s="18">
        <f t="shared" si="86"/>
        <v>-54</v>
      </c>
      <c r="M305" s="86" t="str">
        <f t="shared" si="92"/>
        <v xml:space="preserve"> </v>
      </c>
      <c r="N305" s="64" t="str">
        <f t="shared" si="88"/>
        <v xml:space="preserve"> </v>
      </c>
      <c r="O305" s="64" t="str">
        <f t="shared" si="94"/>
        <v xml:space="preserve"> </v>
      </c>
      <c r="P305" s="64" t="str">
        <f t="shared" si="95"/>
        <v xml:space="preserve"> </v>
      </c>
      <c r="Q305" s="64">
        <f t="shared" si="96"/>
        <v>1</v>
      </c>
      <c r="R305" s="18" t="str">
        <f t="shared" si="93"/>
        <v xml:space="preserve"> </v>
      </c>
      <c r="S305" s="18">
        <f t="shared" si="97"/>
        <v>0</v>
      </c>
      <c r="T305" s="19">
        <f t="shared" si="98"/>
        <v>-91</v>
      </c>
    </row>
    <row r="306" spans="1:20">
      <c r="A306" s="197">
        <f t="shared" si="90"/>
        <v>296</v>
      </c>
      <c r="B306" s="198">
        <f>Data!B306</f>
        <v>35</v>
      </c>
      <c r="C306" s="78">
        <f t="shared" si="89"/>
        <v>12</v>
      </c>
      <c r="E306" s="86" t="str">
        <f t="shared" si="99"/>
        <v>L</v>
      </c>
      <c r="F306" s="64" t="str">
        <f t="shared" si="100"/>
        <v xml:space="preserve"> </v>
      </c>
      <c r="G306" s="64" t="str">
        <f t="shared" si="101"/>
        <v>B</v>
      </c>
      <c r="H306" s="64">
        <f t="shared" si="102"/>
        <v>6</v>
      </c>
      <c r="I306" s="64">
        <f t="shared" si="91"/>
        <v>1</v>
      </c>
      <c r="J306" s="18">
        <f t="shared" si="103"/>
        <v>6</v>
      </c>
      <c r="K306" s="18">
        <f t="shared" si="87"/>
        <v>0</v>
      </c>
      <c r="L306" s="18">
        <f t="shared" si="86"/>
        <v>-60</v>
      </c>
      <c r="M306" s="86" t="str">
        <f t="shared" si="92"/>
        <v xml:space="preserve"> </v>
      </c>
      <c r="N306" s="64" t="str">
        <f t="shared" si="88"/>
        <v xml:space="preserve"> </v>
      </c>
      <c r="O306" s="64" t="str">
        <f t="shared" si="94"/>
        <v xml:space="preserve"> </v>
      </c>
      <c r="P306" s="64" t="str">
        <f t="shared" si="95"/>
        <v xml:space="preserve"> </v>
      </c>
      <c r="Q306" s="64">
        <f t="shared" si="96"/>
        <v>1</v>
      </c>
      <c r="R306" s="18" t="str">
        <f t="shared" si="93"/>
        <v xml:space="preserve"> </v>
      </c>
      <c r="S306" s="18">
        <f t="shared" si="97"/>
        <v>0</v>
      </c>
      <c r="T306" s="19">
        <f t="shared" si="98"/>
        <v>-91</v>
      </c>
    </row>
    <row r="307" spans="1:20">
      <c r="A307" s="197">
        <f t="shared" si="90"/>
        <v>297</v>
      </c>
      <c r="B307" s="198">
        <f>Data!B307</f>
        <v>3</v>
      </c>
      <c r="C307" s="78">
        <f t="shared" si="89"/>
        <v>1</v>
      </c>
      <c r="E307" s="86" t="str">
        <f t="shared" si="99"/>
        <v>L</v>
      </c>
      <c r="F307" s="64" t="str">
        <f t="shared" si="100"/>
        <v xml:space="preserve"> </v>
      </c>
      <c r="G307" s="64" t="str">
        <f t="shared" si="101"/>
        <v xml:space="preserve"> </v>
      </c>
      <c r="H307" s="64" t="str">
        <f t="shared" si="102"/>
        <v xml:space="preserve"> </v>
      </c>
      <c r="I307" s="64">
        <f t="shared" si="91"/>
        <v>2</v>
      </c>
      <c r="J307" s="18" t="str">
        <f t="shared" si="103"/>
        <v xml:space="preserve"> </v>
      </c>
      <c r="K307" s="18">
        <f t="shared" si="87"/>
        <v>0</v>
      </c>
      <c r="L307" s="18">
        <f t="shared" si="86"/>
        <v>-60</v>
      </c>
      <c r="M307" s="86" t="str">
        <f t="shared" si="92"/>
        <v xml:space="preserve"> </v>
      </c>
      <c r="N307" s="64" t="str">
        <f t="shared" si="88"/>
        <v xml:space="preserve"> </v>
      </c>
      <c r="O307" s="64" t="str">
        <f t="shared" si="94"/>
        <v xml:space="preserve"> </v>
      </c>
      <c r="P307" s="64" t="str">
        <f t="shared" si="95"/>
        <v xml:space="preserve"> </v>
      </c>
      <c r="Q307" s="64">
        <f t="shared" si="96"/>
        <v>1</v>
      </c>
      <c r="R307" s="18" t="str">
        <f t="shared" si="93"/>
        <v xml:space="preserve"> </v>
      </c>
      <c r="S307" s="18">
        <f t="shared" si="97"/>
        <v>0</v>
      </c>
      <c r="T307" s="19">
        <f t="shared" si="98"/>
        <v>-91</v>
      </c>
    </row>
    <row r="308" spans="1:20">
      <c r="A308" s="197">
        <f t="shared" si="90"/>
        <v>298</v>
      </c>
      <c r="B308" s="198">
        <f>Data!B308</f>
        <v>3</v>
      </c>
      <c r="C308" s="78">
        <f t="shared" si="89"/>
        <v>1</v>
      </c>
      <c r="E308" s="86" t="str">
        <f t="shared" si="99"/>
        <v xml:space="preserve"> </v>
      </c>
      <c r="F308" s="64" t="str">
        <f t="shared" si="100"/>
        <v xml:space="preserve"> </v>
      </c>
      <c r="G308" s="64" t="str">
        <f t="shared" si="101"/>
        <v xml:space="preserve"> </v>
      </c>
      <c r="H308" s="64" t="str">
        <f t="shared" si="102"/>
        <v xml:space="preserve"> </v>
      </c>
      <c r="I308" s="64">
        <f t="shared" si="91"/>
        <v>2</v>
      </c>
      <c r="J308" s="18" t="str">
        <f t="shared" si="103"/>
        <v xml:space="preserve"> </v>
      </c>
      <c r="K308" s="18">
        <f t="shared" si="87"/>
        <v>0</v>
      </c>
      <c r="L308" s="18">
        <f t="shared" si="86"/>
        <v>-60</v>
      </c>
      <c r="M308" s="86" t="str">
        <f t="shared" si="92"/>
        <v xml:space="preserve"> </v>
      </c>
      <c r="N308" s="64" t="str">
        <f t="shared" si="88"/>
        <v xml:space="preserve"> </v>
      </c>
      <c r="O308" s="64" t="str">
        <f t="shared" si="94"/>
        <v xml:space="preserve"> </v>
      </c>
      <c r="P308" s="64" t="str">
        <f t="shared" si="95"/>
        <v xml:space="preserve"> </v>
      </c>
      <c r="Q308" s="64">
        <f t="shared" si="96"/>
        <v>1</v>
      </c>
      <c r="R308" s="18" t="str">
        <f t="shared" si="93"/>
        <v xml:space="preserve"> </v>
      </c>
      <c r="S308" s="18">
        <f t="shared" si="97"/>
        <v>0</v>
      </c>
      <c r="T308" s="19">
        <f t="shared" si="98"/>
        <v>-91</v>
      </c>
    </row>
    <row r="309" spans="1:20">
      <c r="A309" s="197">
        <f t="shared" si="90"/>
        <v>299</v>
      </c>
      <c r="B309" s="198">
        <f>Data!B309</f>
        <v>7</v>
      </c>
      <c r="C309" s="78">
        <f t="shared" si="89"/>
        <v>3</v>
      </c>
      <c r="E309" s="86" t="str">
        <f t="shared" si="99"/>
        <v xml:space="preserve"> </v>
      </c>
      <c r="F309" s="64" t="str">
        <f t="shared" si="100"/>
        <v xml:space="preserve"> </v>
      </c>
      <c r="G309" s="64" t="str">
        <f t="shared" si="101"/>
        <v xml:space="preserve"> </v>
      </c>
      <c r="H309" s="64" t="str">
        <f t="shared" si="102"/>
        <v xml:space="preserve"> </v>
      </c>
      <c r="I309" s="64">
        <f t="shared" si="91"/>
        <v>2</v>
      </c>
      <c r="J309" s="18" t="str">
        <f t="shared" si="103"/>
        <v xml:space="preserve"> </v>
      </c>
      <c r="K309" s="18">
        <f t="shared" si="87"/>
        <v>0</v>
      </c>
      <c r="L309" s="18">
        <f t="shared" si="86"/>
        <v>-60</v>
      </c>
      <c r="M309" s="86" t="str">
        <f t="shared" si="92"/>
        <v xml:space="preserve"> </v>
      </c>
      <c r="N309" s="64" t="str">
        <f t="shared" si="88"/>
        <v xml:space="preserve"> </v>
      </c>
      <c r="O309" s="64" t="str">
        <f t="shared" si="94"/>
        <v xml:space="preserve"> </v>
      </c>
      <c r="P309" s="64" t="str">
        <f t="shared" si="95"/>
        <v xml:space="preserve"> </v>
      </c>
      <c r="Q309" s="64">
        <f t="shared" si="96"/>
        <v>1</v>
      </c>
      <c r="R309" s="18" t="str">
        <f t="shared" si="93"/>
        <v xml:space="preserve"> </v>
      </c>
      <c r="S309" s="18">
        <f t="shared" si="97"/>
        <v>0</v>
      </c>
      <c r="T309" s="19">
        <f t="shared" si="98"/>
        <v>-91</v>
      </c>
    </row>
    <row r="310" spans="1:20">
      <c r="A310" s="197">
        <f t="shared" si="90"/>
        <v>300</v>
      </c>
      <c r="B310" s="198">
        <f>Data!B310</f>
        <v>31</v>
      </c>
      <c r="C310" s="163">
        <f t="shared" si="89"/>
        <v>11</v>
      </c>
      <c r="E310" s="86" t="str">
        <f t="shared" ref="E310:E373" si="104">IF(G309&lt;&gt;"B"," ",IF(OR(B309=12,B309=13,B309=21,B309=23,B309=31,B309=32),"W","L"))</f>
        <v xml:space="preserve"> </v>
      </c>
      <c r="F310" s="64" t="str">
        <f t="shared" ref="F310:F373" si="105">IF(AND(OR(B310=12,B310=13,B310=21,B310=23,B310=31,B310=32),F309=" ",E310=" "),"T"," ")</f>
        <v>T</v>
      </c>
      <c r="G310" s="64" t="str">
        <f t="shared" ref="G310:G373" si="106">IF(AND(F309="T",E310=" "),"B",IF(AND(E310="L",H309&lt;6),"B",IF(E310="W"," "," ")))</f>
        <v xml:space="preserve"> </v>
      </c>
      <c r="H310" s="64" t="str">
        <f t="shared" ref="H310:H373" si="107">IF(AND(H309=" ",G310=" ")," ",IF(AND(H309=" ",G310="B"),1,IF(AND(G310="B",H309&lt;=6),H309+1," ")))</f>
        <v xml:space="preserve"> </v>
      </c>
      <c r="I310" s="64">
        <f t="shared" ref="I310:I373" si="108">IF(AND(E310="L",H309=6,I309=2),1,IF(AND(E310="L",H309=6,I309=1),I309+1,IF(OR(E310="W",AND(I309=3,E310="L")),1,I309)))</f>
        <v>2</v>
      </c>
      <c r="J310" s="18" t="str">
        <f t="shared" ref="J310:J373" si="109">IF(G310="B",I310*6," ")</f>
        <v xml:space="preserve"> </v>
      </c>
      <c r="K310" s="18">
        <f t="shared" ref="K310:K373" si="110">IF(E310="W",J309*6,0)</f>
        <v>0</v>
      </c>
      <c r="L310" s="18">
        <f t="shared" ref="L310:L373" si="111">IF(AND(J310=" ",K310=0),L309,IF(K310&lt;&gt;0, L309+K310,VALUE(L309)-VALUE(J310)+VALUE(K310)))</f>
        <v>-60</v>
      </c>
      <c r="M310" s="86" t="str">
        <f t="shared" si="92"/>
        <v xml:space="preserve"> </v>
      </c>
      <c r="N310" s="64" t="str">
        <f t="shared" si="88"/>
        <v>T</v>
      </c>
      <c r="O310" s="64" t="str">
        <f t="shared" ref="O310:O373" si="112">IF(AND(N309="T",M310=" "),"B",IF(AND(M310="L",P309&lt;6),"B",IF(M310="W"," "," ")))</f>
        <v xml:space="preserve"> </v>
      </c>
      <c r="P310" s="64" t="str">
        <f t="shared" ref="P310:P373" si="113">IF(AND(P309=" ",O310=" ")," ",IF(AND(P309=" ",O310="B"),1,IF(AND(O310="B",P309&lt;=6),P309+1," ")))</f>
        <v xml:space="preserve"> </v>
      </c>
      <c r="Q310" s="64">
        <f t="shared" ref="Q310:Q373" si="114">IF(AND(M310="L",P309=6,Q309&lt;3),Q309+1,IF(OR(M310="W",AND(Q309=3,M310="L")),1,Q309))</f>
        <v>1</v>
      </c>
      <c r="R310" s="18" t="str">
        <f t="shared" ref="R310:R373" si="115">IF(O310&lt;&gt;"B"," ",IF(OR(P310=1,P310=2),5,IF(P310=3,10,IF(P310=4,20,IF(P310=5,30,IF(P310=6,55," "))))))</f>
        <v xml:space="preserve"> </v>
      </c>
      <c r="S310" s="18">
        <f t="shared" ref="S310:S373" si="116">IF(M310="W",R309*2.4,0)</f>
        <v>0</v>
      </c>
      <c r="T310" s="19">
        <f t="shared" ref="T310:T373" si="117">IF(AND(R310=" ",S310=0),T309,IF(S310&lt;&gt;0, T309+S310,VALUE(T309)-VALUE(R310)+VALUE(S310)))</f>
        <v>-91</v>
      </c>
    </row>
    <row r="311" spans="1:20">
      <c r="A311" s="197">
        <f t="shared" si="90"/>
        <v>301</v>
      </c>
      <c r="B311" s="198">
        <f>Data!B311</f>
        <v>20</v>
      </c>
      <c r="C311" s="163">
        <f t="shared" si="89"/>
        <v>7</v>
      </c>
      <c r="E311" s="86" t="str">
        <f t="shared" si="104"/>
        <v xml:space="preserve"> </v>
      </c>
      <c r="F311" s="64" t="str">
        <f t="shared" si="105"/>
        <v xml:space="preserve"> </v>
      </c>
      <c r="G311" s="64" t="str">
        <f t="shared" si="106"/>
        <v>B</v>
      </c>
      <c r="H311" s="64">
        <f t="shared" si="107"/>
        <v>1</v>
      </c>
      <c r="I311" s="64">
        <f t="shared" si="108"/>
        <v>2</v>
      </c>
      <c r="J311" s="18">
        <f t="shared" si="109"/>
        <v>12</v>
      </c>
      <c r="K311" s="18">
        <f t="shared" si="110"/>
        <v>0</v>
      </c>
      <c r="L311" s="18">
        <f t="shared" si="111"/>
        <v>-72</v>
      </c>
      <c r="M311" s="86" t="str">
        <f t="shared" si="92"/>
        <v xml:space="preserve"> </v>
      </c>
      <c r="N311" s="64" t="str">
        <f t="shared" si="88"/>
        <v xml:space="preserve"> </v>
      </c>
      <c r="O311" s="64" t="str">
        <f t="shared" si="112"/>
        <v>B</v>
      </c>
      <c r="P311" s="64">
        <f t="shared" si="113"/>
        <v>1</v>
      </c>
      <c r="Q311" s="64">
        <f t="shared" si="114"/>
        <v>1</v>
      </c>
      <c r="R311" s="18">
        <f t="shared" si="115"/>
        <v>5</v>
      </c>
      <c r="S311" s="18">
        <f t="shared" si="116"/>
        <v>0</v>
      </c>
      <c r="T311" s="19">
        <f t="shared" si="117"/>
        <v>-96</v>
      </c>
    </row>
    <row r="312" spans="1:20">
      <c r="A312" s="197">
        <f t="shared" si="90"/>
        <v>302</v>
      </c>
      <c r="B312" s="198">
        <f>Data!B312</f>
        <v>28</v>
      </c>
      <c r="C312" s="163">
        <f t="shared" si="89"/>
        <v>10</v>
      </c>
      <c r="E312" s="86" t="str">
        <f t="shared" si="104"/>
        <v>L</v>
      </c>
      <c r="F312" s="64" t="str">
        <f t="shared" si="105"/>
        <v xml:space="preserve"> </v>
      </c>
      <c r="G312" s="64" t="str">
        <f t="shared" si="106"/>
        <v>B</v>
      </c>
      <c r="H312" s="64">
        <f t="shared" si="107"/>
        <v>2</v>
      </c>
      <c r="I312" s="64">
        <f t="shared" si="108"/>
        <v>2</v>
      </c>
      <c r="J312" s="18">
        <f t="shared" si="109"/>
        <v>12</v>
      </c>
      <c r="K312" s="18">
        <f t="shared" si="110"/>
        <v>0</v>
      </c>
      <c r="L312" s="18">
        <f t="shared" si="111"/>
        <v>-84</v>
      </c>
      <c r="M312" s="86" t="str">
        <f t="shared" si="92"/>
        <v>W</v>
      </c>
      <c r="N312" s="64" t="str">
        <f t="shared" si="88"/>
        <v xml:space="preserve"> </v>
      </c>
      <c r="O312" s="64" t="str">
        <f t="shared" si="112"/>
        <v xml:space="preserve"> </v>
      </c>
      <c r="P312" s="64" t="str">
        <f t="shared" si="113"/>
        <v xml:space="preserve"> </v>
      </c>
      <c r="Q312" s="64">
        <f t="shared" si="114"/>
        <v>1</v>
      </c>
      <c r="R312" s="18" t="str">
        <f t="shared" si="115"/>
        <v xml:space="preserve"> </v>
      </c>
      <c r="S312" s="18">
        <f t="shared" si="116"/>
        <v>12</v>
      </c>
      <c r="T312" s="19">
        <f t="shared" si="117"/>
        <v>-84</v>
      </c>
    </row>
    <row r="313" spans="1:20">
      <c r="A313" s="197">
        <f t="shared" si="90"/>
        <v>303</v>
      </c>
      <c r="B313" s="198">
        <f>Data!B313</f>
        <v>12</v>
      </c>
      <c r="C313" s="163">
        <f t="shared" si="89"/>
        <v>4</v>
      </c>
      <c r="E313" s="86" t="str">
        <f t="shared" si="104"/>
        <v>L</v>
      </c>
      <c r="F313" s="64" t="str">
        <f t="shared" si="105"/>
        <v xml:space="preserve"> </v>
      </c>
      <c r="G313" s="64" t="str">
        <f t="shared" si="106"/>
        <v>B</v>
      </c>
      <c r="H313" s="64">
        <f t="shared" si="107"/>
        <v>3</v>
      </c>
      <c r="I313" s="64">
        <f t="shared" si="108"/>
        <v>2</v>
      </c>
      <c r="J313" s="18">
        <f t="shared" si="109"/>
        <v>12</v>
      </c>
      <c r="K313" s="18">
        <f t="shared" si="110"/>
        <v>0</v>
      </c>
      <c r="L313" s="18">
        <f t="shared" si="111"/>
        <v>-96</v>
      </c>
      <c r="M313" s="86" t="str">
        <f t="shared" si="92"/>
        <v xml:space="preserve"> </v>
      </c>
      <c r="N313" s="64" t="str">
        <f t="shared" si="88"/>
        <v>T</v>
      </c>
      <c r="O313" s="64" t="str">
        <f t="shared" si="112"/>
        <v xml:space="preserve"> </v>
      </c>
      <c r="P313" s="64" t="str">
        <f t="shared" si="113"/>
        <v xml:space="preserve"> </v>
      </c>
      <c r="Q313" s="64">
        <f t="shared" si="114"/>
        <v>1</v>
      </c>
      <c r="R313" s="18" t="str">
        <f t="shared" si="115"/>
        <v xml:space="preserve"> </v>
      </c>
      <c r="S313" s="18">
        <f t="shared" si="116"/>
        <v>0</v>
      </c>
      <c r="T313" s="19">
        <f t="shared" si="117"/>
        <v>-84</v>
      </c>
    </row>
    <row r="314" spans="1:20">
      <c r="A314" s="197">
        <f t="shared" si="90"/>
        <v>304</v>
      </c>
      <c r="B314" s="198">
        <f>Data!B314</f>
        <v>14</v>
      </c>
      <c r="C314" s="163">
        <f t="shared" si="89"/>
        <v>5</v>
      </c>
      <c r="E314" s="86" t="str">
        <f t="shared" si="104"/>
        <v>W</v>
      </c>
      <c r="F314" s="64" t="str">
        <f t="shared" si="105"/>
        <v xml:space="preserve"> </v>
      </c>
      <c r="G314" s="64" t="str">
        <f t="shared" si="106"/>
        <v xml:space="preserve"> </v>
      </c>
      <c r="H314" s="64" t="str">
        <f t="shared" si="107"/>
        <v xml:space="preserve"> </v>
      </c>
      <c r="I314" s="64">
        <f t="shared" si="108"/>
        <v>1</v>
      </c>
      <c r="J314" s="18" t="str">
        <f t="shared" si="109"/>
        <v xml:space="preserve"> </v>
      </c>
      <c r="K314" s="18">
        <f t="shared" si="110"/>
        <v>72</v>
      </c>
      <c r="L314" s="18">
        <f t="shared" si="111"/>
        <v>-24</v>
      </c>
      <c r="M314" s="86" t="str">
        <f t="shared" si="92"/>
        <v xml:space="preserve"> </v>
      </c>
      <c r="N314" s="64" t="str">
        <f t="shared" si="88"/>
        <v xml:space="preserve"> </v>
      </c>
      <c r="O314" s="64" t="str">
        <f t="shared" si="112"/>
        <v>B</v>
      </c>
      <c r="P314" s="64">
        <f t="shared" si="113"/>
        <v>1</v>
      </c>
      <c r="Q314" s="64">
        <f t="shared" si="114"/>
        <v>1</v>
      </c>
      <c r="R314" s="18">
        <f t="shared" si="115"/>
        <v>5</v>
      </c>
      <c r="S314" s="18">
        <f t="shared" si="116"/>
        <v>0</v>
      </c>
      <c r="T314" s="19">
        <f t="shared" si="117"/>
        <v>-89</v>
      </c>
    </row>
    <row r="315" spans="1:20">
      <c r="A315" s="197">
        <f t="shared" si="90"/>
        <v>305</v>
      </c>
      <c r="B315" s="198">
        <f>Data!B315</f>
        <v>5</v>
      </c>
      <c r="C315" s="163">
        <f t="shared" si="89"/>
        <v>2</v>
      </c>
      <c r="E315" s="86" t="str">
        <f t="shared" si="104"/>
        <v xml:space="preserve"> </v>
      </c>
      <c r="F315" s="64" t="str">
        <f t="shared" si="105"/>
        <v xml:space="preserve"> </v>
      </c>
      <c r="G315" s="64" t="str">
        <f t="shared" si="106"/>
        <v xml:space="preserve"> </v>
      </c>
      <c r="H315" s="64" t="str">
        <f t="shared" si="107"/>
        <v xml:space="preserve"> </v>
      </c>
      <c r="I315" s="64">
        <f t="shared" si="108"/>
        <v>1</v>
      </c>
      <c r="J315" s="18" t="str">
        <f t="shared" si="109"/>
        <v xml:space="preserve"> </v>
      </c>
      <c r="K315" s="18">
        <f t="shared" si="110"/>
        <v>0</v>
      </c>
      <c r="L315" s="18">
        <f t="shared" si="111"/>
        <v>-24</v>
      </c>
      <c r="M315" s="86" t="str">
        <f t="shared" si="92"/>
        <v>W</v>
      </c>
      <c r="N315" s="64" t="str">
        <f t="shared" si="88"/>
        <v xml:space="preserve"> </v>
      </c>
      <c r="O315" s="64" t="str">
        <f t="shared" si="112"/>
        <v xml:space="preserve"> </v>
      </c>
      <c r="P315" s="64" t="str">
        <f t="shared" si="113"/>
        <v xml:space="preserve"> </v>
      </c>
      <c r="Q315" s="64">
        <f t="shared" si="114"/>
        <v>1</v>
      </c>
      <c r="R315" s="18" t="str">
        <f t="shared" si="115"/>
        <v xml:space="preserve"> </v>
      </c>
      <c r="S315" s="18">
        <f t="shared" si="116"/>
        <v>12</v>
      </c>
      <c r="T315" s="19">
        <f t="shared" si="117"/>
        <v>-77</v>
      </c>
    </row>
    <row r="316" spans="1:20">
      <c r="A316" s="197">
        <f t="shared" si="90"/>
        <v>306</v>
      </c>
      <c r="B316" s="198">
        <f>Data!B316</f>
        <v>32</v>
      </c>
      <c r="C316" s="163">
        <f t="shared" si="89"/>
        <v>11</v>
      </c>
      <c r="E316" s="86" t="str">
        <f t="shared" si="104"/>
        <v xml:space="preserve"> </v>
      </c>
      <c r="F316" s="64" t="str">
        <f t="shared" si="105"/>
        <v>T</v>
      </c>
      <c r="G316" s="64" t="str">
        <f t="shared" si="106"/>
        <v xml:space="preserve"> </v>
      </c>
      <c r="H316" s="64" t="str">
        <f t="shared" si="107"/>
        <v xml:space="preserve"> </v>
      </c>
      <c r="I316" s="64">
        <f t="shared" si="108"/>
        <v>1</v>
      </c>
      <c r="J316" s="18" t="str">
        <f t="shared" si="109"/>
        <v xml:space="preserve"> </v>
      </c>
      <c r="K316" s="18">
        <f t="shared" si="110"/>
        <v>0</v>
      </c>
      <c r="L316" s="18">
        <f t="shared" si="111"/>
        <v>-24</v>
      </c>
      <c r="M316" s="86" t="str">
        <f t="shared" si="92"/>
        <v xml:space="preserve"> </v>
      </c>
      <c r="N316" s="64" t="str">
        <f t="shared" si="88"/>
        <v>T</v>
      </c>
      <c r="O316" s="64" t="str">
        <f t="shared" si="112"/>
        <v xml:space="preserve"> </v>
      </c>
      <c r="P316" s="64" t="str">
        <f t="shared" si="113"/>
        <v xml:space="preserve"> </v>
      </c>
      <c r="Q316" s="64">
        <f t="shared" si="114"/>
        <v>1</v>
      </c>
      <c r="R316" s="18" t="str">
        <f t="shared" si="115"/>
        <v xml:space="preserve"> </v>
      </c>
      <c r="S316" s="18">
        <f t="shared" si="116"/>
        <v>0</v>
      </c>
      <c r="T316" s="19">
        <f t="shared" si="117"/>
        <v>-77</v>
      </c>
    </row>
    <row r="317" spans="1:20">
      <c r="A317" s="197">
        <f t="shared" si="90"/>
        <v>307</v>
      </c>
      <c r="B317" s="198">
        <f>Data!B317</f>
        <v>32</v>
      </c>
      <c r="C317" s="163">
        <f t="shared" si="89"/>
        <v>11</v>
      </c>
      <c r="E317" s="86" t="str">
        <f t="shared" si="104"/>
        <v xml:space="preserve"> </v>
      </c>
      <c r="F317" s="64" t="str">
        <f t="shared" si="105"/>
        <v xml:space="preserve"> </v>
      </c>
      <c r="G317" s="64" t="str">
        <f t="shared" si="106"/>
        <v>B</v>
      </c>
      <c r="H317" s="64">
        <f t="shared" si="107"/>
        <v>1</v>
      </c>
      <c r="I317" s="64">
        <f t="shared" si="108"/>
        <v>1</v>
      </c>
      <c r="J317" s="18">
        <f t="shared" si="109"/>
        <v>6</v>
      </c>
      <c r="K317" s="18">
        <f t="shared" si="110"/>
        <v>0</v>
      </c>
      <c r="L317" s="18">
        <f t="shared" si="111"/>
        <v>-30</v>
      </c>
      <c r="M317" s="86" t="str">
        <f t="shared" si="92"/>
        <v xml:space="preserve"> </v>
      </c>
      <c r="N317" s="64" t="str">
        <f t="shared" si="88"/>
        <v xml:space="preserve"> </v>
      </c>
      <c r="O317" s="64" t="str">
        <f t="shared" si="112"/>
        <v>B</v>
      </c>
      <c r="P317" s="64">
        <f t="shared" si="113"/>
        <v>1</v>
      </c>
      <c r="Q317" s="64">
        <f t="shared" si="114"/>
        <v>1</v>
      </c>
      <c r="R317" s="18">
        <f t="shared" si="115"/>
        <v>5</v>
      </c>
      <c r="S317" s="18">
        <f t="shared" si="116"/>
        <v>0</v>
      </c>
      <c r="T317" s="19">
        <f t="shared" si="117"/>
        <v>-82</v>
      </c>
    </row>
    <row r="318" spans="1:20">
      <c r="A318" s="197">
        <f t="shared" si="90"/>
        <v>308</v>
      </c>
      <c r="B318" s="198">
        <f>Data!B318</f>
        <v>20</v>
      </c>
      <c r="C318" s="163">
        <f t="shared" si="89"/>
        <v>7</v>
      </c>
      <c r="E318" s="86" t="str">
        <f t="shared" si="104"/>
        <v>W</v>
      </c>
      <c r="F318" s="64" t="str">
        <f t="shared" si="105"/>
        <v xml:space="preserve"> </v>
      </c>
      <c r="G318" s="64" t="str">
        <f t="shared" si="106"/>
        <v xml:space="preserve"> </v>
      </c>
      <c r="H318" s="64" t="str">
        <f t="shared" si="107"/>
        <v xml:space="preserve"> </v>
      </c>
      <c r="I318" s="64">
        <f t="shared" si="108"/>
        <v>1</v>
      </c>
      <c r="J318" s="18" t="str">
        <f t="shared" si="109"/>
        <v xml:space="preserve"> </v>
      </c>
      <c r="K318" s="18">
        <f t="shared" si="110"/>
        <v>36</v>
      </c>
      <c r="L318" s="18">
        <f t="shared" si="111"/>
        <v>6</v>
      </c>
      <c r="M318" s="86" t="str">
        <f t="shared" si="92"/>
        <v>W</v>
      </c>
      <c r="N318" s="64" t="str">
        <f t="shared" si="88"/>
        <v xml:space="preserve"> </v>
      </c>
      <c r="O318" s="64" t="str">
        <f t="shared" si="112"/>
        <v xml:space="preserve"> </v>
      </c>
      <c r="P318" s="64" t="str">
        <f t="shared" si="113"/>
        <v xml:space="preserve"> </v>
      </c>
      <c r="Q318" s="64">
        <f t="shared" si="114"/>
        <v>1</v>
      </c>
      <c r="R318" s="18" t="str">
        <f t="shared" si="115"/>
        <v xml:space="preserve"> </v>
      </c>
      <c r="S318" s="18">
        <f t="shared" si="116"/>
        <v>12</v>
      </c>
      <c r="T318" s="19">
        <f t="shared" si="117"/>
        <v>-70</v>
      </c>
    </row>
    <row r="319" spans="1:20">
      <c r="A319" s="197">
        <f t="shared" si="90"/>
        <v>309</v>
      </c>
      <c r="B319" s="198">
        <f>Data!B319</f>
        <v>17</v>
      </c>
      <c r="C319" s="163">
        <f t="shared" si="89"/>
        <v>6</v>
      </c>
      <c r="E319" s="86" t="str">
        <f t="shared" si="104"/>
        <v xml:space="preserve"> </v>
      </c>
      <c r="F319" s="64" t="str">
        <f t="shared" si="105"/>
        <v xml:space="preserve"> </v>
      </c>
      <c r="G319" s="64" t="str">
        <f t="shared" si="106"/>
        <v xml:space="preserve"> </v>
      </c>
      <c r="H319" s="64" t="str">
        <f t="shared" si="107"/>
        <v xml:space="preserve"> </v>
      </c>
      <c r="I319" s="64">
        <f t="shared" si="108"/>
        <v>1</v>
      </c>
      <c r="J319" s="18" t="str">
        <f t="shared" si="109"/>
        <v xml:space="preserve"> </v>
      </c>
      <c r="K319" s="18">
        <f t="shared" si="110"/>
        <v>0</v>
      </c>
      <c r="L319" s="18">
        <f t="shared" si="111"/>
        <v>6</v>
      </c>
      <c r="M319" s="86" t="str">
        <f t="shared" si="92"/>
        <v xml:space="preserve"> </v>
      </c>
      <c r="N319" s="64" t="str">
        <f t="shared" si="88"/>
        <v xml:space="preserve"> </v>
      </c>
      <c r="O319" s="64" t="str">
        <f t="shared" si="112"/>
        <v xml:space="preserve"> </v>
      </c>
      <c r="P319" s="64" t="str">
        <f t="shared" si="113"/>
        <v xml:space="preserve"> </v>
      </c>
      <c r="Q319" s="64">
        <f t="shared" si="114"/>
        <v>1</v>
      </c>
      <c r="R319" s="18" t="str">
        <f t="shared" si="115"/>
        <v xml:space="preserve"> </v>
      </c>
      <c r="S319" s="18">
        <f t="shared" si="116"/>
        <v>0</v>
      </c>
      <c r="T319" s="19">
        <f t="shared" si="117"/>
        <v>-70</v>
      </c>
    </row>
    <row r="320" spans="1:20">
      <c r="A320" s="197">
        <f t="shared" si="90"/>
        <v>310</v>
      </c>
      <c r="B320" s="198">
        <f>Data!B320</f>
        <v>10</v>
      </c>
      <c r="C320" s="163">
        <f t="shared" si="89"/>
        <v>4</v>
      </c>
      <c r="E320" s="86" t="str">
        <f t="shared" si="104"/>
        <v xml:space="preserve"> </v>
      </c>
      <c r="F320" s="64" t="str">
        <f t="shared" si="105"/>
        <v xml:space="preserve"> </v>
      </c>
      <c r="G320" s="64" t="str">
        <f t="shared" si="106"/>
        <v xml:space="preserve"> </v>
      </c>
      <c r="H320" s="64" t="str">
        <f t="shared" si="107"/>
        <v xml:space="preserve"> </v>
      </c>
      <c r="I320" s="64">
        <f t="shared" si="108"/>
        <v>1</v>
      </c>
      <c r="J320" s="18" t="str">
        <f t="shared" si="109"/>
        <v xml:space="preserve"> </v>
      </c>
      <c r="K320" s="18">
        <f t="shared" si="110"/>
        <v>0</v>
      </c>
      <c r="L320" s="18">
        <f t="shared" si="111"/>
        <v>6</v>
      </c>
      <c r="M320" s="86" t="str">
        <f t="shared" si="92"/>
        <v xml:space="preserve"> </v>
      </c>
      <c r="N320" s="64" t="str">
        <f t="shared" si="88"/>
        <v xml:space="preserve"> </v>
      </c>
      <c r="O320" s="64" t="str">
        <f t="shared" si="112"/>
        <v xml:space="preserve"> </v>
      </c>
      <c r="P320" s="64" t="str">
        <f t="shared" si="113"/>
        <v xml:space="preserve"> </v>
      </c>
      <c r="Q320" s="64">
        <f t="shared" si="114"/>
        <v>1</v>
      </c>
      <c r="R320" s="18" t="str">
        <f t="shared" si="115"/>
        <v xml:space="preserve"> </v>
      </c>
      <c r="S320" s="18">
        <f t="shared" si="116"/>
        <v>0</v>
      </c>
      <c r="T320" s="19">
        <f t="shared" si="117"/>
        <v>-70</v>
      </c>
    </row>
    <row r="321" spans="1:20">
      <c r="A321" s="197">
        <f t="shared" si="90"/>
        <v>311</v>
      </c>
      <c r="B321" s="198">
        <f>Data!B321</f>
        <v>5</v>
      </c>
      <c r="C321" s="163">
        <f t="shared" si="89"/>
        <v>2</v>
      </c>
      <c r="E321" s="86" t="str">
        <f t="shared" si="104"/>
        <v xml:space="preserve"> </v>
      </c>
      <c r="F321" s="64" t="str">
        <f t="shared" si="105"/>
        <v xml:space="preserve"> </v>
      </c>
      <c r="G321" s="64" t="str">
        <f t="shared" si="106"/>
        <v xml:space="preserve"> </v>
      </c>
      <c r="H321" s="64" t="str">
        <f t="shared" si="107"/>
        <v xml:space="preserve"> </v>
      </c>
      <c r="I321" s="64">
        <f t="shared" si="108"/>
        <v>1</v>
      </c>
      <c r="J321" s="18" t="str">
        <f t="shared" si="109"/>
        <v xml:space="preserve"> </v>
      </c>
      <c r="K321" s="18">
        <f t="shared" si="110"/>
        <v>0</v>
      </c>
      <c r="L321" s="18">
        <f t="shared" si="111"/>
        <v>6</v>
      </c>
      <c r="M321" s="86" t="str">
        <f t="shared" si="92"/>
        <v xml:space="preserve"> </v>
      </c>
      <c r="N321" s="64" t="str">
        <f t="shared" si="88"/>
        <v xml:space="preserve"> </v>
      </c>
      <c r="O321" s="64" t="str">
        <f t="shared" si="112"/>
        <v xml:space="preserve"> </v>
      </c>
      <c r="P321" s="64" t="str">
        <f t="shared" si="113"/>
        <v xml:space="preserve"> </v>
      </c>
      <c r="Q321" s="64">
        <f t="shared" si="114"/>
        <v>1</v>
      </c>
      <c r="R321" s="18" t="str">
        <f t="shared" si="115"/>
        <v xml:space="preserve"> </v>
      </c>
      <c r="S321" s="18">
        <f t="shared" si="116"/>
        <v>0</v>
      </c>
      <c r="T321" s="19">
        <f t="shared" si="117"/>
        <v>-70</v>
      </c>
    </row>
    <row r="322" spans="1:20">
      <c r="A322" s="197">
        <f t="shared" si="90"/>
        <v>312</v>
      </c>
      <c r="B322" s="198">
        <f>Data!B322</f>
        <v>36</v>
      </c>
      <c r="C322" s="163">
        <f t="shared" si="89"/>
        <v>12</v>
      </c>
      <c r="E322" s="86" t="str">
        <f t="shared" si="104"/>
        <v xml:space="preserve"> </v>
      </c>
      <c r="F322" s="64" t="str">
        <f t="shared" si="105"/>
        <v xml:space="preserve"> </v>
      </c>
      <c r="G322" s="64" t="str">
        <f t="shared" si="106"/>
        <v xml:space="preserve"> </v>
      </c>
      <c r="H322" s="64" t="str">
        <f t="shared" si="107"/>
        <v xml:space="preserve"> </v>
      </c>
      <c r="I322" s="64">
        <f t="shared" si="108"/>
        <v>1</v>
      </c>
      <c r="J322" s="18" t="str">
        <f t="shared" si="109"/>
        <v xml:space="preserve"> </v>
      </c>
      <c r="K322" s="18">
        <f t="shared" si="110"/>
        <v>0</v>
      </c>
      <c r="L322" s="18">
        <f t="shared" si="111"/>
        <v>6</v>
      </c>
      <c r="M322" s="86" t="str">
        <f t="shared" si="92"/>
        <v xml:space="preserve"> </v>
      </c>
      <c r="N322" s="64" t="str">
        <f t="shared" si="88"/>
        <v xml:space="preserve"> </v>
      </c>
      <c r="O322" s="64" t="str">
        <f t="shared" si="112"/>
        <v xml:space="preserve"> </v>
      </c>
      <c r="P322" s="64" t="str">
        <f t="shared" si="113"/>
        <v xml:space="preserve"> </v>
      </c>
      <c r="Q322" s="64">
        <f t="shared" si="114"/>
        <v>1</v>
      </c>
      <c r="R322" s="18" t="str">
        <f t="shared" si="115"/>
        <v xml:space="preserve"> </v>
      </c>
      <c r="S322" s="18">
        <f t="shared" si="116"/>
        <v>0</v>
      </c>
      <c r="T322" s="19">
        <f t="shared" si="117"/>
        <v>-70</v>
      </c>
    </row>
    <row r="323" spans="1:20">
      <c r="A323" s="197">
        <f t="shared" si="90"/>
        <v>313</v>
      </c>
      <c r="B323" s="198">
        <f>Data!B323</f>
        <v>10</v>
      </c>
      <c r="C323" s="163">
        <f t="shared" si="89"/>
        <v>4</v>
      </c>
      <c r="E323" s="86" t="str">
        <f t="shared" si="104"/>
        <v xml:space="preserve"> </v>
      </c>
      <c r="F323" s="64" t="str">
        <f t="shared" si="105"/>
        <v xml:space="preserve"> </v>
      </c>
      <c r="G323" s="64" t="str">
        <f t="shared" si="106"/>
        <v xml:space="preserve"> </v>
      </c>
      <c r="H323" s="64" t="str">
        <f t="shared" si="107"/>
        <v xml:space="preserve"> </v>
      </c>
      <c r="I323" s="64">
        <f t="shared" si="108"/>
        <v>1</v>
      </c>
      <c r="J323" s="18" t="str">
        <f t="shared" si="109"/>
        <v xml:space="preserve"> </v>
      </c>
      <c r="K323" s="18">
        <f t="shared" si="110"/>
        <v>0</v>
      </c>
      <c r="L323" s="18">
        <f t="shared" si="111"/>
        <v>6</v>
      </c>
      <c r="M323" s="86" t="str">
        <f t="shared" si="92"/>
        <v xml:space="preserve"> </v>
      </c>
      <c r="N323" s="64" t="str">
        <f t="shared" si="88"/>
        <v xml:space="preserve"> </v>
      </c>
      <c r="O323" s="64" t="str">
        <f t="shared" si="112"/>
        <v xml:space="preserve"> </v>
      </c>
      <c r="P323" s="64" t="str">
        <f t="shared" si="113"/>
        <v xml:space="preserve"> </v>
      </c>
      <c r="Q323" s="64">
        <f t="shared" si="114"/>
        <v>1</v>
      </c>
      <c r="R323" s="18" t="str">
        <f t="shared" si="115"/>
        <v xml:space="preserve"> </v>
      </c>
      <c r="S323" s="18">
        <f t="shared" si="116"/>
        <v>0</v>
      </c>
      <c r="T323" s="19">
        <f t="shared" si="117"/>
        <v>-70</v>
      </c>
    </row>
    <row r="324" spans="1:20">
      <c r="A324" s="197">
        <f t="shared" si="90"/>
        <v>314</v>
      </c>
      <c r="B324" s="198">
        <f>Data!B324</f>
        <v>33</v>
      </c>
      <c r="C324" s="163">
        <f t="shared" si="89"/>
        <v>11</v>
      </c>
      <c r="E324" s="86" t="str">
        <f t="shared" si="104"/>
        <v xml:space="preserve"> </v>
      </c>
      <c r="F324" s="64" t="str">
        <f t="shared" si="105"/>
        <v xml:space="preserve"> </v>
      </c>
      <c r="G324" s="64" t="str">
        <f t="shared" si="106"/>
        <v xml:space="preserve"> </v>
      </c>
      <c r="H324" s="64" t="str">
        <f t="shared" si="107"/>
        <v xml:space="preserve"> </v>
      </c>
      <c r="I324" s="64">
        <f t="shared" si="108"/>
        <v>1</v>
      </c>
      <c r="J324" s="18" t="str">
        <f t="shared" si="109"/>
        <v xml:space="preserve"> </v>
      </c>
      <c r="K324" s="18">
        <f t="shared" si="110"/>
        <v>0</v>
      </c>
      <c r="L324" s="18">
        <f t="shared" si="111"/>
        <v>6</v>
      </c>
      <c r="M324" s="86" t="str">
        <f t="shared" si="92"/>
        <v xml:space="preserve"> </v>
      </c>
      <c r="N324" s="64" t="str">
        <f t="shared" si="88"/>
        <v xml:space="preserve"> </v>
      </c>
      <c r="O324" s="64" t="str">
        <f t="shared" si="112"/>
        <v xml:space="preserve"> </v>
      </c>
      <c r="P324" s="64" t="str">
        <f t="shared" si="113"/>
        <v xml:space="preserve"> </v>
      </c>
      <c r="Q324" s="64">
        <f t="shared" si="114"/>
        <v>1</v>
      </c>
      <c r="R324" s="18" t="str">
        <f t="shared" si="115"/>
        <v xml:space="preserve"> </v>
      </c>
      <c r="S324" s="18">
        <f t="shared" si="116"/>
        <v>0</v>
      </c>
      <c r="T324" s="19">
        <f t="shared" si="117"/>
        <v>-70</v>
      </c>
    </row>
    <row r="325" spans="1:20">
      <c r="A325" s="197">
        <f t="shared" si="90"/>
        <v>315</v>
      </c>
      <c r="B325" s="198">
        <f>Data!B325</f>
        <v>13</v>
      </c>
      <c r="C325" s="163">
        <f t="shared" si="89"/>
        <v>5</v>
      </c>
      <c r="E325" s="86" t="str">
        <f t="shared" si="104"/>
        <v xml:space="preserve"> </v>
      </c>
      <c r="F325" s="64" t="str">
        <f t="shared" si="105"/>
        <v>T</v>
      </c>
      <c r="G325" s="64" t="str">
        <f t="shared" si="106"/>
        <v xml:space="preserve"> </v>
      </c>
      <c r="H325" s="64" t="str">
        <f t="shared" si="107"/>
        <v xml:space="preserve"> </v>
      </c>
      <c r="I325" s="64">
        <f t="shared" si="108"/>
        <v>1</v>
      </c>
      <c r="J325" s="18" t="str">
        <f t="shared" si="109"/>
        <v xml:space="preserve"> </v>
      </c>
      <c r="K325" s="18">
        <f t="shared" si="110"/>
        <v>0</v>
      </c>
      <c r="L325" s="18">
        <f t="shared" si="111"/>
        <v>6</v>
      </c>
      <c r="M325" s="86" t="str">
        <f t="shared" si="92"/>
        <v xml:space="preserve"> </v>
      </c>
      <c r="N325" s="64" t="str">
        <f t="shared" si="88"/>
        <v>T</v>
      </c>
      <c r="O325" s="64" t="str">
        <f t="shared" si="112"/>
        <v xml:space="preserve"> </v>
      </c>
      <c r="P325" s="64" t="str">
        <f t="shared" si="113"/>
        <v xml:space="preserve"> </v>
      </c>
      <c r="Q325" s="64">
        <f t="shared" si="114"/>
        <v>1</v>
      </c>
      <c r="R325" s="18" t="str">
        <f t="shared" si="115"/>
        <v xml:space="preserve"> </v>
      </c>
      <c r="S325" s="18">
        <f t="shared" si="116"/>
        <v>0</v>
      </c>
      <c r="T325" s="19">
        <f t="shared" si="117"/>
        <v>-70</v>
      </c>
    </row>
    <row r="326" spans="1:20">
      <c r="A326" s="197">
        <f t="shared" si="90"/>
        <v>316</v>
      </c>
      <c r="B326" s="198">
        <f>Data!B326</f>
        <v>9</v>
      </c>
      <c r="C326" s="163">
        <f t="shared" si="89"/>
        <v>3</v>
      </c>
      <c r="E326" s="86" t="str">
        <f t="shared" si="104"/>
        <v xml:space="preserve"> </v>
      </c>
      <c r="F326" s="64" t="str">
        <f t="shared" si="105"/>
        <v xml:space="preserve"> </v>
      </c>
      <c r="G326" s="64" t="str">
        <f t="shared" si="106"/>
        <v>B</v>
      </c>
      <c r="H326" s="64">
        <f t="shared" si="107"/>
        <v>1</v>
      </c>
      <c r="I326" s="64">
        <f t="shared" si="108"/>
        <v>1</v>
      </c>
      <c r="J326" s="18">
        <f t="shared" si="109"/>
        <v>6</v>
      </c>
      <c r="K326" s="18">
        <f t="shared" si="110"/>
        <v>0</v>
      </c>
      <c r="L326" s="18">
        <f t="shared" si="111"/>
        <v>0</v>
      </c>
      <c r="M326" s="86" t="str">
        <f t="shared" si="92"/>
        <v xml:space="preserve"> </v>
      </c>
      <c r="N326" s="64" t="str">
        <f t="shared" si="88"/>
        <v xml:space="preserve"> </v>
      </c>
      <c r="O326" s="64" t="str">
        <f t="shared" si="112"/>
        <v>B</v>
      </c>
      <c r="P326" s="64">
        <f t="shared" si="113"/>
        <v>1</v>
      </c>
      <c r="Q326" s="64">
        <f t="shared" si="114"/>
        <v>1</v>
      </c>
      <c r="R326" s="18">
        <f t="shared" si="115"/>
        <v>5</v>
      </c>
      <c r="S326" s="18">
        <f t="shared" si="116"/>
        <v>0</v>
      </c>
      <c r="T326" s="19">
        <f t="shared" si="117"/>
        <v>-75</v>
      </c>
    </row>
    <row r="327" spans="1:20">
      <c r="A327" s="197">
        <f t="shared" si="90"/>
        <v>317</v>
      </c>
      <c r="B327" s="198">
        <f>Data!B327</f>
        <v>7</v>
      </c>
      <c r="C327" s="163">
        <f t="shared" si="89"/>
        <v>3</v>
      </c>
      <c r="E327" s="86" t="str">
        <f t="shared" si="104"/>
        <v>L</v>
      </c>
      <c r="F327" s="64" t="str">
        <f t="shared" si="105"/>
        <v xml:space="preserve"> </v>
      </c>
      <c r="G327" s="64" t="str">
        <f t="shared" si="106"/>
        <v>B</v>
      </c>
      <c r="H327" s="64">
        <f t="shared" si="107"/>
        <v>2</v>
      </c>
      <c r="I327" s="64">
        <f t="shared" si="108"/>
        <v>1</v>
      </c>
      <c r="J327" s="18">
        <f t="shared" si="109"/>
        <v>6</v>
      </c>
      <c r="K327" s="18">
        <f t="shared" si="110"/>
        <v>0</v>
      </c>
      <c r="L327" s="18">
        <f t="shared" si="111"/>
        <v>-6</v>
      </c>
      <c r="M327" s="86" t="str">
        <f t="shared" si="92"/>
        <v>L</v>
      </c>
      <c r="N327" s="64" t="str">
        <f t="shared" si="88"/>
        <v xml:space="preserve"> </v>
      </c>
      <c r="O327" s="64" t="str">
        <f t="shared" si="112"/>
        <v>B</v>
      </c>
      <c r="P327" s="64">
        <f t="shared" si="113"/>
        <v>2</v>
      </c>
      <c r="Q327" s="64">
        <f t="shared" si="114"/>
        <v>1</v>
      </c>
      <c r="R327" s="18">
        <f t="shared" si="115"/>
        <v>5</v>
      </c>
      <c r="S327" s="18">
        <f t="shared" si="116"/>
        <v>0</v>
      </c>
      <c r="T327" s="19">
        <f t="shared" si="117"/>
        <v>-80</v>
      </c>
    </row>
    <row r="328" spans="1:20">
      <c r="A328" s="197">
        <f t="shared" si="90"/>
        <v>318</v>
      </c>
      <c r="B328" s="198">
        <f>Data!B328</f>
        <v>22</v>
      </c>
      <c r="C328" s="163">
        <f t="shared" si="89"/>
        <v>8</v>
      </c>
      <c r="E328" s="86" t="str">
        <f t="shared" si="104"/>
        <v>L</v>
      </c>
      <c r="F328" s="64" t="str">
        <f t="shared" si="105"/>
        <v xml:space="preserve"> </v>
      </c>
      <c r="G328" s="64" t="str">
        <f t="shared" si="106"/>
        <v>B</v>
      </c>
      <c r="H328" s="64">
        <f t="shared" si="107"/>
        <v>3</v>
      </c>
      <c r="I328" s="64">
        <f t="shared" si="108"/>
        <v>1</v>
      </c>
      <c r="J328" s="18">
        <f t="shared" si="109"/>
        <v>6</v>
      </c>
      <c r="K328" s="18">
        <f t="shared" si="110"/>
        <v>0</v>
      </c>
      <c r="L328" s="18">
        <f t="shared" si="111"/>
        <v>-12</v>
      </c>
      <c r="M328" s="86" t="str">
        <f t="shared" si="92"/>
        <v>L</v>
      </c>
      <c r="N328" s="64" t="str">
        <f t="shared" si="88"/>
        <v xml:space="preserve"> </v>
      </c>
      <c r="O328" s="64" t="str">
        <f t="shared" si="112"/>
        <v>B</v>
      </c>
      <c r="P328" s="64">
        <f t="shared" si="113"/>
        <v>3</v>
      </c>
      <c r="Q328" s="64">
        <f t="shared" si="114"/>
        <v>1</v>
      </c>
      <c r="R328" s="18">
        <f t="shared" si="115"/>
        <v>10</v>
      </c>
      <c r="S328" s="18">
        <f t="shared" si="116"/>
        <v>0</v>
      </c>
      <c r="T328" s="19">
        <f t="shared" si="117"/>
        <v>-90</v>
      </c>
    </row>
    <row r="329" spans="1:20">
      <c r="A329" s="197">
        <f t="shared" si="90"/>
        <v>319</v>
      </c>
      <c r="B329" s="198">
        <f>Data!B329</f>
        <v>33</v>
      </c>
      <c r="C329" s="163">
        <f t="shared" si="89"/>
        <v>11</v>
      </c>
      <c r="E329" s="86" t="str">
        <f t="shared" si="104"/>
        <v>L</v>
      </c>
      <c r="F329" s="64" t="str">
        <f t="shared" si="105"/>
        <v xml:space="preserve"> </v>
      </c>
      <c r="G329" s="64" t="str">
        <f t="shared" si="106"/>
        <v>B</v>
      </c>
      <c r="H329" s="64">
        <f t="shared" si="107"/>
        <v>4</v>
      </c>
      <c r="I329" s="64">
        <f t="shared" si="108"/>
        <v>1</v>
      </c>
      <c r="J329" s="18">
        <f t="shared" si="109"/>
        <v>6</v>
      </c>
      <c r="K329" s="18">
        <f t="shared" si="110"/>
        <v>0</v>
      </c>
      <c r="L329" s="18">
        <f t="shared" si="111"/>
        <v>-18</v>
      </c>
      <c r="M329" s="86" t="str">
        <f t="shared" si="92"/>
        <v>W</v>
      </c>
      <c r="N329" s="64" t="str">
        <f t="shared" si="88"/>
        <v xml:space="preserve"> </v>
      </c>
      <c r="O329" s="64" t="str">
        <f t="shared" si="112"/>
        <v xml:space="preserve"> </v>
      </c>
      <c r="P329" s="64" t="str">
        <f t="shared" si="113"/>
        <v xml:space="preserve"> </v>
      </c>
      <c r="Q329" s="64">
        <f t="shared" si="114"/>
        <v>1</v>
      </c>
      <c r="R329" s="18" t="str">
        <f t="shared" si="115"/>
        <v xml:space="preserve"> </v>
      </c>
      <c r="S329" s="18">
        <f t="shared" si="116"/>
        <v>24</v>
      </c>
      <c r="T329" s="19">
        <f t="shared" si="117"/>
        <v>-66</v>
      </c>
    </row>
    <row r="330" spans="1:20">
      <c r="A330" s="197">
        <f t="shared" si="90"/>
        <v>320</v>
      </c>
      <c r="B330" s="198">
        <f>Data!B330</f>
        <v>19</v>
      </c>
      <c r="C330" s="163">
        <f t="shared" si="89"/>
        <v>7</v>
      </c>
      <c r="E330" s="86" t="str">
        <f t="shared" si="104"/>
        <v>L</v>
      </c>
      <c r="F330" s="64" t="str">
        <f t="shared" si="105"/>
        <v xml:space="preserve"> </v>
      </c>
      <c r="G330" s="64" t="str">
        <f t="shared" si="106"/>
        <v>B</v>
      </c>
      <c r="H330" s="64">
        <f t="shared" si="107"/>
        <v>5</v>
      </c>
      <c r="I330" s="64">
        <f t="shared" si="108"/>
        <v>1</v>
      </c>
      <c r="J330" s="18">
        <f t="shared" si="109"/>
        <v>6</v>
      </c>
      <c r="K330" s="18">
        <f t="shared" si="110"/>
        <v>0</v>
      </c>
      <c r="L330" s="18">
        <f t="shared" si="111"/>
        <v>-24</v>
      </c>
      <c r="M330" s="86" t="str">
        <f t="shared" si="92"/>
        <v xml:space="preserve"> </v>
      </c>
      <c r="N330" s="64" t="str">
        <f t="shared" si="88"/>
        <v xml:space="preserve"> </v>
      </c>
      <c r="O330" s="64" t="str">
        <f t="shared" si="112"/>
        <v xml:space="preserve"> </v>
      </c>
      <c r="P330" s="64" t="str">
        <f t="shared" si="113"/>
        <v xml:space="preserve"> </v>
      </c>
      <c r="Q330" s="64">
        <f t="shared" si="114"/>
        <v>1</v>
      </c>
      <c r="R330" s="18" t="str">
        <f t="shared" si="115"/>
        <v xml:space="preserve"> </v>
      </c>
      <c r="S330" s="18">
        <f t="shared" si="116"/>
        <v>0</v>
      </c>
      <c r="T330" s="19">
        <f t="shared" si="117"/>
        <v>-66</v>
      </c>
    </row>
    <row r="331" spans="1:20">
      <c r="A331" s="197">
        <f t="shared" si="90"/>
        <v>321</v>
      </c>
      <c r="B331" s="198">
        <f>Data!B331</f>
        <v>23</v>
      </c>
      <c r="C331" s="163">
        <f t="shared" si="89"/>
        <v>8</v>
      </c>
      <c r="E331" s="86" t="str">
        <f t="shared" si="104"/>
        <v>L</v>
      </c>
      <c r="F331" s="64" t="str">
        <f t="shared" si="105"/>
        <v xml:space="preserve"> </v>
      </c>
      <c r="G331" s="64" t="str">
        <f t="shared" si="106"/>
        <v>B</v>
      </c>
      <c r="H331" s="64">
        <f t="shared" si="107"/>
        <v>6</v>
      </c>
      <c r="I331" s="64">
        <f t="shared" si="108"/>
        <v>1</v>
      </c>
      <c r="J331" s="18">
        <f t="shared" si="109"/>
        <v>6</v>
      </c>
      <c r="K331" s="18">
        <f t="shared" si="110"/>
        <v>0</v>
      </c>
      <c r="L331" s="18">
        <f t="shared" si="111"/>
        <v>-30</v>
      </c>
      <c r="M331" s="86" t="str">
        <f t="shared" si="92"/>
        <v xml:space="preserve"> </v>
      </c>
      <c r="N331" s="64" t="str">
        <f t="shared" ref="N331:N394" si="118">IF(AND(OR(B331=12,B331=13,B331=21,B331=23,B331=31,B331=32),N330=" ",M331=" "),"T"," ")</f>
        <v>T</v>
      </c>
      <c r="O331" s="64" t="str">
        <f t="shared" si="112"/>
        <v xml:space="preserve"> </v>
      </c>
      <c r="P331" s="64" t="str">
        <f t="shared" si="113"/>
        <v xml:space="preserve"> </v>
      </c>
      <c r="Q331" s="64">
        <f t="shared" si="114"/>
        <v>1</v>
      </c>
      <c r="R331" s="18" t="str">
        <f t="shared" si="115"/>
        <v xml:space="preserve"> </v>
      </c>
      <c r="S331" s="18">
        <f t="shared" si="116"/>
        <v>0</v>
      </c>
      <c r="T331" s="19">
        <f t="shared" si="117"/>
        <v>-66</v>
      </c>
    </row>
    <row r="332" spans="1:20">
      <c r="A332" s="197">
        <f t="shared" si="90"/>
        <v>322</v>
      </c>
      <c r="B332" s="198">
        <f>Data!B332</f>
        <v>12</v>
      </c>
      <c r="C332" s="163">
        <f t="shared" ref="C332:C395" si="119">IF($B332=0,0,IF(MOD($B332,3)=0,QUOTIENT($B332,3),QUOTIENT($B332,3)+1))</f>
        <v>4</v>
      </c>
      <c r="E332" s="86" t="str">
        <f t="shared" si="104"/>
        <v>W</v>
      </c>
      <c r="F332" s="64" t="str">
        <f t="shared" si="105"/>
        <v xml:space="preserve"> </v>
      </c>
      <c r="G332" s="64" t="str">
        <f t="shared" si="106"/>
        <v xml:space="preserve"> </v>
      </c>
      <c r="H332" s="64" t="str">
        <f t="shared" si="107"/>
        <v xml:space="preserve"> </v>
      </c>
      <c r="I332" s="64">
        <f t="shared" si="108"/>
        <v>1</v>
      </c>
      <c r="J332" s="18" t="str">
        <f t="shared" si="109"/>
        <v xml:space="preserve"> </v>
      </c>
      <c r="K332" s="18">
        <f t="shared" si="110"/>
        <v>36</v>
      </c>
      <c r="L332" s="18">
        <f t="shared" si="111"/>
        <v>6</v>
      </c>
      <c r="M332" s="86" t="str">
        <f t="shared" si="92"/>
        <v xml:space="preserve"> </v>
      </c>
      <c r="N332" s="64" t="str">
        <f t="shared" si="118"/>
        <v xml:space="preserve"> </v>
      </c>
      <c r="O332" s="64" t="str">
        <f t="shared" si="112"/>
        <v>B</v>
      </c>
      <c r="P332" s="64">
        <f t="shared" si="113"/>
        <v>1</v>
      </c>
      <c r="Q332" s="64">
        <f t="shared" si="114"/>
        <v>1</v>
      </c>
      <c r="R332" s="18">
        <f t="shared" si="115"/>
        <v>5</v>
      </c>
      <c r="S332" s="18">
        <f t="shared" si="116"/>
        <v>0</v>
      </c>
      <c r="T332" s="19">
        <f t="shared" si="117"/>
        <v>-71</v>
      </c>
    </row>
    <row r="333" spans="1:20">
      <c r="A333" s="197">
        <f t="shared" ref="A333:A396" si="120">A332+1</f>
        <v>323</v>
      </c>
      <c r="B333" s="198">
        <f>Data!B333</f>
        <v>36</v>
      </c>
      <c r="C333" s="163">
        <f t="shared" si="119"/>
        <v>12</v>
      </c>
      <c r="E333" s="86" t="str">
        <f t="shared" si="104"/>
        <v xml:space="preserve"> </v>
      </c>
      <c r="F333" s="64" t="str">
        <f t="shared" si="105"/>
        <v xml:space="preserve"> </v>
      </c>
      <c r="G333" s="64" t="str">
        <f t="shared" si="106"/>
        <v xml:space="preserve"> </v>
      </c>
      <c r="H333" s="64" t="str">
        <f t="shared" si="107"/>
        <v xml:space="preserve"> </v>
      </c>
      <c r="I333" s="64">
        <f t="shared" si="108"/>
        <v>1</v>
      </c>
      <c r="J333" s="18" t="str">
        <f t="shared" si="109"/>
        <v xml:space="preserve"> </v>
      </c>
      <c r="K333" s="18">
        <f t="shared" si="110"/>
        <v>0</v>
      </c>
      <c r="L333" s="18">
        <f t="shared" si="111"/>
        <v>6</v>
      </c>
      <c r="M333" s="86" t="str">
        <f t="shared" ref="M333:M396" si="121">IF(O332&lt;&gt;"B"," ",IF(OR(C332=4,C332=5,C332=7,C332=8,C332=11),"W","L"))</f>
        <v>W</v>
      </c>
      <c r="N333" s="64" t="str">
        <f t="shared" si="118"/>
        <v xml:space="preserve"> </v>
      </c>
      <c r="O333" s="64" t="str">
        <f t="shared" si="112"/>
        <v xml:space="preserve"> </v>
      </c>
      <c r="P333" s="64" t="str">
        <f t="shared" si="113"/>
        <v xml:space="preserve"> </v>
      </c>
      <c r="Q333" s="64">
        <f t="shared" si="114"/>
        <v>1</v>
      </c>
      <c r="R333" s="18" t="str">
        <f t="shared" si="115"/>
        <v xml:space="preserve"> </v>
      </c>
      <c r="S333" s="18">
        <f t="shared" si="116"/>
        <v>12</v>
      </c>
      <c r="T333" s="19">
        <f t="shared" si="117"/>
        <v>-59</v>
      </c>
    </row>
    <row r="334" spans="1:20">
      <c r="A334" s="197">
        <f t="shared" si="120"/>
        <v>324</v>
      </c>
      <c r="B334" s="198">
        <f>Data!B334</f>
        <v>17</v>
      </c>
      <c r="C334" s="163">
        <f t="shared" si="119"/>
        <v>6</v>
      </c>
      <c r="E334" s="86" t="str">
        <f t="shared" si="104"/>
        <v xml:space="preserve"> </v>
      </c>
      <c r="F334" s="64" t="str">
        <f t="shared" si="105"/>
        <v xml:space="preserve"> </v>
      </c>
      <c r="G334" s="64" t="str">
        <f t="shared" si="106"/>
        <v xml:space="preserve"> </v>
      </c>
      <c r="H334" s="64" t="str">
        <f t="shared" si="107"/>
        <v xml:space="preserve"> </v>
      </c>
      <c r="I334" s="64">
        <f t="shared" si="108"/>
        <v>1</v>
      </c>
      <c r="J334" s="18" t="str">
        <f t="shared" si="109"/>
        <v xml:space="preserve"> </v>
      </c>
      <c r="K334" s="18">
        <f t="shared" si="110"/>
        <v>0</v>
      </c>
      <c r="L334" s="18">
        <f t="shared" si="111"/>
        <v>6</v>
      </c>
      <c r="M334" s="86" t="str">
        <f t="shared" si="121"/>
        <v xml:space="preserve"> </v>
      </c>
      <c r="N334" s="64" t="str">
        <f t="shared" si="118"/>
        <v xml:space="preserve"> </v>
      </c>
      <c r="O334" s="64" t="str">
        <f t="shared" si="112"/>
        <v xml:space="preserve"> </v>
      </c>
      <c r="P334" s="64" t="str">
        <f t="shared" si="113"/>
        <v xml:space="preserve"> </v>
      </c>
      <c r="Q334" s="64">
        <f t="shared" si="114"/>
        <v>1</v>
      </c>
      <c r="R334" s="18" t="str">
        <f t="shared" si="115"/>
        <v xml:space="preserve"> </v>
      </c>
      <c r="S334" s="18">
        <f t="shared" si="116"/>
        <v>0</v>
      </c>
      <c r="T334" s="19">
        <f t="shared" si="117"/>
        <v>-59</v>
      </c>
    </row>
    <row r="335" spans="1:20">
      <c r="A335" s="197">
        <f t="shared" si="120"/>
        <v>325</v>
      </c>
      <c r="B335" s="198">
        <f>Data!B335</f>
        <v>4</v>
      </c>
      <c r="C335" s="163">
        <f t="shared" si="119"/>
        <v>2</v>
      </c>
      <c r="E335" s="86" t="str">
        <f t="shared" si="104"/>
        <v xml:space="preserve"> </v>
      </c>
      <c r="F335" s="64" t="str">
        <f t="shared" si="105"/>
        <v xml:space="preserve"> </v>
      </c>
      <c r="G335" s="64" t="str">
        <f t="shared" si="106"/>
        <v xml:space="preserve"> </v>
      </c>
      <c r="H335" s="64" t="str">
        <f t="shared" si="107"/>
        <v xml:space="preserve"> </v>
      </c>
      <c r="I335" s="64">
        <f t="shared" si="108"/>
        <v>1</v>
      </c>
      <c r="J335" s="18" t="str">
        <f t="shared" si="109"/>
        <v xml:space="preserve"> </v>
      </c>
      <c r="K335" s="18">
        <f t="shared" si="110"/>
        <v>0</v>
      </c>
      <c r="L335" s="18">
        <f t="shared" si="111"/>
        <v>6</v>
      </c>
      <c r="M335" s="86" t="str">
        <f t="shared" si="121"/>
        <v xml:space="preserve"> </v>
      </c>
      <c r="N335" s="64" t="str">
        <f t="shared" si="118"/>
        <v xml:space="preserve"> </v>
      </c>
      <c r="O335" s="64" t="str">
        <f t="shared" si="112"/>
        <v xml:space="preserve"> </v>
      </c>
      <c r="P335" s="64" t="str">
        <f t="shared" si="113"/>
        <v xml:space="preserve"> </v>
      </c>
      <c r="Q335" s="64">
        <f t="shared" si="114"/>
        <v>1</v>
      </c>
      <c r="R335" s="18" t="str">
        <f t="shared" si="115"/>
        <v xml:space="preserve"> </v>
      </c>
      <c r="S335" s="18">
        <f t="shared" si="116"/>
        <v>0</v>
      </c>
      <c r="T335" s="19">
        <f t="shared" si="117"/>
        <v>-59</v>
      </c>
    </row>
    <row r="336" spans="1:20">
      <c r="A336" s="197">
        <f t="shared" si="120"/>
        <v>326</v>
      </c>
      <c r="B336" s="198">
        <f>Data!B336</f>
        <v>34</v>
      </c>
      <c r="C336" s="163">
        <f t="shared" si="119"/>
        <v>12</v>
      </c>
      <c r="E336" s="86" t="str">
        <f t="shared" si="104"/>
        <v xml:space="preserve"> </v>
      </c>
      <c r="F336" s="64" t="str">
        <f t="shared" si="105"/>
        <v xml:space="preserve"> </v>
      </c>
      <c r="G336" s="64" t="str">
        <f t="shared" si="106"/>
        <v xml:space="preserve"> </v>
      </c>
      <c r="H336" s="64" t="str">
        <f t="shared" si="107"/>
        <v xml:space="preserve"> </v>
      </c>
      <c r="I336" s="64">
        <f t="shared" si="108"/>
        <v>1</v>
      </c>
      <c r="J336" s="18" t="str">
        <f t="shared" si="109"/>
        <v xml:space="preserve"> </v>
      </c>
      <c r="K336" s="18">
        <f t="shared" si="110"/>
        <v>0</v>
      </c>
      <c r="L336" s="18">
        <f t="shared" si="111"/>
        <v>6</v>
      </c>
      <c r="M336" s="86" t="str">
        <f t="shared" si="121"/>
        <v xml:space="preserve"> </v>
      </c>
      <c r="N336" s="64" t="str">
        <f t="shared" si="118"/>
        <v xml:space="preserve"> </v>
      </c>
      <c r="O336" s="64" t="str">
        <f t="shared" si="112"/>
        <v xml:space="preserve"> </v>
      </c>
      <c r="P336" s="64" t="str">
        <f t="shared" si="113"/>
        <v xml:space="preserve"> </v>
      </c>
      <c r="Q336" s="64">
        <f t="shared" si="114"/>
        <v>1</v>
      </c>
      <c r="R336" s="18" t="str">
        <f t="shared" si="115"/>
        <v xml:space="preserve"> </v>
      </c>
      <c r="S336" s="18">
        <f t="shared" si="116"/>
        <v>0</v>
      </c>
      <c r="T336" s="19">
        <f t="shared" si="117"/>
        <v>-59</v>
      </c>
    </row>
    <row r="337" spans="1:20">
      <c r="A337" s="197">
        <f t="shared" si="120"/>
        <v>327</v>
      </c>
      <c r="B337" s="198">
        <f>Data!B337</f>
        <v>9</v>
      </c>
      <c r="C337" s="163">
        <f t="shared" si="119"/>
        <v>3</v>
      </c>
      <c r="E337" s="86" t="str">
        <f t="shared" si="104"/>
        <v xml:space="preserve"> </v>
      </c>
      <c r="F337" s="64" t="str">
        <f t="shared" si="105"/>
        <v xml:space="preserve"> </v>
      </c>
      <c r="G337" s="64" t="str">
        <f t="shared" si="106"/>
        <v xml:space="preserve"> </v>
      </c>
      <c r="H337" s="64" t="str">
        <f t="shared" si="107"/>
        <v xml:space="preserve"> </v>
      </c>
      <c r="I337" s="64">
        <f t="shared" si="108"/>
        <v>1</v>
      </c>
      <c r="J337" s="18" t="str">
        <f t="shared" si="109"/>
        <v xml:space="preserve"> </v>
      </c>
      <c r="K337" s="18">
        <f t="shared" si="110"/>
        <v>0</v>
      </c>
      <c r="L337" s="18">
        <f t="shared" si="111"/>
        <v>6</v>
      </c>
      <c r="M337" s="86" t="str">
        <f t="shared" si="121"/>
        <v xml:space="preserve"> </v>
      </c>
      <c r="N337" s="64" t="str">
        <f t="shared" si="118"/>
        <v xml:space="preserve"> </v>
      </c>
      <c r="O337" s="64" t="str">
        <f t="shared" si="112"/>
        <v xml:space="preserve"> </v>
      </c>
      <c r="P337" s="64" t="str">
        <f t="shared" si="113"/>
        <v xml:space="preserve"> </v>
      </c>
      <c r="Q337" s="64">
        <f t="shared" si="114"/>
        <v>1</v>
      </c>
      <c r="R337" s="18" t="str">
        <f t="shared" si="115"/>
        <v xml:space="preserve"> </v>
      </c>
      <c r="S337" s="18">
        <f t="shared" si="116"/>
        <v>0</v>
      </c>
      <c r="T337" s="19">
        <f t="shared" si="117"/>
        <v>-59</v>
      </c>
    </row>
    <row r="338" spans="1:20">
      <c r="A338" s="197">
        <f t="shared" si="120"/>
        <v>328</v>
      </c>
      <c r="B338" s="198">
        <f>Data!B338</f>
        <v>7</v>
      </c>
      <c r="C338" s="163">
        <f t="shared" si="119"/>
        <v>3</v>
      </c>
      <c r="E338" s="86" t="str">
        <f t="shared" si="104"/>
        <v xml:space="preserve"> </v>
      </c>
      <c r="F338" s="64" t="str">
        <f t="shared" si="105"/>
        <v xml:space="preserve"> </v>
      </c>
      <c r="G338" s="64" t="str">
        <f t="shared" si="106"/>
        <v xml:space="preserve"> </v>
      </c>
      <c r="H338" s="64" t="str">
        <f t="shared" si="107"/>
        <v xml:space="preserve"> </v>
      </c>
      <c r="I338" s="64">
        <f t="shared" si="108"/>
        <v>1</v>
      </c>
      <c r="J338" s="18" t="str">
        <f t="shared" si="109"/>
        <v xml:space="preserve"> </v>
      </c>
      <c r="K338" s="18">
        <f t="shared" si="110"/>
        <v>0</v>
      </c>
      <c r="L338" s="18">
        <f t="shared" si="111"/>
        <v>6</v>
      </c>
      <c r="M338" s="86" t="str">
        <f t="shared" si="121"/>
        <v xml:space="preserve"> </v>
      </c>
      <c r="N338" s="64" t="str">
        <f t="shared" si="118"/>
        <v xml:space="preserve"> </v>
      </c>
      <c r="O338" s="64" t="str">
        <f t="shared" si="112"/>
        <v xml:space="preserve"> </v>
      </c>
      <c r="P338" s="64" t="str">
        <f t="shared" si="113"/>
        <v xml:space="preserve"> </v>
      </c>
      <c r="Q338" s="64">
        <f t="shared" si="114"/>
        <v>1</v>
      </c>
      <c r="R338" s="18" t="str">
        <f t="shared" si="115"/>
        <v xml:space="preserve"> </v>
      </c>
      <c r="S338" s="18">
        <f t="shared" si="116"/>
        <v>0</v>
      </c>
      <c r="T338" s="19">
        <f t="shared" si="117"/>
        <v>-59</v>
      </c>
    </row>
    <row r="339" spans="1:20">
      <c r="A339" s="197">
        <f t="shared" si="120"/>
        <v>329</v>
      </c>
      <c r="B339" s="198">
        <f>Data!B339</f>
        <v>8</v>
      </c>
      <c r="C339" s="163">
        <f t="shared" si="119"/>
        <v>3</v>
      </c>
      <c r="E339" s="86" t="str">
        <f t="shared" si="104"/>
        <v xml:space="preserve"> </v>
      </c>
      <c r="F339" s="64" t="str">
        <f t="shared" si="105"/>
        <v xml:space="preserve"> </v>
      </c>
      <c r="G339" s="64" t="str">
        <f t="shared" si="106"/>
        <v xml:space="preserve"> </v>
      </c>
      <c r="H339" s="64" t="str">
        <f t="shared" si="107"/>
        <v xml:space="preserve"> </v>
      </c>
      <c r="I339" s="64">
        <f t="shared" si="108"/>
        <v>1</v>
      </c>
      <c r="J339" s="18" t="str">
        <f t="shared" si="109"/>
        <v xml:space="preserve"> </v>
      </c>
      <c r="K339" s="18">
        <f t="shared" si="110"/>
        <v>0</v>
      </c>
      <c r="L339" s="18">
        <f t="shared" si="111"/>
        <v>6</v>
      </c>
      <c r="M339" s="86" t="str">
        <f t="shared" si="121"/>
        <v xml:space="preserve"> </v>
      </c>
      <c r="N339" s="64" t="str">
        <f t="shared" si="118"/>
        <v xml:space="preserve"> </v>
      </c>
      <c r="O339" s="64" t="str">
        <f t="shared" si="112"/>
        <v xml:space="preserve"> </v>
      </c>
      <c r="P339" s="64" t="str">
        <f t="shared" si="113"/>
        <v xml:space="preserve"> </v>
      </c>
      <c r="Q339" s="64">
        <f t="shared" si="114"/>
        <v>1</v>
      </c>
      <c r="R339" s="18" t="str">
        <f t="shared" si="115"/>
        <v xml:space="preserve"> </v>
      </c>
      <c r="S339" s="18">
        <f t="shared" si="116"/>
        <v>0</v>
      </c>
      <c r="T339" s="19">
        <f t="shared" si="117"/>
        <v>-59</v>
      </c>
    </row>
    <row r="340" spans="1:20">
      <c r="A340" s="197">
        <f t="shared" si="120"/>
        <v>330</v>
      </c>
      <c r="B340" s="198">
        <f>Data!B340</f>
        <v>33</v>
      </c>
      <c r="C340" s="163">
        <f t="shared" si="119"/>
        <v>11</v>
      </c>
      <c r="E340" s="86" t="str">
        <f t="shared" si="104"/>
        <v xml:space="preserve"> </v>
      </c>
      <c r="F340" s="64" t="str">
        <f t="shared" si="105"/>
        <v xml:space="preserve"> </v>
      </c>
      <c r="G340" s="64" t="str">
        <f t="shared" si="106"/>
        <v xml:space="preserve"> </v>
      </c>
      <c r="H340" s="64" t="str">
        <f t="shared" si="107"/>
        <v xml:space="preserve"> </v>
      </c>
      <c r="I340" s="64">
        <f t="shared" si="108"/>
        <v>1</v>
      </c>
      <c r="J340" s="18" t="str">
        <f t="shared" si="109"/>
        <v xml:space="preserve"> </v>
      </c>
      <c r="K340" s="18">
        <f t="shared" si="110"/>
        <v>0</v>
      </c>
      <c r="L340" s="18">
        <f t="shared" si="111"/>
        <v>6</v>
      </c>
      <c r="M340" s="86" t="str">
        <f t="shared" si="121"/>
        <v xml:space="preserve"> </v>
      </c>
      <c r="N340" s="64" t="str">
        <f t="shared" si="118"/>
        <v xml:space="preserve"> </v>
      </c>
      <c r="O340" s="64" t="str">
        <f t="shared" si="112"/>
        <v xml:space="preserve"> </v>
      </c>
      <c r="P340" s="64" t="str">
        <f t="shared" si="113"/>
        <v xml:space="preserve"> </v>
      </c>
      <c r="Q340" s="64">
        <f t="shared" si="114"/>
        <v>1</v>
      </c>
      <c r="R340" s="18" t="str">
        <f t="shared" si="115"/>
        <v xml:space="preserve"> </v>
      </c>
      <c r="S340" s="18">
        <f t="shared" si="116"/>
        <v>0</v>
      </c>
      <c r="T340" s="19">
        <f t="shared" si="117"/>
        <v>-59</v>
      </c>
    </row>
    <row r="341" spans="1:20">
      <c r="A341" s="197">
        <f t="shared" si="120"/>
        <v>331</v>
      </c>
      <c r="B341" s="198">
        <f>Data!B341</f>
        <v>7</v>
      </c>
      <c r="C341" s="163">
        <f t="shared" si="119"/>
        <v>3</v>
      </c>
      <c r="E341" s="86" t="str">
        <f t="shared" si="104"/>
        <v xml:space="preserve"> </v>
      </c>
      <c r="F341" s="64" t="str">
        <f t="shared" si="105"/>
        <v xml:space="preserve"> </v>
      </c>
      <c r="G341" s="64" t="str">
        <f t="shared" si="106"/>
        <v xml:space="preserve"> </v>
      </c>
      <c r="H341" s="64" t="str">
        <f t="shared" si="107"/>
        <v xml:space="preserve"> </v>
      </c>
      <c r="I341" s="64">
        <f t="shared" si="108"/>
        <v>1</v>
      </c>
      <c r="J341" s="18" t="str">
        <f t="shared" si="109"/>
        <v xml:space="preserve"> </v>
      </c>
      <c r="K341" s="18">
        <f t="shared" si="110"/>
        <v>0</v>
      </c>
      <c r="L341" s="18">
        <f t="shared" si="111"/>
        <v>6</v>
      </c>
      <c r="M341" s="86" t="str">
        <f t="shared" si="121"/>
        <v xml:space="preserve"> </v>
      </c>
      <c r="N341" s="64" t="str">
        <f t="shared" si="118"/>
        <v xml:space="preserve"> </v>
      </c>
      <c r="O341" s="64" t="str">
        <f t="shared" si="112"/>
        <v xml:space="preserve"> </v>
      </c>
      <c r="P341" s="64" t="str">
        <f t="shared" si="113"/>
        <v xml:space="preserve"> </v>
      </c>
      <c r="Q341" s="64">
        <f t="shared" si="114"/>
        <v>1</v>
      </c>
      <c r="R341" s="18" t="str">
        <f t="shared" si="115"/>
        <v xml:space="preserve"> </v>
      </c>
      <c r="S341" s="18">
        <f t="shared" si="116"/>
        <v>0</v>
      </c>
      <c r="T341" s="19">
        <f t="shared" si="117"/>
        <v>-59</v>
      </c>
    </row>
    <row r="342" spans="1:20">
      <c r="A342" s="197">
        <f t="shared" si="120"/>
        <v>332</v>
      </c>
      <c r="B342" s="198">
        <f>Data!B342</f>
        <v>18</v>
      </c>
      <c r="C342" s="163">
        <f t="shared" si="119"/>
        <v>6</v>
      </c>
      <c r="E342" s="86" t="str">
        <f t="shared" si="104"/>
        <v xml:space="preserve"> </v>
      </c>
      <c r="F342" s="64" t="str">
        <f t="shared" si="105"/>
        <v xml:space="preserve"> </v>
      </c>
      <c r="G342" s="64" t="str">
        <f t="shared" si="106"/>
        <v xml:space="preserve"> </v>
      </c>
      <c r="H342" s="64" t="str">
        <f t="shared" si="107"/>
        <v xml:space="preserve"> </v>
      </c>
      <c r="I342" s="64">
        <f t="shared" si="108"/>
        <v>1</v>
      </c>
      <c r="J342" s="18" t="str">
        <f t="shared" si="109"/>
        <v xml:space="preserve"> </v>
      </c>
      <c r="K342" s="18">
        <f t="shared" si="110"/>
        <v>0</v>
      </c>
      <c r="L342" s="18">
        <f t="shared" si="111"/>
        <v>6</v>
      </c>
      <c r="M342" s="86" t="str">
        <f t="shared" si="121"/>
        <v xml:space="preserve"> </v>
      </c>
      <c r="N342" s="64" t="str">
        <f t="shared" si="118"/>
        <v xml:space="preserve"> </v>
      </c>
      <c r="O342" s="64" t="str">
        <f t="shared" si="112"/>
        <v xml:space="preserve"> </v>
      </c>
      <c r="P342" s="64" t="str">
        <f t="shared" si="113"/>
        <v xml:space="preserve"> </v>
      </c>
      <c r="Q342" s="64">
        <f t="shared" si="114"/>
        <v>1</v>
      </c>
      <c r="R342" s="18" t="str">
        <f t="shared" si="115"/>
        <v xml:space="preserve"> </v>
      </c>
      <c r="S342" s="18">
        <f t="shared" si="116"/>
        <v>0</v>
      </c>
      <c r="T342" s="19">
        <f t="shared" si="117"/>
        <v>-59</v>
      </c>
    </row>
    <row r="343" spans="1:20">
      <c r="A343" s="197">
        <f t="shared" si="120"/>
        <v>333</v>
      </c>
      <c r="B343" s="198">
        <f>Data!B343</f>
        <v>18</v>
      </c>
      <c r="C343" s="163">
        <f t="shared" si="119"/>
        <v>6</v>
      </c>
      <c r="E343" s="86" t="str">
        <f t="shared" si="104"/>
        <v xml:space="preserve"> </v>
      </c>
      <c r="F343" s="64" t="str">
        <f t="shared" si="105"/>
        <v xml:space="preserve"> </v>
      </c>
      <c r="G343" s="64" t="str">
        <f t="shared" si="106"/>
        <v xml:space="preserve"> </v>
      </c>
      <c r="H343" s="64" t="str">
        <f t="shared" si="107"/>
        <v xml:space="preserve"> </v>
      </c>
      <c r="I343" s="64">
        <f t="shared" si="108"/>
        <v>1</v>
      </c>
      <c r="J343" s="18" t="str">
        <f t="shared" si="109"/>
        <v xml:space="preserve"> </v>
      </c>
      <c r="K343" s="18">
        <f t="shared" si="110"/>
        <v>0</v>
      </c>
      <c r="L343" s="18">
        <f t="shared" si="111"/>
        <v>6</v>
      </c>
      <c r="M343" s="86" t="str">
        <f t="shared" si="121"/>
        <v xml:space="preserve"> </v>
      </c>
      <c r="N343" s="64" t="str">
        <f t="shared" si="118"/>
        <v xml:space="preserve"> </v>
      </c>
      <c r="O343" s="64" t="str">
        <f t="shared" si="112"/>
        <v xml:space="preserve"> </v>
      </c>
      <c r="P343" s="64" t="str">
        <f t="shared" si="113"/>
        <v xml:space="preserve"> </v>
      </c>
      <c r="Q343" s="64">
        <f t="shared" si="114"/>
        <v>1</v>
      </c>
      <c r="R343" s="18" t="str">
        <f t="shared" si="115"/>
        <v xml:space="preserve"> </v>
      </c>
      <c r="S343" s="18">
        <f t="shared" si="116"/>
        <v>0</v>
      </c>
      <c r="T343" s="19">
        <f t="shared" si="117"/>
        <v>-59</v>
      </c>
    </row>
    <row r="344" spans="1:20">
      <c r="A344" s="197">
        <f t="shared" si="120"/>
        <v>334</v>
      </c>
      <c r="B344" s="198">
        <f>Data!B344</f>
        <v>4</v>
      </c>
      <c r="C344" s="163">
        <f t="shared" si="119"/>
        <v>2</v>
      </c>
      <c r="E344" s="86" t="str">
        <f t="shared" si="104"/>
        <v xml:space="preserve"> </v>
      </c>
      <c r="F344" s="64" t="str">
        <f t="shared" si="105"/>
        <v xml:space="preserve"> </v>
      </c>
      <c r="G344" s="64" t="str">
        <f t="shared" si="106"/>
        <v xml:space="preserve"> </v>
      </c>
      <c r="H344" s="64" t="str">
        <f t="shared" si="107"/>
        <v xml:space="preserve"> </v>
      </c>
      <c r="I344" s="64">
        <f t="shared" si="108"/>
        <v>1</v>
      </c>
      <c r="J344" s="18" t="str">
        <f t="shared" si="109"/>
        <v xml:space="preserve"> </v>
      </c>
      <c r="K344" s="18">
        <f t="shared" si="110"/>
        <v>0</v>
      </c>
      <c r="L344" s="18">
        <f t="shared" si="111"/>
        <v>6</v>
      </c>
      <c r="M344" s="86" t="str">
        <f t="shared" si="121"/>
        <v xml:space="preserve"> </v>
      </c>
      <c r="N344" s="64" t="str">
        <f t="shared" si="118"/>
        <v xml:space="preserve"> </v>
      </c>
      <c r="O344" s="64" t="str">
        <f t="shared" si="112"/>
        <v xml:space="preserve"> </v>
      </c>
      <c r="P344" s="64" t="str">
        <f t="shared" si="113"/>
        <v xml:space="preserve"> </v>
      </c>
      <c r="Q344" s="64">
        <f t="shared" si="114"/>
        <v>1</v>
      </c>
      <c r="R344" s="18" t="str">
        <f t="shared" si="115"/>
        <v xml:space="preserve"> </v>
      </c>
      <c r="S344" s="18">
        <f t="shared" si="116"/>
        <v>0</v>
      </c>
      <c r="T344" s="19">
        <f t="shared" si="117"/>
        <v>-59</v>
      </c>
    </row>
    <row r="345" spans="1:20">
      <c r="A345" s="197">
        <f t="shared" si="120"/>
        <v>335</v>
      </c>
      <c r="B345" s="198">
        <f>Data!B345</f>
        <v>23</v>
      </c>
      <c r="C345" s="163">
        <f t="shared" si="119"/>
        <v>8</v>
      </c>
      <c r="E345" s="86" t="str">
        <f t="shared" si="104"/>
        <v xml:space="preserve"> </v>
      </c>
      <c r="F345" s="64" t="str">
        <f t="shared" si="105"/>
        <v>T</v>
      </c>
      <c r="G345" s="64" t="str">
        <f t="shared" si="106"/>
        <v xml:space="preserve"> </v>
      </c>
      <c r="H345" s="64" t="str">
        <f t="shared" si="107"/>
        <v xml:space="preserve"> </v>
      </c>
      <c r="I345" s="64">
        <f t="shared" si="108"/>
        <v>1</v>
      </c>
      <c r="J345" s="18" t="str">
        <f t="shared" si="109"/>
        <v xml:space="preserve"> </v>
      </c>
      <c r="K345" s="18">
        <f t="shared" si="110"/>
        <v>0</v>
      </c>
      <c r="L345" s="18">
        <f t="shared" si="111"/>
        <v>6</v>
      </c>
      <c r="M345" s="86" t="str">
        <f t="shared" si="121"/>
        <v xml:space="preserve"> </v>
      </c>
      <c r="N345" s="64" t="str">
        <f t="shared" si="118"/>
        <v>T</v>
      </c>
      <c r="O345" s="64" t="str">
        <f t="shared" si="112"/>
        <v xml:space="preserve"> </v>
      </c>
      <c r="P345" s="64" t="str">
        <f t="shared" si="113"/>
        <v xml:space="preserve"> </v>
      </c>
      <c r="Q345" s="64">
        <f t="shared" si="114"/>
        <v>1</v>
      </c>
      <c r="R345" s="18" t="str">
        <f t="shared" si="115"/>
        <v xml:space="preserve"> </v>
      </c>
      <c r="S345" s="18">
        <f t="shared" si="116"/>
        <v>0</v>
      </c>
      <c r="T345" s="19">
        <f t="shared" si="117"/>
        <v>-59</v>
      </c>
    </row>
    <row r="346" spans="1:20">
      <c r="A346" s="197">
        <f t="shared" si="120"/>
        <v>336</v>
      </c>
      <c r="B346" s="198">
        <f>Data!B346</f>
        <v>5</v>
      </c>
      <c r="C346" s="163">
        <f t="shared" si="119"/>
        <v>2</v>
      </c>
      <c r="E346" s="86" t="str">
        <f t="shared" si="104"/>
        <v xml:space="preserve"> </v>
      </c>
      <c r="F346" s="64" t="str">
        <f t="shared" si="105"/>
        <v xml:space="preserve"> </v>
      </c>
      <c r="G346" s="64" t="str">
        <f t="shared" si="106"/>
        <v>B</v>
      </c>
      <c r="H346" s="64">
        <f t="shared" si="107"/>
        <v>1</v>
      </c>
      <c r="I346" s="64">
        <f t="shared" si="108"/>
        <v>1</v>
      </c>
      <c r="J346" s="18">
        <f t="shared" si="109"/>
        <v>6</v>
      </c>
      <c r="K346" s="18">
        <f t="shared" si="110"/>
        <v>0</v>
      </c>
      <c r="L346" s="18">
        <f t="shared" si="111"/>
        <v>0</v>
      </c>
      <c r="M346" s="86" t="str">
        <f t="shared" si="121"/>
        <v xml:space="preserve"> </v>
      </c>
      <c r="N346" s="64" t="str">
        <f t="shared" si="118"/>
        <v xml:space="preserve"> </v>
      </c>
      <c r="O346" s="64" t="str">
        <f t="shared" si="112"/>
        <v>B</v>
      </c>
      <c r="P346" s="64">
        <f t="shared" si="113"/>
        <v>1</v>
      </c>
      <c r="Q346" s="64">
        <f t="shared" si="114"/>
        <v>1</v>
      </c>
      <c r="R346" s="18">
        <f t="shared" si="115"/>
        <v>5</v>
      </c>
      <c r="S346" s="18">
        <f t="shared" si="116"/>
        <v>0</v>
      </c>
      <c r="T346" s="19">
        <f t="shared" si="117"/>
        <v>-64</v>
      </c>
    </row>
    <row r="347" spans="1:20">
      <c r="A347" s="197">
        <f t="shared" si="120"/>
        <v>337</v>
      </c>
      <c r="B347" s="198">
        <f>Data!B347</f>
        <v>16</v>
      </c>
      <c r="C347" s="163">
        <f t="shared" si="119"/>
        <v>6</v>
      </c>
      <c r="E347" s="86" t="str">
        <f t="shared" si="104"/>
        <v>L</v>
      </c>
      <c r="F347" s="64" t="str">
        <f t="shared" si="105"/>
        <v xml:space="preserve"> </v>
      </c>
      <c r="G347" s="64" t="str">
        <f t="shared" si="106"/>
        <v>B</v>
      </c>
      <c r="H347" s="64">
        <f t="shared" si="107"/>
        <v>2</v>
      </c>
      <c r="I347" s="64">
        <f t="shared" si="108"/>
        <v>1</v>
      </c>
      <c r="J347" s="18">
        <f t="shared" si="109"/>
        <v>6</v>
      </c>
      <c r="K347" s="18">
        <f t="shared" si="110"/>
        <v>0</v>
      </c>
      <c r="L347" s="18">
        <f t="shared" si="111"/>
        <v>-6</v>
      </c>
      <c r="M347" s="86" t="str">
        <f t="shared" si="121"/>
        <v>L</v>
      </c>
      <c r="N347" s="64" t="str">
        <f t="shared" si="118"/>
        <v xml:space="preserve"> </v>
      </c>
      <c r="O347" s="64" t="str">
        <f t="shared" si="112"/>
        <v>B</v>
      </c>
      <c r="P347" s="64">
        <f t="shared" si="113"/>
        <v>2</v>
      </c>
      <c r="Q347" s="64">
        <f t="shared" si="114"/>
        <v>1</v>
      </c>
      <c r="R347" s="18">
        <f t="shared" si="115"/>
        <v>5</v>
      </c>
      <c r="S347" s="18">
        <f t="shared" si="116"/>
        <v>0</v>
      </c>
      <c r="T347" s="19">
        <f t="shared" si="117"/>
        <v>-69</v>
      </c>
    </row>
    <row r="348" spans="1:20">
      <c r="A348" s="197">
        <f t="shared" si="120"/>
        <v>338</v>
      </c>
      <c r="B348" s="198">
        <f>Data!B348</f>
        <v>23</v>
      </c>
      <c r="C348" s="163">
        <f t="shared" si="119"/>
        <v>8</v>
      </c>
      <c r="E348" s="86" t="str">
        <f t="shared" si="104"/>
        <v>L</v>
      </c>
      <c r="F348" s="64" t="str">
        <f t="shared" si="105"/>
        <v xml:space="preserve"> </v>
      </c>
      <c r="G348" s="64" t="str">
        <f t="shared" si="106"/>
        <v>B</v>
      </c>
      <c r="H348" s="64">
        <f t="shared" si="107"/>
        <v>3</v>
      </c>
      <c r="I348" s="64">
        <f t="shared" si="108"/>
        <v>1</v>
      </c>
      <c r="J348" s="18">
        <f t="shared" si="109"/>
        <v>6</v>
      </c>
      <c r="K348" s="18">
        <f t="shared" si="110"/>
        <v>0</v>
      </c>
      <c r="L348" s="18">
        <f t="shared" si="111"/>
        <v>-12</v>
      </c>
      <c r="M348" s="86" t="str">
        <f t="shared" si="121"/>
        <v>L</v>
      </c>
      <c r="N348" s="64" t="str">
        <f t="shared" si="118"/>
        <v xml:space="preserve"> </v>
      </c>
      <c r="O348" s="64" t="str">
        <f t="shared" si="112"/>
        <v>B</v>
      </c>
      <c r="P348" s="64">
        <f t="shared" si="113"/>
        <v>3</v>
      </c>
      <c r="Q348" s="64">
        <f t="shared" si="114"/>
        <v>1</v>
      </c>
      <c r="R348" s="18">
        <f t="shared" si="115"/>
        <v>10</v>
      </c>
      <c r="S348" s="18">
        <f t="shared" si="116"/>
        <v>0</v>
      </c>
      <c r="T348" s="19">
        <f t="shared" si="117"/>
        <v>-79</v>
      </c>
    </row>
    <row r="349" spans="1:20">
      <c r="A349" s="197">
        <f t="shared" si="120"/>
        <v>339</v>
      </c>
      <c r="B349" s="198">
        <f>Data!B349</f>
        <v>8</v>
      </c>
      <c r="C349" s="163">
        <f t="shared" si="119"/>
        <v>3</v>
      </c>
      <c r="E349" s="86" t="str">
        <f t="shared" si="104"/>
        <v>W</v>
      </c>
      <c r="F349" s="64" t="str">
        <f t="shared" si="105"/>
        <v xml:space="preserve"> </v>
      </c>
      <c r="G349" s="64" t="str">
        <f t="shared" si="106"/>
        <v xml:space="preserve"> </v>
      </c>
      <c r="H349" s="64" t="str">
        <f t="shared" si="107"/>
        <v xml:space="preserve"> </v>
      </c>
      <c r="I349" s="64">
        <f t="shared" si="108"/>
        <v>1</v>
      </c>
      <c r="J349" s="18" t="str">
        <f t="shared" si="109"/>
        <v xml:space="preserve"> </v>
      </c>
      <c r="K349" s="18">
        <f t="shared" si="110"/>
        <v>36</v>
      </c>
      <c r="L349" s="18">
        <f t="shared" si="111"/>
        <v>24</v>
      </c>
      <c r="M349" s="86" t="str">
        <f t="shared" si="121"/>
        <v>W</v>
      </c>
      <c r="N349" s="64" t="str">
        <f t="shared" si="118"/>
        <v xml:space="preserve"> </v>
      </c>
      <c r="O349" s="64" t="str">
        <f t="shared" si="112"/>
        <v xml:space="preserve"> </v>
      </c>
      <c r="P349" s="64" t="str">
        <f t="shared" si="113"/>
        <v xml:space="preserve"> </v>
      </c>
      <c r="Q349" s="64">
        <f t="shared" si="114"/>
        <v>1</v>
      </c>
      <c r="R349" s="18" t="str">
        <f t="shared" si="115"/>
        <v xml:space="preserve"> </v>
      </c>
      <c r="S349" s="18">
        <f t="shared" si="116"/>
        <v>24</v>
      </c>
      <c r="T349" s="19">
        <f t="shared" si="117"/>
        <v>-55</v>
      </c>
    </row>
    <row r="350" spans="1:20">
      <c r="A350" s="197">
        <f t="shared" si="120"/>
        <v>340</v>
      </c>
      <c r="B350" s="198">
        <f>Data!B350</f>
        <v>30</v>
      </c>
      <c r="C350" s="163">
        <f t="shared" si="119"/>
        <v>10</v>
      </c>
      <c r="E350" s="86" t="str">
        <f t="shared" si="104"/>
        <v xml:space="preserve"> </v>
      </c>
      <c r="F350" s="64" t="str">
        <f t="shared" si="105"/>
        <v xml:space="preserve"> </v>
      </c>
      <c r="G350" s="64" t="str">
        <f t="shared" si="106"/>
        <v xml:space="preserve"> </v>
      </c>
      <c r="H350" s="64" t="str">
        <f t="shared" si="107"/>
        <v xml:space="preserve"> </v>
      </c>
      <c r="I350" s="64">
        <f t="shared" si="108"/>
        <v>1</v>
      </c>
      <c r="J350" s="18" t="str">
        <f t="shared" si="109"/>
        <v xml:space="preserve"> </v>
      </c>
      <c r="K350" s="18">
        <f t="shared" si="110"/>
        <v>0</v>
      </c>
      <c r="L350" s="18">
        <f t="shared" si="111"/>
        <v>24</v>
      </c>
      <c r="M350" s="86" t="str">
        <f t="shared" si="121"/>
        <v xml:space="preserve"> </v>
      </c>
      <c r="N350" s="64" t="str">
        <f t="shared" si="118"/>
        <v xml:space="preserve"> </v>
      </c>
      <c r="O350" s="64" t="str">
        <f t="shared" si="112"/>
        <v xml:space="preserve"> </v>
      </c>
      <c r="P350" s="64" t="str">
        <f t="shared" si="113"/>
        <v xml:space="preserve"> </v>
      </c>
      <c r="Q350" s="64">
        <f t="shared" si="114"/>
        <v>1</v>
      </c>
      <c r="R350" s="18" t="str">
        <f t="shared" si="115"/>
        <v xml:space="preserve"> </v>
      </c>
      <c r="S350" s="18">
        <f t="shared" si="116"/>
        <v>0</v>
      </c>
      <c r="T350" s="19">
        <f t="shared" si="117"/>
        <v>-55</v>
      </c>
    </row>
    <row r="351" spans="1:20">
      <c r="A351" s="197">
        <f t="shared" si="120"/>
        <v>341</v>
      </c>
      <c r="B351" s="198">
        <f>Data!B351</f>
        <v>25</v>
      </c>
      <c r="C351" s="163">
        <f t="shared" si="119"/>
        <v>9</v>
      </c>
      <c r="E351" s="86" t="str">
        <f t="shared" si="104"/>
        <v xml:space="preserve"> </v>
      </c>
      <c r="F351" s="64" t="str">
        <f t="shared" si="105"/>
        <v xml:space="preserve"> </v>
      </c>
      <c r="G351" s="64" t="str">
        <f t="shared" si="106"/>
        <v xml:space="preserve"> </v>
      </c>
      <c r="H351" s="64" t="str">
        <f t="shared" si="107"/>
        <v xml:space="preserve"> </v>
      </c>
      <c r="I351" s="64">
        <f t="shared" si="108"/>
        <v>1</v>
      </c>
      <c r="J351" s="18" t="str">
        <f t="shared" si="109"/>
        <v xml:space="preserve"> </v>
      </c>
      <c r="K351" s="18">
        <f t="shared" si="110"/>
        <v>0</v>
      </c>
      <c r="L351" s="18">
        <f t="shared" si="111"/>
        <v>24</v>
      </c>
      <c r="M351" s="86" t="str">
        <f t="shared" si="121"/>
        <v xml:space="preserve"> </v>
      </c>
      <c r="N351" s="64" t="str">
        <f t="shared" si="118"/>
        <v xml:space="preserve"> </v>
      </c>
      <c r="O351" s="64" t="str">
        <f t="shared" si="112"/>
        <v xml:space="preserve"> </v>
      </c>
      <c r="P351" s="64" t="str">
        <f t="shared" si="113"/>
        <v xml:space="preserve"> </v>
      </c>
      <c r="Q351" s="64">
        <f t="shared" si="114"/>
        <v>1</v>
      </c>
      <c r="R351" s="18" t="str">
        <f t="shared" si="115"/>
        <v xml:space="preserve"> </v>
      </c>
      <c r="S351" s="18">
        <f t="shared" si="116"/>
        <v>0</v>
      </c>
      <c r="T351" s="19">
        <f t="shared" si="117"/>
        <v>-55</v>
      </c>
    </row>
    <row r="352" spans="1:20">
      <c r="A352" s="197">
        <f t="shared" si="120"/>
        <v>342</v>
      </c>
      <c r="B352" s="198">
        <f>Data!B352</f>
        <v>14</v>
      </c>
      <c r="C352" s="163">
        <f t="shared" si="119"/>
        <v>5</v>
      </c>
      <c r="E352" s="86" t="str">
        <f t="shared" si="104"/>
        <v xml:space="preserve"> </v>
      </c>
      <c r="F352" s="64" t="str">
        <f t="shared" si="105"/>
        <v xml:space="preserve"> </v>
      </c>
      <c r="G352" s="64" t="str">
        <f t="shared" si="106"/>
        <v xml:space="preserve"> </v>
      </c>
      <c r="H352" s="64" t="str">
        <f t="shared" si="107"/>
        <v xml:space="preserve"> </v>
      </c>
      <c r="I352" s="64">
        <f t="shared" si="108"/>
        <v>1</v>
      </c>
      <c r="J352" s="18" t="str">
        <f t="shared" si="109"/>
        <v xml:space="preserve"> </v>
      </c>
      <c r="K352" s="18">
        <f t="shared" si="110"/>
        <v>0</v>
      </c>
      <c r="L352" s="18">
        <f t="shared" si="111"/>
        <v>24</v>
      </c>
      <c r="M352" s="86" t="str">
        <f t="shared" si="121"/>
        <v xml:space="preserve"> </v>
      </c>
      <c r="N352" s="64" t="str">
        <f t="shared" si="118"/>
        <v xml:space="preserve"> </v>
      </c>
      <c r="O352" s="64" t="str">
        <f t="shared" si="112"/>
        <v xml:space="preserve"> </v>
      </c>
      <c r="P352" s="64" t="str">
        <f t="shared" si="113"/>
        <v xml:space="preserve"> </v>
      </c>
      <c r="Q352" s="64">
        <f t="shared" si="114"/>
        <v>1</v>
      </c>
      <c r="R352" s="18" t="str">
        <f t="shared" si="115"/>
        <v xml:space="preserve"> </v>
      </c>
      <c r="S352" s="18">
        <f t="shared" si="116"/>
        <v>0</v>
      </c>
      <c r="T352" s="19">
        <f t="shared" si="117"/>
        <v>-55</v>
      </c>
    </row>
    <row r="353" spans="1:20">
      <c r="A353" s="197">
        <f t="shared" si="120"/>
        <v>343</v>
      </c>
      <c r="B353" s="198">
        <f>Data!B353</f>
        <v>24</v>
      </c>
      <c r="C353" s="163">
        <f t="shared" si="119"/>
        <v>8</v>
      </c>
      <c r="E353" s="86" t="str">
        <f t="shared" si="104"/>
        <v xml:space="preserve"> </v>
      </c>
      <c r="F353" s="64" t="str">
        <f t="shared" si="105"/>
        <v xml:space="preserve"> </v>
      </c>
      <c r="G353" s="64" t="str">
        <f t="shared" si="106"/>
        <v xml:space="preserve"> </v>
      </c>
      <c r="H353" s="64" t="str">
        <f t="shared" si="107"/>
        <v xml:space="preserve"> </v>
      </c>
      <c r="I353" s="64">
        <f t="shared" si="108"/>
        <v>1</v>
      </c>
      <c r="J353" s="18" t="str">
        <f t="shared" si="109"/>
        <v xml:space="preserve"> </v>
      </c>
      <c r="K353" s="18">
        <f t="shared" si="110"/>
        <v>0</v>
      </c>
      <c r="L353" s="18">
        <f t="shared" si="111"/>
        <v>24</v>
      </c>
      <c r="M353" s="86" t="str">
        <f t="shared" si="121"/>
        <v xml:space="preserve"> </v>
      </c>
      <c r="N353" s="64" t="str">
        <f t="shared" si="118"/>
        <v xml:space="preserve"> </v>
      </c>
      <c r="O353" s="64" t="str">
        <f t="shared" si="112"/>
        <v xml:space="preserve"> </v>
      </c>
      <c r="P353" s="64" t="str">
        <f t="shared" si="113"/>
        <v xml:space="preserve"> </v>
      </c>
      <c r="Q353" s="64">
        <f t="shared" si="114"/>
        <v>1</v>
      </c>
      <c r="R353" s="18" t="str">
        <f t="shared" si="115"/>
        <v xml:space="preserve"> </v>
      </c>
      <c r="S353" s="18">
        <f t="shared" si="116"/>
        <v>0</v>
      </c>
      <c r="T353" s="19">
        <f t="shared" si="117"/>
        <v>-55</v>
      </c>
    </row>
    <row r="354" spans="1:20">
      <c r="A354" s="197">
        <f t="shared" si="120"/>
        <v>344</v>
      </c>
      <c r="B354" s="198">
        <f>Data!B354</f>
        <v>19</v>
      </c>
      <c r="C354" s="163">
        <f t="shared" si="119"/>
        <v>7</v>
      </c>
      <c r="E354" s="86" t="str">
        <f t="shared" si="104"/>
        <v xml:space="preserve"> </v>
      </c>
      <c r="F354" s="64" t="str">
        <f t="shared" si="105"/>
        <v xml:space="preserve"> </v>
      </c>
      <c r="G354" s="64" t="str">
        <f t="shared" si="106"/>
        <v xml:space="preserve"> </v>
      </c>
      <c r="H354" s="64" t="str">
        <f t="shared" si="107"/>
        <v xml:space="preserve"> </v>
      </c>
      <c r="I354" s="64">
        <f t="shared" si="108"/>
        <v>1</v>
      </c>
      <c r="J354" s="18" t="str">
        <f t="shared" si="109"/>
        <v xml:space="preserve"> </v>
      </c>
      <c r="K354" s="18">
        <f t="shared" si="110"/>
        <v>0</v>
      </c>
      <c r="L354" s="18">
        <f t="shared" si="111"/>
        <v>24</v>
      </c>
      <c r="M354" s="86" t="str">
        <f t="shared" si="121"/>
        <v xml:space="preserve"> </v>
      </c>
      <c r="N354" s="64" t="str">
        <f t="shared" si="118"/>
        <v xml:space="preserve"> </v>
      </c>
      <c r="O354" s="64" t="str">
        <f t="shared" si="112"/>
        <v xml:space="preserve"> </v>
      </c>
      <c r="P354" s="64" t="str">
        <f t="shared" si="113"/>
        <v xml:space="preserve"> </v>
      </c>
      <c r="Q354" s="64">
        <f t="shared" si="114"/>
        <v>1</v>
      </c>
      <c r="R354" s="18" t="str">
        <f t="shared" si="115"/>
        <v xml:space="preserve"> </v>
      </c>
      <c r="S354" s="18">
        <f t="shared" si="116"/>
        <v>0</v>
      </c>
      <c r="T354" s="19">
        <f t="shared" si="117"/>
        <v>-55</v>
      </c>
    </row>
    <row r="355" spans="1:20">
      <c r="A355" s="197">
        <f t="shared" si="120"/>
        <v>345</v>
      </c>
      <c r="B355" s="198">
        <f>Data!B355</f>
        <v>24</v>
      </c>
      <c r="C355" s="163">
        <f t="shared" si="119"/>
        <v>8</v>
      </c>
      <c r="E355" s="86" t="str">
        <f t="shared" si="104"/>
        <v xml:space="preserve"> </v>
      </c>
      <c r="F355" s="64" t="str">
        <f t="shared" si="105"/>
        <v xml:space="preserve"> </v>
      </c>
      <c r="G355" s="64" t="str">
        <f t="shared" si="106"/>
        <v xml:space="preserve"> </v>
      </c>
      <c r="H355" s="64" t="str">
        <f t="shared" si="107"/>
        <v xml:space="preserve"> </v>
      </c>
      <c r="I355" s="64">
        <f t="shared" si="108"/>
        <v>1</v>
      </c>
      <c r="J355" s="18" t="str">
        <f t="shared" si="109"/>
        <v xml:space="preserve"> </v>
      </c>
      <c r="K355" s="18">
        <f t="shared" si="110"/>
        <v>0</v>
      </c>
      <c r="L355" s="18">
        <f t="shared" si="111"/>
        <v>24</v>
      </c>
      <c r="M355" s="86" t="str">
        <f t="shared" si="121"/>
        <v xml:space="preserve"> </v>
      </c>
      <c r="N355" s="64" t="str">
        <f t="shared" si="118"/>
        <v xml:space="preserve"> </v>
      </c>
      <c r="O355" s="64" t="str">
        <f t="shared" si="112"/>
        <v xml:space="preserve"> </v>
      </c>
      <c r="P355" s="64" t="str">
        <f t="shared" si="113"/>
        <v xml:space="preserve"> </v>
      </c>
      <c r="Q355" s="64">
        <f t="shared" si="114"/>
        <v>1</v>
      </c>
      <c r="R355" s="18" t="str">
        <f t="shared" si="115"/>
        <v xml:space="preserve"> </v>
      </c>
      <c r="S355" s="18">
        <f t="shared" si="116"/>
        <v>0</v>
      </c>
      <c r="T355" s="19">
        <f t="shared" si="117"/>
        <v>-55</v>
      </c>
    </row>
    <row r="356" spans="1:20">
      <c r="A356" s="197">
        <f t="shared" si="120"/>
        <v>346</v>
      </c>
      <c r="B356" s="198">
        <f>Data!B356</f>
        <v>32</v>
      </c>
      <c r="C356" s="163">
        <f t="shared" si="119"/>
        <v>11</v>
      </c>
      <c r="E356" s="86" t="str">
        <f t="shared" si="104"/>
        <v xml:space="preserve"> </v>
      </c>
      <c r="F356" s="64" t="str">
        <f t="shared" si="105"/>
        <v>T</v>
      </c>
      <c r="G356" s="64" t="str">
        <f t="shared" si="106"/>
        <v xml:space="preserve"> </v>
      </c>
      <c r="H356" s="64" t="str">
        <f t="shared" si="107"/>
        <v xml:space="preserve"> </v>
      </c>
      <c r="I356" s="64">
        <f t="shared" si="108"/>
        <v>1</v>
      </c>
      <c r="J356" s="18" t="str">
        <f t="shared" si="109"/>
        <v xml:space="preserve"> </v>
      </c>
      <c r="K356" s="18">
        <f t="shared" si="110"/>
        <v>0</v>
      </c>
      <c r="L356" s="18">
        <f t="shared" si="111"/>
        <v>24</v>
      </c>
      <c r="M356" s="86" t="str">
        <f t="shared" si="121"/>
        <v xml:space="preserve"> </v>
      </c>
      <c r="N356" s="64" t="str">
        <f t="shared" si="118"/>
        <v>T</v>
      </c>
      <c r="O356" s="64" t="str">
        <f t="shared" si="112"/>
        <v xml:space="preserve"> </v>
      </c>
      <c r="P356" s="64" t="str">
        <f t="shared" si="113"/>
        <v xml:space="preserve"> </v>
      </c>
      <c r="Q356" s="64">
        <f t="shared" si="114"/>
        <v>1</v>
      </c>
      <c r="R356" s="18" t="str">
        <f t="shared" si="115"/>
        <v xml:space="preserve"> </v>
      </c>
      <c r="S356" s="18">
        <f t="shared" si="116"/>
        <v>0</v>
      </c>
      <c r="T356" s="19">
        <f t="shared" si="117"/>
        <v>-55</v>
      </c>
    </row>
    <row r="357" spans="1:20">
      <c r="A357" s="197">
        <f t="shared" si="120"/>
        <v>347</v>
      </c>
      <c r="B357" s="198">
        <f>Data!B357</f>
        <v>24</v>
      </c>
      <c r="C357" s="163">
        <f t="shared" si="119"/>
        <v>8</v>
      </c>
      <c r="E357" s="86" t="str">
        <f t="shared" si="104"/>
        <v xml:space="preserve"> </v>
      </c>
      <c r="F357" s="64" t="str">
        <f t="shared" si="105"/>
        <v xml:space="preserve"> </v>
      </c>
      <c r="G357" s="64" t="str">
        <f t="shared" si="106"/>
        <v>B</v>
      </c>
      <c r="H357" s="64">
        <f t="shared" si="107"/>
        <v>1</v>
      </c>
      <c r="I357" s="64">
        <f t="shared" si="108"/>
        <v>1</v>
      </c>
      <c r="J357" s="18">
        <f t="shared" si="109"/>
        <v>6</v>
      </c>
      <c r="K357" s="18">
        <f t="shared" si="110"/>
        <v>0</v>
      </c>
      <c r="L357" s="18">
        <f t="shared" si="111"/>
        <v>18</v>
      </c>
      <c r="M357" s="86" t="str">
        <f t="shared" si="121"/>
        <v xml:space="preserve"> </v>
      </c>
      <c r="N357" s="64" t="str">
        <f t="shared" si="118"/>
        <v xml:space="preserve"> </v>
      </c>
      <c r="O357" s="64" t="str">
        <f t="shared" si="112"/>
        <v>B</v>
      </c>
      <c r="P357" s="64">
        <f t="shared" si="113"/>
        <v>1</v>
      </c>
      <c r="Q357" s="64">
        <f t="shared" si="114"/>
        <v>1</v>
      </c>
      <c r="R357" s="18">
        <f t="shared" si="115"/>
        <v>5</v>
      </c>
      <c r="S357" s="18">
        <f t="shared" si="116"/>
        <v>0</v>
      </c>
      <c r="T357" s="19">
        <f t="shared" si="117"/>
        <v>-60</v>
      </c>
    </row>
    <row r="358" spans="1:20">
      <c r="A358" s="197">
        <f t="shared" si="120"/>
        <v>348</v>
      </c>
      <c r="B358" s="198">
        <f>Data!B358</f>
        <v>6</v>
      </c>
      <c r="C358" s="163">
        <f t="shared" si="119"/>
        <v>2</v>
      </c>
      <c r="E358" s="86" t="str">
        <f t="shared" si="104"/>
        <v>L</v>
      </c>
      <c r="F358" s="64" t="str">
        <f t="shared" si="105"/>
        <v xml:space="preserve"> </v>
      </c>
      <c r="G358" s="64" t="str">
        <f t="shared" si="106"/>
        <v>B</v>
      </c>
      <c r="H358" s="64">
        <f t="shared" si="107"/>
        <v>2</v>
      </c>
      <c r="I358" s="64">
        <f t="shared" si="108"/>
        <v>1</v>
      </c>
      <c r="J358" s="18">
        <f t="shared" si="109"/>
        <v>6</v>
      </c>
      <c r="K358" s="18">
        <f t="shared" si="110"/>
        <v>0</v>
      </c>
      <c r="L358" s="18">
        <f t="shared" si="111"/>
        <v>12</v>
      </c>
      <c r="M358" s="86" t="str">
        <f t="shared" si="121"/>
        <v>W</v>
      </c>
      <c r="N358" s="64" t="str">
        <f t="shared" si="118"/>
        <v xml:space="preserve"> </v>
      </c>
      <c r="O358" s="64" t="str">
        <f t="shared" si="112"/>
        <v xml:space="preserve"> </v>
      </c>
      <c r="P358" s="64" t="str">
        <f t="shared" si="113"/>
        <v xml:space="preserve"> </v>
      </c>
      <c r="Q358" s="64">
        <f t="shared" si="114"/>
        <v>1</v>
      </c>
      <c r="R358" s="18" t="str">
        <f t="shared" si="115"/>
        <v xml:space="preserve"> </v>
      </c>
      <c r="S358" s="18">
        <f t="shared" si="116"/>
        <v>12</v>
      </c>
      <c r="T358" s="19">
        <f t="shared" si="117"/>
        <v>-48</v>
      </c>
    </row>
    <row r="359" spans="1:20">
      <c r="A359" s="197">
        <f t="shared" si="120"/>
        <v>349</v>
      </c>
      <c r="B359" s="198">
        <f>Data!B359</f>
        <v>19</v>
      </c>
      <c r="C359" s="163">
        <f t="shared" si="119"/>
        <v>7</v>
      </c>
      <c r="E359" s="86" t="str">
        <f t="shared" si="104"/>
        <v>L</v>
      </c>
      <c r="F359" s="64" t="str">
        <f t="shared" si="105"/>
        <v xml:space="preserve"> </v>
      </c>
      <c r="G359" s="64" t="str">
        <f t="shared" si="106"/>
        <v>B</v>
      </c>
      <c r="H359" s="64">
        <f t="shared" si="107"/>
        <v>3</v>
      </c>
      <c r="I359" s="64">
        <f t="shared" si="108"/>
        <v>1</v>
      </c>
      <c r="J359" s="18">
        <f t="shared" si="109"/>
        <v>6</v>
      </c>
      <c r="K359" s="18">
        <f t="shared" si="110"/>
        <v>0</v>
      </c>
      <c r="L359" s="18">
        <f t="shared" si="111"/>
        <v>6</v>
      </c>
      <c r="M359" s="86" t="str">
        <f t="shared" si="121"/>
        <v xml:space="preserve"> </v>
      </c>
      <c r="N359" s="64" t="str">
        <f t="shared" si="118"/>
        <v xml:space="preserve"> </v>
      </c>
      <c r="O359" s="64" t="str">
        <f t="shared" si="112"/>
        <v xml:space="preserve"> </v>
      </c>
      <c r="P359" s="64" t="str">
        <f t="shared" si="113"/>
        <v xml:space="preserve"> </v>
      </c>
      <c r="Q359" s="64">
        <f t="shared" si="114"/>
        <v>1</v>
      </c>
      <c r="R359" s="18" t="str">
        <f t="shared" si="115"/>
        <v xml:space="preserve"> </v>
      </c>
      <c r="S359" s="18">
        <f t="shared" si="116"/>
        <v>0</v>
      </c>
      <c r="T359" s="19">
        <f t="shared" si="117"/>
        <v>-48</v>
      </c>
    </row>
    <row r="360" spans="1:20">
      <c r="A360" s="197">
        <f t="shared" si="120"/>
        <v>350</v>
      </c>
      <c r="B360" s="198">
        <f>Data!B360</f>
        <v>0</v>
      </c>
      <c r="C360" s="163">
        <f t="shared" si="119"/>
        <v>0</v>
      </c>
      <c r="E360" s="86" t="str">
        <f t="shared" si="104"/>
        <v>L</v>
      </c>
      <c r="F360" s="64" t="str">
        <f t="shared" si="105"/>
        <v xml:space="preserve"> </v>
      </c>
      <c r="G360" s="64" t="str">
        <f t="shared" si="106"/>
        <v>B</v>
      </c>
      <c r="H360" s="64">
        <f t="shared" si="107"/>
        <v>4</v>
      </c>
      <c r="I360" s="64">
        <f t="shared" si="108"/>
        <v>1</v>
      </c>
      <c r="J360" s="18">
        <f t="shared" si="109"/>
        <v>6</v>
      </c>
      <c r="K360" s="18">
        <f t="shared" si="110"/>
        <v>0</v>
      </c>
      <c r="L360" s="18">
        <f t="shared" si="111"/>
        <v>0</v>
      </c>
      <c r="M360" s="86" t="str">
        <f t="shared" si="121"/>
        <v xml:space="preserve"> </v>
      </c>
      <c r="N360" s="64" t="str">
        <f t="shared" si="118"/>
        <v xml:space="preserve"> </v>
      </c>
      <c r="O360" s="64" t="str">
        <f t="shared" si="112"/>
        <v xml:space="preserve"> </v>
      </c>
      <c r="P360" s="64" t="str">
        <f t="shared" si="113"/>
        <v xml:space="preserve"> </v>
      </c>
      <c r="Q360" s="64">
        <f t="shared" si="114"/>
        <v>1</v>
      </c>
      <c r="R360" s="18" t="str">
        <f t="shared" si="115"/>
        <v xml:space="preserve"> </v>
      </c>
      <c r="S360" s="18">
        <f t="shared" si="116"/>
        <v>0</v>
      </c>
      <c r="T360" s="19">
        <f t="shared" si="117"/>
        <v>-48</v>
      </c>
    </row>
    <row r="361" spans="1:20">
      <c r="A361" s="197">
        <f t="shared" si="120"/>
        <v>351</v>
      </c>
      <c r="B361" s="198">
        <f>Data!B361</f>
        <v>33</v>
      </c>
      <c r="C361" s="163">
        <f t="shared" si="119"/>
        <v>11</v>
      </c>
      <c r="E361" s="86" t="str">
        <f t="shared" si="104"/>
        <v>L</v>
      </c>
      <c r="F361" s="64" t="str">
        <f t="shared" si="105"/>
        <v xml:space="preserve"> </v>
      </c>
      <c r="G361" s="64" t="str">
        <f t="shared" si="106"/>
        <v>B</v>
      </c>
      <c r="H361" s="64">
        <f t="shared" si="107"/>
        <v>5</v>
      </c>
      <c r="I361" s="64">
        <f t="shared" si="108"/>
        <v>1</v>
      </c>
      <c r="J361" s="18">
        <f t="shared" si="109"/>
        <v>6</v>
      </c>
      <c r="K361" s="18">
        <f t="shared" si="110"/>
        <v>0</v>
      </c>
      <c r="L361" s="18">
        <f t="shared" si="111"/>
        <v>-6</v>
      </c>
      <c r="M361" s="86" t="str">
        <f t="shared" si="121"/>
        <v xml:space="preserve"> </v>
      </c>
      <c r="N361" s="64" t="str">
        <f t="shared" si="118"/>
        <v xml:space="preserve"> </v>
      </c>
      <c r="O361" s="64" t="str">
        <f t="shared" si="112"/>
        <v xml:space="preserve"> </v>
      </c>
      <c r="P361" s="64" t="str">
        <f t="shared" si="113"/>
        <v xml:space="preserve"> </v>
      </c>
      <c r="Q361" s="64">
        <f t="shared" si="114"/>
        <v>1</v>
      </c>
      <c r="R361" s="18" t="str">
        <f t="shared" si="115"/>
        <v xml:space="preserve"> </v>
      </c>
      <c r="S361" s="18">
        <f t="shared" si="116"/>
        <v>0</v>
      </c>
      <c r="T361" s="19">
        <f t="shared" si="117"/>
        <v>-48</v>
      </c>
    </row>
    <row r="362" spans="1:20">
      <c r="A362" s="197">
        <f t="shared" si="120"/>
        <v>352</v>
      </c>
      <c r="B362" s="198">
        <f>Data!B362</f>
        <v>2</v>
      </c>
      <c r="C362" s="163">
        <f t="shared" si="119"/>
        <v>1</v>
      </c>
      <c r="E362" s="86" t="str">
        <f t="shared" si="104"/>
        <v>L</v>
      </c>
      <c r="F362" s="64" t="str">
        <f t="shared" si="105"/>
        <v xml:space="preserve"> </v>
      </c>
      <c r="G362" s="64" t="str">
        <f t="shared" si="106"/>
        <v>B</v>
      </c>
      <c r="H362" s="64">
        <f t="shared" si="107"/>
        <v>6</v>
      </c>
      <c r="I362" s="64">
        <f t="shared" si="108"/>
        <v>1</v>
      </c>
      <c r="J362" s="18">
        <f t="shared" si="109"/>
        <v>6</v>
      </c>
      <c r="K362" s="18">
        <f t="shared" si="110"/>
        <v>0</v>
      </c>
      <c r="L362" s="18">
        <f t="shared" si="111"/>
        <v>-12</v>
      </c>
      <c r="M362" s="86" t="str">
        <f t="shared" si="121"/>
        <v xml:space="preserve"> </v>
      </c>
      <c r="N362" s="64" t="str">
        <f t="shared" si="118"/>
        <v xml:space="preserve"> </v>
      </c>
      <c r="O362" s="64" t="str">
        <f t="shared" si="112"/>
        <v xml:space="preserve"> </v>
      </c>
      <c r="P362" s="64" t="str">
        <f t="shared" si="113"/>
        <v xml:space="preserve"> </v>
      </c>
      <c r="Q362" s="64">
        <f t="shared" si="114"/>
        <v>1</v>
      </c>
      <c r="R362" s="18" t="str">
        <f t="shared" si="115"/>
        <v xml:space="preserve"> </v>
      </c>
      <c r="S362" s="18">
        <f t="shared" si="116"/>
        <v>0</v>
      </c>
      <c r="T362" s="19">
        <f t="shared" si="117"/>
        <v>-48</v>
      </c>
    </row>
    <row r="363" spans="1:20">
      <c r="A363" s="197">
        <f t="shared" si="120"/>
        <v>353</v>
      </c>
      <c r="B363" s="198">
        <f>Data!B363</f>
        <v>14</v>
      </c>
      <c r="C363" s="163">
        <f t="shared" si="119"/>
        <v>5</v>
      </c>
      <c r="E363" s="86" t="str">
        <f t="shared" si="104"/>
        <v>L</v>
      </c>
      <c r="F363" s="64" t="str">
        <f t="shared" si="105"/>
        <v xml:space="preserve"> </v>
      </c>
      <c r="G363" s="64" t="str">
        <f t="shared" si="106"/>
        <v xml:space="preserve"> </v>
      </c>
      <c r="H363" s="64" t="str">
        <f t="shared" si="107"/>
        <v xml:space="preserve"> </v>
      </c>
      <c r="I363" s="64">
        <f t="shared" si="108"/>
        <v>2</v>
      </c>
      <c r="J363" s="18" t="str">
        <f t="shared" si="109"/>
        <v xml:space="preserve"> </v>
      </c>
      <c r="K363" s="18">
        <f t="shared" si="110"/>
        <v>0</v>
      </c>
      <c r="L363" s="18">
        <f t="shared" si="111"/>
        <v>-12</v>
      </c>
      <c r="M363" s="86" t="str">
        <f t="shared" si="121"/>
        <v xml:space="preserve"> </v>
      </c>
      <c r="N363" s="64" t="str">
        <f t="shared" si="118"/>
        <v xml:space="preserve"> </v>
      </c>
      <c r="O363" s="64" t="str">
        <f t="shared" si="112"/>
        <v xml:space="preserve"> </v>
      </c>
      <c r="P363" s="64" t="str">
        <f t="shared" si="113"/>
        <v xml:space="preserve"> </v>
      </c>
      <c r="Q363" s="64">
        <f t="shared" si="114"/>
        <v>1</v>
      </c>
      <c r="R363" s="18" t="str">
        <f t="shared" si="115"/>
        <v xml:space="preserve"> </v>
      </c>
      <c r="S363" s="18">
        <f t="shared" si="116"/>
        <v>0</v>
      </c>
      <c r="T363" s="19">
        <f t="shared" si="117"/>
        <v>-48</v>
      </c>
    </row>
    <row r="364" spans="1:20">
      <c r="A364" s="197">
        <f t="shared" si="120"/>
        <v>354</v>
      </c>
      <c r="B364" s="198">
        <f>Data!B364</f>
        <v>9</v>
      </c>
      <c r="C364" s="163">
        <f t="shared" si="119"/>
        <v>3</v>
      </c>
      <c r="E364" s="86" t="str">
        <f t="shared" si="104"/>
        <v xml:space="preserve"> </v>
      </c>
      <c r="F364" s="64" t="str">
        <f t="shared" si="105"/>
        <v xml:space="preserve"> </v>
      </c>
      <c r="G364" s="64" t="str">
        <f t="shared" si="106"/>
        <v xml:space="preserve"> </v>
      </c>
      <c r="H364" s="64" t="str">
        <f t="shared" si="107"/>
        <v xml:space="preserve"> </v>
      </c>
      <c r="I364" s="64">
        <f t="shared" si="108"/>
        <v>2</v>
      </c>
      <c r="J364" s="18" t="str">
        <f t="shared" si="109"/>
        <v xml:space="preserve"> </v>
      </c>
      <c r="K364" s="18">
        <f t="shared" si="110"/>
        <v>0</v>
      </c>
      <c r="L364" s="18">
        <f t="shared" si="111"/>
        <v>-12</v>
      </c>
      <c r="M364" s="86" t="str">
        <f t="shared" si="121"/>
        <v xml:space="preserve"> </v>
      </c>
      <c r="N364" s="64" t="str">
        <f t="shared" si="118"/>
        <v xml:space="preserve"> </v>
      </c>
      <c r="O364" s="64" t="str">
        <f t="shared" si="112"/>
        <v xml:space="preserve"> </v>
      </c>
      <c r="P364" s="64" t="str">
        <f t="shared" si="113"/>
        <v xml:space="preserve"> </v>
      </c>
      <c r="Q364" s="64">
        <f t="shared" si="114"/>
        <v>1</v>
      </c>
      <c r="R364" s="18" t="str">
        <f t="shared" si="115"/>
        <v xml:space="preserve"> </v>
      </c>
      <c r="S364" s="18">
        <f t="shared" si="116"/>
        <v>0</v>
      </c>
      <c r="T364" s="19">
        <f t="shared" si="117"/>
        <v>-48</v>
      </c>
    </row>
    <row r="365" spans="1:20">
      <c r="A365" s="197">
        <f t="shared" si="120"/>
        <v>355</v>
      </c>
      <c r="B365" s="198">
        <f>Data!B365</f>
        <v>6</v>
      </c>
      <c r="C365" s="163">
        <f t="shared" si="119"/>
        <v>2</v>
      </c>
      <c r="E365" s="86" t="str">
        <f t="shared" si="104"/>
        <v xml:space="preserve"> </v>
      </c>
      <c r="F365" s="64" t="str">
        <f t="shared" si="105"/>
        <v xml:space="preserve"> </v>
      </c>
      <c r="G365" s="64" t="str">
        <f t="shared" si="106"/>
        <v xml:space="preserve"> </v>
      </c>
      <c r="H365" s="64" t="str">
        <f t="shared" si="107"/>
        <v xml:space="preserve"> </v>
      </c>
      <c r="I365" s="64">
        <f t="shared" si="108"/>
        <v>2</v>
      </c>
      <c r="J365" s="18" t="str">
        <f t="shared" si="109"/>
        <v xml:space="preserve"> </v>
      </c>
      <c r="K365" s="18">
        <f t="shared" si="110"/>
        <v>0</v>
      </c>
      <c r="L365" s="18">
        <f t="shared" si="111"/>
        <v>-12</v>
      </c>
      <c r="M365" s="86" t="str">
        <f t="shared" si="121"/>
        <v xml:space="preserve"> </v>
      </c>
      <c r="N365" s="64" t="str">
        <f t="shared" si="118"/>
        <v xml:space="preserve"> </v>
      </c>
      <c r="O365" s="64" t="str">
        <f t="shared" si="112"/>
        <v xml:space="preserve"> </v>
      </c>
      <c r="P365" s="64" t="str">
        <f t="shared" si="113"/>
        <v xml:space="preserve"> </v>
      </c>
      <c r="Q365" s="64">
        <f t="shared" si="114"/>
        <v>1</v>
      </c>
      <c r="R365" s="18" t="str">
        <f t="shared" si="115"/>
        <v xml:space="preserve"> </v>
      </c>
      <c r="S365" s="18">
        <f t="shared" si="116"/>
        <v>0</v>
      </c>
      <c r="T365" s="19">
        <f t="shared" si="117"/>
        <v>-48</v>
      </c>
    </row>
    <row r="366" spans="1:20">
      <c r="A366" s="197">
        <f t="shared" si="120"/>
        <v>356</v>
      </c>
      <c r="B366" s="198">
        <f>Data!B366</f>
        <v>15</v>
      </c>
      <c r="C366" s="163">
        <f t="shared" si="119"/>
        <v>5</v>
      </c>
      <c r="E366" s="86" t="str">
        <f t="shared" si="104"/>
        <v xml:space="preserve"> </v>
      </c>
      <c r="F366" s="64" t="str">
        <f t="shared" si="105"/>
        <v xml:space="preserve"> </v>
      </c>
      <c r="G366" s="64" t="str">
        <f t="shared" si="106"/>
        <v xml:space="preserve"> </v>
      </c>
      <c r="H366" s="64" t="str">
        <f t="shared" si="107"/>
        <v xml:space="preserve"> </v>
      </c>
      <c r="I366" s="64">
        <f t="shared" si="108"/>
        <v>2</v>
      </c>
      <c r="J366" s="18" t="str">
        <f t="shared" si="109"/>
        <v xml:space="preserve"> </v>
      </c>
      <c r="K366" s="18">
        <f t="shared" si="110"/>
        <v>0</v>
      </c>
      <c r="L366" s="18">
        <f t="shared" si="111"/>
        <v>-12</v>
      </c>
      <c r="M366" s="86" t="str">
        <f t="shared" si="121"/>
        <v xml:space="preserve"> </v>
      </c>
      <c r="N366" s="64" t="str">
        <f t="shared" si="118"/>
        <v xml:space="preserve"> </v>
      </c>
      <c r="O366" s="64" t="str">
        <f t="shared" si="112"/>
        <v xml:space="preserve"> </v>
      </c>
      <c r="P366" s="64" t="str">
        <f t="shared" si="113"/>
        <v xml:space="preserve"> </v>
      </c>
      <c r="Q366" s="64">
        <f t="shared" si="114"/>
        <v>1</v>
      </c>
      <c r="R366" s="18" t="str">
        <f t="shared" si="115"/>
        <v xml:space="preserve"> </v>
      </c>
      <c r="S366" s="18">
        <f t="shared" si="116"/>
        <v>0</v>
      </c>
      <c r="T366" s="19">
        <f t="shared" si="117"/>
        <v>-48</v>
      </c>
    </row>
    <row r="367" spans="1:20">
      <c r="A367" s="197">
        <f t="shared" si="120"/>
        <v>357</v>
      </c>
      <c r="B367" s="198">
        <f>Data!B367</f>
        <v>34</v>
      </c>
      <c r="C367" s="163">
        <f t="shared" si="119"/>
        <v>12</v>
      </c>
      <c r="E367" s="86" t="str">
        <f t="shared" si="104"/>
        <v xml:space="preserve"> </v>
      </c>
      <c r="F367" s="64" t="str">
        <f t="shared" si="105"/>
        <v xml:space="preserve"> </v>
      </c>
      <c r="G367" s="64" t="str">
        <f t="shared" si="106"/>
        <v xml:space="preserve"> </v>
      </c>
      <c r="H367" s="64" t="str">
        <f t="shared" si="107"/>
        <v xml:space="preserve"> </v>
      </c>
      <c r="I367" s="64">
        <f t="shared" si="108"/>
        <v>2</v>
      </c>
      <c r="J367" s="18" t="str">
        <f t="shared" si="109"/>
        <v xml:space="preserve"> </v>
      </c>
      <c r="K367" s="18">
        <f t="shared" si="110"/>
        <v>0</v>
      </c>
      <c r="L367" s="18">
        <f t="shared" si="111"/>
        <v>-12</v>
      </c>
      <c r="M367" s="86" t="str">
        <f t="shared" si="121"/>
        <v xml:space="preserve"> </v>
      </c>
      <c r="N367" s="64" t="str">
        <f t="shared" si="118"/>
        <v xml:space="preserve"> </v>
      </c>
      <c r="O367" s="64" t="str">
        <f t="shared" si="112"/>
        <v xml:space="preserve"> </v>
      </c>
      <c r="P367" s="64" t="str">
        <f t="shared" si="113"/>
        <v xml:space="preserve"> </v>
      </c>
      <c r="Q367" s="64">
        <f t="shared" si="114"/>
        <v>1</v>
      </c>
      <c r="R367" s="18" t="str">
        <f t="shared" si="115"/>
        <v xml:space="preserve"> </v>
      </c>
      <c r="S367" s="18">
        <f t="shared" si="116"/>
        <v>0</v>
      </c>
      <c r="T367" s="19">
        <f t="shared" si="117"/>
        <v>-48</v>
      </c>
    </row>
    <row r="368" spans="1:20">
      <c r="A368" s="197">
        <f t="shared" si="120"/>
        <v>358</v>
      </c>
      <c r="B368" s="198">
        <f>Data!B368</f>
        <v>34</v>
      </c>
      <c r="C368" s="163">
        <f t="shared" si="119"/>
        <v>12</v>
      </c>
      <c r="E368" s="86" t="str">
        <f t="shared" si="104"/>
        <v xml:space="preserve"> </v>
      </c>
      <c r="F368" s="64" t="str">
        <f t="shared" si="105"/>
        <v xml:space="preserve"> </v>
      </c>
      <c r="G368" s="64" t="str">
        <f t="shared" si="106"/>
        <v xml:space="preserve"> </v>
      </c>
      <c r="H368" s="64" t="str">
        <f t="shared" si="107"/>
        <v xml:space="preserve"> </v>
      </c>
      <c r="I368" s="64">
        <f t="shared" si="108"/>
        <v>2</v>
      </c>
      <c r="J368" s="18" t="str">
        <f t="shared" si="109"/>
        <v xml:space="preserve"> </v>
      </c>
      <c r="K368" s="18">
        <f t="shared" si="110"/>
        <v>0</v>
      </c>
      <c r="L368" s="18">
        <f t="shared" si="111"/>
        <v>-12</v>
      </c>
      <c r="M368" s="86" t="str">
        <f t="shared" si="121"/>
        <v xml:space="preserve"> </v>
      </c>
      <c r="N368" s="64" t="str">
        <f t="shared" si="118"/>
        <v xml:space="preserve"> </v>
      </c>
      <c r="O368" s="64" t="str">
        <f t="shared" si="112"/>
        <v xml:space="preserve"> </v>
      </c>
      <c r="P368" s="64" t="str">
        <f t="shared" si="113"/>
        <v xml:space="preserve"> </v>
      </c>
      <c r="Q368" s="64">
        <f t="shared" si="114"/>
        <v>1</v>
      </c>
      <c r="R368" s="18" t="str">
        <f t="shared" si="115"/>
        <v xml:space="preserve"> </v>
      </c>
      <c r="S368" s="18">
        <f t="shared" si="116"/>
        <v>0</v>
      </c>
      <c r="T368" s="19">
        <f t="shared" si="117"/>
        <v>-48</v>
      </c>
    </row>
    <row r="369" spans="1:20">
      <c r="A369" s="197">
        <f t="shared" si="120"/>
        <v>359</v>
      </c>
      <c r="B369" s="198">
        <f>Data!B369</f>
        <v>30</v>
      </c>
      <c r="C369" s="163">
        <f t="shared" si="119"/>
        <v>10</v>
      </c>
      <c r="E369" s="86" t="str">
        <f t="shared" si="104"/>
        <v xml:space="preserve"> </v>
      </c>
      <c r="F369" s="64" t="str">
        <f t="shared" si="105"/>
        <v xml:space="preserve"> </v>
      </c>
      <c r="G369" s="64" t="str">
        <f t="shared" si="106"/>
        <v xml:space="preserve"> </v>
      </c>
      <c r="H369" s="64" t="str">
        <f t="shared" si="107"/>
        <v xml:space="preserve"> </v>
      </c>
      <c r="I369" s="64">
        <f t="shared" si="108"/>
        <v>2</v>
      </c>
      <c r="J369" s="18" t="str">
        <f t="shared" si="109"/>
        <v xml:space="preserve"> </v>
      </c>
      <c r="K369" s="18">
        <f t="shared" si="110"/>
        <v>0</v>
      </c>
      <c r="L369" s="18">
        <f t="shared" si="111"/>
        <v>-12</v>
      </c>
      <c r="M369" s="86" t="str">
        <f t="shared" si="121"/>
        <v xml:space="preserve"> </v>
      </c>
      <c r="N369" s="64" t="str">
        <f t="shared" si="118"/>
        <v xml:space="preserve"> </v>
      </c>
      <c r="O369" s="64" t="str">
        <f t="shared" si="112"/>
        <v xml:space="preserve"> </v>
      </c>
      <c r="P369" s="64" t="str">
        <f t="shared" si="113"/>
        <v xml:space="preserve"> </v>
      </c>
      <c r="Q369" s="64">
        <f t="shared" si="114"/>
        <v>1</v>
      </c>
      <c r="R369" s="18" t="str">
        <f t="shared" si="115"/>
        <v xml:space="preserve"> </v>
      </c>
      <c r="S369" s="18">
        <f t="shared" si="116"/>
        <v>0</v>
      </c>
      <c r="T369" s="19">
        <f t="shared" si="117"/>
        <v>-48</v>
      </c>
    </row>
    <row r="370" spans="1:20">
      <c r="A370" s="197">
        <f t="shared" si="120"/>
        <v>360</v>
      </c>
      <c r="B370" s="198">
        <f>Data!B370</f>
        <v>6</v>
      </c>
      <c r="C370" s="163">
        <f t="shared" si="119"/>
        <v>2</v>
      </c>
      <c r="E370" s="86" t="str">
        <f t="shared" si="104"/>
        <v xml:space="preserve"> </v>
      </c>
      <c r="F370" s="64" t="str">
        <f t="shared" si="105"/>
        <v xml:space="preserve"> </v>
      </c>
      <c r="G370" s="64" t="str">
        <f t="shared" si="106"/>
        <v xml:space="preserve"> </v>
      </c>
      <c r="H370" s="64" t="str">
        <f t="shared" si="107"/>
        <v xml:space="preserve"> </v>
      </c>
      <c r="I370" s="64">
        <f t="shared" si="108"/>
        <v>2</v>
      </c>
      <c r="J370" s="18" t="str">
        <f t="shared" si="109"/>
        <v xml:space="preserve"> </v>
      </c>
      <c r="K370" s="18">
        <f t="shared" si="110"/>
        <v>0</v>
      </c>
      <c r="L370" s="18">
        <f t="shared" si="111"/>
        <v>-12</v>
      </c>
      <c r="M370" s="86" t="str">
        <f t="shared" si="121"/>
        <v xml:space="preserve"> </v>
      </c>
      <c r="N370" s="64" t="str">
        <f t="shared" si="118"/>
        <v xml:space="preserve"> </v>
      </c>
      <c r="O370" s="64" t="str">
        <f t="shared" si="112"/>
        <v xml:space="preserve"> </v>
      </c>
      <c r="P370" s="64" t="str">
        <f t="shared" si="113"/>
        <v xml:space="preserve"> </v>
      </c>
      <c r="Q370" s="64">
        <f t="shared" si="114"/>
        <v>1</v>
      </c>
      <c r="R370" s="18" t="str">
        <f t="shared" si="115"/>
        <v xml:space="preserve"> </v>
      </c>
      <c r="S370" s="18">
        <f t="shared" si="116"/>
        <v>0</v>
      </c>
      <c r="T370" s="19">
        <f t="shared" si="117"/>
        <v>-48</v>
      </c>
    </row>
    <row r="371" spans="1:20">
      <c r="A371" s="197">
        <f t="shared" si="120"/>
        <v>361</v>
      </c>
      <c r="B371" s="198">
        <f>Data!B371</f>
        <v>18</v>
      </c>
      <c r="C371" s="163">
        <f t="shared" si="119"/>
        <v>6</v>
      </c>
      <c r="E371" s="86" t="str">
        <f t="shared" si="104"/>
        <v xml:space="preserve"> </v>
      </c>
      <c r="F371" s="64" t="str">
        <f t="shared" si="105"/>
        <v xml:space="preserve"> </v>
      </c>
      <c r="G371" s="64" t="str">
        <f t="shared" si="106"/>
        <v xml:space="preserve"> </v>
      </c>
      <c r="H371" s="64" t="str">
        <f t="shared" si="107"/>
        <v xml:space="preserve"> </v>
      </c>
      <c r="I371" s="64">
        <f t="shared" si="108"/>
        <v>2</v>
      </c>
      <c r="J371" s="18" t="str">
        <f t="shared" si="109"/>
        <v xml:space="preserve"> </v>
      </c>
      <c r="K371" s="18">
        <f t="shared" si="110"/>
        <v>0</v>
      </c>
      <c r="L371" s="18">
        <f t="shared" si="111"/>
        <v>-12</v>
      </c>
      <c r="M371" s="86" t="str">
        <f t="shared" si="121"/>
        <v xml:space="preserve"> </v>
      </c>
      <c r="N371" s="64" t="str">
        <f t="shared" si="118"/>
        <v xml:space="preserve"> </v>
      </c>
      <c r="O371" s="64" t="str">
        <f t="shared" si="112"/>
        <v xml:space="preserve"> </v>
      </c>
      <c r="P371" s="64" t="str">
        <f t="shared" si="113"/>
        <v xml:space="preserve"> </v>
      </c>
      <c r="Q371" s="64">
        <f t="shared" si="114"/>
        <v>1</v>
      </c>
      <c r="R371" s="18" t="str">
        <f t="shared" si="115"/>
        <v xml:space="preserve"> </v>
      </c>
      <c r="S371" s="18">
        <f t="shared" si="116"/>
        <v>0</v>
      </c>
      <c r="T371" s="19">
        <f t="shared" si="117"/>
        <v>-48</v>
      </c>
    </row>
    <row r="372" spans="1:20">
      <c r="A372" s="197">
        <f t="shared" si="120"/>
        <v>362</v>
      </c>
      <c r="B372" s="198">
        <f>Data!B372</f>
        <v>21</v>
      </c>
      <c r="C372" s="163">
        <f t="shared" si="119"/>
        <v>7</v>
      </c>
      <c r="E372" s="86" t="str">
        <f t="shared" si="104"/>
        <v xml:space="preserve"> </v>
      </c>
      <c r="F372" s="64" t="str">
        <f t="shared" si="105"/>
        <v>T</v>
      </c>
      <c r="G372" s="64" t="str">
        <f t="shared" si="106"/>
        <v xml:space="preserve"> </v>
      </c>
      <c r="H372" s="64" t="str">
        <f t="shared" si="107"/>
        <v xml:space="preserve"> </v>
      </c>
      <c r="I372" s="64">
        <f t="shared" si="108"/>
        <v>2</v>
      </c>
      <c r="J372" s="18" t="str">
        <f t="shared" si="109"/>
        <v xml:space="preserve"> </v>
      </c>
      <c r="K372" s="18">
        <f t="shared" si="110"/>
        <v>0</v>
      </c>
      <c r="L372" s="18">
        <f t="shared" si="111"/>
        <v>-12</v>
      </c>
      <c r="M372" s="86" t="str">
        <f t="shared" si="121"/>
        <v xml:space="preserve"> </v>
      </c>
      <c r="N372" s="64" t="str">
        <f t="shared" si="118"/>
        <v>T</v>
      </c>
      <c r="O372" s="64" t="str">
        <f t="shared" si="112"/>
        <v xml:space="preserve"> </v>
      </c>
      <c r="P372" s="64" t="str">
        <f t="shared" si="113"/>
        <v xml:space="preserve"> </v>
      </c>
      <c r="Q372" s="64">
        <f t="shared" si="114"/>
        <v>1</v>
      </c>
      <c r="R372" s="18" t="str">
        <f t="shared" si="115"/>
        <v xml:space="preserve"> </v>
      </c>
      <c r="S372" s="18">
        <f t="shared" si="116"/>
        <v>0</v>
      </c>
      <c r="T372" s="19">
        <f t="shared" si="117"/>
        <v>-48</v>
      </c>
    </row>
    <row r="373" spans="1:20">
      <c r="A373" s="197">
        <f t="shared" si="120"/>
        <v>363</v>
      </c>
      <c r="B373" s="198">
        <f>Data!B373</f>
        <v>0</v>
      </c>
      <c r="C373" s="163">
        <f t="shared" si="119"/>
        <v>0</v>
      </c>
      <c r="E373" s="86" t="str">
        <f t="shared" si="104"/>
        <v xml:space="preserve"> </v>
      </c>
      <c r="F373" s="64" t="str">
        <f t="shared" si="105"/>
        <v xml:space="preserve"> </v>
      </c>
      <c r="G373" s="64" t="str">
        <f t="shared" si="106"/>
        <v>B</v>
      </c>
      <c r="H373" s="64">
        <f t="shared" si="107"/>
        <v>1</v>
      </c>
      <c r="I373" s="64">
        <f t="shared" si="108"/>
        <v>2</v>
      </c>
      <c r="J373" s="18">
        <f t="shared" si="109"/>
        <v>12</v>
      </c>
      <c r="K373" s="18">
        <f t="shared" si="110"/>
        <v>0</v>
      </c>
      <c r="L373" s="18">
        <f t="shared" si="111"/>
        <v>-24</v>
      </c>
      <c r="M373" s="86" t="str">
        <f t="shared" si="121"/>
        <v xml:space="preserve"> </v>
      </c>
      <c r="N373" s="64" t="str">
        <f t="shared" si="118"/>
        <v xml:space="preserve"> </v>
      </c>
      <c r="O373" s="64" t="str">
        <f t="shared" si="112"/>
        <v>B</v>
      </c>
      <c r="P373" s="64">
        <f t="shared" si="113"/>
        <v>1</v>
      </c>
      <c r="Q373" s="64">
        <f t="shared" si="114"/>
        <v>1</v>
      </c>
      <c r="R373" s="18">
        <f t="shared" si="115"/>
        <v>5</v>
      </c>
      <c r="S373" s="18">
        <f t="shared" si="116"/>
        <v>0</v>
      </c>
      <c r="T373" s="19">
        <f t="shared" si="117"/>
        <v>-53</v>
      </c>
    </row>
    <row r="374" spans="1:20">
      <c r="A374" s="197">
        <f t="shared" si="120"/>
        <v>364</v>
      </c>
      <c r="B374" s="198">
        <f>Data!B374</f>
        <v>24</v>
      </c>
      <c r="C374" s="163">
        <f t="shared" si="119"/>
        <v>8</v>
      </c>
      <c r="E374" s="86" t="str">
        <f t="shared" ref="E374:E437" si="122">IF(G373&lt;&gt;"B"," ",IF(OR(B373=12,B373=13,B373=21,B373=23,B373=31,B373=32),"W","L"))</f>
        <v>L</v>
      </c>
      <c r="F374" s="64" t="str">
        <f t="shared" ref="F374:F437" si="123">IF(AND(OR(B374=12,B374=13,B374=21,B374=23,B374=31,B374=32),F373=" ",E374=" "),"T"," ")</f>
        <v xml:space="preserve"> </v>
      </c>
      <c r="G374" s="64" t="str">
        <f t="shared" ref="G374:G437" si="124">IF(AND(F373="T",E374=" "),"B",IF(AND(E374="L",H373&lt;6),"B",IF(E374="W"," "," ")))</f>
        <v>B</v>
      </c>
      <c r="H374" s="64">
        <f t="shared" ref="H374:H437" si="125">IF(AND(H373=" ",G374=" ")," ",IF(AND(H373=" ",G374="B"),1,IF(AND(G374="B",H373&lt;=6),H373+1," ")))</f>
        <v>2</v>
      </c>
      <c r="I374" s="64">
        <f t="shared" ref="I374:I437" si="126">IF(AND(E374="L",H373=6,I373=2),1,IF(AND(E374="L",H373=6,I373=1),I373+1,IF(OR(E374="W",AND(I373=3,E374="L")),1,I373)))</f>
        <v>2</v>
      </c>
      <c r="J374" s="18">
        <f t="shared" ref="J374:J437" si="127">IF(G374="B",I374*6," ")</f>
        <v>12</v>
      </c>
      <c r="K374" s="18">
        <f t="shared" ref="K374:K437" si="128">IF(E374="W",J373*6,0)</f>
        <v>0</v>
      </c>
      <c r="L374" s="18">
        <f t="shared" ref="L374:L437" si="129">IF(AND(J374=" ",K374=0),L373,IF(K374&lt;&gt;0, L373+K374,VALUE(L373)-VALUE(J374)+VALUE(K374)))</f>
        <v>-36</v>
      </c>
      <c r="M374" s="86" t="str">
        <f t="shared" si="121"/>
        <v>L</v>
      </c>
      <c r="N374" s="64" t="str">
        <f t="shared" si="118"/>
        <v xml:space="preserve"> </v>
      </c>
      <c r="O374" s="64" t="str">
        <f t="shared" ref="O374:O437" si="130">IF(AND(N373="T",M374=" "),"B",IF(AND(M374="L",P373&lt;6),"B",IF(M374="W"," "," ")))</f>
        <v>B</v>
      </c>
      <c r="P374" s="64">
        <f t="shared" ref="P374:P437" si="131">IF(AND(P373=" ",O374=" ")," ",IF(AND(P373=" ",O374="B"),1,IF(AND(O374="B",P373&lt;=6),P373+1," ")))</f>
        <v>2</v>
      </c>
      <c r="Q374" s="64">
        <f t="shared" ref="Q374:Q437" si="132">IF(AND(M374="L",P373=6,Q373&lt;3),Q373+1,IF(OR(M374="W",AND(Q373=3,M374="L")),1,Q373))</f>
        <v>1</v>
      </c>
      <c r="R374" s="18">
        <f t="shared" ref="R374:R437" si="133">IF(O374&lt;&gt;"B"," ",IF(OR(P374=1,P374=2),5,IF(P374=3,10,IF(P374=4,20,IF(P374=5,30,IF(P374=6,55," "))))))</f>
        <v>5</v>
      </c>
      <c r="S374" s="18">
        <f t="shared" ref="S374:S437" si="134">IF(M374="W",R373*2.4,0)</f>
        <v>0</v>
      </c>
      <c r="T374" s="19">
        <f t="shared" ref="T374:T437" si="135">IF(AND(R374=" ",S374=0),T373,IF(S374&lt;&gt;0, T373+S374,VALUE(T373)-VALUE(R374)+VALUE(S374)))</f>
        <v>-58</v>
      </c>
    </row>
    <row r="375" spans="1:20">
      <c r="A375" s="197">
        <f t="shared" si="120"/>
        <v>365</v>
      </c>
      <c r="B375" s="198">
        <f>Data!B375</f>
        <v>16</v>
      </c>
      <c r="C375" s="163">
        <f t="shared" si="119"/>
        <v>6</v>
      </c>
      <c r="E375" s="86" t="str">
        <f t="shared" si="122"/>
        <v>L</v>
      </c>
      <c r="F375" s="64" t="str">
        <f t="shared" si="123"/>
        <v xml:space="preserve"> </v>
      </c>
      <c r="G375" s="64" t="str">
        <f t="shared" si="124"/>
        <v>B</v>
      </c>
      <c r="H375" s="64">
        <f t="shared" si="125"/>
        <v>3</v>
      </c>
      <c r="I375" s="64">
        <f t="shared" si="126"/>
        <v>2</v>
      </c>
      <c r="J375" s="18">
        <f t="shared" si="127"/>
        <v>12</v>
      </c>
      <c r="K375" s="18">
        <f t="shared" si="128"/>
        <v>0</v>
      </c>
      <c r="L375" s="18">
        <f t="shared" si="129"/>
        <v>-48</v>
      </c>
      <c r="M375" s="86" t="str">
        <f t="shared" si="121"/>
        <v>W</v>
      </c>
      <c r="N375" s="64" t="str">
        <f t="shared" si="118"/>
        <v xml:space="preserve"> </v>
      </c>
      <c r="O375" s="64" t="str">
        <f t="shared" si="130"/>
        <v xml:space="preserve"> </v>
      </c>
      <c r="P375" s="64" t="str">
        <f t="shared" si="131"/>
        <v xml:space="preserve"> </v>
      </c>
      <c r="Q375" s="64">
        <f t="shared" si="132"/>
        <v>1</v>
      </c>
      <c r="R375" s="18" t="str">
        <f t="shared" si="133"/>
        <v xml:space="preserve"> </v>
      </c>
      <c r="S375" s="18">
        <f t="shared" si="134"/>
        <v>12</v>
      </c>
      <c r="T375" s="19">
        <f t="shared" si="135"/>
        <v>-46</v>
      </c>
    </row>
    <row r="376" spans="1:20">
      <c r="A376" s="197">
        <f t="shared" si="120"/>
        <v>366</v>
      </c>
      <c r="B376" s="198">
        <f>Data!B376</f>
        <v>25</v>
      </c>
      <c r="C376" s="163">
        <f t="shared" si="119"/>
        <v>9</v>
      </c>
      <c r="E376" s="86" t="str">
        <f t="shared" si="122"/>
        <v>L</v>
      </c>
      <c r="F376" s="64" t="str">
        <f t="shared" si="123"/>
        <v xml:space="preserve"> </v>
      </c>
      <c r="G376" s="64" t="str">
        <f t="shared" si="124"/>
        <v>B</v>
      </c>
      <c r="H376" s="64">
        <f t="shared" si="125"/>
        <v>4</v>
      </c>
      <c r="I376" s="64">
        <f t="shared" si="126"/>
        <v>2</v>
      </c>
      <c r="J376" s="18">
        <f t="shared" si="127"/>
        <v>12</v>
      </c>
      <c r="K376" s="18">
        <f t="shared" si="128"/>
        <v>0</v>
      </c>
      <c r="L376" s="18">
        <f t="shared" si="129"/>
        <v>-60</v>
      </c>
      <c r="M376" s="86" t="str">
        <f t="shared" si="121"/>
        <v xml:space="preserve"> </v>
      </c>
      <c r="N376" s="64" t="str">
        <f t="shared" si="118"/>
        <v xml:space="preserve"> </v>
      </c>
      <c r="O376" s="64" t="str">
        <f t="shared" si="130"/>
        <v xml:space="preserve"> </v>
      </c>
      <c r="P376" s="64" t="str">
        <f t="shared" si="131"/>
        <v xml:space="preserve"> </v>
      </c>
      <c r="Q376" s="64">
        <f t="shared" si="132"/>
        <v>1</v>
      </c>
      <c r="R376" s="18" t="str">
        <f t="shared" si="133"/>
        <v xml:space="preserve"> </v>
      </c>
      <c r="S376" s="18">
        <f t="shared" si="134"/>
        <v>0</v>
      </c>
      <c r="T376" s="19">
        <f t="shared" si="135"/>
        <v>-46</v>
      </c>
    </row>
    <row r="377" spans="1:20">
      <c r="A377" s="197">
        <f t="shared" si="120"/>
        <v>367</v>
      </c>
      <c r="B377" s="198">
        <f>Data!B377</f>
        <v>7</v>
      </c>
      <c r="C377" s="163">
        <f t="shared" si="119"/>
        <v>3</v>
      </c>
      <c r="E377" s="86" t="str">
        <f t="shared" si="122"/>
        <v>L</v>
      </c>
      <c r="F377" s="64" t="str">
        <f t="shared" si="123"/>
        <v xml:space="preserve"> </v>
      </c>
      <c r="G377" s="64" t="str">
        <f t="shared" si="124"/>
        <v>B</v>
      </c>
      <c r="H377" s="64">
        <f t="shared" si="125"/>
        <v>5</v>
      </c>
      <c r="I377" s="64">
        <f t="shared" si="126"/>
        <v>2</v>
      </c>
      <c r="J377" s="18">
        <f t="shared" si="127"/>
        <v>12</v>
      </c>
      <c r="K377" s="18">
        <f t="shared" si="128"/>
        <v>0</v>
      </c>
      <c r="L377" s="18">
        <f t="shared" si="129"/>
        <v>-72</v>
      </c>
      <c r="M377" s="86" t="str">
        <f t="shared" si="121"/>
        <v xml:space="preserve"> </v>
      </c>
      <c r="N377" s="64" t="str">
        <f t="shared" si="118"/>
        <v xml:space="preserve"> </v>
      </c>
      <c r="O377" s="64" t="str">
        <f t="shared" si="130"/>
        <v xml:space="preserve"> </v>
      </c>
      <c r="P377" s="64" t="str">
        <f t="shared" si="131"/>
        <v xml:space="preserve"> </v>
      </c>
      <c r="Q377" s="64">
        <f t="shared" si="132"/>
        <v>1</v>
      </c>
      <c r="R377" s="18" t="str">
        <f t="shared" si="133"/>
        <v xml:space="preserve"> </v>
      </c>
      <c r="S377" s="18">
        <f t="shared" si="134"/>
        <v>0</v>
      </c>
      <c r="T377" s="19">
        <f t="shared" si="135"/>
        <v>-46</v>
      </c>
    </row>
    <row r="378" spans="1:20">
      <c r="A378" s="197">
        <f t="shared" si="120"/>
        <v>368</v>
      </c>
      <c r="B378" s="198">
        <f>Data!B378</f>
        <v>22</v>
      </c>
      <c r="C378" s="163">
        <f t="shared" si="119"/>
        <v>8</v>
      </c>
      <c r="E378" s="86" t="str">
        <f t="shared" si="122"/>
        <v>L</v>
      </c>
      <c r="F378" s="64" t="str">
        <f t="shared" si="123"/>
        <v xml:space="preserve"> </v>
      </c>
      <c r="G378" s="64" t="str">
        <f t="shared" si="124"/>
        <v>B</v>
      </c>
      <c r="H378" s="64">
        <f t="shared" si="125"/>
        <v>6</v>
      </c>
      <c r="I378" s="64">
        <f t="shared" si="126"/>
        <v>2</v>
      </c>
      <c r="J378" s="18">
        <f t="shared" si="127"/>
        <v>12</v>
      </c>
      <c r="K378" s="18">
        <f t="shared" si="128"/>
        <v>0</v>
      </c>
      <c r="L378" s="18">
        <f t="shared" si="129"/>
        <v>-84</v>
      </c>
      <c r="M378" s="86" t="str">
        <f t="shared" si="121"/>
        <v xml:space="preserve"> </v>
      </c>
      <c r="N378" s="64" t="str">
        <f t="shared" si="118"/>
        <v xml:space="preserve"> </v>
      </c>
      <c r="O378" s="64" t="str">
        <f t="shared" si="130"/>
        <v xml:space="preserve"> </v>
      </c>
      <c r="P378" s="64" t="str">
        <f t="shared" si="131"/>
        <v xml:space="preserve"> </v>
      </c>
      <c r="Q378" s="64">
        <f t="shared" si="132"/>
        <v>1</v>
      </c>
      <c r="R378" s="18" t="str">
        <f t="shared" si="133"/>
        <v xml:space="preserve"> </v>
      </c>
      <c r="S378" s="18">
        <f t="shared" si="134"/>
        <v>0</v>
      </c>
      <c r="T378" s="19">
        <f t="shared" si="135"/>
        <v>-46</v>
      </c>
    </row>
    <row r="379" spans="1:20">
      <c r="A379" s="197">
        <f t="shared" si="120"/>
        <v>369</v>
      </c>
      <c r="B379" s="198">
        <f>Data!B379</f>
        <v>9</v>
      </c>
      <c r="C379" s="163">
        <f t="shared" si="119"/>
        <v>3</v>
      </c>
      <c r="E379" s="86" t="str">
        <f t="shared" si="122"/>
        <v>L</v>
      </c>
      <c r="F379" s="64" t="str">
        <f t="shared" si="123"/>
        <v xml:space="preserve"> </v>
      </c>
      <c r="G379" s="64" t="str">
        <f t="shared" si="124"/>
        <v xml:space="preserve"> </v>
      </c>
      <c r="H379" s="64" t="str">
        <f t="shared" si="125"/>
        <v xml:space="preserve"> </v>
      </c>
      <c r="I379" s="64">
        <f t="shared" si="126"/>
        <v>1</v>
      </c>
      <c r="J379" s="18" t="str">
        <f t="shared" si="127"/>
        <v xml:space="preserve"> </v>
      </c>
      <c r="K379" s="18">
        <f t="shared" si="128"/>
        <v>0</v>
      </c>
      <c r="L379" s="18">
        <f t="shared" si="129"/>
        <v>-84</v>
      </c>
      <c r="M379" s="86" t="str">
        <f t="shared" si="121"/>
        <v xml:space="preserve"> </v>
      </c>
      <c r="N379" s="64" t="str">
        <f t="shared" si="118"/>
        <v xml:space="preserve"> </v>
      </c>
      <c r="O379" s="64" t="str">
        <f t="shared" si="130"/>
        <v xml:space="preserve"> </v>
      </c>
      <c r="P379" s="64" t="str">
        <f t="shared" si="131"/>
        <v xml:space="preserve"> </v>
      </c>
      <c r="Q379" s="64">
        <f t="shared" si="132"/>
        <v>1</v>
      </c>
      <c r="R379" s="18" t="str">
        <f t="shared" si="133"/>
        <v xml:space="preserve"> </v>
      </c>
      <c r="S379" s="18">
        <f t="shared" si="134"/>
        <v>0</v>
      </c>
      <c r="T379" s="19">
        <f t="shared" si="135"/>
        <v>-46</v>
      </c>
    </row>
    <row r="380" spans="1:20">
      <c r="A380" s="197">
        <f t="shared" si="120"/>
        <v>370</v>
      </c>
      <c r="B380" s="198">
        <f>Data!B380</f>
        <v>14</v>
      </c>
      <c r="C380" s="163">
        <f t="shared" si="119"/>
        <v>5</v>
      </c>
      <c r="E380" s="86" t="str">
        <f t="shared" si="122"/>
        <v xml:space="preserve"> </v>
      </c>
      <c r="F380" s="64" t="str">
        <f t="shared" si="123"/>
        <v xml:space="preserve"> </v>
      </c>
      <c r="G380" s="64" t="str">
        <f t="shared" si="124"/>
        <v xml:space="preserve"> </v>
      </c>
      <c r="H380" s="64" t="str">
        <f t="shared" si="125"/>
        <v xml:space="preserve"> </v>
      </c>
      <c r="I380" s="64">
        <f t="shared" si="126"/>
        <v>1</v>
      </c>
      <c r="J380" s="18" t="str">
        <f t="shared" si="127"/>
        <v xml:space="preserve"> </v>
      </c>
      <c r="K380" s="18">
        <f t="shared" si="128"/>
        <v>0</v>
      </c>
      <c r="L380" s="18">
        <f t="shared" si="129"/>
        <v>-84</v>
      </c>
      <c r="M380" s="86" t="str">
        <f t="shared" si="121"/>
        <v xml:space="preserve"> </v>
      </c>
      <c r="N380" s="64" t="str">
        <f t="shared" si="118"/>
        <v xml:space="preserve"> </v>
      </c>
      <c r="O380" s="64" t="str">
        <f t="shared" si="130"/>
        <v xml:space="preserve"> </v>
      </c>
      <c r="P380" s="64" t="str">
        <f t="shared" si="131"/>
        <v xml:space="preserve"> </v>
      </c>
      <c r="Q380" s="64">
        <f t="shared" si="132"/>
        <v>1</v>
      </c>
      <c r="R380" s="18" t="str">
        <f t="shared" si="133"/>
        <v xml:space="preserve"> </v>
      </c>
      <c r="S380" s="18">
        <f t="shared" si="134"/>
        <v>0</v>
      </c>
      <c r="T380" s="19">
        <f t="shared" si="135"/>
        <v>-46</v>
      </c>
    </row>
    <row r="381" spans="1:20">
      <c r="A381" s="197">
        <f t="shared" si="120"/>
        <v>371</v>
      </c>
      <c r="B381" s="198">
        <f>Data!B381</f>
        <v>9</v>
      </c>
      <c r="C381" s="163">
        <f t="shared" si="119"/>
        <v>3</v>
      </c>
      <c r="E381" s="86" t="str">
        <f t="shared" si="122"/>
        <v xml:space="preserve"> </v>
      </c>
      <c r="F381" s="64" t="str">
        <f t="shared" si="123"/>
        <v xml:space="preserve"> </v>
      </c>
      <c r="G381" s="64" t="str">
        <f t="shared" si="124"/>
        <v xml:space="preserve"> </v>
      </c>
      <c r="H381" s="64" t="str">
        <f t="shared" si="125"/>
        <v xml:space="preserve"> </v>
      </c>
      <c r="I381" s="64">
        <f t="shared" si="126"/>
        <v>1</v>
      </c>
      <c r="J381" s="18" t="str">
        <f t="shared" si="127"/>
        <v xml:space="preserve"> </v>
      </c>
      <c r="K381" s="18">
        <f t="shared" si="128"/>
        <v>0</v>
      </c>
      <c r="L381" s="18">
        <f t="shared" si="129"/>
        <v>-84</v>
      </c>
      <c r="M381" s="86" t="str">
        <f t="shared" si="121"/>
        <v xml:space="preserve"> </v>
      </c>
      <c r="N381" s="64" t="str">
        <f t="shared" si="118"/>
        <v xml:space="preserve"> </v>
      </c>
      <c r="O381" s="64" t="str">
        <f t="shared" si="130"/>
        <v xml:space="preserve"> </v>
      </c>
      <c r="P381" s="64" t="str">
        <f t="shared" si="131"/>
        <v xml:space="preserve"> </v>
      </c>
      <c r="Q381" s="64">
        <f t="shared" si="132"/>
        <v>1</v>
      </c>
      <c r="R381" s="18" t="str">
        <f t="shared" si="133"/>
        <v xml:space="preserve"> </v>
      </c>
      <c r="S381" s="18">
        <f t="shared" si="134"/>
        <v>0</v>
      </c>
      <c r="T381" s="19">
        <f t="shared" si="135"/>
        <v>-46</v>
      </c>
    </row>
    <row r="382" spans="1:20">
      <c r="A382" s="197">
        <f t="shared" si="120"/>
        <v>372</v>
      </c>
      <c r="B382" s="198">
        <f>Data!B382</f>
        <v>31</v>
      </c>
      <c r="C382" s="163">
        <f t="shared" si="119"/>
        <v>11</v>
      </c>
      <c r="E382" s="86" t="str">
        <f t="shared" si="122"/>
        <v xml:space="preserve"> </v>
      </c>
      <c r="F382" s="64" t="str">
        <f t="shared" si="123"/>
        <v>T</v>
      </c>
      <c r="G382" s="64" t="str">
        <f t="shared" si="124"/>
        <v xml:space="preserve"> </v>
      </c>
      <c r="H382" s="64" t="str">
        <f t="shared" si="125"/>
        <v xml:space="preserve"> </v>
      </c>
      <c r="I382" s="64">
        <f t="shared" si="126"/>
        <v>1</v>
      </c>
      <c r="J382" s="18" t="str">
        <f t="shared" si="127"/>
        <v xml:space="preserve"> </v>
      </c>
      <c r="K382" s="18">
        <f t="shared" si="128"/>
        <v>0</v>
      </c>
      <c r="L382" s="18">
        <f t="shared" si="129"/>
        <v>-84</v>
      </c>
      <c r="M382" s="86" t="str">
        <f t="shared" si="121"/>
        <v xml:space="preserve"> </v>
      </c>
      <c r="N382" s="64" t="str">
        <f t="shared" si="118"/>
        <v>T</v>
      </c>
      <c r="O382" s="64" t="str">
        <f t="shared" si="130"/>
        <v xml:space="preserve"> </v>
      </c>
      <c r="P382" s="64" t="str">
        <f t="shared" si="131"/>
        <v xml:space="preserve"> </v>
      </c>
      <c r="Q382" s="64">
        <f t="shared" si="132"/>
        <v>1</v>
      </c>
      <c r="R382" s="18" t="str">
        <f t="shared" si="133"/>
        <v xml:space="preserve"> </v>
      </c>
      <c r="S382" s="18">
        <f t="shared" si="134"/>
        <v>0</v>
      </c>
      <c r="T382" s="19">
        <f t="shared" si="135"/>
        <v>-46</v>
      </c>
    </row>
    <row r="383" spans="1:20">
      <c r="A383" s="197">
        <f t="shared" si="120"/>
        <v>373</v>
      </c>
      <c r="B383" s="198">
        <f>Data!B383</f>
        <v>9</v>
      </c>
      <c r="C383" s="163">
        <f t="shared" si="119"/>
        <v>3</v>
      </c>
      <c r="E383" s="86" t="str">
        <f t="shared" si="122"/>
        <v xml:space="preserve"> </v>
      </c>
      <c r="F383" s="64" t="str">
        <f t="shared" si="123"/>
        <v xml:space="preserve"> </v>
      </c>
      <c r="G383" s="64" t="str">
        <f t="shared" si="124"/>
        <v>B</v>
      </c>
      <c r="H383" s="64">
        <f t="shared" si="125"/>
        <v>1</v>
      </c>
      <c r="I383" s="64">
        <f t="shared" si="126"/>
        <v>1</v>
      </c>
      <c r="J383" s="18">
        <f t="shared" si="127"/>
        <v>6</v>
      </c>
      <c r="K383" s="18">
        <f t="shared" si="128"/>
        <v>0</v>
      </c>
      <c r="L383" s="18">
        <f t="shared" si="129"/>
        <v>-90</v>
      </c>
      <c r="M383" s="86" t="str">
        <f t="shared" si="121"/>
        <v xml:space="preserve"> </v>
      </c>
      <c r="N383" s="64" t="str">
        <f t="shared" si="118"/>
        <v xml:space="preserve"> </v>
      </c>
      <c r="O383" s="64" t="str">
        <f t="shared" si="130"/>
        <v>B</v>
      </c>
      <c r="P383" s="64">
        <f t="shared" si="131"/>
        <v>1</v>
      </c>
      <c r="Q383" s="64">
        <f t="shared" si="132"/>
        <v>1</v>
      </c>
      <c r="R383" s="18">
        <f t="shared" si="133"/>
        <v>5</v>
      </c>
      <c r="S383" s="18">
        <f t="shared" si="134"/>
        <v>0</v>
      </c>
      <c r="T383" s="19">
        <f t="shared" si="135"/>
        <v>-51</v>
      </c>
    </row>
    <row r="384" spans="1:20">
      <c r="A384" s="197">
        <f t="shared" si="120"/>
        <v>374</v>
      </c>
      <c r="B384" s="198">
        <f>Data!B384</f>
        <v>30</v>
      </c>
      <c r="C384" s="163">
        <f t="shared" si="119"/>
        <v>10</v>
      </c>
      <c r="E384" s="86" t="str">
        <f t="shared" si="122"/>
        <v>L</v>
      </c>
      <c r="F384" s="64" t="str">
        <f t="shared" si="123"/>
        <v xml:space="preserve"> </v>
      </c>
      <c r="G384" s="64" t="str">
        <f t="shared" si="124"/>
        <v>B</v>
      </c>
      <c r="H384" s="64">
        <f t="shared" si="125"/>
        <v>2</v>
      </c>
      <c r="I384" s="64">
        <f t="shared" si="126"/>
        <v>1</v>
      </c>
      <c r="J384" s="18">
        <f t="shared" si="127"/>
        <v>6</v>
      </c>
      <c r="K384" s="18">
        <f t="shared" si="128"/>
        <v>0</v>
      </c>
      <c r="L384" s="18">
        <f t="shared" si="129"/>
        <v>-96</v>
      </c>
      <c r="M384" s="86" t="str">
        <f t="shared" si="121"/>
        <v>L</v>
      </c>
      <c r="N384" s="64" t="str">
        <f t="shared" si="118"/>
        <v xml:space="preserve"> </v>
      </c>
      <c r="O384" s="64" t="str">
        <f t="shared" si="130"/>
        <v>B</v>
      </c>
      <c r="P384" s="64">
        <f t="shared" si="131"/>
        <v>2</v>
      </c>
      <c r="Q384" s="64">
        <f t="shared" si="132"/>
        <v>1</v>
      </c>
      <c r="R384" s="18">
        <f t="shared" si="133"/>
        <v>5</v>
      </c>
      <c r="S384" s="18">
        <f t="shared" si="134"/>
        <v>0</v>
      </c>
      <c r="T384" s="19">
        <f t="shared" si="135"/>
        <v>-56</v>
      </c>
    </row>
    <row r="385" spans="1:20">
      <c r="A385" s="197">
        <f t="shared" si="120"/>
        <v>375</v>
      </c>
      <c r="B385" s="198">
        <f>Data!B385</f>
        <v>34</v>
      </c>
      <c r="C385" s="163">
        <f t="shared" si="119"/>
        <v>12</v>
      </c>
      <c r="E385" s="86" t="str">
        <f t="shared" si="122"/>
        <v>L</v>
      </c>
      <c r="F385" s="64" t="str">
        <f t="shared" si="123"/>
        <v xml:space="preserve"> </v>
      </c>
      <c r="G385" s="64" t="str">
        <f t="shared" si="124"/>
        <v>B</v>
      </c>
      <c r="H385" s="64">
        <f t="shared" si="125"/>
        <v>3</v>
      </c>
      <c r="I385" s="64">
        <f t="shared" si="126"/>
        <v>1</v>
      </c>
      <c r="J385" s="18">
        <f t="shared" si="127"/>
        <v>6</v>
      </c>
      <c r="K385" s="18">
        <f t="shared" si="128"/>
        <v>0</v>
      </c>
      <c r="L385" s="18">
        <f t="shared" si="129"/>
        <v>-102</v>
      </c>
      <c r="M385" s="86" t="str">
        <f t="shared" si="121"/>
        <v>L</v>
      </c>
      <c r="N385" s="64" t="str">
        <f t="shared" si="118"/>
        <v xml:space="preserve"> </v>
      </c>
      <c r="O385" s="64" t="str">
        <f t="shared" si="130"/>
        <v>B</v>
      </c>
      <c r="P385" s="64">
        <f t="shared" si="131"/>
        <v>3</v>
      </c>
      <c r="Q385" s="64">
        <f t="shared" si="132"/>
        <v>1</v>
      </c>
      <c r="R385" s="18">
        <f t="shared" si="133"/>
        <v>10</v>
      </c>
      <c r="S385" s="18">
        <f t="shared" si="134"/>
        <v>0</v>
      </c>
      <c r="T385" s="19">
        <f t="shared" si="135"/>
        <v>-66</v>
      </c>
    </row>
    <row r="386" spans="1:20">
      <c r="A386" s="197">
        <f t="shared" si="120"/>
        <v>376</v>
      </c>
      <c r="B386" s="198">
        <f>Data!B386</f>
        <v>28</v>
      </c>
      <c r="C386" s="163">
        <f t="shared" si="119"/>
        <v>10</v>
      </c>
      <c r="E386" s="86" t="str">
        <f t="shared" si="122"/>
        <v>L</v>
      </c>
      <c r="F386" s="64" t="str">
        <f t="shared" si="123"/>
        <v xml:space="preserve"> </v>
      </c>
      <c r="G386" s="64" t="str">
        <f t="shared" si="124"/>
        <v>B</v>
      </c>
      <c r="H386" s="64">
        <f t="shared" si="125"/>
        <v>4</v>
      </c>
      <c r="I386" s="64">
        <f t="shared" si="126"/>
        <v>1</v>
      </c>
      <c r="J386" s="18">
        <f t="shared" si="127"/>
        <v>6</v>
      </c>
      <c r="K386" s="18">
        <f t="shared" si="128"/>
        <v>0</v>
      </c>
      <c r="L386" s="18">
        <f t="shared" si="129"/>
        <v>-108</v>
      </c>
      <c r="M386" s="86" t="str">
        <f t="shared" si="121"/>
        <v>L</v>
      </c>
      <c r="N386" s="64" t="str">
        <f t="shared" si="118"/>
        <v xml:space="preserve"> </v>
      </c>
      <c r="O386" s="64" t="str">
        <f t="shared" si="130"/>
        <v>B</v>
      </c>
      <c r="P386" s="64">
        <f t="shared" si="131"/>
        <v>4</v>
      </c>
      <c r="Q386" s="64">
        <f t="shared" si="132"/>
        <v>1</v>
      </c>
      <c r="R386" s="18">
        <f t="shared" si="133"/>
        <v>20</v>
      </c>
      <c r="S386" s="18">
        <f t="shared" si="134"/>
        <v>0</v>
      </c>
      <c r="T386" s="19">
        <f t="shared" si="135"/>
        <v>-86</v>
      </c>
    </row>
    <row r="387" spans="1:20">
      <c r="A387" s="197">
        <f t="shared" si="120"/>
        <v>377</v>
      </c>
      <c r="B387" s="198">
        <f>Data!B387</f>
        <v>16</v>
      </c>
      <c r="C387" s="163">
        <f t="shared" si="119"/>
        <v>6</v>
      </c>
      <c r="E387" s="86" t="str">
        <f t="shared" si="122"/>
        <v>L</v>
      </c>
      <c r="F387" s="64" t="str">
        <f t="shared" si="123"/>
        <v xml:space="preserve"> </v>
      </c>
      <c r="G387" s="64" t="str">
        <f t="shared" si="124"/>
        <v>B</v>
      </c>
      <c r="H387" s="64">
        <f t="shared" si="125"/>
        <v>5</v>
      </c>
      <c r="I387" s="64">
        <f t="shared" si="126"/>
        <v>1</v>
      </c>
      <c r="J387" s="18">
        <f t="shared" si="127"/>
        <v>6</v>
      </c>
      <c r="K387" s="18">
        <f t="shared" si="128"/>
        <v>0</v>
      </c>
      <c r="L387" s="18">
        <f t="shared" si="129"/>
        <v>-114</v>
      </c>
      <c r="M387" s="86" t="str">
        <f t="shared" si="121"/>
        <v>L</v>
      </c>
      <c r="N387" s="64" t="str">
        <f t="shared" si="118"/>
        <v xml:space="preserve"> </v>
      </c>
      <c r="O387" s="64" t="str">
        <f t="shared" si="130"/>
        <v>B</v>
      </c>
      <c r="P387" s="64">
        <f t="shared" si="131"/>
        <v>5</v>
      </c>
      <c r="Q387" s="64">
        <f t="shared" si="132"/>
        <v>1</v>
      </c>
      <c r="R387" s="18">
        <f t="shared" si="133"/>
        <v>30</v>
      </c>
      <c r="S387" s="18">
        <f t="shared" si="134"/>
        <v>0</v>
      </c>
      <c r="T387" s="19">
        <f t="shared" si="135"/>
        <v>-116</v>
      </c>
    </row>
    <row r="388" spans="1:20">
      <c r="A388" s="197">
        <f t="shared" si="120"/>
        <v>378</v>
      </c>
      <c r="B388" s="198">
        <f>Data!B388</f>
        <v>26</v>
      </c>
      <c r="C388" s="163">
        <f t="shared" si="119"/>
        <v>9</v>
      </c>
      <c r="E388" s="86" t="str">
        <f t="shared" si="122"/>
        <v>L</v>
      </c>
      <c r="F388" s="64" t="str">
        <f t="shared" si="123"/>
        <v xml:space="preserve"> </v>
      </c>
      <c r="G388" s="64" t="str">
        <f t="shared" si="124"/>
        <v>B</v>
      </c>
      <c r="H388" s="64">
        <f t="shared" si="125"/>
        <v>6</v>
      </c>
      <c r="I388" s="64">
        <f t="shared" si="126"/>
        <v>1</v>
      </c>
      <c r="J388" s="18">
        <f t="shared" si="127"/>
        <v>6</v>
      </c>
      <c r="K388" s="18">
        <f t="shared" si="128"/>
        <v>0</v>
      </c>
      <c r="L388" s="18">
        <f t="shared" si="129"/>
        <v>-120</v>
      </c>
      <c r="M388" s="86" t="str">
        <f t="shared" si="121"/>
        <v>L</v>
      </c>
      <c r="N388" s="64" t="str">
        <f t="shared" si="118"/>
        <v xml:space="preserve"> </v>
      </c>
      <c r="O388" s="64" t="str">
        <f t="shared" si="130"/>
        <v>B</v>
      </c>
      <c r="P388" s="64">
        <f t="shared" si="131"/>
        <v>6</v>
      </c>
      <c r="Q388" s="64">
        <f t="shared" si="132"/>
        <v>1</v>
      </c>
      <c r="R388" s="18">
        <f t="shared" si="133"/>
        <v>55</v>
      </c>
      <c r="S388" s="18">
        <f t="shared" si="134"/>
        <v>0</v>
      </c>
      <c r="T388" s="19">
        <f t="shared" si="135"/>
        <v>-171</v>
      </c>
    </row>
    <row r="389" spans="1:20">
      <c r="A389" s="197">
        <f t="shared" si="120"/>
        <v>379</v>
      </c>
      <c r="B389" s="198">
        <f>Data!B389</f>
        <v>9</v>
      </c>
      <c r="C389" s="163">
        <f t="shared" si="119"/>
        <v>3</v>
      </c>
      <c r="E389" s="86" t="str">
        <f t="shared" si="122"/>
        <v>L</v>
      </c>
      <c r="F389" s="64" t="str">
        <f t="shared" si="123"/>
        <v xml:space="preserve"> </v>
      </c>
      <c r="G389" s="64" t="str">
        <f t="shared" si="124"/>
        <v xml:space="preserve"> </v>
      </c>
      <c r="H389" s="64" t="str">
        <f t="shared" si="125"/>
        <v xml:space="preserve"> </v>
      </c>
      <c r="I389" s="64">
        <f t="shared" si="126"/>
        <v>2</v>
      </c>
      <c r="J389" s="18" t="str">
        <f t="shared" si="127"/>
        <v xml:space="preserve"> </v>
      </c>
      <c r="K389" s="18">
        <f t="shared" si="128"/>
        <v>0</v>
      </c>
      <c r="L389" s="18">
        <f t="shared" si="129"/>
        <v>-120</v>
      </c>
      <c r="M389" s="86" t="str">
        <f t="shared" si="121"/>
        <v>L</v>
      </c>
      <c r="N389" s="64" t="str">
        <f t="shared" si="118"/>
        <v xml:space="preserve"> </v>
      </c>
      <c r="O389" s="64" t="str">
        <f t="shared" si="130"/>
        <v xml:space="preserve"> </v>
      </c>
      <c r="P389" s="64" t="str">
        <f t="shared" si="131"/>
        <v xml:space="preserve"> </v>
      </c>
      <c r="Q389" s="64">
        <f t="shared" si="132"/>
        <v>2</v>
      </c>
      <c r="R389" s="18" t="str">
        <f t="shared" si="133"/>
        <v xml:space="preserve"> </v>
      </c>
      <c r="S389" s="18">
        <f t="shared" si="134"/>
        <v>0</v>
      </c>
      <c r="T389" s="19">
        <f t="shared" si="135"/>
        <v>-171</v>
      </c>
    </row>
    <row r="390" spans="1:20">
      <c r="A390" s="197">
        <f t="shared" si="120"/>
        <v>380</v>
      </c>
      <c r="B390" s="198">
        <f>Data!B390</f>
        <v>9</v>
      </c>
      <c r="C390" s="163">
        <f t="shared" si="119"/>
        <v>3</v>
      </c>
      <c r="E390" s="86" t="str">
        <f t="shared" si="122"/>
        <v xml:space="preserve"> </v>
      </c>
      <c r="F390" s="64" t="str">
        <f t="shared" si="123"/>
        <v xml:space="preserve"> </v>
      </c>
      <c r="G390" s="64" t="str">
        <f t="shared" si="124"/>
        <v xml:space="preserve"> </v>
      </c>
      <c r="H390" s="64" t="str">
        <f t="shared" si="125"/>
        <v xml:space="preserve"> </v>
      </c>
      <c r="I390" s="64">
        <f t="shared" si="126"/>
        <v>2</v>
      </c>
      <c r="J390" s="18" t="str">
        <f t="shared" si="127"/>
        <v xml:space="preserve"> </v>
      </c>
      <c r="K390" s="18">
        <f t="shared" si="128"/>
        <v>0</v>
      </c>
      <c r="L390" s="18">
        <f t="shared" si="129"/>
        <v>-120</v>
      </c>
      <c r="M390" s="86" t="str">
        <f t="shared" si="121"/>
        <v xml:space="preserve"> </v>
      </c>
      <c r="N390" s="64" t="str">
        <f t="shared" si="118"/>
        <v xml:space="preserve"> </v>
      </c>
      <c r="O390" s="64" t="str">
        <f t="shared" si="130"/>
        <v xml:space="preserve"> </v>
      </c>
      <c r="P390" s="64" t="str">
        <f t="shared" si="131"/>
        <v xml:space="preserve"> </v>
      </c>
      <c r="Q390" s="64">
        <f t="shared" si="132"/>
        <v>2</v>
      </c>
      <c r="R390" s="18" t="str">
        <f t="shared" si="133"/>
        <v xml:space="preserve"> </v>
      </c>
      <c r="S390" s="18">
        <f t="shared" si="134"/>
        <v>0</v>
      </c>
      <c r="T390" s="19">
        <f t="shared" si="135"/>
        <v>-171</v>
      </c>
    </row>
    <row r="391" spans="1:20">
      <c r="A391" s="197">
        <f t="shared" si="120"/>
        <v>381</v>
      </c>
      <c r="B391" s="198">
        <f>Data!B391</f>
        <v>26</v>
      </c>
      <c r="C391" s="163">
        <f t="shared" si="119"/>
        <v>9</v>
      </c>
      <c r="E391" s="86" t="str">
        <f t="shared" si="122"/>
        <v xml:space="preserve"> </v>
      </c>
      <c r="F391" s="64" t="str">
        <f t="shared" si="123"/>
        <v xml:space="preserve"> </v>
      </c>
      <c r="G391" s="64" t="str">
        <f t="shared" si="124"/>
        <v xml:space="preserve"> </v>
      </c>
      <c r="H391" s="64" t="str">
        <f t="shared" si="125"/>
        <v xml:space="preserve"> </v>
      </c>
      <c r="I391" s="64">
        <f t="shared" si="126"/>
        <v>2</v>
      </c>
      <c r="J391" s="18" t="str">
        <f t="shared" si="127"/>
        <v xml:space="preserve"> </v>
      </c>
      <c r="K391" s="18">
        <f t="shared" si="128"/>
        <v>0</v>
      </c>
      <c r="L391" s="18">
        <f t="shared" si="129"/>
        <v>-120</v>
      </c>
      <c r="M391" s="86" t="str">
        <f t="shared" si="121"/>
        <v xml:space="preserve"> </v>
      </c>
      <c r="N391" s="64" t="str">
        <f t="shared" si="118"/>
        <v xml:space="preserve"> </v>
      </c>
      <c r="O391" s="64" t="str">
        <f t="shared" si="130"/>
        <v xml:space="preserve"> </v>
      </c>
      <c r="P391" s="64" t="str">
        <f t="shared" si="131"/>
        <v xml:space="preserve"> </v>
      </c>
      <c r="Q391" s="64">
        <f t="shared" si="132"/>
        <v>2</v>
      </c>
      <c r="R391" s="18" t="str">
        <f t="shared" si="133"/>
        <v xml:space="preserve"> </v>
      </c>
      <c r="S391" s="18">
        <f t="shared" si="134"/>
        <v>0</v>
      </c>
      <c r="T391" s="19">
        <f t="shared" si="135"/>
        <v>-171</v>
      </c>
    </row>
    <row r="392" spans="1:20">
      <c r="A392" s="197">
        <f t="shared" si="120"/>
        <v>382</v>
      </c>
      <c r="B392" s="198">
        <f>Data!B392</f>
        <v>17</v>
      </c>
      <c r="C392" s="163">
        <f t="shared" si="119"/>
        <v>6</v>
      </c>
      <c r="E392" s="86" t="str">
        <f t="shared" si="122"/>
        <v xml:space="preserve"> </v>
      </c>
      <c r="F392" s="64" t="str">
        <f t="shared" si="123"/>
        <v xml:space="preserve"> </v>
      </c>
      <c r="G392" s="64" t="str">
        <f t="shared" si="124"/>
        <v xml:space="preserve"> </v>
      </c>
      <c r="H392" s="64" t="str">
        <f t="shared" si="125"/>
        <v xml:space="preserve"> </v>
      </c>
      <c r="I392" s="64">
        <f t="shared" si="126"/>
        <v>2</v>
      </c>
      <c r="J392" s="18" t="str">
        <f t="shared" si="127"/>
        <v xml:space="preserve"> </v>
      </c>
      <c r="K392" s="18">
        <f t="shared" si="128"/>
        <v>0</v>
      </c>
      <c r="L392" s="18">
        <f t="shared" si="129"/>
        <v>-120</v>
      </c>
      <c r="M392" s="86" t="str">
        <f t="shared" si="121"/>
        <v xml:space="preserve"> </v>
      </c>
      <c r="N392" s="64" t="str">
        <f t="shared" si="118"/>
        <v xml:space="preserve"> </v>
      </c>
      <c r="O392" s="64" t="str">
        <f t="shared" si="130"/>
        <v xml:space="preserve"> </v>
      </c>
      <c r="P392" s="64" t="str">
        <f t="shared" si="131"/>
        <v xml:space="preserve"> </v>
      </c>
      <c r="Q392" s="64">
        <f t="shared" si="132"/>
        <v>2</v>
      </c>
      <c r="R392" s="18" t="str">
        <f t="shared" si="133"/>
        <v xml:space="preserve"> </v>
      </c>
      <c r="S392" s="18">
        <f t="shared" si="134"/>
        <v>0</v>
      </c>
      <c r="T392" s="19">
        <f t="shared" si="135"/>
        <v>-171</v>
      </c>
    </row>
    <row r="393" spans="1:20">
      <c r="A393" s="197">
        <f t="shared" si="120"/>
        <v>383</v>
      </c>
      <c r="B393" s="198">
        <f>Data!B393</f>
        <v>33</v>
      </c>
      <c r="C393" s="163">
        <f t="shared" si="119"/>
        <v>11</v>
      </c>
      <c r="E393" s="86" t="str">
        <f t="shared" si="122"/>
        <v xml:space="preserve"> </v>
      </c>
      <c r="F393" s="64" t="str">
        <f t="shared" si="123"/>
        <v xml:space="preserve"> </v>
      </c>
      <c r="G393" s="64" t="str">
        <f t="shared" si="124"/>
        <v xml:space="preserve"> </v>
      </c>
      <c r="H393" s="64" t="str">
        <f t="shared" si="125"/>
        <v xml:space="preserve"> </v>
      </c>
      <c r="I393" s="64">
        <f t="shared" si="126"/>
        <v>2</v>
      </c>
      <c r="J393" s="18" t="str">
        <f t="shared" si="127"/>
        <v xml:space="preserve"> </v>
      </c>
      <c r="K393" s="18">
        <f t="shared" si="128"/>
        <v>0</v>
      </c>
      <c r="L393" s="18">
        <f t="shared" si="129"/>
        <v>-120</v>
      </c>
      <c r="M393" s="86" t="str">
        <f t="shared" si="121"/>
        <v xml:space="preserve"> </v>
      </c>
      <c r="N393" s="64" t="str">
        <f t="shared" si="118"/>
        <v xml:space="preserve"> </v>
      </c>
      <c r="O393" s="64" t="str">
        <f t="shared" si="130"/>
        <v xml:space="preserve"> </v>
      </c>
      <c r="P393" s="64" t="str">
        <f t="shared" si="131"/>
        <v xml:space="preserve"> </v>
      </c>
      <c r="Q393" s="64">
        <f t="shared" si="132"/>
        <v>2</v>
      </c>
      <c r="R393" s="18" t="str">
        <f t="shared" si="133"/>
        <v xml:space="preserve"> </v>
      </c>
      <c r="S393" s="18">
        <f t="shared" si="134"/>
        <v>0</v>
      </c>
      <c r="T393" s="19">
        <f t="shared" si="135"/>
        <v>-171</v>
      </c>
    </row>
    <row r="394" spans="1:20">
      <c r="A394" s="197">
        <f t="shared" si="120"/>
        <v>384</v>
      </c>
      <c r="B394" s="198">
        <f>Data!B394</f>
        <v>17</v>
      </c>
      <c r="C394" s="163">
        <f t="shared" si="119"/>
        <v>6</v>
      </c>
      <c r="E394" s="86" t="str">
        <f t="shared" si="122"/>
        <v xml:space="preserve"> </v>
      </c>
      <c r="F394" s="64" t="str">
        <f t="shared" si="123"/>
        <v xml:space="preserve"> </v>
      </c>
      <c r="G394" s="64" t="str">
        <f t="shared" si="124"/>
        <v xml:space="preserve"> </v>
      </c>
      <c r="H394" s="64" t="str">
        <f t="shared" si="125"/>
        <v xml:space="preserve"> </v>
      </c>
      <c r="I394" s="64">
        <f t="shared" si="126"/>
        <v>2</v>
      </c>
      <c r="J394" s="18" t="str">
        <f t="shared" si="127"/>
        <v xml:space="preserve"> </v>
      </c>
      <c r="K394" s="18">
        <f t="shared" si="128"/>
        <v>0</v>
      </c>
      <c r="L394" s="18">
        <f t="shared" si="129"/>
        <v>-120</v>
      </c>
      <c r="M394" s="86" t="str">
        <f t="shared" si="121"/>
        <v xml:space="preserve"> </v>
      </c>
      <c r="N394" s="64" t="str">
        <f t="shared" si="118"/>
        <v xml:space="preserve"> </v>
      </c>
      <c r="O394" s="64" t="str">
        <f t="shared" si="130"/>
        <v xml:space="preserve"> </v>
      </c>
      <c r="P394" s="64" t="str">
        <f t="shared" si="131"/>
        <v xml:space="preserve"> </v>
      </c>
      <c r="Q394" s="64">
        <f t="shared" si="132"/>
        <v>2</v>
      </c>
      <c r="R394" s="18" t="str">
        <f t="shared" si="133"/>
        <v xml:space="preserve"> </v>
      </c>
      <c r="S394" s="18">
        <f t="shared" si="134"/>
        <v>0</v>
      </c>
      <c r="T394" s="19">
        <f t="shared" si="135"/>
        <v>-171</v>
      </c>
    </row>
    <row r="395" spans="1:20">
      <c r="A395" s="197">
        <f t="shared" si="120"/>
        <v>385</v>
      </c>
      <c r="B395" s="198">
        <f>Data!B395</f>
        <v>2</v>
      </c>
      <c r="C395" s="163">
        <f t="shared" si="119"/>
        <v>1</v>
      </c>
      <c r="E395" s="86" t="str">
        <f t="shared" si="122"/>
        <v xml:space="preserve"> </v>
      </c>
      <c r="F395" s="64" t="str">
        <f t="shared" si="123"/>
        <v xml:space="preserve"> </v>
      </c>
      <c r="G395" s="64" t="str">
        <f t="shared" si="124"/>
        <v xml:space="preserve"> </v>
      </c>
      <c r="H395" s="64" t="str">
        <f t="shared" si="125"/>
        <v xml:space="preserve"> </v>
      </c>
      <c r="I395" s="64">
        <f t="shared" si="126"/>
        <v>2</v>
      </c>
      <c r="J395" s="18" t="str">
        <f t="shared" si="127"/>
        <v xml:space="preserve"> </v>
      </c>
      <c r="K395" s="18">
        <f t="shared" si="128"/>
        <v>0</v>
      </c>
      <c r="L395" s="18">
        <f t="shared" si="129"/>
        <v>-120</v>
      </c>
      <c r="M395" s="86" t="str">
        <f t="shared" si="121"/>
        <v xml:space="preserve"> </v>
      </c>
      <c r="N395" s="64" t="str">
        <f t="shared" ref="N395:N458" si="136">IF(AND(OR(B395=12,B395=13,B395=21,B395=23,B395=31,B395=32),N394=" ",M395=" "),"T"," ")</f>
        <v xml:space="preserve"> </v>
      </c>
      <c r="O395" s="64" t="str">
        <f t="shared" si="130"/>
        <v xml:space="preserve"> </v>
      </c>
      <c r="P395" s="64" t="str">
        <f t="shared" si="131"/>
        <v xml:space="preserve"> </v>
      </c>
      <c r="Q395" s="64">
        <f t="shared" si="132"/>
        <v>2</v>
      </c>
      <c r="R395" s="18" t="str">
        <f t="shared" si="133"/>
        <v xml:space="preserve"> </v>
      </c>
      <c r="S395" s="18">
        <f t="shared" si="134"/>
        <v>0</v>
      </c>
      <c r="T395" s="19">
        <f t="shared" si="135"/>
        <v>-171</v>
      </c>
    </row>
    <row r="396" spans="1:20">
      <c r="A396" s="197">
        <f t="shared" si="120"/>
        <v>386</v>
      </c>
      <c r="B396" s="198">
        <f>Data!B396</f>
        <v>6</v>
      </c>
      <c r="C396" s="163">
        <f t="shared" ref="C396:C459" si="137">IF($B396=0,0,IF(MOD($B396,3)=0,QUOTIENT($B396,3),QUOTIENT($B396,3)+1))</f>
        <v>2</v>
      </c>
      <c r="E396" s="86" t="str">
        <f t="shared" si="122"/>
        <v xml:space="preserve"> </v>
      </c>
      <c r="F396" s="64" t="str">
        <f t="shared" si="123"/>
        <v xml:space="preserve"> </v>
      </c>
      <c r="G396" s="64" t="str">
        <f t="shared" si="124"/>
        <v xml:space="preserve"> </v>
      </c>
      <c r="H396" s="64" t="str">
        <f t="shared" si="125"/>
        <v xml:space="preserve"> </v>
      </c>
      <c r="I396" s="64">
        <f t="shared" si="126"/>
        <v>2</v>
      </c>
      <c r="J396" s="18" t="str">
        <f t="shared" si="127"/>
        <v xml:space="preserve"> </v>
      </c>
      <c r="K396" s="18">
        <f t="shared" si="128"/>
        <v>0</v>
      </c>
      <c r="L396" s="18">
        <f t="shared" si="129"/>
        <v>-120</v>
      </c>
      <c r="M396" s="86" t="str">
        <f t="shared" si="121"/>
        <v xml:space="preserve"> </v>
      </c>
      <c r="N396" s="64" t="str">
        <f t="shared" si="136"/>
        <v xml:space="preserve"> </v>
      </c>
      <c r="O396" s="64" t="str">
        <f t="shared" si="130"/>
        <v xml:space="preserve"> </v>
      </c>
      <c r="P396" s="64" t="str">
        <f t="shared" si="131"/>
        <v xml:space="preserve"> </v>
      </c>
      <c r="Q396" s="64">
        <f t="shared" si="132"/>
        <v>2</v>
      </c>
      <c r="R396" s="18" t="str">
        <f t="shared" si="133"/>
        <v xml:space="preserve"> </v>
      </c>
      <c r="S396" s="18">
        <f t="shared" si="134"/>
        <v>0</v>
      </c>
      <c r="T396" s="19">
        <f t="shared" si="135"/>
        <v>-171</v>
      </c>
    </row>
    <row r="397" spans="1:20">
      <c r="A397" s="197">
        <f t="shared" ref="A397:A460" si="138">A396+1</f>
        <v>387</v>
      </c>
      <c r="B397" s="198">
        <f>Data!B397</f>
        <v>22</v>
      </c>
      <c r="C397" s="163">
        <f t="shared" si="137"/>
        <v>8</v>
      </c>
      <c r="E397" s="86" t="str">
        <f t="shared" si="122"/>
        <v xml:space="preserve"> </v>
      </c>
      <c r="F397" s="64" t="str">
        <f t="shared" si="123"/>
        <v xml:space="preserve"> </v>
      </c>
      <c r="G397" s="64" t="str">
        <f t="shared" si="124"/>
        <v xml:space="preserve"> </v>
      </c>
      <c r="H397" s="64" t="str">
        <f t="shared" si="125"/>
        <v xml:space="preserve"> </v>
      </c>
      <c r="I397" s="64">
        <f t="shared" si="126"/>
        <v>2</v>
      </c>
      <c r="J397" s="18" t="str">
        <f t="shared" si="127"/>
        <v xml:space="preserve"> </v>
      </c>
      <c r="K397" s="18">
        <f t="shared" si="128"/>
        <v>0</v>
      </c>
      <c r="L397" s="18">
        <f t="shared" si="129"/>
        <v>-120</v>
      </c>
      <c r="M397" s="86" t="str">
        <f t="shared" ref="M397:M460" si="139">IF(O396&lt;&gt;"B"," ",IF(OR(C396=4,C396=5,C396=7,C396=8,C396=11),"W","L"))</f>
        <v xml:space="preserve"> </v>
      </c>
      <c r="N397" s="64" t="str">
        <f t="shared" si="136"/>
        <v xml:space="preserve"> </v>
      </c>
      <c r="O397" s="64" t="str">
        <f t="shared" si="130"/>
        <v xml:space="preserve"> </v>
      </c>
      <c r="P397" s="64" t="str">
        <f t="shared" si="131"/>
        <v xml:space="preserve"> </v>
      </c>
      <c r="Q397" s="64">
        <f t="shared" si="132"/>
        <v>2</v>
      </c>
      <c r="R397" s="18" t="str">
        <f t="shared" si="133"/>
        <v xml:space="preserve"> </v>
      </c>
      <c r="S397" s="18">
        <f t="shared" si="134"/>
        <v>0</v>
      </c>
      <c r="T397" s="19">
        <f t="shared" si="135"/>
        <v>-171</v>
      </c>
    </row>
    <row r="398" spans="1:20">
      <c r="A398" s="197">
        <f t="shared" si="138"/>
        <v>388</v>
      </c>
      <c r="B398" s="198">
        <f>Data!B398</f>
        <v>27</v>
      </c>
      <c r="C398" s="163">
        <f t="shared" si="137"/>
        <v>9</v>
      </c>
      <c r="E398" s="86" t="str">
        <f t="shared" si="122"/>
        <v xml:space="preserve"> </v>
      </c>
      <c r="F398" s="64" t="str">
        <f t="shared" si="123"/>
        <v xml:space="preserve"> </v>
      </c>
      <c r="G398" s="64" t="str">
        <f t="shared" si="124"/>
        <v xml:space="preserve"> </v>
      </c>
      <c r="H398" s="64" t="str">
        <f t="shared" si="125"/>
        <v xml:space="preserve"> </v>
      </c>
      <c r="I398" s="64">
        <f t="shared" si="126"/>
        <v>2</v>
      </c>
      <c r="J398" s="18" t="str">
        <f t="shared" si="127"/>
        <v xml:space="preserve"> </v>
      </c>
      <c r="K398" s="18">
        <f t="shared" si="128"/>
        <v>0</v>
      </c>
      <c r="L398" s="18">
        <f t="shared" si="129"/>
        <v>-120</v>
      </c>
      <c r="M398" s="86" t="str">
        <f t="shared" si="139"/>
        <v xml:space="preserve"> </v>
      </c>
      <c r="N398" s="64" t="str">
        <f t="shared" si="136"/>
        <v xml:space="preserve"> </v>
      </c>
      <c r="O398" s="64" t="str">
        <f t="shared" si="130"/>
        <v xml:space="preserve"> </v>
      </c>
      <c r="P398" s="64" t="str">
        <f t="shared" si="131"/>
        <v xml:space="preserve"> </v>
      </c>
      <c r="Q398" s="64">
        <f t="shared" si="132"/>
        <v>2</v>
      </c>
      <c r="R398" s="18" t="str">
        <f t="shared" si="133"/>
        <v xml:space="preserve"> </v>
      </c>
      <c r="S398" s="18">
        <f t="shared" si="134"/>
        <v>0</v>
      </c>
      <c r="T398" s="19">
        <f t="shared" si="135"/>
        <v>-171</v>
      </c>
    </row>
    <row r="399" spans="1:20">
      <c r="A399" s="197">
        <f t="shared" si="138"/>
        <v>389</v>
      </c>
      <c r="B399" s="198">
        <f>Data!B399</f>
        <v>23</v>
      </c>
      <c r="C399" s="163">
        <f t="shared" si="137"/>
        <v>8</v>
      </c>
      <c r="E399" s="86" t="str">
        <f t="shared" si="122"/>
        <v xml:space="preserve"> </v>
      </c>
      <c r="F399" s="64" t="str">
        <f t="shared" si="123"/>
        <v>T</v>
      </c>
      <c r="G399" s="64" t="str">
        <f t="shared" si="124"/>
        <v xml:space="preserve"> </v>
      </c>
      <c r="H399" s="64" t="str">
        <f t="shared" si="125"/>
        <v xml:space="preserve"> </v>
      </c>
      <c r="I399" s="64">
        <f t="shared" si="126"/>
        <v>2</v>
      </c>
      <c r="J399" s="18" t="str">
        <f t="shared" si="127"/>
        <v xml:space="preserve"> </v>
      </c>
      <c r="K399" s="18">
        <f t="shared" si="128"/>
        <v>0</v>
      </c>
      <c r="L399" s="18">
        <f t="shared" si="129"/>
        <v>-120</v>
      </c>
      <c r="M399" s="86" t="str">
        <f t="shared" si="139"/>
        <v xml:space="preserve"> </v>
      </c>
      <c r="N399" s="64" t="str">
        <f t="shared" si="136"/>
        <v>T</v>
      </c>
      <c r="O399" s="64" t="str">
        <f t="shared" si="130"/>
        <v xml:space="preserve"> </v>
      </c>
      <c r="P399" s="64" t="str">
        <f t="shared" si="131"/>
        <v xml:space="preserve"> </v>
      </c>
      <c r="Q399" s="64">
        <f t="shared" si="132"/>
        <v>2</v>
      </c>
      <c r="R399" s="18" t="str">
        <f t="shared" si="133"/>
        <v xml:space="preserve"> </v>
      </c>
      <c r="S399" s="18">
        <f t="shared" si="134"/>
        <v>0</v>
      </c>
      <c r="T399" s="19">
        <f t="shared" si="135"/>
        <v>-171</v>
      </c>
    </row>
    <row r="400" spans="1:20">
      <c r="A400" s="197">
        <f t="shared" si="138"/>
        <v>390</v>
      </c>
      <c r="B400" s="198">
        <f>Data!B400</f>
        <v>22</v>
      </c>
      <c r="C400" s="163">
        <f t="shared" si="137"/>
        <v>8</v>
      </c>
      <c r="E400" s="86" t="str">
        <f t="shared" si="122"/>
        <v xml:space="preserve"> </v>
      </c>
      <c r="F400" s="64" t="str">
        <f t="shared" si="123"/>
        <v xml:space="preserve"> </v>
      </c>
      <c r="G400" s="64" t="str">
        <f t="shared" si="124"/>
        <v>B</v>
      </c>
      <c r="H400" s="64">
        <f t="shared" si="125"/>
        <v>1</v>
      </c>
      <c r="I400" s="64">
        <f t="shared" si="126"/>
        <v>2</v>
      </c>
      <c r="J400" s="18">
        <f t="shared" si="127"/>
        <v>12</v>
      </c>
      <c r="K400" s="18">
        <f t="shared" si="128"/>
        <v>0</v>
      </c>
      <c r="L400" s="18">
        <f t="shared" si="129"/>
        <v>-132</v>
      </c>
      <c r="M400" s="86" t="str">
        <f t="shared" si="139"/>
        <v xml:space="preserve"> </v>
      </c>
      <c r="N400" s="64" t="str">
        <f t="shared" si="136"/>
        <v xml:space="preserve"> </v>
      </c>
      <c r="O400" s="64" t="str">
        <f t="shared" si="130"/>
        <v>B</v>
      </c>
      <c r="P400" s="64">
        <f t="shared" si="131"/>
        <v>1</v>
      </c>
      <c r="Q400" s="64">
        <f t="shared" si="132"/>
        <v>2</v>
      </c>
      <c r="R400" s="18">
        <f t="shared" si="133"/>
        <v>5</v>
      </c>
      <c r="S400" s="18">
        <f t="shared" si="134"/>
        <v>0</v>
      </c>
      <c r="T400" s="19">
        <f t="shared" si="135"/>
        <v>-176</v>
      </c>
    </row>
    <row r="401" spans="1:20">
      <c r="A401" s="197">
        <f t="shared" si="138"/>
        <v>391</v>
      </c>
      <c r="B401" s="198">
        <f>Data!B401</f>
        <v>28</v>
      </c>
      <c r="C401" s="163">
        <f t="shared" si="137"/>
        <v>10</v>
      </c>
      <c r="E401" s="86" t="str">
        <f t="shared" si="122"/>
        <v>L</v>
      </c>
      <c r="F401" s="64" t="str">
        <f t="shared" si="123"/>
        <v xml:space="preserve"> </v>
      </c>
      <c r="G401" s="64" t="str">
        <f t="shared" si="124"/>
        <v>B</v>
      </c>
      <c r="H401" s="64">
        <f t="shared" si="125"/>
        <v>2</v>
      </c>
      <c r="I401" s="64">
        <f t="shared" si="126"/>
        <v>2</v>
      </c>
      <c r="J401" s="18">
        <f t="shared" si="127"/>
        <v>12</v>
      </c>
      <c r="K401" s="18">
        <f t="shared" si="128"/>
        <v>0</v>
      </c>
      <c r="L401" s="18">
        <f t="shared" si="129"/>
        <v>-144</v>
      </c>
      <c r="M401" s="86" t="str">
        <f t="shared" si="139"/>
        <v>W</v>
      </c>
      <c r="N401" s="64" t="str">
        <f t="shared" si="136"/>
        <v xml:space="preserve"> </v>
      </c>
      <c r="O401" s="64" t="str">
        <f t="shared" si="130"/>
        <v xml:space="preserve"> </v>
      </c>
      <c r="P401" s="64" t="str">
        <f t="shared" si="131"/>
        <v xml:space="preserve"> </v>
      </c>
      <c r="Q401" s="64">
        <f t="shared" si="132"/>
        <v>1</v>
      </c>
      <c r="R401" s="18" t="str">
        <f t="shared" si="133"/>
        <v xml:space="preserve"> </v>
      </c>
      <c r="S401" s="18">
        <f t="shared" si="134"/>
        <v>12</v>
      </c>
      <c r="T401" s="19">
        <f t="shared" si="135"/>
        <v>-164</v>
      </c>
    </row>
    <row r="402" spans="1:20">
      <c r="A402" s="197">
        <f t="shared" si="138"/>
        <v>392</v>
      </c>
      <c r="B402" s="198">
        <f>Data!B402</f>
        <v>33</v>
      </c>
      <c r="C402" s="163">
        <f t="shared" si="137"/>
        <v>11</v>
      </c>
      <c r="E402" s="86" t="str">
        <f t="shared" si="122"/>
        <v>L</v>
      </c>
      <c r="F402" s="64" t="str">
        <f t="shared" si="123"/>
        <v xml:space="preserve"> </v>
      </c>
      <c r="G402" s="64" t="str">
        <f t="shared" si="124"/>
        <v>B</v>
      </c>
      <c r="H402" s="64">
        <f t="shared" si="125"/>
        <v>3</v>
      </c>
      <c r="I402" s="64">
        <f t="shared" si="126"/>
        <v>2</v>
      </c>
      <c r="J402" s="18">
        <f t="shared" si="127"/>
        <v>12</v>
      </c>
      <c r="K402" s="18">
        <f t="shared" si="128"/>
        <v>0</v>
      </c>
      <c r="L402" s="18">
        <f t="shared" si="129"/>
        <v>-156</v>
      </c>
      <c r="M402" s="86" t="str">
        <f t="shared" si="139"/>
        <v xml:space="preserve"> </v>
      </c>
      <c r="N402" s="64" t="str">
        <f t="shared" si="136"/>
        <v xml:space="preserve"> </v>
      </c>
      <c r="O402" s="64" t="str">
        <f t="shared" si="130"/>
        <v xml:space="preserve"> </v>
      </c>
      <c r="P402" s="64" t="str">
        <f t="shared" si="131"/>
        <v xml:space="preserve"> </v>
      </c>
      <c r="Q402" s="64">
        <f t="shared" si="132"/>
        <v>1</v>
      </c>
      <c r="R402" s="18" t="str">
        <f t="shared" si="133"/>
        <v xml:space="preserve"> </v>
      </c>
      <c r="S402" s="18">
        <f t="shared" si="134"/>
        <v>0</v>
      </c>
      <c r="T402" s="19">
        <f t="shared" si="135"/>
        <v>-164</v>
      </c>
    </row>
    <row r="403" spans="1:20">
      <c r="A403" s="197">
        <f t="shared" si="138"/>
        <v>393</v>
      </c>
      <c r="B403" s="198">
        <f>Data!B403</f>
        <v>29</v>
      </c>
      <c r="C403" s="163">
        <f t="shared" si="137"/>
        <v>10</v>
      </c>
      <c r="E403" s="86" t="str">
        <f t="shared" si="122"/>
        <v>L</v>
      </c>
      <c r="F403" s="64" t="str">
        <f t="shared" si="123"/>
        <v xml:space="preserve"> </v>
      </c>
      <c r="G403" s="64" t="str">
        <f t="shared" si="124"/>
        <v>B</v>
      </c>
      <c r="H403" s="64">
        <f t="shared" si="125"/>
        <v>4</v>
      </c>
      <c r="I403" s="64">
        <f t="shared" si="126"/>
        <v>2</v>
      </c>
      <c r="J403" s="18">
        <f t="shared" si="127"/>
        <v>12</v>
      </c>
      <c r="K403" s="18">
        <f t="shared" si="128"/>
        <v>0</v>
      </c>
      <c r="L403" s="18">
        <f t="shared" si="129"/>
        <v>-168</v>
      </c>
      <c r="M403" s="86" t="str">
        <f t="shared" si="139"/>
        <v xml:space="preserve"> </v>
      </c>
      <c r="N403" s="64" t="str">
        <f t="shared" si="136"/>
        <v xml:space="preserve"> </v>
      </c>
      <c r="O403" s="64" t="str">
        <f t="shared" si="130"/>
        <v xml:space="preserve"> </v>
      </c>
      <c r="P403" s="64" t="str">
        <f t="shared" si="131"/>
        <v xml:space="preserve"> </v>
      </c>
      <c r="Q403" s="64">
        <f t="shared" si="132"/>
        <v>1</v>
      </c>
      <c r="R403" s="18" t="str">
        <f t="shared" si="133"/>
        <v xml:space="preserve"> </v>
      </c>
      <c r="S403" s="18">
        <f t="shared" si="134"/>
        <v>0</v>
      </c>
      <c r="T403" s="19">
        <f t="shared" si="135"/>
        <v>-164</v>
      </c>
    </row>
    <row r="404" spans="1:20">
      <c r="A404" s="197">
        <f t="shared" si="138"/>
        <v>394</v>
      </c>
      <c r="B404" s="198">
        <f>Data!B404</f>
        <v>7</v>
      </c>
      <c r="C404" s="163">
        <f t="shared" si="137"/>
        <v>3</v>
      </c>
      <c r="E404" s="86" t="str">
        <f t="shared" si="122"/>
        <v>L</v>
      </c>
      <c r="F404" s="64" t="str">
        <f t="shared" si="123"/>
        <v xml:space="preserve"> </v>
      </c>
      <c r="G404" s="64" t="str">
        <f t="shared" si="124"/>
        <v>B</v>
      </c>
      <c r="H404" s="64">
        <f t="shared" si="125"/>
        <v>5</v>
      </c>
      <c r="I404" s="64">
        <f t="shared" si="126"/>
        <v>2</v>
      </c>
      <c r="J404" s="18">
        <f t="shared" si="127"/>
        <v>12</v>
      </c>
      <c r="K404" s="18">
        <f t="shared" si="128"/>
        <v>0</v>
      </c>
      <c r="L404" s="18">
        <f t="shared" si="129"/>
        <v>-180</v>
      </c>
      <c r="M404" s="86" t="str">
        <f t="shared" si="139"/>
        <v xml:space="preserve"> </v>
      </c>
      <c r="N404" s="64" t="str">
        <f t="shared" si="136"/>
        <v xml:space="preserve"> </v>
      </c>
      <c r="O404" s="64" t="str">
        <f t="shared" si="130"/>
        <v xml:space="preserve"> </v>
      </c>
      <c r="P404" s="64" t="str">
        <f t="shared" si="131"/>
        <v xml:space="preserve"> </v>
      </c>
      <c r="Q404" s="64">
        <f t="shared" si="132"/>
        <v>1</v>
      </c>
      <c r="R404" s="18" t="str">
        <f t="shared" si="133"/>
        <v xml:space="preserve"> </v>
      </c>
      <c r="S404" s="18">
        <f t="shared" si="134"/>
        <v>0</v>
      </c>
      <c r="T404" s="19">
        <f t="shared" si="135"/>
        <v>-164</v>
      </c>
    </row>
    <row r="405" spans="1:20">
      <c r="A405" s="197">
        <f t="shared" si="138"/>
        <v>395</v>
      </c>
      <c r="B405" s="198">
        <f>Data!B405</f>
        <v>27</v>
      </c>
      <c r="C405" s="163">
        <f t="shared" si="137"/>
        <v>9</v>
      </c>
      <c r="E405" s="86" t="str">
        <f t="shared" si="122"/>
        <v>L</v>
      </c>
      <c r="F405" s="64" t="str">
        <f t="shared" si="123"/>
        <v xml:space="preserve"> </v>
      </c>
      <c r="G405" s="64" t="str">
        <f t="shared" si="124"/>
        <v>B</v>
      </c>
      <c r="H405" s="64">
        <f t="shared" si="125"/>
        <v>6</v>
      </c>
      <c r="I405" s="64">
        <f t="shared" si="126"/>
        <v>2</v>
      </c>
      <c r="J405" s="18">
        <f t="shared" si="127"/>
        <v>12</v>
      </c>
      <c r="K405" s="18">
        <f t="shared" si="128"/>
        <v>0</v>
      </c>
      <c r="L405" s="18">
        <f t="shared" si="129"/>
        <v>-192</v>
      </c>
      <c r="M405" s="86" t="str">
        <f t="shared" si="139"/>
        <v xml:space="preserve"> </v>
      </c>
      <c r="N405" s="64" t="str">
        <f t="shared" si="136"/>
        <v xml:space="preserve"> </v>
      </c>
      <c r="O405" s="64" t="str">
        <f t="shared" si="130"/>
        <v xml:space="preserve"> </v>
      </c>
      <c r="P405" s="64" t="str">
        <f t="shared" si="131"/>
        <v xml:space="preserve"> </v>
      </c>
      <c r="Q405" s="64">
        <f t="shared" si="132"/>
        <v>1</v>
      </c>
      <c r="R405" s="18" t="str">
        <f t="shared" si="133"/>
        <v xml:space="preserve"> </v>
      </c>
      <c r="S405" s="18">
        <f t="shared" si="134"/>
        <v>0</v>
      </c>
      <c r="T405" s="19">
        <f t="shared" si="135"/>
        <v>-164</v>
      </c>
    </row>
    <row r="406" spans="1:20">
      <c r="A406" s="197">
        <f t="shared" si="138"/>
        <v>396</v>
      </c>
      <c r="B406" s="198">
        <f>Data!B406</f>
        <v>4</v>
      </c>
      <c r="C406" s="163">
        <f t="shared" si="137"/>
        <v>2</v>
      </c>
      <c r="E406" s="86" t="str">
        <f t="shared" si="122"/>
        <v>L</v>
      </c>
      <c r="F406" s="64" t="str">
        <f t="shared" si="123"/>
        <v xml:space="preserve"> </v>
      </c>
      <c r="G406" s="64" t="str">
        <f t="shared" si="124"/>
        <v xml:space="preserve"> </v>
      </c>
      <c r="H406" s="64" t="str">
        <f t="shared" si="125"/>
        <v xml:space="preserve"> </v>
      </c>
      <c r="I406" s="64">
        <f t="shared" si="126"/>
        <v>1</v>
      </c>
      <c r="J406" s="18" t="str">
        <f t="shared" si="127"/>
        <v xml:space="preserve"> </v>
      </c>
      <c r="K406" s="18">
        <f t="shared" si="128"/>
        <v>0</v>
      </c>
      <c r="L406" s="18">
        <f t="shared" si="129"/>
        <v>-192</v>
      </c>
      <c r="M406" s="86" t="str">
        <f t="shared" si="139"/>
        <v xml:space="preserve"> </v>
      </c>
      <c r="N406" s="64" t="str">
        <f t="shared" si="136"/>
        <v xml:space="preserve"> </v>
      </c>
      <c r="O406" s="64" t="str">
        <f t="shared" si="130"/>
        <v xml:space="preserve"> </v>
      </c>
      <c r="P406" s="64" t="str">
        <f t="shared" si="131"/>
        <v xml:space="preserve"> </v>
      </c>
      <c r="Q406" s="64">
        <f t="shared" si="132"/>
        <v>1</v>
      </c>
      <c r="R406" s="18" t="str">
        <f t="shared" si="133"/>
        <v xml:space="preserve"> </v>
      </c>
      <c r="S406" s="18">
        <f t="shared" si="134"/>
        <v>0</v>
      </c>
      <c r="T406" s="19">
        <f t="shared" si="135"/>
        <v>-164</v>
      </c>
    </row>
    <row r="407" spans="1:20">
      <c r="A407" s="197">
        <f t="shared" si="138"/>
        <v>397</v>
      </c>
      <c r="B407" s="198">
        <f>Data!B407</f>
        <v>25</v>
      </c>
      <c r="C407" s="163">
        <f t="shared" si="137"/>
        <v>9</v>
      </c>
      <c r="E407" s="86" t="str">
        <f t="shared" si="122"/>
        <v xml:space="preserve"> </v>
      </c>
      <c r="F407" s="64" t="str">
        <f t="shared" si="123"/>
        <v xml:space="preserve"> </v>
      </c>
      <c r="G407" s="64" t="str">
        <f t="shared" si="124"/>
        <v xml:space="preserve"> </v>
      </c>
      <c r="H407" s="64" t="str">
        <f t="shared" si="125"/>
        <v xml:space="preserve"> </v>
      </c>
      <c r="I407" s="64">
        <f t="shared" si="126"/>
        <v>1</v>
      </c>
      <c r="J407" s="18" t="str">
        <f t="shared" si="127"/>
        <v xml:space="preserve"> </v>
      </c>
      <c r="K407" s="18">
        <f t="shared" si="128"/>
        <v>0</v>
      </c>
      <c r="L407" s="18">
        <f t="shared" si="129"/>
        <v>-192</v>
      </c>
      <c r="M407" s="86" t="str">
        <f t="shared" si="139"/>
        <v xml:space="preserve"> </v>
      </c>
      <c r="N407" s="64" t="str">
        <f t="shared" si="136"/>
        <v xml:space="preserve"> </v>
      </c>
      <c r="O407" s="64" t="str">
        <f t="shared" si="130"/>
        <v xml:space="preserve"> </v>
      </c>
      <c r="P407" s="64" t="str">
        <f t="shared" si="131"/>
        <v xml:space="preserve"> </v>
      </c>
      <c r="Q407" s="64">
        <f t="shared" si="132"/>
        <v>1</v>
      </c>
      <c r="R407" s="18" t="str">
        <f t="shared" si="133"/>
        <v xml:space="preserve"> </v>
      </c>
      <c r="S407" s="18">
        <f t="shared" si="134"/>
        <v>0</v>
      </c>
      <c r="T407" s="19">
        <f t="shared" si="135"/>
        <v>-164</v>
      </c>
    </row>
    <row r="408" spans="1:20">
      <c r="A408" s="197">
        <f t="shared" si="138"/>
        <v>398</v>
      </c>
      <c r="B408" s="198">
        <f>Data!B408</f>
        <v>5</v>
      </c>
      <c r="C408" s="163">
        <f t="shared" si="137"/>
        <v>2</v>
      </c>
      <c r="E408" s="86" t="str">
        <f t="shared" si="122"/>
        <v xml:space="preserve"> </v>
      </c>
      <c r="F408" s="64" t="str">
        <f t="shared" si="123"/>
        <v xml:space="preserve"> </v>
      </c>
      <c r="G408" s="64" t="str">
        <f t="shared" si="124"/>
        <v xml:space="preserve"> </v>
      </c>
      <c r="H408" s="64" t="str">
        <f t="shared" si="125"/>
        <v xml:space="preserve"> </v>
      </c>
      <c r="I408" s="64">
        <f t="shared" si="126"/>
        <v>1</v>
      </c>
      <c r="J408" s="18" t="str">
        <f t="shared" si="127"/>
        <v xml:space="preserve"> </v>
      </c>
      <c r="K408" s="18">
        <f t="shared" si="128"/>
        <v>0</v>
      </c>
      <c r="L408" s="18">
        <f t="shared" si="129"/>
        <v>-192</v>
      </c>
      <c r="M408" s="86" t="str">
        <f t="shared" si="139"/>
        <v xml:space="preserve"> </v>
      </c>
      <c r="N408" s="64" t="str">
        <f t="shared" si="136"/>
        <v xml:space="preserve"> </v>
      </c>
      <c r="O408" s="64" t="str">
        <f t="shared" si="130"/>
        <v xml:space="preserve"> </v>
      </c>
      <c r="P408" s="64" t="str">
        <f t="shared" si="131"/>
        <v xml:space="preserve"> </v>
      </c>
      <c r="Q408" s="64">
        <f t="shared" si="132"/>
        <v>1</v>
      </c>
      <c r="R408" s="18" t="str">
        <f t="shared" si="133"/>
        <v xml:space="preserve"> </v>
      </c>
      <c r="S408" s="18">
        <f t="shared" si="134"/>
        <v>0</v>
      </c>
      <c r="T408" s="19">
        <f t="shared" si="135"/>
        <v>-164</v>
      </c>
    </row>
    <row r="409" spans="1:20">
      <c r="A409" s="197">
        <f t="shared" si="138"/>
        <v>399</v>
      </c>
      <c r="B409" s="198">
        <f>Data!B409</f>
        <v>8</v>
      </c>
      <c r="C409" s="163">
        <f t="shared" si="137"/>
        <v>3</v>
      </c>
      <c r="E409" s="86" t="str">
        <f t="shared" si="122"/>
        <v xml:space="preserve"> </v>
      </c>
      <c r="F409" s="64" t="str">
        <f t="shared" si="123"/>
        <v xml:space="preserve"> </v>
      </c>
      <c r="G409" s="64" t="str">
        <f t="shared" si="124"/>
        <v xml:space="preserve"> </v>
      </c>
      <c r="H409" s="64" t="str">
        <f t="shared" si="125"/>
        <v xml:space="preserve"> </v>
      </c>
      <c r="I409" s="64">
        <f t="shared" si="126"/>
        <v>1</v>
      </c>
      <c r="J409" s="18" t="str">
        <f t="shared" si="127"/>
        <v xml:space="preserve"> </v>
      </c>
      <c r="K409" s="18">
        <f t="shared" si="128"/>
        <v>0</v>
      </c>
      <c r="L409" s="18">
        <f t="shared" si="129"/>
        <v>-192</v>
      </c>
      <c r="M409" s="86" t="str">
        <f t="shared" si="139"/>
        <v xml:space="preserve"> </v>
      </c>
      <c r="N409" s="64" t="str">
        <f t="shared" si="136"/>
        <v xml:space="preserve"> </v>
      </c>
      <c r="O409" s="64" t="str">
        <f t="shared" si="130"/>
        <v xml:space="preserve"> </v>
      </c>
      <c r="P409" s="64" t="str">
        <f t="shared" si="131"/>
        <v xml:space="preserve"> </v>
      </c>
      <c r="Q409" s="64">
        <f t="shared" si="132"/>
        <v>1</v>
      </c>
      <c r="R409" s="18" t="str">
        <f t="shared" si="133"/>
        <v xml:space="preserve"> </v>
      </c>
      <c r="S409" s="18">
        <f t="shared" si="134"/>
        <v>0</v>
      </c>
      <c r="T409" s="19">
        <f t="shared" si="135"/>
        <v>-164</v>
      </c>
    </row>
    <row r="410" spans="1:20">
      <c r="A410" s="197">
        <f t="shared" si="138"/>
        <v>400</v>
      </c>
      <c r="B410" s="198">
        <f>Data!B410</f>
        <v>8</v>
      </c>
      <c r="C410" s="163">
        <f t="shared" si="137"/>
        <v>3</v>
      </c>
      <c r="E410" s="86" t="str">
        <f t="shared" si="122"/>
        <v xml:space="preserve"> </v>
      </c>
      <c r="F410" s="64" t="str">
        <f t="shared" si="123"/>
        <v xml:space="preserve"> </v>
      </c>
      <c r="G410" s="64" t="str">
        <f t="shared" si="124"/>
        <v xml:space="preserve"> </v>
      </c>
      <c r="H410" s="64" t="str">
        <f t="shared" si="125"/>
        <v xml:space="preserve"> </v>
      </c>
      <c r="I410" s="64">
        <f t="shared" si="126"/>
        <v>1</v>
      </c>
      <c r="J410" s="18" t="str">
        <f t="shared" si="127"/>
        <v xml:space="preserve"> </v>
      </c>
      <c r="K410" s="18">
        <f t="shared" si="128"/>
        <v>0</v>
      </c>
      <c r="L410" s="18">
        <f t="shared" si="129"/>
        <v>-192</v>
      </c>
      <c r="M410" s="86" t="str">
        <f t="shared" si="139"/>
        <v xml:space="preserve"> </v>
      </c>
      <c r="N410" s="64" t="str">
        <f t="shared" si="136"/>
        <v xml:space="preserve"> </v>
      </c>
      <c r="O410" s="64" t="str">
        <f t="shared" si="130"/>
        <v xml:space="preserve"> </v>
      </c>
      <c r="P410" s="64" t="str">
        <f t="shared" si="131"/>
        <v xml:space="preserve"> </v>
      </c>
      <c r="Q410" s="64">
        <f t="shared" si="132"/>
        <v>1</v>
      </c>
      <c r="R410" s="18" t="str">
        <f t="shared" si="133"/>
        <v xml:space="preserve"> </v>
      </c>
      <c r="S410" s="18">
        <f t="shared" si="134"/>
        <v>0</v>
      </c>
      <c r="T410" s="19">
        <f t="shared" si="135"/>
        <v>-164</v>
      </c>
    </row>
    <row r="411" spans="1:20">
      <c r="A411" s="197">
        <f t="shared" si="138"/>
        <v>401</v>
      </c>
      <c r="B411" s="198">
        <f>Data!B411</f>
        <v>12</v>
      </c>
      <c r="C411" s="163">
        <f t="shared" si="137"/>
        <v>4</v>
      </c>
      <c r="E411" s="86" t="str">
        <f t="shared" si="122"/>
        <v xml:space="preserve"> </v>
      </c>
      <c r="F411" s="64" t="str">
        <f t="shared" si="123"/>
        <v>T</v>
      </c>
      <c r="G411" s="64" t="str">
        <f t="shared" si="124"/>
        <v xml:space="preserve"> </v>
      </c>
      <c r="H411" s="64" t="str">
        <f t="shared" si="125"/>
        <v xml:space="preserve"> </v>
      </c>
      <c r="I411" s="64">
        <f t="shared" si="126"/>
        <v>1</v>
      </c>
      <c r="J411" s="18" t="str">
        <f t="shared" si="127"/>
        <v xml:space="preserve"> </v>
      </c>
      <c r="K411" s="18">
        <f t="shared" si="128"/>
        <v>0</v>
      </c>
      <c r="L411" s="18">
        <f t="shared" si="129"/>
        <v>-192</v>
      </c>
      <c r="M411" s="86" t="str">
        <f t="shared" si="139"/>
        <v xml:space="preserve"> </v>
      </c>
      <c r="N411" s="64" t="str">
        <f t="shared" si="136"/>
        <v>T</v>
      </c>
      <c r="O411" s="64" t="str">
        <f t="shared" si="130"/>
        <v xml:space="preserve"> </v>
      </c>
      <c r="P411" s="64" t="str">
        <f t="shared" si="131"/>
        <v xml:space="preserve"> </v>
      </c>
      <c r="Q411" s="64">
        <f t="shared" si="132"/>
        <v>1</v>
      </c>
      <c r="R411" s="18" t="str">
        <f t="shared" si="133"/>
        <v xml:space="preserve"> </v>
      </c>
      <c r="S411" s="18">
        <f t="shared" si="134"/>
        <v>0</v>
      </c>
      <c r="T411" s="19">
        <f t="shared" si="135"/>
        <v>-164</v>
      </c>
    </row>
    <row r="412" spans="1:20">
      <c r="A412" s="197">
        <f t="shared" si="138"/>
        <v>402</v>
      </c>
      <c r="B412" s="198">
        <f>Data!B412</f>
        <v>36</v>
      </c>
      <c r="C412" s="163">
        <f t="shared" si="137"/>
        <v>12</v>
      </c>
      <c r="E412" s="86" t="str">
        <f t="shared" si="122"/>
        <v xml:space="preserve"> </v>
      </c>
      <c r="F412" s="64" t="str">
        <f t="shared" si="123"/>
        <v xml:space="preserve"> </v>
      </c>
      <c r="G412" s="64" t="str">
        <f t="shared" si="124"/>
        <v>B</v>
      </c>
      <c r="H412" s="64">
        <f t="shared" si="125"/>
        <v>1</v>
      </c>
      <c r="I412" s="64">
        <f t="shared" si="126"/>
        <v>1</v>
      </c>
      <c r="J412" s="18">
        <f t="shared" si="127"/>
        <v>6</v>
      </c>
      <c r="K412" s="18">
        <f t="shared" si="128"/>
        <v>0</v>
      </c>
      <c r="L412" s="18">
        <f t="shared" si="129"/>
        <v>-198</v>
      </c>
      <c r="M412" s="86" t="str">
        <f t="shared" si="139"/>
        <v xml:space="preserve"> </v>
      </c>
      <c r="N412" s="64" t="str">
        <f t="shared" si="136"/>
        <v xml:space="preserve"> </v>
      </c>
      <c r="O412" s="64" t="str">
        <f t="shared" si="130"/>
        <v>B</v>
      </c>
      <c r="P412" s="64">
        <f t="shared" si="131"/>
        <v>1</v>
      </c>
      <c r="Q412" s="64">
        <f t="shared" si="132"/>
        <v>1</v>
      </c>
      <c r="R412" s="18">
        <f t="shared" si="133"/>
        <v>5</v>
      </c>
      <c r="S412" s="18">
        <f t="shared" si="134"/>
        <v>0</v>
      </c>
      <c r="T412" s="19">
        <f t="shared" si="135"/>
        <v>-169</v>
      </c>
    </row>
    <row r="413" spans="1:20">
      <c r="A413" s="197">
        <f t="shared" si="138"/>
        <v>403</v>
      </c>
      <c r="B413" s="198">
        <f>Data!B413</f>
        <v>20</v>
      </c>
      <c r="C413" s="163">
        <f t="shared" si="137"/>
        <v>7</v>
      </c>
      <c r="E413" s="86" t="str">
        <f t="shared" si="122"/>
        <v>L</v>
      </c>
      <c r="F413" s="64" t="str">
        <f t="shared" si="123"/>
        <v xml:space="preserve"> </v>
      </c>
      <c r="G413" s="64" t="str">
        <f t="shared" si="124"/>
        <v>B</v>
      </c>
      <c r="H413" s="64">
        <f t="shared" si="125"/>
        <v>2</v>
      </c>
      <c r="I413" s="64">
        <f t="shared" si="126"/>
        <v>1</v>
      </c>
      <c r="J413" s="18">
        <f t="shared" si="127"/>
        <v>6</v>
      </c>
      <c r="K413" s="18">
        <f t="shared" si="128"/>
        <v>0</v>
      </c>
      <c r="L413" s="18">
        <f t="shared" si="129"/>
        <v>-204</v>
      </c>
      <c r="M413" s="86" t="str">
        <f t="shared" si="139"/>
        <v>L</v>
      </c>
      <c r="N413" s="64" t="str">
        <f t="shared" si="136"/>
        <v xml:space="preserve"> </v>
      </c>
      <c r="O413" s="64" t="str">
        <f t="shared" si="130"/>
        <v>B</v>
      </c>
      <c r="P413" s="64">
        <f t="shared" si="131"/>
        <v>2</v>
      </c>
      <c r="Q413" s="64">
        <f t="shared" si="132"/>
        <v>1</v>
      </c>
      <c r="R413" s="18">
        <f t="shared" si="133"/>
        <v>5</v>
      </c>
      <c r="S413" s="18">
        <f t="shared" si="134"/>
        <v>0</v>
      </c>
      <c r="T413" s="19">
        <f t="shared" si="135"/>
        <v>-174</v>
      </c>
    </row>
    <row r="414" spans="1:20">
      <c r="A414" s="197">
        <f t="shared" si="138"/>
        <v>404</v>
      </c>
      <c r="B414" s="198">
        <f>Data!B414</f>
        <v>32</v>
      </c>
      <c r="C414" s="163">
        <f t="shared" si="137"/>
        <v>11</v>
      </c>
      <c r="E414" s="86" t="str">
        <f t="shared" si="122"/>
        <v>L</v>
      </c>
      <c r="F414" s="64" t="str">
        <f t="shared" si="123"/>
        <v xml:space="preserve"> </v>
      </c>
      <c r="G414" s="64" t="str">
        <f t="shared" si="124"/>
        <v>B</v>
      </c>
      <c r="H414" s="64">
        <f t="shared" si="125"/>
        <v>3</v>
      </c>
      <c r="I414" s="64">
        <f t="shared" si="126"/>
        <v>1</v>
      </c>
      <c r="J414" s="18">
        <f t="shared" si="127"/>
        <v>6</v>
      </c>
      <c r="K414" s="18">
        <f t="shared" si="128"/>
        <v>0</v>
      </c>
      <c r="L414" s="18">
        <f t="shared" si="129"/>
        <v>-210</v>
      </c>
      <c r="M414" s="86" t="str">
        <f t="shared" si="139"/>
        <v>W</v>
      </c>
      <c r="N414" s="64" t="str">
        <f t="shared" si="136"/>
        <v xml:space="preserve"> </v>
      </c>
      <c r="O414" s="64" t="str">
        <f t="shared" si="130"/>
        <v xml:space="preserve"> </v>
      </c>
      <c r="P414" s="64" t="str">
        <f t="shared" si="131"/>
        <v xml:space="preserve"> </v>
      </c>
      <c r="Q414" s="64">
        <f t="shared" si="132"/>
        <v>1</v>
      </c>
      <c r="R414" s="18" t="str">
        <f t="shared" si="133"/>
        <v xml:space="preserve"> </v>
      </c>
      <c r="S414" s="18">
        <f t="shared" si="134"/>
        <v>12</v>
      </c>
      <c r="T414" s="19">
        <f t="shared" si="135"/>
        <v>-162</v>
      </c>
    </row>
    <row r="415" spans="1:20">
      <c r="A415" s="197">
        <f t="shared" si="138"/>
        <v>405</v>
      </c>
      <c r="B415" s="198">
        <f>Data!B415</f>
        <v>33</v>
      </c>
      <c r="C415" s="163">
        <f t="shared" si="137"/>
        <v>11</v>
      </c>
      <c r="E415" s="86" t="str">
        <f t="shared" si="122"/>
        <v>W</v>
      </c>
      <c r="F415" s="64" t="str">
        <f t="shared" si="123"/>
        <v xml:space="preserve"> </v>
      </c>
      <c r="G415" s="64" t="str">
        <f t="shared" si="124"/>
        <v xml:space="preserve"> </v>
      </c>
      <c r="H415" s="64" t="str">
        <f t="shared" si="125"/>
        <v xml:space="preserve"> </v>
      </c>
      <c r="I415" s="64">
        <f t="shared" si="126"/>
        <v>1</v>
      </c>
      <c r="J415" s="18" t="str">
        <f t="shared" si="127"/>
        <v xml:space="preserve"> </v>
      </c>
      <c r="K415" s="18">
        <f t="shared" si="128"/>
        <v>36</v>
      </c>
      <c r="L415" s="18">
        <f t="shared" si="129"/>
        <v>-174</v>
      </c>
      <c r="M415" s="86" t="str">
        <f t="shared" si="139"/>
        <v xml:space="preserve"> </v>
      </c>
      <c r="N415" s="64" t="str">
        <f t="shared" si="136"/>
        <v xml:space="preserve"> </v>
      </c>
      <c r="O415" s="64" t="str">
        <f t="shared" si="130"/>
        <v xml:space="preserve"> </v>
      </c>
      <c r="P415" s="64" t="str">
        <f t="shared" si="131"/>
        <v xml:space="preserve"> </v>
      </c>
      <c r="Q415" s="64">
        <f t="shared" si="132"/>
        <v>1</v>
      </c>
      <c r="R415" s="18" t="str">
        <f t="shared" si="133"/>
        <v xml:space="preserve"> </v>
      </c>
      <c r="S415" s="18">
        <f t="shared" si="134"/>
        <v>0</v>
      </c>
      <c r="T415" s="19">
        <f t="shared" si="135"/>
        <v>-162</v>
      </c>
    </row>
    <row r="416" spans="1:20">
      <c r="A416" s="197">
        <f t="shared" si="138"/>
        <v>406</v>
      </c>
      <c r="B416" s="198">
        <f>Data!B416</f>
        <v>0</v>
      </c>
      <c r="C416" s="163">
        <f t="shared" si="137"/>
        <v>0</v>
      </c>
      <c r="E416" s="86" t="str">
        <f t="shared" si="122"/>
        <v xml:space="preserve"> </v>
      </c>
      <c r="F416" s="64" t="str">
        <f t="shared" si="123"/>
        <v xml:space="preserve"> </v>
      </c>
      <c r="G416" s="64" t="str">
        <f t="shared" si="124"/>
        <v xml:space="preserve"> </v>
      </c>
      <c r="H416" s="64" t="str">
        <f t="shared" si="125"/>
        <v xml:space="preserve"> </v>
      </c>
      <c r="I416" s="64">
        <f t="shared" si="126"/>
        <v>1</v>
      </c>
      <c r="J416" s="18" t="str">
        <f t="shared" si="127"/>
        <v xml:space="preserve"> </v>
      </c>
      <c r="K416" s="18">
        <f t="shared" si="128"/>
        <v>0</v>
      </c>
      <c r="L416" s="18">
        <f t="shared" si="129"/>
        <v>-174</v>
      </c>
      <c r="M416" s="86" t="str">
        <f t="shared" si="139"/>
        <v xml:space="preserve"> </v>
      </c>
      <c r="N416" s="64" t="str">
        <f t="shared" si="136"/>
        <v xml:space="preserve"> </v>
      </c>
      <c r="O416" s="64" t="str">
        <f t="shared" si="130"/>
        <v xml:space="preserve"> </v>
      </c>
      <c r="P416" s="64" t="str">
        <f t="shared" si="131"/>
        <v xml:space="preserve"> </v>
      </c>
      <c r="Q416" s="64">
        <f t="shared" si="132"/>
        <v>1</v>
      </c>
      <c r="R416" s="18" t="str">
        <f t="shared" si="133"/>
        <v xml:space="preserve"> </v>
      </c>
      <c r="S416" s="18">
        <f t="shared" si="134"/>
        <v>0</v>
      </c>
      <c r="T416" s="19">
        <f t="shared" si="135"/>
        <v>-162</v>
      </c>
    </row>
    <row r="417" spans="1:20">
      <c r="A417" s="197">
        <f t="shared" si="138"/>
        <v>407</v>
      </c>
      <c r="B417" s="198">
        <f>Data!B417</f>
        <v>7</v>
      </c>
      <c r="C417" s="163">
        <f t="shared" si="137"/>
        <v>3</v>
      </c>
      <c r="E417" s="86" t="str">
        <f t="shared" si="122"/>
        <v xml:space="preserve"> </v>
      </c>
      <c r="F417" s="64" t="str">
        <f t="shared" si="123"/>
        <v xml:space="preserve"> </v>
      </c>
      <c r="G417" s="64" t="str">
        <f t="shared" si="124"/>
        <v xml:space="preserve"> </v>
      </c>
      <c r="H417" s="64" t="str">
        <f t="shared" si="125"/>
        <v xml:space="preserve"> </v>
      </c>
      <c r="I417" s="64">
        <f t="shared" si="126"/>
        <v>1</v>
      </c>
      <c r="J417" s="18" t="str">
        <f t="shared" si="127"/>
        <v xml:space="preserve"> </v>
      </c>
      <c r="K417" s="18">
        <f t="shared" si="128"/>
        <v>0</v>
      </c>
      <c r="L417" s="18">
        <f t="shared" si="129"/>
        <v>-174</v>
      </c>
      <c r="M417" s="86" t="str">
        <f t="shared" si="139"/>
        <v xml:space="preserve"> </v>
      </c>
      <c r="N417" s="64" t="str">
        <f t="shared" si="136"/>
        <v xml:space="preserve"> </v>
      </c>
      <c r="O417" s="64" t="str">
        <f t="shared" si="130"/>
        <v xml:space="preserve"> </v>
      </c>
      <c r="P417" s="64" t="str">
        <f t="shared" si="131"/>
        <v xml:space="preserve"> </v>
      </c>
      <c r="Q417" s="64">
        <f t="shared" si="132"/>
        <v>1</v>
      </c>
      <c r="R417" s="18" t="str">
        <f t="shared" si="133"/>
        <v xml:space="preserve"> </v>
      </c>
      <c r="S417" s="18">
        <f t="shared" si="134"/>
        <v>0</v>
      </c>
      <c r="T417" s="19">
        <f t="shared" si="135"/>
        <v>-162</v>
      </c>
    </row>
    <row r="418" spans="1:20">
      <c r="A418" s="197">
        <f t="shared" si="138"/>
        <v>408</v>
      </c>
      <c r="B418" s="198">
        <f>Data!B418</f>
        <v>22</v>
      </c>
      <c r="C418" s="163">
        <f t="shared" si="137"/>
        <v>8</v>
      </c>
      <c r="E418" s="86" t="str">
        <f t="shared" si="122"/>
        <v xml:space="preserve"> </v>
      </c>
      <c r="F418" s="64" t="str">
        <f t="shared" si="123"/>
        <v xml:space="preserve"> </v>
      </c>
      <c r="G418" s="64" t="str">
        <f t="shared" si="124"/>
        <v xml:space="preserve"> </v>
      </c>
      <c r="H418" s="64" t="str">
        <f t="shared" si="125"/>
        <v xml:space="preserve"> </v>
      </c>
      <c r="I418" s="64">
        <f t="shared" si="126"/>
        <v>1</v>
      </c>
      <c r="J418" s="18" t="str">
        <f t="shared" si="127"/>
        <v xml:space="preserve"> </v>
      </c>
      <c r="K418" s="18">
        <f t="shared" si="128"/>
        <v>0</v>
      </c>
      <c r="L418" s="18">
        <f t="shared" si="129"/>
        <v>-174</v>
      </c>
      <c r="M418" s="86" t="str">
        <f t="shared" si="139"/>
        <v xml:space="preserve"> </v>
      </c>
      <c r="N418" s="64" t="str">
        <f t="shared" si="136"/>
        <v xml:space="preserve"> </v>
      </c>
      <c r="O418" s="64" t="str">
        <f t="shared" si="130"/>
        <v xml:space="preserve"> </v>
      </c>
      <c r="P418" s="64" t="str">
        <f t="shared" si="131"/>
        <v xml:space="preserve"> </v>
      </c>
      <c r="Q418" s="64">
        <f t="shared" si="132"/>
        <v>1</v>
      </c>
      <c r="R418" s="18" t="str">
        <f t="shared" si="133"/>
        <v xml:space="preserve"> </v>
      </c>
      <c r="S418" s="18">
        <f t="shared" si="134"/>
        <v>0</v>
      </c>
      <c r="T418" s="19">
        <f t="shared" si="135"/>
        <v>-162</v>
      </c>
    </row>
    <row r="419" spans="1:20">
      <c r="A419" s="197">
        <f t="shared" si="138"/>
        <v>409</v>
      </c>
      <c r="B419" s="198">
        <f>Data!B419</f>
        <v>3</v>
      </c>
      <c r="C419" s="163">
        <f t="shared" si="137"/>
        <v>1</v>
      </c>
      <c r="E419" s="86" t="str">
        <f t="shared" si="122"/>
        <v xml:space="preserve"> </v>
      </c>
      <c r="F419" s="64" t="str">
        <f t="shared" si="123"/>
        <v xml:space="preserve"> </v>
      </c>
      <c r="G419" s="64" t="str">
        <f t="shared" si="124"/>
        <v xml:space="preserve"> </v>
      </c>
      <c r="H419" s="64" t="str">
        <f t="shared" si="125"/>
        <v xml:space="preserve"> </v>
      </c>
      <c r="I419" s="64">
        <f t="shared" si="126"/>
        <v>1</v>
      </c>
      <c r="J419" s="18" t="str">
        <f t="shared" si="127"/>
        <v xml:space="preserve"> </v>
      </c>
      <c r="K419" s="18">
        <f t="shared" si="128"/>
        <v>0</v>
      </c>
      <c r="L419" s="18">
        <f t="shared" si="129"/>
        <v>-174</v>
      </c>
      <c r="M419" s="86" t="str">
        <f t="shared" si="139"/>
        <v xml:space="preserve"> </v>
      </c>
      <c r="N419" s="64" t="str">
        <f t="shared" si="136"/>
        <v xml:space="preserve"> </v>
      </c>
      <c r="O419" s="64" t="str">
        <f t="shared" si="130"/>
        <v xml:space="preserve"> </v>
      </c>
      <c r="P419" s="64" t="str">
        <f t="shared" si="131"/>
        <v xml:space="preserve"> </v>
      </c>
      <c r="Q419" s="64">
        <f t="shared" si="132"/>
        <v>1</v>
      </c>
      <c r="R419" s="18" t="str">
        <f t="shared" si="133"/>
        <v xml:space="preserve"> </v>
      </c>
      <c r="S419" s="18">
        <f t="shared" si="134"/>
        <v>0</v>
      </c>
      <c r="T419" s="19">
        <f t="shared" si="135"/>
        <v>-162</v>
      </c>
    </row>
    <row r="420" spans="1:20">
      <c r="A420" s="197">
        <f t="shared" si="138"/>
        <v>410</v>
      </c>
      <c r="B420" s="198">
        <f>Data!B420</f>
        <v>6</v>
      </c>
      <c r="C420" s="163">
        <f t="shared" si="137"/>
        <v>2</v>
      </c>
      <c r="E420" s="86" t="str">
        <f t="shared" si="122"/>
        <v xml:space="preserve"> </v>
      </c>
      <c r="F420" s="64" t="str">
        <f t="shared" si="123"/>
        <v xml:space="preserve"> </v>
      </c>
      <c r="G420" s="64" t="str">
        <f t="shared" si="124"/>
        <v xml:space="preserve"> </v>
      </c>
      <c r="H420" s="64" t="str">
        <f t="shared" si="125"/>
        <v xml:space="preserve"> </v>
      </c>
      <c r="I420" s="64">
        <f t="shared" si="126"/>
        <v>1</v>
      </c>
      <c r="J420" s="18" t="str">
        <f t="shared" si="127"/>
        <v xml:space="preserve"> </v>
      </c>
      <c r="K420" s="18">
        <f t="shared" si="128"/>
        <v>0</v>
      </c>
      <c r="L420" s="18">
        <f t="shared" si="129"/>
        <v>-174</v>
      </c>
      <c r="M420" s="86" t="str">
        <f t="shared" si="139"/>
        <v xml:space="preserve"> </v>
      </c>
      <c r="N420" s="64" t="str">
        <f t="shared" si="136"/>
        <v xml:space="preserve"> </v>
      </c>
      <c r="O420" s="64" t="str">
        <f t="shared" si="130"/>
        <v xml:space="preserve"> </v>
      </c>
      <c r="P420" s="64" t="str">
        <f t="shared" si="131"/>
        <v xml:space="preserve"> </v>
      </c>
      <c r="Q420" s="64">
        <f t="shared" si="132"/>
        <v>1</v>
      </c>
      <c r="R420" s="18" t="str">
        <f t="shared" si="133"/>
        <v xml:space="preserve"> </v>
      </c>
      <c r="S420" s="18">
        <f t="shared" si="134"/>
        <v>0</v>
      </c>
      <c r="T420" s="19">
        <f t="shared" si="135"/>
        <v>-162</v>
      </c>
    </row>
    <row r="421" spans="1:20">
      <c r="A421" s="197">
        <f t="shared" si="138"/>
        <v>411</v>
      </c>
      <c r="B421" s="198">
        <f>Data!B421</f>
        <v>1</v>
      </c>
      <c r="C421" s="163">
        <f t="shared" si="137"/>
        <v>1</v>
      </c>
      <c r="E421" s="86" t="str">
        <f t="shared" si="122"/>
        <v xml:space="preserve"> </v>
      </c>
      <c r="F421" s="64" t="str">
        <f t="shared" si="123"/>
        <v xml:space="preserve"> </v>
      </c>
      <c r="G421" s="64" t="str">
        <f t="shared" si="124"/>
        <v xml:space="preserve"> </v>
      </c>
      <c r="H421" s="64" t="str">
        <f t="shared" si="125"/>
        <v xml:space="preserve"> </v>
      </c>
      <c r="I421" s="64">
        <f t="shared" si="126"/>
        <v>1</v>
      </c>
      <c r="J421" s="18" t="str">
        <f t="shared" si="127"/>
        <v xml:space="preserve"> </v>
      </c>
      <c r="K421" s="18">
        <f t="shared" si="128"/>
        <v>0</v>
      </c>
      <c r="L421" s="18">
        <f t="shared" si="129"/>
        <v>-174</v>
      </c>
      <c r="M421" s="86" t="str">
        <f t="shared" si="139"/>
        <v xml:space="preserve"> </v>
      </c>
      <c r="N421" s="64" t="str">
        <f t="shared" si="136"/>
        <v xml:space="preserve"> </v>
      </c>
      <c r="O421" s="64" t="str">
        <f t="shared" si="130"/>
        <v xml:space="preserve"> </v>
      </c>
      <c r="P421" s="64" t="str">
        <f t="shared" si="131"/>
        <v xml:space="preserve"> </v>
      </c>
      <c r="Q421" s="64">
        <f t="shared" si="132"/>
        <v>1</v>
      </c>
      <c r="R421" s="18" t="str">
        <f t="shared" si="133"/>
        <v xml:space="preserve"> </v>
      </c>
      <c r="S421" s="18">
        <f t="shared" si="134"/>
        <v>0</v>
      </c>
      <c r="T421" s="19">
        <f t="shared" si="135"/>
        <v>-162</v>
      </c>
    </row>
    <row r="422" spans="1:20">
      <c r="A422" s="197">
        <f t="shared" si="138"/>
        <v>412</v>
      </c>
      <c r="B422" s="198">
        <f>Data!B422</f>
        <v>6</v>
      </c>
      <c r="C422" s="163">
        <f t="shared" si="137"/>
        <v>2</v>
      </c>
      <c r="E422" s="86" t="str">
        <f t="shared" si="122"/>
        <v xml:space="preserve"> </v>
      </c>
      <c r="F422" s="64" t="str">
        <f t="shared" si="123"/>
        <v xml:space="preserve"> </v>
      </c>
      <c r="G422" s="64" t="str">
        <f t="shared" si="124"/>
        <v xml:space="preserve"> </v>
      </c>
      <c r="H422" s="64" t="str">
        <f t="shared" si="125"/>
        <v xml:space="preserve"> </v>
      </c>
      <c r="I422" s="64">
        <f t="shared" si="126"/>
        <v>1</v>
      </c>
      <c r="J422" s="18" t="str">
        <f t="shared" si="127"/>
        <v xml:space="preserve"> </v>
      </c>
      <c r="K422" s="18">
        <f t="shared" si="128"/>
        <v>0</v>
      </c>
      <c r="L422" s="18">
        <f t="shared" si="129"/>
        <v>-174</v>
      </c>
      <c r="M422" s="86" t="str">
        <f t="shared" si="139"/>
        <v xml:space="preserve"> </v>
      </c>
      <c r="N422" s="64" t="str">
        <f t="shared" si="136"/>
        <v xml:space="preserve"> </v>
      </c>
      <c r="O422" s="64" t="str">
        <f t="shared" si="130"/>
        <v xml:space="preserve"> </v>
      </c>
      <c r="P422" s="64" t="str">
        <f t="shared" si="131"/>
        <v xml:space="preserve"> </v>
      </c>
      <c r="Q422" s="64">
        <f t="shared" si="132"/>
        <v>1</v>
      </c>
      <c r="R422" s="18" t="str">
        <f t="shared" si="133"/>
        <v xml:space="preserve"> </v>
      </c>
      <c r="S422" s="18">
        <f t="shared" si="134"/>
        <v>0</v>
      </c>
      <c r="T422" s="19">
        <f t="shared" si="135"/>
        <v>-162</v>
      </c>
    </row>
    <row r="423" spans="1:20">
      <c r="A423" s="197">
        <f t="shared" si="138"/>
        <v>413</v>
      </c>
      <c r="B423" s="198">
        <f>Data!B423</f>
        <v>23</v>
      </c>
      <c r="C423" s="163">
        <f t="shared" si="137"/>
        <v>8</v>
      </c>
      <c r="E423" s="86" t="str">
        <f t="shared" si="122"/>
        <v xml:space="preserve"> </v>
      </c>
      <c r="F423" s="64" t="str">
        <f t="shared" si="123"/>
        <v>T</v>
      </c>
      <c r="G423" s="64" t="str">
        <f t="shared" si="124"/>
        <v xml:space="preserve"> </v>
      </c>
      <c r="H423" s="64" t="str">
        <f t="shared" si="125"/>
        <v xml:space="preserve"> </v>
      </c>
      <c r="I423" s="64">
        <f t="shared" si="126"/>
        <v>1</v>
      </c>
      <c r="J423" s="18" t="str">
        <f t="shared" si="127"/>
        <v xml:space="preserve"> </v>
      </c>
      <c r="K423" s="18">
        <f t="shared" si="128"/>
        <v>0</v>
      </c>
      <c r="L423" s="18">
        <f t="shared" si="129"/>
        <v>-174</v>
      </c>
      <c r="M423" s="86" t="str">
        <f t="shared" si="139"/>
        <v xml:space="preserve"> </v>
      </c>
      <c r="N423" s="64" t="str">
        <f t="shared" si="136"/>
        <v>T</v>
      </c>
      <c r="O423" s="64" t="str">
        <f t="shared" si="130"/>
        <v xml:space="preserve"> </v>
      </c>
      <c r="P423" s="64" t="str">
        <f t="shared" si="131"/>
        <v xml:space="preserve"> </v>
      </c>
      <c r="Q423" s="64">
        <f t="shared" si="132"/>
        <v>1</v>
      </c>
      <c r="R423" s="18" t="str">
        <f t="shared" si="133"/>
        <v xml:space="preserve"> </v>
      </c>
      <c r="S423" s="18">
        <f t="shared" si="134"/>
        <v>0</v>
      </c>
      <c r="T423" s="19">
        <f t="shared" si="135"/>
        <v>-162</v>
      </c>
    </row>
    <row r="424" spans="1:20">
      <c r="A424" s="197">
        <f t="shared" si="138"/>
        <v>414</v>
      </c>
      <c r="B424" s="198">
        <f>Data!B424</f>
        <v>7</v>
      </c>
      <c r="C424" s="163">
        <f t="shared" si="137"/>
        <v>3</v>
      </c>
      <c r="E424" s="86" t="str">
        <f t="shared" si="122"/>
        <v xml:space="preserve"> </v>
      </c>
      <c r="F424" s="64" t="str">
        <f t="shared" si="123"/>
        <v xml:space="preserve"> </v>
      </c>
      <c r="G424" s="64" t="str">
        <f t="shared" si="124"/>
        <v>B</v>
      </c>
      <c r="H424" s="64">
        <f t="shared" si="125"/>
        <v>1</v>
      </c>
      <c r="I424" s="64">
        <f t="shared" si="126"/>
        <v>1</v>
      </c>
      <c r="J424" s="18">
        <f t="shared" si="127"/>
        <v>6</v>
      </c>
      <c r="K424" s="18">
        <f t="shared" si="128"/>
        <v>0</v>
      </c>
      <c r="L424" s="18">
        <f t="shared" si="129"/>
        <v>-180</v>
      </c>
      <c r="M424" s="86" t="str">
        <f t="shared" si="139"/>
        <v xml:space="preserve"> </v>
      </c>
      <c r="N424" s="64" t="str">
        <f t="shared" si="136"/>
        <v xml:space="preserve"> </v>
      </c>
      <c r="O424" s="64" t="str">
        <f t="shared" si="130"/>
        <v>B</v>
      </c>
      <c r="P424" s="64">
        <f t="shared" si="131"/>
        <v>1</v>
      </c>
      <c r="Q424" s="64">
        <f t="shared" si="132"/>
        <v>1</v>
      </c>
      <c r="R424" s="18">
        <f t="shared" si="133"/>
        <v>5</v>
      </c>
      <c r="S424" s="18">
        <f t="shared" si="134"/>
        <v>0</v>
      </c>
      <c r="T424" s="19">
        <f t="shared" si="135"/>
        <v>-167</v>
      </c>
    </row>
    <row r="425" spans="1:20">
      <c r="A425" s="197">
        <f t="shared" si="138"/>
        <v>415</v>
      </c>
      <c r="B425" s="198">
        <f>Data!B425</f>
        <v>13</v>
      </c>
      <c r="C425" s="163">
        <f t="shared" si="137"/>
        <v>5</v>
      </c>
      <c r="E425" s="86" t="str">
        <f t="shared" si="122"/>
        <v>L</v>
      </c>
      <c r="F425" s="64" t="str">
        <f t="shared" si="123"/>
        <v xml:space="preserve"> </v>
      </c>
      <c r="G425" s="64" t="str">
        <f t="shared" si="124"/>
        <v>B</v>
      </c>
      <c r="H425" s="64">
        <f t="shared" si="125"/>
        <v>2</v>
      </c>
      <c r="I425" s="64">
        <f t="shared" si="126"/>
        <v>1</v>
      </c>
      <c r="J425" s="18">
        <f t="shared" si="127"/>
        <v>6</v>
      </c>
      <c r="K425" s="18">
        <f t="shared" si="128"/>
        <v>0</v>
      </c>
      <c r="L425" s="18">
        <f t="shared" si="129"/>
        <v>-186</v>
      </c>
      <c r="M425" s="86" t="str">
        <f t="shared" si="139"/>
        <v>L</v>
      </c>
      <c r="N425" s="64" t="str">
        <f t="shared" si="136"/>
        <v xml:space="preserve"> </v>
      </c>
      <c r="O425" s="64" t="str">
        <f t="shared" si="130"/>
        <v>B</v>
      </c>
      <c r="P425" s="64">
        <f t="shared" si="131"/>
        <v>2</v>
      </c>
      <c r="Q425" s="64">
        <f t="shared" si="132"/>
        <v>1</v>
      </c>
      <c r="R425" s="18">
        <f t="shared" si="133"/>
        <v>5</v>
      </c>
      <c r="S425" s="18">
        <f t="shared" si="134"/>
        <v>0</v>
      </c>
      <c r="T425" s="19">
        <f t="shared" si="135"/>
        <v>-172</v>
      </c>
    </row>
    <row r="426" spans="1:20">
      <c r="A426" s="197">
        <f t="shared" si="138"/>
        <v>416</v>
      </c>
      <c r="B426" s="198">
        <f>Data!B426</f>
        <v>11</v>
      </c>
      <c r="C426" s="163">
        <f t="shared" si="137"/>
        <v>4</v>
      </c>
      <c r="E426" s="86" t="str">
        <f t="shared" si="122"/>
        <v>W</v>
      </c>
      <c r="F426" s="64" t="str">
        <f t="shared" si="123"/>
        <v xml:space="preserve"> </v>
      </c>
      <c r="G426" s="64" t="str">
        <f t="shared" si="124"/>
        <v xml:space="preserve"> </v>
      </c>
      <c r="H426" s="64" t="str">
        <f t="shared" si="125"/>
        <v xml:space="preserve"> </v>
      </c>
      <c r="I426" s="64">
        <f t="shared" si="126"/>
        <v>1</v>
      </c>
      <c r="J426" s="18" t="str">
        <f t="shared" si="127"/>
        <v xml:space="preserve"> </v>
      </c>
      <c r="K426" s="18">
        <f t="shared" si="128"/>
        <v>36</v>
      </c>
      <c r="L426" s="18">
        <f t="shared" si="129"/>
        <v>-150</v>
      </c>
      <c r="M426" s="86" t="str">
        <f t="shared" si="139"/>
        <v>W</v>
      </c>
      <c r="N426" s="64" t="str">
        <f t="shared" si="136"/>
        <v xml:space="preserve"> </v>
      </c>
      <c r="O426" s="64" t="str">
        <f t="shared" si="130"/>
        <v xml:space="preserve"> </v>
      </c>
      <c r="P426" s="64" t="str">
        <f t="shared" si="131"/>
        <v xml:space="preserve"> </v>
      </c>
      <c r="Q426" s="64">
        <f t="shared" si="132"/>
        <v>1</v>
      </c>
      <c r="R426" s="18" t="str">
        <f t="shared" si="133"/>
        <v xml:space="preserve"> </v>
      </c>
      <c r="S426" s="18">
        <f t="shared" si="134"/>
        <v>12</v>
      </c>
      <c r="T426" s="19">
        <f t="shared" si="135"/>
        <v>-160</v>
      </c>
    </row>
    <row r="427" spans="1:20">
      <c r="A427" s="197">
        <f t="shared" si="138"/>
        <v>417</v>
      </c>
      <c r="B427" s="198">
        <f>Data!B427</f>
        <v>21</v>
      </c>
      <c r="C427" s="163">
        <f t="shared" si="137"/>
        <v>7</v>
      </c>
      <c r="E427" s="86" t="str">
        <f t="shared" si="122"/>
        <v xml:space="preserve"> </v>
      </c>
      <c r="F427" s="64" t="str">
        <f t="shared" si="123"/>
        <v>T</v>
      </c>
      <c r="G427" s="64" t="str">
        <f t="shared" si="124"/>
        <v xml:space="preserve"> </v>
      </c>
      <c r="H427" s="64" t="str">
        <f t="shared" si="125"/>
        <v xml:space="preserve"> </v>
      </c>
      <c r="I427" s="64">
        <f t="shared" si="126"/>
        <v>1</v>
      </c>
      <c r="J427" s="18" t="str">
        <f t="shared" si="127"/>
        <v xml:space="preserve"> </v>
      </c>
      <c r="K427" s="18">
        <f t="shared" si="128"/>
        <v>0</v>
      </c>
      <c r="L427" s="18">
        <f t="shared" si="129"/>
        <v>-150</v>
      </c>
      <c r="M427" s="86" t="str">
        <f t="shared" si="139"/>
        <v xml:space="preserve"> </v>
      </c>
      <c r="N427" s="64" t="str">
        <f t="shared" si="136"/>
        <v>T</v>
      </c>
      <c r="O427" s="64" t="str">
        <f t="shared" si="130"/>
        <v xml:space="preserve"> </v>
      </c>
      <c r="P427" s="64" t="str">
        <f t="shared" si="131"/>
        <v xml:space="preserve"> </v>
      </c>
      <c r="Q427" s="64">
        <f t="shared" si="132"/>
        <v>1</v>
      </c>
      <c r="R427" s="18" t="str">
        <f t="shared" si="133"/>
        <v xml:space="preserve"> </v>
      </c>
      <c r="S427" s="18">
        <f t="shared" si="134"/>
        <v>0</v>
      </c>
      <c r="T427" s="19">
        <f t="shared" si="135"/>
        <v>-160</v>
      </c>
    </row>
    <row r="428" spans="1:20">
      <c r="A428" s="197">
        <f t="shared" si="138"/>
        <v>418</v>
      </c>
      <c r="B428" s="198">
        <f>Data!B428</f>
        <v>33</v>
      </c>
      <c r="C428" s="163">
        <f t="shared" si="137"/>
        <v>11</v>
      </c>
      <c r="E428" s="86" t="str">
        <f t="shared" si="122"/>
        <v xml:space="preserve"> </v>
      </c>
      <c r="F428" s="64" t="str">
        <f t="shared" si="123"/>
        <v xml:space="preserve"> </v>
      </c>
      <c r="G428" s="64" t="str">
        <f t="shared" si="124"/>
        <v>B</v>
      </c>
      <c r="H428" s="64">
        <f t="shared" si="125"/>
        <v>1</v>
      </c>
      <c r="I428" s="64">
        <f t="shared" si="126"/>
        <v>1</v>
      </c>
      <c r="J428" s="18">
        <f t="shared" si="127"/>
        <v>6</v>
      </c>
      <c r="K428" s="18">
        <f t="shared" si="128"/>
        <v>0</v>
      </c>
      <c r="L428" s="18">
        <f t="shared" si="129"/>
        <v>-156</v>
      </c>
      <c r="M428" s="86" t="str">
        <f t="shared" si="139"/>
        <v xml:space="preserve"> </v>
      </c>
      <c r="N428" s="64" t="str">
        <f t="shared" si="136"/>
        <v xml:space="preserve"> </v>
      </c>
      <c r="O428" s="64" t="str">
        <f t="shared" si="130"/>
        <v>B</v>
      </c>
      <c r="P428" s="64">
        <f t="shared" si="131"/>
        <v>1</v>
      </c>
      <c r="Q428" s="64">
        <f t="shared" si="132"/>
        <v>1</v>
      </c>
      <c r="R428" s="18">
        <f t="shared" si="133"/>
        <v>5</v>
      </c>
      <c r="S428" s="18">
        <f t="shared" si="134"/>
        <v>0</v>
      </c>
      <c r="T428" s="19">
        <f t="shared" si="135"/>
        <v>-165</v>
      </c>
    </row>
    <row r="429" spans="1:20">
      <c r="A429" s="197">
        <f t="shared" si="138"/>
        <v>419</v>
      </c>
      <c r="B429" s="198">
        <f>Data!B429</f>
        <v>14</v>
      </c>
      <c r="C429" s="163">
        <f t="shared" si="137"/>
        <v>5</v>
      </c>
      <c r="E429" s="86" t="str">
        <f t="shared" si="122"/>
        <v>L</v>
      </c>
      <c r="F429" s="64" t="str">
        <f t="shared" si="123"/>
        <v xml:space="preserve"> </v>
      </c>
      <c r="G429" s="64" t="str">
        <f t="shared" si="124"/>
        <v>B</v>
      </c>
      <c r="H429" s="64">
        <f t="shared" si="125"/>
        <v>2</v>
      </c>
      <c r="I429" s="64">
        <f t="shared" si="126"/>
        <v>1</v>
      </c>
      <c r="J429" s="18">
        <f t="shared" si="127"/>
        <v>6</v>
      </c>
      <c r="K429" s="18">
        <f t="shared" si="128"/>
        <v>0</v>
      </c>
      <c r="L429" s="18">
        <f t="shared" si="129"/>
        <v>-162</v>
      </c>
      <c r="M429" s="86" t="str">
        <f t="shared" si="139"/>
        <v>W</v>
      </c>
      <c r="N429" s="64" t="str">
        <f t="shared" si="136"/>
        <v xml:space="preserve"> </v>
      </c>
      <c r="O429" s="64" t="str">
        <f t="shared" si="130"/>
        <v xml:space="preserve"> </v>
      </c>
      <c r="P429" s="64" t="str">
        <f t="shared" si="131"/>
        <v xml:space="preserve"> </v>
      </c>
      <c r="Q429" s="64">
        <f t="shared" si="132"/>
        <v>1</v>
      </c>
      <c r="R429" s="18" t="str">
        <f t="shared" si="133"/>
        <v xml:space="preserve"> </v>
      </c>
      <c r="S429" s="18">
        <f t="shared" si="134"/>
        <v>12</v>
      </c>
      <c r="T429" s="19">
        <f t="shared" si="135"/>
        <v>-153</v>
      </c>
    </row>
    <row r="430" spans="1:20">
      <c r="A430" s="197">
        <f t="shared" si="138"/>
        <v>420</v>
      </c>
      <c r="B430" s="198">
        <f>Data!B430</f>
        <v>16</v>
      </c>
      <c r="C430" s="163">
        <f t="shared" si="137"/>
        <v>6</v>
      </c>
      <c r="E430" s="86" t="str">
        <f t="shared" si="122"/>
        <v>L</v>
      </c>
      <c r="F430" s="64" t="str">
        <f t="shared" si="123"/>
        <v xml:space="preserve"> </v>
      </c>
      <c r="G430" s="64" t="str">
        <f t="shared" si="124"/>
        <v>B</v>
      </c>
      <c r="H430" s="64">
        <f t="shared" si="125"/>
        <v>3</v>
      </c>
      <c r="I430" s="64">
        <f t="shared" si="126"/>
        <v>1</v>
      </c>
      <c r="J430" s="18">
        <f t="shared" si="127"/>
        <v>6</v>
      </c>
      <c r="K430" s="18">
        <f t="shared" si="128"/>
        <v>0</v>
      </c>
      <c r="L430" s="18">
        <f t="shared" si="129"/>
        <v>-168</v>
      </c>
      <c r="M430" s="86" t="str">
        <f t="shared" si="139"/>
        <v xml:space="preserve"> </v>
      </c>
      <c r="N430" s="64" t="str">
        <f t="shared" si="136"/>
        <v xml:space="preserve"> </v>
      </c>
      <c r="O430" s="64" t="str">
        <f t="shared" si="130"/>
        <v xml:space="preserve"> </v>
      </c>
      <c r="P430" s="64" t="str">
        <f t="shared" si="131"/>
        <v xml:space="preserve"> </v>
      </c>
      <c r="Q430" s="64">
        <f t="shared" si="132"/>
        <v>1</v>
      </c>
      <c r="R430" s="18" t="str">
        <f t="shared" si="133"/>
        <v xml:space="preserve"> </v>
      </c>
      <c r="S430" s="18">
        <f t="shared" si="134"/>
        <v>0</v>
      </c>
      <c r="T430" s="19">
        <f t="shared" si="135"/>
        <v>-153</v>
      </c>
    </row>
    <row r="431" spans="1:20">
      <c r="A431" s="197">
        <f t="shared" si="138"/>
        <v>421</v>
      </c>
      <c r="B431" s="198">
        <f>Data!B431</f>
        <v>29</v>
      </c>
      <c r="C431" s="163">
        <f t="shared" si="137"/>
        <v>10</v>
      </c>
      <c r="E431" s="86" t="str">
        <f t="shared" si="122"/>
        <v>L</v>
      </c>
      <c r="F431" s="64" t="str">
        <f t="shared" si="123"/>
        <v xml:space="preserve"> </v>
      </c>
      <c r="G431" s="64" t="str">
        <f t="shared" si="124"/>
        <v>B</v>
      </c>
      <c r="H431" s="64">
        <f t="shared" si="125"/>
        <v>4</v>
      </c>
      <c r="I431" s="64">
        <f t="shared" si="126"/>
        <v>1</v>
      </c>
      <c r="J431" s="18">
        <f t="shared" si="127"/>
        <v>6</v>
      </c>
      <c r="K431" s="18">
        <f t="shared" si="128"/>
        <v>0</v>
      </c>
      <c r="L431" s="18">
        <f t="shared" si="129"/>
        <v>-174</v>
      </c>
      <c r="M431" s="86" t="str">
        <f t="shared" si="139"/>
        <v xml:space="preserve"> </v>
      </c>
      <c r="N431" s="64" t="str">
        <f t="shared" si="136"/>
        <v xml:space="preserve"> </v>
      </c>
      <c r="O431" s="64" t="str">
        <f t="shared" si="130"/>
        <v xml:space="preserve"> </v>
      </c>
      <c r="P431" s="64" t="str">
        <f t="shared" si="131"/>
        <v xml:space="preserve"> </v>
      </c>
      <c r="Q431" s="64">
        <f t="shared" si="132"/>
        <v>1</v>
      </c>
      <c r="R431" s="18" t="str">
        <f t="shared" si="133"/>
        <v xml:space="preserve"> </v>
      </c>
      <c r="S431" s="18">
        <f t="shared" si="134"/>
        <v>0</v>
      </c>
      <c r="T431" s="19">
        <f t="shared" si="135"/>
        <v>-153</v>
      </c>
    </row>
    <row r="432" spans="1:20">
      <c r="A432" s="197">
        <f t="shared" si="138"/>
        <v>422</v>
      </c>
      <c r="B432" s="198">
        <f>Data!B432</f>
        <v>33</v>
      </c>
      <c r="C432" s="163">
        <f t="shared" si="137"/>
        <v>11</v>
      </c>
      <c r="E432" s="86" t="str">
        <f t="shared" si="122"/>
        <v>L</v>
      </c>
      <c r="F432" s="64" t="str">
        <f t="shared" si="123"/>
        <v xml:space="preserve"> </v>
      </c>
      <c r="G432" s="64" t="str">
        <f t="shared" si="124"/>
        <v>B</v>
      </c>
      <c r="H432" s="64">
        <f t="shared" si="125"/>
        <v>5</v>
      </c>
      <c r="I432" s="64">
        <f t="shared" si="126"/>
        <v>1</v>
      </c>
      <c r="J432" s="18">
        <f t="shared" si="127"/>
        <v>6</v>
      </c>
      <c r="K432" s="18">
        <f t="shared" si="128"/>
        <v>0</v>
      </c>
      <c r="L432" s="18">
        <f t="shared" si="129"/>
        <v>-180</v>
      </c>
      <c r="M432" s="86" t="str">
        <f t="shared" si="139"/>
        <v xml:space="preserve"> </v>
      </c>
      <c r="N432" s="64" t="str">
        <f t="shared" si="136"/>
        <v xml:space="preserve"> </v>
      </c>
      <c r="O432" s="64" t="str">
        <f t="shared" si="130"/>
        <v xml:space="preserve"> </v>
      </c>
      <c r="P432" s="64" t="str">
        <f t="shared" si="131"/>
        <v xml:space="preserve"> </v>
      </c>
      <c r="Q432" s="64">
        <f t="shared" si="132"/>
        <v>1</v>
      </c>
      <c r="R432" s="18" t="str">
        <f t="shared" si="133"/>
        <v xml:space="preserve"> </v>
      </c>
      <c r="S432" s="18">
        <f t="shared" si="134"/>
        <v>0</v>
      </c>
      <c r="T432" s="19">
        <f t="shared" si="135"/>
        <v>-153</v>
      </c>
    </row>
    <row r="433" spans="1:20">
      <c r="A433" s="197">
        <f t="shared" si="138"/>
        <v>423</v>
      </c>
      <c r="B433" s="198">
        <f>Data!B433</f>
        <v>8</v>
      </c>
      <c r="C433" s="163">
        <f t="shared" si="137"/>
        <v>3</v>
      </c>
      <c r="E433" s="86" t="str">
        <f t="shared" si="122"/>
        <v>L</v>
      </c>
      <c r="F433" s="64" t="str">
        <f t="shared" si="123"/>
        <v xml:space="preserve"> </v>
      </c>
      <c r="G433" s="64" t="str">
        <f t="shared" si="124"/>
        <v>B</v>
      </c>
      <c r="H433" s="64">
        <f t="shared" si="125"/>
        <v>6</v>
      </c>
      <c r="I433" s="64">
        <f t="shared" si="126"/>
        <v>1</v>
      </c>
      <c r="J433" s="18">
        <f t="shared" si="127"/>
        <v>6</v>
      </c>
      <c r="K433" s="18">
        <f t="shared" si="128"/>
        <v>0</v>
      </c>
      <c r="L433" s="18">
        <f t="shared" si="129"/>
        <v>-186</v>
      </c>
      <c r="M433" s="86" t="str">
        <f t="shared" si="139"/>
        <v xml:space="preserve"> </v>
      </c>
      <c r="N433" s="64" t="str">
        <f t="shared" si="136"/>
        <v xml:space="preserve"> </v>
      </c>
      <c r="O433" s="64" t="str">
        <f t="shared" si="130"/>
        <v xml:space="preserve"> </v>
      </c>
      <c r="P433" s="64" t="str">
        <f t="shared" si="131"/>
        <v xml:space="preserve"> </v>
      </c>
      <c r="Q433" s="64">
        <f t="shared" si="132"/>
        <v>1</v>
      </c>
      <c r="R433" s="18" t="str">
        <f t="shared" si="133"/>
        <v xml:space="preserve"> </v>
      </c>
      <c r="S433" s="18">
        <f t="shared" si="134"/>
        <v>0</v>
      </c>
      <c r="T433" s="19">
        <f t="shared" si="135"/>
        <v>-153</v>
      </c>
    </row>
    <row r="434" spans="1:20">
      <c r="A434" s="197">
        <f t="shared" si="138"/>
        <v>424</v>
      </c>
      <c r="B434" s="198">
        <f>Data!B434</f>
        <v>4</v>
      </c>
      <c r="C434" s="163">
        <f t="shared" si="137"/>
        <v>2</v>
      </c>
      <c r="E434" s="86" t="str">
        <f t="shared" si="122"/>
        <v>L</v>
      </c>
      <c r="F434" s="64" t="str">
        <f t="shared" si="123"/>
        <v xml:space="preserve"> </v>
      </c>
      <c r="G434" s="64" t="str">
        <f t="shared" si="124"/>
        <v xml:space="preserve"> </v>
      </c>
      <c r="H434" s="64" t="str">
        <f t="shared" si="125"/>
        <v xml:space="preserve"> </v>
      </c>
      <c r="I434" s="64">
        <f t="shared" si="126"/>
        <v>2</v>
      </c>
      <c r="J434" s="18" t="str">
        <f t="shared" si="127"/>
        <v xml:space="preserve"> </v>
      </c>
      <c r="K434" s="18">
        <f t="shared" si="128"/>
        <v>0</v>
      </c>
      <c r="L434" s="18">
        <f t="shared" si="129"/>
        <v>-186</v>
      </c>
      <c r="M434" s="86" t="str">
        <f t="shared" si="139"/>
        <v xml:space="preserve"> </v>
      </c>
      <c r="N434" s="64" t="str">
        <f t="shared" si="136"/>
        <v xml:space="preserve"> </v>
      </c>
      <c r="O434" s="64" t="str">
        <f t="shared" si="130"/>
        <v xml:space="preserve"> </v>
      </c>
      <c r="P434" s="64" t="str">
        <f t="shared" si="131"/>
        <v xml:space="preserve"> </v>
      </c>
      <c r="Q434" s="64">
        <f t="shared" si="132"/>
        <v>1</v>
      </c>
      <c r="R434" s="18" t="str">
        <f t="shared" si="133"/>
        <v xml:space="preserve"> </v>
      </c>
      <c r="S434" s="18">
        <f t="shared" si="134"/>
        <v>0</v>
      </c>
      <c r="T434" s="19">
        <f t="shared" si="135"/>
        <v>-153</v>
      </c>
    </row>
    <row r="435" spans="1:20">
      <c r="A435" s="197">
        <f t="shared" si="138"/>
        <v>425</v>
      </c>
      <c r="B435" s="198">
        <f>Data!B435</f>
        <v>10</v>
      </c>
      <c r="C435" s="163">
        <f t="shared" si="137"/>
        <v>4</v>
      </c>
      <c r="E435" s="86" t="str">
        <f t="shared" si="122"/>
        <v xml:space="preserve"> </v>
      </c>
      <c r="F435" s="64" t="str">
        <f t="shared" si="123"/>
        <v xml:space="preserve"> </v>
      </c>
      <c r="G435" s="64" t="str">
        <f t="shared" si="124"/>
        <v xml:space="preserve"> </v>
      </c>
      <c r="H435" s="64" t="str">
        <f t="shared" si="125"/>
        <v xml:space="preserve"> </v>
      </c>
      <c r="I435" s="64">
        <f t="shared" si="126"/>
        <v>2</v>
      </c>
      <c r="J435" s="18" t="str">
        <f t="shared" si="127"/>
        <v xml:space="preserve"> </v>
      </c>
      <c r="K435" s="18">
        <f t="shared" si="128"/>
        <v>0</v>
      </c>
      <c r="L435" s="18">
        <f t="shared" si="129"/>
        <v>-186</v>
      </c>
      <c r="M435" s="86" t="str">
        <f t="shared" si="139"/>
        <v xml:space="preserve"> </v>
      </c>
      <c r="N435" s="64" t="str">
        <f t="shared" si="136"/>
        <v xml:space="preserve"> </v>
      </c>
      <c r="O435" s="64" t="str">
        <f t="shared" si="130"/>
        <v xml:space="preserve"> </v>
      </c>
      <c r="P435" s="64" t="str">
        <f t="shared" si="131"/>
        <v xml:space="preserve"> </v>
      </c>
      <c r="Q435" s="64">
        <f t="shared" si="132"/>
        <v>1</v>
      </c>
      <c r="R435" s="18" t="str">
        <f t="shared" si="133"/>
        <v xml:space="preserve"> </v>
      </c>
      <c r="S435" s="18">
        <f t="shared" si="134"/>
        <v>0</v>
      </c>
      <c r="T435" s="19">
        <f t="shared" si="135"/>
        <v>-153</v>
      </c>
    </row>
    <row r="436" spans="1:20">
      <c r="A436" s="197">
        <f t="shared" si="138"/>
        <v>426</v>
      </c>
      <c r="B436" s="198">
        <f>Data!B436</f>
        <v>8</v>
      </c>
      <c r="C436" s="163">
        <f t="shared" si="137"/>
        <v>3</v>
      </c>
      <c r="E436" s="86" t="str">
        <f t="shared" si="122"/>
        <v xml:space="preserve"> </v>
      </c>
      <c r="F436" s="64" t="str">
        <f t="shared" si="123"/>
        <v xml:space="preserve"> </v>
      </c>
      <c r="G436" s="64" t="str">
        <f t="shared" si="124"/>
        <v xml:space="preserve"> </v>
      </c>
      <c r="H436" s="64" t="str">
        <f t="shared" si="125"/>
        <v xml:space="preserve"> </v>
      </c>
      <c r="I436" s="64">
        <f t="shared" si="126"/>
        <v>2</v>
      </c>
      <c r="J436" s="18" t="str">
        <f t="shared" si="127"/>
        <v xml:space="preserve"> </v>
      </c>
      <c r="K436" s="18">
        <f t="shared" si="128"/>
        <v>0</v>
      </c>
      <c r="L436" s="18">
        <f t="shared" si="129"/>
        <v>-186</v>
      </c>
      <c r="M436" s="86" t="str">
        <f t="shared" si="139"/>
        <v xml:space="preserve"> </v>
      </c>
      <c r="N436" s="64" t="str">
        <f t="shared" si="136"/>
        <v xml:space="preserve"> </v>
      </c>
      <c r="O436" s="64" t="str">
        <f t="shared" si="130"/>
        <v xml:space="preserve"> </v>
      </c>
      <c r="P436" s="64" t="str">
        <f t="shared" si="131"/>
        <v xml:space="preserve"> </v>
      </c>
      <c r="Q436" s="64">
        <f t="shared" si="132"/>
        <v>1</v>
      </c>
      <c r="R436" s="18" t="str">
        <f t="shared" si="133"/>
        <v xml:space="preserve"> </v>
      </c>
      <c r="S436" s="18">
        <f t="shared" si="134"/>
        <v>0</v>
      </c>
      <c r="T436" s="19">
        <f t="shared" si="135"/>
        <v>-153</v>
      </c>
    </row>
    <row r="437" spans="1:20">
      <c r="A437" s="197">
        <f t="shared" si="138"/>
        <v>427</v>
      </c>
      <c r="B437" s="198">
        <f>Data!B437</f>
        <v>7</v>
      </c>
      <c r="C437" s="163">
        <f t="shared" si="137"/>
        <v>3</v>
      </c>
      <c r="E437" s="86" t="str">
        <f t="shared" si="122"/>
        <v xml:space="preserve"> </v>
      </c>
      <c r="F437" s="64" t="str">
        <f t="shared" si="123"/>
        <v xml:space="preserve"> </v>
      </c>
      <c r="G437" s="64" t="str">
        <f t="shared" si="124"/>
        <v xml:space="preserve"> </v>
      </c>
      <c r="H437" s="64" t="str">
        <f t="shared" si="125"/>
        <v xml:space="preserve"> </v>
      </c>
      <c r="I437" s="64">
        <f t="shared" si="126"/>
        <v>2</v>
      </c>
      <c r="J437" s="18" t="str">
        <f t="shared" si="127"/>
        <v xml:space="preserve"> </v>
      </c>
      <c r="K437" s="18">
        <f t="shared" si="128"/>
        <v>0</v>
      </c>
      <c r="L437" s="18">
        <f t="shared" si="129"/>
        <v>-186</v>
      </c>
      <c r="M437" s="86" t="str">
        <f t="shared" si="139"/>
        <v xml:space="preserve"> </v>
      </c>
      <c r="N437" s="64" t="str">
        <f t="shared" si="136"/>
        <v xml:space="preserve"> </v>
      </c>
      <c r="O437" s="64" t="str">
        <f t="shared" si="130"/>
        <v xml:space="preserve"> </v>
      </c>
      <c r="P437" s="64" t="str">
        <f t="shared" si="131"/>
        <v xml:space="preserve"> </v>
      </c>
      <c r="Q437" s="64">
        <f t="shared" si="132"/>
        <v>1</v>
      </c>
      <c r="R437" s="18" t="str">
        <f t="shared" si="133"/>
        <v xml:space="preserve"> </v>
      </c>
      <c r="S437" s="18">
        <f t="shared" si="134"/>
        <v>0</v>
      </c>
      <c r="T437" s="19">
        <f t="shared" si="135"/>
        <v>-153</v>
      </c>
    </row>
    <row r="438" spans="1:20">
      <c r="A438" s="197">
        <f t="shared" si="138"/>
        <v>428</v>
      </c>
      <c r="B438" s="198">
        <f>Data!B438</f>
        <v>25</v>
      </c>
      <c r="C438" s="163">
        <f t="shared" si="137"/>
        <v>9</v>
      </c>
      <c r="E438" s="86" t="str">
        <f t="shared" ref="E438:E501" si="140">IF(G437&lt;&gt;"B"," ",IF(OR(B437=12,B437=13,B437=21,B437=23,B437=31,B437=32),"W","L"))</f>
        <v xml:space="preserve"> </v>
      </c>
      <c r="F438" s="64" t="str">
        <f t="shared" ref="F438:F501" si="141">IF(AND(OR(B438=12,B438=13,B438=21,B438=23,B438=31,B438=32),F437=" ",E438=" "),"T"," ")</f>
        <v xml:space="preserve"> </v>
      </c>
      <c r="G438" s="64" t="str">
        <f t="shared" ref="G438:G501" si="142">IF(AND(F437="T",E438=" "),"B",IF(AND(E438="L",H437&lt;6),"B",IF(E438="W"," "," ")))</f>
        <v xml:space="preserve"> </v>
      </c>
      <c r="H438" s="64" t="str">
        <f t="shared" ref="H438:H501" si="143">IF(AND(H437=" ",G438=" ")," ",IF(AND(H437=" ",G438="B"),1,IF(AND(G438="B",H437&lt;=6),H437+1," ")))</f>
        <v xml:space="preserve"> </v>
      </c>
      <c r="I438" s="64">
        <f t="shared" ref="I438:I501" si="144">IF(AND(E438="L",H437=6,I437=2),1,IF(AND(E438="L",H437=6,I437=1),I437+1,IF(OR(E438="W",AND(I437=3,E438="L")),1,I437)))</f>
        <v>2</v>
      </c>
      <c r="J438" s="18" t="str">
        <f t="shared" ref="J438:J501" si="145">IF(G438="B",I438*6," ")</f>
        <v xml:space="preserve"> </v>
      </c>
      <c r="K438" s="18">
        <f t="shared" ref="K438:K501" si="146">IF(E438="W",J437*6,0)</f>
        <v>0</v>
      </c>
      <c r="L438" s="18">
        <f t="shared" ref="L438:L501" si="147">IF(AND(J438=" ",K438=0),L437,IF(K438&lt;&gt;0, L437+K438,VALUE(L437)-VALUE(J438)+VALUE(K438)))</f>
        <v>-186</v>
      </c>
      <c r="M438" s="86" t="str">
        <f t="shared" si="139"/>
        <v xml:space="preserve"> </v>
      </c>
      <c r="N438" s="64" t="str">
        <f t="shared" si="136"/>
        <v xml:space="preserve"> </v>
      </c>
      <c r="O438" s="64" t="str">
        <f t="shared" ref="O438:O501" si="148">IF(AND(N437="T",M438=" "),"B",IF(AND(M438="L",P437&lt;6),"B",IF(M438="W"," "," ")))</f>
        <v xml:space="preserve"> </v>
      </c>
      <c r="P438" s="64" t="str">
        <f t="shared" ref="P438:P501" si="149">IF(AND(P437=" ",O438=" ")," ",IF(AND(P437=" ",O438="B"),1,IF(AND(O438="B",P437&lt;=6),P437+1," ")))</f>
        <v xml:space="preserve"> </v>
      </c>
      <c r="Q438" s="64">
        <f t="shared" ref="Q438:Q501" si="150">IF(AND(M438="L",P437=6,Q437&lt;3),Q437+1,IF(OR(M438="W",AND(Q437=3,M438="L")),1,Q437))</f>
        <v>1</v>
      </c>
      <c r="R438" s="18" t="str">
        <f t="shared" ref="R438:R501" si="151">IF(O438&lt;&gt;"B"," ",IF(OR(P438=1,P438=2),5,IF(P438=3,10,IF(P438=4,20,IF(P438=5,30,IF(P438=6,55," "))))))</f>
        <v xml:space="preserve"> </v>
      </c>
      <c r="S438" s="18">
        <f t="shared" ref="S438:S501" si="152">IF(M438="W",R437*2.4,0)</f>
        <v>0</v>
      </c>
      <c r="T438" s="19">
        <f t="shared" ref="T438:T501" si="153">IF(AND(R438=" ",S438=0),T437,IF(S438&lt;&gt;0, T437+S438,VALUE(T437)-VALUE(R438)+VALUE(S438)))</f>
        <v>-153</v>
      </c>
    </row>
    <row r="439" spans="1:20">
      <c r="A439" s="197">
        <f t="shared" si="138"/>
        <v>429</v>
      </c>
      <c r="B439" s="198">
        <f>Data!B439</f>
        <v>22</v>
      </c>
      <c r="C439" s="163">
        <f t="shared" si="137"/>
        <v>8</v>
      </c>
      <c r="E439" s="86" t="str">
        <f t="shared" si="140"/>
        <v xml:space="preserve"> </v>
      </c>
      <c r="F439" s="64" t="str">
        <f t="shared" si="141"/>
        <v xml:space="preserve"> </v>
      </c>
      <c r="G439" s="64" t="str">
        <f t="shared" si="142"/>
        <v xml:space="preserve"> </v>
      </c>
      <c r="H439" s="64" t="str">
        <f t="shared" si="143"/>
        <v xml:space="preserve"> </v>
      </c>
      <c r="I439" s="64">
        <f t="shared" si="144"/>
        <v>2</v>
      </c>
      <c r="J439" s="18" t="str">
        <f t="shared" si="145"/>
        <v xml:space="preserve"> </v>
      </c>
      <c r="K439" s="18">
        <f t="shared" si="146"/>
        <v>0</v>
      </c>
      <c r="L439" s="18">
        <f t="shared" si="147"/>
        <v>-186</v>
      </c>
      <c r="M439" s="86" t="str">
        <f t="shared" si="139"/>
        <v xml:space="preserve"> </v>
      </c>
      <c r="N439" s="64" t="str">
        <f t="shared" si="136"/>
        <v xml:space="preserve"> </v>
      </c>
      <c r="O439" s="64" t="str">
        <f t="shared" si="148"/>
        <v xml:space="preserve"> </v>
      </c>
      <c r="P439" s="64" t="str">
        <f t="shared" si="149"/>
        <v xml:space="preserve"> </v>
      </c>
      <c r="Q439" s="64">
        <f t="shared" si="150"/>
        <v>1</v>
      </c>
      <c r="R439" s="18" t="str">
        <f t="shared" si="151"/>
        <v xml:space="preserve"> </v>
      </c>
      <c r="S439" s="18">
        <f t="shared" si="152"/>
        <v>0</v>
      </c>
      <c r="T439" s="19">
        <f t="shared" si="153"/>
        <v>-153</v>
      </c>
    </row>
    <row r="440" spans="1:20">
      <c r="A440" s="197">
        <f t="shared" si="138"/>
        <v>430</v>
      </c>
      <c r="B440" s="198">
        <f>Data!B440</f>
        <v>24</v>
      </c>
      <c r="C440" s="163">
        <f t="shared" si="137"/>
        <v>8</v>
      </c>
      <c r="E440" s="86" t="str">
        <f t="shared" si="140"/>
        <v xml:space="preserve"> </v>
      </c>
      <c r="F440" s="64" t="str">
        <f t="shared" si="141"/>
        <v xml:space="preserve"> </v>
      </c>
      <c r="G440" s="64" t="str">
        <f t="shared" si="142"/>
        <v xml:space="preserve"> </v>
      </c>
      <c r="H440" s="64" t="str">
        <f t="shared" si="143"/>
        <v xml:space="preserve"> </v>
      </c>
      <c r="I440" s="64">
        <f t="shared" si="144"/>
        <v>2</v>
      </c>
      <c r="J440" s="18" t="str">
        <f t="shared" si="145"/>
        <v xml:space="preserve"> </v>
      </c>
      <c r="K440" s="18">
        <f t="shared" si="146"/>
        <v>0</v>
      </c>
      <c r="L440" s="18">
        <f t="shared" si="147"/>
        <v>-186</v>
      </c>
      <c r="M440" s="86" t="str">
        <f t="shared" si="139"/>
        <v xml:space="preserve"> </v>
      </c>
      <c r="N440" s="64" t="str">
        <f t="shared" si="136"/>
        <v xml:space="preserve"> </v>
      </c>
      <c r="O440" s="64" t="str">
        <f t="shared" si="148"/>
        <v xml:space="preserve"> </v>
      </c>
      <c r="P440" s="64" t="str">
        <f t="shared" si="149"/>
        <v xml:space="preserve"> </v>
      </c>
      <c r="Q440" s="64">
        <f t="shared" si="150"/>
        <v>1</v>
      </c>
      <c r="R440" s="18" t="str">
        <f t="shared" si="151"/>
        <v xml:space="preserve"> </v>
      </c>
      <c r="S440" s="18">
        <f t="shared" si="152"/>
        <v>0</v>
      </c>
      <c r="T440" s="19">
        <f t="shared" si="153"/>
        <v>-153</v>
      </c>
    </row>
    <row r="441" spans="1:20">
      <c r="A441" s="197">
        <f t="shared" si="138"/>
        <v>431</v>
      </c>
      <c r="B441" s="198">
        <f>Data!B441</f>
        <v>19</v>
      </c>
      <c r="C441" s="163">
        <f t="shared" si="137"/>
        <v>7</v>
      </c>
      <c r="E441" s="86" t="str">
        <f t="shared" si="140"/>
        <v xml:space="preserve"> </v>
      </c>
      <c r="F441" s="64" t="str">
        <f t="shared" si="141"/>
        <v xml:space="preserve"> </v>
      </c>
      <c r="G441" s="64" t="str">
        <f t="shared" si="142"/>
        <v xml:space="preserve"> </v>
      </c>
      <c r="H441" s="64" t="str">
        <f t="shared" si="143"/>
        <v xml:space="preserve"> </v>
      </c>
      <c r="I441" s="64">
        <f t="shared" si="144"/>
        <v>2</v>
      </c>
      <c r="J441" s="18" t="str">
        <f t="shared" si="145"/>
        <v xml:space="preserve"> </v>
      </c>
      <c r="K441" s="18">
        <f t="shared" si="146"/>
        <v>0</v>
      </c>
      <c r="L441" s="18">
        <f t="shared" si="147"/>
        <v>-186</v>
      </c>
      <c r="M441" s="86" t="str">
        <f t="shared" si="139"/>
        <v xml:space="preserve"> </v>
      </c>
      <c r="N441" s="64" t="str">
        <f t="shared" si="136"/>
        <v xml:space="preserve"> </v>
      </c>
      <c r="O441" s="64" t="str">
        <f t="shared" si="148"/>
        <v xml:space="preserve"> </v>
      </c>
      <c r="P441" s="64" t="str">
        <f t="shared" si="149"/>
        <v xml:space="preserve"> </v>
      </c>
      <c r="Q441" s="64">
        <f t="shared" si="150"/>
        <v>1</v>
      </c>
      <c r="R441" s="18" t="str">
        <f t="shared" si="151"/>
        <v xml:space="preserve"> </v>
      </c>
      <c r="S441" s="18">
        <f t="shared" si="152"/>
        <v>0</v>
      </c>
      <c r="T441" s="19">
        <f t="shared" si="153"/>
        <v>-153</v>
      </c>
    </row>
    <row r="442" spans="1:20">
      <c r="A442" s="197">
        <f t="shared" si="138"/>
        <v>432</v>
      </c>
      <c r="B442" s="198">
        <f>Data!B442</f>
        <v>10</v>
      </c>
      <c r="C442" s="163">
        <f t="shared" si="137"/>
        <v>4</v>
      </c>
      <c r="E442" s="86" t="str">
        <f t="shared" si="140"/>
        <v xml:space="preserve"> </v>
      </c>
      <c r="F442" s="64" t="str">
        <f t="shared" si="141"/>
        <v xml:space="preserve"> </v>
      </c>
      <c r="G442" s="64" t="str">
        <f t="shared" si="142"/>
        <v xml:space="preserve"> </v>
      </c>
      <c r="H442" s="64" t="str">
        <f t="shared" si="143"/>
        <v xml:space="preserve"> </v>
      </c>
      <c r="I442" s="64">
        <f t="shared" si="144"/>
        <v>2</v>
      </c>
      <c r="J442" s="18" t="str">
        <f t="shared" si="145"/>
        <v xml:space="preserve"> </v>
      </c>
      <c r="K442" s="18">
        <f t="shared" si="146"/>
        <v>0</v>
      </c>
      <c r="L442" s="18">
        <f t="shared" si="147"/>
        <v>-186</v>
      </c>
      <c r="M442" s="86" t="str">
        <f t="shared" si="139"/>
        <v xml:space="preserve"> </v>
      </c>
      <c r="N442" s="64" t="str">
        <f t="shared" si="136"/>
        <v xml:space="preserve"> </v>
      </c>
      <c r="O442" s="64" t="str">
        <f t="shared" si="148"/>
        <v xml:space="preserve"> </v>
      </c>
      <c r="P442" s="64" t="str">
        <f t="shared" si="149"/>
        <v xml:space="preserve"> </v>
      </c>
      <c r="Q442" s="64">
        <f t="shared" si="150"/>
        <v>1</v>
      </c>
      <c r="R442" s="18" t="str">
        <f t="shared" si="151"/>
        <v xml:space="preserve"> </v>
      </c>
      <c r="S442" s="18">
        <f t="shared" si="152"/>
        <v>0</v>
      </c>
      <c r="T442" s="19">
        <f t="shared" si="153"/>
        <v>-153</v>
      </c>
    </row>
    <row r="443" spans="1:20">
      <c r="A443" s="197">
        <f t="shared" si="138"/>
        <v>433</v>
      </c>
      <c r="B443" s="198">
        <f>Data!B443</f>
        <v>26</v>
      </c>
      <c r="C443" s="163">
        <f t="shared" si="137"/>
        <v>9</v>
      </c>
      <c r="E443" s="86" t="str">
        <f t="shared" si="140"/>
        <v xml:space="preserve"> </v>
      </c>
      <c r="F443" s="64" t="str">
        <f t="shared" si="141"/>
        <v xml:space="preserve"> </v>
      </c>
      <c r="G443" s="64" t="str">
        <f t="shared" si="142"/>
        <v xml:space="preserve"> </v>
      </c>
      <c r="H443" s="64" t="str">
        <f t="shared" si="143"/>
        <v xml:space="preserve"> </v>
      </c>
      <c r="I443" s="64">
        <f t="shared" si="144"/>
        <v>2</v>
      </c>
      <c r="J443" s="18" t="str">
        <f t="shared" si="145"/>
        <v xml:space="preserve"> </v>
      </c>
      <c r="K443" s="18">
        <f t="shared" si="146"/>
        <v>0</v>
      </c>
      <c r="L443" s="18">
        <f t="shared" si="147"/>
        <v>-186</v>
      </c>
      <c r="M443" s="86" t="str">
        <f t="shared" si="139"/>
        <v xml:space="preserve"> </v>
      </c>
      <c r="N443" s="64" t="str">
        <f t="shared" si="136"/>
        <v xml:space="preserve"> </v>
      </c>
      <c r="O443" s="64" t="str">
        <f t="shared" si="148"/>
        <v xml:space="preserve"> </v>
      </c>
      <c r="P443" s="64" t="str">
        <f t="shared" si="149"/>
        <v xml:space="preserve"> </v>
      </c>
      <c r="Q443" s="64">
        <f t="shared" si="150"/>
        <v>1</v>
      </c>
      <c r="R443" s="18" t="str">
        <f t="shared" si="151"/>
        <v xml:space="preserve"> </v>
      </c>
      <c r="S443" s="18">
        <f t="shared" si="152"/>
        <v>0</v>
      </c>
      <c r="T443" s="19">
        <f t="shared" si="153"/>
        <v>-153</v>
      </c>
    </row>
    <row r="444" spans="1:20">
      <c r="A444" s="197">
        <f t="shared" si="138"/>
        <v>434</v>
      </c>
      <c r="B444" s="198">
        <f>Data!B444</f>
        <v>11</v>
      </c>
      <c r="C444" s="163">
        <f t="shared" si="137"/>
        <v>4</v>
      </c>
      <c r="E444" s="86" t="str">
        <f t="shared" si="140"/>
        <v xml:space="preserve"> </v>
      </c>
      <c r="F444" s="64" t="str">
        <f t="shared" si="141"/>
        <v xml:space="preserve"> </v>
      </c>
      <c r="G444" s="64" t="str">
        <f t="shared" si="142"/>
        <v xml:space="preserve"> </v>
      </c>
      <c r="H444" s="64" t="str">
        <f t="shared" si="143"/>
        <v xml:space="preserve"> </v>
      </c>
      <c r="I444" s="64">
        <f t="shared" si="144"/>
        <v>2</v>
      </c>
      <c r="J444" s="18" t="str">
        <f t="shared" si="145"/>
        <v xml:space="preserve"> </v>
      </c>
      <c r="K444" s="18">
        <f t="shared" si="146"/>
        <v>0</v>
      </c>
      <c r="L444" s="18">
        <f t="shared" si="147"/>
        <v>-186</v>
      </c>
      <c r="M444" s="86" t="str">
        <f t="shared" si="139"/>
        <v xml:space="preserve"> </v>
      </c>
      <c r="N444" s="64" t="str">
        <f t="shared" si="136"/>
        <v xml:space="preserve"> </v>
      </c>
      <c r="O444" s="64" t="str">
        <f t="shared" si="148"/>
        <v xml:space="preserve"> </v>
      </c>
      <c r="P444" s="64" t="str">
        <f t="shared" si="149"/>
        <v xml:space="preserve"> </v>
      </c>
      <c r="Q444" s="64">
        <f t="shared" si="150"/>
        <v>1</v>
      </c>
      <c r="R444" s="18" t="str">
        <f t="shared" si="151"/>
        <v xml:space="preserve"> </v>
      </c>
      <c r="S444" s="18">
        <f t="shared" si="152"/>
        <v>0</v>
      </c>
      <c r="T444" s="19">
        <f t="shared" si="153"/>
        <v>-153</v>
      </c>
    </row>
    <row r="445" spans="1:20">
      <c r="A445" s="197">
        <f t="shared" si="138"/>
        <v>435</v>
      </c>
      <c r="B445" s="198">
        <f>Data!B445</f>
        <v>8</v>
      </c>
      <c r="C445" s="163">
        <f t="shared" si="137"/>
        <v>3</v>
      </c>
      <c r="E445" s="86" t="str">
        <f t="shared" si="140"/>
        <v xml:space="preserve"> </v>
      </c>
      <c r="F445" s="64" t="str">
        <f t="shared" si="141"/>
        <v xml:space="preserve"> </v>
      </c>
      <c r="G445" s="64" t="str">
        <f t="shared" si="142"/>
        <v xml:space="preserve"> </v>
      </c>
      <c r="H445" s="64" t="str">
        <f t="shared" si="143"/>
        <v xml:space="preserve"> </v>
      </c>
      <c r="I445" s="64">
        <f t="shared" si="144"/>
        <v>2</v>
      </c>
      <c r="J445" s="18" t="str">
        <f t="shared" si="145"/>
        <v xml:space="preserve"> </v>
      </c>
      <c r="K445" s="18">
        <f t="shared" si="146"/>
        <v>0</v>
      </c>
      <c r="L445" s="18">
        <f t="shared" si="147"/>
        <v>-186</v>
      </c>
      <c r="M445" s="86" t="str">
        <f t="shared" si="139"/>
        <v xml:space="preserve"> </v>
      </c>
      <c r="N445" s="64" t="str">
        <f t="shared" si="136"/>
        <v xml:space="preserve"> </v>
      </c>
      <c r="O445" s="64" t="str">
        <f t="shared" si="148"/>
        <v xml:space="preserve"> </v>
      </c>
      <c r="P445" s="64" t="str">
        <f t="shared" si="149"/>
        <v xml:space="preserve"> </v>
      </c>
      <c r="Q445" s="64">
        <f t="shared" si="150"/>
        <v>1</v>
      </c>
      <c r="R445" s="18" t="str">
        <f t="shared" si="151"/>
        <v xml:space="preserve"> </v>
      </c>
      <c r="S445" s="18">
        <f t="shared" si="152"/>
        <v>0</v>
      </c>
      <c r="T445" s="19">
        <f t="shared" si="153"/>
        <v>-153</v>
      </c>
    </row>
    <row r="446" spans="1:20">
      <c r="A446" s="197">
        <f t="shared" si="138"/>
        <v>436</v>
      </c>
      <c r="B446" s="198">
        <f>Data!B446</f>
        <v>25</v>
      </c>
      <c r="C446" s="163">
        <f t="shared" si="137"/>
        <v>9</v>
      </c>
      <c r="E446" s="86" t="str">
        <f t="shared" si="140"/>
        <v xml:space="preserve"> </v>
      </c>
      <c r="F446" s="64" t="str">
        <f t="shared" si="141"/>
        <v xml:space="preserve"> </v>
      </c>
      <c r="G446" s="64" t="str">
        <f t="shared" si="142"/>
        <v xml:space="preserve"> </v>
      </c>
      <c r="H446" s="64" t="str">
        <f t="shared" si="143"/>
        <v xml:space="preserve"> </v>
      </c>
      <c r="I446" s="64">
        <f t="shared" si="144"/>
        <v>2</v>
      </c>
      <c r="J446" s="18" t="str">
        <f t="shared" si="145"/>
        <v xml:space="preserve"> </v>
      </c>
      <c r="K446" s="18">
        <f t="shared" si="146"/>
        <v>0</v>
      </c>
      <c r="L446" s="18">
        <f t="shared" si="147"/>
        <v>-186</v>
      </c>
      <c r="M446" s="86" t="str">
        <f t="shared" si="139"/>
        <v xml:space="preserve"> </v>
      </c>
      <c r="N446" s="64" t="str">
        <f t="shared" si="136"/>
        <v xml:space="preserve"> </v>
      </c>
      <c r="O446" s="64" t="str">
        <f t="shared" si="148"/>
        <v xml:space="preserve"> </v>
      </c>
      <c r="P446" s="64" t="str">
        <f t="shared" si="149"/>
        <v xml:space="preserve"> </v>
      </c>
      <c r="Q446" s="64">
        <f t="shared" si="150"/>
        <v>1</v>
      </c>
      <c r="R446" s="18" t="str">
        <f t="shared" si="151"/>
        <v xml:space="preserve"> </v>
      </c>
      <c r="S446" s="18">
        <f t="shared" si="152"/>
        <v>0</v>
      </c>
      <c r="T446" s="19">
        <f t="shared" si="153"/>
        <v>-153</v>
      </c>
    </row>
    <row r="447" spans="1:20">
      <c r="A447" s="197">
        <f t="shared" si="138"/>
        <v>437</v>
      </c>
      <c r="B447" s="198">
        <f>Data!B447</f>
        <v>35</v>
      </c>
      <c r="C447" s="163">
        <f t="shared" si="137"/>
        <v>12</v>
      </c>
      <c r="E447" s="86" t="str">
        <f t="shared" si="140"/>
        <v xml:space="preserve"> </v>
      </c>
      <c r="F447" s="64" t="str">
        <f t="shared" si="141"/>
        <v xml:space="preserve"> </v>
      </c>
      <c r="G447" s="64" t="str">
        <f t="shared" si="142"/>
        <v xml:space="preserve"> </v>
      </c>
      <c r="H447" s="64" t="str">
        <f t="shared" si="143"/>
        <v xml:space="preserve"> </v>
      </c>
      <c r="I447" s="64">
        <f t="shared" si="144"/>
        <v>2</v>
      </c>
      <c r="J447" s="18" t="str">
        <f t="shared" si="145"/>
        <v xml:space="preserve"> </v>
      </c>
      <c r="K447" s="18">
        <f t="shared" si="146"/>
        <v>0</v>
      </c>
      <c r="L447" s="18">
        <f t="shared" si="147"/>
        <v>-186</v>
      </c>
      <c r="M447" s="86" t="str">
        <f t="shared" si="139"/>
        <v xml:space="preserve"> </v>
      </c>
      <c r="N447" s="64" t="str">
        <f t="shared" si="136"/>
        <v xml:space="preserve"> </v>
      </c>
      <c r="O447" s="64" t="str">
        <f t="shared" si="148"/>
        <v xml:space="preserve"> </v>
      </c>
      <c r="P447" s="64" t="str">
        <f t="shared" si="149"/>
        <v xml:space="preserve"> </v>
      </c>
      <c r="Q447" s="64">
        <f t="shared" si="150"/>
        <v>1</v>
      </c>
      <c r="R447" s="18" t="str">
        <f t="shared" si="151"/>
        <v xml:space="preserve"> </v>
      </c>
      <c r="S447" s="18">
        <f t="shared" si="152"/>
        <v>0</v>
      </c>
      <c r="T447" s="19">
        <f t="shared" si="153"/>
        <v>-153</v>
      </c>
    </row>
    <row r="448" spans="1:20">
      <c r="A448" s="197">
        <f t="shared" si="138"/>
        <v>438</v>
      </c>
      <c r="B448" s="198">
        <f>Data!B448</f>
        <v>8</v>
      </c>
      <c r="C448" s="163">
        <f t="shared" si="137"/>
        <v>3</v>
      </c>
      <c r="E448" s="86" t="str">
        <f t="shared" si="140"/>
        <v xml:space="preserve"> </v>
      </c>
      <c r="F448" s="64" t="str">
        <f t="shared" si="141"/>
        <v xml:space="preserve"> </v>
      </c>
      <c r="G448" s="64" t="str">
        <f t="shared" si="142"/>
        <v xml:space="preserve"> </v>
      </c>
      <c r="H448" s="64" t="str">
        <f t="shared" si="143"/>
        <v xml:space="preserve"> </v>
      </c>
      <c r="I448" s="64">
        <f t="shared" si="144"/>
        <v>2</v>
      </c>
      <c r="J448" s="18" t="str">
        <f t="shared" si="145"/>
        <v xml:space="preserve"> </v>
      </c>
      <c r="K448" s="18">
        <f t="shared" si="146"/>
        <v>0</v>
      </c>
      <c r="L448" s="18">
        <f t="shared" si="147"/>
        <v>-186</v>
      </c>
      <c r="M448" s="86" t="str">
        <f t="shared" si="139"/>
        <v xml:space="preserve"> </v>
      </c>
      <c r="N448" s="64" t="str">
        <f t="shared" si="136"/>
        <v xml:space="preserve"> </v>
      </c>
      <c r="O448" s="64" t="str">
        <f t="shared" si="148"/>
        <v xml:space="preserve"> </v>
      </c>
      <c r="P448" s="64" t="str">
        <f t="shared" si="149"/>
        <v xml:space="preserve"> </v>
      </c>
      <c r="Q448" s="64">
        <f t="shared" si="150"/>
        <v>1</v>
      </c>
      <c r="R448" s="18" t="str">
        <f t="shared" si="151"/>
        <v xml:space="preserve"> </v>
      </c>
      <c r="S448" s="18">
        <f t="shared" si="152"/>
        <v>0</v>
      </c>
      <c r="T448" s="19">
        <f t="shared" si="153"/>
        <v>-153</v>
      </c>
    </row>
    <row r="449" spans="1:20">
      <c r="A449" s="197">
        <f t="shared" si="138"/>
        <v>439</v>
      </c>
      <c r="B449" s="198">
        <f>Data!B449</f>
        <v>25</v>
      </c>
      <c r="C449" s="163">
        <f t="shared" si="137"/>
        <v>9</v>
      </c>
      <c r="E449" s="86" t="str">
        <f t="shared" si="140"/>
        <v xml:space="preserve"> </v>
      </c>
      <c r="F449" s="64" t="str">
        <f t="shared" si="141"/>
        <v xml:space="preserve"> </v>
      </c>
      <c r="G449" s="64" t="str">
        <f t="shared" si="142"/>
        <v xml:space="preserve"> </v>
      </c>
      <c r="H449" s="64" t="str">
        <f t="shared" si="143"/>
        <v xml:space="preserve"> </v>
      </c>
      <c r="I449" s="64">
        <f t="shared" si="144"/>
        <v>2</v>
      </c>
      <c r="J449" s="18" t="str">
        <f t="shared" si="145"/>
        <v xml:space="preserve"> </v>
      </c>
      <c r="K449" s="18">
        <f t="shared" si="146"/>
        <v>0</v>
      </c>
      <c r="L449" s="18">
        <f t="shared" si="147"/>
        <v>-186</v>
      </c>
      <c r="M449" s="86" t="str">
        <f t="shared" si="139"/>
        <v xml:space="preserve"> </v>
      </c>
      <c r="N449" s="64" t="str">
        <f t="shared" si="136"/>
        <v xml:space="preserve"> </v>
      </c>
      <c r="O449" s="64" t="str">
        <f t="shared" si="148"/>
        <v xml:space="preserve"> </v>
      </c>
      <c r="P449" s="64" t="str">
        <f t="shared" si="149"/>
        <v xml:space="preserve"> </v>
      </c>
      <c r="Q449" s="64">
        <f t="shared" si="150"/>
        <v>1</v>
      </c>
      <c r="R449" s="18" t="str">
        <f t="shared" si="151"/>
        <v xml:space="preserve"> </v>
      </c>
      <c r="S449" s="18">
        <f t="shared" si="152"/>
        <v>0</v>
      </c>
      <c r="T449" s="19">
        <f t="shared" si="153"/>
        <v>-153</v>
      </c>
    </row>
    <row r="450" spans="1:20">
      <c r="A450" s="197">
        <f t="shared" si="138"/>
        <v>440</v>
      </c>
      <c r="B450" s="198">
        <f>Data!B450</f>
        <v>6</v>
      </c>
      <c r="C450" s="163">
        <f t="shared" si="137"/>
        <v>2</v>
      </c>
      <c r="E450" s="86" t="str">
        <f t="shared" si="140"/>
        <v xml:space="preserve"> </v>
      </c>
      <c r="F450" s="64" t="str">
        <f t="shared" si="141"/>
        <v xml:space="preserve"> </v>
      </c>
      <c r="G450" s="64" t="str">
        <f t="shared" si="142"/>
        <v xml:space="preserve"> </v>
      </c>
      <c r="H450" s="64" t="str">
        <f t="shared" si="143"/>
        <v xml:space="preserve"> </v>
      </c>
      <c r="I450" s="64">
        <f t="shared" si="144"/>
        <v>2</v>
      </c>
      <c r="J450" s="18" t="str">
        <f t="shared" si="145"/>
        <v xml:space="preserve"> </v>
      </c>
      <c r="K450" s="18">
        <f t="shared" si="146"/>
        <v>0</v>
      </c>
      <c r="L450" s="18">
        <f t="shared" si="147"/>
        <v>-186</v>
      </c>
      <c r="M450" s="86" t="str">
        <f t="shared" si="139"/>
        <v xml:space="preserve"> </v>
      </c>
      <c r="N450" s="64" t="str">
        <f t="shared" si="136"/>
        <v xml:space="preserve"> </v>
      </c>
      <c r="O450" s="64" t="str">
        <f t="shared" si="148"/>
        <v xml:space="preserve"> </v>
      </c>
      <c r="P450" s="64" t="str">
        <f t="shared" si="149"/>
        <v xml:space="preserve"> </v>
      </c>
      <c r="Q450" s="64">
        <f t="shared" si="150"/>
        <v>1</v>
      </c>
      <c r="R450" s="18" t="str">
        <f t="shared" si="151"/>
        <v xml:space="preserve"> </v>
      </c>
      <c r="S450" s="18">
        <f t="shared" si="152"/>
        <v>0</v>
      </c>
      <c r="T450" s="19">
        <f t="shared" si="153"/>
        <v>-153</v>
      </c>
    </row>
    <row r="451" spans="1:20">
      <c r="A451" s="197">
        <f t="shared" si="138"/>
        <v>441</v>
      </c>
      <c r="B451" s="198">
        <f>Data!B451</f>
        <v>24</v>
      </c>
      <c r="C451" s="163">
        <f t="shared" si="137"/>
        <v>8</v>
      </c>
      <c r="E451" s="86" t="str">
        <f t="shared" si="140"/>
        <v xml:space="preserve"> </v>
      </c>
      <c r="F451" s="64" t="str">
        <f t="shared" si="141"/>
        <v xml:space="preserve"> </v>
      </c>
      <c r="G451" s="64" t="str">
        <f t="shared" si="142"/>
        <v xml:space="preserve"> </v>
      </c>
      <c r="H451" s="64" t="str">
        <f t="shared" si="143"/>
        <v xml:space="preserve"> </v>
      </c>
      <c r="I451" s="64">
        <f t="shared" si="144"/>
        <v>2</v>
      </c>
      <c r="J451" s="18" t="str">
        <f t="shared" si="145"/>
        <v xml:space="preserve"> </v>
      </c>
      <c r="K451" s="18">
        <f t="shared" si="146"/>
        <v>0</v>
      </c>
      <c r="L451" s="18">
        <f t="shared" si="147"/>
        <v>-186</v>
      </c>
      <c r="M451" s="86" t="str">
        <f t="shared" si="139"/>
        <v xml:space="preserve"> </v>
      </c>
      <c r="N451" s="64" t="str">
        <f t="shared" si="136"/>
        <v xml:space="preserve"> </v>
      </c>
      <c r="O451" s="64" t="str">
        <f t="shared" si="148"/>
        <v xml:space="preserve"> </v>
      </c>
      <c r="P451" s="64" t="str">
        <f t="shared" si="149"/>
        <v xml:space="preserve"> </v>
      </c>
      <c r="Q451" s="64">
        <f t="shared" si="150"/>
        <v>1</v>
      </c>
      <c r="R451" s="18" t="str">
        <f t="shared" si="151"/>
        <v xml:space="preserve"> </v>
      </c>
      <c r="S451" s="18">
        <f t="shared" si="152"/>
        <v>0</v>
      </c>
      <c r="T451" s="19">
        <f t="shared" si="153"/>
        <v>-153</v>
      </c>
    </row>
    <row r="452" spans="1:20">
      <c r="A452" s="197">
        <f t="shared" si="138"/>
        <v>442</v>
      </c>
      <c r="B452" s="198">
        <f>Data!B452</f>
        <v>6</v>
      </c>
      <c r="C452" s="163">
        <f t="shared" si="137"/>
        <v>2</v>
      </c>
      <c r="E452" s="86" t="str">
        <f t="shared" si="140"/>
        <v xml:space="preserve"> </v>
      </c>
      <c r="F452" s="64" t="str">
        <f t="shared" si="141"/>
        <v xml:space="preserve"> </v>
      </c>
      <c r="G452" s="64" t="str">
        <f t="shared" si="142"/>
        <v xml:space="preserve"> </v>
      </c>
      <c r="H452" s="64" t="str">
        <f t="shared" si="143"/>
        <v xml:space="preserve"> </v>
      </c>
      <c r="I452" s="64">
        <f t="shared" si="144"/>
        <v>2</v>
      </c>
      <c r="J452" s="18" t="str">
        <f t="shared" si="145"/>
        <v xml:space="preserve"> </v>
      </c>
      <c r="K452" s="18">
        <f t="shared" si="146"/>
        <v>0</v>
      </c>
      <c r="L452" s="18">
        <f t="shared" si="147"/>
        <v>-186</v>
      </c>
      <c r="M452" s="86" t="str">
        <f t="shared" si="139"/>
        <v xml:space="preserve"> </v>
      </c>
      <c r="N452" s="64" t="str">
        <f t="shared" si="136"/>
        <v xml:space="preserve"> </v>
      </c>
      <c r="O452" s="64" t="str">
        <f t="shared" si="148"/>
        <v xml:space="preserve"> </v>
      </c>
      <c r="P452" s="64" t="str">
        <f t="shared" si="149"/>
        <v xml:space="preserve"> </v>
      </c>
      <c r="Q452" s="64">
        <f t="shared" si="150"/>
        <v>1</v>
      </c>
      <c r="R452" s="18" t="str">
        <f t="shared" si="151"/>
        <v xml:space="preserve"> </v>
      </c>
      <c r="S452" s="18">
        <f t="shared" si="152"/>
        <v>0</v>
      </c>
      <c r="T452" s="19">
        <f t="shared" si="153"/>
        <v>-153</v>
      </c>
    </row>
    <row r="453" spans="1:20">
      <c r="A453" s="197">
        <f t="shared" si="138"/>
        <v>443</v>
      </c>
      <c r="B453" s="198">
        <f>Data!B453</f>
        <v>31</v>
      </c>
      <c r="C453" s="163">
        <f t="shared" si="137"/>
        <v>11</v>
      </c>
      <c r="E453" s="86" t="str">
        <f t="shared" si="140"/>
        <v xml:space="preserve"> </v>
      </c>
      <c r="F453" s="64" t="str">
        <f t="shared" si="141"/>
        <v>T</v>
      </c>
      <c r="G453" s="64" t="str">
        <f t="shared" si="142"/>
        <v xml:space="preserve"> </v>
      </c>
      <c r="H453" s="64" t="str">
        <f t="shared" si="143"/>
        <v xml:space="preserve"> </v>
      </c>
      <c r="I453" s="64">
        <f t="shared" si="144"/>
        <v>2</v>
      </c>
      <c r="J453" s="18" t="str">
        <f t="shared" si="145"/>
        <v xml:space="preserve"> </v>
      </c>
      <c r="K453" s="18">
        <f t="shared" si="146"/>
        <v>0</v>
      </c>
      <c r="L453" s="18">
        <f t="shared" si="147"/>
        <v>-186</v>
      </c>
      <c r="M453" s="86" t="str">
        <f t="shared" si="139"/>
        <v xml:space="preserve"> </v>
      </c>
      <c r="N453" s="64" t="str">
        <f t="shared" si="136"/>
        <v>T</v>
      </c>
      <c r="O453" s="64" t="str">
        <f t="shared" si="148"/>
        <v xml:space="preserve"> </v>
      </c>
      <c r="P453" s="64" t="str">
        <f t="shared" si="149"/>
        <v xml:space="preserve"> </v>
      </c>
      <c r="Q453" s="64">
        <f t="shared" si="150"/>
        <v>1</v>
      </c>
      <c r="R453" s="18" t="str">
        <f t="shared" si="151"/>
        <v xml:space="preserve"> </v>
      </c>
      <c r="S453" s="18">
        <f t="shared" si="152"/>
        <v>0</v>
      </c>
      <c r="T453" s="19">
        <f t="shared" si="153"/>
        <v>-153</v>
      </c>
    </row>
    <row r="454" spans="1:20">
      <c r="A454" s="197">
        <f t="shared" si="138"/>
        <v>444</v>
      </c>
      <c r="B454" s="198">
        <f>Data!B454</f>
        <v>14</v>
      </c>
      <c r="C454" s="163">
        <f t="shared" si="137"/>
        <v>5</v>
      </c>
      <c r="E454" s="86" t="str">
        <f t="shared" si="140"/>
        <v xml:space="preserve"> </v>
      </c>
      <c r="F454" s="64" t="str">
        <f t="shared" si="141"/>
        <v xml:space="preserve"> </v>
      </c>
      <c r="G454" s="64" t="str">
        <f t="shared" si="142"/>
        <v>B</v>
      </c>
      <c r="H454" s="64">
        <f t="shared" si="143"/>
        <v>1</v>
      </c>
      <c r="I454" s="64">
        <f t="shared" si="144"/>
        <v>2</v>
      </c>
      <c r="J454" s="18">
        <f t="shared" si="145"/>
        <v>12</v>
      </c>
      <c r="K454" s="18">
        <f t="shared" si="146"/>
        <v>0</v>
      </c>
      <c r="L454" s="18">
        <f t="shared" si="147"/>
        <v>-198</v>
      </c>
      <c r="M454" s="86" t="str">
        <f t="shared" si="139"/>
        <v xml:space="preserve"> </v>
      </c>
      <c r="N454" s="64" t="str">
        <f t="shared" si="136"/>
        <v xml:space="preserve"> </v>
      </c>
      <c r="O454" s="64" t="str">
        <f t="shared" si="148"/>
        <v>B</v>
      </c>
      <c r="P454" s="64">
        <f t="shared" si="149"/>
        <v>1</v>
      </c>
      <c r="Q454" s="64">
        <f t="shared" si="150"/>
        <v>1</v>
      </c>
      <c r="R454" s="18">
        <f t="shared" si="151"/>
        <v>5</v>
      </c>
      <c r="S454" s="18">
        <f t="shared" si="152"/>
        <v>0</v>
      </c>
      <c r="T454" s="19">
        <f t="shared" si="153"/>
        <v>-158</v>
      </c>
    </row>
    <row r="455" spans="1:20">
      <c r="A455" s="197">
        <f t="shared" si="138"/>
        <v>445</v>
      </c>
      <c r="B455" s="198">
        <f>Data!B455</f>
        <v>25</v>
      </c>
      <c r="C455" s="163">
        <f t="shared" si="137"/>
        <v>9</v>
      </c>
      <c r="E455" s="86" t="str">
        <f t="shared" si="140"/>
        <v>L</v>
      </c>
      <c r="F455" s="64" t="str">
        <f t="shared" si="141"/>
        <v xml:space="preserve"> </v>
      </c>
      <c r="G455" s="64" t="str">
        <f t="shared" si="142"/>
        <v>B</v>
      </c>
      <c r="H455" s="64">
        <f t="shared" si="143"/>
        <v>2</v>
      </c>
      <c r="I455" s="64">
        <f t="shared" si="144"/>
        <v>2</v>
      </c>
      <c r="J455" s="18">
        <f t="shared" si="145"/>
        <v>12</v>
      </c>
      <c r="K455" s="18">
        <f t="shared" si="146"/>
        <v>0</v>
      </c>
      <c r="L455" s="18">
        <f t="shared" si="147"/>
        <v>-210</v>
      </c>
      <c r="M455" s="86" t="str">
        <f t="shared" si="139"/>
        <v>W</v>
      </c>
      <c r="N455" s="64" t="str">
        <f t="shared" si="136"/>
        <v xml:space="preserve"> </v>
      </c>
      <c r="O455" s="64" t="str">
        <f t="shared" si="148"/>
        <v xml:space="preserve"> </v>
      </c>
      <c r="P455" s="64" t="str">
        <f t="shared" si="149"/>
        <v xml:space="preserve"> </v>
      </c>
      <c r="Q455" s="64">
        <f t="shared" si="150"/>
        <v>1</v>
      </c>
      <c r="R455" s="18" t="str">
        <f t="shared" si="151"/>
        <v xml:space="preserve"> </v>
      </c>
      <c r="S455" s="18">
        <f t="shared" si="152"/>
        <v>12</v>
      </c>
      <c r="T455" s="19">
        <f t="shared" si="153"/>
        <v>-146</v>
      </c>
    </row>
    <row r="456" spans="1:20">
      <c r="A456" s="197">
        <f t="shared" si="138"/>
        <v>446</v>
      </c>
      <c r="B456" s="198">
        <f>Data!B456</f>
        <v>18</v>
      </c>
      <c r="C456" s="163">
        <f t="shared" si="137"/>
        <v>6</v>
      </c>
      <c r="E456" s="86" t="str">
        <f t="shared" si="140"/>
        <v>L</v>
      </c>
      <c r="F456" s="64" t="str">
        <f t="shared" si="141"/>
        <v xml:space="preserve"> </v>
      </c>
      <c r="G456" s="64" t="str">
        <f t="shared" si="142"/>
        <v>B</v>
      </c>
      <c r="H456" s="64">
        <f t="shared" si="143"/>
        <v>3</v>
      </c>
      <c r="I456" s="64">
        <f t="shared" si="144"/>
        <v>2</v>
      </c>
      <c r="J456" s="18">
        <f t="shared" si="145"/>
        <v>12</v>
      </c>
      <c r="K456" s="18">
        <f t="shared" si="146"/>
        <v>0</v>
      </c>
      <c r="L456" s="18">
        <f t="shared" si="147"/>
        <v>-222</v>
      </c>
      <c r="M456" s="86" t="str">
        <f t="shared" si="139"/>
        <v xml:space="preserve"> </v>
      </c>
      <c r="N456" s="64" t="str">
        <f t="shared" si="136"/>
        <v xml:space="preserve"> </v>
      </c>
      <c r="O456" s="64" t="str">
        <f t="shared" si="148"/>
        <v xml:space="preserve"> </v>
      </c>
      <c r="P456" s="64" t="str">
        <f t="shared" si="149"/>
        <v xml:space="preserve"> </v>
      </c>
      <c r="Q456" s="64">
        <f t="shared" si="150"/>
        <v>1</v>
      </c>
      <c r="R456" s="18" t="str">
        <f t="shared" si="151"/>
        <v xml:space="preserve"> </v>
      </c>
      <c r="S456" s="18">
        <f t="shared" si="152"/>
        <v>0</v>
      </c>
      <c r="T456" s="19">
        <f t="shared" si="153"/>
        <v>-146</v>
      </c>
    </row>
    <row r="457" spans="1:20">
      <c r="A457" s="197">
        <f t="shared" si="138"/>
        <v>447</v>
      </c>
      <c r="B457" s="198">
        <f>Data!B457</f>
        <v>3</v>
      </c>
      <c r="C457" s="163">
        <f t="shared" si="137"/>
        <v>1</v>
      </c>
      <c r="E457" s="86" t="str">
        <f t="shared" si="140"/>
        <v>L</v>
      </c>
      <c r="F457" s="64" t="str">
        <f t="shared" si="141"/>
        <v xml:space="preserve"> </v>
      </c>
      <c r="G457" s="64" t="str">
        <f t="shared" si="142"/>
        <v>B</v>
      </c>
      <c r="H457" s="64">
        <f t="shared" si="143"/>
        <v>4</v>
      </c>
      <c r="I457" s="64">
        <f t="shared" si="144"/>
        <v>2</v>
      </c>
      <c r="J457" s="18">
        <f t="shared" si="145"/>
        <v>12</v>
      </c>
      <c r="K457" s="18">
        <f t="shared" si="146"/>
        <v>0</v>
      </c>
      <c r="L457" s="18">
        <f t="shared" si="147"/>
        <v>-234</v>
      </c>
      <c r="M457" s="86" t="str">
        <f t="shared" si="139"/>
        <v xml:space="preserve"> </v>
      </c>
      <c r="N457" s="64" t="str">
        <f t="shared" si="136"/>
        <v xml:space="preserve"> </v>
      </c>
      <c r="O457" s="64" t="str">
        <f t="shared" si="148"/>
        <v xml:space="preserve"> </v>
      </c>
      <c r="P457" s="64" t="str">
        <f t="shared" si="149"/>
        <v xml:space="preserve"> </v>
      </c>
      <c r="Q457" s="64">
        <f t="shared" si="150"/>
        <v>1</v>
      </c>
      <c r="R457" s="18" t="str">
        <f t="shared" si="151"/>
        <v xml:space="preserve"> </v>
      </c>
      <c r="S457" s="18">
        <f t="shared" si="152"/>
        <v>0</v>
      </c>
      <c r="T457" s="19">
        <f t="shared" si="153"/>
        <v>-146</v>
      </c>
    </row>
    <row r="458" spans="1:20">
      <c r="A458" s="197">
        <f t="shared" si="138"/>
        <v>448</v>
      </c>
      <c r="B458" s="198">
        <f>Data!B458</f>
        <v>24</v>
      </c>
      <c r="C458" s="163">
        <f t="shared" si="137"/>
        <v>8</v>
      </c>
      <c r="E458" s="86" t="str">
        <f t="shared" si="140"/>
        <v>L</v>
      </c>
      <c r="F458" s="64" t="str">
        <f t="shared" si="141"/>
        <v xml:space="preserve"> </v>
      </c>
      <c r="G458" s="64" t="str">
        <f t="shared" si="142"/>
        <v>B</v>
      </c>
      <c r="H458" s="64">
        <f t="shared" si="143"/>
        <v>5</v>
      </c>
      <c r="I458" s="64">
        <f t="shared" si="144"/>
        <v>2</v>
      </c>
      <c r="J458" s="18">
        <f t="shared" si="145"/>
        <v>12</v>
      </c>
      <c r="K458" s="18">
        <f t="shared" si="146"/>
        <v>0</v>
      </c>
      <c r="L458" s="18">
        <f t="shared" si="147"/>
        <v>-246</v>
      </c>
      <c r="M458" s="86" t="str">
        <f t="shared" si="139"/>
        <v xml:space="preserve"> </v>
      </c>
      <c r="N458" s="64" t="str">
        <f t="shared" si="136"/>
        <v xml:space="preserve"> </v>
      </c>
      <c r="O458" s="64" t="str">
        <f t="shared" si="148"/>
        <v xml:space="preserve"> </v>
      </c>
      <c r="P458" s="64" t="str">
        <f t="shared" si="149"/>
        <v xml:space="preserve"> </v>
      </c>
      <c r="Q458" s="64">
        <f t="shared" si="150"/>
        <v>1</v>
      </c>
      <c r="R458" s="18" t="str">
        <f t="shared" si="151"/>
        <v xml:space="preserve"> </v>
      </c>
      <c r="S458" s="18">
        <f t="shared" si="152"/>
        <v>0</v>
      </c>
      <c r="T458" s="19">
        <f t="shared" si="153"/>
        <v>-146</v>
      </c>
    </row>
    <row r="459" spans="1:20">
      <c r="A459" s="197">
        <f t="shared" si="138"/>
        <v>449</v>
      </c>
      <c r="B459" s="198">
        <f>Data!B459</f>
        <v>5</v>
      </c>
      <c r="C459" s="163">
        <f t="shared" si="137"/>
        <v>2</v>
      </c>
      <c r="E459" s="86" t="str">
        <f t="shared" si="140"/>
        <v>L</v>
      </c>
      <c r="F459" s="64" t="str">
        <f t="shared" si="141"/>
        <v xml:space="preserve"> </v>
      </c>
      <c r="G459" s="64" t="str">
        <f t="shared" si="142"/>
        <v>B</v>
      </c>
      <c r="H459" s="64">
        <f t="shared" si="143"/>
        <v>6</v>
      </c>
      <c r="I459" s="64">
        <f t="shared" si="144"/>
        <v>2</v>
      </c>
      <c r="J459" s="18">
        <f t="shared" si="145"/>
        <v>12</v>
      </c>
      <c r="K459" s="18">
        <f t="shared" si="146"/>
        <v>0</v>
      </c>
      <c r="L459" s="18">
        <f t="shared" si="147"/>
        <v>-258</v>
      </c>
      <c r="M459" s="86" t="str">
        <f t="shared" si="139"/>
        <v xml:space="preserve"> </v>
      </c>
      <c r="N459" s="64" t="str">
        <f t="shared" ref="N459:N510" si="154">IF(AND(OR(B459=12,B459=13,B459=21,B459=23,B459=31,B459=32),N458=" ",M459=" "),"T"," ")</f>
        <v xml:space="preserve"> </v>
      </c>
      <c r="O459" s="64" t="str">
        <f t="shared" si="148"/>
        <v xml:space="preserve"> </v>
      </c>
      <c r="P459" s="64" t="str">
        <f t="shared" si="149"/>
        <v xml:space="preserve"> </v>
      </c>
      <c r="Q459" s="64">
        <f t="shared" si="150"/>
        <v>1</v>
      </c>
      <c r="R459" s="18" t="str">
        <f t="shared" si="151"/>
        <v xml:space="preserve"> </v>
      </c>
      <c r="S459" s="18">
        <f t="shared" si="152"/>
        <v>0</v>
      </c>
      <c r="T459" s="19">
        <f t="shared" si="153"/>
        <v>-146</v>
      </c>
    </row>
    <row r="460" spans="1:20">
      <c r="A460" s="197">
        <f t="shared" si="138"/>
        <v>450</v>
      </c>
      <c r="B460" s="198">
        <f>Data!B460</f>
        <v>33</v>
      </c>
      <c r="C460" s="163">
        <f t="shared" ref="C460:C510" si="155">IF($B460=0,0,IF(MOD($B460,3)=0,QUOTIENT($B460,3),QUOTIENT($B460,3)+1))</f>
        <v>11</v>
      </c>
      <c r="E460" s="86" t="str">
        <f t="shared" si="140"/>
        <v>L</v>
      </c>
      <c r="F460" s="64" t="str">
        <f t="shared" si="141"/>
        <v xml:space="preserve"> </v>
      </c>
      <c r="G460" s="64" t="str">
        <f t="shared" si="142"/>
        <v xml:space="preserve"> </v>
      </c>
      <c r="H460" s="64" t="str">
        <f t="shared" si="143"/>
        <v xml:space="preserve"> </v>
      </c>
      <c r="I460" s="64">
        <f t="shared" si="144"/>
        <v>1</v>
      </c>
      <c r="J460" s="18" t="str">
        <f t="shared" si="145"/>
        <v xml:space="preserve"> </v>
      </c>
      <c r="K460" s="18">
        <f t="shared" si="146"/>
        <v>0</v>
      </c>
      <c r="L460" s="18">
        <f t="shared" si="147"/>
        <v>-258</v>
      </c>
      <c r="M460" s="86" t="str">
        <f t="shared" si="139"/>
        <v xml:space="preserve"> </v>
      </c>
      <c r="N460" s="64" t="str">
        <f t="shared" si="154"/>
        <v xml:space="preserve"> </v>
      </c>
      <c r="O460" s="64" t="str">
        <f t="shared" si="148"/>
        <v xml:space="preserve"> </v>
      </c>
      <c r="P460" s="64" t="str">
        <f t="shared" si="149"/>
        <v xml:space="preserve"> </v>
      </c>
      <c r="Q460" s="64">
        <f t="shared" si="150"/>
        <v>1</v>
      </c>
      <c r="R460" s="18" t="str">
        <f t="shared" si="151"/>
        <v xml:space="preserve"> </v>
      </c>
      <c r="S460" s="18">
        <f t="shared" si="152"/>
        <v>0</v>
      </c>
      <c r="T460" s="19">
        <f t="shared" si="153"/>
        <v>-146</v>
      </c>
    </row>
    <row r="461" spans="1:20">
      <c r="A461" s="197">
        <f t="shared" ref="A461:A510" si="156">A460+1</f>
        <v>451</v>
      </c>
      <c r="B461" s="198">
        <f>Data!B461</f>
        <v>23</v>
      </c>
      <c r="C461" s="163">
        <f t="shared" si="155"/>
        <v>8</v>
      </c>
      <c r="E461" s="86" t="str">
        <f t="shared" si="140"/>
        <v xml:space="preserve"> </v>
      </c>
      <c r="F461" s="64" t="str">
        <f t="shared" si="141"/>
        <v>T</v>
      </c>
      <c r="G461" s="64" t="str">
        <f t="shared" si="142"/>
        <v xml:space="preserve"> </v>
      </c>
      <c r="H461" s="64" t="str">
        <f t="shared" si="143"/>
        <v xml:space="preserve"> </v>
      </c>
      <c r="I461" s="64">
        <f t="shared" si="144"/>
        <v>1</v>
      </c>
      <c r="J461" s="18" t="str">
        <f t="shared" si="145"/>
        <v xml:space="preserve"> </v>
      </c>
      <c r="K461" s="18">
        <f t="shared" si="146"/>
        <v>0</v>
      </c>
      <c r="L461" s="18">
        <f t="shared" si="147"/>
        <v>-258</v>
      </c>
      <c r="M461" s="86" t="str">
        <f t="shared" ref="M461:M510" si="157">IF(O460&lt;&gt;"B"," ",IF(OR(C460=4,C460=5,C460=7,C460=8,C460=11),"W","L"))</f>
        <v xml:space="preserve"> </v>
      </c>
      <c r="N461" s="64" t="str">
        <f t="shared" si="154"/>
        <v>T</v>
      </c>
      <c r="O461" s="64" t="str">
        <f t="shared" si="148"/>
        <v xml:space="preserve"> </v>
      </c>
      <c r="P461" s="64" t="str">
        <f t="shared" si="149"/>
        <v xml:space="preserve"> </v>
      </c>
      <c r="Q461" s="64">
        <f t="shared" si="150"/>
        <v>1</v>
      </c>
      <c r="R461" s="18" t="str">
        <f t="shared" si="151"/>
        <v xml:space="preserve"> </v>
      </c>
      <c r="S461" s="18">
        <f t="shared" si="152"/>
        <v>0</v>
      </c>
      <c r="T461" s="19">
        <f t="shared" si="153"/>
        <v>-146</v>
      </c>
    </row>
    <row r="462" spans="1:20">
      <c r="A462" s="197">
        <f t="shared" si="156"/>
        <v>452</v>
      </c>
      <c r="B462" s="198">
        <f>Data!B462</f>
        <v>18</v>
      </c>
      <c r="C462" s="163">
        <f t="shared" si="155"/>
        <v>6</v>
      </c>
      <c r="E462" s="86" t="str">
        <f t="shared" si="140"/>
        <v xml:space="preserve"> </v>
      </c>
      <c r="F462" s="64" t="str">
        <f t="shared" si="141"/>
        <v xml:space="preserve"> </v>
      </c>
      <c r="G462" s="64" t="str">
        <f t="shared" si="142"/>
        <v>B</v>
      </c>
      <c r="H462" s="64">
        <f t="shared" si="143"/>
        <v>1</v>
      </c>
      <c r="I462" s="64">
        <f t="shared" si="144"/>
        <v>1</v>
      </c>
      <c r="J462" s="18">
        <f t="shared" si="145"/>
        <v>6</v>
      </c>
      <c r="K462" s="18">
        <f t="shared" si="146"/>
        <v>0</v>
      </c>
      <c r="L462" s="18">
        <f t="shared" si="147"/>
        <v>-264</v>
      </c>
      <c r="M462" s="86" t="str">
        <f t="shared" si="157"/>
        <v xml:space="preserve"> </v>
      </c>
      <c r="N462" s="64" t="str">
        <f t="shared" si="154"/>
        <v xml:space="preserve"> </v>
      </c>
      <c r="O462" s="64" t="str">
        <f t="shared" si="148"/>
        <v>B</v>
      </c>
      <c r="P462" s="64">
        <f t="shared" si="149"/>
        <v>1</v>
      </c>
      <c r="Q462" s="64">
        <f t="shared" si="150"/>
        <v>1</v>
      </c>
      <c r="R462" s="18">
        <f t="shared" si="151"/>
        <v>5</v>
      </c>
      <c r="S462" s="18">
        <f t="shared" si="152"/>
        <v>0</v>
      </c>
      <c r="T462" s="19">
        <f t="shared" si="153"/>
        <v>-151</v>
      </c>
    </row>
    <row r="463" spans="1:20">
      <c r="A463" s="197">
        <f t="shared" si="156"/>
        <v>453</v>
      </c>
      <c r="B463" s="198">
        <f>Data!B463</f>
        <v>1</v>
      </c>
      <c r="C463" s="163">
        <f t="shared" si="155"/>
        <v>1</v>
      </c>
      <c r="E463" s="86" t="str">
        <f t="shared" si="140"/>
        <v>L</v>
      </c>
      <c r="F463" s="64" t="str">
        <f t="shared" si="141"/>
        <v xml:space="preserve"> </v>
      </c>
      <c r="G463" s="64" t="str">
        <f t="shared" si="142"/>
        <v>B</v>
      </c>
      <c r="H463" s="64">
        <f t="shared" si="143"/>
        <v>2</v>
      </c>
      <c r="I463" s="64">
        <f t="shared" si="144"/>
        <v>1</v>
      </c>
      <c r="J463" s="18">
        <f t="shared" si="145"/>
        <v>6</v>
      </c>
      <c r="K463" s="18">
        <f t="shared" si="146"/>
        <v>0</v>
      </c>
      <c r="L463" s="18">
        <f t="shared" si="147"/>
        <v>-270</v>
      </c>
      <c r="M463" s="86" t="str">
        <f t="shared" si="157"/>
        <v>L</v>
      </c>
      <c r="N463" s="64" t="str">
        <f t="shared" si="154"/>
        <v xml:space="preserve"> </v>
      </c>
      <c r="O463" s="64" t="str">
        <f t="shared" si="148"/>
        <v>B</v>
      </c>
      <c r="P463" s="64">
        <f t="shared" si="149"/>
        <v>2</v>
      </c>
      <c r="Q463" s="64">
        <f t="shared" si="150"/>
        <v>1</v>
      </c>
      <c r="R463" s="18">
        <f t="shared" si="151"/>
        <v>5</v>
      </c>
      <c r="S463" s="18">
        <f t="shared" si="152"/>
        <v>0</v>
      </c>
      <c r="T463" s="19">
        <f t="shared" si="153"/>
        <v>-156</v>
      </c>
    </row>
    <row r="464" spans="1:20">
      <c r="A464" s="197">
        <f t="shared" si="156"/>
        <v>454</v>
      </c>
      <c r="B464" s="198">
        <f>Data!B464</f>
        <v>21</v>
      </c>
      <c r="C464" s="163">
        <f t="shared" si="155"/>
        <v>7</v>
      </c>
      <c r="E464" s="86" t="str">
        <f t="shared" si="140"/>
        <v>L</v>
      </c>
      <c r="F464" s="64" t="str">
        <f t="shared" si="141"/>
        <v xml:space="preserve"> </v>
      </c>
      <c r="G464" s="64" t="str">
        <f t="shared" si="142"/>
        <v>B</v>
      </c>
      <c r="H464" s="64">
        <f t="shared" si="143"/>
        <v>3</v>
      </c>
      <c r="I464" s="64">
        <f t="shared" si="144"/>
        <v>1</v>
      </c>
      <c r="J464" s="18">
        <f t="shared" si="145"/>
        <v>6</v>
      </c>
      <c r="K464" s="18">
        <f t="shared" si="146"/>
        <v>0</v>
      </c>
      <c r="L464" s="18">
        <f t="shared" si="147"/>
        <v>-276</v>
      </c>
      <c r="M464" s="86" t="str">
        <f t="shared" si="157"/>
        <v>L</v>
      </c>
      <c r="N464" s="64" t="str">
        <f t="shared" si="154"/>
        <v xml:space="preserve"> </v>
      </c>
      <c r="O464" s="64" t="str">
        <f t="shared" si="148"/>
        <v>B</v>
      </c>
      <c r="P464" s="64">
        <f t="shared" si="149"/>
        <v>3</v>
      </c>
      <c r="Q464" s="64">
        <f t="shared" si="150"/>
        <v>1</v>
      </c>
      <c r="R464" s="18">
        <f t="shared" si="151"/>
        <v>10</v>
      </c>
      <c r="S464" s="18">
        <f t="shared" si="152"/>
        <v>0</v>
      </c>
      <c r="T464" s="19">
        <f t="shared" si="153"/>
        <v>-166</v>
      </c>
    </row>
    <row r="465" spans="1:20">
      <c r="A465" s="197">
        <f t="shared" si="156"/>
        <v>455</v>
      </c>
      <c r="B465" s="198">
        <f>Data!B465</f>
        <v>24</v>
      </c>
      <c r="C465" s="163">
        <f t="shared" si="155"/>
        <v>8</v>
      </c>
      <c r="E465" s="86" t="str">
        <f t="shared" si="140"/>
        <v>W</v>
      </c>
      <c r="F465" s="64" t="str">
        <f t="shared" si="141"/>
        <v xml:space="preserve"> </v>
      </c>
      <c r="G465" s="64" t="str">
        <f t="shared" si="142"/>
        <v xml:space="preserve"> </v>
      </c>
      <c r="H465" s="64" t="str">
        <f t="shared" si="143"/>
        <v xml:space="preserve"> </v>
      </c>
      <c r="I465" s="64">
        <f t="shared" si="144"/>
        <v>1</v>
      </c>
      <c r="J465" s="18" t="str">
        <f t="shared" si="145"/>
        <v xml:space="preserve"> </v>
      </c>
      <c r="K465" s="18">
        <f t="shared" si="146"/>
        <v>36</v>
      </c>
      <c r="L465" s="18">
        <f t="shared" si="147"/>
        <v>-240</v>
      </c>
      <c r="M465" s="86" t="str">
        <f t="shared" si="157"/>
        <v>W</v>
      </c>
      <c r="N465" s="64" t="str">
        <f t="shared" si="154"/>
        <v xml:space="preserve"> </v>
      </c>
      <c r="O465" s="64" t="str">
        <f t="shared" si="148"/>
        <v xml:space="preserve"> </v>
      </c>
      <c r="P465" s="64" t="str">
        <f t="shared" si="149"/>
        <v xml:space="preserve"> </v>
      </c>
      <c r="Q465" s="64">
        <f t="shared" si="150"/>
        <v>1</v>
      </c>
      <c r="R465" s="18" t="str">
        <f t="shared" si="151"/>
        <v xml:space="preserve"> </v>
      </c>
      <c r="S465" s="18">
        <f t="shared" si="152"/>
        <v>24</v>
      </c>
      <c r="T465" s="19">
        <f t="shared" si="153"/>
        <v>-142</v>
      </c>
    </row>
    <row r="466" spans="1:20">
      <c r="A466" s="197">
        <f t="shared" si="156"/>
        <v>456</v>
      </c>
      <c r="B466" s="198">
        <f>Data!B466</f>
        <v>23</v>
      </c>
      <c r="C466" s="163">
        <f t="shared" si="155"/>
        <v>8</v>
      </c>
      <c r="E466" s="86" t="str">
        <f t="shared" si="140"/>
        <v xml:space="preserve"> </v>
      </c>
      <c r="F466" s="64" t="str">
        <f t="shared" si="141"/>
        <v>T</v>
      </c>
      <c r="G466" s="64" t="str">
        <f t="shared" si="142"/>
        <v xml:space="preserve"> </v>
      </c>
      <c r="H466" s="64" t="str">
        <f t="shared" si="143"/>
        <v xml:space="preserve"> </v>
      </c>
      <c r="I466" s="64">
        <f t="shared" si="144"/>
        <v>1</v>
      </c>
      <c r="J466" s="18" t="str">
        <f t="shared" si="145"/>
        <v xml:space="preserve"> </v>
      </c>
      <c r="K466" s="18">
        <f t="shared" si="146"/>
        <v>0</v>
      </c>
      <c r="L466" s="18">
        <f t="shared" si="147"/>
        <v>-240</v>
      </c>
      <c r="M466" s="86" t="str">
        <f t="shared" si="157"/>
        <v xml:space="preserve"> </v>
      </c>
      <c r="N466" s="64" t="str">
        <f t="shared" si="154"/>
        <v>T</v>
      </c>
      <c r="O466" s="64" t="str">
        <f t="shared" si="148"/>
        <v xml:space="preserve"> </v>
      </c>
      <c r="P466" s="64" t="str">
        <f t="shared" si="149"/>
        <v xml:space="preserve"> </v>
      </c>
      <c r="Q466" s="64">
        <f t="shared" si="150"/>
        <v>1</v>
      </c>
      <c r="R466" s="18" t="str">
        <f t="shared" si="151"/>
        <v xml:space="preserve"> </v>
      </c>
      <c r="S466" s="18">
        <f t="shared" si="152"/>
        <v>0</v>
      </c>
      <c r="T466" s="19">
        <f t="shared" si="153"/>
        <v>-142</v>
      </c>
    </row>
    <row r="467" spans="1:20">
      <c r="A467" s="197">
        <f t="shared" si="156"/>
        <v>457</v>
      </c>
      <c r="B467" s="198">
        <f>Data!B467</f>
        <v>9</v>
      </c>
      <c r="C467" s="163">
        <f t="shared" si="155"/>
        <v>3</v>
      </c>
      <c r="E467" s="86" t="str">
        <f t="shared" si="140"/>
        <v xml:space="preserve"> </v>
      </c>
      <c r="F467" s="64" t="str">
        <f t="shared" si="141"/>
        <v xml:space="preserve"> </v>
      </c>
      <c r="G467" s="64" t="str">
        <f t="shared" si="142"/>
        <v>B</v>
      </c>
      <c r="H467" s="64">
        <f t="shared" si="143"/>
        <v>1</v>
      </c>
      <c r="I467" s="64">
        <f t="shared" si="144"/>
        <v>1</v>
      </c>
      <c r="J467" s="18">
        <f t="shared" si="145"/>
        <v>6</v>
      </c>
      <c r="K467" s="18">
        <f t="shared" si="146"/>
        <v>0</v>
      </c>
      <c r="L467" s="18">
        <f t="shared" si="147"/>
        <v>-246</v>
      </c>
      <c r="M467" s="86" t="str">
        <f t="shared" si="157"/>
        <v xml:space="preserve"> </v>
      </c>
      <c r="N467" s="64" t="str">
        <f t="shared" si="154"/>
        <v xml:space="preserve"> </v>
      </c>
      <c r="O467" s="64" t="str">
        <f t="shared" si="148"/>
        <v>B</v>
      </c>
      <c r="P467" s="64">
        <f t="shared" si="149"/>
        <v>1</v>
      </c>
      <c r="Q467" s="64">
        <f t="shared" si="150"/>
        <v>1</v>
      </c>
      <c r="R467" s="18">
        <f t="shared" si="151"/>
        <v>5</v>
      </c>
      <c r="S467" s="18">
        <f t="shared" si="152"/>
        <v>0</v>
      </c>
      <c r="T467" s="19">
        <f t="shared" si="153"/>
        <v>-147</v>
      </c>
    </row>
    <row r="468" spans="1:20">
      <c r="A468" s="197">
        <f t="shared" si="156"/>
        <v>458</v>
      </c>
      <c r="B468" s="198">
        <f>Data!B468</f>
        <v>5</v>
      </c>
      <c r="C468" s="163">
        <f t="shared" si="155"/>
        <v>2</v>
      </c>
      <c r="E468" s="86" t="str">
        <f t="shared" si="140"/>
        <v>L</v>
      </c>
      <c r="F468" s="64" t="str">
        <f t="shared" si="141"/>
        <v xml:space="preserve"> </v>
      </c>
      <c r="G468" s="64" t="str">
        <f t="shared" si="142"/>
        <v>B</v>
      </c>
      <c r="H468" s="64">
        <f t="shared" si="143"/>
        <v>2</v>
      </c>
      <c r="I468" s="64">
        <f t="shared" si="144"/>
        <v>1</v>
      </c>
      <c r="J468" s="18">
        <f t="shared" si="145"/>
        <v>6</v>
      </c>
      <c r="K468" s="18">
        <f t="shared" si="146"/>
        <v>0</v>
      </c>
      <c r="L468" s="18">
        <f t="shared" si="147"/>
        <v>-252</v>
      </c>
      <c r="M468" s="86" t="str">
        <f t="shared" si="157"/>
        <v>L</v>
      </c>
      <c r="N468" s="64" t="str">
        <f t="shared" si="154"/>
        <v xml:space="preserve"> </v>
      </c>
      <c r="O468" s="64" t="str">
        <f t="shared" si="148"/>
        <v>B</v>
      </c>
      <c r="P468" s="64">
        <f t="shared" si="149"/>
        <v>2</v>
      </c>
      <c r="Q468" s="64">
        <f t="shared" si="150"/>
        <v>1</v>
      </c>
      <c r="R468" s="18">
        <f t="shared" si="151"/>
        <v>5</v>
      </c>
      <c r="S468" s="18">
        <f t="shared" si="152"/>
        <v>0</v>
      </c>
      <c r="T468" s="19">
        <f t="shared" si="153"/>
        <v>-152</v>
      </c>
    </row>
    <row r="469" spans="1:20">
      <c r="A469" s="197">
        <f t="shared" si="156"/>
        <v>459</v>
      </c>
      <c r="B469" s="198">
        <f>Data!B469</f>
        <v>30</v>
      </c>
      <c r="C469" s="163">
        <f t="shared" si="155"/>
        <v>10</v>
      </c>
      <c r="E469" s="86" t="str">
        <f t="shared" si="140"/>
        <v>L</v>
      </c>
      <c r="F469" s="64" t="str">
        <f t="shared" si="141"/>
        <v xml:space="preserve"> </v>
      </c>
      <c r="G469" s="64" t="str">
        <f t="shared" si="142"/>
        <v>B</v>
      </c>
      <c r="H469" s="64">
        <f t="shared" si="143"/>
        <v>3</v>
      </c>
      <c r="I469" s="64">
        <f t="shared" si="144"/>
        <v>1</v>
      </c>
      <c r="J469" s="18">
        <f t="shared" si="145"/>
        <v>6</v>
      </c>
      <c r="K469" s="18">
        <f t="shared" si="146"/>
        <v>0</v>
      </c>
      <c r="L469" s="18">
        <f t="shared" si="147"/>
        <v>-258</v>
      </c>
      <c r="M469" s="86" t="str">
        <f t="shared" si="157"/>
        <v>L</v>
      </c>
      <c r="N469" s="64" t="str">
        <f t="shared" si="154"/>
        <v xml:space="preserve"> </v>
      </c>
      <c r="O469" s="64" t="str">
        <f t="shared" si="148"/>
        <v>B</v>
      </c>
      <c r="P469" s="64">
        <f t="shared" si="149"/>
        <v>3</v>
      </c>
      <c r="Q469" s="64">
        <f t="shared" si="150"/>
        <v>1</v>
      </c>
      <c r="R469" s="18">
        <f t="shared" si="151"/>
        <v>10</v>
      </c>
      <c r="S469" s="18">
        <f t="shared" si="152"/>
        <v>0</v>
      </c>
      <c r="T469" s="19">
        <f t="shared" si="153"/>
        <v>-162</v>
      </c>
    </row>
    <row r="470" spans="1:20">
      <c r="A470" s="197">
        <f t="shared" si="156"/>
        <v>460</v>
      </c>
      <c r="B470" s="198">
        <f>Data!B470</f>
        <v>15</v>
      </c>
      <c r="C470" s="163">
        <f t="shared" si="155"/>
        <v>5</v>
      </c>
      <c r="E470" s="86" t="str">
        <f t="shared" si="140"/>
        <v>L</v>
      </c>
      <c r="F470" s="64" t="str">
        <f t="shared" si="141"/>
        <v xml:space="preserve"> </v>
      </c>
      <c r="G470" s="64" t="str">
        <f t="shared" si="142"/>
        <v>B</v>
      </c>
      <c r="H470" s="64">
        <f t="shared" si="143"/>
        <v>4</v>
      </c>
      <c r="I470" s="64">
        <f t="shared" si="144"/>
        <v>1</v>
      </c>
      <c r="J470" s="18">
        <f t="shared" si="145"/>
        <v>6</v>
      </c>
      <c r="K470" s="18">
        <f t="shared" si="146"/>
        <v>0</v>
      </c>
      <c r="L470" s="18">
        <f t="shared" si="147"/>
        <v>-264</v>
      </c>
      <c r="M470" s="86" t="str">
        <f t="shared" si="157"/>
        <v>L</v>
      </c>
      <c r="N470" s="64" t="str">
        <f t="shared" si="154"/>
        <v xml:space="preserve"> </v>
      </c>
      <c r="O470" s="64" t="str">
        <f t="shared" si="148"/>
        <v>B</v>
      </c>
      <c r="P470" s="64">
        <f t="shared" si="149"/>
        <v>4</v>
      </c>
      <c r="Q470" s="64">
        <f t="shared" si="150"/>
        <v>1</v>
      </c>
      <c r="R470" s="18">
        <f t="shared" si="151"/>
        <v>20</v>
      </c>
      <c r="S470" s="18">
        <f t="shared" si="152"/>
        <v>0</v>
      </c>
      <c r="T470" s="19">
        <f t="shared" si="153"/>
        <v>-182</v>
      </c>
    </row>
    <row r="471" spans="1:20">
      <c r="A471" s="197">
        <f t="shared" si="156"/>
        <v>461</v>
      </c>
      <c r="B471" s="198">
        <f>Data!B471</f>
        <v>15</v>
      </c>
      <c r="C471" s="163">
        <f t="shared" si="155"/>
        <v>5</v>
      </c>
      <c r="E471" s="86" t="str">
        <f t="shared" si="140"/>
        <v>L</v>
      </c>
      <c r="F471" s="64" t="str">
        <f t="shared" si="141"/>
        <v xml:space="preserve"> </v>
      </c>
      <c r="G471" s="64" t="str">
        <f t="shared" si="142"/>
        <v>B</v>
      </c>
      <c r="H471" s="64">
        <f t="shared" si="143"/>
        <v>5</v>
      </c>
      <c r="I471" s="64">
        <f t="shared" si="144"/>
        <v>1</v>
      </c>
      <c r="J471" s="18">
        <f t="shared" si="145"/>
        <v>6</v>
      </c>
      <c r="K471" s="18">
        <f t="shared" si="146"/>
        <v>0</v>
      </c>
      <c r="L471" s="18">
        <f t="shared" si="147"/>
        <v>-270</v>
      </c>
      <c r="M471" s="86" t="str">
        <f t="shared" si="157"/>
        <v>W</v>
      </c>
      <c r="N471" s="64" t="str">
        <f t="shared" si="154"/>
        <v xml:space="preserve"> </v>
      </c>
      <c r="O471" s="64" t="str">
        <f t="shared" si="148"/>
        <v xml:space="preserve"> </v>
      </c>
      <c r="P471" s="64" t="str">
        <f t="shared" si="149"/>
        <v xml:space="preserve"> </v>
      </c>
      <c r="Q471" s="64">
        <f t="shared" si="150"/>
        <v>1</v>
      </c>
      <c r="R471" s="18" t="str">
        <f t="shared" si="151"/>
        <v xml:space="preserve"> </v>
      </c>
      <c r="S471" s="18">
        <f t="shared" si="152"/>
        <v>48</v>
      </c>
      <c r="T471" s="19">
        <f t="shared" si="153"/>
        <v>-134</v>
      </c>
    </row>
    <row r="472" spans="1:20">
      <c r="A472" s="197">
        <f t="shared" si="156"/>
        <v>462</v>
      </c>
      <c r="B472" s="198">
        <f>Data!B472</f>
        <v>19</v>
      </c>
      <c r="C472" s="163">
        <f t="shared" si="155"/>
        <v>7</v>
      </c>
      <c r="E472" s="86" t="str">
        <f t="shared" si="140"/>
        <v>L</v>
      </c>
      <c r="F472" s="64" t="str">
        <f t="shared" si="141"/>
        <v xml:space="preserve"> </v>
      </c>
      <c r="G472" s="64" t="str">
        <f t="shared" si="142"/>
        <v>B</v>
      </c>
      <c r="H472" s="64">
        <f t="shared" si="143"/>
        <v>6</v>
      </c>
      <c r="I472" s="64">
        <f t="shared" si="144"/>
        <v>1</v>
      </c>
      <c r="J472" s="18">
        <f t="shared" si="145"/>
        <v>6</v>
      </c>
      <c r="K472" s="18">
        <f t="shared" si="146"/>
        <v>0</v>
      </c>
      <c r="L472" s="18">
        <f t="shared" si="147"/>
        <v>-276</v>
      </c>
      <c r="M472" s="86" t="str">
        <f t="shared" si="157"/>
        <v xml:space="preserve"> </v>
      </c>
      <c r="N472" s="64" t="str">
        <f t="shared" si="154"/>
        <v xml:space="preserve"> </v>
      </c>
      <c r="O472" s="64" t="str">
        <f t="shared" si="148"/>
        <v xml:space="preserve"> </v>
      </c>
      <c r="P472" s="64" t="str">
        <f t="shared" si="149"/>
        <v xml:space="preserve"> </v>
      </c>
      <c r="Q472" s="64">
        <f t="shared" si="150"/>
        <v>1</v>
      </c>
      <c r="R472" s="18" t="str">
        <f t="shared" si="151"/>
        <v xml:space="preserve"> </v>
      </c>
      <c r="S472" s="18">
        <f t="shared" si="152"/>
        <v>0</v>
      </c>
      <c r="T472" s="19">
        <f t="shared" si="153"/>
        <v>-134</v>
      </c>
    </row>
    <row r="473" spans="1:20">
      <c r="A473" s="197">
        <f t="shared" si="156"/>
        <v>463</v>
      </c>
      <c r="B473" s="198">
        <f>Data!B473</f>
        <v>35</v>
      </c>
      <c r="C473" s="163">
        <f t="shared" si="155"/>
        <v>12</v>
      </c>
      <c r="E473" s="86" t="str">
        <f t="shared" si="140"/>
        <v>L</v>
      </c>
      <c r="F473" s="64" t="str">
        <f t="shared" si="141"/>
        <v xml:space="preserve"> </v>
      </c>
      <c r="G473" s="64" t="str">
        <f t="shared" si="142"/>
        <v xml:space="preserve"> </v>
      </c>
      <c r="H473" s="64" t="str">
        <f t="shared" si="143"/>
        <v xml:space="preserve"> </v>
      </c>
      <c r="I473" s="64">
        <f t="shared" si="144"/>
        <v>2</v>
      </c>
      <c r="J473" s="18" t="str">
        <f t="shared" si="145"/>
        <v xml:space="preserve"> </v>
      </c>
      <c r="K473" s="18">
        <f t="shared" si="146"/>
        <v>0</v>
      </c>
      <c r="L473" s="18">
        <f t="shared" si="147"/>
        <v>-276</v>
      </c>
      <c r="M473" s="86" t="str">
        <f t="shared" si="157"/>
        <v xml:space="preserve"> </v>
      </c>
      <c r="N473" s="64" t="str">
        <f t="shared" si="154"/>
        <v xml:space="preserve"> </v>
      </c>
      <c r="O473" s="64" t="str">
        <f t="shared" si="148"/>
        <v xml:space="preserve"> </v>
      </c>
      <c r="P473" s="64" t="str">
        <f t="shared" si="149"/>
        <v xml:space="preserve"> </v>
      </c>
      <c r="Q473" s="64">
        <f t="shared" si="150"/>
        <v>1</v>
      </c>
      <c r="R473" s="18" t="str">
        <f t="shared" si="151"/>
        <v xml:space="preserve"> </v>
      </c>
      <c r="S473" s="18">
        <f t="shared" si="152"/>
        <v>0</v>
      </c>
      <c r="T473" s="19">
        <f t="shared" si="153"/>
        <v>-134</v>
      </c>
    </row>
    <row r="474" spans="1:20">
      <c r="A474" s="197">
        <f t="shared" si="156"/>
        <v>464</v>
      </c>
      <c r="B474" s="198">
        <f>Data!B474</f>
        <v>24</v>
      </c>
      <c r="C474" s="163">
        <f t="shared" si="155"/>
        <v>8</v>
      </c>
      <c r="E474" s="86" t="str">
        <f t="shared" si="140"/>
        <v xml:space="preserve"> </v>
      </c>
      <c r="F474" s="64" t="str">
        <f t="shared" si="141"/>
        <v xml:space="preserve"> </v>
      </c>
      <c r="G474" s="64" t="str">
        <f t="shared" si="142"/>
        <v xml:space="preserve"> </v>
      </c>
      <c r="H474" s="64" t="str">
        <f t="shared" si="143"/>
        <v xml:space="preserve"> </v>
      </c>
      <c r="I474" s="64">
        <f t="shared" si="144"/>
        <v>2</v>
      </c>
      <c r="J474" s="18" t="str">
        <f t="shared" si="145"/>
        <v xml:space="preserve"> </v>
      </c>
      <c r="K474" s="18">
        <f t="shared" si="146"/>
        <v>0</v>
      </c>
      <c r="L474" s="18">
        <f t="shared" si="147"/>
        <v>-276</v>
      </c>
      <c r="M474" s="86" t="str">
        <f t="shared" si="157"/>
        <v xml:space="preserve"> </v>
      </c>
      <c r="N474" s="64" t="str">
        <f t="shared" si="154"/>
        <v xml:space="preserve"> </v>
      </c>
      <c r="O474" s="64" t="str">
        <f t="shared" si="148"/>
        <v xml:space="preserve"> </v>
      </c>
      <c r="P474" s="64" t="str">
        <f t="shared" si="149"/>
        <v xml:space="preserve"> </v>
      </c>
      <c r="Q474" s="64">
        <f t="shared" si="150"/>
        <v>1</v>
      </c>
      <c r="R474" s="18" t="str">
        <f t="shared" si="151"/>
        <v xml:space="preserve"> </v>
      </c>
      <c r="S474" s="18">
        <f t="shared" si="152"/>
        <v>0</v>
      </c>
      <c r="T474" s="19">
        <f t="shared" si="153"/>
        <v>-134</v>
      </c>
    </row>
    <row r="475" spans="1:20">
      <c r="A475" s="197">
        <f t="shared" si="156"/>
        <v>465</v>
      </c>
      <c r="B475" s="198">
        <f>Data!B475</f>
        <v>4</v>
      </c>
      <c r="C475" s="163">
        <f t="shared" si="155"/>
        <v>2</v>
      </c>
      <c r="E475" s="86" t="str">
        <f t="shared" si="140"/>
        <v xml:space="preserve"> </v>
      </c>
      <c r="F475" s="64" t="str">
        <f t="shared" si="141"/>
        <v xml:space="preserve"> </v>
      </c>
      <c r="G475" s="64" t="str">
        <f t="shared" si="142"/>
        <v xml:space="preserve"> </v>
      </c>
      <c r="H475" s="64" t="str">
        <f t="shared" si="143"/>
        <v xml:space="preserve"> </v>
      </c>
      <c r="I475" s="64">
        <f t="shared" si="144"/>
        <v>2</v>
      </c>
      <c r="J475" s="18" t="str">
        <f t="shared" si="145"/>
        <v xml:space="preserve"> </v>
      </c>
      <c r="K475" s="18">
        <f t="shared" si="146"/>
        <v>0</v>
      </c>
      <c r="L475" s="18">
        <f t="shared" si="147"/>
        <v>-276</v>
      </c>
      <c r="M475" s="86" t="str">
        <f t="shared" si="157"/>
        <v xml:space="preserve"> </v>
      </c>
      <c r="N475" s="64" t="str">
        <f t="shared" si="154"/>
        <v xml:space="preserve"> </v>
      </c>
      <c r="O475" s="64" t="str">
        <f t="shared" si="148"/>
        <v xml:space="preserve"> </v>
      </c>
      <c r="P475" s="64" t="str">
        <f t="shared" si="149"/>
        <v xml:space="preserve"> </v>
      </c>
      <c r="Q475" s="64">
        <f t="shared" si="150"/>
        <v>1</v>
      </c>
      <c r="R475" s="18" t="str">
        <f t="shared" si="151"/>
        <v xml:space="preserve"> </v>
      </c>
      <c r="S475" s="18">
        <f t="shared" si="152"/>
        <v>0</v>
      </c>
      <c r="T475" s="19">
        <f t="shared" si="153"/>
        <v>-134</v>
      </c>
    </row>
    <row r="476" spans="1:20">
      <c r="A476" s="197">
        <f t="shared" si="156"/>
        <v>466</v>
      </c>
      <c r="B476" s="198">
        <f>Data!B476</f>
        <v>9</v>
      </c>
      <c r="C476" s="163">
        <f t="shared" si="155"/>
        <v>3</v>
      </c>
      <c r="E476" s="86" t="str">
        <f t="shared" si="140"/>
        <v xml:space="preserve"> </v>
      </c>
      <c r="F476" s="64" t="str">
        <f t="shared" si="141"/>
        <v xml:space="preserve"> </v>
      </c>
      <c r="G476" s="64" t="str">
        <f t="shared" si="142"/>
        <v xml:space="preserve"> </v>
      </c>
      <c r="H476" s="64" t="str">
        <f t="shared" si="143"/>
        <v xml:space="preserve"> </v>
      </c>
      <c r="I476" s="64">
        <f t="shared" si="144"/>
        <v>2</v>
      </c>
      <c r="J476" s="18" t="str">
        <f t="shared" si="145"/>
        <v xml:space="preserve"> </v>
      </c>
      <c r="K476" s="18">
        <f t="shared" si="146"/>
        <v>0</v>
      </c>
      <c r="L476" s="18">
        <f t="shared" si="147"/>
        <v>-276</v>
      </c>
      <c r="M476" s="86" t="str">
        <f t="shared" si="157"/>
        <v xml:space="preserve"> </v>
      </c>
      <c r="N476" s="64" t="str">
        <f t="shared" si="154"/>
        <v xml:space="preserve"> </v>
      </c>
      <c r="O476" s="64" t="str">
        <f t="shared" si="148"/>
        <v xml:space="preserve"> </v>
      </c>
      <c r="P476" s="64" t="str">
        <f t="shared" si="149"/>
        <v xml:space="preserve"> </v>
      </c>
      <c r="Q476" s="64">
        <f t="shared" si="150"/>
        <v>1</v>
      </c>
      <c r="R476" s="18" t="str">
        <f t="shared" si="151"/>
        <v xml:space="preserve"> </v>
      </c>
      <c r="S476" s="18">
        <f t="shared" si="152"/>
        <v>0</v>
      </c>
      <c r="T476" s="19">
        <f t="shared" si="153"/>
        <v>-134</v>
      </c>
    </row>
    <row r="477" spans="1:20">
      <c r="A477" s="197">
        <f t="shared" si="156"/>
        <v>467</v>
      </c>
      <c r="B477" s="198">
        <f>Data!B477</f>
        <v>16</v>
      </c>
      <c r="C477" s="163">
        <f t="shared" si="155"/>
        <v>6</v>
      </c>
      <c r="E477" s="86" t="str">
        <f t="shared" si="140"/>
        <v xml:space="preserve"> </v>
      </c>
      <c r="F477" s="64" t="str">
        <f t="shared" si="141"/>
        <v xml:space="preserve"> </v>
      </c>
      <c r="G477" s="64" t="str">
        <f t="shared" si="142"/>
        <v xml:space="preserve"> </v>
      </c>
      <c r="H477" s="64" t="str">
        <f t="shared" si="143"/>
        <v xml:space="preserve"> </v>
      </c>
      <c r="I477" s="64">
        <f t="shared" si="144"/>
        <v>2</v>
      </c>
      <c r="J477" s="18" t="str">
        <f t="shared" si="145"/>
        <v xml:space="preserve"> </v>
      </c>
      <c r="K477" s="18">
        <f t="shared" si="146"/>
        <v>0</v>
      </c>
      <c r="L477" s="18">
        <f t="shared" si="147"/>
        <v>-276</v>
      </c>
      <c r="M477" s="86" t="str">
        <f t="shared" si="157"/>
        <v xml:space="preserve"> </v>
      </c>
      <c r="N477" s="64" t="str">
        <f t="shared" si="154"/>
        <v xml:space="preserve"> </v>
      </c>
      <c r="O477" s="64" t="str">
        <f t="shared" si="148"/>
        <v xml:space="preserve"> </v>
      </c>
      <c r="P477" s="64" t="str">
        <f t="shared" si="149"/>
        <v xml:space="preserve"> </v>
      </c>
      <c r="Q477" s="64">
        <f t="shared" si="150"/>
        <v>1</v>
      </c>
      <c r="R477" s="18" t="str">
        <f t="shared" si="151"/>
        <v xml:space="preserve"> </v>
      </c>
      <c r="S477" s="18">
        <f t="shared" si="152"/>
        <v>0</v>
      </c>
      <c r="T477" s="19">
        <f t="shared" si="153"/>
        <v>-134</v>
      </c>
    </row>
    <row r="478" spans="1:20">
      <c r="A478" s="197">
        <f t="shared" si="156"/>
        <v>468</v>
      </c>
      <c r="B478" s="198">
        <f>Data!B478</f>
        <v>34</v>
      </c>
      <c r="C478" s="163">
        <f t="shared" si="155"/>
        <v>12</v>
      </c>
      <c r="E478" s="86" t="str">
        <f t="shared" si="140"/>
        <v xml:space="preserve"> </v>
      </c>
      <c r="F478" s="64" t="str">
        <f t="shared" si="141"/>
        <v xml:space="preserve"> </v>
      </c>
      <c r="G478" s="64" t="str">
        <f t="shared" si="142"/>
        <v xml:space="preserve"> </v>
      </c>
      <c r="H478" s="64" t="str">
        <f t="shared" si="143"/>
        <v xml:space="preserve"> </v>
      </c>
      <c r="I478" s="64">
        <f t="shared" si="144"/>
        <v>2</v>
      </c>
      <c r="J478" s="18" t="str">
        <f t="shared" si="145"/>
        <v xml:space="preserve"> </v>
      </c>
      <c r="K478" s="18">
        <f t="shared" si="146"/>
        <v>0</v>
      </c>
      <c r="L478" s="18">
        <f t="shared" si="147"/>
        <v>-276</v>
      </c>
      <c r="M478" s="86" t="str">
        <f t="shared" si="157"/>
        <v xml:space="preserve"> </v>
      </c>
      <c r="N478" s="64" t="str">
        <f t="shared" si="154"/>
        <v xml:space="preserve"> </v>
      </c>
      <c r="O478" s="64" t="str">
        <f t="shared" si="148"/>
        <v xml:space="preserve"> </v>
      </c>
      <c r="P478" s="64" t="str">
        <f t="shared" si="149"/>
        <v xml:space="preserve"> </v>
      </c>
      <c r="Q478" s="64">
        <f t="shared" si="150"/>
        <v>1</v>
      </c>
      <c r="R478" s="18" t="str">
        <f t="shared" si="151"/>
        <v xml:space="preserve"> </v>
      </c>
      <c r="S478" s="18">
        <f t="shared" si="152"/>
        <v>0</v>
      </c>
      <c r="T478" s="19">
        <f t="shared" si="153"/>
        <v>-134</v>
      </c>
    </row>
    <row r="479" spans="1:20">
      <c r="A479" s="197">
        <f t="shared" si="156"/>
        <v>469</v>
      </c>
      <c r="B479" s="198">
        <f>Data!B479</f>
        <v>27</v>
      </c>
      <c r="C479" s="163">
        <f t="shared" si="155"/>
        <v>9</v>
      </c>
      <c r="E479" s="86" t="str">
        <f t="shared" si="140"/>
        <v xml:space="preserve"> </v>
      </c>
      <c r="F479" s="64" t="str">
        <f t="shared" si="141"/>
        <v xml:space="preserve"> </v>
      </c>
      <c r="G479" s="64" t="str">
        <f t="shared" si="142"/>
        <v xml:space="preserve"> </v>
      </c>
      <c r="H479" s="64" t="str">
        <f t="shared" si="143"/>
        <v xml:space="preserve"> </v>
      </c>
      <c r="I479" s="64">
        <f t="shared" si="144"/>
        <v>2</v>
      </c>
      <c r="J479" s="18" t="str">
        <f t="shared" si="145"/>
        <v xml:space="preserve"> </v>
      </c>
      <c r="K479" s="18">
        <f t="shared" si="146"/>
        <v>0</v>
      </c>
      <c r="L479" s="18">
        <f t="shared" si="147"/>
        <v>-276</v>
      </c>
      <c r="M479" s="86" t="str">
        <f t="shared" si="157"/>
        <v xml:space="preserve"> </v>
      </c>
      <c r="N479" s="64" t="str">
        <f t="shared" si="154"/>
        <v xml:space="preserve"> </v>
      </c>
      <c r="O479" s="64" t="str">
        <f t="shared" si="148"/>
        <v xml:space="preserve"> </v>
      </c>
      <c r="P479" s="64" t="str">
        <f t="shared" si="149"/>
        <v xml:space="preserve"> </v>
      </c>
      <c r="Q479" s="64">
        <f t="shared" si="150"/>
        <v>1</v>
      </c>
      <c r="R479" s="18" t="str">
        <f t="shared" si="151"/>
        <v xml:space="preserve"> </v>
      </c>
      <c r="S479" s="18">
        <f t="shared" si="152"/>
        <v>0</v>
      </c>
      <c r="T479" s="19">
        <f t="shared" si="153"/>
        <v>-134</v>
      </c>
    </row>
    <row r="480" spans="1:20">
      <c r="A480" s="197">
        <f t="shared" si="156"/>
        <v>470</v>
      </c>
      <c r="B480" s="198">
        <f>Data!B480</f>
        <v>35</v>
      </c>
      <c r="C480" s="163">
        <f t="shared" si="155"/>
        <v>12</v>
      </c>
      <c r="E480" s="86" t="str">
        <f t="shared" si="140"/>
        <v xml:space="preserve"> </v>
      </c>
      <c r="F480" s="64" t="str">
        <f t="shared" si="141"/>
        <v xml:space="preserve"> </v>
      </c>
      <c r="G480" s="64" t="str">
        <f t="shared" si="142"/>
        <v xml:space="preserve"> </v>
      </c>
      <c r="H480" s="64" t="str">
        <f t="shared" si="143"/>
        <v xml:space="preserve"> </v>
      </c>
      <c r="I480" s="64">
        <f t="shared" si="144"/>
        <v>2</v>
      </c>
      <c r="J480" s="18" t="str">
        <f t="shared" si="145"/>
        <v xml:space="preserve"> </v>
      </c>
      <c r="K480" s="18">
        <f t="shared" si="146"/>
        <v>0</v>
      </c>
      <c r="L480" s="18">
        <f t="shared" si="147"/>
        <v>-276</v>
      </c>
      <c r="M480" s="86" t="str">
        <f t="shared" si="157"/>
        <v xml:space="preserve"> </v>
      </c>
      <c r="N480" s="64" t="str">
        <f t="shared" si="154"/>
        <v xml:space="preserve"> </v>
      </c>
      <c r="O480" s="64" t="str">
        <f t="shared" si="148"/>
        <v xml:space="preserve"> </v>
      </c>
      <c r="P480" s="64" t="str">
        <f t="shared" si="149"/>
        <v xml:space="preserve"> </v>
      </c>
      <c r="Q480" s="64">
        <f t="shared" si="150"/>
        <v>1</v>
      </c>
      <c r="R480" s="18" t="str">
        <f t="shared" si="151"/>
        <v xml:space="preserve"> </v>
      </c>
      <c r="S480" s="18">
        <f t="shared" si="152"/>
        <v>0</v>
      </c>
      <c r="T480" s="19">
        <f t="shared" si="153"/>
        <v>-134</v>
      </c>
    </row>
    <row r="481" spans="1:20">
      <c r="A481" s="197">
        <f t="shared" si="156"/>
        <v>471</v>
      </c>
      <c r="B481" s="198">
        <f>Data!B481</f>
        <v>28</v>
      </c>
      <c r="C481" s="163">
        <f t="shared" si="155"/>
        <v>10</v>
      </c>
      <c r="E481" s="86" t="str">
        <f t="shared" si="140"/>
        <v xml:space="preserve"> </v>
      </c>
      <c r="F481" s="64" t="str">
        <f t="shared" si="141"/>
        <v xml:space="preserve"> </v>
      </c>
      <c r="G481" s="64" t="str">
        <f t="shared" si="142"/>
        <v xml:space="preserve"> </v>
      </c>
      <c r="H481" s="64" t="str">
        <f t="shared" si="143"/>
        <v xml:space="preserve"> </v>
      </c>
      <c r="I481" s="64">
        <f t="shared" si="144"/>
        <v>2</v>
      </c>
      <c r="J481" s="18" t="str">
        <f t="shared" si="145"/>
        <v xml:space="preserve"> </v>
      </c>
      <c r="K481" s="18">
        <f t="shared" si="146"/>
        <v>0</v>
      </c>
      <c r="L481" s="18">
        <f t="shared" si="147"/>
        <v>-276</v>
      </c>
      <c r="M481" s="86" t="str">
        <f t="shared" si="157"/>
        <v xml:space="preserve"> </v>
      </c>
      <c r="N481" s="64" t="str">
        <f t="shared" si="154"/>
        <v xml:space="preserve"> </v>
      </c>
      <c r="O481" s="64" t="str">
        <f t="shared" si="148"/>
        <v xml:space="preserve"> </v>
      </c>
      <c r="P481" s="64" t="str">
        <f t="shared" si="149"/>
        <v xml:space="preserve"> </v>
      </c>
      <c r="Q481" s="64">
        <f t="shared" si="150"/>
        <v>1</v>
      </c>
      <c r="R481" s="18" t="str">
        <f t="shared" si="151"/>
        <v xml:space="preserve"> </v>
      </c>
      <c r="S481" s="18">
        <f t="shared" si="152"/>
        <v>0</v>
      </c>
      <c r="T481" s="19">
        <f t="shared" si="153"/>
        <v>-134</v>
      </c>
    </row>
    <row r="482" spans="1:20">
      <c r="A482" s="197">
        <f t="shared" si="156"/>
        <v>472</v>
      </c>
      <c r="B482" s="198">
        <f>Data!B482</f>
        <v>36</v>
      </c>
      <c r="C482" s="163">
        <f t="shared" si="155"/>
        <v>12</v>
      </c>
      <c r="E482" s="86" t="str">
        <f t="shared" si="140"/>
        <v xml:space="preserve"> </v>
      </c>
      <c r="F482" s="64" t="str">
        <f t="shared" si="141"/>
        <v xml:space="preserve"> </v>
      </c>
      <c r="G482" s="64" t="str">
        <f t="shared" si="142"/>
        <v xml:space="preserve"> </v>
      </c>
      <c r="H482" s="64" t="str">
        <f t="shared" si="143"/>
        <v xml:space="preserve"> </v>
      </c>
      <c r="I482" s="64">
        <f t="shared" si="144"/>
        <v>2</v>
      </c>
      <c r="J482" s="18" t="str">
        <f t="shared" si="145"/>
        <v xml:space="preserve"> </v>
      </c>
      <c r="K482" s="18">
        <f t="shared" si="146"/>
        <v>0</v>
      </c>
      <c r="L482" s="18">
        <f t="shared" si="147"/>
        <v>-276</v>
      </c>
      <c r="M482" s="86" t="str">
        <f t="shared" si="157"/>
        <v xml:space="preserve"> </v>
      </c>
      <c r="N482" s="64" t="str">
        <f t="shared" si="154"/>
        <v xml:space="preserve"> </v>
      </c>
      <c r="O482" s="64" t="str">
        <f t="shared" si="148"/>
        <v xml:space="preserve"> </v>
      </c>
      <c r="P482" s="64" t="str">
        <f t="shared" si="149"/>
        <v xml:space="preserve"> </v>
      </c>
      <c r="Q482" s="64">
        <f t="shared" si="150"/>
        <v>1</v>
      </c>
      <c r="R482" s="18" t="str">
        <f t="shared" si="151"/>
        <v xml:space="preserve"> </v>
      </c>
      <c r="S482" s="18">
        <f t="shared" si="152"/>
        <v>0</v>
      </c>
      <c r="T482" s="19">
        <f t="shared" si="153"/>
        <v>-134</v>
      </c>
    </row>
    <row r="483" spans="1:20">
      <c r="A483" s="197">
        <f t="shared" si="156"/>
        <v>473</v>
      </c>
      <c r="B483" s="198">
        <f>Data!B483</f>
        <v>25</v>
      </c>
      <c r="C483" s="163">
        <f t="shared" si="155"/>
        <v>9</v>
      </c>
      <c r="E483" s="86" t="str">
        <f t="shared" si="140"/>
        <v xml:space="preserve"> </v>
      </c>
      <c r="F483" s="64" t="str">
        <f t="shared" si="141"/>
        <v xml:space="preserve"> </v>
      </c>
      <c r="G483" s="64" t="str">
        <f t="shared" si="142"/>
        <v xml:space="preserve"> </v>
      </c>
      <c r="H483" s="64" t="str">
        <f t="shared" si="143"/>
        <v xml:space="preserve"> </v>
      </c>
      <c r="I483" s="64">
        <f t="shared" si="144"/>
        <v>2</v>
      </c>
      <c r="J483" s="18" t="str">
        <f t="shared" si="145"/>
        <v xml:space="preserve"> </v>
      </c>
      <c r="K483" s="18">
        <f t="shared" si="146"/>
        <v>0</v>
      </c>
      <c r="L483" s="18">
        <f t="shared" si="147"/>
        <v>-276</v>
      </c>
      <c r="M483" s="86" t="str">
        <f t="shared" si="157"/>
        <v xml:space="preserve"> </v>
      </c>
      <c r="N483" s="64" t="str">
        <f t="shared" si="154"/>
        <v xml:space="preserve"> </v>
      </c>
      <c r="O483" s="64" t="str">
        <f t="shared" si="148"/>
        <v xml:space="preserve"> </v>
      </c>
      <c r="P483" s="64" t="str">
        <f t="shared" si="149"/>
        <v xml:space="preserve"> </v>
      </c>
      <c r="Q483" s="64">
        <f t="shared" si="150"/>
        <v>1</v>
      </c>
      <c r="R483" s="18" t="str">
        <f t="shared" si="151"/>
        <v xml:space="preserve"> </v>
      </c>
      <c r="S483" s="18">
        <f t="shared" si="152"/>
        <v>0</v>
      </c>
      <c r="T483" s="19">
        <f t="shared" si="153"/>
        <v>-134</v>
      </c>
    </row>
    <row r="484" spans="1:20">
      <c r="A484" s="197">
        <f t="shared" si="156"/>
        <v>474</v>
      </c>
      <c r="B484" s="198">
        <f>Data!B484</f>
        <v>5</v>
      </c>
      <c r="C484" s="163">
        <f t="shared" si="155"/>
        <v>2</v>
      </c>
      <c r="E484" s="86" t="str">
        <f t="shared" si="140"/>
        <v xml:space="preserve"> </v>
      </c>
      <c r="F484" s="64" t="str">
        <f t="shared" si="141"/>
        <v xml:space="preserve"> </v>
      </c>
      <c r="G484" s="64" t="str">
        <f t="shared" si="142"/>
        <v xml:space="preserve"> </v>
      </c>
      <c r="H484" s="64" t="str">
        <f t="shared" si="143"/>
        <v xml:space="preserve"> </v>
      </c>
      <c r="I484" s="64">
        <f t="shared" si="144"/>
        <v>2</v>
      </c>
      <c r="J484" s="18" t="str">
        <f t="shared" si="145"/>
        <v xml:space="preserve"> </v>
      </c>
      <c r="K484" s="18">
        <f t="shared" si="146"/>
        <v>0</v>
      </c>
      <c r="L484" s="18">
        <f t="shared" si="147"/>
        <v>-276</v>
      </c>
      <c r="M484" s="86" t="str">
        <f t="shared" si="157"/>
        <v xml:space="preserve"> </v>
      </c>
      <c r="N484" s="64" t="str">
        <f t="shared" si="154"/>
        <v xml:space="preserve"> </v>
      </c>
      <c r="O484" s="64" t="str">
        <f t="shared" si="148"/>
        <v xml:space="preserve"> </v>
      </c>
      <c r="P484" s="64" t="str">
        <f t="shared" si="149"/>
        <v xml:space="preserve"> </v>
      </c>
      <c r="Q484" s="64">
        <f t="shared" si="150"/>
        <v>1</v>
      </c>
      <c r="R484" s="18" t="str">
        <f t="shared" si="151"/>
        <v xml:space="preserve"> </v>
      </c>
      <c r="S484" s="18">
        <f t="shared" si="152"/>
        <v>0</v>
      </c>
      <c r="T484" s="19">
        <f t="shared" si="153"/>
        <v>-134</v>
      </c>
    </row>
    <row r="485" spans="1:20">
      <c r="A485" s="197">
        <f t="shared" si="156"/>
        <v>475</v>
      </c>
      <c r="B485" s="198">
        <f>Data!B485</f>
        <v>21</v>
      </c>
      <c r="C485" s="163">
        <f t="shared" si="155"/>
        <v>7</v>
      </c>
      <c r="E485" s="86" t="str">
        <f t="shared" si="140"/>
        <v xml:space="preserve"> </v>
      </c>
      <c r="F485" s="64" t="str">
        <f t="shared" si="141"/>
        <v>T</v>
      </c>
      <c r="G485" s="64" t="str">
        <f t="shared" si="142"/>
        <v xml:space="preserve"> </v>
      </c>
      <c r="H485" s="64" t="str">
        <f t="shared" si="143"/>
        <v xml:space="preserve"> </v>
      </c>
      <c r="I485" s="64">
        <f t="shared" si="144"/>
        <v>2</v>
      </c>
      <c r="J485" s="18" t="str">
        <f t="shared" si="145"/>
        <v xml:space="preserve"> </v>
      </c>
      <c r="K485" s="18">
        <f t="shared" si="146"/>
        <v>0</v>
      </c>
      <c r="L485" s="18">
        <f t="shared" si="147"/>
        <v>-276</v>
      </c>
      <c r="M485" s="86" t="str">
        <f t="shared" si="157"/>
        <v xml:space="preserve"> </v>
      </c>
      <c r="N485" s="64" t="str">
        <f t="shared" si="154"/>
        <v>T</v>
      </c>
      <c r="O485" s="64" t="str">
        <f t="shared" si="148"/>
        <v xml:space="preserve"> </v>
      </c>
      <c r="P485" s="64" t="str">
        <f t="shared" si="149"/>
        <v xml:space="preserve"> </v>
      </c>
      <c r="Q485" s="64">
        <f t="shared" si="150"/>
        <v>1</v>
      </c>
      <c r="R485" s="18" t="str">
        <f t="shared" si="151"/>
        <v xml:space="preserve"> </v>
      </c>
      <c r="S485" s="18">
        <f t="shared" si="152"/>
        <v>0</v>
      </c>
      <c r="T485" s="19">
        <f t="shared" si="153"/>
        <v>-134</v>
      </c>
    </row>
    <row r="486" spans="1:20">
      <c r="A486" s="197">
        <f t="shared" si="156"/>
        <v>476</v>
      </c>
      <c r="B486" s="198">
        <f>Data!B486</f>
        <v>5</v>
      </c>
      <c r="C486" s="163">
        <f t="shared" si="155"/>
        <v>2</v>
      </c>
      <c r="E486" s="86" t="str">
        <f t="shared" si="140"/>
        <v xml:space="preserve"> </v>
      </c>
      <c r="F486" s="64" t="str">
        <f t="shared" si="141"/>
        <v xml:space="preserve"> </v>
      </c>
      <c r="G486" s="64" t="str">
        <f t="shared" si="142"/>
        <v>B</v>
      </c>
      <c r="H486" s="64">
        <f t="shared" si="143"/>
        <v>1</v>
      </c>
      <c r="I486" s="64">
        <f t="shared" si="144"/>
        <v>2</v>
      </c>
      <c r="J486" s="18">
        <f t="shared" si="145"/>
        <v>12</v>
      </c>
      <c r="K486" s="18">
        <f t="shared" si="146"/>
        <v>0</v>
      </c>
      <c r="L486" s="18">
        <f t="shared" si="147"/>
        <v>-288</v>
      </c>
      <c r="M486" s="86" t="str">
        <f t="shared" si="157"/>
        <v xml:space="preserve"> </v>
      </c>
      <c r="N486" s="64" t="str">
        <f t="shared" si="154"/>
        <v xml:space="preserve"> </v>
      </c>
      <c r="O486" s="64" t="str">
        <f t="shared" si="148"/>
        <v>B</v>
      </c>
      <c r="P486" s="64">
        <f t="shared" si="149"/>
        <v>1</v>
      </c>
      <c r="Q486" s="64">
        <f t="shared" si="150"/>
        <v>1</v>
      </c>
      <c r="R486" s="18">
        <f t="shared" si="151"/>
        <v>5</v>
      </c>
      <c r="S486" s="18">
        <f t="shared" si="152"/>
        <v>0</v>
      </c>
      <c r="T486" s="19">
        <f t="shared" si="153"/>
        <v>-139</v>
      </c>
    </row>
    <row r="487" spans="1:20">
      <c r="A487" s="197">
        <f t="shared" si="156"/>
        <v>477</v>
      </c>
      <c r="B487" s="198">
        <f>Data!B487</f>
        <v>36</v>
      </c>
      <c r="C487" s="163">
        <f t="shared" si="155"/>
        <v>12</v>
      </c>
      <c r="E487" s="86" t="str">
        <f t="shared" si="140"/>
        <v>L</v>
      </c>
      <c r="F487" s="64" t="str">
        <f t="shared" si="141"/>
        <v xml:space="preserve"> </v>
      </c>
      <c r="G487" s="64" t="str">
        <f t="shared" si="142"/>
        <v>B</v>
      </c>
      <c r="H487" s="64">
        <f t="shared" si="143"/>
        <v>2</v>
      </c>
      <c r="I487" s="64">
        <f t="shared" si="144"/>
        <v>2</v>
      </c>
      <c r="J487" s="18">
        <f t="shared" si="145"/>
        <v>12</v>
      </c>
      <c r="K487" s="18">
        <f t="shared" si="146"/>
        <v>0</v>
      </c>
      <c r="L487" s="18">
        <f t="shared" si="147"/>
        <v>-300</v>
      </c>
      <c r="M487" s="86" t="str">
        <f t="shared" si="157"/>
        <v>L</v>
      </c>
      <c r="N487" s="64" t="str">
        <f t="shared" si="154"/>
        <v xml:space="preserve"> </v>
      </c>
      <c r="O487" s="64" t="str">
        <f t="shared" si="148"/>
        <v>B</v>
      </c>
      <c r="P487" s="64">
        <f t="shared" si="149"/>
        <v>2</v>
      </c>
      <c r="Q487" s="64">
        <f t="shared" si="150"/>
        <v>1</v>
      </c>
      <c r="R487" s="18">
        <f t="shared" si="151"/>
        <v>5</v>
      </c>
      <c r="S487" s="18">
        <f t="shared" si="152"/>
        <v>0</v>
      </c>
      <c r="T487" s="19">
        <f t="shared" si="153"/>
        <v>-144</v>
      </c>
    </row>
    <row r="488" spans="1:20">
      <c r="A488" s="197">
        <f t="shared" si="156"/>
        <v>478</v>
      </c>
      <c r="B488" s="198">
        <f>Data!B488</f>
        <v>15</v>
      </c>
      <c r="C488" s="163">
        <f t="shared" si="155"/>
        <v>5</v>
      </c>
      <c r="E488" s="86" t="str">
        <f t="shared" si="140"/>
        <v>L</v>
      </c>
      <c r="F488" s="64" t="str">
        <f t="shared" si="141"/>
        <v xml:space="preserve"> </v>
      </c>
      <c r="G488" s="64" t="str">
        <f t="shared" si="142"/>
        <v>B</v>
      </c>
      <c r="H488" s="64">
        <f t="shared" si="143"/>
        <v>3</v>
      </c>
      <c r="I488" s="64">
        <f t="shared" si="144"/>
        <v>2</v>
      </c>
      <c r="J488" s="18">
        <f t="shared" si="145"/>
        <v>12</v>
      </c>
      <c r="K488" s="18">
        <f t="shared" si="146"/>
        <v>0</v>
      </c>
      <c r="L488" s="18">
        <f t="shared" si="147"/>
        <v>-312</v>
      </c>
      <c r="M488" s="86" t="str">
        <f t="shared" si="157"/>
        <v>L</v>
      </c>
      <c r="N488" s="64" t="str">
        <f t="shared" si="154"/>
        <v xml:space="preserve"> </v>
      </c>
      <c r="O488" s="64" t="str">
        <f t="shared" si="148"/>
        <v>B</v>
      </c>
      <c r="P488" s="64">
        <f t="shared" si="149"/>
        <v>3</v>
      </c>
      <c r="Q488" s="64">
        <f t="shared" si="150"/>
        <v>1</v>
      </c>
      <c r="R488" s="18">
        <f t="shared" si="151"/>
        <v>10</v>
      </c>
      <c r="S488" s="18">
        <f t="shared" si="152"/>
        <v>0</v>
      </c>
      <c r="T488" s="19">
        <f t="shared" si="153"/>
        <v>-154</v>
      </c>
    </row>
    <row r="489" spans="1:20">
      <c r="A489" s="197">
        <f t="shared" si="156"/>
        <v>479</v>
      </c>
      <c r="B489" s="198">
        <f>Data!B489</f>
        <v>7</v>
      </c>
      <c r="C489" s="163">
        <f t="shared" si="155"/>
        <v>3</v>
      </c>
      <c r="E489" s="86" t="str">
        <f t="shared" si="140"/>
        <v>L</v>
      </c>
      <c r="F489" s="64" t="str">
        <f t="shared" si="141"/>
        <v xml:space="preserve"> </v>
      </c>
      <c r="G489" s="64" t="str">
        <f t="shared" si="142"/>
        <v>B</v>
      </c>
      <c r="H489" s="64">
        <f t="shared" si="143"/>
        <v>4</v>
      </c>
      <c r="I489" s="64">
        <f t="shared" si="144"/>
        <v>2</v>
      </c>
      <c r="J489" s="18">
        <f t="shared" si="145"/>
        <v>12</v>
      </c>
      <c r="K489" s="18">
        <f t="shared" si="146"/>
        <v>0</v>
      </c>
      <c r="L489" s="18">
        <f t="shared" si="147"/>
        <v>-324</v>
      </c>
      <c r="M489" s="86" t="str">
        <f t="shared" si="157"/>
        <v>W</v>
      </c>
      <c r="N489" s="64" t="str">
        <f t="shared" si="154"/>
        <v xml:space="preserve"> </v>
      </c>
      <c r="O489" s="64" t="str">
        <f t="shared" si="148"/>
        <v xml:space="preserve"> </v>
      </c>
      <c r="P489" s="64" t="str">
        <f t="shared" si="149"/>
        <v xml:space="preserve"> </v>
      </c>
      <c r="Q489" s="64">
        <f t="shared" si="150"/>
        <v>1</v>
      </c>
      <c r="R489" s="18" t="str">
        <f t="shared" si="151"/>
        <v xml:space="preserve"> </v>
      </c>
      <c r="S489" s="18">
        <f t="shared" si="152"/>
        <v>24</v>
      </c>
      <c r="T489" s="19">
        <f t="shared" si="153"/>
        <v>-130</v>
      </c>
    </row>
    <row r="490" spans="1:20">
      <c r="A490" s="197">
        <f t="shared" si="156"/>
        <v>480</v>
      </c>
      <c r="B490" s="198">
        <f>Data!B490</f>
        <v>26</v>
      </c>
      <c r="C490" s="163">
        <f t="shared" si="155"/>
        <v>9</v>
      </c>
      <c r="E490" s="86" t="str">
        <f t="shared" si="140"/>
        <v>L</v>
      </c>
      <c r="F490" s="64" t="str">
        <f t="shared" si="141"/>
        <v xml:space="preserve"> </v>
      </c>
      <c r="G490" s="64" t="str">
        <f t="shared" si="142"/>
        <v>B</v>
      </c>
      <c r="H490" s="64">
        <f t="shared" si="143"/>
        <v>5</v>
      </c>
      <c r="I490" s="64">
        <f t="shared" si="144"/>
        <v>2</v>
      </c>
      <c r="J490" s="18">
        <f t="shared" si="145"/>
        <v>12</v>
      </c>
      <c r="K490" s="18">
        <f t="shared" si="146"/>
        <v>0</v>
      </c>
      <c r="L490" s="18">
        <f t="shared" si="147"/>
        <v>-336</v>
      </c>
      <c r="M490" s="86" t="str">
        <f t="shared" si="157"/>
        <v xml:space="preserve"> </v>
      </c>
      <c r="N490" s="64" t="str">
        <f t="shared" si="154"/>
        <v xml:space="preserve"> </v>
      </c>
      <c r="O490" s="64" t="str">
        <f t="shared" si="148"/>
        <v xml:space="preserve"> </v>
      </c>
      <c r="P490" s="64" t="str">
        <f t="shared" si="149"/>
        <v xml:space="preserve"> </v>
      </c>
      <c r="Q490" s="64">
        <f t="shared" si="150"/>
        <v>1</v>
      </c>
      <c r="R490" s="18" t="str">
        <f t="shared" si="151"/>
        <v xml:space="preserve"> </v>
      </c>
      <c r="S490" s="18">
        <f t="shared" si="152"/>
        <v>0</v>
      </c>
      <c r="T490" s="19">
        <f t="shared" si="153"/>
        <v>-130</v>
      </c>
    </row>
    <row r="491" spans="1:20">
      <c r="A491" s="197">
        <f t="shared" si="156"/>
        <v>481</v>
      </c>
      <c r="B491" s="198">
        <f>Data!B491</f>
        <v>5</v>
      </c>
      <c r="C491" s="163">
        <f t="shared" si="155"/>
        <v>2</v>
      </c>
      <c r="E491" s="86" t="str">
        <f t="shared" si="140"/>
        <v>L</v>
      </c>
      <c r="F491" s="64" t="str">
        <f t="shared" si="141"/>
        <v xml:space="preserve"> </v>
      </c>
      <c r="G491" s="64" t="str">
        <f t="shared" si="142"/>
        <v>B</v>
      </c>
      <c r="H491" s="64">
        <f t="shared" si="143"/>
        <v>6</v>
      </c>
      <c r="I491" s="64">
        <f t="shared" si="144"/>
        <v>2</v>
      </c>
      <c r="J491" s="18">
        <f t="shared" si="145"/>
        <v>12</v>
      </c>
      <c r="K491" s="18">
        <f t="shared" si="146"/>
        <v>0</v>
      </c>
      <c r="L491" s="18">
        <f t="shared" si="147"/>
        <v>-348</v>
      </c>
      <c r="M491" s="86" t="str">
        <f t="shared" si="157"/>
        <v xml:space="preserve"> </v>
      </c>
      <c r="N491" s="64" t="str">
        <f t="shared" si="154"/>
        <v xml:space="preserve"> </v>
      </c>
      <c r="O491" s="64" t="str">
        <f t="shared" si="148"/>
        <v xml:space="preserve"> </v>
      </c>
      <c r="P491" s="64" t="str">
        <f t="shared" si="149"/>
        <v xml:space="preserve"> </v>
      </c>
      <c r="Q491" s="64">
        <f t="shared" si="150"/>
        <v>1</v>
      </c>
      <c r="R491" s="18" t="str">
        <f t="shared" si="151"/>
        <v xml:space="preserve"> </v>
      </c>
      <c r="S491" s="18">
        <f t="shared" si="152"/>
        <v>0</v>
      </c>
      <c r="T491" s="19">
        <f t="shared" si="153"/>
        <v>-130</v>
      </c>
    </row>
    <row r="492" spans="1:20">
      <c r="A492" s="197">
        <f t="shared" si="156"/>
        <v>482</v>
      </c>
      <c r="B492" s="198">
        <f>Data!B492</f>
        <v>19</v>
      </c>
      <c r="C492" s="163">
        <f t="shared" si="155"/>
        <v>7</v>
      </c>
      <c r="E492" s="86" t="str">
        <f t="shared" si="140"/>
        <v>L</v>
      </c>
      <c r="F492" s="64" t="str">
        <f t="shared" si="141"/>
        <v xml:space="preserve"> </v>
      </c>
      <c r="G492" s="64" t="str">
        <f t="shared" si="142"/>
        <v xml:space="preserve"> </v>
      </c>
      <c r="H492" s="64" t="str">
        <f t="shared" si="143"/>
        <v xml:space="preserve"> </v>
      </c>
      <c r="I492" s="64">
        <f t="shared" si="144"/>
        <v>1</v>
      </c>
      <c r="J492" s="18" t="str">
        <f t="shared" si="145"/>
        <v xml:space="preserve"> </v>
      </c>
      <c r="K492" s="18">
        <f t="shared" si="146"/>
        <v>0</v>
      </c>
      <c r="L492" s="18">
        <f t="shared" si="147"/>
        <v>-348</v>
      </c>
      <c r="M492" s="86" t="str">
        <f t="shared" si="157"/>
        <v xml:space="preserve"> </v>
      </c>
      <c r="N492" s="64" t="str">
        <f t="shared" si="154"/>
        <v xml:space="preserve"> </v>
      </c>
      <c r="O492" s="64" t="str">
        <f t="shared" si="148"/>
        <v xml:space="preserve"> </v>
      </c>
      <c r="P492" s="64" t="str">
        <f t="shared" si="149"/>
        <v xml:space="preserve"> </v>
      </c>
      <c r="Q492" s="64">
        <f t="shared" si="150"/>
        <v>1</v>
      </c>
      <c r="R492" s="18" t="str">
        <f t="shared" si="151"/>
        <v xml:space="preserve"> </v>
      </c>
      <c r="S492" s="18">
        <f t="shared" si="152"/>
        <v>0</v>
      </c>
      <c r="T492" s="19">
        <f t="shared" si="153"/>
        <v>-130</v>
      </c>
    </row>
    <row r="493" spans="1:20">
      <c r="A493" s="197">
        <f t="shared" si="156"/>
        <v>483</v>
      </c>
      <c r="B493" s="198">
        <f>Data!B493</f>
        <v>20</v>
      </c>
      <c r="C493" s="163">
        <f t="shared" si="155"/>
        <v>7</v>
      </c>
      <c r="E493" s="86" t="str">
        <f t="shared" si="140"/>
        <v xml:space="preserve"> </v>
      </c>
      <c r="F493" s="64" t="str">
        <f t="shared" si="141"/>
        <v xml:space="preserve"> </v>
      </c>
      <c r="G493" s="64" t="str">
        <f t="shared" si="142"/>
        <v xml:space="preserve"> </v>
      </c>
      <c r="H493" s="64" t="str">
        <f t="shared" si="143"/>
        <v xml:space="preserve"> </v>
      </c>
      <c r="I493" s="64">
        <f t="shared" si="144"/>
        <v>1</v>
      </c>
      <c r="J493" s="18" t="str">
        <f t="shared" si="145"/>
        <v xml:space="preserve"> </v>
      </c>
      <c r="K493" s="18">
        <f t="shared" si="146"/>
        <v>0</v>
      </c>
      <c r="L493" s="18">
        <f t="shared" si="147"/>
        <v>-348</v>
      </c>
      <c r="M493" s="86" t="str">
        <f t="shared" si="157"/>
        <v xml:space="preserve"> </v>
      </c>
      <c r="N493" s="64" t="str">
        <f t="shared" si="154"/>
        <v xml:space="preserve"> </v>
      </c>
      <c r="O493" s="64" t="str">
        <f t="shared" si="148"/>
        <v xml:space="preserve"> </v>
      </c>
      <c r="P493" s="64" t="str">
        <f t="shared" si="149"/>
        <v xml:space="preserve"> </v>
      </c>
      <c r="Q493" s="64">
        <f t="shared" si="150"/>
        <v>1</v>
      </c>
      <c r="R493" s="18" t="str">
        <f t="shared" si="151"/>
        <v xml:space="preserve"> </v>
      </c>
      <c r="S493" s="18">
        <f t="shared" si="152"/>
        <v>0</v>
      </c>
      <c r="T493" s="19">
        <f t="shared" si="153"/>
        <v>-130</v>
      </c>
    </row>
    <row r="494" spans="1:20">
      <c r="A494" s="197">
        <f t="shared" si="156"/>
        <v>484</v>
      </c>
      <c r="B494" s="198">
        <f>Data!B494</f>
        <v>10</v>
      </c>
      <c r="C494" s="163">
        <f t="shared" si="155"/>
        <v>4</v>
      </c>
      <c r="E494" s="86" t="str">
        <f t="shared" si="140"/>
        <v xml:space="preserve"> </v>
      </c>
      <c r="F494" s="64" t="str">
        <f t="shared" si="141"/>
        <v xml:space="preserve"> </v>
      </c>
      <c r="G494" s="64" t="str">
        <f t="shared" si="142"/>
        <v xml:space="preserve"> </v>
      </c>
      <c r="H494" s="64" t="str">
        <f t="shared" si="143"/>
        <v xml:space="preserve"> </v>
      </c>
      <c r="I494" s="64">
        <f t="shared" si="144"/>
        <v>1</v>
      </c>
      <c r="J494" s="18" t="str">
        <f t="shared" si="145"/>
        <v xml:space="preserve"> </v>
      </c>
      <c r="K494" s="18">
        <f t="shared" si="146"/>
        <v>0</v>
      </c>
      <c r="L494" s="18">
        <f t="shared" si="147"/>
        <v>-348</v>
      </c>
      <c r="M494" s="86" t="str">
        <f t="shared" si="157"/>
        <v xml:space="preserve"> </v>
      </c>
      <c r="N494" s="64" t="str">
        <f t="shared" si="154"/>
        <v xml:space="preserve"> </v>
      </c>
      <c r="O494" s="64" t="str">
        <f t="shared" si="148"/>
        <v xml:space="preserve"> </v>
      </c>
      <c r="P494" s="64" t="str">
        <f t="shared" si="149"/>
        <v xml:space="preserve"> </v>
      </c>
      <c r="Q494" s="64">
        <f t="shared" si="150"/>
        <v>1</v>
      </c>
      <c r="R494" s="18" t="str">
        <f t="shared" si="151"/>
        <v xml:space="preserve"> </v>
      </c>
      <c r="S494" s="18">
        <f t="shared" si="152"/>
        <v>0</v>
      </c>
      <c r="T494" s="19">
        <f t="shared" si="153"/>
        <v>-130</v>
      </c>
    </row>
    <row r="495" spans="1:20">
      <c r="A495" s="197">
        <f t="shared" si="156"/>
        <v>485</v>
      </c>
      <c r="B495" s="198">
        <f>Data!B495</f>
        <v>36</v>
      </c>
      <c r="C495" s="163">
        <f t="shared" si="155"/>
        <v>12</v>
      </c>
      <c r="E495" s="86" t="str">
        <f t="shared" si="140"/>
        <v xml:space="preserve"> </v>
      </c>
      <c r="F495" s="64" t="str">
        <f t="shared" si="141"/>
        <v xml:space="preserve"> </v>
      </c>
      <c r="G495" s="64" t="str">
        <f t="shared" si="142"/>
        <v xml:space="preserve"> </v>
      </c>
      <c r="H495" s="64" t="str">
        <f t="shared" si="143"/>
        <v xml:space="preserve"> </v>
      </c>
      <c r="I495" s="64">
        <f t="shared" si="144"/>
        <v>1</v>
      </c>
      <c r="J495" s="18" t="str">
        <f t="shared" si="145"/>
        <v xml:space="preserve"> </v>
      </c>
      <c r="K495" s="18">
        <f t="shared" si="146"/>
        <v>0</v>
      </c>
      <c r="L495" s="18">
        <f t="shared" si="147"/>
        <v>-348</v>
      </c>
      <c r="M495" s="86" t="str">
        <f t="shared" si="157"/>
        <v xml:space="preserve"> </v>
      </c>
      <c r="N495" s="64" t="str">
        <f t="shared" si="154"/>
        <v xml:space="preserve"> </v>
      </c>
      <c r="O495" s="64" t="str">
        <f t="shared" si="148"/>
        <v xml:space="preserve"> </v>
      </c>
      <c r="P495" s="64" t="str">
        <f t="shared" si="149"/>
        <v xml:space="preserve"> </v>
      </c>
      <c r="Q495" s="64">
        <f t="shared" si="150"/>
        <v>1</v>
      </c>
      <c r="R495" s="18" t="str">
        <f t="shared" si="151"/>
        <v xml:space="preserve"> </v>
      </c>
      <c r="S495" s="18">
        <f t="shared" si="152"/>
        <v>0</v>
      </c>
      <c r="T495" s="19">
        <f t="shared" si="153"/>
        <v>-130</v>
      </c>
    </row>
    <row r="496" spans="1:20">
      <c r="A496" s="197">
        <f t="shared" si="156"/>
        <v>486</v>
      </c>
      <c r="B496" s="198">
        <f>Data!B496</f>
        <v>28</v>
      </c>
      <c r="C496" s="163">
        <f t="shared" si="155"/>
        <v>10</v>
      </c>
      <c r="E496" s="86" t="str">
        <f t="shared" si="140"/>
        <v xml:space="preserve"> </v>
      </c>
      <c r="F496" s="64" t="str">
        <f t="shared" si="141"/>
        <v xml:space="preserve"> </v>
      </c>
      <c r="G496" s="64" t="str">
        <f t="shared" si="142"/>
        <v xml:space="preserve"> </v>
      </c>
      <c r="H496" s="64" t="str">
        <f t="shared" si="143"/>
        <v xml:space="preserve"> </v>
      </c>
      <c r="I496" s="64">
        <f t="shared" si="144"/>
        <v>1</v>
      </c>
      <c r="J496" s="18" t="str">
        <f t="shared" si="145"/>
        <v xml:space="preserve"> </v>
      </c>
      <c r="K496" s="18">
        <f t="shared" si="146"/>
        <v>0</v>
      </c>
      <c r="L496" s="18">
        <f t="shared" si="147"/>
        <v>-348</v>
      </c>
      <c r="M496" s="86" t="str">
        <f t="shared" si="157"/>
        <v xml:space="preserve"> </v>
      </c>
      <c r="N496" s="64" t="str">
        <f t="shared" si="154"/>
        <v xml:space="preserve"> </v>
      </c>
      <c r="O496" s="64" t="str">
        <f t="shared" si="148"/>
        <v xml:space="preserve"> </v>
      </c>
      <c r="P496" s="64" t="str">
        <f t="shared" si="149"/>
        <v xml:space="preserve"> </v>
      </c>
      <c r="Q496" s="64">
        <f t="shared" si="150"/>
        <v>1</v>
      </c>
      <c r="R496" s="18" t="str">
        <f t="shared" si="151"/>
        <v xml:space="preserve"> </v>
      </c>
      <c r="S496" s="18">
        <f t="shared" si="152"/>
        <v>0</v>
      </c>
      <c r="T496" s="19">
        <f t="shared" si="153"/>
        <v>-130</v>
      </c>
    </row>
    <row r="497" spans="1:20">
      <c r="A497" s="197">
        <f t="shared" si="156"/>
        <v>487</v>
      </c>
      <c r="B497" s="198">
        <f>Data!B497</f>
        <v>2</v>
      </c>
      <c r="C497" s="163">
        <f t="shared" si="155"/>
        <v>1</v>
      </c>
      <c r="E497" s="86" t="str">
        <f t="shared" si="140"/>
        <v xml:space="preserve"> </v>
      </c>
      <c r="F497" s="64" t="str">
        <f t="shared" si="141"/>
        <v xml:space="preserve"> </v>
      </c>
      <c r="G497" s="64" t="str">
        <f t="shared" si="142"/>
        <v xml:space="preserve"> </v>
      </c>
      <c r="H497" s="64" t="str">
        <f t="shared" si="143"/>
        <v xml:space="preserve"> </v>
      </c>
      <c r="I497" s="64">
        <f t="shared" si="144"/>
        <v>1</v>
      </c>
      <c r="J497" s="18" t="str">
        <f t="shared" si="145"/>
        <v xml:space="preserve"> </v>
      </c>
      <c r="K497" s="18">
        <f t="shared" si="146"/>
        <v>0</v>
      </c>
      <c r="L497" s="18">
        <f t="shared" si="147"/>
        <v>-348</v>
      </c>
      <c r="M497" s="86" t="str">
        <f t="shared" si="157"/>
        <v xml:space="preserve"> </v>
      </c>
      <c r="N497" s="64" t="str">
        <f t="shared" si="154"/>
        <v xml:space="preserve"> </v>
      </c>
      <c r="O497" s="64" t="str">
        <f t="shared" si="148"/>
        <v xml:space="preserve"> </v>
      </c>
      <c r="P497" s="64" t="str">
        <f t="shared" si="149"/>
        <v xml:space="preserve"> </v>
      </c>
      <c r="Q497" s="64">
        <f t="shared" si="150"/>
        <v>1</v>
      </c>
      <c r="R497" s="18" t="str">
        <f t="shared" si="151"/>
        <v xml:space="preserve"> </v>
      </c>
      <c r="S497" s="18">
        <f t="shared" si="152"/>
        <v>0</v>
      </c>
      <c r="T497" s="19">
        <f t="shared" si="153"/>
        <v>-130</v>
      </c>
    </row>
    <row r="498" spans="1:20">
      <c r="A498" s="197">
        <f t="shared" si="156"/>
        <v>488</v>
      </c>
      <c r="B498" s="198">
        <f>Data!B498</f>
        <v>17</v>
      </c>
      <c r="C498" s="163">
        <f t="shared" si="155"/>
        <v>6</v>
      </c>
      <c r="E498" s="86" t="str">
        <f t="shared" si="140"/>
        <v xml:space="preserve"> </v>
      </c>
      <c r="F498" s="64" t="str">
        <f t="shared" si="141"/>
        <v xml:space="preserve"> </v>
      </c>
      <c r="G498" s="64" t="str">
        <f t="shared" si="142"/>
        <v xml:space="preserve"> </v>
      </c>
      <c r="H498" s="64" t="str">
        <f t="shared" si="143"/>
        <v xml:space="preserve"> </v>
      </c>
      <c r="I498" s="64">
        <f t="shared" si="144"/>
        <v>1</v>
      </c>
      <c r="J498" s="18" t="str">
        <f t="shared" si="145"/>
        <v xml:space="preserve"> </v>
      </c>
      <c r="K498" s="18">
        <f t="shared" si="146"/>
        <v>0</v>
      </c>
      <c r="L498" s="18">
        <f t="shared" si="147"/>
        <v>-348</v>
      </c>
      <c r="M498" s="86" t="str">
        <f t="shared" si="157"/>
        <v xml:space="preserve"> </v>
      </c>
      <c r="N498" s="64" t="str">
        <f t="shared" si="154"/>
        <v xml:space="preserve"> </v>
      </c>
      <c r="O498" s="64" t="str">
        <f t="shared" si="148"/>
        <v xml:space="preserve"> </v>
      </c>
      <c r="P498" s="64" t="str">
        <f t="shared" si="149"/>
        <v xml:space="preserve"> </v>
      </c>
      <c r="Q498" s="64">
        <f t="shared" si="150"/>
        <v>1</v>
      </c>
      <c r="R498" s="18" t="str">
        <f t="shared" si="151"/>
        <v xml:space="preserve"> </v>
      </c>
      <c r="S498" s="18">
        <f t="shared" si="152"/>
        <v>0</v>
      </c>
      <c r="T498" s="19">
        <f t="shared" si="153"/>
        <v>-130</v>
      </c>
    </row>
    <row r="499" spans="1:20">
      <c r="A499" s="197">
        <f t="shared" si="156"/>
        <v>489</v>
      </c>
      <c r="B499" s="198">
        <f>Data!B499</f>
        <v>9</v>
      </c>
      <c r="C499" s="163">
        <f t="shared" si="155"/>
        <v>3</v>
      </c>
      <c r="E499" s="86" t="str">
        <f t="shared" si="140"/>
        <v xml:space="preserve"> </v>
      </c>
      <c r="F499" s="64" t="str">
        <f t="shared" si="141"/>
        <v xml:space="preserve"> </v>
      </c>
      <c r="G499" s="64" t="str">
        <f t="shared" si="142"/>
        <v xml:space="preserve"> </v>
      </c>
      <c r="H499" s="64" t="str">
        <f t="shared" si="143"/>
        <v xml:space="preserve"> </v>
      </c>
      <c r="I499" s="64">
        <f t="shared" si="144"/>
        <v>1</v>
      </c>
      <c r="J499" s="18" t="str">
        <f t="shared" si="145"/>
        <v xml:space="preserve"> </v>
      </c>
      <c r="K499" s="18">
        <f t="shared" si="146"/>
        <v>0</v>
      </c>
      <c r="L499" s="18">
        <f t="shared" si="147"/>
        <v>-348</v>
      </c>
      <c r="M499" s="86" t="str">
        <f t="shared" si="157"/>
        <v xml:space="preserve"> </v>
      </c>
      <c r="N499" s="64" t="str">
        <f t="shared" si="154"/>
        <v xml:space="preserve"> </v>
      </c>
      <c r="O499" s="64" t="str">
        <f t="shared" si="148"/>
        <v xml:space="preserve"> </v>
      </c>
      <c r="P499" s="64" t="str">
        <f t="shared" si="149"/>
        <v xml:space="preserve"> </v>
      </c>
      <c r="Q499" s="64">
        <f t="shared" si="150"/>
        <v>1</v>
      </c>
      <c r="R499" s="18" t="str">
        <f t="shared" si="151"/>
        <v xml:space="preserve"> </v>
      </c>
      <c r="S499" s="18">
        <f t="shared" si="152"/>
        <v>0</v>
      </c>
      <c r="T499" s="19">
        <f t="shared" si="153"/>
        <v>-130</v>
      </c>
    </row>
    <row r="500" spans="1:20">
      <c r="A500" s="197">
        <f t="shared" si="156"/>
        <v>490</v>
      </c>
      <c r="B500" s="198">
        <f>Data!B500</f>
        <v>9</v>
      </c>
      <c r="C500" s="163">
        <f t="shared" si="155"/>
        <v>3</v>
      </c>
      <c r="E500" s="86" t="str">
        <f t="shared" si="140"/>
        <v xml:space="preserve"> </v>
      </c>
      <c r="F500" s="64" t="str">
        <f t="shared" si="141"/>
        <v xml:space="preserve"> </v>
      </c>
      <c r="G500" s="64" t="str">
        <f t="shared" si="142"/>
        <v xml:space="preserve"> </v>
      </c>
      <c r="H500" s="64" t="str">
        <f t="shared" si="143"/>
        <v xml:space="preserve"> </v>
      </c>
      <c r="I500" s="64">
        <f t="shared" si="144"/>
        <v>1</v>
      </c>
      <c r="J500" s="18" t="str">
        <f t="shared" si="145"/>
        <v xml:space="preserve"> </v>
      </c>
      <c r="K500" s="18">
        <f t="shared" si="146"/>
        <v>0</v>
      </c>
      <c r="L500" s="18">
        <f t="shared" si="147"/>
        <v>-348</v>
      </c>
      <c r="M500" s="86" t="str">
        <f t="shared" si="157"/>
        <v xml:space="preserve"> </v>
      </c>
      <c r="N500" s="64" t="str">
        <f t="shared" si="154"/>
        <v xml:space="preserve"> </v>
      </c>
      <c r="O500" s="64" t="str">
        <f t="shared" si="148"/>
        <v xml:space="preserve"> </v>
      </c>
      <c r="P500" s="64" t="str">
        <f t="shared" si="149"/>
        <v xml:space="preserve"> </v>
      </c>
      <c r="Q500" s="64">
        <f t="shared" si="150"/>
        <v>1</v>
      </c>
      <c r="R500" s="18" t="str">
        <f t="shared" si="151"/>
        <v xml:space="preserve"> </v>
      </c>
      <c r="S500" s="18">
        <f t="shared" si="152"/>
        <v>0</v>
      </c>
      <c r="T500" s="19">
        <f t="shared" si="153"/>
        <v>-130</v>
      </c>
    </row>
    <row r="501" spans="1:20">
      <c r="A501" s="197">
        <f t="shared" si="156"/>
        <v>491</v>
      </c>
      <c r="B501" s="198">
        <f>Data!B501</f>
        <v>36</v>
      </c>
      <c r="C501" s="163">
        <f t="shared" si="155"/>
        <v>12</v>
      </c>
      <c r="E501" s="86" t="str">
        <f t="shared" si="140"/>
        <v xml:space="preserve"> </v>
      </c>
      <c r="F501" s="64" t="str">
        <f t="shared" si="141"/>
        <v xml:space="preserve"> </v>
      </c>
      <c r="G501" s="64" t="str">
        <f t="shared" si="142"/>
        <v xml:space="preserve"> </v>
      </c>
      <c r="H501" s="64" t="str">
        <f t="shared" si="143"/>
        <v xml:space="preserve"> </v>
      </c>
      <c r="I501" s="64">
        <f t="shared" si="144"/>
        <v>1</v>
      </c>
      <c r="J501" s="18" t="str">
        <f t="shared" si="145"/>
        <v xml:space="preserve"> </v>
      </c>
      <c r="K501" s="18">
        <f t="shared" si="146"/>
        <v>0</v>
      </c>
      <c r="L501" s="18">
        <f t="shared" si="147"/>
        <v>-348</v>
      </c>
      <c r="M501" s="86" t="str">
        <f t="shared" si="157"/>
        <v xml:space="preserve"> </v>
      </c>
      <c r="N501" s="64" t="str">
        <f t="shared" si="154"/>
        <v xml:space="preserve"> </v>
      </c>
      <c r="O501" s="64" t="str">
        <f t="shared" si="148"/>
        <v xml:space="preserve"> </v>
      </c>
      <c r="P501" s="64" t="str">
        <f t="shared" si="149"/>
        <v xml:space="preserve"> </v>
      </c>
      <c r="Q501" s="64">
        <f t="shared" si="150"/>
        <v>1</v>
      </c>
      <c r="R501" s="18" t="str">
        <f t="shared" si="151"/>
        <v xml:space="preserve"> </v>
      </c>
      <c r="S501" s="18">
        <f t="shared" si="152"/>
        <v>0</v>
      </c>
      <c r="T501" s="19">
        <f t="shared" si="153"/>
        <v>-130</v>
      </c>
    </row>
    <row r="502" spans="1:20">
      <c r="A502" s="197">
        <f t="shared" si="156"/>
        <v>492</v>
      </c>
      <c r="B502" s="198">
        <f>Data!B502</f>
        <v>4</v>
      </c>
      <c r="C502" s="163">
        <f t="shared" si="155"/>
        <v>2</v>
      </c>
      <c r="E502" s="86" t="str">
        <f t="shared" ref="E502:E510" si="158">IF(G501&lt;&gt;"B"," ",IF(OR(B501=12,B501=13,B501=21,B501=23,B501=31,B501=32),"W","L"))</f>
        <v xml:space="preserve"> </v>
      </c>
      <c r="F502" s="64" t="str">
        <f t="shared" ref="F502:F510" si="159">IF(AND(OR(B502=12,B502=13,B502=21,B502=23,B502=31,B502=32),F501=" ",E502=" "),"T"," ")</f>
        <v xml:space="preserve"> </v>
      </c>
      <c r="G502" s="64" t="str">
        <f t="shared" ref="G502:G510" si="160">IF(AND(F501="T",E502=" "),"B",IF(AND(E502="L",H501&lt;6),"B",IF(E502="W"," "," ")))</f>
        <v xml:space="preserve"> </v>
      </c>
      <c r="H502" s="64" t="str">
        <f t="shared" ref="H502:H510" si="161">IF(AND(H501=" ",G502=" ")," ",IF(AND(H501=" ",G502="B"),1,IF(AND(G502="B",H501&lt;=6),H501+1," ")))</f>
        <v xml:space="preserve"> </v>
      </c>
      <c r="I502" s="64">
        <f t="shared" ref="I502:I510" si="162">IF(AND(E502="L",H501=6,I501=2),1,IF(AND(E502="L",H501=6,I501=1),I501+1,IF(OR(E502="W",AND(I501=3,E502="L")),1,I501)))</f>
        <v>1</v>
      </c>
      <c r="J502" s="18" t="str">
        <f t="shared" ref="J502:J510" si="163">IF(G502="B",I502*6," ")</f>
        <v xml:space="preserve"> </v>
      </c>
      <c r="K502" s="18">
        <f t="shared" ref="K502:K510" si="164">IF(E502="W",J501*6,0)</f>
        <v>0</v>
      </c>
      <c r="L502" s="18">
        <f t="shared" ref="L502:L510" si="165">IF(AND(J502=" ",K502=0),L501,IF(K502&lt;&gt;0, L501+K502,VALUE(L501)-VALUE(J502)+VALUE(K502)))</f>
        <v>-348</v>
      </c>
      <c r="M502" s="86" t="str">
        <f t="shared" si="157"/>
        <v xml:space="preserve"> </v>
      </c>
      <c r="N502" s="64" t="str">
        <f t="shared" si="154"/>
        <v xml:space="preserve"> </v>
      </c>
      <c r="O502" s="64" t="str">
        <f t="shared" ref="O502:O510" si="166">IF(AND(N501="T",M502=" "),"B",IF(AND(M502="L",P501&lt;6),"B",IF(M502="W"," "," ")))</f>
        <v xml:space="preserve"> </v>
      </c>
      <c r="P502" s="64" t="str">
        <f t="shared" ref="P502:P510" si="167">IF(AND(P501=" ",O502=" ")," ",IF(AND(P501=" ",O502="B"),1,IF(AND(O502="B",P501&lt;=6),P501+1," ")))</f>
        <v xml:space="preserve"> </v>
      </c>
      <c r="Q502" s="64">
        <f t="shared" ref="Q502:Q510" si="168">IF(AND(M502="L",P501=6,Q501&lt;3),Q501+1,IF(OR(M502="W",AND(Q501=3,M502="L")),1,Q501))</f>
        <v>1</v>
      </c>
      <c r="R502" s="18" t="str">
        <f t="shared" ref="R502:R510" si="169">IF(O502&lt;&gt;"B"," ",IF(OR(P502=1,P502=2),5,IF(P502=3,10,IF(P502=4,20,IF(P502=5,30,IF(P502=6,55," "))))))</f>
        <v xml:space="preserve"> </v>
      </c>
      <c r="S502" s="18">
        <f t="shared" ref="S502:S510" si="170">IF(M502="W",R501*2.4,0)</f>
        <v>0</v>
      </c>
      <c r="T502" s="19">
        <f t="shared" ref="T502:T510" si="171">IF(AND(R502=" ",S502=0),T501,IF(S502&lt;&gt;0, T501+S502,VALUE(T501)-VALUE(R502)+VALUE(S502)))</f>
        <v>-130</v>
      </c>
    </row>
    <row r="503" spans="1:20">
      <c r="A503" s="197">
        <f t="shared" si="156"/>
        <v>493</v>
      </c>
      <c r="B503" s="198">
        <f>Data!B503</f>
        <v>8</v>
      </c>
      <c r="C503" s="163">
        <f t="shared" si="155"/>
        <v>3</v>
      </c>
      <c r="E503" s="86" t="str">
        <f t="shared" si="158"/>
        <v xml:space="preserve"> </v>
      </c>
      <c r="F503" s="64" t="str">
        <f t="shared" si="159"/>
        <v xml:space="preserve"> </v>
      </c>
      <c r="G503" s="64" t="str">
        <f t="shared" si="160"/>
        <v xml:space="preserve"> </v>
      </c>
      <c r="H503" s="64" t="str">
        <f t="shared" si="161"/>
        <v xml:space="preserve"> </v>
      </c>
      <c r="I503" s="64">
        <f t="shared" si="162"/>
        <v>1</v>
      </c>
      <c r="J503" s="18" t="str">
        <f t="shared" si="163"/>
        <v xml:space="preserve"> </v>
      </c>
      <c r="K503" s="18">
        <f t="shared" si="164"/>
        <v>0</v>
      </c>
      <c r="L503" s="18">
        <f t="shared" si="165"/>
        <v>-348</v>
      </c>
      <c r="M503" s="86" t="str">
        <f t="shared" si="157"/>
        <v xml:space="preserve"> </v>
      </c>
      <c r="N503" s="64" t="str">
        <f t="shared" si="154"/>
        <v xml:space="preserve"> </v>
      </c>
      <c r="O503" s="64" t="str">
        <f t="shared" si="166"/>
        <v xml:space="preserve"> </v>
      </c>
      <c r="P503" s="64" t="str">
        <f t="shared" si="167"/>
        <v xml:space="preserve"> </v>
      </c>
      <c r="Q503" s="64">
        <f t="shared" si="168"/>
        <v>1</v>
      </c>
      <c r="R503" s="18" t="str">
        <f t="shared" si="169"/>
        <v xml:space="preserve"> </v>
      </c>
      <c r="S503" s="18">
        <f t="shared" si="170"/>
        <v>0</v>
      </c>
      <c r="T503" s="19">
        <f t="shared" si="171"/>
        <v>-130</v>
      </c>
    </row>
    <row r="504" spans="1:20">
      <c r="A504" s="197">
        <f t="shared" si="156"/>
        <v>494</v>
      </c>
      <c r="B504" s="198">
        <f>Data!B504</f>
        <v>5</v>
      </c>
      <c r="C504" s="163">
        <f t="shared" si="155"/>
        <v>2</v>
      </c>
      <c r="E504" s="86" t="str">
        <f t="shared" si="158"/>
        <v xml:space="preserve"> </v>
      </c>
      <c r="F504" s="64" t="str">
        <f t="shared" si="159"/>
        <v xml:space="preserve"> </v>
      </c>
      <c r="G504" s="64" t="str">
        <f t="shared" si="160"/>
        <v xml:space="preserve"> </v>
      </c>
      <c r="H504" s="64" t="str">
        <f t="shared" si="161"/>
        <v xml:space="preserve"> </v>
      </c>
      <c r="I504" s="64">
        <f t="shared" si="162"/>
        <v>1</v>
      </c>
      <c r="J504" s="18" t="str">
        <f t="shared" si="163"/>
        <v xml:space="preserve"> </v>
      </c>
      <c r="K504" s="18">
        <f t="shared" si="164"/>
        <v>0</v>
      </c>
      <c r="L504" s="18">
        <f t="shared" si="165"/>
        <v>-348</v>
      </c>
      <c r="M504" s="86" t="str">
        <f t="shared" si="157"/>
        <v xml:space="preserve"> </v>
      </c>
      <c r="N504" s="64" t="str">
        <f t="shared" si="154"/>
        <v xml:space="preserve"> </v>
      </c>
      <c r="O504" s="64" t="str">
        <f t="shared" si="166"/>
        <v xml:space="preserve"> </v>
      </c>
      <c r="P504" s="64" t="str">
        <f t="shared" si="167"/>
        <v xml:space="preserve"> </v>
      </c>
      <c r="Q504" s="64">
        <f t="shared" si="168"/>
        <v>1</v>
      </c>
      <c r="R504" s="18" t="str">
        <f t="shared" si="169"/>
        <v xml:space="preserve"> </v>
      </c>
      <c r="S504" s="18">
        <f t="shared" si="170"/>
        <v>0</v>
      </c>
      <c r="T504" s="19">
        <f t="shared" si="171"/>
        <v>-130</v>
      </c>
    </row>
    <row r="505" spans="1:20">
      <c r="A505" s="197">
        <f t="shared" si="156"/>
        <v>495</v>
      </c>
      <c r="B505" s="198">
        <f>Data!B505</f>
        <v>8</v>
      </c>
      <c r="C505" s="163">
        <f t="shared" si="155"/>
        <v>3</v>
      </c>
      <c r="E505" s="86" t="str">
        <f t="shared" si="158"/>
        <v xml:space="preserve"> </v>
      </c>
      <c r="F505" s="64" t="str">
        <f t="shared" si="159"/>
        <v xml:space="preserve"> </v>
      </c>
      <c r="G505" s="64" t="str">
        <f t="shared" si="160"/>
        <v xml:space="preserve"> </v>
      </c>
      <c r="H505" s="64" t="str">
        <f t="shared" si="161"/>
        <v xml:space="preserve"> </v>
      </c>
      <c r="I505" s="64">
        <f t="shared" si="162"/>
        <v>1</v>
      </c>
      <c r="J505" s="18" t="str">
        <f t="shared" si="163"/>
        <v xml:space="preserve"> </v>
      </c>
      <c r="K505" s="18">
        <f t="shared" si="164"/>
        <v>0</v>
      </c>
      <c r="L505" s="18">
        <f t="shared" si="165"/>
        <v>-348</v>
      </c>
      <c r="M505" s="86" t="str">
        <f t="shared" si="157"/>
        <v xml:space="preserve"> </v>
      </c>
      <c r="N505" s="64" t="str">
        <f t="shared" si="154"/>
        <v xml:space="preserve"> </v>
      </c>
      <c r="O505" s="64" t="str">
        <f t="shared" si="166"/>
        <v xml:space="preserve"> </v>
      </c>
      <c r="P505" s="64" t="str">
        <f t="shared" si="167"/>
        <v xml:space="preserve"> </v>
      </c>
      <c r="Q505" s="64">
        <f t="shared" si="168"/>
        <v>1</v>
      </c>
      <c r="R505" s="18" t="str">
        <f t="shared" si="169"/>
        <v xml:space="preserve"> </v>
      </c>
      <c r="S505" s="18">
        <f t="shared" si="170"/>
        <v>0</v>
      </c>
      <c r="T505" s="19">
        <f t="shared" si="171"/>
        <v>-130</v>
      </c>
    </row>
    <row r="506" spans="1:20">
      <c r="A506" s="197">
        <f t="shared" si="156"/>
        <v>496</v>
      </c>
      <c r="B506" s="198">
        <f>Data!B506</f>
        <v>33</v>
      </c>
      <c r="C506" s="163">
        <f t="shared" si="155"/>
        <v>11</v>
      </c>
      <c r="E506" s="86" t="str">
        <f t="shared" si="158"/>
        <v xml:space="preserve"> </v>
      </c>
      <c r="F506" s="64" t="str">
        <f t="shared" si="159"/>
        <v xml:space="preserve"> </v>
      </c>
      <c r="G506" s="64" t="str">
        <f t="shared" si="160"/>
        <v xml:space="preserve"> </v>
      </c>
      <c r="H506" s="64" t="str">
        <f t="shared" si="161"/>
        <v xml:space="preserve"> </v>
      </c>
      <c r="I506" s="64">
        <f t="shared" si="162"/>
        <v>1</v>
      </c>
      <c r="J506" s="18" t="str">
        <f t="shared" si="163"/>
        <v xml:space="preserve"> </v>
      </c>
      <c r="K506" s="18">
        <f t="shared" si="164"/>
        <v>0</v>
      </c>
      <c r="L506" s="18">
        <f t="shared" si="165"/>
        <v>-348</v>
      </c>
      <c r="M506" s="86" t="str">
        <f t="shared" si="157"/>
        <v xml:space="preserve"> </v>
      </c>
      <c r="N506" s="64" t="str">
        <f t="shared" si="154"/>
        <v xml:space="preserve"> </v>
      </c>
      <c r="O506" s="64" t="str">
        <f t="shared" si="166"/>
        <v xml:space="preserve"> </v>
      </c>
      <c r="P506" s="64" t="str">
        <f t="shared" si="167"/>
        <v xml:space="preserve"> </v>
      </c>
      <c r="Q506" s="64">
        <f t="shared" si="168"/>
        <v>1</v>
      </c>
      <c r="R506" s="18" t="str">
        <f t="shared" si="169"/>
        <v xml:space="preserve"> </v>
      </c>
      <c r="S506" s="18">
        <f t="shared" si="170"/>
        <v>0</v>
      </c>
      <c r="T506" s="19">
        <f t="shared" si="171"/>
        <v>-130</v>
      </c>
    </row>
    <row r="507" spans="1:20">
      <c r="A507" s="197">
        <f t="shared" si="156"/>
        <v>497</v>
      </c>
      <c r="B507" s="198">
        <f>Data!B507</f>
        <v>21</v>
      </c>
      <c r="C507" s="163">
        <f t="shared" si="155"/>
        <v>7</v>
      </c>
      <c r="E507" s="86" t="str">
        <f t="shared" si="158"/>
        <v xml:space="preserve"> </v>
      </c>
      <c r="F507" s="64" t="str">
        <f t="shared" si="159"/>
        <v>T</v>
      </c>
      <c r="G507" s="64" t="str">
        <f t="shared" si="160"/>
        <v xml:space="preserve"> </v>
      </c>
      <c r="H507" s="64" t="str">
        <f t="shared" si="161"/>
        <v xml:space="preserve"> </v>
      </c>
      <c r="I507" s="64">
        <f t="shared" si="162"/>
        <v>1</v>
      </c>
      <c r="J507" s="18" t="str">
        <f t="shared" si="163"/>
        <v xml:space="preserve"> </v>
      </c>
      <c r="K507" s="18">
        <f t="shared" si="164"/>
        <v>0</v>
      </c>
      <c r="L507" s="18">
        <f t="shared" si="165"/>
        <v>-348</v>
      </c>
      <c r="M507" s="86" t="str">
        <f t="shared" si="157"/>
        <v xml:space="preserve"> </v>
      </c>
      <c r="N507" s="64" t="str">
        <f t="shared" si="154"/>
        <v>T</v>
      </c>
      <c r="O507" s="64" t="str">
        <f t="shared" si="166"/>
        <v xml:space="preserve"> </v>
      </c>
      <c r="P507" s="64" t="str">
        <f t="shared" si="167"/>
        <v xml:space="preserve"> </v>
      </c>
      <c r="Q507" s="64">
        <f t="shared" si="168"/>
        <v>1</v>
      </c>
      <c r="R507" s="18" t="str">
        <f t="shared" si="169"/>
        <v xml:space="preserve"> </v>
      </c>
      <c r="S507" s="18">
        <f t="shared" si="170"/>
        <v>0</v>
      </c>
      <c r="T507" s="19">
        <f t="shared" si="171"/>
        <v>-130</v>
      </c>
    </row>
    <row r="508" spans="1:20">
      <c r="A508" s="197">
        <f t="shared" si="156"/>
        <v>498</v>
      </c>
      <c r="B508" s="198">
        <f>Data!B508</f>
        <v>7</v>
      </c>
      <c r="C508" s="163">
        <f t="shared" si="155"/>
        <v>3</v>
      </c>
      <c r="E508" s="86" t="str">
        <f t="shared" si="158"/>
        <v xml:space="preserve"> </v>
      </c>
      <c r="F508" s="64" t="str">
        <f t="shared" si="159"/>
        <v xml:space="preserve"> </v>
      </c>
      <c r="G508" s="64" t="str">
        <f t="shared" si="160"/>
        <v>B</v>
      </c>
      <c r="H508" s="64">
        <f t="shared" si="161"/>
        <v>1</v>
      </c>
      <c r="I508" s="64">
        <f t="shared" si="162"/>
        <v>1</v>
      </c>
      <c r="J508" s="18">
        <f t="shared" si="163"/>
        <v>6</v>
      </c>
      <c r="K508" s="18">
        <f t="shared" si="164"/>
        <v>0</v>
      </c>
      <c r="L508" s="18">
        <f t="shared" si="165"/>
        <v>-354</v>
      </c>
      <c r="M508" s="86" t="str">
        <f t="shared" si="157"/>
        <v xml:space="preserve"> </v>
      </c>
      <c r="N508" s="64" t="str">
        <f t="shared" si="154"/>
        <v xml:space="preserve"> </v>
      </c>
      <c r="O508" s="64" t="str">
        <f t="shared" si="166"/>
        <v>B</v>
      </c>
      <c r="P508" s="64">
        <f t="shared" si="167"/>
        <v>1</v>
      </c>
      <c r="Q508" s="64">
        <f t="shared" si="168"/>
        <v>1</v>
      </c>
      <c r="R508" s="18">
        <f t="shared" si="169"/>
        <v>5</v>
      </c>
      <c r="S508" s="18">
        <f t="shared" si="170"/>
        <v>0</v>
      </c>
      <c r="T508" s="19">
        <f t="shared" si="171"/>
        <v>-135</v>
      </c>
    </row>
    <row r="509" spans="1:20">
      <c r="A509" s="197">
        <f t="shared" si="156"/>
        <v>499</v>
      </c>
      <c r="B509" s="198">
        <f>Data!B509</f>
        <v>14</v>
      </c>
      <c r="C509" s="163">
        <f t="shared" si="155"/>
        <v>5</v>
      </c>
      <c r="E509" s="86" t="str">
        <f t="shared" si="158"/>
        <v>L</v>
      </c>
      <c r="F509" s="64" t="str">
        <f t="shared" si="159"/>
        <v xml:space="preserve"> </v>
      </c>
      <c r="G509" s="64" t="str">
        <f t="shared" si="160"/>
        <v>B</v>
      </c>
      <c r="H509" s="64">
        <f t="shared" si="161"/>
        <v>2</v>
      </c>
      <c r="I509" s="64">
        <f t="shared" si="162"/>
        <v>1</v>
      </c>
      <c r="J509" s="18">
        <f t="shared" si="163"/>
        <v>6</v>
      </c>
      <c r="K509" s="18">
        <f t="shared" si="164"/>
        <v>0</v>
      </c>
      <c r="L509" s="18">
        <f t="shared" si="165"/>
        <v>-360</v>
      </c>
      <c r="M509" s="86" t="str">
        <f t="shared" si="157"/>
        <v>L</v>
      </c>
      <c r="N509" s="64" t="str">
        <f t="shared" si="154"/>
        <v xml:space="preserve"> </v>
      </c>
      <c r="O509" s="64" t="str">
        <f t="shared" si="166"/>
        <v>B</v>
      </c>
      <c r="P509" s="64">
        <f t="shared" si="167"/>
        <v>2</v>
      </c>
      <c r="Q509" s="64">
        <f t="shared" si="168"/>
        <v>1</v>
      </c>
      <c r="R509" s="18">
        <f t="shared" si="169"/>
        <v>5</v>
      </c>
      <c r="S509" s="18">
        <f t="shared" si="170"/>
        <v>0</v>
      </c>
      <c r="T509" s="19">
        <f t="shared" si="171"/>
        <v>-140</v>
      </c>
    </row>
    <row r="510" spans="1:20">
      <c r="A510" s="197">
        <f t="shared" si="156"/>
        <v>500</v>
      </c>
      <c r="B510" s="198">
        <f>Data!B510</f>
        <v>21</v>
      </c>
      <c r="C510" s="163">
        <f t="shared" si="155"/>
        <v>7</v>
      </c>
      <c r="E510" s="86" t="str">
        <f t="shared" si="158"/>
        <v>L</v>
      </c>
      <c r="F510" s="64" t="str">
        <f t="shared" si="159"/>
        <v xml:space="preserve"> </v>
      </c>
      <c r="G510" s="64" t="str">
        <f t="shared" si="160"/>
        <v>B</v>
      </c>
      <c r="H510" s="64">
        <f t="shared" si="161"/>
        <v>3</v>
      </c>
      <c r="I510" s="64">
        <f t="shared" si="162"/>
        <v>1</v>
      </c>
      <c r="J510" s="18">
        <f t="shared" si="163"/>
        <v>6</v>
      </c>
      <c r="K510" s="18">
        <f t="shared" si="164"/>
        <v>0</v>
      </c>
      <c r="L510" s="18">
        <f t="shared" si="165"/>
        <v>-366</v>
      </c>
      <c r="M510" s="86" t="str">
        <f t="shared" si="157"/>
        <v>W</v>
      </c>
      <c r="N510" s="64" t="str">
        <f t="shared" si="154"/>
        <v xml:space="preserve"> </v>
      </c>
      <c r="O510" s="64" t="str">
        <f t="shared" si="166"/>
        <v xml:space="preserve"> </v>
      </c>
      <c r="P510" s="64" t="str">
        <f t="shared" si="167"/>
        <v xml:space="preserve"> </v>
      </c>
      <c r="Q510" s="64">
        <f t="shared" si="168"/>
        <v>1</v>
      </c>
      <c r="R510" s="18" t="str">
        <f t="shared" si="169"/>
        <v xml:space="preserve"> </v>
      </c>
      <c r="S510" s="18">
        <f t="shared" si="170"/>
        <v>12</v>
      </c>
      <c r="T510" s="19">
        <f t="shared" si="171"/>
        <v>-128</v>
      </c>
    </row>
    <row r="511" spans="1:20" ht="15" thickBot="1">
      <c r="A511" s="199"/>
      <c r="B511" s="200"/>
      <c r="C511" s="163"/>
      <c r="E511" s="88"/>
      <c r="F511" s="89"/>
      <c r="G511" s="89"/>
      <c r="H511" s="89"/>
      <c r="I511" s="89"/>
      <c r="J511" s="129"/>
      <c r="K511" s="129"/>
      <c r="L511" s="129"/>
      <c r="M511" s="88"/>
      <c r="N511" s="89"/>
      <c r="O511" s="89"/>
      <c r="P511" s="89"/>
      <c r="Q511" s="89"/>
      <c r="R511" s="129"/>
      <c r="S511" s="129"/>
      <c r="T511" s="20"/>
    </row>
    <row r="513" spans="5:19">
      <c r="E513" s="66">
        <f>COUNTIF(E11:E511,"W")</f>
        <v>25</v>
      </c>
      <c r="F513" s="66">
        <f>COUNTIF(E11:E511,"L")</f>
        <v>154</v>
      </c>
      <c r="J513">
        <f>MAX(L11:L510)</f>
        <v>132</v>
      </c>
      <c r="K513">
        <f>MIN(L11:L510)</f>
        <v>-366</v>
      </c>
      <c r="M513" s="66">
        <f>COUNTIF(M11:M511,"W")</f>
        <v>50</v>
      </c>
      <c r="N513" s="66">
        <f>COUNTIF(M11:M511,"L")</f>
        <v>64</v>
      </c>
      <c r="R513" s="71">
        <f>MAX(T11:T510)</f>
        <v>7</v>
      </c>
      <c r="S513" s="71">
        <f>MIN(T11:T510)</f>
        <v>-239</v>
      </c>
    </row>
  </sheetData>
  <mergeCells count="2">
    <mergeCell ref="E9:L9"/>
    <mergeCell ref="M9:T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N512"/>
  <sheetViews>
    <sheetView topLeftCell="A9" workbookViewId="0">
      <selection activeCell="G9" sqref="G9"/>
    </sheetView>
  </sheetViews>
  <sheetFormatPr defaultRowHeight="14.25"/>
  <cols>
    <col min="1" max="1" width="8.625" style="4" customWidth="1"/>
    <col min="2" max="2" width="8.625" style="8" customWidth="1"/>
    <col min="3" max="3" width="3.75" customWidth="1"/>
    <col min="4" max="4" width="3.75" style="109" customWidth="1"/>
    <col min="5" max="5" width="3.625" style="114" customWidth="1"/>
    <col min="6" max="6" width="4.625" style="109" customWidth="1"/>
    <col min="7" max="9" width="3.125" style="109" customWidth="1"/>
    <col min="10" max="10" width="6.125" style="109" customWidth="1"/>
    <col min="11" max="11" width="3.125" style="109" customWidth="1"/>
    <col min="12" max="13" width="3.625" style="109" customWidth="1"/>
    <col min="14" max="14" width="4.125" style="109" customWidth="1"/>
    <col min="15" max="17" width="3.125" style="109" customWidth="1"/>
    <col min="18" max="18" width="6.125" style="109" customWidth="1"/>
    <col min="19" max="19" width="3.125" style="109" customWidth="1"/>
    <col min="20" max="21" width="3.625" style="109" customWidth="1"/>
    <col min="22" max="22" width="4.125" style="109" customWidth="1"/>
    <col min="23" max="23" width="3.125" customWidth="1"/>
    <col min="24" max="26" width="3.125" style="109" customWidth="1"/>
    <col min="27" max="27" width="6.125" style="109" customWidth="1"/>
    <col min="28" max="28" width="3.125" style="109" customWidth="1"/>
    <col min="29" max="30" width="3.625" style="109" customWidth="1"/>
    <col min="31" max="31" width="4.125" style="109" customWidth="1"/>
    <col min="32" max="34" width="3.125" style="109" customWidth="1"/>
    <col min="35" max="35" width="6.125" style="109" customWidth="1"/>
    <col min="36" max="36" width="3.125" style="109" customWidth="1"/>
    <col min="37" max="38" width="3.625" style="109" customWidth="1"/>
    <col min="39" max="39" width="5.75" style="109" customWidth="1"/>
  </cols>
  <sheetData>
    <row r="1" spans="1:39" s="71" customFormat="1">
      <c r="A1" s="4"/>
      <c r="B1" s="8"/>
      <c r="D1" s="163"/>
      <c r="E1" s="114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3"/>
    </row>
    <row r="2" spans="1:39" s="71" customFormat="1">
      <c r="A2" s="4"/>
      <c r="B2" s="8"/>
      <c r="D2" s="163"/>
      <c r="E2" s="114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</row>
    <row r="3" spans="1:39" s="71" customFormat="1">
      <c r="A3" s="4"/>
      <c r="B3" s="8"/>
      <c r="D3" s="163"/>
      <c r="E3" s="114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</row>
    <row r="4" spans="1:39" s="71" customFormat="1">
      <c r="A4" s="4"/>
      <c r="B4" s="8"/>
      <c r="D4" s="163"/>
      <c r="E4" s="114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X4" s="163"/>
      <c r="Y4" s="163"/>
      <c r="Z4" s="163"/>
      <c r="AA4" s="163"/>
      <c r="AB4" s="163"/>
      <c r="AC4" s="163"/>
      <c r="AD4" s="163"/>
      <c r="AE4" s="163"/>
      <c r="AF4" s="163"/>
      <c r="AG4" s="163"/>
      <c r="AH4" s="163"/>
      <c r="AI4" s="163"/>
      <c r="AJ4" s="163"/>
      <c r="AK4" s="163"/>
      <c r="AL4" s="163"/>
      <c r="AM4" s="163"/>
    </row>
    <row r="5" spans="1:39" s="71" customFormat="1">
      <c r="A5" s="4"/>
      <c r="B5" s="8"/>
      <c r="D5" s="163"/>
      <c r="E5" s="114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X5" s="163"/>
      <c r="Y5" s="163"/>
      <c r="Z5" s="163"/>
      <c r="AA5" s="163"/>
      <c r="AB5" s="163"/>
      <c r="AC5" s="163"/>
      <c r="AD5" s="163"/>
      <c r="AE5" s="163"/>
      <c r="AF5" s="163"/>
      <c r="AG5" s="163"/>
      <c r="AH5" s="163"/>
      <c r="AI5" s="163"/>
      <c r="AJ5" s="163"/>
      <c r="AK5" s="163"/>
      <c r="AL5" s="163"/>
      <c r="AM5" s="163"/>
    </row>
    <row r="6" spans="1:39" s="71" customFormat="1">
      <c r="A6" s="4"/>
      <c r="B6" s="8"/>
      <c r="D6" s="163"/>
      <c r="E6" s="114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</row>
    <row r="8" spans="1:39">
      <c r="G8" s="676" t="s">
        <v>72</v>
      </c>
      <c r="H8" s="676"/>
      <c r="I8" s="676"/>
      <c r="J8" s="676"/>
      <c r="K8" s="676"/>
      <c r="L8" s="676"/>
      <c r="M8" s="676"/>
      <c r="N8" s="676"/>
      <c r="O8" s="676"/>
      <c r="P8" s="676"/>
      <c r="Q8" s="676"/>
      <c r="R8" s="676"/>
      <c r="S8" s="676"/>
      <c r="T8" s="676"/>
      <c r="U8" s="676"/>
      <c r="V8" s="676"/>
      <c r="X8" s="676" t="s">
        <v>73</v>
      </c>
      <c r="Y8" s="676"/>
      <c r="Z8" s="676"/>
      <c r="AA8" s="676"/>
      <c r="AB8" s="676"/>
      <c r="AC8" s="676"/>
      <c r="AD8" s="676"/>
      <c r="AE8" s="676"/>
      <c r="AF8" s="676"/>
      <c r="AG8" s="676"/>
      <c r="AH8" s="676"/>
      <c r="AI8" s="676"/>
      <c r="AJ8" s="676"/>
      <c r="AK8" s="676"/>
      <c r="AL8" s="676"/>
      <c r="AM8" s="676"/>
    </row>
    <row r="9" spans="1:39" ht="15" thickBot="1">
      <c r="G9" s="118" t="s">
        <v>32</v>
      </c>
      <c r="H9" s="109" t="s">
        <v>70</v>
      </c>
      <c r="I9" s="126" t="s">
        <v>71</v>
      </c>
      <c r="X9" s="118"/>
      <c r="Z9" s="126"/>
    </row>
    <row r="10" spans="1:39" ht="15" thickBot="1">
      <c r="A10" s="195" t="s">
        <v>0</v>
      </c>
      <c r="B10" s="196" t="s">
        <v>1</v>
      </c>
      <c r="D10" s="111" t="s">
        <v>61</v>
      </c>
      <c r="E10" s="115" t="s">
        <v>67</v>
      </c>
      <c r="F10" s="23"/>
      <c r="G10" s="121" t="s">
        <v>62</v>
      </c>
      <c r="H10" s="122" t="s">
        <v>63</v>
      </c>
      <c r="I10" s="122" t="s">
        <v>64</v>
      </c>
      <c r="J10" s="122" t="s">
        <v>68</v>
      </c>
      <c r="K10" s="122"/>
      <c r="L10" s="122" t="s">
        <v>65</v>
      </c>
      <c r="M10" s="122" t="s">
        <v>29</v>
      </c>
      <c r="N10" s="122" t="s">
        <v>4</v>
      </c>
      <c r="O10" s="124" t="s">
        <v>62</v>
      </c>
      <c r="P10" s="122" t="s">
        <v>63</v>
      </c>
      <c r="Q10" s="122" t="s">
        <v>64</v>
      </c>
      <c r="R10" s="122" t="s">
        <v>69</v>
      </c>
      <c r="S10" s="122"/>
      <c r="T10" s="122" t="s">
        <v>65</v>
      </c>
      <c r="U10" s="122" t="s">
        <v>29</v>
      </c>
      <c r="V10" s="123" t="s">
        <v>4</v>
      </c>
      <c r="X10" s="121" t="s">
        <v>62</v>
      </c>
      <c r="Y10" s="122" t="s">
        <v>63</v>
      </c>
      <c r="Z10" s="122" t="s">
        <v>64</v>
      </c>
      <c r="AA10" s="122" t="s">
        <v>68</v>
      </c>
      <c r="AB10" s="122"/>
      <c r="AC10" s="122" t="s">
        <v>65</v>
      </c>
      <c r="AD10" s="122" t="s">
        <v>29</v>
      </c>
      <c r="AE10" s="122" t="s">
        <v>4</v>
      </c>
      <c r="AF10" s="124" t="s">
        <v>62</v>
      </c>
      <c r="AG10" s="122" t="s">
        <v>63</v>
      </c>
      <c r="AH10" s="122" t="s">
        <v>64</v>
      </c>
      <c r="AI10" s="122" t="s">
        <v>69</v>
      </c>
      <c r="AJ10" s="122"/>
      <c r="AK10" s="122" t="s">
        <v>65</v>
      </c>
      <c r="AL10" s="122" t="s">
        <v>29</v>
      </c>
      <c r="AM10" s="123" t="s">
        <v>4</v>
      </c>
    </row>
    <row r="11" spans="1:39">
      <c r="A11" s="201">
        <v>1</v>
      </c>
      <c r="B11" s="202">
        <f>Data!B11</f>
        <v>4</v>
      </c>
      <c r="D11" s="112">
        <f>IF($B11=0,0,IF(AND($B11&gt;0,$B11&lt;13),1,IF(AND($B11&gt;12,$B11&lt;25),2,3)))</f>
        <v>1</v>
      </c>
      <c r="E11" s="116" t="str">
        <f>IF(B11=0,0,IF(MOD(B11,3)=1,"A",IF(MOD(B11,3),"B","C")))</f>
        <v>A</v>
      </c>
      <c r="F11" s="25"/>
      <c r="G11" s="24"/>
      <c r="H11" s="25"/>
      <c r="I11" s="25">
        <v>1</v>
      </c>
      <c r="J11" s="44" t="s">
        <v>66</v>
      </c>
      <c r="K11" s="25"/>
      <c r="L11" s="25">
        <f>IF(J11=" ",0,IF(OR(I11=1,I11=4,I11=7),2,IF(OR(I11=2,I11=5,I11=8),6,IF(OR(I11=3,I11=6,I11=9),18))))</f>
        <v>0</v>
      </c>
      <c r="M11" s="25">
        <v>0</v>
      </c>
      <c r="N11" s="28">
        <v>0</v>
      </c>
      <c r="O11" s="40"/>
      <c r="P11" s="25"/>
      <c r="Q11" s="25">
        <v>1</v>
      </c>
      <c r="R11" s="44" t="s">
        <v>66</v>
      </c>
      <c r="S11" s="25"/>
      <c r="T11" s="25">
        <f>IF(R11=" ",0,IF(OR(Q11=1,Q11=4,Q11=7),2,IF(OR(Q11=2,Q11=5,Q11=8),6,IF(OR(Q11=3,Q11=6,Q11=9),18))))</f>
        <v>0</v>
      </c>
      <c r="U11" s="25">
        <v>0</v>
      </c>
      <c r="V11" s="125">
        <v>0</v>
      </c>
      <c r="X11" s="24"/>
      <c r="Y11" s="25"/>
      <c r="Z11" s="25">
        <v>1</v>
      </c>
      <c r="AA11" s="44" t="s">
        <v>66</v>
      </c>
      <c r="AB11" s="25"/>
      <c r="AC11" s="25">
        <f>IF(AA11=" ",0,IF(OR(Z11=1,Z11=4,Z11=7),2,IF(OR(Z11=2,Z11=5,Z11=8),6,IF(OR(Z11=3,Z11=6,Z11=9),18))))</f>
        <v>0</v>
      </c>
      <c r="AD11" s="25">
        <v>0</v>
      </c>
      <c r="AE11" s="28">
        <v>0</v>
      </c>
      <c r="AF11" s="40"/>
      <c r="AG11" s="25"/>
      <c r="AH11" s="25">
        <v>1</v>
      </c>
      <c r="AI11" s="44" t="s">
        <v>66</v>
      </c>
      <c r="AJ11" s="25"/>
      <c r="AK11" s="25">
        <f>IF(AI11=" ",0,IF(OR(AH11=1,AH11=4,AH11=7),2,IF(OR(AH11=2,AH11=5,AH11=8),6,IF(OR(AH11=3,AH11=6,AH11=9),18))))</f>
        <v>0</v>
      </c>
      <c r="AL11" s="25">
        <v>0</v>
      </c>
      <c r="AM11" s="125">
        <v>0</v>
      </c>
    </row>
    <row r="12" spans="1:39">
      <c r="A12" s="197">
        <f>A11+1</f>
        <v>2</v>
      </c>
      <c r="B12" s="198">
        <f>Data!B12</f>
        <v>7</v>
      </c>
      <c r="C12" s="71"/>
      <c r="D12" s="112">
        <f t="shared" ref="D12:D75" si="0">IF($B12=0,0,IF(AND($B12&gt;0,$B12&lt;13),1,IF(AND($B12&gt;12,$B12&lt;25),2,3)))</f>
        <v>1</v>
      </c>
      <c r="E12" s="116" t="str">
        <f t="shared" ref="E12:E75" si="1">IF(B12=0,0,IF(MOD(B12,3)=1,"A",IF(MOD(B12,3),"B","C")))</f>
        <v>A</v>
      </c>
      <c r="F12" s="25"/>
      <c r="G12" s="24" t="str">
        <f>IF($G$9="D",IF(AND(D11&lt;&gt;0,D12&lt;&gt;0,D12=D11,J11=" "),"T"," "),IF(AND(D11&lt;&gt;0,D12&lt;&gt;0,D12=D11),"T"," "))</f>
        <v>T</v>
      </c>
      <c r="H12" s="25"/>
      <c r="I12" s="25">
        <f>IF(H12="W",1,IF(H12="L",I11+1,I11))</f>
        <v>1</v>
      </c>
      <c r="J12" s="44" t="s">
        <v>66</v>
      </c>
      <c r="K12" s="25"/>
      <c r="L12" s="25">
        <f t="shared" ref="L12:L75" si="2">IF(J12=" ",0,IF(OR(I12=1,I12=4,I12=7),2,IF(OR(I12=2,I12=5,I12=8),6,IF(OR(I12=3,I12=6,I12=9),18))))</f>
        <v>0</v>
      </c>
      <c r="M12" s="25">
        <v>0</v>
      </c>
      <c r="N12" s="28">
        <f>N11-L12+M12</f>
        <v>0</v>
      </c>
      <c r="O12" s="40" t="str">
        <f>IF($G$9="D",IF(AND(E11&lt;&gt;0,E12&lt;&gt;0,E12=E11,R11=" "),"T"," "),IF(AND(E11&lt;&gt;0,E12&lt;&gt;0,E12=E11),"T"," "))</f>
        <v>T</v>
      </c>
      <c r="P12" s="25"/>
      <c r="Q12" s="25">
        <f>IF(P12="W",1,IF(P12="L",Q11+1,Q11))</f>
        <v>1</v>
      </c>
      <c r="R12" s="44" t="s">
        <v>66</v>
      </c>
      <c r="S12" s="25"/>
      <c r="T12" s="25">
        <f t="shared" ref="T12:T15" si="3">IF(R12=" ",0,IF(OR(Q12=1,Q12=4,Q12=7),2,IF(OR(Q12=2,Q12=5,Q12=8),6,IF(OR(Q12=3,Q12=6,Q12=9),18))))</f>
        <v>0</v>
      </c>
      <c r="U12" s="25">
        <v>0</v>
      </c>
      <c r="V12" s="125">
        <f>V11-T12+U12</f>
        <v>0</v>
      </c>
      <c r="X12" s="24" t="str">
        <f>IF($G$9="D",IF(AND(D11&lt;&gt;0,D12&lt;&gt;0,D12=D11,AA11=" "),"T"," "),IF(AND(D11&lt;&gt;0,D12&lt;&gt;0,D12=D11),"T"," "))</f>
        <v>T</v>
      </c>
      <c r="Y12" s="25"/>
      <c r="Z12" s="25">
        <f>IF(Y12="W",1,IF(Y12="L",Z11+1,Z11))</f>
        <v>1</v>
      </c>
      <c r="AA12" s="44" t="s">
        <v>66</v>
      </c>
      <c r="AB12" s="25"/>
      <c r="AC12" s="25">
        <f t="shared" ref="AC12:AC75" si="4">IF(AA12=" ",0,IF(OR(Z12=1,Z12=4,Z12=7),2,IF(OR(Z12=2,Z12=5,Z12=8),6,IF(OR(Z12=3,Z12=6,Z12=9),18))))</f>
        <v>0</v>
      </c>
      <c r="AD12" s="25">
        <v>0</v>
      </c>
      <c r="AE12" s="28">
        <f>AE11-AC12+AD12</f>
        <v>0</v>
      </c>
      <c r="AF12" s="40" t="str">
        <f>IF($G$9="D",IF(AND(E11&lt;&gt;0,E12&lt;&gt;0,E12=E11,AI11=" "),"T"," "),IF(AND(E11&lt;&gt;0,E12&lt;&gt;0,E12=E11),"T"," "))</f>
        <v>T</v>
      </c>
      <c r="AG12" s="25"/>
      <c r="AH12" s="25">
        <f>IF(AG12="W",1,IF(AG12="L",AH11+1,AH11))</f>
        <v>1</v>
      </c>
      <c r="AI12" s="44" t="s">
        <v>66</v>
      </c>
      <c r="AJ12" s="25"/>
      <c r="AK12" s="25">
        <f t="shared" ref="AK12:AK75" si="5">IF(AI12=" ",0,IF(OR(AH12=1,AH12=4,AH12=7),2,IF(OR(AH12=2,AH12=5,AH12=8),6,IF(OR(AH12=3,AH12=6,AH12=9),18))))</f>
        <v>0</v>
      </c>
      <c r="AL12" s="25">
        <v>0</v>
      </c>
      <c r="AM12" s="125">
        <f>AM11-AK12+AL12</f>
        <v>0</v>
      </c>
    </row>
    <row r="13" spans="1:39">
      <c r="A13" s="197">
        <f t="shared" ref="A13:A76" si="6">A12+1</f>
        <v>3</v>
      </c>
      <c r="B13" s="198">
        <f>Data!B13</f>
        <v>3</v>
      </c>
      <c r="C13" s="71"/>
      <c r="D13" s="112">
        <f t="shared" si="0"/>
        <v>1</v>
      </c>
      <c r="E13" s="116" t="str">
        <f t="shared" si="1"/>
        <v>C</v>
      </c>
      <c r="F13" s="25"/>
      <c r="G13" s="24" t="str">
        <f t="shared" ref="G13:G76" si="7">IF($G$9="D",IF(AND(D12&lt;&gt;0,D13&lt;&gt;0,D13=D12,J12=" "),"T"," "),IF(AND(D12&lt;&gt;0,D13&lt;&gt;0,D13=D12),"T"," "))</f>
        <v>T</v>
      </c>
      <c r="H13" s="25"/>
      <c r="I13" s="25">
        <f t="shared" ref="I13:I76" si="8">IF(H13="W",1,IF(H13="L",I12+1,I12))</f>
        <v>1</v>
      </c>
      <c r="J13" s="25" t="str">
        <f>IF(AND(G12="T",D13&lt;&gt;D12,D13&lt;&gt;0),CONCATENATE(D12," &amp; ",D13)," ")</f>
        <v xml:space="preserve"> </v>
      </c>
      <c r="K13" s="25"/>
      <c r="L13" s="25">
        <f t="shared" si="2"/>
        <v>0</v>
      </c>
      <c r="M13" s="25">
        <v>0</v>
      </c>
      <c r="N13" s="28">
        <f t="shared" ref="N13:N29" si="9">N12-L13+M13</f>
        <v>0</v>
      </c>
      <c r="O13" s="40" t="str">
        <f t="shared" ref="O13:O76" si="10">IF($G$9="D",IF(AND(E12&lt;&gt;0,E13&lt;&gt;0,E13=E12,R12=" "),"T"," "),IF(AND(E12&lt;&gt;0,E13&lt;&gt;0,E13=E12),"T"," "))</f>
        <v xml:space="preserve"> </v>
      </c>
      <c r="P13" s="25"/>
      <c r="Q13" s="25">
        <f t="shared" ref="Q13:Q15" si="11">IF(P13="W",1,IF(P13="L",Q12+1,Q12))</f>
        <v>1</v>
      </c>
      <c r="R13" s="25" t="str">
        <f t="shared" ref="R13:R76" si="12">IF(AND(O12="T",E13&lt;&gt;E12,E13&lt;&gt;0),CONCATENATE(E12," &amp; ",E13)," ")</f>
        <v>A &amp; C</v>
      </c>
      <c r="S13" s="25"/>
      <c r="T13" s="25">
        <f t="shared" si="3"/>
        <v>2</v>
      </c>
      <c r="U13" s="25">
        <v>0</v>
      </c>
      <c r="V13" s="125">
        <f t="shared" ref="V13:V15" si="13">V12-T13+U13</f>
        <v>-2</v>
      </c>
      <c r="X13" s="24" t="str">
        <f t="shared" ref="X13:X76" si="14">IF($G$9="D",IF(AND(D12&lt;&gt;0,D13&lt;&gt;0,D13=D12,AA12=" "),"T"," "),IF(AND(D12&lt;&gt;0,D13&lt;&gt;0,D13=D12),"T"," "))</f>
        <v>T</v>
      </c>
      <c r="Y13" s="25"/>
      <c r="Z13" s="25">
        <f t="shared" ref="Z13:Z76" si="15">IF(Y13="W",1,IF(Y13="L",Z12+1,Z12))</f>
        <v>1</v>
      </c>
      <c r="AA13" s="25" t="str">
        <f>IF(Y13="L",AA12,IF(AND(X12="T",D13&lt;&gt;D12,D13&lt;&gt;0),CONCATENATE(D12," &amp; ",D13)," "))</f>
        <v xml:space="preserve"> </v>
      </c>
      <c r="AB13" s="25"/>
      <c r="AC13" s="25">
        <f t="shared" si="4"/>
        <v>0</v>
      </c>
      <c r="AD13" s="25">
        <v>0</v>
      </c>
      <c r="AE13" s="28">
        <f t="shared" ref="AE13:AE76" si="16">AE12-AC13+AD13</f>
        <v>0</v>
      </c>
      <c r="AF13" s="40" t="str">
        <f t="shared" ref="AF13:AF76" si="17">IF($G$9="D",IF(AND(E12&lt;&gt;0,E13&lt;&gt;0,E13=E12,AI12=" "),"T"," "),IF(AND(E12&lt;&gt;0,E13&lt;&gt;0,E13=E12),"T"," "))</f>
        <v xml:space="preserve"> </v>
      </c>
      <c r="AG13" s="25"/>
      <c r="AH13" s="25">
        <f t="shared" ref="AH13:AH76" si="18">IF(AG13="W",1,IF(AG13="L",AH12+1,AH12))</f>
        <v>1</v>
      </c>
      <c r="AI13" s="25" t="str">
        <f>IF(AG13="L",AI12,IF(AND(AF12="T",E13&lt;&gt;E12,E13&lt;&gt;0),CONCATENATE(E12," &amp; ",E13)," "))</f>
        <v>A &amp; C</v>
      </c>
      <c r="AJ13" s="25"/>
      <c r="AK13" s="25">
        <f t="shared" si="5"/>
        <v>2</v>
      </c>
      <c r="AL13" s="25">
        <v>0</v>
      </c>
      <c r="AM13" s="125">
        <f t="shared" ref="AM13:AM76" si="19">AM12-AK13+AL13</f>
        <v>-2</v>
      </c>
    </row>
    <row r="14" spans="1:39">
      <c r="A14" s="197">
        <f t="shared" si="6"/>
        <v>4</v>
      </c>
      <c r="B14" s="198">
        <f>Data!B14</f>
        <v>24</v>
      </c>
      <c r="C14" s="71"/>
      <c r="D14" s="112">
        <f t="shared" si="0"/>
        <v>2</v>
      </c>
      <c r="E14" s="116" t="str">
        <f t="shared" si="1"/>
        <v>C</v>
      </c>
      <c r="F14" s="25"/>
      <c r="G14" s="24" t="str">
        <f t="shared" si="7"/>
        <v xml:space="preserve"> </v>
      </c>
      <c r="H14" s="25" t="str">
        <f t="shared" ref="H14:H19" si="20">IF(J13=" "," ",IF(OR(D14=D13,D14=D12),"W","L"))</f>
        <v xml:space="preserve"> </v>
      </c>
      <c r="I14" s="25">
        <f t="shared" si="8"/>
        <v>1</v>
      </c>
      <c r="J14" s="25" t="str">
        <f t="shared" ref="J14:J76" si="21">IF(AND(G13="T",D14&lt;&gt;D13,D14&lt;&gt;0),CONCATENATE(D13," &amp; ",D14)," ")</f>
        <v>1 &amp; 2</v>
      </c>
      <c r="K14" s="25"/>
      <c r="L14" s="25">
        <f t="shared" si="2"/>
        <v>2</v>
      </c>
      <c r="M14" s="25">
        <f>IF(H14=" ",0,IF(H14="W",(L13/2)*3,0))</f>
        <v>0</v>
      </c>
      <c r="N14" s="28">
        <f t="shared" si="9"/>
        <v>-2</v>
      </c>
      <c r="O14" s="40" t="str">
        <f t="shared" si="10"/>
        <v xml:space="preserve"> </v>
      </c>
      <c r="P14" s="25" t="str">
        <f t="shared" ref="P14:P77" si="22">IF(R13=" "," ",IF(OR(E14=E13,E14=E12),"W","L"))</f>
        <v>W</v>
      </c>
      <c r="Q14" s="25">
        <f t="shared" si="11"/>
        <v>1</v>
      </c>
      <c r="R14" s="25" t="str">
        <f t="shared" si="12"/>
        <v xml:space="preserve"> </v>
      </c>
      <c r="S14" s="25"/>
      <c r="T14" s="25">
        <f t="shared" si="3"/>
        <v>0</v>
      </c>
      <c r="U14" s="25">
        <f>IF(P14=" ",0,IF(P14="W",(T13/2)*3,0))</f>
        <v>3</v>
      </c>
      <c r="V14" s="125">
        <f t="shared" si="13"/>
        <v>1</v>
      </c>
      <c r="X14" s="24" t="str">
        <f t="shared" si="14"/>
        <v xml:space="preserve"> </v>
      </c>
      <c r="Y14" s="25" t="str">
        <f>IF(AA13=" "," ",IF(OR(D14=VALUE(MID(AA13,1,1)),D14=VALUE(MID(AA13,5,1))),"W","L"))</f>
        <v xml:space="preserve"> </v>
      </c>
      <c r="Z14" s="25">
        <f t="shared" si="15"/>
        <v>1</v>
      </c>
      <c r="AA14" s="25" t="str">
        <f>IF(Y14="L",AA13,IF(AND(X13="T",D14&lt;&gt;D13,D14&lt;&gt;0),CONCATENATE(D13," &amp; ",D14)," "))</f>
        <v>1 &amp; 2</v>
      </c>
      <c r="AB14" s="25"/>
      <c r="AC14" s="25">
        <f t="shared" si="4"/>
        <v>2</v>
      </c>
      <c r="AD14" s="25">
        <f>IF(Y14=" ",0,IF(Y14="W",(AC13/2)*3,0))</f>
        <v>0</v>
      </c>
      <c r="AE14" s="28">
        <f t="shared" si="16"/>
        <v>-2</v>
      </c>
      <c r="AF14" s="40" t="str">
        <f t="shared" si="17"/>
        <v xml:space="preserve"> </v>
      </c>
      <c r="AG14" s="25" t="str">
        <f>IF(AI13=" "," ",IF(OR(E14=MID(AI13,1,1),E14=MID(AI13,5,1)),"W","L"))</f>
        <v>W</v>
      </c>
      <c r="AH14" s="25">
        <f t="shared" si="18"/>
        <v>1</v>
      </c>
      <c r="AI14" s="25" t="str">
        <f>IF(AG14="L",AI13,IF(AND(AF13="T",E14&lt;&gt;E13,E14&lt;&gt;0),CONCATENATE(E13," &amp; ",E14)," "))</f>
        <v xml:space="preserve"> </v>
      </c>
      <c r="AJ14" s="25"/>
      <c r="AK14" s="25">
        <f t="shared" si="5"/>
        <v>0</v>
      </c>
      <c r="AL14" s="25">
        <f>IF(AG14=" ",0,IF(AG14="W",(AK13/2)*3,0))</f>
        <v>3</v>
      </c>
      <c r="AM14" s="125">
        <f t="shared" si="19"/>
        <v>1</v>
      </c>
    </row>
    <row r="15" spans="1:39">
      <c r="A15" s="197">
        <f t="shared" si="6"/>
        <v>5</v>
      </c>
      <c r="B15" s="198">
        <f>Data!B15</f>
        <v>10</v>
      </c>
      <c r="C15" s="71"/>
      <c r="D15" s="112">
        <f t="shared" si="0"/>
        <v>1</v>
      </c>
      <c r="E15" s="116" t="str">
        <f t="shared" si="1"/>
        <v>A</v>
      </c>
      <c r="F15" s="25"/>
      <c r="G15" s="24" t="str">
        <f t="shared" si="7"/>
        <v xml:space="preserve"> </v>
      </c>
      <c r="H15" s="25" t="str">
        <f t="shared" si="20"/>
        <v>W</v>
      </c>
      <c r="I15" s="25">
        <f t="shared" si="8"/>
        <v>1</v>
      </c>
      <c r="J15" s="25" t="str">
        <f t="shared" si="21"/>
        <v xml:space="preserve"> </v>
      </c>
      <c r="K15" s="25"/>
      <c r="L15" s="25">
        <f t="shared" si="2"/>
        <v>0</v>
      </c>
      <c r="M15" s="25">
        <f t="shared" ref="M15:M29" si="23">IF(H15=" ",0,IF(H15="W",(L14/2)*3,0))</f>
        <v>3</v>
      </c>
      <c r="N15" s="28">
        <f t="shared" si="9"/>
        <v>1</v>
      </c>
      <c r="O15" s="40" t="str">
        <f t="shared" si="10"/>
        <v xml:space="preserve"> </v>
      </c>
      <c r="P15" s="25" t="str">
        <f t="shared" si="22"/>
        <v xml:space="preserve"> </v>
      </c>
      <c r="Q15" s="25">
        <f t="shared" si="11"/>
        <v>1</v>
      </c>
      <c r="R15" s="25" t="str">
        <f t="shared" si="12"/>
        <v xml:space="preserve"> </v>
      </c>
      <c r="S15" s="25"/>
      <c r="T15" s="25">
        <f t="shared" si="3"/>
        <v>0</v>
      </c>
      <c r="U15" s="25">
        <f t="shared" ref="U15" si="24">IF(P15=" ",0,IF(P15="W",(T14/2)*3,0))</f>
        <v>0</v>
      </c>
      <c r="V15" s="125">
        <f t="shared" si="13"/>
        <v>1</v>
      </c>
      <c r="X15" s="24" t="str">
        <f t="shared" si="14"/>
        <v xml:space="preserve"> </v>
      </c>
      <c r="Y15" s="25" t="str">
        <f t="shared" ref="Y15:Y78" si="25">IF(AA14=" "," ",IF(OR(D15=VALUE(MID(AA14,1,1)),D15=VALUE(MID(AA14,5,1))),"W","L"))</f>
        <v>W</v>
      </c>
      <c r="Z15" s="25">
        <f t="shared" si="15"/>
        <v>1</v>
      </c>
      <c r="AA15" s="25" t="str">
        <f t="shared" ref="AA15:AA78" si="26">IF(Y15="L",AA14,IF(AND(X14="T",D15&lt;&gt;D14,D15&lt;&gt;0),CONCATENATE(D14," &amp; ",D15)," "))</f>
        <v xml:space="preserve"> </v>
      </c>
      <c r="AB15" s="25"/>
      <c r="AC15" s="25">
        <f t="shared" si="4"/>
        <v>0</v>
      </c>
      <c r="AD15" s="25">
        <f t="shared" ref="AD15:AD78" si="27">IF(Y15=" ",0,IF(Y15="W",(AC14/2)*3,0))</f>
        <v>3</v>
      </c>
      <c r="AE15" s="28">
        <f t="shared" si="16"/>
        <v>1</v>
      </c>
      <c r="AF15" s="40" t="str">
        <f t="shared" si="17"/>
        <v xml:space="preserve"> </v>
      </c>
      <c r="AG15" s="25" t="str">
        <f t="shared" ref="AG15:AG78" si="28">IF(AI14=" "," ",IF(OR(E15=MID(AI14,1,1),E15=MID(AI14,5,1)),"W","L"))</f>
        <v xml:space="preserve"> </v>
      </c>
      <c r="AH15" s="25">
        <f t="shared" si="18"/>
        <v>1</v>
      </c>
      <c r="AI15" s="25" t="str">
        <f t="shared" ref="AI15:AI78" si="29">IF(AG15="L",AI14,IF(AND(AF14="T",E15&lt;&gt;E14,E15&lt;&gt;0),CONCATENATE(E14," &amp; ",E15)," "))</f>
        <v xml:space="preserve"> </v>
      </c>
      <c r="AJ15" s="25"/>
      <c r="AK15" s="25">
        <f t="shared" si="5"/>
        <v>0</v>
      </c>
      <c r="AL15" s="25">
        <f t="shared" ref="AL15:AL78" si="30">IF(AG15=" ",0,IF(AG15="W",(AK14/2)*3,0))</f>
        <v>0</v>
      </c>
      <c r="AM15" s="125">
        <f t="shared" si="19"/>
        <v>1</v>
      </c>
    </row>
    <row r="16" spans="1:39">
      <c r="A16" s="197">
        <f t="shared" si="6"/>
        <v>6</v>
      </c>
      <c r="B16" s="198">
        <f>Data!B16</f>
        <v>34</v>
      </c>
      <c r="C16" s="71"/>
      <c r="D16" s="112">
        <f t="shared" si="0"/>
        <v>3</v>
      </c>
      <c r="E16" s="116" t="str">
        <f t="shared" si="1"/>
        <v>A</v>
      </c>
      <c r="F16" s="25"/>
      <c r="G16" s="24" t="str">
        <f t="shared" si="7"/>
        <v xml:space="preserve"> </v>
      </c>
      <c r="H16" s="25" t="str">
        <f t="shared" si="20"/>
        <v xml:space="preserve"> </v>
      </c>
      <c r="I16" s="25">
        <f t="shared" si="8"/>
        <v>1</v>
      </c>
      <c r="J16" s="25" t="str">
        <f t="shared" si="21"/>
        <v xml:space="preserve"> </v>
      </c>
      <c r="K16" s="25"/>
      <c r="L16" s="25">
        <f t="shared" si="2"/>
        <v>0</v>
      </c>
      <c r="M16" s="25">
        <f t="shared" si="23"/>
        <v>0</v>
      </c>
      <c r="N16" s="28">
        <f t="shared" si="9"/>
        <v>1</v>
      </c>
      <c r="O16" s="40" t="str">
        <f t="shared" si="10"/>
        <v>T</v>
      </c>
      <c r="P16" s="25" t="str">
        <f t="shared" si="22"/>
        <v xml:space="preserve"> </v>
      </c>
      <c r="Q16" s="25">
        <f t="shared" ref="Q16:Q79" si="31">IF(P16="W",1,IF(P16="L",Q15+1,Q15))</f>
        <v>1</v>
      </c>
      <c r="R16" s="25" t="str">
        <f t="shared" si="12"/>
        <v xml:space="preserve"> </v>
      </c>
      <c r="S16" s="25"/>
      <c r="T16" s="25">
        <f t="shared" ref="T16:T79" si="32">IF(R16=" ",0,IF(OR(Q16=1,Q16=4,Q16=7),2,IF(OR(Q16=2,Q16=5,Q16=8),6,IF(OR(Q16=3,Q16=6,Q16=9),18))))</f>
        <v>0</v>
      </c>
      <c r="U16" s="25">
        <f t="shared" ref="U16:U79" si="33">IF(P16=" ",0,IF(P16="W",(T15/2)*3,0))</f>
        <v>0</v>
      </c>
      <c r="V16" s="125">
        <f t="shared" ref="V16:V79" si="34">V15-T16+U16</f>
        <v>1</v>
      </c>
      <c r="X16" s="24" t="str">
        <f t="shared" si="14"/>
        <v xml:space="preserve"> </v>
      </c>
      <c r="Y16" s="25" t="str">
        <f t="shared" si="25"/>
        <v xml:space="preserve"> </v>
      </c>
      <c r="Z16" s="25">
        <f t="shared" si="15"/>
        <v>1</v>
      </c>
      <c r="AA16" s="25" t="str">
        <f t="shared" si="26"/>
        <v xml:space="preserve"> </v>
      </c>
      <c r="AB16" s="25"/>
      <c r="AC16" s="25">
        <f t="shared" si="4"/>
        <v>0</v>
      </c>
      <c r="AD16" s="25">
        <f t="shared" si="27"/>
        <v>0</v>
      </c>
      <c r="AE16" s="28">
        <f t="shared" si="16"/>
        <v>1</v>
      </c>
      <c r="AF16" s="40" t="str">
        <f t="shared" si="17"/>
        <v>T</v>
      </c>
      <c r="AG16" s="25" t="str">
        <f t="shared" si="28"/>
        <v xml:space="preserve"> </v>
      </c>
      <c r="AH16" s="25">
        <f t="shared" si="18"/>
        <v>1</v>
      </c>
      <c r="AI16" s="25" t="str">
        <f t="shared" si="29"/>
        <v xml:space="preserve"> </v>
      </c>
      <c r="AJ16" s="25"/>
      <c r="AK16" s="25">
        <f t="shared" si="5"/>
        <v>0</v>
      </c>
      <c r="AL16" s="25">
        <f t="shared" si="30"/>
        <v>0</v>
      </c>
      <c r="AM16" s="125">
        <f t="shared" si="19"/>
        <v>1</v>
      </c>
    </row>
    <row r="17" spans="1:39">
      <c r="A17" s="197">
        <f t="shared" si="6"/>
        <v>7</v>
      </c>
      <c r="B17" s="198">
        <f>Data!B17</f>
        <v>0</v>
      </c>
      <c r="C17" s="71"/>
      <c r="D17" s="112">
        <f t="shared" si="0"/>
        <v>0</v>
      </c>
      <c r="E17" s="116">
        <f t="shared" si="1"/>
        <v>0</v>
      </c>
      <c r="F17" s="25"/>
      <c r="G17" s="24" t="str">
        <f t="shared" si="7"/>
        <v xml:space="preserve"> </v>
      </c>
      <c r="H17" s="25" t="str">
        <f t="shared" si="20"/>
        <v xml:space="preserve"> </v>
      </c>
      <c r="I17" s="25">
        <f t="shared" si="8"/>
        <v>1</v>
      </c>
      <c r="J17" s="25" t="str">
        <f t="shared" si="21"/>
        <v xml:space="preserve"> </v>
      </c>
      <c r="K17" s="25"/>
      <c r="L17" s="25">
        <f t="shared" si="2"/>
        <v>0</v>
      </c>
      <c r="M17" s="25">
        <f t="shared" si="23"/>
        <v>0</v>
      </c>
      <c r="N17" s="28">
        <f t="shared" si="9"/>
        <v>1</v>
      </c>
      <c r="O17" s="40" t="str">
        <f t="shared" si="10"/>
        <v xml:space="preserve"> </v>
      </c>
      <c r="P17" s="25" t="str">
        <f t="shared" si="22"/>
        <v xml:space="preserve"> </v>
      </c>
      <c r="Q17" s="25">
        <f t="shared" si="31"/>
        <v>1</v>
      </c>
      <c r="R17" s="25" t="str">
        <f t="shared" si="12"/>
        <v xml:space="preserve"> </v>
      </c>
      <c r="S17" s="25"/>
      <c r="T17" s="25">
        <f t="shared" si="32"/>
        <v>0</v>
      </c>
      <c r="U17" s="25">
        <f t="shared" si="33"/>
        <v>0</v>
      </c>
      <c r="V17" s="125">
        <f t="shared" si="34"/>
        <v>1</v>
      </c>
      <c r="X17" s="24" t="str">
        <f t="shared" si="14"/>
        <v xml:space="preserve"> </v>
      </c>
      <c r="Y17" s="25" t="str">
        <f t="shared" si="25"/>
        <v xml:space="preserve"> </v>
      </c>
      <c r="Z17" s="25">
        <f t="shared" si="15"/>
        <v>1</v>
      </c>
      <c r="AA17" s="25" t="str">
        <f t="shared" si="26"/>
        <v xml:space="preserve"> </v>
      </c>
      <c r="AB17" s="25"/>
      <c r="AC17" s="25">
        <f t="shared" si="4"/>
        <v>0</v>
      </c>
      <c r="AD17" s="25">
        <f t="shared" si="27"/>
        <v>0</v>
      </c>
      <c r="AE17" s="28">
        <f t="shared" si="16"/>
        <v>1</v>
      </c>
      <c r="AF17" s="40" t="str">
        <f t="shared" si="17"/>
        <v xml:space="preserve"> </v>
      </c>
      <c r="AG17" s="25" t="str">
        <f t="shared" si="28"/>
        <v xml:space="preserve"> </v>
      </c>
      <c r="AH17" s="25">
        <f t="shared" si="18"/>
        <v>1</v>
      </c>
      <c r="AI17" s="25" t="str">
        <f t="shared" si="29"/>
        <v xml:space="preserve"> </v>
      </c>
      <c r="AJ17" s="25"/>
      <c r="AK17" s="25">
        <f t="shared" si="5"/>
        <v>0</v>
      </c>
      <c r="AL17" s="25">
        <f t="shared" si="30"/>
        <v>0</v>
      </c>
      <c r="AM17" s="125">
        <f t="shared" si="19"/>
        <v>1</v>
      </c>
    </row>
    <row r="18" spans="1:39">
      <c r="A18" s="197">
        <f t="shared" si="6"/>
        <v>8</v>
      </c>
      <c r="B18" s="198">
        <f>Data!B18</f>
        <v>8</v>
      </c>
      <c r="C18" s="71"/>
      <c r="D18" s="112">
        <f t="shared" si="0"/>
        <v>1</v>
      </c>
      <c r="E18" s="116" t="str">
        <f t="shared" si="1"/>
        <v>B</v>
      </c>
      <c r="F18" s="25"/>
      <c r="G18" s="24" t="str">
        <f t="shared" si="7"/>
        <v xml:space="preserve"> </v>
      </c>
      <c r="H18" s="25" t="str">
        <f t="shared" si="20"/>
        <v xml:space="preserve"> </v>
      </c>
      <c r="I18" s="25">
        <f t="shared" si="8"/>
        <v>1</v>
      </c>
      <c r="J18" s="25" t="str">
        <f t="shared" si="21"/>
        <v xml:space="preserve"> </v>
      </c>
      <c r="K18" s="25"/>
      <c r="L18" s="25">
        <f t="shared" si="2"/>
        <v>0</v>
      </c>
      <c r="M18" s="25">
        <f t="shared" si="23"/>
        <v>0</v>
      </c>
      <c r="N18" s="28">
        <f t="shared" si="9"/>
        <v>1</v>
      </c>
      <c r="O18" s="40" t="str">
        <f t="shared" si="10"/>
        <v xml:space="preserve"> </v>
      </c>
      <c r="P18" s="25" t="str">
        <f t="shared" si="22"/>
        <v xml:space="preserve"> </v>
      </c>
      <c r="Q18" s="25">
        <f t="shared" si="31"/>
        <v>1</v>
      </c>
      <c r="R18" s="25" t="str">
        <f t="shared" si="12"/>
        <v xml:space="preserve"> </v>
      </c>
      <c r="S18" s="25"/>
      <c r="T18" s="25">
        <f t="shared" si="32"/>
        <v>0</v>
      </c>
      <c r="U18" s="25">
        <f t="shared" si="33"/>
        <v>0</v>
      </c>
      <c r="V18" s="125">
        <f t="shared" si="34"/>
        <v>1</v>
      </c>
      <c r="X18" s="24" t="str">
        <f t="shared" si="14"/>
        <v xml:space="preserve"> </v>
      </c>
      <c r="Y18" s="25" t="str">
        <f t="shared" si="25"/>
        <v xml:space="preserve"> </v>
      </c>
      <c r="Z18" s="25">
        <f t="shared" si="15"/>
        <v>1</v>
      </c>
      <c r="AA18" s="25" t="str">
        <f t="shared" si="26"/>
        <v xml:space="preserve"> </v>
      </c>
      <c r="AB18" s="25"/>
      <c r="AC18" s="25">
        <f t="shared" si="4"/>
        <v>0</v>
      </c>
      <c r="AD18" s="25">
        <f t="shared" si="27"/>
        <v>0</v>
      </c>
      <c r="AE18" s="28">
        <f t="shared" si="16"/>
        <v>1</v>
      </c>
      <c r="AF18" s="40" t="str">
        <f t="shared" si="17"/>
        <v xml:space="preserve"> </v>
      </c>
      <c r="AG18" s="25" t="str">
        <f t="shared" si="28"/>
        <v xml:space="preserve"> </v>
      </c>
      <c r="AH18" s="25">
        <f t="shared" si="18"/>
        <v>1</v>
      </c>
      <c r="AI18" s="25" t="str">
        <f t="shared" si="29"/>
        <v xml:space="preserve"> </v>
      </c>
      <c r="AJ18" s="25"/>
      <c r="AK18" s="25">
        <f t="shared" si="5"/>
        <v>0</v>
      </c>
      <c r="AL18" s="25">
        <f t="shared" si="30"/>
        <v>0</v>
      </c>
      <c r="AM18" s="125">
        <f t="shared" si="19"/>
        <v>1</v>
      </c>
    </row>
    <row r="19" spans="1:39">
      <c r="A19" s="197">
        <f t="shared" si="6"/>
        <v>9</v>
      </c>
      <c r="B19" s="198">
        <f>Data!B19</f>
        <v>17</v>
      </c>
      <c r="C19" s="71"/>
      <c r="D19" s="112">
        <f t="shared" si="0"/>
        <v>2</v>
      </c>
      <c r="E19" s="116" t="str">
        <f t="shared" si="1"/>
        <v>B</v>
      </c>
      <c r="F19" s="25"/>
      <c r="G19" s="24" t="str">
        <f t="shared" si="7"/>
        <v xml:space="preserve"> </v>
      </c>
      <c r="H19" s="25" t="str">
        <f t="shared" si="20"/>
        <v xml:space="preserve"> </v>
      </c>
      <c r="I19" s="25">
        <f t="shared" si="8"/>
        <v>1</v>
      </c>
      <c r="J19" s="25" t="str">
        <f t="shared" si="21"/>
        <v xml:space="preserve"> </v>
      </c>
      <c r="K19" s="25"/>
      <c r="L19" s="25">
        <f t="shared" si="2"/>
        <v>0</v>
      </c>
      <c r="M19" s="25">
        <f t="shared" si="23"/>
        <v>0</v>
      </c>
      <c r="N19" s="28">
        <f t="shared" si="9"/>
        <v>1</v>
      </c>
      <c r="O19" s="40" t="str">
        <f t="shared" si="10"/>
        <v>T</v>
      </c>
      <c r="P19" s="25" t="str">
        <f t="shared" si="22"/>
        <v xml:space="preserve"> </v>
      </c>
      <c r="Q19" s="25">
        <f t="shared" si="31"/>
        <v>1</v>
      </c>
      <c r="R19" s="25" t="str">
        <f t="shared" si="12"/>
        <v xml:space="preserve"> </v>
      </c>
      <c r="S19" s="25"/>
      <c r="T19" s="25">
        <f t="shared" si="32"/>
        <v>0</v>
      </c>
      <c r="U19" s="25">
        <f t="shared" si="33"/>
        <v>0</v>
      </c>
      <c r="V19" s="125">
        <f t="shared" si="34"/>
        <v>1</v>
      </c>
      <c r="X19" s="24" t="str">
        <f t="shared" si="14"/>
        <v xml:space="preserve"> </v>
      </c>
      <c r="Y19" s="25" t="str">
        <f t="shared" si="25"/>
        <v xml:space="preserve"> </v>
      </c>
      <c r="Z19" s="25">
        <f t="shared" si="15"/>
        <v>1</v>
      </c>
      <c r="AA19" s="25" t="str">
        <f t="shared" si="26"/>
        <v xml:space="preserve"> </v>
      </c>
      <c r="AB19" s="25"/>
      <c r="AC19" s="25">
        <f t="shared" si="4"/>
        <v>0</v>
      </c>
      <c r="AD19" s="25">
        <f t="shared" si="27"/>
        <v>0</v>
      </c>
      <c r="AE19" s="28">
        <f t="shared" si="16"/>
        <v>1</v>
      </c>
      <c r="AF19" s="40" t="str">
        <f t="shared" si="17"/>
        <v>T</v>
      </c>
      <c r="AG19" s="25" t="str">
        <f t="shared" si="28"/>
        <v xml:space="preserve"> </v>
      </c>
      <c r="AH19" s="25">
        <f t="shared" si="18"/>
        <v>1</v>
      </c>
      <c r="AI19" s="25" t="str">
        <f t="shared" si="29"/>
        <v xml:space="preserve"> </v>
      </c>
      <c r="AJ19" s="25"/>
      <c r="AK19" s="25">
        <f t="shared" si="5"/>
        <v>0</v>
      </c>
      <c r="AL19" s="25">
        <f t="shared" si="30"/>
        <v>0</v>
      </c>
      <c r="AM19" s="125">
        <f t="shared" si="19"/>
        <v>1</v>
      </c>
    </row>
    <row r="20" spans="1:39">
      <c r="A20" s="197">
        <f t="shared" si="6"/>
        <v>10</v>
      </c>
      <c r="B20" s="198">
        <f>Data!B20</f>
        <v>9</v>
      </c>
      <c r="C20" s="71"/>
      <c r="D20" s="112">
        <f t="shared" si="0"/>
        <v>1</v>
      </c>
      <c r="E20" s="116" t="str">
        <f t="shared" si="1"/>
        <v>C</v>
      </c>
      <c r="F20" s="25"/>
      <c r="G20" s="24" t="str">
        <f t="shared" si="7"/>
        <v xml:space="preserve"> </v>
      </c>
      <c r="H20" s="25" t="str">
        <f t="shared" ref="H20:H37" si="35">IF(J19=" "," ",IF(OR(D20=D19,D20=D18),"W","L"))</f>
        <v xml:space="preserve"> </v>
      </c>
      <c r="I20" s="25">
        <f t="shared" si="8"/>
        <v>1</v>
      </c>
      <c r="J20" s="25" t="str">
        <f t="shared" si="21"/>
        <v xml:space="preserve"> </v>
      </c>
      <c r="K20" s="25"/>
      <c r="L20" s="25">
        <f t="shared" si="2"/>
        <v>0</v>
      </c>
      <c r="M20" s="25">
        <f t="shared" si="23"/>
        <v>0</v>
      </c>
      <c r="N20" s="28">
        <f t="shared" si="9"/>
        <v>1</v>
      </c>
      <c r="O20" s="40" t="str">
        <f t="shared" si="10"/>
        <v xml:space="preserve"> </v>
      </c>
      <c r="P20" s="25" t="str">
        <f t="shared" si="22"/>
        <v xml:space="preserve"> </v>
      </c>
      <c r="Q20" s="25">
        <f t="shared" si="31"/>
        <v>1</v>
      </c>
      <c r="R20" s="25" t="str">
        <f t="shared" si="12"/>
        <v>B &amp; C</v>
      </c>
      <c r="S20" s="25"/>
      <c r="T20" s="25">
        <f t="shared" si="32"/>
        <v>2</v>
      </c>
      <c r="U20" s="25">
        <f t="shared" si="33"/>
        <v>0</v>
      </c>
      <c r="V20" s="125">
        <f t="shared" si="34"/>
        <v>-1</v>
      </c>
      <c r="X20" s="24" t="str">
        <f t="shared" si="14"/>
        <v xml:space="preserve"> </v>
      </c>
      <c r="Y20" s="25" t="str">
        <f t="shared" si="25"/>
        <v xml:space="preserve"> </v>
      </c>
      <c r="Z20" s="25">
        <f t="shared" si="15"/>
        <v>1</v>
      </c>
      <c r="AA20" s="25" t="str">
        <f t="shared" si="26"/>
        <v xml:space="preserve"> </v>
      </c>
      <c r="AB20" s="25"/>
      <c r="AC20" s="25">
        <f t="shared" si="4"/>
        <v>0</v>
      </c>
      <c r="AD20" s="25">
        <f t="shared" si="27"/>
        <v>0</v>
      </c>
      <c r="AE20" s="28">
        <f t="shared" si="16"/>
        <v>1</v>
      </c>
      <c r="AF20" s="40" t="str">
        <f t="shared" si="17"/>
        <v xml:space="preserve"> </v>
      </c>
      <c r="AG20" s="25" t="str">
        <f t="shared" si="28"/>
        <v xml:space="preserve"> </v>
      </c>
      <c r="AH20" s="25">
        <f t="shared" si="18"/>
        <v>1</v>
      </c>
      <c r="AI20" s="25" t="str">
        <f t="shared" si="29"/>
        <v>B &amp; C</v>
      </c>
      <c r="AJ20" s="25"/>
      <c r="AK20" s="25">
        <f t="shared" si="5"/>
        <v>2</v>
      </c>
      <c r="AL20" s="25">
        <f t="shared" si="30"/>
        <v>0</v>
      </c>
      <c r="AM20" s="125">
        <f t="shared" si="19"/>
        <v>-1</v>
      </c>
    </row>
    <row r="21" spans="1:39">
      <c r="A21" s="197">
        <f t="shared" si="6"/>
        <v>11</v>
      </c>
      <c r="B21" s="198">
        <f>Data!B21</f>
        <v>21</v>
      </c>
      <c r="C21" s="71"/>
      <c r="D21" s="112">
        <f t="shared" si="0"/>
        <v>2</v>
      </c>
      <c r="E21" s="116" t="str">
        <f t="shared" si="1"/>
        <v>C</v>
      </c>
      <c r="F21" s="25"/>
      <c r="G21" s="24" t="str">
        <f t="shared" si="7"/>
        <v xml:space="preserve"> </v>
      </c>
      <c r="H21" s="25" t="str">
        <f t="shared" si="35"/>
        <v xml:space="preserve"> </v>
      </c>
      <c r="I21" s="25">
        <f t="shared" si="8"/>
        <v>1</v>
      </c>
      <c r="J21" s="25" t="str">
        <f t="shared" si="21"/>
        <v xml:space="preserve"> </v>
      </c>
      <c r="K21" s="25"/>
      <c r="L21" s="25">
        <f t="shared" si="2"/>
        <v>0</v>
      </c>
      <c r="M21" s="25">
        <f t="shared" si="23"/>
        <v>0</v>
      </c>
      <c r="N21" s="28">
        <f t="shared" si="9"/>
        <v>1</v>
      </c>
      <c r="O21" s="40" t="str">
        <f t="shared" si="10"/>
        <v xml:space="preserve"> </v>
      </c>
      <c r="P21" s="25" t="str">
        <f t="shared" si="22"/>
        <v>W</v>
      </c>
      <c r="Q21" s="25">
        <f t="shared" si="31"/>
        <v>1</v>
      </c>
      <c r="R21" s="25" t="str">
        <f t="shared" si="12"/>
        <v xml:space="preserve"> </v>
      </c>
      <c r="S21" s="25"/>
      <c r="T21" s="25">
        <f t="shared" si="32"/>
        <v>0</v>
      </c>
      <c r="U21" s="25">
        <f t="shared" si="33"/>
        <v>3</v>
      </c>
      <c r="V21" s="125">
        <f t="shared" si="34"/>
        <v>2</v>
      </c>
      <c r="X21" s="24" t="str">
        <f t="shared" si="14"/>
        <v xml:space="preserve"> </v>
      </c>
      <c r="Y21" s="25" t="str">
        <f t="shared" si="25"/>
        <v xml:space="preserve"> </v>
      </c>
      <c r="Z21" s="25">
        <f t="shared" si="15"/>
        <v>1</v>
      </c>
      <c r="AA21" s="25" t="str">
        <f t="shared" si="26"/>
        <v xml:space="preserve"> </v>
      </c>
      <c r="AB21" s="25"/>
      <c r="AC21" s="25">
        <f t="shared" si="4"/>
        <v>0</v>
      </c>
      <c r="AD21" s="25">
        <f t="shared" si="27"/>
        <v>0</v>
      </c>
      <c r="AE21" s="28">
        <f t="shared" si="16"/>
        <v>1</v>
      </c>
      <c r="AF21" s="40" t="str">
        <f t="shared" si="17"/>
        <v xml:space="preserve"> </v>
      </c>
      <c r="AG21" s="25" t="str">
        <f t="shared" si="28"/>
        <v>W</v>
      </c>
      <c r="AH21" s="25">
        <f t="shared" si="18"/>
        <v>1</v>
      </c>
      <c r="AI21" s="25" t="str">
        <f t="shared" si="29"/>
        <v xml:space="preserve"> </v>
      </c>
      <c r="AJ21" s="25"/>
      <c r="AK21" s="25">
        <f t="shared" si="5"/>
        <v>0</v>
      </c>
      <c r="AL21" s="25">
        <f t="shared" si="30"/>
        <v>3</v>
      </c>
      <c r="AM21" s="125">
        <f t="shared" si="19"/>
        <v>2</v>
      </c>
    </row>
    <row r="22" spans="1:39">
      <c r="A22" s="197">
        <f t="shared" si="6"/>
        <v>12</v>
      </c>
      <c r="B22" s="198">
        <f>Data!B22</f>
        <v>32</v>
      </c>
      <c r="C22" s="71"/>
      <c r="D22" s="112">
        <f t="shared" si="0"/>
        <v>3</v>
      </c>
      <c r="E22" s="116" t="str">
        <f t="shared" si="1"/>
        <v>B</v>
      </c>
      <c r="F22" s="25"/>
      <c r="G22" s="24" t="str">
        <f t="shared" si="7"/>
        <v xml:space="preserve"> </v>
      </c>
      <c r="H22" s="25" t="str">
        <f t="shared" si="35"/>
        <v xml:space="preserve"> </v>
      </c>
      <c r="I22" s="25">
        <f t="shared" si="8"/>
        <v>1</v>
      </c>
      <c r="J22" s="25" t="str">
        <f t="shared" si="21"/>
        <v xml:space="preserve"> </v>
      </c>
      <c r="K22" s="25"/>
      <c r="L22" s="25">
        <f t="shared" si="2"/>
        <v>0</v>
      </c>
      <c r="M22" s="25">
        <f t="shared" si="23"/>
        <v>0</v>
      </c>
      <c r="N22" s="28">
        <f t="shared" si="9"/>
        <v>1</v>
      </c>
      <c r="O22" s="40" t="str">
        <f t="shared" si="10"/>
        <v xml:space="preserve"> </v>
      </c>
      <c r="P22" s="25" t="str">
        <f t="shared" si="22"/>
        <v xml:space="preserve"> </v>
      </c>
      <c r="Q22" s="25">
        <f t="shared" si="31"/>
        <v>1</v>
      </c>
      <c r="R22" s="25" t="str">
        <f t="shared" si="12"/>
        <v xml:space="preserve"> </v>
      </c>
      <c r="S22" s="25"/>
      <c r="T22" s="25">
        <f t="shared" si="32"/>
        <v>0</v>
      </c>
      <c r="U22" s="25">
        <f t="shared" si="33"/>
        <v>0</v>
      </c>
      <c r="V22" s="125">
        <f t="shared" si="34"/>
        <v>2</v>
      </c>
      <c r="X22" s="24" t="str">
        <f t="shared" si="14"/>
        <v xml:space="preserve"> </v>
      </c>
      <c r="Y22" s="25" t="str">
        <f t="shared" si="25"/>
        <v xml:space="preserve"> </v>
      </c>
      <c r="Z22" s="25">
        <f t="shared" si="15"/>
        <v>1</v>
      </c>
      <c r="AA22" s="25" t="str">
        <f t="shared" si="26"/>
        <v xml:space="preserve"> </v>
      </c>
      <c r="AB22" s="25"/>
      <c r="AC22" s="25">
        <f t="shared" si="4"/>
        <v>0</v>
      </c>
      <c r="AD22" s="25">
        <f t="shared" si="27"/>
        <v>0</v>
      </c>
      <c r="AE22" s="28">
        <f t="shared" si="16"/>
        <v>1</v>
      </c>
      <c r="AF22" s="40" t="str">
        <f t="shared" si="17"/>
        <v xml:space="preserve"> </v>
      </c>
      <c r="AG22" s="25" t="str">
        <f t="shared" si="28"/>
        <v xml:space="preserve"> </v>
      </c>
      <c r="AH22" s="25">
        <f t="shared" si="18"/>
        <v>1</v>
      </c>
      <c r="AI22" s="25" t="str">
        <f t="shared" si="29"/>
        <v xml:space="preserve"> </v>
      </c>
      <c r="AJ22" s="25"/>
      <c r="AK22" s="25">
        <f t="shared" si="5"/>
        <v>0</v>
      </c>
      <c r="AL22" s="25">
        <f t="shared" si="30"/>
        <v>0</v>
      </c>
      <c r="AM22" s="125">
        <f t="shared" si="19"/>
        <v>2</v>
      </c>
    </row>
    <row r="23" spans="1:39">
      <c r="A23" s="197">
        <f t="shared" si="6"/>
        <v>13</v>
      </c>
      <c r="B23" s="198">
        <f>Data!B23</f>
        <v>19</v>
      </c>
      <c r="C23" s="71"/>
      <c r="D23" s="112">
        <f t="shared" si="0"/>
        <v>2</v>
      </c>
      <c r="E23" s="116" t="str">
        <f t="shared" si="1"/>
        <v>A</v>
      </c>
      <c r="F23" s="25"/>
      <c r="G23" s="24" t="str">
        <f t="shared" si="7"/>
        <v xml:space="preserve"> </v>
      </c>
      <c r="H23" s="25" t="str">
        <f t="shared" si="35"/>
        <v xml:space="preserve"> </v>
      </c>
      <c r="I23" s="25">
        <f t="shared" si="8"/>
        <v>1</v>
      </c>
      <c r="J23" s="25" t="str">
        <f t="shared" si="21"/>
        <v xml:space="preserve"> </v>
      </c>
      <c r="K23" s="25"/>
      <c r="L23" s="25">
        <f t="shared" si="2"/>
        <v>0</v>
      </c>
      <c r="M23" s="25">
        <f t="shared" si="23"/>
        <v>0</v>
      </c>
      <c r="N23" s="28">
        <f t="shared" si="9"/>
        <v>1</v>
      </c>
      <c r="O23" s="40" t="str">
        <f t="shared" si="10"/>
        <v xml:space="preserve"> </v>
      </c>
      <c r="P23" s="25" t="str">
        <f t="shared" si="22"/>
        <v xml:space="preserve"> </v>
      </c>
      <c r="Q23" s="25">
        <f t="shared" si="31"/>
        <v>1</v>
      </c>
      <c r="R23" s="25" t="str">
        <f t="shared" si="12"/>
        <v xml:space="preserve"> </v>
      </c>
      <c r="S23" s="25"/>
      <c r="T23" s="25">
        <f t="shared" si="32"/>
        <v>0</v>
      </c>
      <c r="U23" s="25">
        <f t="shared" si="33"/>
        <v>0</v>
      </c>
      <c r="V23" s="125">
        <f t="shared" si="34"/>
        <v>2</v>
      </c>
      <c r="X23" s="24" t="str">
        <f t="shared" si="14"/>
        <v xml:space="preserve"> </v>
      </c>
      <c r="Y23" s="25" t="str">
        <f t="shared" si="25"/>
        <v xml:space="preserve"> </v>
      </c>
      <c r="Z23" s="25">
        <f t="shared" si="15"/>
        <v>1</v>
      </c>
      <c r="AA23" s="25" t="str">
        <f t="shared" si="26"/>
        <v xml:space="preserve"> </v>
      </c>
      <c r="AB23" s="25"/>
      <c r="AC23" s="25">
        <f t="shared" si="4"/>
        <v>0</v>
      </c>
      <c r="AD23" s="25">
        <f t="shared" si="27"/>
        <v>0</v>
      </c>
      <c r="AE23" s="28">
        <f t="shared" si="16"/>
        <v>1</v>
      </c>
      <c r="AF23" s="40" t="str">
        <f t="shared" si="17"/>
        <v xml:space="preserve"> </v>
      </c>
      <c r="AG23" s="25" t="str">
        <f t="shared" si="28"/>
        <v xml:space="preserve"> </v>
      </c>
      <c r="AH23" s="25">
        <f t="shared" si="18"/>
        <v>1</v>
      </c>
      <c r="AI23" s="25" t="str">
        <f t="shared" si="29"/>
        <v xml:space="preserve"> </v>
      </c>
      <c r="AJ23" s="25"/>
      <c r="AK23" s="25">
        <f t="shared" si="5"/>
        <v>0</v>
      </c>
      <c r="AL23" s="25">
        <f t="shared" si="30"/>
        <v>0</v>
      </c>
      <c r="AM23" s="125">
        <f t="shared" si="19"/>
        <v>2</v>
      </c>
    </row>
    <row r="24" spans="1:39">
      <c r="A24" s="197">
        <f t="shared" si="6"/>
        <v>14</v>
      </c>
      <c r="B24" s="198">
        <f>Data!B24</f>
        <v>22</v>
      </c>
      <c r="C24" s="71"/>
      <c r="D24" s="112">
        <f t="shared" si="0"/>
        <v>2</v>
      </c>
      <c r="E24" s="116" t="str">
        <f t="shared" si="1"/>
        <v>A</v>
      </c>
      <c r="F24" s="25"/>
      <c r="G24" s="24" t="str">
        <f t="shared" si="7"/>
        <v>T</v>
      </c>
      <c r="H24" s="25" t="str">
        <f t="shared" si="35"/>
        <v xml:space="preserve"> </v>
      </c>
      <c r="I24" s="25">
        <f t="shared" si="8"/>
        <v>1</v>
      </c>
      <c r="J24" s="25" t="str">
        <f t="shared" si="21"/>
        <v xml:space="preserve"> </v>
      </c>
      <c r="K24" s="25"/>
      <c r="L24" s="25">
        <f t="shared" si="2"/>
        <v>0</v>
      </c>
      <c r="M24" s="25">
        <f t="shared" si="23"/>
        <v>0</v>
      </c>
      <c r="N24" s="28">
        <f t="shared" si="9"/>
        <v>1</v>
      </c>
      <c r="O24" s="40" t="str">
        <f t="shared" si="10"/>
        <v>T</v>
      </c>
      <c r="P24" s="25" t="str">
        <f t="shared" si="22"/>
        <v xml:space="preserve"> </v>
      </c>
      <c r="Q24" s="25">
        <f t="shared" si="31"/>
        <v>1</v>
      </c>
      <c r="R24" s="25" t="str">
        <f t="shared" si="12"/>
        <v xml:space="preserve"> </v>
      </c>
      <c r="S24" s="25"/>
      <c r="T24" s="25">
        <f t="shared" si="32"/>
        <v>0</v>
      </c>
      <c r="U24" s="25">
        <f t="shared" si="33"/>
        <v>0</v>
      </c>
      <c r="V24" s="125">
        <f t="shared" si="34"/>
        <v>2</v>
      </c>
      <c r="X24" s="24" t="str">
        <f t="shared" si="14"/>
        <v>T</v>
      </c>
      <c r="Y24" s="25" t="str">
        <f t="shared" si="25"/>
        <v xml:space="preserve"> </v>
      </c>
      <c r="Z24" s="25">
        <f t="shared" si="15"/>
        <v>1</v>
      </c>
      <c r="AA24" s="25" t="str">
        <f t="shared" si="26"/>
        <v xml:space="preserve"> </v>
      </c>
      <c r="AB24" s="25"/>
      <c r="AC24" s="25">
        <f t="shared" si="4"/>
        <v>0</v>
      </c>
      <c r="AD24" s="25">
        <f t="shared" si="27"/>
        <v>0</v>
      </c>
      <c r="AE24" s="28">
        <f t="shared" si="16"/>
        <v>1</v>
      </c>
      <c r="AF24" s="40" t="str">
        <f t="shared" si="17"/>
        <v>T</v>
      </c>
      <c r="AG24" s="25" t="str">
        <f t="shared" si="28"/>
        <v xml:space="preserve"> </v>
      </c>
      <c r="AH24" s="25">
        <f t="shared" si="18"/>
        <v>1</v>
      </c>
      <c r="AI24" s="25" t="str">
        <f t="shared" si="29"/>
        <v xml:space="preserve"> </v>
      </c>
      <c r="AJ24" s="25"/>
      <c r="AK24" s="25">
        <f t="shared" si="5"/>
        <v>0</v>
      </c>
      <c r="AL24" s="25">
        <f t="shared" si="30"/>
        <v>0</v>
      </c>
      <c r="AM24" s="125">
        <f t="shared" si="19"/>
        <v>2</v>
      </c>
    </row>
    <row r="25" spans="1:39">
      <c r="A25" s="197">
        <f t="shared" si="6"/>
        <v>15</v>
      </c>
      <c r="B25" s="198">
        <f>Data!B25</f>
        <v>10</v>
      </c>
      <c r="C25" s="71"/>
      <c r="D25" s="112">
        <f t="shared" si="0"/>
        <v>1</v>
      </c>
      <c r="E25" s="116" t="str">
        <f t="shared" si="1"/>
        <v>A</v>
      </c>
      <c r="F25" s="25"/>
      <c r="G25" s="24" t="str">
        <f t="shared" si="7"/>
        <v xml:space="preserve"> </v>
      </c>
      <c r="H25" s="25" t="str">
        <f t="shared" si="35"/>
        <v xml:space="preserve"> </v>
      </c>
      <c r="I25" s="25">
        <f t="shared" si="8"/>
        <v>1</v>
      </c>
      <c r="J25" s="25" t="str">
        <f t="shared" si="21"/>
        <v>2 &amp; 1</v>
      </c>
      <c r="K25" s="25"/>
      <c r="L25" s="25">
        <f t="shared" si="2"/>
        <v>2</v>
      </c>
      <c r="M25" s="25">
        <f t="shared" si="23"/>
        <v>0</v>
      </c>
      <c r="N25" s="28">
        <f t="shared" si="9"/>
        <v>-1</v>
      </c>
      <c r="O25" s="40" t="str">
        <f t="shared" si="10"/>
        <v>T</v>
      </c>
      <c r="P25" s="25" t="str">
        <f t="shared" si="22"/>
        <v xml:space="preserve"> </v>
      </c>
      <c r="Q25" s="25">
        <f t="shared" si="31"/>
        <v>1</v>
      </c>
      <c r="R25" s="25" t="str">
        <f t="shared" si="12"/>
        <v xml:space="preserve"> </v>
      </c>
      <c r="S25" s="25"/>
      <c r="T25" s="25">
        <f t="shared" si="32"/>
        <v>0</v>
      </c>
      <c r="U25" s="25">
        <f t="shared" si="33"/>
        <v>0</v>
      </c>
      <c r="V25" s="125">
        <f t="shared" si="34"/>
        <v>2</v>
      </c>
      <c r="X25" s="24" t="str">
        <f t="shared" si="14"/>
        <v xml:space="preserve"> </v>
      </c>
      <c r="Y25" s="25" t="str">
        <f t="shared" si="25"/>
        <v xml:space="preserve"> </v>
      </c>
      <c r="Z25" s="25">
        <f t="shared" si="15"/>
        <v>1</v>
      </c>
      <c r="AA25" s="25" t="str">
        <f t="shared" si="26"/>
        <v>2 &amp; 1</v>
      </c>
      <c r="AB25" s="25"/>
      <c r="AC25" s="25">
        <f t="shared" si="4"/>
        <v>2</v>
      </c>
      <c r="AD25" s="25">
        <f t="shared" si="27"/>
        <v>0</v>
      </c>
      <c r="AE25" s="28">
        <f t="shared" si="16"/>
        <v>-1</v>
      </c>
      <c r="AF25" s="40" t="str">
        <f t="shared" si="17"/>
        <v>T</v>
      </c>
      <c r="AG25" s="25" t="str">
        <f t="shared" si="28"/>
        <v xml:space="preserve"> </v>
      </c>
      <c r="AH25" s="25">
        <f t="shared" si="18"/>
        <v>1</v>
      </c>
      <c r="AI25" s="25" t="str">
        <f t="shared" si="29"/>
        <v xml:space="preserve"> </v>
      </c>
      <c r="AJ25" s="25"/>
      <c r="AK25" s="25">
        <f t="shared" si="5"/>
        <v>0</v>
      </c>
      <c r="AL25" s="25">
        <f t="shared" si="30"/>
        <v>0</v>
      </c>
      <c r="AM25" s="125">
        <f t="shared" si="19"/>
        <v>2</v>
      </c>
    </row>
    <row r="26" spans="1:39">
      <c r="A26" s="197">
        <f t="shared" si="6"/>
        <v>16</v>
      </c>
      <c r="B26" s="198">
        <f>Data!B26</f>
        <v>21</v>
      </c>
      <c r="C26" s="71"/>
      <c r="D26" s="112">
        <f t="shared" si="0"/>
        <v>2</v>
      </c>
      <c r="E26" s="116" t="str">
        <f t="shared" si="1"/>
        <v>C</v>
      </c>
      <c r="F26" s="25"/>
      <c r="G26" s="24" t="str">
        <f t="shared" si="7"/>
        <v xml:space="preserve"> </v>
      </c>
      <c r="H26" s="25" t="str">
        <f t="shared" si="35"/>
        <v>W</v>
      </c>
      <c r="I26" s="25">
        <f t="shared" si="8"/>
        <v>1</v>
      </c>
      <c r="J26" s="25" t="str">
        <f t="shared" si="21"/>
        <v xml:space="preserve"> </v>
      </c>
      <c r="K26" s="25"/>
      <c r="L26" s="25">
        <f t="shared" si="2"/>
        <v>0</v>
      </c>
      <c r="M26" s="25">
        <f t="shared" si="23"/>
        <v>3</v>
      </c>
      <c r="N26" s="28">
        <f t="shared" si="9"/>
        <v>2</v>
      </c>
      <c r="O26" s="40" t="str">
        <f t="shared" si="10"/>
        <v xml:space="preserve"> </v>
      </c>
      <c r="P26" s="25" t="str">
        <f t="shared" si="22"/>
        <v xml:space="preserve"> </v>
      </c>
      <c r="Q26" s="25">
        <f t="shared" si="31"/>
        <v>1</v>
      </c>
      <c r="R26" s="25" t="str">
        <f t="shared" si="12"/>
        <v>A &amp; C</v>
      </c>
      <c r="S26" s="25"/>
      <c r="T26" s="25">
        <f t="shared" si="32"/>
        <v>2</v>
      </c>
      <c r="U26" s="25">
        <f t="shared" si="33"/>
        <v>0</v>
      </c>
      <c r="V26" s="125">
        <f t="shared" si="34"/>
        <v>0</v>
      </c>
      <c r="X26" s="24" t="str">
        <f t="shared" si="14"/>
        <v xml:space="preserve"> </v>
      </c>
      <c r="Y26" s="25" t="str">
        <f t="shared" si="25"/>
        <v>W</v>
      </c>
      <c r="Z26" s="25">
        <f t="shared" si="15"/>
        <v>1</v>
      </c>
      <c r="AA26" s="25" t="str">
        <f t="shared" si="26"/>
        <v xml:space="preserve"> </v>
      </c>
      <c r="AB26" s="25"/>
      <c r="AC26" s="25">
        <f t="shared" si="4"/>
        <v>0</v>
      </c>
      <c r="AD26" s="25">
        <f t="shared" si="27"/>
        <v>3</v>
      </c>
      <c r="AE26" s="28">
        <f t="shared" si="16"/>
        <v>2</v>
      </c>
      <c r="AF26" s="40" t="str">
        <f t="shared" si="17"/>
        <v xml:space="preserve"> </v>
      </c>
      <c r="AG26" s="25" t="str">
        <f t="shared" si="28"/>
        <v xml:space="preserve"> </v>
      </c>
      <c r="AH26" s="25">
        <f t="shared" si="18"/>
        <v>1</v>
      </c>
      <c r="AI26" s="25" t="str">
        <f t="shared" si="29"/>
        <v>A &amp; C</v>
      </c>
      <c r="AJ26" s="25"/>
      <c r="AK26" s="25">
        <f t="shared" si="5"/>
        <v>2</v>
      </c>
      <c r="AL26" s="25">
        <f t="shared" si="30"/>
        <v>0</v>
      </c>
      <c r="AM26" s="125">
        <f t="shared" si="19"/>
        <v>0</v>
      </c>
    </row>
    <row r="27" spans="1:39">
      <c r="A27" s="197">
        <f t="shared" si="6"/>
        <v>17</v>
      </c>
      <c r="B27" s="198">
        <f>Data!B27</f>
        <v>4</v>
      </c>
      <c r="C27" s="71"/>
      <c r="D27" s="112">
        <f t="shared" si="0"/>
        <v>1</v>
      </c>
      <c r="E27" s="116" t="str">
        <f t="shared" si="1"/>
        <v>A</v>
      </c>
      <c r="F27" s="25"/>
      <c r="G27" s="24" t="str">
        <f t="shared" si="7"/>
        <v xml:space="preserve"> </v>
      </c>
      <c r="H27" s="25" t="str">
        <f t="shared" si="35"/>
        <v xml:space="preserve"> </v>
      </c>
      <c r="I27" s="25">
        <f t="shared" si="8"/>
        <v>1</v>
      </c>
      <c r="J27" s="25" t="str">
        <f t="shared" si="21"/>
        <v xml:space="preserve"> </v>
      </c>
      <c r="K27" s="25"/>
      <c r="L27" s="25">
        <f t="shared" si="2"/>
        <v>0</v>
      </c>
      <c r="M27" s="25">
        <f t="shared" si="23"/>
        <v>0</v>
      </c>
      <c r="N27" s="28">
        <f t="shared" si="9"/>
        <v>2</v>
      </c>
      <c r="O27" s="40" t="str">
        <f t="shared" si="10"/>
        <v xml:space="preserve"> </v>
      </c>
      <c r="P27" s="25" t="str">
        <f t="shared" si="22"/>
        <v>W</v>
      </c>
      <c r="Q27" s="25">
        <f t="shared" si="31"/>
        <v>1</v>
      </c>
      <c r="R27" s="25" t="str">
        <f t="shared" si="12"/>
        <v xml:space="preserve"> </v>
      </c>
      <c r="S27" s="25"/>
      <c r="T27" s="25">
        <f t="shared" si="32"/>
        <v>0</v>
      </c>
      <c r="U27" s="25">
        <f t="shared" si="33"/>
        <v>3</v>
      </c>
      <c r="V27" s="125">
        <f t="shared" si="34"/>
        <v>3</v>
      </c>
      <c r="X27" s="24" t="str">
        <f t="shared" si="14"/>
        <v xml:space="preserve"> </v>
      </c>
      <c r="Y27" s="25" t="str">
        <f t="shared" si="25"/>
        <v xml:space="preserve"> </v>
      </c>
      <c r="Z27" s="25">
        <f t="shared" si="15"/>
        <v>1</v>
      </c>
      <c r="AA27" s="25" t="str">
        <f t="shared" si="26"/>
        <v xml:space="preserve"> </v>
      </c>
      <c r="AB27" s="25"/>
      <c r="AC27" s="25">
        <f t="shared" si="4"/>
        <v>0</v>
      </c>
      <c r="AD27" s="25">
        <f t="shared" si="27"/>
        <v>0</v>
      </c>
      <c r="AE27" s="28">
        <f t="shared" si="16"/>
        <v>2</v>
      </c>
      <c r="AF27" s="40" t="str">
        <f t="shared" si="17"/>
        <v xml:space="preserve"> </v>
      </c>
      <c r="AG27" s="25" t="str">
        <f t="shared" si="28"/>
        <v>W</v>
      </c>
      <c r="AH27" s="25">
        <f t="shared" si="18"/>
        <v>1</v>
      </c>
      <c r="AI27" s="25" t="str">
        <f t="shared" si="29"/>
        <v xml:space="preserve"> </v>
      </c>
      <c r="AJ27" s="25"/>
      <c r="AK27" s="25">
        <f t="shared" si="5"/>
        <v>0</v>
      </c>
      <c r="AL27" s="25">
        <f t="shared" si="30"/>
        <v>3</v>
      </c>
      <c r="AM27" s="125">
        <f t="shared" si="19"/>
        <v>3</v>
      </c>
    </row>
    <row r="28" spans="1:39">
      <c r="A28" s="197">
        <f t="shared" si="6"/>
        <v>18</v>
      </c>
      <c r="B28" s="198">
        <f>Data!B28</f>
        <v>18</v>
      </c>
      <c r="C28" s="71"/>
      <c r="D28" s="112">
        <f t="shared" si="0"/>
        <v>2</v>
      </c>
      <c r="E28" s="116" t="str">
        <f t="shared" si="1"/>
        <v>C</v>
      </c>
      <c r="F28" s="25"/>
      <c r="G28" s="24" t="str">
        <f t="shared" si="7"/>
        <v xml:space="preserve"> </v>
      </c>
      <c r="H28" s="25" t="str">
        <f t="shared" si="35"/>
        <v xml:space="preserve"> </v>
      </c>
      <c r="I28" s="25">
        <f t="shared" si="8"/>
        <v>1</v>
      </c>
      <c r="J28" s="25" t="str">
        <f t="shared" si="21"/>
        <v xml:space="preserve"> </v>
      </c>
      <c r="K28" s="25"/>
      <c r="L28" s="25">
        <f t="shared" si="2"/>
        <v>0</v>
      </c>
      <c r="M28" s="25">
        <f t="shared" si="23"/>
        <v>0</v>
      </c>
      <c r="N28" s="28">
        <f t="shared" si="9"/>
        <v>2</v>
      </c>
      <c r="O28" s="40" t="str">
        <f t="shared" si="10"/>
        <v xml:space="preserve"> </v>
      </c>
      <c r="P28" s="25" t="str">
        <f t="shared" si="22"/>
        <v xml:space="preserve"> </v>
      </c>
      <c r="Q28" s="25">
        <f t="shared" si="31"/>
        <v>1</v>
      </c>
      <c r="R28" s="25" t="str">
        <f t="shared" si="12"/>
        <v xml:space="preserve"> </v>
      </c>
      <c r="S28" s="25"/>
      <c r="T28" s="25">
        <f t="shared" si="32"/>
        <v>0</v>
      </c>
      <c r="U28" s="25">
        <f t="shared" si="33"/>
        <v>0</v>
      </c>
      <c r="V28" s="125">
        <f t="shared" si="34"/>
        <v>3</v>
      </c>
      <c r="X28" s="24" t="str">
        <f t="shared" si="14"/>
        <v xml:space="preserve"> </v>
      </c>
      <c r="Y28" s="25" t="str">
        <f t="shared" si="25"/>
        <v xml:space="preserve"> </v>
      </c>
      <c r="Z28" s="25">
        <f t="shared" si="15"/>
        <v>1</v>
      </c>
      <c r="AA28" s="25" t="str">
        <f t="shared" si="26"/>
        <v xml:space="preserve"> </v>
      </c>
      <c r="AB28" s="25"/>
      <c r="AC28" s="25">
        <f t="shared" si="4"/>
        <v>0</v>
      </c>
      <c r="AD28" s="25">
        <f t="shared" si="27"/>
        <v>0</v>
      </c>
      <c r="AE28" s="28">
        <f t="shared" si="16"/>
        <v>2</v>
      </c>
      <c r="AF28" s="40" t="str">
        <f t="shared" si="17"/>
        <v xml:space="preserve"> </v>
      </c>
      <c r="AG28" s="25" t="str">
        <f t="shared" si="28"/>
        <v xml:space="preserve"> </v>
      </c>
      <c r="AH28" s="25">
        <f t="shared" si="18"/>
        <v>1</v>
      </c>
      <c r="AI28" s="25" t="str">
        <f t="shared" si="29"/>
        <v xml:space="preserve"> </v>
      </c>
      <c r="AJ28" s="25"/>
      <c r="AK28" s="25">
        <f t="shared" si="5"/>
        <v>0</v>
      </c>
      <c r="AL28" s="25">
        <f t="shared" si="30"/>
        <v>0</v>
      </c>
      <c r="AM28" s="125">
        <f t="shared" si="19"/>
        <v>3</v>
      </c>
    </row>
    <row r="29" spans="1:39">
      <c r="A29" s="197">
        <f t="shared" si="6"/>
        <v>19</v>
      </c>
      <c r="B29" s="198">
        <f>Data!B29</f>
        <v>1</v>
      </c>
      <c r="C29" s="71"/>
      <c r="D29" s="112">
        <f t="shared" si="0"/>
        <v>1</v>
      </c>
      <c r="E29" s="116" t="str">
        <f t="shared" si="1"/>
        <v>A</v>
      </c>
      <c r="F29" s="25"/>
      <c r="G29" s="24" t="str">
        <f t="shared" si="7"/>
        <v xml:space="preserve"> </v>
      </c>
      <c r="H29" s="25" t="str">
        <f t="shared" si="35"/>
        <v xml:space="preserve"> </v>
      </c>
      <c r="I29" s="25">
        <f t="shared" si="8"/>
        <v>1</v>
      </c>
      <c r="J29" s="25" t="str">
        <f t="shared" si="21"/>
        <v xml:space="preserve"> </v>
      </c>
      <c r="K29" s="25"/>
      <c r="L29" s="25">
        <f t="shared" si="2"/>
        <v>0</v>
      </c>
      <c r="M29" s="25">
        <f t="shared" si="23"/>
        <v>0</v>
      </c>
      <c r="N29" s="28">
        <f t="shared" si="9"/>
        <v>2</v>
      </c>
      <c r="O29" s="40" t="str">
        <f t="shared" si="10"/>
        <v xml:space="preserve"> </v>
      </c>
      <c r="P29" s="25" t="str">
        <f t="shared" si="22"/>
        <v xml:space="preserve"> </v>
      </c>
      <c r="Q29" s="25">
        <f t="shared" si="31"/>
        <v>1</v>
      </c>
      <c r="R29" s="25" t="str">
        <f t="shared" si="12"/>
        <v xml:space="preserve"> </v>
      </c>
      <c r="S29" s="25"/>
      <c r="T29" s="25">
        <f t="shared" si="32"/>
        <v>0</v>
      </c>
      <c r="U29" s="25">
        <f t="shared" si="33"/>
        <v>0</v>
      </c>
      <c r="V29" s="125">
        <f t="shared" si="34"/>
        <v>3</v>
      </c>
      <c r="X29" s="24" t="str">
        <f t="shared" si="14"/>
        <v xml:space="preserve"> </v>
      </c>
      <c r="Y29" s="25" t="str">
        <f t="shared" si="25"/>
        <v xml:space="preserve"> </v>
      </c>
      <c r="Z29" s="25">
        <f t="shared" si="15"/>
        <v>1</v>
      </c>
      <c r="AA29" s="25" t="str">
        <f t="shared" si="26"/>
        <v xml:space="preserve"> </v>
      </c>
      <c r="AB29" s="25"/>
      <c r="AC29" s="25">
        <f t="shared" si="4"/>
        <v>0</v>
      </c>
      <c r="AD29" s="25">
        <f t="shared" si="27"/>
        <v>0</v>
      </c>
      <c r="AE29" s="28">
        <f t="shared" si="16"/>
        <v>2</v>
      </c>
      <c r="AF29" s="40" t="str">
        <f t="shared" si="17"/>
        <v xml:space="preserve"> </v>
      </c>
      <c r="AG29" s="25" t="str">
        <f t="shared" si="28"/>
        <v xml:space="preserve"> </v>
      </c>
      <c r="AH29" s="25">
        <f t="shared" si="18"/>
        <v>1</v>
      </c>
      <c r="AI29" s="25" t="str">
        <f t="shared" si="29"/>
        <v xml:space="preserve"> </v>
      </c>
      <c r="AJ29" s="25"/>
      <c r="AK29" s="25">
        <f t="shared" si="5"/>
        <v>0</v>
      </c>
      <c r="AL29" s="25">
        <f t="shared" si="30"/>
        <v>0</v>
      </c>
      <c r="AM29" s="125">
        <f t="shared" si="19"/>
        <v>3</v>
      </c>
    </row>
    <row r="30" spans="1:39">
      <c r="A30" s="197">
        <f t="shared" si="6"/>
        <v>20</v>
      </c>
      <c r="B30" s="198">
        <f>Data!B30</f>
        <v>4</v>
      </c>
      <c r="C30" s="71"/>
      <c r="D30" s="112">
        <f t="shared" si="0"/>
        <v>1</v>
      </c>
      <c r="E30" s="116" t="str">
        <f t="shared" si="1"/>
        <v>A</v>
      </c>
      <c r="F30" s="25"/>
      <c r="G30" s="24" t="str">
        <f t="shared" si="7"/>
        <v>T</v>
      </c>
      <c r="H30" s="25" t="str">
        <f t="shared" si="35"/>
        <v xml:space="preserve"> </v>
      </c>
      <c r="I30" s="25">
        <f t="shared" si="8"/>
        <v>1</v>
      </c>
      <c r="J30" s="25" t="str">
        <f t="shared" si="21"/>
        <v xml:space="preserve"> </v>
      </c>
      <c r="K30" s="25"/>
      <c r="L30" s="25">
        <f t="shared" si="2"/>
        <v>0</v>
      </c>
      <c r="M30" s="25">
        <f t="shared" ref="M30:M93" si="36">IF(H30=" ",0,IF(H30="W",(L29/2)*3,0))</f>
        <v>0</v>
      </c>
      <c r="N30" s="28">
        <f t="shared" ref="N30:N93" si="37">N29-L30+M30</f>
        <v>2</v>
      </c>
      <c r="O30" s="40" t="str">
        <f t="shared" si="10"/>
        <v>T</v>
      </c>
      <c r="P30" s="25" t="str">
        <f t="shared" si="22"/>
        <v xml:space="preserve"> </v>
      </c>
      <c r="Q30" s="25">
        <f t="shared" si="31"/>
        <v>1</v>
      </c>
      <c r="R30" s="25" t="str">
        <f t="shared" si="12"/>
        <v xml:space="preserve"> </v>
      </c>
      <c r="S30" s="25"/>
      <c r="T30" s="25">
        <f t="shared" si="32"/>
        <v>0</v>
      </c>
      <c r="U30" s="25">
        <f t="shared" si="33"/>
        <v>0</v>
      </c>
      <c r="V30" s="125">
        <f t="shared" si="34"/>
        <v>3</v>
      </c>
      <c r="X30" s="24" t="str">
        <f t="shared" si="14"/>
        <v>T</v>
      </c>
      <c r="Y30" s="25" t="str">
        <f t="shared" si="25"/>
        <v xml:space="preserve"> </v>
      </c>
      <c r="Z30" s="25">
        <f t="shared" si="15"/>
        <v>1</v>
      </c>
      <c r="AA30" s="25" t="str">
        <f t="shared" si="26"/>
        <v xml:space="preserve"> </v>
      </c>
      <c r="AB30" s="25"/>
      <c r="AC30" s="25">
        <f t="shared" si="4"/>
        <v>0</v>
      </c>
      <c r="AD30" s="25">
        <f t="shared" si="27"/>
        <v>0</v>
      </c>
      <c r="AE30" s="28">
        <f t="shared" si="16"/>
        <v>2</v>
      </c>
      <c r="AF30" s="40" t="str">
        <f t="shared" si="17"/>
        <v>T</v>
      </c>
      <c r="AG30" s="25" t="str">
        <f t="shared" si="28"/>
        <v xml:space="preserve"> </v>
      </c>
      <c r="AH30" s="25">
        <f t="shared" si="18"/>
        <v>1</v>
      </c>
      <c r="AI30" s="25" t="str">
        <f t="shared" si="29"/>
        <v xml:space="preserve"> </v>
      </c>
      <c r="AJ30" s="25"/>
      <c r="AK30" s="25">
        <f t="shared" si="5"/>
        <v>0</v>
      </c>
      <c r="AL30" s="25">
        <f t="shared" si="30"/>
        <v>0</v>
      </c>
      <c r="AM30" s="125">
        <f t="shared" si="19"/>
        <v>3</v>
      </c>
    </row>
    <row r="31" spans="1:39">
      <c r="A31" s="197">
        <f t="shared" si="6"/>
        <v>21</v>
      </c>
      <c r="B31" s="198">
        <f>Data!B31</f>
        <v>2</v>
      </c>
      <c r="C31" s="71"/>
      <c r="D31" s="112">
        <f t="shared" si="0"/>
        <v>1</v>
      </c>
      <c r="E31" s="116" t="str">
        <f t="shared" si="1"/>
        <v>B</v>
      </c>
      <c r="F31" s="25"/>
      <c r="G31" s="24" t="str">
        <f t="shared" si="7"/>
        <v>T</v>
      </c>
      <c r="H31" s="25" t="str">
        <f t="shared" si="35"/>
        <v xml:space="preserve"> </v>
      </c>
      <c r="I31" s="25">
        <f t="shared" si="8"/>
        <v>1</v>
      </c>
      <c r="J31" s="25" t="str">
        <f t="shared" si="21"/>
        <v xml:space="preserve"> </v>
      </c>
      <c r="K31" s="25"/>
      <c r="L31" s="25">
        <f t="shared" si="2"/>
        <v>0</v>
      </c>
      <c r="M31" s="25">
        <f t="shared" si="36"/>
        <v>0</v>
      </c>
      <c r="N31" s="28">
        <f t="shared" si="37"/>
        <v>2</v>
      </c>
      <c r="O31" s="40" t="str">
        <f t="shared" si="10"/>
        <v xml:space="preserve"> </v>
      </c>
      <c r="P31" s="25" t="str">
        <f t="shared" si="22"/>
        <v xml:space="preserve"> </v>
      </c>
      <c r="Q31" s="25">
        <f t="shared" si="31"/>
        <v>1</v>
      </c>
      <c r="R31" s="25" t="str">
        <f t="shared" si="12"/>
        <v>A &amp; B</v>
      </c>
      <c r="S31" s="25"/>
      <c r="T31" s="25">
        <f t="shared" si="32"/>
        <v>2</v>
      </c>
      <c r="U31" s="25">
        <f t="shared" si="33"/>
        <v>0</v>
      </c>
      <c r="V31" s="125">
        <f t="shared" si="34"/>
        <v>1</v>
      </c>
      <c r="X31" s="24" t="str">
        <f t="shared" si="14"/>
        <v>T</v>
      </c>
      <c r="Y31" s="25" t="str">
        <f t="shared" si="25"/>
        <v xml:space="preserve"> </v>
      </c>
      <c r="Z31" s="25">
        <f t="shared" si="15"/>
        <v>1</v>
      </c>
      <c r="AA31" s="25" t="str">
        <f t="shared" si="26"/>
        <v xml:space="preserve"> </v>
      </c>
      <c r="AB31" s="25"/>
      <c r="AC31" s="25">
        <f t="shared" si="4"/>
        <v>0</v>
      </c>
      <c r="AD31" s="25">
        <f t="shared" si="27"/>
        <v>0</v>
      </c>
      <c r="AE31" s="28">
        <f t="shared" si="16"/>
        <v>2</v>
      </c>
      <c r="AF31" s="40" t="str">
        <f t="shared" si="17"/>
        <v xml:space="preserve"> </v>
      </c>
      <c r="AG31" s="25" t="str">
        <f t="shared" si="28"/>
        <v xml:space="preserve"> </v>
      </c>
      <c r="AH31" s="25">
        <f t="shared" si="18"/>
        <v>1</v>
      </c>
      <c r="AI31" s="25" t="str">
        <f t="shared" si="29"/>
        <v>A &amp; B</v>
      </c>
      <c r="AJ31" s="25"/>
      <c r="AK31" s="25">
        <f t="shared" si="5"/>
        <v>2</v>
      </c>
      <c r="AL31" s="25">
        <f t="shared" si="30"/>
        <v>0</v>
      </c>
      <c r="AM31" s="125">
        <f t="shared" si="19"/>
        <v>1</v>
      </c>
    </row>
    <row r="32" spans="1:39">
      <c r="A32" s="197">
        <f t="shared" si="6"/>
        <v>22</v>
      </c>
      <c r="B32" s="198">
        <f>Data!B32</f>
        <v>34</v>
      </c>
      <c r="C32" s="71"/>
      <c r="D32" s="112">
        <f t="shared" si="0"/>
        <v>3</v>
      </c>
      <c r="E32" s="116" t="str">
        <f t="shared" si="1"/>
        <v>A</v>
      </c>
      <c r="F32" s="25"/>
      <c r="G32" s="24" t="str">
        <f t="shared" si="7"/>
        <v xml:space="preserve"> </v>
      </c>
      <c r="H32" s="25" t="str">
        <f t="shared" si="35"/>
        <v xml:space="preserve"> </v>
      </c>
      <c r="I32" s="25">
        <f t="shared" si="8"/>
        <v>1</v>
      </c>
      <c r="J32" s="25" t="str">
        <f t="shared" si="21"/>
        <v>1 &amp; 3</v>
      </c>
      <c r="K32" s="25"/>
      <c r="L32" s="25">
        <f t="shared" si="2"/>
        <v>2</v>
      </c>
      <c r="M32" s="25">
        <f t="shared" si="36"/>
        <v>0</v>
      </c>
      <c r="N32" s="28">
        <f t="shared" si="37"/>
        <v>0</v>
      </c>
      <c r="O32" s="40" t="str">
        <f t="shared" si="10"/>
        <v xml:space="preserve"> </v>
      </c>
      <c r="P32" s="25" t="str">
        <f t="shared" si="22"/>
        <v>W</v>
      </c>
      <c r="Q32" s="25">
        <f t="shared" si="31"/>
        <v>1</v>
      </c>
      <c r="R32" s="25" t="str">
        <f t="shared" si="12"/>
        <v xml:space="preserve"> </v>
      </c>
      <c r="S32" s="25"/>
      <c r="T32" s="25">
        <f t="shared" si="32"/>
        <v>0</v>
      </c>
      <c r="U32" s="25">
        <f t="shared" si="33"/>
        <v>3</v>
      </c>
      <c r="V32" s="125">
        <f t="shared" si="34"/>
        <v>4</v>
      </c>
      <c r="X32" s="24" t="str">
        <f t="shared" si="14"/>
        <v xml:space="preserve"> </v>
      </c>
      <c r="Y32" s="25" t="str">
        <f t="shared" si="25"/>
        <v xml:space="preserve"> </v>
      </c>
      <c r="Z32" s="25">
        <f t="shared" si="15"/>
        <v>1</v>
      </c>
      <c r="AA32" s="25" t="str">
        <f t="shared" si="26"/>
        <v>1 &amp; 3</v>
      </c>
      <c r="AB32" s="25"/>
      <c r="AC32" s="25">
        <f t="shared" si="4"/>
        <v>2</v>
      </c>
      <c r="AD32" s="25">
        <f t="shared" si="27"/>
        <v>0</v>
      </c>
      <c r="AE32" s="28">
        <f t="shared" si="16"/>
        <v>0</v>
      </c>
      <c r="AF32" s="40" t="str">
        <f t="shared" si="17"/>
        <v xml:space="preserve"> </v>
      </c>
      <c r="AG32" s="25" t="str">
        <f t="shared" si="28"/>
        <v>W</v>
      </c>
      <c r="AH32" s="25">
        <f t="shared" si="18"/>
        <v>1</v>
      </c>
      <c r="AI32" s="25" t="str">
        <f t="shared" si="29"/>
        <v xml:space="preserve"> </v>
      </c>
      <c r="AJ32" s="25"/>
      <c r="AK32" s="25">
        <f t="shared" si="5"/>
        <v>0</v>
      </c>
      <c r="AL32" s="25">
        <f t="shared" si="30"/>
        <v>3</v>
      </c>
      <c r="AM32" s="125">
        <f t="shared" si="19"/>
        <v>4</v>
      </c>
    </row>
    <row r="33" spans="1:39">
      <c r="A33" s="197">
        <f t="shared" si="6"/>
        <v>23</v>
      </c>
      <c r="B33" s="198">
        <f>Data!B33</f>
        <v>15</v>
      </c>
      <c r="C33" s="71"/>
      <c r="D33" s="112">
        <f t="shared" si="0"/>
        <v>2</v>
      </c>
      <c r="E33" s="116" t="str">
        <f t="shared" si="1"/>
        <v>C</v>
      </c>
      <c r="F33" s="25"/>
      <c r="G33" s="24" t="str">
        <f t="shared" si="7"/>
        <v xml:space="preserve"> </v>
      </c>
      <c r="H33" s="25" t="str">
        <f t="shared" si="35"/>
        <v>L</v>
      </c>
      <c r="I33" s="25">
        <f t="shared" si="8"/>
        <v>2</v>
      </c>
      <c r="J33" s="25" t="str">
        <f t="shared" si="21"/>
        <v xml:space="preserve"> </v>
      </c>
      <c r="K33" s="25"/>
      <c r="L33" s="25">
        <f t="shared" si="2"/>
        <v>0</v>
      </c>
      <c r="M33" s="25">
        <f t="shared" si="36"/>
        <v>0</v>
      </c>
      <c r="N33" s="28">
        <f t="shared" si="37"/>
        <v>0</v>
      </c>
      <c r="O33" s="40" t="str">
        <f t="shared" si="10"/>
        <v xml:space="preserve"> </v>
      </c>
      <c r="P33" s="25" t="str">
        <f t="shared" si="22"/>
        <v xml:space="preserve"> </v>
      </c>
      <c r="Q33" s="25">
        <f t="shared" si="31"/>
        <v>1</v>
      </c>
      <c r="R33" s="25" t="str">
        <f t="shared" si="12"/>
        <v xml:space="preserve"> </v>
      </c>
      <c r="S33" s="25"/>
      <c r="T33" s="25">
        <f t="shared" si="32"/>
        <v>0</v>
      </c>
      <c r="U33" s="25">
        <f t="shared" si="33"/>
        <v>0</v>
      </c>
      <c r="V33" s="125">
        <f t="shared" si="34"/>
        <v>4</v>
      </c>
      <c r="X33" s="24" t="str">
        <f t="shared" si="14"/>
        <v xml:space="preserve"> </v>
      </c>
      <c r="Y33" s="25" t="str">
        <f t="shared" si="25"/>
        <v>L</v>
      </c>
      <c r="Z33" s="25">
        <f t="shared" si="15"/>
        <v>2</v>
      </c>
      <c r="AA33" s="25" t="str">
        <f t="shared" si="26"/>
        <v>1 &amp; 3</v>
      </c>
      <c r="AB33" s="25"/>
      <c r="AC33" s="25">
        <f t="shared" si="4"/>
        <v>6</v>
      </c>
      <c r="AD33" s="25">
        <f t="shared" si="27"/>
        <v>0</v>
      </c>
      <c r="AE33" s="28">
        <f t="shared" si="16"/>
        <v>-6</v>
      </c>
      <c r="AF33" s="40" t="str">
        <f t="shared" si="17"/>
        <v xml:space="preserve"> </v>
      </c>
      <c r="AG33" s="25" t="str">
        <f t="shared" si="28"/>
        <v xml:space="preserve"> </v>
      </c>
      <c r="AH33" s="25">
        <f t="shared" si="18"/>
        <v>1</v>
      </c>
      <c r="AI33" s="25" t="str">
        <f t="shared" si="29"/>
        <v xml:space="preserve"> </v>
      </c>
      <c r="AJ33" s="25"/>
      <c r="AK33" s="25">
        <f t="shared" si="5"/>
        <v>0</v>
      </c>
      <c r="AL33" s="25">
        <f t="shared" si="30"/>
        <v>0</v>
      </c>
      <c r="AM33" s="125">
        <f t="shared" si="19"/>
        <v>4</v>
      </c>
    </row>
    <row r="34" spans="1:39">
      <c r="A34" s="197">
        <f t="shared" si="6"/>
        <v>24</v>
      </c>
      <c r="B34" s="198">
        <f>Data!B34</f>
        <v>34</v>
      </c>
      <c r="C34" s="71"/>
      <c r="D34" s="112">
        <f t="shared" si="0"/>
        <v>3</v>
      </c>
      <c r="E34" s="116" t="str">
        <f t="shared" si="1"/>
        <v>A</v>
      </c>
      <c r="F34" s="25"/>
      <c r="G34" s="24" t="str">
        <f t="shared" si="7"/>
        <v xml:space="preserve"> </v>
      </c>
      <c r="H34" s="25" t="str">
        <f t="shared" si="35"/>
        <v xml:space="preserve"> </v>
      </c>
      <c r="I34" s="25">
        <f t="shared" si="8"/>
        <v>2</v>
      </c>
      <c r="J34" s="25" t="str">
        <f t="shared" si="21"/>
        <v xml:space="preserve"> </v>
      </c>
      <c r="K34" s="25"/>
      <c r="L34" s="25">
        <f t="shared" si="2"/>
        <v>0</v>
      </c>
      <c r="M34" s="25">
        <f t="shared" si="36"/>
        <v>0</v>
      </c>
      <c r="N34" s="28">
        <f t="shared" si="37"/>
        <v>0</v>
      </c>
      <c r="O34" s="40" t="str">
        <f t="shared" si="10"/>
        <v xml:space="preserve"> </v>
      </c>
      <c r="P34" s="25" t="str">
        <f t="shared" si="22"/>
        <v xml:space="preserve"> </v>
      </c>
      <c r="Q34" s="25">
        <f t="shared" si="31"/>
        <v>1</v>
      </c>
      <c r="R34" s="25" t="str">
        <f t="shared" si="12"/>
        <v xml:space="preserve"> </v>
      </c>
      <c r="S34" s="25"/>
      <c r="T34" s="25">
        <f t="shared" si="32"/>
        <v>0</v>
      </c>
      <c r="U34" s="25">
        <f t="shared" si="33"/>
        <v>0</v>
      </c>
      <c r="V34" s="125">
        <f t="shared" si="34"/>
        <v>4</v>
      </c>
      <c r="X34" s="24" t="str">
        <f t="shared" si="14"/>
        <v xml:space="preserve"> </v>
      </c>
      <c r="Y34" s="25" t="str">
        <f t="shared" si="25"/>
        <v>W</v>
      </c>
      <c r="Z34" s="25">
        <f t="shared" si="15"/>
        <v>1</v>
      </c>
      <c r="AA34" s="25" t="str">
        <f t="shared" si="26"/>
        <v xml:space="preserve"> </v>
      </c>
      <c r="AB34" s="25"/>
      <c r="AC34" s="25">
        <f t="shared" si="4"/>
        <v>0</v>
      </c>
      <c r="AD34" s="25">
        <f t="shared" si="27"/>
        <v>9</v>
      </c>
      <c r="AE34" s="28">
        <f t="shared" si="16"/>
        <v>3</v>
      </c>
      <c r="AF34" s="40" t="str">
        <f t="shared" si="17"/>
        <v xml:space="preserve"> </v>
      </c>
      <c r="AG34" s="25" t="str">
        <f t="shared" si="28"/>
        <v xml:space="preserve"> </v>
      </c>
      <c r="AH34" s="25">
        <f t="shared" si="18"/>
        <v>1</v>
      </c>
      <c r="AI34" s="25" t="str">
        <f t="shared" si="29"/>
        <v xml:space="preserve"> </v>
      </c>
      <c r="AJ34" s="25"/>
      <c r="AK34" s="25">
        <f t="shared" si="5"/>
        <v>0</v>
      </c>
      <c r="AL34" s="25">
        <f t="shared" si="30"/>
        <v>0</v>
      </c>
      <c r="AM34" s="125">
        <f t="shared" si="19"/>
        <v>4</v>
      </c>
    </row>
    <row r="35" spans="1:39">
      <c r="A35" s="197">
        <f t="shared" si="6"/>
        <v>25</v>
      </c>
      <c r="B35" s="198">
        <f>Data!B35</f>
        <v>0</v>
      </c>
      <c r="C35" s="71"/>
      <c r="D35" s="112">
        <f t="shared" si="0"/>
        <v>0</v>
      </c>
      <c r="E35" s="116">
        <f t="shared" si="1"/>
        <v>0</v>
      </c>
      <c r="F35" s="25"/>
      <c r="G35" s="24" t="str">
        <f t="shared" si="7"/>
        <v xml:space="preserve"> </v>
      </c>
      <c r="H35" s="25" t="str">
        <f t="shared" si="35"/>
        <v xml:space="preserve"> </v>
      </c>
      <c r="I35" s="25">
        <f t="shared" si="8"/>
        <v>2</v>
      </c>
      <c r="J35" s="25" t="str">
        <f t="shared" si="21"/>
        <v xml:space="preserve"> </v>
      </c>
      <c r="K35" s="25"/>
      <c r="L35" s="25">
        <f t="shared" si="2"/>
        <v>0</v>
      </c>
      <c r="M35" s="25">
        <f t="shared" si="36"/>
        <v>0</v>
      </c>
      <c r="N35" s="28">
        <f t="shared" si="37"/>
        <v>0</v>
      </c>
      <c r="O35" s="40" t="str">
        <f t="shared" si="10"/>
        <v xml:space="preserve"> </v>
      </c>
      <c r="P35" s="25" t="str">
        <f t="shared" si="22"/>
        <v xml:space="preserve"> </v>
      </c>
      <c r="Q35" s="25">
        <f t="shared" si="31"/>
        <v>1</v>
      </c>
      <c r="R35" s="25" t="str">
        <f t="shared" si="12"/>
        <v xml:space="preserve"> </v>
      </c>
      <c r="S35" s="25"/>
      <c r="T35" s="25">
        <f t="shared" si="32"/>
        <v>0</v>
      </c>
      <c r="U35" s="25">
        <f t="shared" si="33"/>
        <v>0</v>
      </c>
      <c r="V35" s="125">
        <f t="shared" si="34"/>
        <v>4</v>
      </c>
      <c r="X35" s="24" t="str">
        <f t="shared" si="14"/>
        <v xml:space="preserve"> </v>
      </c>
      <c r="Y35" s="25" t="str">
        <f t="shared" si="25"/>
        <v xml:space="preserve"> </v>
      </c>
      <c r="Z35" s="25">
        <f t="shared" si="15"/>
        <v>1</v>
      </c>
      <c r="AA35" s="25" t="str">
        <f t="shared" si="26"/>
        <v xml:space="preserve"> </v>
      </c>
      <c r="AB35" s="25"/>
      <c r="AC35" s="25">
        <f t="shared" si="4"/>
        <v>0</v>
      </c>
      <c r="AD35" s="25">
        <f t="shared" si="27"/>
        <v>0</v>
      </c>
      <c r="AE35" s="28">
        <f t="shared" si="16"/>
        <v>3</v>
      </c>
      <c r="AF35" s="40" t="str">
        <f t="shared" si="17"/>
        <v xml:space="preserve"> </v>
      </c>
      <c r="AG35" s="25" t="str">
        <f t="shared" si="28"/>
        <v xml:space="preserve"> </v>
      </c>
      <c r="AH35" s="25">
        <f t="shared" si="18"/>
        <v>1</v>
      </c>
      <c r="AI35" s="25" t="str">
        <f t="shared" si="29"/>
        <v xml:space="preserve"> </v>
      </c>
      <c r="AJ35" s="25"/>
      <c r="AK35" s="25">
        <f t="shared" si="5"/>
        <v>0</v>
      </c>
      <c r="AL35" s="25">
        <f t="shared" si="30"/>
        <v>0</v>
      </c>
      <c r="AM35" s="125">
        <f t="shared" si="19"/>
        <v>4</v>
      </c>
    </row>
    <row r="36" spans="1:39">
      <c r="A36" s="197">
        <f t="shared" si="6"/>
        <v>26</v>
      </c>
      <c r="B36" s="198">
        <f>Data!B36</f>
        <v>29</v>
      </c>
      <c r="C36" s="71"/>
      <c r="D36" s="112">
        <f t="shared" si="0"/>
        <v>3</v>
      </c>
      <c r="E36" s="116" t="str">
        <f t="shared" si="1"/>
        <v>B</v>
      </c>
      <c r="F36" s="25"/>
      <c r="G36" s="24" t="str">
        <f t="shared" si="7"/>
        <v xml:space="preserve"> </v>
      </c>
      <c r="H36" s="25" t="str">
        <f t="shared" si="35"/>
        <v xml:space="preserve"> </v>
      </c>
      <c r="I36" s="25">
        <f t="shared" si="8"/>
        <v>2</v>
      </c>
      <c r="J36" s="25" t="str">
        <f t="shared" si="21"/>
        <v xml:space="preserve"> </v>
      </c>
      <c r="K36" s="25"/>
      <c r="L36" s="25">
        <f t="shared" si="2"/>
        <v>0</v>
      </c>
      <c r="M36" s="25">
        <f t="shared" si="36"/>
        <v>0</v>
      </c>
      <c r="N36" s="28">
        <f t="shared" si="37"/>
        <v>0</v>
      </c>
      <c r="O36" s="40" t="str">
        <f t="shared" si="10"/>
        <v xml:space="preserve"> </v>
      </c>
      <c r="P36" s="25" t="str">
        <f t="shared" si="22"/>
        <v xml:space="preserve"> </v>
      </c>
      <c r="Q36" s="25">
        <f t="shared" si="31"/>
        <v>1</v>
      </c>
      <c r="R36" s="25" t="str">
        <f t="shared" si="12"/>
        <v xml:space="preserve"> </v>
      </c>
      <c r="S36" s="25"/>
      <c r="T36" s="25">
        <f t="shared" si="32"/>
        <v>0</v>
      </c>
      <c r="U36" s="25">
        <f t="shared" si="33"/>
        <v>0</v>
      </c>
      <c r="V36" s="125">
        <f t="shared" si="34"/>
        <v>4</v>
      </c>
      <c r="X36" s="24" t="str">
        <f t="shared" si="14"/>
        <v xml:space="preserve"> </v>
      </c>
      <c r="Y36" s="25" t="str">
        <f t="shared" si="25"/>
        <v xml:space="preserve"> </v>
      </c>
      <c r="Z36" s="25">
        <f t="shared" si="15"/>
        <v>1</v>
      </c>
      <c r="AA36" s="25" t="str">
        <f t="shared" si="26"/>
        <v xml:space="preserve"> </v>
      </c>
      <c r="AB36" s="25"/>
      <c r="AC36" s="25">
        <f t="shared" si="4"/>
        <v>0</v>
      </c>
      <c r="AD36" s="25">
        <f t="shared" si="27"/>
        <v>0</v>
      </c>
      <c r="AE36" s="28">
        <f t="shared" si="16"/>
        <v>3</v>
      </c>
      <c r="AF36" s="40" t="str">
        <f t="shared" si="17"/>
        <v xml:space="preserve"> </v>
      </c>
      <c r="AG36" s="25" t="str">
        <f t="shared" si="28"/>
        <v xml:space="preserve"> </v>
      </c>
      <c r="AH36" s="25">
        <f t="shared" si="18"/>
        <v>1</v>
      </c>
      <c r="AI36" s="25" t="str">
        <f t="shared" si="29"/>
        <v xml:space="preserve"> </v>
      </c>
      <c r="AJ36" s="25"/>
      <c r="AK36" s="25">
        <f t="shared" si="5"/>
        <v>0</v>
      </c>
      <c r="AL36" s="25">
        <f t="shared" si="30"/>
        <v>0</v>
      </c>
      <c r="AM36" s="125">
        <f t="shared" si="19"/>
        <v>4</v>
      </c>
    </row>
    <row r="37" spans="1:39">
      <c r="A37" s="197">
        <f t="shared" si="6"/>
        <v>27</v>
      </c>
      <c r="B37" s="198">
        <f>Data!B37</f>
        <v>25</v>
      </c>
      <c r="C37" s="71"/>
      <c r="D37" s="112">
        <f t="shared" si="0"/>
        <v>3</v>
      </c>
      <c r="E37" s="116" t="str">
        <f t="shared" si="1"/>
        <v>A</v>
      </c>
      <c r="F37" s="25"/>
      <c r="G37" s="24" t="str">
        <f t="shared" si="7"/>
        <v>T</v>
      </c>
      <c r="H37" s="25" t="str">
        <f t="shared" si="35"/>
        <v xml:space="preserve"> </v>
      </c>
      <c r="I37" s="25">
        <f t="shared" si="8"/>
        <v>2</v>
      </c>
      <c r="J37" s="25" t="str">
        <f t="shared" si="21"/>
        <v xml:space="preserve"> </v>
      </c>
      <c r="K37" s="25"/>
      <c r="L37" s="25">
        <f t="shared" si="2"/>
        <v>0</v>
      </c>
      <c r="M37" s="25">
        <f t="shared" si="36"/>
        <v>0</v>
      </c>
      <c r="N37" s="28">
        <f t="shared" si="37"/>
        <v>0</v>
      </c>
      <c r="O37" s="40" t="str">
        <f t="shared" si="10"/>
        <v xml:space="preserve"> </v>
      </c>
      <c r="P37" s="25" t="str">
        <f t="shared" si="22"/>
        <v xml:space="preserve"> </v>
      </c>
      <c r="Q37" s="25">
        <f t="shared" si="31"/>
        <v>1</v>
      </c>
      <c r="R37" s="25" t="str">
        <f t="shared" si="12"/>
        <v xml:space="preserve"> </v>
      </c>
      <c r="S37" s="25"/>
      <c r="T37" s="25">
        <f t="shared" si="32"/>
        <v>0</v>
      </c>
      <c r="U37" s="25">
        <f t="shared" si="33"/>
        <v>0</v>
      </c>
      <c r="V37" s="125">
        <f t="shared" si="34"/>
        <v>4</v>
      </c>
      <c r="X37" s="24" t="str">
        <f t="shared" si="14"/>
        <v>T</v>
      </c>
      <c r="Y37" s="25" t="str">
        <f t="shared" si="25"/>
        <v xml:space="preserve"> </v>
      </c>
      <c r="Z37" s="25">
        <f t="shared" si="15"/>
        <v>1</v>
      </c>
      <c r="AA37" s="25" t="str">
        <f t="shared" si="26"/>
        <v xml:space="preserve"> </v>
      </c>
      <c r="AB37" s="25"/>
      <c r="AC37" s="25">
        <f t="shared" si="4"/>
        <v>0</v>
      </c>
      <c r="AD37" s="25">
        <f t="shared" si="27"/>
        <v>0</v>
      </c>
      <c r="AE37" s="28">
        <f t="shared" si="16"/>
        <v>3</v>
      </c>
      <c r="AF37" s="40" t="str">
        <f t="shared" si="17"/>
        <v xml:space="preserve"> </v>
      </c>
      <c r="AG37" s="25" t="str">
        <f t="shared" si="28"/>
        <v xml:space="preserve"> </v>
      </c>
      <c r="AH37" s="25">
        <f t="shared" si="18"/>
        <v>1</v>
      </c>
      <c r="AI37" s="25" t="str">
        <f t="shared" si="29"/>
        <v xml:space="preserve"> </v>
      </c>
      <c r="AJ37" s="25"/>
      <c r="AK37" s="25">
        <f t="shared" si="5"/>
        <v>0</v>
      </c>
      <c r="AL37" s="25">
        <f t="shared" si="30"/>
        <v>0</v>
      </c>
      <c r="AM37" s="125">
        <f t="shared" si="19"/>
        <v>4</v>
      </c>
    </row>
    <row r="38" spans="1:39">
      <c r="A38" s="197">
        <f t="shared" si="6"/>
        <v>28</v>
      </c>
      <c r="B38" s="198">
        <f>Data!B38</f>
        <v>1</v>
      </c>
      <c r="C38" s="71"/>
      <c r="D38" s="112">
        <f t="shared" si="0"/>
        <v>1</v>
      </c>
      <c r="E38" s="116" t="str">
        <f t="shared" si="1"/>
        <v>A</v>
      </c>
      <c r="F38" s="25"/>
      <c r="G38" s="24" t="str">
        <f t="shared" si="7"/>
        <v xml:space="preserve"> </v>
      </c>
      <c r="H38" s="25" t="str">
        <f t="shared" ref="H38:H101" si="38">IF(J37=" "," ",IF(OR(D38=D37,D38=D36),"W","L"))</f>
        <v xml:space="preserve"> </v>
      </c>
      <c r="I38" s="25">
        <f t="shared" si="8"/>
        <v>2</v>
      </c>
      <c r="J38" s="25" t="str">
        <f t="shared" si="21"/>
        <v>3 &amp; 1</v>
      </c>
      <c r="K38" s="25"/>
      <c r="L38" s="25">
        <f t="shared" si="2"/>
        <v>6</v>
      </c>
      <c r="M38" s="25">
        <f t="shared" si="36"/>
        <v>0</v>
      </c>
      <c r="N38" s="28">
        <f t="shared" si="37"/>
        <v>-6</v>
      </c>
      <c r="O38" s="40" t="str">
        <f t="shared" si="10"/>
        <v>T</v>
      </c>
      <c r="P38" s="25" t="str">
        <f t="shared" si="22"/>
        <v xml:space="preserve"> </v>
      </c>
      <c r="Q38" s="25">
        <f t="shared" si="31"/>
        <v>1</v>
      </c>
      <c r="R38" s="25" t="str">
        <f t="shared" si="12"/>
        <v xml:space="preserve"> </v>
      </c>
      <c r="S38" s="25"/>
      <c r="T38" s="25">
        <f t="shared" si="32"/>
        <v>0</v>
      </c>
      <c r="U38" s="25">
        <f t="shared" si="33"/>
        <v>0</v>
      </c>
      <c r="V38" s="125">
        <f t="shared" si="34"/>
        <v>4</v>
      </c>
      <c r="X38" s="24" t="str">
        <f t="shared" si="14"/>
        <v xml:space="preserve"> </v>
      </c>
      <c r="Y38" s="25" t="str">
        <f t="shared" si="25"/>
        <v xml:space="preserve"> </v>
      </c>
      <c r="Z38" s="25">
        <f t="shared" si="15"/>
        <v>1</v>
      </c>
      <c r="AA38" s="25" t="str">
        <f t="shared" si="26"/>
        <v>3 &amp; 1</v>
      </c>
      <c r="AB38" s="25"/>
      <c r="AC38" s="25">
        <f t="shared" si="4"/>
        <v>2</v>
      </c>
      <c r="AD38" s="25">
        <f t="shared" si="27"/>
        <v>0</v>
      </c>
      <c r="AE38" s="28">
        <f t="shared" si="16"/>
        <v>1</v>
      </c>
      <c r="AF38" s="40" t="str">
        <f t="shared" si="17"/>
        <v>T</v>
      </c>
      <c r="AG38" s="25" t="str">
        <f t="shared" si="28"/>
        <v xml:space="preserve"> </v>
      </c>
      <c r="AH38" s="25">
        <f t="shared" si="18"/>
        <v>1</v>
      </c>
      <c r="AI38" s="25" t="str">
        <f t="shared" si="29"/>
        <v xml:space="preserve"> </v>
      </c>
      <c r="AJ38" s="25"/>
      <c r="AK38" s="25">
        <f t="shared" si="5"/>
        <v>0</v>
      </c>
      <c r="AL38" s="25">
        <f t="shared" si="30"/>
        <v>0</v>
      </c>
      <c r="AM38" s="125">
        <f t="shared" si="19"/>
        <v>4</v>
      </c>
    </row>
    <row r="39" spans="1:39">
      <c r="A39" s="197">
        <f t="shared" si="6"/>
        <v>29</v>
      </c>
      <c r="B39" s="198">
        <f>Data!B39</f>
        <v>15</v>
      </c>
      <c r="C39" s="71"/>
      <c r="D39" s="112">
        <f t="shared" si="0"/>
        <v>2</v>
      </c>
      <c r="E39" s="116" t="str">
        <f t="shared" si="1"/>
        <v>C</v>
      </c>
      <c r="F39" s="25"/>
      <c r="G39" s="24" t="str">
        <f t="shared" si="7"/>
        <v xml:space="preserve"> </v>
      </c>
      <c r="H39" s="25" t="str">
        <f t="shared" si="38"/>
        <v>L</v>
      </c>
      <c r="I39" s="25">
        <f t="shared" si="8"/>
        <v>3</v>
      </c>
      <c r="J39" s="25" t="str">
        <f t="shared" si="21"/>
        <v xml:space="preserve"> </v>
      </c>
      <c r="K39" s="25"/>
      <c r="L39" s="25">
        <f t="shared" si="2"/>
        <v>0</v>
      </c>
      <c r="M39" s="25">
        <f t="shared" si="36"/>
        <v>0</v>
      </c>
      <c r="N39" s="28">
        <f t="shared" si="37"/>
        <v>-6</v>
      </c>
      <c r="O39" s="40" t="str">
        <f t="shared" si="10"/>
        <v xml:space="preserve"> </v>
      </c>
      <c r="P39" s="25" t="str">
        <f t="shared" si="22"/>
        <v xml:space="preserve"> </v>
      </c>
      <c r="Q39" s="25">
        <f t="shared" si="31"/>
        <v>1</v>
      </c>
      <c r="R39" s="25" t="str">
        <f t="shared" si="12"/>
        <v>A &amp; C</v>
      </c>
      <c r="S39" s="25"/>
      <c r="T39" s="25">
        <f t="shared" si="32"/>
        <v>2</v>
      </c>
      <c r="U39" s="25">
        <f t="shared" si="33"/>
        <v>0</v>
      </c>
      <c r="V39" s="125">
        <f t="shared" si="34"/>
        <v>2</v>
      </c>
      <c r="X39" s="24" t="str">
        <f t="shared" si="14"/>
        <v xml:space="preserve"> </v>
      </c>
      <c r="Y39" s="25" t="str">
        <f t="shared" si="25"/>
        <v>L</v>
      </c>
      <c r="Z39" s="25">
        <f t="shared" si="15"/>
        <v>2</v>
      </c>
      <c r="AA39" s="25" t="str">
        <f t="shared" si="26"/>
        <v>3 &amp; 1</v>
      </c>
      <c r="AB39" s="25"/>
      <c r="AC39" s="25">
        <f t="shared" si="4"/>
        <v>6</v>
      </c>
      <c r="AD39" s="25">
        <f t="shared" si="27"/>
        <v>0</v>
      </c>
      <c r="AE39" s="28">
        <f t="shared" si="16"/>
        <v>-5</v>
      </c>
      <c r="AF39" s="40" t="str">
        <f t="shared" si="17"/>
        <v xml:space="preserve"> </v>
      </c>
      <c r="AG39" s="25" t="str">
        <f t="shared" si="28"/>
        <v xml:space="preserve"> </v>
      </c>
      <c r="AH39" s="25">
        <f t="shared" si="18"/>
        <v>1</v>
      </c>
      <c r="AI39" s="25" t="str">
        <f t="shared" si="29"/>
        <v>A &amp; C</v>
      </c>
      <c r="AJ39" s="25"/>
      <c r="AK39" s="25">
        <f t="shared" si="5"/>
        <v>2</v>
      </c>
      <c r="AL39" s="25">
        <f t="shared" si="30"/>
        <v>0</v>
      </c>
      <c r="AM39" s="125">
        <f t="shared" si="19"/>
        <v>2</v>
      </c>
    </row>
    <row r="40" spans="1:39">
      <c r="A40" s="197">
        <f t="shared" si="6"/>
        <v>30</v>
      </c>
      <c r="B40" s="198">
        <f>Data!B40</f>
        <v>12</v>
      </c>
      <c r="C40" s="71"/>
      <c r="D40" s="112">
        <f t="shared" si="0"/>
        <v>1</v>
      </c>
      <c r="E40" s="116" t="str">
        <f t="shared" si="1"/>
        <v>C</v>
      </c>
      <c r="F40" s="25"/>
      <c r="G40" s="24" t="str">
        <f t="shared" si="7"/>
        <v xml:space="preserve"> </v>
      </c>
      <c r="H40" s="25" t="str">
        <f t="shared" si="38"/>
        <v xml:space="preserve"> </v>
      </c>
      <c r="I40" s="25">
        <f t="shared" si="8"/>
        <v>3</v>
      </c>
      <c r="J40" s="25" t="str">
        <f t="shared" si="21"/>
        <v xml:space="preserve"> </v>
      </c>
      <c r="K40" s="25"/>
      <c r="L40" s="25">
        <f t="shared" si="2"/>
        <v>0</v>
      </c>
      <c r="M40" s="25">
        <f t="shared" si="36"/>
        <v>0</v>
      </c>
      <c r="N40" s="28">
        <f t="shared" si="37"/>
        <v>-6</v>
      </c>
      <c r="O40" s="40" t="str">
        <f t="shared" si="10"/>
        <v xml:space="preserve"> </v>
      </c>
      <c r="P40" s="25" t="str">
        <f t="shared" si="22"/>
        <v>W</v>
      </c>
      <c r="Q40" s="25">
        <f t="shared" si="31"/>
        <v>1</v>
      </c>
      <c r="R40" s="25" t="str">
        <f t="shared" si="12"/>
        <v xml:space="preserve"> </v>
      </c>
      <c r="S40" s="25"/>
      <c r="T40" s="25">
        <f t="shared" si="32"/>
        <v>0</v>
      </c>
      <c r="U40" s="25">
        <f t="shared" si="33"/>
        <v>3</v>
      </c>
      <c r="V40" s="125">
        <f t="shared" si="34"/>
        <v>5</v>
      </c>
      <c r="X40" s="24" t="str">
        <f t="shared" si="14"/>
        <v xml:space="preserve"> </v>
      </c>
      <c r="Y40" s="25" t="str">
        <f t="shared" si="25"/>
        <v>W</v>
      </c>
      <c r="Z40" s="25">
        <f t="shared" si="15"/>
        <v>1</v>
      </c>
      <c r="AA40" s="25" t="str">
        <f t="shared" si="26"/>
        <v xml:space="preserve"> </v>
      </c>
      <c r="AB40" s="25"/>
      <c r="AC40" s="25">
        <f t="shared" si="4"/>
        <v>0</v>
      </c>
      <c r="AD40" s="25">
        <f t="shared" si="27"/>
        <v>9</v>
      </c>
      <c r="AE40" s="28">
        <f t="shared" si="16"/>
        <v>4</v>
      </c>
      <c r="AF40" s="40" t="str">
        <f t="shared" si="17"/>
        <v xml:space="preserve"> </v>
      </c>
      <c r="AG40" s="25" t="str">
        <f t="shared" si="28"/>
        <v>W</v>
      </c>
      <c r="AH40" s="25">
        <f t="shared" si="18"/>
        <v>1</v>
      </c>
      <c r="AI40" s="25" t="str">
        <f t="shared" si="29"/>
        <v xml:space="preserve"> </v>
      </c>
      <c r="AJ40" s="25"/>
      <c r="AK40" s="25">
        <f t="shared" si="5"/>
        <v>0</v>
      </c>
      <c r="AL40" s="25">
        <f t="shared" si="30"/>
        <v>3</v>
      </c>
      <c r="AM40" s="125">
        <f t="shared" si="19"/>
        <v>5</v>
      </c>
    </row>
    <row r="41" spans="1:39">
      <c r="A41" s="197">
        <f t="shared" si="6"/>
        <v>31</v>
      </c>
      <c r="B41" s="198">
        <f>Data!B41</f>
        <v>35</v>
      </c>
      <c r="C41" s="71"/>
      <c r="D41" s="112">
        <f t="shared" si="0"/>
        <v>3</v>
      </c>
      <c r="E41" s="116" t="str">
        <f t="shared" si="1"/>
        <v>B</v>
      </c>
      <c r="F41" s="25"/>
      <c r="G41" s="24" t="str">
        <f t="shared" si="7"/>
        <v xml:space="preserve"> </v>
      </c>
      <c r="H41" s="25" t="str">
        <f t="shared" si="38"/>
        <v xml:space="preserve"> </v>
      </c>
      <c r="I41" s="25">
        <f t="shared" si="8"/>
        <v>3</v>
      </c>
      <c r="J41" s="25" t="str">
        <f t="shared" si="21"/>
        <v xml:space="preserve"> </v>
      </c>
      <c r="K41" s="25"/>
      <c r="L41" s="25">
        <f t="shared" si="2"/>
        <v>0</v>
      </c>
      <c r="M41" s="25">
        <f t="shared" si="36"/>
        <v>0</v>
      </c>
      <c r="N41" s="28">
        <f t="shared" si="37"/>
        <v>-6</v>
      </c>
      <c r="O41" s="40" t="str">
        <f t="shared" si="10"/>
        <v xml:space="preserve"> </v>
      </c>
      <c r="P41" s="25" t="str">
        <f t="shared" si="22"/>
        <v xml:space="preserve"> </v>
      </c>
      <c r="Q41" s="25">
        <f t="shared" si="31"/>
        <v>1</v>
      </c>
      <c r="R41" s="25" t="str">
        <f t="shared" si="12"/>
        <v xml:space="preserve"> </v>
      </c>
      <c r="S41" s="25"/>
      <c r="T41" s="25">
        <f t="shared" si="32"/>
        <v>0</v>
      </c>
      <c r="U41" s="25">
        <f t="shared" si="33"/>
        <v>0</v>
      </c>
      <c r="V41" s="125">
        <f t="shared" si="34"/>
        <v>5</v>
      </c>
      <c r="X41" s="24" t="str">
        <f t="shared" si="14"/>
        <v xml:space="preserve"> </v>
      </c>
      <c r="Y41" s="25" t="str">
        <f t="shared" si="25"/>
        <v xml:space="preserve"> </v>
      </c>
      <c r="Z41" s="25">
        <f t="shared" si="15"/>
        <v>1</v>
      </c>
      <c r="AA41" s="25" t="str">
        <f t="shared" si="26"/>
        <v xml:space="preserve"> </v>
      </c>
      <c r="AB41" s="25"/>
      <c r="AC41" s="25">
        <f t="shared" si="4"/>
        <v>0</v>
      </c>
      <c r="AD41" s="25">
        <f t="shared" si="27"/>
        <v>0</v>
      </c>
      <c r="AE41" s="28">
        <f t="shared" si="16"/>
        <v>4</v>
      </c>
      <c r="AF41" s="40" t="str">
        <f t="shared" si="17"/>
        <v xml:space="preserve"> </v>
      </c>
      <c r="AG41" s="25" t="str">
        <f t="shared" si="28"/>
        <v xml:space="preserve"> </v>
      </c>
      <c r="AH41" s="25">
        <f t="shared" si="18"/>
        <v>1</v>
      </c>
      <c r="AI41" s="25" t="str">
        <f t="shared" si="29"/>
        <v xml:space="preserve"> </v>
      </c>
      <c r="AJ41" s="25"/>
      <c r="AK41" s="25">
        <f t="shared" si="5"/>
        <v>0</v>
      </c>
      <c r="AL41" s="25">
        <f t="shared" si="30"/>
        <v>0</v>
      </c>
      <c r="AM41" s="125">
        <f t="shared" si="19"/>
        <v>5</v>
      </c>
    </row>
    <row r="42" spans="1:39">
      <c r="A42" s="197">
        <f t="shared" si="6"/>
        <v>32</v>
      </c>
      <c r="B42" s="198">
        <f>Data!B42</f>
        <v>17</v>
      </c>
      <c r="C42" s="71"/>
      <c r="D42" s="112">
        <f t="shared" si="0"/>
        <v>2</v>
      </c>
      <c r="E42" s="116" t="str">
        <f t="shared" si="1"/>
        <v>B</v>
      </c>
      <c r="F42" s="25"/>
      <c r="G42" s="24" t="str">
        <f t="shared" si="7"/>
        <v xml:space="preserve"> </v>
      </c>
      <c r="H42" s="25" t="str">
        <f t="shared" si="38"/>
        <v xml:space="preserve"> </v>
      </c>
      <c r="I42" s="25">
        <f t="shared" si="8"/>
        <v>3</v>
      </c>
      <c r="J42" s="25" t="str">
        <f t="shared" si="21"/>
        <v xml:space="preserve"> </v>
      </c>
      <c r="K42" s="25"/>
      <c r="L42" s="25">
        <f t="shared" si="2"/>
        <v>0</v>
      </c>
      <c r="M42" s="25">
        <f t="shared" si="36"/>
        <v>0</v>
      </c>
      <c r="N42" s="28">
        <f t="shared" si="37"/>
        <v>-6</v>
      </c>
      <c r="O42" s="40" t="str">
        <f t="shared" si="10"/>
        <v>T</v>
      </c>
      <c r="P42" s="25" t="str">
        <f t="shared" si="22"/>
        <v xml:space="preserve"> </v>
      </c>
      <c r="Q42" s="25">
        <f t="shared" si="31"/>
        <v>1</v>
      </c>
      <c r="R42" s="25" t="str">
        <f t="shared" si="12"/>
        <v xml:space="preserve"> </v>
      </c>
      <c r="S42" s="25"/>
      <c r="T42" s="25">
        <f t="shared" si="32"/>
        <v>0</v>
      </c>
      <c r="U42" s="25">
        <f t="shared" si="33"/>
        <v>0</v>
      </c>
      <c r="V42" s="125">
        <f t="shared" si="34"/>
        <v>5</v>
      </c>
      <c r="X42" s="24" t="str">
        <f t="shared" si="14"/>
        <v xml:space="preserve"> </v>
      </c>
      <c r="Y42" s="25" t="str">
        <f t="shared" si="25"/>
        <v xml:space="preserve"> </v>
      </c>
      <c r="Z42" s="25">
        <f t="shared" si="15"/>
        <v>1</v>
      </c>
      <c r="AA42" s="25" t="str">
        <f t="shared" si="26"/>
        <v xml:space="preserve"> </v>
      </c>
      <c r="AB42" s="25"/>
      <c r="AC42" s="25">
        <f t="shared" si="4"/>
        <v>0</v>
      </c>
      <c r="AD42" s="25">
        <f t="shared" si="27"/>
        <v>0</v>
      </c>
      <c r="AE42" s="28">
        <f t="shared" si="16"/>
        <v>4</v>
      </c>
      <c r="AF42" s="40" t="str">
        <f t="shared" si="17"/>
        <v>T</v>
      </c>
      <c r="AG42" s="25" t="str">
        <f t="shared" si="28"/>
        <v xml:space="preserve"> </v>
      </c>
      <c r="AH42" s="25">
        <f t="shared" si="18"/>
        <v>1</v>
      </c>
      <c r="AI42" s="25" t="str">
        <f t="shared" si="29"/>
        <v xml:space="preserve"> </v>
      </c>
      <c r="AJ42" s="25"/>
      <c r="AK42" s="25">
        <f t="shared" si="5"/>
        <v>0</v>
      </c>
      <c r="AL42" s="25">
        <f t="shared" si="30"/>
        <v>0</v>
      </c>
      <c r="AM42" s="125">
        <f t="shared" si="19"/>
        <v>5</v>
      </c>
    </row>
    <row r="43" spans="1:39">
      <c r="A43" s="197">
        <f t="shared" si="6"/>
        <v>33</v>
      </c>
      <c r="B43" s="198">
        <f>Data!B43</f>
        <v>14</v>
      </c>
      <c r="C43" s="71"/>
      <c r="D43" s="112">
        <f t="shared" si="0"/>
        <v>2</v>
      </c>
      <c r="E43" s="116" t="str">
        <f t="shared" si="1"/>
        <v>B</v>
      </c>
      <c r="F43" s="25"/>
      <c r="G43" s="24" t="str">
        <f t="shared" si="7"/>
        <v>T</v>
      </c>
      <c r="H43" s="25" t="str">
        <f t="shared" si="38"/>
        <v xml:space="preserve"> </v>
      </c>
      <c r="I43" s="25">
        <f t="shared" si="8"/>
        <v>3</v>
      </c>
      <c r="J43" s="25" t="str">
        <f t="shared" si="21"/>
        <v xml:space="preserve"> </v>
      </c>
      <c r="K43" s="25"/>
      <c r="L43" s="25">
        <f t="shared" si="2"/>
        <v>0</v>
      </c>
      <c r="M43" s="25">
        <f t="shared" si="36"/>
        <v>0</v>
      </c>
      <c r="N43" s="28">
        <f t="shared" si="37"/>
        <v>-6</v>
      </c>
      <c r="O43" s="40" t="str">
        <f t="shared" si="10"/>
        <v>T</v>
      </c>
      <c r="P43" s="25" t="str">
        <f t="shared" si="22"/>
        <v xml:space="preserve"> </v>
      </c>
      <c r="Q43" s="25">
        <f t="shared" si="31"/>
        <v>1</v>
      </c>
      <c r="R43" s="25" t="str">
        <f t="shared" si="12"/>
        <v xml:space="preserve"> </v>
      </c>
      <c r="S43" s="25"/>
      <c r="T43" s="25">
        <f t="shared" si="32"/>
        <v>0</v>
      </c>
      <c r="U43" s="25">
        <f t="shared" si="33"/>
        <v>0</v>
      </c>
      <c r="V43" s="125">
        <f t="shared" si="34"/>
        <v>5</v>
      </c>
      <c r="X43" s="24" t="str">
        <f t="shared" si="14"/>
        <v>T</v>
      </c>
      <c r="Y43" s="25" t="str">
        <f t="shared" si="25"/>
        <v xml:space="preserve"> </v>
      </c>
      <c r="Z43" s="25">
        <f t="shared" si="15"/>
        <v>1</v>
      </c>
      <c r="AA43" s="25" t="str">
        <f t="shared" si="26"/>
        <v xml:space="preserve"> </v>
      </c>
      <c r="AB43" s="25"/>
      <c r="AC43" s="25">
        <f t="shared" si="4"/>
        <v>0</v>
      </c>
      <c r="AD43" s="25">
        <f t="shared" si="27"/>
        <v>0</v>
      </c>
      <c r="AE43" s="28">
        <f t="shared" si="16"/>
        <v>4</v>
      </c>
      <c r="AF43" s="40" t="str">
        <f t="shared" si="17"/>
        <v>T</v>
      </c>
      <c r="AG43" s="25" t="str">
        <f t="shared" si="28"/>
        <v xml:space="preserve"> </v>
      </c>
      <c r="AH43" s="25">
        <f t="shared" si="18"/>
        <v>1</v>
      </c>
      <c r="AI43" s="25" t="str">
        <f t="shared" si="29"/>
        <v xml:space="preserve"> </v>
      </c>
      <c r="AJ43" s="25"/>
      <c r="AK43" s="25">
        <f t="shared" si="5"/>
        <v>0</v>
      </c>
      <c r="AL43" s="25">
        <f t="shared" si="30"/>
        <v>0</v>
      </c>
      <c r="AM43" s="125">
        <f t="shared" si="19"/>
        <v>5</v>
      </c>
    </row>
    <row r="44" spans="1:39">
      <c r="A44" s="197">
        <f t="shared" si="6"/>
        <v>34</v>
      </c>
      <c r="B44" s="198">
        <f>Data!B44</f>
        <v>9</v>
      </c>
      <c r="C44" s="71"/>
      <c r="D44" s="112">
        <f t="shared" si="0"/>
        <v>1</v>
      </c>
      <c r="E44" s="116" t="str">
        <f t="shared" si="1"/>
        <v>C</v>
      </c>
      <c r="F44" s="25"/>
      <c r="G44" s="24" t="str">
        <f t="shared" si="7"/>
        <v xml:space="preserve"> </v>
      </c>
      <c r="H44" s="25" t="str">
        <f t="shared" si="38"/>
        <v xml:space="preserve"> </v>
      </c>
      <c r="I44" s="25">
        <f t="shared" si="8"/>
        <v>3</v>
      </c>
      <c r="J44" s="25" t="str">
        <f t="shared" si="21"/>
        <v>2 &amp; 1</v>
      </c>
      <c r="K44" s="25"/>
      <c r="L44" s="25">
        <f t="shared" si="2"/>
        <v>18</v>
      </c>
      <c r="M44" s="25">
        <f t="shared" si="36"/>
        <v>0</v>
      </c>
      <c r="N44" s="28">
        <f t="shared" si="37"/>
        <v>-24</v>
      </c>
      <c r="O44" s="40" t="str">
        <f t="shared" si="10"/>
        <v xml:space="preserve"> </v>
      </c>
      <c r="P44" s="25" t="str">
        <f t="shared" si="22"/>
        <v xml:space="preserve"> </v>
      </c>
      <c r="Q44" s="25">
        <f t="shared" si="31"/>
        <v>1</v>
      </c>
      <c r="R44" s="25" t="str">
        <f t="shared" si="12"/>
        <v>B &amp; C</v>
      </c>
      <c r="S44" s="25"/>
      <c r="T44" s="25">
        <f t="shared" si="32"/>
        <v>2</v>
      </c>
      <c r="U44" s="25">
        <f t="shared" si="33"/>
        <v>0</v>
      </c>
      <c r="V44" s="125">
        <f t="shared" si="34"/>
        <v>3</v>
      </c>
      <c r="X44" s="24" t="str">
        <f t="shared" si="14"/>
        <v xml:space="preserve"> </v>
      </c>
      <c r="Y44" s="25" t="str">
        <f t="shared" si="25"/>
        <v xml:space="preserve"> </v>
      </c>
      <c r="Z44" s="25">
        <f t="shared" si="15"/>
        <v>1</v>
      </c>
      <c r="AA44" s="25" t="str">
        <f t="shared" si="26"/>
        <v>2 &amp; 1</v>
      </c>
      <c r="AB44" s="25"/>
      <c r="AC44" s="25">
        <f t="shared" si="4"/>
        <v>2</v>
      </c>
      <c r="AD44" s="25">
        <f t="shared" si="27"/>
        <v>0</v>
      </c>
      <c r="AE44" s="28">
        <f t="shared" si="16"/>
        <v>2</v>
      </c>
      <c r="AF44" s="40" t="str">
        <f t="shared" si="17"/>
        <v xml:space="preserve"> </v>
      </c>
      <c r="AG44" s="25" t="str">
        <f t="shared" si="28"/>
        <v xml:space="preserve"> </v>
      </c>
      <c r="AH44" s="25">
        <f t="shared" si="18"/>
        <v>1</v>
      </c>
      <c r="AI44" s="25" t="str">
        <f t="shared" si="29"/>
        <v>B &amp; C</v>
      </c>
      <c r="AJ44" s="25"/>
      <c r="AK44" s="25">
        <f t="shared" si="5"/>
        <v>2</v>
      </c>
      <c r="AL44" s="25">
        <f t="shared" si="30"/>
        <v>0</v>
      </c>
      <c r="AM44" s="125">
        <f t="shared" si="19"/>
        <v>3</v>
      </c>
    </row>
    <row r="45" spans="1:39">
      <c r="A45" s="197">
        <f t="shared" si="6"/>
        <v>35</v>
      </c>
      <c r="B45" s="198">
        <f>Data!B45</f>
        <v>27</v>
      </c>
      <c r="C45" s="71"/>
      <c r="D45" s="112">
        <f t="shared" si="0"/>
        <v>3</v>
      </c>
      <c r="E45" s="116" t="str">
        <f t="shared" si="1"/>
        <v>C</v>
      </c>
      <c r="F45" s="25"/>
      <c r="G45" s="24" t="str">
        <f t="shared" si="7"/>
        <v xml:space="preserve"> </v>
      </c>
      <c r="H45" s="25" t="str">
        <f t="shared" si="38"/>
        <v>L</v>
      </c>
      <c r="I45" s="25">
        <f t="shared" si="8"/>
        <v>4</v>
      </c>
      <c r="J45" s="25" t="str">
        <f t="shared" si="21"/>
        <v xml:space="preserve"> </v>
      </c>
      <c r="K45" s="25"/>
      <c r="L45" s="25">
        <f t="shared" si="2"/>
        <v>0</v>
      </c>
      <c r="M45" s="25">
        <f t="shared" si="36"/>
        <v>0</v>
      </c>
      <c r="N45" s="28">
        <f t="shared" si="37"/>
        <v>-24</v>
      </c>
      <c r="O45" s="40" t="str">
        <f t="shared" si="10"/>
        <v xml:space="preserve"> </v>
      </c>
      <c r="P45" s="25" t="str">
        <f t="shared" si="22"/>
        <v>W</v>
      </c>
      <c r="Q45" s="25">
        <f t="shared" si="31"/>
        <v>1</v>
      </c>
      <c r="R45" s="25" t="str">
        <f t="shared" si="12"/>
        <v xml:space="preserve"> </v>
      </c>
      <c r="S45" s="25"/>
      <c r="T45" s="25">
        <f t="shared" si="32"/>
        <v>0</v>
      </c>
      <c r="U45" s="25">
        <f t="shared" si="33"/>
        <v>3</v>
      </c>
      <c r="V45" s="125">
        <f t="shared" si="34"/>
        <v>6</v>
      </c>
      <c r="X45" s="24" t="str">
        <f t="shared" si="14"/>
        <v xml:space="preserve"> </v>
      </c>
      <c r="Y45" s="25" t="str">
        <f t="shared" si="25"/>
        <v>L</v>
      </c>
      <c r="Z45" s="25">
        <f t="shared" si="15"/>
        <v>2</v>
      </c>
      <c r="AA45" s="25" t="str">
        <f t="shared" si="26"/>
        <v>2 &amp; 1</v>
      </c>
      <c r="AB45" s="25"/>
      <c r="AC45" s="25">
        <f t="shared" si="4"/>
        <v>6</v>
      </c>
      <c r="AD45" s="25">
        <f t="shared" si="27"/>
        <v>0</v>
      </c>
      <c r="AE45" s="28">
        <f t="shared" si="16"/>
        <v>-4</v>
      </c>
      <c r="AF45" s="40" t="str">
        <f t="shared" si="17"/>
        <v xml:space="preserve"> </v>
      </c>
      <c r="AG45" s="25" t="str">
        <f t="shared" si="28"/>
        <v>W</v>
      </c>
      <c r="AH45" s="25">
        <f t="shared" si="18"/>
        <v>1</v>
      </c>
      <c r="AI45" s="25" t="str">
        <f t="shared" si="29"/>
        <v xml:space="preserve"> </v>
      </c>
      <c r="AJ45" s="25"/>
      <c r="AK45" s="25">
        <f t="shared" si="5"/>
        <v>0</v>
      </c>
      <c r="AL45" s="25">
        <f t="shared" si="30"/>
        <v>3</v>
      </c>
      <c r="AM45" s="125">
        <f t="shared" si="19"/>
        <v>6</v>
      </c>
    </row>
    <row r="46" spans="1:39">
      <c r="A46" s="197">
        <f t="shared" si="6"/>
        <v>36</v>
      </c>
      <c r="B46" s="198">
        <f>Data!B46</f>
        <v>19</v>
      </c>
      <c r="C46" s="71"/>
      <c r="D46" s="112">
        <f t="shared" si="0"/>
        <v>2</v>
      </c>
      <c r="E46" s="116" t="str">
        <f t="shared" si="1"/>
        <v>A</v>
      </c>
      <c r="F46" s="25"/>
      <c r="G46" s="24" t="str">
        <f t="shared" si="7"/>
        <v xml:space="preserve"> </v>
      </c>
      <c r="H46" s="25" t="str">
        <f t="shared" si="38"/>
        <v xml:space="preserve"> </v>
      </c>
      <c r="I46" s="25">
        <f t="shared" si="8"/>
        <v>4</v>
      </c>
      <c r="J46" s="25" t="str">
        <f t="shared" si="21"/>
        <v xml:space="preserve"> </v>
      </c>
      <c r="K46" s="25"/>
      <c r="L46" s="25">
        <f t="shared" si="2"/>
        <v>0</v>
      </c>
      <c r="M46" s="25">
        <f t="shared" si="36"/>
        <v>0</v>
      </c>
      <c r="N46" s="28">
        <f t="shared" si="37"/>
        <v>-24</v>
      </c>
      <c r="O46" s="40" t="str">
        <f t="shared" si="10"/>
        <v xml:space="preserve"> </v>
      </c>
      <c r="P46" s="25" t="str">
        <f t="shared" si="22"/>
        <v xml:space="preserve"> </v>
      </c>
      <c r="Q46" s="25">
        <f t="shared" si="31"/>
        <v>1</v>
      </c>
      <c r="R46" s="25" t="str">
        <f t="shared" si="12"/>
        <v xml:space="preserve"> </v>
      </c>
      <c r="S46" s="25"/>
      <c r="T46" s="25">
        <f t="shared" si="32"/>
        <v>0</v>
      </c>
      <c r="U46" s="25">
        <f t="shared" si="33"/>
        <v>0</v>
      </c>
      <c r="V46" s="125">
        <f t="shared" si="34"/>
        <v>6</v>
      </c>
      <c r="X46" s="24" t="str">
        <f t="shared" si="14"/>
        <v xml:space="preserve"> </v>
      </c>
      <c r="Y46" s="25" t="str">
        <f t="shared" si="25"/>
        <v>W</v>
      </c>
      <c r="Z46" s="25">
        <f t="shared" si="15"/>
        <v>1</v>
      </c>
      <c r="AA46" s="25" t="str">
        <f t="shared" si="26"/>
        <v xml:space="preserve"> </v>
      </c>
      <c r="AB46" s="25"/>
      <c r="AC46" s="25">
        <f t="shared" si="4"/>
        <v>0</v>
      </c>
      <c r="AD46" s="25">
        <f t="shared" si="27"/>
        <v>9</v>
      </c>
      <c r="AE46" s="28">
        <f t="shared" si="16"/>
        <v>5</v>
      </c>
      <c r="AF46" s="40" t="str">
        <f t="shared" si="17"/>
        <v xml:space="preserve"> </v>
      </c>
      <c r="AG46" s="25" t="str">
        <f t="shared" si="28"/>
        <v xml:space="preserve"> </v>
      </c>
      <c r="AH46" s="25">
        <f t="shared" si="18"/>
        <v>1</v>
      </c>
      <c r="AI46" s="25" t="str">
        <f t="shared" si="29"/>
        <v xml:space="preserve"> </v>
      </c>
      <c r="AJ46" s="25"/>
      <c r="AK46" s="25">
        <f t="shared" si="5"/>
        <v>0</v>
      </c>
      <c r="AL46" s="25">
        <f t="shared" si="30"/>
        <v>0</v>
      </c>
      <c r="AM46" s="125">
        <f t="shared" si="19"/>
        <v>6</v>
      </c>
    </row>
    <row r="47" spans="1:39">
      <c r="A47" s="197">
        <f t="shared" si="6"/>
        <v>37</v>
      </c>
      <c r="B47" s="198">
        <f>Data!B47</f>
        <v>23</v>
      </c>
      <c r="C47" s="71"/>
      <c r="D47" s="112">
        <f t="shared" si="0"/>
        <v>2</v>
      </c>
      <c r="E47" s="116" t="str">
        <f t="shared" si="1"/>
        <v>B</v>
      </c>
      <c r="F47" s="25"/>
      <c r="G47" s="24" t="str">
        <f t="shared" si="7"/>
        <v>T</v>
      </c>
      <c r="H47" s="25" t="str">
        <f t="shared" si="38"/>
        <v xml:space="preserve"> </v>
      </c>
      <c r="I47" s="25">
        <f t="shared" si="8"/>
        <v>4</v>
      </c>
      <c r="J47" s="25" t="str">
        <f t="shared" si="21"/>
        <v xml:space="preserve"> </v>
      </c>
      <c r="K47" s="25"/>
      <c r="L47" s="25">
        <f t="shared" si="2"/>
        <v>0</v>
      </c>
      <c r="M47" s="25">
        <f t="shared" si="36"/>
        <v>0</v>
      </c>
      <c r="N47" s="28">
        <f t="shared" si="37"/>
        <v>-24</v>
      </c>
      <c r="O47" s="40" t="str">
        <f t="shared" si="10"/>
        <v xml:space="preserve"> </v>
      </c>
      <c r="P47" s="25" t="str">
        <f t="shared" si="22"/>
        <v xml:space="preserve"> </v>
      </c>
      <c r="Q47" s="25">
        <f t="shared" si="31"/>
        <v>1</v>
      </c>
      <c r="R47" s="25" t="str">
        <f t="shared" si="12"/>
        <v xml:space="preserve"> </v>
      </c>
      <c r="S47" s="25"/>
      <c r="T47" s="25">
        <f t="shared" si="32"/>
        <v>0</v>
      </c>
      <c r="U47" s="25">
        <f t="shared" si="33"/>
        <v>0</v>
      </c>
      <c r="V47" s="125">
        <f t="shared" si="34"/>
        <v>6</v>
      </c>
      <c r="X47" s="24" t="str">
        <f t="shared" si="14"/>
        <v>T</v>
      </c>
      <c r="Y47" s="25" t="str">
        <f t="shared" si="25"/>
        <v xml:space="preserve"> </v>
      </c>
      <c r="Z47" s="25">
        <f t="shared" si="15"/>
        <v>1</v>
      </c>
      <c r="AA47" s="25" t="str">
        <f t="shared" si="26"/>
        <v xml:space="preserve"> </v>
      </c>
      <c r="AB47" s="25"/>
      <c r="AC47" s="25">
        <f t="shared" si="4"/>
        <v>0</v>
      </c>
      <c r="AD47" s="25">
        <f t="shared" si="27"/>
        <v>0</v>
      </c>
      <c r="AE47" s="28">
        <f t="shared" si="16"/>
        <v>5</v>
      </c>
      <c r="AF47" s="40" t="str">
        <f t="shared" si="17"/>
        <v xml:space="preserve"> </v>
      </c>
      <c r="AG47" s="25" t="str">
        <f t="shared" si="28"/>
        <v xml:space="preserve"> </v>
      </c>
      <c r="AH47" s="25">
        <f t="shared" si="18"/>
        <v>1</v>
      </c>
      <c r="AI47" s="25" t="str">
        <f t="shared" si="29"/>
        <v xml:space="preserve"> </v>
      </c>
      <c r="AJ47" s="25"/>
      <c r="AK47" s="25">
        <f t="shared" si="5"/>
        <v>0</v>
      </c>
      <c r="AL47" s="25">
        <f t="shared" si="30"/>
        <v>0</v>
      </c>
      <c r="AM47" s="125">
        <f t="shared" si="19"/>
        <v>6</v>
      </c>
    </row>
    <row r="48" spans="1:39">
      <c r="A48" s="197">
        <f t="shared" si="6"/>
        <v>38</v>
      </c>
      <c r="B48" s="198">
        <f>Data!B48</f>
        <v>3</v>
      </c>
      <c r="C48" s="71"/>
      <c r="D48" s="112">
        <f t="shared" si="0"/>
        <v>1</v>
      </c>
      <c r="E48" s="116" t="str">
        <f t="shared" si="1"/>
        <v>C</v>
      </c>
      <c r="F48" s="25"/>
      <c r="G48" s="24" t="str">
        <f t="shared" si="7"/>
        <v xml:space="preserve"> </v>
      </c>
      <c r="H48" s="25" t="str">
        <f t="shared" si="38"/>
        <v xml:space="preserve"> </v>
      </c>
      <c r="I48" s="25">
        <f t="shared" si="8"/>
        <v>4</v>
      </c>
      <c r="J48" s="25" t="str">
        <f t="shared" si="21"/>
        <v>2 &amp; 1</v>
      </c>
      <c r="K48" s="25"/>
      <c r="L48" s="25">
        <f t="shared" si="2"/>
        <v>2</v>
      </c>
      <c r="M48" s="25">
        <f t="shared" si="36"/>
        <v>0</v>
      </c>
      <c r="N48" s="28">
        <f t="shared" si="37"/>
        <v>-26</v>
      </c>
      <c r="O48" s="40" t="str">
        <f t="shared" si="10"/>
        <v xml:space="preserve"> </v>
      </c>
      <c r="P48" s="25" t="str">
        <f t="shared" si="22"/>
        <v xml:space="preserve"> </v>
      </c>
      <c r="Q48" s="25">
        <f t="shared" si="31"/>
        <v>1</v>
      </c>
      <c r="R48" s="25" t="str">
        <f t="shared" si="12"/>
        <v xml:space="preserve"> </v>
      </c>
      <c r="S48" s="25"/>
      <c r="T48" s="25">
        <f t="shared" si="32"/>
        <v>0</v>
      </c>
      <c r="U48" s="25">
        <f t="shared" si="33"/>
        <v>0</v>
      </c>
      <c r="V48" s="125">
        <f t="shared" si="34"/>
        <v>6</v>
      </c>
      <c r="X48" s="24" t="str">
        <f t="shared" si="14"/>
        <v xml:space="preserve"> </v>
      </c>
      <c r="Y48" s="25" t="str">
        <f t="shared" si="25"/>
        <v xml:space="preserve"> </v>
      </c>
      <c r="Z48" s="25">
        <f t="shared" si="15"/>
        <v>1</v>
      </c>
      <c r="AA48" s="25" t="str">
        <f t="shared" si="26"/>
        <v>2 &amp; 1</v>
      </c>
      <c r="AB48" s="25"/>
      <c r="AC48" s="25">
        <f t="shared" si="4"/>
        <v>2</v>
      </c>
      <c r="AD48" s="25">
        <f t="shared" si="27"/>
        <v>0</v>
      </c>
      <c r="AE48" s="28">
        <f t="shared" si="16"/>
        <v>3</v>
      </c>
      <c r="AF48" s="40" t="str">
        <f t="shared" si="17"/>
        <v xml:space="preserve"> </v>
      </c>
      <c r="AG48" s="25" t="str">
        <f t="shared" si="28"/>
        <v xml:space="preserve"> </v>
      </c>
      <c r="AH48" s="25">
        <f t="shared" si="18"/>
        <v>1</v>
      </c>
      <c r="AI48" s="25" t="str">
        <f t="shared" si="29"/>
        <v xml:space="preserve"> </v>
      </c>
      <c r="AJ48" s="25"/>
      <c r="AK48" s="25">
        <f t="shared" si="5"/>
        <v>0</v>
      </c>
      <c r="AL48" s="25">
        <f t="shared" si="30"/>
        <v>0</v>
      </c>
      <c r="AM48" s="125">
        <f t="shared" si="19"/>
        <v>6</v>
      </c>
    </row>
    <row r="49" spans="1:39">
      <c r="A49" s="197">
        <f t="shared" si="6"/>
        <v>39</v>
      </c>
      <c r="B49" s="198">
        <f>Data!B49</f>
        <v>30</v>
      </c>
      <c r="C49" s="71"/>
      <c r="D49" s="112">
        <f t="shared" si="0"/>
        <v>3</v>
      </c>
      <c r="E49" s="116" t="str">
        <f t="shared" si="1"/>
        <v>C</v>
      </c>
      <c r="F49" s="25"/>
      <c r="G49" s="24" t="str">
        <f t="shared" si="7"/>
        <v xml:space="preserve"> </v>
      </c>
      <c r="H49" s="25" t="str">
        <f t="shared" si="38"/>
        <v>L</v>
      </c>
      <c r="I49" s="25">
        <f t="shared" si="8"/>
        <v>5</v>
      </c>
      <c r="J49" s="25" t="str">
        <f t="shared" si="21"/>
        <v xml:space="preserve"> </v>
      </c>
      <c r="K49" s="25"/>
      <c r="L49" s="25">
        <f t="shared" si="2"/>
        <v>0</v>
      </c>
      <c r="M49" s="25">
        <f t="shared" si="36"/>
        <v>0</v>
      </c>
      <c r="N49" s="28">
        <f t="shared" si="37"/>
        <v>-26</v>
      </c>
      <c r="O49" s="40" t="str">
        <f t="shared" si="10"/>
        <v>T</v>
      </c>
      <c r="P49" s="25" t="str">
        <f t="shared" si="22"/>
        <v xml:space="preserve"> </v>
      </c>
      <c r="Q49" s="25">
        <f t="shared" si="31"/>
        <v>1</v>
      </c>
      <c r="R49" s="25" t="str">
        <f t="shared" si="12"/>
        <v xml:space="preserve"> </v>
      </c>
      <c r="S49" s="25"/>
      <c r="T49" s="25">
        <f t="shared" si="32"/>
        <v>0</v>
      </c>
      <c r="U49" s="25">
        <f t="shared" si="33"/>
        <v>0</v>
      </c>
      <c r="V49" s="125">
        <f t="shared" si="34"/>
        <v>6</v>
      </c>
      <c r="X49" s="24" t="str">
        <f t="shared" si="14"/>
        <v xml:space="preserve"> </v>
      </c>
      <c r="Y49" s="25" t="str">
        <f t="shared" si="25"/>
        <v>L</v>
      </c>
      <c r="Z49" s="25">
        <f t="shared" si="15"/>
        <v>2</v>
      </c>
      <c r="AA49" s="25" t="str">
        <f t="shared" si="26"/>
        <v>2 &amp; 1</v>
      </c>
      <c r="AB49" s="25"/>
      <c r="AC49" s="25">
        <f t="shared" si="4"/>
        <v>6</v>
      </c>
      <c r="AD49" s="25">
        <f t="shared" si="27"/>
        <v>0</v>
      </c>
      <c r="AE49" s="28">
        <f t="shared" si="16"/>
        <v>-3</v>
      </c>
      <c r="AF49" s="40" t="str">
        <f t="shared" si="17"/>
        <v>T</v>
      </c>
      <c r="AG49" s="25" t="str">
        <f t="shared" si="28"/>
        <v xml:space="preserve"> </v>
      </c>
      <c r="AH49" s="25">
        <f t="shared" si="18"/>
        <v>1</v>
      </c>
      <c r="AI49" s="25" t="str">
        <f t="shared" si="29"/>
        <v xml:space="preserve"> </v>
      </c>
      <c r="AJ49" s="25"/>
      <c r="AK49" s="25">
        <f t="shared" si="5"/>
        <v>0</v>
      </c>
      <c r="AL49" s="25">
        <f t="shared" si="30"/>
        <v>0</v>
      </c>
      <c r="AM49" s="125">
        <f t="shared" si="19"/>
        <v>6</v>
      </c>
    </row>
    <row r="50" spans="1:39">
      <c r="A50" s="197">
        <f t="shared" si="6"/>
        <v>40</v>
      </c>
      <c r="B50" s="198">
        <f>Data!B50</f>
        <v>17</v>
      </c>
      <c r="C50" s="71"/>
      <c r="D50" s="112">
        <f t="shared" si="0"/>
        <v>2</v>
      </c>
      <c r="E50" s="116" t="str">
        <f t="shared" si="1"/>
        <v>B</v>
      </c>
      <c r="F50" s="25"/>
      <c r="G50" s="24" t="str">
        <f t="shared" si="7"/>
        <v xml:space="preserve"> </v>
      </c>
      <c r="H50" s="25" t="str">
        <f t="shared" si="38"/>
        <v xml:space="preserve"> </v>
      </c>
      <c r="I50" s="25">
        <f t="shared" si="8"/>
        <v>5</v>
      </c>
      <c r="J50" s="25" t="str">
        <f t="shared" si="21"/>
        <v xml:space="preserve"> </v>
      </c>
      <c r="K50" s="25"/>
      <c r="L50" s="25">
        <f t="shared" si="2"/>
        <v>0</v>
      </c>
      <c r="M50" s="25">
        <f t="shared" si="36"/>
        <v>0</v>
      </c>
      <c r="N50" s="28">
        <f t="shared" si="37"/>
        <v>-26</v>
      </c>
      <c r="O50" s="40" t="str">
        <f t="shared" si="10"/>
        <v xml:space="preserve"> </v>
      </c>
      <c r="P50" s="25" t="str">
        <f t="shared" si="22"/>
        <v xml:space="preserve"> </v>
      </c>
      <c r="Q50" s="25">
        <f t="shared" si="31"/>
        <v>1</v>
      </c>
      <c r="R50" s="25" t="str">
        <f t="shared" si="12"/>
        <v>C &amp; B</v>
      </c>
      <c r="S50" s="25"/>
      <c r="T50" s="25">
        <f t="shared" si="32"/>
        <v>2</v>
      </c>
      <c r="U50" s="25">
        <f t="shared" si="33"/>
        <v>0</v>
      </c>
      <c r="V50" s="125">
        <f t="shared" si="34"/>
        <v>4</v>
      </c>
      <c r="X50" s="24" t="str">
        <f t="shared" si="14"/>
        <v xml:space="preserve"> </v>
      </c>
      <c r="Y50" s="25" t="str">
        <f t="shared" si="25"/>
        <v>W</v>
      </c>
      <c r="Z50" s="25">
        <f t="shared" si="15"/>
        <v>1</v>
      </c>
      <c r="AA50" s="25" t="str">
        <f t="shared" si="26"/>
        <v xml:space="preserve"> </v>
      </c>
      <c r="AB50" s="25"/>
      <c r="AC50" s="25">
        <f t="shared" si="4"/>
        <v>0</v>
      </c>
      <c r="AD50" s="25">
        <f t="shared" si="27"/>
        <v>9</v>
      </c>
      <c r="AE50" s="28">
        <f t="shared" si="16"/>
        <v>6</v>
      </c>
      <c r="AF50" s="40" t="str">
        <f t="shared" si="17"/>
        <v xml:space="preserve"> </v>
      </c>
      <c r="AG50" s="25" t="str">
        <f t="shared" si="28"/>
        <v xml:space="preserve"> </v>
      </c>
      <c r="AH50" s="25">
        <f t="shared" si="18"/>
        <v>1</v>
      </c>
      <c r="AI50" s="25" t="str">
        <f t="shared" si="29"/>
        <v>C &amp; B</v>
      </c>
      <c r="AJ50" s="25"/>
      <c r="AK50" s="25">
        <f t="shared" si="5"/>
        <v>2</v>
      </c>
      <c r="AL50" s="25">
        <f t="shared" si="30"/>
        <v>0</v>
      </c>
      <c r="AM50" s="125">
        <f t="shared" si="19"/>
        <v>4</v>
      </c>
    </row>
    <row r="51" spans="1:39">
      <c r="A51" s="197">
        <f t="shared" si="6"/>
        <v>41</v>
      </c>
      <c r="B51" s="198">
        <f>Data!B51</f>
        <v>8</v>
      </c>
      <c r="C51" s="71"/>
      <c r="D51" s="112">
        <f t="shared" si="0"/>
        <v>1</v>
      </c>
      <c r="E51" s="116" t="str">
        <f t="shared" si="1"/>
        <v>B</v>
      </c>
      <c r="F51" s="25"/>
      <c r="G51" s="24" t="str">
        <f t="shared" si="7"/>
        <v xml:space="preserve"> </v>
      </c>
      <c r="H51" s="25" t="str">
        <f t="shared" si="38"/>
        <v xml:space="preserve"> </v>
      </c>
      <c r="I51" s="25">
        <f t="shared" si="8"/>
        <v>5</v>
      </c>
      <c r="J51" s="25" t="str">
        <f t="shared" si="21"/>
        <v xml:space="preserve"> </v>
      </c>
      <c r="K51" s="25"/>
      <c r="L51" s="25">
        <f t="shared" si="2"/>
        <v>0</v>
      </c>
      <c r="M51" s="25">
        <f t="shared" si="36"/>
        <v>0</v>
      </c>
      <c r="N51" s="28">
        <f t="shared" si="37"/>
        <v>-26</v>
      </c>
      <c r="O51" s="40" t="str">
        <f t="shared" si="10"/>
        <v xml:space="preserve"> </v>
      </c>
      <c r="P51" s="25" t="str">
        <f t="shared" si="22"/>
        <v>W</v>
      </c>
      <c r="Q51" s="25">
        <f t="shared" si="31"/>
        <v>1</v>
      </c>
      <c r="R51" s="25" t="str">
        <f t="shared" si="12"/>
        <v xml:space="preserve"> </v>
      </c>
      <c r="S51" s="25"/>
      <c r="T51" s="25">
        <f t="shared" si="32"/>
        <v>0</v>
      </c>
      <c r="U51" s="25">
        <f t="shared" si="33"/>
        <v>3</v>
      </c>
      <c r="V51" s="125">
        <f t="shared" si="34"/>
        <v>7</v>
      </c>
      <c r="X51" s="24" t="str">
        <f t="shared" si="14"/>
        <v xml:space="preserve"> </v>
      </c>
      <c r="Y51" s="25" t="str">
        <f t="shared" si="25"/>
        <v xml:space="preserve"> </v>
      </c>
      <c r="Z51" s="25">
        <f t="shared" si="15"/>
        <v>1</v>
      </c>
      <c r="AA51" s="25" t="str">
        <f t="shared" si="26"/>
        <v xml:space="preserve"> </v>
      </c>
      <c r="AB51" s="25"/>
      <c r="AC51" s="25">
        <f t="shared" si="4"/>
        <v>0</v>
      </c>
      <c r="AD51" s="25">
        <f t="shared" si="27"/>
        <v>0</v>
      </c>
      <c r="AE51" s="28">
        <f t="shared" si="16"/>
        <v>6</v>
      </c>
      <c r="AF51" s="40" t="str">
        <f t="shared" si="17"/>
        <v xml:space="preserve"> </v>
      </c>
      <c r="AG51" s="25" t="str">
        <f t="shared" si="28"/>
        <v>W</v>
      </c>
      <c r="AH51" s="25">
        <f t="shared" si="18"/>
        <v>1</v>
      </c>
      <c r="AI51" s="25" t="str">
        <f t="shared" si="29"/>
        <v xml:space="preserve"> </v>
      </c>
      <c r="AJ51" s="25"/>
      <c r="AK51" s="25">
        <f t="shared" si="5"/>
        <v>0</v>
      </c>
      <c r="AL51" s="25">
        <f t="shared" si="30"/>
        <v>3</v>
      </c>
      <c r="AM51" s="125">
        <f t="shared" si="19"/>
        <v>7</v>
      </c>
    </row>
    <row r="52" spans="1:39">
      <c r="A52" s="197">
        <f t="shared" si="6"/>
        <v>42</v>
      </c>
      <c r="B52" s="198">
        <f>Data!B52</f>
        <v>29</v>
      </c>
      <c r="C52" s="71"/>
      <c r="D52" s="112">
        <f t="shared" si="0"/>
        <v>3</v>
      </c>
      <c r="E52" s="116" t="str">
        <f t="shared" si="1"/>
        <v>B</v>
      </c>
      <c r="F52" s="25"/>
      <c r="G52" s="24" t="str">
        <f t="shared" si="7"/>
        <v xml:space="preserve"> </v>
      </c>
      <c r="H52" s="25" t="str">
        <f t="shared" si="38"/>
        <v xml:space="preserve"> </v>
      </c>
      <c r="I52" s="25">
        <f t="shared" si="8"/>
        <v>5</v>
      </c>
      <c r="J52" s="25" t="str">
        <f t="shared" si="21"/>
        <v xml:space="preserve"> </v>
      </c>
      <c r="K52" s="25"/>
      <c r="L52" s="25">
        <f t="shared" si="2"/>
        <v>0</v>
      </c>
      <c r="M52" s="25">
        <f t="shared" si="36"/>
        <v>0</v>
      </c>
      <c r="N52" s="28">
        <f t="shared" si="37"/>
        <v>-26</v>
      </c>
      <c r="O52" s="40" t="str">
        <f t="shared" si="10"/>
        <v>T</v>
      </c>
      <c r="P52" s="25" t="str">
        <f t="shared" si="22"/>
        <v xml:space="preserve"> </v>
      </c>
      <c r="Q52" s="25">
        <f t="shared" si="31"/>
        <v>1</v>
      </c>
      <c r="R52" s="25" t="str">
        <f t="shared" si="12"/>
        <v xml:space="preserve"> </v>
      </c>
      <c r="S52" s="25"/>
      <c r="T52" s="25">
        <f t="shared" si="32"/>
        <v>0</v>
      </c>
      <c r="U52" s="25">
        <f t="shared" si="33"/>
        <v>0</v>
      </c>
      <c r="V52" s="125">
        <f t="shared" si="34"/>
        <v>7</v>
      </c>
      <c r="X52" s="24" t="str">
        <f t="shared" si="14"/>
        <v xml:space="preserve"> </v>
      </c>
      <c r="Y52" s="25" t="str">
        <f t="shared" si="25"/>
        <v xml:space="preserve"> </v>
      </c>
      <c r="Z52" s="25">
        <f t="shared" si="15"/>
        <v>1</v>
      </c>
      <c r="AA52" s="25" t="str">
        <f t="shared" si="26"/>
        <v xml:space="preserve"> </v>
      </c>
      <c r="AB52" s="25"/>
      <c r="AC52" s="25">
        <f t="shared" si="4"/>
        <v>0</v>
      </c>
      <c r="AD52" s="25">
        <f t="shared" si="27"/>
        <v>0</v>
      </c>
      <c r="AE52" s="28">
        <f t="shared" si="16"/>
        <v>6</v>
      </c>
      <c r="AF52" s="40" t="str">
        <f t="shared" si="17"/>
        <v>T</v>
      </c>
      <c r="AG52" s="25" t="str">
        <f t="shared" si="28"/>
        <v xml:space="preserve"> </v>
      </c>
      <c r="AH52" s="25">
        <f t="shared" si="18"/>
        <v>1</v>
      </c>
      <c r="AI52" s="25" t="str">
        <f t="shared" si="29"/>
        <v xml:space="preserve"> </v>
      </c>
      <c r="AJ52" s="25"/>
      <c r="AK52" s="25">
        <f t="shared" si="5"/>
        <v>0</v>
      </c>
      <c r="AL52" s="25">
        <f t="shared" si="30"/>
        <v>0</v>
      </c>
      <c r="AM52" s="125">
        <f t="shared" si="19"/>
        <v>7</v>
      </c>
    </row>
    <row r="53" spans="1:39">
      <c r="A53" s="197">
        <f t="shared" si="6"/>
        <v>43</v>
      </c>
      <c r="B53" s="198">
        <f>Data!B53</f>
        <v>24</v>
      </c>
      <c r="C53" s="71"/>
      <c r="D53" s="112">
        <f t="shared" si="0"/>
        <v>2</v>
      </c>
      <c r="E53" s="116" t="str">
        <f t="shared" si="1"/>
        <v>C</v>
      </c>
      <c r="F53" s="25"/>
      <c r="G53" s="24" t="str">
        <f t="shared" si="7"/>
        <v xml:space="preserve"> </v>
      </c>
      <c r="H53" s="25" t="str">
        <f t="shared" si="38"/>
        <v xml:space="preserve"> </v>
      </c>
      <c r="I53" s="25">
        <f t="shared" si="8"/>
        <v>5</v>
      </c>
      <c r="J53" s="25" t="str">
        <f t="shared" si="21"/>
        <v xml:space="preserve"> </v>
      </c>
      <c r="K53" s="25"/>
      <c r="L53" s="25">
        <f t="shared" si="2"/>
        <v>0</v>
      </c>
      <c r="M53" s="25">
        <f t="shared" si="36"/>
        <v>0</v>
      </c>
      <c r="N53" s="28">
        <f t="shared" si="37"/>
        <v>-26</v>
      </c>
      <c r="O53" s="40" t="str">
        <f t="shared" si="10"/>
        <v xml:space="preserve"> </v>
      </c>
      <c r="P53" s="25" t="str">
        <f t="shared" si="22"/>
        <v xml:space="preserve"> </v>
      </c>
      <c r="Q53" s="25">
        <f t="shared" si="31"/>
        <v>1</v>
      </c>
      <c r="R53" s="25" t="str">
        <f t="shared" si="12"/>
        <v>B &amp; C</v>
      </c>
      <c r="S53" s="25"/>
      <c r="T53" s="25">
        <f t="shared" si="32"/>
        <v>2</v>
      </c>
      <c r="U53" s="25">
        <f t="shared" si="33"/>
        <v>0</v>
      </c>
      <c r="V53" s="125">
        <f t="shared" si="34"/>
        <v>5</v>
      </c>
      <c r="X53" s="24" t="str">
        <f t="shared" si="14"/>
        <v xml:space="preserve"> </v>
      </c>
      <c r="Y53" s="25" t="str">
        <f t="shared" si="25"/>
        <v xml:space="preserve"> </v>
      </c>
      <c r="Z53" s="25">
        <f t="shared" si="15"/>
        <v>1</v>
      </c>
      <c r="AA53" s="25" t="str">
        <f t="shared" si="26"/>
        <v xml:space="preserve"> </v>
      </c>
      <c r="AB53" s="25"/>
      <c r="AC53" s="25">
        <f t="shared" si="4"/>
        <v>0</v>
      </c>
      <c r="AD53" s="25">
        <f t="shared" si="27"/>
        <v>0</v>
      </c>
      <c r="AE53" s="28">
        <f t="shared" si="16"/>
        <v>6</v>
      </c>
      <c r="AF53" s="40" t="str">
        <f t="shared" si="17"/>
        <v xml:space="preserve"> </v>
      </c>
      <c r="AG53" s="25" t="str">
        <f t="shared" si="28"/>
        <v xml:space="preserve"> </v>
      </c>
      <c r="AH53" s="25">
        <f t="shared" si="18"/>
        <v>1</v>
      </c>
      <c r="AI53" s="25" t="str">
        <f t="shared" si="29"/>
        <v>B &amp; C</v>
      </c>
      <c r="AJ53" s="25"/>
      <c r="AK53" s="25">
        <f t="shared" si="5"/>
        <v>2</v>
      </c>
      <c r="AL53" s="25">
        <f t="shared" si="30"/>
        <v>0</v>
      </c>
      <c r="AM53" s="125">
        <f t="shared" si="19"/>
        <v>5</v>
      </c>
    </row>
    <row r="54" spans="1:39">
      <c r="A54" s="197">
        <f t="shared" si="6"/>
        <v>44</v>
      </c>
      <c r="B54" s="198">
        <f>Data!B54</f>
        <v>11</v>
      </c>
      <c r="C54" s="71"/>
      <c r="D54" s="112">
        <f t="shared" si="0"/>
        <v>1</v>
      </c>
      <c r="E54" s="116" t="str">
        <f t="shared" si="1"/>
        <v>B</v>
      </c>
      <c r="F54" s="25"/>
      <c r="G54" s="24" t="str">
        <f t="shared" si="7"/>
        <v xml:space="preserve"> </v>
      </c>
      <c r="H54" s="25" t="str">
        <f t="shared" si="38"/>
        <v xml:space="preserve"> </v>
      </c>
      <c r="I54" s="25">
        <f t="shared" si="8"/>
        <v>5</v>
      </c>
      <c r="J54" s="25" t="str">
        <f t="shared" si="21"/>
        <v xml:space="preserve"> </v>
      </c>
      <c r="K54" s="25"/>
      <c r="L54" s="25">
        <f t="shared" si="2"/>
        <v>0</v>
      </c>
      <c r="M54" s="25">
        <f t="shared" si="36"/>
        <v>0</v>
      </c>
      <c r="N54" s="28">
        <f t="shared" si="37"/>
        <v>-26</v>
      </c>
      <c r="O54" s="40" t="str">
        <f t="shared" si="10"/>
        <v xml:space="preserve"> </v>
      </c>
      <c r="P54" s="25" t="str">
        <f t="shared" si="22"/>
        <v>W</v>
      </c>
      <c r="Q54" s="25">
        <f t="shared" si="31"/>
        <v>1</v>
      </c>
      <c r="R54" s="25" t="str">
        <f t="shared" si="12"/>
        <v xml:space="preserve"> </v>
      </c>
      <c r="S54" s="25"/>
      <c r="T54" s="25">
        <f t="shared" si="32"/>
        <v>0</v>
      </c>
      <c r="U54" s="25">
        <f t="shared" si="33"/>
        <v>3</v>
      </c>
      <c r="V54" s="125">
        <f t="shared" si="34"/>
        <v>8</v>
      </c>
      <c r="X54" s="24" t="str">
        <f t="shared" si="14"/>
        <v xml:space="preserve"> </v>
      </c>
      <c r="Y54" s="25" t="str">
        <f t="shared" si="25"/>
        <v xml:space="preserve"> </v>
      </c>
      <c r="Z54" s="25">
        <f t="shared" si="15"/>
        <v>1</v>
      </c>
      <c r="AA54" s="25" t="str">
        <f t="shared" si="26"/>
        <v xml:space="preserve"> </v>
      </c>
      <c r="AB54" s="25"/>
      <c r="AC54" s="25">
        <f t="shared" si="4"/>
        <v>0</v>
      </c>
      <c r="AD54" s="25">
        <f t="shared" si="27"/>
        <v>0</v>
      </c>
      <c r="AE54" s="28">
        <f t="shared" si="16"/>
        <v>6</v>
      </c>
      <c r="AF54" s="40" t="str">
        <f t="shared" si="17"/>
        <v xml:space="preserve"> </v>
      </c>
      <c r="AG54" s="25" t="str">
        <f t="shared" si="28"/>
        <v>W</v>
      </c>
      <c r="AH54" s="25">
        <f t="shared" si="18"/>
        <v>1</v>
      </c>
      <c r="AI54" s="25" t="str">
        <f t="shared" si="29"/>
        <v xml:space="preserve"> </v>
      </c>
      <c r="AJ54" s="25"/>
      <c r="AK54" s="25">
        <f t="shared" si="5"/>
        <v>0</v>
      </c>
      <c r="AL54" s="25">
        <f t="shared" si="30"/>
        <v>3</v>
      </c>
      <c r="AM54" s="125">
        <f t="shared" si="19"/>
        <v>8</v>
      </c>
    </row>
    <row r="55" spans="1:39">
      <c r="A55" s="197">
        <f t="shared" si="6"/>
        <v>45</v>
      </c>
      <c r="B55" s="198">
        <f>Data!B55</f>
        <v>20</v>
      </c>
      <c r="C55" s="71"/>
      <c r="D55" s="112">
        <f t="shared" si="0"/>
        <v>2</v>
      </c>
      <c r="E55" s="116" t="str">
        <f t="shared" si="1"/>
        <v>B</v>
      </c>
      <c r="F55" s="25"/>
      <c r="G55" s="24" t="str">
        <f t="shared" si="7"/>
        <v xml:space="preserve"> </v>
      </c>
      <c r="H55" s="25" t="str">
        <f t="shared" si="38"/>
        <v xml:space="preserve"> </v>
      </c>
      <c r="I55" s="25">
        <f t="shared" si="8"/>
        <v>5</v>
      </c>
      <c r="J55" s="25" t="str">
        <f t="shared" si="21"/>
        <v xml:space="preserve"> </v>
      </c>
      <c r="K55" s="25"/>
      <c r="L55" s="25">
        <f t="shared" si="2"/>
        <v>0</v>
      </c>
      <c r="M55" s="25">
        <f t="shared" si="36"/>
        <v>0</v>
      </c>
      <c r="N55" s="28">
        <f t="shared" si="37"/>
        <v>-26</v>
      </c>
      <c r="O55" s="40" t="str">
        <f t="shared" si="10"/>
        <v>T</v>
      </c>
      <c r="P55" s="25" t="str">
        <f t="shared" si="22"/>
        <v xml:space="preserve"> </v>
      </c>
      <c r="Q55" s="25">
        <f t="shared" si="31"/>
        <v>1</v>
      </c>
      <c r="R55" s="25" t="str">
        <f t="shared" si="12"/>
        <v xml:space="preserve"> </v>
      </c>
      <c r="S55" s="25"/>
      <c r="T55" s="25">
        <f t="shared" si="32"/>
        <v>0</v>
      </c>
      <c r="U55" s="25">
        <f t="shared" si="33"/>
        <v>0</v>
      </c>
      <c r="V55" s="125">
        <f t="shared" si="34"/>
        <v>8</v>
      </c>
      <c r="X55" s="24" t="str">
        <f t="shared" si="14"/>
        <v xml:space="preserve"> </v>
      </c>
      <c r="Y55" s="25" t="str">
        <f t="shared" si="25"/>
        <v xml:space="preserve"> </v>
      </c>
      <c r="Z55" s="25">
        <f t="shared" si="15"/>
        <v>1</v>
      </c>
      <c r="AA55" s="25" t="str">
        <f t="shared" si="26"/>
        <v xml:space="preserve"> </v>
      </c>
      <c r="AB55" s="25"/>
      <c r="AC55" s="25">
        <f t="shared" si="4"/>
        <v>0</v>
      </c>
      <c r="AD55" s="25">
        <f t="shared" si="27"/>
        <v>0</v>
      </c>
      <c r="AE55" s="28">
        <f t="shared" si="16"/>
        <v>6</v>
      </c>
      <c r="AF55" s="40" t="str">
        <f t="shared" si="17"/>
        <v>T</v>
      </c>
      <c r="AG55" s="25" t="str">
        <f t="shared" si="28"/>
        <v xml:space="preserve"> </v>
      </c>
      <c r="AH55" s="25">
        <f t="shared" si="18"/>
        <v>1</v>
      </c>
      <c r="AI55" s="25" t="str">
        <f t="shared" si="29"/>
        <v xml:space="preserve"> </v>
      </c>
      <c r="AJ55" s="25"/>
      <c r="AK55" s="25">
        <f t="shared" si="5"/>
        <v>0</v>
      </c>
      <c r="AL55" s="25">
        <f t="shared" si="30"/>
        <v>0</v>
      </c>
      <c r="AM55" s="125">
        <f t="shared" si="19"/>
        <v>8</v>
      </c>
    </row>
    <row r="56" spans="1:39">
      <c r="A56" s="197">
        <f t="shared" si="6"/>
        <v>46</v>
      </c>
      <c r="B56" s="198">
        <f>Data!B56</f>
        <v>35</v>
      </c>
      <c r="C56" s="71"/>
      <c r="D56" s="112">
        <f t="shared" si="0"/>
        <v>3</v>
      </c>
      <c r="E56" s="116" t="str">
        <f t="shared" si="1"/>
        <v>B</v>
      </c>
      <c r="F56" s="25"/>
      <c r="G56" s="24" t="str">
        <f t="shared" si="7"/>
        <v xml:space="preserve"> </v>
      </c>
      <c r="H56" s="25" t="str">
        <f t="shared" si="38"/>
        <v xml:space="preserve"> </v>
      </c>
      <c r="I56" s="25">
        <f t="shared" si="8"/>
        <v>5</v>
      </c>
      <c r="J56" s="25" t="str">
        <f t="shared" si="21"/>
        <v xml:space="preserve"> </v>
      </c>
      <c r="K56" s="25"/>
      <c r="L56" s="25">
        <f t="shared" si="2"/>
        <v>0</v>
      </c>
      <c r="M56" s="25">
        <f t="shared" si="36"/>
        <v>0</v>
      </c>
      <c r="N56" s="28">
        <f t="shared" si="37"/>
        <v>-26</v>
      </c>
      <c r="O56" s="40" t="str">
        <f t="shared" si="10"/>
        <v>T</v>
      </c>
      <c r="P56" s="25" t="str">
        <f t="shared" si="22"/>
        <v xml:space="preserve"> </v>
      </c>
      <c r="Q56" s="25">
        <f t="shared" si="31"/>
        <v>1</v>
      </c>
      <c r="R56" s="25" t="str">
        <f t="shared" si="12"/>
        <v xml:space="preserve"> </v>
      </c>
      <c r="S56" s="25"/>
      <c r="T56" s="25">
        <f t="shared" si="32"/>
        <v>0</v>
      </c>
      <c r="U56" s="25">
        <f t="shared" si="33"/>
        <v>0</v>
      </c>
      <c r="V56" s="125">
        <f t="shared" si="34"/>
        <v>8</v>
      </c>
      <c r="X56" s="24" t="str">
        <f t="shared" si="14"/>
        <v xml:space="preserve"> </v>
      </c>
      <c r="Y56" s="25" t="str">
        <f t="shared" si="25"/>
        <v xml:space="preserve"> </v>
      </c>
      <c r="Z56" s="25">
        <f t="shared" si="15"/>
        <v>1</v>
      </c>
      <c r="AA56" s="25" t="str">
        <f t="shared" si="26"/>
        <v xml:space="preserve"> </v>
      </c>
      <c r="AB56" s="25"/>
      <c r="AC56" s="25">
        <f t="shared" si="4"/>
        <v>0</v>
      </c>
      <c r="AD56" s="25">
        <f t="shared" si="27"/>
        <v>0</v>
      </c>
      <c r="AE56" s="28">
        <f t="shared" si="16"/>
        <v>6</v>
      </c>
      <c r="AF56" s="40" t="str">
        <f t="shared" si="17"/>
        <v>T</v>
      </c>
      <c r="AG56" s="25" t="str">
        <f t="shared" si="28"/>
        <v xml:space="preserve"> </v>
      </c>
      <c r="AH56" s="25">
        <f t="shared" si="18"/>
        <v>1</v>
      </c>
      <c r="AI56" s="25" t="str">
        <f t="shared" si="29"/>
        <v xml:space="preserve"> </v>
      </c>
      <c r="AJ56" s="25"/>
      <c r="AK56" s="25">
        <f t="shared" si="5"/>
        <v>0</v>
      </c>
      <c r="AL56" s="25">
        <f t="shared" si="30"/>
        <v>0</v>
      </c>
      <c r="AM56" s="125">
        <f t="shared" si="19"/>
        <v>8</v>
      </c>
    </row>
    <row r="57" spans="1:39">
      <c r="A57" s="197">
        <f t="shared" si="6"/>
        <v>47</v>
      </c>
      <c r="B57" s="198">
        <f>Data!B57</f>
        <v>24</v>
      </c>
      <c r="C57" s="71"/>
      <c r="D57" s="112">
        <f t="shared" si="0"/>
        <v>2</v>
      </c>
      <c r="E57" s="116" t="str">
        <f t="shared" si="1"/>
        <v>C</v>
      </c>
      <c r="F57" s="25"/>
      <c r="G57" s="24" t="str">
        <f t="shared" si="7"/>
        <v xml:space="preserve"> </v>
      </c>
      <c r="H57" s="25" t="str">
        <f t="shared" si="38"/>
        <v xml:space="preserve"> </v>
      </c>
      <c r="I57" s="25">
        <f t="shared" si="8"/>
        <v>5</v>
      </c>
      <c r="J57" s="25" t="str">
        <f t="shared" si="21"/>
        <v xml:space="preserve"> </v>
      </c>
      <c r="K57" s="25"/>
      <c r="L57" s="25">
        <f t="shared" si="2"/>
        <v>0</v>
      </c>
      <c r="M57" s="25">
        <f t="shared" si="36"/>
        <v>0</v>
      </c>
      <c r="N57" s="28">
        <f t="shared" si="37"/>
        <v>-26</v>
      </c>
      <c r="O57" s="40" t="str">
        <f t="shared" si="10"/>
        <v xml:space="preserve"> </v>
      </c>
      <c r="P57" s="25" t="str">
        <f t="shared" si="22"/>
        <v xml:space="preserve"> </v>
      </c>
      <c r="Q57" s="25">
        <f t="shared" si="31"/>
        <v>1</v>
      </c>
      <c r="R57" s="25" t="str">
        <f t="shared" si="12"/>
        <v>B &amp; C</v>
      </c>
      <c r="S57" s="25"/>
      <c r="T57" s="25">
        <f t="shared" si="32"/>
        <v>2</v>
      </c>
      <c r="U57" s="25">
        <f t="shared" si="33"/>
        <v>0</v>
      </c>
      <c r="V57" s="125">
        <f t="shared" si="34"/>
        <v>6</v>
      </c>
      <c r="X57" s="24" t="str">
        <f t="shared" si="14"/>
        <v xml:space="preserve"> </v>
      </c>
      <c r="Y57" s="25" t="str">
        <f t="shared" si="25"/>
        <v xml:space="preserve"> </v>
      </c>
      <c r="Z57" s="25">
        <f t="shared" si="15"/>
        <v>1</v>
      </c>
      <c r="AA57" s="25" t="str">
        <f t="shared" si="26"/>
        <v xml:space="preserve"> </v>
      </c>
      <c r="AB57" s="25"/>
      <c r="AC57" s="25">
        <f t="shared" si="4"/>
        <v>0</v>
      </c>
      <c r="AD57" s="25">
        <f t="shared" si="27"/>
        <v>0</v>
      </c>
      <c r="AE57" s="28">
        <f t="shared" si="16"/>
        <v>6</v>
      </c>
      <c r="AF57" s="40" t="str">
        <f t="shared" si="17"/>
        <v xml:space="preserve"> </v>
      </c>
      <c r="AG57" s="25" t="str">
        <f t="shared" si="28"/>
        <v xml:space="preserve"> </v>
      </c>
      <c r="AH57" s="25">
        <f t="shared" si="18"/>
        <v>1</v>
      </c>
      <c r="AI57" s="25" t="str">
        <f t="shared" si="29"/>
        <v>B &amp; C</v>
      </c>
      <c r="AJ57" s="25"/>
      <c r="AK57" s="25">
        <f t="shared" si="5"/>
        <v>2</v>
      </c>
      <c r="AL57" s="25">
        <f t="shared" si="30"/>
        <v>0</v>
      </c>
      <c r="AM57" s="125">
        <f t="shared" si="19"/>
        <v>6</v>
      </c>
    </row>
    <row r="58" spans="1:39">
      <c r="A58" s="197">
        <f t="shared" si="6"/>
        <v>48</v>
      </c>
      <c r="B58" s="198">
        <f>Data!B58</f>
        <v>26</v>
      </c>
      <c r="C58" s="71"/>
      <c r="D58" s="112">
        <f t="shared" si="0"/>
        <v>3</v>
      </c>
      <c r="E58" s="116" t="str">
        <f t="shared" si="1"/>
        <v>B</v>
      </c>
      <c r="F58" s="25"/>
      <c r="G58" s="24" t="str">
        <f t="shared" si="7"/>
        <v xml:space="preserve"> </v>
      </c>
      <c r="H58" s="25" t="str">
        <f t="shared" si="38"/>
        <v xml:space="preserve"> </v>
      </c>
      <c r="I58" s="25">
        <f t="shared" si="8"/>
        <v>5</v>
      </c>
      <c r="J58" s="25" t="str">
        <f t="shared" si="21"/>
        <v xml:space="preserve"> </v>
      </c>
      <c r="K58" s="25"/>
      <c r="L58" s="25">
        <f t="shared" si="2"/>
        <v>0</v>
      </c>
      <c r="M58" s="25">
        <f t="shared" si="36"/>
        <v>0</v>
      </c>
      <c r="N58" s="28">
        <f t="shared" si="37"/>
        <v>-26</v>
      </c>
      <c r="O58" s="40" t="str">
        <f t="shared" si="10"/>
        <v xml:space="preserve"> </v>
      </c>
      <c r="P58" s="25" t="str">
        <f t="shared" si="22"/>
        <v>W</v>
      </c>
      <c r="Q58" s="25">
        <f t="shared" si="31"/>
        <v>1</v>
      </c>
      <c r="R58" s="25" t="str">
        <f t="shared" si="12"/>
        <v xml:space="preserve"> </v>
      </c>
      <c r="S58" s="25"/>
      <c r="T58" s="25">
        <f t="shared" si="32"/>
        <v>0</v>
      </c>
      <c r="U58" s="25">
        <f t="shared" si="33"/>
        <v>3</v>
      </c>
      <c r="V58" s="125">
        <f t="shared" si="34"/>
        <v>9</v>
      </c>
      <c r="X58" s="24" t="str">
        <f t="shared" si="14"/>
        <v xml:space="preserve"> </v>
      </c>
      <c r="Y58" s="25" t="str">
        <f t="shared" si="25"/>
        <v xml:space="preserve"> </v>
      </c>
      <c r="Z58" s="25">
        <f t="shared" si="15"/>
        <v>1</v>
      </c>
      <c r="AA58" s="25" t="str">
        <f t="shared" si="26"/>
        <v xml:space="preserve"> </v>
      </c>
      <c r="AB58" s="25"/>
      <c r="AC58" s="25">
        <f t="shared" si="4"/>
        <v>0</v>
      </c>
      <c r="AD58" s="25">
        <f t="shared" si="27"/>
        <v>0</v>
      </c>
      <c r="AE58" s="28">
        <f t="shared" si="16"/>
        <v>6</v>
      </c>
      <c r="AF58" s="40" t="str">
        <f t="shared" si="17"/>
        <v xml:space="preserve"> </v>
      </c>
      <c r="AG58" s="25" t="str">
        <f t="shared" si="28"/>
        <v>W</v>
      </c>
      <c r="AH58" s="25">
        <f t="shared" si="18"/>
        <v>1</v>
      </c>
      <c r="AI58" s="25" t="str">
        <f t="shared" si="29"/>
        <v xml:space="preserve"> </v>
      </c>
      <c r="AJ58" s="25"/>
      <c r="AK58" s="25">
        <f t="shared" si="5"/>
        <v>0</v>
      </c>
      <c r="AL58" s="25">
        <f t="shared" si="30"/>
        <v>3</v>
      </c>
      <c r="AM58" s="125">
        <f t="shared" si="19"/>
        <v>9</v>
      </c>
    </row>
    <row r="59" spans="1:39">
      <c r="A59" s="197">
        <f t="shared" si="6"/>
        <v>49</v>
      </c>
      <c r="B59" s="198">
        <f>Data!B59</f>
        <v>14</v>
      </c>
      <c r="C59" s="71"/>
      <c r="D59" s="112">
        <f t="shared" si="0"/>
        <v>2</v>
      </c>
      <c r="E59" s="116" t="str">
        <f t="shared" si="1"/>
        <v>B</v>
      </c>
      <c r="F59" s="25"/>
      <c r="G59" s="24" t="str">
        <f t="shared" si="7"/>
        <v xml:space="preserve"> </v>
      </c>
      <c r="H59" s="25" t="str">
        <f t="shared" si="38"/>
        <v xml:space="preserve"> </v>
      </c>
      <c r="I59" s="25">
        <f t="shared" si="8"/>
        <v>5</v>
      </c>
      <c r="J59" s="25" t="str">
        <f t="shared" si="21"/>
        <v xml:space="preserve"> </v>
      </c>
      <c r="K59" s="25"/>
      <c r="L59" s="25">
        <f t="shared" si="2"/>
        <v>0</v>
      </c>
      <c r="M59" s="25">
        <f t="shared" si="36"/>
        <v>0</v>
      </c>
      <c r="N59" s="28">
        <f t="shared" si="37"/>
        <v>-26</v>
      </c>
      <c r="O59" s="40" t="str">
        <f t="shared" si="10"/>
        <v>T</v>
      </c>
      <c r="P59" s="25" t="str">
        <f t="shared" si="22"/>
        <v xml:space="preserve"> </v>
      </c>
      <c r="Q59" s="25">
        <f t="shared" si="31"/>
        <v>1</v>
      </c>
      <c r="R59" s="25" t="str">
        <f t="shared" si="12"/>
        <v xml:space="preserve"> </v>
      </c>
      <c r="S59" s="25"/>
      <c r="T59" s="25">
        <f t="shared" si="32"/>
        <v>0</v>
      </c>
      <c r="U59" s="25">
        <f t="shared" si="33"/>
        <v>0</v>
      </c>
      <c r="V59" s="125">
        <f t="shared" si="34"/>
        <v>9</v>
      </c>
      <c r="X59" s="24" t="str">
        <f t="shared" si="14"/>
        <v xml:space="preserve"> </v>
      </c>
      <c r="Y59" s="25" t="str">
        <f t="shared" si="25"/>
        <v xml:space="preserve"> </v>
      </c>
      <c r="Z59" s="25">
        <f t="shared" si="15"/>
        <v>1</v>
      </c>
      <c r="AA59" s="25" t="str">
        <f t="shared" si="26"/>
        <v xml:space="preserve"> </v>
      </c>
      <c r="AB59" s="25"/>
      <c r="AC59" s="25">
        <f t="shared" si="4"/>
        <v>0</v>
      </c>
      <c r="AD59" s="25">
        <f t="shared" si="27"/>
        <v>0</v>
      </c>
      <c r="AE59" s="28">
        <f t="shared" si="16"/>
        <v>6</v>
      </c>
      <c r="AF59" s="40" t="str">
        <f t="shared" si="17"/>
        <v>T</v>
      </c>
      <c r="AG59" s="25" t="str">
        <f t="shared" si="28"/>
        <v xml:space="preserve"> </v>
      </c>
      <c r="AH59" s="25">
        <f t="shared" si="18"/>
        <v>1</v>
      </c>
      <c r="AI59" s="25" t="str">
        <f t="shared" si="29"/>
        <v xml:space="preserve"> </v>
      </c>
      <c r="AJ59" s="25"/>
      <c r="AK59" s="25">
        <f t="shared" si="5"/>
        <v>0</v>
      </c>
      <c r="AL59" s="25">
        <f t="shared" si="30"/>
        <v>0</v>
      </c>
      <c r="AM59" s="125">
        <f t="shared" si="19"/>
        <v>9</v>
      </c>
    </row>
    <row r="60" spans="1:39">
      <c r="A60" s="197">
        <f t="shared" si="6"/>
        <v>50</v>
      </c>
      <c r="B60" s="198">
        <f>Data!B60</f>
        <v>11</v>
      </c>
      <c r="C60" s="71"/>
      <c r="D60" s="112">
        <f t="shared" si="0"/>
        <v>1</v>
      </c>
      <c r="E60" s="116" t="str">
        <f t="shared" si="1"/>
        <v>B</v>
      </c>
      <c r="F60" s="25"/>
      <c r="G60" s="24" t="str">
        <f t="shared" si="7"/>
        <v xml:space="preserve"> </v>
      </c>
      <c r="H60" s="25" t="str">
        <f t="shared" si="38"/>
        <v xml:space="preserve"> </v>
      </c>
      <c r="I60" s="25">
        <f t="shared" si="8"/>
        <v>5</v>
      </c>
      <c r="J60" s="25" t="str">
        <f t="shared" si="21"/>
        <v xml:space="preserve"> </v>
      </c>
      <c r="K60" s="25"/>
      <c r="L60" s="25">
        <f t="shared" si="2"/>
        <v>0</v>
      </c>
      <c r="M60" s="25">
        <f t="shared" si="36"/>
        <v>0</v>
      </c>
      <c r="N60" s="28">
        <f t="shared" si="37"/>
        <v>-26</v>
      </c>
      <c r="O60" s="40" t="str">
        <f t="shared" si="10"/>
        <v>T</v>
      </c>
      <c r="P60" s="25" t="str">
        <f t="shared" si="22"/>
        <v xml:space="preserve"> </v>
      </c>
      <c r="Q60" s="25">
        <f t="shared" si="31"/>
        <v>1</v>
      </c>
      <c r="R60" s="25" t="str">
        <f t="shared" si="12"/>
        <v xml:space="preserve"> </v>
      </c>
      <c r="S60" s="25"/>
      <c r="T60" s="25">
        <f t="shared" si="32"/>
        <v>0</v>
      </c>
      <c r="U60" s="25">
        <f t="shared" si="33"/>
        <v>0</v>
      </c>
      <c r="V60" s="125">
        <f t="shared" si="34"/>
        <v>9</v>
      </c>
      <c r="X60" s="24" t="str">
        <f t="shared" si="14"/>
        <v xml:space="preserve"> </v>
      </c>
      <c r="Y60" s="25" t="str">
        <f t="shared" si="25"/>
        <v xml:space="preserve"> </v>
      </c>
      <c r="Z60" s="25">
        <f t="shared" si="15"/>
        <v>1</v>
      </c>
      <c r="AA60" s="25" t="str">
        <f t="shared" si="26"/>
        <v xml:space="preserve"> </v>
      </c>
      <c r="AB60" s="25"/>
      <c r="AC60" s="25">
        <f t="shared" si="4"/>
        <v>0</v>
      </c>
      <c r="AD60" s="25">
        <f t="shared" si="27"/>
        <v>0</v>
      </c>
      <c r="AE60" s="28">
        <f t="shared" si="16"/>
        <v>6</v>
      </c>
      <c r="AF60" s="40" t="str">
        <f t="shared" si="17"/>
        <v>T</v>
      </c>
      <c r="AG60" s="25" t="str">
        <f t="shared" si="28"/>
        <v xml:space="preserve"> </v>
      </c>
      <c r="AH60" s="25">
        <f t="shared" si="18"/>
        <v>1</v>
      </c>
      <c r="AI60" s="25" t="str">
        <f t="shared" si="29"/>
        <v xml:space="preserve"> </v>
      </c>
      <c r="AJ60" s="25"/>
      <c r="AK60" s="25">
        <f t="shared" si="5"/>
        <v>0</v>
      </c>
      <c r="AL60" s="25">
        <f t="shared" si="30"/>
        <v>0</v>
      </c>
      <c r="AM60" s="125">
        <f t="shared" si="19"/>
        <v>9</v>
      </c>
    </row>
    <row r="61" spans="1:39">
      <c r="A61" s="197">
        <f t="shared" si="6"/>
        <v>51</v>
      </c>
      <c r="B61" s="198">
        <f>Data!B61</f>
        <v>35</v>
      </c>
      <c r="C61" s="71"/>
      <c r="D61" s="112">
        <f t="shared" si="0"/>
        <v>3</v>
      </c>
      <c r="E61" s="116" t="str">
        <f t="shared" si="1"/>
        <v>B</v>
      </c>
      <c r="F61" s="25"/>
      <c r="G61" s="24" t="str">
        <f t="shared" si="7"/>
        <v xml:space="preserve"> </v>
      </c>
      <c r="H61" s="25" t="str">
        <f t="shared" si="38"/>
        <v xml:space="preserve"> </v>
      </c>
      <c r="I61" s="25">
        <f t="shared" si="8"/>
        <v>5</v>
      </c>
      <c r="J61" s="25" t="str">
        <f t="shared" si="21"/>
        <v xml:space="preserve"> </v>
      </c>
      <c r="K61" s="25"/>
      <c r="L61" s="25">
        <f t="shared" si="2"/>
        <v>0</v>
      </c>
      <c r="M61" s="25">
        <f t="shared" si="36"/>
        <v>0</v>
      </c>
      <c r="N61" s="28">
        <f t="shared" si="37"/>
        <v>-26</v>
      </c>
      <c r="O61" s="40" t="str">
        <f t="shared" si="10"/>
        <v>T</v>
      </c>
      <c r="P61" s="25" t="str">
        <f t="shared" si="22"/>
        <v xml:space="preserve"> </v>
      </c>
      <c r="Q61" s="25">
        <f t="shared" si="31"/>
        <v>1</v>
      </c>
      <c r="R61" s="25" t="str">
        <f t="shared" si="12"/>
        <v xml:space="preserve"> </v>
      </c>
      <c r="S61" s="25"/>
      <c r="T61" s="25">
        <f t="shared" si="32"/>
        <v>0</v>
      </c>
      <c r="U61" s="25">
        <f t="shared" si="33"/>
        <v>0</v>
      </c>
      <c r="V61" s="125">
        <f t="shared" si="34"/>
        <v>9</v>
      </c>
      <c r="X61" s="24" t="str">
        <f t="shared" si="14"/>
        <v xml:space="preserve"> </v>
      </c>
      <c r="Y61" s="25" t="str">
        <f t="shared" si="25"/>
        <v xml:space="preserve"> </v>
      </c>
      <c r="Z61" s="25">
        <f t="shared" si="15"/>
        <v>1</v>
      </c>
      <c r="AA61" s="25" t="str">
        <f t="shared" si="26"/>
        <v xml:space="preserve"> </v>
      </c>
      <c r="AB61" s="25"/>
      <c r="AC61" s="25">
        <f t="shared" si="4"/>
        <v>0</v>
      </c>
      <c r="AD61" s="25">
        <f t="shared" si="27"/>
        <v>0</v>
      </c>
      <c r="AE61" s="28">
        <f t="shared" si="16"/>
        <v>6</v>
      </c>
      <c r="AF61" s="40" t="str">
        <f t="shared" si="17"/>
        <v>T</v>
      </c>
      <c r="AG61" s="25" t="str">
        <f t="shared" si="28"/>
        <v xml:space="preserve"> </v>
      </c>
      <c r="AH61" s="25">
        <f t="shared" si="18"/>
        <v>1</v>
      </c>
      <c r="AI61" s="25" t="str">
        <f t="shared" si="29"/>
        <v xml:space="preserve"> </v>
      </c>
      <c r="AJ61" s="25"/>
      <c r="AK61" s="25">
        <f t="shared" si="5"/>
        <v>0</v>
      </c>
      <c r="AL61" s="25">
        <f t="shared" si="30"/>
        <v>0</v>
      </c>
      <c r="AM61" s="125">
        <f t="shared" si="19"/>
        <v>9</v>
      </c>
    </row>
    <row r="62" spans="1:39">
      <c r="A62" s="197">
        <f t="shared" si="6"/>
        <v>52</v>
      </c>
      <c r="B62" s="198">
        <f>Data!B62</f>
        <v>8</v>
      </c>
      <c r="C62" s="71"/>
      <c r="D62" s="112">
        <f t="shared" si="0"/>
        <v>1</v>
      </c>
      <c r="E62" s="116" t="str">
        <f t="shared" si="1"/>
        <v>B</v>
      </c>
      <c r="F62" s="25"/>
      <c r="G62" s="24" t="str">
        <f t="shared" si="7"/>
        <v xml:space="preserve"> </v>
      </c>
      <c r="H62" s="25" t="str">
        <f t="shared" si="38"/>
        <v xml:space="preserve"> </v>
      </c>
      <c r="I62" s="25">
        <f t="shared" si="8"/>
        <v>5</v>
      </c>
      <c r="J62" s="25" t="str">
        <f t="shared" si="21"/>
        <v xml:space="preserve"> </v>
      </c>
      <c r="K62" s="25"/>
      <c r="L62" s="25">
        <f t="shared" si="2"/>
        <v>0</v>
      </c>
      <c r="M62" s="25">
        <f t="shared" si="36"/>
        <v>0</v>
      </c>
      <c r="N62" s="28">
        <f t="shared" si="37"/>
        <v>-26</v>
      </c>
      <c r="O62" s="40" t="str">
        <f t="shared" si="10"/>
        <v>T</v>
      </c>
      <c r="P62" s="25" t="str">
        <f t="shared" si="22"/>
        <v xml:space="preserve"> </v>
      </c>
      <c r="Q62" s="25">
        <f t="shared" si="31"/>
        <v>1</v>
      </c>
      <c r="R62" s="25" t="str">
        <f t="shared" si="12"/>
        <v xml:space="preserve"> </v>
      </c>
      <c r="S62" s="25"/>
      <c r="T62" s="25">
        <f t="shared" si="32"/>
        <v>0</v>
      </c>
      <c r="U62" s="25">
        <f t="shared" si="33"/>
        <v>0</v>
      </c>
      <c r="V62" s="125">
        <f t="shared" si="34"/>
        <v>9</v>
      </c>
      <c r="X62" s="24" t="str">
        <f t="shared" si="14"/>
        <v xml:space="preserve"> </v>
      </c>
      <c r="Y62" s="25" t="str">
        <f t="shared" si="25"/>
        <v xml:space="preserve"> </v>
      </c>
      <c r="Z62" s="25">
        <f t="shared" si="15"/>
        <v>1</v>
      </c>
      <c r="AA62" s="25" t="str">
        <f t="shared" si="26"/>
        <v xml:space="preserve"> </v>
      </c>
      <c r="AB62" s="25"/>
      <c r="AC62" s="25">
        <f t="shared" si="4"/>
        <v>0</v>
      </c>
      <c r="AD62" s="25">
        <f t="shared" si="27"/>
        <v>0</v>
      </c>
      <c r="AE62" s="28">
        <f t="shared" si="16"/>
        <v>6</v>
      </c>
      <c r="AF62" s="40" t="str">
        <f t="shared" si="17"/>
        <v>T</v>
      </c>
      <c r="AG62" s="25" t="str">
        <f t="shared" si="28"/>
        <v xml:space="preserve"> </v>
      </c>
      <c r="AH62" s="25">
        <f t="shared" si="18"/>
        <v>1</v>
      </c>
      <c r="AI62" s="25" t="str">
        <f t="shared" si="29"/>
        <v xml:space="preserve"> </v>
      </c>
      <c r="AJ62" s="25"/>
      <c r="AK62" s="25">
        <f t="shared" si="5"/>
        <v>0</v>
      </c>
      <c r="AL62" s="25">
        <f t="shared" si="30"/>
        <v>0</v>
      </c>
      <c r="AM62" s="125">
        <f t="shared" si="19"/>
        <v>9</v>
      </c>
    </row>
    <row r="63" spans="1:39">
      <c r="A63" s="197">
        <f t="shared" si="6"/>
        <v>53</v>
      </c>
      <c r="B63" s="198">
        <f>Data!B63</f>
        <v>35</v>
      </c>
      <c r="C63" s="71"/>
      <c r="D63" s="112">
        <f t="shared" si="0"/>
        <v>3</v>
      </c>
      <c r="E63" s="116" t="str">
        <f t="shared" si="1"/>
        <v>B</v>
      </c>
      <c r="F63" s="25"/>
      <c r="G63" s="24" t="str">
        <f t="shared" si="7"/>
        <v xml:space="preserve"> </v>
      </c>
      <c r="H63" s="25" t="str">
        <f t="shared" si="38"/>
        <v xml:space="preserve"> </v>
      </c>
      <c r="I63" s="25">
        <f t="shared" si="8"/>
        <v>5</v>
      </c>
      <c r="J63" s="25" t="str">
        <f t="shared" si="21"/>
        <v xml:space="preserve"> </v>
      </c>
      <c r="K63" s="25"/>
      <c r="L63" s="25">
        <f t="shared" si="2"/>
        <v>0</v>
      </c>
      <c r="M63" s="25">
        <f t="shared" si="36"/>
        <v>0</v>
      </c>
      <c r="N63" s="28">
        <f t="shared" si="37"/>
        <v>-26</v>
      </c>
      <c r="O63" s="40" t="str">
        <f t="shared" si="10"/>
        <v>T</v>
      </c>
      <c r="P63" s="25" t="str">
        <f t="shared" si="22"/>
        <v xml:space="preserve"> </v>
      </c>
      <c r="Q63" s="25">
        <f t="shared" si="31"/>
        <v>1</v>
      </c>
      <c r="R63" s="25" t="str">
        <f t="shared" si="12"/>
        <v xml:space="preserve"> </v>
      </c>
      <c r="S63" s="25"/>
      <c r="T63" s="25">
        <f t="shared" si="32"/>
        <v>0</v>
      </c>
      <c r="U63" s="25">
        <f t="shared" si="33"/>
        <v>0</v>
      </c>
      <c r="V63" s="125">
        <f t="shared" si="34"/>
        <v>9</v>
      </c>
      <c r="X63" s="24" t="str">
        <f t="shared" si="14"/>
        <v xml:space="preserve"> </v>
      </c>
      <c r="Y63" s="25" t="str">
        <f t="shared" si="25"/>
        <v xml:space="preserve"> </v>
      </c>
      <c r="Z63" s="25">
        <f t="shared" si="15"/>
        <v>1</v>
      </c>
      <c r="AA63" s="25" t="str">
        <f t="shared" si="26"/>
        <v xml:space="preserve"> </v>
      </c>
      <c r="AB63" s="25"/>
      <c r="AC63" s="25">
        <f t="shared" si="4"/>
        <v>0</v>
      </c>
      <c r="AD63" s="25">
        <f t="shared" si="27"/>
        <v>0</v>
      </c>
      <c r="AE63" s="28">
        <f t="shared" si="16"/>
        <v>6</v>
      </c>
      <c r="AF63" s="40" t="str">
        <f t="shared" si="17"/>
        <v>T</v>
      </c>
      <c r="AG63" s="25" t="str">
        <f t="shared" si="28"/>
        <v xml:space="preserve"> </v>
      </c>
      <c r="AH63" s="25">
        <f t="shared" si="18"/>
        <v>1</v>
      </c>
      <c r="AI63" s="25" t="str">
        <f t="shared" si="29"/>
        <v xml:space="preserve"> </v>
      </c>
      <c r="AJ63" s="25"/>
      <c r="AK63" s="25">
        <f t="shared" si="5"/>
        <v>0</v>
      </c>
      <c r="AL63" s="25">
        <f t="shared" si="30"/>
        <v>0</v>
      </c>
      <c r="AM63" s="125">
        <f t="shared" si="19"/>
        <v>9</v>
      </c>
    </row>
    <row r="64" spans="1:39">
      <c r="A64" s="197">
        <f t="shared" si="6"/>
        <v>54</v>
      </c>
      <c r="B64" s="198">
        <f>Data!B64</f>
        <v>21</v>
      </c>
      <c r="C64" s="71"/>
      <c r="D64" s="112">
        <f t="shared" si="0"/>
        <v>2</v>
      </c>
      <c r="E64" s="116" t="str">
        <f t="shared" si="1"/>
        <v>C</v>
      </c>
      <c r="F64" s="25"/>
      <c r="G64" s="24" t="str">
        <f t="shared" si="7"/>
        <v xml:space="preserve"> </v>
      </c>
      <c r="H64" s="25" t="str">
        <f t="shared" si="38"/>
        <v xml:space="preserve"> </v>
      </c>
      <c r="I64" s="25">
        <f t="shared" si="8"/>
        <v>5</v>
      </c>
      <c r="J64" s="25" t="str">
        <f t="shared" si="21"/>
        <v xml:space="preserve"> </v>
      </c>
      <c r="K64" s="25"/>
      <c r="L64" s="25">
        <f t="shared" si="2"/>
        <v>0</v>
      </c>
      <c r="M64" s="25">
        <f t="shared" si="36"/>
        <v>0</v>
      </c>
      <c r="N64" s="28">
        <f t="shared" si="37"/>
        <v>-26</v>
      </c>
      <c r="O64" s="40" t="str">
        <f t="shared" si="10"/>
        <v xml:space="preserve"> </v>
      </c>
      <c r="P64" s="25" t="str">
        <f t="shared" si="22"/>
        <v xml:space="preserve"> </v>
      </c>
      <c r="Q64" s="25">
        <f t="shared" si="31"/>
        <v>1</v>
      </c>
      <c r="R64" s="25" t="str">
        <f t="shared" si="12"/>
        <v>B &amp; C</v>
      </c>
      <c r="S64" s="25"/>
      <c r="T64" s="25">
        <f t="shared" si="32"/>
        <v>2</v>
      </c>
      <c r="U64" s="25">
        <f t="shared" si="33"/>
        <v>0</v>
      </c>
      <c r="V64" s="125">
        <f t="shared" si="34"/>
        <v>7</v>
      </c>
      <c r="X64" s="24" t="str">
        <f t="shared" si="14"/>
        <v xml:space="preserve"> </v>
      </c>
      <c r="Y64" s="25" t="str">
        <f t="shared" si="25"/>
        <v xml:space="preserve"> </v>
      </c>
      <c r="Z64" s="25">
        <f t="shared" si="15"/>
        <v>1</v>
      </c>
      <c r="AA64" s="25" t="str">
        <f t="shared" si="26"/>
        <v xml:space="preserve"> </v>
      </c>
      <c r="AB64" s="25"/>
      <c r="AC64" s="25">
        <f t="shared" si="4"/>
        <v>0</v>
      </c>
      <c r="AD64" s="25">
        <f t="shared" si="27"/>
        <v>0</v>
      </c>
      <c r="AE64" s="28">
        <f t="shared" si="16"/>
        <v>6</v>
      </c>
      <c r="AF64" s="40" t="str">
        <f t="shared" si="17"/>
        <v xml:space="preserve"> </v>
      </c>
      <c r="AG64" s="25" t="str">
        <f t="shared" si="28"/>
        <v xml:space="preserve"> </v>
      </c>
      <c r="AH64" s="25">
        <f t="shared" si="18"/>
        <v>1</v>
      </c>
      <c r="AI64" s="25" t="str">
        <f t="shared" si="29"/>
        <v>B &amp; C</v>
      </c>
      <c r="AJ64" s="25"/>
      <c r="AK64" s="25">
        <f t="shared" si="5"/>
        <v>2</v>
      </c>
      <c r="AL64" s="25">
        <f t="shared" si="30"/>
        <v>0</v>
      </c>
      <c r="AM64" s="125">
        <f t="shared" si="19"/>
        <v>7</v>
      </c>
    </row>
    <row r="65" spans="1:39">
      <c r="A65" s="197">
        <f t="shared" si="6"/>
        <v>55</v>
      </c>
      <c r="B65" s="198">
        <f>Data!B65</f>
        <v>26</v>
      </c>
      <c r="C65" s="71"/>
      <c r="D65" s="112">
        <f t="shared" si="0"/>
        <v>3</v>
      </c>
      <c r="E65" s="116" t="str">
        <f t="shared" si="1"/>
        <v>B</v>
      </c>
      <c r="F65" s="25"/>
      <c r="G65" s="24" t="str">
        <f t="shared" si="7"/>
        <v xml:space="preserve"> </v>
      </c>
      <c r="H65" s="25" t="str">
        <f t="shared" si="38"/>
        <v xml:space="preserve"> </v>
      </c>
      <c r="I65" s="25">
        <f t="shared" si="8"/>
        <v>5</v>
      </c>
      <c r="J65" s="25" t="str">
        <f t="shared" si="21"/>
        <v xml:space="preserve"> </v>
      </c>
      <c r="K65" s="25"/>
      <c r="L65" s="25">
        <f t="shared" si="2"/>
        <v>0</v>
      </c>
      <c r="M65" s="25">
        <f t="shared" si="36"/>
        <v>0</v>
      </c>
      <c r="N65" s="28">
        <f t="shared" si="37"/>
        <v>-26</v>
      </c>
      <c r="O65" s="40" t="str">
        <f t="shared" si="10"/>
        <v xml:space="preserve"> </v>
      </c>
      <c r="P65" s="25" t="str">
        <f t="shared" si="22"/>
        <v>W</v>
      </c>
      <c r="Q65" s="25">
        <f t="shared" si="31"/>
        <v>1</v>
      </c>
      <c r="R65" s="25" t="str">
        <f t="shared" si="12"/>
        <v xml:space="preserve"> </v>
      </c>
      <c r="S65" s="25"/>
      <c r="T65" s="25">
        <f t="shared" si="32"/>
        <v>0</v>
      </c>
      <c r="U65" s="25">
        <f t="shared" si="33"/>
        <v>3</v>
      </c>
      <c r="V65" s="125">
        <f t="shared" si="34"/>
        <v>10</v>
      </c>
      <c r="X65" s="24" t="str">
        <f t="shared" si="14"/>
        <v xml:space="preserve"> </v>
      </c>
      <c r="Y65" s="25" t="str">
        <f t="shared" si="25"/>
        <v xml:space="preserve"> </v>
      </c>
      <c r="Z65" s="25">
        <f t="shared" si="15"/>
        <v>1</v>
      </c>
      <c r="AA65" s="25" t="str">
        <f t="shared" si="26"/>
        <v xml:space="preserve"> </v>
      </c>
      <c r="AB65" s="25"/>
      <c r="AC65" s="25">
        <f t="shared" si="4"/>
        <v>0</v>
      </c>
      <c r="AD65" s="25">
        <f t="shared" si="27"/>
        <v>0</v>
      </c>
      <c r="AE65" s="28">
        <f t="shared" si="16"/>
        <v>6</v>
      </c>
      <c r="AF65" s="40" t="str">
        <f t="shared" si="17"/>
        <v xml:space="preserve"> </v>
      </c>
      <c r="AG65" s="25" t="str">
        <f t="shared" si="28"/>
        <v>W</v>
      </c>
      <c r="AH65" s="25">
        <f t="shared" si="18"/>
        <v>1</v>
      </c>
      <c r="AI65" s="25" t="str">
        <f t="shared" si="29"/>
        <v xml:space="preserve"> </v>
      </c>
      <c r="AJ65" s="25"/>
      <c r="AK65" s="25">
        <f t="shared" si="5"/>
        <v>0</v>
      </c>
      <c r="AL65" s="25">
        <f t="shared" si="30"/>
        <v>3</v>
      </c>
      <c r="AM65" s="125">
        <f t="shared" si="19"/>
        <v>10</v>
      </c>
    </row>
    <row r="66" spans="1:39">
      <c r="A66" s="197">
        <f t="shared" si="6"/>
        <v>56</v>
      </c>
      <c r="B66" s="198">
        <f>Data!B66</f>
        <v>29</v>
      </c>
      <c r="C66" s="71"/>
      <c r="D66" s="112">
        <f t="shared" si="0"/>
        <v>3</v>
      </c>
      <c r="E66" s="116" t="str">
        <f t="shared" si="1"/>
        <v>B</v>
      </c>
      <c r="F66" s="25"/>
      <c r="G66" s="24" t="str">
        <f t="shared" si="7"/>
        <v>T</v>
      </c>
      <c r="H66" s="25" t="str">
        <f t="shared" si="38"/>
        <v xml:space="preserve"> </v>
      </c>
      <c r="I66" s="25">
        <f t="shared" si="8"/>
        <v>5</v>
      </c>
      <c r="J66" s="25" t="str">
        <f t="shared" si="21"/>
        <v xml:space="preserve"> </v>
      </c>
      <c r="K66" s="25"/>
      <c r="L66" s="25">
        <f t="shared" si="2"/>
        <v>0</v>
      </c>
      <c r="M66" s="25">
        <f t="shared" si="36"/>
        <v>0</v>
      </c>
      <c r="N66" s="28">
        <f t="shared" si="37"/>
        <v>-26</v>
      </c>
      <c r="O66" s="40" t="str">
        <f t="shared" si="10"/>
        <v>T</v>
      </c>
      <c r="P66" s="25" t="str">
        <f t="shared" si="22"/>
        <v xml:space="preserve"> </v>
      </c>
      <c r="Q66" s="25">
        <f t="shared" si="31"/>
        <v>1</v>
      </c>
      <c r="R66" s="25" t="str">
        <f t="shared" si="12"/>
        <v xml:space="preserve"> </v>
      </c>
      <c r="S66" s="25"/>
      <c r="T66" s="25">
        <f t="shared" si="32"/>
        <v>0</v>
      </c>
      <c r="U66" s="25">
        <f t="shared" si="33"/>
        <v>0</v>
      </c>
      <c r="V66" s="125">
        <f t="shared" si="34"/>
        <v>10</v>
      </c>
      <c r="X66" s="24" t="str">
        <f t="shared" si="14"/>
        <v>T</v>
      </c>
      <c r="Y66" s="25" t="str">
        <f t="shared" si="25"/>
        <v xml:space="preserve"> </v>
      </c>
      <c r="Z66" s="25">
        <f t="shared" si="15"/>
        <v>1</v>
      </c>
      <c r="AA66" s="25" t="str">
        <f t="shared" si="26"/>
        <v xml:space="preserve"> </v>
      </c>
      <c r="AB66" s="25"/>
      <c r="AC66" s="25">
        <f t="shared" si="4"/>
        <v>0</v>
      </c>
      <c r="AD66" s="25">
        <f t="shared" si="27"/>
        <v>0</v>
      </c>
      <c r="AE66" s="28">
        <f t="shared" si="16"/>
        <v>6</v>
      </c>
      <c r="AF66" s="40" t="str">
        <f t="shared" si="17"/>
        <v>T</v>
      </c>
      <c r="AG66" s="25" t="str">
        <f t="shared" si="28"/>
        <v xml:space="preserve"> </v>
      </c>
      <c r="AH66" s="25">
        <f t="shared" si="18"/>
        <v>1</v>
      </c>
      <c r="AI66" s="25" t="str">
        <f t="shared" si="29"/>
        <v xml:space="preserve"> </v>
      </c>
      <c r="AJ66" s="25"/>
      <c r="AK66" s="25">
        <f t="shared" si="5"/>
        <v>0</v>
      </c>
      <c r="AL66" s="25">
        <f t="shared" si="30"/>
        <v>0</v>
      </c>
      <c r="AM66" s="125">
        <f t="shared" si="19"/>
        <v>10</v>
      </c>
    </row>
    <row r="67" spans="1:39">
      <c r="A67" s="197">
        <f t="shared" si="6"/>
        <v>57</v>
      </c>
      <c r="B67" s="198">
        <f>Data!B67</f>
        <v>13</v>
      </c>
      <c r="C67" s="71"/>
      <c r="D67" s="112">
        <f t="shared" si="0"/>
        <v>2</v>
      </c>
      <c r="E67" s="116" t="str">
        <f t="shared" si="1"/>
        <v>A</v>
      </c>
      <c r="F67" s="25"/>
      <c r="G67" s="24" t="str">
        <f t="shared" si="7"/>
        <v xml:space="preserve"> </v>
      </c>
      <c r="H67" s="25" t="str">
        <f t="shared" si="38"/>
        <v xml:space="preserve"> </v>
      </c>
      <c r="I67" s="25">
        <f t="shared" si="8"/>
        <v>5</v>
      </c>
      <c r="J67" s="25" t="str">
        <f t="shared" si="21"/>
        <v>3 &amp; 2</v>
      </c>
      <c r="K67" s="25"/>
      <c r="L67" s="25">
        <f t="shared" si="2"/>
        <v>6</v>
      </c>
      <c r="M67" s="25">
        <f t="shared" si="36"/>
        <v>0</v>
      </c>
      <c r="N67" s="28">
        <f t="shared" si="37"/>
        <v>-32</v>
      </c>
      <c r="O67" s="40" t="str">
        <f t="shared" si="10"/>
        <v xml:space="preserve"> </v>
      </c>
      <c r="P67" s="25" t="str">
        <f t="shared" si="22"/>
        <v xml:space="preserve"> </v>
      </c>
      <c r="Q67" s="25">
        <f t="shared" si="31"/>
        <v>1</v>
      </c>
      <c r="R67" s="25" t="str">
        <f t="shared" si="12"/>
        <v>B &amp; A</v>
      </c>
      <c r="S67" s="25"/>
      <c r="T67" s="25">
        <f t="shared" si="32"/>
        <v>2</v>
      </c>
      <c r="U67" s="25">
        <f t="shared" si="33"/>
        <v>0</v>
      </c>
      <c r="V67" s="125">
        <f t="shared" si="34"/>
        <v>8</v>
      </c>
      <c r="X67" s="24" t="str">
        <f t="shared" si="14"/>
        <v xml:space="preserve"> </v>
      </c>
      <c r="Y67" s="25" t="str">
        <f t="shared" si="25"/>
        <v xml:space="preserve"> </v>
      </c>
      <c r="Z67" s="25">
        <f t="shared" si="15"/>
        <v>1</v>
      </c>
      <c r="AA67" s="25" t="str">
        <f t="shared" si="26"/>
        <v>3 &amp; 2</v>
      </c>
      <c r="AB67" s="25"/>
      <c r="AC67" s="25">
        <f t="shared" si="4"/>
        <v>2</v>
      </c>
      <c r="AD67" s="25">
        <f t="shared" si="27"/>
        <v>0</v>
      </c>
      <c r="AE67" s="28">
        <f t="shared" si="16"/>
        <v>4</v>
      </c>
      <c r="AF67" s="40" t="str">
        <f t="shared" si="17"/>
        <v xml:space="preserve"> </v>
      </c>
      <c r="AG67" s="25" t="str">
        <f t="shared" si="28"/>
        <v xml:space="preserve"> </v>
      </c>
      <c r="AH67" s="25">
        <f t="shared" si="18"/>
        <v>1</v>
      </c>
      <c r="AI67" s="25" t="str">
        <f t="shared" si="29"/>
        <v>B &amp; A</v>
      </c>
      <c r="AJ67" s="25"/>
      <c r="AK67" s="25">
        <f t="shared" si="5"/>
        <v>2</v>
      </c>
      <c r="AL67" s="25">
        <f t="shared" si="30"/>
        <v>0</v>
      </c>
      <c r="AM67" s="125">
        <f t="shared" si="19"/>
        <v>8</v>
      </c>
    </row>
    <row r="68" spans="1:39">
      <c r="A68" s="197">
        <f t="shared" si="6"/>
        <v>58</v>
      </c>
      <c r="B68" s="198">
        <f>Data!B68</f>
        <v>10</v>
      </c>
      <c r="C68" s="71"/>
      <c r="D68" s="112">
        <f t="shared" si="0"/>
        <v>1</v>
      </c>
      <c r="E68" s="116" t="str">
        <f t="shared" si="1"/>
        <v>A</v>
      </c>
      <c r="F68" s="25"/>
      <c r="G68" s="24" t="str">
        <f t="shared" si="7"/>
        <v xml:space="preserve"> </v>
      </c>
      <c r="H68" s="25" t="str">
        <f t="shared" si="38"/>
        <v>L</v>
      </c>
      <c r="I68" s="25">
        <f t="shared" si="8"/>
        <v>6</v>
      </c>
      <c r="J68" s="25" t="str">
        <f t="shared" si="21"/>
        <v xml:space="preserve"> </v>
      </c>
      <c r="K68" s="25"/>
      <c r="L68" s="25">
        <f t="shared" si="2"/>
        <v>0</v>
      </c>
      <c r="M68" s="25">
        <f t="shared" si="36"/>
        <v>0</v>
      </c>
      <c r="N68" s="28">
        <f t="shared" si="37"/>
        <v>-32</v>
      </c>
      <c r="O68" s="40" t="str">
        <f t="shared" si="10"/>
        <v xml:space="preserve"> </v>
      </c>
      <c r="P68" s="25" t="str">
        <f t="shared" si="22"/>
        <v>W</v>
      </c>
      <c r="Q68" s="25">
        <f t="shared" si="31"/>
        <v>1</v>
      </c>
      <c r="R68" s="25" t="str">
        <f t="shared" si="12"/>
        <v xml:space="preserve"> </v>
      </c>
      <c r="S68" s="25"/>
      <c r="T68" s="25">
        <f t="shared" si="32"/>
        <v>0</v>
      </c>
      <c r="U68" s="25">
        <f t="shared" si="33"/>
        <v>3</v>
      </c>
      <c r="V68" s="125">
        <f t="shared" si="34"/>
        <v>11</v>
      </c>
      <c r="X68" s="24" t="str">
        <f t="shared" si="14"/>
        <v xml:space="preserve"> </v>
      </c>
      <c r="Y68" s="25" t="str">
        <f t="shared" si="25"/>
        <v>L</v>
      </c>
      <c r="Z68" s="25">
        <f t="shared" si="15"/>
        <v>2</v>
      </c>
      <c r="AA68" s="25" t="str">
        <f t="shared" si="26"/>
        <v>3 &amp; 2</v>
      </c>
      <c r="AB68" s="25"/>
      <c r="AC68" s="25">
        <f t="shared" si="4"/>
        <v>6</v>
      </c>
      <c r="AD68" s="25">
        <f t="shared" si="27"/>
        <v>0</v>
      </c>
      <c r="AE68" s="28">
        <f t="shared" si="16"/>
        <v>-2</v>
      </c>
      <c r="AF68" s="40" t="str">
        <f t="shared" si="17"/>
        <v xml:space="preserve"> </v>
      </c>
      <c r="AG68" s="25" t="str">
        <f t="shared" si="28"/>
        <v>W</v>
      </c>
      <c r="AH68" s="25">
        <f t="shared" si="18"/>
        <v>1</v>
      </c>
      <c r="AI68" s="25" t="str">
        <f t="shared" si="29"/>
        <v xml:space="preserve"> </v>
      </c>
      <c r="AJ68" s="25"/>
      <c r="AK68" s="25">
        <f t="shared" si="5"/>
        <v>0</v>
      </c>
      <c r="AL68" s="25">
        <f t="shared" si="30"/>
        <v>3</v>
      </c>
      <c r="AM68" s="125">
        <f t="shared" si="19"/>
        <v>11</v>
      </c>
    </row>
    <row r="69" spans="1:39">
      <c r="A69" s="197">
        <f t="shared" si="6"/>
        <v>59</v>
      </c>
      <c r="B69" s="198">
        <f>Data!B69</f>
        <v>14</v>
      </c>
      <c r="C69" s="71"/>
      <c r="D69" s="112">
        <f t="shared" si="0"/>
        <v>2</v>
      </c>
      <c r="E69" s="116" t="str">
        <f t="shared" si="1"/>
        <v>B</v>
      </c>
      <c r="F69" s="25"/>
      <c r="G69" s="24" t="str">
        <f t="shared" si="7"/>
        <v xml:space="preserve"> </v>
      </c>
      <c r="H69" s="25" t="str">
        <f t="shared" si="38"/>
        <v xml:space="preserve"> </v>
      </c>
      <c r="I69" s="25">
        <f t="shared" si="8"/>
        <v>6</v>
      </c>
      <c r="J69" s="25" t="str">
        <f t="shared" si="21"/>
        <v xml:space="preserve"> </v>
      </c>
      <c r="K69" s="25"/>
      <c r="L69" s="25">
        <f t="shared" si="2"/>
        <v>0</v>
      </c>
      <c r="M69" s="25">
        <f t="shared" si="36"/>
        <v>0</v>
      </c>
      <c r="N69" s="28">
        <f t="shared" si="37"/>
        <v>-32</v>
      </c>
      <c r="O69" s="40" t="str">
        <f t="shared" si="10"/>
        <v xml:space="preserve"> </v>
      </c>
      <c r="P69" s="25" t="str">
        <f t="shared" si="22"/>
        <v xml:space="preserve"> </v>
      </c>
      <c r="Q69" s="25">
        <f t="shared" si="31"/>
        <v>1</v>
      </c>
      <c r="R69" s="25" t="str">
        <f t="shared" si="12"/>
        <v xml:space="preserve"> </v>
      </c>
      <c r="S69" s="25"/>
      <c r="T69" s="25">
        <f t="shared" si="32"/>
        <v>0</v>
      </c>
      <c r="U69" s="25">
        <f t="shared" si="33"/>
        <v>0</v>
      </c>
      <c r="V69" s="125">
        <f t="shared" si="34"/>
        <v>11</v>
      </c>
      <c r="X69" s="24" t="str">
        <f t="shared" si="14"/>
        <v xml:space="preserve"> </v>
      </c>
      <c r="Y69" s="25" t="str">
        <f t="shared" si="25"/>
        <v>W</v>
      </c>
      <c r="Z69" s="25">
        <f t="shared" si="15"/>
        <v>1</v>
      </c>
      <c r="AA69" s="25" t="str">
        <f t="shared" si="26"/>
        <v xml:space="preserve"> </v>
      </c>
      <c r="AB69" s="25"/>
      <c r="AC69" s="25">
        <f t="shared" si="4"/>
        <v>0</v>
      </c>
      <c r="AD69" s="25">
        <f t="shared" si="27"/>
        <v>9</v>
      </c>
      <c r="AE69" s="28">
        <f t="shared" si="16"/>
        <v>7</v>
      </c>
      <c r="AF69" s="40" t="str">
        <f t="shared" si="17"/>
        <v xml:space="preserve"> </v>
      </c>
      <c r="AG69" s="25" t="str">
        <f t="shared" si="28"/>
        <v xml:space="preserve"> </v>
      </c>
      <c r="AH69" s="25">
        <f t="shared" si="18"/>
        <v>1</v>
      </c>
      <c r="AI69" s="25" t="str">
        <f t="shared" si="29"/>
        <v xml:space="preserve"> </v>
      </c>
      <c r="AJ69" s="25"/>
      <c r="AK69" s="25">
        <f t="shared" si="5"/>
        <v>0</v>
      </c>
      <c r="AL69" s="25">
        <f t="shared" si="30"/>
        <v>0</v>
      </c>
      <c r="AM69" s="125">
        <f t="shared" si="19"/>
        <v>11</v>
      </c>
    </row>
    <row r="70" spans="1:39">
      <c r="A70" s="197">
        <f t="shared" si="6"/>
        <v>60</v>
      </c>
      <c r="B70" s="198">
        <f>Data!B70</f>
        <v>19</v>
      </c>
      <c r="C70" s="71"/>
      <c r="D70" s="112">
        <f t="shared" si="0"/>
        <v>2</v>
      </c>
      <c r="E70" s="116" t="str">
        <f t="shared" si="1"/>
        <v>A</v>
      </c>
      <c r="F70" s="25"/>
      <c r="G70" s="24" t="str">
        <f t="shared" si="7"/>
        <v>T</v>
      </c>
      <c r="H70" s="25" t="str">
        <f t="shared" si="38"/>
        <v xml:space="preserve"> </v>
      </c>
      <c r="I70" s="25">
        <f t="shared" si="8"/>
        <v>6</v>
      </c>
      <c r="J70" s="25" t="str">
        <f t="shared" si="21"/>
        <v xml:space="preserve"> </v>
      </c>
      <c r="K70" s="25"/>
      <c r="L70" s="25">
        <f t="shared" si="2"/>
        <v>0</v>
      </c>
      <c r="M70" s="25">
        <f t="shared" si="36"/>
        <v>0</v>
      </c>
      <c r="N70" s="28">
        <f t="shared" si="37"/>
        <v>-32</v>
      </c>
      <c r="O70" s="40" t="str">
        <f t="shared" si="10"/>
        <v xml:space="preserve"> </v>
      </c>
      <c r="P70" s="25" t="str">
        <f t="shared" si="22"/>
        <v xml:space="preserve"> </v>
      </c>
      <c r="Q70" s="25">
        <f t="shared" si="31"/>
        <v>1</v>
      </c>
      <c r="R70" s="25" t="str">
        <f t="shared" si="12"/>
        <v xml:space="preserve"> </v>
      </c>
      <c r="S70" s="25"/>
      <c r="T70" s="25">
        <f t="shared" si="32"/>
        <v>0</v>
      </c>
      <c r="U70" s="25">
        <f t="shared" si="33"/>
        <v>0</v>
      </c>
      <c r="V70" s="125">
        <f t="shared" si="34"/>
        <v>11</v>
      </c>
      <c r="X70" s="24" t="str">
        <f t="shared" si="14"/>
        <v>T</v>
      </c>
      <c r="Y70" s="25" t="str">
        <f t="shared" si="25"/>
        <v xml:space="preserve"> </v>
      </c>
      <c r="Z70" s="25">
        <f t="shared" si="15"/>
        <v>1</v>
      </c>
      <c r="AA70" s="25" t="str">
        <f t="shared" si="26"/>
        <v xml:space="preserve"> </v>
      </c>
      <c r="AB70" s="25"/>
      <c r="AC70" s="25">
        <f t="shared" si="4"/>
        <v>0</v>
      </c>
      <c r="AD70" s="25">
        <f t="shared" si="27"/>
        <v>0</v>
      </c>
      <c r="AE70" s="28">
        <f t="shared" si="16"/>
        <v>7</v>
      </c>
      <c r="AF70" s="40" t="str">
        <f t="shared" si="17"/>
        <v xml:space="preserve"> </v>
      </c>
      <c r="AG70" s="25" t="str">
        <f t="shared" si="28"/>
        <v xml:space="preserve"> </v>
      </c>
      <c r="AH70" s="25">
        <f t="shared" si="18"/>
        <v>1</v>
      </c>
      <c r="AI70" s="25" t="str">
        <f t="shared" si="29"/>
        <v xml:space="preserve"> </v>
      </c>
      <c r="AJ70" s="25"/>
      <c r="AK70" s="25">
        <f t="shared" si="5"/>
        <v>0</v>
      </c>
      <c r="AL70" s="25">
        <f t="shared" si="30"/>
        <v>0</v>
      </c>
      <c r="AM70" s="125">
        <f t="shared" si="19"/>
        <v>11</v>
      </c>
    </row>
    <row r="71" spans="1:39">
      <c r="A71" s="197">
        <f t="shared" si="6"/>
        <v>61</v>
      </c>
      <c r="B71" s="198">
        <f>Data!B71</f>
        <v>9</v>
      </c>
      <c r="C71" s="71"/>
      <c r="D71" s="112">
        <f t="shared" si="0"/>
        <v>1</v>
      </c>
      <c r="E71" s="116" t="str">
        <f t="shared" si="1"/>
        <v>C</v>
      </c>
      <c r="F71" s="25"/>
      <c r="G71" s="24" t="str">
        <f t="shared" si="7"/>
        <v xml:space="preserve"> </v>
      </c>
      <c r="H71" s="25" t="str">
        <f t="shared" si="38"/>
        <v xml:space="preserve"> </v>
      </c>
      <c r="I71" s="25">
        <f t="shared" si="8"/>
        <v>6</v>
      </c>
      <c r="J71" s="25" t="str">
        <f t="shared" si="21"/>
        <v>2 &amp; 1</v>
      </c>
      <c r="K71" s="25"/>
      <c r="L71" s="25">
        <f t="shared" si="2"/>
        <v>18</v>
      </c>
      <c r="M71" s="25">
        <f t="shared" si="36"/>
        <v>0</v>
      </c>
      <c r="N71" s="28">
        <f t="shared" si="37"/>
        <v>-50</v>
      </c>
      <c r="O71" s="40" t="str">
        <f t="shared" si="10"/>
        <v xml:space="preserve"> </v>
      </c>
      <c r="P71" s="25" t="str">
        <f t="shared" si="22"/>
        <v xml:space="preserve"> </v>
      </c>
      <c r="Q71" s="25">
        <f t="shared" si="31"/>
        <v>1</v>
      </c>
      <c r="R71" s="25" t="str">
        <f t="shared" si="12"/>
        <v xml:space="preserve"> </v>
      </c>
      <c r="S71" s="25"/>
      <c r="T71" s="25">
        <f t="shared" si="32"/>
        <v>0</v>
      </c>
      <c r="U71" s="25">
        <f t="shared" si="33"/>
        <v>0</v>
      </c>
      <c r="V71" s="125">
        <f t="shared" si="34"/>
        <v>11</v>
      </c>
      <c r="X71" s="24" t="str">
        <f t="shared" si="14"/>
        <v xml:space="preserve"> </v>
      </c>
      <c r="Y71" s="25" t="str">
        <f t="shared" si="25"/>
        <v xml:space="preserve"> </v>
      </c>
      <c r="Z71" s="25">
        <f t="shared" si="15"/>
        <v>1</v>
      </c>
      <c r="AA71" s="25" t="str">
        <f t="shared" si="26"/>
        <v>2 &amp; 1</v>
      </c>
      <c r="AB71" s="25"/>
      <c r="AC71" s="25">
        <f t="shared" si="4"/>
        <v>2</v>
      </c>
      <c r="AD71" s="25">
        <f t="shared" si="27"/>
        <v>0</v>
      </c>
      <c r="AE71" s="28">
        <f t="shared" si="16"/>
        <v>5</v>
      </c>
      <c r="AF71" s="40" t="str">
        <f t="shared" si="17"/>
        <v xml:space="preserve"> </v>
      </c>
      <c r="AG71" s="25" t="str">
        <f t="shared" si="28"/>
        <v xml:space="preserve"> </v>
      </c>
      <c r="AH71" s="25">
        <f t="shared" si="18"/>
        <v>1</v>
      </c>
      <c r="AI71" s="25" t="str">
        <f t="shared" si="29"/>
        <v xml:space="preserve"> </v>
      </c>
      <c r="AJ71" s="25"/>
      <c r="AK71" s="25">
        <f t="shared" si="5"/>
        <v>0</v>
      </c>
      <c r="AL71" s="25">
        <f t="shared" si="30"/>
        <v>0</v>
      </c>
      <c r="AM71" s="125">
        <f t="shared" si="19"/>
        <v>11</v>
      </c>
    </row>
    <row r="72" spans="1:39">
      <c r="A72" s="197">
        <f t="shared" si="6"/>
        <v>62</v>
      </c>
      <c r="B72" s="198">
        <f>Data!B72</f>
        <v>31</v>
      </c>
      <c r="C72" s="71"/>
      <c r="D72" s="112">
        <f t="shared" si="0"/>
        <v>3</v>
      </c>
      <c r="E72" s="116" t="str">
        <f t="shared" si="1"/>
        <v>A</v>
      </c>
      <c r="F72" s="25"/>
      <c r="G72" s="24" t="str">
        <f t="shared" si="7"/>
        <v xml:space="preserve"> </v>
      </c>
      <c r="H72" s="25" t="str">
        <f t="shared" si="38"/>
        <v>L</v>
      </c>
      <c r="I72" s="25">
        <f t="shared" si="8"/>
        <v>7</v>
      </c>
      <c r="J72" s="25" t="str">
        <f t="shared" si="21"/>
        <v xml:space="preserve"> </v>
      </c>
      <c r="K72" s="25"/>
      <c r="L72" s="25">
        <f t="shared" si="2"/>
        <v>0</v>
      </c>
      <c r="M72" s="25">
        <f t="shared" si="36"/>
        <v>0</v>
      </c>
      <c r="N72" s="28">
        <f t="shared" si="37"/>
        <v>-50</v>
      </c>
      <c r="O72" s="40" t="str">
        <f t="shared" si="10"/>
        <v xml:space="preserve"> </v>
      </c>
      <c r="P72" s="25" t="str">
        <f t="shared" si="22"/>
        <v xml:space="preserve"> </v>
      </c>
      <c r="Q72" s="25">
        <f t="shared" si="31"/>
        <v>1</v>
      </c>
      <c r="R72" s="25" t="str">
        <f t="shared" si="12"/>
        <v xml:space="preserve"> </v>
      </c>
      <c r="S72" s="25"/>
      <c r="T72" s="25">
        <f t="shared" si="32"/>
        <v>0</v>
      </c>
      <c r="U72" s="25">
        <f t="shared" si="33"/>
        <v>0</v>
      </c>
      <c r="V72" s="125">
        <f t="shared" si="34"/>
        <v>11</v>
      </c>
      <c r="X72" s="24" t="str">
        <f t="shared" si="14"/>
        <v xml:space="preserve"> </v>
      </c>
      <c r="Y72" s="25" t="str">
        <f t="shared" si="25"/>
        <v>L</v>
      </c>
      <c r="Z72" s="25">
        <f t="shared" si="15"/>
        <v>2</v>
      </c>
      <c r="AA72" s="25" t="str">
        <f t="shared" si="26"/>
        <v>2 &amp; 1</v>
      </c>
      <c r="AB72" s="25"/>
      <c r="AC72" s="25">
        <f t="shared" si="4"/>
        <v>6</v>
      </c>
      <c r="AD72" s="25">
        <f t="shared" si="27"/>
        <v>0</v>
      </c>
      <c r="AE72" s="28">
        <f t="shared" si="16"/>
        <v>-1</v>
      </c>
      <c r="AF72" s="40" t="str">
        <f t="shared" si="17"/>
        <v xml:space="preserve"> </v>
      </c>
      <c r="AG72" s="25" t="str">
        <f t="shared" si="28"/>
        <v xml:space="preserve"> </v>
      </c>
      <c r="AH72" s="25">
        <f t="shared" si="18"/>
        <v>1</v>
      </c>
      <c r="AI72" s="25" t="str">
        <f t="shared" si="29"/>
        <v xml:space="preserve"> </v>
      </c>
      <c r="AJ72" s="25"/>
      <c r="AK72" s="25">
        <f t="shared" si="5"/>
        <v>0</v>
      </c>
      <c r="AL72" s="25">
        <f t="shared" si="30"/>
        <v>0</v>
      </c>
      <c r="AM72" s="125">
        <f t="shared" si="19"/>
        <v>11</v>
      </c>
    </row>
    <row r="73" spans="1:39">
      <c r="A73" s="197">
        <f t="shared" si="6"/>
        <v>63</v>
      </c>
      <c r="B73" s="198">
        <f>Data!B73</f>
        <v>29</v>
      </c>
      <c r="C73" s="71"/>
      <c r="D73" s="112">
        <f t="shared" si="0"/>
        <v>3</v>
      </c>
      <c r="E73" s="116" t="str">
        <f t="shared" si="1"/>
        <v>B</v>
      </c>
      <c r="F73" s="25"/>
      <c r="G73" s="24" t="str">
        <f t="shared" si="7"/>
        <v>T</v>
      </c>
      <c r="H73" s="25" t="str">
        <f t="shared" si="38"/>
        <v xml:space="preserve"> </v>
      </c>
      <c r="I73" s="25">
        <f t="shared" si="8"/>
        <v>7</v>
      </c>
      <c r="J73" s="25" t="str">
        <f t="shared" si="21"/>
        <v xml:space="preserve"> </v>
      </c>
      <c r="K73" s="25"/>
      <c r="L73" s="25">
        <f t="shared" si="2"/>
        <v>0</v>
      </c>
      <c r="M73" s="25">
        <f t="shared" si="36"/>
        <v>0</v>
      </c>
      <c r="N73" s="28">
        <f t="shared" si="37"/>
        <v>-50</v>
      </c>
      <c r="O73" s="40" t="str">
        <f t="shared" si="10"/>
        <v xml:space="preserve"> </v>
      </c>
      <c r="P73" s="25" t="str">
        <f t="shared" si="22"/>
        <v xml:space="preserve"> </v>
      </c>
      <c r="Q73" s="25">
        <f t="shared" si="31"/>
        <v>1</v>
      </c>
      <c r="R73" s="25" t="str">
        <f t="shared" si="12"/>
        <v xml:space="preserve"> </v>
      </c>
      <c r="S73" s="25"/>
      <c r="T73" s="25">
        <f t="shared" si="32"/>
        <v>0</v>
      </c>
      <c r="U73" s="25">
        <f t="shared" si="33"/>
        <v>0</v>
      </c>
      <c r="V73" s="125">
        <f t="shared" si="34"/>
        <v>11</v>
      </c>
      <c r="X73" s="24" t="str">
        <f t="shared" si="14"/>
        <v xml:space="preserve"> </v>
      </c>
      <c r="Y73" s="25" t="str">
        <f t="shared" si="25"/>
        <v>L</v>
      </c>
      <c r="Z73" s="25">
        <f t="shared" si="15"/>
        <v>3</v>
      </c>
      <c r="AA73" s="25" t="str">
        <f t="shared" si="26"/>
        <v>2 &amp; 1</v>
      </c>
      <c r="AB73" s="25"/>
      <c r="AC73" s="25">
        <f t="shared" si="4"/>
        <v>18</v>
      </c>
      <c r="AD73" s="25">
        <f t="shared" si="27"/>
        <v>0</v>
      </c>
      <c r="AE73" s="28">
        <f t="shared" si="16"/>
        <v>-19</v>
      </c>
      <c r="AF73" s="40" t="str">
        <f t="shared" si="17"/>
        <v xml:space="preserve"> </v>
      </c>
      <c r="AG73" s="25" t="str">
        <f t="shared" si="28"/>
        <v xml:space="preserve"> </v>
      </c>
      <c r="AH73" s="25">
        <f t="shared" si="18"/>
        <v>1</v>
      </c>
      <c r="AI73" s="25" t="str">
        <f t="shared" si="29"/>
        <v xml:space="preserve"> </v>
      </c>
      <c r="AJ73" s="25"/>
      <c r="AK73" s="25">
        <f t="shared" si="5"/>
        <v>0</v>
      </c>
      <c r="AL73" s="25">
        <f t="shared" si="30"/>
        <v>0</v>
      </c>
      <c r="AM73" s="125">
        <f t="shared" si="19"/>
        <v>11</v>
      </c>
    </row>
    <row r="74" spans="1:39">
      <c r="A74" s="197">
        <f t="shared" si="6"/>
        <v>64</v>
      </c>
      <c r="B74" s="198">
        <f>Data!B74</f>
        <v>22</v>
      </c>
      <c r="C74" s="71"/>
      <c r="D74" s="112">
        <f t="shared" si="0"/>
        <v>2</v>
      </c>
      <c r="E74" s="116" t="str">
        <f t="shared" si="1"/>
        <v>A</v>
      </c>
      <c r="F74" s="25"/>
      <c r="G74" s="24" t="str">
        <f t="shared" si="7"/>
        <v xml:space="preserve"> </v>
      </c>
      <c r="H74" s="25" t="str">
        <f t="shared" si="38"/>
        <v xml:space="preserve"> </v>
      </c>
      <c r="I74" s="25">
        <f t="shared" si="8"/>
        <v>7</v>
      </c>
      <c r="J74" s="25" t="str">
        <f t="shared" si="21"/>
        <v>3 &amp; 2</v>
      </c>
      <c r="K74" s="25"/>
      <c r="L74" s="25">
        <f t="shared" si="2"/>
        <v>2</v>
      </c>
      <c r="M74" s="25">
        <f t="shared" si="36"/>
        <v>0</v>
      </c>
      <c r="N74" s="28">
        <f t="shared" si="37"/>
        <v>-52</v>
      </c>
      <c r="O74" s="40" t="str">
        <f t="shared" si="10"/>
        <v xml:space="preserve"> </v>
      </c>
      <c r="P74" s="25" t="str">
        <f t="shared" si="22"/>
        <v xml:space="preserve"> </v>
      </c>
      <c r="Q74" s="25">
        <f t="shared" si="31"/>
        <v>1</v>
      </c>
      <c r="R74" s="25" t="str">
        <f t="shared" si="12"/>
        <v xml:space="preserve"> </v>
      </c>
      <c r="S74" s="25"/>
      <c r="T74" s="25">
        <f t="shared" si="32"/>
        <v>0</v>
      </c>
      <c r="U74" s="25">
        <f t="shared" si="33"/>
        <v>0</v>
      </c>
      <c r="V74" s="125">
        <f t="shared" si="34"/>
        <v>11</v>
      </c>
      <c r="X74" s="24" t="str">
        <f t="shared" si="14"/>
        <v xml:space="preserve"> </v>
      </c>
      <c r="Y74" s="25" t="str">
        <f t="shared" si="25"/>
        <v>W</v>
      </c>
      <c r="Z74" s="25">
        <f t="shared" si="15"/>
        <v>1</v>
      </c>
      <c r="AA74" s="25" t="str">
        <f t="shared" si="26"/>
        <v xml:space="preserve"> </v>
      </c>
      <c r="AB74" s="25"/>
      <c r="AC74" s="25">
        <f t="shared" si="4"/>
        <v>0</v>
      </c>
      <c r="AD74" s="25">
        <f t="shared" si="27"/>
        <v>27</v>
      </c>
      <c r="AE74" s="28">
        <f t="shared" si="16"/>
        <v>8</v>
      </c>
      <c r="AF74" s="40" t="str">
        <f t="shared" si="17"/>
        <v xml:space="preserve"> </v>
      </c>
      <c r="AG74" s="25" t="str">
        <f t="shared" si="28"/>
        <v xml:space="preserve"> </v>
      </c>
      <c r="AH74" s="25">
        <f t="shared" si="18"/>
        <v>1</v>
      </c>
      <c r="AI74" s="25" t="str">
        <f t="shared" si="29"/>
        <v xml:space="preserve"> </v>
      </c>
      <c r="AJ74" s="25"/>
      <c r="AK74" s="25">
        <f t="shared" si="5"/>
        <v>0</v>
      </c>
      <c r="AL74" s="25">
        <f t="shared" si="30"/>
        <v>0</v>
      </c>
      <c r="AM74" s="125">
        <f t="shared" si="19"/>
        <v>11</v>
      </c>
    </row>
    <row r="75" spans="1:39">
      <c r="A75" s="197">
        <f t="shared" si="6"/>
        <v>65</v>
      </c>
      <c r="B75" s="198">
        <f>Data!B75</f>
        <v>7</v>
      </c>
      <c r="C75" s="71"/>
      <c r="D75" s="112">
        <f t="shared" si="0"/>
        <v>1</v>
      </c>
      <c r="E75" s="116" t="str">
        <f t="shared" si="1"/>
        <v>A</v>
      </c>
      <c r="F75" s="25"/>
      <c r="G75" s="24" t="str">
        <f t="shared" si="7"/>
        <v xml:space="preserve"> </v>
      </c>
      <c r="H75" s="25" t="str">
        <f t="shared" si="38"/>
        <v>L</v>
      </c>
      <c r="I75" s="25">
        <f t="shared" si="8"/>
        <v>8</v>
      </c>
      <c r="J75" s="25" t="str">
        <f t="shared" si="21"/>
        <v xml:space="preserve"> </v>
      </c>
      <c r="K75" s="25"/>
      <c r="L75" s="25">
        <f t="shared" si="2"/>
        <v>0</v>
      </c>
      <c r="M75" s="25">
        <f t="shared" si="36"/>
        <v>0</v>
      </c>
      <c r="N75" s="28">
        <f t="shared" si="37"/>
        <v>-52</v>
      </c>
      <c r="O75" s="40" t="str">
        <f t="shared" si="10"/>
        <v>T</v>
      </c>
      <c r="P75" s="25" t="str">
        <f t="shared" si="22"/>
        <v xml:space="preserve"> </v>
      </c>
      <c r="Q75" s="25">
        <f t="shared" si="31"/>
        <v>1</v>
      </c>
      <c r="R75" s="25" t="str">
        <f t="shared" si="12"/>
        <v xml:space="preserve"> </v>
      </c>
      <c r="S75" s="25"/>
      <c r="T75" s="25">
        <f t="shared" si="32"/>
        <v>0</v>
      </c>
      <c r="U75" s="25">
        <f t="shared" si="33"/>
        <v>0</v>
      </c>
      <c r="V75" s="125">
        <f t="shared" si="34"/>
        <v>11</v>
      </c>
      <c r="X75" s="24" t="str">
        <f t="shared" si="14"/>
        <v xml:space="preserve"> </v>
      </c>
      <c r="Y75" s="25" t="str">
        <f t="shared" si="25"/>
        <v xml:space="preserve"> </v>
      </c>
      <c r="Z75" s="25">
        <f t="shared" si="15"/>
        <v>1</v>
      </c>
      <c r="AA75" s="25" t="str">
        <f t="shared" si="26"/>
        <v xml:space="preserve"> </v>
      </c>
      <c r="AB75" s="25"/>
      <c r="AC75" s="25">
        <f t="shared" si="4"/>
        <v>0</v>
      </c>
      <c r="AD75" s="25">
        <f t="shared" si="27"/>
        <v>0</v>
      </c>
      <c r="AE75" s="28">
        <f t="shared" si="16"/>
        <v>8</v>
      </c>
      <c r="AF75" s="40" t="str">
        <f t="shared" si="17"/>
        <v>T</v>
      </c>
      <c r="AG75" s="25" t="str">
        <f t="shared" si="28"/>
        <v xml:space="preserve"> </v>
      </c>
      <c r="AH75" s="25">
        <f t="shared" si="18"/>
        <v>1</v>
      </c>
      <c r="AI75" s="25" t="str">
        <f t="shared" si="29"/>
        <v xml:space="preserve"> </v>
      </c>
      <c r="AJ75" s="25"/>
      <c r="AK75" s="25">
        <f t="shared" si="5"/>
        <v>0</v>
      </c>
      <c r="AL75" s="25">
        <f t="shared" si="30"/>
        <v>0</v>
      </c>
      <c r="AM75" s="125">
        <f t="shared" si="19"/>
        <v>11</v>
      </c>
    </row>
    <row r="76" spans="1:39">
      <c r="A76" s="197">
        <f t="shared" si="6"/>
        <v>66</v>
      </c>
      <c r="B76" s="198">
        <f>Data!B76</f>
        <v>8</v>
      </c>
      <c r="C76" s="71"/>
      <c r="D76" s="112">
        <f t="shared" ref="D76:D139" si="39">IF($B76=0,0,IF(AND($B76&gt;0,$B76&lt;13),1,IF(AND($B76&gt;12,$B76&lt;25),2,3)))</f>
        <v>1</v>
      </c>
      <c r="E76" s="116" t="str">
        <f t="shared" ref="E76:E139" si="40">IF(B76=0,0,IF(MOD(B76,3)=1,"A",IF(MOD(B76,3),"B","C")))</f>
        <v>B</v>
      </c>
      <c r="F76" s="25"/>
      <c r="G76" s="24" t="str">
        <f t="shared" si="7"/>
        <v>T</v>
      </c>
      <c r="H76" s="25" t="str">
        <f t="shared" si="38"/>
        <v xml:space="preserve"> </v>
      </c>
      <c r="I76" s="25">
        <f t="shared" si="8"/>
        <v>8</v>
      </c>
      <c r="J76" s="25" t="str">
        <f t="shared" si="21"/>
        <v xml:space="preserve"> </v>
      </c>
      <c r="K76" s="25"/>
      <c r="L76" s="25">
        <f t="shared" ref="L76:L139" si="41">IF(J76=" ",0,IF(OR(I76=1,I76=4,I76=7),2,IF(OR(I76=2,I76=5,I76=8),6,IF(OR(I76=3,I76=6,I76=9),18))))</f>
        <v>0</v>
      </c>
      <c r="M76" s="25">
        <f t="shared" si="36"/>
        <v>0</v>
      </c>
      <c r="N76" s="28">
        <f t="shared" si="37"/>
        <v>-52</v>
      </c>
      <c r="O76" s="40" t="str">
        <f t="shared" si="10"/>
        <v xml:space="preserve"> </v>
      </c>
      <c r="P76" s="25" t="str">
        <f t="shared" si="22"/>
        <v xml:space="preserve"> </v>
      </c>
      <c r="Q76" s="25">
        <f t="shared" si="31"/>
        <v>1</v>
      </c>
      <c r="R76" s="25" t="str">
        <f t="shared" si="12"/>
        <v>A &amp; B</v>
      </c>
      <c r="S76" s="25"/>
      <c r="T76" s="25">
        <f t="shared" si="32"/>
        <v>2</v>
      </c>
      <c r="U76" s="25">
        <f t="shared" si="33"/>
        <v>0</v>
      </c>
      <c r="V76" s="125">
        <f t="shared" si="34"/>
        <v>9</v>
      </c>
      <c r="X76" s="24" t="str">
        <f t="shared" si="14"/>
        <v>T</v>
      </c>
      <c r="Y76" s="25" t="str">
        <f t="shared" si="25"/>
        <v xml:space="preserve"> </v>
      </c>
      <c r="Z76" s="25">
        <f t="shared" si="15"/>
        <v>1</v>
      </c>
      <c r="AA76" s="25" t="str">
        <f t="shared" si="26"/>
        <v xml:space="preserve"> </v>
      </c>
      <c r="AB76" s="25"/>
      <c r="AC76" s="25">
        <f t="shared" ref="AC76:AC139" si="42">IF(AA76=" ",0,IF(OR(Z76=1,Z76=4,Z76=7),2,IF(OR(Z76=2,Z76=5,Z76=8),6,IF(OR(Z76=3,Z76=6,Z76=9),18))))</f>
        <v>0</v>
      </c>
      <c r="AD76" s="25">
        <f t="shared" si="27"/>
        <v>0</v>
      </c>
      <c r="AE76" s="28">
        <f t="shared" si="16"/>
        <v>8</v>
      </c>
      <c r="AF76" s="40" t="str">
        <f t="shared" si="17"/>
        <v xml:space="preserve"> </v>
      </c>
      <c r="AG76" s="25" t="str">
        <f t="shared" si="28"/>
        <v xml:space="preserve"> </v>
      </c>
      <c r="AH76" s="25">
        <f t="shared" si="18"/>
        <v>1</v>
      </c>
      <c r="AI76" s="25" t="str">
        <f t="shared" si="29"/>
        <v>A &amp; B</v>
      </c>
      <c r="AJ76" s="25"/>
      <c r="AK76" s="25">
        <f t="shared" ref="AK76:AK139" si="43">IF(AI76=" ",0,IF(OR(AH76=1,AH76=4,AH76=7),2,IF(OR(AH76=2,AH76=5,AH76=8),6,IF(OR(AH76=3,AH76=6,AH76=9),18))))</f>
        <v>2</v>
      </c>
      <c r="AL76" s="25">
        <f t="shared" si="30"/>
        <v>0</v>
      </c>
      <c r="AM76" s="125">
        <f t="shared" si="19"/>
        <v>9</v>
      </c>
    </row>
    <row r="77" spans="1:39">
      <c r="A77" s="197">
        <f t="shared" ref="A77:A140" si="44">A76+1</f>
        <v>67</v>
      </c>
      <c r="B77" s="198">
        <f>Data!B77</f>
        <v>2</v>
      </c>
      <c r="C77" s="71"/>
      <c r="D77" s="112">
        <f t="shared" si="39"/>
        <v>1</v>
      </c>
      <c r="E77" s="116" t="str">
        <f t="shared" si="40"/>
        <v>B</v>
      </c>
      <c r="F77" s="25"/>
      <c r="G77" s="24" t="str">
        <f t="shared" ref="G77:G140" si="45">IF($G$9="D",IF(AND(D76&lt;&gt;0,D77&lt;&gt;0,D77=D76,J76=" "),"T"," "),IF(AND(D76&lt;&gt;0,D77&lt;&gt;0,D77=D76),"T"," "))</f>
        <v>T</v>
      </c>
      <c r="H77" s="25" t="str">
        <f t="shared" si="38"/>
        <v xml:space="preserve"> </v>
      </c>
      <c r="I77" s="25">
        <f t="shared" ref="I77:I140" si="46">IF(H77="W",1,IF(H77="L",I76+1,I76))</f>
        <v>8</v>
      </c>
      <c r="J77" s="25" t="str">
        <f t="shared" ref="J77:J140" si="47">IF(AND(G76="T",D77&lt;&gt;D76,D77&lt;&gt;0),CONCATENATE(D76," &amp; ",D77)," ")</f>
        <v xml:space="preserve"> </v>
      </c>
      <c r="K77" s="25"/>
      <c r="L77" s="25">
        <f t="shared" si="41"/>
        <v>0</v>
      </c>
      <c r="M77" s="25">
        <f t="shared" si="36"/>
        <v>0</v>
      </c>
      <c r="N77" s="28">
        <f t="shared" si="37"/>
        <v>-52</v>
      </c>
      <c r="O77" s="40" t="str">
        <f t="shared" ref="O77:O140" si="48">IF($G$9="D",IF(AND(E76&lt;&gt;0,E77&lt;&gt;0,E77=E76,R76=" "),"T"," "),IF(AND(E76&lt;&gt;0,E77&lt;&gt;0,E77=E76),"T"," "))</f>
        <v xml:space="preserve"> </v>
      </c>
      <c r="P77" s="25" t="str">
        <f t="shared" si="22"/>
        <v>W</v>
      </c>
      <c r="Q77" s="25">
        <f t="shared" si="31"/>
        <v>1</v>
      </c>
      <c r="R77" s="25" t="str">
        <f t="shared" ref="R77:R140" si="49">IF(AND(O76="T",E77&lt;&gt;E76,E77&lt;&gt;0),CONCATENATE(E76," &amp; ",E77)," ")</f>
        <v xml:space="preserve"> </v>
      </c>
      <c r="S77" s="25"/>
      <c r="T77" s="25">
        <f t="shared" si="32"/>
        <v>0</v>
      </c>
      <c r="U77" s="25">
        <f t="shared" si="33"/>
        <v>3</v>
      </c>
      <c r="V77" s="125">
        <f t="shared" si="34"/>
        <v>12</v>
      </c>
      <c r="X77" s="24" t="str">
        <f t="shared" ref="X77:X140" si="50">IF($G$9="D",IF(AND(D76&lt;&gt;0,D77&lt;&gt;0,D77=D76,AA76=" "),"T"," "),IF(AND(D76&lt;&gt;0,D77&lt;&gt;0,D77=D76),"T"," "))</f>
        <v>T</v>
      </c>
      <c r="Y77" s="25" t="str">
        <f t="shared" si="25"/>
        <v xml:space="preserve"> </v>
      </c>
      <c r="Z77" s="25">
        <f t="shared" ref="Z77:Z140" si="51">IF(Y77="W",1,IF(Y77="L",Z76+1,Z76))</f>
        <v>1</v>
      </c>
      <c r="AA77" s="25" t="str">
        <f t="shared" si="26"/>
        <v xml:space="preserve"> </v>
      </c>
      <c r="AB77" s="25"/>
      <c r="AC77" s="25">
        <f t="shared" si="42"/>
        <v>0</v>
      </c>
      <c r="AD77" s="25">
        <f t="shared" si="27"/>
        <v>0</v>
      </c>
      <c r="AE77" s="28">
        <f t="shared" ref="AE77:AE140" si="52">AE76-AC77+AD77</f>
        <v>8</v>
      </c>
      <c r="AF77" s="40" t="str">
        <f t="shared" ref="AF77:AF140" si="53">IF($G$9="D",IF(AND(E76&lt;&gt;0,E77&lt;&gt;0,E77=E76,AI76=" "),"T"," "),IF(AND(E76&lt;&gt;0,E77&lt;&gt;0,E77=E76),"T"," "))</f>
        <v xml:space="preserve"> </v>
      </c>
      <c r="AG77" s="25" t="str">
        <f t="shared" si="28"/>
        <v>W</v>
      </c>
      <c r="AH77" s="25">
        <f t="shared" ref="AH77:AH140" si="54">IF(AG77="W",1,IF(AG77="L",AH76+1,AH76))</f>
        <v>1</v>
      </c>
      <c r="AI77" s="25" t="str">
        <f t="shared" si="29"/>
        <v xml:space="preserve"> </v>
      </c>
      <c r="AJ77" s="25"/>
      <c r="AK77" s="25">
        <f t="shared" si="43"/>
        <v>0</v>
      </c>
      <c r="AL77" s="25">
        <f t="shared" si="30"/>
        <v>3</v>
      </c>
      <c r="AM77" s="125">
        <f t="shared" ref="AM77:AM140" si="55">AM76-AK77+AL77</f>
        <v>12</v>
      </c>
    </row>
    <row r="78" spans="1:39">
      <c r="A78" s="197">
        <f t="shared" si="44"/>
        <v>68</v>
      </c>
      <c r="B78" s="198">
        <f>Data!B78</f>
        <v>33</v>
      </c>
      <c r="C78" s="71"/>
      <c r="D78" s="112">
        <f t="shared" si="39"/>
        <v>3</v>
      </c>
      <c r="E78" s="116" t="str">
        <f t="shared" si="40"/>
        <v>C</v>
      </c>
      <c r="F78" s="25"/>
      <c r="G78" s="24" t="str">
        <f t="shared" si="45"/>
        <v xml:space="preserve"> </v>
      </c>
      <c r="H78" s="25" t="str">
        <f t="shared" si="38"/>
        <v xml:space="preserve"> </v>
      </c>
      <c r="I78" s="25">
        <f t="shared" si="46"/>
        <v>8</v>
      </c>
      <c r="J78" s="25" t="str">
        <f t="shared" si="47"/>
        <v>1 &amp; 3</v>
      </c>
      <c r="K78" s="25"/>
      <c r="L78" s="25">
        <f t="shared" si="41"/>
        <v>6</v>
      </c>
      <c r="M78" s="25">
        <f t="shared" si="36"/>
        <v>0</v>
      </c>
      <c r="N78" s="28">
        <f t="shared" si="37"/>
        <v>-58</v>
      </c>
      <c r="O78" s="40" t="str">
        <f t="shared" si="48"/>
        <v xml:space="preserve"> </v>
      </c>
      <c r="P78" s="25" t="str">
        <f t="shared" ref="P78:P141" si="56">IF(R77=" "," ",IF(OR(E78=E77,E78=E76),"W","L"))</f>
        <v xml:space="preserve"> </v>
      </c>
      <c r="Q78" s="25">
        <f t="shared" si="31"/>
        <v>1</v>
      </c>
      <c r="R78" s="25" t="str">
        <f t="shared" si="49"/>
        <v xml:space="preserve"> </v>
      </c>
      <c r="S78" s="25"/>
      <c r="T78" s="25">
        <f t="shared" si="32"/>
        <v>0</v>
      </c>
      <c r="U78" s="25">
        <f t="shared" si="33"/>
        <v>0</v>
      </c>
      <c r="V78" s="125">
        <f t="shared" si="34"/>
        <v>12</v>
      </c>
      <c r="X78" s="24" t="str">
        <f t="shared" si="50"/>
        <v xml:space="preserve"> </v>
      </c>
      <c r="Y78" s="25" t="str">
        <f t="shared" si="25"/>
        <v xml:space="preserve"> </v>
      </c>
      <c r="Z78" s="25">
        <f t="shared" si="51"/>
        <v>1</v>
      </c>
      <c r="AA78" s="25" t="str">
        <f t="shared" si="26"/>
        <v>1 &amp; 3</v>
      </c>
      <c r="AB78" s="25"/>
      <c r="AC78" s="25">
        <f t="shared" si="42"/>
        <v>2</v>
      </c>
      <c r="AD78" s="25">
        <f t="shared" si="27"/>
        <v>0</v>
      </c>
      <c r="AE78" s="28">
        <f t="shared" si="52"/>
        <v>6</v>
      </c>
      <c r="AF78" s="40" t="str">
        <f t="shared" si="53"/>
        <v xml:space="preserve"> </v>
      </c>
      <c r="AG78" s="25" t="str">
        <f t="shared" si="28"/>
        <v xml:space="preserve"> </v>
      </c>
      <c r="AH78" s="25">
        <f t="shared" si="54"/>
        <v>1</v>
      </c>
      <c r="AI78" s="25" t="str">
        <f t="shared" si="29"/>
        <v xml:space="preserve"> </v>
      </c>
      <c r="AJ78" s="25"/>
      <c r="AK78" s="25">
        <f t="shared" si="43"/>
        <v>0</v>
      </c>
      <c r="AL78" s="25">
        <f t="shared" si="30"/>
        <v>0</v>
      </c>
      <c r="AM78" s="125">
        <f t="shared" si="55"/>
        <v>12</v>
      </c>
    </row>
    <row r="79" spans="1:39">
      <c r="A79" s="197">
        <f t="shared" si="44"/>
        <v>69</v>
      </c>
      <c r="B79" s="198">
        <f>Data!B79</f>
        <v>34</v>
      </c>
      <c r="C79" s="71"/>
      <c r="D79" s="112">
        <f t="shared" si="39"/>
        <v>3</v>
      </c>
      <c r="E79" s="116" t="str">
        <f t="shared" si="40"/>
        <v>A</v>
      </c>
      <c r="F79" s="25"/>
      <c r="G79" s="24" t="str">
        <f t="shared" si="45"/>
        <v xml:space="preserve"> </v>
      </c>
      <c r="H79" s="25" t="str">
        <f t="shared" si="38"/>
        <v>W</v>
      </c>
      <c r="I79" s="25">
        <f t="shared" si="46"/>
        <v>1</v>
      </c>
      <c r="J79" s="25" t="str">
        <f t="shared" si="47"/>
        <v xml:space="preserve"> </v>
      </c>
      <c r="K79" s="25"/>
      <c r="L79" s="25">
        <f t="shared" si="41"/>
        <v>0</v>
      </c>
      <c r="M79" s="25">
        <f t="shared" si="36"/>
        <v>9</v>
      </c>
      <c r="N79" s="28">
        <f t="shared" si="37"/>
        <v>-49</v>
      </c>
      <c r="O79" s="40" t="str">
        <f t="shared" si="48"/>
        <v xml:space="preserve"> </v>
      </c>
      <c r="P79" s="25" t="str">
        <f t="shared" si="56"/>
        <v xml:space="preserve"> </v>
      </c>
      <c r="Q79" s="25">
        <f t="shared" si="31"/>
        <v>1</v>
      </c>
      <c r="R79" s="25" t="str">
        <f t="shared" si="49"/>
        <v xml:space="preserve"> </v>
      </c>
      <c r="S79" s="25"/>
      <c r="T79" s="25">
        <f t="shared" si="32"/>
        <v>0</v>
      </c>
      <c r="U79" s="25">
        <f t="shared" si="33"/>
        <v>0</v>
      </c>
      <c r="V79" s="125">
        <f t="shared" si="34"/>
        <v>12</v>
      </c>
      <c r="X79" s="24" t="str">
        <f t="shared" si="50"/>
        <v xml:space="preserve"> </v>
      </c>
      <c r="Y79" s="25" t="str">
        <f t="shared" ref="Y79:Y142" si="57">IF(AA78=" "," ",IF(OR(D79=VALUE(MID(AA78,1,1)),D79=VALUE(MID(AA78,5,1))),"W","L"))</f>
        <v>W</v>
      </c>
      <c r="Z79" s="25">
        <f t="shared" si="51"/>
        <v>1</v>
      </c>
      <c r="AA79" s="25" t="str">
        <f t="shared" ref="AA79:AA142" si="58">IF(Y79="L",AA78,IF(AND(X78="T",D79&lt;&gt;D78,D79&lt;&gt;0),CONCATENATE(D78," &amp; ",D79)," "))</f>
        <v xml:space="preserve"> </v>
      </c>
      <c r="AB79" s="25"/>
      <c r="AC79" s="25">
        <f t="shared" si="42"/>
        <v>0</v>
      </c>
      <c r="AD79" s="25">
        <f t="shared" ref="AD79:AD142" si="59">IF(Y79=" ",0,IF(Y79="W",(AC78/2)*3,0))</f>
        <v>3</v>
      </c>
      <c r="AE79" s="28">
        <f t="shared" si="52"/>
        <v>9</v>
      </c>
      <c r="AF79" s="40" t="str">
        <f t="shared" si="53"/>
        <v xml:space="preserve"> </v>
      </c>
      <c r="AG79" s="25" t="str">
        <f t="shared" ref="AG79:AG142" si="60">IF(AI78=" "," ",IF(OR(E79=MID(AI78,1,1),E79=MID(AI78,5,1)),"W","L"))</f>
        <v xml:space="preserve"> </v>
      </c>
      <c r="AH79" s="25">
        <f t="shared" si="54"/>
        <v>1</v>
      </c>
      <c r="AI79" s="25" t="str">
        <f t="shared" ref="AI79:AI142" si="61">IF(AG79="L",AI78,IF(AND(AF78="T",E79&lt;&gt;E78,E79&lt;&gt;0),CONCATENATE(E78," &amp; ",E79)," "))</f>
        <v xml:space="preserve"> </v>
      </c>
      <c r="AJ79" s="25"/>
      <c r="AK79" s="25">
        <f t="shared" si="43"/>
        <v>0</v>
      </c>
      <c r="AL79" s="25">
        <f t="shared" ref="AL79:AL142" si="62">IF(AG79=" ",0,IF(AG79="W",(AK78/2)*3,0))</f>
        <v>0</v>
      </c>
      <c r="AM79" s="125">
        <f t="shared" si="55"/>
        <v>12</v>
      </c>
    </row>
    <row r="80" spans="1:39">
      <c r="A80" s="197">
        <f t="shared" si="44"/>
        <v>70</v>
      </c>
      <c r="B80" s="198">
        <f>Data!B80</f>
        <v>19</v>
      </c>
      <c r="C80" s="71"/>
      <c r="D80" s="112">
        <f t="shared" si="39"/>
        <v>2</v>
      </c>
      <c r="E80" s="116" t="str">
        <f t="shared" si="40"/>
        <v>A</v>
      </c>
      <c r="F80" s="25"/>
      <c r="G80" s="24" t="str">
        <f t="shared" si="45"/>
        <v xml:space="preserve"> </v>
      </c>
      <c r="H80" s="25" t="str">
        <f t="shared" si="38"/>
        <v xml:space="preserve"> </v>
      </c>
      <c r="I80" s="25">
        <f t="shared" si="46"/>
        <v>1</v>
      </c>
      <c r="J80" s="25" t="str">
        <f t="shared" si="47"/>
        <v xml:space="preserve"> </v>
      </c>
      <c r="K80" s="25"/>
      <c r="L80" s="25">
        <f t="shared" si="41"/>
        <v>0</v>
      </c>
      <c r="M80" s="25">
        <f t="shared" si="36"/>
        <v>0</v>
      </c>
      <c r="N80" s="28">
        <f t="shared" si="37"/>
        <v>-49</v>
      </c>
      <c r="O80" s="40" t="str">
        <f t="shared" si="48"/>
        <v>T</v>
      </c>
      <c r="P80" s="25" t="str">
        <f t="shared" si="56"/>
        <v xml:space="preserve"> </v>
      </c>
      <c r="Q80" s="25">
        <f t="shared" ref="Q80:Q143" si="63">IF(P80="W",1,IF(P80="L",Q79+1,Q79))</f>
        <v>1</v>
      </c>
      <c r="R80" s="25" t="str">
        <f t="shared" si="49"/>
        <v xml:space="preserve"> </v>
      </c>
      <c r="S80" s="25"/>
      <c r="T80" s="25">
        <f t="shared" ref="T80:T143" si="64">IF(R80=" ",0,IF(OR(Q80=1,Q80=4,Q80=7),2,IF(OR(Q80=2,Q80=5,Q80=8),6,IF(OR(Q80=3,Q80=6,Q80=9),18))))</f>
        <v>0</v>
      </c>
      <c r="U80" s="25">
        <f t="shared" ref="U80:U143" si="65">IF(P80=" ",0,IF(P80="W",(T79/2)*3,0))</f>
        <v>0</v>
      </c>
      <c r="V80" s="125">
        <f t="shared" ref="V80:V143" si="66">V79-T80+U80</f>
        <v>12</v>
      </c>
      <c r="X80" s="24" t="str">
        <f t="shared" si="50"/>
        <v xml:space="preserve"> </v>
      </c>
      <c r="Y80" s="25" t="str">
        <f t="shared" si="57"/>
        <v xml:space="preserve"> </v>
      </c>
      <c r="Z80" s="25">
        <f t="shared" si="51"/>
        <v>1</v>
      </c>
      <c r="AA80" s="25" t="str">
        <f t="shared" si="58"/>
        <v xml:space="preserve"> </v>
      </c>
      <c r="AB80" s="25"/>
      <c r="AC80" s="25">
        <f t="shared" si="42"/>
        <v>0</v>
      </c>
      <c r="AD80" s="25">
        <f t="shared" si="59"/>
        <v>0</v>
      </c>
      <c r="AE80" s="28">
        <f t="shared" si="52"/>
        <v>9</v>
      </c>
      <c r="AF80" s="40" t="str">
        <f t="shared" si="53"/>
        <v>T</v>
      </c>
      <c r="AG80" s="25" t="str">
        <f t="shared" si="60"/>
        <v xml:space="preserve"> </v>
      </c>
      <c r="AH80" s="25">
        <f t="shared" si="54"/>
        <v>1</v>
      </c>
      <c r="AI80" s="25" t="str">
        <f t="shared" si="61"/>
        <v xml:space="preserve"> </v>
      </c>
      <c r="AJ80" s="25"/>
      <c r="AK80" s="25">
        <f t="shared" si="43"/>
        <v>0</v>
      </c>
      <c r="AL80" s="25">
        <f t="shared" si="62"/>
        <v>0</v>
      </c>
      <c r="AM80" s="125">
        <f t="shared" si="55"/>
        <v>12</v>
      </c>
    </row>
    <row r="81" spans="1:39">
      <c r="A81" s="197">
        <f t="shared" si="44"/>
        <v>71</v>
      </c>
      <c r="B81" s="198">
        <f>Data!B81</f>
        <v>27</v>
      </c>
      <c r="C81" s="71"/>
      <c r="D81" s="112">
        <f t="shared" si="39"/>
        <v>3</v>
      </c>
      <c r="E81" s="116" t="str">
        <f t="shared" si="40"/>
        <v>C</v>
      </c>
      <c r="F81" s="25"/>
      <c r="G81" s="24" t="str">
        <f t="shared" si="45"/>
        <v xml:space="preserve"> </v>
      </c>
      <c r="H81" s="25" t="str">
        <f t="shared" si="38"/>
        <v xml:space="preserve"> </v>
      </c>
      <c r="I81" s="25">
        <f t="shared" si="46"/>
        <v>1</v>
      </c>
      <c r="J81" s="25" t="str">
        <f t="shared" si="47"/>
        <v xml:space="preserve"> </v>
      </c>
      <c r="K81" s="25"/>
      <c r="L81" s="25">
        <f t="shared" si="41"/>
        <v>0</v>
      </c>
      <c r="M81" s="25">
        <f t="shared" si="36"/>
        <v>0</v>
      </c>
      <c r="N81" s="28">
        <f t="shared" si="37"/>
        <v>-49</v>
      </c>
      <c r="O81" s="40" t="str">
        <f t="shared" si="48"/>
        <v xml:space="preserve"> </v>
      </c>
      <c r="P81" s="25" t="str">
        <f t="shared" si="56"/>
        <v xml:space="preserve"> </v>
      </c>
      <c r="Q81" s="25">
        <f t="shared" si="63"/>
        <v>1</v>
      </c>
      <c r="R81" s="25" t="str">
        <f t="shared" si="49"/>
        <v>A &amp; C</v>
      </c>
      <c r="S81" s="25"/>
      <c r="T81" s="25">
        <f t="shared" si="64"/>
        <v>2</v>
      </c>
      <c r="U81" s="25">
        <f t="shared" si="65"/>
        <v>0</v>
      </c>
      <c r="V81" s="125">
        <f t="shared" si="66"/>
        <v>10</v>
      </c>
      <c r="X81" s="24" t="str">
        <f t="shared" si="50"/>
        <v xml:space="preserve"> </v>
      </c>
      <c r="Y81" s="25" t="str">
        <f t="shared" si="57"/>
        <v xml:space="preserve"> </v>
      </c>
      <c r="Z81" s="25">
        <f t="shared" si="51"/>
        <v>1</v>
      </c>
      <c r="AA81" s="25" t="str">
        <f t="shared" si="58"/>
        <v xml:space="preserve"> </v>
      </c>
      <c r="AB81" s="25"/>
      <c r="AC81" s="25">
        <f t="shared" si="42"/>
        <v>0</v>
      </c>
      <c r="AD81" s="25">
        <f t="shared" si="59"/>
        <v>0</v>
      </c>
      <c r="AE81" s="28">
        <f t="shared" si="52"/>
        <v>9</v>
      </c>
      <c r="AF81" s="40" t="str">
        <f t="shared" si="53"/>
        <v xml:space="preserve"> </v>
      </c>
      <c r="AG81" s="25" t="str">
        <f t="shared" si="60"/>
        <v xml:space="preserve"> </v>
      </c>
      <c r="AH81" s="25">
        <f t="shared" si="54"/>
        <v>1</v>
      </c>
      <c r="AI81" s="25" t="str">
        <f t="shared" si="61"/>
        <v>A &amp; C</v>
      </c>
      <c r="AJ81" s="25"/>
      <c r="AK81" s="25">
        <f t="shared" si="43"/>
        <v>2</v>
      </c>
      <c r="AL81" s="25">
        <f t="shared" si="62"/>
        <v>0</v>
      </c>
      <c r="AM81" s="125">
        <f t="shared" si="55"/>
        <v>10</v>
      </c>
    </row>
    <row r="82" spans="1:39">
      <c r="A82" s="197">
        <f t="shared" si="44"/>
        <v>72</v>
      </c>
      <c r="B82" s="198">
        <f>Data!B82</f>
        <v>15</v>
      </c>
      <c r="C82" s="71"/>
      <c r="D82" s="112">
        <f t="shared" si="39"/>
        <v>2</v>
      </c>
      <c r="E82" s="116" t="str">
        <f t="shared" si="40"/>
        <v>C</v>
      </c>
      <c r="F82" s="25"/>
      <c r="G82" s="24" t="str">
        <f t="shared" si="45"/>
        <v xml:space="preserve"> </v>
      </c>
      <c r="H82" s="25" t="str">
        <f t="shared" si="38"/>
        <v xml:space="preserve"> </v>
      </c>
      <c r="I82" s="25">
        <f t="shared" si="46"/>
        <v>1</v>
      </c>
      <c r="J82" s="25" t="str">
        <f t="shared" si="47"/>
        <v xml:space="preserve"> </v>
      </c>
      <c r="K82" s="25"/>
      <c r="L82" s="25">
        <f t="shared" si="41"/>
        <v>0</v>
      </c>
      <c r="M82" s="25">
        <f t="shared" si="36"/>
        <v>0</v>
      </c>
      <c r="N82" s="28">
        <f t="shared" si="37"/>
        <v>-49</v>
      </c>
      <c r="O82" s="40" t="str">
        <f t="shared" si="48"/>
        <v xml:space="preserve"> </v>
      </c>
      <c r="P82" s="25" t="str">
        <f t="shared" si="56"/>
        <v>W</v>
      </c>
      <c r="Q82" s="25">
        <f t="shared" si="63"/>
        <v>1</v>
      </c>
      <c r="R82" s="25" t="str">
        <f t="shared" si="49"/>
        <v xml:space="preserve"> </v>
      </c>
      <c r="S82" s="25"/>
      <c r="T82" s="25">
        <f t="shared" si="64"/>
        <v>0</v>
      </c>
      <c r="U82" s="25">
        <f t="shared" si="65"/>
        <v>3</v>
      </c>
      <c r="V82" s="125">
        <f t="shared" si="66"/>
        <v>13</v>
      </c>
      <c r="X82" s="24" t="str">
        <f t="shared" si="50"/>
        <v xml:space="preserve"> </v>
      </c>
      <c r="Y82" s="25" t="str">
        <f t="shared" si="57"/>
        <v xml:space="preserve"> </v>
      </c>
      <c r="Z82" s="25">
        <f t="shared" si="51"/>
        <v>1</v>
      </c>
      <c r="AA82" s="25" t="str">
        <f t="shared" si="58"/>
        <v xml:space="preserve"> </v>
      </c>
      <c r="AB82" s="25"/>
      <c r="AC82" s="25">
        <f t="shared" si="42"/>
        <v>0</v>
      </c>
      <c r="AD82" s="25">
        <f t="shared" si="59"/>
        <v>0</v>
      </c>
      <c r="AE82" s="28">
        <f t="shared" si="52"/>
        <v>9</v>
      </c>
      <c r="AF82" s="40" t="str">
        <f t="shared" si="53"/>
        <v xml:space="preserve"> </v>
      </c>
      <c r="AG82" s="25" t="str">
        <f t="shared" si="60"/>
        <v>W</v>
      </c>
      <c r="AH82" s="25">
        <f t="shared" si="54"/>
        <v>1</v>
      </c>
      <c r="AI82" s="25" t="str">
        <f t="shared" si="61"/>
        <v xml:space="preserve"> </v>
      </c>
      <c r="AJ82" s="25"/>
      <c r="AK82" s="25">
        <f t="shared" si="43"/>
        <v>0</v>
      </c>
      <c r="AL82" s="25">
        <f t="shared" si="62"/>
        <v>3</v>
      </c>
      <c r="AM82" s="125">
        <f t="shared" si="55"/>
        <v>13</v>
      </c>
    </row>
    <row r="83" spans="1:39">
      <c r="A83" s="197">
        <f t="shared" si="44"/>
        <v>73</v>
      </c>
      <c r="B83" s="198">
        <f>Data!B83</f>
        <v>30</v>
      </c>
      <c r="C83" s="71"/>
      <c r="D83" s="112">
        <f t="shared" si="39"/>
        <v>3</v>
      </c>
      <c r="E83" s="116" t="str">
        <f t="shared" si="40"/>
        <v>C</v>
      </c>
      <c r="F83" s="25"/>
      <c r="G83" s="24" t="str">
        <f t="shared" si="45"/>
        <v xml:space="preserve"> </v>
      </c>
      <c r="H83" s="25" t="str">
        <f t="shared" si="38"/>
        <v xml:space="preserve"> </v>
      </c>
      <c r="I83" s="25">
        <f t="shared" si="46"/>
        <v>1</v>
      </c>
      <c r="J83" s="25" t="str">
        <f t="shared" si="47"/>
        <v xml:space="preserve"> </v>
      </c>
      <c r="K83" s="25"/>
      <c r="L83" s="25">
        <f t="shared" si="41"/>
        <v>0</v>
      </c>
      <c r="M83" s="25">
        <f t="shared" si="36"/>
        <v>0</v>
      </c>
      <c r="N83" s="28">
        <f t="shared" si="37"/>
        <v>-49</v>
      </c>
      <c r="O83" s="40" t="str">
        <f t="shared" si="48"/>
        <v>T</v>
      </c>
      <c r="P83" s="25" t="str">
        <f t="shared" si="56"/>
        <v xml:space="preserve"> </v>
      </c>
      <c r="Q83" s="25">
        <f t="shared" si="63"/>
        <v>1</v>
      </c>
      <c r="R83" s="25" t="str">
        <f t="shared" si="49"/>
        <v xml:space="preserve"> </v>
      </c>
      <c r="S83" s="25"/>
      <c r="T83" s="25">
        <f t="shared" si="64"/>
        <v>0</v>
      </c>
      <c r="U83" s="25">
        <f t="shared" si="65"/>
        <v>0</v>
      </c>
      <c r="V83" s="125">
        <f t="shared" si="66"/>
        <v>13</v>
      </c>
      <c r="X83" s="24" t="str">
        <f t="shared" si="50"/>
        <v xml:space="preserve"> </v>
      </c>
      <c r="Y83" s="25" t="str">
        <f t="shared" si="57"/>
        <v xml:space="preserve"> </v>
      </c>
      <c r="Z83" s="25">
        <f t="shared" si="51"/>
        <v>1</v>
      </c>
      <c r="AA83" s="25" t="str">
        <f t="shared" si="58"/>
        <v xml:space="preserve"> </v>
      </c>
      <c r="AB83" s="25"/>
      <c r="AC83" s="25">
        <f t="shared" si="42"/>
        <v>0</v>
      </c>
      <c r="AD83" s="25">
        <f t="shared" si="59"/>
        <v>0</v>
      </c>
      <c r="AE83" s="28">
        <f t="shared" si="52"/>
        <v>9</v>
      </c>
      <c r="AF83" s="40" t="str">
        <f t="shared" si="53"/>
        <v>T</v>
      </c>
      <c r="AG83" s="25" t="str">
        <f t="shared" si="60"/>
        <v xml:space="preserve"> </v>
      </c>
      <c r="AH83" s="25">
        <f t="shared" si="54"/>
        <v>1</v>
      </c>
      <c r="AI83" s="25" t="str">
        <f t="shared" si="61"/>
        <v xml:space="preserve"> </v>
      </c>
      <c r="AJ83" s="25"/>
      <c r="AK83" s="25">
        <f t="shared" si="43"/>
        <v>0</v>
      </c>
      <c r="AL83" s="25">
        <f t="shared" si="62"/>
        <v>0</v>
      </c>
      <c r="AM83" s="125">
        <f t="shared" si="55"/>
        <v>13</v>
      </c>
    </row>
    <row r="84" spans="1:39">
      <c r="A84" s="197">
        <f t="shared" si="44"/>
        <v>74</v>
      </c>
      <c r="B84" s="198">
        <f>Data!B84</f>
        <v>5</v>
      </c>
      <c r="C84" s="71"/>
      <c r="D84" s="112">
        <f t="shared" si="39"/>
        <v>1</v>
      </c>
      <c r="E84" s="116" t="str">
        <f t="shared" si="40"/>
        <v>B</v>
      </c>
      <c r="F84" s="25"/>
      <c r="G84" s="24" t="str">
        <f t="shared" si="45"/>
        <v xml:space="preserve"> </v>
      </c>
      <c r="H84" s="25" t="str">
        <f t="shared" si="38"/>
        <v xml:space="preserve"> </v>
      </c>
      <c r="I84" s="25">
        <f t="shared" si="46"/>
        <v>1</v>
      </c>
      <c r="J84" s="25" t="str">
        <f t="shared" si="47"/>
        <v xml:space="preserve"> </v>
      </c>
      <c r="K84" s="25"/>
      <c r="L84" s="25">
        <f t="shared" si="41"/>
        <v>0</v>
      </c>
      <c r="M84" s="25">
        <f t="shared" si="36"/>
        <v>0</v>
      </c>
      <c r="N84" s="28">
        <f t="shared" si="37"/>
        <v>-49</v>
      </c>
      <c r="O84" s="40" t="str">
        <f t="shared" si="48"/>
        <v xml:space="preserve"> </v>
      </c>
      <c r="P84" s="25" t="str">
        <f t="shared" si="56"/>
        <v xml:space="preserve"> </v>
      </c>
      <c r="Q84" s="25">
        <f t="shared" si="63"/>
        <v>1</v>
      </c>
      <c r="R84" s="25" t="str">
        <f t="shared" si="49"/>
        <v>C &amp; B</v>
      </c>
      <c r="S84" s="25"/>
      <c r="T84" s="25">
        <f t="shared" si="64"/>
        <v>2</v>
      </c>
      <c r="U84" s="25">
        <f t="shared" si="65"/>
        <v>0</v>
      </c>
      <c r="V84" s="125">
        <f t="shared" si="66"/>
        <v>11</v>
      </c>
      <c r="X84" s="24" t="str">
        <f t="shared" si="50"/>
        <v xml:space="preserve"> </v>
      </c>
      <c r="Y84" s="25" t="str">
        <f t="shared" si="57"/>
        <v xml:space="preserve"> </v>
      </c>
      <c r="Z84" s="25">
        <f t="shared" si="51"/>
        <v>1</v>
      </c>
      <c r="AA84" s="25" t="str">
        <f t="shared" si="58"/>
        <v xml:space="preserve"> </v>
      </c>
      <c r="AB84" s="25"/>
      <c r="AC84" s="25">
        <f t="shared" si="42"/>
        <v>0</v>
      </c>
      <c r="AD84" s="25">
        <f t="shared" si="59"/>
        <v>0</v>
      </c>
      <c r="AE84" s="28">
        <f t="shared" si="52"/>
        <v>9</v>
      </c>
      <c r="AF84" s="40" t="str">
        <f t="shared" si="53"/>
        <v xml:space="preserve"> </v>
      </c>
      <c r="AG84" s="25" t="str">
        <f t="shared" si="60"/>
        <v xml:space="preserve"> </v>
      </c>
      <c r="AH84" s="25">
        <f t="shared" si="54"/>
        <v>1</v>
      </c>
      <c r="AI84" s="25" t="str">
        <f t="shared" si="61"/>
        <v>C &amp; B</v>
      </c>
      <c r="AJ84" s="25"/>
      <c r="AK84" s="25">
        <f t="shared" si="43"/>
        <v>2</v>
      </c>
      <c r="AL84" s="25">
        <f t="shared" si="62"/>
        <v>0</v>
      </c>
      <c r="AM84" s="125">
        <f t="shared" si="55"/>
        <v>11</v>
      </c>
    </row>
    <row r="85" spans="1:39">
      <c r="A85" s="197">
        <f t="shared" si="44"/>
        <v>75</v>
      </c>
      <c r="B85" s="198">
        <f>Data!B85</f>
        <v>28</v>
      </c>
      <c r="C85" s="71"/>
      <c r="D85" s="112">
        <f t="shared" si="39"/>
        <v>3</v>
      </c>
      <c r="E85" s="116" t="str">
        <f t="shared" si="40"/>
        <v>A</v>
      </c>
      <c r="F85" s="25"/>
      <c r="G85" s="24" t="str">
        <f t="shared" si="45"/>
        <v xml:space="preserve"> </v>
      </c>
      <c r="H85" s="25" t="str">
        <f t="shared" si="38"/>
        <v xml:space="preserve"> </v>
      </c>
      <c r="I85" s="25">
        <f t="shared" si="46"/>
        <v>1</v>
      </c>
      <c r="J85" s="25" t="str">
        <f t="shared" si="47"/>
        <v xml:space="preserve"> </v>
      </c>
      <c r="K85" s="25"/>
      <c r="L85" s="25">
        <f t="shared" si="41"/>
        <v>0</v>
      </c>
      <c r="M85" s="25">
        <f t="shared" si="36"/>
        <v>0</v>
      </c>
      <c r="N85" s="28">
        <f t="shared" si="37"/>
        <v>-49</v>
      </c>
      <c r="O85" s="40" t="str">
        <f t="shared" si="48"/>
        <v xml:space="preserve"> </v>
      </c>
      <c r="P85" s="25" t="str">
        <f t="shared" si="56"/>
        <v>L</v>
      </c>
      <c r="Q85" s="25">
        <f t="shared" si="63"/>
        <v>2</v>
      </c>
      <c r="R85" s="25" t="str">
        <f t="shared" si="49"/>
        <v xml:space="preserve"> </v>
      </c>
      <c r="S85" s="25"/>
      <c r="T85" s="25">
        <f t="shared" si="64"/>
        <v>0</v>
      </c>
      <c r="U85" s="25">
        <f t="shared" si="65"/>
        <v>0</v>
      </c>
      <c r="V85" s="125">
        <f t="shared" si="66"/>
        <v>11</v>
      </c>
      <c r="X85" s="24" t="str">
        <f t="shared" si="50"/>
        <v xml:space="preserve"> </v>
      </c>
      <c r="Y85" s="25" t="str">
        <f t="shared" si="57"/>
        <v xml:space="preserve"> </v>
      </c>
      <c r="Z85" s="25">
        <f t="shared" si="51"/>
        <v>1</v>
      </c>
      <c r="AA85" s="25" t="str">
        <f t="shared" si="58"/>
        <v xml:space="preserve"> </v>
      </c>
      <c r="AB85" s="25"/>
      <c r="AC85" s="25">
        <f t="shared" si="42"/>
        <v>0</v>
      </c>
      <c r="AD85" s="25">
        <f t="shared" si="59"/>
        <v>0</v>
      </c>
      <c r="AE85" s="28">
        <f t="shared" si="52"/>
        <v>9</v>
      </c>
      <c r="AF85" s="40" t="str">
        <f t="shared" si="53"/>
        <v xml:space="preserve"> </v>
      </c>
      <c r="AG85" s="25" t="str">
        <f t="shared" si="60"/>
        <v>L</v>
      </c>
      <c r="AH85" s="25">
        <f t="shared" si="54"/>
        <v>2</v>
      </c>
      <c r="AI85" s="25" t="str">
        <f t="shared" si="61"/>
        <v>C &amp; B</v>
      </c>
      <c r="AJ85" s="25"/>
      <c r="AK85" s="25">
        <f t="shared" si="43"/>
        <v>6</v>
      </c>
      <c r="AL85" s="25">
        <f t="shared" si="62"/>
        <v>0</v>
      </c>
      <c r="AM85" s="125">
        <f t="shared" si="55"/>
        <v>5</v>
      </c>
    </row>
    <row r="86" spans="1:39">
      <c r="A86" s="197">
        <f t="shared" si="44"/>
        <v>76</v>
      </c>
      <c r="B86" s="198">
        <f>Data!B86</f>
        <v>33</v>
      </c>
      <c r="C86" s="71"/>
      <c r="D86" s="112">
        <f t="shared" si="39"/>
        <v>3</v>
      </c>
      <c r="E86" s="116" t="str">
        <f t="shared" si="40"/>
        <v>C</v>
      </c>
      <c r="F86" s="25"/>
      <c r="G86" s="24" t="str">
        <f t="shared" si="45"/>
        <v>T</v>
      </c>
      <c r="H86" s="25" t="str">
        <f t="shared" si="38"/>
        <v xml:space="preserve"> </v>
      </c>
      <c r="I86" s="25">
        <f t="shared" si="46"/>
        <v>1</v>
      </c>
      <c r="J86" s="25" t="str">
        <f t="shared" si="47"/>
        <v xml:space="preserve"> </v>
      </c>
      <c r="K86" s="25"/>
      <c r="L86" s="25">
        <f t="shared" si="41"/>
        <v>0</v>
      </c>
      <c r="M86" s="25">
        <f t="shared" si="36"/>
        <v>0</v>
      </c>
      <c r="N86" s="28">
        <f t="shared" si="37"/>
        <v>-49</v>
      </c>
      <c r="O86" s="40" t="str">
        <f t="shared" si="48"/>
        <v xml:space="preserve"> </v>
      </c>
      <c r="P86" s="25" t="str">
        <f t="shared" si="56"/>
        <v xml:space="preserve"> </v>
      </c>
      <c r="Q86" s="25">
        <f t="shared" si="63"/>
        <v>2</v>
      </c>
      <c r="R86" s="25" t="str">
        <f t="shared" si="49"/>
        <v xml:space="preserve"> </v>
      </c>
      <c r="S86" s="25"/>
      <c r="T86" s="25">
        <f t="shared" si="64"/>
        <v>0</v>
      </c>
      <c r="U86" s="25">
        <f t="shared" si="65"/>
        <v>0</v>
      </c>
      <c r="V86" s="125">
        <f t="shared" si="66"/>
        <v>11</v>
      </c>
      <c r="X86" s="24" t="str">
        <f t="shared" si="50"/>
        <v>T</v>
      </c>
      <c r="Y86" s="25" t="str">
        <f t="shared" si="57"/>
        <v xml:space="preserve"> </v>
      </c>
      <c r="Z86" s="25">
        <f t="shared" si="51"/>
        <v>1</v>
      </c>
      <c r="AA86" s="25" t="str">
        <f t="shared" si="58"/>
        <v xml:space="preserve"> </v>
      </c>
      <c r="AB86" s="25"/>
      <c r="AC86" s="25">
        <f t="shared" si="42"/>
        <v>0</v>
      </c>
      <c r="AD86" s="25">
        <f t="shared" si="59"/>
        <v>0</v>
      </c>
      <c r="AE86" s="28">
        <f t="shared" si="52"/>
        <v>9</v>
      </c>
      <c r="AF86" s="40" t="str">
        <f t="shared" si="53"/>
        <v xml:space="preserve"> </v>
      </c>
      <c r="AG86" s="25" t="str">
        <f t="shared" si="60"/>
        <v>W</v>
      </c>
      <c r="AH86" s="25">
        <f t="shared" si="54"/>
        <v>1</v>
      </c>
      <c r="AI86" s="25" t="str">
        <f t="shared" si="61"/>
        <v xml:space="preserve"> </v>
      </c>
      <c r="AJ86" s="25"/>
      <c r="AK86" s="25">
        <f t="shared" si="43"/>
        <v>0</v>
      </c>
      <c r="AL86" s="25">
        <f t="shared" si="62"/>
        <v>9</v>
      </c>
      <c r="AM86" s="125">
        <f t="shared" si="55"/>
        <v>14</v>
      </c>
    </row>
    <row r="87" spans="1:39">
      <c r="A87" s="197">
        <f t="shared" si="44"/>
        <v>77</v>
      </c>
      <c r="B87" s="198">
        <f>Data!B87</f>
        <v>27</v>
      </c>
      <c r="C87" s="71"/>
      <c r="D87" s="112">
        <f t="shared" si="39"/>
        <v>3</v>
      </c>
      <c r="E87" s="116" t="str">
        <f t="shared" si="40"/>
        <v>C</v>
      </c>
      <c r="F87" s="25"/>
      <c r="G87" s="24" t="str">
        <f t="shared" si="45"/>
        <v>T</v>
      </c>
      <c r="H87" s="25" t="str">
        <f t="shared" si="38"/>
        <v xml:space="preserve"> </v>
      </c>
      <c r="I87" s="25">
        <f t="shared" si="46"/>
        <v>1</v>
      </c>
      <c r="J87" s="25" t="str">
        <f t="shared" si="47"/>
        <v xml:space="preserve"> </v>
      </c>
      <c r="K87" s="25"/>
      <c r="L87" s="25">
        <f t="shared" si="41"/>
        <v>0</v>
      </c>
      <c r="M87" s="25">
        <f t="shared" si="36"/>
        <v>0</v>
      </c>
      <c r="N87" s="28">
        <f t="shared" si="37"/>
        <v>-49</v>
      </c>
      <c r="O87" s="40" t="str">
        <f t="shared" si="48"/>
        <v>T</v>
      </c>
      <c r="P87" s="25" t="str">
        <f t="shared" si="56"/>
        <v xml:space="preserve"> </v>
      </c>
      <c r="Q87" s="25">
        <f t="shared" si="63"/>
        <v>2</v>
      </c>
      <c r="R87" s="25" t="str">
        <f t="shared" si="49"/>
        <v xml:space="preserve"> </v>
      </c>
      <c r="S87" s="25"/>
      <c r="T87" s="25">
        <f t="shared" si="64"/>
        <v>0</v>
      </c>
      <c r="U87" s="25">
        <f t="shared" si="65"/>
        <v>0</v>
      </c>
      <c r="V87" s="125">
        <f t="shared" si="66"/>
        <v>11</v>
      </c>
      <c r="X87" s="24" t="str">
        <f t="shared" si="50"/>
        <v>T</v>
      </c>
      <c r="Y87" s="25" t="str">
        <f t="shared" si="57"/>
        <v xml:space="preserve"> </v>
      </c>
      <c r="Z87" s="25">
        <f t="shared" si="51"/>
        <v>1</v>
      </c>
      <c r="AA87" s="25" t="str">
        <f t="shared" si="58"/>
        <v xml:space="preserve"> </v>
      </c>
      <c r="AB87" s="25"/>
      <c r="AC87" s="25">
        <f t="shared" si="42"/>
        <v>0</v>
      </c>
      <c r="AD87" s="25">
        <f t="shared" si="59"/>
        <v>0</v>
      </c>
      <c r="AE87" s="28">
        <f t="shared" si="52"/>
        <v>9</v>
      </c>
      <c r="AF87" s="40" t="str">
        <f t="shared" si="53"/>
        <v>T</v>
      </c>
      <c r="AG87" s="25" t="str">
        <f t="shared" si="60"/>
        <v xml:space="preserve"> </v>
      </c>
      <c r="AH87" s="25">
        <f t="shared" si="54"/>
        <v>1</v>
      </c>
      <c r="AI87" s="25" t="str">
        <f t="shared" si="61"/>
        <v xml:space="preserve"> </v>
      </c>
      <c r="AJ87" s="25"/>
      <c r="AK87" s="25">
        <f t="shared" si="43"/>
        <v>0</v>
      </c>
      <c r="AL87" s="25">
        <f t="shared" si="62"/>
        <v>0</v>
      </c>
      <c r="AM87" s="125">
        <f t="shared" si="55"/>
        <v>14</v>
      </c>
    </row>
    <row r="88" spans="1:39">
      <c r="A88" s="197">
        <f t="shared" si="44"/>
        <v>78</v>
      </c>
      <c r="B88" s="198">
        <f>Data!B88</f>
        <v>13</v>
      </c>
      <c r="C88" s="71"/>
      <c r="D88" s="112">
        <f t="shared" si="39"/>
        <v>2</v>
      </c>
      <c r="E88" s="116" t="str">
        <f t="shared" si="40"/>
        <v>A</v>
      </c>
      <c r="F88" s="25"/>
      <c r="G88" s="24" t="str">
        <f t="shared" si="45"/>
        <v xml:space="preserve"> </v>
      </c>
      <c r="H88" s="25" t="str">
        <f t="shared" si="38"/>
        <v xml:space="preserve"> </v>
      </c>
      <c r="I88" s="25">
        <f t="shared" si="46"/>
        <v>1</v>
      </c>
      <c r="J88" s="25" t="str">
        <f t="shared" si="47"/>
        <v>3 &amp; 2</v>
      </c>
      <c r="K88" s="25"/>
      <c r="L88" s="25">
        <f t="shared" si="41"/>
        <v>2</v>
      </c>
      <c r="M88" s="25">
        <f t="shared" si="36"/>
        <v>0</v>
      </c>
      <c r="N88" s="28">
        <f t="shared" si="37"/>
        <v>-51</v>
      </c>
      <c r="O88" s="40" t="str">
        <f t="shared" si="48"/>
        <v xml:space="preserve"> </v>
      </c>
      <c r="P88" s="25" t="str">
        <f t="shared" si="56"/>
        <v xml:space="preserve"> </v>
      </c>
      <c r="Q88" s="25">
        <f t="shared" si="63"/>
        <v>2</v>
      </c>
      <c r="R88" s="25" t="str">
        <f t="shared" si="49"/>
        <v>C &amp; A</v>
      </c>
      <c r="S88" s="25"/>
      <c r="T88" s="25">
        <f t="shared" si="64"/>
        <v>6</v>
      </c>
      <c r="U88" s="25">
        <f t="shared" si="65"/>
        <v>0</v>
      </c>
      <c r="V88" s="125">
        <f t="shared" si="66"/>
        <v>5</v>
      </c>
      <c r="X88" s="24" t="str">
        <f t="shared" si="50"/>
        <v xml:space="preserve"> </v>
      </c>
      <c r="Y88" s="25" t="str">
        <f t="shared" si="57"/>
        <v xml:space="preserve"> </v>
      </c>
      <c r="Z88" s="25">
        <f t="shared" si="51"/>
        <v>1</v>
      </c>
      <c r="AA88" s="25" t="str">
        <f t="shared" si="58"/>
        <v>3 &amp; 2</v>
      </c>
      <c r="AB88" s="25"/>
      <c r="AC88" s="25">
        <f t="shared" si="42"/>
        <v>2</v>
      </c>
      <c r="AD88" s="25">
        <f t="shared" si="59"/>
        <v>0</v>
      </c>
      <c r="AE88" s="28">
        <f t="shared" si="52"/>
        <v>7</v>
      </c>
      <c r="AF88" s="40" t="str">
        <f t="shared" si="53"/>
        <v xml:space="preserve"> </v>
      </c>
      <c r="AG88" s="25" t="str">
        <f t="shared" si="60"/>
        <v xml:space="preserve"> </v>
      </c>
      <c r="AH88" s="25">
        <f t="shared" si="54"/>
        <v>1</v>
      </c>
      <c r="AI88" s="25" t="str">
        <f t="shared" si="61"/>
        <v>C &amp; A</v>
      </c>
      <c r="AJ88" s="25"/>
      <c r="AK88" s="25">
        <f t="shared" si="43"/>
        <v>2</v>
      </c>
      <c r="AL88" s="25">
        <f t="shared" si="62"/>
        <v>0</v>
      </c>
      <c r="AM88" s="125">
        <f t="shared" si="55"/>
        <v>12</v>
      </c>
    </row>
    <row r="89" spans="1:39">
      <c r="A89" s="197">
        <f t="shared" si="44"/>
        <v>79</v>
      </c>
      <c r="B89" s="198">
        <f>Data!B89</f>
        <v>21</v>
      </c>
      <c r="C89" s="71"/>
      <c r="D89" s="112">
        <f t="shared" si="39"/>
        <v>2</v>
      </c>
      <c r="E89" s="116" t="str">
        <f t="shared" si="40"/>
        <v>C</v>
      </c>
      <c r="F89" s="25"/>
      <c r="G89" s="24" t="str">
        <f t="shared" si="45"/>
        <v xml:space="preserve"> </v>
      </c>
      <c r="H89" s="25" t="str">
        <f t="shared" si="38"/>
        <v>W</v>
      </c>
      <c r="I89" s="25">
        <f t="shared" si="46"/>
        <v>1</v>
      </c>
      <c r="J89" s="25" t="str">
        <f t="shared" si="47"/>
        <v xml:space="preserve"> </v>
      </c>
      <c r="K89" s="25"/>
      <c r="L89" s="25">
        <f t="shared" si="41"/>
        <v>0</v>
      </c>
      <c r="M89" s="25">
        <f t="shared" si="36"/>
        <v>3</v>
      </c>
      <c r="N89" s="28">
        <f t="shared" si="37"/>
        <v>-48</v>
      </c>
      <c r="O89" s="40" t="str">
        <f t="shared" si="48"/>
        <v xml:space="preserve"> </v>
      </c>
      <c r="P89" s="25" t="str">
        <f t="shared" si="56"/>
        <v>W</v>
      </c>
      <c r="Q89" s="25">
        <f t="shared" si="63"/>
        <v>1</v>
      </c>
      <c r="R89" s="25" t="str">
        <f t="shared" si="49"/>
        <v xml:space="preserve"> </v>
      </c>
      <c r="S89" s="25"/>
      <c r="T89" s="25">
        <f t="shared" si="64"/>
        <v>0</v>
      </c>
      <c r="U89" s="25">
        <f t="shared" si="65"/>
        <v>9</v>
      </c>
      <c r="V89" s="125">
        <f t="shared" si="66"/>
        <v>14</v>
      </c>
      <c r="X89" s="24" t="str">
        <f t="shared" si="50"/>
        <v xml:space="preserve"> </v>
      </c>
      <c r="Y89" s="25" t="str">
        <f t="shared" si="57"/>
        <v>W</v>
      </c>
      <c r="Z89" s="25">
        <f t="shared" si="51"/>
        <v>1</v>
      </c>
      <c r="AA89" s="25" t="str">
        <f t="shared" si="58"/>
        <v xml:space="preserve"> </v>
      </c>
      <c r="AB89" s="25"/>
      <c r="AC89" s="25">
        <f t="shared" si="42"/>
        <v>0</v>
      </c>
      <c r="AD89" s="25">
        <f t="shared" si="59"/>
        <v>3</v>
      </c>
      <c r="AE89" s="28">
        <f t="shared" si="52"/>
        <v>10</v>
      </c>
      <c r="AF89" s="40" t="str">
        <f t="shared" si="53"/>
        <v xml:space="preserve"> </v>
      </c>
      <c r="AG89" s="25" t="str">
        <f t="shared" si="60"/>
        <v>W</v>
      </c>
      <c r="AH89" s="25">
        <f t="shared" si="54"/>
        <v>1</v>
      </c>
      <c r="AI89" s="25" t="str">
        <f t="shared" si="61"/>
        <v xml:space="preserve"> </v>
      </c>
      <c r="AJ89" s="25"/>
      <c r="AK89" s="25">
        <f t="shared" si="43"/>
        <v>0</v>
      </c>
      <c r="AL89" s="25">
        <f t="shared" si="62"/>
        <v>3</v>
      </c>
      <c r="AM89" s="125">
        <f t="shared" si="55"/>
        <v>15</v>
      </c>
    </row>
    <row r="90" spans="1:39">
      <c r="A90" s="197">
        <f t="shared" si="44"/>
        <v>80</v>
      </c>
      <c r="B90" s="198">
        <f>Data!B90</f>
        <v>32</v>
      </c>
      <c r="C90" s="71"/>
      <c r="D90" s="112">
        <f t="shared" si="39"/>
        <v>3</v>
      </c>
      <c r="E90" s="116" t="str">
        <f t="shared" si="40"/>
        <v>B</v>
      </c>
      <c r="F90" s="25"/>
      <c r="G90" s="24" t="str">
        <f t="shared" si="45"/>
        <v xml:space="preserve"> </v>
      </c>
      <c r="H90" s="25" t="str">
        <f t="shared" si="38"/>
        <v xml:space="preserve"> </v>
      </c>
      <c r="I90" s="25">
        <f t="shared" si="46"/>
        <v>1</v>
      </c>
      <c r="J90" s="25" t="str">
        <f t="shared" si="47"/>
        <v xml:space="preserve"> </v>
      </c>
      <c r="K90" s="25"/>
      <c r="L90" s="25">
        <f t="shared" si="41"/>
        <v>0</v>
      </c>
      <c r="M90" s="25">
        <f t="shared" si="36"/>
        <v>0</v>
      </c>
      <c r="N90" s="28">
        <f t="shared" si="37"/>
        <v>-48</v>
      </c>
      <c r="O90" s="40" t="str">
        <f t="shared" si="48"/>
        <v xml:space="preserve"> </v>
      </c>
      <c r="P90" s="25" t="str">
        <f t="shared" si="56"/>
        <v xml:space="preserve"> </v>
      </c>
      <c r="Q90" s="25">
        <f t="shared" si="63"/>
        <v>1</v>
      </c>
      <c r="R90" s="25" t="str">
        <f t="shared" si="49"/>
        <v xml:space="preserve"> </v>
      </c>
      <c r="S90" s="25"/>
      <c r="T90" s="25">
        <f t="shared" si="64"/>
        <v>0</v>
      </c>
      <c r="U90" s="25">
        <f t="shared" si="65"/>
        <v>0</v>
      </c>
      <c r="V90" s="125">
        <f t="shared" si="66"/>
        <v>14</v>
      </c>
      <c r="X90" s="24" t="str">
        <f t="shared" si="50"/>
        <v xml:space="preserve"> </v>
      </c>
      <c r="Y90" s="25" t="str">
        <f t="shared" si="57"/>
        <v xml:space="preserve"> </v>
      </c>
      <c r="Z90" s="25">
        <f t="shared" si="51"/>
        <v>1</v>
      </c>
      <c r="AA90" s="25" t="str">
        <f t="shared" si="58"/>
        <v xml:space="preserve"> </v>
      </c>
      <c r="AB90" s="25"/>
      <c r="AC90" s="25">
        <f t="shared" si="42"/>
        <v>0</v>
      </c>
      <c r="AD90" s="25">
        <f t="shared" si="59"/>
        <v>0</v>
      </c>
      <c r="AE90" s="28">
        <f t="shared" si="52"/>
        <v>10</v>
      </c>
      <c r="AF90" s="40" t="str">
        <f t="shared" si="53"/>
        <v xml:space="preserve"> </v>
      </c>
      <c r="AG90" s="25" t="str">
        <f t="shared" si="60"/>
        <v xml:space="preserve"> </v>
      </c>
      <c r="AH90" s="25">
        <f t="shared" si="54"/>
        <v>1</v>
      </c>
      <c r="AI90" s="25" t="str">
        <f t="shared" si="61"/>
        <v xml:space="preserve"> </v>
      </c>
      <c r="AJ90" s="25"/>
      <c r="AK90" s="25">
        <f t="shared" si="43"/>
        <v>0</v>
      </c>
      <c r="AL90" s="25">
        <f t="shared" si="62"/>
        <v>0</v>
      </c>
      <c r="AM90" s="125">
        <f t="shared" si="55"/>
        <v>15</v>
      </c>
    </row>
    <row r="91" spans="1:39">
      <c r="A91" s="197">
        <f t="shared" si="44"/>
        <v>81</v>
      </c>
      <c r="B91" s="198">
        <f>Data!B91</f>
        <v>34</v>
      </c>
      <c r="C91" s="71"/>
      <c r="D91" s="112">
        <f t="shared" si="39"/>
        <v>3</v>
      </c>
      <c r="E91" s="116" t="str">
        <f t="shared" si="40"/>
        <v>A</v>
      </c>
      <c r="F91" s="25"/>
      <c r="G91" s="24" t="str">
        <f t="shared" si="45"/>
        <v>T</v>
      </c>
      <c r="H91" s="25" t="str">
        <f t="shared" si="38"/>
        <v xml:space="preserve"> </v>
      </c>
      <c r="I91" s="25">
        <f t="shared" si="46"/>
        <v>1</v>
      </c>
      <c r="J91" s="25" t="str">
        <f t="shared" si="47"/>
        <v xml:space="preserve"> </v>
      </c>
      <c r="K91" s="25"/>
      <c r="L91" s="25">
        <f t="shared" si="41"/>
        <v>0</v>
      </c>
      <c r="M91" s="25">
        <f t="shared" si="36"/>
        <v>0</v>
      </c>
      <c r="N91" s="28">
        <f t="shared" si="37"/>
        <v>-48</v>
      </c>
      <c r="O91" s="40" t="str">
        <f t="shared" si="48"/>
        <v xml:space="preserve"> </v>
      </c>
      <c r="P91" s="25" t="str">
        <f t="shared" si="56"/>
        <v xml:space="preserve"> </v>
      </c>
      <c r="Q91" s="25">
        <f t="shared" si="63"/>
        <v>1</v>
      </c>
      <c r="R91" s="25" t="str">
        <f t="shared" si="49"/>
        <v xml:space="preserve"> </v>
      </c>
      <c r="S91" s="25"/>
      <c r="T91" s="25">
        <f t="shared" si="64"/>
        <v>0</v>
      </c>
      <c r="U91" s="25">
        <f t="shared" si="65"/>
        <v>0</v>
      </c>
      <c r="V91" s="125">
        <f t="shared" si="66"/>
        <v>14</v>
      </c>
      <c r="X91" s="24" t="str">
        <f t="shared" si="50"/>
        <v>T</v>
      </c>
      <c r="Y91" s="25" t="str">
        <f t="shared" si="57"/>
        <v xml:space="preserve"> </v>
      </c>
      <c r="Z91" s="25">
        <f t="shared" si="51"/>
        <v>1</v>
      </c>
      <c r="AA91" s="25" t="str">
        <f t="shared" si="58"/>
        <v xml:space="preserve"> </v>
      </c>
      <c r="AB91" s="25"/>
      <c r="AC91" s="25">
        <f t="shared" si="42"/>
        <v>0</v>
      </c>
      <c r="AD91" s="25">
        <f t="shared" si="59"/>
        <v>0</v>
      </c>
      <c r="AE91" s="28">
        <f t="shared" si="52"/>
        <v>10</v>
      </c>
      <c r="AF91" s="40" t="str">
        <f t="shared" si="53"/>
        <v xml:space="preserve"> </v>
      </c>
      <c r="AG91" s="25" t="str">
        <f t="shared" si="60"/>
        <v xml:space="preserve"> </v>
      </c>
      <c r="AH91" s="25">
        <f t="shared" si="54"/>
        <v>1</v>
      </c>
      <c r="AI91" s="25" t="str">
        <f t="shared" si="61"/>
        <v xml:space="preserve"> </v>
      </c>
      <c r="AJ91" s="25"/>
      <c r="AK91" s="25">
        <f t="shared" si="43"/>
        <v>0</v>
      </c>
      <c r="AL91" s="25">
        <f t="shared" si="62"/>
        <v>0</v>
      </c>
      <c r="AM91" s="125">
        <f t="shared" si="55"/>
        <v>15</v>
      </c>
    </row>
    <row r="92" spans="1:39">
      <c r="A92" s="197">
        <f t="shared" si="44"/>
        <v>82</v>
      </c>
      <c r="B92" s="198">
        <f>Data!B92</f>
        <v>19</v>
      </c>
      <c r="C92" s="71"/>
      <c r="D92" s="112">
        <f t="shared" si="39"/>
        <v>2</v>
      </c>
      <c r="E92" s="116" t="str">
        <f t="shared" si="40"/>
        <v>A</v>
      </c>
      <c r="F92" s="25"/>
      <c r="G92" s="24" t="str">
        <f t="shared" si="45"/>
        <v xml:space="preserve"> </v>
      </c>
      <c r="H92" s="25" t="str">
        <f t="shared" si="38"/>
        <v xml:space="preserve"> </v>
      </c>
      <c r="I92" s="25">
        <f t="shared" si="46"/>
        <v>1</v>
      </c>
      <c r="J92" s="25" t="str">
        <f t="shared" si="47"/>
        <v>3 &amp; 2</v>
      </c>
      <c r="K92" s="25"/>
      <c r="L92" s="25">
        <f t="shared" si="41"/>
        <v>2</v>
      </c>
      <c r="M92" s="25">
        <f t="shared" si="36"/>
        <v>0</v>
      </c>
      <c r="N92" s="28">
        <f t="shared" si="37"/>
        <v>-50</v>
      </c>
      <c r="O92" s="40" t="str">
        <f t="shared" si="48"/>
        <v>T</v>
      </c>
      <c r="P92" s="25" t="str">
        <f t="shared" si="56"/>
        <v xml:space="preserve"> </v>
      </c>
      <c r="Q92" s="25">
        <f t="shared" si="63"/>
        <v>1</v>
      </c>
      <c r="R92" s="25" t="str">
        <f t="shared" si="49"/>
        <v xml:space="preserve"> </v>
      </c>
      <c r="S92" s="25"/>
      <c r="T92" s="25">
        <f t="shared" si="64"/>
        <v>0</v>
      </c>
      <c r="U92" s="25">
        <f t="shared" si="65"/>
        <v>0</v>
      </c>
      <c r="V92" s="125">
        <f t="shared" si="66"/>
        <v>14</v>
      </c>
      <c r="X92" s="24" t="str">
        <f t="shared" si="50"/>
        <v xml:space="preserve"> </v>
      </c>
      <c r="Y92" s="25" t="str">
        <f t="shared" si="57"/>
        <v xml:space="preserve"> </v>
      </c>
      <c r="Z92" s="25">
        <f t="shared" si="51"/>
        <v>1</v>
      </c>
      <c r="AA92" s="25" t="str">
        <f t="shared" si="58"/>
        <v>3 &amp; 2</v>
      </c>
      <c r="AB92" s="25"/>
      <c r="AC92" s="25">
        <f t="shared" si="42"/>
        <v>2</v>
      </c>
      <c r="AD92" s="25">
        <f t="shared" si="59"/>
        <v>0</v>
      </c>
      <c r="AE92" s="28">
        <f t="shared" si="52"/>
        <v>8</v>
      </c>
      <c r="AF92" s="40" t="str">
        <f t="shared" si="53"/>
        <v>T</v>
      </c>
      <c r="AG92" s="25" t="str">
        <f t="shared" si="60"/>
        <v xml:space="preserve"> </v>
      </c>
      <c r="AH92" s="25">
        <f t="shared" si="54"/>
        <v>1</v>
      </c>
      <c r="AI92" s="25" t="str">
        <f t="shared" si="61"/>
        <v xml:space="preserve"> </v>
      </c>
      <c r="AJ92" s="25"/>
      <c r="AK92" s="25">
        <f t="shared" si="43"/>
        <v>0</v>
      </c>
      <c r="AL92" s="25">
        <f t="shared" si="62"/>
        <v>0</v>
      </c>
      <c r="AM92" s="125">
        <f t="shared" si="55"/>
        <v>15</v>
      </c>
    </row>
    <row r="93" spans="1:39">
      <c r="A93" s="197">
        <f t="shared" si="44"/>
        <v>83</v>
      </c>
      <c r="B93" s="198">
        <f>Data!B93</f>
        <v>25</v>
      </c>
      <c r="C93" s="71"/>
      <c r="D93" s="112">
        <f t="shared" si="39"/>
        <v>3</v>
      </c>
      <c r="E93" s="116" t="str">
        <f t="shared" si="40"/>
        <v>A</v>
      </c>
      <c r="F93" s="25"/>
      <c r="G93" s="24" t="str">
        <f t="shared" si="45"/>
        <v xml:space="preserve"> </v>
      </c>
      <c r="H93" s="25" t="str">
        <f t="shared" si="38"/>
        <v>W</v>
      </c>
      <c r="I93" s="25">
        <f t="shared" si="46"/>
        <v>1</v>
      </c>
      <c r="J93" s="25" t="str">
        <f t="shared" si="47"/>
        <v xml:space="preserve"> </v>
      </c>
      <c r="K93" s="25"/>
      <c r="L93" s="25">
        <f t="shared" si="41"/>
        <v>0</v>
      </c>
      <c r="M93" s="25">
        <f t="shared" si="36"/>
        <v>3</v>
      </c>
      <c r="N93" s="28">
        <f t="shared" si="37"/>
        <v>-47</v>
      </c>
      <c r="O93" s="40" t="str">
        <f t="shared" si="48"/>
        <v>T</v>
      </c>
      <c r="P93" s="25" t="str">
        <f t="shared" si="56"/>
        <v xml:space="preserve"> </v>
      </c>
      <c r="Q93" s="25">
        <f t="shared" si="63"/>
        <v>1</v>
      </c>
      <c r="R93" s="25" t="str">
        <f t="shared" si="49"/>
        <v xml:space="preserve"> </v>
      </c>
      <c r="S93" s="25"/>
      <c r="T93" s="25">
        <f t="shared" si="64"/>
        <v>0</v>
      </c>
      <c r="U93" s="25">
        <f t="shared" si="65"/>
        <v>0</v>
      </c>
      <c r="V93" s="125">
        <f t="shared" si="66"/>
        <v>14</v>
      </c>
      <c r="X93" s="24" t="str">
        <f t="shared" si="50"/>
        <v xml:space="preserve"> </v>
      </c>
      <c r="Y93" s="25" t="str">
        <f t="shared" si="57"/>
        <v>W</v>
      </c>
      <c r="Z93" s="25">
        <f t="shared" si="51"/>
        <v>1</v>
      </c>
      <c r="AA93" s="25" t="str">
        <f t="shared" si="58"/>
        <v xml:space="preserve"> </v>
      </c>
      <c r="AB93" s="25"/>
      <c r="AC93" s="25">
        <f t="shared" si="42"/>
        <v>0</v>
      </c>
      <c r="AD93" s="25">
        <f t="shared" si="59"/>
        <v>3</v>
      </c>
      <c r="AE93" s="28">
        <f t="shared" si="52"/>
        <v>11</v>
      </c>
      <c r="AF93" s="40" t="str">
        <f t="shared" si="53"/>
        <v>T</v>
      </c>
      <c r="AG93" s="25" t="str">
        <f t="shared" si="60"/>
        <v xml:space="preserve"> </v>
      </c>
      <c r="AH93" s="25">
        <f t="shared" si="54"/>
        <v>1</v>
      </c>
      <c r="AI93" s="25" t="str">
        <f t="shared" si="61"/>
        <v xml:space="preserve"> </v>
      </c>
      <c r="AJ93" s="25"/>
      <c r="AK93" s="25">
        <f t="shared" si="43"/>
        <v>0</v>
      </c>
      <c r="AL93" s="25">
        <f t="shared" si="62"/>
        <v>0</v>
      </c>
      <c r="AM93" s="125">
        <f t="shared" si="55"/>
        <v>15</v>
      </c>
    </row>
    <row r="94" spans="1:39">
      <c r="A94" s="197">
        <f t="shared" si="44"/>
        <v>84</v>
      </c>
      <c r="B94" s="198">
        <f>Data!B94</f>
        <v>30</v>
      </c>
      <c r="C94" s="71"/>
      <c r="D94" s="112">
        <f t="shared" si="39"/>
        <v>3</v>
      </c>
      <c r="E94" s="116" t="str">
        <f t="shared" si="40"/>
        <v>C</v>
      </c>
      <c r="F94" s="25"/>
      <c r="G94" s="24" t="str">
        <f t="shared" si="45"/>
        <v>T</v>
      </c>
      <c r="H94" s="25" t="str">
        <f t="shared" si="38"/>
        <v xml:space="preserve"> </v>
      </c>
      <c r="I94" s="25">
        <f t="shared" si="46"/>
        <v>1</v>
      </c>
      <c r="J94" s="25" t="str">
        <f t="shared" si="47"/>
        <v xml:space="preserve"> </v>
      </c>
      <c r="K94" s="25"/>
      <c r="L94" s="25">
        <f t="shared" si="41"/>
        <v>0</v>
      </c>
      <c r="M94" s="25">
        <f t="shared" ref="M94:M157" si="67">IF(H94=" ",0,IF(H94="W",(L93/2)*3,0))</f>
        <v>0</v>
      </c>
      <c r="N94" s="28">
        <f t="shared" ref="N94:N157" si="68">N93-L94+M94</f>
        <v>-47</v>
      </c>
      <c r="O94" s="40" t="str">
        <f t="shared" si="48"/>
        <v xml:space="preserve"> </v>
      </c>
      <c r="P94" s="25" t="str">
        <f t="shared" si="56"/>
        <v xml:space="preserve"> </v>
      </c>
      <c r="Q94" s="25">
        <f t="shared" si="63"/>
        <v>1</v>
      </c>
      <c r="R94" s="25" t="str">
        <f t="shared" si="49"/>
        <v>A &amp; C</v>
      </c>
      <c r="S94" s="25"/>
      <c r="T94" s="25">
        <f t="shared" si="64"/>
        <v>2</v>
      </c>
      <c r="U94" s="25">
        <f t="shared" si="65"/>
        <v>0</v>
      </c>
      <c r="V94" s="125">
        <f t="shared" si="66"/>
        <v>12</v>
      </c>
      <c r="X94" s="24" t="str">
        <f t="shared" si="50"/>
        <v>T</v>
      </c>
      <c r="Y94" s="25" t="str">
        <f t="shared" si="57"/>
        <v xml:space="preserve"> </v>
      </c>
      <c r="Z94" s="25">
        <f t="shared" si="51"/>
        <v>1</v>
      </c>
      <c r="AA94" s="25" t="str">
        <f t="shared" si="58"/>
        <v xml:space="preserve"> </v>
      </c>
      <c r="AB94" s="25"/>
      <c r="AC94" s="25">
        <f t="shared" si="42"/>
        <v>0</v>
      </c>
      <c r="AD94" s="25">
        <f t="shared" si="59"/>
        <v>0</v>
      </c>
      <c r="AE94" s="28">
        <f t="shared" si="52"/>
        <v>11</v>
      </c>
      <c r="AF94" s="40" t="str">
        <f t="shared" si="53"/>
        <v xml:space="preserve"> </v>
      </c>
      <c r="AG94" s="25" t="str">
        <f t="shared" si="60"/>
        <v xml:space="preserve"> </v>
      </c>
      <c r="AH94" s="25">
        <f t="shared" si="54"/>
        <v>1</v>
      </c>
      <c r="AI94" s="25" t="str">
        <f t="shared" si="61"/>
        <v>A &amp; C</v>
      </c>
      <c r="AJ94" s="25"/>
      <c r="AK94" s="25">
        <f t="shared" si="43"/>
        <v>2</v>
      </c>
      <c r="AL94" s="25">
        <f t="shared" si="62"/>
        <v>0</v>
      </c>
      <c r="AM94" s="125">
        <f t="shared" si="55"/>
        <v>13</v>
      </c>
    </row>
    <row r="95" spans="1:39">
      <c r="A95" s="197">
        <f t="shared" si="44"/>
        <v>85</v>
      </c>
      <c r="B95" s="198">
        <f>Data!B95</f>
        <v>3</v>
      </c>
      <c r="C95" s="71"/>
      <c r="D95" s="112">
        <f t="shared" si="39"/>
        <v>1</v>
      </c>
      <c r="E95" s="116" t="str">
        <f t="shared" si="40"/>
        <v>C</v>
      </c>
      <c r="F95" s="25"/>
      <c r="G95" s="24" t="str">
        <f t="shared" si="45"/>
        <v xml:space="preserve"> </v>
      </c>
      <c r="H95" s="25" t="str">
        <f t="shared" si="38"/>
        <v xml:space="preserve"> </v>
      </c>
      <c r="I95" s="25">
        <f t="shared" si="46"/>
        <v>1</v>
      </c>
      <c r="J95" s="25" t="str">
        <f t="shared" si="47"/>
        <v>3 &amp; 1</v>
      </c>
      <c r="K95" s="25"/>
      <c r="L95" s="25">
        <f t="shared" si="41"/>
        <v>2</v>
      </c>
      <c r="M95" s="25">
        <f t="shared" si="67"/>
        <v>0</v>
      </c>
      <c r="N95" s="28">
        <f t="shared" si="68"/>
        <v>-49</v>
      </c>
      <c r="O95" s="40" t="str">
        <f t="shared" si="48"/>
        <v xml:space="preserve"> </v>
      </c>
      <c r="P95" s="25" t="str">
        <f t="shared" si="56"/>
        <v>W</v>
      </c>
      <c r="Q95" s="25">
        <f t="shared" si="63"/>
        <v>1</v>
      </c>
      <c r="R95" s="25" t="str">
        <f t="shared" si="49"/>
        <v xml:space="preserve"> </v>
      </c>
      <c r="S95" s="25"/>
      <c r="T95" s="25">
        <f t="shared" si="64"/>
        <v>0</v>
      </c>
      <c r="U95" s="25">
        <f t="shared" si="65"/>
        <v>3</v>
      </c>
      <c r="V95" s="125">
        <f t="shared" si="66"/>
        <v>15</v>
      </c>
      <c r="X95" s="24" t="str">
        <f t="shared" si="50"/>
        <v xml:space="preserve"> </v>
      </c>
      <c r="Y95" s="25" t="str">
        <f t="shared" si="57"/>
        <v xml:space="preserve"> </v>
      </c>
      <c r="Z95" s="25">
        <f t="shared" si="51"/>
        <v>1</v>
      </c>
      <c r="AA95" s="25" t="str">
        <f t="shared" si="58"/>
        <v>3 &amp; 1</v>
      </c>
      <c r="AB95" s="25"/>
      <c r="AC95" s="25">
        <f t="shared" si="42"/>
        <v>2</v>
      </c>
      <c r="AD95" s="25">
        <f t="shared" si="59"/>
        <v>0</v>
      </c>
      <c r="AE95" s="28">
        <f t="shared" si="52"/>
        <v>9</v>
      </c>
      <c r="AF95" s="40" t="str">
        <f t="shared" si="53"/>
        <v xml:space="preserve"> </v>
      </c>
      <c r="AG95" s="25" t="str">
        <f t="shared" si="60"/>
        <v>W</v>
      </c>
      <c r="AH95" s="25">
        <f t="shared" si="54"/>
        <v>1</v>
      </c>
      <c r="AI95" s="25" t="str">
        <f t="shared" si="61"/>
        <v xml:space="preserve"> </v>
      </c>
      <c r="AJ95" s="25"/>
      <c r="AK95" s="25">
        <f t="shared" si="43"/>
        <v>0</v>
      </c>
      <c r="AL95" s="25">
        <f t="shared" si="62"/>
        <v>3</v>
      </c>
      <c r="AM95" s="125">
        <f t="shared" si="55"/>
        <v>16</v>
      </c>
    </row>
    <row r="96" spans="1:39">
      <c r="A96" s="197">
        <f t="shared" si="44"/>
        <v>86</v>
      </c>
      <c r="B96" s="198">
        <f>Data!B96</f>
        <v>18</v>
      </c>
      <c r="C96" s="71"/>
      <c r="D96" s="112">
        <f t="shared" si="39"/>
        <v>2</v>
      </c>
      <c r="E96" s="116" t="str">
        <f t="shared" si="40"/>
        <v>C</v>
      </c>
      <c r="F96" s="25"/>
      <c r="G96" s="24" t="str">
        <f t="shared" si="45"/>
        <v xml:space="preserve"> </v>
      </c>
      <c r="H96" s="25" t="str">
        <f t="shared" si="38"/>
        <v>L</v>
      </c>
      <c r="I96" s="25">
        <f t="shared" si="46"/>
        <v>2</v>
      </c>
      <c r="J96" s="25" t="str">
        <f t="shared" si="47"/>
        <v xml:space="preserve"> </v>
      </c>
      <c r="K96" s="25"/>
      <c r="L96" s="25">
        <f t="shared" si="41"/>
        <v>0</v>
      </c>
      <c r="M96" s="25">
        <f t="shared" si="67"/>
        <v>0</v>
      </c>
      <c r="N96" s="28">
        <f t="shared" si="68"/>
        <v>-49</v>
      </c>
      <c r="O96" s="40" t="str">
        <f t="shared" si="48"/>
        <v>T</v>
      </c>
      <c r="P96" s="25" t="str">
        <f t="shared" si="56"/>
        <v xml:space="preserve"> </v>
      </c>
      <c r="Q96" s="25">
        <f t="shared" si="63"/>
        <v>1</v>
      </c>
      <c r="R96" s="25" t="str">
        <f t="shared" si="49"/>
        <v xml:space="preserve"> </v>
      </c>
      <c r="S96" s="25"/>
      <c r="T96" s="25">
        <f t="shared" si="64"/>
        <v>0</v>
      </c>
      <c r="U96" s="25">
        <f t="shared" si="65"/>
        <v>0</v>
      </c>
      <c r="V96" s="125">
        <f t="shared" si="66"/>
        <v>15</v>
      </c>
      <c r="X96" s="24" t="str">
        <f t="shared" si="50"/>
        <v xml:space="preserve"> </v>
      </c>
      <c r="Y96" s="25" t="str">
        <f t="shared" si="57"/>
        <v>L</v>
      </c>
      <c r="Z96" s="25">
        <f t="shared" si="51"/>
        <v>2</v>
      </c>
      <c r="AA96" s="25" t="str">
        <f t="shared" si="58"/>
        <v>3 &amp; 1</v>
      </c>
      <c r="AB96" s="25"/>
      <c r="AC96" s="25">
        <f t="shared" si="42"/>
        <v>6</v>
      </c>
      <c r="AD96" s="25">
        <f t="shared" si="59"/>
        <v>0</v>
      </c>
      <c r="AE96" s="28">
        <f t="shared" si="52"/>
        <v>3</v>
      </c>
      <c r="AF96" s="40" t="str">
        <f t="shared" si="53"/>
        <v>T</v>
      </c>
      <c r="AG96" s="25" t="str">
        <f t="shared" si="60"/>
        <v xml:space="preserve"> </v>
      </c>
      <c r="AH96" s="25">
        <f t="shared" si="54"/>
        <v>1</v>
      </c>
      <c r="AI96" s="25" t="str">
        <f t="shared" si="61"/>
        <v xml:space="preserve"> </v>
      </c>
      <c r="AJ96" s="25"/>
      <c r="AK96" s="25">
        <f t="shared" si="43"/>
        <v>0</v>
      </c>
      <c r="AL96" s="25">
        <f t="shared" si="62"/>
        <v>0</v>
      </c>
      <c r="AM96" s="125">
        <f t="shared" si="55"/>
        <v>16</v>
      </c>
    </row>
    <row r="97" spans="1:39">
      <c r="A97" s="197">
        <f t="shared" si="44"/>
        <v>87</v>
      </c>
      <c r="B97" s="198">
        <f>Data!B97</f>
        <v>10</v>
      </c>
      <c r="C97" s="71"/>
      <c r="D97" s="112">
        <f t="shared" si="39"/>
        <v>1</v>
      </c>
      <c r="E97" s="116" t="str">
        <f t="shared" si="40"/>
        <v>A</v>
      </c>
      <c r="F97" s="25"/>
      <c r="G97" s="24" t="str">
        <f t="shared" si="45"/>
        <v xml:space="preserve"> </v>
      </c>
      <c r="H97" s="25" t="str">
        <f t="shared" si="38"/>
        <v xml:space="preserve"> </v>
      </c>
      <c r="I97" s="25">
        <f t="shared" si="46"/>
        <v>2</v>
      </c>
      <c r="J97" s="25" t="str">
        <f t="shared" si="47"/>
        <v xml:space="preserve"> </v>
      </c>
      <c r="K97" s="25"/>
      <c r="L97" s="25">
        <f t="shared" si="41"/>
        <v>0</v>
      </c>
      <c r="M97" s="25">
        <f t="shared" si="67"/>
        <v>0</v>
      </c>
      <c r="N97" s="28">
        <f t="shared" si="68"/>
        <v>-49</v>
      </c>
      <c r="O97" s="40" t="str">
        <f t="shared" si="48"/>
        <v xml:space="preserve"> </v>
      </c>
      <c r="P97" s="25" t="str">
        <f t="shared" si="56"/>
        <v xml:space="preserve"> </v>
      </c>
      <c r="Q97" s="25">
        <f t="shared" si="63"/>
        <v>1</v>
      </c>
      <c r="R97" s="25" t="str">
        <f t="shared" si="49"/>
        <v>C &amp; A</v>
      </c>
      <c r="S97" s="25"/>
      <c r="T97" s="25">
        <f t="shared" si="64"/>
        <v>2</v>
      </c>
      <c r="U97" s="25">
        <f t="shared" si="65"/>
        <v>0</v>
      </c>
      <c r="V97" s="125">
        <f t="shared" si="66"/>
        <v>13</v>
      </c>
      <c r="X97" s="24" t="str">
        <f t="shared" si="50"/>
        <v xml:space="preserve"> </v>
      </c>
      <c r="Y97" s="25" t="str">
        <f t="shared" si="57"/>
        <v>W</v>
      </c>
      <c r="Z97" s="25">
        <f t="shared" si="51"/>
        <v>1</v>
      </c>
      <c r="AA97" s="25" t="str">
        <f t="shared" si="58"/>
        <v xml:space="preserve"> </v>
      </c>
      <c r="AB97" s="25"/>
      <c r="AC97" s="25">
        <f t="shared" si="42"/>
        <v>0</v>
      </c>
      <c r="AD97" s="25">
        <f t="shared" si="59"/>
        <v>9</v>
      </c>
      <c r="AE97" s="28">
        <f t="shared" si="52"/>
        <v>12</v>
      </c>
      <c r="AF97" s="40" t="str">
        <f t="shared" si="53"/>
        <v xml:space="preserve"> </v>
      </c>
      <c r="AG97" s="25" t="str">
        <f t="shared" si="60"/>
        <v xml:space="preserve"> </v>
      </c>
      <c r="AH97" s="25">
        <f t="shared" si="54"/>
        <v>1</v>
      </c>
      <c r="AI97" s="25" t="str">
        <f t="shared" si="61"/>
        <v>C &amp; A</v>
      </c>
      <c r="AJ97" s="25"/>
      <c r="AK97" s="25">
        <f t="shared" si="43"/>
        <v>2</v>
      </c>
      <c r="AL97" s="25">
        <f t="shared" si="62"/>
        <v>0</v>
      </c>
      <c r="AM97" s="125">
        <f t="shared" si="55"/>
        <v>14</v>
      </c>
    </row>
    <row r="98" spans="1:39">
      <c r="A98" s="197">
        <f t="shared" si="44"/>
        <v>88</v>
      </c>
      <c r="B98" s="198">
        <f>Data!B98</f>
        <v>1</v>
      </c>
      <c r="C98" s="71"/>
      <c r="D98" s="112">
        <f t="shared" si="39"/>
        <v>1</v>
      </c>
      <c r="E98" s="116" t="str">
        <f t="shared" si="40"/>
        <v>A</v>
      </c>
      <c r="F98" s="25"/>
      <c r="G98" s="24" t="str">
        <f t="shared" si="45"/>
        <v>T</v>
      </c>
      <c r="H98" s="25" t="str">
        <f t="shared" si="38"/>
        <v xml:space="preserve"> </v>
      </c>
      <c r="I98" s="25">
        <f t="shared" si="46"/>
        <v>2</v>
      </c>
      <c r="J98" s="25" t="str">
        <f t="shared" si="47"/>
        <v xml:space="preserve"> </v>
      </c>
      <c r="K98" s="25"/>
      <c r="L98" s="25">
        <f t="shared" si="41"/>
        <v>0</v>
      </c>
      <c r="M98" s="25">
        <f t="shared" si="67"/>
        <v>0</v>
      </c>
      <c r="N98" s="28">
        <f t="shared" si="68"/>
        <v>-49</v>
      </c>
      <c r="O98" s="40" t="str">
        <f t="shared" si="48"/>
        <v xml:space="preserve"> </v>
      </c>
      <c r="P98" s="25" t="str">
        <f t="shared" si="56"/>
        <v>W</v>
      </c>
      <c r="Q98" s="25">
        <f t="shared" si="63"/>
        <v>1</v>
      </c>
      <c r="R98" s="25" t="str">
        <f t="shared" si="49"/>
        <v xml:space="preserve"> </v>
      </c>
      <c r="S98" s="25"/>
      <c r="T98" s="25">
        <f t="shared" si="64"/>
        <v>0</v>
      </c>
      <c r="U98" s="25">
        <f t="shared" si="65"/>
        <v>3</v>
      </c>
      <c r="V98" s="125">
        <f t="shared" si="66"/>
        <v>16</v>
      </c>
      <c r="X98" s="24" t="str">
        <f t="shared" si="50"/>
        <v>T</v>
      </c>
      <c r="Y98" s="25" t="str">
        <f t="shared" si="57"/>
        <v xml:space="preserve"> </v>
      </c>
      <c r="Z98" s="25">
        <f t="shared" si="51"/>
        <v>1</v>
      </c>
      <c r="AA98" s="25" t="str">
        <f t="shared" si="58"/>
        <v xml:space="preserve"> </v>
      </c>
      <c r="AB98" s="25"/>
      <c r="AC98" s="25">
        <f t="shared" si="42"/>
        <v>0</v>
      </c>
      <c r="AD98" s="25">
        <f t="shared" si="59"/>
        <v>0</v>
      </c>
      <c r="AE98" s="28">
        <f t="shared" si="52"/>
        <v>12</v>
      </c>
      <c r="AF98" s="40" t="str">
        <f t="shared" si="53"/>
        <v xml:space="preserve"> </v>
      </c>
      <c r="AG98" s="25" t="str">
        <f t="shared" si="60"/>
        <v>W</v>
      </c>
      <c r="AH98" s="25">
        <f t="shared" si="54"/>
        <v>1</v>
      </c>
      <c r="AI98" s="25" t="str">
        <f t="shared" si="61"/>
        <v xml:space="preserve"> </v>
      </c>
      <c r="AJ98" s="25"/>
      <c r="AK98" s="25">
        <f t="shared" si="43"/>
        <v>0</v>
      </c>
      <c r="AL98" s="25">
        <f t="shared" si="62"/>
        <v>3</v>
      </c>
      <c r="AM98" s="125">
        <f t="shared" si="55"/>
        <v>17</v>
      </c>
    </row>
    <row r="99" spans="1:39">
      <c r="A99" s="197">
        <f t="shared" si="44"/>
        <v>89</v>
      </c>
      <c r="B99" s="198">
        <f>Data!B99</f>
        <v>24</v>
      </c>
      <c r="C99" s="71"/>
      <c r="D99" s="112">
        <f t="shared" si="39"/>
        <v>2</v>
      </c>
      <c r="E99" s="116" t="str">
        <f t="shared" si="40"/>
        <v>C</v>
      </c>
      <c r="F99" s="25"/>
      <c r="G99" s="24" t="str">
        <f t="shared" si="45"/>
        <v xml:space="preserve"> </v>
      </c>
      <c r="H99" s="25" t="str">
        <f t="shared" si="38"/>
        <v xml:space="preserve"> </v>
      </c>
      <c r="I99" s="25">
        <f t="shared" si="46"/>
        <v>2</v>
      </c>
      <c r="J99" s="25" t="str">
        <f t="shared" si="47"/>
        <v>1 &amp; 2</v>
      </c>
      <c r="K99" s="25"/>
      <c r="L99" s="25">
        <f t="shared" si="41"/>
        <v>6</v>
      </c>
      <c r="M99" s="25">
        <f t="shared" si="67"/>
        <v>0</v>
      </c>
      <c r="N99" s="28">
        <f t="shared" si="68"/>
        <v>-55</v>
      </c>
      <c r="O99" s="40" t="str">
        <f t="shared" si="48"/>
        <v xml:space="preserve"> </v>
      </c>
      <c r="P99" s="25" t="str">
        <f t="shared" si="56"/>
        <v xml:space="preserve"> </v>
      </c>
      <c r="Q99" s="25">
        <f t="shared" si="63"/>
        <v>1</v>
      </c>
      <c r="R99" s="25" t="str">
        <f t="shared" si="49"/>
        <v xml:space="preserve"> </v>
      </c>
      <c r="S99" s="25"/>
      <c r="T99" s="25">
        <f t="shared" si="64"/>
        <v>0</v>
      </c>
      <c r="U99" s="25">
        <f t="shared" si="65"/>
        <v>0</v>
      </c>
      <c r="V99" s="125">
        <f t="shared" si="66"/>
        <v>16</v>
      </c>
      <c r="X99" s="24" t="str">
        <f t="shared" si="50"/>
        <v xml:space="preserve"> </v>
      </c>
      <c r="Y99" s="25" t="str">
        <f t="shared" si="57"/>
        <v xml:space="preserve"> </v>
      </c>
      <c r="Z99" s="25">
        <f t="shared" si="51"/>
        <v>1</v>
      </c>
      <c r="AA99" s="25" t="str">
        <f t="shared" si="58"/>
        <v>1 &amp; 2</v>
      </c>
      <c r="AB99" s="25"/>
      <c r="AC99" s="25">
        <f t="shared" si="42"/>
        <v>2</v>
      </c>
      <c r="AD99" s="25">
        <f t="shared" si="59"/>
        <v>0</v>
      </c>
      <c r="AE99" s="28">
        <f t="shared" si="52"/>
        <v>10</v>
      </c>
      <c r="AF99" s="40" t="str">
        <f t="shared" si="53"/>
        <v xml:space="preserve"> </v>
      </c>
      <c r="AG99" s="25" t="str">
        <f t="shared" si="60"/>
        <v xml:space="preserve"> </v>
      </c>
      <c r="AH99" s="25">
        <f t="shared" si="54"/>
        <v>1</v>
      </c>
      <c r="AI99" s="25" t="str">
        <f t="shared" si="61"/>
        <v xml:space="preserve"> </v>
      </c>
      <c r="AJ99" s="25"/>
      <c r="AK99" s="25">
        <f t="shared" si="43"/>
        <v>0</v>
      </c>
      <c r="AL99" s="25">
        <f t="shared" si="62"/>
        <v>0</v>
      </c>
      <c r="AM99" s="125">
        <f t="shared" si="55"/>
        <v>17</v>
      </c>
    </row>
    <row r="100" spans="1:39">
      <c r="A100" s="197">
        <f t="shared" si="44"/>
        <v>90</v>
      </c>
      <c r="B100" s="198">
        <f>Data!B100</f>
        <v>18</v>
      </c>
      <c r="C100" s="71"/>
      <c r="D100" s="112">
        <f t="shared" si="39"/>
        <v>2</v>
      </c>
      <c r="E100" s="116" t="str">
        <f t="shared" si="40"/>
        <v>C</v>
      </c>
      <c r="F100" s="25"/>
      <c r="G100" s="24" t="str">
        <f t="shared" si="45"/>
        <v xml:space="preserve"> </v>
      </c>
      <c r="H100" s="25" t="str">
        <f t="shared" si="38"/>
        <v>W</v>
      </c>
      <c r="I100" s="25">
        <f t="shared" si="46"/>
        <v>1</v>
      </c>
      <c r="J100" s="25" t="str">
        <f t="shared" si="47"/>
        <v xml:space="preserve"> </v>
      </c>
      <c r="K100" s="25"/>
      <c r="L100" s="25">
        <f t="shared" si="41"/>
        <v>0</v>
      </c>
      <c r="M100" s="25">
        <f t="shared" si="67"/>
        <v>9</v>
      </c>
      <c r="N100" s="28">
        <f t="shared" si="68"/>
        <v>-46</v>
      </c>
      <c r="O100" s="40" t="str">
        <f t="shared" si="48"/>
        <v>T</v>
      </c>
      <c r="P100" s="25" t="str">
        <f t="shared" si="56"/>
        <v xml:space="preserve"> </v>
      </c>
      <c r="Q100" s="25">
        <f t="shared" si="63"/>
        <v>1</v>
      </c>
      <c r="R100" s="25" t="str">
        <f t="shared" si="49"/>
        <v xml:space="preserve"> </v>
      </c>
      <c r="S100" s="25"/>
      <c r="T100" s="25">
        <f t="shared" si="64"/>
        <v>0</v>
      </c>
      <c r="U100" s="25">
        <f t="shared" si="65"/>
        <v>0</v>
      </c>
      <c r="V100" s="125">
        <f t="shared" si="66"/>
        <v>16</v>
      </c>
      <c r="X100" s="24" t="str">
        <f t="shared" si="50"/>
        <v xml:space="preserve"> </v>
      </c>
      <c r="Y100" s="25" t="str">
        <f t="shared" si="57"/>
        <v>W</v>
      </c>
      <c r="Z100" s="25">
        <f t="shared" si="51"/>
        <v>1</v>
      </c>
      <c r="AA100" s="25" t="str">
        <f t="shared" si="58"/>
        <v xml:space="preserve"> </v>
      </c>
      <c r="AB100" s="25"/>
      <c r="AC100" s="25">
        <f t="shared" si="42"/>
        <v>0</v>
      </c>
      <c r="AD100" s="25">
        <f t="shared" si="59"/>
        <v>3</v>
      </c>
      <c r="AE100" s="28">
        <f t="shared" si="52"/>
        <v>13</v>
      </c>
      <c r="AF100" s="40" t="str">
        <f t="shared" si="53"/>
        <v>T</v>
      </c>
      <c r="AG100" s="25" t="str">
        <f t="shared" si="60"/>
        <v xml:space="preserve"> </v>
      </c>
      <c r="AH100" s="25">
        <f t="shared" si="54"/>
        <v>1</v>
      </c>
      <c r="AI100" s="25" t="str">
        <f t="shared" si="61"/>
        <v xml:space="preserve"> </v>
      </c>
      <c r="AJ100" s="25"/>
      <c r="AK100" s="25">
        <f t="shared" si="43"/>
        <v>0</v>
      </c>
      <c r="AL100" s="25">
        <f t="shared" si="62"/>
        <v>0</v>
      </c>
      <c r="AM100" s="125">
        <f t="shared" si="55"/>
        <v>17</v>
      </c>
    </row>
    <row r="101" spans="1:39">
      <c r="A101" s="197">
        <f t="shared" si="44"/>
        <v>91</v>
      </c>
      <c r="B101" s="198">
        <f>Data!B101</f>
        <v>35</v>
      </c>
      <c r="C101" s="71"/>
      <c r="D101" s="112">
        <f t="shared" si="39"/>
        <v>3</v>
      </c>
      <c r="E101" s="116" t="str">
        <f t="shared" si="40"/>
        <v>B</v>
      </c>
      <c r="F101" s="25"/>
      <c r="G101" s="24" t="str">
        <f t="shared" si="45"/>
        <v xml:space="preserve"> </v>
      </c>
      <c r="H101" s="25" t="str">
        <f t="shared" si="38"/>
        <v xml:space="preserve"> </v>
      </c>
      <c r="I101" s="25">
        <f t="shared" si="46"/>
        <v>1</v>
      </c>
      <c r="J101" s="25" t="str">
        <f t="shared" si="47"/>
        <v xml:space="preserve"> </v>
      </c>
      <c r="K101" s="25"/>
      <c r="L101" s="25">
        <f t="shared" si="41"/>
        <v>0</v>
      </c>
      <c r="M101" s="25">
        <f t="shared" si="67"/>
        <v>0</v>
      </c>
      <c r="N101" s="28">
        <f t="shared" si="68"/>
        <v>-46</v>
      </c>
      <c r="O101" s="40" t="str">
        <f t="shared" si="48"/>
        <v xml:space="preserve"> </v>
      </c>
      <c r="P101" s="25" t="str">
        <f t="shared" si="56"/>
        <v xml:space="preserve"> </v>
      </c>
      <c r="Q101" s="25">
        <f t="shared" si="63"/>
        <v>1</v>
      </c>
      <c r="R101" s="25" t="str">
        <f t="shared" si="49"/>
        <v>C &amp; B</v>
      </c>
      <c r="S101" s="25"/>
      <c r="T101" s="25">
        <f t="shared" si="64"/>
        <v>2</v>
      </c>
      <c r="U101" s="25">
        <f t="shared" si="65"/>
        <v>0</v>
      </c>
      <c r="V101" s="125">
        <f t="shared" si="66"/>
        <v>14</v>
      </c>
      <c r="X101" s="24" t="str">
        <f t="shared" si="50"/>
        <v xml:space="preserve"> </v>
      </c>
      <c r="Y101" s="25" t="str">
        <f t="shared" si="57"/>
        <v xml:space="preserve"> </v>
      </c>
      <c r="Z101" s="25">
        <f t="shared" si="51"/>
        <v>1</v>
      </c>
      <c r="AA101" s="25" t="str">
        <f t="shared" si="58"/>
        <v xml:space="preserve"> </v>
      </c>
      <c r="AB101" s="25"/>
      <c r="AC101" s="25">
        <f t="shared" si="42"/>
        <v>0</v>
      </c>
      <c r="AD101" s="25">
        <f t="shared" si="59"/>
        <v>0</v>
      </c>
      <c r="AE101" s="28">
        <f t="shared" si="52"/>
        <v>13</v>
      </c>
      <c r="AF101" s="40" t="str">
        <f t="shared" si="53"/>
        <v xml:space="preserve"> </v>
      </c>
      <c r="AG101" s="25" t="str">
        <f t="shared" si="60"/>
        <v xml:space="preserve"> </v>
      </c>
      <c r="AH101" s="25">
        <f t="shared" si="54"/>
        <v>1</v>
      </c>
      <c r="AI101" s="25" t="str">
        <f t="shared" si="61"/>
        <v>C &amp; B</v>
      </c>
      <c r="AJ101" s="25"/>
      <c r="AK101" s="25">
        <f t="shared" si="43"/>
        <v>2</v>
      </c>
      <c r="AL101" s="25">
        <f t="shared" si="62"/>
        <v>0</v>
      </c>
      <c r="AM101" s="125">
        <f t="shared" si="55"/>
        <v>15</v>
      </c>
    </row>
    <row r="102" spans="1:39">
      <c r="A102" s="197">
        <f t="shared" si="44"/>
        <v>92</v>
      </c>
      <c r="B102" s="198">
        <f>Data!B102</f>
        <v>14</v>
      </c>
      <c r="C102" s="71"/>
      <c r="D102" s="112">
        <f t="shared" si="39"/>
        <v>2</v>
      </c>
      <c r="E102" s="116" t="str">
        <f t="shared" si="40"/>
        <v>B</v>
      </c>
      <c r="F102" s="25"/>
      <c r="G102" s="24" t="str">
        <f t="shared" si="45"/>
        <v xml:space="preserve"> </v>
      </c>
      <c r="H102" s="25" t="str">
        <f t="shared" ref="H102:H165" si="69">IF(J101=" "," ",IF(OR(D102=D101,D102=D100),"W","L"))</f>
        <v xml:space="preserve"> </v>
      </c>
      <c r="I102" s="25">
        <f t="shared" si="46"/>
        <v>1</v>
      </c>
      <c r="J102" s="25" t="str">
        <f t="shared" si="47"/>
        <v xml:space="preserve"> </v>
      </c>
      <c r="K102" s="25"/>
      <c r="L102" s="25">
        <f t="shared" si="41"/>
        <v>0</v>
      </c>
      <c r="M102" s="25">
        <f t="shared" si="67"/>
        <v>0</v>
      </c>
      <c r="N102" s="28">
        <f t="shared" si="68"/>
        <v>-46</v>
      </c>
      <c r="O102" s="40" t="str">
        <f t="shared" si="48"/>
        <v xml:space="preserve"> </v>
      </c>
      <c r="P102" s="25" t="str">
        <f t="shared" si="56"/>
        <v>W</v>
      </c>
      <c r="Q102" s="25">
        <f t="shared" si="63"/>
        <v>1</v>
      </c>
      <c r="R102" s="25" t="str">
        <f t="shared" si="49"/>
        <v xml:space="preserve"> </v>
      </c>
      <c r="S102" s="25"/>
      <c r="T102" s="25">
        <f t="shared" si="64"/>
        <v>0</v>
      </c>
      <c r="U102" s="25">
        <f t="shared" si="65"/>
        <v>3</v>
      </c>
      <c r="V102" s="125">
        <f t="shared" si="66"/>
        <v>17</v>
      </c>
      <c r="X102" s="24" t="str">
        <f t="shared" si="50"/>
        <v xml:space="preserve"> </v>
      </c>
      <c r="Y102" s="25" t="str">
        <f t="shared" si="57"/>
        <v xml:space="preserve"> </v>
      </c>
      <c r="Z102" s="25">
        <f t="shared" si="51"/>
        <v>1</v>
      </c>
      <c r="AA102" s="25" t="str">
        <f t="shared" si="58"/>
        <v xml:space="preserve"> </v>
      </c>
      <c r="AB102" s="25"/>
      <c r="AC102" s="25">
        <f t="shared" si="42"/>
        <v>0</v>
      </c>
      <c r="AD102" s="25">
        <f t="shared" si="59"/>
        <v>0</v>
      </c>
      <c r="AE102" s="28">
        <f t="shared" si="52"/>
        <v>13</v>
      </c>
      <c r="AF102" s="40" t="str">
        <f t="shared" si="53"/>
        <v xml:space="preserve"> </v>
      </c>
      <c r="AG102" s="25" t="str">
        <f t="shared" si="60"/>
        <v>W</v>
      </c>
      <c r="AH102" s="25">
        <f t="shared" si="54"/>
        <v>1</v>
      </c>
      <c r="AI102" s="25" t="str">
        <f t="shared" si="61"/>
        <v xml:space="preserve"> </v>
      </c>
      <c r="AJ102" s="25"/>
      <c r="AK102" s="25">
        <f t="shared" si="43"/>
        <v>0</v>
      </c>
      <c r="AL102" s="25">
        <f t="shared" si="62"/>
        <v>3</v>
      </c>
      <c r="AM102" s="125">
        <f t="shared" si="55"/>
        <v>18</v>
      </c>
    </row>
    <row r="103" spans="1:39">
      <c r="A103" s="197">
        <f t="shared" si="44"/>
        <v>93</v>
      </c>
      <c r="B103" s="198">
        <f>Data!B103</f>
        <v>35</v>
      </c>
      <c r="C103" s="71"/>
      <c r="D103" s="112">
        <f t="shared" si="39"/>
        <v>3</v>
      </c>
      <c r="E103" s="116" t="str">
        <f t="shared" si="40"/>
        <v>B</v>
      </c>
      <c r="F103" s="25"/>
      <c r="G103" s="24" t="str">
        <f t="shared" si="45"/>
        <v xml:space="preserve"> </v>
      </c>
      <c r="H103" s="25" t="str">
        <f t="shared" si="69"/>
        <v xml:space="preserve"> </v>
      </c>
      <c r="I103" s="25">
        <f t="shared" si="46"/>
        <v>1</v>
      </c>
      <c r="J103" s="25" t="str">
        <f t="shared" si="47"/>
        <v xml:space="preserve"> </v>
      </c>
      <c r="K103" s="25"/>
      <c r="L103" s="25">
        <f t="shared" si="41"/>
        <v>0</v>
      </c>
      <c r="M103" s="25">
        <f t="shared" si="67"/>
        <v>0</v>
      </c>
      <c r="N103" s="28">
        <f t="shared" si="68"/>
        <v>-46</v>
      </c>
      <c r="O103" s="40" t="str">
        <f t="shared" si="48"/>
        <v>T</v>
      </c>
      <c r="P103" s="25" t="str">
        <f t="shared" si="56"/>
        <v xml:space="preserve"> </v>
      </c>
      <c r="Q103" s="25">
        <f t="shared" si="63"/>
        <v>1</v>
      </c>
      <c r="R103" s="25" t="str">
        <f t="shared" si="49"/>
        <v xml:space="preserve"> </v>
      </c>
      <c r="S103" s="25"/>
      <c r="T103" s="25">
        <f t="shared" si="64"/>
        <v>0</v>
      </c>
      <c r="U103" s="25">
        <f t="shared" si="65"/>
        <v>0</v>
      </c>
      <c r="V103" s="125">
        <f t="shared" si="66"/>
        <v>17</v>
      </c>
      <c r="X103" s="24" t="str">
        <f t="shared" si="50"/>
        <v xml:space="preserve"> </v>
      </c>
      <c r="Y103" s="25" t="str">
        <f t="shared" si="57"/>
        <v xml:space="preserve"> </v>
      </c>
      <c r="Z103" s="25">
        <f t="shared" si="51"/>
        <v>1</v>
      </c>
      <c r="AA103" s="25" t="str">
        <f t="shared" si="58"/>
        <v xml:space="preserve"> </v>
      </c>
      <c r="AB103" s="25"/>
      <c r="AC103" s="25">
        <f t="shared" si="42"/>
        <v>0</v>
      </c>
      <c r="AD103" s="25">
        <f t="shared" si="59"/>
        <v>0</v>
      </c>
      <c r="AE103" s="28">
        <f t="shared" si="52"/>
        <v>13</v>
      </c>
      <c r="AF103" s="40" t="str">
        <f t="shared" si="53"/>
        <v>T</v>
      </c>
      <c r="AG103" s="25" t="str">
        <f t="shared" si="60"/>
        <v xml:space="preserve"> </v>
      </c>
      <c r="AH103" s="25">
        <f t="shared" si="54"/>
        <v>1</v>
      </c>
      <c r="AI103" s="25" t="str">
        <f t="shared" si="61"/>
        <v xml:space="preserve"> </v>
      </c>
      <c r="AJ103" s="25"/>
      <c r="AK103" s="25">
        <f t="shared" si="43"/>
        <v>0</v>
      </c>
      <c r="AL103" s="25">
        <f t="shared" si="62"/>
        <v>0</v>
      </c>
      <c r="AM103" s="125">
        <f t="shared" si="55"/>
        <v>18</v>
      </c>
    </row>
    <row r="104" spans="1:39">
      <c r="A104" s="197">
        <f t="shared" si="44"/>
        <v>94</v>
      </c>
      <c r="B104" s="198">
        <f>Data!B104</f>
        <v>12</v>
      </c>
      <c r="C104" s="71"/>
      <c r="D104" s="112">
        <f t="shared" si="39"/>
        <v>1</v>
      </c>
      <c r="E104" s="116" t="str">
        <f t="shared" si="40"/>
        <v>C</v>
      </c>
      <c r="F104" s="25"/>
      <c r="G104" s="24" t="str">
        <f t="shared" si="45"/>
        <v xml:space="preserve"> </v>
      </c>
      <c r="H104" s="25" t="str">
        <f t="shared" si="69"/>
        <v xml:space="preserve"> </v>
      </c>
      <c r="I104" s="25">
        <f t="shared" si="46"/>
        <v>1</v>
      </c>
      <c r="J104" s="25" t="str">
        <f t="shared" si="47"/>
        <v xml:space="preserve"> </v>
      </c>
      <c r="K104" s="25"/>
      <c r="L104" s="25">
        <f t="shared" si="41"/>
        <v>0</v>
      </c>
      <c r="M104" s="25">
        <f t="shared" si="67"/>
        <v>0</v>
      </c>
      <c r="N104" s="28">
        <f t="shared" si="68"/>
        <v>-46</v>
      </c>
      <c r="O104" s="40" t="str">
        <f t="shared" si="48"/>
        <v xml:space="preserve"> </v>
      </c>
      <c r="P104" s="25" t="str">
        <f t="shared" si="56"/>
        <v xml:space="preserve"> </v>
      </c>
      <c r="Q104" s="25">
        <f t="shared" si="63"/>
        <v>1</v>
      </c>
      <c r="R104" s="25" t="str">
        <f t="shared" si="49"/>
        <v>B &amp; C</v>
      </c>
      <c r="S104" s="25"/>
      <c r="T104" s="25">
        <f t="shared" si="64"/>
        <v>2</v>
      </c>
      <c r="U104" s="25">
        <f t="shared" si="65"/>
        <v>0</v>
      </c>
      <c r="V104" s="125">
        <f t="shared" si="66"/>
        <v>15</v>
      </c>
      <c r="X104" s="24" t="str">
        <f t="shared" si="50"/>
        <v xml:space="preserve"> </v>
      </c>
      <c r="Y104" s="25" t="str">
        <f t="shared" si="57"/>
        <v xml:space="preserve"> </v>
      </c>
      <c r="Z104" s="25">
        <f t="shared" si="51"/>
        <v>1</v>
      </c>
      <c r="AA104" s="25" t="str">
        <f t="shared" si="58"/>
        <v xml:space="preserve"> </v>
      </c>
      <c r="AB104" s="25"/>
      <c r="AC104" s="25">
        <f t="shared" si="42"/>
        <v>0</v>
      </c>
      <c r="AD104" s="25">
        <f t="shared" si="59"/>
        <v>0</v>
      </c>
      <c r="AE104" s="28">
        <f t="shared" si="52"/>
        <v>13</v>
      </c>
      <c r="AF104" s="40" t="str">
        <f t="shared" si="53"/>
        <v xml:space="preserve"> </v>
      </c>
      <c r="AG104" s="25" t="str">
        <f t="shared" si="60"/>
        <v xml:space="preserve"> </v>
      </c>
      <c r="AH104" s="25">
        <f t="shared" si="54"/>
        <v>1</v>
      </c>
      <c r="AI104" s="25" t="str">
        <f t="shared" si="61"/>
        <v>B &amp; C</v>
      </c>
      <c r="AJ104" s="25"/>
      <c r="AK104" s="25">
        <f t="shared" si="43"/>
        <v>2</v>
      </c>
      <c r="AL104" s="25">
        <f t="shared" si="62"/>
        <v>0</v>
      </c>
      <c r="AM104" s="125">
        <f t="shared" si="55"/>
        <v>16</v>
      </c>
    </row>
    <row r="105" spans="1:39">
      <c r="A105" s="197">
        <f t="shared" si="44"/>
        <v>95</v>
      </c>
      <c r="B105" s="198">
        <f>Data!B105</f>
        <v>7</v>
      </c>
      <c r="C105" s="71"/>
      <c r="D105" s="112">
        <f t="shared" si="39"/>
        <v>1</v>
      </c>
      <c r="E105" s="116" t="str">
        <f t="shared" si="40"/>
        <v>A</v>
      </c>
      <c r="F105" s="25"/>
      <c r="G105" s="24" t="str">
        <f t="shared" si="45"/>
        <v>T</v>
      </c>
      <c r="H105" s="25" t="str">
        <f t="shared" si="69"/>
        <v xml:space="preserve"> </v>
      </c>
      <c r="I105" s="25">
        <f t="shared" si="46"/>
        <v>1</v>
      </c>
      <c r="J105" s="25" t="str">
        <f t="shared" si="47"/>
        <v xml:space="preserve"> </v>
      </c>
      <c r="K105" s="25"/>
      <c r="L105" s="25">
        <f t="shared" si="41"/>
        <v>0</v>
      </c>
      <c r="M105" s="25">
        <f t="shared" si="67"/>
        <v>0</v>
      </c>
      <c r="N105" s="28">
        <f t="shared" si="68"/>
        <v>-46</v>
      </c>
      <c r="O105" s="40" t="str">
        <f t="shared" si="48"/>
        <v xml:space="preserve"> </v>
      </c>
      <c r="P105" s="25" t="str">
        <f t="shared" si="56"/>
        <v>L</v>
      </c>
      <c r="Q105" s="25">
        <f t="shared" si="63"/>
        <v>2</v>
      </c>
      <c r="R105" s="25" t="str">
        <f t="shared" si="49"/>
        <v xml:space="preserve"> </v>
      </c>
      <c r="S105" s="25"/>
      <c r="T105" s="25">
        <f t="shared" si="64"/>
        <v>0</v>
      </c>
      <c r="U105" s="25">
        <f t="shared" si="65"/>
        <v>0</v>
      </c>
      <c r="V105" s="125">
        <f t="shared" si="66"/>
        <v>15</v>
      </c>
      <c r="X105" s="24" t="str">
        <f t="shared" si="50"/>
        <v>T</v>
      </c>
      <c r="Y105" s="25" t="str">
        <f t="shared" si="57"/>
        <v xml:space="preserve"> </v>
      </c>
      <c r="Z105" s="25">
        <f t="shared" si="51"/>
        <v>1</v>
      </c>
      <c r="AA105" s="25" t="str">
        <f t="shared" si="58"/>
        <v xml:space="preserve"> </v>
      </c>
      <c r="AB105" s="25"/>
      <c r="AC105" s="25">
        <f t="shared" si="42"/>
        <v>0</v>
      </c>
      <c r="AD105" s="25">
        <f t="shared" si="59"/>
        <v>0</v>
      </c>
      <c r="AE105" s="28">
        <f t="shared" si="52"/>
        <v>13</v>
      </c>
      <c r="AF105" s="40" t="str">
        <f t="shared" si="53"/>
        <v xml:space="preserve"> </v>
      </c>
      <c r="AG105" s="25" t="str">
        <f t="shared" si="60"/>
        <v>L</v>
      </c>
      <c r="AH105" s="25">
        <f t="shared" si="54"/>
        <v>2</v>
      </c>
      <c r="AI105" s="25" t="str">
        <f t="shared" si="61"/>
        <v>B &amp; C</v>
      </c>
      <c r="AJ105" s="25"/>
      <c r="AK105" s="25">
        <f t="shared" si="43"/>
        <v>6</v>
      </c>
      <c r="AL105" s="25">
        <f t="shared" si="62"/>
        <v>0</v>
      </c>
      <c r="AM105" s="125">
        <f t="shared" si="55"/>
        <v>10</v>
      </c>
    </row>
    <row r="106" spans="1:39">
      <c r="A106" s="197">
        <f t="shared" si="44"/>
        <v>96</v>
      </c>
      <c r="B106" s="198">
        <f>Data!B106</f>
        <v>33</v>
      </c>
      <c r="C106" s="71"/>
      <c r="D106" s="112">
        <f t="shared" si="39"/>
        <v>3</v>
      </c>
      <c r="E106" s="116" t="str">
        <f t="shared" si="40"/>
        <v>C</v>
      </c>
      <c r="F106" s="25"/>
      <c r="G106" s="24" t="str">
        <f t="shared" si="45"/>
        <v xml:space="preserve"> </v>
      </c>
      <c r="H106" s="25" t="str">
        <f t="shared" si="69"/>
        <v xml:space="preserve"> </v>
      </c>
      <c r="I106" s="25">
        <f t="shared" si="46"/>
        <v>1</v>
      </c>
      <c r="J106" s="25" t="str">
        <f t="shared" si="47"/>
        <v>1 &amp; 3</v>
      </c>
      <c r="K106" s="25"/>
      <c r="L106" s="25">
        <f t="shared" si="41"/>
        <v>2</v>
      </c>
      <c r="M106" s="25">
        <f t="shared" si="67"/>
        <v>0</v>
      </c>
      <c r="N106" s="28">
        <f t="shared" si="68"/>
        <v>-48</v>
      </c>
      <c r="O106" s="40" t="str">
        <f t="shared" si="48"/>
        <v xml:space="preserve"> </v>
      </c>
      <c r="P106" s="25" t="str">
        <f t="shared" si="56"/>
        <v xml:space="preserve"> </v>
      </c>
      <c r="Q106" s="25">
        <f t="shared" si="63"/>
        <v>2</v>
      </c>
      <c r="R106" s="25" t="str">
        <f t="shared" si="49"/>
        <v xml:space="preserve"> </v>
      </c>
      <c r="S106" s="25"/>
      <c r="T106" s="25">
        <f t="shared" si="64"/>
        <v>0</v>
      </c>
      <c r="U106" s="25">
        <f t="shared" si="65"/>
        <v>0</v>
      </c>
      <c r="V106" s="125">
        <f t="shared" si="66"/>
        <v>15</v>
      </c>
      <c r="X106" s="24" t="str">
        <f t="shared" si="50"/>
        <v xml:space="preserve"> </v>
      </c>
      <c r="Y106" s="25" t="str">
        <f t="shared" si="57"/>
        <v xml:space="preserve"> </v>
      </c>
      <c r="Z106" s="25">
        <f t="shared" si="51"/>
        <v>1</v>
      </c>
      <c r="AA106" s="25" t="str">
        <f t="shared" si="58"/>
        <v>1 &amp; 3</v>
      </c>
      <c r="AB106" s="25"/>
      <c r="AC106" s="25">
        <f t="shared" si="42"/>
        <v>2</v>
      </c>
      <c r="AD106" s="25">
        <f t="shared" si="59"/>
        <v>0</v>
      </c>
      <c r="AE106" s="28">
        <f t="shared" si="52"/>
        <v>11</v>
      </c>
      <c r="AF106" s="40" t="str">
        <f t="shared" si="53"/>
        <v xml:space="preserve"> </v>
      </c>
      <c r="AG106" s="25" t="str">
        <f t="shared" si="60"/>
        <v>W</v>
      </c>
      <c r="AH106" s="25">
        <f t="shared" si="54"/>
        <v>1</v>
      </c>
      <c r="AI106" s="25" t="str">
        <f t="shared" si="61"/>
        <v xml:space="preserve"> </v>
      </c>
      <c r="AJ106" s="25"/>
      <c r="AK106" s="25">
        <f t="shared" si="43"/>
        <v>0</v>
      </c>
      <c r="AL106" s="25">
        <f t="shared" si="62"/>
        <v>9</v>
      </c>
      <c r="AM106" s="125">
        <f t="shared" si="55"/>
        <v>19</v>
      </c>
    </row>
    <row r="107" spans="1:39">
      <c r="A107" s="197">
        <f t="shared" si="44"/>
        <v>97</v>
      </c>
      <c r="B107" s="198">
        <f>Data!B107</f>
        <v>11</v>
      </c>
      <c r="C107" s="71"/>
      <c r="D107" s="112">
        <f t="shared" si="39"/>
        <v>1</v>
      </c>
      <c r="E107" s="116" t="str">
        <f t="shared" si="40"/>
        <v>B</v>
      </c>
      <c r="F107" s="25"/>
      <c r="G107" s="24" t="str">
        <f t="shared" si="45"/>
        <v xml:space="preserve"> </v>
      </c>
      <c r="H107" s="25" t="str">
        <f t="shared" si="69"/>
        <v>W</v>
      </c>
      <c r="I107" s="25">
        <f t="shared" si="46"/>
        <v>1</v>
      </c>
      <c r="J107" s="25" t="str">
        <f t="shared" si="47"/>
        <v xml:space="preserve"> </v>
      </c>
      <c r="K107" s="25"/>
      <c r="L107" s="25">
        <f t="shared" si="41"/>
        <v>0</v>
      </c>
      <c r="M107" s="25">
        <f t="shared" si="67"/>
        <v>3</v>
      </c>
      <c r="N107" s="28">
        <f t="shared" si="68"/>
        <v>-45</v>
      </c>
      <c r="O107" s="40" t="str">
        <f t="shared" si="48"/>
        <v xml:space="preserve"> </v>
      </c>
      <c r="P107" s="25" t="str">
        <f t="shared" si="56"/>
        <v xml:space="preserve"> </v>
      </c>
      <c r="Q107" s="25">
        <f t="shared" si="63"/>
        <v>2</v>
      </c>
      <c r="R107" s="25" t="str">
        <f t="shared" si="49"/>
        <v xml:space="preserve"> </v>
      </c>
      <c r="S107" s="25"/>
      <c r="T107" s="25">
        <f t="shared" si="64"/>
        <v>0</v>
      </c>
      <c r="U107" s="25">
        <f t="shared" si="65"/>
        <v>0</v>
      </c>
      <c r="V107" s="125">
        <f t="shared" si="66"/>
        <v>15</v>
      </c>
      <c r="X107" s="24" t="str">
        <f t="shared" si="50"/>
        <v xml:space="preserve"> </v>
      </c>
      <c r="Y107" s="25" t="str">
        <f t="shared" si="57"/>
        <v>W</v>
      </c>
      <c r="Z107" s="25">
        <f t="shared" si="51"/>
        <v>1</v>
      </c>
      <c r="AA107" s="25" t="str">
        <f t="shared" si="58"/>
        <v xml:space="preserve"> </v>
      </c>
      <c r="AB107" s="25"/>
      <c r="AC107" s="25">
        <f t="shared" si="42"/>
        <v>0</v>
      </c>
      <c r="AD107" s="25">
        <f t="shared" si="59"/>
        <v>3</v>
      </c>
      <c r="AE107" s="28">
        <f t="shared" si="52"/>
        <v>14</v>
      </c>
      <c r="AF107" s="40" t="str">
        <f t="shared" si="53"/>
        <v xml:space="preserve"> </v>
      </c>
      <c r="AG107" s="25" t="str">
        <f t="shared" si="60"/>
        <v xml:space="preserve"> </v>
      </c>
      <c r="AH107" s="25">
        <f t="shared" si="54"/>
        <v>1</v>
      </c>
      <c r="AI107" s="25" t="str">
        <f t="shared" si="61"/>
        <v xml:space="preserve"> </v>
      </c>
      <c r="AJ107" s="25"/>
      <c r="AK107" s="25">
        <f t="shared" si="43"/>
        <v>0</v>
      </c>
      <c r="AL107" s="25">
        <f t="shared" si="62"/>
        <v>0</v>
      </c>
      <c r="AM107" s="125">
        <f t="shared" si="55"/>
        <v>19</v>
      </c>
    </row>
    <row r="108" spans="1:39">
      <c r="A108" s="197">
        <f t="shared" si="44"/>
        <v>98</v>
      </c>
      <c r="B108" s="198">
        <f>Data!B108</f>
        <v>4</v>
      </c>
      <c r="C108" s="71"/>
      <c r="D108" s="112">
        <f t="shared" si="39"/>
        <v>1</v>
      </c>
      <c r="E108" s="116" t="str">
        <f t="shared" si="40"/>
        <v>A</v>
      </c>
      <c r="F108" s="25"/>
      <c r="G108" s="24" t="str">
        <f t="shared" si="45"/>
        <v>T</v>
      </c>
      <c r="H108" s="25" t="str">
        <f t="shared" si="69"/>
        <v xml:space="preserve"> </v>
      </c>
      <c r="I108" s="25">
        <f t="shared" si="46"/>
        <v>1</v>
      </c>
      <c r="J108" s="25" t="str">
        <f t="shared" si="47"/>
        <v xml:space="preserve"> </v>
      </c>
      <c r="K108" s="25"/>
      <c r="L108" s="25">
        <f t="shared" si="41"/>
        <v>0</v>
      </c>
      <c r="M108" s="25">
        <f t="shared" si="67"/>
        <v>0</v>
      </c>
      <c r="N108" s="28">
        <f t="shared" si="68"/>
        <v>-45</v>
      </c>
      <c r="O108" s="40" t="str">
        <f t="shared" si="48"/>
        <v xml:space="preserve"> </v>
      </c>
      <c r="P108" s="25" t="str">
        <f t="shared" si="56"/>
        <v xml:space="preserve"> </v>
      </c>
      <c r="Q108" s="25">
        <f t="shared" si="63"/>
        <v>2</v>
      </c>
      <c r="R108" s="25" t="str">
        <f t="shared" si="49"/>
        <v xml:space="preserve"> </v>
      </c>
      <c r="S108" s="25"/>
      <c r="T108" s="25">
        <f t="shared" si="64"/>
        <v>0</v>
      </c>
      <c r="U108" s="25">
        <f t="shared" si="65"/>
        <v>0</v>
      </c>
      <c r="V108" s="125">
        <f t="shared" si="66"/>
        <v>15</v>
      </c>
      <c r="X108" s="24" t="str">
        <f t="shared" si="50"/>
        <v>T</v>
      </c>
      <c r="Y108" s="25" t="str">
        <f t="shared" si="57"/>
        <v xml:space="preserve"> </v>
      </c>
      <c r="Z108" s="25">
        <f t="shared" si="51"/>
        <v>1</v>
      </c>
      <c r="AA108" s="25" t="str">
        <f t="shared" si="58"/>
        <v xml:space="preserve"> </v>
      </c>
      <c r="AB108" s="25"/>
      <c r="AC108" s="25">
        <f t="shared" si="42"/>
        <v>0</v>
      </c>
      <c r="AD108" s="25">
        <f t="shared" si="59"/>
        <v>0</v>
      </c>
      <c r="AE108" s="28">
        <f t="shared" si="52"/>
        <v>14</v>
      </c>
      <c r="AF108" s="40" t="str">
        <f t="shared" si="53"/>
        <v xml:space="preserve"> </v>
      </c>
      <c r="AG108" s="25" t="str">
        <f t="shared" si="60"/>
        <v xml:space="preserve"> </v>
      </c>
      <c r="AH108" s="25">
        <f t="shared" si="54"/>
        <v>1</v>
      </c>
      <c r="AI108" s="25" t="str">
        <f t="shared" si="61"/>
        <v xml:space="preserve"> </v>
      </c>
      <c r="AJ108" s="25"/>
      <c r="AK108" s="25">
        <f t="shared" si="43"/>
        <v>0</v>
      </c>
      <c r="AL108" s="25">
        <f t="shared" si="62"/>
        <v>0</v>
      </c>
      <c r="AM108" s="125">
        <f t="shared" si="55"/>
        <v>19</v>
      </c>
    </row>
    <row r="109" spans="1:39">
      <c r="A109" s="197">
        <f t="shared" si="44"/>
        <v>99</v>
      </c>
      <c r="B109" s="198">
        <f>Data!B109</f>
        <v>18</v>
      </c>
      <c r="C109" s="71"/>
      <c r="D109" s="112">
        <f t="shared" si="39"/>
        <v>2</v>
      </c>
      <c r="E109" s="116" t="str">
        <f t="shared" si="40"/>
        <v>C</v>
      </c>
      <c r="F109" s="25"/>
      <c r="G109" s="24" t="str">
        <f t="shared" si="45"/>
        <v xml:space="preserve"> </v>
      </c>
      <c r="H109" s="25" t="str">
        <f t="shared" si="69"/>
        <v xml:space="preserve"> </v>
      </c>
      <c r="I109" s="25">
        <f t="shared" si="46"/>
        <v>1</v>
      </c>
      <c r="J109" s="25" t="str">
        <f t="shared" si="47"/>
        <v>1 &amp; 2</v>
      </c>
      <c r="K109" s="25"/>
      <c r="L109" s="25">
        <f t="shared" si="41"/>
        <v>2</v>
      </c>
      <c r="M109" s="25">
        <f t="shared" si="67"/>
        <v>0</v>
      </c>
      <c r="N109" s="28">
        <f t="shared" si="68"/>
        <v>-47</v>
      </c>
      <c r="O109" s="40" t="str">
        <f t="shared" si="48"/>
        <v xml:space="preserve"> </v>
      </c>
      <c r="P109" s="25" t="str">
        <f t="shared" si="56"/>
        <v xml:space="preserve"> </v>
      </c>
      <c r="Q109" s="25">
        <f t="shared" si="63"/>
        <v>2</v>
      </c>
      <c r="R109" s="25" t="str">
        <f t="shared" si="49"/>
        <v xml:space="preserve"> </v>
      </c>
      <c r="S109" s="25"/>
      <c r="T109" s="25">
        <f t="shared" si="64"/>
        <v>0</v>
      </c>
      <c r="U109" s="25">
        <f t="shared" si="65"/>
        <v>0</v>
      </c>
      <c r="V109" s="125">
        <f t="shared" si="66"/>
        <v>15</v>
      </c>
      <c r="X109" s="24" t="str">
        <f t="shared" si="50"/>
        <v xml:space="preserve"> </v>
      </c>
      <c r="Y109" s="25" t="str">
        <f t="shared" si="57"/>
        <v xml:space="preserve"> </v>
      </c>
      <c r="Z109" s="25">
        <f t="shared" si="51"/>
        <v>1</v>
      </c>
      <c r="AA109" s="25" t="str">
        <f t="shared" si="58"/>
        <v>1 &amp; 2</v>
      </c>
      <c r="AB109" s="25"/>
      <c r="AC109" s="25">
        <f t="shared" si="42"/>
        <v>2</v>
      </c>
      <c r="AD109" s="25">
        <f t="shared" si="59"/>
        <v>0</v>
      </c>
      <c r="AE109" s="28">
        <f t="shared" si="52"/>
        <v>12</v>
      </c>
      <c r="AF109" s="40" t="str">
        <f t="shared" si="53"/>
        <v xml:space="preserve"> </v>
      </c>
      <c r="AG109" s="25" t="str">
        <f t="shared" si="60"/>
        <v xml:space="preserve"> </v>
      </c>
      <c r="AH109" s="25">
        <f t="shared" si="54"/>
        <v>1</v>
      </c>
      <c r="AI109" s="25" t="str">
        <f t="shared" si="61"/>
        <v xml:space="preserve"> </v>
      </c>
      <c r="AJ109" s="25"/>
      <c r="AK109" s="25">
        <f t="shared" si="43"/>
        <v>0</v>
      </c>
      <c r="AL109" s="25">
        <f t="shared" si="62"/>
        <v>0</v>
      </c>
      <c r="AM109" s="125">
        <f t="shared" si="55"/>
        <v>19</v>
      </c>
    </row>
    <row r="110" spans="1:39">
      <c r="A110" s="197">
        <f t="shared" si="44"/>
        <v>100</v>
      </c>
      <c r="B110" s="198">
        <f>Data!B110</f>
        <v>13</v>
      </c>
      <c r="C110" s="71"/>
      <c r="D110" s="112">
        <f t="shared" si="39"/>
        <v>2</v>
      </c>
      <c r="E110" s="116" t="str">
        <f t="shared" si="40"/>
        <v>A</v>
      </c>
      <c r="F110" s="25"/>
      <c r="G110" s="24" t="str">
        <f t="shared" si="45"/>
        <v xml:space="preserve"> </v>
      </c>
      <c r="H110" s="25" t="str">
        <f t="shared" si="69"/>
        <v>W</v>
      </c>
      <c r="I110" s="25">
        <f t="shared" si="46"/>
        <v>1</v>
      </c>
      <c r="J110" s="25" t="str">
        <f t="shared" si="47"/>
        <v xml:space="preserve"> </v>
      </c>
      <c r="K110" s="25"/>
      <c r="L110" s="25">
        <f t="shared" si="41"/>
        <v>0</v>
      </c>
      <c r="M110" s="25">
        <f t="shared" si="67"/>
        <v>3</v>
      </c>
      <c r="N110" s="28">
        <f t="shared" si="68"/>
        <v>-44</v>
      </c>
      <c r="O110" s="40" t="str">
        <f t="shared" si="48"/>
        <v xml:space="preserve"> </v>
      </c>
      <c r="P110" s="25" t="str">
        <f t="shared" si="56"/>
        <v xml:space="preserve"> </v>
      </c>
      <c r="Q110" s="25">
        <f t="shared" si="63"/>
        <v>2</v>
      </c>
      <c r="R110" s="25" t="str">
        <f t="shared" si="49"/>
        <v xml:space="preserve"> </v>
      </c>
      <c r="S110" s="25"/>
      <c r="T110" s="25">
        <f t="shared" si="64"/>
        <v>0</v>
      </c>
      <c r="U110" s="25">
        <f t="shared" si="65"/>
        <v>0</v>
      </c>
      <c r="V110" s="125">
        <f t="shared" si="66"/>
        <v>15</v>
      </c>
      <c r="X110" s="24" t="str">
        <f t="shared" si="50"/>
        <v xml:space="preserve"> </v>
      </c>
      <c r="Y110" s="25" t="str">
        <f t="shared" si="57"/>
        <v>W</v>
      </c>
      <c r="Z110" s="25">
        <f t="shared" si="51"/>
        <v>1</v>
      </c>
      <c r="AA110" s="25" t="str">
        <f t="shared" si="58"/>
        <v xml:space="preserve"> </v>
      </c>
      <c r="AB110" s="25"/>
      <c r="AC110" s="25">
        <f t="shared" si="42"/>
        <v>0</v>
      </c>
      <c r="AD110" s="25">
        <f t="shared" si="59"/>
        <v>3</v>
      </c>
      <c r="AE110" s="28">
        <f t="shared" si="52"/>
        <v>15</v>
      </c>
      <c r="AF110" s="40" t="str">
        <f t="shared" si="53"/>
        <v xml:space="preserve"> </v>
      </c>
      <c r="AG110" s="25" t="str">
        <f t="shared" si="60"/>
        <v xml:space="preserve"> </v>
      </c>
      <c r="AH110" s="25">
        <f t="shared" si="54"/>
        <v>1</v>
      </c>
      <c r="AI110" s="25" t="str">
        <f t="shared" si="61"/>
        <v xml:space="preserve"> </v>
      </c>
      <c r="AJ110" s="25"/>
      <c r="AK110" s="25">
        <f t="shared" si="43"/>
        <v>0</v>
      </c>
      <c r="AL110" s="25">
        <f t="shared" si="62"/>
        <v>0</v>
      </c>
      <c r="AM110" s="125">
        <f t="shared" si="55"/>
        <v>19</v>
      </c>
    </row>
    <row r="111" spans="1:39">
      <c r="A111" s="197">
        <f t="shared" si="44"/>
        <v>101</v>
      </c>
      <c r="B111" s="198">
        <f>Data!B111</f>
        <v>17</v>
      </c>
      <c r="C111" s="71"/>
      <c r="D111" s="112">
        <f t="shared" si="39"/>
        <v>2</v>
      </c>
      <c r="E111" s="116" t="str">
        <f t="shared" si="40"/>
        <v>B</v>
      </c>
      <c r="F111" s="25"/>
      <c r="G111" s="24" t="str">
        <f t="shared" si="45"/>
        <v>T</v>
      </c>
      <c r="H111" s="25" t="str">
        <f t="shared" si="69"/>
        <v xml:space="preserve"> </v>
      </c>
      <c r="I111" s="25">
        <f t="shared" si="46"/>
        <v>1</v>
      </c>
      <c r="J111" s="25" t="str">
        <f t="shared" si="47"/>
        <v xml:space="preserve"> </v>
      </c>
      <c r="K111" s="25"/>
      <c r="L111" s="25">
        <f t="shared" si="41"/>
        <v>0</v>
      </c>
      <c r="M111" s="25">
        <f t="shared" si="67"/>
        <v>0</v>
      </c>
      <c r="N111" s="28">
        <f t="shared" si="68"/>
        <v>-44</v>
      </c>
      <c r="O111" s="40" t="str">
        <f t="shared" si="48"/>
        <v xml:space="preserve"> </v>
      </c>
      <c r="P111" s="25" t="str">
        <f t="shared" si="56"/>
        <v xml:space="preserve"> </v>
      </c>
      <c r="Q111" s="25">
        <f t="shared" si="63"/>
        <v>2</v>
      </c>
      <c r="R111" s="25" t="str">
        <f t="shared" si="49"/>
        <v xml:space="preserve"> </v>
      </c>
      <c r="S111" s="25"/>
      <c r="T111" s="25">
        <f t="shared" si="64"/>
        <v>0</v>
      </c>
      <c r="U111" s="25">
        <f t="shared" si="65"/>
        <v>0</v>
      </c>
      <c r="V111" s="125">
        <f t="shared" si="66"/>
        <v>15</v>
      </c>
      <c r="X111" s="24" t="str">
        <f t="shared" si="50"/>
        <v>T</v>
      </c>
      <c r="Y111" s="25" t="str">
        <f t="shared" si="57"/>
        <v xml:space="preserve"> </v>
      </c>
      <c r="Z111" s="25">
        <f t="shared" si="51"/>
        <v>1</v>
      </c>
      <c r="AA111" s="25" t="str">
        <f t="shared" si="58"/>
        <v xml:space="preserve"> </v>
      </c>
      <c r="AB111" s="25"/>
      <c r="AC111" s="25">
        <f t="shared" si="42"/>
        <v>0</v>
      </c>
      <c r="AD111" s="25">
        <f t="shared" si="59"/>
        <v>0</v>
      </c>
      <c r="AE111" s="28">
        <f t="shared" si="52"/>
        <v>15</v>
      </c>
      <c r="AF111" s="40" t="str">
        <f t="shared" si="53"/>
        <v xml:space="preserve"> </v>
      </c>
      <c r="AG111" s="25" t="str">
        <f t="shared" si="60"/>
        <v xml:space="preserve"> </v>
      </c>
      <c r="AH111" s="25">
        <f t="shared" si="54"/>
        <v>1</v>
      </c>
      <c r="AI111" s="25" t="str">
        <f t="shared" si="61"/>
        <v xml:space="preserve"> </v>
      </c>
      <c r="AJ111" s="25"/>
      <c r="AK111" s="25">
        <f t="shared" si="43"/>
        <v>0</v>
      </c>
      <c r="AL111" s="25">
        <f t="shared" si="62"/>
        <v>0</v>
      </c>
      <c r="AM111" s="125">
        <f t="shared" si="55"/>
        <v>19</v>
      </c>
    </row>
    <row r="112" spans="1:39">
      <c r="A112" s="197">
        <f t="shared" si="44"/>
        <v>102</v>
      </c>
      <c r="B112" s="198">
        <f>Data!B112</f>
        <v>32</v>
      </c>
      <c r="C112" s="71"/>
      <c r="D112" s="112">
        <f t="shared" si="39"/>
        <v>3</v>
      </c>
      <c r="E112" s="116" t="str">
        <f t="shared" si="40"/>
        <v>B</v>
      </c>
      <c r="F112" s="25"/>
      <c r="G112" s="24" t="str">
        <f t="shared" si="45"/>
        <v xml:space="preserve"> </v>
      </c>
      <c r="H112" s="25" t="str">
        <f t="shared" si="69"/>
        <v xml:space="preserve"> </v>
      </c>
      <c r="I112" s="25">
        <f t="shared" si="46"/>
        <v>1</v>
      </c>
      <c r="J112" s="25" t="str">
        <f t="shared" si="47"/>
        <v>2 &amp; 3</v>
      </c>
      <c r="K112" s="25"/>
      <c r="L112" s="25">
        <f t="shared" si="41"/>
        <v>2</v>
      </c>
      <c r="M112" s="25">
        <f t="shared" si="67"/>
        <v>0</v>
      </c>
      <c r="N112" s="28">
        <f t="shared" si="68"/>
        <v>-46</v>
      </c>
      <c r="O112" s="40" t="str">
        <f t="shared" si="48"/>
        <v>T</v>
      </c>
      <c r="P112" s="25" t="str">
        <f t="shared" si="56"/>
        <v xml:space="preserve"> </v>
      </c>
      <c r="Q112" s="25">
        <f t="shared" si="63"/>
        <v>2</v>
      </c>
      <c r="R112" s="25" t="str">
        <f t="shared" si="49"/>
        <v xml:space="preserve"> </v>
      </c>
      <c r="S112" s="25"/>
      <c r="T112" s="25">
        <f t="shared" si="64"/>
        <v>0</v>
      </c>
      <c r="U112" s="25">
        <f t="shared" si="65"/>
        <v>0</v>
      </c>
      <c r="V112" s="125">
        <f t="shared" si="66"/>
        <v>15</v>
      </c>
      <c r="X112" s="24" t="str">
        <f t="shared" si="50"/>
        <v xml:space="preserve"> </v>
      </c>
      <c r="Y112" s="25" t="str">
        <f t="shared" si="57"/>
        <v xml:space="preserve"> </v>
      </c>
      <c r="Z112" s="25">
        <f t="shared" si="51"/>
        <v>1</v>
      </c>
      <c r="AA112" s="25" t="str">
        <f t="shared" si="58"/>
        <v>2 &amp; 3</v>
      </c>
      <c r="AB112" s="25"/>
      <c r="AC112" s="25">
        <f t="shared" si="42"/>
        <v>2</v>
      </c>
      <c r="AD112" s="25">
        <f t="shared" si="59"/>
        <v>0</v>
      </c>
      <c r="AE112" s="28">
        <f t="shared" si="52"/>
        <v>13</v>
      </c>
      <c r="AF112" s="40" t="str">
        <f t="shared" si="53"/>
        <v>T</v>
      </c>
      <c r="AG112" s="25" t="str">
        <f t="shared" si="60"/>
        <v xml:space="preserve"> </v>
      </c>
      <c r="AH112" s="25">
        <f t="shared" si="54"/>
        <v>1</v>
      </c>
      <c r="AI112" s="25" t="str">
        <f t="shared" si="61"/>
        <v xml:space="preserve"> </v>
      </c>
      <c r="AJ112" s="25"/>
      <c r="AK112" s="25">
        <f t="shared" si="43"/>
        <v>0</v>
      </c>
      <c r="AL112" s="25">
        <f t="shared" si="62"/>
        <v>0</v>
      </c>
      <c r="AM112" s="125">
        <f t="shared" si="55"/>
        <v>19</v>
      </c>
    </row>
    <row r="113" spans="1:39">
      <c r="A113" s="197">
        <f t="shared" si="44"/>
        <v>103</v>
      </c>
      <c r="B113" s="198">
        <f>Data!B113</f>
        <v>24</v>
      </c>
      <c r="C113" s="71"/>
      <c r="D113" s="112">
        <f t="shared" si="39"/>
        <v>2</v>
      </c>
      <c r="E113" s="116" t="str">
        <f t="shared" si="40"/>
        <v>C</v>
      </c>
      <c r="F113" s="25"/>
      <c r="G113" s="24" t="str">
        <f t="shared" si="45"/>
        <v xml:space="preserve"> </v>
      </c>
      <c r="H113" s="25" t="str">
        <f t="shared" si="69"/>
        <v>W</v>
      </c>
      <c r="I113" s="25">
        <f t="shared" si="46"/>
        <v>1</v>
      </c>
      <c r="J113" s="25" t="str">
        <f t="shared" si="47"/>
        <v xml:space="preserve"> </v>
      </c>
      <c r="K113" s="25"/>
      <c r="L113" s="25">
        <f t="shared" si="41"/>
        <v>0</v>
      </c>
      <c r="M113" s="25">
        <f t="shared" si="67"/>
        <v>3</v>
      </c>
      <c r="N113" s="28">
        <f t="shared" si="68"/>
        <v>-43</v>
      </c>
      <c r="O113" s="40" t="str">
        <f t="shared" si="48"/>
        <v xml:space="preserve"> </v>
      </c>
      <c r="P113" s="25" t="str">
        <f t="shared" si="56"/>
        <v xml:space="preserve"> </v>
      </c>
      <c r="Q113" s="25">
        <f t="shared" si="63"/>
        <v>2</v>
      </c>
      <c r="R113" s="25" t="str">
        <f t="shared" si="49"/>
        <v>B &amp; C</v>
      </c>
      <c r="S113" s="25"/>
      <c r="T113" s="25">
        <f t="shared" si="64"/>
        <v>6</v>
      </c>
      <c r="U113" s="25">
        <f t="shared" si="65"/>
        <v>0</v>
      </c>
      <c r="V113" s="125">
        <f t="shared" si="66"/>
        <v>9</v>
      </c>
      <c r="X113" s="24" t="str">
        <f t="shared" si="50"/>
        <v xml:space="preserve"> </v>
      </c>
      <c r="Y113" s="25" t="str">
        <f t="shared" si="57"/>
        <v>W</v>
      </c>
      <c r="Z113" s="25">
        <f t="shared" si="51"/>
        <v>1</v>
      </c>
      <c r="AA113" s="25" t="str">
        <f t="shared" si="58"/>
        <v xml:space="preserve"> </v>
      </c>
      <c r="AB113" s="25"/>
      <c r="AC113" s="25">
        <f t="shared" si="42"/>
        <v>0</v>
      </c>
      <c r="AD113" s="25">
        <f t="shared" si="59"/>
        <v>3</v>
      </c>
      <c r="AE113" s="28">
        <f t="shared" si="52"/>
        <v>16</v>
      </c>
      <c r="AF113" s="40" t="str">
        <f t="shared" si="53"/>
        <v xml:space="preserve"> </v>
      </c>
      <c r="AG113" s="25" t="str">
        <f t="shared" si="60"/>
        <v xml:space="preserve"> </v>
      </c>
      <c r="AH113" s="25">
        <f t="shared" si="54"/>
        <v>1</v>
      </c>
      <c r="AI113" s="25" t="str">
        <f t="shared" si="61"/>
        <v>B &amp; C</v>
      </c>
      <c r="AJ113" s="25"/>
      <c r="AK113" s="25">
        <f t="shared" si="43"/>
        <v>2</v>
      </c>
      <c r="AL113" s="25">
        <f t="shared" si="62"/>
        <v>0</v>
      </c>
      <c r="AM113" s="125">
        <f t="shared" si="55"/>
        <v>17</v>
      </c>
    </row>
    <row r="114" spans="1:39">
      <c r="A114" s="197">
        <f t="shared" si="44"/>
        <v>104</v>
      </c>
      <c r="B114" s="198">
        <f>Data!B114</f>
        <v>19</v>
      </c>
      <c r="C114" s="71"/>
      <c r="D114" s="112">
        <f t="shared" si="39"/>
        <v>2</v>
      </c>
      <c r="E114" s="116" t="str">
        <f t="shared" si="40"/>
        <v>A</v>
      </c>
      <c r="F114" s="25"/>
      <c r="G114" s="24" t="str">
        <f t="shared" si="45"/>
        <v>T</v>
      </c>
      <c r="H114" s="25" t="str">
        <f t="shared" si="69"/>
        <v xml:space="preserve"> </v>
      </c>
      <c r="I114" s="25">
        <f t="shared" si="46"/>
        <v>1</v>
      </c>
      <c r="J114" s="25" t="str">
        <f t="shared" si="47"/>
        <v xml:space="preserve"> </v>
      </c>
      <c r="K114" s="25"/>
      <c r="L114" s="25">
        <f t="shared" si="41"/>
        <v>0</v>
      </c>
      <c r="M114" s="25">
        <f t="shared" si="67"/>
        <v>0</v>
      </c>
      <c r="N114" s="28">
        <f t="shared" si="68"/>
        <v>-43</v>
      </c>
      <c r="O114" s="40" t="str">
        <f t="shared" si="48"/>
        <v xml:space="preserve"> </v>
      </c>
      <c r="P114" s="25" t="str">
        <f t="shared" si="56"/>
        <v>L</v>
      </c>
      <c r="Q114" s="25">
        <f t="shared" si="63"/>
        <v>3</v>
      </c>
      <c r="R114" s="25" t="str">
        <f t="shared" si="49"/>
        <v xml:space="preserve"> </v>
      </c>
      <c r="S114" s="25"/>
      <c r="T114" s="25">
        <f t="shared" si="64"/>
        <v>0</v>
      </c>
      <c r="U114" s="25">
        <f t="shared" si="65"/>
        <v>0</v>
      </c>
      <c r="V114" s="125">
        <f t="shared" si="66"/>
        <v>9</v>
      </c>
      <c r="X114" s="24" t="str">
        <f t="shared" si="50"/>
        <v>T</v>
      </c>
      <c r="Y114" s="25" t="str">
        <f t="shared" si="57"/>
        <v xml:space="preserve"> </v>
      </c>
      <c r="Z114" s="25">
        <f t="shared" si="51"/>
        <v>1</v>
      </c>
      <c r="AA114" s="25" t="str">
        <f t="shared" si="58"/>
        <v xml:space="preserve"> </v>
      </c>
      <c r="AB114" s="25"/>
      <c r="AC114" s="25">
        <f t="shared" si="42"/>
        <v>0</v>
      </c>
      <c r="AD114" s="25">
        <f t="shared" si="59"/>
        <v>0</v>
      </c>
      <c r="AE114" s="28">
        <f t="shared" si="52"/>
        <v>16</v>
      </c>
      <c r="AF114" s="40" t="str">
        <f t="shared" si="53"/>
        <v xml:space="preserve"> </v>
      </c>
      <c r="AG114" s="25" t="str">
        <f t="shared" si="60"/>
        <v>L</v>
      </c>
      <c r="AH114" s="25">
        <f t="shared" si="54"/>
        <v>2</v>
      </c>
      <c r="AI114" s="25" t="str">
        <f t="shared" si="61"/>
        <v>B &amp; C</v>
      </c>
      <c r="AJ114" s="25"/>
      <c r="AK114" s="25">
        <f t="shared" si="43"/>
        <v>6</v>
      </c>
      <c r="AL114" s="25">
        <f t="shared" si="62"/>
        <v>0</v>
      </c>
      <c r="AM114" s="125">
        <f t="shared" si="55"/>
        <v>11</v>
      </c>
    </row>
    <row r="115" spans="1:39">
      <c r="A115" s="197">
        <f t="shared" si="44"/>
        <v>105</v>
      </c>
      <c r="B115" s="198">
        <f>Data!B115</f>
        <v>26</v>
      </c>
      <c r="C115" s="71"/>
      <c r="D115" s="112">
        <f t="shared" si="39"/>
        <v>3</v>
      </c>
      <c r="E115" s="116" t="str">
        <f t="shared" si="40"/>
        <v>B</v>
      </c>
      <c r="F115" s="25"/>
      <c r="G115" s="24" t="str">
        <f t="shared" si="45"/>
        <v xml:space="preserve"> </v>
      </c>
      <c r="H115" s="25" t="str">
        <f t="shared" si="69"/>
        <v xml:space="preserve"> </v>
      </c>
      <c r="I115" s="25">
        <f t="shared" si="46"/>
        <v>1</v>
      </c>
      <c r="J115" s="25" t="str">
        <f t="shared" si="47"/>
        <v>2 &amp; 3</v>
      </c>
      <c r="K115" s="25"/>
      <c r="L115" s="25">
        <f t="shared" si="41"/>
        <v>2</v>
      </c>
      <c r="M115" s="25">
        <f t="shared" si="67"/>
        <v>0</v>
      </c>
      <c r="N115" s="28">
        <f t="shared" si="68"/>
        <v>-45</v>
      </c>
      <c r="O115" s="40" t="str">
        <f t="shared" si="48"/>
        <v xml:space="preserve"> </v>
      </c>
      <c r="P115" s="25" t="str">
        <f t="shared" si="56"/>
        <v xml:space="preserve"> </v>
      </c>
      <c r="Q115" s="25">
        <f t="shared" si="63"/>
        <v>3</v>
      </c>
      <c r="R115" s="25" t="str">
        <f t="shared" si="49"/>
        <v xml:space="preserve"> </v>
      </c>
      <c r="S115" s="25"/>
      <c r="T115" s="25">
        <f t="shared" si="64"/>
        <v>0</v>
      </c>
      <c r="U115" s="25">
        <f t="shared" si="65"/>
        <v>0</v>
      </c>
      <c r="V115" s="125">
        <f t="shared" si="66"/>
        <v>9</v>
      </c>
      <c r="X115" s="24" t="str">
        <f t="shared" si="50"/>
        <v xml:space="preserve"> </v>
      </c>
      <c r="Y115" s="25" t="str">
        <f t="shared" si="57"/>
        <v xml:space="preserve"> </v>
      </c>
      <c r="Z115" s="25">
        <f t="shared" si="51"/>
        <v>1</v>
      </c>
      <c r="AA115" s="25" t="str">
        <f t="shared" si="58"/>
        <v>2 &amp; 3</v>
      </c>
      <c r="AB115" s="25"/>
      <c r="AC115" s="25">
        <f t="shared" si="42"/>
        <v>2</v>
      </c>
      <c r="AD115" s="25">
        <f t="shared" si="59"/>
        <v>0</v>
      </c>
      <c r="AE115" s="28">
        <f t="shared" si="52"/>
        <v>14</v>
      </c>
      <c r="AF115" s="40" t="str">
        <f t="shared" si="53"/>
        <v xml:space="preserve"> </v>
      </c>
      <c r="AG115" s="25" t="str">
        <f t="shared" si="60"/>
        <v>W</v>
      </c>
      <c r="AH115" s="25">
        <f t="shared" si="54"/>
        <v>1</v>
      </c>
      <c r="AI115" s="25" t="str">
        <f t="shared" si="61"/>
        <v xml:space="preserve"> </v>
      </c>
      <c r="AJ115" s="25"/>
      <c r="AK115" s="25">
        <f t="shared" si="43"/>
        <v>0</v>
      </c>
      <c r="AL115" s="25">
        <f t="shared" si="62"/>
        <v>9</v>
      </c>
      <c r="AM115" s="125">
        <f t="shared" si="55"/>
        <v>20</v>
      </c>
    </row>
    <row r="116" spans="1:39">
      <c r="A116" s="197">
        <f t="shared" si="44"/>
        <v>106</v>
      </c>
      <c r="B116" s="198">
        <f>Data!B116</f>
        <v>26</v>
      </c>
      <c r="C116" s="71"/>
      <c r="D116" s="112">
        <f t="shared" si="39"/>
        <v>3</v>
      </c>
      <c r="E116" s="116" t="str">
        <f t="shared" si="40"/>
        <v>B</v>
      </c>
      <c r="F116" s="25"/>
      <c r="G116" s="24" t="str">
        <f t="shared" si="45"/>
        <v xml:space="preserve"> </v>
      </c>
      <c r="H116" s="25" t="str">
        <f t="shared" si="69"/>
        <v>W</v>
      </c>
      <c r="I116" s="25">
        <f t="shared" si="46"/>
        <v>1</v>
      </c>
      <c r="J116" s="25" t="str">
        <f t="shared" si="47"/>
        <v xml:space="preserve"> </v>
      </c>
      <c r="K116" s="25"/>
      <c r="L116" s="25">
        <f t="shared" si="41"/>
        <v>0</v>
      </c>
      <c r="M116" s="25">
        <f t="shared" si="67"/>
        <v>3</v>
      </c>
      <c r="N116" s="28">
        <f t="shared" si="68"/>
        <v>-42</v>
      </c>
      <c r="O116" s="40" t="str">
        <f t="shared" si="48"/>
        <v>T</v>
      </c>
      <c r="P116" s="25" t="str">
        <f t="shared" si="56"/>
        <v xml:space="preserve"> </v>
      </c>
      <c r="Q116" s="25">
        <f t="shared" si="63"/>
        <v>3</v>
      </c>
      <c r="R116" s="25" t="str">
        <f t="shared" si="49"/>
        <v xml:space="preserve"> </v>
      </c>
      <c r="S116" s="25"/>
      <c r="T116" s="25">
        <f t="shared" si="64"/>
        <v>0</v>
      </c>
      <c r="U116" s="25">
        <f t="shared" si="65"/>
        <v>0</v>
      </c>
      <c r="V116" s="125">
        <f t="shared" si="66"/>
        <v>9</v>
      </c>
      <c r="X116" s="24" t="str">
        <f t="shared" si="50"/>
        <v xml:space="preserve"> </v>
      </c>
      <c r="Y116" s="25" t="str">
        <f t="shared" si="57"/>
        <v>W</v>
      </c>
      <c r="Z116" s="25">
        <f t="shared" si="51"/>
        <v>1</v>
      </c>
      <c r="AA116" s="25" t="str">
        <f t="shared" si="58"/>
        <v xml:space="preserve"> </v>
      </c>
      <c r="AB116" s="25"/>
      <c r="AC116" s="25">
        <f t="shared" si="42"/>
        <v>0</v>
      </c>
      <c r="AD116" s="25">
        <f t="shared" si="59"/>
        <v>3</v>
      </c>
      <c r="AE116" s="28">
        <f t="shared" si="52"/>
        <v>17</v>
      </c>
      <c r="AF116" s="40" t="str">
        <f t="shared" si="53"/>
        <v>T</v>
      </c>
      <c r="AG116" s="25" t="str">
        <f t="shared" si="60"/>
        <v xml:space="preserve"> </v>
      </c>
      <c r="AH116" s="25">
        <f t="shared" si="54"/>
        <v>1</v>
      </c>
      <c r="AI116" s="25" t="str">
        <f t="shared" si="61"/>
        <v xml:space="preserve"> </v>
      </c>
      <c r="AJ116" s="25"/>
      <c r="AK116" s="25">
        <f t="shared" si="43"/>
        <v>0</v>
      </c>
      <c r="AL116" s="25">
        <f t="shared" si="62"/>
        <v>0</v>
      </c>
      <c r="AM116" s="125">
        <f t="shared" si="55"/>
        <v>20</v>
      </c>
    </row>
    <row r="117" spans="1:39">
      <c r="A117" s="197">
        <f t="shared" si="44"/>
        <v>107</v>
      </c>
      <c r="B117" s="198">
        <f>Data!B117</f>
        <v>32</v>
      </c>
      <c r="C117" s="71"/>
      <c r="D117" s="112">
        <f t="shared" si="39"/>
        <v>3</v>
      </c>
      <c r="E117" s="116" t="str">
        <f t="shared" si="40"/>
        <v>B</v>
      </c>
      <c r="F117" s="25"/>
      <c r="G117" s="24" t="str">
        <f t="shared" si="45"/>
        <v>T</v>
      </c>
      <c r="H117" s="25" t="str">
        <f t="shared" si="69"/>
        <v xml:space="preserve"> </v>
      </c>
      <c r="I117" s="25">
        <f t="shared" si="46"/>
        <v>1</v>
      </c>
      <c r="J117" s="25" t="str">
        <f t="shared" si="47"/>
        <v xml:space="preserve"> </v>
      </c>
      <c r="K117" s="25"/>
      <c r="L117" s="25">
        <f t="shared" si="41"/>
        <v>0</v>
      </c>
      <c r="M117" s="25">
        <f t="shared" si="67"/>
        <v>0</v>
      </c>
      <c r="N117" s="28">
        <f t="shared" si="68"/>
        <v>-42</v>
      </c>
      <c r="O117" s="40" t="str">
        <f t="shared" si="48"/>
        <v>T</v>
      </c>
      <c r="P117" s="25" t="str">
        <f t="shared" si="56"/>
        <v xml:space="preserve"> </v>
      </c>
      <c r="Q117" s="25">
        <f t="shared" si="63"/>
        <v>3</v>
      </c>
      <c r="R117" s="25" t="str">
        <f t="shared" si="49"/>
        <v xml:space="preserve"> </v>
      </c>
      <c r="S117" s="25"/>
      <c r="T117" s="25">
        <f t="shared" si="64"/>
        <v>0</v>
      </c>
      <c r="U117" s="25">
        <f t="shared" si="65"/>
        <v>0</v>
      </c>
      <c r="V117" s="125">
        <f t="shared" si="66"/>
        <v>9</v>
      </c>
      <c r="X117" s="24" t="str">
        <f t="shared" si="50"/>
        <v>T</v>
      </c>
      <c r="Y117" s="25" t="str">
        <f t="shared" si="57"/>
        <v xml:space="preserve"> </v>
      </c>
      <c r="Z117" s="25">
        <f t="shared" si="51"/>
        <v>1</v>
      </c>
      <c r="AA117" s="25" t="str">
        <f t="shared" si="58"/>
        <v xml:space="preserve"> </v>
      </c>
      <c r="AB117" s="25"/>
      <c r="AC117" s="25">
        <f t="shared" si="42"/>
        <v>0</v>
      </c>
      <c r="AD117" s="25">
        <f t="shared" si="59"/>
        <v>0</v>
      </c>
      <c r="AE117" s="28">
        <f t="shared" si="52"/>
        <v>17</v>
      </c>
      <c r="AF117" s="40" t="str">
        <f t="shared" si="53"/>
        <v>T</v>
      </c>
      <c r="AG117" s="25" t="str">
        <f t="shared" si="60"/>
        <v xml:space="preserve"> </v>
      </c>
      <c r="AH117" s="25">
        <f t="shared" si="54"/>
        <v>1</v>
      </c>
      <c r="AI117" s="25" t="str">
        <f t="shared" si="61"/>
        <v xml:space="preserve"> </v>
      </c>
      <c r="AJ117" s="25"/>
      <c r="AK117" s="25">
        <f t="shared" si="43"/>
        <v>0</v>
      </c>
      <c r="AL117" s="25">
        <f t="shared" si="62"/>
        <v>0</v>
      </c>
      <c r="AM117" s="125">
        <f t="shared" si="55"/>
        <v>20</v>
      </c>
    </row>
    <row r="118" spans="1:39">
      <c r="A118" s="197">
        <f t="shared" si="44"/>
        <v>108</v>
      </c>
      <c r="B118" s="198">
        <f>Data!B118</f>
        <v>0</v>
      </c>
      <c r="C118" s="71"/>
      <c r="D118" s="112">
        <f t="shared" si="39"/>
        <v>0</v>
      </c>
      <c r="E118" s="116">
        <f t="shared" si="40"/>
        <v>0</v>
      </c>
      <c r="F118" s="25"/>
      <c r="G118" s="24" t="str">
        <f t="shared" si="45"/>
        <v xml:space="preserve"> </v>
      </c>
      <c r="H118" s="25" t="str">
        <f t="shared" si="69"/>
        <v xml:space="preserve"> </v>
      </c>
      <c r="I118" s="25">
        <f t="shared" si="46"/>
        <v>1</v>
      </c>
      <c r="J118" s="25" t="str">
        <f t="shared" si="47"/>
        <v xml:space="preserve"> </v>
      </c>
      <c r="K118" s="25"/>
      <c r="L118" s="25">
        <f t="shared" si="41"/>
        <v>0</v>
      </c>
      <c r="M118" s="25">
        <f t="shared" si="67"/>
        <v>0</v>
      </c>
      <c r="N118" s="28">
        <f t="shared" si="68"/>
        <v>-42</v>
      </c>
      <c r="O118" s="40" t="str">
        <f t="shared" si="48"/>
        <v xml:space="preserve"> </v>
      </c>
      <c r="P118" s="25" t="str">
        <f t="shared" si="56"/>
        <v xml:space="preserve"> </v>
      </c>
      <c r="Q118" s="25">
        <f t="shared" si="63"/>
        <v>3</v>
      </c>
      <c r="R118" s="25" t="str">
        <f t="shared" si="49"/>
        <v xml:space="preserve"> </v>
      </c>
      <c r="S118" s="25"/>
      <c r="T118" s="25">
        <f t="shared" si="64"/>
        <v>0</v>
      </c>
      <c r="U118" s="25">
        <f t="shared" si="65"/>
        <v>0</v>
      </c>
      <c r="V118" s="125">
        <f t="shared" si="66"/>
        <v>9</v>
      </c>
      <c r="X118" s="24" t="str">
        <f t="shared" si="50"/>
        <v xml:space="preserve"> </v>
      </c>
      <c r="Y118" s="25" t="str">
        <f t="shared" si="57"/>
        <v xml:space="preserve"> </v>
      </c>
      <c r="Z118" s="25">
        <f t="shared" si="51"/>
        <v>1</v>
      </c>
      <c r="AA118" s="25" t="str">
        <f t="shared" si="58"/>
        <v xml:space="preserve"> </v>
      </c>
      <c r="AB118" s="25"/>
      <c r="AC118" s="25">
        <f t="shared" si="42"/>
        <v>0</v>
      </c>
      <c r="AD118" s="25">
        <f t="shared" si="59"/>
        <v>0</v>
      </c>
      <c r="AE118" s="28">
        <f t="shared" si="52"/>
        <v>17</v>
      </c>
      <c r="AF118" s="40" t="str">
        <f t="shared" si="53"/>
        <v xml:space="preserve"> </v>
      </c>
      <c r="AG118" s="25" t="str">
        <f t="shared" si="60"/>
        <v xml:space="preserve"> </v>
      </c>
      <c r="AH118" s="25">
        <f t="shared" si="54"/>
        <v>1</v>
      </c>
      <c r="AI118" s="25" t="str">
        <f t="shared" si="61"/>
        <v xml:space="preserve"> </v>
      </c>
      <c r="AJ118" s="25"/>
      <c r="AK118" s="25">
        <f t="shared" si="43"/>
        <v>0</v>
      </c>
      <c r="AL118" s="25">
        <f t="shared" si="62"/>
        <v>0</v>
      </c>
      <c r="AM118" s="125">
        <f t="shared" si="55"/>
        <v>20</v>
      </c>
    </row>
    <row r="119" spans="1:39">
      <c r="A119" s="197">
        <f t="shared" si="44"/>
        <v>109</v>
      </c>
      <c r="B119" s="198">
        <f>Data!B119</f>
        <v>10</v>
      </c>
      <c r="C119" s="71"/>
      <c r="D119" s="112">
        <f t="shared" si="39"/>
        <v>1</v>
      </c>
      <c r="E119" s="116" t="str">
        <f t="shared" si="40"/>
        <v>A</v>
      </c>
      <c r="F119" s="25"/>
      <c r="G119" s="24" t="str">
        <f t="shared" si="45"/>
        <v xml:space="preserve"> </v>
      </c>
      <c r="H119" s="25" t="str">
        <f t="shared" si="69"/>
        <v xml:space="preserve"> </v>
      </c>
      <c r="I119" s="25">
        <f t="shared" si="46"/>
        <v>1</v>
      </c>
      <c r="J119" s="25" t="str">
        <f t="shared" si="47"/>
        <v xml:space="preserve"> </v>
      </c>
      <c r="K119" s="25"/>
      <c r="L119" s="25">
        <f t="shared" si="41"/>
        <v>0</v>
      </c>
      <c r="M119" s="25">
        <f t="shared" si="67"/>
        <v>0</v>
      </c>
      <c r="N119" s="28">
        <f t="shared" si="68"/>
        <v>-42</v>
      </c>
      <c r="O119" s="40" t="str">
        <f t="shared" si="48"/>
        <v xml:space="preserve"> </v>
      </c>
      <c r="P119" s="25" t="str">
        <f t="shared" si="56"/>
        <v xml:space="preserve"> </v>
      </c>
      <c r="Q119" s="25">
        <f t="shared" si="63"/>
        <v>3</v>
      </c>
      <c r="R119" s="25" t="str">
        <f t="shared" si="49"/>
        <v xml:space="preserve"> </v>
      </c>
      <c r="S119" s="25"/>
      <c r="T119" s="25">
        <f t="shared" si="64"/>
        <v>0</v>
      </c>
      <c r="U119" s="25">
        <f t="shared" si="65"/>
        <v>0</v>
      </c>
      <c r="V119" s="125">
        <f t="shared" si="66"/>
        <v>9</v>
      </c>
      <c r="X119" s="24" t="str">
        <f t="shared" si="50"/>
        <v xml:space="preserve"> </v>
      </c>
      <c r="Y119" s="25" t="str">
        <f t="shared" si="57"/>
        <v xml:space="preserve"> </v>
      </c>
      <c r="Z119" s="25">
        <f t="shared" si="51"/>
        <v>1</v>
      </c>
      <c r="AA119" s="25" t="str">
        <f t="shared" si="58"/>
        <v xml:space="preserve"> </v>
      </c>
      <c r="AB119" s="25"/>
      <c r="AC119" s="25">
        <f t="shared" si="42"/>
        <v>0</v>
      </c>
      <c r="AD119" s="25">
        <f t="shared" si="59"/>
        <v>0</v>
      </c>
      <c r="AE119" s="28">
        <f t="shared" si="52"/>
        <v>17</v>
      </c>
      <c r="AF119" s="40" t="str">
        <f t="shared" si="53"/>
        <v xml:space="preserve"> </v>
      </c>
      <c r="AG119" s="25" t="str">
        <f t="shared" si="60"/>
        <v xml:space="preserve"> </v>
      </c>
      <c r="AH119" s="25">
        <f t="shared" si="54"/>
        <v>1</v>
      </c>
      <c r="AI119" s="25" t="str">
        <f t="shared" si="61"/>
        <v xml:space="preserve"> </v>
      </c>
      <c r="AJ119" s="25"/>
      <c r="AK119" s="25">
        <f t="shared" si="43"/>
        <v>0</v>
      </c>
      <c r="AL119" s="25">
        <f t="shared" si="62"/>
        <v>0</v>
      </c>
      <c r="AM119" s="125">
        <f t="shared" si="55"/>
        <v>20</v>
      </c>
    </row>
    <row r="120" spans="1:39">
      <c r="A120" s="197">
        <f t="shared" si="44"/>
        <v>110</v>
      </c>
      <c r="B120" s="198">
        <f>Data!B120</f>
        <v>22</v>
      </c>
      <c r="C120" s="71"/>
      <c r="D120" s="112">
        <f t="shared" si="39"/>
        <v>2</v>
      </c>
      <c r="E120" s="116" t="str">
        <f t="shared" si="40"/>
        <v>A</v>
      </c>
      <c r="F120" s="25"/>
      <c r="G120" s="24" t="str">
        <f t="shared" si="45"/>
        <v xml:space="preserve"> </v>
      </c>
      <c r="H120" s="25" t="str">
        <f t="shared" si="69"/>
        <v xml:space="preserve"> </v>
      </c>
      <c r="I120" s="25">
        <f t="shared" si="46"/>
        <v>1</v>
      </c>
      <c r="J120" s="25" t="str">
        <f t="shared" si="47"/>
        <v xml:space="preserve"> </v>
      </c>
      <c r="K120" s="25"/>
      <c r="L120" s="25">
        <f t="shared" si="41"/>
        <v>0</v>
      </c>
      <c r="M120" s="25">
        <f t="shared" si="67"/>
        <v>0</v>
      </c>
      <c r="N120" s="28">
        <f t="shared" si="68"/>
        <v>-42</v>
      </c>
      <c r="O120" s="40" t="str">
        <f t="shared" si="48"/>
        <v>T</v>
      </c>
      <c r="P120" s="25" t="str">
        <f t="shared" si="56"/>
        <v xml:space="preserve"> </v>
      </c>
      <c r="Q120" s="25">
        <f t="shared" si="63"/>
        <v>3</v>
      </c>
      <c r="R120" s="25" t="str">
        <f t="shared" si="49"/>
        <v xml:space="preserve"> </v>
      </c>
      <c r="S120" s="25"/>
      <c r="T120" s="25">
        <f t="shared" si="64"/>
        <v>0</v>
      </c>
      <c r="U120" s="25">
        <f t="shared" si="65"/>
        <v>0</v>
      </c>
      <c r="V120" s="125">
        <f t="shared" si="66"/>
        <v>9</v>
      </c>
      <c r="X120" s="24" t="str">
        <f t="shared" si="50"/>
        <v xml:space="preserve"> </v>
      </c>
      <c r="Y120" s="25" t="str">
        <f t="shared" si="57"/>
        <v xml:space="preserve"> </v>
      </c>
      <c r="Z120" s="25">
        <f t="shared" si="51"/>
        <v>1</v>
      </c>
      <c r="AA120" s="25" t="str">
        <f t="shared" si="58"/>
        <v xml:space="preserve"> </v>
      </c>
      <c r="AB120" s="25"/>
      <c r="AC120" s="25">
        <f t="shared" si="42"/>
        <v>0</v>
      </c>
      <c r="AD120" s="25">
        <f t="shared" si="59"/>
        <v>0</v>
      </c>
      <c r="AE120" s="28">
        <f t="shared" si="52"/>
        <v>17</v>
      </c>
      <c r="AF120" s="40" t="str">
        <f t="shared" si="53"/>
        <v>T</v>
      </c>
      <c r="AG120" s="25" t="str">
        <f t="shared" si="60"/>
        <v xml:space="preserve"> </v>
      </c>
      <c r="AH120" s="25">
        <f t="shared" si="54"/>
        <v>1</v>
      </c>
      <c r="AI120" s="25" t="str">
        <f t="shared" si="61"/>
        <v xml:space="preserve"> </v>
      </c>
      <c r="AJ120" s="25"/>
      <c r="AK120" s="25">
        <f t="shared" si="43"/>
        <v>0</v>
      </c>
      <c r="AL120" s="25">
        <f t="shared" si="62"/>
        <v>0</v>
      </c>
      <c r="AM120" s="125">
        <f t="shared" si="55"/>
        <v>20</v>
      </c>
    </row>
    <row r="121" spans="1:39">
      <c r="A121" s="197">
        <f t="shared" si="44"/>
        <v>111</v>
      </c>
      <c r="B121" s="198">
        <f>Data!B121</f>
        <v>2</v>
      </c>
      <c r="C121" s="71"/>
      <c r="D121" s="112">
        <f t="shared" si="39"/>
        <v>1</v>
      </c>
      <c r="E121" s="116" t="str">
        <f t="shared" si="40"/>
        <v>B</v>
      </c>
      <c r="F121" s="25"/>
      <c r="G121" s="24" t="str">
        <f t="shared" si="45"/>
        <v xml:space="preserve"> </v>
      </c>
      <c r="H121" s="25" t="str">
        <f t="shared" si="69"/>
        <v xml:space="preserve"> </v>
      </c>
      <c r="I121" s="25">
        <f t="shared" si="46"/>
        <v>1</v>
      </c>
      <c r="J121" s="25" t="str">
        <f t="shared" si="47"/>
        <v xml:space="preserve"> </v>
      </c>
      <c r="K121" s="25"/>
      <c r="L121" s="25">
        <f t="shared" si="41"/>
        <v>0</v>
      </c>
      <c r="M121" s="25">
        <f t="shared" si="67"/>
        <v>0</v>
      </c>
      <c r="N121" s="28">
        <f t="shared" si="68"/>
        <v>-42</v>
      </c>
      <c r="O121" s="40" t="str">
        <f t="shared" si="48"/>
        <v xml:space="preserve"> </v>
      </c>
      <c r="P121" s="25" t="str">
        <f t="shared" si="56"/>
        <v xml:space="preserve"> </v>
      </c>
      <c r="Q121" s="25">
        <f t="shared" si="63"/>
        <v>3</v>
      </c>
      <c r="R121" s="25" t="str">
        <f t="shared" si="49"/>
        <v>A &amp; B</v>
      </c>
      <c r="S121" s="25"/>
      <c r="T121" s="25">
        <f t="shared" si="64"/>
        <v>18</v>
      </c>
      <c r="U121" s="25">
        <f t="shared" si="65"/>
        <v>0</v>
      </c>
      <c r="V121" s="125">
        <f t="shared" si="66"/>
        <v>-9</v>
      </c>
      <c r="X121" s="24" t="str">
        <f t="shared" si="50"/>
        <v xml:space="preserve"> </v>
      </c>
      <c r="Y121" s="25" t="str">
        <f t="shared" si="57"/>
        <v xml:space="preserve"> </v>
      </c>
      <c r="Z121" s="25">
        <f t="shared" si="51"/>
        <v>1</v>
      </c>
      <c r="AA121" s="25" t="str">
        <f t="shared" si="58"/>
        <v xml:space="preserve"> </v>
      </c>
      <c r="AB121" s="25"/>
      <c r="AC121" s="25">
        <f t="shared" si="42"/>
        <v>0</v>
      </c>
      <c r="AD121" s="25">
        <f t="shared" si="59"/>
        <v>0</v>
      </c>
      <c r="AE121" s="28">
        <f t="shared" si="52"/>
        <v>17</v>
      </c>
      <c r="AF121" s="40" t="str">
        <f t="shared" si="53"/>
        <v xml:space="preserve"> </v>
      </c>
      <c r="AG121" s="25" t="str">
        <f t="shared" si="60"/>
        <v xml:space="preserve"> </v>
      </c>
      <c r="AH121" s="25">
        <f t="shared" si="54"/>
        <v>1</v>
      </c>
      <c r="AI121" s="25" t="str">
        <f t="shared" si="61"/>
        <v>A &amp; B</v>
      </c>
      <c r="AJ121" s="25"/>
      <c r="AK121" s="25">
        <f t="shared" si="43"/>
        <v>2</v>
      </c>
      <c r="AL121" s="25">
        <f t="shared" si="62"/>
        <v>0</v>
      </c>
      <c r="AM121" s="125">
        <f t="shared" si="55"/>
        <v>18</v>
      </c>
    </row>
    <row r="122" spans="1:39">
      <c r="A122" s="197">
        <f t="shared" si="44"/>
        <v>112</v>
      </c>
      <c r="B122" s="198">
        <f>Data!B122</f>
        <v>15</v>
      </c>
      <c r="C122" s="71"/>
      <c r="D122" s="112">
        <f t="shared" si="39"/>
        <v>2</v>
      </c>
      <c r="E122" s="116" t="str">
        <f t="shared" si="40"/>
        <v>C</v>
      </c>
      <c r="F122" s="25"/>
      <c r="G122" s="24" t="str">
        <f t="shared" si="45"/>
        <v xml:space="preserve"> </v>
      </c>
      <c r="H122" s="25" t="str">
        <f t="shared" si="69"/>
        <v xml:space="preserve"> </v>
      </c>
      <c r="I122" s="25">
        <f t="shared" si="46"/>
        <v>1</v>
      </c>
      <c r="J122" s="25" t="str">
        <f t="shared" si="47"/>
        <v xml:space="preserve"> </v>
      </c>
      <c r="K122" s="25"/>
      <c r="L122" s="25">
        <f t="shared" si="41"/>
        <v>0</v>
      </c>
      <c r="M122" s="25">
        <f t="shared" si="67"/>
        <v>0</v>
      </c>
      <c r="N122" s="28">
        <f t="shared" si="68"/>
        <v>-42</v>
      </c>
      <c r="O122" s="40" t="str">
        <f t="shared" si="48"/>
        <v xml:space="preserve"> </v>
      </c>
      <c r="P122" s="25" t="str">
        <f t="shared" si="56"/>
        <v>L</v>
      </c>
      <c r="Q122" s="25">
        <f t="shared" si="63"/>
        <v>4</v>
      </c>
      <c r="R122" s="25" t="str">
        <f t="shared" si="49"/>
        <v xml:space="preserve"> </v>
      </c>
      <c r="S122" s="25"/>
      <c r="T122" s="25">
        <f t="shared" si="64"/>
        <v>0</v>
      </c>
      <c r="U122" s="25">
        <f t="shared" si="65"/>
        <v>0</v>
      </c>
      <c r="V122" s="125">
        <f t="shared" si="66"/>
        <v>-9</v>
      </c>
      <c r="X122" s="24" t="str">
        <f t="shared" si="50"/>
        <v xml:space="preserve"> </v>
      </c>
      <c r="Y122" s="25" t="str">
        <f t="shared" si="57"/>
        <v xml:space="preserve"> </v>
      </c>
      <c r="Z122" s="25">
        <f t="shared" si="51"/>
        <v>1</v>
      </c>
      <c r="AA122" s="25" t="str">
        <f t="shared" si="58"/>
        <v xml:space="preserve"> </v>
      </c>
      <c r="AB122" s="25"/>
      <c r="AC122" s="25">
        <f t="shared" si="42"/>
        <v>0</v>
      </c>
      <c r="AD122" s="25">
        <f t="shared" si="59"/>
        <v>0</v>
      </c>
      <c r="AE122" s="28">
        <f t="shared" si="52"/>
        <v>17</v>
      </c>
      <c r="AF122" s="40" t="str">
        <f t="shared" si="53"/>
        <v xml:space="preserve"> </v>
      </c>
      <c r="AG122" s="25" t="str">
        <f t="shared" si="60"/>
        <v>L</v>
      </c>
      <c r="AH122" s="25">
        <f t="shared" si="54"/>
        <v>2</v>
      </c>
      <c r="AI122" s="25" t="str">
        <f t="shared" si="61"/>
        <v>A &amp; B</v>
      </c>
      <c r="AJ122" s="25"/>
      <c r="AK122" s="25">
        <f t="shared" si="43"/>
        <v>6</v>
      </c>
      <c r="AL122" s="25">
        <f t="shared" si="62"/>
        <v>0</v>
      </c>
      <c r="AM122" s="125">
        <f t="shared" si="55"/>
        <v>12</v>
      </c>
    </row>
    <row r="123" spans="1:39">
      <c r="A123" s="197">
        <f t="shared" si="44"/>
        <v>113</v>
      </c>
      <c r="B123" s="198">
        <f>Data!B123</f>
        <v>34</v>
      </c>
      <c r="C123" s="71"/>
      <c r="D123" s="112">
        <f t="shared" si="39"/>
        <v>3</v>
      </c>
      <c r="E123" s="116" t="str">
        <f t="shared" si="40"/>
        <v>A</v>
      </c>
      <c r="F123" s="25"/>
      <c r="G123" s="24" t="str">
        <f t="shared" si="45"/>
        <v xml:space="preserve"> </v>
      </c>
      <c r="H123" s="25" t="str">
        <f t="shared" si="69"/>
        <v xml:space="preserve"> </v>
      </c>
      <c r="I123" s="25">
        <f t="shared" si="46"/>
        <v>1</v>
      </c>
      <c r="J123" s="25" t="str">
        <f t="shared" si="47"/>
        <v xml:space="preserve"> </v>
      </c>
      <c r="K123" s="25"/>
      <c r="L123" s="25">
        <f t="shared" si="41"/>
        <v>0</v>
      </c>
      <c r="M123" s="25">
        <f t="shared" si="67"/>
        <v>0</v>
      </c>
      <c r="N123" s="28">
        <f t="shared" si="68"/>
        <v>-42</v>
      </c>
      <c r="O123" s="40" t="str">
        <f t="shared" si="48"/>
        <v xml:space="preserve"> </v>
      </c>
      <c r="P123" s="25" t="str">
        <f t="shared" si="56"/>
        <v xml:space="preserve"> </v>
      </c>
      <c r="Q123" s="25">
        <f t="shared" si="63"/>
        <v>4</v>
      </c>
      <c r="R123" s="25" t="str">
        <f t="shared" si="49"/>
        <v xml:space="preserve"> </v>
      </c>
      <c r="S123" s="25"/>
      <c r="T123" s="25">
        <f t="shared" si="64"/>
        <v>0</v>
      </c>
      <c r="U123" s="25">
        <f t="shared" si="65"/>
        <v>0</v>
      </c>
      <c r="V123" s="125">
        <f t="shared" si="66"/>
        <v>-9</v>
      </c>
      <c r="X123" s="24" t="str">
        <f t="shared" si="50"/>
        <v xml:space="preserve"> </v>
      </c>
      <c r="Y123" s="25" t="str">
        <f t="shared" si="57"/>
        <v xml:space="preserve"> </v>
      </c>
      <c r="Z123" s="25">
        <f t="shared" si="51"/>
        <v>1</v>
      </c>
      <c r="AA123" s="25" t="str">
        <f t="shared" si="58"/>
        <v xml:space="preserve"> </v>
      </c>
      <c r="AB123" s="25"/>
      <c r="AC123" s="25">
        <f t="shared" si="42"/>
        <v>0</v>
      </c>
      <c r="AD123" s="25">
        <f t="shared" si="59"/>
        <v>0</v>
      </c>
      <c r="AE123" s="28">
        <f t="shared" si="52"/>
        <v>17</v>
      </c>
      <c r="AF123" s="40" t="str">
        <f t="shared" si="53"/>
        <v xml:space="preserve"> </v>
      </c>
      <c r="AG123" s="25" t="str">
        <f t="shared" si="60"/>
        <v>W</v>
      </c>
      <c r="AH123" s="25">
        <f t="shared" si="54"/>
        <v>1</v>
      </c>
      <c r="AI123" s="25" t="str">
        <f t="shared" si="61"/>
        <v xml:space="preserve"> </v>
      </c>
      <c r="AJ123" s="25"/>
      <c r="AK123" s="25">
        <f t="shared" si="43"/>
        <v>0</v>
      </c>
      <c r="AL123" s="25">
        <f t="shared" si="62"/>
        <v>9</v>
      </c>
      <c r="AM123" s="125">
        <f t="shared" si="55"/>
        <v>21</v>
      </c>
    </row>
    <row r="124" spans="1:39">
      <c r="A124" s="197">
        <f t="shared" si="44"/>
        <v>114</v>
      </c>
      <c r="B124" s="198">
        <f>Data!B124</f>
        <v>7</v>
      </c>
      <c r="C124" s="71"/>
      <c r="D124" s="112">
        <f t="shared" si="39"/>
        <v>1</v>
      </c>
      <c r="E124" s="116" t="str">
        <f t="shared" si="40"/>
        <v>A</v>
      </c>
      <c r="F124" s="25"/>
      <c r="G124" s="24" t="str">
        <f t="shared" si="45"/>
        <v xml:space="preserve"> </v>
      </c>
      <c r="H124" s="25" t="str">
        <f t="shared" si="69"/>
        <v xml:space="preserve"> </v>
      </c>
      <c r="I124" s="25">
        <f t="shared" si="46"/>
        <v>1</v>
      </c>
      <c r="J124" s="25" t="str">
        <f t="shared" si="47"/>
        <v xml:space="preserve"> </v>
      </c>
      <c r="K124" s="25"/>
      <c r="L124" s="25">
        <f t="shared" si="41"/>
        <v>0</v>
      </c>
      <c r="M124" s="25">
        <f t="shared" si="67"/>
        <v>0</v>
      </c>
      <c r="N124" s="28">
        <f t="shared" si="68"/>
        <v>-42</v>
      </c>
      <c r="O124" s="40" t="str">
        <f t="shared" si="48"/>
        <v>T</v>
      </c>
      <c r="P124" s="25" t="str">
        <f t="shared" si="56"/>
        <v xml:space="preserve"> </v>
      </c>
      <c r="Q124" s="25">
        <f t="shared" si="63"/>
        <v>4</v>
      </c>
      <c r="R124" s="25" t="str">
        <f t="shared" si="49"/>
        <v xml:space="preserve"> </v>
      </c>
      <c r="S124" s="25"/>
      <c r="T124" s="25">
        <f t="shared" si="64"/>
        <v>0</v>
      </c>
      <c r="U124" s="25">
        <f t="shared" si="65"/>
        <v>0</v>
      </c>
      <c r="V124" s="125">
        <f t="shared" si="66"/>
        <v>-9</v>
      </c>
      <c r="X124" s="24" t="str">
        <f t="shared" si="50"/>
        <v xml:space="preserve"> </v>
      </c>
      <c r="Y124" s="25" t="str">
        <f t="shared" si="57"/>
        <v xml:space="preserve"> </v>
      </c>
      <c r="Z124" s="25">
        <f t="shared" si="51"/>
        <v>1</v>
      </c>
      <c r="AA124" s="25" t="str">
        <f t="shared" si="58"/>
        <v xml:space="preserve"> </v>
      </c>
      <c r="AB124" s="25"/>
      <c r="AC124" s="25">
        <f t="shared" si="42"/>
        <v>0</v>
      </c>
      <c r="AD124" s="25">
        <f t="shared" si="59"/>
        <v>0</v>
      </c>
      <c r="AE124" s="28">
        <f t="shared" si="52"/>
        <v>17</v>
      </c>
      <c r="AF124" s="40" t="str">
        <f t="shared" si="53"/>
        <v>T</v>
      </c>
      <c r="AG124" s="25" t="str">
        <f t="shared" si="60"/>
        <v xml:space="preserve"> </v>
      </c>
      <c r="AH124" s="25">
        <f t="shared" si="54"/>
        <v>1</v>
      </c>
      <c r="AI124" s="25" t="str">
        <f t="shared" si="61"/>
        <v xml:space="preserve"> </v>
      </c>
      <c r="AJ124" s="25"/>
      <c r="AK124" s="25">
        <f t="shared" si="43"/>
        <v>0</v>
      </c>
      <c r="AL124" s="25">
        <f t="shared" si="62"/>
        <v>0</v>
      </c>
      <c r="AM124" s="125">
        <f t="shared" si="55"/>
        <v>21</v>
      </c>
    </row>
    <row r="125" spans="1:39">
      <c r="A125" s="197">
        <f t="shared" si="44"/>
        <v>115</v>
      </c>
      <c r="B125" s="198">
        <f>Data!B125</f>
        <v>5</v>
      </c>
      <c r="C125" s="71"/>
      <c r="D125" s="112">
        <f t="shared" si="39"/>
        <v>1</v>
      </c>
      <c r="E125" s="116" t="str">
        <f t="shared" si="40"/>
        <v>B</v>
      </c>
      <c r="F125" s="25"/>
      <c r="G125" s="24" t="str">
        <f t="shared" si="45"/>
        <v>T</v>
      </c>
      <c r="H125" s="25" t="str">
        <f t="shared" si="69"/>
        <v xml:space="preserve"> </v>
      </c>
      <c r="I125" s="25">
        <f t="shared" si="46"/>
        <v>1</v>
      </c>
      <c r="J125" s="25" t="str">
        <f t="shared" si="47"/>
        <v xml:space="preserve"> </v>
      </c>
      <c r="K125" s="25"/>
      <c r="L125" s="25">
        <f t="shared" si="41"/>
        <v>0</v>
      </c>
      <c r="M125" s="25">
        <f t="shared" si="67"/>
        <v>0</v>
      </c>
      <c r="N125" s="28">
        <f t="shared" si="68"/>
        <v>-42</v>
      </c>
      <c r="O125" s="40" t="str">
        <f t="shared" si="48"/>
        <v xml:space="preserve"> </v>
      </c>
      <c r="P125" s="25" t="str">
        <f t="shared" si="56"/>
        <v xml:space="preserve"> </v>
      </c>
      <c r="Q125" s="25">
        <f t="shared" si="63"/>
        <v>4</v>
      </c>
      <c r="R125" s="25" t="str">
        <f t="shared" si="49"/>
        <v>A &amp; B</v>
      </c>
      <c r="S125" s="25"/>
      <c r="T125" s="25">
        <f t="shared" si="64"/>
        <v>2</v>
      </c>
      <c r="U125" s="25">
        <f t="shared" si="65"/>
        <v>0</v>
      </c>
      <c r="V125" s="125">
        <f t="shared" si="66"/>
        <v>-11</v>
      </c>
      <c r="X125" s="24" t="str">
        <f t="shared" si="50"/>
        <v>T</v>
      </c>
      <c r="Y125" s="25" t="str">
        <f t="shared" si="57"/>
        <v xml:space="preserve"> </v>
      </c>
      <c r="Z125" s="25">
        <f t="shared" si="51"/>
        <v>1</v>
      </c>
      <c r="AA125" s="25" t="str">
        <f t="shared" si="58"/>
        <v xml:space="preserve"> </v>
      </c>
      <c r="AB125" s="25"/>
      <c r="AC125" s="25">
        <f t="shared" si="42"/>
        <v>0</v>
      </c>
      <c r="AD125" s="25">
        <f t="shared" si="59"/>
        <v>0</v>
      </c>
      <c r="AE125" s="28">
        <f t="shared" si="52"/>
        <v>17</v>
      </c>
      <c r="AF125" s="40" t="str">
        <f t="shared" si="53"/>
        <v xml:space="preserve"> </v>
      </c>
      <c r="AG125" s="25" t="str">
        <f t="shared" si="60"/>
        <v xml:space="preserve"> </v>
      </c>
      <c r="AH125" s="25">
        <f t="shared" si="54"/>
        <v>1</v>
      </c>
      <c r="AI125" s="25" t="str">
        <f t="shared" si="61"/>
        <v>A &amp; B</v>
      </c>
      <c r="AJ125" s="25"/>
      <c r="AK125" s="25">
        <f t="shared" si="43"/>
        <v>2</v>
      </c>
      <c r="AL125" s="25">
        <f t="shared" si="62"/>
        <v>0</v>
      </c>
      <c r="AM125" s="125">
        <f t="shared" si="55"/>
        <v>19</v>
      </c>
    </row>
    <row r="126" spans="1:39">
      <c r="A126" s="197">
        <f t="shared" si="44"/>
        <v>116</v>
      </c>
      <c r="B126" s="198">
        <f>Data!B126</f>
        <v>13</v>
      </c>
      <c r="C126" s="71"/>
      <c r="D126" s="112">
        <f t="shared" si="39"/>
        <v>2</v>
      </c>
      <c r="E126" s="116" t="str">
        <f t="shared" si="40"/>
        <v>A</v>
      </c>
      <c r="F126" s="25"/>
      <c r="G126" s="24" t="str">
        <f t="shared" si="45"/>
        <v xml:space="preserve"> </v>
      </c>
      <c r="H126" s="25" t="str">
        <f t="shared" si="69"/>
        <v xml:space="preserve"> </v>
      </c>
      <c r="I126" s="25">
        <f t="shared" si="46"/>
        <v>1</v>
      </c>
      <c r="J126" s="25" t="str">
        <f t="shared" si="47"/>
        <v>1 &amp; 2</v>
      </c>
      <c r="K126" s="25"/>
      <c r="L126" s="25">
        <f t="shared" si="41"/>
        <v>2</v>
      </c>
      <c r="M126" s="25">
        <f t="shared" si="67"/>
        <v>0</v>
      </c>
      <c r="N126" s="28">
        <f t="shared" si="68"/>
        <v>-44</v>
      </c>
      <c r="O126" s="40" t="str">
        <f t="shared" si="48"/>
        <v xml:space="preserve"> </v>
      </c>
      <c r="P126" s="25" t="str">
        <f t="shared" si="56"/>
        <v>W</v>
      </c>
      <c r="Q126" s="25">
        <f t="shared" si="63"/>
        <v>1</v>
      </c>
      <c r="R126" s="25" t="str">
        <f t="shared" si="49"/>
        <v xml:space="preserve"> </v>
      </c>
      <c r="S126" s="25"/>
      <c r="T126" s="25">
        <f t="shared" si="64"/>
        <v>0</v>
      </c>
      <c r="U126" s="25">
        <f t="shared" si="65"/>
        <v>3</v>
      </c>
      <c r="V126" s="125">
        <f t="shared" si="66"/>
        <v>-8</v>
      </c>
      <c r="X126" s="24" t="str">
        <f t="shared" si="50"/>
        <v xml:space="preserve"> </v>
      </c>
      <c r="Y126" s="25" t="str">
        <f t="shared" si="57"/>
        <v xml:space="preserve"> </v>
      </c>
      <c r="Z126" s="25">
        <f t="shared" si="51"/>
        <v>1</v>
      </c>
      <c r="AA126" s="25" t="str">
        <f t="shared" si="58"/>
        <v>1 &amp; 2</v>
      </c>
      <c r="AB126" s="25"/>
      <c r="AC126" s="25">
        <f t="shared" si="42"/>
        <v>2</v>
      </c>
      <c r="AD126" s="25">
        <f t="shared" si="59"/>
        <v>0</v>
      </c>
      <c r="AE126" s="28">
        <f t="shared" si="52"/>
        <v>15</v>
      </c>
      <c r="AF126" s="40" t="str">
        <f t="shared" si="53"/>
        <v xml:space="preserve"> </v>
      </c>
      <c r="AG126" s="25" t="str">
        <f t="shared" si="60"/>
        <v>W</v>
      </c>
      <c r="AH126" s="25">
        <f t="shared" si="54"/>
        <v>1</v>
      </c>
      <c r="AI126" s="25" t="str">
        <f t="shared" si="61"/>
        <v xml:space="preserve"> </v>
      </c>
      <c r="AJ126" s="25"/>
      <c r="AK126" s="25">
        <f t="shared" si="43"/>
        <v>0</v>
      </c>
      <c r="AL126" s="25">
        <f t="shared" si="62"/>
        <v>3</v>
      </c>
      <c r="AM126" s="125">
        <f t="shared" si="55"/>
        <v>22</v>
      </c>
    </row>
    <row r="127" spans="1:39">
      <c r="A127" s="197">
        <f t="shared" si="44"/>
        <v>117</v>
      </c>
      <c r="B127" s="198">
        <f>Data!B127</f>
        <v>21</v>
      </c>
      <c r="C127" s="71"/>
      <c r="D127" s="112">
        <f t="shared" si="39"/>
        <v>2</v>
      </c>
      <c r="E127" s="116" t="str">
        <f t="shared" si="40"/>
        <v>C</v>
      </c>
      <c r="F127" s="25"/>
      <c r="G127" s="24" t="str">
        <f t="shared" si="45"/>
        <v xml:space="preserve"> </v>
      </c>
      <c r="H127" s="25" t="str">
        <f t="shared" si="69"/>
        <v>W</v>
      </c>
      <c r="I127" s="25">
        <f t="shared" si="46"/>
        <v>1</v>
      </c>
      <c r="J127" s="25" t="str">
        <f t="shared" si="47"/>
        <v xml:space="preserve"> </v>
      </c>
      <c r="K127" s="25"/>
      <c r="L127" s="25">
        <f t="shared" si="41"/>
        <v>0</v>
      </c>
      <c r="M127" s="25">
        <f t="shared" si="67"/>
        <v>3</v>
      </c>
      <c r="N127" s="28">
        <f t="shared" si="68"/>
        <v>-41</v>
      </c>
      <c r="O127" s="40" t="str">
        <f t="shared" si="48"/>
        <v xml:space="preserve"> </v>
      </c>
      <c r="P127" s="25" t="str">
        <f t="shared" si="56"/>
        <v xml:space="preserve"> </v>
      </c>
      <c r="Q127" s="25">
        <f t="shared" si="63"/>
        <v>1</v>
      </c>
      <c r="R127" s="25" t="str">
        <f t="shared" si="49"/>
        <v xml:space="preserve"> </v>
      </c>
      <c r="S127" s="25"/>
      <c r="T127" s="25">
        <f t="shared" si="64"/>
        <v>0</v>
      </c>
      <c r="U127" s="25">
        <f t="shared" si="65"/>
        <v>0</v>
      </c>
      <c r="V127" s="125">
        <f t="shared" si="66"/>
        <v>-8</v>
      </c>
      <c r="X127" s="24" t="str">
        <f t="shared" si="50"/>
        <v xml:space="preserve"> </v>
      </c>
      <c r="Y127" s="25" t="str">
        <f t="shared" si="57"/>
        <v>W</v>
      </c>
      <c r="Z127" s="25">
        <f t="shared" si="51"/>
        <v>1</v>
      </c>
      <c r="AA127" s="25" t="str">
        <f t="shared" si="58"/>
        <v xml:space="preserve"> </v>
      </c>
      <c r="AB127" s="25"/>
      <c r="AC127" s="25">
        <f t="shared" si="42"/>
        <v>0</v>
      </c>
      <c r="AD127" s="25">
        <f t="shared" si="59"/>
        <v>3</v>
      </c>
      <c r="AE127" s="28">
        <f t="shared" si="52"/>
        <v>18</v>
      </c>
      <c r="AF127" s="40" t="str">
        <f t="shared" si="53"/>
        <v xml:space="preserve"> </v>
      </c>
      <c r="AG127" s="25" t="str">
        <f t="shared" si="60"/>
        <v xml:space="preserve"> </v>
      </c>
      <c r="AH127" s="25">
        <f t="shared" si="54"/>
        <v>1</v>
      </c>
      <c r="AI127" s="25" t="str">
        <f t="shared" si="61"/>
        <v xml:space="preserve"> </v>
      </c>
      <c r="AJ127" s="25"/>
      <c r="AK127" s="25">
        <f t="shared" si="43"/>
        <v>0</v>
      </c>
      <c r="AL127" s="25">
        <f t="shared" si="62"/>
        <v>0</v>
      </c>
      <c r="AM127" s="125">
        <f t="shared" si="55"/>
        <v>22</v>
      </c>
    </row>
    <row r="128" spans="1:39">
      <c r="A128" s="197">
        <f t="shared" si="44"/>
        <v>118</v>
      </c>
      <c r="B128" s="198">
        <f>Data!B128</f>
        <v>4</v>
      </c>
      <c r="C128" s="71"/>
      <c r="D128" s="112">
        <f t="shared" si="39"/>
        <v>1</v>
      </c>
      <c r="E128" s="116" t="str">
        <f t="shared" si="40"/>
        <v>A</v>
      </c>
      <c r="F128" s="25"/>
      <c r="G128" s="24" t="str">
        <f t="shared" si="45"/>
        <v xml:space="preserve"> </v>
      </c>
      <c r="H128" s="25" t="str">
        <f t="shared" si="69"/>
        <v xml:space="preserve"> </v>
      </c>
      <c r="I128" s="25">
        <f t="shared" si="46"/>
        <v>1</v>
      </c>
      <c r="J128" s="25" t="str">
        <f t="shared" si="47"/>
        <v xml:space="preserve"> </v>
      </c>
      <c r="K128" s="25"/>
      <c r="L128" s="25">
        <f t="shared" si="41"/>
        <v>0</v>
      </c>
      <c r="M128" s="25">
        <f t="shared" si="67"/>
        <v>0</v>
      </c>
      <c r="N128" s="28">
        <f t="shared" si="68"/>
        <v>-41</v>
      </c>
      <c r="O128" s="40" t="str">
        <f t="shared" si="48"/>
        <v xml:space="preserve"> </v>
      </c>
      <c r="P128" s="25" t="str">
        <f t="shared" si="56"/>
        <v xml:space="preserve"> </v>
      </c>
      <c r="Q128" s="25">
        <f t="shared" si="63"/>
        <v>1</v>
      </c>
      <c r="R128" s="25" t="str">
        <f t="shared" si="49"/>
        <v xml:space="preserve"> </v>
      </c>
      <c r="S128" s="25"/>
      <c r="T128" s="25">
        <f t="shared" si="64"/>
        <v>0</v>
      </c>
      <c r="U128" s="25">
        <f t="shared" si="65"/>
        <v>0</v>
      </c>
      <c r="V128" s="125">
        <f t="shared" si="66"/>
        <v>-8</v>
      </c>
      <c r="X128" s="24" t="str">
        <f t="shared" si="50"/>
        <v xml:space="preserve"> </v>
      </c>
      <c r="Y128" s="25" t="str">
        <f t="shared" si="57"/>
        <v xml:space="preserve"> </v>
      </c>
      <c r="Z128" s="25">
        <f t="shared" si="51"/>
        <v>1</v>
      </c>
      <c r="AA128" s="25" t="str">
        <f t="shared" si="58"/>
        <v xml:space="preserve"> </v>
      </c>
      <c r="AB128" s="25"/>
      <c r="AC128" s="25">
        <f t="shared" si="42"/>
        <v>0</v>
      </c>
      <c r="AD128" s="25">
        <f t="shared" si="59"/>
        <v>0</v>
      </c>
      <c r="AE128" s="28">
        <f t="shared" si="52"/>
        <v>18</v>
      </c>
      <c r="AF128" s="40" t="str">
        <f t="shared" si="53"/>
        <v xml:space="preserve"> </v>
      </c>
      <c r="AG128" s="25" t="str">
        <f t="shared" si="60"/>
        <v xml:space="preserve"> </v>
      </c>
      <c r="AH128" s="25">
        <f t="shared" si="54"/>
        <v>1</v>
      </c>
      <c r="AI128" s="25" t="str">
        <f t="shared" si="61"/>
        <v xml:space="preserve"> </v>
      </c>
      <c r="AJ128" s="25"/>
      <c r="AK128" s="25">
        <f t="shared" si="43"/>
        <v>0</v>
      </c>
      <c r="AL128" s="25">
        <f t="shared" si="62"/>
        <v>0</v>
      </c>
      <c r="AM128" s="125">
        <f t="shared" si="55"/>
        <v>22</v>
      </c>
    </row>
    <row r="129" spans="1:39">
      <c r="A129" s="197">
        <f t="shared" si="44"/>
        <v>119</v>
      </c>
      <c r="B129" s="198">
        <f>Data!B129</f>
        <v>16</v>
      </c>
      <c r="C129" s="71"/>
      <c r="D129" s="112">
        <f t="shared" si="39"/>
        <v>2</v>
      </c>
      <c r="E129" s="116" t="str">
        <f t="shared" si="40"/>
        <v>A</v>
      </c>
      <c r="F129" s="25"/>
      <c r="G129" s="24" t="str">
        <f t="shared" si="45"/>
        <v xml:space="preserve"> </v>
      </c>
      <c r="H129" s="25" t="str">
        <f t="shared" si="69"/>
        <v xml:space="preserve"> </v>
      </c>
      <c r="I129" s="25">
        <f t="shared" si="46"/>
        <v>1</v>
      </c>
      <c r="J129" s="25" t="str">
        <f t="shared" si="47"/>
        <v xml:space="preserve"> </v>
      </c>
      <c r="K129" s="25"/>
      <c r="L129" s="25">
        <f t="shared" si="41"/>
        <v>0</v>
      </c>
      <c r="M129" s="25">
        <f t="shared" si="67"/>
        <v>0</v>
      </c>
      <c r="N129" s="28">
        <f t="shared" si="68"/>
        <v>-41</v>
      </c>
      <c r="O129" s="40" t="str">
        <f t="shared" si="48"/>
        <v>T</v>
      </c>
      <c r="P129" s="25" t="str">
        <f t="shared" si="56"/>
        <v xml:space="preserve"> </v>
      </c>
      <c r="Q129" s="25">
        <f t="shared" si="63"/>
        <v>1</v>
      </c>
      <c r="R129" s="25" t="str">
        <f t="shared" si="49"/>
        <v xml:space="preserve"> </v>
      </c>
      <c r="S129" s="25"/>
      <c r="T129" s="25">
        <f t="shared" si="64"/>
        <v>0</v>
      </c>
      <c r="U129" s="25">
        <f t="shared" si="65"/>
        <v>0</v>
      </c>
      <c r="V129" s="125">
        <f t="shared" si="66"/>
        <v>-8</v>
      </c>
      <c r="X129" s="24" t="str">
        <f t="shared" si="50"/>
        <v xml:space="preserve"> </v>
      </c>
      <c r="Y129" s="25" t="str">
        <f t="shared" si="57"/>
        <v xml:space="preserve"> </v>
      </c>
      <c r="Z129" s="25">
        <f t="shared" si="51"/>
        <v>1</v>
      </c>
      <c r="AA129" s="25" t="str">
        <f t="shared" si="58"/>
        <v xml:space="preserve"> </v>
      </c>
      <c r="AB129" s="25"/>
      <c r="AC129" s="25">
        <f t="shared" si="42"/>
        <v>0</v>
      </c>
      <c r="AD129" s="25">
        <f t="shared" si="59"/>
        <v>0</v>
      </c>
      <c r="AE129" s="28">
        <f t="shared" si="52"/>
        <v>18</v>
      </c>
      <c r="AF129" s="40" t="str">
        <f t="shared" si="53"/>
        <v>T</v>
      </c>
      <c r="AG129" s="25" t="str">
        <f t="shared" si="60"/>
        <v xml:space="preserve"> </v>
      </c>
      <c r="AH129" s="25">
        <f t="shared" si="54"/>
        <v>1</v>
      </c>
      <c r="AI129" s="25" t="str">
        <f t="shared" si="61"/>
        <v xml:space="preserve"> </v>
      </c>
      <c r="AJ129" s="25"/>
      <c r="AK129" s="25">
        <f t="shared" si="43"/>
        <v>0</v>
      </c>
      <c r="AL129" s="25">
        <f t="shared" si="62"/>
        <v>0</v>
      </c>
      <c r="AM129" s="125">
        <f t="shared" si="55"/>
        <v>22</v>
      </c>
    </row>
    <row r="130" spans="1:39">
      <c r="A130" s="197">
        <f t="shared" si="44"/>
        <v>120</v>
      </c>
      <c r="B130" s="198">
        <f>Data!B130</f>
        <v>5</v>
      </c>
      <c r="C130" s="71"/>
      <c r="D130" s="112">
        <f t="shared" si="39"/>
        <v>1</v>
      </c>
      <c r="E130" s="116" t="str">
        <f t="shared" si="40"/>
        <v>B</v>
      </c>
      <c r="F130" s="25"/>
      <c r="G130" s="24" t="str">
        <f t="shared" si="45"/>
        <v xml:space="preserve"> </v>
      </c>
      <c r="H130" s="25" t="str">
        <f t="shared" si="69"/>
        <v xml:space="preserve"> </v>
      </c>
      <c r="I130" s="25">
        <f t="shared" si="46"/>
        <v>1</v>
      </c>
      <c r="J130" s="25" t="str">
        <f t="shared" si="47"/>
        <v xml:space="preserve"> </v>
      </c>
      <c r="K130" s="25"/>
      <c r="L130" s="25">
        <f t="shared" si="41"/>
        <v>0</v>
      </c>
      <c r="M130" s="25">
        <f t="shared" si="67"/>
        <v>0</v>
      </c>
      <c r="N130" s="28">
        <f t="shared" si="68"/>
        <v>-41</v>
      </c>
      <c r="O130" s="40" t="str">
        <f t="shared" si="48"/>
        <v xml:space="preserve"> </v>
      </c>
      <c r="P130" s="25" t="str">
        <f t="shared" si="56"/>
        <v xml:space="preserve"> </v>
      </c>
      <c r="Q130" s="25">
        <f t="shared" si="63"/>
        <v>1</v>
      </c>
      <c r="R130" s="25" t="str">
        <f t="shared" si="49"/>
        <v>A &amp; B</v>
      </c>
      <c r="S130" s="25"/>
      <c r="T130" s="25">
        <f t="shared" si="64"/>
        <v>2</v>
      </c>
      <c r="U130" s="25">
        <f t="shared" si="65"/>
        <v>0</v>
      </c>
      <c r="V130" s="125">
        <f t="shared" si="66"/>
        <v>-10</v>
      </c>
      <c r="X130" s="24" t="str">
        <f t="shared" si="50"/>
        <v xml:space="preserve"> </v>
      </c>
      <c r="Y130" s="25" t="str">
        <f t="shared" si="57"/>
        <v xml:space="preserve"> </v>
      </c>
      <c r="Z130" s="25">
        <f t="shared" si="51"/>
        <v>1</v>
      </c>
      <c r="AA130" s="25" t="str">
        <f t="shared" si="58"/>
        <v xml:space="preserve"> </v>
      </c>
      <c r="AB130" s="25"/>
      <c r="AC130" s="25">
        <f t="shared" si="42"/>
        <v>0</v>
      </c>
      <c r="AD130" s="25">
        <f t="shared" si="59"/>
        <v>0</v>
      </c>
      <c r="AE130" s="28">
        <f t="shared" si="52"/>
        <v>18</v>
      </c>
      <c r="AF130" s="40" t="str">
        <f t="shared" si="53"/>
        <v xml:space="preserve"> </v>
      </c>
      <c r="AG130" s="25" t="str">
        <f t="shared" si="60"/>
        <v xml:space="preserve"> </v>
      </c>
      <c r="AH130" s="25">
        <f t="shared" si="54"/>
        <v>1</v>
      </c>
      <c r="AI130" s="25" t="str">
        <f t="shared" si="61"/>
        <v>A &amp; B</v>
      </c>
      <c r="AJ130" s="25"/>
      <c r="AK130" s="25">
        <f t="shared" si="43"/>
        <v>2</v>
      </c>
      <c r="AL130" s="25">
        <f t="shared" si="62"/>
        <v>0</v>
      </c>
      <c r="AM130" s="125">
        <f t="shared" si="55"/>
        <v>20</v>
      </c>
    </row>
    <row r="131" spans="1:39">
      <c r="A131" s="197">
        <f t="shared" si="44"/>
        <v>121</v>
      </c>
      <c r="B131" s="198">
        <f>Data!B131</f>
        <v>28</v>
      </c>
      <c r="C131" s="71"/>
      <c r="D131" s="112">
        <f t="shared" si="39"/>
        <v>3</v>
      </c>
      <c r="E131" s="116" t="str">
        <f t="shared" si="40"/>
        <v>A</v>
      </c>
      <c r="F131" s="25"/>
      <c r="G131" s="24" t="str">
        <f t="shared" si="45"/>
        <v xml:space="preserve"> </v>
      </c>
      <c r="H131" s="25" t="str">
        <f t="shared" si="69"/>
        <v xml:space="preserve"> </v>
      </c>
      <c r="I131" s="25">
        <f t="shared" si="46"/>
        <v>1</v>
      </c>
      <c r="J131" s="25" t="str">
        <f t="shared" si="47"/>
        <v xml:space="preserve"> </v>
      </c>
      <c r="K131" s="25"/>
      <c r="L131" s="25">
        <f t="shared" si="41"/>
        <v>0</v>
      </c>
      <c r="M131" s="25">
        <f t="shared" si="67"/>
        <v>0</v>
      </c>
      <c r="N131" s="28">
        <f t="shared" si="68"/>
        <v>-41</v>
      </c>
      <c r="O131" s="40" t="str">
        <f t="shared" si="48"/>
        <v xml:space="preserve"> </v>
      </c>
      <c r="P131" s="25" t="str">
        <f t="shared" si="56"/>
        <v>W</v>
      </c>
      <c r="Q131" s="25">
        <f t="shared" si="63"/>
        <v>1</v>
      </c>
      <c r="R131" s="25" t="str">
        <f t="shared" si="49"/>
        <v xml:space="preserve"> </v>
      </c>
      <c r="S131" s="25"/>
      <c r="T131" s="25">
        <f t="shared" si="64"/>
        <v>0</v>
      </c>
      <c r="U131" s="25">
        <f t="shared" si="65"/>
        <v>3</v>
      </c>
      <c r="V131" s="125">
        <f t="shared" si="66"/>
        <v>-7</v>
      </c>
      <c r="X131" s="24" t="str">
        <f t="shared" si="50"/>
        <v xml:space="preserve"> </v>
      </c>
      <c r="Y131" s="25" t="str">
        <f t="shared" si="57"/>
        <v xml:space="preserve"> </v>
      </c>
      <c r="Z131" s="25">
        <f t="shared" si="51"/>
        <v>1</v>
      </c>
      <c r="AA131" s="25" t="str">
        <f t="shared" si="58"/>
        <v xml:space="preserve"> </v>
      </c>
      <c r="AB131" s="25"/>
      <c r="AC131" s="25">
        <f t="shared" si="42"/>
        <v>0</v>
      </c>
      <c r="AD131" s="25">
        <f t="shared" si="59"/>
        <v>0</v>
      </c>
      <c r="AE131" s="28">
        <f t="shared" si="52"/>
        <v>18</v>
      </c>
      <c r="AF131" s="40" t="str">
        <f t="shared" si="53"/>
        <v xml:space="preserve"> </v>
      </c>
      <c r="AG131" s="25" t="str">
        <f t="shared" si="60"/>
        <v>W</v>
      </c>
      <c r="AH131" s="25">
        <f t="shared" si="54"/>
        <v>1</v>
      </c>
      <c r="AI131" s="25" t="str">
        <f t="shared" si="61"/>
        <v xml:space="preserve"> </v>
      </c>
      <c r="AJ131" s="25"/>
      <c r="AK131" s="25">
        <f t="shared" si="43"/>
        <v>0</v>
      </c>
      <c r="AL131" s="25">
        <f t="shared" si="62"/>
        <v>3</v>
      </c>
      <c r="AM131" s="125">
        <f t="shared" si="55"/>
        <v>23</v>
      </c>
    </row>
    <row r="132" spans="1:39">
      <c r="A132" s="197">
        <f t="shared" si="44"/>
        <v>122</v>
      </c>
      <c r="B132" s="198">
        <f>Data!B132</f>
        <v>21</v>
      </c>
      <c r="C132" s="71"/>
      <c r="D132" s="112">
        <f t="shared" si="39"/>
        <v>2</v>
      </c>
      <c r="E132" s="116" t="str">
        <f t="shared" si="40"/>
        <v>C</v>
      </c>
      <c r="F132" s="25"/>
      <c r="G132" s="24" t="str">
        <f t="shared" si="45"/>
        <v xml:space="preserve"> </v>
      </c>
      <c r="H132" s="25" t="str">
        <f t="shared" si="69"/>
        <v xml:space="preserve"> </v>
      </c>
      <c r="I132" s="25">
        <f t="shared" si="46"/>
        <v>1</v>
      </c>
      <c r="J132" s="25" t="str">
        <f t="shared" si="47"/>
        <v xml:space="preserve"> </v>
      </c>
      <c r="K132" s="25"/>
      <c r="L132" s="25">
        <f t="shared" si="41"/>
        <v>0</v>
      </c>
      <c r="M132" s="25">
        <f t="shared" si="67"/>
        <v>0</v>
      </c>
      <c r="N132" s="28">
        <f t="shared" si="68"/>
        <v>-41</v>
      </c>
      <c r="O132" s="40" t="str">
        <f t="shared" si="48"/>
        <v xml:space="preserve"> </v>
      </c>
      <c r="P132" s="25" t="str">
        <f t="shared" si="56"/>
        <v xml:space="preserve"> </v>
      </c>
      <c r="Q132" s="25">
        <f t="shared" si="63"/>
        <v>1</v>
      </c>
      <c r="R132" s="25" t="str">
        <f t="shared" si="49"/>
        <v xml:space="preserve"> </v>
      </c>
      <c r="S132" s="25"/>
      <c r="T132" s="25">
        <f t="shared" si="64"/>
        <v>0</v>
      </c>
      <c r="U132" s="25">
        <f t="shared" si="65"/>
        <v>0</v>
      </c>
      <c r="V132" s="125">
        <f t="shared" si="66"/>
        <v>-7</v>
      </c>
      <c r="X132" s="24" t="str">
        <f t="shared" si="50"/>
        <v xml:space="preserve"> </v>
      </c>
      <c r="Y132" s="25" t="str">
        <f t="shared" si="57"/>
        <v xml:space="preserve"> </v>
      </c>
      <c r="Z132" s="25">
        <f t="shared" si="51"/>
        <v>1</v>
      </c>
      <c r="AA132" s="25" t="str">
        <f t="shared" si="58"/>
        <v xml:space="preserve"> </v>
      </c>
      <c r="AB132" s="25"/>
      <c r="AC132" s="25">
        <f t="shared" si="42"/>
        <v>0</v>
      </c>
      <c r="AD132" s="25">
        <f t="shared" si="59"/>
        <v>0</v>
      </c>
      <c r="AE132" s="28">
        <f t="shared" si="52"/>
        <v>18</v>
      </c>
      <c r="AF132" s="40" t="str">
        <f t="shared" si="53"/>
        <v xml:space="preserve"> </v>
      </c>
      <c r="AG132" s="25" t="str">
        <f t="shared" si="60"/>
        <v xml:space="preserve"> </v>
      </c>
      <c r="AH132" s="25">
        <f t="shared" si="54"/>
        <v>1</v>
      </c>
      <c r="AI132" s="25" t="str">
        <f t="shared" si="61"/>
        <v xml:space="preserve"> </v>
      </c>
      <c r="AJ132" s="25"/>
      <c r="AK132" s="25">
        <f t="shared" si="43"/>
        <v>0</v>
      </c>
      <c r="AL132" s="25">
        <f t="shared" si="62"/>
        <v>0</v>
      </c>
      <c r="AM132" s="125">
        <f t="shared" si="55"/>
        <v>23</v>
      </c>
    </row>
    <row r="133" spans="1:39">
      <c r="A133" s="197">
        <f t="shared" si="44"/>
        <v>123</v>
      </c>
      <c r="B133" s="198">
        <f>Data!B133</f>
        <v>10</v>
      </c>
      <c r="C133" s="71"/>
      <c r="D133" s="112">
        <f t="shared" si="39"/>
        <v>1</v>
      </c>
      <c r="E133" s="116" t="str">
        <f t="shared" si="40"/>
        <v>A</v>
      </c>
      <c r="F133" s="25"/>
      <c r="G133" s="24" t="str">
        <f t="shared" si="45"/>
        <v xml:space="preserve"> </v>
      </c>
      <c r="H133" s="25" t="str">
        <f t="shared" si="69"/>
        <v xml:space="preserve"> </v>
      </c>
      <c r="I133" s="25">
        <f t="shared" si="46"/>
        <v>1</v>
      </c>
      <c r="J133" s="25" t="str">
        <f t="shared" si="47"/>
        <v xml:space="preserve"> </v>
      </c>
      <c r="K133" s="25"/>
      <c r="L133" s="25">
        <f t="shared" si="41"/>
        <v>0</v>
      </c>
      <c r="M133" s="25">
        <f t="shared" si="67"/>
        <v>0</v>
      </c>
      <c r="N133" s="28">
        <f t="shared" si="68"/>
        <v>-41</v>
      </c>
      <c r="O133" s="40" t="str">
        <f t="shared" si="48"/>
        <v xml:space="preserve"> </v>
      </c>
      <c r="P133" s="25" t="str">
        <f t="shared" si="56"/>
        <v xml:space="preserve"> </v>
      </c>
      <c r="Q133" s="25">
        <f t="shared" si="63"/>
        <v>1</v>
      </c>
      <c r="R133" s="25" t="str">
        <f t="shared" si="49"/>
        <v xml:space="preserve"> </v>
      </c>
      <c r="S133" s="25"/>
      <c r="T133" s="25">
        <f t="shared" si="64"/>
        <v>0</v>
      </c>
      <c r="U133" s="25">
        <f t="shared" si="65"/>
        <v>0</v>
      </c>
      <c r="V133" s="125">
        <f t="shared" si="66"/>
        <v>-7</v>
      </c>
      <c r="X133" s="24" t="str">
        <f t="shared" si="50"/>
        <v xml:space="preserve"> </v>
      </c>
      <c r="Y133" s="25" t="str">
        <f t="shared" si="57"/>
        <v xml:space="preserve"> </v>
      </c>
      <c r="Z133" s="25">
        <f t="shared" si="51"/>
        <v>1</v>
      </c>
      <c r="AA133" s="25" t="str">
        <f t="shared" si="58"/>
        <v xml:space="preserve"> </v>
      </c>
      <c r="AB133" s="25"/>
      <c r="AC133" s="25">
        <f t="shared" si="42"/>
        <v>0</v>
      </c>
      <c r="AD133" s="25">
        <f t="shared" si="59"/>
        <v>0</v>
      </c>
      <c r="AE133" s="28">
        <f t="shared" si="52"/>
        <v>18</v>
      </c>
      <c r="AF133" s="40" t="str">
        <f t="shared" si="53"/>
        <v xml:space="preserve"> </v>
      </c>
      <c r="AG133" s="25" t="str">
        <f t="shared" si="60"/>
        <v xml:space="preserve"> </v>
      </c>
      <c r="AH133" s="25">
        <f t="shared" si="54"/>
        <v>1</v>
      </c>
      <c r="AI133" s="25" t="str">
        <f t="shared" si="61"/>
        <v xml:space="preserve"> </v>
      </c>
      <c r="AJ133" s="25"/>
      <c r="AK133" s="25">
        <f t="shared" si="43"/>
        <v>0</v>
      </c>
      <c r="AL133" s="25">
        <f t="shared" si="62"/>
        <v>0</v>
      </c>
      <c r="AM133" s="125">
        <f t="shared" si="55"/>
        <v>23</v>
      </c>
    </row>
    <row r="134" spans="1:39">
      <c r="A134" s="197">
        <f t="shared" si="44"/>
        <v>124</v>
      </c>
      <c r="B134" s="198">
        <f>Data!B134</f>
        <v>5</v>
      </c>
      <c r="C134" s="71"/>
      <c r="D134" s="112">
        <f t="shared" si="39"/>
        <v>1</v>
      </c>
      <c r="E134" s="116" t="str">
        <f t="shared" si="40"/>
        <v>B</v>
      </c>
      <c r="F134" s="25"/>
      <c r="G134" s="24" t="str">
        <f t="shared" si="45"/>
        <v>T</v>
      </c>
      <c r="H134" s="25" t="str">
        <f t="shared" si="69"/>
        <v xml:space="preserve"> </v>
      </c>
      <c r="I134" s="25">
        <f t="shared" si="46"/>
        <v>1</v>
      </c>
      <c r="J134" s="25" t="str">
        <f t="shared" si="47"/>
        <v xml:space="preserve"> </v>
      </c>
      <c r="K134" s="25"/>
      <c r="L134" s="25">
        <f t="shared" si="41"/>
        <v>0</v>
      </c>
      <c r="M134" s="25">
        <f t="shared" si="67"/>
        <v>0</v>
      </c>
      <c r="N134" s="28">
        <f t="shared" si="68"/>
        <v>-41</v>
      </c>
      <c r="O134" s="40" t="str">
        <f t="shared" si="48"/>
        <v xml:space="preserve"> </v>
      </c>
      <c r="P134" s="25" t="str">
        <f t="shared" si="56"/>
        <v xml:space="preserve"> </v>
      </c>
      <c r="Q134" s="25">
        <f t="shared" si="63"/>
        <v>1</v>
      </c>
      <c r="R134" s="25" t="str">
        <f t="shared" si="49"/>
        <v xml:space="preserve"> </v>
      </c>
      <c r="S134" s="25"/>
      <c r="T134" s="25">
        <f t="shared" si="64"/>
        <v>0</v>
      </c>
      <c r="U134" s="25">
        <f t="shared" si="65"/>
        <v>0</v>
      </c>
      <c r="V134" s="125">
        <f t="shared" si="66"/>
        <v>-7</v>
      </c>
      <c r="X134" s="24" t="str">
        <f t="shared" si="50"/>
        <v>T</v>
      </c>
      <c r="Y134" s="25" t="str">
        <f t="shared" si="57"/>
        <v xml:space="preserve"> </v>
      </c>
      <c r="Z134" s="25">
        <f t="shared" si="51"/>
        <v>1</v>
      </c>
      <c r="AA134" s="25" t="str">
        <f t="shared" si="58"/>
        <v xml:space="preserve"> </v>
      </c>
      <c r="AB134" s="25"/>
      <c r="AC134" s="25">
        <f t="shared" si="42"/>
        <v>0</v>
      </c>
      <c r="AD134" s="25">
        <f t="shared" si="59"/>
        <v>0</v>
      </c>
      <c r="AE134" s="28">
        <f t="shared" si="52"/>
        <v>18</v>
      </c>
      <c r="AF134" s="40" t="str">
        <f t="shared" si="53"/>
        <v xml:space="preserve"> </v>
      </c>
      <c r="AG134" s="25" t="str">
        <f t="shared" si="60"/>
        <v xml:space="preserve"> </v>
      </c>
      <c r="AH134" s="25">
        <f t="shared" si="54"/>
        <v>1</v>
      </c>
      <c r="AI134" s="25" t="str">
        <f t="shared" si="61"/>
        <v xml:space="preserve"> </v>
      </c>
      <c r="AJ134" s="25"/>
      <c r="AK134" s="25">
        <f t="shared" si="43"/>
        <v>0</v>
      </c>
      <c r="AL134" s="25">
        <f t="shared" si="62"/>
        <v>0</v>
      </c>
      <c r="AM134" s="125">
        <f t="shared" si="55"/>
        <v>23</v>
      </c>
    </row>
    <row r="135" spans="1:39">
      <c r="A135" s="197">
        <f t="shared" si="44"/>
        <v>125</v>
      </c>
      <c r="B135" s="198">
        <f>Data!B135</f>
        <v>8</v>
      </c>
      <c r="C135" s="71"/>
      <c r="D135" s="112">
        <f t="shared" si="39"/>
        <v>1</v>
      </c>
      <c r="E135" s="116" t="str">
        <f t="shared" si="40"/>
        <v>B</v>
      </c>
      <c r="F135" s="25"/>
      <c r="G135" s="24" t="str">
        <f t="shared" si="45"/>
        <v>T</v>
      </c>
      <c r="H135" s="25" t="str">
        <f t="shared" si="69"/>
        <v xml:space="preserve"> </v>
      </c>
      <c r="I135" s="25">
        <f t="shared" si="46"/>
        <v>1</v>
      </c>
      <c r="J135" s="25" t="str">
        <f t="shared" si="47"/>
        <v xml:space="preserve"> </v>
      </c>
      <c r="K135" s="25"/>
      <c r="L135" s="25">
        <f t="shared" si="41"/>
        <v>0</v>
      </c>
      <c r="M135" s="25">
        <f t="shared" si="67"/>
        <v>0</v>
      </c>
      <c r="N135" s="28">
        <f t="shared" si="68"/>
        <v>-41</v>
      </c>
      <c r="O135" s="40" t="str">
        <f t="shared" si="48"/>
        <v>T</v>
      </c>
      <c r="P135" s="25" t="str">
        <f t="shared" si="56"/>
        <v xml:space="preserve"> </v>
      </c>
      <c r="Q135" s="25">
        <f t="shared" si="63"/>
        <v>1</v>
      </c>
      <c r="R135" s="25" t="str">
        <f t="shared" si="49"/>
        <v xml:space="preserve"> </v>
      </c>
      <c r="S135" s="25"/>
      <c r="T135" s="25">
        <f t="shared" si="64"/>
        <v>0</v>
      </c>
      <c r="U135" s="25">
        <f t="shared" si="65"/>
        <v>0</v>
      </c>
      <c r="V135" s="125">
        <f t="shared" si="66"/>
        <v>-7</v>
      </c>
      <c r="X135" s="24" t="str">
        <f t="shared" si="50"/>
        <v>T</v>
      </c>
      <c r="Y135" s="25" t="str">
        <f t="shared" si="57"/>
        <v xml:space="preserve"> </v>
      </c>
      <c r="Z135" s="25">
        <f t="shared" si="51"/>
        <v>1</v>
      </c>
      <c r="AA135" s="25" t="str">
        <f t="shared" si="58"/>
        <v xml:space="preserve"> </v>
      </c>
      <c r="AB135" s="25"/>
      <c r="AC135" s="25">
        <f t="shared" si="42"/>
        <v>0</v>
      </c>
      <c r="AD135" s="25">
        <f t="shared" si="59"/>
        <v>0</v>
      </c>
      <c r="AE135" s="28">
        <f t="shared" si="52"/>
        <v>18</v>
      </c>
      <c r="AF135" s="40" t="str">
        <f t="shared" si="53"/>
        <v>T</v>
      </c>
      <c r="AG135" s="25" t="str">
        <f t="shared" si="60"/>
        <v xml:space="preserve"> </v>
      </c>
      <c r="AH135" s="25">
        <f t="shared" si="54"/>
        <v>1</v>
      </c>
      <c r="AI135" s="25" t="str">
        <f t="shared" si="61"/>
        <v xml:space="preserve"> </v>
      </c>
      <c r="AJ135" s="25"/>
      <c r="AK135" s="25">
        <f t="shared" si="43"/>
        <v>0</v>
      </c>
      <c r="AL135" s="25">
        <f t="shared" si="62"/>
        <v>0</v>
      </c>
      <c r="AM135" s="125">
        <f t="shared" si="55"/>
        <v>23</v>
      </c>
    </row>
    <row r="136" spans="1:39">
      <c r="A136" s="197">
        <f t="shared" si="44"/>
        <v>126</v>
      </c>
      <c r="B136" s="198">
        <f>Data!B136</f>
        <v>20</v>
      </c>
      <c r="C136" s="71"/>
      <c r="D136" s="112">
        <f t="shared" si="39"/>
        <v>2</v>
      </c>
      <c r="E136" s="116" t="str">
        <f t="shared" si="40"/>
        <v>B</v>
      </c>
      <c r="F136" s="25"/>
      <c r="G136" s="24" t="str">
        <f t="shared" si="45"/>
        <v xml:space="preserve"> </v>
      </c>
      <c r="H136" s="25" t="str">
        <f t="shared" si="69"/>
        <v xml:space="preserve"> </v>
      </c>
      <c r="I136" s="25">
        <f t="shared" si="46"/>
        <v>1</v>
      </c>
      <c r="J136" s="25" t="str">
        <f t="shared" si="47"/>
        <v>1 &amp; 2</v>
      </c>
      <c r="K136" s="25"/>
      <c r="L136" s="25">
        <f t="shared" si="41"/>
        <v>2</v>
      </c>
      <c r="M136" s="25">
        <f t="shared" si="67"/>
        <v>0</v>
      </c>
      <c r="N136" s="28">
        <f t="shared" si="68"/>
        <v>-43</v>
      </c>
      <c r="O136" s="40" t="str">
        <f t="shared" si="48"/>
        <v>T</v>
      </c>
      <c r="P136" s="25" t="str">
        <f t="shared" si="56"/>
        <v xml:space="preserve"> </v>
      </c>
      <c r="Q136" s="25">
        <f t="shared" si="63"/>
        <v>1</v>
      </c>
      <c r="R136" s="25" t="str">
        <f t="shared" si="49"/>
        <v xml:space="preserve"> </v>
      </c>
      <c r="S136" s="25"/>
      <c r="T136" s="25">
        <f t="shared" si="64"/>
        <v>0</v>
      </c>
      <c r="U136" s="25">
        <f t="shared" si="65"/>
        <v>0</v>
      </c>
      <c r="V136" s="125">
        <f t="shared" si="66"/>
        <v>-7</v>
      </c>
      <c r="X136" s="24" t="str">
        <f t="shared" si="50"/>
        <v xml:space="preserve"> </v>
      </c>
      <c r="Y136" s="25" t="str">
        <f t="shared" si="57"/>
        <v xml:space="preserve"> </v>
      </c>
      <c r="Z136" s="25">
        <f t="shared" si="51"/>
        <v>1</v>
      </c>
      <c r="AA136" s="25" t="str">
        <f t="shared" si="58"/>
        <v>1 &amp; 2</v>
      </c>
      <c r="AB136" s="25"/>
      <c r="AC136" s="25">
        <f t="shared" si="42"/>
        <v>2</v>
      </c>
      <c r="AD136" s="25">
        <f t="shared" si="59"/>
        <v>0</v>
      </c>
      <c r="AE136" s="28">
        <f t="shared" si="52"/>
        <v>16</v>
      </c>
      <c r="AF136" s="40" t="str">
        <f t="shared" si="53"/>
        <v>T</v>
      </c>
      <c r="AG136" s="25" t="str">
        <f t="shared" si="60"/>
        <v xml:space="preserve"> </v>
      </c>
      <c r="AH136" s="25">
        <f t="shared" si="54"/>
        <v>1</v>
      </c>
      <c r="AI136" s="25" t="str">
        <f t="shared" si="61"/>
        <v xml:space="preserve"> </v>
      </c>
      <c r="AJ136" s="25"/>
      <c r="AK136" s="25">
        <f t="shared" si="43"/>
        <v>0</v>
      </c>
      <c r="AL136" s="25">
        <f t="shared" si="62"/>
        <v>0</v>
      </c>
      <c r="AM136" s="125">
        <f t="shared" si="55"/>
        <v>23</v>
      </c>
    </row>
    <row r="137" spans="1:39">
      <c r="A137" s="197">
        <f t="shared" si="44"/>
        <v>127</v>
      </c>
      <c r="B137" s="198">
        <f>Data!B137</f>
        <v>14</v>
      </c>
      <c r="C137" s="71"/>
      <c r="D137" s="112">
        <f t="shared" si="39"/>
        <v>2</v>
      </c>
      <c r="E137" s="116" t="str">
        <f t="shared" si="40"/>
        <v>B</v>
      </c>
      <c r="F137" s="25"/>
      <c r="G137" s="24" t="str">
        <f t="shared" si="45"/>
        <v xml:space="preserve"> </v>
      </c>
      <c r="H137" s="25" t="str">
        <f t="shared" si="69"/>
        <v>W</v>
      </c>
      <c r="I137" s="25">
        <f t="shared" si="46"/>
        <v>1</v>
      </c>
      <c r="J137" s="25" t="str">
        <f t="shared" si="47"/>
        <v xml:space="preserve"> </v>
      </c>
      <c r="K137" s="25"/>
      <c r="L137" s="25">
        <f t="shared" si="41"/>
        <v>0</v>
      </c>
      <c r="M137" s="25">
        <f t="shared" si="67"/>
        <v>3</v>
      </c>
      <c r="N137" s="28">
        <f t="shared" si="68"/>
        <v>-40</v>
      </c>
      <c r="O137" s="40" t="str">
        <f t="shared" si="48"/>
        <v>T</v>
      </c>
      <c r="P137" s="25" t="str">
        <f t="shared" si="56"/>
        <v xml:space="preserve"> </v>
      </c>
      <c r="Q137" s="25">
        <f t="shared" si="63"/>
        <v>1</v>
      </c>
      <c r="R137" s="25" t="str">
        <f t="shared" si="49"/>
        <v xml:space="preserve"> </v>
      </c>
      <c r="S137" s="25"/>
      <c r="T137" s="25">
        <f t="shared" si="64"/>
        <v>0</v>
      </c>
      <c r="U137" s="25">
        <f t="shared" si="65"/>
        <v>0</v>
      </c>
      <c r="V137" s="125">
        <f t="shared" si="66"/>
        <v>-7</v>
      </c>
      <c r="X137" s="24" t="str">
        <f t="shared" si="50"/>
        <v xml:space="preserve"> </v>
      </c>
      <c r="Y137" s="25" t="str">
        <f t="shared" si="57"/>
        <v>W</v>
      </c>
      <c r="Z137" s="25">
        <f t="shared" si="51"/>
        <v>1</v>
      </c>
      <c r="AA137" s="25" t="str">
        <f t="shared" si="58"/>
        <v xml:space="preserve"> </v>
      </c>
      <c r="AB137" s="25"/>
      <c r="AC137" s="25">
        <f t="shared" si="42"/>
        <v>0</v>
      </c>
      <c r="AD137" s="25">
        <f t="shared" si="59"/>
        <v>3</v>
      </c>
      <c r="AE137" s="28">
        <f t="shared" si="52"/>
        <v>19</v>
      </c>
      <c r="AF137" s="40" t="str">
        <f t="shared" si="53"/>
        <v>T</v>
      </c>
      <c r="AG137" s="25" t="str">
        <f t="shared" si="60"/>
        <v xml:space="preserve"> </v>
      </c>
      <c r="AH137" s="25">
        <f t="shared" si="54"/>
        <v>1</v>
      </c>
      <c r="AI137" s="25" t="str">
        <f t="shared" si="61"/>
        <v xml:space="preserve"> </v>
      </c>
      <c r="AJ137" s="25"/>
      <c r="AK137" s="25">
        <f t="shared" si="43"/>
        <v>0</v>
      </c>
      <c r="AL137" s="25">
        <f t="shared" si="62"/>
        <v>0</v>
      </c>
      <c r="AM137" s="125">
        <f t="shared" si="55"/>
        <v>23</v>
      </c>
    </row>
    <row r="138" spans="1:39">
      <c r="A138" s="197">
        <f t="shared" si="44"/>
        <v>128</v>
      </c>
      <c r="B138" s="198">
        <f>Data!B138</f>
        <v>23</v>
      </c>
      <c r="C138" s="71"/>
      <c r="D138" s="112">
        <f t="shared" si="39"/>
        <v>2</v>
      </c>
      <c r="E138" s="116" t="str">
        <f t="shared" si="40"/>
        <v>B</v>
      </c>
      <c r="F138" s="25"/>
      <c r="G138" s="24" t="str">
        <f t="shared" si="45"/>
        <v>T</v>
      </c>
      <c r="H138" s="25" t="str">
        <f t="shared" si="69"/>
        <v xml:space="preserve"> </v>
      </c>
      <c r="I138" s="25">
        <f t="shared" si="46"/>
        <v>1</v>
      </c>
      <c r="J138" s="25" t="str">
        <f t="shared" si="47"/>
        <v xml:space="preserve"> </v>
      </c>
      <c r="K138" s="25"/>
      <c r="L138" s="25">
        <f t="shared" si="41"/>
        <v>0</v>
      </c>
      <c r="M138" s="25">
        <f t="shared" si="67"/>
        <v>0</v>
      </c>
      <c r="N138" s="28">
        <f t="shared" si="68"/>
        <v>-40</v>
      </c>
      <c r="O138" s="40" t="str">
        <f t="shared" si="48"/>
        <v>T</v>
      </c>
      <c r="P138" s="25" t="str">
        <f t="shared" si="56"/>
        <v xml:space="preserve"> </v>
      </c>
      <c r="Q138" s="25">
        <f t="shared" si="63"/>
        <v>1</v>
      </c>
      <c r="R138" s="25" t="str">
        <f t="shared" si="49"/>
        <v xml:space="preserve"> </v>
      </c>
      <c r="S138" s="25"/>
      <c r="T138" s="25">
        <f t="shared" si="64"/>
        <v>0</v>
      </c>
      <c r="U138" s="25">
        <f t="shared" si="65"/>
        <v>0</v>
      </c>
      <c r="V138" s="125">
        <f t="shared" si="66"/>
        <v>-7</v>
      </c>
      <c r="X138" s="24" t="str">
        <f t="shared" si="50"/>
        <v>T</v>
      </c>
      <c r="Y138" s="25" t="str">
        <f t="shared" si="57"/>
        <v xml:space="preserve"> </v>
      </c>
      <c r="Z138" s="25">
        <f t="shared" si="51"/>
        <v>1</v>
      </c>
      <c r="AA138" s="25" t="str">
        <f t="shared" si="58"/>
        <v xml:space="preserve"> </v>
      </c>
      <c r="AB138" s="25"/>
      <c r="AC138" s="25">
        <f t="shared" si="42"/>
        <v>0</v>
      </c>
      <c r="AD138" s="25">
        <f t="shared" si="59"/>
        <v>0</v>
      </c>
      <c r="AE138" s="28">
        <f t="shared" si="52"/>
        <v>19</v>
      </c>
      <c r="AF138" s="40" t="str">
        <f t="shared" si="53"/>
        <v>T</v>
      </c>
      <c r="AG138" s="25" t="str">
        <f t="shared" si="60"/>
        <v xml:space="preserve"> </v>
      </c>
      <c r="AH138" s="25">
        <f t="shared" si="54"/>
        <v>1</v>
      </c>
      <c r="AI138" s="25" t="str">
        <f t="shared" si="61"/>
        <v xml:space="preserve"> </v>
      </c>
      <c r="AJ138" s="25"/>
      <c r="AK138" s="25">
        <f t="shared" si="43"/>
        <v>0</v>
      </c>
      <c r="AL138" s="25">
        <f t="shared" si="62"/>
        <v>0</v>
      </c>
      <c r="AM138" s="125">
        <f t="shared" si="55"/>
        <v>23</v>
      </c>
    </row>
    <row r="139" spans="1:39">
      <c r="A139" s="197">
        <f t="shared" si="44"/>
        <v>129</v>
      </c>
      <c r="B139" s="198">
        <f>Data!B139</f>
        <v>0</v>
      </c>
      <c r="C139" s="71"/>
      <c r="D139" s="112">
        <f t="shared" si="39"/>
        <v>0</v>
      </c>
      <c r="E139" s="116">
        <f t="shared" si="40"/>
        <v>0</v>
      </c>
      <c r="F139" s="25"/>
      <c r="G139" s="24" t="str">
        <f t="shared" si="45"/>
        <v xml:space="preserve"> </v>
      </c>
      <c r="H139" s="25" t="str">
        <f t="shared" si="69"/>
        <v xml:space="preserve"> </v>
      </c>
      <c r="I139" s="25">
        <f t="shared" si="46"/>
        <v>1</v>
      </c>
      <c r="J139" s="25" t="str">
        <f t="shared" si="47"/>
        <v xml:space="preserve"> </v>
      </c>
      <c r="K139" s="25"/>
      <c r="L139" s="25">
        <f t="shared" si="41"/>
        <v>0</v>
      </c>
      <c r="M139" s="25">
        <f t="shared" si="67"/>
        <v>0</v>
      </c>
      <c r="N139" s="28">
        <f t="shared" si="68"/>
        <v>-40</v>
      </c>
      <c r="O139" s="40" t="str">
        <f t="shared" si="48"/>
        <v xml:space="preserve"> </v>
      </c>
      <c r="P139" s="25" t="str">
        <f t="shared" si="56"/>
        <v xml:space="preserve"> </v>
      </c>
      <c r="Q139" s="25">
        <f t="shared" si="63"/>
        <v>1</v>
      </c>
      <c r="R139" s="25" t="str">
        <f t="shared" si="49"/>
        <v xml:space="preserve"> </v>
      </c>
      <c r="S139" s="25"/>
      <c r="T139" s="25">
        <f t="shared" si="64"/>
        <v>0</v>
      </c>
      <c r="U139" s="25">
        <f t="shared" si="65"/>
        <v>0</v>
      </c>
      <c r="V139" s="125">
        <f t="shared" si="66"/>
        <v>-7</v>
      </c>
      <c r="X139" s="24" t="str">
        <f t="shared" si="50"/>
        <v xml:space="preserve"> </v>
      </c>
      <c r="Y139" s="25" t="str">
        <f t="shared" si="57"/>
        <v xml:space="preserve"> </v>
      </c>
      <c r="Z139" s="25">
        <f t="shared" si="51"/>
        <v>1</v>
      </c>
      <c r="AA139" s="25" t="str">
        <f t="shared" si="58"/>
        <v xml:space="preserve"> </v>
      </c>
      <c r="AB139" s="25"/>
      <c r="AC139" s="25">
        <f t="shared" si="42"/>
        <v>0</v>
      </c>
      <c r="AD139" s="25">
        <f t="shared" si="59"/>
        <v>0</v>
      </c>
      <c r="AE139" s="28">
        <f t="shared" si="52"/>
        <v>19</v>
      </c>
      <c r="AF139" s="40" t="str">
        <f t="shared" si="53"/>
        <v xml:space="preserve"> </v>
      </c>
      <c r="AG139" s="25" t="str">
        <f t="shared" si="60"/>
        <v xml:space="preserve"> </v>
      </c>
      <c r="AH139" s="25">
        <f t="shared" si="54"/>
        <v>1</v>
      </c>
      <c r="AI139" s="25" t="str">
        <f t="shared" si="61"/>
        <v xml:space="preserve"> </v>
      </c>
      <c r="AJ139" s="25"/>
      <c r="AK139" s="25">
        <f t="shared" si="43"/>
        <v>0</v>
      </c>
      <c r="AL139" s="25">
        <f t="shared" si="62"/>
        <v>0</v>
      </c>
      <c r="AM139" s="125">
        <f t="shared" si="55"/>
        <v>23</v>
      </c>
    </row>
    <row r="140" spans="1:39">
      <c r="A140" s="197">
        <f t="shared" si="44"/>
        <v>130</v>
      </c>
      <c r="B140" s="198">
        <f>Data!B140</f>
        <v>7</v>
      </c>
      <c r="C140" s="71"/>
      <c r="D140" s="112">
        <f t="shared" ref="D140:D203" si="70">IF($B140=0,0,IF(AND($B140&gt;0,$B140&lt;13),1,IF(AND($B140&gt;12,$B140&lt;25),2,3)))</f>
        <v>1</v>
      </c>
      <c r="E140" s="116" t="str">
        <f t="shared" ref="E140:E203" si="71">IF(B140=0,0,IF(MOD(B140,3)=1,"A",IF(MOD(B140,3),"B","C")))</f>
        <v>A</v>
      </c>
      <c r="F140" s="25"/>
      <c r="G140" s="24" t="str">
        <f t="shared" si="45"/>
        <v xml:space="preserve"> </v>
      </c>
      <c r="H140" s="25" t="str">
        <f t="shared" si="69"/>
        <v xml:space="preserve"> </v>
      </c>
      <c r="I140" s="25">
        <f t="shared" si="46"/>
        <v>1</v>
      </c>
      <c r="J140" s="25" t="str">
        <f t="shared" si="47"/>
        <v xml:space="preserve"> </v>
      </c>
      <c r="K140" s="25"/>
      <c r="L140" s="25">
        <f t="shared" ref="L140:L203" si="72">IF(J140=" ",0,IF(OR(I140=1,I140=4,I140=7),2,IF(OR(I140=2,I140=5,I140=8),6,IF(OR(I140=3,I140=6,I140=9),18))))</f>
        <v>0</v>
      </c>
      <c r="M140" s="25">
        <f t="shared" si="67"/>
        <v>0</v>
      </c>
      <c r="N140" s="28">
        <f t="shared" si="68"/>
        <v>-40</v>
      </c>
      <c r="O140" s="40" t="str">
        <f t="shared" si="48"/>
        <v xml:space="preserve"> </v>
      </c>
      <c r="P140" s="25" t="str">
        <f t="shared" si="56"/>
        <v xml:space="preserve"> </v>
      </c>
      <c r="Q140" s="25">
        <f t="shared" si="63"/>
        <v>1</v>
      </c>
      <c r="R140" s="25" t="str">
        <f t="shared" si="49"/>
        <v xml:space="preserve"> </v>
      </c>
      <c r="S140" s="25"/>
      <c r="T140" s="25">
        <f t="shared" si="64"/>
        <v>0</v>
      </c>
      <c r="U140" s="25">
        <f t="shared" si="65"/>
        <v>0</v>
      </c>
      <c r="V140" s="125">
        <f t="shared" si="66"/>
        <v>-7</v>
      </c>
      <c r="X140" s="24" t="str">
        <f t="shared" si="50"/>
        <v xml:space="preserve"> </v>
      </c>
      <c r="Y140" s="25" t="str">
        <f t="shared" si="57"/>
        <v xml:space="preserve"> </v>
      </c>
      <c r="Z140" s="25">
        <f t="shared" si="51"/>
        <v>1</v>
      </c>
      <c r="AA140" s="25" t="str">
        <f t="shared" si="58"/>
        <v xml:space="preserve"> </v>
      </c>
      <c r="AB140" s="25"/>
      <c r="AC140" s="25">
        <f t="shared" ref="AC140:AC203" si="73">IF(AA140=" ",0,IF(OR(Z140=1,Z140=4,Z140=7),2,IF(OR(Z140=2,Z140=5,Z140=8),6,IF(OR(Z140=3,Z140=6,Z140=9),18))))</f>
        <v>0</v>
      </c>
      <c r="AD140" s="25">
        <f t="shared" si="59"/>
        <v>0</v>
      </c>
      <c r="AE140" s="28">
        <f t="shared" si="52"/>
        <v>19</v>
      </c>
      <c r="AF140" s="40" t="str">
        <f t="shared" si="53"/>
        <v xml:space="preserve"> </v>
      </c>
      <c r="AG140" s="25" t="str">
        <f t="shared" si="60"/>
        <v xml:space="preserve"> </v>
      </c>
      <c r="AH140" s="25">
        <f t="shared" si="54"/>
        <v>1</v>
      </c>
      <c r="AI140" s="25" t="str">
        <f t="shared" si="61"/>
        <v xml:space="preserve"> </v>
      </c>
      <c r="AJ140" s="25"/>
      <c r="AK140" s="25">
        <f t="shared" ref="AK140:AK203" si="74">IF(AI140=" ",0,IF(OR(AH140=1,AH140=4,AH140=7),2,IF(OR(AH140=2,AH140=5,AH140=8),6,IF(OR(AH140=3,AH140=6,AH140=9),18))))</f>
        <v>0</v>
      </c>
      <c r="AL140" s="25">
        <f t="shared" si="62"/>
        <v>0</v>
      </c>
      <c r="AM140" s="125">
        <f t="shared" si="55"/>
        <v>23</v>
      </c>
    </row>
    <row r="141" spans="1:39">
      <c r="A141" s="197">
        <f t="shared" ref="A141:A204" si="75">A140+1</f>
        <v>131</v>
      </c>
      <c r="B141" s="198">
        <f>Data!B141</f>
        <v>6</v>
      </c>
      <c r="C141" s="71"/>
      <c r="D141" s="112">
        <f t="shared" si="70"/>
        <v>1</v>
      </c>
      <c r="E141" s="116" t="str">
        <f t="shared" si="71"/>
        <v>C</v>
      </c>
      <c r="F141" s="25"/>
      <c r="G141" s="24" t="str">
        <f t="shared" ref="G141:G204" si="76">IF($G$9="D",IF(AND(D140&lt;&gt;0,D141&lt;&gt;0,D141=D140,J140=" "),"T"," "),IF(AND(D140&lt;&gt;0,D141&lt;&gt;0,D141=D140),"T"," "))</f>
        <v>T</v>
      </c>
      <c r="H141" s="25" t="str">
        <f t="shared" si="69"/>
        <v xml:space="preserve"> </v>
      </c>
      <c r="I141" s="25">
        <f t="shared" ref="I141:I204" si="77">IF(H141="W",1,IF(H141="L",I140+1,I140))</f>
        <v>1</v>
      </c>
      <c r="J141" s="25" t="str">
        <f t="shared" ref="J141:J204" si="78">IF(AND(G140="T",D141&lt;&gt;D140,D141&lt;&gt;0),CONCATENATE(D140," &amp; ",D141)," ")</f>
        <v xml:space="preserve"> </v>
      </c>
      <c r="K141" s="25"/>
      <c r="L141" s="25">
        <f t="shared" si="72"/>
        <v>0</v>
      </c>
      <c r="M141" s="25">
        <f t="shared" si="67"/>
        <v>0</v>
      </c>
      <c r="N141" s="28">
        <f t="shared" si="68"/>
        <v>-40</v>
      </c>
      <c r="O141" s="40" t="str">
        <f t="shared" ref="O141:O204" si="79">IF($G$9="D",IF(AND(E140&lt;&gt;0,E141&lt;&gt;0,E141=E140,R140=" "),"T"," "),IF(AND(E140&lt;&gt;0,E141&lt;&gt;0,E141=E140),"T"," "))</f>
        <v xml:space="preserve"> </v>
      </c>
      <c r="P141" s="25" t="str">
        <f t="shared" si="56"/>
        <v xml:space="preserve"> </v>
      </c>
      <c r="Q141" s="25">
        <f t="shared" si="63"/>
        <v>1</v>
      </c>
      <c r="R141" s="25" t="str">
        <f t="shared" ref="R141:R204" si="80">IF(AND(O140="T",E141&lt;&gt;E140,E141&lt;&gt;0),CONCATENATE(E140," &amp; ",E141)," ")</f>
        <v xml:space="preserve"> </v>
      </c>
      <c r="S141" s="25"/>
      <c r="T141" s="25">
        <f t="shared" si="64"/>
        <v>0</v>
      </c>
      <c r="U141" s="25">
        <f t="shared" si="65"/>
        <v>0</v>
      </c>
      <c r="V141" s="125">
        <f t="shared" si="66"/>
        <v>-7</v>
      </c>
      <c r="X141" s="24" t="str">
        <f t="shared" ref="X141:X204" si="81">IF($G$9="D",IF(AND(D140&lt;&gt;0,D141&lt;&gt;0,D141=D140,AA140=" "),"T"," "),IF(AND(D140&lt;&gt;0,D141&lt;&gt;0,D141=D140),"T"," "))</f>
        <v>T</v>
      </c>
      <c r="Y141" s="25" t="str">
        <f t="shared" si="57"/>
        <v xml:space="preserve"> </v>
      </c>
      <c r="Z141" s="25">
        <f t="shared" ref="Z141:Z204" si="82">IF(Y141="W",1,IF(Y141="L",Z140+1,Z140))</f>
        <v>1</v>
      </c>
      <c r="AA141" s="25" t="str">
        <f t="shared" si="58"/>
        <v xml:space="preserve"> </v>
      </c>
      <c r="AB141" s="25"/>
      <c r="AC141" s="25">
        <f t="shared" si="73"/>
        <v>0</v>
      </c>
      <c r="AD141" s="25">
        <f t="shared" si="59"/>
        <v>0</v>
      </c>
      <c r="AE141" s="28">
        <f t="shared" ref="AE141:AE204" si="83">AE140-AC141+AD141</f>
        <v>19</v>
      </c>
      <c r="AF141" s="40" t="str">
        <f t="shared" ref="AF141:AF204" si="84">IF($G$9="D",IF(AND(E140&lt;&gt;0,E141&lt;&gt;0,E141=E140,AI140=" "),"T"," "),IF(AND(E140&lt;&gt;0,E141&lt;&gt;0,E141=E140),"T"," "))</f>
        <v xml:space="preserve"> </v>
      </c>
      <c r="AG141" s="25" t="str">
        <f t="shared" si="60"/>
        <v xml:space="preserve"> </v>
      </c>
      <c r="AH141" s="25">
        <f t="shared" ref="AH141:AH204" si="85">IF(AG141="W",1,IF(AG141="L",AH140+1,AH140))</f>
        <v>1</v>
      </c>
      <c r="AI141" s="25" t="str">
        <f t="shared" si="61"/>
        <v xml:space="preserve"> </v>
      </c>
      <c r="AJ141" s="25"/>
      <c r="AK141" s="25">
        <f t="shared" si="74"/>
        <v>0</v>
      </c>
      <c r="AL141" s="25">
        <f t="shared" si="62"/>
        <v>0</v>
      </c>
      <c r="AM141" s="125">
        <f t="shared" ref="AM141:AM204" si="86">AM140-AK141+AL141</f>
        <v>23</v>
      </c>
    </row>
    <row r="142" spans="1:39">
      <c r="A142" s="197">
        <f t="shared" si="75"/>
        <v>132</v>
      </c>
      <c r="B142" s="198">
        <f>Data!B142</f>
        <v>5</v>
      </c>
      <c r="C142" s="71"/>
      <c r="D142" s="112">
        <f t="shared" si="70"/>
        <v>1</v>
      </c>
      <c r="E142" s="116" t="str">
        <f t="shared" si="71"/>
        <v>B</v>
      </c>
      <c r="F142" s="25"/>
      <c r="G142" s="24" t="str">
        <f t="shared" si="76"/>
        <v>T</v>
      </c>
      <c r="H142" s="25" t="str">
        <f t="shared" si="69"/>
        <v xml:space="preserve"> </v>
      </c>
      <c r="I142" s="25">
        <f t="shared" si="77"/>
        <v>1</v>
      </c>
      <c r="J142" s="25" t="str">
        <f t="shared" si="78"/>
        <v xml:space="preserve"> </v>
      </c>
      <c r="K142" s="25"/>
      <c r="L142" s="25">
        <f t="shared" si="72"/>
        <v>0</v>
      </c>
      <c r="M142" s="25">
        <f t="shared" si="67"/>
        <v>0</v>
      </c>
      <c r="N142" s="28">
        <f t="shared" si="68"/>
        <v>-40</v>
      </c>
      <c r="O142" s="40" t="str">
        <f t="shared" si="79"/>
        <v xml:space="preserve"> </v>
      </c>
      <c r="P142" s="25" t="str">
        <f t="shared" ref="P142:P205" si="87">IF(R141=" "," ",IF(OR(E142=E141,E142=E140),"W","L"))</f>
        <v xml:space="preserve"> </v>
      </c>
      <c r="Q142" s="25">
        <f t="shared" si="63"/>
        <v>1</v>
      </c>
      <c r="R142" s="25" t="str">
        <f t="shared" si="80"/>
        <v xml:space="preserve"> </v>
      </c>
      <c r="S142" s="25"/>
      <c r="T142" s="25">
        <f t="shared" si="64"/>
        <v>0</v>
      </c>
      <c r="U142" s="25">
        <f t="shared" si="65"/>
        <v>0</v>
      </c>
      <c r="V142" s="125">
        <f t="shared" si="66"/>
        <v>-7</v>
      </c>
      <c r="X142" s="24" t="str">
        <f t="shared" si="81"/>
        <v>T</v>
      </c>
      <c r="Y142" s="25" t="str">
        <f t="shared" si="57"/>
        <v xml:space="preserve"> </v>
      </c>
      <c r="Z142" s="25">
        <f t="shared" si="82"/>
        <v>1</v>
      </c>
      <c r="AA142" s="25" t="str">
        <f t="shared" si="58"/>
        <v xml:space="preserve"> </v>
      </c>
      <c r="AB142" s="25"/>
      <c r="AC142" s="25">
        <f t="shared" si="73"/>
        <v>0</v>
      </c>
      <c r="AD142" s="25">
        <f t="shared" si="59"/>
        <v>0</v>
      </c>
      <c r="AE142" s="28">
        <f t="shared" si="83"/>
        <v>19</v>
      </c>
      <c r="AF142" s="40" t="str">
        <f t="shared" si="84"/>
        <v xml:space="preserve"> </v>
      </c>
      <c r="AG142" s="25" t="str">
        <f t="shared" si="60"/>
        <v xml:space="preserve"> </v>
      </c>
      <c r="AH142" s="25">
        <f t="shared" si="85"/>
        <v>1</v>
      </c>
      <c r="AI142" s="25" t="str">
        <f t="shared" si="61"/>
        <v xml:space="preserve"> </v>
      </c>
      <c r="AJ142" s="25"/>
      <c r="AK142" s="25">
        <f t="shared" si="74"/>
        <v>0</v>
      </c>
      <c r="AL142" s="25">
        <f t="shared" si="62"/>
        <v>0</v>
      </c>
      <c r="AM142" s="125">
        <f t="shared" si="86"/>
        <v>23</v>
      </c>
    </row>
    <row r="143" spans="1:39">
      <c r="A143" s="197">
        <f t="shared" si="75"/>
        <v>133</v>
      </c>
      <c r="B143" s="198">
        <f>Data!B143</f>
        <v>0</v>
      </c>
      <c r="C143" s="71"/>
      <c r="D143" s="112">
        <f t="shared" si="70"/>
        <v>0</v>
      </c>
      <c r="E143" s="116">
        <f t="shared" si="71"/>
        <v>0</v>
      </c>
      <c r="F143" s="25"/>
      <c r="G143" s="24" t="str">
        <f t="shared" si="76"/>
        <v xml:space="preserve"> </v>
      </c>
      <c r="H143" s="25" t="str">
        <f t="shared" si="69"/>
        <v xml:space="preserve"> </v>
      </c>
      <c r="I143" s="25">
        <f t="shared" si="77"/>
        <v>1</v>
      </c>
      <c r="J143" s="25" t="str">
        <f t="shared" si="78"/>
        <v xml:space="preserve"> </v>
      </c>
      <c r="K143" s="25"/>
      <c r="L143" s="25">
        <f t="shared" si="72"/>
        <v>0</v>
      </c>
      <c r="M143" s="25">
        <f t="shared" si="67"/>
        <v>0</v>
      </c>
      <c r="N143" s="28">
        <f t="shared" si="68"/>
        <v>-40</v>
      </c>
      <c r="O143" s="40" t="str">
        <f t="shared" si="79"/>
        <v xml:space="preserve"> </v>
      </c>
      <c r="P143" s="25" t="str">
        <f t="shared" si="87"/>
        <v xml:space="preserve"> </v>
      </c>
      <c r="Q143" s="25">
        <f t="shared" si="63"/>
        <v>1</v>
      </c>
      <c r="R143" s="25" t="str">
        <f t="shared" si="80"/>
        <v xml:space="preserve"> </v>
      </c>
      <c r="S143" s="25"/>
      <c r="T143" s="25">
        <f t="shared" si="64"/>
        <v>0</v>
      </c>
      <c r="U143" s="25">
        <f t="shared" si="65"/>
        <v>0</v>
      </c>
      <c r="V143" s="125">
        <f t="shared" si="66"/>
        <v>-7</v>
      </c>
      <c r="X143" s="24" t="str">
        <f t="shared" si="81"/>
        <v xml:space="preserve"> </v>
      </c>
      <c r="Y143" s="25" t="str">
        <f t="shared" ref="Y143:Y206" si="88">IF(AA142=" "," ",IF(OR(D143=VALUE(MID(AA142,1,1)),D143=VALUE(MID(AA142,5,1))),"W","L"))</f>
        <v xml:space="preserve"> </v>
      </c>
      <c r="Z143" s="25">
        <f t="shared" si="82"/>
        <v>1</v>
      </c>
      <c r="AA143" s="25" t="str">
        <f t="shared" ref="AA143:AA206" si="89">IF(Y143="L",AA142,IF(AND(X142="T",D143&lt;&gt;D142,D143&lt;&gt;0),CONCATENATE(D142," &amp; ",D143)," "))</f>
        <v xml:space="preserve"> </v>
      </c>
      <c r="AB143" s="25"/>
      <c r="AC143" s="25">
        <f t="shared" si="73"/>
        <v>0</v>
      </c>
      <c r="AD143" s="25">
        <f t="shared" ref="AD143:AD206" si="90">IF(Y143=" ",0,IF(Y143="W",(AC142/2)*3,0))</f>
        <v>0</v>
      </c>
      <c r="AE143" s="28">
        <f t="shared" si="83"/>
        <v>19</v>
      </c>
      <c r="AF143" s="40" t="str">
        <f t="shared" si="84"/>
        <v xml:space="preserve"> </v>
      </c>
      <c r="AG143" s="25" t="str">
        <f t="shared" ref="AG143:AG206" si="91">IF(AI142=" "," ",IF(OR(E143=MID(AI142,1,1),E143=MID(AI142,5,1)),"W","L"))</f>
        <v xml:space="preserve"> </v>
      </c>
      <c r="AH143" s="25">
        <f t="shared" si="85"/>
        <v>1</v>
      </c>
      <c r="AI143" s="25" t="str">
        <f t="shared" ref="AI143:AI206" si="92">IF(AG143="L",AI142,IF(AND(AF142="T",E143&lt;&gt;E142,E143&lt;&gt;0),CONCATENATE(E142," &amp; ",E143)," "))</f>
        <v xml:space="preserve"> </v>
      </c>
      <c r="AJ143" s="25"/>
      <c r="AK143" s="25">
        <f t="shared" si="74"/>
        <v>0</v>
      </c>
      <c r="AL143" s="25">
        <f t="shared" ref="AL143:AL206" si="93">IF(AG143=" ",0,IF(AG143="W",(AK142/2)*3,0))</f>
        <v>0</v>
      </c>
      <c r="AM143" s="125">
        <f t="shared" si="86"/>
        <v>23</v>
      </c>
    </row>
    <row r="144" spans="1:39">
      <c r="A144" s="197">
        <f t="shared" si="75"/>
        <v>134</v>
      </c>
      <c r="B144" s="198">
        <f>Data!B144</f>
        <v>6</v>
      </c>
      <c r="C144" s="71"/>
      <c r="D144" s="112">
        <f t="shared" si="70"/>
        <v>1</v>
      </c>
      <c r="E144" s="116" t="str">
        <f t="shared" si="71"/>
        <v>C</v>
      </c>
      <c r="F144" s="25"/>
      <c r="G144" s="24" t="str">
        <f t="shared" si="76"/>
        <v xml:space="preserve"> </v>
      </c>
      <c r="H144" s="25" t="str">
        <f t="shared" si="69"/>
        <v xml:space="preserve"> </v>
      </c>
      <c r="I144" s="25">
        <f t="shared" si="77"/>
        <v>1</v>
      </c>
      <c r="J144" s="25" t="str">
        <f t="shared" si="78"/>
        <v xml:space="preserve"> </v>
      </c>
      <c r="K144" s="25"/>
      <c r="L144" s="25">
        <f t="shared" si="72"/>
        <v>0</v>
      </c>
      <c r="M144" s="25">
        <f t="shared" si="67"/>
        <v>0</v>
      </c>
      <c r="N144" s="28">
        <f t="shared" si="68"/>
        <v>-40</v>
      </c>
      <c r="O144" s="40" t="str">
        <f t="shared" si="79"/>
        <v xml:space="preserve"> </v>
      </c>
      <c r="P144" s="25" t="str">
        <f t="shared" si="87"/>
        <v xml:space="preserve"> </v>
      </c>
      <c r="Q144" s="25">
        <f t="shared" ref="Q144:Q207" si="94">IF(P144="W",1,IF(P144="L",Q143+1,Q143))</f>
        <v>1</v>
      </c>
      <c r="R144" s="25" t="str">
        <f t="shared" si="80"/>
        <v xml:space="preserve"> </v>
      </c>
      <c r="S144" s="25"/>
      <c r="T144" s="25">
        <f t="shared" ref="T144:T207" si="95">IF(R144=" ",0,IF(OR(Q144=1,Q144=4,Q144=7),2,IF(OR(Q144=2,Q144=5,Q144=8),6,IF(OR(Q144=3,Q144=6,Q144=9),18))))</f>
        <v>0</v>
      </c>
      <c r="U144" s="25">
        <f t="shared" ref="U144:U207" si="96">IF(P144=" ",0,IF(P144="W",(T143/2)*3,0))</f>
        <v>0</v>
      </c>
      <c r="V144" s="125">
        <f t="shared" ref="V144:V207" si="97">V143-T144+U144</f>
        <v>-7</v>
      </c>
      <c r="X144" s="24" t="str">
        <f t="shared" si="81"/>
        <v xml:space="preserve"> </v>
      </c>
      <c r="Y144" s="25" t="str">
        <f t="shared" si="88"/>
        <v xml:space="preserve"> </v>
      </c>
      <c r="Z144" s="25">
        <f t="shared" si="82"/>
        <v>1</v>
      </c>
      <c r="AA144" s="25" t="str">
        <f t="shared" si="89"/>
        <v xml:space="preserve"> </v>
      </c>
      <c r="AB144" s="25"/>
      <c r="AC144" s="25">
        <f t="shared" si="73"/>
        <v>0</v>
      </c>
      <c r="AD144" s="25">
        <f t="shared" si="90"/>
        <v>0</v>
      </c>
      <c r="AE144" s="28">
        <f t="shared" si="83"/>
        <v>19</v>
      </c>
      <c r="AF144" s="40" t="str">
        <f t="shared" si="84"/>
        <v xml:space="preserve"> </v>
      </c>
      <c r="AG144" s="25" t="str">
        <f t="shared" si="91"/>
        <v xml:space="preserve"> </v>
      </c>
      <c r="AH144" s="25">
        <f t="shared" si="85"/>
        <v>1</v>
      </c>
      <c r="AI144" s="25" t="str">
        <f t="shared" si="92"/>
        <v xml:space="preserve"> </v>
      </c>
      <c r="AJ144" s="25"/>
      <c r="AK144" s="25">
        <f t="shared" si="74"/>
        <v>0</v>
      </c>
      <c r="AL144" s="25">
        <f t="shared" si="93"/>
        <v>0</v>
      </c>
      <c r="AM144" s="125">
        <f t="shared" si="86"/>
        <v>23</v>
      </c>
    </row>
    <row r="145" spans="1:39">
      <c r="A145" s="197">
        <f t="shared" si="75"/>
        <v>135</v>
      </c>
      <c r="B145" s="198">
        <f>Data!B145</f>
        <v>10</v>
      </c>
      <c r="C145" s="71"/>
      <c r="D145" s="112">
        <f t="shared" si="70"/>
        <v>1</v>
      </c>
      <c r="E145" s="116" t="str">
        <f t="shared" si="71"/>
        <v>A</v>
      </c>
      <c r="F145" s="25"/>
      <c r="G145" s="24" t="str">
        <f t="shared" si="76"/>
        <v>T</v>
      </c>
      <c r="H145" s="25" t="str">
        <f t="shared" si="69"/>
        <v xml:space="preserve"> </v>
      </c>
      <c r="I145" s="25">
        <f t="shared" si="77"/>
        <v>1</v>
      </c>
      <c r="J145" s="25" t="str">
        <f t="shared" si="78"/>
        <v xml:space="preserve"> </v>
      </c>
      <c r="K145" s="25"/>
      <c r="L145" s="25">
        <f t="shared" si="72"/>
        <v>0</v>
      </c>
      <c r="M145" s="25">
        <f t="shared" si="67"/>
        <v>0</v>
      </c>
      <c r="N145" s="28">
        <f t="shared" si="68"/>
        <v>-40</v>
      </c>
      <c r="O145" s="40" t="str">
        <f t="shared" si="79"/>
        <v xml:space="preserve"> </v>
      </c>
      <c r="P145" s="25" t="str">
        <f t="shared" si="87"/>
        <v xml:space="preserve"> </v>
      </c>
      <c r="Q145" s="25">
        <f t="shared" si="94"/>
        <v>1</v>
      </c>
      <c r="R145" s="25" t="str">
        <f t="shared" si="80"/>
        <v xml:space="preserve"> </v>
      </c>
      <c r="S145" s="25"/>
      <c r="T145" s="25">
        <f t="shared" si="95"/>
        <v>0</v>
      </c>
      <c r="U145" s="25">
        <f t="shared" si="96"/>
        <v>0</v>
      </c>
      <c r="V145" s="125">
        <f t="shared" si="97"/>
        <v>-7</v>
      </c>
      <c r="X145" s="24" t="str">
        <f t="shared" si="81"/>
        <v>T</v>
      </c>
      <c r="Y145" s="25" t="str">
        <f t="shared" si="88"/>
        <v xml:space="preserve"> </v>
      </c>
      <c r="Z145" s="25">
        <f t="shared" si="82"/>
        <v>1</v>
      </c>
      <c r="AA145" s="25" t="str">
        <f t="shared" si="89"/>
        <v xml:space="preserve"> </v>
      </c>
      <c r="AB145" s="25"/>
      <c r="AC145" s="25">
        <f t="shared" si="73"/>
        <v>0</v>
      </c>
      <c r="AD145" s="25">
        <f t="shared" si="90"/>
        <v>0</v>
      </c>
      <c r="AE145" s="28">
        <f t="shared" si="83"/>
        <v>19</v>
      </c>
      <c r="AF145" s="40" t="str">
        <f t="shared" si="84"/>
        <v xml:space="preserve"> </v>
      </c>
      <c r="AG145" s="25" t="str">
        <f t="shared" si="91"/>
        <v xml:space="preserve"> </v>
      </c>
      <c r="AH145" s="25">
        <f t="shared" si="85"/>
        <v>1</v>
      </c>
      <c r="AI145" s="25" t="str">
        <f t="shared" si="92"/>
        <v xml:space="preserve"> </v>
      </c>
      <c r="AJ145" s="25"/>
      <c r="AK145" s="25">
        <f t="shared" si="74"/>
        <v>0</v>
      </c>
      <c r="AL145" s="25">
        <f t="shared" si="93"/>
        <v>0</v>
      </c>
      <c r="AM145" s="125">
        <f t="shared" si="86"/>
        <v>23</v>
      </c>
    </row>
    <row r="146" spans="1:39">
      <c r="A146" s="197">
        <f t="shared" si="75"/>
        <v>136</v>
      </c>
      <c r="B146" s="198">
        <f>Data!B146</f>
        <v>32</v>
      </c>
      <c r="C146" s="71"/>
      <c r="D146" s="112">
        <f t="shared" si="70"/>
        <v>3</v>
      </c>
      <c r="E146" s="116" t="str">
        <f t="shared" si="71"/>
        <v>B</v>
      </c>
      <c r="F146" s="25"/>
      <c r="G146" s="24" t="str">
        <f t="shared" si="76"/>
        <v xml:space="preserve"> </v>
      </c>
      <c r="H146" s="25" t="str">
        <f t="shared" si="69"/>
        <v xml:space="preserve"> </v>
      </c>
      <c r="I146" s="25">
        <f t="shared" si="77"/>
        <v>1</v>
      </c>
      <c r="J146" s="25" t="str">
        <f t="shared" si="78"/>
        <v>1 &amp; 3</v>
      </c>
      <c r="K146" s="25"/>
      <c r="L146" s="25">
        <f t="shared" si="72"/>
        <v>2</v>
      </c>
      <c r="M146" s="25">
        <f t="shared" si="67"/>
        <v>0</v>
      </c>
      <c r="N146" s="28">
        <f t="shared" si="68"/>
        <v>-42</v>
      </c>
      <c r="O146" s="40" t="str">
        <f t="shared" si="79"/>
        <v xml:space="preserve"> </v>
      </c>
      <c r="P146" s="25" t="str">
        <f t="shared" si="87"/>
        <v xml:space="preserve"> </v>
      </c>
      <c r="Q146" s="25">
        <f t="shared" si="94"/>
        <v>1</v>
      </c>
      <c r="R146" s="25" t="str">
        <f t="shared" si="80"/>
        <v xml:space="preserve"> </v>
      </c>
      <c r="S146" s="25"/>
      <c r="T146" s="25">
        <f t="shared" si="95"/>
        <v>0</v>
      </c>
      <c r="U146" s="25">
        <f t="shared" si="96"/>
        <v>0</v>
      </c>
      <c r="V146" s="125">
        <f t="shared" si="97"/>
        <v>-7</v>
      </c>
      <c r="X146" s="24" t="str">
        <f t="shared" si="81"/>
        <v xml:space="preserve"> </v>
      </c>
      <c r="Y146" s="25" t="str">
        <f t="shared" si="88"/>
        <v xml:space="preserve"> </v>
      </c>
      <c r="Z146" s="25">
        <f t="shared" si="82"/>
        <v>1</v>
      </c>
      <c r="AA146" s="25" t="str">
        <f t="shared" si="89"/>
        <v>1 &amp; 3</v>
      </c>
      <c r="AB146" s="25"/>
      <c r="AC146" s="25">
        <f t="shared" si="73"/>
        <v>2</v>
      </c>
      <c r="AD146" s="25">
        <f t="shared" si="90"/>
        <v>0</v>
      </c>
      <c r="AE146" s="28">
        <f t="shared" si="83"/>
        <v>17</v>
      </c>
      <c r="AF146" s="40" t="str">
        <f t="shared" si="84"/>
        <v xml:space="preserve"> </v>
      </c>
      <c r="AG146" s="25" t="str">
        <f t="shared" si="91"/>
        <v xml:space="preserve"> </v>
      </c>
      <c r="AH146" s="25">
        <f t="shared" si="85"/>
        <v>1</v>
      </c>
      <c r="AI146" s="25" t="str">
        <f t="shared" si="92"/>
        <v xml:space="preserve"> </v>
      </c>
      <c r="AJ146" s="25"/>
      <c r="AK146" s="25">
        <f t="shared" si="74"/>
        <v>0</v>
      </c>
      <c r="AL146" s="25">
        <f t="shared" si="93"/>
        <v>0</v>
      </c>
      <c r="AM146" s="125">
        <f t="shared" si="86"/>
        <v>23</v>
      </c>
    </row>
    <row r="147" spans="1:39">
      <c r="A147" s="197">
        <f t="shared" si="75"/>
        <v>137</v>
      </c>
      <c r="B147" s="198">
        <f>Data!B147</f>
        <v>23</v>
      </c>
      <c r="C147" s="71"/>
      <c r="D147" s="112">
        <f t="shared" si="70"/>
        <v>2</v>
      </c>
      <c r="E147" s="116" t="str">
        <f t="shared" si="71"/>
        <v>B</v>
      </c>
      <c r="F147" s="25"/>
      <c r="G147" s="24" t="str">
        <f t="shared" si="76"/>
        <v xml:space="preserve"> </v>
      </c>
      <c r="H147" s="25" t="str">
        <f t="shared" si="69"/>
        <v>L</v>
      </c>
      <c r="I147" s="25">
        <f t="shared" si="77"/>
        <v>2</v>
      </c>
      <c r="J147" s="25" t="str">
        <f t="shared" si="78"/>
        <v xml:space="preserve"> </v>
      </c>
      <c r="K147" s="25"/>
      <c r="L147" s="25">
        <f t="shared" si="72"/>
        <v>0</v>
      </c>
      <c r="M147" s="25">
        <f t="shared" si="67"/>
        <v>0</v>
      </c>
      <c r="N147" s="28">
        <f t="shared" si="68"/>
        <v>-42</v>
      </c>
      <c r="O147" s="40" t="str">
        <f t="shared" si="79"/>
        <v>T</v>
      </c>
      <c r="P147" s="25" t="str">
        <f t="shared" si="87"/>
        <v xml:space="preserve"> </v>
      </c>
      <c r="Q147" s="25">
        <f t="shared" si="94"/>
        <v>1</v>
      </c>
      <c r="R147" s="25" t="str">
        <f t="shared" si="80"/>
        <v xml:space="preserve"> </v>
      </c>
      <c r="S147" s="25"/>
      <c r="T147" s="25">
        <f t="shared" si="95"/>
        <v>0</v>
      </c>
      <c r="U147" s="25">
        <f t="shared" si="96"/>
        <v>0</v>
      </c>
      <c r="V147" s="125">
        <f t="shared" si="97"/>
        <v>-7</v>
      </c>
      <c r="X147" s="24" t="str">
        <f t="shared" si="81"/>
        <v xml:space="preserve"> </v>
      </c>
      <c r="Y147" s="25" t="str">
        <f t="shared" si="88"/>
        <v>L</v>
      </c>
      <c r="Z147" s="25">
        <f t="shared" si="82"/>
        <v>2</v>
      </c>
      <c r="AA147" s="25" t="str">
        <f t="shared" si="89"/>
        <v>1 &amp; 3</v>
      </c>
      <c r="AB147" s="25"/>
      <c r="AC147" s="25">
        <f t="shared" si="73"/>
        <v>6</v>
      </c>
      <c r="AD147" s="25">
        <f t="shared" si="90"/>
        <v>0</v>
      </c>
      <c r="AE147" s="28">
        <f t="shared" si="83"/>
        <v>11</v>
      </c>
      <c r="AF147" s="40" t="str">
        <f t="shared" si="84"/>
        <v>T</v>
      </c>
      <c r="AG147" s="25" t="str">
        <f t="shared" si="91"/>
        <v xml:space="preserve"> </v>
      </c>
      <c r="AH147" s="25">
        <f t="shared" si="85"/>
        <v>1</v>
      </c>
      <c r="AI147" s="25" t="str">
        <f t="shared" si="92"/>
        <v xml:space="preserve"> </v>
      </c>
      <c r="AJ147" s="25"/>
      <c r="AK147" s="25">
        <f t="shared" si="74"/>
        <v>0</v>
      </c>
      <c r="AL147" s="25">
        <f t="shared" si="93"/>
        <v>0</v>
      </c>
      <c r="AM147" s="125">
        <f t="shared" si="86"/>
        <v>23</v>
      </c>
    </row>
    <row r="148" spans="1:39">
      <c r="A148" s="197">
        <f t="shared" si="75"/>
        <v>138</v>
      </c>
      <c r="B148" s="198">
        <f>Data!B148</f>
        <v>3</v>
      </c>
      <c r="C148" s="71"/>
      <c r="D148" s="112">
        <f t="shared" si="70"/>
        <v>1</v>
      </c>
      <c r="E148" s="116" t="str">
        <f t="shared" si="71"/>
        <v>C</v>
      </c>
      <c r="F148" s="25"/>
      <c r="G148" s="24" t="str">
        <f t="shared" si="76"/>
        <v xml:space="preserve"> </v>
      </c>
      <c r="H148" s="25" t="str">
        <f t="shared" si="69"/>
        <v xml:space="preserve"> </v>
      </c>
      <c r="I148" s="25">
        <f t="shared" si="77"/>
        <v>2</v>
      </c>
      <c r="J148" s="25" t="str">
        <f t="shared" si="78"/>
        <v xml:space="preserve"> </v>
      </c>
      <c r="K148" s="25"/>
      <c r="L148" s="25">
        <f t="shared" si="72"/>
        <v>0</v>
      </c>
      <c r="M148" s="25">
        <f t="shared" si="67"/>
        <v>0</v>
      </c>
      <c r="N148" s="28">
        <f t="shared" si="68"/>
        <v>-42</v>
      </c>
      <c r="O148" s="40" t="str">
        <f t="shared" si="79"/>
        <v xml:space="preserve"> </v>
      </c>
      <c r="P148" s="25" t="str">
        <f t="shared" si="87"/>
        <v xml:space="preserve"> </v>
      </c>
      <c r="Q148" s="25">
        <f t="shared" si="94"/>
        <v>1</v>
      </c>
      <c r="R148" s="25" t="str">
        <f t="shared" si="80"/>
        <v>B &amp; C</v>
      </c>
      <c r="S148" s="25"/>
      <c r="T148" s="25">
        <f t="shared" si="95"/>
        <v>2</v>
      </c>
      <c r="U148" s="25">
        <f t="shared" si="96"/>
        <v>0</v>
      </c>
      <c r="V148" s="125">
        <f t="shared" si="97"/>
        <v>-9</v>
      </c>
      <c r="X148" s="24" t="str">
        <f t="shared" si="81"/>
        <v xml:space="preserve"> </v>
      </c>
      <c r="Y148" s="25" t="str">
        <f t="shared" si="88"/>
        <v>W</v>
      </c>
      <c r="Z148" s="25">
        <f t="shared" si="82"/>
        <v>1</v>
      </c>
      <c r="AA148" s="25" t="str">
        <f t="shared" si="89"/>
        <v xml:space="preserve"> </v>
      </c>
      <c r="AB148" s="25"/>
      <c r="AC148" s="25">
        <f t="shared" si="73"/>
        <v>0</v>
      </c>
      <c r="AD148" s="25">
        <f t="shared" si="90"/>
        <v>9</v>
      </c>
      <c r="AE148" s="28">
        <f t="shared" si="83"/>
        <v>20</v>
      </c>
      <c r="AF148" s="40" t="str">
        <f t="shared" si="84"/>
        <v xml:space="preserve"> </v>
      </c>
      <c r="AG148" s="25" t="str">
        <f t="shared" si="91"/>
        <v xml:space="preserve"> </v>
      </c>
      <c r="AH148" s="25">
        <f t="shared" si="85"/>
        <v>1</v>
      </c>
      <c r="AI148" s="25" t="str">
        <f t="shared" si="92"/>
        <v>B &amp; C</v>
      </c>
      <c r="AJ148" s="25"/>
      <c r="AK148" s="25">
        <f t="shared" si="74"/>
        <v>2</v>
      </c>
      <c r="AL148" s="25">
        <f t="shared" si="93"/>
        <v>0</v>
      </c>
      <c r="AM148" s="125">
        <f t="shared" si="86"/>
        <v>21</v>
      </c>
    </row>
    <row r="149" spans="1:39">
      <c r="A149" s="197">
        <f t="shared" si="75"/>
        <v>139</v>
      </c>
      <c r="B149" s="198">
        <f>Data!B149</f>
        <v>27</v>
      </c>
      <c r="C149" s="71"/>
      <c r="D149" s="112">
        <f t="shared" si="70"/>
        <v>3</v>
      </c>
      <c r="E149" s="116" t="str">
        <f t="shared" si="71"/>
        <v>C</v>
      </c>
      <c r="F149" s="25"/>
      <c r="G149" s="24" t="str">
        <f t="shared" si="76"/>
        <v xml:space="preserve"> </v>
      </c>
      <c r="H149" s="25" t="str">
        <f t="shared" si="69"/>
        <v xml:space="preserve"> </v>
      </c>
      <c r="I149" s="25">
        <f t="shared" si="77"/>
        <v>2</v>
      </c>
      <c r="J149" s="25" t="str">
        <f t="shared" si="78"/>
        <v xml:space="preserve"> </v>
      </c>
      <c r="K149" s="25"/>
      <c r="L149" s="25">
        <f t="shared" si="72"/>
        <v>0</v>
      </c>
      <c r="M149" s="25">
        <f t="shared" si="67"/>
        <v>0</v>
      </c>
      <c r="N149" s="28">
        <f t="shared" si="68"/>
        <v>-42</v>
      </c>
      <c r="O149" s="40" t="str">
        <f t="shared" si="79"/>
        <v xml:space="preserve"> </v>
      </c>
      <c r="P149" s="25" t="str">
        <f t="shared" si="87"/>
        <v>W</v>
      </c>
      <c r="Q149" s="25">
        <f t="shared" si="94"/>
        <v>1</v>
      </c>
      <c r="R149" s="25" t="str">
        <f t="shared" si="80"/>
        <v xml:space="preserve"> </v>
      </c>
      <c r="S149" s="25"/>
      <c r="T149" s="25">
        <f t="shared" si="95"/>
        <v>0</v>
      </c>
      <c r="U149" s="25">
        <f t="shared" si="96"/>
        <v>3</v>
      </c>
      <c r="V149" s="125">
        <f t="shared" si="97"/>
        <v>-6</v>
      </c>
      <c r="X149" s="24" t="str">
        <f t="shared" si="81"/>
        <v xml:space="preserve"> </v>
      </c>
      <c r="Y149" s="25" t="str">
        <f t="shared" si="88"/>
        <v xml:space="preserve"> </v>
      </c>
      <c r="Z149" s="25">
        <f t="shared" si="82"/>
        <v>1</v>
      </c>
      <c r="AA149" s="25" t="str">
        <f t="shared" si="89"/>
        <v xml:space="preserve"> </v>
      </c>
      <c r="AB149" s="25"/>
      <c r="AC149" s="25">
        <f t="shared" si="73"/>
        <v>0</v>
      </c>
      <c r="AD149" s="25">
        <f t="shared" si="90"/>
        <v>0</v>
      </c>
      <c r="AE149" s="28">
        <f t="shared" si="83"/>
        <v>20</v>
      </c>
      <c r="AF149" s="40" t="str">
        <f t="shared" si="84"/>
        <v xml:space="preserve"> </v>
      </c>
      <c r="AG149" s="25" t="str">
        <f t="shared" si="91"/>
        <v>W</v>
      </c>
      <c r="AH149" s="25">
        <f t="shared" si="85"/>
        <v>1</v>
      </c>
      <c r="AI149" s="25" t="str">
        <f t="shared" si="92"/>
        <v xml:space="preserve"> </v>
      </c>
      <c r="AJ149" s="25"/>
      <c r="AK149" s="25">
        <f t="shared" si="74"/>
        <v>0</v>
      </c>
      <c r="AL149" s="25">
        <f t="shared" si="93"/>
        <v>3</v>
      </c>
      <c r="AM149" s="125">
        <f t="shared" si="86"/>
        <v>24</v>
      </c>
    </row>
    <row r="150" spans="1:39">
      <c r="A150" s="197">
        <f t="shared" si="75"/>
        <v>140</v>
      </c>
      <c r="B150" s="198">
        <f>Data!B150</f>
        <v>0</v>
      </c>
      <c r="C150" s="71"/>
      <c r="D150" s="112">
        <f t="shared" si="70"/>
        <v>0</v>
      </c>
      <c r="E150" s="116">
        <f t="shared" si="71"/>
        <v>0</v>
      </c>
      <c r="F150" s="25"/>
      <c r="G150" s="24" t="str">
        <f t="shared" si="76"/>
        <v xml:space="preserve"> </v>
      </c>
      <c r="H150" s="25" t="str">
        <f t="shared" si="69"/>
        <v xml:space="preserve"> </v>
      </c>
      <c r="I150" s="25">
        <f t="shared" si="77"/>
        <v>2</v>
      </c>
      <c r="J150" s="25" t="str">
        <f t="shared" si="78"/>
        <v xml:space="preserve"> </v>
      </c>
      <c r="K150" s="25"/>
      <c r="L150" s="25">
        <f t="shared" si="72"/>
        <v>0</v>
      </c>
      <c r="M150" s="25">
        <f t="shared" si="67"/>
        <v>0</v>
      </c>
      <c r="N150" s="28">
        <f t="shared" si="68"/>
        <v>-42</v>
      </c>
      <c r="O150" s="40" t="str">
        <f t="shared" si="79"/>
        <v xml:space="preserve"> </v>
      </c>
      <c r="P150" s="25" t="str">
        <f t="shared" si="87"/>
        <v xml:space="preserve"> </v>
      </c>
      <c r="Q150" s="25">
        <f t="shared" si="94"/>
        <v>1</v>
      </c>
      <c r="R150" s="25" t="str">
        <f t="shared" si="80"/>
        <v xml:space="preserve"> </v>
      </c>
      <c r="S150" s="25"/>
      <c r="T150" s="25">
        <f t="shared" si="95"/>
        <v>0</v>
      </c>
      <c r="U150" s="25">
        <f t="shared" si="96"/>
        <v>0</v>
      </c>
      <c r="V150" s="125">
        <f t="shared" si="97"/>
        <v>-6</v>
      </c>
      <c r="X150" s="24" t="str">
        <f t="shared" si="81"/>
        <v xml:space="preserve"> </v>
      </c>
      <c r="Y150" s="25" t="str">
        <f t="shared" si="88"/>
        <v xml:space="preserve"> </v>
      </c>
      <c r="Z150" s="25">
        <f t="shared" si="82"/>
        <v>1</v>
      </c>
      <c r="AA150" s="25" t="str">
        <f t="shared" si="89"/>
        <v xml:space="preserve"> </v>
      </c>
      <c r="AB150" s="25"/>
      <c r="AC150" s="25">
        <f t="shared" si="73"/>
        <v>0</v>
      </c>
      <c r="AD150" s="25">
        <f t="shared" si="90"/>
        <v>0</v>
      </c>
      <c r="AE150" s="28">
        <f t="shared" si="83"/>
        <v>20</v>
      </c>
      <c r="AF150" s="40" t="str">
        <f t="shared" si="84"/>
        <v xml:space="preserve"> </v>
      </c>
      <c r="AG150" s="25" t="str">
        <f t="shared" si="91"/>
        <v xml:space="preserve"> </v>
      </c>
      <c r="AH150" s="25">
        <f t="shared" si="85"/>
        <v>1</v>
      </c>
      <c r="AI150" s="25" t="str">
        <f t="shared" si="92"/>
        <v xml:space="preserve"> </v>
      </c>
      <c r="AJ150" s="25"/>
      <c r="AK150" s="25">
        <f t="shared" si="74"/>
        <v>0</v>
      </c>
      <c r="AL150" s="25">
        <f t="shared" si="93"/>
        <v>0</v>
      </c>
      <c r="AM150" s="125">
        <f t="shared" si="86"/>
        <v>24</v>
      </c>
    </row>
    <row r="151" spans="1:39">
      <c r="A151" s="197">
        <f t="shared" si="75"/>
        <v>141</v>
      </c>
      <c r="B151" s="198">
        <f>Data!B151</f>
        <v>7</v>
      </c>
      <c r="C151" s="71"/>
      <c r="D151" s="112">
        <f t="shared" si="70"/>
        <v>1</v>
      </c>
      <c r="E151" s="116" t="str">
        <f t="shared" si="71"/>
        <v>A</v>
      </c>
      <c r="F151" s="25"/>
      <c r="G151" s="24" t="str">
        <f t="shared" si="76"/>
        <v xml:space="preserve"> </v>
      </c>
      <c r="H151" s="25" t="str">
        <f t="shared" si="69"/>
        <v xml:space="preserve"> </v>
      </c>
      <c r="I151" s="25">
        <f t="shared" si="77"/>
        <v>2</v>
      </c>
      <c r="J151" s="25" t="str">
        <f t="shared" si="78"/>
        <v xml:space="preserve"> </v>
      </c>
      <c r="K151" s="25"/>
      <c r="L151" s="25">
        <f t="shared" si="72"/>
        <v>0</v>
      </c>
      <c r="M151" s="25">
        <f t="shared" si="67"/>
        <v>0</v>
      </c>
      <c r="N151" s="28">
        <f t="shared" si="68"/>
        <v>-42</v>
      </c>
      <c r="O151" s="40" t="str">
        <f t="shared" si="79"/>
        <v xml:space="preserve"> </v>
      </c>
      <c r="P151" s="25" t="str">
        <f t="shared" si="87"/>
        <v xml:space="preserve"> </v>
      </c>
      <c r="Q151" s="25">
        <f t="shared" si="94"/>
        <v>1</v>
      </c>
      <c r="R151" s="25" t="str">
        <f t="shared" si="80"/>
        <v xml:space="preserve"> </v>
      </c>
      <c r="S151" s="25"/>
      <c r="T151" s="25">
        <f t="shared" si="95"/>
        <v>0</v>
      </c>
      <c r="U151" s="25">
        <f t="shared" si="96"/>
        <v>0</v>
      </c>
      <c r="V151" s="125">
        <f t="shared" si="97"/>
        <v>-6</v>
      </c>
      <c r="X151" s="24" t="str">
        <f t="shared" si="81"/>
        <v xml:space="preserve"> </v>
      </c>
      <c r="Y151" s="25" t="str">
        <f t="shared" si="88"/>
        <v xml:space="preserve"> </v>
      </c>
      <c r="Z151" s="25">
        <f t="shared" si="82"/>
        <v>1</v>
      </c>
      <c r="AA151" s="25" t="str">
        <f t="shared" si="89"/>
        <v xml:space="preserve"> </v>
      </c>
      <c r="AB151" s="25"/>
      <c r="AC151" s="25">
        <f t="shared" si="73"/>
        <v>0</v>
      </c>
      <c r="AD151" s="25">
        <f t="shared" si="90"/>
        <v>0</v>
      </c>
      <c r="AE151" s="28">
        <f t="shared" si="83"/>
        <v>20</v>
      </c>
      <c r="AF151" s="40" t="str">
        <f t="shared" si="84"/>
        <v xml:space="preserve"> </v>
      </c>
      <c r="AG151" s="25" t="str">
        <f t="shared" si="91"/>
        <v xml:space="preserve"> </v>
      </c>
      <c r="AH151" s="25">
        <f t="shared" si="85"/>
        <v>1</v>
      </c>
      <c r="AI151" s="25" t="str">
        <f t="shared" si="92"/>
        <v xml:space="preserve"> </v>
      </c>
      <c r="AJ151" s="25"/>
      <c r="AK151" s="25">
        <f t="shared" si="74"/>
        <v>0</v>
      </c>
      <c r="AL151" s="25">
        <f t="shared" si="93"/>
        <v>0</v>
      </c>
      <c r="AM151" s="125">
        <f t="shared" si="86"/>
        <v>24</v>
      </c>
    </row>
    <row r="152" spans="1:39">
      <c r="A152" s="197">
        <f t="shared" si="75"/>
        <v>142</v>
      </c>
      <c r="B152" s="198">
        <f>Data!B152</f>
        <v>34</v>
      </c>
      <c r="C152" s="71"/>
      <c r="D152" s="112">
        <f t="shared" si="70"/>
        <v>3</v>
      </c>
      <c r="E152" s="116" t="str">
        <f t="shared" si="71"/>
        <v>A</v>
      </c>
      <c r="F152" s="25"/>
      <c r="G152" s="24" t="str">
        <f t="shared" si="76"/>
        <v xml:space="preserve"> </v>
      </c>
      <c r="H152" s="25" t="str">
        <f t="shared" si="69"/>
        <v xml:space="preserve"> </v>
      </c>
      <c r="I152" s="25">
        <f t="shared" si="77"/>
        <v>2</v>
      </c>
      <c r="J152" s="25" t="str">
        <f t="shared" si="78"/>
        <v xml:space="preserve"> </v>
      </c>
      <c r="K152" s="25"/>
      <c r="L152" s="25">
        <f t="shared" si="72"/>
        <v>0</v>
      </c>
      <c r="M152" s="25">
        <f t="shared" si="67"/>
        <v>0</v>
      </c>
      <c r="N152" s="28">
        <f t="shared" si="68"/>
        <v>-42</v>
      </c>
      <c r="O152" s="40" t="str">
        <f t="shared" si="79"/>
        <v>T</v>
      </c>
      <c r="P152" s="25" t="str">
        <f t="shared" si="87"/>
        <v xml:space="preserve"> </v>
      </c>
      <c r="Q152" s="25">
        <f t="shared" si="94"/>
        <v>1</v>
      </c>
      <c r="R152" s="25" t="str">
        <f t="shared" si="80"/>
        <v xml:space="preserve"> </v>
      </c>
      <c r="S152" s="25"/>
      <c r="T152" s="25">
        <f t="shared" si="95"/>
        <v>0</v>
      </c>
      <c r="U152" s="25">
        <f t="shared" si="96"/>
        <v>0</v>
      </c>
      <c r="V152" s="125">
        <f t="shared" si="97"/>
        <v>-6</v>
      </c>
      <c r="X152" s="24" t="str">
        <f t="shared" si="81"/>
        <v xml:space="preserve"> </v>
      </c>
      <c r="Y152" s="25" t="str">
        <f t="shared" si="88"/>
        <v xml:space="preserve"> </v>
      </c>
      <c r="Z152" s="25">
        <f t="shared" si="82"/>
        <v>1</v>
      </c>
      <c r="AA152" s="25" t="str">
        <f t="shared" si="89"/>
        <v xml:space="preserve"> </v>
      </c>
      <c r="AB152" s="25"/>
      <c r="AC152" s="25">
        <f t="shared" si="73"/>
        <v>0</v>
      </c>
      <c r="AD152" s="25">
        <f t="shared" si="90"/>
        <v>0</v>
      </c>
      <c r="AE152" s="28">
        <f t="shared" si="83"/>
        <v>20</v>
      </c>
      <c r="AF152" s="40" t="str">
        <f t="shared" si="84"/>
        <v>T</v>
      </c>
      <c r="AG152" s="25" t="str">
        <f t="shared" si="91"/>
        <v xml:space="preserve"> </v>
      </c>
      <c r="AH152" s="25">
        <f t="shared" si="85"/>
        <v>1</v>
      </c>
      <c r="AI152" s="25" t="str">
        <f t="shared" si="92"/>
        <v xml:space="preserve"> </v>
      </c>
      <c r="AJ152" s="25"/>
      <c r="AK152" s="25">
        <f t="shared" si="74"/>
        <v>0</v>
      </c>
      <c r="AL152" s="25">
        <f t="shared" si="93"/>
        <v>0</v>
      </c>
      <c r="AM152" s="125">
        <f t="shared" si="86"/>
        <v>24</v>
      </c>
    </row>
    <row r="153" spans="1:39">
      <c r="A153" s="197">
        <f t="shared" si="75"/>
        <v>143</v>
      </c>
      <c r="B153" s="198">
        <f>Data!B153</f>
        <v>1</v>
      </c>
      <c r="C153" s="71"/>
      <c r="D153" s="112">
        <f t="shared" si="70"/>
        <v>1</v>
      </c>
      <c r="E153" s="116" t="str">
        <f t="shared" si="71"/>
        <v>A</v>
      </c>
      <c r="F153" s="25"/>
      <c r="G153" s="24" t="str">
        <f t="shared" si="76"/>
        <v xml:space="preserve"> </v>
      </c>
      <c r="H153" s="25" t="str">
        <f t="shared" si="69"/>
        <v xml:space="preserve"> </v>
      </c>
      <c r="I153" s="25">
        <f t="shared" si="77"/>
        <v>2</v>
      </c>
      <c r="J153" s="25" t="str">
        <f t="shared" si="78"/>
        <v xml:space="preserve"> </v>
      </c>
      <c r="K153" s="25"/>
      <c r="L153" s="25">
        <f t="shared" si="72"/>
        <v>0</v>
      </c>
      <c r="M153" s="25">
        <f t="shared" si="67"/>
        <v>0</v>
      </c>
      <c r="N153" s="28">
        <f t="shared" si="68"/>
        <v>-42</v>
      </c>
      <c r="O153" s="40" t="str">
        <f t="shared" si="79"/>
        <v>T</v>
      </c>
      <c r="P153" s="25" t="str">
        <f t="shared" si="87"/>
        <v xml:space="preserve"> </v>
      </c>
      <c r="Q153" s="25">
        <f t="shared" si="94"/>
        <v>1</v>
      </c>
      <c r="R153" s="25" t="str">
        <f t="shared" si="80"/>
        <v xml:space="preserve"> </v>
      </c>
      <c r="S153" s="25"/>
      <c r="T153" s="25">
        <f t="shared" si="95"/>
        <v>0</v>
      </c>
      <c r="U153" s="25">
        <f t="shared" si="96"/>
        <v>0</v>
      </c>
      <c r="V153" s="125">
        <f t="shared" si="97"/>
        <v>-6</v>
      </c>
      <c r="X153" s="24" t="str">
        <f t="shared" si="81"/>
        <v xml:space="preserve"> </v>
      </c>
      <c r="Y153" s="25" t="str">
        <f t="shared" si="88"/>
        <v xml:space="preserve"> </v>
      </c>
      <c r="Z153" s="25">
        <f t="shared" si="82"/>
        <v>1</v>
      </c>
      <c r="AA153" s="25" t="str">
        <f t="shared" si="89"/>
        <v xml:space="preserve"> </v>
      </c>
      <c r="AB153" s="25"/>
      <c r="AC153" s="25">
        <f t="shared" si="73"/>
        <v>0</v>
      </c>
      <c r="AD153" s="25">
        <f t="shared" si="90"/>
        <v>0</v>
      </c>
      <c r="AE153" s="28">
        <f t="shared" si="83"/>
        <v>20</v>
      </c>
      <c r="AF153" s="40" t="str">
        <f t="shared" si="84"/>
        <v>T</v>
      </c>
      <c r="AG153" s="25" t="str">
        <f t="shared" si="91"/>
        <v xml:space="preserve"> </v>
      </c>
      <c r="AH153" s="25">
        <f t="shared" si="85"/>
        <v>1</v>
      </c>
      <c r="AI153" s="25" t="str">
        <f t="shared" si="92"/>
        <v xml:space="preserve"> </v>
      </c>
      <c r="AJ153" s="25"/>
      <c r="AK153" s="25">
        <f t="shared" si="74"/>
        <v>0</v>
      </c>
      <c r="AL153" s="25">
        <f t="shared" si="93"/>
        <v>0</v>
      </c>
      <c r="AM153" s="125">
        <f t="shared" si="86"/>
        <v>24</v>
      </c>
    </row>
    <row r="154" spans="1:39">
      <c r="A154" s="197">
        <f t="shared" si="75"/>
        <v>144</v>
      </c>
      <c r="B154" s="198">
        <f>Data!B154</f>
        <v>2</v>
      </c>
      <c r="C154" s="71"/>
      <c r="D154" s="112">
        <f t="shared" si="70"/>
        <v>1</v>
      </c>
      <c r="E154" s="116" t="str">
        <f t="shared" si="71"/>
        <v>B</v>
      </c>
      <c r="F154" s="25"/>
      <c r="G154" s="24" t="str">
        <f t="shared" si="76"/>
        <v>T</v>
      </c>
      <c r="H154" s="25" t="str">
        <f t="shared" si="69"/>
        <v xml:space="preserve"> </v>
      </c>
      <c r="I154" s="25">
        <f t="shared" si="77"/>
        <v>2</v>
      </c>
      <c r="J154" s="25" t="str">
        <f t="shared" si="78"/>
        <v xml:space="preserve"> </v>
      </c>
      <c r="K154" s="25"/>
      <c r="L154" s="25">
        <f t="shared" si="72"/>
        <v>0</v>
      </c>
      <c r="M154" s="25">
        <f t="shared" si="67"/>
        <v>0</v>
      </c>
      <c r="N154" s="28">
        <f t="shared" si="68"/>
        <v>-42</v>
      </c>
      <c r="O154" s="40" t="str">
        <f t="shared" si="79"/>
        <v xml:space="preserve"> </v>
      </c>
      <c r="P154" s="25" t="str">
        <f t="shared" si="87"/>
        <v xml:space="preserve"> </v>
      </c>
      <c r="Q154" s="25">
        <f t="shared" si="94"/>
        <v>1</v>
      </c>
      <c r="R154" s="25" t="str">
        <f t="shared" si="80"/>
        <v>A &amp; B</v>
      </c>
      <c r="S154" s="25"/>
      <c r="T154" s="25">
        <f t="shared" si="95"/>
        <v>2</v>
      </c>
      <c r="U154" s="25">
        <f t="shared" si="96"/>
        <v>0</v>
      </c>
      <c r="V154" s="125">
        <f t="shared" si="97"/>
        <v>-8</v>
      </c>
      <c r="X154" s="24" t="str">
        <f t="shared" si="81"/>
        <v>T</v>
      </c>
      <c r="Y154" s="25" t="str">
        <f t="shared" si="88"/>
        <v xml:space="preserve"> </v>
      </c>
      <c r="Z154" s="25">
        <f t="shared" si="82"/>
        <v>1</v>
      </c>
      <c r="AA154" s="25" t="str">
        <f t="shared" si="89"/>
        <v xml:space="preserve"> </v>
      </c>
      <c r="AB154" s="25"/>
      <c r="AC154" s="25">
        <f t="shared" si="73"/>
        <v>0</v>
      </c>
      <c r="AD154" s="25">
        <f t="shared" si="90"/>
        <v>0</v>
      </c>
      <c r="AE154" s="28">
        <f t="shared" si="83"/>
        <v>20</v>
      </c>
      <c r="AF154" s="40" t="str">
        <f t="shared" si="84"/>
        <v xml:space="preserve"> </v>
      </c>
      <c r="AG154" s="25" t="str">
        <f t="shared" si="91"/>
        <v xml:space="preserve"> </v>
      </c>
      <c r="AH154" s="25">
        <f t="shared" si="85"/>
        <v>1</v>
      </c>
      <c r="AI154" s="25" t="str">
        <f t="shared" si="92"/>
        <v>A &amp; B</v>
      </c>
      <c r="AJ154" s="25"/>
      <c r="AK154" s="25">
        <f t="shared" si="74"/>
        <v>2</v>
      </c>
      <c r="AL154" s="25">
        <f t="shared" si="93"/>
        <v>0</v>
      </c>
      <c r="AM154" s="125">
        <f t="shared" si="86"/>
        <v>22</v>
      </c>
    </row>
    <row r="155" spans="1:39">
      <c r="A155" s="197">
        <f t="shared" si="75"/>
        <v>145</v>
      </c>
      <c r="B155" s="198">
        <f>Data!B155</f>
        <v>11</v>
      </c>
      <c r="C155" s="71"/>
      <c r="D155" s="112">
        <f t="shared" si="70"/>
        <v>1</v>
      </c>
      <c r="E155" s="116" t="str">
        <f t="shared" si="71"/>
        <v>B</v>
      </c>
      <c r="F155" s="25"/>
      <c r="G155" s="24" t="str">
        <f t="shared" si="76"/>
        <v>T</v>
      </c>
      <c r="H155" s="25" t="str">
        <f t="shared" si="69"/>
        <v xml:space="preserve"> </v>
      </c>
      <c r="I155" s="25">
        <f t="shared" si="77"/>
        <v>2</v>
      </c>
      <c r="J155" s="25" t="str">
        <f t="shared" si="78"/>
        <v xml:space="preserve"> </v>
      </c>
      <c r="K155" s="25"/>
      <c r="L155" s="25">
        <f t="shared" si="72"/>
        <v>0</v>
      </c>
      <c r="M155" s="25">
        <f t="shared" si="67"/>
        <v>0</v>
      </c>
      <c r="N155" s="28">
        <f t="shared" si="68"/>
        <v>-42</v>
      </c>
      <c r="O155" s="40" t="str">
        <f t="shared" si="79"/>
        <v xml:space="preserve"> </v>
      </c>
      <c r="P155" s="25" t="str">
        <f t="shared" si="87"/>
        <v>W</v>
      </c>
      <c r="Q155" s="25">
        <f t="shared" si="94"/>
        <v>1</v>
      </c>
      <c r="R155" s="25" t="str">
        <f t="shared" si="80"/>
        <v xml:space="preserve"> </v>
      </c>
      <c r="S155" s="25"/>
      <c r="T155" s="25">
        <f t="shared" si="95"/>
        <v>0</v>
      </c>
      <c r="U155" s="25">
        <f t="shared" si="96"/>
        <v>3</v>
      </c>
      <c r="V155" s="125">
        <f t="shared" si="97"/>
        <v>-5</v>
      </c>
      <c r="X155" s="24" t="str">
        <f t="shared" si="81"/>
        <v>T</v>
      </c>
      <c r="Y155" s="25" t="str">
        <f t="shared" si="88"/>
        <v xml:space="preserve"> </v>
      </c>
      <c r="Z155" s="25">
        <f t="shared" si="82"/>
        <v>1</v>
      </c>
      <c r="AA155" s="25" t="str">
        <f t="shared" si="89"/>
        <v xml:space="preserve"> </v>
      </c>
      <c r="AB155" s="25"/>
      <c r="AC155" s="25">
        <f t="shared" si="73"/>
        <v>0</v>
      </c>
      <c r="AD155" s="25">
        <f t="shared" si="90"/>
        <v>0</v>
      </c>
      <c r="AE155" s="28">
        <f t="shared" si="83"/>
        <v>20</v>
      </c>
      <c r="AF155" s="40" t="str">
        <f t="shared" si="84"/>
        <v xml:space="preserve"> </v>
      </c>
      <c r="AG155" s="25" t="str">
        <f t="shared" si="91"/>
        <v>W</v>
      </c>
      <c r="AH155" s="25">
        <f t="shared" si="85"/>
        <v>1</v>
      </c>
      <c r="AI155" s="25" t="str">
        <f t="shared" si="92"/>
        <v xml:space="preserve"> </v>
      </c>
      <c r="AJ155" s="25"/>
      <c r="AK155" s="25">
        <f t="shared" si="74"/>
        <v>0</v>
      </c>
      <c r="AL155" s="25">
        <f t="shared" si="93"/>
        <v>3</v>
      </c>
      <c r="AM155" s="125">
        <f t="shared" si="86"/>
        <v>25</v>
      </c>
    </row>
    <row r="156" spans="1:39">
      <c r="A156" s="197">
        <f t="shared" si="75"/>
        <v>146</v>
      </c>
      <c r="B156" s="198">
        <f>Data!B156</f>
        <v>36</v>
      </c>
      <c r="C156" s="71"/>
      <c r="D156" s="112">
        <f t="shared" si="70"/>
        <v>3</v>
      </c>
      <c r="E156" s="116" t="str">
        <f t="shared" si="71"/>
        <v>C</v>
      </c>
      <c r="F156" s="25"/>
      <c r="G156" s="24" t="str">
        <f t="shared" si="76"/>
        <v xml:space="preserve"> </v>
      </c>
      <c r="H156" s="25" t="str">
        <f t="shared" si="69"/>
        <v xml:space="preserve"> </v>
      </c>
      <c r="I156" s="25">
        <f t="shared" si="77"/>
        <v>2</v>
      </c>
      <c r="J156" s="25" t="str">
        <f t="shared" si="78"/>
        <v>1 &amp; 3</v>
      </c>
      <c r="K156" s="25"/>
      <c r="L156" s="25">
        <f t="shared" si="72"/>
        <v>6</v>
      </c>
      <c r="M156" s="25">
        <f t="shared" si="67"/>
        <v>0</v>
      </c>
      <c r="N156" s="28">
        <f t="shared" si="68"/>
        <v>-48</v>
      </c>
      <c r="O156" s="40" t="str">
        <f t="shared" si="79"/>
        <v xml:space="preserve"> </v>
      </c>
      <c r="P156" s="25" t="str">
        <f t="shared" si="87"/>
        <v xml:space="preserve"> </v>
      </c>
      <c r="Q156" s="25">
        <f t="shared" si="94"/>
        <v>1</v>
      </c>
      <c r="R156" s="25" t="str">
        <f t="shared" si="80"/>
        <v xml:space="preserve"> </v>
      </c>
      <c r="S156" s="25"/>
      <c r="T156" s="25">
        <f t="shared" si="95"/>
        <v>0</v>
      </c>
      <c r="U156" s="25">
        <f t="shared" si="96"/>
        <v>0</v>
      </c>
      <c r="V156" s="125">
        <f t="shared" si="97"/>
        <v>-5</v>
      </c>
      <c r="X156" s="24" t="str">
        <f t="shared" si="81"/>
        <v xml:space="preserve"> </v>
      </c>
      <c r="Y156" s="25" t="str">
        <f t="shared" si="88"/>
        <v xml:space="preserve"> </v>
      </c>
      <c r="Z156" s="25">
        <f t="shared" si="82"/>
        <v>1</v>
      </c>
      <c r="AA156" s="25" t="str">
        <f t="shared" si="89"/>
        <v>1 &amp; 3</v>
      </c>
      <c r="AB156" s="25"/>
      <c r="AC156" s="25">
        <f t="shared" si="73"/>
        <v>2</v>
      </c>
      <c r="AD156" s="25">
        <f t="shared" si="90"/>
        <v>0</v>
      </c>
      <c r="AE156" s="28">
        <f t="shared" si="83"/>
        <v>18</v>
      </c>
      <c r="AF156" s="40" t="str">
        <f t="shared" si="84"/>
        <v xml:space="preserve"> </v>
      </c>
      <c r="AG156" s="25" t="str">
        <f t="shared" si="91"/>
        <v xml:space="preserve"> </v>
      </c>
      <c r="AH156" s="25">
        <f t="shared" si="85"/>
        <v>1</v>
      </c>
      <c r="AI156" s="25" t="str">
        <f t="shared" si="92"/>
        <v xml:space="preserve"> </v>
      </c>
      <c r="AJ156" s="25"/>
      <c r="AK156" s="25">
        <f t="shared" si="74"/>
        <v>0</v>
      </c>
      <c r="AL156" s="25">
        <f t="shared" si="93"/>
        <v>0</v>
      </c>
      <c r="AM156" s="125">
        <f t="shared" si="86"/>
        <v>25</v>
      </c>
    </row>
    <row r="157" spans="1:39">
      <c r="A157" s="197">
        <f t="shared" si="75"/>
        <v>147</v>
      </c>
      <c r="B157" s="198">
        <f>Data!B157</f>
        <v>33</v>
      </c>
      <c r="C157" s="71"/>
      <c r="D157" s="112">
        <f t="shared" si="70"/>
        <v>3</v>
      </c>
      <c r="E157" s="116" t="str">
        <f t="shared" si="71"/>
        <v>C</v>
      </c>
      <c r="F157" s="25"/>
      <c r="G157" s="24" t="str">
        <f t="shared" si="76"/>
        <v xml:space="preserve"> </v>
      </c>
      <c r="H157" s="25" t="str">
        <f t="shared" si="69"/>
        <v>W</v>
      </c>
      <c r="I157" s="25">
        <f t="shared" si="77"/>
        <v>1</v>
      </c>
      <c r="J157" s="25" t="str">
        <f t="shared" si="78"/>
        <v xml:space="preserve"> </v>
      </c>
      <c r="K157" s="25"/>
      <c r="L157" s="25">
        <f t="shared" si="72"/>
        <v>0</v>
      </c>
      <c r="M157" s="25">
        <f t="shared" si="67"/>
        <v>9</v>
      </c>
      <c r="N157" s="28">
        <f t="shared" si="68"/>
        <v>-39</v>
      </c>
      <c r="O157" s="40" t="str">
        <f t="shared" si="79"/>
        <v>T</v>
      </c>
      <c r="P157" s="25" t="str">
        <f t="shared" si="87"/>
        <v xml:space="preserve"> </v>
      </c>
      <c r="Q157" s="25">
        <f t="shared" si="94"/>
        <v>1</v>
      </c>
      <c r="R157" s="25" t="str">
        <f t="shared" si="80"/>
        <v xml:space="preserve"> </v>
      </c>
      <c r="S157" s="25"/>
      <c r="T157" s="25">
        <f t="shared" si="95"/>
        <v>0</v>
      </c>
      <c r="U157" s="25">
        <f t="shared" si="96"/>
        <v>0</v>
      </c>
      <c r="V157" s="125">
        <f t="shared" si="97"/>
        <v>-5</v>
      </c>
      <c r="X157" s="24" t="str">
        <f t="shared" si="81"/>
        <v xml:space="preserve"> </v>
      </c>
      <c r="Y157" s="25" t="str">
        <f t="shared" si="88"/>
        <v>W</v>
      </c>
      <c r="Z157" s="25">
        <f t="shared" si="82"/>
        <v>1</v>
      </c>
      <c r="AA157" s="25" t="str">
        <f t="shared" si="89"/>
        <v xml:space="preserve"> </v>
      </c>
      <c r="AB157" s="25"/>
      <c r="AC157" s="25">
        <f t="shared" si="73"/>
        <v>0</v>
      </c>
      <c r="AD157" s="25">
        <f t="shared" si="90"/>
        <v>3</v>
      </c>
      <c r="AE157" s="28">
        <f t="shared" si="83"/>
        <v>21</v>
      </c>
      <c r="AF157" s="40" t="str">
        <f t="shared" si="84"/>
        <v>T</v>
      </c>
      <c r="AG157" s="25" t="str">
        <f t="shared" si="91"/>
        <v xml:space="preserve"> </v>
      </c>
      <c r="AH157" s="25">
        <f t="shared" si="85"/>
        <v>1</v>
      </c>
      <c r="AI157" s="25" t="str">
        <f t="shared" si="92"/>
        <v xml:space="preserve"> </v>
      </c>
      <c r="AJ157" s="25"/>
      <c r="AK157" s="25">
        <f t="shared" si="74"/>
        <v>0</v>
      </c>
      <c r="AL157" s="25">
        <f t="shared" si="93"/>
        <v>0</v>
      </c>
      <c r="AM157" s="125">
        <f t="shared" si="86"/>
        <v>25</v>
      </c>
    </row>
    <row r="158" spans="1:39">
      <c r="A158" s="197">
        <f t="shared" si="75"/>
        <v>148</v>
      </c>
      <c r="B158" s="198">
        <f>Data!B158</f>
        <v>31</v>
      </c>
      <c r="C158" s="71"/>
      <c r="D158" s="112">
        <f t="shared" si="70"/>
        <v>3</v>
      </c>
      <c r="E158" s="116" t="str">
        <f t="shared" si="71"/>
        <v>A</v>
      </c>
      <c r="F158" s="25"/>
      <c r="G158" s="24" t="str">
        <f t="shared" si="76"/>
        <v>T</v>
      </c>
      <c r="H158" s="25" t="str">
        <f t="shared" si="69"/>
        <v xml:space="preserve"> </v>
      </c>
      <c r="I158" s="25">
        <f t="shared" si="77"/>
        <v>1</v>
      </c>
      <c r="J158" s="25" t="str">
        <f t="shared" si="78"/>
        <v xml:space="preserve"> </v>
      </c>
      <c r="K158" s="25"/>
      <c r="L158" s="25">
        <f t="shared" si="72"/>
        <v>0</v>
      </c>
      <c r="M158" s="25">
        <f t="shared" ref="M158:M221" si="98">IF(H158=" ",0,IF(H158="W",(L157/2)*3,0))</f>
        <v>0</v>
      </c>
      <c r="N158" s="28">
        <f t="shared" ref="N158:N221" si="99">N157-L158+M158</f>
        <v>-39</v>
      </c>
      <c r="O158" s="40" t="str">
        <f t="shared" si="79"/>
        <v xml:space="preserve"> </v>
      </c>
      <c r="P158" s="25" t="str">
        <f t="shared" si="87"/>
        <v xml:space="preserve"> </v>
      </c>
      <c r="Q158" s="25">
        <f t="shared" si="94"/>
        <v>1</v>
      </c>
      <c r="R158" s="25" t="str">
        <f t="shared" si="80"/>
        <v>C &amp; A</v>
      </c>
      <c r="S158" s="25"/>
      <c r="T158" s="25">
        <f t="shared" si="95"/>
        <v>2</v>
      </c>
      <c r="U158" s="25">
        <f t="shared" si="96"/>
        <v>0</v>
      </c>
      <c r="V158" s="125">
        <f t="shared" si="97"/>
        <v>-7</v>
      </c>
      <c r="X158" s="24" t="str">
        <f t="shared" si="81"/>
        <v>T</v>
      </c>
      <c r="Y158" s="25" t="str">
        <f t="shared" si="88"/>
        <v xml:space="preserve"> </v>
      </c>
      <c r="Z158" s="25">
        <f t="shared" si="82"/>
        <v>1</v>
      </c>
      <c r="AA158" s="25" t="str">
        <f t="shared" si="89"/>
        <v xml:space="preserve"> </v>
      </c>
      <c r="AB158" s="25"/>
      <c r="AC158" s="25">
        <f t="shared" si="73"/>
        <v>0</v>
      </c>
      <c r="AD158" s="25">
        <f t="shared" si="90"/>
        <v>0</v>
      </c>
      <c r="AE158" s="28">
        <f t="shared" si="83"/>
        <v>21</v>
      </c>
      <c r="AF158" s="40" t="str">
        <f t="shared" si="84"/>
        <v xml:space="preserve"> </v>
      </c>
      <c r="AG158" s="25" t="str">
        <f t="shared" si="91"/>
        <v xml:space="preserve"> </v>
      </c>
      <c r="AH158" s="25">
        <f t="shared" si="85"/>
        <v>1</v>
      </c>
      <c r="AI158" s="25" t="str">
        <f t="shared" si="92"/>
        <v>C &amp; A</v>
      </c>
      <c r="AJ158" s="25"/>
      <c r="AK158" s="25">
        <f t="shared" si="74"/>
        <v>2</v>
      </c>
      <c r="AL158" s="25">
        <f t="shared" si="93"/>
        <v>0</v>
      </c>
      <c r="AM158" s="125">
        <f t="shared" si="86"/>
        <v>23</v>
      </c>
    </row>
    <row r="159" spans="1:39">
      <c r="A159" s="197">
        <f t="shared" si="75"/>
        <v>149</v>
      </c>
      <c r="B159" s="198">
        <f>Data!B159</f>
        <v>17</v>
      </c>
      <c r="C159" s="71"/>
      <c r="D159" s="112">
        <f t="shared" si="70"/>
        <v>2</v>
      </c>
      <c r="E159" s="116" t="str">
        <f t="shared" si="71"/>
        <v>B</v>
      </c>
      <c r="F159" s="25"/>
      <c r="G159" s="24" t="str">
        <f t="shared" si="76"/>
        <v xml:space="preserve"> </v>
      </c>
      <c r="H159" s="25" t="str">
        <f t="shared" si="69"/>
        <v xml:space="preserve"> </v>
      </c>
      <c r="I159" s="25">
        <f t="shared" si="77"/>
        <v>1</v>
      </c>
      <c r="J159" s="25" t="str">
        <f t="shared" si="78"/>
        <v>3 &amp; 2</v>
      </c>
      <c r="K159" s="25"/>
      <c r="L159" s="25">
        <f t="shared" si="72"/>
        <v>2</v>
      </c>
      <c r="M159" s="25">
        <f t="shared" si="98"/>
        <v>0</v>
      </c>
      <c r="N159" s="28">
        <f t="shared" si="99"/>
        <v>-41</v>
      </c>
      <c r="O159" s="40" t="str">
        <f t="shared" si="79"/>
        <v xml:space="preserve"> </v>
      </c>
      <c r="P159" s="25" t="str">
        <f t="shared" si="87"/>
        <v>L</v>
      </c>
      <c r="Q159" s="25">
        <f t="shared" si="94"/>
        <v>2</v>
      </c>
      <c r="R159" s="25" t="str">
        <f t="shared" si="80"/>
        <v xml:space="preserve"> </v>
      </c>
      <c r="S159" s="25"/>
      <c r="T159" s="25">
        <f t="shared" si="95"/>
        <v>0</v>
      </c>
      <c r="U159" s="25">
        <f t="shared" si="96"/>
        <v>0</v>
      </c>
      <c r="V159" s="125">
        <f t="shared" si="97"/>
        <v>-7</v>
      </c>
      <c r="X159" s="24" t="str">
        <f t="shared" si="81"/>
        <v xml:space="preserve"> </v>
      </c>
      <c r="Y159" s="25" t="str">
        <f t="shared" si="88"/>
        <v xml:space="preserve"> </v>
      </c>
      <c r="Z159" s="25">
        <f t="shared" si="82"/>
        <v>1</v>
      </c>
      <c r="AA159" s="25" t="str">
        <f t="shared" si="89"/>
        <v>3 &amp; 2</v>
      </c>
      <c r="AB159" s="25"/>
      <c r="AC159" s="25">
        <f t="shared" si="73"/>
        <v>2</v>
      </c>
      <c r="AD159" s="25">
        <f t="shared" si="90"/>
        <v>0</v>
      </c>
      <c r="AE159" s="28">
        <f t="shared" si="83"/>
        <v>19</v>
      </c>
      <c r="AF159" s="40" t="str">
        <f t="shared" si="84"/>
        <v xml:space="preserve"> </v>
      </c>
      <c r="AG159" s="25" t="str">
        <f t="shared" si="91"/>
        <v>L</v>
      </c>
      <c r="AH159" s="25">
        <f t="shared" si="85"/>
        <v>2</v>
      </c>
      <c r="AI159" s="25" t="str">
        <f t="shared" si="92"/>
        <v>C &amp; A</v>
      </c>
      <c r="AJ159" s="25"/>
      <c r="AK159" s="25">
        <f t="shared" si="74"/>
        <v>6</v>
      </c>
      <c r="AL159" s="25">
        <f t="shared" si="93"/>
        <v>0</v>
      </c>
      <c r="AM159" s="125">
        <f t="shared" si="86"/>
        <v>17</v>
      </c>
    </row>
    <row r="160" spans="1:39">
      <c r="A160" s="197">
        <f t="shared" si="75"/>
        <v>150</v>
      </c>
      <c r="B160" s="198">
        <f>Data!B160</f>
        <v>11</v>
      </c>
      <c r="C160" s="71"/>
      <c r="D160" s="112">
        <f t="shared" si="70"/>
        <v>1</v>
      </c>
      <c r="E160" s="116" t="str">
        <f t="shared" si="71"/>
        <v>B</v>
      </c>
      <c r="F160" s="25"/>
      <c r="G160" s="24" t="str">
        <f t="shared" si="76"/>
        <v xml:space="preserve"> </v>
      </c>
      <c r="H160" s="25" t="str">
        <f t="shared" si="69"/>
        <v>L</v>
      </c>
      <c r="I160" s="25">
        <f t="shared" si="77"/>
        <v>2</v>
      </c>
      <c r="J160" s="25" t="str">
        <f t="shared" si="78"/>
        <v xml:space="preserve"> </v>
      </c>
      <c r="K160" s="25"/>
      <c r="L160" s="25">
        <f t="shared" si="72"/>
        <v>0</v>
      </c>
      <c r="M160" s="25">
        <f t="shared" si="98"/>
        <v>0</v>
      </c>
      <c r="N160" s="28">
        <f t="shared" si="99"/>
        <v>-41</v>
      </c>
      <c r="O160" s="40" t="str">
        <f t="shared" si="79"/>
        <v>T</v>
      </c>
      <c r="P160" s="25" t="str">
        <f t="shared" si="87"/>
        <v xml:space="preserve"> </v>
      </c>
      <c r="Q160" s="25">
        <f t="shared" si="94"/>
        <v>2</v>
      </c>
      <c r="R160" s="25" t="str">
        <f t="shared" si="80"/>
        <v xml:space="preserve"> </v>
      </c>
      <c r="S160" s="25"/>
      <c r="T160" s="25">
        <f t="shared" si="95"/>
        <v>0</v>
      </c>
      <c r="U160" s="25">
        <f t="shared" si="96"/>
        <v>0</v>
      </c>
      <c r="V160" s="125">
        <f t="shared" si="97"/>
        <v>-7</v>
      </c>
      <c r="X160" s="24" t="str">
        <f t="shared" si="81"/>
        <v xml:space="preserve"> </v>
      </c>
      <c r="Y160" s="25" t="str">
        <f t="shared" si="88"/>
        <v>L</v>
      </c>
      <c r="Z160" s="25">
        <f t="shared" si="82"/>
        <v>2</v>
      </c>
      <c r="AA160" s="25" t="str">
        <f t="shared" si="89"/>
        <v>3 &amp; 2</v>
      </c>
      <c r="AB160" s="25"/>
      <c r="AC160" s="25">
        <f t="shared" si="73"/>
        <v>6</v>
      </c>
      <c r="AD160" s="25">
        <f t="shared" si="90"/>
        <v>0</v>
      </c>
      <c r="AE160" s="28">
        <f t="shared" si="83"/>
        <v>13</v>
      </c>
      <c r="AF160" s="40" t="str">
        <f t="shared" si="84"/>
        <v xml:space="preserve"> </v>
      </c>
      <c r="AG160" s="25" t="str">
        <f t="shared" si="91"/>
        <v>L</v>
      </c>
      <c r="AH160" s="25">
        <f t="shared" si="85"/>
        <v>3</v>
      </c>
      <c r="AI160" s="25" t="str">
        <f t="shared" si="92"/>
        <v>C &amp; A</v>
      </c>
      <c r="AJ160" s="25"/>
      <c r="AK160" s="25">
        <f t="shared" si="74"/>
        <v>18</v>
      </c>
      <c r="AL160" s="25">
        <f t="shared" si="93"/>
        <v>0</v>
      </c>
      <c r="AM160" s="125">
        <f t="shared" si="86"/>
        <v>-1</v>
      </c>
    </row>
    <row r="161" spans="1:39">
      <c r="A161" s="197">
        <f t="shared" si="75"/>
        <v>151</v>
      </c>
      <c r="B161" s="198">
        <f>Data!B161</f>
        <v>4</v>
      </c>
      <c r="C161" s="71"/>
      <c r="D161" s="112">
        <f t="shared" si="70"/>
        <v>1</v>
      </c>
      <c r="E161" s="116" t="str">
        <f t="shared" si="71"/>
        <v>A</v>
      </c>
      <c r="F161" s="25"/>
      <c r="G161" s="24" t="str">
        <f t="shared" si="76"/>
        <v>T</v>
      </c>
      <c r="H161" s="25" t="str">
        <f t="shared" si="69"/>
        <v xml:space="preserve"> </v>
      </c>
      <c r="I161" s="25">
        <f t="shared" si="77"/>
        <v>2</v>
      </c>
      <c r="J161" s="25" t="str">
        <f t="shared" si="78"/>
        <v xml:space="preserve"> </v>
      </c>
      <c r="K161" s="25"/>
      <c r="L161" s="25">
        <f t="shared" si="72"/>
        <v>0</v>
      </c>
      <c r="M161" s="25">
        <f t="shared" si="98"/>
        <v>0</v>
      </c>
      <c r="N161" s="28">
        <f t="shared" si="99"/>
        <v>-41</v>
      </c>
      <c r="O161" s="40" t="str">
        <f t="shared" si="79"/>
        <v xml:space="preserve"> </v>
      </c>
      <c r="P161" s="25" t="str">
        <f t="shared" si="87"/>
        <v xml:space="preserve"> </v>
      </c>
      <c r="Q161" s="25">
        <f t="shared" si="94"/>
        <v>2</v>
      </c>
      <c r="R161" s="25" t="str">
        <f t="shared" si="80"/>
        <v>B &amp; A</v>
      </c>
      <c r="S161" s="25"/>
      <c r="T161" s="25">
        <f t="shared" si="95"/>
        <v>6</v>
      </c>
      <c r="U161" s="25">
        <f t="shared" si="96"/>
        <v>0</v>
      </c>
      <c r="V161" s="125">
        <f t="shared" si="97"/>
        <v>-13</v>
      </c>
      <c r="X161" s="24" t="str">
        <f t="shared" si="81"/>
        <v xml:space="preserve"> </v>
      </c>
      <c r="Y161" s="25" t="str">
        <f t="shared" si="88"/>
        <v>L</v>
      </c>
      <c r="Z161" s="25">
        <f t="shared" si="82"/>
        <v>3</v>
      </c>
      <c r="AA161" s="25" t="str">
        <f t="shared" si="89"/>
        <v>3 &amp; 2</v>
      </c>
      <c r="AB161" s="25"/>
      <c r="AC161" s="25">
        <f t="shared" si="73"/>
        <v>18</v>
      </c>
      <c r="AD161" s="25">
        <f t="shared" si="90"/>
        <v>0</v>
      </c>
      <c r="AE161" s="28">
        <f t="shared" si="83"/>
        <v>-5</v>
      </c>
      <c r="AF161" s="40" t="str">
        <f t="shared" si="84"/>
        <v xml:space="preserve"> </v>
      </c>
      <c r="AG161" s="25" t="str">
        <f t="shared" si="91"/>
        <v>W</v>
      </c>
      <c r="AH161" s="25">
        <f t="shared" si="85"/>
        <v>1</v>
      </c>
      <c r="AI161" s="25" t="str">
        <f t="shared" si="92"/>
        <v xml:space="preserve"> </v>
      </c>
      <c r="AJ161" s="25"/>
      <c r="AK161" s="25">
        <f t="shared" si="74"/>
        <v>0</v>
      </c>
      <c r="AL161" s="25">
        <f t="shared" si="93"/>
        <v>27</v>
      </c>
      <c r="AM161" s="125">
        <f t="shared" si="86"/>
        <v>26</v>
      </c>
    </row>
    <row r="162" spans="1:39">
      <c r="A162" s="197">
        <f t="shared" si="75"/>
        <v>152</v>
      </c>
      <c r="B162" s="198">
        <f>Data!B162</f>
        <v>21</v>
      </c>
      <c r="C162" s="71"/>
      <c r="D162" s="112">
        <f t="shared" si="70"/>
        <v>2</v>
      </c>
      <c r="E162" s="116" t="str">
        <f t="shared" si="71"/>
        <v>C</v>
      </c>
      <c r="F162" s="25"/>
      <c r="G162" s="24" t="str">
        <f t="shared" si="76"/>
        <v xml:space="preserve"> </v>
      </c>
      <c r="H162" s="25" t="str">
        <f t="shared" si="69"/>
        <v xml:space="preserve"> </v>
      </c>
      <c r="I162" s="25">
        <f t="shared" si="77"/>
        <v>2</v>
      </c>
      <c r="J162" s="25" t="str">
        <f t="shared" si="78"/>
        <v>1 &amp; 2</v>
      </c>
      <c r="K162" s="25"/>
      <c r="L162" s="25">
        <f t="shared" si="72"/>
        <v>6</v>
      </c>
      <c r="M162" s="25">
        <f t="shared" si="98"/>
        <v>0</v>
      </c>
      <c r="N162" s="28">
        <f t="shared" si="99"/>
        <v>-47</v>
      </c>
      <c r="O162" s="40" t="str">
        <f t="shared" si="79"/>
        <v xml:space="preserve"> </v>
      </c>
      <c r="P162" s="25" t="str">
        <f t="shared" si="87"/>
        <v>L</v>
      </c>
      <c r="Q162" s="25">
        <f t="shared" si="94"/>
        <v>3</v>
      </c>
      <c r="R162" s="25" t="str">
        <f t="shared" si="80"/>
        <v xml:space="preserve"> </v>
      </c>
      <c r="S162" s="25"/>
      <c r="T162" s="25">
        <f t="shared" si="95"/>
        <v>0</v>
      </c>
      <c r="U162" s="25">
        <f t="shared" si="96"/>
        <v>0</v>
      </c>
      <c r="V162" s="125">
        <f t="shared" si="97"/>
        <v>-13</v>
      </c>
      <c r="X162" s="24" t="str">
        <f t="shared" si="81"/>
        <v xml:space="preserve"> </v>
      </c>
      <c r="Y162" s="25" t="str">
        <f t="shared" si="88"/>
        <v>W</v>
      </c>
      <c r="Z162" s="25">
        <f t="shared" si="82"/>
        <v>1</v>
      </c>
      <c r="AA162" s="25" t="str">
        <f t="shared" si="89"/>
        <v xml:space="preserve"> </v>
      </c>
      <c r="AB162" s="25"/>
      <c r="AC162" s="25">
        <f t="shared" si="73"/>
        <v>0</v>
      </c>
      <c r="AD162" s="25">
        <f t="shared" si="90"/>
        <v>27</v>
      </c>
      <c r="AE162" s="28">
        <f t="shared" si="83"/>
        <v>22</v>
      </c>
      <c r="AF162" s="40" t="str">
        <f t="shared" si="84"/>
        <v xml:space="preserve"> </v>
      </c>
      <c r="AG162" s="25" t="str">
        <f t="shared" si="91"/>
        <v xml:space="preserve"> </v>
      </c>
      <c r="AH162" s="25">
        <f t="shared" si="85"/>
        <v>1</v>
      </c>
      <c r="AI162" s="25" t="str">
        <f t="shared" si="92"/>
        <v xml:space="preserve"> </v>
      </c>
      <c r="AJ162" s="25"/>
      <c r="AK162" s="25">
        <f t="shared" si="74"/>
        <v>0</v>
      </c>
      <c r="AL162" s="25">
        <f t="shared" si="93"/>
        <v>0</v>
      </c>
      <c r="AM162" s="125">
        <f t="shared" si="86"/>
        <v>26</v>
      </c>
    </row>
    <row r="163" spans="1:39">
      <c r="A163" s="197">
        <f t="shared" si="75"/>
        <v>153</v>
      </c>
      <c r="B163" s="198">
        <f>Data!B163</f>
        <v>18</v>
      </c>
      <c r="C163" s="71"/>
      <c r="D163" s="112">
        <f t="shared" si="70"/>
        <v>2</v>
      </c>
      <c r="E163" s="116" t="str">
        <f t="shared" si="71"/>
        <v>C</v>
      </c>
      <c r="F163" s="25"/>
      <c r="G163" s="24" t="str">
        <f t="shared" si="76"/>
        <v xml:space="preserve"> </v>
      </c>
      <c r="H163" s="25" t="str">
        <f t="shared" si="69"/>
        <v>W</v>
      </c>
      <c r="I163" s="25">
        <f t="shared" si="77"/>
        <v>1</v>
      </c>
      <c r="J163" s="25" t="str">
        <f t="shared" si="78"/>
        <v xml:space="preserve"> </v>
      </c>
      <c r="K163" s="25"/>
      <c r="L163" s="25">
        <f t="shared" si="72"/>
        <v>0</v>
      </c>
      <c r="M163" s="25">
        <f t="shared" si="98"/>
        <v>9</v>
      </c>
      <c r="N163" s="28">
        <f t="shared" si="99"/>
        <v>-38</v>
      </c>
      <c r="O163" s="40" t="str">
        <f t="shared" si="79"/>
        <v>T</v>
      </c>
      <c r="P163" s="25" t="str">
        <f t="shared" si="87"/>
        <v xml:space="preserve"> </v>
      </c>
      <c r="Q163" s="25">
        <f t="shared" si="94"/>
        <v>3</v>
      </c>
      <c r="R163" s="25" t="str">
        <f t="shared" si="80"/>
        <v xml:space="preserve"> </v>
      </c>
      <c r="S163" s="25"/>
      <c r="T163" s="25">
        <f t="shared" si="95"/>
        <v>0</v>
      </c>
      <c r="U163" s="25">
        <f t="shared" si="96"/>
        <v>0</v>
      </c>
      <c r="V163" s="125">
        <f t="shared" si="97"/>
        <v>-13</v>
      </c>
      <c r="X163" s="24" t="str">
        <f t="shared" si="81"/>
        <v>T</v>
      </c>
      <c r="Y163" s="25" t="str">
        <f t="shared" si="88"/>
        <v xml:space="preserve"> </v>
      </c>
      <c r="Z163" s="25">
        <f t="shared" si="82"/>
        <v>1</v>
      </c>
      <c r="AA163" s="25" t="str">
        <f t="shared" si="89"/>
        <v xml:space="preserve"> </v>
      </c>
      <c r="AB163" s="25"/>
      <c r="AC163" s="25">
        <f t="shared" si="73"/>
        <v>0</v>
      </c>
      <c r="AD163" s="25">
        <f t="shared" si="90"/>
        <v>0</v>
      </c>
      <c r="AE163" s="28">
        <f t="shared" si="83"/>
        <v>22</v>
      </c>
      <c r="AF163" s="40" t="str">
        <f t="shared" si="84"/>
        <v>T</v>
      </c>
      <c r="AG163" s="25" t="str">
        <f t="shared" si="91"/>
        <v xml:space="preserve"> </v>
      </c>
      <c r="AH163" s="25">
        <f t="shared" si="85"/>
        <v>1</v>
      </c>
      <c r="AI163" s="25" t="str">
        <f t="shared" si="92"/>
        <v xml:space="preserve"> </v>
      </c>
      <c r="AJ163" s="25"/>
      <c r="AK163" s="25">
        <f t="shared" si="74"/>
        <v>0</v>
      </c>
      <c r="AL163" s="25">
        <f t="shared" si="93"/>
        <v>0</v>
      </c>
      <c r="AM163" s="125">
        <f t="shared" si="86"/>
        <v>26</v>
      </c>
    </row>
    <row r="164" spans="1:39">
      <c r="A164" s="197">
        <f t="shared" si="75"/>
        <v>154</v>
      </c>
      <c r="B164" s="198">
        <f>Data!B164</f>
        <v>3</v>
      </c>
      <c r="C164" s="71"/>
      <c r="D164" s="112">
        <f t="shared" si="70"/>
        <v>1</v>
      </c>
      <c r="E164" s="116" t="str">
        <f t="shared" si="71"/>
        <v>C</v>
      </c>
      <c r="F164" s="25"/>
      <c r="G164" s="24" t="str">
        <f t="shared" si="76"/>
        <v xml:space="preserve"> </v>
      </c>
      <c r="H164" s="25" t="str">
        <f t="shared" si="69"/>
        <v xml:space="preserve"> </v>
      </c>
      <c r="I164" s="25">
        <f t="shared" si="77"/>
        <v>1</v>
      </c>
      <c r="J164" s="25" t="str">
        <f t="shared" si="78"/>
        <v xml:space="preserve"> </v>
      </c>
      <c r="K164" s="25"/>
      <c r="L164" s="25">
        <f t="shared" si="72"/>
        <v>0</v>
      </c>
      <c r="M164" s="25">
        <f t="shared" si="98"/>
        <v>0</v>
      </c>
      <c r="N164" s="28">
        <f t="shared" si="99"/>
        <v>-38</v>
      </c>
      <c r="O164" s="40" t="str">
        <f t="shared" si="79"/>
        <v>T</v>
      </c>
      <c r="P164" s="25" t="str">
        <f t="shared" si="87"/>
        <v xml:space="preserve"> </v>
      </c>
      <c r="Q164" s="25">
        <f t="shared" si="94"/>
        <v>3</v>
      </c>
      <c r="R164" s="25" t="str">
        <f t="shared" si="80"/>
        <v xml:space="preserve"> </v>
      </c>
      <c r="S164" s="25"/>
      <c r="T164" s="25">
        <f t="shared" si="95"/>
        <v>0</v>
      </c>
      <c r="U164" s="25">
        <f t="shared" si="96"/>
        <v>0</v>
      </c>
      <c r="V164" s="125">
        <f t="shared" si="97"/>
        <v>-13</v>
      </c>
      <c r="X164" s="24" t="str">
        <f t="shared" si="81"/>
        <v xml:space="preserve"> </v>
      </c>
      <c r="Y164" s="25" t="str">
        <f t="shared" si="88"/>
        <v xml:space="preserve"> </v>
      </c>
      <c r="Z164" s="25">
        <f t="shared" si="82"/>
        <v>1</v>
      </c>
      <c r="AA164" s="25" t="str">
        <f t="shared" si="89"/>
        <v>2 &amp; 1</v>
      </c>
      <c r="AB164" s="25"/>
      <c r="AC164" s="25">
        <f t="shared" si="73"/>
        <v>2</v>
      </c>
      <c r="AD164" s="25">
        <f t="shared" si="90"/>
        <v>0</v>
      </c>
      <c r="AE164" s="28">
        <f t="shared" si="83"/>
        <v>20</v>
      </c>
      <c r="AF164" s="40" t="str">
        <f t="shared" si="84"/>
        <v>T</v>
      </c>
      <c r="AG164" s="25" t="str">
        <f t="shared" si="91"/>
        <v xml:space="preserve"> </v>
      </c>
      <c r="AH164" s="25">
        <f t="shared" si="85"/>
        <v>1</v>
      </c>
      <c r="AI164" s="25" t="str">
        <f t="shared" si="92"/>
        <v xml:space="preserve"> </v>
      </c>
      <c r="AJ164" s="25"/>
      <c r="AK164" s="25">
        <f t="shared" si="74"/>
        <v>0</v>
      </c>
      <c r="AL164" s="25">
        <f t="shared" si="93"/>
        <v>0</v>
      </c>
      <c r="AM164" s="125">
        <f t="shared" si="86"/>
        <v>26</v>
      </c>
    </row>
    <row r="165" spans="1:39">
      <c r="A165" s="197">
        <f t="shared" si="75"/>
        <v>155</v>
      </c>
      <c r="B165" s="198">
        <f>Data!B165</f>
        <v>20</v>
      </c>
      <c r="C165" s="71"/>
      <c r="D165" s="112">
        <f t="shared" si="70"/>
        <v>2</v>
      </c>
      <c r="E165" s="116" t="str">
        <f t="shared" si="71"/>
        <v>B</v>
      </c>
      <c r="F165" s="25"/>
      <c r="G165" s="24" t="str">
        <f t="shared" si="76"/>
        <v xml:space="preserve"> </v>
      </c>
      <c r="H165" s="25" t="str">
        <f t="shared" si="69"/>
        <v xml:space="preserve"> </v>
      </c>
      <c r="I165" s="25">
        <f t="shared" si="77"/>
        <v>1</v>
      </c>
      <c r="J165" s="25" t="str">
        <f t="shared" si="78"/>
        <v xml:space="preserve"> </v>
      </c>
      <c r="K165" s="25"/>
      <c r="L165" s="25">
        <f t="shared" si="72"/>
        <v>0</v>
      </c>
      <c r="M165" s="25">
        <f t="shared" si="98"/>
        <v>0</v>
      </c>
      <c r="N165" s="28">
        <f t="shared" si="99"/>
        <v>-38</v>
      </c>
      <c r="O165" s="40" t="str">
        <f t="shared" si="79"/>
        <v xml:space="preserve"> </v>
      </c>
      <c r="P165" s="25" t="str">
        <f t="shared" si="87"/>
        <v xml:space="preserve"> </v>
      </c>
      <c r="Q165" s="25">
        <f t="shared" si="94"/>
        <v>3</v>
      </c>
      <c r="R165" s="25" t="str">
        <f t="shared" si="80"/>
        <v>C &amp; B</v>
      </c>
      <c r="S165" s="25"/>
      <c r="T165" s="25">
        <f t="shared" si="95"/>
        <v>18</v>
      </c>
      <c r="U165" s="25">
        <f t="shared" si="96"/>
        <v>0</v>
      </c>
      <c r="V165" s="125">
        <f t="shared" si="97"/>
        <v>-31</v>
      </c>
      <c r="X165" s="24" t="str">
        <f t="shared" si="81"/>
        <v xml:space="preserve"> </v>
      </c>
      <c r="Y165" s="25" t="str">
        <f t="shared" si="88"/>
        <v>W</v>
      </c>
      <c r="Z165" s="25">
        <f t="shared" si="82"/>
        <v>1</v>
      </c>
      <c r="AA165" s="25" t="str">
        <f t="shared" si="89"/>
        <v xml:space="preserve"> </v>
      </c>
      <c r="AB165" s="25"/>
      <c r="AC165" s="25">
        <f t="shared" si="73"/>
        <v>0</v>
      </c>
      <c r="AD165" s="25">
        <f t="shared" si="90"/>
        <v>3</v>
      </c>
      <c r="AE165" s="28">
        <f t="shared" si="83"/>
        <v>23</v>
      </c>
      <c r="AF165" s="40" t="str">
        <f t="shared" si="84"/>
        <v xml:space="preserve"> </v>
      </c>
      <c r="AG165" s="25" t="str">
        <f t="shared" si="91"/>
        <v xml:space="preserve"> </v>
      </c>
      <c r="AH165" s="25">
        <f t="shared" si="85"/>
        <v>1</v>
      </c>
      <c r="AI165" s="25" t="str">
        <f t="shared" si="92"/>
        <v>C &amp; B</v>
      </c>
      <c r="AJ165" s="25"/>
      <c r="AK165" s="25">
        <f t="shared" si="74"/>
        <v>2</v>
      </c>
      <c r="AL165" s="25">
        <f t="shared" si="93"/>
        <v>0</v>
      </c>
      <c r="AM165" s="125">
        <f t="shared" si="86"/>
        <v>24</v>
      </c>
    </row>
    <row r="166" spans="1:39">
      <c r="A166" s="197">
        <f t="shared" si="75"/>
        <v>156</v>
      </c>
      <c r="B166" s="198">
        <f>Data!B166</f>
        <v>1</v>
      </c>
      <c r="C166" s="71"/>
      <c r="D166" s="112">
        <f t="shared" si="70"/>
        <v>1</v>
      </c>
      <c r="E166" s="116" t="str">
        <f t="shared" si="71"/>
        <v>A</v>
      </c>
      <c r="F166" s="25"/>
      <c r="G166" s="24" t="str">
        <f t="shared" si="76"/>
        <v xml:space="preserve"> </v>
      </c>
      <c r="H166" s="25" t="str">
        <f t="shared" ref="H166:H229" si="100">IF(J165=" "," ",IF(OR(D166=D165,D166=D164),"W","L"))</f>
        <v xml:space="preserve"> </v>
      </c>
      <c r="I166" s="25">
        <f t="shared" si="77"/>
        <v>1</v>
      </c>
      <c r="J166" s="25" t="str">
        <f t="shared" si="78"/>
        <v xml:space="preserve"> </v>
      </c>
      <c r="K166" s="25"/>
      <c r="L166" s="25">
        <f t="shared" si="72"/>
        <v>0</v>
      </c>
      <c r="M166" s="25">
        <f t="shared" si="98"/>
        <v>0</v>
      </c>
      <c r="N166" s="28">
        <f t="shared" si="99"/>
        <v>-38</v>
      </c>
      <c r="O166" s="40" t="str">
        <f t="shared" si="79"/>
        <v xml:space="preserve"> </v>
      </c>
      <c r="P166" s="25" t="str">
        <f t="shared" si="87"/>
        <v>L</v>
      </c>
      <c r="Q166" s="25">
        <f t="shared" si="94"/>
        <v>4</v>
      </c>
      <c r="R166" s="25" t="str">
        <f t="shared" si="80"/>
        <v xml:space="preserve"> </v>
      </c>
      <c r="S166" s="25"/>
      <c r="T166" s="25">
        <f t="shared" si="95"/>
        <v>0</v>
      </c>
      <c r="U166" s="25">
        <f t="shared" si="96"/>
        <v>0</v>
      </c>
      <c r="V166" s="125">
        <f t="shared" si="97"/>
        <v>-31</v>
      </c>
      <c r="X166" s="24" t="str">
        <f t="shared" si="81"/>
        <v xml:space="preserve"> </v>
      </c>
      <c r="Y166" s="25" t="str">
        <f t="shared" si="88"/>
        <v xml:space="preserve"> </v>
      </c>
      <c r="Z166" s="25">
        <f t="shared" si="82"/>
        <v>1</v>
      </c>
      <c r="AA166" s="25" t="str">
        <f t="shared" si="89"/>
        <v xml:space="preserve"> </v>
      </c>
      <c r="AB166" s="25"/>
      <c r="AC166" s="25">
        <f t="shared" si="73"/>
        <v>0</v>
      </c>
      <c r="AD166" s="25">
        <f t="shared" si="90"/>
        <v>0</v>
      </c>
      <c r="AE166" s="28">
        <f t="shared" si="83"/>
        <v>23</v>
      </c>
      <c r="AF166" s="40" t="str">
        <f t="shared" si="84"/>
        <v xml:space="preserve"> </v>
      </c>
      <c r="AG166" s="25" t="str">
        <f t="shared" si="91"/>
        <v>L</v>
      </c>
      <c r="AH166" s="25">
        <f t="shared" si="85"/>
        <v>2</v>
      </c>
      <c r="AI166" s="25" t="str">
        <f t="shared" si="92"/>
        <v>C &amp; B</v>
      </c>
      <c r="AJ166" s="25"/>
      <c r="AK166" s="25">
        <f t="shared" si="74"/>
        <v>6</v>
      </c>
      <c r="AL166" s="25">
        <f t="shared" si="93"/>
        <v>0</v>
      </c>
      <c r="AM166" s="125">
        <f t="shared" si="86"/>
        <v>18</v>
      </c>
    </row>
    <row r="167" spans="1:39">
      <c r="A167" s="197">
        <f t="shared" si="75"/>
        <v>157</v>
      </c>
      <c r="B167" s="198">
        <f>Data!B167</f>
        <v>36</v>
      </c>
      <c r="C167" s="71"/>
      <c r="D167" s="112">
        <f t="shared" si="70"/>
        <v>3</v>
      </c>
      <c r="E167" s="116" t="str">
        <f t="shared" si="71"/>
        <v>C</v>
      </c>
      <c r="F167" s="25"/>
      <c r="G167" s="24" t="str">
        <f t="shared" si="76"/>
        <v xml:space="preserve"> </v>
      </c>
      <c r="H167" s="25" t="str">
        <f t="shared" si="100"/>
        <v xml:space="preserve"> </v>
      </c>
      <c r="I167" s="25">
        <f t="shared" si="77"/>
        <v>1</v>
      </c>
      <c r="J167" s="25" t="str">
        <f t="shared" si="78"/>
        <v xml:space="preserve"> </v>
      </c>
      <c r="K167" s="25"/>
      <c r="L167" s="25">
        <f t="shared" si="72"/>
        <v>0</v>
      </c>
      <c r="M167" s="25">
        <f t="shared" si="98"/>
        <v>0</v>
      </c>
      <c r="N167" s="28">
        <f t="shared" si="99"/>
        <v>-38</v>
      </c>
      <c r="O167" s="40" t="str">
        <f t="shared" si="79"/>
        <v xml:space="preserve"> </v>
      </c>
      <c r="P167" s="25" t="str">
        <f t="shared" si="87"/>
        <v xml:space="preserve"> </v>
      </c>
      <c r="Q167" s="25">
        <f t="shared" si="94"/>
        <v>4</v>
      </c>
      <c r="R167" s="25" t="str">
        <f t="shared" si="80"/>
        <v xml:space="preserve"> </v>
      </c>
      <c r="S167" s="25"/>
      <c r="T167" s="25">
        <f t="shared" si="95"/>
        <v>0</v>
      </c>
      <c r="U167" s="25">
        <f t="shared" si="96"/>
        <v>0</v>
      </c>
      <c r="V167" s="125">
        <f t="shared" si="97"/>
        <v>-31</v>
      </c>
      <c r="X167" s="24" t="str">
        <f t="shared" si="81"/>
        <v xml:space="preserve"> </v>
      </c>
      <c r="Y167" s="25" t="str">
        <f t="shared" si="88"/>
        <v xml:space="preserve"> </v>
      </c>
      <c r="Z167" s="25">
        <f t="shared" si="82"/>
        <v>1</v>
      </c>
      <c r="AA167" s="25" t="str">
        <f t="shared" si="89"/>
        <v xml:space="preserve"> </v>
      </c>
      <c r="AB167" s="25"/>
      <c r="AC167" s="25">
        <f t="shared" si="73"/>
        <v>0</v>
      </c>
      <c r="AD167" s="25">
        <f t="shared" si="90"/>
        <v>0</v>
      </c>
      <c r="AE167" s="28">
        <f t="shared" si="83"/>
        <v>23</v>
      </c>
      <c r="AF167" s="40" t="str">
        <f t="shared" si="84"/>
        <v xml:space="preserve"> </v>
      </c>
      <c r="AG167" s="25" t="str">
        <f t="shared" si="91"/>
        <v>W</v>
      </c>
      <c r="AH167" s="25">
        <f t="shared" si="85"/>
        <v>1</v>
      </c>
      <c r="AI167" s="25" t="str">
        <f t="shared" si="92"/>
        <v xml:space="preserve"> </v>
      </c>
      <c r="AJ167" s="25"/>
      <c r="AK167" s="25">
        <f t="shared" si="74"/>
        <v>0</v>
      </c>
      <c r="AL167" s="25">
        <f t="shared" si="93"/>
        <v>9</v>
      </c>
      <c r="AM167" s="125">
        <f t="shared" si="86"/>
        <v>27</v>
      </c>
    </row>
    <row r="168" spans="1:39">
      <c r="A168" s="197">
        <f t="shared" si="75"/>
        <v>158</v>
      </c>
      <c r="B168" s="198">
        <f>Data!B168</f>
        <v>17</v>
      </c>
      <c r="C168" s="71"/>
      <c r="D168" s="112">
        <f t="shared" si="70"/>
        <v>2</v>
      </c>
      <c r="E168" s="116" t="str">
        <f t="shared" si="71"/>
        <v>B</v>
      </c>
      <c r="F168" s="25"/>
      <c r="G168" s="24" t="str">
        <f t="shared" si="76"/>
        <v xml:space="preserve"> </v>
      </c>
      <c r="H168" s="25" t="str">
        <f t="shared" si="100"/>
        <v xml:space="preserve"> </v>
      </c>
      <c r="I168" s="25">
        <f t="shared" si="77"/>
        <v>1</v>
      </c>
      <c r="J168" s="25" t="str">
        <f t="shared" si="78"/>
        <v xml:space="preserve"> </v>
      </c>
      <c r="K168" s="25"/>
      <c r="L168" s="25">
        <f t="shared" si="72"/>
        <v>0</v>
      </c>
      <c r="M168" s="25">
        <f t="shared" si="98"/>
        <v>0</v>
      </c>
      <c r="N168" s="28">
        <f t="shared" si="99"/>
        <v>-38</v>
      </c>
      <c r="O168" s="40" t="str">
        <f t="shared" si="79"/>
        <v xml:space="preserve"> </v>
      </c>
      <c r="P168" s="25" t="str">
        <f t="shared" si="87"/>
        <v xml:space="preserve"> </v>
      </c>
      <c r="Q168" s="25">
        <f t="shared" si="94"/>
        <v>4</v>
      </c>
      <c r="R168" s="25" t="str">
        <f t="shared" si="80"/>
        <v xml:space="preserve"> </v>
      </c>
      <c r="S168" s="25"/>
      <c r="T168" s="25">
        <f t="shared" si="95"/>
        <v>0</v>
      </c>
      <c r="U168" s="25">
        <f t="shared" si="96"/>
        <v>0</v>
      </c>
      <c r="V168" s="125">
        <f t="shared" si="97"/>
        <v>-31</v>
      </c>
      <c r="X168" s="24" t="str">
        <f t="shared" si="81"/>
        <v xml:space="preserve"> </v>
      </c>
      <c r="Y168" s="25" t="str">
        <f t="shared" si="88"/>
        <v xml:space="preserve"> </v>
      </c>
      <c r="Z168" s="25">
        <f t="shared" si="82"/>
        <v>1</v>
      </c>
      <c r="AA168" s="25" t="str">
        <f t="shared" si="89"/>
        <v xml:space="preserve"> </v>
      </c>
      <c r="AB168" s="25"/>
      <c r="AC168" s="25">
        <f t="shared" si="73"/>
        <v>0</v>
      </c>
      <c r="AD168" s="25">
        <f t="shared" si="90"/>
        <v>0</v>
      </c>
      <c r="AE168" s="28">
        <f t="shared" si="83"/>
        <v>23</v>
      </c>
      <c r="AF168" s="40" t="str">
        <f t="shared" si="84"/>
        <v xml:space="preserve"> </v>
      </c>
      <c r="AG168" s="25" t="str">
        <f t="shared" si="91"/>
        <v xml:space="preserve"> </v>
      </c>
      <c r="AH168" s="25">
        <f t="shared" si="85"/>
        <v>1</v>
      </c>
      <c r="AI168" s="25" t="str">
        <f t="shared" si="92"/>
        <v xml:space="preserve"> </v>
      </c>
      <c r="AJ168" s="25"/>
      <c r="AK168" s="25">
        <f t="shared" si="74"/>
        <v>0</v>
      </c>
      <c r="AL168" s="25">
        <f t="shared" si="93"/>
        <v>0</v>
      </c>
      <c r="AM168" s="125">
        <f t="shared" si="86"/>
        <v>27</v>
      </c>
    </row>
    <row r="169" spans="1:39">
      <c r="A169" s="197">
        <f t="shared" si="75"/>
        <v>159</v>
      </c>
      <c r="B169" s="198">
        <f>Data!B169</f>
        <v>1</v>
      </c>
      <c r="C169" s="71"/>
      <c r="D169" s="112">
        <f t="shared" si="70"/>
        <v>1</v>
      </c>
      <c r="E169" s="116" t="str">
        <f t="shared" si="71"/>
        <v>A</v>
      </c>
      <c r="F169" s="25"/>
      <c r="G169" s="24" t="str">
        <f t="shared" si="76"/>
        <v xml:space="preserve"> </v>
      </c>
      <c r="H169" s="25" t="str">
        <f t="shared" si="100"/>
        <v xml:space="preserve"> </v>
      </c>
      <c r="I169" s="25">
        <f t="shared" si="77"/>
        <v>1</v>
      </c>
      <c r="J169" s="25" t="str">
        <f t="shared" si="78"/>
        <v xml:space="preserve"> </v>
      </c>
      <c r="K169" s="25"/>
      <c r="L169" s="25">
        <f t="shared" si="72"/>
        <v>0</v>
      </c>
      <c r="M169" s="25">
        <f t="shared" si="98"/>
        <v>0</v>
      </c>
      <c r="N169" s="28">
        <f t="shared" si="99"/>
        <v>-38</v>
      </c>
      <c r="O169" s="40" t="str">
        <f t="shared" si="79"/>
        <v xml:space="preserve"> </v>
      </c>
      <c r="P169" s="25" t="str">
        <f t="shared" si="87"/>
        <v xml:space="preserve"> </v>
      </c>
      <c r="Q169" s="25">
        <f t="shared" si="94"/>
        <v>4</v>
      </c>
      <c r="R169" s="25" t="str">
        <f t="shared" si="80"/>
        <v xml:space="preserve"> </v>
      </c>
      <c r="S169" s="25"/>
      <c r="T169" s="25">
        <f t="shared" si="95"/>
        <v>0</v>
      </c>
      <c r="U169" s="25">
        <f t="shared" si="96"/>
        <v>0</v>
      </c>
      <c r="V169" s="125">
        <f t="shared" si="97"/>
        <v>-31</v>
      </c>
      <c r="X169" s="24" t="str">
        <f t="shared" si="81"/>
        <v xml:space="preserve"> </v>
      </c>
      <c r="Y169" s="25" t="str">
        <f t="shared" si="88"/>
        <v xml:space="preserve"> </v>
      </c>
      <c r="Z169" s="25">
        <f t="shared" si="82"/>
        <v>1</v>
      </c>
      <c r="AA169" s="25" t="str">
        <f t="shared" si="89"/>
        <v xml:space="preserve"> </v>
      </c>
      <c r="AB169" s="25"/>
      <c r="AC169" s="25">
        <f t="shared" si="73"/>
        <v>0</v>
      </c>
      <c r="AD169" s="25">
        <f t="shared" si="90"/>
        <v>0</v>
      </c>
      <c r="AE169" s="28">
        <f t="shared" si="83"/>
        <v>23</v>
      </c>
      <c r="AF169" s="40" t="str">
        <f t="shared" si="84"/>
        <v xml:space="preserve"> </v>
      </c>
      <c r="AG169" s="25" t="str">
        <f t="shared" si="91"/>
        <v xml:space="preserve"> </v>
      </c>
      <c r="AH169" s="25">
        <f t="shared" si="85"/>
        <v>1</v>
      </c>
      <c r="AI169" s="25" t="str">
        <f t="shared" si="92"/>
        <v xml:space="preserve"> </v>
      </c>
      <c r="AJ169" s="25"/>
      <c r="AK169" s="25">
        <f t="shared" si="74"/>
        <v>0</v>
      </c>
      <c r="AL169" s="25">
        <f t="shared" si="93"/>
        <v>0</v>
      </c>
      <c r="AM169" s="125">
        <f t="shared" si="86"/>
        <v>27</v>
      </c>
    </row>
    <row r="170" spans="1:39">
      <c r="A170" s="197">
        <f t="shared" si="75"/>
        <v>160</v>
      </c>
      <c r="B170" s="198">
        <f>Data!B170</f>
        <v>18</v>
      </c>
      <c r="C170" s="71"/>
      <c r="D170" s="112">
        <f t="shared" si="70"/>
        <v>2</v>
      </c>
      <c r="E170" s="116" t="str">
        <f t="shared" si="71"/>
        <v>C</v>
      </c>
      <c r="F170" s="25"/>
      <c r="G170" s="24" t="str">
        <f t="shared" si="76"/>
        <v xml:space="preserve"> </v>
      </c>
      <c r="H170" s="25" t="str">
        <f t="shared" si="100"/>
        <v xml:space="preserve"> </v>
      </c>
      <c r="I170" s="25">
        <f t="shared" si="77"/>
        <v>1</v>
      </c>
      <c r="J170" s="25" t="str">
        <f t="shared" si="78"/>
        <v xml:space="preserve"> </v>
      </c>
      <c r="K170" s="25"/>
      <c r="L170" s="25">
        <f t="shared" si="72"/>
        <v>0</v>
      </c>
      <c r="M170" s="25">
        <f t="shared" si="98"/>
        <v>0</v>
      </c>
      <c r="N170" s="28">
        <f t="shared" si="99"/>
        <v>-38</v>
      </c>
      <c r="O170" s="40" t="str">
        <f t="shared" si="79"/>
        <v xml:space="preserve"> </v>
      </c>
      <c r="P170" s="25" t="str">
        <f t="shared" si="87"/>
        <v xml:space="preserve"> </v>
      </c>
      <c r="Q170" s="25">
        <f t="shared" si="94"/>
        <v>4</v>
      </c>
      <c r="R170" s="25" t="str">
        <f t="shared" si="80"/>
        <v xml:space="preserve"> </v>
      </c>
      <c r="S170" s="25"/>
      <c r="T170" s="25">
        <f t="shared" si="95"/>
        <v>0</v>
      </c>
      <c r="U170" s="25">
        <f t="shared" si="96"/>
        <v>0</v>
      </c>
      <c r="V170" s="125">
        <f t="shared" si="97"/>
        <v>-31</v>
      </c>
      <c r="X170" s="24" t="str">
        <f t="shared" si="81"/>
        <v xml:space="preserve"> </v>
      </c>
      <c r="Y170" s="25" t="str">
        <f t="shared" si="88"/>
        <v xml:space="preserve"> </v>
      </c>
      <c r="Z170" s="25">
        <f t="shared" si="82"/>
        <v>1</v>
      </c>
      <c r="AA170" s="25" t="str">
        <f t="shared" si="89"/>
        <v xml:space="preserve"> </v>
      </c>
      <c r="AB170" s="25"/>
      <c r="AC170" s="25">
        <f t="shared" si="73"/>
        <v>0</v>
      </c>
      <c r="AD170" s="25">
        <f t="shared" si="90"/>
        <v>0</v>
      </c>
      <c r="AE170" s="28">
        <f t="shared" si="83"/>
        <v>23</v>
      </c>
      <c r="AF170" s="40" t="str">
        <f t="shared" si="84"/>
        <v xml:space="preserve"> </v>
      </c>
      <c r="AG170" s="25" t="str">
        <f t="shared" si="91"/>
        <v xml:space="preserve"> </v>
      </c>
      <c r="AH170" s="25">
        <f t="shared" si="85"/>
        <v>1</v>
      </c>
      <c r="AI170" s="25" t="str">
        <f t="shared" si="92"/>
        <v xml:space="preserve"> </v>
      </c>
      <c r="AJ170" s="25"/>
      <c r="AK170" s="25">
        <f t="shared" si="74"/>
        <v>0</v>
      </c>
      <c r="AL170" s="25">
        <f t="shared" si="93"/>
        <v>0</v>
      </c>
      <c r="AM170" s="125">
        <f t="shared" si="86"/>
        <v>27</v>
      </c>
    </row>
    <row r="171" spans="1:39">
      <c r="A171" s="197">
        <f t="shared" si="75"/>
        <v>161</v>
      </c>
      <c r="B171" s="198">
        <f>Data!B171</f>
        <v>10</v>
      </c>
      <c r="C171" s="71"/>
      <c r="D171" s="112">
        <f t="shared" si="70"/>
        <v>1</v>
      </c>
      <c r="E171" s="116" t="str">
        <f t="shared" si="71"/>
        <v>A</v>
      </c>
      <c r="F171" s="25"/>
      <c r="G171" s="24" t="str">
        <f t="shared" si="76"/>
        <v xml:space="preserve"> </v>
      </c>
      <c r="H171" s="25" t="str">
        <f t="shared" si="100"/>
        <v xml:space="preserve"> </v>
      </c>
      <c r="I171" s="25">
        <f t="shared" si="77"/>
        <v>1</v>
      </c>
      <c r="J171" s="25" t="str">
        <f t="shared" si="78"/>
        <v xml:space="preserve"> </v>
      </c>
      <c r="K171" s="25"/>
      <c r="L171" s="25">
        <f t="shared" si="72"/>
        <v>0</v>
      </c>
      <c r="M171" s="25">
        <f t="shared" si="98"/>
        <v>0</v>
      </c>
      <c r="N171" s="28">
        <f t="shared" si="99"/>
        <v>-38</v>
      </c>
      <c r="O171" s="40" t="str">
        <f t="shared" si="79"/>
        <v xml:space="preserve"> </v>
      </c>
      <c r="P171" s="25" t="str">
        <f t="shared" si="87"/>
        <v xml:space="preserve"> </v>
      </c>
      <c r="Q171" s="25">
        <f t="shared" si="94"/>
        <v>4</v>
      </c>
      <c r="R171" s="25" t="str">
        <f t="shared" si="80"/>
        <v xml:space="preserve"> </v>
      </c>
      <c r="S171" s="25"/>
      <c r="T171" s="25">
        <f t="shared" si="95"/>
        <v>0</v>
      </c>
      <c r="U171" s="25">
        <f t="shared" si="96"/>
        <v>0</v>
      </c>
      <c r="V171" s="125">
        <f t="shared" si="97"/>
        <v>-31</v>
      </c>
      <c r="X171" s="24" t="str">
        <f t="shared" si="81"/>
        <v xml:space="preserve"> </v>
      </c>
      <c r="Y171" s="25" t="str">
        <f t="shared" si="88"/>
        <v xml:space="preserve"> </v>
      </c>
      <c r="Z171" s="25">
        <f t="shared" si="82"/>
        <v>1</v>
      </c>
      <c r="AA171" s="25" t="str">
        <f t="shared" si="89"/>
        <v xml:space="preserve"> </v>
      </c>
      <c r="AB171" s="25"/>
      <c r="AC171" s="25">
        <f t="shared" si="73"/>
        <v>0</v>
      </c>
      <c r="AD171" s="25">
        <f t="shared" si="90"/>
        <v>0</v>
      </c>
      <c r="AE171" s="28">
        <f t="shared" si="83"/>
        <v>23</v>
      </c>
      <c r="AF171" s="40" t="str">
        <f t="shared" si="84"/>
        <v xml:space="preserve"> </v>
      </c>
      <c r="AG171" s="25" t="str">
        <f t="shared" si="91"/>
        <v xml:space="preserve"> </v>
      </c>
      <c r="AH171" s="25">
        <f t="shared" si="85"/>
        <v>1</v>
      </c>
      <c r="AI171" s="25" t="str">
        <f t="shared" si="92"/>
        <v xml:space="preserve"> </v>
      </c>
      <c r="AJ171" s="25"/>
      <c r="AK171" s="25">
        <f t="shared" si="74"/>
        <v>0</v>
      </c>
      <c r="AL171" s="25">
        <f t="shared" si="93"/>
        <v>0</v>
      </c>
      <c r="AM171" s="125">
        <f t="shared" si="86"/>
        <v>27</v>
      </c>
    </row>
    <row r="172" spans="1:39">
      <c r="A172" s="197">
        <f t="shared" si="75"/>
        <v>162</v>
      </c>
      <c r="B172" s="198">
        <f>Data!B172</f>
        <v>14</v>
      </c>
      <c r="C172" s="71"/>
      <c r="D172" s="112">
        <f t="shared" si="70"/>
        <v>2</v>
      </c>
      <c r="E172" s="116" t="str">
        <f t="shared" si="71"/>
        <v>B</v>
      </c>
      <c r="F172" s="25"/>
      <c r="G172" s="24" t="str">
        <f t="shared" si="76"/>
        <v xml:space="preserve"> </v>
      </c>
      <c r="H172" s="25" t="str">
        <f t="shared" si="100"/>
        <v xml:space="preserve"> </v>
      </c>
      <c r="I172" s="25">
        <f t="shared" si="77"/>
        <v>1</v>
      </c>
      <c r="J172" s="25" t="str">
        <f t="shared" si="78"/>
        <v xml:space="preserve"> </v>
      </c>
      <c r="K172" s="25"/>
      <c r="L172" s="25">
        <f t="shared" si="72"/>
        <v>0</v>
      </c>
      <c r="M172" s="25">
        <f t="shared" si="98"/>
        <v>0</v>
      </c>
      <c r="N172" s="28">
        <f t="shared" si="99"/>
        <v>-38</v>
      </c>
      <c r="O172" s="40" t="str">
        <f t="shared" si="79"/>
        <v xml:space="preserve"> </v>
      </c>
      <c r="P172" s="25" t="str">
        <f t="shared" si="87"/>
        <v xml:space="preserve"> </v>
      </c>
      <c r="Q172" s="25">
        <f t="shared" si="94"/>
        <v>4</v>
      </c>
      <c r="R172" s="25" t="str">
        <f t="shared" si="80"/>
        <v xml:space="preserve"> </v>
      </c>
      <c r="S172" s="25"/>
      <c r="T172" s="25">
        <f t="shared" si="95"/>
        <v>0</v>
      </c>
      <c r="U172" s="25">
        <f t="shared" si="96"/>
        <v>0</v>
      </c>
      <c r="V172" s="125">
        <f t="shared" si="97"/>
        <v>-31</v>
      </c>
      <c r="X172" s="24" t="str">
        <f t="shared" si="81"/>
        <v xml:space="preserve"> </v>
      </c>
      <c r="Y172" s="25" t="str">
        <f t="shared" si="88"/>
        <v xml:space="preserve"> </v>
      </c>
      <c r="Z172" s="25">
        <f t="shared" si="82"/>
        <v>1</v>
      </c>
      <c r="AA172" s="25" t="str">
        <f t="shared" si="89"/>
        <v xml:space="preserve"> </v>
      </c>
      <c r="AB172" s="25"/>
      <c r="AC172" s="25">
        <f t="shared" si="73"/>
        <v>0</v>
      </c>
      <c r="AD172" s="25">
        <f t="shared" si="90"/>
        <v>0</v>
      </c>
      <c r="AE172" s="28">
        <f t="shared" si="83"/>
        <v>23</v>
      </c>
      <c r="AF172" s="40" t="str">
        <f t="shared" si="84"/>
        <v xml:space="preserve"> </v>
      </c>
      <c r="AG172" s="25" t="str">
        <f t="shared" si="91"/>
        <v xml:space="preserve"> </v>
      </c>
      <c r="AH172" s="25">
        <f t="shared" si="85"/>
        <v>1</v>
      </c>
      <c r="AI172" s="25" t="str">
        <f t="shared" si="92"/>
        <v xml:space="preserve"> </v>
      </c>
      <c r="AJ172" s="25"/>
      <c r="AK172" s="25">
        <f t="shared" si="74"/>
        <v>0</v>
      </c>
      <c r="AL172" s="25">
        <f t="shared" si="93"/>
        <v>0</v>
      </c>
      <c r="AM172" s="125">
        <f t="shared" si="86"/>
        <v>27</v>
      </c>
    </row>
    <row r="173" spans="1:39">
      <c r="A173" s="197">
        <f t="shared" si="75"/>
        <v>163</v>
      </c>
      <c r="B173" s="198">
        <f>Data!B173</f>
        <v>30</v>
      </c>
      <c r="C173" s="71"/>
      <c r="D173" s="112">
        <f t="shared" si="70"/>
        <v>3</v>
      </c>
      <c r="E173" s="116" t="str">
        <f t="shared" si="71"/>
        <v>C</v>
      </c>
      <c r="F173" s="25"/>
      <c r="G173" s="24" t="str">
        <f t="shared" si="76"/>
        <v xml:space="preserve"> </v>
      </c>
      <c r="H173" s="25" t="str">
        <f t="shared" si="100"/>
        <v xml:space="preserve"> </v>
      </c>
      <c r="I173" s="25">
        <f t="shared" si="77"/>
        <v>1</v>
      </c>
      <c r="J173" s="25" t="str">
        <f t="shared" si="78"/>
        <v xml:space="preserve"> </v>
      </c>
      <c r="K173" s="25"/>
      <c r="L173" s="25">
        <f t="shared" si="72"/>
        <v>0</v>
      </c>
      <c r="M173" s="25">
        <f t="shared" si="98"/>
        <v>0</v>
      </c>
      <c r="N173" s="28">
        <f t="shared" si="99"/>
        <v>-38</v>
      </c>
      <c r="O173" s="40" t="str">
        <f t="shared" si="79"/>
        <v xml:space="preserve"> </v>
      </c>
      <c r="P173" s="25" t="str">
        <f t="shared" si="87"/>
        <v xml:space="preserve"> </v>
      </c>
      <c r="Q173" s="25">
        <f t="shared" si="94"/>
        <v>4</v>
      </c>
      <c r="R173" s="25" t="str">
        <f t="shared" si="80"/>
        <v xml:space="preserve"> </v>
      </c>
      <c r="S173" s="25"/>
      <c r="T173" s="25">
        <f t="shared" si="95"/>
        <v>0</v>
      </c>
      <c r="U173" s="25">
        <f t="shared" si="96"/>
        <v>0</v>
      </c>
      <c r="V173" s="125">
        <f t="shared" si="97"/>
        <v>-31</v>
      </c>
      <c r="X173" s="24" t="str">
        <f t="shared" si="81"/>
        <v xml:space="preserve"> </v>
      </c>
      <c r="Y173" s="25" t="str">
        <f t="shared" si="88"/>
        <v xml:space="preserve"> </v>
      </c>
      <c r="Z173" s="25">
        <f t="shared" si="82"/>
        <v>1</v>
      </c>
      <c r="AA173" s="25" t="str">
        <f t="shared" si="89"/>
        <v xml:space="preserve"> </v>
      </c>
      <c r="AB173" s="25"/>
      <c r="AC173" s="25">
        <f t="shared" si="73"/>
        <v>0</v>
      </c>
      <c r="AD173" s="25">
        <f t="shared" si="90"/>
        <v>0</v>
      </c>
      <c r="AE173" s="28">
        <f t="shared" si="83"/>
        <v>23</v>
      </c>
      <c r="AF173" s="40" t="str">
        <f t="shared" si="84"/>
        <v xml:space="preserve"> </v>
      </c>
      <c r="AG173" s="25" t="str">
        <f t="shared" si="91"/>
        <v xml:space="preserve"> </v>
      </c>
      <c r="AH173" s="25">
        <f t="shared" si="85"/>
        <v>1</v>
      </c>
      <c r="AI173" s="25" t="str">
        <f t="shared" si="92"/>
        <v xml:space="preserve"> </v>
      </c>
      <c r="AJ173" s="25"/>
      <c r="AK173" s="25">
        <f t="shared" si="74"/>
        <v>0</v>
      </c>
      <c r="AL173" s="25">
        <f t="shared" si="93"/>
        <v>0</v>
      </c>
      <c r="AM173" s="125">
        <f t="shared" si="86"/>
        <v>27</v>
      </c>
    </row>
    <row r="174" spans="1:39">
      <c r="A174" s="197">
        <f t="shared" si="75"/>
        <v>164</v>
      </c>
      <c r="B174" s="198">
        <f>Data!B174</f>
        <v>3</v>
      </c>
      <c r="C174" s="71"/>
      <c r="D174" s="112">
        <f t="shared" si="70"/>
        <v>1</v>
      </c>
      <c r="E174" s="116" t="str">
        <f t="shared" si="71"/>
        <v>C</v>
      </c>
      <c r="F174" s="25"/>
      <c r="G174" s="24" t="str">
        <f t="shared" si="76"/>
        <v xml:space="preserve"> </v>
      </c>
      <c r="H174" s="25" t="str">
        <f t="shared" si="100"/>
        <v xml:space="preserve"> </v>
      </c>
      <c r="I174" s="25">
        <f t="shared" si="77"/>
        <v>1</v>
      </c>
      <c r="J174" s="25" t="str">
        <f t="shared" si="78"/>
        <v xml:space="preserve"> </v>
      </c>
      <c r="K174" s="25"/>
      <c r="L174" s="25">
        <f t="shared" si="72"/>
        <v>0</v>
      </c>
      <c r="M174" s="25">
        <f t="shared" si="98"/>
        <v>0</v>
      </c>
      <c r="N174" s="28">
        <f t="shared" si="99"/>
        <v>-38</v>
      </c>
      <c r="O174" s="40" t="str">
        <f t="shared" si="79"/>
        <v>T</v>
      </c>
      <c r="P174" s="25" t="str">
        <f t="shared" si="87"/>
        <v xml:space="preserve"> </v>
      </c>
      <c r="Q174" s="25">
        <f t="shared" si="94"/>
        <v>4</v>
      </c>
      <c r="R174" s="25" t="str">
        <f t="shared" si="80"/>
        <v xml:space="preserve"> </v>
      </c>
      <c r="S174" s="25"/>
      <c r="T174" s="25">
        <f t="shared" si="95"/>
        <v>0</v>
      </c>
      <c r="U174" s="25">
        <f t="shared" si="96"/>
        <v>0</v>
      </c>
      <c r="V174" s="125">
        <f t="shared" si="97"/>
        <v>-31</v>
      </c>
      <c r="X174" s="24" t="str">
        <f t="shared" si="81"/>
        <v xml:space="preserve"> </v>
      </c>
      <c r="Y174" s="25" t="str">
        <f t="shared" si="88"/>
        <v xml:space="preserve"> </v>
      </c>
      <c r="Z174" s="25">
        <f t="shared" si="82"/>
        <v>1</v>
      </c>
      <c r="AA174" s="25" t="str">
        <f t="shared" si="89"/>
        <v xml:space="preserve"> </v>
      </c>
      <c r="AB174" s="25"/>
      <c r="AC174" s="25">
        <f t="shared" si="73"/>
        <v>0</v>
      </c>
      <c r="AD174" s="25">
        <f t="shared" si="90"/>
        <v>0</v>
      </c>
      <c r="AE174" s="28">
        <f t="shared" si="83"/>
        <v>23</v>
      </c>
      <c r="AF174" s="40" t="str">
        <f t="shared" si="84"/>
        <v>T</v>
      </c>
      <c r="AG174" s="25" t="str">
        <f t="shared" si="91"/>
        <v xml:space="preserve"> </v>
      </c>
      <c r="AH174" s="25">
        <f t="shared" si="85"/>
        <v>1</v>
      </c>
      <c r="AI174" s="25" t="str">
        <f t="shared" si="92"/>
        <v xml:space="preserve"> </v>
      </c>
      <c r="AJ174" s="25"/>
      <c r="AK174" s="25">
        <f t="shared" si="74"/>
        <v>0</v>
      </c>
      <c r="AL174" s="25">
        <f t="shared" si="93"/>
        <v>0</v>
      </c>
      <c r="AM174" s="125">
        <f t="shared" si="86"/>
        <v>27</v>
      </c>
    </row>
    <row r="175" spans="1:39">
      <c r="A175" s="197">
        <f t="shared" si="75"/>
        <v>165</v>
      </c>
      <c r="B175" s="198">
        <f>Data!B175</f>
        <v>11</v>
      </c>
      <c r="C175" s="71"/>
      <c r="D175" s="112">
        <f t="shared" si="70"/>
        <v>1</v>
      </c>
      <c r="E175" s="116" t="str">
        <f t="shared" si="71"/>
        <v>B</v>
      </c>
      <c r="F175" s="25"/>
      <c r="G175" s="24" t="str">
        <f t="shared" si="76"/>
        <v>T</v>
      </c>
      <c r="H175" s="25" t="str">
        <f t="shared" si="100"/>
        <v xml:space="preserve"> </v>
      </c>
      <c r="I175" s="25">
        <f t="shared" si="77"/>
        <v>1</v>
      </c>
      <c r="J175" s="25" t="str">
        <f t="shared" si="78"/>
        <v xml:space="preserve"> </v>
      </c>
      <c r="K175" s="25"/>
      <c r="L175" s="25">
        <f t="shared" si="72"/>
        <v>0</v>
      </c>
      <c r="M175" s="25">
        <f t="shared" si="98"/>
        <v>0</v>
      </c>
      <c r="N175" s="28">
        <f t="shared" si="99"/>
        <v>-38</v>
      </c>
      <c r="O175" s="40" t="str">
        <f t="shared" si="79"/>
        <v xml:space="preserve"> </v>
      </c>
      <c r="P175" s="25" t="str">
        <f t="shared" si="87"/>
        <v xml:space="preserve"> </v>
      </c>
      <c r="Q175" s="25">
        <f t="shared" si="94"/>
        <v>4</v>
      </c>
      <c r="R175" s="25" t="str">
        <f t="shared" si="80"/>
        <v>C &amp; B</v>
      </c>
      <c r="S175" s="25"/>
      <c r="T175" s="25">
        <f t="shared" si="95"/>
        <v>2</v>
      </c>
      <c r="U175" s="25">
        <f t="shared" si="96"/>
        <v>0</v>
      </c>
      <c r="V175" s="125">
        <f t="shared" si="97"/>
        <v>-33</v>
      </c>
      <c r="X175" s="24" t="str">
        <f t="shared" si="81"/>
        <v>T</v>
      </c>
      <c r="Y175" s="25" t="str">
        <f t="shared" si="88"/>
        <v xml:space="preserve"> </v>
      </c>
      <c r="Z175" s="25">
        <f t="shared" si="82"/>
        <v>1</v>
      </c>
      <c r="AA175" s="25" t="str">
        <f t="shared" si="89"/>
        <v xml:space="preserve"> </v>
      </c>
      <c r="AB175" s="25"/>
      <c r="AC175" s="25">
        <f t="shared" si="73"/>
        <v>0</v>
      </c>
      <c r="AD175" s="25">
        <f t="shared" si="90"/>
        <v>0</v>
      </c>
      <c r="AE175" s="28">
        <f t="shared" si="83"/>
        <v>23</v>
      </c>
      <c r="AF175" s="40" t="str">
        <f t="shared" si="84"/>
        <v xml:space="preserve"> </v>
      </c>
      <c r="AG175" s="25" t="str">
        <f t="shared" si="91"/>
        <v xml:space="preserve"> </v>
      </c>
      <c r="AH175" s="25">
        <f t="shared" si="85"/>
        <v>1</v>
      </c>
      <c r="AI175" s="25" t="str">
        <f t="shared" si="92"/>
        <v>C &amp; B</v>
      </c>
      <c r="AJ175" s="25"/>
      <c r="AK175" s="25">
        <f t="shared" si="74"/>
        <v>2</v>
      </c>
      <c r="AL175" s="25">
        <f t="shared" si="93"/>
        <v>0</v>
      </c>
      <c r="AM175" s="125">
        <f t="shared" si="86"/>
        <v>25</v>
      </c>
    </row>
    <row r="176" spans="1:39">
      <c r="A176" s="197">
        <f t="shared" si="75"/>
        <v>166</v>
      </c>
      <c r="B176" s="198">
        <f>Data!B176</f>
        <v>17</v>
      </c>
      <c r="C176" s="71"/>
      <c r="D176" s="112">
        <f t="shared" si="70"/>
        <v>2</v>
      </c>
      <c r="E176" s="116" t="str">
        <f t="shared" si="71"/>
        <v>B</v>
      </c>
      <c r="F176" s="25"/>
      <c r="G176" s="24" t="str">
        <f t="shared" si="76"/>
        <v xml:space="preserve"> </v>
      </c>
      <c r="H176" s="25" t="str">
        <f t="shared" si="100"/>
        <v xml:space="preserve"> </v>
      </c>
      <c r="I176" s="25">
        <f t="shared" si="77"/>
        <v>1</v>
      </c>
      <c r="J176" s="25" t="str">
        <f t="shared" si="78"/>
        <v>1 &amp; 2</v>
      </c>
      <c r="K176" s="25"/>
      <c r="L176" s="25">
        <f t="shared" si="72"/>
        <v>2</v>
      </c>
      <c r="M176" s="25">
        <f t="shared" si="98"/>
        <v>0</v>
      </c>
      <c r="N176" s="28">
        <f t="shared" si="99"/>
        <v>-40</v>
      </c>
      <c r="O176" s="40" t="str">
        <f t="shared" si="79"/>
        <v xml:space="preserve"> </v>
      </c>
      <c r="P176" s="25" t="str">
        <f t="shared" si="87"/>
        <v>W</v>
      </c>
      <c r="Q176" s="25">
        <f t="shared" si="94"/>
        <v>1</v>
      </c>
      <c r="R176" s="25" t="str">
        <f t="shared" si="80"/>
        <v xml:space="preserve"> </v>
      </c>
      <c r="S176" s="25"/>
      <c r="T176" s="25">
        <f t="shared" si="95"/>
        <v>0</v>
      </c>
      <c r="U176" s="25">
        <f t="shared" si="96"/>
        <v>3</v>
      </c>
      <c r="V176" s="125">
        <f t="shared" si="97"/>
        <v>-30</v>
      </c>
      <c r="X176" s="24" t="str">
        <f t="shared" si="81"/>
        <v xml:space="preserve"> </v>
      </c>
      <c r="Y176" s="25" t="str">
        <f t="shared" si="88"/>
        <v xml:space="preserve"> </v>
      </c>
      <c r="Z176" s="25">
        <f t="shared" si="82"/>
        <v>1</v>
      </c>
      <c r="AA176" s="25" t="str">
        <f t="shared" si="89"/>
        <v>1 &amp; 2</v>
      </c>
      <c r="AB176" s="25"/>
      <c r="AC176" s="25">
        <f t="shared" si="73"/>
        <v>2</v>
      </c>
      <c r="AD176" s="25">
        <f t="shared" si="90"/>
        <v>0</v>
      </c>
      <c r="AE176" s="28">
        <f t="shared" si="83"/>
        <v>21</v>
      </c>
      <c r="AF176" s="40" t="str">
        <f t="shared" si="84"/>
        <v xml:space="preserve"> </v>
      </c>
      <c r="AG176" s="25" t="str">
        <f t="shared" si="91"/>
        <v>W</v>
      </c>
      <c r="AH176" s="25">
        <f t="shared" si="85"/>
        <v>1</v>
      </c>
      <c r="AI176" s="25" t="str">
        <f t="shared" si="92"/>
        <v xml:space="preserve"> </v>
      </c>
      <c r="AJ176" s="25"/>
      <c r="AK176" s="25">
        <f t="shared" si="74"/>
        <v>0</v>
      </c>
      <c r="AL176" s="25">
        <f t="shared" si="93"/>
        <v>3</v>
      </c>
      <c r="AM176" s="125">
        <f t="shared" si="86"/>
        <v>28</v>
      </c>
    </row>
    <row r="177" spans="1:39">
      <c r="A177" s="197">
        <f t="shared" si="75"/>
        <v>167</v>
      </c>
      <c r="B177" s="198">
        <f>Data!B177</f>
        <v>3</v>
      </c>
      <c r="C177" s="71"/>
      <c r="D177" s="112">
        <f t="shared" si="70"/>
        <v>1</v>
      </c>
      <c r="E177" s="116" t="str">
        <f t="shared" si="71"/>
        <v>C</v>
      </c>
      <c r="F177" s="25"/>
      <c r="G177" s="24" t="str">
        <f t="shared" si="76"/>
        <v xml:space="preserve"> </v>
      </c>
      <c r="H177" s="25" t="str">
        <f t="shared" si="100"/>
        <v>W</v>
      </c>
      <c r="I177" s="25">
        <f t="shared" si="77"/>
        <v>1</v>
      </c>
      <c r="J177" s="25" t="str">
        <f t="shared" si="78"/>
        <v xml:space="preserve"> </v>
      </c>
      <c r="K177" s="25"/>
      <c r="L177" s="25">
        <f t="shared" si="72"/>
        <v>0</v>
      </c>
      <c r="M177" s="25">
        <f t="shared" si="98"/>
        <v>3</v>
      </c>
      <c r="N177" s="28">
        <f t="shared" si="99"/>
        <v>-37</v>
      </c>
      <c r="O177" s="40" t="str">
        <f t="shared" si="79"/>
        <v xml:space="preserve"> </v>
      </c>
      <c r="P177" s="25" t="str">
        <f t="shared" si="87"/>
        <v xml:space="preserve"> </v>
      </c>
      <c r="Q177" s="25">
        <f t="shared" si="94"/>
        <v>1</v>
      </c>
      <c r="R177" s="25" t="str">
        <f t="shared" si="80"/>
        <v xml:space="preserve"> </v>
      </c>
      <c r="S177" s="25"/>
      <c r="T177" s="25">
        <f t="shared" si="95"/>
        <v>0</v>
      </c>
      <c r="U177" s="25">
        <f t="shared" si="96"/>
        <v>0</v>
      </c>
      <c r="V177" s="125">
        <f t="shared" si="97"/>
        <v>-30</v>
      </c>
      <c r="X177" s="24" t="str">
        <f t="shared" si="81"/>
        <v xml:space="preserve"> </v>
      </c>
      <c r="Y177" s="25" t="str">
        <f t="shared" si="88"/>
        <v>W</v>
      </c>
      <c r="Z177" s="25">
        <f t="shared" si="82"/>
        <v>1</v>
      </c>
      <c r="AA177" s="25" t="str">
        <f t="shared" si="89"/>
        <v xml:space="preserve"> </v>
      </c>
      <c r="AB177" s="25"/>
      <c r="AC177" s="25">
        <f t="shared" si="73"/>
        <v>0</v>
      </c>
      <c r="AD177" s="25">
        <f t="shared" si="90"/>
        <v>3</v>
      </c>
      <c r="AE177" s="28">
        <f t="shared" si="83"/>
        <v>24</v>
      </c>
      <c r="AF177" s="40" t="str">
        <f t="shared" si="84"/>
        <v xml:space="preserve"> </v>
      </c>
      <c r="AG177" s="25" t="str">
        <f t="shared" si="91"/>
        <v xml:space="preserve"> </v>
      </c>
      <c r="AH177" s="25">
        <f t="shared" si="85"/>
        <v>1</v>
      </c>
      <c r="AI177" s="25" t="str">
        <f t="shared" si="92"/>
        <v xml:space="preserve"> </v>
      </c>
      <c r="AJ177" s="25"/>
      <c r="AK177" s="25">
        <f t="shared" si="74"/>
        <v>0</v>
      </c>
      <c r="AL177" s="25">
        <f t="shared" si="93"/>
        <v>0</v>
      </c>
      <c r="AM177" s="125">
        <f t="shared" si="86"/>
        <v>28</v>
      </c>
    </row>
    <row r="178" spans="1:39">
      <c r="A178" s="197">
        <f t="shared" si="75"/>
        <v>168</v>
      </c>
      <c r="B178" s="198">
        <f>Data!B178</f>
        <v>10</v>
      </c>
      <c r="C178" s="71"/>
      <c r="D178" s="112">
        <f t="shared" si="70"/>
        <v>1</v>
      </c>
      <c r="E178" s="116" t="str">
        <f t="shared" si="71"/>
        <v>A</v>
      </c>
      <c r="F178" s="25"/>
      <c r="G178" s="24" t="str">
        <f t="shared" si="76"/>
        <v>T</v>
      </c>
      <c r="H178" s="25" t="str">
        <f t="shared" si="100"/>
        <v xml:space="preserve"> </v>
      </c>
      <c r="I178" s="25">
        <f t="shared" si="77"/>
        <v>1</v>
      </c>
      <c r="J178" s="25" t="str">
        <f t="shared" si="78"/>
        <v xml:space="preserve"> </v>
      </c>
      <c r="K178" s="25"/>
      <c r="L178" s="25">
        <f t="shared" si="72"/>
        <v>0</v>
      </c>
      <c r="M178" s="25">
        <f t="shared" si="98"/>
        <v>0</v>
      </c>
      <c r="N178" s="28">
        <f t="shared" si="99"/>
        <v>-37</v>
      </c>
      <c r="O178" s="40" t="str">
        <f t="shared" si="79"/>
        <v xml:space="preserve"> </v>
      </c>
      <c r="P178" s="25" t="str">
        <f t="shared" si="87"/>
        <v xml:space="preserve"> </v>
      </c>
      <c r="Q178" s="25">
        <f t="shared" si="94"/>
        <v>1</v>
      </c>
      <c r="R178" s="25" t="str">
        <f t="shared" si="80"/>
        <v xml:space="preserve"> </v>
      </c>
      <c r="S178" s="25"/>
      <c r="T178" s="25">
        <f t="shared" si="95"/>
        <v>0</v>
      </c>
      <c r="U178" s="25">
        <f t="shared" si="96"/>
        <v>0</v>
      </c>
      <c r="V178" s="125">
        <f t="shared" si="97"/>
        <v>-30</v>
      </c>
      <c r="X178" s="24" t="str">
        <f t="shared" si="81"/>
        <v>T</v>
      </c>
      <c r="Y178" s="25" t="str">
        <f t="shared" si="88"/>
        <v xml:space="preserve"> </v>
      </c>
      <c r="Z178" s="25">
        <f t="shared" si="82"/>
        <v>1</v>
      </c>
      <c r="AA178" s="25" t="str">
        <f t="shared" si="89"/>
        <v xml:space="preserve"> </v>
      </c>
      <c r="AB178" s="25"/>
      <c r="AC178" s="25">
        <f t="shared" si="73"/>
        <v>0</v>
      </c>
      <c r="AD178" s="25">
        <f t="shared" si="90"/>
        <v>0</v>
      </c>
      <c r="AE178" s="28">
        <f t="shared" si="83"/>
        <v>24</v>
      </c>
      <c r="AF178" s="40" t="str">
        <f t="shared" si="84"/>
        <v xml:space="preserve"> </v>
      </c>
      <c r="AG178" s="25" t="str">
        <f t="shared" si="91"/>
        <v xml:space="preserve"> </v>
      </c>
      <c r="AH178" s="25">
        <f t="shared" si="85"/>
        <v>1</v>
      </c>
      <c r="AI178" s="25" t="str">
        <f t="shared" si="92"/>
        <v xml:space="preserve"> </v>
      </c>
      <c r="AJ178" s="25"/>
      <c r="AK178" s="25">
        <f t="shared" si="74"/>
        <v>0</v>
      </c>
      <c r="AL178" s="25">
        <f t="shared" si="93"/>
        <v>0</v>
      </c>
      <c r="AM178" s="125">
        <f t="shared" si="86"/>
        <v>28</v>
      </c>
    </row>
    <row r="179" spans="1:39">
      <c r="A179" s="197">
        <f t="shared" si="75"/>
        <v>169</v>
      </c>
      <c r="B179" s="198">
        <f>Data!B179</f>
        <v>18</v>
      </c>
      <c r="C179" s="71"/>
      <c r="D179" s="112">
        <f t="shared" si="70"/>
        <v>2</v>
      </c>
      <c r="E179" s="116" t="str">
        <f t="shared" si="71"/>
        <v>C</v>
      </c>
      <c r="F179" s="25"/>
      <c r="G179" s="24" t="str">
        <f t="shared" si="76"/>
        <v xml:space="preserve"> </v>
      </c>
      <c r="H179" s="25" t="str">
        <f t="shared" si="100"/>
        <v xml:space="preserve"> </v>
      </c>
      <c r="I179" s="25">
        <f t="shared" si="77"/>
        <v>1</v>
      </c>
      <c r="J179" s="25" t="str">
        <f t="shared" si="78"/>
        <v>1 &amp; 2</v>
      </c>
      <c r="K179" s="25"/>
      <c r="L179" s="25">
        <f t="shared" si="72"/>
        <v>2</v>
      </c>
      <c r="M179" s="25">
        <f t="shared" si="98"/>
        <v>0</v>
      </c>
      <c r="N179" s="28">
        <f t="shared" si="99"/>
        <v>-39</v>
      </c>
      <c r="O179" s="40" t="str">
        <f t="shared" si="79"/>
        <v xml:space="preserve"> </v>
      </c>
      <c r="P179" s="25" t="str">
        <f t="shared" si="87"/>
        <v xml:space="preserve"> </v>
      </c>
      <c r="Q179" s="25">
        <f t="shared" si="94"/>
        <v>1</v>
      </c>
      <c r="R179" s="25" t="str">
        <f t="shared" si="80"/>
        <v xml:space="preserve"> </v>
      </c>
      <c r="S179" s="25"/>
      <c r="T179" s="25">
        <f t="shared" si="95"/>
        <v>0</v>
      </c>
      <c r="U179" s="25">
        <f t="shared" si="96"/>
        <v>0</v>
      </c>
      <c r="V179" s="125">
        <f t="shared" si="97"/>
        <v>-30</v>
      </c>
      <c r="X179" s="24" t="str">
        <f t="shared" si="81"/>
        <v xml:space="preserve"> </v>
      </c>
      <c r="Y179" s="25" t="str">
        <f t="shared" si="88"/>
        <v xml:space="preserve"> </v>
      </c>
      <c r="Z179" s="25">
        <f t="shared" si="82"/>
        <v>1</v>
      </c>
      <c r="AA179" s="25" t="str">
        <f t="shared" si="89"/>
        <v>1 &amp; 2</v>
      </c>
      <c r="AB179" s="25"/>
      <c r="AC179" s="25">
        <f t="shared" si="73"/>
        <v>2</v>
      </c>
      <c r="AD179" s="25">
        <f t="shared" si="90"/>
        <v>0</v>
      </c>
      <c r="AE179" s="28">
        <f t="shared" si="83"/>
        <v>22</v>
      </c>
      <c r="AF179" s="40" t="str">
        <f t="shared" si="84"/>
        <v xml:space="preserve"> </v>
      </c>
      <c r="AG179" s="25" t="str">
        <f t="shared" si="91"/>
        <v xml:space="preserve"> </v>
      </c>
      <c r="AH179" s="25">
        <f t="shared" si="85"/>
        <v>1</v>
      </c>
      <c r="AI179" s="25" t="str">
        <f t="shared" si="92"/>
        <v xml:space="preserve"> </v>
      </c>
      <c r="AJ179" s="25"/>
      <c r="AK179" s="25">
        <f t="shared" si="74"/>
        <v>0</v>
      </c>
      <c r="AL179" s="25">
        <f t="shared" si="93"/>
        <v>0</v>
      </c>
      <c r="AM179" s="125">
        <f t="shared" si="86"/>
        <v>28</v>
      </c>
    </row>
    <row r="180" spans="1:39">
      <c r="A180" s="197">
        <f t="shared" si="75"/>
        <v>170</v>
      </c>
      <c r="B180" s="198">
        <f>Data!B180</f>
        <v>29</v>
      </c>
      <c r="C180" s="71"/>
      <c r="D180" s="112">
        <f t="shared" si="70"/>
        <v>3</v>
      </c>
      <c r="E180" s="116" t="str">
        <f t="shared" si="71"/>
        <v>B</v>
      </c>
      <c r="F180" s="25"/>
      <c r="G180" s="24" t="str">
        <f t="shared" si="76"/>
        <v xml:space="preserve"> </v>
      </c>
      <c r="H180" s="25" t="str">
        <f t="shared" si="100"/>
        <v>L</v>
      </c>
      <c r="I180" s="25">
        <f t="shared" si="77"/>
        <v>2</v>
      </c>
      <c r="J180" s="25" t="str">
        <f t="shared" si="78"/>
        <v xml:space="preserve"> </v>
      </c>
      <c r="K180" s="25"/>
      <c r="L180" s="25">
        <f t="shared" si="72"/>
        <v>0</v>
      </c>
      <c r="M180" s="25">
        <f t="shared" si="98"/>
        <v>0</v>
      </c>
      <c r="N180" s="28">
        <f t="shared" si="99"/>
        <v>-39</v>
      </c>
      <c r="O180" s="40" t="str">
        <f t="shared" si="79"/>
        <v xml:space="preserve"> </v>
      </c>
      <c r="P180" s="25" t="str">
        <f t="shared" si="87"/>
        <v xml:space="preserve"> </v>
      </c>
      <c r="Q180" s="25">
        <f t="shared" si="94"/>
        <v>1</v>
      </c>
      <c r="R180" s="25" t="str">
        <f t="shared" si="80"/>
        <v xml:space="preserve"> </v>
      </c>
      <c r="S180" s="25"/>
      <c r="T180" s="25">
        <f t="shared" si="95"/>
        <v>0</v>
      </c>
      <c r="U180" s="25">
        <f t="shared" si="96"/>
        <v>0</v>
      </c>
      <c r="V180" s="125">
        <f t="shared" si="97"/>
        <v>-30</v>
      </c>
      <c r="X180" s="24" t="str">
        <f t="shared" si="81"/>
        <v xml:space="preserve"> </v>
      </c>
      <c r="Y180" s="25" t="str">
        <f t="shared" si="88"/>
        <v>L</v>
      </c>
      <c r="Z180" s="25">
        <f t="shared" si="82"/>
        <v>2</v>
      </c>
      <c r="AA180" s="25" t="str">
        <f t="shared" si="89"/>
        <v>1 &amp; 2</v>
      </c>
      <c r="AB180" s="25"/>
      <c r="AC180" s="25">
        <f t="shared" si="73"/>
        <v>6</v>
      </c>
      <c r="AD180" s="25">
        <f t="shared" si="90"/>
        <v>0</v>
      </c>
      <c r="AE180" s="28">
        <f t="shared" si="83"/>
        <v>16</v>
      </c>
      <c r="AF180" s="40" t="str">
        <f t="shared" si="84"/>
        <v xml:space="preserve"> </v>
      </c>
      <c r="AG180" s="25" t="str">
        <f t="shared" si="91"/>
        <v xml:space="preserve"> </v>
      </c>
      <c r="AH180" s="25">
        <f t="shared" si="85"/>
        <v>1</v>
      </c>
      <c r="AI180" s="25" t="str">
        <f t="shared" si="92"/>
        <v xml:space="preserve"> </v>
      </c>
      <c r="AJ180" s="25"/>
      <c r="AK180" s="25">
        <f t="shared" si="74"/>
        <v>0</v>
      </c>
      <c r="AL180" s="25">
        <f t="shared" si="93"/>
        <v>0</v>
      </c>
      <c r="AM180" s="125">
        <f t="shared" si="86"/>
        <v>28</v>
      </c>
    </row>
    <row r="181" spans="1:39">
      <c r="A181" s="197">
        <f t="shared" si="75"/>
        <v>171</v>
      </c>
      <c r="B181" s="198">
        <f>Data!B181</f>
        <v>28</v>
      </c>
      <c r="C181" s="71"/>
      <c r="D181" s="112">
        <f t="shared" si="70"/>
        <v>3</v>
      </c>
      <c r="E181" s="116" t="str">
        <f t="shared" si="71"/>
        <v>A</v>
      </c>
      <c r="F181" s="25"/>
      <c r="G181" s="24" t="str">
        <f t="shared" si="76"/>
        <v>T</v>
      </c>
      <c r="H181" s="25" t="str">
        <f t="shared" si="100"/>
        <v xml:space="preserve"> </v>
      </c>
      <c r="I181" s="25">
        <f t="shared" si="77"/>
        <v>2</v>
      </c>
      <c r="J181" s="25" t="str">
        <f t="shared" si="78"/>
        <v xml:space="preserve"> </v>
      </c>
      <c r="K181" s="25"/>
      <c r="L181" s="25">
        <f t="shared" si="72"/>
        <v>0</v>
      </c>
      <c r="M181" s="25">
        <f t="shared" si="98"/>
        <v>0</v>
      </c>
      <c r="N181" s="28">
        <f t="shared" si="99"/>
        <v>-39</v>
      </c>
      <c r="O181" s="40" t="str">
        <f t="shared" si="79"/>
        <v xml:space="preserve"> </v>
      </c>
      <c r="P181" s="25" t="str">
        <f t="shared" si="87"/>
        <v xml:space="preserve"> </v>
      </c>
      <c r="Q181" s="25">
        <f t="shared" si="94"/>
        <v>1</v>
      </c>
      <c r="R181" s="25" t="str">
        <f t="shared" si="80"/>
        <v xml:space="preserve"> </v>
      </c>
      <c r="S181" s="25"/>
      <c r="T181" s="25">
        <f t="shared" si="95"/>
        <v>0</v>
      </c>
      <c r="U181" s="25">
        <f t="shared" si="96"/>
        <v>0</v>
      </c>
      <c r="V181" s="125">
        <f t="shared" si="97"/>
        <v>-30</v>
      </c>
      <c r="X181" s="24" t="str">
        <f t="shared" si="81"/>
        <v xml:space="preserve"> </v>
      </c>
      <c r="Y181" s="25" t="str">
        <f t="shared" si="88"/>
        <v>L</v>
      </c>
      <c r="Z181" s="25">
        <f t="shared" si="82"/>
        <v>3</v>
      </c>
      <c r="AA181" s="25" t="str">
        <f t="shared" si="89"/>
        <v>1 &amp; 2</v>
      </c>
      <c r="AB181" s="25"/>
      <c r="AC181" s="25">
        <f t="shared" si="73"/>
        <v>18</v>
      </c>
      <c r="AD181" s="25">
        <f t="shared" si="90"/>
        <v>0</v>
      </c>
      <c r="AE181" s="28">
        <f t="shared" si="83"/>
        <v>-2</v>
      </c>
      <c r="AF181" s="40" t="str">
        <f t="shared" si="84"/>
        <v xml:space="preserve"> </v>
      </c>
      <c r="AG181" s="25" t="str">
        <f t="shared" si="91"/>
        <v xml:space="preserve"> </v>
      </c>
      <c r="AH181" s="25">
        <f t="shared" si="85"/>
        <v>1</v>
      </c>
      <c r="AI181" s="25" t="str">
        <f t="shared" si="92"/>
        <v xml:space="preserve"> </v>
      </c>
      <c r="AJ181" s="25"/>
      <c r="AK181" s="25">
        <f t="shared" si="74"/>
        <v>0</v>
      </c>
      <c r="AL181" s="25">
        <f t="shared" si="93"/>
        <v>0</v>
      </c>
      <c r="AM181" s="125">
        <f t="shared" si="86"/>
        <v>28</v>
      </c>
    </row>
    <row r="182" spans="1:39">
      <c r="A182" s="197">
        <f t="shared" si="75"/>
        <v>172</v>
      </c>
      <c r="B182" s="198">
        <f>Data!B182</f>
        <v>10</v>
      </c>
      <c r="C182" s="71"/>
      <c r="D182" s="112">
        <f t="shared" si="70"/>
        <v>1</v>
      </c>
      <c r="E182" s="116" t="str">
        <f t="shared" si="71"/>
        <v>A</v>
      </c>
      <c r="F182" s="25"/>
      <c r="G182" s="24" t="str">
        <f t="shared" si="76"/>
        <v xml:space="preserve"> </v>
      </c>
      <c r="H182" s="25" t="str">
        <f t="shared" si="100"/>
        <v xml:space="preserve"> </v>
      </c>
      <c r="I182" s="25">
        <f t="shared" si="77"/>
        <v>2</v>
      </c>
      <c r="J182" s="25" t="str">
        <f t="shared" si="78"/>
        <v>3 &amp; 1</v>
      </c>
      <c r="K182" s="25"/>
      <c r="L182" s="25">
        <f t="shared" si="72"/>
        <v>6</v>
      </c>
      <c r="M182" s="25">
        <f t="shared" si="98"/>
        <v>0</v>
      </c>
      <c r="N182" s="28">
        <f t="shared" si="99"/>
        <v>-45</v>
      </c>
      <c r="O182" s="40" t="str">
        <f t="shared" si="79"/>
        <v>T</v>
      </c>
      <c r="P182" s="25" t="str">
        <f t="shared" si="87"/>
        <v xml:space="preserve"> </v>
      </c>
      <c r="Q182" s="25">
        <f t="shared" si="94"/>
        <v>1</v>
      </c>
      <c r="R182" s="25" t="str">
        <f t="shared" si="80"/>
        <v xml:space="preserve"> </v>
      </c>
      <c r="S182" s="25"/>
      <c r="T182" s="25">
        <f t="shared" si="95"/>
        <v>0</v>
      </c>
      <c r="U182" s="25">
        <f t="shared" si="96"/>
        <v>0</v>
      </c>
      <c r="V182" s="125">
        <f t="shared" si="97"/>
        <v>-30</v>
      </c>
      <c r="X182" s="24" t="str">
        <f t="shared" si="81"/>
        <v xml:space="preserve"> </v>
      </c>
      <c r="Y182" s="25" t="str">
        <f t="shared" si="88"/>
        <v>W</v>
      </c>
      <c r="Z182" s="25">
        <f t="shared" si="82"/>
        <v>1</v>
      </c>
      <c r="AA182" s="25" t="str">
        <f t="shared" si="89"/>
        <v xml:space="preserve"> </v>
      </c>
      <c r="AB182" s="25"/>
      <c r="AC182" s="25">
        <f t="shared" si="73"/>
        <v>0</v>
      </c>
      <c r="AD182" s="25">
        <f t="shared" si="90"/>
        <v>27</v>
      </c>
      <c r="AE182" s="28">
        <f t="shared" si="83"/>
        <v>25</v>
      </c>
      <c r="AF182" s="40" t="str">
        <f t="shared" si="84"/>
        <v>T</v>
      </c>
      <c r="AG182" s="25" t="str">
        <f t="shared" si="91"/>
        <v xml:space="preserve"> </v>
      </c>
      <c r="AH182" s="25">
        <f t="shared" si="85"/>
        <v>1</v>
      </c>
      <c r="AI182" s="25" t="str">
        <f t="shared" si="92"/>
        <v xml:space="preserve"> </v>
      </c>
      <c r="AJ182" s="25"/>
      <c r="AK182" s="25">
        <f t="shared" si="74"/>
        <v>0</v>
      </c>
      <c r="AL182" s="25">
        <f t="shared" si="93"/>
        <v>0</v>
      </c>
      <c r="AM182" s="125">
        <f t="shared" si="86"/>
        <v>28</v>
      </c>
    </row>
    <row r="183" spans="1:39">
      <c r="A183" s="197">
        <f t="shared" si="75"/>
        <v>173</v>
      </c>
      <c r="B183" s="198">
        <f>Data!B183</f>
        <v>32</v>
      </c>
      <c r="C183" s="71"/>
      <c r="D183" s="112">
        <f t="shared" si="70"/>
        <v>3</v>
      </c>
      <c r="E183" s="116" t="str">
        <f t="shared" si="71"/>
        <v>B</v>
      </c>
      <c r="F183" s="25"/>
      <c r="G183" s="24" t="str">
        <f t="shared" si="76"/>
        <v xml:space="preserve"> </v>
      </c>
      <c r="H183" s="25" t="str">
        <f t="shared" si="100"/>
        <v>W</v>
      </c>
      <c r="I183" s="25">
        <f t="shared" si="77"/>
        <v>1</v>
      </c>
      <c r="J183" s="25" t="str">
        <f t="shared" si="78"/>
        <v xml:space="preserve"> </v>
      </c>
      <c r="K183" s="25"/>
      <c r="L183" s="25">
        <f t="shared" si="72"/>
        <v>0</v>
      </c>
      <c r="M183" s="25">
        <f t="shared" si="98"/>
        <v>9</v>
      </c>
      <c r="N183" s="28">
        <f t="shared" si="99"/>
        <v>-36</v>
      </c>
      <c r="O183" s="40" t="str">
        <f t="shared" si="79"/>
        <v xml:space="preserve"> </v>
      </c>
      <c r="P183" s="25" t="str">
        <f t="shared" si="87"/>
        <v xml:space="preserve"> </v>
      </c>
      <c r="Q183" s="25">
        <f t="shared" si="94"/>
        <v>1</v>
      </c>
      <c r="R183" s="25" t="str">
        <f t="shared" si="80"/>
        <v>A &amp; B</v>
      </c>
      <c r="S183" s="25"/>
      <c r="T183" s="25">
        <f t="shared" si="95"/>
        <v>2</v>
      </c>
      <c r="U183" s="25">
        <f t="shared" si="96"/>
        <v>0</v>
      </c>
      <c r="V183" s="125">
        <f t="shared" si="97"/>
        <v>-32</v>
      </c>
      <c r="X183" s="24" t="str">
        <f t="shared" si="81"/>
        <v xml:space="preserve"> </v>
      </c>
      <c r="Y183" s="25" t="str">
        <f t="shared" si="88"/>
        <v xml:space="preserve"> </v>
      </c>
      <c r="Z183" s="25">
        <f t="shared" si="82"/>
        <v>1</v>
      </c>
      <c r="AA183" s="25" t="str">
        <f t="shared" si="89"/>
        <v xml:space="preserve"> </v>
      </c>
      <c r="AB183" s="25"/>
      <c r="AC183" s="25">
        <f t="shared" si="73"/>
        <v>0</v>
      </c>
      <c r="AD183" s="25">
        <f t="shared" si="90"/>
        <v>0</v>
      </c>
      <c r="AE183" s="28">
        <f t="shared" si="83"/>
        <v>25</v>
      </c>
      <c r="AF183" s="40" t="str">
        <f t="shared" si="84"/>
        <v xml:space="preserve"> </v>
      </c>
      <c r="AG183" s="25" t="str">
        <f t="shared" si="91"/>
        <v xml:space="preserve"> </v>
      </c>
      <c r="AH183" s="25">
        <f t="shared" si="85"/>
        <v>1</v>
      </c>
      <c r="AI183" s="25" t="str">
        <f t="shared" si="92"/>
        <v>A &amp; B</v>
      </c>
      <c r="AJ183" s="25"/>
      <c r="AK183" s="25">
        <f t="shared" si="74"/>
        <v>2</v>
      </c>
      <c r="AL183" s="25">
        <f t="shared" si="93"/>
        <v>0</v>
      </c>
      <c r="AM183" s="125">
        <f t="shared" si="86"/>
        <v>26</v>
      </c>
    </row>
    <row r="184" spans="1:39">
      <c r="A184" s="197">
        <f t="shared" si="75"/>
        <v>174</v>
      </c>
      <c r="B184" s="198">
        <f>Data!B184</f>
        <v>14</v>
      </c>
      <c r="C184" s="71"/>
      <c r="D184" s="112">
        <f t="shared" si="70"/>
        <v>2</v>
      </c>
      <c r="E184" s="116" t="str">
        <f t="shared" si="71"/>
        <v>B</v>
      </c>
      <c r="F184" s="25"/>
      <c r="G184" s="24" t="str">
        <f t="shared" si="76"/>
        <v xml:space="preserve"> </v>
      </c>
      <c r="H184" s="25" t="str">
        <f t="shared" si="100"/>
        <v xml:space="preserve"> </v>
      </c>
      <c r="I184" s="25">
        <f t="shared" si="77"/>
        <v>1</v>
      </c>
      <c r="J184" s="25" t="str">
        <f t="shared" si="78"/>
        <v xml:space="preserve"> </v>
      </c>
      <c r="K184" s="25"/>
      <c r="L184" s="25">
        <f t="shared" si="72"/>
        <v>0</v>
      </c>
      <c r="M184" s="25">
        <f t="shared" si="98"/>
        <v>0</v>
      </c>
      <c r="N184" s="28">
        <f t="shared" si="99"/>
        <v>-36</v>
      </c>
      <c r="O184" s="40" t="str">
        <f t="shared" si="79"/>
        <v xml:space="preserve"> </v>
      </c>
      <c r="P184" s="25" t="str">
        <f t="shared" si="87"/>
        <v>W</v>
      </c>
      <c r="Q184" s="25">
        <f t="shared" si="94"/>
        <v>1</v>
      </c>
      <c r="R184" s="25" t="str">
        <f t="shared" si="80"/>
        <v xml:space="preserve"> </v>
      </c>
      <c r="S184" s="25"/>
      <c r="T184" s="25">
        <f t="shared" si="95"/>
        <v>0</v>
      </c>
      <c r="U184" s="25">
        <f t="shared" si="96"/>
        <v>3</v>
      </c>
      <c r="V184" s="125">
        <f t="shared" si="97"/>
        <v>-29</v>
      </c>
      <c r="X184" s="24" t="str">
        <f t="shared" si="81"/>
        <v xml:space="preserve"> </v>
      </c>
      <c r="Y184" s="25" t="str">
        <f t="shared" si="88"/>
        <v xml:space="preserve"> </v>
      </c>
      <c r="Z184" s="25">
        <f t="shared" si="82"/>
        <v>1</v>
      </c>
      <c r="AA184" s="25" t="str">
        <f t="shared" si="89"/>
        <v xml:space="preserve"> </v>
      </c>
      <c r="AB184" s="25"/>
      <c r="AC184" s="25">
        <f t="shared" si="73"/>
        <v>0</v>
      </c>
      <c r="AD184" s="25">
        <f t="shared" si="90"/>
        <v>0</v>
      </c>
      <c r="AE184" s="28">
        <f t="shared" si="83"/>
        <v>25</v>
      </c>
      <c r="AF184" s="40" t="str">
        <f t="shared" si="84"/>
        <v xml:space="preserve"> </v>
      </c>
      <c r="AG184" s="25" t="str">
        <f t="shared" si="91"/>
        <v>W</v>
      </c>
      <c r="AH184" s="25">
        <f t="shared" si="85"/>
        <v>1</v>
      </c>
      <c r="AI184" s="25" t="str">
        <f t="shared" si="92"/>
        <v xml:space="preserve"> </v>
      </c>
      <c r="AJ184" s="25"/>
      <c r="AK184" s="25">
        <f t="shared" si="74"/>
        <v>0</v>
      </c>
      <c r="AL184" s="25">
        <f t="shared" si="93"/>
        <v>3</v>
      </c>
      <c r="AM184" s="125">
        <f t="shared" si="86"/>
        <v>29</v>
      </c>
    </row>
    <row r="185" spans="1:39">
      <c r="A185" s="197">
        <f t="shared" si="75"/>
        <v>175</v>
      </c>
      <c r="B185" s="198">
        <f>Data!B185</f>
        <v>11</v>
      </c>
      <c r="C185" s="71"/>
      <c r="D185" s="112">
        <f t="shared" si="70"/>
        <v>1</v>
      </c>
      <c r="E185" s="116" t="str">
        <f t="shared" si="71"/>
        <v>B</v>
      </c>
      <c r="F185" s="25"/>
      <c r="G185" s="24" t="str">
        <f t="shared" si="76"/>
        <v xml:space="preserve"> </v>
      </c>
      <c r="H185" s="25" t="str">
        <f t="shared" si="100"/>
        <v xml:space="preserve"> </v>
      </c>
      <c r="I185" s="25">
        <f t="shared" si="77"/>
        <v>1</v>
      </c>
      <c r="J185" s="25" t="str">
        <f t="shared" si="78"/>
        <v xml:space="preserve"> </v>
      </c>
      <c r="K185" s="25"/>
      <c r="L185" s="25">
        <f t="shared" si="72"/>
        <v>0</v>
      </c>
      <c r="M185" s="25">
        <f t="shared" si="98"/>
        <v>0</v>
      </c>
      <c r="N185" s="28">
        <f t="shared" si="99"/>
        <v>-36</v>
      </c>
      <c r="O185" s="40" t="str">
        <f t="shared" si="79"/>
        <v>T</v>
      </c>
      <c r="P185" s="25" t="str">
        <f t="shared" si="87"/>
        <v xml:space="preserve"> </v>
      </c>
      <c r="Q185" s="25">
        <f t="shared" si="94"/>
        <v>1</v>
      </c>
      <c r="R185" s="25" t="str">
        <f t="shared" si="80"/>
        <v xml:space="preserve"> </v>
      </c>
      <c r="S185" s="25"/>
      <c r="T185" s="25">
        <f t="shared" si="95"/>
        <v>0</v>
      </c>
      <c r="U185" s="25">
        <f t="shared" si="96"/>
        <v>0</v>
      </c>
      <c r="V185" s="125">
        <f t="shared" si="97"/>
        <v>-29</v>
      </c>
      <c r="X185" s="24" t="str">
        <f t="shared" si="81"/>
        <v xml:space="preserve"> </v>
      </c>
      <c r="Y185" s="25" t="str">
        <f t="shared" si="88"/>
        <v xml:space="preserve"> </v>
      </c>
      <c r="Z185" s="25">
        <f t="shared" si="82"/>
        <v>1</v>
      </c>
      <c r="AA185" s="25" t="str">
        <f t="shared" si="89"/>
        <v xml:space="preserve"> </v>
      </c>
      <c r="AB185" s="25"/>
      <c r="AC185" s="25">
        <f t="shared" si="73"/>
        <v>0</v>
      </c>
      <c r="AD185" s="25">
        <f t="shared" si="90"/>
        <v>0</v>
      </c>
      <c r="AE185" s="28">
        <f t="shared" si="83"/>
        <v>25</v>
      </c>
      <c r="AF185" s="40" t="str">
        <f t="shared" si="84"/>
        <v>T</v>
      </c>
      <c r="AG185" s="25" t="str">
        <f t="shared" si="91"/>
        <v xml:space="preserve"> </v>
      </c>
      <c r="AH185" s="25">
        <f t="shared" si="85"/>
        <v>1</v>
      </c>
      <c r="AI185" s="25" t="str">
        <f t="shared" si="92"/>
        <v xml:space="preserve"> </v>
      </c>
      <c r="AJ185" s="25"/>
      <c r="AK185" s="25">
        <f t="shared" si="74"/>
        <v>0</v>
      </c>
      <c r="AL185" s="25">
        <f t="shared" si="93"/>
        <v>0</v>
      </c>
      <c r="AM185" s="125">
        <f t="shared" si="86"/>
        <v>29</v>
      </c>
    </row>
    <row r="186" spans="1:39">
      <c r="A186" s="197">
        <f t="shared" si="75"/>
        <v>176</v>
      </c>
      <c r="B186" s="198">
        <f>Data!B186</f>
        <v>13</v>
      </c>
      <c r="C186" s="71"/>
      <c r="D186" s="112">
        <f t="shared" si="70"/>
        <v>2</v>
      </c>
      <c r="E186" s="116" t="str">
        <f t="shared" si="71"/>
        <v>A</v>
      </c>
      <c r="F186" s="25"/>
      <c r="G186" s="24" t="str">
        <f t="shared" si="76"/>
        <v xml:space="preserve"> </v>
      </c>
      <c r="H186" s="25" t="str">
        <f t="shared" si="100"/>
        <v xml:space="preserve"> </v>
      </c>
      <c r="I186" s="25">
        <f t="shared" si="77"/>
        <v>1</v>
      </c>
      <c r="J186" s="25" t="str">
        <f t="shared" si="78"/>
        <v xml:space="preserve"> </v>
      </c>
      <c r="K186" s="25"/>
      <c r="L186" s="25">
        <f t="shared" si="72"/>
        <v>0</v>
      </c>
      <c r="M186" s="25">
        <f t="shared" si="98"/>
        <v>0</v>
      </c>
      <c r="N186" s="28">
        <f t="shared" si="99"/>
        <v>-36</v>
      </c>
      <c r="O186" s="40" t="str">
        <f t="shared" si="79"/>
        <v xml:space="preserve"> </v>
      </c>
      <c r="P186" s="25" t="str">
        <f t="shared" si="87"/>
        <v xml:space="preserve"> </v>
      </c>
      <c r="Q186" s="25">
        <f t="shared" si="94"/>
        <v>1</v>
      </c>
      <c r="R186" s="25" t="str">
        <f t="shared" si="80"/>
        <v>B &amp; A</v>
      </c>
      <c r="S186" s="25"/>
      <c r="T186" s="25">
        <f t="shared" si="95"/>
        <v>2</v>
      </c>
      <c r="U186" s="25">
        <f t="shared" si="96"/>
        <v>0</v>
      </c>
      <c r="V186" s="125">
        <f t="shared" si="97"/>
        <v>-31</v>
      </c>
      <c r="X186" s="24" t="str">
        <f t="shared" si="81"/>
        <v xml:space="preserve"> </v>
      </c>
      <c r="Y186" s="25" t="str">
        <f t="shared" si="88"/>
        <v xml:space="preserve"> </v>
      </c>
      <c r="Z186" s="25">
        <f t="shared" si="82"/>
        <v>1</v>
      </c>
      <c r="AA186" s="25" t="str">
        <f t="shared" si="89"/>
        <v xml:space="preserve"> </v>
      </c>
      <c r="AB186" s="25"/>
      <c r="AC186" s="25">
        <f t="shared" si="73"/>
        <v>0</v>
      </c>
      <c r="AD186" s="25">
        <f t="shared" si="90"/>
        <v>0</v>
      </c>
      <c r="AE186" s="28">
        <f t="shared" si="83"/>
        <v>25</v>
      </c>
      <c r="AF186" s="40" t="str">
        <f t="shared" si="84"/>
        <v xml:space="preserve"> </v>
      </c>
      <c r="AG186" s="25" t="str">
        <f t="shared" si="91"/>
        <v xml:space="preserve"> </v>
      </c>
      <c r="AH186" s="25">
        <f t="shared" si="85"/>
        <v>1</v>
      </c>
      <c r="AI186" s="25" t="str">
        <f t="shared" si="92"/>
        <v>B &amp; A</v>
      </c>
      <c r="AJ186" s="25"/>
      <c r="AK186" s="25">
        <f t="shared" si="74"/>
        <v>2</v>
      </c>
      <c r="AL186" s="25">
        <f t="shared" si="93"/>
        <v>0</v>
      </c>
      <c r="AM186" s="125">
        <f t="shared" si="86"/>
        <v>27</v>
      </c>
    </row>
    <row r="187" spans="1:39">
      <c r="A187" s="197">
        <f t="shared" si="75"/>
        <v>177</v>
      </c>
      <c r="B187" s="198">
        <f>Data!B187</f>
        <v>35</v>
      </c>
      <c r="C187" s="71"/>
      <c r="D187" s="112">
        <f t="shared" si="70"/>
        <v>3</v>
      </c>
      <c r="E187" s="116" t="str">
        <f t="shared" si="71"/>
        <v>B</v>
      </c>
      <c r="F187" s="25"/>
      <c r="G187" s="24" t="str">
        <f t="shared" si="76"/>
        <v xml:space="preserve"> </v>
      </c>
      <c r="H187" s="25" t="str">
        <f t="shared" si="100"/>
        <v xml:space="preserve"> </v>
      </c>
      <c r="I187" s="25">
        <f t="shared" si="77"/>
        <v>1</v>
      </c>
      <c r="J187" s="25" t="str">
        <f t="shared" si="78"/>
        <v xml:space="preserve"> </v>
      </c>
      <c r="K187" s="25"/>
      <c r="L187" s="25">
        <f t="shared" si="72"/>
        <v>0</v>
      </c>
      <c r="M187" s="25">
        <f t="shared" si="98"/>
        <v>0</v>
      </c>
      <c r="N187" s="28">
        <f t="shared" si="99"/>
        <v>-36</v>
      </c>
      <c r="O187" s="40" t="str">
        <f t="shared" si="79"/>
        <v xml:space="preserve"> </v>
      </c>
      <c r="P187" s="25" t="str">
        <f t="shared" si="87"/>
        <v>W</v>
      </c>
      <c r="Q187" s="25">
        <f t="shared" si="94"/>
        <v>1</v>
      </c>
      <c r="R187" s="25" t="str">
        <f t="shared" si="80"/>
        <v xml:space="preserve"> </v>
      </c>
      <c r="S187" s="25"/>
      <c r="T187" s="25">
        <f t="shared" si="95"/>
        <v>0</v>
      </c>
      <c r="U187" s="25">
        <f t="shared" si="96"/>
        <v>3</v>
      </c>
      <c r="V187" s="125">
        <f t="shared" si="97"/>
        <v>-28</v>
      </c>
      <c r="X187" s="24" t="str">
        <f t="shared" si="81"/>
        <v xml:space="preserve"> </v>
      </c>
      <c r="Y187" s="25" t="str">
        <f t="shared" si="88"/>
        <v xml:space="preserve"> </v>
      </c>
      <c r="Z187" s="25">
        <f t="shared" si="82"/>
        <v>1</v>
      </c>
      <c r="AA187" s="25" t="str">
        <f t="shared" si="89"/>
        <v xml:space="preserve"> </v>
      </c>
      <c r="AB187" s="25"/>
      <c r="AC187" s="25">
        <f t="shared" si="73"/>
        <v>0</v>
      </c>
      <c r="AD187" s="25">
        <f t="shared" si="90"/>
        <v>0</v>
      </c>
      <c r="AE187" s="28">
        <f t="shared" si="83"/>
        <v>25</v>
      </c>
      <c r="AF187" s="40" t="str">
        <f t="shared" si="84"/>
        <v xml:space="preserve"> </v>
      </c>
      <c r="AG187" s="25" t="str">
        <f t="shared" si="91"/>
        <v>W</v>
      </c>
      <c r="AH187" s="25">
        <f t="shared" si="85"/>
        <v>1</v>
      </c>
      <c r="AI187" s="25" t="str">
        <f t="shared" si="92"/>
        <v xml:space="preserve"> </v>
      </c>
      <c r="AJ187" s="25"/>
      <c r="AK187" s="25">
        <f t="shared" si="74"/>
        <v>0</v>
      </c>
      <c r="AL187" s="25">
        <f t="shared" si="93"/>
        <v>3</v>
      </c>
      <c r="AM187" s="125">
        <f t="shared" si="86"/>
        <v>30</v>
      </c>
    </row>
    <row r="188" spans="1:39">
      <c r="A188" s="197">
        <f t="shared" si="75"/>
        <v>178</v>
      </c>
      <c r="B188" s="198">
        <f>Data!B188</f>
        <v>13</v>
      </c>
      <c r="C188" s="71"/>
      <c r="D188" s="112">
        <f t="shared" si="70"/>
        <v>2</v>
      </c>
      <c r="E188" s="116" t="str">
        <f t="shared" si="71"/>
        <v>A</v>
      </c>
      <c r="F188" s="25"/>
      <c r="G188" s="24" t="str">
        <f t="shared" si="76"/>
        <v xml:space="preserve"> </v>
      </c>
      <c r="H188" s="25" t="str">
        <f t="shared" si="100"/>
        <v xml:space="preserve"> </v>
      </c>
      <c r="I188" s="25">
        <f t="shared" si="77"/>
        <v>1</v>
      </c>
      <c r="J188" s="25" t="str">
        <f t="shared" si="78"/>
        <v xml:space="preserve"> </v>
      </c>
      <c r="K188" s="25"/>
      <c r="L188" s="25">
        <f t="shared" si="72"/>
        <v>0</v>
      </c>
      <c r="M188" s="25">
        <f t="shared" si="98"/>
        <v>0</v>
      </c>
      <c r="N188" s="28">
        <f t="shared" si="99"/>
        <v>-36</v>
      </c>
      <c r="O188" s="40" t="str">
        <f t="shared" si="79"/>
        <v xml:space="preserve"> </v>
      </c>
      <c r="P188" s="25" t="str">
        <f t="shared" si="87"/>
        <v xml:space="preserve"> </v>
      </c>
      <c r="Q188" s="25">
        <f t="shared" si="94"/>
        <v>1</v>
      </c>
      <c r="R188" s="25" t="str">
        <f t="shared" si="80"/>
        <v xml:space="preserve"> </v>
      </c>
      <c r="S188" s="25"/>
      <c r="T188" s="25">
        <f t="shared" si="95"/>
        <v>0</v>
      </c>
      <c r="U188" s="25">
        <f t="shared" si="96"/>
        <v>0</v>
      </c>
      <c r="V188" s="125">
        <f t="shared" si="97"/>
        <v>-28</v>
      </c>
      <c r="X188" s="24" t="str">
        <f t="shared" si="81"/>
        <v xml:space="preserve"> </v>
      </c>
      <c r="Y188" s="25" t="str">
        <f t="shared" si="88"/>
        <v xml:space="preserve"> </v>
      </c>
      <c r="Z188" s="25">
        <f t="shared" si="82"/>
        <v>1</v>
      </c>
      <c r="AA188" s="25" t="str">
        <f t="shared" si="89"/>
        <v xml:space="preserve"> </v>
      </c>
      <c r="AB188" s="25"/>
      <c r="AC188" s="25">
        <f t="shared" si="73"/>
        <v>0</v>
      </c>
      <c r="AD188" s="25">
        <f t="shared" si="90"/>
        <v>0</v>
      </c>
      <c r="AE188" s="28">
        <f t="shared" si="83"/>
        <v>25</v>
      </c>
      <c r="AF188" s="40" t="str">
        <f t="shared" si="84"/>
        <v xml:space="preserve"> </v>
      </c>
      <c r="AG188" s="25" t="str">
        <f t="shared" si="91"/>
        <v xml:space="preserve"> </v>
      </c>
      <c r="AH188" s="25">
        <f t="shared" si="85"/>
        <v>1</v>
      </c>
      <c r="AI188" s="25" t="str">
        <f t="shared" si="92"/>
        <v xml:space="preserve"> </v>
      </c>
      <c r="AJ188" s="25"/>
      <c r="AK188" s="25">
        <f t="shared" si="74"/>
        <v>0</v>
      </c>
      <c r="AL188" s="25">
        <f t="shared" si="93"/>
        <v>0</v>
      </c>
      <c r="AM188" s="125">
        <f t="shared" si="86"/>
        <v>30</v>
      </c>
    </row>
    <row r="189" spans="1:39">
      <c r="A189" s="197">
        <f t="shared" si="75"/>
        <v>179</v>
      </c>
      <c r="B189" s="198">
        <f>Data!B189</f>
        <v>14</v>
      </c>
      <c r="C189" s="71"/>
      <c r="D189" s="112">
        <f t="shared" si="70"/>
        <v>2</v>
      </c>
      <c r="E189" s="116" t="str">
        <f t="shared" si="71"/>
        <v>B</v>
      </c>
      <c r="F189" s="25"/>
      <c r="G189" s="24" t="str">
        <f t="shared" si="76"/>
        <v>T</v>
      </c>
      <c r="H189" s="25" t="str">
        <f t="shared" si="100"/>
        <v xml:space="preserve"> </v>
      </c>
      <c r="I189" s="25">
        <f t="shared" si="77"/>
        <v>1</v>
      </c>
      <c r="J189" s="25" t="str">
        <f t="shared" si="78"/>
        <v xml:space="preserve"> </v>
      </c>
      <c r="K189" s="25"/>
      <c r="L189" s="25">
        <f t="shared" si="72"/>
        <v>0</v>
      </c>
      <c r="M189" s="25">
        <f t="shared" si="98"/>
        <v>0</v>
      </c>
      <c r="N189" s="28">
        <f t="shared" si="99"/>
        <v>-36</v>
      </c>
      <c r="O189" s="40" t="str">
        <f t="shared" si="79"/>
        <v xml:space="preserve"> </v>
      </c>
      <c r="P189" s="25" t="str">
        <f t="shared" si="87"/>
        <v xml:space="preserve"> </v>
      </c>
      <c r="Q189" s="25">
        <f t="shared" si="94"/>
        <v>1</v>
      </c>
      <c r="R189" s="25" t="str">
        <f t="shared" si="80"/>
        <v xml:space="preserve"> </v>
      </c>
      <c r="S189" s="25"/>
      <c r="T189" s="25">
        <f t="shared" si="95"/>
        <v>0</v>
      </c>
      <c r="U189" s="25">
        <f t="shared" si="96"/>
        <v>0</v>
      </c>
      <c r="V189" s="125">
        <f t="shared" si="97"/>
        <v>-28</v>
      </c>
      <c r="X189" s="24" t="str">
        <f t="shared" si="81"/>
        <v>T</v>
      </c>
      <c r="Y189" s="25" t="str">
        <f t="shared" si="88"/>
        <v xml:space="preserve"> </v>
      </c>
      <c r="Z189" s="25">
        <f t="shared" si="82"/>
        <v>1</v>
      </c>
      <c r="AA189" s="25" t="str">
        <f t="shared" si="89"/>
        <v xml:space="preserve"> </v>
      </c>
      <c r="AB189" s="25"/>
      <c r="AC189" s="25">
        <f t="shared" si="73"/>
        <v>0</v>
      </c>
      <c r="AD189" s="25">
        <f t="shared" si="90"/>
        <v>0</v>
      </c>
      <c r="AE189" s="28">
        <f t="shared" si="83"/>
        <v>25</v>
      </c>
      <c r="AF189" s="40" t="str">
        <f t="shared" si="84"/>
        <v xml:space="preserve"> </v>
      </c>
      <c r="AG189" s="25" t="str">
        <f t="shared" si="91"/>
        <v xml:space="preserve"> </v>
      </c>
      <c r="AH189" s="25">
        <f t="shared" si="85"/>
        <v>1</v>
      </c>
      <c r="AI189" s="25" t="str">
        <f t="shared" si="92"/>
        <v xml:space="preserve"> </v>
      </c>
      <c r="AJ189" s="25"/>
      <c r="AK189" s="25">
        <f t="shared" si="74"/>
        <v>0</v>
      </c>
      <c r="AL189" s="25">
        <f t="shared" si="93"/>
        <v>0</v>
      </c>
      <c r="AM189" s="125">
        <f t="shared" si="86"/>
        <v>30</v>
      </c>
    </row>
    <row r="190" spans="1:39">
      <c r="A190" s="197">
        <f t="shared" si="75"/>
        <v>180</v>
      </c>
      <c r="B190" s="198">
        <f>Data!B190</f>
        <v>6</v>
      </c>
      <c r="C190" s="71"/>
      <c r="D190" s="112">
        <f t="shared" si="70"/>
        <v>1</v>
      </c>
      <c r="E190" s="116" t="str">
        <f t="shared" si="71"/>
        <v>C</v>
      </c>
      <c r="F190" s="25"/>
      <c r="G190" s="24" t="str">
        <f t="shared" si="76"/>
        <v xml:space="preserve"> </v>
      </c>
      <c r="H190" s="25" t="str">
        <f t="shared" si="100"/>
        <v xml:space="preserve"> </v>
      </c>
      <c r="I190" s="25">
        <f t="shared" si="77"/>
        <v>1</v>
      </c>
      <c r="J190" s="25" t="str">
        <f t="shared" si="78"/>
        <v>2 &amp; 1</v>
      </c>
      <c r="K190" s="25"/>
      <c r="L190" s="25">
        <f t="shared" si="72"/>
        <v>2</v>
      </c>
      <c r="M190" s="25">
        <f t="shared" si="98"/>
        <v>0</v>
      </c>
      <c r="N190" s="28">
        <f t="shared" si="99"/>
        <v>-38</v>
      </c>
      <c r="O190" s="40" t="str">
        <f t="shared" si="79"/>
        <v xml:space="preserve"> </v>
      </c>
      <c r="P190" s="25" t="str">
        <f t="shared" si="87"/>
        <v xml:space="preserve"> </v>
      </c>
      <c r="Q190" s="25">
        <f t="shared" si="94"/>
        <v>1</v>
      </c>
      <c r="R190" s="25" t="str">
        <f t="shared" si="80"/>
        <v xml:space="preserve"> </v>
      </c>
      <c r="S190" s="25"/>
      <c r="T190" s="25">
        <f t="shared" si="95"/>
        <v>0</v>
      </c>
      <c r="U190" s="25">
        <f t="shared" si="96"/>
        <v>0</v>
      </c>
      <c r="V190" s="125">
        <f t="shared" si="97"/>
        <v>-28</v>
      </c>
      <c r="X190" s="24" t="str">
        <f t="shared" si="81"/>
        <v xml:space="preserve"> </v>
      </c>
      <c r="Y190" s="25" t="str">
        <f t="shared" si="88"/>
        <v xml:space="preserve"> </v>
      </c>
      <c r="Z190" s="25">
        <f t="shared" si="82"/>
        <v>1</v>
      </c>
      <c r="AA190" s="25" t="str">
        <f t="shared" si="89"/>
        <v>2 &amp; 1</v>
      </c>
      <c r="AB190" s="25"/>
      <c r="AC190" s="25">
        <f t="shared" si="73"/>
        <v>2</v>
      </c>
      <c r="AD190" s="25">
        <f t="shared" si="90"/>
        <v>0</v>
      </c>
      <c r="AE190" s="28">
        <f t="shared" si="83"/>
        <v>23</v>
      </c>
      <c r="AF190" s="40" t="str">
        <f t="shared" si="84"/>
        <v xml:space="preserve"> </v>
      </c>
      <c r="AG190" s="25" t="str">
        <f t="shared" si="91"/>
        <v xml:space="preserve"> </v>
      </c>
      <c r="AH190" s="25">
        <f t="shared" si="85"/>
        <v>1</v>
      </c>
      <c r="AI190" s="25" t="str">
        <f t="shared" si="92"/>
        <v xml:space="preserve"> </v>
      </c>
      <c r="AJ190" s="25"/>
      <c r="AK190" s="25">
        <f t="shared" si="74"/>
        <v>0</v>
      </c>
      <c r="AL190" s="25">
        <f t="shared" si="93"/>
        <v>0</v>
      </c>
      <c r="AM190" s="125">
        <f t="shared" si="86"/>
        <v>30</v>
      </c>
    </row>
    <row r="191" spans="1:39">
      <c r="A191" s="197">
        <f t="shared" si="75"/>
        <v>181</v>
      </c>
      <c r="B191" s="198">
        <f>Data!B191</f>
        <v>16</v>
      </c>
      <c r="C191" s="71"/>
      <c r="D191" s="112">
        <f t="shared" si="70"/>
        <v>2</v>
      </c>
      <c r="E191" s="116" t="str">
        <f t="shared" si="71"/>
        <v>A</v>
      </c>
      <c r="F191" s="25"/>
      <c r="G191" s="24" t="str">
        <f t="shared" si="76"/>
        <v xml:space="preserve"> </v>
      </c>
      <c r="H191" s="25" t="str">
        <f t="shared" si="100"/>
        <v>W</v>
      </c>
      <c r="I191" s="25">
        <f t="shared" si="77"/>
        <v>1</v>
      </c>
      <c r="J191" s="25" t="str">
        <f t="shared" si="78"/>
        <v xml:space="preserve"> </v>
      </c>
      <c r="K191" s="25"/>
      <c r="L191" s="25">
        <f t="shared" si="72"/>
        <v>0</v>
      </c>
      <c r="M191" s="25">
        <f t="shared" si="98"/>
        <v>3</v>
      </c>
      <c r="N191" s="28">
        <f t="shared" si="99"/>
        <v>-35</v>
      </c>
      <c r="O191" s="40" t="str">
        <f t="shared" si="79"/>
        <v xml:space="preserve"> </v>
      </c>
      <c r="P191" s="25" t="str">
        <f t="shared" si="87"/>
        <v xml:space="preserve"> </v>
      </c>
      <c r="Q191" s="25">
        <f t="shared" si="94"/>
        <v>1</v>
      </c>
      <c r="R191" s="25" t="str">
        <f t="shared" si="80"/>
        <v xml:space="preserve"> </v>
      </c>
      <c r="S191" s="25"/>
      <c r="T191" s="25">
        <f t="shared" si="95"/>
        <v>0</v>
      </c>
      <c r="U191" s="25">
        <f t="shared" si="96"/>
        <v>0</v>
      </c>
      <c r="V191" s="125">
        <f t="shared" si="97"/>
        <v>-28</v>
      </c>
      <c r="X191" s="24" t="str">
        <f t="shared" si="81"/>
        <v xml:space="preserve"> </v>
      </c>
      <c r="Y191" s="25" t="str">
        <f t="shared" si="88"/>
        <v>W</v>
      </c>
      <c r="Z191" s="25">
        <f t="shared" si="82"/>
        <v>1</v>
      </c>
      <c r="AA191" s="25" t="str">
        <f t="shared" si="89"/>
        <v xml:space="preserve"> </v>
      </c>
      <c r="AB191" s="25"/>
      <c r="AC191" s="25">
        <f t="shared" si="73"/>
        <v>0</v>
      </c>
      <c r="AD191" s="25">
        <f t="shared" si="90"/>
        <v>3</v>
      </c>
      <c r="AE191" s="28">
        <f t="shared" si="83"/>
        <v>26</v>
      </c>
      <c r="AF191" s="40" t="str">
        <f t="shared" si="84"/>
        <v xml:space="preserve"> </v>
      </c>
      <c r="AG191" s="25" t="str">
        <f t="shared" si="91"/>
        <v xml:space="preserve"> </v>
      </c>
      <c r="AH191" s="25">
        <f t="shared" si="85"/>
        <v>1</v>
      </c>
      <c r="AI191" s="25" t="str">
        <f t="shared" si="92"/>
        <v xml:space="preserve"> </v>
      </c>
      <c r="AJ191" s="25"/>
      <c r="AK191" s="25">
        <f t="shared" si="74"/>
        <v>0</v>
      </c>
      <c r="AL191" s="25">
        <f t="shared" si="93"/>
        <v>0</v>
      </c>
      <c r="AM191" s="125">
        <f t="shared" si="86"/>
        <v>30</v>
      </c>
    </row>
    <row r="192" spans="1:39">
      <c r="A192" s="197">
        <f t="shared" si="75"/>
        <v>182</v>
      </c>
      <c r="B192" s="198">
        <f>Data!B192</f>
        <v>8</v>
      </c>
      <c r="C192" s="71"/>
      <c r="D192" s="112">
        <f t="shared" si="70"/>
        <v>1</v>
      </c>
      <c r="E192" s="116" t="str">
        <f t="shared" si="71"/>
        <v>B</v>
      </c>
      <c r="F192" s="25"/>
      <c r="G192" s="24" t="str">
        <f t="shared" si="76"/>
        <v xml:space="preserve"> </v>
      </c>
      <c r="H192" s="25" t="str">
        <f t="shared" si="100"/>
        <v xml:space="preserve"> </v>
      </c>
      <c r="I192" s="25">
        <f t="shared" si="77"/>
        <v>1</v>
      </c>
      <c r="J192" s="25" t="str">
        <f t="shared" si="78"/>
        <v xml:space="preserve"> </v>
      </c>
      <c r="K192" s="25"/>
      <c r="L192" s="25">
        <f t="shared" si="72"/>
        <v>0</v>
      </c>
      <c r="M192" s="25">
        <f t="shared" si="98"/>
        <v>0</v>
      </c>
      <c r="N192" s="28">
        <f t="shared" si="99"/>
        <v>-35</v>
      </c>
      <c r="O192" s="40" t="str">
        <f t="shared" si="79"/>
        <v xml:space="preserve"> </v>
      </c>
      <c r="P192" s="25" t="str">
        <f t="shared" si="87"/>
        <v xml:space="preserve"> </v>
      </c>
      <c r="Q192" s="25">
        <f t="shared" si="94"/>
        <v>1</v>
      </c>
      <c r="R192" s="25" t="str">
        <f t="shared" si="80"/>
        <v xml:space="preserve"> </v>
      </c>
      <c r="S192" s="25"/>
      <c r="T192" s="25">
        <f t="shared" si="95"/>
        <v>0</v>
      </c>
      <c r="U192" s="25">
        <f t="shared" si="96"/>
        <v>0</v>
      </c>
      <c r="V192" s="125">
        <f t="shared" si="97"/>
        <v>-28</v>
      </c>
      <c r="X192" s="24" t="str">
        <f t="shared" si="81"/>
        <v xml:space="preserve"> </v>
      </c>
      <c r="Y192" s="25" t="str">
        <f t="shared" si="88"/>
        <v xml:space="preserve"> </v>
      </c>
      <c r="Z192" s="25">
        <f t="shared" si="82"/>
        <v>1</v>
      </c>
      <c r="AA192" s="25" t="str">
        <f t="shared" si="89"/>
        <v xml:space="preserve"> </v>
      </c>
      <c r="AB192" s="25"/>
      <c r="AC192" s="25">
        <f t="shared" si="73"/>
        <v>0</v>
      </c>
      <c r="AD192" s="25">
        <f t="shared" si="90"/>
        <v>0</v>
      </c>
      <c r="AE192" s="28">
        <f t="shared" si="83"/>
        <v>26</v>
      </c>
      <c r="AF192" s="40" t="str">
        <f t="shared" si="84"/>
        <v xml:space="preserve"> </v>
      </c>
      <c r="AG192" s="25" t="str">
        <f t="shared" si="91"/>
        <v xml:space="preserve"> </v>
      </c>
      <c r="AH192" s="25">
        <f t="shared" si="85"/>
        <v>1</v>
      </c>
      <c r="AI192" s="25" t="str">
        <f t="shared" si="92"/>
        <v xml:space="preserve"> </v>
      </c>
      <c r="AJ192" s="25"/>
      <c r="AK192" s="25">
        <f t="shared" si="74"/>
        <v>0</v>
      </c>
      <c r="AL192" s="25">
        <f t="shared" si="93"/>
        <v>0</v>
      </c>
      <c r="AM192" s="125">
        <f t="shared" si="86"/>
        <v>30</v>
      </c>
    </row>
    <row r="193" spans="1:39">
      <c r="A193" s="197">
        <f t="shared" si="75"/>
        <v>183</v>
      </c>
      <c r="B193" s="198">
        <f>Data!B193</f>
        <v>5</v>
      </c>
      <c r="C193" s="71"/>
      <c r="D193" s="112">
        <f t="shared" si="70"/>
        <v>1</v>
      </c>
      <c r="E193" s="116" t="str">
        <f t="shared" si="71"/>
        <v>B</v>
      </c>
      <c r="F193" s="25"/>
      <c r="G193" s="24" t="str">
        <f t="shared" si="76"/>
        <v>T</v>
      </c>
      <c r="H193" s="25" t="str">
        <f t="shared" si="100"/>
        <v xml:space="preserve"> </v>
      </c>
      <c r="I193" s="25">
        <f t="shared" si="77"/>
        <v>1</v>
      </c>
      <c r="J193" s="25" t="str">
        <f t="shared" si="78"/>
        <v xml:space="preserve"> </v>
      </c>
      <c r="K193" s="25"/>
      <c r="L193" s="25">
        <f t="shared" si="72"/>
        <v>0</v>
      </c>
      <c r="M193" s="25">
        <f t="shared" si="98"/>
        <v>0</v>
      </c>
      <c r="N193" s="28">
        <f t="shared" si="99"/>
        <v>-35</v>
      </c>
      <c r="O193" s="40" t="str">
        <f t="shared" si="79"/>
        <v>T</v>
      </c>
      <c r="P193" s="25" t="str">
        <f t="shared" si="87"/>
        <v xml:space="preserve"> </v>
      </c>
      <c r="Q193" s="25">
        <f t="shared" si="94"/>
        <v>1</v>
      </c>
      <c r="R193" s="25" t="str">
        <f t="shared" si="80"/>
        <v xml:space="preserve"> </v>
      </c>
      <c r="S193" s="25"/>
      <c r="T193" s="25">
        <f t="shared" si="95"/>
        <v>0</v>
      </c>
      <c r="U193" s="25">
        <f t="shared" si="96"/>
        <v>0</v>
      </c>
      <c r="V193" s="125">
        <f t="shared" si="97"/>
        <v>-28</v>
      </c>
      <c r="X193" s="24" t="str">
        <f t="shared" si="81"/>
        <v>T</v>
      </c>
      <c r="Y193" s="25" t="str">
        <f t="shared" si="88"/>
        <v xml:space="preserve"> </v>
      </c>
      <c r="Z193" s="25">
        <f t="shared" si="82"/>
        <v>1</v>
      </c>
      <c r="AA193" s="25" t="str">
        <f t="shared" si="89"/>
        <v xml:space="preserve"> </v>
      </c>
      <c r="AB193" s="25"/>
      <c r="AC193" s="25">
        <f t="shared" si="73"/>
        <v>0</v>
      </c>
      <c r="AD193" s="25">
        <f t="shared" si="90"/>
        <v>0</v>
      </c>
      <c r="AE193" s="28">
        <f t="shared" si="83"/>
        <v>26</v>
      </c>
      <c r="AF193" s="40" t="str">
        <f t="shared" si="84"/>
        <v>T</v>
      </c>
      <c r="AG193" s="25" t="str">
        <f t="shared" si="91"/>
        <v xml:space="preserve"> </v>
      </c>
      <c r="AH193" s="25">
        <f t="shared" si="85"/>
        <v>1</v>
      </c>
      <c r="AI193" s="25" t="str">
        <f t="shared" si="92"/>
        <v xml:space="preserve"> </v>
      </c>
      <c r="AJ193" s="25"/>
      <c r="AK193" s="25">
        <f t="shared" si="74"/>
        <v>0</v>
      </c>
      <c r="AL193" s="25">
        <f t="shared" si="93"/>
        <v>0</v>
      </c>
      <c r="AM193" s="125">
        <f t="shared" si="86"/>
        <v>30</v>
      </c>
    </row>
    <row r="194" spans="1:39">
      <c r="A194" s="197">
        <f t="shared" si="75"/>
        <v>184</v>
      </c>
      <c r="B194" s="198">
        <f>Data!B194</f>
        <v>14</v>
      </c>
      <c r="C194" s="71"/>
      <c r="D194" s="112">
        <f t="shared" si="70"/>
        <v>2</v>
      </c>
      <c r="E194" s="116" t="str">
        <f t="shared" si="71"/>
        <v>B</v>
      </c>
      <c r="F194" s="25"/>
      <c r="G194" s="24" t="str">
        <f t="shared" si="76"/>
        <v xml:space="preserve"> </v>
      </c>
      <c r="H194" s="25" t="str">
        <f t="shared" si="100"/>
        <v xml:space="preserve"> </v>
      </c>
      <c r="I194" s="25">
        <f t="shared" si="77"/>
        <v>1</v>
      </c>
      <c r="J194" s="25" t="str">
        <f t="shared" si="78"/>
        <v>1 &amp; 2</v>
      </c>
      <c r="K194" s="25"/>
      <c r="L194" s="25">
        <f t="shared" si="72"/>
        <v>2</v>
      </c>
      <c r="M194" s="25">
        <f t="shared" si="98"/>
        <v>0</v>
      </c>
      <c r="N194" s="28">
        <f t="shared" si="99"/>
        <v>-37</v>
      </c>
      <c r="O194" s="40" t="str">
        <f t="shared" si="79"/>
        <v>T</v>
      </c>
      <c r="P194" s="25" t="str">
        <f t="shared" si="87"/>
        <v xml:space="preserve"> </v>
      </c>
      <c r="Q194" s="25">
        <f t="shared" si="94"/>
        <v>1</v>
      </c>
      <c r="R194" s="25" t="str">
        <f t="shared" si="80"/>
        <v xml:space="preserve"> </v>
      </c>
      <c r="S194" s="25"/>
      <c r="T194" s="25">
        <f t="shared" si="95"/>
        <v>0</v>
      </c>
      <c r="U194" s="25">
        <f t="shared" si="96"/>
        <v>0</v>
      </c>
      <c r="V194" s="125">
        <f t="shared" si="97"/>
        <v>-28</v>
      </c>
      <c r="X194" s="24" t="str">
        <f t="shared" si="81"/>
        <v xml:space="preserve"> </v>
      </c>
      <c r="Y194" s="25" t="str">
        <f t="shared" si="88"/>
        <v xml:space="preserve"> </v>
      </c>
      <c r="Z194" s="25">
        <f t="shared" si="82"/>
        <v>1</v>
      </c>
      <c r="AA194" s="25" t="str">
        <f t="shared" si="89"/>
        <v>1 &amp; 2</v>
      </c>
      <c r="AB194" s="25"/>
      <c r="AC194" s="25">
        <f t="shared" si="73"/>
        <v>2</v>
      </c>
      <c r="AD194" s="25">
        <f t="shared" si="90"/>
        <v>0</v>
      </c>
      <c r="AE194" s="28">
        <f t="shared" si="83"/>
        <v>24</v>
      </c>
      <c r="AF194" s="40" t="str">
        <f t="shared" si="84"/>
        <v>T</v>
      </c>
      <c r="AG194" s="25" t="str">
        <f t="shared" si="91"/>
        <v xml:space="preserve"> </v>
      </c>
      <c r="AH194" s="25">
        <f t="shared" si="85"/>
        <v>1</v>
      </c>
      <c r="AI194" s="25" t="str">
        <f t="shared" si="92"/>
        <v xml:space="preserve"> </v>
      </c>
      <c r="AJ194" s="25"/>
      <c r="AK194" s="25">
        <f t="shared" si="74"/>
        <v>0</v>
      </c>
      <c r="AL194" s="25">
        <f t="shared" si="93"/>
        <v>0</v>
      </c>
      <c r="AM194" s="125">
        <f t="shared" si="86"/>
        <v>30</v>
      </c>
    </row>
    <row r="195" spans="1:39">
      <c r="A195" s="197">
        <f t="shared" si="75"/>
        <v>185</v>
      </c>
      <c r="B195" s="198">
        <f>Data!B195</f>
        <v>17</v>
      </c>
      <c r="C195" s="71"/>
      <c r="D195" s="112">
        <f t="shared" si="70"/>
        <v>2</v>
      </c>
      <c r="E195" s="116" t="str">
        <f t="shared" si="71"/>
        <v>B</v>
      </c>
      <c r="F195" s="25"/>
      <c r="G195" s="24" t="str">
        <f t="shared" si="76"/>
        <v xml:space="preserve"> </v>
      </c>
      <c r="H195" s="25" t="str">
        <f t="shared" si="100"/>
        <v>W</v>
      </c>
      <c r="I195" s="25">
        <f t="shared" si="77"/>
        <v>1</v>
      </c>
      <c r="J195" s="25" t="str">
        <f t="shared" si="78"/>
        <v xml:space="preserve"> </v>
      </c>
      <c r="K195" s="25"/>
      <c r="L195" s="25">
        <f t="shared" si="72"/>
        <v>0</v>
      </c>
      <c r="M195" s="25">
        <f t="shared" si="98"/>
        <v>3</v>
      </c>
      <c r="N195" s="28">
        <f t="shared" si="99"/>
        <v>-34</v>
      </c>
      <c r="O195" s="40" t="str">
        <f t="shared" si="79"/>
        <v>T</v>
      </c>
      <c r="P195" s="25" t="str">
        <f t="shared" si="87"/>
        <v xml:space="preserve"> </v>
      </c>
      <c r="Q195" s="25">
        <f t="shared" si="94"/>
        <v>1</v>
      </c>
      <c r="R195" s="25" t="str">
        <f t="shared" si="80"/>
        <v xml:space="preserve"> </v>
      </c>
      <c r="S195" s="25"/>
      <c r="T195" s="25">
        <f t="shared" si="95"/>
        <v>0</v>
      </c>
      <c r="U195" s="25">
        <f t="shared" si="96"/>
        <v>0</v>
      </c>
      <c r="V195" s="125">
        <f t="shared" si="97"/>
        <v>-28</v>
      </c>
      <c r="X195" s="24" t="str">
        <f t="shared" si="81"/>
        <v xml:space="preserve"> </v>
      </c>
      <c r="Y195" s="25" t="str">
        <f t="shared" si="88"/>
        <v>W</v>
      </c>
      <c r="Z195" s="25">
        <f t="shared" si="82"/>
        <v>1</v>
      </c>
      <c r="AA195" s="25" t="str">
        <f t="shared" si="89"/>
        <v xml:space="preserve"> </v>
      </c>
      <c r="AB195" s="25"/>
      <c r="AC195" s="25">
        <f t="shared" si="73"/>
        <v>0</v>
      </c>
      <c r="AD195" s="25">
        <f t="shared" si="90"/>
        <v>3</v>
      </c>
      <c r="AE195" s="28">
        <f t="shared" si="83"/>
        <v>27</v>
      </c>
      <c r="AF195" s="40" t="str">
        <f t="shared" si="84"/>
        <v>T</v>
      </c>
      <c r="AG195" s="25" t="str">
        <f t="shared" si="91"/>
        <v xml:space="preserve"> </v>
      </c>
      <c r="AH195" s="25">
        <f t="shared" si="85"/>
        <v>1</v>
      </c>
      <c r="AI195" s="25" t="str">
        <f t="shared" si="92"/>
        <v xml:space="preserve"> </v>
      </c>
      <c r="AJ195" s="25"/>
      <c r="AK195" s="25">
        <f t="shared" si="74"/>
        <v>0</v>
      </c>
      <c r="AL195" s="25">
        <f t="shared" si="93"/>
        <v>0</v>
      </c>
      <c r="AM195" s="125">
        <f t="shared" si="86"/>
        <v>30</v>
      </c>
    </row>
    <row r="196" spans="1:39">
      <c r="A196" s="197">
        <f t="shared" si="75"/>
        <v>186</v>
      </c>
      <c r="B196" s="198">
        <f>Data!B196</f>
        <v>17</v>
      </c>
      <c r="C196" s="71"/>
      <c r="D196" s="112">
        <f t="shared" si="70"/>
        <v>2</v>
      </c>
      <c r="E196" s="116" t="str">
        <f t="shared" si="71"/>
        <v>B</v>
      </c>
      <c r="F196" s="25"/>
      <c r="G196" s="24" t="str">
        <f t="shared" si="76"/>
        <v>T</v>
      </c>
      <c r="H196" s="25" t="str">
        <f t="shared" si="100"/>
        <v xml:space="preserve"> </v>
      </c>
      <c r="I196" s="25">
        <f t="shared" si="77"/>
        <v>1</v>
      </c>
      <c r="J196" s="25" t="str">
        <f t="shared" si="78"/>
        <v xml:space="preserve"> </v>
      </c>
      <c r="K196" s="25"/>
      <c r="L196" s="25">
        <f t="shared" si="72"/>
        <v>0</v>
      </c>
      <c r="M196" s="25">
        <f t="shared" si="98"/>
        <v>0</v>
      </c>
      <c r="N196" s="28">
        <f t="shared" si="99"/>
        <v>-34</v>
      </c>
      <c r="O196" s="40" t="str">
        <f t="shared" si="79"/>
        <v>T</v>
      </c>
      <c r="P196" s="25" t="str">
        <f t="shared" si="87"/>
        <v xml:space="preserve"> </v>
      </c>
      <c r="Q196" s="25">
        <f t="shared" si="94"/>
        <v>1</v>
      </c>
      <c r="R196" s="25" t="str">
        <f t="shared" si="80"/>
        <v xml:space="preserve"> </v>
      </c>
      <c r="S196" s="25"/>
      <c r="T196" s="25">
        <f t="shared" si="95"/>
        <v>0</v>
      </c>
      <c r="U196" s="25">
        <f t="shared" si="96"/>
        <v>0</v>
      </c>
      <c r="V196" s="125">
        <f t="shared" si="97"/>
        <v>-28</v>
      </c>
      <c r="X196" s="24" t="str">
        <f t="shared" si="81"/>
        <v>T</v>
      </c>
      <c r="Y196" s="25" t="str">
        <f t="shared" si="88"/>
        <v xml:space="preserve"> </v>
      </c>
      <c r="Z196" s="25">
        <f t="shared" si="82"/>
        <v>1</v>
      </c>
      <c r="AA196" s="25" t="str">
        <f t="shared" si="89"/>
        <v xml:space="preserve"> </v>
      </c>
      <c r="AB196" s="25"/>
      <c r="AC196" s="25">
        <f t="shared" si="73"/>
        <v>0</v>
      </c>
      <c r="AD196" s="25">
        <f t="shared" si="90"/>
        <v>0</v>
      </c>
      <c r="AE196" s="28">
        <f t="shared" si="83"/>
        <v>27</v>
      </c>
      <c r="AF196" s="40" t="str">
        <f t="shared" si="84"/>
        <v>T</v>
      </c>
      <c r="AG196" s="25" t="str">
        <f t="shared" si="91"/>
        <v xml:space="preserve"> </v>
      </c>
      <c r="AH196" s="25">
        <f t="shared" si="85"/>
        <v>1</v>
      </c>
      <c r="AI196" s="25" t="str">
        <f t="shared" si="92"/>
        <v xml:space="preserve"> </v>
      </c>
      <c r="AJ196" s="25"/>
      <c r="AK196" s="25">
        <f t="shared" si="74"/>
        <v>0</v>
      </c>
      <c r="AL196" s="25">
        <f t="shared" si="93"/>
        <v>0</v>
      </c>
      <c r="AM196" s="125">
        <f t="shared" si="86"/>
        <v>30</v>
      </c>
    </row>
    <row r="197" spans="1:39">
      <c r="A197" s="197">
        <f t="shared" si="75"/>
        <v>187</v>
      </c>
      <c r="B197" s="198">
        <f>Data!B197</f>
        <v>27</v>
      </c>
      <c r="C197" s="71"/>
      <c r="D197" s="112">
        <f t="shared" si="70"/>
        <v>3</v>
      </c>
      <c r="E197" s="116" t="str">
        <f t="shared" si="71"/>
        <v>C</v>
      </c>
      <c r="F197" s="25"/>
      <c r="G197" s="24" t="str">
        <f t="shared" si="76"/>
        <v xml:space="preserve"> </v>
      </c>
      <c r="H197" s="25" t="str">
        <f t="shared" si="100"/>
        <v xml:space="preserve"> </v>
      </c>
      <c r="I197" s="25">
        <f t="shared" si="77"/>
        <v>1</v>
      </c>
      <c r="J197" s="25" t="str">
        <f t="shared" si="78"/>
        <v>2 &amp; 3</v>
      </c>
      <c r="K197" s="25"/>
      <c r="L197" s="25">
        <f t="shared" si="72"/>
        <v>2</v>
      </c>
      <c r="M197" s="25">
        <f t="shared" si="98"/>
        <v>0</v>
      </c>
      <c r="N197" s="28">
        <f t="shared" si="99"/>
        <v>-36</v>
      </c>
      <c r="O197" s="40" t="str">
        <f t="shared" si="79"/>
        <v xml:space="preserve"> </v>
      </c>
      <c r="P197" s="25" t="str">
        <f t="shared" si="87"/>
        <v xml:space="preserve"> </v>
      </c>
      <c r="Q197" s="25">
        <f t="shared" si="94"/>
        <v>1</v>
      </c>
      <c r="R197" s="25" t="str">
        <f t="shared" si="80"/>
        <v>B &amp; C</v>
      </c>
      <c r="S197" s="25"/>
      <c r="T197" s="25">
        <f t="shared" si="95"/>
        <v>2</v>
      </c>
      <c r="U197" s="25">
        <f t="shared" si="96"/>
        <v>0</v>
      </c>
      <c r="V197" s="125">
        <f t="shared" si="97"/>
        <v>-30</v>
      </c>
      <c r="X197" s="24" t="str">
        <f t="shared" si="81"/>
        <v xml:space="preserve"> </v>
      </c>
      <c r="Y197" s="25" t="str">
        <f t="shared" si="88"/>
        <v xml:space="preserve"> </v>
      </c>
      <c r="Z197" s="25">
        <f t="shared" si="82"/>
        <v>1</v>
      </c>
      <c r="AA197" s="25" t="str">
        <f t="shared" si="89"/>
        <v>2 &amp; 3</v>
      </c>
      <c r="AB197" s="25"/>
      <c r="AC197" s="25">
        <f t="shared" si="73"/>
        <v>2</v>
      </c>
      <c r="AD197" s="25">
        <f t="shared" si="90"/>
        <v>0</v>
      </c>
      <c r="AE197" s="28">
        <f t="shared" si="83"/>
        <v>25</v>
      </c>
      <c r="AF197" s="40" t="str">
        <f t="shared" si="84"/>
        <v xml:space="preserve"> </v>
      </c>
      <c r="AG197" s="25" t="str">
        <f t="shared" si="91"/>
        <v xml:space="preserve"> </v>
      </c>
      <c r="AH197" s="25">
        <f t="shared" si="85"/>
        <v>1</v>
      </c>
      <c r="AI197" s="25" t="str">
        <f t="shared" si="92"/>
        <v>B &amp; C</v>
      </c>
      <c r="AJ197" s="25"/>
      <c r="AK197" s="25">
        <f t="shared" si="74"/>
        <v>2</v>
      </c>
      <c r="AL197" s="25">
        <f t="shared" si="93"/>
        <v>0</v>
      </c>
      <c r="AM197" s="125">
        <f t="shared" si="86"/>
        <v>28</v>
      </c>
    </row>
    <row r="198" spans="1:39">
      <c r="A198" s="197">
        <f t="shared" si="75"/>
        <v>188</v>
      </c>
      <c r="B198" s="198">
        <f>Data!B198</f>
        <v>2</v>
      </c>
      <c r="C198" s="71"/>
      <c r="D198" s="112">
        <f t="shared" si="70"/>
        <v>1</v>
      </c>
      <c r="E198" s="116" t="str">
        <f t="shared" si="71"/>
        <v>B</v>
      </c>
      <c r="F198" s="25"/>
      <c r="G198" s="24" t="str">
        <f t="shared" si="76"/>
        <v xml:space="preserve"> </v>
      </c>
      <c r="H198" s="25" t="str">
        <f t="shared" si="100"/>
        <v>L</v>
      </c>
      <c r="I198" s="25">
        <f t="shared" si="77"/>
        <v>2</v>
      </c>
      <c r="J198" s="25" t="str">
        <f t="shared" si="78"/>
        <v xml:space="preserve"> </v>
      </c>
      <c r="K198" s="25"/>
      <c r="L198" s="25">
        <f t="shared" si="72"/>
        <v>0</v>
      </c>
      <c r="M198" s="25">
        <f t="shared" si="98"/>
        <v>0</v>
      </c>
      <c r="N198" s="28">
        <f t="shared" si="99"/>
        <v>-36</v>
      </c>
      <c r="O198" s="40" t="str">
        <f t="shared" si="79"/>
        <v xml:space="preserve"> </v>
      </c>
      <c r="P198" s="25" t="str">
        <f t="shared" si="87"/>
        <v>W</v>
      </c>
      <c r="Q198" s="25">
        <f t="shared" si="94"/>
        <v>1</v>
      </c>
      <c r="R198" s="25" t="str">
        <f t="shared" si="80"/>
        <v xml:space="preserve"> </v>
      </c>
      <c r="S198" s="25"/>
      <c r="T198" s="25">
        <f t="shared" si="95"/>
        <v>0</v>
      </c>
      <c r="U198" s="25">
        <f t="shared" si="96"/>
        <v>3</v>
      </c>
      <c r="V198" s="125">
        <f t="shared" si="97"/>
        <v>-27</v>
      </c>
      <c r="X198" s="24" t="str">
        <f t="shared" si="81"/>
        <v xml:space="preserve"> </v>
      </c>
      <c r="Y198" s="25" t="str">
        <f t="shared" si="88"/>
        <v>L</v>
      </c>
      <c r="Z198" s="25">
        <f t="shared" si="82"/>
        <v>2</v>
      </c>
      <c r="AA198" s="25" t="str">
        <f t="shared" si="89"/>
        <v>2 &amp; 3</v>
      </c>
      <c r="AB198" s="25"/>
      <c r="AC198" s="25">
        <f t="shared" si="73"/>
        <v>6</v>
      </c>
      <c r="AD198" s="25">
        <f t="shared" si="90"/>
        <v>0</v>
      </c>
      <c r="AE198" s="28">
        <f t="shared" si="83"/>
        <v>19</v>
      </c>
      <c r="AF198" s="40" t="str">
        <f t="shared" si="84"/>
        <v xml:space="preserve"> </v>
      </c>
      <c r="AG198" s="25" t="str">
        <f t="shared" si="91"/>
        <v>W</v>
      </c>
      <c r="AH198" s="25">
        <f t="shared" si="85"/>
        <v>1</v>
      </c>
      <c r="AI198" s="25" t="str">
        <f t="shared" si="92"/>
        <v xml:space="preserve"> </v>
      </c>
      <c r="AJ198" s="25"/>
      <c r="AK198" s="25">
        <f t="shared" si="74"/>
        <v>0</v>
      </c>
      <c r="AL198" s="25">
        <f t="shared" si="93"/>
        <v>3</v>
      </c>
      <c r="AM198" s="125">
        <f t="shared" si="86"/>
        <v>31</v>
      </c>
    </row>
    <row r="199" spans="1:39">
      <c r="A199" s="197">
        <f t="shared" si="75"/>
        <v>189</v>
      </c>
      <c r="B199" s="198">
        <f>Data!B199</f>
        <v>12</v>
      </c>
      <c r="C199" s="71"/>
      <c r="D199" s="112">
        <f t="shared" si="70"/>
        <v>1</v>
      </c>
      <c r="E199" s="116" t="str">
        <f t="shared" si="71"/>
        <v>C</v>
      </c>
      <c r="F199" s="25"/>
      <c r="G199" s="24" t="str">
        <f t="shared" si="76"/>
        <v>T</v>
      </c>
      <c r="H199" s="25" t="str">
        <f t="shared" si="100"/>
        <v xml:space="preserve"> </v>
      </c>
      <c r="I199" s="25">
        <f t="shared" si="77"/>
        <v>2</v>
      </c>
      <c r="J199" s="25" t="str">
        <f t="shared" si="78"/>
        <v xml:space="preserve"> </v>
      </c>
      <c r="K199" s="25"/>
      <c r="L199" s="25">
        <f t="shared" si="72"/>
        <v>0</v>
      </c>
      <c r="M199" s="25">
        <f t="shared" si="98"/>
        <v>0</v>
      </c>
      <c r="N199" s="28">
        <f t="shared" si="99"/>
        <v>-36</v>
      </c>
      <c r="O199" s="40" t="str">
        <f t="shared" si="79"/>
        <v xml:space="preserve"> </v>
      </c>
      <c r="P199" s="25" t="str">
        <f t="shared" si="87"/>
        <v xml:space="preserve"> </v>
      </c>
      <c r="Q199" s="25">
        <f t="shared" si="94"/>
        <v>1</v>
      </c>
      <c r="R199" s="25" t="str">
        <f t="shared" si="80"/>
        <v xml:space="preserve"> </v>
      </c>
      <c r="S199" s="25"/>
      <c r="T199" s="25">
        <f t="shared" si="95"/>
        <v>0</v>
      </c>
      <c r="U199" s="25">
        <f t="shared" si="96"/>
        <v>0</v>
      </c>
      <c r="V199" s="125">
        <f t="shared" si="97"/>
        <v>-27</v>
      </c>
      <c r="X199" s="24" t="str">
        <f t="shared" si="81"/>
        <v xml:space="preserve"> </v>
      </c>
      <c r="Y199" s="25" t="str">
        <f t="shared" si="88"/>
        <v>L</v>
      </c>
      <c r="Z199" s="25">
        <f t="shared" si="82"/>
        <v>3</v>
      </c>
      <c r="AA199" s="25" t="str">
        <f t="shared" si="89"/>
        <v>2 &amp; 3</v>
      </c>
      <c r="AB199" s="25"/>
      <c r="AC199" s="25">
        <f t="shared" si="73"/>
        <v>18</v>
      </c>
      <c r="AD199" s="25">
        <f t="shared" si="90"/>
        <v>0</v>
      </c>
      <c r="AE199" s="28">
        <f t="shared" si="83"/>
        <v>1</v>
      </c>
      <c r="AF199" s="40" t="str">
        <f t="shared" si="84"/>
        <v xml:space="preserve"> </v>
      </c>
      <c r="AG199" s="25" t="str">
        <f t="shared" si="91"/>
        <v xml:space="preserve"> </v>
      </c>
      <c r="AH199" s="25">
        <f t="shared" si="85"/>
        <v>1</v>
      </c>
      <c r="AI199" s="25" t="str">
        <f t="shared" si="92"/>
        <v xml:space="preserve"> </v>
      </c>
      <c r="AJ199" s="25"/>
      <c r="AK199" s="25">
        <f t="shared" si="74"/>
        <v>0</v>
      </c>
      <c r="AL199" s="25">
        <f t="shared" si="93"/>
        <v>0</v>
      </c>
      <c r="AM199" s="125">
        <f t="shared" si="86"/>
        <v>31</v>
      </c>
    </row>
    <row r="200" spans="1:39">
      <c r="A200" s="197">
        <f t="shared" si="75"/>
        <v>190</v>
      </c>
      <c r="B200" s="198">
        <f>Data!B200</f>
        <v>22</v>
      </c>
      <c r="C200" s="71"/>
      <c r="D200" s="112">
        <f t="shared" si="70"/>
        <v>2</v>
      </c>
      <c r="E200" s="116" t="str">
        <f t="shared" si="71"/>
        <v>A</v>
      </c>
      <c r="F200" s="25"/>
      <c r="G200" s="24" t="str">
        <f t="shared" si="76"/>
        <v xml:space="preserve"> </v>
      </c>
      <c r="H200" s="25" t="str">
        <f t="shared" si="100"/>
        <v xml:space="preserve"> </v>
      </c>
      <c r="I200" s="25">
        <f t="shared" si="77"/>
        <v>2</v>
      </c>
      <c r="J200" s="25" t="str">
        <f t="shared" si="78"/>
        <v>1 &amp; 2</v>
      </c>
      <c r="K200" s="25"/>
      <c r="L200" s="25">
        <f t="shared" si="72"/>
        <v>6</v>
      </c>
      <c r="M200" s="25">
        <f t="shared" si="98"/>
        <v>0</v>
      </c>
      <c r="N200" s="28">
        <f t="shared" si="99"/>
        <v>-42</v>
      </c>
      <c r="O200" s="40" t="str">
        <f t="shared" si="79"/>
        <v xml:space="preserve"> </v>
      </c>
      <c r="P200" s="25" t="str">
        <f t="shared" si="87"/>
        <v xml:space="preserve"> </v>
      </c>
      <c r="Q200" s="25">
        <f t="shared" si="94"/>
        <v>1</v>
      </c>
      <c r="R200" s="25" t="str">
        <f t="shared" si="80"/>
        <v xml:space="preserve"> </v>
      </c>
      <c r="S200" s="25"/>
      <c r="T200" s="25">
        <f t="shared" si="95"/>
        <v>0</v>
      </c>
      <c r="U200" s="25">
        <f t="shared" si="96"/>
        <v>0</v>
      </c>
      <c r="V200" s="125">
        <f t="shared" si="97"/>
        <v>-27</v>
      </c>
      <c r="X200" s="24" t="str">
        <f t="shared" si="81"/>
        <v xml:space="preserve"> </v>
      </c>
      <c r="Y200" s="25" t="str">
        <f t="shared" si="88"/>
        <v>W</v>
      </c>
      <c r="Z200" s="25">
        <f t="shared" si="82"/>
        <v>1</v>
      </c>
      <c r="AA200" s="25" t="str">
        <f t="shared" si="89"/>
        <v xml:space="preserve"> </v>
      </c>
      <c r="AB200" s="25"/>
      <c r="AC200" s="25">
        <f t="shared" si="73"/>
        <v>0</v>
      </c>
      <c r="AD200" s="25">
        <f t="shared" si="90"/>
        <v>27</v>
      </c>
      <c r="AE200" s="28">
        <f t="shared" si="83"/>
        <v>28</v>
      </c>
      <c r="AF200" s="40" t="str">
        <f t="shared" si="84"/>
        <v xml:space="preserve"> </v>
      </c>
      <c r="AG200" s="25" t="str">
        <f t="shared" si="91"/>
        <v xml:space="preserve"> </v>
      </c>
      <c r="AH200" s="25">
        <f t="shared" si="85"/>
        <v>1</v>
      </c>
      <c r="AI200" s="25" t="str">
        <f t="shared" si="92"/>
        <v xml:space="preserve"> </v>
      </c>
      <c r="AJ200" s="25"/>
      <c r="AK200" s="25">
        <f t="shared" si="74"/>
        <v>0</v>
      </c>
      <c r="AL200" s="25">
        <f t="shared" si="93"/>
        <v>0</v>
      </c>
      <c r="AM200" s="125">
        <f t="shared" si="86"/>
        <v>31</v>
      </c>
    </row>
    <row r="201" spans="1:39">
      <c r="A201" s="197">
        <f t="shared" si="75"/>
        <v>191</v>
      </c>
      <c r="B201" s="198">
        <f>Data!B201</f>
        <v>6</v>
      </c>
      <c r="C201" s="71"/>
      <c r="D201" s="112">
        <f t="shared" si="70"/>
        <v>1</v>
      </c>
      <c r="E201" s="116" t="str">
        <f t="shared" si="71"/>
        <v>C</v>
      </c>
      <c r="F201" s="25"/>
      <c r="G201" s="24" t="str">
        <f t="shared" si="76"/>
        <v xml:space="preserve"> </v>
      </c>
      <c r="H201" s="25" t="str">
        <f t="shared" si="100"/>
        <v>W</v>
      </c>
      <c r="I201" s="25">
        <f t="shared" si="77"/>
        <v>1</v>
      </c>
      <c r="J201" s="25" t="str">
        <f t="shared" si="78"/>
        <v xml:space="preserve"> </v>
      </c>
      <c r="K201" s="25"/>
      <c r="L201" s="25">
        <f t="shared" si="72"/>
        <v>0</v>
      </c>
      <c r="M201" s="25">
        <f t="shared" si="98"/>
        <v>9</v>
      </c>
      <c r="N201" s="28">
        <f t="shared" si="99"/>
        <v>-33</v>
      </c>
      <c r="O201" s="40" t="str">
        <f t="shared" si="79"/>
        <v xml:space="preserve"> </v>
      </c>
      <c r="P201" s="25" t="str">
        <f t="shared" si="87"/>
        <v xml:space="preserve"> </v>
      </c>
      <c r="Q201" s="25">
        <f t="shared" si="94"/>
        <v>1</v>
      </c>
      <c r="R201" s="25" t="str">
        <f t="shared" si="80"/>
        <v xml:space="preserve"> </v>
      </c>
      <c r="S201" s="25"/>
      <c r="T201" s="25">
        <f t="shared" si="95"/>
        <v>0</v>
      </c>
      <c r="U201" s="25">
        <f t="shared" si="96"/>
        <v>0</v>
      </c>
      <c r="V201" s="125">
        <f t="shared" si="97"/>
        <v>-27</v>
      </c>
      <c r="X201" s="24" t="str">
        <f t="shared" si="81"/>
        <v xml:space="preserve"> </v>
      </c>
      <c r="Y201" s="25" t="str">
        <f t="shared" si="88"/>
        <v xml:space="preserve"> </v>
      </c>
      <c r="Z201" s="25">
        <f t="shared" si="82"/>
        <v>1</v>
      </c>
      <c r="AA201" s="25" t="str">
        <f t="shared" si="89"/>
        <v xml:space="preserve"> </v>
      </c>
      <c r="AB201" s="25"/>
      <c r="AC201" s="25">
        <f t="shared" si="73"/>
        <v>0</v>
      </c>
      <c r="AD201" s="25">
        <f t="shared" si="90"/>
        <v>0</v>
      </c>
      <c r="AE201" s="28">
        <f t="shared" si="83"/>
        <v>28</v>
      </c>
      <c r="AF201" s="40" t="str">
        <f t="shared" si="84"/>
        <v xml:space="preserve"> </v>
      </c>
      <c r="AG201" s="25" t="str">
        <f t="shared" si="91"/>
        <v xml:space="preserve"> </v>
      </c>
      <c r="AH201" s="25">
        <f t="shared" si="85"/>
        <v>1</v>
      </c>
      <c r="AI201" s="25" t="str">
        <f t="shared" si="92"/>
        <v xml:space="preserve"> </v>
      </c>
      <c r="AJ201" s="25"/>
      <c r="AK201" s="25">
        <f t="shared" si="74"/>
        <v>0</v>
      </c>
      <c r="AL201" s="25">
        <f t="shared" si="93"/>
        <v>0</v>
      </c>
      <c r="AM201" s="125">
        <f t="shared" si="86"/>
        <v>31</v>
      </c>
    </row>
    <row r="202" spans="1:39">
      <c r="A202" s="197">
        <f t="shared" si="75"/>
        <v>192</v>
      </c>
      <c r="B202" s="198">
        <f>Data!B202</f>
        <v>23</v>
      </c>
      <c r="C202" s="71"/>
      <c r="D202" s="112">
        <f t="shared" si="70"/>
        <v>2</v>
      </c>
      <c r="E202" s="116" t="str">
        <f t="shared" si="71"/>
        <v>B</v>
      </c>
      <c r="F202" s="25"/>
      <c r="G202" s="24" t="str">
        <f t="shared" si="76"/>
        <v xml:space="preserve"> </v>
      </c>
      <c r="H202" s="25" t="str">
        <f t="shared" si="100"/>
        <v xml:space="preserve"> </v>
      </c>
      <c r="I202" s="25">
        <f t="shared" si="77"/>
        <v>1</v>
      </c>
      <c r="J202" s="25" t="str">
        <f t="shared" si="78"/>
        <v xml:space="preserve"> </v>
      </c>
      <c r="K202" s="25"/>
      <c r="L202" s="25">
        <f t="shared" si="72"/>
        <v>0</v>
      </c>
      <c r="M202" s="25">
        <f t="shared" si="98"/>
        <v>0</v>
      </c>
      <c r="N202" s="28">
        <f t="shared" si="99"/>
        <v>-33</v>
      </c>
      <c r="O202" s="40" t="str">
        <f t="shared" si="79"/>
        <v xml:space="preserve"> </v>
      </c>
      <c r="P202" s="25" t="str">
        <f t="shared" si="87"/>
        <v xml:space="preserve"> </v>
      </c>
      <c r="Q202" s="25">
        <f t="shared" si="94"/>
        <v>1</v>
      </c>
      <c r="R202" s="25" t="str">
        <f t="shared" si="80"/>
        <v xml:space="preserve"> </v>
      </c>
      <c r="S202" s="25"/>
      <c r="T202" s="25">
        <f t="shared" si="95"/>
        <v>0</v>
      </c>
      <c r="U202" s="25">
        <f t="shared" si="96"/>
        <v>0</v>
      </c>
      <c r="V202" s="125">
        <f t="shared" si="97"/>
        <v>-27</v>
      </c>
      <c r="X202" s="24" t="str">
        <f t="shared" si="81"/>
        <v xml:space="preserve"> </v>
      </c>
      <c r="Y202" s="25" t="str">
        <f t="shared" si="88"/>
        <v xml:space="preserve"> </v>
      </c>
      <c r="Z202" s="25">
        <f t="shared" si="82"/>
        <v>1</v>
      </c>
      <c r="AA202" s="25" t="str">
        <f t="shared" si="89"/>
        <v xml:space="preserve"> </v>
      </c>
      <c r="AB202" s="25"/>
      <c r="AC202" s="25">
        <f t="shared" si="73"/>
        <v>0</v>
      </c>
      <c r="AD202" s="25">
        <f t="shared" si="90"/>
        <v>0</v>
      </c>
      <c r="AE202" s="28">
        <f t="shared" si="83"/>
        <v>28</v>
      </c>
      <c r="AF202" s="40" t="str">
        <f t="shared" si="84"/>
        <v xml:space="preserve"> </v>
      </c>
      <c r="AG202" s="25" t="str">
        <f t="shared" si="91"/>
        <v xml:space="preserve"> </v>
      </c>
      <c r="AH202" s="25">
        <f t="shared" si="85"/>
        <v>1</v>
      </c>
      <c r="AI202" s="25" t="str">
        <f t="shared" si="92"/>
        <v xml:space="preserve"> </v>
      </c>
      <c r="AJ202" s="25"/>
      <c r="AK202" s="25">
        <f t="shared" si="74"/>
        <v>0</v>
      </c>
      <c r="AL202" s="25">
        <f t="shared" si="93"/>
        <v>0</v>
      </c>
      <c r="AM202" s="125">
        <f t="shared" si="86"/>
        <v>31</v>
      </c>
    </row>
    <row r="203" spans="1:39">
      <c r="A203" s="197">
        <f t="shared" si="75"/>
        <v>193</v>
      </c>
      <c r="B203" s="198">
        <f>Data!B203</f>
        <v>22</v>
      </c>
      <c r="C203" s="71"/>
      <c r="D203" s="112">
        <f t="shared" si="70"/>
        <v>2</v>
      </c>
      <c r="E203" s="116" t="str">
        <f t="shared" si="71"/>
        <v>A</v>
      </c>
      <c r="F203" s="25"/>
      <c r="G203" s="24" t="str">
        <f t="shared" si="76"/>
        <v>T</v>
      </c>
      <c r="H203" s="25" t="str">
        <f t="shared" si="100"/>
        <v xml:space="preserve"> </v>
      </c>
      <c r="I203" s="25">
        <f t="shared" si="77"/>
        <v>1</v>
      </c>
      <c r="J203" s="25" t="str">
        <f t="shared" si="78"/>
        <v xml:space="preserve"> </v>
      </c>
      <c r="K203" s="25"/>
      <c r="L203" s="25">
        <f t="shared" si="72"/>
        <v>0</v>
      </c>
      <c r="M203" s="25">
        <f t="shared" si="98"/>
        <v>0</v>
      </c>
      <c r="N203" s="28">
        <f t="shared" si="99"/>
        <v>-33</v>
      </c>
      <c r="O203" s="40" t="str">
        <f t="shared" si="79"/>
        <v xml:space="preserve"> </v>
      </c>
      <c r="P203" s="25" t="str">
        <f t="shared" si="87"/>
        <v xml:space="preserve"> </v>
      </c>
      <c r="Q203" s="25">
        <f t="shared" si="94"/>
        <v>1</v>
      </c>
      <c r="R203" s="25" t="str">
        <f t="shared" si="80"/>
        <v xml:space="preserve"> </v>
      </c>
      <c r="S203" s="25"/>
      <c r="T203" s="25">
        <f t="shared" si="95"/>
        <v>0</v>
      </c>
      <c r="U203" s="25">
        <f t="shared" si="96"/>
        <v>0</v>
      </c>
      <c r="V203" s="125">
        <f t="shared" si="97"/>
        <v>-27</v>
      </c>
      <c r="X203" s="24" t="str">
        <f t="shared" si="81"/>
        <v>T</v>
      </c>
      <c r="Y203" s="25" t="str">
        <f t="shared" si="88"/>
        <v xml:space="preserve"> </v>
      </c>
      <c r="Z203" s="25">
        <f t="shared" si="82"/>
        <v>1</v>
      </c>
      <c r="AA203" s="25" t="str">
        <f t="shared" si="89"/>
        <v xml:space="preserve"> </v>
      </c>
      <c r="AB203" s="25"/>
      <c r="AC203" s="25">
        <f t="shared" si="73"/>
        <v>0</v>
      </c>
      <c r="AD203" s="25">
        <f t="shared" si="90"/>
        <v>0</v>
      </c>
      <c r="AE203" s="28">
        <f t="shared" si="83"/>
        <v>28</v>
      </c>
      <c r="AF203" s="40" t="str">
        <f t="shared" si="84"/>
        <v xml:space="preserve"> </v>
      </c>
      <c r="AG203" s="25" t="str">
        <f t="shared" si="91"/>
        <v xml:space="preserve"> </v>
      </c>
      <c r="AH203" s="25">
        <f t="shared" si="85"/>
        <v>1</v>
      </c>
      <c r="AI203" s="25" t="str">
        <f t="shared" si="92"/>
        <v xml:space="preserve"> </v>
      </c>
      <c r="AJ203" s="25"/>
      <c r="AK203" s="25">
        <f t="shared" si="74"/>
        <v>0</v>
      </c>
      <c r="AL203" s="25">
        <f t="shared" si="93"/>
        <v>0</v>
      </c>
      <c r="AM203" s="125">
        <f t="shared" si="86"/>
        <v>31</v>
      </c>
    </row>
    <row r="204" spans="1:39">
      <c r="A204" s="197">
        <f t="shared" si="75"/>
        <v>194</v>
      </c>
      <c r="B204" s="198">
        <f>Data!B204</f>
        <v>21</v>
      </c>
      <c r="C204" s="71"/>
      <c r="D204" s="112">
        <f t="shared" ref="D204:D267" si="101">IF($B204=0,0,IF(AND($B204&gt;0,$B204&lt;13),1,IF(AND($B204&gt;12,$B204&lt;25),2,3)))</f>
        <v>2</v>
      </c>
      <c r="E204" s="116" t="str">
        <f t="shared" ref="E204:E267" si="102">IF(B204=0,0,IF(MOD(B204,3)=1,"A",IF(MOD(B204,3),"B","C")))</f>
        <v>C</v>
      </c>
      <c r="F204" s="25"/>
      <c r="G204" s="24" t="str">
        <f t="shared" si="76"/>
        <v>T</v>
      </c>
      <c r="H204" s="25" t="str">
        <f t="shared" si="100"/>
        <v xml:space="preserve"> </v>
      </c>
      <c r="I204" s="25">
        <f t="shared" si="77"/>
        <v>1</v>
      </c>
      <c r="J204" s="25" t="str">
        <f t="shared" si="78"/>
        <v xml:space="preserve"> </v>
      </c>
      <c r="K204" s="25"/>
      <c r="L204" s="25">
        <f t="shared" ref="L204:L267" si="103">IF(J204=" ",0,IF(OR(I204=1,I204=4,I204=7),2,IF(OR(I204=2,I204=5,I204=8),6,IF(OR(I204=3,I204=6,I204=9),18))))</f>
        <v>0</v>
      </c>
      <c r="M204" s="25">
        <f t="shared" si="98"/>
        <v>0</v>
      </c>
      <c r="N204" s="28">
        <f t="shared" si="99"/>
        <v>-33</v>
      </c>
      <c r="O204" s="40" t="str">
        <f t="shared" si="79"/>
        <v xml:space="preserve"> </v>
      </c>
      <c r="P204" s="25" t="str">
        <f t="shared" si="87"/>
        <v xml:space="preserve"> </v>
      </c>
      <c r="Q204" s="25">
        <f t="shared" si="94"/>
        <v>1</v>
      </c>
      <c r="R204" s="25" t="str">
        <f t="shared" si="80"/>
        <v xml:space="preserve"> </v>
      </c>
      <c r="S204" s="25"/>
      <c r="T204" s="25">
        <f t="shared" si="95"/>
        <v>0</v>
      </c>
      <c r="U204" s="25">
        <f t="shared" si="96"/>
        <v>0</v>
      </c>
      <c r="V204" s="125">
        <f t="shared" si="97"/>
        <v>-27</v>
      </c>
      <c r="X204" s="24" t="str">
        <f t="shared" si="81"/>
        <v>T</v>
      </c>
      <c r="Y204" s="25" t="str">
        <f t="shared" si="88"/>
        <v xml:space="preserve"> </v>
      </c>
      <c r="Z204" s="25">
        <f t="shared" si="82"/>
        <v>1</v>
      </c>
      <c r="AA204" s="25" t="str">
        <f t="shared" si="89"/>
        <v xml:space="preserve"> </v>
      </c>
      <c r="AB204" s="25"/>
      <c r="AC204" s="25">
        <f t="shared" ref="AC204:AC267" si="104">IF(AA204=" ",0,IF(OR(Z204=1,Z204=4,Z204=7),2,IF(OR(Z204=2,Z204=5,Z204=8),6,IF(OR(Z204=3,Z204=6,Z204=9),18))))</f>
        <v>0</v>
      </c>
      <c r="AD204" s="25">
        <f t="shared" si="90"/>
        <v>0</v>
      </c>
      <c r="AE204" s="28">
        <f t="shared" si="83"/>
        <v>28</v>
      </c>
      <c r="AF204" s="40" t="str">
        <f t="shared" si="84"/>
        <v xml:space="preserve"> </v>
      </c>
      <c r="AG204" s="25" t="str">
        <f t="shared" si="91"/>
        <v xml:space="preserve"> </v>
      </c>
      <c r="AH204" s="25">
        <f t="shared" si="85"/>
        <v>1</v>
      </c>
      <c r="AI204" s="25" t="str">
        <f t="shared" si="92"/>
        <v xml:space="preserve"> </v>
      </c>
      <c r="AJ204" s="25"/>
      <c r="AK204" s="25">
        <f t="shared" ref="AK204:AK267" si="105">IF(AI204=" ",0,IF(OR(AH204=1,AH204=4,AH204=7),2,IF(OR(AH204=2,AH204=5,AH204=8),6,IF(OR(AH204=3,AH204=6,AH204=9),18))))</f>
        <v>0</v>
      </c>
      <c r="AL204" s="25">
        <f t="shared" si="93"/>
        <v>0</v>
      </c>
      <c r="AM204" s="125">
        <f t="shared" si="86"/>
        <v>31</v>
      </c>
    </row>
    <row r="205" spans="1:39">
      <c r="A205" s="197">
        <f t="shared" ref="A205:A268" si="106">A204+1</f>
        <v>195</v>
      </c>
      <c r="B205" s="198">
        <f>Data!B205</f>
        <v>31</v>
      </c>
      <c r="C205" s="71"/>
      <c r="D205" s="112">
        <f t="shared" si="101"/>
        <v>3</v>
      </c>
      <c r="E205" s="116" t="str">
        <f t="shared" si="102"/>
        <v>A</v>
      </c>
      <c r="F205" s="25"/>
      <c r="G205" s="24" t="str">
        <f t="shared" ref="G205:G268" si="107">IF($G$9="D",IF(AND(D204&lt;&gt;0,D205&lt;&gt;0,D205=D204,J204=" "),"T"," "),IF(AND(D204&lt;&gt;0,D205&lt;&gt;0,D205=D204),"T"," "))</f>
        <v xml:space="preserve"> </v>
      </c>
      <c r="H205" s="25" t="str">
        <f t="shared" si="100"/>
        <v xml:space="preserve"> </v>
      </c>
      <c r="I205" s="25">
        <f t="shared" ref="I205:I268" si="108">IF(H205="W",1,IF(H205="L",I204+1,I204))</f>
        <v>1</v>
      </c>
      <c r="J205" s="25" t="str">
        <f t="shared" ref="J205:J211" si="109">IF(AND(G204="T",D205&lt;&gt;D204,D205&lt;&gt;0),CONCATENATE(D204," &amp; ",D205)," ")</f>
        <v>2 &amp; 3</v>
      </c>
      <c r="K205" s="25"/>
      <c r="L205" s="25">
        <f t="shared" si="103"/>
        <v>2</v>
      </c>
      <c r="M205" s="25">
        <f t="shared" si="98"/>
        <v>0</v>
      </c>
      <c r="N205" s="28">
        <f t="shared" si="99"/>
        <v>-35</v>
      </c>
      <c r="O205" s="40" t="str">
        <f t="shared" ref="O205:O268" si="110">IF($G$9="D",IF(AND(E204&lt;&gt;0,E205&lt;&gt;0,E205=E204,R204=" "),"T"," "),IF(AND(E204&lt;&gt;0,E205&lt;&gt;0,E205=E204),"T"," "))</f>
        <v xml:space="preserve"> </v>
      </c>
      <c r="P205" s="25" t="str">
        <f t="shared" si="87"/>
        <v xml:space="preserve"> </v>
      </c>
      <c r="Q205" s="25">
        <f t="shared" si="94"/>
        <v>1</v>
      </c>
      <c r="R205" s="25" t="str">
        <f t="shared" ref="R205:R268" si="111">IF(AND(O204="T",E205&lt;&gt;E204,E205&lt;&gt;0),CONCATENATE(E204," &amp; ",E205)," ")</f>
        <v xml:space="preserve"> </v>
      </c>
      <c r="S205" s="25"/>
      <c r="T205" s="25">
        <f t="shared" si="95"/>
        <v>0</v>
      </c>
      <c r="U205" s="25">
        <f t="shared" si="96"/>
        <v>0</v>
      </c>
      <c r="V205" s="125">
        <f t="shared" si="97"/>
        <v>-27</v>
      </c>
      <c r="X205" s="24" t="str">
        <f t="shared" ref="X205:X268" si="112">IF($G$9="D",IF(AND(D204&lt;&gt;0,D205&lt;&gt;0,D205=D204,AA204=" "),"T"," "),IF(AND(D204&lt;&gt;0,D205&lt;&gt;0,D205=D204),"T"," "))</f>
        <v xml:space="preserve"> </v>
      </c>
      <c r="Y205" s="25" t="str">
        <f t="shared" si="88"/>
        <v xml:space="preserve"> </v>
      </c>
      <c r="Z205" s="25">
        <f t="shared" ref="Z205:Z268" si="113">IF(Y205="W",1,IF(Y205="L",Z204+1,Z204))</f>
        <v>1</v>
      </c>
      <c r="AA205" s="25" t="str">
        <f t="shared" si="89"/>
        <v>2 &amp; 3</v>
      </c>
      <c r="AB205" s="25"/>
      <c r="AC205" s="25">
        <f t="shared" si="104"/>
        <v>2</v>
      </c>
      <c r="AD205" s="25">
        <f t="shared" si="90"/>
        <v>0</v>
      </c>
      <c r="AE205" s="28">
        <f t="shared" ref="AE205:AE268" si="114">AE204-AC205+AD205</f>
        <v>26</v>
      </c>
      <c r="AF205" s="40" t="str">
        <f t="shared" ref="AF205:AF268" si="115">IF($G$9="D",IF(AND(E204&lt;&gt;0,E205&lt;&gt;0,E205=E204,AI204=" "),"T"," "),IF(AND(E204&lt;&gt;0,E205&lt;&gt;0,E205=E204),"T"," "))</f>
        <v xml:space="preserve"> </v>
      </c>
      <c r="AG205" s="25" t="str">
        <f t="shared" si="91"/>
        <v xml:space="preserve"> </v>
      </c>
      <c r="AH205" s="25">
        <f t="shared" ref="AH205:AH268" si="116">IF(AG205="W",1,IF(AG205="L",AH204+1,AH204))</f>
        <v>1</v>
      </c>
      <c r="AI205" s="25" t="str">
        <f t="shared" si="92"/>
        <v xml:space="preserve"> </v>
      </c>
      <c r="AJ205" s="25"/>
      <c r="AK205" s="25">
        <f t="shared" si="105"/>
        <v>0</v>
      </c>
      <c r="AL205" s="25">
        <f t="shared" si="93"/>
        <v>0</v>
      </c>
      <c r="AM205" s="125">
        <f t="shared" ref="AM205:AM268" si="117">AM204-AK205+AL205</f>
        <v>31</v>
      </c>
    </row>
    <row r="206" spans="1:39">
      <c r="A206" s="197">
        <f t="shared" si="106"/>
        <v>196</v>
      </c>
      <c r="B206" s="198">
        <f>Data!B206</f>
        <v>28</v>
      </c>
      <c r="C206" s="71"/>
      <c r="D206" s="112">
        <f t="shared" si="101"/>
        <v>3</v>
      </c>
      <c r="E206" s="116" t="str">
        <f t="shared" si="102"/>
        <v>A</v>
      </c>
      <c r="F206" s="25"/>
      <c r="G206" s="24" t="str">
        <f t="shared" si="107"/>
        <v xml:space="preserve"> </v>
      </c>
      <c r="H206" s="25" t="str">
        <f t="shared" si="100"/>
        <v>W</v>
      </c>
      <c r="I206" s="25">
        <f t="shared" si="108"/>
        <v>1</v>
      </c>
      <c r="J206" s="25" t="str">
        <f t="shared" si="109"/>
        <v xml:space="preserve"> </v>
      </c>
      <c r="K206" s="25"/>
      <c r="L206" s="25">
        <f t="shared" si="103"/>
        <v>0</v>
      </c>
      <c r="M206" s="25">
        <f t="shared" si="98"/>
        <v>3</v>
      </c>
      <c r="N206" s="28">
        <f t="shared" si="99"/>
        <v>-32</v>
      </c>
      <c r="O206" s="40" t="str">
        <f t="shared" si="110"/>
        <v>T</v>
      </c>
      <c r="P206" s="25" t="str">
        <f t="shared" ref="P206:P269" si="118">IF(R205=" "," ",IF(OR(E206=E205,E206=E204),"W","L"))</f>
        <v xml:space="preserve"> </v>
      </c>
      <c r="Q206" s="25">
        <f t="shared" si="94"/>
        <v>1</v>
      </c>
      <c r="R206" s="25" t="str">
        <f t="shared" si="111"/>
        <v xml:space="preserve"> </v>
      </c>
      <c r="S206" s="25"/>
      <c r="T206" s="25">
        <f t="shared" si="95"/>
        <v>0</v>
      </c>
      <c r="U206" s="25">
        <f t="shared" si="96"/>
        <v>0</v>
      </c>
      <c r="V206" s="125">
        <f t="shared" si="97"/>
        <v>-27</v>
      </c>
      <c r="X206" s="24" t="str">
        <f t="shared" si="112"/>
        <v xml:space="preserve"> </v>
      </c>
      <c r="Y206" s="25" t="str">
        <f t="shared" si="88"/>
        <v>W</v>
      </c>
      <c r="Z206" s="25">
        <f t="shared" si="113"/>
        <v>1</v>
      </c>
      <c r="AA206" s="25" t="str">
        <f t="shared" si="89"/>
        <v xml:space="preserve"> </v>
      </c>
      <c r="AB206" s="25"/>
      <c r="AC206" s="25">
        <f t="shared" si="104"/>
        <v>0</v>
      </c>
      <c r="AD206" s="25">
        <f t="shared" si="90"/>
        <v>3</v>
      </c>
      <c r="AE206" s="28">
        <f t="shared" si="114"/>
        <v>29</v>
      </c>
      <c r="AF206" s="40" t="str">
        <f t="shared" si="115"/>
        <v>T</v>
      </c>
      <c r="AG206" s="25" t="str">
        <f t="shared" si="91"/>
        <v xml:space="preserve"> </v>
      </c>
      <c r="AH206" s="25">
        <f t="shared" si="116"/>
        <v>1</v>
      </c>
      <c r="AI206" s="25" t="str">
        <f t="shared" si="92"/>
        <v xml:space="preserve"> </v>
      </c>
      <c r="AJ206" s="25"/>
      <c r="AK206" s="25">
        <f t="shared" si="105"/>
        <v>0</v>
      </c>
      <c r="AL206" s="25">
        <f t="shared" si="93"/>
        <v>0</v>
      </c>
      <c r="AM206" s="125">
        <f t="shared" si="117"/>
        <v>31</v>
      </c>
    </row>
    <row r="207" spans="1:39">
      <c r="A207" s="197">
        <f t="shared" si="106"/>
        <v>197</v>
      </c>
      <c r="B207" s="198">
        <f>Data!B207</f>
        <v>7</v>
      </c>
      <c r="C207" s="71"/>
      <c r="D207" s="112">
        <f t="shared" si="101"/>
        <v>1</v>
      </c>
      <c r="E207" s="116" t="str">
        <f t="shared" si="102"/>
        <v>A</v>
      </c>
      <c r="F207" s="25"/>
      <c r="G207" s="24" t="str">
        <f t="shared" si="107"/>
        <v xml:space="preserve"> </v>
      </c>
      <c r="H207" s="25" t="str">
        <f t="shared" si="100"/>
        <v xml:space="preserve"> </v>
      </c>
      <c r="I207" s="25">
        <f t="shared" si="108"/>
        <v>1</v>
      </c>
      <c r="J207" s="25" t="str">
        <f t="shared" si="109"/>
        <v xml:space="preserve"> </v>
      </c>
      <c r="K207" s="25"/>
      <c r="L207" s="25">
        <f t="shared" si="103"/>
        <v>0</v>
      </c>
      <c r="M207" s="25">
        <f t="shared" si="98"/>
        <v>0</v>
      </c>
      <c r="N207" s="28">
        <f t="shared" si="99"/>
        <v>-32</v>
      </c>
      <c r="O207" s="40" t="str">
        <f t="shared" si="110"/>
        <v>T</v>
      </c>
      <c r="P207" s="25" t="str">
        <f t="shared" si="118"/>
        <v xml:space="preserve"> </v>
      </c>
      <c r="Q207" s="25">
        <f t="shared" si="94"/>
        <v>1</v>
      </c>
      <c r="R207" s="25" t="str">
        <f t="shared" si="111"/>
        <v xml:space="preserve"> </v>
      </c>
      <c r="S207" s="25"/>
      <c r="T207" s="25">
        <f t="shared" si="95"/>
        <v>0</v>
      </c>
      <c r="U207" s="25">
        <f t="shared" si="96"/>
        <v>0</v>
      </c>
      <c r="V207" s="125">
        <f t="shared" si="97"/>
        <v>-27</v>
      </c>
      <c r="X207" s="24" t="str">
        <f t="shared" si="112"/>
        <v xml:space="preserve"> </v>
      </c>
      <c r="Y207" s="25" t="str">
        <f t="shared" ref="Y207:Y270" si="119">IF(AA206=" "," ",IF(OR(D207=VALUE(MID(AA206,1,1)),D207=VALUE(MID(AA206,5,1))),"W","L"))</f>
        <v xml:space="preserve"> </v>
      </c>
      <c r="Z207" s="25">
        <f t="shared" si="113"/>
        <v>1</v>
      </c>
      <c r="AA207" s="25" t="str">
        <f t="shared" ref="AA207:AA270" si="120">IF(Y207="L",AA206,IF(AND(X206="T",D207&lt;&gt;D206,D207&lt;&gt;0),CONCATENATE(D206," &amp; ",D207)," "))</f>
        <v xml:space="preserve"> </v>
      </c>
      <c r="AB207" s="25"/>
      <c r="AC207" s="25">
        <f t="shared" si="104"/>
        <v>0</v>
      </c>
      <c r="AD207" s="25">
        <f t="shared" ref="AD207:AD270" si="121">IF(Y207=" ",0,IF(Y207="W",(AC206/2)*3,0))</f>
        <v>0</v>
      </c>
      <c r="AE207" s="28">
        <f t="shared" si="114"/>
        <v>29</v>
      </c>
      <c r="AF207" s="40" t="str">
        <f t="shared" si="115"/>
        <v>T</v>
      </c>
      <c r="AG207" s="25" t="str">
        <f t="shared" ref="AG207:AG270" si="122">IF(AI206=" "," ",IF(OR(E207=MID(AI206,1,1),E207=MID(AI206,5,1)),"W","L"))</f>
        <v xml:space="preserve"> </v>
      </c>
      <c r="AH207" s="25">
        <f t="shared" si="116"/>
        <v>1</v>
      </c>
      <c r="AI207" s="25" t="str">
        <f t="shared" ref="AI207:AI270" si="123">IF(AG207="L",AI206,IF(AND(AF206="T",E207&lt;&gt;E206,E207&lt;&gt;0),CONCATENATE(E206," &amp; ",E207)," "))</f>
        <v xml:space="preserve"> </v>
      </c>
      <c r="AJ207" s="25"/>
      <c r="AK207" s="25">
        <f t="shared" si="105"/>
        <v>0</v>
      </c>
      <c r="AL207" s="25">
        <f t="shared" ref="AL207:AL270" si="124">IF(AG207=" ",0,IF(AG207="W",(AK206/2)*3,0))</f>
        <v>0</v>
      </c>
      <c r="AM207" s="125">
        <f t="shared" si="117"/>
        <v>31</v>
      </c>
    </row>
    <row r="208" spans="1:39">
      <c r="A208" s="197">
        <f t="shared" si="106"/>
        <v>198</v>
      </c>
      <c r="B208" s="198">
        <f>Data!B208</f>
        <v>6</v>
      </c>
      <c r="C208" s="71"/>
      <c r="D208" s="112">
        <f t="shared" si="101"/>
        <v>1</v>
      </c>
      <c r="E208" s="116" t="str">
        <f t="shared" si="102"/>
        <v>C</v>
      </c>
      <c r="F208" s="25"/>
      <c r="G208" s="24" t="str">
        <f t="shared" si="107"/>
        <v>T</v>
      </c>
      <c r="H208" s="25" t="str">
        <f t="shared" si="100"/>
        <v xml:space="preserve"> </v>
      </c>
      <c r="I208" s="25">
        <f t="shared" si="108"/>
        <v>1</v>
      </c>
      <c r="J208" s="25" t="str">
        <f t="shared" si="109"/>
        <v xml:space="preserve"> </v>
      </c>
      <c r="K208" s="25"/>
      <c r="L208" s="25">
        <f t="shared" si="103"/>
        <v>0</v>
      </c>
      <c r="M208" s="25">
        <f t="shared" si="98"/>
        <v>0</v>
      </c>
      <c r="N208" s="28">
        <f t="shared" si="99"/>
        <v>-32</v>
      </c>
      <c r="O208" s="40" t="str">
        <f t="shared" si="110"/>
        <v xml:space="preserve"> </v>
      </c>
      <c r="P208" s="25" t="str">
        <f t="shared" si="118"/>
        <v xml:space="preserve"> </v>
      </c>
      <c r="Q208" s="25">
        <f t="shared" ref="Q208:Q271" si="125">IF(P208="W",1,IF(P208="L",Q207+1,Q207))</f>
        <v>1</v>
      </c>
      <c r="R208" s="25" t="str">
        <f t="shared" si="111"/>
        <v>A &amp; C</v>
      </c>
      <c r="S208" s="25"/>
      <c r="T208" s="25">
        <f t="shared" ref="T208:T271" si="126">IF(R208=" ",0,IF(OR(Q208=1,Q208=4,Q208=7),2,IF(OR(Q208=2,Q208=5,Q208=8),6,IF(OR(Q208=3,Q208=6,Q208=9),18))))</f>
        <v>2</v>
      </c>
      <c r="U208" s="25">
        <f t="shared" ref="U208:U271" si="127">IF(P208=" ",0,IF(P208="W",(T207/2)*3,0))</f>
        <v>0</v>
      </c>
      <c r="V208" s="125">
        <f t="shared" ref="V208:V271" si="128">V207-T208+U208</f>
        <v>-29</v>
      </c>
      <c r="X208" s="24" t="str">
        <f t="shared" si="112"/>
        <v>T</v>
      </c>
      <c r="Y208" s="25" t="str">
        <f t="shared" si="119"/>
        <v xml:space="preserve"> </v>
      </c>
      <c r="Z208" s="25">
        <f t="shared" si="113"/>
        <v>1</v>
      </c>
      <c r="AA208" s="25" t="str">
        <f t="shared" si="120"/>
        <v xml:space="preserve"> </v>
      </c>
      <c r="AB208" s="25"/>
      <c r="AC208" s="25">
        <f t="shared" si="104"/>
        <v>0</v>
      </c>
      <c r="AD208" s="25">
        <f t="shared" si="121"/>
        <v>0</v>
      </c>
      <c r="AE208" s="28">
        <f t="shared" si="114"/>
        <v>29</v>
      </c>
      <c r="AF208" s="40" t="str">
        <f t="shared" si="115"/>
        <v xml:space="preserve"> </v>
      </c>
      <c r="AG208" s="25" t="str">
        <f t="shared" si="122"/>
        <v xml:space="preserve"> </v>
      </c>
      <c r="AH208" s="25">
        <f t="shared" si="116"/>
        <v>1</v>
      </c>
      <c r="AI208" s="25" t="str">
        <f t="shared" si="123"/>
        <v>A &amp; C</v>
      </c>
      <c r="AJ208" s="25"/>
      <c r="AK208" s="25">
        <f t="shared" si="105"/>
        <v>2</v>
      </c>
      <c r="AL208" s="25">
        <f t="shared" si="124"/>
        <v>0</v>
      </c>
      <c r="AM208" s="125">
        <f t="shared" si="117"/>
        <v>29</v>
      </c>
    </row>
    <row r="209" spans="1:39">
      <c r="A209" s="197">
        <f t="shared" si="106"/>
        <v>199</v>
      </c>
      <c r="B209" s="198">
        <f>Data!B209</f>
        <v>10</v>
      </c>
      <c r="C209" s="71"/>
      <c r="D209" s="112">
        <f t="shared" si="101"/>
        <v>1</v>
      </c>
      <c r="E209" s="116" t="str">
        <f t="shared" si="102"/>
        <v>A</v>
      </c>
      <c r="F209" s="25"/>
      <c r="G209" s="24" t="str">
        <f t="shared" si="107"/>
        <v>T</v>
      </c>
      <c r="H209" s="25" t="str">
        <f t="shared" si="100"/>
        <v xml:space="preserve"> </v>
      </c>
      <c r="I209" s="25">
        <f t="shared" si="108"/>
        <v>1</v>
      </c>
      <c r="J209" s="25" t="str">
        <f t="shared" si="109"/>
        <v xml:space="preserve"> </v>
      </c>
      <c r="K209" s="25"/>
      <c r="L209" s="25">
        <f t="shared" si="103"/>
        <v>0</v>
      </c>
      <c r="M209" s="25">
        <f t="shared" si="98"/>
        <v>0</v>
      </c>
      <c r="N209" s="28">
        <f t="shared" si="99"/>
        <v>-32</v>
      </c>
      <c r="O209" s="40" t="str">
        <f t="shared" si="110"/>
        <v xml:space="preserve"> </v>
      </c>
      <c r="P209" s="25" t="str">
        <f t="shared" si="118"/>
        <v>W</v>
      </c>
      <c r="Q209" s="25">
        <f t="shared" si="125"/>
        <v>1</v>
      </c>
      <c r="R209" s="25" t="str">
        <f t="shared" si="111"/>
        <v xml:space="preserve"> </v>
      </c>
      <c r="S209" s="25"/>
      <c r="T209" s="25">
        <f t="shared" si="126"/>
        <v>0</v>
      </c>
      <c r="U209" s="25">
        <f t="shared" si="127"/>
        <v>3</v>
      </c>
      <c r="V209" s="125">
        <f t="shared" si="128"/>
        <v>-26</v>
      </c>
      <c r="X209" s="24" t="str">
        <f t="shared" si="112"/>
        <v>T</v>
      </c>
      <c r="Y209" s="25" t="str">
        <f t="shared" si="119"/>
        <v xml:space="preserve"> </v>
      </c>
      <c r="Z209" s="25">
        <f t="shared" si="113"/>
        <v>1</v>
      </c>
      <c r="AA209" s="25" t="str">
        <f t="shared" si="120"/>
        <v xml:space="preserve"> </v>
      </c>
      <c r="AB209" s="25"/>
      <c r="AC209" s="25">
        <f t="shared" si="104"/>
        <v>0</v>
      </c>
      <c r="AD209" s="25">
        <f t="shared" si="121"/>
        <v>0</v>
      </c>
      <c r="AE209" s="28">
        <f t="shared" si="114"/>
        <v>29</v>
      </c>
      <c r="AF209" s="40" t="str">
        <f t="shared" si="115"/>
        <v xml:space="preserve"> </v>
      </c>
      <c r="AG209" s="25" t="str">
        <f t="shared" si="122"/>
        <v>W</v>
      </c>
      <c r="AH209" s="25">
        <f t="shared" si="116"/>
        <v>1</v>
      </c>
      <c r="AI209" s="25" t="str">
        <f t="shared" si="123"/>
        <v xml:space="preserve"> </v>
      </c>
      <c r="AJ209" s="25"/>
      <c r="AK209" s="25">
        <f t="shared" si="105"/>
        <v>0</v>
      </c>
      <c r="AL209" s="25">
        <f t="shared" si="124"/>
        <v>3</v>
      </c>
      <c r="AM209" s="125">
        <f t="shared" si="117"/>
        <v>32</v>
      </c>
    </row>
    <row r="210" spans="1:39">
      <c r="A210" s="197">
        <f t="shared" si="106"/>
        <v>200</v>
      </c>
      <c r="B210" s="198">
        <f>Data!B210</f>
        <v>23</v>
      </c>
      <c r="C210" s="71"/>
      <c r="D210" s="112">
        <f t="shared" si="101"/>
        <v>2</v>
      </c>
      <c r="E210" s="116" t="str">
        <f t="shared" si="102"/>
        <v>B</v>
      </c>
      <c r="F210" s="25"/>
      <c r="G210" s="24" t="str">
        <f t="shared" si="107"/>
        <v xml:space="preserve"> </v>
      </c>
      <c r="H210" s="25" t="str">
        <f t="shared" si="100"/>
        <v xml:space="preserve"> </v>
      </c>
      <c r="I210" s="25">
        <f t="shared" si="108"/>
        <v>1</v>
      </c>
      <c r="J210" s="25" t="str">
        <f t="shared" si="109"/>
        <v>1 &amp; 2</v>
      </c>
      <c r="K210" s="25"/>
      <c r="L210" s="25">
        <f t="shared" si="103"/>
        <v>2</v>
      </c>
      <c r="M210" s="25">
        <f t="shared" si="98"/>
        <v>0</v>
      </c>
      <c r="N210" s="28">
        <f t="shared" si="99"/>
        <v>-34</v>
      </c>
      <c r="O210" s="40" t="str">
        <f t="shared" si="110"/>
        <v xml:space="preserve"> </v>
      </c>
      <c r="P210" s="25" t="str">
        <f t="shared" si="118"/>
        <v xml:space="preserve"> </v>
      </c>
      <c r="Q210" s="25">
        <f t="shared" si="125"/>
        <v>1</v>
      </c>
      <c r="R210" s="25" t="str">
        <f t="shared" si="111"/>
        <v xml:space="preserve"> </v>
      </c>
      <c r="S210" s="25"/>
      <c r="T210" s="25">
        <f t="shared" si="126"/>
        <v>0</v>
      </c>
      <c r="U210" s="25">
        <f t="shared" si="127"/>
        <v>0</v>
      </c>
      <c r="V210" s="125">
        <f t="shared" si="128"/>
        <v>-26</v>
      </c>
      <c r="X210" s="24" t="str">
        <f t="shared" si="112"/>
        <v xml:space="preserve"> </v>
      </c>
      <c r="Y210" s="25" t="str">
        <f t="shared" si="119"/>
        <v xml:space="preserve"> </v>
      </c>
      <c r="Z210" s="25">
        <f t="shared" si="113"/>
        <v>1</v>
      </c>
      <c r="AA210" s="25" t="str">
        <f t="shared" si="120"/>
        <v>1 &amp; 2</v>
      </c>
      <c r="AB210" s="25"/>
      <c r="AC210" s="25">
        <f t="shared" si="104"/>
        <v>2</v>
      </c>
      <c r="AD210" s="25">
        <f t="shared" si="121"/>
        <v>0</v>
      </c>
      <c r="AE210" s="28">
        <f t="shared" si="114"/>
        <v>27</v>
      </c>
      <c r="AF210" s="40" t="str">
        <f t="shared" si="115"/>
        <v xml:space="preserve"> </v>
      </c>
      <c r="AG210" s="25" t="str">
        <f t="shared" si="122"/>
        <v xml:space="preserve"> </v>
      </c>
      <c r="AH210" s="25">
        <f t="shared" si="116"/>
        <v>1</v>
      </c>
      <c r="AI210" s="25" t="str">
        <f t="shared" si="123"/>
        <v xml:space="preserve"> </v>
      </c>
      <c r="AJ210" s="25"/>
      <c r="AK210" s="25">
        <f t="shared" si="105"/>
        <v>0</v>
      </c>
      <c r="AL210" s="25">
        <f t="shared" si="124"/>
        <v>0</v>
      </c>
      <c r="AM210" s="125">
        <f t="shared" si="117"/>
        <v>32</v>
      </c>
    </row>
    <row r="211" spans="1:39">
      <c r="A211" s="197">
        <f t="shared" si="106"/>
        <v>201</v>
      </c>
      <c r="B211" s="198">
        <f>Data!B211</f>
        <v>16</v>
      </c>
      <c r="C211" s="71"/>
      <c r="D211" s="112">
        <f t="shared" si="101"/>
        <v>2</v>
      </c>
      <c r="E211" s="116" t="str">
        <f t="shared" si="102"/>
        <v>A</v>
      </c>
      <c r="F211" s="25"/>
      <c r="G211" s="24" t="str">
        <f t="shared" si="107"/>
        <v xml:space="preserve"> </v>
      </c>
      <c r="H211" s="25" t="str">
        <f t="shared" si="100"/>
        <v>W</v>
      </c>
      <c r="I211" s="25">
        <f t="shared" si="108"/>
        <v>1</v>
      </c>
      <c r="J211" s="25" t="str">
        <f t="shared" si="109"/>
        <v xml:space="preserve"> </v>
      </c>
      <c r="K211" s="25"/>
      <c r="L211" s="25">
        <f t="shared" si="103"/>
        <v>0</v>
      </c>
      <c r="M211" s="25">
        <f t="shared" si="98"/>
        <v>3</v>
      </c>
      <c r="N211" s="28">
        <f t="shared" si="99"/>
        <v>-31</v>
      </c>
      <c r="O211" s="40" t="str">
        <f t="shared" si="110"/>
        <v xml:space="preserve"> </v>
      </c>
      <c r="P211" s="25" t="str">
        <f t="shared" si="118"/>
        <v xml:space="preserve"> </v>
      </c>
      <c r="Q211" s="25">
        <f t="shared" si="125"/>
        <v>1</v>
      </c>
      <c r="R211" s="25" t="str">
        <f t="shared" si="111"/>
        <v xml:space="preserve"> </v>
      </c>
      <c r="S211" s="25"/>
      <c r="T211" s="25">
        <f t="shared" si="126"/>
        <v>0</v>
      </c>
      <c r="U211" s="25">
        <f t="shared" si="127"/>
        <v>0</v>
      </c>
      <c r="V211" s="125">
        <f t="shared" si="128"/>
        <v>-26</v>
      </c>
      <c r="X211" s="24" t="str">
        <f t="shared" si="112"/>
        <v xml:space="preserve"> </v>
      </c>
      <c r="Y211" s="25" t="str">
        <f t="shared" si="119"/>
        <v>W</v>
      </c>
      <c r="Z211" s="25">
        <f t="shared" si="113"/>
        <v>1</v>
      </c>
      <c r="AA211" s="25" t="str">
        <f t="shared" si="120"/>
        <v xml:space="preserve"> </v>
      </c>
      <c r="AB211" s="25"/>
      <c r="AC211" s="25">
        <f t="shared" si="104"/>
        <v>0</v>
      </c>
      <c r="AD211" s="25">
        <f t="shared" si="121"/>
        <v>3</v>
      </c>
      <c r="AE211" s="28">
        <f t="shared" si="114"/>
        <v>30</v>
      </c>
      <c r="AF211" s="40" t="str">
        <f t="shared" si="115"/>
        <v xml:space="preserve"> </v>
      </c>
      <c r="AG211" s="25" t="str">
        <f t="shared" si="122"/>
        <v xml:space="preserve"> </v>
      </c>
      <c r="AH211" s="25">
        <f t="shared" si="116"/>
        <v>1</v>
      </c>
      <c r="AI211" s="25" t="str">
        <f t="shared" si="123"/>
        <v xml:space="preserve"> </v>
      </c>
      <c r="AJ211" s="25"/>
      <c r="AK211" s="25">
        <f t="shared" si="105"/>
        <v>0</v>
      </c>
      <c r="AL211" s="25">
        <f t="shared" si="124"/>
        <v>0</v>
      </c>
      <c r="AM211" s="125">
        <f t="shared" si="117"/>
        <v>32</v>
      </c>
    </row>
    <row r="212" spans="1:39">
      <c r="A212" s="197">
        <f t="shared" si="106"/>
        <v>202</v>
      </c>
      <c r="B212" s="198">
        <f>Data!B212</f>
        <v>21</v>
      </c>
      <c r="C212" s="71"/>
      <c r="D212" s="112">
        <f t="shared" si="101"/>
        <v>2</v>
      </c>
      <c r="E212" s="116" t="str">
        <f t="shared" si="102"/>
        <v>C</v>
      </c>
      <c r="F212" s="25"/>
      <c r="G212" s="24" t="str">
        <f t="shared" si="107"/>
        <v>T</v>
      </c>
      <c r="H212" s="25" t="str">
        <f t="shared" si="100"/>
        <v xml:space="preserve"> </v>
      </c>
      <c r="I212" s="25">
        <f t="shared" si="108"/>
        <v>1</v>
      </c>
      <c r="J212" s="25" t="str">
        <f>IF(AND(G211="T",D212&lt;&gt;D211,D212&lt;&gt;0),CONCATENATE(D211," &amp; ",D212)," ")</f>
        <v xml:space="preserve"> </v>
      </c>
      <c r="K212" s="25"/>
      <c r="L212" s="25">
        <f t="shared" si="103"/>
        <v>0</v>
      </c>
      <c r="M212" s="25">
        <f t="shared" si="98"/>
        <v>0</v>
      </c>
      <c r="N212" s="28">
        <f t="shared" si="99"/>
        <v>-31</v>
      </c>
      <c r="O212" s="40" t="str">
        <f t="shared" si="110"/>
        <v xml:space="preserve"> </v>
      </c>
      <c r="P212" s="25" t="str">
        <f t="shared" si="118"/>
        <v xml:space="preserve"> </v>
      </c>
      <c r="Q212" s="25">
        <f t="shared" si="125"/>
        <v>1</v>
      </c>
      <c r="R212" s="25" t="str">
        <f t="shared" si="111"/>
        <v xml:space="preserve"> </v>
      </c>
      <c r="S212" s="25"/>
      <c r="T212" s="25">
        <f t="shared" si="126"/>
        <v>0</v>
      </c>
      <c r="U212" s="25">
        <f t="shared" si="127"/>
        <v>0</v>
      </c>
      <c r="V212" s="125">
        <f t="shared" si="128"/>
        <v>-26</v>
      </c>
      <c r="X212" s="24" t="str">
        <f t="shared" si="112"/>
        <v>T</v>
      </c>
      <c r="Y212" s="25" t="str">
        <f t="shared" si="119"/>
        <v xml:space="preserve"> </v>
      </c>
      <c r="Z212" s="25">
        <f t="shared" si="113"/>
        <v>1</v>
      </c>
      <c r="AA212" s="25" t="str">
        <f t="shared" si="120"/>
        <v xml:space="preserve"> </v>
      </c>
      <c r="AB212" s="25"/>
      <c r="AC212" s="25">
        <f t="shared" si="104"/>
        <v>0</v>
      </c>
      <c r="AD212" s="25">
        <f t="shared" si="121"/>
        <v>0</v>
      </c>
      <c r="AE212" s="28">
        <f t="shared" si="114"/>
        <v>30</v>
      </c>
      <c r="AF212" s="40" t="str">
        <f t="shared" si="115"/>
        <v xml:space="preserve"> </v>
      </c>
      <c r="AG212" s="25" t="str">
        <f t="shared" si="122"/>
        <v xml:space="preserve"> </v>
      </c>
      <c r="AH212" s="25">
        <f t="shared" si="116"/>
        <v>1</v>
      </c>
      <c r="AI212" s="25" t="str">
        <f t="shared" si="123"/>
        <v xml:space="preserve"> </v>
      </c>
      <c r="AJ212" s="25"/>
      <c r="AK212" s="25">
        <f t="shared" si="105"/>
        <v>0</v>
      </c>
      <c r="AL212" s="25">
        <f t="shared" si="124"/>
        <v>0</v>
      </c>
      <c r="AM212" s="125">
        <f t="shared" si="117"/>
        <v>32</v>
      </c>
    </row>
    <row r="213" spans="1:39">
      <c r="A213" s="197">
        <f t="shared" si="106"/>
        <v>203</v>
      </c>
      <c r="B213" s="198">
        <f>Data!B213</f>
        <v>28</v>
      </c>
      <c r="C213" s="71"/>
      <c r="D213" s="112">
        <f t="shared" si="101"/>
        <v>3</v>
      </c>
      <c r="E213" s="116" t="str">
        <f t="shared" si="102"/>
        <v>A</v>
      </c>
      <c r="F213" s="25"/>
      <c r="G213" s="24" t="str">
        <f t="shared" si="107"/>
        <v xml:space="preserve"> </v>
      </c>
      <c r="H213" s="25" t="str">
        <f t="shared" si="100"/>
        <v xml:space="preserve"> </v>
      </c>
      <c r="I213" s="25">
        <f t="shared" si="108"/>
        <v>1</v>
      </c>
      <c r="J213" s="25" t="str">
        <f t="shared" ref="J213:J276" si="129">IF(AND(G212="T",D213&lt;&gt;D212,D213&lt;&gt;0),CONCATENATE(D212," &amp; ",D213)," ")</f>
        <v>2 &amp; 3</v>
      </c>
      <c r="K213" s="25"/>
      <c r="L213" s="25">
        <f t="shared" si="103"/>
        <v>2</v>
      </c>
      <c r="M213" s="25">
        <f t="shared" si="98"/>
        <v>0</v>
      </c>
      <c r="N213" s="28">
        <f t="shared" si="99"/>
        <v>-33</v>
      </c>
      <c r="O213" s="40" t="str">
        <f t="shared" si="110"/>
        <v xml:space="preserve"> </v>
      </c>
      <c r="P213" s="25" t="str">
        <f t="shared" si="118"/>
        <v xml:space="preserve"> </v>
      </c>
      <c r="Q213" s="25">
        <f t="shared" si="125"/>
        <v>1</v>
      </c>
      <c r="R213" s="25" t="str">
        <f t="shared" si="111"/>
        <v xml:space="preserve"> </v>
      </c>
      <c r="S213" s="25"/>
      <c r="T213" s="25">
        <f t="shared" si="126"/>
        <v>0</v>
      </c>
      <c r="U213" s="25">
        <f t="shared" si="127"/>
        <v>0</v>
      </c>
      <c r="V213" s="125">
        <f t="shared" si="128"/>
        <v>-26</v>
      </c>
      <c r="X213" s="24" t="str">
        <f t="shared" si="112"/>
        <v xml:space="preserve"> </v>
      </c>
      <c r="Y213" s="25" t="str">
        <f t="shared" si="119"/>
        <v xml:space="preserve"> </v>
      </c>
      <c r="Z213" s="25">
        <f t="shared" si="113"/>
        <v>1</v>
      </c>
      <c r="AA213" s="25" t="str">
        <f t="shared" si="120"/>
        <v>2 &amp; 3</v>
      </c>
      <c r="AB213" s="25"/>
      <c r="AC213" s="25">
        <f t="shared" si="104"/>
        <v>2</v>
      </c>
      <c r="AD213" s="25">
        <f t="shared" si="121"/>
        <v>0</v>
      </c>
      <c r="AE213" s="28">
        <f t="shared" si="114"/>
        <v>28</v>
      </c>
      <c r="AF213" s="40" t="str">
        <f t="shared" si="115"/>
        <v xml:space="preserve"> </v>
      </c>
      <c r="AG213" s="25" t="str">
        <f t="shared" si="122"/>
        <v xml:space="preserve"> </v>
      </c>
      <c r="AH213" s="25">
        <f t="shared" si="116"/>
        <v>1</v>
      </c>
      <c r="AI213" s="25" t="str">
        <f t="shared" si="123"/>
        <v xml:space="preserve"> </v>
      </c>
      <c r="AJ213" s="25"/>
      <c r="AK213" s="25">
        <f t="shared" si="105"/>
        <v>0</v>
      </c>
      <c r="AL213" s="25">
        <f t="shared" si="124"/>
        <v>0</v>
      </c>
      <c r="AM213" s="125">
        <f t="shared" si="117"/>
        <v>32</v>
      </c>
    </row>
    <row r="214" spans="1:39">
      <c r="A214" s="197">
        <f t="shared" si="106"/>
        <v>204</v>
      </c>
      <c r="B214" s="198">
        <f>Data!B214</f>
        <v>11</v>
      </c>
      <c r="C214" s="71"/>
      <c r="D214" s="112">
        <f t="shared" si="101"/>
        <v>1</v>
      </c>
      <c r="E214" s="116" t="str">
        <f t="shared" si="102"/>
        <v>B</v>
      </c>
      <c r="F214" s="25"/>
      <c r="G214" s="24" t="str">
        <f t="shared" si="107"/>
        <v xml:space="preserve"> </v>
      </c>
      <c r="H214" s="25" t="str">
        <f t="shared" si="100"/>
        <v>L</v>
      </c>
      <c r="I214" s="25">
        <f t="shared" si="108"/>
        <v>2</v>
      </c>
      <c r="J214" s="25" t="str">
        <f t="shared" si="129"/>
        <v xml:space="preserve"> </v>
      </c>
      <c r="K214" s="25"/>
      <c r="L214" s="25">
        <f t="shared" si="103"/>
        <v>0</v>
      </c>
      <c r="M214" s="25">
        <f t="shared" si="98"/>
        <v>0</v>
      </c>
      <c r="N214" s="28">
        <f t="shared" si="99"/>
        <v>-33</v>
      </c>
      <c r="O214" s="40" t="str">
        <f t="shared" si="110"/>
        <v xml:space="preserve"> </v>
      </c>
      <c r="P214" s="25" t="str">
        <f t="shared" si="118"/>
        <v xml:space="preserve"> </v>
      </c>
      <c r="Q214" s="25">
        <f t="shared" si="125"/>
        <v>1</v>
      </c>
      <c r="R214" s="25" t="str">
        <f t="shared" si="111"/>
        <v xml:space="preserve"> </v>
      </c>
      <c r="S214" s="25"/>
      <c r="T214" s="25">
        <f t="shared" si="126"/>
        <v>0</v>
      </c>
      <c r="U214" s="25">
        <f t="shared" si="127"/>
        <v>0</v>
      </c>
      <c r="V214" s="125">
        <f t="shared" si="128"/>
        <v>-26</v>
      </c>
      <c r="X214" s="24" t="str">
        <f t="shared" si="112"/>
        <v xml:space="preserve"> </v>
      </c>
      <c r="Y214" s="25" t="str">
        <f t="shared" si="119"/>
        <v>L</v>
      </c>
      <c r="Z214" s="25">
        <f t="shared" si="113"/>
        <v>2</v>
      </c>
      <c r="AA214" s="25" t="str">
        <f t="shared" si="120"/>
        <v>2 &amp; 3</v>
      </c>
      <c r="AB214" s="25"/>
      <c r="AC214" s="25">
        <f t="shared" si="104"/>
        <v>6</v>
      </c>
      <c r="AD214" s="25">
        <f t="shared" si="121"/>
        <v>0</v>
      </c>
      <c r="AE214" s="28">
        <f t="shared" si="114"/>
        <v>22</v>
      </c>
      <c r="AF214" s="40" t="str">
        <f t="shared" si="115"/>
        <v xml:space="preserve"> </v>
      </c>
      <c r="AG214" s="25" t="str">
        <f t="shared" si="122"/>
        <v xml:space="preserve"> </v>
      </c>
      <c r="AH214" s="25">
        <f t="shared" si="116"/>
        <v>1</v>
      </c>
      <c r="AI214" s="25" t="str">
        <f t="shared" si="123"/>
        <v xml:space="preserve"> </v>
      </c>
      <c r="AJ214" s="25"/>
      <c r="AK214" s="25">
        <f t="shared" si="105"/>
        <v>0</v>
      </c>
      <c r="AL214" s="25">
        <f t="shared" si="124"/>
        <v>0</v>
      </c>
      <c r="AM214" s="125">
        <f t="shared" si="117"/>
        <v>32</v>
      </c>
    </row>
    <row r="215" spans="1:39">
      <c r="A215" s="197">
        <f t="shared" si="106"/>
        <v>205</v>
      </c>
      <c r="B215" s="198">
        <f>Data!B215</f>
        <v>3</v>
      </c>
      <c r="C215" s="71"/>
      <c r="D215" s="112">
        <f t="shared" si="101"/>
        <v>1</v>
      </c>
      <c r="E215" s="116" t="str">
        <f t="shared" si="102"/>
        <v>C</v>
      </c>
      <c r="F215" s="25"/>
      <c r="G215" s="24" t="str">
        <f t="shared" si="107"/>
        <v>T</v>
      </c>
      <c r="H215" s="25" t="str">
        <f t="shared" si="100"/>
        <v xml:space="preserve"> </v>
      </c>
      <c r="I215" s="25">
        <f t="shared" si="108"/>
        <v>2</v>
      </c>
      <c r="J215" s="25" t="str">
        <f t="shared" si="129"/>
        <v xml:space="preserve"> </v>
      </c>
      <c r="K215" s="25"/>
      <c r="L215" s="25">
        <f t="shared" si="103"/>
        <v>0</v>
      </c>
      <c r="M215" s="25">
        <f t="shared" si="98"/>
        <v>0</v>
      </c>
      <c r="N215" s="28">
        <f t="shared" si="99"/>
        <v>-33</v>
      </c>
      <c r="O215" s="40" t="str">
        <f t="shared" si="110"/>
        <v xml:space="preserve"> </v>
      </c>
      <c r="P215" s="25" t="str">
        <f t="shared" si="118"/>
        <v xml:space="preserve"> </v>
      </c>
      <c r="Q215" s="25">
        <f t="shared" si="125"/>
        <v>1</v>
      </c>
      <c r="R215" s="25" t="str">
        <f t="shared" si="111"/>
        <v xml:space="preserve"> </v>
      </c>
      <c r="S215" s="25"/>
      <c r="T215" s="25">
        <f t="shared" si="126"/>
        <v>0</v>
      </c>
      <c r="U215" s="25">
        <f t="shared" si="127"/>
        <v>0</v>
      </c>
      <c r="V215" s="125">
        <f t="shared" si="128"/>
        <v>-26</v>
      </c>
      <c r="X215" s="24" t="str">
        <f t="shared" si="112"/>
        <v xml:space="preserve"> </v>
      </c>
      <c r="Y215" s="25" t="str">
        <f t="shared" si="119"/>
        <v>L</v>
      </c>
      <c r="Z215" s="25">
        <f t="shared" si="113"/>
        <v>3</v>
      </c>
      <c r="AA215" s="25" t="str">
        <f t="shared" si="120"/>
        <v>2 &amp; 3</v>
      </c>
      <c r="AB215" s="25"/>
      <c r="AC215" s="25">
        <f t="shared" si="104"/>
        <v>18</v>
      </c>
      <c r="AD215" s="25">
        <f t="shared" si="121"/>
        <v>0</v>
      </c>
      <c r="AE215" s="28">
        <f t="shared" si="114"/>
        <v>4</v>
      </c>
      <c r="AF215" s="40" t="str">
        <f t="shared" si="115"/>
        <v xml:space="preserve"> </v>
      </c>
      <c r="AG215" s="25" t="str">
        <f t="shared" si="122"/>
        <v xml:space="preserve"> </v>
      </c>
      <c r="AH215" s="25">
        <f t="shared" si="116"/>
        <v>1</v>
      </c>
      <c r="AI215" s="25" t="str">
        <f t="shared" si="123"/>
        <v xml:space="preserve"> </v>
      </c>
      <c r="AJ215" s="25"/>
      <c r="AK215" s="25">
        <f t="shared" si="105"/>
        <v>0</v>
      </c>
      <c r="AL215" s="25">
        <f t="shared" si="124"/>
        <v>0</v>
      </c>
      <c r="AM215" s="125">
        <f t="shared" si="117"/>
        <v>32</v>
      </c>
    </row>
    <row r="216" spans="1:39">
      <c r="A216" s="197">
        <f t="shared" si="106"/>
        <v>206</v>
      </c>
      <c r="B216" s="198">
        <f>Data!B216</f>
        <v>21</v>
      </c>
      <c r="C216" s="71"/>
      <c r="D216" s="112">
        <f t="shared" si="101"/>
        <v>2</v>
      </c>
      <c r="E216" s="116" t="str">
        <f t="shared" si="102"/>
        <v>C</v>
      </c>
      <c r="F216" s="25"/>
      <c r="G216" s="24" t="str">
        <f t="shared" si="107"/>
        <v xml:space="preserve"> </v>
      </c>
      <c r="H216" s="25" t="str">
        <f t="shared" si="100"/>
        <v xml:space="preserve"> </v>
      </c>
      <c r="I216" s="25">
        <f t="shared" si="108"/>
        <v>2</v>
      </c>
      <c r="J216" s="25" t="str">
        <f t="shared" si="129"/>
        <v>1 &amp; 2</v>
      </c>
      <c r="K216" s="25"/>
      <c r="L216" s="25">
        <f t="shared" si="103"/>
        <v>6</v>
      </c>
      <c r="M216" s="25">
        <f t="shared" si="98"/>
        <v>0</v>
      </c>
      <c r="N216" s="28">
        <f t="shared" si="99"/>
        <v>-39</v>
      </c>
      <c r="O216" s="40" t="str">
        <f t="shared" si="110"/>
        <v>T</v>
      </c>
      <c r="P216" s="25" t="str">
        <f t="shared" si="118"/>
        <v xml:space="preserve"> </v>
      </c>
      <c r="Q216" s="25">
        <f t="shared" si="125"/>
        <v>1</v>
      </c>
      <c r="R216" s="25" t="str">
        <f t="shared" si="111"/>
        <v xml:space="preserve"> </v>
      </c>
      <c r="S216" s="25"/>
      <c r="T216" s="25">
        <f t="shared" si="126"/>
        <v>0</v>
      </c>
      <c r="U216" s="25">
        <f t="shared" si="127"/>
        <v>0</v>
      </c>
      <c r="V216" s="125">
        <f t="shared" si="128"/>
        <v>-26</v>
      </c>
      <c r="X216" s="24" t="str">
        <f t="shared" si="112"/>
        <v xml:space="preserve"> </v>
      </c>
      <c r="Y216" s="25" t="str">
        <f t="shared" si="119"/>
        <v>W</v>
      </c>
      <c r="Z216" s="25">
        <f t="shared" si="113"/>
        <v>1</v>
      </c>
      <c r="AA216" s="25" t="str">
        <f t="shared" si="120"/>
        <v xml:space="preserve"> </v>
      </c>
      <c r="AB216" s="25"/>
      <c r="AC216" s="25">
        <f t="shared" si="104"/>
        <v>0</v>
      </c>
      <c r="AD216" s="25">
        <f t="shared" si="121"/>
        <v>27</v>
      </c>
      <c r="AE216" s="28">
        <f t="shared" si="114"/>
        <v>31</v>
      </c>
      <c r="AF216" s="40" t="str">
        <f t="shared" si="115"/>
        <v>T</v>
      </c>
      <c r="AG216" s="25" t="str">
        <f t="shared" si="122"/>
        <v xml:space="preserve"> </v>
      </c>
      <c r="AH216" s="25">
        <f t="shared" si="116"/>
        <v>1</v>
      </c>
      <c r="AI216" s="25" t="str">
        <f t="shared" si="123"/>
        <v xml:space="preserve"> </v>
      </c>
      <c r="AJ216" s="25"/>
      <c r="AK216" s="25">
        <f t="shared" si="105"/>
        <v>0</v>
      </c>
      <c r="AL216" s="25">
        <f t="shared" si="124"/>
        <v>0</v>
      </c>
      <c r="AM216" s="125">
        <f t="shared" si="117"/>
        <v>32</v>
      </c>
    </row>
    <row r="217" spans="1:39">
      <c r="A217" s="197">
        <f t="shared" si="106"/>
        <v>207</v>
      </c>
      <c r="B217" s="198">
        <f>Data!B217</f>
        <v>27</v>
      </c>
      <c r="C217" s="71"/>
      <c r="D217" s="112">
        <f t="shared" si="101"/>
        <v>3</v>
      </c>
      <c r="E217" s="116" t="str">
        <f t="shared" si="102"/>
        <v>C</v>
      </c>
      <c r="F217" s="25"/>
      <c r="G217" s="24" t="str">
        <f t="shared" si="107"/>
        <v xml:space="preserve"> </v>
      </c>
      <c r="H217" s="25" t="str">
        <f t="shared" si="100"/>
        <v>L</v>
      </c>
      <c r="I217" s="25">
        <f t="shared" si="108"/>
        <v>3</v>
      </c>
      <c r="J217" s="25" t="str">
        <f t="shared" si="129"/>
        <v xml:space="preserve"> </v>
      </c>
      <c r="K217" s="25"/>
      <c r="L217" s="25">
        <f t="shared" si="103"/>
        <v>0</v>
      </c>
      <c r="M217" s="25">
        <f t="shared" si="98"/>
        <v>0</v>
      </c>
      <c r="N217" s="28">
        <f t="shared" si="99"/>
        <v>-39</v>
      </c>
      <c r="O217" s="40" t="str">
        <f t="shared" si="110"/>
        <v>T</v>
      </c>
      <c r="P217" s="25" t="str">
        <f t="shared" si="118"/>
        <v xml:space="preserve"> </v>
      </c>
      <c r="Q217" s="25">
        <f t="shared" si="125"/>
        <v>1</v>
      </c>
      <c r="R217" s="25" t="str">
        <f t="shared" si="111"/>
        <v xml:space="preserve"> </v>
      </c>
      <c r="S217" s="25"/>
      <c r="T217" s="25">
        <f t="shared" si="126"/>
        <v>0</v>
      </c>
      <c r="U217" s="25">
        <f t="shared" si="127"/>
        <v>0</v>
      </c>
      <c r="V217" s="125">
        <f t="shared" si="128"/>
        <v>-26</v>
      </c>
      <c r="X217" s="24" t="str">
        <f t="shared" si="112"/>
        <v xml:space="preserve"> </v>
      </c>
      <c r="Y217" s="25" t="str">
        <f t="shared" si="119"/>
        <v xml:space="preserve"> </v>
      </c>
      <c r="Z217" s="25">
        <f t="shared" si="113"/>
        <v>1</v>
      </c>
      <c r="AA217" s="25" t="str">
        <f t="shared" si="120"/>
        <v xml:space="preserve"> </v>
      </c>
      <c r="AB217" s="25"/>
      <c r="AC217" s="25">
        <f t="shared" si="104"/>
        <v>0</v>
      </c>
      <c r="AD217" s="25">
        <f t="shared" si="121"/>
        <v>0</v>
      </c>
      <c r="AE217" s="28">
        <f t="shared" si="114"/>
        <v>31</v>
      </c>
      <c r="AF217" s="40" t="str">
        <f t="shared" si="115"/>
        <v>T</v>
      </c>
      <c r="AG217" s="25" t="str">
        <f t="shared" si="122"/>
        <v xml:space="preserve"> </v>
      </c>
      <c r="AH217" s="25">
        <f t="shared" si="116"/>
        <v>1</v>
      </c>
      <c r="AI217" s="25" t="str">
        <f t="shared" si="123"/>
        <v xml:space="preserve"> </v>
      </c>
      <c r="AJ217" s="25"/>
      <c r="AK217" s="25">
        <f t="shared" si="105"/>
        <v>0</v>
      </c>
      <c r="AL217" s="25">
        <f t="shared" si="124"/>
        <v>0</v>
      </c>
      <c r="AM217" s="125">
        <f t="shared" si="117"/>
        <v>32</v>
      </c>
    </row>
    <row r="218" spans="1:39">
      <c r="A218" s="197">
        <f t="shared" si="106"/>
        <v>208</v>
      </c>
      <c r="B218" s="198">
        <f>Data!B218</f>
        <v>18</v>
      </c>
      <c r="C218" s="71"/>
      <c r="D218" s="112">
        <f t="shared" si="101"/>
        <v>2</v>
      </c>
      <c r="E218" s="116" t="str">
        <f t="shared" si="102"/>
        <v>C</v>
      </c>
      <c r="F218" s="25"/>
      <c r="G218" s="24" t="str">
        <f t="shared" si="107"/>
        <v xml:space="preserve"> </v>
      </c>
      <c r="H218" s="25" t="str">
        <f t="shared" si="100"/>
        <v xml:space="preserve"> </v>
      </c>
      <c r="I218" s="25">
        <f t="shared" si="108"/>
        <v>3</v>
      </c>
      <c r="J218" s="25" t="str">
        <f t="shared" si="129"/>
        <v xml:space="preserve"> </v>
      </c>
      <c r="K218" s="25"/>
      <c r="L218" s="25">
        <f t="shared" si="103"/>
        <v>0</v>
      </c>
      <c r="M218" s="25">
        <f t="shared" si="98"/>
        <v>0</v>
      </c>
      <c r="N218" s="28">
        <f t="shared" si="99"/>
        <v>-39</v>
      </c>
      <c r="O218" s="40" t="str">
        <f t="shared" si="110"/>
        <v>T</v>
      </c>
      <c r="P218" s="25" t="str">
        <f t="shared" si="118"/>
        <v xml:space="preserve"> </v>
      </c>
      <c r="Q218" s="25">
        <f t="shared" si="125"/>
        <v>1</v>
      </c>
      <c r="R218" s="25" t="str">
        <f t="shared" si="111"/>
        <v xml:space="preserve"> </v>
      </c>
      <c r="S218" s="25"/>
      <c r="T218" s="25">
        <f t="shared" si="126"/>
        <v>0</v>
      </c>
      <c r="U218" s="25">
        <f t="shared" si="127"/>
        <v>0</v>
      </c>
      <c r="V218" s="125">
        <f t="shared" si="128"/>
        <v>-26</v>
      </c>
      <c r="X218" s="24" t="str">
        <f t="shared" si="112"/>
        <v xml:space="preserve"> </v>
      </c>
      <c r="Y218" s="25" t="str">
        <f t="shared" si="119"/>
        <v xml:space="preserve"> </v>
      </c>
      <c r="Z218" s="25">
        <f t="shared" si="113"/>
        <v>1</v>
      </c>
      <c r="AA218" s="25" t="str">
        <f t="shared" si="120"/>
        <v xml:space="preserve"> </v>
      </c>
      <c r="AB218" s="25"/>
      <c r="AC218" s="25">
        <f t="shared" si="104"/>
        <v>0</v>
      </c>
      <c r="AD218" s="25">
        <f t="shared" si="121"/>
        <v>0</v>
      </c>
      <c r="AE218" s="28">
        <f t="shared" si="114"/>
        <v>31</v>
      </c>
      <c r="AF218" s="40" t="str">
        <f t="shared" si="115"/>
        <v>T</v>
      </c>
      <c r="AG218" s="25" t="str">
        <f t="shared" si="122"/>
        <v xml:space="preserve"> </v>
      </c>
      <c r="AH218" s="25">
        <f t="shared" si="116"/>
        <v>1</v>
      </c>
      <c r="AI218" s="25" t="str">
        <f t="shared" si="123"/>
        <v xml:space="preserve"> </v>
      </c>
      <c r="AJ218" s="25"/>
      <c r="AK218" s="25">
        <f t="shared" si="105"/>
        <v>0</v>
      </c>
      <c r="AL218" s="25">
        <f t="shared" si="124"/>
        <v>0</v>
      </c>
      <c r="AM218" s="125">
        <f t="shared" si="117"/>
        <v>32</v>
      </c>
    </row>
    <row r="219" spans="1:39">
      <c r="A219" s="197">
        <f t="shared" si="106"/>
        <v>209</v>
      </c>
      <c r="B219" s="198">
        <f>Data!B219</f>
        <v>31</v>
      </c>
      <c r="C219" s="71"/>
      <c r="D219" s="112">
        <f t="shared" si="101"/>
        <v>3</v>
      </c>
      <c r="E219" s="116" t="str">
        <f t="shared" si="102"/>
        <v>A</v>
      </c>
      <c r="F219" s="25"/>
      <c r="G219" s="24" t="str">
        <f t="shared" si="107"/>
        <v xml:space="preserve"> </v>
      </c>
      <c r="H219" s="25" t="str">
        <f t="shared" si="100"/>
        <v xml:space="preserve"> </v>
      </c>
      <c r="I219" s="25">
        <f t="shared" si="108"/>
        <v>3</v>
      </c>
      <c r="J219" s="25" t="str">
        <f t="shared" si="129"/>
        <v xml:space="preserve"> </v>
      </c>
      <c r="K219" s="25"/>
      <c r="L219" s="25">
        <f t="shared" si="103"/>
        <v>0</v>
      </c>
      <c r="M219" s="25">
        <f t="shared" si="98"/>
        <v>0</v>
      </c>
      <c r="N219" s="28">
        <f t="shared" si="99"/>
        <v>-39</v>
      </c>
      <c r="O219" s="40" t="str">
        <f t="shared" si="110"/>
        <v xml:space="preserve"> </v>
      </c>
      <c r="P219" s="25" t="str">
        <f t="shared" si="118"/>
        <v xml:space="preserve"> </v>
      </c>
      <c r="Q219" s="25">
        <f t="shared" si="125"/>
        <v>1</v>
      </c>
      <c r="R219" s="25" t="str">
        <f t="shared" si="111"/>
        <v>C &amp; A</v>
      </c>
      <c r="S219" s="25"/>
      <c r="T219" s="25">
        <f t="shared" si="126"/>
        <v>2</v>
      </c>
      <c r="U219" s="25">
        <f t="shared" si="127"/>
        <v>0</v>
      </c>
      <c r="V219" s="125">
        <f t="shared" si="128"/>
        <v>-28</v>
      </c>
      <c r="X219" s="24" t="str">
        <f t="shared" si="112"/>
        <v xml:space="preserve"> </v>
      </c>
      <c r="Y219" s="25" t="str">
        <f t="shared" si="119"/>
        <v xml:space="preserve"> </v>
      </c>
      <c r="Z219" s="25">
        <f t="shared" si="113"/>
        <v>1</v>
      </c>
      <c r="AA219" s="25" t="str">
        <f t="shared" si="120"/>
        <v xml:space="preserve"> </v>
      </c>
      <c r="AB219" s="25"/>
      <c r="AC219" s="25">
        <f t="shared" si="104"/>
        <v>0</v>
      </c>
      <c r="AD219" s="25">
        <f t="shared" si="121"/>
        <v>0</v>
      </c>
      <c r="AE219" s="28">
        <f t="shared" si="114"/>
        <v>31</v>
      </c>
      <c r="AF219" s="40" t="str">
        <f t="shared" si="115"/>
        <v xml:space="preserve"> </v>
      </c>
      <c r="AG219" s="25" t="str">
        <f t="shared" si="122"/>
        <v xml:space="preserve"> </v>
      </c>
      <c r="AH219" s="25">
        <f t="shared" si="116"/>
        <v>1</v>
      </c>
      <c r="AI219" s="25" t="str">
        <f t="shared" si="123"/>
        <v>C &amp; A</v>
      </c>
      <c r="AJ219" s="25"/>
      <c r="AK219" s="25">
        <f t="shared" si="105"/>
        <v>2</v>
      </c>
      <c r="AL219" s="25">
        <f t="shared" si="124"/>
        <v>0</v>
      </c>
      <c r="AM219" s="125">
        <f t="shared" si="117"/>
        <v>30</v>
      </c>
    </row>
    <row r="220" spans="1:39">
      <c r="A220" s="197">
        <f t="shared" si="106"/>
        <v>210</v>
      </c>
      <c r="B220" s="198">
        <f>Data!B220</f>
        <v>26</v>
      </c>
      <c r="C220" s="71"/>
      <c r="D220" s="112">
        <f t="shared" si="101"/>
        <v>3</v>
      </c>
      <c r="E220" s="116" t="str">
        <f t="shared" si="102"/>
        <v>B</v>
      </c>
      <c r="F220" s="25"/>
      <c r="G220" s="24" t="str">
        <f t="shared" si="107"/>
        <v>T</v>
      </c>
      <c r="H220" s="25" t="str">
        <f t="shared" si="100"/>
        <v xml:space="preserve"> </v>
      </c>
      <c r="I220" s="25">
        <f t="shared" si="108"/>
        <v>3</v>
      </c>
      <c r="J220" s="25" t="str">
        <f t="shared" si="129"/>
        <v xml:space="preserve"> </v>
      </c>
      <c r="K220" s="25"/>
      <c r="L220" s="25">
        <f t="shared" si="103"/>
        <v>0</v>
      </c>
      <c r="M220" s="25">
        <f t="shared" si="98"/>
        <v>0</v>
      </c>
      <c r="N220" s="28">
        <f t="shared" si="99"/>
        <v>-39</v>
      </c>
      <c r="O220" s="40" t="str">
        <f t="shared" si="110"/>
        <v xml:space="preserve"> </v>
      </c>
      <c r="P220" s="25" t="str">
        <f t="shared" si="118"/>
        <v>L</v>
      </c>
      <c r="Q220" s="25">
        <f t="shared" si="125"/>
        <v>2</v>
      </c>
      <c r="R220" s="25" t="str">
        <f t="shared" si="111"/>
        <v xml:space="preserve"> </v>
      </c>
      <c r="S220" s="25"/>
      <c r="T220" s="25">
        <f t="shared" si="126"/>
        <v>0</v>
      </c>
      <c r="U220" s="25">
        <f t="shared" si="127"/>
        <v>0</v>
      </c>
      <c r="V220" s="125">
        <f t="shared" si="128"/>
        <v>-28</v>
      </c>
      <c r="X220" s="24" t="str">
        <f t="shared" si="112"/>
        <v>T</v>
      </c>
      <c r="Y220" s="25" t="str">
        <f t="shared" si="119"/>
        <v xml:space="preserve"> </v>
      </c>
      <c r="Z220" s="25">
        <f t="shared" si="113"/>
        <v>1</v>
      </c>
      <c r="AA220" s="25" t="str">
        <f t="shared" si="120"/>
        <v xml:space="preserve"> </v>
      </c>
      <c r="AB220" s="25"/>
      <c r="AC220" s="25">
        <f t="shared" si="104"/>
        <v>0</v>
      </c>
      <c r="AD220" s="25">
        <f t="shared" si="121"/>
        <v>0</v>
      </c>
      <c r="AE220" s="28">
        <f t="shared" si="114"/>
        <v>31</v>
      </c>
      <c r="AF220" s="40" t="str">
        <f t="shared" si="115"/>
        <v xml:space="preserve"> </v>
      </c>
      <c r="AG220" s="25" t="str">
        <f t="shared" si="122"/>
        <v>L</v>
      </c>
      <c r="AH220" s="25">
        <f t="shared" si="116"/>
        <v>2</v>
      </c>
      <c r="AI220" s="25" t="str">
        <f t="shared" si="123"/>
        <v>C &amp; A</v>
      </c>
      <c r="AJ220" s="25"/>
      <c r="AK220" s="25">
        <f t="shared" si="105"/>
        <v>6</v>
      </c>
      <c r="AL220" s="25">
        <f t="shared" si="124"/>
        <v>0</v>
      </c>
      <c r="AM220" s="125">
        <f t="shared" si="117"/>
        <v>24</v>
      </c>
    </row>
    <row r="221" spans="1:39">
      <c r="A221" s="197">
        <f t="shared" si="106"/>
        <v>211</v>
      </c>
      <c r="B221" s="198">
        <f>Data!B221</f>
        <v>29</v>
      </c>
      <c r="C221" s="71"/>
      <c r="D221" s="112">
        <f t="shared" si="101"/>
        <v>3</v>
      </c>
      <c r="E221" s="116" t="str">
        <f t="shared" si="102"/>
        <v>B</v>
      </c>
      <c r="F221" s="25"/>
      <c r="G221" s="24" t="str">
        <f t="shared" si="107"/>
        <v>T</v>
      </c>
      <c r="H221" s="25" t="str">
        <f t="shared" si="100"/>
        <v xml:space="preserve"> </v>
      </c>
      <c r="I221" s="25">
        <f t="shared" si="108"/>
        <v>3</v>
      </c>
      <c r="J221" s="25" t="str">
        <f t="shared" si="129"/>
        <v xml:space="preserve"> </v>
      </c>
      <c r="K221" s="25"/>
      <c r="L221" s="25">
        <f t="shared" si="103"/>
        <v>0</v>
      </c>
      <c r="M221" s="25">
        <f t="shared" si="98"/>
        <v>0</v>
      </c>
      <c r="N221" s="28">
        <f t="shared" si="99"/>
        <v>-39</v>
      </c>
      <c r="O221" s="40" t="str">
        <f t="shared" si="110"/>
        <v>T</v>
      </c>
      <c r="P221" s="25" t="str">
        <f t="shared" si="118"/>
        <v xml:space="preserve"> </v>
      </c>
      <c r="Q221" s="25">
        <f t="shared" si="125"/>
        <v>2</v>
      </c>
      <c r="R221" s="25" t="str">
        <f t="shared" si="111"/>
        <v xml:space="preserve"> </v>
      </c>
      <c r="S221" s="25"/>
      <c r="T221" s="25">
        <f t="shared" si="126"/>
        <v>0</v>
      </c>
      <c r="U221" s="25">
        <f t="shared" si="127"/>
        <v>0</v>
      </c>
      <c r="V221" s="125">
        <f t="shared" si="128"/>
        <v>-28</v>
      </c>
      <c r="X221" s="24" t="str">
        <f t="shared" si="112"/>
        <v>T</v>
      </c>
      <c r="Y221" s="25" t="str">
        <f t="shared" si="119"/>
        <v xml:space="preserve"> </v>
      </c>
      <c r="Z221" s="25">
        <f t="shared" si="113"/>
        <v>1</v>
      </c>
      <c r="AA221" s="25" t="str">
        <f t="shared" si="120"/>
        <v xml:space="preserve"> </v>
      </c>
      <c r="AB221" s="25"/>
      <c r="AC221" s="25">
        <f t="shared" si="104"/>
        <v>0</v>
      </c>
      <c r="AD221" s="25">
        <f t="shared" si="121"/>
        <v>0</v>
      </c>
      <c r="AE221" s="28">
        <f t="shared" si="114"/>
        <v>31</v>
      </c>
      <c r="AF221" s="40" t="str">
        <f t="shared" si="115"/>
        <v xml:space="preserve"> </v>
      </c>
      <c r="AG221" s="25" t="str">
        <f t="shared" si="122"/>
        <v>L</v>
      </c>
      <c r="AH221" s="25">
        <f t="shared" si="116"/>
        <v>3</v>
      </c>
      <c r="AI221" s="25" t="str">
        <f t="shared" si="123"/>
        <v>C &amp; A</v>
      </c>
      <c r="AJ221" s="25"/>
      <c r="AK221" s="25">
        <f t="shared" si="105"/>
        <v>18</v>
      </c>
      <c r="AL221" s="25">
        <f t="shared" si="124"/>
        <v>0</v>
      </c>
      <c r="AM221" s="125">
        <f t="shared" si="117"/>
        <v>6</v>
      </c>
    </row>
    <row r="222" spans="1:39">
      <c r="A222" s="197">
        <f t="shared" si="106"/>
        <v>212</v>
      </c>
      <c r="B222" s="198">
        <f>Data!B222</f>
        <v>26</v>
      </c>
      <c r="C222" s="71"/>
      <c r="D222" s="112">
        <f t="shared" si="101"/>
        <v>3</v>
      </c>
      <c r="E222" s="116" t="str">
        <f t="shared" si="102"/>
        <v>B</v>
      </c>
      <c r="F222" s="25"/>
      <c r="G222" s="24" t="str">
        <f t="shared" si="107"/>
        <v>T</v>
      </c>
      <c r="H222" s="25" t="str">
        <f t="shared" si="100"/>
        <v xml:space="preserve"> </v>
      </c>
      <c r="I222" s="25">
        <f t="shared" si="108"/>
        <v>3</v>
      </c>
      <c r="J222" s="25" t="str">
        <f t="shared" si="129"/>
        <v xml:space="preserve"> </v>
      </c>
      <c r="K222" s="25"/>
      <c r="L222" s="25">
        <f t="shared" si="103"/>
        <v>0</v>
      </c>
      <c r="M222" s="25">
        <f t="shared" ref="M222:M285" si="130">IF(H222=" ",0,IF(H222="W",(L221/2)*3,0))</f>
        <v>0</v>
      </c>
      <c r="N222" s="28">
        <f t="shared" ref="N222:N285" si="131">N221-L222+M222</f>
        <v>-39</v>
      </c>
      <c r="O222" s="40" t="str">
        <f t="shared" si="110"/>
        <v>T</v>
      </c>
      <c r="P222" s="25" t="str">
        <f t="shared" si="118"/>
        <v xml:space="preserve"> </v>
      </c>
      <c r="Q222" s="25">
        <f t="shared" si="125"/>
        <v>2</v>
      </c>
      <c r="R222" s="25" t="str">
        <f t="shared" si="111"/>
        <v xml:space="preserve"> </v>
      </c>
      <c r="S222" s="25"/>
      <c r="T222" s="25">
        <f t="shared" si="126"/>
        <v>0</v>
      </c>
      <c r="U222" s="25">
        <f t="shared" si="127"/>
        <v>0</v>
      </c>
      <c r="V222" s="125">
        <f t="shared" si="128"/>
        <v>-28</v>
      </c>
      <c r="X222" s="24" t="str">
        <f t="shared" si="112"/>
        <v>T</v>
      </c>
      <c r="Y222" s="25" t="str">
        <f t="shared" si="119"/>
        <v xml:space="preserve"> </v>
      </c>
      <c r="Z222" s="25">
        <f t="shared" si="113"/>
        <v>1</v>
      </c>
      <c r="AA222" s="25" t="str">
        <f t="shared" si="120"/>
        <v xml:space="preserve"> </v>
      </c>
      <c r="AB222" s="25"/>
      <c r="AC222" s="25">
        <f t="shared" si="104"/>
        <v>0</v>
      </c>
      <c r="AD222" s="25">
        <f t="shared" si="121"/>
        <v>0</v>
      </c>
      <c r="AE222" s="28">
        <f t="shared" si="114"/>
        <v>31</v>
      </c>
      <c r="AF222" s="40" t="str">
        <f t="shared" si="115"/>
        <v xml:space="preserve"> </v>
      </c>
      <c r="AG222" s="25" t="str">
        <f t="shared" si="122"/>
        <v>L</v>
      </c>
      <c r="AH222" s="25">
        <f t="shared" si="116"/>
        <v>4</v>
      </c>
      <c r="AI222" s="25" t="str">
        <f t="shared" si="123"/>
        <v>C &amp; A</v>
      </c>
      <c r="AJ222" s="25"/>
      <c r="AK222" s="25">
        <f t="shared" si="105"/>
        <v>2</v>
      </c>
      <c r="AL222" s="25">
        <f t="shared" si="124"/>
        <v>0</v>
      </c>
      <c r="AM222" s="125">
        <f t="shared" si="117"/>
        <v>4</v>
      </c>
    </row>
    <row r="223" spans="1:39">
      <c r="A223" s="197">
        <f t="shared" si="106"/>
        <v>213</v>
      </c>
      <c r="B223" s="198">
        <f>Data!B223</f>
        <v>29</v>
      </c>
      <c r="C223" s="71"/>
      <c r="D223" s="112">
        <f t="shared" si="101"/>
        <v>3</v>
      </c>
      <c r="E223" s="116" t="str">
        <f t="shared" si="102"/>
        <v>B</v>
      </c>
      <c r="F223" s="25"/>
      <c r="G223" s="24" t="str">
        <f t="shared" si="107"/>
        <v>T</v>
      </c>
      <c r="H223" s="25" t="str">
        <f t="shared" si="100"/>
        <v xml:space="preserve"> </v>
      </c>
      <c r="I223" s="25">
        <f t="shared" si="108"/>
        <v>3</v>
      </c>
      <c r="J223" s="25" t="str">
        <f t="shared" si="129"/>
        <v xml:space="preserve"> </v>
      </c>
      <c r="K223" s="25"/>
      <c r="L223" s="25">
        <f t="shared" si="103"/>
        <v>0</v>
      </c>
      <c r="M223" s="25">
        <f t="shared" si="130"/>
        <v>0</v>
      </c>
      <c r="N223" s="28">
        <f t="shared" si="131"/>
        <v>-39</v>
      </c>
      <c r="O223" s="40" t="str">
        <f t="shared" si="110"/>
        <v>T</v>
      </c>
      <c r="P223" s="25" t="str">
        <f t="shared" si="118"/>
        <v xml:space="preserve"> </v>
      </c>
      <c r="Q223" s="25">
        <f t="shared" si="125"/>
        <v>2</v>
      </c>
      <c r="R223" s="25" t="str">
        <f t="shared" si="111"/>
        <v xml:space="preserve"> </v>
      </c>
      <c r="S223" s="25"/>
      <c r="T223" s="25">
        <f t="shared" si="126"/>
        <v>0</v>
      </c>
      <c r="U223" s="25">
        <f t="shared" si="127"/>
        <v>0</v>
      </c>
      <c r="V223" s="125">
        <f t="shared" si="128"/>
        <v>-28</v>
      </c>
      <c r="X223" s="24" t="str">
        <f t="shared" si="112"/>
        <v>T</v>
      </c>
      <c r="Y223" s="25" t="str">
        <f t="shared" si="119"/>
        <v xml:space="preserve"> </v>
      </c>
      <c r="Z223" s="25">
        <f t="shared" si="113"/>
        <v>1</v>
      </c>
      <c r="AA223" s="25" t="str">
        <f t="shared" si="120"/>
        <v xml:space="preserve"> </v>
      </c>
      <c r="AB223" s="25"/>
      <c r="AC223" s="25">
        <f t="shared" si="104"/>
        <v>0</v>
      </c>
      <c r="AD223" s="25">
        <f t="shared" si="121"/>
        <v>0</v>
      </c>
      <c r="AE223" s="28">
        <f t="shared" si="114"/>
        <v>31</v>
      </c>
      <c r="AF223" s="40" t="str">
        <f t="shared" si="115"/>
        <v xml:space="preserve"> </v>
      </c>
      <c r="AG223" s="25" t="str">
        <f t="shared" si="122"/>
        <v>L</v>
      </c>
      <c r="AH223" s="25">
        <f t="shared" si="116"/>
        <v>5</v>
      </c>
      <c r="AI223" s="25" t="str">
        <f t="shared" si="123"/>
        <v>C &amp; A</v>
      </c>
      <c r="AJ223" s="25"/>
      <c r="AK223" s="25">
        <f t="shared" si="105"/>
        <v>6</v>
      </c>
      <c r="AL223" s="25">
        <f t="shared" si="124"/>
        <v>0</v>
      </c>
      <c r="AM223" s="125">
        <f t="shared" si="117"/>
        <v>-2</v>
      </c>
    </row>
    <row r="224" spans="1:39">
      <c r="A224" s="197">
        <f t="shared" si="106"/>
        <v>214</v>
      </c>
      <c r="B224" s="198">
        <f>Data!B224</f>
        <v>21</v>
      </c>
      <c r="C224" s="71"/>
      <c r="D224" s="112">
        <f t="shared" si="101"/>
        <v>2</v>
      </c>
      <c r="E224" s="116" t="str">
        <f t="shared" si="102"/>
        <v>C</v>
      </c>
      <c r="F224" s="25"/>
      <c r="G224" s="24" t="str">
        <f t="shared" si="107"/>
        <v xml:space="preserve"> </v>
      </c>
      <c r="H224" s="25" t="str">
        <f t="shared" si="100"/>
        <v xml:space="preserve"> </v>
      </c>
      <c r="I224" s="25">
        <f t="shared" si="108"/>
        <v>3</v>
      </c>
      <c r="J224" s="25" t="str">
        <f t="shared" si="129"/>
        <v>3 &amp; 2</v>
      </c>
      <c r="K224" s="25"/>
      <c r="L224" s="25">
        <f t="shared" si="103"/>
        <v>18</v>
      </c>
      <c r="M224" s="25">
        <f t="shared" si="130"/>
        <v>0</v>
      </c>
      <c r="N224" s="28">
        <f t="shared" si="131"/>
        <v>-57</v>
      </c>
      <c r="O224" s="40" t="str">
        <f t="shared" si="110"/>
        <v xml:space="preserve"> </v>
      </c>
      <c r="P224" s="25" t="str">
        <f t="shared" si="118"/>
        <v xml:space="preserve"> </v>
      </c>
      <c r="Q224" s="25">
        <f t="shared" si="125"/>
        <v>2</v>
      </c>
      <c r="R224" s="25" t="str">
        <f t="shared" si="111"/>
        <v>B &amp; C</v>
      </c>
      <c r="S224" s="25"/>
      <c r="T224" s="25">
        <f t="shared" si="126"/>
        <v>6</v>
      </c>
      <c r="U224" s="25">
        <f t="shared" si="127"/>
        <v>0</v>
      </c>
      <c r="V224" s="125">
        <f t="shared" si="128"/>
        <v>-34</v>
      </c>
      <c r="X224" s="24" t="str">
        <f t="shared" si="112"/>
        <v xml:space="preserve"> </v>
      </c>
      <c r="Y224" s="25" t="str">
        <f t="shared" si="119"/>
        <v xml:space="preserve"> </v>
      </c>
      <c r="Z224" s="25">
        <f t="shared" si="113"/>
        <v>1</v>
      </c>
      <c r="AA224" s="25" t="str">
        <f t="shared" si="120"/>
        <v>3 &amp; 2</v>
      </c>
      <c r="AB224" s="25"/>
      <c r="AC224" s="25">
        <f t="shared" si="104"/>
        <v>2</v>
      </c>
      <c r="AD224" s="25">
        <f t="shared" si="121"/>
        <v>0</v>
      </c>
      <c r="AE224" s="28">
        <f t="shared" si="114"/>
        <v>29</v>
      </c>
      <c r="AF224" s="40" t="str">
        <f t="shared" si="115"/>
        <v xml:space="preserve"> </v>
      </c>
      <c r="AG224" s="25" t="str">
        <f t="shared" si="122"/>
        <v>W</v>
      </c>
      <c r="AH224" s="25">
        <f t="shared" si="116"/>
        <v>1</v>
      </c>
      <c r="AI224" s="25" t="str">
        <f t="shared" si="123"/>
        <v xml:space="preserve"> </v>
      </c>
      <c r="AJ224" s="25"/>
      <c r="AK224" s="25">
        <f t="shared" si="105"/>
        <v>0</v>
      </c>
      <c r="AL224" s="25">
        <f t="shared" si="124"/>
        <v>9</v>
      </c>
      <c r="AM224" s="125">
        <f t="shared" si="117"/>
        <v>7</v>
      </c>
    </row>
    <row r="225" spans="1:39">
      <c r="A225" s="197">
        <f t="shared" si="106"/>
        <v>215</v>
      </c>
      <c r="B225" s="198">
        <f>Data!B225</f>
        <v>10</v>
      </c>
      <c r="C225" s="71"/>
      <c r="D225" s="112">
        <f t="shared" si="101"/>
        <v>1</v>
      </c>
      <c r="E225" s="116" t="str">
        <f t="shared" si="102"/>
        <v>A</v>
      </c>
      <c r="F225" s="25"/>
      <c r="G225" s="24" t="str">
        <f t="shared" si="107"/>
        <v xml:space="preserve"> </v>
      </c>
      <c r="H225" s="25" t="str">
        <f t="shared" si="100"/>
        <v>L</v>
      </c>
      <c r="I225" s="25">
        <f t="shared" si="108"/>
        <v>4</v>
      </c>
      <c r="J225" s="25" t="str">
        <f t="shared" si="129"/>
        <v xml:space="preserve"> </v>
      </c>
      <c r="K225" s="25"/>
      <c r="L225" s="25">
        <f t="shared" si="103"/>
        <v>0</v>
      </c>
      <c r="M225" s="25">
        <f t="shared" si="130"/>
        <v>0</v>
      </c>
      <c r="N225" s="28">
        <f t="shared" si="131"/>
        <v>-57</v>
      </c>
      <c r="O225" s="40" t="str">
        <f t="shared" si="110"/>
        <v xml:space="preserve"> </v>
      </c>
      <c r="P225" s="25" t="str">
        <f t="shared" si="118"/>
        <v>L</v>
      </c>
      <c r="Q225" s="25">
        <f t="shared" si="125"/>
        <v>3</v>
      </c>
      <c r="R225" s="25" t="str">
        <f t="shared" si="111"/>
        <v xml:space="preserve"> </v>
      </c>
      <c r="S225" s="25"/>
      <c r="T225" s="25">
        <f t="shared" si="126"/>
        <v>0</v>
      </c>
      <c r="U225" s="25">
        <f t="shared" si="127"/>
        <v>0</v>
      </c>
      <c r="V225" s="125">
        <f t="shared" si="128"/>
        <v>-34</v>
      </c>
      <c r="X225" s="24" t="str">
        <f t="shared" si="112"/>
        <v xml:space="preserve"> </v>
      </c>
      <c r="Y225" s="25" t="str">
        <f t="shared" si="119"/>
        <v>L</v>
      </c>
      <c r="Z225" s="25">
        <f t="shared" si="113"/>
        <v>2</v>
      </c>
      <c r="AA225" s="25" t="str">
        <f t="shared" si="120"/>
        <v>3 &amp; 2</v>
      </c>
      <c r="AB225" s="25"/>
      <c r="AC225" s="25">
        <f t="shared" si="104"/>
        <v>6</v>
      </c>
      <c r="AD225" s="25">
        <f t="shared" si="121"/>
        <v>0</v>
      </c>
      <c r="AE225" s="28">
        <f t="shared" si="114"/>
        <v>23</v>
      </c>
      <c r="AF225" s="40" t="str">
        <f t="shared" si="115"/>
        <v xml:space="preserve"> </v>
      </c>
      <c r="AG225" s="25" t="str">
        <f t="shared" si="122"/>
        <v xml:space="preserve"> </v>
      </c>
      <c r="AH225" s="25">
        <f t="shared" si="116"/>
        <v>1</v>
      </c>
      <c r="AI225" s="25" t="str">
        <f t="shared" si="123"/>
        <v xml:space="preserve"> </v>
      </c>
      <c r="AJ225" s="25"/>
      <c r="AK225" s="25">
        <f t="shared" si="105"/>
        <v>0</v>
      </c>
      <c r="AL225" s="25">
        <f t="shared" si="124"/>
        <v>0</v>
      </c>
      <c r="AM225" s="125">
        <f t="shared" si="117"/>
        <v>7</v>
      </c>
    </row>
    <row r="226" spans="1:39">
      <c r="A226" s="197">
        <f t="shared" si="106"/>
        <v>216</v>
      </c>
      <c r="B226" s="198">
        <f>Data!B226</f>
        <v>30</v>
      </c>
      <c r="C226" s="71"/>
      <c r="D226" s="112">
        <f t="shared" si="101"/>
        <v>3</v>
      </c>
      <c r="E226" s="116" t="str">
        <f t="shared" si="102"/>
        <v>C</v>
      </c>
      <c r="F226" s="25"/>
      <c r="G226" s="24" t="str">
        <f t="shared" si="107"/>
        <v xml:space="preserve"> </v>
      </c>
      <c r="H226" s="25" t="str">
        <f t="shared" si="100"/>
        <v xml:space="preserve"> </v>
      </c>
      <c r="I226" s="25">
        <f t="shared" si="108"/>
        <v>4</v>
      </c>
      <c r="J226" s="25" t="str">
        <f t="shared" si="129"/>
        <v xml:space="preserve"> </v>
      </c>
      <c r="K226" s="25"/>
      <c r="L226" s="25">
        <f t="shared" si="103"/>
        <v>0</v>
      </c>
      <c r="M226" s="25">
        <f t="shared" si="130"/>
        <v>0</v>
      </c>
      <c r="N226" s="28">
        <f t="shared" si="131"/>
        <v>-57</v>
      </c>
      <c r="O226" s="40" t="str">
        <f t="shared" si="110"/>
        <v xml:space="preserve"> </v>
      </c>
      <c r="P226" s="25" t="str">
        <f t="shared" si="118"/>
        <v xml:space="preserve"> </v>
      </c>
      <c r="Q226" s="25">
        <f t="shared" si="125"/>
        <v>3</v>
      </c>
      <c r="R226" s="25" t="str">
        <f t="shared" si="111"/>
        <v xml:space="preserve"> </v>
      </c>
      <c r="S226" s="25"/>
      <c r="T226" s="25">
        <f t="shared" si="126"/>
        <v>0</v>
      </c>
      <c r="U226" s="25">
        <f t="shared" si="127"/>
        <v>0</v>
      </c>
      <c r="V226" s="125">
        <f t="shared" si="128"/>
        <v>-34</v>
      </c>
      <c r="X226" s="24" t="str">
        <f t="shared" si="112"/>
        <v xml:space="preserve"> </v>
      </c>
      <c r="Y226" s="25" t="str">
        <f t="shared" si="119"/>
        <v>W</v>
      </c>
      <c r="Z226" s="25">
        <f t="shared" si="113"/>
        <v>1</v>
      </c>
      <c r="AA226" s="25" t="str">
        <f t="shared" si="120"/>
        <v xml:space="preserve"> </v>
      </c>
      <c r="AB226" s="25"/>
      <c r="AC226" s="25">
        <f t="shared" si="104"/>
        <v>0</v>
      </c>
      <c r="AD226" s="25">
        <f t="shared" si="121"/>
        <v>9</v>
      </c>
      <c r="AE226" s="28">
        <f t="shared" si="114"/>
        <v>32</v>
      </c>
      <c r="AF226" s="40" t="str">
        <f t="shared" si="115"/>
        <v xml:space="preserve"> </v>
      </c>
      <c r="AG226" s="25" t="str">
        <f t="shared" si="122"/>
        <v xml:space="preserve"> </v>
      </c>
      <c r="AH226" s="25">
        <f t="shared" si="116"/>
        <v>1</v>
      </c>
      <c r="AI226" s="25" t="str">
        <f t="shared" si="123"/>
        <v xml:space="preserve"> </v>
      </c>
      <c r="AJ226" s="25"/>
      <c r="AK226" s="25">
        <f t="shared" si="105"/>
        <v>0</v>
      </c>
      <c r="AL226" s="25">
        <f t="shared" si="124"/>
        <v>0</v>
      </c>
      <c r="AM226" s="125">
        <f t="shared" si="117"/>
        <v>7</v>
      </c>
    </row>
    <row r="227" spans="1:39">
      <c r="A227" s="197">
        <f t="shared" si="106"/>
        <v>217</v>
      </c>
      <c r="B227" s="198">
        <f>Data!B227</f>
        <v>8</v>
      </c>
      <c r="C227" s="71"/>
      <c r="D227" s="112">
        <f t="shared" si="101"/>
        <v>1</v>
      </c>
      <c r="E227" s="116" t="str">
        <f t="shared" si="102"/>
        <v>B</v>
      </c>
      <c r="F227" s="25"/>
      <c r="G227" s="24" t="str">
        <f t="shared" si="107"/>
        <v xml:space="preserve"> </v>
      </c>
      <c r="H227" s="25" t="str">
        <f t="shared" si="100"/>
        <v xml:space="preserve"> </v>
      </c>
      <c r="I227" s="25">
        <f t="shared" si="108"/>
        <v>4</v>
      </c>
      <c r="J227" s="25" t="str">
        <f t="shared" si="129"/>
        <v xml:space="preserve"> </v>
      </c>
      <c r="K227" s="25"/>
      <c r="L227" s="25">
        <f t="shared" si="103"/>
        <v>0</v>
      </c>
      <c r="M227" s="25">
        <f t="shared" si="130"/>
        <v>0</v>
      </c>
      <c r="N227" s="28">
        <f t="shared" si="131"/>
        <v>-57</v>
      </c>
      <c r="O227" s="40" t="str">
        <f t="shared" si="110"/>
        <v xml:space="preserve"> </v>
      </c>
      <c r="P227" s="25" t="str">
        <f t="shared" si="118"/>
        <v xml:space="preserve"> </v>
      </c>
      <c r="Q227" s="25">
        <f t="shared" si="125"/>
        <v>3</v>
      </c>
      <c r="R227" s="25" t="str">
        <f t="shared" si="111"/>
        <v xml:space="preserve"> </v>
      </c>
      <c r="S227" s="25"/>
      <c r="T227" s="25">
        <f t="shared" si="126"/>
        <v>0</v>
      </c>
      <c r="U227" s="25">
        <f t="shared" si="127"/>
        <v>0</v>
      </c>
      <c r="V227" s="125">
        <f t="shared" si="128"/>
        <v>-34</v>
      </c>
      <c r="X227" s="24" t="str">
        <f t="shared" si="112"/>
        <v xml:space="preserve"> </v>
      </c>
      <c r="Y227" s="25" t="str">
        <f t="shared" si="119"/>
        <v xml:space="preserve"> </v>
      </c>
      <c r="Z227" s="25">
        <f t="shared" si="113"/>
        <v>1</v>
      </c>
      <c r="AA227" s="25" t="str">
        <f t="shared" si="120"/>
        <v xml:space="preserve"> </v>
      </c>
      <c r="AB227" s="25"/>
      <c r="AC227" s="25">
        <f t="shared" si="104"/>
        <v>0</v>
      </c>
      <c r="AD227" s="25">
        <f t="shared" si="121"/>
        <v>0</v>
      </c>
      <c r="AE227" s="28">
        <f t="shared" si="114"/>
        <v>32</v>
      </c>
      <c r="AF227" s="40" t="str">
        <f t="shared" si="115"/>
        <v xml:space="preserve"> </v>
      </c>
      <c r="AG227" s="25" t="str">
        <f t="shared" si="122"/>
        <v xml:space="preserve"> </v>
      </c>
      <c r="AH227" s="25">
        <f t="shared" si="116"/>
        <v>1</v>
      </c>
      <c r="AI227" s="25" t="str">
        <f t="shared" si="123"/>
        <v xml:space="preserve"> </v>
      </c>
      <c r="AJ227" s="25"/>
      <c r="AK227" s="25">
        <f t="shared" si="105"/>
        <v>0</v>
      </c>
      <c r="AL227" s="25">
        <f t="shared" si="124"/>
        <v>0</v>
      </c>
      <c r="AM227" s="125">
        <f t="shared" si="117"/>
        <v>7</v>
      </c>
    </row>
    <row r="228" spans="1:39">
      <c r="A228" s="197">
        <f t="shared" si="106"/>
        <v>218</v>
      </c>
      <c r="B228" s="198">
        <f>Data!B228</f>
        <v>30</v>
      </c>
      <c r="C228" s="71"/>
      <c r="D228" s="112">
        <f t="shared" si="101"/>
        <v>3</v>
      </c>
      <c r="E228" s="116" t="str">
        <f t="shared" si="102"/>
        <v>C</v>
      </c>
      <c r="F228" s="25"/>
      <c r="G228" s="24" t="str">
        <f t="shared" si="107"/>
        <v xml:space="preserve"> </v>
      </c>
      <c r="H228" s="25" t="str">
        <f t="shared" si="100"/>
        <v xml:space="preserve"> </v>
      </c>
      <c r="I228" s="25">
        <f t="shared" si="108"/>
        <v>4</v>
      </c>
      <c r="J228" s="25" t="str">
        <f t="shared" si="129"/>
        <v xml:space="preserve"> </v>
      </c>
      <c r="K228" s="25"/>
      <c r="L228" s="25">
        <f t="shared" si="103"/>
        <v>0</v>
      </c>
      <c r="M228" s="25">
        <f t="shared" si="130"/>
        <v>0</v>
      </c>
      <c r="N228" s="28">
        <f t="shared" si="131"/>
        <v>-57</v>
      </c>
      <c r="O228" s="40" t="str">
        <f t="shared" si="110"/>
        <v xml:space="preserve"> </v>
      </c>
      <c r="P228" s="25" t="str">
        <f t="shared" si="118"/>
        <v xml:space="preserve"> </v>
      </c>
      <c r="Q228" s="25">
        <f t="shared" si="125"/>
        <v>3</v>
      </c>
      <c r="R228" s="25" t="str">
        <f t="shared" si="111"/>
        <v xml:space="preserve"> </v>
      </c>
      <c r="S228" s="25"/>
      <c r="T228" s="25">
        <f t="shared" si="126"/>
        <v>0</v>
      </c>
      <c r="U228" s="25">
        <f t="shared" si="127"/>
        <v>0</v>
      </c>
      <c r="V228" s="125">
        <f t="shared" si="128"/>
        <v>-34</v>
      </c>
      <c r="X228" s="24" t="str">
        <f t="shared" si="112"/>
        <v xml:space="preserve"> </v>
      </c>
      <c r="Y228" s="25" t="str">
        <f t="shared" si="119"/>
        <v xml:space="preserve"> </v>
      </c>
      <c r="Z228" s="25">
        <f t="shared" si="113"/>
        <v>1</v>
      </c>
      <c r="AA228" s="25" t="str">
        <f t="shared" si="120"/>
        <v xml:space="preserve"> </v>
      </c>
      <c r="AB228" s="25"/>
      <c r="AC228" s="25">
        <f t="shared" si="104"/>
        <v>0</v>
      </c>
      <c r="AD228" s="25">
        <f t="shared" si="121"/>
        <v>0</v>
      </c>
      <c r="AE228" s="28">
        <f t="shared" si="114"/>
        <v>32</v>
      </c>
      <c r="AF228" s="40" t="str">
        <f t="shared" si="115"/>
        <v xml:space="preserve"> </v>
      </c>
      <c r="AG228" s="25" t="str">
        <f t="shared" si="122"/>
        <v xml:space="preserve"> </v>
      </c>
      <c r="AH228" s="25">
        <f t="shared" si="116"/>
        <v>1</v>
      </c>
      <c r="AI228" s="25" t="str">
        <f t="shared" si="123"/>
        <v xml:space="preserve"> </v>
      </c>
      <c r="AJ228" s="25"/>
      <c r="AK228" s="25">
        <f t="shared" si="105"/>
        <v>0</v>
      </c>
      <c r="AL228" s="25">
        <f t="shared" si="124"/>
        <v>0</v>
      </c>
      <c r="AM228" s="125">
        <f t="shared" si="117"/>
        <v>7</v>
      </c>
    </row>
    <row r="229" spans="1:39">
      <c r="A229" s="197">
        <f t="shared" si="106"/>
        <v>219</v>
      </c>
      <c r="B229" s="198">
        <f>Data!B229</f>
        <v>22</v>
      </c>
      <c r="C229" s="71"/>
      <c r="D229" s="112">
        <f t="shared" si="101"/>
        <v>2</v>
      </c>
      <c r="E229" s="116" t="str">
        <f t="shared" si="102"/>
        <v>A</v>
      </c>
      <c r="F229" s="25"/>
      <c r="G229" s="24" t="str">
        <f t="shared" si="107"/>
        <v xml:space="preserve"> </v>
      </c>
      <c r="H229" s="25" t="str">
        <f t="shared" si="100"/>
        <v xml:space="preserve"> </v>
      </c>
      <c r="I229" s="25">
        <f t="shared" si="108"/>
        <v>4</v>
      </c>
      <c r="J229" s="25" t="str">
        <f t="shared" si="129"/>
        <v xml:space="preserve"> </v>
      </c>
      <c r="K229" s="25"/>
      <c r="L229" s="25">
        <f t="shared" si="103"/>
        <v>0</v>
      </c>
      <c r="M229" s="25">
        <f t="shared" si="130"/>
        <v>0</v>
      </c>
      <c r="N229" s="28">
        <f t="shared" si="131"/>
        <v>-57</v>
      </c>
      <c r="O229" s="40" t="str">
        <f t="shared" si="110"/>
        <v xml:space="preserve"> </v>
      </c>
      <c r="P229" s="25" t="str">
        <f t="shared" si="118"/>
        <v xml:space="preserve"> </v>
      </c>
      <c r="Q229" s="25">
        <f t="shared" si="125"/>
        <v>3</v>
      </c>
      <c r="R229" s="25" t="str">
        <f t="shared" si="111"/>
        <v xml:space="preserve"> </v>
      </c>
      <c r="S229" s="25"/>
      <c r="T229" s="25">
        <f t="shared" si="126"/>
        <v>0</v>
      </c>
      <c r="U229" s="25">
        <f t="shared" si="127"/>
        <v>0</v>
      </c>
      <c r="V229" s="125">
        <f t="shared" si="128"/>
        <v>-34</v>
      </c>
      <c r="X229" s="24" t="str">
        <f t="shared" si="112"/>
        <v xml:space="preserve"> </v>
      </c>
      <c r="Y229" s="25" t="str">
        <f t="shared" si="119"/>
        <v xml:space="preserve"> </v>
      </c>
      <c r="Z229" s="25">
        <f t="shared" si="113"/>
        <v>1</v>
      </c>
      <c r="AA229" s="25" t="str">
        <f t="shared" si="120"/>
        <v xml:space="preserve"> </v>
      </c>
      <c r="AB229" s="25"/>
      <c r="AC229" s="25">
        <f t="shared" si="104"/>
        <v>0</v>
      </c>
      <c r="AD229" s="25">
        <f t="shared" si="121"/>
        <v>0</v>
      </c>
      <c r="AE229" s="28">
        <f t="shared" si="114"/>
        <v>32</v>
      </c>
      <c r="AF229" s="40" t="str">
        <f t="shared" si="115"/>
        <v xml:space="preserve"> </v>
      </c>
      <c r="AG229" s="25" t="str">
        <f t="shared" si="122"/>
        <v xml:space="preserve"> </v>
      </c>
      <c r="AH229" s="25">
        <f t="shared" si="116"/>
        <v>1</v>
      </c>
      <c r="AI229" s="25" t="str">
        <f t="shared" si="123"/>
        <v xml:space="preserve"> </v>
      </c>
      <c r="AJ229" s="25"/>
      <c r="AK229" s="25">
        <f t="shared" si="105"/>
        <v>0</v>
      </c>
      <c r="AL229" s="25">
        <f t="shared" si="124"/>
        <v>0</v>
      </c>
      <c r="AM229" s="125">
        <f t="shared" si="117"/>
        <v>7</v>
      </c>
    </row>
    <row r="230" spans="1:39">
      <c r="A230" s="197">
        <f t="shared" si="106"/>
        <v>220</v>
      </c>
      <c r="B230" s="198">
        <f>Data!B230</f>
        <v>3</v>
      </c>
      <c r="C230" s="71"/>
      <c r="D230" s="112">
        <f t="shared" si="101"/>
        <v>1</v>
      </c>
      <c r="E230" s="116" t="str">
        <f t="shared" si="102"/>
        <v>C</v>
      </c>
      <c r="F230" s="25"/>
      <c r="G230" s="24" t="str">
        <f t="shared" si="107"/>
        <v xml:space="preserve"> </v>
      </c>
      <c r="H230" s="25" t="str">
        <f t="shared" ref="H230:H293" si="132">IF(J229=" "," ",IF(OR(D230=D229,D230=D228),"W","L"))</f>
        <v xml:space="preserve"> </v>
      </c>
      <c r="I230" s="25">
        <f t="shared" si="108"/>
        <v>4</v>
      </c>
      <c r="J230" s="25" t="str">
        <f t="shared" si="129"/>
        <v xml:space="preserve"> </v>
      </c>
      <c r="K230" s="25"/>
      <c r="L230" s="25">
        <f t="shared" si="103"/>
        <v>0</v>
      </c>
      <c r="M230" s="25">
        <f t="shared" si="130"/>
        <v>0</v>
      </c>
      <c r="N230" s="28">
        <f t="shared" si="131"/>
        <v>-57</v>
      </c>
      <c r="O230" s="40" t="str">
        <f t="shared" si="110"/>
        <v xml:space="preserve"> </v>
      </c>
      <c r="P230" s="25" t="str">
        <f t="shared" si="118"/>
        <v xml:space="preserve"> </v>
      </c>
      <c r="Q230" s="25">
        <f t="shared" si="125"/>
        <v>3</v>
      </c>
      <c r="R230" s="25" t="str">
        <f t="shared" si="111"/>
        <v xml:space="preserve"> </v>
      </c>
      <c r="S230" s="25"/>
      <c r="T230" s="25">
        <f t="shared" si="126"/>
        <v>0</v>
      </c>
      <c r="U230" s="25">
        <f t="shared" si="127"/>
        <v>0</v>
      </c>
      <c r="V230" s="125">
        <f t="shared" si="128"/>
        <v>-34</v>
      </c>
      <c r="X230" s="24" t="str">
        <f t="shared" si="112"/>
        <v xml:space="preserve"> </v>
      </c>
      <c r="Y230" s="25" t="str">
        <f t="shared" si="119"/>
        <v xml:space="preserve"> </v>
      </c>
      <c r="Z230" s="25">
        <f t="shared" si="113"/>
        <v>1</v>
      </c>
      <c r="AA230" s="25" t="str">
        <f t="shared" si="120"/>
        <v xml:space="preserve"> </v>
      </c>
      <c r="AB230" s="25"/>
      <c r="AC230" s="25">
        <f t="shared" si="104"/>
        <v>0</v>
      </c>
      <c r="AD230" s="25">
        <f t="shared" si="121"/>
        <v>0</v>
      </c>
      <c r="AE230" s="28">
        <f t="shared" si="114"/>
        <v>32</v>
      </c>
      <c r="AF230" s="40" t="str">
        <f t="shared" si="115"/>
        <v xml:space="preserve"> </v>
      </c>
      <c r="AG230" s="25" t="str">
        <f t="shared" si="122"/>
        <v xml:space="preserve"> </v>
      </c>
      <c r="AH230" s="25">
        <f t="shared" si="116"/>
        <v>1</v>
      </c>
      <c r="AI230" s="25" t="str">
        <f t="shared" si="123"/>
        <v xml:space="preserve"> </v>
      </c>
      <c r="AJ230" s="25"/>
      <c r="AK230" s="25">
        <f t="shared" si="105"/>
        <v>0</v>
      </c>
      <c r="AL230" s="25">
        <f t="shared" si="124"/>
        <v>0</v>
      </c>
      <c r="AM230" s="125">
        <f t="shared" si="117"/>
        <v>7</v>
      </c>
    </row>
    <row r="231" spans="1:39">
      <c r="A231" s="197">
        <f t="shared" si="106"/>
        <v>221</v>
      </c>
      <c r="B231" s="198">
        <f>Data!B231</f>
        <v>34</v>
      </c>
      <c r="C231" s="71"/>
      <c r="D231" s="112">
        <f t="shared" si="101"/>
        <v>3</v>
      </c>
      <c r="E231" s="116" t="str">
        <f t="shared" si="102"/>
        <v>A</v>
      </c>
      <c r="F231" s="25"/>
      <c r="G231" s="24" t="str">
        <f t="shared" si="107"/>
        <v xml:space="preserve"> </v>
      </c>
      <c r="H231" s="25" t="str">
        <f t="shared" si="132"/>
        <v xml:space="preserve"> </v>
      </c>
      <c r="I231" s="25">
        <f t="shared" si="108"/>
        <v>4</v>
      </c>
      <c r="J231" s="25" t="str">
        <f t="shared" si="129"/>
        <v xml:space="preserve"> </v>
      </c>
      <c r="K231" s="25"/>
      <c r="L231" s="25">
        <f t="shared" si="103"/>
        <v>0</v>
      </c>
      <c r="M231" s="25">
        <f t="shared" si="130"/>
        <v>0</v>
      </c>
      <c r="N231" s="28">
        <f t="shared" si="131"/>
        <v>-57</v>
      </c>
      <c r="O231" s="40" t="str">
        <f t="shared" si="110"/>
        <v xml:space="preserve"> </v>
      </c>
      <c r="P231" s="25" t="str">
        <f t="shared" si="118"/>
        <v xml:space="preserve"> </v>
      </c>
      <c r="Q231" s="25">
        <f t="shared" si="125"/>
        <v>3</v>
      </c>
      <c r="R231" s="25" t="str">
        <f t="shared" si="111"/>
        <v xml:space="preserve"> </v>
      </c>
      <c r="S231" s="25"/>
      <c r="T231" s="25">
        <f t="shared" si="126"/>
        <v>0</v>
      </c>
      <c r="U231" s="25">
        <f t="shared" si="127"/>
        <v>0</v>
      </c>
      <c r="V231" s="125">
        <f t="shared" si="128"/>
        <v>-34</v>
      </c>
      <c r="X231" s="24" t="str">
        <f t="shared" si="112"/>
        <v xml:space="preserve"> </v>
      </c>
      <c r="Y231" s="25" t="str">
        <f t="shared" si="119"/>
        <v xml:space="preserve"> </v>
      </c>
      <c r="Z231" s="25">
        <f t="shared" si="113"/>
        <v>1</v>
      </c>
      <c r="AA231" s="25" t="str">
        <f t="shared" si="120"/>
        <v xml:space="preserve"> </v>
      </c>
      <c r="AB231" s="25"/>
      <c r="AC231" s="25">
        <f t="shared" si="104"/>
        <v>0</v>
      </c>
      <c r="AD231" s="25">
        <f t="shared" si="121"/>
        <v>0</v>
      </c>
      <c r="AE231" s="28">
        <f t="shared" si="114"/>
        <v>32</v>
      </c>
      <c r="AF231" s="40" t="str">
        <f t="shared" si="115"/>
        <v xml:space="preserve"> </v>
      </c>
      <c r="AG231" s="25" t="str">
        <f t="shared" si="122"/>
        <v xml:space="preserve"> </v>
      </c>
      <c r="AH231" s="25">
        <f t="shared" si="116"/>
        <v>1</v>
      </c>
      <c r="AI231" s="25" t="str">
        <f t="shared" si="123"/>
        <v xml:space="preserve"> </v>
      </c>
      <c r="AJ231" s="25"/>
      <c r="AK231" s="25">
        <f t="shared" si="105"/>
        <v>0</v>
      </c>
      <c r="AL231" s="25">
        <f t="shared" si="124"/>
        <v>0</v>
      </c>
      <c r="AM231" s="125">
        <f t="shared" si="117"/>
        <v>7</v>
      </c>
    </row>
    <row r="232" spans="1:39">
      <c r="A232" s="197">
        <f t="shared" si="106"/>
        <v>222</v>
      </c>
      <c r="B232" s="198">
        <f>Data!B232</f>
        <v>20</v>
      </c>
      <c r="C232" s="71"/>
      <c r="D232" s="112">
        <f t="shared" si="101"/>
        <v>2</v>
      </c>
      <c r="E232" s="116" t="str">
        <f t="shared" si="102"/>
        <v>B</v>
      </c>
      <c r="F232" s="25"/>
      <c r="G232" s="24" t="str">
        <f t="shared" si="107"/>
        <v xml:space="preserve"> </v>
      </c>
      <c r="H232" s="25" t="str">
        <f t="shared" si="132"/>
        <v xml:space="preserve"> </v>
      </c>
      <c r="I232" s="25">
        <f t="shared" si="108"/>
        <v>4</v>
      </c>
      <c r="J232" s="25" t="str">
        <f t="shared" si="129"/>
        <v xml:space="preserve"> </v>
      </c>
      <c r="K232" s="25"/>
      <c r="L232" s="25">
        <f t="shared" si="103"/>
        <v>0</v>
      </c>
      <c r="M232" s="25">
        <f t="shared" si="130"/>
        <v>0</v>
      </c>
      <c r="N232" s="28">
        <f t="shared" si="131"/>
        <v>-57</v>
      </c>
      <c r="O232" s="40" t="str">
        <f t="shared" si="110"/>
        <v xml:space="preserve"> </v>
      </c>
      <c r="P232" s="25" t="str">
        <f t="shared" si="118"/>
        <v xml:space="preserve"> </v>
      </c>
      <c r="Q232" s="25">
        <f t="shared" si="125"/>
        <v>3</v>
      </c>
      <c r="R232" s="25" t="str">
        <f t="shared" si="111"/>
        <v xml:space="preserve"> </v>
      </c>
      <c r="S232" s="25"/>
      <c r="T232" s="25">
        <f t="shared" si="126"/>
        <v>0</v>
      </c>
      <c r="U232" s="25">
        <f t="shared" si="127"/>
        <v>0</v>
      </c>
      <c r="V232" s="125">
        <f t="shared" si="128"/>
        <v>-34</v>
      </c>
      <c r="X232" s="24" t="str">
        <f t="shared" si="112"/>
        <v xml:space="preserve"> </v>
      </c>
      <c r="Y232" s="25" t="str">
        <f t="shared" si="119"/>
        <v xml:space="preserve"> </v>
      </c>
      <c r="Z232" s="25">
        <f t="shared" si="113"/>
        <v>1</v>
      </c>
      <c r="AA232" s="25" t="str">
        <f t="shared" si="120"/>
        <v xml:space="preserve"> </v>
      </c>
      <c r="AB232" s="25"/>
      <c r="AC232" s="25">
        <f t="shared" si="104"/>
        <v>0</v>
      </c>
      <c r="AD232" s="25">
        <f t="shared" si="121"/>
        <v>0</v>
      </c>
      <c r="AE232" s="28">
        <f t="shared" si="114"/>
        <v>32</v>
      </c>
      <c r="AF232" s="40" t="str">
        <f t="shared" si="115"/>
        <v xml:space="preserve"> </v>
      </c>
      <c r="AG232" s="25" t="str">
        <f t="shared" si="122"/>
        <v xml:space="preserve"> </v>
      </c>
      <c r="AH232" s="25">
        <f t="shared" si="116"/>
        <v>1</v>
      </c>
      <c r="AI232" s="25" t="str">
        <f t="shared" si="123"/>
        <v xml:space="preserve"> </v>
      </c>
      <c r="AJ232" s="25"/>
      <c r="AK232" s="25">
        <f t="shared" si="105"/>
        <v>0</v>
      </c>
      <c r="AL232" s="25">
        <f t="shared" si="124"/>
        <v>0</v>
      </c>
      <c r="AM232" s="125">
        <f t="shared" si="117"/>
        <v>7</v>
      </c>
    </row>
    <row r="233" spans="1:39">
      <c r="A233" s="197">
        <f t="shared" si="106"/>
        <v>223</v>
      </c>
      <c r="B233" s="198">
        <f>Data!B233</f>
        <v>23</v>
      </c>
      <c r="C233" s="71"/>
      <c r="D233" s="112">
        <f t="shared" si="101"/>
        <v>2</v>
      </c>
      <c r="E233" s="116" t="str">
        <f t="shared" si="102"/>
        <v>B</v>
      </c>
      <c r="F233" s="25"/>
      <c r="G233" s="24" t="str">
        <f t="shared" si="107"/>
        <v>T</v>
      </c>
      <c r="H233" s="25" t="str">
        <f t="shared" si="132"/>
        <v xml:space="preserve"> </v>
      </c>
      <c r="I233" s="25">
        <f t="shared" si="108"/>
        <v>4</v>
      </c>
      <c r="J233" s="25" t="str">
        <f t="shared" si="129"/>
        <v xml:space="preserve"> </v>
      </c>
      <c r="K233" s="25"/>
      <c r="L233" s="25">
        <f t="shared" si="103"/>
        <v>0</v>
      </c>
      <c r="M233" s="25">
        <f t="shared" si="130"/>
        <v>0</v>
      </c>
      <c r="N233" s="28">
        <f t="shared" si="131"/>
        <v>-57</v>
      </c>
      <c r="O233" s="40" t="str">
        <f t="shared" si="110"/>
        <v>T</v>
      </c>
      <c r="P233" s="25" t="str">
        <f t="shared" si="118"/>
        <v xml:space="preserve"> </v>
      </c>
      <c r="Q233" s="25">
        <f t="shared" si="125"/>
        <v>3</v>
      </c>
      <c r="R233" s="25" t="str">
        <f t="shared" si="111"/>
        <v xml:space="preserve"> </v>
      </c>
      <c r="S233" s="25"/>
      <c r="T233" s="25">
        <f t="shared" si="126"/>
        <v>0</v>
      </c>
      <c r="U233" s="25">
        <f t="shared" si="127"/>
        <v>0</v>
      </c>
      <c r="V233" s="125">
        <f t="shared" si="128"/>
        <v>-34</v>
      </c>
      <c r="X233" s="24" t="str">
        <f t="shared" si="112"/>
        <v>T</v>
      </c>
      <c r="Y233" s="25" t="str">
        <f t="shared" si="119"/>
        <v xml:space="preserve"> </v>
      </c>
      <c r="Z233" s="25">
        <f t="shared" si="113"/>
        <v>1</v>
      </c>
      <c r="AA233" s="25" t="str">
        <f t="shared" si="120"/>
        <v xml:space="preserve"> </v>
      </c>
      <c r="AB233" s="25"/>
      <c r="AC233" s="25">
        <f t="shared" si="104"/>
        <v>0</v>
      </c>
      <c r="AD233" s="25">
        <f t="shared" si="121"/>
        <v>0</v>
      </c>
      <c r="AE233" s="28">
        <f t="shared" si="114"/>
        <v>32</v>
      </c>
      <c r="AF233" s="40" t="str">
        <f t="shared" si="115"/>
        <v>T</v>
      </c>
      <c r="AG233" s="25" t="str">
        <f t="shared" si="122"/>
        <v xml:space="preserve"> </v>
      </c>
      <c r="AH233" s="25">
        <f t="shared" si="116"/>
        <v>1</v>
      </c>
      <c r="AI233" s="25" t="str">
        <f t="shared" si="123"/>
        <v xml:space="preserve"> </v>
      </c>
      <c r="AJ233" s="25"/>
      <c r="AK233" s="25">
        <f t="shared" si="105"/>
        <v>0</v>
      </c>
      <c r="AL233" s="25">
        <f t="shared" si="124"/>
        <v>0</v>
      </c>
      <c r="AM233" s="125">
        <f t="shared" si="117"/>
        <v>7</v>
      </c>
    </row>
    <row r="234" spans="1:39">
      <c r="A234" s="197">
        <f t="shared" si="106"/>
        <v>224</v>
      </c>
      <c r="B234" s="198">
        <f>Data!B234</f>
        <v>18</v>
      </c>
      <c r="C234" s="71"/>
      <c r="D234" s="112">
        <f t="shared" si="101"/>
        <v>2</v>
      </c>
      <c r="E234" s="116" t="str">
        <f t="shared" si="102"/>
        <v>C</v>
      </c>
      <c r="F234" s="25"/>
      <c r="G234" s="24" t="str">
        <f t="shared" si="107"/>
        <v>T</v>
      </c>
      <c r="H234" s="25" t="str">
        <f t="shared" si="132"/>
        <v xml:space="preserve"> </v>
      </c>
      <c r="I234" s="25">
        <f t="shared" si="108"/>
        <v>4</v>
      </c>
      <c r="J234" s="25" t="str">
        <f t="shared" si="129"/>
        <v xml:space="preserve"> </v>
      </c>
      <c r="K234" s="25"/>
      <c r="L234" s="25">
        <f t="shared" si="103"/>
        <v>0</v>
      </c>
      <c r="M234" s="25">
        <f t="shared" si="130"/>
        <v>0</v>
      </c>
      <c r="N234" s="28">
        <f t="shared" si="131"/>
        <v>-57</v>
      </c>
      <c r="O234" s="40" t="str">
        <f t="shared" si="110"/>
        <v xml:space="preserve"> </v>
      </c>
      <c r="P234" s="25" t="str">
        <f t="shared" si="118"/>
        <v xml:space="preserve"> </v>
      </c>
      <c r="Q234" s="25">
        <f t="shared" si="125"/>
        <v>3</v>
      </c>
      <c r="R234" s="25" t="str">
        <f t="shared" si="111"/>
        <v>B &amp; C</v>
      </c>
      <c r="S234" s="25"/>
      <c r="T234" s="25">
        <f t="shared" si="126"/>
        <v>18</v>
      </c>
      <c r="U234" s="25">
        <f t="shared" si="127"/>
        <v>0</v>
      </c>
      <c r="V234" s="125">
        <f t="shared" si="128"/>
        <v>-52</v>
      </c>
      <c r="X234" s="24" t="str">
        <f t="shared" si="112"/>
        <v>T</v>
      </c>
      <c r="Y234" s="25" t="str">
        <f t="shared" si="119"/>
        <v xml:space="preserve"> </v>
      </c>
      <c r="Z234" s="25">
        <f t="shared" si="113"/>
        <v>1</v>
      </c>
      <c r="AA234" s="25" t="str">
        <f t="shared" si="120"/>
        <v xml:space="preserve"> </v>
      </c>
      <c r="AB234" s="25"/>
      <c r="AC234" s="25">
        <f t="shared" si="104"/>
        <v>0</v>
      </c>
      <c r="AD234" s="25">
        <f t="shared" si="121"/>
        <v>0</v>
      </c>
      <c r="AE234" s="28">
        <f t="shared" si="114"/>
        <v>32</v>
      </c>
      <c r="AF234" s="40" t="str">
        <f t="shared" si="115"/>
        <v xml:space="preserve"> </v>
      </c>
      <c r="AG234" s="25" t="str">
        <f t="shared" si="122"/>
        <v xml:space="preserve"> </v>
      </c>
      <c r="AH234" s="25">
        <f t="shared" si="116"/>
        <v>1</v>
      </c>
      <c r="AI234" s="25" t="str">
        <f t="shared" si="123"/>
        <v>B &amp; C</v>
      </c>
      <c r="AJ234" s="25"/>
      <c r="AK234" s="25">
        <f t="shared" si="105"/>
        <v>2</v>
      </c>
      <c r="AL234" s="25">
        <f t="shared" si="124"/>
        <v>0</v>
      </c>
      <c r="AM234" s="125">
        <f t="shared" si="117"/>
        <v>5</v>
      </c>
    </row>
    <row r="235" spans="1:39">
      <c r="A235" s="197">
        <f t="shared" si="106"/>
        <v>225</v>
      </c>
      <c r="B235" s="198">
        <f>Data!B235</f>
        <v>18</v>
      </c>
      <c r="C235" s="71"/>
      <c r="D235" s="112">
        <f t="shared" si="101"/>
        <v>2</v>
      </c>
      <c r="E235" s="116" t="str">
        <f t="shared" si="102"/>
        <v>C</v>
      </c>
      <c r="F235" s="25"/>
      <c r="G235" s="24" t="str">
        <f t="shared" si="107"/>
        <v>T</v>
      </c>
      <c r="H235" s="25" t="str">
        <f t="shared" si="132"/>
        <v xml:space="preserve"> </v>
      </c>
      <c r="I235" s="25">
        <f t="shared" si="108"/>
        <v>4</v>
      </c>
      <c r="J235" s="25" t="str">
        <f t="shared" si="129"/>
        <v xml:space="preserve"> </v>
      </c>
      <c r="K235" s="25"/>
      <c r="L235" s="25">
        <f t="shared" si="103"/>
        <v>0</v>
      </c>
      <c r="M235" s="25">
        <f t="shared" si="130"/>
        <v>0</v>
      </c>
      <c r="N235" s="28">
        <f t="shared" si="131"/>
        <v>-57</v>
      </c>
      <c r="O235" s="40" t="str">
        <f t="shared" si="110"/>
        <v xml:space="preserve"> </v>
      </c>
      <c r="P235" s="25" t="str">
        <f t="shared" si="118"/>
        <v>W</v>
      </c>
      <c r="Q235" s="25">
        <f t="shared" si="125"/>
        <v>1</v>
      </c>
      <c r="R235" s="25" t="str">
        <f t="shared" si="111"/>
        <v xml:space="preserve"> </v>
      </c>
      <c r="S235" s="25"/>
      <c r="T235" s="25">
        <f t="shared" si="126"/>
        <v>0</v>
      </c>
      <c r="U235" s="25">
        <f t="shared" si="127"/>
        <v>27</v>
      </c>
      <c r="V235" s="125">
        <f t="shared" si="128"/>
        <v>-25</v>
      </c>
      <c r="X235" s="24" t="str">
        <f t="shared" si="112"/>
        <v>T</v>
      </c>
      <c r="Y235" s="25" t="str">
        <f t="shared" si="119"/>
        <v xml:space="preserve"> </v>
      </c>
      <c r="Z235" s="25">
        <f t="shared" si="113"/>
        <v>1</v>
      </c>
      <c r="AA235" s="25" t="str">
        <f t="shared" si="120"/>
        <v xml:space="preserve"> </v>
      </c>
      <c r="AB235" s="25"/>
      <c r="AC235" s="25">
        <f t="shared" si="104"/>
        <v>0</v>
      </c>
      <c r="AD235" s="25">
        <f t="shared" si="121"/>
        <v>0</v>
      </c>
      <c r="AE235" s="28">
        <f t="shared" si="114"/>
        <v>32</v>
      </c>
      <c r="AF235" s="40" t="str">
        <f t="shared" si="115"/>
        <v xml:space="preserve"> </v>
      </c>
      <c r="AG235" s="25" t="str">
        <f t="shared" si="122"/>
        <v>W</v>
      </c>
      <c r="AH235" s="25">
        <f t="shared" si="116"/>
        <v>1</v>
      </c>
      <c r="AI235" s="25" t="str">
        <f t="shared" si="123"/>
        <v xml:space="preserve"> </v>
      </c>
      <c r="AJ235" s="25"/>
      <c r="AK235" s="25">
        <f t="shared" si="105"/>
        <v>0</v>
      </c>
      <c r="AL235" s="25">
        <f t="shared" si="124"/>
        <v>3</v>
      </c>
      <c r="AM235" s="125">
        <f t="shared" si="117"/>
        <v>8</v>
      </c>
    </row>
    <row r="236" spans="1:39">
      <c r="A236" s="197">
        <f t="shared" si="106"/>
        <v>226</v>
      </c>
      <c r="B236" s="198">
        <f>Data!B236</f>
        <v>20</v>
      </c>
      <c r="C236" s="71"/>
      <c r="D236" s="112">
        <f t="shared" si="101"/>
        <v>2</v>
      </c>
      <c r="E236" s="116" t="str">
        <f t="shared" si="102"/>
        <v>B</v>
      </c>
      <c r="F236" s="25"/>
      <c r="G236" s="24" t="str">
        <f t="shared" si="107"/>
        <v>T</v>
      </c>
      <c r="H236" s="25" t="str">
        <f t="shared" si="132"/>
        <v xml:space="preserve"> </v>
      </c>
      <c r="I236" s="25">
        <f t="shared" si="108"/>
        <v>4</v>
      </c>
      <c r="J236" s="25" t="str">
        <f t="shared" si="129"/>
        <v xml:space="preserve"> </v>
      </c>
      <c r="K236" s="25"/>
      <c r="L236" s="25">
        <f t="shared" si="103"/>
        <v>0</v>
      </c>
      <c r="M236" s="25">
        <f t="shared" si="130"/>
        <v>0</v>
      </c>
      <c r="N236" s="28">
        <f t="shared" si="131"/>
        <v>-57</v>
      </c>
      <c r="O236" s="40" t="str">
        <f t="shared" si="110"/>
        <v xml:space="preserve"> </v>
      </c>
      <c r="P236" s="25" t="str">
        <f t="shared" si="118"/>
        <v xml:space="preserve"> </v>
      </c>
      <c r="Q236" s="25">
        <f t="shared" si="125"/>
        <v>1</v>
      </c>
      <c r="R236" s="25" t="str">
        <f t="shared" si="111"/>
        <v xml:space="preserve"> </v>
      </c>
      <c r="S236" s="25"/>
      <c r="T236" s="25">
        <f t="shared" si="126"/>
        <v>0</v>
      </c>
      <c r="U236" s="25">
        <f t="shared" si="127"/>
        <v>0</v>
      </c>
      <c r="V236" s="125">
        <f t="shared" si="128"/>
        <v>-25</v>
      </c>
      <c r="X236" s="24" t="str">
        <f t="shared" si="112"/>
        <v>T</v>
      </c>
      <c r="Y236" s="25" t="str">
        <f t="shared" si="119"/>
        <v xml:space="preserve"> </v>
      </c>
      <c r="Z236" s="25">
        <f t="shared" si="113"/>
        <v>1</v>
      </c>
      <c r="AA236" s="25" t="str">
        <f t="shared" si="120"/>
        <v xml:space="preserve"> </v>
      </c>
      <c r="AB236" s="25"/>
      <c r="AC236" s="25">
        <f t="shared" si="104"/>
        <v>0</v>
      </c>
      <c r="AD236" s="25">
        <f t="shared" si="121"/>
        <v>0</v>
      </c>
      <c r="AE236" s="28">
        <f t="shared" si="114"/>
        <v>32</v>
      </c>
      <c r="AF236" s="40" t="str">
        <f t="shared" si="115"/>
        <v xml:space="preserve"> </v>
      </c>
      <c r="AG236" s="25" t="str">
        <f t="shared" si="122"/>
        <v xml:space="preserve"> </v>
      </c>
      <c r="AH236" s="25">
        <f t="shared" si="116"/>
        <v>1</v>
      </c>
      <c r="AI236" s="25" t="str">
        <f t="shared" si="123"/>
        <v xml:space="preserve"> </v>
      </c>
      <c r="AJ236" s="25"/>
      <c r="AK236" s="25">
        <f t="shared" si="105"/>
        <v>0</v>
      </c>
      <c r="AL236" s="25">
        <f t="shared" si="124"/>
        <v>0</v>
      </c>
      <c r="AM236" s="125">
        <f t="shared" si="117"/>
        <v>8</v>
      </c>
    </row>
    <row r="237" spans="1:39">
      <c r="A237" s="197">
        <f t="shared" si="106"/>
        <v>227</v>
      </c>
      <c r="B237" s="198">
        <f>Data!B237</f>
        <v>34</v>
      </c>
      <c r="C237" s="71"/>
      <c r="D237" s="112">
        <f t="shared" si="101"/>
        <v>3</v>
      </c>
      <c r="E237" s="116" t="str">
        <f t="shared" si="102"/>
        <v>A</v>
      </c>
      <c r="F237" s="25"/>
      <c r="G237" s="24" t="str">
        <f t="shared" si="107"/>
        <v xml:space="preserve"> </v>
      </c>
      <c r="H237" s="25" t="str">
        <f t="shared" si="132"/>
        <v xml:space="preserve"> </v>
      </c>
      <c r="I237" s="25">
        <f t="shared" si="108"/>
        <v>4</v>
      </c>
      <c r="J237" s="25" t="str">
        <f t="shared" si="129"/>
        <v>2 &amp; 3</v>
      </c>
      <c r="K237" s="25"/>
      <c r="L237" s="25">
        <f t="shared" si="103"/>
        <v>2</v>
      </c>
      <c r="M237" s="25">
        <f t="shared" si="130"/>
        <v>0</v>
      </c>
      <c r="N237" s="28">
        <f t="shared" si="131"/>
        <v>-59</v>
      </c>
      <c r="O237" s="40" t="str">
        <f t="shared" si="110"/>
        <v xml:space="preserve"> </v>
      </c>
      <c r="P237" s="25" t="str">
        <f t="shared" si="118"/>
        <v xml:space="preserve"> </v>
      </c>
      <c r="Q237" s="25">
        <f t="shared" si="125"/>
        <v>1</v>
      </c>
      <c r="R237" s="25" t="str">
        <f t="shared" si="111"/>
        <v xml:space="preserve"> </v>
      </c>
      <c r="S237" s="25"/>
      <c r="T237" s="25">
        <f t="shared" si="126"/>
        <v>0</v>
      </c>
      <c r="U237" s="25">
        <f t="shared" si="127"/>
        <v>0</v>
      </c>
      <c r="V237" s="125">
        <f t="shared" si="128"/>
        <v>-25</v>
      </c>
      <c r="X237" s="24" t="str">
        <f t="shared" si="112"/>
        <v xml:space="preserve"> </v>
      </c>
      <c r="Y237" s="25" t="str">
        <f t="shared" si="119"/>
        <v xml:space="preserve"> </v>
      </c>
      <c r="Z237" s="25">
        <f t="shared" si="113"/>
        <v>1</v>
      </c>
      <c r="AA237" s="25" t="str">
        <f t="shared" si="120"/>
        <v>2 &amp; 3</v>
      </c>
      <c r="AB237" s="25"/>
      <c r="AC237" s="25">
        <f t="shared" si="104"/>
        <v>2</v>
      </c>
      <c r="AD237" s="25">
        <f t="shared" si="121"/>
        <v>0</v>
      </c>
      <c r="AE237" s="28">
        <f t="shared" si="114"/>
        <v>30</v>
      </c>
      <c r="AF237" s="40" t="str">
        <f t="shared" si="115"/>
        <v xml:space="preserve"> </v>
      </c>
      <c r="AG237" s="25" t="str">
        <f t="shared" si="122"/>
        <v xml:space="preserve"> </v>
      </c>
      <c r="AH237" s="25">
        <f t="shared" si="116"/>
        <v>1</v>
      </c>
      <c r="AI237" s="25" t="str">
        <f t="shared" si="123"/>
        <v xml:space="preserve"> </v>
      </c>
      <c r="AJ237" s="25"/>
      <c r="AK237" s="25">
        <f t="shared" si="105"/>
        <v>0</v>
      </c>
      <c r="AL237" s="25">
        <f t="shared" si="124"/>
        <v>0</v>
      </c>
      <c r="AM237" s="125">
        <f t="shared" si="117"/>
        <v>8</v>
      </c>
    </row>
    <row r="238" spans="1:39">
      <c r="A238" s="197">
        <f t="shared" si="106"/>
        <v>228</v>
      </c>
      <c r="B238" s="198">
        <f>Data!B238</f>
        <v>0</v>
      </c>
      <c r="C238" s="71"/>
      <c r="D238" s="112">
        <f t="shared" si="101"/>
        <v>0</v>
      </c>
      <c r="E238" s="116">
        <f t="shared" si="102"/>
        <v>0</v>
      </c>
      <c r="F238" s="25"/>
      <c r="G238" s="24" t="str">
        <f t="shared" si="107"/>
        <v xml:space="preserve"> </v>
      </c>
      <c r="H238" s="25" t="str">
        <f t="shared" si="132"/>
        <v>L</v>
      </c>
      <c r="I238" s="25">
        <f t="shared" si="108"/>
        <v>5</v>
      </c>
      <c r="J238" s="25" t="str">
        <f t="shared" si="129"/>
        <v xml:space="preserve"> </v>
      </c>
      <c r="K238" s="25"/>
      <c r="L238" s="25">
        <f t="shared" si="103"/>
        <v>0</v>
      </c>
      <c r="M238" s="25">
        <f t="shared" si="130"/>
        <v>0</v>
      </c>
      <c r="N238" s="28">
        <f t="shared" si="131"/>
        <v>-59</v>
      </c>
      <c r="O238" s="40" t="str">
        <f t="shared" si="110"/>
        <v xml:space="preserve"> </v>
      </c>
      <c r="P238" s="25" t="str">
        <f t="shared" si="118"/>
        <v xml:space="preserve"> </v>
      </c>
      <c r="Q238" s="25">
        <f t="shared" si="125"/>
        <v>1</v>
      </c>
      <c r="R238" s="25" t="str">
        <f t="shared" si="111"/>
        <v xml:space="preserve"> </v>
      </c>
      <c r="S238" s="25"/>
      <c r="T238" s="25">
        <f t="shared" si="126"/>
        <v>0</v>
      </c>
      <c r="U238" s="25">
        <f t="shared" si="127"/>
        <v>0</v>
      </c>
      <c r="V238" s="125">
        <f t="shared" si="128"/>
        <v>-25</v>
      </c>
      <c r="X238" s="24" t="str">
        <f t="shared" si="112"/>
        <v xml:space="preserve"> </v>
      </c>
      <c r="Y238" s="25" t="str">
        <f t="shared" si="119"/>
        <v>L</v>
      </c>
      <c r="Z238" s="25">
        <f t="shared" si="113"/>
        <v>2</v>
      </c>
      <c r="AA238" s="25" t="str">
        <f t="shared" si="120"/>
        <v>2 &amp; 3</v>
      </c>
      <c r="AB238" s="25"/>
      <c r="AC238" s="25">
        <f t="shared" si="104"/>
        <v>6</v>
      </c>
      <c r="AD238" s="25">
        <f t="shared" si="121"/>
        <v>0</v>
      </c>
      <c r="AE238" s="28">
        <f t="shared" si="114"/>
        <v>24</v>
      </c>
      <c r="AF238" s="40" t="str">
        <f t="shared" si="115"/>
        <v xml:space="preserve"> </v>
      </c>
      <c r="AG238" s="25" t="str">
        <f t="shared" si="122"/>
        <v xml:space="preserve"> </v>
      </c>
      <c r="AH238" s="25">
        <f t="shared" si="116"/>
        <v>1</v>
      </c>
      <c r="AI238" s="25" t="str">
        <f t="shared" si="123"/>
        <v xml:space="preserve"> </v>
      </c>
      <c r="AJ238" s="25"/>
      <c r="AK238" s="25">
        <f t="shared" si="105"/>
        <v>0</v>
      </c>
      <c r="AL238" s="25">
        <f t="shared" si="124"/>
        <v>0</v>
      </c>
      <c r="AM238" s="125">
        <f t="shared" si="117"/>
        <v>8</v>
      </c>
    </row>
    <row r="239" spans="1:39">
      <c r="A239" s="197">
        <f t="shared" si="106"/>
        <v>229</v>
      </c>
      <c r="B239" s="198">
        <f>Data!B239</f>
        <v>3</v>
      </c>
      <c r="C239" s="71"/>
      <c r="D239" s="112">
        <f t="shared" si="101"/>
        <v>1</v>
      </c>
      <c r="E239" s="116" t="str">
        <f t="shared" si="102"/>
        <v>C</v>
      </c>
      <c r="F239" s="25"/>
      <c r="G239" s="24" t="str">
        <f t="shared" si="107"/>
        <v xml:space="preserve"> </v>
      </c>
      <c r="H239" s="25" t="str">
        <f t="shared" si="132"/>
        <v xml:space="preserve"> </v>
      </c>
      <c r="I239" s="25">
        <f t="shared" si="108"/>
        <v>5</v>
      </c>
      <c r="J239" s="25" t="str">
        <f t="shared" si="129"/>
        <v xml:space="preserve"> </v>
      </c>
      <c r="K239" s="25"/>
      <c r="L239" s="25">
        <f t="shared" si="103"/>
        <v>0</v>
      </c>
      <c r="M239" s="25">
        <f t="shared" si="130"/>
        <v>0</v>
      </c>
      <c r="N239" s="28">
        <f t="shared" si="131"/>
        <v>-59</v>
      </c>
      <c r="O239" s="40" t="str">
        <f t="shared" si="110"/>
        <v xml:space="preserve"> </v>
      </c>
      <c r="P239" s="25" t="str">
        <f t="shared" si="118"/>
        <v xml:space="preserve"> </v>
      </c>
      <c r="Q239" s="25">
        <f t="shared" si="125"/>
        <v>1</v>
      </c>
      <c r="R239" s="25" t="str">
        <f t="shared" si="111"/>
        <v xml:space="preserve"> </v>
      </c>
      <c r="S239" s="25"/>
      <c r="T239" s="25">
        <f t="shared" si="126"/>
        <v>0</v>
      </c>
      <c r="U239" s="25">
        <f t="shared" si="127"/>
        <v>0</v>
      </c>
      <c r="V239" s="125">
        <f t="shared" si="128"/>
        <v>-25</v>
      </c>
      <c r="X239" s="24" t="str">
        <f t="shared" si="112"/>
        <v xml:space="preserve"> </v>
      </c>
      <c r="Y239" s="25" t="str">
        <f t="shared" si="119"/>
        <v>L</v>
      </c>
      <c r="Z239" s="25">
        <f t="shared" si="113"/>
        <v>3</v>
      </c>
      <c r="AA239" s="25" t="str">
        <f t="shared" si="120"/>
        <v>2 &amp; 3</v>
      </c>
      <c r="AB239" s="25"/>
      <c r="AC239" s="25">
        <f t="shared" si="104"/>
        <v>18</v>
      </c>
      <c r="AD239" s="25">
        <f t="shared" si="121"/>
        <v>0</v>
      </c>
      <c r="AE239" s="28">
        <f t="shared" si="114"/>
        <v>6</v>
      </c>
      <c r="AF239" s="40" t="str">
        <f t="shared" si="115"/>
        <v xml:space="preserve"> </v>
      </c>
      <c r="AG239" s="25" t="str">
        <f t="shared" si="122"/>
        <v xml:space="preserve"> </v>
      </c>
      <c r="AH239" s="25">
        <f t="shared" si="116"/>
        <v>1</v>
      </c>
      <c r="AI239" s="25" t="str">
        <f t="shared" si="123"/>
        <v xml:space="preserve"> </v>
      </c>
      <c r="AJ239" s="25"/>
      <c r="AK239" s="25">
        <f t="shared" si="105"/>
        <v>0</v>
      </c>
      <c r="AL239" s="25">
        <f t="shared" si="124"/>
        <v>0</v>
      </c>
      <c r="AM239" s="125">
        <f t="shared" si="117"/>
        <v>8</v>
      </c>
    </row>
    <row r="240" spans="1:39">
      <c r="A240" s="197">
        <f t="shared" si="106"/>
        <v>230</v>
      </c>
      <c r="B240" s="198">
        <f>Data!B240</f>
        <v>13</v>
      </c>
      <c r="C240" s="71"/>
      <c r="D240" s="112">
        <f t="shared" si="101"/>
        <v>2</v>
      </c>
      <c r="E240" s="116" t="str">
        <f t="shared" si="102"/>
        <v>A</v>
      </c>
      <c r="F240" s="25"/>
      <c r="G240" s="24" t="str">
        <f t="shared" si="107"/>
        <v xml:space="preserve"> </v>
      </c>
      <c r="H240" s="25" t="str">
        <f t="shared" si="132"/>
        <v xml:space="preserve"> </v>
      </c>
      <c r="I240" s="25">
        <f t="shared" si="108"/>
        <v>5</v>
      </c>
      <c r="J240" s="25" t="str">
        <f t="shared" si="129"/>
        <v xml:space="preserve"> </v>
      </c>
      <c r="K240" s="25"/>
      <c r="L240" s="25">
        <f t="shared" si="103"/>
        <v>0</v>
      </c>
      <c r="M240" s="25">
        <f t="shared" si="130"/>
        <v>0</v>
      </c>
      <c r="N240" s="28">
        <f t="shared" si="131"/>
        <v>-59</v>
      </c>
      <c r="O240" s="40" t="str">
        <f t="shared" si="110"/>
        <v xml:space="preserve"> </v>
      </c>
      <c r="P240" s="25" t="str">
        <f t="shared" si="118"/>
        <v xml:space="preserve"> </v>
      </c>
      <c r="Q240" s="25">
        <f t="shared" si="125"/>
        <v>1</v>
      </c>
      <c r="R240" s="25" t="str">
        <f t="shared" si="111"/>
        <v xml:space="preserve"> </v>
      </c>
      <c r="S240" s="25"/>
      <c r="T240" s="25">
        <f t="shared" si="126"/>
        <v>0</v>
      </c>
      <c r="U240" s="25">
        <f t="shared" si="127"/>
        <v>0</v>
      </c>
      <c r="V240" s="125">
        <f t="shared" si="128"/>
        <v>-25</v>
      </c>
      <c r="X240" s="24" t="str">
        <f t="shared" si="112"/>
        <v xml:space="preserve"> </v>
      </c>
      <c r="Y240" s="25" t="str">
        <f t="shared" si="119"/>
        <v>W</v>
      </c>
      <c r="Z240" s="25">
        <f t="shared" si="113"/>
        <v>1</v>
      </c>
      <c r="AA240" s="25" t="str">
        <f t="shared" si="120"/>
        <v xml:space="preserve"> </v>
      </c>
      <c r="AB240" s="25"/>
      <c r="AC240" s="25">
        <f t="shared" si="104"/>
        <v>0</v>
      </c>
      <c r="AD240" s="25">
        <f t="shared" si="121"/>
        <v>27</v>
      </c>
      <c r="AE240" s="28">
        <f t="shared" si="114"/>
        <v>33</v>
      </c>
      <c r="AF240" s="40" t="str">
        <f t="shared" si="115"/>
        <v xml:space="preserve"> </v>
      </c>
      <c r="AG240" s="25" t="str">
        <f t="shared" si="122"/>
        <v xml:space="preserve"> </v>
      </c>
      <c r="AH240" s="25">
        <f t="shared" si="116"/>
        <v>1</v>
      </c>
      <c r="AI240" s="25" t="str">
        <f t="shared" si="123"/>
        <v xml:space="preserve"> </v>
      </c>
      <c r="AJ240" s="25"/>
      <c r="AK240" s="25">
        <f t="shared" si="105"/>
        <v>0</v>
      </c>
      <c r="AL240" s="25">
        <f t="shared" si="124"/>
        <v>0</v>
      </c>
      <c r="AM240" s="125">
        <f t="shared" si="117"/>
        <v>8</v>
      </c>
    </row>
    <row r="241" spans="1:39">
      <c r="A241" s="197">
        <f t="shared" si="106"/>
        <v>231</v>
      </c>
      <c r="B241" s="198">
        <f>Data!B241</f>
        <v>33</v>
      </c>
      <c r="C241" s="71"/>
      <c r="D241" s="112">
        <f t="shared" si="101"/>
        <v>3</v>
      </c>
      <c r="E241" s="116" t="str">
        <f t="shared" si="102"/>
        <v>C</v>
      </c>
      <c r="F241" s="25"/>
      <c r="G241" s="24" t="str">
        <f t="shared" si="107"/>
        <v xml:space="preserve"> </v>
      </c>
      <c r="H241" s="25" t="str">
        <f t="shared" si="132"/>
        <v xml:space="preserve"> </v>
      </c>
      <c r="I241" s="25">
        <f t="shared" si="108"/>
        <v>5</v>
      </c>
      <c r="J241" s="25" t="str">
        <f t="shared" si="129"/>
        <v xml:space="preserve"> </v>
      </c>
      <c r="K241" s="25"/>
      <c r="L241" s="25">
        <f t="shared" si="103"/>
        <v>0</v>
      </c>
      <c r="M241" s="25">
        <f t="shared" si="130"/>
        <v>0</v>
      </c>
      <c r="N241" s="28">
        <f t="shared" si="131"/>
        <v>-59</v>
      </c>
      <c r="O241" s="40" t="str">
        <f t="shared" si="110"/>
        <v xml:space="preserve"> </v>
      </c>
      <c r="P241" s="25" t="str">
        <f t="shared" si="118"/>
        <v xml:space="preserve"> </v>
      </c>
      <c r="Q241" s="25">
        <f t="shared" si="125"/>
        <v>1</v>
      </c>
      <c r="R241" s="25" t="str">
        <f t="shared" si="111"/>
        <v xml:space="preserve"> </v>
      </c>
      <c r="S241" s="25"/>
      <c r="T241" s="25">
        <f t="shared" si="126"/>
        <v>0</v>
      </c>
      <c r="U241" s="25">
        <f t="shared" si="127"/>
        <v>0</v>
      </c>
      <c r="V241" s="125">
        <f t="shared" si="128"/>
        <v>-25</v>
      </c>
      <c r="X241" s="24" t="str">
        <f t="shared" si="112"/>
        <v xml:space="preserve"> </v>
      </c>
      <c r="Y241" s="25" t="str">
        <f t="shared" si="119"/>
        <v xml:space="preserve"> </v>
      </c>
      <c r="Z241" s="25">
        <f t="shared" si="113"/>
        <v>1</v>
      </c>
      <c r="AA241" s="25" t="str">
        <f t="shared" si="120"/>
        <v xml:space="preserve"> </v>
      </c>
      <c r="AB241" s="25"/>
      <c r="AC241" s="25">
        <f t="shared" si="104"/>
        <v>0</v>
      </c>
      <c r="AD241" s="25">
        <f t="shared" si="121"/>
        <v>0</v>
      </c>
      <c r="AE241" s="28">
        <f t="shared" si="114"/>
        <v>33</v>
      </c>
      <c r="AF241" s="40" t="str">
        <f t="shared" si="115"/>
        <v xml:space="preserve"> </v>
      </c>
      <c r="AG241" s="25" t="str">
        <f t="shared" si="122"/>
        <v xml:space="preserve"> </v>
      </c>
      <c r="AH241" s="25">
        <f t="shared" si="116"/>
        <v>1</v>
      </c>
      <c r="AI241" s="25" t="str">
        <f t="shared" si="123"/>
        <v xml:space="preserve"> </v>
      </c>
      <c r="AJ241" s="25"/>
      <c r="AK241" s="25">
        <f t="shared" si="105"/>
        <v>0</v>
      </c>
      <c r="AL241" s="25">
        <f t="shared" si="124"/>
        <v>0</v>
      </c>
      <c r="AM241" s="125">
        <f t="shared" si="117"/>
        <v>8</v>
      </c>
    </row>
    <row r="242" spans="1:39">
      <c r="A242" s="197">
        <f t="shared" si="106"/>
        <v>232</v>
      </c>
      <c r="B242" s="198">
        <f>Data!B242</f>
        <v>15</v>
      </c>
      <c r="C242" s="71"/>
      <c r="D242" s="112">
        <f t="shared" si="101"/>
        <v>2</v>
      </c>
      <c r="E242" s="116" t="str">
        <f t="shared" si="102"/>
        <v>C</v>
      </c>
      <c r="F242" s="25"/>
      <c r="G242" s="24" t="str">
        <f t="shared" si="107"/>
        <v xml:space="preserve"> </v>
      </c>
      <c r="H242" s="25" t="str">
        <f t="shared" si="132"/>
        <v xml:space="preserve"> </v>
      </c>
      <c r="I242" s="25">
        <f t="shared" si="108"/>
        <v>5</v>
      </c>
      <c r="J242" s="25" t="str">
        <f t="shared" si="129"/>
        <v xml:space="preserve"> </v>
      </c>
      <c r="K242" s="25"/>
      <c r="L242" s="25">
        <f t="shared" si="103"/>
        <v>0</v>
      </c>
      <c r="M242" s="25">
        <f t="shared" si="130"/>
        <v>0</v>
      </c>
      <c r="N242" s="28">
        <f t="shared" si="131"/>
        <v>-59</v>
      </c>
      <c r="O242" s="40" t="str">
        <f t="shared" si="110"/>
        <v>T</v>
      </c>
      <c r="P242" s="25" t="str">
        <f t="shared" si="118"/>
        <v xml:space="preserve"> </v>
      </c>
      <c r="Q242" s="25">
        <f t="shared" si="125"/>
        <v>1</v>
      </c>
      <c r="R242" s="25" t="str">
        <f t="shared" si="111"/>
        <v xml:space="preserve"> </v>
      </c>
      <c r="S242" s="25"/>
      <c r="T242" s="25">
        <f t="shared" si="126"/>
        <v>0</v>
      </c>
      <c r="U242" s="25">
        <f t="shared" si="127"/>
        <v>0</v>
      </c>
      <c r="V242" s="125">
        <f t="shared" si="128"/>
        <v>-25</v>
      </c>
      <c r="X242" s="24" t="str">
        <f t="shared" si="112"/>
        <v xml:space="preserve"> </v>
      </c>
      <c r="Y242" s="25" t="str">
        <f t="shared" si="119"/>
        <v xml:space="preserve"> </v>
      </c>
      <c r="Z242" s="25">
        <f t="shared" si="113"/>
        <v>1</v>
      </c>
      <c r="AA242" s="25" t="str">
        <f t="shared" si="120"/>
        <v xml:space="preserve"> </v>
      </c>
      <c r="AB242" s="25"/>
      <c r="AC242" s="25">
        <f t="shared" si="104"/>
        <v>0</v>
      </c>
      <c r="AD242" s="25">
        <f t="shared" si="121"/>
        <v>0</v>
      </c>
      <c r="AE242" s="28">
        <f t="shared" si="114"/>
        <v>33</v>
      </c>
      <c r="AF242" s="40" t="str">
        <f t="shared" si="115"/>
        <v>T</v>
      </c>
      <c r="AG242" s="25" t="str">
        <f t="shared" si="122"/>
        <v xml:space="preserve"> </v>
      </c>
      <c r="AH242" s="25">
        <f t="shared" si="116"/>
        <v>1</v>
      </c>
      <c r="AI242" s="25" t="str">
        <f t="shared" si="123"/>
        <v xml:space="preserve"> </v>
      </c>
      <c r="AJ242" s="25"/>
      <c r="AK242" s="25">
        <f t="shared" si="105"/>
        <v>0</v>
      </c>
      <c r="AL242" s="25">
        <f t="shared" si="124"/>
        <v>0</v>
      </c>
      <c r="AM242" s="125">
        <f t="shared" si="117"/>
        <v>8</v>
      </c>
    </row>
    <row r="243" spans="1:39">
      <c r="A243" s="197">
        <f t="shared" si="106"/>
        <v>233</v>
      </c>
      <c r="B243" s="198">
        <f>Data!B243</f>
        <v>13</v>
      </c>
      <c r="C243" s="71"/>
      <c r="D243" s="112">
        <f t="shared" si="101"/>
        <v>2</v>
      </c>
      <c r="E243" s="116" t="str">
        <f t="shared" si="102"/>
        <v>A</v>
      </c>
      <c r="F243" s="25"/>
      <c r="G243" s="24" t="str">
        <f t="shared" si="107"/>
        <v>T</v>
      </c>
      <c r="H243" s="25" t="str">
        <f t="shared" si="132"/>
        <v xml:space="preserve"> </v>
      </c>
      <c r="I243" s="25">
        <f t="shared" si="108"/>
        <v>5</v>
      </c>
      <c r="J243" s="25" t="str">
        <f t="shared" si="129"/>
        <v xml:space="preserve"> </v>
      </c>
      <c r="K243" s="25"/>
      <c r="L243" s="25">
        <f t="shared" si="103"/>
        <v>0</v>
      </c>
      <c r="M243" s="25">
        <f t="shared" si="130"/>
        <v>0</v>
      </c>
      <c r="N243" s="28">
        <f t="shared" si="131"/>
        <v>-59</v>
      </c>
      <c r="O243" s="40" t="str">
        <f t="shared" si="110"/>
        <v xml:space="preserve"> </v>
      </c>
      <c r="P243" s="25" t="str">
        <f t="shared" si="118"/>
        <v xml:space="preserve"> </v>
      </c>
      <c r="Q243" s="25">
        <f t="shared" si="125"/>
        <v>1</v>
      </c>
      <c r="R243" s="25" t="str">
        <f t="shared" si="111"/>
        <v>C &amp; A</v>
      </c>
      <c r="S243" s="25"/>
      <c r="T243" s="25">
        <f t="shared" si="126"/>
        <v>2</v>
      </c>
      <c r="U243" s="25">
        <f t="shared" si="127"/>
        <v>0</v>
      </c>
      <c r="V243" s="125">
        <f t="shared" si="128"/>
        <v>-27</v>
      </c>
      <c r="X243" s="24" t="str">
        <f t="shared" si="112"/>
        <v>T</v>
      </c>
      <c r="Y243" s="25" t="str">
        <f t="shared" si="119"/>
        <v xml:space="preserve"> </v>
      </c>
      <c r="Z243" s="25">
        <f t="shared" si="113"/>
        <v>1</v>
      </c>
      <c r="AA243" s="25" t="str">
        <f t="shared" si="120"/>
        <v xml:space="preserve"> </v>
      </c>
      <c r="AB243" s="25"/>
      <c r="AC243" s="25">
        <f t="shared" si="104"/>
        <v>0</v>
      </c>
      <c r="AD243" s="25">
        <f t="shared" si="121"/>
        <v>0</v>
      </c>
      <c r="AE243" s="28">
        <f t="shared" si="114"/>
        <v>33</v>
      </c>
      <c r="AF243" s="40" t="str">
        <f t="shared" si="115"/>
        <v xml:space="preserve"> </v>
      </c>
      <c r="AG243" s="25" t="str">
        <f t="shared" si="122"/>
        <v xml:space="preserve"> </v>
      </c>
      <c r="AH243" s="25">
        <f t="shared" si="116"/>
        <v>1</v>
      </c>
      <c r="AI243" s="25" t="str">
        <f t="shared" si="123"/>
        <v>C &amp; A</v>
      </c>
      <c r="AJ243" s="25"/>
      <c r="AK243" s="25">
        <f t="shared" si="105"/>
        <v>2</v>
      </c>
      <c r="AL243" s="25">
        <f t="shared" si="124"/>
        <v>0</v>
      </c>
      <c r="AM243" s="125">
        <f t="shared" si="117"/>
        <v>6</v>
      </c>
    </row>
    <row r="244" spans="1:39">
      <c r="A244" s="197">
        <f t="shared" si="106"/>
        <v>234</v>
      </c>
      <c r="B244" s="198">
        <f>Data!B244</f>
        <v>26</v>
      </c>
      <c r="C244" s="71"/>
      <c r="D244" s="112">
        <f t="shared" si="101"/>
        <v>3</v>
      </c>
      <c r="E244" s="116" t="str">
        <f t="shared" si="102"/>
        <v>B</v>
      </c>
      <c r="F244" s="25"/>
      <c r="G244" s="24" t="str">
        <f t="shared" si="107"/>
        <v xml:space="preserve"> </v>
      </c>
      <c r="H244" s="25" t="str">
        <f t="shared" si="132"/>
        <v xml:space="preserve"> </v>
      </c>
      <c r="I244" s="25">
        <f t="shared" si="108"/>
        <v>5</v>
      </c>
      <c r="J244" s="25" t="str">
        <f t="shared" si="129"/>
        <v>2 &amp; 3</v>
      </c>
      <c r="K244" s="25"/>
      <c r="L244" s="25">
        <f t="shared" si="103"/>
        <v>6</v>
      </c>
      <c r="M244" s="25">
        <f t="shared" si="130"/>
        <v>0</v>
      </c>
      <c r="N244" s="28">
        <f t="shared" si="131"/>
        <v>-65</v>
      </c>
      <c r="O244" s="40" t="str">
        <f t="shared" si="110"/>
        <v xml:space="preserve"> </v>
      </c>
      <c r="P244" s="25" t="str">
        <f t="shared" si="118"/>
        <v>L</v>
      </c>
      <c r="Q244" s="25">
        <f t="shared" si="125"/>
        <v>2</v>
      </c>
      <c r="R244" s="25" t="str">
        <f t="shared" si="111"/>
        <v xml:space="preserve"> </v>
      </c>
      <c r="S244" s="25"/>
      <c r="T244" s="25">
        <f t="shared" si="126"/>
        <v>0</v>
      </c>
      <c r="U244" s="25">
        <f t="shared" si="127"/>
        <v>0</v>
      </c>
      <c r="V244" s="125">
        <f t="shared" si="128"/>
        <v>-27</v>
      </c>
      <c r="X244" s="24" t="str">
        <f t="shared" si="112"/>
        <v xml:space="preserve"> </v>
      </c>
      <c r="Y244" s="25" t="str">
        <f t="shared" si="119"/>
        <v xml:space="preserve"> </v>
      </c>
      <c r="Z244" s="25">
        <f t="shared" si="113"/>
        <v>1</v>
      </c>
      <c r="AA244" s="25" t="str">
        <f t="shared" si="120"/>
        <v>2 &amp; 3</v>
      </c>
      <c r="AB244" s="25"/>
      <c r="AC244" s="25">
        <f t="shared" si="104"/>
        <v>2</v>
      </c>
      <c r="AD244" s="25">
        <f t="shared" si="121"/>
        <v>0</v>
      </c>
      <c r="AE244" s="28">
        <f t="shared" si="114"/>
        <v>31</v>
      </c>
      <c r="AF244" s="40" t="str">
        <f t="shared" si="115"/>
        <v xml:space="preserve"> </v>
      </c>
      <c r="AG244" s="25" t="str">
        <f t="shared" si="122"/>
        <v>L</v>
      </c>
      <c r="AH244" s="25">
        <f t="shared" si="116"/>
        <v>2</v>
      </c>
      <c r="AI244" s="25" t="str">
        <f t="shared" si="123"/>
        <v>C &amp; A</v>
      </c>
      <c r="AJ244" s="25"/>
      <c r="AK244" s="25">
        <f t="shared" si="105"/>
        <v>6</v>
      </c>
      <c r="AL244" s="25">
        <f t="shared" si="124"/>
        <v>0</v>
      </c>
      <c r="AM244" s="125">
        <f t="shared" si="117"/>
        <v>0</v>
      </c>
    </row>
    <row r="245" spans="1:39">
      <c r="A245" s="197">
        <f t="shared" si="106"/>
        <v>235</v>
      </c>
      <c r="B245" s="198">
        <f>Data!B245</f>
        <v>21</v>
      </c>
      <c r="C245" s="71"/>
      <c r="D245" s="112">
        <f t="shared" si="101"/>
        <v>2</v>
      </c>
      <c r="E245" s="116" t="str">
        <f t="shared" si="102"/>
        <v>C</v>
      </c>
      <c r="F245" s="25"/>
      <c r="G245" s="24" t="str">
        <f t="shared" si="107"/>
        <v xml:space="preserve"> </v>
      </c>
      <c r="H245" s="25" t="str">
        <f t="shared" si="132"/>
        <v>W</v>
      </c>
      <c r="I245" s="25">
        <f t="shared" si="108"/>
        <v>1</v>
      </c>
      <c r="J245" s="25" t="str">
        <f t="shared" si="129"/>
        <v xml:space="preserve"> </v>
      </c>
      <c r="K245" s="25"/>
      <c r="L245" s="25">
        <f t="shared" si="103"/>
        <v>0</v>
      </c>
      <c r="M245" s="25">
        <f t="shared" si="130"/>
        <v>9</v>
      </c>
      <c r="N245" s="28">
        <f t="shared" si="131"/>
        <v>-56</v>
      </c>
      <c r="O245" s="40" t="str">
        <f t="shared" si="110"/>
        <v xml:space="preserve"> </v>
      </c>
      <c r="P245" s="25" t="str">
        <f t="shared" si="118"/>
        <v xml:space="preserve"> </v>
      </c>
      <c r="Q245" s="25">
        <f t="shared" si="125"/>
        <v>2</v>
      </c>
      <c r="R245" s="25" t="str">
        <f t="shared" si="111"/>
        <v xml:space="preserve"> </v>
      </c>
      <c r="S245" s="25"/>
      <c r="T245" s="25">
        <f t="shared" si="126"/>
        <v>0</v>
      </c>
      <c r="U245" s="25">
        <f t="shared" si="127"/>
        <v>0</v>
      </c>
      <c r="V245" s="125">
        <f t="shared" si="128"/>
        <v>-27</v>
      </c>
      <c r="X245" s="24" t="str">
        <f t="shared" si="112"/>
        <v xml:space="preserve"> </v>
      </c>
      <c r="Y245" s="25" t="str">
        <f t="shared" si="119"/>
        <v>W</v>
      </c>
      <c r="Z245" s="25">
        <f t="shared" si="113"/>
        <v>1</v>
      </c>
      <c r="AA245" s="25" t="str">
        <f t="shared" si="120"/>
        <v xml:space="preserve"> </v>
      </c>
      <c r="AB245" s="25"/>
      <c r="AC245" s="25">
        <f t="shared" si="104"/>
        <v>0</v>
      </c>
      <c r="AD245" s="25">
        <f t="shared" si="121"/>
        <v>3</v>
      </c>
      <c r="AE245" s="28">
        <f t="shared" si="114"/>
        <v>34</v>
      </c>
      <c r="AF245" s="40" t="str">
        <f t="shared" si="115"/>
        <v xml:space="preserve"> </v>
      </c>
      <c r="AG245" s="25" t="str">
        <f t="shared" si="122"/>
        <v>W</v>
      </c>
      <c r="AH245" s="25">
        <f t="shared" si="116"/>
        <v>1</v>
      </c>
      <c r="AI245" s="25" t="str">
        <f t="shared" si="123"/>
        <v xml:space="preserve"> </v>
      </c>
      <c r="AJ245" s="25"/>
      <c r="AK245" s="25">
        <f t="shared" si="105"/>
        <v>0</v>
      </c>
      <c r="AL245" s="25">
        <f t="shared" si="124"/>
        <v>9</v>
      </c>
      <c r="AM245" s="125">
        <f t="shared" si="117"/>
        <v>9</v>
      </c>
    </row>
    <row r="246" spans="1:39">
      <c r="A246" s="197">
        <f t="shared" si="106"/>
        <v>236</v>
      </c>
      <c r="B246" s="198">
        <f>Data!B246</f>
        <v>23</v>
      </c>
      <c r="C246" s="71"/>
      <c r="D246" s="112">
        <f t="shared" si="101"/>
        <v>2</v>
      </c>
      <c r="E246" s="116" t="str">
        <f t="shared" si="102"/>
        <v>B</v>
      </c>
      <c r="F246" s="25"/>
      <c r="G246" s="24" t="str">
        <f t="shared" si="107"/>
        <v>T</v>
      </c>
      <c r="H246" s="25" t="str">
        <f t="shared" si="132"/>
        <v xml:space="preserve"> </v>
      </c>
      <c r="I246" s="25">
        <f t="shared" si="108"/>
        <v>1</v>
      </c>
      <c r="J246" s="25" t="str">
        <f t="shared" si="129"/>
        <v xml:space="preserve"> </v>
      </c>
      <c r="K246" s="25"/>
      <c r="L246" s="25">
        <f t="shared" si="103"/>
        <v>0</v>
      </c>
      <c r="M246" s="25">
        <f t="shared" si="130"/>
        <v>0</v>
      </c>
      <c r="N246" s="28">
        <f t="shared" si="131"/>
        <v>-56</v>
      </c>
      <c r="O246" s="40" t="str">
        <f t="shared" si="110"/>
        <v xml:space="preserve"> </v>
      </c>
      <c r="P246" s="25" t="str">
        <f t="shared" si="118"/>
        <v xml:space="preserve"> </v>
      </c>
      <c r="Q246" s="25">
        <f t="shared" si="125"/>
        <v>2</v>
      </c>
      <c r="R246" s="25" t="str">
        <f t="shared" si="111"/>
        <v xml:space="preserve"> </v>
      </c>
      <c r="S246" s="25"/>
      <c r="T246" s="25">
        <f t="shared" si="126"/>
        <v>0</v>
      </c>
      <c r="U246" s="25">
        <f t="shared" si="127"/>
        <v>0</v>
      </c>
      <c r="V246" s="125">
        <f t="shared" si="128"/>
        <v>-27</v>
      </c>
      <c r="X246" s="24" t="str">
        <f t="shared" si="112"/>
        <v>T</v>
      </c>
      <c r="Y246" s="25" t="str">
        <f t="shared" si="119"/>
        <v xml:space="preserve"> </v>
      </c>
      <c r="Z246" s="25">
        <f t="shared" si="113"/>
        <v>1</v>
      </c>
      <c r="AA246" s="25" t="str">
        <f t="shared" si="120"/>
        <v xml:space="preserve"> </v>
      </c>
      <c r="AB246" s="25"/>
      <c r="AC246" s="25">
        <f t="shared" si="104"/>
        <v>0</v>
      </c>
      <c r="AD246" s="25">
        <f t="shared" si="121"/>
        <v>0</v>
      </c>
      <c r="AE246" s="28">
        <f t="shared" si="114"/>
        <v>34</v>
      </c>
      <c r="AF246" s="40" t="str">
        <f t="shared" si="115"/>
        <v xml:space="preserve"> </v>
      </c>
      <c r="AG246" s="25" t="str">
        <f t="shared" si="122"/>
        <v xml:space="preserve"> </v>
      </c>
      <c r="AH246" s="25">
        <f t="shared" si="116"/>
        <v>1</v>
      </c>
      <c r="AI246" s="25" t="str">
        <f t="shared" si="123"/>
        <v xml:space="preserve"> </v>
      </c>
      <c r="AJ246" s="25"/>
      <c r="AK246" s="25">
        <f t="shared" si="105"/>
        <v>0</v>
      </c>
      <c r="AL246" s="25">
        <f t="shared" si="124"/>
        <v>0</v>
      </c>
      <c r="AM246" s="125">
        <f t="shared" si="117"/>
        <v>9</v>
      </c>
    </row>
    <row r="247" spans="1:39">
      <c r="A247" s="197">
        <f t="shared" si="106"/>
        <v>237</v>
      </c>
      <c r="B247" s="198">
        <f>Data!B247</f>
        <v>23</v>
      </c>
      <c r="C247" s="71"/>
      <c r="D247" s="112">
        <f t="shared" si="101"/>
        <v>2</v>
      </c>
      <c r="E247" s="116" t="str">
        <f t="shared" si="102"/>
        <v>B</v>
      </c>
      <c r="F247" s="25"/>
      <c r="G247" s="24" t="str">
        <f t="shared" si="107"/>
        <v>T</v>
      </c>
      <c r="H247" s="25" t="str">
        <f t="shared" si="132"/>
        <v xml:space="preserve"> </v>
      </c>
      <c r="I247" s="25">
        <f t="shared" si="108"/>
        <v>1</v>
      </c>
      <c r="J247" s="25" t="str">
        <f t="shared" si="129"/>
        <v xml:space="preserve"> </v>
      </c>
      <c r="K247" s="25"/>
      <c r="L247" s="25">
        <f t="shared" si="103"/>
        <v>0</v>
      </c>
      <c r="M247" s="25">
        <f t="shared" si="130"/>
        <v>0</v>
      </c>
      <c r="N247" s="28">
        <f t="shared" si="131"/>
        <v>-56</v>
      </c>
      <c r="O247" s="40" t="str">
        <f t="shared" si="110"/>
        <v>T</v>
      </c>
      <c r="P247" s="25" t="str">
        <f t="shared" si="118"/>
        <v xml:space="preserve"> </v>
      </c>
      <c r="Q247" s="25">
        <f t="shared" si="125"/>
        <v>2</v>
      </c>
      <c r="R247" s="25" t="str">
        <f t="shared" si="111"/>
        <v xml:space="preserve"> </v>
      </c>
      <c r="S247" s="25"/>
      <c r="T247" s="25">
        <f t="shared" si="126"/>
        <v>0</v>
      </c>
      <c r="U247" s="25">
        <f t="shared" si="127"/>
        <v>0</v>
      </c>
      <c r="V247" s="125">
        <f t="shared" si="128"/>
        <v>-27</v>
      </c>
      <c r="X247" s="24" t="str">
        <f t="shared" si="112"/>
        <v>T</v>
      </c>
      <c r="Y247" s="25" t="str">
        <f t="shared" si="119"/>
        <v xml:space="preserve"> </v>
      </c>
      <c r="Z247" s="25">
        <f t="shared" si="113"/>
        <v>1</v>
      </c>
      <c r="AA247" s="25" t="str">
        <f t="shared" si="120"/>
        <v xml:space="preserve"> </v>
      </c>
      <c r="AB247" s="25"/>
      <c r="AC247" s="25">
        <f t="shared" si="104"/>
        <v>0</v>
      </c>
      <c r="AD247" s="25">
        <f t="shared" si="121"/>
        <v>0</v>
      </c>
      <c r="AE247" s="28">
        <f t="shared" si="114"/>
        <v>34</v>
      </c>
      <c r="AF247" s="40" t="str">
        <f t="shared" si="115"/>
        <v>T</v>
      </c>
      <c r="AG247" s="25" t="str">
        <f t="shared" si="122"/>
        <v xml:space="preserve"> </v>
      </c>
      <c r="AH247" s="25">
        <f t="shared" si="116"/>
        <v>1</v>
      </c>
      <c r="AI247" s="25" t="str">
        <f t="shared" si="123"/>
        <v xml:space="preserve"> </v>
      </c>
      <c r="AJ247" s="25"/>
      <c r="AK247" s="25">
        <f t="shared" si="105"/>
        <v>0</v>
      </c>
      <c r="AL247" s="25">
        <f t="shared" si="124"/>
        <v>0</v>
      </c>
      <c r="AM247" s="125">
        <f t="shared" si="117"/>
        <v>9</v>
      </c>
    </row>
    <row r="248" spans="1:39">
      <c r="A248" s="197">
        <f t="shared" si="106"/>
        <v>238</v>
      </c>
      <c r="B248" s="198">
        <f>Data!B248</f>
        <v>22</v>
      </c>
      <c r="C248" s="71"/>
      <c r="D248" s="112">
        <f t="shared" si="101"/>
        <v>2</v>
      </c>
      <c r="E248" s="116" t="str">
        <f t="shared" si="102"/>
        <v>A</v>
      </c>
      <c r="F248" s="25"/>
      <c r="G248" s="24" t="str">
        <f t="shared" si="107"/>
        <v>T</v>
      </c>
      <c r="H248" s="25" t="str">
        <f t="shared" si="132"/>
        <v xml:space="preserve"> </v>
      </c>
      <c r="I248" s="25">
        <f t="shared" si="108"/>
        <v>1</v>
      </c>
      <c r="J248" s="25" t="str">
        <f t="shared" si="129"/>
        <v xml:space="preserve"> </v>
      </c>
      <c r="K248" s="25"/>
      <c r="L248" s="25">
        <f t="shared" si="103"/>
        <v>0</v>
      </c>
      <c r="M248" s="25">
        <f t="shared" si="130"/>
        <v>0</v>
      </c>
      <c r="N248" s="28">
        <f t="shared" si="131"/>
        <v>-56</v>
      </c>
      <c r="O248" s="40" t="str">
        <f t="shared" si="110"/>
        <v xml:space="preserve"> </v>
      </c>
      <c r="P248" s="25" t="str">
        <f t="shared" si="118"/>
        <v xml:space="preserve"> </v>
      </c>
      <c r="Q248" s="25">
        <f t="shared" si="125"/>
        <v>2</v>
      </c>
      <c r="R248" s="25" t="str">
        <f t="shared" si="111"/>
        <v>B &amp; A</v>
      </c>
      <c r="S248" s="25"/>
      <c r="T248" s="25">
        <f t="shared" si="126"/>
        <v>6</v>
      </c>
      <c r="U248" s="25">
        <f t="shared" si="127"/>
        <v>0</v>
      </c>
      <c r="V248" s="125">
        <f t="shared" si="128"/>
        <v>-33</v>
      </c>
      <c r="X248" s="24" t="str">
        <f t="shared" si="112"/>
        <v>T</v>
      </c>
      <c r="Y248" s="25" t="str">
        <f t="shared" si="119"/>
        <v xml:space="preserve"> </v>
      </c>
      <c r="Z248" s="25">
        <f t="shared" si="113"/>
        <v>1</v>
      </c>
      <c r="AA248" s="25" t="str">
        <f t="shared" si="120"/>
        <v xml:space="preserve"> </v>
      </c>
      <c r="AB248" s="25"/>
      <c r="AC248" s="25">
        <f t="shared" si="104"/>
        <v>0</v>
      </c>
      <c r="AD248" s="25">
        <f t="shared" si="121"/>
        <v>0</v>
      </c>
      <c r="AE248" s="28">
        <f t="shared" si="114"/>
        <v>34</v>
      </c>
      <c r="AF248" s="40" t="str">
        <f t="shared" si="115"/>
        <v xml:space="preserve"> </v>
      </c>
      <c r="AG248" s="25" t="str">
        <f t="shared" si="122"/>
        <v xml:space="preserve"> </v>
      </c>
      <c r="AH248" s="25">
        <f t="shared" si="116"/>
        <v>1</v>
      </c>
      <c r="AI248" s="25" t="str">
        <f t="shared" si="123"/>
        <v>B &amp; A</v>
      </c>
      <c r="AJ248" s="25"/>
      <c r="AK248" s="25">
        <f t="shared" si="105"/>
        <v>2</v>
      </c>
      <c r="AL248" s="25">
        <f t="shared" si="124"/>
        <v>0</v>
      </c>
      <c r="AM248" s="125">
        <f t="shared" si="117"/>
        <v>7</v>
      </c>
    </row>
    <row r="249" spans="1:39">
      <c r="A249" s="197">
        <f t="shared" si="106"/>
        <v>239</v>
      </c>
      <c r="B249" s="198">
        <f>Data!B249</f>
        <v>34</v>
      </c>
      <c r="C249" s="71"/>
      <c r="D249" s="112">
        <f t="shared" si="101"/>
        <v>3</v>
      </c>
      <c r="E249" s="116" t="str">
        <f t="shared" si="102"/>
        <v>A</v>
      </c>
      <c r="F249" s="25"/>
      <c r="G249" s="24" t="str">
        <f t="shared" si="107"/>
        <v xml:space="preserve"> </v>
      </c>
      <c r="H249" s="25" t="str">
        <f t="shared" si="132"/>
        <v xml:space="preserve"> </v>
      </c>
      <c r="I249" s="25">
        <f t="shared" si="108"/>
        <v>1</v>
      </c>
      <c r="J249" s="25" t="str">
        <f t="shared" si="129"/>
        <v>2 &amp; 3</v>
      </c>
      <c r="K249" s="25"/>
      <c r="L249" s="25">
        <f t="shared" si="103"/>
        <v>2</v>
      </c>
      <c r="M249" s="25">
        <f t="shared" si="130"/>
        <v>0</v>
      </c>
      <c r="N249" s="28">
        <f t="shared" si="131"/>
        <v>-58</v>
      </c>
      <c r="O249" s="40" t="str">
        <f t="shared" si="110"/>
        <v xml:space="preserve"> </v>
      </c>
      <c r="P249" s="25" t="str">
        <f t="shared" si="118"/>
        <v>W</v>
      </c>
      <c r="Q249" s="25">
        <f t="shared" si="125"/>
        <v>1</v>
      </c>
      <c r="R249" s="25" t="str">
        <f t="shared" si="111"/>
        <v xml:space="preserve"> </v>
      </c>
      <c r="S249" s="25"/>
      <c r="T249" s="25">
        <f t="shared" si="126"/>
        <v>0</v>
      </c>
      <c r="U249" s="25">
        <f t="shared" si="127"/>
        <v>9</v>
      </c>
      <c r="V249" s="125">
        <f t="shared" si="128"/>
        <v>-24</v>
      </c>
      <c r="X249" s="24" t="str">
        <f t="shared" si="112"/>
        <v xml:space="preserve"> </v>
      </c>
      <c r="Y249" s="25" t="str">
        <f t="shared" si="119"/>
        <v xml:space="preserve"> </v>
      </c>
      <c r="Z249" s="25">
        <f t="shared" si="113"/>
        <v>1</v>
      </c>
      <c r="AA249" s="25" t="str">
        <f t="shared" si="120"/>
        <v>2 &amp; 3</v>
      </c>
      <c r="AB249" s="25"/>
      <c r="AC249" s="25">
        <f t="shared" si="104"/>
        <v>2</v>
      </c>
      <c r="AD249" s="25">
        <f t="shared" si="121"/>
        <v>0</v>
      </c>
      <c r="AE249" s="28">
        <f t="shared" si="114"/>
        <v>32</v>
      </c>
      <c r="AF249" s="40" t="str">
        <f t="shared" si="115"/>
        <v xml:space="preserve"> </v>
      </c>
      <c r="AG249" s="25" t="str">
        <f t="shared" si="122"/>
        <v>W</v>
      </c>
      <c r="AH249" s="25">
        <f t="shared" si="116"/>
        <v>1</v>
      </c>
      <c r="AI249" s="25" t="str">
        <f t="shared" si="123"/>
        <v xml:space="preserve"> </v>
      </c>
      <c r="AJ249" s="25"/>
      <c r="AK249" s="25">
        <f t="shared" si="105"/>
        <v>0</v>
      </c>
      <c r="AL249" s="25">
        <f t="shared" si="124"/>
        <v>3</v>
      </c>
      <c r="AM249" s="125">
        <f t="shared" si="117"/>
        <v>10</v>
      </c>
    </row>
    <row r="250" spans="1:39">
      <c r="A250" s="197">
        <f t="shared" si="106"/>
        <v>240</v>
      </c>
      <c r="B250" s="198">
        <f>Data!B250</f>
        <v>17</v>
      </c>
      <c r="C250" s="71"/>
      <c r="D250" s="112">
        <f t="shared" si="101"/>
        <v>2</v>
      </c>
      <c r="E250" s="116" t="str">
        <f t="shared" si="102"/>
        <v>B</v>
      </c>
      <c r="F250" s="25"/>
      <c r="G250" s="24" t="str">
        <f t="shared" si="107"/>
        <v xml:space="preserve"> </v>
      </c>
      <c r="H250" s="25" t="str">
        <f t="shared" si="132"/>
        <v>W</v>
      </c>
      <c r="I250" s="25">
        <f t="shared" si="108"/>
        <v>1</v>
      </c>
      <c r="J250" s="25" t="str">
        <f t="shared" si="129"/>
        <v xml:space="preserve"> </v>
      </c>
      <c r="K250" s="25"/>
      <c r="L250" s="25">
        <f t="shared" si="103"/>
        <v>0</v>
      </c>
      <c r="M250" s="25">
        <f t="shared" si="130"/>
        <v>3</v>
      </c>
      <c r="N250" s="28">
        <f t="shared" si="131"/>
        <v>-55</v>
      </c>
      <c r="O250" s="40" t="str">
        <f t="shared" si="110"/>
        <v xml:space="preserve"> </v>
      </c>
      <c r="P250" s="25" t="str">
        <f t="shared" si="118"/>
        <v xml:space="preserve"> </v>
      </c>
      <c r="Q250" s="25">
        <f t="shared" si="125"/>
        <v>1</v>
      </c>
      <c r="R250" s="25" t="str">
        <f t="shared" si="111"/>
        <v xml:space="preserve"> </v>
      </c>
      <c r="S250" s="25"/>
      <c r="T250" s="25">
        <f t="shared" si="126"/>
        <v>0</v>
      </c>
      <c r="U250" s="25">
        <f t="shared" si="127"/>
        <v>0</v>
      </c>
      <c r="V250" s="125">
        <f t="shared" si="128"/>
        <v>-24</v>
      </c>
      <c r="X250" s="24" t="str">
        <f t="shared" si="112"/>
        <v xml:space="preserve"> </v>
      </c>
      <c r="Y250" s="25" t="str">
        <f t="shared" si="119"/>
        <v>W</v>
      </c>
      <c r="Z250" s="25">
        <f t="shared" si="113"/>
        <v>1</v>
      </c>
      <c r="AA250" s="25" t="str">
        <f t="shared" si="120"/>
        <v xml:space="preserve"> </v>
      </c>
      <c r="AB250" s="25"/>
      <c r="AC250" s="25">
        <f t="shared" si="104"/>
        <v>0</v>
      </c>
      <c r="AD250" s="25">
        <f t="shared" si="121"/>
        <v>3</v>
      </c>
      <c r="AE250" s="28">
        <f t="shared" si="114"/>
        <v>35</v>
      </c>
      <c r="AF250" s="40" t="str">
        <f t="shared" si="115"/>
        <v xml:space="preserve"> </v>
      </c>
      <c r="AG250" s="25" t="str">
        <f t="shared" si="122"/>
        <v xml:space="preserve"> </v>
      </c>
      <c r="AH250" s="25">
        <f t="shared" si="116"/>
        <v>1</v>
      </c>
      <c r="AI250" s="25" t="str">
        <f t="shared" si="123"/>
        <v xml:space="preserve"> </v>
      </c>
      <c r="AJ250" s="25"/>
      <c r="AK250" s="25">
        <f t="shared" si="105"/>
        <v>0</v>
      </c>
      <c r="AL250" s="25">
        <f t="shared" si="124"/>
        <v>0</v>
      </c>
      <c r="AM250" s="125">
        <f t="shared" si="117"/>
        <v>10</v>
      </c>
    </row>
    <row r="251" spans="1:39">
      <c r="A251" s="197">
        <f t="shared" si="106"/>
        <v>241</v>
      </c>
      <c r="B251" s="198">
        <f>Data!B251</f>
        <v>2</v>
      </c>
      <c r="C251" s="71"/>
      <c r="D251" s="112">
        <f t="shared" si="101"/>
        <v>1</v>
      </c>
      <c r="E251" s="116" t="str">
        <f t="shared" si="102"/>
        <v>B</v>
      </c>
      <c r="F251" s="25"/>
      <c r="G251" s="24" t="str">
        <f t="shared" si="107"/>
        <v xml:space="preserve"> </v>
      </c>
      <c r="H251" s="25" t="str">
        <f t="shared" si="132"/>
        <v xml:space="preserve"> </v>
      </c>
      <c r="I251" s="25">
        <f t="shared" si="108"/>
        <v>1</v>
      </c>
      <c r="J251" s="25" t="str">
        <f t="shared" si="129"/>
        <v xml:space="preserve"> </v>
      </c>
      <c r="K251" s="25"/>
      <c r="L251" s="25">
        <f t="shared" si="103"/>
        <v>0</v>
      </c>
      <c r="M251" s="25">
        <f t="shared" si="130"/>
        <v>0</v>
      </c>
      <c r="N251" s="28">
        <f t="shared" si="131"/>
        <v>-55</v>
      </c>
      <c r="O251" s="40" t="str">
        <f t="shared" si="110"/>
        <v>T</v>
      </c>
      <c r="P251" s="25" t="str">
        <f t="shared" si="118"/>
        <v xml:space="preserve"> </v>
      </c>
      <c r="Q251" s="25">
        <f t="shared" si="125"/>
        <v>1</v>
      </c>
      <c r="R251" s="25" t="str">
        <f t="shared" si="111"/>
        <v xml:space="preserve"> </v>
      </c>
      <c r="S251" s="25"/>
      <c r="T251" s="25">
        <f t="shared" si="126"/>
        <v>0</v>
      </c>
      <c r="U251" s="25">
        <f t="shared" si="127"/>
        <v>0</v>
      </c>
      <c r="V251" s="125">
        <f t="shared" si="128"/>
        <v>-24</v>
      </c>
      <c r="X251" s="24" t="str">
        <f t="shared" si="112"/>
        <v xml:space="preserve"> </v>
      </c>
      <c r="Y251" s="25" t="str">
        <f t="shared" si="119"/>
        <v xml:space="preserve"> </v>
      </c>
      <c r="Z251" s="25">
        <f t="shared" si="113"/>
        <v>1</v>
      </c>
      <c r="AA251" s="25" t="str">
        <f t="shared" si="120"/>
        <v xml:space="preserve"> </v>
      </c>
      <c r="AB251" s="25"/>
      <c r="AC251" s="25">
        <f t="shared" si="104"/>
        <v>0</v>
      </c>
      <c r="AD251" s="25">
        <f t="shared" si="121"/>
        <v>0</v>
      </c>
      <c r="AE251" s="28">
        <f t="shared" si="114"/>
        <v>35</v>
      </c>
      <c r="AF251" s="40" t="str">
        <f t="shared" si="115"/>
        <v>T</v>
      </c>
      <c r="AG251" s="25" t="str">
        <f t="shared" si="122"/>
        <v xml:space="preserve"> </v>
      </c>
      <c r="AH251" s="25">
        <f t="shared" si="116"/>
        <v>1</v>
      </c>
      <c r="AI251" s="25" t="str">
        <f t="shared" si="123"/>
        <v xml:space="preserve"> </v>
      </c>
      <c r="AJ251" s="25"/>
      <c r="AK251" s="25">
        <f t="shared" si="105"/>
        <v>0</v>
      </c>
      <c r="AL251" s="25">
        <f t="shared" si="124"/>
        <v>0</v>
      </c>
      <c r="AM251" s="125">
        <f t="shared" si="117"/>
        <v>10</v>
      </c>
    </row>
    <row r="252" spans="1:39">
      <c r="A252" s="197">
        <f t="shared" si="106"/>
        <v>242</v>
      </c>
      <c r="B252" s="198">
        <f>Data!B252</f>
        <v>1</v>
      </c>
      <c r="C252" s="71"/>
      <c r="D252" s="112">
        <f t="shared" si="101"/>
        <v>1</v>
      </c>
      <c r="E252" s="116" t="str">
        <f t="shared" si="102"/>
        <v>A</v>
      </c>
      <c r="F252" s="25"/>
      <c r="G252" s="24" t="str">
        <f t="shared" si="107"/>
        <v>T</v>
      </c>
      <c r="H252" s="25" t="str">
        <f t="shared" si="132"/>
        <v xml:space="preserve"> </v>
      </c>
      <c r="I252" s="25">
        <f t="shared" si="108"/>
        <v>1</v>
      </c>
      <c r="J252" s="25" t="str">
        <f t="shared" si="129"/>
        <v xml:space="preserve"> </v>
      </c>
      <c r="K252" s="25"/>
      <c r="L252" s="25">
        <f t="shared" si="103"/>
        <v>0</v>
      </c>
      <c r="M252" s="25">
        <f t="shared" si="130"/>
        <v>0</v>
      </c>
      <c r="N252" s="28">
        <f t="shared" si="131"/>
        <v>-55</v>
      </c>
      <c r="O252" s="40" t="str">
        <f t="shared" si="110"/>
        <v xml:space="preserve"> </v>
      </c>
      <c r="P252" s="25" t="str">
        <f t="shared" si="118"/>
        <v xml:space="preserve"> </v>
      </c>
      <c r="Q252" s="25">
        <f t="shared" si="125"/>
        <v>1</v>
      </c>
      <c r="R252" s="25" t="str">
        <f t="shared" si="111"/>
        <v>B &amp; A</v>
      </c>
      <c r="S252" s="25"/>
      <c r="T252" s="25">
        <f t="shared" si="126"/>
        <v>2</v>
      </c>
      <c r="U252" s="25">
        <f t="shared" si="127"/>
        <v>0</v>
      </c>
      <c r="V252" s="125">
        <f t="shared" si="128"/>
        <v>-26</v>
      </c>
      <c r="X252" s="24" t="str">
        <f t="shared" si="112"/>
        <v>T</v>
      </c>
      <c r="Y252" s="25" t="str">
        <f t="shared" si="119"/>
        <v xml:space="preserve"> </v>
      </c>
      <c r="Z252" s="25">
        <f t="shared" si="113"/>
        <v>1</v>
      </c>
      <c r="AA252" s="25" t="str">
        <f t="shared" si="120"/>
        <v xml:space="preserve"> </v>
      </c>
      <c r="AB252" s="25"/>
      <c r="AC252" s="25">
        <f t="shared" si="104"/>
        <v>0</v>
      </c>
      <c r="AD252" s="25">
        <f t="shared" si="121"/>
        <v>0</v>
      </c>
      <c r="AE252" s="28">
        <f t="shared" si="114"/>
        <v>35</v>
      </c>
      <c r="AF252" s="40" t="str">
        <f t="shared" si="115"/>
        <v xml:space="preserve"> </v>
      </c>
      <c r="AG252" s="25" t="str">
        <f t="shared" si="122"/>
        <v xml:space="preserve"> </v>
      </c>
      <c r="AH252" s="25">
        <f t="shared" si="116"/>
        <v>1</v>
      </c>
      <c r="AI252" s="25" t="str">
        <f t="shared" si="123"/>
        <v>B &amp; A</v>
      </c>
      <c r="AJ252" s="25"/>
      <c r="AK252" s="25">
        <f t="shared" si="105"/>
        <v>2</v>
      </c>
      <c r="AL252" s="25">
        <f t="shared" si="124"/>
        <v>0</v>
      </c>
      <c r="AM252" s="125">
        <f t="shared" si="117"/>
        <v>8</v>
      </c>
    </row>
    <row r="253" spans="1:39">
      <c r="A253" s="197">
        <f t="shared" si="106"/>
        <v>243</v>
      </c>
      <c r="B253" s="198">
        <f>Data!B253</f>
        <v>31</v>
      </c>
      <c r="C253" s="71"/>
      <c r="D253" s="112">
        <f t="shared" si="101"/>
        <v>3</v>
      </c>
      <c r="E253" s="116" t="str">
        <f t="shared" si="102"/>
        <v>A</v>
      </c>
      <c r="F253" s="25"/>
      <c r="G253" s="24" t="str">
        <f t="shared" si="107"/>
        <v xml:space="preserve"> </v>
      </c>
      <c r="H253" s="25" t="str">
        <f t="shared" si="132"/>
        <v xml:space="preserve"> </v>
      </c>
      <c r="I253" s="25">
        <f t="shared" si="108"/>
        <v>1</v>
      </c>
      <c r="J253" s="25" t="str">
        <f t="shared" si="129"/>
        <v>1 &amp; 3</v>
      </c>
      <c r="K253" s="25"/>
      <c r="L253" s="25">
        <f t="shared" si="103"/>
        <v>2</v>
      </c>
      <c r="M253" s="25">
        <f t="shared" si="130"/>
        <v>0</v>
      </c>
      <c r="N253" s="28">
        <f t="shared" si="131"/>
        <v>-57</v>
      </c>
      <c r="O253" s="40" t="str">
        <f t="shared" si="110"/>
        <v xml:space="preserve"> </v>
      </c>
      <c r="P253" s="25" t="str">
        <f t="shared" si="118"/>
        <v>W</v>
      </c>
      <c r="Q253" s="25">
        <f t="shared" si="125"/>
        <v>1</v>
      </c>
      <c r="R253" s="25" t="str">
        <f t="shared" si="111"/>
        <v xml:space="preserve"> </v>
      </c>
      <c r="S253" s="25"/>
      <c r="T253" s="25">
        <f t="shared" si="126"/>
        <v>0</v>
      </c>
      <c r="U253" s="25">
        <f t="shared" si="127"/>
        <v>3</v>
      </c>
      <c r="V253" s="125">
        <f t="shared" si="128"/>
        <v>-23</v>
      </c>
      <c r="X253" s="24" t="str">
        <f t="shared" si="112"/>
        <v xml:space="preserve"> </v>
      </c>
      <c r="Y253" s="25" t="str">
        <f t="shared" si="119"/>
        <v xml:space="preserve"> </v>
      </c>
      <c r="Z253" s="25">
        <f t="shared" si="113"/>
        <v>1</v>
      </c>
      <c r="AA253" s="25" t="str">
        <f t="shared" si="120"/>
        <v>1 &amp; 3</v>
      </c>
      <c r="AB253" s="25"/>
      <c r="AC253" s="25">
        <f t="shared" si="104"/>
        <v>2</v>
      </c>
      <c r="AD253" s="25">
        <f t="shared" si="121"/>
        <v>0</v>
      </c>
      <c r="AE253" s="28">
        <f t="shared" si="114"/>
        <v>33</v>
      </c>
      <c r="AF253" s="40" t="str">
        <f t="shared" si="115"/>
        <v xml:space="preserve"> </v>
      </c>
      <c r="AG253" s="25" t="str">
        <f t="shared" si="122"/>
        <v>W</v>
      </c>
      <c r="AH253" s="25">
        <f t="shared" si="116"/>
        <v>1</v>
      </c>
      <c r="AI253" s="25" t="str">
        <f t="shared" si="123"/>
        <v xml:space="preserve"> </v>
      </c>
      <c r="AJ253" s="25"/>
      <c r="AK253" s="25">
        <f t="shared" si="105"/>
        <v>0</v>
      </c>
      <c r="AL253" s="25">
        <f t="shared" si="124"/>
        <v>3</v>
      </c>
      <c r="AM253" s="125">
        <f t="shared" si="117"/>
        <v>11</v>
      </c>
    </row>
    <row r="254" spans="1:39">
      <c r="A254" s="197">
        <f t="shared" si="106"/>
        <v>244</v>
      </c>
      <c r="B254" s="198">
        <f>Data!B254</f>
        <v>27</v>
      </c>
      <c r="C254" s="71"/>
      <c r="D254" s="112">
        <f t="shared" si="101"/>
        <v>3</v>
      </c>
      <c r="E254" s="116" t="str">
        <f t="shared" si="102"/>
        <v>C</v>
      </c>
      <c r="F254" s="25"/>
      <c r="G254" s="24" t="str">
        <f t="shared" si="107"/>
        <v xml:space="preserve"> </v>
      </c>
      <c r="H254" s="25" t="str">
        <f t="shared" si="132"/>
        <v>W</v>
      </c>
      <c r="I254" s="25">
        <f t="shared" si="108"/>
        <v>1</v>
      </c>
      <c r="J254" s="25" t="str">
        <f t="shared" si="129"/>
        <v xml:space="preserve"> </v>
      </c>
      <c r="K254" s="25"/>
      <c r="L254" s="25">
        <f t="shared" si="103"/>
        <v>0</v>
      </c>
      <c r="M254" s="25">
        <f t="shared" si="130"/>
        <v>3</v>
      </c>
      <c r="N254" s="28">
        <f t="shared" si="131"/>
        <v>-54</v>
      </c>
      <c r="O254" s="40" t="str">
        <f t="shared" si="110"/>
        <v xml:space="preserve"> </v>
      </c>
      <c r="P254" s="25" t="str">
        <f t="shared" si="118"/>
        <v xml:space="preserve"> </v>
      </c>
      <c r="Q254" s="25">
        <f t="shared" si="125"/>
        <v>1</v>
      </c>
      <c r="R254" s="25" t="str">
        <f t="shared" si="111"/>
        <v xml:space="preserve"> </v>
      </c>
      <c r="S254" s="25"/>
      <c r="T254" s="25">
        <f t="shared" si="126"/>
        <v>0</v>
      </c>
      <c r="U254" s="25">
        <f t="shared" si="127"/>
        <v>0</v>
      </c>
      <c r="V254" s="125">
        <f t="shared" si="128"/>
        <v>-23</v>
      </c>
      <c r="X254" s="24" t="str">
        <f t="shared" si="112"/>
        <v xml:space="preserve"> </v>
      </c>
      <c r="Y254" s="25" t="str">
        <f t="shared" si="119"/>
        <v>W</v>
      </c>
      <c r="Z254" s="25">
        <f t="shared" si="113"/>
        <v>1</v>
      </c>
      <c r="AA254" s="25" t="str">
        <f t="shared" si="120"/>
        <v xml:space="preserve"> </v>
      </c>
      <c r="AB254" s="25"/>
      <c r="AC254" s="25">
        <f t="shared" si="104"/>
        <v>0</v>
      </c>
      <c r="AD254" s="25">
        <f t="shared" si="121"/>
        <v>3</v>
      </c>
      <c r="AE254" s="28">
        <f t="shared" si="114"/>
        <v>36</v>
      </c>
      <c r="AF254" s="40" t="str">
        <f t="shared" si="115"/>
        <v xml:space="preserve"> </v>
      </c>
      <c r="AG254" s="25" t="str">
        <f t="shared" si="122"/>
        <v xml:space="preserve"> </v>
      </c>
      <c r="AH254" s="25">
        <f t="shared" si="116"/>
        <v>1</v>
      </c>
      <c r="AI254" s="25" t="str">
        <f t="shared" si="123"/>
        <v xml:space="preserve"> </v>
      </c>
      <c r="AJ254" s="25"/>
      <c r="AK254" s="25">
        <f t="shared" si="105"/>
        <v>0</v>
      </c>
      <c r="AL254" s="25">
        <f t="shared" si="124"/>
        <v>0</v>
      </c>
      <c r="AM254" s="125">
        <f t="shared" si="117"/>
        <v>11</v>
      </c>
    </row>
    <row r="255" spans="1:39">
      <c r="A255" s="197">
        <f t="shared" si="106"/>
        <v>245</v>
      </c>
      <c r="B255" s="198">
        <f>Data!B255</f>
        <v>13</v>
      </c>
      <c r="C255" s="71"/>
      <c r="D255" s="112">
        <f t="shared" si="101"/>
        <v>2</v>
      </c>
      <c r="E255" s="116" t="str">
        <f t="shared" si="102"/>
        <v>A</v>
      </c>
      <c r="F255" s="25"/>
      <c r="G255" s="24" t="str">
        <f t="shared" si="107"/>
        <v xml:space="preserve"> </v>
      </c>
      <c r="H255" s="25" t="str">
        <f t="shared" si="132"/>
        <v xml:space="preserve"> </v>
      </c>
      <c r="I255" s="25">
        <f t="shared" si="108"/>
        <v>1</v>
      </c>
      <c r="J255" s="25" t="str">
        <f t="shared" si="129"/>
        <v xml:space="preserve"> </v>
      </c>
      <c r="K255" s="25"/>
      <c r="L255" s="25">
        <f t="shared" si="103"/>
        <v>0</v>
      </c>
      <c r="M255" s="25">
        <f t="shared" si="130"/>
        <v>0</v>
      </c>
      <c r="N255" s="28">
        <f t="shared" si="131"/>
        <v>-54</v>
      </c>
      <c r="O255" s="40" t="str">
        <f t="shared" si="110"/>
        <v xml:space="preserve"> </v>
      </c>
      <c r="P255" s="25" t="str">
        <f t="shared" si="118"/>
        <v xml:space="preserve"> </v>
      </c>
      <c r="Q255" s="25">
        <f t="shared" si="125"/>
        <v>1</v>
      </c>
      <c r="R255" s="25" t="str">
        <f t="shared" si="111"/>
        <v xml:space="preserve"> </v>
      </c>
      <c r="S255" s="25"/>
      <c r="T255" s="25">
        <f t="shared" si="126"/>
        <v>0</v>
      </c>
      <c r="U255" s="25">
        <f t="shared" si="127"/>
        <v>0</v>
      </c>
      <c r="V255" s="125">
        <f t="shared" si="128"/>
        <v>-23</v>
      </c>
      <c r="X255" s="24" t="str">
        <f t="shared" si="112"/>
        <v xml:space="preserve"> </v>
      </c>
      <c r="Y255" s="25" t="str">
        <f t="shared" si="119"/>
        <v xml:space="preserve"> </v>
      </c>
      <c r="Z255" s="25">
        <f t="shared" si="113"/>
        <v>1</v>
      </c>
      <c r="AA255" s="25" t="str">
        <f t="shared" si="120"/>
        <v xml:space="preserve"> </v>
      </c>
      <c r="AB255" s="25"/>
      <c r="AC255" s="25">
        <f t="shared" si="104"/>
        <v>0</v>
      </c>
      <c r="AD255" s="25">
        <f t="shared" si="121"/>
        <v>0</v>
      </c>
      <c r="AE255" s="28">
        <f t="shared" si="114"/>
        <v>36</v>
      </c>
      <c r="AF255" s="40" t="str">
        <f t="shared" si="115"/>
        <v xml:space="preserve"> </v>
      </c>
      <c r="AG255" s="25" t="str">
        <f t="shared" si="122"/>
        <v xml:space="preserve"> </v>
      </c>
      <c r="AH255" s="25">
        <f t="shared" si="116"/>
        <v>1</v>
      </c>
      <c r="AI255" s="25" t="str">
        <f t="shared" si="123"/>
        <v xml:space="preserve"> </v>
      </c>
      <c r="AJ255" s="25"/>
      <c r="AK255" s="25">
        <f t="shared" si="105"/>
        <v>0</v>
      </c>
      <c r="AL255" s="25">
        <f t="shared" si="124"/>
        <v>0</v>
      </c>
      <c r="AM255" s="125">
        <f t="shared" si="117"/>
        <v>11</v>
      </c>
    </row>
    <row r="256" spans="1:39">
      <c r="A256" s="197">
        <f t="shared" si="106"/>
        <v>246</v>
      </c>
      <c r="B256" s="198">
        <f>Data!B256</f>
        <v>23</v>
      </c>
      <c r="C256" s="71"/>
      <c r="D256" s="112">
        <f t="shared" si="101"/>
        <v>2</v>
      </c>
      <c r="E256" s="116" t="str">
        <f t="shared" si="102"/>
        <v>B</v>
      </c>
      <c r="F256" s="25"/>
      <c r="G256" s="24" t="str">
        <f t="shared" si="107"/>
        <v>T</v>
      </c>
      <c r="H256" s="25" t="str">
        <f t="shared" si="132"/>
        <v xml:space="preserve"> </v>
      </c>
      <c r="I256" s="25">
        <f t="shared" si="108"/>
        <v>1</v>
      </c>
      <c r="J256" s="25" t="str">
        <f t="shared" si="129"/>
        <v xml:space="preserve"> </v>
      </c>
      <c r="K256" s="25"/>
      <c r="L256" s="25">
        <f t="shared" si="103"/>
        <v>0</v>
      </c>
      <c r="M256" s="25">
        <f t="shared" si="130"/>
        <v>0</v>
      </c>
      <c r="N256" s="28">
        <f t="shared" si="131"/>
        <v>-54</v>
      </c>
      <c r="O256" s="40" t="str">
        <f t="shared" si="110"/>
        <v xml:space="preserve"> </v>
      </c>
      <c r="P256" s="25" t="str">
        <f t="shared" si="118"/>
        <v xml:space="preserve"> </v>
      </c>
      <c r="Q256" s="25">
        <f t="shared" si="125"/>
        <v>1</v>
      </c>
      <c r="R256" s="25" t="str">
        <f t="shared" si="111"/>
        <v xml:space="preserve"> </v>
      </c>
      <c r="S256" s="25"/>
      <c r="T256" s="25">
        <f t="shared" si="126"/>
        <v>0</v>
      </c>
      <c r="U256" s="25">
        <f t="shared" si="127"/>
        <v>0</v>
      </c>
      <c r="V256" s="125">
        <f t="shared" si="128"/>
        <v>-23</v>
      </c>
      <c r="X256" s="24" t="str">
        <f t="shared" si="112"/>
        <v>T</v>
      </c>
      <c r="Y256" s="25" t="str">
        <f t="shared" si="119"/>
        <v xml:space="preserve"> </v>
      </c>
      <c r="Z256" s="25">
        <f t="shared" si="113"/>
        <v>1</v>
      </c>
      <c r="AA256" s="25" t="str">
        <f t="shared" si="120"/>
        <v xml:space="preserve"> </v>
      </c>
      <c r="AB256" s="25"/>
      <c r="AC256" s="25">
        <f t="shared" si="104"/>
        <v>0</v>
      </c>
      <c r="AD256" s="25">
        <f t="shared" si="121"/>
        <v>0</v>
      </c>
      <c r="AE256" s="28">
        <f t="shared" si="114"/>
        <v>36</v>
      </c>
      <c r="AF256" s="40" t="str">
        <f t="shared" si="115"/>
        <v xml:space="preserve"> </v>
      </c>
      <c r="AG256" s="25" t="str">
        <f t="shared" si="122"/>
        <v xml:space="preserve"> </v>
      </c>
      <c r="AH256" s="25">
        <f t="shared" si="116"/>
        <v>1</v>
      </c>
      <c r="AI256" s="25" t="str">
        <f t="shared" si="123"/>
        <v xml:space="preserve"> </v>
      </c>
      <c r="AJ256" s="25"/>
      <c r="AK256" s="25">
        <f t="shared" si="105"/>
        <v>0</v>
      </c>
      <c r="AL256" s="25">
        <f t="shared" si="124"/>
        <v>0</v>
      </c>
      <c r="AM256" s="125">
        <f t="shared" si="117"/>
        <v>11</v>
      </c>
    </row>
    <row r="257" spans="1:39">
      <c r="A257" s="197">
        <f t="shared" si="106"/>
        <v>247</v>
      </c>
      <c r="B257" s="198">
        <f>Data!B257</f>
        <v>33</v>
      </c>
      <c r="C257" s="71"/>
      <c r="D257" s="112">
        <f t="shared" si="101"/>
        <v>3</v>
      </c>
      <c r="E257" s="116" t="str">
        <f t="shared" si="102"/>
        <v>C</v>
      </c>
      <c r="F257" s="25"/>
      <c r="G257" s="24" t="str">
        <f t="shared" si="107"/>
        <v xml:space="preserve"> </v>
      </c>
      <c r="H257" s="25" t="str">
        <f t="shared" si="132"/>
        <v xml:space="preserve"> </v>
      </c>
      <c r="I257" s="25">
        <f t="shared" si="108"/>
        <v>1</v>
      </c>
      <c r="J257" s="25" t="str">
        <f t="shared" si="129"/>
        <v>2 &amp; 3</v>
      </c>
      <c r="K257" s="25"/>
      <c r="L257" s="25">
        <f t="shared" si="103"/>
        <v>2</v>
      </c>
      <c r="M257" s="25">
        <f t="shared" si="130"/>
        <v>0</v>
      </c>
      <c r="N257" s="28">
        <f t="shared" si="131"/>
        <v>-56</v>
      </c>
      <c r="O257" s="40" t="str">
        <f t="shared" si="110"/>
        <v xml:space="preserve"> </v>
      </c>
      <c r="P257" s="25" t="str">
        <f t="shared" si="118"/>
        <v xml:space="preserve"> </v>
      </c>
      <c r="Q257" s="25">
        <f t="shared" si="125"/>
        <v>1</v>
      </c>
      <c r="R257" s="25" t="str">
        <f t="shared" si="111"/>
        <v xml:space="preserve"> </v>
      </c>
      <c r="S257" s="25"/>
      <c r="T257" s="25">
        <f t="shared" si="126"/>
        <v>0</v>
      </c>
      <c r="U257" s="25">
        <f t="shared" si="127"/>
        <v>0</v>
      </c>
      <c r="V257" s="125">
        <f t="shared" si="128"/>
        <v>-23</v>
      </c>
      <c r="X257" s="24" t="str">
        <f t="shared" si="112"/>
        <v xml:space="preserve"> </v>
      </c>
      <c r="Y257" s="25" t="str">
        <f t="shared" si="119"/>
        <v xml:space="preserve"> </v>
      </c>
      <c r="Z257" s="25">
        <f t="shared" si="113"/>
        <v>1</v>
      </c>
      <c r="AA257" s="25" t="str">
        <f t="shared" si="120"/>
        <v>2 &amp; 3</v>
      </c>
      <c r="AB257" s="25"/>
      <c r="AC257" s="25">
        <f t="shared" si="104"/>
        <v>2</v>
      </c>
      <c r="AD257" s="25">
        <f t="shared" si="121"/>
        <v>0</v>
      </c>
      <c r="AE257" s="28">
        <f t="shared" si="114"/>
        <v>34</v>
      </c>
      <c r="AF257" s="40" t="str">
        <f t="shared" si="115"/>
        <v xml:space="preserve"> </v>
      </c>
      <c r="AG257" s="25" t="str">
        <f t="shared" si="122"/>
        <v xml:space="preserve"> </v>
      </c>
      <c r="AH257" s="25">
        <f t="shared" si="116"/>
        <v>1</v>
      </c>
      <c r="AI257" s="25" t="str">
        <f t="shared" si="123"/>
        <v xml:space="preserve"> </v>
      </c>
      <c r="AJ257" s="25"/>
      <c r="AK257" s="25">
        <f t="shared" si="105"/>
        <v>0</v>
      </c>
      <c r="AL257" s="25">
        <f t="shared" si="124"/>
        <v>0</v>
      </c>
      <c r="AM257" s="125">
        <f t="shared" si="117"/>
        <v>11</v>
      </c>
    </row>
    <row r="258" spans="1:39">
      <c r="A258" s="197">
        <f t="shared" si="106"/>
        <v>248</v>
      </c>
      <c r="B258" s="198">
        <f>Data!B258</f>
        <v>24</v>
      </c>
      <c r="C258" s="71"/>
      <c r="D258" s="112">
        <f t="shared" si="101"/>
        <v>2</v>
      </c>
      <c r="E258" s="116" t="str">
        <f t="shared" si="102"/>
        <v>C</v>
      </c>
      <c r="F258" s="25"/>
      <c r="G258" s="24" t="str">
        <f t="shared" si="107"/>
        <v xml:space="preserve"> </v>
      </c>
      <c r="H258" s="25" t="str">
        <f t="shared" si="132"/>
        <v>W</v>
      </c>
      <c r="I258" s="25">
        <f t="shared" si="108"/>
        <v>1</v>
      </c>
      <c r="J258" s="25" t="str">
        <f t="shared" si="129"/>
        <v xml:space="preserve"> </v>
      </c>
      <c r="K258" s="25"/>
      <c r="L258" s="25">
        <f t="shared" si="103"/>
        <v>0</v>
      </c>
      <c r="M258" s="25">
        <f t="shared" si="130"/>
        <v>3</v>
      </c>
      <c r="N258" s="28">
        <f t="shared" si="131"/>
        <v>-53</v>
      </c>
      <c r="O258" s="40" t="str">
        <f t="shared" si="110"/>
        <v>T</v>
      </c>
      <c r="P258" s="25" t="str">
        <f t="shared" si="118"/>
        <v xml:space="preserve"> </v>
      </c>
      <c r="Q258" s="25">
        <f t="shared" si="125"/>
        <v>1</v>
      </c>
      <c r="R258" s="25" t="str">
        <f t="shared" si="111"/>
        <v xml:space="preserve"> </v>
      </c>
      <c r="S258" s="25"/>
      <c r="T258" s="25">
        <f t="shared" si="126"/>
        <v>0</v>
      </c>
      <c r="U258" s="25">
        <f t="shared" si="127"/>
        <v>0</v>
      </c>
      <c r="V258" s="125">
        <f t="shared" si="128"/>
        <v>-23</v>
      </c>
      <c r="X258" s="24" t="str">
        <f t="shared" si="112"/>
        <v xml:space="preserve"> </v>
      </c>
      <c r="Y258" s="25" t="str">
        <f t="shared" si="119"/>
        <v>W</v>
      </c>
      <c r="Z258" s="25">
        <f t="shared" si="113"/>
        <v>1</v>
      </c>
      <c r="AA258" s="25" t="str">
        <f t="shared" si="120"/>
        <v xml:space="preserve"> </v>
      </c>
      <c r="AB258" s="25"/>
      <c r="AC258" s="25">
        <f t="shared" si="104"/>
        <v>0</v>
      </c>
      <c r="AD258" s="25">
        <f t="shared" si="121"/>
        <v>3</v>
      </c>
      <c r="AE258" s="28">
        <f t="shared" si="114"/>
        <v>37</v>
      </c>
      <c r="AF258" s="40" t="str">
        <f t="shared" si="115"/>
        <v>T</v>
      </c>
      <c r="AG258" s="25" t="str">
        <f t="shared" si="122"/>
        <v xml:space="preserve"> </v>
      </c>
      <c r="AH258" s="25">
        <f t="shared" si="116"/>
        <v>1</v>
      </c>
      <c r="AI258" s="25" t="str">
        <f t="shared" si="123"/>
        <v xml:space="preserve"> </v>
      </c>
      <c r="AJ258" s="25"/>
      <c r="AK258" s="25">
        <f t="shared" si="105"/>
        <v>0</v>
      </c>
      <c r="AL258" s="25">
        <f t="shared" si="124"/>
        <v>0</v>
      </c>
      <c r="AM258" s="125">
        <f t="shared" si="117"/>
        <v>11</v>
      </c>
    </row>
    <row r="259" spans="1:39">
      <c r="A259" s="197">
        <f t="shared" si="106"/>
        <v>249</v>
      </c>
      <c r="B259" s="198">
        <f>Data!B259</f>
        <v>2</v>
      </c>
      <c r="C259" s="71"/>
      <c r="D259" s="112">
        <f t="shared" si="101"/>
        <v>1</v>
      </c>
      <c r="E259" s="116" t="str">
        <f t="shared" si="102"/>
        <v>B</v>
      </c>
      <c r="F259" s="25"/>
      <c r="G259" s="24" t="str">
        <f t="shared" si="107"/>
        <v xml:space="preserve"> </v>
      </c>
      <c r="H259" s="25" t="str">
        <f t="shared" si="132"/>
        <v xml:space="preserve"> </v>
      </c>
      <c r="I259" s="25">
        <f t="shared" si="108"/>
        <v>1</v>
      </c>
      <c r="J259" s="25" t="str">
        <f t="shared" si="129"/>
        <v xml:space="preserve"> </v>
      </c>
      <c r="K259" s="25"/>
      <c r="L259" s="25">
        <f t="shared" si="103"/>
        <v>0</v>
      </c>
      <c r="M259" s="25">
        <f t="shared" si="130"/>
        <v>0</v>
      </c>
      <c r="N259" s="28">
        <f t="shared" si="131"/>
        <v>-53</v>
      </c>
      <c r="O259" s="40" t="str">
        <f t="shared" si="110"/>
        <v xml:space="preserve"> </v>
      </c>
      <c r="P259" s="25" t="str">
        <f t="shared" si="118"/>
        <v xml:space="preserve"> </v>
      </c>
      <c r="Q259" s="25">
        <f t="shared" si="125"/>
        <v>1</v>
      </c>
      <c r="R259" s="25" t="str">
        <f t="shared" si="111"/>
        <v>C &amp; B</v>
      </c>
      <c r="S259" s="25"/>
      <c r="T259" s="25">
        <f t="shared" si="126"/>
        <v>2</v>
      </c>
      <c r="U259" s="25">
        <f t="shared" si="127"/>
        <v>0</v>
      </c>
      <c r="V259" s="125">
        <f t="shared" si="128"/>
        <v>-25</v>
      </c>
      <c r="X259" s="24" t="str">
        <f t="shared" si="112"/>
        <v xml:space="preserve"> </v>
      </c>
      <c r="Y259" s="25" t="str">
        <f t="shared" si="119"/>
        <v xml:space="preserve"> </v>
      </c>
      <c r="Z259" s="25">
        <f t="shared" si="113"/>
        <v>1</v>
      </c>
      <c r="AA259" s="25" t="str">
        <f t="shared" si="120"/>
        <v xml:space="preserve"> </v>
      </c>
      <c r="AB259" s="25"/>
      <c r="AC259" s="25">
        <f t="shared" si="104"/>
        <v>0</v>
      </c>
      <c r="AD259" s="25">
        <f t="shared" si="121"/>
        <v>0</v>
      </c>
      <c r="AE259" s="28">
        <f t="shared" si="114"/>
        <v>37</v>
      </c>
      <c r="AF259" s="40" t="str">
        <f t="shared" si="115"/>
        <v xml:space="preserve"> </v>
      </c>
      <c r="AG259" s="25" t="str">
        <f t="shared" si="122"/>
        <v xml:space="preserve"> </v>
      </c>
      <c r="AH259" s="25">
        <f t="shared" si="116"/>
        <v>1</v>
      </c>
      <c r="AI259" s="25" t="str">
        <f t="shared" si="123"/>
        <v>C &amp; B</v>
      </c>
      <c r="AJ259" s="25"/>
      <c r="AK259" s="25">
        <f t="shared" si="105"/>
        <v>2</v>
      </c>
      <c r="AL259" s="25">
        <f t="shared" si="124"/>
        <v>0</v>
      </c>
      <c r="AM259" s="125">
        <f t="shared" si="117"/>
        <v>9</v>
      </c>
    </row>
    <row r="260" spans="1:39">
      <c r="A260" s="197">
        <f t="shared" si="106"/>
        <v>250</v>
      </c>
      <c r="B260" s="198">
        <f>Data!B260</f>
        <v>21</v>
      </c>
      <c r="C260" s="71"/>
      <c r="D260" s="112">
        <f t="shared" si="101"/>
        <v>2</v>
      </c>
      <c r="E260" s="116" t="str">
        <f t="shared" si="102"/>
        <v>C</v>
      </c>
      <c r="F260" s="25"/>
      <c r="G260" s="24" t="str">
        <f t="shared" si="107"/>
        <v xml:space="preserve"> </v>
      </c>
      <c r="H260" s="25" t="str">
        <f t="shared" si="132"/>
        <v xml:space="preserve"> </v>
      </c>
      <c r="I260" s="25">
        <f t="shared" si="108"/>
        <v>1</v>
      </c>
      <c r="J260" s="25" t="str">
        <f t="shared" si="129"/>
        <v xml:space="preserve"> </v>
      </c>
      <c r="K260" s="25"/>
      <c r="L260" s="25">
        <f t="shared" si="103"/>
        <v>0</v>
      </c>
      <c r="M260" s="25">
        <f t="shared" si="130"/>
        <v>0</v>
      </c>
      <c r="N260" s="28">
        <f t="shared" si="131"/>
        <v>-53</v>
      </c>
      <c r="O260" s="40" t="str">
        <f t="shared" si="110"/>
        <v xml:space="preserve"> </v>
      </c>
      <c r="P260" s="25" t="str">
        <f t="shared" si="118"/>
        <v>W</v>
      </c>
      <c r="Q260" s="25">
        <f t="shared" si="125"/>
        <v>1</v>
      </c>
      <c r="R260" s="25" t="str">
        <f t="shared" si="111"/>
        <v xml:space="preserve"> </v>
      </c>
      <c r="S260" s="25"/>
      <c r="T260" s="25">
        <f t="shared" si="126"/>
        <v>0</v>
      </c>
      <c r="U260" s="25">
        <f t="shared" si="127"/>
        <v>3</v>
      </c>
      <c r="V260" s="125">
        <f t="shared" si="128"/>
        <v>-22</v>
      </c>
      <c r="X260" s="24" t="str">
        <f t="shared" si="112"/>
        <v xml:space="preserve"> </v>
      </c>
      <c r="Y260" s="25" t="str">
        <f t="shared" si="119"/>
        <v xml:space="preserve"> </v>
      </c>
      <c r="Z260" s="25">
        <f t="shared" si="113"/>
        <v>1</v>
      </c>
      <c r="AA260" s="25" t="str">
        <f t="shared" si="120"/>
        <v xml:space="preserve"> </v>
      </c>
      <c r="AB260" s="25"/>
      <c r="AC260" s="25">
        <f t="shared" si="104"/>
        <v>0</v>
      </c>
      <c r="AD260" s="25">
        <f t="shared" si="121"/>
        <v>0</v>
      </c>
      <c r="AE260" s="28">
        <f t="shared" si="114"/>
        <v>37</v>
      </c>
      <c r="AF260" s="40" t="str">
        <f t="shared" si="115"/>
        <v xml:space="preserve"> </v>
      </c>
      <c r="AG260" s="25" t="str">
        <f t="shared" si="122"/>
        <v>W</v>
      </c>
      <c r="AH260" s="25">
        <f t="shared" si="116"/>
        <v>1</v>
      </c>
      <c r="AI260" s="25" t="str">
        <f t="shared" si="123"/>
        <v xml:space="preserve"> </v>
      </c>
      <c r="AJ260" s="25"/>
      <c r="AK260" s="25">
        <f t="shared" si="105"/>
        <v>0</v>
      </c>
      <c r="AL260" s="25">
        <f t="shared" si="124"/>
        <v>3</v>
      </c>
      <c r="AM260" s="125">
        <f t="shared" si="117"/>
        <v>12</v>
      </c>
    </row>
    <row r="261" spans="1:39">
      <c r="A261" s="197">
        <f t="shared" si="106"/>
        <v>251</v>
      </c>
      <c r="B261" s="198">
        <f>Data!B261</f>
        <v>19</v>
      </c>
      <c r="C261" s="71"/>
      <c r="D261" s="112">
        <f t="shared" si="101"/>
        <v>2</v>
      </c>
      <c r="E261" s="116" t="str">
        <f t="shared" si="102"/>
        <v>A</v>
      </c>
      <c r="F261" s="25"/>
      <c r="G261" s="24" t="str">
        <f t="shared" si="107"/>
        <v>T</v>
      </c>
      <c r="H261" s="25" t="str">
        <f t="shared" si="132"/>
        <v xml:space="preserve"> </v>
      </c>
      <c r="I261" s="25">
        <f t="shared" si="108"/>
        <v>1</v>
      </c>
      <c r="J261" s="25" t="str">
        <f t="shared" si="129"/>
        <v xml:space="preserve"> </v>
      </c>
      <c r="K261" s="25"/>
      <c r="L261" s="25">
        <f t="shared" si="103"/>
        <v>0</v>
      </c>
      <c r="M261" s="25">
        <f t="shared" si="130"/>
        <v>0</v>
      </c>
      <c r="N261" s="28">
        <f t="shared" si="131"/>
        <v>-53</v>
      </c>
      <c r="O261" s="40" t="str">
        <f t="shared" si="110"/>
        <v xml:space="preserve"> </v>
      </c>
      <c r="P261" s="25" t="str">
        <f t="shared" si="118"/>
        <v xml:space="preserve"> </v>
      </c>
      <c r="Q261" s="25">
        <f t="shared" si="125"/>
        <v>1</v>
      </c>
      <c r="R261" s="25" t="str">
        <f t="shared" si="111"/>
        <v xml:space="preserve"> </v>
      </c>
      <c r="S261" s="25"/>
      <c r="T261" s="25">
        <f t="shared" si="126"/>
        <v>0</v>
      </c>
      <c r="U261" s="25">
        <f t="shared" si="127"/>
        <v>0</v>
      </c>
      <c r="V261" s="125">
        <f t="shared" si="128"/>
        <v>-22</v>
      </c>
      <c r="X261" s="24" t="str">
        <f t="shared" si="112"/>
        <v>T</v>
      </c>
      <c r="Y261" s="25" t="str">
        <f t="shared" si="119"/>
        <v xml:space="preserve"> </v>
      </c>
      <c r="Z261" s="25">
        <f t="shared" si="113"/>
        <v>1</v>
      </c>
      <c r="AA261" s="25" t="str">
        <f t="shared" si="120"/>
        <v xml:space="preserve"> </v>
      </c>
      <c r="AB261" s="25"/>
      <c r="AC261" s="25">
        <f t="shared" si="104"/>
        <v>0</v>
      </c>
      <c r="AD261" s="25">
        <f t="shared" si="121"/>
        <v>0</v>
      </c>
      <c r="AE261" s="28">
        <f t="shared" si="114"/>
        <v>37</v>
      </c>
      <c r="AF261" s="40" t="str">
        <f t="shared" si="115"/>
        <v xml:space="preserve"> </v>
      </c>
      <c r="AG261" s="25" t="str">
        <f t="shared" si="122"/>
        <v xml:space="preserve"> </v>
      </c>
      <c r="AH261" s="25">
        <f t="shared" si="116"/>
        <v>1</v>
      </c>
      <c r="AI261" s="25" t="str">
        <f t="shared" si="123"/>
        <v xml:space="preserve"> </v>
      </c>
      <c r="AJ261" s="25"/>
      <c r="AK261" s="25">
        <f t="shared" si="105"/>
        <v>0</v>
      </c>
      <c r="AL261" s="25">
        <f t="shared" si="124"/>
        <v>0</v>
      </c>
      <c r="AM261" s="125">
        <f t="shared" si="117"/>
        <v>12</v>
      </c>
    </row>
    <row r="262" spans="1:39">
      <c r="A262" s="197">
        <f t="shared" si="106"/>
        <v>252</v>
      </c>
      <c r="B262" s="198">
        <f>Data!B262</f>
        <v>7</v>
      </c>
      <c r="C262" s="71"/>
      <c r="D262" s="112">
        <f t="shared" si="101"/>
        <v>1</v>
      </c>
      <c r="E262" s="116" t="str">
        <f t="shared" si="102"/>
        <v>A</v>
      </c>
      <c r="F262" s="25"/>
      <c r="G262" s="24" t="str">
        <f t="shared" si="107"/>
        <v xml:space="preserve"> </v>
      </c>
      <c r="H262" s="25" t="str">
        <f t="shared" si="132"/>
        <v xml:space="preserve"> </v>
      </c>
      <c r="I262" s="25">
        <f t="shared" si="108"/>
        <v>1</v>
      </c>
      <c r="J262" s="25" t="str">
        <f t="shared" si="129"/>
        <v>2 &amp; 1</v>
      </c>
      <c r="K262" s="25"/>
      <c r="L262" s="25">
        <f t="shared" si="103"/>
        <v>2</v>
      </c>
      <c r="M262" s="25">
        <f t="shared" si="130"/>
        <v>0</v>
      </c>
      <c r="N262" s="28">
        <f t="shared" si="131"/>
        <v>-55</v>
      </c>
      <c r="O262" s="40" t="str">
        <f t="shared" si="110"/>
        <v>T</v>
      </c>
      <c r="P262" s="25" t="str">
        <f t="shared" si="118"/>
        <v xml:space="preserve"> </v>
      </c>
      <c r="Q262" s="25">
        <f t="shared" si="125"/>
        <v>1</v>
      </c>
      <c r="R262" s="25" t="str">
        <f t="shared" si="111"/>
        <v xml:space="preserve"> </v>
      </c>
      <c r="S262" s="25"/>
      <c r="T262" s="25">
        <f t="shared" si="126"/>
        <v>0</v>
      </c>
      <c r="U262" s="25">
        <f t="shared" si="127"/>
        <v>0</v>
      </c>
      <c r="V262" s="125">
        <f t="shared" si="128"/>
        <v>-22</v>
      </c>
      <c r="X262" s="24" t="str">
        <f t="shared" si="112"/>
        <v xml:space="preserve"> </v>
      </c>
      <c r="Y262" s="25" t="str">
        <f t="shared" si="119"/>
        <v xml:space="preserve"> </v>
      </c>
      <c r="Z262" s="25">
        <f t="shared" si="113"/>
        <v>1</v>
      </c>
      <c r="AA262" s="25" t="str">
        <f t="shared" si="120"/>
        <v>2 &amp; 1</v>
      </c>
      <c r="AB262" s="25"/>
      <c r="AC262" s="25">
        <f t="shared" si="104"/>
        <v>2</v>
      </c>
      <c r="AD262" s="25">
        <f t="shared" si="121"/>
        <v>0</v>
      </c>
      <c r="AE262" s="28">
        <f t="shared" si="114"/>
        <v>35</v>
      </c>
      <c r="AF262" s="40" t="str">
        <f t="shared" si="115"/>
        <v>T</v>
      </c>
      <c r="AG262" s="25" t="str">
        <f t="shared" si="122"/>
        <v xml:space="preserve"> </v>
      </c>
      <c r="AH262" s="25">
        <f t="shared" si="116"/>
        <v>1</v>
      </c>
      <c r="AI262" s="25" t="str">
        <f t="shared" si="123"/>
        <v xml:space="preserve"> </v>
      </c>
      <c r="AJ262" s="25"/>
      <c r="AK262" s="25">
        <f t="shared" si="105"/>
        <v>0</v>
      </c>
      <c r="AL262" s="25">
        <f t="shared" si="124"/>
        <v>0</v>
      </c>
      <c r="AM262" s="125">
        <f t="shared" si="117"/>
        <v>12</v>
      </c>
    </row>
    <row r="263" spans="1:39">
      <c r="A263" s="197">
        <f t="shared" si="106"/>
        <v>253</v>
      </c>
      <c r="B263" s="198">
        <f>Data!B263</f>
        <v>10</v>
      </c>
      <c r="C263" s="71"/>
      <c r="D263" s="112">
        <f t="shared" si="101"/>
        <v>1</v>
      </c>
      <c r="E263" s="116" t="str">
        <f t="shared" si="102"/>
        <v>A</v>
      </c>
      <c r="F263" s="25"/>
      <c r="G263" s="24" t="str">
        <f t="shared" si="107"/>
        <v xml:space="preserve"> </v>
      </c>
      <c r="H263" s="25" t="str">
        <f t="shared" si="132"/>
        <v>W</v>
      </c>
      <c r="I263" s="25">
        <f t="shared" si="108"/>
        <v>1</v>
      </c>
      <c r="J263" s="25" t="str">
        <f t="shared" si="129"/>
        <v xml:space="preserve"> </v>
      </c>
      <c r="K263" s="25"/>
      <c r="L263" s="25">
        <f t="shared" si="103"/>
        <v>0</v>
      </c>
      <c r="M263" s="25">
        <f t="shared" si="130"/>
        <v>3</v>
      </c>
      <c r="N263" s="28">
        <f t="shared" si="131"/>
        <v>-52</v>
      </c>
      <c r="O263" s="40" t="str">
        <f t="shared" si="110"/>
        <v>T</v>
      </c>
      <c r="P263" s="25" t="str">
        <f t="shared" si="118"/>
        <v xml:space="preserve"> </v>
      </c>
      <c r="Q263" s="25">
        <f t="shared" si="125"/>
        <v>1</v>
      </c>
      <c r="R263" s="25" t="str">
        <f t="shared" si="111"/>
        <v xml:space="preserve"> </v>
      </c>
      <c r="S263" s="25"/>
      <c r="T263" s="25">
        <f t="shared" si="126"/>
        <v>0</v>
      </c>
      <c r="U263" s="25">
        <f t="shared" si="127"/>
        <v>0</v>
      </c>
      <c r="V263" s="125">
        <f t="shared" si="128"/>
        <v>-22</v>
      </c>
      <c r="X263" s="24" t="str">
        <f t="shared" si="112"/>
        <v xml:space="preserve"> </v>
      </c>
      <c r="Y263" s="25" t="str">
        <f t="shared" si="119"/>
        <v>W</v>
      </c>
      <c r="Z263" s="25">
        <f t="shared" si="113"/>
        <v>1</v>
      </c>
      <c r="AA263" s="25" t="str">
        <f t="shared" si="120"/>
        <v xml:space="preserve"> </v>
      </c>
      <c r="AB263" s="25"/>
      <c r="AC263" s="25">
        <f t="shared" si="104"/>
        <v>0</v>
      </c>
      <c r="AD263" s="25">
        <f t="shared" si="121"/>
        <v>3</v>
      </c>
      <c r="AE263" s="28">
        <f t="shared" si="114"/>
        <v>38</v>
      </c>
      <c r="AF263" s="40" t="str">
        <f t="shared" si="115"/>
        <v>T</v>
      </c>
      <c r="AG263" s="25" t="str">
        <f t="shared" si="122"/>
        <v xml:space="preserve"> </v>
      </c>
      <c r="AH263" s="25">
        <f t="shared" si="116"/>
        <v>1</v>
      </c>
      <c r="AI263" s="25" t="str">
        <f t="shared" si="123"/>
        <v xml:space="preserve"> </v>
      </c>
      <c r="AJ263" s="25"/>
      <c r="AK263" s="25">
        <f t="shared" si="105"/>
        <v>0</v>
      </c>
      <c r="AL263" s="25">
        <f t="shared" si="124"/>
        <v>0</v>
      </c>
      <c r="AM263" s="125">
        <f t="shared" si="117"/>
        <v>12</v>
      </c>
    </row>
    <row r="264" spans="1:39">
      <c r="A264" s="197">
        <f t="shared" si="106"/>
        <v>254</v>
      </c>
      <c r="B264" s="198">
        <f>Data!B264</f>
        <v>6</v>
      </c>
      <c r="C264" s="71"/>
      <c r="D264" s="112">
        <f t="shared" si="101"/>
        <v>1</v>
      </c>
      <c r="E264" s="116" t="str">
        <f t="shared" si="102"/>
        <v>C</v>
      </c>
      <c r="F264" s="25"/>
      <c r="G264" s="24" t="str">
        <f t="shared" si="107"/>
        <v>T</v>
      </c>
      <c r="H264" s="25" t="str">
        <f t="shared" si="132"/>
        <v xml:space="preserve"> </v>
      </c>
      <c r="I264" s="25">
        <f t="shared" si="108"/>
        <v>1</v>
      </c>
      <c r="J264" s="25" t="str">
        <f t="shared" si="129"/>
        <v xml:space="preserve"> </v>
      </c>
      <c r="K264" s="25"/>
      <c r="L264" s="25">
        <f t="shared" si="103"/>
        <v>0</v>
      </c>
      <c r="M264" s="25">
        <f t="shared" si="130"/>
        <v>0</v>
      </c>
      <c r="N264" s="28">
        <f t="shared" si="131"/>
        <v>-52</v>
      </c>
      <c r="O264" s="40" t="str">
        <f t="shared" si="110"/>
        <v xml:space="preserve"> </v>
      </c>
      <c r="P264" s="25" t="str">
        <f t="shared" si="118"/>
        <v xml:space="preserve"> </v>
      </c>
      <c r="Q264" s="25">
        <f t="shared" si="125"/>
        <v>1</v>
      </c>
      <c r="R264" s="25" t="str">
        <f t="shared" si="111"/>
        <v>A &amp; C</v>
      </c>
      <c r="S264" s="25"/>
      <c r="T264" s="25">
        <f t="shared" si="126"/>
        <v>2</v>
      </c>
      <c r="U264" s="25">
        <f t="shared" si="127"/>
        <v>0</v>
      </c>
      <c r="V264" s="125">
        <f t="shared" si="128"/>
        <v>-24</v>
      </c>
      <c r="X264" s="24" t="str">
        <f t="shared" si="112"/>
        <v>T</v>
      </c>
      <c r="Y264" s="25" t="str">
        <f t="shared" si="119"/>
        <v xml:space="preserve"> </v>
      </c>
      <c r="Z264" s="25">
        <f t="shared" si="113"/>
        <v>1</v>
      </c>
      <c r="AA264" s="25" t="str">
        <f t="shared" si="120"/>
        <v xml:space="preserve"> </v>
      </c>
      <c r="AB264" s="25"/>
      <c r="AC264" s="25">
        <f t="shared" si="104"/>
        <v>0</v>
      </c>
      <c r="AD264" s="25">
        <f t="shared" si="121"/>
        <v>0</v>
      </c>
      <c r="AE264" s="28">
        <f t="shared" si="114"/>
        <v>38</v>
      </c>
      <c r="AF264" s="40" t="str">
        <f t="shared" si="115"/>
        <v xml:space="preserve"> </v>
      </c>
      <c r="AG264" s="25" t="str">
        <f t="shared" si="122"/>
        <v xml:space="preserve"> </v>
      </c>
      <c r="AH264" s="25">
        <f t="shared" si="116"/>
        <v>1</v>
      </c>
      <c r="AI264" s="25" t="str">
        <f t="shared" si="123"/>
        <v>A &amp; C</v>
      </c>
      <c r="AJ264" s="25"/>
      <c r="AK264" s="25">
        <f t="shared" si="105"/>
        <v>2</v>
      </c>
      <c r="AL264" s="25">
        <f t="shared" si="124"/>
        <v>0</v>
      </c>
      <c r="AM264" s="125">
        <f t="shared" si="117"/>
        <v>10</v>
      </c>
    </row>
    <row r="265" spans="1:39">
      <c r="A265" s="197">
        <f t="shared" si="106"/>
        <v>255</v>
      </c>
      <c r="B265" s="198">
        <f>Data!B265</f>
        <v>13</v>
      </c>
      <c r="C265" s="71"/>
      <c r="D265" s="112">
        <f t="shared" si="101"/>
        <v>2</v>
      </c>
      <c r="E265" s="116" t="str">
        <f t="shared" si="102"/>
        <v>A</v>
      </c>
      <c r="F265" s="25"/>
      <c r="G265" s="24" t="str">
        <f t="shared" si="107"/>
        <v xml:space="preserve"> </v>
      </c>
      <c r="H265" s="25" t="str">
        <f t="shared" si="132"/>
        <v xml:space="preserve"> </v>
      </c>
      <c r="I265" s="25">
        <f t="shared" si="108"/>
        <v>1</v>
      </c>
      <c r="J265" s="25" t="str">
        <f t="shared" si="129"/>
        <v>1 &amp; 2</v>
      </c>
      <c r="K265" s="25"/>
      <c r="L265" s="25">
        <f t="shared" si="103"/>
        <v>2</v>
      </c>
      <c r="M265" s="25">
        <f t="shared" si="130"/>
        <v>0</v>
      </c>
      <c r="N265" s="28">
        <f t="shared" si="131"/>
        <v>-54</v>
      </c>
      <c r="O265" s="40" t="str">
        <f t="shared" si="110"/>
        <v xml:space="preserve"> </v>
      </c>
      <c r="P265" s="25" t="str">
        <f t="shared" si="118"/>
        <v>W</v>
      </c>
      <c r="Q265" s="25">
        <f t="shared" si="125"/>
        <v>1</v>
      </c>
      <c r="R265" s="25" t="str">
        <f t="shared" si="111"/>
        <v xml:space="preserve"> </v>
      </c>
      <c r="S265" s="25"/>
      <c r="T265" s="25">
        <f t="shared" si="126"/>
        <v>0</v>
      </c>
      <c r="U265" s="25">
        <f t="shared" si="127"/>
        <v>3</v>
      </c>
      <c r="V265" s="125">
        <f t="shared" si="128"/>
        <v>-21</v>
      </c>
      <c r="X265" s="24" t="str">
        <f t="shared" si="112"/>
        <v xml:space="preserve"> </v>
      </c>
      <c r="Y265" s="25" t="str">
        <f t="shared" si="119"/>
        <v xml:space="preserve"> </v>
      </c>
      <c r="Z265" s="25">
        <f t="shared" si="113"/>
        <v>1</v>
      </c>
      <c r="AA265" s="25" t="str">
        <f t="shared" si="120"/>
        <v>1 &amp; 2</v>
      </c>
      <c r="AB265" s="25"/>
      <c r="AC265" s="25">
        <f t="shared" si="104"/>
        <v>2</v>
      </c>
      <c r="AD265" s="25">
        <f t="shared" si="121"/>
        <v>0</v>
      </c>
      <c r="AE265" s="28">
        <f t="shared" si="114"/>
        <v>36</v>
      </c>
      <c r="AF265" s="40" t="str">
        <f t="shared" si="115"/>
        <v xml:space="preserve"> </v>
      </c>
      <c r="AG265" s="25" t="str">
        <f t="shared" si="122"/>
        <v>W</v>
      </c>
      <c r="AH265" s="25">
        <f t="shared" si="116"/>
        <v>1</v>
      </c>
      <c r="AI265" s="25" t="str">
        <f t="shared" si="123"/>
        <v xml:space="preserve"> </v>
      </c>
      <c r="AJ265" s="25"/>
      <c r="AK265" s="25">
        <f t="shared" si="105"/>
        <v>0</v>
      </c>
      <c r="AL265" s="25">
        <f t="shared" si="124"/>
        <v>3</v>
      </c>
      <c r="AM265" s="125">
        <f t="shared" si="117"/>
        <v>13</v>
      </c>
    </row>
    <row r="266" spans="1:39">
      <c r="A266" s="197">
        <f t="shared" si="106"/>
        <v>256</v>
      </c>
      <c r="B266" s="198">
        <f>Data!B266</f>
        <v>32</v>
      </c>
      <c r="C266" s="71"/>
      <c r="D266" s="112">
        <f t="shared" si="101"/>
        <v>3</v>
      </c>
      <c r="E266" s="116" t="str">
        <f t="shared" si="102"/>
        <v>B</v>
      </c>
      <c r="F266" s="25"/>
      <c r="G266" s="24" t="str">
        <f t="shared" si="107"/>
        <v xml:space="preserve"> </v>
      </c>
      <c r="H266" s="25" t="str">
        <f t="shared" si="132"/>
        <v>L</v>
      </c>
      <c r="I266" s="25">
        <f t="shared" si="108"/>
        <v>2</v>
      </c>
      <c r="J266" s="25" t="str">
        <f t="shared" si="129"/>
        <v xml:space="preserve"> </v>
      </c>
      <c r="K266" s="25"/>
      <c r="L266" s="25">
        <f t="shared" si="103"/>
        <v>0</v>
      </c>
      <c r="M266" s="25">
        <f t="shared" si="130"/>
        <v>0</v>
      </c>
      <c r="N266" s="28">
        <f t="shared" si="131"/>
        <v>-54</v>
      </c>
      <c r="O266" s="40" t="str">
        <f t="shared" si="110"/>
        <v xml:space="preserve"> </v>
      </c>
      <c r="P266" s="25" t="str">
        <f t="shared" si="118"/>
        <v xml:space="preserve"> </v>
      </c>
      <c r="Q266" s="25">
        <f t="shared" si="125"/>
        <v>1</v>
      </c>
      <c r="R266" s="25" t="str">
        <f t="shared" si="111"/>
        <v xml:space="preserve"> </v>
      </c>
      <c r="S266" s="25"/>
      <c r="T266" s="25">
        <f t="shared" si="126"/>
        <v>0</v>
      </c>
      <c r="U266" s="25">
        <f t="shared" si="127"/>
        <v>0</v>
      </c>
      <c r="V266" s="125">
        <f t="shared" si="128"/>
        <v>-21</v>
      </c>
      <c r="X266" s="24" t="str">
        <f t="shared" si="112"/>
        <v xml:space="preserve"> </v>
      </c>
      <c r="Y266" s="25" t="str">
        <f t="shared" si="119"/>
        <v>L</v>
      </c>
      <c r="Z266" s="25">
        <f t="shared" si="113"/>
        <v>2</v>
      </c>
      <c r="AA266" s="25" t="str">
        <f t="shared" si="120"/>
        <v>1 &amp; 2</v>
      </c>
      <c r="AB266" s="25"/>
      <c r="AC266" s="25">
        <f t="shared" si="104"/>
        <v>6</v>
      </c>
      <c r="AD266" s="25">
        <f t="shared" si="121"/>
        <v>0</v>
      </c>
      <c r="AE266" s="28">
        <f t="shared" si="114"/>
        <v>30</v>
      </c>
      <c r="AF266" s="40" t="str">
        <f t="shared" si="115"/>
        <v xml:space="preserve"> </v>
      </c>
      <c r="AG266" s="25" t="str">
        <f t="shared" si="122"/>
        <v xml:space="preserve"> </v>
      </c>
      <c r="AH266" s="25">
        <f t="shared" si="116"/>
        <v>1</v>
      </c>
      <c r="AI266" s="25" t="str">
        <f t="shared" si="123"/>
        <v xml:space="preserve"> </v>
      </c>
      <c r="AJ266" s="25"/>
      <c r="AK266" s="25">
        <f t="shared" si="105"/>
        <v>0</v>
      </c>
      <c r="AL266" s="25">
        <f t="shared" si="124"/>
        <v>0</v>
      </c>
      <c r="AM266" s="125">
        <f t="shared" si="117"/>
        <v>13</v>
      </c>
    </row>
    <row r="267" spans="1:39">
      <c r="A267" s="197">
        <f t="shared" si="106"/>
        <v>257</v>
      </c>
      <c r="B267" s="198">
        <f>Data!B267</f>
        <v>22</v>
      </c>
      <c r="C267" s="71"/>
      <c r="D267" s="112">
        <f t="shared" si="101"/>
        <v>2</v>
      </c>
      <c r="E267" s="116" t="str">
        <f t="shared" si="102"/>
        <v>A</v>
      </c>
      <c r="F267" s="25"/>
      <c r="G267" s="24" t="str">
        <f t="shared" si="107"/>
        <v xml:space="preserve"> </v>
      </c>
      <c r="H267" s="25" t="str">
        <f t="shared" si="132"/>
        <v xml:space="preserve"> </v>
      </c>
      <c r="I267" s="25">
        <f t="shared" si="108"/>
        <v>2</v>
      </c>
      <c r="J267" s="25" t="str">
        <f t="shared" si="129"/>
        <v xml:space="preserve"> </v>
      </c>
      <c r="K267" s="25"/>
      <c r="L267" s="25">
        <f t="shared" si="103"/>
        <v>0</v>
      </c>
      <c r="M267" s="25">
        <f t="shared" si="130"/>
        <v>0</v>
      </c>
      <c r="N267" s="28">
        <f t="shared" si="131"/>
        <v>-54</v>
      </c>
      <c r="O267" s="40" t="str">
        <f t="shared" si="110"/>
        <v xml:space="preserve"> </v>
      </c>
      <c r="P267" s="25" t="str">
        <f t="shared" si="118"/>
        <v xml:space="preserve"> </v>
      </c>
      <c r="Q267" s="25">
        <f t="shared" si="125"/>
        <v>1</v>
      </c>
      <c r="R267" s="25" t="str">
        <f t="shared" si="111"/>
        <v xml:space="preserve"> </v>
      </c>
      <c r="S267" s="25"/>
      <c r="T267" s="25">
        <f t="shared" si="126"/>
        <v>0</v>
      </c>
      <c r="U267" s="25">
        <f t="shared" si="127"/>
        <v>0</v>
      </c>
      <c r="V267" s="125">
        <f t="shared" si="128"/>
        <v>-21</v>
      </c>
      <c r="X267" s="24" t="str">
        <f t="shared" si="112"/>
        <v xml:space="preserve"> </v>
      </c>
      <c r="Y267" s="25" t="str">
        <f t="shared" si="119"/>
        <v>W</v>
      </c>
      <c r="Z267" s="25">
        <f t="shared" si="113"/>
        <v>1</v>
      </c>
      <c r="AA267" s="25" t="str">
        <f t="shared" si="120"/>
        <v xml:space="preserve"> </v>
      </c>
      <c r="AB267" s="25"/>
      <c r="AC267" s="25">
        <f t="shared" si="104"/>
        <v>0</v>
      </c>
      <c r="AD267" s="25">
        <f t="shared" si="121"/>
        <v>9</v>
      </c>
      <c r="AE267" s="28">
        <f t="shared" si="114"/>
        <v>39</v>
      </c>
      <c r="AF267" s="40" t="str">
        <f t="shared" si="115"/>
        <v xml:space="preserve"> </v>
      </c>
      <c r="AG267" s="25" t="str">
        <f t="shared" si="122"/>
        <v xml:space="preserve"> </v>
      </c>
      <c r="AH267" s="25">
        <f t="shared" si="116"/>
        <v>1</v>
      </c>
      <c r="AI267" s="25" t="str">
        <f t="shared" si="123"/>
        <v xml:space="preserve"> </v>
      </c>
      <c r="AJ267" s="25"/>
      <c r="AK267" s="25">
        <f t="shared" si="105"/>
        <v>0</v>
      </c>
      <c r="AL267" s="25">
        <f t="shared" si="124"/>
        <v>0</v>
      </c>
      <c r="AM267" s="125">
        <f t="shared" si="117"/>
        <v>13</v>
      </c>
    </row>
    <row r="268" spans="1:39">
      <c r="A268" s="197">
        <f t="shared" si="106"/>
        <v>258</v>
      </c>
      <c r="B268" s="198">
        <f>Data!B268</f>
        <v>20</v>
      </c>
      <c r="C268" s="71"/>
      <c r="D268" s="112">
        <f t="shared" ref="D268:D331" si="133">IF($B268=0,0,IF(AND($B268&gt;0,$B268&lt;13),1,IF(AND($B268&gt;12,$B268&lt;25),2,3)))</f>
        <v>2</v>
      </c>
      <c r="E268" s="116" t="str">
        <f t="shared" ref="E268:E310" si="134">IF(B268=0,0,IF(MOD(B268,3)=1,"A",IF(MOD(B268,3),"B","C")))</f>
        <v>B</v>
      </c>
      <c r="F268" s="25"/>
      <c r="G268" s="24" t="str">
        <f t="shared" si="107"/>
        <v>T</v>
      </c>
      <c r="H268" s="25" t="str">
        <f t="shared" si="132"/>
        <v xml:space="preserve"> </v>
      </c>
      <c r="I268" s="25">
        <f t="shared" si="108"/>
        <v>2</v>
      </c>
      <c r="J268" s="25" t="str">
        <f t="shared" si="129"/>
        <v xml:space="preserve"> </v>
      </c>
      <c r="K268" s="25"/>
      <c r="L268" s="25">
        <f t="shared" ref="L268:L310" si="135">IF(J268=" ",0,IF(OR(I268=1,I268=4,I268=7),2,IF(OR(I268=2,I268=5,I268=8),6,IF(OR(I268=3,I268=6,I268=9),18))))</f>
        <v>0</v>
      </c>
      <c r="M268" s="25">
        <f t="shared" si="130"/>
        <v>0</v>
      </c>
      <c r="N268" s="28">
        <f t="shared" si="131"/>
        <v>-54</v>
      </c>
      <c r="O268" s="40" t="str">
        <f t="shared" si="110"/>
        <v xml:space="preserve"> </v>
      </c>
      <c r="P268" s="25" t="str">
        <f t="shared" si="118"/>
        <v xml:space="preserve"> </v>
      </c>
      <c r="Q268" s="25">
        <f t="shared" si="125"/>
        <v>1</v>
      </c>
      <c r="R268" s="25" t="str">
        <f t="shared" si="111"/>
        <v xml:space="preserve"> </v>
      </c>
      <c r="S268" s="25"/>
      <c r="T268" s="25">
        <f t="shared" si="126"/>
        <v>0</v>
      </c>
      <c r="U268" s="25">
        <f t="shared" si="127"/>
        <v>0</v>
      </c>
      <c r="V268" s="125">
        <f t="shared" si="128"/>
        <v>-21</v>
      </c>
      <c r="X268" s="24" t="str">
        <f t="shared" si="112"/>
        <v>T</v>
      </c>
      <c r="Y268" s="25" t="str">
        <f t="shared" si="119"/>
        <v xml:space="preserve"> </v>
      </c>
      <c r="Z268" s="25">
        <f t="shared" si="113"/>
        <v>1</v>
      </c>
      <c r="AA268" s="25" t="str">
        <f t="shared" si="120"/>
        <v xml:space="preserve"> </v>
      </c>
      <c r="AB268" s="25"/>
      <c r="AC268" s="25">
        <f t="shared" ref="AC268:AC310" si="136">IF(AA268=" ",0,IF(OR(Z268=1,Z268=4,Z268=7),2,IF(OR(Z268=2,Z268=5,Z268=8),6,IF(OR(Z268=3,Z268=6,Z268=9),18))))</f>
        <v>0</v>
      </c>
      <c r="AD268" s="25">
        <f t="shared" si="121"/>
        <v>0</v>
      </c>
      <c r="AE268" s="28">
        <f t="shared" si="114"/>
        <v>39</v>
      </c>
      <c r="AF268" s="40" t="str">
        <f t="shared" si="115"/>
        <v xml:space="preserve"> </v>
      </c>
      <c r="AG268" s="25" t="str">
        <f t="shared" si="122"/>
        <v xml:space="preserve"> </v>
      </c>
      <c r="AH268" s="25">
        <f t="shared" si="116"/>
        <v>1</v>
      </c>
      <c r="AI268" s="25" t="str">
        <f t="shared" si="123"/>
        <v xml:space="preserve"> </v>
      </c>
      <c r="AJ268" s="25"/>
      <c r="AK268" s="25">
        <f t="shared" ref="AK268:AK310" si="137">IF(AI268=" ",0,IF(OR(AH268=1,AH268=4,AH268=7),2,IF(OR(AH268=2,AH268=5,AH268=8),6,IF(OR(AH268=3,AH268=6,AH268=9),18))))</f>
        <v>0</v>
      </c>
      <c r="AL268" s="25">
        <f t="shared" si="124"/>
        <v>0</v>
      </c>
      <c r="AM268" s="125">
        <f t="shared" si="117"/>
        <v>13</v>
      </c>
    </row>
    <row r="269" spans="1:39">
      <c r="A269" s="197">
        <f t="shared" ref="A269:A332" si="138">A268+1</f>
        <v>259</v>
      </c>
      <c r="B269" s="198">
        <f>Data!B269</f>
        <v>13</v>
      </c>
      <c r="C269" s="71"/>
      <c r="D269" s="112">
        <f t="shared" si="133"/>
        <v>2</v>
      </c>
      <c r="E269" s="116" t="str">
        <f t="shared" si="134"/>
        <v>A</v>
      </c>
      <c r="F269" s="25"/>
      <c r="G269" s="24" t="str">
        <f t="shared" ref="G269:G310" si="139">IF($G$9="D",IF(AND(D268&lt;&gt;0,D269&lt;&gt;0,D269=D268,J268=" "),"T"," "),IF(AND(D268&lt;&gt;0,D269&lt;&gt;0,D269=D268),"T"," "))</f>
        <v>T</v>
      </c>
      <c r="H269" s="25" t="str">
        <f t="shared" si="132"/>
        <v xml:space="preserve"> </v>
      </c>
      <c r="I269" s="25">
        <f t="shared" ref="I269:I310" si="140">IF(H269="W",1,IF(H269="L",I268+1,I268))</f>
        <v>2</v>
      </c>
      <c r="J269" s="25" t="str">
        <f t="shared" si="129"/>
        <v xml:space="preserve"> </v>
      </c>
      <c r="K269" s="25"/>
      <c r="L269" s="25">
        <f t="shared" si="135"/>
        <v>0</v>
      </c>
      <c r="M269" s="25">
        <f t="shared" si="130"/>
        <v>0</v>
      </c>
      <c r="N269" s="28">
        <f t="shared" si="131"/>
        <v>-54</v>
      </c>
      <c r="O269" s="40" t="str">
        <f t="shared" ref="O269:O310" si="141">IF($G$9="D",IF(AND(E268&lt;&gt;0,E269&lt;&gt;0,E269=E268,R268=" "),"T"," "),IF(AND(E268&lt;&gt;0,E269&lt;&gt;0,E269=E268),"T"," "))</f>
        <v xml:space="preserve"> </v>
      </c>
      <c r="P269" s="25" t="str">
        <f t="shared" si="118"/>
        <v xml:space="preserve"> </v>
      </c>
      <c r="Q269" s="25">
        <f t="shared" si="125"/>
        <v>1</v>
      </c>
      <c r="R269" s="25" t="str">
        <f t="shared" ref="R269:R310" si="142">IF(AND(O268="T",E269&lt;&gt;E268,E269&lt;&gt;0),CONCATENATE(E268," &amp; ",E269)," ")</f>
        <v xml:space="preserve"> </v>
      </c>
      <c r="S269" s="25"/>
      <c r="T269" s="25">
        <f t="shared" si="126"/>
        <v>0</v>
      </c>
      <c r="U269" s="25">
        <f t="shared" si="127"/>
        <v>0</v>
      </c>
      <c r="V269" s="125">
        <f t="shared" si="128"/>
        <v>-21</v>
      </c>
      <c r="X269" s="24" t="str">
        <f t="shared" ref="X269:X310" si="143">IF($G$9="D",IF(AND(D268&lt;&gt;0,D269&lt;&gt;0,D269=D268,AA268=" "),"T"," "),IF(AND(D268&lt;&gt;0,D269&lt;&gt;0,D269=D268),"T"," "))</f>
        <v>T</v>
      </c>
      <c r="Y269" s="25" t="str">
        <f t="shared" si="119"/>
        <v xml:space="preserve"> </v>
      </c>
      <c r="Z269" s="25">
        <f t="shared" ref="Z269:Z310" si="144">IF(Y269="W",1,IF(Y269="L",Z268+1,Z268))</f>
        <v>1</v>
      </c>
      <c r="AA269" s="25" t="str">
        <f t="shared" si="120"/>
        <v xml:space="preserve"> </v>
      </c>
      <c r="AB269" s="25"/>
      <c r="AC269" s="25">
        <f t="shared" si="136"/>
        <v>0</v>
      </c>
      <c r="AD269" s="25">
        <f t="shared" si="121"/>
        <v>0</v>
      </c>
      <c r="AE269" s="28">
        <f t="shared" ref="AE269:AE310" si="145">AE268-AC269+AD269</f>
        <v>39</v>
      </c>
      <c r="AF269" s="40" t="str">
        <f t="shared" ref="AF269:AF310" si="146">IF($G$9="D",IF(AND(E268&lt;&gt;0,E269&lt;&gt;0,E269=E268,AI268=" "),"T"," "),IF(AND(E268&lt;&gt;0,E269&lt;&gt;0,E269=E268),"T"," "))</f>
        <v xml:space="preserve"> </v>
      </c>
      <c r="AG269" s="25" t="str">
        <f t="shared" si="122"/>
        <v xml:space="preserve"> </v>
      </c>
      <c r="AH269" s="25">
        <f t="shared" ref="AH269:AH310" si="147">IF(AG269="W",1,IF(AG269="L",AH268+1,AH268))</f>
        <v>1</v>
      </c>
      <c r="AI269" s="25" t="str">
        <f t="shared" si="123"/>
        <v xml:space="preserve"> </v>
      </c>
      <c r="AJ269" s="25"/>
      <c r="AK269" s="25">
        <f t="shared" si="137"/>
        <v>0</v>
      </c>
      <c r="AL269" s="25">
        <f t="shared" si="124"/>
        <v>0</v>
      </c>
      <c r="AM269" s="125">
        <f t="shared" ref="AM269:AM310" si="148">AM268-AK269+AL269</f>
        <v>13</v>
      </c>
    </row>
    <row r="270" spans="1:39">
      <c r="A270" s="197">
        <f t="shared" si="138"/>
        <v>260</v>
      </c>
      <c r="B270" s="198">
        <f>Data!B270</f>
        <v>15</v>
      </c>
      <c r="C270" s="71"/>
      <c r="D270" s="112">
        <f t="shared" si="133"/>
        <v>2</v>
      </c>
      <c r="E270" s="116" t="str">
        <f t="shared" si="134"/>
        <v>C</v>
      </c>
      <c r="F270" s="25"/>
      <c r="G270" s="24" t="str">
        <f t="shared" si="139"/>
        <v>T</v>
      </c>
      <c r="H270" s="25" t="str">
        <f t="shared" si="132"/>
        <v xml:space="preserve"> </v>
      </c>
      <c r="I270" s="25">
        <f t="shared" si="140"/>
        <v>2</v>
      </c>
      <c r="J270" s="25" t="str">
        <f t="shared" si="129"/>
        <v xml:space="preserve"> </v>
      </c>
      <c r="K270" s="25"/>
      <c r="L270" s="25">
        <f t="shared" si="135"/>
        <v>0</v>
      </c>
      <c r="M270" s="25">
        <f t="shared" si="130"/>
        <v>0</v>
      </c>
      <c r="N270" s="28">
        <f t="shared" si="131"/>
        <v>-54</v>
      </c>
      <c r="O270" s="40" t="str">
        <f t="shared" si="141"/>
        <v xml:space="preserve"> </v>
      </c>
      <c r="P270" s="25" t="str">
        <f t="shared" ref="P270:P310" si="149">IF(R269=" "," ",IF(OR(E270=E269,E270=E268),"W","L"))</f>
        <v xml:space="preserve"> </v>
      </c>
      <c r="Q270" s="25">
        <f t="shared" si="125"/>
        <v>1</v>
      </c>
      <c r="R270" s="25" t="str">
        <f t="shared" si="142"/>
        <v xml:space="preserve"> </v>
      </c>
      <c r="S270" s="25"/>
      <c r="T270" s="25">
        <f t="shared" si="126"/>
        <v>0</v>
      </c>
      <c r="U270" s="25">
        <f t="shared" si="127"/>
        <v>0</v>
      </c>
      <c r="V270" s="125">
        <f t="shared" si="128"/>
        <v>-21</v>
      </c>
      <c r="X270" s="24" t="str">
        <f t="shared" si="143"/>
        <v>T</v>
      </c>
      <c r="Y270" s="25" t="str">
        <f t="shared" si="119"/>
        <v xml:space="preserve"> </v>
      </c>
      <c r="Z270" s="25">
        <f t="shared" si="144"/>
        <v>1</v>
      </c>
      <c r="AA270" s="25" t="str">
        <f t="shared" si="120"/>
        <v xml:space="preserve"> </v>
      </c>
      <c r="AB270" s="25"/>
      <c r="AC270" s="25">
        <f t="shared" si="136"/>
        <v>0</v>
      </c>
      <c r="AD270" s="25">
        <f t="shared" si="121"/>
        <v>0</v>
      </c>
      <c r="AE270" s="28">
        <f t="shared" si="145"/>
        <v>39</v>
      </c>
      <c r="AF270" s="40" t="str">
        <f t="shared" si="146"/>
        <v xml:space="preserve"> </v>
      </c>
      <c r="AG270" s="25" t="str">
        <f t="shared" si="122"/>
        <v xml:space="preserve"> </v>
      </c>
      <c r="AH270" s="25">
        <f t="shared" si="147"/>
        <v>1</v>
      </c>
      <c r="AI270" s="25" t="str">
        <f t="shared" si="123"/>
        <v xml:space="preserve"> </v>
      </c>
      <c r="AJ270" s="25"/>
      <c r="AK270" s="25">
        <f t="shared" si="137"/>
        <v>0</v>
      </c>
      <c r="AL270" s="25">
        <f t="shared" si="124"/>
        <v>0</v>
      </c>
      <c r="AM270" s="125">
        <f t="shared" si="148"/>
        <v>13</v>
      </c>
    </row>
    <row r="271" spans="1:39">
      <c r="A271" s="197">
        <f t="shared" si="138"/>
        <v>261</v>
      </c>
      <c r="B271" s="198">
        <f>Data!B271</f>
        <v>19</v>
      </c>
      <c r="C271" s="71"/>
      <c r="D271" s="112">
        <f t="shared" si="133"/>
        <v>2</v>
      </c>
      <c r="E271" s="116" t="str">
        <f t="shared" si="134"/>
        <v>A</v>
      </c>
      <c r="F271" s="25"/>
      <c r="G271" s="24" t="str">
        <f t="shared" si="139"/>
        <v>T</v>
      </c>
      <c r="H271" s="25" t="str">
        <f t="shared" si="132"/>
        <v xml:space="preserve"> </v>
      </c>
      <c r="I271" s="25">
        <f t="shared" si="140"/>
        <v>2</v>
      </c>
      <c r="J271" s="25" t="str">
        <f t="shared" si="129"/>
        <v xml:space="preserve"> </v>
      </c>
      <c r="K271" s="25"/>
      <c r="L271" s="25">
        <f t="shared" si="135"/>
        <v>0</v>
      </c>
      <c r="M271" s="25">
        <f t="shared" si="130"/>
        <v>0</v>
      </c>
      <c r="N271" s="28">
        <f t="shared" si="131"/>
        <v>-54</v>
      </c>
      <c r="O271" s="40" t="str">
        <f t="shared" si="141"/>
        <v xml:space="preserve"> </v>
      </c>
      <c r="P271" s="25" t="str">
        <f t="shared" si="149"/>
        <v xml:space="preserve"> </v>
      </c>
      <c r="Q271" s="25">
        <f t="shared" si="125"/>
        <v>1</v>
      </c>
      <c r="R271" s="25" t="str">
        <f t="shared" si="142"/>
        <v xml:space="preserve"> </v>
      </c>
      <c r="S271" s="25"/>
      <c r="T271" s="25">
        <f t="shared" si="126"/>
        <v>0</v>
      </c>
      <c r="U271" s="25">
        <f t="shared" si="127"/>
        <v>0</v>
      </c>
      <c r="V271" s="125">
        <f t="shared" si="128"/>
        <v>-21</v>
      </c>
      <c r="X271" s="24" t="str">
        <f t="shared" si="143"/>
        <v>T</v>
      </c>
      <c r="Y271" s="25" t="str">
        <f t="shared" ref="Y271:Y310" si="150">IF(AA270=" "," ",IF(OR(D271=VALUE(MID(AA270,1,1)),D271=VALUE(MID(AA270,5,1))),"W","L"))</f>
        <v xml:space="preserve"> </v>
      </c>
      <c r="Z271" s="25">
        <f t="shared" si="144"/>
        <v>1</v>
      </c>
      <c r="AA271" s="25" t="str">
        <f t="shared" ref="AA271:AA310" si="151">IF(Y271="L",AA270,IF(AND(X270="T",D271&lt;&gt;D270,D271&lt;&gt;0),CONCATENATE(D270," &amp; ",D271)," "))</f>
        <v xml:space="preserve"> </v>
      </c>
      <c r="AB271" s="25"/>
      <c r="AC271" s="25">
        <f t="shared" si="136"/>
        <v>0</v>
      </c>
      <c r="AD271" s="25">
        <f t="shared" ref="AD271:AD310" si="152">IF(Y271=" ",0,IF(Y271="W",(AC270/2)*3,0))</f>
        <v>0</v>
      </c>
      <c r="AE271" s="28">
        <f t="shared" si="145"/>
        <v>39</v>
      </c>
      <c r="AF271" s="40" t="str">
        <f t="shared" si="146"/>
        <v xml:space="preserve"> </v>
      </c>
      <c r="AG271" s="25" t="str">
        <f t="shared" ref="AG271:AG310" si="153">IF(AI270=" "," ",IF(OR(E271=MID(AI270,1,1),E271=MID(AI270,5,1)),"W","L"))</f>
        <v xml:space="preserve"> </v>
      </c>
      <c r="AH271" s="25">
        <f t="shared" si="147"/>
        <v>1</v>
      </c>
      <c r="AI271" s="25" t="str">
        <f t="shared" ref="AI271:AI310" si="154">IF(AG271="L",AI270,IF(AND(AF270="T",E271&lt;&gt;E270,E271&lt;&gt;0),CONCATENATE(E270," &amp; ",E271)," "))</f>
        <v xml:space="preserve"> </v>
      </c>
      <c r="AJ271" s="25"/>
      <c r="AK271" s="25">
        <f t="shared" si="137"/>
        <v>0</v>
      </c>
      <c r="AL271" s="25">
        <f t="shared" ref="AL271:AL310" si="155">IF(AG271=" ",0,IF(AG271="W",(AK270/2)*3,0))</f>
        <v>0</v>
      </c>
      <c r="AM271" s="125">
        <f t="shared" si="148"/>
        <v>13</v>
      </c>
    </row>
    <row r="272" spans="1:39">
      <c r="A272" s="197">
        <f t="shared" si="138"/>
        <v>262</v>
      </c>
      <c r="B272" s="198">
        <f>Data!B272</f>
        <v>19</v>
      </c>
      <c r="C272" s="71"/>
      <c r="D272" s="112">
        <f t="shared" si="133"/>
        <v>2</v>
      </c>
      <c r="E272" s="116" t="str">
        <f t="shared" si="134"/>
        <v>A</v>
      </c>
      <c r="F272" s="25"/>
      <c r="G272" s="24" t="str">
        <f t="shared" si="139"/>
        <v>T</v>
      </c>
      <c r="H272" s="25" t="str">
        <f t="shared" si="132"/>
        <v xml:space="preserve"> </v>
      </c>
      <c r="I272" s="25">
        <f t="shared" si="140"/>
        <v>2</v>
      </c>
      <c r="J272" s="25" t="str">
        <f t="shared" si="129"/>
        <v xml:space="preserve"> </v>
      </c>
      <c r="K272" s="25"/>
      <c r="L272" s="25">
        <f t="shared" si="135"/>
        <v>0</v>
      </c>
      <c r="M272" s="25">
        <f t="shared" si="130"/>
        <v>0</v>
      </c>
      <c r="N272" s="28">
        <f t="shared" si="131"/>
        <v>-54</v>
      </c>
      <c r="O272" s="40" t="str">
        <f t="shared" si="141"/>
        <v>T</v>
      </c>
      <c r="P272" s="25" t="str">
        <f t="shared" si="149"/>
        <v xml:space="preserve"> </v>
      </c>
      <c r="Q272" s="25">
        <f t="shared" ref="Q272:Q310" si="156">IF(P272="W",1,IF(P272="L",Q271+1,Q271))</f>
        <v>1</v>
      </c>
      <c r="R272" s="25" t="str">
        <f t="shared" si="142"/>
        <v xml:space="preserve"> </v>
      </c>
      <c r="S272" s="25"/>
      <c r="T272" s="25">
        <f t="shared" ref="T272:T310" si="157">IF(R272=" ",0,IF(OR(Q272=1,Q272=4,Q272=7),2,IF(OR(Q272=2,Q272=5,Q272=8),6,IF(OR(Q272=3,Q272=6,Q272=9),18))))</f>
        <v>0</v>
      </c>
      <c r="U272" s="25">
        <f t="shared" ref="U272:U310" si="158">IF(P272=" ",0,IF(P272="W",(T271/2)*3,0))</f>
        <v>0</v>
      </c>
      <c r="V272" s="125">
        <f t="shared" ref="V272:V310" si="159">V271-T272+U272</f>
        <v>-21</v>
      </c>
      <c r="X272" s="24" t="str">
        <f t="shared" si="143"/>
        <v>T</v>
      </c>
      <c r="Y272" s="25" t="str">
        <f t="shared" si="150"/>
        <v xml:space="preserve"> </v>
      </c>
      <c r="Z272" s="25">
        <f t="shared" si="144"/>
        <v>1</v>
      </c>
      <c r="AA272" s="25" t="str">
        <f t="shared" si="151"/>
        <v xml:space="preserve"> </v>
      </c>
      <c r="AB272" s="25"/>
      <c r="AC272" s="25">
        <f t="shared" si="136"/>
        <v>0</v>
      </c>
      <c r="AD272" s="25">
        <f t="shared" si="152"/>
        <v>0</v>
      </c>
      <c r="AE272" s="28">
        <f t="shared" si="145"/>
        <v>39</v>
      </c>
      <c r="AF272" s="40" t="str">
        <f t="shared" si="146"/>
        <v>T</v>
      </c>
      <c r="AG272" s="25" t="str">
        <f t="shared" si="153"/>
        <v xml:space="preserve"> </v>
      </c>
      <c r="AH272" s="25">
        <f t="shared" si="147"/>
        <v>1</v>
      </c>
      <c r="AI272" s="25" t="str">
        <f t="shared" si="154"/>
        <v xml:space="preserve"> </v>
      </c>
      <c r="AJ272" s="25"/>
      <c r="AK272" s="25">
        <f t="shared" si="137"/>
        <v>0</v>
      </c>
      <c r="AL272" s="25">
        <f t="shared" si="155"/>
        <v>0</v>
      </c>
      <c r="AM272" s="125">
        <f t="shared" si="148"/>
        <v>13</v>
      </c>
    </row>
    <row r="273" spans="1:39">
      <c r="A273" s="197">
        <f t="shared" si="138"/>
        <v>263</v>
      </c>
      <c r="B273" s="198">
        <f>Data!B273</f>
        <v>18</v>
      </c>
      <c r="C273" s="71"/>
      <c r="D273" s="112">
        <f t="shared" si="133"/>
        <v>2</v>
      </c>
      <c r="E273" s="116" t="str">
        <f t="shared" si="134"/>
        <v>C</v>
      </c>
      <c r="F273" s="25"/>
      <c r="G273" s="24" t="str">
        <f t="shared" si="139"/>
        <v>T</v>
      </c>
      <c r="H273" s="25" t="str">
        <f t="shared" si="132"/>
        <v xml:space="preserve"> </v>
      </c>
      <c r="I273" s="25">
        <f t="shared" si="140"/>
        <v>2</v>
      </c>
      <c r="J273" s="25" t="str">
        <f t="shared" si="129"/>
        <v xml:space="preserve"> </v>
      </c>
      <c r="K273" s="25"/>
      <c r="L273" s="25">
        <f t="shared" si="135"/>
        <v>0</v>
      </c>
      <c r="M273" s="25">
        <f t="shared" si="130"/>
        <v>0</v>
      </c>
      <c r="N273" s="28">
        <f t="shared" si="131"/>
        <v>-54</v>
      </c>
      <c r="O273" s="40" t="str">
        <f t="shared" si="141"/>
        <v xml:space="preserve"> </v>
      </c>
      <c r="P273" s="25" t="str">
        <f t="shared" si="149"/>
        <v xml:space="preserve"> </v>
      </c>
      <c r="Q273" s="25">
        <f t="shared" si="156"/>
        <v>1</v>
      </c>
      <c r="R273" s="25" t="str">
        <f t="shared" si="142"/>
        <v>A &amp; C</v>
      </c>
      <c r="S273" s="25"/>
      <c r="T273" s="25">
        <f t="shared" si="157"/>
        <v>2</v>
      </c>
      <c r="U273" s="25">
        <f t="shared" si="158"/>
        <v>0</v>
      </c>
      <c r="V273" s="125">
        <f t="shared" si="159"/>
        <v>-23</v>
      </c>
      <c r="X273" s="24" t="str">
        <f t="shared" si="143"/>
        <v>T</v>
      </c>
      <c r="Y273" s="25" t="str">
        <f t="shared" si="150"/>
        <v xml:space="preserve"> </v>
      </c>
      <c r="Z273" s="25">
        <f t="shared" si="144"/>
        <v>1</v>
      </c>
      <c r="AA273" s="25" t="str">
        <f t="shared" si="151"/>
        <v xml:space="preserve"> </v>
      </c>
      <c r="AB273" s="25"/>
      <c r="AC273" s="25">
        <f t="shared" si="136"/>
        <v>0</v>
      </c>
      <c r="AD273" s="25">
        <f t="shared" si="152"/>
        <v>0</v>
      </c>
      <c r="AE273" s="28">
        <f t="shared" si="145"/>
        <v>39</v>
      </c>
      <c r="AF273" s="40" t="str">
        <f t="shared" si="146"/>
        <v xml:space="preserve"> </v>
      </c>
      <c r="AG273" s="25" t="str">
        <f t="shared" si="153"/>
        <v xml:space="preserve"> </v>
      </c>
      <c r="AH273" s="25">
        <f t="shared" si="147"/>
        <v>1</v>
      </c>
      <c r="AI273" s="25" t="str">
        <f t="shared" si="154"/>
        <v>A &amp; C</v>
      </c>
      <c r="AJ273" s="25"/>
      <c r="AK273" s="25">
        <f t="shared" si="137"/>
        <v>2</v>
      </c>
      <c r="AL273" s="25">
        <f t="shared" si="155"/>
        <v>0</v>
      </c>
      <c r="AM273" s="125">
        <f t="shared" si="148"/>
        <v>11</v>
      </c>
    </row>
    <row r="274" spans="1:39">
      <c r="A274" s="197">
        <f t="shared" si="138"/>
        <v>264</v>
      </c>
      <c r="B274" s="198">
        <f>Data!B274</f>
        <v>22</v>
      </c>
      <c r="C274" s="71"/>
      <c r="D274" s="112">
        <f t="shared" si="133"/>
        <v>2</v>
      </c>
      <c r="E274" s="116" t="str">
        <f t="shared" si="134"/>
        <v>A</v>
      </c>
      <c r="F274" s="25"/>
      <c r="G274" s="24" t="str">
        <f t="shared" si="139"/>
        <v>T</v>
      </c>
      <c r="H274" s="25" t="str">
        <f t="shared" si="132"/>
        <v xml:space="preserve"> </v>
      </c>
      <c r="I274" s="25">
        <f t="shared" si="140"/>
        <v>2</v>
      </c>
      <c r="J274" s="25" t="str">
        <f t="shared" si="129"/>
        <v xml:space="preserve"> </v>
      </c>
      <c r="K274" s="25"/>
      <c r="L274" s="25">
        <f t="shared" si="135"/>
        <v>0</v>
      </c>
      <c r="M274" s="25">
        <f t="shared" si="130"/>
        <v>0</v>
      </c>
      <c r="N274" s="28">
        <f t="shared" si="131"/>
        <v>-54</v>
      </c>
      <c r="O274" s="40" t="str">
        <f t="shared" si="141"/>
        <v xml:space="preserve"> </v>
      </c>
      <c r="P274" s="25" t="str">
        <f t="shared" si="149"/>
        <v>W</v>
      </c>
      <c r="Q274" s="25">
        <f t="shared" si="156"/>
        <v>1</v>
      </c>
      <c r="R274" s="25" t="str">
        <f t="shared" si="142"/>
        <v xml:space="preserve"> </v>
      </c>
      <c r="S274" s="25"/>
      <c r="T274" s="25">
        <f t="shared" si="157"/>
        <v>0</v>
      </c>
      <c r="U274" s="25">
        <f t="shared" si="158"/>
        <v>3</v>
      </c>
      <c r="V274" s="125">
        <f t="shared" si="159"/>
        <v>-20</v>
      </c>
      <c r="X274" s="24" t="str">
        <f t="shared" si="143"/>
        <v>T</v>
      </c>
      <c r="Y274" s="25" t="str">
        <f t="shared" si="150"/>
        <v xml:space="preserve"> </v>
      </c>
      <c r="Z274" s="25">
        <f t="shared" si="144"/>
        <v>1</v>
      </c>
      <c r="AA274" s="25" t="str">
        <f t="shared" si="151"/>
        <v xml:space="preserve"> </v>
      </c>
      <c r="AB274" s="25"/>
      <c r="AC274" s="25">
        <f t="shared" si="136"/>
        <v>0</v>
      </c>
      <c r="AD274" s="25">
        <f t="shared" si="152"/>
        <v>0</v>
      </c>
      <c r="AE274" s="28">
        <f t="shared" si="145"/>
        <v>39</v>
      </c>
      <c r="AF274" s="40" t="str">
        <f t="shared" si="146"/>
        <v xml:space="preserve"> </v>
      </c>
      <c r="AG274" s="25" t="str">
        <f t="shared" si="153"/>
        <v>W</v>
      </c>
      <c r="AH274" s="25">
        <f t="shared" si="147"/>
        <v>1</v>
      </c>
      <c r="AI274" s="25" t="str">
        <f t="shared" si="154"/>
        <v xml:space="preserve"> </v>
      </c>
      <c r="AJ274" s="25"/>
      <c r="AK274" s="25">
        <f t="shared" si="137"/>
        <v>0</v>
      </c>
      <c r="AL274" s="25">
        <f t="shared" si="155"/>
        <v>3</v>
      </c>
      <c r="AM274" s="125">
        <f t="shared" si="148"/>
        <v>14</v>
      </c>
    </row>
    <row r="275" spans="1:39">
      <c r="A275" s="197">
        <f t="shared" si="138"/>
        <v>265</v>
      </c>
      <c r="B275" s="198">
        <f>Data!B275</f>
        <v>19</v>
      </c>
      <c r="C275" s="71"/>
      <c r="D275" s="112">
        <f t="shared" si="133"/>
        <v>2</v>
      </c>
      <c r="E275" s="116" t="str">
        <f t="shared" si="134"/>
        <v>A</v>
      </c>
      <c r="F275" s="25"/>
      <c r="G275" s="24" t="str">
        <f t="shared" si="139"/>
        <v>T</v>
      </c>
      <c r="H275" s="25" t="str">
        <f t="shared" si="132"/>
        <v xml:space="preserve"> </v>
      </c>
      <c r="I275" s="25">
        <f t="shared" si="140"/>
        <v>2</v>
      </c>
      <c r="J275" s="25" t="str">
        <f t="shared" si="129"/>
        <v xml:space="preserve"> </v>
      </c>
      <c r="K275" s="25"/>
      <c r="L275" s="25">
        <f t="shared" si="135"/>
        <v>0</v>
      </c>
      <c r="M275" s="25">
        <f t="shared" si="130"/>
        <v>0</v>
      </c>
      <c r="N275" s="28">
        <f t="shared" si="131"/>
        <v>-54</v>
      </c>
      <c r="O275" s="40" t="str">
        <f t="shared" si="141"/>
        <v>T</v>
      </c>
      <c r="P275" s="25" t="str">
        <f t="shared" si="149"/>
        <v xml:space="preserve"> </v>
      </c>
      <c r="Q275" s="25">
        <f t="shared" si="156"/>
        <v>1</v>
      </c>
      <c r="R275" s="25" t="str">
        <f t="shared" si="142"/>
        <v xml:space="preserve"> </v>
      </c>
      <c r="S275" s="25"/>
      <c r="T275" s="25">
        <f t="shared" si="157"/>
        <v>0</v>
      </c>
      <c r="U275" s="25">
        <f t="shared" si="158"/>
        <v>0</v>
      </c>
      <c r="V275" s="125">
        <f t="shared" si="159"/>
        <v>-20</v>
      </c>
      <c r="X275" s="24" t="str">
        <f t="shared" si="143"/>
        <v>T</v>
      </c>
      <c r="Y275" s="25" t="str">
        <f t="shared" si="150"/>
        <v xml:space="preserve"> </v>
      </c>
      <c r="Z275" s="25">
        <f t="shared" si="144"/>
        <v>1</v>
      </c>
      <c r="AA275" s="25" t="str">
        <f t="shared" si="151"/>
        <v xml:space="preserve"> </v>
      </c>
      <c r="AB275" s="25"/>
      <c r="AC275" s="25">
        <f t="shared" si="136"/>
        <v>0</v>
      </c>
      <c r="AD275" s="25">
        <f t="shared" si="152"/>
        <v>0</v>
      </c>
      <c r="AE275" s="28">
        <f t="shared" si="145"/>
        <v>39</v>
      </c>
      <c r="AF275" s="40" t="str">
        <f t="shared" si="146"/>
        <v>T</v>
      </c>
      <c r="AG275" s="25" t="str">
        <f t="shared" si="153"/>
        <v xml:space="preserve"> </v>
      </c>
      <c r="AH275" s="25">
        <f t="shared" si="147"/>
        <v>1</v>
      </c>
      <c r="AI275" s="25" t="str">
        <f t="shared" si="154"/>
        <v xml:space="preserve"> </v>
      </c>
      <c r="AJ275" s="25"/>
      <c r="AK275" s="25">
        <f t="shared" si="137"/>
        <v>0</v>
      </c>
      <c r="AL275" s="25">
        <f t="shared" si="155"/>
        <v>0</v>
      </c>
      <c r="AM275" s="125">
        <f t="shared" si="148"/>
        <v>14</v>
      </c>
    </row>
    <row r="276" spans="1:39">
      <c r="A276" s="197">
        <f t="shared" si="138"/>
        <v>266</v>
      </c>
      <c r="B276" s="198">
        <f>Data!B276</f>
        <v>20</v>
      </c>
      <c r="C276" s="71"/>
      <c r="D276" s="112">
        <f t="shared" si="133"/>
        <v>2</v>
      </c>
      <c r="E276" s="116" t="str">
        <f t="shared" si="134"/>
        <v>B</v>
      </c>
      <c r="F276" s="25"/>
      <c r="G276" s="24" t="str">
        <f t="shared" si="139"/>
        <v>T</v>
      </c>
      <c r="H276" s="25" t="str">
        <f t="shared" si="132"/>
        <v xml:space="preserve"> </v>
      </c>
      <c r="I276" s="25">
        <f t="shared" si="140"/>
        <v>2</v>
      </c>
      <c r="J276" s="25" t="str">
        <f t="shared" si="129"/>
        <v xml:space="preserve"> </v>
      </c>
      <c r="K276" s="25"/>
      <c r="L276" s="25">
        <f t="shared" si="135"/>
        <v>0</v>
      </c>
      <c r="M276" s="25">
        <f t="shared" si="130"/>
        <v>0</v>
      </c>
      <c r="N276" s="28">
        <f t="shared" si="131"/>
        <v>-54</v>
      </c>
      <c r="O276" s="40" t="str">
        <f t="shared" si="141"/>
        <v xml:space="preserve"> </v>
      </c>
      <c r="P276" s="25" t="str">
        <f t="shared" si="149"/>
        <v xml:space="preserve"> </v>
      </c>
      <c r="Q276" s="25">
        <f t="shared" si="156"/>
        <v>1</v>
      </c>
      <c r="R276" s="25" t="str">
        <f t="shared" si="142"/>
        <v>A &amp; B</v>
      </c>
      <c r="S276" s="25"/>
      <c r="T276" s="25">
        <f t="shared" si="157"/>
        <v>2</v>
      </c>
      <c r="U276" s="25">
        <f t="shared" si="158"/>
        <v>0</v>
      </c>
      <c r="V276" s="125">
        <f t="shared" si="159"/>
        <v>-22</v>
      </c>
      <c r="X276" s="24" t="str">
        <f t="shared" si="143"/>
        <v>T</v>
      </c>
      <c r="Y276" s="25" t="str">
        <f t="shared" si="150"/>
        <v xml:space="preserve"> </v>
      </c>
      <c r="Z276" s="25">
        <f t="shared" si="144"/>
        <v>1</v>
      </c>
      <c r="AA276" s="25" t="str">
        <f t="shared" si="151"/>
        <v xml:space="preserve"> </v>
      </c>
      <c r="AB276" s="25"/>
      <c r="AC276" s="25">
        <f t="shared" si="136"/>
        <v>0</v>
      </c>
      <c r="AD276" s="25">
        <f t="shared" si="152"/>
        <v>0</v>
      </c>
      <c r="AE276" s="28">
        <f t="shared" si="145"/>
        <v>39</v>
      </c>
      <c r="AF276" s="40" t="str">
        <f t="shared" si="146"/>
        <v xml:space="preserve"> </v>
      </c>
      <c r="AG276" s="25" t="str">
        <f t="shared" si="153"/>
        <v xml:space="preserve"> </v>
      </c>
      <c r="AH276" s="25">
        <f t="shared" si="147"/>
        <v>1</v>
      </c>
      <c r="AI276" s="25" t="str">
        <f t="shared" si="154"/>
        <v>A &amp; B</v>
      </c>
      <c r="AJ276" s="25"/>
      <c r="AK276" s="25">
        <f t="shared" si="137"/>
        <v>2</v>
      </c>
      <c r="AL276" s="25">
        <f t="shared" si="155"/>
        <v>0</v>
      </c>
      <c r="AM276" s="125">
        <f t="shared" si="148"/>
        <v>12</v>
      </c>
    </row>
    <row r="277" spans="1:39">
      <c r="A277" s="197">
        <f t="shared" si="138"/>
        <v>267</v>
      </c>
      <c r="B277" s="198">
        <f>Data!B277</f>
        <v>18</v>
      </c>
      <c r="C277" s="71"/>
      <c r="D277" s="112">
        <f t="shared" si="133"/>
        <v>2</v>
      </c>
      <c r="E277" s="116" t="str">
        <f t="shared" si="134"/>
        <v>C</v>
      </c>
      <c r="F277" s="25"/>
      <c r="G277" s="24" t="str">
        <f t="shared" si="139"/>
        <v>T</v>
      </c>
      <c r="H277" s="25" t="str">
        <f t="shared" si="132"/>
        <v xml:space="preserve"> </v>
      </c>
      <c r="I277" s="25">
        <f t="shared" si="140"/>
        <v>2</v>
      </c>
      <c r="J277" s="25" t="str">
        <f t="shared" ref="J277:J310" si="160">IF(AND(G276="T",D277&lt;&gt;D276,D277&lt;&gt;0),CONCATENATE(D276," &amp; ",D277)," ")</f>
        <v xml:space="preserve"> </v>
      </c>
      <c r="K277" s="25"/>
      <c r="L277" s="25">
        <f t="shared" si="135"/>
        <v>0</v>
      </c>
      <c r="M277" s="25">
        <f t="shared" si="130"/>
        <v>0</v>
      </c>
      <c r="N277" s="28">
        <f t="shared" si="131"/>
        <v>-54</v>
      </c>
      <c r="O277" s="40" t="str">
        <f t="shared" si="141"/>
        <v xml:space="preserve"> </v>
      </c>
      <c r="P277" s="25" t="str">
        <f t="shared" si="149"/>
        <v>L</v>
      </c>
      <c r="Q277" s="25">
        <f t="shared" si="156"/>
        <v>2</v>
      </c>
      <c r="R277" s="25" t="str">
        <f t="shared" si="142"/>
        <v xml:space="preserve"> </v>
      </c>
      <c r="S277" s="25"/>
      <c r="T277" s="25">
        <f t="shared" si="157"/>
        <v>0</v>
      </c>
      <c r="U277" s="25">
        <f t="shared" si="158"/>
        <v>0</v>
      </c>
      <c r="V277" s="125">
        <f t="shared" si="159"/>
        <v>-22</v>
      </c>
      <c r="X277" s="24" t="str">
        <f t="shared" si="143"/>
        <v>T</v>
      </c>
      <c r="Y277" s="25" t="str">
        <f t="shared" si="150"/>
        <v xml:space="preserve"> </v>
      </c>
      <c r="Z277" s="25">
        <f t="shared" si="144"/>
        <v>1</v>
      </c>
      <c r="AA277" s="25" t="str">
        <f t="shared" si="151"/>
        <v xml:space="preserve"> </v>
      </c>
      <c r="AB277" s="25"/>
      <c r="AC277" s="25">
        <f t="shared" si="136"/>
        <v>0</v>
      </c>
      <c r="AD277" s="25">
        <f t="shared" si="152"/>
        <v>0</v>
      </c>
      <c r="AE277" s="28">
        <f t="shared" si="145"/>
        <v>39</v>
      </c>
      <c r="AF277" s="40" t="str">
        <f t="shared" si="146"/>
        <v xml:space="preserve"> </v>
      </c>
      <c r="AG277" s="25" t="str">
        <f t="shared" si="153"/>
        <v>L</v>
      </c>
      <c r="AH277" s="25">
        <f t="shared" si="147"/>
        <v>2</v>
      </c>
      <c r="AI277" s="25" t="str">
        <f t="shared" si="154"/>
        <v>A &amp; B</v>
      </c>
      <c r="AJ277" s="25"/>
      <c r="AK277" s="25">
        <f t="shared" si="137"/>
        <v>6</v>
      </c>
      <c r="AL277" s="25">
        <f t="shared" si="155"/>
        <v>0</v>
      </c>
      <c r="AM277" s="125">
        <f t="shared" si="148"/>
        <v>6</v>
      </c>
    </row>
    <row r="278" spans="1:39">
      <c r="A278" s="197">
        <f t="shared" si="138"/>
        <v>268</v>
      </c>
      <c r="B278" s="198">
        <f>Data!B278</f>
        <v>27</v>
      </c>
      <c r="C278" s="71"/>
      <c r="D278" s="112">
        <f t="shared" si="133"/>
        <v>3</v>
      </c>
      <c r="E278" s="116" t="str">
        <f t="shared" si="134"/>
        <v>C</v>
      </c>
      <c r="F278" s="25"/>
      <c r="G278" s="24" t="str">
        <f t="shared" si="139"/>
        <v xml:space="preserve"> </v>
      </c>
      <c r="H278" s="25" t="str">
        <f t="shared" si="132"/>
        <v xml:space="preserve"> </v>
      </c>
      <c r="I278" s="25">
        <f t="shared" si="140"/>
        <v>2</v>
      </c>
      <c r="J278" s="25" t="str">
        <f t="shared" si="160"/>
        <v>2 &amp; 3</v>
      </c>
      <c r="K278" s="25"/>
      <c r="L278" s="25">
        <f t="shared" si="135"/>
        <v>6</v>
      </c>
      <c r="M278" s="25">
        <f t="shared" si="130"/>
        <v>0</v>
      </c>
      <c r="N278" s="28">
        <f t="shared" si="131"/>
        <v>-60</v>
      </c>
      <c r="O278" s="40" t="str">
        <f t="shared" si="141"/>
        <v>T</v>
      </c>
      <c r="P278" s="25" t="str">
        <f t="shared" si="149"/>
        <v xml:space="preserve"> </v>
      </c>
      <c r="Q278" s="25">
        <f t="shared" si="156"/>
        <v>2</v>
      </c>
      <c r="R278" s="25" t="str">
        <f t="shared" si="142"/>
        <v xml:space="preserve"> </v>
      </c>
      <c r="S278" s="25"/>
      <c r="T278" s="25">
        <f t="shared" si="157"/>
        <v>0</v>
      </c>
      <c r="U278" s="25">
        <f t="shared" si="158"/>
        <v>0</v>
      </c>
      <c r="V278" s="125">
        <f t="shared" si="159"/>
        <v>-22</v>
      </c>
      <c r="X278" s="24" t="str">
        <f t="shared" si="143"/>
        <v xml:space="preserve"> </v>
      </c>
      <c r="Y278" s="25" t="str">
        <f t="shared" si="150"/>
        <v xml:space="preserve"> </v>
      </c>
      <c r="Z278" s="25">
        <f t="shared" si="144"/>
        <v>1</v>
      </c>
      <c r="AA278" s="25" t="str">
        <f t="shared" si="151"/>
        <v>2 &amp; 3</v>
      </c>
      <c r="AB278" s="25"/>
      <c r="AC278" s="25">
        <f t="shared" si="136"/>
        <v>2</v>
      </c>
      <c r="AD278" s="25">
        <f t="shared" si="152"/>
        <v>0</v>
      </c>
      <c r="AE278" s="28">
        <f t="shared" si="145"/>
        <v>37</v>
      </c>
      <c r="AF278" s="40" t="str">
        <f t="shared" si="146"/>
        <v xml:space="preserve"> </v>
      </c>
      <c r="AG278" s="25" t="str">
        <f t="shared" si="153"/>
        <v>L</v>
      </c>
      <c r="AH278" s="25">
        <f t="shared" si="147"/>
        <v>3</v>
      </c>
      <c r="AI278" s="25" t="str">
        <f t="shared" si="154"/>
        <v>A &amp; B</v>
      </c>
      <c r="AJ278" s="25"/>
      <c r="AK278" s="25">
        <f t="shared" si="137"/>
        <v>18</v>
      </c>
      <c r="AL278" s="25">
        <f t="shared" si="155"/>
        <v>0</v>
      </c>
      <c r="AM278" s="125">
        <f t="shared" si="148"/>
        <v>-12</v>
      </c>
    </row>
    <row r="279" spans="1:39">
      <c r="A279" s="197">
        <f t="shared" si="138"/>
        <v>269</v>
      </c>
      <c r="B279" s="198">
        <f>Data!B279</f>
        <v>9</v>
      </c>
      <c r="C279" s="71"/>
      <c r="D279" s="112">
        <f t="shared" si="133"/>
        <v>1</v>
      </c>
      <c r="E279" s="116" t="str">
        <f t="shared" si="134"/>
        <v>C</v>
      </c>
      <c r="F279" s="25"/>
      <c r="G279" s="24" t="str">
        <f t="shared" si="139"/>
        <v xml:space="preserve"> </v>
      </c>
      <c r="H279" s="25" t="str">
        <f t="shared" si="132"/>
        <v>L</v>
      </c>
      <c r="I279" s="25">
        <f t="shared" si="140"/>
        <v>3</v>
      </c>
      <c r="J279" s="25" t="str">
        <f t="shared" si="160"/>
        <v xml:space="preserve"> </v>
      </c>
      <c r="K279" s="25"/>
      <c r="L279" s="25">
        <f t="shared" si="135"/>
        <v>0</v>
      </c>
      <c r="M279" s="25">
        <f t="shared" si="130"/>
        <v>0</v>
      </c>
      <c r="N279" s="28">
        <f t="shared" si="131"/>
        <v>-60</v>
      </c>
      <c r="O279" s="40" t="str">
        <f t="shared" si="141"/>
        <v>T</v>
      </c>
      <c r="P279" s="25" t="str">
        <f t="shared" si="149"/>
        <v xml:space="preserve"> </v>
      </c>
      <c r="Q279" s="25">
        <f t="shared" si="156"/>
        <v>2</v>
      </c>
      <c r="R279" s="25" t="str">
        <f t="shared" si="142"/>
        <v xml:space="preserve"> </v>
      </c>
      <c r="S279" s="25"/>
      <c r="T279" s="25">
        <f t="shared" si="157"/>
        <v>0</v>
      </c>
      <c r="U279" s="25">
        <f t="shared" si="158"/>
        <v>0</v>
      </c>
      <c r="V279" s="125">
        <f t="shared" si="159"/>
        <v>-22</v>
      </c>
      <c r="X279" s="24" t="str">
        <f t="shared" si="143"/>
        <v xml:space="preserve"> </v>
      </c>
      <c r="Y279" s="25" t="str">
        <f t="shared" si="150"/>
        <v>L</v>
      </c>
      <c r="Z279" s="25">
        <f t="shared" si="144"/>
        <v>2</v>
      </c>
      <c r="AA279" s="25" t="str">
        <f t="shared" si="151"/>
        <v>2 &amp; 3</v>
      </c>
      <c r="AB279" s="25"/>
      <c r="AC279" s="25">
        <f t="shared" si="136"/>
        <v>6</v>
      </c>
      <c r="AD279" s="25">
        <f t="shared" si="152"/>
        <v>0</v>
      </c>
      <c r="AE279" s="28">
        <f t="shared" si="145"/>
        <v>31</v>
      </c>
      <c r="AF279" s="40" t="str">
        <f t="shared" si="146"/>
        <v xml:space="preserve"> </v>
      </c>
      <c r="AG279" s="25" t="str">
        <f t="shared" si="153"/>
        <v>L</v>
      </c>
      <c r="AH279" s="25">
        <f t="shared" si="147"/>
        <v>4</v>
      </c>
      <c r="AI279" s="25" t="str">
        <f t="shared" si="154"/>
        <v>A &amp; B</v>
      </c>
      <c r="AJ279" s="25"/>
      <c r="AK279" s="25">
        <f t="shared" si="137"/>
        <v>2</v>
      </c>
      <c r="AL279" s="25">
        <f t="shared" si="155"/>
        <v>0</v>
      </c>
      <c r="AM279" s="125">
        <f t="shared" si="148"/>
        <v>-14</v>
      </c>
    </row>
    <row r="280" spans="1:39">
      <c r="A280" s="197">
        <f t="shared" si="138"/>
        <v>270</v>
      </c>
      <c r="B280" s="198">
        <f>Data!B280</f>
        <v>0</v>
      </c>
      <c r="C280" s="71"/>
      <c r="D280" s="112">
        <f t="shared" si="133"/>
        <v>0</v>
      </c>
      <c r="E280" s="116">
        <f t="shared" si="134"/>
        <v>0</v>
      </c>
      <c r="F280" s="25"/>
      <c r="G280" s="24" t="str">
        <f t="shared" si="139"/>
        <v xml:space="preserve"> </v>
      </c>
      <c r="H280" s="25" t="str">
        <f t="shared" si="132"/>
        <v xml:space="preserve"> </v>
      </c>
      <c r="I280" s="25">
        <f t="shared" si="140"/>
        <v>3</v>
      </c>
      <c r="J280" s="25" t="str">
        <f t="shared" si="160"/>
        <v xml:space="preserve"> </v>
      </c>
      <c r="K280" s="25"/>
      <c r="L280" s="25">
        <f t="shared" si="135"/>
        <v>0</v>
      </c>
      <c r="M280" s="25">
        <f t="shared" si="130"/>
        <v>0</v>
      </c>
      <c r="N280" s="28">
        <f t="shared" si="131"/>
        <v>-60</v>
      </c>
      <c r="O280" s="40" t="str">
        <f t="shared" si="141"/>
        <v xml:space="preserve"> </v>
      </c>
      <c r="P280" s="25" t="str">
        <f t="shared" si="149"/>
        <v xml:space="preserve"> </v>
      </c>
      <c r="Q280" s="25">
        <f t="shared" si="156"/>
        <v>2</v>
      </c>
      <c r="R280" s="25" t="str">
        <f t="shared" si="142"/>
        <v xml:space="preserve"> </v>
      </c>
      <c r="S280" s="25"/>
      <c r="T280" s="25">
        <f t="shared" si="157"/>
        <v>0</v>
      </c>
      <c r="U280" s="25">
        <f t="shared" si="158"/>
        <v>0</v>
      </c>
      <c r="V280" s="125">
        <f t="shared" si="159"/>
        <v>-22</v>
      </c>
      <c r="X280" s="24" t="str">
        <f t="shared" si="143"/>
        <v xml:space="preserve"> </v>
      </c>
      <c r="Y280" s="25" t="str">
        <f t="shared" si="150"/>
        <v>L</v>
      </c>
      <c r="Z280" s="25">
        <f t="shared" si="144"/>
        <v>3</v>
      </c>
      <c r="AA280" s="25" t="str">
        <f t="shared" si="151"/>
        <v>2 &amp; 3</v>
      </c>
      <c r="AB280" s="25"/>
      <c r="AC280" s="25">
        <f t="shared" si="136"/>
        <v>18</v>
      </c>
      <c r="AD280" s="25">
        <f t="shared" si="152"/>
        <v>0</v>
      </c>
      <c r="AE280" s="28">
        <f t="shared" si="145"/>
        <v>13</v>
      </c>
      <c r="AF280" s="40" t="str">
        <f t="shared" si="146"/>
        <v xml:space="preserve"> </v>
      </c>
      <c r="AG280" s="25" t="str">
        <f t="shared" si="153"/>
        <v>L</v>
      </c>
      <c r="AH280" s="25">
        <f t="shared" si="147"/>
        <v>5</v>
      </c>
      <c r="AI280" s="25" t="str">
        <f t="shared" si="154"/>
        <v>A &amp; B</v>
      </c>
      <c r="AJ280" s="25"/>
      <c r="AK280" s="25">
        <f t="shared" si="137"/>
        <v>6</v>
      </c>
      <c r="AL280" s="25">
        <f t="shared" si="155"/>
        <v>0</v>
      </c>
      <c r="AM280" s="125">
        <f t="shared" si="148"/>
        <v>-20</v>
      </c>
    </row>
    <row r="281" spans="1:39">
      <c r="A281" s="197">
        <f t="shared" si="138"/>
        <v>271</v>
      </c>
      <c r="B281" s="198">
        <f>Data!B281</f>
        <v>16</v>
      </c>
      <c r="C281" s="71"/>
      <c r="D281" s="112">
        <f t="shared" si="133"/>
        <v>2</v>
      </c>
      <c r="E281" s="116" t="str">
        <f t="shared" si="134"/>
        <v>A</v>
      </c>
      <c r="F281" s="25"/>
      <c r="G281" s="24" t="str">
        <f t="shared" si="139"/>
        <v xml:space="preserve"> </v>
      </c>
      <c r="H281" s="25" t="str">
        <f t="shared" si="132"/>
        <v xml:space="preserve"> </v>
      </c>
      <c r="I281" s="25">
        <f t="shared" si="140"/>
        <v>3</v>
      </c>
      <c r="J281" s="25" t="str">
        <f t="shared" si="160"/>
        <v xml:space="preserve"> </v>
      </c>
      <c r="K281" s="25"/>
      <c r="L281" s="25">
        <f t="shared" si="135"/>
        <v>0</v>
      </c>
      <c r="M281" s="25">
        <f t="shared" si="130"/>
        <v>0</v>
      </c>
      <c r="N281" s="28">
        <f t="shared" si="131"/>
        <v>-60</v>
      </c>
      <c r="O281" s="40" t="str">
        <f t="shared" si="141"/>
        <v xml:space="preserve"> </v>
      </c>
      <c r="P281" s="25" t="str">
        <f t="shared" si="149"/>
        <v xml:space="preserve"> </v>
      </c>
      <c r="Q281" s="25">
        <f t="shared" si="156"/>
        <v>2</v>
      </c>
      <c r="R281" s="25" t="str">
        <f t="shared" si="142"/>
        <v xml:space="preserve"> </v>
      </c>
      <c r="S281" s="25"/>
      <c r="T281" s="25">
        <f t="shared" si="157"/>
        <v>0</v>
      </c>
      <c r="U281" s="25">
        <f t="shared" si="158"/>
        <v>0</v>
      </c>
      <c r="V281" s="125">
        <f t="shared" si="159"/>
        <v>-22</v>
      </c>
      <c r="X281" s="24" t="str">
        <f t="shared" si="143"/>
        <v xml:space="preserve"> </v>
      </c>
      <c r="Y281" s="25" t="str">
        <f t="shared" si="150"/>
        <v>W</v>
      </c>
      <c r="Z281" s="25">
        <f t="shared" si="144"/>
        <v>1</v>
      </c>
      <c r="AA281" s="25" t="str">
        <f t="shared" si="151"/>
        <v xml:space="preserve"> </v>
      </c>
      <c r="AB281" s="25"/>
      <c r="AC281" s="25">
        <f t="shared" si="136"/>
        <v>0</v>
      </c>
      <c r="AD281" s="25">
        <f t="shared" si="152"/>
        <v>27</v>
      </c>
      <c r="AE281" s="28">
        <f t="shared" si="145"/>
        <v>40</v>
      </c>
      <c r="AF281" s="40" t="str">
        <f t="shared" si="146"/>
        <v xml:space="preserve"> </v>
      </c>
      <c r="AG281" s="25" t="str">
        <f t="shared" si="153"/>
        <v>W</v>
      </c>
      <c r="AH281" s="25">
        <f t="shared" si="147"/>
        <v>1</v>
      </c>
      <c r="AI281" s="25" t="str">
        <f t="shared" si="154"/>
        <v xml:space="preserve"> </v>
      </c>
      <c r="AJ281" s="25"/>
      <c r="AK281" s="25">
        <f t="shared" si="137"/>
        <v>0</v>
      </c>
      <c r="AL281" s="25">
        <f t="shared" si="155"/>
        <v>9</v>
      </c>
      <c r="AM281" s="125">
        <f t="shared" si="148"/>
        <v>-11</v>
      </c>
    </row>
    <row r="282" spans="1:39">
      <c r="A282" s="197">
        <f t="shared" si="138"/>
        <v>272</v>
      </c>
      <c r="B282" s="198">
        <f>Data!B282</f>
        <v>4</v>
      </c>
      <c r="C282" s="71"/>
      <c r="D282" s="112">
        <f t="shared" si="133"/>
        <v>1</v>
      </c>
      <c r="E282" s="116" t="str">
        <f t="shared" si="134"/>
        <v>A</v>
      </c>
      <c r="F282" s="25"/>
      <c r="G282" s="24" t="str">
        <f t="shared" si="139"/>
        <v xml:space="preserve"> </v>
      </c>
      <c r="H282" s="25" t="str">
        <f t="shared" si="132"/>
        <v xml:space="preserve"> </v>
      </c>
      <c r="I282" s="25">
        <f t="shared" si="140"/>
        <v>3</v>
      </c>
      <c r="J282" s="25" t="str">
        <f t="shared" si="160"/>
        <v xml:space="preserve"> </v>
      </c>
      <c r="K282" s="25"/>
      <c r="L282" s="25">
        <f t="shared" si="135"/>
        <v>0</v>
      </c>
      <c r="M282" s="25">
        <f t="shared" si="130"/>
        <v>0</v>
      </c>
      <c r="N282" s="28">
        <f t="shared" si="131"/>
        <v>-60</v>
      </c>
      <c r="O282" s="40" t="str">
        <f t="shared" si="141"/>
        <v>T</v>
      </c>
      <c r="P282" s="25" t="str">
        <f t="shared" si="149"/>
        <v xml:space="preserve"> </v>
      </c>
      <c r="Q282" s="25">
        <f t="shared" si="156"/>
        <v>2</v>
      </c>
      <c r="R282" s="25" t="str">
        <f t="shared" si="142"/>
        <v xml:space="preserve"> </v>
      </c>
      <c r="S282" s="25"/>
      <c r="T282" s="25">
        <f t="shared" si="157"/>
        <v>0</v>
      </c>
      <c r="U282" s="25">
        <f t="shared" si="158"/>
        <v>0</v>
      </c>
      <c r="V282" s="125">
        <f t="shared" si="159"/>
        <v>-22</v>
      </c>
      <c r="X282" s="24" t="str">
        <f t="shared" si="143"/>
        <v xml:space="preserve"> </v>
      </c>
      <c r="Y282" s="25" t="str">
        <f t="shared" si="150"/>
        <v xml:space="preserve"> </v>
      </c>
      <c r="Z282" s="25">
        <f t="shared" si="144"/>
        <v>1</v>
      </c>
      <c r="AA282" s="25" t="str">
        <f t="shared" si="151"/>
        <v xml:space="preserve"> </v>
      </c>
      <c r="AB282" s="25"/>
      <c r="AC282" s="25">
        <f t="shared" si="136"/>
        <v>0</v>
      </c>
      <c r="AD282" s="25">
        <f t="shared" si="152"/>
        <v>0</v>
      </c>
      <c r="AE282" s="28">
        <f t="shared" si="145"/>
        <v>40</v>
      </c>
      <c r="AF282" s="40" t="str">
        <f t="shared" si="146"/>
        <v>T</v>
      </c>
      <c r="AG282" s="25" t="str">
        <f t="shared" si="153"/>
        <v xml:space="preserve"> </v>
      </c>
      <c r="AH282" s="25">
        <f t="shared" si="147"/>
        <v>1</v>
      </c>
      <c r="AI282" s="25" t="str">
        <f t="shared" si="154"/>
        <v xml:space="preserve"> </v>
      </c>
      <c r="AJ282" s="25"/>
      <c r="AK282" s="25">
        <f t="shared" si="137"/>
        <v>0</v>
      </c>
      <c r="AL282" s="25">
        <f t="shared" si="155"/>
        <v>0</v>
      </c>
      <c r="AM282" s="125">
        <f t="shared" si="148"/>
        <v>-11</v>
      </c>
    </row>
    <row r="283" spans="1:39">
      <c r="A283" s="197">
        <f t="shared" si="138"/>
        <v>273</v>
      </c>
      <c r="B283" s="198">
        <f>Data!B283</f>
        <v>30</v>
      </c>
      <c r="C283" s="71"/>
      <c r="D283" s="112">
        <f t="shared" si="133"/>
        <v>3</v>
      </c>
      <c r="E283" s="116" t="str">
        <f t="shared" si="134"/>
        <v>C</v>
      </c>
      <c r="F283" s="25"/>
      <c r="G283" s="24" t="str">
        <f t="shared" si="139"/>
        <v xml:space="preserve"> </v>
      </c>
      <c r="H283" s="25" t="str">
        <f t="shared" si="132"/>
        <v xml:space="preserve"> </v>
      </c>
      <c r="I283" s="25">
        <f t="shared" si="140"/>
        <v>3</v>
      </c>
      <c r="J283" s="25" t="str">
        <f t="shared" si="160"/>
        <v xml:space="preserve"> </v>
      </c>
      <c r="K283" s="25"/>
      <c r="L283" s="25">
        <f t="shared" si="135"/>
        <v>0</v>
      </c>
      <c r="M283" s="25">
        <f t="shared" si="130"/>
        <v>0</v>
      </c>
      <c r="N283" s="28">
        <f t="shared" si="131"/>
        <v>-60</v>
      </c>
      <c r="O283" s="40" t="str">
        <f t="shared" si="141"/>
        <v xml:space="preserve"> </v>
      </c>
      <c r="P283" s="25" t="str">
        <f t="shared" si="149"/>
        <v xml:space="preserve"> </v>
      </c>
      <c r="Q283" s="25">
        <f t="shared" si="156"/>
        <v>2</v>
      </c>
      <c r="R283" s="25" t="str">
        <f t="shared" si="142"/>
        <v>A &amp; C</v>
      </c>
      <c r="S283" s="25"/>
      <c r="T283" s="25">
        <f t="shared" si="157"/>
        <v>6</v>
      </c>
      <c r="U283" s="25">
        <f t="shared" si="158"/>
        <v>0</v>
      </c>
      <c r="V283" s="125">
        <f t="shared" si="159"/>
        <v>-28</v>
      </c>
      <c r="X283" s="24" t="str">
        <f t="shared" si="143"/>
        <v xml:space="preserve"> </v>
      </c>
      <c r="Y283" s="25" t="str">
        <f t="shared" si="150"/>
        <v xml:space="preserve"> </v>
      </c>
      <c r="Z283" s="25">
        <f t="shared" si="144"/>
        <v>1</v>
      </c>
      <c r="AA283" s="25" t="str">
        <f t="shared" si="151"/>
        <v xml:space="preserve"> </v>
      </c>
      <c r="AB283" s="25"/>
      <c r="AC283" s="25">
        <f t="shared" si="136"/>
        <v>0</v>
      </c>
      <c r="AD283" s="25">
        <f t="shared" si="152"/>
        <v>0</v>
      </c>
      <c r="AE283" s="28">
        <f t="shared" si="145"/>
        <v>40</v>
      </c>
      <c r="AF283" s="40" t="str">
        <f t="shared" si="146"/>
        <v xml:space="preserve"> </v>
      </c>
      <c r="AG283" s="25" t="str">
        <f t="shared" si="153"/>
        <v xml:space="preserve"> </v>
      </c>
      <c r="AH283" s="25">
        <f t="shared" si="147"/>
        <v>1</v>
      </c>
      <c r="AI283" s="25" t="str">
        <f t="shared" si="154"/>
        <v>A &amp; C</v>
      </c>
      <c r="AJ283" s="25"/>
      <c r="AK283" s="25">
        <f t="shared" si="137"/>
        <v>2</v>
      </c>
      <c r="AL283" s="25">
        <f t="shared" si="155"/>
        <v>0</v>
      </c>
      <c r="AM283" s="125">
        <f t="shared" si="148"/>
        <v>-13</v>
      </c>
    </row>
    <row r="284" spans="1:39">
      <c r="A284" s="197">
        <f t="shared" si="138"/>
        <v>274</v>
      </c>
      <c r="B284" s="198">
        <f>Data!B284</f>
        <v>33</v>
      </c>
      <c r="C284" s="71"/>
      <c r="D284" s="112">
        <f t="shared" si="133"/>
        <v>3</v>
      </c>
      <c r="E284" s="116" t="str">
        <f t="shared" si="134"/>
        <v>C</v>
      </c>
      <c r="F284" s="25"/>
      <c r="G284" s="24" t="str">
        <f t="shared" si="139"/>
        <v>T</v>
      </c>
      <c r="H284" s="25" t="str">
        <f t="shared" si="132"/>
        <v xml:space="preserve"> </v>
      </c>
      <c r="I284" s="25">
        <f t="shared" si="140"/>
        <v>3</v>
      </c>
      <c r="J284" s="25" t="str">
        <f t="shared" si="160"/>
        <v xml:space="preserve"> </v>
      </c>
      <c r="K284" s="25"/>
      <c r="L284" s="25">
        <f t="shared" si="135"/>
        <v>0</v>
      </c>
      <c r="M284" s="25">
        <f t="shared" si="130"/>
        <v>0</v>
      </c>
      <c r="N284" s="28">
        <f t="shared" si="131"/>
        <v>-60</v>
      </c>
      <c r="O284" s="40" t="str">
        <f t="shared" si="141"/>
        <v xml:space="preserve"> </v>
      </c>
      <c r="P284" s="25" t="str">
        <f t="shared" si="149"/>
        <v>W</v>
      </c>
      <c r="Q284" s="25">
        <f t="shared" si="156"/>
        <v>1</v>
      </c>
      <c r="R284" s="25" t="str">
        <f t="shared" si="142"/>
        <v xml:space="preserve"> </v>
      </c>
      <c r="S284" s="25"/>
      <c r="T284" s="25">
        <f t="shared" si="157"/>
        <v>0</v>
      </c>
      <c r="U284" s="25">
        <f t="shared" si="158"/>
        <v>9</v>
      </c>
      <c r="V284" s="125">
        <f t="shared" si="159"/>
        <v>-19</v>
      </c>
      <c r="X284" s="24" t="str">
        <f t="shared" si="143"/>
        <v>T</v>
      </c>
      <c r="Y284" s="25" t="str">
        <f t="shared" si="150"/>
        <v xml:space="preserve"> </v>
      </c>
      <c r="Z284" s="25">
        <f t="shared" si="144"/>
        <v>1</v>
      </c>
      <c r="AA284" s="25" t="str">
        <f t="shared" si="151"/>
        <v xml:space="preserve"> </v>
      </c>
      <c r="AB284" s="25"/>
      <c r="AC284" s="25">
        <f t="shared" si="136"/>
        <v>0</v>
      </c>
      <c r="AD284" s="25">
        <f t="shared" si="152"/>
        <v>0</v>
      </c>
      <c r="AE284" s="28">
        <f t="shared" si="145"/>
        <v>40</v>
      </c>
      <c r="AF284" s="40" t="str">
        <f t="shared" si="146"/>
        <v xml:space="preserve"> </v>
      </c>
      <c r="AG284" s="25" t="str">
        <f t="shared" si="153"/>
        <v>W</v>
      </c>
      <c r="AH284" s="25">
        <f t="shared" si="147"/>
        <v>1</v>
      </c>
      <c r="AI284" s="25" t="str">
        <f t="shared" si="154"/>
        <v xml:space="preserve"> </v>
      </c>
      <c r="AJ284" s="25"/>
      <c r="AK284" s="25">
        <f t="shared" si="137"/>
        <v>0</v>
      </c>
      <c r="AL284" s="25">
        <f t="shared" si="155"/>
        <v>3</v>
      </c>
      <c r="AM284" s="125">
        <f t="shared" si="148"/>
        <v>-10</v>
      </c>
    </row>
    <row r="285" spans="1:39">
      <c r="A285" s="197">
        <f t="shared" si="138"/>
        <v>275</v>
      </c>
      <c r="B285" s="198">
        <f>Data!B285</f>
        <v>29</v>
      </c>
      <c r="C285" s="71"/>
      <c r="D285" s="112">
        <f t="shared" si="133"/>
        <v>3</v>
      </c>
      <c r="E285" s="116" t="str">
        <f t="shared" si="134"/>
        <v>B</v>
      </c>
      <c r="F285" s="25"/>
      <c r="G285" s="24" t="str">
        <f t="shared" si="139"/>
        <v>T</v>
      </c>
      <c r="H285" s="25" t="str">
        <f t="shared" si="132"/>
        <v xml:space="preserve"> </v>
      </c>
      <c r="I285" s="25">
        <f t="shared" si="140"/>
        <v>3</v>
      </c>
      <c r="J285" s="25" t="str">
        <f t="shared" si="160"/>
        <v xml:space="preserve"> </v>
      </c>
      <c r="K285" s="25"/>
      <c r="L285" s="25">
        <f t="shared" si="135"/>
        <v>0</v>
      </c>
      <c r="M285" s="25">
        <f t="shared" si="130"/>
        <v>0</v>
      </c>
      <c r="N285" s="28">
        <f t="shared" si="131"/>
        <v>-60</v>
      </c>
      <c r="O285" s="40" t="str">
        <f t="shared" si="141"/>
        <v xml:space="preserve"> </v>
      </c>
      <c r="P285" s="25" t="str">
        <f t="shared" si="149"/>
        <v xml:space="preserve"> </v>
      </c>
      <c r="Q285" s="25">
        <f t="shared" si="156"/>
        <v>1</v>
      </c>
      <c r="R285" s="25" t="str">
        <f t="shared" si="142"/>
        <v xml:space="preserve"> </v>
      </c>
      <c r="S285" s="25"/>
      <c r="T285" s="25">
        <f t="shared" si="157"/>
        <v>0</v>
      </c>
      <c r="U285" s="25">
        <f t="shared" si="158"/>
        <v>0</v>
      </c>
      <c r="V285" s="125">
        <f t="shared" si="159"/>
        <v>-19</v>
      </c>
      <c r="X285" s="24" t="str">
        <f t="shared" si="143"/>
        <v>T</v>
      </c>
      <c r="Y285" s="25" t="str">
        <f t="shared" si="150"/>
        <v xml:space="preserve"> </v>
      </c>
      <c r="Z285" s="25">
        <f t="shared" si="144"/>
        <v>1</v>
      </c>
      <c r="AA285" s="25" t="str">
        <f t="shared" si="151"/>
        <v xml:space="preserve"> </v>
      </c>
      <c r="AB285" s="25"/>
      <c r="AC285" s="25">
        <f t="shared" si="136"/>
        <v>0</v>
      </c>
      <c r="AD285" s="25">
        <f t="shared" si="152"/>
        <v>0</v>
      </c>
      <c r="AE285" s="28">
        <f t="shared" si="145"/>
        <v>40</v>
      </c>
      <c r="AF285" s="40" t="str">
        <f t="shared" si="146"/>
        <v xml:space="preserve"> </v>
      </c>
      <c r="AG285" s="25" t="str">
        <f t="shared" si="153"/>
        <v xml:space="preserve"> </v>
      </c>
      <c r="AH285" s="25">
        <f t="shared" si="147"/>
        <v>1</v>
      </c>
      <c r="AI285" s="25" t="str">
        <f t="shared" si="154"/>
        <v xml:space="preserve"> </v>
      </c>
      <c r="AJ285" s="25"/>
      <c r="AK285" s="25">
        <f t="shared" si="137"/>
        <v>0</v>
      </c>
      <c r="AL285" s="25">
        <f t="shared" si="155"/>
        <v>0</v>
      </c>
      <c r="AM285" s="125">
        <f t="shared" si="148"/>
        <v>-10</v>
      </c>
    </row>
    <row r="286" spans="1:39">
      <c r="A286" s="197">
        <f t="shared" si="138"/>
        <v>276</v>
      </c>
      <c r="B286" s="198">
        <f>Data!B286</f>
        <v>22</v>
      </c>
      <c r="C286" s="71"/>
      <c r="D286" s="112">
        <f t="shared" si="133"/>
        <v>2</v>
      </c>
      <c r="E286" s="116" t="str">
        <f t="shared" si="134"/>
        <v>A</v>
      </c>
      <c r="F286" s="25"/>
      <c r="G286" s="24" t="str">
        <f t="shared" si="139"/>
        <v xml:space="preserve"> </v>
      </c>
      <c r="H286" s="25" t="str">
        <f t="shared" si="132"/>
        <v xml:space="preserve"> </v>
      </c>
      <c r="I286" s="25">
        <f t="shared" si="140"/>
        <v>3</v>
      </c>
      <c r="J286" s="25" t="str">
        <f t="shared" si="160"/>
        <v>3 &amp; 2</v>
      </c>
      <c r="K286" s="25"/>
      <c r="L286" s="25">
        <f t="shared" si="135"/>
        <v>18</v>
      </c>
      <c r="M286" s="25">
        <f t="shared" ref="M286:M310" si="161">IF(H286=" ",0,IF(H286="W",(L285/2)*3,0))</f>
        <v>0</v>
      </c>
      <c r="N286" s="28">
        <f t="shared" ref="N286:N310" si="162">N285-L286+M286</f>
        <v>-78</v>
      </c>
      <c r="O286" s="40" t="str">
        <f t="shared" si="141"/>
        <v xml:space="preserve"> </v>
      </c>
      <c r="P286" s="25" t="str">
        <f t="shared" si="149"/>
        <v xml:space="preserve"> </v>
      </c>
      <c r="Q286" s="25">
        <f t="shared" si="156"/>
        <v>1</v>
      </c>
      <c r="R286" s="25" t="str">
        <f t="shared" si="142"/>
        <v xml:space="preserve"> </v>
      </c>
      <c r="S286" s="25"/>
      <c r="T286" s="25">
        <f t="shared" si="157"/>
        <v>0</v>
      </c>
      <c r="U286" s="25">
        <f t="shared" si="158"/>
        <v>0</v>
      </c>
      <c r="V286" s="125">
        <f t="shared" si="159"/>
        <v>-19</v>
      </c>
      <c r="X286" s="24" t="str">
        <f t="shared" si="143"/>
        <v xml:space="preserve"> </v>
      </c>
      <c r="Y286" s="25" t="str">
        <f t="shared" si="150"/>
        <v xml:space="preserve"> </v>
      </c>
      <c r="Z286" s="25">
        <f t="shared" si="144"/>
        <v>1</v>
      </c>
      <c r="AA286" s="25" t="str">
        <f t="shared" si="151"/>
        <v>3 &amp; 2</v>
      </c>
      <c r="AB286" s="25"/>
      <c r="AC286" s="25">
        <f t="shared" si="136"/>
        <v>2</v>
      </c>
      <c r="AD286" s="25">
        <f t="shared" si="152"/>
        <v>0</v>
      </c>
      <c r="AE286" s="28">
        <f t="shared" si="145"/>
        <v>38</v>
      </c>
      <c r="AF286" s="40" t="str">
        <f t="shared" si="146"/>
        <v xml:space="preserve"> </v>
      </c>
      <c r="AG286" s="25" t="str">
        <f t="shared" si="153"/>
        <v xml:space="preserve"> </v>
      </c>
      <c r="AH286" s="25">
        <f t="shared" si="147"/>
        <v>1</v>
      </c>
      <c r="AI286" s="25" t="str">
        <f t="shared" si="154"/>
        <v xml:space="preserve"> </v>
      </c>
      <c r="AJ286" s="25"/>
      <c r="AK286" s="25">
        <f t="shared" si="137"/>
        <v>0</v>
      </c>
      <c r="AL286" s="25">
        <f t="shared" si="155"/>
        <v>0</v>
      </c>
      <c r="AM286" s="125">
        <f t="shared" si="148"/>
        <v>-10</v>
      </c>
    </row>
    <row r="287" spans="1:39">
      <c r="A287" s="197">
        <f t="shared" si="138"/>
        <v>277</v>
      </c>
      <c r="B287" s="198">
        <f>Data!B287</f>
        <v>13</v>
      </c>
      <c r="C287" s="71"/>
      <c r="D287" s="112">
        <f t="shared" si="133"/>
        <v>2</v>
      </c>
      <c r="E287" s="116" t="str">
        <f t="shared" si="134"/>
        <v>A</v>
      </c>
      <c r="F287" s="25"/>
      <c r="G287" s="24" t="str">
        <f t="shared" si="139"/>
        <v xml:space="preserve"> </v>
      </c>
      <c r="H287" s="25" t="str">
        <f t="shared" si="132"/>
        <v>W</v>
      </c>
      <c r="I287" s="25">
        <f t="shared" si="140"/>
        <v>1</v>
      </c>
      <c r="J287" s="25" t="str">
        <f t="shared" si="160"/>
        <v xml:space="preserve"> </v>
      </c>
      <c r="K287" s="25"/>
      <c r="L287" s="25">
        <f t="shared" si="135"/>
        <v>0</v>
      </c>
      <c r="M287" s="25">
        <f t="shared" si="161"/>
        <v>27</v>
      </c>
      <c r="N287" s="28">
        <f t="shared" si="162"/>
        <v>-51</v>
      </c>
      <c r="O287" s="40" t="str">
        <f t="shared" si="141"/>
        <v>T</v>
      </c>
      <c r="P287" s="25" t="str">
        <f t="shared" si="149"/>
        <v xml:space="preserve"> </v>
      </c>
      <c r="Q287" s="25">
        <f t="shared" si="156"/>
        <v>1</v>
      </c>
      <c r="R287" s="25" t="str">
        <f t="shared" si="142"/>
        <v xml:space="preserve"> </v>
      </c>
      <c r="S287" s="25"/>
      <c r="T287" s="25">
        <f t="shared" si="157"/>
        <v>0</v>
      </c>
      <c r="U287" s="25">
        <f t="shared" si="158"/>
        <v>0</v>
      </c>
      <c r="V287" s="125">
        <f t="shared" si="159"/>
        <v>-19</v>
      </c>
      <c r="X287" s="24" t="str">
        <f t="shared" si="143"/>
        <v xml:space="preserve"> </v>
      </c>
      <c r="Y287" s="25" t="str">
        <f t="shared" si="150"/>
        <v>W</v>
      </c>
      <c r="Z287" s="25">
        <f t="shared" si="144"/>
        <v>1</v>
      </c>
      <c r="AA287" s="25" t="str">
        <f t="shared" si="151"/>
        <v xml:space="preserve"> </v>
      </c>
      <c r="AB287" s="25"/>
      <c r="AC287" s="25">
        <f t="shared" si="136"/>
        <v>0</v>
      </c>
      <c r="AD287" s="25">
        <f t="shared" si="152"/>
        <v>3</v>
      </c>
      <c r="AE287" s="28">
        <f t="shared" si="145"/>
        <v>41</v>
      </c>
      <c r="AF287" s="40" t="str">
        <f t="shared" si="146"/>
        <v>T</v>
      </c>
      <c r="AG287" s="25" t="str">
        <f t="shared" si="153"/>
        <v xml:space="preserve"> </v>
      </c>
      <c r="AH287" s="25">
        <f t="shared" si="147"/>
        <v>1</v>
      </c>
      <c r="AI287" s="25" t="str">
        <f t="shared" si="154"/>
        <v xml:space="preserve"> </v>
      </c>
      <c r="AJ287" s="25"/>
      <c r="AK287" s="25">
        <f t="shared" si="137"/>
        <v>0</v>
      </c>
      <c r="AL287" s="25">
        <f t="shared" si="155"/>
        <v>0</v>
      </c>
      <c r="AM287" s="125">
        <f t="shared" si="148"/>
        <v>-10</v>
      </c>
    </row>
    <row r="288" spans="1:39">
      <c r="A288" s="197">
        <f t="shared" si="138"/>
        <v>278</v>
      </c>
      <c r="B288" s="198">
        <f>Data!B288</f>
        <v>9</v>
      </c>
      <c r="C288" s="71"/>
      <c r="D288" s="112">
        <f t="shared" si="133"/>
        <v>1</v>
      </c>
      <c r="E288" s="116" t="str">
        <f t="shared" si="134"/>
        <v>C</v>
      </c>
      <c r="F288" s="25"/>
      <c r="G288" s="24" t="str">
        <f t="shared" si="139"/>
        <v xml:space="preserve"> </v>
      </c>
      <c r="H288" s="25" t="str">
        <f t="shared" si="132"/>
        <v xml:space="preserve"> </v>
      </c>
      <c r="I288" s="25">
        <f t="shared" si="140"/>
        <v>1</v>
      </c>
      <c r="J288" s="25" t="str">
        <f t="shared" si="160"/>
        <v xml:space="preserve"> </v>
      </c>
      <c r="K288" s="25"/>
      <c r="L288" s="25">
        <f t="shared" si="135"/>
        <v>0</v>
      </c>
      <c r="M288" s="25">
        <f t="shared" si="161"/>
        <v>0</v>
      </c>
      <c r="N288" s="28">
        <f t="shared" si="162"/>
        <v>-51</v>
      </c>
      <c r="O288" s="40" t="str">
        <f t="shared" si="141"/>
        <v xml:space="preserve"> </v>
      </c>
      <c r="P288" s="25" t="str">
        <f t="shared" si="149"/>
        <v xml:space="preserve"> </v>
      </c>
      <c r="Q288" s="25">
        <f t="shared" si="156"/>
        <v>1</v>
      </c>
      <c r="R288" s="25" t="str">
        <f t="shared" si="142"/>
        <v>A &amp; C</v>
      </c>
      <c r="S288" s="25"/>
      <c r="T288" s="25">
        <f t="shared" si="157"/>
        <v>2</v>
      </c>
      <c r="U288" s="25">
        <f t="shared" si="158"/>
        <v>0</v>
      </c>
      <c r="V288" s="125">
        <f t="shared" si="159"/>
        <v>-21</v>
      </c>
      <c r="X288" s="24" t="str">
        <f t="shared" si="143"/>
        <v xml:space="preserve"> </v>
      </c>
      <c r="Y288" s="25" t="str">
        <f t="shared" si="150"/>
        <v xml:space="preserve"> </v>
      </c>
      <c r="Z288" s="25">
        <f t="shared" si="144"/>
        <v>1</v>
      </c>
      <c r="AA288" s="25" t="str">
        <f t="shared" si="151"/>
        <v xml:space="preserve"> </v>
      </c>
      <c r="AB288" s="25"/>
      <c r="AC288" s="25">
        <f t="shared" si="136"/>
        <v>0</v>
      </c>
      <c r="AD288" s="25">
        <f t="shared" si="152"/>
        <v>0</v>
      </c>
      <c r="AE288" s="28">
        <f t="shared" si="145"/>
        <v>41</v>
      </c>
      <c r="AF288" s="40" t="str">
        <f t="shared" si="146"/>
        <v xml:space="preserve"> </v>
      </c>
      <c r="AG288" s="25" t="str">
        <f t="shared" si="153"/>
        <v xml:space="preserve"> </v>
      </c>
      <c r="AH288" s="25">
        <f t="shared" si="147"/>
        <v>1</v>
      </c>
      <c r="AI288" s="25" t="str">
        <f t="shared" si="154"/>
        <v>A &amp; C</v>
      </c>
      <c r="AJ288" s="25"/>
      <c r="AK288" s="25">
        <f t="shared" si="137"/>
        <v>2</v>
      </c>
      <c r="AL288" s="25">
        <f t="shared" si="155"/>
        <v>0</v>
      </c>
      <c r="AM288" s="125">
        <f t="shared" si="148"/>
        <v>-12</v>
      </c>
    </row>
    <row r="289" spans="1:39">
      <c r="A289" s="197">
        <f t="shared" si="138"/>
        <v>279</v>
      </c>
      <c r="B289" s="198">
        <f>Data!B289</f>
        <v>33</v>
      </c>
      <c r="C289" s="71"/>
      <c r="D289" s="112">
        <f t="shared" si="133"/>
        <v>3</v>
      </c>
      <c r="E289" s="116" t="str">
        <f t="shared" si="134"/>
        <v>C</v>
      </c>
      <c r="F289" s="25"/>
      <c r="G289" s="24" t="str">
        <f t="shared" si="139"/>
        <v xml:space="preserve"> </v>
      </c>
      <c r="H289" s="25" t="str">
        <f t="shared" si="132"/>
        <v xml:space="preserve"> </v>
      </c>
      <c r="I289" s="25">
        <f t="shared" si="140"/>
        <v>1</v>
      </c>
      <c r="J289" s="25" t="str">
        <f t="shared" si="160"/>
        <v xml:space="preserve"> </v>
      </c>
      <c r="K289" s="25"/>
      <c r="L289" s="25">
        <f t="shared" si="135"/>
        <v>0</v>
      </c>
      <c r="M289" s="25">
        <f t="shared" si="161"/>
        <v>0</v>
      </c>
      <c r="N289" s="28">
        <f t="shared" si="162"/>
        <v>-51</v>
      </c>
      <c r="O289" s="40" t="str">
        <f t="shared" si="141"/>
        <v xml:space="preserve"> </v>
      </c>
      <c r="P289" s="25" t="str">
        <f t="shared" si="149"/>
        <v>W</v>
      </c>
      <c r="Q289" s="25">
        <f t="shared" si="156"/>
        <v>1</v>
      </c>
      <c r="R289" s="25" t="str">
        <f t="shared" si="142"/>
        <v xml:space="preserve"> </v>
      </c>
      <c r="S289" s="25"/>
      <c r="T289" s="25">
        <f t="shared" si="157"/>
        <v>0</v>
      </c>
      <c r="U289" s="25">
        <f t="shared" si="158"/>
        <v>3</v>
      </c>
      <c r="V289" s="125">
        <f t="shared" si="159"/>
        <v>-18</v>
      </c>
      <c r="X289" s="24" t="str">
        <f t="shared" si="143"/>
        <v xml:space="preserve"> </v>
      </c>
      <c r="Y289" s="25" t="str">
        <f t="shared" si="150"/>
        <v xml:space="preserve"> </v>
      </c>
      <c r="Z289" s="25">
        <f t="shared" si="144"/>
        <v>1</v>
      </c>
      <c r="AA289" s="25" t="str">
        <f t="shared" si="151"/>
        <v xml:space="preserve"> </v>
      </c>
      <c r="AB289" s="25"/>
      <c r="AC289" s="25">
        <f t="shared" si="136"/>
        <v>0</v>
      </c>
      <c r="AD289" s="25">
        <f t="shared" si="152"/>
        <v>0</v>
      </c>
      <c r="AE289" s="28">
        <f t="shared" si="145"/>
        <v>41</v>
      </c>
      <c r="AF289" s="40" t="str">
        <f t="shared" si="146"/>
        <v xml:space="preserve"> </v>
      </c>
      <c r="AG289" s="25" t="str">
        <f t="shared" si="153"/>
        <v>W</v>
      </c>
      <c r="AH289" s="25">
        <f t="shared" si="147"/>
        <v>1</v>
      </c>
      <c r="AI289" s="25" t="str">
        <f t="shared" si="154"/>
        <v xml:space="preserve"> </v>
      </c>
      <c r="AJ289" s="25"/>
      <c r="AK289" s="25">
        <f t="shared" si="137"/>
        <v>0</v>
      </c>
      <c r="AL289" s="25">
        <f t="shared" si="155"/>
        <v>3</v>
      </c>
      <c r="AM289" s="125">
        <f t="shared" si="148"/>
        <v>-9</v>
      </c>
    </row>
    <row r="290" spans="1:39">
      <c r="A290" s="197">
        <f t="shared" si="138"/>
        <v>280</v>
      </c>
      <c r="B290" s="198">
        <f>Data!B290</f>
        <v>25</v>
      </c>
      <c r="C290" s="71"/>
      <c r="D290" s="112">
        <f t="shared" si="133"/>
        <v>3</v>
      </c>
      <c r="E290" s="116" t="str">
        <f t="shared" si="134"/>
        <v>A</v>
      </c>
      <c r="F290" s="25"/>
      <c r="G290" s="24" t="str">
        <f t="shared" si="139"/>
        <v>T</v>
      </c>
      <c r="H290" s="25" t="str">
        <f t="shared" si="132"/>
        <v xml:space="preserve"> </v>
      </c>
      <c r="I290" s="25">
        <f t="shared" si="140"/>
        <v>1</v>
      </c>
      <c r="J290" s="25" t="str">
        <f t="shared" si="160"/>
        <v xml:space="preserve"> </v>
      </c>
      <c r="K290" s="25"/>
      <c r="L290" s="25">
        <f t="shared" si="135"/>
        <v>0</v>
      </c>
      <c r="M290" s="25">
        <f t="shared" si="161"/>
        <v>0</v>
      </c>
      <c r="N290" s="28">
        <f t="shared" si="162"/>
        <v>-51</v>
      </c>
      <c r="O290" s="40" t="str">
        <f t="shared" si="141"/>
        <v xml:space="preserve"> </v>
      </c>
      <c r="P290" s="25" t="str">
        <f t="shared" si="149"/>
        <v xml:space="preserve"> </v>
      </c>
      <c r="Q290" s="25">
        <f t="shared" si="156"/>
        <v>1</v>
      </c>
      <c r="R290" s="25" t="str">
        <f t="shared" si="142"/>
        <v xml:space="preserve"> </v>
      </c>
      <c r="S290" s="25"/>
      <c r="T290" s="25">
        <f t="shared" si="157"/>
        <v>0</v>
      </c>
      <c r="U290" s="25">
        <f t="shared" si="158"/>
        <v>0</v>
      </c>
      <c r="V290" s="125">
        <f t="shared" si="159"/>
        <v>-18</v>
      </c>
      <c r="X290" s="24" t="str">
        <f t="shared" si="143"/>
        <v>T</v>
      </c>
      <c r="Y290" s="25" t="str">
        <f t="shared" si="150"/>
        <v xml:space="preserve"> </v>
      </c>
      <c r="Z290" s="25">
        <f t="shared" si="144"/>
        <v>1</v>
      </c>
      <c r="AA290" s="25" t="str">
        <f t="shared" si="151"/>
        <v xml:space="preserve"> </v>
      </c>
      <c r="AB290" s="25"/>
      <c r="AC290" s="25">
        <f t="shared" si="136"/>
        <v>0</v>
      </c>
      <c r="AD290" s="25">
        <f t="shared" si="152"/>
        <v>0</v>
      </c>
      <c r="AE290" s="28">
        <f t="shared" si="145"/>
        <v>41</v>
      </c>
      <c r="AF290" s="40" t="str">
        <f t="shared" si="146"/>
        <v xml:space="preserve"> </v>
      </c>
      <c r="AG290" s="25" t="str">
        <f t="shared" si="153"/>
        <v xml:space="preserve"> </v>
      </c>
      <c r="AH290" s="25">
        <f t="shared" si="147"/>
        <v>1</v>
      </c>
      <c r="AI290" s="25" t="str">
        <f t="shared" si="154"/>
        <v xml:space="preserve"> </v>
      </c>
      <c r="AJ290" s="25"/>
      <c r="AK290" s="25">
        <f t="shared" si="137"/>
        <v>0</v>
      </c>
      <c r="AL290" s="25">
        <f t="shared" si="155"/>
        <v>0</v>
      </c>
      <c r="AM290" s="125">
        <f t="shared" si="148"/>
        <v>-9</v>
      </c>
    </row>
    <row r="291" spans="1:39">
      <c r="A291" s="197">
        <f t="shared" si="138"/>
        <v>281</v>
      </c>
      <c r="B291" s="198">
        <f>Data!B291</f>
        <v>20</v>
      </c>
      <c r="C291" s="71"/>
      <c r="D291" s="112">
        <f t="shared" si="133"/>
        <v>2</v>
      </c>
      <c r="E291" s="116" t="str">
        <f t="shared" si="134"/>
        <v>B</v>
      </c>
      <c r="F291" s="25"/>
      <c r="G291" s="24" t="str">
        <f t="shared" si="139"/>
        <v xml:space="preserve"> </v>
      </c>
      <c r="H291" s="25" t="str">
        <f t="shared" si="132"/>
        <v xml:space="preserve"> </v>
      </c>
      <c r="I291" s="25">
        <f t="shared" si="140"/>
        <v>1</v>
      </c>
      <c r="J291" s="25" t="str">
        <f t="shared" si="160"/>
        <v>3 &amp; 2</v>
      </c>
      <c r="K291" s="25"/>
      <c r="L291" s="25">
        <f t="shared" si="135"/>
        <v>2</v>
      </c>
      <c r="M291" s="25">
        <f t="shared" si="161"/>
        <v>0</v>
      </c>
      <c r="N291" s="28">
        <f t="shared" si="162"/>
        <v>-53</v>
      </c>
      <c r="O291" s="40" t="str">
        <f t="shared" si="141"/>
        <v xml:space="preserve"> </v>
      </c>
      <c r="P291" s="25" t="str">
        <f t="shared" si="149"/>
        <v xml:space="preserve"> </v>
      </c>
      <c r="Q291" s="25">
        <f t="shared" si="156"/>
        <v>1</v>
      </c>
      <c r="R291" s="25" t="str">
        <f t="shared" si="142"/>
        <v xml:space="preserve"> </v>
      </c>
      <c r="S291" s="25"/>
      <c r="T291" s="25">
        <f t="shared" si="157"/>
        <v>0</v>
      </c>
      <c r="U291" s="25">
        <f t="shared" si="158"/>
        <v>0</v>
      </c>
      <c r="V291" s="125">
        <f t="shared" si="159"/>
        <v>-18</v>
      </c>
      <c r="X291" s="24" t="str">
        <f t="shared" si="143"/>
        <v xml:space="preserve"> </v>
      </c>
      <c r="Y291" s="25" t="str">
        <f t="shared" si="150"/>
        <v xml:space="preserve"> </v>
      </c>
      <c r="Z291" s="25">
        <f t="shared" si="144"/>
        <v>1</v>
      </c>
      <c r="AA291" s="25" t="str">
        <f t="shared" si="151"/>
        <v>3 &amp; 2</v>
      </c>
      <c r="AB291" s="25"/>
      <c r="AC291" s="25">
        <f t="shared" si="136"/>
        <v>2</v>
      </c>
      <c r="AD291" s="25">
        <f t="shared" si="152"/>
        <v>0</v>
      </c>
      <c r="AE291" s="28">
        <f t="shared" si="145"/>
        <v>39</v>
      </c>
      <c r="AF291" s="40" t="str">
        <f t="shared" si="146"/>
        <v xml:space="preserve"> </v>
      </c>
      <c r="AG291" s="25" t="str">
        <f t="shared" si="153"/>
        <v xml:space="preserve"> </v>
      </c>
      <c r="AH291" s="25">
        <f t="shared" si="147"/>
        <v>1</v>
      </c>
      <c r="AI291" s="25" t="str">
        <f t="shared" si="154"/>
        <v xml:space="preserve"> </v>
      </c>
      <c r="AJ291" s="25"/>
      <c r="AK291" s="25">
        <f t="shared" si="137"/>
        <v>0</v>
      </c>
      <c r="AL291" s="25">
        <f t="shared" si="155"/>
        <v>0</v>
      </c>
      <c r="AM291" s="125">
        <f t="shared" si="148"/>
        <v>-9</v>
      </c>
    </row>
    <row r="292" spans="1:39">
      <c r="A292" s="197">
        <f t="shared" si="138"/>
        <v>282</v>
      </c>
      <c r="B292" s="198">
        <f>Data!B292</f>
        <v>14</v>
      </c>
      <c r="C292" s="71"/>
      <c r="D292" s="112">
        <f t="shared" si="133"/>
        <v>2</v>
      </c>
      <c r="E292" s="116" t="str">
        <f t="shared" si="134"/>
        <v>B</v>
      </c>
      <c r="F292" s="25"/>
      <c r="G292" s="24" t="str">
        <f t="shared" si="139"/>
        <v xml:space="preserve"> </v>
      </c>
      <c r="H292" s="25" t="str">
        <f t="shared" si="132"/>
        <v>W</v>
      </c>
      <c r="I292" s="25">
        <f t="shared" si="140"/>
        <v>1</v>
      </c>
      <c r="J292" s="25" t="str">
        <f t="shared" si="160"/>
        <v xml:space="preserve"> </v>
      </c>
      <c r="K292" s="25"/>
      <c r="L292" s="25">
        <f t="shared" si="135"/>
        <v>0</v>
      </c>
      <c r="M292" s="25">
        <f t="shared" si="161"/>
        <v>3</v>
      </c>
      <c r="N292" s="28">
        <f t="shared" si="162"/>
        <v>-50</v>
      </c>
      <c r="O292" s="40" t="str">
        <f t="shared" si="141"/>
        <v>T</v>
      </c>
      <c r="P292" s="25" t="str">
        <f t="shared" si="149"/>
        <v xml:space="preserve"> </v>
      </c>
      <c r="Q292" s="25">
        <f t="shared" si="156"/>
        <v>1</v>
      </c>
      <c r="R292" s="25" t="str">
        <f t="shared" si="142"/>
        <v xml:space="preserve"> </v>
      </c>
      <c r="S292" s="25"/>
      <c r="T292" s="25">
        <f t="shared" si="157"/>
        <v>0</v>
      </c>
      <c r="U292" s="25">
        <f t="shared" si="158"/>
        <v>0</v>
      </c>
      <c r="V292" s="125">
        <f t="shared" si="159"/>
        <v>-18</v>
      </c>
      <c r="X292" s="24" t="str">
        <f t="shared" si="143"/>
        <v xml:space="preserve"> </v>
      </c>
      <c r="Y292" s="25" t="str">
        <f t="shared" si="150"/>
        <v>W</v>
      </c>
      <c r="Z292" s="25">
        <f t="shared" si="144"/>
        <v>1</v>
      </c>
      <c r="AA292" s="25" t="str">
        <f t="shared" si="151"/>
        <v xml:space="preserve"> </v>
      </c>
      <c r="AB292" s="25"/>
      <c r="AC292" s="25">
        <f t="shared" si="136"/>
        <v>0</v>
      </c>
      <c r="AD292" s="25">
        <f t="shared" si="152"/>
        <v>3</v>
      </c>
      <c r="AE292" s="28">
        <f t="shared" si="145"/>
        <v>42</v>
      </c>
      <c r="AF292" s="40" t="str">
        <f t="shared" si="146"/>
        <v>T</v>
      </c>
      <c r="AG292" s="25" t="str">
        <f t="shared" si="153"/>
        <v xml:space="preserve"> </v>
      </c>
      <c r="AH292" s="25">
        <f t="shared" si="147"/>
        <v>1</v>
      </c>
      <c r="AI292" s="25" t="str">
        <f t="shared" si="154"/>
        <v xml:space="preserve"> </v>
      </c>
      <c r="AJ292" s="25"/>
      <c r="AK292" s="25">
        <f t="shared" si="137"/>
        <v>0</v>
      </c>
      <c r="AL292" s="25">
        <f t="shared" si="155"/>
        <v>0</v>
      </c>
      <c r="AM292" s="125">
        <f t="shared" si="148"/>
        <v>-9</v>
      </c>
    </row>
    <row r="293" spans="1:39">
      <c r="A293" s="197">
        <f t="shared" si="138"/>
        <v>283</v>
      </c>
      <c r="B293" s="198">
        <f>Data!B293</f>
        <v>33</v>
      </c>
      <c r="C293" s="71"/>
      <c r="D293" s="112">
        <f t="shared" si="133"/>
        <v>3</v>
      </c>
      <c r="E293" s="116" t="str">
        <f t="shared" si="134"/>
        <v>C</v>
      </c>
      <c r="F293" s="25"/>
      <c r="G293" s="24" t="str">
        <f t="shared" si="139"/>
        <v xml:space="preserve"> </v>
      </c>
      <c r="H293" s="25" t="str">
        <f t="shared" si="132"/>
        <v xml:space="preserve"> </v>
      </c>
      <c r="I293" s="25">
        <f t="shared" si="140"/>
        <v>1</v>
      </c>
      <c r="J293" s="25" t="str">
        <f t="shared" si="160"/>
        <v xml:space="preserve"> </v>
      </c>
      <c r="K293" s="25"/>
      <c r="L293" s="25">
        <f t="shared" si="135"/>
        <v>0</v>
      </c>
      <c r="M293" s="25">
        <f t="shared" si="161"/>
        <v>0</v>
      </c>
      <c r="N293" s="28">
        <f t="shared" si="162"/>
        <v>-50</v>
      </c>
      <c r="O293" s="40" t="str">
        <f t="shared" si="141"/>
        <v xml:space="preserve"> </v>
      </c>
      <c r="P293" s="25" t="str">
        <f t="shared" si="149"/>
        <v xml:space="preserve"> </v>
      </c>
      <c r="Q293" s="25">
        <f t="shared" si="156"/>
        <v>1</v>
      </c>
      <c r="R293" s="25" t="str">
        <f t="shared" si="142"/>
        <v>B &amp; C</v>
      </c>
      <c r="S293" s="25"/>
      <c r="T293" s="25">
        <f t="shared" si="157"/>
        <v>2</v>
      </c>
      <c r="U293" s="25">
        <f t="shared" si="158"/>
        <v>0</v>
      </c>
      <c r="V293" s="125">
        <f t="shared" si="159"/>
        <v>-20</v>
      </c>
      <c r="X293" s="24" t="str">
        <f t="shared" si="143"/>
        <v xml:space="preserve"> </v>
      </c>
      <c r="Y293" s="25" t="str">
        <f t="shared" si="150"/>
        <v xml:space="preserve"> </v>
      </c>
      <c r="Z293" s="25">
        <f t="shared" si="144"/>
        <v>1</v>
      </c>
      <c r="AA293" s="25" t="str">
        <f t="shared" si="151"/>
        <v xml:space="preserve"> </v>
      </c>
      <c r="AB293" s="25"/>
      <c r="AC293" s="25">
        <f t="shared" si="136"/>
        <v>0</v>
      </c>
      <c r="AD293" s="25">
        <f t="shared" si="152"/>
        <v>0</v>
      </c>
      <c r="AE293" s="28">
        <f t="shared" si="145"/>
        <v>42</v>
      </c>
      <c r="AF293" s="40" t="str">
        <f t="shared" si="146"/>
        <v xml:space="preserve"> </v>
      </c>
      <c r="AG293" s="25" t="str">
        <f t="shared" si="153"/>
        <v xml:space="preserve"> </v>
      </c>
      <c r="AH293" s="25">
        <f t="shared" si="147"/>
        <v>1</v>
      </c>
      <c r="AI293" s="25" t="str">
        <f t="shared" si="154"/>
        <v>B &amp; C</v>
      </c>
      <c r="AJ293" s="25"/>
      <c r="AK293" s="25">
        <f t="shared" si="137"/>
        <v>2</v>
      </c>
      <c r="AL293" s="25">
        <f t="shared" si="155"/>
        <v>0</v>
      </c>
      <c r="AM293" s="125">
        <f t="shared" si="148"/>
        <v>-11</v>
      </c>
    </row>
    <row r="294" spans="1:39">
      <c r="A294" s="197">
        <f t="shared" si="138"/>
        <v>284</v>
      </c>
      <c r="B294" s="198">
        <f>Data!B294</f>
        <v>31</v>
      </c>
      <c r="C294" s="71"/>
      <c r="D294" s="112">
        <f t="shared" si="133"/>
        <v>3</v>
      </c>
      <c r="E294" s="116" t="str">
        <f t="shared" si="134"/>
        <v>A</v>
      </c>
      <c r="F294" s="25"/>
      <c r="G294" s="24" t="str">
        <f t="shared" si="139"/>
        <v>T</v>
      </c>
      <c r="H294" s="25" t="str">
        <f t="shared" ref="H294:H310" si="163">IF(J293=" "," ",IF(OR(D294=D293,D294=D292),"W","L"))</f>
        <v xml:space="preserve"> </v>
      </c>
      <c r="I294" s="25">
        <f t="shared" si="140"/>
        <v>1</v>
      </c>
      <c r="J294" s="25" t="str">
        <f t="shared" si="160"/>
        <v xml:space="preserve"> </v>
      </c>
      <c r="K294" s="25"/>
      <c r="L294" s="25">
        <f t="shared" si="135"/>
        <v>0</v>
      </c>
      <c r="M294" s="25">
        <f t="shared" si="161"/>
        <v>0</v>
      </c>
      <c r="N294" s="28">
        <f t="shared" si="162"/>
        <v>-50</v>
      </c>
      <c r="O294" s="40" t="str">
        <f t="shared" si="141"/>
        <v xml:space="preserve"> </v>
      </c>
      <c r="P294" s="25" t="str">
        <f t="shared" si="149"/>
        <v>L</v>
      </c>
      <c r="Q294" s="25">
        <f t="shared" si="156"/>
        <v>2</v>
      </c>
      <c r="R294" s="25" t="str">
        <f t="shared" si="142"/>
        <v xml:space="preserve"> </v>
      </c>
      <c r="S294" s="25"/>
      <c r="T294" s="25">
        <f t="shared" si="157"/>
        <v>0</v>
      </c>
      <c r="U294" s="25">
        <f t="shared" si="158"/>
        <v>0</v>
      </c>
      <c r="V294" s="125">
        <f t="shared" si="159"/>
        <v>-20</v>
      </c>
      <c r="X294" s="24" t="str">
        <f t="shared" si="143"/>
        <v>T</v>
      </c>
      <c r="Y294" s="25" t="str">
        <f t="shared" si="150"/>
        <v xml:space="preserve"> </v>
      </c>
      <c r="Z294" s="25">
        <f t="shared" si="144"/>
        <v>1</v>
      </c>
      <c r="AA294" s="25" t="str">
        <f t="shared" si="151"/>
        <v xml:space="preserve"> </v>
      </c>
      <c r="AB294" s="25"/>
      <c r="AC294" s="25">
        <f t="shared" si="136"/>
        <v>0</v>
      </c>
      <c r="AD294" s="25">
        <f t="shared" si="152"/>
        <v>0</v>
      </c>
      <c r="AE294" s="28">
        <f t="shared" si="145"/>
        <v>42</v>
      </c>
      <c r="AF294" s="40" t="str">
        <f t="shared" si="146"/>
        <v xml:space="preserve"> </v>
      </c>
      <c r="AG294" s="25" t="str">
        <f t="shared" si="153"/>
        <v>L</v>
      </c>
      <c r="AH294" s="25">
        <f t="shared" si="147"/>
        <v>2</v>
      </c>
      <c r="AI294" s="25" t="str">
        <f t="shared" si="154"/>
        <v>B &amp; C</v>
      </c>
      <c r="AJ294" s="25"/>
      <c r="AK294" s="25">
        <f t="shared" si="137"/>
        <v>6</v>
      </c>
      <c r="AL294" s="25">
        <f t="shared" si="155"/>
        <v>0</v>
      </c>
      <c r="AM294" s="125">
        <f t="shared" si="148"/>
        <v>-17</v>
      </c>
    </row>
    <row r="295" spans="1:39">
      <c r="A295" s="197">
        <f t="shared" si="138"/>
        <v>285</v>
      </c>
      <c r="B295" s="198">
        <f>Data!B295</f>
        <v>16</v>
      </c>
      <c r="C295" s="71"/>
      <c r="D295" s="112">
        <f t="shared" si="133"/>
        <v>2</v>
      </c>
      <c r="E295" s="116" t="str">
        <f t="shared" si="134"/>
        <v>A</v>
      </c>
      <c r="F295" s="25"/>
      <c r="G295" s="24" t="str">
        <f t="shared" si="139"/>
        <v xml:space="preserve"> </v>
      </c>
      <c r="H295" s="25" t="str">
        <f t="shared" si="163"/>
        <v xml:space="preserve"> </v>
      </c>
      <c r="I295" s="25">
        <f t="shared" si="140"/>
        <v>1</v>
      </c>
      <c r="J295" s="25" t="str">
        <f t="shared" si="160"/>
        <v>3 &amp; 2</v>
      </c>
      <c r="K295" s="25"/>
      <c r="L295" s="25">
        <f t="shared" si="135"/>
        <v>2</v>
      </c>
      <c r="M295" s="25">
        <f t="shared" si="161"/>
        <v>0</v>
      </c>
      <c r="N295" s="28">
        <f t="shared" si="162"/>
        <v>-52</v>
      </c>
      <c r="O295" s="40" t="str">
        <f t="shared" si="141"/>
        <v>T</v>
      </c>
      <c r="P295" s="25" t="str">
        <f t="shared" si="149"/>
        <v xml:space="preserve"> </v>
      </c>
      <c r="Q295" s="25">
        <f t="shared" si="156"/>
        <v>2</v>
      </c>
      <c r="R295" s="25" t="str">
        <f t="shared" si="142"/>
        <v xml:space="preserve"> </v>
      </c>
      <c r="S295" s="25"/>
      <c r="T295" s="25">
        <f t="shared" si="157"/>
        <v>0</v>
      </c>
      <c r="U295" s="25">
        <f t="shared" si="158"/>
        <v>0</v>
      </c>
      <c r="V295" s="125">
        <f t="shared" si="159"/>
        <v>-20</v>
      </c>
      <c r="X295" s="24" t="str">
        <f t="shared" si="143"/>
        <v xml:space="preserve"> </v>
      </c>
      <c r="Y295" s="25" t="str">
        <f t="shared" si="150"/>
        <v xml:space="preserve"> </v>
      </c>
      <c r="Z295" s="25">
        <f t="shared" si="144"/>
        <v>1</v>
      </c>
      <c r="AA295" s="25" t="str">
        <f t="shared" si="151"/>
        <v>3 &amp; 2</v>
      </c>
      <c r="AB295" s="25"/>
      <c r="AC295" s="25">
        <f t="shared" si="136"/>
        <v>2</v>
      </c>
      <c r="AD295" s="25">
        <f t="shared" si="152"/>
        <v>0</v>
      </c>
      <c r="AE295" s="28">
        <f t="shared" si="145"/>
        <v>40</v>
      </c>
      <c r="AF295" s="40" t="str">
        <f t="shared" si="146"/>
        <v xml:space="preserve"> </v>
      </c>
      <c r="AG295" s="25" t="str">
        <f t="shared" si="153"/>
        <v>L</v>
      </c>
      <c r="AH295" s="25">
        <f t="shared" si="147"/>
        <v>3</v>
      </c>
      <c r="AI295" s="25" t="str">
        <f t="shared" si="154"/>
        <v>B &amp; C</v>
      </c>
      <c r="AJ295" s="25"/>
      <c r="AK295" s="25">
        <f t="shared" si="137"/>
        <v>18</v>
      </c>
      <c r="AL295" s="25">
        <f t="shared" si="155"/>
        <v>0</v>
      </c>
      <c r="AM295" s="125">
        <f t="shared" si="148"/>
        <v>-35</v>
      </c>
    </row>
    <row r="296" spans="1:39">
      <c r="A296" s="197">
        <f t="shared" si="138"/>
        <v>286</v>
      </c>
      <c r="B296" s="198">
        <f>Data!B296</f>
        <v>22</v>
      </c>
      <c r="C296" s="71"/>
      <c r="D296" s="112">
        <f t="shared" si="133"/>
        <v>2</v>
      </c>
      <c r="E296" s="116" t="str">
        <f t="shared" si="134"/>
        <v>A</v>
      </c>
      <c r="F296" s="25"/>
      <c r="G296" s="24" t="str">
        <f t="shared" si="139"/>
        <v xml:space="preserve"> </v>
      </c>
      <c r="H296" s="25" t="str">
        <f t="shared" si="163"/>
        <v>W</v>
      </c>
      <c r="I296" s="25">
        <f t="shared" si="140"/>
        <v>1</v>
      </c>
      <c r="J296" s="25" t="str">
        <f t="shared" si="160"/>
        <v xml:space="preserve"> </v>
      </c>
      <c r="K296" s="25"/>
      <c r="L296" s="25">
        <f t="shared" si="135"/>
        <v>0</v>
      </c>
      <c r="M296" s="25">
        <f t="shared" si="161"/>
        <v>3</v>
      </c>
      <c r="N296" s="28">
        <f t="shared" si="162"/>
        <v>-49</v>
      </c>
      <c r="O296" s="40" t="str">
        <f t="shared" si="141"/>
        <v>T</v>
      </c>
      <c r="P296" s="25" t="str">
        <f t="shared" si="149"/>
        <v xml:space="preserve"> </v>
      </c>
      <c r="Q296" s="25">
        <f t="shared" si="156"/>
        <v>2</v>
      </c>
      <c r="R296" s="25" t="str">
        <f t="shared" si="142"/>
        <v xml:space="preserve"> </v>
      </c>
      <c r="S296" s="25"/>
      <c r="T296" s="25">
        <f t="shared" si="157"/>
        <v>0</v>
      </c>
      <c r="U296" s="25">
        <f t="shared" si="158"/>
        <v>0</v>
      </c>
      <c r="V296" s="125">
        <f t="shared" si="159"/>
        <v>-20</v>
      </c>
      <c r="X296" s="24" t="str">
        <f t="shared" si="143"/>
        <v xml:space="preserve"> </v>
      </c>
      <c r="Y296" s="25" t="str">
        <f t="shared" si="150"/>
        <v>W</v>
      </c>
      <c r="Z296" s="25">
        <f t="shared" si="144"/>
        <v>1</v>
      </c>
      <c r="AA296" s="25" t="str">
        <f t="shared" si="151"/>
        <v xml:space="preserve"> </v>
      </c>
      <c r="AB296" s="25"/>
      <c r="AC296" s="25">
        <f t="shared" si="136"/>
        <v>0</v>
      </c>
      <c r="AD296" s="25">
        <f t="shared" si="152"/>
        <v>3</v>
      </c>
      <c r="AE296" s="28">
        <f t="shared" si="145"/>
        <v>43</v>
      </c>
      <c r="AF296" s="40" t="str">
        <f t="shared" si="146"/>
        <v xml:space="preserve"> </v>
      </c>
      <c r="AG296" s="25" t="str">
        <f t="shared" si="153"/>
        <v>L</v>
      </c>
      <c r="AH296" s="25">
        <f t="shared" si="147"/>
        <v>4</v>
      </c>
      <c r="AI296" s="25" t="str">
        <f t="shared" si="154"/>
        <v>B &amp; C</v>
      </c>
      <c r="AJ296" s="25"/>
      <c r="AK296" s="25">
        <f t="shared" si="137"/>
        <v>2</v>
      </c>
      <c r="AL296" s="25">
        <f t="shared" si="155"/>
        <v>0</v>
      </c>
      <c r="AM296" s="125">
        <f t="shared" si="148"/>
        <v>-37</v>
      </c>
    </row>
    <row r="297" spans="1:39">
      <c r="A297" s="197">
        <f t="shared" si="138"/>
        <v>287</v>
      </c>
      <c r="B297" s="198">
        <f>Data!B297</f>
        <v>11</v>
      </c>
      <c r="C297" s="71"/>
      <c r="D297" s="112">
        <f t="shared" si="133"/>
        <v>1</v>
      </c>
      <c r="E297" s="116" t="str">
        <f t="shared" si="134"/>
        <v>B</v>
      </c>
      <c r="F297" s="25"/>
      <c r="G297" s="24" t="str">
        <f t="shared" si="139"/>
        <v xml:space="preserve"> </v>
      </c>
      <c r="H297" s="25" t="str">
        <f t="shared" si="163"/>
        <v xml:space="preserve"> </v>
      </c>
      <c r="I297" s="25">
        <f t="shared" si="140"/>
        <v>1</v>
      </c>
      <c r="J297" s="25" t="str">
        <f t="shared" si="160"/>
        <v xml:space="preserve"> </v>
      </c>
      <c r="K297" s="25"/>
      <c r="L297" s="25">
        <f t="shared" si="135"/>
        <v>0</v>
      </c>
      <c r="M297" s="25">
        <f t="shared" si="161"/>
        <v>0</v>
      </c>
      <c r="N297" s="28">
        <f t="shared" si="162"/>
        <v>-49</v>
      </c>
      <c r="O297" s="40" t="str">
        <f t="shared" si="141"/>
        <v xml:space="preserve"> </v>
      </c>
      <c r="P297" s="25" t="str">
        <f t="shared" si="149"/>
        <v xml:space="preserve"> </v>
      </c>
      <c r="Q297" s="25">
        <f t="shared" si="156"/>
        <v>2</v>
      </c>
      <c r="R297" s="25" t="str">
        <f t="shared" si="142"/>
        <v>A &amp; B</v>
      </c>
      <c r="S297" s="25"/>
      <c r="T297" s="25">
        <f t="shared" si="157"/>
        <v>6</v>
      </c>
      <c r="U297" s="25">
        <f t="shared" si="158"/>
        <v>0</v>
      </c>
      <c r="V297" s="125">
        <f t="shared" si="159"/>
        <v>-26</v>
      </c>
      <c r="X297" s="24" t="str">
        <f t="shared" si="143"/>
        <v xml:space="preserve"> </v>
      </c>
      <c r="Y297" s="25" t="str">
        <f t="shared" si="150"/>
        <v xml:space="preserve"> </v>
      </c>
      <c r="Z297" s="25">
        <f t="shared" si="144"/>
        <v>1</v>
      </c>
      <c r="AA297" s="25" t="str">
        <f t="shared" si="151"/>
        <v xml:space="preserve"> </v>
      </c>
      <c r="AB297" s="25"/>
      <c r="AC297" s="25">
        <f t="shared" si="136"/>
        <v>0</v>
      </c>
      <c r="AD297" s="25">
        <f t="shared" si="152"/>
        <v>0</v>
      </c>
      <c r="AE297" s="28">
        <f t="shared" si="145"/>
        <v>43</v>
      </c>
      <c r="AF297" s="40" t="str">
        <f t="shared" si="146"/>
        <v xml:space="preserve"> </v>
      </c>
      <c r="AG297" s="25" t="str">
        <f t="shared" si="153"/>
        <v>W</v>
      </c>
      <c r="AH297" s="25">
        <f t="shared" si="147"/>
        <v>1</v>
      </c>
      <c r="AI297" s="25" t="str">
        <f t="shared" si="154"/>
        <v xml:space="preserve"> </v>
      </c>
      <c r="AJ297" s="25"/>
      <c r="AK297" s="25">
        <f t="shared" si="137"/>
        <v>0</v>
      </c>
      <c r="AL297" s="25">
        <f t="shared" si="155"/>
        <v>3</v>
      </c>
      <c r="AM297" s="125">
        <f t="shared" si="148"/>
        <v>-34</v>
      </c>
    </row>
    <row r="298" spans="1:39">
      <c r="A298" s="197">
        <f t="shared" si="138"/>
        <v>288</v>
      </c>
      <c r="B298" s="198">
        <f>Data!B298</f>
        <v>11</v>
      </c>
      <c r="C298" s="71"/>
      <c r="D298" s="112">
        <f t="shared" si="133"/>
        <v>1</v>
      </c>
      <c r="E298" s="116" t="str">
        <f t="shared" si="134"/>
        <v>B</v>
      </c>
      <c r="F298" s="25"/>
      <c r="G298" s="24" t="str">
        <f t="shared" si="139"/>
        <v>T</v>
      </c>
      <c r="H298" s="25" t="str">
        <f t="shared" si="163"/>
        <v xml:space="preserve"> </v>
      </c>
      <c r="I298" s="25">
        <f t="shared" si="140"/>
        <v>1</v>
      </c>
      <c r="J298" s="25" t="str">
        <f t="shared" si="160"/>
        <v xml:space="preserve"> </v>
      </c>
      <c r="K298" s="25"/>
      <c r="L298" s="25">
        <f t="shared" si="135"/>
        <v>0</v>
      </c>
      <c r="M298" s="25">
        <f t="shared" si="161"/>
        <v>0</v>
      </c>
      <c r="N298" s="28">
        <f t="shared" si="162"/>
        <v>-49</v>
      </c>
      <c r="O298" s="40" t="str">
        <f t="shared" si="141"/>
        <v xml:space="preserve"> </v>
      </c>
      <c r="P298" s="25" t="str">
        <f t="shared" si="149"/>
        <v>W</v>
      </c>
      <c r="Q298" s="25">
        <f t="shared" si="156"/>
        <v>1</v>
      </c>
      <c r="R298" s="25" t="str">
        <f t="shared" si="142"/>
        <v xml:space="preserve"> </v>
      </c>
      <c r="S298" s="25"/>
      <c r="T298" s="25">
        <f t="shared" si="157"/>
        <v>0</v>
      </c>
      <c r="U298" s="25">
        <f t="shared" si="158"/>
        <v>9</v>
      </c>
      <c r="V298" s="125">
        <f t="shared" si="159"/>
        <v>-17</v>
      </c>
      <c r="X298" s="24" t="str">
        <f t="shared" si="143"/>
        <v>T</v>
      </c>
      <c r="Y298" s="25" t="str">
        <f t="shared" si="150"/>
        <v xml:space="preserve"> </v>
      </c>
      <c r="Z298" s="25">
        <f t="shared" si="144"/>
        <v>1</v>
      </c>
      <c r="AA298" s="25" t="str">
        <f t="shared" si="151"/>
        <v xml:space="preserve"> </v>
      </c>
      <c r="AB298" s="25"/>
      <c r="AC298" s="25">
        <f t="shared" si="136"/>
        <v>0</v>
      </c>
      <c r="AD298" s="25">
        <f t="shared" si="152"/>
        <v>0</v>
      </c>
      <c r="AE298" s="28">
        <f t="shared" si="145"/>
        <v>43</v>
      </c>
      <c r="AF298" s="40" t="str">
        <f t="shared" si="146"/>
        <v>T</v>
      </c>
      <c r="AG298" s="25" t="str">
        <f t="shared" si="153"/>
        <v xml:space="preserve"> </v>
      </c>
      <c r="AH298" s="25">
        <f t="shared" si="147"/>
        <v>1</v>
      </c>
      <c r="AI298" s="25" t="str">
        <f t="shared" si="154"/>
        <v xml:space="preserve"> </v>
      </c>
      <c r="AJ298" s="25"/>
      <c r="AK298" s="25">
        <f t="shared" si="137"/>
        <v>0</v>
      </c>
      <c r="AL298" s="25">
        <f t="shared" si="155"/>
        <v>0</v>
      </c>
      <c r="AM298" s="125">
        <f t="shared" si="148"/>
        <v>-34</v>
      </c>
    </row>
    <row r="299" spans="1:39">
      <c r="A299" s="197">
        <f t="shared" si="138"/>
        <v>289</v>
      </c>
      <c r="B299" s="198">
        <f>Data!B299</f>
        <v>0</v>
      </c>
      <c r="C299" s="71"/>
      <c r="D299" s="112">
        <f t="shared" si="133"/>
        <v>0</v>
      </c>
      <c r="E299" s="116">
        <f t="shared" si="134"/>
        <v>0</v>
      </c>
      <c r="F299" s="25"/>
      <c r="G299" s="24" t="str">
        <f t="shared" si="139"/>
        <v xml:space="preserve"> </v>
      </c>
      <c r="H299" s="25" t="str">
        <f t="shared" si="163"/>
        <v xml:space="preserve"> </v>
      </c>
      <c r="I299" s="25">
        <f t="shared" si="140"/>
        <v>1</v>
      </c>
      <c r="J299" s="25" t="str">
        <f t="shared" si="160"/>
        <v xml:space="preserve"> </v>
      </c>
      <c r="K299" s="25"/>
      <c r="L299" s="25">
        <f t="shared" si="135"/>
        <v>0</v>
      </c>
      <c r="M299" s="25">
        <f t="shared" si="161"/>
        <v>0</v>
      </c>
      <c r="N299" s="28">
        <f t="shared" si="162"/>
        <v>-49</v>
      </c>
      <c r="O299" s="40" t="str">
        <f t="shared" si="141"/>
        <v xml:space="preserve"> </v>
      </c>
      <c r="P299" s="25" t="str">
        <f t="shared" si="149"/>
        <v xml:space="preserve"> </v>
      </c>
      <c r="Q299" s="25">
        <f t="shared" si="156"/>
        <v>1</v>
      </c>
      <c r="R299" s="25" t="str">
        <f t="shared" si="142"/>
        <v xml:space="preserve"> </v>
      </c>
      <c r="S299" s="25"/>
      <c r="T299" s="25">
        <f t="shared" si="157"/>
        <v>0</v>
      </c>
      <c r="U299" s="25">
        <f t="shared" si="158"/>
        <v>0</v>
      </c>
      <c r="V299" s="125">
        <f t="shared" si="159"/>
        <v>-17</v>
      </c>
      <c r="X299" s="24" t="str">
        <f t="shared" si="143"/>
        <v xml:space="preserve"> </v>
      </c>
      <c r="Y299" s="25" t="str">
        <f t="shared" si="150"/>
        <v xml:space="preserve"> </v>
      </c>
      <c r="Z299" s="25">
        <f t="shared" si="144"/>
        <v>1</v>
      </c>
      <c r="AA299" s="25" t="str">
        <f t="shared" si="151"/>
        <v xml:space="preserve"> </v>
      </c>
      <c r="AB299" s="25"/>
      <c r="AC299" s="25">
        <f t="shared" si="136"/>
        <v>0</v>
      </c>
      <c r="AD299" s="25">
        <f t="shared" si="152"/>
        <v>0</v>
      </c>
      <c r="AE299" s="28">
        <f t="shared" si="145"/>
        <v>43</v>
      </c>
      <c r="AF299" s="40" t="str">
        <f t="shared" si="146"/>
        <v xml:space="preserve"> </v>
      </c>
      <c r="AG299" s="25" t="str">
        <f t="shared" si="153"/>
        <v xml:space="preserve"> </v>
      </c>
      <c r="AH299" s="25">
        <f t="shared" si="147"/>
        <v>1</v>
      </c>
      <c r="AI299" s="25" t="str">
        <f t="shared" si="154"/>
        <v xml:space="preserve"> </v>
      </c>
      <c r="AJ299" s="25"/>
      <c r="AK299" s="25">
        <f t="shared" si="137"/>
        <v>0</v>
      </c>
      <c r="AL299" s="25">
        <f t="shared" si="155"/>
        <v>0</v>
      </c>
      <c r="AM299" s="125">
        <f t="shared" si="148"/>
        <v>-34</v>
      </c>
    </row>
    <row r="300" spans="1:39">
      <c r="A300" s="197">
        <f t="shared" si="138"/>
        <v>290</v>
      </c>
      <c r="B300" s="198">
        <f>Data!B300</f>
        <v>32</v>
      </c>
      <c r="C300" s="71"/>
      <c r="D300" s="112">
        <f t="shared" si="133"/>
        <v>3</v>
      </c>
      <c r="E300" s="116" t="str">
        <f t="shared" si="134"/>
        <v>B</v>
      </c>
      <c r="F300" s="25"/>
      <c r="G300" s="24" t="str">
        <f t="shared" si="139"/>
        <v xml:space="preserve"> </v>
      </c>
      <c r="H300" s="25" t="str">
        <f t="shared" si="163"/>
        <v xml:space="preserve"> </v>
      </c>
      <c r="I300" s="25">
        <f t="shared" si="140"/>
        <v>1</v>
      </c>
      <c r="J300" s="25" t="str">
        <f t="shared" si="160"/>
        <v xml:space="preserve"> </v>
      </c>
      <c r="K300" s="25"/>
      <c r="L300" s="25">
        <f t="shared" si="135"/>
        <v>0</v>
      </c>
      <c r="M300" s="25">
        <f t="shared" si="161"/>
        <v>0</v>
      </c>
      <c r="N300" s="28">
        <f t="shared" si="162"/>
        <v>-49</v>
      </c>
      <c r="O300" s="40" t="str">
        <f t="shared" si="141"/>
        <v xml:space="preserve"> </v>
      </c>
      <c r="P300" s="25" t="str">
        <f t="shared" si="149"/>
        <v xml:space="preserve"> </v>
      </c>
      <c r="Q300" s="25">
        <f t="shared" si="156"/>
        <v>1</v>
      </c>
      <c r="R300" s="25" t="str">
        <f t="shared" si="142"/>
        <v xml:space="preserve"> </v>
      </c>
      <c r="S300" s="25"/>
      <c r="T300" s="25">
        <f t="shared" si="157"/>
        <v>0</v>
      </c>
      <c r="U300" s="25">
        <f t="shared" si="158"/>
        <v>0</v>
      </c>
      <c r="V300" s="125">
        <f t="shared" si="159"/>
        <v>-17</v>
      </c>
      <c r="X300" s="24" t="str">
        <f t="shared" si="143"/>
        <v xml:space="preserve"> </v>
      </c>
      <c r="Y300" s="25" t="str">
        <f t="shared" si="150"/>
        <v xml:space="preserve"> </v>
      </c>
      <c r="Z300" s="25">
        <f t="shared" si="144"/>
        <v>1</v>
      </c>
      <c r="AA300" s="25" t="str">
        <f t="shared" si="151"/>
        <v xml:space="preserve"> </v>
      </c>
      <c r="AB300" s="25"/>
      <c r="AC300" s="25">
        <f t="shared" si="136"/>
        <v>0</v>
      </c>
      <c r="AD300" s="25">
        <f t="shared" si="152"/>
        <v>0</v>
      </c>
      <c r="AE300" s="28">
        <f t="shared" si="145"/>
        <v>43</v>
      </c>
      <c r="AF300" s="40" t="str">
        <f t="shared" si="146"/>
        <v xml:space="preserve"> </v>
      </c>
      <c r="AG300" s="25" t="str">
        <f t="shared" si="153"/>
        <v xml:space="preserve"> </v>
      </c>
      <c r="AH300" s="25">
        <f t="shared" si="147"/>
        <v>1</v>
      </c>
      <c r="AI300" s="25" t="str">
        <f t="shared" si="154"/>
        <v xml:space="preserve"> </v>
      </c>
      <c r="AJ300" s="25"/>
      <c r="AK300" s="25">
        <f t="shared" si="137"/>
        <v>0</v>
      </c>
      <c r="AL300" s="25">
        <f t="shared" si="155"/>
        <v>0</v>
      </c>
      <c r="AM300" s="125">
        <f t="shared" si="148"/>
        <v>-34</v>
      </c>
    </row>
    <row r="301" spans="1:39">
      <c r="A301" s="197">
        <f t="shared" si="138"/>
        <v>291</v>
      </c>
      <c r="B301" s="198">
        <f>Data!B301</f>
        <v>0</v>
      </c>
      <c r="C301" s="71"/>
      <c r="D301" s="112">
        <f t="shared" si="133"/>
        <v>0</v>
      </c>
      <c r="E301" s="116">
        <f t="shared" si="134"/>
        <v>0</v>
      </c>
      <c r="F301" s="25"/>
      <c r="G301" s="24" t="str">
        <f t="shared" si="139"/>
        <v xml:space="preserve"> </v>
      </c>
      <c r="H301" s="25" t="str">
        <f t="shared" si="163"/>
        <v xml:space="preserve"> </v>
      </c>
      <c r="I301" s="25">
        <f t="shared" si="140"/>
        <v>1</v>
      </c>
      <c r="J301" s="25" t="str">
        <f t="shared" si="160"/>
        <v xml:space="preserve"> </v>
      </c>
      <c r="K301" s="25"/>
      <c r="L301" s="25">
        <f t="shared" si="135"/>
        <v>0</v>
      </c>
      <c r="M301" s="25">
        <f t="shared" si="161"/>
        <v>0</v>
      </c>
      <c r="N301" s="28">
        <f t="shared" si="162"/>
        <v>-49</v>
      </c>
      <c r="O301" s="40" t="str">
        <f t="shared" si="141"/>
        <v xml:space="preserve"> </v>
      </c>
      <c r="P301" s="25" t="str">
        <f t="shared" si="149"/>
        <v xml:space="preserve"> </v>
      </c>
      <c r="Q301" s="25">
        <f t="shared" si="156"/>
        <v>1</v>
      </c>
      <c r="R301" s="25" t="str">
        <f t="shared" si="142"/>
        <v xml:space="preserve"> </v>
      </c>
      <c r="S301" s="25"/>
      <c r="T301" s="25">
        <f t="shared" si="157"/>
        <v>0</v>
      </c>
      <c r="U301" s="25">
        <f t="shared" si="158"/>
        <v>0</v>
      </c>
      <c r="V301" s="125">
        <f t="shared" si="159"/>
        <v>-17</v>
      </c>
      <c r="X301" s="24" t="str">
        <f t="shared" si="143"/>
        <v xml:space="preserve"> </v>
      </c>
      <c r="Y301" s="25" t="str">
        <f t="shared" si="150"/>
        <v xml:space="preserve"> </v>
      </c>
      <c r="Z301" s="25">
        <f t="shared" si="144"/>
        <v>1</v>
      </c>
      <c r="AA301" s="25" t="str">
        <f t="shared" si="151"/>
        <v xml:space="preserve"> </v>
      </c>
      <c r="AB301" s="25"/>
      <c r="AC301" s="25">
        <f t="shared" si="136"/>
        <v>0</v>
      </c>
      <c r="AD301" s="25">
        <f t="shared" si="152"/>
        <v>0</v>
      </c>
      <c r="AE301" s="28">
        <f t="shared" si="145"/>
        <v>43</v>
      </c>
      <c r="AF301" s="40" t="str">
        <f t="shared" si="146"/>
        <v xml:space="preserve"> </v>
      </c>
      <c r="AG301" s="25" t="str">
        <f t="shared" si="153"/>
        <v xml:space="preserve"> </v>
      </c>
      <c r="AH301" s="25">
        <f t="shared" si="147"/>
        <v>1</v>
      </c>
      <c r="AI301" s="25" t="str">
        <f t="shared" si="154"/>
        <v xml:space="preserve"> </v>
      </c>
      <c r="AJ301" s="25"/>
      <c r="AK301" s="25">
        <f t="shared" si="137"/>
        <v>0</v>
      </c>
      <c r="AL301" s="25">
        <f t="shared" si="155"/>
        <v>0</v>
      </c>
      <c r="AM301" s="125">
        <f t="shared" si="148"/>
        <v>-34</v>
      </c>
    </row>
    <row r="302" spans="1:39">
      <c r="A302" s="197">
        <f t="shared" si="138"/>
        <v>292</v>
      </c>
      <c r="B302" s="198">
        <f>Data!B302</f>
        <v>9</v>
      </c>
      <c r="C302" s="71"/>
      <c r="D302" s="112">
        <f t="shared" si="133"/>
        <v>1</v>
      </c>
      <c r="E302" s="116" t="str">
        <f t="shared" si="134"/>
        <v>C</v>
      </c>
      <c r="F302" s="25"/>
      <c r="G302" s="24" t="str">
        <f t="shared" si="139"/>
        <v xml:space="preserve"> </v>
      </c>
      <c r="H302" s="25" t="str">
        <f t="shared" si="163"/>
        <v xml:space="preserve"> </v>
      </c>
      <c r="I302" s="25">
        <f t="shared" si="140"/>
        <v>1</v>
      </c>
      <c r="J302" s="25" t="str">
        <f t="shared" si="160"/>
        <v xml:space="preserve"> </v>
      </c>
      <c r="K302" s="25"/>
      <c r="L302" s="25">
        <f t="shared" si="135"/>
        <v>0</v>
      </c>
      <c r="M302" s="25">
        <f t="shared" si="161"/>
        <v>0</v>
      </c>
      <c r="N302" s="28">
        <f t="shared" si="162"/>
        <v>-49</v>
      </c>
      <c r="O302" s="40" t="str">
        <f t="shared" si="141"/>
        <v xml:space="preserve"> </v>
      </c>
      <c r="P302" s="25" t="str">
        <f t="shared" si="149"/>
        <v xml:space="preserve"> </v>
      </c>
      <c r="Q302" s="25">
        <f t="shared" si="156"/>
        <v>1</v>
      </c>
      <c r="R302" s="25" t="str">
        <f t="shared" si="142"/>
        <v xml:space="preserve"> </v>
      </c>
      <c r="S302" s="25"/>
      <c r="T302" s="25">
        <f t="shared" si="157"/>
        <v>0</v>
      </c>
      <c r="U302" s="25">
        <f t="shared" si="158"/>
        <v>0</v>
      </c>
      <c r="V302" s="125">
        <f t="shared" si="159"/>
        <v>-17</v>
      </c>
      <c r="X302" s="24" t="str">
        <f t="shared" si="143"/>
        <v xml:space="preserve"> </v>
      </c>
      <c r="Y302" s="25" t="str">
        <f t="shared" si="150"/>
        <v xml:space="preserve"> </v>
      </c>
      <c r="Z302" s="25">
        <f t="shared" si="144"/>
        <v>1</v>
      </c>
      <c r="AA302" s="25" t="str">
        <f t="shared" si="151"/>
        <v xml:space="preserve"> </v>
      </c>
      <c r="AB302" s="25"/>
      <c r="AC302" s="25">
        <f t="shared" si="136"/>
        <v>0</v>
      </c>
      <c r="AD302" s="25">
        <f t="shared" si="152"/>
        <v>0</v>
      </c>
      <c r="AE302" s="28">
        <f t="shared" si="145"/>
        <v>43</v>
      </c>
      <c r="AF302" s="40" t="str">
        <f t="shared" si="146"/>
        <v xml:space="preserve"> </v>
      </c>
      <c r="AG302" s="25" t="str">
        <f t="shared" si="153"/>
        <v xml:space="preserve"> </v>
      </c>
      <c r="AH302" s="25">
        <f t="shared" si="147"/>
        <v>1</v>
      </c>
      <c r="AI302" s="25" t="str">
        <f t="shared" si="154"/>
        <v xml:space="preserve"> </v>
      </c>
      <c r="AJ302" s="25"/>
      <c r="AK302" s="25">
        <f t="shared" si="137"/>
        <v>0</v>
      </c>
      <c r="AL302" s="25">
        <f t="shared" si="155"/>
        <v>0</v>
      </c>
      <c r="AM302" s="125">
        <f t="shared" si="148"/>
        <v>-34</v>
      </c>
    </row>
    <row r="303" spans="1:39">
      <c r="A303" s="197">
        <f t="shared" si="138"/>
        <v>293</v>
      </c>
      <c r="B303" s="198">
        <f>Data!B303</f>
        <v>11</v>
      </c>
      <c r="C303" s="71"/>
      <c r="D303" s="112">
        <f t="shared" si="133"/>
        <v>1</v>
      </c>
      <c r="E303" s="116" t="str">
        <f t="shared" si="134"/>
        <v>B</v>
      </c>
      <c r="F303" s="25"/>
      <c r="G303" s="24" t="str">
        <f t="shared" si="139"/>
        <v>T</v>
      </c>
      <c r="H303" s="25" t="str">
        <f t="shared" si="163"/>
        <v xml:space="preserve"> </v>
      </c>
      <c r="I303" s="25">
        <f t="shared" si="140"/>
        <v>1</v>
      </c>
      <c r="J303" s="25" t="str">
        <f t="shared" si="160"/>
        <v xml:space="preserve"> </v>
      </c>
      <c r="K303" s="25"/>
      <c r="L303" s="25">
        <f t="shared" si="135"/>
        <v>0</v>
      </c>
      <c r="M303" s="25">
        <f t="shared" si="161"/>
        <v>0</v>
      </c>
      <c r="N303" s="28">
        <f t="shared" si="162"/>
        <v>-49</v>
      </c>
      <c r="O303" s="40" t="str">
        <f t="shared" si="141"/>
        <v xml:space="preserve"> </v>
      </c>
      <c r="P303" s="25" t="str">
        <f t="shared" si="149"/>
        <v xml:space="preserve"> </v>
      </c>
      <c r="Q303" s="25">
        <f t="shared" si="156"/>
        <v>1</v>
      </c>
      <c r="R303" s="25" t="str">
        <f t="shared" si="142"/>
        <v xml:space="preserve"> </v>
      </c>
      <c r="S303" s="25"/>
      <c r="T303" s="25">
        <f t="shared" si="157"/>
        <v>0</v>
      </c>
      <c r="U303" s="25">
        <f t="shared" si="158"/>
        <v>0</v>
      </c>
      <c r="V303" s="125">
        <f t="shared" si="159"/>
        <v>-17</v>
      </c>
      <c r="X303" s="24" t="str">
        <f t="shared" si="143"/>
        <v>T</v>
      </c>
      <c r="Y303" s="25" t="str">
        <f t="shared" si="150"/>
        <v xml:space="preserve"> </v>
      </c>
      <c r="Z303" s="25">
        <f t="shared" si="144"/>
        <v>1</v>
      </c>
      <c r="AA303" s="25" t="str">
        <f t="shared" si="151"/>
        <v xml:space="preserve"> </v>
      </c>
      <c r="AB303" s="25"/>
      <c r="AC303" s="25">
        <f t="shared" si="136"/>
        <v>0</v>
      </c>
      <c r="AD303" s="25">
        <f t="shared" si="152"/>
        <v>0</v>
      </c>
      <c r="AE303" s="28">
        <f t="shared" si="145"/>
        <v>43</v>
      </c>
      <c r="AF303" s="40" t="str">
        <f t="shared" si="146"/>
        <v xml:space="preserve"> </v>
      </c>
      <c r="AG303" s="25" t="str">
        <f t="shared" si="153"/>
        <v xml:space="preserve"> </v>
      </c>
      <c r="AH303" s="25">
        <f t="shared" si="147"/>
        <v>1</v>
      </c>
      <c r="AI303" s="25" t="str">
        <f t="shared" si="154"/>
        <v xml:space="preserve"> </v>
      </c>
      <c r="AJ303" s="25"/>
      <c r="AK303" s="25">
        <f t="shared" si="137"/>
        <v>0</v>
      </c>
      <c r="AL303" s="25">
        <f t="shared" si="155"/>
        <v>0</v>
      </c>
      <c r="AM303" s="125">
        <f t="shared" si="148"/>
        <v>-34</v>
      </c>
    </row>
    <row r="304" spans="1:39">
      <c r="A304" s="197">
        <f t="shared" si="138"/>
        <v>294</v>
      </c>
      <c r="B304" s="198">
        <f>Data!B304</f>
        <v>15</v>
      </c>
      <c r="C304" s="71"/>
      <c r="D304" s="112">
        <f t="shared" si="133"/>
        <v>2</v>
      </c>
      <c r="E304" s="116" t="str">
        <f t="shared" si="134"/>
        <v>C</v>
      </c>
      <c r="F304" s="25"/>
      <c r="G304" s="24" t="str">
        <f t="shared" si="139"/>
        <v xml:space="preserve"> </v>
      </c>
      <c r="H304" s="25" t="str">
        <f t="shared" si="163"/>
        <v xml:space="preserve"> </v>
      </c>
      <c r="I304" s="25">
        <f t="shared" si="140"/>
        <v>1</v>
      </c>
      <c r="J304" s="25" t="str">
        <f t="shared" si="160"/>
        <v>1 &amp; 2</v>
      </c>
      <c r="K304" s="25"/>
      <c r="L304" s="25">
        <f t="shared" si="135"/>
        <v>2</v>
      </c>
      <c r="M304" s="25">
        <f t="shared" si="161"/>
        <v>0</v>
      </c>
      <c r="N304" s="28">
        <f t="shared" si="162"/>
        <v>-51</v>
      </c>
      <c r="O304" s="40" t="str">
        <f t="shared" si="141"/>
        <v xml:space="preserve"> </v>
      </c>
      <c r="P304" s="25" t="str">
        <f t="shared" si="149"/>
        <v xml:space="preserve"> </v>
      </c>
      <c r="Q304" s="25">
        <f t="shared" si="156"/>
        <v>1</v>
      </c>
      <c r="R304" s="25" t="str">
        <f t="shared" si="142"/>
        <v xml:space="preserve"> </v>
      </c>
      <c r="S304" s="25"/>
      <c r="T304" s="25">
        <f t="shared" si="157"/>
        <v>0</v>
      </c>
      <c r="U304" s="25">
        <f t="shared" si="158"/>
        <v>0</v>
      </c>
      <c r="V304" s="125">
        <f t="shared" si="159"/>
        <v>-17</v>
      </c>
      <c r="X304" s="24" t="str">
        <f t="shared" si="143"/>
        <v xml:space="preserve"> </v>
      </c>
      <c r="Y304" s="25" t="str">
        <f t="shared" si="150"/>
        <v xml:space="preserve"> </v>
      </c>
      <c r="Z304" s="25">
        <f t="shared" si="144"/>
        <v>1</v>
      </c>
      <c r="AA304" s="25" t="str">
        <f t="shared" si="151"/>
        <v>1 &amp; 2</v>
      </c>
      <c r="AB304" s="25"/>
      <c r="AC304" s="25">
        <f t="shared" si="136"/>
        <v>2</v>
      </c>
      <c r="AD304" s="25">
        <f t="shared" si="152"/>
        <v>0</v>
      </c>
      <c r="AE304" s="28">
        <f t="shared" si="145"/>
        <v>41</v>
      </c>
      <c r="AF304" s="40" t="str">
        <f t="shared" si="146"/>
        <v xml:space="preserve"> </v>
      </c>
      <c r="AG304" s="25" t="str">
        <f t="shared" si="153"/>
        <v xml:space="preserve"> </v>
      </c>
      <c r="AH304" s="25">
        <f t="shared" si="147"/>
        <v>1</v>
      </c>
      <c r="AI304" s="25" t="str">
        <f t="shared" si="154"/>
        <v xml:space="preserve"> </v>
      </c>
      <c r="AJ304" s="25"/>
      <c r="AK304" s="25">
        <f t="shared" si="137"/>
        <v>0</v>
      </c>
      <c r="AL304" s="25">
        <f t="shared" si="155"/>
        <v>0</v>
      </c>
      <c r="AM304" s="125">
        <f t="shared" si="148"/>
        <v>-34</v>
      </c>
    </row>
    <row r="305" spans="1:40">
      <c r="A305" s="197">
        <f t="shared" si="138"/>
        <v>295</v>
      </c>
      <c r="B305" s="198">
        <f>Data!B305</f>
        <v>24</v>
      </c>
      <c r="C305" s="71"/>
      <c r="D305" s="112">
        <f t="shared" si="133"/>
        <v>2</v>
      </c>
      <c r="E305" s="116" t="str">
        <f t="shared" si="134"/>
        <v>C</v>
      </c>
      <c r="F305" s="25"/>
      <c r="G305" s="24" t="str">
        <f t="shared" si="139"/>
        <v xml:space="preserve"> </v>
      </c>
      <c r="H305" s="25" t="str">
        <f t="shared" si="163"/>
        <v>W</v>
      </c>
      <c r="I305" s="25">
        <f t="shared" si="140"/>
        <v>1</v>
      </c>
      <c r="J305" s="25" t="str">
        <f t="shared" si="160"/>
        <v xml:space="preserve"> </v>
      </c>
      <c r="K305" s="25"/>
      <c r="L305" s="25">
        <f t="shared" si="135"/>
        <v>0</v>
      </c>
      <c r="M305" s="25">
        <f t="shared" si="161"/>
        <v>3</v>
      </c>
      <c r="N305" s="28">
        <f t="shared" si="162"/>
        <v>-48</v>
      </c>
      <c r="O305" s="40" t="str">
        <f t="shared" si="141"/>
        <v>T</v>
      </c>
      <c r="P305" s="25" t="str">
        <f t="shared" si="149"/>
        <v xml:space="preserve"> </v>
      </c>
      <c r="Q305" s="25">
        <f t="shared" si="156"/>
        <v>1</v>
      </c>
      <c r="R305" s="25" t="str">
        <f t="shared" si="142"/>
        <v xml:space="preserve"> </v>
      </c>
      <c r="S305" s="25"/>
      <c r="T305" s="25">
        <f t="shared" si="157"/>
        <v>0</v>
      </c>
      <c r="U305" s="25">
        <f t="shared" si="158"/>
        <v>0</v>
      </c>
      <c r="V305" s="125">
        <f t="shared" si="159"/>
        <v>-17</v>
      </c>
      <c r="X305" s="24" t="str">
        <f t="shared" si="143"/>
        <v xml:space="preserve"> </v>
      </c>
      <c r="Y305" s="25" t="str">
        <f t="shared" si="150"/>
        <v>W</v>
      </c>
      <c r="Z305" s="25">
        <f t="shared" si="144"/>
        <v>1</v>
      </c>
      <c r="AA305" s="25" t="str">
        <f t="shared" si="151"/>
        <v xml:space="preserve"> </v>
      </c>
      <c r="AB305" s="25"/>
      <c r="AC305" s="25">
        <f t="shared" si="136"/>
        <v>0</v>
      </c>
      <c r="AD305" s="25">
        <f t="shared" si="152"/>
        <v>3</v>
      </c>
      <c r="AE305" s="28">
        <f t="shared" si="145"/>
        <v>44</v>
      </c>
      <c r="AF305" s="40" t="str">
        <f t="shared" si="146"/>
        <v>T</v>
      </c>
      <c r="AG305" s="25" t="str">
        <f t="shared" si="153"/>
        <v xml:space="preserve"> </v>
      </c>
      <c r="AH305" s="25">
        <f t="shared" si="147"/>
        <v>1</v>
      </c>
      <c r="AI305" s="25" t="str">
        <f t="shared" si="154"/>
        <v xml:space="preserve"> </v>
      </c>
      <c r="AJ305" s="25"/>
      <c r="AK305" s="25">
        <f t="shared" si="137"/>
        <v>0</v>
      </c>
      <c r="AL305" s="25">
        <f t="shared" si="155"/>
        <v>0</v>
      </c>
      <c r="AM305" s="125">
        <f t="shared" si="148"/>
        <v>-34</v>
      </c>
    </row>
    <row r="306" spans="1:40">
      <c r="A306" s="197">
        <f t="shared" si="138"/>
        <v>296</v>
      </c>
      <c r="B306" s="198">
        <f>Data!B306</f>
        <v>35</v>
      </c>
      <c r="C306" s="71"/>
      <c r="D306" s="112">
        <f t="shared" si="133"/>
        <v>3</v>
      </c>
      <c r="E306" s="116" t="str">
        <f t="shared" si="134"/>
        <v>B</v>
      </c>
      <c r="F306" s="25"/>
      <c r="G306" s="24" t="str">
        <f t="shared" si="139"/>
        <v xml:space="preserve"> </v>
      </c>
      <c r="H306" s="25" t="str">
        <f t="shared" si="163"/>
        <v xml:space="preserve"> </v>
      </c>
      <c r="I306" s="25">
        <f t="shared" si="140"/>
        <v>1</v>
      </c>
      <c r="J306" s="25" t="str">
        <f t="shared" si="160"/>
        <v xml:space="preserve"> </v>
      </c>
      <c r="K306" s="25"/>
      <c r="L306" s="25">
        <f t="shared" si="135"/>
        <v>0</v>
      </c>
      <c r="M306" s="25">
        <f t="shared" si="161"/>
        <v>0</v>
      </c>
      <c r="N306" s="28">
        <f t="shared" si="162"/>
        <v>-48</v>
      </c>
      <c r="O306" s="40" t="str">
        <f t="shared" si="141"/>
        <v xml:space="preserve"> </v>
      </c>
      <c r="P306" s="25" t="str">
        <f t="shared" si="149"/>
        <v xml:space="preserve"> </v>
      </c>
      <c r="Q306" s="25">
        <f t="shared" si="156"/>
        <v>1</v>
      </c>
      <c r="R306" s="25" t="str">
        <f t="shared" si="142"/>
        <v>C &amp; B</v>
      </c>
      <c r="S306" s="25"/>
      <c r="T306" s="25">
        <f t="shared" si="157"/>
        <v>2</v>
      </c>
      <c r="U306" s="25">
        <f t="shared" si="158"/>
        <v>0</v>
      </c>
      <c r="V306" s="125">
        <f t="shared" si="159"/>
        <v>-19</v>
      </c>
      <c r="X306" s="24" t="str">
        <f t="shared" si="143"/>
        <v xml:space="preserve"> </v>
      </c>
      <c r="Y306" s="25" t="str">
        <f t="shared" si="150"/>
        <v xml:space="preserve"> </v>
      </c>
      <c r="Z306" s="25">
        <f t="shared" si="144"/>
        <v>1</v>
      </c>
      <c r="AA306" s="25" t="str">
        <f t="shared" si="151"/>
        <v xml:space="preserve"> </v>
      </c>
      <c r="AB306" s="25"/>
      <c r="AC306" s="25">
        <f t="shared" si="136"/>
        <v>0</v>
      </c>
      <c r="AD306" s="25">
        <f t="shared" si="152"/>
        <v>0</v>
      </c>
      <c r="AE306" s="28">
        <f t="shared" si="145"/>
        <v>44</v>
      </c>
      <c r="AF306" s="40" t="str">
        <f t="shared" si="146"/>
        <v xml:space="preserve"> </v>
      </c>
      <c r="AG306" s="25" t="str">
        <f t="shared" si="153"/>
        <v xml:space="preserve"> </v>
      </c>
      <c r="AH306" s="25">
        <f t="shared" si="147"/>
        <v>1</v>
      </c>
      <c r="AI306" s="25" t="str">
        <f t="shared" si="154"/>
        <v>C &amp; B</v>
      </c>
      <c r="AJ306" s="25"/>
      <c r="AK306" s="25">
        <f t="shared" si="137"/>
        <v>2</v>
      </c>
      <c r="AL306" s="25">
        <f t="shared" si="155"/>
        <v>0</v>
      </c>
      <c r="AM306" s="125">
        <f t="shared" si="148"/>
        <v>-36</v>
      </c>
    </row>
    <row r="307" spans="1:40">
      <c r="A307" s="197">
        <f t="shared" si="138"/>
        <v>297</v>
      </c>
      <c r="B307" s="198">
        <f>Data!B307</f>
        <v>3</v>
      </c>
      <c r="C307" s="71"/>
      <c r="D307" s="112">
        <f t="shared" si="133"/>
        <v>1</v>
      </c>
      <c r="E307" s="116" t="str">
        <f t="shared" si="134"/>
        <v>C</v>
      </c>
      <c r="F307" s="25"/>
      <c r="G307" s="24" t="str">
        <f t="shared" si="139"/>
        <v xml:space="preserve"> </v>
      </c>
      <c r="H307" s="25" t="str">
        <f t="shared" si="163"/>
        <v xml:space="preserve"> </v>
      </c>
      <c r="I307" s="25">
        <f t="shared" si="140"/>
        <v>1</v>
      </c>
      <c r="J307" s="25" t="str">
        <f t="shared" si="160"/>
        <v xml:space="preserve"> </v>
      </c>
      <c r="K307" s="25"/>
      <c r="L307" s="25">
        <f t="shared" si="135"/>
        <v>0</v>
      </c>
      <c r="M307" s="25">
        <f t="shared" si="161"/>
        <v>0</v>
      </c>
      <c r="N307" s="28">
        <f t="shared" si="162"/>
        <v>-48</v>
      </c>
      <c r="O307" s="40" t="str">
        <f t="shared" si="141"/>
        <v xml:space="preserve"> </v>
      </c>
      <c r="P307" s="25" t="str">
        <f t="shared" si="149"/>
        <v>W</v>
      </c>
      <c r="Q307" s="25">
        <f t="shared" si="156"/>
        <v>1</v>
      </c>
      <c r="R307" s="25" t="str">
        <f t="shared" si="142"/>
        <v xml:space="preserve"> </v>
      </c>
      <c r="S307" s="25"/>
      <c r="T307" s="25">
        <f t="shared" si="157"/>
        <v>0</v>
      </c>
      <c r="U307" s="25">
        <f t="shared" si="158"/>
        <v>3</v>
      </c>
      <c r="V307" s="125">
        <f t="shared" si="159"/>
        <v>-16</v>
      </c>
      <c r="X307" s="24" t="str">
        <f t="shared" si="143"/>
        <v xml:space="preserve"> </v>
      </c>
      <c r="Y307" s="25" t="str">
        <f t="shared" si="150"/>
        <v xml:space="preserve"> </v>
      </c>
      <c r="Z307" s="25">
        <f t="shared" si="144"/>
        <v>1</v>
      </c>
      <c r="AA307" s="25" t="str">
        <f t="shared" si="151"/>
        <v xml:space="preserve"> </v>
      </c>
      <c r="AB307" s="25"/>
      <c r="AC307" s="25">
        <f t="shared" si="136"/>
        <v>0</v>
      </c>
      <c r="AD307" s="25">
        <f t="shared" si="152"/>
        <v>0</v>
      </c>
      <c r="AE307" s="28">
        <f t="shared" si="145"/>
        <v>44</v>
      </c>
      <c r="AF307" s="40" t="str">
        <f t="shared" si="146"/>
        <v xml:space="preserve"> </v>
      </c>
      <c r="AG307" s="25" t="str">
        <f t="shared" si="153"/>
        <v>W</v>
      </c>
      <c r="AH307" s="25">
        <f t="shared" si="147"/>
        <v>1</v>
      </c>
      <c r="AI307" s="25" t="str">
        <f t="shared" si="154"/>
        <v xml:space="preserve"> </v>
      </c>
      <c r="AJ307" s="25"/>
      <c r="AK307" s="25">
        <f t="shared" si="137"/>
        <v>0</v>
      </c>
      <c r="AL307" s="25">
        <f t="shared" si="155"/>
        <v>3</v>
      </c>
      <c r="AM307" s="125">
        <f t="shared" si="148"/>
        <v>-33</v>
      </c>
    </row>
    <row r="308" spans="1:40">
      <c r="A308" s="197">
        <f t="shared" si="138"/>
        <v>298</v>
      </c>
      <c r="B308" s="198">
        <f>Data!B308</f>
        <v>3</v>
      </c>
      <c r="C308" s="71"/>
      <c r="D308" s="112">
        <f t="shared" si="133"/>
        <v>1</v>
      </c>
      <c r="E308" s="116" t="str">
        <f t="shared" si="134"/>
        <v>C</v>
      </c>
      <c r="F308" s="25"/>
      <c r="G308" s="24" t="str">
        <f t="shared" si="139"/>
        <v>T</v>
      </c>
      <c r="H308" s="25" t="str">
        <f t="shared" si="163"/>
        <v xml:space="preserve"> </v>
      </c>
      <c r="I308" s="25">
        <f t="shared" si="140"/>
        <v>1</v>
      </c>
      <c r="J308" s="25" t="str">
        <f t="shared" si="160"/>
        <v xml:space="preserve"> </v>
      </c>
      <c r="K308" s="25"/>
      <c r="L308" s="25">
        <f t="shared" si="135"/>
        <v>0</v>
      </c>
      <c r="M308" s="25">
        <f t="shared" si="161"/>
        <v>0</v>
      </c>
      <c r="N308" s="28">
        <f t="shared" si="162"/>
        <v>-48</v>
      </c>
      <c r="O308" s="40" t="str">
        <f t="shared" si="141"/>
        <v>T</v>
      </c>
      <c r="P308" s="25" t="str">
        <f t="shared" si="149"/>
        <v xml:space="preserve"> </v>
      </c>
      <c r="Q308" s="25">
        <f t="shared" si="156"/>
        <v>1</v>
      </c>
      <c r="R308" s="25" t="str">
        <f t="shared" si="142"/>
        <v xml:space="preserve"> </v>
      </c>
      <c r="S308" s="25"/>
      <c r="T308" s="25">
        <f t="shared" si="157"/>
        <v>0</v>
      </c>
      <c r="U308" s="25">
        <f t="shared" si="158"/>
        <v>0</v>
      </c>
      <c r="V308" s="125">
        <f t="shared" si="159"/>
        <v>-16</v>
      </c>
      <c r="X308" s="24" t="str">
        <f t="shared" si="143"/>
        <v>T</v>
      </c>
      <c r="Y308" s="25" t="str">
        <f t="shared" si="150"/>
        <v xml:space="preserve"> </v>
      </c>
      <c r="Z308" s="25">
        <f t="shared" si="144"/>
        <v>1</v>
      </c>
      <c r="AA308" s="25" t="str">
        <f t="shared" si="151"/>
        <v xml:space="preserve"> </v>
      </c>
      <c r="AB308" s="25"/>
      <c r="AC308" s="25">
        <f t="shared" si="136"/>
        <v>0</v>
      </c>
      <c r="AD308" s="25">
        <f t="shared" si="152"/>
        <v>0</v>
      </c>
      <c r="AE308" s="28">
        <f t="shared" si="145"/>
        <v>44</v>
      </c>
      <c r="AF308" s="40" t="str">
        <f t="shared" si="146"/>
        <v>T</v>
      </c>
      <c r="AG308" s="25" t="str">
        <f t="shared" si="153"/>
        <v xml:space="preserve"> </v>
      </c>
      <c r="AH308" s="25">
        <f t="shared" si="147"/>
        <v>1</v>
      </c>
      <c r="AI308" s="25" t="str">
        <f t="shared" si="154"/>
        <v xml:space="preserve"> </v>
      </c>
      <c r="AJ308" s="25"/>
      <c r="AK308" s="25">
        <f t="shared" si="137"/>
        <v>0</v>
      </c>
      <c r="AL308" s="25">
        <f t="shared" si="155"/>
        <v>0</v>
      </c>
      <c r="AM308" s="125">
        <f t="shared" si="148"/>
        <v>-33</v>
      </c>
    </row>
    <row r="309" spans="1:40">
      <c r="A309" s="197">
        <f t="shared" si="138"/>
        <v>299</v>
      </c>
      <c r="B309" s="198">
        <f>Data!B309</f>
        <v>7</v>
      </c>
      <c r="C309" s="71"/>
      <c r="D309" s="112">
        <f t="shared" si="133"/>
        <v>1</v>
      </c>
      <c r="E309" s="116" t="str">
        <f t="shared" si="134"/>
        <v>A</v>
      </c>
      <c r="F309" s="25"/>
      <c r="G309" s="24" t="str">
        <f t="shared" si="139"/>
        <v>T</v>
      </c>
      <c r="H309" s="25" t="str">
        <f t="shared" si="163"/>
        <v xml:space="preserve"> </v>
      </c>
      <c r="I309" s="25">
        <f t="shared" si="140"/>
        <v>1</v>
      </c>
      <c r="J309" s="25" t="str">
        <f t="shared" si="160"/>
        <v xml:space="preserve"> </v>
      </c>
      <c r="K309" s="25"/>
      <c r="L309" s="25">
        <f t="shared" si="135"/>
        <v>0</v>
      </c>
      <c r="M309" s="25">
        <f t="shared" si="161"/>
        <v>0</v>
      </c>
      <c r="N309" s="28">
        <f t="shared" si="162"/>
        <v>-48</v>
      </c>
      <c r="O309" s="40" t="str">
        <f t="shared" si="141"/>
        <v xml:space="preserve"> </v>
      </c>
      <c r="P309" s="25" t="str">
        <f t="shared" si="149"/>
        <v xml:space="preserve"> </v>
      </c>
      <c r="Q309" s="25">
        <f t="shared" si="156"/>
        <v>1</v>
      </c>
      <c r="R309" s="25" t="str">
        <f t="shared" si="142"/>
        <v>C &amp; A</v>
      </c>
      <c r="S309" s="25"/>
      <c r="T309" s="25">
        <f t="shared" si="157"/>
        <v>2</v>
      </c>
      <c r="U309" s="25">
        <f t="shared" si="158"/>
        <v>0</v>
      </c>
      <c r="V309" s="125">
        <f t="shared" si="159"/>
        <v>-18</v>
      </c>
      <c r="X309" s="24" t="str">
        <f t="shared" si="143"/>
        <v>T</v>
      </c>
      <c r="Y309" s="25" t="str">
        <f t="shared" si="150"/>
        <v xml:space="preserve"> </v>
      </c>
      <c r="Z309" s="25">
        <f t="shared" si="144"/>
        <v>1</v>
      </c>
      <c r="AA309" s="25" t="str">
        <f t="shared" si="151"/>
        <v xml:space="preserve"> </v>
      </c>
      <c r="AB309" s="25"/>
      <c r="AC309" s="25">
        <f t="shared" si="136"/>
        <v>0</v>
      </c>
      <c r="AD309" s="25">
        <f t="shared" si="152"/>
        <v>0</v>
      </c>
      <c r="AE309" s="28">
        <f t="shared" si="145"/>
        <v>44</v>
      </c>
      <c r="AF309" s="40" t="str">
        <f t="shared" si="146"/>
        <v xml:space="preserve"> </v>
      </c>
      <c r="AG309" s="25" t="str">
        <f t="shared" si="153"/>
        <v xml:space="preserve"> </v>
      </c>
      <c r="AH309" s="25">
        <f t="shared" si="147"/>
        <v>1</v>
      </c>
      <c r="AI309" s="25" t="str">
        <f t="shared" si="154"/>
        <v>C &amp; A</v>
      </c>
      <c r="AJ309" s="25"/>
      <c r="AK309" s="25">
        <f t="shared" si="137"/>
        <v>2</v>
      </c>
      <c r="AL309" s="25">
        <f t="shared" si="155"/>
        <v>0</v>
      </c>
      <c r="AM309" s="125">
        <f t="shared" si="148"/>
        <v>-35</v>
      </c>
    </row>
    <row r="310" spans="1:40">
      <c r="A310" s="197">
        <f t="shared" si="138"/>
        <v>300</v>
      </c>
      <c r="B310" s="198">
        <f>Data!B310</f>
        <v>31</v>
      </c>
      <c r="C310" s="71"/>
      <c r="D310" s="112">
        <f t="shared" si="133"/>
        <v>3</v>
      </c>
      <c r="E310" s="116" t="str">
        <f t="shared" si="134"/>
        <v>A</v>
      </c>
      <c r="F310" s="25"/>
      <c r="G310" s="24" t="str">
        <f t="shared" si="139"/>
        <v xml:space="preserve"> </v>
      </c>
      <c r="H310" s="25" t="str">
        <f t="shared" si="163"/>
        <v xml:space="preserve"> </v>
      </c>
      <c r="I310" s="25">
        <f t="shared" si="140"/>
        <v>1</v>
      </c>
      <c r="J310" s="25" t="str">
        <f t="shared" si="160"/>
        <v>1 &amp; 3</v>
      </c>
      <c r="K310" s="25"/>
      <c r="L310" s="25">
        <f t="shared" si="135"/>
        <v>2</v>
      </c>
      <c r="M310" s="25">
        <f t="shared" si="161"/>
        <v>0</v>
      </c>
      <c r="N310" s="28">
        <f t="shared" si="162"/>
        <v>-50</v>
      </c>
      <c r="O310" s="40" t="str">
        <f t="shared" si="141"/>
        <v xml:space="preserve"> </v>
      </c>
      <c r="P310" s="25" t="str">
        <f t="shared" si="149"/>
        <v>W</v>
      </c>
      <c r="Q310" s="25">
        <f t="shared" si="156"/>
        <v>1</v>
      </c>
      <c r="R310" s="25" t="str">
        <f t="shared" si="142"/>
        <v xml:space="preserve"> </v>
      </c>
      <c r="S310" s="25"/>
      <c r="T310" s="25">
        <f t="shared" si="157"/>
        <v>0</v>
      </c>
      <c r="U310" s="25">
        <f t="shared" si="158"/>
        <v>3</v>
      </c>
      <c r="V310" s="125">
        <f t="shared" si="159"/>
        <v>-15</v>
      </c>
      <c r="X310" s="24" t="str">
        <f t="shared" si="143"/>
        <v xml:space="preserve"> </v>
      </c>
      <c r="Y310" s="25" t="str">
        <f t="shared" si="150"/>
        <v xml:space="preserve"> </v>
      </c>
      <c r="Z310" s="25">
        <f t="shared" si="144"/>
        <v>1</v>
      </c>
      <c r="AA310" s="25" t="str">
        <f t="shared" si="151"/>
        <v>1 &amp; 3</v>
      </c>
      <c r="AB310" s="25"/>
      <c r="AC310" s="25">
        <f t="shared" si="136"/>
        <v>2</v>
      </c>
      <c r="AD310" s="25">
        <f t="shared" si="152"/>
        <v>0</v>
      </c>
      <c r="AE310" s="28">
        <f t="shared" si="145"/>
        <v>42</v>
      </c>
      <c r="AF310" s="40" t="str">
        <f t="shared" si="146"/>
        <v xml:space="preserve"> </v>
      </c>
      <c r="AG310" s="25" t="str">
        <f t="shared" si="153"/>
        <v>W</v>
      </c>
      <c r="AH310" s="25">
        <f t="shared" si="147"/>
        <v>1</v>
      </c>
      <c r="AI310" s="25" t="str">
        <f t="shared" si="154"/>
        <v xml:space="preserve"> </v>
      </c>
      <c r="AJ310" s="25"/>
      <c r="AK310" s="25">
        <f t="shared" si="137"/>
        <v>0</v>
      </c>
      <c r="AL310" s="25">
        <f t="shared" si="155"/>
        <v>3</v>
      </c>
      <c r="AM310" s="125">
        <f t="shared" si="148"/>
        <v>-32</v>
      </c>
    </row>
    <row r="311" spans="1:40">
      <c r="A311" s="197">
        <f t="shared" si="138"/>
        <v>301</v>
      </c>
      <c r="B311" s="198">
        <f>Data!B311</f>
        <v>20</v>
      </c>
      <c r="C311" s="71"/>
      <c r="D311" s="112">
        <f t="shared" si="133"/>
        <v>2</v>
      </c>
      <c r="E311" s="116" t="str">
        <f t="shared" ref="E311:E374" si="164">IF(B311=0,0,IF(MOD(B311,3)=1,"A",IF(MOD(B311,3),"B","C")))</f>
        <v>B</v>
      </c>
      <c r="F311" s="25"/>
      <c r="G311" s="24" t="str">
        <f t="shared" ref="G311:G374" si="165">IF($G$9="D",IF(AND(D310&lt;&gt;0,D311&lt;&gt;0,D311=D310,J310=" "),"T"," "),IF(AND(D310&lt;&gt;0,D311&lt;&gt;0,D311=D310),"T"," "))</f>
        <v xml:space="preserve"> </v>
      </c>
      <c r="H311" s="25" t="str">
        <f t="shared" ref="H311:H374" si="166">IF(J310=" "," ",IF(OR(D311=D310,D311=D309),"W","L"))</f>
        <v>L</v>
      </c>
      <c r="I311" s="25">
        <f t="shared" ref="I311:I374" si="167">IF(H311="W",1,IF(H311="L",I310+1,I310))</f>
        <v>2</v>
      </c>
      <c r="J311" s="25" t="str">
        <f t="shared" ref="J311:J374" si="168">IF(AND(G310="T",D311&lt;&gt;D310,D311&lt;&gt;0),CONCATENATE(D310," &amp; ",D311)," ")</f>
        <v xml:space="preserve"> </v>
      </c>
      <c r="K311" s="25"/>
      <c r="L311" s="25">
        <f t="shared" ref="L311:L374" si="169">IF(J311=" ",0,IF(OR(I311=1,I311=4,I311=7),2,IF(OR(I311=2,I311=5,I311=8),6,IF(OR(I311=3,I311=6,I311=9),18))))</f>
        <v>0</v>
      </c>
      <c r="M311" s="25">
        <f t="shared" ref="M311:M374" si="170">IF(H311=" ",0,IF(H311="W",(L310/2)*3,0))</f>
        <v>0</v>
      </c>
      <c r="N311" s="28">
        <f t="shared" ref="N311:N374" si="171">N310-L311+M311</f>
        <v>-50</v>
      </c>
      <c r="O311" s="40" t="str">
        <f t="shared" ref="O311:O374" si="172">IF($G$9="D",IF(AND(E310&lt;&gt;0,E311&lt;&gt;0,E311=E310,R310=" "),"T"," "),IF(AND(E310&lt;&gt;0,E311&lt;&gt;0,E311=E310),"T"," "))</f>
        <v xml:space="preserve"> </v>
      </c>
      <c r="P311" s="25" t="str">
        <f t="shared" ref="P311:P374" si="173">IF(R310=" "," ",IF(OR(E311=E310,E311=E309),"W","L"))</f>
        <v xml:space="preserve"> </v>
      </c>
      <c r="Q311" s="25">
        <f t="shared" ref="Q311:Q374" si="174">IF(P311="W",1,IF(P311="L",Q310+1,Q310))</f>
        <v>1</v>
      </c>
      <c r="R311" s="25" t="str">
        <f t="shared" ref="R311:R374" si="175">IF(AND(O310="T",E311&lt;&gt;E310,E311&lt;&gt;0),CONCATENATE(E310," &amp; ",E311)," ")</f>
        <v xml:space="preserve"> </v>
      </c>
      <c r="S311" s="25"/>
      <c r="T311" s="25">
        <f t="shared" ref="T311:T374" si="176">IF(R311=" ",0,IF(OR(Q311=1,Q311=4,Q311=7),2,IF(OR(Q311=2,Q311=5,Q311=8),6,IF(OR(Q311=3,Q311=6,Q311=9),18))))</f>
        <v>0</v>
      </c>
      <c r="U311" s="25">
        <f t="shared" ref="U311:U374" si="177">IF(P311=" ",0,IF(P311="W",(T310/2)*3,0))</f>
        <v>0</v>
      </c>
      <c r="V311" s="125">
        <f t="shared" ref="V311:V374" si="178">V310-T311+U311</f>
        <v>-15</v>
      </c>
      <c r="W311" s="71"/>
      <c r="X311" s="24" t="str">
        <f t="shared" ref="X311:X374" si="179">IF($G$9="D",IF(AND(D310&lt;&gt;0,D311&lt;&gt;0,D311=D310,AA310=" "),"T"," "),IF(AND(D310&lt;&gt;0,D311&lt;&gt;0,D311=D310),"T"," "))</f>
        <v xml:space="preserve"> </v>
      </c>
      <c r="Y311" s="25" t="str">
        <f t="shared" ref="Y311:Y374" si="180">IF(AA310=" "," ",IF(OR(D311=VALUE(MID(AA310,1,1)),D311=VALUE(MID(AA310,5,1))),"W","L"))</f>
        <v>L</v>
      </c>
      <c r="Z311" s="25">
        <f t="shared" ref="Z311:Z374" si="181">IF(Y311="W",1,IF(Y311="L",Z310+1,Z310))</f>
        <v>2</v>
      </c>
      <c r="AA311" s="25" t="str">
        <f t="shared" ref="AA311:AA374" si="182">IF(Y311="L",AA310,IF(AND(X310="T",D311&lt;&gt;D310,D311&lt;&gt;0),CONCATENATE(D310," &amp; ",D311)," "))</f>
        <v>1 &amp; 3</v>
      </c>
      <c r="AB311" s="25"/>
      <c r="AC311" s="25">
        <f t="shared" ref="AC311:AC374" si="183">IF(AA311=" ",0,IF(OR(Z311=1,Z311=4,Z311=7),2,IF(OR(Z311=2,Z311=5,Z311=8),6,IF(OR(Z311=3,Z311=6,Z311=9),18))))</f>
        <v>6</v>
      </c>
      <c r="AD311" s="25">
        <f t="shared" ref="AD311:AD374" si="184">IF(Y311=" ",0,IF(Y311="W",(AC310/2)*3,0))</f>
        <v>0</v>
      </c>
      <c r="AE311" s="28">
        <f t="shared" ref="AE311:AE374" si="185">AE310-AC311+AD311</f>
        <v>36</v>
      </c>
      <c r="AF311" s="40" t="str">
        <f t="shared" ref="AF311:AF374" si="186">IF($G$9="D",IF(AND(E310&lt;&gt;0,E311&lt;&gt;0,E311=E310,AI310=" "),"T"," "),IF(AND(E310&lt;&gt;0,E311&lt;&gt;0,E311=E310),"T"," "))</f>
        <v xml:space="preserve"> </v>
      </c>
      <c r="AG311" s="25" t="str">
        <f t="shared" ref="AG311:AG374" si="187">IF(AI310=" "," ",IF(OR(E311=MID(AI310,1,1),E311=MID(AI310,5,1)),"W","L"))</f>
        <v xml:space="preserve"> </v>
      </c>
      <c r="AH311" s="25">
        <f t="shared" ref="AH311:AH374" si="188">IF(AG311="W",1,IF(AG311="L",AH310+1,AH310))</f>
        <v>1</v>
      </c>
      <c r="AI311" s="25" t="str">
        <f t="shared" ref="AI311:AI374" si="189">IF(AG311="L",AI310,IF(AND(AF310="T",E311&lt;&gt;E310,E311&lt;&gt;0),CONCATENATE(E310," &amp; ",E311)," "))</f>
        <v xml:space="preserve"> </v>
      </c>
      <c r="AJ311" s="25"/>
      <c r="AK311" s="25">
        <f t="shared" ref="AK311:AK374" si="190">IF(AI311=" ",0,IF(OR(AH311=1,AH311=4,AH311=7),2,IF(OR(AH311=2,AH311=5,AH311=8),6,IF(OR(AH311=3,AH311=6,AH311=9),18))))</f>
        <v>0</v>
      </c>
      <c r="AL311" s="25">
        <f t="shared" ref="AL311:AL374" si="191">IF(AG311=" ",0,IF(AG311="W",(AK310/2)*3,0))</f>
        <v>0</v>
      </c>
      <c r="AM311" s="125">
        <f t="shared" ref="AM311:AM374" si="192">AM310-AK311+AL311</f>
        <v>-32</v>
      </c>
      <c r="AN311" s="71"/>
    </row>
    <row r="312" spans="1:40">
      <c r="A312" s="197">
        <f t="shared" si="138"/>
        <v>302</v>
      </c>
      <c r="B312" s="198">
        <f>Data!B312</f>
        <v>28</v>
      </c>
      <c r="D312" s="112">
        <f t="shared" si="133"/>
        <v>3</v>
      </c>
      <c r="E312" s="116" t="str">
        <f t="shared" si="164"/>
        <v>A</v>
      </c>
      <c r="F312" s="25"/>
      <c r="G312" s="24" t="str">
        <f t="shared" si="165"/>
        <v xml:space="preserve"> </v>
      </c>
      <c r="H312" s="25" t="str">
        <f t="shared" si="166"/>
        <v xml:space="preserve"> </v>
      </c>
      <c r="I312" s="25">
        <f t="shared" si="167"/>
        <v>2</v>
      </c>
      <c r="J312" s="25" t="str">
        <f t="shared" si="168"/>
        <v xml:space="preserve"> </v>
      </c>
      <c r="K312" s="25"/>
      <c r="L312" s="25">
        <f t="shared" si="169"/>
        <v>0</v>
      </c>
      <c r="M312" s="25">
        <f t="shared" si="170"/>
        <v>0</v>
      </c>
      <c r="N312" s="28">
        <f t="shared" si="171"/>
        <v>-50</v>
      </c>
      <c r="O312" s="40" t="str">
        <f t="shared" si="172"/>
        <v xml:space="preserve"> </v>
      </c>
      <c r="P312" s="25" t="str">
        <f t="shared" si="173"/>
        <v xml:space="preserve"> </v>
      </c>
      <c r="Q312" s="25">
        <f t="shared" si="174"/>
        <v>1</v>
      </c>
      <c r="R312" s="25" t="str">
        <f t="shared" si="175"/>
        <v xml:space="preserve"> </v>
      </c>
      <c r="S312" s="25"/>
      <c r="T312" s="25">
        <f t="shared" si="176"/>
        <v>0</v>
      </c>
      <c r="U312" s="25">
        <f t="shared" si="177"/>
        <v>0</v>
      </c>
      <c r="V312" s="125">
        <f t="shared" si="178"/>
        <v>-15</v>
      </c>
      <c r="W312" s="71"/>
      <c r="X312" s="24" t="str">
        <f t="shared" si="179"/>
        <v xml:space="preserve"> </v>
      </c>
      <c r="Y312" s="25" t="str">
        <f t="shared" si="180"/>
        <v>W</v>
      </c>
      <c r="Z312" s="25">
        <f t="shared" si="181"/>
        <v>1</v>
      </c>
      <c r="AA312" s="25" t="str">
        <f t="shared" si="182"/>
        <v xml:space="preserve"> </v>
      </c>
      <c r="AB312" s="25"/>
      <c r="AC312" s="25">
        <f t="shared" si="183"/>
        <v>0</v>
      </c>
      <c r="AD312" s="25">
        <f t="shared" si="184"/>
        <v>9</v>
      </c>
      <c r="AE312" s="28">
        <f t="shared" si="185"/>
        <v>45</v>
      </c>
      <c r="AF312" s="40" t="str">
        <f t="shared" si="186"/>
        <v xml:space="preserve"> </v>
      </c>
      <c r="AG312" s="25" t="str">
        <f t="shared" si="187"/>
        <v xml:space="preserve"> </v>
      </c>
      <c r="AH312" s="25">
        <f t="shared" si="188"/>
        <v>1</v>
      </c>
      <c r="AI312" s="25" t="str">
        <f t="shared" si="189"/>
        <v xml:space="preserve"> </v>
      </c>
      <c r="AJ312" s="25"/>
      <c r="AK312" s="25">
        <f t="shared" si="190"/>
        <v>0</v>
      </c>
      <c r="AL312" s="25">
        <f t="shared" si="191"/>
        <v>0</v>
      </c>
      <c r="AM312" s="125">
        <f t="shared" si="192"/>
        <v>-32</v>
      </c>
      <c r="AN312" s="71"/>
    </row>
    <row r="313" spans="1:40">
      <c r="A313" s="197">
        <f t="shared" si="138"/>
        <v>303</v>
      </c>
      <c r="B313" s="198">
        <f>Data!B313</f>
        <v>12</v>
      </c>
      <c r="D313" s="112">
        <f t="shared" si="133"/>
        <v>1</v>
      </c>
      <c r="E313" s="116" t="str">
        <f t="shared" si="164"/>
        <v>C</v>
      </c>
      <c r="G313" s="24" t="str">
        <f t="shared" si="165"/>
        <v xml:space="preserve"> </v>
      </c>
      <c r="H313" s="25" t="str">
        <f t="shared" si="166"/>
        <v xml:space="preserve"> </v>
      </c>
      <c r="I313" s="25">
        <f t="shared" si="167"/>
        <v>2</v>
      </c>
      <c r="J313" s="25" t="str">
        <f t="shared" si="168"/>
        <v xml:space="preserve"> </v>
      </c>
      <c r="K313" s="25"/>
      <c r="L313" s="25">
        <f t="shared" si="169"/>
        <v>0</v>
      </c>
      <c r="M313" s="25">
        <f t="shared" si="170"/>
        <v>0</v>
      </c>
      <c r="N313" s="28">
        <f t="shared" si="171"/>
        <v>-50</v>
      </c>
      <c r="O313" s="40" t="str">
        <f t="shared" si="172"/>
        <v xml:space="preserve"> </v>
      </c>
      <c r="P313" s="25" t="str">
        <f t="shared" si="173"/>
        <v xml:space="preserve"> </v>
      </c>
      <c r="Q313" s="25">
        <f t="shared" si="174"/>
        <v>1</v>
      </c>
      <c r="R313" s="25" t="str">
        <f t="shared" si="175"/>
        <v xml:space="preserve"> </v>
      </c>
      <c r="S313" s="25"/>
      <c r="T313" s="25">
        <f t="shared" si="176"/>
        <v>0</v>
      </c>
      <c r="U313" s="25">
        <f t="shared" si="177"/>
        <v>0</v>
      </c>
      <c r="V313" s="125">
        <f t="shared" si="178"/>
        <v>-15</v>
      </c>
      <c r="W313" s="71"/>
      <c r="X313" s="24" t="str">
        <f t="shared" si="179"/>
        <v xml:space="preserve"> </v>
      </c>
      <c r="Y313" s="25" t="str">
        <f t="shared" si="180"/>
        <v xml:space="preserve"> </v>
      </c>
      <c r="Z313" s="25">
        <f t="shared" si="181"/>
        <v>1</v>
      </c>
      <c r="AA313" s="25" t="str">
        <f t="shared" si="182"/>
        <v xml:space="preserve"> </v>
      </c>
      <c r="AB313" s="25"/>
      <c r="AC313" s="25">
        <f t="shared" si="183"/>
        <v>0</v>
      </c>
      <c r="AD313" s="25">
        <f t="shared" si="184"/>
        <v>0</v>
      </c>
      <c r="AE313" s="28">
        <f t="shared" si="185"/>
        <v>45</v>
      </c>
      <c r="AF313" s="40" t="str">
        <f t="shared" si="186"/>
        <v xml:space="preserve"> </v>
      </c>
      <c r="AG313" s="25" t="str">
        <f t="shared" si="187"/>
        <v xml:space="preserve"> </v>
      </c>
      <c r="AH313" s="25">
        <f t="shared" si="188"/>
        <v>1</v>
      </c>
      <c r="AI313" s="25" t="str">
        <f t="shared" si="189"/>
        <v xml:space="preserve"> </v>
      </c>
      <c r="AJ313" s="25"/>
      <c r="AK313" s="25">
        <f t="shared" si="190"/>
        <v>0</v>
      </c>
      <c r="AL313" s="25">
        <f t="shared" si="191"/>
        <v>0</v>
      </c>
      <c r="AM313" s="125">
        <f t="shared" si="192"/>
        <v>-32</v>
      </c>
      <c r="AN313" s="71"/>
    </row>
    <row r="314" spans="1:40">
      <c r="A314" s="197">
        <f t="shared" si="138"/>
        <v>304</v>
      </c>
      <c r="B314" s="198">
        <f>Data!B314</f>
        <v>14</v>
      </c>
      <c r="D314" s="112">
        <f t="shared" si="133"/>
        <v>2</v>
      </c>
      <c r="E314" s="116" t="str">
        <f t="shared" si="164"/>
        <v>B</v>
      </c>
      <c r="G314" s="24" t="str">
        <f t="shared" si="165"/>
        <v xml:space="preserve"> </v>
      </c>
      <c r="H314" s="25" t="str">
        <f t="shared" si="166"/>
        <v xml:space="preserve"> </v>
      </c>
      <c r="I314" s="25">
        <f t="shared" si="167"/>
        <v>2</v>
      </c>
      <c r="J314" s="25" t="str">
        <f t="shared" si="168"/>
        <v xml:space="preserve"> </v>
      </c>
      <c r="K314" s="25"/>
      <c r="L314" s="25">
        <f t="shared" si="169"/>
        <v>0</v>
      </c>
      <c r="M314" s="25">
        <f t="shared" si="170"/>
        <v>0</v>
      </c>
      <c r="N314" s="28">
        <f t="shared" si="171"/>
        <v>-50</v>
      </c>
      <c r="O314" s="40" t="str">
        <f t="shared" si="172"/>
        <v xml:space="preserve"> </v>
      </c>
      <c r="P314" s="25" t="str">
        <f t="shared" si="173"/>
        <v xml:space="preserve"> </v>
      </c>
      <c r="Q314" s="25">
        <f t="shared" si="174"/>
        <v>1</v>
      </c>
      <c r="R314" s="25" t="str">
        <f t="shared" si="175"/>
        <v xml:space="preserve"> </v>
      </c>
      <c r="S314" s="25"/>
      <c r="T314" s="25">
        <f t="shared" si="176"/>
        <v>0</v>
      </c>
      <c r="U314" s="25">
        <f t="shared" si="177"/>
        <v>0</v>
      </c>
      <c r="V314" s="125">
        <f t="shared" si="178"/>
        <v>-15</v>
      </c>
      <c r="W314" s="71"/>
      <c r="X314" s="24" t="str">
        <f t="shared" si="179"/>
        <v xml:space="preserve"> </v>
      </c>
      <c r="Y314" s="25" t="str">
        <f t="shared" si="180"/>
        <v xml:space="preserve"> </v>
      </c>
      <c r="Z314" s="25">
        <f t="shared" si="181"/>
        <v>1</v>
      </c>
      <c r="AA314" s="25" t="str">
        <f t="shared" si="182"/>
        <v xml:space="preserve"> </v>
      </c>
      <c r="AB314" s="25"/>
      <c r="AC314" s="25">
        <f t="shared" si="183"/>
        <v>0</v>
      </c>
      <c r="AD314" s="25">
        <f t="shared" si="184"/>
        <v>0</v>
      </c>
      <c r="AE314" s="28">
        <f t="shared" si="185"/>
        <v>45</v>
      </c>
      <c r="AF314" s="40" t="str">
        <f t="shared" si="186"/>
        <v xml:space="preserve"> </v>
      </c>
      <c r="AG314" s="25" t="str">
        <f t="shared" si="187"/>
        <v xml:space="preserve"> </v>
      </c>
      <c r="AH314" s="25">
        <f t="shared" si="188"/>
        <v>1</v>
      </c>
      <c r="AI314" s="25" t="str">
        <f t="shared" si="189"/>
        <v xml:space="preserve"> </v>
      </c>
      <c r="AJ314" s="25"/>
      <c r="AK314" s="25">
        <f t="shared" si="190"/>
        <v>0</v>
      </c>
      <c r="AL314" s="25">
        <f t="shared" si="191"/>
        <v>0</v>
      </c>
      <c r="AM314" s="125">
        <f t="shared" si="192"/>
        <v>-32</v>
      </c>
      <c r="AN314" s="71"/>
    </row>
    <row r="315" spans="1:40">
      <c r="A315" s="197">
        <f t="shared" si="138"/>
        <v>305</v>
      </c>
      <c r="B315" s="198">
        <f>Data!B315</f>
        <v>5</v>
      </c>
      <c r="D315" s="112">
        <f t="shared" si="133"/>
        <v>1</v>
      </c>
      <c r="E315" s="116" t="str">
        <f t="shared" si="164"/>
        <v>B</v>
      </c>
      <c r="G315" s="24" t="str">
        <f t="shared" si="165"/>
        <v xml:space="preserve"> </v>
      </c>
      <c r="H315" s="25" t="str">
        <f t="shared" si="166"/>
        <v xml:space="preserve"> </v>
      </c>
      <c r="I315" s="25">
        <f t="shared" si="167"/>
        <v>2</v>
      </c>
      <c r="J315" s="25" t="str">
        <f t="shared" si="168"/>
        <v xml:space="preserve"> </v>
      </c>
      <c r="K315" s="25"/>
      <c r="L315" s="25">
        <f t="shared" si="169"/>
        <v>0</v>
      </c>
      <c r="M315" s="25">
        <f t="shared" si="170"/>
        <v>0</v>
      </c>
      <c r="N315" s="28">
        <f t="shared" si="171"/>
        <v>-50</v>
      </c>
      <c r="O315" s="40" t="str">
        <f t="shared" si="172"/>
        <v>T</v>
      </c>
      <c r="P315" s="25" t="str">
        <f t="shared" si="173"/>
        <v xml:space="preserve"> </v>
      </c>
      <c r="Q315" s="25">
        <f t="shared" si="174"/>
        <v>1</v>
      </c>
      <c r="R315" s="25" t="str">
        <f t="shared" si="175"/>
        <v xml:space="preserve"> </v>
      </c>
      <c r="S315" s="25"/>
      <c r="T315" s="25">
        <f t="shared" si="176"/>
        <v>0</v>
      </c>
      <c r="U315" s="25">
        <f t="shared" si="177"/>
        <v>0</v>
      </c>
      <c r="V315" s="125">
        <f t="shared" si="178"/>
        <v>-15</v>
      </c>
      <c r="W315" s="71"/>
      <c r="X315" s="24" t="str">
        <f t="shared" si="179"/>
        <v xml:space="preserve"> </v>
      </c>
      <c r="Y315" s="25" t="str">
        <f t="shared" si="180"/>
        <v xml:space="preserve"> </v>
      </c>
      <c r="Z315" s="25">
        <f t="shared" si="181"/>
        <v>1</v>
      </c>
      <c r="AA315" s="25" t="str">
        <f t="shared" si="182"/>
        <v xml:space="preserve"> </v>
      </c>
      <c r="AB315" s="25"/>
      <c r="AC315" s="25">
        <f t="shared" si="183"/>
        <v>0</v>
      </c>
      <c r="AD315" s="25">
        <f t="shared" si="184"/>
        <v>0</v>
      </c>
      <c r="AE315" s="28">
        <f t="shared" si="185"/>
        <v>45</v>
      </c>
      <c r="AF315" s="40" t="str">
        <f t="shared" si="186"/>
        <v>T</v>
      </c>
      <c r="AG315" s="25" t="str">
        <f t="shared" si="187"/>
        <v xml:space="preserve"> </v>
      </c>
      <c r="AH315" s="25">
        <f t="shared" si="188"/>
        <v>1</v>
      </c>
      <c r="AI315" s="25" t="str">
        <f t="shared" si="189"/>
        <v xml:space="preserve"> </v>
      </c>
      <c r="AJ315" s="25"/>
      <c r="AK315" s="25">
        <f t="shared" si="190"/>
        <v>0</v>
      </c>
      <c r="AL315" s="25">
        <f t="shared" si="191"/>
        <v>0</v>
      </c>
      <c r="AM315" s="125">
        <f t="shared" si="192"/>
        <v>-32</v>
      </c>
      <c r="AN315" s="71"/>
    </row>
    <row r="316" spans="1:40">
      <c r="A316" s="197">
        <f t="shared" si="138"/>
        <v>306</v>
      </c>
      <c r="B316" s="198">
        <f>Data!B316</f>
        <v>32</v>
      </c>
      <c r="D316" s="112">
        <f t="shared" si="133"/>
        <v>3</v>
      </c>
      <c r="E316" s="116" t="str">
        <f t="shared" si="164"/>
        <v>B</v>
      </c>
      <c r="G316" s="24" t="str">
        <f t="shared" si="165"/>
        <v xml:space="preserve"> </v>
      </c>
      <c r="H316" s="25" t="str">
        <f t="shared" si="166"/>
        <v xml:space="preserve"> </v>
      </c>
      <c r="I316" s="25">
        <f t="shared" si="167"/>
        <v>2</v>
      </c>
      <c r="J316" s="25" t="str">
        <f t="shared" si="168"/>
        <v xml:space="preserve"> </v>
      </c>
      <c r="K316" s="25"/>
      <c r="L316" s="25">
        <f t="shared" si="169"/>
        <v>0</v>
      </c>
      <c r="M316" s="25">
        <f t="shared" si="170"/>
        <v>0</v>
      </c>
      <c r="N316" s="28">
        <f t="shared" si="171"/>
        <v>-50</v>
      </c>
      <c r="O316" s="40" t="str">
        <f t="shared" si="172"/>
        <v>T</v>
      </c>
      <c r="P316" s="25" t="str">
        <f t="shared" si="173"/>
        <v xml:space="preserve"> </v>
      </c>
      <c r="Q316" s="25">
        <f t="shared" si="174"/>
        <v>1</v>
      </c>
      <c r="R316" s="25" t="str">
        <f t="shared" si="175"/>
        <v xml:space="preserve"> </v>
      </c>
      <c r="S316" s="25"/>
      <c r="T316" s="25">
        <f t="shared" si="176"/>
        <v>0</v>
      </c>
      <c r="U316" s="25">
        <f t="shared" si="177"/>
        <v>0</v>
      </c>
      <c r="V316" s="125">
        <f t="shared" si="178"/>
        <v>-15</v>
      </c>
      <c r="W316" s="71"/>
      <c r="X316" s="24" t="str">
        <f t="shared" si="179"/>
        <v xml:space="preserve"> </v>
      </c>
      <c r="Y316" s="25" t="str">
        <f t="shared" si="180"/>
        <v xml:space="preserve"> </v>
      </c>
      <c r="Z316" s="25">
        <f t="shared" si="181"/>
        <v>1</v>
      </c>
      <c r="AA316" s="25" t="str">
        <f t="shared" si="182"/>
        <v xml:space="preserve"> </v>
      </c>
      <c r="AB316" s="25"/>
      <c r="AC316" s="25">
        <f t="shared" si="183"/>
        <v>0</v>
      </c>
      <c r="AD316" s="25">
        <f t="shared" si="184"/>
        <v>0</v>
      </c>
      <c r="AE316" s="28">
        <f t="shared" si="185"/>
        <v>45</v>
      </c>
      <c r="AF316" s="40" t="str">
        <f t="shared" si="186"/>
        <v>T</v>
      </c>
      <c r="AG316" s="25" t="str">
        <f t="shared" si="187"/>
        <v xml:space="preserve"> </v>
      </c>
      <c r="AH316" s="25">
        <f t="shared" si="188"/>
        <v>1</v>
      </c>
      <c r="AI316" s="25" t="str">
        <f t="shared" si="189"/>
        <v xml:space="preserve"> </v>
      </c>
      <c r="AJ316" s="25"/>
      <c r="AK316" s="25">
        <f t="shared" si="190"/>
        <v>0</v>
      </c>
      <c r="AL316" s="25">
        <f t="shared" si="191"/>
        <v>0</v>
      </c>
      <c r="AM316" s="125">
        <f t="shared" si="192"/>
        <v>-32</v>
      </c>
      <c r="AN316" s="71"/>
    </row>
    <row r="317" spans="1:40">
      <c r="A317" s="197">
        <f t="shared" si="138"/>
        <v>307</v>
      </c>
      <c r="B317" s="198">
        <f>Data!B317</f>
        <v>32</v>
      </c>
      <c r="D317" s="112">
        <f t="shared" si="133"/>
        <v>3</v>
      </c>
      <c r="E317" s="116" t="str">
        <f t="shared" si="164"/>
        <v>B</v>
      </c>
      <c r="G317" s="24" t="str">
        <f t="shared" si="165"/>
        <v>T</v>
      </c>
      <c r="H317" s="25" t="str">
        <f t="shared" si="166"/>
        <v xml:space="preserve"> </v>
      </c>
      <c r="I317" s="25">
        <f t="shared" si="167"/>
        <v>2</v>
      </c>
      <c r="J317" s="25" t="str">
        <f t="shared" si="168"/>
        <v xml:space="preserve"> </v>
      </c>
      <c r="K317" s="25"/>
      <c r="L317" s="25">
        <f t="shared" si="169"/>
        <v>0</v>
      </c>
      <c r="M317" s="25">
        <f t="shared" si="170"/>
        <v>0</v>
      </c>
      <c r="N317" s="28">
        <f t="shared" si="171"/>
        <v>-50</v>
      </c>
      <c r="O317" s="40" t="str">
        <f t="shared" si="172"/>
        <v>T</v>
      </c>
      <c r="P317" s="25" t="str">
        <f t="shared" si="173"/>
        <v xml:space="preserve"> </v>
      </c>
      <c r="Q317" s="25">
        <f t="shared" si="174"/>
        <v>1</v>
      </c>
      <c r="R317" s="25" t="str">
        <f t="shared" si="175"/>
        <v xml:space="preserve"> </v>
      </c>
      <c r="S317" s="25"/>
      <c r="T317" s="25">
        <f t="shared" si="176"/>
        <v>0</v>
      </c>
      <c r="U317" s="25">
        <f t="shared" si="177"/>
        <v>0</v>
      </c>
      <c r="V317" s="125">
        <f t="shared" si="178"/>
        <v>-15</v>
      </c>
      <c r="W317" s="71"/>
      <c r="X317" s="24" t="str">
        <f t="shared" si="179"/>
        <v>T</v>
      </c>
      <c r="Y317" s="25" t="str">
        <f t="shared" si="180"/>
        <v xml:space="preserve"> </v>
      </c>
      <c r="Z317" s="25">
        <f t="shared" si="181"/>
        <v>1</v>
      </c>
      <c r="AA317" s="25" t="str">
        <f t="shared" si="182"/>
        <v xml:space="preserve"> </v>
      </c>
      <c r="AB317" s="25"/>
      <c r="AC317" s="25">
        <f t="shared" si="183"/>
        <v>0</v>
      </c>
      <c r="AD317" s="25">
        <f t="shared" si="184"/>
        <v>0</v>
      </c>
      <c r="AE317" s="28">
        <f t="shared" si="185"/>
        <v>45</v>
      </c>
      <c r="AF317" s="40" t="str">
        <f t="shared" si="186"/>
        <v>T</v>
      </c>
      <c r="AG317" s="25" t="str">
        <f t="shared" si="187"/>
        <v xml:space="preserve"> </v>
      </c>
      <c r="AH317" s="25">
        <f t="shared" si="188"/>
        <v>1</v>
      </c>
      <c r="AI317" s="25" t="str">
        <f t="shared" si="189"/>
        <v xml:space="preserve"> </v>
      </c>
      <c r="AJ317" s="25"/>
      <c r="AK317" s="25">
        <f t="shared" si="190"/>
        <v>0</v>
      </c>
      <c r="AL317" s="25">
        <f t="shared" si="191"/>
        <v>0</v>
      </c>
      <c r="AM317" s="125">
        <f t="shared" si="192"/>
        <v>-32</v>
      </c>
      <c r="AN317" s="71"/>
    </row>
    <row r="318" spans="1:40">
      <c r="A318" s="197">
        <f t="shared" si="138"/>
        <v>308</v>
      </c>
      <c r="B318" s="198">
        <f>Data!B318</f>
        <v>20</v>
      </c>
      <c r="D318" s="112">
        <f t="shared" si="133"/>
        <v>2</v>
      </c>
      <c r="E318" s="116" t="str">
        <f t="shared" si="164"/>
        <v>B</v>
      </c>
      <c r="G318" s="24" t="str">
        <f t="shared" si="165"/>
        <v xml:space="preserve"> </v>
      </c>
      <c r="H318" s="25" t="str">
        <f t="shared" si="166"/>
        <v xml:space="preserve"> </v>
      </c>
      <c r="I318" s="25">
        <f t="shared" si="167"/>
        <v>2</v>
      </c>
      <c r="J318" s="25" t="str">
        <f t="shared" si="168"/>
        <v>3 &amp; 2</v>
      </c>
      <c r="K318" s="25"/>
      <c r="L318" s="25">
        <f t="shared" si="169"/>
        <v>6</v>
      </c>
      <c r="M318" s="25">
        <f t="shared" si="170"/>
        <v>0</v>
      </c>
      <c r="N318" s="28">
        <f t="shared" si="171"/>
        <v>-56</v>
      </c>
      <c r="O318" s="40" t="str">
        <f t="shared" si="172"/>
        <v>T</v>
      </c>
      <c r="P318" s="25" t="str">
        <f t="shared" si="173"/>
        <v xml:space="preserve"> </v>
      </c>
      <c r="Q318" s="25">
        <f t="shared" si="174"/>
        <v>1</v>
      </c>
      <c r="R318" s="25" t="str">
        <f t="shared" si="175"/>
        <v xml:space="preserve"> </v>
      </c>
      <c r="S318" s="25"/>
      <c r="T318" s="25">
        <f t="shared" si="176"/>
        <v>0</v>
      </c>
      <c r="U318" s="25">
        <f t="shared" si="177"/>
        <v>0</v>
      </c>
      <c r="V318" s="125">
        <f t="shared" si="178"/>
        <v>-15</v>
      </c>
      <c r="W318" s="71"/>
      <c r="X318" s="24" t="str">
        <f t="shared" si="179"/>
        <v xml:space="preserve"> </v>
      </c>
      <c r="Y318" s="25" t="str">
        <f t="shared" si="180"/>
        <v xml:space="preserve"> </v>
      </c>
      <c r="Z318" s="25">
        <f t="shared" si="181"/>
        <v>1</v>
      </c>
      <c r="AA318" s="25" t="str">
        <f t="shared" si="182"/>
        <v>3 &amp; 2</v>
      </c>
      <c r="AB318" s="25"/>
      <c r="AC318" s="25">
        <f t="shared" si="183"/>
        <v>2</v>
      </c>
      <c r="AD318" s="25">
        <f t="shared" si="184"/>
        <v>0</v>
      </c>
      <c r="AE318" s="28">
        <f t="shared" si="185"/>
        <v>43</v>
      </c>
      <c r="AF318" s="40" t="str">
        <f t="shared" si="186"/>
        <v>T</v>
      </c>
      <c r="AG318" s="25" t="str">
        <f t="shared" si="187"/>
        <v xml:space="preserve"> </v>
      </c>
      <c r="AH318" s="25">
        <f t="shared" si="188"/>
        <v>1</v>
      </c>
      <c r="AI318" s="25" t="str">
        <f t="shared" si="189"/>
        <v xml:space="preserve"> </v>
      </c>
      <c r="AJ318" s="25"/>
      <c r="AK318" s="25">
        <f t="shared" si="190"/>
        <v>0</v>
      </c>
      <c r="AL318" s="25">
        <f t="shared" si="191"/>
        <v>0</v>
      </c>
      <c r="AM318" s="125">
        <f t="shared" si="192"/>
        <v>-32</v>
      </c>
      <c r="AN318" s="71"/>
    </row>
    <row r="319" spans="1:40">
      <c r="A319" s="197">
        <f t="shared" si="138"/>
        <v>309</v>
      </c>
      <c r="B319" s="198">
        <f>Data!B319</f>
        <v>17</v>
      </c>
      <c r="D319" s="112">
        <f t="shared" si="133"/>
        <v>2</v>
      </c>
      <c r="E319" s="116" t="str">
        <f t="shared" si="164"/>
        <v>B</v>
      </c>
      <c r="G319" s="24" t="str">
        <f t="shared" si="165"/>
        <v xml:space="preserve"> </v>
      </c>
      <c r="H319" s="25" t="str">
        <f t="shared" si="166"/>
        <v>W</v>
      </c>
      <c r="I319" s="25">
        <f t="shared" si="167"/>
        <v>1</v>
      </c>
      <c r="J319" s="25" t="str">
        <f t="shared" si="168"/>
        <v xml:space="preserve"> </v>
      </c>
      <c r="K319" s="25"/>
      <c r="L319" s="25">
        <f t="shared" si="169"/>
        <v>0</v>
      </c>
      <c r="M319" s="25">
        <f t="shared" si="170"/>
        <v>9</v>
      </c>
      <c r="N319" s="28">
        <f t="shared" si="171"/>
        <v>-47</v>
      </c>
      <c r="O319" s="40" t="str">
        <f t="shared" si="172"/>
        <v>T</v>
      </c>
      <c r="P319" s="25" t="str">
        <f t="shared" si="173"/>
        <v xml:space="preserve"> </v>
      </c>
      <c r="Q319" s="25">
        <f t="shared" si="174"/>
        <v>1</v>
      </c>
      <c r="R319" s="25" t="str">
        <f t="shared" si="175"/>
        <v xml:space="preserve"> </v>
      </c>
      <c r="S319" s="25"/>
      <c r="T319" s="25">
        <f t="shared" si="176"/>
        <v>0</v>
      </c>
      <c r="U319" s="25">
        <f t="shared" si="177"/>
        <v>0</v>
      </c>
      <c r="V319" s="125">
        <f t="shared" si="178"/>
        <v>-15</v>
      </c>
      <c r="W319" s="71"/>
      <c r="X319" s="24" t="str">
        <f t="shared" si="179"/>
        <v xml:space="preserve"> </v>
      </c>
      <c r="Y319" s="25" t="str">
        <f t="shared" si="180"/>
        <v>W</v>
      </c>
      <c r="Z319" s="25">
        <f t="shared" si="181"/>
        <v>1</v>
      </c>
      <c r="AA319" s="25" t="str">
        <f t="shared" si="182"/>
        <v xml:space="preserve"> </v>
      </c>
      <c r="AB319" s="25"/>
      <c r="AC319" s="25">
        <f t="shared" si="183"/>
        <v>0</v>
      </c>
      <c r="AD319" s="25">
        <f t="shared" si="184"/>
        <v>3</v>
      </c>
      <c r="AE319" s="28">
        <f t="shared" si="185"/>
        <v>46</v>
      </c>
      <c r="AF319" s="40" t="str">
        <f t="shared" si="186"/>
        <v>T</v>
      </c>
      <c r="AG319" s="25" t="str">
        <f t="shared" si="187"/>
        <v xml:space="preserve"> </v>
      </c>
      <c r="AH319" s="25">
        <f t="shared" si="188"/>
        <v>1</v>
      </c>
      <c r="AI319" s="25" t="str">
        <f t="shared" si="189"/>
        <v xml:space="preserve"> </v>
      </c>
      <c r="AJ319" s="25"/>
      <c r="AK319" s="25">
        <f t="shared" si="190"/>
        <v>0</v>
      </c>
      <c r="AL319" s="25">
        <f t="shared" si="191"/>
        <v>0</v>
      </c>
      <c r="AM319" s="125">
        <f t="shared" si="192"/>
        <v>-32</v>
      </c>
      <c r="AN319" s="71"/>
    </row>
    <row r="320" spans="1:40">
      <c r="A320" s="197">
        <f t="shared" si="138"/>
        <v>310</v>
      </c>
      <c r="B320" s="198">
        <f>Data!B320</f>
        <v>10</v>
      </c>
      <c r="D320" s="112">
        <f t="shared" si="133"/>
        <v>1</v>
      </c>
      <c r="E320" s="116" t="str">
        <f t="shared" si="164"/>
        <v>A</v>
      </c>
      <c r="G320" s="24" t="str">
        <f t="shared" si="165"/>
        <v xml:space="preserve"> </v>
      </c>
      <c r="H320" s="25" t="str">
        <f t="shared" si="166"/>
        <v xml:space="preserve"> </v>
      </c>
      <c r="I320" s="25">
        <f t="shared" si="167"/>
        <v>1</v>
      </c>
      <c r="J320" s="25" t="str">
        <f t="shared" si="168"/>
        <v xml:space="preserve"> </v>
      </c>
      <c r="K320" s="25"/>
      <c r="L320" s="25">
        <f t="shared" si="169"/>
        <v>0</v>
      </c>
      <c r="M320" s="25">
        <f t="shared" si="170"/>
        <v>0</v>
      </c>
      <c r="N320" s="28">
        <f t="shared" si="171"/>
        <v>-47</v>
      </c>
      <c r="O320" s="40" t="str">
        <f t="shared" si="172"/>
        <v xml:space="preserve"> </v>
      </c>
      <c r="P320" s="25" t="str">
        <f t="shared" si="173"/>
        <v xml:space="preserve"> </v>
      </c>
      <c r="Q320" s="25">
        <f t="shared" si="174"/>
        <v>1</v>
      </c>
      <c r="R320" s="25" t="str">
        <f t="shared" si="175"/>
        <v>B &amp; A</v>
      </c>
      <c r="S320" s="25"/>
      <c r="T320" s="25">
        <f t="shared" si="176"/>
        <v>2</v>
      </c>
      <c r="U320" s="25">
        <f t="shared" si="177"/>
        <v>0</v>
      </c>
      <c r="V320" s="125">
        <f t="shared" si="178"/>
        <v>-17</v>
      </c>
      <c r="W320" s="71"/>
      <c r="X320" s="24" t="str">
        <f t="shared" si="179"/>
        <v xml:space="preserve"> </v>
      </c>
      <c r="Y320" s="25" t="str">
        <f t="shared" si="180"/>
        <v xml:space="preserve"> </v>
      </c>
      <c r="Z320" s="25">
        <f t="shared" si="181"/>
        <v>1</v>
      </c>
      <c r="AA320" s="25" t="str">
        <f t="shared" si="182"/>
        <v xml:space="preserve"> </v>
      </c>
      <c r="AB320" s="25"/>
      <c r="AC320" s="25">
        <f t="shared" si="183"/>
        <v>0</v>
      </c>
      <c r="AD320" s="25">
        <f t="shared" si="184"/>
        <v>0</v>
      </c>
      <c r="AE320" s="28">
        <f t="shared" si="185"/>
        <v>46</v>
      </c>
      <c r="AF320" s="40" t="str">
        <f t="shared" si="186"/>
        <v xml:space="preserve"> </v>
      </c>
      <c r="AG320" s="25" t="str">
        <f t="shared" si="187"/>
        <v xml:space="preserve"> </v>
      </c>
      <c r="AH320" s="25">
        <f t="shared" si="188"/>
        <v>1</v>
      </c>
      <c r="AI320" s="25" t="str">
        <f t="shared" si="189"/>
        <v>B &amp; A</v>
      </c>
      <c r="AJ320" s="25"/>
      <c r="AK320" s="25">
        <f t="shared" si="190"/>
        <v>2</v>
      </c>
      <c r="AL320" s="25">
        <f t="shared" si="191"/>
        <v>0</v>
      </c>
      <c r="AM320" s="125">
        <f t="shared" si="192"/>
        <v>-34</v>
      </c>
      <c r="AN320" s="71"/>
    </row>
    <row r="321" spans="1:40">
      <c r="A321" s="197">
        <f t="shared" si="138"/>
        <v>311</v>
      </c>
      <c r="B321" s="198">
        <f>Data!B321</f>
        <v>5</v>
      </c>
      <c r="D321" s="112">
        <f t="shared" si="133"/>
        <v>1</v>
      </c>
      <c r="E321" s="116" t="str">
        <f t="shared" si="164"/>
        <v>B</v>
      </c>
      <c r="G321" s="24" t="str">
        <f t="shared" si="165"/>
        <v>T</v>
      </c>
      <c r="H321" s="25" t="str">
        <f t="shared" si="166"/>
        <v xml:space="preserve"> </v>
      </c>
      <c r="I321" s="25">
        <f t="shared" si="167"/>
        <v>1</v>
      </c>
      <c r="J321" s="25" t="str">
        <f t="shared" si="168"/>
        <v xml:space="preserve"> </v>
      </c>
      <c r="K321" s="25"/>
      <c r="L321" s="25">
        <f t="shared" si="169"/>
        <v>0</v>
      </c>
      <c r="M321" s="25">
        <f t="shared" si="170"/>
        <v>0</v>
      </c>
      <c r="N321" s="28">
        <f t="shared" si="171"/>
        <v>-47</v>
      </c>
      <c r="O321" s="40" t="str">
        <f t="shared" si="172"/>
        <v xml:space="preserve"> </v>
      </c>
      <c r="P321" s="25" t="str">
        <f t="shared" si="173"/>
        <v>W</v>
      </c>
      <c r="Q321" s="25">
        <f t="shared" si="174"/>
        <v>1</v>
      </c>
      <c r="R321" s="25" t="str">
        <f t="shared" si="175"/>
        <v xml:space="preserve"> </v>
      </c>
      <c r="S321" s="25"/>
      <c r="T321" s="25">
        <f t="shared" si="176"/>
        <v>0</v>
      </c>
      <c r="U321" s="25">
        <f t="shared" si="177"/>
        <v>3</v>
      </c>
      <c r="V321" s="125">
        <f t="shared" si="178"/>
        <v>-14</v>
      </c>
      <c r="W321" s="71"/>
      <c r="X321" s="24" t="str">
        <f t="shared" si="179"/>
        <v>T</v>
      </c>
      <c r="Y321" s="25" t="str">
        <f t="shared" si="180"/>
        <v xml:space="preserve"> </v>
      </c>
      <c r="Z321" s="25">
        <f t="shared" si="181"/>
        <v>1</v>
      </c>
      <c r="AA321" s="25" t="str">
        <f t="shared" si="182"/>
        <v xml:space="preserve"> </v>
      </c>
      <c r="AB321" s="25"/>
      <c r="AC321" s="25">
        <f t="shared" si="183"/>
        <v>0</v>
      </c>
      <c r="AD321" s="25">
        <f t="shared" si="184"/>
        <v>0</v>
      </c>
      <c r="AE321" s="28">
        <f t="shared" si="185"/>
        <v>46</v>
      </c>
      <c r="AF321" s="40" t="str">
        <f t="shared" si="186"/>
        <v xml:space="preserve"> </v>
      </c>
      <c r="AG321" s="25" t="str">
        <f t="shared" si="187"/>
        <v>W</v>
      </c>
      <c r="AH321" s="25">
        <f t="shared" si="188"/>
        <v>1</v>
      </c>
      <c r="AI321" s="25" t="str">
        <f t="shared" si="189"/>
        <v xml:space="preserve"> </v>
      </c>
      <c r="AJ321" s="25"/>
      <c r="AK321" s="25">
        <f t="shared" si="190"/>
        <v>0</v>
      </c>
      <c r="AL321" s="25">
        <f t="shared" si="191"/>
        <v>3</v>
      </c>
      <c r="AM321" s="125">
        <f t="shared" si="192"/>
        <v>-31</v>
      </c>
      <c r="AN321" s="71"/>
    </row>
    <row r="322" spans="1:40">
      <c r="A322" s="197">
        <f t="shared" si="138"/>
        <v>312</v>
      </c>
      <c r="B322" s="198">
        <f>Data!B322</f>
        <v>36</v>
      </c>
      <c r="D322" s="112">
        <f t="shared" si="133"/>
        <v>3</v>
      </c>
      <c r="E322" s="116" t="str">
        <f t="shared" si="164"/>
        <v>C</v>
      </c>
      <c r="G322" s="24" t="str">
        <f t="shared" si="165"/>
        <v xml:space="preserve"> </v>
      </c>
      <c r="H322" s="25" t="str">
        <f t="shared" si="166"/>
        <v xml:space="preserve"> </v>
      </c>
      <c r="I322" s="25">
        <f t="shared" si="167"/>
        <v>1</v>
      </c>
      <c r="J322" s="25" t="str">
        <f t="shared" si="168"/>
        <v>1 &amp; 3</v>
      </c>
      <c r="K322" s="25"/>
      <c r="L322" s="25">
        <f t="shared" si="169"/>
        <v>2</v>
      </c>
      <c r="M322" s="25">
        <f t="shared" si="170"/>
        <v>0</v>
      </c>
      <c r="N322" s="28">
        <f t="shared" si="171"/>
        <v>-49</v>
      </c>
      <c r="O322" s="40" t="str">
        <f t="shared" si="172"/>
        <v xml:space="preserve"> </v>
      </c>
      <c r="P322" s="25" t="str">
        <f t="shared" si="173"/>
        <v xml:space="preserve"> </v>
      </c>
      <c r="Q322" s="25">
        <f t="shared" si="174"/>
        <v>1</v>
      </c>
      <c r="R322" s="25" t="str">
        <f t="shared" si="175"/>
        <v xml:space="preserve"> </v>
      </c>
      <c r="S322" s="25"/>
      <c r="T322" s="25">
        <f t="shared" si="176"/>
        <v>0</v>
      </c>
      <c r="U322" s="25">
        <f t="shared" si="177"/>
        <v>0</v>
      </c>
      <c r="V322" s="125">
        <f t="shared" si="178"/>
        <v>-14</v>
      </c>
      <c r="W322" s="71"/>
      <c r="X322" s="24" t="str">
        <f t="shared" si="179"/>
        <v xml:space="preserve"> </v>
      </c>
      <c r="Y322" s="25" t="str">
        <f t="shared" si="180"/>
        <v xml:space="preserve"> </v>
      </c>
      <c r="Z322" s="25">
        <f t="shared" si="181"/>
        <v>1</v>
      </c>
      <c r="AA322" s="25" t="str">
        <f t="shared" si="182"/>
        <v>1 &amp; 3</v>
      </c>
      <c r="AB322" s="25"/>
      <c r="AC322" s="25">
        <f t="shared" si="183"/>
        <v>2</v>
      </c>
      <c r="AD322" s="25">
        <f t="shared" si="184"/>
        <v>0</v>
      </c>
      <c r="AE322" s="28">
        <f t="shared" si="185"/>
        <v>44</v>
      </c>
      <c r="AF322" s="40" t="str">
        <f t="shared" si="186"/>
        <v xml:space="preserve"> </v>
      </c>
      <c r="AG322" s="25" t="str">
        <f t="shared" si="187"/>
        <v xml:space="preserve"> </v>
      </c>
      <c r="AH322" s="25">
        <f t="shared" si="188"/>
        <v>1</v>
      </c>
      <c r="AI322" s="25" t="str">
        <f t="shared" si="189"/>
        <v xml:space="preserve"> </v>
      </c>
      <c r="AJ322" s="25"/>
      <c r="AK322" s="25">
        <f t="shared" si="190"/>
        <v>0</v>
      </c>
      <c r="AL322" s="25">
        <f t="shared" si="191"/>
        <v>0</v>
      </c>
      <c r="AM322" s="125">
        <f t="shared" si="192"/>
        <v>-31</v>
      </c>
      <c r="AN322" s="71"/>
    </row>
    <row r="323" spans="1:40">
      <c r="A323" s="197">
        <f t="shared" si="138"/>
        <v>313</v>
      </c>
      <c r="B323" s="198">
        <f>Data!B323</f>
        <v>10</v>
      </c>
      <c r="D323" s="112">
        <f t="shared" si="133"/>
        <v>1</v>
      </c>
      <c r="E323" s="116" t="str">
        <f t="shared" si="164"/>
        <v>A</v>
      </c>
      <c r="G323" s="24" t="str">
        <f t="shared" si="165"/>
        <v xml:space="preserve"> </v>
      </c>
      <c r="H323" s="25" t="str">
        <f t="shared" si="166"/>
        <v>W</v>
      </c>
      <c r="I323" s="25">
        <f t="shared" si="167"/>
        <v>1</v>
      </c>
      <c r="J323" s="25" t="str">
        <f t="shared" si="168"/>
        <v xml:space="preserve"> </v>
      </c>
      <c r="K323" s="25"/>
      <c r="L323" s="25">
        <f t="shared" si="169"/>
        <v>0</v>
      </c>
      <c r="M323" s="25">
        <f t="shared" si="170"/>
        <v>3</v>
      </c>
      <c r="N323" s="28">
        <f t="shared" si="171"/>
        <v>-46</v>
      </c>
      <c r="O323" s="40" t="str">
        <f t="shared" si="172"/>
        <v xml:space="preserve"> </v>
      </c>
      <c r="P323" s="25" t="str">
        <f t="shared" si="173"/>
        <v xml:space="preserve"> </v>
      </c>
      <c r="Q323" s="25">
        <f t="shared" si="174"/>
        <v>1</v>
      </c>
      <c r="R323" s="25" t="str">
        <f t="shared" si="175"/>
        <v xml:space="preserve"> </v>
      </c>
      <c r="S323" s="25"/>
      <c r="T323" s="25">
        <f t="shared" si="176"/>
        <v>0</v>
      </c>
      <c r="U323" s="25">
        <f t="shared" si="177"/>
        <v>0</v>
      </c>
      <c r="V323" s="125">
        <f t="shared" si="178"/>
        <v>-14</v>
      </c>
      <c r="W323" s="71"/>
      <c r="X323" s="24" t="str">
        <f t="shared" si="179"/>
        <v xml:space="preserve"> </v>
      </c>
      <c r="Y323" s="25" t="str">
        <f t="shared" si="180"/>
        <v>W</v>
      </c>
      <c r="Z323" s="25">
        <f t="shared" si="181"/>
        <v>1</v>
      </c>
      <c r="AA323" s="25" t="str">
        <f t="shared" si="182"/>
        <v xml:space="preserve"> </v>
      </c>
      <c r="AB323" s="25"/>
      <c r="AC323" s="25">
        <f t="shared" si="183"/>
        <v>0</v>
      </c>
      <c r="AD323" s="25">
        <f t="shared" si="184"/>
        <v>3</v>
      </c>
      <c r="AE323" s="28">
        <f t="shared" si="185"/>
        <v>47</v>
      </c>
      <c r="AF323" s="40" t="str">
        <f t="shared" si="186"/>
        <v xml:space="preserve"> </v>
      </c>
      <c r="AG323" s="25" t="str">
        <f t="shared" si="187"/>
        <v xml:space="preserve"> </v>
      </c>
      <c r="AH323" s="25">
        <f t="shared" si="188"/>
        <v>1</v>
      </c>
      <c r="AI323" s="25" t="str">
        <f t="shared" si="189"/>
        <v xml:space="preserve"> </v>
      </c>
      <c r="AJ323" s="25"/>
      <c r="AK323" s="25">
        <f t="shared" si="190"/>
        <v>0</v>
      </c>
      <c r="AL323" s="25">
        <f t="shared" si="191"/>
        <v>0</v>
      </c>
      <c r="AM323" s="125">
        <f t="shared" si="192"/>
        <v>-31</v>
      </c>
      <c r="AN323" s="71"/>
    </row>
    <row r="324" spans="1:40">
      <c r="A324" s="197">
        <f t="shared" si="138"/>
        <v>314</v>
      </c>
      <c r="B324" s="198">
        <f>Data!B324</f>
        <v>33</v>
      </c>
      <c r="D324" s="112">
        <f t="shared" si="133"/>
        <v>3</v>
      </c>
      <c r="E324" s="116" t="str">
        <f t="shared" si="164"/>
        <v>C</v>
      </c>
      <c r="G324" s="24" t="str">
        <f t="shared" si="165"/>
        <v xml:space="preserve"> </v>
      </c>
      <c r="H324" s="25" t="str">
        <f t="shared" si="166"/>
        <v xml:space="preserve"> </v>
      </c>
      <c r="I324" s="25">
        <f t="shared" si="167"/>
        <v>1</v>
      </c>
      <c r="J324" s="25" t="str">
        <f t="shared" si="168"/>
        <v xml:space="preserve"> </v>
      </c>
      <c r="K324" s="25"/>
      <c r="L324" s="25">
        <f t="shared" si="169"/>
        <v>0</v>
      </c>
      <c r="M324" s="25">
        <f t="shared" si="170"/>
        <v>0</v>
      </c>
      <c r="N324" s="28">
        <f t="shared" si="171"/>
        <v>-46</v>
      </c>
      <c r="O324" s="40" t="str">
        <f t="shared" si="172"/>
        <v xml:space="preserve"> </v>
      </c>
      <c r="P324" s="25" t="str">
        <f t="shared" si="173"/>
        <v xml:space="preserve"> </v>
      </c>
      <c r="Q324" s="25">
        <f t="shared" si="174"/>
        <v>1</v>
      </c>
      <c r="R324" s="25" t="str">
        <f t="shared" si="175"/>
        <v xml:space="preserve"> </v>
      </c>
      <c r="S324" s="25"/>
      <c r="T324" s="25">
        <f t="shared" si="176"/>
        <v>0</v>
      </c>
      <c r="U324" s="25">
        <f t="shared" si="177"/>
        <v>0</v>
      </c>
      <c r="V324" s="125">
        <f t="shared" si="178"/>
        <v>-14</v>
      </c>
      <c r="W324" s="71"/>
      <c r="X324" s="24" t="str">
        <f t="shared" si="179"/>
        <v xml:space="preserve"> </v>
      </c>
      <c r="Y324" s="25" t="str">
        <f t="shared" si="180"/>
        <v xml:space="preserve"> </v>
      </c>
      <c r="Z324" s="25">
        <f t="shared" si="181"/>
        <v>1</v>
      </c>
      <c r="AA324" s="25" t="str">
        <f t="shared" si="182"/>
        <v xml:space="preserve"> </v>
      </c>
      <c r="AB324" s="25"/>
      <c r="AC324" s="25">
        <f t="shared" si="183"/>
        <v>0</v>
      </c>
      <c r="AD324" s="25">
        <f t="shared" si="184"/>
        <v>0</v>
      </c>
      <c r="AE324" s="28">
        <f t="shared" si="185"/>
        <v>47</v>
      </c>
      <c r="AF324" s="40" t="str">
        <f t="shared" si="186"/>
        <v xml:space="preserve"> </v>
      </c>
      <c r="AG324" s="25" t="str">
        <f t="shared" si="187"/>
        <v xml:space="preserve"> </v>
      </c>
      <c r="AH324" s="25">
        <f t="shared" si="188"/>
        <v>1</v>
      </c>
      <c r="AI324" s="25" t="str">
        <f t="shared" si="189"/>
        <v xml:space="preserve"> </v>
      </c>
      <c r="AJ324" s="25"/>
      <c r="AK324" s="25">
        <f t="shared" si="190"/>
        <v>0</v>
      </c>
      <c r="AL324" s="25">
        <f t="shared" si="191"/>
        <v>0</v>
      </c>
      <c r="AM324" s="125">
        <f t="shared" si="192"/>
        <v>-31</v>
      </c>
      <c r="AN324" s="71"/>
    </row>
    <row r="325" spans="1:40">
      <c r="A325" s="197">
        <f t="shared" si="138"/>
        <v>315</v>
      </c>
      <c r="B325" s="198">
        <f>Data!B325</f>
        <v>13</v>
      </c>
      <c r="D325" s="112">
        <f t="shared" si="133"/>
        <v>2</v>
      </c>
      <c r="E325" s="116" t="str">
        <f t="shared" si="164"/>
        <v>A</v>
      </c>
      <c r="G325" s="24" t="str">
        <f t="shared" si="165"/>
        <v xml:space="preserve"> </v>
      </c>
      <c r="H325" s="25" t="str">
        <f t="shared" si="166"/>
        <v xml:space="preserve"> </v>
      </c>
      <c r="I325" s="25">
        <f t="shared" si="167"/>
        <v>1</v>
      </c>
      <c r="J325" s="25" t="str">
        <f t="shared" si="168"/>
        <v xml:space="preserve"> </v>
      </c>
      <c r="K325" s="25"/>
      <c r="L325" s="25">
        <f t="shared" si="169"/>
        <v>0</v>
      </c>
      <c r="M325" s="25">
        <f t="shared" si="170"/>
        <v>0</v>
      </c>
      <c r="N325" s="28">
        <f t="shared" si="171"/>
        <v>-46</v>
      </c>
      <c r="O325" s="40" t="str">
        <f t="shared" si="172"/>
        <v xml:space="preserve"> </v>
      </c>
      <c r="P325" s="25" t="str">
        <f t="shared" si="173"/>
        <v xml:space="preserve"> </v>
      </c>
      <c r="Q325" s="25">
        <f t="shared" si="174"/>
        <v>1</v>
      </c>
      <c r="R325" s="25" t="str">
        <f t="shared" si="175"/>
        <v xml:space="preserve"> </v>
      </c>
      <c r="S325" s="25"/>
      <c r="T325" s="25">
        <f t="shared" si="176"/>
        <v>0</v>
      </c>
      <c r="U325" s="25">
        <f t="shared" si="177"/>
        <v>0</v>
      </c>
      <c r="V325" s="125">
        <f t="shared" si="178"/>
        <v>-14</v>
      </c>
      <c r="W325" s="71"/>
      <c r="X325" s="24" t="str">
        <f t="shared" si="179"/>
        <v xml:space="preserve"> </v>
      </c>
      <c r="Y325" s="25" t="str">
        <f t="shared" si="180"/>
        <v xml:space="preserve"> </v>
      </c>
      <c r="Z325" s="25">
        <f t="shared" si="181"/>
        <v>1</v>
      </c>
      <c r="AA325" s="25" t="str">
        <f t="shared" si="182"/>
        <v xml:space="preserve"> </v>
      </c>
      <c r="AB325" s="25"/>
      <c r="AC325" s="25">
        <f t="shared" si="183"/>
        <v>0</v>
      </c>
      <c r="AD325" s="25">
        <f t="shared" si="184"/>
        <v>0</v>
      </c>
      <c r="AE325" s="28">
        <f t="shared" si="185"/>
        <v>47</v>
      </c>
      <c r="AF325" s="40" t="str">
        <f t="shared" si="186"/>
        <v xml:space="preserve"> </v>
      </c>
      <c r="AG325" s="25" t="str">
        <f t="shared" si="187"/>
        <v xml:space="preserve"> </v>
      </c>
      <c r="AH325" s="25">
        <f t="shared" si="188"/>
        <v>1</v>
      </c>
      <c r="AI325" s="25" t="str">
        <f t="shared" si="189"/>
        <v xml:space="preserve"> </v>
      </c>
      <c r="AJ325" s="25"/>
      <c r="AK325" s="25">
        <f t="shared" si="190"/>
        <v>0</v>
      </c>
      <c r="AL325" s="25">
        <f t="shared" si="191"/>
        <v>0</v>
      </c>
      <c r="AM325" s="125">
        <f t="shared" si="192"/>
        <v>-31</v>
      </c>
      <c r="AN325" s="71"/>
    </row>
    <row r="326" spans="1:40">
      <c r="A326" s="197">
        <f t="shared" si="138"/>
        <v>316</v>
      </c>
      <c r="B326" s="198">
        <f>Data!B326</f>
        <v>9</v>
      </c>
      <c r="D326" s="112">
        <f t="shared" si="133"/>
        <v>1</v>
      </c>
      <c r="E326" s="116" t="str">
        <f t="shared" si="164"/>
        <v>C</v>
      </c>
      <c r="G326" s="24" t="str">
        <f t="shared" si="165"/>
        <v xml:space="preserve"> </v>
      </c>
      <c r="H326" s="25" t="str">
        <f t="shared" si="166"/>
        <v xml:space="preserve"> </v>
      </c>
      <c r="I326" s="25">
        <f t="shared" si="167"/>
        <v>1</v>
      </c>
      <c r="J326" s="25" t="str">
        <f t="shared" si="168"/>
        <v xml:space="preserve"> </v>
      </c>
      <c r="K326" s="25"/>
      <c r="L326" s="25">
        <f t="shared" si="169"/>
        <v>0</v>
      </c>
      <c r="M326" s="25">
        <f t="shared" si="170"/>
        <v>0</v>
      </c>
      <c r="N326" s="28">
        <f t="shared" si="171"/>
        <v>-46</v>
      </c>
      <c r="O326" s="40" t="str">
        <f t="shared" si="172"/>
        <v xml:space="preserve"> </v>
      </c>
      <c r="P326" s="25" t="str">
        <f t="shared" si="173"/>
        <v xml:space="preserve"> </v>
      </c>
      <c r="Q326" s="25">
        <f t="shared" si="174"/>
        <v>1</v>
      </c>
      <c r="R326" s="25" t="str">
        <f t="shared" si="175"/>
        <v xml:space="preserve"> </v>
      </c>
      <c r="S326" s="25"/>
      <c r="T326" s="25">
        <f t="shared" si="176"/>
        <v>0</v>
      </c>
      <c r="U326" s="25">
        <f t="shared" si="177"/>
        <v>0</v>
      </c>
      <c r="V326" s="125">
        <f t="shared" si="178"/>
        <v>-14</v>
      </c>
      <c r="W326" s="71"/>
      <c r="X326" s="24" t="str">
        <f t="shared" si="179"/>
        <v xml:space="preserve"> </v>
      </c>
      <c r="Y326" s="25" t="str">
        <f t="shared" si="180"/>
        <v xml:space="preserve"> </v>
      </c>
      <c r="Z326" s="25">
        <f t="shared" si="181"/>
        <v>1</v>
      </c>
      <c r="AA326" s="25" t="str">
        <f t="shared" si="182"/>
        <v xml:space="preserve"> </v>
      </c>
      <c r="AB326" s="25"/>
      <c r="AC326" s="25">
        <f t="shared" si="183"/>
        <v>0</v>
      </c>
      <c r="AD326" s="25">
        <f t="shared" si="184"/>
        <v>0</v>
      </c>
      <c r="AE326" s="28">
        <f t="shared" si="185"/>
        <v>47</v>
      </c>
      <c r="AF326" s="40" t="str">
        <f t="shared" si="186"/>
        <v xml:space="preserve"> </v>
      </c>
      <c r="AG326" s="25" t="str">
        <f t="shared" si="187"/>
        <v xml:space="preserve"> </v>
      </c>
      <c r="AH326" s="25">
        <f t="shared" si="188"/>
        <v>1</v>
      </c>
      <c r="AI326" s="25" t="str">
        <f t="shared" si="189"/>
        <v xml:space="preserve"> </v>
      </c>
      <c r="AJ326" s="25"/>
      <c r="AK326" s="25">
        <f t="shared" si="190"/>
        <v>0</v>
      </c>
      <c r="AL326" s="25">
        <f t="shared" si="191"/>
        <v>0</v>
      </c>
      <c r="AM326" s="125">
        <f t="shared" si="192"/>
        <v>-31</v>
      </c>
      <c r="AN326" s="71"/>
    </row>
    <row r="327" spans="1:40">
      <c r="A327" s="197">
        <f t="shared" si="138"/>
        <v>317</v>
      </c>
      <c r="B327" s="198">
        <f>Data!B327</f>
        <v>7</v>
      </c>
      <c r="D327" s="112">
        <f t="shared" si="133"/>
        <v>1</v>
      </c>
      <c r="E327" s="116" t="str">
        <f t="shared" si="164"/>
        <v>A</v>
      </c>
      <c r="G327" s="24" t="str">
        <f t="shared" si="165"/>
        <v>T</v>
      </c>
      <c r="H327" s="25" t="str">
        <f t="shared" si="166"/>
        <v xml:space="preserve"> </v>
      </c>
      <c r="I327" s="25">
        <f t="shared" si="167"/>
        <v>1</v>
      </c>
      <c r="J327" s="25" t="str">
        <f t="shared" si="168"/>
        <v xml:space="preserve"> </v>
      </c>
      <c r="K327" s="25"/>
      <c r="L327" s="25">
        <f t="shared" si="169"/>
        <v>0</v>
      </c>
      <c r="M327" s="25">
        <f t="shared" si="170"/>
        <v>0</v>
      </c>
      <c r="N327" s="28">
        <f t="shared" si="171"/>
        <v>-46</v>
      </c>
      <c r="O327" s="40" t="str">
        <f t="shared" si="172"/>
        <v xml:space="preserve"> </v>
      </c>
      <c r="P327" s="25" t="str">
        <f t="shared" si="173"/>
        <v xml:space="preserve"> </v>
      </c>
      <c r="Q327" s="25">
        <f t="shared" si="174"/>
        <v>1</v>
      </c>
      <c r="R327" s="25" t="str">
        <f t="shared" si="175"/>
        <v xml:space="preserve"> </v>
      </c>
      <c r="S327" s="25"/>
      <c r="T327" s="25">
        <f t="shared" si="176"/>
        <v>0</v>
      </c>
      <c r="U327" s="25">
        <f t="shared" si="177"/>
        <v>0</v>
      </c>
      <c r="V327" s="125">
        <f t="shared" si="178"/>
        <v>-14</v>
      </c>
      <c r="W327" s="71"/>
      <c r="X327" s="24" t="str">
        <f t="shared" si="179"/>
        <v>T</v>
      </c>
      <c r="Y327" s="25" t="str">
        <f t="shared" si="180"/>
        <v xml:space="preserve"> </v>
      </c>
      <c r="Z327" s="25">
        <f t="shared" si="181"/>
        <v>1</v>
      </c>
      <c r="AA327" s="25" t="str">
        <f t="shared" si="182"/>
        <v xml:space="preserve"> </v>
      </c>
      <c r="AB327" s="25"/>
      <c r="AC327" s="25">
        <f t="shared" si="183"/>
        <v>0</v>
      </c>
      <c r="AD327" s="25">
        <f t="shared" si="184"/>
        <v>0</v>
      </c>
      <c r="AE327" s="28">
        <f t="shared" si="185"/>
        <v>47</v>
      </c>
      <c r="AF327" s="40" t="str">
        <f t="shared" si="186"/>
        <v xml:space="preserve"> </v>
      </c>
      <c r="AG327" s="25" t="str">
        <f t="shared" si="187"/>
        <v xml:space="preserve"> </v>
      </c>
      <c r="AH327" s="25">
        <f t="shared" si="188"/>
        <v>1</v>
      </c>
      <c r="AI327" s="25" t="str">
        <f t="shared" si="189"/>
        <v xml:space="preserve"> </v>
      </c>
      <c r="AJ327" s="25"/>
      <c r="AK327" s="25">
        <f t="shared" si="190"/>
        <v>0</v>
      </c>
      <c r="AL327" s="25">
        <f t="shared" si="191"/>
        <v>0</v>
      </c>
      <c r="AM327" s="125">
        <f t="shared" si="192"/>
        <v>-31</v>
      </c>
      <c r="AN327" s="71"/>
    </row>
    <row r="328" spans="1:40">
      <c r="A328" s="197">
        <f t="shared" si="138"/>
        <v>318</v>
      </c>
      <c r="B328" s="198">
        <f>Data!B328</f>
        <v>22</v>
      </c>
      <c r="D328" s="112">
        <f t="shared" si="133"/>
        <v>2</v>
      </c>
      <c r="E328" s="116" t="str">
        <f t="shared" si="164"/>
        <v>A</v>
      </c>
      <c r="G328" s="24" t="str">
        <f t="shared" si="165"/>
        <v xml:space="preserve"> </v>
      </c>
      <c r="H328" s="25" t="str">
        <f t="shared" si="166"/>
        <v xml:space="preserve"> </v>
      </c>
      <c r="I328" s="25">
        <f t="shared" si="167"/>
        <v>1</v>
      </c>
      <c r="J328" s="25" t="str">
        <f t="shared" si="168"/>
        <v>1 &amp; 2</v>
      </c>
      <c r="K328" s="25"/>
      <c r="L328" s="25">
        <f t="shared" si="169"/>
        <v>2</v>
      </c>
      <c r="M328" s="25">
        <f t="shared" si="170"/>
        <v>0</v>
      </c>
      <c r="N328" s="28">
        <f t="shared" si="171"/>
        <v>-48</v>
      </c>
      <c r="O328" s="40" t="str">
        <f t="shared" si="172"/>
        <v>T</v>
      </c>
      <c r="P328" s="25" t="str">
        <f t="shared" si="173"/>
        <v xml:space="preserve"> </v>
      </c>
      <c r="Q328" s="25">
        <f t="shared" si="174"/>
        <v>1</v>
      </c>
      <c r="R328" s="25" t="str">
        <f t="shared" si="175"/>
        <v xml:space="preserve"> </v>
      </c>
      <c r="S328" s="25"/>
      <c r="T328" s="25">
        <f t="shared" si="176"/>
        <v>0</v>
      </c>
      <c r="U328" s="25">
        <f t="shared" si="177"/>
        <v>0</v>
      </c>
      <c r="V328" s="125">
        <f t="shared" si="178"/>
        <v>-14</v>
      </c>
      <c r="W328" s="71"/>
      <c r="X328" s="24" t="str">
        <f t="shared" si="179"/>
        <v xml:space="preserve"> </v>
      </c>
      <c r="Y328" s="25" t="str">
        <f t="shared" si="180"/>
        <v xml:space="preserve"> </v>
      </c>
      <c r="Z328" s="25">
        <f t="shared" si="181"/>
        <v>1</v>
      </c>
      <c r="AA328" s="25" t="str">
        <f t="shared" si="182"/>
        <v>1 &amp; 2</v>
      </c>
      <c r="AB328" s="25"/>
      <c r="AC328" s="25">
        <f t="shared" si="183"/>
        <v>2</v>
      </c>
      <c r="AD328" s="25">
        <f t="shared" si="184"/>
        <v>0</v>
      </c>
      <c r="AE328" s="28">
        <f t="shared" si="185"/>
        <v>45</v>
      </c>
      <c r="AF328" s="40" t="str">
        <f t="shared" si="186"/>
        <v>T</v>
      </c>
      <c r="AG328" s="25" t="str">
        <f t="shared" si="187"/>
        <v xml:space="preserve"> </v>
      </c>
      <c r="AH328" s="25">
        <f t="shared" si="188"/>
        <v>1</v>
      </c>
      <c r="AI328" s="25" t="str">
        <f t="shared" si="189"/>
        <v xml:space="preserve"> </v>
      </c>
      <c r="AJ328" s="25"/>
      <c r="AK328" s="25">
        <f t="shared" si="190"/>
        <v>0</v>
      </c>
      <c r="AL328" s="25">
        <f t="shared" si="191"/>
        <v>0</v>
      </c>
      <c r="AM328" s="125">
        <f t="shared" si="192"/>
        <v>-31</v>
      </c>
      <c r="AN328" s="71"/>
    </row>
    <row r="329" spans="1:40">
      <c r="A329" s="197">
        <f t="shared" si="138"/>
        <v>319</v>
      </c>
      <c r="B329" s="198">
        <f>Data!B329</f>
        <v>33</v>
      </c>
      <c r="D329" s="112">
        <f t="shared" si="133"/>
        <v>3</v>
      </c>
      <c r="E329" s="116" t="str">
        <f t="shared" si="164"/>
        <v>C</v>
      </c>
      <c r="G329" s="24" t="str">
        <f t="shared" si="165"/>
        <v xml:space="preserve"> </v>
      </c>
      <c r="H329" s="25" t="str">
        <f t="shared" si="166"/>
        <v>L</v>
      </c>
      <c r="I329" s="25">
        <f t="shared" si="167"/>
        <v>2</v>
      </c>
      <c r="J329" s="25" t="str">
        <f t="shared" si="168"/>
        <v xml:space="preserve"> </v>
      </c>
      <c r="K329" s="25"/>
      <c r="L329" s="25">
        <f t="shared" si="169"/>
        <v>0</v>
      </c>
      <c r="M329" s="25">
        <f t="shared" si="170"/>
        <v>0</v>
      </c>
      <c r="N329" s="28">
        <f t="shared" si="171"/>
        <v>-48</v>
      </c>
      <c r="O329" s="40" t="str">
        <f t="shared" si="172"/>
        <v xml:space="preserve"> </v>
      </c>
      <c r="P329" s="25" t="str">
        <f t="shared" si="173"/>
        <v xml:space="preserve"> </v>
      </c>
      <c r="Q329" s="25">
        <f t="shared" si="174"/>
        <v>1</v>
      </c>
      <c r="R329" s="25" t="str">
        <f t="shared" si="175"/>
        <v>A &amp; C</v>
      </c>
      <c r="S329" s="25"/>
      <c r="T329" s="25">
        <f t="shared" si="176"/>
        <v>2</v>
      </c>
      <c r="U329" s="25">
        <f t="shared" si="177"/>
        <v>0</v>
      </c>
      <c r="V329" s="125">
        <f t="shared" si="178"/>
        <v>-16</v>
      </c>
      <c r="W329" s="71"/>
      <c r="X329" s="24" t="str">
        <f t="shared" si="179"/>
        <v xml:space="preserve"> </v>
      </c>
      <c r="Y329" s="25" t="str">
        <f t="shared" si="180"/>
        <v>L</v>
      </c>
      <c r="Z329" s="25">
        <f t="shared" si="181"/>
        <v>2</v>
      </c>
      <c r="AA329" s="25" t="str">
        <f t="shared" si="182"/>
        <v>1 &amp; 2</v>
      </c>
      <c r="AB329" s="25"/>
      <c r="AC329" s="25">
        <f t="shared" si="183"/>
        <v>6</v>
      </c>
      <c r="AD329" s="25">
        <f t="shared" si="184"/>
        <v>0</v>
      </c>
      <c r="AE329" s="28">
        <f t="shared" si="185"/>
        <v>39</v>
      </c>
      <c r="AF329" s="40" t="str">
        <f t="shared" si="186"/>
        <v xml:space="preserve"> </v>
      </c>
      <c r="AG329" s="25" t="str">
        <f t="shared" si="187"/>
        <v xml:space="preserve"> </v>
      </c>
      <c r="AH329" s="25">
        <f t="shared" si="188"/>
        <v>1</v>
      </c>
      <c r="AI329" s="25" t="str">
        <f t="shared" si="189"/>
        <v>A &amp; C</v>
      </c>
      <c r="AJ329" s="25"/>
      <c r="AK329" s="25">
        <f t="shared" si="190"/>
        <v>2</v>
      </c>
      <c r="AL329" s="25">
        <f t="shared" si="191"/>
        <v>0</v>
      </c>
      <c r="AM329" s="125">
        <f t="shared" si="192"/>
        <v>-33</v>
      </c>
      <c r="AN329" s="71"/>
    </row>
    <row r="330" spans="1:40">
      <c r="A330" s="197">
        <f t="shared" si="138"/>
        <v>320</v>
      </c>
      <c r="B330" s="198">
        <f>Data!B330</f>
        <v>19</v>
      </c>
      <c r="D330" s="112">
        <f t="shared" si="133"/>
        <v>2</v>
      </c>
      <c r="E330" s="116" t="str">
        <f t="shared" si="164"/>
        <v>A</v>
      </c>
      <c r="G330" s="24" t="str">
        <f t="shared" si="165"/>
        <v xml:space="preserve"> </v>
      </c>
      <c r="H330" s="25" t="str">
        <f t="shared" si="166"/>
        <v xml:space="preserve"> </v>
      </c>
      <c r="I330" s="25">
        <f t="shared" si="167"/>
        <v>2</v>
      </c>
      <c r="J330" s="25" t="str">
        <f t="shared" si="168"/>
        <v xml:space="preserve"> </v>
      </c>
      <c r="K330" s="25"/>
      <c r="L330" s="25">
        <f t="shared" si="169"/>
        <v>0</v>
      </c>
      <c r="M330" s="25">
        <f t="shared" si="170"/>
        <v>0</v>
      </c>
      <c r="N330" s="28">
        <f t="shared" si="171"/>
        <v>-48</v>
      </c>
      <c r="O330" s="40" t="str">
        <f t="shared" si="172"/>
        <v xml:space="preserve"> </v>
      </c>
      <c r="P330" s="25" t="str">
        <f t="shared" si="173"/>
        <v>W</v>
      </c>
      <c r="Q330" s="25">
        <f t="shared" si="174"/>
        <v>1</v>
      </c>
      <c r="R330" s="25" t="str">
        <f t="shared" si="175"/>
        <v xml:space="preserve"> </v>
      </c>
      <c r="S330" s="25"/>
      <c r="T330" s="25">
        <f t="shared" si="176"/>
        <v>0</v>
      </c>
      <c r="U330" s="25">
        <f t="shared" si="177"/>
        <v>3</v>
      </c>
      <c r="V330" s="125">
        <f t="shared" si="178"/>
        <v>-13</v>
      </c>
      <c r="W330" s="71"/>
      <c r="X330" s="24" t="str">
        <f t="shared" si="179"/>
        <v xml:space="preserve"> </v>
      </c>
      <c r="Y330" s="25" t="str">
        <f t="shared" si="180"/>
        <v>W</v>
      </c>
      <c r="Z330" s="25">
        <f t="shared" si="181"/>
        <v>1</v>
      </c>
      <c r="AA330" s="25" t="str">
        <f t="shared" si="182"/>
        <v xml:space="preserve"> </v>
      </c>
      <c r="AB330" s="25"/>
      <c r="AC330" s="25">
        <f t="shared" si="183"/>
        <v>0</v>
      </c>
      <c r="AD330" s="25">
        <f t="shared" si="184"/>
        <v>9</v>
      </c>
      <c r="AE330" s="28">
        <f t="shared" si="185"/>
        <v>48</v>
      </c>
      <c r="AF330" s="40" t="str">
        <f t="shared" si="186"/>
        <v xml:space="preserve"> </v>
      </c>
      <c r="AG330" s="25" t="str">
        <f t="shared" si="187"/>
        <v>W</v>
      </c>
      <c r="AH330" s="25">
        <f t="shared" si="188"/>
        <v>1</v>
      </c>
      <c r="AI330" s="25" t="str">
        <f t="shared" si="189"/>
        <v xml:space="preserve"> </v>
      </c>
      <c r="AJ330" s="25"/>
      <c r="AK330" s="25">
        <f t="shared" si="190"/>
        <v>0</v>
      </c>
      <c r="AL330" s="25">
        <f t="shared" si="191"/>
        <v>3</v>
      </c>
      <c r="AM330" s="125">
        <f t="shared" si="192"/>
        <v>-30</v>
      </c>
      <c r="AN330" s="71"/>
    </row>
    <row r="331" spans="1:40">
      <c r="A331" s="197">
        <f t="shared" si="138"/>
        <v>321</v>
      </c>
      <c r="B331" s="198">
        <f>Data!B331</f>
        <v>23</v>
      </c>
      <c r="D331" s="112">
        <f t="shared" si="133"/>
        <v>2</v>
      </c>
      <c r="E331" s="116" t="str">
        <f t="shared" si="164"/>
        <v>B</v>
      </c>
      <c r="G331" s="24" t="str">
        <f t="shared" si="165"/>
        <v>T</v>
      </c>
      <c r="H331" s="25" t="str">
        <f t="shared" si="166"/>
        <v xml:space="preserve"> </v>
      </c>
      <c r="I331" s="25">
        <f t="shared" si="167"/>
        <v>2</v>
      </c>
      <c r="J331" s="25" t="str">
        <f t="shared" si="168"/>
        <v xml:space="preserve"> </v>
      </c>
      <c r="K331" s="25"/>
      <c r="L331" s="25">
        <f t="shared" si="169"/>
        <v>0</v>
      </c>
      <c r="M331" s="25">
        <f t="shared" si="170"/>
        <v>0</v>
      </c>
      <c r="N331" s="28">
        <f t="shared" si="171"/>
        <v>-48</v>
      </c>
      <c r="O331" s="40" t="str">
        <f t="shared" si="172"/>
        <v xml:space="preserve"> </v>
      </c>
      <c r="P331" s="25" t="str">
        <f t="shared" si="173"/>
        <v xml:space="preserve"> </v>
      </c>
      <c r="Q331" s="25">
        <f t="shared" si="174"/>
        <v>1</v>
      </c>
      <c r="R331" s="25" t="str">
        <f t="shared" si="175"/>
        <v xml:space="preserve"> </v>
      </c>
      <c r="S331" s="25"/>
      <c r="T331" s="25">
        <f t="shared" si="176"/>
        <v>0</v>
      </c>
      <c r="U331" s="25">
        <f t="shared" si="177"/>
        <v>0</v>
      </c>
      <c r="V331" s="125">
        <f t="shared" si="178"/>
        <v>-13</v>
      </c>
      <c r="W331" s="71"/>
      <c r="X331" s="24" t="str">
        <f t="shared" si="179"/>
        <v>T</v>
      </c>
      <c r="Y331" s="25" t="str">
        <f t="shared" si="180"/>
        <v xml:space="preserve"> </v>
      </c>
      <c r="Z331" s="25">
        <f t="shared" si="181"/>
        <v>1</v>
      </c>
      <c r="AA331" s="25" t="str">
        <f t="shared" si="182"/>
        <v xml:space="preserve"> </v>
      </c>
      <c r="AB331" s="25"/>
      <c r="AC331" s="25">
        <f t="shared" si="183"/>
        <v>0</v>
      </c>
      <c r="AD331" s="25">
        <f t="shared" si="184"/>
        <v>0</v>
      </c>
      <c r="AE331" s="28">
        <f t="shared" si="185"/>
        <v>48</v>
      </c>
      <c r="AF331" s="40" t="str">
        <f t="shared" si="186"/>
        <v xml:space="preserve"> </v>
      </c>
      <c r="AG331" s="25" t="str">
        <f t="shared" si="187"/>
        <v xml:space="preserve"> </v>
      </c>
      <c r="AH331" s="25">
        <f t="shared" si="188"/>
        <v>1</v>
      </c>
      <c r="AI331" s="25" t="str">
        <f t="shared" si="189"/>
        <v xml:space="preserve"> </v>
      </c>
      <c r="AJ331" s="25"/>
      <c r="AK331" s="25">
        <f t="shared" si="190"/>
        <v>0</v>
      </c>
      <c r="AL331" s="25">
        <f t="shared" si="191"/>
        <v>0</v>
      </c>
      <c r="AM331" s="125">
        <f t="shared" si="192"/>
        <v>-30</v>
      </c>
      <c r="AN331" s="71"/>
    </row>
    <row r="332" spans="1:40">
      <c r="A332" s="197">
        <f t="shared" si="138"/>
        <v>322</v>
      </c>
      <c r="B332" s="198">
        <f>Data!B332</f>
        <v>12</v>
      </c>
      <c r="D332" s="112">
        <f t="shared" ref="D332:D395" si="193">IF($B332=0,0,IF(AND($B332&gt;0,$B332&lt;13),1,IF(AND($B332&gt;12,$B332&lt;25),2,3)))</f>
        <v>1</v>
      </c>
      <c r="E332" s="116" t="str">
        <f t="shared" si="164"/>
        <v>C</v>
      </c>
      <c r="G332" s="24" t="str">
        <f t="shared" si="165"/>
        <v xml:space="preserve"> </v>
      </c>
      <c r="H332" s="25" t="str">
        <f t="shared" si="166"/>
        <v xml:space="preserve"> </v>
      </c>
      <c r="I332" s="25">
        <f t="shared" si="167"/>
        <v>2</v>
      </c>
      <c r="J332" s="25" t="str">
        <f t="shared" si="168"/>
        <v>2 &amp; 1</v>
      </c>
      <c r="K332" s="25"/>
      <c r="L332" s="25">
        <f t="shared" si="169"/>
        <v>6</v>
      </c>
      <c r="M332" s="25">
        <f t="shared" si="170"/>
        <v>0</v>
      </c>
      <c r="N332" s="28">
        <f t="shared" si="171"/>
        <v>-54</v>
      </c>
      <c r="O332" s="40" t="str">
        <f t="shared" si="172"/>
        <v xml:space="preserve"> </v>
      </c>
      <c r="P332" s="25" t="str">
        <f t="shared" si="173"/>
        <v xml:space="preserve"> </v>
      </c>
      <c r="Q332" s="25">
        <f t="shared" si="174"/>
        <v>1</v>
      </c>
      <c r="R332" s="25" t="str">
        <f t="shared" si="175"/>
        <v xml:space="preserve"> </v>
      </c>
      <c r="S332" s="25"/>
      <c r="T332" s="25">
        <f t="shared" si="176"/>
        <v>0</v>
      </c>
      <c r="U332" s="25">
        <f t="shared" si="177"/>
        <v>0</v>
      </c>
      <c r="V332" s="125">
        <f t="shared" si="178"/>
        <v>-13</v>
      </c>
      <c r="W332" s="71"/>
      <c r="X332" s="24" t="str">
        <f t="shared" si="179"/>
        <v xml:space="preserve"> </v>
      </c>
      <c r="Y332" s="25" t="str">
        <f t="shared" si="180"/>
        <v xml:space="preserve"> </v>
      </c>
      <c r="Z332" s="25">
        <f t="shared" si="181"/>
        <v>1</v>
      </c>
      <c r="AA332" s="25" t="str">
        <f t="shared" si="182"/>
        <v>2 &amp; 1</v>
      </c>
      <c r="AB332" s="25"/>
      <c r="AC332" s="25">
        <f t="shared" si="183"/>
        <v>2</v>
      </c>
      <c r="AD332" s="25">
        <f t="shared" si="184"/>
        <v>0</v>
      </c>
      <c r="AE332" s="28">
        <f t="shared" si="185"/>
        <v>46</v>
      </c>
      <c r="AF332" s="40" t="str">
        <f t="shared" si="186"/>
        <v xml:space="preserve"> </v>
      </c>
      <c r="AG332" s="25" t="str">
        <f t="shared" si="187"/>
        <v xml:space="preserve"> </v>
      </c>
      <c r="AH332" s="25">
        <f t="shared" si="188"/>
        <v>1</v>
      </c>
      <c r="AI332" s="25" t="str">
        <f t="shared" si="189"/>
        <v xml:space="preserve"> </v>
      </c>
      <c r="AJ332" s="25"/>
      <c r="AK332" s="25">
        <f t="shared" si="190"/>
        <v>0</v>
      </c>
      <c r="AL332" s="25">
        <f t="shared" si="191"/>
        <v>0</v>
      </c>
      <c r="AM332" s="125">
        <f t="shared" si="192"/>
        <v>-30</v>
      </c>
      <c r="AN332" s="71"/>
    </row>
    <row r="333" spans="1:40">
      <c r="A333" s="197">
        <f t="shared" ref="A333:A396" si="194">A332+1</f>
        <v>323</v>
      </c>
      <c r="B333" s="198">
        <f>Data!B333</f>
        <v>36</v>
      </c>
      <c r="D333" s="112">
        <f t="shared" si="193"/>
        <v>3</v>
      </c>
      <c r="E333" s="116" t="str">
        <f t="shared" si="164"/>
        <v>C</v>
      </c>
      <c r="G333" s="24" t="str">
        <f t="shared" si="165"/>
        <v xml:space="preserve"> </v>
      </c>
      <c r="H333" s="25" t="str">
        <f t="shared" si="166"/>
        <v>L</v>
      </c>
      <c r="I333" s="25">
        <f t="shared" si="167"/>
        <v>3</v>
      </c>
      <c r="J333" s="25" t="str">
        <f t="shared" si="168"/>
        <v xml:space="preserve"> </v>
      </c>
      <c r="K333" s="25"/>
      <c r="L333" s="25">
        <f t="shared" si="169"/>
        <v>0</v>
      </c>
      <c r="M333" s="25">
        <f t="shared" si="170"/>
        <v>0</v>
      </c>
      <c r="N333" s="28">
        <f t="shared" si="171"/>
        <v>-54</v>
      </c>
      <c r="O333" s="40" t="str">
        <f t="shared" si="172"/>
        <v>T</v>
      </c>
      <c r="P333" s="25" t="str">
        <f t="shared" si="173"/>
        <v xml:space="preserve"> </v>
      </c>
      <c r="Q333" s="25">
        <f t="shared" si="174"/>
        <v>1</v>
      </c>
      <c r="R333" s="25" t="str">
        <f t="shared" si="175"/>
        <v xml:space="preserve"> </v>
      </c>
      <c r="S333" s="25"/>
      <c r="T333" s="25">
        <f t="shared" si="176"/>
        <v>0</v>
      </c>
      <c r="U333" s="25">
        <f t="shared" si="177"/>
        <v>0</v>
      </c>
      <c r="V333" s="125">
        <f t="shared" si="178"/>
        <v>-13</v>
      </c>
      <c r="W333" s="71"/>
      <c r="X333" s="24" t="str">
        <f t="shared" si="179"/>
        <v xml:space="preserve"> </v>
      </c>
      <c r="Y333" s="25" t="str">
        <f t="shared" si="180"/>
        <v>L</v>
      </c>
      <c r="Z333" s="25">
        <f t="shared" si="181"/>
        <v>2</v>
      </c>
      <c r="AA333" s="25" t="str">
        <f t="shared" si="182"/>
        <v>2 &amp; 1</v>
      </c>
      <c r="AB333" s="25"/>
      <c r="AC333" s="25">
        <f t="shared" si="183"/>
        <v>6</v>
      </c>
      <c r="AD333" s="25">
        <f t="shared" si="184"/>
        <v>0</v>
      </c>
      <c r="AE333" s="28">
        <f t="shared" si="185"/>
        <v>40</v>
      </c>
      <c r="AF333" s="40" t="str">
        <f t="shared" si="186"/>
        <v>T</v>
      </c>
      <c r="AG333" s="25" t="str">
        <f t="shared" si="187"/>
        <v xml:space="preserve"> </v>
      </c>
      <c r="AH333" s="25">
        <f t="shared" si="188"/>
        <v>1</v>
      </c>
      <c r="AI333" s="25" t="str">
        <f t="shared" si="189"/>
        <v xml:space="preserve"> </v>
      </c>
      <c r="AJ333" s="25"/>
      <c r="AK333" s="25">
        <f t="shared" si="190"/>
        <v>0</v>
      </c>
      <c r="AL333" s="25">
        <f t="shared" si="191"/>
        <v>0</v>
      </c>
      <c r="AM333" s="125">
        <f t="shared" si="192"/>
        <v>-30</v>
      </c>
      <c r="AN333" s="71"/>
    </row>
    <row r="334" spans="1:40">
      <c r="A334" s="197">
        <f t="shared" si="194"/>
        <v>324</v>
      </c>
      <c r="B334" s="198">
        <f>Data!B334</f>
        <v>17</v>
      </c>
      <c r="D334" s="112">
        <f t="shared" si="193"/>
        <v>2</v>
      </c>
      <c r="E334" s="116" t="str">
        <f t="shared" si="164"/>
        <v>B</v>
      </c>
      <c r="G334" s="24" t="str">
        <f t="shared" si="165"/>
        <v xml:space="preserve"> </v>
      </c>
      <c r="H334" s="25" t="str">
        <f t="shared" si="166"/>
        <v xml:space="preserve"> </v>
      </c>
      <c r="I334" s="25">
        <f t="shared" si="167"/>
        <v>3</v>
      </c>
      <c r="J334" s="25" t="str">
        <f t="shared" si="168"/>
        <v xml:space="preserve"> </v>
      </c>
      <c r="K334" s="25"/>
      <c r="L334" s="25">
        <f t="shared" si="169"/>
        <v>0</v>
      </c>
      <c r="M334" s="25">
        <f t="shared" si="170"/>
        <v>0</v>
      </c>
      <c r="N334" s="28">
        <f t="shared" si="171"/>
        <v>-54</v>
      </c>
      <c r="O334" s="40" t="str">
        <f t="shared" si="172"/>
        <v xml:space="preserve"> </v>
      </c>
      <c r="P334" s="25" t="str">
        <f t="shared" si="173"/>
        <v xml:space="preserve"> </v>
      </c>
      <c r="Q334" s="25">
        <f t="shared" si="174"/>
        <v>1</v>
      </c>
      <c r="R334" s="25" t="str">
        <f t="shared" si="175"/>
        <v>C &amp; B</v>
      </c>
      <c r="S334" s="25"/>
      <c r="T334" s="25">
        <f t="shared" si="176"/>
        <v>2</v>
      </c>
      <c r="U334" s="25">
        <f t="shared" si="177"/>
        <v>0</v>
      </c>
      <c r="V334" s="125">
        <f t="shared" si="178"/>
        <v>-15</v>
      </c>
      <c r="W334" s="71"/>
      <c r="X334" s="24" t="str">
        <f t="shared" si="179"/>
        <v xml:space="preserve"> </v>
      </c>
      <c r="Y334" s="25" t="str">
        <f t="shared" si="180"/>
        <v>W</v>
      </c>
      <c r="Z334" s="25">
        <f t="shared" si="181"/>
        <v>1</v>
      </c>
      <c r="AA334" s="25" t="str">
        <f t="shared" si="182"/>
        <v xml:space="preserve"> </v>
      </c>
      <c r="AB334" s="25"/>
      <c r="AC334" s="25">
        <f t="shared" si="183"/>
        <v>0</v>
      </c>
      <c r="AD334" s="25">
        <f t="shared" si="184"/>
        <v>9</v>
      </c>
      <c r="AE334" s="28">
        <f t="shared" si="185"/>
        <v>49</v>
      </c>
      <c r="AF334" s="40" t="str">
        <f t="shared" si="186"/>
        <v xml:space="preserve"> </v>
      </c>
      <c r="AG334" s="25" t="str">
        <f t="shared" si="187"/>
        <v xml:space="preserve"> </v>
      </c>
      <c r="AH334" s="25">
        <f t="shared" si="188"/>
        <v>1</v>
      </c>
      <c r="AI334" s="25" t="str">
        <f t="shared" si="189"/>
        <v>C &amp; B</v>
      </c>
      <c r="AJ334" s="25"/>
      <c r="AK334" s="25">
        <f t="shared" si="190"/>
        <v>2</v>
      </c>
      <c r="AL334" s="25">
        <f t="shared" si="191"/>
        <v>0</v>
      </c>
      <c r="AM334" s="125">
        <f t="shared" si="192"/>
        <v>-32</v>
      </c>
      <c r="AN334" s="71"/>
    </row>
    <row r="335" spans="1:40">
      <c r="A335" s="197">
        <f t="shared" si="194"/>
        <v>325</v>
      </c>
      <c r="B335" s="198">
        <f>Data!B335</f>
        <v>4</v>
      </c>
      <c r="D335" s="112">
        <f t="shared" si="193"/>
        <v>1</v>
      </c>
      <c r="E335" s="116" t="str">
        <f t="shared" si="164"/>
        <v>A</v>
      </c>
      <c r="G335" s="24" t="str">
        <f t="shared" si="165"/>
        <v xml:space="preserve"> </v>
      </c>
      <c r="H335" s="25" t="str">
        <f t="shared" si="166"/>
        <v xml:space="preserve"> </v>
      </c>
      <c r="I335" s="25">
        <f t="shared" si="167"/>
        <v>3</v>
      </c>
      <c r="J335" s="25" t="str">
        <f t="shared" si="168"/>
        <v xml:space="preserve"> </v>
      </c>
      <c r="K335" s="25"/>
      <c r="L335" s="25">
        <f t="shared" si="169"/>
        <v>0</v>
      </c>
      <c r="M335" s="25">
        <f t="shared" si="170"/>
        <v>0</v>
      </c>
      <c r="N335" s="28">
        <f t="shared" si="171"/>
        <v>-54</v>
      </c>
      <c r="O335" s="40" t="str">
        <f t="shared" si="172"/>
        <v xml:space="preserve"> </v>
      </c>
      <c r="P335" s="25" t="str">
        <f t="shared" si="173"/>
        <v>L</v>
      </c>
      <c r="Q335" s="25">
        <f t="shared" si="174"/>
        <v>2</v>
      </c>
      <c r="R335" s="25" t="str">
        <f t="shared" si="175"/>
        <v xml:space="preserve"> </v>
      </c>
      <c r="S335" s="25"/>
      <c r="T335" s="25">
        <f t="shared" si="176"/>
        <v>0</v>
      </c>
      <c r="U335" s="25">
        <f t="shared" si="177"/>
        <v>0</v>
      </c>
      <c r="V335" s="125">
        <f t="shared" si="178"/>
        <v>-15</v>
      </c>
      <c r="W335" s="71"/>
      <c r="X335" s="24" t="str">
        <f t="shared" si="179"/>
        <v xml:space="preserve"> </v>
      </c>
      <c r="Y335" s="25" t="str">
        <f t="shared" si="180"/>
        <v xml:space="preserve"> </v>
      </c>
      <c r="Z335" s="25">
        <f t="shared" si="181"/>
        <v>1</v>
      </c>
      <c r="AA335" s="25" t="str">
        <f t="shared" si="182"/>
        <v xml:space="preserve"> </v>
      </c>
      <c r="AB335" s="25"/>
      <c r="AC335" s="25">
        <f t="shared" si="183"/>
        <v>0</v>
      </c>
      <c r="AD335" s="25">
        <f t="shared" si="184"/>
        <v>0</v>
      </c>
      <c r="AE335" s="28">
        <f t="shared" si="185"/>
        <v>49</v>
      </c>
      <c r="AF335" s="40" t="str">
        <f t="shared" si="186"/>
        <v xml:space="preserve"> </v>
      </c>
      <c r="AG335" s="25" t="str">
        <f t="shared" si="187"/>
        <v>L</v>
      </c>
      <c r="AH335" s="25">
        <f t="shared" si="188"/>
        <v>2</v>
      </c>
      <c r="AI335" s="25" t="str">
        <f t="shared" si="189"/>
        <v>C &amp; B</v>
      </c>
      <c r="AJ335" s="25"/>
      <c r="AK335" s="25">
        <f t="shared" si="190"/>
        <v>6</v>
      </c>
      <c r="AL335" s="25">
        <f t="shared" si="191"/>
        <v>0</v>
      </c>
      <c r="AM335" s="125">
        <f t="shared" si="192"/>
        <v>-38</v>
      </c>
      <c r="AN335" s="71"/>
    </row>
    <row r="336" spans="1:40">
      <c r="A336" s="197">
        <f t="shared" si="194"/>
        <v>326</v>
      </c>
      <c r="B336" s="198">
        <f>Data!B336</f>
        <v>34</v>
      </c>
      <c r="D336" s="112">
        <f t="shared" si="193"/>
        <v>3</v>
      </c>
      <c r="E336" s="116" t="str">
        <f t="shared" si="164"/>
        <v>A</v>
      </c>
      <c r="G336" s="24" t="str">
        <f t="shared" si="165"/>
        <v xml:space="preserve"> </v>
      </c>
      <c r="H336" s="25" t="str">
        <f t="shared" si="166"/>
        <v xml:space="preserve"> </v>
      </c>
      <c r="I336" s="25">
        <f t="shared" si="167"/>
        <v>3</v>
      </c>
      <c r="J336" s="25" t="str">
        <f t="shared" si="168"/>
        <v xml:space="preserve"> </v>
      </c>
      <c r="K336" s="25"/>
      <c r="L336" s="25">
        <f t="shared" si="169"/>
        <v>0</v>
      </c>
      <c r="M336" s="25">
        <f t="shared" si="170"/>
        <v>0</v>
      </c>
      <c r="N336" s="28">
        <f t="shared" si="171"/>
        <v>-54</v>
      </c>
      <c r="O336" s="40" t="str">
        <f t="shared" si="172"/>
        <v>T</v>
      </c>
      <c r="P336" s="25" t="str">
        <f t="shared" si="173"/>
        <v xml:space="preserve"> </v>
      </c>
      <c r="Q336" s="25">
        <f t="shared" si="174"/>
        <v>2</v>
      </c>
      <c r="R336" s="25" t="str">
        <f t="shared" si="175"/>
        <v xml:space="preserve"> </v>
      </c>
      <c r="S336" s="25"/>
      <c r="T336" s="25">
        <f t="shared" si="176"/>
        <v>0</v>
      </c>
      <c r="U336" s="25">
        <f t="shared" si="177"/>
        <v>0</v>
      </c>
      <c r="V336" s="125">
        <f t="shared" si="178"/>
        <v>-15</v>
      </c>
      <c r="W336" s="71"/>
      <c r="X336" s="24" t="str">
        <f t="shared" si="179"/>
        <v xml:space="preserve"> </v>
      </c>
      <c r="Y336" s="25" t="str">
        <f t="shared" si="180"/>
        <v xml:space="preserve"> </v>
      </c>
      <c r="Z336" s="25">
        <f t="shared" si="181"/>
        <v>1</v>
      </c>
      <c r="AA336" s="25" t="str">
        <f t="shared" si="182"/>
        <v xml:space="preserve"> </v>
      </c>
      <c r="AB336" s="25"/>
      <c r="AC336" s="25">
        <f t="shared" si="183"/>
        <v>0</v>
      </c>
      <c r="AD336" s="25">
        <f t="shared" si="184"/>
        <v>0</v>
      </c>
      <c r="AE336" s="28">
        <f t="shared" si="185"/>
        <v>49</v>
      </c>
      <c r="AF336" s="40" t="str">
        <f t="shared" si="186"/>
        <v xml:space="preserve"> </v>
      </c>
      <c r="AG336" s="25" t="str">
        <f t="shared" si="187"/>
        <v>L</v>
      </c>
      <c r="AH336" s="25">
        <f t="shared" si="188"/>
        <v>3</v>
      </c>
      <c r="AI336" s="25" t="str">
        <f t="shared" si="189"/>
        <v>C &amp; B</v>
      </c>
      <c r="AJ336" s="25"/>
      <c r="AK336" s="25">
        <f t="shared" si="190"/>
        <v>18</v>
      </c>
      <c r="AL336" s="25">
        <f t="shared" si="191"/>
        <v>0</v>
      </c>
      <c r="AM336" s="125">
        <f t="shared" si="192"/>
        <v>-56</v>
      </c>
      <c r="AN336" s="71"/>
    </row>
    <row r="337" spans="1:40">
      <c r="A337" s="197">
        <f t="shared" si="194"/>
        <v>327</v>
      </c>
      <c r="B337" s="198">
        <f>Data!B337</f>
        <v>9</v>
      </c>
      <c r="D337" s="112">
        <f t="shared" si="193"/>
        <v>1</v>
      </c>
      <c r="E337" s="116" t="str">
        <f t="shared" si="164"/>
        <v>C</v>
      </c>
      <c r="G337" s="24" t="str">
        <f t="shared" si="165"/>
        <v xml:space="preserve"> </v>
      </c>
      <c r="H337" s="25" t="str">
        <f t="shared" si="166"/>
        <v xml:space="preserve"> </v>
      </c>
      <c r="I337" s="25">
        <f t="shared" si="167"/>
        <v>3</v>
      </c>
      <c r="J337" s="25" t="str">
        <f t="shared" si="168"/>
        <v xml:space="preserve"> </v>
      </c>
      <c r="K337" s="25"/>
      <c r="L337" s="25">
        <f t="shared" si="169"/>
        <v>0</v>
      </c>
      <c r="M337" s="25">
        <f t="shared" si="170"/>
        <v>0</v>
      </c>
      <c r="N337" s="28">
        <f t="shared" si="171"/>
        <v>-54</v>
      </c>
      <c r="O337" s="40" t="str">
        <f t="shared" si="172"/>
        <v xml:space="preserve"> </v>
      </c>
      <c r="P337" s="25" t="str">
        <f t="shared" si="173"/>
        <v xml:space="preserve"> </v>
      </c>
      <c r="Q337" s="25">
        <f t="shared" si="174"/>
        <v>2</v>
      </c>
      <c r="R337" s="25" t="str">
        <f t="shared" si="175"/>
        <v>A &amp; C</v>
      </c>
      <c r="S337" s="25"/>
      <c r="T337" s="25">
        <f t="shared" si="176"/>
        <v>6</v>
      </c>
      <c r="U337" s="25">
        <f t="shared" si="177"/>
        <v>0</v>
      </c>
      <c r="V337" s="125">
        <f t="shared" si="178"/>
        <v>-21</v>
      </c>
      <c r="W337" s="71"/>
      <c r="X337" s="24" t="str">
        <f t="shared" si="179"/>
        <v xml:space="preserve"> </v>
      </c>
      <c r="Y337" s="25" t="str">
        <f t="shared" si="180"/>
        <v xml:space="preserve"> </v>
      </c>
      <c r="Z337" s="25">
        <f t="shared" si="181"/>
        <v>1</v>
      </c>
      <c r="AA337" s="25" t="str">
        <f t="shared" si="182"/>
        <v xml:space="preserve"> </v>
      </c>
      <c r="AB337" s="25"/>
      <c r="AC337" s="25">
        <f t="shared" si="183"/>
        <v>0</v>
      </c>
      <c r="AD337" s="25">
        <f t="shared" si="184"/>
        <v>0</v>
      </c>
      <c r="AE337" s="28">
        <f t="shared" si="185"/>
        <v>49</v>
      </c>
      <c r="AF337" s="40" t="str">
        <f t="shared" si="186"/>
        <v xml:space="preserve"> </v>
      </c>
      <c r="AG337" s="25" t="str">
        <f t="shared" si="187"/>
        <v>W</v>
      </c>
      <c r="AH337" s="25">
        <f t="shared" si="188"/>
        <v>1</v>
      </c>
      <c r="AI337" s="25" t="str">
        <f t="shared" si="189"/>
        <v xml:space="preserve"> </v>
      </c>
      <c r="AJ337" s="25"/>
      <c r="AK337" s="25">
        <f t="shared" si="190"/>
        <v>0</v>
      </c>
      <c r="AL337" s="25">
        <f t="shared" si="191"/>
        <v>27</v>
      </c>
      <c r="AM337" s="125">
        <f t="shared" si="192"/>
        <v>-29</v>
      </c>
      <c r="AN337" s="71"/>
    </row>
    <row r="338" spans="1:40">
      <c r="A338" s="197">
        <f t="shared" si="194"/>
        <v>328</v>
      </c>
      <c r="B338" s="198">
        <f>Data!B338</f>
        <v>7</v>
      </c>
      <c r="D338" s="112">
        <f t="shared" si="193"/>
        <v>1</v>
      </c>
      <c r="E338" s="116" t="str">
        <f t="shared" si="164"/>
        <v>A</v>
      </c>
      <c r="G338" s="24" t="str">
        <f t="shared" si="165"/>
        <v>T</v>
      </c>
      <c r="H338" s="25" t="str">
        <f t="shared" si="166"/>
        <v xml:space="preserve"> </v>
      </c>
      <c r="I338" s="25">
        <f t="shared" si="167"/>
        <v>3</v>
      </c>
      <c r="J338" s="25" t="str">
        <f t="shared" si="168"/>
        <v xml:space="preserve"> </v>
      </c>
      <c r="K338" s="25"/>
      <c r="L338" s="25">
        <f t="shared" si="169"/>
        <v>0</v>
      </c>
      <c r="M338" s="25">
        <f t="shared" si="170"/>
        <v>0</v>
      </c>
      <c r="N338" s="28">
        <f t="shared" si="171"/>
        <v>-54</v>
      </c>
      <c r="O338" s="40" t="str">
        <f t="shared" si="172"/>
        <v xml:space="preserve"> </v>
      </c>
      <c r="P338" s="25" t="str">
        <f t="shared" si="173"/>
        <v>W</v>
      </c>
      <c r="Q338" s="25">
        <f t="shared" si="174"/>
        <v>1</v>
      </c>
      <c r="R338" s="25" t="str">
        <f t="shared" si="175"/>
        <v xml:space="preserve"> </v>
      </c>
      <c r="S338" s="25"/>
      <c r="T338" s="25">
        <f t="shared" si="176"/>
        <v>0</v>
      </c>
      <c r="U338" s="25">
        <f t="shared" si="177"/>
        <v>9</v>
      </c>
      <c r="V338" s="125">
        <f t="shared" si="178"/>
        <v>-12</v>
      </c>
      <c r="W338" s="71"/>
      <c r="X338" s="24" t="str">
        <f t="shared" si="179"/>
        <v>T</v>
      </c>
      <c r="Y338" s="25" t="str">
        <f t="shared" si="180"/>
        <v xml:space="preserve"> </v>
      </c>
      <c r="Z338" s="25">
        <f t="shared" si="181"/>
        <v>1</v>
      </c>
      <c r="AA338" s="25" t="str">
        <f t="shared" si="182"/>
        <v xml:space="preserve"> </v>
      </c>
      <c r="AB338" s="25"/>
      <c r="AC338" s="25">
        <f t="shared" si="183"/>
        <v>0</v>
      </c>
      <c r="AD338" s="25">
        <f t="shared" si="184"/>
        <v>0</v>
      </c>
      <c r="AE338" s="28">
        <f t="shared" si="185"/>
        <v>49</v>
      </c>
      <c r="AF338" s="40" t="str">
        <f t="shared" si="186"/>
        <v xml:space="preserve"> </v>
      </c>
      <c r="AG338" s="25" t="str">
        <f t="shared" si="187"/>
        <v xml:space="preserve"> </v>
      </c>
      <c r="AH338" s="25">
        <f t="shared" si="188"/>
        <v>1</v>
      </c>
      <c r="AI338" s="25" t="str">
        <f t="shared" si="189"/>
        <v xml:space="preserve"> </v>
      </c>
      <c r="AJ338" s="25"/>
      <c r="AK338" s="25">
        <f t="shared" si="190"/>
        <v>0</v>
      </c>
      <c r="AL338" s="25">
        <f t="shared" si="191"/>
        <v>0</v>
      </c>
      <c r="AM338" s="125">
        <f t="shared" si="192"/>
        <v>-29</v>
      </c>
      <c r="AN338" s="71"/>
    </row>
    <row r="339" spans="1:40">
      <c r="A339" s="197">
        <f t="shared" si="194"/>
        <v>329</v>
      </c>
      <c r="B339" s="198">
        <f>Data!B339</f>
        <v>8</v>
      </c>
      <c r="D339" s="112">
        <f t="shared" si="193"/>
        <v>1</v>
      </c>
      <c r="E339" s="116" t="str">
        <f t="shared" si="164"/>
        <v>B</v>
      </c>
      <c r="G339" s="24" t="str">
        <f t="shared" si="165"/>
        <v>T</v>
      </c>
      <c r="H339" s="25" t="str">
        <f t="shared" si="166"/>
        <v xml:space="preserve"> </v>
      </c>
      <c r="I339" s="25">
        <f t="shared" si="167"/>
        <v>3</v>
      </c>
      <c r="J339" s="25" t="str">
        <f t="shared" si="168"/>
        <v xml:space="preserve"> </v>
      </c>
      <c r="K339" s="25"/>
      <c r="L339" s="25">
        <f t="shared" si="169"/>
        <v>0</v>
      </c>
      <c r="M339" s="25">
        <f t="shared" si="170"/>
        <v>0</v>
      </c>
      <c r="N339" s="28">
        <f t="shared" si="171"/>
        <v>-54</v>
      </c>
      <c r="O339" s="40" t="str">
        <f t="shared" si="172"/>
        <v xml:space="preserve"> </v>
      </c>
      <c r="P339" s="25" t="str">
        <f t="shared" si="173"/>
        <v xml:space="preserve"> </v>
      </c>
      <c r="Q339" s="25">
        <f t="shared" si="174"/>
        <v>1</v>
      </c>
      <c r="R339" s="25" t="str">
        <f t="shared" si="175"/>
        <v xml:space="preserve"> </v>
      </c>
      <c r="S339" s="25"/>
      <c r="T339" s="25">
        <f t="shared" si="176"/>
        <v>0</v>
      </c>
      <c r="U339" s="25">
        <f t="shared" si="177"/>
        <v>0</v>
      </c>
      <c r="V339" s="125">
        <f t="shared" si="178"/>
        <v>-12</v>
      </c>
      <c r="W339" s="71"/>
      <c r="X339" s="24" t="str">
        <f t="shared" si="179"/>
        <v>T</v>
      </c>
      <c r="Y339" s="25" t="str">
        <f t="shared" si="180"/>
        <v xml:space="preserve"> </v>
      </c>
      <c r="Z339" s="25">
        <f t="shared" si="181"/>
        <v>1</v>
      </c>
      <c r="AA339" s="25" t="str">
        <f t="shared" si="182"/>
        <v xml:space="preserve"> </v>
      </c>
      <c r="AB339" s="25"/>
      <c r="AC339" s="25">
        <f t="shared" si="183"/>
        <v>0</v>
      </c>
      <c r="AD339" s="25">
        <f t="shared" si="184"/>
        <v>0</v>
      </c>
      <c r="AE339" s="28">
        <f t="shared" si="185"/>
        <v>49</v>
      </c>
      <c r="AF339" s="40" t="str">
        <f t="shared" si="186"/>
        <v xml:space="preserve"> </v>
      </c>
      <c r="AG339" s="25" t="str">
        <f t="shared" si="187"/>
        <v xml:space="preserve"> </v>
      </c>
      <c r="AH339" s="25">
        <f t="shared" si="188"/>
        <v>1</v>
      </c>
      <c r="AI339" s="25" t="str">
        <f t="shared" si="189"/>
        <v xml:space="preserve"> </v>
      </c>
      <c r="AJ339" s="25"/>
      <c r="AK339" s="25">
        <f t="shared" si="190"/>
        <v>0</v>
      </c>
      <c r="AL339" s="25">
        <f t="shared" si="191"/>
        <v>0</v>
      </c>
      <c r="AM339" s="125">
        <f t="shared" si="192"/>
        <v>-29</v>
      </c>
      <c r="AN339" s="71"/>
    </row>
    <row r="340" spans="1:40">
      <c r="A340" s="197">
        <f t="shared" si="194"/>
        <v>330</v>
      </c>
      <c r="B340" s="198">
        <f>Data!B340</f>
        <v>33</v>
      </c>
      <c r="D340" s="112">
        <f t="shared" si="193"/>
        <v>3</v>
      </c>
      <c r="E340" s="116" t="str">
        <f t="shared" si="164"/>
        <v>C</v>
      </c>
      <c r="G340" s="24" t="str">
        <f t="shared" si="165"/>
        <v xml:space="preserve"> </v>
      </c>
      <c r="H340" s="25" t="str">
        <f t="shared" si="166"/>
        <v xml:space="preserve"> </v>
      </c>
      <c r="I340" s="25">
        <f t="shared" si="167"/>
        <v>3</v>
      </c>
      <c r="J340" s="25" t="str">
        <f t="shared" si="168"/>
        <v>1 &amp; 3</v>
      </c>
      <c r="K340" s="25"/>
      <c r="L340" s="25">
        <f t="shared" si="169"/>
        <v>18</v>
      </c>
      <c r="M340" s="25">
        <f t="shared" si="170"/>
        <v>0</v>
      </c>
      <c r="N340" s="28">
        <f t="shared" si="171"/>
        <v>-72</v>
      </c>
      <c r="O340" s="40" t="str">
        <f t="shared" si="172"/>
        <v xml:space="preserve"> </v>
      </c>
      <c r="P340" s="25" t="str">
        <f t="shared" si="173"/>
        <v xml:space="preserve"> </v>
      </c>
      <c r="Q340" s="25">
        <f t="shared" si="174"/>
        <v>1</v>
      </c>
      <c r="R340" s="25" t="str">
        <f t="shared" si="175"/>
        <v xml:space="preserve"> </v>
      </c>
      <c r="S340" s="25"/>
      <c r="T340" s="25">
        <f t="shared" si="176"/>
        <v>0</v>
      </c>
      <c r="U340" s="25">
        <f t="shared" si="177"/>
        <v>0</v>
      </c>
      <c r="V340" s="125">
        <f t="shared" si="178"/>
        <v>-12</v>
      </c>
      <c r="W340" s="71"/>
      <c r="X340" s="24" t="str">
        <f t="shared" si="179"/>
        <v xml:space="preserve"> </v>
      </c>
      <c r="Y340" s="25" t="str">
        <f t="shared" si="180"/>
        <v xml:space="preserve"> </v>
      </c>
      <c r="Z340" s="25">
        <f t="shared" si="181"/>
        <v>1</v>
      </c>
      <c r="AA340" s="25" t="str">
        <f t="shared" si="182"/>
        <v>1 &amp; 3</v>
      </c>
      <c r="AB340" s="25"/>
      <c r="AC340" s="25">
        <f t="shared" si="183"/>
        <v>2</v>
      </c>
      <c r="AD340" s="25">
        <f t="shared" si="184"/>
        <v>0</v>
      </c>
      <c r="AE340" s="28">
        <f t="shared" si="185"/>
        <v>47</v>
      </c>
      <c r="AF340" s="40" t="str">
        <f t="shared" si="186"/>
        <v xml:space="preserve"> </v>
      </c>
      <c r="AG340" s="25" t="str">
        <f t="shared" si="187"/>
        <v xml:space="preserve"> </v>
      </c>
      <c r="AH340" s="25">
        <f t="shared" si="188"/>
        <v>1</v>
      </c>
      <c r="AI340" s="25" t="str">
        <f t="shared" si="189"/>
        <v xml:space="preserve"> </v>
      </c>
      <c r="AJ340" s="25"/>
      <c r="AK340" s="25">
        <f t="shared" si="190"/>
        <v>0</v>
      </c>
      <c r="AL340" s="25">
        <f t="shared" si="191"/>
        <v>0</v>
      </c>
      <c r="AM340" s="125">
        <f t="shared" si="192"/>
        <v>-29</v>
      </c>
      <c r="AN340" s="71"/>
    </row>
    <row r="341" spans="1:40">
      <c r="A341" s="197">
        <f t="shared" si="194"/>
        <v>331</v>
      </c>
      <c r="B341" s="198">
        <f>Data!B341</f>
        <v>7</v>
      </c>
      <c r="D341" s="112">
        <f t="shared" si="193"/>
        <v>1</v>
      </c>
      <c r="E341" s="116" t="str">
        <f t="shared" si="164"/>
        <v>A</v>
      </c>
      <c r="G341" s="24" t="str">
        <f t="shared" si="165"/>
        <v xml:space="preserve"> </v>
      </c>
      <c r="H341" s="25" t="str">
        <f t="shared" si="166"/>
        <v>W</v>
      </c>
      <c r="I341" s="25">
        <f t="shared" si="167"/>
        <v>1</v>
      </c>
      <c r="J341" s="25" t="str">
        <f t="shared" si="168"/>
        <v xml:space="preserve"> </v>
      </c>
      <c r="K341" s="25"/>
      <c r="L341" s="25">
        <f t="shared" si="169"/>
        <v>0</v>
      </c>
      <c r="M341" s="25">
        <f t="shared" si="170"/>
        <v>27</v>
      </c>
      <c r="N341" s="28">
        <f t="shared" si="171"/>
        <v>-45</v>
      </c>
      <c r="O341" s="40" t="str">
        <f t="shared" si="172"/>
        <v xml:space="preserve"> </v>
      </c>
      <c r="P341" s="25" t="str">
        <f t="shared" si="173"/>
        <v xml:space="preserve"> </v>
      </c>
      <c r="Q341" s="25">
        <f t="shared" si="174"/>
        <v>1</v>
      </c>
      <c r="R341" s="25" t="str">
        <f t="shared" si="175"/>
        <v xml:space="preserve"> </v>
      </c>
      <c r="S341" s="25"/>
      <c r="T341" s="25">
        <f t="shared" si="176"/>
        <v>0</v>
      </c>
      <c r="U341" s="25">
        <f t="shared" si="177"/>
        <v>0</v>
      </c>
      <c r="V341" s="125">
        <f t="shared" si="178"/>
        <v>-12</v>
      </c>
      <c r="W341" s="71"/>
      <c r="X341" s="24" t="str">
        <f t="shared" si="179"/>
        <v xml:space="preserve"> </v>
      </c>
      <c r="Y341" s="25" t="str">
        <f t="shared" si="180"/>
        <v>W</v>
      </c>
      <c r="Z341" s="25">
        <f t="shared" si="181"/>
        <v>1</v>
      </c>
      <c r="AA341" s="25" t="str">
        <f t="shared" si="182"/>
        <v xml:space="preserve"> </v>
      </c>
      <c r="AB341" s="25"/>
      <c r="AC341" s="25">
        <f t="shared" si="183"/>
        <v>0</v>
      </c>
      <c r="AD341" s="25">
        <f t="shared" si="184"/>
        <v>3</v>
      </c>
      <c r="AE341" s="28">
        <f t="shared" si="185"/>
        <v>50</v>
      </c>
      <c r="AF341" s="40" t="str">
        <f t="shared" si="186"/>
        <v xml:space="preserve"> </v>
      </c>
      <c r="AG341" s="25" t="str">
        <f t="shared" si="187"/>
        <v xml:space="preserve"> </v>
      </c>
      <c r="AH341" s="25">
        <f t="shared" si="188"/>
        <v>1</v>
      </c>
      <c r="AI341" s="25" t="str">
        <f t="shared" si="189"/>
        <v xml:space="preserve"> </v>
      </c>
      <c r="AJ341" s="25"/>
      <c r="AK341" s="25">
        <f t="shared" si="190"/>
        <v>0</v>
      </c>
      <c r="AL341" s="25">
        <f t="shared" si="191"/>
        <v>0</v>
      </c>
      <c r="AM341" s="125">
        <f t="shared" si="192"/>
        <v>-29</v>
      </c>
      <c r="AN341" s="71"/>
    </row>
    <row r="342" spans="1:40">
      <c r="A342" s="197">
        <f t="shared" si="194"/>
        <v>332</v>
      </c>
      <c r="B342" s="198">
        <f>Data!B342</f>
        <v>18</v>
      </c>
      <c r="D342" s="112">
        <f t="shared" si="193"/>
        <v>2</v>
      </c>
      <c r="E342" s="116" t="str">
        <f t="shared" si="164"/>
        <v>C</v>
      </c>
      <c r="G342" s="24" t="str">
        <f t="shared" si="165"/>
        <v xml:space="preserve"> </v>
      </c>
      <c r="H342" s="25" t="str">
        <f t="shared" si="166"/>
        <v xml:space="preserve"> </v>
      </c>
      <c r="I342" s="25">
        <f t="shared" si="167"/>
        <v>1</v>
      </c>
      <c r="J342" s="25" t="str">
        <f t="shared" si="168"/>
        <v xml:space="preserve"> </v>
      </c>
      <c r="K342" s="25"/>
      <c r="L342" s="25">
        <f t="shared" si="169"/>
        <v>0</v>
      </c>
      <c r="M342" s="25">
        <f t="shared" si="170"/>
        <v>0</v>
      </c>
      <c r="N342" s="28">
        <f t="shared" si="171"/>
        <v>-45</v>
      </c>
      <c r="O342" s="40" t="str">
        <f t="shared" si="172"/>
        <v xml:space="preserve"> </v>
      </c>
      <c r="P342" s="25" t="str">
        <f t="shared" si="173"/>
        <v xml:space="preserve"> </v>
      </c>
      <c r="Q342" s="25">
        <f t="shared" si="174"/>
        <v>1</v>
      </c>
      <c r="R342" s="25" t="str">
        <f t="shared" si="175"/>
        <v xml:space="preserve"> </v>
      </c>
      <c r="S342" s="25"/>
      <c r="T342" s="25">
        <f t="shared" si="176"/>
        <v>0</v>
      </c>
      <c r="U342" s="25">
        <f t="shared" si="177"/>
        <v>0</v>
      </c>
      <c r="V342" s="125">
        <f t="shared" si="178"/>
        <v>-12</v>
      </c>
      <c r="W342" s="71"/>
      <c r="X342" s="24" t="str">
        <f t="shared" si="179"/>
        <v xml:space="preserve"> </v>
      </c>
      <c r="Y342" s="25" t="str">
        <f t="shared" si="180"/>
        <v xml:space="preserve"> </v>
      </c>
      <c r="Z342" s="25">
        <f t="shared" si="181"/>
        <v>1</v>
      </c>
      <c r="AA342" s="25" t="str">
        <f t="shared" si="182"/>
        <v xml:space="preserve"> </v>
      </c>
      <c r="AB342" s="25"/>
      <c r="AC342" s="25">
        <f t="shared" si="183"/>
        <v>0</v>
      </c>
      <c r="AD342" s="25">
        <f t="shared" si="184"/>
        <v>0</v>
      </c>
      <c r="AE342" s="28">
        <f t="shared" si="185"/>
        <v>50</v>
      </c>
      <c r="AF342" s="40" t="str">
        <f t="shared" si="186"/>
        <v xml:space="preserve"> </v>
      </c>
      <c r="AG342" s="25" t="str">
        <f t="shared" si="187"/>
        <v xml:space="preserve"> </v>
      </c>
      <c r="AH342" s="25">
        <f t="shared" si="188"/>
        <v>1</v>
      </c>
      <c r="AI342" s="25" t="str">
        <f t="shared" si="189"/>
        <v xml:space="preserve"> </v>
      </c>
      <c r="AJ342" s="25"/>
      <c r="AK342" s="25">
        <f t="shared" si="190"/>
        <v>0</v>
      </c>
      <c r="AL342" s="25">
        <f t="shared" si="191"/>
        <v>0</v>
      </c>
      <c r="AM342" s="125">
        <f t="shared" si="192"/>
        <v>-29</v>
      </c>
      <c r="AN342" s="71"/>
    </row>
    <row r="343" spans="1:40">
      <c r="A343" s="197">
        <f t="shared" si="194"/>
        <v>333</v>
      </c>
      <c r="B343" s="198">
        <f>Data!B343</f>
        <v>18</v>
      </c>
      <c r="D343" s="112">
        <f t="shared" si="193"/>
        <v>2</v>
      </c>
      <c r="E343" s="116" t="str">
        <f t="shared" si="164"/>
        <v>C</v>
      </c>
      <c r="G343" s="24" t="str">
        <f t="shared" si="165"/>
        <v>T</v>
      </c>
      <c r="H343" s="25" t="str">
        <f t="shared" si="166"/>
        <v xml:space="preserve"> </v>
      </c>
      <c r="I343" s="25">
        <f t="shared" si="167"/>
        <v>1</v>
      </c>
      <c r="J343" s="25" t="str">
        <f t="shared" si="168"/>
        <v xml:space="preserve"> </v>
      </c>
      <c r="K343" s="25"/>
      <c r="L343" s="25">
        <f t="shared" si="169"/>
        <v>0</v>
      </c>
      <c r="M343" s="25">
        <f t="shared" si="170"/>
        <v>0</v>
      </c>
      <c r="N343" s="28">
        <f t="shared" si="171"/>
        <v>-45</v>
      </c>
      <c r="O343" s="40" t="str">
        <f t="shared" si="172"/>
        <v>T</v>
      </c>
      <c r="P343" s="25" t="str">
        <f t="shared" si="173"/>
        <v xml:space="preserve"> </v>
      </c>
      <c r="Q343" s="25">
        <f t="shared" si="174"/>
        <v>1</v>
      </c>
      <c r="R343" s="25" t="str">
        <f t="shared" si="175"/>
        <v xml:space="preserve"> </v>
      </c>
      <c r="S343" s="25"/>
      <c r="T343" s="25">
        <f t="shared" si="176"/>
        <v>0</v>
      </c>
      <c r="U343" s="25">
        <f t="shared" si="177"/>
        <v>0</v>
      </c>
      <c r="V343" s="125">
        <f t="shared" si="178"/>
        <v>-12</v>
      </c>
      <c r="W343" s="71"/>
      <c r="X343" s="24" t="str">
        <f t="shared" si="179"/>
        <v>T</v>
      </c>
      <c r="Y343" s="25" t="str">
        <f t="shared" si="180"/>
        <v xml:space="preserve"> </v>
      </c>
      <c r="Z343" s="25">
        <f t="shared" si="181"/>
        <v>1</v>
      </c>
      <c r="AA343" s="25" t="str">
        <f t="shared" si="182"/>
        <v xml:space="preserve"> </v>
      </c>
      <c r="AB343" s="25"/>
      <c r="AC343" s="25">
        <f t="shared" si="183"/>
        <v>0</v>
      </c>
      <c r="AD343" s="25">
        <f t="shared" si="184"/>
        <v>0</v>
      </c>
      <c r="AE343" s="28">
        <f t="shared" si="185"/>
        <v>50</v>
      </c>
      <c r="AF343" s="40" t="str">
        <f t="shared" si="186"/>
        <v>T</v>
      </c>
      <c r="AG343" s="25" t="str">
        <f t="shared" si="187"/>
        <v xml:space="preserve"> </v>
      </c>
      <c r="AH343" s="25">
        <f t="shared" si="188"/>
        <v>1</v>
      </c>
      <c r="AI343" s="25" t="str">
        <f t="shared" si="189"/>
        <v xml:space="preserve"> </v>
      </c>
      <c r="AJ343" s="25"/>
      <c r="AK343" s="25">
        <f t="shared" si="190"/>
        <v>0</v>
      </c>
      <c r="AL343" s="25">
        <f t="shared" si="191"/>
        <v>0</v>
      </c>
      <c r="AM343" s="125">
        <f t="shared" si="192"/>
        <v>-29</v>
      </c>
      <c r="AN343" s="71"/>
    </row>
    <row r="344" spans="1:40">
      <c r="A344" s="197">
        <f t="shared" si="194"/>
        <v>334</v>
      </c>
      <c r="B344" s="198">
        <f>Data!B344</f>
        <v>4</v>
      </c>
      <c r="D344" s="112">
        <f t="shared" si="193"/>
        <v>1</v>
      </c>
      <c r="E344" s="116" t="str">
        <f t="shared" si="164"/>
        <v>A</v>
      </c>
      <c r="G344" s="24" t="str">
        <f t="shared" si="165"/>
        <v xml:space="preserve"> </v>
      </c>
      <c r="H344" s="25" t="str">
        <f t="shared" si="166"/>
        <v xml:space="preserve"> </v>
      </c>
      <c r="I344" s="25">
        <f t="shared" si="167"/>
        <v>1</v>
      </c>
      <c r="J344" s="25" t="str">
        <f t="shared" si="168"/>
        <v>2 &amp; 1</v>
      </c>
      <c r="K344" s="25"/>
      <c r="L344" s="25">
        <f t="shared" si="169"/>
        <v>2</v>
      </c>
      <c r="M344" s="25">
        <f t="shared" si="170"/>
        <v>0</v>
      </c>
      <c r="N344" s="28">
        <f t="shared" si="171"/>
        <v>-47</v>
      </c>
      <c r="O344" s="40" t="str">
        <f t="shared" si="172"/>
        <v xml:space="preserve"> </v>
      </c>
      <c r="P344" s="25" t="str">
        <f t="shared" si="173"/>
        <v xml:space="preserve"> </v>
      </c>
      <c r="Q344" s="25">
        <f t="shared" si="174"/>
        <v>1</v>
      </c>
      <c r="R344" s="25" t="str">
        <f t="shared" si="175"/>
        <v>C &amp; A</v>
      </c>
      <c r="S344" s="25"/>
      <c r="T344" s="25">
        <f t="shared" si="176"/>
        <v>2</v>
      </c>
      <c r="U344" s="25">
        <f t="shared" si="177"/>
        <v>0</v>
      </c>
      <c r="V344" s="125">
        <f t="shared" si="178"/>
        <v>-14</v>
      </c>
      <c r="W344" s="71"/>
      <c r="X344" s="24" t="str">
        <f t="shared" si="179"/>
        <v xml:space="preserve"> </v>
      </c>
      <c r="Y344" s="25" t="str">
        <f t="shared" si="180"/>
        <v xml:space="preserve"> </v>
      </c>
      <c r="Z344" s="25">
        <f t="shared" si="181"/>
        <v>1</v>
      </c>
      <c r="AA344" s="25" t="str">
        <f t="shared" si="182"/>
        <v>2 &amp; 1</v>
      </c>
      <c r="AB344" s="25"/>
      <c r="AC344" s="25">
        <f t="shared" si="183"/>
        <v>2</v>
      </c>
      <c r="AD344" s="25">
        <f t="shared" si="184"/>
        <v>0</v>
      </c>
      <c r="AE344" s="28">
        <f t="shared" si="185"/>
        <v>48</v>
      </c>
      <c r="AF344" s="40" t="str">
        <f t="shared" si="186"/>
        <v xml:space="preserve"> </v>
      </c>
      <c r="AG344" s="25" t="str">
        <f t="shared" si="187"/>
        <v xml:space="preserve"> </v>
      </c>
      <c r="AH344" s="25">
        <f t="shared" si="188"/>
        <v>1</v>
      </c>
      <c r="AI344" s="25" t="str">
        <f t="shared" si="189"/>
        <v>C &amp; A</v>
      </c>
      <c r="AJ344" s="25"/>
      <c r="AK344" s="25">
        <f t="shared" si="190"/>
        <v>2</v>
      </c>
      <c r="AL344" s="25">
        <f t="shared" si="191"/>
        <v>0</v>
      </c>
      <c r="AM344" s="125">
        <f t="shared" si="192"/>
        <v>-31</v>
      </c>
      <c r="AN344" s="71"/>
    </row>
    <row r="345" spans="1:40">
      <c r="A345" s="197">
        <f t="shared" si="194"/>
        <v>335</v>
      </c>
      <c r="B345" s="198">
        <f>Data!B345</f>
        <v>23</v>
      </c>
      <c r="D345" s="112">
        <f t="shared" si="193"/>
        <v>2</v>
      </c>
      <c r="E345" s="116" t="str">
        <f t="shared" si="164"/>
        <v>B</v>
      </c>
      <c r="G345" s="24" t="str">
        <f t="shared" si="165"/>
        <v xml:space="preserve"> </v>
      </c>
      <c r="H345" s="25" t="str">
        <f t="shared" si="166"/>
        <v>W</v>
      </c>
      <c r="I345" s="25">
        <f t="shared" si="167"/>
        <v>1</v>
      </c>
      <c r="J345" s="25" t="str">
        <f t="shared" si="168"/>
        <v xml:space="preserve"> </v>
      </c>
      <c r="K345" s="25"/>
      <c r="L345" s="25">
        <f t="shared" si="169"/>
        <v>0</v>
      </c>
      <c r="M345" s="25">
        <f t="shared" si="170"/>
        <v>3</v>
      </c>
      <c r="N345" s="28">
        <f t="shared" si="171"/>
        <v>-44</v>
      </c>
      <c r="O345" s="40" t="str">
        <f t="shared" si="172"/>
        <v xml:space="preserve"> </v>
      </c>
      <c r="P345" s="25" t="str">
        <f t="shared" si="173"/>
        <v>L</v>
      </c>
      <c r="Q345" s="25">
        <f t="shared" si="174"/>
        <v>2</v>
      </c>
      <c r="R345" s="25" t="str">
        <f t="shared" si="175"/>
        <v xml:space="preserve"> </v>
      </c>
      <c r="S345" s="25"/>
      <c r="T345" s="25">
        <f t="shared" si="176"/>
        <v>0</v>
      </c>
      <c r="U345" s="25">
        <f t="shared" si="177"/>
        <v>0</v>
      </c>
      <c r="V345" s="125">
        <f t="shared" si="178"/>
        <v>-14</v>
      </c>
      <c r="W345" s="71"/>
      <c r="X345" s="24" t="str">
        <f t="shared" si="179"/>
        <v xml:space="preserve"> </v>
      </c>
      <c r="Y345" s="25" t="str">
        <f t="shared" si="180"/>
        <v>W</v>
      </c>
      <c r="Z345" s="25">
        <f t="shared" si="181"/>
        <v>1</v>
      </c>
      <c r="AA345" s="25" t="str">
        <f t="shared" si="182"/>
        <v xml:space="preserve"> </v>
      </c>
      <c r="AB345" s="25"/>
      <c r="AC345" s="25">
        <f t="shared" si="183"/>
        <v>0</v>
      </c>
      <c r="AD345" s="25">
        <f t="shared" si="184"/>
        <v>3</v>
      </c>
      <c r="AE345" s="28">
        <f t="shared" si="185"/>
        <v>51</v>
      </c>
      <c r="AF345" s="40" t="str">
        <f t="shared" si="186"/>
        <v xml:space="preserve"> </v>
      </c>
      <c r="AG345" s="25" t="str">
        <f t="shared" si="187"/>
        <v>L</v>
      </c>
      <c r="AH345" s="25">
        <f t="shared" si="188"/>
        <v>2</v>
      </c>
      <c r="AI345" s="25" t="str">
        <f t="shared" si="189"/>
        <v>C &amp; A</v>
      </c>
      <c r="AJ345" s="25"/>
      <c r="AK345" s="25">
        <f t="shared" si="190"/>
        <v>6</v>
      </c>
      <c r="AL345" s="25">
        <f t="shared" si="191"/>
        <v>0</v>
      </c>
      <c r="AM345" s="125">
        <f t="shared" si="192"/>
        <v>-37</v>
      </c>
      <c r="AN345" s="71"/>
    </row>
    <row r="346" spans="1:40">
      <c r="A346" s="197">
        <f t="shared" si="194"/>
        <v>336</v>
      </c>
      <c r="B346" s="198">
        <f>Data!B346</f>
        <v>5</v>
      </c>
      <c r="D346" s="112">
        <f t="shared" si="193"/>
        <v>1</v>
      </c>
      <c r="E346" s="116" t="str">
        <f t="shared" si="164"/>
        <v>B</v>
      </c>
      <c r="G346" s="24" t="str">
        <f t="shared" si="165"/>
        <v xml:space="preserve"> </v>
      </c>
      <c r="H346" s="25" t="str">
        <f t="shared" si="166"/>
        <v xml:space="preserve"> </v>
      </c>
      <c r="I346" s="25">
        <f t="shared" si="167"/>
        <v>1</v>
      </c>
      <c r="J346" s="25" t="str">
        <f t="shared" si="168"/>
        <v xml:space="preserve"> </v>
      </c>
      <c r="K346" s="25"/>
      <c r="L346" s="25">
        <f t="shared" si="169"/>
        <v>0</v>
      </c>
      <c r="M346" s="25">
        <f t="shared" si="170"/>
        <v>0</v>
      </c>
      <c r="N346" s="28">
        <f t="shared" si="171"/>
        <v>-44</v>
      </c>
      <c r="O346" s="40" t="str">
        <f t="shared" si="172"/>
        <v>T</v>
      </c>
      <c r="P346" s="25" t="str">
        <f t="shared" si="173"/>
        <v xml:space="preserve"> </v>
      </c>
      <c r="Q346" s="25">
        <f t="shared" si="174"/>
        <v>2</v>
      </c>
      <c r="R346" s="25" t="str">
        <f t="shared" si="175"/>
        <v xml:space="preserve"> </v>
      </c>
      <c r="S346" s="25"/>
      <c r="T346" s="25">
        <f t="shared" si="176"/>
        <v>0</v>
      </c>
      <c r="U346" s="25">
        <f t="shared" si="177"/>
        <v>0</v>
      </c>
      <c r="V346" s="125">
        <f t="shared" si="178"/>
        <v>-14</v>
      </c>
      <c r="W346" s="71"/>
      <c r="X346" s="24" t="str">
        <f t="shared" si="179"/>
        <v xml:space="preserve"> </v>
      </c>
      <c r="Y346" s="25" t="str">
        <f t="shared" si="180"/>
        <v xml:space="preserve"> </v>
      </c>
      <c r="Z346" s="25">
        <f t="shared" si="181"/>
        <v>1</v>
      </c>
      <c r="AA346" s="25" t="str">
        <f t="shared" si="182"/>
        <v xml:space="preserve"> </v>
      </c>
      <c r="AB346" s="25"/>
      <c r="AC346" s="25">
        <f t="shared" si="183"/>
        <v>0</v>
      </c>
      <c r="AD346" s="25">
        <f t="shared" si="184"/>
        <v>0</v>
      </c>
      <c r="AE346" s="28">
        <f t="shared" si="185"/>
        <v>51</v>
      </c>
      <c r="AF346" s="40" t="str">
        <f t="shared" si="186"/>
        <v xml:space="preserve"> </v>
      </c>
      <c r="AG346" s="25" t="str">
        <f t="shared" si="187"/>
        <v>L</v>
      </c>
      <c r="AH346" s="25">
        <f t="shared" si="188"/>
        <v>3</v>
      </c>
      <c r="AI346" s="25" t="str">
        <f t="shared" si="189"/>
        <v>C &amp; A</v>
      </c>
      <c r="AJ346" s="25"/>
      <c r="AK346" s="25">
        <f t="shared" si="190"/>
        <v>18</v>
      </c>
      <c r="AL346" s="25">
        <f t="shared" si="191"/>
        <v>0</v>
      </c>
      <c r="AM346" s="125">
        <f t="shared" si="192"/>
        <v>-55</v>
      </c>
      <c r="AN346" s="71"/>
    </row>
    <row r="347" spans="1:40">
      <c r="A347" s="197">
        <f t="shared" si="194"/>
        <v>337</v>
      </c>
      <c r="B347" s="198">
        <f>Data!B347</f>
        <v>16</v>
      </c>
      <c r="D347" s="112">
        <f t="shared" si="193"/>
        <v>2</v>
      </c>
      <c r="E347" s="116" t="str">
        <f t="shared" si="164"/>
        <v>A</v>
      </c>
      <c r="G347" s="24" t="str">
        <f t="shared" si="165"/>
        <v xml:space="preserve"> </v>
      </c>
      <c r="H347" s="25" t="str">
        <f t="shared" si="166"/>
        <v xml:space="preserve"> </v>
      </c>
      <c r="I347" s="25">
        <f t="shared" si="167"/>
        <v>1</v>
      </c>
      <c r="J347" s="25" t="str">
        <f t="shared" si="168"/>
        <v xml:space="preserve"> </v>
      </c>
      <c r="K347" s="25"/>
      <c r="L347" s="25">
        <f t="shared" si="169"/>
        <v>0</v>
      </c>
      <c r="M347" s="25">
        <f t="shared" si="170"/>
        <v>0</v>
      </c>
      <c r="N347" s="28">
        <f t="shared" si="171"/>
        <v>-44</v>
      </c>
      <c r="O347" s="40" t="str">
        <f t="shared" si="172"/>
        <v xml:space="preserve"> </v>
      </c>
      <c r="P347" s="25" t="str">
        <f t="shared" si="173"/>
        <v xml:space="preserve"> </v>
      </c>
      <c r="Q347" s="25">
        <f t="shared" si="174"/>
        <v>2</v>
      </c>
      <c r="R347" s="25" t="str">
        <f t="shared" si="175"/>
        <v>B &amp; A</v>
      </c>
      <c r="S347" s="25"/>
      <c r="T347" s="25">
        <f t="shared" si="176"/>
        <v>6</v>
      </c>
      <c r="U347" s="25">
        <f t="shared" si="177"/>
        <v>0</v>
      </c>
      <c r="V347" s="125">
        <f t="shared" si="178"/>
        <v>-20</v>
      </c>
      <c r="W347" s="71"/>
      <c r="X347" s="24" t="str">
        <f t="shared" si="179"/>
        <v xml:space="preserve"> </v>
      </c>
      <c r="Y347" s="25" t="str">
        <f t="shared" si="180"/>
        <v xml:space="preserve"> </v>
      </c>
      <c r="Z347" s="25">
        <f t="shared" si="181"/>
        <v>1</v>
      </c>
      <c r="AA347" s="25" t="str">
        <f t="shared" si="182"/>
        <v xml:space="preserve"> </v>
      </c>
      <c r="AB347" s="25"/>
      <c r="AC347" s="25">
        <f t="shared" si="183"/>
        <v>0</v>
      </c>
      <c r="AD347" s="25">
        <f t="shared" si="184"/>
        <v>0</v>
      </c>
      <c r="AE347" s="28">
        <f t="shared" si="185"/>
        <v>51</v>
      </c>
      <c r="AF347" s="40" t="str">
        <f t="shared" si="186"/>
        <v xml:space="preserve"> </v>
      </c>
      <c r="AG347" s="25" t="str">
        <f t="shared" si="187"/>
        <v>W</v>
      </c>
      <c r="AH347" s="25">
        <f t="shared" si="188"/>
        <v>1</v>
      </c>
      <c r="AI347" s="25" t="str">
        <f t="shared" si="189"/>
        <v xml:space="preserve"> </v>
      </c>
      <c r="AJ347" s="25"/>
      <c r="AK347" s="25">
        <f t="shared" si="190"/>
        <v>0</v>
      </c>
      <c r="AL347" s="25">
        <f t="shared" si="191"/>
        <v>27</v>
      </c>
      <c r="AM347" s="125">
        <f t="shared" si="192"/>
        <v>-28</v>
      </c>
      <c r="AN347" s="71"/>
    </row>
    <row r="348" spans="1:40">
      <c r="A348" s="197">
        <f t="shared" si="194"/>
        <v>338</v>
      </c>
      <c r="B348" s="198">
        <f>Data!B348</f>
        <v>23</v>
      </c>
      <c r="D348" s="112">
        <f t="shared" si="193"/>
        <v>2</v>
      </c>
      <c r="E348" s="116" t="str">
        <f t="shared" si="164"/>
        <v>B</v>
      </c>
      <c r="G348" s="24" t="str">
        <f t="shared" si="165"/>
        <v>T</v>
      </c>
      <c r="H348" s="25" t="str">
        <f t="shared" si="166"/>
        <v xml:space="preserve"> </v>
      </c>
      <c r="I348" s="25">
        <f t="shared" si="167"/>
        <v>1</v>
      </c>
      <c r="J348" s="25" t="str">
        <f t="shared" si="168"/>
        <v xml:space="preserve"> </v>
      </c>
      <c r="K348" s="25"/>
      <c r="L348" s="25">
        <f t="shared" si="169"/>
        <v>0</v>
      </c>
      <c r="M348" s="25">
        <f t="shared" si="170"/>
        <v>0</v>
      </c>
      <c r="N348" s="28">
        <f t="shared" si="171"/>
        <v>-44</v>
      </c>
      <c r="O348" s="40" t="str">
        <f t="shared" si="172"/>
        <v xml:space="preserve"> </v>
      </c>
      <c r="P348" s="25" t="str">
        <f t="shared" si="173"/>
        <v>W</v>
      </c>
      <c r="Q348" s="25">
        <f t="shared" si="174"/>
        <v>1</v>
      </c>
      <c r="R348" s="25" t="str">
        <f t="shared" si="175"/>
        <v xml:space="preserve"> </v>
      </c>
      <c r="S348" s="25"/>
      <c r="T348" s="25">
        <f t="shared" si="176"/>
        <v>0</v>
      </c>
      <c r="U348" s="25">
        <f t="shared" si="177"/>
        <v>9</v>
      </c>
      <c r="V348" s="125">
        <f t="shared" si="178"/>
        <v>-11</v>
      </c>
      <c r="W348" s="71"/>
      <c r="X348" s="24" t="str">
        <f t="shared" si="179"/>
        <v>T</v>
      </c>
      <c r="Y348" s="25" t="str">
        <f t="shared" si="180"/>
        <v xml:space="preserve"> </v>
      </c>
      <c r="Z348" s="25">
        <f t="shared" si="181"/>
        <v>1</v>
      </c>
      <c r="AA348" s="25" t="str">
        <f t="shared" si="182"/>
        <v xml:space="preserve"> </v>
      </c>
      <c r="AB348" s="25"/>
      <c r="AC348" s="25">
        <f t="shared" si="183"/>
        <v>0</v>
      </c>
      <c r="AD348" s="25">
        <f t="shared" si="184"/>
        <v>0</v>
      </c>
      <c r="AE348" s="28">
        <f t="shared" si="185"/>
        <v>51</v>
      </c>
      <c r="AF348" s="40" t="str">
        <f t="shared" si="186"/>
        <v xml:space="preserve"> </v>
      </c>
      <c r="AG348" s="25" t="str">
        <f t="shared" si="187"/>
        <v xml:space="preserve"> </v>
      </c>
      <c r="AH348" s="25">
        <f t="shared" si="188"/>
        <v>1</v>
      </c>
      <c r="AI348" s="25" t="str">
        <f t="shared" si="189"/>
        <v xml:space="preserve"> </v>
      </c>
      <c r="AJ348" s="25"/>
      <c r="AK348" s="25">
        <f t="shared" si="190"/>
        <v>0</v>
      </c>
      <c r="AL348" s="25">
        <f t="shared" si="191"/>
        <v>0</v>
      </c>
      <c r="AM348" s="125">
        <f t="shared" si="192"/>
        <v>-28</v>
      </c>
      <c r="AN348" s="71"/>
    </row>
    <row r="349" spans="1:40">
      <c r="A349" s="197">
        <f t="shared" si="194"/>
        <v>339</v>
      </c>
      <c r="B349" s="198">
        <f>Data!B349</f>
        <v>8</v>
      </c>
      <c r="D349" s="112">
        <f t="shared" si="193"/>
        <v>1</v>
      </c>
      <c r="E349" s="116" t="str">
        <f t="shared" si="164"/>
        <v>B</v>
      </c>
      <c r="G349" s="24" t="str">
        <f t="shared" si="165"/>
        <v xml:space="preserve"> </v>
      </c>
      <c r="H349" s="25" t="str">
        <f t="shared" si="166"/>
        <v xml:space="preserve"> </v>
      </c>
      <c r="I349" s="25">
        <f t="shared" si="167"/>
        <v>1</v>
      </c>
      <c r="J349" s="25" t="str">
        <f t="shared" si="168"/>
        <v>2 &amp; 1</v>
      </c>
      <c r="K349" s="25"/>
      <c r="L349" s="25">
        <f t="shared" si="169"/>
        <v>2</v>
      </c>
      <c r="M349" s="25">
        <f t="shared" si="170"/>
        <v>0</v>
      </c>
      <c r="N349" s="28">
        <f t="shared" si="171"/>
        <v>-46</v>
      </c>
      <c r="O349" s="40" t="str">
        <f t="shared" si="172"/>
        <v>T</v>
      </c>
      <c r="P349" s="25" t="str">
        <f t="shared" si="173"/>
        <v xml:space="preserve"> </v>
      </c>
      <c r="Q349" s="25">
        <f t="shared" si="174"/>
        <v>1</v>
      </c>
      <c r="R349" s="25" t="str">
        <f t="shared" si="175"/>
        <v xml:space="preserve"> </v>
      </c>
      <c r="S349" s="25"/>
      <c r="T349" s="25">
        <f t="shared" si="176"/>
        <v>0</v>
      </c>
      <c r="U349" s="25">
        <f t="shared" si="177"/>
        <v>0</v>
      </c>
      <c r="V349" s="125">
        <f t="shared" si="178"/>
        <v>-11</v>
      </c>
      <c r="W349" s="71"/>
      <c r="X349" s="24" t="str">
        <f t="shared" si="179"/>
        <v xml:space="preserve"> </v>
      </c>
      <c r="Y349" s="25" t="str">
        <f t="shared" si="180"/>
        <v xml:space="preserve"> </v>
      </c>
      <c r="Z349" s="25">
        <f t="shared" si="181"/>
        <v>1</v>
      </c>
      <c r="AA349" s="25" t="str">
        <f t="shared" si="182"/>
        <v>2 &amp; 1</v>
      </c>
      <c r="AB349" s="25"/>
      <c r="AC349" s="25">
        <f t="shared" si="183"/>
        <v>2</v>
      </c>
      <c r="AD349" s="25">
        <f t="shared" si="184"/>
        <v>0</v>
      </c>
      <c r="AE349" s="28">
        <f t="shared" si="185"/>
        <v>49</v>
      </c>
      <c r="AF349" s="40" t="str">
        <f t="shared" si="186"/>
        <v>T</v>
      </c>
      <c r="AG349" s="25" t="str">
        <f t="shared" si="187"/>
        <v xml:space="preserve"> </v>
      </c>
      <c r="AH349" s="25">
        <f t="shared" si="188"/>
        <v>1</v>
      </c>
      <c r="AI349" s="25" t="str">
        <f t="shared" si="189"/>
        <v xml:space="preserve"> </v>
      </c>
      <c r="AJ349" s="25"/>
      <c r="AK349" s="25">
        <f t="shared" si="190"/>
        <v>0</v>
      </c>
      <c r="AL349" s="25">
        <f t="shared" si="191"/>
        <v>0</v>
      </c>
      <c r="AM349" s="125">
        <f t="shared" si="192"/>
        <v>-28</v>
      </c>
      <c r="AN349" s="71"/>
    </row>
    <row r="350" spans="1:40">
      <c r="A350" s="197">
        <f t="shared" si="194"/>
        <v>340</v>
      </c>
      <c r="B350" s="198">
        <f>Data!B350</f>
        <v>30</v>
      </c>
      <c r="D350" s="112">
        <f t="shared" si="193"/>
        <v>3</v>
      </c>
      <c r="E350" s="116" t="str">
        <f t="shared" si="164"/>
        <v>C</v>
      </c>
      <c r="G350" s="24" t="str">
        <f t="shared" si="165"/>
        <v xml:space="preserve"> </v>
      </c>
      <c r="H350" s="25" t="str">
        <f t="shared" si="166"/>
        <v>L</v>
      </c>
      <c r="I350" s="25">
        <f t="shared" si="167"/>
        <v>2</v>
      </c>
      <c r="J350" s="25" t="str">
        <f t="shared" si="168"/>
        <v xml:space="preserve"> </v>
      </c>
      <c r="K350" s="25"/>
      <c r="L350" s="25">
        <f t="shared" si="169"/>
        <v>0</v>
      </c>
      <c r="M350" s="25">
        <f t="shared" si="170"/>
        <v>0</v>
      </c>
      <c r="N350" s="28">
        <f t="shared" si="171"/>
        <v>-46</v>
      </c>
      <c r="O350" s="40" t="str">
        <f t="shared" si="172"/>
        <v xml:space="preserve"> </v>
      </c>
      <c r="P350" s="25" t="str">
        <f t="shared" si="173"/>
        <v xml:space="preserve"> </v>
      </c>
      <c r="Q350" s="25">
        <f t="shared" si="174"/>
        <v>1</v>
      </c>
      <c r="R350" s="25" t="str">
        <f t="shared" si="175"/>
        <v>B &amp; C</v>
      </c>
      <c r="S350" s="25"/>
      <c r="T350" s="25">
        <f t="shared" si="176"/>
        <v>2</v>
      </c>
      <c r="U350" s="25">
        <f t="shared" si="177"/>
        <v>0</v>
      </c>
      <c r="V350" s="125">
        <f t="shared" si="178"/>
        <v>-13</v>
      </c>
      <c r="W350" s="71"/>
      <c r="X350" s="24" t="str">
        <f t="shared" si="179"/>
        <v xml:space="preserve"> </v>
      </c>
      <c r="Y350" s="25" t="str">
        <f t="shared" si="180"/>
        <v>L</v>
      </c>
      <c r="Z350" s="25">
        <f t="shared" si="181"/>
        <v>2</v>
      </c>
      <c r="AA350" s="25" t="str">
        <f t="shared" si="182"/>
        <v>2 &amp; 1</v>
      </c>
      <c r="AB350" s="25"/>
      <c r="AC350" s="25">
        <f t="shared" si="183"/>
        <v>6</v>
      </c>
      <c r="AD350" s="25">
        <f t="shared" si="184"/>
        <v>0</v>
      </c>
      <c r="AE350" s="28">
        <f t="shared" si="185"/>
        <v>43</v>
      </c>
      <c r="AF350" s="40" t="str">
        <f t="shared" si="186"/>
        <v xml:space="preserve"> </v>
      </c>
      <c r="AG350" s="25" t="str">
        <f t="shared" si="187"/>
        <v xml:space="preserve"> </v>
      </c>
      <c r="AH350" s="25">
        <f t="shared" si="188"/>
        <v>1</v>
      </c>
      <c r="AI350" s="25" t="str">
        <f t="shared" si="189"/>
        <v>B &amp; C</v>
      </c>
      <c r="AJ350" s="25"/>
      <c r="AK350" s="25">
        <f t="shared" si="190"/>
        <v>2</v>
      </c>
      <c r="AL350" s="25">
        <f t="shared" si="191"/>
        <v>0</v>
      </c>
      <c r="AM350" s="125">
        <f t="shared" si="192"/>
        <v>-30</v>
      </c>
      <c r="AN350" s="71"/>
    </row>
    <row r="351" spans="1:40">
      <c r="A351" s="197">
        <f t="shared" si="194"/>
        <v>341</v>
      </c>
      <c r="B351" s="198">
        <f>Data!B351</f>
        <v>25</v>
      </c>
      <c r="D351" s="112">
        <f t="shared" si="193"/>
        <v>3</v>
      </c>
      <c r="E351" s="116" t="str">
        <f t="shared" si="164"/>
        <v>A</v>
      </c>
      <c r="G351" s="24" t="str">
        <f t="shared" si="165"/>
        <v>T</v>
      </c>
      <c r="H351" s="25" t="str">
        <f t="shared" si="166"/>
        <v xml:space="preserve"> </v>
      </c>
      <c r="I351" s="25">
        <f t="shared" si="167"/>
        <v>2</v>
      </c>
      <c r="J351" s="25" t="str">
        <f t="shared" si="168"/>
        <v xml:space="preserve"> </v>
      </c>
      <c r="K351" s="25"/>
      <c r="L351" s="25">
        <f t="shared" si="169"/>
        <v>0</v>
      </c>
      <c r="M351" s="25">
        <f t="shared" si="170"/>
        <v>0</v>
      </c>
      <c r="N351" s="28">
        <f t="shared" si="171"/>
        <v>-46</v>
      </c>
      <c r="O351" s="40" t="str">
        <f t="shared" si="172"/>
        <v xml:space="preserve"> </v>
      </c>
      <c r="P351" s="25" t="str">
        <f t="shared" si="173"/>
        <v>L</v>
      </c>
      <c r="Q351" s="25">
        <f t="shared" si="174"/>
        <v>2</v>
      </c>
      <c r="R351" s="25" t="str">
        <f t="shared" si="175"/>
        <v xml:space="preserve"> </v>
      </c>
      <c r="S351" s="25"/>
      <c r="T351" s="25">
        <f t="shared" si="176"/>
        <v>0</v>
      </c>
      <c r="U351" s="25">
        <f t="shared" si="177"/>
        <v>0</v>
      </c>
      <c r="V351" s="125">
        <f t="shared" si="178"/>
        <v>-13</v>
      </c>
      <c r="W351" s="71"/>
      <c r="X351" s="24" t="str">
        <f t="shared" si="179"/>
        <v xml:space="preserve"> </v>
      </c>
      <c r="Y351" s="25" t="str">
        <f t="shared" si="180"/>
        <v>L</v>
      </c>
      <c r="Z351" s="25">
        <f t="shared" si="181"/>
        <v>3</v>
      </c>
      <c r="AA351" s="25" t="str">
        <f t="shared" si="182"/>
        <v>2 &amp; 1</v>
      </c>
      <c r="AB351" s="25"/>
      <c r="AC351" s="25">
        <f t="shared" si="183"/>
        <v>18</v>
      </c>
      <c r="AD351" s="25">
        <f t="shared" si="184"/>
        <v>0</v>
      </c>
      <c r="AE351" s="28">
        <f t="shared" si="185"/>
        <v>25</v>
      </c>
      <c r="AF351" s="40" t="str">
        <f t="shared" si="186"/>
        <v xml:space="preserve"> </v>
      </c>
      <c r="AG351" s="25" t="str">
        <f t="shared" si="187"/>
        <v>L</v>
      </c>
      <c r="AH351" s="25">
        <f t="shared" si="188"/>
        <v>2</v>
      </c>
      <c r="AI351" s="25" t="str">
        <f t="shared" si="189"/>
        <v>B &amp; C</v>
      </c>
      <c r="AJ351" s="25"/>
      <c r="AK351" s="25">
        <f t="shared" si="190"/>
        <v>6</v>
      </c>
      <c r="AL351" s="25">
        <f t="shared" si="191"/>
        <v>0</v>
      </c>
      <c r="AM351" s="125">
        <f t="shared" si="192"/>
        <v>-36</v>
      </c>
      <c r="AN351" s="71"/>
    </row>
    <row r="352" spans="1:40">
      <c r="A352" s="197">
        <f t="shared" si="194"/>
        <v>342</v>
      </c>
      <c r="B352" s="198">
        <f>Data!B352</f>
        <v>14</v>
      </c>
      <c r="D352" s="112">
        <f t="shared" si="193"/>
        <v>2</v>
      </c>
      <c r="E352" s="116" t="str">
        <f t="shared" si="164"/>
        <v>B</v>
      </c>
      <c r="G352" s="24" t="str">
        <f t="shared" si="165"/>
        <v xml:space="preserve"> </v>
      </c>
      <c r="H352" s="25" t="str">
        <f t="shared" si="166"/>
        <v xml:space="preserve"> </v>
      </c>
      <c r="I352" s="25">
        <f t="shared" si="167"/>
        <v>2</v>
      </c>
      <c r="J352" s="25" t="str">
        <f t="shared" si="168"/>
        <v>3 &amp; 2</v>
      </c>
      <c r="K352" s="25"/>
      <c r="L352" s="25">
        <f t="shared" si="169"/>
        <v>6</v>
      </c>
      <c r="M352" s="25">
        <f t="shared" si="170"/>
        <v>0</v>
      </c>
      <c r="N352" s="28">
        <f t="shared" si="171"/>
        <v>-52</v>
      </c>
      <c r="O352" s="40" t="str">
        <f t="shared" si="172"/>
        <v xml:space="preserve"> </v>
      </c>
      <c r="P352" s="25" t="str">
        <f t="shared" si="173"/>
        <v xml:space="preserve"> </v>
      </c>
      <c r="Q352" s="25">
        <f t="shared" si="174"/>
        <v>2</v>
      </c>
      <c r="R352" s="25" t="str">
        <f t="shared" si="175"/>
        <v xml:space="preserve"> </v>
      </c>
      <c r="S352" s="25"/>
      <c r="T352" s="25">
        <f t="shared" si="176"/>
        <v>0</v>
      </c>
      <c r="U352" s="25">
        <f t="shared" si="177"/>
        <v>0</v>
      </c>
      <c r="V352" s="125">
        <f t="shared" si="178"/>
        <v>-13</v>
      </c>
      <c r="W352" s="71"/>
      <c r="X352" s="24" t="str">
        <f t="shared" si="179"/>
        <v xml:space="preserve"> </v>
      </c>
      <c r="Y352" s="25" t="str">
        <f t="shared" si="180"/>
        <v>W</v>
      </c>
      <c r="Z352" s="25">
        <f t="shared" si="181"/>
        <v>1</v>
      </c>
      <c r="AA352" s="25" t="str">
        <f t="shared" si="182"/>
        <v xml:space="preserve"> </v>
      </c>
      <c r="AB352" s="25"/>
      <c r="AC352" s="25">
        <f t="shared" si="183"/>
        <v>0</v>
      </c>
      <c r="AD352" s="25">
        <f t="shared" si="184"/>
        <v>27</v>
      </c>
      <c r="AE352" s="28">
        <f t="shared" si="185"/>
        <v>52</v>
      </c>
      <c r="AF352" s="40" t="str">
        <f t="shared" si="186"/>
        <v xml:space="preserve"> </v>
      </c>
      <c r="AG352" s="25" t="str">
        <f t="shared" si="187"/>
        <v>W</v>
      </c>
      <c r="AH352" s="25">
        <f t="shared" si="188"/>
        <v>1</v>
      </c>
      <c r="AI352" s="25" t="str">
        <f t="shared" si="189"/>
        <v xml:space="preserve"> </v>
      </c>
      <c r="AJ352" s="25"/>
      <c r="AK352" s="25">
        <f t="shared" si="190"/>
        <v>0</v>
      </c>
      <c r="AL352" s="25">
        <f t="shared" si="191"/>
        <v>9</v>
      </c>
      <c r="AM352" s="125">
        <f t="shared" si="192"/>
        <v>-27</v>
      </c>
      <c r="AN352" s="71"/>
    </row>
    <row r="353" spans="1:40">
      <c r="A353" s="197">
        <f t="shared" si="194"/>
        <v>343</v>
      </c>
      <c r="B353" s="198">
        <f>Data!B353</f>
        <v>24</v>
      </c>
      <c r="D353" s="112">
        <f t="shared" si="193"/>
        <v>2</v>
      </c>
      <c r="E353" s="116" t="str">
        <f t="shared" si="164"/>
        <v>C</v>
      </c>
      <c r="G353" s="24" t="str">
        <f t="shared" si="165"/>
        <v xml:space="preserve"> </v>
      </c>
      <c r="H353" s="25" t="str">
        <f t="shared" si="166"/>
        <v>W</v>
      </c>
      <c r="I353" s="25">
        <f t="shared" si="167"/>
        <v>1</v>
      </c>
      <c r="J353" s="25" t="str">
        <f t="shared" si="168"/>
        <v xml:space="preserve"> </v>
      </c>
      <c r="K353" s="25"/>
      <c r="L353" s="25">
        <f t="shared" si="169"/>
        <v>0</v>
      </c>
      <c r="M353" s="25">
        <f t="shared" si="170"/>
        <v>9</v>
      </c>
      <c r="N353" s="28">
        <f t="shared" si="171"/>
        <v>-43</v>
      </c>
      <c r="O353" s="40" t="str">
        <f t="shared" si="172"/>
        <v xml:space="preserve"> </v>
      </c>
      <c r="P353" s="25" t="str">
        <f t="shared" si="173"/>
        <v xml:space="preserve"> </v>
      </c>
      <c r="Q353" s="25">
        <f t="shared" si="174"/>
        <v>2</v>
      </c>
      <c r="R353" s="25" t="str">
        <f t="shared" si="175"/>
        <v xml:space="preserve"> </v>
      </c>
      <c r="S353" s="25"/>
      <c r="T353" s="25">
        <f t="shared" si="176"/>
        <v>0</v>
      </c>
      <c r="U353" s="25">
        <f t="shared" si="177"/>
        <v>0</v>
      </c>
      <c r="V353" s="125">
        <f t="shared" si="178"/>
        <v>-13</v>
      </c>
      <c r="W353" s="71"/>
      <c r="X353" s="24" t="str">
        <f t="shared" si="179"/>
        <v>T</v>
      </c>
      <c r="Y353" s="25" t="str">
        <f t="shared" si="180"/>
        <v xml:space="preserve"> </v>
      </c>
      <c r="Z353" s="25">
        <f t="shared" si="181"/>
        <v>1</v>
      </c>
      <c r="AA353" s="25" t="str">
        <f t="shared" si="182"/>
        <v xml:space="preserve"> </v>
      </c>
      <c r="AB353" s="25"/>
      <c r="AC353" s="25">
        <f t="shared" si="183"/>
        <v>0</v>
      </c>
      <c r="AD353" s="25">
        <f t="shared" si="184"/>
        <v>0</v>
      </c>
      <c r="AE353" s="28">
        <f t="shared" si="185"/>
        <v>52</v>
      </c>
      <c r="AF353" s="40" t="str">
        <f t="shared" si="186"/>
        <v xml:space="preserve"> </v>
      </c>
      <c r="AG353" s="25" t="str">
        <f t="shared" si="187"/>
        <v xml:space="preserve"> </v>
      </c>
      <c r="AH353" s="25">
        <f t="shared" si="188"/>
        <v>1</v>
      </c>
      <c r="AI353" s="25" t="str">
        <f t="shared" si="189"/>
        <v xml:space="preserve"> </v>
      </c>
      <c r="AJ353" s="25"/>
      <c r="AK353" s="25">
        <f t="shared" si="190"/>
        <v>0</v>
      </c>
      <c r="AL353" s="25">
        <f t="shared" si="191"/>
        <v>0</v>
      </c>
      <c r="AM353" s="125">
        <f t="shared" si="192"/>
        <v>-27</v>
      </c>
      <c r="AN353" s="71"/>
    </row>
    <row r="354" spans="1:40">
      <c r="A354" s="197">
        <f t="shared" si="194"/>
        <v>344</v>
      </c>
      <c r="B354" s="198">
        <f>Data!B354</f>
        <v>19</v>
      </c>
      <c r="D354" s="112">
        <f t="shared" si="193"/>
        <v>2</v>
      </c>
      <c r="E354" s="116" t="str">
        <f t="shared" si="164"/>
        <v>A</v>
      </c>
      <c r="G354" s="24" t="str">
        <f t="shared" si="165"/>
        <v>T</v>
      </c>
      <c r="H354" s="25" t="str">
        <f t="shared" si="166"/>
        <v xml:space="preserve"> </v>
      </c>
      <c r="I354" s="25">
        <f t="shared" si="167"/>
        <v>1</v>
      </c>
      <c r="J354" s="25" t="str">
        <f t="shared" si="168"/>
        <v xml:space="preserve"> </v>
      </c>
      <c r="K354" s="25"/>
      <c r="L354" s="25">
        <f t="shared" si="169"/>
        <v>0</v>
      </c>
      <c r="M354" s="25">
        <f t="shared" si="170"/>
        <v>0</v>
      </c>
      <c r="N354" s="28">
        <f t="shared" si="171"/>
        <v>-43</v>
      </c>
      <c r="O354" s="40" t="str">
        <f t="shared" si="172"/>
        <v xml:space="preserve"> </v>
      </c>
      <c r="P354" s="25" t="str">
        <f t="shared" si="173"/>
        <v xml:space="preserve"> </v>
      </c>
      <c r="Q354" s="25">
        <f t="shared" si="174"/>
        <v>2</v>
      </c>
      <c r="R354" s="25" t="str">
        <f t="shared" si="175"/>
        <v xml:space="preserve"> </v>
      </c>
      <c r="S354" s="25"/>
      <c r="T354" s="25">
        <f t="shared" si="176"/>
        <v>0</v>
      </c>
      <c r="U354" s="25">
        <f t="shared" si="177"/>
        <v>0</v>
      </c>
      <c r="V354" s="125">
        <f t="shared" si="178"/>
        <v>-13</v>
      </c>
      <c r="W354" s="71"/>
      <c r="X354" s="24" t="str">
        <f t="shared" si="179"/>
        <v>T</v>
      </c>
      <c r="Y354" s="25" t="str">
        <f t="shared" si="180"/>
        <v xml:space="preserve"> </v>
      </c>
      <c r="Z354" s="25">
        <f t="shared" si="181"/>
        <v>1</v>
      </c>
      <c r="AA354" s="25" t="str">
        <f t="shared" si="182"/>
        <v xml:space="preserve"> </v>
      </c>
      <c r="AB354" s="25"/>
      <c r="AC354" s="25">
        <f t="shared" si="183"/>
        <v>0</v>
      </c>
      <c r="AD354" s="25">
        <f t="shared" si="184"/>
        <v>0</v>
      </c>
      <c r="AE354" s="28">
        <f t="shared" si="185"/>
        <v>52</v>
      </c>
      <c r="AF354" s="40" t="str">
        <f t="shared" si="186"/>
        <v xml:space="preserve"> </v>
      </c>
      <c r="AG354" s="25" t="str">
        <f t="shared" si="187"/>
        <v xml:space="preserve"> </v>
      </c>
      <c r="AH354" s="25">
        <f t="shared" si="188"/>
        <v>1</v>
      </c>
      <c r="AI354" s="25" t="str">
        <f t="shared" si="189"/>
        <v xml:space="preserve"> </v>
      </c>
      <c r="AJ354" s="25"/>
      <c r="AK354" s="25">
        <f t="shared" si="190"/>
        <v>0</v>
      </c>
      <c r="AL354" s="25">
        <f t="shared" si="191"/>
        <v>0</v>
      </c>
      <c r="AM354" s="125">
        <f t="shared" si="192"/>
        <v>-27</v>
      </c>
      <c r="AN354" s="71"/>
    </row>
    <row r="355" spans="1:40">
      <c r="A355" s="197">
        <f t="shared" si="194"/>
        <v>345</v>
      </c>
      <c r="B355" s="198">
        <f>Data!B355</f>
        <v>24</v>
      </c>
      <c r="D355" s="112">
        <f t="shared" si="193"/>
        <v>2</v>
      </c>
      <c r="E355" s="116" t="str">
        <f t="shared" si="164"/>
        <v>C</v>
      </c>
      <c r="G355" s="24" t="str">
        <f t="shared" si="165"/>
        <v>T</v>
      </c>
      <c r="H355" s="25" t="str">
        <f t="shared" si="166"/>
        <v xml:space="preserve"> </v>
      </c>
      <c r="I355" s="25">
        <f t="shared" si="167"/>
        <v>1</v>
      </c>
      <c r="J355" s="25" t="str">
        <f t="shared" si="168"/>
        <v xml:space="preserve"> </v>
      </c>
      <c r="K355" s="25"/>
      <c r="L355" s="25">
        <f t="shared" si="169"/>
        <v>0</v>
      </c>
      <c r="M355" s="25">
        <f t="shared" si="170"/>
        <v>0</v>
      </c>
      <c r="N355" s="28">
        <f t="shared" si="171"/>
        <v>-43</v>
      </c>
      <c r="O355" s="40" t="str">
        <f t="shared" si="172"/>
        <v xml:space="preserve"> </v>
      </c>
      <c r="P355" s="25" t="str">
        <f t="shared" si="173"/>
        <v xml:space="preserve"> </v>
      </c>
      <c r="Q355" s="25">
        <f t="shared" si="174"/>
        <v>2</v>
      </c>
      <c r="R355" s="25" t="str">
        <f t="shared" si="175"/>
        <v xml:space="preserve"> </v>
      </c>
      <c r="S355" s="25"/>
      <c r="T355" s="25">
        <f t="shared" si="176"/>
        <v>0</v>
      </c>
      <c r="U355" s="25">
        <f t="shared" si="177"/>
        <v>0</v>
      </c>
      <c r="V355" s="125">
        <f t="shared" si="178"/>
        <v>-13</v>
      </c>
      <c r="W355" s="71"/>
      <c r="X355" s="24" t="str">
        <f t="shared" si="179"/>
        <v>T</v>
      </c>
      <c r="Y355" s="25" t="str">
        <f t="shared" si="180"/>
        <v xml:space="preserve"> </v>
      </c>
      <c r="Z355" s="25">
        <f t="shared" si="181"/>
        <v>1</v>
      </c>
      <c r="AA355" s="25" t="str">
        <f t="shared" si="182"/>
        <v xml:space="preserve"> </v>
      </c>
      <c r="AB355" s="25"/>
      <c r="AC355" s="25">
        <f t="shared" si="183"/>
        <v>0</v>
      </c>
      <c r="AD355" s="25">
        <f t="shared" si="184"/>
        <v>0</v>
      </c>
      <c r="AE355" s="28">
        <f t="shared" si="185"/>
        <v>52</v>
      </c>
      <c r="AF355" s="40" t="str">
        <f t="shared" si="186"/>
        <v xml:space="preserve"> </v>
      </c>
      <c r="AG355" s="25" t="str">
        <f t="shared" si="187"/>
        <v xml:space="preserve"> </v>
      </c>
      <c r="AH355" s="25">
        <f t="shared" si="188"/>
        <v>1</v>
      </c>
      <c r="AI355" s="25" t="str">
        <f t="shared" si="189"/>
        <v xml:space="preserve"> </v>
      </c>
      <c r="AJ355" s="25"/>
      <c r="AK355" s="25">
        <f t="shared" si="190"/>
        <v>0</v>
      </c>
      <c r="AL355" s="25">
        <f t="shared" si="191"/>
        <v>0</v>
      </c>
      <c r="AM355" s="125">
        <f t="shared" si="192"/>
        <v>-27</v>
      </c>
      <c r="AN355" s="71"/>
    </row>
    <row r="356" spans="1:40">
      <c r="A356" s="197">
        <f t="shared" si="194"/>
        <v>346</v>
      </c>
      <c r="B356" s="198">
        <f>Data!B356</f>
        <v>32</v>
      </c>
      <c r="D356" s="112">
        <f t="shared" si="193"/>
        <v>3</v>
      </c>
      <c r="E356" s="116" t="str">
        <f t="shared" si="164"/>
        <v>B</v>
      </c>
      <c r="G356" s="24" t="str">
        <f t="shared" si="165"/>
        <v xml:space="preserve"> </v>
      </c>
      <c r="H356" s="25" t="str">
        <f t="shared" si="166"/>
        <v xml:space="preserve"> </v>
      </c>
      <c r="I356" s="25">
        <f t="shared" si="167"/>
        <v>1</v>
      </c>
      <c r="J356" s="25" t="str">
        <f t="shared" si="168"/>
        <v>2 &amp; 3</v>
      </c>
      <c r="K356" s="25"/>
      <c r="L356" s="25">
        <f t="shared" si="169"/>
        <v>2</v>
      </c>
      <c r="M356" s="25">
        <f t="shared" si="170"/>
        <v>0</v>
      </c>
      <c r="N356" s="28">
        <f t="shared" si="171"/>
        <v>-45</v>
      </c>
      <c r="O356" s="40" t="str">
        <f t="shared" si="172"/>
        <v xml:space="preserve"> </v>
      </c>
      <c r="P356" s="25" t="str">
        <f t="shared" si="173"/>
        <v xml:space="preserve"> </v>
      </c>
      <c r="Q356" s="25">
        <f t="shared" si="174"/>
        <v>2</v>
      </c>
      <c r="R356" s="25" t="str">
        <f t="shared" si="175"/>
        <v xml:space="preserve"> </v>
      </c>
      <c r="S356" s="25"/>
      <c r="T356" s="25">
        <f t="shared" si="176"/>
        <v>0</v>
      </c>
      <c r="U356" s="25">
        <f t="shared" si="177"/>
        <v>0</v>
      </c>
      <c r="V356" s="125">
        <f t="shared" si="178"/>
        <v>-13</v>
      </c>
      <c r="W356" s="71"/>
      <c r="X356" s="24" t="str">
        <f t="shared" si="179"/>
        <v xml:space="preserve"> </v>
      </c>
      <c r="Y356" s="25" t="str">
        <f t="shared" si="180"/>
        <v xml:space="preserve"> </v>
      </c>
      <c r="Z356" s="25">
        <f t="shared" si="181"/>
        <v>1</v>
      </c>
      <c r="AA356" s="25" t="str">
        <f t="shared" si="182"/>
        <v>2 &amp; 3</v>
      </c>
      <c r="AB356" s="25"/>
      <c r="AC356" s="25">
        <f t="shared" si="183"/>
        <v>2</v>
      </c>
      <c r="AD356" s="25">
        <f t="shared" si="184"/>
        <v>0</v>
      </c>
      <c r="AE356" s="28">
        <f t="shared" si="185"/>
        <v>50</v>
      </c>
      <c r="AF356" s="40" t="str">
        <f t="shared" si="186"/>
        <v xml:space="preserve"> </v>
      </c>
      <c r="AG356" s="25" t="str">
        <f t="shared" si="187"/>
        <v xml:space="preserve"> </v>
      </c>
      <c r="AH356" s="25">
        <f t="shared" si="188"/>
        <v>1</v>
      </c>
      <c r="AI356" s="25" t="str">
        <f t="shared" si="189"/>
        <v xml:space="preserve"> </v>
      </c>
      <c r="AJ356" s="25"/>
      <c r="AK356" s="25">
        <f t="shared" si="190"/>
        <v>0</v>
      </c>
      <c r="AL356" s="25">
        <f t="shared" si="191"/>
        <v>0</v>
      </c>
      <c r="AM356" s="125">
        <f t="shared" si="192"/>
        <v>-27</v>
      </c>
      <c r="AN356" s="71"/>
    </row>
    <row r="357" spans="1:40">
      <c r="A357" s="197">
        <f t="shared" si="194"/>
        <v>347</v>
      </c>
      <c r="B357" s="198">
        <f>Data!B357</f>
        <v>24</v>
      </c>
      <c r="D357" s="112">
        <f t="shared" si="193"/>
        <v>2</v>
      </c>
      <c r="E357" s="116" t="str">
        <f t="shared" si="164"/>
        <v>C</v>
      </c>
      <c r="G357" s="24" t="str">
        <f t="shared" si="165"/>
        <v xml:space="preserve"> </v>
      </c>
      <c r="H357" s="25" t="str">
        <f t="shared" si="166"/>
        <v>W</v>
      </c>
      <c r="I357" s="25">
        <f t="shared" si="167"/>
        <v>1</v>
      </c>
      <c r="J357" s="25" t="str">
        <f t="shared" si="168"/>
        <v xml:space="preserve"> </v>
      </c>
      <c r="K357" s="25"/>
      <c r="L357" s="25">
        <f t="shared" si="169"/>
        <v>0</v>
      </c>
      <c r="M357" s="25">
        <f t="shared" si="170"/>
        <v>3</v>
      </c>
      <c r="N357" s="28">
        <f t="shared" si="171"/>
        <v>-42</v>
      </c>
      <c r="O357" s="40" t="str">
        <f t="shared" si="172"/>
        <v xml:space="preserve"> </v>
      </c>
      <c r="P357" s="25" t="str">
        <f t="shared" si="173"/>
        <v xml:space="preserve"> </v>
      </c>
      <c r="Q357" s="25">
        <f t="shared" si="174"/>
        <v>2</v>
      </c>
      <c r="R357" s="25" t="str">
        <f t="shared" si="175"/>
        <v xml:space="preserve"> </v>
      </c>
      <c r="S357" s="25"/>
      <c r="T357" s="25">
        <f t="shared" si="176"/>
        <v>0</v>
      </c>
      <c r="U357" s="25">
        <f t="shared" si="177"/>
        <v>0</v>
      </c>
      <c r="V357" s="125">
        <f t="shared" si="178"/>
        <v>-13</v>
      </c>
      <c r="W357" s="71"/>
      <c r="X357" s="24" t="str">
        <f t="shared" si="179"/>
        <v xml:space="preserve"> </v>
      </c>
      <c r="Y357" s="25" t="str">
        <f t="shared" si="180"/>
        <v>W</v>
      </c>
      <c r="Z357" s="25">
        <f t="shared" si="181"/>
        <v>1</v>
      </c>
      <c r="AA357" s="25" t="str">
        <f t="shared" si="182"/>
        <v xml:space="preserve"> </v>
      </c>
      <c r="AB357" s="25"/>
      <c r="AC357" s="25">
        <f t="shared" si="183"/>
        <v>0</v>
      </c>
      <c r="AD357" s="25">
        <f t="shared" si="184"/>
        <v>3</v>
      </c>
      <c r="AE357" s="28">
        <f t="shared" si="185"/>
        <v>53</v>
      </c>
      <c r="AF357" s="40" t="str">
        <f t="shared" si="186"/>
        <v xml:space="preserve"> </v>
      </c>
      <c r="AG357" s="25" t="str">
        <f t="shared" si="187"/>
        <v xml:space="preserve"> </v>
      </c>
      <c r="AH357" s="25">
        <f t="shared" si="188"/>
        <v>1</v>
      </c>
      <c r="AI357" s="25" t="str">
        <f t="shared" si="189"/>
        <v xml:space="preserve"> </v>
      </c>
      <c r="AJ357" s="25"/>
      <c r="AK357" s="25">
        <f t="shared" si="190"/>
        <v>0</v>
      </c>
      <c r="AL357" s="25">
        <f t="shared" si="191"/>
        <v>0</v>
      </c>
      <c r="AM357" s="125">
        <f t="shared" si="192"/>
        <v>-27</v>
      </c>
      <c r="AN357" s="71"/>
    </row>
    <row r="358" spans="1:40">
      <c r="A358" s="197">
        <f t="shared" si="194"/>
        <v>348</v>
      </c>
      <c r="B358" s="198">
        <f>Data!B358</f>
        <v>6</v>
      </c>
      <c r="D358" s="112">
        <f t="shared" si="193"/>
        <v>1</v>
      </c>
      <c r="E358" s="116" t="str">
        <f t="shared" si="164"/>
        <v>C</v>
      </c>
      <c r="G358" s="24" t="str">
        <f t="shared" si="165"/>
        <v xml:space="preserve"> </v>
      </c>
      <c r="H358" s="25" t="str">
        <f t="shared" si="166"/>
        <v xml:space="preserve"> </v>
      </c>
      <c r="I358" s="25">
        <f t="shared" si="167"/>
        <v>1</v>
      </c>
      <c r="J358" s="25" t="str">
        <f t="shared" si="168"/>
        <v xml:space="preserve"> </v>
      </c>
      <c r="K358" s="25"/>
      <c r="L358" s="25">
        <f t="shared" si="169"/>
        <v>0</v>
      </c>
      <c r="M358" s="25">
        <f t="shared" si="170"/>
        <v>0</v>
      </c>
      <c r="N358" s="28">
        <f t="shared" si="171"/>
        <v>-42</v>
      </c>
      <c r="O358" s="40" t="str">
        <f t="shared" si="172"/>
        <v>T</v>
      </c>
      <c r="P358" s="25" t="str">
        <f t="shared" si="173"/>
        <v xml:space="preserve"> </v>
      </c>
      <c r="Q358" s="25">
        <f t="shared" si="174"/>
        <v>2</v>
      </c>
      <c r="R358" s="25" t="str">
        <f t="shared" si="175"/>
        <v xml:space="preserve"> </v>
      </c>
      <c r="S358" s="25"/>
      <c r="T358" s="25">
        <f t="shared" si="176"/>
        <v>0</v>
      </c>
      <c r="U358" s="25">
        <f t="shared" si="177"/>
        <v>0</v>
      </c>
      <c r="V358" s="125">
        <f t="shared" si="178"/>
        <v>-13</v>
      </c>
      <c r="W358" s="71"/>
      <c r="X358" s="24" t="str">
        <f t="shared" si="179"/>
        <v xml:space="preserve"> </v>
      </c>
      <c r="Y358" s="25" t="str">
        <f t="shared" si="180"/>
        <v xml:space="preserve"> </v>
      </c>
      <c r="Z358" s="25">
        <f t="shared" si="181"/>
        <v>1</v>
      </c>
      <c r="AA358" s="25" t="str">
        <f t="shared" si="182"/>
        <v xml:space="preserve"> </v>
      </c>
      <c r="AB358" s="25"/>
      <c r="AC358" s="25">
        <f t="shared" si="183"/>
        <v>0</v>
      </c>
      <c r="AD358" s="25">
        <f t="shared" si="184"/>
        <v>0</v>
      </c>
      <c r="AE358" s="28">
        <f t="shared" si="185"/>
        <v>53</v>
      </c>
      <c r="AF358" s="40" t="str">
        <f t="shared" si="186"/>
        <v>T</v>
      </c>
      <c r="AG358" s="25" t="str">
        <f t="shared" si="187"/>
        <v xml:space="preserve"> </v>
      </c>
      <c r="AH358" s="25">
        <f t="shared" si="188"/>
        <v>1</v>
      </c>
      <c r="AI358" s="25" t="str">
        <f t="shared" si="189"/>
        <v xml:space="preserve"> </v>
      </c>
      <c r="AJ358" s="25"/>
      <c r="AK358" s="25">
        <f t="shared" si="190"/>
        <v>0</v>
      </c>
      <c r="AL358" s="25">
        <f t="shared" si="191"/>
        <v>0</v>
      </c>
      <c r="AM358" s="125">
        <f t="shared" si="192"/>
        <v>-27</v>
      </c>
      <c r="AN358" s="71"/>
    </row>
    <row r="359" spans="1:40">
      <c r="A359" s="197">
        <f t="shared" si="194"/>
        <v>349</v>
      </c>
      <c r="B359" s="198">
        <f>Data!B359</f>
        <v>19</v>
      </c>
      <c r="D359" s="112">
        <f t="shared" si="193"/>
        <v>2</v>
      </c>
      <c r="E359" s="116" t="str">
        <f t="shared" si="164"/>
        <v>A</v>
      </c>
      <c r="G359" s="24" t="str">
        <f t="shared" si="165"/>
        <v xml:space="preserve"> </v>
      </c>
      <c r="H359" s="25" t="str">
        <f t="shared" si="166"/>
        <v xml:space="preserve"> </v>
      </c>
      <c r="I359" s="25">
        <f t="shared" si="167"/>
        <v>1</v>
      </c>
      <c r="J359" s="25" t="str">
        <f t="shared" si="168"/>
        <v xml:space="preserve"> </v>
      </c>
      <c r="K359" s="25"/>
      <c r="L359" s="25">
        <f t="shared" si="169"/>
        <v>0</v>
      </c>
      <c r="M359" s="25">
        <f t="shared" si="170"/>
        <v>0</v>
      </c>
      <c r="N359" s="28">
        <f t="shared" si="171"/>
        <v>-42</v>
      </c>
      <c r="O359" s="40" t="str">
        <f t="shared" si="172"/>
        <v xml:space="preserve"> </v>
      </c>
      <c r="P359" s="25" t="str">
        <f t="shared" si="173"/>
        <v xml:space="preserve"> </v>
      </c>
      <c r="Q359" s="25">
        <f t="shared" si="174"/>
        <v>2</v>
      </c>
      <c r="R359" s="25" t="str">
        <f t="shared" si="175"/>
        <v>C &amp; A</v>
      </c>
      <c r="S359" s="25"/>
      <c r="T359" s="25">
        <f t="shared" si="176"/>
        <v>6</v>
      </c>
      <c r="U359" s="25">
        <f t="shared" si="177"/>
        <v>0</v>
      </c>
      <c r="V359" s="125">
        <f t="shared" si="178"/>
        <v>-19</v>
      </c>
      <c r="W359" s="71"/>
      <c r="X359" s="24" t="str">
        <f t="shared" si="179"/>
        <v xml:space="preserve"> </v>
      </c>
      <c r="Y359" s="25" t="str">
        <f t="shared" si="180"/>
        <v xml:space="preserve"> </v>
      </c>
      <c r="Z359" s="25">
        <f t="shared" si="181"/>
        <v>1</v>
      </c>
      <c r="AA359" s="25" t="str">
        <f t="shared" si="182"/>
        <v xml:space="preserve"> </v>
      </c>
      <c r="AB359" s="25"/>
      <c r="AC359" s="25">
        <f t="shared" si="183"/>
        <v>0</v>
      </c>
      <c r="AD359" s="25">
        <f t="shared" si="184"/>
        <v>0</v>
      </c>
      <c r="AE359" s="28">
        <f t="shared" si="185"/>
        <v>53</v>
      </c>
      <c r="AF359" s="40" t="str">
        <f t="shared" si="186"/>
        <v xml:space="preserve"> </v>
      </c>
      <c r="AG359" s="25" t="str">
        <f t="shared" si="187"/>
        <v xml:space="preserve"> </v>
      </c>
      <c r="AH359" s="25">
        <f t="shared" si="188"/>
        <v>1</v>
      </c>
      <c r="AI359" s="25" t="str">
        <f t="shared" si="189"/>
        <v>C &amp; A</v>
      </c>
      <c r="AJ359" s="25"/>
      <c r="AK359" s="25">
        <f t="shared" si="190"/>
        <v>2</v>
      </c>
      <c r="AL359" s="25">
        <f t="shared" si="191"/>
        <v>0</v>
      </c>
      <c r="AM359" s="125">
        <f t="shared" si="192"/>
        <v>-29</v>
      </c>
      <c r="AN359" s="71"/>
    </row>
    <row r="360" spans="1:40">
      <c r="A360" s="197">
        <f t="shared" si="194"/>
        <v>350</v>
      </c>
      <c r="B360" s="198">
        <f>Data!B360</f>
        <v>0</v>
      </c>
      <c r="D360" s="112">
        <f t="shared" si="193"/>
        <v>0</v>
      </c>
      <c r="E360" s="116">
        <f t="shared" si="164"/>
        <v>0</v>
      </c>
      <c r="G360" s="24" t="str">
        <f t="shared" si="165"/>
        <v xml:space="preserve"> </v>
      </c>
      <c r="H360" s="25" t="str">
        <f t="shared" si="166"/>
        <v xml:space="preserve"> </v>
      </c>
      <c r="I360" s="25">
        <f t="shared" si="167"/>
        <v>1</v>
      </c>
      <c r="J360" s="25" t="str">
        <f t="shared" si="168"/>
        <v xml:space="preserve"> </v>
      </c>
      <c r="K360" s="25"/>
      <c r="L360" s="25">
        <f t="shared" si="169"/>
        <v>0</v>
      </c>
      <c r="M360" s="25">
        <f t="shared" si="170"/>
        <v>0</v>
      </c>
      <c r="N360" s="28">
        <f t="shared" si="171"/>
        <v>-42</v>
      </c>
      <c r="O360" s="40" t="str">
        <f t="shared" si="172"/>
        <v xml:space="preserve"> </v>
      </c>
      <c r="P360" s="25" t="str">
        <f t="shared" si="173"/>
        <v>L</v>
      </c>
      <c r="Q360" s="25">
        <f t="shared" si="174"/>
        <v>3</v>
      </c>
      <c r="R360" s="25" t="str">
        <f t="shared" si="175"/>
        <v xml:space="preserve"> </v>
      </c>
      <c r="S360" s="25"/>
      <c r="T360" s="25">
        <f t="shared" si="176"/>
        <v>0</v>
      </c>
      <c r="U360" s="25">
        <f t="shared" si="177"/>
        <v>0</v>
      </c>
      <c r="V360" s="125">
        <f t="shared" si="178"/>
        <v>-19</v>
      </c>
      <c r="W360" s="71"/>
      <c r="X360" s="24" t="str">
        <f t="shared" si="179"/>
        <v xml:space="preserve"> </v>
      </c>
      <c r="Y360" s="25" t="str">
        <f t="shared" si="180"/>
        <v xml:space="preserve"> </v>
      </c>
      <c r="Z360" s="25">
        <f t="shared" si="181"/>
        <v>1</v>
      </c>
      <c r="AA360" s="25" t="str">
        <f t="shared" si="182"/>
        <v xml:space="preserve"> </v>
      </c>
      <c r="AB360" s="25"/>
      <c r="AC360" s="25">
        <f t="shared" si="183"/>
        <v>0</v>
      </c>
      <c r="AD360" s="25">
        <f t="shared" si="184"/>
        <v>0</v>
      </c>
      <c r="AE360" s="28">
        <f t="shared" si="185"/>
        <v>53</v>
      </c>
      <c r="AF360" s="40" t="str">
        <f t="shared" si="186"/>
        <v xml:space="preserve"> </v>
      </c>
      <c r="AG360" s="25" t="str">
        <f t="shared" si="187"/>
        <v>L</v>
      </c>
      <c r="AH360" s="25">
        <f t="shared" si="188"/>
        <v>2</v>
      </c>
      <c r="AI360" s="25" t="str">
        <f t="shared" si="189"/>
        <v>C &amp; A</v>
      </c>
      <c r="AJ360" s="25"/>
      <c r="AK360" s="25">
        <f t="shared" si="190"/>
        <v>6</v>
      </c>
      <c r="AL360" s="25">
        <f t="shared" si="191"/>
        <v>0</v>
      </c>
      <c r="AM360" s="125">
        <f t="shared" si="192"/>
        <v>-35</v>
      </c>
      <c r="AN360" s="71"/>
    </row>
    <row r="361" spans="1:40">
      <c r="A361" s="197">
        <f t="shared" si="194"/>
        <v>351</v>
      </c>
      <c r="B361" s="198">
        <f>Data!B361</f>
        <v>33</v>
      </c>
      <c r="D361" s="112">
        <f t="shared" si="193"/>
        <v>3</v>
      </c>
      <c r="E361" s="116" t="str">
        <f t="shared" si="164"/>
        <v>C</v>
      </c>
      <c r="G361" s="24" t="str">
        <f t="shared" si="165"/>
        <v xml:space="preserve"> </v>
      </c>
      <c r="H361" s="25" t="str">
        <f t="shared" si="166"/>
        <v xml:space="preserve"> </v>
      </c>
      <c r="I361" s="25">
        <f t="shared" si="167"/>
        <v>1</v>
      </c>
      <c r="J361" s="25" t="str">
        <f t="shared" si="168"/>
        <v xml:space="preserve"> </v>
      </c>
      <c r="K361" s="25"/>
      <c r="L361" s="25">
        <f t="shared" si="169"/>
        <v>0</v>
      </c>
      <c r="M361" s="25">
        <f t="shared" si="170"/>
        <v>0</v>
      </c>
      <c r="N361" s="28">
        <f t="shared" si="171"/>
        <v>-42</v>
      </c>
      <c r="O361" s="40" t="str">
        <f t="shared" si="172"/>
        <v xml:space="preserve"> </v>
      </c>
      <c r="P361" s="25" t="str">
        <f t="shared" si="173"/>
        <v xml:space="preserve"> </v>
      </c>
      <c r="Q361" s="25">
        <f t="shared" si="174"/>
        <v>3</v>
      </c>
      <c r="R361" s="25" t="str">
        <f t="shared" si="175"/>
        <v xml:space="preserve"> </v>
      </c>
      <c r="S361" s="25"/>
      <c r="T361" s="25">
        <f t="shared" si="176"/>
        <v>0</v>
      </c>
      <c r="U361" s="25">
        <f t="shared" si="177"/>
        <v>0</v>
      </c>
      <c r="V361" s="125">
        <f t="shared" si="178"/>
        <v>-19</v>
      </c>
      <c r="W361" s="71"/>
      <c r="X361" s="24" t="str">
        <f t="shared" si="179"/>
        <v xml:space="preserve"> </v>
      </c>
      <c r="Y361" s="25" t="str">
        <f t="shared" si="180"/>
        <v xml:space="preserve"> </v>
      </c>
      <c r="Z361" s="25">
        <f t="shared" si="181"/>
        <v>1</v>
      </c>
      <c r="AA361" s="25" t="str">
        <f t="shared" si="182"/>
        <v xml:space="preserve"> </v>
      </c>
      <c r="AB361" s="25"/>
      <c r="AC361" s="25">
        <f t="shared" si="183"/>
        <v>0</v>
      </c>
      <c r="AD361" s="25">
        <f t="shared" si="184"/>
        <v>0</v>
      </c>
      <c r="AE361" s="28">
        <f t="shared" si="185"/>
        <v>53</v>
      </c>
      <c r="AF361" s="40" t="str">
        <f t="shared" si="186"/>
        <v xml:space="preserve"> </v>
      </c>
      <c r="AG361" s="25" t="str">
        <f t="shared" si="187"/>
        <v>W</v>
      </c>
      <c r="AH361" s="25">
        <f t="shared" si="188"/>
        <v>1</v>
      </c>
      <c r="AI361" s="25" t="str">
        <f t="shared" si="189"/>
        <v xml:space="preserve"> </v>
      </c>
      <c r="AJ361" s="25"/>
      <c r="AK361" s="25">
        <f t="shared" si="190"/>
        <v>0</v>
      </c>
      <c r="AL361" s="25">
        <f t="shared" si="191"/>
        <v>9</v>
      </c>
      <c r="AM361" s="125">
        <f t="shared" si="192"/>
        <v>-26</v>
      </c>
      <c r="AN361" s="71"/>
    </row>
    <row r="362" spans="1:40">
      <c r="A362" s="197">
        <f t="shared" si="194"/>
        <v>352</v>
      </c>
      <c r="B362" s="198">
        <f>Data!B362</f>
        <v>2</v>
      </c>
      <c r="D362" s="112">
        <f t="shared" si="193"/>
        <v>1</v>
      </c>
      <c r="E362" s="116" t="str">
        <f t="shared" si="164"/>
        <v>B</v>
      </c>
      <c r="G362" s="24" t="str">
        <f t="shared" si="165"/>
        <v xml:space="preserve"> </v>
      </c>
      <c r="H362" s="25" t="str">
        <f t="shared" si="166"/>
        <v xml:space="preserve"> </v>
      </c>
      <c r="I362" s="25">
        <f t="shared" si="167"/>
        <v>1</v>
      </c>
      <c r="J362" s="25" t="str">
        <f t="shared" si="168"/>
        <v xml:space="preserve"> </v>
      </c>
      <c r="K362" s="25"/>
      <c r="L362" s="25">
        <f t="shared" si="169"/>
        <v>0</v>
      </c>
      <c r="M362" s="25">
        <f t="shared" si="170"/>
        <v>0</v>
      </c>
      <c r="N362" s="28">
        <f t="shared" si="171"/>
        <v>-42</v>
      </c>
      <c r="O362" s="40" t="str">
        <f t="shared" si="172"/>
        <v xml:space="preserve"> </v>
      </c>
      <c r="P362" s="25" t="str">
        <f t="shared" si="173"/>
        <v xml:space="preserve"> </v>
      </c>
      <c r="Q362" s="25">
        <f t="shared" si="174"/>
        <v>3</v>
      </c>
      <c r="R362" s="25" t="str">
        <f t="shared" si="175"/>
        <v xml:space="preserve"> </v>
      </c>
      <c r="S362" s="25"/>
      <c r="T362" s="25">
        <f t="shared" si="176"/>
        <v>0</v>
      </c>
      <c r="U362" s="25">
        <f t="shared" si="177"/>
        <v>0</v>
      </c>
      <c r="V362" s="125">
        <f t="shared" si="178"/>
        <v>-19</v>
      </c>
      <c r="W362" s="71"/>
      <c r="X362" s="24" t="str">
        <f t="shared" si="179"/>
        <v xml:space="preserve"> </v>
      </c>
      <c r="Y362" s="25" t="str">
        <f t="shared" si="180"/>
        <v xml:space="preserve"> </v>
      </c>
      <c r="Z362" s="25">
        <f t="shared" si="181"/>
        <v>1</v>
      </c>
      <c r="AA362" s="25" t="str">
        <f t="shared" si="182"/>
        <v xml:space="preserve"> </v>
      </c>
      <c r="AB362" s="25"/>
      <c r="AC362" s="25">
        <f t="shared" si="183"/>
        <v>0</v>
      </c>
      <c r="AD362" s="25">
        <f t="shared" si="184"/>
        <v>0</v>
      </c>
      <c r="AE362" s="28">
        <f t="shared" si="185"/>
        <v>53</v>
      </c>
      <c r="AF362" s="40" t="str">
        <f t="shared" si="186"/>
        <v xml:space="preserve"> </v>
      </c>
      <c r="AG362" s="25" t="str">
        <f t="shared" si="187"/>
        <v xml:space="preserve"> </v>
      </c>
      <c r="AH362" s="25">
        <f t="shared" si="188"/>
        <v>1</v>
      </c>
      <c r="AI362" s="25" t="str">
        <f t="shared" si="189"/>
        <v xml:space="preserve"> </v>
      </c>
      <c r="AJ362" s="25"/>
      <c r="AK362" s="25">
        <f t="shared" si="190"/>
        <v>0</v>
      </c>
      <c r="AL362" s="25">
        <f t="shared" si="191"/>
        <v>0</v>
      </c>
      <c r="AM362" s="125">
        <f t="shared" si="192"/>
        <v>-26</v>
      </c>
      <c r="AN362" s="71"/>
    </row>
    <row r="363" spans="1:40">
      <c r="A363" s="197">
        <f t="shared" si="194"/>
        <v>353</v>
      </c>
      <c r="B363" s="198">
        <f>Data!B363</f>
        <v>14</v>
      </c>
      <c r="D363" s="112">
        <f t="shared" si="193"/>
        <v>2</v>
      </c>
      <c r="E363" s="116" t="str">
        <f t="shared" si="164"/>
        <v>B</v>
      </c>
      <c r="G363" s="24" t="str">
        <f t="shared" si="165"/>
        <v xml:space="preserve"> </v>
      </c>
      <c r="H363" s="25" t="str">
        <f t="shared" si="166"/>
        <v xml:space="preserve"> </v>
      </c>
      <c r="I363" s="25">
        <f t="shared" si="167"/>
        <v>1</v>
      </c>
      <c r="J363" s="25" t="str">
        <f t="shared" si="168"/>
        <v xml:space="preserve"> </v>
      </c>
      <c r="K363" s="25"/>
      <c r="L363" s="25">
        <f t="shared" si="169"/>
        <v>0</v>
      </c>
      <c r="M363" s="25">
        <f t="shared" si="170"/>
        <v>0</v>
      </c>
      <c r="N363" s="28">
        <f t="shared" si="171"/>
        <v>-42</v>
      </c>
      <c r="O363" s="40" t="str">
        <f t="shared" si="172"/>
        <v>T</v>
      </c>
      <c r="P363" s="25" t="str">
        <f t="shared" si="173"/>
        <v xml:space="preserve"> </v>
      </c>
      <c r="Q363" s="25">
        <f t="shared" si="174"/>
        <v>3</v>
      </c>
      <c r="R363" s="25" t="str">
        <f t="shared" si="175"/>
        <v xml:space="preserve"> </v>
      </c>
      <c r="S363" s="25"/>
      <c r="T363" s="25">
        <f t="shared" si="176"/>
        <v>0</v>
      </c>
      <c r="U363" s="25">
        <f t="shared" si="177"/>
        <v>0</v>
      </c>
      <c r="V363" s="125">
        <f t="shared" si="178"/>
        <v>-19</v>
      </c>
      <c r="W363" s="71"/>
      <c r="X363" s="24" t="str">
        <f t="shared" si="179"/>
        <v xml:space="preserve"> </v>
      </c>
      <c r="Y363" s="25" t="str">
        <f t="shared" si="180"/>
        <v xml:space="preserve"> </v>
      </c>
      <c r="Z363" s="25">
        <f t="shared" si="181"/>
        <v>1</v>
      </c>
      <c r="AA363" s="25" t="str">
        <f t="shared" si="182"/>
        <v xml:space="preserve"> </v>
      </c>
      <c r="AB363" s="25"/>
      <c r="AC363" s="25">
        <f t="shared" si="183"/>
        <v>0</v>
      </c>
      <c r="AD363" s="25">
        <f t="shared" si="184"/>
        <v>0</v>
      </c>
      <c r="AE363" s="28">
        <f t="shared" si="185"/>
        <v>53</v>
      </c>
      <c r="AF363" s="40" t="str">
        <f t="shared" si="186"/>
        <v>T</v>
      </c>
      <c r="AG363" s="25" t="str">
        <f t="shared" si="187"/>
        <v xml:space="preserve"> </v>
      </c>
      <c r="AH363" s="25">
        <f t="shared" si="188"/>
        <v>1</v>
      </c>
      <c r="AI363" s="25" t="str">
        <f t="shared" si="189"/>
        <v xml:space="preserve"> </v>
      </c>
      <c r="AJ363" s="25"/>
      <c r="AK363" s="25">
        <f t="shared" si="190"/>
        <v>0</v>
      </c>
      <c r="AL363" s="25">
        <f t="shared" si="191"/>
        <v>0</v>
      </c>
      <c r="AM363" s="125">
        <f t="shared" si="192"/>
        <v>-26</v>
      </c>
      <c r="AN363" s="71"/>
    </row>
    <row r="364" spans="1:40">
      <c r="A364" s="197">
        <f t="shared" si="194"/>
        <v>354</v>
      </c>
      <c r="B364" s="198">
        <f>Data!B364</f>
        <v>9</v>
      </c>
      <c r="D364" s="112">
        <f t="shared" si="193"/>
        <v>1</v>
      </c>
      <c r="E364" s="116" t="str">
        <f t="shared" si="164"/>
        <v>C</v>
      </c>
      <c r="G364" s="24" t="str">
        <f t="shared" si="165"/>
        <v xml:space="preserve"> </v>
      </c>
      <c r="H364" s="25" t="str">
        <f t="shared" si="166"/>
        <v xml:space="preserve"> </v>
      </c>
      <c r="I364" s="25">
        <f t="shared" si="167"/>
        <v>1</v>
      </c>
      <c r="J364" s="25" t="str">
        <f t="shared" si="168"/>
        <v xml:space="preserve"> </v>
      </c>
      <c r="K364" s="25"/>
      <c r="L364" s="25">
        <f t="shared" si="169"/>
        <v>0</v>
      </c>
      <c r="M364" s="25">
        <f t="shared" si="170"/>
        <v>0</v>
      </c>
      <c r="N364" s="28">
        <f t="shared" si="171"/>
        <v>-42</v>
      </c>
      <c r="O364" s="40" t="str">
        <f t="shared" si="172"/>
        <v xml:space="preserve"> </v>
      </c>
      <c r="P364" s="25" t="str">
        <f t="shared" si="173"/>
        <v xml:space="preserve"> </v>
      </c>
      <c r="Q364" s="25">
        <f t="shared" si="174"/>
        <v>3</v>
      </c>
      <c r="R364" s="25" t="str">
        <f t="shared" si="175"/>
        <v>B &amp; C</v>
      </c>
      <c r="S364" s="25"/>
      <c r="T364" s="25">
        <f t="shared" si="176"/>
        <v>18</v>
      </c>
      <c r="U364" s="25">
        <f t="shared" si="177"/>
        <v>0</v>
      </c>
      <c r="V364" s="125">
        <f t="shared" si="178"/>
        <v>-37</v>
      </c>
      <c r="W364" s="71"/>
      <c r="X364" s="24" t="str">
        <f t="shared" si="179"/>
        <v xml:space="preserve"> </v>
      </c>
      <c r="Y364" s="25" t="str">
        <f t="shared" si="180"/>
        <v xml:space="preserve"> </v>
      </c>
      <c r="Z364" s="25">
        <f t="shared" si="181"/>
        <v>1</v>
      </c>
      <c r="AA364" s="25" t="str">
        <f t="shared" si="182"/>
        <v xml:space="preserve"> </v>
      </c>
      <c r="AB364" s="25"/>
      <c r="AC364" s="25">
        <f t="shared" si="183"/>
        <v>0</v>
      </c>
      <c r="AD364" s="25">
        <f t="shared" si="184"/>
        <v>0</v>
      </c>
      <c r="AE364" s="28">
        <f t="shared" si="185"/>
        <v>53</v>
      </c>
      <c r="AF364" s="40" t="str">
        <f t="shared" si="186"/>
        <v xml:space="preserve"> </v>
      </c>
      <c r="AG364" s="25" t="str">
        <f t="shared" si="187"/>
        <v xml:space="preserve"> </v>
      </c>
      <c r="AH364" s="25">
        <f t="shared" si="188"/>
        <v>1</v>
      </c>
      <c r="AI364" s="25" t="str">
        <f t="shared" si="189"/>
        <v>B &amp; C</v>
      </c>
      <c r="AJ364" s="25"/>
      <c r="AK364" s="25">
        <f t="shared" si="190"/>
        <v>2</v>
      </c>
      <c r="AL364" s="25">
        <f t="shared" si="191"/>
        <v>0</v>
      </c>
      <c r="AM364" s="125">
        <f t="shared" si="192"/>
        <v>-28</v>
      </c>
      <c r="AN364" s="71"/>
    </row>
    <row r="365" spans="1:40">
      <c r="A365" s="197">
        <f t="shared" si="194"/>
        <v>355</v>
      </c>
      <c r="B365" s="198">
        <f>Data!B365</f>
        <v>6</v>
      </c>
      <c r="D365" s="112">
        <f t="shared" si="193"/>
        <v>1</v>
      </c>
      <c r="E365" s="116" t="str">
        <f t="shared" si="164"/>
        <v>C</v>
      </c>
      <c r="G365" s="24" t="str">
        <f t="shared" si="165"/>
        <v>T</v>
      </c>
      <c r="H365" s="25" t="str">
        <f t="shared" si="166"/>
        <v xml:space="preserve"> </v>
      </c>
      <c r="I365" s="25">
        <f t="shared" si="167"/>
        <v>1</v>
      </c>
      <c r="J365" s="25" t="str">
        <f t="shared" si="168"/>
        <v xml:space="preserve"> </v>
      </c>
      <c r="K365" s="25"/>
      <c r="L365" s="25">
        <f t="shared" si="169"/>
        <v>0</v>
      </c>
      <c r="M365" s="25">
        <f t="shared" si="170"/>
        <v>0</v>
      </c>
      <c r="N365" s="28">
        <f t="shared" si="171"/>
        <v>-42</v>
      </c>
      <c r="O365" s="40" t="str">
        <f t="shared" si="172"/>
        <v xml:space="preserve"> </v>
      </c>
      <c r="P365" s="25" t="str">
        <f t="shared" si="173"/>
        <v>W</v>
      </c>
      <c r="Q365" s="25">
        <f t="shared" si="174"/>
        <v>1</v>
      </c>
      <c r="R365" s="25" t="str">
        <f t="shared" si="175"/>
        <v xml:space="preserve"> </v>
      </c>
      <c r="S365" s="25"/>
      <c r="T365" s="25">
        <f t="shared" si="176"/>
        <v>0</v>
      </c>
      <c r="U365" s="25">
        <f t="shared" si="177"/>
        <v>27</v>
      </c>
      <c r="V365" s="125">
        <f t="shared" si="178"/>
        <v>-10</v>
      </c>
      <c r="W365" s="71"/>
      <c r="X365" s="24" t="str">
        <f t="shared" si="179"/>
        <v>T</v>
      </c>
      <c r="Y365" s="25" t="str">
        <f t="shared" si="180"/>
        <v xml:space="preserve"> </v>
      </c>
      <c r="Z365" s="25">
        <f t="shared" si="181"/>
        <v>1</v>
      </c>
      <c r="AA365" s="25" t="str">
        <f t="shared" si="182"/>
        <v xml:space="preserve"> </v>
      </c>
      <c r="AB365" s="25"/>
      <c r="AC365" s="25">
        <f t="shared" si="183"/>
        <v>0</v>
      </c>
      <c r="AD365" s="25">
        <f t="shared" si="184"/>
        <v>0</v>
      </c>
      <c r="AE365" s="28">
        <f t="shared" si="185"/>
        <v>53</v>
      </c>
      <c r="AF365" s="40" t="str">
        <f t="shared" si="186"/>
        <v xml:space="preserve"> </v>
      </c>
      <c r="AG365" s="25" t="str">
        <f t="shared" si="187"/>
        <v>W</v>
      </c>
      <c r="AH365" s="25">
        <f t="shared" si="188"/>
        <v>1</v>
      </c>
      <c r="AI365" s="25" t="str">
        <f t="shared" si="189"/>
        <v xml:space="preserve"> </v>
      </c>
      <c r="AJ365" s="25"/>
      <c r="AK365" s="25">
        <f t="shared" si="190"/>
        <v>0</v>
      </c>
      <c r="AL365" s="25">
        <f t="shared" si="191"/>
        <v>3</v>
      </c>
      <c r="AM365" s="125">
        <f t="shared" si="192"/>
        <v>-25</v>
      </c>
      <c r="AN365" s="71"/>
    </row>
    <row r="366" spans="1:40">
      <c r="A366" s="197">
        <f t="shared" si="194"/>
        <v>356</v>
      </c>
      <c r="B366" s="198">
        <f>Data!B366</f>
        <v>15</v>
      </c>
      <c r="D366" s="112">
        <f t="shared" si="193"/>
        <v>2</v>
      </c>
      <c r="E366" s="116" t="str">
        <f t="shared" si="164"/>
        <v>C</v>
      </c>
      <c r="G366" s="24" t="str">
        <f t="shared" si="165"/>
        <v xml:space="preserve"> </v>
      </c>
      <c r="H366" s="25" t="str">
        <f t="shared" si="166"/>
        <v xml:space="preserve"> </v>
      </c>
      <c r="I366" s="25">
        <f t="shared" si="167"/>
        <v>1</v>
      </c>
      <c r="J366" s="25" t="str">
        <f t="shared" si="168"/>
        <v>1 &amp; 2</v>
      </c>
      <c r="K366" s="25"/>
      <c r="L366" s="25">
        <f t="shared" si="169"/>
        <v>2</v>
      </c>
      <c r="M366" s="25">
        <f t="shared" si="170"/>
        <v>0</v>
      </c>
      <c r="N366" s="28">
        <f t="shared" si="171"/>
        <v>-44</v>
      </c>
      <c r="O366" s="40" t="str">
        <f t="shared" si="172"/>
        <v>T</v>
      </c>
      <c r="P366" s="25" t="str">
        <f t="shared" si="173"/>
        <v xml:space="preserve"> </v>
      </c>
      <c r="Q366" s="25">
        <f t="shared" si="174"/>
        <v>1</v>
      </c>
      <c r="R366" s="25" t="str">
        <f t="shared" si="175"/>
        <v xml:space="preserve"> </v>
      </c>
      <c r="S366" s="25"/>
      <c r="T366" s="25">
        <f t="shared" si="176"/>
        <v>0</v>
      </c>
      <c r="U366" s="25">
        <f t="shared" si="177"/>
        <v>0</v>
      </c>
      <c r="V366" s="125">
        <f t="shared" si="178"/>
        <v>-10</v>
      </c>
      <c r="W366" s="71"/>
      <c r="X366" s="24" t="str">
        <f t="shared" si="179"/>
        <v xml:space="preserve"> </v>
      </c>
      <c r="Y366" s="25" t="str">
        <f t="shared" si="180"/>
        <v xml:space="preserve"> </v>
      </c>
      <c r="Z366" s="25">
        <f t="shared" si="181"/>
        <v>1</v>
      </c>
      <c r="AA366" s="25" t="str">
        <f t="shared" si="182"/>
        <v>1 &amp; 2</v>
      </c>
      <c r="AB366" s="25"/>
      <c r="AC366" s="25">
        <f t="shared" si="183"/>
        <v>2</v>
      </c>
      <c r="AD366" s="25">
        <f t="shared" si="184"/>
        <v>0</v>
      </c>
      <c r="AE366" s="28">
        <f t="shared" si="185"/>
        <v>51</v>
      </c>
      <c r="AF366" s="40" t="str">
        <f t="shared" si="186"/>
        <v>T</v>
      </c>
      <c r="AG366" s="25" t="str">
        <f t="shared" si="187"/>
        <v xml:space="preserve"> </v>
      </c>
      <c r="AH366" s="25">
        <f t="shared" si="188"/>
        <v>1</v>
      </c>
      <c r="AI366" s="25" t="str">
        <f t="shared" si="189"/>
        <v xml:space="preserve"> </v>
      </c>
      <c r="AJ366" s="25"/>
      <c r="AK366" s="25">
        <f t="shared" si="190"/>
        <v>0</v>
      </c>
      <c r="AL366" s="25">
        <f t="shared" si="191"/>
        <v>0</v>
      </c>
      <c r="AM366" s="125">
        <f t="shared" si="192"/>
        <v>-25</v>
      </c>
      <c r="AN366" s="71"/>
    </row>
    <row r="367" spans="1:40">
      <c r="A367" s="197">
        <f t="shared" si="194"/>
        <v>357</v>
      </c>
      <c r="B367" s="198">
        <f>Data!B367</f>
        <v>34</v>
      </c>
      <c r="D367" s="112">
        <f t="shared" si="193"/>
        <v>3</v>
      </c>
      <c r="E367" s="116" t="str">
        <f t="shared" si="164"/>
        <v>A</v>
      </c>
      <c r="G367" s="24" t="str">
        <f t="shared" si="165"/>
        <v xml:space="preserve"> </v>
      </c>
      <c r="H367" s="25" t="str">
        <f t="shared" si="166"/>
        <v>L</v>
      </c>
      <c r="I367" s="25">
        <f t="shared" si="167"/>
        <v>2</v>
      </c>
      <c r="J367" s="25" t="str">
        <f t="shared" si="168"/>
        <v xml:space="preserve"> </v>
      </c>
      <c r="K367" s="25"/>
      <c r="L367" s="25">
        <f t="shared" si="169"/>
        <v>0</v>
      </c>
      <c r="M367" s="25">
        <f t="shared" si="170"/>
        <v>0</v>
      </c>
      <c r="N367" s="28">
        <f t="shared" si="171"/>
        <v>-44</v>
      </c>
      <c r="O367" s="40" t="str">
        <f t="shared" si="172"/>
        <v xml:space="preserve"> </v>
      </c>
      <c r="P367" s="25" t="str">
        <f t="shared" si="173"/>
        <v xml:space="preserve"> </v>
      </c>
      <c r="Q367" s="25">
        <f t="shared" si="174"/>
        <v>1</v>
      </c>
      <c r="R367" s="25" t="str">
        <f t="shared" si="175"/>
        <v>C &amp; A</v>
      </c>
      <c r="S367" s="25"/>
      <c r="T367" s="25">
        <f t="shared" si="176"/>
        <v>2</v>
      </c>
      <c r="U367" s="25">
        <f t="shared" si="177"/>
        <v>0</v>
      </c>
      <c r="V367" s="125">
        <f t="shared" si="178"/>
        <v>-12</v>
      </c>
      <c r="W367" s="71"/>
      <c r="X367" s="24" t="str">
        <f t="shared" si="179"/>
        <v xml:space="preserve"> </v>
      </c>
      <c r="Y367" s="25" t="str">
        <f t="shared" si="180"/>
        <v>L</v>
      </c>
      <c r="Z367" s="25">
        <f t="shared" si="181"/>
        <v>2</v>
      </c>
      <c r="AA367" s="25" t="str">
        <f t="shared" si="182"/>
        <v>1 &amp; 2</v>
      </c>
      <c r="AB367" s="25"/>
      <c r="AC367" s="25">
        <f t="shared" si="183"/>
        <v>6</v>
      </c>
      <c r="AD367" s="25">
        <f t="shared" si="184"/>
        <v>0</v>
      </c>
      <c r="AE367" s="28">
        <f t="shared" si="185"/>
        <v>45</v>
      </c>
      <c r="AF367" s="40" t="str">
        <f t="shared" si="186"/>
        <v xml:space="preserve"> </v>
      </c>
      <c r="AG367" s="25" t="str">
        <f t="shared" si="187"/>
        <v xml:space="preserve"> </v>
      </c>
      <c r="AH367" s="25">
        <f t="shared" si="188"/>
        <v>1</v>
      </c>
      <c r="AI367" s="25" t="str">
        <f t="shared" si="189"/>
        <v>C &amp; A</v>
      </c>
      <c r="AJ367" s="25"/>
      <c r="AK367" s="25">
        <f t="shared" si="190"/>
        <v>2</v>
      </c>
      <c r="AL367" s="25">
        <f t="shared" si="191"/>
        <v>0</v>
      </c>
      <c r="AM367" s="125">
        <f t="shared" si="192"/>
        <v>-27</v>
      </c>
      <c r="AN367" s="71"/>
    </row>
    <row r="368" spans="1:40">
      <c r="A368" s="197">
        <f t="shared" si="194"/>
        <v>358</v>
      </c>
      <c r="B368" s="198">
        <f>Data!B368</f>
        <v>34</v>
      </c>
      <c r="D368" s="112">
        <f t="shared" si="193"/>
        <v>3</v>
      </c>
      <c r="E368" s="116" t="str">
        <f t="shared" si="164"/>
        <v>A</v>
      </c>
      <c r="G368" s="24" t="str">
        <f t="shared" si="165"/>
        <v>T</v>
      </c>
      <c r="H368" s="25" t="str">
        <f t="shared" si="166"/>
        <v xml:space="preserve"> </v>
      </c>
      <c r="I368" s="25">
        <f t="shared" si="167"/>
        <v>2</v>
      </c>
      <c r="J368" s="25" t="str">
        <f t="shared" si="168"/>
        <v xml:space="preserve"> </v>
      </c>
      <c r="K368" s="25"/>
      <c r="L368" s="25">
        <f t="shared" si="169"/>
        <v>0</v>
      </c>
      <c r="M368" s="25">
        <f t="shared" si="170"/>
        <v>0</v>
      </c>
      <c r="N368" s="28">
        <f t="shared" si="171"/>
        <v>-44</v>
      </c>
      <c r="O368" s="40" t="str">
        <f t="shared" si="172"/>
        <v xml:space="preserve"> </v>
      </c>
      <c r="P368" s="25" t="str">
        <f t="shared" si="173"/>
        <v>W</v>
      </c>
      <c r="Q368" s="25">
        <f t="shared" si="174"/>
        <v>1</v>
      </c>
      <c r="R368" s="25" t="str">
        <f t="shared" si="175"/>
        <v xml:space="preserve"> </v>
      </c>
      <c r="S368" s="25"/>
      <c r="T368" s="25">
        <f t="shared" si="176"/>
        <v>0</v>
      </c>
      <c r="U368" s="25">
        <f t="shared" si="177"/>
        <v>3</v>
      </c>
      <c r="V368" s="125">
        <f t="shared" si="178"/>
        <v>-9</v>
      </c>
      <c r="W368" s="71"/>
      <c r="X368" s="24" t="str">
        <f t="shared" si="179"/>
        <v xml:space="preserve"> </v>
      </c>
      <c r="Y368" s="25" t="str">
        <f t="shared" si="180"/>
        <v>L</v>
      </c>
      <c r="Z368" s="25">
        <f t="shared" si="181"/>
        <v>3</v>
      </c>
      <c r="AA368" s="25" t="str">
        <f t="shared" si="182"/>
        <v>1 &amp; 2</v>
      </c>
      <c r="AB368" s="25"/>
      <c r="AC368" s="25">
        <f t="shared" si="183"/>
        <v>18</v>
      </c>
      <c r="AD368" s="25">
        <f t="shared" si="184"/>
        <v>0</v>
      </c>
      <c r="AE368" s="28">
        <f t="shared" si="185"/>
        <v>27</v>
      </c>
      <c r="AF368" s="40" t="str">
        <f t="shared" si="186"/>
        <v xml:space="preserve"> </v>
      </c>
      <c r="AG368" s="25" t="str">
        <f t="shared" si="187"/>
        <v>W</v>
      </c>
      <c r="AH368" s="25">
        <f t="shared" si="188"/>
        <v>1</v>
      </c>
      <c r="AI368" s="25" t="str">
        <f t="shared" si="189"/>
        <v xml:space="preserve"> </v>
      </c>
      <c r="AJ368" s="25"/>
      <c r="AK368" s="25">
        <f t="shared" si="190"/>
        <v>0</v>
      </c>
      <c r="AL368" s="25">
        <f t="shared" si="191"/>
        <v>3</v>
      </c>
      <c r="AM368" s="125">
        <f t="shared" si="192"/>
        <v>-24</v>
      </c>
      <c r="AN368" s="71"/>
    </row>
    <row r="369" spans="1:40">
      <c r="A369" s="197">
        <f t="shared" si="194"/>
        <v>359</v>
      </c>
      <c r="B369" s="198">
        <f>Data!B369</f>
        <v>30</v>
      </c>
      <c r="D369" s="112">
        <f t="shared" si="193"/>
        <v>3</v>
      </c>
      <c r="E369" s="116" t="str">
        <f t="shared" si="164"/>
        <v>C</v>
      </c>
      <c r="G369" s="24" t="str">
        <f t="shared" si="165"/>
        <v>T</v>
      </c>
      <c r="H369" s="25" t="str">
        <f t="shared" si="166"/>
        <v xml:space="preserve"> </v>
      </c>
      <c r="I369" s="25">
        <f t="shared" si="167"/>
        <v>2</v>
      </c>
      <c r="J369" s="25" t="str">
        <f t="shared" si="168"/>
        <v xml:space="preserve"> </v>
      </c>
      <c r="K369" s="25"/>
      <c r="L369" s="25">
        <f t="shared" si="169"/>
        <v>0</v>
      </c>
      <c r="M369" s="25">
        <f t="shared" si="170"/>
        <v>0</v>
      </c>
      <c r="N369" s="28">
        <f t="shared" si="171"/>
        <v>-44</v>
      </c>
      <c r="O369" s="40" t="str">
        <f t="shared" si="172"/>
        <v xml:space="preserve"> </v>
      </c>
      <c r="P369" s="25" t="str">
        <f t="shared" si="173"/>
        <v xml:space="preserve"> </v>
      </c>
      <c r="Q369" s="25">
        <f t="shared" si="174"/>
        <v>1</v>
      </c>
      <c r="R369" s="25" t="str">
        <f t="shared" si="175"/>
        <v xml:space="preserve"> </v>
      </c>
      <c r="S369" s="25"/>
      <c r="T369" s="25">
        <f t="shared" si="176"/>
        <v>0</v>
      </c>
      <c r="U369" s="25">
        <f t="shared" si="177"/>
        <v>0</v>
      </c>
      <c r="V369" s="125">
        <f t="shared" si="178"/>
        <v>-9</v>
      </c>
      <c r="W369" s="71"/>
      <c r="X369" s="24" t="str">
        <f t="shared" si="179"/>
        <v xml:space="preserve"> </v>
      </c>
      <c r="Y369" s="25" t="str">
        <f t="shared" si="180"/>
        <v>L</v>
      </c>
      <c r="Z369" s="25">
        <f t="shared" si="181"/>
        <v>4</v>
      </c>
      <c r="AA369" s="25" t="str">
        <f t="shared" si="182"/>
        <v>1 &amp; 2</v>
      </c>
      <c r="AB369" s="25"/>
      <c r="AC369" s="25">
        <f t="shared" si="183"/>
        <v>2</v>
      </c>
      <c r="AD369" s="25">
        <f t="shared" si="184"/>
        <v>0</v>
      </c>
      <c r="AE369" s="28">
        <f t="shared" si="185"/>
        <v>25</v>
      </c>
      <c r="AF369" s="40" t="str">
        <f t="shared" si="186"/>
        <v xml:space="preserve"> </v>
      </c>
      <c r="AG369" s="25" t="str">
        <f t="shared" si="187"/>
        <v xml:space="preserve"> </v>
      </c>
      <c r="AH369" s="25">
        <f t="shared" si="188"/>
        <v>1</v>
      </c>
      <c r="AI369" s="25" t="str">
        <f t="shared" si="189"/>
        <v xml:space="preserve"> </v>
      </c>
      <c r="AJ369" s="25"/>
      <c r="AK369" s="25">
        <f t="shared" si="190"/>
        <v>0</v>
      </c>
      <c r="AL369" s="25">
        <f t="shared" si="191"/>
        <v>0</v>
      </c>
      <c r="AM369" s="125">
        <f t="shared" si="192"/>
        <v>-24</v>
      </c>
      <c r="AN369" s="71"/>
    </row>
    <row r="370" spans="1:40">
      <c r="A370" s="197">
        <f t="shared" si="194"/>
        <v>360</v>
      </c>
      <c r="B370" s="198">
        <f>Data!B370</f>
        <v>6</v>
      </c>
      <c r="D370" s="112">
        <f t="shared" si="193"/>
        <v>1</v>
      </c>
      <c r="E370" s="116" t="str">
        <f t="shared" si="164"/>
        <v>C</v>
      </c>
      <c r="G370" s="24" t="str">
        <f t="shared" si="165"/>
        <v xml:space="preserve"> </v>
      </c>
      <c r="H370" s="25" t="str">
        <f t="shared" si="166"/>
        <v xml:space="preserve"> </v>
      </c>
      <c r="I370" s="25">
        <f t="shared" si="167"/>
        <v>2</v>
      </c>
      <c r="J370" s="25" t="str">
        <f t="shared" si="168"/>
        <v>3 &amp; 1</v>
      </c>
      <c r="K370" s="25"/>
      <c r="L370" s="25">
        <f t="shared" si="169"/>
        <v>6</v>
      </c>
      <c r="M370" s="25">
        <f t="shared" si="170"/>
        <v>0</v>
      </c>
      <c r="N370" s="28">
        <f t="shared" si="171"/>
        <v>-50</v>
      </c>
      <c r="O370" s="40" t="str">
        <f t="shared" si="172"/>
        <v>T</v>
      </c>
      <c r="P370" s="25" t="str">
        <f t="shared" si="173"/>
        <v xml:space="preserve"> </v>
      </c>
      <c r="Q370" s="25">
        <f t="shared" si="174"/>
        <v>1</v>
      </c>
      <c r="R370" s="25" t="str">
        <f t="shared" si="175"/>
        <v xml:space="preserve"> </v>
      </c>
      <c r="S370" s="25"/>
      <c r="T370" s="25">
        <f t="shared" si="176"/>
        <v>0</v>
      </c>
      <c r="U370" s="25">
        <f t="shared" si="177"/>
        <v>0</v>
      </c>
      <c r="V370" s="125">
        <f t="shared" si="178"/>
        <v>-9</v>
      </c>
      <c r="W370" s="71"/>
      <c r="X370" s="24" t="str">
        <f t="shared" si="179"/>
        <v xml:space="preserve"> </v>
      </c>
      <c r="Y370" s="25" t="str">
        <f t="shared" si="180"/>
        <v>W</v>
      </c>
      <c r="Z370" s="25">
        <f t="shared" si="181"/>
        <v>1</v>
      </c>
      <c r="AA370" s="25" t="str">
        <f t="shared" si="182"/>
        <v xml:space="preserve"> </v>
      </c>
      <c r="AB370" s="25"/>
      <c r="AC370" s="25">
        <f t="shared" si="183"/>
        <v>0</v>
      </c>
      <c r="AD370" s="25">
        <f t="shared" si="184"/>
        <v>3</v>
      </c>
      <c r="AE370" s="28">
        <f t="shared" si="185"/>
        <v>28</v>
      </c>
      <c r="AF370" s="40" t="str">
        <f t="shared" si="186"/>
        <v>T</v>
      </c>
      <c r="AG370" s="25" t="str">
        <f t="shared" si="187"/>
        <v xml:space="preserve"> </v>
      </c>
      <c r="AH370" s="25">
        <f t="shared" si="188"/>
        <v>1</v>
      </c>
      <c r="AI370" s="25" t="str">
        <f t="shared" si="189"/>
        <v xml:space="preserve"> </v>
      </c>
      <c r="AJ370" s="25"/>
      <c r="AK370" s="25">
        <f t="shared" si="190"/>
        <v>0</v>
      </c>
      <c r="AL370" s="25">
        <f t="shared" si="191"/>
        <v>0</v>
      </c>
      <c r="AM370" s="125">
        <f t="shared" si="192"/>
        <v>-24</v>
      </c>
      <c r="AN370" s="71"/>
    </row>
    <row r="371" spans="1:40">
      <c r="A371" s="197">
        <f t="shared" si="194"/>
        <v>361</v>
      </c>
      <c r="B371" s="198">
        <f>Data!B371</f>
        <v>18</v>
      </c>
      <c r="D371" s="112">
        <f t="shared" si="193"/>
        <v>2</v>
      </c>
      <c r="E371" s="116" t="str">
        <f t="shared" si="164"/>
        <v>C</v>
      </c>
      <c r="G371" s="24" t="str">
        <f t="shared" si="165"/>
        <v xml:space="preserve"> </v>
      </c>
      <c r="H371" s="25" t="str">
        <f t="shared" si="166"/>
        <v>L</v>
      </c>
      <c r="I371" s="25">
        <f t="shared" si="167"/>
        <v>3</v>
      </c>
      <c r="J371" s="25" t="str">
        <f t="shared" si="168"/>
        <v xml:space="preserve"> </v>
      </c>
      <c r="K371" s="25"/>
      <c r="L371" s="25">
        <f t="shared" si="169"/>
        <v>0</v>
      </c>
      <c r="M371" s="25">
        <f t="shared" si="170"/>
        <v>0</v>
      </c>
      <c r="N371" s="28">
        <f t="shared" si="171"/>
        <v>-50</v>
      </c>
      <c r="O371" s="40" t="str">
        <f t="shared" si="172"/>
        <v>T</v>
      </c>
      <c r="P371" s="25" t="str">
        <f t="shared" si="173"/>
        <v xml:space="preserve"> </v>
      </c>
      <c r="Q371" s="25">
        <f t="shared" si="174"/>
        <v>1</v>
      </c>
      <c r="R371" s="25" t="str">
        <f t="shared" si="175"/>
        <v xml:space="preserve"> </v>
      </c>
      <c r="S371" s="25"/>
      <c r="T371" s="25">
        <f t="shared" si="176"/>
        <v>0</v>
      </c>
      <c r="U371" s="25">
        <f t="shared" si="177"/>
        <v>0</v>
      </c>
      <c r="V371" s="125">
        <f t="shared" si="178"/>
        <v>-9</v>
      </c>
      <c r="W371" s="71"/>
      <c r="X371" s="24" t="str">
        <f t="shared" si="179"/>
        <v xml:space="preserve"> </v>
      </c>
      <c r="Y371" s="25" t="str">
        <f t="shared" si="180"/>
        <v xml:space="preserve"> </v>
      </c>
      <c r="Z371" s="25">
        <f t="shared" si="181"/>
        <v>1</v>
      </c>
      <c r="AA371" s="25" t="str">
        <f t="shared" si="182"/>
        <v xml:space="preserve"> </v>
      </c>
      <c r="AB371" s="25"/>
      <c r="AC371" s="25">
        <f t="shared" si="183"/>
        <v>0</v>
      </c>
      <c r="AD371" s="25">
        <f t="shared" si="184"/>
        <v>0</v>
      </c>
      <c r="AE371" s="28">
        <f t="shared" si="185"/>
        <v>28</v>
      </c>
      <c r="AF371" s="40" t="str">
        <f t="shared" si="186"/>
        <v>T</v>
      </c>
      <c r="AG371" s="25" t="str">
        <f t="shared" si="187"/>
        <v xml:space="preserve"> </v>
      </c>
      <c r="AH371" s="25">
        <f t="shared" si="188"/>
        <v>1</v>
      </c>
      <c r="AI371" s="25" t="str">
        <f t="shared" si="189"/>
        <v xml:space="preserve"> </v>
      </c>
      <c r="AJ371" s="25"/>
      <c r="AK371" s="25">
        <f t="shared" si="190"/>
        <v>0</v>
      </c>
      <c r="AL371" s="25">
        <f t="shared" si="191"/>
        <v>0</v>
      </c>
      <c r="AM371" s="125">
        <f t="shared" si="192"/>
        <v>-24</v>
      </c>
      <c r="AN371" s="71"/>
    </row>
    <row r="372" spans="1:40">
      <c r="A372" s="197">
        <f t="shared" si="194"/>
        <v>362</v>
      </c>
      <c r="B372" s="198">
        <f>Data!B372</f>
        <v>21</v>
      </c>
      <c r="D372" s="112">
        <f t="shared" si="193"/>
        <v>2</v>
      </c>
      <c r="E372" s="116" t="str">
        <f t="shared" si="164"/>
        <v>C</v>
      </c>
      <c r="G372" s="24" t="str">
        <f t="shared" si="165"/>
        <v>T</v>
      </c>
      <c r="H372" s="25" t="str">
        <f t="shared" si="166"/>
        <v xml:space="preserve"> </v>
      </c>
      <c r="I372" s="25">
        <f t="shared" si="167"/>
        <v>3</v>
      </c>
      <c r="J372" s="25" t="str">
        <f t="shared" si="168"/>
        <v xml:space="preserve"> </v>
      </c>
      <c r="K372" s="25"/>
      <c r="L372" s="25">
        <f t="shared" si="169"/>
        <v>0</v>
      </c>
      <c r="M372" s="25">
        <f t="shared" si="170"/>
        <v>0</v>
      </c>
      <c r="N372" s="28">
        <f t="shared" si="171"/>
        <v>-50</v>
      </c>
      <c r="O372" s="40" t="str">
        <f t="shared" si="172"/>
        <v>T</v>
      </c>
      <c r="P372" s="25" t="str">
        <f t="shared" si="173"/>
        <v xml:space="preserve"> </v>
      </c>
      <c r="Q372" s="25">
        <f t="shared" si="174"/>
        <v>1</v>
      </c>
      <c r="R372" s="25" t="str">
        <f t="shared" si="175"/>
        <v xml:space="preserve"> </v>
      </c>
      <c r="S372" s="25"/>
      <c r="T372" s="25">
        <f t="shared" si="176"/>
        <v>0</v>
      </c>
      <c r="U372" s="25">
        <f t="shared" si="177"/>
        <v>0</v>
      </c>
      <c r="V372" s="125">
        <f t="shared" si="178"/>
        <v>-9</v>
      </c>
      <c r="W372" s="71"/>
      <c r="X372" s="24" t="str">
        <f t="shared" si="179"/>
        <v>T</v>
      </c>
      <c r="Y372" s="25" t="str">
        <f t="shared" si="180"/>
        <v xml:space="preserve"> </v>
      </c>
      <c r="Z372" s="25">
        <f t="shared" si="181"/>
        <v>1</v>
      </c>
      <c r="AA372" s="25" t="str">
        <f t="shared" si="182"/>
        <v xml:space="preserve"> </v>
      </c>
      <c r="AB372" s="25"/>
      <c r="AC372" s="25">
        <f t="shared" si="183"/>
        <v>0</v>
      </c>
      <c r="AD372" s="25">
        <f t="shared" si="184"/>
        <v>0</v>
      </c>
      <c r="AE372" s="28">
        <f t="shared" si="185"/>
        <v>28</v>
      </c>
      <c r="AF372" s="40" t="str">
        <f t="shared" si="186"/>
        <v>T</v>
      </c>
      <c r="AG372" s="25" t="str">
        <f t="shared" si="187"/>
        <v xml:space="preserve"> </v>
      </c>
      <c r="AH372" s="25">
        <f t="shared" si="188"/>
        <v>1</v>
      </c>
      <c r="AI372" s="25" t="str">
        <f t="shared" si="189"/>
        <v xml:space="preserve"> </v>
      </c>
      <c r="AJ372" s="25"/>
      <c r="AK372" s="25">
        <f t="shared" si="190"/>
        <v>0</v>
      </c>
      <c r="AL372" s="25">
        <f t="shared" si="191"/>
        <v>0</v>
      </c>
      <c r="AM372" s="125">
        <f t="shared" si="192"/>
        <v>-24</v>
      </c>
      <c r="AN372" s="71"/>
    </row>
    <row r="373" spans="1:40">
      <c r="A373" s="197">
        <f t="shared" si="194"/>
        <v>363</v>
      </c>
      <c r="B373" s="198">
        <f>Data!B373</f>
        <v>0</v>
      </c>
      <c r="D373" s="112">
        <f t="shared" si="193"/>
        <v>0</v>
      </c>
      <c r="E373" s="116">
        <f t="shared" si="164"/>
        <v>0</v>
      </c>
      <c r="G373" s="24" t="str">
        <f t="shared" si="165"/>
        <v xml:space="preserve"> </v>
      </c>
      <c r="H373" s="25" t="str">
        <f t="shared" si="166"/>
        <v xml:space="preserve"> </v>
      </c>
      <c r="I373" s="25">
        <f t="shared" si="167"/>
        <v>3</v>
      </c>
      <c r="J373" s="25" t="str">
        <f t="shared" si="168"/>
        <v xml:space="preserve"> </v>
      </c>
      <c r="K373" s="25"/>
      <c r="L373" s="25">
        <f t="shared" si="169"/>
        <v>0</v>
      </c>
      <c r="M373" s="25">
        <f t="shared" si="170"/>
        <v>0</v>
      </c>
      <c r="N373" s="28">
        <f t="shared" si="171"/>
        <v>-50</v>
      </c>
      <c r="O373" s="40" t="str">
        <f t="shared" si="172"/>
        <v xml:space="preserve"> </v>
      </c>
      <c r="P373" s="25" t="str">
        <f t="shared" si="173"/>
        <v xml:space="preserve"> </v>
      </c>
      <c r="Q373" s="25">
        <f t="shared" si="174"/>
        <v>1</v>
      </c>
      <c r="R373" s="25" t="str">
        <f t="shared" si="175"/>
        <v xml:space="preserve"> </v>
      </c>
      <c r="S373" s="25"/>
      <c r="T373" s="25">
        <f t="shared" si="176"/>
        <v>0</v>
      </c>
      <c r="U373" s="25">
        <f t="shared" si="177"/>
        <v>0</v>
      </c>
      <c r="V373" s="125">
        <f t="shared" si="178"/>
        <v>-9</v>
      </c>
      <c r="W373" s="71"/>
      <c r="X373" s="24" t="str">
        <f t="shared" si="179"/>
        <v xml:space="preserve"> </v>
      </c>
      <c r="Y373" s="25" t="str">
        <f t="shared" si="180"/>
        <v xml:space="preserve"> </v>
      </c>
      <c r="Z373" s="25">
        <f t="shared" si="181"/>
        <v>1</v>
      </c>
      <c r="AA373" s="25" t="str">
        <f t="shared" si="182"/>
        <v xml:space="preserve"> </v>
      </c>
      <c r="AB373" s="25"/>
      <c r="AC373" s="25">
        <f t="shared" si="183"/>
        <v>0</v>
      </c>
      <c r="AD373" s="25">
        <f t="shared" si="184"/>
        <v>0</v>
      </c>
      <c r="AE373" s="28">
        <f t="shared" si="185"/>
        <v>28</v>
      </c>
      <c r="AF373" s="40" t="str">
        <f t="shared" si="186"/>
        <v xml:space="preserve"> </v>
      </c>
      <c r="AG373" s="25" t="str">
        <f t="shared" si="187"/>
        <v xml:space="preserve"> </v>
      </c>
      <c r="AH373" s="25">
        <f t="shared" si="188"/>
        <v>1</v>
      </c>
      <c r="AI373" s="25" t="str">
        <f t="shared" si="189"/>
        <v xml:space="preserve"> </v>
      </c>
      <c r="AJ373" s="25"/>
      <c r="AK373" s="25">
        <f t="shared" si="190"/>
        <v>0</v>
      </c>
      <c r="AL373" s="25">
        <f t="shared" si="191"/>
        <v>0</v>
      </c>
      <c r="AM373" s="125">
        <f t="shared" si="192"/>
        <v>-24</v>
      </c>
      <c r="AN373" s="71"/>
    </row>
    <row r="374" spans="1:40">
      <c r="A374" s="197">
        <f t="shared" si="194"/>
        <v>364</v>
      </c>
      <c r="B374" s="198">
        <f>Data!B374</f>
        <v>24</v>
      </c>
      <c r="D374" s="112">
        <f t="shared" si="193"/>
        <v>2</v>
      </c>
      <c r="E374" s="116" t="str">
        <f t="shared" si="164"/>
        <v>C</v>
      </c>
      <c r="G374" s="24" t="str">
        <f t="shared" si="165"/>
        <v xml:space="preserve"> </v>
      </c>
      <c r="H374" s="25" t="str">
        <f t="shared" si="166"/>
        <v xml:space="preserve"> </v>
      </c>
      <c r="I374" s="25">
        <f t="shared" si="167"/>
        <v>3</v>
      </c>
      <c r="J374" s="25" t="str">
        <f t="shared" si="168"/>
        <v xml:space="preserve"> </v>
      </c>
      <c r="K374" s="25"/>
      <c r="L374" s="25">
        <f t="shared" si="169"/>
        <v>0</v>
      </c>
      <c r="M374" s="25">
        <f t="shared" si="170"/>
        <v>0</v>
      </c>
      <c r="N374" s="28">
        <f t="shared" si="171"/>
        <v>-50</v>
      </c>
      <c r="O374" s="40" t="str">
        <f t="shared" si="172"/>
        <v xml:space="preserve"> </v>
      </c>
      <c r="P374" s="25" t="str">
        <f t="shared" si="173"/>
        <v xml:space="preserve"> </v>
      </c>
      <c r="Q374" s="25">
        <f t="shared" si="174"/>
        <v>1</v>
      </c>
      <c r="R374" s="25" t="str">
        <f t="shared" si="175"/>
        <v xml:space="preserve"> </v>
      </c>
      <c r="S374" s="25"/>
      <c r="T374" s="25">
        <f t="shared" si="176"/>
        <v>0</v>
      </c>
      <c r="U374" s="25">
        <f t="shared" si="177"/>
        <v>0</v>
      </c>
      <c r="V374" s="125">
        <f t="shared" si="178"/>
        <v>-9</v>
      </c>
      <c r="W374" s="71"/>
      <c r="X374" s="24" t="str">
        <f t="shared" si="179"/>
        <v xml:space="preserve"> </v>
      </c>
      <c r="Y374" s="25" t="str">
        <f t="shared" si="180"/>
        <v xml:space="preserve"> </v>
      </c>
      <c r="Z374" s="25">
        <f t="shared" si="181"/>
        <v>1</v>
      </c>
      <c r="AA374" s="25" t="str">
        <f t="shared" si="182"/>
        <v xml:space="preserve"> </v>
      </c>
      <c r="AB374" s="25"/>
      <c r="AC374" s="25">
        <f t="shared" si="183"/>
        <v>0</v>
      </c>
      <c r="AD374" s="25">
        <f t="shared" si="184"/>
        <v>0</v>
      </c>
      <c r="AE374" s="28">
        <f t="shared" si="185"/>
        <v>28</v>
      </c>
      <c r="AF374" s="40" t="str">
        <f t="shared" si="186"/>
        <v xml:space="preserve"> </v>
      </c>
      <c r="AG374" s="25" t="str">
        <f t="shared" si="187"/>
        <v xml:space="preserve"> </v>
      </c>
      <c r="AH374" s="25">
        <f t="shared" si="188"/>
        <v>1</v>
      </c>
      <c r="AI374" s="25" t="str">
        <f t="shared" si="189"/>
        <v xml:space="preserve"> </v>
      </c>
      <c r="AJ374" s="25"/>
      <c r="AK374" s="25">
        <f t="shared" si="190"/>
        <v>0</v>
      </c>
      <c r="AL374" s="25">
        <f t="shared" si="191"/>
        <v>0</v>
      </c>
      <c r="AM374" s="125">
        <f t="shared" si="192"/>
        <v>-24</v>
      </c>
      <c r="AN374" s="71"/>
    </row>
    <row r="375" spans="1:40">
      <c r="A375" s="197">
        <f t="shared" si="194"/>
        <v>365</v>
      </c>
      <c r="B375" s="198">
        <f>Data!B375</f>
        <v>16</v>
      </c>
      <c r="D375" s="112">
        <f t="shared" si="193"/>
        <v>2</v>
      </c>
      <c r="E375" s="116" t="str">
        <f t="shared" ref="E375:E438" si="195">IF(B375=0,0,IF(MOD(B375,3)=1,"A",IF(MOD(B375,3),"B","C")))</f>
        <v>A</v>
      </c>
      <c r="G375" s="24" t="str">
        <f t="shared" ref="G375:G438" si="196">IF($G$9="D",IF(AND(D374&lt;&gt;0,D375&lt;&gt;0,D375=D374,J374=" "),"T"," "),IF(AND(D374&lt;&gt;0,D375&lt;&gt;0,D375=D374),"T"," "))</f>
        <v>T</v>
      </c>
      <c r="H375" s="25" t="str">
        <f t="shared" ref="H375:H438" si="197">IF(J374=" "," ",IF(OR(D375=D374,D375=D373),"W","L"))</f>
        <v xml:space="preserve"> </v>
      </c>
      <c r="I375" s="25">
        <f t="shared" ref="I375:I438" si="198">IF(H375="W",1,IF(H375="L",I374+1,I374))</f>
        <v>3</v>
      </c>
      <c r="J375" s="25" t="str">
        <f t="shared" ref="J375:J438" si="199">IF(AND(G374="T",D375&lt;&gt;D374,D375&lt;&gt;0),CONCATENATE(D374," &amp; ",D375)," ")</f>
        <v xml:space="preserve"> </v>
      </c>
      <c r="K375" s="25"/>
      <c r="L375" s="25">
        <f t="shared" ref="L375:L438" si="200">IF(J375=" ",0,IF(OR(I375=1,I375=4,I375=7),2,IF(OR(I375=2,I375=5,I375=8),6,IF(OR(I375=3,I375=6,I375=9),18))))</f>
        <v>0</v>
      </c>
      <c r="M375" s="25">
        <f t="shared" ref="M375:M438" si="201">IF(H375=" ",0,IF(H375="W",(L374/2)*3,0))</f>
        <v>0</v>
      </c>
      <c r="N375" s="28">
        <f t="shared" ref="N375:N438" si="202">N374-L375+M375</f>
        <v>-50</v>
      </c>
      <c r="O375" s="40" t="str">
        <f t="shared" ref="O375:O438" si="203">IF($G$9="D",IF(AND(E374&lt;&gt;0,E375&lt;&gt;0,E375=E374,R374=" "),"T"," "),IF(AND(E374&lt;&gt;0,E375&lt;&gt;0,E375=E374),"T"," "))</f>
        <v xml:space="preserve"> </v>
      </c>
      <c r="P375" s="25" t="str">
        <f t="shared" ref="P375:P438" si="204">IF(R374=" "," ",IF(OR(E375=E374,E375=E373),"W","L"))</f>
        <v xml:space="preserve"> </v>
      </c>
      <c r="Q375" s="25">
        <f t="shared" ref="Q375:Q438" si="205">IF(P375="W",1,IF(P375="L",Q374+1,Q374))</f>
        <v>1</v>
      </c>
      <c r="R375" s="25" t="str">
        <f t="shared" ref="R375:R438" si="206">IF(AND(O374="T",E375&lt;&gt;E374,E375&lt;&gt;0),CONCATENATE(E374," &amp; ",E375)," ")</f>
        <v xml:space="preserve"> </v>
      </c>
      <c r="S375" s="25"/>
      <c r="T375" s="25">
        <f t="shared" ref="T375:T438" si="207">IF(R375=" ",0,IF(OR(Q375=1,Q375=4,Q375=7),2,IF(OR(Q375=2,Q375=5,Q375=8),6,IF(OR(Q375=3,Q375=6,Q375=9),18))))</f>
        <v>0</v>
      </c>
      <c r="U375" s="25">
        <f t="shared" ref="U375:U438" si="208">IF(P375=" ",0,IF(P375="W",(T374/2)*3,0))</f>
        <v>0</v>
      </c>
      <c r="V375" s="125">
        <f t="shared" ref="V375:V438" si="209">V374-T375+U375</f>
        <v>-9</v>
      </c>
      <c r="W375" s="71"/>
      <c r="X375" s="24" t="str">
        <f t="shared" ref="X375:X438" si="210">IF($G$9="D",IF(AND(D374&lt;&gt;0,D375&lt;&gt;0,D375=D374,AA374=" "),"T"," "),IF(AND(D374&lt;&gt;0,D375&lt;&gt;0,D375=D374),"T"," "))</f>
        <v>T</v>
      </c>
      <c r="Y375" s="25" t="str">
        <f t="shared" ref="Y375:Y438" si="211">IF(AA374=" "," ",IF(OR(D375=VALUE(MID(AA374,1,1)),D375=VALUE(MID(AA374,5,1))),"W","L"))</f>
        <v xml:space="preserve"> </v>
      </c>
      <c r="Z375" s="25">
        <f t="shared" ref="Z375:Z438" si="212">IF(Y375="W",1,IF(Y375="L",Z374+1,Z374))</f>
        <v>1</v>
      </c>
      <c r="AA375" s="25" t="str">
        <f t="shared" ref="AA375:AA438" si="213">IF(Y375="L",AA374,IF(AND(X374="T",D375&lt;&gt;D374,D375&lt;&gt;0),CONCATENATE(D374," &amp; ",D375)," "))</f>
        <v xml:space="preserve"> </v>
      </c>
      <c r="AB375" s="25"/>
      <c r="AC375" s="25">
        <f t="shared" ref="AC375:AC438" si="214">IF(AA375=" ",0,IF(OR(Z375=1,Z375=4,Z375=7),2,IF(OR(Z375=2,Z375=5,Z375=8),6,IF(OR(Z375=3,Z375=6,Z375=9),18))))</f>
        <v>0</v>
      </c>
      <c r="AD375" s="25">
        <f t="shared" ref="AD375:AD438" si="215">IF(Y375=" ",0,IF(Y375="W",(AC374/2)*3,0))</f>
        <v>0</v>
      </c>
      <c r="AE375" s="28">
        <f t="shared" ref="AE375:AE438" si="216">AE374-AC375+AD375</f>
        <v>28</v>
      </c>
      <c r="AF375" s="40" t="str">
        <f t="shared" ref="AF375:AF438" si="217">IF($G$9="D",IF(AND(E374&lt;&gt;0,E375&lt;&gt;0,E375=E374,AI374=" "),"T"," "),IF(AND(E374&lt;&gt;0,E375&lt;&gt;0,E375=E374),"T"," "))</f>
        <v xml:space="preserve"> </v>
      </c>
      <c r="AG375" s="25" t="str">
        <f t="shared" ref="AG375:AG438" si="218">IF(AI374=" "," ",IF(OR(E375=MID(AI374,1,1),E375=MID(AI374,5,1)),"W","L"))</f>
        <v xml:space="preserve"> </v>
      </c>
      <c r="AH375" s="25">
        <f t="shared" ref="AH375:AH438" si="219">IF(AG375="W",1,IF(AG375="L",AH374+1,AH374))</f>
        <v>1</v>
      </c>
      <c r="AI375" s="25" t="str">
        <f t="shared" ref="AI375:AI438" si="220">IF(AG375="L",AI374,IF(AND(AF374="T",E375&lt;&gt;E374,E375&lt;&gt;0),CONCATENATE(E374," &amp; ",E375)," "))</f>
        <v xml:space="preserve"> </v>
      </c>
      <c r="AJ375" s="25"/>
      <c r="AK375" s="25">
        <f t="shared" ref="AK375:AK438" si="221">IF(AI375=" ",0,IF(OR(AH375=1,AH375=4,AH375=7),2,IF(OR(AH375=2,AH375=5,AH375=8),6,IF(OR(AH375=3,AH375=6,AH375=9),18))))</f>
        <v>0</v>
      </c>
      <c r="AL375" s="25">
        <f t="shared" ref="AL375:AL438" si="222">IF(AG375=" ",0,IF(AG375="W",(AK374/2)*3,0))</f>
        <v>0</v>
      </c>
      <c r="AM375" s="125">
        <f t="shared" ref="AM375:AM438" si="223">AM374-AK375+AL375</f>
        <v>-24</v>
      </c>
      <c r="AN375" s="71"/>
    </row>
    <row r="376" spans="1:40">
      <c r="A376" s="197">
        <f t="shared" si="194"/>
        <v>366</v>
      </c>
      <c r="B376" s="198">
        <f>Data!B376</f>
        <v>25</v>
      </c>
      <c r="D376" s="112">
        <f t="shared" si="193"/>
        <v>3</v>
      </c>
      <c r="E376" s="116" t="str">
        <f t="shared" si="195"/>
        <v>A</v>
      </c>
      <c r="G376" s="24" t="str">
        <f t="shared" si="196"/>
        <v xml:space="preserve"> </v>
      </c>
      <c r="H376" s="25" t="str">
        <f t="shared" si="197"/>
        <v xml:space="preserve"> </v>
      </c>
      <c r="I376" s="25">
        <f t="shared" si="198"/>
        <v>3</v>
      </c>
      <c r="J376" s="25" t="str">
        <f t="shared" si="199"/>
        <v>2 &amp; 3</v>
      </c>
      <c r="K376" s="25"/>
      <c r="L376" s="25">
        <f t="shared" si="200"/>
        <v>18</v>
      </c>
      <c r="M376" s="25">
        <f t="shared" si="201"/>
        <v>0</v>
      </c>
      <c r="N376" s="28">
        <f t="shared" si="202"/>
        <v>-68</v>
      </c>
      <c r="O376" s="40" t="str">
        <f t="shared" si="203"/>
        <v>T</v>
      </c>
      <c r="P376" s="25" t="str">
        <f t="shared" si="204"/>
        <v xml:space="preserve"> </v>
      </c>
      <c r="Q376" s="25">
        <f t="shared" si="205"/>
        <v>1</v>
      </c>
      <c r="R376" s="25" t="str">
        <f t="shared" si="206"/>
        <v xml:space="preserve"> </v>
      </c>
      <c r="S376" s="25"/>
      <c r="T376" s="25">
        <f t="shared" si="207"/>
        <v>0</v>
      </c>
      <c r="U376" s="25">
        <f t="shared" si="208"/>
        <v>0</v>
      </c>
      <c r="V376" s="125">
        <f t="shared" si="209"/>
        <v>-9</v>
      </c>
      <c r="W376" s="71"/>
      <c r="X376" s="24" t="str">
        <f t="shared" si="210"/>
        <v xml:space="preserve"> </v>
      </c>
      <c r="Y376" s="25" t="str">
        <f t="shared" si="211"/>
        <v xml:space="preserve"> </v>
      </c>
      <c r="Z376" s="25">
        <f t="shared" si="212"/>
        <v>1</v>
      </c>
      <c r="AA376" s="25" t="str">
        <f t="shared" si="213"/>
        <v>2 &amp; 3</v>
      </c>
      <c r="AB376" s="25"/>
      <c r="AC376" s="25">
        <f t="shared" si="214"/>
        <v>2</v>
      </c>
      <c r="AD376" s="25">
        <f t="shared" si="215"/>
        <v>0</v>
      </c>
      <c r="AE376" s="28">
        <f t="shared" si="216"/>
        <v>26</v>
      </c>
      <c r="AF376" s="40" t="str">
        <f t="shared" si="217"/>
        <v>T</v>
      </c>
      <c r="AG376" s="25" t="str">
        <f t="shared" si="218"/>
        <v xml:space="preserve"> </v>
      </c>
      <c r="AH376" s="25">
        <f t="shared" si="219"/>
        <v>1</v>
      </c>
      <c r="AI376" s="25" t="str">
        <f t="shared" si="220"/>
        <v xml:space="preserve"> </v>
      </c>
      <c r="AJ376" s="25"/>
      <c r="AK376" s="25">
        <f t="shared" si="221"/>
        <v>0</v>
      </c>
      <c r="AL376" s="25">
        <f t="shared" si="222"/>
        <v>0</v>
      </c>
      <c r="AM376" s="125">
        <f t="shared" si="223"/>
        <v>-24</v>
      </c>
      <c r="AN376" s="71"/>
    </row>
    <row r="377" spans="1:40">
      <c r="A377" s="197">
        <f t="shared" si="194"/>
        <v>367</v>
      </c>
      <c r="B377" s="198">
        <f>Data!B377</f>
        <v>7</v>
      </c>
      <c r="D377" s="112">
        <f t="shared" si="193"/>
        <v>1</v>
      </c>
      <c r="E377" s="116" t="str">
        <f t="shared" si="195"/>
        <v>A</v>
      </c>
      <c r="G377" s="24" t="str">
        <f t="shared" si="196"/>
        <v xml:space="preserve"> </v>
      </c>
      <c r="H377" s="25" t="str">
        <f t="shared" si="197"/>
        <v>L</v>
      </c>
      <c r="I377" s="25">
        <f t="shared" si="198"/>
        <v>4</v>
      </c>
      <c r="J377" s="25" t="str">
        <f t="shared" si="199"/>
        <v xml:space="preserve"> </v>
      </c>
      <c r="K377" s="25"/>
      <c r="L377" s="25">
        <f t="shared" si="200"/>
        <v>0</v>
      </c>
      <c r="M377" s="25">
        <f t="shared" si="201"/>
        <v>0</v>
      </c>
      <c r="N377" s="28">
        <f t="shared" si="202"/>
        <v>-68</v>
      </c>
      <c r="O377" s="40" t="str">
        <f t="shared" si="203"/>
        <v>T</v>
      </c>
      <c r="P377" s="25" t="str">
        <f t="shared" si="204"/>
        <v xml:space="preserve"> </v>
      </c>
      <c r="Q377" s="25">
        <f t="shared" si="205"/>
        <v>1</v>
      </c>
      <c r="R377" s="25" t="str">
        <f t="shared" si="206"/>
        <v xml:space="preserve"> </v>
      </c>
      <c r="S377" s="25"/>
      <c r="T377" s="25">
        <f t="shared" si="207"/>
        <v>0</v>
      </c>
      <c r="U377" s="25">
        <f t="shared" si="208"/>
        <v>0</v>
      </c>
      <c r="V377" s="125">
        <f t="shared" si="209"/>
        <v>-9</v>
      </c>
      <c r="W377" s="71"/>
      <c r="X377" s="24" t="str">
        <f t="shared" si="210"/>
        <v xml:space="preserve"> </v>
      </c>
      <c r="Y377" s="25" t="str">
        <f t="shared" si="211"/>
        <v>L</v>
      </c>
      <c r="Z377" s="25">
        <f t="shared" si="212"/>
        <v>2</v>
      </c>
      <c r="AA377" s="25" t="str">
        <f t="shared" si="213"/>
        <v>2 &amp; 3</v>
      </c>
      <c r="AB377" s="25"/>
      <c r="AC377" s="25">
        <f t="shared" si="214"/>
        <v>6</v>
      </c>
      <c r="AD377" s="25">
        <f t="shared" si="215"/>
        <v>0</v>
      </c>
      <c r="AE377" s="28">
        <f t="shared" si="216"/>
        <v>20</v>
      </c>
      <c r="AF377" s="40" t="str">
        <f t="shared" si="217"/>
        <v>T</v>
      </c>
      <c r="AG377" s="25" t="str">
        <f t="shared" si="218"/>
        <v xml:space="preserve"> </v>
      </c>
      <c r="AH377" s="25">
        <f t="shared" si="219"/>
        <v>1</v>
      </c>
      <c r="AI377" s="25" t="str">
        <f t="shared" si="220"/>
        <v xml:space="preserve"> </v>
      </c>
      <c r="AJ377" s="25"/>
      <c r="AK377" s="25">
        <f t="shared" si="221"/>
        <v>0</v>
      </c>
      <c r="AL377" s="25">
        <f t="shared" si="222"/>
        <v>0</v>
      </c>
      <c r="AM377" s="125">
        <f t="shared" si="223"/>
        <v>-24</v>
      </c>
      <c r="AN377" s="71"/>
    </row>
    <row r="378" spans="1:40">
      <c r="A378" s="197">
        <f t="shared" si="194"/>
        <v>368</v>
      </c>
      <c r="B378" s="198">
        <f>Data!B378</f>
        <v>22</v>
      </c>
      <c r="D378" s="112">
        <f t="shared" si="193"/>
        <v>2</v>
      </c>
      <c r="E378" s="116" t="str">
        <f t="shared" si="195"/>
        <v>A</v>
      </c>
      <c r="G378" s="24" t="str">
        <f t="shared" si="196"/>
        <v xml:space="preserve"> </v>
      </c>
      <c r="H378" s="25" t="str">
        <f t="shared" si="197"/>
        <v xml:space="preserve"> </v>
      </c>
      <c r="I378" s="25">
        <f t="shared" si="198"/>
        <v>4</v>
      </c>
      <c r="J378" s="25" t="str">
        <f t="shared" si="199"/>
        <v xml:space="preserve"> </v>
      </c>
      <c r="K378" s="25"/>
      <c r="L378" s="25">
        <f t="shared" si="200"/>
        <v>0</v>
      </c>
      <c r="M378" s="25">
        <f t="shared" si="201"/>
        <v>0</v>
      </c>
      <c r="N378" s="28">
        <f t="shared" si="202"/>
        <v>-68</v>
      </c>
      <c r="O378" s="40" t="str">
        <f t="shared" si="203"/>
        <v>T</v>
      </c>
      <c r="P378" s="25" t="str">
        <f t="shared" si="204"/>
        <v xml:space="preserve"> </v>
      </c>
      <c r="Q378" s="25">
        <f t="shared" si="205"/>
        <v>1</v>
      </c>
      <c r="R378" s="25" t="str">
        <f t="shared" si="206"/>
        <v xml:space="preserve"> </v>
      </c>
      <c r="S378" s="25"/>
      <c r="T378" s="25">
        <f t="shared" si="207"/>
        <v>0</v>
      </c>
      <c r="U378" s="25">
        <f t="shared" si="208"/>
        <v>0</v>
      </c>
      <c r="V378" s="125">
        <f t="shared" si="209"/>
        <v>-9</v>
      </c>
      <c r="W378" s="71"/>
      <c r="X378" s="24" t="str">
        <f t="shared" si="210"/>
        <v xml:space="preserve"> </v>
      </c>
      <c r="Y378" s="25" t="str">
        <f t="shared" si="211"/>
        <v>W</v>
      </c>
      <c r="Z378" s="25">
        <f t="shared" si="212"/>
        <v>1</v>
      </c>
      <c r="AA378" s="25" t="str">
        <f t="shared" si="213"/>
        <v xml:space="preserve"> </v>
      </c>
      <c r="AB378" s="25"/>
      <c r="AC378" s="25">
        <f t="shared" si="214"/>
        <v>0</v>
      </c>
      <c r="AD378" s="25">
        <f t="shared" si="215"/>
        <v>9</v>
      </c>
      <c r="AE378" s="28">
        <f t="shared" si="216"/>
        <v>29</v>
      </c>
      <c r="AF378" s="40" t="str">
        <f t="shared" si="217"/>
        <v>T</v>
      </c>
      <c r="AG378" s="25" t="str">
        <f t="shared" si="218"/>
        <v xml:space="preserve"> </v>
      </c>
      <c r="AH378" s="25">
        <f t="shared" si="219"/>
        <v>1</v>
      </c>
      <c r="AI378" s="25" t="str">
        <f t="shared" si="220"/>
        <v xml:space="preserve"> </v>
      </c>
      <c r="AJ378" s="25"/>
      <c r="AK378" s="25">
        <f t="shared" si="221"/>
        <v>0</v>
      </c>
      <c r="AL378" s="25">
        <f t="shared" si="222"/>
        <v>0</v>
      </c>
      <c r="AM378" s="125">
        <f t="shared" si="223"/>
        <v>-24</v>
      </c>
      <c r="AN378" s="71"/>
    </row>
    <row r="379" spans="1:40">
      <c r="A379" s="197">
        <f t="shared" si="194"/>
        <v>369</v>
      </c>
      <c r="B379" s="198">
        <f>Data!B379</f>
        <v>9</v>
      </c>
      <c r="D379" s="112">
        <f t="shared" si="193"/>
        <v>1</v>
      </c>
      <c r="E379" s="116" t="str">
        <f t="shared" si="195"/>
        <v>C</v>
      </c>
      <c r="G379" s="24" t="str">
        <f t="shared" si="196"/>
        <v xml:space="preserve"> </v>
      </c>
      <c r="H379" s="25" t="str">
        <f t="shared" si="197"/>
        <v xml:space="preserve"> </v>
      </c>
      <c r="I379" s="25">
        <f t="shared" si="198"/>
        <v>4</v>
      </c>
      <c r="J379" s="25" t="str">
        <f t="shared" si="199"/>
        <v xml:space="preserve"> </v>
      </c>
      <c r="K379" s="25"/>
      <c r="L379" s="25">
        <f t="shared" si="200"/>
        <v>0</v>
      </c>
      <c r="M379" s="25">
        <f t="shared" si="201"/>
        <v>0</v>
      </c>
      <c r="N379" s="28">
        <f t="shared" si="202"/>
        <v>-68</v>
      </c>
      <c r="O379" s="40" t="str">
        <f t="shared" si="203"/>
        <v xml:space="preserve"> </v>
      </c>
      <c r="P379" s="25" t="str">
        <f t="shared" si="204"/>
        <v xml:space="preserve"> </v>
      </c>
      <c r="Q379" s="25">
        <f t="shared" si="205"/>
        <v>1</v>
      </c>
      <c r="R379" s="25" t="str">
        <f t="shared" si="206"/>
        <v>A &amp; C</v>
      </c>
      <c r="S379" s="25"/>
      <c r="T379" s="25">
        <f t="shared" si="207"/>
        <v>2</v>
      </c>
      <c r="U379" s="25">
        <f t="shared" si="208"/>
        <v>0</v>
      </c>
      <c r="V379" s="125">
        <f t="shared" si="209"/>
        <v>-11</v>
      </c>
      <c r="W379" s="71"/>
      <c r="X379" s="24" t="str">
        <f t="shared" si="210"/>
        <v xml:space="preserve"> </v>
      </c>
      <c r="Y379" s="25" t="str">
        <f t="shared" si="211"/>
        <v xml:space="preserve"> </v>
      </c>
      <c r="Z379" s="25">
        <f t="shared" si="212"/>
        <v>1</v>
      </c>
      <c r="AA379" s="25" t="str">
        <f t="shared" si="213"/>
        <v xml:space="preserve"> </v>
      </c>
      <c r="AB379" s="25"/>
      <c r="AC379" s="25">
        <f t="shared" si="214"/>
        <v>0</v>
      </c>
      <c r="AD379" s="25">
        <f t="shared" si="215"/>
        <v>0</v>
      </c>
      <c r="AE379" s="28">
        <f t="shared" si="216"/>
        <v>29</v>
      </c>
      <c r="AF379" s="40" t="str">
        <f t="shared" si="217"/>
        <v xml:space="preserve"> </v>
      </c>
      <c r="AG379" s="25" t="str">
        <f t="shared" si="218"/>
        <v xml:space="preserve"> </v>
      </c>
      <c r="AH379" s="25">
        <f t="shared" si="219"/>
        <v>1</v>
      </c>
      <c r="AI379" s="25" t="str">
        <f t="shared" si="220"/>
        <v>A &amp; C</v>
      </c>
      <c r="AJ379" s="25"/>
      <c r="AK379" s="25">
        <f t="shared" si="221"/>
        <v>2</v>
      </c>
      <c r="AL379" s="25">
        <f t="shared" si="222"/>
        <v>0</v>
      </c>
      <c r="AM379" s="125">
        <f t="shared" si="223"/>
        <v>-26</v>
      </c>
      <c r="AN379" s="71"/>
    </row>
    <row r="380" spans="1:40">
      <c r="A380" s="197">
        <f t="shared" si="194"/>
        <v>370</v>
      </c>
      <c r="B380" s="198">
        <f>Data!B380</f>
        <v>14</v>
      </c>
      <c r="D380" s="112">
        <f t="shared" si="193"/>
        <v>2</v>
      </c>
      <c r="E380" s="116" t="str">
        <f t="shared" si="195"/>
        <v>B</v>
      </c>
      <c r="G380" s="24" t="str">
        <f t="shared" si="196"/>
        <v xml:space="preserve"> </v>
      </c>
      <c r="H380" s="25" t="str">
        <f t="shared" si="197"/>
        <v xml:space="preserve"> </v>
      </c>
      <c r="I380" s="25">
        <f t="shared" si="198"/>
        <v>4</v>
      </c>
      <c r="J380" s="25" t="str">
        <f t="shared" si="199"/>
        <v xml:space="preserve"> </v>
      </c>
      <c r="K380" s="25"/>
      <c r="L380" s="25">
        <f t="shared" si="200"/>
        <v>0</v>
      </c>
      <c r="M380" s="25">
        <f t="shared" si="201"/>
        <v>0</v>
      </c>
      <c r="N380" s="28">
        <f t="shared" si="202"/>
        <v>-68</v>
      </c>
      <c r="O380" s="40" t="str">
        <f t="shared" si="203"/>
        <v xml:space="preserve"> </v>
      </c>
      <c r="P380" s="25" t="str">
        <f t="shared" si="204"/>
        <v>L</v>
      </c>
      <c r="Q380" s="25">
        <f t="shared" si="205"/>
        <v>2</v>
      </c>
      <c r="R380" s="25" t="str">
        <f t="shared" si="206"/>
        <v xml:space="preserve"> </v>
      </c>
      <c r="S380" s="25"/>
      <c r="T380" s="25">
        <f t="shared" si="207"/>
        <v>0</v>
      </c>
      <c r="U380" s="25">
        <f t="shared" si="208"/>
        <v>0</v>
      </c>
      <c r="V380" s="125">
        <f t="shared" si="209"/>
        <v>-11</v>
      </c>
      <c r="W380" s="71"/>
      <c r="X380" s="24" t="str">
        <f t="shared" si="210"/>
        <v xml:space="preserve"> </v>
      </c>
      <c r="Y380" s="25" t="str">
        <f t="shared" si="211"/>
        <v xml:space="preserve"> </v>
      </c>
      <c r="Z380" s="25">
        <f t="shared" si="212"/>
        <v>1</v>
      </c>
      <c r="AA380" s="25" t="str">
        <f t="shared" si="213"/>
        <v xml:space="preserve"> </v>
      </c>
      <c r="AB380" s="25"/>
      <c r="AC380" s="25">
        <f t="shared" si="214"/>
        <v>0</v>
      </c>
      <c r="AD380" s="25">
        <f t="shared" si="215"/>
        <v>0</v>
      </c>
      <c r="AE380" s="28">
        <f t="shared" si="216"/>
        <v>29</v>
      </c>
      <c r="AF380" s="40" t="str">
        <f t="shared" si="217"/>
        <v xml:space="preserve"> </v>
      </c>
      <c r="AG380" s="25" t="str">
        <f t="shared" si="218"/>
        <v>L</v>
      </c>
      <c r="AH380" s="25">
        <f t="shared" si="219"/>
        <v>2</v>
      </c>
      <c r="AI380" s="25" t="str">
        <f t="shared" si="220"/>
        <v>A &amp; C</v>
      </c>
      <c r="AJ380" s="25"/>
      <c r="AK380" s="25">
        <f t="shared" si="221"/>
        <v>6</v>
      </c>
      <c r="AL380" s="25">
        <f t="shared" si="222"/>
        <v>0</v>
      </c>
      <c r="AM380" s="125">
        <f t="shared" si="223"/>
        <v>-32</v>
      </c>
      <c r="AN380" s="71"/>
    </row>
    <row r="381" spans="1:40">
      <c r="A381" s="197">
        <f t="shared" si="194"/>
        <v>371</v>
      </c>
      <c r="B381" s="198">
        <f>Data!B381</f>
        <v>9</v>
      </c>
      <c r="D381" s="112">
        <f t="shared" si="193"/>
        <v>1</v>
      </c>
      <c r="E381" s="116" t="str">
        <f t="shared" si="195"/>
        <v>C</v>
      </c>
      <c r="G381" s="24" t="str">
        <f t="shared" si="196"/>
        <v xml:space="preserve"> </v>
      </c>
      <c r="H381" s="25" t="str">
        <f t="shared" si="197"/>
        <v xml:space="preserve"> </v>
      </c>
      <c r="I381" s="25">
        <f t="shared" si="198"/>
        <v>4</v>
      </c>
      <c r="J381" s="25" t="str">
        <f t="shared" si="199"/>
        <v xml:space="preserve"> </v>
      </c>
      <c r="K381" s="25"/>
      <c r="L381" s="25">
        <f t="shared" si="200"/>
        <v>0</v>
      </c>
      <c r="M381" s="25">
        <f t="shared" si="201"/>
        <v>0</v>
      </c>
      <c r="N381" s="28">
        <f t="shared" si="202"/>
        <v>-68</v>
      </c>
      <c r="O381" s="40" t="str">
        <f t="shared" si="203"/>
        <v xml:space="preserve"> </v>
      </c>
      <c r="P381" s="25" t="str">
        <f t="shared" si="204"/>
        <v xml:space="preserve"> </v>
      </c>
      <c r="Q381" s="25">
        <f t="shared" si="205"/>
        <v>2</v>
      </c>
      <c r="R381" s="25" t="str">
        <f t="shared" si="206"/>
        <v xml:space="preserve"> </v>
      </c>
      <c r="S381" s="25"/>
      <c r="T381" s="25">
        <f t="shared" si="207"/>
        <v>0</v>
      </c>
      <c r="U381" s="25">
        <f t="shared" si="208"/>
        <v>0</v>
      </c>
      <c r="V381" s="125">
        <f t="shared" si="209"/>
        <v>-11</v>
      </c>
      <c r="W381" s="71"/>
      <c r="X381" s="24" t="str">
        <f t="shared" si="210"/>
        <v xml:space="preserve"> </v>
      </c>
      <c r="Y381" s="25" t="str">
        <f t="shared" si="211"/>
        <v xml:space="preserve"> </v>
      </c>
      <c r="Z381" s="25">
        <f t="shared" si="212"/>
        <v>1</v>
      </c>
      <c r="AA381" s="25" t="str">
        <f t="shared" si="213"/>
        <v xml:space="preserve"> </v>
      </c>
      <c r="AB381" s="25"/>
      <c r="AC381" s="25">
        <f t="shared" si="214"/>
        <v>0</v>
      </c>
      <c r="AD381" s="25">
        <f t="shared" si="215"/>
        <v>0</v>
      </c>
      <c r="AE381" s="28">
        <f t="shared" si="216"/>
        <v>29</v>
      </c>
      <c r="AF381" s="40" t="str">
        <f t="shared" si="217"/>
        <v xml:space="preserve"> </v>
      </c>
      <c r="AG381" s="25" t="str">
        <f t="shared" si="218"/>
        <v>W</v>
      </c>
      <c r="AH381" s="25">
        <f t="shared" si="219"/>
        <v>1</v>
      </c>
      <c r="AI381" s="25" t="str">
        <f t="shared" si="220"/>
        <v xml:space="preserve"> </v>
      </c>
      <c r="AJ381" s="25"/>
      <c r="AK381" s="25">
        <f t="shared" si="221"/>
        <v>0</v>
      </c>
      <c r="AL381" s="25">
        <f t="shared" si="222"/>
        <v>9</v>
      </c>
      <c r="AM381" s="125">
        <f t="shared" si="223"/>
        <v>-23</v>
      </c>
      <c r="AN381" s="71"/>
    </row>
    <row r="382" spans="1:40">
      <c r="A382" s="197">
        <f t="shared" si="194"/>
        <v>372</v>
      </c>
      <c r="B382" s="198">
        <f>Data!B382</f>
        <v>31</v>
      </c>
      <c r="D382" s="112">
        <f t="shared" si="193"/>
        <v>3</v>
      </c>
      <c r="E382" s="116" t="str">
        <f t="shared" si="195"/>
        <v>A</v>
      </c>
      <c r="G382" s="24" t="str">
        <f t="shared" si="196"/>
        <v xml:space="preserve"> </v>
      </c>
      <c r="H382" s="25" t="str">
        <f t="shared" si="197"/>
        <v xml:space="preserve"> </v>
      </c>
      <c r="I382" s="25">
        <f t="shared" si="198"/>
        <v>4</v>
      </c>
      <c r="J382" s="25" t="str">
        <f t="shared" si="199"/>
        <v xml:space="preserve"> </v>
      </c>
      <c r="K382" s="25"/>
      <c r="L382" s="25">
        <f t="shared" si="200"/>
        <v>0</v>
      </c>
      <c r="M382" s="25">
        <f t="shared" si="201"/>
        <v>0</v>
      </c>
      <c r="N382" s="28">
        <f t="shared" si="202"/>
        <v>-68</v>
      </c>
      <c r="O382" s="40" t="str">
        <f t="shared" si="203"/>
        <v xml:space="preserve"> </v>
      </c>
      <c r="P382" s="25" t="str">
        <f t="shared" si="204"/>
        <v xml:space="preserve"> </v>
      </c>
      <c r="Q382" s="25">
        <f t="shared" si="205"/>
        <v>2</v>
      </c>
      <c r="R382" s="25" t="str">
        <f t="shared" si="206"/>
        <v xml:space="preserve"> </v>
      </c>
      <c r="S382" s="25"/>
      <c r="T382" s="25">
        <f t="shared" si="207"/>
        <v>0</v>
      </c>
      <c r="U382" s="25">
        <f t="shared" si="208"/>
        <v>0</v>
      </c>
      <c r="V382" s="125">
        <f t="shared" si="209"/>
        <v>-11</v>
      </c>
      <c r="W382" s="71"/>
      <c r="X382" s="24" t="str">
        <f t="shared" si="210"/>
        <v xml:space="preserve"> </v>
      </c>
      <c r="Y382" s="25" t="str">
        <f t="shared" si="211"/>
        <v xml:space="preserve"> </v>
      </c>
      <c r="Z382" s="25">
        <f t="shared" si="212"/>
        <v>1</v>
      </c>
      <c r="AA382" s="25" t="str">
        <f t="shared" si="213"/>
        <v xml:space="preserve"> </v>
      </c>
      <c r="AB382" s="25"/>
      <c r="AC382" s="25">
        <f t="shared" si="214"/>
        <v>0</v>
      </c>
      <c r="AD382" s="25">
        <f t="shared" si="215"/>
        <v>0</v>
      </c>
      <c r="AE382" s="28">
        <f t="shared" si="216"/>
        <v>29</v>
      </c>
      <c r="AF382" s="40" t="str">
        <f t="shared" si="217"/>
        <v xml:space="preserve"> </v>
      </c>
      <c r="AG382" s="25" t="str">
        <f t="shared" si="218"/>
        <v xml:space="preserve"> </v>
      </c>
      <c r="AH382" s="25">
        <f t="shared" si="219"/>
        <v>1</v>
      </c>
      <c r="AI382" s="25" t="str">
        <f t="shared" si="220"/>
        <v xml:space="preserve"> </v>
      </c>
      <c r="AJ382" s="25"/>
      <c r="AK382" s="25">
        <f t="shared" si="221"/>
        <v>0</v>
      </c>
      <c r="AL382" s="25">
        <f t="shared" si="222"/>
        <v>0</v>
      </c>
      <c r="AM382" s="125">
        <f t="shared" si="223"/>
        <v>-23</v>
      </c>
      <c r="AN382" s="71"/>
    </row>
    <row r="383" spans="1:40">
      <c r="A383" s="197">
        <f t="shared" si="194"/>
        <v>373</v>
      </c>
      <c r="B383" s="198">
        <f>Data!B383</f>
        <v>9</v>
      </c>
      <c r="D383" s="112">
        <f t="shared" si="193"/>
        <v>1</v>
      </c>
      <c r="E383" s="116" t="str">
        <f t="shared" si="195"/>
        <v>C</v>
      </c>
      <c r="G383" s="24" t="str">
        <f t="shared" si="196"/>
        <v xml:space="preserve"> </v>
      </c>
      <c r="H383" s="25" t="str">
        <f t="shared" si="197"/>
        <v xml:space="preserve"> </v>
      </c>
      <c r="I383" s="25">
        <f t="shared" si="198"/>
        <v>4</v>
      </c>
      <c r="J383" s="25" t="str">
        <f t="shared" si="199"/>
        <v xml:space="preserve"> </v>
      </c>
      <c r="K383" s="25"/>
      <c r="L383" s="25">
        <f t="shared" si="200"/>
        <v>0</v>
      </c>
      <c r="M383" s="25">
        <f t="shared" si="201"/>
        <v>0</v>
      </c>
      <c r="N383" s="28">
        <f t="shared" si="202"/>
        <v>-68</v>
      </c>
      <c r="O383" s="40" t="str">
        <f t="shared" si="203"/>
        <v xml:space="preserve"> </v>
      </c>
      <c r="P383" s="25" t="str">
        <f t="shared" si="204"/>
        <v xml:space="preserve"> </v>
      </c>
      <c r="Q383" s="25">
        <f t="shared" si="205"/>
        <v>2</v>
      </c>
      <c r="R383" s="25" t="str">
        <f t="shared" si="206"/>
        <v xml:space="preserve"> </v>
      </c>
      <c r="S383" s="25"/>
      <c r="T383" s="25">
        <f t="shared" si="207"/>
        <v>0</v>
      </c>
      <c r="U383" s="25">
        <f t="shared" si="208"/>
        <v>0</v>
      </c>
      <c r="V383" s="125">
        <f t="shared" si="209"/>
        <v>-11</v>
      </c>
      <c r="W383" s="71"/>
      <c r="X383" s="24" t="str">
        <f t="shared" si="210"/>
        <v xml:space="preserve"> </v>
      </c>
      <c r="Y383" s="25" t="str">
        <f t="shared" si="211"/>
        <v xml:space="preserve"> </v>
      </c>
      <c r="Z383" s="25">
        <f t="shared" si="212"/>
        <v>1</v>
      </c>
      <c r="AA383" s="25" t="str">
        <f t="shared" si="213"/>
        <v xml:space="preserve"> </v>
      </c>
      <c r="AB383" s="25"/>
      <c r="AC383" s="25">
        <f t="shared" si="214"/>
        <v>0</v>
      </c>
      <c r="AD383" s="25">
        <f t="shared" si="215"/>
        <v>0</v>
      </c>
      <c r="AE383" s="28">
        <f t="shared" si="216"/>
        <v>29</v>
      </c>
      <c r="AF383" s="40" t="str">
        <f t="shared" si="217"/>
        <v xml:space="preserve"> </v>
      </c>
      <c r="AG383" s="25" t="str">
        <f t="shared" si="218"/>
        <v xml:space="preserve"> </v>
      </c>
      <c r="AH383" s="25">
        <f t="shared" si="219"/>
        <v>1</v>
      </c>
      <c r="AI383" s="25" t="str">
        <f t="shared" si="220"/>
        <v xml:space="preserve"> </v>
      </c>
      <c r="AJ383" s="25"/>
      <c r="AK383" s="25">
        <f t="shared" si="221"/>
        <v>0</v>
      </c>
      <c r="AL383" s="25">
        <f t="shared" si="222"/>
        <v>0</v>
      </c>
      <c r="AM383" s="125">
        <f t="shared" si="223"/>
        <v>-23</v>
      </c>
      <c r="AN383" s="71"/>
    </row>
    <row r="384" spans="1:40">
      <c r="A384" s="197">
        <f t="shared" si="194"/>
        <v>374</v>
      </c>
      <c r="B384" s="198">
        <f>Data!B384</f>
        <v>30</v>
      </c>
      <c r="D384" s="112">
        <f t="shared" si="193"/>
        <v>3</v>
      </c>
      <c r="E384" s="116" t="str">
        <f t="shared" si="195"/>
        <v>C</v>
      </c>
      <c r="G384" s="24" t="str">
        <f t="shared" si="196"/>
        <v xml:space="preserve"> </v>
      </c>
      <c r="H384" s="25" t="str">
        <f t="shared" si="197"/>
        <v xml:space="preserve"> </v>
      </c>
      <c r="I384" s="25">
        <f t="shared" si="198"/>
        <v>4</v>
      </c>
      <c r="J384" s="25" t="str">
        <f t="shared" si="199"/>
        <v xml:space="preserve"> </v>
      </c>
      <c r="K384" s="25"/>
      <c r="L384" s="25">
        <f t="shared" si="200"/>
        <v>0</v>
      </c>
      <c r="M384" s="25">
        <f t="shared" si="201"/>
        <v>0</v>
      </c>
      <c r="N384" s="28">
        <f t="shared" si="202"/>
        <v>-68</v>
      </c>
      <c r="O384" s="40" t="str">
        <f t="shared" si="203"/>
        <v>T</v>
      </c>
      <c r="P384" s="25" t="str">
        <f t="shared" si="204"/>
        <v xml:space="preserve"> </v>
      </c>
      <c r="Q384" s="25">
        <f t="shared" si="205"/>
        <v>2</v>
      </c>
      <c r="R384" s="25" t="str">
        <f t="shared" si="206"/>
        <v xml:space="preserve"> </v>
      </c>
      <c r="S384" s="25"/>
      <c r="T384" s="25">
        <f t="shared" si="207"/>
        <v>0</v>
      </c>
      <c r="U384" s="25">
        <f t="shared" si="208"/>
        <v>0</v>
      </c>
      <c r="V384" s="125">
        <f t="shared" si="209"/>
        <v>-11</v>
      </c>
      <c r="W384" s="71"/>
      <c r="X384" s="24" t="str">
        <f t="shared" si="210"/>
        <v xml:space="preserve"> </v>
      </c>
      <c r="Y384" s="25" t="str">
        <f t="shared" si="211"/>
        <v xml:space="preserve"> </v>
      </c>
      <c r="Z384" s="25">
        <f t="shared" si="212"/>
        <v>1</v>
      </c>
      <c r="AA384" s="25" t="str">
        <f t="shared" si="213"/>
        <v xml:space="preserve"> </v>
      </c>
      <c r="AB384" s="25"/>
      <c r="AC384" s="25">
        <f t="shared" si="214"/>
        <v>0</v>
      </c>
      <c r="AD384" s="25">
        <f t="shared" si="215"/>
        <v>0</v>
      </c>
      <c r="AE384" s="28">
        <f t="shared" si="216"/>
        <v>29</v>
      </c>
      <c r="AF384" s="40" t="str">
        <f t="shared" si="217"/>
        <v>T</v>
      </c>
      <c r="AG384" s="25" t="str">
        <f t="shared" si="218"/>
        <v xml:space="preserve"> </v>
      </c>
      <c r="AH384" s="25">
        <f t="shared" si="219"/>
        <v>1</v>
      </c>
      <c r="AI384" s="25" t="str">
        <f t="shared" si="220"/>
        <v xml:space="preserve"> </v>
      </c>
      <c r="AJ384" s="25"/>
      <c r="AK384" s="25">
        <f t="shared" si="221"/>
        <v>0</v>
      </c>
      <c r="AL384" s="25">
        <f t="shared" si="222"/>
        <v>0</v>
      </c>
      <c r="AM384" s="125">
        <f t="shared" si="223"/>
        <v>-23</v>
      </c>
      <c r="AN384" s="71"/>
    </row>
    <row r="385" spans="1:40">
      <c r="A385" s="197">
        <f t="shared" si="194"/>
        <v>375</v>
      </c>
      <c r="B385" s="198">
        <f>Data!B385</f>
        <v>34</v>
      </c>
      <c r="D385" s="112">
        <f t="shared" si="193"/>
        <v>3</v>
      </c>
      <c r="E385" s="116" t="str">
        <f t="shared" si="195"/>
        <v>A</v>
      </c>
      <c r="G385" s="24" t="str">
        <f t="shared" si="196"/>
        <v>T</v>
      </c>
      <c r="H385" s="25" t="str">
        <f t="shared" si="197"/>
        <v xml:space="preserve"> </v>
      </c>
      <c r="I385" s="25">
        <f t="shared" si="198"/>
        <v>4</v>
      </c>
      <c r="J385" s="25" t="str">
        <f t="shared" si="199"/>
        <v xml:space="preserve"> </v>
      </c>
      <c r="K385" s="25"/>
      <c r="L385" s="25">
        <f t="shared" si="200"/>
        <v>0</v>
      </c>
      <c r="M385" s="25">
        <f t="shared" si="201"/>
        <v>0</v>
      </c>
      <c r="N385" s="28">
        <f t="shared" si="202"/>
        <v>-68</v>
      </c>
      <c r="O385" s="40" t="str">
        <f t="shared" si="203"/>
        <v xml:space="preserve"> </v>
      </c>
      <c r="P385" s="25" t="str">
        <f t="shared" si="204"/>
        <v xml:space="preserve"> </v>
      </c>
      <c r="Q385" s="25">
        <f t="shared" si="205"/>
        <v>2</v>
      </c>
      <c r="R385" s="25" t="str">
        <f t="shared" si="206"/>
        <v>C &amp; A</v>
      </c>
      <c r="S385" s="25"/>
      <c r="T385" s="25">
        <f t="shared" si="207"/>
        <v>6</v>
      </c>
      <c r="U385" s="25">
        <f t="shared" si="208"/>
        <v>0</v>
      </c>
      <c r="V385" s="125">
        <f t="shared" si="209"/>
        <v>-17</v>
      </c>
      <c r="W385" s="71"/>
      <c r="X385" s="24" t="str">
        <f t="shared" si="210"/>
        <v>T</v>
      </c>
      <c r="Y385" s="25" t="str">
        <f t="shared" si="211"/>
        <v xml:space="preserve"> </v>
      </c>
      <c r="Z385" s="25">
        <f t="shared" si="212"/>
        <v>1</v>
      </c>
      <c r="AA385" s="25" t="str">
        <f t="shared" si="213"/>
        <v xml:space="preserve"> </v>
      </c>
      <c r="AB385" s="25"/>
      <c r="AC385" s="25">
        <f t="shared" si="214"/>
        <v>0</v>
      </c>
      <c r="AD385" s="25">
        <f t="shared" si="215"/>
        <v>0</v>
      </c>
      <c r="AE385" s="28">
        <f t="shared" si="216"/>
        <v>29</v>
      </c>
      <c r="AF385" s="40" t="str">
        <f t="shared" si="217"/>
        <v xml:space="preserve"> </v>
      </c>
      <c r="AG385" s="25" t="str">
        <f t="shared" si="218"/>
        <v xml:space="preserve"> </v>
      </c>
      <c r="AH385" s="25">
        <f t="shared" si="219"/>
        <v>1</v>
      </c>
      <c r="AI385" s="25" t="str">
        <f t="shared" si="220"/>
        <v>C &amp; A</v>
      </c>
      <c r="AJ385" s="25"/>
      <c r="AK385" s="25">
        <f t="shared" si="221"/>
        <v>2</v>
      </c>
      <c r="AL385" s="25">
        <f t="shared" si="222"/>
        <v>0</v>
      </c>
      <c r="AM385" s="125">
        <f t="shared" si="223"/>
        <v>-25</v>
      </c>
      <c r="AN385" s="71"/>
    </row>
    <row r="386" spans="1:40">
      <c r="A386" s="197">
        <f t="shared" si="194"/>
        <v>376</v>
      </c>
      <c r="B386" s="198">
        <f>Data!B386</f>
        <v>28</v>
      </c>
      <c r="D386" s="112">
        <f t="shared" si="193"/>
        <v>3</v>
      </c>
      <c r="E386" s="116" t="str">
        <f t="shared" si="195"/>
        <v>A</v>
      </c>
      <c r="G386" s="24" t="str">
        <f t="shared" si="196"/>
        <v>T</v>
      </c>
      <c r="H386" s="25" t="str">
        <f t="shared" si="197"/>
        <v xml:space="preserve"> </v>
      </c>
      <c r="I386" s="25">
        <f t="shared" si="198"/>
        <v>4</v>
      </c>
      <c r="J386" s="25" t="str">
        <f t="shared" si="199"/>
        <v xml:space="preserve"> </v>
      </c>
      <c r="K386" s="25"/>
      <c r="L386" s="25">
        <f t="shared" si="200"/>
        <v>0</v>
      </c>
      <c r="M386" s="25">
        <f t="shared" si="201"/>
        <v>0</v>
      </c>
      <c r="N386" s="28">
        <f t="shared" si="202"/>
        <v>-68</v>
      </c>
      <c r="O386" s="40" t="str">
        <f t="shared" si="203"/>
        <v xml:space="preserve"> </v>
      </c>
      <c r="P386" s="25" t="str">
        <f t="shared" si="204"/>
        <v>W</v>
      </c>
      <c r="Q386" s="25">
        <f t="shared" si="205"/>
        <v>1</v>
      </c>
      <c r="R386" s="25" t="str">
        <f t="shared" si="206"/>
        <v xml:space="preserve"> </v>
      </c>
      <c r="S386" s="25"/>
      <c r="T386" s="25">
        <f t="shared" si="207"/>
        <v>0</v>
      </c>
      <c r="U386" s="25">
        <f t="shared" si="208"/>
        <v>9</v>
      </c>
      <c r="V386" s="125">
        <f t="shared" si="209"/>
        <v>-8</v>
      </c>
      <c r="W386" s="71"/>
      <c r="X386" s="24" t="str">
        <f t="shared" si="210"/>
        <v>T</v>
      </c>
      <c r="Y386" s="25" t="str">
        <f t="shared" si="211"/>
        <v xml:space="preserve"> </v>
      </c>
      <c r="Z386" s="25">
        <f t="shared" si="212"/>
        <v>1</v>
      </c>
      <c r="AA386" s="25" t="str">
        <f t="shared" si="213"/>
        <v xml:space="preserve"> </v>
      </c>
      <c r="AB386" s="25"/>
      <c r="AC386" s="25">
        <f t="shared" si="214"/>
        <v>0</v>
      </c>
      <c r="AD386" s="25">
        <f t="shared" si="215"/>
        <v>0</v>
      </c>
      <c r="AE386" s="28">
        <f t="shared" si="216"/>
        <v>29</v>
      </c>
      <c r="AF386" s="40" t="str">
        <f t="shared" si="217"/>
        <v xml:space="preserve"> </v>
      </c>
      <c r="AG386" s="25" t="str">
        <f t="shared" si="218"/>
        <v>W</v>
      </c>
      <c r="AH386" s="25">
        <f t="shared" si="219"/>
        <v>1</v>
      </c>
      <c r="AI386" s="25" t="str">
        <f t="shared" si="220"/>
        <v xml:space="preserve"> </v>
      </c>
      <c r="AJ386" s="25"/>
      <c r="AK386" s="25">
        <f t="shared" si="221"/>
        <v>0</v>
      </c>
      <c r="AL386" s="25">
        <f t="shared" si="222"/>
        <v>3</v>
      </c>
      <c r="AM386" s="125">
        <f t="shared" si="223"/>
        <v>-22</v>
      </c>
      <c r="AN386" s="71"/>
    </row>
    <row r="387" spans="1:40">
      <c r="A387" s="197">
        <f t="shared" si="194"/>
        <v>377</v>
      </c>
      <c r="B387" s="198">
        <f>Data!B387</f>
        <v>16</v>
      </c>
      <c r="D387" s="112">
        <f t="shared" si="193"/>
        <v>2</v>
      </c>
      <c r="E387" s="116" t="str">
        <f t="shared" si="195"/>
        <v>A</v>
      </c>
      <c r="G387" s="24" t="str">
        <f t="shared" si="196"/>
        <v xml:space="preserve"> </v>
      </c>
      <c r="H387" s="25" t="str">
        <f t="shared" si="197"/>
        <v xml:space="preserve"> </v>
      </c>
      <c r="I387" s="25">
        <f t="shared" si="198"/>
        <v>4</v>
      </c>
      <c r="J387" s="25" t="str">
        <f t="shared" si="199"/>
        <v>3 &amp; 2</v>
      </c>
      <c r="K387" s="25"/>
      <c r="L387" s="25">
        <f t="shared" si="200"/>
        <v>2</v>
      </c>
      <c r="M387" s="25">
        <f t="shared" si="201"/>
        <v>0</v>
      </c>
      <c r="N387" s="28">
        <f t="shared" si="202"/>
        <v>-70</v>
      </c>
      <c r="O387" s="40" t="str">
        <f t="shared" si="203"/>
        <v>T</v>
      </c>
      <c r="P387" s="25" t="str">
        <f t="shared" si="204"/>
        <v xml:space="preserve"> </v>
      </c>
      <c r="Q387" s="25">
        <f t="shared" si="205"/>
        <v>1</v>
      </c>
      <c r="R387" s="25" t="str">
        <f t="shared" si="206"/>
        <v xml:space="preserve"> </v>
      </c>
      <c r="S387" s="25"/>
      <c r="T387" s="25">
        <f t="shared" si="207"/>
        <v>0</v>
      </c>
      <c r="U387" s="25">
        <f t="shared" si="208"/>
        <v>0</v>
      </c>
      <c r="V387" s="125">
        <f t="shared" si="209"/>
        <v>-8</v>
      </c>
      <c r="W387" s="71"/>
      <c r="X387" s="24" t="str">
        <f t="shared" si="210"/>
        <v xml:space="preserve"> </v>
      </c>
      <c r="Y387" s="25" t="str">
        <f t="shared" si="211"/>
        <v xml:space="preserve"> </v>
      </c>
      <c r="Z387" s="25">
        <f t="shared" si="212"/>
        <v>1</v>
      </c>
      <c r="AA387" s="25" t="str">
        <f t="shared" si="213"/>
        <v>3 &amp; 2</v>
      </c>
      <c r="AB387" s="25"/>
      <c r="AC387" s="25">
        <f t="shared" si="214"/>
        <v>2</v>
      </c>
      <c r="AD387" s="25">
        <f t="shared" si="215"/>
        <v>0</v>
      </c>
      <c r="AE387" s="28">
        <f t="shared" si="216"/>
        <v>27</v>
      </c>
      <c r="AF387" s="40" t="str">
        <f t="shared" si="217"/>
        <v>T</v>
      </c>
      <c r="AG387" s="25" t="str">
        <f t="shared" si="218"/>
        <v xml:space="preserve"> </v>
      </c>
      <c r="AH387" s="25">
        <f t="shared" si="219"/>
        <v>1</v>
      </c>
      <c r="AI387" s="25" t="str">
        <f t="shared" si="220"/>
        <v xml:space="preserve"> </v>
      </c>
      <c r="AJ387" s="25"/>
      <c r="AK387" s="25">
        <f t="shared" si="221"/>
        <v>0</v>
      </c>
      <c r="AL387" s="25">
        <f t="shared" si="222"/>
        <v>0</v>
      </c>
      <c r="AM387" s="125">
        <f t="shared" si="223"/>
        <v>-22</v>
      </c>
      <c r="AN387" s="71"/>
    </row>
    <row r="388" spans="1:40">
      <c r="A388" s="197">
        <f t="shared" si="194"/>
        <v>378</v>
      </c>
      <c r="B388" s="198">
        <f>Data!B388</f>
        <v>26</v>
      </c>
      <c r="D388" s="112">
        <f t="shared" si="193"/>
        <v>3</v>
      </c>
      <c r="E388" s="116" t="str">
        <f t="shared" si="195"/>
        <v>B</v>
      </c>
      <c r="G388" s="24" t="str">
        <f t="shared" si="196"/>
        <v xml:space="preserve"> </v>
      </c>
      <c r="H388" s="25" t="str">
        <f t="shared" si="197"/>
        <v>W</v>
      </c>
      <c r="I388" s="25">
        <f t="shared" si="198"/>
        <v>1</v>
      </c>
      <c r="J388" s="25" t="str">
        <f t="shared" si="199"/>
        <v xml:space="preserve"> </v>
      </c>
      <c r="K388" s="25"/>
      <c r="L388" s="25">
        <f t="shared" si="200"/>
        <v>0</v>
      </c>
      <c r="M388" s="25">
        <f t="shared" si="201"/>
        <v>3</v>
      </c>
      <c r="N388" s="28">
        <f t="shared" si="202"/>
        <v>-67</v>
      </c>
      <c r="O388" s="40" t="str">
        <f t="shared" si="203"/>
        <v xml:space="preserve"> </v>
      </c>
      <c r="P388" s="25" t="str">
        <f t="shared" si="204"/>
        <v xml:space="preserve"> </v>
      </c>
      <c r="Q388" s="25">
        <f t="shared" si="205"/>
        <v>1</v>
      </c>
      <c r="R388" s="25" t="str">
        <f t="shared" si="206"/>
        <v>A &amp; B</v>
      </c>
      <c r="S388" s="25"/>
      <c r="T388" s="25">
        <f t="shared" si="207"/>
        <v>2</v>
      </c>
      <c r="U388" s="25">
        <f t="shared" si="208"/>
        <v>0</v>
      </c>
      <c r="V388" s="125">
        <f t="shared" si="209"/>
        <v>-10</v>
      </c>
      <c r="W388" s="71"/>
      <c r="X388" s="24" t="str">
        <f t="shared" si="210"/>
        <v xml:space="preserve"> </v>
      </c>
      <c r="Y388" s="25" t="str">
        <f t="shared" si="211"/>
        <v>W</v>
      </c>
      <c r="Z388" s="25">
        <f t="shared" si="212"/>
        <v>1</v>
      </c>
      <c r="AA388" s="25" t="str">
        <f t="shared" si="213"/>
        <v xml:space="preserve"> </v>
      </c>
      <c r="AB388" s="25"/>
      <c r="AC388" s="25">
        <f t="shared" si="214"/>
        <v>0</v>
      </c>
      <c r="AD388" s="25">
        <f t="shared" si="215"/>
        <v>3</v>
      </c>
      <c r="AE388" s="28">
        <f t="shared" si="216"/>
        <v>30</v>
      </c>
      <c r="AF388" s="40" t="str">
        <f t="shared" si="217"/>
        <v xml:space="preserve"> </v>
      </c>
      <c r="AG388" s="25" t="str">
        <f t="shared" si="218"/>
        <v xml:space="preserve"> </v>
      </c>
      <c r="AH388" s="25">
        <f t="shared" si="219"/>
        <v>1</v>
      </c>
      <c r="AI388" s="25" t="str">
        <f t="shared" si="220"/>
        <v>A &amp; B</v>
      </c>
      <c r="AJ388" s="25"/>
      <c r="AK388" s="25">
        <f t="shared" si="221"/>
        <v>2</v>
      </c>
      <c r="AL388" s="25">
        <f t="shared" si="222"/>
        <v>0</v>
      </c>
      <c r="AM388" s="125">
        <f t="shared" si="223"/>
        <v>-24</v>
      </c>
      <c r="AN388" s="71"/>
    </row>
    <row r="389" spans="1:40">
      <c r="A389" s="197">
        <f t="shared" si="194"/>
        <v>379</v>
      </c>
      <c r="B389" s="198">
        <f>Data!B389</f>
        <v>9</v>
      </c>
      <c r="D389" s="112">
        <f t="shared" si="193"/>
        <v>1</v>
      </c>
      <c r="E389" s="116" t="str">
        <f t="shared" si="195"/>
        <v>C</v>
      </c>
      <c r="G389" s="24" t="str">
        <f t="shared" si="196"/>
        <v xml:space="preserve"> </v>
      </c>
      <c r="H389" s="25" t="str">
        <f t="shared" si="197"/>
        <v xml:space="preserve"> </v>
      </c>
      <c r="I389" s="25">
        <f t="shared" si="198"/>
        <v>1</v>
      </c>
      <c r="J389" s="25" t="str">
        <f t="shared" si="199"/>
        <v xml:space="preserve"> </v>
      </c>
      <c r="K389" s="25"/>
      <c r="L389" s="25">
        <f t="shared" si="200"/>
        <v>0</v>
      </c>
      <c r="M389" s="25">
        <f t="shared" si="201"/>
        <v>0</v>
      </c>
      <c r="N389" s="28">
        <f t="shared" si="202"/>
        <v>-67</v>
      </c>
      <c r="O389" s="40" t="str">
        <f t="shared" si="203"/>
        <v xml:space="preserve"> </v>
      </c>
      <c r="P389" s="25" t="str">
        <f t="shared" si="204"/>
        <v>L</v>
      </c>
      <c r="Q389" s="25">
        <f t="shared" si="205"/>
        <v>2</v>
      </c>
      <c r="R389" s="25" t="str">
        <f t="shared" si="206"/>
        <v xml:space="preserve"> </v>
      </c>
      <c r="S389" s="25"/>
      <c r="T389" s="25">
        <f t="shared" si="207"/>
        <v>0</v>
      </c>
      <c r="U389" s="25">
        <f t="shared" si="208"/>
        <v>0</v>
      </c>
      <c r="V389" s="125">
        <f t="shared" si="209"/>
        <v>-10</v>
      </c>
      <c r="W389" s="71"/>
      <c r="X389" s="24" t="str">
        <f t="shared" si="210"/>
        <v xml:space="preserve"> </v>
      </c>
      <c r="Y389" s="25" t="str">
        <f t="shared" si="211"/>
        <v xml:space="preserve"> </v>
      </c>
      <c r="Z389" s="25">
        <f t="shared" si="212"/>
        <v>1</v>
      </c>
      <c r="AA389" s="25" t="str">
        <f t="shared" si="213"/>
        <v xml:space="preserve"> </v>
      </c>
      <c r="AB389" s="25"/>
      <c r="AC389" s="25">
        <f t="shared" si="214"/>
        <v>0</v>
      </c>
      <c r="AD389" s="25">
        <f t="shared" si="215"/>
        <v>0</v>
      </c>
      <c r="AE389" s="28">
        <f t="shared" si="216"/>
        <v>30</v>
      </c>
      <c r="AF389" s="40" t="str">
        <f t="shared" si="217"/>
        <v xml:space="preserve"> </v>
      </c>
      <c r="AG389" s="25" t="str">
        <f t="shared" si="218"/>
        <v>L</v>
      </c>
      <c r="AH389" s="25">
        <f t="shared" si="219"/>
        <v>2</v>
      </c>
      <c r="AI389" s="25" t="str">
        <f t="shared" si="220"/>
        <v>A &amp; B</v>
      </c>
      <c r="AJ389" s="25"/>
      <c r="AK389" s="25">
        <f t="shared" si="221"/>
        <v>6</v>
      </c>
      <c r="AL389" s="25">
        <f t="shared" si="222"/>
        <v>0</v>
      </c>
      <c r="AM389" s="125">
        <f t="shared" si="223"/>
        <v>-30</v>
      </c>
      <c r="AN389" s="71"/>
    </row>
    <row r="390" spans="1:40">
      <c r="A390" s="197">
        <f t="shared" si="194"/>
        <v>380</v>
      </c>
      <c r="B390" s="198">
        <f>Data!B390</f>
        <v>9</v>
      </c>
      <c r="D390" s="112">
        <f t="shared" si="193"/>
        <v>1</v>
      </c>
      <c r="E390" s="116" t="str">
        <f t="shared" si="195"/>
        <v>C</v>
      </c>
      <c r="G390" s="24" t="str">
        <f t="shared" si="196"/>
        <v>T</v>
      </c>
      <c r="H390" s="25" t="str">
        <f t="shared" si="197"/>
        <v xml:space="preserve"> </v>
      </c>
      <c r="I390" s="25">
        <f t="shared" si="198"/>
        <v>1</v>
      </c>
      <c r="J390" s="25" t="str">
        <f t="shared" si="199"/>
        <v xml:space="preserve"> </v>
      </c>
      <c r="K390" s="25"/>
      <c r="L390" s="25">
        <f t="shared" si="200"/>
        <v>0</v>
      </c>
      <c r="M390" s="25">
        <f t="shared" si="201"/>
        <v>0</v>
      </c>
      <c r="N390" s="28">
        <f t="shared" si="202"/>
        <v>-67</v>
      </c>
      <c r="O390" s="40" t="str">
        <f t="shared" si="203"/>
        <v>T</v>
      </c>
      <c r="P390" s="25" t="str">
        <f t="shared" si="204"/>
        <v xml:space="preserve"> </v>
      </c>
      <c r="Q390" s="25">
        <f t="shared" si="205"/>
        <v>2</v>
      </c>
      <c r="R390" s="25" t="str">
        <f t="shared" si="206"/>
        <v xml:space="preserve"> </v>
      </c>
      <c r="S390" s="25"/>
      <c r="T390" s="25">
        <f t="shared" si="207"/>
        <v>0</v>
      </c>
      <c r="U390" s="25">
        <f t="shared" si="208"/>
        <v>0</v>
      </c>
      <c r="V390" s="125">
        <f t="shared" si="209"/>
        <v>-10</v>
      </c>
      <c r="W390" s="71"/>
      <c r="X390" s="24" t="str">
        <f t="shared" si="210"/>
        <v>T</v>
      </c>
      <c r="Y390" s="25" t="str">
        <f t="shared" si="211"/>
        <v xml:space="preserve"> </v>
      </c>
      <c r="Z390" s="25">
        <f t="shared" si="212"/>
        <v>1</v>
      </c>
      <c r="AA390" s="25" t="str">
        <f t="shared" si="213"/>
        <v xml:space="preserve"> </v>
      </c>
      <c r="AB390" s="25"/>
      <c r="AC390" s="25">
        <f t="shared" si="214"/>
        <v>0</v>
      </c>
      <c r="AD390" s="25">
        <f t="shared" si="215"/>
        <v>0</v>
      </c>
      <c r="AE390" s="28">
        <f t="shared" si="216"/>
        <v>30</v>
      </c>
      <c r="AF390" s="40" t="str">
        <f t="shared" si="217"/>
        <v xml:space="preserve"> </v>
      </c>
      <c r="AG390" s="25" t="str">
        <f t="shared" si="218"/>
        <v>L</v>
      </c>
      <c r="AH390" s="25">
        <f t="shared" si="219"/>
        <v>3</v>
      </c>
      <c r="AI390" s="25" t="str">
        <f t="shared" si="220"/>
        <v>A &amp; B</v>
      </c>
      <c r="AJ390" s="25"/>
      <c r="AK390" s="25">
        <f t="shared" si="221"/>
        <v>18</v>
      </c>
      <c r="AL390" s="25">
        <f t="shared" si="222"/>
        <v>0</v>
      </c>
      <c r="AM390" s="125">
        <f t="shared" si="223"/>
        <v>-48</v>
      </c>
      <c r="AN390" s="71"/>
    </row>
    <row r="391" spans="1:40">
      <c r="A391" s="197">
        <f t="shared" si="194"/>
        <v>381</v>
      </c>
      <c r="B391" s="198">
        <f>Data!B391</f>
        <v>26</v>
      </c>
      <c r="D391" s="112">
        <f t="shared" si="193"/>
        <v>3</v>
      </c>
      <c r="E391" s="116" t="str">
        <f t="shared" si="195"/>
        <v>B</v>
      </c>
      <c r="G391" s="24" t="str">
        <f t="shared" si="196"/>
        <v xml:space="preserve"> </v>
      </c>
      <c r="H391" s="25" t="str">
        <f t="shared" si="197"/>
        <v xml:space="preserve"> </v>
      </c>
      <c r="I391" s="25">
        <f t="shared" si="198"/>
        <v>1</v>
      </c>
      <c r="J391" s="25" t="str">
        <f t="shared" si="199"/>
        <v>1 &amp; 3</v>
      </c>
      <c r="K391" s="25"/>
      <c r="L391" s="25">
        <f t="shared" si="200"/>
        <v>2</v>
      </c>
      <c r="M391" s="25">
        <f t="shared" si="201"/>
        <v>0</v>
      </c>
      <c r="N391" s="28">
        <f t="shared" si="202"/>
        <v>-69</v>
      </c>
      <c r="O391" s="40" t="str">
        <f t="shared" si="203"/>
        <v xml:space="preserve"> </v>
      </c>
      <c r="P391" s="25" t="str">
        <f t="shared" si="204"/>
        <v xml:space="preserve"> </v>
      </c>
      <c r="Q391" s="25">
        <f t="shared" si="205"/>
        <v>2</v>
      </c>
      <c r="R391" s="25" t="str">
        <f t="shared" si="206"/>
        <v>C &amp; B</v>
      </c>
      <c r="S391" s="25"/>
      <c r="T391" s="25">
        <f t="shared" si="207"/>
        <v>6</v>
      </c>
      <c r="U391" s="25">
        <f t="shared" si="208"/>
        <v>0</v>
      </c>
      <c r="V391" s="125">
        <f t="shared" si="209"/>
        <v>-16</v>
      </c>
      <c r="W391" s="71"/>
      <c r="X391" s="24" t="str">
        <f t="shared" si="210"/>
        <v xml:space="preserve"> </v>
      </c>
      <c r="Y391" s="25" t="str">
        <f t="shared" si="211"/>
        <v xml:space="preserve"> </v>
      </c>
      <c r="Z391" s="25">
        <f t="shared" si="212"/>
        <v>1</v>
      </c>
      <c r="AA391" s="25" t="str">
        <f t="shared" si="213"/>
        <v>1 &amp; 3</v>
      </c>
      <c r="AB391" s="25"/>
      <c r="AC391" s="25">
        <f t="shared" si="214"/>
        <v>2</v>
      </c>
      <c r="AD391" s="25">
        <f t="shared" si="215"/>
        <v>0</v>
      </c>
      <c r="AE391" s="28">
        <f t="shared" si="216"/>
        <v>28</v>
      </c>
      <c r="AF391" s="40" t="str">
        <f t="shared" si="217"/>
        <v xml:space="preserve"> </v>
      </c>
      <c r="AG391" s="25" t="str">
        <f t="shared" si="218"/>
        <v>W</v>
      </c>
      <c r="AH391" s="25">
        <f t="shared" si="219"/>
        <v>1</v>
      </c>
      <c r="AI391" s="25" t="str">
        <f t="shared" si="220"/>
        <v xml:space="preserve"> </v>
      </c>
      <c r="AJ391" s="25"/>
      <c r="AK391" s="25">
        <f t="shared" si="221"/>
        <v>0</v>
      </c>
      <c r="AL391" s="25">
        <f t="shared" si="222"/>
        <v>27</v>
      </c>
      <c r="AM391" s="125">
        <f t="shared" si="223"/>
        <v>-21</v>
      </c>
      <c r="AN391" s="71"/>
    </row>
    <row r="392" spans="1:40">
      <c r="A392" s="197">
        <f t="shared" si="194"/>
        <v>382</v>
      </c>
      <c r="B392" s="198">
        <f>Data!B392</f>
        <v>17</v>
      </c>
      <c r="D392" s="112">
        <f t="shared" si="193"/>
        <v>2</v>
      </c>
      <c r="E392" s="116" t="str">
        <f t="shared" si="195"/>
        <v>B</v>
      </c>
      <c r="G392" s="24" t="str">
        <f t="shared" si="196"/>
        <v xml:space="preserve"> </v>
      </c>
      <c r="H392" s="25" t="str">
        <f t="shared" si="197"/>
        <v>L</v>
      </c>
      <c r="I392" s="25">
        <f t="shared" si="198"/>
        <v>2</v>
      </c>
      <c r="J392" s="25" t="str">
        <f t="shared" si="199"/>
        <v xml:space="preserve"> </v>
      </c>
      <c r="K392" s="25"/>
      <c r="L392" s="25">
        <f t="shared" si="200"/>
        <v>0</v>
      </c>
      <c r="M392" s="25">
        <f t="shared" si="201"/>
        <v>0</v>
      </c>
      <c r="N392" s="28">
        <f t="shared" si="202"/>
        <v>-69</v>
      </c>
      <c r="O392" s="40" t="str">
        <f t="shared" si="203"/>
        <v xml:space="preserve"> </v>
      </c>
      <c r="P392" s="25" t="str">
        <f t="shared" si="204"/>
        <v>W</v>
      </c>
      <c r="Q392" s="25">
        <f t="shared" si="205"/>
        <v>1</v>
      </c>
      <c r="R392" s="25" t="str">
        <f t="shared" si="206"/>
        <v xml:space="preserve"> </v>
      </c>
      <c r="S392" s="25"/>
      <c r="T392" s="25">
        <f t="shared" si="207"/>
        <v>0</v>
      </c>
      <c r="U392" s="25">
        <f t="shared" si="208"/>
        <v>9</v>
      </c>
      <c r="V392" s="125">
        <f t="shared" si="209"/>
        <v>-7</v>
      </c>
      <c r="W392" s="71"/>
      <c r="X392" s="24" t="str">
        <f t="shared" si="210"/>
        <v xml:space="preserve"> </v>
      </c>
      <c r="Y392" s="25" t="str">
        <f t="shared" si="211"/>
        <v>L</v>
      </c>
      <c r="Z392" s="25">
        <f t="shared" si="212"/>
        <v>2</v>
      </c>
      <c r="AA392" s="25" t="str">
        <f t="shared" si="213"/>
        <v>1 &amp; 3</v>
      </c>
      <c r="AB392" s="25"/>
      <c r="AC392" s="25">
        <f t="shared" si="214"/>
        <v>6</v>
      </c>
      <c r="AD392" s="25">
        <f t="shared" si="215"/>
        <v>0</v>
      </c>
      <c r="AE392" s="28">
        <f t="shared" si="216"/>
        <v>22</v>
      </c>
      <c r="AF392" s="40" t="str">
        <f t="shared" si="217"/>
        <v>T</v>
      </c>
      <c r="AG392" s="25" t="str">
        <f t="shared" si="218"/>
        <v xml:space="preserve"> </v>
      </c>
      <c r="AH392" s="25">
        <f t="shared" si="219"/>
        <v>1</v>
      </c>
      <c r="AI392" s="25" t="str">
        <f t="shared" si="220"/>
        <v xml:space="preserve"> </v>
      </c>
      <c r="AJ392" s="25"/>
      <c r="AK392" s="25">
        <f t="shared" si="221"/>
        <v>0</v>
      </c>
      <c r="AL392" s="25">
        <f t="shared" si="222"/>
        <v>0</v>
      </c>
      <c r="AM392" s="125">
        <f t="shared" si="223"/>
        <v>-21</v>
      </c>
      <c r="AN392" s="71"/>
    </row>
    <row r="393" spans="1:40">
      <c r="A393" s="197">
        <f t="shared" si="194"/>
        <v>383</v>
      </c>
      <c r="B393" s="198">
        <f>Data!B393</f>
        <v>33</v>
      </c>
      <c r="D393" s="112">
        <f t="shared" si="193"/>
        <v>3</v>
      </c>
      <c r="E393" s="116" t="str">
        <f t="shared" si="195"/>
        <v>C</v>
      </c>
      <c r="G393" s="24" t="str">
        <f t="shared" si="196"/>
        <v xml:space="preserve"> </v>
      </c>
      <c r="H393" s="25" t="str">
        <f t="shared" si="197"/>
        <v xml:space="preserve"> </v>
      </c>
      <c r="I393" s="25">
        <f t="shared" si="198"/>
        <v>2</v>
      </c>
      <c r="J393" s="25" t="str">
        <f t="shared" si="199"/>
        <v xml:space="preserve"> </v>
      </c>
      <c r="K393" s="25"/>
      <c r="L393" s="25">
        <f t="shared" si="200"/>
        <v>0</v>
      </c>
      <c r="M393" s="25">
        <f t="shared" si="201"/>
        <v>0</v>
      </c>
      <c r="N393" s="28">
        <f t="shared" si="202"/>
        <v>-69</v>
      </c>
      <c r="O393" s="40" t="str">
        <f t="shared" si="203"/>
        <v xml:space="preserve"> </v>
      </c>
      <c r="P393" s="25" t="str">
        <f t="shared" si="204"/>
        <v xml:space="preserve"> </v>
      </c>
      <c r="Q393" s="25">
        <f t="shared" si="205"/>
        <v>1</v>
      </c>
      <c r="R393" s="25" t="str">
        <f t="shared" si="206"/>
        <v xml:space="preserve"> </v>
      </c>
      <c r="S393" s="25"/>
      <c r="T393" s="25">
        <f t="shared" si="207"/>
        <v>0</v>
      </c>
      <c r="U393" s="25">
        <f t="shared" si="208"/>
        <v>0</v>
      </c>
      <c r="V393" s="125">
        <f t="shared" si="209"/>
        <v>-7</v>
      </c>
      <c r="W393" s="71"/>
      <c r="X393" s="24" t="str">
        <f t="shared" si="210"/>
        <v xml:space="preserve"> </v>
      </c>
      <c r="Y393" s="25" t="str">
        <f t="shared" si="211"/>
        <v>W</v>
      </c>
      <c r="Z393" s="25">
        <f t="shared" si="212"/>
        <v>1</v>
      </c>
      <c r="AA393" s="25" t="str">
        <f t="shared" si="213"/>
        <v xml:space="preserve"> </v>
      </c>
      <c r="AB393" s="25"/>
      <c r="AC393" s="25">
        <f t="shared" si="214"/>
        <v>0</v>
      </c>
      <c r="AD393" s="25">
        <f t="shared" si="215"/>
        <v>9</v>
      </c>
      <c r="AE393" s="28">
        <f t="shared" si="216"/>
        <v>31</v>
      </c>
      <c r="AF393" s="40" t="str">
        <f t="shared" si="217"/>
        <v xml:space="preserve"> </v>
      </c>
      <c r="AG393" s="25" t="str">
        <f t="shared" si="218"/>
        <v xml:space="preserve"> </v>
      </c>
      <c r="AH393" s="25">
        <f t="shared" si="219"/>
        <v>1</v>
      </c>
      <c r="AI393" s="25" t="str">
        <f t="shared" si="220"/>
        <v>B &amp; C</v>
      </c>
      <c r="AJ393" s="25"/>
      <c r="AK393" s="25">
        <f t="shared" si="221"/>
        <v>2</v>
      </c>
      <c r="AL393" s="25">
        <f t="shared" si="222"/>
        <v>0</v>
      </c>
      <c r="AM393" s="125">
        <f t="shared" si="223"/>
        <v>-23</v>
      </c>
      <c r="AN393" s="71"/>
    </row>
    <row r="394" spans="1:40">
      <c r="A394" s="197">
        <f t="shared" si="194"/>
        <v>384</v>
      </c>
      <c r="B394" s="198">
        <f>Data!B394</f>
        <v>17</v>
      </c>
      <c r="D394" s="112">
        <f t="shared" si="193"/>
        <v>2</v>
      </c>
      <c r="E394" s="116" t="str">
        <f t="shared" si="195"/>
        <v>B</v>
      </c>
      <c r="G394" s="24" t="str">
        <f t="shared" si="196"/>
        <v xml:space="preserve"> </v>
      </c>
      <c r="H394" s="25" t="str">
        <f t="shared" si="197"/>
        <v xml:space="preserve"> </v>
      </c>
      <c r="I394" s="25">
        <f t="shared" si="198"/>
        <v>2</v>
      </c>
      <c r="J394" s="25" t="str">
        <f t="shared" si="199"/>
        <v xml:space="preserve"> </v>
      </c>
      <c r="K394" s="25"/>
      <c r="L394" s="25">
        <f t="shared" si="200"/>
        <v>0</v>
      </c>
      <c r="M394" s="25">
        <f t="shared" si="201"/>
        <v>0</v>
      </c>
      <c r="N394" s="28">
        <f t="shared" si="202"/>
        <v>-69</v>
      </c>
      <c r="O394" s="40" t="str">
        <f t="shared" si="203"/>
        <v xml:space="preserve"> </v>
      </c>
      <c r="P394" s="25" t="str">
        <f t="shared" si="204"/>
        <v xml:space="preserve"> </v>
      </c>
      <c r="Q394" s="25">
        <f t="shared" si="205"/>
        <v>1</v>
      </c>
      <c r="R394" s="25" t="str">
        <f t="shared" si="206"/>
        <v xml:space="preserve"> </v>
      </c>
      <c r="S394" s="25"/>
      <c r="T394" s="25">
        <f t="shared" si="207"/>
        <v>0</v>
      </c>
      <c r="U394" s="25">
        <f t="shared" si="208"/>
        <v>0</v>
      </c>
      <c r="V394" s="125">
        <f t="shared" si="209"/>
        <v>-7</v>
      </c>
      <c r="W394" s="71"/>
      <c r="X394" s="24" t="str">
        <f t="shared" si="210"/>
        <v xml:space="preserve"> </v>
      </c>
      <c r="Y394" s="25" t="str">
        <f t="shared" si="211"/>
        <v xml:space="preserve"> </v>
      </c>
      <c r="Z394" s="25">
        <f t="shared" si="212"/>
        <v>1</v>
      </c>
      <c r="AA394" s="25" t="str">
        <f t="shared" si="213"/>
        <v xml:space="preserve"> </v>
      </c>
      <c r="AB394" s="25"/>
      <c r="AC394" s="25">
        <f t="shared" si="214"/>
        <v>0</v>
      </c>
      <c r="AD394" s="25">
        <f t="shared" si="215"/>
        <v>0</v>
      </c>
      <c r="AE394" s="28">
        <f t="shared" si="216"/>
        <v>31</v>
      </c>
      <c r="AF394" s="40" t="str">
        <f t="shared" si="217"/>
        <v xml:space="preserve"> </v>
      </c>
      <c r="AG394" s="25" t="str">
        <f t="shared" si="218"/>
        <v>W</v>
      </c>
      <c r="AH394" s="25">
        <f t="shared" si="219"/>
        <v>1</v>
      </c>
      <c r="AI394" s="25" t="str">
        <f t="shared" si="220"/>
        <v xml:space="preserve"> </v>
      </c>
      <c r="AJ394" s="25"/>
      <c r="AK394" s="25">
        <f t="shared" si="221"/>
        <v>0</v>
      </c>
      <c r="AL394" s="25">
        <f t="shared" si="222"/>
        <v>3</v>
      </c>
      <c r="AM394" s="125">
        <f t="shared" si="223"/>
        <v>-20</v>
      </c>
      <c r="AN394" s="71"/>
    </row>
    <row r="395" spans="1:40">
      <c r="A395" s="197">
        <f t="shared" si="194"/>
        <v>385</v>
      </c>
      <c r="B395" s="198">
        <f>Data!B395</f>
        <v>2</v>
      </c>
      <c r="D395" s="112">
        <f t="shared" si="193"/>
        <v>1</v>
      </c>
      <c r="E395" s="116" t="str">
        <f t="shared" si="195"/>
        <v>B</v>
      </c>
      <c r="G395" s="24" t="str">
        <f t="shared" si="196"/>
        <v xml:space="preserve"> </v>
      </c>
      <c r="H395" s="25" t="str">
        <f t="shared" si="197"/>
        <v xml:space="preserve"> </v>
      </c>
      <c r="I395" s="25">
        <f t="shared" si="198"/>
        <v>2</v>
      </c>
      <c r="J395" s="25" t="str">
        <f t="shared" si="199"/>
        <v xml:space="preserve"> </v>
      </c>
      <c r="K395" s="25"/>
      <c r="L395" s="25">
        <f t="shared" si="200"/>
        <v>0</v>
      </c>
      <c r="M395" s="25">
        <f t="shared" si="201"/>
        <v>0</v>
      </c>
      <c r="N395" s="28">
        <f t="shared" si="202"/>
        <v>-69</v>
      </c>
      <c r="O395" s="40" t="str">
        <f t="shared" si="203"/>
        <v>T</v>
      </c>
      <c r="P395" s="25" t="str">
        <f t="shared" si="204"/>
        <v xml:space="preserve"> </v>
      </c>
      <c r="Q395" s="25">
        <f t="shared" si="205"/>
        <v>1</v>
      </c>
      <c r="R395" s="25" t="str">
        <f t="shared" si="206"/>
        <v xml:space="preserve"> </v>
      </c>
      <c r="S395" s="25"/>
      <c r="T395" s="25">
        <f t="shared" si="207"/>
        <v>0</v>
      </c>
      <c r="U395" s="25">
        <f t="shared" si="208"/>
        <v>0</v>
      </c>
      <c r="V395" s="125">
        <f t="shared" si="209"/>
        <v>-7</v>
      </c>
      <c r="W395" s="71"/>
      <c r="X395" s="24" t="str">
        <f t="shared" si="210"/>
        <v xml:space="preserve"> </v>
      </c>
      <c r="Y395" s="25" t="str">
        <f t="shared" si="211"/>
        <v xml:space="preserve"> </v>
      </c>
      <c r="Z395" s="25">
        <f t="shared" si="212"/>
        <v>1</v>
      </c>
      <c r="AA395" s="25" t="str">
        <f t="shared" si="213"/>
        <v xml:space="preserve"> </v>
      </c>
      <c r="AB395" s="25"/>
      <c r="AC395" s="25">
        <f t="shared" si="214"/>
        <v>0</v>
      </c>
      <c r="AD395" s="25">
        <f t="shared" si="215"/>
        <v>0</v>
      </c>
      <c r="AE395" s="28">
        <f t="shared" si="216"/>
        <v>31</v>
      </c>
      <c r="AF395" s="40" t="str">
        <f t="shared" si="217"/>
        <v>T</v>
      </c>
      <c r="AG395" s="25" t="str">
        <f t="shared" si="218"/>
        <v xml:space="preserve"> </v>
      </c>
      <c r="AH395" s="25">
        <f t="shared" si="219"/>
        <v>1</v>
      </c>
      <c r="AI395" s="25" t="str">
        <f t="shared" si="220"/>
        <v xml:space="preserve"> </v>
      </c>
      <c r="AJ395" s="25"/>
      <c r="AK395" s="25">
        <f t="shared" si="221"/>
        <v>0</v>
      </c>
      <c r="AL395" s="25">
        <f t="shared" si="222"/>
        <v>0</v>
      </c>
      <c r="AM395" s="125">
        <f t="shared" si="223"/>
        <v>-20</v>
      </c>
      <c r="AN395" s="71"/>
    </row>
    <row r="396" spans="1:40">
      <c r="A396" s="197">
        <f t="shared" si="194"/>
        <v>386</v>
      </c>
      <c r="B396" s="198">
        <f>Data!B396</f>
        <v>6</v>
      </c>
      <c r="D396" s="112">
        <f t="shared" ref="D396:D459" si="224">IF($B396=0,0,IF(AND($B396&gt;0,$B396&lt;13),1,IF(AND($B396&gt;12,$B396&lt;25),2,3)))</f>
        <v>1</v>
      </c>
      <c r="E396" s="116" t="str">
        <f t="shared" si="195"/>
        <v>C</v>
      </c>
      <c r="G396" s="24" t="str">
        <f t="shared" si="196"/>
        <v>T</v>
      </c>
      <c r="H396" s="25" t="str">
        <f t="shared" si="197"/>
        <v xml:space="preserve"> </v>
      </c>
      <c r="I396" s="25">
        <f t="shared" si="198"/>
        <v>2</v>
      </c>
      <c r="J396" s="25" t="str">
        <f t="shared" si="199"/>
        <v xml:space="preserve"> </v>
      </c>
      <c r="K396" s="25"/>
      <c r="L396" s="25">
        <f t="shared" si="200"/>
        <v>0</v>
      </c>
      <c r="M396" s="25">
        <f t="shared" si="201"/>
        <v>0</v>
      </c>
      <c r="N396" s="28">
        <f t="shared" si="202"/>
        <v>-69</v>
      </c>
      <c r="O396" s="40" t="str">
        <f t="shared" si="203"/>
        <v xml:space="preserve"> </v>
      </c>
      <c r="P396" s="25" t="str">
        <f t="shared" si="204"/>
        <v xml:space="preserve"> </v>
      </c>
      <c r="Q396" s="25">
        <f t="shared" si="205"/>
        <v>1</v>
      </c>
      <c r="R396" s="25" t="str">
        <f t="shared" si="206"/>
        <v>B &amp; C</v>
      </c>
      <c r="S396" s="25"/>
      <c r="T396" s="25">
        <f t="shared" si="207"/>
        <v>2</v>
      </c>
      <c r="U396" s="25">
        <f t="shared" si="208"/>
        <v>0</v>
      </c>
      <c r="V396" s="125">
        <f t="shared" si="209"/>
        <v>-9</v>
      </c>
      <c r="W396" s="71"/>
      <c r="X396" s="24" t="str">
        <f t="shared" si="210"/>
        <v>T</v>
      </c>
      <c r="Y396" s="25" t="str">
        <f t="shared" si="211"/>
        <v xml:space="preserve"> </v>
      </c>
      <c r="Z396" s="25">
        <f t="shared" si="212"/>
        <v>1</v>
      </c>
      <c r="AA396" s="25" t="str">
        <f t="shared" si="213"/>
        <v xml:space="preserve"> </v>
      </c>
      <c r="AB396" s="25"/>
      <c r="AC396" s="25">
        <f t="shared" si="214"/>
        <v>0</v>
      </c>
      <c r="AD396" s="25">
        <f t="shared" si="215"/>
        <v>0</v>
      </c>
      <c r="AE396" s="28">
        <f t="shared" si="216"/>
        <v>31</v>
      </c>
      <c r="AF396" s="40" t="str">
        <f t="shared" si="217"/>
        <v xml:space="preserve"> </v>
      </c>
      <c r="AG396" s="25" t="str">
        <f t="shared" si="218"/>
        <v xml:space="preserve"> </v>
      </c>
      <c r="AH396" s="25">
        <f t="shared" si="219"/>
        <v>1</v>
      </c>
      <c r="AI396" s="25" t="str">
        <f t="shared" si="220"/>
        <v>B &amp; C</v>
      </c>
      <c r="AJ396" s="25"/>
      <c r="AK396" s="25">
        <f t="shared" si="221"/>
        <v>2</v>
      </c>
      <c r="AL396" s="25">
        <f t="shared" si="222"/>
        <v>0</v>
      </c>
      <c r="AM396" s="125">
        <f t="shared" si="223"/>
        <v>-22</v>
      </c>
      <c r="AN396" s="71"/>
    </row>
    <row r="397" spans="1:40">
      <c r="A397" s="197">
        <f t="shared" ref="A397:A460" si="225">A396+1</f>
        <v>387</v>
      </c>
      <c r="B397" s="198">
        <f>Data!B397</f>
        <v>22</v>
      </c>
      <c r="D397" s="112">
        <f t="shared" si="224"/>
        <v>2</v>
      </c>
      <c r="E397" s="116" t="str">
        <f t="shared" si="195"/>
        <v>A</v>
      </c>
      <c r="G397" s="24" t="str">
        <f t="shared" si="196"/>
        <v xml:space="preserve"> </v>
      </c>
      <c r="H397" s="25" t="str">
        <f t="shared" si="197"/>
        <v xml:space="preserve"> </v>
      </c>
      <c r="I397" s="25">
        <f t="shared" si="198"/>
        <v>2</v>
      </c>
      <c r="J397" s="25" t="str">
        <f t="shared" si="199"/>
        <v>1 &amp; 2</v>
      </c>
      <c r="K397" s="25"/>
      <c r="L397" s="25">
        <f t="shared" si="200"/>
        <v>6</v>
      </c>
      <c r="M397" s="25">
        <f t="shared" si="201"/>
        <v>0</v>
      </c>
      <c r="N397" s="28">
        <f t="shared" si="202"/>
        <v>-75</v>
      </c>
      <c r="O397" s="40" t="str">
        <f t="shared" si="203"/>
        <v xml:space="preserve"> </v>
      </c>
      <c r="P397" s="25" t="str">
        <f t="shared" si="204"/>
        <v>L</v>
      </c>
      <c r="Q397" s="25">
        <f t="shared" si="205"/>
        <v>2</v>
      </c>
      <c r="R397" s="25" t="str">
        <f t="shared" si="206"/>
        <v xml:space="preserve"> </v>
      </c>
      <c r="S397" s="25"/>
      <c r="T397" s="25">
        <f t="shared" si="207"/>
        <v>0</v>
      </c>
      <c r="U397" s="25">
        <f t="shared" si="208"/>
        <v>0</v>
      </c>
      <c r="V397" s="125">
        <f t="shared" si="209"/>
        <v>-9</v>
      </c>
      <c r="W397" s="71"/>
      <c r="X397" s="24" t="str">
        <f t="shared" si="210"/>
        <v xml:space="preserve"> </v>
      </c>
      <c r="Y397" s="25" t="str">
        <f t="shared" si="211"/>
        <v xml:space="preserve"> </v>
      </c>
      <c r="Z397" s="25">
        <f t="shared" si="212"/>
        <v>1</v>
      </c>
      <c r="AA397" s="25" t="str">
        <f t="shared" si="213"/>
        <v>1 &amp; 2</v>
      </c>
      <c r="AB397" s="25"/>
      <c r="AC397" s="25">
        <f t="shared" si="214"/>
        <v>2</v>
      </c>
      <c r="AD397" s="25">
        <f t="shared" si="215"/>
        <v>0</v>
      </c>
      <c r="AE397" s="28">
        <f t="shared" si="216"/>
        <v>29</v>
      </c>
      <c r="AF397" s="40" t="str">
        <f t="shared" si="217"/>
        <v xml:space="preserve"> </v>
      </c>
      <c r="AG397" s="25" t="str">
        <f t="shared" si="218"/>
        <v>L</v>
      </c>
      <c r="AH397" s="25">
        <f t="shared" si="219"/>
        <v>2</v>
      </c>
      <c r="AI397" s="25" t="str">
        <f t="shared" si="220"/>
        <v>B &amp; C</v>
      </c>
      <c r="AJ397" s="25"/>
      <c r="AK397" s="25">
        <f t="shared" si="221"/>
        <v>6</v>
      </c>
      <c r="AL397" s="25">
        <f t="shared" si="222"/>
        <v>0</v>
      </c>
      <c r="AM397" s="125">
        <f t="shared" si="223"/>
        <v>-28</v>
      </c>
      <c r="AN397" s="71"/>
    </row>
    <row r="398" spans="1:40">
      <c r="A398" s="197">
        <f t="shared" si="225"/>
        <v>388</v>
      </c>
      <c r="B398" s="198">
        <f>Data!B398</f>
        <v>27</v>
      </c>
      <c r="D398" s="112">
        <f t="shared" si="224"/>
        <v>3</v>
      </c>
      <c r="E398" s="116" t="str">
        <f t="shared" si="195"/>
        <v>C</v>
      </c>
      <c r="G398" s="24" t="str">
        <f t="shared" si="196"/>
        <v xml:space="preserve"> </v>
      </c>
      <c r="H398" s="25" t="str">
        <f t="shared" si="197"/>
        <v>L</v>
      </c>
      <c r="I398" s="25">
        <f t="shared" si="198"/>
        <v>3</v>
      </c>
      <c r="J398" s="25" t="str">
        <f t="shared" si="199"/>
        <v xml:space="preserve"> </v>
      </c>
      <c r="K398" s="25"/>
      <c r="L398" s="25">
        <f t="shared" si="200"/>
        <v>0</v>
      </c>
      <c r="M398" s="25">
        <f t="shared" si="201"/>
        <v>0</v>
      </c>
      <c r="N398" s="28">
        <f t="shared" si="202"/>
        <v>-75</v>
      </c>
      <c r="O398" s="40" t="str">
        <f t="shared" si="203"/>
        <v xml:space="preserve"> </v>
      </c>
      <c r="P398" s="25" t="str">
        <f t="shared" si="204"/>
        <v xml:space="preserve"> </v>
      </c>
      <c r="Q398" s="25">
        <f t="shared" si="205"/>
        <v>2</v>
      </c>
      <c r="R398" s="25" t="str">
        <f t="shared" si="206"/>
        <v xml:space="preserve"> </v>
      </c>
      <c r="S398" s="25"/>
      <c r="T398" s="25">
        <f t="shared" si="207"/>
        <v>0</v>
      </c>
      <c r="U398" s="25">
        <f t="shared" si="208"/>
        <v>0</v>
      </c>
      <c r="V398" s="125">
        <f t="shared" si="209"/>
        <v>-9</v>
      </c>
      <c r="W398" s="71"/>
      <c r="X398" s="24" t="str">
        <f t="shared" si="210"/>
        <v xml:space="preserve"> </v>
      </c>
      <c r="Y398" s="25" t="str">
        <f t="shared" si="211"/>
        <v>L</v>
      </c>
      <c r="Z398" s="25">
        <f t="shared" si="212"/>
        <v>2</v>
      </c>
      <c r="AA398" s="25" t="str">
        <f t="shared" si="213"/>
        <v>1 &amp; 2</v>
      </c>
      <c r="AB398" s="25"/>
      <c r="AC398" s="25">
        <f t="shared" si="214"/>
        <v>6</v>
      </c>
      <c r="AD398" s="25">
        <f t="shared" si="215"/>
        <v>0</v>
      </c>
      <c r="AE398" s="28">
        <f t="shared" si="216"/>
        <v>23</v>
      </c>
      <c r="AF398" s="40" t="str">
        <f t="shared" si="217"/>
        <v xml:space="preserve"> </v>
      </c>
      <c r="AG398" s="25" t="str">
        <f t="shared" si="218"/>
        <v>W</v>
      </c>
      <c r="AH398" s="25">
        <f t="shared" si="219"/>
        <v>1</v>
      </c>
      <c r="AI398" s="25" t="str">
        <f t="shared" si="220"/>
        <v xml:space="preserve"> </v>
      </c>
      <c r="AJ398" s="25"/>
      <c r="AK398" s="25">
        <f t="shared" si="221"/>
        <v>0</v>
      </c>
      <c r="AL398" s="25">
        <f t="shared" si="222"/>
        <v>9</v>
      </c>
      <c r="AM398" s="125">
        <f t="shared" si="223"/>
        <v>-19</v>
      </c>
      <c r="AN398" s="71"/>
    </row>
    <row r="399" spans="1:40">
      <c r="A399" s="197">
        <f t="shared" si="225"/>
        <v>389</v>
      </c>
      <c r="B399" s="198">
        <f>Data!B399</f>
        <v>23</v>
      </c>
      <c r="D399" s="112">
        <f t="shared" si="224"/>
        <v>2</v>
      </c>
      <c r="E399" s="116" t="str">
        <f t="shared" si="195"/>
        <v>B</v>
      </c>
      <c r="G399" s="24" t="str">
        <f t="shared" si="196"/>
        <v xml:space="preserve"> </v>
      </c>
      <c r="H399" s="25" t="str">
        <f t="shared" si="197"/>
        <v xml:space="preserve"> </v>
      </c>
      <c r="I399" s="25">
        <f t="shared" si="198"/>
        <v>3</v>
      </c>
      <c r="J399" s="25" t="str">
        <f t="shared" si="199"/>
        <v xml:space="preserve"> </v>
      </c>
      <c r="K399" s="25"/>
      <c r="L399" s="25">
        <f t="shared" si="200"/>
        <v>0</v>
      </c>
      <c r="M399" s="25">
        <f t="shared" si="201"/>
        <v>0</v>
      </c>
      <c r="N399" s="28">
        <f t="shared" si="202"/>
        <v>-75</v>
      </c>
      <c r="O399" s="40" t="str">
        <f t="shared" si="203"/>
        <v xml:space="preserve"> </v>
      </c>
      <c r="P399" s="25" t="str">
        <f t="shared" si="204"/>
        <v xml:space="preserve"> </v>
      </c>
      <c r="Q399" s="25">
        <f t="shared" si="205"/>
        <v>2</v>
      </c>
      <c r="R399" s="25" t="str">
        <f t="shared" si="206"/>
        <v xml:space="preserve"> </v>
      </c>
      <c r="S399" s="25"/>
      <c r="T399" s="25">
        <f t="shared" si="207"/>
        <v>0</v>
      </c>
      <c r="U399" s="25">
        <f t="shared" si="208"/>
        <v>0</v>
      </c>
      <c r="V399" s="125">
        <f t="shared" si="209"/>
        <v>-9</v>
      </c>
      <c r="W399" s="71"/>
      <c r="X399" s="24" t="str">
        <f t="shared" si="210"/>
        <v xml:space="preserve"> </v>
      </c>
      <c r="Y399" s="25" t="str">
        <f t="shared" si="211"/>
        <v>W</v>
      </c>
      <c r="Z399" s="25">
        <f t="shared" si="212"/>
        <v>1</v>
      </c>
      <c r="AA399" s="25" t="str">
        <f t="shared" si="213"/>
        <v xml:space="preserve"> </v>
      </c>
      <c r="AB399" s="25"/>
      <c r="AC399" s="25">
        <f t="shared" si="214"/>
        <v>0</v>
      </c>
      <c r="AD399" s="25">
        <f t="shared" si="215"/>
        <v>9</v>
      </c>
      <c r="AE399" s="28">
        <f t="shared" si="216"/>
        <v>32</v>
      </c>
      <c r="AF399" s="40" t="str">
        <f t="shared" si="217"/>
        <v xml:space="preserve"> </v>
      </c>
      <c r="AG399" s="25" t="str">
        <f t="shared" si="218"/>
        <v xml:space="preserve"> </v>
      </c>
      <c r="AH399" s="25">
        <f t="shared" si="219"/>
        <v>1</v>
      </c>
      <c r="AI399" s="25" t="str">
        <f t="shared" si="220"/>
        <v xml:space="preserve"> </v>
      </c>
      <c r="AJ399" s="25"/>
      <c r="AK399" s="25">
        <f t="shared" si="221"/>
        <v>0</v>
      </c>
      <c r="AL399" s="25">
        <f t="shared" si="222"/>
        <v>0</v>
      </c>
      <c r="AM399" s="125">
        <f t="shared" si="223"/>
        <v>-19</v>
      </c>
      <c r="AN399" s="71"/>
    </row>
    <row r="400" spans="1:40">
      <c r="A400" s="197">
        <f t="shared" si="225"/>
        <v>390</v>
      </c>
      <c r="B400" s="198">
        <f>Data!B400</f>
        <v>22</v>
      </c>
      <c r="D400" s="112">
        <f t="shared" si="224"/>
        <v>2</v>
      </c>
      <c r="E400" s="116" t="str">
        <f t="shared" si="195"/>
        <v>A</v>
      </c>
      <c r="G400" s="24" t="str">
        <f t="shared" si="196"/>
        <v>T</v>
      </c>
      <c r="H400" s="25" t="str">
        <f t="shared" si="197"/>
        <v xml:space="preserve"> </v>
      </c>
      <c r="I400" s="25">
        <f t="shared" si="198"/>
        <v>3</v>
      </c>
      <c r="J400" s="25" t="str">
        <f t="shared" si="199"/>
        <v xml:space="preserve"> </v>
      </c>
      <c r="K400" s="25"/>
      <c r="L400" s="25">
        <f t="shared" si="200"/>
        <v>0</v>
      </c>
      <c r="M400" s="25">
        <f t="shared" si="201"/>
        <v>0</v>
      </c>
      <c r="N400" s="28">
        <f t="shared" si="202"/>
        <v>-75</v>
      </c>
      <c r="O400" s="40" t="str">
        <f t="shared" si="203"/>
        <v xml:space="preserve"> </v>
      </c>
      <c r="P400" s="25" t="str">
        <f t="shared" si="204"/>
        <v xml:space="preserve"> </v>
      </c>
      <c r="Q400" s="25">
        <f t="shared" si="205"/>
        <v>2</v>
      </c>
      <c r="R400" s="25" t="str">
        <f t="shared" si="206"/>
        <v xml:space="preserve"> </v>
      </c>
      <c r="S400" s="25"/>
      <c r="T400" s="25">
        <f t="shared" si="207"/>
        <v>0</v>
      </c>
      <c r="U400" s="25">
        <f t="shared" si="208"/>
        <v>0</v>
      </c>
      <c r="V400" s="125">
        <f t="shared" si="209"/>
        <v>-9</v>
      </c>
      <c r="W400" s="71"/>
      <c r="X400" s="24" t="str">
        <f t="shared" si="210"/>
        <v>T</v>
      </c>
      <c r="Y400" s="25" t="str">
        <f t="shared" si="211"/>
        <v xml:space="preserve"> </v>
      </c>
      <c r="Z400" s="25">
        <f t="shared" si="212"/>
        <v>1</v>
      </c>
      <c r="AA400" s="25" t="str">
        <f t="shared" si="213"/>
        <v xml:space="preserve"> </v>
      </c>
      <c r="AB400" s="25"/>
      <c r="AC400" s="25">
        <f t="shared" si="214"/>
        <v>0</v>
      </c>
      <c r="AD400" s="25">
        <f t="shared" si="215"/>
        <v>0</v>
      </c>
      <c r="AE400" s="28">
        <f t="shared" si="216"/>
        <v>32</v>
      </c>
      <c r="AF400" s="40" t="str">
        <f t="shared" si="217"/>
        <v xml:space="preserve"> </v>
      </c>
      <c r="AG400" s="25" t="str">
        <f t="shared" si="218"/>
        <v xml:space="preserve"> </v>
      </c>
      <c r="AH400" s="25">
        <f t="shared" si="219"/>
        <v>1</v>
      </c>
      <c r="AI400" s="25" t="str">
        <f t="shared" si="220"/>
        <v xml:space="preserve"> </v>
      </c>
      <c r="AJ400" s="25"/>
      <c r="AK400" s="25">
        <f t="shared" si="221"/>
        <v>0</v>
      </c>
      <c r="AL400" s="25">
        <f t="shared" si="222"/>
        <v>0</v>
      </c>
      <c r="AM400" s="125">
        <f t="shared" si="223"/>
        <v>-19</v>
      </c>
      <c r="AN400" s="71"/>
    </row>
    <row r="401" spans="1:40">
      <c r="A401" s="197">
        <f t="shared" si="225"/>
        <v>391</v>
      </c>
      <c r="B401" s="198">
        <f>Data!B401</f>
        <v>28</v>
      </c>
      <c r="D401" s="112">
        <f t="shared" si="224"/>
        <v>3</v>
      </c>
      <c r="E401" s="116" t="str">
        <f t="shared" si="195"/>
        <v>A</v>
      </c>
      <c r="G401" s="24" t="str">
        <f t="shared" si="196"/>
        <v xml:space="preserve"> </v>
      </c>
      <c r="H401" s="25" t="str">
        <f t="shared" si="197"/>
        <v xml:space="preserve"> </v>
      </c>
      <c r="I401" s="25">
        <f t="shared" si="198"/>
        <v>3</v>
      </c>
      <c r="J401" s="25" t="str">
        <f t="shared" si="199"/>
        <v>2 &amp; 3</v>
      </c>
      <c r="K401" s="25"/>
      <c r="L401" s="25">
        <f t="shared" si="200"/>
        <v>18</v>
      </c>
      <c r="M401" s="25">
        <f t="shared" si="201"/>
        <v>0</v>
      </c>
      <c r="N401" s="28">
        <f t="shared" si="202"/>
        <v>-93</v>
      </c>
      <c r="O401" s="40" t="str">
        <f t="shared" si="203"/>
        <v>T</v>
      </c>
      <c r="P401" s="25" t="str">
        <f t="shared" si="204"/>
        <v xml:space="preserve"> </v>
      </c>
      <c r="Q401" s="25">
        <f t="shared" si="205"/>
        <v>2</v>
      </c>
      <c r="R401" s="25" t="str">
        <f t="shared" si="206"/>
        <v xml:space="preserve"> </v>
      </c>
      <c r="S401" s="25"/>
      <c r="T401" s="25">
        <f t="shared" si="207"/>
        <v>0</v>
      </c>
      <c r="U401" s="25">
        <f t="shared" si="208"/>
        <v>0</v>
      </c>
      <c r="V401" s="125">
        <f t="shared" si="209"/>
        <v>-9</v>
      </c>
      <c r="W401" s="71"/>
      <c r="X401" s="24" t="str">
        <f t="shared" si="210"/>
        <v xml:space="preserve"> </v>
      </c>
      <c r="Y401" s="25" t="str">
        <f t="shared" si="211"/>
        <v xml:space="preserve"> </v>
      </c>
      <c r="Z401" s="25">
        <f t="shared" si="212"/>
        <v>1</v>
      </c>
      <c r="AA401" s="25" t="str">
        <f t="shared" si="213"/>
        <v>2 &amp; 3</v>
      </c>
      <c r="AB401" s="25"/>
      <c r="AC401" s="25">
        <f t="shared" si="214"/>
        <v>2</v>
      </c>
      <c r="AD401" s="25">
        <f t="shared" si="215"/>
        <v>0</v>
      </c>
      <c r="AE401" s="28">
        <f t="shared" si="216"/>
        <v>30</v>
      </c>
      <c r="AF401" s="40" t="str">
        <f t="shared" si="217"/>
        <v>T</v>
      </c>
      <c r="AG401" s="25" t="str">
        <f t="shared" si="218"/>
        <v xml:space="preserve"> </v>
      </c>
      <c r="AH401" s="25">
        <f t="shared" si="219"/>
        <v>1</v>
      </c>
      <c r="AI401" s="25" t="str">
        <f t="shared" si="220"/>
        <v xml:space="preserve"> </v>
      </c>
      <c r="AJ401" s="25"/>
      <c r="AK401" s="25">
        <f t="shared" si="221"/>
        <v>0</v>
      </c>
      <c r="AL401" s="25">
        <f t="shared" si="222"/>
        <v>0</v>
      </c>
      <c r="AM401" s="125">
        <f t="shared" si="223"/>
        <v>-19</v>
      </c>
      <c r="AN401" s="71"/>
    </row>
    <row r="402" spans="1:40">
      <c r="A402" s="197">
        <f t="shared" si="225"/>
        <v>392</v>
      </c>
      <c r="B402" s="198">
        <f>Data!B402</f>
        <v>33</v>
      </c>
      <c r="D402" s="112">
        <f t="shared" si="224"/>
        <v>3</v>
      </c>
      <c r="E402" s="116" t="str">
        <f t="shared" si="195"/>
        <v>C</v>
      </c>
      <c r="G402" s="24" t="str">
        <f t="shared" si="196"/>
        <v xml:space="preserve"> </v>
      </c>
      <c r="H402" s="25" t="str">
        <f t="shared" si="197"/>
        <v>W</v>
      </c>
      <c r="I402" s="25">
        <f t="shared" si="198"/>
        <v>1</v>
      </c>
      <c r="J402" s="25" t="str">
        <f t="shared" si="199"/>
        <v xml:space="preserve"> </v>
      </c>
      <c r="K402" s="25"/>
      <c r="L402" s="25">
        <f t="shared" si="200"/>
        <v>0</v>
      </c>
      <c r="M402" s="25">
        <f t="shared" si="201"/>
        <v>27</v>
      </c>
      <c r="N402" s="28">
        <f t="shared" si="202"/>
        <v>-66</v>
      </c>
      <c r="O402" s="40" t="str">
        <f t="shared" si="203"/>
        <v xml:space="preserve"> </v>
      </c>
      <c r="P402" s="25" t="str">
        <f t="shared" si="204"/>
        <v xml:space="preserve"> </v>
      </c>
      <c r="Q402" s="25">
        <f t="shared" si="205"/>
        <v>2</v>
      </c>
      <c r="R402" s="25" t="str">
        <f t="shared" si="206"/>
        <v>A &amp; C</v>
      </c>
      <c r="S402" s="25"/>
      <c r="T402" s="25">
        <f t="shared" si="207"/>
        <v>6</v>
      </c>
      <c r="U402" s="25">
        <f t="shared" si="208"/>
        <v>0</v>
      </c>
      <c r="V402" s="125">
        <f t="shared" si="209"/>
        <v>-15</v>
      </c>
      <c r="W402" s="71"/>
      <c r="X402" s="24" t="str">
        <f t="shared" si="210"/>
        <v xml:space="preserve"> </v>
      </c>
      <c r="Y402" s="25" t="str">
        <f t="shared" si="211"/>
        <v>W</v>
      </c>
      <c r="Z402" s="25">
        <f t="shared" si="212"/>
        <v>1</v>
      </c>
      <c r="AA402" s="25" t="str">
        <f t="shared" si="213"/>
        <v xml:space="preserve"> </v>
      </c>
      <c r="AB402" s="25"/>
      <c r="AC402" s="25">
        <f t="shared" si="214"/>
        <v>0</v>
      </c>
      <c r="AD402" s="25">
        <f t="shared" si="215"/>
        <v>3</v>
      </c>
      <c r="AE402" s="28">
        <f t="shared" si="216"/>
        <v>33</v>
      </c>
      <c r="AF402" s="40" t="str">
        <f t="shared" si="217"/>
        <v xml:space="preserve"> </v>
      </c>
      <c r="AG402" s="25" t="str">
        <f t="shared" si="218"/>
        <v xml:space="preserve"> </v>
      </c>
      <c r="AH402" s="25">
        <f t="shared" si="219"/>
        <v>1</v>
      </c>
      <c r="AI402" s="25" t="str">
        <f t="shared" si="220"/>
        <v>A &amp; C</v>
      </c>
      <c r="AJ402" s="25"/>
      <c r="AK402" s="25">
        <f t="shared" si="221"/>
        <v>2</v>
      </c>
      <c r="AL402" s="25">
        <f t="shared" si="222"/>
        <v>0</v>
      </c>
      <c r="AM402" s="125">
        <f t="shared" si="223"/>
        <v>-21</v>
      </c>
      <c r="AN402" s="71"/>
    </row>
    <row r="403" spans="1:40">
      <c r="A403" s="197">
        <f t="shared" si="225"/>
        <v>393</v>
      </c>
      <c r="B403" s="198">
        <f>Data!B403</f>
        <v>29</v>
      </c>
      <c r="D403" s="112">
        <f t="shared" si="224"/>
        <v>3</v>
      </c>
      <c r="E403" s="116" t="str">
        <f t="shared" si="195"/>
        <v>B</v>
      </c>
      <c r="G403" s="24" t="str">
        <f t="shared" si="196"/>
        <v>T</v>
      </c>
      <c r="H403" s="25" t="str">
        <f t="shared" si="197"/>
        <v xml:space="preserve"> </v>
      </c>
      <c r="I403" s="25">
        <f t="shared" si="198"/>
        <v>1</v>
      </c>
      <c r="J403" s="25" t="str">
        <f t="shared" si="199"/>
        <v xml:space="preserve"> </v>
      </c>
      <c r="K403" s="25"/>
      <c r="L403" s="25">
        <f t="shared" si="200"/>
        <v>0</v>
      </c>
      <c r="M403" s="25">
        <f t="shared" si="201"/>
        <v>0</v>
      </c>
      <c r="N403" s="28">
        <f t="shared" si="202"/>
        <v>-66</v>
      </c>
      <c r="O403" s="40" t="str">
        <f t="shared" si="203"/>
        <v xml:space="preserve"> </v>
      </c>
      <c r="P403" s="25" t="str">
        <f t="shared" si="204"/>
        <v>L</v>
      </c>
      <c r="Q403" s="25">
        <f t="shared" si="205"/>
        <v>3</v>
      </c>
      <c r="R403" s="25" t="str">
        <f t="shared" si="206"/>
        <v xml:space="preserve"> </v>
      </c>
      <c r="S403" s="25"/>
      <c r="T403" s="25">
        <f t="shared" si="207"/>
        <v>0</v>
      </c>
      <c r="U403" s="25">
        <f t="shared" si="208"/>
        <v>0</v>
      </c>
      <c r="V403" s="125">
        <f t="shared" si="209"/>
        <v>-15</v>
      </c>
      <c r="W403" s="71"/>
      <c r="X403" s="24" t="str">
        <f t="shared" si="210"/>
        <v>T</v>
      </c>
      <c r="Y403" s="25" t="str">
        <f t="shared" si="211"/>
        <v xml:space="preserve"> </v>
      </c>
      <c r="Z403" s="25">
        <f t="shared" si="212"/>
        <v>1</v>
      </c>
      <c r="AA403" s="25" t="str">
        <f t="shared" si="213"/>
        <v xml:space="preserve"> </v>
      </c>
      <c r="AB403" s="25"/>
      <c r="AC403" s="25">
        <f t="shared" si="214"/>
        <v>0</v>
      </c>
      <c r="AD403" s="25">
        <f t="shared" si="215"/>
        <v>0</v>
      </c>
      <c r="AE403" s="28">
        <f t="shared" si="216"/>
        <v>33</v>
      </c>
      <c r="AF403" s="40" t="str">
        <f t="shared" si="217"/>
        <v xml:space="preserve"> </v>
      </c>
      <c r="AG403" s="25" t="str">
        <f t="shared" si="218"/>
        <v>L</v>
      </c>
      <c r="AH403" s="25">
        <f t="shared" si="219"/>
        <v>2</v>
      </c>
      <c r="AI403" s="25" t="str">
        <f t="shared" si="220"/>
        <v>A &amp; C</v>
      </c>
      <c r="AJ403" s="25"/>
      <c r="AK403" s="25">
        <f t="shared" si="221"/>
        <v>6</v>
      </c>
      <c r="AL403" s="25">
        <f t="shared" si="222"/>
        <v>0</v>
      </c>
      <c r="AM403" s="125">
        <f t="shared" si="223"/>
        <v>-27</v>
      </c>
      <c r="AN403" s="71"/>
    </row>
    <row r="404" spans="1:40">
      <c r="A404" s="197">
        <f t="shared" si="225"/>
        <v>394</v>
      </c>
      <c r="B404" s="198">
        <f>Data!B404</f>
        <v>7</v>
      </c>
      <c r="D404" s="112">
        <f t="shared" si="224"/>
        <v>1</v>
      </c>
      <c r="E404" s="116" t="str">
        <f t="shared" si="195"/>
        <v>A</v>
      </c>
      <c r="G404" s="24" t="str">
        <f t="shared" si="196"/>
        <v xml:space="preserve"> </v>
      </c>
      <c r="H404" s="25" t="str">
        <f t="shared" si="197"/>
        <v xml:space="preserve"> </v>
      </c>
      <c r="I404" s="25">
        <f t="shared" si="198"/>
        <v>1</v>
      </c>
      <c r="J404" s="25" t="str">
        <f t="shared" si="199"/>
        <v>3 &amp; 1</v>
      </c>
      <c r="K404" s="25"/>
      <c r="L404" s="25">
        <f t="shared" si="200"/>
        <v>2</v>
      </c>
      <c r="M404" s="25">
        <f t="shared" si="201"/>
        <v>0</v>
      </c>
      <c r="N404" s="28">
        <f t="shared" si="202"/>
        <v>-68</v>
      </c>
      <c r="O404" s="40" t="str">
        <f t="shared" si="203"/>
        <v xml:space="preserve"> </v>
      </c>
      <c r="P404" s="25" t="str">
        <f t="shared" si="204"/>
        <v xml:space="preserve"> </v>
      </c>
      <c r="Q404" s="25">
        <f t="shared" si="205"/>
        <v>3</v>
      </c>
      <c r="R404" s="25" t="str">
        <f t="shared" si="206"/>
        <v xml:space="preserve"> </v>
      </c>
      <c r="S404" s="25"/>
      <c r="T404" s="25">
        <f t="shared" si="207"/>
        <v>0</v>
      </c>
      <c r="U404" s="25">
        <f t="shared" si="208"/>
        <v>0</v>
      </c>
      <c r="V404" s="125">
        <f t="shared" si="209"/>
        <v>-15</v>
      </c>
      <c r="W404" s="71"/>
      <c r="X404" s="24" t="str">
        <f t="shared" si="210"/>
        <v xml:space="preserve"> </v>
      </c>
      <c r="Y404" s="25" t="str">
        <f t="shared" si="211"/>
        <v xml:space="preserve"> </v>
      </c>
      <c r="Z404" s="25">
        <f t="shared" si="212"/>
        <v>1</v>
      </c>
      <c r="AA404" s="25" t="str">
        <f t="shared" si="213"/>
        <v>3 &amp; 1</v>
      </c>
      <c r="AB404" s="25"/>
      <c r="AC404" s="25">
        <f t="shared" si="214"/>
        <v>2</v>
      </c>
      <c r="AD404" s="25">
        <f t="shared" si="215"/>
        <v>0</v>
      </c>
      <c r="AE404" s="28">
        <f t="shared" si="216"/>
        <v>31</v>
      </c>
      <c r="AF404" s="40" t="str">
        <f t="shared" si="217"/>
        <v xml:space="preserve"> </v>
      </c>
      <c r="AG404" s="25" t="str">
        <f t="shared" si="218"/>
        <v>W</v>
      </c>
      <c r="AH404" s="25">
        <f t="shared" si="219"/>
        <v>1</v>
      </c>
      <c r="AI404" s="25" t="str">
        <f t="shared" si="220"/>
        <v xml:space="preserve"> </v>
      </c>
      <c r="AJ404" s="25"/>
      <c r="AK404" s="25">
        <f t="shared" si="221"/>
        <v>0</v>
      </c>
      <c r="AL404" s="25">
        <f t="shared" si="222"/>
        <v>9</v>
      </c>
      <c r="AM404" s="125">
        <f t="shared" si="223"/>
        <v>-18</v>
      </c>
      <c r="AN404" s="71"/>
    </row>
    <row r="405" spans="1:40">
      <c r="A405" s="197">
        <f t="shared" si="225"/>
        <v>395</v>
      </c>
      <c r="B405" s="198">
        <f>Data!B405</f>
        <v>27</v>
      </c>
      <c r="D405" s="112">
        <f t="shared" si="224"/>
        <v>3</v>
      </c>
      <c r="E405" s="116" t="str">
        <f t="shared" si="195"/>
        <v>C</v>
      </c>
      <c r="G405" s="24" t="str">
        <f t="shared" si="196"/>
        <v xml:space="preserve"> </v>
      </c>
      <c r="H405" s="25" t="str">
        <f t="shared" si="197"/>
        <v>W</v>
      </c>
      <c r="I405" s="25">
        <f t="shared" si="198"/>
        <v>1</v>
      </c>
      <c r="J405" s="25" t="str">
        <f t="shared" si="199"/>
        <v xml:space="preserve"> </v>
      </c>
      <c r="K405" s="25"/>
      <c r="L405" s="25">
        <f t="shared" si="200"/>
        <v>0</v>
      </c>
      <c r="M405" s="25">
        <f t="shared" si="201"/>
        <v>3</v>
      </c>
      <c r="N405" s="28">
        <f t="shared" si="202"/>
        <v>-65</v>
      </c>
      <c r="O405" s="40" t="str">
        <f t="shared" si="203"/>
        <v xml:space="preserve"> </v>
      </c>
      <c r="P405" s="25" t="str">
        <f t="shared" si="204"/>
        <v xml:space="preserve"> </v>
      </c>
      <c r="Q405" s="25">
        <f t="shared" si="205"/>
        <v>3</v>
      </c>
      <c r="R405" s="25" t="str">
        <f t="shared" si="206"/>
        <v xml:space="preserve"> </v>
      </c>
      <c r="S405" s="25"/>
      <c r="T405" s="25">
        <f t="shared" si="207"/>
        <v>0</v>
      </c>
      <c r="U405" s="25">
        <f t="shared" si="208"/>
        <v>0</v>
      </c>
      <c r="V405" s="125">
        <f t="shared" si="209"/>
        <v>-15</v>
      </c>
      <c r="W405" s="71"/>
      <c r="X405" s="24" t="str">
        <f t="shared" si="210"/>
        <v xml:space="preserve"> </v>
      </c>
      <c r="Y405" s="25" t="str">
        <f t="shared" si="211"/>
        <v>W</v>
      </c>
      <c r="Z405" s="25">
        <f t="shared" si="212"/>
        <v>1</v>
      </c>
      <c r="AA405" s="25" t="str">
        <f t="shared" si="213"/>
        <v xml:space="preserve"> </v>
      </c>
      <c r="AB405" s="25"/>
      <c r="AC405" s="25">
        <f t="shared" si="214"/>
        <v>0</v>
      </c>
      <c r="AD405" s="25">
        <f t="shared" si="215"/>
        <v>3</v>
      </c>
      <c r="AE405" s="28">
        <f t="shared" si="216"/>
        <v>34</v>
      </c>
      <c r="AF405" s="40" t="str">
        <f t="shared" si="217"/>
        <v xml:space="preserve"> </v>
      </c>
      <c r="AG405" s="25" t="str">
        <f t="shared" si="218"/>
        <v xml:space="preserve"> </v>
      </c>
      <c r="AH405" s="25">
        <f t="shared" si="219"/>
        <v>1</v>
      </c>
      <c r="AI405" s="25" t="str">
        <f t="shared" si="220"/>
        <v xml:space="preserve"> </v>
      </c>
      <c r="AJ405" s="25"/>
      <c r="AK405" s="25">
        <f t="shared" si="221"/>
        <v>0</v>
      </c>
      <c r="AL405" s="25">
        <f t="shared" si="222"/>
        <v>0</v>
      </c>
      <c r="AM405" s="125">
        <f t="shared" si="223"/>
        <v>-18</v>
      </c>
      <c r="AN405" s="71"/>
    </row>
    <row r="406" spans="1:40">
      <c r="A406" s="197">
        <f t="shared" si="225"/>
        <v>396</v>
      </c>
      <c r="B406" s="198">
        <f>Data!B406</f>
        <v>4</v>
      </c>
      <c r="D406" s="112">
        <f t="shared" si="224"/>
        <v>1</v>
      </c>
      <c r="E406" s="116" t="str">
        <f t="shared" si="195"/>
        <v>A</v>
      </c>
      <c r="G406" s="24" t="str">
        <f t="shared" si="196"/>
        <v xml:space="preserve"> </v>
      </c>
      <c r="H406" s="25" t="str">
        <f t="shared" si="197"/>
        <v xml:space="preserve"> </v>
      </c>
      <c r="I406" s="25">
        <f t="shared" si="198"/>
        <v>1</v>
      </c>
      <c r="J406" s="25" t="str">
        <f t="shared" si="199"/>
        <v xml:space="preserve"> </v>
      </c>
      <c r="K406" s="25"/>
      <c r="L406" s="25">
        <f t="shared" si="200"/>
        <v>0</v>
      </c>
      <c r="M406" s="25">
        <f t="shared" si="201"/>
        <v>0</v>
      </c>
      <c r="N406" s="28">
        <f t="shared" si="202"/>
        <v>-65</v>
      </c>
      <c r="O406" s="40" t="str">
        <f t="shared" si="203"/>
        <v xml:space="preserve"> </v>
      </c>
      <c r="P406" s="25" t="str">
        <f t="shared" si="204"/>
        <v xml:space="preserve"> </v>
      </c>
      <c r="Q406" s="25">
        <f t="shared" si="205"/>
        <v>3</v>
      </c>
      <c r="R406" s="25" t="str">
        <f t="shared" si="206"/>
        <v xml:space="preserve"> </v>
      </c>
      <c r="S406" s="25"/>
      <c r="T406" s="25">
        <f t="shared" si="207"/>
        <v>0</v>
      </c>
      <c r="U406" s="25">
        <f t="shared" si="208"/>
        <v>0</v>
      </c>
      <c r="V406" s="125">
        <f t="shared" si="209"/>
        <v>-15</v>
      </c>
      <c r="W406" s="71"/>
      <c r="X406" s="24" t="str">
        <f t="shared" si="210"/>
        <v xml:space="preserve"> </v>
      </c>
      <c r="Y406" s="25" t="str">
        <f t="shared" si="211"/>
        <v xml:space="preserve"> </v>
      </c>
      <c r="Z406" s="25">
        <f t="shared" si="212"/>
        <v>1</v>
      </c>
      <c r="AA406" s="25" t="str">
        <f t="shared" si="213"/>
        <v xml:space="preserve"> </v>
      </c>
      <c r="AB406" s="25"/>
      <c r="AC406" s="25">
        <f t="shared" si="214"/>
        <v>0</v>
      </c>
      <c r="AD406" s="25">
        <f t="shared" si="215"/>
        <v>0</v>
      </c>
      <c r="AE406" s="28">
        <f t="shared" si="216"/>
        <v>34</v>
      </c>
      <c r="AF406" s="40" t="str">
        <f t="shared" si="217"/>
        <v xml:space="preserve"> </v>
      </c>
      <c r="AG406" s="25" t="str">
        <f t="shared" si="218"/>
        <v xml:space="preserve"> </v>
      </c>
      <c r="AH406" s="25">
        <f t="shared" si="219"/>
        <v>1</v>
      </c>
      <c r="AI406" s="25" t="str">
        <f t="shared" si="220"/>
        <v xml:space="preserve"> </v>
      </c>
      <c r="AJ406" s="25"/>
      <c r="AK406" s="25">
        <f t="shared" si="221"/>
        <v>0</v>
      </c>
      <c r="AL406" s="25">
        <f t="shared" si="222"/>
        <v>0</v>
      </c>
      <c r="AM406" s="125">
        <f t="shared" si="223"/>
        <v>-18</v>
      </c>
      <c r="AN406" s="71"/>
    </row>
    <row r="407" spans="1:40">
      <c r="A407" s="197">
        <f t="shared" si="225"/>
        <v>397</v>
      </c>
      <c r="B407" s="198">
        <f>Data!B407</f>
        <v>25</v>
      </c>
      <c r="D407" s="112">
        <f t="shared" si="224"/>
        <v>3</v>
      </c>
      <c r="E407" s="116" t="str">
        <f t="shared" si="195"/>
        <v>A</v>
      </c>
      <c r="G407" s="24" t="str">
        <f t="shared" si="196"/>
        <v xml:space="preserve"> </v>
      </c>
      <c r="H407" s="25" t="str">
        <f t="shared" si="197"/>
        <v xml:space="preserve"> </v>
      </c>
      <c r="I407" s="25">
        <f t="shared" si="198"/>
        <v>1</v>
      </c>
      <c r="J407" s="25" t="str">
        <f t="shared" si="199"/>
        <v xml:space="preserve"> </v>
      </c>
      <c r="K407" s="25"/>
      <c r="L407" s="25">
        <f t="shared" si="200"/>
        <v>0</v>
      </c>
      <c r="M407" s="25">
        <f t="shared" si="201"/>
        <v>0</v>
      </c>
      <c r="N407" s="28">
        <f t="shared" si="202"/>
        <v>-65</v>
      </c>
      <c r="O407" s="40" t="str">
        <f t="shared" si="203"/>
        <v>T</v>
      </c>
      <c r="P407" s="25" t="str">
        <f t="shared" si="204"/>
        <v xml:space="preserve"> </v>
      </c>
      <c r="Q407" s="25">
        <f t="shared" si="205"/>
        <v>3</v>
      </c>
      <c r="R407" s="25" t="str">
        <f t="shared" si="206"/>
        <v xml:space="preserve"> </v>
      </c>
      <c r="S407" s="25"/>
      <c r="T407" s="25">
        <f t="shared" si="207"/>
        <v>0</v>
      </c>
      <c r="U407" s="25">
        <f t="shared" si="208"/>
        <v>0</v>
      </c>
      <c r="V407" s="125">
        <f t="shared" si="209"/>
        <v>-15</v>
      </c>
      <c r="W407" s="71"/>
      <c r="X407" s="24" t="str">
        <f t="shared" si="210"/>
        <v xml:space="preserve"> </v>
      </c>
      <c r="Y407" s="25" t="str">
        <f t="shared" si="211"/>
        <v xml:space="preserve"> </v>
      </c>
      <c r="Z407" s="25">
        <f t="shared" si="212"/>
        <v>1</v>
      </c>
      <c r="AA407" s="25" t="str">
        <f t="shared" si="213"/>
        <v xml:space="preserve"> </v>
      </c>
      <c r="AB407" s="25"/>
      <c r="AC407" s="25">
        <f t="shared" si="214"/>
        <v>0</v>
      </c>
      <c r="AD407" s="25">
        <f t="shared" si="215"/>
        <v>0</v>
      </c>
      <c r="AE407" s="28">
        <f t="shared" si="216"/>
        <v>34</v>
      </c>
      <c r="AF407" s="40" t="str">
        <f t="shared" si="217"/>
        <v>T</v>
      </c>
      <c r="AG407" s="25" t="str">
        <f t="shared" si="218"/>
        <v xml:space="preserve"> </v>
      </c>
      <c r="AH407" s="25">
        <f t="shared" si="219"/>
        <v>1</v>
      </c>
      <c r="AI407" s="25" t="str">
        <f t="shared" si="220"/>
        <v xml:space="preserve"> </v>
      </c>
      <c r="AJ407" s="25"/>
      <c r="AK407" s="25">
        <f t="shared" si="221"/>
        <v>0</v>
      </c>
      <c r="AL407" s="25">
        <f t="shared" si="222"/>
        <v>0</v>
      </c>
      <c r="AM407" s="125">
        <f t="shared" si="223"/>
        <v>-18</v>
      </c>
      <c r="AN407" s="71"/>
    </row>
    <row r="408" spans="1:40">
      <c r="A408" s="197">
        <f t="shared" si="225"/>
        <v>398</v>
      </c>
      <c r="B408" s="198">
        <f>Data!B408</f>
        <v>5</v>
      </c>
      <c r="D408" s="112">
        <f t="shared" si="224"/>
        <v>1</v>
      </c>
      <c r="E408" s="116" t="str">
        <f t="shared" si="195"/>
        <v>B</v>
      </c>
      <c r="G408" s="24" t="str">
        <f t="shared" si="196"/>
        <v xml:space="preserve"> </v>
      </c>
      <c r="H408" s="25" t="str">
        <f t="shared" si="197"/>
        <v xml:space="preserve"> </v>
      </c>
      <c r="I408" s="25">
        <f t="shared" si="198"/>
        <v>1</v>
      </c>
      <c r="J408" s="25" t="str">
        <f t="shared" si="199"/>
        <v xml:space="preserve"> </v>
      </c>
      <c r="K408" s="25"/>
      <c r="L408" s="25">
        <f t="shared" si="200"/>
        <v>0</v>
      </c>
      <c r="M408" s="25">
        <f t="shared" si="201"/>
        <v>0</v>
      </c>
      <c r="N408" s="28">
        <f t="shared" si="202"/>
        <v>-65</v>
      </c>
      <c r="O408" s="40" t="str">
        <f t="shared" si="203"/>
        <v xml:space="preserve"> </v>
      </c>
      <c r="P408" s="25" t="str">
        <f t="shared" si="204"/>
        <v xml:space="preserve"> </v>
      </c>
      <c r="Q408" s="25">
        <f t="shared" si="205"/>
        <v>3</v>
      </c>
      <c r="R408" s="25" t="str">
        <f t="shared" si="206"/>
        <v>A &amp; B</v>
      </c>
      <c r="S408" s="25"/>
      <c r="T408" s="25">
        <f t="shared" si="207"/>
        <v>18</v>
      </c>
      <c r="U408" s="25">
        <f t="shared" si="208"/>
        <v>0</v>
      </c>
      <c r="V408" s="125">
        <f t="shared" si="209"/>
        <v>-33</v>
      </c>
      <c r="W408" s="71"/>
      <c r="X408" s="24" t="str">
        <f t="shared" si="210"/>
        <v xml:space="preserve"> </v>
      </c>
      <c r="Y408" s="25" t="str">
        <f t="shared" si="211"/>
        <v xml:space="preserve"> </v>
      </c>
      <c r="Z408" s="25">
        <f t="shared" si="212"/>
        <v>1</v>
      </c>
      <c r="AA408" s="25" t="str">
        <f t="shared" si="213"/>
        <v xml:space="preserve"> </v>
      </c>
      <c r="AB408" s="25"/>
      <c r="AC408" s="25">
        <f t="shared" si="214"/>
        <v>0</v>
      </c>
      <c r="AD408" s="25">
        <f t="shared" si="215"/>
        <v>0</v>
      </c>
      <c r="AE408" s="28">
        <f t="shared" si="216"/>
        <v>34</v>
      </c>
      <c r="AF408" s="40" t="str">
        <f t="shared" si="217"/>
        <v xml:space="preserve"> </v>
      </c>
      <c r="AG408" s="25" t="str">
        <f t="shared" si="218"/>
        <v xml:space="preserve"> </v>
      </c>
      <c r="AH408" s="25">
        <f t="shared" si="219"/>
        <v>1</v>
      </c>
      <c r="AI408" s="25" t="str">
        <f t="shared" si="220"/>
        <v>A &amp; B</v>
      </c>
      <c r="AJ408" s="25"/>
      <c r="AK408" s="25">
        <f t="shared" si="221"/>
        <v>2</v>
      </c>
      <c r="AL408" s="25">
        <f t="shared" si="222"/>
        <v>0</v>
      </c>
      <c r="AM408" s="125">
        <f t="shared" si="223"/>
        <v>-20</v>
      </c>
      <c r="AN408" s="71"/>
    </row>
    <row r="409" spans="1:40">
      <c r="A409" s="197">
        <f t="shared" si="225"/>
        <v>399</v>
      </c>
      <c r="B409" s="198">
        <f>Data!B409</f>
        <v>8</v>
      </c>
      <c r="D409" s="112">
        <f t="shared" si="224"/>
        <v>1</v>
      </c>
      <c r="E409" s="116" t="str">
        <f t="shared" si="195"/>
        <v>B</v>
      </c>
      <c r="G409" s="24" t="str">
        <f t="shared" si="196"/>
        <v>T</v>
      </c>
      <c r="H409" s="25" t="str">
        <f t="shared" si="197"/>
        <v xml:space="preserve"> </v>
      </c>
      <c r="I409" s="25">
        <f t="shared" si="198"/>
        <v>1</v>
      </c>
      <c r="J409" s="25" t="str">
        <f t="shared" si="199"/>
        <v xml:space="preserve"> </v>
      </c>
      <c r="K409" s="25"/>
      <c r="L409" s="25">
        <f t="shared" si="200"/>
        <v>0</v>
      </c>
      <c r="M409" s="25">
        <f t="shared" si="201"/>
        <v>0</v>
      </c>
      <c r="N409" s="28">
        <f t="shared" si="202"/>
        <v>-65</v>
      </c>
      <c r="O409" s="40" t="str">
        <f t="shared" si="203"/>
        <v xml:space="preserve"> </v>
      </c>
      <c r="P409" s="25" t="str">
        <f t="shared" si="204"/>
        <v>W</v>
      </c>
      <c r="Q409" s="25">
        <f t="shared" si="205"/>
        <v>1</v>
      </c>
      <c r="R409" s="25" t="str">
        <f t="shared" si="206"/>
        <v xml:space="preserve"> </v>
      </c>
      <c r="S409" s="25"/>
      <c r="T409" s="25">
        <f t="shared" si="207"/>
        <v>0</v>
      </c>
      <c r="U409" s="25">
        <f t="shared" si="208"/>
        <v>27</v>
      </c>
      <c r="V409" s="125">
        <f t="shared" si="209"/>
        <v>-6</v>
      </c>
      <c r="W409" s="71"/>
      <c r="X409" s="24" t="str">
        <f t="shared" si="210"/>
        <v>T</v>
      </c>
      <c r="Y409" s="25" t="str">
        <f t="shared" si="211"/>
        <v xml:space="preserve"> </v>
      </c>
      <c r="Z409" s="25">
        <f t="shared" si="212"/>
        <v>1</v>
      </c>
      <c r="AA409" s="25" t="str">
        <f t="shared" si="213"/>
        <v xml:space="preserve"> </v>
      </c>
      <c r="AB409" s="25"/>
      <c r="AC409" s="25">
        <f t="shared" si="214"/>
        <v>0</v>
      </c>
      <c r="AD409" s="25">
        <f t="shared" si="215"/>
        <v>0</v>
      </c>
      <c r="AE409" s="28">
        <f t="shared" si="216"/>
        <v>34</v>
      </c>
      <c r="AF409" s="40" t="str">
        <f t="shared" si="217"/>
        <v xml:space="preserve"> </v>
      </c>
      <c r="AG409" s="25" t="str">
        <f t="shared" si="218"/>
        <v>W</v>
      </c>
      <c r="AH409" s="25">
        <f t="shared" si="219"/>
        <v>1</v>
      </c>
      <c r="AI409" s="25" t="str">
        <f t="shared" si="220"/>
        <v xml:space="preserve"> </v>
      </c>
      <c r="AJ409" s="25"/>
      <c r="AK409" s="25">
        <f t="shared" si="221"/>
        <v>0</v>
      </c>
      <c r="AL409" s="25">
        <f t="shared" si="222"/>
        <v>3</v>
      </c>
      <c r="AM409" s="125">
        <f t="shared" si="223"/>
        <v>-17</v>
      </c>
      <c r="AN409" s="71"/>
    </row>
    <row r="410" spans="1:40">
      <c r="A410" s="197">
        <f t="shared" si="225"/>
        <v>400</v>
      </c>
      <c r="B410" s="198">
        <f>Data!B410</f>
        <v>8</v>
      </c>
      <c r="D410" s="112">
        <f t="shared" si="224"/>
        <v>1</v>
      </c>
      <c r="E410" s="116" t="str">
        <f t="shared" si="195"/>
        <v>B</v>
      </c>
      <c r="G410" s="24" t="str">
        <f t="shared" si="196"/>
        <v>T</v>
      </c>
      <c r="H410" s="25" t="str">
        <f t="shared" si="197"/>
        <v xml:space="preserve"> </v>
      </c>
      <c r="I410" s="25">
        <f t="shared" si="198"/>
        <v>1</v>
      </c>
      <c r="J410" s="25" t="str">
        <f t="shared" si="199"/>
        <v xml:space="preserve"> </v>
      </c>
      <c r="K410" s="25"/>
      <c r="L410" s="25">
        <f t="shared" si="200"/>
        <v>0</v>
      </c>
      <c r="M410" s="25">
        <f t="shared" si="201"/>
        <v>0</v>
      </c>
      <c r="N410" s="28">
        <f t="shared" si="202"/>
        <v>-65</v>
      </c>
      <c r="O410" s="40" t="str">
        <f t="shared" si="203"/>
        <v>T</v>
      </c>
      <c r="P410" s="25" t="str">
        <f t="shared" si="204"/>
        <v xml:space="preserve"> </v>
      </c>
      <c r="Q410" s="25">
        <f t="shared" si="205"/>
        <v>1</v>
      </c>
      <c r="R410" s="25" t="str">
        <f t="shared" si="206"/>
        <v xml:space="preserve"> </v>
      </c>
      <c r="S410" s="25"/>
      <c r="T410" s="25">
        <f t="shared" si="207"/>
        <v>0</v>
      </c>
      <c r="U410" s="25">
        <f t="shared" si="208"/>
        <v>0</v>
      </c>
      <c r="V410" s="125">
        <f t="shared" si="209"/>
        <v>-6</v>
      </c>
      <c r="W410" s="71"/>
      <c r="X410" s="24" t="str">
        <f t="shared" si="210"/>
        <v>T</v>
      </c>
      <c r="Y410" s="25" t="str">
        <f t="shared" si="211"/>
        <v xml:space="preserve"> </v>
      </c>
      <c r="Z410" s="25">
        <f t="shared" si="212"/>
        <v>1</v>
      </c>
      <c r="AA410" s="25" t="str">
        <f t="shared" si="213"/>
        <v xml:space="preserve"> </v>
      </c>
      <c r="AB410" s="25"/>
      <c r="AC410" s="25">
        <f t="shared" si="214"/>
        <v>0</v>
      </c>
      <c r="AD410" s="25">
        <f t="shared" si="215"/>
        <v>0</v>
      </c>
      <c r="AE410" s="28">
        <f t="shared" si="216"/>
        <v>34</v>
      </c>
      <c r="AF410" s="40" t="str">
        <f t="shared" si="217"/>
        <v>T</v>
      </c>
      <c r="AG410" s="25" t="str">
        <f t="shared" si="218"/>
        <v xml:space="preserve"> </v>
      </c>
      <c r="AH410" s="25">
        <f t="shared" si="219"/>
        <v>1</v>
      </c>
      <c r="AI410" s="25" t="str">
        <f t="shared" si="220"/>
        <v xml:space="preserve"> </v>
      </c>
      <c r="AJ410" s="25"/>
      <c r="AK410" s="25">
        <f t="shared" si="221"/>
        <v>0</v>
      </c>
      <c r="AL410" s="25">
        <f t="shared" si="222"/>
        <v>0</v>
      </c>
      <c r="AM410" s="125">
        <f t="shared" si="223"/>
        <v>-17</v>
      </c>
      <c r="AN410" s="71"/>
    </row>
    <row r="411" spans="1:40">
      <c r="A411" s="197">
        <f t="shared" si="225"/>
        <v>401</v>
      </c>
      <c r="B411" s="198">
        <f>Data!B411</f>
        <v>12</v>
      </c>
      <c r="D411" s="112">
        <f t="shared" si="224"/>
        <v>1</v>
      </c>
      <c r="E411" s="116" t="str">
        <f t="shared" si="195"/>
        <v>C</v>
      </c>
      <c r="G411" s="24" t="str">
        <f t="shared" si="196"/>
        <v>T</v>
      </c>
      <c r="H411" s="25" t="str">
        <f t="shared" si="197"/>
        <v xml:space="preserve"> </v>
      </c>
      <c r="I411" s="25">
        <f t="shared" si="198"/>
        <v>1</v>
      </c>
      <c r="J411" s="25" t="str">
        <f t="shared" si="199"/>
        <v xml:space="preserve"> </v>
      </c>
      <c r="K411" s="25"/>
      <c r="L411" s="25">
        <f t="shared" si="200"/>
        <v>0</v>
      </c>
      <c r="M411" s="25">
        <f t="shared" si="201"/>
        <v>0</v>
      </c>
      <c r="N411" s="28">
        <f t="shared" si="202"/>
        <v>-65</v>
      </c>
      <c r="O411" s="40" t="str">
        <f t="shared" si="203"/>
        <v xml:space="preserve"> </v>
      </c>
      <c r="P411" s="25" t="str">
        <f t="shared" si="204"/>
        <v xml:space="preserve"> </v>
      </c>
      <c r="Q411" s="25">
        <f t="shared" si="205"/>
        <v>1</v>
      </c>
      <c r="R411" s="25" t="str">
        <f t="shared" si="206"/>
        <v>B &amp; C</v>
      </c>
      <c r="S411" s="25"/>
      <c r="T411" s="25">
        <f t="shared" si="207"/>
        <v>2</v>
      </c>
      <c r="U411" s="25">
        <f t="shared" si="208"/>
        <v>0</v>
      </c>
      <c r="V411" s="125">
        <f t="shared" si="209"/>
        <v>-8</v>
      </c>
      <c r="W411" s="71"/>
      <c r="X411" s="24" t="str">
        <f t="shared" si="210"/>
        <v>T</v>
      </c>
      <c r="Y411" s="25" t="str">
        <f t="shared" si="211"/>
        <v xml:space="preserve"> </v>
      </c>
      <c r="Z411" s="25">
        <f t="shared" si="212"/>
        <v>1</v>
      </c>
      <c r="AA411" s="25" t="str">
        <f t="shared" si="213"/>
        <v xml:space="preserve"> </v>
      </c>
      <c r="AB411" s="25"/>
      <c r="AC411" s="25">
        <f t="shared" si="214"/>
        <v>0</v>
      </c>
      <c r="AD411" s="25">
        <f t="shared" si="215"/>
        <v>0</v>
      </c>
      <c r="AE411" s="28">
        <f t="shared" si="216"/>
        <v>34</v>
      </c>
      <c r="AF411" s="40" t="str">
        <f t="shared" si="217"/>
        <v xml:space="preserve"> </v>
      </c>
      <c r="AG411" s="25" t="str">
        <f t="shared" si="218"/>
        <v xml:space="preserve"> </v>
      </c>
      <c r="AH411" s="25">
        <f t="shared" si="219"/>
        <v>1</v>
      </c>
      <c r="AI411" s="25" t="str">
        <f t="shared" si="220"/>
        <v>B &amp; C</v>
      </c>
      <c r="AJ411" s="25"/>
      <c r="AK411" s="25">
        <f t="shared" si="221"/>
        <v>2</v>
      </c>
      <c r="AL411" s="25">
        <f t="shared" si="222"/>
        <v>0</v>
      </c>
      <c r="AM411" s="125">
        <f t="shared" si="223"/>
        <v>-19</v>
      </c>
      <c r="AN411" s="71"/>
    </row>
    <row r="412" spans="1:40">
      <c r="A412" s="197">
        <f t="shared" si="225"/>
        <v>402</v>
      </c>
      <c r="B412" s="198">
        <f>Data!B412</f>
        <v>36</v>
      </c>
      <c r="D412" s="112">
        <f t="shared" si="224"/>
        <v>3</v>
      </c>
      <c r="E412" s="116" t="str">
        <f t="shared" si="195"/>
        <v>C</v>
      </c>
      <c r="G412" s="24" t="str">
        <f t="shared" si="196"/>
        <v xml:space="preserve"> </v>
      </c>
      <c r="H412" s="25" t="str">
        <f t="shared" si="197"/>
        <v xml:space="preserve"> </v>
      </c>
      <c r="I412" s="25">
        <f t="shared" si="198"/>
        <v>1</v>
      </c>
      <c r="J412" s="25" t="str">
        <f t="shared" si="199"/>
        <v>1 &amp; 3</v>
      </c>
      <c r="K412" s="25"/>
      <c r="L412" s="25">
        <f t="shared" si="200"/>
        <v>2</v>
      </c>
      <c r="M412" s="25">
        <f t="shared" si="201"/>
        <v>0</v>
      </c>
      <c r="N412" s="28">
        <f t="shared" si="202"/>
        <v>-67</v>
      </c>
      <c r="O412" s="40" t="str">
        <f t="shared" si="203"/>
        <v xml:space="preserve"> </v>
      </c>
      <c r="P412" s="25" t="str">
        <f t="shared" si="204"/>
        <v>W</v>
      </c>
      <c r="Q412" s="25">
        <f t="shared" si="205"/>
        <v>1</v>
      </c>
      <c r="R412" s="25" t="str">
        <f t="shared" si="206"/>
        <v xml:space="preserve"> </v>
      </c>
      <c r="S412" s="25"/>
      <c r="T412" s="25">
        <f t="shared" si="207"/>
        <v>0</v>
      </c>
      <c r="U412" s="25">
        <f t="shared" si="208"/>
        <v>3</v>
      </c>
      <c r="V412" s="125">
        <f t="shared" si="209"/>
        <v>-5</v>
      </c>
      <c r="W412" s="71"/>
      <c r="X412" s="24" t="str">
        <f t="shared" si="210"/>
        <v xml:space="preserve"> </v>
      </c>
      <c r="Y412" s="25" t="str">
        <f t="shared" si="211"/>
        <v xml:space="preserve"> </v>
      </c>
      <c r="Z412" s="25">
        <f t="shared" si="212"/>
        <v>1</v>
      </c>
      <c r="AA412" s="25" t="str">
        <f t="shared" si="213"/>
        <v>1 &amp; 3</v>
      </c>
      <c r="AB412" s="25"/>
      <c r="AC412" s="25">
        <f t="shared" si="214"/>
        <v>2</v>
      </c>
      <c r="AD412" s="25">
        <f t="shared" si="215"/>
        <v>0</v>
      </c>
      <c r="AE412" s="28">
        <f t="shared" si="216"/>
        <v>32</v>
      </c>
      <c r="AF412" s="40" t="str">
        <f t="shared" si="217"/>
        <v xml:space="preserve"> </v>
      </c>
      <c r="AG412" s="25" t="str">
        <f t="shared" si="218"/>
        <v>W</v>
      </c>
      <c r="AH412" s="25">
        <f t="shared" si="219"/>
        <v>1</v>
      </c>
      <c r="AI412" s="25" t="str">
        <f t="shared" si="220"/>
        <v xml:space="preserve"> </v>
      </c>
      <c r="AJ412" s="25"/>
      <c r="AK412" s="25">
        <f t="shared" si="221"/>
        <v>0</v>
      </c>
      <c r="AL412" s="25">
        <f t="shared" si="222"/>
        <v>3</v>
      </c>
      <c r="AM412" s="125">
        <f t="shared" si="223"/>
        <v>-16</v>
      </c>
      <c r="AN412" s="71"/>
    </row>
    <row r="413" spans="1:40">
      <c r="A413" s="197">
        <f t="shared" si="225"/>
        <v>403</v>
      </c>
      <c r="B413" s="198">
        <f>Data!B413</f>
        <v>20</v>
      </c>
      <c r="D413" s="112">
        <f t="shared" si="224"/>
        <v>2</v>
      </c>
      <c r="E413" s="116" t="str">
        <f t="shared" si="195"/>
        <v>B</v>
      </c>
      <c r="G413" s="24" t="str">
        <f t="shared" si="196"/>
        <v xml:space="preserve"> </v>
      </c>
      <c r="H413" s="25" t="str">
        <f t="shared" si="197"/>
        <v>L</v>
      </c>
      <c r="I413" s="25">
        <f t="shared" si="198"/>
        <v>2</v>
      </c>
      <c r="J413" s="25" t="str">
        <f t="shared" si="199"/>
        <v xml:space="preserve"> </v>
      </c>
      <c r="K413" s="25"/>
      <c r="L413" s="25">
        <f t="shared" si="200"/>
        <v>0</v>
      </c>
      <c r="M413" s="25">
        <f t="shared" si="201"/>
        <v>0</v>
      </c>
      <c r="N413" s="28">
        <f t="shared" si="202"/>
        <v>-67</v>
      </c>
      <c r="O413" s="40" t="str">
        <f t="shared" si="203"/>
        <v xml:space="preserve"> </v>
      </c>
      <c r="P413" s="25" t="str">
        <f t="shared" si="204"/>
        <v xml:space="preserve"> </v>
      </c>
      <c r="Q413" s="25">
        <f t="shared" si="205"/>
        <v>1</v>
      </c>
      <c r="R413" s="25" t="str">
        <f t="shared" si="206"/>
        <v xml:space="preserve"> </v>
      </c>
      <c r="S413" s="25"/>
      <c r="T413" s="25">
        <f t="shared" si="207"/>
        <v>0</v>
      </c>
      <c r="U413" s="25">
        <f t="shared" si="208"/>
        <v>0</v>
      </c>
      <c r="V413" s="125">
        <f t="shared" si="209"/>
        <v>-5</v>
      </c>
      <c r="W413" s="71"/>
      <c r="X413" s="24" t="str">
        <f t="shared" si="210"/>
        <v xml:space="preserve"> </v>
      </c>
      <c r="Y413" s="25" t="str">
        <f t="shared" si="211"/>
        <v>L</v>
      </c>
      <c r="Z413" s="25">
        <f t="shared" si="212"/>
        <v>2</v>
      </c>
      <c r="AA413" s="25" t="str">
        <f t="shared" si="213"/>
        <v>1 &amp; 3</v>
      </c>
      <c r="AB413" s="25"/>
      <c r="AC413" s="25">
        <f t="shared" si="214"/>
        <v>6</v>
      </c>
      <c r="AD413" s="25">
        <f t="shared" si="215"/>
        <v>0</v>
      </c>
      <c r="AE413" s="28">
        <f t="shared" si="216"/>
        <v>26</v>
      </c>
      <c r="AF413" s="40" t="str">
        <f t="shared" si="217"/>
        <v xml:space="preserve"> </v>
      </c>
      <c r="AG413" s="25" t="str">
        <f t="shared" si="218"/>
        <v xml:space="preserve"> </v>
      </c>
      <c r="AH413" s="25">
        <f t="shared" si="219"/>
        <v>1</v>
      </c>
      <c r="AI413" s="25" t="str">
        <f t="shared" si="220"/>
        <v xml:space="preserve"> </v>
      </c>
      <c r="AJ413" s="25"/>
      <c r="AK413" s="25">
        <f t="shared" si="221"/>
        <v>0</v>
      </c>
      <c r="AL413" s="25">
        <f t="shared" si="222"/>
        <v>0</v>
      </c>
      <c r="AM413" s="125">
        <f t="shared" si="223"/>
        <v>-16</v>
      </c>
      <c r="AN413" s="71"/>
    </row>
    <row r="414" spans="1:40">
      <c r="A414" s="197">
        <f t="shared" si="225"/>
        <v>404</v>
      </c>
      <c r="B414" s="198">
        <f>Data!B414</f>
        <v>32</v>
      </c>
      <c r="D414" s="112">
        <f t="shared" si="224"/>
        <v>3</v>
      </c>
      <c r="E414" s="116" t="str">
        <f t="shared" si="195"/>
        <v>B</v>
      </c>
      <c r="G414" s="24" t="str">
        <f t="shared" si="196"/>
        <v xml:space="preserve"> </v>
      </c>
      <c r="H414" s="25" t="str">
        <f t="shared" si="197"/>
        <v xml:space="preserve"> </v>
      </c>
      <c r="I414" s="25">
        <f t="shared" si="198"/>
        <v>2</v>
      </c>
      <c r="J414" s="25" t="str">
        <f t="shared" si="199"/>
        <v xml:space="preserve"> </v>
      </c>
      <c r="K414" s="25"/>
      <c r="L414" s="25">
        <f t="shared" si="200"/>
        <v>0</v>
      </c>
      <c r="M414" s="25">
        <f t="shared" si="201"/>
        <v>0</v>
      </c>
      <c r="N414" s="28">
        <f t="shared" si="202"/>
        <v>-67</v>
      </c>
      <c r="O414" s="40" t="str">
        <f t="shared" si="203"/>
        <v>T</v>
      </c>
      <c r="P414" s="25" t="str">
        <f t="shared" si="204"/>
        <v xml:space="preserve"> </v>
      </c>
      <c r="Q414" s="25">
        <f t="shared" si="205"/>
        <v>1</v>
      </c>
      <c r="R414" s="25" t="str">
        <f t="shared" si="206"/>
        <v xml:space="preserve"> </v>
      </c>
      <c r="S414" s="25"/>
      <c r="T414" s="25">
        <f t="shared" si="207"/>
        <v>0</v>
      </c>
      <c r="U414" s="25">
        <f t="shared" si="208"/>
        <v>0</v>
      </c>
      <c r="V414" s="125">
        <f t="shared" si="209"/>
        <v>-5</v>
      </c>
      <c r="W414" s="71"/>
      <c r="X414" s="24" t="str">
        <f t="shared" si="210"/>
        <v xml:space="preserve"> </v>
      </c>
      <c r="Y414" s="25" t="str">
        <f t="shared" si="211"/>
        <v>W</v>
      </c>
      <c r="Z414" s="25">
        <f t="shared" si="212"/>
        <v>1</v>
      </c>
      <c r="AA414" s="25" t="str">
        <f t="shared" si="213"/>
        <v xml:space="preserve"> </v>
      </c>
      <c r="AB414" s="25"/>
      <c r="AC414" s="25">
        <f t="shared" si="214"/>
        <v>0</v>
      </c>
      <c r="AD414" s="25">
        <f t="shared" si="215"/>
        <v>9</v>
      </c>
      <c r="AE414" s="28">
        <f t="shared" si="216"/>
        <v>35</v>
      </c>
      <c r="AF414" s="40" t="str">
        <f t="shared" si="217"/>
        <v>T</v>
      </c>
      <c r="AG414" s="25" t="str">
        <f t="shared" si="218"/>
        <v xml:space="preserve"> </v>
      </c>
      <c r="AH414" s="25">
        <f t="shared" si="219"/>
        <v>1</v>
      </c>
      <c r="AI414" s="25" t="str">
        <f t="shared" si="220"/>
        <v xml:space="preserve"> </v>
      </c>
      <c r="AJ414" s="25"/>
      <c r="AK414" s="25">
        <f t="shared" si="221"/>
        <v>0</v>
      </c>
      <c r="AL414" s="25">
        <f t="shared" si="222"/>
        <v>0</v>
      </c>
      <c r="AM414" s="125">
        <f t="shared" si="223"/>
        <v>-16</v>
      </c>
      <c r="AN414" s="71"/>
    </row>
    <row r="415" spans="1:40">
      <c r="A415" s="197">
        <f t="shared" si="225"/>
        <v>405</v>
      </c>
      <c r="B415" s="198">
        <f>Data!B415</f>
        <v>33</v>
      </c>
      <c r="D415" s="112">
        <f t="shared" si="224"/>
        <v>3</v>
      </c>
      <c r="E415" s="116" t="str">
        <f t="shared" si="195"/>
        <v>C</v>
      </c>
      <c r="G415" s="24" t="str">
        <f t="shared" si="196"/>
        <v>T</v>
      </c>
      <c r="H415" s="25" t="str">
        <f t="shared" si="197"/>
        <v xml:space="preserve"> </v>
      </c>
      <c r="I415" s="25">
        <f t="shared" si="198"/>
        <v>2</v>
      </c>
      <c r="J415" s="25" t="str">
        <f t="shared" si="199"/>
        <v xml:space="preserve"> </v>
      </c>
      <c r="K415" s="25"/>
      <c r="L415" s="25">
        <f t="shared" si="200"/>
        <v>0</v>
      </c>
      <c r="M415" s="25">
        <f t="shared" si="201"/>
        <v>0</v>
      </c>
      <c r="N415" s="28">
        <f t="shared" si="202"/>
        <v>-67</v>
      </c>
      <c r="O415" s="40" t="str">
        <f t="shared" si="203"/>
        <v xml:space="preserve"> </v>
      </c>
      <c r="P415" s="25" t="str">
        <f t="shared" si="204"/>
        <v xml:space="preserve"> </v>
      </c>
      <c r="Q415" s="25">
        <f t="shared" si="205"/>
        <v>1</v>
      </c>
      <c r="R415" s="25" t="str">
        <f t="shared" si="206"/>
        <v>B &amp; C</v>
      </c>
      <c r="S415" s="25"/>
      <c r="T415" s="25">
        <f t="shared" si="207"/>
        <v>2</v>
      </c>
      <c r="U415" s="25">
        <f t="shared" si="208"/>
        <v>0</v>
      </c>
      <c r="V415" s="125">
        <f t="shared" si="209"/>
        <v>-7</v>
      </c>
      <c r="W415" s="71"/>
      <c r="X415" s="24" t="str">
        <f t="shared" si="210"/>
        <v>T</v>
      </c>
      <c r="Y415" s="25" t="str">
        <f t="shared" si="211"/>
        <v xml:space="preserve"> </v>
      </c>
      <c r="Z415" s="25">
        <f t="shared" si="212"/>
        <v>1</v>
      </c>
      <c r="AA415" s="25" t="str">
        <f t="shared" si="213"/>
        <v xml:space="preserve"> </v>
      </c>
      <c r="AB415" s="25"/>
      <c r="AC415" s="25">
        <f t="shared" si="214"/>
        <v>0</v>
      </c>
      <c r="AD415" s="25">
        <f t="shared" si="215"/>
        <v>0</v>
      </c>
      <c r="AE415" s="28">
        <f t="shared" si="216"/>
        <v>35</v>
      </c>
      <c r="AF415" s="40" t="str">
        <f t="shared" si="217"/>
        <v xml:space="preserve"> </v>
      </c>
      <c r="AG415" s="25" t="str">
        <f t="shared" si="218"/>
        <v xml:space="preserve"> </v>
      </c>
      <c r="AH415" s="25">
        <f t="shared" si="219"/>
        <v>1</v>
      </c>
      <c r="AI415" s="25" t="str">
        <f t="shared" si="220"/>
        <v>B &amp; C</v>
      </c>
      <c r="AJ415" s="25"/>
      <c r="AK415" s="25">
        <f t="shared" si="221"/>
        <v>2</v>
      </c>
      <c r="AL415" s="25">
        <f t="shared" si="222"/>
        <v>0</v>
      </c>
      <c r="AM415" s="125">
        <f t="shared" si="223"/>
        <v>-18</v>
      </c>
      <c r="AN415" s="71"/>
    </row>
    <row r="416" spans="1:40">
      <c r="A416" s="197">
        <f t="shared" si="225"/>
        <v>406</v>
      </c>
      <c r="B416" s="198">
        <f>Data!B416</f>
        <v>0</v>
      </c>
      <c r="D416" s="112">
        <f t="shared" si="224"/>
        <v>0</v>
      </c>
      <c r="E416" s="116">
        <f t="shared" si="195"/>
        <v>0</v>
      </c>
      <c r="G416" s="24" t="str">
        <f t="shared" si="196"/>
        <v xml:space="preserve"> </v>
      </c>
      <c r="H416" s="25" t="str">
        <f t="shared" si="197"/>
        <v xml:space="preserve"> </v>
      </c>
      <c r="I416" s="25">
        <f t="shared" si="198"/>
        <v>2</v>
      </c>
      <c r="J416" s="25" t="str">
        <f t="shared" si="199"/>
        <v xml:space="preserve"> </v>
      </c>
      <c r="K416" s="25"/>
      <c r="L416" s="25">
        <f t="shared" si="200"/>
        <v>0</v>
      </c>
      <c r="M416" s="25">
        <f t="shared" si="201"/>
        <v>0</v>
      </c>
      <c r="N416" s="28">
        <f t="shared" si="202"/>
        <v>-67</v>
      </c>
      <c r="O416" s="40" t="str">
        <f t="shared" si="203"/>
        <v xml:space="preserve"> </v>
      </c>
      <c r="P416" s="25" t="str">
        <f t="shared" si="204"/>
        <v>L</v>
      </c>
      <c r="Q416" s="25">
        <f t="shared" si="205"/>
        <v>2</v>
      </c>
      <c r="R416" s="25" t="str">
        <f t="shared" si="206"/>
        <v xml:space="preserve"> </v>
      </c>
      <c r="S416" s="25"/>
      <c r="T416" s="25">
        <f t="shared" si="207"/>
        <v>0</v>
      </c>
      <c r="U416" s="25">
        <f t="shared" si="208"/>
        <v>0</v>
      </c>
      <c r="V416" s="125">
        <f t="shared" si="209"/>
        <v>-7</v>
      </c>
      <c r="W416" s="71"/>
      <c r="X416" s="24" t="str">
        <f t="shared" si="210"/>
        <v xml:space="preserve"> </v>
      </c>
      <c r="Y416" s="25" t="str">
        <f t="shared" si="211"/>
        <v xml:space="preserve"> </v>
      </c>
      <c r="Z416" s="25">
        <f t="shared" si="212"/>
        <v>1</v>
      </c>
      <c r="AA416" s="25" t="str">
        <f t="shared" si="213"/>
        <v xml:space="preserve"> </v>
      </c>
      <c r="AB416" s="25"/>
      <c r="AC416" s="25">
        <f t="shared" si="214"/>
        <v>0</v>
      </c>
      <c r="AD416" s="25">
        <f t="shared" si="215"/>
        <v>0</v>
      </c>
      <c r="AE416" s="28">
        <f t="shared" si="216"/>
        <v>35</v>
      </c>
      <c r="AF416" s="40" t="str">
        <f t="shared" si="217"/>
        <v xml:space="preserve"> </v>
      </c>
      <c r="AG416" s="25" t="str">
        <f t="shared" si="218"/>
        <v>L</v>
      </c>
      <c r="AH416" s="25">
        <f t="shared" si="219"/>
        <v>2</v>
      </c>
      <c r="AI416" s="25" t="str">
        <f t="shared" si="220"/>
        <v>B &amp; C</v>
      </c>
      <c r="AJ416" s="25"/>
      <c r="AK416" s="25">
        <f t="shared" si="221"/>
        <v>6</v>
      </c>
      <c r="AL416" s="25">
        <f t="shared" si="222"/>
        <v>0</v>
      </c>
      <c r="AM416" s="125">
        <f t="shared" si="223"/>
        <v>-24</v>
      </c>
      <c r="AN416" s="71"/>
    </row>
    <row r="417" spans="1:40">
      <c r="A417" s="197">
        <f t="shared" si="225"/>
        <v>407</v>
      </c>
      <c r="B417" s="198">
        <f>Data!B417</f>
        <v>7</v>
      </c>
      <c r="D417" s="112">
        <f t="shared" si="224"/>
        <v>1</v>
      </c>
      <c r="E417" s="116" t="str">
        <f t="shared" si="195"/>
        <v>A</v>
      </c>
      <c r="G417" s="24" t="str">
        <f t="shared" si="196"/>
        <v xml:space="preserve"> </v>
      </c>
      <c r="H417" s="25" t="str">
        <f t="shared" si="197"/>
        <v xml:space="preserve"> </v>
      </c>
      <c r="I417" s="25">
        <f t="shared" si="198"/>
        <v>2</v>
      </c>
      <c r="J417" s="25" t="str">
        <f t="shared" si="199"/>
        <v xml:space="preserve"> </v>
      </c>
      <c r="K417" s="25"/>
      <c r="L417" s="25">
        <f t="shared" si="200"/>
        <v>0</v>
      </c>
      <c r="M417" s="25">
        <f t="shared" si="201"/>
        <v>0</v>
      </c>
      <c r="N417" s="28">
        <f t="shared" si="202"/>
        <v>-67</v>
      </c>
      <c r="O417" s="40" t="str">
        <f t="shared" si="203"/>
        <v xml:space="preserve"> </v>
      </c>
      <c r="P417" s="25" t="str">
        <f t="shared" si="204"/>
        <v xml:space="preserve"> </v>
      </c>
      <c r="Q417" s="25">
        <f t="shared" si="205"/>
        <v>2</v>
      </c>
      <c r="R417" s="25" t="str">
        <f t="shared" si="206"/>
        <v xml:space="preserve"> </v>
      </c>
      <c r="S417" s="25"/>
      <c r="T417" s="25">
        <f t="shared" si="207"/>
        <v>0</v>
      </c>
      <c r="U417" s="25">
        <f t="shared" si="208"/>
        <v>0</v>
      </c>
      <c r="V417" s="125">
        <f t="shared" si="209"/>
        <v>-7</v>
      </c>
      <c r="W417" s="71"/>
      <c r="X417" s="24" t="str">
        <f t="shared" si="210"/>
        <v xml:space="preserve"> </v>
      </c>
      <c r="Y417" s="25" t="str">
        <f t="shared" si="211"/>
        <v xml:space="preserve"> </v>
      </c>
      <c r="Z417" s="25">
        <f t="shared" si="212"/>
        <v>1</v>
      </c>
      <c r="AA417" s="25" t="str">
        <f t="shared" si="213"/>
        <v xml:space="preserve"> </v>
      </c>
      <c r="AB417" s="25"/>
      <c r="AC417" s="25">
        <f t="shared" si="214"/>
        <v>0</v>
      </c>
      <c r="AD417" s="25">
        <f t="shared" si="215"/>
        <v>0</v>
      </c>
      <c r="AE417" s="28">
        <f t="shared" si="216"/>
        <v>35</v>
      </c>
      <c r="AF417" s="40" t="str">
        <f t="shared" si="217"/>
        <v xml:space="preserve"> </v>
      </c>
      <c r="AG417" s="25" t="str">
        <f t="shared" si="218"/>
        <v>L</v>
      </c>
      <c r="AH417" s="25">
        <f t="shared" si="219"/>
        <v>3</v>
      </c>
      <c r="AI417" s="25" t="str">
        <f t="shared" si="220"/>
        <v>B &amp; C</v>
      </c>
      <c r="AJ417" s="25"/>
      <c r="AK417" s="25">
        <f t="shared" si="221"/>
        <v>18</v>
      </c>
      <c r="AL417" s="25">
        <f t="shared" si="222"/>
        <v>0</v>
      </c>
      <c r="AM417" s="125">
        <f t="shared" si="223"/>
        <v>-42</v>
      </c>
      <c r="AN417" s="71"/>
    </row>
    <row r="418" spans="1:40">
      <c r="A418" s="197">
        <f t="shared" si="225"/>
        <v>408</v>
      </c>
      <c r="B418" s="198">
        <f>Data!B418</f>
        <v>22</v>
      </c>
      <c r="D418" s="112">
        <f t="shared" si="224"/>
        <v>2</v>
      </c>
      <c r="E418" s="116" t="str">
        <f t="shared" si="195"/>
        <v>A</v>
      </c>
      <c r="G418" s="24" t="str">
        <f t="shared" si="196"/>
        <v xml:space="preserve"> </v>
      </c>
      <c r="H418" s="25" t="str">
        <f t="shared" si="197"/>
        <v xml:space="preserve"> </v>
      </c>
      <c r="I418" s="25">
        <f t="shared" si="198"/>
        <v>2</v>
      </c>
      <c r="J418" s="25" t="str">
        <f t="shared" si="199"/>
        <v xml:space="preserve"> </v>
      </c>
      <c r="K418" s="25"/>
      <c r="L418" s="25">
        <f t="shared" si="200"/>
        <v>0</v>
      </c>
      <c r="M418" s="25">
        <f t="shared" si="201"/>
        <v>0</v>
      </c>
      <c r="N418" s="28">
        <f t="shared" si="202"/>
        <v>-67</v>
      </c>
      <c r="O418" s="40" t="str">
        <f t="shared" si="203"/>
        <v>T</v>
      </c>
      <c r="P418" s="25" t="str">
        <f t="shared" si="204"/>
        <v xml:space="preserve"> </v>
      </c>
      <c r="Q418" s="25">
        <f t="shared" si="205"/>
        <v>2</v>
      </c>
      <c r="R418" s="25" t="str">
        <f t="shared" si="206"/>
        <v xml:space="preserve"> </v>
      </c>
      <c r="S418" s="25"/>
      <c r="T418" s="25">
        <f t="shared" si="207"/>
        <v>0</v>
      </c>
      <c r="U418" s="25">
        <f t="shared" si="208"/>
        <v>0</v>
      </c>
      <c r="V418" s="125">
        <f t="shared" si="209"/>
        <v>-7</v>
      </c>
      <c r="W418" s="71"/>
      <c r="X418" s="24" t="str">
        <f t="shared" si="210"/>
        <v xml:space="preserve"> </v>
      </c>
      <c r="Y418" s="25" t="str">
        <f t="shared" si="211"/>
        <v xml:space="preserve"> </v>
      </c>
      <c r="Z418" s="25">
        <f t="shared" si="212"/>
        <v>1</v>
      </c>
      <c r="AA418" s="25" t="str">
        <f t="shared" si="213"/>
        <v xml:space="preserve"> </v>
      </c>
      <c r="AB418" s="25"/>
      <c r="AC418" s="25">
        <f t="shared" si="214"/>
        <v>0</v>
      </c>
      <c r="AD418" s="25">
        <f t="shared" si="215"/>
        <v>0</v>
      </c>
      <c r="AE418" s="28">
        <f t="shared" si="216"/>
        <v>35</v>
      </c>
      <c r="AF418" s="40" t="str">
        <f t="shared" si="217"/>
        <v xml:space="preserve"> </v>
      </c>
      <c r="AG418" s="25" t="str">
        <f t="shared" si="218"/>
        <v>L</v>
      </c>
      <c r="AH418" s="25">
        <f t="shared" si="219"/>
        <v>4</v>
      </c>
      <c r="AI418" s="25" t="str">
        <f t="shared" si="220"/>
        <v>B &amp; C</v>
      </c>
      <c r="AJ418" s="25"/>
      <c r="AK418" s="25">
        <f t="shared" si="221"/>
        <v>2</v>
      </c>
      <c r="AL418" s="25">
        <f t="shared" si="222"/>
        <v>0</v>
      </c>
      <c r="AM418" s="125">
        <f t="shared" si="223"/>
        <v>-44</v>
      </c>
      <c r="AN418" s="71"/>
    </row>
    <row r="419" spans="1:40">
      <c r="A419" s="197">
        <f t="shared" si="225"/>
        <v>409</v>
      </c>
      <c r="B419" s="198">
        <f>Data!B419</f>
        <v>3</v>
      </c>
      <c r="D419" s="112">
        <f t="shared" si="224"/>
        <v>1</v>
      </c>
      <c r="E419" s="116" t="str">
        <f t="shared" si="195"/>
        <v>C</v>
      </c>
      <c r="G419" s="24" t="str">
        <f t="shared" si="196"/>
        <v xml:space="preserve"> </v>
      </c>
      <c r="H419" s="25" t="str">
        <f t="shared" si="197"/>
        <v xml:space="preserve"> </v>
      </c>
      <c r="I419" s="25">
        <f t="shared" si="198"/>
        <v>2</v>
      </c>
      <c r="J419" s="25" t="str">
        <f t="shared" si="199"/>
        <v xml:space="preserve"> </v>
      </c>
      <c r="K419" s="25"/>
      <c r="L419" s="25">
        <f t="shared" si="200"/>
        <v>0</v>
      </c>
      <c r="M419" s="25">
        <f t="shared" si="201"/>
        <v>0</v>
      </c>
      <c r="N419" s="28">
        <f t="shared" si="202"/>
        <v>-67</v>
      </c>
      <c r="O419" s="40" t="str">
        <f t="shared" si="203"/>
        <v xml:space="preserve"> </v>
      </c>
      <c r="P419" s="25" t="str">
        <f t="shared" si="204"/>
        <v xml:space="preserve"> </v>
      </c>
      <c r="Q419" s="25">
        <f t="shared" si="205"/>
        <v>2</v>
      </c>
      <c r="R419" s="25" t="str">
        <f t="shared" si="206"/>
        <v>A &amp; C</v>
      </c>
      <c r="S419" s="25"/>
      <c r="T419" s="25">
        <f t="shared" si="207"/>
        <v>6</v>
      </c>
      <c r="U419" s="25">
        <f t="shared" si="208"/>
        <v>0</v>
      </c>
      <c r="V419" s="125">
        <f t="shared" si="209"/>
        <v>-13</v>
      </c>
      <c r="W419" s="71"/>
      <c r="X419" s="24" t="str">
        <f t="shared" si="210"/>
        <v xml:space="preserve"> </v>
      </c>
      <c r="Y419" s="25" t="str">
        <f t="shared" si="211"/>
        <v xml:space="preserve"> </v>
      </c>
      <c r="Z419" s="25">
        <f t="shared" si="212"/>
        <v>1</v>
      </c>
      <c r="AA419" s="25" t="str">
        <f t="shared" si="213"/>
        <v xml:space="preserve"> </v>
      </c>
      <c r="AB419" s="25"/>
      <c r="AC419" s="25">
        <f t="shared" si="214"/>
        <v>0</v>
      </c>
      <c r="AD419" s="25">
        <f t="shared" si="215"/>
        <v>0</v>
      </c>
      <c r="AE419" s="28">
        <f t="shared" si="216"/>
        <v>35</v>
      </c>
      <c r="AF419" s="40" t="str">
        <f t="shared" si="217"/>
        <v xml:space="preserve"> </v>
      </c>
      <c r="AG419" s="25" t="str">
        <f t="shared" si="218"/>
        <v>W</v>
      </c>
      <c r="AH419" s="25">
        <f t="shared" si="219"/>
        <v>1</v>
      </c>
      <c r="AI419" s="25" t="str">
        <f t="shared" si="220"/>
        <v xml:space="preserve"> </v>
      </c>
      <c r="AJ419" s="25"/>
      <c r="AK419" s="25">
        <f t="shared" si="221"/>
        <v>0</v>
      </c>
      <c r="AL419" s="25">
        <f t="shared" si="222"/>
        <v>3</v>
      </c>
      <c r="AM419" s="125">
        <f t="shared" si="223"/>
        <v>-41</v>
      </c>
      <c r="AN419" s="71"/>
    </row>
    <row r="420" spans="1:40">
      <c r="A420" s="197">
        <f t="shared" si="225"/>
        <v>410</v>
      </c>
      <c r="B420" s="198">
        <f>Data!B420</f>
        <v>6</v>
      </c>
      <c r="D420" s="112">
        <f t="shared" si="224"/>
        <v>1</v>
      </c>
      <c r="E420" s="116" t="str">
        <f t="shared" si="195"/>
        <v>C</v>
      </c>
      <c r="G420" s="24" t="str">
        <f t="shared" si="196"/>
        <v>T</v>
      </c>
      <c r="H420" s="25" t="str">
        <f t="shared" si="197"/>
        <v xml:space="preserve"> </v>
      </c>
      <c r="I420" s="25">
        <f t="shared" si="198"/>
        <v>2</v>
      </c>
      <c r="J420" s="25" t="str">
        <f t="shared" si="199"/>
        <v xml:space="preserve"> </v>
      </c>
      <c r="K420" s="25"/>
      <c r="L420" s="25">
        <f t="shared" si="200"/>
        <v>0</v>
      </c>
      <c r="M420" s="25">
        <f t="shared" si="201"/>
        <v>0</v>
      </c>
      <c r="N420" s="28">
        <f t="shared" si="202"/>
        <v>-67</v>
      </c>
      <c r="O420" s="40" t="str">
        <f t="shared" si="203"/>
        <v xml:space="preserve"> </v>
      </c>
      <c r="P420" s="25" t="str">
        <f t="shared" si="204"/>
        <v>W</v>
      </c>
      <c r="Q420" s="25">
        <f t="shared" si="205"/>
        <v>1</v>
      </c>
      <c r="R420" s="25" t="str">
        <f t="shared" si="206"/>
        <v xml:space="preserve"> </v>
      </c>
      <c r="S420" s="25"/>
      <c r="T420" s="25">
        <f t="shared" si="207"/>
        <v>0</v>
      </c>
      <c r="U420" s="25">
        <f t="shared" si="208"/>
        <v>9</v>
      </c>
      <c r="V420" s="125">
        <f t="shared" si="209"/>
        <v>-4</v>
      </c>
      <c r="W420" s="71"/>
      <c r="X420" s="24" t="str">
        <f t="shared" si="210"/>
        <v>T</v>
      </c>
      <c r="Y420" s="25" t="str">
        <f t="shared" si="211"/>
        <v xml:space="preserve"> </v>
      </c>
      <c r="Z420" s="25">
        <f t="shared" si="212"/>
        <v>1</v>
      </c>
      <c r="AA420" s="25" t="str">
        <f t="shared" si="213"/>
        <v xml:space="preserve"> </v>
      </c>
      <c r="AB420" s="25"/>
      <c r="AC420" s="25">
        <f t="shared" si="214"/>
        <v>0</v>
      </c>
      <c r="AD420" s="25">
        <f t="shared" si="215"/>
        <v>0</v>
      </c>
      <c r="AE420" s="28">
        <f t="shared" si="216"/>
        <v>35</v>
      </c>
      <c r="AF420" s="40" t="str">
        <f t="shared" si="217"/>
        <v>T</v>
      </c>
      <c r="AG420" s="25" t="str">
        <f t="shared" si="218"/>
        <v xml:space="preserve"> </v>
      </c>
      <c r="AH420" s="25">
        <f t="shared" si="219"/>
        <v>1</v>
      </c>
      <c r="AI420" s="25" t="str">
        <f t="shared" si="220"/>
        <v xml:space="preserve"> </v>
      </c>
      <c r="AJ420" s="25"/>
      <c r="AK420" s="25">
        <f t="shared" si="221"/>
        <v>0</v>
      </c>
      <c r="AL420" s="25">
        <f t="shared" si="222"/>
        <v>0</v>
      </c>
      <c r="AM420" s="125">
        <f t="shared" si="223"/>
        <v>-41</v>
      </c>
      <c r="AN420" s="71"/>
    </row>
    <row r="421" spans="1:40">
      <c r="A421" s="197">
        <f t="shared" si="225"/>
        <v>411</v>
      </c>
      <c r="B421" s="198">
        <f>Data!B421</f>
        <v>1</v>
      </c>
      <c r="D421" s="112">
        <f t="shared" si="224"/>
        <v>1</v>
      </c>
      <c r="E421" s="116" t="str">
        <f t="shared" si="195"/>
        <v>A</v>
      </c>
      <c r="G421" s="24" t="str">
        <f t="shared" si="196"/>
        <v>T</v>
      </c>
      <c r="H421" s="25" t="str">
        <f t="shared" si="197"/>
        <v xml:space="preserve"> </v>
      </c>
      <c r="I421" s="25">
        <f t="shared" si="198"/>
        <v>2</v>
      </c>
      <c r="J421" s="25" t="str">
        <f t="shared" si="199"/>
        <v xml:space="preserve"> </v>
      </c>
      <c r="K421" s="25"/>
      <c r="L421" s="25">
        <f t="shared" si="200"/>
        <v>0</v>
      </c>
      <c r="M421" s="25">
        <f t="shared" si="201"/>
        <v>0</v>
      </c>
      <c r="N421" s="28">
        <f t="shared" si="202"/>
        <v>-67</v>
      </c>
      <c r="O421" s="40" t="str">
        <f t="shared" si="203"/>
        <v xml:space="preserve"> </v>
      </c>
      <c r="P421" s="25" t="str">
        <f t="shared" si="204"/>
        <v xml:space="preserve"> </v>
      </c>
      <c r="Q421" s="25">
        <f t="shared" si="205"/>
        <v>1</v>
      </c>
      <c r="R421" s="25" t="str">
        <f t="shared" si="206"/>
        <v xml:space="preserve"> </v>
      </c>
      <c r="S421" s="25"/>
      <c r="T421" s="25">
        <f t="shared" si="207"/>
        <v>0</v>
      </c>
      <c r="U421" s="25">
        <f t="shared" si="208"/>
        <v>0</v>
      </c>
      <c r="V421" s="125">
        <f t="shared" si="209"/>
        <v>-4</v>
      </c>
      <c r="W421" s="71"/>
      <c r="X421" s="24" t="str">
        <f t="shared" si="210"/>
        <v>T</v>
      </c>
      <c r="Y421" s="25" t="str">
        <f t="shared" si="211"/>
        <v xml:space="preserve"> </v>
      </c>
      <c r="Z421" s="25">
        <f t="shared" si="212"/>
        <v>1</v>
      </c>
      <c r="AA421" s="25" t="str">
        <f t="shared" si="213"/>
        <v xml:space="preserve"> </v>
      </c>
      <c r="AB421" s="25"/>
      <c r="AC421" s="25">
        <f t="shared" si="214"/>
        <v>0</v>
      </c>
      <c r="AD421" s="25">
        <f t="shared" si="215"/>
        <v>0</v>
      </c>
      <c r="AE421" s="28">
        <f t="shared" si="216"/>
        <v>35</v>
      </c>
      <c r="AF421" s="40" t="str">
        <f t="shared" si="217"/>
        <v xml:space="preserve"> </v>
      </c>
      <c r="AG421" s="25" t="str">
        <f t="shared" si="218"/>
        <v xml:space="preserve"> </v>
      </c>
      <c r="AH421" s="25">
        <f t="shared" si="219"/>
        <v>1</v>
      </c>
      <c r="AI421" s="25" t="str">
        <f t="shared" si="220"/>
        <v>C &amp; A</v>
      </c>
      <c r="AJ421" s="25"/>
      <c r="AK421" s="25">
        <f t="shared" si="221"/>
        <v>2</v>
      </c>
      <c r="AL421" s="25">
        <f t="shared" si="222"/>
        <v>0</v>
      </c>
      <c r="AM421" s="125">
        <f t="shared" si="223"/>
        <v>-43</v>
      </c>
      <c r="AN421" s="71"/>
    </row>
    <row r="422" spans="1:40">
      <c r="A422" s="197">
        <f t="shared" si="225"/>
        <v>412</v>
      </c>
      <c r="B422" s="198">
        <f>Data!B422</f>
        <v>6</v>
      </c>
      <c r="D422" s="112">
        <f t="shared" si="224"/>
        <v>1</v>
      </c>
      <c r="E422" s="116" t="str">
        <f t="shared" si="195"/>
        <v>C</v>
      </c>
      <c r="G422" s="24" t="str">
        <f t="shared" si="196"/>
        <v>T</v>
      </c>
      <c r="H422" s="25" t="str">
        <f t="shared" si="197"/>
        <v xml:space="preserve"> </v>
      </c>
      <c r="I422" s="25">
        <f t="shared" si="198"/>
        <v>2</v>
      </c>
      <c r="J422" s="25" t="str">
        <f t="shared" si="199"/>
        <v xml:space="preserve"> </v>
      </c>
      <c r="K422" s="25"/>
      <c r="L422" s="25">
        <f t="shared" si="200"/>
        <v>0</v>
      </c>
      <c r="M422" s="25">
        <f t="shared" si="201"/>
        <v>0</v>
      </c>
      <c r="N422" s="28">
        <f t="shared" si="202"/>
        <v>-67</v>
      </c>
      <c r="O422" s="40" t="str">
        <f t="shared" si="203"/>
        <v xml:space="preserve"> </v>
      </c>
      <c r="P422" s="25" t="str">
        <f t="shared" si="204"/>
        <v xml:space="preserve"> </v>
      </c>
      <c r="Q422" s="25">
        <f t="shared" si="205"/>
        <v>1</v>
      </c>
      <c r="R422" s="25" t="str">
        <f t="shared" si="206"/>
        <v xml:space="preserve"> </v>
      </c>
      <c r="S422" s="25"/>
      <c r="T422" s="25">
        <f t="shared" si="207"/>
        <v>0</v>
      </c>
      <c r="U422" s="25">
        <f t="shared" si="208"/>
        <v>0</v>
      </c>
      <c r="V422" s="125">
        <f t="shared" si="209"/>
        <v>-4</v>
      </c>
      <c r="W422" s="71"/>
      <c r="X422" s="24" t="str">
        <f t="shared" si="210"/>
        <v>T</v>
      </c>
      <c r="Y422" s="25" t="str">
        <f t="shared" si="211"/>
        <v xml:space="preserve"> </v>
      </c>
      <c r="Z422" s="25">
        <f t="shared" si="212"/>
        <v>1</v>
      </c>
      <c r="AA422" s="25" t="str">
        <f t="shared" si="213"/>
        <v xml:space="preserve"> </v>
      </c>
      <c r="AB422" s="25"/>
      <c r="AC422" s="25">
        <f t="shared" si="214"/>
        <v>0</v>
      </c>
      <c r="AD422" s="25">
        <f t="shared" si="215"/>
        <v>0</v>
      </c>
      <c r="AE422" s="28">
        <f t="shared" si="216"/>
        <v>35</v>
      </c>
      <c r="AF422" s="40" t="str">
        <f t="shared" si="217"/>
        <v xml:space="preserve"> </v>
      </c>
      <c r="AG422" s="25" t="str">
        <f t="shared" si="218"/>
        <v>W</v>
      </c>
      <c r="AH422" s="25">
        <f t="shared" si="219"/>
        <v>1</v>
      </c>
      <c r="AI422" s="25" t="str">
        <f t="shared" si="220"/>
        <v xml:space="preserve"> </v>
      </c>
      <c r="AJ422" s="25"/>
      <c r="AK422" s="25">
        <f t="shared" si="221"/>
        <v>0</v>
      </c>
      <c r="AL422" s="25">
        <f t="shared" si="222"/>
        <v>3</v>
      </c>
      <c r="AM422" s="125">
        <f t="shared" si="223"/>
        <v>-40</v>
      </c>
      <c r="AN422" s="71"/>
    </row>
    <row r="423" spans="1:40">
      <c r="A423" s="197">
        <f t="shared" si="225"/>
        <v>413</v>
      </c>
      <c r="B423" s="198">
        <f>Data!B423</f>
        <v>23</v>
      </c>
      <c r="D423" s="112">
        <f t="shared" si="224"/>
        <v>2</v>
      </c>
      <c r="E423" s="116" t="str">
        <f t="shared" si="195"/>
        <v>B</v>
      </c>
      <c r="G423" s="24" t="str">
        <f t="shared" si="196"/>
        <v xml:space="preserve"> </v>
      </c>
      <c r="H423" s="25" t="str">
        <f t="shared" si="197"/>
        <v xml:space="preserve"> </v>
      </c>
      <c r="I423" s="25">
        <f t="shared" si="198"/>
        <v>2</v>
      </c>
      <c r="J423" s="25" t="str">
        <f t="shared" si="199"/>
        <v>1 &amp; 2</v>
      </c>
      <c r="K423" s="25"/>
      <c r="L423" s="25">
        <f t="shared" si="200"/>
        <v>6</v>
      </c>
      <c r="M423" s="25">
        <f t="shared" si="201"/>
        <v>0</v>
      </c>
      <c r="N423" s="28">
        <f t="shared" si="202"/>
        <v>-73</v>
      </c>
      <c r="O423" s="40" t="str">
        <f t="shared" si="203"/>
        <v xml:space="preserve"> </v>
      </c>
      <c r="P423" s="25" t="str">
        <f t="shared" si="204"/>
        <v xml:space="preserve"> </v>
      </c>
      <c r="Q423" s="25">
        <f t="shared" si="205"/>
        <v>1</v>
      </c>
      <c r="R423" s="25" t="str">
        <f t="shared" si="206"/>
        <v xml:space="preserve"> </v>
      </c>
      <c r="S423" s="25"/>
      <c r="T423" s="25">
        <f t="shared" si="207"/>
        <v>0</v>
      </c>
      <c r="U423" s="25">
        <f t="shared" si="208"/>
        <v>0</v>
      </c>
      <c r="V423" s="125">
        <f t="shared" si="209"/>
        <v>-4</v>
      </c>
      <c r="W423" s="71"/>
      <c r="X423" s="24" t="str">
        <f t="shared" si="210"/>
        <v xml:space="preserve"> </v>
      </c>
      <c r="Y423" s="25" t="str">
        <f t="shared" si="211"/>
        <v xml:space="preserve"> </v>
      </c>
      <c r="Z423" s="25">
        <f t="shared" si="212"/>
        <v>1</v>
      </c>
      <c r="AA423" s="25" t="str">
        <f t="shared" si="213"/>
        <v>1 &amp; 2</v>
      </c>
      <c r="AB423" s="25"/>
      <c r="AC423" s="25">
        <f t="shared" si="214"/>
        <v>2</v>
      </c>
      <c r="AD423" s="25">
        <f t="shared" si="215"/>
        <v>0</v>
      </c>
      <c r="AE423" s="28">
        <f t="shared" si="216"/>
        <v>33</v>
      </c>
      <c r="AF423" s="40" t="str">
        <f t="shared" si="217"/>
        <v xml:space="preserve"> </v>
      </c>
      <c r="AG423" s="25" t="str">
        <f t="shared" si="218"/>
        <v xml:space="preserve"> </v>
      </c>
      <c r="AH423" s="25">
        <f t="shared" si="219"/>
        <v>1</v>
      </c>
      <c r="AI423" s="25" t="str">
        <f t="shared" si="220"/>
        <v xml:space="preserve"> </v>
      </c>
      <c r="AJ423" s="25"/>
      <c r="AK423" s="25">
        <f t="shared" si="221"/>
        <v>0</v>
      </c>
      <c r="AL423" s="25">
        <f t="shared" si="222"/>
        <v>0</v>
      </c>
      <c r="AM423" s="125">
        <f t="shared" si="223"/>
        <v>-40</v>
      </c>
      <c r="AN423" s="71"/>
    </row>
    <row r="424" spans="1:40">
      <c r="A424" s="197">
        <f t="shared" si="225"/>
        <v>414</v>
      </c>
      <c r="B424" s="198">
        <f>Data!B424</f>
        <v>7</v>
      </c>
      <c r="D424" s="112">
        <f t="shared" si="224"/>
        <v>1</v>
      </c>
      <c r="E424" s="116" t="str">
        <f t="shared" si="195"/>
        <v>A</v>
      </c>
      <c r="G424" s="24" t="str">
        <f t="shared" si="196"/>
        <v xml:space="preserve"> </v>
      </c>
      <c r="H424" s="25" t="str">
        <f t="shared" si="197"/>
        <v>W</v>
      </c>
      <c r="I424" s="25">
        <f t="shared" si="198"/>
        <v>1</v>
      </c>
      <c r="J424" s="25" t="str">
        <f t="shared" si="199"/>
        <v xml:space="preserve"> </v>
      </c>
      <c r="K424" s="25"/>
      <c r="L424" s="25">
        <f t="shared" si="200"/>
        <v>0</v>
      </c>
      <c r="M424" s="25">
        <f t="shared" si="201"/>
        <v>9</v>
      </c>
      <c r="N424" s="28">
        <f t="shared" si="202"/>
        <v>-64</v>
      </c>
      <c r="O424" s="40" t="str">
        <f t="shared" si="203"/>
        <v xml:space="preserve"> </v>
      </c>
      <c r="P424" s="25" t="str">
        <f t="shared" si="204"/>
        <v xml:space="preserve"> </v>
      </c>
      <c r="Q424" s="25">
        <f t="shared" si="205"/>
        <v>1</v>
      </c>
      <c r="R424" s="25" t="str">
        <f t="shared" si="206"/>
        <v xml:space="preserve"> </v>
      </c>
      <c r="S424" s="25"/>
      <c r="T424" s="25">
        <f t="shared" si="207"/>
        <v>0</v>
      </c>
      <c r="U424" s="25">
        <f t="shared" si="208"/>
        <v>0</v>
      </c>
      <c r="V424" s="125">
        <f t="shared" si="209"/>
        <v>-4</v>
      </c>
      <c r="W424" s="71"/>
      <c r="X424" s="24" t="str">
        <f t="shared" si="210"/>
        <v xml:space="preserve"> </v>
      </c>
      <c r="Y424" s="25" t="str">
        <f t="shared" si="211"/>
        <v>W</v>
      </c>
      <c r="Z424" s="25">
        <f t="shared" si="212"/>
        <v>1</v>
      </c>
      <c r="AA424" s="25" t="str">
        <f t="shared" si="213"/>
        <v xml:space="preserve"> </v>
      </c>
      <c r="AB424" s="25"/>
      <c r="AC424" s="25">
        <f t="shared" si="214"/>
        <v>0</v>
      </c>
      <c r="AD424" s="25">
        <f t="shared" si="215"/>
        <v>3</v>
      </c>
      <c r="AE424" s="28">
        <f t="shared" si="216"/>
        <v>36</v>
      </c>
      <c r="AF424" s="40" t="str">
        <f t="shared" si="217"/>
        <v xml:space="preserve"> </v>
      </c>
      <c r="AG424" s="25" t="str">
        <f t="shared" si="218"/>
        <v xml:space="preserve"> </v>
      </c>
      <c r="AH424" s="25">
        <f t="shared" si="219"/>
        <v>1</v>
      </c>
      <c r="AI424" s="25" t="str">
        <f t="shared" si="220"/>
        <v xml:space="preserve"> </v>
      </c>
      <c r="AJ424" s="25"/>
      <c r="AK424" s="25">
        <f t="shared" si="221"/>
        <v>0</v>
      </c>
      <c r="AL424" s="25">
        <f t="shared" si="222"/>
        <v>0</v>
      </c>
      <c r="AM424" s="125">
        <f t="shared" si="223"/>
        <v>-40</v>
      </c>
      <c r="AN424" s="71"/>
    </row>
    <row r="425" spans="1:40">
      <c r="A425" s="197">
        <f t="shared" si="225"/>
        <v>415</v>
      </c>
      <c r="B425" s="198">
        <f>Data!B425</f>
        <v>13</v>
      </c>
      <c r="D425" s="112">
        <f t="shared" si="224"/>
        <v>2</v>
      </c>
      <c r="E425" s="116" t="str">
        <f t="shared" si="195"/>
        <v>A</v>
      </c>
      <c r="G425" s="24" t="str">
        <f t="shared" si="196"/>
        <v xml:space="preserve"> </v>
      </c>
      <c r="H425" s="25" t="str">
        <f t="shared" si="197"/>
        <v xml:space="preserve"> </v>
      </c>
      <c r="I425" s="25">
        <f t="shared" si="198"/>
        <v>1</v>
      </c>
      <c r="J425" s="25" t="str">
        <f t="shared" si="199"/>
        <v xml:space="preserve"> </v>
      </c>
      <c r="K425" s="25"/>
      <c r="L425" s="25">
        <f t="shared" si="200"/>
        <v>0</v>
      </c>
      <c r="M425" s="25">
        <f t="shared" si="201"/>
        <v>0</v>
      </c>
      <c r="N425" s="28">
        <f t="shared" si="202"/>
        <v>-64</v>
      </c>
      <c r="O425" s="40" t="str">
        <f t="shared" si="203"/>
        <v>T</v>
      </c>
      <c r="P425" s="25" t="str">
        <f t="shared" si="204"/>
        <v xml:space="preserve"> </v>
      </c>
      <c r="Q425" s="25">
        <f t="shared" si="205"/>
        <v>1</v>
      </c>
      <c r="R425" s="25" t="str">
        <f t="shared" si="206"/>
        <v xml:space="preserve"> </v>
      </c>
      <c r="S425" s="25"/>
      <c r="T425" s="25">
        <f t="shared" si="207"/>
        <v>0</v>
      </c>
      <c r="U425" s="25">
        <f t="shared" si="208"/>
        <v>0</v>
      </c>
      <c r="V425" s="125">
        <f t="shared" si="209"/>
        <v>-4</v>
      </c>
      <c r="W425" s="71"/>
      <c r="X425" s="24" t="str">
        <f t="shared" si="210"/>
        <v xml:space="preserve"> </v>
      </c>
      <c r="Y425" s="25" t="str">
        <f t="shared" si="211"/>
        <v xml:space="preserve"> </v>
      </c>
      <c r="Z425" s="25">
        <f t="shared" si="212"/>
        <v>1</v>
      </c>
      <c r="AA425" s="25" t="str">
        <f t="shared" si="213"/>
        <v xml:space="preserve"> </v>
      </c>
      <c r="AB425" s="25"/>
      <c r="AC425" s="25">
        <f t="shared" si="214"/>
        <v>0</v>
      </c>
      <c r="AD425" s="25">
        <f t="shared" si="215"/>
        <v>0</v>
      </c>
      <c r="AE425" s="28">
        <f t="shared" si="216"/>
        <v>36</v>
      </c>
      <c r="AF425" s="40" t="str">
        <f t="shared" si="217"/>
        <v>T</v>
      </c>
      <c r="AG425" s="25" t="str">
        <f t="shared" si="218"/>
        <v xml:space="preserve"> </v>
      </c>
      <c r="AH425" s="25">
        <f t="shared" si="219"/>
        <v>1</v>
      </c>
      <c r="AI425" s="25" t="str">
        <f t="shared" si="220"/>
        <v xml:space="preserve"> </v>
      </c>
      <c r="AJ425" s="25"/>
      <c r="AK425" s="25">
        <f t="shared" si="221"/>
        <v>0</v>
      </c>
      <c r="AL425" s="25">
        <f t="shared" si="222"/>
        <v>0</v>
      </c>
      <c r="AM425" s="125">
        <f t="shared" si="223"/>
        <v>-40</v>
      </c>
      <c r="AN425" s="71"/>
    </row>
    <row r="426" spans="1:40">
      <c r="A426" s="197">
        <f t="shared" si="225"/>
        <v>416</v>
      </c>
      <c r="B426" s="198">
        <f>Data!B426</f>
        <v>11</v>
      </c>
      <c r="D426" s="112">
        <f t="shared" si="224"/>
        <v>1</v>
      </c>
      <c r="E426" s="116" t="str">
        <f t="shared" si="195"/>
        <v>B</v>
      </c>
      <c r="G426" s="24" t="str">
        <f t="shared" si="196"/>
        <v xml:space="preserve"> </v>
      </c>
      <c r="H426" s="25" t="str">
        <f t="shared" si="197"/>
        <v xml:space="preserve"> </v>
      </c>
      <c r="I426" s="25">
        <f t="shared" si="198"/>
        <v>1</v>
      </c>
      <c r="J426" s="25" t="str">
        <f t="shared" si="199"/>
        <v xml:space="preserve"> </v>
      </c>
      <c r="K426" s="25"/>
      <c r="L426" s="25">
        <f t="shared" si="200"/>
        <v>0</v>
      </c>
      <c r="M426" s="25">
        <f t="shared" si="201"/>
        <v>0</v>
      </c>
      <c r="N426" s="28">
        <f t="shared" si="202"/>
        <v>-64</v>
      </c>
      <c r="O426" s="40" t="str">
        <f t="shared" si="203"/>
        <v xml:space="preserve"> </v>
      </c>
      <c r="P426" s="25" t="str">
        <f t="shared" si="204"/>
        <v xml:space="preserve"> </v>
      </c>
      <c r="Q426" s="25">
        <f t="shared" si="205"/>
        <v>1</v>
      </c>
      <c r="R426" s="25" t="str">
        <f t="shared" si="206"/>
        <v>A &amp; B</v>
      </c>
      <c r="S426" s="25"/>
      <c r="T426" s="25">
        <f t="shared" si="207"/>
        <v>2</v>
      </c>
      <c r="U426" s="25">
        <f t="shared" si="208"/>
        <v>0</v>
      </c>
      <c r="V426" s="125">
        <f t="shared" si="209"/>
        <v>-6</v>
      </c>
      <c r="W426" s="71"/>
      <c r="X426" s="24" t="str">
        <f t="shared" si="210"/>
        <v xml:space="preserve"> </v>
      </c>
      <c r="Y426" s="25" t="str">
        <f t="shared" si="211"/>
        <v xml:space="preserve"> </v>
      </c>
      <c r="Z426" s="25">
        <f t="shared" si="212"/>
        <v>1</v>
      </c>
      <c r="AA426" s="25" t="str">
        <f t="shared" si="213"/>
        <v xml:space="preserve"> </v>
      </c>
      <c r="AB426" s="25"/>
      <c r="AC426" s="25">
        <f t="shared" si="214"/>
        <v>0</v>
      </c>
      <c r="AD426" s="25">
        <f t="shared" si="215"/>
        <v>0</v>
      </c>
      <c r="AE426" s="28">
        <f t="shared" si="216"/>
        <v>36</v>
      </c>
      <c r="AF426" s="40" t="str">
        <f t="shared" si="217"/>
        <v xml:space="preserve"> </v>
      </c>
      <c r="AG426" s="25" t="str">
        <f t="shared" si="218"/>
        <v xml:space="preserve"> </v>
      </c>
      <c r="AH426" s="25">
        <f t="shared" si="219"/>
        <v>1</v>
      </c>
      <c r="AI426" s="25" t="str">
        <f t="shared" si="220"/>
        <v>A &amp; B</v>
      </c>
      <c r="AJ426" s="25"/>
      <c r="AK426" s="25">
        <f t="shared" si="221"/>
        <v>2</v>
      </c>
      <c r="AL426" s="25">
        <f t="shared" si="222"/>
        <v>0</v>
      </c>
      <c r="AM426" s="125">
        <f t="shared" si="223"/>
        <v>-42</v>
      </c>
      <c r="AN426" s="71"/>
    </row>
    <row r="427" spans="1:40">
      <c r="A427" s="197">
        <f t="shared" si="225"/>
        <v>417</v>
      </c>
      <c r="B427" s="198">
        <f>Data!B427</f>
        <v>21</v>
      </c>
      <c r="D427" s="112">
        <f t="shared" si="224"/>
        <v>2</v>
      </c>
      <c r="E427" s="116" t="str">
        <f t="shared" si="195"/>
        <v>C</v>
      </c>
      <c r="G427" s="24" t="str">
        <f t="shared" si="196"/>
        <v xml:space="preserve"> </v>
      </c>
      <c r="H427" s="25" t="str">
        <f t="shared" si="197"/>
        <v xml:space="preserve"> </v>
      </c>
      <c r="I427" s="25">
        <f t="shared" si="198"/>
        <v>1</v>
      </c>
      <c r="J427" s="25" t="str">
        <f t="shared" si="199"/>
        <v xml:space="preserve"> </v>
      </c>
      <c r="K427" s="25"/>
      <c r="L427" s="25">
        <f t="shared" si="200"/>
        <v>0</v>
      </c>
      <c r="M427" s="25">
        <f t="shared" si="201"/>
        <v>0</v>
      </c>
      <c r="N427" s="28">
        <f t="shared" si="202"/>
        <v>-64</v>
      </c>
      <c r="O427" s="40" t="str">
        <f t="shared" si="203"/>
        <v xml:space="preserve"> </v>
      </c>
      <c r="P427" s="25" t="str">
        <f t="shared" si="204"/>
        <v>L</v>
      </c>
      <c r="Q427" s="25">
        <f t="shared" si="205"/>
        <v>2</v>
      </c>
      <c r="R427" s="25" t="str">
        <f t="shared" si="206"/>
        <v xml:space="preserve"> </v>
      </c>
      <c r="S427" s="25"/>
      <c r="T427" s="25">
        <f t="shared" si="207"/>
        <v>0</v>
      </c>
      <c r="U427" s="25">
        <f t="shared" si="208"/>
        <v>0</v>
      </c>
      <c r="V427" s="125">
        <f t="shared" si="209"/>
        <v>-6</v>
      </c>
      <c r="W427" s="71"/>
      <c r="X427" s="24" t="str">
        <f t="shared" si="210"/>
        <v xml:space="preserve"> </v>
      </c>
      <c r="Y427" s="25" t="str">
        <f t="shared" si="211"/>
        <v xml:space="preserve"> </v>
      </c>
      <c r="Z427" s="25">
        <f t="shared" si="212"/>
        <v>1</v>
      </c>
      <c r="AA427" s="25" t="str">
        <f t="shared" si="213"/>
        <v xml:space="preserve"> </v>
      </c>
      <c r="AB427" s="25"/>
      <c r="AC427" s="25">
        <f t="shared" si="214"/>
        <v>0</v>
      </c>
      <c r="AD427" s="25">
        <f t="shared" si="215"/>
        <v>0</v>
      </c>
      <c r="AE427" s="28">
        <f t="shared" si="216"/>
        <v>36</v>
      </c>
      <c r="AF427" s="40" t="str">
        <f t="shared" si="217"/>
        <v xml:space="preserve"> </v>
      </c>
      <c r="AG427" s="25" t="str">
        <f t="shared" si="218"/>
        <v>L</v>
      </c>
      <c r="AH427" s="25">
        <f t="shared" si="219"/>
        <v>2</v>
      </c>
      <c r="AI427" s="25" t="str">
        <f t="shared" si="220"/>
        <v>A &amp; B</v>
      </c>
      <c r="AJ427" s="25"/>
      <c r="AK427" s="25">
        <f t="shared" si="221"/>
        <v>6</v>
      </c>
      <c r="AL427" s="25">
        <f t="shared" si="222"/>
        <v>0</v>
      </c>
      <c r="AM427" s="125">
        <f t="shared" si="223"/>
        <v>-48</v>
      </c>
      <c r="AN427" s="71"/>
    </row>
    <row r="428" spans="1:40">
      <c r="A428" s="197">
        <f t="shared" si="225"/>
        <v>418</v>
      </c>
      <c r="B428" s="198">
        <f>Data!B428</f>
        <v>33</v>
      </c>
      <c r="D428" s="112">
        <f t="shared" si="224"/>
        <v>3</v>
      </c>
      <c r="E428" s="116" t="str">
        <f t="shared" si="195"/>
        <v>C</v>
      </c>
      <c r="G428" s="24" t="str">
        <f t="shared" si="196"/>
        <v xml:space="preserve"> </v>
      </c>
      <c r="H428" s="25" t="str">
        <f t="shared" si="197"/>
        <v xml:space="preserve"> </v>
      </c>
      <c r="I428" s="25">
        <f t="shared" si="198"/>
        <v>1</v>
      </c>
      <c r="J428" s="25" t="str">
        <f t="shared" si="199"/>
        <v xml:space="preserve"> </v>
      </c>
      <c r="K428" s="25"/>
      <c r="L428" s="25">
        <f t="shared" si="200"/>
        <v>0</v>
      </c>
      <c r="M428" s="25">
        <f t="shared" si="201"/>
        <v>0</v>
      </c>
      <c r="N428" s="28">
        <f t="shared" si="202"/>
        <v>-64</v>
      </c>
      <c r="O428" s="40" t="str">
        <f t="shared" si="203"/>
        <v>T</v>
      </c>
      <c r="P428" s="25" t="str">
        <f t="shared" si="204"/>
        <v xml:space="preserve"> </v>
      </c>
      <c r="Q428" s="25">
        <f t="shared" si="205"/>
        <v>2</v>
      </c>
      <c r="R428" s="25" t="str">
        <f t="shared" si="206"/>
        <v xml:space="preserve"> </v>
      </c>
      <c r="S428" s="25"/>
      <c r="T428" s="25">
        <f t="shared" si="207"/>
        <v>0</v>
      </c>
      <c r="U428" s="25">
        <f t="shared" si="208"/>
        <v>0</v>
      </c>
      <c r="V428" s="125">
        <f t="shared" si="209"/>
        <v>-6</v>
      </c>
      <c r="W428" s="71"/>
      <c r="X428" s="24" t="str">
        <f t="shared" si="210"/>
        <v xml:space="preserve"> </v>
      </c>
      <c r="Y428" s="25" t="str">
        <f t="shared" si="211"/>
        <v xml:space="preserve"> </v>
      </c>
      <c r="Z428" s="25">
        <f t="shared" si="212"/>
        <v>1</v>
      </c>
      <c r="AA428" s="25" t="str">
        <f t="shared" si="213"/>
        <v xml:space="preserve"> </v>
      </c>
      <c r="AB428" s="25"/>
      <c r="AC428" s="25">
        <f t="shared" si="214"/>
        <v>0</v>
      </c>
      <c r="AD428" s="25">
        <f t="shared" si="215"/>
        <v>0</v>
      </c>
      <c r="AE428" s="28">
        <f t="shared" si="216"/>
        <v>36</v>
      </c>
      <c r="AF428" s="40" t="str">
        <f t="shared" si="217"/>
        <v xml:space="preserve"> </v>
      </c>
      <c r="AG428" s="25" t="str">
        <f t="shared" si="218"/>
        <v>L</v>
      </c>
      <c r="AH428" s="25">
        <f t="shared" si="219"/>
        <v>3</v>
      </c>
      <c r="AI428" s="25" t="str">
        <f t="shared" si="220"/>
        <v>A &amp; B</v>
      </c>
      <c r="AJ428" s="25"/>
      <c r="AK428" s="25">
        <f t="shared" si="221"/>
        <v>18</v>
      </c>
      <c r="AL428" s="25">
        <f t="shared" si="222"/>
        <v>0</v>
      </c>
      <c r="AM428" s="125">
        <f t="shared" si="223"/>
        <v>-66</v>
      </c>
      <c r="AN428" s="71"/>
    </row>
    <row r="429" spans="1:40">
      <c r="A429" s="197">
        <f t="shared" si="225"/>
        <v>419</v>
      </c>
      <c r="B429" s="198">
        <f>Data!B429</f>
        <v>14</v>
      </c>
      <c r="D429" s="112">
        <f t="shared" si="224"/>
        <v>2</v>
      </c>
      <c r="E429" s="116" t="str">
        <f t="shared" si="195"/>
        <v>B</v>
      </c>
      <c r="G429" s="24" t="str">
        <f t="shared" si="196"/>
        <v xml:space="preserve"> </v>
      </c>
      <c r="H429" s="25" t="str">
        <f t="shared" si="197"/>
        <v xml:space="preserve"> </v>
      </c>
      <c r="I429" s="25">
        <f t="shared" si="198"/>
        <v>1</v>
      </c>
      <c r="J429" s="25" t="str">
        <f t="shared" si="199"/>
        <v xml:space="preserve"> </v>
      </c>
      <c r="K429" s="25"/>
      <c r="L429" s="25">
        <f t="shared" si="200"/>
        <v>0</v>
      </c>
      <c r="M429" s="25">
        <f t="shared" si="201"/>
        <v>0</v>
      </c>
      <c r="N429" s="28">
        <f t="shared" si="202"/>
        <v>-64</v>
      </c>
      <c r="O429" s="40" t="str">
        <f t="shared" si="203"/>
        <v xml:space="preserve"> </v>
      </c>
      <c r="P429" s="25" t="str">
        <f t="shared" si="204"/>
        <v xml:space="preserve"> </v>
      </c>
      <c r="Q429" s="25">
        <f t="shared" si="205"/>
        <v>2</v>
      </c>
      <c r="R429" s="25" t="str">
        <f t="shared" si="206"/>
        <v>C &amp; B</v>
      </c>
      <c r="S429" s="25"/>
      <c r="T429" s="25">
        <f t="shared" si="207"/>
        <v>6</v>
      </c>
      <c r="U429" s="25">
        <f t="shared" si="208"/>
        <v>0</v>
      </c>
      <c r="V429" s="125">
        <f t="shared" si="209"/>
        <v>-12</v>
      </c>
      <c r="W429" s="71"/>
      <c r="X429" s="24" t="str">
        <f t="shared" si="210"/>
        <v xml:space="preserve"> </v>
      </c>
      <c r="Y429" s="25" t="str">
        <f t="shared" si="211"/>
        <v xml:space="preserve"> </v>
      </c>
      <c r="Z429" s="25">
        <f t="shared" si="212"/>
        <v>1</v>
      </c>
      <c r="AA429" s="25" t="str">
        <f t="shared" si="213"/>
        <v xml:space="preserve"> </v>
      </c>
      <c r="AB429" s="25"/>
      <c r="AC429" s="25">
        <f t="shared" si="214"/>
        <v>0</v>
      </c>
      <c r="AD429" s="25">
        <f t="shared" si="215"/>
        <v>0</v>
      </c>
      <c r="AE429" s="28">
        <f t="shared" si="216"/>
        <v>36</v>
      </c>
      <c r="AF429" s="40" t="str">
        <f t="shared" si="217"/>
        <v xml:space="preserve"> </v>
      </c>
      <c r="AG429" s="25" t="str">
        <f t="shared" si="218"/>
        <v>W</v>
      </c>
      <c r="AH429" s="25">
        <f t="shared" si="219"/>
        <v>1</v>
      </c>
      <c r="AI429" s="25" t="str">
        <f t="shared" si="220"/>
        <v xml:space="preserve"> </v>
      </c>
      <c r="AJ429" s="25"/>
      <c r="AK429" s="25">
        <f t="shared" si="221"/>
        <v>0</v>
      </c>
      <c r="AL429" s="25">
        <f t="shared" si="222"/>
        <v>27</v>
      </c>
      <c r="AM429" s="125">
        <f t="shared" si="223"/>
        <v>-39</v>
      </c>
      <c r="AN429" s="71"/>
    </row>
    <row r="430" spans="1:40">
      <c r="A430" s="197">
        <f t="shared" si="225"/>
        <v>420</v>
      </c>
      <c r="B430" s="198">
        <f>Data!B430</f>
        <v>16</v>
      </c>
      <c r="D430" s="112">
        <f t="shared" si="224"/>
        <v>2</v>
      </c>
      <c r="E430" s="116" t="str">
        <f t="shared" si="195"/>
        <v>A</v>
      </c>
      <c r="G430" s="24" t="str">
        <f t="shared" si="196"/>
        <v>T</v>
      </c>
      <c r="H430" s="25" t="str">
        <f t="shared" si="197"/>
        <v xml:space="preserve"> </v>
      </c>
      <c r="I430" s="25">
        <f t="shared" si="198"/>
        <v>1</v>
      </c>
      <c r="J430" s="25" t="str">
        <f t="shared" si="199"/>
        <v xml:space="preserve"> </v>
      </c>
      <c r="K430" s="25"/>
      <c r="L430" s="25">
        <f t="shared" si="200"/>
        <v>0</v>
      </c>
      <c r="M430" s="25">
        <f t="shared" si="201"/>
        <v>0</v>
      </c>
      <c r="N430" s="28">
        <f t="shared" si="202"/>
        <v>-64</v>
      </c>
      <c r="O430" s="40" t="str">
        <f t="shared" si="203"/>
        <v xml:space="preserve"> </v>
      </c>
      <c r="P430" s="25" t="str">
        <f t="shared" si="204"/>
        <v>L</v>
      </c>
      <c r="Q430" s="25">
        <f t="shared" si="205"/>
        <v>3</v>
      </c>
      <c r="R430" s="25" t="str">
        <f t="shared" si="206"/>
        <v xml:space="preserve"> </v>
      </c>
      <c r="S430" s="25"/>
      <c r="T430" s="25">
        <f t="shared" si="207"/>
        <v>0</v>
      </c>
      <c r="U430" s="25">
        <f t="shared" si="208"/>
        <v>0</v>
      </c>
      <c r="V430" s="125">
        <f t="shared" si="209"/>
        <v>-12</v>
      </c>
      <c r="W430" s="71"/>
      <c r="X430" s="24" t="str">
        <f t="shared" si="210"/>
        <v>T</v>
      </c>
      <c r="Y430" s="25" t="str">
        <f t="shared" si="211"/>
        <v xml:space="preserve"> </v>
      </c>
      <c r="Z430" s="25">
        <f t="shared" si="212"/>
        <v>1</v>
      </c>
      <c r="AA430" s="25" t="str">
        <f t="shared" si="213"/>
        <v xml:space="preserve"> </v>
      </c>
      <c r="AB430" s="25"/>
      <c r="AC430" s="25">
        <f t="shared" si="214"/>
        <v>0</v>
      </c>
      <c r="AD430" s="25">
        <f t="shared" si="215"/>
        <v>0</v>
      </c>
      <c r="AE430" s="28">
        <f t="shared" si="216"/>
        <v>36</v>
      </c>
      <c r="AF430" s="40" t="str">
        <f t="shared" si="217"/>
        <v xml:space="preserve"> </v>
      </c>
      <c r="AG430" s="25" t="str">
        <f t="shared" si="218"/>
        <v xml:space="preserve"> </v>
      </c>
      <c r="AH430" s="25">
        <f t="shared" si="219"/>
        <v>1</v>
      </c>
      <c r="AI430" s="25" t="str">
        <f t="shared" si="220"/>
        <v xml:space="preserve"> </v>
      </c>
      <c r="AJ430" s="25"/>
      <c r="AK430" s="25">
        <f t="shared" si="221"/>
        <v>0</v>
      </c>
      <c r="AL430" s="25">
        <f t="shared" si="222"/>
        <v>0</v>
      </c>
      <c r="AM430" s="125">
        <f t="shared" si="223"/>
        <v>-39</v>
      </c>
      <c r="AN430" s="71"/>
    </row>
    <row r="431" spans="1:40">
      <c r="A431" s="197">
        <f t="shared" si="225"/>
        <v>421</v>
      </c>
      <c r="B431" s="198">
        <f>Data!B431</f>
        <v>29</v>
      </c>
      <c r="D431" s="112">
        <f t="shared" si="224"/>
        <v>3</v>
      </c>
      <c r="E431" s="116" t="str">
        <f t="shared" si="195"/>
        <v>B</v>
      </c>
      <c r="G431" s="24" t="str">
        <f t="shared" si="196"/>
        <v xml:space="preserve"> </v>
      </c>
      <c r="H431" s="25" t="str">
        <f t="shared" si="197"/>
        <v xml:space="preserve"> </v>
      </c>
      <c r="I431" s="25">
        <f t="shared" si="198"/>
        <v>1</v>
      </c>
      <c r="J431" s="25" t="str">
        <f t="shared" si="199"/>
        <v>2 &amp; 3</v>
      </c>
      <c r="K431" s="25"/>
      <c r="L431" s="25">
        <f t="shared" si="200"/>
        <v>2</v>
      </c>
      <c r="M431" s="25">
        <f t="shared" si="201"/>
        <v>0</v>
      </c>
      <c r="N431" s="28">
        <f t="shared" si="202"/>
        <v>-66</v>
      </c>
      <c r="O431" s="40" t="str">
        <f t="shared" si="203"/>
        <v xml:space="preserve"> </v>
      </c>
      <c r="P431" s="25" t="str">
        <f t="shared" si="204"/>
        <v xml:space="preserve"> </v>
      </c>
      <c r="Q431" s="25">
        <f t="shared" si="205"/>
        <v>3</v>
      </c>
      <c r="R431" s="25" t="str">
        <f t="shared" si="206"/>
        <v xml:space="preserve"> </v>
      </c>
      <c r="S431" s="25"/>
      <c r="T431" s="25">
        <f t="shared" si="207"/>
        <v>0</v>
      </c>
      <c r="U431" s="25">
        <f t="shared" si="208"/>
        <v>0</v>
      </c>
      <c r="V431" s="125">
        <f t="shared" si="209"/>
        <v>-12</v>
      </c>
      <c r="W431" s="71"/>
      <c r="X431" s="24" t="str">
        <f t="shared" si="210"/>
        <v xml:space="preserve"> </v>
      </c>
      <c r="Y431" s="25" t="str">
        <f t="shared" si="211"/>
        <v xml:space="preserve"> </v>
      </c>
      <c r="Z431" s="25">
        <f t="shared" si="212"/>
        <v>1</v>
      </c>
      <c r="AA431" s="25" t="str">
        <f t="shared" si="213"/>
        <v>2 &amp; 3</v>
      </c>
      <c r="AB431" s="25"/>
      <c r="AC431" s="25">
        <f t="shared" si="214"/>
        <v>2</v>
      </c>
      <c r="AD431" s="25">
        <f t="shared" si="215"/>
        <v>0</v>
      </c>
      <c r="AE431" s="28">
        <f t="shared" si="216"/>
        <v>34</v>
      </c>
      <c r="AF431" s="40" t="str">
        <f t="shared" si="217"/>
        <v xml:space="preserve"> </v>
      </c>
      <c r="AG431" s="25" t="str">
        <f t="shared" si="218"/>
        <v xml:space="preserve"> </v>
      </c>
      <c r="AH431" s="25">
        <f t="shared" si="219"/>
        <v>1</v>
      </c>
      <c r="AI431" s="25" t="str">
        <f t="shared" si="220"/>
        <v xml:space="preserve"> </v>
      </c>
      <c r="AJ431" s="25"/>
      <c r="AK431" s="25">
        <f t="shared" si="221"/>
        <v>0</v>
      </c>
      <c r="AL431" s="25">
        <f t="shared" si="222"/>
        <v>0</v>
      </c>
      <c r="AM431" s="125">
        <f t="shared" si="223"/>
        <v>-39</v>
      </c>
      <c r="AN431" s="71"/>
    </row>
    <row r="432" spans="1:40">
      <c r="A432" s="197">
        <f t="shared" si="225"/>
        <v>422</v>
      </c>
      <c r="B432" s="198">
        <f>Data!B432</f>
        <v>33</v>
      </c>
      <c r="D432" s="112">
        <f t="shared" si="224"/>
        <v>3</v>
      </c>
      <c r="E432" s="116" t="str">
        <f t="shared" si="195"/>
        <v>C</v>
      </c>
      <c r="G432" s="24" t="str">
        <f t="shared" si="196"/>
        <v xml:space="preserve"> </v>
      </c>
      <c r="H432" s="25" t="str">
        <f t="shared" si="197"/>
        <v>W</v>
      </c>
      <c r="I432" s="25">
        <f t="shared" si="198"/>
        <v>1</v>
      </c>
      <c r="J432" s="25" t="str">
        <f t="shared" si="199"/>
        <v xml:space="preserve"> </v>
      </c>
      <c r="K432" s="25"/>
      <c r="L432" s="25">
        <f t="shared" si="200"/>
        <v>0</v>
      </c>
      <c r="M432" s="25">
        <f t="shared" si="201"/>
        <v>3</v>
      </c>
      <c r="N432" s="28">
        <f t="shared" si="202"/>
        <v>-63</v>
      </c>
      <c r="O432" s="40" t="str">
        <f t="shared" si="203"/>
        <v xml:space="preserve"> </v>
      </c>
      <c r="P432" s="25" t="str">
        <f t="shared" si="204"/>
        <v xml:space="preserve"> </v>
      </c>
      <c r="Q432" s="25">
        <f t="shared" si="205"/>
        <v>3</v>
      </c>
      <c r="R432" s="25" t="str">
        <f t="shared" si="206"/>
        <v xml:space="preserve"> </v>
      </c>
      <c r="S432" s="25"/>
      <c r="T432" s="25">
        <f t="shared" si="207"/>
        <v>0</v>
      </c>
      <c r="U432" s="25">
        <f t="shared" si="208"/>
        <v>0</v>
      </c>
      <c r="V432" s="125">
        <f t="shared" si="209"/>
        <v>-12</v>
      </c>
      <c r="W432" s="71"/>
      <c r="X432" s="24" t="str">
        <f t="shared" si="210"/>
        <v xml:space="preserve"> </v>
      </c>
      <c r="Y432" s="25" t="str">
        <f t="shared" si="211"/>
        <v>W</v>
      </c>
      <c r="Z432" s="25">
        <f t="shared" si="212"/>
        <v>1</v>
      </c>
      <c r="AA432" s="25" t="str">
        <f t="shared" si="213"/>
        <v xml:space="preserve"> </v>
      </c>
      <c r="AB432" s="25"/>
      <c r="AC432" s="25">
        <f t="shared" si="214"/>
        <v>0</v>
      </c>
      <c r="AD432" s="25">
        <f t="shared" si="215"/>
        <v>3</v>
      </c>
      <c r="AE432" s="28">
        <f t="shared" si="216"/>
        <v>37</v>
      </c>
      <c r="AF432" s="40" t="str">
        <f t="shared" si="217"/>
        <v xml:space="preserve"> </v>
      </c>
      <c r="AG432" s="25" t="str">
        <f t="shared" si="218"/>
        <v xml:space="preserve"> </v>
      </c>
      <c r="AH432" s="25">
        <f t="shared" si="219"/>
        <v>1</v>
      </c>
      <c r="AI432" s="25" t="str">
        <f t="shared" si="220"/>
        <v xml:space="preserve"> </v>
      </c>
      <c r="AJ432" s="25"/>
      <c r="AK432" s="25">
        <f t="shared" si="221"/>
        <v>0</v>
      </c>
      <c r="AL432" s="25">
        <f t="shared" si="222"/>
        <v>0</v>
      </c>
      <c r="AM432" s="125">
        <f t="shared" si="223"/>
        <v>-39</v>
      </c>
      <c r="AN432" s="71"/>
    </row>
    <row r="433" spans="1:40">
      <c r="A433" s="197">
        <f t="shared" si="225"/>
        <v>423</v>
      </c>
      <c r="B433" s="198">
        <f>Data!B433</f>
        <v>8</v>
      </c>
      <c r="D433" s="112">
        <f t="shared" si="224"/>
        <v>1</v>
      </c>
      <c r="E433" s="116" t="str">
        <f t="shared" si="195"/>
        <v>B</v>
      </c>
      <c r="G433" s="24" t="str">
        <f t="shared" si="196"/>
        <v xml:space="preserve"> </v>
      </c>
      <c r="H433" s="25" t="str">
        <f t="shared" si="197"/>
        <v xml:space="preserve"> </v>
      </c>
      <c r="I433" s="25">
        <f t="shared" si="198"/>
        <v>1</v>
      </c>
      <c r="J433" s="25" t="str">
        <f t="shared" si="199"/>
        <v xml:space="preserve"> </v>
      </c>
      <c r="K433" s="25"/>
      <c r="L433" s="25">
        <f t="shared" si="200"/>
        <v>0</v>
      </c>
      <c r="M433" s="25">
        <f t="shared" si="201"/>
        <v>0</v>
      </c>
      <c r="N433" s="28">
        <f t="shared" si="202"/>
        <v>-63</v>
      </c>
      <c r="O433" s="40" t="str">
        <f t="shared" si="203"/>
        <v xml:space="preserve"> </v>
      </c>
      <c r="P433" s="25" t="str">
        <f t="shared" si="204"/>
        <v xml:space="preserve"> </v>
      </c>
      <c r="Q433" s="25">
        <f t="shared" si="205"/>
        <v>3</v>
      </c>
      <c r="R433" s="25" t="str">
        <f t="shared" si="206"/>
        <v xml:space="preserve"> </v>
      </c>
      <c r="S433" s="25"/>
      <c r="T433" s="25">
        <f t="shared" si="207"/>
        <v>0</v>
      </c>
      <c r="U433" s="25">
        <f t="shared" si="208"/>
        <v>0</v>
      </c>
      <c r="V433" s="125">
        <f t="shared" si="209"/>
        <v>-12</v>
      </c>
      <c r="W433" s="71"/>
      <c r="X433" s="24" t="str">
        <f t="shared" si="210"/>
        <v xml:space="preserve"> </v>
      </c>
      <c r="Y433" s="25" t="str">
        <f t="shared" si="211"/>
        <v xml:space="preserve"> </v>
      </c>
      <c r="Z433" s="25">
        <f t="shared" si="212"/>
        <v>1</v>
      </c>
      <c r="AA433" s="25" t="str">
        <f t="shared" si="213"/>
        <v xml:space="preserve"> </v>
      </c>
      <c r="AB433" s="25"/>
      <c r="AC433" s="25">
        <f t="shared" si="214"/>
        <v>0</v>
      </c>
      <c r="AD433" s="25">
        <f t="shared" si="215"/>
        <v>0</v>
      </c>
      <c r="AE433" s="28">
        <f t="shared" si="216"/>
        <v>37</v>
      </c>
      <c r="AF433" s="40" t="str">
        <f t="shared" si="217"/>
        <v xml:space="preserve"> </v>
      </c>
      <c r="AG433" s="25" t="str">
        <f t="shared" si="218"/>
        <v xml:space="preserve"> </v>
      </c>
      <c r="AH433" s="25">
        <f t="shared" si="219"/>
        <v>1</v>
      </c>
      <c r="AI433" s="25" t="str">
        <f t="shared" si="220"/>
        <v xml:space="preserve"> </v>
      </c>
      <c r="AJ433" s="25"/>
      <c r="AK433" s="25">
        <f t="shared" si="221"/>
        <v>0</v>
      </c>
      <c r="AL433" s="25">
        <f t="shared" si="222"/>
        <v>0</v>
      </c>
      <c r="AM433" s="125">
        <f t="shared" si="223"/>
        <v>-39</v>
      </c>
      <c r="AN433" s="71"/>
    </row>
    <row r="434" spans="1:40">
      <c r="A434" s="197">
        <f t="shared" si="225"/>
        <v>424</v>
      </c>
      <c r="B434" s="198">
        <f>Data!B434</f>
        <v>4</v>
      </c>
      <c r="D434" s="112">
        <f t="shared" si="224"/>
        <v>1</v>
      </c>
      <c r="E434" s="116" t="str">
        <f t="shared" si="195"/>
        <v>A</v>
      </c>
      <c r="G434" s="24" t="str">
        <f t="shared" si="196"/>
        <v>T</v>
      </c>
      <c r="H434" s="25" t="str">
        <f t="shared" si="197"/>
        <v xml:space="preserve"> </v>
      </c>
      <c r="I434" s="25">
        <f t="shared" si="198"/>
        <v>1</v>
      </c>
      <c r="J434" s="25" t="str">
        <f t="shared" si="199"/>
        <v xml:space="preserve"> </v>
      </c>
      <c r="K434" s="25"/>
      <c r="L434" s="25">
        <f t="shared" si="200"/>
        <v>0</v>
      </c>
      <c r="M434" s="25">
        <f t="shared" si="201"/>
        <v>0</v>
      </c>
      <c r="N434" s="28">
        <f t="shared" si="202"/>
        <v>-63</v>
      </c>
      <c r="O434" s="40" t="str">
        <f t="shared" si="203"/>
        <v xml:space="preserve"> </v>
      </c>
      <c r="P434" s="25" t="str">
        <f t="shared" si="204"/>
        <v xml:space="preserve"> </v>
      </c>
      <c r="Q434" s="25">
        <f t="shared" si="205"/>
        <v>3</v>
      </c>
      <c r="R434" s="25" t="str">
        <f t="shared" si="206"/>
        <v xml:space="preserve"> </v>
      </c>
      <c r="S434" s="25"/>
      <c r="T434" s="25">
        <f t="shared" si="207"/>
        <v>0</v>
      </c>
      <c r="U434" s="25">
        <f t="shared" si="208"/>
        <v>0</v>
      </c>
      <c r="V434" s="125">
        <f t="shared" si="209"/>
        <v>-12</v>
      </c>
      <c r="W434" s="71"/>
      <c r="X434" s="24" t="str">
        <f t="shared" si="210"/>
        <v>T</v>
      </c>
      <c r="Y434" s="25" t="str">
        <f t="shared" si="211"/>
        <v xml:space="preserve"> </v>
      </c>
      <c r="Z434" s="25">
        <f t="shared" si="212"/>
        <v>1</v>
      </c>
      <c r="AA434" s="25" t="str">
        <f t="shared" si="213"/>
        <v xml:space="preserve"> </v>
      </c>
      <c r="AB434" s="25"/>
      <c r="AC434" s="25">
        <f t="shared" si="214"/>
        <v>0</v>
      </c>
      <c r="AD434" s="25">
        <f t="shared" si="215"/>
        <v>0</v>
      </c>
      <c r="AE434" s="28">
        <f t="shared" si="216"/>
        <v>37</v>
      </c>
      <c r="AF434" s="40" t="str">
        <f t="shared" si="217"/>
        <v xml:space="preserve"> </v>
      </c>
      <c r="AG434" s="25" t="str">
        <f t="shared" si="218"/>
        <v xml:space="preserve"> </v>
      </c>
      <c r="AH434" s="25">
        <f t="shared" si="219"/>
        <v>1</v>
      </c>
      <c r="AI434" s="25" t="str">
        <f t="shared" si="220"/>
        <v xml:space="preserve"> </v>
      </c>
      <c r="AJ434" s="25"/>
      <c r="AK434" s="25">
        <f t="shared" si="221"/>
        <v>0</v>
      </c>
      <c r="AL434" s="25">
        <f t="shared" si="222"/>
        <v>0</v>
      </c>
      <c r="AM434" s="125">
        <f t="shared" si="223"/>
        <v>-39</v>
      </c>
      <c r="AN434" s="71"/>
    </row>
    <row r="435" spans="1:40">
      <c r="A435" s="197">
        <f t="shared" si="225"/>
        <v>425</v>
      </c>
      <c r="B435" s="198">
        <f>Data!B435</f>
        <v>10</v>
      </c>
      <c r="D435" s="112">
        <f t="shared" si="224"/>
        <v>1</v>
      </c>
      <c r="E435" s="116" t="str">
        <f t="shared" si="195"/>
        <v>A</v>
      </c>
      <c r="G435" s="24" t="str">
        <f t="shared" si="196"/>
        <v>T</v>
      </c>
      <c r="H435" s="25" t="str">
        <f t="shared" si="197"/>
        <v xml:space="preserve"> </v>
      </c>
      <c r="I435" s="25">
        <f t="shared" si="198"/>
        <v>1</v>
      </c>
      <c r="J435" s="25" t="str">
        <f t="shared" si="199"/>
        <v xml:space="preserve"> </v>
      </c>
      <c r="K435" s="25"/>
      <c r="L435" s="25">
        <f t="shared" si="200"/>
        <v>0</v>
      </c>
      <c r="M435" s="25">
        <f t="shared" si="201"/>
        <v>0</v>
      </c>
      <c r="N435" s="28">
        <f t="shared" si="202"/>
        <v>-63</v>
      </c>
      <c r="O435" s="40" t="str">
        <f t="shared" si="203"/>
        <v>T</v>
      </c>
      <c r="P435" s="25" t="str">
        <f t="shared" si="204"/>
        <v xml:space="preserve"> </v>
      </c>
      <c r="Q435" s="25">
        <f t="shared" si="205"/>
        <v>3</v>
      </c>
      <c r="R435" s="25" t="str">
        <f t="shared" si="206"/>
        <v xml:space="preserve"> </v>
      </c>
      <c r="S435" s="25"/>
      <c r="T435" s="25">
        <f t="shared" si="207"/>
        <v>0</v>
      </c>
      <c r="U435" s="25">
        <f t="shared" si="208"/>
        <v>0</v>
      </c>
      <c r="V435" s="125">
        <f t="shared" si="209"/>
        <v>-12</v>
      </c>
      <c r="W435" s="71"/>
      <c r="X435" s="24" t="str">
        <f t="shared" si="210"/>
        <v>T</v>
      </c>
      <c r="Y435" s="25" t="str">
        <f t="shared" si="211"/>
        <v xml:space="preserve"> </v>
      </c>
      <c r="Z435" s="25">
        <f t="shared" si="212"/>
        <v>1</v>
      </c>
      <c r="AA435" s="25" t="str">
        <f t="shared" si="213"/>
        <v xml:space="preserve"> </v>
      </c>
      <c r="AB435" s="25"/>
      <c r="AC435" s="25">
        <f t="shared" si="214"/>
        <v>0</v>
      </c>
      <c r="AD435" s="25">
        <f t="shared" si="215"/>
        <v>0</v>
      </c>
      <c r="AE435" s="28">
        <f t="shared" si="216"/>
        <v>37</v>
      </c>
      <c r="AF435" s="40" t="str">
        <f t="shared" si="217"/>
        <v>T</v>
      </c>
      <c r="AG435" s="25" t="str">
        <f t="shared" si="218"/>
        <v xml:space="preserve"> </v>
      </c>
      <c r="AH435" s="25">
        <f t="shared" si="219"/>
        <v>1</v>
      </c>
      <c r="AI435" s="25" t="str">
        <f t="shared" si="220"/>
        <v xml:space="preserve"> </v>
      </c>
      <c r="AJ435" s="25"/>
      <c r="AK435" s="25">
        <f t="shared" si="221"/>
        <v>0</v>
      </c>
      <c r="AL435" s="25">
        <f t="shared" si="222"/>
        <v>0</v>
      </c>
      <c r="AM435" s="125">
        <f t="shared" si="223"/>
        <v>-39</v>
      </c>
      <c r="AN435" s="71"/>
    </row>
    <row r="436" spans="1:40">
      <c r="A436" s="197">
        <f t="shared" si="225"/>
        <v>426</v>
      </c>
      <c r="B436" s="198">
        <f>Data!B436</f>
        <v>8</v>
      </c>
      <c r="D436" s="112">
        <f t="shared" si="224"/>
        <v>1</v>
      </c>
      <c r="E436" s="116" t="str">
        <f t="shared" si="195"/>
        <v>B</v>
      </c>
      <c r="G436" s="24" t="str">
        <f t="shared" si="196"/>
        <v>T</v>
      </c>
      <c r="H436" s="25" t="str">
        <f t="shared" si="197"/>
        <v xml:space="preserve"> </v>
      </c>
      <c r="I436" s="25">
        <f t="shared" si="198"/>
        <v>1</v>
      </c>
      <c r="J436" s="25" t="str">
        <f t="shared" si="199"/>
        <v xml:space="preserve"> </v>
      </c>
      <c r="K436" s="25"/>
      <c r="L436" s="25">
        <f t="shared" si="200"/>
        <v>0</v>
      </c>
      <c r="M436" s="25">
        <f t="shared" si="201"/>
        <v>0</v>
      </c>
      <c r="N436" s="28">
        <f t="shared" si="202"/>
        <v>-63</v>
      </c>
      <c r="O436" s="40" t="str">
        <f t="shared" si="203"/>
        <v xml:space="preserve"> </v>
      </c>
      <c r="P436" s="25" t="str">
        <f t="shared" si="204"/>
        <v xml:space="preserve"> </v>
      </c>
      <c r="Q436" s="25">
        <f t="shared" si="205"/>
        <v>3</v>
      </c>
      <c r="R436" s="25" t="str">
        <f t="shared" si="206"/>
        <v>A &amp; B</v>
      </c>
      <c r="S436" s="25"/>
      <c r="T436" s="25">
        <f t="shared" si="207"/>
        <v>18</v>
      </c>
      <c r="U436" s="25">
        <f t="shared" si="208"/>
        <v>0</v>
      </c>
      <c r="V436" s="125">
        <f t="shared" si="209"/>
        <v>-30</v>
      </c>
      <c r="W436" s="71"/>
      <c r="X436" s="24" t="str">
        <f t="shared" si="210"/>
        <v>T</v>
      </c>
      <c r="Y436" s="25" t="str">
        <f t="shared" si="211"/>
        <v xml:space="preserve"> </v>
      </c>
      <c r="Z436" s="25">
        <f t="shared" si="212"/>
        <v>1</v>
      </c>
      <c r="AA436" s="25" t="str">
        <f t="shared" si="213"/>
        <v xml:space="preserve"> </v>
      </c>
      <c r="AB436" s="25"/>
      <c r="AC436" s="25">
        <f t="shared" si="214"/>
        <v>0</v>
      </c>
      <c r="AD436" s="25">
        <f t="shared" si="215"/>
        <v>0</v>
      </c>
      <c r="AE436" s="28">
        <f t="shared" si="216"/>
        <v>37</v>
      </c>
      <c r="AF436" s="40" t="str">
        <f t="shared" si="217"/>
        <v xml:space="preserve"> </v>
      </c>
      <c r="AG436" s="25" t="str">
        <f t="shared" si="218"/>
        <v xml:space="preserve"> </v>
      </c>
      <c r="AH436" s="25">
        <f t="shared" si="219"/>
        <v>1</v>
      </c>
      <c r="AI436" s="25" t="str">
        <f t="shared" si="220"/>
        <v>A &amp; B</v>
      </c>
      <c r="AJ436" s="25"/>
      <c r="AK436" s="25">
        <f t="shared" si="221"/>
        <v>2</v>
      </c>
      <c r="AL436" s="25">
        <f t="shared" si="222"/>
        <v>0</v>
      </c>
      <c r="AM436" s="125">
        <f t="shared" si="223"/>
        <v>-41</v>
      </c>
      <c r="AN436" s="71"/>
    </row>
    <row r="437" spans="1:40">
      <c r="A437" s="197">
        <f t="shared" si="225"/>
        <v>427</v>
      </c>
      <c r="B437" s="198">
        <f>Data!B437</f>
        <v>7</v>
      </c>
      <c r="D437" s="112">
        <f t="shared" si="224"/>
        <v>1</v>
      </c>
      <c r="E437" s="116" t="str">
        <f t="shared" si="195"/>
        <v>A</v>
      </c>
      <c r="G437" s="24" t="str">
        <f t="shared" si="196"/>
        <v>T</v>
      </c>
      <c r="H437" s="25" t="str">
        <f t="shared" si="197"/>
        <v xml:space="preserve"> </v>
      </c>
      <c r="I437" s="25">
        <f t="shared" si="198"/>
        <v>1</v>
      </c>
      <c r="J437" s="25" t="str">
        <f t="shared" si="199"/>
        <v xml:space="preserve"> </v>
      </c>
      <c r="K437" s="25"/>
      <c r="L437" s="25">
        <f t="shared" si="200"/>
        <v>0</v>
      </c>
      <c r="M437" s="25">
        <f t="shared" si="201"/>
        <v>0</v>
      </c>
      <c r="N437" s="28">
        <f t="shared" si="202"/>
        <v>-63</v>
      </c>
      <c r="O437" s="40" t="str">
        <f t="shared" si="203"/>
        <v xml:space="preserve"> </v>
      </c>
      <c r="P437" s="25" t="str">
        <f t="shared" si="204"/>
        <v>W</v>
      </c>
      <c r="Q437" s="25">
        <f t="shared" si="205"/>
        <v>1</v>
      </c>
      <c r="R437" s="25" t="str">
        <f t="shared" si="206"/>
        <v xml:space="preserve"> </v>
      </c>
      <c r="S437" s="25"/>
      <c r="T437" s="25">
        <f t="shared" si="207"/>
        <v>0</v>
      </c>
      <c r="U437" s="25">
        <f t="shared" si="208"/>
        <v>27</v>
      </c>
      <c r="V437" s="125">
        <f t="shared" si="209"/>
        <v>-3</v>
      </c>
      <c r="W437" s="71"/>
      <c r="X437" s="24" t="str">
        <f t="shared" si="210"/>
        <v>T</v>
      </c>
      <c r="Y437" s="25" t="str">
        <f t="shared" si="211"/>
        <v xml:space="preserve"> </v>
      </c>
      <c r="Z437" s="25">
        <f t="shared" si="212"/>
        <v>1</v>
      </c>
      <c r="AA437" s="25" t="str">
        <f t="shared" si="213"/>
        <v xml:space="preserve"> </v>
      </c>
      <c r="AB437" s="25"/>
      <c r="AC437" s="25">
        <f t="shared" si="214"/>
        <v>0</v>
      </c>
      <c r="AD437" s="25">
        <f t="shared" si="215"/>
        <v>0</v>
      </c>
      <c r="AE437" s="28">
        <f t="shared" si="216"/>
        <v>37</v>
      </c>
      <c r="AF437" s="40" t="str">
        <f t="shared" si="217"/>
        <v xml:space="preserve"> </v>
      </c>
      <c r="AG437" s="25" t="str">
        <f t="shared" si="218"/>
        <v>W</v>
      </c>
      <c r="AH437" s="25">
        <f t="shared" si="219"/>
        <v>1</v>
      </c>
      <c r="AI437" s="25" t="str">
        <f t="shared" si="220"/>
        <v xml:space="preserve"> </v>
      </c>
      <c r="AJ437" s="25"/>
      <c r="AK437" s="25">
        <f t="shared" si="221"/>
        <v>0</v>
      </c>
      <c r="AL437" s="25">
        <f t="shared" si="222"/>
        <v>3</v>
      </c>
      <c r="AM437" s="125">
        <f t="shared" si="223"/>
        <v>-38</v>
      </c>
      <c r="AN437" s="71"/>
    </row>
    <row r="438" spans="1:40">
      <c r="A438" s="197">
        <f t="shared" si="225"/>
        <v>428</v>
      </c>
      <c r="B438" s="198">
        <f>Data!B438</f>
        <v>25</v>
      </c>
      <c r="D438" s="112">
        <f t="shared" si="224"/>
        <v>3</v>
      </c>
      <c r="E438" s="116" t="str">
        <f t="shared" si="195"/>
        <v>A</v>
      </c>
      <c r="G438" s="24" t="str">
        <f t="shared" si="196"/>
        <v xml:space="preserve"> </v>
      </c>
      <c r="H438" s="25" t="str">
        <f t="shared" si="197"/>
        <v xml:space="preserve"> </v>
      </c>
      <c r="I438" s="25">
        <f t="shared" si="198"/>
        <v>1</v>
      </c>
      <c r="J438" s="25" t="str">
        <f t="shared" si="199"/>
        <v>1 &amp; 3</v>
      </c>
      <c r="K438" s="25"/>
      <c r="L438" s="25">
        <f t="shared" si="200"/>
        <v>2</v>
      </c>
      <c r="M438" s="25">
        <f t="shared" si="201"/>
        <v>0</v>
      </c>
      <c r="N438" s="28">
        <f t="shared" si="202"/>
        <v>-65</v>
      </c>
      <c r="O438" s="40" t="str">
        <f t="shared" si="203"/>
        <v>T</v>
      </c>
      <c r="P438" s="25" t="str">
        <f t="shared" si="204"/>
        <v xml:space="preserve"> </v>
      </c>
      <c r="Q438" s="25">
        <f t="shared" si="205"/>
        <v>1</v>
      </c>
      <c r="R438" s="25" t="str">
        <f t="shared" si="206"/>
        <v xml:space="preserve"> </v>
      </c>
      <c r="S438" s="25"/>
      <c r="T438" s="25">
        <f t="shared" si="207"/>
        <v>0</v>
      </c>
      <c r="U438" s="25">
        <f t="shared" si="208"/>
        <v>0</v>
      </c>
      <c r="V438" s="125">
        <f t="shared" si="209"/>
        <v>-3</v>
      </c>
      <c r="W438" s="71"/>
      <c r="X438" s="24" t="str">
        <f t="shared" si="210"/>
        <v xml:space="preserve"> </v>
      </c>
      <c r="Y438" s="25" t="str">
        <f t="shared" si="211"/>
        <v xml:space="preserve"> </v>
      </c>
      <c r="Z438" s="25">
        <f t="shared" si="212"/>
        <v>1</v>
      </c>
      <c r="AA438" s="25" t="str">
        <f t="shared" si="213"/>
        <v>1 &amp; 3</v>
      </c>
      <c r="AB438" s="25"/>
      <c r="AC438" s="25">
        <f t="shared" si="214"/>
        <v>2</v>
      </c>
      <c r="AD438" s="25">
        <f t="shared" si="215"/>
        <v>0</v>
      </c>
      <c r="AE438" s="28">
        <f t="shared" si="216"/>
        <v>35</v>
      </c>
      <c r="AF438" s="40" t="str">
        <f t="shared" si="217"/>
        <v>T</v>
      </c>
      <c r="AG438" s="25" t="str">
        <f t="shared" si="218"/>
        <v xml:space="preserve"> </v>
      </c>
      <c r="AH438" s="25">
        <f t="shared" si="219"/>
        <v>1</v>
      </c>
      <c r="AI438" s="25" t="str">
        <f t="shared" si="220"/>
        <v xml:space="preserve"> </v>
      </c>
      <c r="AJ438" s="25"/>
      <c r="AK438" s="25">
        <f t="shared" si="221"/>
        <v>0</v>
      </c>
      <c r="AL438" s="25">
        <f t="shared" si="222"/>
        <v>0</v>
      </c>
      <c r="AM438" s="125">
        <f t="shared" si="223"/>
        <v>-38</v>
      </c>
      <c r="AN438" s="71"/>
    </row>
    <row r="439" spans="1:40">
      <c r="A439" s="197">
        <f t="shared" si="225"/>
        <v>429</v>
      </c>
      <c r="B439" s="198">
        <f>Data!B439</f>
        <v>22</v>
      </c>
      <c r="D439" s="112">
        <f t="shared" si="224"/>
        <v>2</v>
      </c>
      <c r="E439" s="116" t="str">
        <f t="shared" ref="E439:E502" si="226">IF(B439=0,0,IF(MOD(B439,3)=1,"A",IF(MOD(B439,3),"B","C")))</f>
        <v>A</v>
      </c>
      <c r="G439" s="24" t="str">
        <f t="shared" ref="G439:G502" si="227">IF($G$9="D",IF(AND(D438&lt;&gt;0,D439&lt;&gt;0,D439=D438,J438=" "),"T"," "),IF(AND(D438&lt;&gt;0,D439&lt;&gt;0,D439=D438),"T"," "))</f>
        <v xml:space="preserve"> </v>
      </c>
      <c r="H439" s="25" t="str">
        <f t="shared" ref="H439:H502" si="228">IF(J438=" "," ",IF(OR(D439=D438,D439=D437),"W","L"))</f>
        <v>L</v>
      </c>
      <c r="I439" s="25">
        <f t="shared" ref="I439:I502" si="229">IF(H439="W",1,IF(H439="L",I438+1,I438))</f>
        <v>2</v>
      </c>
      <c r="J439" s="25" t="str">
        <f t="shared" ref="J439:J502" si="230">IF(AND(G438="T",D439&lt;&gt;D438,D439&lt;&gt;0),CONCATENATE(D438," &amp; ",D439)," ")</f>
        <v xml:space="preserve"> </v>
      </c>
      <c r="K439" s="25"/>
      <c r="L439" s="25">
        <f t="shared" ref="L439:L502" si="231">IF(J439=" ",0,IF(OR(I439=1,I439=4,I439=7),2,IF(OR(I439=2,I439=5,I439=8),6,IF(OR(I439=3,I439=6,I439=9),18))))</f>
        <v>0</v>
      </c>
      <c r="M439" s="25">
        <f t="shared" ref="M439:M502" si="232">IF(H439=" ",0,IF(H439="W",(L438/2)*3,0))</f>
        <v>0</v>
      </c>
      <c r="N439" s="28">
        <f t="shared" ref="N439:N502" si="233">N438-L439+M439</f>
        <v>-65</v>
      </c>
      <c r="O439" s="40" t="str">
        <f t="shared" ref="O439:O502" si="234">IF($G$9="D",IF(AND(E438&lt;&gt;0,E439&lt;&gt;0,E439=E438,R438=" "),"T"," "),IF(AND(E438&lt;&gt;0,E439&lt;&gt;0,E439=E438),"T"," "))</f>
        <v>T</v>
      </c>
      <c r="P439" s="25" t="str">
        <f t="shared" ref="P439:P502" si="235">IF(R438=" "," ",IF(OR(E439=E438,E439=E437),"W","L"))</f>
        <v xml:space="preserve"> </v>
      </c>
      <c r="Q439" s="25">
        <f t="shared" ref="Q439:Q502" si="236">IF(P439="W",1,IF(P439="L",Q438+1,Q438))</f>
        <v>1</v>
      </c>
      <c r="R439" s="25" t="str">
        <f t="shared" ref="R439:R502" si="237">IF(AND(O438="T",E439&lt;&gt;E438,E439&lt;&gt;0),CONCATENATE(E438," &amp; ",E439)," ")</f>
        <v xml:space="preserve"> </v>
      </c>
      <c r="S439" s="25"/>
      <c r="T439" s="25">
        <f t="shared" ref="T439:T502" si="238">IF(R439=" ",0,IF(OR(Q439=1,Q439=4,Q439=7),2,IF(OR(Q439=2,Q439=5,Q439=8),6,IF(OR(Q439=3,Q439=6,Q439=9),18))))</f>
        <v>0</v>
      </c>
      <c r="U439" s="25">
        <f t="shared" ref="U439:U502" si="239">IF(P439=" ",0,IF(P439="W",(T438/2)*3,0))</f>
        <v>0</v>
      </c>
      <c r="V439" s="125">
        <f t="shared" ref="V439:V502" si="240">V438-T439+U439</f>
        <v>-3</v>
      </c>
      <c r="W439" s="71"/>
      <c r="X439" s="24" t="str">
        <f t="shared" ref="X439:X502" si="241">IF($G$9="D",IF(AND(D438&lt;&gt;0,D439&lt;&gt;0,D439=D438,AA438=" "),"T"," "),IF(AND(D438&lt;&gt;0,D439&lt;&gt;0,D439=D438),"T"," "))</f>
        <v xml:space="preserve"> </v>
      </c>
      <c r="Y439" s="25" t="str">
        <f t="shared" ref="Y439:Y502" si="242">IF(AA438=" "," ",IF(OR(D439=VALUE(MID(AA438,1,1)),D439=VALUE(MID(AA438,5,1))),"W","L"))</f>
        <v>L</v>
      </c>
      <c r="Z439" s="25">
        <f t="shared" ref="Z439:Z502" si="243">IF(Y439="W",1,IF(Y439="L",Z438+1,Z438))</f>
        <v>2</v>
      </c>
      <c r="AA439" s="25" t="str">
        <f t="shared" ref="AA439:AA502" si="244">IF(Y439="L",AA438,IF(AND(X438="T",D439&lt;&gt;D438,D439&lt;&gt;0),CONCATENATE(D438," &amp; ",D439)," "))</f>
        <v>1 &amp; 3</v>
      </c>
      <c r="AB439" s="25"/>
      <c r="AC439" s="25">
        <f t="shared" ref="AC439:AC502" si="245">IF(AA439=" ",0,IF(OR(Z439=1,Z439=4,Z439=7),2,IF(OR(Z439=2,Z439=5,Z439=8),6,IF(OR(Z439=3,Z439=6,Z439=9),18))))</f>
        <v>6</v>
      </c>
      <c r="AD439" s="25">
        <f t="shared" ref="AD439:AD502" si="246">IF(Y439=" ",0,IF(Y439="W",(AC438/2)*3,0))</f>
        <v>0</v>
      </c>
      <c r="AE439" s="28">
        <f t="shared" ref="AE439:AE502" si="247">AE438-AC439+AD439</f>
        <v>29</v>
      </c>
      <c r="AF439" s="40" t="str">
        <f t="shared" ref="AF439:AF502" si="248">IF($G$9="D",IF(AND(E438&lt;&gt;0,E439&lt;&gt;0,E439=E438,AI438=" "),"T"," "),IF(AND(E438&lt;&gt;0,E439&lt;&gt;0,E439=E438),"T"," "))</f>
        <v>T</v>
      </c>
      <c r="AG439" s="25" t="str">
        <f t="shared" ref="AG439:AG502" si="249">IF(AI438=" "," ",IF(OR(E439=MID(AI438,1,1),E439=MID(AI438,5,1)),"W","L"))</f>
        <v xml:space="preserve"> </v>
      </c>
      <c r="AH439" s="25">
        <f t="shared" ref="AH439:AH502" si="250">IF(AG439="W",1,IF(AG439="L",AH438+1,AH438))</f>
        <v>1</v>
      </c>
      <c r="AI439" s="25" t="str">
        <f t="shared" ref="AI439:AI502" si="251">IF(AG439="L",AI438,IF(AND(AF438="T",E439&lt;&gt;E438,E439&lt;&gt;0),CONCATENATE(E438," &amp; ",E439)," "))</f>
        <v xml:space="preserve"> </v>
      </c>
      <c r="AJ439" s="25"/>
      <c r="AK439" s="25">
        <f t="shared" ref="AK439:AK502" si="252">IF(AI439=" ",0,IF(OR(AH439=1,AH439=4,AH439=7),2,IF(OR(AH439=2,AH439=5,AH439=8),6,IF(OR(AH439=3,AH439=6,AH439=9),18))))</f>
        <v>0</v>
      </c>
      <c r="AL439" s="25">
        <f t="shared" ref="AL439:AL502" si="253">IF(AG439=" ",0,IF(AG439="W",(AK438/2)*3,0))</f>
        <v>0</v>
      </c>
      <c r="AM439" s="125">
        <f t="shared" ref="AM439:AM502" si="254">AM438-AK439+AL439</f>
        <v>-38</v>
      </c>
      <c r="AN439" s="71"/>
    </row>
    <row r="440" spans="1:40">
      <c r="A440" s="197">
        <f t="shared" si="225"/>
        <v>430</v>
      </c>
      <c r="B440" s="198">
        <f>Data!B440</f>
        <v>24</v>
      </c>
      <c r="D440" s="112">
        <f t="shared" si="224"/>
        <v>2</v>
      </c>
      <c r="E440" s="116" t="str">
        <f t="shared" si="226"/>
        <v>C</v>
      </c>
      <c r="G440" s="24" t="str">
        <f t="shared" si="227"/>
        <v>T</v>
      </c>
      <c r="H440" s="25" t="str">
        <f t="shared" si="228"/>
        <v xml:space="preserve"> </v>
      </c>
      <c r="I440" s="25">
        <f t="shared" si="229"/>
        <v>2</v>
      </c>
      <c r="J440" s="25" t="str">
        <f t="shared" si="230"/>
        <v xml:space="preserve"> </v>
      </c>
      <c r="K440" s="25"/>
      <c r="L440" s="25">
        <f t="shared" si="231"/>
        <v>0</v>
      </c>
      <c r="M440" s="25">
        <f t="shared" si="232"/>
        <v>0</v>
      </c>
      <c r="N440" s="28">
        <f t="shared" si="233"/>
        <v>-65</v>
      </c>
      <c r="O440" s="40" t="str">
        <f t="shared" si="234"/>
        <v xml:space="preserve"> </v>
      </c>
      <c r="P440" s="25" t="str">
        <f t="shared" si="235"/>
        <v xml:space="preserve"> </v>
      </c>
      <c r="Q440" s="25">
        <f t="shared" si="236"/>
        <v>1</v>
      </c>
      <c r="R440" s="25" t="str">
        <f t="shared" si="237"/>
        <v>A &amp; C</v>
      </c>
      <c r="S440" s="25"/>
      <c r="T440" s="25">
        <f t="shared" si="238"/>
        <v>2</v>
      </c>
      <c r="U440" s="25">
        <f t="shared" si="239"/>
        <v>0</v>
      </c>
      <c r="V440" s="125">
        <f t="shared" si="240"/>
        <v>-5</v>
      </c>
      <c r="W440" s="71"/>
      <c r="X440" s="24" t="str">
        <f t="shared" si="241"/>
        <v xml:space="preserve"> </v>
      </c>
      <c r="Y440" s="25" t="str">
        <f t="shared" si="242"/>
        <v>L</v>
      </c>
      <c r="Z440" s="25">
        <f t="shared" si="243"/>
        <v>3</v>
      </c>
      <c r="AA440" s="25" t="str">
        <f t="shared" si="244"/>
        <v>1 &amp; 3</v>
      </c>
      <c r="AB440" s="25"/>
      <c r="AC440" s="25">
        <f t="shared" si="245"/>
        <v>18</v>
      </c>
      <c r="AD440" s="25">
        <f t="shared" si="246"/>
        <v>0</v>
      </c>
      <c r="AE440" s="28">
        <f t="shared" si="247"/>
        <v>11</v>
      </c>
      <c r="AF440" s="40" t="str">
        <f t="shared" si="248"/>
        <v xml:space="preserve"> </v>
      </c>
      <c r="AG440" s="25" t="str">
        <f t="shared" si="249"/>
        <v xml:space="preserve"> </v>
      </c>
      <c r="AH440" s="25">
        <f t="shared" si="250"/>
        <v>1</v>
      </c>
      <c r="AI440" s="25" t="str">
        <f t="shared" si="251"/>
        <v>A &amp; C</v>
      </c>
      <c r="AJ440" s="25"/>
      <c r="AK440" s="25">
        <f t="shared" si="252"/>
        <v>2</v>
      </c>
      <c r="AL440" s="25">
        <f t="shared" si="253"/>
        <v>0</v>
      </c>
      <c r="AM440" s="125">
        <f t="shared" si="254"/>
        <v>-40</v>
      </c>
      <c r="AN440" s="71"/>
    </row>
    <row r="441" spans="1:40">
      <c r="A441" s="197">
        <f t="shared" si="225"/>
        <v>431</v>
      </c>
      <c r="B441" s="198">
        <f>Data!B441</f>
        <v>19</v>
      </c>
      <c r="D441" s="112">
        <f t="shared" si="224"/>
        <v>2</v>
      </c>
      <c r="E441" s="116" t="str">
        <f t="shared" si="226"/>
        <v>A</v>
      </c>
      <c r="G441" s="24" t="str">
        <f t="shared" si="227"/>
        <v>T</v>
      </c>
      <c r="H441" s="25" t="str">
        <f t="shared" si="228"/>
        <v xml:space="preserve"> </v>
      </c>
      <c r="I441" s="25">
        <f t="shared" si="229"/>
        <v>2</v>
      </c>
      <c r="J441" s="25" t="str">
        <f t="shared" si="230"/>
        <v xml:space="preserve"> </v>
      </c>
      <c r="K441" s="25"/>
      <c r="L441" s="25">
        <f t="shared" si="231"/>
        <v>0</v>
      </c>
      <c r="M441" s="25">
        <f t="shared" si="232"/>
        <v>0</v>
      </c>
      <c r="N441" s="28">
        <f t="shared" si="233"/>
        <v>-65</v>
      </c>
      <c r="O441" s="40" t="str">
        <f t="shared" si="234"/>
        <v xml:space="preserve"> </v>
      </c>
      <c r="P441" s="25" t="str">
        <f t="shared" si="235"/>
        <v>W</v>
      </c>
      <c r="Q441" s="25">
        <f t="shared" si="236"/>
        <v>1</v>
      </c>
      <c r="R441" s="25" t="str">
        <f t="shared" si="237"/>
        <v xml:space="preserve"> </v>
      </c>
      <c r="S441" s="25"/>
      <c r="T441" s="25">
        <f t="shared" si="238"/>
        <v>0</v>
      </c>
      <c r="U441" s="25">
        <f t="shared" si="239"/>
        <v>3</v>
      </c>
      <c r="V441" s="125">
        <f t="shared" si="240"/>
        <v>-2</v>
      </c>
      <c r="W441" s="71"/>
      <c r="X441" s="24" t="str">
        <f t="shared" si="241"/>
        <v xml:space="preserve"> </v>
      </c>
      <c r="Y441" s="25" t="str">
        <f t="shared" si="242"/>
        <v>L</v>
      </c>
      <c r="Z441" s="25">
        <f t="shared" si="243"/>
        <v>4</v>
      </c>
      <c r="AA441" s="25" t="str">
        <f t="shared" si="244"/>
        <v>1 &amp; 3</v>
      </c>
      <c r="AB441" s="25"/>
      <c r="AC441" s="25">
        <f t="shared" si="245"/>
        <v>2</v>
      </c>
      <c r="AD441" s="25">
        <f t="shared" si="246"/>
        <v>0</v>
      </c>
      <c r="AE441" s="28">
        <f t="shared" si="247"/>
        <v>9</v>
      </c>
      <c r="AF441" s="40" t="str">
        <f t="shared" si="248"/>
        <v xml:space="preserve"> </v>
      </c>
      <c r="AG441" s="25" t="str">
        <f t="shared" si="249"/>
        <v>W</v>
      </c>
      <c r="AH441" s="25">
        <f t="shared" si="250"/>
        <v>1</v>
      </c>
      <c r="AI441" s="25" t="str">
        <f t="shared" si="251"/>
        <v xml:space="preserve"> </v>
      </c>
      <c r="AJ441" s="25"/>
      <c r="AK441" s="25">
        <f t="shared" si="252"/>
        <v>0</v>
      </c>
      <c r="AL441" s="25">
        <f t="shared" si="253"/>
        <v>3</v>
      </c>
      <c r="AM441" s="125">
        <f t="shared" si="254"/>
        <v>-37</v>
      </c>
      <c r="AN441" s="71"/>
    </row>
    <row r="442" spans="1:40">
      <c r="A442" s="197">
        <f t="shared" si="225"/>
        <v>432</v>
      </c>
      <c r="B442" s="198">
        <f>Data!B442</f>
        <v>10</v>
      </c>
      <c r="D442" s="112">
        <f t="shared" si="224"/>
        <v>1</v>
      </c>
      <c r="E442" s="116" t="str">
        <f t="shared" si="226"/>
        <v>A</v>
      </c>
      <c r="G442" s="24" t="str">
        <f t="shared" si="227"/>
        <v xml:space="preserve"> </v>
      </c>
      <c r="H442" s="25" t="str">
        <f t="shared" si="228"/>
        <v xml:space="preserve"> </v>
      </c>
      <c r="I442" s="25">
        <f t="shared" si="229"/>
        <v>2</v>
      </c>
      <c r="J442" s="25" t="str">
        <f t="shared" si="230"/>
        <v>2 &amp; 1</v>
      </c>
      <c r="K442" s="25"/>
      <c r="L442" s="25">
        <f t="shared" si="231"/>
        <v>6</v>
      </c>
      <c r="M442" s="25">
        <f t="shared" si="232"/>
        <v>0</v>
      </c>
      <c r="N442" s="28">
        <f t="shared" si="233"/>
        <v>-71</v>
      </c>
      <c r="O442" s="40" t="str">
        <f t="shared" si="234"/>
        <v>T</v>
      </c>
      <c r="P442" s="25" t="str">
        <f t="shared" si="235"/>
        <v xml:space="preserve"> </v>
      </c>
      <c r="Q442" s="25">
        <f t="shared" si="236"/>
        <v>1</v>
      </c>
      <c r="R442" s="25" t="str">
        <f t="shared" si="237"/>
        <v xml:space="preserve"> </v>
      </c>
      <c r="S442" s="25"/>
      <c r="T442" s="25">
        <f t="shared" si="238"/>
        <v>0</v>
      </c>
      <c r="U442" s="25">
        <f t="shared" si="239"/>
        <v>0</v>
      </c>
      <c r="V442" s="125">
        <f t="shared" si="240"/>
        <v>-2</v>
      </c>
      <c r="W442" s="71"/>
      <c r="X442" s="24" t="str">
        <f t="shared" si="241"/>
        <v xml:space="preserve"> </v>
      </c>
      <c r="Y442" s="25" t="str">
        <f t="shared" si="242"/>
        <v>W</v>
      </c>
      <c r="Z442" s="25">
        <f t="shared" si="243"/>
        <v>1</v>
      </c>
      <c r="AA442" s="25" t="str">
        <f t="shared" si="244"/>
        <v xml:space="preserve"> </v>
      </c>
      <c r="AB442" s="25"/>
      <c r="AC442" s="25">
        <f t="shared" si="245"/>
        <v>0</v>
      </c>
      <c r="AD442" s="25">
        <f t="shared" si="246"/>
        <v>3</v>
      </c>
      <c r="AE442" s="28">
        <f t="shared" si="247"/>
        <v>12</v>
      </c>
      <c r="AF442" s="40" t="str">
        <f t="shared" si="248"/>
        <v>T</v>
      </c>
      <c r="AG442" s="25" t="str">
        <f t="shared" si="249"/>
        <v xml:space="preserve"> </v>
      </c>
      <c r="AH442" s="25">
        <f t="shared" si="250"/>
        <v>1</v>
      </c>
      <c r="AI442" s="25" t="str">
        <f t="shared" si="251"/>
        <v xml:space="preserve"> </v>
      </c>
      <c r="AJ442" s="25"/>
      <c r="AK442" s="25">
        <f t="shared" si="252"/>
        <v>0</v>
      </c>
      <c r="AL442" s="25">
        <f t="shared" si="253"/>
        <v>0</v>
      </c>
      <c r="AM442" s="125">
        <f t="shared" si="254"/>
        <v>-37</v>
      </c>
      <c r="AN442" s="71"/>
    </row>
    <row r="443" spans="1:40">
      <c r="A443" s="197">
        <f t="shared" si="225"/>
        <v>433</v>
      </c>
      <c r="B443" s="198">
        <f>Data!B443</f>
        <v>26</v>
      </c>
      <c r="D443" s="112">
        <f t="shared" si="224"/>
        <v>3</v>
      </c>
      <c r="E443" s="116" t="str">
        <f t="shared" si="226"/>
        <v>B</v>
      </c>
      <c r="G443" s="24" t="str">
        <f t="shared" si="227"/>
        <v xml:space="preserve"> </v>
      </c>
      <c r="H443" s="25" t="str">
        <f t="shared" si="228"/>
        <v>L</v>
      </c>
      <c r="I443" s="25">
        <f t="shared" si="229"/>
        <v>3</v>
      </c>
      <c r="J443" s="25" t="str">
        <f t="shared" si="230"/>
        <v xml:space="preserve"> </v>
      </c>
      <c r="K443" s="25"/>
      <c r="L443" s="25">
        <f t="shared" si="231"/>
        <v>0</v>
      </c>
      <c r="M443" s="25">
        <f t="shared" si="232"/>
        <v>0</v>
      </c>
      <c r="N443" s="28">
        <f t="shared" si="233"/>
        <v>-71</v>
      </c>
      <c r="O443" s="40" t="str">
        <f t="shared" si="234"/>
        <v xml:space="preserve"> </v>
      </c>
      <c r="P443" s="25" t="str">
        <f t="shared" si="235"/>
        <v xml:space="preserve"> </v>
      </c>
      <c r="Q443" s="25">
        <f t="shared" si="236"/>
        <v>1</v>
      </c>
      <c r="R443" s="25" t="str">
        <f t="shared" si="237"/>
        <v>A &amp; B</v>
      </c>
      <c r="S443" s="25"/>
      <c r="T443" s="25">
        <f t="shared" si="238"/>
        <v>2</v>
      </c>
      <c r="U443" s="25">
        <f t="shared" si="239"/>
        <v>0</v>
      </c>
      <c r="V443" s="125">
        <f t="shared" si="240"/>
        <v>-4</v>
      </c>
      <c r="W443" s="71"/>
      <c r="X443" s="24" t="str">
        <f t="shared" si="241"/>
        <v xml:space="preserve"> </v>
      </c>
      <c r="Y443" s="25" t="str">
        <f t="shared" si="242"/>
        <v xml:space="preserve"> </v>
      </c>
      <c r="Z443" s="25">
        <f t="shared" si="243"/>
        <v>1</v>
      </c>
      <c r="AA443" s="25" t="str">
        <f t="shared" si="244"/>
        <v xml:space="preserve"> </v>
      </c>
      <c r="AB443" s="25"/>
      <c r="AC443" s="25">
        <f t="shared" si="245"/>
        <v>0</v>
      </c>
      <c r="AD443" s="25">
        <f t="shared" si="246"/>
        <v>0</v>
      </c>
      <c r="AE443" s="28">
        <f t="shared" si="247"/>
        <v>12</v>
      </c>
      <c r="AF443" s="40" t="str">
        <f t="shared" si="248"/>
        <v xml:space="preserve"> </v>
      </c>
      <c r="AG443" s="25" t="str">
        <f t="shared" si="249"/>
        <v xml:space="preserve"> </v>
      </c>
      <c r="AH443" s="25">
        <f t="shared" si="250"/>
        <v>1</v>
      </c>
      <c r="AI443" s="25" t="str">
        <f t="shared" si="251"/>
        <v>A &amp; B</v>
      </c>
      <c r="AJ443" s="25"/>
      <c r="AK443" s="25">
        <f t="shared" si="252"/>
        <v>2</v>
      </c>
      <c r="AL443" s="25">
        <f t="shared" si="253"/>
        <v>0</v>
      </c>
      <c r="AM443" s="125">
        <f t="shared" si="254"/>
        <v>-39</v>
      </c>
      <c r="AN443" s="71"/>
    </row>
    <row r="444" spans="1:40">
      <c r="A444" s="197">
        <f t="shared" si="225"/>
        <v>434</v>
      </c>
      <c r="B444" s="198">
        <f>Data!B444</f>
        <v>11</v>
      </c>
      <c r="D444" s="112">
        <f t="shared" si="224"/>
        <v>1</v>
      </c>
      <c r="E444" s="116" t="str">
        <f t="shared" si="226"/>
        <v>B</v>
      </c>
      <c r="G444" s="24" t="str">
        <f t="shared" si="227"/>
        <v xml:space="preserve"> </v>
      </c>
      <c r="H444" s="25" t="str">
        <f t="shared" si="228"/>
        <v xml:space="preserve"> </v>
      </c>
      <c r="I444" s="25">
        <f t="shared" si="229"/>
        <v>3</v>
      </c>
      <c r="J444" s="25" t="str">
        <f t="shared" si="230"/>
        <v xml:space="preserve"> </v>
      </c>
      <c r="K444" s="25"/>
      <c r="L444" s="25">
        <f t="shared" si="231"/>
        <v>0</v>
      </c>
      <c r="M444" s="25">
        <f t="shared" si="232"/>
        <v>0</v>
      </c>
      <c r="N444" s="28">
        <f t="shared" si="233"/>
        <v>-71</v>
      </c>
      <c r="O444" s="40" t="str">
        <f t="shared" si="234"/>
        <v xml:space="preserve"> </v>
      </c>
      <c r="P444" s="25" t="str">
        <f t="shared" si="235"/>
        <v>W</v>
      </c>
      <c r="Q444" s="25">
        <f t="shared" si="236"/>
        <v>1</v>
      </c>
      <c r="R444" s="25" t="str">
        <f t="shared" si="237"/>
        <v xml:space="preserve"> </v>
      </c>
      <c r="S444" s="25"/>
      <c r="T444" s="25">
        <f t="shared" si="238"/>
        <v>0</v>
      </c>
      <c r="U444" s="25">
        <f t="shared" si="239"/>
        <v>3</v>
      </c>
      <c r="V444" s="125">
        <f t="shared" si="240"/>
        <v>-1</v>
      </c>
      <c r="W444" s="71"/>
      <c r="X444" s="24" t="str">
        <f t="shared" si="241"/>
        <v xml:space="preserve"> </v>
      </c>
      <c r="Y444" s="25" t="str">
        <f t="shared" si="242"/>
        <v xml:space="preserve"> </v>
      </c>
      <c r="Z444" s="25">
        <f t="shared" si="243"/>
        <v>1</v>
      </c>
      <c r="AA444" s="25" t="str">
        <f t="shared" si="244"/>
        <v xml:space="preserve"> </v>
      </c>
      <c r="AB444" s="25"/>
      <c r="AC444" s="25">
        <f t="shared" si="245"/>
        <v>0</v>
      </c>
      <c r="AD444" s="25">
        <f t="shared" si="246"/>
        <v>0</v>
      </c>
      <c r="AE444" s="28">
        <f t="shared" si="247"/>
        <v>12</v>
      </c>
      <c r="AF444" s="40" t="str">
        <f t="shared" si="248"/>
        <v xml:space="preserve"> </v>
      </c>
      <c r="AG444" s="25" t="str">
        <f t="shared" si="249"/>
        <v>W</v>
      </c>
      <c r="AH444" s="25">
        <f t="shared" si="250"/>
        <v>1</v>
      </c>
      <c r="AI444" s="25" t="str">
        <f t="shared" si="251"/>
        <v xml:space="preserve"> </v>
      </c>
      <c r="AJ444" s="25"/>
      <c r="AK444" s="25">
        <f t="shared" si="252"/>
        <v>0</v>
      </c>
      <c r="AL444" s="25">
        <f t="shared" si="253"/>
        <v>3</v>
      </c>
      <c r="AM444" s="125">
        <f t="shared" si="254"/>
        <v>-36</v>
      </c>
      <c r="AN444" s="71"/>
    </row>
    <row r="445" spans="1:40">
      <c r="A445" s="197">
        <f t="shared" si="225"/>
        <v>435</v>
      </c>
      <c r="B445" s="198">
        <f>Data!B445</f>
        <v>8</v>
      </c>
      <c r="D445" s="112">
        <f t="shared" si="224"/>
        <v>1</v>
      </c>
      <c r="E445" s="116" t="str">
        <f t="shared" si="226"/>
        <v>B</v>
      </c>
      <c r="G445" s="24" t="str">
        <f t="shared" si="227"/>
        <v>T</v>
      </c>
      <c r="H445" s="25" t="str">
        <f t="shared" si="228"/>
        <v xml:space="preserve"> </v>
      </c>
      <c r="I445" s="25">
        <f t="shared" si="229"/>
        <v>3</v>
      </c>
      <c r="J445" s="25" t="str">
        <f t="shared" si="230"/>
        <v xml:space="preserve"> </v>
      </c>
      <c r="K445" s="25"/>
      <c r="L445" s="25">
        <f t="shared" si="231"/>
        <v>0</v>
      </c>
      <c r="M445" s="25">
        <f t="shared" si="232"/>
        <v>0</v>
      </c>
      <c r="N445" s="28">
        <f t="shared" si="233"/>
        <v>-71</v>
      </c>
      <c r="O445" s="40" t="str">
        <f t="shared" si="234"/>
        <v>T</v>
      </c>
      <c r="P445" s="25" t="str">
        <f t="shared" si="235"/>
        <v xml:space="preserve"> </v>
      </c>
      <c r="Q445" s="25">
        <f t="shared" si="236"/>
        <v>1</v>
      </c>
      <c r="R445" s="25" t="str">
        <f t="shared" si="237"/>
        <v xml:space="preserve"> </v>
      </c>
      <c r="S445" s="25"/>
      <c r="T445" s="25">
        <f t="shared" si="238"/>
        <v>0</v>
      </c>
      <c r="U445" s="25">
        <f t="shared" si="239"/>
        <v>0</v>
      </c>
      <c r="V445" s="125">
        <f t="shared" si="240"/>
        <v>-1</v>
      </c>
      <c r="W445" s="71"/>
      <c r="X445" s="24" t="str">
        <f t="shared" si="241"/>
        <v>T</v>
      </c>
      <c r="Y445" s="25" t="str">
        <f t="shared" si="242"/>
        <v xml:space="preserve"> </v>
      </c>
      <c r="Z445" s="25">
        <f t="shared" si="243"/>
        <v>1</v>
      </c>
      <c r="AA445" s="25" t="str">
        <f t="shared" si="244"/>
        <v xml:space="preserve"> </v>
      </c>
      <c r="AB445" s="25"/>
      <c r="AC445" s="25">
        <f t="shared" si="245"/>
        <v>0</v>
      </c>
      <c r="AD445" s="25">
        <f t="shared" si="246"/>
        <v>0</v>
      </c>
      <c r="AE445" s="28">
        <f t="shared" si="247"/>
        <v>12</v>
      </c>
      <c r="AF445" s="40" t="str">
        <f t="shared" si="248"/>
        <v>T</v>
      </c>
      <c r="AG445" s="25" t="str">
        <f t="shared" si="249"/>
        <v xml:space="preserve"> </v>
      </c>
      <c r="AH445" s="25">
        <f t="shared" si="250"/>
        <v>1</v>
      </c>
      <c r="AI445" s="25" t="str">
        <f t="shared" si="251"/>
        <v xml:space="preserve"> </v>
      </c>
      <c r="AJ445" s="25"/>
      <c r="AK445" s="25">
        <f t="shared" si="252"/>
        <v>0</v>
      </c>
      <c r="AL445" s="25">
        <f t="shared" si="253"/>
        <v>0</v>
      </c>
      <c r="AM445" s="125">
        <f t="shared" si="254"/>
        <v>-36</v>
      </c>
      <c r="AN445" s="71"/>
    </row>
    <row r="446" spans="1:40">
      <c r="A446" s="197">
        <f t="shared" si="225"/>
        <v>436</v>
      </c>
      <c r="B446" s="198">
        <f>Data!B446</f>
        <v>25</v>
      </c>
      <c r="D446" s="112">
        <f t="shared" si="224"/>
        <v>3</v>
      </c>
      <c r="E446" s="116" t="str">
        <f t="shared" si="226"/>
        <v>A</v>
      </c>
      <c r="G446" s="24" t="str">
        <f t="shared" si="227"/>
        <v xml:space="preserve"> </v>
      </c>
      <c r="H446" s="25" t="str">
        <f t="shared" si="228"/>
        <v xml:space="preserve"> </v>
      </c>
      <c r="I446" s="25">
        <f t="shared" si="229"/>
        <v>3</v>
      </c>
      <c r="J446" s="25" t="str">
        <f t="shared" si="230"/>
        <v>1 &amp; 3</v>
      </c>
      <c r="K446" s="25"/>
      <c r="L446" s="25">
        <f t="shared" si="231"/>
        <v>18</v>
      </c>
      <c r="M446" s="25">
        <f t="shared" si="232"/>
        <v>0</v>
      </c>
      <c r="N446" s="28">
        <f t="shared" si="233"/>
        <v>-89</v>
      </c>
      <c r="O446" s="40" t="str">
        <f t="shared" si="234"/>
        <v xml:space="preserve"> </v>
      </c>
      <c r="P446" s="25" t="str">
        <f t="shared" si="235"/>
        <v xml:space="preserve"> </v>
      </c>
      <c r="Q446" s="25">
        <f t="shared" si="236"/>
        <v>1</v>
      </c>
      <c r="R446" s="25" t="str">
        <f t="shared" si="237"/>
        <v>B &amp; A</v>
      </c>
      <c r="S446" s="25"/>
      <c r="T446" s="25">
        <f t="shared" si="238"/>
        <v>2</v>
      </c>
      <c r="U446" s="25">
        <f t="shared" si="239"/>
        <v>0</v>
      </c>
      <c r="V446" s="125">
        <f t="shared" si="240"/>
        <v>-3</v>
      </c>
      <c r="W446" s="71"/>
      <c r="X446" s="24" t="str">
        <f t="shared" si="241"/>
        <v xml:space="preserve"> </v>
      </c>
      <c r="Y446" s="25" t="str">
        <f t="shared" si="242"/>
        <v xml:space="preserve"> </v>
      </c>
      <c r="Z446" s="25">
        <f t="shared" si="243"/>
        <v>1</v>
      </c>
      <c r="AA446" s="25" t="str">
        <f t="shared" si="244"/>
        <v>1 &amp; 3</v>
      </c>
      <c r="AB446" s="25"/>
      <c r="AC446" s="25">
        <f t="shared" si="245"/>
        <v>2</v>
      </c>
      <c r="AD446" s="25">
        <f t="shared" si="246"/>
        <v>0</v>
      </c>
      <c r="AE446" s="28">
        <f t="shared" si="247"/>
        <v>10</v>
      </c>
      <c r="AF446" s="40" t="str">
        <f t="shared" si="248"/>
        <v xml:space="preserve"> </v>
      </c>
      <c r="AG446" s="25" t="str">
        <f t="shared" si="249"/>
        <v xml:space="preserve"> </v>
      </c>
      <c r="AH446" s="25">
        <f t="shared" si="250"/>
        <v>1</v>
      </c>
      <c r="AI446" s="25" t="str">
        <f t="shared" si="251"/>
        <v>B &amp; A</v>
      </c>
      <c r="AJ446" s="25"/>
      <c r="AK446" s="25">
        <f t="shared" si="252"/>
        <v>2</v>
      </c>
      <c r="AL446" s="25">
        <f t="shared" si="253"/>
        <v>0</v>
      </c>
      <c r="AM446" s="125">
        <f t="shared" si="254"/>
        <v>-38</v>
      </c>
      <c r="AN446" s="71"/>
    </row>
    <row r="447" spans="1:40">
      <c r="A447" s="197">
        <f t="shared" si="225"/>
        <v>437</v>
      </c>
      <c r="B447" s="198">
        <f>Data!B447</f>
        <v>35</v>
      </c>
      <c r="D447" s="112">
        <f t="shared" si="224"/>
        <v>3</v>
      </c>
      <c r="E447" s="116" t="str">
        <f t="shared" si="226"/>
        <v>B</v>
      </c>
      <c r="G447" s="24" t="str">
        <f t="shared" si="227"/>
        <v xml:space="preserve"> </v>
      </c>
      <c r="H447" s="25" t="str">
        <f t="shared" si="228"/>
        <v>W</v>
      </c>
      <c r="I447" s="25">
        <f t="shared" si="229"/>
        <v>1</v>
      </c>
      <c r="J447" s="25" t="str">
        <f t="shared" si="230"/>
        <v xml:space="preserve"> </v>
      </c>
      <c r="K447" s="25"/>
      <c r="L447" s="25">
        <f t="shared" si="231"/>
        <v>0</v>
      </c>
      <c r="M447" s="25">
        <f t="shared" si="232"/>
        <v>27</v>
      </c>
      <c r="N447" s="28">
        <f t="shared" si="233"/>
        <v>-62</v>
      </c>
      <c r="O447" s="40" t="str">
        <f t="shared" si="234"/>
        <v xml:space="preserve"> </v>
      </c>
      <c r="P447" s="25" t="str">
        <f t="shared" si="235"/>
        <v>W</v>
      </c>
      <c r="Q447" s="25">
        <f t="shared" si="236"/>
        <v>1</v>
      </c>
      <c r="R447" s="25" t="str">
        <f t="shared" si="237"/>
        <v xml:space="preserve"> </v>
      </c>
      <c r="S447" s="25"/>
      <c r="T447" s="25">
        <f t="shared" si="238"/>
        <v>0</v>
      </c>
      <c r="U447" s="25">
        <f t="shared" si="239"/>
        <v>3</v>
      </c>
      <c r="V447" s="125">
        <f t="shared" si="240"/>
        <v>0</v>
      </c>
      <c r="W447" s="71"/>
      <c r="X447" s="24" t="str">
        <f t="shared" si="241"/>
        <v xml:space="preserve"> </v>
      </c>
      <c r="Y447" s="25" t="str">
        <f t="shared" si="242"/>
        <v>W</v>
      </c>
      <c r="Z447" s="25">
        <f t="shared" si="243"/>
        <v>1</v>
      </c>
      <c r="AA447" s="25" t="str">
        <f t="shared" si="244"/>
        <v xml:space="preserve"> </v>
      </c>
      <c r="AB447" s="25"/>
      <c r="AC447" s="25">
        <f t="shared" si="245"/>
        <v>0</v>
      </c>
      <c r="AD447" s="25">
        <f t="shared" si="246"/>
        <v>3</v>
      </c>
      <c r="AE447" s="28">
        <f t="shared" si="247"/>
        <v>13</v>
      </c>
      <c r="AF447" s="40" t="str">
        <f t="shared" si="248"/>
        <v xml:space="preserve"> </v>
      </c>
      <c r="AG447" s="25" t="str">
        <f t="shared" si="249"/>
        <v>W</v>
      </c>
      <c r="AH447" s="25">
        <f t="shared" si="250"/>
        <v>1</v>
      </c>
      <c r="AI447" s="25" t="str">
        <f t="shared" si="251"/>
        <v xml:space="preserve"> </v>
      </c>
      <c r="AJ447" s="25"/>
      <c r="AK447" s="25">
        <f t="shared" si="252"/>
        <v>0</v>
      </c>
      <c r="AL447" s="25">
        <f t="shared" si="253"/>
        <v>3</v>
      </c>
      <c r="AM447" s="125">
        <f t="shared" si="254"/>
        <v>-35</v>
      </c>
      <c r="AN447" s="71"/>
    </row>
    <row r="448" spans="1:40">
      <c r="A448" s="197">
        <f t="shared" si="225"/>
        <v>438</v>
      </c>
      <c r="B448" s="198">
        <f>Data!B448</f>
        <v>8</v>
      </c>
      <c r="D448" s="112">
        <f t="shared" si="224"/>
        <v>1</v>
      </c>
      <c r="E448" s="116" t="str">
        <f t="shared" si="226"/>
        <v>B</v>
      </c>
      <c r="G448" s="24" t="str">
        <f t="shared" si="227"/>
        <v xml:space="preserve"> </v>
      </c>
      <c r="H448" s="25" t="str">
        <f t="shared" si="228"/>
        <v xml:space="preserve"> </v>
      </c>
      <c r="I448" s="25">
        <f t="shared" si="229"/>
        <v>1</v>
      </c>
      <c r="J448" s="25" t="str">
        <f t="shared" si="230"/>
        <v xml:space="preserve"> </v>
      </c>
      <c r="K448" s="25"/>
      <c r="L448" s="25">
        <f t="shared" si="231"/>
        <v>0</v>
      </c>
      <c r="M448" s="25">
        <f t="shared" si="232"/>
        <v>0</v>
      </c>
      <c r="N448" s="28">
        <f t="shared" si="233"/>
        <v>-62</v>
      </c>
      <c r="O448" s="40" t="str">
        <f t="shared" si="234"/>
        <v>T</v>
      </c>
      <c r="P448" s="25" t="str">
        <f t="shared" si="235"/>
        <v xml:space="preserve"> </v>
      </c>
      <c r="Q448" s="25">
        <f t="shared" si="236"/>
        <v>1</v>
      </c>
      <c r="R448" s="25" t="str">
        <f t="shared" si="237"/>
        <v xml:space="preserve"> </v>
      </c>
      <c r="S448" s="25"/>
      <c r="T448" s="25">
        <f t="shared" si="238"/>
        <v>0</v>
      </c>
      <c r="U448" s="25">
        <f t="shared" si="239"/>
        <v>0</v>
      </c>
      <c r="V448" s="125">
        <f t="shared" si="240"/>
        <v>0</v>
      </c>
      <c r="W448" s="71"/>
      <c r="X448" s="24" t="str">
        <f t="shared" si="241"/>
        <v xml:space="preserve"> </v>
      </c>
      <c r="Y448" s="25" t="str">
        <f t="shared" si="242"/>
        <v xml:space="preserve"> </v>
      </c>
      <c r="Z448" s="25">
        <f t="shared" si="243"/>
        <v>1</v>
      </c>
      <c r="AA448" s="25" t="str">
        <f t="shared" si="244"/>
        <v xml:space="preserve"> </v>
      </c>
      <c r="AB448" s="25"/>
      <c r="AC448" s="25">
        <f t="shared" si="245"/>
        <v>0</v>
      </c>
      <c r="AD448" s="25">
        <f t="shared" si="246"/>
        <v>0</v>
      </c>
      <c r="AE448" s="28">
        <f t="shared" si="247"/>
        <v>13</v>
      </c>
      <c r="AF448" s="40" t="str">
        <f t="shared" si="248"/>
        <v>T</v>
      </c>
      <c r="AG448" s="25" t="str">
        <f t="shared" si="249"/>
        <v xml:space="preserve"> </v>
      </c>
      <c r="AH448" s="25">
        <f t="shared" si="250"/>
        <v>1</v>
      </c>
      <c r="AI448" s="25" t="str">
        <f t="shared" si="251"/>
        <v xml:space="preserve"> </v>
      </c>
      <c r="AJ448" s="25"/>
      <c r="AK448" s="25">
        <f t="shared" si="252"/>
        <v>0</v>
      </c>
      <c r="AL448" s="25">
        <f t="shared" si="253"/>
        <v>0</v>
      </c>
      <c r="AM448" s="125">
        <f t="shared" si="254"/>
        <v>-35</v>
      </c>
      <c r="AN448" s="71"/>
    </row>
    <row r="449" spans="1:40">
      <c r="A449" s="197">
        <f t="shared" si="225"/>
        <v>439</v>
      </c>
      <c r="B449" s="198">
        <f>Data!B449</f>
        <v>25</v>
      </c>
      <c r="D449" s="112">
        <f t="shared" si="224"/>
        <v>3</v>
      </c>
      <c r="E449" s="116" t="str">
        <f t="shared" si="226"/>
        <v>A</v>
      </c>
      <c r="G449" s="24" t="str">
        <f t="shared" si="227"/>
        <v xml:space="preserve"> </v>
      </c>
      <c r="H449" s="25" t="str">
        <f t="shared" si="228"/>
        <v xml:space="preserve"> </v>
      </c>
      <c r="I449" s="25">
        <f t="shared" si="229"/>
        <v>1</v>
      </c>
      <c r="J449" s="25" t="str">
        <f t="shared" si="230"/>
        <v xml:space="preserve"> </v>
      </c>
      <c r="K449" s="25"/>
      <c r="L449" s="25">
        <f t="shared" si="231"/>
        <v>0</v>
      </c>
      <c r="M449" s="25">
        <f t="shared" si="232"/>
        <v>0</v>
      </c>
      <c r="N449" s="28">
        <f t="shared" si="233"/>
        <v>-62</v>
      </c>
      <c r="O449" s="40" t="str">
        <f t="shared" si="234"/>
        <v xml:space="preserve"> </v>
      </c>
      <c r="P449" s="25" t="str">
        <f t="shared" si="235"/>
        <v xml:space="preserve"> </v>
      </c>
      <c r="Q449" s="25">
        <f t="shared" si="236"/>
        <v>1</v>
      </c>
      <c r="R449" s="25" t="str">
        <f t="shared" si="237"/>
        <v>B &amp; A</v>
      </c>
      <c r="S449" s="25"/>
      <c r="T449" s="25">
        <f t="shared" si="238"/>
        <v>2</v>
      </c>
      <c r="U449" s="25">
        <f t="shared" si="239"/>
        <v>0</v>
      </c>
      <c r="V449" s="125">
        <f t="shared" si="240"/>
        <v>-2</v>
      </c>
      <c r="W449" s="71"/>
      <c r="X449" s="24" t="str">
        <f t="shared" si="241"/>
        <v xml:space="preserve"> </v>
      </c>
      <c r="Y449" s="25" t="str">
        <f t="shared" si="242"/>
        <v xml:space="preserve"> </v>
      </c>
      <c r="Z449" s="25">
        <f t="shared" si="243"/>
        <v>1</v>
      </c>
      <c r="AA449" s="25" t="str">
        <f t="shared" si="244"/>
        <v xml:space="preserve"> </v>
      </c>
      <c r="AB449" s="25"/>
      <c r="AC449" s="25">
        <f t="shared" si="245"/>
        <v>0</v>
      </c>
      <c r="AD449" s="25">
        <f t="shared" si="246"/>
        <v>0</v>
      </c>
      <c r="AE449" s="28">
        <f t="shared" si="247"/>
        <v>13</v>
      </c>
      <c r="AF449" s="40" t="str">
        <f t="shared" si="248"/>
        <v xml:space="preserve"> </v>
      </c>
      <c r="AG449" s="25" t="str">
        <f t="shared" si="249"/>
        <v xml:space="preserve"> </v>
      </c>
      <c r="AH449" s="25">
        <f t="shared" si="250"/>
        <v>1</v>
      </c>
      <c r="AI449" s="25" t="str">
        <f t="shared" si="251"/>
        <v>B &amp; A</v>
      </c>
      <c r="AJ449" s="25"/>
      <c r="AK449" s="25">
        <f t="shared" si="252"/>
        <v>2</v>
      </c>
      <c r="AL449" s="25">
        <f t="shared" si="253"/>
        <v>0</v>
      </c>
      <c r="AM449" s="125">
        <f t="shared" si="254"/>
        <v>-37</v>
      </c>
      <c r="AN449" s="71"/>
    </row>
    <row r="450" spans="1:40">
      <c r="A450" s="197">
        <f t="shared" si="225"/>
        <v>440</v>
      </c>
      <c r="B450" s="198">
        <f>Data!B450</f>
        <v>6</v>
      </c>
      <c r="D450" s="112">
        <f t="shared" si="224"/>
        <v>1</v>
      </c>
      <c r="E450" s="116" t="str">
        <f t="shared" si="226"/>
        <v>C</v>
      </c>
      <c r="G450" s="24" t="str">
        <f t="shared" si="227"/>
        <v xml:space="preserve"> </v>
      </c>
      <c r="H450" s="25" t="str">
        <f t="shared" si="228"/>
        <v xml:space="preserve"> </v>
      </c>
      <c r="I450" s="25">
        <f t="shared" si="229"/>
        <v>1</v>
      </c>
      <c r="J450" s="25" t="str">
        <f t="shared" si="230"/>
        <v xml:space="preserve"> </v>
      </c>
      <c r="K450" s="25"/>
      <c r="L450" s="25">
        <f t="shared" si="231"/>
        <v>0</v>
      </c>
      <c r="M450" s="25">
        <f t="shared" si="232"/>
        <v>0</v>
      </c>
      <c r="N450" s="28">
        <f t="shared" si="233"/>
        <v>-62</v>
      </c>
      <c r="O450" s="40" t="str">
        <f t="shared" si="234"/>
        <v xml:space="preserve"> </v>
      </c>
      <c r="P450" s="25" t="str">
        <f t="shared" si="235"/>
        <v>L</v>
      </c>
      <c r="Q450" s="25">
        <f t="shared" si="236"/>
        <v>2</v>
      </c>
      <c r="R450" s="25" t="str">
        <f t="shared" si="237"/>
        <v xml:space="preserve"> </v>
      </c>
      <c r="S450" s="25"/>
      <c r="T450" s="25">
        <f t="shared" si="238"/>
        <v>0</v>
      </c>
      <c r="U450" s="25">
        <f t="shared" si="239"/>
        <v>0</v>
      </c>
      <c r="V450" s="125">
        <f t="shared" si="240"/>
        <v>-2</v>
      </c>
      <c r="W450" s="71"/>
      <c r="X450" s="24" t="str">
        <f t="shared" si="241"/>
        <v xml:space="preserve"> </v>
      </c>
      <c r="Y450" s="25" t="str">
        <f t="shared" si="242"/>
        <v xml:space="preserve"> </v>
      </c>
      <c r="Z450" s="25">
        <f t="shared" si="243"/>
        <v>1</v>
      </c>
      <c r="AA450" s="25" t="str">
        <f t="shared" si="244"/>
        <v xml:space="preserve"> </v>
      </c>
      <c r="AB450" s="25"/>
      <c r="AC450" s="25">
        <f t="shared" si="245"/>
        <v>0</v>
      </c>
      <c r="AD450" s="25">
        <f t="shared" si="246"/>
        <v>0</v>
      </c>
      <c r="AE450" s="28">
        <f t="shared" si="247"/>
        <v>13</v>
      </c>
      <c r="AF450" s="40" t="str">
        <f t="shared" si="248"/>
        <v xml:space="preserve"> </v>
      </c>
      <c r="AG450" s="25" t="str">
        <f t="shared" si="249"/>
        <v>L</v>
      </c>
      <c r="AH450" s="25">
        <f t="shared" si="250"/>
        <v>2</v>
      </c>
      <c r="AI450" s="25" t="str">
        <f t="shared" si="251"/>
        <v>B &amp; A</v>
      </c>
      <c r="AJ450" s="25"/>
      <c r="AK450" s="25">
        <f t="shared" si="252"/>
        <v>6</v>
      </c>
      <c r="AL450" s="25">
        <f t="shared" si="253"/>
        <v>0</v>
      </c>
      <c r="AM450" s="125">
        <f t="shared" si="254"/>
        <v>-43</v>
      </c>
      <c r="AN450" s="71"/>
    </row>
    <row r="451" spans="1:40">
      <c r="A451" s="197">
        <f t="shared" si="225"/>
        <v>441</v>
      </c>
      <c r="B451" s="198">
        <f>Data!B451</f>
        <v>24</v>
      </c>
      <c r="D451" s="112">
        <f t="shared" si="224"/>
        <v>2</v>
      </c>
      <c r="E451" s="116" t="str">
        <f t="shared" si="226"/>
        <v>C</v>
      </c>
      <c r="G451" s="24" t="str">
        <f t="shared" si="227"/>
        <v xml:space="preserve"> </v>
      </c>
      <c r="H451" s="25" t="str">
        <f t="shared" si="228"/>
        <v xml:space="preserve"> </v>
      </c>
      <c r="I451" s="25">
        <f t="shared" si="229"/>
        <v>1</v>
      </c>
      <c r="J451" s="25" t="str">
        <f t="shared" si="230"/>
        <v xml:space="preserve"> </v>
      </c>
      <c r="K451" s="25"/>
      <c r="L451" s="25">
        <f t="shared" si="231"/>
        <v>0</v>
      </c>
      <c r="M451" s="25">
        <f t="shared" si="232"/>
        <v>0</v>
      </c>
      <c r="N451" s="28">
        <f t="shared" si="233"/>
        <v>-62</v>
      </c>
      <c r="O451" s="40" t="str">
        <f t="shared" si="234"/>
        <v>T</v>
      </c>
      <c r="P451" s="25" t="str">
        <f t="shared" si="235"/>
        <v xml:space="preserve"> </v>
      </c>
      <c r="Q451" s="25">
        <f t="shared" si="236"/>
        <v>2</v>
      </c>
      <c r="R451" s="25" t="str">
        <f t="shared" si="237"/>
        <v xml:space="preserve"> </v>
      </c>
      <c r="S451" s="25"/>
      <c r="T451" s="25">
        <f t="shared" si="238"/>
        <v>0</v>
      </c>
      <c r="U451" s="25">
        <f t="shared" si="239"/>
        <v>0</v>
      </c>
      <c r="V451" s="125">
        <f t="shared" si="240"/>
        <v>-2</v>
      </c>
      <c r="W451" s="71"/>
      <c r="X451" s="24" t="str">
        <f t="shared" si="241"/>
        <v xml:space="preserve"> </v>
      </c>
      <c r="Y451" s="25" t="str">
        <f t="shared" si="242"/>
        <v xml:space="preserve"> </v>
      </c>
      <c r="Z451" s="25">
        <f t="shared" si="243"/>
        <v>1</v>
      </c>
      <c r="AA451" s="25" t="str">
        <f t="shared" si="244"/>
        <v xml:space="preserve"> </v>
      </c>
      <c r="AB451" s="25"/>
      <c r="AC451" s="25">
        <f t="shared" si="245"/>
        <v>0</v>
      </c>
      <c r="AD451" s="25">
        <f t="shared" si="246"/>
        <v>0</v>
      </c>
      <c r="AE451" s="28">
        <f t="shared" si="247"/>
        <v>13</v>
      </c>
      <c r="AF451" s="40" t="str">
        <f t="shared" si="248"/>
        <v xml:space="preserve"> </v>
      </c>
      <c r="AG451" s="25" t="str">
        <f t="shared" si="249"/>
        <v>L</v>
      </c>
      <c r="AH451" s="25">
        <f t="shared" si="250"/>
        <v>3</v>
      </c>
      <c r="AI451" s="25" t="str">
        <f t="shared" si="251"/>
        <v>B &amp; A</v>
      </c>
      <c r="AJ451" s="25"/>
      <c r="AK451" s="25">
        <f t="shared" si="252"/>
        <v>18</v>
      </c>
      <c r="AL451" s="25">
        <f t="shared" si="253"/>
        <v>0</v>
      </c>
      <c r="AM451" s="125">
        <f t="shared" si="254"/>
        <v>-61</v>
      </c>
      <c r="AN451" s="71"/>
    </row>
    <row r="452" spans="1:40">
      <c r="A452" s="197">
        <f t="shared" si="225"/>
        <v>442</v>
      </c>
      <c r="B452" s="198">
        <f>Data!B452</f>
        <v>6</v>
      </c>
      <c r="D452" s="112">
        <f t="shared" si="224"/>
        <v>1</v>
      </c>
      <c r="E452" s="116" t="str">
        <f t="shared" si="226"/>
        <v>C</v>
      </c>
      <c r="G452" s="24" t="str">
        <f t="shared" si="227"/>
        <v xml:space="preserve"> </v>
      </c>
      <c r="H452" s="25" t="str">
        <f t="shared" si="228"/>
        <v xml:space="preserve"> </v>
      </c>
      <c r="I452" s="25">
        <f t="shared" si="229"/>
        <v>1</v>
      </c>
      <c r="J452" s="25" t="str">
        <f t="shared" si="230"/>
        <v xml:space="preserve"> </v>
      </c>
      <c r="K452" s="25"/>
      <c r="L452" s="25">
        <f t="shared" si="231"/>
        <v>0</v>
      </c>
      <c r="M452" s="25">
        <f t="shared" si="232"/>
        <v>0</v>
      </c>
      <c r="N452" s="28">
        <f t="shared" si="233"/>
        <v>-62</v>
      </c>
      <c r="O452" s="40" t="str">
        <f t="shared" si="234"/>
        <v>T</v>
      </c>
      <c r="P452" s="25" t="str">
        <f t="shared" si="235"/>
        <v xml:space="preserve"> </v>
      </c>
      <c r="Q452" s="25">
        <f t="shared" si="236"/>
        <v>2</v>
      </c>
      <c r="R452" s="25" t="str">
        <f t="shared" si="237"/>
        <v xml:space="preserve"> </v>
      </c>
      <c r="S452" s="25"/>
      <c r="T452" s="25">
        <f t="shared" si="238"/>
        <v>0</v>
      </c>
      <c r="U452" s="25">
        <f t="shared" si="239"/>
        <v>0</v>
      </c>
      <c r="V452" s="125">
        <f t="shared" si="240"/>
        <v>-2</v>
      </c>
      <c r="W452" s="71"/>
      <c r="X452" s="24" t="str">
        <f t="shared" si="241"/>
        <v xml:space="preserve"> </v>
      </c>
      <c r="Y452" s="25" t="str">
        <f t="shared" si="242"/>
        <v xml:space="preserve"> </v>
      </c>
      <c r="Z452" s="25">
        <f t="shared" si="243"/>
        <v>1</v>
      </c>
      <c r="AA452" s="25" t="str">
        <f t="shared" si="244"/>
        <v xml:space="preserve"> </v>
      </c>
      <c r="AB452" s="25"/>
      <c r="AC452" s="25">
        <f t="shared" si="245"/>
        <v>0</v>
      </c>
      <c r="AD452" s="25">
        <f t="shared" si="246"/>
        <v>0</v>
      </c>
      <c r="AE452" s="28">
        <f t="shared" si="247"/>
        <v>13</v>
      </c>
      <c r="AF452" s="40" t="str">
        <f t="shared" si="248"/>
        <v xml:space="preserve"> </v>
      </c>
      <c r="AG452" s="25" t="str">
        <f t="shared" si="249"/>
        <v>L</v>
      </c>
      <c r="AH452" s="25">
        <f t="shared" si="250"/>
        <v>4</v>
      </c>
      <c r="AI452" s="25" t="str">
        <f t="shared" si="251"/>
        <v>B &amp; A</v>
      </c>
      <c r="AJ452" s="25"/>
      <c r="AK452" s="25">
        <f t="shared" si="252"/>
        <v>2</v>
      </c>
      <c r="AL452" s="25">
        <f t="shared" si="253"/>
        <v>0</v>
      </c>
      <c r="AM452" s="125">
        <f t="shared" si="254"/>
        <v>-63</v>
      </c>
      <c r="AN452" s="71"/>
    </row>
    <row r="453" spans="1:40">
      <c r="A453" s="197">
        <f t="shared" si="225"/>
        <v>443</v>
      </c>
      <c r="B453" s="198">
        <f>Data!B453</f>
        <v>31</v>
      </c>
      <c r="D453" s="112">
        <f t="shared" si="224"/>
        <v>3</v>
      </c>
      <c r="E453" s="116" t="str">
        <f t="shared" si="226"/>
        <v>A</v>
      </c>
      <c r="G453" s="24" t="str">
        <f t="shared" si="227"/>
        <v xml:space="preserve"> </v>
      </c>
      <c r="H453" s="25" t="str">
        <f t="shared" si="228"/>
        <v xml:space="preserve"> </v>
      </c>
      <c r="I453" s="25">
        <f t="shared" si="229"/>
        <v>1</v>
      </c>
      <c r="J453" s="25" t="str">
        <f t="shared" si="230"/>
        <v xml:space="preserve"> </v>
      </c>
      <c r="K453" s="25"/>
      <c r="L453" s="25">
        <f t="shared" si="231"/>
        <v>0</v>
      </c>
      <c r="M453" s="25">
        <f t="shared" si="232"/>
        <v>0</v>
      </c>
      <c r="N453" s="28">
        <f t="shared" si="233"/>
        <v>-62</v>
      </c>
      <c r="O453" s="40" t="str">
        <f t="shared" si="234"/>
        <v xml:space="preserve"> </v>
      </c>
      <c r="P453" s="25" t="str">
        <f t="shared" si="235"/>
        <v xml:space="preserve"> </v>
      </c>
      <c r="Q453" s="25">
        <f t="shared" si="236"/>
        <v>2</v>
      </c>
      <c r="R453" s="25" t="str">
        <f t="shared" si="237"/>
        <v>C &amp; A</v>
      </c>
      <c r="S453" s="25"/>
      <c r="T453" s="25">
        <f t="shared" si="238"/>
        <v>6</v>
      </c>
      <c r="U453" s="25">
        <f t="shared" si="239"/>
        <v>0</v>
      </c>
      <c r="V453" s="125">
        <f t="shared" si="240"/>
        <v>-8</v>
      </c>
      <c r="W453" s="71"/>
      <c r="X453" s="24" t="str">
        <f t="shared" si="241"/>
        <v xml:space="preserve"> </v>
      </c>
      <c r="Y453" s="25" t="str">
        <f t="shared" si="242"/>
        <v xml:space="preserve"> </v>
      </c>
      <c r="Z453" s="25">
        <f t="shared" si="243"/>
        <v>1</v>
      </c>
      <c r="AA453" s="25" t="str">
        <f t="shared" si="244"/>
        <v xml:space="preserve"> </v>
      </c>
      <c r="AB453" s="25"/>
      <c r="AC453" s="25">
        <f t="shared" si="245"/>
        <v>0</v>
      </c>
      <c r="AD453" s="25">
        <f t="shared" si="246"/>
        <v>0</v>
      </c>
      <c r="AE453" s="28">
        <f t="shared" si="247"/>
        <v>13</v>
      </c>
      <c r="AF453" s="40" t="str">
        <f t="shared" si="248"/>
        <v xml:space="preserve"> </v>
      </c>
      <c r="AG453" s="25" t="str">
        <f t="shared" si="249"/>
        <v>W</v>
      </c>
      <c r="AH453" s="25">
        <f t="shared" si="250"/>
        <v>1</v>
      </c>
      <c r="AI453" s="25" t="str">
        <f t="shared" si="251"/>
        <v xml:space="preserve"> </v>
      </c>
      <c r="AJ453" s="25"/>
      <c r="AK453" s="25">
        <f t="shared" si="252"/>
        <v>0</v>
      </c>
      <c r="AL453" s="25">
        <f t="shared" si="253"/>
        <v>3</v>
      </c>
      <c r="AM453" s="125">
        <f t="shared" si="254"/>
        <v>-60</v>
      </c>
      <c r="AN453" s="71"/>
    </row>
    <row r="454" spans="1:40">
      <c r="A454" s="197">
        <f t="shared" si="225"/>
        <v>444</v>
      </c>
      <c r="B454" s="198">
        <f>Data!B454</f>
        <v>14</v>
      </c>
      <c r="D454" s="112">
        <f t="shared" si="224"/>
        <v>2</v>
      </c>
      <c r="E454" s="116" t="str">
        <f t="shared" si="226"/>
        <v>B</v>
      </c>
      <c r="G454" s="24" t="str">
        <f t="shared" si="227"/>
        <v xml:space="preserve"> </v>
      </c>
      <c r="H454" s="25" t="str">
        <f t="shared" si="228"/>
        <v xml:space="preserve"> </v>
      </c>
      <c r="I454" s="25">
        <f t="shared" si="229"/>
        <v>1</v>
      </c>
      <c r="J454" s="25" t="str">
        <f t="shared" si="230"/>
        <v xml:space="preserve"> </v>
      </c>
      <c r="K454" s="25"/>
      <c r="L454" s="25">
        <f t="shared" si="231"/>
        <v>0</v>
      </c>
      <c r="M454" s="25">
        <f t="shared" si="232"/>
        <v>0</v>
      </c>
      <c r="N454" s="28">
        <f t="shared" si="233"/>
        <v>-62</v>
      </c>
      <c r="O454" s="40" t="str">
        <f t="shared" si="234"/>
        <v xml:space="preserve"> </v>
      </c>
      <c r="P454" s="25" t="str">
        <f t="shared" si="235"/>
        <v>L</v>
      </c>
      <c r="Q454" s="25">
        <f t="shared" si="236"/>
        <v>3</v>
      </c>
      <c r="R454" s="25" t="str">
        <f t="shared" si="237"/>
        <v xml:space="preserve"> </v>
      </c>
      <c r="S454" s="25"/>
      <c r="T454" s="25">
        <f t="shared" si="238"/>
        <v>0</v>
      </c>
      <c r="U454" s="25">
        <f t="shared" si="239"/>
        <v>0</v>
      </c>
      <c r="V454" s="125">
        <f t="shared" si="240"/>
        <v>-8</v>
      </c>
      <c r="W454" s="71"/>
      <c r="X454" s="24" t="str">
        <f t="shared" si="241"/>
        <v xml:space="preserve"> </v>
      </c>
      <c r="Y454" s="25" t="str">
        <f t="shared" si="242"/>
        <v xml:space="preserve"> </v>
      </c>
      <c r="Z454" s="25">
        <f t="shared" si="243"/>
        <v>1</v>
      </c>
      <c r="AA454" s="25" t="str">
        <f t="shared" si="244"/>
        <v xml:space="preserve"> </v>
      </c>
      <c r="AB454" s="25"/>
      <c r="AC454" s="25">
        <f t="shared" si="245"/>
        <v>0</v>
      </c>
      <c r="AD454" s="25">
        <f t="shared" si="246"/>
        <v>0</v>
      </c>
      <c r="AE454" s="28">
        <f t="shared" si="247"/>
        <v>13</v>
      </c>
      <c r="AF454" s="40" t="str">
        <f t="shared" si="248"/>
        <v xml:space="preserve"> </v>
      </c>
      <c r="AG454" s="25" t="str">
        <f t="shared" si="249"/>
        <v xml:space="preserve"> </v>
      </c>
      <c r="AH454" s="25">
        <f t="shared" si="250"/>
        <v>1</v>
      </c>
      <c r="AI454" s="25" t="str">
        <f t="shared" si="251"/>
        <v xml:space="preserve"> </v>
      </c>
      <c r="AJ454" s="25"/>
      <c r="AK454" s="25">
        <f t="shared" si="252"/>
        <v>0</v>
      </c>
      <c r="AL454" s="25">
        <f t="shared" si="253"/>
        <v>0</v>
      </c>
      <c r="AM454" s="125">
        <f t="shared" si="254"/>
        <v>-60</v>
      </c>
      <c r="AN454" s="71"/>
    </row>
    <row r="455" spans="1:40">
      <c r="A455" s="197">
        <f t="shared" si="225"/>
        <v>445</v>
      </c>
      <c r="B455" s="198">
        <f>Data!B455</f>
        <v>25</v>
      </c>
      <c r="D455" s="112">
        <f t="shared" si="224"/>
        <v>3</v>
      </c>
      <c r="E455" s="116" t="str">
        <f t="shared" si="226"/>
        <v>A</v>
      </c>
      <c r="G455" s="24" t="str">
        <f t="shared" si="227"/>
        <v xml:space="preserve"> </v>
      </c>
      <c r="H455" s="25" t="str">
        <f t="shared" si="228"/>
        <v xml:space="preserve"> </v>
      </c>
      <c r="I455" s="25">
        <f t="shared" si="229"/>
        <v>1</v>
      </c>
      <c r="J455" s="25" t="str">
        <f t="shared" si="230"/>
        <v xml:space="preserve"> </v>
      </c>
      <c r="K455" s="25"/>
      <c r="L455" s="25">
        <f t="shared" si="231"/>
        <v>0</v>
      </c>
      <c r="M455" s="25">
        <f t="shared" si="232"/>
        <v>0</v>
      </c>
      <c r="N455" s="28">
        <f t="shared" si="233"/>
        <v>-62</v>
      </c>
      <c r="O455" s="40" t="str">
        <f t="shared" si="234"/>
        <v xml:space="preserve"> </v>
      </c>
      <c r="P455" s="25" t="str">
        <f t="shared" si="235"/>
        <v xml:space="preserve"> </v>
      </c>
      <c r="Q455" s="25">
        <f t="shared" si="236"/>
        <v>3</v>
      </c>
      <c r="R455" s="25" t="str">
        <f t="shared" si="237"/>
        <v xml:space="preserve"> </v>
      </c>
      <c r="S455" s="25"/>
      <c r="T455" s="25">
        <f t="shared" si="238"/>
        <v>0</v>
      </c>
      <c r="U455" s="25">
        <f t="shared" si="239"/>
        <v>0</v>
      </c>
      <c r="V455" s="125">
        <f t="shared" si="240"/>
        <v>-8</v>
      </c>
      <c r="W455" s="71"/>
      <c r="X455" s="24" t="str">
        <f t="shared" si="241"/>
        <v xml:space="preserve"> </v>
      </c>
      <c r="Y455" s="25" t="str">
        <f t="shared" si="242"/>
        <v xml:space="preserve"> </v>
      </c>
      <c r="Z455" s="25">
        <f t="shared" si="243"/>
        <v>1</v>
      </c>
      <c r="AA455" s="25" t="str">
        <f t="shared" si="244"/>
        <v xml:space="preserve"> </v>
      </c>
      <c r="AB455" s="25"/>
      <c r="AC455" s="25">
        <f t="shared" si="245"/>
        <v>0</v>
      </c>
      <c r="AD455" s="25">
        <f t="shared" si="246"/>
        <v>0</v>
      </c>
      <c r="AE455" s="28">
        <f t="shared" si="247"/>
        <v>13</v>
      </c>
      <c r="AF455" s="40" t="str">
        <f t="shared" si="248"/>
        <v xml:space="preserve"> </v>
      </c>
      <c r="AG455" s="25" t="str">
        <f t="shared" si="249"/>
        <v xml:space="preserve"> </v>
      </c>
      <c r="AH455" s="25">
        <f t="shared" si="250"/>
        <v>1</v>
      </c>
      <c r="AI455" s="25" t="str">
        <f t="shared" si="251"/>
        <v xml:space="preserve"> </v>
      </c>
      <c r="AJ455" s="25"/>
      <c r="AK455" s="25">
        <f t="shared" si="252"/>
        <v>0</v>
      </c>
      <c r="AL455" s="25">
        <f t="shared" si="253"/>
        <v>0</v>
      </c>
      <c r="AM455" s="125">
        <f t="shared" si="254"/>
        <v>-60</v>
      </c>
      <c r="AN455" s="71"/>
    </row>
    <row r="456" spans="1:40">
      <c r="A456" s="197">
        <f t="shared" si="225"/>
        <v>446</v>
      </c>
      <c r="B456" s="198">
        <f>Data!B456</f>
        <v>18</v>
      </c>
      <c r="D456" s="112">
        <f t="shared" si="224"/>
        <v>2</v>
      </c>
      <c r="E456" s="116" t="str">
        <f t="shared" si="226"/>
        <v>C</v>
      </c>
      <c r="G456" s="24" t="str">
        <f t="shared" si="227"/>
        <v xml:space="preserve"> </v>
      </c>
      <c r="H456" s="25" t="str">
        <f t="shared" si="228"/>
        <v xml:space="preserve"> </v>
      </c>
      <c r="I456" s="25">
        <f t="shared" si="229"/>
        <v>1</v>
      </c>
      <c r="J456" s="25" t="str">
        <f t="shared" si="230"/>
        <v xml:space="preserve"> </v>
      </c>
      <c r="K456" s="25"/>
      <c r="L456" s="25">
        <f t="shared" si="231"/>
        <v>0</v>
      </c>
      <c r="M456" s="25">
        <f t="shared" si="232"/>
        <v>0</v>
      </c>
      <c r="N456" s="28">
        <f t="shared" si="233"/>
        <v>-62</v>
      </c>
      <c r="O456" s="40" t="str">
        <f t="shared" si="234"/>
        <v xml:space="preserve"> </v>
      </c>
      <c r="P456" s="25" t="str">
        <f t="shared" si="235"/>
        <v xml:space="preserve"> </v>
      </c>
      <c r="Q456" s="25">
        <f t="shared" si="236"/>
        <v>3</v>
      </c>
      <c r="R456" s="25" t="str">
        <f t="shared" si="237"/>
        <v xml:space="preserve"> </v>
      </c>
      <c r="S456" s="25"/>
      <c r="T456" s="25">
        <f t="shared" si="238"/>
        <v>0</v>
      </c>
      <c r="U456" s="25">
        <f t="shared" si="239"/>
        <v>0</v>
      </c>
      <c r="V456" s="125">
        <f t="shared" si="240"/>
        <v>-8</v>
      </c>
      <c r="W456" s="71"/>
      <c r="X456" s="24" t="str">
        <f t="shared" si="241"/>
        <v xml:space="preserve"> </v>
      </c>
      <c r="Y456" s="25" t="str">
        <f t="shared" si="242"/>
        <v xml:space="preserve"> </v>
      </c>
      <c r="Z456" s="25">
        <f t="shared" si="243"/>
        <v>1</v>
      </c>
      <c r="AA456" s="25" t="str">
        <f t="shared" si="244"/>
        <v xml:space="preserve"> </v>
      </c>
      <c r="AB456" s="25"/>
      <c r="AC456" s="25">
        <f t="shared" si="245"/>
        <v>0</v>
      </c>
      <c r="AD456" s="25">
        <f t="shared" si="246"/>
        <v>0</v>
      </c>
      <c r="AE456" s="28">
        <f t="shared" si="247"/>
        <v>13</v>
      </c>
      <c r="AF456" s="40" t="str">
        <f t="shared" si="248"/>
        <v xml:space="preserve"> </v>
      </c>
      <c r="AG456" s="25" t="str">
        <f t="shared" si="249"/>
        <v xml:space="preserve"> </v>
      </c>
      <c r="AH456" s="25">
        <f t="shared" si="250"/>
        <v>1</v>
      </c>
      <c r="AI456" s="25" t="str">
        <f t="shared" si="251"/>
        <v xml:space="preserve"> </v>
      </c>
      <c r="AJ456" s="25"/>
      <c r="AK456" s="25">
        <f t="shared" si="252"/>
        <v>0</v>
      </c>
      <c r="AL456" s="25">
        <f t="shared" si="253"/>
        <v>0</v>
      </c>
      <c r="AM456" s="125">
        <f t="shared" si="254"/>
        <v>-60</v>
      </c>
      <c r="AN456" s="71"/>
    </row>
    <row r="457" spans="1:40">
      <c r="A457" s="197">
        <f t="shared" si="225"/>
        <v>447</v>
      </c>
      <c r="B457" s="198">
        <f>Data!B457</f>
        <v>3</v>
      </c>
      <c r="D457" s="112">
        <f t="shared" si="224"/>
        <v>1</v>
      </c>
      <c r="E457" s="116" t="str">
        <f t="shared" si="226"/>
        <v>C</v>
      </c>
      <c r="G457" s="24" t="str">
        <f t="shared" si="227"/>
        <v xml:space="preserve"> </v>
      </c>
      <c r="H457" s="25" t="str">
        <f t="shared" si="228"/>
        <v xml:space="preserve"> </v>
      </c>
      <c r="I457" s="25">
        <f t="shared" si="229"/>
        <v>1</v>
      </c>
      <c r="J457" s="25" t="str">
        <f t="shared" si="230"/>
        <v xml:space="preserve"> </v>
      </c>
      <c r="K457" s="25"/>
      <c r="L457" s="25">
        <f t="shared" si="231"/>
        <v>0</v>
      </c>
      <c r="M457" s="25">
        <f t="shared" si="232"/>
        <v>0</v>
      </c>
      <c r="N457" s="28">
        <f t="shared" si="233"/>
        <v>-62</v>
      </c>
      <c r="O457" s="40" t="str">
        <f t="shared" si="234"/>
        <v>T</v>
      </c>
      <c r="P457" s="25" t="str">
        <f t="shared" si="235"/>
        <v xml:space="preserve"> </v>
      </c>
      <c r="Q457" s="25">
        <f t="shared" si="236"/>
        <v>3</v>
      </c>
      <c r="R457" s="25" t="str">
        <f t="shared" si="237"/>
        <v xml:space="preserve"> </v>
      </c>
      <c r="S457" s="25"/>
      <c r="T457" s="25">
        <f t="shared" si="238"/>
        <v>0</v>
      </c>
      <c r="U457" s="25">
        <f t="shared" si="239"/>
        <v>0</v>
      </c>
      <c r="V457" s="125">
        <f t="shared" si="240"/>
        <v>-8</v>
      </c>
      <c r="W457" s="71"/>
      <c r="X457" s="24" t="str">
        <f t="shared" si="241"/>
        <v xml:space="preserve"> </v>
      </c>
      <c r="Y457" s="25" t="str">
        <f t="shared" si="242"/>
        <v xml:space="preserve"> </v>
      </c>
      <c r="Z457" s="25">
        <f t="shared" si="243"/>
        <v>1</v>
      </c>
      <c r="AA457" s="25" t="str">
        <f t="shared" si="244"/>
        <v xml:space="preserve"> </v>
      </c>
      <c r="AB457" s="25"/>
      <c r="AC457" s="25">
        <f t="shared" si="245"/>
        <v>0</v>
      </c>
      <c r="AD457" s="25">
        <f t="shared" si="246"/>
        <v>0</v>
      </c>
      <c r="AE457" s="28">
        <f t="shared" si="247"/>
        <v>13</v>
      </c>
      <c r="AF457" s="40" t="str">
        <f t="shared" si="248"/>
        <v>T</v>
      </c>
      <c r="AG457" s="25" t="str">
        <f t="shared" si="249"/>
        <v xml:space="preserve"> </v>
      </c>
      <c r="AH457" s="25">
        <f t="shared" si="250"/>
        <v>1</v>
      </c>
      <c r="AI457" s="25" t="str">
        <f t="shared" si="251"/>
        <v xml:space="preserve"> </v>
      </c>
      <c r="AJ457" s="25"/>
      <c r="AK457" s="25">
        <f t="shared" si="252"/>
        <v>0</v>
      </c>
      <c r="AL457" s="25">
        <f t="shared" si="253"/>
        <v>0</v>
      </c>
      <c r="AM457" s="125">
        <f t="shared" si="254"/>
        <v>-60</v>
      </c>
      <c r="AN457" s="71"/>
    </row>
    <row r="458" spans="1:40">
      <c r="A458" s="197">
        <f t="shared" si="225"/>
        <v>448</v>
      </c>
      <c r="B458" s="198">
        <f>Data!B458</f>
        <v>24</v>
      </c>
      <c r="D458" s="112">
        <f t="shared" si="224"/>
        <v>2</v>
      </c>
      <c r="E458" s="116" t="str">
        <f t="shared" si="226"/>
        <v>C</v>
      </c>
      <c r="G458" s="24" t="str">
        <f t="shared" si="227"/>
        <v xml:space="preserve"> </v>
      </c>
      <c r="H458" s="25" t="str">
        <f t="shared" si="228"/>
        <v xml:space="preserve"> </v>
      </c>
      <c r="I458" s="25">
        <f t="shared" si="229"/>
        <v>1</v>
      </c>
      <c r="J458" s="25" t="str">
        <f t="shared" si="230"/>
        <v xml:space="preserve"> </v>
      </c>
      <c r="K458" s="25"/>
      <c r="L458" s="25">
        <f t="shared" si="231"/>
        <v>0</v>
      </c>
      <c r="M458" s="25">
        <f t="shared" si="232"/>
        <v>0</v>
      </c>
      <c r="N458" s="28">
        <f t="shared" si="233"/>
        <v>-62</v>
      </c>
      <c r="O458" s="40" t="str">
        <f t="shared" si="234"/>
        <v>T</v>
      </c>
      <c r="P458" s="25" t="str">
        <f t="shared" si="235"/>
        <v xml:space="preserve"> </v>
      </c>
      <c r="Q458" s="25">
        <f t="shared" si="236"/>
        <v>3</v>
      </c>
      <c r="R458" s="25" t="str">
        <f t="shared" si="237"/>
        <v xml:space="preserve"> </v>
      </c>
      <c r="S458" s="25"/>
      <c r="T458" s="25">
        <f t="shared" si="238"/>
        <v>0</v>
      </c>
      <c r="U458" s="25">
        <f t="shared" si="239"/>
        <v>0</v>
      </c>
      <c r="V458" s="125">
        <f t="shared" si="240"/>
        <v>-8</v>
      </c>
      <c r="W458" s="71"/>
      <c r="X458" s="24" t="str">
        <f t="shared" si="241"/>
        <v xml:space="preserve"> </v>
      </c>
      <c r="Y458" s="25" t="str">
        <f t="shared" si="242"/>
        <v xml:space="preserve"> </v>
      </c>
      <c r="Z458" s="25">
        <f t="shared" si="243"/>
        <v>1</v>
      </c>
      <c r="AA458" s="25" t="str">
        <f t="shared" si="244"/>
        <v xml:space="preserve"> </v>
      </c>
      <c r="AB458" s="25"/>
      <c r="AC458" s="25">
        <f t="shared" si="245"/>
        <v>0</v>
      </c>
      <c r="AD458" s="25">
        <f t="shared" si="246"/>
        <v>0</v>
      </c>
      <c r="AE458" s="28">
        <f t="shared" si="247"/>
        <v>13</v>
      </c>
      <c r="AF458" s="40" t="str">
        <f t="shared" si="248"/>
        <v>T</v>
      </c>
      <c r="AG458" s="25" t="str">
        <f t="shared" si="249"/>
        <v xml:space="preserve"> </v>
      </c>
      <c r="AH458" s="25">
        <f t="shared" si="250"/>
        <v>1</v>
      </c>
      <c r="AI458" s="25" t="str">
        <f t="shared" si="251"/>
        <v xml:space="preserve"> </v>
      </c>
      <c r="AJ458" s="25"/>
      <c r="AK458" s="25">
        <f t="shared" si="252"/>
        <v>0</v>
      </c>
      <c r="AL458" s="25">
        <f t="shared" si="253"/>
        <v>0</v>
      </c>
      <c r="AM458" s="125">
        <f t="shared" si="254"/>
        <v>-60</v>
      </c>
      <c r="AN458" s="71"/>
    </row>
    <row r="459" spans="1:40">
      <c r="A459" s="197">
        <f t="shared" si="225"/>
        <v>449</v>
      </c>
      <c r="B459" s="198">
        <f>Data!B459</f>
        <v>5</v>
      </c>
      <c r="D459" s="112">
        <f t="shared" si="224"/>
        <v>1</v>
      </c>
      <c r="E459" s="116" t="str">
        <f t="shared" si="226"/>
        <v>B</v>
      </c>
      <c r="G459" s="24" t="str">
        <f t="shared" si="227"/>
        <v xml:space="preserve"> </v>
      </c>
      <c r="H459" s="25" t="str">
        <f t="shared" si="228"/>
        <v xml:space="preserve"> </v>
      </c>
      <c r="I459" s="25">
        <f t="shared" si="229"/>
        <v>1</v>
      </c>
      <c r="J459" s="25" t="str">
        <f t="shared" si="230"/>
        <v xml:space="preserve"> </v>
      </c>
      <c r="K459" s="25"/>
      <c r="L459" s="25">
        <f t="shared" si="231"/>
        <v>0</v>
      </c>
      <c r="M459" s="25">
        <f t="shared" si="232"/>
        <v>0</v>
      </c>
      <c r="N459" s="28">
        <f t="shared" si="233"/>
        <v>-62</v>
      </c>
      <c r="O459" s="40" t="str">
        <f t="shared" si="234"/>
        <v xml:space="preserve"> </v>
      </c>
      <c r="P459" s="25" t="str">
        <f t="shared" si="235"/>
        <v xml:space="preserve"> </v>
      </c>
      <c r="Q459" s="25">
        <f t="shared" si="236"/>
        <v>3</v>
      </c>
      <c r="R459" s="25" t="str">
        <f t="shared" si="237"/>
        <v>C &amp; B</v>
      </c>
      <c r="S459" s="25"/>
      <c r="T459" s="25">
        <f t="shared" si="238"/>
        <v>18</v>
      </c>
      <c r="U459" s="25">
        <f t="shared" si="239"/>
        <v>0</v>
      </c>
      <c r="V459" s="125">
        <f t="shared" si="240"/>
        <v>-26</v>
      </c>
      <c r="W459" s="71"/>
      <c r="X459" s="24" t="str">
        <f t="shared" si="241"/>
        <v xml:space="preserve"> </v>
      </c>
      <c r="Y459" s="25" t="str">
        <f t="shared" si="242"/>
        <v xml:space="preserve"> </v>
      </c>
      <c r="Z459" s="25">
        <f t="shared" si="243"/>
        <v>1</v>
      </c>
      <c r="AA459" s="25" t="str">
        <f t="shared" si="244"/>
        <v xml:space="preserve"> </v>
      </c>
      <c r="AB459" s="25"/>
      <c r="AC459" s="25">
        <f t="shared" si="245"/>
        <v>0</v>
      </c>
      <c r="AD459" s="25">
        <f t="shared" si="246"/>
        <v>0</v>
      </c>
      <c r="AE459" s="28">
        <f t="shared" si="247"/>
        <v>13</v>
      </c>
      <c r="AF459" s="40" t="str">
        <f t="shared" si="248"/>
        <v xml:space="preserve"> </v>
      </c>
      <c r="AG459" s="25" t="str">
        <f t="shared" si="249"/>
        <v xml:space="preserve"> </v>
      </c>
      <c r="AH459" s="25">
        <f t="shared" si="250"/>
        <v>1</v>
      </c>
      <c r="AI459" s="25" t="str">
        <f t="shared" si="251"/>
        <v>C &amp; B</v>
      </c>
      <c r="AJ459" s="25"/>
      <c r="AK459" s="25">
        <f t="shared" si="252"/>
        <v>2</v>
      </c>
      <c r="AL459" s="25">
        <f t="shared" si="253"/>
        <v>0</v>
      </c>
      <c r="AM459" s="125">
        <f t="shared" si="254"/>
        <v>-62</v>
      </c>
      <c r="AN459" s="71"/>
    </row>
    <row r="460" spans="1:40">
      <c r="A460" s="197">
        <f t="shared" si="225"/>
        <v>450</v>
      </c>
      <c r="B460" s="198">
        <f>Data!B460</f>
        <v>33</v>
      </c>
      <c r="D460" s="112">
        <f t="shared" ref="D460:D510" si="255">IF($B460=0,0,IF(AND($B460&gt;0,$B460&lt;13),1,IF(AND($B460&gt;12,$B460&lt;25),2,3)))</f>
        <v>3</v>
      </c>
      <c r="E460" s="116" t="str">
        <f t="shared" si="226"/>
        <v>C</v>
      </c>
      <c r="G460" s="24" t="str">
        <f t="shared" si="227"/>
        <v xml:space="preserve"> </v>
      </c>
      <c r="H460" s="25" t="str">
        <f t="shared" si="228"/>
        <v xml:space="preserve"> </v>
      </c>
      <c r="I460" s="25">
        <f t="shared" si="229"/>
        <v>1</v>
      </c>
      <c r="J460" s="25" t="str">
        <f t="shared" si="230"/>
        <v xml:space="preserve"> </v>
      </c>
      <c r="K460" s="25"/>
      <c r="L460" s="25">
        <f t="shared" si="231"/>
        <v>0</v>
      </c>
      <c r="M460" s="25">
        <f t="shared" si="232"/>
        <v>0</v>
      </c>
      <c r="N460" s="28">
        <f t="shared" si="233"/>
        <v>-62</v>
      </c>
      <c r="O460" s="40" t="str">
        <f t="shared" si="234"/>
        <v xml:space="preserve"> </v>
      </c>
      <c r="P460" s="25" t="str">
        <f t="shared" si="235"/>
        <v>W</v>
      </c>
      <c r="Q460" s="25">
        <f t="shared" si="236"/>
        <v>1</v>
      </c>
      <c r="R460" s="25" t="str">
        <f t="shared" si="237"/>
        <v xml:space="preserve"> </v>
      </c>
      <c r="S460" s="25"/>
      <c r="T460" s="25">
        <f t="shared" si="238"/>
        <v>0</v>
      </c>
      <c r="U460" s="25">
        <f t="shared" si="239"/>
        <v>27</v>
      </c>
      <c r="V460" s="125">
        <f t="shared" si="240"/>
        <v>1</v>
      </c>
      <c r="W460" s="71"/>
      <c r="X460" s="24" t="str">
        <f t="shared" si="241"/>
        <v xml:space="preserve"> </v>
      </c>
      <c r="Y460" s="25" t="str">
        <f t="shared" si="242"/>
        <v xml:space="preserve"> </v>
      </c>
      <c r="Z460" s="25">
        <f t="shared" si="243"/>
        <v>1</v>
      </c>
      <c r="AA460" s="25" t="str">
        <f t="shared" si="244"/>
        <v xml:space="preserve"> </v>
      </c>
      <c r="AB460" s="25"/>
      <c r="AC460" s="25">
        <f t="shared" si="245"/>
        <v>0</v>
      </c>
      <c r="AD460" s="25">
        <f t="shared" si="246"/>
        <v>0</v>
      </c>
      <c r="AE460" s="28">
        <f t="shared" si="247"/>
        <v>13</v>
      </c>
      <c r="AF460" s="40" t="str">
        <f t="shared" si="248"/>
        <v xml:space="preserve"> </v>
      </c>
      <c r="AG460" s="25" t="str">
        <f t="shared" si="249"/>
        <v>W</v>
      </c>
      <c r="AH460" s="25">
        <f t="shared" si="250"/>
        <v>1</v>
      </c>
      <c r="AI460" s="25" t="str">
        <f t="shared" si="251"/>
        <v xml:space="preserve"> </v>
      </c>
      <c r="AJ460" s="25"/>
      <c r="AK460" s="25">
        <f t="shared" si="252"/>
        <v>0</v>
      </c>
      <c r="AL460" s="25">
        <f t="shared" si="253"/>
        <v>3</v>
      </c>
      <c r="AM460" s="125">
        <f t="shared" si="254"/>
        <v>-59</v>
      </c>
      <c r="AN460" s="71"/>
    </row>
    <row r="461" spans="1:40">
      <c r="A461" s="197">
        <f t="shared" ref="A461:A510" si="256">A460+1</f>
        <v>451</v>
      </c>
      <c r="B461" s="198">
        <f>Data!B461</f>
        <v>23</v>
      </c>
      <c r="D461" s="112">
        <f t="shared" si="255"/>
        <v>2</v>
      </c>
      <c r="E461" s="116" t="str">
        <f t="shared" si="226"/>
        <v>B</v>
      </c>
      <c r="G461" s="24" t="str">
        <f t="shared" si="227"/>
        <v xml:space="preserve"> </v>
      </c>
      <c r="H461" s="25" t="str">
        <f t="shared" si="228"/>
        <v xml:space="preserve"> </v>
      </c>
      <c r="I461" s="25">
        <f t="shared" si="229"/>
        <v>1</v>
      </c>
      <c r="J461" s="25" t="str">
        <f t="shared" si="230"/>
        <v xml:space="preserve"> </v>
      </c>
      <c r="K461" s="25"/>
      <c r="L461" s="25">
        <f t="shared" si="231"/>
        <v>0</v>
      </c>
      <c r="M461" s="25">
        <f t="shared" si="232"/>
        <v>0</v>
      </c>
      <c r="N461" s="28">
        <f t="shared" si="233"/>
        <v>-62</v>
      </c>
      <c r="O461" s="40" t="str">
        <f t="shared" si="234"/>
        <v xml:space="preserve"> </v>
      </c>
      <c r="P461" s="25" t="str">
        <f t="shared" si="235"/>
        <v xml:space="preserve"> </v>
      </c>
      <c r="Q461" s="25">
        <f t="shared" si="236"/>
        <v>1</v>
      </c>
      <c r="R461" s="25" t="str">
        <f t="shared" si="237"/>
        <v xml:space="preserve"> </v>
      </c>
      <c r="S461" s="25"/>
      <c r="T461" s="25">
        <f t="shared" si="238"/>
        <v>0</v>
      </c>
      <c r="U461" s="25">
        <f t="shared" si="239"/>
        <v>0</v>
      </c>
      <c r="V461" s="125">
        <f t="shared" si="240"/>
        <v>1</v>
      </c>
      <c r="W461" s="71"/>
      <c r="X461" s="24" t="str">
        <f t="shared" si="241"/>
        <v xml:space="preserve"> </v>
      </c>
      <c r="Y461" s="25" t="str">
        <f t="shared" si="242"/>
        <v xml:space="preserve"> </v>
      </c>
      <c r="Z461" s="25">
        <f t="shared" si="243"/>
        <v>1</v>
      </c>
      <c r="AA461" s="25" t="str">
        <f t="shared" si="244"/>
        <v xml:space="preserve"> </v>
      </c>
      <c r="AB461" s="25"/>
      <c r="AC461" s="25">
        <f t="shared" si="245"/>
        <v>0</v>
      </c>
      <c r="AD461" s="25">
        <f t="shared" si="246"/>
        <v>0</v>
      </c>
      <c r="AE461" s="28">
        <f t="shared" si="247"/>
        <v>13</v>
      </c>
      <c r="AF461" s="40" t="str">
        <f t="shared" si="248"/>
        <v xml:space="preserve"> </v>
      </c>
      <c r="AG461" s="25" t="str">
        <f t="shared" si="249"/>
        <v xml:space="preserve"> </v>
      </c>
      <c r="AH461" s="25">
        <f t="shared" si="250"/>
        <v>1</v>
      </c>
      <c r="AI461" s="25" t="str">
        <f t="shared" si="251"/>
        <v xml:space="preserve"> </v>
      </c>
      <c r="AJ461" s="25"/>
      <c r="AK461" s="25">
        <f t="shared" si="252"/>
        <v>0</v>
      </c>
      <c r="AL461" s="25">
        <f t="shared" si="253"/>
        <v>0</v>
      </c>
      <c r="AM461" s="125">
        <f t="shared" si="254"/>
        <v>-59</v>
      </c>
      <c r="AN461" s="71"/>
    </row>
    <row r="462" spans="1:40">
      <c r="A462" s="197">
        <f t="shared" si="256"/>
        <v>452</v>
      </c>
      <c r="B462" s="198">
        <f>Data!B462</f>
        <v>18</v>
      </c>
      <c r="D462" s="112">
        <f t="shared" si="255"/>
        <v>2</v>
      </c>
      <c r="E462" s="116" t="str">
        <f t="shared" si="226"/>
        <v>C</v>
      </c>
      <c r="G462" s="24" t="str">
        <f t="shared" si="227"/>
        <v>T</v>
      </c>
      <c r="H462" s="25" t="str">
        <f t="shared" si="228"/>
        <v xml:space="preserve"> </v>
      </c>
      <c r="I462" s="25">
        <f t="shared" si="229"/>
        <v>1</v>
      </c>
      <c r="J462" s="25" t="str">
        <f t="shared" si="230"/>
        <v xml:space="preserve"> </v>
      </c>
      <c r="K462" s="25"/>
      <c r="L462" s="25">
        <f t="shared" si="231"/>
        <v>0</v>
      </c>
      <c r="M462" s="25">
        <f t="shared" si="232"/>
        <v>0</v>
      </c>
      <c r="N462" s="28">
        <f t="shared" si="233"/>
        <v>-62</v>
      </c>
      <c r="O462" s="40" t="str">
        <f t="shared" si="234"/>
        <v xml:space="preserve"> </v>
      </c>
      <c r="P462" s="25" t="str">
        <f t="shared" si="235"/>
        <v xml:space="preserve"> </v>
      </c>
      <c r="Q462" s="25">
        <f t="shared" si="236"/>
        <v>1</v>
      </c>
      <c r="R462" s="25" t="str">
        <f t="shared" si="237"/>
        <v xml:space="preserve"> </v>
      </c>
      <c r="S462" s="25"/>
      <c r="T462" s="25">
        <f t="shared" si="238"/>
        <v>0</v>
      </c>
      <c r="U462" s="25">
        <f t="shared" si="239"/>
        <v>0</v>
      </c>
      <c r="V462" s="125">
        <f t="shared" si="240"/>
        <v>1</v>
      </c>
      <c r="W462" s="71"/>
      <c r="X462" s="24" t="str">
        <f t="shared" si="241"/>
        <v>T</v>
      </c>
      <c r="Y462" s="25" t="str">
        <f t="shared" si="242"/>
        <v xml:space="preserve"> </v>
      </c>
      <c r="Z462" s="25">
        <f t="shared" si="243"/>
        <v>1</v>
      </c>
      <c r="AA462" s="25" t="str">
        <f t="shared" si="244"/>
        <v xml:space="preserve"> </v>
      </c>
      <c r="AB462" s="25"/>
      <c r="AC462" s="25">
        <f t="shared" si="245"/>
        <v>0</v>
      </c>
      <c r="AD462" s="25">
        <f t="shared" si="246"/>
        <v>0</v>
      </c>
      <c r="AE462" s="28">
        <f t="shared" si="247"/>
        <v>13</v>
      </c>
      <c r="AF462" s="40" t="str">
        <f t="shared" si="248"/>
        <v xml:space="preserve"> </v>
      </c>
      <c r="AG462" s="25" t="str">
        <f t="shared" si="249"/>
        <v xml:space="preserve"> </v>
      </c>
      <c r="AH462" s="25">
        <f t="shared" si="250"/>
        <v>1</v>
      </c>
      <c r="AI462" s="25" t="str">
        <f t="shared" si="251"/>
        <v xml:space="preserve"> </v>
      </c>
      <c r="AJ462" s="25"/>
      <c r="AK462" s="25">
        <f t="shared" si="252"/>
        <v>0</v>
      </c>
      <c r="AL462" s="25">
        <f t="shared" si="253"/>
        <v>0</v>
      </c>
      <c r="AM462" s="125">
        <f t="shared" si="254"/>
        <v>-59</v>
      </c>
      <c r="AN462" s="71"/>
    </row>
    <row r="463" spans="1:40">
      <c r="A463" s="197">
        <f t="shared" si="256"/>
        <v>453</v>
      </c>
      <c r="B463" s="198">
        <f>Data!B463</f>
        <v>1</v>
      </c>
      <c r="D463" s="112">
        <f t="shared" si="255"/>
        <v>1</v>
      </c>
      <c r="E463" s="116" t="str">
        <f t="shared" si="226"/>
        <v>A</v>
      </c>
      <c r="G463" s="24" t="str">
        <f t="shared" si="227"/>
        <v xml:space="preserve"> </v>
      </c>
      <c r="H463" s="25" t="str">
        <f t="shared" si="228"/>
        <v xml:space="preserve"> </v>
      </c>
      <c r="I463" s="25">
        <f t="shared" si="229"/>
        <v>1</v>
      </c>
      <c r="J463" s="25" t="str">
        <f t="shared" si="230"/>
        <v>2 &amp; 1</v>
      </c>
      <c r="K463" s="25"/>
      <c r="L463" s="25">
        <f t="shared" si="231"/>
        <v>2</v>
      </c>
      <c r="M463" s="25">
        <f t="shared" si="232"/>
        <v>0</v>
      </c>
      <c r="N463" s="28">
        <f t="shared" si="233"/>
        <v>-64</v>
      </c>
      <c r="O463" s="40" t="str">
        <f t="shared" si="234"/>
        <v xml:space="preserve"> </v>
      </c>
      <c r="P463" s="25" t="str">
        <f t="shared" si="235"/>
        <v xml:space="preserve"> </v>
      </c>
      <c r="Q463" s="25">
        <f t="shared" si="236"/>
        <v>1</v>
      </c>
      <c r="R463" s="25" t="str">
        <f t="shared" si="237"/>
        <v xml:space="preserve"> </v>
      </c>
      <c r="S463" s="25"/>
      <c r="T463" s="25">
        <f t="shared" si="238"/>
        <v>0</v>
      </c>
      <c r="U463" s="25">
        <f t="shared" si="239"/>
        <v>0</v>
      </c>
      <c r="V463" s="125">
        <f t="shared" si="240"/>
        <v>1</v>
      </c>
      <c r="W463" s="71"/>
      <c r="X463" s="24" t="str">
        <f t="shared" si="241"/>
        <v xml:space="preserve"> </v>
      </c>
      <c r="Y463" s="25" t="str">
        <f t="shared" si="242"/>
        <v xml:space="preserve"> </v>
      </c>
      <c r="Z463" s="25">
        <f t="shared" si="243"/>
        <v>1</v>
      </c>
      <c r="AA463" s="25" t="str">
        <f t="shared" si="244"/>
        <v>2 &amp; 1</v>
      </c>
      <c r="AB463" s="25"/>
      <c r="AC463" s="25">
        <f t="shared" si="245"/>
        <v>2</v>
      </c>
      <c r="AD463" s="25">
        <f t="shared" si="246"/>
        <v>0</v>
      </c>
      <c r="AE463" s="28">
        <f t="shared" si="247"/>
        <v>11</v>
      </c>
      <c r="AF463" s="40" t="str">
        <f t="shared" si="248"/>
        <v xml:space="preserve"> </v>
      </c>
      <c r="AG463" s="25" t="str">
        <f t="shared" si="249"/>
        <v xml:space="preserve"> </v>
      </c>
      <c r="AH463" s="25">
        <f t="shared" si="250"/>
        <v>1</v>
      </c>
      <c r="AI463" s="25" t="str">
        <f t="shared" si="251"/>
        <v xml:space="preserve"> </v>
      </c>
      <c r="AJ463" s="25"/>
      <c r="AK463" s="25">
        <f t="shared" si="252"/>
        <v>0</v>
      </c>
      <c r="AL463" s="25">
        <f t="shared" si="253"/>
        <v>0</v>
      </c>
      <c r="AM463" s="125">
        <f t="shared" si="254"/>
        <v>-59</v>
      </c>
      <c r="AN463" s="71"/>
    </row>
    <row r="464" spans="1:40">
      <c r="A464" s="197">
        <f t="shared" si="256"/>
        <v>454</v>
      </c>
      <c r="B464" s="198">
        <f>Data!B464</f>
        <v>21</v>
      </c>
      <c r="D464" s="112">
        <f t="shared" si="255"/>
        <v>2</v>
      </c>
      <c r="E464" s="116" t="str">
        <f t="shared" si="226"/>
        <v>C</v>
      </c>
      <c r="G464" s="24" t="str">
        <f t="shared" si="227"/>
        <v xml:space="preserve"> </v>
      </c>
      <c r="H464" s="25" t="str">
        <f t="shared" si="228"/>
        <v>W</v>
      </c>
      <c r="I464" s="25">
        <f t="shared" si="229"/>
        <v>1</v>
      </c>
      <c r="J464" s="25" t="str">
        <f t="shared" si="230"/>
        <v xml:space="preserve"> </v>
      </c>
      <c r="K464" s="25"/>
      <c r="L464" s="25">
        <f t="shared" si="231"/>
        <v>0</v>
      </c>
      <c r="M464" s="25">
        <f t="shared" si="232"/>
        <v>3</v>
      </c>
      <c r="N464" s="28">
        <f t="shared" si="233"/>
        <v>-61</v>
      </c>
      <c r="O464" s="40" t="str">
        <f t="shared" si="234"/>
        <v xml:space="preserve"> </v>
      </c>
      <c r="P464" s="25" t="str">
        <f t="shared" si="235"/>
        <v xml:space="preserve"> </v>
      </c>
      <c r="Q464" s="25">
        <f t="shared" si="236"/>
        <v>1</v>
      </c>
      <c r="R464" s="25" t="str">
        <f t="shared" si="237"/>
        <v xml:space="preserve"> </v>
      </c>
      <c r="S464" s="25"/>
      <c r="T464" s="25">
        <f t="shared" si="238"/>
        <v>0</v>
      </c>
      <c r="U464" s="25">
        <f t="shared" si="239"/>
        <v>0</v>
      </c>
      <c r="V464" s="125">
        <f t="shared" si="240"/>
        <v>1</v>
      </c>
      <c r="W464" s="71"/>
      <c r="X464" s="24" t="str">
        <f t="shared" si="241"/>
        <v xml:space="preserve"> </v>
      </c>
      <c r="Y464" s="25" t="str">
        <f t="shared" si="242"/>
        <v>W</v>
      </c>
      <c r="Z464" s="25">
        <f t="shared" si="243"/>
        <v>1</v>
      </c>
      <c r="AA464" s="25" t="str">
        <f t="shared" si="244"/>
        <v xml:space="preserve"> </v>
      </c>
      <c r="AB464" s="25"/>
      <c r="AC464" s="25">
        <f t="shared" si="245"/>
        <v>0</v>
      </c>
      <c r="AD464" s="25">
        <f t="shared" si="246"/>
        <v>3</v>
      </c>
      <c r="AE464" s="28">
        <f t="shared" si="247"/>
        <v>14</v>
      </c>
      <c r="AF464" s="40" t="str">
        <f t="shared" si="248"/>
        <v xml:space="preserve"> </v>
      </c>
      <c r="AG464" s="25" t="str">
        <f t="shared" si="249"/>
        <v xml:space="preserve"> </v>
      </c>
      <c r="AH464" s="25">
        <f t="shared" si="250"/>
        <v>1</v>
      </c>
      <c r="AI464" s="25" t="str">
        <f t="shared" si="251"/>
        <v xml:space="preserve"> </v>
      </c>
      <c r="AJ464" s="25"/>
      <c r="AK464" s="25">
        <f t="shared" si="252"/>
        <v>0</v>
      </c>
      <c r="AL464" s="25">
        <f t="shared" si="253"/>
        <v>0</v>
      </c>
      <c r="AM464" s="125">
        <f t="shared" si="254"/>
        <v>-59</v>
      </c>
      <c r="AN464" s="71"/>
    </row>
    <row r="465" spans="1:40">
      <c r="A465" s="197">
        <f t="shared" si="256"/>
        <v>455</v>
      </c>
      <c r="B465" s="198">
        <f>Data!B465</f>
        <v>24</v>
      </c>
      <c r="D465" s="112">
        <f t="shared" si="255"/>
        <v>2</v>
      </c>
      <c r="E465" s="116" t="str">
        <f t="shared" si="226"/>
        <v>C</v>
      </c>
      <c r="G465" s="24" t="str">
        <f t="shared" si="227"/>
        <v>T</v>
      </c>
      <c r="H465" s="25" t="str">
        <f t="shared" si="228"/>
        <v xml:space="preserve"> </v>
      </c>
      <c r="I465" s="25">
        <f t="shared" si="229"/>
        <v>1</v>
      </c>
      <c r="J465" s="25" t="str">
        <f t="shared" si="230"/>
        <v xml:space="preserve"> </v>
      </c>
      <c r="K465" s="25"/>
      <c r="L465" s="25">
        <f t="shared" si="231"/>
        <v>0</v>
      </c>
      <c r="M465" s="25">
        <f t="shared" si="232"/>
        <v>0</v>
      </c>
      <c r="N465" s="28">
        <f t="shared" si="233"/>
        <v>-61</v>
      </c>
      <c r="O465" s="40" t="str">
        <f t="shared" si="234"/>
        <v>T</v>
      </c>
      <c r="P465" s="25" t="str">
        <f t="shared" si="235"/>
        <v xml:space="preserve"> </v>
      </c>
      <c r="Q465" s="25">
        <f t="shared" si="236"/>
        <v>1</v>
      </c>
      <c r="R465" s="25" t="str">
        <f t="shared" si="237"/>
        <v xml:space="preserve"> </v>
      </c>
      <c r="S465" s="25"/>
      <c r="T465" s="25">
        <f t="shared" si="238"/>
        <v>0</v>
      </c>
      <c r="U465" s="25">
        <f t="shared" si="239"/>
        <v>0</v>
      </c>
      <c r="V465" s="125">
        <f t="shared" si="240"/>
        <v>1</v>
      </c>
      <c r="W465" s="71"/>
      <c r="X465" s="24" t="str">
        <f t="shared" si="241"/>
        <v>T</v>
      </c>
      <c r="Y465" s="25" t="str">
        <f t="shared" si="242"/>
        <v xml:space="preserve"> </v>
      </c>
      <c r="Z465" s="25">
        <f t="shared" si="243"/>
        <v>1</v>
      </c>
      <c r="AA465" s="25" t="str">
        <f t="shared" si="244"/>
        <v xml:space="preserve"> </v>
      </c>
      <c r="AB465" s="25"/>
      <c r="AC465" s="25">
        <f t="shared" si="245"/>
        <v>0</v>
      </c>
      <c r="AD465" s="25">
        <f t="shared" si="246"/>
        <v>0</v>
      </c>
      <c r="AE465" s="28">
        <f t="shared" si="247"/>
        <v>14</v>
      </c>
      <c r="AF465" s="40" t="str">
        <f t="shared" si="248"/>
        <v>T</v>
      </c>
      <c r="AG465" s="25" t="str">
        <f t="shared" si="249"/>
        <v xml:space="preserve"> </v>
      </c>
      <c r="AH465" s="25">
        <f t="shared" si="250"/>
        <v>1</v>
      </c>
      <c r="AI465" s="25" t="str">
        <f t="shared" si="251"/>
        <v xml:space="preserve"> </v>
      </c>
      <c r="AJ465" s="25"/>
      <c r="AK465" s="25">
        <f t="shared" si="252"/>
        <v>0</v>
      </c>
      <c r="AL465" s="25">
        <f t="shared" si="253"/>
        <v>0</v>
      </c>
      <c r="AM465" s="125">
        <f t="shared" si="254"/>
        <v>-59</v>
      </c>
      <c r="AN465" s="71"/>
    </row>
    <row r="466" spans="1:40">
      <c r="A466" s="197">
        <f t="shared" si="256"/>
        <v>456</v>
      </c>
      <c r="B466" s="198">
        <f>Data!B466</f>
        <v>23</v>
      </c>
      <c r="D466" s="112">
        <f t="shared" si="255"/>
        <v>2</v>
      </c>
      <c r="E466" s="116" t="str">
        <f t="shared" si="226"/>
        <v>B</v>
      </c>
      <c r="G466" s="24" t="str">
        <f t="shared" si="227"/>
        <v>T</v>
      </c>
      <c r="H466" s="25" t="str">
        <f t="shared" si="228"/>
        <v xml:space="preserve"> </v>
      </c>
      <c r="I466" s="25">
        <f t="shared" si="229"/>
        <v>1</v>
      </c>
      <c r="J466" s="25" t="str">
        <f t="shared" si="230"/>
        <v xml:space="preserve"> </v>
      </c>
      <c r="K466" s="25"/>
      <c r="L466" s="25">
        <f t="shared" si="231"/>
        <v>0</v>
      </c>
      <c r="M466" s="25">
        <f t="shared" si="232"/>
        <v>0</v>
      </c>
      <c r="N466" s="28">
        <f t="shared" si="233"/>
        <v>-61</v>
      </c>
      <c r="O466" s="40" t="str">
        <f t="shared" si="234"/>
        <v xml:space="preserve"> </v>
      </c>
      <c r="P466" s="25" t="str">
        <f t="shared" si="235"/>
        <v xml:space="preserve"> </v>
      </c>
      <c r="Q466" s="25">
        <f t="shared" si="236"/>
        <v>1</v>
      </c>
      <c r="R466" s="25" t="str">
        <f t="shared" si="237"/>
        <v>C &amp; B</v>
      </c>
      <c r="S466" s="25"/>
      <c r="T466" s="25">
        <f t="shared" si="238"/>
        <v>2</v>
      </c>
      <c r="U466" s="25">
        <f t="shared" si="239"/>
        <v>0</v>
      </c>
      <c r="V466" s="125">
        <f t="shared" si="240"/>
        <v>-1</v>
      </c>
      <c r="W466" s="71"/>
      <c r="X466" s="24" t="str">
        <f t="shared" si="241"/>
        <v>T</v>
      </c>
      <c r="Y466" s="25" t="str">
        <f t="shared" si="242"/>
        <v xml:space="preserve"> </v>
      </c>
      <c r="Z466" s="25">
        <f t="shared" si="243"/>
        <v>1</v>
      </c>
      <c r="AA466" s="25" t="str">
        <f t="shared" si="244"/>
        <v xml:space="preserve"> </v>
      </c>
      <c r="AB466" s="25"/>
      <c r="AC466" s="25">
        <f t="shared" si="245"/>
        <v>0</v>
      </c>
      <c r="AD466" s="25">
        <f t="shared" si="246"/>
        <v>0</v>
      </c>
      <c r="AE466" s="28">
        <f t="shared" si="247"/>
        <v>14</v>
      </c>
      <c r="AF466" s="40" t="str">
        <f t="shared" si="248"/>
        <v xml:space="preserve"> </v>
      </c>
      <c r="AG466" s="25" t="str">
        <f t="shared" si="249"/>
        <v xml:space="preserve"> </v>
      </c>
      <c r="AH466" s="25">
        <f t="shared" si="250"/>
        <v>1</v>
      </c>
      <c r="AI466" s="25" t="str">
        <f t="shared" si="251"/>
        <v>C &amp; B</v>
      </c>
      <c r="AJ466" s="25"/>
      <c r="AK466" s="25">
        <f t="shared" si="252"/>
        <v>2</v>
      </c>
      <c r="AL466" s="25">
        <f t="shared" si="253"/>
        <v>0</v>
      </c>
      <c r="AM466" s="125">
        <f t="shared" si="254"/>
        <v>-61</v>
      </c>
      <c r="AN466" s="71"/>
    </row>
    <row r="467" spans="1:40">
      <c r="A467" s="197">
        <f t="shared" si="256"/>
        <v>457</v>
      </c>
      <c r="B467" s="198">
        <f>Data!B467</f>
        <v>9</v>
      </c>
      <c r="D467" s="112">
        <f t="shared" si="255"/>
        <v>1</v>
      </c>
      <c r="E467" s="116" t="str">
        <f t="shared" si="226"/>
        <v>C</v>
      </c>
      <c r="G467" s="24" t="str">
        <f t="shared" si="227"/>
        <v xml:space="preserve"> </v>
      </c>
      <c r="H467" s="25" t="str">
        <f t="shared" si="228"/>
        <v xml:space="preserve"> </v>
      </c>
      <c r="I467" s="25">
        <f t="shared" si="229"/>
        <v>1</v>
      </c>
      <c r="J467" s="25" t="str">
        <f t="shared" si="230"/>
        <v>2 &amp; 1</v>
      </c>
      <c r="K467" s="25"/>
      <c r="L467" s="25">
        <f t="shared" si="231"/>
        <v>2</v>
      </c>
      <c r="M467" s="25">
        <f t="shared" si="232"/>
        <v>0</v>
      </c>
      <c r="N467" s="28">
        <f t="shared" si="233"/>
        <v>-63</v>
      </c>
      <c r="O467" s="40" t="str">
        <f t="shared" si="234"/>
        <v xml:space="preserve"> </v>
      </c>
      <c r="P467" s="25" t="str">
        <f t="shared" si="235"/>
        <v>W</v>
      </c>
      <c r="Q467" s="25">
        <f t="shared" si="236"/>
        <v>1</v>
      </c>
      <c r="R467" s="25" t="str">
        <f t="shared" si="237"/>
        <v xml:space="preserve"> </v>
      </c>
      <c r="S467" s="25"/>
      <c r="T467" s="25">
        <f t="shared" si="238"/>
        <v>0</v>
      </c>
      <c r="U467" s="25">
        <f t="shared" si="239"/>
        <v>3</v>
      </c>
      <c r="V467" s="125">
        <f t="shared" si="240"/>
        <v>2</v>
      </c>
      <c r="W467" s="71"/>
      <c r="X467" s="24" t="str">
        <f t="shared" si="241"/>
        <v xml:space="preserve"> </v>
      </c>
      <c r="Y467" s="25" t="str">
        <f t="shared" si="242"/>
        <v xml:space="preserve"> </v>
      </c>
      <c r="Z467" s="25">
        <f t="shared" si="243"/>
        <v>1</v>
      </c>
      <c r="AA467" s="25" t="str">
        <f t="shared" si="244"/>
        <v>2 &amp; 1</v>
      </c>
      <c r="AB467" s="25"/>
      <c r="AC467" s="25">
        <f t="shared" si="245"/>
        <v>2</v>
      </c>
      <c r="AD467" s="25">
        <f t="shared" si="246"/>
        <v>0</v>
      </c>
      <c r="AE467" s="28">
        <f t="shared" si="247"/>
        <v>12</v>
      </c>
      <c r="AF467" s="40" t="str">
        <f t="shared" si="248"/>
        <v xml:space="preserve"> </v>
      </c>
      <c r="AG467" s="25" t="str">
        <f t="shared" si="249"/>
        <v>W</v>
      </c>
      <c r="AH467" s="25">
        <f t="shared" si="250"/>
        <v>1</v>
      </c>
      <c r="AI467" s="25" t="str">
        <f t="shared" si="251"/>
        <v xml:space="preserve"> </v>
      </c>
      <c r="AJ467" s="25"/>
      <c r="AK467" s="25">
        <f t="shared" si="252"/>
        <v>0</v>
      </c>
      <c r="AL467" s="25">
        <f t="shared" si="253"/>
        <v>3</v>
      </c>
      <c r="AM467" s="125">
        <f t="shared" si="254"/>
        <v>-58</v>
      </c>
      <c r="AN467" s="71"/>
    </row>
    <row r="468" spans="1:40">
      <c r="A468" s="197">
        <f t="shared" si="256"/>
        <v>458</v>
      </c>
      <c r="B468" s="198">
        <f>Data!B468</f>
        <v>5</v>
      </c>
      <c r="D468" s="112">
        <f t="shared" si="255"/>
        <v>1</v>
      </c>
      <c r="E468" s="116" t="str">
        <f t="shared" si="226"/>
        <v>B</v>
      </c>
      <c r="G468" s="24" t="str">
        <f t="shared" si="227"/>
        <v xml:space="preserve"> </v>
      </c>
      <c r="H468" s="25" t="str">
        <f t="shared" si="228"/>
        <v>W</v>
      </c>
      <c r="I468" s="25">
        <f t="shared" si="229"/>
        <v>1</v>
      </c>
      <c r="J468" s="25" t="str">
        <f t="shared" si="230"/>
        <v xml:space="preserve"> </v>
      </c>
      <c r="K468" s="25"/>
      <c r="L468" s="25">
        <f t="shared" si="231"/>
        <v>0</v>
      </c>
      <c r="M468" s="25">
        <f t="shared" si="232"/>
        <v>3</v>
      </c>
      <c r="N468" s="28">
        <f t="shared" si="233"/>
        <v>-60</v>
      </c>
      <c r="O468" s="40" t="str">
        <f t="shared" si="234"/>
        <v xml:space="preserve"> </v>
      </c>
      <c r="P468" s="25" t="str">
        <f t="shared" si="235"/>
        <v xml:space="preserve"> </v>
      </c>
      <c r="Q468" s="25">
        <f t="shared" si="236"/>
        <v>1</v>
      </c>
      <c r="R468" s="25" t="str">
        <f t="shared" si="237"/>
        <v xml:space="preserve"> </v>
      </c>
      <c r="S468" s="25"/>
      <c r="T468" s="25">
        <f t="shared" si="238"/>
        <v>0</v>
      </c>
      <c r="U468" s="25">
        <f t="shared" si="239"/>
        <v>0</v>
      </c>
      <c r="V468" s="125">
        <f t="shared" si="240"/>
        <v>2</v>
      </c>
      <c r="W468" s="71"/>
      <c r="X468" s="24" t="str">
        <f t="shared" si="241"/>
        <v xml:space="preserve"> </v>
      </c>
      <c r="Y468" s="25" t="str">
        <f t="shared" si="242"/>
        <v>W</v>
      </c>
      <c r="Z468" s="25">
        <f t="shared" si="243"/>
        <v>1</v>
      </c>
      <c r="AA468" s="25" t="str">
        <f t="shared" si="244"/>
        <v xml:space="preserve"> </v>
      </c>
      <c r="AB468" s="25"/>
      <c r="AC468" s="25">
        <f t="shared" si="245"/>
        <v>0</v>
      </c>
      <c r="AD468" s="25">
        <f t="shared" si="246"/>
        <v>3</v>
      </c>
      <c r="AE468" s="28">
        <f t="shared" si="247"/>
        <v>15</v>
      </c>
      <c r="AF468" s="40" t="str">
        <f t="shared" si="248"/>
        <v xml:space="preserve"> </v>
      </c>
      <c r="AG468" s="25" t="str">
        <f t="shared" si="249"/>
        <v xml:space="preserve"> </v>
      </c>
      <c r="AH468" s="25">
        <f t="shared" si="250"/>
        <v>1</v>
      </c>
      <c r="AI468" s="25" t="str">
        <f t="shared" si="251"/>
        <v xml:space="preserve"> </v>
      </c>
      <c r="AJ468" s="25"/>
      <c r="AK468" s="25">
        <f t="shared" si="252"/>
        <v>0</v>
      </c>
      <c r="AL468" s="25">
        <f t="shared" si="253"/>
        <v>0</v>
      </c>
      <c r="AM468" s="125">
        <f t="shared" si="254"/>
        <v>-58</v>
      </c>
      <c r="AN468" s="71"/>
    </row>
    <row r="469" spans="1:40">
      <c r="A469" s="197">
        <f t="shared" si="256"/>
        <v>459</v>
      </c>
      <c r="B469" s="198">
        <f>Data!B469</f>
        <v>30</v>
      </c>
      <c r="D469" s="112">
        <f t="shared" si="255"/>
        <v>3</v>
      </c>
      <c r="E469" s="116" t="str">
        <f t="shared" si="226"/>
        <v>C</v>
      </c>
      <c r="G469" s="24" t="str">
        <f t="shared" si="227"/>
        <v xml:space="preserve"> </v>
      </c>
      <c r="H469" s="25" t="str">
        <f t="shared" si="228"/>
        <v xml:space="preserve"> </v>
      </c>
      <c r="I469" s="25">
        <f t="shared" si="229"/>
        <v>1</v>
      </c>
      <c r="J469" s="25" t="str">
        <f t="shared" si="230"/>
        <v xml:space="preserve"> </v>
      </c>
      <c r="K469" s="25"/>
      <c r="L469" s="25">
        <f t="shared" si="231"/>
        <v>0</v>
      </c>
      <c r="M469" s="25">
        <f t="shared" si="232"/>
        <v>0</v>
      </c>
      <c r="N469" s="28">
        <f t="shared" si="233"/>
        <v>-60</v>
      </c>
      <c r="O469" s="40" t="str">
        <f t="shared" si="234"/>
        <v xml:space="preserve"> </v>
      </c>
      <c r="P469" s="25" t="str">
        <f t="shared" si="235"/>
        <v xml:space="preserve"> </v>
      </c>
      <c r="Q469" s="25">
        <f t="shared" si="236"/>
        <v>1</v>
      </c>
      <c r="R469" s="25" t="str">
        <f t="shared" si="237"/>
        <v xml:space="preserve"> </v>
      </c>
      <c r="S469" s="25"/>
      <c r="T469" s="25">
        <f t="shared" si="238"/>
        <v>0</v>
      </c>
      <c r="U469" s="25">
        <f t="shared" si="239"/>
        <v>0</v>
      </c>
      <c r="V469" s="125">
        <f t="shared" si="240"/>
        <v>2</v>
      </c>
      <c r="W469" s="71"/>
      <c r="X469" s="24" t="str">
        <f t="shared" si="241"/>
        <v xml:space="preserve"> </v>
      </c>
      <c r="Y469" s="25" t="str">
        <f t="shared" si="242"/>
        <v xml:space="preserve"> </v>
      </c>
      <c r="Z469" s="25">
        <f t="shared" si="243"/>
        <v>1</v>
      </c>
      <c r="AA469" s="25" t="str">
        <f t="shared" si="244"/>
        <v xml:space="preserve"> </v>
      </c>
      <c r="AB469" s="25"/>
      <c r="AC469" s="25">
        <f t="shared" si="245"/>
        <v>0</v>
      </c>
      <c r="AD469" s="25">
        <f t="shared" si="246"/>
        <v>0</v>
      </c>
      <c r="AE469" s="28">
        <f t="shared" si="247"/>
        <v>15</v>
      </c>
      <c r="AF469" s="40" t="str">
        <f t="shared" si="248"/>
        <v xml:space="preserve"> </v>
      </c>
      <c r="AG469" s="25" t="str">
        <f t="shared" si="249"/>
        <v xml:space="preserve"> </v>
      </c>
      <c r="AH469" s="25">
        <f t="shared" si="250"/>
        <v>1</v>
      </c>
      <c r="AI469" s="25" t="str">
        <f t="shared" si="251"/>
        <v xml:space="preserve"> </v>
      </c>
      <c r="AJ469" s="25"/>
      <c r="AK469" s="25">
        <f t="shared" si="252"/>
        <v>0</v>
      </c>
      <c r="AL469" s="25">
        <f t="shared" si="253"/>
        <v>0</v>
      </c>
      <c r="AM469" s="125">
        <f t="shared" si="254"/>
        <v>-58</v>
      </c>
      <c r="AN469" s="71"/>
    </row>
    <row r="470" spans="1:40">
      <c r="A470" s="197">
        <f t="shared" si="256"/>
        <v>460</v>
      </c>
      <c r="B470" s="198">
        <f>Data!B470</f>
        <v>15</v>
      </c>
      <c r="D470" s="112">
        <f t="shared" si="255"/>
        <v>2</v>
      </c>
      <c r="E470" s="116" t="str">
        <f t="shared" si="226"/>
        <v>C</v>
      </c>
      <c r="G470" s="24" t="str">
        <f t="shared" si="227"/>
        <v xml:space="preserve"> </v>
      </c>
      <c r="H470" s="25" t="str">
        <f t="shared" si="228"/>
        <v xml:space="preserve"> </v>
      </c>
      <c r="I470" s="25">
        <f t="shared" si="229"/>
        <v>1</v>
      </c>
      <c r="J470" s="25" t="str">
        <f t="shared" si="230"/>
        <v xml:space="preserve"> </v>
      </c>
      <c r="K470" s="25"/>
      <c r="L470" s="25">
        <f t="shared" si="231"/>
        <v>0</v>
      </c>
      <c r="M470" s="25">
        <f t="shared" si="232"/>
        <v>0</v>
      </c>
      <c r="N470" s="28">
        <f t="shared" si="233"/>
        <v>-60</v>
      </c>
      <c r="O470" s="40" t="str">
        <f t="shared" si="234"/>
        <v>T</v>
      </c>
      <c r="P470" s="25" t="str">
        <f t="shared" si="235"/>
        <v xml:space="preserve"> </v>
      </c>
      <c r="Q470" s="25">
        <f t="shared" si="236"/>
        <v>1</v>
      </c>
      <c r="R470" s="25" t="str">
        <f t="shared" si="237"/>
        <v xml:space="preserve"> </v>
      </c>
      <c r="S470" s="25"/>
      <c r="T470" s="25">
        <f t="shared" si="238"/>
        <v>0</v>
      </c>
      <c r="U470" s="25">
        <f t="shared" si="239"/>
        <v>0</v>
      </c>
      <c r="V470" s="125">
        <f t="shared" si="240"/>
        <v>2</v>
      </c>
      <c r="W470" s="71"/>
      <c r="X470" s="24" t="str">
        <f t="shared" si="241"/>
        <v xml:space="preserve"> </v>
      </c>
      <c r="Y470" s="25" t="str">
        <f t="shared" si="242"/>
        <v xml:space="preserve"> </v>
      </c>
      <c r="Z470" s="25">
        <f t="shared" si="243"/>
        <v>1</v>
      </c>
      <c r="AA470" s="25" t="str">
        <f t="shared" si="244"/>
        <v xml:space="preserve"> </v>
      </c>
      <c r="AB470" s="25"/>
      <c r="AC470" s="25">
        <f t="shared" si="245"/>
        <v>0</v>
      </c>
      <c r="AD470" s="25">
        <f t="shared" si="246"/>
        <v>0</v>
      </c>
      <c r="AE470" s="28">
        <f t="shared" si="247"/>
        <v>15</v>
      </c>
      <c r="AF470" s="40" t="str">
        <f t="shared" si="248"/>
        <v>T</v>
      </c>
      <c r="AG470" s="25" t="str">
        <f t="shared" si="249"/>
        <v xml:space="preserve"> </v>
      </c>
      <c r="AH470" s="25">
        <f t="shared" si="250"/>
        <v>1</v>
      </c>
      <c r="AI470" s="25" t="str">
        <f t="shared" si="251"/>
        <v xml:space="preserve"> </v>
      </c>
      <c r="AJ470" s="25"/>
      <c r="AK470" s="25">
        <f t="shared" si="252"/>
        <v>0</v>
      </c>
      <c r="AL470" s="25">
        <f t="shared" si="253"/>
        <v>0</v>
      </c>
      <c r="AM470" s="125">
        <f t="shared" si="254"/>
        <v>-58</v>
      </c>
      <c r="AN470" s="71"/>
    </row>
    <row r="471" spans="1:40">
      <c r="A471" s="197">
        <f t="shared" si="256"/>
        <v>461</v>
      </c>
      <c r="B471" s="198">
        <f>Data!B471</f>
        <v>15</v>
      </c>
      <c r="D471" s="112">
        <f t="shared" si="255"/>
        <v>2</v>
      </c>
      <c r="E471" s="116" t="str">
        <f t="shared" si="226"/>
        <v>C</v>
      </c>
      <c r="G471" s="24" t="str">
        <f t="shared" si="227"/>
        <v>T</v>
      </c>
      <c r="H471" s="25" t="str">
        <f t="shared" si="228"/>
        <v xml:space="preserve"> </v>
      </c>
      <c r="I471" s="25">
        <f t="shared" si="229"/>
        <v>1</v>
      </c>
      <c r="J471" s="25" t="str">
        <f t="shared" si="230"/>
        <v xml:space="preserve"> </v>
      </c>
      <c r="K471" s="25"/>
      <c r="L471" s="25">
        <f t="shared" si="231"/>
        <v>0</v>
      </c>
      <c r="M471" s="25">
        <f t="shared" si="232"/>
        <v>0</v>
      </c>
      <c r="N471" s="28">
        <f t="shared" si="233"/>
        <v>-60</v>
      </c>
      <c r="O471" s="40" t="str">
        <f t="shared" si="234"/>
        <v>T</v>
      </c>
      <c r="P471" s="25" t="str">
        <f t="shared" si="235"/>
        <v xml:space="preserve"> </v>
      </c>
      <c r="Q471" s="25">
        <f t="shared" si="236"/>
        <v>1</v>
      </c>
      <c r="R471" s="25" t="str">
        <f t="shared" si="237"/>
        <v xml:space="preserve"> </v>
      </c>
      <c r="S471" s="25"/>
      <c r="T471" s="25">
        <f t="shared" si="238"/>
        <v>0</v>
      </c>
      <c r="U471" s="25">
        <f t="shared" si="239"/>
        <v>0</v>
      </c>
      <c r="V471" s="125">
        <f t="shared" si="240"/>
        <v>2</v>
      </c>
      <c r="W471" s="71"/>
      <c r="X471" s="24" t="str">
        <f t="shared" si="241"/>
        <v>T</v>
      </c>
      <c r="Y471" s="25" t="str">
        <f t="shared" si="242"/>
        <v xml:space="preserve"> </v>
      </c>
      <c r="Z471" s="25">
        <f t="shared" si="243"/>
        <v>1</v>
      </c>
      <c r="AA471" s="25" t="str">
        <f t="shared" si="244"/>
        <v xml:space="preserve"> </v>
      </c>
      <c r="AB471" s="25"/>
      <c r="AC471" s="25">
        <f t="shared" si="245"/>
        <v>0</v>
      </c>
      <c r="AD471" s="25">
        <f t="shared" si="246"/>
        <v>0</v>
      </c>
      <c r="AE471" s="28">
        <f t="shared" si="247"/>
        <v>15</v>
      </c>
      <c r="AF471" s="40" t="str">
        <f t="shared" si="248"/>
        <v>T</v>
      </c>
      <c r="AG471" s="25" t="str">
        <f t="shared" si="249"/>
        <v xml:space="preserve"> </v>
      </c>
      <c r="AH471" s="25">
        <f t="shared" si="250"/>
        <v>1</v>
      </c>
      <c r="AI471" s="25" t="str">
        <f t="shared" si="251"/>
        <v xml:space="preserve"> </v>
      </c>
      <c r="AJ471" s="25"/>
      <c r="AK471" s="25">
        <f t="shared" si="252"/>
        <v>0</v>
      </c>
      <c r="AL471" s="25">
        <f t="shared" si="253"/>
        <v>0</v>
      </c>
      <c r="AM471" s="125">
        <f t="shared" si="254"/>
        <v>-58</v>
      </c>
      <c r="AN471" s="71"/>
    </row>
    <row r="472" spans="1:40">
      <c r="A472" s="197">
        <f t="shared" si="256"/>
        <v>462</v>
      </c>
      <c r="B472" s="198">
        <f>Data!B472</f>
        <v>19</v>
      </c>
      <c r="D472" s="112">
        <f t="shared" si="255"/>
        <v>2</v>
      </c>
      <c r="E472" s="116" t="str">
        <f t="shared" si="226"/>
        <v>A</v>
      </c>
      <c r="G472" s="24" t="str">
        <f t="shared" si="227"/>
        <v>T</v>
      </c>
      <c r="H472" s="25" t="str">
        <f t="shared" si="228"/>
        <v xml:space="preserve"> </v>
      </c>
      <c r="I472" s="25">
        <f t="shared" si="229"/>
        <v>1</v>
      </c>
      <c r="J472" s="25" t="str">
        <f t="shared" si="230"/>
        <v xml:space="preserve"> </v>
      </c>
      <c r="K472" s="25"/>
      <c r="L472" s="25">
        <f t="shared" si="231"/>
        <v>0</v>
      </c>
      <c r="M472" s="25">
        <f t="shared" si="232"/>
        <v>0</v>
      </c>
      <c r="N472" s="28">
        <f t="shared" si="233"/>
        <v>-60</v>
      </c>
      <c r="O472" s="40" t="str">
        <f t="shared" si="234"/>
        <v xml:space="preserve"> </v>
      </c>
      <c r="P472" s="25" t="str">
        <f t="shared" si="235"/>
        <v xml:space="preserve"> </v>
      </c>
      <c r="Q472" s="25">
        <f t="shared" si="236"/>
        <v>1</v>
      </c>
      <c r="R472" s="25" t="str">
        <f t="shared" si="237"/>
        <v>C &amp; A</v>
      </c>
      <c r="S472" s="25"/>
      <c r="T472" s="25">
        <f t="shared" si="238"/>
        <v>2</v>
      </c>
      <c r="U472" s="25">
        <f t="shared" si="239"/>
        <v>0</v>
      </c>
      <c r="V472" s="125">
        <f t="shared" si="240"/>
        <v>0</v>
      </c>
      <c r="W472" s="71"/>
      <c r="X472" s="24" t="str">
        <f t="shared" si="241"/>
        <v>T</v>
      </c>
      <c r="Y472" s="25" t="str">
        <f t="shared" si="242"/>
        <v xml:space="preserve"> </v>
      </c>
      <c r="Z472" s="25">
        <f t="shared" si="243"/>
        <v>1</v>
      </c>
      <c r="AA472" s="25" t="str">
        <f t="shared" si="244"/>
        <v xml:space="preserve"> </v>
      </c>
      <c r="AB472" s="25"/>
      <c r="AC472" s="25">
        <f t="shared" si="245"/>
        <v>0</v>
      </c>
      <c r="AD472" s="25">
        <f t="shared" si="246"/>
        <v>0</v>
      </c>
      <c r="AE472" s="28">
        <f t="shared" si="247"/>
        <v>15</v>
      </c>
      <c r="AF472" s="40" t="str">
        <f t="shared" si="248"/>
        <v xml:space="preserve"> </v>
      </c>
      <c r="AG472" s="25" t="str">
        <f t="shared" si="249"/>
        <v xml:space="preserve"> </v>
      </c>
      <c r="AH472" s="25">
        <f t="shared" si="250"/>
        <v>1</v>
      </c>
      <c r="AI472" s="25" t="str">
        <f t="shared" si="251"/>
        <v>C &amp; A</v>
      </c>
      <c r="AJ472" s="25"/>
      <c r="AK472" s="25">
        <f t="shared" si="252"/>
        <v>2</v>
      </c>
      <c r="AL472" s="25">
        <f t="shared" si="253"/>
        <v>0</v>
      </c>
      <c r="AM472" s="125">
        <f t="shared" si="254"/>
        <v>-60</v>
      </c>
      <c r="AN472" s="71"/>
    </row>
    <row r="473" spans="1:40">
      <c r="A473" s="197">
        <f t="shared" si="256"/>
        <v>463</v>
      </c>
      <c r="B473" s="198">
        <f>Data!B473</f>
        <v>35</v>
      </c>
      <c r="D473" s="112">
        <f t="shared" si="255"/>
        <v>3</v>
      </c>
      <c r="E473" s="116" t="str">
        <f t="shared" si="226"/>
        <v>B</v>
      </c>
      <c r="G473" s="24" t="str">
        <f t="shared" si="227"/>
        <v xml:space="preserve"> </v>
      </c>
      <c r="H473" s="25" t="str">
        <f t="shared" si="228"/>
        <v xml:space="preserve"> </v>
      </c>
      <c r="I473" s="25">
        <f t="shared" si="229"/>
        <v>1</v>
      </c>
      <c r="J473" s="25" t="str">
        <f t="shared" si="230"/>
        <v>2 &amp; 3</v>
      </c>
      <c r="K473" s="25"/>
      <c r="L473" s="25">
        <f t="shared" si="231"/>
        <v>2</v>
      </c>
      <c r="M473" s="25">
        <f t="shared" si="232"/>
        <v>0</v>
      </c>
      <c r="N473" s="28">
        <f t="shared" si="233"/>
        <v>-62</v>
      </c>
      <c r="O473" s="40" t="str">
        <f t="shared" si="234"/>
        <v xml:space="preserve"> </v>
      </c>
      <c r="P473" s="25" t="str">
        <f t="shared" si="235"/>
        <v>L</v>
      </c>
      <c r="Q473" s="25">
        <f t="shared" si="236"/>
        <v>2</v>
      </c>
      <c r="R473" s="25" t="str">
        <f t="shared" si="237"/>
        <v xml:space="preserve"> </v>
      </c>
      <c r="S473" s="25"/>
      <c r="T473" s="25">
        <f t="shared" si="238"/>
        <v>0</v>
      </c>
      <c r="U473" s="25">
        <f t="shared" si="239"/>
        <v>0</v>
      </c>
      <c r="V473" s="125">
        <f t="shared" si="240"/>
        <v>0</v>
      </c>
      <c r="W473" s="71"/>
      <c r="X473" s="24" t="str">
        <f t="shared" si="241"/>
        <v xml:space="preserve"> </v>
      </c>
      <c r="Y473" s="25" t="str">
        <f t="shared" si="242"/>
        <v xml:space="preserve"> </v>
      </c>
      <c r="Z473" s="25">
        <f t="shared" si="243"/>
        <v>1</v>
      </c>
      <c r="AA473" s="25" t="str">
        <f t="shared" si="244"/>
        <v>2 &amp; 3</v>
      </c>
      <c r="AB473" s="25"/>
      <c r="AC473" s="25">
        <f t="shared" si="245"/>
        <v>2</v>
      </c>
      <c r="AD473" s="25">
        <f t="shared" si="246"/>
        <v>0</v>
      </c>
      <c r="AE473" s="28">
        <f t="shared" si="247"/>
        <v>13</v>
      </c>
      <c r="AF473" s="40" t="str">
        <f t="shared" si="248"/>
        <v xml:space="preserve"> </v>
      </c>
      <c r="AG473" s="25" t="str">
        <f t="shared" si="249"/>
        <v>L</v>
      </c>
      <c r="AH473" s="25">
        <f t="shared" si="250"/>
        <v>2</v>
      </c>
      <c r="AI473" s="25" t="str">
        <f t="shared" si="251"/>
        <v>C &amp; A</v>
      </c>
      <c r="AJ473" s="25"/>
      <c r="AK473" s="25">
        <f t="shared" si="252"/>
        <v>6</v>
      </c>
      <c r="AL473" s="25">
        <f t="shared" si="253"/>
        <v>0</v>
      </c>
      <c r="AM473" s="125">
        <f t="shared" si="254"/>
        <v>-66</v>
      </c>
      <c r="AN473" s="71"/>
    </row>
    <row r="474" spans="1:40">
      <c r="A474" s="197">
        <f t="shared" si="256"/>
        <v>464</v>
      </c>
      <c r="B474" s="198">
        <f>Data!B474</f>
        <v>24</v>
      </c>
      <c r="D474" s="112">
        <f t="shared" si="255"/>
        <v>2</v>
      </c>
      <c r="E474" s="116" t="str">
        <f t="shared" si="226"/>
        <v>C</v>
      </c>
      <c r="G474" s="24" t="str">
        <f t="shared" si="227"/>
        <v xml:space="preserve"> </v>
      </c>
      <c r="H474" s="25" t="str">
        <f t="shared" si="228"/>
        <v>W</v>
      </c>
      <c r="I474" s="25">
        <f t="shared" si="229"/>
        <v>1</v>
      </c>
      <c r="J474" s="25" t="str">
        <f t="shared" si="230"/>
        <v xml:space="preserve"> </v>
      </c>
      <c r="K474" s="25"/>
      <c r="L474" s="25">
        <f t="shared" si="231"/>
        <v>0</v>
      </c>
      <c r="M474" s="25">
        <f t="shared" si="232"/>
        <v>3</v>
      </c>
      <c r="N474" s="28">
        <f t="shared" si="233"/>
        <v>-59</v>
      </c>
      <c r="O474" s="40" t="str">
        <f t="shared" si="234"/>
        <v xml:space="preserve"> </v>
      </c>
      <c r="P474" s="25" t="str">
        <f t="shared" si="235"/>
        <v xml:space="preserve"> </v>
      </c>
      <c r="Q474" s="25">
        <f t="shared" si="236"/>
        <v>2</v>
      </c>
      <c r="R474" s="25" t="str">
        <f t="shared" si="237"/>
        <v xml:space="preserve"> </v>
      </c>
      <c r="S474" s="25"/>
      <c r="T474" s="25">
        <f t="shared" si="238"/>
        <v>0</v>
      </c>
      <c r="U474" s="25">
        <f t="shared" si="239"/>
        <v>0</v>
      </c>
      <c r="V474" s="125">
        <f t="shared" si="240"/>
        <v>0</v>
      </c>
      <c r="W474" s="71"/>
      <c r="X474" s="24" t="str">
        <f t="shared" si="241"/>
        <v xml:space="preserve"> </v>
      </c>
      <c r="Y474" s="25" t="str">
        <f t="shared" si="242"/>
        <v>W</v>
      </c>
      <c r="Z474" s="25">
        <f t="shared" si="243"/>
        <v>1</v>
      </c>
      <c r="AA474" s="25" t="str">
        <f t="shared" si="244"/>
        <v xml:space="preserve"> </v>
      </c>
      <c r="AB474" s="25"/>
      <c r="AC474" s="25">
        <f t="shared" si="245"/>
        <v>0</v>
      </c>
      <c r="AD474" s="25">
        <f t="shared" si="246"/>
        <v>3</v>
      </c>
      <c r="AE474" s="28">
        <f t="shared" si="247"/>
        <v>16</v>
      </c>
      <c r="AF474" s="40" t="str">
        <f t="shared" si="248"/>
        <v xml:space="preserve"> </v>
      </c>
      <c r="AG474" s="25" t="str">
        <f t="shared" si="249"/>
        <v>W</v>
      </c>
      <c r="AH474" s="25">
        <f t="shared" si="250"/>
        <v>1</v>
      </c>
      <c r="AI474" s="25" t="str">
        <f t="shared" si="251"/>
        <v xml:space="preserve"> </v>
      </c>
      <c r="AJ474" s="25"/>
      <c r="AK474" s="25">
        <f t="shared" si="252"/>
        <v>0</v>
      </c>
      <c r="AL474" s="25">
        <f t="shared" si="253"/>
        <v>9</v>
      </c>
      <c r="AM474" s="125">
        <f t="shared" si="254"/>
        <v>-57</v>
      </c>
      <c r="AN474" s="71"/>
    </row>
    <row r="475" spans="1:40">
      <c r="A475" s="197">
        <f t="shared" si="256"/>
        <v>465</v>
      </c>
      <c r="B475" s="198">
        <f>Data!B475</f>
        <v>4</v>
      </c>
      <c r="D475" s="112">
        <f t="shared" si="255"/>
        <v>1</v>
      </c>
      <c r="E475" s="116" t="str">
        <f t="shared" si="226"/>
        <v>A</v>
      </c>
      <c r="G475" s="24" t="str">
        <f t="shared" si="227"/>
        <v xml:space="preserve"> </v>
      </c>
      <c r="H475" s="25" t="str">
        <f t="shared" si="228"/>
        <v xml:space="preserve"> </v>
      </c>
      <c r="I475" s="25">
        <f t="shared" si="229"/>
        <v>1</v>
      </c>
      <c r="J475" s="25" t="str">
        <f t="shared" si="230"/>
        <v xml:space="preserve"> </v>
      </c>
      <c r="K475" s="25"/>
      <c r="L475" s="25">
        <f t="shared" si="231"/>
        <v>0</v>
      </c>
      <c r="M475" s="25">
        <f t="shared" si="232"/>
        <v>0</v>
      </c>
      <c r="N475" s="28">
        <f t="shared" si="233"/>
        <v>-59</v>
      </c>
      <c r="O475" s="40" t="str">
        <f t="shared" si="234"/>
        <v xml:space="preserve"> </v>
      </c>
      <c r="P475" s="25" t="str">
        <f t="shared" si="235"/>
        <v xml:space="preserve"> </v>
      </c>
      <c r="Q475" s="25">
        <f t="shared" si="236"/>
        <v>2</v>
      </c>
      <c r="R475" s="25" t="str">
        <f t="shared" si="237"/>
        <v xml:space="preserve"> </v>
      </c>
      <c r="S475" s="25"/>
      <c r="T475" s="25">
        <f t="shared" si="238"/>
        <v>0</v>
      </c>
      <c r="U475" s="25">
        <f t="shared" si="239"/>
        <v>0</v>
      </c>
      <c r="V475" s="125">
        <f t="shared" si="240"/>
        <v>0</v>
      </c>
      <c r="W475" s="71"/>
      <c r="X475" s="24" t="str">
        <f t="shared" si="241"/>
        <v xml:space="preserve"> </v>
      </c>
      <c r="Y475" s="25" t="str">
        <f t="shared" si="242"/>
        <v xml:space="preserve"> </v>
      </c>
      <c r="Z475" s="25">
        <f t="shared" si="243"/>
        <v>1</v>
      </c>
      <c r="AA475" s="25" t="str">
        <f t="shared" si="244"/>
        <v xml:space="preserve"> </v>
      </c>
      <c r="AB475" s="25"/>
      <c r="AC475" s="25">
        <f t="shared" si="245"/>
        <v>0</v>
      </c>
      <c r="AD475" s="25">
        <f t="shared" si="246"/>
        <v>0</v>
      </c>
      <c r="AE475" s="28">
        <f t="shared" si="247"/>
        <v>16</v>
      </c>
      <c r="AF475" s="40" t="str">
        <f t="shared" si="248"/>
        <v xml:space="preserve"> </v>
      </c>
      <c r="AG475" s="25" t="str">
        <f t="shared" si="249"/>
        <v xml:space="preserve"> </v>
      </c>
      <c r="AH475" s="25">
        <f t="shared" si="250"/>
        <v>1</v>
      </c>
      <c r="AI475" s="25" t="str">
        <f t="shared" si="251"/>
        <v xml:space="preserve"> </v>
      </c>
      <c r="AJ475" s="25"/>
      <c r="AK475" s="25">
        <f t="shared" si="252"/>
        <v>0</v>
      </c>
      <c r="AL475" s="25">
        <f t="shared" si="253"/>
        <v>0</v>
      </c>
      <c r="AM475" s="125">
        <f t="shared" si="254"/>
        <v>-57</v>
      </c>
      <c r="AN475" s="71"/>
    </row>
    <row r="476" spans="1:40">
      <c r="A476" s="197">
        <f t="shared" si="256"/>
        <v>466</v>
      </c>
      <c r="B476" s="198">
        <f>Data!B476</f>
        <v>9</v>
      </c>
      <c r="D476" s="112">
        <f t="shared" si="255"/>
        <v>1</v>
      </c>
      <c r="E476" s="116" t="str">
        <f t="shared" si="226"/>
        <v>C</v>
      </c>
      <c r="G476" s="24" t="str">
        <f t="shared" si="227"/>
        <v>T</v>
      </c>
      <c r="H476" s="25" t="str">
        <f t="shared" si="228"/>
        <v xml:space="preserve"> </v>
      </c>
      <c r="I476" s="25">
        <f t="shared" si="229"/>
        <v>1</v>
      </c>
      <c r="J476" s="25" t="str">
        <f t="shared" si="230"/>
        <v xml:space="preserve"> </v>
      </c>
      <c r="K476" s="25"/>
      <c r="L476" s="25">
        <f t="shared" si="231"/>
        <v>0</v>
      </c>
      <c r="M476" s="25">
        <f t="shared" si="232"/>
        <v>0</v>
      </c>
      <c r="N476" s="28">
        <f t="shared" si="233"/>
        <v>-59</v>
      </c>
      <c r="O476" s="40" t="str">
        <f t="shared" si="234"/>
        <v xml:space="preserve"> </v>
      </c>
      <c r="P476" s="25" t="str">
        <f t="shared" si="235"/>
        <v xml:space="preserve"> </v>
      </c>
      <c r="Q476" s="25">
        <f t="shared" si="236"/>
        <v>2</v>
      </c>
      <c r="R476" s="25" t="str">
        <f t="shared" si="237"/>
        <v xml:space="preserve"> </v>
      </c>
      <c r="S476" s="25"/>
      <c r="T476" s="25">
        <f t="shared" si="238"/>
        <v>0</v>
      </c>
      <c r="U476" s="25">
        <f t="shared" si="239"/>
        <v>0</v>
      </c>
      <c r="V476" s="125">
        <f t="shared" si="240"/>
        <v>0</v>
      </c>
      <c r="W476" s="71"/>
      <c r="X476" s="24" t="str">
        <f t="shared" si="241"/>
        <v>T</v>
      </c>
      <c r="Y476" s="25" t="str">
        <f t="shared" si="242"/>
        <v xml:space="preserve"> </v>
      </c>
      <c r="Z476" s="25">
        <f t="shared" si="243"/>
        <v>1</v>
      </c>
      <c r="AA476" s="25" t="str">
        <f t="shared" si="244"/>
        <v xml:space="preserve"> </v>
      </c>
      <c r="AB476" s="25"/>
      <c r="AC476" s="25">
        <f t="shared" si="245"/>
        <v>0</v>
      </c>
      <c r="AD476" s="25">
        <f t="shared" si="246"/>
        <v>0</v>
      </c>
      <c r="AE476" s="28">
        <f t="shared" si="247"/>
        <v>16</v>
      </c>
      <c r="AF476" s="40" t="str">
        <f t="shared" si="248"/>
        <v xml:space="preserve"> </v>
      </c>
      <c r="AG476" s="25" t="str">
        <f t="shared" si="249"/>
        <v xml:space="preserve"> </v>
      </c>
      <c r="AH476" s="25">
        <f t="shared" si="250"/>
        <v>1</v>
      </c>
      <c r="AI476" s="25" t="str">
        <f t="shared" si="251"/>
        <v xml:space="preserve"> </v>
      </c>
      <c r="AJ476" s="25"/>
      <c r="AK476" s="25">
        <f t="shared" si="252"/>
        <v>0</v>
      </c>
      <c r="AL476" s="25">
        <f t="shared" si="253"/>
        <v>0</v>
      </c>
      <c r="AM476" s="125">
        <f t="shared" si="254"/>
        <v>-57</v>
      </c>
      <c r="AN476" s="71"/>
    </row>
    <row r="477" spans="1:40">
      <c r="A477" s="197">
        <f t="shared" si="256"/>
        <v>467</v>
      </c>
      <c r="B477" s="198">
        <f>Data!B477</f>
        <v>16</v>
      </c>
      <c r="D477" s="112">
        <f t="shared" si="255"/>
        <v>2</v>
      </c>
      <c r="E477" s="116" t="str">
        <f t="shared" si="226"/>
        <v>A</v>
      </c>
      <c r="G477" s="24" t="str">
        <f t="shared" si="227"/>
        <v xml:space="preserve"> </v>
      </c>
      <c r="H477" s="25" t="str">
        <f t="shared" si="228"/>
        <v xml:space="preserve"> </v>
      </c>
      <c r="I477" s="25">
        <f t="shared" si="229"/>
        <v>1</v>
      </c>
      <c r="J477" s="25" t="str">
        <f t="shared" si="230"/>
        <v>1 &amp; 2</v>
      </c>
      <c r="K477" s="25"/>
      <c r="L477" s="25">
        <f t="shared" si="231"/>
        <v>2</v>
      </c>
      <c r="M477" s="25">
        <f t="shared" si="232"/>
        <v>0</v>
      </c>
      <c r="N477" s="28">
        <f t="shared" si="233"/>
        <v>-61</v>
      </c>
      <c r="O477" s="40" t="str">
        <f t="shared" si="234"/>
        <v xml:space="preserve"> </v>
      </c>
      <c r="P477" s="25" t="str">
        <f t="shared" si="235"/>
        <v xml:space="preserve"> </v>
      </c>
      <c r="Q477" s="25">
        <f t="shared" si="236"/>
        <v>2</v>
      </c>
      <c r="R477" s="25" t="str">
        <f t="shared" si="237"/>
        <v xml:space="preserve"> </v>
      </c>
      <c r="S477" s="25"/>
      <c r="T477" s="25">
        <f t="shared" si="238"/>
        <v>0</v>
      </c>
      <c r="U477" s="25">
        <f t="shared" si="239"/>
        <v>0</v>
      </c>
      <c r="V477" s="125">
        <f t="shared" si="240"/>
        <v>0</v>
      </c>
      <c r="W477" s="71"/>
      <c r="X477" s="24" t="str">
        <f t="shared" si="241"/>
        <v xml:space="preserve"> </v>
      </c>
      <c r="Y477" s="25" t="str">
        <f t="shared" si="242"/>
        <v xml:space="preserve"> </v>
      </c>
      <c r="Z477" s="25">
        <f t="shared" si="243"/>
        <v>1</v>
      </c>
      <c r="AA477" s="25" t="str">
        <f t="shared" si="244"/>
        <v>1 &amp; 2</v>
      </c>
      <c r="AB477" s="25"/>
      <c r="AC477" s="25">
        <f t="shared" si="245"/>
        <v>2</v>
      </c>
      <c r="AD477" s="25">
        <f t="shared" si="246"/>
        <v>0</v>
      </c>
      <c r="AE477" s="28">
        <f t="shared" si="247"/>
        <v>14</v>
      </c>
      <c r="AF477" s="40" t="str">
        <f t="shared" si="248"/>
        <v xml:space="preserve"> </v>
      </c>
      <c r="AG477" s="25" t="str">
        <f t="shared" si="249"/>
        <v xml:space="preserve"> </v>
      </c>
      <c r="AH477" s="25">
        <f t="shared" si="250"/>
        <v>1</v>
      </c>
      <c r="AI477" s="25" t="str">
        <f t="shared" si="251"/>
        <v xml:space="preserve"> </v>
      </c>
      <c r="AJ477" s="25"/>
      <c r="AK477" s="25">
        <f t="shared" si="252"/>
        <v>0</v>
      </c>
      <c r="AL477" s="25">
        <f t="shared" si="253"/>
        <v>0</v>
      </c>
      <c r="AM477" s="125">
        <f t="shared" si="254"/>
        <v>-57</v>
      </c>
      <c r="AN477" s="71"/>
    </row>
    <row r="478" spans="1:40">
      <c r="A478" s="197">
        <f t="shared" si="256"/>
        <v>468</v>
      </c>
      <c r="B478" s="198">
        <f>Data!B478</f>
        <v>34</v>
      </c>
      <c r="D478" s="112">
        <f t="shared" si="255"/>
        <v>3</v>
      </c>
      <c r="E478" s="116" t="str">
        <f t="shared" si="226"/>
        <v>A</v>
      </c>
      <c r="G478" s="24" t="str">
        <f t="shared" si="227"/>
        <v xml:space="preserve"> </v>
      </c>
      <c r="H478" s="25" t="str">
        <f t="shared" si="228"/>
        <v>L</v>
      </c>
      <c r="I478" s="25">
        <f t="shared" si="229"/>
        <v>2</v>
      </c>
      <c r="J478" s="25" t="str">
        <f t="shared" si="230"/>
        <v xml:space="preserve"> </v>
      </c>
      <c r="K478" s="25"/>
      <c r="L478" s="25">
        <f t="shared" si="231"/>
        <v>0</v>
      </c>
      <c r="M478" s="25">
        <f t="shared" si="232"/>
        <v>0</v>
      </c>
      <c r="N478" s="28">
        <f t="shared" si="233"/>
        <v>-61</v>
      </c>
      <c r="O478" s="40" t="str">
        <f t="shared" si="234"/>
        <v>T</v>
      </c>
      <c r="P478" s="25" t="str">
        <f t="shared" si="235"/>
        <v xml:space="preserve"> </v>
      </c>
      <c r="Q478" s="25">
        <f t="shared" si="236"/>
        <v>2</v>
      </c>
      <c r="R478" s="25" t="str">
        <f t="shared" si="237"/>
        <v xml:space="preserve"> </v>
      </c>
      <c r="S478" s="25"/>
      <c r="T478" s="25">
        <f t="shared" si="238"/>
        <v>0</v>
      </c>
      <c r="U478" s="25">
        <f t="shared" si="239"/>
        <v>0</v>
      </c>
      <c r="V478" s="125">
        <f t="shared" si="240"/>
        <v>0</v>
      </c>
      <c r="W478" s="71"/>
      <c r="X478" s="24" t="str">
        <f t="shared" si="241"/>
        <v xml:space="preserve"> </v>
      </c>
      <c r="Y478" s="25" t="str">
        <f t="shared" si="242"/>
        <v>L</v>
      </c>
      <c r="Z478" s="25">
        <f t="shared" si="243"/>
        <v>2</v>
      </c>
      <c r="AA478" s="25" t="str">
        <f t="shared" si="244"/>
        <v>1 &amp; 2</v>
      </c>
      <c r="AB478" s="25"/>
      <c r="AC478" s="25">
        <f t="shared" si="245"/>
        <v>6</v>
      </c>
      <c r="AD478" s="25">
        <f t="shared" si="246"/>
        <v>0</v>
      </c>
      <c r="AE478" s="28">
        <f t="shared" si="247"/>
        <v>8</v>
      </c>
      <c r="AF478" s="40" t="str">
        <f t="shared" si="248"/>
        <v>T</v>
      </c>
      <c r="AG478" s="25" t="str">
        <f t="shared" si="249"/>
        <v xml:space="preserve"> </v>
      </c>
      <c r="AH478" s="25">
        <f t="shared" si="250"/>
        <v>1</v>
      </c>
      <c r="AI478" s="25" t="str">
        <f t="shared" si="251"/>
        <v xml:space="preserve"> </v>
      </c>
      <c r="AJ478" s="25"/>
      <c r="AK478" s="25">
        <f t="shared" si="252"/>
        <v>0</v>
      </c>
      <c r="AL478" s="25">
        <f t="shared" si="253"/>
        <v>0</v>
      </c>
      <c r="AM478" s="125">
        <f t="shared" si="254"/>
        <v>-57</v>
      </c>
      <c r="AN478" s="71"/>
    </row>
    <row r="479" spans="1:40">
      <c r="A479" s="197">
        <f t="shared" si="256"/>
        <v>469</v>
      </c>
      <c r="B479" s="198">
        <f>Data!B479</f>
        <v>27</v>
      </c>
      <c r="D479" s="112">
        <f t="shared" si="255"/>
        <v>3</v>
      </c>
      <c r="E479" s="116" t="str">
        <f t="shared" si="226"/>
        <v>C</v>
      </c>
      <c r="G479" s="24" t="str">
        <f t="shared" si="227"/>
        <v>T</v>
      </c>
      <c r="H479" s="25" t="str">
        <f t="shared" si="228"/>
        <v xml:space="preserve"> </v>
      </c>
      <c r="I479" s="25">
        <f t="shared" si="229"/>
        <v>2</v>
      </c>
      <c r="J479" s="25" t="str">
        <f t="shared" si="230"/>
        <v xml:space="preserve"> </v>
      </c>
      <c r="K479" s="25"/>
      <c r="L479" s="25">
        <f t="shared" si="231"/>
        <v>0</v>
      </c>
      <c r="M479" s="25">
        <f t="shared" si="232"/>
        <v>0</v>
      </c>
      <c r="N479" s="28">
        <f t="shared" si="233"/>
        <v>-61</v>
      </c>
      <c r="O479" s="40" t="str">
        <f t="shared" si="234"/>
        <v xml:space="preserve"> </v>
      </c>
      <c r="P479" s="25" t="str">
        <f t="shared" si="235"/>
        <v xml:space="preserve"> </v>
      </c>
      <c r="Q479" s="25">
        <f t="shared" si="236"/>
        <v>2</v>
      </c>
      <c r="R479" s="25" t="str">
        <f t="shared" si="237"/>
        <v>A &amp; C</v>
      </c>
      <c r="S479" s="25"/>
      <c r="T479" s="25">
        <f t="shared" si="238"/>
        <v>6</v>
      </c>
      <c r="U479" s="25">
        <f t="shared" si="239"/>
        <v>0</v>
      </c>
      <c r="V479" s="125">
        <f t="shared" si="240"/>
        <v>-6</v>
      </c>
      <c r="W479" s="71"/>
      <c r="X479" s="24" t="str">
        <f t="shared" si="241"/>
        <v xml:space="preserve"> </v>
      </c>
      <c r="Y479" s="25" t="str">
        <f t="shared" si="242"/>
        <v>L</v>
      </c>
      <c r="Z479" s="25">
        <f t="shared" si="243"/>
        <v>3</v>
      </c>
      <c r="AA479" s="25" t="str">
        <f t="shared" si="244"/>
        <v>1 &amp; 2</v>
      </c>
      <c r="AB479" s="25"/>
      <c r="AC479" s="25">
        <f t="shared" si="245"/>
        <v>18</v>
      </c>
      <c r="AD479" s="25">
        <f t="shared" si="246"/>
        <v>0</v>
      </c>
      <c r="AE479" s="28">
        <f t="shared" si="247"/>
        <v>-10</v>
      </c>
      <c r="AF479" s="40" t="str">
        <f t="shared" si="248"/>
        <v xml:space="preserve"> </v>
      </c>
      <c r="AG479" s="25" t="str">
        <f t="shared" si="249"/>
        <v xml:space="preserve"> </v>
      </c>
      <c r="AH479" s="25">
        <f t="shared" si="250"/>
        <v>1</v>
      </c>
      <c r="AI479" s="25" t="str">
        <f t="shared" si="251"/>
        <v>A &amp; C</v>
      </c>
      <c r="AJ479" s="25"/>
      <c r="AK479" s="25">
        <f t="shared" si="252"/>
        <v>2</v>
      </c>
      <c r="AL479" s="25">
        <f t="shared" si="253"/>
        <v>0</v>
      </c>
      <c r="AM479" s="125">
        <f t="shared" si="254"/>
        <v>-59</v>
      </c>
      <c r="AN479" s="71"/>
    </row>
    <row r="480" spans="1:40">
      <c r="A480" s="197">
        <f t="shared" si="256"/>
        <v>470</v>
      </c>
      <c r="B480" s="198">
        <f>Data!B480</f>
        <v>35</v>
      </c>
      <c r="D480" s="112">
        <f t="shared" si="255"/>
        <v>3</v>
      </c>
      <c r="E480" s="116" t="str">
        <f t="shared" si="226"/>
        <v>B</v>
      </c>
      <c r="G480" s="24" t="str">
        <f t="shared" si="227"/>
        <v>T</v>
      </c>
      <c r="H480" s="25" t="str">
        <f t="shared" si="228"/>
        <v xml:space="preserve"> </v>
      </c>
      <c r="I480" s="25">
        <f t="shared" si="229"/>
        <v>2</v>
      </c>
      <c r="J480" s="25" t="str">
        <f t="shared" si="230"/>
        <v xml:space="preserve"> </v>
      </c>
      <c r="K480" s="25"/>
      <c r="L480" s="25">
        <f t="shared" si="231"/>
        <v>0</v>
      </c>
      <c r="M480" s="25">
        <f t="shared" si="232"/>
        <v>0</v>
      </c>
      <c r="N480" s="28">
        <f t="shared" si="233"/>
        <v>-61</v>
      </c>
      <c r="O480" s="40" t="str">
        <f t="shared" si="234"/>
        <v xml:space="preserve"> </v>
      </c>
      <c r="P480" s="25" t="str">
        <f t="shared" si="235"/>
        <v>L</v>
      </c>
      <c r="Q480" s="25">
        <f t="shared" si="236"/>
        <v>3</v>
      </c>
      <c r="R480" s="25" t="str">
        <f t="shared" si="237"/>
        <v xml:space="preserve"> </v>
      </c>
      <c r="S480" s="25"/>
      <c r="T480" s="25">
        <f t="shared" si="238"/>
        <v>0</v>
      </c>
      <c r="U480" s="25">
        <f t="shared" si="239"/>
        <v>0</v>
      </c>
      <c r="V480" s="125">
        <f t="shared" si="240"/>
        <v>-6</v>
      </c>
      <c r="W480" s="71"/>
      <c r="X480" s="24" t="str">
        <f t="shared" si="241"/>
        <v xml:space="preserve"> </v>
      </c>
      <c r="Y480" s="25" t="str">
        <f t="shared" si="242"/>
        <v>L</v>
      </c>
      <c r="Z480" s="25">
        <f t="shared" si="243"/>
        <v>4</v>
      </c>
      <c r="AA480" s="25" t="str">
        <f t="shared" si="244"/>
        <v>1 &amp; 2</v>
      </c>
      <c r="AB480" s="25"/>
      <c r="AC480" s="25">
        <f t="shared" si="245"/>
        <v>2</v>
      </c>
      <c r="AD480" s="25">
        <f t="shared" si="246"/>
        <v>0</v>
      </c>
      <c r="AE480" s="28">
        <f t="shared" si="247"/>
        <v>-12</v>
      </c>
      <c r="AF480" s="40" t="str">
        <f t="shared" si="248"/>
        <v xml:space="preserve"> </v>
      </c>
      <c r="AG480" s="25" t="str">
        <f t="shared" si="249"/>
        <v>L</v>
      </c>
      <c r="AH480" s="25">
        <f t="shared" si="250"/>
        <v>2</v>
      </c>
      <c r="AI480" s="25" t="str">
        <f t="shared" si="251"/>
        <v>A &amp; C</v>
      </c>
      <c r="AJ480" s="25"/>
      <c r="AK480" s="25">
        <f t="shared" si="252"/>
        <v>6</v>
      </c>
      <c r="AL480" s="25">
        <f t="shared" si="253"/>
        <v>0</v>
      </c>
      <c r="AM480" s="125">
        <f t="shared" si="254"/>
        <v>-65</v>
      </c>
      <c r="AN480" s="71"/>
    </row>
    <row r="481" spans="1:40">
      <c r="A481" s="197">
        <f t="shared" si="256"/>
        <v>471</v>
      </c>
      <c r="B481" s="198">
        <f>Data!B481</f>
        <v>28</v>
      </c>
      <c r="D481" s="112">
        <f t="shared" si="255"/>
        <v>3</v>
      </c>
      <c r="E481" s="116" t="str">
        <f t="shared" si="226"/>
        <v>A</v>
      </c>
      <c r="G481" s="24" t="str">
        <f t="shared" si="227"/>
        <v>T</v>
      </c>
      <c r="H481" s="25" t="str">
        <f t="shared" si="228"/>
        <v xml:space="preserve"> </v>
      </c>
      <c r="I481" s="25">
        <f t="shared" si="229"/>
        <v>2</v>
      </c>
      <c r="J481" s="25" t="str">
        <f t="shared" si="230"/>
        <v xml:space="preserve"> </v>
      </c>
      <c r="K481" s="25"/>
      <c r="L481" s="25">
        <f t="shared" si="231"/>
        <v>0</v>
      </c>
      <c r="M481" s="25">
        <f t="shared" si="232"/>
        <v>0</v>
      </c>
      <c r="N481" s="28">
        <f t="shared" si="233"/>
        <v>-61</v>
      </c>
      <c r="O481" s="40" t="str">
        <f t="shared" si="234"/>
        <v xml:space="preserve"> </v>
      </c>
      <c r="P481" s="25" t="str">
        <f t="shared" si="235"/>
        <v xml:space="preserve"> </v>
      </c>
      <c r="Q481" s="25">
        <f t="shared" si="236"/>
        <v>3</v>
      </c>
      <c r="R481" s="25" t="str">
        <f t="shared" si="237"/>
        <v xml:space="preserve"> </v>
      </c>
      <c r="S481" s="25"/>
      <c r="T481" s="25">
        <f t="shared" si="238"/>
        <v>0</v>
      </c>
      <c r="U481" s="25">
        <f t="shared" si="239"/>
        <v>0</v>
      </c>
      <c r="V481" s="125">
        <f t="shared" si="240"/>
        <v>-6</v>
      </c>
      <c r="W481" s="71"/>
      <c r="X481" s="24" t="str">
        <f t="shared" si="241"/>
        <v xml:space="preserve"> </v>
      </c>
      <c r="Y481" s="25" t="str">
        <f t="shared" si="242"/>
        <v>L</v>
      </c>
      <c r="Z481" s="25">
        <f t="shared" si="243"/>
        <v>5</v>
      </c>
      <c r="AA481" s="25" t="str">
        <f t="shared" si="244"/>
        <v>1 &amp; 2</v>
      </c>
      <c r="AB481" s="25"/>
      <c r="AC481" s="25">
        <f t="shared" si="245"/>
        <v>6</v>
      </c>
      <c r="AD481" s="25">
        <f t="shared" si="246"/>
        <v>0</v>
      </c>
      <c r="AE481" s="28">
        <f t="shared" si="247"/>
        <v>-18</v>
      </c>
      <c r="AF481" s="40" t="str">
        <f t="shared" si="248"/>
        <v xml:space="preserve"> </v>
      </c>
      <c r="AG481" s="25" t="str">
        <f t="shared" si="249"/>
        <v>W</v>
      </c>
      <c r="AH481" s="25">
        <f t="shared" si="250"/>
        <v>1</v>
      </c>
      <c r="AI481" s="25" t="str">
        <f t="shared" si="251"/>
        <v xml:space="preserve"> </v>
      </c>
      <c r="AJ481" s="25"/>
      <c r="AK481" s="25">
        <f t="shared" si="252"/>
        <v>0</v>
      </c>
      <c r="AL481" s="25">
        <f t="shared" si="253"/>
        <v>9</v>
      </c>
      <c r="AM481" s="125">
        <f t="shared" si="254"/>
        <v>-56</v>
      </c>
      <c r="AN481" s="71"/>
    </row>
    <row r="482" spans="1:40">
      <c r="A482" s="197">
        <f t="shared" si="256"/>
        <v>472</v>
      </c>
      <c r="B482" s="198">
        <f>Data!B482</f>
        <v>36</v>
      </c>
      <c r="D482" s="112">
        <f t="shared" si="255"/>
        <v>3</v>
      </c>
      <c r="E482" s="116" t="str">
        <f t="shared" si="226"/>
        <v>C</v>
      </c>
      <c r="G482" s="24" t="str">
        <f t="shared" si="227"/>
        <v>T</v>
      </c>
      <c r="H482" s="25" t="str">
        <f t="shared" si="228"/>
        <v xml:space="preserve"> </v>
      </c>
      <c r="I482" s="25">
        <f t="shared" si="229"/>
        <v>2</v>
      </c>
      <c r="J482" s="25" t="str">
        <f t="shared" si="230"/>
        <v xml:space="preserve"> </v>
      </c>
      <c r="K482" s="25"/>
      <c r="L482" s="25">
        <f t="shared" si="231"/>
        <v>0</v>
      </c>
      <c r="M482" s="25">
        <f t="shared" si="232"/>
        <v>0</v>
      </c>
      <c r="N482" s="28">
        <f t="shared" si="233"/>
        <v>-61</v>
      </c>
      <c r="O482" s="40" t="str">
        <f t="shared" si="234"/>
        <v xml:space="preserve"> </v>
      </c>
      <c r="P482" s="25" t="str">
        <f t="shared" si="235"/>
        <v xml:space="preserve"> </v>
      </c>
      <c r="Q482" s="25">
        <f t="shared" si="236"/>
        <v>3</v>
      </c>
      <c r="R482" s="25" t="str">
        <f t="shared" si="237"/>
        <v xml:space="preserve"> </v>
      </c>
      <c r="S482" s="25"/>
      <c r="T482" s="25">
        <f t="shared" si="238"/>
        <v>0</v>
      </c>
      <c r="U482" s="25">
        <f t="shared" si="239"/>
        <v>0</v>
      </c>
      <c r="V482" s="125">
        <f t="shared" si="240"/>
        <v>-6</v>
      </c>
      <c r="W482" s="71"/>
      <c r="X482" s="24" t="str">
        <f t="shared" si="241"/>
        <v xml:space="preserve"> </v>
      </c>
      <c r="Y482" s="25" t="str">
        <f t="shared" si="242"/>
        <v>L</v>
      </c>
      <c r="Z482" s="25">
        <f t="shared" si="243"/>
        <v>6</v>
      </c>
      <c r="AA482" s="25" t="str">
        <f t="shared" si="244"/>
        <v>1 &amp; 2</v>
      </c>
      <c r="AB482" s="25"/>
      <c r="AC482" s="25">
        <f t="shared" si="245"/>
        <v>18</v>
      </c>
      <c r="AD482" s="25">
        <f t="shared" si="246"/>
        <v>0</v>
      </c>
      <c r="AE482" s="28">
        <f t="shared" si="247"/>
        <v>-36</v>
      </c>
      <c r="AF482" s="40" t="str">
        <f t="shared" si="248"/>
        <v xml:space="preserve"> </v>
      </c>
      <c r="AG482" s="25" t="str">
        <f t="shared" si="249"/>
        <v xml:space="preserve"> </v>
      </c>
      <c r="AH482" s="25">
        <f t="shared" si="250"/>
        <v>1</v>
      </c>
      <c r="AI482" s="25" t="str">
        <f t="shared" si="251"/>
        <v xml:space="preserve"> </v>
      </c>
      <c r="AJ482" s="25"/>
      <c r="AK482" s="25">
        <f t="shared" si="252"/>
        <v>0</v>
      </c>
      <c r="AL482" s="25">
        <f t="shared" si="253"/>
        <v>0</v>
      </c>
      <c r="AM482" s="125">
        <f t="shared" si="254"/>
        <v>-56</v>
      </c>
      <c r="AN482" s="71"/>
    </row>
    <row r="483" spans="1:40">
      <c r="A483" s="197">
        <f t="shared" si="256"/>
        <v>473</v>
      </c>
      <c r="B483" s="198">
        <f>Data!B483</f>
        <v>25</v>
      </c>
      <c r="D483" s="112">
        <f t="shared" si="255"/>
        <v>3</v>
      </c>
      <c r="E483" s="116" t="str">
        <f t="shared" si="226"/>
        <v>A</v>
      </c>
      <c r="G483" s="24" t="str">
        <f t="shared" si="227"/>
        <v>T</v>
      </c>
      <c r="H483" s="25" t="str">
        <f t="shared" si="228"/>
        <v xml:space="preserve"> </v>
      </c>
      <c r="I483" s="25">
        <f t="shared" si="229"/>
        <v>2</v>
      </c>
      <c r="J483" s="25" t="str">
        <f t="shared" si="230"/>
        <v xml:space="preserve"> </v>
      </c>
      <c r="K483" s="25"/>
      <c r="L483" s="25">
        <f t="shared" si="231"/>
        <v>0</v>
      </c>
      <c r="M483" s="25">
        <f t="shared" si="232"/>
        <v>0</v>
      </c>
      <c r="N483" s="28">
        <f t="shared" si="233"/>
        <v>-61</v>
      </c>
      <c r="O483" s="40" t="str">
        <f t="shared" si="234"/>
        <v xml:space="preserve"> </v>
      </c>
      <c r="P483" s="25" t="str">
        <f t="shared" si="235"/>
        <v xml:space="preserve"> </v>
      </c>
      <c r="Q483" s="25">
        <f t="shared" si="236"/>
        <v>3</v>
      </c>
      <c r="R483" s="25" t="str">
        <f t="shared" si="237"/>
        <v xml:space="preserve"> </v>
      </c>
      <c r="S483" s="25"/>
      <c r="T483" s="25">
        <f t="shared" si="238"/>
        <v>0</v>
      </c>
      <c r="U483" s="25">
        <f t="shared" si="239"/>
        <v>0</v>
      </c>
      <c r="V483" s="125">
        <f t="shared" si="240"/>
        <v>-6</v>
      </c>
      <c r="W483" s="71"/>
      <c r="X483" s="24" t="str">
        <f t="shared" si="241"/>
        <v xml:space="preserve"> </v>
      </c>
      <c r="Y483" s="25" t="str">
        <f t="shared" si="242"/>
        <v>L</v>
      </c>
      <c r="Z483" s="25">
        <f t="shared" si="243"/>
        <v>7</v>
      </c>
      <c r="AA483" s="25" t="str">
        <f t="shared" si="244"/>
        <v>1 &amp; 2</v>
      </c>
      <c r="AB483" s="25"/>
      <c r="AC483" s="25">
        <f t="shared" si="245"/>
        <v>2</v>
      </c>
      <c r="AD483" s="25">
        <f t="shared" si="246"/>
        <v>0</v>
      </c>
      <c r="AE483" s="28">
        <f t="shared" si="247"/>
        <v>-38</v>
      </c>
      <c r="AF483" s="40" t="str">
        <f t="shared" si="248"/>
        <v xml:space="preserve"> </v>
      </c>
      <c r="AG483" s="25" t="str">
        <f t="shared" si="249"/>
        <v xml:space="preserve"> </v>
      </c>
      <c r="AH483" s="25">
        <f t="shared" si="250"/>
        <v>1</v>
      </c>
      <c r="AI483" s="25" t="str">
        <f t="shared" si="251"/>
        <v xml:space="preserve"> </v>
      </c>
      <c r="AJ483" s="25"/>
      <c r="AK483" s="25">
        <f t="shared" si="252"/>
        <v>0</v>
      </c>
      <c r="AL483" s="25">
        <f t="shared" si="253"/>
        <v>0</v>
      </c>
      <c r="AM483" s="125">
        <f t="shared" si="254"/>
        <v>-56</v>
      </c>
      <c r="AN483" s="71"/>
    </row>
    <row r="484" spans="1:40">
      <c r="A484" s="197">
        <f t="shared" si="256"/>
        <v>474</v>
      </c>
      <c r="B484" s="198">
        <f>Data!B484</f>
        <v>5</v>
      </c>
      <c r="D484" s="112">
        <f t="shared" si="255"/>
        <v>1</v>
      </c>
      <c r="E484" s="116" t="str">
        <f t="shared" si="226"/>
        <v>B</v>
      </c>
      <c r="G484" s="24" t="str">
        <f t="shared" si="227"/>
        <v xml:space="preserve"> </v>
      </c>
      <c r="H484" s="25" t="str">
        <f t="shared" si="228"/>
        <v xml:space="preserve"> </v>
      </c>
      <c r="I484" s="25">
        <f t="shared" si="229"/>
        <v>2</v>
      </c>
      <c r="J484" s="25" t="str">
        <f t="shared" si="230"/>
        <v>3 &amp; 1</v>
      </c>
      <c r="K484" s="25"/>
      <c r="L484" s="25">
        <f t="shared" si="231"/>
        <v>6</v>
      </c>
      <c r="M484" s="25">
        <f t="shared" si="232"/>
        <v>0</v>
      </c>
      <c r="N484" s="28">
        <f t="shared" si="233"/>
        <v>-67</v>
      </c>
      <c r="O484" s="40" t="str">
        <f t="shared" si="234"/>
        <v xml:space="preserve"> </v>
      </c>
      <c r="P484" s="25" t="str">
        <f t="shared" si="235"/>
        <v xml:space="preserve"> </v>
      </c>
      <c r="Q484" s="25">
        <f t="shared" si="236"/>
        <v>3</v>
      </c>
      <c r="R484" s="25" t="str">
        <f t="shared" si="237"/>
        <v xml:space="preserve"> </v>
      </c>
      <c r="S484" s="25"/>
      <c r="T484" s="25">
        <f t="shared" si="238"/>
        <v>0</v>
      </c>
      <c r="U484" s="25">
        <f t="shared" si="239"/>
        <v>0</v>
      </c>
      <c r="V484" s="125">
        <f t="shared" si="240"/>
        <v>-6</v>
      </c>
      <c r="W484" s="71"/>
      <c r="X484" s="24" t="str">
        <f t="shared" si="241"/>
        <v xml:space="preserve"> </v>
      </c>
      <c r="Y484" s="25" t="str">
        <f t="shared" si="242"/>
        <v>W</v>
      </c>
      <c r="Z484" s="25">
        <f t="shared" si="243"/>
        <v>1</v>
      </c>
      <c r="AA484" s="25" t="str">
        <f t="shared" si="244"/>
        <v xml:space="preserve"> </v>
      </c>
      <c r="AB484" s="25"/>
      <c r="AC484" s="25">
        <f t="shared" si="245"/>
        <v>0</v>
      </c>
      <c r="AD484" s="25">
        <f t="shared" si="246"/>
        <v>3</v>
      </c>
      <c r="AE484" s="28">
        <f t="shared" si="247"/>
        <v>-35</v>
      </c>
      <c r="AF484" s="40" t="str">
        <f t="shared" si="248"/>
        <v xml:space="preserve"> </v>
      </c>
      <c r="AG484" s="25" t="str">
        <f t="shared" si="249"/>
        <v xml:space="preserve"> </v>
      </c>
      <c r="AH484" s="25">
        <f t="shared" si="250"/>
        <v>1</v>
      </c>
      <c r="AI484" s="25" t="str">
        <f t="shared" si="251"/>
        <v xml:space="preserve"> </v>
      </c>
      <c r="AJ484" s="25"/>
      <c r="AK484" s="25">
        <f t="shared" si="252"/>
        <v>0</v>
      </c>
      <c r="AL484" s="25">
        <f t="shared" si="253"/>
        <v>0</v>
      </c>
      <c r="AM484" s="125">
        <f t="shared" si="254"/>
        <v>-56</v>
      </c>
      <c r="AN484" s="71"/>
    </row>
    <row r="485" spans="1:40">
      <c r="A485" s="197">
        <f t="shared" si="256"/>
        <v>475</v>
      </c>
      <c r="B485" s="198">
        <f>Data!B485</f>
        <v>21</v>
      </c>
      <c r="D485" s="112">
        <f t="shared" si="255"/>
        <v>2</v>
      </c>
      <c r="E485" s="116" t="str">
        <f t="shared" si="226"/>
        <v>C</v>
      </c>
      <c r="G485" s="24" t="str">
        <f t="shared" si="227"/>
        <v xml:space="preserve"> </v>
      </c>
      <c r="H485" s="25" t="str">
        <f t="shared" si="228"/>
        <v>L</v>
      </c>
      <c r="I485" s="25">
        <f t="shared" si="229"/>
        <v>3</v>
      </c>
      <c r="J485" s="25" t="str">
        <f t="shared" si="230"/>
        <v xml:space="preserve"> </v>
      </c>
      <c r="K485" s="25"/>
      <c r="L485" s="25">
        <f t="shared" si="231"/>
        <v>0</v>
      </c>
      <c r="M485" s="25">
        <f t="shared" si="232"/>
        <v>0</v>
      </c>
      <c r="N485" s="28">
        <f t="shared" si="233"/>
        <v>-67</v>
      </c>
      <c r="O485" s="40" t="str">
        <f t="shared" si="234"/>
        <v xml:space="preserve"> </v>
      </c>
      <c r="P485" s="25" t="str">
        <f t="shared" si="235"/>
        <v xml:space="preserve"> </v>
      </c>
      <c r="Q485" s="25">
        <f t="shared" si="236"/>
        <v>3</v>
      </c>
      <c r="R485" s="25" t="str">
        <f t="shared" si="237"/>
        <v xml:space="preserve"> </v>
      </c>
      <c r="S485" s="25"/>
      <c r="T485" s="25">
        <f t="shared" si="238"/>
        <v>0</v>
      </c>
      <c r="U485" s="25">
        <f t="shared" si="239"/>
        <v>0</v>
      </c>
      <c r="V485" s="125">
        <f t="shared" si="240"/>
        <v>-6</v>
      </c>
      <c r="W485" s="71"/>
      <c r="X485" s="24" t="str">
        <f t="shared" si="241"/>
        <v xml:space="preserve"> </v>
      </c>
      <c r="Y485" s="25" t="str">
        <f t="shared" si="242"/>
        <v xml:space="preserve"> </v>
      </c>
      <c r="Z485" s="25">
        <f t="shared" si="243"/>
        <v>1</v>
      </c>
      <c r="AA485" s="25" t="str">
        <f t="shared" si="244"/>
        <v xml:space="preserve"> </v>
      </c>
      <c r="AB485" s="25"/>
      <c r="AC485" s="25">
        <f t="shared" si="245"/>
        <v>0</v>
      </c>
      <c r="AD485" s="25">
        <f t="shared" si="246"/>
        <v>0</v>
      </c>
      <c r="AE485" s="28">
        <f t="shared" si="247"/>
        <v>-35</v>
      </c>
      <c r="AF485" s="40" t="str">
        <f t="shared" si="248"/>
        <v xml:space="preserve"> </v>
      </c>
      <c r="AG485" s="25" t="str">
        <f t="shared" si="249"/>
        <v xml:space="preserve"> </v>
      </c>
      <c r="AH485" s="25">
        <f t="shared" si="250"/>
        <v>1</v>
      </c>
      <c r="AI485" s="25" t="str">
        <f t="shared" si="251"/>
        <v xml:space="preserve"> </v>
      </c>
      <c r="AJ485" s="25"/>
      <c r="AK485" s="25">
        <f t="shared" si="252"/>
        <v>0</v>
      </c>
      <c r="AL485" s="25">
        <f t="shared" si="253"/>
        <v>0</v>
      </c>
      <c r="AM485" s="125">
        <f t="shared" si="254"/>
        <v>-56</v>
      </c>
      <c r="AN485" s="71"/>
    </row>
    <row r="486" spans="1:40">
      <c r="A486" s="197">
        <f t="shared" si="256"/>
        <v>476</v>
      </c>
      <c r="B486" s="198">
        <f>Data!B486</f>
        <v>5</v>
      </c>
      <c r="D486" s="112">
        <f t="shared" si="255"/>
        <v>1</v>
      </c>
      <c r="E486" s="116" t="str">
        <f t="shared" si="226"/>
        <v>B</v>
      </c>
      <c r="G486" s="24" t="str">
        <f t="shared" si="227"/>
        <v xml:space="preserve"> </v>
      </c>
      <c r="H486" s="25" t="str">
        <f t="shared" si="228"/>
        <v xml:space="preserve"> </v>
      </c>
      <c r="I486" s="25">
        <f t="shared" si="229"/>
        <v>3</v>
      </c>
      <c r="J486" s="25" t="str">
        <f t="shared" si="230"/>
        <v xml:space="preserve"> </v>
      </c>
      <c r="K486" s="25"/>
      <c r="L486" s="25">
        <f t="shared" si="231"/>
        <v>0</v>
      </c>
      <c r="M486" s="25">
        <f t="shared" si="232"/>
        <v>0</v>
      </c>
      <c r="N486" s="28">
        <f t="shared" si="233"/>
        <v>-67</v>
      </c>
      <c r="O486" s="40" t="str">
        <f t="shared" si="234"/>
        <v xml:space="preserve"> </v>
      </c>
      <c r="P486" s="25" t="str">
        <f t="shared" si="235"/>
        <v xml:space="preserve"> </v>
      </c>
      <c r="Q486" s="25">
        <f t="shared" si="236"/>
        <v>3</v>
      </c>
      <c r="R486" s="25" t="str">
        <f t="shared" si="237"/>
        <v xml:space="preserve"> </v>
      </c>
      <c r="S486" s="25"/>
      <c r="T486" s="25">
        <f t="shared" si="238"/>
        <v>0</v>
      </c>
      <c r="U486" s="25">
        <f t="shared" si="239"/>
        <v>0</v>
      </c>
      <c r="V486" s="125">
        <f t="shared" si="240"/>
        <v>-6</v>
      </c>
      <c r="W486" s="71"/>
      <c r="X486" s="24" t="str">
        <f t="shared" si="241"/>
        <v xml:space="preserve"> </v>
      </c>
      <c r="Y486" s="25" t="str">
        <f t="shared" si="242"/>
        <v xml:space="preserve"> </v>
      </c>
      <c r="Z486" s="25">
        <f t="shared" si="243"/>
        <v>1</v>
      </c>
      <c r="AA486" s="25" t="str">
        <f t="shared" si="244"/>
        <v xml:space="preserve"> </v>
      </c>
      <c r="AB486" s="25"/>
      <c r="AC486" s="25">
        <f t="shared" si="245"/>
        <v>0</v>
      </c>
      <c r="AD486" s="25">
        <f t="shared" si="246"/>
        <v>0</v>
      </c>
      <c r="AE486" s="28">
        <f t="shared" si="247"/>
        <v>-35</v>
      </c>
      <c r="AF486" s="40" t="str">
        <f t="shared" si="248"/>
        <v xml:space="preserve"> </v>
      </c>
      <c r="AG486" s="25" t="str">
        <f t="shared" si="249"/>
        <v xml:space="preserve"> </v>
      </c>
      <c r="AH486" s="25">
        <f t="shared" si="250"/>
        <v>1</v>
      </c>
      <c r="AI486" s="25" t="str">
        <f t="shared" si="251"/>
        <v xml:space="preserve"> </v>
      </c>
      <c r="AJ486" s="25"/>
      <c r="AK486" s="25">
        <f t="shared" si="252"/>
        <v>0</v>
      </c>
      <c r="AL486" s="25">
        <f t="shared" si="253"/>
        <v>0</v>
      </c>
      <c r="AM486" s="125">
        <f t="shared" si="254"/>
        <v>-56</v>
      </c>
      <c r="AN486" s="71"/>
    </row>
    <row r="487" spans="1:40">
      <c r="A487" s="197">
        <f t="shared" si="256"/>
        <v>477</v>
      </c>
      <c r="B487" s="198">
        <f>Data!B487</f>
        <v>36</v>
      </c>
      <c r="D487" s="112">
        <f t="shared" si="255"/>
        <v>3</v>
      </c>
      <c r="E487" s="116" t="str">
        <f t="shared" si="226"/>
        <v>C</v>
      </c>
      <c r="G487" s="24" t="str">
        <f t="shared" si="227"/>
        <v xml:space="preserve"> </v>
      </c>
      <c r="H487" s="25" t="str">
        <f t="shared" si="228"/>
        <v xml:space="preserve"> </v>
      </c>
      <c r="I487" s="25">
        <f t="shared" si="229"/>
        <v>3</v>
      </c>
      <c r="J487" s="25" t="str">
        <f t="shared" si="230"/>
        <v xml:space="preserve"> </v>
      </c>
      <c r="K487" s="25"/>
      <c r="L487" s="25">
        <f t="shared" si="231"/>
        <v>0</v>
      </c>
      <c r="M487" s="25">
        <f t="shared" si="232"/>
        <v>0</v>
      </c>
      <c r="N487" s="28">
        <f t="shared" si="233"/>
        <v>-67</v>
      </c>
      <c r="O487" s="40" t="str">
        <f t="shared" si="234"/>
        <v xml:space="preserve"> </v>
      </c>
      <c r="P487" s="25" t="str">
        <f t="shared" si="235"/>
        <v xml:space="preserve"> </v>
      </c>
      <c r="Q487" s="25">
        <f t="shared" si="236"/>
        <v>3</v>
      </c>
      <c r="R487" s="25" t="str">
        <f t="shared" si="237"/>
        <v xml:space="preserve"> </v>
      </c>
      <c r="S487" s="25"/>
      <c r="T487" s="25">
        <f t="shared" si="238"/>
        <v>0</v>
      </c>
      <c r="U487" s="25">
        <f t="shared" si="239"/>
        <v>0</v>
      </c>
      <c r="V487" s="125">
        <f t="shared" si="240"/>
        <v>-6</v>
      </c>
      <c r="W487" s="71"/>
      <c r="X487" s="24" t="str">
        <f t="shared" si="241"/>
        <v xml:space="preserve"> </v>
      </c>
      <c r="Y487" s="25" t="str">
        <f t="shared" si="242"/>
        <v xml:space="preserve"> </v>
      </c>
      <c r="Z487" s="25">
        <f t="shared" si="243"/>
        <v>1</v>
      </c>
      <c r="AA487" s="25" t="str">
        <f t="shared" si="244"/>
        <v xml:space="preserve"> </v>
      </c>
      <c r="AB487" s="25"/>
      <c r="AC487" s="25">
        <f t="shared" si="245"/>
        <v>0</v>
      </c>
      <c r="AD487" s="25">
        <f t="shared" si="246"/>
        <v>0</v>
      </c>
      <c r="AE487" s="28">
        <f t="shared" si="247"/>
        <v>-35</v>
      </c>
      <c r="AF487" s="40" t="str">
        <f t="shared" si="248"/>
        <v xml:space="preserve"> </v>
      </c>
      <c r="AG487" s="25" t="str">
        <f t="shared" si="249"/>
        <v xml:space="preserve"> </v>
      </c>
      <c r="AH487" s="25">
        <f t="shared" si="250"/>
        <v>1</v>
      </c>
      <c r="AI487" s="25" t="str">
        <f t="shared" si="251"/>
        <v xml:space="preserve"> </v>
      </c>
      <c r="AJ487" s="25"/>
      <c r="AK487" s="25">
        <f t="shared" si="252"/>
        <v>0</v>
      </c>
      <c r="AL487" s="25">
        <f t="shared" si="253"/>
        <v>0</v>
      </c>
      <c r="AM487" s="125">
        <f t="shared" si="254"/>
        <v>-56</v>
      </c>
      <c r="AN487" s="71"/>
    </row>
    <row r="488" spans="1:40">
      <c r="A488" s="197">
        <f t="shared" si="256"/>
        <v>478</v>
      </c>
      <c r="B488" s="198">
        <f>Data!B488</f>
        <v>15</v>
      </c>
      <c r="D488" s="112">
        <f t="shared" si="255"/>
        <v>2</v>
      </c>
      <c r="E488" s="116" t="str">
        <f t="shared" si="226"/>
        <v>C</v>
      </c>
      <c r="G488" s="24" t="str">
        <f t="shared" si="227"/>
        <v xml:space="preserve"> </v>
      </c>
      <c r="H488" s="25" t="str">
        <f t="shared" si="228"/>
        <v xml:space="preserve"> </v>
      </c>
      <c r="I488" s="25">
        <f t="shared" si="229"/>
        <v>3</v>
      </c>
      <c r="J488" s="25" t="str">
        <f t="shared" si="230"/>
        <v xml:space="preserve"> </v>
      </c>
      <c r="K488" s="25"/>
      <c r="L488" s="25">
        <f t="shared" si="231"/>
        <v>0</v>
      </c>
      <c r="M488" s="25">
        <f t="shared" si="232"/>
        <v>0</v>
      </c>
      <c r="N488" s="28">
        <f t="shared" si="233"/>
        <v>-67</v>
      </c>
      <c r="O488" s="40" t="str">
        <f t="shared" si="234"/>
        <v>T</v>
      </c>
      <c r="P488" s="25" t="str">
        <f t="shared" si="235"/>
        <v xml:space="preserve"> </v>
      </c>
      <c r="Q488" s="25">
        <f t="shared" si="236"/>
        <v>3</v>
      </c>
      <c r="R488" s="25" t="str">
        <f t="shared" si="237"/>
        <v xml:space="preserve"> </v>
      </c>
      <c r="S488" s="25"/>
      <c r="T488" s="25">
        <f t="shared" si="238"/>
        <v>0</v>
      </c>
      <c r="U488" s="25">
        <f t="shared" si="239"/>
        <v>0</v>
      </c>
      <c r="V488" s="125">
        <f t="shared" si="240"/>
        <v>-6</v>
      </c>
      <c r="W488" s="71"/>
      <c r="X488" s="24" t="str">
        <f t="shared" si="241"/>
        <v xml:space="preserve"> </v>
      </c>
      <c r="Y488" s="25" t="str">
        <f t="shared" si="242"/>
        <v xml:space="preserve"> </v>
      </c>
      <c r="Z488" s="25">
        <f t="shared" si="243"/>
        <v>1</v>
      </c>
      <c r="AA488" s="25" t="str">
        <f t="shared" si="244"/>
        <v xml:space="preserve"> </v>
      </c>
      <c r="AB488" s="25"/>
      <c r="AC488" s="25">
        <f t="shared" si="245"/>
        <v>0</v>
      </c>
      <c r="AD488" s="25">
        <f t="shared" si="246"/>
        <v>0</v>
      </c>
      <c r="AE488" s="28">
        <f t="shared" si="247"/>
        <v>-35</v>
      </c>
      <c r="AF488" s="40" t="str">
        <f t="shared" si="248"/>
        <v>T</v>
      </c>
      <c r="AG488" s="25" t="str">
        <f t="shared" si="249"/>
        <v xml:space="preserve"> </v>
      </c>
      <c r="AH488" s="25">
        <f t="shared" si="250"/>
        <v>1</v>
      </c>
      <c r="AI488" s="25" t="str">
        <f t="shared" si="251"/>
        <v xml:space="preserve"> </v>
      </c>
      <c r="AJ488" s="25"/>
      <c r="AK488" s="25">
        <f t="shared" si="252"/>
        <v>0</v>
      </c>
      <c r="AL488" s="25">
        <f t="shared" si="253"/>
        <v>0</v>
      </c>
      <c r="AM488" s="125">
        <f t="shared" si="254"/>
        <v>-56</v>
      </c>
      <c r="AN488" s="71"/>
    </row>
    <row r="489" spans="1:40">
      <c r="A489" s="197">
        <f t="shared" si="256"/>
        <v>479</v>
      </c>
      <c r="B489" s="198">
        <f>Data!B489</f>
        <v>7</v>
      </c>
      <c r="D489" s="112">
        <f t="shared" si="255"/>
        <v>1</v>
      </c>
      <c r="E489" s="116" t="str">
        <f t="shared" si="226"/>
        <v>A</v>
      </c>
      <c r="G489" s="24" t="str">
        <f t="shared" si="227"/>
        <v xml:space="preserve"> </v>
      </c>
      <c r="H489" s="25" t="str">
        <f t="shared" si="228"/>
        <v xml:space="preserve"> </v>
      </c>
      <c r="I489" s="25">
        <f t="shared" si="229"/>
        <v>3</v>
      </c>
      <c r="J489" s="25" t="str">
        <f t="shared" si="230"/>
        <v xml:space="preserve"> </v>
      </c>
      <c r="K489" s="25"/>
      <c r="L489" s="25">
        <f t="shared" si="231"/>
        <v>0</v>
      </c>
      <c r="M489" s="25">
        <f t="shared" si="232"/>
        <v>0</v>
      </c>
      <c r="N489" s="28">
        <f t="shared" si="233"/>
        <v>-67</v>
      </c>
      <c r="O489" s="40" t="str">
        <f t="shared" si="234"/>
        <v xml:space="preserve"> </v>
      </c>
      <c r="P489" s="25" t="str">
        <f t="shared" si="235"/>
        <v xml:space="preserve"> </v>
      </c>
      <c r="Q489" s="25">
        <f t="shared" si="236"/>
        <v>3</v>
      </c>
      <c r="R489" s="25" t="str">
        <f t="shared" si="237"/>
        <v>C &amp; A</v>
      </c>
      <c r="S489" s="25"/>
      <c r="T489" s="25">
        <f t="shared" si="238"/>
        <v>18</v>
      </c>
      <c r="U489" s="25">
        <f t="shared" si="239"/>
        <v>0</v>
      </c>
      <c r="V489" s="125">
        <f t="shared" si="240"/>
        <v>-24</v>
      </c>
      <c r="W489" s="71"/>
      <c r="X489" s="24" t="str">
        <f t="shared" si="241"/>
        <v xml:space="preserve"> </v>
      </c>
      <c r="Y489" s="25" t="str">
        <f t="shared" si="242"/>
        <v xml:space="preserve"> </v>
      </c>
      <c r="Z489" s="25">
        <f t="shared" si="243"/>
        <v>1</v>
      </c>
      <c r="AA489" s="25" t="str">
        <f t="shared" si="244"/>
        <v xml:space="preserve"> </v>
      </c>
      <c r="AB489" s="25"/>
      <c r="AC489" s="25">
        <f t="shared" si="245"/>
        <v>0</v>
      </c>
      <c r="AD489" s="25">
        <f t="shared" si="246"/>
        <v>0</v>
      </c>
      <c r="AE489" s="28">
        <f t="shared" si="247"/>
        <v>-35</v>
      </c>
      <c r="AF489" s="40" t="str">
        <f t="shared" si="248"/>
        <v xml:space="preserve"> </v>
      </c>
      <c r="AG489" s="25" t="str">
        <f t="shared" si="249"/>
        <v xml:space="preserve"> </v>
      </c>
      <c r="AH489" s="25">
        <f t="shared" si="250"/>
        <v>1</v>
      </c>
      <c r="AI489" s="25" t="str">
        <f t="shared" si="251"/>
        <v>C &amp; A</v>
      </c>
      <c r="AJ489" s="25"/>
      <c r="AK489" s="25">
        <f t="shared" si="252"/>
        <v>2</v>
      </c>
      <c r="AL489" s="25">
        <f t="shared" si="253"/>
        <v>0</v>
      </c>
      <c r="AM489" s="125">
        <f t="shared" si="254"/>
        <v>-58</v>
      </c>
      <c r="AN489" s="71"/>
    </row>
    <row r="490" spans="1:40">
      <c r="A490" s="197">
        <f t="shared" si="256"/>
        <v>480</v>
      </c>
      <c r="B490" s="198">
        <f>Data!B490</f>
        <v>26</v>
      </c>
      <c r="D490" s="112">
        <f t="shared" si="255"/>
        <v>3</v>
      </c>
      <c r="E490" s="116" t="str">
        <f t="shared" si="226"/>
        <v>B</v>
      </c>
      <c r="G490" s="24" t="str">
        <f t="shared" si="227"/>
        <v xml:space="preserve"> </v>
      </c>
      <c r="H490" s="25" t="str">
        <f t="shared" si="228"/>
        <v xml:space="preserve"> </v>
      </c>
      <c r="I490" s="25">
        <f t="shared" si="229"/>
        <v>3</v>
      </c>
      <c r="J490" s="25" t="str">
        <f t="shared" si="230"/>
        <v xml:space="preserve"> </v>
      </c>
      <c r="K490" s="25"/>
      <c r="L490" s="25">
        <f t="shared" si="231"/>
        <v>0</v>
      </c>
      <c r="M490" s="25">
        <f t="shared" si="232"/>
        <v>0</v>
      </c>
      <c r="N490" s="28">
        <f t="shared" si="233"/>
        <v>-67</v>
      </c>
      <c r="O490" s="40" t="str">
        <f t="shared" si="234"/>
        <v xml:space="preserve"> </v>
      </c>
      <c r="P490" s="25" t="str">
        <f t="shared" si="235"/>
        <v>L</v>
      </c>
      <c r="Q490" s="25">
        <f t="shared" si="236"/>
        <v>4</v>
      </c>
      <c r="R490" s="25" t="str">
        <f t="shared" si="237"/>
        <v xml:space="preserve"> </v>
      </c>
      <c r="S490" s="25"/>
      <c r="T490" s="25">
        <f t="shared" si="238"/>
        <v>0</v>
      </c>
      <c r="U490" s="25">
        <f t="shared" si="239"/>
        <v>0</v>
      </c>
      <c r="V490" s="125">
        <f t="shared" si="240"/>
        <v>-24</v>
      </c>
      <c r="W490" s="71"/>
      <c r="X490" s="24" t="str">
        <f t="shared" si="241"/>
        <v xml:space="preserve"> </v>
      </c>
      <c r="Y490" s="25" t="str">
        <f t="shared" si="242"/>
        <v xml:space="preserve"> </v>
      </c>
      <c r="Z490" s="25">
        <f t="shared" si="243"/>
        <v>1</v>
      </c>
      <c r="AA490" s="25" t="str">
        <f t="shared" si="244"/>
        <v xml:space="preserve"> </v>
      </c>
      <c r="AB490" s="25"/>
      <c r="AC490" s="25">
        <f t="shared" si="245"/>
        <v>0</v>
      </c>
      <c r="AD490" s="25">
        <f t="shared" si="246"/>
        <v>0</v>
      </c>
      <c r="AE490" s="28">
        <f t="shared" si="247"/>
        <v>-35</v>
      </c>
      <c r="AF490" s="40" t="str">
        <f t="shared" si="248"/>
        <v xml:space="preserve"> </v>
      </c>
      <c r="AG490" s="25" t="str">
        <f t="shared" si="249"/>
        <v>L</v>
      </c>
      <c r="AH490" s="25">
        <f t="shared" si="250"/>
        <v>2</v>
      </c>
      <c r="AI490" s="25" t="str">
        <f t="shared" si="251"/>
        <v>C &amp; A</v>
      </c>
      <c r="AJ490" s="25"/>
      <c r="AK490" s="25">
        <f t="shared" si="252"/>
        <v>6</v>
      </c>
      <c r="AL490" s="25">
        <f t="shared" si="253"/>
        <v>0</v>
      </c>
      <c r="AM490" s="125">
        <f t="shared" si="254"/>
        <v>-64</v>
      </c>
      <c r="AN490" s="71"/>
    </row>
    <row r="491" spans="1:40">
      <c r="A491" s="197">
        <f t="shared" si="256"/>
        <v>481</v>
      </c>
      <c r="B491" s="198">
        <f>Data!B491</f>
        <v>5</v>
      </c>
      <c r="D491" s="112">
        <f t="shared" si="255"/>
        <v>1</v>
      </c>
      <c r="E491" s="116" t="str">
        <f t="shared" si="226"/>
        <v>B</v>
      </c>
      <c r="G491" s="24" t="str">
        <f t="shared" si="227"/>
        <v xml:space="preserve"> </v>
      </c>
      <c r="H491" s="25" t="str">
        <f t="shared" si="228"/>
        <v xml:space="preserve"> </v>
      </c>
      <c r="I491" s="25">
        <f t="shared" si="229"/>
        <v>3</v>
      </c>
      <c r="J491" s="25" t="str">
        <f t="shared" si="230"/>
        <v xml:space="preserve"> </v>
      </c>
      <c r="K491" s="25"/>
      <c r="L491" s="25">
        <f t="shared" si="231"/>
        <v>0</v>
      </c>
      <c r="M491" s="25">
        <f t="shared" si="232"/>
        <v>0</v>
      </c>
      <c r="N491" s="28">
        <f t="shared" si="233"/>
        <v>-67</v>
      </c>
      <c r="O491" s="40" t="str">
        <f t="shared" si="234"/>
        <v>T</v>
      </c>
      <c r="P491" s="25" t="str">
        <f t="shared" si="235"/>
        <v xml:space="preserve"> </v>
      </c>
      <c r="Q491" s="25">
        <f t="shared" si="236"/>
        <v>4</v>
      </c>
      <c r="R491" s="25" t="str">
        <f t="shared" si="237"/>
        <v xml:space="preserve"> </v>
      </c>
      <c r="S491" s="25"/>
      <c r="T491" s="25">
        <f t="shared" si="238"/>
        <v>0</v>
      </c>
      <c r="U491" s="25">
        <f t="shared" si="239"/>
        <v>0</v>
      </c>
      <c r="V491" s="125">
        <f t="shared" si="240"/>
        <v>-24</v>
      </c>
      <c r="W491" s="71"/>
      <c r="X491" s="24" t="str">
        <f t="shared" si="241"/>
        <v xml:space="preserve"> </v>
      </c>
      <c r="Y491" s="25" t="str">
        <f t="shared" si="242"/>
        <v xml:space="preserve"> </v>
      </c>
      <c r="Z491" s="25">
        <f t="shared" si="243"/>
        <v>1</v>
      </c>
      <c r="AA491" s="25" t="str">
        <f t="shared" si="244"/>
        <v xml:space="preserve"> </v>
      </c>
      <c r="AB491" s="25"/>
      <c r="AC491" s="25">
        <f t="shared" si="245"/>
        <v>0</v>
      </c>
      <c r="AD491" s="25">
        <f t="shared" si="246"/>
        <v>0</v>
      </c>
      <c r="AE491" s="28">
        <f t="shared" si="247"/>
        <v>-35</v>
      </c>
      <c r="AF491" s="40" t="str">
        <f t="shared" si="248"/>
        <v xml:space="preserve"> </v>
      </c>
      <c r="AG491" s="25" t="str">
        <f t="shared" si="249"/>
        <v>L</v>
      </c>
      <c r="AH491" s="25">
        <f t="shared" si="250"/>
        <v>3</v>
      </c>
      <c r="AI491" s="25" t="str">
        <f t="shared" si="251"/>
        <v>C &amp; A</v>
      </c>
      <c r="AJ491" s="25"/>
      <c r="AK491" s="25">
        <f t="shared" si="252"/>
        <v>18</v>
      </c>
      <c r="AL491" s="25">
        <f t="shared" si="253"/>
        <v>0</v>
      </c>
      <c r="AM491" s="125">
        <f t="shared" si="254"/>
        <v>-82</v>
      </c>
      <c r="AN491" s="71"/>
    </row>
    <row r="492" spans="1:40">
      <c r="A492" s="197">
        <f t="shared" si="256"/>
        <v>482</v>
      </c>
      <c r="B492" s="198">
        <f>Data!B492</f>
        <v>19</v>
      </c>
      <c r="D492" s="112">
        <f t="shared" si="255"/>
        <v>2</v>
      </c>
      <c r="E492" s="116" t="str">
        <f t="shared" si="226"/>
        <v>A</v>
      </c>
      <c r="G492" s="24" t="str">
        <f t="shared" si="227"/>
        <v xml:space="preserve"> </v>
      </c>
      <c r="H492" s="25" t="str">
        <f t="shared" si="228"/>
        <v xml:space="preserve"> </v>
      </c>
      <c r="I492" s="25">
        <f t="shared" si="229"/>
        <v>3</v>
      </c>
      <c r="J492" s="25" t="str">
        <f t="shared" si="230"/>
        <v xml:space="preserve"> </v>
      </c>
      <c r="K492" s="25"/>
      <c r="L492" s="25">
        <f t="shared" si="231"/>
        <v>0</v>
      </c>
      <c r="M492" s="25">
        <f t="shared" si="232"/>
        <v>0</v>
      </c>
      <c r="N492" s="28">
        <f t="shared" si="233"/>
        <v>-67</v>
      </c>
      <c r="O492" s="40" t="str">
        <f t="shared" si="234"/>
        <v xml:space="preserve"> </v>
      </c>
      <c r="P492" s="25" t="str">
        <f t="shared" si="235"/>
        <v xml:space="preserve"> </v>
      </c>
      <c r="Q492" s="25">
        <f t="shared" si="236"/>
        <v>4</v>
      </c>
      <c r="R492" s="25" t="str">
        <f t="shared" si="237"/>
        <v>B &amp; A</v>
      </c>
      <c r="S492" s="25"/>
      <c r="T492" s="25">
        <f t="shared" si="238"/>
        <v>2</v>
      </c>
      <c r="U492" s="25">
        <f t="shared" si="239"/>
        <v>0</v>
      </c>
      <c r="V492" s="125">
        <f t="shared" si="240"/>
        <v>-26</v>
      </c>
      <c r="W492" s="71"/>
      <c r="X492" s="24" t="str">
        <f t="shared" si="241"/>
        <v xml:space="preserve"> </v>
      </c>
      <c r="Y492" s="25" t="str">
        <f t="shared" si="242"/>
        <v xml:space="preserve"> </v>
      </c>
      <c r="Z492" s="25">
        <f t="shared" si="243"/>
        <v>1</v>
      </c>
      <c r="AA492" s="25" t="str">
        <f t="shared" si="244"/>
        <v xml:space="preserve"> </v>
      </c>
      <c r="AB492" s="25"/>
      <c r="AC492" s="25">
        <f t="shared" si="245"/>
        <v>0</v>
      </c>
      <c r="AD492" s="25">
        <f t="shared" si="246"/>
        <v>0</v>
      </c>
      <c r="AE492" s="28">
        <f t="shared" si="247"/>
        <v>-35</v>
      </c>
      <c r="AF492" s="40" t="str">
        <f t="shared" si="248"/>
        <v xml:space="preserve"> </v>
      </c>
      <c r="AG492" s="25" t="str">
        <f t="shared" si="249"/>
        <v>W</v>
      </c>
      <c r="AH492" s="25">
        <f t="shared" si="250"/>
        <v>1</v>
      </c>
      <c r="AI492" s="25" t="str">
        <f t="shared" si="251"/>
        <v xml:space="preserve"> </v>
      </c>
      <c r="AJ492" s="25"/>
      <c r="AK492" s="25">
        <f t="shared" si="252"/>
        <v>0</v>
      </c>
      <c r="AL492" s="25">
        <f t="shared" si="253"/>
        <v>27</v>
      </c>
      <c r="AM492" s="125">
        <f t="shared" si="254"/>
        <v>-55</v>
      </c>
      <c r="AN492" s="71"/>
    </row>
    <row r="493" spans="1:40">
      <c r="A493" s="197">
        <f t="shared" si="256"/>
        <v>483</v>
      </c>
      <c r="B493" s="198">
        <f>Data!B493</f>
        <v>20</v>
      </c>
      <c r="D493" s="112">
        <f t="shared" si="255"/>
        <v>2</v>
      </c>
      <c r="E493" s="116" t="str">
        <f t="shared" si="226"/>
        <v>B</v>
      </c>
      <c r="G493" s="24" t="str">
        <f t="shared" si="227"/>
        <v>T</v>
      </c>
      <c r="H493" s="25" t="str">
        <f t="shared" si="228"/>
        <v xml:space="preserve"> </v>
      </c>
      <c r="I493" s="25">
        <f t="shared" si="229"/>
        <v>3</v>
      </c>
      <c r="J493" s="25" t="str">
        <f t="shared" si="230"/>
        <v xml:space="preserve"> </v>
      </c>
      <c r="K493" s="25"/>
      <c r="L493" s="25">
        <f t="shared" si="231"/>
        <v>0</v>
      </c>
      <c r="M493" s="25">
        <f t="shared" si="232"/>
        <v>0</v>
      </c>
      <c r="N493" s="28">
        <f t="shared" si="233"/>
        <v>-67</v>
      </c>
      <c r="O493" s="40" t="str">
        <f t="shared" si="234"/>
        <v xml:space="preserve"> </v>
      </c>
      <c r="P493" s="25" t="str">
        <f t="shared" si="235"/>
        <v>W</v>
      </c>
      <c r="Q493" s="25">
        <f t="shared" si="236"/>
        <v>1</v>
      </c>
      <c r="R493" s="25" t="str">
        <f t="shared" si="237"/>
        <v xml:space="preserve"> </v>
      </c>
      <c r="S493" s="25"/>
      <c r="T493" s="25">
        <f t="shared" si="238"/>
        <v>0</v>
      </c>
      <c r="U493" s="25">
        <f t="shared" si="239"/>
        <v>3</v>
      </c>
      <c r="V493" s="125">
        <f t="shared" si="240"/>
        <v>-23</v>
      </c>
      <c r="W493" s="71"/>
      <c r="X493" s="24" t="str">
        <f t="shared" si="241"/>
        <v>T</v>
      </c>
      <c r="Y493" s="25" t="str">
        <f t="shared" si="242"/>
        <v xml:space="preserve"> </v>
      </c>
      <c r="Z493" s="25">
        <f t="shared" si="243"/>
        <v>1</v>
      </c>
      <c r="AA493" s="25" t="str">
        <f t="shared" si="244"/>
        <v xml:space="preserve"> </v>
      </c>
      <c r="AB493" s="25"/>
      <c r="AC493" s="25">
        <f t="shared" si="245"/>
        <v>0</v>
      </c>
      <c r="AD493" s="25">
        <f t="shared" si="246"/>
        <v>0</v>
      </c>
      <c r="AE493" s="28">
        <f t="shared" si="247"/>
        <v>-35</v>
      </c>
      <c r="AF493" s="40" t="str">
        <f t="shared" si="248"/>
        <v xml:space="preserve"> </v>
      </c>
      <c r="AG493" s="25" t="str">
        <f t="shared" si="249"/>
        <v xml:space="preserve"> </v>
      </c>
      <c r="AH493" s="25">
        <f t="shared" si="250"/>
        <v>1</v>
      </c>
      <c r="AI493" s="25" t="str">
        <f t="shared" si="251"/>
        <v xml:space="preserve"> </v>
      </c>
      <c r="AJ493" s="25"/>
      <c r="AK493" s="25">
        <f t="shared" si="252"/>
        <v>0</v>
      </c>
      <c r="AL493" s="25">
        <f t="shared" si="253"/>
        <v>0</v>
      </c>
      <c r="AM493" s="125">
        <f t="shared" si="254"/>
        <v>-55</v>
      </c>
      <c r="AN493" s="71"/>
    </row>
    <row r="494" spans="1:40">
      <c r="A494" s="197">
        <f t="shared" si="256"/>
        <v>484</v>
      </c>
      <c r="B494" s="198">
        <f>Data!B494</f>
        <v>10</v>
      </c>
      <c r="D494" s="112">
        <f t="shared" si="255"/>
        <v>1</v>
      </c>
      <c r="E494" s="116" t="str">
        <f t="shared" si="226"/>
        <v>A</v>
      </c>
      <c r="G494" s="24" t="str">
        <f t="shared" si="227"/>
        <v xml:space="preserve"> </v>
      </c>
      <c r="H494" s="25" t="str">
        <f t="shared" si="228"/>
        <v xml:space="preserve"> </v>
      </c>
      <c r="I494" s="25">
        <f t="shared" si="229"/>
        <v>3</v>
      </c>
      <c r="J494" s="25" t="str">
        <f t="shared" si="230"/>
        <v>2 &amp; 1</v>
      </c>
      <c r="K494" s="25"/>
      <c r="L494" s="25">
        <f t="shared" si="231"/>
        <v>18</v>
      </c>
      <c r="M494" s="25">
        <f t="shared" si="232"/>
        <v>0</v>
      </c>
      <c r="N494" s="28">
        <f t="shared" si="233"/>
        <v>-85</v>
      </c>
      <c r="O494" s="40" t="str">
        <f t="shared" si="234"/>
        <v xml:space="preserve"> </v>
      </c>
      <c r="P494" s="25" t="str">
        <f t="shared" si="235"/>
        <v xml:space="preserve"> </v>
      </c>
      <c r="Q494" s="25">
        <f t="shared" si="236"/>
        <v>1</v>
      </c>
      <c r="R494" s="25" t="str">
        <f t="shared" si="237"/>
        <v xml:space="preserve"> </v>
      </c>
      <c r="S494" s="25"/>
      <c r="T494" s="25">
        <f t="shared" si="238"/>
        <v>0</v>
      </c>
      <c r="U494" s="25">
        <f t="shared" si="239"/>
        <v>0</v>
      </c>
      <c r="V494" s="125">
        <f t="shared" si="240"/>
        <v>-23</v>
      </c>
      <c r="W494" s="71"/>
      <c r="X494" s="24" t="str">
        <f t="shared" si="241"/>
        <v xml:space="preserve"> </v>
      </c>
      <c r="Y494" s="25" t="str">
        <f t="shared" si="242"/>
        <v xml:space="preserve"> </v>
      </c>
      <c r="Z494" s="25">
        <f t="shared" si="243"/>
        <v>1</v>
      </c>
      <c r="AA494" s="25" t="str">
        <f t="shared" si="244"/>
        <v>2 &amp; 1</v>
      </c>
      <c r="AB494" s="25"/>
      <c r="AC494" s="25">
        <f t="shared" si="245"/>
        <v>2</v>
      </c>
      <c r="AD494" s="25">
        <f t="shared" si="246"/>
        <v>0</v>
      </c>
      <c r="AE494" s="28">
        <f t="shared" si="247"/>
        <v>-37</v>
      </c>
      <c r="AF494" s="40" t="str">
        <f t="shared" si="248"/>
        <v xml:space="preserve"> </v>
      </c>
      <c r="AG494" s="25" t="str">
        <f t="shared" si="249"/>
        <v xml:space="preserve"> </v>
      </c>
      <c r="AH494" s="25">
        <f t="shared" si="250"/>
        <v>1</v>
      </c>
      <c r="AI494" s="25" t="str">
        <f t="shared" si="251"/>
        <v xml:space="preserve"> </v>
      </c>
      <c r="AJ494" s="25"/>
      <c r="AK494" s="25">
        <f t="shared" si="252"/>
        <v>0</v>
      </c>
      <c r="AL494" s="25">
        <f t="shared" si="253"/>
        <v>0</v>
      </c>
      <c r="AM494" s="125">
        <f t="shared" si="254"/>
        <v>-55</v>
      </c>
      <c r="AN494" s="71"/>
    </row>
    <row r="495" spans="1:40">
      <c r="A495" s="197">
        <f t="shared" si="256"/>
        <v>485</v>
      </c>
      <c r="B495" s="198">
        <f>Data!B495</f>
        <v>36</v>
      </c>
      <c r="D495" s="112">
        <f t="shared" si="255"/>
        <v>3</v>
      </c>
      <c r="E495" s="116" t="str">
        <f t="shared" si="226"/>
        <v>C</v>
      </c>
      <c r="G495" s="24" t="str">
        <f t="shared" si="227"/>
        <v xml:space="preserve"> </v>
      </c>
      <c r="H495" s="25" t="str">
        <f t="shared" si="228"/>
        <v>L</v>
      </c>
      <c r="I495" s="25">
        <f t="shared" si="229"/>
        <v>4</v>
      </c>
      <c r="J495" s="25" t="str">
        <f t="shared" si="230"/>
        <v xml:space="preserve"> </v>
      </c>
      <c r="K495" s="25"/>
      <c r="L495" s="25">
        <f t="shared" si="231"/>
        <v>0</v>
      </c>
      <c r="M495" s="25">
        <f t="shared" si="232"/>
        <v>0</v>
      </c>
      <c r="N495" s="28">
        <f t="shared" si="233"/>
        <v>-85</v>
      </c>
      <c r="O495" s="40" t="str">
        <f t="shared" si="234"/>
        <v xml:space="preserve"> </v>
      </c>
      <c r="P495" s="25" t="str">
        <f t="shared" si="235"/>
        <v xml:space="preserve"> </v>
      </c>
      <c r="Q495" s="25">
        <f t="shared" si="236"/>
        <v>1</v>
      </c>
      <c r="R495" s="25" t="str">
        <f t="shared" si="237"/>
        <v xml:space="preserve"> </v>
      </c>
      <c r="S495" s="25"/>
      <c r="T495" s="25">
        <f t="shared" si="238"/>
        <v>0</v>
      </c>
      <c r="U495" s="25">
        <f t="shared" si="239"/>
        <v>0</v>
      </c>
      <c r="V495" s="125">
        <f t="shared" si="240"/>
        <v>-23</v>
      </c>
      <c r="W495" s="71"/>
      <c r="X495" s="24" t="str">
        <f t="shared" si="241"/>
        <v xml:space="preserve"> </v>
      </c>
      <c r="Y495" s="25" t="str">
        <f t="shared" si="242"/>
        <v>L</v>
      </c>
      <c r="Z495" s="25">
        <f t="shared" si="243"/>
        <v>2</v>
      </c>
      <c r="AA495" s="25" t="str">
        <f t="shared" si="244"/>
        <v>2 &amp; 1</v>
      </c>
      <c r="AB495" s="25"/>
      <c r="AC495" s="25">
        <f t="shared" si="245"/>
        <v>6</v>
      </c>
      <c r="AD495" s="25">
        <f t="shared" si="246"/>
        <v>0</v>
      </c>
      <c r="AE495" s="28">
        <f t="shared" si="247"/>
        <v>-43</v>
      </c>
      <c r="AF495" s="40" t="str">
        <f t="shared" si="248"/>
        <v xml:space="preserve"> </v>
      </c>
      <c r="AG495" s="25" t="str">
        <f t="shared" si="249"/>
        <v xml:space="preserve"> </v>
      </c>
      <c r="AH495" s="25">
        <f t="shared" si="250"/>
        <v>1</v>
      </c>
      <c r="AI495" s="25" t="str">
        <f t="shared" si="251"/>
        <v xml:space="preserve"> </v>
      </c>
      <c r="AJ495" s="25"/>
      <c r="AK495" s="25">
        <f t="shared" si="252"/>
        <v>0</v>
      </c>
      <c r="AL495" s="25">
        <f t="shared" si="253"/>
        <v>0</v>
      </c>
      <c r="AM495" s="125">
        <f t="shared" si="254"/>
        <v>-55</v>
      </c>
      <c r="AN495" s="71"/>
    </row>
    <row r="496" spans="1:40">
      <c r="A496" s="197">
        <f t="shared" si="256"/>
        <v>486</v>
      </c>
      <c r="B496" s="198">
        <f>Data!B496</f>
        <v>28</v>
      </c>
      <c r="D496" s="112">
        <f t="shared" si="255"/>
        <v>3</v>
      </c>
      <c r="E496" s="116" t="str">
        <f t="shared" si="226"/>
        <v>A</v>
      </c>
      <c r="G496" s="24" t="str">
        <f t="shared" si="227"/>
        <v>T</v>
      </c>
      <c r="H496" s="25" t="str">
        <f t="shared" si="228"/>
        <v xml:space="preserve"> </v>
      </c>
      <c r="I496" s="25">
        <f t="shared" si="229"/>
        <v>4</v>
      </c>
      <c r="J496" s="25" t="str">
        <f t="shared" si="230"/>
        <v xml:space="preserve"> </v>
      </c>
      <c r="K496" s="25"/>
      <c r="L496" s="25">
        <f t="shared" si="231"/>
        <v>0</v>
      </c>
      <c r="M496" s="25">
        <f t="shared" si="232"/>
        <v>0</v>
      </c>
      <c r="N496" s="28">
        <f t="shared" si="233"/>
        <v>-85</v>
      </c>
      <c r="O496" s="40" t="str">
        <f t="shared" si="234"/>
        <v xml:space="preserve"> </v>
      </c>
      <c r="P496" s="25" t="str">
        <f t="shared" si="235"/>
        <v xml:space="preserve"> </v>
      </c>
      <c r="Q496" s="25">
        <f t="shared" si="236"/>
        <v>1</v>
      </c>
      <c r="R496" s="25" t="str">
        <f t="shared" si="237"/>
        <v xml:space="preserve"> </v>
      </c>
      <c r="S496" s="25"/>
      <c r="T496" s="25">
        <f t="shared" si="238"/>
        <v>0</v>
      </c>
      <c r="U496" s="25">
        <f t="shared" si="239"/>
        <v>0</v>
      </c>
      <c r="V496" s="125">
        <f t="shared" si="240"/>
        <v>-23</v>
      </c>
      <c r="W496" s="71"/>
      <c r="X496" s="24" t="str">
        <f t="shared" si="241"/>
        <v xml:space="preserve"> </v>
      </c>
      <c r="Y496" s="25" t="str">
        <f t="shared" si="242"/>
        <v>L</v>
      </c>
      <c r="Z496" s="25">
        <f t="shared" si="243"/>
        <v>3</v>
      </c>
      <c r="AA496" s="25" t="str">
        <f t="shared" si="244"/>
        <v>2 &amp; 1</v>
      </c>
      <c r="AB496" s="25"/>
      <c r="AC496" s="25">
        <f t="shared" si="245"/>
        <v>18</v>
      </c>
      <c r="AD496" s="25">
        <f t="shared" si="246"/>
        <v>0</v>
      </c>
      <c r="AE496" s="28">
        <f t="shared" si="247"/>
        <v>-61</v>
      </c>
      <c r="AF496" s="40" t="str">
        <f t="shared" si="248"/>
        <v xml:space="preserve"> </v>
      </c>
      <c r="AG496" s="25" t="str">
        <f t="shared" si="249"/>
        <v xml:space="preserve"> </v>
      </c>
      <c r="AH496" s="25">
        <f t="shared" si="250"/>
        <v>1</v>
      </c>
      <c r="AI496" s="25" t="str">
        <f t="shared" si="251"/>
        <v xml:space="preserve"> </v>
      </c>
      <c r="AJ496" s="25"/>
      <c r="AK496" s="25">
        <f t="shared" si="252"/>
        <v>0</v>
      </c>
      <c r="AL496" s="25">
        <f t="shared" si="253"/>
        <v>0</v>
      </c>
      <c r="AM496" s="125">
        <f t="shared" si="254"/>
        <v>-55</v>
      </c>
      <c r="AN496" s="71"/>
    </row>
    <row r="497" spans="1:40">
      <c r="A497" s="197">
        <f t="shared" si="256"/>
        <v>487</v>
      </c>
      <c r="B497" s="198">
        <f>Data!B497</f>
        <v>2</v>
      </c>
      <c r="D497" s="112">
        <f t="shared" si="255"/>
        <v>1</v>
      </c>
      <c r="E497" s="116" t="str">
        <f t="shared" si="226"/>
        <v>B</v>
      </c>
      <c r="G497" s="24" t="str">
        <f t="shared" si="227"/>
        <v xml:space="preserve"> </v>
      </c>
      <c r="H497" s="25" t="str">
        <f t="shared" si="228"/>
        <v xml:space="preserve"> </v>
      </c>
      <c r="I497" s="25">
        <f t="shared" si="229"/>
        <v>4</v>
      </c>
      <c r="J497" s="25" t="str">
        <f t="shared" si="230"/>
        <v>3 &amp; 1</v>
      </c>
      <c r="K497" s="25"/>
      <c r="L497" s="25">
        <f t="shared" si="231"/>
        <v>2</v>
      </c>
      <c r="M497" s="25">
        <f t="shared" si="232"/>
        <v>0</v>
      </c>
      <c r="N497" s="28">
        <f t="shared" si="233"/>
        <v>-87</v>
      </c>
      <c r="O497" s="40" t="str">
        <f t="shared" si="234"/>
        <v xml:space="preserve"> </v>
      </c>
      <c r="P497" s="25" t="str">
        <f t="shared" si="235"/>
        <v xml:space="preserve"> </v>
      </c>
      <c r="Q497" s="25">
        <f t="shared" si="236"/>
        <v>1</v>
      </c>
      <c r="R497" s="25" t="str">
        <f t="shared" si="237"/>
        <v xml:space="preserve"> </v>
      </c>
      <c r="S497" s="25"/>
      <c r="T497" s="25">
        <f t="shared" si="238"/>
        <v>0</v>
      </c>
      <c r="U497" s="25">
        <f t="shared" si="239"/>
        <v>0</v>
      </c>
      <c r="V497" s="125">
        <f t="shared" si="240"/>
        <v>-23</v>
      </c>
      <c r="W497" s="71"/>
      <c r="X497" s="24" t="str">
        <f t="shared" si="241"/>
        <v xml:space="preserve"> </v>
      </c>
      <c r="Y497" s="25" t="str">
        <f t="shared" si="242"/>
        <v>W</v>
      </c>
      <c r="Z497" s="25">
        <f t="shared" si="243"/>
        <v>1</v>
      </c>
      <c r="AA497" s="25" t="str">
        <f t="shared" si="244"/>
        <v xml:space="preserve"> </v>
      </c>
      <c r="AB497" s="25"/>
      <c r="AC497" s="25">
        <f t="shared" si="245"/>
        <v>0</v>
      </c>
      <c r="AD497" s="25">
        <f t="shared" si="246"/>
        <v>27</v>
      </c>
      <c r="AE497" s="28">
        <f t="shared" si="247"/>
        <v>-34</v>
      </c>
      <c r="AF497" s="40" t="str">
        <f t="shared" si="248"/>
        <v xml:space="preserve"> </v>
      </c>
      <c r="AG497" s="25" t="str">
        <f t="shared" si="249"/>
        <v xml:space="preserve"> </v>
      </c>
      <c r="AH497" s="25">
        <f t="shared" si="250"/>
        <v>1</v>
      </c>
      <c r="AI497" s="25" t="str">
        <f t="shared" si="251"/>
        <v xml:space="preserve"> </v>
      </c>
      <c r="AJ497" s="25"/>
      <c r="AK497" s="25">
        <f t="shared" si="252"/>
        <v>0</v>
      </c>
      <c r="AL497" s="25">
        <f t="shared" si="253"/>
        <v>0</v>
      </c>
      <c r="AM497" s="125">
        <f t="shared" si="254"/>
        <v>-55</v>
      </c>
      <c r="AN497" s="71"/>
    </row>
    <row r="498" spans="1:40">
      <c r="A498" s="197">
        <f t="shared" si="256"/>
        <v>488</v>
      </c>
      <c r="B498" s="198">
        <f>Data!B498</f>
        <v>17</v>
      </c>
      <c r="D498" s="112">
        <f t="shared" si="255"/>
        <v>2</v>
      </c>
      <c r="E498" s="116" t="str">
        <f t="shared" si="226"/>
        <v>B</v>
      </c>
      <c r="G498" s="24" t="str">
        <f t="shared" si="227"/>
        <v xml:space="preserve"> </v>
      </c>
      <c r="H498" s="25" t="str">
        <f t="shared" si="228"/>
        <v>L</v>
      </c>
      <c r="I498" s="25">
        <f t="shared" si="229"/>
        <v>5</v>
      </c>
      <c r="J498" s="25" t="str">
        <f t="shared" si="230"/>
        <v xml:space="preserve"> </v>
      </c>
      <c r="K498" s="25"/>
      <c r="L498" s="25">
        <f t="shared" si="231"/>
        <v>0</v>
      </c>
      <c r="M498" s="25">
        <f t="shared" si="232"/>
        <v>0</v>
      </c>
      <c r="N498" s="28">
        <f t="shared" si="233"/>
        <v>-87</v>
      </c>
      <c r="O498" s="40" t="str">
        <f t="shared" si="234"/>
        <v>T</v>
      </c>
      <c r="P498" s="25" t="str">
        <f t="shared" si="235"/>
        <v xml:space="preserve"> </v>
      </c>
      <c r="Q498" s="25">
        <f t="shared" si="236"/>
        <v>1</v>
      </c>
      <c r="R498" s="25" t="str">
        <f t="shared" si="237"/>
        <v xml:space="preserve"> </v>
      </c>
      <c r="S498" s="25"/>
      <c r="T498" s="25">
        <f t="shared" si="238"/>
        <v>0</v>
      </c>
      <c r="U498" s="25">
        <f t="shared" si="239"/>
        <v>0</v>
      </c>
      <c r="V498" s="125">
        <f t="shared" si="240"/>
        <v>-23</v>
      </c>
      <c r="W498" s="71"/>
      <c r="X498" s="24" t="str">
        <f t="shared" si="241"/>
        <v xml:space="preserve"> </v>
      </c>
      <c r="Y498" s="25" t="str">
        <f t="shared" si="242"/>
        <v xml:space="preserve"> </v>
      </c>
      <c r="Z498" s="25">
        <f t="shared" si="243"/>
        <v>1</v>
      </c>
      <c r="AA498" s="25" t="str">
        <f t="shared" si="244"/>
        <v xml:space="preserve"> </v>
      </c>
      <c r="AB498" s="25"/>
      <c r="AC498" s="25">
        <f t="shared" si="245"/>
        <v>0</v>
      </c>
      <c r="AD498" s="25">
        <f t="shared" si="246"/>
        <v>0</v>
      </c>
      <c r="AE498" s="28">
        <f t="shared" si="247"/>
        <v>-34</v>
      </c>
      <c r="AF498" s="40" t="str">
        <f t="shared" si="248"/>
        <v>T</v>
      </c>
      <c r="AG498" s="25" t="str">
        <f t="shared" si="249"/>
        <v xml:space="preserve"> </v>
      </c>
      <c r="AH498" s="25">
        <f t="shared" si="250"/>
        <v>1</v>
      </c>
      <c r="AI498" s="25" t="str">
        <f t="shared" si="251"/>
        <v xml:space="preserve"> </v>
      </c>
      <c r="AJ498" s="25"/>
      <c r="AK498" s="25">
        <f t="shared" si="252"/>
        <v>0</v>
      </c>
      <c r="AL498" s="25">
        <f t="shared" si="253"/>
        <v>0</v>
      </c>
      <c r="AM498" s="125">
        <f t="shared" si="254"/>
        <v>-55</v>
      </c>
      <c r="AN498" s="71"/>
    </row>
    <row r="499" spans="1:40">
      <c r="A499" s="197">
        <f t="shared" si="256"/>
        <v>489</v>
      </c>
      <c r="B499" s="198">
        <f>Data!B499</f>
        <v>9</v>
      </c>
      <c r="D499" s="112">
        <f t="shared" si="255"/>
        <v>1</v>
      </c>
      <c r="E499" s="116" t="str">
        <f t="shared" si="226"/>
        <v>C</v>
      </c>
      <c r="G499" s="24" t="str">
        <f t="shared" si="227"/>
        <v xml:space="preserve"> </v>
      </c>
      <c r="H499" s="25" t="str">
        <f t="shared" si="228"/>
        <v xml:space="preserve"> </v>
      </c>
      <c r="I499" s="25">
        <f t="shared" si="229"/>
        <v>5</v>
      </c>
      <c r="J499" s="25" t="str">
        <f t="shared" si="230"/>
        <v xml:space="preserve"> </v>
      </c>
      <c r="K499" s="25"/>
      <c r="L499" s="25">
        <f t="shared" si="231"/>
        <v>0</v>
      </c>
      <c r="M499" s="25">
        <f t="shared" si="232"/>
        <v>0</v>
      </c>
      <c r="N499" s="28">
        <f t="shared" si="233"/>
        <v>-87</v>
      </c>
      <c r="O499" s="40" t="str">
        <f t="shared" si="234"/>
        <v xml:space="preserve"> </v>
      </c>
      <c r="P499" s="25" t="str">
        <f t="shared" si="235"/>
        <v xml:space="preserve"> </v>
      </c>
      <c r="Q499" s="25">
        <f t="shared" si="236"/>
        <v>1</v>
      </c>
      <c r="R499" s="25" t="str">
        <f t="shared" si="237"/>
        <v>B &amp; C</v>
      </c>
      <c r="S499" s="25"/>
      <c r="T499" s="25">
        <f t="shared" si="238"/>
        <v>2</v>
      </c>
      <c r="U499" s="25">
        <f t="shared" si="239"/>
        <v>0</v>
      </c>
      <c r="V499" s="125">
        <f t="shared" si="240"/>
        <v>-25</v>
      </c>
      <c r="W499" s="71"/>
      <c r="X499" s="24" t="str">
        <f t="shared" si="241"/>
        <v xml:space="preserve"> </v>
      </c>
      <c r="Y499" s="25" t="str">
        <f t="shared" si="242"/>
        <v xml:space="preserve"> </v>
      </c>
      <c r="Z499" s="25">
        <f t="shared" si="243"/>
        <v>1</v>
      </c>
      <c r="AA499" s="25" t="str">
        <f t="shared" si="244"/>
        <v xml:space="preserve"> </v>
      </c>
      <c r="AB499" s="25"/>
      <c r="AC499" s="25">
        <f t="shared" si="245"/>
        <v>0</v>
      </c>
      <c r="AD499" s="25">
        <f t="shared" si="246"/>
        <v>0</v>
      </c>
      <c r="AE499" s="28">
        <f t="shared" si="247"/>
        <v>-34</v>
      </c>
      <c r="AF499" s="40" t="str">
        <f t="shared" si="248"/>
        <v xml:space="preserve"> </v>
      </c>
      <c r="AG499" s="25" t="str">
        <f t="shared" si="249"/>
        <v xml:space="preserve"> </v>
      </c>
      <c r="AH499" s="25">
        <f t="shared" si="250"/>
        <v>1</v>
      </c>
      <c r="AI499" s="25" t="str">
        <f t="shared" si="251"/>
        <v>B &amp; C</v>
      </c>
      <c r="AJ499" s="25"/>
      <c r="AK499" s="25">
        <f t="shared" si="252"/>
        <v>2</v>
      </c>
      <c r="AL499" s="25">
        <f t="shared" si="253"/>
        <v>0</v>
      </c>
      <c r="AM499" s="125">
        <f t="shared" si="254"/>
        <v>-57</v>
      </c>
      <c r="AN499" s="71"/>
    </row>
    <row r="500" spans="1:40">
      <c r="A500" s="197">
        <f t="shared" si="256"/>
        <v>490</v>
      </c>
      <c r="B500" s="198">
        <f>Data!B500</f>
        <v>9</v>
      </c>
      <c r="D500" s="112">
        <f t="shared" si="255"/>
        <v>1</v>
      </c>
      <c r="E500" s="116" t="str">
        <f t="shared" si="226"/>
        <v>C</v>
      </c>
      <c r="G500" s="24" t="str">
        <f t="shared" si="227"/>
        <v>T</v>
      </c>
      <c r="H500" s="25" t="str">
        <f t="shared" si="228"/>
        <v xml:space="preserve"> </v>
      </c>
      <c r="I500" s="25">
        <f t="shared" si="229"/>
        <v>5</v>
      </c>
      <c r="J500" s="25" t="str">
        <f t="shared" si="230"/>
        <v xml:space="preserve"> </v>
      </c>
      <c r="K500" s="25"/>
      <c r="L500" s="25">
        <f t="shared" si="231"/>
        <v>0</v>
      </c>
      <c r="M500" s="25">
        <f t="shared" si="232"/>
        <v>0</v>
      </c>
      <c r="N500" s="28">
        <f t="shared" si="233"/>
        <v>-87</v>
      </c>
      <c r="O500" s="40" t="str">
        <f t="shared" si="234"/>
        <v xml:space="preserve"> </v>
      </c>
      <c r="P500" s="25" t="str">
        <f t="shared" si="235"/>
        <v>W</v>
      </c>
      <c r="Q500" s="25">
        <f t="shared" si="236"/>
        <v>1</v>
      </c>
      <c r="R500" s="25" t="str">
        <f t="shared" si="237"/>
        <v xml:space="preserve"> </v>
      </c>
      <c r="S500" s="25"/>
      <c r="T500" s="25">
        <f t="shared" si="238"/>
        <v>0</v>
      </c>
      <c r="U500" s="25">
        <f t="shared" si="239"/>
        <v>3</v>
      </c>
      <c r="V500" s="125">
        <f t="shared" si="240"/>
        <v>-22</v>
      </c>
      <c r="W500" s="71"/>
      <c r="X500" s="24" t="str">
        <f t="shared" si="241"/>
        <v>T</v>
      </c>
      <c r="Y500" s="25" t="str">
        <f t="shared" si="242"/>
        <v xml:space="preserve"> </v>
      </c>
      <c r="Z500" s="25">
        <f t="shared" si="243"/>
        <v>1</v>
      </c>
      <c r="AA500" s="25" t="str">
        <f t="shared" si="244"/>
        <v xml:space="preserve"> </v>
      </c>
      <c r="AB500" s="25"/>
      <c r="AC500" s="25">
        <f t="shared" si="245"/>
        <v>0</v>
      </c>
      <c r="AD500" s="25">
        <f t="shared" si="246"/>
        <v>0</v>
      </c>
      <c r="AE500" s="28">
        <f t="shared" si="247"/>
        <v>-34</v>
      </c>
      <c r="AF500" s="40" t="str">
        <f t="shared" si="248"/>
        <v xml:space="preserve"> </v>
      </c>
      <c r="AG500" s="25" t="str">
        <f t="shared" si="249"/>
        <v>W</v>
      </c>
      <c r="AH500" s="25">
        <f t="shared" si="250"/>
        <v>1</v>
      </c>
      <c r="AI500" s="25" t="str">
        <f t="shared" si="251"/>
        <v xml:space="preserve"> </v>
      </c>
      <c r="AJ500" s="25"/>
      <c r="AK500" s="25">
        <f t="shared" si="252"/>
        <v>0</v>
      </c>
      <c r="AL500" s="25">
        <f t="shared" si="253"/>
        <v>3</v>
      </c>
      <c r="AM500" s="125">
        <f t="shared" si="254"/>
        <v>-54</v>
      </c>
      <c r="AN500" s="71"/>
    </row>
    <row r="501" spans="1:40">
      <c r="A501" s="197">
        <f t="shared" si="256"/>
        <v>491</v>
      </c>
      <c r="B501" s="198">
        <f>Data!B501</f>
        <v>36</v>
      </c>
      <c r="D501" s="112">
        <f t="shared" si="255"/>
        <v>3</v>
      </c>
      <c r="E501" s="116" t="str">
        <f t="shared" si="226"/>
        <v>C</v>
      </c>
      <c r="G501" s="24" t="str">
        <f t="shared" si="227"/>
        <v xml:space="preserve"> </v>
      </c>
      <c r="H501" s="25" t="str">
        <f t="shared" si="228"/>
        <v xml:space="preserve"> </v>
      </c>
      <c r="I501" s="25">
        <f t="shared" si="229"/>
        <v>5</v>
      </c>
      <c r="J501" s="25" t="str">
        <f t="shared" si="230"/>
        <v>1 &amp; 3</v>
      </c>
      <c r="K501" s="25"/>
      <c r="L501" s="25">
        <f t="shared" si="231"/>
        <v>6</v>
      </c>
      <c r="M501" s="25">
        <f t="shared" si="232"/>
        <v>0</v>
      </c>
      <c r="N501" s="28">
        <f t="shared" si="233"/>
        <v>-93</v>
      </c>
      <c r="O501" s="40" t="str">
        <f t="shared" si="234"/>
        <v>T</v>
      </c>
      <c r="P501" s="25" t="str">
        <f t="shared" si="235"/>
        <v xml:space="preserve"> </v>
      </c>
      <c r="Q501" s="25">
        <f t="shared" si="236"/>
        <v>1</v>
      </c>
      <c r="R501" s="25" t="str">
        <f t="shared" si="237"/>
        <v xml:space="preserve"> </v>
      </c>
      <c r="S501" s="25"/>
      <c r="T501" s="25">
        <f t="shared" si="238"/>
        <v>0</v>
      </c>
      <c r="U501" s="25">
        <f t="shared" si="239"/>
        <v>0</v>
      </c>
      <c r="V501" s="125">
        <f t="shared" si="240"/>
        <v>-22</v>
      </c>
      <c r="W501" s="71"/>
      <c r="X501" s="24" t="str">
        <f t="shared" si="241"/>
        <v xml:space="preserve"> </v>
      </c>
      <c r="Y501" s="25" t="str">
        <f t="shared" si="242"/>
        <v xml:space="preserve"> </v>
      </c>
      <c r="Z501" s="25">
        <f t="shared" si="243"/>
        <v>1</v>
      </c>
      <c r="AA501" s="25" t="str">
        <f t="shared" si="244"/>
        <v>1 &amp; 3</v>
      </c>
      <c r="AB501" s="25"/>
      <c r="AC501" s="25">
        <f t="shared" si="245"/>
        <v>2</v>
      </c>
      <c r="AD501" s="25">
        <f t="shared" si="246"/>
        <v>0</v>
      </c>
      <c r="AE501" s="28">
        <f t="shared" si="247"/>
        <v>-36</v>
      </c>
      <c r="AF501" s="40" t="str">
        <f t="shared" si="248"/>
        <v>T</v>
      </c>
      <c r="AG501" s="25" t="str">
        <f t="shared" si="249"/>
        <v xml:space="preserve"> </v>
      </c>
      <c r="AH501" s="25">
        <f t="shared" si="250"/>
        <v>1</v>
      </c>
      <c r="AI501" s="25" t="str">
        <f t="shared" si="251"/>
        <v xml:space="preserve"> </v>
      </c>
      <c r="AJ501" s="25"/>
      <c r="AK501" s="25">
        <f t="shared" si="252"/>
        <v>0</v>
      </c>
      <c r="AL501" s="25">
        <f t="shared" si="253"/>
        <v>0</v>
      </c>
      <c r="AM501" s="125">
        <f t="shared" si="254"/>
        <v>-54</v>
      </c>
      <c r="AN501" s="71"/>
    </row>
    <row r="502" spans="1:40">
      <c r="A502" s="197">
        <f t="shared" si="256"/>
        <v>492</v>
      </c>
      <c r="B502" s="198">
        <f>Data!B502</f>
        <v>4</v>
      </c>
      <c r="D502" s="112">
        <f t="shared" si="255"/>
        <v>1</v>
      </c>
      <c r="E502" s="116" t="str">
        <f t="shared" si="226"/>
        <v>A</v>
      </c>
      <c r="G502" s="24" t="str">
        <f t="shared" si="227"/>
        <v xml:space="preserve"> </v>
      </c>
      <c r="H502" s="25" t="str">
        <f t="shared" si="228"/>
        <v>W</v>
      </c>
      <c r="I502" s="25">
        <f t="shared" si="229"/>
        <v>1</v>
      </c>
      <c r="J502" s="25" t="str">
        <f t="shared" si="230"/>
        <v xml:space="preserve"> </v>
      </c>
      <c r="K502" s="25"/>
      <c r="L502" s="25">
        <f t="shared" si="231"/>
        <v>0</v>
      </c>
      <c r="M502" s="25">
        <f t="shared" si="232"/>
        <v>9</v>
      </c>
      <c r="N502" s="28">
        <f t="shared" si="233"/>
        <v>-84</v>
      </c>
      <c r="O502" s="40" t="str">
        <f t="shared" si="234"/>
        <v xml:space="preserve"> </v>
      </c>
      <c r="P502" s="25" t="str">
        <f t="shared" si="235"/>
        <v xml:space="preserve"> </v>
      </c>
      <c r="Q502" s="25">
        <f t="shared" si="236"/>
        <v>1</v>
      </c>
      <c r="R502" s="25" t="str">
        <f t="shared" si="237"/>
        <v>C &amp; A</v>
      </c>
      <c r="S502" s="25"/>
      <c r="T502" s="25">
        <f t="shared" si="238"/>
        <v>2</v>
      </c>
      <c r="U502" s="25">
        <f t="shared" si="239"/>
        <v>0</v>
      </c>
      <c r="V502" s="125">
        <f t="shared" si="240"/>
        <v>-24</v>
      </c>
      <c r="W502" s="71"/>
      <c r="X502" s="24" t="str">
        <f t="shared" si="241"/>
        <v xml:space="preserve"> </v>
      </c>
      <c r="Y502" s="25" t="str">
        <f t="shared" si="242"/>
        <v>W</v>
      </c>
      <c r="Z502" s="25">
        <f t="shared" si="243"/>
        <v>1</v>
      </c>
      <c r="AA502" s="25" t="str">
        <f t="shared" si="244"/>
        <v xml:space="preserve"> </v>
      </c>
      <c r="AB502" s="25"/>
      <c r="AC502" s="25">
        <f t="shared" si="245"/>
        <v>0</v>
      </c>
      <c r="AD502" s="25">
        <f t="shared" si="246"/>
        <v>3</v>
      </c>
      <c r="AE502" s="28">
        <f t="shared" si="247"/>
        <v>-33</v>
      </c>
      <c r="AF502" s="40" t="str">
        <f t="shared" si="248"/>
        <v xml:space="preserve"> </v>
      </c>
      <c r="AG502" s="25" t="str">
        <f t="shared" si="249"/>
        <v xml:space="preserve"> </v>
      </c>
      <c r="AH502" s="25">
        <f t="shared" si="250"/>
        <v>1</v>
      </c>
      <c r="AI502" s="25" t="str">
        <f t="shared" si="251"/>
        <v>C &amp; A</v>
      </c>
      <c r="AJ502" s="25"/>
      <c r="AK502" s="25">
        <f t="shared" si="252"/>
        <v>2</v>
      </c>
      <c r="AL502" s="25">
        <f t="shared" si="253"/>
        <v>0</v>
      </c>
      <c r="AM502" s="125">
        <f t="shared" si="254"/>
        <v>-56</v>
      </c>
      <c r="AN502" s="71"/>
    </row>
    <row r="503" spans="1:40">
      <c r="A503" s="197">
        <f t="shared" si="256"/>
        <v>493</v>
      </c>
      <c r="B503" s="198">
        <f>Data!B503</f>
        <v>8</v>
      </c>
      <c r="D503" s="112">
        <f t="shared" si="255"/>
        <v>1</v>
      </c>
      <c r="E503" s="116" t="str">
        <f t="shared" ref="E503:E510" si="257">IF(B503=0,0,IF(MOD(B503,3)=1,"A",IF(MOD(B503,3),"B","C")))</f>
        <v>B</v>
      </c>
      <c r="G503" s="24" t="str">
        <f t="shared" ref="G503:G510" si="258">IF($G$9="D",IF(AND(D502&lt;&gt;0,D503&lt;&gt;0,D503=D502,J502=" "),"T"," "),IF(AND(D502&lt;&gt;0,D503&lt;&gt;0,D503=D502),"T"," "))</f>
        <v>T</v>
      </c>
      <c r="H503" s="25" t="str">
        <f t="shared" ref="H503:H510" si="259">IF(J502=" "," ",IF(OR(D503=D502,D503=D501),"W","L"))</f>
        <v xml:space="preserve"> </v>
      </c>
      <c r="I503" s="25">
        <f t="shared" ref="I503:I510" si="260">IF(H503="W",1,IF(H503="L",I502+1,I502))</f>
        <v>1</v>
      </c>
      <c r="J503" s="25" t="str">
        <f t="shared" ref="J503:J510" si="261">IF(AND(G502="T",D503&lt;&gt;D502,D503&lt;&gt;0),CONCATENATE(D502," &amp; ",D503)," ")</f>
        <v xml:space="preserve"> </v>
      </c>
      <c r="K503" s="25"/>
      <c r="L503" s="25">
        <f t="shared" ref="L503:L510" si="262">IF(J503=" ",0,IF(OR(I503=1,I503=4,I503=7),2,IF(OR(I503=2,I503=5,I503=8),6,IF(OR(I503=3,I503=6,I503=9),18))))</f>
        <v>0</v>
      </c>
      <c r="M503" s="25">
        <f t="shared" ref="M503:M510" si="263">IF(H503=" ",0,IF(H503="W",(L502/2)*3,0))</f>
        <v>0</v>
      </c>
      <c r="N503" s="28">
        <f t="shared" ref="N503:N510" si="264">N502-L503+M503</f>
        <v>-84</v>
      </c>
      <c r="O503" s="40" t="str">
        <f t="shared" ref="O503:O510" si="265">IF($G$9="D",IF(AND(E502&lt;&gt;0,E503&lt;&gt;0,E503=E502,R502=" "),"T"," "),IF(AND(E502&lt;&gt;0,E503&lt;&gt;0,E503=E502),"T"," "))</f>
        <v xml:space="preserve"> </v>
      </c>
      <c r="P503" s="25" t="str">
        <f t="shared" ref="P503:P510" si="266">IF(R502=" "," ",IF(OR(E503=E502,E503=E501),"W","L"))</f>
        <v>L</v>
      </c>
      <c r="Q503" s="25">
        <f t="shared" ref="Q503:Q510" si="267">IF(P503="W",1,IF(P503="L",Q502+1,Q502))</f>
        <v>2</v>
      </c>
      <c r="R503" s="25" t="str">
        <f t="shared" ref="R503:R510" si="268">IF(AND(O502="T",E503&lt;&gt;E502,E503&lt;&gt;0),CONCATENATE(E502," &amp; ",E503)," ")</f>
        <v xml:space="preserve"> </v>
      </c>
      <c r="S503" s="25"/>
      <c r="T503" s="25">
        <f t="shared" ref="T503:T510" si="269">IF(R503=" ",0,IF(OR(Q503=1,Q503=4,Q503=7),2,IF(OR(Q503=2,Q503=5,Q503=8),6,IF(OR(Q503=3,Q503=6,Q503=9),18))))</f>
        <v>0</v>
      </c>
      <c r="U503" s="25">
        <f t="shared" ref="U503:U510" si="270">IF(P503=" ",0,IF(P503="W",(T502/2)*3,0))</f>
        <v>0</v>
      </c>
      <c r="V503" s="125">
        <f t="shared" ref="V503:V510" si="271">V502-T503+U503</f>
        <v>-24</v>
      </c>
      <c r="W503" s="71"/>
      <c r="X503" s="24" t="str">
        <f t="shared" ref="X503:X510" si="272">IF($G$9="D",IF(AND(D502&lt;&gt;0,D503&lt;&gt;0,D503=D502,AA502=" "),"T"," "),IF(AND(D502&lt;&gt;0,D503&lt;&gt;0,D503=D502),"T"," "))</f>
        <v>T</v>
      </c>
      <c r="Y503" s="25" t="str">
        <f t="shared" ref="Y503:Y510" si="273">IF(AA502=" "," ",IF(OR(D503=VALUE(MID(AA502,1,1)),D503=VALUE(MID(AA502,5,1))),"W","L"))</f>
        <v xml:space="preserve"> </v>
      </c>
      <c r="Z503" s="25">
        <f t="shared" ref="Z503:Z510" si="274">IF(Y503="W",1,IF(Y503="L",Z502+1,Z502))</f>
        <v>1</v>
      </c>
      <c r="AA503" s="25" t="str">
        <f t="shared" ref="AA503:AA510" si="275">IF(Y503="L",AA502,IF(AND(X502="T",D503&lt;&gt;D502,D503&lt;&gt;0),CONCATENATE(D502," &amp; ",D503)," "))</f>
        <v xml:space="preserve"> </v>
      </c>
      <c r="AB503" s="25"/>
      <c r="AC503" s="25">
        <f t="shared" ref="AC503:AC510" si="276">IF(AA503=" ",0,IF(OR(Z503=1,Z503=4,Z503=7),2,IF(OR(Z503=2,Z503=5,Z503=8),6,IF(OR(Z503=3,Z503=6,Z503=9),18))))</f>
        <v>0</v>
      </c>
      <c r="AD503" s="25">
        <f t="shared" ref="AD503:AD510" si="277">IF(Y503=" ",0,IF(Y503="W",(AC502/2)*3,0))</f>
        <v>0</v>
      </c>
      <c r="AE503" s="28">
        <f t="shared" ref="AE503:AE510" si="278">AE502-AC503+AD503</f>
        <v>-33</v>
      </c>
      <c r="AF503" s="40" t="str">
        <f t="shared" ref="AF503:AF510" si="279">IF($G$9="D",IF(AND(E502&lt;&gt;0,E503&lt;&gt;0,E503=E502,AI502=" "),"T"," "),IF(AND(E502&lt;&gt;0,E503&lt;&gt;0,E503=E502),"T"," "))</f>
        <v xml:space="preserve"> </v>
      </c>
      <c r="AG503" s="25" t="str">
        <f t="shared" ref="AG503:AG510" si="280">IF(AI502=" "," ",IF(OR(E503=MID(AI502,1,1),E503=MID(AI502,5,1)),"W","L"))</f>
        <v>L</v>
      </c>
      <c r="AH503" s="25">
        <f t="shared" ref="AH503:AH510" si="281">IF(AG503="W",1,IF(AG503="L",AH502+1,AH502))</f>
        <v>2</v>
      </c>
      <c r="AI503" s="25" t="str">
        <f t="shared" ref="AI503:AI510" si="282">IF(AG503="L",AI502,IF(AND(AF502="T",E503&lt;&gt;E502,E503&lt;&gt;0),CONCATENATE(E502," &amp; ",E503)," "))</f>
        <v>C &amp; A</v>
      </c>
      <c r="AJ503" s="25"/>
      <c r="AK503" s="25">
        <f t="shared" ref="AK503:AK510" si="283">IF(AI503=" ",0,IF(OR(AH503=1,AH503=4,AH503=7),2,IF(OR(AH503=2,AH503=5,AH503=8),6,IF(OR(AH503=3,AH503=6,AH503=9),18))))</f>
        <v>6</v>
      </c>
      <c r="AL503" s="25">
        <f t="shared" ref="AL503:AL510" si="284">IF(AG503=" ",0,IF(AG503="W",(AK502/2)*3,0))</f>
        <v>0</v>
      </c>
      <c r="AM503" s="125">
        <f t="shared" ref="AM503:AM510" si="285">AM502-AK503+AL503</f>
        <v>-62</v>
      </c>
      <c r="AN503" s="71"/>
    </row>
    <row r="504" spans="1:40">
      <c r="A504" s="197">
        <f t="shared" si="256"/>
        <v>494</v>
      </c>
      <c r="B504" s="198">
        <f>Data!B504</f>
        <v>5</v>
      </c>
      <c r="D504" s="112">
        <f t="shared" si="255"/>
        <v>1</v>
      </c>
      <c r="E504" s="116" t="str">
        <f t="shared" si="257"/>
        <v>B</v>
      </c>
      <c r="G504" s="24" t="str">
        <f t="shared" si="258"/>
        <v>T</v>
      </c>
      <c r="H504" s="25" t="str">
        <f t="shared" si="259"/>
        <v xml:space="preserve"> </v>
      </c>
      <c r="I504" s="25">
        <f t="shared" si="260"/>
        <v>1</v>
      </c>
      <c r="J504" s="25" t="str">
        <f t="shared" si="261"/>
        <v xml:space="preserve"> </v>
      </c>
      <c r="K504" s="25"/>
      <c r="L504" s="25">
        <f t="shared" si="262"/>
        <v>0</v>
      </c>
      <c r="M504" s="25">
        <f t="shared" si="263"/>
        <v>0</v>
      </c>
      <c r="N504" s="28">
        <f t="shared" si="264"/>
        <v>-84</v>
      </c>
      <c r="O504" s="40" t="str">
        <f t="shared" si="265"/>
        <v>T</v>
      </c>
      <c r="P504" s="25" t="str">
        <f t="shared" si="266"/>
        <v xml:space="preserve"> </v>
      </c>
      <c r="Q504" s="25">
        <f t="shared" si="267"/>
        <v>2</v>
      </c>
      <c r="R504" s="25" t="str">
        <f t="shared" si="268"/>
        <v xml:space="preserve"> </v>
      </c>
      <c r="S504" s="25"/>
      <c r="T504" s="25">
        <f t="shared" si="269"/>
        <v>0</v>
      </c>
      <c r="U504" s="25">
        <f t="shared" si="270"/>
        <v>0</v>
      </c>
      <c r="V504" s="125">
        <f t="shared" si="271"/>
        <v>-24</v>
      </c>
      <c r="W504" s="71"/>
      <c r="X504" s="24" t="str">
        <f t="shared" si="272"/>
        <v>T</v>
      </c>
      <c r="Y504" s="25" t="str">
        <f t="shared" si="273"/>
        <v xml:space="preserve"> </v>
      </c>
      <c r="Z504" s="25">
        <f t="shared" si="274"/>
        <v>1</v>
      </c>
      <c r="AA504" s="25" t="str">
        <f t="shared" si="275"/>
        <v xml:space="preserve"> </v>
      </c>
      <c r="AB504" s="25"/>
      <c r="AC504" s="25">
        <f t="shared" si="276"/>
        <v>0</v>
      </c>
      <c r="AD504" s="25">
        <f t="shared" si="277"/>
        <v>0</v>
      </c>
      <c r="AE504" s="28">
        <f t="shared" si="278"/>
        <v>-33</v>
      </c>
      <c r="AF504" s="40" t="str">
        <f t="shared" si="279"/>
        <v xml:space="preserve"> </v>
      </c>
      <c r="AG504" s="25" t="str">
        <f t="shared" si="280"/>
        <v>L</v>
      </c>
      <c r="AH504" s="25">
        <f t="shared" si="281"/>
        <v>3</v>
      </c>
      <c r="AI504" s="25" t="str">
        <f t="shared" si="282"/>
        <v>C &amp; A</v>
      </c>
      <c r="AJ504" s="25"/>
      <c r="AK504" s="25">
        <f t="shared" si="283"/>
        <v>18</v>
      </c>
      <c r="AL504" s="25">
        <f t="shared" si="284"/>
        <v>0</v>
      </c>
      <c r="AM504" s="125">
        <f t="shared" si="285"/>
        <v>-80</v>
      </c>
      <c r="AN504" s="71"/>
    </row>
    <row r="505" spans="1:40">
      <c r="A505" s="197">
        <f t="shared" si="256"/>
        <v>495</v>
      </c>
      <c r="B505" s="198">
        <f>Data!B505</f>
        <v>8</v>
      </c>
      <c r="D505" s="112">
        <f t="shared" si="255"/>
        <v>1</v>
      </c>
      <c r="E505" s="116" t="str">
        <f t="shared" si="257"/>
        <v>B</v>
      </c>
      <c r="G505" s="24" t="str">
        <f t="shared" si="258"/>
        <v>T</v>
      </c>
      <c r="H505" s="25" t="str">
        <f t="shared" si="259"/>
        <v xml:space="preserve"> </v>
      </c>
      <c r="I505" s="25">
        <f t="shared" si="260"/>
        <v>1</v>
      </c>
      <c r="J505" s="25" t="str">
        <f t="shared" si="261"/>
        <v xml:space="preserve"> </v>
      </c>
      <c r="K505" s="25"/>
      <c r="L505" s="25">
        <f t="shared" si="262"/>
        <v>0</v>
      </c>
      <c r="M505" s="25">
        <f t="shared" si="263"/>
        <v>0</v>
      </c>
      <c r="N505" s="28">
        <f t="shared" si="264"/>
        <v>-84</v>
      </c>
      <c r="O505" s="40" t="str">
        <f t="shared" si="265"/>
        <v>T</v>
      </c>
      <c r="P505" s="25" t="str">
        <f t="shared" si="266"/>
        <v xml:space="preserve"> </v>
      </c>
      <c r="Q505" s="25">
        <f t="shared" si="267"/>
        <v>2</v>
      </c>
      <c r="R505" s="25" t="str">
        <f t="shared" si="268"/>
        <v xml:space="preserve"> </v>
      </c>
      <c r="S505" s="25"/>
      <c r="T505" s="25">
        <f t="shared" si="269"/>
        <v>0</v>
      </c>
      <c r="U505" s="25">
        <f t="shared" si="270"/>
        <v>0</v>
      </c>
      <c r="V505" s="125">
        <f t="shared" si="271"/>
        <v>-24</v>
      </c>
      <c r="W505" s="71"/>
      <c r="X505" s="24" t="str">
        <f t="shared" si="272"/>
        <v>T</v>
      </c>
      <c r="Y505" s="25" t="str">
        <f t="shared" si="273"/>
        <v xml:space="preserve"> </v>
      </c>
      <c r="Z505" s="25">
        <f t="shared" si="274"/>
        <v>1</v>
      </c>
      <c r="AA505" s="25" t="str">
        <f t="shared" si="275"/>
        <v xml:space="preserve"> </v>
      </c>
      <c r="AB505" s="25"/>
      <c r="AC505" s="25">
        <f t="shared" si="276"/>
        <v>0</v>
      </c>
      <c r="AD505" s="25">
        <f t="shared" si="277"/>
        <v>0</v>
      </c>
      <c r="AE505" s="28">
        <f t="shared" si="278"/>
        <v>-33</v>
      </c>
      <c r="AF505" s="40" t="str">
        <f t="shared" si="279"/>
        <v xml:space="preserve"> </v>
      </c>
      <c r="AG505" s="25" t="str">
        <f t="shared" si="280"/>
        <v>L</v>
      </c>
      <c r="AH505" s="25">
        <f t="shared" si="281"/>
        <v>4</v>
      </c>
      <c r="AI505" s="25" t="str">
        <f t="shared" si="282"/>
        <v>C &amp; A</v>
      </c>
      <c r="AJ505" s="25"/>
      <c r="AK505" s="25">
        <f t="shared" si="283"/>
        <v>2</v>
      </c>
      <c r="AL505" s="25">
        <f t="shared" si="284"/>
        <v>0</v>
      </c>
      <c r="AM505" s="125">
        <f t="shared" si="285"/>
        <v>-82</v>
      </c>
      <c r="AN505" s="71"/>
    </row>
    <row r="506" spans="1:40">
      <c r="A506" s="197">
        <f t="shared" si="256"/>
        <v>496</v>
      </c>
      <c r="B506" s="198">
        <f>Data!B506</f>
        <v>33</v>
      </c>
      <c r="D506" s="112">
        <f t="shared" si="255"/>
        <v>3</v>
      </c>
      <c r="E506" s="116" t="str">
        <f t="shared" si="257"/>
        <v>C</v>
      </c>
      <c r="G506" s="24" t="str">
        <f t="shared" si="258"/>
        <v xml:space="preserve"> </v>
      </c>
      <c r="H506" s="25" t="str">
        <f t="shared" si="259"/>
        <v xml:space="preserve"> </v>
      </c>
      <c r="I506" s="25">
        <f t="shared" si="260"/>
        <v>1</v>
      </c>
      <c r="J506" s="25" t="str">
        <f t="shared" si="261"/>
        <v>1 &amp; 3</v>
      </c>
      <c r="K506" s="25"/>
      <c r="L506" s="25">
        <f t="shared" si="262"/>
        <v>2</v>
      </c>
      <c r="M506" s="25">
        <f t="shared" si="263"/>
        <v>0</v>
      </c>
      <c r="N506" s="28">
        <f t="shared" si="264"/>
        <v>-86</v>
      </c>
      <c r="O506" s="40" t="str">
        <f t="shared" si="265"/>
        <v xml:space="preserve"> </v>
      </c>
      <c r="P506" s="25" t="str">
        <f t="shared" si="266"/>
        <v xml:space="preserve"> </v>
      </c>
      <c r="Q506" s="25">
        <f t="shared" si="267"/>
        <v>2</v>
      </c>
      <c r="R506" s="25" t="str">
        <f t="shared" si="268"/>
        <v>B &amp; C</v>
      </c>
      <c r="S506" s="25"/>
      <c r="T506" s="25">
        <f t="shared" si="269"/>
        <v>6</v>
      </c>
      <c r="U506" s="25">
        <f t="shared" si="270"/>
        <v>0</v>
      </c>
      <c r="V506" s="125">
        <f t="shared" si="271"/>
        <v>-30</v>
      </c>
      <c r="W506" s="71"/>
      <c r="X506" s="24" t="str">
        <f t="shared" si="272"/>
        <v xml:space="preserve"> </v>
      </c>
      <c r="Y506" s="25" t="str">
        <f t="shared" si="273"/>
        <v xml:space="preserve"> </v>
      </c>
      <c r="Z506" s="25">
        <f t="shared" si="274"/>
        <v>1</v>
      </c>
      <c r="AA506" s="25" t="str">
        <f t="shared" si="275"/>
        <v>1 &amp; 3</v>
      </c>
      <c r="AB506" s="25"/>
      <c r="AC506" s="25">
        <f t="shared" si="276"/>
        <v>2</v>
      </c>
      <c r="AD506" s="25">
        <f t="shared" si="277"/>
        <v>0</v>
      </c>
      <c r="AE506" s="28">
        <f t="shared" si="278"/>
        <v>-35</v>
      </c>
      <c r="AF506" s="40" t="str">
        <f t="shared" si="279"/>
        <v xml:space="preserve"> </v>
      </c>
      <c r="AG506" s="25" t="str">
        <f t="shared" si="280"/>
        <v>W</v>
      </c>
      <c r="AH506" s="25">
        <f t="shared" si="281"/>
        <v>1</v>
      </c>
      <c r="AI506" s="25" t="str">
        <f t="shared" si="282"/>
        <v xml:space="preserve"> </v>
      </c>
      <c r="AJ506" s="25"/>
      <c r="AK506" s="25">
        <f t="shared" si="283"/>
        <v>0</v>
      </c>
      <c r="AL506" s="25">
        <f t="shared" si="284"/>
        <v>3</v>
      </c>
      <c r="AM506" s="125">
        <f t="shared" si="285"/>
        <v>-79</v>
      </c>
      <c r="AN506" s="71"/>
    </row>
    <row r="507" spans="1:40">
      <c r="A507" s="197">
        <f t="shared" si="256"/>
        <v>497</v>
      </c>
      <c r="B507" s="198">
        <f>Data!B507</f>
        <v>21</v>
      </c>
      <c r="D507" s="112">
        <f t="shared" si="255"/>
        <v>2</v>
      </c>
      <c r="E507" s="116" t="str">
        <f t="shared" si="257"/>
        <v>C</v>
      </c>
      <c r="G507" s="24" t="str">
        <f t="shared" si="258"/>
        <v xml:space="preserve"> </v>
      </c>
      <c r="H507" s="25" t="str">
        <f t="shared" si="259"/>
        <v>L</v>
      </c>
      <c r="I507" s="25">
        <f t="shared" si="260"/>
        <v>2</v>
      </c>
      <c r="J507" s="25" t="str">
        <f t="shared" si="261"/>
        <v xml:space="preserve"> </v>
      </c>
      <c r="K507" s="25"/>
      <c r="L507" s="25">
        <f t="shared" si="262"/>
        <v>0</v>
      </c>
      <c r="M507" s="25">
        <f t="shared" si="263"/>
        <v>0</v>
      </c>
      <c r="N507" s="28">
        <f t="shared" si="264"/>
        <v>-86</v>
      </c>
      <c r="O507" s="40" t="str">
        <f t="shared" si="265"/>
        <v xml:space="preserve"> </v>
      </c>
      <c r="P507" s="25" t="str">
        <f t="shared" si="266"/>
        <v>W</v>
      </c>
      <c r="Q507" s="25">
        <f t="shared" si="267"/>
        <v>1</v>
      </c>
      <c r="R507" s="25" t="str">
        <f t="shared" si="268"/>
        <v xml:space="preserve"> </v>
      </c>
      <c r="S507" s="25"/>
      <c r="T507" s="25">
        <f t="shared" si="269"/>
        <v>0</v>
      </c>
      <c r="U507" s="25">
        <f t="shared" si="270"/>
        <v>9</v>
      </c>
      <c r="V507" s="125">
        <f t="shared" si="271"/>
        <v>-21</v>
      </c>
      <c r="W507" s="71"/>
      <c r="X507" s="24" t="str">
        <f t="shared" si="272"/>
        <v xml:space="preserve"> </v>
      </c>
      <c r="Y507" s="25" t="str">
        <f t="shared" si="273"/>
        <v>L</v>
      </c>
      <c r="Z507" s="25">
        <f t="shared" si="274"/>
        <v>2</v>
      </c>
      <c r="AA507" s="25" t="str">
        <f t="shared" si="275"/>
        <v>1 &amp; 3</v>
      </c>
      <c r="AB507" s="25"/>
      <c r="AC507" s="25">
        <f t="shared" si="276"/>
        <v>6</v>
      </c>
      <c r="AD507" s="25">
        <f t="shared" si="277"/>
        <v>0</v>
      </c>
      <c r="AE507" s="28">
        <f t="shared" si="278"/>
        <v>-41</v>
      </c>
      <c r="AF507" s="40" t="str">
        <f t="shared" si="279"/>
        <v>T</v>
      </c>
      <c r="AG507" s="25" t="str">
        <f t="shared" si="280"/>
        <v xml:space="preserve"> </v>
      </c>
      <c r="AH507" s="25">
        <f t="shared" si="281"/>
        <v>1</v>
      </c>
      <c r="AI507" s="25" t="str">
        <f t="shared" si="282"/>
        <v xml:space="preserve"> </v>
      </c>
      <c r="AJ507" s="25"/>
      <c r="AK507" s="25">
        <f t="shared" si="283"/>
        <v>0</v>
      </c>
      <c r="AL507" s="25">
        <f t="shared" si="284"/>
        <v>0</v>
      </c>
      <c r="AM507" s="125">
        <f t="shared" si="285"/>
        <v>-79</v>
      </c>
      <c r="AN507" s="71"/>
    </row>
    <row r="508" spans="1:40">
      <c r="A508" s="197">
        <f t="shared" si="256"/>
        <v>498</v>
      </c>
      <c r="B508" s="198">
        <f>Data!B508</f>
        <v>7</v>
      </c>
      <c r="D508" s="112">
        <f t="shared" si="255"/>
        <v>1</v>
      </c>
      <c r="E508" s="116" t="str">
        <f t="shared" si="257"/>
        <v>A</v>
      </c>
      <c r="G508" s="24" t="str">
        <f t="shared" si="258"/>
        <v xml:space="preserve"> </v>
      </c>
      <c r="H508" s="25" t="str">
        <f t="shared" si="259"/>
        <v xml:space="preserve"> </v>
      </c>
      <c r="I508" s="25">
        <f t="shared" si="260"/>
        <v>2</v>
      </c>
      <c r="J508" s="25" t="str">
        <f t="shared" si="261"/>
        <v xml:space="preserve"> </v>
      </c>
      <c r="K508" s="25"/>
      <c r="L508" s="25">
        <f t="shared" si="262"/>
        <v>0</v>
      </c>
      <c r="M508" s="25">
        <f t="shared" si="263"/>
        <v>0</v>
      </c>
      <c r="N508" s="28">
        <f t="shared" si="264"/>
        <v>-86</v>
      </c>
      <c r="O508" s="40" t="str">
        <f t="shared" si="265"/>
        <v xml:space="preserve"> </v>
      </c>
      <c r="P508" s="25" t="str">
        <f t="shared" si="266"/>
        <v xml:space="preserve"> </v>
      </c>
      <c r="Q508" s="25">
        <f t="shared" si="267"/>
        <v>1</v>
      </c>
      <c r="R508" s="25" t="str">
        <f t="shared" si="268"/>
        <v xml:space="preserve"> </v>
      </c>
      <c r="S508" s="25"/>
      <c r="T508" s="25">
        <f t="shared" si="269"/>
        <v>0</v>
      </c>
      <c r="U508" s="25">
        <f t="shared" si="270"/>
        <v>0</v>
      </c>
      <c r="V508" s="125">
        <f t="shared" si="271"/>
        <v>-21</v>
      </c>
      <c r="W508" s="71"/>
      <c r="X508" s="24" t="str">
        <f t="shared" si="272"/>
        <v xml:space="preserve"> </v>
      </c>
      <c r="Y508" s="25" t="str">
        <f t="shared" si="273"/>
        <v>W</v>
      </c>
      <c r="Z508" s="25">
        <f t="shared" si="274"/>
        <v>1</v>
      </c>
      <c r="AA508" s="25" t="str">
        <f t="shared" si="275"/>
        <v xml:space="preserve"> </v>
      </c>
      <c r="AB508" s="25"/>
      <c r="AC508" s="25">
        <f t="shared" si="276"/>
        <v>0</v>
      </c>
      <c r="AD508" s="25">
        <f t="shared" si="277"/>
        <v>9</v>
      </c>
      <c r="AE508" s="28">
        <f t="shared" si="278"/>
        <v>-32</v>
      </c>
      <c r="AF508" s="40" t="str">
        <f t="shared" si="279"/>
        <v xml:space="preserve"> </v>
      </c>
      <c r="AG508" s="25" t="str">
        <f t="shared" si="280"/>
        <v xml:space="preserve"> </v>
      </c>
      <c r="AH508" s="25">
        <f t="shared" si="281"/>
        <v>1</v>
      </c>
      <c r="AI508" s="25" t="str">
        <f t="shared" si="282"/>
        <v>C &amp; A</v>
      </c>
      <c r="AJ508" s="25"/>
      <c r="AK508" s="25">
        <f t="shared" si="283"/>
        <v>2</v>
      </c>
      <c r="AL508" s="25">
        <f t="shared" si="284"/>
        <v>0</v>
      </c>
      <c r="AM508" s="125">
        <f t="shared" si="285"/>
        <v>-81</v>
      </c>
      <c r="AN508" s="71"/>
    </row>
    <row r="509" spans="1:40">
      <c r="A509" s="197">
        <f t="shared" si="256"/>
        <v>499</v>
      </c>
      <c r="B509" s="198">
        <f>Data!B509</f>
        <v>14</v>
      </c>
      <c r="D509" s="112">
        <f t="shared" si="255"/>
        <v>2</v>
      </c>
      <c r="E509" s="116" t="str">
        <f t="shared" si="257"/>
        <v>B</v>
      </c>
      <c r="G509" s="24" t="str">
        <f t="shared" si="258"/>
        <v xml:space="preserve"> </v>
      </c>
      <c r="H509" s="25" t="str">
        <f t="shared" si="259"/>
        <v xml:space="preserve"> </v>
      </c>
      <c r="I509" s="25">
        <f t="shared" si="260"/>
        <v>2</v>
      </c>
      <c r="J509" s="25" t="str">
        <f t="shared" si="261"/>
        <v xml:space="preserve"> </v>
      </c>
      <c r="K509" s="25"/>
      <c r="L509" s="25">
        <f t="shared" si="262"/>
        <v>0</v>
      </c>
      <c r="M509" s="25">
        <f t="shared" si="263"/>
        <v>0</v>
      </c>
      <c r="N509" s="28">
        <f t="shared" si="264"/>
        <v>-86</v>
      </c>
      <c r="O509" s="40" t="str">
        <f t="shared" si="265"/>
        <v xml:space="preserve"> </v>
      </c>
      <c r="P509" s="25" t="str">
        <f t="shared" si="266"/>
        <v xml:space="preserve"> </v>
      </c>
      <c r="Q509" s="25">
        <f t="shared" si="267"/>
        <v>1</v>
      </c>
      <c r="R509" s="25" t="str">
        <f t="shared" si="268"/>
        <v xml:space="preserve"> </v>
      </c>
      <c r="S509" s="25"/>
      <c r="T509" s="25">
        <f t="shared" si="269"/>
        <v>0</v>
      </c>
      <c r="U509" s="25">
        <f t="shared" si="270"/>
        <v>0</v>
      </c>
      <c r="V509" s="125">
        <f t="shared" si="271"/>
        <v>-21</v>
      </c>
      <c r="W509" s="71"/>
      <c r="X509" s="24" t="str">
        <f t="shared" si="272"/>
        <v xml:space="preserve"> </v>
      </c>
      <c r="Y509" s="25" t="str">
        <f t="shared" si="273"/>
        <v xml:space="preserve"> </v>
      </c>
      <c r="Z509" s="25">
        <f t="shared" si="274"/>
        <v>1</v>
      </c>
      <c r="AA509" s="25" t="str">
        <f t="shared" si="275"/>
        <v xml:space="preserve"> </v>
      </c>
      <c r="AB509" s="25"/>
      <c r="AC509" s="25">
        <f t="shared" si="276"/>
        <v>0</v>
      </c>
      <c r="AD509" s="25">
        <f t="shared" si="277"/>
        <v>0</v>
      </c>
      <c r="AE509" s="28">
        <f t="shared" si="278"/>
        <v>-32</v>
      </c>
      <c r="AF509" s="40" t="str">
        <f t="shared" si="279"/>
        <v xml:space="preserve"> </v>
      </c>
      <c r="AG509" s="25" t="str">
        <f t="shared" si="280"/>
        <v>L</v>
      </c>
      <c r="AH509" s="25">
        <f t="shared" si="281"/>
        <v>2</v>
      </c>
      <c r="AI509" s="25" t="str">
        <f t="shared" si="282"/>
        <v>C &amp; A</v>
      </c>
      <c r="AJ509" s="25"/>
      <c r="AK509" s="25">
        <f t="shared" si="283"/>
        <v>6</v>
      </c>
      <c r="AL509" s="25">
        <f t="shared" si="284"/>
        <v>0</v>
      </c>
      <c r="AM509" s="125">
        <f t="shared" si="285"/>
        <v>-87</v>
      </c>
      <c r="AN509" s="71"/>
    </row>
    <row r="510" spans="1:40">
      <c r="A510" s="197">
        <f t="shared" si="256"/>
        <v>500</v>
      </c>
      <c r="B510" s="198">
        <f>Data!B510</f>
        <v>21</v>
      </c>
      <c r="D510" s="112">
        <f t="shared" si="255"/>
        <v>2</v>
      </c>
      <c r="E510" s="116" t="str">
        <f t="shared" si="257"/>
        <v>C</v>
      </c>
      <c r="G510" s="24" t="str">
        <f t="shared" si="258"/>
        <v>T</v>
      </c>
      <c r="H510" s="25" t="str">
        <f t="shared" si="259"/>
        <v xml:space="preserve"> </v>
      </c>
      <c r="I510" s="25">
        <f t="shared" si="260"/>
        <v>2</v>
      </c>
      <c r="J510" s="25" t="str">
        <f t="shared" si="261"/>
        <v xml:space="preserve"> </v>
      </c>
      <c r="K510" s="25"/>
      <c r="L510" s="25">
        <f t="shared" si="262"/>
        <v>0</v>
      </c>
      <c r="M510" s="25">
        <f t="shared" si="263"/>
        <v>0</v>
      </c>
      <c r="N510" s="28">
        <f t="shared" si="264"/>
        <v>-86</v>
      </c>
      <c r="O510" s="40" t="str">
        <f t="shared" si="265"/>
        <v xml:space="preserve"> </v>
      </c>
      <c r="P510" s="25" t="str">
        <f t="shared" si="266"/>
        <v xml:space="preserve"> </v>
      </c>
      <c r="Q510" s="25">
        <f t="shared" si="267"/>
        <v>1</v>
      </c>
      <c r="R510" s="25" t="str">
        <f t="shared" si="268"/>
        <v xml:space="preserve"> </v>
      </c>
      <c r="S510" s="25"/>
      <c r="T510" s="25">
        <f t="shared" si="269"/>
        <v>0</v>
      </c>
      <c r="U510" s="25">
        <f t="shared" si="270"/>
        <v>0</v>
      </c>
      <c r="V510" s="125">
        <f t="shared" si="271"/>
        <v>-21</v>
      </c>
      <c r="W510" s="71"/>
      <c r="X510" s="24" t="str">
        <f t="shared" si="272"/>
        <v>T</v>
      </c>
      <c r="Y510" s="25" t="str">
        <f t="shared" si="273"/>
        <v xml:space="preserve"> </v>
      </c>
      <c r="Z510" s="25">
        <f t="shared" si="274"/>
        <v>1</v>
      </c>
      <c r="AA510" s="25" t="str">
        <f t="shared" si="275"/>
        <v xml:space="preserve"> </v>
      </c>
      <c r="AB510" s="25"/>
      <c r="AC510" s="25">
        <f t="shared" si="276"/>
        <v>0</v>
      </c>
      <c r="AD510" s="25">
        <f t="shared" si="277"/>
        <v>0</v>
      </c>
      <c r="AE510" s="28">
        <f t="shared" si="278"/>
        <v>-32</v>
      </c>
      <c r="AF510" s="40" t="str">
        <f t="shared" si="279"/>
        <v xml:space="preserve"> </v>
      </c>
      <c r="AG510" s="25" t="str">
        <f t="shared" si="280"/>
        <v>W</v>
      </c>
      <c r="AH510" s="25">
        <f t="shared" si="281"/>
        <v>1</v>
      </c>
      <c r="AI510" s="25" t="str">
        <f t="shared" si="282"/>
        <v xml:space="preserve"> </v>
      </c>
      <c r="AJ510" s="25"/>
      <c r="AK510" s="25">
        <f t="shared" si="283"/>
        <v>0</v>
      </c>
      <c r="AL510" s="25">
        <f t="shared" si="284"/>
        <v>9</v>
      </c>
      <c r="AM510" s="125">
        <f t="shared" si="285"/>
        <v>-78</v>
      </c>
    </row>
    <row r="511" spans="1:40" ht="15" thickBot="1">
      <c r="A511" s="199"/>
      <c r="B511" s="200"/>
      <c r="D511" s="113"/>
      <c r="E511" s="117"/>
      <c r="G511" s="26"/>
      <c r="H511" s="27"/>
      <c r="I511" s="27"/>
      <c r="J511" s="27"/>
      <c r="K511" s="27"/>
      <c r="L511" s="27"/>
      <c r="M511" s="27"/>
      <c r="N511" s="27"/>
      <c r="O511" s="48"/>
      <c r="P511" s="27"/>
      <c r="Q511" s="27"/>
      <c r="R511" s="27"/>
      <c r="S511" s="27"/>
      <c r="T511" s="27"/>
      <c r="U511" s="27"/>
      <c r="V511" s="33"/>
      <c r="X511" s="26"/>
      <c r="Y511" s="27"/>
      <c r="Z511" s="27"/>
      <c r="AA511" s="27"/>
      <c r="AB511" s="27"/>
      <c r="AC511" s="27"/>
      <c r="AD511" s="27"/>
      <c r="AE511" s="27"/>
      <c r="AF511" s="48"/>
      <c r="AG511" s="27"/>
      <c r="AH511" s="27"/>
      <c r="AI511" s="27"/>
      <c r="AJ511" s="27"/>
      <c r="AK511" s="27"/>
      <c r="AL511" s="27"/>
      <c r="AM511" s="33"/>
    </row>
    <row r="512" spans="1:40">
      <c r="G512" s="119">
        <f>COUNTIF(H11:H510,"W")</f>
        <v>46</v>
      </c>
      <c r="H512" s="119">
        <f>COUNTIF(H11:H510,"L")</f>
        <v>35</v>
      </c>
      <c r="I512" s="120">
        <f>MAX(I11:I510)</f>
        <v>8</v>
      </c>
      <c r="L512" s="138">
        <f>MAX(N11:N510)</f>
        <v>2</v>
      </c>
      <c r="M512" s="138">
        <f>MIN(N11:N510)</f>
        <v>-93</v>
      </c>
      <c r="N512" s="138"/>
      <c r="O512" s="138">
        <f>COUNTIF(P11:P510,"W")</f>
        <v>57</v>
      </c>
      <c r="P512" s="138">
        <f>COUNTIF(P11:P510,"L")</f>
        <v>29</v>
      </c>
      <c r="Q512" s="138">
        <f>MAX(Q11:Q510)</f>
        <v>4</v>
      </c>
      <c r="R512" s="138"/>
      <c r="S512" s="138"/>
      <c r="T512" s="138">
        <f>MAX(V11:V510)</f>
        <v>17</v>
      </c>
      <c r="U512" s="138">
        <f>MIN(V11:V510)</f>
        <v>-52</v>
      </c>
      <c r="V512" s="138"/>
      <c r="W512" s="140"/>
      <c r="X512" s="138">
        <f>COUNTIF(Y11:Y510,"W")</f>
        <v>72</v>
      </c>
      <c r="Y512" s="138">
        <f>COUNTIF(Y11:Y510,"L")</f>
        <v>47</v>
      </c>
      <c r="Z512" s="138">
        <f>MAX(Z11:Z510)</f>
        <v>7</v>
      </c>
      <c r="AA512" s="138"/>
      <c r="AB512" s="138"/>
      <c r="AC512" s="138">
        <f>MAX(AE11:AE510)</f>
        <v>53</v>
      </c>
      <c r="AD512" s="138">
        <f>MIN(AE11:AE510)</f>
        <v>-61</v>
      </c>
      <c r="AE512" s="138"/>
      <c r="AF512" s="138">
        <f>COUNTIF(AG11:AG510,"W")</f>
        <v>78</v>
      </c>
      <c r="AG512" s="138">
        <f>COUNTIF(AG11:AG510,"L")</f>
        <v>46</v>
      </c>
      <c r="AH512" s="138">
        <f>MAX(AH11:AH510)</f>
        <v>5</v>
      </c>
      <c r="AI512" s="138"/>
      <c r="AJ512" s="138"/>
      <c r="AK512" s="138">
        <f>MAX(AM11:AM510)</f>
        <v>32</v>
      </c>
      <c r="AL512" s="138">
        <f>MIN(AM11:AM510)</f>
        <v>-87</v>
      </c>
    </row>
  </sheetData>
  <mergeCells count="2">
    <mergeCell ref="G8:V8"/>
    <mergeCell ref="X8:AM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I513"/>
  <sheetViews>
    <sheetView workbookViewId="0">
      <selection activeCell="AD514" sqref="AD514"/>
    </sheetView>
  </sheetViews>
  <sheetFormatPr defaultRowHeight="14.25"/>
  <cols>
    <col min="1" max="1" width="8.625" style="4" customWidth="1"/>
    <col min="2" max="2" width="8.625" style="8" customWidth="1"/>
    <col min="3" max="3" width="3.75" style="71" customWidth="1"/>
    <col min="4" max="4" width="3.75" style="163" customWidth="1"/>
    <col min="5" max="5" width="3.625" style="114" customWidth="1"/>
    <col min="7" max="9" width="4.125" customWidth="1"/>
    <col min="10" max="10" width="4.125" style="71" customWidth="1"/>
    <col min="11" max="13" width="5.125" customWidth="1"/>
    <col min="14" max="14" width="4.375" customWidth="1"/>
    <col min="15" max="18" width="4.125" style="71" customWidth="1"/>
    <col min="19" max="21" width="5.125" style="71" customWidth="1"/>
    <col min="22" max="22" width="3.875" style="71" customWidth="1"/>
    <col min="23" max="27" width="4.125" style="71" customWidth="1"/>
    <col min="28" max="30" width="5.125" style="71" customWidth="1"/>
    <col min="31" max="31" width="9.125" style="71"/>
    <col min="32" max="32" width="5.75" style="142" customWidth="1"/>
    <col min="33" max="33" width="5.875" style="142" customWidth="1"/>
    <col min="34" max="35" width="5.75" customWidth="1"/>
  </cols>
  <sheetData>
    <row r="1" spans="1:35" s="71" customFormat="1">
      <c r="A1" s="4"/>
      <c r="B1" s="8"/>
      <c r="D1" s="163"/>
      <c r="E1" s="114"/>
      <c r="AF1" s="163"/>
      <c r="AG1" s="163"/>
    </row>
    <row r="2" spans="1:35" s="71" customFormat="1">
      <c r="A2" s="4"/>
      <c r="B2" s="8"/>
      <c r="D2" s="163"/>
      <c r="E2" s="114"/>
      <c r="AF2" s="163"/>
      <c r="AG2" s="163"/>
    </row>
    <row r="3" spans="1:35" s="71" customFormat="1">
      <c r="A3" s="4"/>
      <c r="B3" s="8"/>
      <c r="D3" s="163"/>
      <c r="E3" s="114"/>
      <c r="AF3" s="163"/>
      <c r="AG3" s="163"/>
    </row>
    <row r="4" spans="1:35" s="71" customFormat="1">
      <c r="A4" s="4"/>
      <c r="B4" s="8"/>
      <c r="D4" s="163"/>
      <c r="E4" s="114"/>
      <c r="AF4" s="163"/>
      <c r="AG4" s="163"/>
    </row>
    <row r="5" spans="1:35" s="71" customFormat="1">
      <c r="A5" s="4"/>
      <c r="B5" s="8"/>
      <c r="D5" s="163"/>
      <c r="E5" s="114"/>
      <c r="G5" s="71" t="s">
        <v>190</v>
      </c>
      <c r="AF5" s="163"/>
      <c r="AG5" s="163"/>
    </row>
    <row r="6" spans="1:35" s="71" customFormat="1" ht="18.75">
      <c r="A6" s="4"/>
      <c r="B6" s="8"/>
      <c r="D6" s="163"/>
      <c r="E6" s="114"/>
      <c r="G6" s="136" t="s">
        <v>77</v>
      </c>
      <c r="AF6" s="163"/>
      <c r="AG6" s="163"/>
    </row>
    <row r="7" spans="1:35" ht="18.75">
      <c r="G7" s="136"/>
    </row>
    <row r="8" spans="1:35" ht="18.75">
      <c r="G8" s="136"/>
      <c r="W8" s="678" t="s">
        <v>186</v>
      </c>
      <c r="X8" s="678"/>
      <c r="Y8" s="678"/>
      <c r="Z8" s="678"/>
      <c r="AA8" s="678"/>
      <c r="AB8" s="678"/>
      <c r="AC8" s="678"/>
      <c r="AD8" s="678"/>
    </row>
    <row r="9" spans="1:35" ht="15" thickBot="1">
      <c r="G9" s="677" t="s">
        <v>184</v>
      </c>
      <c r="H9" s="677"/>
      <c r="I9" s="677"/>
      <c r="J9" s="677"/>
      <c r="K9" s="677"/>
      <c r="L9" s="677"/>
      <c r="M9" s="677"/>
      <c r="O9" s="677" t="s">
        <v>185</v>
      </c>
      <c r="P9" s="677"/>
      <c r="Q9" s="677"/>
      <c r="R9" s="677"/>
      <c r="S9" s="677"/>
      <c r="T9" s="677"/>
      <c r="U9" s="677"/>
      <c r="W9" s="71">
        <v>12</v>
      </c>
      <c r="X9" s="71" t="s">
        <v>70</v>
      </c>
      <c r="Y9" s="71" t="s">
        <v>82</v>
      </c>
      <c r="AF9" s="676" t="s">
        <v>80</v>
      </c>
      <c r="AG9" s="676"/>
      <c r="AH9" s="676" t="s">
        <v>81</v>
      </c>
      <c r="AI9" s="676"/>
    </row>
    <row r="10" spans="1:35" ht="15" thickBot="1">
      <c r="A10" s="195" t="s">
        <v>0</v>
      </c>
      <c r="B10" s="196" t="s">
        <v>1</v>
      </c>
      <c r="D10" s="111" t="s">
        <v>61</v>
      </c>
      <c r="E10" s="115" t="s">
        <v>67</v>
      </c>
      <c r="G10" s="121" t="s">
        <v>62</v>
      </c>
      <c r="H10" s="122" t="s">
        <v>63</v>
      </c>
      <c r="I10" s="122" t="s">
        <v>56</v>
      </c>
      <c r="J10" s="122" t="s">
        <v>40</v>
      </c>
      <c r="K10" s="122" t="s">
        <v>30</v>
      </c>
      <c r="L10" s="130" t="s">
        <v>29</v>
      </c>
      <c r="M10" s="131" t="s">
        <v>19</v>
      </c>
      <c r="O10" s="121" t="s">
        <v>62</v>
      </c>
      <c r="P10" s="122" t="s">
        <v>63</v>
      </c>
      <c r="Q10" s="122" t="s">
        <v>69</v>
      </c>
      <c r="R10" s="122" t="s">
        <v>40</v>
      </c>
      <c r="S10" s="122" t="s">
        <v>30</v>
      </c>
      <c r="T10" s="130" t="s">
        <v>29</v>
      </c>
      <c r="U10" s="131" t="s">
        <v>19</v>
      </c>
      <c r="W10" s="121" t="s">
        <v>62</v>
      </c>
      <c r="X10" s="122" t="s">
        <v>63</v>
      </c>
      <c r="Y10" s="122" t="s">
        <v>56</v>
      </c>
      <c r="Z10" s="122" t="s">
        <v>75</v>
      </c>
      <c r="AA10" s="122" t="s">
        <v>40</v>
      </c>
      <c r="AB10" s="122" t="s">
        <v>30</v>
      </c>
      <c r="AC10" s="130" t="s">
        <v>29</v>
      </c>
      <c r="AD10" s="131" t="s">
        <v>19</v>
      </c>
      <c r="AF10" s="142" t="s">
        <v>50</v>
      </c>
      <c r="AG10" s="142" t="s">
        <v>74</v>
      </c>
      <c r="AH10" t="s">
        <v>50</v>
      </c>
      <c r="AI10" t="s">
        <v>79</v>
      </c>
    </row>
    <row r="11" spans="1:35">
      <c r="A11" s="201">
        <v>1</v>
      </c>
      <c r="B11" s="202">
        <f>Data!B11</f>
        <v>4</v>
      </c>
      <c r="D11" s="112">
        <f>IF($B11=0,0,IF(AND($B11&gt;0,$B11&lt;13),1,IF(AND($B11&gt;12,$B11&lt;25),2,3)))</f>
        <v>1</v>
      </c>
      <c r="E11" s="116" t="str">
        <f>IF(B11=0,0,IF(MOD(B11,3)=1,"A",IF(MOD(B11,3),"B","C")))</f>
        <v>A</v>
      </c>
      <c r="G11" s="24"/>
      <c r="H11" s="25"/>
      <c r="I11" s="43"/>
      <c r="J11" s="43"/>
      <c r="K11" s="43"/>
      <c r="L11" s="43"/>
      <c r="M11" s="132">
        <v>0</v>
      </c>
      <c r="N11" s="71"/>
      <c r="O11" s="24"/>
      <c r="P11" s="25"/>
      <c r="Q11" s="43"/>
      <c r="R11" s="43"/>
      <c r="S11" s="43"/>
      <c r="T11" s="43"/>
      <c r="U11" s="132">
        <v>0</v>
      </c>
      <c r="W11" s="24"/>
      <c r="X11" s="25"/>
      <c r="Y11" s="43"/>
      <c r="Z11" s="43"/>
      <c r="AA11" s="43"/>
      <c r="AB11" s="43"/>
      <c r="AC11" s="43"/>
      <c r="AD11" s="132">
        <v>0</v>
      </c>
      <c r="AF11" s="142">
        <v>1</v>
      </c>
      <c r="AG11" s="142">
        <v>1</v>
      </c>
      <c r="AH11" s="142">
        <v>1</v>
      </c>
      <c r="AI11" s="75">
        <v>1</v>
      </c>
    </row>
    <row r="12" spans="1:35">
      <c r="A12" s="197">
        <f>A11+1</f>
        <v>2</v>
      </c>
      <c r="B12" s="198">
        <f>Data!B12</f>
        <v>7</v>
      </c>
      <c r="D12" s="112">
        <f t="shared" ref="D12:D75" si="0">IF($B12=0,0,IF(AND($B12&gt;0,$B12&lt;13),1,IF(AND($B12&gt;12,$B12&lt;25),2,3)))</f>
        <v>1</v>
      </c>
      <c r="E12" s="116" t="str">
        <f t="shared" ref="E12:E75" si="1">IF(B12=0,0,IF(MOD(B12,3)=1,"A",IF(MOD(B12,3),"B","C")))</f>
        <v>A</v>
      </c>
      <c r="G12" s="24" t="str">
        <f>IF(AND(D11&lt;&gt;0,D12&lt;&gt;0,D12=D11,H11=" "),"T"," ")</f>
        <v xml:space="preserve"> </v>
      </c>
      <c r="H12" s="25"/>
      <c r="I12" s="134" t="s">
        <v>66</v>
      </c>
      <c r="J12" s="43">
        <f t="shared" ref="J12:J14" si="2">IF(I12=" ",0,J11+1)</f>
        <v>0</v>
      </c>
      <c r="K12" s="43">
        <f>IF(J12=0,0,INDEX($AF$11:$AG$50,J12,2))</f>
        <v>0</v>
      </c>
      <c r="L12" s="43">
        <f>IF(OR(H12=" ",H12="L"),0,K11*3)</f>
        <v>0</v>
      </c>
      <c r="M12" s="132">
        <f>M11-K12+L12</f>
        <v>0</v>
      </c>
      <c r="O12" s="24" t="str">
        <f t="shared" ref="O12:O13" si="3">IF(AND(E11&lt;&gt;0,E12&lt;&gt;0,E12=E11,P11=" "),"T"," ")</f>
        <v xml:space="preserve"> </v>
      </c>
      <c r="P12" s="44" t="s">
        <v>66</v>
      </c>
      <c r="Q12" s="134" t="s">
        <v>66</v>
      </c>
      <c r="R12" s="43">
        <f t="shared" ref="R12:R13" si="4">IF(Q12=" ",0,R11+1)</f>
        <v>0</v>
      </c>
      <c r="S12" s="43">
        <f>IF(R12=0,0,INDEX($AF$11:$AG$50,R12,2))</f>
        <v>0</v>
      </c>
      <c r="T12" s="43">
        <f>IF(OR(P12=" ",P12="L"),0,S11*3)</f>
        <v>0</v>
      </c>
      <c r="U12" s="132">
        <f>U11-S12+T12</f>
        <v>0</v>
      </c>
      <c r="W12" s="24" t="str">
        <f>IF(AND(D11&lt;&gt;0,D12&lt;&gt;0,D12=D11,H11=" "),"T"," ")</f>
        <v xml:space="preserve"> </v>
      </c>
      <c r="X12" s="25"/>
      <c r="Y12" s="134" t="s">
        <v>66</v>
      </c>
      <c r="Z12" s="134">
        <f>IF(AND(X12="L",Z11=" "),1,IF(X12="L",Z11+1,0))</f>
        <v>0</v>
      </c>
      <c r="AA12" s="43">
        <f t="shared" ref="AA12:AA75" si="5">IF(AND($W$9&gt;0,$W$9 &lt;28,Z12&lt;$W$9),IF(X12="L",AA11+1,IF(AND(X12="W",AA11&gt;2),AA11-2,IF(AND(X12="W",AA11&lt;=2,),1,AA11))),AA11)</f>
        <v>0</v>
      </c>
      <c r="AB12" s="43">
        <f>IF(OR(Y12=" ",Z12&gt;$W$9),0,INDEX($AH$11:$AI$50,AA12,2))</f>
        <v>0</v>
      </c>
      <c r="AC12" s="43">
        <f>IF(OR(X12=" ",X12="L"),0,AB11*3)</f>
        <v>0</v>
      </c>
      <c r="AD12" s="132">
        <f>AD11-AB12+AC12</f>
        <v>0</v>
      </c>
      <c r="AF12" s="142">
        <v>2</v>
      </c>
      <c r="AG12" s="142">
        <v>2</v>
      </c>
      <c r="AH12" s="142">
        <v>2</v>
      </c>
      <c r="AI12" s="75">
        <v>1</v>
      </c>
    </row>
    <row r="13" spans="1:35">
      <c r="A13" s="197">
        <f t="shared" ref="A13:A76" si="6">A12+1</f>
        <v>3</v>
      </c>
      <c r="B13" s="198">
        <f>Data!B13</f>
        <v>3</v>
      </c>
      <c r="D13" s="112">
        <f t="shared" si="0"/>
        <v>1</v>
      </c>
      <c r="E13" s="116" t="str">
        <f t="shared" si="1"/>
        <v>C</v>
      </c>
      <c r="G13" s="24" t="str">
        <f t="shared" ref="G13" si="7">IF(AND(D12&lt;&gt;0,D13&lt;&gt;0,D13=D12,H12=" "),"T"," ")</f>
        <v xml:space="preserve"> </v>
      </c>
      <c r="H13" s="25" t="str">
        <f t="shared" ref="H13:H18" si="8">IF(I12=" "," ",IF(D13=I12,"W","L"))</f>
        <v xml:space="preserve"> </v>
      </c>
      <c r="I13" s="43" t="str">
        <f>IF(AND(G13="T",H13=" "),D13,IF(AND(G13=" ",H13="L"),D13," "))</f>
        <v xml:space="preserve"> </v>
      </c>
      <c r="J13" s="43">
        <f t="shared" si="2"/>
        <v>0</v>
      </c>
      <c r="K13" s="43">
        <f t="shared" ref="K13:K76" si="9">IF(J13=0,0,INDEX($AF$11:$AG$50,J13,2))</f>
        <v>0</v>
      </c>
      <c r="L13" s="43">
        <f t="shared" ref="L13:L76" si="10">IF(OR(H13=" ",H13="L"),0,K12*3)</f>
        <v>0</v>
      </c>
      <c r="M13" s="132">
        <f t="shared" ref="M13:M76" si="11">M12-K13+L13</f>
        <v>0</v>
      </c>
      <c r="O13" s="24" t="str">
        <f t="shared" si="3"/>
        <v xml:space="preserve"> </v>
      </c>
      <c r="P13" s="25" t="str">
        <f>IF(Q12=" "," ",IF(E13=Q12,"W","L"))</f>
        <v xml:space="preserve"> </v>
      </c>
      <c r="Q13" s="43" t="str">
        <f>IF(AND(O13="T",P13=" "),E13,IF(AND(O13=" ",P13="L"),E13," "))</f>
        <v xml:space="preserve"> </v>
      </c>
      <c r="R13" s="43">
        <f t="shared" si="4"/>
        <v>0</v>
      </c>
      <c r="S13" s="43">
        <f t="shared" ref="S13:S76" si="12">IF(R13=0,0,INDEX($AF$11:$AG$50,R13,2))</f>
        <v>0</v>
      </c>
      <c r="T13" s="43">
        <f t="shared" ref="T13" si="13">IF(OR(P13=" ",P13="L"),0,S12*3)</f>
        <v>0</v>
      </c>
      <c r="U13" s="132">
        <f t="shared" ref="U13" si="14">U12-S13+T13</f>
        <v>0</v>
      </c>
      <c r="W13" s="24" t="str">
        <f t="shared" ref="W13:W76" si="15">IF(AND(D12&lt;&gt;0,D13&lt;&gt;0,D13=D12,H12=" "),"T"," ")</f>
        <v xml:space="preserve"> </v>
      </c>
      <c r="X13" s="25" t="str">
        <f t="shared" ref="X13:X17" si="16">IF(Y12=" "," ",IF(D13=Y12,"W","L"))</f>
        <v xml:space="preserve"> </v>
      </c>
      <c r="Y13" s="43" t="str">
        <f>IF(AND(W13="T",X13=" "),D13,IF(AND(W13=" ",X13="L"),D13," "))</f>
        <v xml:space="preserve"> </v>
      </c>
      <c r="Z13" s="134">
        <f t="shared" ref="Z13:Z76" si="17">IF(AND(X13="L",Z12=" "),1,IF(X13="L",Z12+1,0))</f>
        <v>0</v>
      </c>
      <c r="AA13" s="43">
        <f t="shared" si="5"/>
        <v>0</v>
      </c>
      <c r="AB13" s="43">
        <f t="shared" ref="AB13:AB76" si="18">IF(OR(Y13=" ",Z13&gt;$W$9),0,INDEX($AH$11:$AI$50,AA13,2))</f>
        <v>0</v>
      </c>
      <c r="AC13" s="43">
        <f t="shared" ref="AC13:AC76" si="19">IF(OR(X13=" ",X13="L"),0,AB12*3)</f>
        <v>0</v>
      </c>
      <c r="AD13" s="132">
        <f t="shared" ref="AD13:AD76" si="20">AD12-AB13+AC13</f>
        <v>0</v>
      </c>
      <c r="AF13" s="142">
        <v>3</v>
      </c>
      <c r="AG13" s="142">
        <v>3</v>
      </c>
      <c r="AH13" s="142">
        <v>3</v>
      </c>
      <c r="AI13" s="75">
        <v>1</v>
      </c>
    </row>
    <row r="14" spans="1:35">
      <c r="A14" s="197">
        <f t="shared" si="6"/>
        <v>4</v>
      </c>
      <c r="B14" s="198">
        <f>Data!B14</f>
        <v>24</v>
      </c>
      <c r="D14" s="112">
        <f t="shared" si="0"/>
        <v>2</v>
      </c>
      <c r="E14" s="116" t="str">
        <f t="shared" si="1"/>
        <v>C</v>
      </c>
      <c r="G14" s="24" t="str">
        <f>IF(AND(D13&lt;&gt;0,D14&lt;&gt;0,D14=D13,H13=" "),"T"," ")</f>
        <v xml:space="preserve"> </v>
      </c>
      <c r="H14" s="25" t="str">
        <f t="shared" si="8"/>
        <v xml:space="preserve"> </v>
      </c>
      <c r="I14" s="43" t="str">
        <f>IF(AND(G14="T",H14=" "),D14,IF(AND(G14=" ",H14="L"),D14," "))</f>
        <v xml:space="preserve"> </v>
      </c>
      <c r="J14" s="43">
        <f t="shared" si="2"/>
        <v>0</v>
      </c>
      <c r="K14" s="43">
        <f t="shared" si="9"/>
        <v>0</v>
      </c>
      <c r="L14" s="43">
        <f t="shared" si="10"/>
        <v>0</v>
      </c>
      <c r="M14" s="132">
        <f t="shared" si="11"/>
        <v>0</v>
      </c>
      <c r="O14" s="24" t="str">
        <f t="shared" ref="O14:O77" si="21">IF(AND(E13&lt;&gt;0,E14&lt;&gt;0,E14=E13,P13=" "),"T"," ")</f>
        <v>T</v>
      </c>
      <c r="P14" s="25" t="str">
        <f t="shared" ref="P14:P77" si="22">IF(Q13=" "," ",IF(E14=Q13,"W","L"))</f>
        <v xml:space="preserve"> </v>
      </c>
      <c r="Q14" s="43" t="str">
        <f t="shared" ref="Q14:Q77" si="23">IF(AND(O14="T",P14=" "),E14,IF(AND(O14=" ",P14="L"),E14," "))</f>
        <v>C</v>
      </c>
      <c r="R14" s="43">
        <f t="shared" ref="R14:R77" si="24">IF(Q14=" ",0,R13+1)</f>
        <v>1</v>
      </c>
      <c r="S14" s="43">
        <f t="shared" si="12"/>
        <v>1</v>
      </c>
      <c r="T14" s="43">
        <f t="shared" ref="T14:T77" si="25">IF(OR(P14=" ",P14="L"),0,S13*3)</f>
        <v>0</v>
      </c>
      <c r="U14" s="132">
        <f t="shared" ref="U14:U77" si="26">U13-S14+T14</f>
        <v>-1</v>
      </c>
      <c r="W14" s="24" t="str">
        <f t="shared" si="15"/>
        <v xml:space="preserve"> </v>
      </c>
      <c r="X14" s="25" t="str">
        <f t="shared" si="16"/>
        <v xml:space="preserve"> </v>
      </c>
      <c r="Y14" s="43" t="str">
        <f t="shared" ref="Y14:Y77" si="27">IF(AND(W14="T",X14=" "),D14,IF(AND(W14=" ",X14="L"),D14," "))</f>
        <v xml:space="preserve"> </v>
      </c>
      <c r="Z14" s="134">
        <f t="shared" si="17"/>
        <v>0</v>
      </c>
      <c r="AA14" s="43">
        <f t="shared" si="5"/>
        <v>0</v>
      </c>
      <c r="AB14" s="43">
        <f t="shared" si="18"/>
        <v>0</v>
      </c>
      <c r="AC14" s="43">
        <f t="shared" si="19"/>
        <v>0</v>
      </c>
      <c r="AD14" s="132">
        <f t="shared" si="20"/>
        <v>0</v>
      </c>
      <c r="AF14" s="142">
        <v>4</v>
      </c>
      <c r="AG14" s="142">
        <v>4</v>
      </c>
      <c r="AH14" s="142">
        <v>4</v>
      </c>
      <c r="AI14" s="75">
        <v>2</v>
      </c>
    </row>
    <row r="15" spans="1:35">
      <c r="A15" s="197">
        <f t="shared" si="6"/>
        <v>5</v>
      </c>
      <c r="B15" s="198">
        <f>Data!B15</f>
        <v>10</v>
      </c>
      <c r="D15" s="112">
        <f t="shared" si="0"/>
        <v>1</v>
      </c>
      <c r="E15" s="116" t="str">
        <f t="shared" si="1"/>
        <v>A</v>
      </c>
      <c r="G15" s="24" t="str">
        <f>IF(AND(D14&lt;&gt;0,D15&lt;&gt;0,D15=D14,H14=" "),"T"," ")</f>
        <v xml:space="preserve"> </v>
      </c>
      <c r="H15" s="25" t="str">
        <f t="shared" si="8"/>
        <v xml:space="preserve"> </v>
      </c>
      <c r="I15" s="43" t="str">
        <f>IF(AND(G15="T",H15=" "),D15,IF(AND(G15=" ",H15="L"),D15," "))</f>
        <v xml:space="preserve"> </v>
      </c>
      <c r="J15" s="43">
        <f>IF(I15=" ",0,J14+1)</f>
        <v>0</v>
      </c>
      <c r="K15" s="43">
        <f t="shared" si="9"/>
        <v>0</v>
      </c>
      <c r="L15" s="43">
        <f t="shared" si="10"/>
        <v>0</v>
      </c>
      <c r="M15" s="132">
        <f t="shared" si="11"/>
        <v>0</v>
      </c>
      <c r="O15" s="24" t="str">
        <f t="shared" si="21"/>
        <v xml:space="preserve"> </v>
      </c>
      <c r="P15" s="25" t="str">
        <f t="shared" si="22"/>
        <v>L</v>
      </c>
      <c r="Q15" s="43" t="str">
        <f t="shared" si="23"/>
        <v>A</v>
      </c>
      <c r="R15" s="43">
        <f t="shared" si="24"/>
        <v>2</v>
      </c>
      <c r="S15" s="43">
        <f t="shared" si="12"/>
        <v>2</v>
      </c>
      <c r="T15" s="43">
        <f t="shared" si="25"/>
        <v>0</v>
      </c>
      <c r="U15" s="132">
        <f t="shared" si="26"/>
        <v>-3</v>
      </c>
      <c r="W15" s="24" t="str">
        <f t="shared" si="15"/>
        <v xml:space="preserve"> </v>
      </c>
      <c r="X15" s="25" t="str">
        <f t="shared" si="16"/>
        <v xml:space="preserve"> </v>
      </c>
      <c r="Y15" s="43" t="str">
        <f t="shared" si="27"/>
        <v xml:space="preserve"> </v>
      </c>
      <c r="Z15" s="134">
        <f t="shared" si="17"/>
        <v>0</v>
      </c>
      <c r="AA15" s="43">
        <f t="shared" si="5"/>
        <v>0</v>
      </c>
      <c r="AB15" s="43">
        <f t="shared" si="18"/>
        <v>0</v>
      </c>
      <c r="AC15" s="43">
        <f t="shared" si="19"/>
        <v>0</v>
      </c>
      <c r="AD15" s="132">
        <f t="shared" si="20"/>
        <v>0</v>
      </c>
      <c r="AF15" s="142">
        <v>5</v>
      </c>
      <c r="AG15" s="142">
        <v>6</v>
      </c>
      <c r="AH15" s="142">
        <v>5</v>
      </c>
      <c r="AI15" s="75">
        <v>2</v>
      </c>
    </row>
    <row r="16" spans="1:35">
      <c r="A16" s="197">
        <f t="shared" si="6"/>
        <v>6</v>
      </c>
      <c r="B16" s="198">
        <f>Data!B16</f>
        <v>34</v>
      </c>
      <c r="D16" s="112">
        <f t="shared" si="0"/>
        <v>3</v>
      </c>
      <c r="E16" s="116" t="str">
        <f t="shared" si="1"/>
        <v>A</v>
      </c>
      <c r="G16" s="24" t="str">
        <f t="shared" ref="G16:G34" si="28">IF(AND(D15&lt;&gt;0,D16&lt;&gt;0,D16=D15,H15=" "),"T"," ")</f>
        <v xml:space="preserve"> </v>
      </c>
      <c r="H16" s="25" t="str">
        <f t="shared" si="8"/>
        <v xml:space="preserve"> </v>
      </c>
      <c r="I16" s="43" t="str">
        <f>IF(AND(G16="T",H16=" "),D16,IF(AND(G16=" ",H16="L"),D16," "))</f>
        <v xml:space="preserve"> </v>
      </c>
      <c r="J16" s="43">
        <f t="shared" ref="J16:J34" si="29">IF(I16=" ",0,J15+1)</f>
        <v>0</v>
      </c>
      <c r="K16" s="43">
        <f t="shared" si="9"/>
        <v>0</v>
      </c>
      <c r="L16" s="43">
        <f t="shared" si="10"/>
        <v>0</v>
      </c>
      <c r="M16" s="132">
        <f t="shared" si="11"/>
        <v>0</v>
      </c>
      <c r="O16" s="24" t="str">
        <f t="shared" si="21"/>
        <v xml:space="preserve"> </v>
      </c>
      <c r="P16" s="25" t="str">
        <f t="shared" si="22"/>
        <v>W</v>
      </c>
      <c r="Q16" s="43" t="str">
        <f t="shared" si="23"/>
        <v xml:space="preserve"> </v>
      </c>
      <c r="R16" s="43">
        <f t="shared" si="24"/>
        <v>0</v>
      </c>
      <c r="S16" s="43">
        <f t="shared" si="12"/>
        <v>0</v>
      </c>
      <c r="T16" s="43">
        <f t="shared" si="25"/>
        <v>6</v>
      </c>
      <c r="U16" s="132">
        <f t="shared" si="26"/>
        <v>3</v>
      </c>
      <c r="W16" s="24" t="str">
        <f t="shared" si="15"/>
        <v xml:space="preserve"> </v>
      </c>
      <c r="X16" s="25" t="str">
        <f t="shared" si="16"/>
        <v xml:space="preserve"> </v>
      </c>
      <c r="Y16" s="43" t="str">
        <f t="shared" si="27"/>
        <v xml:space="preserve"> </v>
      </c>
      <c r="Z16" s="134">
        <f t="shared" si="17"/>
        <v>0</v>
      </c>
      <c r="AA16" s="43">
        <f t="shared" si="5"/>
        <v>0</v>
      </c>
      <c r="AB16" s="43">
        <f t="shared" si="18"/>
        <v>0</v>
      </c>
      <c r="AC16" s="43">
        <f t="shared" si="19"/>
        <v>0</v>
      </c>
      <c r="AD16" s="132">
        <f t="shared" si="20"/>
        <v>0</v>
      </c>
      <c r="AF16" s="142">
        <v>6</v>
      </c>
      <c r="AG16" s="142">
        <v>9</v>
      </c>
      <c r="AH16" s="142">
        <v>6</v>
      </c>
      <c r="AI16" s="75">
        <v>2</v>
      </c>
    </row>
    <row r="17" spans="1:35">
      <c r="A17" s="197">
        <f t="shared" si="6"/>
        <v>7</v>
      </c>
      <c r="B17" s="198">
        <f>Data!B17</f>
        <v>0</v>
      </c>
      <c r="D17" s="112">
        <f t="shared" si="0"/>
        <v>0</v>
      </c>
      <c r="E17" s="116">
        <f t="shared" si="1"/>
        <v>0</v>
      </c>
      <c r="G17" s="24" t="str">
        <f>IF(AND(D16&lt;&gt;0,D17&lt;&gt;0,D17=D16,H16=" "),"T"," ")</f>
        <v xml:space="preserve"> </v>
      </c>
      <c r="H17" s="25" t="str">
        <f t="shared" si="8"/>
        <v xml:space="preserve"> </v>
      </c>
      <c r="I17" s="43" t="str">
        <f t="shared" ref="I17:I18" si="30">IF(AND(G17="T",H17=" "),D17,IF(AND(G17=" ",H17="L"),D17," "))</f>
        <v xml:space="preserve"> </v>
      </c>
      <c r="J17" s="43">
        <f t="shared" si="29"/>
        <v>0</v>
      </c>
      <c r="K17" s="43">
        <f t="shared" si="9"/>
        <v>0</v>
      </c>
      <c r="L17" s="43">
        <f t="shared" si="10"/>
        <v>0</v>
      </c>
      <c r="M17" s="132">
        <f t="shared" si="11"/>
        <v>0</v>
      </c>
      <c r="O17" s="24" t="str">
        <f t="shared" si="21"/>
        <v xml:space="preserve"> </v>
      </c>
      <c r="P17" s="25" t="str">
        <f t="shared" si="22"/>
        <v xml:space="preserve"> </v>
      </c>
      <c r="Q17" s="43" t="str">
        <f t="shared" si="23"/>
        <v xml:space="preserve"> </v>
      </c>
      <c r="R17" s="43">
        <f t="shared" si="24"/>
        <v>0</v>
      </c>
      <c r="S17" s="43">
        <f t="shared" si="12"/>
        <v>0</v>
      </c>
      <c r="T17" s="43">
        <f t="shared" si="25"/>
        <v>0</v>
      </c>
      <c r="U17" s="132">
        <f t="shared" si="26"/>
        <v>3</v>
      </c>
      <c r="W17" s="24" t="str">
        <f t="shared" si="15"/>
        <v xml:space="preserve"> </v>
      </c>
      <c r="X17" s="25" t="str">
        <f t="shared" si="16"/>
        <v xml:space="preserve"> </v>
      </c>
      <c r="Y17" s="43" t="str">
        <f t="shared" si="27"/>
        <v xml:space="preserve"> </v>
      </c>
      <c r="Z17" s="134">
        <f t="shared" si="17"/>
        <v>0</v>
      </c>
      <c r="AA17" s="43">
        <f t="shared" si="5"/>
        <v>0</v>
      </c>
      <c r="AB17" s="43">
        <f t="shared" si="18"/>
        <v>0</v>
      </c>
      <c r="AC17" s="43">
        <f t="shared" si="19"/>
        <v>0</v>
      </c>
      <c r="AD17" s="132">
        <f t="shared" si="20"/>
        <v>0</v>
      </c>
      <c r="AF17" s="142">
        <v>7</v>
      </c>
      <c r="AG17" s="142">
        <v>0</v>
      </c>
      <c r="AH17" s="142">
        <v>7</v>
      </c>
      <c r="AI17" s="75">
        <v>3</v>
      </c>
    </row>
    <row r="18" spans="1:35">
      <c r="A18" s="197">
        <f t="shared" si="6"/>
        <v>8</v>
      </c>
      <c r="B18" s="198">
        <f>Data!B18</f>
        <v>8</v>
      </c>
      <c r="D18" s="112">
        <f t="shared" si="0"/>
        <v>1</v>
      </c>
      <c r="E18" s="116" t="str">
        <f t="shared" si="1"/>
        <v>B</v>
      </c>
      <c r="G18" s="24" t="str">
        <f t="shared" si="28"/>
        <v xml:space="preserve"> </v>
      </c>
      <c r="H18" s="25" t="str">
        <f t="shared" si="8"/>
        <v xml:space="preserve"> </v>
      </c>
      <c r="I18" s="43" t="str">
        <f t="shared" si="30"/>
        <v xml:space="preserve"> </v>
      </c>
      <c r="J18" s="43">
        <f t="shared" si="29"/>
        <v>0</v>
      </c>
      <c r="K18" s="43">
        <f t="shared" si="9"/>
        <v>0</v>
      </c>
      <c r="L18" s="43">
        <f t="shared" si="10"/>
        <v>0</v>
      </c>
      <c r="M18" s="132">
        <f t="shared" si="11"/>
        <v>0</v>
      </c>
      <c r="O18" s="24" t="str">
        <f t="shared" si="21"/>
        <v xml:space="preserve"> </v>
      </c>
      <c r="P18" s="25" t="str">
        <f t="shared" si="22"/>
        <v xml:space="preserve"> </v>
      </c>
      <c r="Q18" s="43" t="str">
        <f t="shared" si="23"/>
        <v xml:space="preserve"> </v>
      </c>
      <c r="R18" s="43">
        <f t="shared" si="24"/>
        <v>0</v>
      </c>
      <c r="S18" s="43">
        <f t="shared" si="12"/>
        <v>0</v>
      </c>
      <c r="T18" s="43">
        <f t="shared" si="25"/>
        <v>0</v>
      </c>
      <c r="U18" s="132">
        <f t="shared" si="26"/>
        <v>3</v>
      </c>
      <c r="W18" s="24" t="str">
        <f t="shared" si="15"/>
        <v xml:space="preserve"> </v>
      </c>
      <c r="X18" s="25" t="str">
        <f>IF(Y17=" "," ",IF(D18=Y17,"W","L"))</f>
        <v xml:space="preserve"> </v>
      </c>
      <c r="Y18" s="43" t="str">
        <f t="shared" si="27"/>
        <v xml:space="preserve"> </v>
      </c>
      <c r="Z18" s="134">
        <f t="shared" si="17"/>
        <v>0</v>
      </c>
      <c r="AA18" s="43">
        <f t="shared" si="5"/>
        <v>0</v>
      </c>
      <c r="AB18" s="43">
        <f t="shared" si="18"/>
        <v>0</v>
      </c>
      <c r="AC18" s="43">
        <f t="shared" si="19"/>
        <v>0</v>
      </c>
      <c r="AD18" s="132">
        <f t="shared" si="20"/>
        <v>0</v>
      </c>
      <c r="AF18" s="142">
        <v>8</v>
      </c>
      <c r="AG18" s="142">
        <v>0</v>
      </c>
      <c r="AH18" s="142">
        <v>8</v>
      </c>
      <c r="AI18" s="75">
        <v>3</v>
      </c>
    </row>
    <row r="19" spans="1:35">
      <c r="A19" s="197">
        <f t="shared" si="6"/>
        <v>9</v>
      </c>
      <c r="B19" s="198">
        <f>Data!B19</f>
        <v>17</v>
      </c>
      <c r="D19" s="112">
        <f t="shared" si="0"/>
        <v>2</v>
      </c>
      <c r="E19" s="116" t="str">
        <f t="shared" si="1"/>
        <v>B</v>
      </c>
      <c r="G19" s="24" t="str">
        <f t="shared" si="28"/>
        <v xml:space="preserve"> </v>
      </c>
      <c r="H19" s="25" t="str">
        <f t="shared" ref="H19:H34" si="31">IF(I18=" "," ",IF(D19=I18,"W","L"))</f>
        <v xml:space="preserve"> </v>
      </c>
      <c r="I19" s="43" t="str">
        <f t="shared" ref="I19:I34" si="32">IF(AND(G19="T",H19=" "),D19,IF(AND(G19=" ",H19="L"),D19," "))</f>
        <v xml:space="preserve"> </v>
      </c>
      <c r="J19" s="43">
        <f t="shared" si="29"/>
        <v>0</v>
      </c>
      <c r="K19" s="43">
        <f t="shared" si="9"/>
        <v>0</v>
      </c>
      <c r="L19" s="43">
        <f t="shared" si="10"/>
        <v>0</v>
      </c>
      <c r="M19" s="132">
        <f t="shared" si="11"/>
        <v>0</v>
      </c>
      <c r="O19" s="24" t="str">
        <f t="shared" si="21"/>
        <v>T</v>
      </c>
      <c r="P19" s="25" t="str">
        <f t="shared" si="22"/>
        <v xml:space="preserve"> </v>
      </c>
      <c r="Q19" s="43" t="str">
        <f t="shared" si="23"/>
        <v>B</v>
      </c>
      <c r="R19" s="43">
        <f t="shared" si="24"/>
        <v>1</v>
      </c>
      <c r="S19" s="43">
        <f t="shared" si="12"/>
        <v>1</v>
      </c>
      <c r="T19" s="43">
        <f t="shared" si="25"/>
        <v>0</v>
      </c>
      <c r="U19" s="132">
        <f t="shared" si="26"/>
        <v>2</v>
      </c>
      <c r="W19" s="24" t="str">
        <f t="shared" si="15"/>
        <v xml:space="preserve"> </v>
      </c>
      <c r="X19" s="25" t="str">
        <f t="shared" ref="X19:X82" si="33">IF(Y18=" "," ",IF(D19=Y18,"W","L"))</f>
        <v xml:space="preserve"> </v>
      </c>
      <c r="Y19" s="43" t="str">
        <f t="shared" si="27"/>
        <v xml:space="preserve"> </v>
      </c>
      <c r="Z19" s="134">
        <f t="shared" si="17"/>
        <v>0</v>
      </c>
      <c r="AA19" s="43">
        <f t="shared" si="5"/>
        <v>0</v>
      </c>
      <c r="AB19" s="43">
        <f t="shared" si="18"/>
        <v>0</v>
      </c>
      <c r="AC19" s="43">
        <f t="shared" si="19"/>
        <v>0</v>
      </c>
      <c r="AD19" s="132">
        <f t="shared" si="20"/>
        <v>0</v>
      </c>
      <c r="AF19" s="142">
        <v>9</v>
      </c>
      <c r="AG19" s="142">
        <v>0</v>
      </c>
      <c r="AH19" s="142">
        <v>9</v>
      </c>
      <c r="AI19" s="75">
        <v>3</v>
      </c>
    </row>
    <row r="20" spans="1:35">
      <c r="A20" s="197">
        <f t="shared" si="6"/>
        <v>10</v>
      </c>
      <c r="B20" s="198">
        <f>Data!B20</f>
        <v>9</v>
      </c>
      <c r="D20" s="112">
        <f t="shared" si="0"/>
        <v>1</v>
      </c>
      <c r="E20" s="116" t="str">
        <f t="shared" si="1"/>
        <v>C</v>
      </c>
      <c r="G20" s="24" t="str">
        <f t="shared" si="28"/>
        <v xml:space="preserve"> </v>
      </c>
      <c r="H20" s="25" t="str">
        <f t="shared" si="31"/>
        <v xml:space="preserve"> </v>
      </c>
      <c r="I20" s="43" t="str">
        <f t="shared" si="32"/>
        <v xml:space="preserve"> </v>
      </c>
      <c r="J20" s="43">
        <f t="shared" si="29"/>
        <v>0</v>
      </c>
      <c r="K20" s="43">
        <f t="shared" si="9"/>
        <v>0</v>
      </c>
      <c r="L20" s="43">
        <f t="shared" si="10"/>
        <v>0</v>
      </c>
      <c r="M20" s="132">
        <f t="shared" si="11"/>
        <v>0</v>
      </c>
      <c r="O20" s="24" t="str">
        <f t="shared" si="21"/>
        <v xml:space="preserve"> </v>
      </c>
      <c r="P20" s="25" t="str">
        <f t="shared" si="22"/>
        <v>L</v>
      </c>
      <c r="Q20" s="43" t="str">
        <f t="shared" si="23"/>
        <v>C</v>
      </c>
      <c r="R20" s="43">
        <f t="shared" si="24"/>
        <v>2</v>
      </c>
      <c r="S20" s="43">
        <f t="shared" si="12"/>
        <v>2</v>
      </c>
      <c r="T20" s="43">
        <f t="shared" si="25"/>
        <v>0</v>
      </c>
      <c r="U20" s="132">
        <f t="shared" si="26"/>
        <v>0</v>
      </c>
      <c r="W20" s="24" t="str">
        <f t="shared" si="15"/>
        <v xml:space="preserve"> </v>
      </c>
      <c r="X20" s="25" t="str">
        <f t="shared" si="33"/>
        <v xml:space="preserve"> </v>
      </c>
      <c r="Y20" s="43" t="str">
        <f t="shared" si="27"/>
        <v xml:space="preserve"> </v>
      </c>
      <c r="Z20" s="134">
        <f t="shared" si="17"/>
        <v>0</v>
      </c>
      <c r="AA20" s="43">
        <f t="shared" si="5"/>
        <v>0</v>
      </c>
      <c r="AB20" s="43">
        <f t="shared" si="18"/>
        <v>0</v>
      </c>
      <c r="AC20" s="43">
        <f t="shared" si="19"/>
        <v>0</v>
      </c>
      <c r="AD20" s="132">
        <f t="shared" si="20"/>
        <v>0</v>
      </c>
      <c r="AF20" s="142">
        <v>10</v>
      </c>
      <c r="AG20" s="142">
        <v>0</v>
      </c>
      <c r="AH20" s="142">
        <v>10</v>
      </c>
      <c r="AI20" s="75">
        <v>4</v>
      </c>
    </row>
    <row r="21" spans="1:35">
      <c r="A21" s="197">
        <f t="shared" si="6"/>
        <v>11</v>
      </c>
      <c r="B21" s="198">
        <f>Data!B21</f>
        <v>21</v>
      </c>
      <c r="D21" s="112">
        <f t="shared" si="0"/>
        <v>2</v>
      </c>
      <c r="E21" s="116" t="str">
        <f t="shared" si="1"/>
        <v>C</v>
      </c>
      <c r="G21" s="24" t="str">
        <f t="shared" si="28"/>
        <v xml:space="preserve"> </v>
      </c>
      <c r="H21" s="25" t="str">
        <f t="shared" si="31"/>
        <v xml:space="preserve"> </v>
      </c>
      <c r="I21" s="43" t="str">
        <f t="shared" si="32"/>
        <v xml:space="preserve"> </v>
      </c>
      <c r="J21" s="43">
        <f t="shared" si="29"/>
        <v>0</v>
      </c>
      <c r="K21" s="43">
        <f t="shared" si="9"/>
        <v>0</v>
      </c>
      <c r="L21" s="43">
        <f t="shared" si="10"/>
        <v>0</v>
      </c>
      <c r="M21" s="132">
        <f t="shared" si="11"/>
        <v>0</v>
      </c>
      <c r="O21" s="24" t="str">
        <f t="shared" si="21"/>
        <v xml:space="preserve"> </v>
      </c>
      <c r="P21" s="25" t="str">
        <f t="shared" si="22"/>
        <v>W</v>
      </c>
      <c r="Q21" s="43" t="str">
        <f t="shared" si="23"/>
        <v xml:space="preserve"> </v>
      </c>
      <c r="R21" s="43">
        <f t="shared" si="24"/>
        <v>0</v>
      </c>
      <c r="S21" s="43">
        <f t="shared" si="12"/>
        <v>0</v>
      </c>
      <c r="T21" s="43">
        <f t="shared" si="25"/>
        <v>6</v>
      </c>
      <c r="U21" s="132">
        <f t="shared" si="26"/>
        <v>6</v>
      </c>
      <c r="W21" s="24" t="str">
        <f t="shared" si="15"/>
        <v xml:space="preserve"> </v>
      </c>
      <c r="X21" s="25" t="str">
        <f t="shared" si="33"/>
        <v xml:space="preserve"> </v>
      </c>
      <c r="Y21" s="43" t="str">
        <f t="shared" si="27"/>
        <v xml:space="preserve"> </v>
      </c>
      <c r="Z21" s="134">
        <f t="shared" si="17"/>
        <v>0</v>
      </c>
      <c r="AA21" s="43">
        <f t="shared" si="5"/>
        <v>0</v>
      </c>
      <c r="AB21" s="43">
        <f t="shared" si="18"/>
        <v>0</v>
      </c>
      <c r="AC21" s="43">
        <f t="shared" si="19"/>
        <v>0</v>
      </c>
      <c r="AD21" s="132">
        <f t="shared" si="20"/>
        <v>0</v>
      </c>
      <c r="AF21" s="142">
        <v>11</v>
      </c>
      <c r="AG21" s="142">
        <v>0</v>
      </c>
      <c r="AH21" s="142">
        <v>11</v>
      </c>
      <c r="AI21" s="75">
        <v>4</v>
      </c>
    </row>
    <row r="22" spans="1:35">
      <c r="A22" s="197">
        <f t="shared" si="6"/>
        <v>12</v>
      </c>
      <c r="B22" s="198">
        <f>Data!B22</f>
        <v>32</v>
      </c>
      <c r="D22" s="112">
        <f t="shared" si="0"/>
        <v>3</v>
      </c>
      <c r="E22" s="116" t="str">
        <f t="shared" si="1"/>
        <v>B</v>
      </c>
      <c r="G22" s="24" t="str">
        <f t="shared" si="28"/>
        <v xml:space="preserve"> </v>
      </c>
      <c r="H22" s="25" t="str">
        <f t="shared" si="31"/>
        <v xml:space="preserve"> </v>
      </c>
      <c r="I22" s="43" t="str">
        <f t="shared" si="32"/>
        <v xml:space="preserve"> </v>
      </c>
      <c r="J22" s="43">
        <f t="shared" si="29"/>
        <v>0</v>
      </c>
      <c r="K22" s="43">
        <f t="shared" si="9"/>
        <v>0</v>
      </c>
      <c r="L22" s="43">
        <f t="shared" si="10"/>
        <v>0</v>
      </c>
      <c r="M22" s="132">
        <f t="shared" si="11"/>
        <v>0</v>
      </c>
      <c r="O22" s="24" t="str">
        <f t="shared" si="21"/>
        <v xml:space="preserve"> </v>
      </c>
      <c r="P22" s="25" t="str">
        <f t="shared" si="22"/>
        <v xml:space="preserve"> </v>
      </c>
      <c r="Q22" s="43" t="str">
        <f t="shared" si="23"/>
        <v xml:space="preserve"> </v>
      </c>
      <c r="R22" s="43">
        <f t="shared" si="24"/>
        <v>0</v>
      </c>
      <c r="S22" s="43">
        <f t="shared" si="12"/>
        <v>0</v>
      </c>
      <c r="T22" s="43">
        <f t="shared" si="25"/>
        <v>0</v>
      </c>
      <c r="U22" s="132">
        <f t="shared" si="26"/>
        <v>6</v>
      </c>
      <c r="W22" s="24" t="str">
        <f t="shared" si="15"/>
        <v xml:space="preserve"> </v>
      </c>
      <c r="X22" s="25" t="str">
        <f t="shared" si="33"/>
        <v xml:space="preserve"> </v>
      </c>
      <c r="Y22" s="43" t="str">
        <f t="shared" si="27"/>
        <v xml:space="preserve"> </v>
      </c>
      <c r="Z22" s="134">
        <f t="shared" si="17"/>
        <v>0</v>
      </c>
      <c r="AA22" s="43">
        <f t="shared" si="5"/>
        <v>0</v>
      </c>
      <c r="AB22" s="43">
        <f t="shared" si="18"/>
        <v>0</v>
      </c>
      <c r="AC22" s="43">
        <f t="shared" si="19"/>
        <v>0</v>
      </c>
      <c r="AD22" s="132">
        <f t="shared" si="20"/>
        <v>0</v>
      </c>
      <c r="AF22" s="142">
        <v>12</v>
      </c>
      <c r="AG22" s="142">
        <v>0</v>
      </c>
      <c r="AH22" s="142">
        <v>12</v>
      </c>
      <c r="AI22" s="75">
        <v>4</v>
      </c>
    </row>
    <row r="23" spans="1:35">
      <c r="A23" s="197">
        <f t="shared" si="6"/>
        <v>13</v>
      </c>
      <c r="B23" s="198">
        <f>Data!B23</f>
        <v>19</v>
      </c>
      <c r="D23" s="112">
        <f t="shared" si="0"/>
        <v>2</v>
      </c>
      <c r="E23" s="116" t="str">
        <f t="shared" si="1"/>
        <v>A</v>
      </c>
      <c r="G23" s="24" t="str">
        <f t="shared" si="28"/>
        <v xml:space="preserve"> </v>
      </c>
      <c r="H23" s="25" t="str">
        <f t="shared" si="31"/>
        <v xml:space="preserve"> </v>
      </c>
      <c r="I23" s="43" t="str">
        <f t="shared" si="32"/>
        <v xml:space="preserve"> </v>
      </c>
      <c r="J23" s="43">
        <f t="shared" si="29"/>
        <v>0</v>
      </c>
      <c r="K23" s="43">
        <f t="shared" si="9"/>
        <v>0</v>
      </c>
      <c r="L23" s="43">
        <f t="shared" si="10"/>
        <v>0</v>
      </c>
      <c r="M23" s="132">
        <f t="shared" si="11"/>
        <v>0</v>
      </c>
      <c r="O23" s="24" t="str">
        <f t="shared" si="21"/>
        <v xml:space="preserve"> </v>
      </c>
      <c r="P23" s="25" t="str">
        <f t="shared" si="22"/>
        <v xml:space="preserve"> </v>
      </c>
      <c r="Q23" s="43" t="str">
        <f t="shared" si="23"/>
        <v xml:space="preserve"> </v>
      </c>
      <c r="R23" s="43">
        <f t="shared" si="24"/>
        <v>0</v>
      </c>
      <c r="S23" s="43">
        <f t="shared" si="12"/>
        <v>0</v>
      </c>
      <c r="T23" s="43">
        <f t="shared" si="25"/>
        <v>0</v>
      </c>
      <c r="U23" s="132">
        <f t="shared" si="26"/>
        <v>6</v>
      </c>
      <c r="W23" s="24" t="str">
        <f t="shared" si="15"/>
        <v xml:space="preserve"> </v>
      </c>
      <c r="X23" s="25" t="str">
        <f t="shared" si="33"/>
        <v xml:space="preserve"> </v>
      </c>
      <c r="Y23" s="43" t="str">
        <f t="shared" si="27"/>
        <v xml:space="preserve"> </v>
      </c>
      <c r="Z23" s="134">
        <f t="shared" si="17"/>
        <v>0</v>
      </c>
      <c r="AA23" s="43">
        <f t="shared" si="5"/>
        <v>0</v>
      </c>
      <c r="AB23" s="43">
        <f t="shared" si="18"/>
        <v>0</v>
      </c>
      <c r="AC23" s="43">
        <f t="shared" si="19"/>
        <v>0</v>
      </c>
      <c r="AD23" s="132">
        <f t="shared" si="20"/>
        <v>0</v>
      </c>
      <c r="AF23" s="142">
        <v>13</v>
      </c>
      <c r="AG23" s="142">
        <v>0</v>
      </c>
      <c r="AH23" s="142">
        <v>13</v>
      </c>
      <c r="AI23" s="75">
        <v>5</v>
      </c>
    </row>
    <row r="24" spans="1:35">
      <c r="A24" s="197">
        <f t="shared" si="6"/>
        <v>14</v>
      </c>
      <c r="B24" s="198">
        <f>Data!B24</f>
        <v>22</v>
      </c>
      <c r="D24" s="112">
        <f t="shared" si="0"/>
        <v>2</v>
      </c>
      <c r="E24" s="116" t="str">
        <f t="shared" si="1"/>
        <v>A</v>
      </c>
      <c r="G24" s="24" t="str">
        <f t="shared" si="28"/>
        <v>T</v>
      </c>
      <c r="H24" s="25" t="str">
        <f t="shared" si="31"/>
        <v xml:space="preserve"> </v>
      </c>
      <c r="I24" s="43">
        <f t="shared" si="32"/>
        <v>2</v>
      </c>
      <c r="J24" s="43">
        <f t="shared" si="29"/>
        <v>1</v>
      </c>
      <c r="K24" s="43">
        <f t="shared" si="9"/>
        <v>1</v>
      </c>
      <c r="L24" s="43">
        <f t="shared" si="10"/>
        <v>0</v>
      </c>
      <c r="M24" s="132">
        <f t="shared" si="11"/>
        <v>-1</v>
      </c>
      <c r="O24" s="24" t="str">
        <f t="shared" si="21"/>
        <v>T</v>
      </c>
      <c r="P24" s="25" t="str">
        <f t="shared" si="22"/>
        <v xml:space="preserve"> </v>
      </c>
      <c r="Q24" s="43" t="str">
        <f t="shared" si="23"/>
        <v>A</v>
      </c>
      <c r="R24" s="43">
        <f t="shared" si="24"/>
        <v>1</v>
      </c>
      <c r="S24" s="43">
        <f t="shared" si="12"/>
        <v>1</v>
      </c>
      <c r="T24" s="43">
        <f t="shared" si="25"/>
        <v>0</v>
      </c>
      <c r="U24" s="132">
        <f t="shared" si="26"/>
        <v>5</v>
      </c>
      <c r="W24" s="24" t="str">
        <f t="shared" si="15"/>
        <v>T</v>
      </c>
      <c r="X24" s="25" t="str">
        <f t="shared" si="33"/>
        <v xml:space="preserve"> </v>
      </c>
      <c r="Y24" s="43">
        <f t="shared" si="27"/>
        <v>2</v>
      </c>
      <c r="Z24" s="134">
        <f t="shared" si="17"/>
        <v>0</v>
      </c>
      <c r="AA24" s="43">
        <f t="shared" si="5"/>
        <v>0</v>
      </c>
      <c r="AB24" s="43">
        <f t="shared" si="18"/>
        <v>5</v>
      </c>
      <c r="AC24" s="43">
        <f t="shared" si="19"/>
        <v>0</v>
      </c>
      <c r="AD24" s="132">
        <f t="shared" si="20"/>
        <v>-5</v>
      </c>
      <c r="AF24" s="142">
        <v>14</v>
      </c>
      <c r="AG24" s="142">
        <v>0</v>
      </c>
      <c r="AH24" s="142">
        <v>14</v>
      </c>
      <c r="AI24" s="75">
        <v>5</v>
      </c>
    </row>
    <row r="25" spans="1:35">
      <c r="A25" s="197">
        <f t="shared" si="6"/>
        <v>15</v>
      </c>
      <c r="B25" s="198">
        <f>Data!B25</f>
        <v>10</v>
      </c>
      <c r="D25" s="112">
        <f t="shared" si="0"/>
        <v>1</v>
      </c>
      <c r="E25" s="116" t="str">
        <f t="shared" si="1"/>
        <v>A</v>
      </c>
      <c r="G25" s="24" t="str">
        <f t="shared" si="28"/>
        <v xml:space="preserve"> </v>
      </c>
      <c r="H25" s="25" t="str">
        <f t="shared" si="31"/>
        <v>L</v>
      </c>
      <c r="I25" s="43">
        <f t="shared" si="32"/>
        <v>1</v>
      </c>
      <c r="J25" s="43">
        <f t="shared" si="29"/>
        <v>2</v>
      </c>
      <c r="K25" s="43">
        <f t="shared" si="9"/>
        <v>2</v>
      </c>
      <c r="L25" s="43">
        <f t="shared" si="10"/>
        <v>0</v>
      </c>
      <c r="M25" s="132">
        <f t="shared" si="11"/>
        <v>-3</v>
      </c>
      <c r="O25" s="24" t="str">
        <f t="shared" si="21"/>
        <v>T</v>
      </c>
      <c r="P25" s="25" t="str">
        <f t="shared" si="22"/>
        <v>W</v>
      </c>
      <c r="Q25" s="43" t="str">
        <f t="shared" si="23"/>
        <v xml:space="preserve"> </v>
      </c>
      <c r="R25" s="43">
        <f t="shared" si="24"/>
        <v>0</v>
      </c>
      <c r="S25" s="43">
        <f t="shared" si="12"/>
        <v>0</v>
      </c>
      <c r="T25" s="43">
        <f t="shared" si="25"/>
        <v>3</v>
      </c>
      <c r="U25" s="132">
        <f t="shared" si="26"/>
        <v>8</v>
      </c>
      <c r="W25" s="24" t="str">
        <f t="shared" si="15"/>
        <v xml:space="preserve"> </v>
      </c>
      <c r="X25" s="25" t="str">
        <f t="shared" si="33"/>
        <v>L</v>
      </c>
      <c r="Y25" s="43">
        <f t="shared" si="27"/>
        <v>1</v>
      </c>
      <c r="Z25" s="134">
        <f t="shared" si="17"/>
        <v>1</v>
      </c>
      <c r="AA25" s="43">
        <f t="shared" si="5"/>
        <v>1</v>
      </c>
      <c r="AB25" s="43">
        <f t="shared" si="18"/>
        <v>1</v>
      </c>
      <c r="AC25" s="43">
        <f t="shared" si="19"/>
        <v>0</v>
      </c>
      <c r="AD25" s="132">
        <f t="shared" si="20"/>
        <v>-6</v>
      </c>
      <c r="AF25" s="142">
        <v>15</v>
      </c>
      <c r="AG25" s="142">
        <v>0</v>
      </c>
      <c r="AH25" s="142">
        <v>15</v>
      </c>
      <c r="AI25" s="75">
        <v>5</v>
      </c>
    </row>
    <row r="26" spans="1:35">
      <c r="A26" s="197">
        <f t="shared" si="6"/>
        <v>16</v>
      </c>
      <c r="B26" s="198">
        <f>Data!B26</f>
        <v>21</v>
      </c>
      <c r="D26" s="112">
        <f t="shared" si="0"/>
        <v>2</v>
      </c>
      <c r="E26" s="116" t="str">
        <f t="shared" si="1"/>
        <v>C</v>
      </c>
      <c r="G26" s="24" t="str">
        <f t="shared" si="28"/>
        <v xml:space="preserve"> </v>
      </c>
      <c r="H26" s="25" t="str">
        <f t="shared" si="31"/>
        <v>L</v>
      </c>
      <c r="I26" s="43">
        <f t="shared" si="32"/>
        <v>2</v>
      </c>
      <c r="J26" s="43">
        <f t="shared" si="29"/>
        <v>3</v>
      </c>
      <c r="K26" s="43">
        <f t="shared" si="9"/>
        <v>3</v>
      </c>
      <c r="L26" s="43">
        <f t="shared" si="10"/>
        <v>0</v>
      </c>
      <c r="M26" s="132">
        <f t="shared" si="11"/>
        <v>-6</v>
      </c>
      <c r="O26" s="24" t="str">
        <f t="shared" si="21"/>
        <v xml:space="preserve"> </v>
      </c>
      <c r="P26" s="25" t="str">
        <f t="shared" si="22"/>
        <v xml:space="preserve"> </v>
      </c>
      <c r="Q26" s="43" t="str">
        <f t="shared" si="23"/>
        <v xml:space="preserve"> </v>
      </c>
      <c r="R26" s="43">
        <f t="shared" si="24"/>
        <v>0</v>
      </c>
      <c r="S26" s="43">
        <f t="shared" si="12"/>
        <v>0</v>
      </c>
      <c r="T26" s="43">
        <f t="shared" si="25"/>
        <v>0</v>
      </c>
      <c r="U26" s="132">
        <f t="shared" si="26"/>
        <v>8</v>
      </c>
      <c r="W26" s="24" t="str">
        <f t="shared" si="15"/>
        <v xml:space="preserve"> </v>
      </c>
      <c r="X26" s="25" t="str">
        <f t="shared" si="33"/>
        <v>L</v>
      </c>
      <c r="Y26" s="43">
        <f t="shared" si="27"/>
        <v>2</v>
      </c>
      <c r="Z26" s="134">
        <f t="shared" si="17"/>
        <v>2</v>
      </c>
      <c r="AA26" s="43">
        <f t="shared" si="5"/>
        <v>2</v>
      </c>
      <c r="AB26" s="43">
        <f t="shared" si="18"/>
        <v>1</v>
      </c>
      <c r="AC26" s="43">
        <f t="shared" si="19"/>
        <v>0</v>
      </c>
      <c r="AD26" s="132">
        <f t="shared" si="20"/>
        <v>-7</v>
      </c>
      <c r="AF26" s="142">
        <v>16</v>
      </c>
      <c r="AG26" s="142">
        <v>0</v>
      </c>
      <c r="AH26" s="142">
        <v>16</v>
      </c>
      <c r="AI26" s="75">
        <v>6</v>
      </c>
    </row>
    <row r="27" spans="1:35">
      <c r="A27" s="197">
        <f t="shared" si="6"/>
        <v>17</v>
      </c>
      <c r="B27" s="198">
        <f>Data!B27</f>
        <v>4</v>
      </c>
      <c r="D27" s="112">
        <f t="shared" si="0"/>
        <v>1</v>
      </c>
      <c r="E27" s="116" t="str">
        <f t="shared" si="1"/>
        <v>A</v>
      </c>
      <c r="G27" s="24" t="str">
        <f t="shared" si="28"/>
        <v xml:space="preserve"> </v>
      </c>
      <c r="H27" s="25" t="str">
        <f t="shared" si="31"/>
        <v>L</v>
      </c>
      <c r="I27" s="43">
        <f t="shared" si="32"/>
        <v>1</v>
      </c>
      <c r="J27" s="43">
        <f t="shared" si="29"/>
        <v>4</v>
      </c>
      <c r="K27" s="43">
        <f t="shared" si="9"/>
        <v>4</v>
      </c>
      <c r="L27" s="43">
        <f t="shared" si="10"/>
        <v>0</v>
      </c>
      <c r="M27" s="132">
        <f t="shared" si="11"/>
        <v>-10</v>
      </c>
      <c r="O27" s="24" t="str">
        <f t="shared" si="21"/>
        <v xml:space="preserve"> </v>
      </c>
      <c r="P27" s="25" t="str">
        <f t="shared" si="22"/>
        <v xml:space="preserve"> </v>
      </c>
      <c r="Q27" s="43" t="str">
        <f t="shared" si="23"/>
        <v xml:space="preserve"> </v>
      </c>
      <c r="R27" s="43">
        <f t="shared" si="24"/>
        <v>0</v>
      </c>
      <c r="S27" s="43">
        <f t="shared" si="12"/>
        <v>0</v>
      </c>
      <c r="T27" s="43">
        <f t="shared" si="25"/>
        <v>0</v>
      </c>
      <c r="U27" s="132">
        <f t="shared" si="26"/>
        <v>8</v>
      </c>
      <c r="W27" s="24" t="str">
        <f t="shared" si="15"/>
        <v xml:space="preserve"> </v>
      </c>
      <c r="X27" s="25" t="str">
        <f t="shared" si="33"/>
        <v>L</v>
      </c>
      <c r="Y27" s="43">
        <f t="shared" si="27"/>
        <v>1</v>
      </c>
      <c r="Z27" s="134">
        <f t="shared" si="17"/>
        <v>3</v>
      </c>
      <c r="AA27" s="43">
        <f t="shared" si="5"/>
        <v>3</v>
      </c>
      <c r="AB27" s="43">
        <f t="shared" si="18"/>
        <v>1</v>
      </c>
      <c r="AC27" s="43">
        <f t="shared" si="19"/>
        <v>0</v>
      </c>
      <c r="AD27" s="132">
        <f t="shared" si="20"/>
        <v>-8</v>
      </c>
      <c r="AF27" s="142">
        <v>17</v>
      </c>
      <c r="AG27" s="142">
        <v>0</v>
      </c>
      <c r="AH27" s="142">
        <v>17</v>
      </c>
      <c r="AI27" s="75">
        <v>6</v>
      </c>
    </row>
    <row r="28" spans="1:35">
      <c r="A28" s="197">
        <f t="shared" si="6"/>
        <v>18</v>
      </c>
      <c r="B28" s="198">
        <f>Data!B28</f>
        <v>18</v>
      </c>
      <c r="D28" s="112">
        <f t="shared" si="0"/>
        <v>2</v>
      </c>
      <c r="E28" s="116" t="str">
        <f t="shared" si="1"/>
        <v>C</v>
      </c>
      <c r="G28" s="24" t="str">
        <f t="shared" si="28"/>
        <v xml:space="preserve"> </v>
      </c>
      <c r="H28" s="25" t="str">
        <f t="shared" si="31"/>
        <v>L</v>
      </c>
      <c r="I28" s="43">
        <f t="shared" si="32"/>
        <v>2</v>
      </c>
      <c r="J28" s="43">
        <f t="shared" si="29"/>
        <v>5</v>
      </c>
      <c r="K28" s="43">
        <f t="shared" si="9"/>
        <v>6</v>
      </c>
      <c r="L28" s="43">
        <f t="shared" si="10"/>
        <v>0</v>
      </c>
      <c r="M28" s="132">
        <f t="shared" si="11"/>
        <v>-16</v>
      </c>
      <c r="O28" s="24" t="str">
        <f t="shared" si="21"/>
        <v xml:space="preserve"> </v>
      </c>
      <c r="P28" s="25" t="str">
        <f t="shared" si="22"/>
        <v xml:space="preserve"> </v>
      </c>
      <c r="Q28" s="43" t="str">
        <f t="shared" si="23"/>
        <v xml:space="preserve"> </v>
      </c>
      <c r="R28" s="43">
        <f t="shared" si="24"/>
        <v>0</v>
      </c>
      <c r="S28" s="43">
        <f t="shared" si="12"/>
        <v>0</v>
      </c>
      <c r="T28" s="43">
        <f t="shared" si="25"/>
        <v>0</v>
      </c>
      <c r="U28" s="132">
        <f t="shared" si="26"/>
        <v>8</v>
      </c>
      <c r="W28" s="24" t="str">
        <f t="shared" si="15"/>
        <v xml:space="preserve"> </v>
      </c>
      <c r="X28" s="25" t="str">
        <f t="shared" si="33"/>
        <v>L</v>
      </c>
      <c r="Y28" s="43">
        <f t="shared" si="27"/>
        <v>2</v>
      </c>
      <c r="Z28" s="134">
        <f t="shared" si="17"/>
        <v>4</v>
      </c>
      <c r="AA28" s="43">
        <f t="shared" si="5"/>
        <v>4</v>
      </c>
      <c r="AB28" s="43">
        <f t="shared" si="18"/>
        <v>2</v>
      </c>
      <c r="AC28" s="43">
        <f t="shared" si="19"/>
        <v>0</v>
      </c>
      <c r="AD28" s="132">
        <f t="shared" si="20"/>
        <v>-10</v>
      </c>
      <c r="AF28" s="142">
        <v>18</v>
      </c>
      <c r="AG28" s="142">
        <v>0</v>
      </c>
      <c r="AH28" s="142">
        <v>18</v>
      </c>
      <c r="AI28" s="75">
        <v>6</v>
      </c>
    </row>
    <row r="29" spans="1:35">
      <c r="A29" s="197">
        <f t="shared" si="6"/>
        <v>19</v>
      </c>
      <c r="B29" s="198">
        <f>Data!B29</f>
        <v>1</v>
      </c>
      <c r="D29" s="112">
        <f t="shared" si="0"/>
        <v>1</v>
      </c>
      <c r="E29" s="116" t="str">
        <f t="shared" si="1"/>
        <v>A</v>
      </c>
      <c r="G29" s="24" t="str">
        <f t="shared" si="28"/>
        <v xml:space="preserve"> </v>
      </c>
      <c r="H29" s="25" t="str">
        <f t="shared" si="31"/>
        <v>L</v>
      </c>
      <c r="I29" s="43">
        <f t="shared" si="32"/>
        <v>1</v>
      </c>
      <c r="J29" s="43">
        <f t="shared" si="29"/>
        <v>6</v>
      </c>
      <c r="K29" s="43">
        <f t="shared" si="9"/>
        <v>9</v>
      </c>
      <c r="L29" s="43">
        <f t="shared" si="10"/>
        <v>0</v>
      </c>
      <c r="M29" s="132">
        <f t="shared" si="11"/>
        <v>-25</v>
      </c>
      <c r="O29" s="24" t="str">
        <f t="shared" si="21"/>
        <v xml:space="preserve"> </v>
      </c>
      <c r="P29" s="25" t="str">
        <f t="shared" si="22"/>
        <v xml:space="preserve"> </v>
      </c>
      <c r="Q29" s="43" t="str">
        <f t="shared" si="23"/>
        <v xml:space="preserve"> </v>
      </c>
      <c r="R29" s="43">
        <f t="shared" si="24"/>
        <v>0</v>
      </c>
      <c r="S29" s="43">
        <f t="shared" si="12"/>
        <v>0</v>
      </c>
      <c r="T29" s="43">
        <f t="shared" si="25"/>
        <v>0</v>
      </c>
      <c r="U29" s="132">
        <f t="shared" si="26"/>
        <v>8</v>
      </c>
      <c r="W29" s="24" t="str">
        <f t="shared" si="15"/>
        <v xml:space="preserve"> </v>
      </c>
      <c r="X29" s="25" t="str">
        <f t="shared" si="33"/>
        <v>L</v>
      </c>
      <c r="Y29" s="43">
        <f t="shared" si="27"/>
        <v>1</v>
      </c>
      <c r="Z29" s="134">
        <f t="shared" si="17"/>
        <v>5</v>
      </c>
      <c r="AA29" s="43">
        <f t="shared" si="5"/>
        <v>5</v>
      </c>
      <c r="AB29" s="43">
        <f t="shared" si="18"/>
        <v>2</v>
      </c>
      <c r="AC29" s="43">
        <f t="shared" si="19"/>
        <v>0</v>
      </c>
      <c r="AD29" s="132">
        <f t="shared" si="20"/>
        <v>-12</v>
      </c>
      <c r="AF29" s="142">
        <v>19</v>
      </c>
      <c r="AG29" s="142">
        <v>0</v>
      </c>
      <c r="AH29" s="142">
        <v>19</v>
      </c>
      <c r="AI29" s="75">
        <v>7</v>
      </c>
    </row>
    <row r="30" spans="1:35">
      <c r="A30" s="197">
        <f t="shared" si="6"/>
        <v>20</v>
      </c>
      <c r="B30" s="198">
        <f>Data!B30</f>
        <v>4</v>
      </c>
      <c r="D30" s="112">
        <f t="shared" si="0"/>
        <v>1</v>
      </c>
      <c r="E30" s="116" t="str">
        <f t="shared" si="1"/>
        <v>A</v>
      </c>
      <c r="G30" s="24" t="str">
        <f t="shared" si="28"/>
        <v xml:space="preserve"> </v>
      </c>
      <c r="H30" s="25" t="str">
        <f t="shared" si="31"/>
        <v>W</v>
      </c>
      <c r="I30" s="43" t="str">
        <f t="shared" si="32"/>
        <v xml:space="preserve"> </v>
      </c>
      <c r="J30" s="43">
        <f t="shared" si="29"/>
        <v>0</v>
      </c>
      <c r="K30" s="43">
        <f t="shared" si="9"/>
        <v>0</v>
      </c>
      <c r="L30" s="43">
        <f t="shared" si="10"/>
        <v>27</v>
      </c>
      <c r="M30" s="132">
        <f t="shared" si="11"/>
        <v>2</v>
      </c>
      <c r="O30" s="24" t="str">
        <f t="shared" si="21"/>
        <v>T</v>
      </c>
      <c r="P30" s="25" t="str">
        <f t="shared" si="22"/>
        <v xml:space="preserve"> </v>
      </c>
      <c r="Q30" s="43" t="str">
        <f t="shared" si="23"/>
        <v>A</v>
      </c>
      <c r="R30" s="43">
        <f t="shared" si="24"/>
        <v>1</v>
      </c>
      <c r="S30" s="43">
        <f t="shared" si="12"/>
        <v>1</v>
      </c>
      <c r="T30" s="43">
        <f t="shared" si="25"/>
        <v>0</v>
      </c>
      <c r="U30" s="132">
        <f t="shared" si="26"/>
        <v>7</v>
      </c>
      <c r="W30" s="24" t="str">
        <f t="shared" si="15"/>
        <v xml:space="preserve"> </v>
      </c>
      <c r="X30" s="25" t="str">
        <f t="shared" si="33"/>
        <v>W</v>
      </c>
      <c r="Y30" s="43" t="str">
        <f t="shared" si="27"/>
        <v xml:space="preserve"> </v>
      </c>
      <c r="Z30" s="134">
        <f t="shared" si="17"/>
        <v>0</v>
      </c>
      <c r="AA30" s="43">
        <f t="shared" si="5"/>
        <v>3</v>
      </c>
      <c r="AB30" s="43">
        <f t="shared" si="18"/>
        <v>0</v>
      </c>
      <c r="AC30" s="43">
        <f t="shared" si="19"/>
        <v>6</v>
      </c>
      <c r="AD30" s="132">
        <f t="shared" si="20"/>
        <v>-6</v>
      </c>
      <c r="AF30" s="142">
        <v>20</v>
      </c>
      <c r="AG30" s="142">
        <v>0</v>
      </c>
      <c r="AH30" s="142">
        <v>20</v>
      </c>
      <c r="AI30" s="75">
        <v>7</v>
      </c>
    </row>
    <row r="31" spans="1:35">
      <c r="A31" s="197">
        <f t="shared" si="6"/>
        <v>21</v>
      </c>
      <c r="B31" s="198">
        <f>Data!B31</f>
        <v>2</v>
      </c>
      <c r="D31" s="112">
        <f t="shared" si="0"/>
        <v>1</v>
      </c>
      <c r="E31" s="116" t="str">
        <f t="shared" si="1"/>
        <v>B</v>
      </c>
      <c r="G31" s="24" t="str">
        <f t="shared" si="28"/>
        <v xml:space="preserve"> </v>
      </c>
      <c r="H31" s="25" t="str">
        <f t="shared" si="31"/>
        <v xml:space="preserve"> </v>
      </c>
      <c r="I31" s="43" t="str">
        <f t="shared" si="32"/>
        <v xml:space="preserve"> </v>
      </c>
      <c r="J31" s="43">
        <f t="shared" si="29"/>
        <v>0</v>
      </c>
      <c r="K31" s="43">
        <f t="shared" si="9"/>
        <v>0</v>
      </c>
      <c r="L31" s="43">
        <f t="shared" si="10"/>
        <v>0</v>
      </c>
      <c r="M31" s="132">
        <f t="shared" si="11"/>
        <v>2</v>
      </c>
      <c r="O31" s="24" t="str">
        <f t="shared" si="21"/>
        <v xml:space="preserve"> </v>
      </c>
      <c r="P31" s="25" t="str">
        <f t="shared" si="22"/>
        <v>L</v>
      </c>
      <c r="Q31" s="43" t="str">
        <f t="shared" si="23"/>
        <v>B</v>
      </c>
      <c r="R31" s="43">
        <f t="shared" si="24"/>
        <v>2</v>
      </c>
      <c r="S31" s="43">
        <f t="shared" si="12"/>
        <v>2</v>
      </c>
      <c r="T31" s="43">
        <f t="shared" si="25"/>
        <v>0</v>
      </c>
      <c r="U31" s="132">
        <f t="shared" si="26"/>
        <v>5</v>
      </c>
      <c r="W31" s="24" t="str">
        <f t="shared" si="15"/>
        <v xml:space="preserve"> </v>
      </c>
      <c r="X31" s="25" t="str">
        <f t="shared" si="33"/>
        <v xml:space="preserve"> </v>
      </c>
      <c r="Y31" s="43" t="str">
        <f t="shared" si="27"/>
        <v xml:space="preserve"> </v>
      </c>
      <c r="Z31" s="134">
        <f t="shared" si="17"/>
        <v>0</v>
      </c>
      <c r="AA31" s="43">
        <f t="shared" si="5"/>
        <v>3</v>
      </c>
      <c r="AB31" s="43">
        <f t="shared" si="18"/>
        <v>0</v>
      </c>
      <c r="AC31" s="43">
        <f t="shared" si="19"/>
        <v>0</v>
      </c>
      <c r="AD31" s="132">
        <f t="shared" si="20"/>
        <v>-6</v>
      </c>
      <c r="AF31" s="142">
        <v>21</v>
      </c>
      <c r="AG31" s="142">
        <v>0</v>
      </c>
      <c r="AH31" s="142">
        <v>21</v>
      </c>
      <c r="AI31" s="75">
        <v>7</v>
      </c>
    </row>
    <row r="32" spans="1:35">
      <c r="A32" s="197">
        <f t="shared" si="6"/>
        <v>22</v>
      </c>
      <c r="B32" s="198">
        <f>Data!B32</f>
        <v>34</v>
      </c>
      <c r="D32" s="112">
        <f t="shared" si="0"/>
        <v>3</v>
      </c>
      <c r="E32" s="116" t="str">
        <f t="shared" si="1"/>
        <v>A</v>
      </c>
      <c r="G32" s="24" t="str">
        <f t="shared" si="28"/>
        <v xml:space="preserve"> </v>
      </c>
      <c r="H32" s="25" t="str">
        <f t="shared" si="31"/>
        <v xml:space="preserve"> </v>
      </c>
      <c r="I32" s="43" t="str">
        <f t="shared" si="32"/>
        <v xml:space="preserve"> </v>
      </c>
      <c r="J32" s="43">
        <f t="shared" si="29"/>
        <v>0</v>
      </c>
      <c r="K32" s="43">
        <f t="shared" si="9"/>
        <v>0</v>
      </c>
      <c r="L32" s="43">
        <f t="shared" si="10"/>
        <v>0</v>
      </c>
      <c r="M32" s="132">
        <f t="shared" si="11"/>
        <v>2</v>
      </c>
      <c r="O32" s="24" t="str">
        <f t="shared" si="21"/>
        <v xml:space="preserve"> </v>
      </c>
      <c r="P32" s="25" t="str">
        <f t="shared" si="22"/>
        <v>L</v>
      </c>
      <c r="Q32" s="43" t="str">
        <f t="shared" si="23"/>
        <v>A</v>
      </c>
      <c r="R32" s="43">
        <f t="shared" si="24"/>
        <v>3</v>
      </c>
      <c r="S32" s="43">
        <f t="shared" si="12"/>
        <v>3</v>
      </c>
      <c r="T32" s="43">
        <f t="shared" si="25"/>
        <v>0</v>
      </c>
      <c r="U32" s="132">
        <f t="shared" si="26"/>
        <v>2</v>
      </c>
      <c r="W32" s="24" t="str">
        <f t="shared" si="15"/>
        <v xml:space="preserve"> </v>
      </c>
      <c r="X32" s="25" t="str">
        <f t="shared" si="33"/>
        <v xml:space="preserve"> </v>
      </c>
      <c r="Y32" s="43" t="str">
        <f t="shared" si="27"/>
        <v xml:space="preserve"> </v>
      </c>
      <c r="Z32" s="134">
        <f t="shared" si="17"/>
        <v>0</v>
      </c>
      <c r="AA32" s="43">
        <f t="shared" si="5"/>
        <v>3</v>
      </c>
      <c r="AB32" s="43">
        <f t="shared" si="18"/>
        <v>0</v>
      </c>
      <c r="AC32" s="43">
        <f t="shared" si="19"/>
        <v>0</v>
      </c>
      <c r="AD32" s="132">
        <f t="shared" si="20"/>
        <v>-6</v>
      </c>
      <c r="AF32" s="142">
        <v>22</v>
      </c>
      <c r="AG32" s="142">
        <v>0</v>
      </c>
      <c r="AH32" s="142">
        <v>22</v>
      </c>
      <c r="AI32" s="75">
        <v>8</v>
      </c>
    </row>
    <row r="33" spans="1:35">
      <c r="A33" s="197">
        <f t="shared" si="6"/>
        <v>23</v>
      </c>
      <c r="B33" s="198">
        <f>Data!B33</f>
        <v>15</v>
      </c>
      <c r="D33" s="112">
        <f t="shared" si="0"/>
        <v>2</v>
      </c>
      <c r="E33" s="116" t="str">
        <f t="shared" si="1"/>
        <v>C</v>
      </c>
      <c r="G33" s="24" t="str">
        <f t="shared" si="28"/>
        <v xml:space="preserve"> </v>
      </c>
      <c r="H33" s="25" t="str">
        <f t="shared" si="31"/>
        <v xml:space="preserve"> </v>
      </c>
      <c r="I33" s="43" t="str">
        <f t="shared" si="32"/>
        <v xml:space="preserve"> </v>
      </c>
      <c r="J33" s="43">
        <f t="shared" si="29"/>
        <v>0</v>
      </c>
      <c r="K33" s="43">
        <f t="shared" si="9"/>
        <v>0</v>
      </c>
      <c r="L33" s="43">
        <f t="shared" si="10"/>
        <v>0</v>
      </c>
      <c r="M33" s="132">
        <f t="shared" si="11"/>
        <v>2</v>
      </c>
      <c r="O33" s="24" t="str">
        <f t="shared" si="21"/>
        <v xml:space="preserve"> </v>
      </c>
      <c r="P33" s="25" t="str">
        <f t="shared" si="22"/>
        <v>L</v>
      </c>
      <c r="Q33" s="43" t="str">
        <f t="shared" si="23"/>
        <v>C</v>
      </c>
      <c r="R33" s="43">
        <f t="shared" si="24"/>
        <v>4</v>
      </c>
      <c r="S33" s="43">
        <f t="shared" si="12"/>
        <v>4</v>
      </c>
      <c r="T33" s="43">
        <f t="shared" si="25"/>
        <v>0</v>
      </c>
      <c r="U33" s="132">
        <f t="shared" si="26"/>
        <v>-2</v>
      </c>
      <c r="W33" s="24" t="str">
        <f t="shared" si="15"/>
        <v xml:space="preserve"> </v>
      </c>
      <c r="X33" s="25" t="str">
        <f t="shared" si="33"/>
        <v xml:space="preserve"> </v>
      </c>
      <c r="Y33" s="43" t="str">
        <f t="shared" si="27"/>
        <v xml:space="preserve"> </v>
      </c>
      <c r="Z33" s="134">
        <f t="shared" si="17"/>
        <v>0</v>
      </c>
      <c r="AA33" s="43">
        <f t="shared" si="5"/>
        <v>3</v>
      </c>
      <c r="AB33" s="43">
        <f t="shared" si="18"/>
        <v>0</v>
      </c>
      <c r="AC33" s="43">
        <f t="shared" si="19"/>
        <v>0</v>
      </c>
      <c r="AD33" s="132">
        <f t="shared" si="20"/>
        <v>-6</v>
      </c>
      <c r="AF33" s="142">
        <v>23</v>
      </c>
      <c r="AG33" s="142">
        <v>0</v>
      </c>
      <c r="AH33" s="142">
        <v>23</v>
      </c>
      <c r="AI33" s="75">
        <v>8</v>
      </c>
    </row>
    <row r="34" spans="1:35">
      <c r="A34" s="197">
        <f t="shared" si="6"/>
        <v>24</v>
      </c>
      <c r="B34" s="198">
        <f>Data!B34</f>
        <v>34</v>
      </c>
      <c r="D34" s="112">
        <f t="shared" si="0"/>
        <v>3</v>
      </c>
      <c r="E34" s="116" t="str">
        <f t="shared" si="1"/>
        <v>A</v>
      </c>
      <c r="G34" s="24" t="str">
        <f t="shared" si="28"/>
        <v xml:space="preserve"> </v>
      </c>
      <c r="H34" s="25" t="str">
        <f t="shared" si="31"/>
        <v xml:space="preserve"> </v>
      </c>
      <c r="I34" s="43" t="str">
        <f t="shared" si="32"/>
        <v xml:space="preserve"> </v>
      </c>
      <c r="J34" s="43">
        <f t="shared" si="29"/>
        <v>0</v>
      </c>
      <c r="K34" s="43">
        <f t="shared" si="9"/>
        <v>0</v>
      </c>
      <c r="L34" s="43">
        <f t="shared" si="10"/>
        <v>0</v>
      </c>
      <c r="M34" s="132">
        <f t="shared" si="11"/>
        <v>2</v>
      </c>
      <c r="O34" s="24" t="str">
        <f t="shared" si="21"/>
        <v xml:space="preserve"> </v>
      </c>
      <c r="P34" s="25" t="str">
        <f t="shared" si="22"/>
        <v>L</v>
      </c>
      <c r="Q34" s="43" t="str">
        <f t="shared" si="23"/>
        <v>A</v>
      </c>
      <c r="R34" s="43">
        <f t="shared" si="24"/>
        <v>5</v>
      </c>
      <c r="S34" s="43">
        <f t="shared" si="12"/>
        <v>6</v>
      </c>
      <c r="T34" s="43">
        <f t="shared" si="25"/>
        <v>0</v>
      </c>
      <c r="U34" s="132">
        <f t="shared" si="26"/>
        <v>-8</v>
      </c>
      <c r="W34" s="24" t="str">
        <f t="shared" si="15"/>
        <v xml:space="preserve"> </v>
      </c>
      <c r="X34" s="25" t="str">
        <f t="shared" si="33"/>
        <v xml:space="preserve"> </v>
      </c>
      <c r="Y34" s="43" t="str">
        <f t="shared" si="27"/>
        <v xml:space="preserve"> </v>
      </c>
      <c r="Z34" s="134">
        <f t="shared" si="17"/>
        <v>0</v>
      </c>
      <c r="AA34" s="43">
        <f t="shared" si="5"/>
        <v>3</v>
      </c>
      <c r="AB34" s="43">
        <f t="shared" si="18"/>
        <v>0</v>
      </c>
      <c r="AC34" s="43">
        <f t="shared" si="19"/>
        <v>0</v>
      </c>
      <c r="AD34" s="132">
        <f t="shared" si="20"/>
        <v>-6</v>
      </c>
      <c r="AF34" s="142">
        <v>24</v>
      </c>
      <c r="AG34" s="142">
        <v>0</v>
      </c>
      <c r="AH34" s="142">
        <v>24</v>
      </c>
      <c r="AI34" s="75">
        <v>8</v>
      </c>
    </row>
    <row r="35" spans="1:35">
      <c r="A35" s="197">
        <f t="shared" si="6"/>
        <v>25</v>
      </c>
      <c r="B35" s="198">
        <f>Data!B35</f>
        <v>0</v>
      </c>
      <c r="D35" s="112">
        <f t="shared" si="0"/>
        <v>0</v>
      </c>
      <c r="E35" s="116">
        <f t="shared" si="1"/>
        <v>0</v>
      </c>
      <c r="G35" s="24" t="str">
        <f t="shared" ref="G35:G98" si="34">IF(AND(D34&lt;&gt;0,D35&lt;&gt;0,D35=D34,H34=" "),"T"," ")</f>
        <v xml:space="preserve"> </v>
      </c>
      <c r="H35" s="25" t="str">
        <f t="shared" ref="H35:H98" si="35">IF(I34=" "," ",IF(D35=I34,"W","L"))</f>
        <v xml:space="preserve"> </v>
      </c>
      <c r="I35" s="43" t="str">
        <f t="shared" ref="I35:I98" si="36">IF(AND(G35="T",H35=" "),D35,IF(AND(G35=" ",H35="L"),D35," "))</f>
        <v xml:space="preserve"> </v>
      </c>
      <c r="J35" s="43">
        <f t="shared" ref="J35:J98" si="37">IF(I35=" ",0,J34+1)</f>
        <v>0</v>
      </c>
      <c r="K35" s="43">
        <f t="shared" si="9"/>
        <v>0</v>
      </c>
      <c r="L35" s="43">
        <f t="shared" si="10"/>
        <v>0</v>
      </c>
      <c r="M35" s="132">
        <f t="shared" si="11"/>
        <v>2</v>
      </c>
      <c r="O35" s="24" t="str">
        <f t="shared" si="21"/>
        <v xml:space="preserve"> </v>
      </c>
      <c r="P35" s="25" t="str">
        <f t="shared" si="22"/>
        <v>L</v>
      </c>
      <c r="Q35" s="43">
        <f t="shared" si="23"/>
        <v>0</v>
      </c>
      <c r="R35" s="43">
        <f t="shared" si="24"/>
        <v>6</v>
      </c>
      <c r="S35" s="43">
        <f t="shared" si="12"/>
        <v>9</v>
      </c>
      <c r="T35" s="43">
        <f t="shared" si="25"/>
        <v>0</v>
      </c>
      <c r="U35" s="132">
        <f t="shared" si="26"/>
        <v>-17</v>
      </c>
      <c r="W35" s="24" t="str">
        <f t="shared" si="15"/>
        <v xml:space="preserve"> </v>
      </c>
      <c r="X35" s="25" t="str">
        <f t="shared" si="33"/>
        <v xml:space="preserve"> </v>
      </c>
      <c r="Y35" s="43" t="str">
        <f t="shared" si="27"/>
        <v xml:space="preserve"> </v>
      </c>
      <c r="Z35" s="134">
        <f t="shared" si="17"/>
        <v>0</v>
      </c>
      <c r="AA35" s="43">
        <f t="shared" si="5"/>
        <v>3</v>
      </c>
      <c r="AB35" s="43">
        <f t="shared" si="18"/>
        <v>0</v>
      </c>
      <c r="AC35" s="43">
        <f t="shared" si="19"/>
        <v>0</v>
      </c>
      <c r="AD35" s="132">
        <f t="shared" si="20"/>
        <v>-6</v>
      </c>
      <c r="AF35" s="142">
        <v>25</v>
      </c>
      <c r="AG35" s="142">
        <v>0</v>
      </c>
      <c r="AH35" s="142">
        <v>25</v>
      </c>
      <c r="AI35" s="75">
        <v>9</v>
      </c>
    </row>
    <row r="36" spans="1:35">
      <c r="A36" s="197">
        <f t="shared" si="6"/>
        <v>26</v>
      </c>
      <c r="B36" s="198">
        <f>Data!B36</f>
        <v>29</v>
      </c>
      <c r="D36" s="112">
        <f t="shared" si="0"/>
        <v>3</v>
      </c>
      <c r="E36" s="116" t="str">
        <f t="shared" si="1"/>
        <v>B</v>
      </c>
      <c r="G36" s="24" t="str">
        <f t="shared" si="34"/>
        <v xml:space="preserve"> </v>
      </c>
      <c r="H36" s="25" t="str">
        <f t="shared" si="35"/>
        <v xml:space="preserve"> </v>
      </c>
      <c r="I36" s="43" t="str">
        <f t="shared" si="36"/>
        <v xml:space="preserve"> </v>
      </c>
      <c r="J36" s="43">
        <f t="shared" si="37"/>
        <v>0</v>
      </c>
      <c r="K36" s="43">
        <f t="shared" si="9"/>
        <v>0</v>
      </c>
      <c r="L36" s="43">
        <f t="shared" si="10"/>
        <v>0</v>
      </c>
      <c r="M36" s="132">
        <f t="shared" si="11"/>
        <v>2</v>
      </c>
      <c r="O36" s="24" t="str">
        <f t="shared" si="21"/>
        <v xml:space="preserve"> </v>
      </c>
      <c r="P36" s="25" t="str">
        <f t="shared" si="22"/>
        <v>L</v>
      </c>
      <c r="Q36" s="43" t="str">
        <f t="shared" si="23"/>
        <v>B</v>
      </c>
      <c r="R36" s="43">
        <f t="shared" si="24"/>
        <v>7</v>
      </c>
      <c r="S36" s="43">
        <f t="shared" si="12"/>
        <v>0</v>
      </c>
      <c r="T36" s="43">
        <f t="shared" si="25"/>
        <v>0</v>
      </c>
      <c r="U36" s="132">
        <f t="shared" si="26"/>
        <v>-17</v>
      </c>
      <c r="W36" s="24" t="str">
        <f t="shared" si="15"/>
        <v xml:space="preserve"> </v>
      </c>
      <c r="X36" s="25" t="str">
        <f t="shared" si="33"/>
        <v xml:space="preserve"> </v>
      </c>
      <c r="Y36" s="43" t="str">
        <f t="shared" si="27"/>
        <v xml:space="preserve"> </v>
      </c>
      <c r="Z36" s="134">
        <f t="shared" si="17"/>
        <v>0</v>
      </c>
      <c r="AA36" s="43">
        <f t="shared" si="5"/>
        <v>3</v>
      </c>
      <c r="AB36" s="43">
        <f t="shared" si="18"/>
        <v>0</v>
      </c>
      <c r="AC36" s="43">
        <f t="shared" si="19"/>
        <v>0</v>
      </c>
      <c r="AD36" s="132">
        <f t="shared" si="20"/>
        <v>-6</v>
      </c>
      <c r="AF36" s="142">
        <v>26</v>
      </c>
      <c r="AG36" s="142">
        <v>0</v>
      </c>
      <c r="AH36" s="142">
        <v>26</v>
      </c>
      <c r="AI36" s="75">
        <v>9</v>
      </c>
    </row>
    <row r="37" spans="1:35">
      <c r="A37" s="197">
        <f t="shared" si="6"/>
        <v>27</v>
      </c>
      <c r="B37" s="198">
        <f>Data!B37</f>
        <v>25</v>
      </c>
      <c r="D37" s="112">
        <f t="shared" si="0"/>
        <v>3</v>
      </c>
      <c r="E37" s="116" t="str">
        <f t="shared" si="1"/>
        <v>A</v>
      </c>
      <c r="G37" s="24" t="str">
        <f t="shared" si="34"/>
        <v>T</v>
      </c>
      <c r="H37" s="25" t="str">
        <f t="shared" si="35"/>
        <v xml:space="preserve"> </v>
      </c>
      <c r="I37" s="43">
        <f t="shared" si="36"/>
        <v>3</v>
      </c>
      <c r="J37" s="43">
        <f t="shared" si="37"/>
        <v>1</v>
      </c>
      <c r="K37" s="43">
        <f t="shared" si="9"/>
        <v>1</v>
      </c>
      <c r="L37" s="43">
        <f t="shared" si="10"/>
        <v>0</v>
      </c>
      <c r="M37" s="132">
        <f t="shared" si="11"/>
        <v>1</v>
      </c>
      <c r="O37" s="24" t="str">
        <f t="shared" si="21"/>
        <v xml:space="preserve"> </v>
      </c>
      <c r="P37" s="25" t="str">
        <f t="shared" si="22"/>
        <v>L</v>
      </c>
      <c r="Q37" s="43" t="str">
        <f t="shared" si="23"/>
        <v>A</v>
      </c>
      <c r="R37" s="43">
        <f t="shared" si="24"/>
        <v>8</v>
      </c>
      <c r="S37" s="43">
        <f t="shared" si="12"/>
        <v>0</v>
      </c>
      <c r="T37" s="43">
        <f t="shared" si="25"/>
        <v>0</v>
      </c>
      <c r="U37" s="132">
        <f t="shared" si="26"/>
        <v>-17</v>
      </c>
      <c r="W37" s="24" t="str">
        <f t="shared" si="15"/>
        <v>T</v>
      </c>
      <c r="X37" s="25" t="str">
        <f t="shared" si="33"/>
        <v xml:space="preserve"> </v>
      </c>
      <c r="Y37" s="43">
        <f t="shared" si="27"/>
        <v>3</v>
      </c>
      <c r="Z37" s="134">
        <f t="shared" si="17"/>
        <v>0</v>
      </c>
      <c r="AA37" s="43">
        <f t="shared" si="5"/>
        <v>3</v>
      </c>
      <c r="AB37" s="43">
        <f t="shared" si="18"/>
        <v>1</v>
      </c>
      <c r="AC37" s="43">
        <f t="shared" si="19"/>
        <v>0</v>
      </c>
      <c r="AD37" s="132">
        <f t="shared" si="20"/>
        <v>-7</v>
      </c>
      <c r="AF37" s="142">
        <v>27</v>
      </c>
      <c r="AG37" s="142">
        <v>0</v>
      </c>
      <c r="AH37" s="142">
        <v>27</v>
      </c>
      <c r="AI37" s="75">
        <v>9</v>
      </c>
    </row>
    <row r="38" spans="1:35">
      <c r="A38" s="197">
        <f t="shared" si="6"/>
        <v>28</v>
      </c>
      <c r="B38" s="198">
        <f>Data!B38</f>
        <v>1</v>
      </c>
      <c r="D38" s="112">
        <f t="shared" si="0"/>
        <v>1</v>
      </c>
      <c r="E38" s="116" t="str">
        <f t="shared" si="1"/>
        <v>A</v>
      </c>
      <c r="G38" s="24" t="str">
        <f t="shared" si="34"/>
        <v xml:space="preserve"> </v>
      </c>
      <c r="H38" s="25" t="str">
        <f t="shared" si="35"/>
        <v>L</v>
      </c>
      <c r="I38" s="43">
        <f t="shared" si="36"/>
        <v>1</v>
      </c>
      <c r="J38" s="43">
        <f t="shared" si="37"/>
        <v>2</v>
      </c>
      <c r="K38" s="43">
        <f t="shared" si="9"/>
        <v>2</v>
      </c>
      <c r="L38" s="43">
        <f t="shared" si="10"/>
        <v>0</v>
      </c>
      <c r="M38" s="132">
        <f t="shared" si="11"/>
        <v>-1</v>
      </c>
      <c r="O38" s="24" t="str">
        <f t="shared" si="21"/>
        <v xml:space="preserve"> </v>
      </c>
      <c r="P38" s="25" t="str">
        <f t="shared" si="22"/>
        <v>W</v>
      </c>
      <c r="Q38" s="43" t="str">
        <f t="shared" si="23"/>
        <v xml:space="preserve"> </v>
      </c>
      <c r="R38" s="43">
        <f t="shared" si="24"/>
        <v>0</v>
      </c>
      <c r="S38" s="43">
        <f t="shared" si="12"/>
        <v>0</v>
      </c>
      <c r="T38" s="43">
        <f t="shared" si="25"/>
        <v>0</v>
      </c>
      <c r="U38" s="132">
        <f t="shared" si="26"/>
        <v>-17</v>
      </c>
      <c r="W38" s="24" t="str">
        <f t="shared" si="15"/>
        <v xml:space="preserve"> </v>
      </c>
      <c r="X38" s="25" t="str">
        <f t="shared" si="33"/>
        <v>L</v>
      </c>
      <c r="Y38" s="43">
        <f t="shared" si="27"/>
        <v>1</v>
      </c>
      <c r="Z38" s="134">
        <f t="shared" si="17"/>
        <v>1</v>
      </c>
      <c r="AA38" s="43">
        <f t="shared" si="5"/>
        <v>4</v>
      </c>
      <c r="AB38" s="43">
        <f t="shared" si="18"/>
        <v>2</v>
      </c>
      <c r="AC38" s="43">
        <f t="shared" si="19"/>
        <v>0</v>
      </c>
      <c r="AD38" s="132">
        <f t="shared" si="20"/>
        <v>-9</v>
      </c>
      <c r="AF38" s="142">
        <v>28</v>
      </c>
      <c r="AG38" s="163">
        <v>0</v>
      </c>
      <c r="AH38" s="163">
        <v>28</v>
      </c>
      <c r="AI38" s="75">
        <v>9</v>
      </c>
    </row>
    <row r="39" spans="1:35">
      <c r="A39" s="197">
        <f t="shared" si="6"/>
        <v>29</v>
      </c>
      <c r="B39" s="198">
        <f>Data!B39</f>
        <v>15</v>
      </c>
      <c r="D39" s="112">
        <f t="shared" si="0"/>
        <v>2</v>
      </c>
      <c r="E39" s="116" t="str">
        <f t="shared" si="1"/>
        <v>C</v>
      </c>
      <c r="G39" s="24" t="str">
        <f t="shared" si="34"/>
        <v xml:space="preserve"> </v>
      </c>
      <c r="H39" s="25" t="str">
        <f t="shared" si="35"/>
        <v>L</v>
      </c>
      <c r="I39" s="43">
        <f t="shared" si="36"/>
        <v>2</v>
      </c>
      <c r="J39" s="43">
        <f t="shared" si="37"/>
        <v>3</v>
      </c>
      <c r="K39" s="43">
        <f t="shared" si="9"/>
        <v>3</v>
      </c>
      <c r="L39" s="43">
        <f t="shared" si="10"/>
        <v>0</v>
      </c>
      <c r="M39" s="132">
        <f t="shared" si="11"/>
        <v>-4</v>
      </c>
      <c r="O39" s="24" t="str">
        <f t="shared" si="21"/>
        <v xml:space="preserve"> </v>
      </c>
      <c r="P39" s="25" t="str">
        <f t="shared" si="22"/>
        <v xml:space="preserve"> </v>
      </c>
      <c r="Q39" s="43" t="str">
        <f t="shared" si="23"/>
        <v xml:space="preserve"> </v>
      </c>
      <c r="R39" s="43">
        <f t="shared" si="24"/>
        <v>0</v>
      </c>
      <c r="S39" s="43">
        <f t="shared" si="12"/>
        <v>0</v>
      </c>
      <c r="T39" s="43">
        <f t="shared" si="25"/>
        <v>0</v>
      </c>
      <c r="U39" s="132">
        <f t="shared" si="26"/>
        <v>-17</v>
      </c>
      <c r="W39" s="24" t="str">
        <f t="shared" si="15"/>
        <v xml:space="preserve"> </v>
      </c>
      <c r="X39" s="25" t="str">
        <f t="shared" si="33"/>
        <v>L</v>
      </c>
      <c r="Y39" s="43">
        <f t="shared" si="27"/>
        <v>2</v>
      </c>
      <c r="Z39" s="134">
        <f t="shared" si="17"/>
        <v>2</v>
      </c>
      <c r="AA39" s="43">
        <f t="shared" si="5"/>
        <v>5</v>
      </c>
      <c r="AB39" s="43">
        <f t="shared" si="18"/>
        <v>2</v>
      </c>
      <c r="AC39" s="43">
        <f t="shared" si="19"/>
        <v>0</v>
      </c>
      <c r="AD39" s="132">
        <f t="shared" si="20"/>
        <v>-11</v>
      </c>
      <c r="AF39" s="142">
        <v>29</v>
      </c>
      <c r="AG39" s="163">
        <v>0</v>
      </c>
      <c r="AH39" s="163">
        <v>29</v>
      </c>
      <c r="AI39" s="75">
        <v>9</v>
      </c>
    </row>
    <row r="40" spans="1:35">
      <c r="A40" s="197">
        <f t="shared" si="6"/>
        <v>30</v>
      </c>
      <c r="B40" s="198">
        <f>Data!B40</f>
        <v>12</v>
      </c>
      <c r="D40" s="112">
        <f t="shared" si="0"/>
        <v>1</v>
      </c>
      <c r="E40" s="116" t="str">
        <f t="shared" si="1"/>
        <v>C</v>
      </c>
      <c r="G40" s="24" t="str">
        <f t="shared" si="34"/>
        <v xml:space="preserve"> </v>
      </c>
      <c r="H40" s="25" t="str">
        <f t="shared" si="35"/>
        <v>L</v>
      </c>
      <c r="I40" s="43">
        <f t="shared" si="36"/>
        <v>1</v>
      </c>
      <c r="J40" s="43">
        <f t="shared" si="37"/>
        <v>4</v>
      </c>
      <c r="K40" s="43">
        <f t="shared" si="9"/>
        <v>4</v>
      </c>
      <c r="L40" s="43">
        <f t="shared" si="10"/>
        <v>0</v>
      </c>
      <c r="M40" s="132">
        <f t="shared" si="11"/>
        <v>-8</v>
      </c>
      <c r="O40" s="24" t="str">
        <f t="shared" si="21"/>
        <v>T</v>
      </c>
      <c r="P40" s="25" t="str">
        <f t="shared" si="22"/>
        <v xml:space="preserve"> </v>
      </c>
      <c r="Q40" s="43" t="str">
        <f t="shared" si="23"/>
        <v>C</v>
      </c>
      <c r="R40" s="43">
        <f t="shared" si="24"/>
        <v>1</v>
      </c>
      <c r="S40" s="43">
        <f t="shared" si="12"/>
        <v>1</v>
      </c>
      <c r="T40" s="43">
        <f t="shared" si="25"/>
        <v>0</v>
      </c>
      <c r="U40" s="132">
        <f t="shared" si="26"/>
        <v>-18</v>
      </c>
      <c r="W40" s="24" t="str">
        <f t="shared" si="15"/>
        <v xml:space="preserve"> </v>
      </c>
      <c r="X40" s="25" t="str">
        <f t="shared" si="33"/>
        <v>L</v>
      </c>
      <c r="Y40" s="43">
        <f t="shared" si="27"/>
        <v>1</v>
      </c>
      <c r="Z40" s="134">
        <f t="shared" si="17"/>
        <v>3</v>
      </c>
      <c r="AA40" s="43">
        <f t="shared" si="5"/>
        <v>6</v>
      </c>
      <c r="AB40" s="43">
        <f t="shared" si="18"/>
        <v>2</v>
      </c>
      <c r="AC40" s="43">
        <f t="shared" si="19"/>
        <v>0</v>
      </c>
      <c r="AD40" s="132">
        <f t="shared" si="20"/>
        <v>-13</v>
      </c>
      <c r="AF40" s="142">
        <v>30</v>
      </c>
      <c r="AG40" s="163">
        <v>0</v>
      </c>
      <c r="AH40" s="163">
        <v>30</v>
      </c>
      <c r="AI40" s="75">
        <v>9</v>
      </c>
    </row>
    <row r="41" spans="1:35">
      <c r="A41" s="197">
        <f t="shared" si="6"/>
        <v>31</v>
      </c>
      <c r="B41" s="198">
        <f>Data!B41</f>
        <v>35</v>
      </c>
      <c r="D41" s="112">
        <f t="shared" si="0"/>
        <v>3</v>
      </c>
      <c r="E41" s="116" t="str">
        <f t="shared" si="1"/>
        <v>B</v>
      </c>
      <c r="G41" s="24" t="str">
        <f t="shared" si="34"/>
        <v xml:space="preserve"> </v>
      </c>
      <c r="H41" s="25" t="str">
        <f t="shared" si="35"/>
        <v>L</v>
      </c>
      <c r="I41" s="43">
        <f t="shared" si="36"/>
        <v>3</v>
      </c>
      <c r="J41" s="43">
        <f t="shared" si="37"/>
        <v>5</v>
      </c>
      <c r="K41" s="43">
        <f t="shared" si="9"/>
        <v>6</v>
      </c>
      <c r="L41" s="43">
        <f t="shared" si="10"/>
        <v>0</v>
      </c>
      <c r="M41" s="132">
        <f t="shared" si="11"/>
        <v>-14</v>
      </c>
      <c r="O41" s="24" t="str">
        <f t="shared" si="21"/>
        <v xml:space="preserve"> </v>
      </c>
      <c r="P41" s="25" t="str">
        <f t="shared" si="22"/>
        <v>L</v>
      </c>
      <c r="Q41" s="43" t="str">
        <f t="shared" si="23"/>
        <v>B</v>
      </c>
      <c r="R41" s="43">
        <f t="shared" si="24"/>
        <v>2</v>
      </c>
      <c r="S41" s="43">
        <f t="shared" si="12"/>
        <v>2</v>
      </c>
      <c r="T41" s="43">
        <f t="shared" si="25"/>
        <v>0</v>
      </c>
      <c r="U41" s="132">
        <f t="shared" si="26"/>
        <v>-20</v>
      </c>
      <c r="W41" s="24" t="str">
        <f t="shared" si="15"/>
        <v xml:space="preserve"> </v>
      </c>
      <c r="X41" s="25" t="str">
        <f t="shared" si="33"/>
        <v>L</v>
      </c>
      <c r="Y41" s="43">
        <f t="shared" si="27"/>
        <v>3</v>
      </c>
      <c r="Z41" s="134">
        <f t="shared" si="17"/>
        <v>4</v>
      </c>
      <c r="AA41" s="43">
        <f t="shared" si="5"/>
        <v>7</v>
      </c>
      <c r="AB41" s="43">
        <f t="shared" si="18"/>
        <v>3</v>
      </c>
      <c r="AC41" s="43">
        <f t="shared" si="19"/>
        <v>0</v>
      </c>
      <c r="AD41" s="132">
        <f t="shared" si="20"/>
        <v>-16</v>
      </c>
      <c r="AF41" s="142">
        <v>31</v>
      </c>
      <c r="AG41" s="163">
        <v>0</v>
      </c>
      <c r="AH41" s="163">
        <v>31</v>
      </c>
      <c r="AI41" s="75">
        <v>9</v>
      </c>
    </row>
    <row r="42" spans="1:35">
      <c r="A42" s="197">
        <f t="shared" si="6"/>
        <v>32</v>
      </c>
      <c r="B42" s="198">
        <f>Data!B42</f>
        <v>17</v>
      </c>
      <c r="D42" s="112">
        <f t="shared" si="0"/>
        <v>2</v>
      </c>
      <c r="E42" s="116" t="str">
        <f t="shared" si="1"/>
        <v>B</v>
      </c>
      <c r="G42" s="24" t="str">
        <f t="shared" si="34"/>
        <v xml:space="preserve"> </v>
      </c>
      <c r="H42" s="25" t="str">
        <f t="shared" si="35"/>
        <v>L</v>
      </c>
      <c r="I42" s="43">
        <f t="shared" si="36"/>
        <v>2</v>
      </c>
      <c r="J42" s="43">
        <f t="shared" si="37"/>
        <v>6</v>
      </c>
      <c r="K42" s="43">
        <f t="shared" si="9"/>
        <v>9</v>
      </c>
      <c r="L42" s="43">
        <f t="shared" si="10"/>
        <v>0</v>
      </c>
      <c r="M42" s="132">
        <f t="shared" si="11"/>
        <v>-23</v>
      </c>
      <c r="O42" s="24" t="str">
        <f t="shared" si="21"/>
        <v xml:space="preserve"> </v>
      </c>
      <c r="P42" s="25" t="str">
        <f t="shared" si="22"/>
        <v>W</v>
      </c>
      <c r="Q42" s="43" t="str">
        <f t="shared" si="23"/>
        <v xml:space="preserve"> </v>
      </c>
      <c r="R42" s="43">
        <f t="shared" si="24"/>
        <v>0</v>
      </c>
      <c r="S42" s="43">
        <f t="shared" si="12"/>
        <v>0</v>
      </c>
      <c r="T42" s="43">
        <f t="shared" si="25"/>
        <v>6</v>
      </c>
      <c r="U42" s="132">
        <f t="shared" si="26"/>
        <v>-14</v>
      </c>
      <c r="W42" s="24" t="str">
        <f t="shared" si="15"/>
        <v xml:space="preserve"> </v>
      </c>
      <c r="X42" s="25" t="str">
        <f t="shared" si="33"/>
        <v>L</v>
      </c>
      <c r="Y42" s="43">
        <f t="shared" si="27"/>
        <v>2</v>
      </c>
      <c r="Z42" s="134">
        <f t="shared" si="17"/>
        <v>5</v>
      </c>
      <c r="AA42" s="43">
        <f t="shared" si="5"/>
        <v>8</v>
      </c>
      <c r="AB42" s="43">
        <f t="shared" si="18"/>
        <v>3</v>
      </c>
      <c r="AC42" s="43">
        <f t="shared" si="19"/>
        <v>0</v>
      </c>
      <c r="AD42" s="132">
        <f t="shared" si="20"/>
        <v>-19</v>
      </c>
      <c r="AF42" s="142">
        <v>32</v>
      </c>
      <c r="AG42" s="163">
        <v>0</v>
      </c>
      <c r="AH42" s="163">
        <v>32</v>
      </c>
      <c r="AI42" s="75">
        <v>9</v>
      </c>
    </row>
    <row r="43" spans="1:35">
      <c r="A43" s="197">
        <f t="shared" si="6"/>
        <v>33</v>
      </c>
      <c r="B43" s="198">
        <f>Data!B43</f>
        <v>14</v>
      </c>
      <c r="D43" s="112">
        <f t="shared" si="0"/>
        <v>2</v>
      </c>
      <c r="E43" s="116" t="str">
        <f t="shared" si="1"/>
        <v>B</v>
      </c>
      <c r="G43" s="24" t="str">
        <f t="shared" si="34"/>
        <v xml:space="preserve"> </v>
      </c>
      <c r="H43" s="25" t="str">
        <f t="shared" si="35"/>
        <v>W</v>
      </c>
      <c r="I43" s="43" t="str">
        <f t="shared" si="36"/>
        <v xml:space="preserve"> </v>
      </c>
      <c r="J43" s="43">
        <f t="shared" si="37"/>
        <v>0</v>
      </c>
      <c r="K43" s="43">
        <f t="shared" si="9"/>
        <v>0</v>
      </c>
      <c r="L43" s="43">
        <f t="shared" si="10"/>
        <v>27</v>
      </c>
      <c r="M43" s="132">
        <f t="shared" si="11"/>
        <v>4</v>
      </c>
      <c r="O43" s="24" t="str">
        <f t="shared" si="21"/>
        <v xml:space="preserve"> </v>
      </c>
      <c r="P43" s="25" t="str">
        <f t="shared" si="22"/>
        <v xml:space="preserve"> </v>
      </c>
      <c r="Q43" s="43" t="str">
        <f t="shared" si="23"/>
        <v xml:space="preserve"> </v>
      </c>
      <c r="R43" s="43">
        <f t="shared" si="24"/>
        <v>0</v>
      </c>
      <c r="S43" s="43">
        <f t="shared" si="12"/>
        <v>0</v>
      </c>
      <c r="T43" s="43">
        <f t="shared" si="25"/>
        <v>0</v>
      </c>
      <c r="U43" s="132">
        <f t="shared" si="26"/>
        <v>-14</v>
      </c>
      <c r="W43" s="24" t="str">
        <f t="shared" si="15"/>
        <v xml:space="preserve"> </v>
      </c>
      <c r="X43" s="25" t="str">
        <f t="shared" si="33"/>
        <v>W</v>
      </c>
      <c r="Y43" s="43" t="str">
        <f t="shared" si="27"/>
        <v xml:space="preserve"> </v>
      </c>
      <c r="Z43" s="134">
        <f t="shared" si="17"/>
        <v>0</v>
      </c>
      <c r="AA43" s="43">
        <f t="shared" si="5"/>
        <v>6</v>
      </c>
      <c r="AB43" s="43">
        <f t="shared" si="18"/>
        <v>0</v>
      </c>
      <c r="AC43" s="43">
        <f t="shared" si="19"/>
        <v>9</v>
      </c>
      <c r="AD43" s="132">
        <f t="shared" si="20"/>
        <v>-10</v>
      </c>
      <c r="AF43" s="142">
        <v>33</v>
      </c>
      <c r="AG43" s="163">
        <v>0</v>
      </c>
      <c r="AH43" s="163">
        <v>33</v>
      </c>
      <c r="AI43" s="75">
        <v>9</v>
      </c>
    </row>
    <row r="44" spans="1:35">
      <c r="A44" s="197">
        <f t="shared" si="6"/>
        <v>34</v>
      </c>
      <c r="B44" s="198">
        <f>Data!B44</f>
        <v>9</v>
      </c>
      <c r="D44" s="112">
        <f t="shared" si="0"/>
        <v>1</v>
      </c>
      <c r="E44" s="116" t="str">
        <f t="shared" si="1"/>
        <v>C</v>
      </c>
      <c r="G44" s="24" t="str">
        <f t="shared" si="34"/>
        <v xml:space="preserve"> </v>
      </c>
      <c r="H44" s="25" t="str">
        <f t="shared" si="35"/>
        <v xml:space="preserve"> </v>
      </c>
      <c r="I44" s="43" t="str">
        <f t="shared" si="36"/>
        <v xml:space="preserve"> </v>
      </c>
      <c r="J44" s="43">
        <f t="shared" si="37"/>
        <v>0</v>
      </c>
      <c r="K44" s="43">
        <f t="shared" si="9"/>
        <v>0</v>
      </c>
      <c r="L44" s="43">
        <f t="shared" si="10"/>
        <v>0</v>
      </c>
      <c r="M44" s="132">
        <f t="shared" si="11"/>
        <v>4</v>
      </c>
      <c r="O44" s="24" t="str">
        <f t="shared" si="21"/>
        <v xml:space="preserve"> </v>
      </c>
      <c r="P44" s="25" t="str">
        <f t="shared" si="22"/>
        <v xml:space="preserve"> </v>
      </c>
      <c r="Q44" s="43" t="str">
        <f t="shared" si="23"/>
        <v xml:space="preserve"> </v>
      </c>
      <c r="R44" s="43">
        <f t="shared" si="24"/>
        <v>0</v>
      </c>
      <c r="S44" s="43">
        <f t="shared" si="12"/>
        <v>0</v>
      </c>
      <c r="T44" s="43">
        <f t="shared" si="25"/>
        <v>0</v>
      </c>
      <c r="U44" s="132">
        <f t="shared" si="26"/>
        <v>-14</v>
      </c>
      <c r="W44" s="24" t="str">
        <f t="shared" si="15"/>
        <v xml:space="preserve"> </v>
      </c>
      <c r="X44" s="25" t="str">
        <f t="shared" si="33"/>
        <v xml:space="preserve"> </v>
      </c>
      <c r="Y44" s="43" t="str">
        <f t="shared" si="27"/>
        <v xml:space="preserve"> </v>
      </c>
      <c r="Z44" s="134">
        <f t="shared" si="17"/>
        <v>0</v>
      </c>
      <c r="AA44" s="43">
        <f t="shared" si="5"/>
        <v>6</v>
      </c>
      <c r="AB44" s="43">
        <f t="shared" si="18"/>
        <v>0</v>
      </c>
      <c r="AC44" s="43">
        <f t="shared" si="19"/>
        <v>0</v>
      </c>
      <c r="AD44" s="132">
        <f t="shared" si="20"/>
        <v>-10</v>
      </c>
      <c r="AF44" s="142">
        <v>34</v>
      </c>
      <c r="AG44" s="163">
        <v>0</v>
      </c>
      <c r="AH44" s="163">
        <v>34</v>
      </c>
      <c r="AI44" s="75">
        <v>9</v>
      </c>
    </row>
    <row r="45" spans="1:35">
      <c r="A45" s="197">
        <f t="shared" si="6"/>
        <v>35</v>
      </c>
      <c r="B45" s="198">
        <f>Data!B45</f>
        <v>27</v>
      </c>
      <c r="D45" s="112">
        <f t="shared" si="0"/>
        <v>3</v>
      </c>
      <c r="E45" s="116" t="str">
        <f t="shared" si="1"/>
        <v>C</v>
      </c>
      <c r="G45" s="24" t="str">
        <f t="shared" si="34"/>
        <v xml:space="preserve"> </v>
      </c>
      <c r="H45" s="25" t="str">
        <f t="shared" si="35"/>
        <v xml:space="preserve"> </v>
      </c>
      <c r="I45" s="43" t="str">
        <f t="shared" si="36"/>
        <v xml:space="preserve"> </v>
      </c>
      <c r="J45" s="43">
        <f t="shared" si="37"/>
        <v>0</v>
      </c>
      <c r="K45" s="43">
        <f t="shared" si="9"/>
        <v>0</v>
      </c>
      <c r="L45" s="43">
        <f t="shared" si="10"/>
        <v>0</v>
      </c>
      <c r="M45" s="132">
        <f t="shared" si="11"/>
        <v>4</v>
      </c>
      <c r="O45" s="24" t="str">
        <f t="shared" si="21"/>
        <v>T</v>
      </c>
      <c r="P45" s="25" t="str">
        <f t="shared" si="22"/>
        <v xml:space="preserve"> </v>
      </c>
      <c r="Q45" s="43" t="str">
        <f t="shared" si="23"/>
        <v>C</v>
      </c>
      <c r="R45" s="43">
        <f t="shared" si="24"/>
        <v>1</v>
      </c>
      <c r="S45" s="43">
        <f t="shared" si="12"/>
        <v>1</v>
      </c>
      <c r="T45" s="43">
        <f t="shared" si="25"/>
        <v>0</v>
      </c>
      <c r="U45" s="132">
        <f t="shared" si="26"/>
        <v>-15</v>
      </c>
      <c r="W45" s="24" t="str">
        <f t="shared" si="15"/>
        <v xml:space="preserve"> </v>
      </c>
      <c r="X45" s="25" t="str">
        <f t="shared" si="33"/>
        <v xml:space="preserve"> </v>
      </c>
      <c r="Y45" s="43" t="str">
        <f t="shared" si="27"/>
        <v xml:space="preserve"> </v>
      </c>
      <c r="Z45" s="134">
        <f t="shared" si="17"/>
        <v>0</v>
      </c>
      <c r="AA45" s="43">
        <f t="shared" si="5"/>
        <v>6</v>
      </c>
      <c r="AB45" s="43">
        <f t="shared" si="18"/>
        <v>0</v>
      </c>
      <c r="AC45" s="43">
        <f t="shared" si="19"/>
        <v>0</v>
      </c>
      <c r="AD45" s="132">
        <f t="shared" si="20"/>
        <v>-10</v>
      </c>
      <c r="AF45" s="142">
        <v>35</v>
      </c>
      <c r="AG45" s="163">
        <v>0</v>
      </c>
      <c r="AH45" s="163">
        <v>35</v>
      </c>
      <c r="AI45" s="75">
        <v>9</v>
      </c>
    </row>
    <row r="46" spans="1:35">
      <c r="A46" s="197">
        <f t="shared" si="6"/>
        <v>36</v>
      </c>
      <c r="B46" s="198">
        <f>Data!B46</f>
        <v>19</v>
      </c>
      <c r="D46" s="112">
        <f t="shared" si="0"/>
        <v>2</v>
      </c>
      <c r="E46" s="116" t="str">
        <f t="shared" si="1"/>
        <v>A</v>
      </c>
      <c r="G46" s="24" t="str">
        <f t="shared" si="34"/>
        <v xml:space="preserve"> </v>
      </c>
      <c r="H46" s="25" t="str">
        <f t="shared" si="35"/>
        <v xml:space="preserve"> </v>
      </c>
      <c r="I46" s="43" t="str">
        <f t="shared" si="36"/>
        <v xml:space="preserve"> </v>
      </c>
      <c r="J46" s="43">
        <f t="shared" si="37"/>
        <v>0</v>
      </c>
      <c r="K46" s="43">
        <f t="shared" si="9"/>
        <v>0</v>
      </c>
      <c r="L46" s="43">
        <f t="shared" si="10"/>
        <v>0</v>
      </c>
      <c r="M46" s="132">
        <f t="shared" si="11"/>
        <v>4</v>
      </c>
      <c r="O46" s="24" t="str">
        <f t="shared" si="21"/>
        <v xml:space="preserve"> </v>
      </c>
      <c r="P46" s="25" t="str">
        <f t="shared" si="22"/>
        <v>L</v>
      </c>
      <c r="Q46" s="43" t="str">
        <f t="shared" si="23"/>
        <v>A</v>
      </c>
      <c r="R46" s="43">
        <f t="shared" si="24"/>
        <v>2</v>
      </c>
      <c r="S46" s="43">
        <f t="shared" si="12"/>
        <v>2</v>
      </c>
      <c r="T46" s="43">
        <f t="shared" si="25"/>
        <v>0</v>
      </c>
      <c r="U46" s="132">
        <f t="shared" si="26"/>
        <v>-17</v>
      </c>
      <c r="W46" s="24" t="str">
        <f t="shared" si="15"/>
        <v xml:space="preserve"> </v>
      </c>
      <c r="X46" s="25" t="str">
        <f t="shared" si="33"/>
        <v xml:space="preserve"> </v>
      </c>
      <c r="Y46" s="43" t="str">
        <f t="shared" si="27"/>
        <v xml:space="preserve"> </v>
      </c>
      <c r="Z46" s="134">
        <f t="shared" si="17"/>
        <v>0</v>
      </c>
      <c r="AA46" s="43">
        <f t="shared" si="5"/>
        <v>6</v>
      </c>
      <c r="AB46" s="43">
        <f t="shared" si="18"/>
        <v>0</v>
      </c>
      <c r="AC46" s="43">
        <f t="shared" si="19"/>
        <v>0</v>
      </c>
      <c r="AD46" s="132">
        <f t="shared" si="20"/>
        <v>-10</v>
      </c>
      <c r="AF46" s="142">
        <v>36</v>
      </c>
      <c r="AG46" s="163">
        <v>0</v>
      </c>
      <c r="AH46" s="163">
        <v>36</v>
      </c>
      <c r="AI46" s="75">
        <v>9</v>
      </c>
    </row>
    <row r="47" spans="1:35">
      <c r="A47" s="197">
        <f t="shared" si="6"/>
        <v>37</v>
      </c>
      <c r="B47" s="198">
        <f>Data!B47</f>
        <v>23</v>
      </c>
      <c r="D47" s="112">
        <f t="shared" si="0"/>
        <v>2</v>
      </c>
      <c r="E47" s="116" t="str">
        <f t="shared" si="1"/>
        <v>B</v>
      </c>
      <c r="G47" s="24" t="str">
        <f t="shared" si="34"/>
        <v>T</v>
      </c>
      <c r="H47" s="25" t="str">
        <f t="shared" si="35"/>
        <v xml:space="preserve"> </v>
      </c>
      <c r="I47" s="43">
        <f t="shared" si="36"/>
        <v>2</v>
      </c>
      <c r="J47" s="43">
        <f t="shared" si="37"/>
        <v>1</v>
      </c>
      <c r="K47" s="43">
        <f t="shared" si="9"/>
        <v>1</v>
      </c>
      <c r="L47" s="43">
        <f t="shared" si="10"/>
        <v>0</v>
      </c>
      <c r="M47" s="132">
        <f t="shared" si="11"/>
        <v>3</v>
      </c>
      <c r="O47" s="24" t="str">
        <f t="shared" si="21"/>
        <v xml:space="preserve"> </v>
      </c>
      <c r="P47" s="25" t="str">
        <f t="shared" si="22"/>
        <v>L</v>
      </c>
      <c r="Q47" s="43" t="str">
        <f t="shared" si="23"/>
        <v>B</v>
      </c>
      <c r="R47" s="43">
        <f t="shared" si="24"/>
        <v>3</v>
      </c>
      <c r="S47" s="43">
        <f t="shared" si="12"/>
        <v>3</v>
      </c>
      <c r="T47" s="43">
        <f t="shared" si="25"/>
        <v>0</v>
      </c>
      <c r="U47" s="132">
        <f t="shared" si="26"/>
        <v>-20</v>
      </c>
      <c r="W47" s="24" t="str">
        <f t="shared" si="15"/>
        <v>T</v>
      </c>
      <c r="X47" s="25" t="str">
        <f t="shared" si="33"/>
        <v xml:space="preserve"> </v>
      </c>
      <c r="Y47" s="43">
        <f t="shared" si="27"/>
        <v>2</v>
      </c>
      <c r="Z47" s="134">
        <f t="shared" si="17"/>
        <v>0</v>
      </c>
      <c r="AA47" s="43">
        <f t="shared" si="5"/>
        <v>6</v>
      </c>
      <c r="AB47" s="43">
        <f t="shared" si="18"/>
        <v>2</v>
      </c>
      <c r="AC47" s="43">
        <f t="shared" si="19"/>
        <v>0</v>
      </c>
      <c r="AD47" s="132">
        <f t="shared" si="20"/>
        <v>-12</v>
      </c>
      <c r="AF47" s="142">
        <v>37</v>
      </c>
      <c r="AG47" s="163">
        <v>0</v>
      </c>
      <c r="AH47" s="163">
        <v>37</v>
      </c>
      <c r="AI47" s="75">
        <v>9</v>
      </c>
    </row>
    <row r="48" spans="1:35">
      <c r="A48" s="197">
        <f t="shared" si="6"/>
        <v>38</v>
      </c>
      <c r="B48" s="198">
        <f>Data!B48</f>
        <v>3</v>
      </c>
      <c r="D48" s="112">
        <f t="shared" si="0"/>
        <v>1</v>
      </c>
      <c r="E48" s="116" t="str">
        <f t="shared" si="1"/>
        <v>C</v>
      </c>
      <c r="G48" s="24" t="str">
        <f t="shared" si="34"/>
        <v xml:space="preserve"> </v>
      </c>
      <c r="H48" s="25" t="str">
        <f t="shared" si="35"/>
        <v>L</v>
      </c>
      <c r="I48" s="43">
        <f t="shared" si="36"/>
        <v>1</v>
      </c>
      <c r="J48" s="43">
        <f t="shared" si="37"/>
        <v>2</v>
      </c>
      <c r="K48" s="43">
        <f t="shared" si="9"/>
        <v>2</v>
      </c>
      <c r="L48" s="43">
        <f t="shared" si="10"/>
        <v>0</v>
      </c>
      <c r="M48" s="132">
        <f t="shared" si="11"/>
        <v>1</v>
      </c>
      <c r="O48" s="24" t="str">
        <f t="shared" si="21"/>
        <v xml:space="preserve"> </v>
      </c>
      <c r="P48" s="25" t="str">
        <f t="shared" si="22"/>
        <v>L</v>
      </c>
      <c r="Q48" s="43" t="str">
        <f t="shared" si="23"/>
        <v>C</v>
      </c>
      <c r="R48" s="43">
        <f t="shared" si="24"/>
        <v>4</v>
      </c>
      <c r="S48" s="43">
        <f t="shared" si="12"/>
        <v>4</v>
      </c>
      <c r="T48" s="43">
        <f t="shared" si="25"/>
        <v>0</v>
      </c>
      <c r="U48" s="132">
        <f t="shared" si="26"/>
        <v>-24</v>
      </c>
      <c r="W48" s="24" t="str">
        <f t="shared" si="15"/>
        <v xml:space="preserve"> </v>
      </c>
      <c r="X48" s="25" t="str">
        <f t="shared" si="33"/>
        <v>L</v>
      </c>
      <c r="Y48" s="43">
        <f t="shared" si="27"/>
        <v>1</v>
      </c>
      <c r="Z48" s="134">
        <f t="shared" si="17"/>
        <v>1</v>
      </c>
      <c r="AA48" s="43">
        <f t="shared" si="5"/>
        <v>7</v>
      </c>
      <c r="AB48" s="43">
        <f t="shared" si="18"/>
        <v>3</v>
      </c>
      <c r="AC48" s="43">
        <f t="shared" si="19"/>
        <v>0</v>
      </c>
      <c r="AD48" s="132">
        <f t="shared" si="20"/>
        <v>-15</v>
      </c>
      <c r="AF48" s="142">
        <v>38</v>
      </c>
      <c r="AG48" s="163">
        <v>0</v>
      </c>
      <c r="AH48" s="163">
        <v>38</v>
      </c>
      <c r="AI48" s="75">
        <v>9</v>
      </c>
    </row>
    <row r="49" spans="1:35">
      <c r="A49" s="197">
        <f t="shared" si="6"/>
        <v>39</v>
      </c>
      <c r="B49" s="198">
        <f>Data!B49</f>
        <v>30</v>
      </c>
      <c r="D49" s="112">
        <f t="shared" si="0"/>
        <v>3</v>
      </c>
      <c r="E49" s="116" t="str">
        <f t="shared" si="1"/>
        <v>C</v>
      </c>
      <c r="G49" s="24" t="str">
        <f t="shared" si="34"/>
        <v xml:space="preserve"> </v>
      </c>
      <c r="H49" s="25" t="str">
        <f t="shared" si="35"/>
        <v>L</v>
      </c>
      <c r="I49" s="43">
        <f t="shared" si="36"/>
        <v>3</v>
      </c>
      <c r="J49" s="43">
        <f t="shared" si="37"/>
        <v>3</v>
      </c>
      <c r="K49" s="43">
        <f t="shared" si="9"/>
        <v>3</v>
      </c>
      <c r="L49" s="43">
        <f t="shared" si="10"/>
        <v>0</v>
      </c>
      <c r="M49" s="132">
        <f t="shared" si="11"/>
        <v>-2</v>
      </c>
      <c r="O49" s="24" t="str">
        <f t="shared" si="21"/>
        <v xml:space="preserve"> </v>
      </c>
      <c r="P49" s="25" t="str">
        <f t="shared" si="22"/>
        <v>W</v>
      </c>
      <c r="Q49" s="43" t="str">
        <f t="shared" si="23"/>
        <v xml:space="preserve"> </v>
      </c>
      <c r="R49" s="43">
        <f t="shared" si="24"/>
        <v>0</v>
      </c>
      <c r="S49" s="43">
        <f t="shared" si="12"/>
        <v>0</v>
      </c>
      <c r="T49" s="43">
        <f t="shared" si="25"/>
        <v>12</v>
      </c>
      <c r="U49" s="132">
        <f t="shared" si="26"/>
        <v>-12</v>
      </c>
      <c r="W49" s="24" t="str">
        <f t="shared" si="15"/>
        <v xml:space="preserve"> </v>
      </c>
      <c r="X49" s="25" t="str">
        <f t="shared" si="33"/>
        <v>L</v>
      </c>
      <c r="Y49" s="43">
        <f t="shared" si="27"/>
        <v>3</v>
      </c>
      <c r="Z49" s="134">
        <f t="shared" si="17"/>
        <v>2</v>
      </c>
      <c r="AA49" s="43">
        <f t="shared" si="5"/>
        <v>8</v>
      </c>
      <c r="AB49" s="43">
        <f t="shared" si="18"/>
        <v>3</v>
      </c>
      <c r="AC49" s="43">
        <f t="shared" si="19"/>
        <v>0</v>
      </c>
      <c r="AD49" s="132">
        <f t="shared" si="20"/>
        <v>-18</v>
      </c>
      <c r="AF49" s="142">
        <v>39</v>
      </c>
      <c r="AG49" s="163">
        <v>0</v>
      </c>
      <c r="AH49" s="163">
        <v>39</v>
      </c>
      <c r="AI49" s="75">
        <v>9</v>
      </c>
    </row>
    <row r="50" spans="1:35">
      <c r="A50" s="197">
        <f t="shared" si="6"/>
        <v>40</v>
      </c>
      <c r="B50" s="198">
        <f>Data!B50</f>
        <v>17</v>
      </c>
      <c r="D50" s="112">
        <f t="shared" si="0"/>
        <v>2</v>
      </c>
      <c r="E50" s="116" t="str">
        <f t="shared" si="1"/>
        <v>B</v>
      </c>
      <c r="G50" s="24" t="str">
        <f t="shared" si="34"/>
        <v xml:space="preserve"> </v>
      </c>
      <c r="H50" s="25" t="str">
        <f t="shared" si="35"/>
        <v>L</v>
      </c>
      <c r="I50" s="43">
        <f t="shared" si="36"/>
        <v>2</v>
      </c>
      <c r="J50" s="43">
        <f t="shared" si="37"/>
        <v>4</v>
      </c>
      <c r="K50" s="43">
        <f t="shared" si="9"/>
        <v>4</v>
      </c>
      <c r="L50" s="43">
        <f t="shared" si="10"/>
        <v>0</v>
      </c>
      <c r="M50" s="132">
        <f t="shared" si="11"/>
        <v>-6</v>
      </c>
      <c r="O50" s="24" t="str">
        <f t="shared" si="21"/>
        <v xml:space="preserve"> </v>
      </c>
      <c r="P50" s="25" t="str">
        <f t="shared" si="22"/>
        <v xml:space="preserve"> </v>
      </c>
      <c r="Q50" s="43" t="str">
        <f t="shared" si="23"/>
        <v xml:space="preserve"> </v>
      </c>
      <c r="R50" s="43">
        <f t="shared" si="24"/>
        <v>0</v>
      </c>
      <c r="S50" s="43">
        <f t="shared" si="12"/>
        <v>0</v>
      </c>
      <c r="T50" s="43">
        <f t="shared" si="25"/>
        <v>0</v>
      </c>
      <c r="U50" s="132">
        <f t="shared" si="26"/>
        <v>-12</v>
      </c>
      <c r="W50" s="24" t="str">
        <f t="shared" si="15"/>
        <v xml:space="preserve"> </v>
      </c>
      <c r="X50" s="25" t="str">
        <f t="shared" si="33"/>
        <v>L</v>
      </c>
      <c r="Y50" s="43">
        <f t="shared" si="27"/>
        <v>2</v>
      </c>
      <c r="Z50" s="134">
        <f t="shared" si="17"/>
        <v>3</v>
      </c>
      <c r="AA50" s="43">
        <f t="shared" si="5"/>
        <v>9</v>
      </c>
      <c r="AB50" s="43">
        <f t="shared" si="18"/>
        <v>3</v>
      </c>
      <c r="AC50" s="43">
        <f t="shared" si="19"/>
        <v>0</v>
      </c>
      <c r="AD50" s="132">
        <f t="shared" si="20"/>
        <v>-21</v>
      </c>
      <c r="AF50" s="142">
        <v>40</v>
      </c>
      <c r="AG50" s="163">
        <v>0</v>
      </c>
      <c r="AH50" s="163">
        <v>40</v>
      </c>
      <c r="AI50" s="75">
        <v>9</v>
      </c>
    </row>
    <row r="51" spans="1:35">
      <c r="A51" s="197">
        <f t="shared" si="6"/>
        <v>41</v>
      </c>
      <c r="B51" s="198">
        <f>Data!B51</f>
        <v>8</v>
      </c>
      <c r="D51" s="112">
        <f t="shared" si="0"/>
        <v>1</v>
      </c>
      <c r="E51" s="116" t="str">
        <f t="shared" si="1"/>
        <v>B</v>
      </c>
      <c r="G51" s="24" t="str">
        <f t="shared" si="34"/>
        <v xml:space="preserve"> </v>
      </c>
      <c r="H51" s="25" t="str">
        <f t="shared" si="35"/>
        <v>L</v>
      </c>
      <c r="I51" s="43">
        <f t="shared" si="36"/>
        <v>1</v>
      </c>
      <c r="J51" s="43">
        <f t="shared" si="37"/>
        <v>5</v>
      </c>
      <c r="K51" s="43">
        <f t="shared" si="9"/>
        <v>6</v>
      </c>
      <c r="L51" s="43">
        <f t="shared" si="10"/>
        <v>0</v>
      </c>
      <c r="M51" s="132">
        <f t="shared" si="11"/>
        <v>-12</v>
      </c>
      <c r="O51" s="24" t="str">
        <f t="shared" si="21"/>
        <v>T</v>
      </c>
      <c r="P51" s="25" t="str">
        <f t="shared" si="22"/>
        <v xml:space="preserve"> </v>
      </c>
      <c r="Q51" s="43" t="str">
        <f t="shared" si="23"/>
        <v>B</v>
      </c>
      <c r="R51" s="43">
        <f t="shared" si="24"/>
        <v>1</v>
      </c>
      <c r="S51" s="43">
        <f t="shared" si="12"/>
        <v>1</v>
      </c>
      <c r="T51" s="43">
        <f t="shared" si="25"/>
        <v>0</v>
      </c>
      <c r="U51" s="132">
        <f t="shared" si="26"/>
        <v>-13</v>
      </c>
      <c r="W51" s="24" t="str">
        <f t="shared" si="15"/>
        <v xml:space="preserve"> </v>
      </c>
      <c r="X51" s="25" t="str">
        <f t="shared" si="33"/>
        <v>L</v>
      </c>
      <c r="Y51" s="43">
        <f t="shared" si="27"/>
        <v>1</v>
      </c>
      <c r="Z51" s="134">
        <f t="shared" si="17"/>
        <v>4</v>
      </c>
      <c r="AA51" s="43">
        <f t="shared" si="5"/>
        <v>10</v>
      </c>
      <c r="AB51" s="43">
        <f t="shared" si="18"/>
        <v>4</v>
      </c>
      <c r="AC51" s="43">
        <f t="shared" si="19"/>
        <v>0</v>
      </c>
      <c r="AD51" s="132">
        <f t="shared" si="20"/>
        <v>-25</v>
      </c>
    </row>
    <row r="52" spans="1:35">
      <c r="A52" s="197">
        <f t="shared" si="6"/>
        <v>42</v>
      </c>
      <c r="B52" s="198">
        <f>Data!B52</f>
        <v>29</v>
      </c>
      <c r="D52" s="112">
        <f t="shared" si="0"/>
        <v>3</v>
      </c>
      <c r="E52" s="116" t="str">
        <f t="shared" si="1"/>
        <v>B</v>
      </c>
      <c r="G52" s="24" t="str">
        <f t="shared" si="34"/>
        <v xml:space="preserve"> </v>
      </c>
      <c r="H52" s="25" t="str">
        <f t="shared" si="35"/>
        <v>L</v>
      </c>
      <c r="I52" s="43">
        <f t="shared" si="36"/>
        <v>3</v>
      </c>
      <c r="J52" s="43">
        <f t="shared" si="37"/>
        <v>6</v>
      </c>
      <c r="K52" s="43">
        <f t="shared" si="9"/>
        <v>9</v>
      </c>
      <c r="L52" s="43">
        <f t="shared" si="10"/>
        <v>0</v>
      </c>
      <c r="M52" s="132">
        <f t="shared" si="11"/>
        <v>-21</v>
      </c>
      <c r="O52" s="24" t="str">
        <f t="shared" si="21"/>
        <v>T</v>
      </c>
      <c r="P52" s="25" t="str">
        <f t="shared" si="22"/>
        <v>W</v>
      </c>
      <c r="Q52" s="43" t="str">
        <f t="shared" si="23"/>
        <v xml:space="preserve"> </v>
      </c>
      <c r="R52" s="43">
        <f t="shared" si="24"/>
        <v>0</v>
      </c>
      <c r="S52" s="43">
        <f t="shared" si="12"/>
        <v>0</v>
      </c>
      <c r="T52" s="43">
        <f t="shared" si="25"/>
        <v>3</v>
      </c>
      <c r="U52" s="132">
        <f t="shared" si="26"/>
        <v>-10</v>
      </c>
      <c r="W52" s="24" t="str">
        <f t="shared" si="15"/>
        <v xml:space="preserve"> </v>
      </c>
      <c r="X52" s="25" t="str">
        <f t="shared" si="33"/>
        <v>L</v>
      </c>
      <c r="Y52" s="43">
        <f t="shared" si="27"/>
        <v>3</v>
      </c>
      <c r="Z52" s="134">
        <f t="shared" si="17"/>
        <v>5</v>
      </c>
      <c r="AA52" s="43">
        <f t="shared" si="5"/>
        <v>11</v>
      </c>
      <c r="AB52" s="43">
        <f t="shared" si="18"/>
        <v>4</v>
      </c>
      <c r="AC52" s="43">
        <f t="shared" si="19"/>
        <v>0</v>
      </c>
      <c r="AD52" s="132">
        <f t="shared" si="20"/>
        <v>-29</v>
      </c>
    </row>
    <row r="53" spans="1:35">
      <c r="A53" s="197">
        <f t="shared" si="6"/>
        <v>43</v>
      </c>
      <c r="B53" s="198">
        <f>Data!B53</f>
        <v>24</v>
      </c>
      <c r="D53" s="112">
        <f t="shared" si="0"/>
        <v>2</v>
      </c>
      <c r="E53" s="116" t="str">
        <f t="shared" si="1"/>
        <v>C</v>
      </c>
      <c r="G53" s="24" t="str">
        <f t="shared" si="34"/>
        <v xml:space="preserve"> </v>
      </c>
      <c r="H53" s="25" t="str">
        <f t="shared" si="35"/>
        <v>L</v>
      </c>
      <c r="I53" s="43">
        <f t="shared" si="36"/>
        <v>2</v>
      </c>
      <c r="J53" s="43">
        <f t="shared" si="37"/>
        <v>7</v>
      </c>
      <c r="K53" s="43">
        <f t="shared" si="9"/>
        <v>0</v>
      </c>
      <c r="L53" s="43">
        <f t="shared" si="10"/>
        <v>0</v>
      </c>
      <c r="M53" s="132">
        <f t="shared" si="11"/>
        <v>-21</v>
      </c>
      <c r="O53" s="24" t="str">
        <f t="shared" si="21"/>
        <v xml:space="preserve"> </v>
      </c>
      <c r="P53" s="25" t="str">
        <f t="shared" si="22"/>
        <v xml:space="preserve"> </v>
      </c>
      <c r="Q53" s="43" t="str">
        <f t="shared" si="23"/>
        <v xml:space="preserve"> </v>
      </c>
      <c r="R53" s="43">
        <f t="shared" si="24"/>
        <v>0</v>
      </c>
      <c r="S53" s="43">
        <f t="shared" si="12"/>
        <v>0</v>
      </c>
      <c r="T53" s="43">
        <f t="shared" si="25"/>
        <v>0</v>
      </c>
      <c r="U53" s="132">
        <f t="shared" si="26"/>
        <v>-10</v>
      </c>
      <c r="W53" s="24" t="str">
        <f t="shared" si="15"/>
        <v xml:space="preserve"> </v>
      </c>
      <c r="X53" s="25" t="str">
        <f t="shared" si="33"/>
        <v>L</v>
      </c>
      <c r="Y53" s="43">
        <f t="shared" si="27"/>
        <v>2</v>
      </c>
      <c r="Z53" s="134">
        <f t="shared" si="17"/>
        <v>6</v>
      </c>
      <c r="AA53" s="43">
        <f t="shared" si="5"/>
        <v>12</v>
      </c>
      <c r="AB53" s="43">
        <f t="shared" si="18"/>
        <v>4</v>
      </c>
      <c r="AC53" s="43">
        <f t="shared" si="19"/>
        <v>0</v>
      </c>
      <c r="AD53" s="132">
        <f t="shared" si="20"/>
        <v>-33</v>
      </c>
    </row>
    <row r="54" spans="1:35">
      <c r="A54" s="197">
        <f t="shared" si="6"/>
        <v>44</v>
      </c>
      <c r="B54" s="198">
        <f>Data!B54</f>
        <v>11</v>
      </c>
      <c r="D54" s="112">
        <f t="shared" si="0"/>
        <v>1</v>
      </c>
      <c r="E54" s="116" t="str">
        <f t="shared" si="1"/>
        <v>B</v>
      </c>
      <c r="G54" s="24" t="str">
        <f t="shared" si="34"/>
        <v xml:space="preserve"> </v>
      </c>
      <c r="H54" s="25" t="str">
        <f t="shared" si="35"/>
        <v>L</v>
      </c>
      <c r="I54" s="43">
        <f t="shared" si="36"/>
        <v>1</v>
      </c>
      <c r="J54" s="43">
        <f t="shared" si="37"/>
        <v>8</v>
      </c>
      <c r="K54" s="43">
        <f t="shared" si="9"/>
        <v>0</v>
      </c>
      <c r="L54" s="43">
        <f t="shared" si="10"/>
        <v>0</v>
      </c>
      <c r="M54" s="132">
        <f t="shared" si="11"/>
        <v>-21</v>
      </c>
      <c r="O54" s="24" t="str">
        <f t="shared" si="21"/>
        <v xml:space="preserve"> </v>
      </c>
      <c r="P54" s="25" t="str">
        <f t="shared" si="22"/>
        <v xml:space="preserve"> </v>
      </c>
      <c r="Q54" s="43" t="str">
        <f t="shared" si="23"/>
        <v xml:space="preserve"> </v>
      </c>
      <c r="R54" s="43">
        <f t="shared" si="24"/>
        <v>0</v>
      </c>
      <c r="S54" s="43">
        <f t="shared" si="12"/>
        <v>0</v>
      </c>
      <c r="T54" s="43">
        <f t="shared" si="25"/>
        <v>0</v>
      </c>
      <c r="U54" s="132">
        <f t="shared" si="26"/>
        <v>-10</v>
      </c>
      <c r="W54" s="24" t="str">
        <f t="shared" si="15"/>
        <v xml:space="preserve"> </v>
      </c>
      <c r="X54" s="25" t="str">
        <f t="shared" si="33"/>
        <v>L</v>
      </c>
      <c r="Y54" s="43">
        <f t="shared" si="27"/>
        <v>1</v>
      </c>
      <c r="Z54" s="134">
        <f t="shared" si="17"/>
        <v>7</v>
      </c>
      <c r="AA54" s="43">
        <f t="shared" si="5"/>
        <v>13</v>
      </c>
      <c r="AB54" s="43">
        <f t="shared" si="18"/>
        <v>5</v>
      </c>
      <c r="AC54" s="43">
        <f t="shared" si="19"/>
        <v>0</v>
      </c>
      <c r="AD54" s="132">
        <f t="shared" si="20"/>
        <v>-38</v>
      </c>
    </row>
    <row r="55" spans="1:35">
      <c r="A55" s="197">
        <f t="shared" si="6"/>
        <v>45</v>
      </c>
      <c r="B55" s="198">
        <f>Data!B55</f>
        <v>20</v>
      </c>
      <c r="D55" s="112">
        <f t="shared" si="0"/>
        <v>2</v>
      </c>
      <c r="E55" s="116" t="str">
        <f t="shared" si="1"/>
        <v>B</v>
      </c>
      <c r="G55" s="24" t="str">
        <f t="shared" si="34"/>
        <v xml:space="preserve"> </v>
      </c>
      <c r="H55" s="25" t="str">
        <f t="shared" si="35"/>
        <v>L</v>
      </c>
      <c r="I55" s="43">
        <f t="shared" si="36"/>
        <v>2</v>
      </c>
      <c r="J55" s="43">
        <f t="shared" si="37"/>
        <v>9</v>
      </c>
      <c r="K55" s="43">
        <f t="shared" si="9"/>
        <v>0</v>
      </c>
      <c r="L55" s="43">
        <f t="shared" si="10"/>
        <v>0</v>
      </c>
      <c r="M55" s="132">
        <f t="shared" si="11"/>
        <v>-21</v>
      </c>
      <c r="O55" s="24" t="str">
        <f t="shared" si="21"/>
        <v>T</v>
      </c>
      <c r="P55" s="25" t="str">
        <f t="shared" si="22"/>
        <v xml:space="preserve"> </v>
      </c>
      <c r="Q55" s="43" t="str">
        <f t="shared" si="23"/>
        <v>B</v>
      </c>
      <c r="R55" s="43">
        <f t="shared" si="24"/>
        <v>1</v>
      </c>
      <c r="S55" s="43">
        <f t="shared" si="12"/>
        <v>1</v>
      </c>
      <c r="T55" s="43">
        <f t="shared" si="25"/>
        <v>0</v>
      </c>
      <c r="U55" s="132">
        <f t="shared" si="26"/>
        <v>-11</v>
      </c>
      <c r="W55" s="24" t="str">
        <f t="shared" si="15"/>
        <v xml:space="preserve"> </v>
      </c>
      <c r="X55" s="25" t="str">
        <f t="shared" si="33"/>
        <v>L</v>
      </c>
      <c r="Y55" s="43">
        <f t="shared" si="27"/>
        <v>2</v>
      </c>
      <c r="Z55" s="134">
        <f t="shared" si="17"/>
        <v>8</v>
      </c>
      <c r="AA55" s="43">
        <f t="shared" si="5"/>
        <v>14</v>
      </c>
      <c r="AB55" s="43">
        <f t="shared" si="18"/>
        <v>5</v>
      </c>
      <c r="AC55" s="43">
        <f t="shared" si="19"/>
        <v>0</v>
      </c>
      <c r="AD55" s="132">
        <f t="shared" si="20"/>
        <v>-43</v>
      </c>
    </row>
    <row r="56" spans="1:35">
      <c r="A56" s="197">
        <f t="shared" si="6"/>
        <v>46</v>
      </c>
      <c r="B56" s="198">
        <f>Data!B56</f>
        <v>35</v>
      </c>
      <c r="D56" s="112">
        <f t="shared" si="0"/>
        <v>3</v>
      </c>
      <c r="E56" s="116" t="str">
        <f t="shared" si="1"/>
        <v>B</v>
      </c>
      <c r="G56" s="24" t="str">
        <f t="shared" si="34"/>
        <v xml:space="preserve"> </v>
      </c>
      <c r="H56" s="25" t="str">
        <f t="shared" si="35"/>
        <v>L</v>
      </c>
      <c r="I56" s="43">
        <f t="shared" si="36"/>
        <v>3</v>
      </c>
      <c r="J56" s="43">
        <f t="shared" si="37"/>
        <v>10</v>
      </c>
      <c r="K56" s="43">
        <f t="shared" si="9"/>
        <v>0</v>
      </c>
      <c r="L56" s="43">
        <f t="shared" si="10"/>
        <v>0</v>
      </c>
      <c r="M56" s="132">
        <f t="shared" si="11"/>
        <v>-21</v>
      </c>
      <c r="O56" s="24" t="str">
        <f t="shared" si="21"/>
        <v>T</v>
      </c>
      <c r="P56" s="25" t="str">
        <f t="shared" si="22"/>
        <v>W</v>
      </c>
      <c r="Q56" s="43" t="str">
        <f t="shared" si="23"/>
        <v xml:space="preserve"> </v>
      </c>
      <c r="R56" s="43">
        <f t="shared" si="24"/>
        <v>0</v>
      </c>
      <c r="S56" s="43">
        <f t="shared" si="12"/>
        <v>0</v>
      </c>
      <c r="T56" s="43">
        <f t="shared" si="25"/>
        <v>3</v>
      </c>
      <c r="U56" s="132">
        <f t="shared" si="26"/>
        <v>-8</v>
      </c>
      <c r="W56" s="24" t="str">
        <f t="shared" si="15"/>
        <v xml:space="preserve"> </v>
      </c>
      <c r="X56" s="25" t="str">
        <f t="shared" si="33"/>
        <v>L</v>
      </c>
      <c r="Y56" s="43">
        <f t="shared" si="27"/>
        <v>3</v>
      </c>
      <c r="Z56" s="134">
        <f t="shared" si="17"/>
        <v>9</v>
      </c>
      <c r="AA56" s="43">
        <f t="shared" si="5"/>
        <v>15</v>
      </c>
      <c r="AB56" s="43">
        <f t="shared" si="18"/>
        <v>5</v>
      </c>
      <c r="AC56" s="43">
        <f t="shared" si="19"/>
        <v>0</v>
      </c>
      <c r="AD56" s="132">
        <f t="shared" si="20"/>
        <v>-48</v>
      </c>
    </row>
    <row r="57" spans="1:35">
      <c r="A57" s="197">
        <f t="shared" si="6"/>
        <v>47</v>
      </c>
      <c r="B57" s="198">
        <f>Data!B57</f>
        <v>24</v>
      </c>
      <c r="D57" s="112">
        <f t="shared" si="0"/>
        <v>2</v>
      </c>
      <c r="E57" s="116" t="str">
        <f t="shared" si="1"/>
        <v>C</v>
      </c>
      <c r="G57" s="24" t="str">
        <f t="shared" si="34"/>
        <v xml:space="preserve"> </v>
      </c>
      <c r="H57" s="25" t="str">
        <f t="shared" si="35"/>
        <v>L</v>
      </c>
      <c r="I57" s="43">
        <f t="shared" si="36"/>
        <v>2</v>
      </c>
      <c r="J57" s="43">
        <f t="shared" si="37"/>
        <v>11</v>
      </c>
      <c r="K57" s="43">
        <f t="shared" si="9"/>
        <v>0</v>
      </c>
      <c r="L57" s="43">
        <f t="shared" si="10"/>
        <v>0</v>
      </c>
      <c r="M57" s="132">
        <f t="shared" si="11"/>
        <v>-21</v>
      </c>
      <c r="O57" s="24" t="str">
        <f t="shared" si="21"/>
        <v xml:space="preserve"> </v>
      </c>
      <c r="P57" s="25" t="str">
        <f t="shared" si="22"/>
        <v xml:space="preserve"> </v>
      </c>
      <c r="Q57" s="43" t="str">
        <f t="shared" si="23"/>
        <v xml:space="preserve"> </v>
      </c>
      <c r="R57" s="43">
        <f t="shared" si="24"/>
        <v>0</v>
      </c>
      <c r="S57" s="43">
        <f t="shared" si="12"/>
        <v>0</v>
      </c>
      <c r="T57" s="43">
        <f t="shared" si="25"/>
        <v>0</v>
      </c>
      <c r="U57" s="132">
        <f t="shared" si="26"/>
        <v>-8</v>
      </c>
      <c r="W57" s="24" t="str">
        <f t="shared" si="15"/>
        <v xml:space="preserve"> </v>
      </c>
      <c r="X57" s="25" t="str">
        <f t="shared" si="33"/>
        <v>L</v>
      </c>
      <c r="Y57" s="43">
        <f t="shared" si="27"/>
        <v>2</v>
      </c>
      <c r="Z57" s="134">
        <f t="shared" si="17"/>
        <v>10</v>
      </c>
      <c r="AA57" s="43">
        <f t="shared" si="5"/>
        <v>16</v>
      </c>
      <c r="AB57" s="43">
        <f t="shared" si="18"/>
        <v>6</v>
      </c>
      <c r="AC57" s="43">
        <f t="shared" si="19"/>
        <v>0</v>
      </c>
      <c r="AD57" s="132">
        <f t="shared" si="20"/>
        <v>-54</v>
      </c>
    </row>
    <row r="58" spans="1:35">
      <c r="A58" s="197">
        <f t="shared" si="6"/>
        <v>48</v>
      </c>
      <c r="B58" s="198">
        <f>Data!B58</f>
        <v>26</v>
      </c>
      <c r="D58" s="112">
        <f t="shared" si="0"/>
        <v>3</v>
      </c>
      <c r="E58" s="116" t="str">
        <f t="shared" si="1"/>
        <v>B</v>
      </c>
      <c r="G58" s="24" t="str">
        <f t="shared" si="34"/>
        <v xml:space="preserve"> </v>
      </c>
      <c r="H58" s="25" t="str">
        <f t="shared" si="35"/>
        <v>L</v>
      </c>
      <c r="I58" s="43">
        <f t="shared" si="36"/>
        <v>3</v>
      </c>
      <c r="J58" s="43">
        <f t="shared" si="37"/>
        <v>12</v>
      </c>
      <c r="K58" s="43">
        <f t="shared" si="9"/>
        <v>0</v>
      </c>
      <c r="L58" s="43">
        <f t="shared" si="10"/>
        <v>0</v>
      </c>
      <c r="M58" s="132">
        <f t="shared" si="11"/>
        <v>-21</v>
      </c>
      <c r="O58" s="24" t="str">
        <f t="shared" si="21"/>
        <v xml:space="preserve"> </v>
      </c>
      <c r="P58" s="25" t="str">
        <f t="shared" si="22"/>
        <v xml:space="preserve"> </v>
      </c>
      <c r="Q58" s="43" t="str">
        <f t="shared" si="23"/>
        <v xml:space="preserve"> </v>
      </c>
      <c r="R58" s="43">
        <f t="shared" si="24"/>
        <v>0</v>
      </c>
      <c r="S58" s="43">
        <f t="shared" si="12"/>
        <v>0</v>
      </c>
      <c r="T58" s="43">
        <f t="shared" si="25"/>
        <v>0</v>
      </c>
      <c r="U58" s="132">
        <f t="shared" si="26"/>
        <v>-8</v>
      </c>
      <c r="W58" s="24" t="str">
        <f t="shared" si="15"/>
        <v xml:space="preserve"> </v>
      </c>
      <c r="X58" s="25" t="str">
        <f t="shared" si="33"/>
        <v>L</v>
      </c>
      <c r="Y58" s="43">
        <f t="shared" si="27"/>
        <v>3</v>
      </c>
      <c r="Z58" s="134">
        <f t="shared" si="17"/>
        <v>11</v>
      </c>
      <c r="AA58" s="43">
        <f t="shared" si="5"/>
        <v>17</v>
      </c>
      <c r="AB58" s="43">
        <f t="shared" si="18"/>
        <v>6</v>
      </c>
      <c r="AC58" s="43">
        <f t="shared" si="19"/>
        <v>0</v>
      </c>
      <c r="AD58" s="132">
        <f t="shared" si="20"/>
        <v>-60</v>
      </c>
    </row>
    <row r="59" spans="1:35">
      <c r="A59" s="197">
        <f t="shared" si="6"/>
        <v>49</v>
      </c>
      <c r="B59" s="198">
        <f>Data!B59</f>
        <v>14</v>
      </c>
      <c r="D59" s="112">
        <f t="shared" si="0"/>
        <v>2</v>
      </c>
      <c r="E59" s="116" t="str">
        <f t="shared" si="1"/>
        <v>B</v>
      </c>
      <c r="G59" s="24" t="str">
        <f t="shared" si="34"/>
        <v xml:space="preserve"> </v>
      </c>
      <c r="H59" s="25" t="str">
        <f t="shared" si="35"/>
        <v>L</v>
      </c>
      <c r="I59" s="43">
        <f t="shared" si="36"/>
        <v>2</v>
      </c>
      <c r="J59" s="43">
        <f t="shared" si="37"/>
        <v>13</v>
      </c>
      <c r="K59" s="43">
        <f t="shared" si="9"/>
        <v>0</v>
      </c>
      <c r="L59" s="43">
        <f t="shared" si="10"/>
        <v>0</v>
      </c>
      <c r="M59" s="132">
        <f t="shared" si="11"/>
        <v>-21</v>
      </c>
      <c r="O59" s="24" t="str">
        <f t="shared" si="21"/>
        <v>T</v>
      </c>
      <c r="P59" s="25" t="str">
        <f t="shared" si="22"/>
        <v xml:space="preserve"> </v>
      </c>
      <c r="Q59" s="43" t="str">
        <f t="shared" si="23"/>
        <v>B</v>
      </c>
      <c r="R59" s="43">
        <f t="shared" si="24"/>
        <v>1</v>
      </c>
      <c r="S59" s="43">
        <f t="shared" si="12"/>
        <v>1</v>
      </c>
      <c r="T59" s="43">
        <f t="shared" si="25"/>
        <v>0</v>
      </c>
      <c r="U59" s="132">
        <f t="shared" si="26"/>
        <v>-9</v>
      </c>
      <c r="W59" s="24" t="str">
        <f t="shared" si="15"/>
        <v xml:space="preserve"> </v>
      </c>
      <c r="X59" s="25" t="str">
        <f t="shared" si="33"/>
        <v>L</v>
      </c>
      <c r="Y59" s="43">
        <f t="shared" si="27"/>
        <v>2</v>
      </c>
      <c r="Z59" s="134">
        <f t="shared" si="17"/>
        <v>12</v>
      </c>
      <c r="AA59" s="43">
        <f t="shared" si="5"/>
        <v>17</v>
      </c>
      <c r="AB59" s="43">
        <f t="shared" si="18"/>
        <v>6</v>
      </c>
      <c r="AC59" s="43">
        <f t="shared" si="19"/>
        <v>0</v>
      </c>
      <c r="AD59" s="132">
        <f t="shared" si="20"/>
        <v>-66</v>
      </c>
    </row>
    <row r="60" spans="1:35">
      <c r="A60" s="197">
        <f t="shared" si="6"/>
        <v>50</v>
      </c>
      <c r="B60" s="198">
        <f>Data!B60</f>
        <v>11</v>
      </c>
      <c r="D60" s="112">
        <f t="shared" si="0"/>
        <v>1</v>
      </c>
      <c r="E60" s="116" t="str">
        <f t="shared" si="1"/>
        <v>B</v>
      </c>
      <c r="G60" s="24" t="str">
        <f t="shared" si="34"/>
        <v xml:space="preserve"> </v>
      </c>
      <c r="H60" s="25" t="str">
        <f t="shared" si="35"/>
        <v>L</v>
      </c>
      <c r="I60" s="43">
        <f t="shared" si="36"/>
        <v>1</v>
      </c>
      <c r="J60" s="43">
        <f t="shared" si="37"/>
        <v>14</v>
      </c>
      <c r="K60" s="43">
        <f t="shared" si="9"/>
        <v>0</v>
      </c>
      <c r="L60" s="43">
        <f t="shared" si="10"/>
        <v>0</v>
      </c>
      <c r="M60" s="132">
        <f t="shared" si="11"/>
        <v>-21</v>
      </c>
      <c r="O60" s="24" t="str">
        <f t="shared" si="21"/>
        <v>T</v>
      </c>
      <c r="P60" s="25" t="str">
        <f t="shared" si="22"/>
        <v>W</v>
      </c>
      <c r="Q60" s="43" t="str">
        <f t="shared" si="23"/>
        <v xml:space="preserve"> </v>
      </c>
      <c r="R60" s="43">
        <f t="shared" si="24"/>
        <v>0</v>
      </c>
      <c r="S60" s="43">
        <f t="shared" si="12"/>
        <v>0</v>
      </c>
      <c r="T60" s="43">
        <f t="shared" si="25"/>
        <v>3</v>
      </c>
      <c r="U60" s="132">
        <f t="shared" si="26"/>
        <v>-6</v>
      </c>
      <c r="W60" s="24" t="str">
        <f t="shared" si="15"/>
        <v xml:space="preserve"> </v>
      </c>
      <c r="X60" s="25" t="str">
        <f t="shared" si="33"/>
        <v>L</v>
      </c>
      <c r="Y60" s="43">
        <f t="shared" si="27"/>
        <v>1</v>
      </c>
      <c r="Z60" s="134">
        <f t="shared" si="17"/>
        <v>13</v>
      </c>
      <c r="AA60" s="43">
        <f t="shared" si="5"/>
        <v>17</v>
      </c>
      <c r="AB60" s="43">
        <f t="shared" si="18"/>
        <v>0</v>
      </c>
      <c r="AC60" s="43">
        <f t="shared" si="19"/>
        <v>0</v>
      </c>
      <c r="AD60" s="132">
        <f t="shared" si="20"/>
        <v>-66</v>
      </c>
    </row>
    <row r="61" spans="1:35">
      <c r="A61" s="197">
        <f t="shared" si="6"/>
        <v>51</v>
      </c>
      <c r="B61" s="198">
        <f>Data!B61</f>
        <v>35</v>
      </c>
      <c r="D61" s="112">
        <f t="shared" si="0"/>
        <v>3</v>
      </c>
      <c r="E61" s="116" t="str">
        <f t="shared" si="1"/>
        <v>B</v>
      </c>
      <c r="G61" s="24" t="str">
        <f t="shared" si="34"/>
        <v xml:space="preserve"> </v>
      </c>
      <c r="H61" s="25" t="str">
        <f t="shared" si="35"/>
        <v>L</v>
      </c>
      <c r="I61" s="43">
        <f t="shared" si="36"/>
        <v>3</v>
      </c>
      <c r="J61" s="43">
        <f t="shared" si="37"/>
        <v>15</v>
      </c>
      <c r="K61" s="43">
        <f t="shared" si="9"/>
        <v>0</v>
      </c>
      <c r="L61" s="43">
        <f t="shared" si="10"/>
        <v>0</v>
      </c>
      <c r="M61" s="132">
        <f t="shared" si="11"/>
        <v>-21</v>
      </c>
      <c r="O61" s="24" t="str">
        <f t="shared" si="21"/>
        <v xml:space="preserve"> </v>
      </c>
      <c r="P61" s="25" t="str">
        <f t="shared" si="22"/>
        <v xml:space="preserve"> </v>
      </c>
      <c r="Q61" s="43" t="str">
        <f t="shared" si="23"/>
        <v xml:space="preserve"> </v>
      </c>
      <c r="R61" s="43">
        <f t="shared" si="24"/>
        <v>0</v>
      </c>
      <c r="S61" s="43">
        <f t="shared" si="12"/>
        <v>0</v>
      </c>
      <c r="T61" s="43">
        <f t="shared" si="25"/>
        <v>0</v>
      </c>
      <c r="U61" s="132">
        <f t="shared" si="26"/>
        <v>-6</v>
      </c>
      <c r="W61" s="24" t="str">
        <f t="shared" si="15"/>
        <v xml:space="preserve"> </v>
      </c>
      <c r="X61" s="25" t="str">
        <f t="shared" si="33"/>
        <v>L</v>
      </c>
      <c r="Y61" s="43">
        <f t="shared" si="27"/>
        <v>3</v>
      </c>
      <c r="Z61" s="134">
        <f t="shared" si="17"/>
        <v>14</v>
      </c>
      <c r="AA61" s="43">
        <f t="shared" si="5"/>
        <v>17</v>
      </c>
      <c r="AB61" s="43">
        <f t="shared" si="18"/>
        <v>0</v>
      </c>
      <c r="AC61" s="43">
        <f t="shared" si="19"/>
        <v>0</v>
      </c>
      <c r="AD61" s="132">
        <f t="shared" si="20"/>
        <v>-66</v>
      </c>
    </row>
    <row r="62" spans="1:35">
      <c r="A62" s="197">
        <f t="shared" si="6"/>
        <v>52</v>
      </c>
      <c r="B62" s="198">
        <f>Data!B62</f>
        <v>8</v>
      </c>
      <c r="D62" s="112">
        <f t="shared" si="0"/>
        <v>1</v>
      </c>
      <c r="E62" s="116" t="str">
        <f t="shared" si="1"/>
        <v>B</v>
      </c>
      <c r="G62" s="24" t="str">
        <f t="shared" si="34"/>
        <v xml:space="preserve"> </v>
      </c>
      <c r="H62" s="25" t="str">
        <f t="shared" si="35"/>
        <v>L</v>
      </c>
      <c r="I62" s="43">
        <f t="shared" si="36"/>
        <v>1</v>
      </c>
      <c r="J62" s="43">
        <f t="shared" si="37"/>
        <v>16</v>
      </c>
      <c r="K62" s="43">
        <f t="shared" si="9"/>
        <v>0</v>
      </c>
      <c r="L62" s="43">
        <f t="shared" si="10"/>
        <v>0</v>
      </c>
      <c r="M62" s="132">
        <f t="shared" si="11"/>
        <v>-21</v>
      </c>
      <c r="O62" s="24" t="str">
        <f t="shared" si="21"/>
        <v>T</v>
      </c>
      <c r="P62" s="25" t="str">
        <f t="shared" si="22"/>
        <v xml:space="preserve"> </v>
      </c>
      <c r="Q62" s="43" t="str">
        <f t="shared" si="23"/>
        <v>B</v>
      </c>
      <c r="R62" s="43">
        <f t="shared" si="24"/>
        <v>1</v>
      </c>
      <c r="S62" s="43">
        <f t="shared" si="12"/>
        <v>1</v>
      </c>
      <c r="T62" s="43">
        <f t="shared" si="25"/>
        <v>0</v>
      </c>
      <c r="U62" s="132">
        <f t="shared" si="26"/>
        <v>-7</v>
      </c>
      <c r="W62" s="24" t="str">
        <f t="shared" si="15"/>
        <v xml:space="preserve"> </v>
      </c>
      <c r="X62" s="25" t="str">
        <f t="shared" si="33"/>
        <v>L</v>
      </c>
      <c r="Y62" s="43">
        <f t="shared" si="27"/>
        <v>1</v>
      </c>
      <c r="Z62" s="134">
        <f t="shared" si="17"/>
        <v>15</v>
      </c>
      <c r="AA62" s="43">
        <f t="shared" si="5"/>
        <v>17</v>
      </c>
      <c r="AB62" s="43">
        <f t="shared" si="18"/>
        <v>0</v>
      </c>
      <c r="AC62" s="43">
        <f t="shared" si="19"/>
        <v>0</v>
      </c>
      <c r="AD62" s="132">
        <f t="shared" si="20"/>
        <v>-66</v>
      </c>
    </row>
    <row r="63" spans="1:35">
      <c r="A63" s="197">
        <f t="shared" si="6"/>
        <v>53</v>
      </c>
      <c r="B63" s="198">
        <f>Data!B63</f>
        <v>35</v>
      </c>
      <c r="D63" s="112">
        <f t="shared" si="0"/>
        <v>3</v>
      </c>
      <c r="E63" s="116" t="str">
        <f t="shared" si="1"/>
        <v>B</v>
      </c>
      <c r="G63" s="24" t="str">
        <f t="shared" si="34"/>
        <v xml:space="preserve"> </v>
      </c>
      <c r="H63" s="25" t="str">
        <f t="shared" si="35"/>
        <v>L</v>
      </c>
      <c r="I63" s="43">
        <f t="shared" si="36"/>
        <v>3</v>
      </c>
      <c r="J63" s="43">
        <f t="shared" si="37"/>
        <v>17</v>
      </c>
      <c r="K63" s="43">
        <f t="shared" si="9"/>
        <v>0</v>
      </c>
      <c r="L63" s="43">
        <f t="shared" si="10"/>
        <v>0</v>
      </c>
      <c r="M63" s="132">
        <f t="shared" si="11"/>
        <v>-21</v>
      </c>
      <c r="O63" s="24" t="str">
        <f t="shared" si="21"/>
        <v>T</v>
      </c>
      <c r="P63" s="25" t="str">
        <f t="shared" si="22"/>
        <v>W</v>
      </c>
      <c r="Q63" s="43" t="str">
        <f t="shared" si="23"/>
        <v xml:space="preserve"> </v>
      </c>
      <c r="R63" s="43">
        <f t="shared" si="24"/>
        <v>0</v>
      </c>
      <c r="S63" s="43">
        <f t="shared" si="12"/>
        <v>0</v>
      </c>
      <c r="T63" s="43">
        <f t="shared" si="25"/>
        <v>3</v>
      </c>
      <c r="U63" s="132">
        <f t="shared" si="26"/>
        <v>-4</v>
      </c>
      <c r="W63" s="24" t="str">
        <f t="shared" si="15"/>
        <v xml:space="preserve"> </v>
      </c>
      <c r="X63" s="25" t="str">
        <f t="shared" si="33"/>
        <v>L</v>
      </c>
      <c r="Y63" s="43">
        <f t="shared" si="27"/>
        <v>3</v>
      </c>
      <c r="Z63" s="134">
        <f t="shared" si="17"/>
        <v>16</v>
      </c>
      <c r="AA63" s="43">
        <f t="shared" si="5"/>
        <v>17</v>
      </c>
      <c r="AB63" s="43">
        <f t="shared" si="18"/>
        <v>0</v>
      </c>
      <c r="AC63" s="43">
        <f t="shared" si="19"/>
        <v>0</v>
      </c>
      <c r="AD63" s="132">
        <f t="shared" si="20"/>
        <v>-66</v>
      </c>
    </row>
    <row r="64" spans="1:35">
      <c r="A64" s="197">
        <f t="shared" si="6"/>
        <v>54</v>
      </c>
      <c r="B64" s="198">
        <f>Data!B64</f>
        <v>21</v>
      </c>
      <c r="D64" s="112">
        <f t="shared" si="0"/>
        <v>2</v>
      </c>
      <c r="E64" s="116" t="str">
        <f t="shared" si="1"/>
        <v>C</v>
      </c>
      <c r="G64" s="24" t="str">
        <f t="shared" si="34"/>
        <v xml:space="preserve"> </v>
      </c>
      <c r="H64" s="25" t="str">
        <f t="shared" si="35"/>
        <v>L</v>
      </c>
      <c r="I64" s="43">
        <f t="shared" si="36"/>
        <v>2</v>
      </c>
      <c r="J64" s="43">
        <f t="shared" si="37"/>
        <v>18</v>
      </c>
      <c r="K64" s="43">
        <f t="shared" si="9"/>
        <v>0</v>
      </c>
      <c r="L64" s="43">
        <f t="shared" si="10"/>
        <v>0</v>
      </c>
      <c r="M64" s="132">
        <f t="shared" si="11"/>
        <v>-21</v>
      </c>
      <c r="O64" s="24" t="str">
        <f t="shared" si="21"/>
        <v xml:space="preserve"> </v>
      </c>
      <c r="P64" s="25" t="str">
        <f t="shared" si="22"/>
        <v xml:space="preserve"> </v>
      </c>
      <c r="Q64" s="43" t="str">
        <f t="shared" si="23"/>
        <v xml:space="preserve"> </v>
      </c>
      <c r="R64" s="43">
        <f t="shared" si="24"/>
        <v>0</v>
      </c>
      <c r="S64" s="43">
        <f t="shared" si="12"/>
        <v>0</v>
      </c>
      <c r="T64" s="43">
        <f t="shared" si="25"/>
        <v>0</v>
      </c>
      <c r="U64" s="132">
        <f t="shared" si="26"/>
        <v>-4</v>
      </c>
      <c r="W64" s="24" t="str">
        <f t="shared" si="15"/>
        <v xml:space="preserve"> </v>
      </c>
      <c r="X64" s="25" t="str">
        <f t="shared" si="33"/>
        <v>L</v>
      </c>
      <c r="Y64" s="43">
        <f t="shared" si="27"/>
        <v>2</v>
      </c>
      <c r="Z64" s="134">
        <f t="shared" si="17"/>
        <v>17</v>
      </c>
      <c r="AA64" s="43">
        <f t="shared" si="5"/>
        <v>17</v>
      </c>
      <c r="AB64" s="43">
        <f t="shared" si="18"/>
        <v>0</v>
      </c>
      <c r="AC64" s="43">
        <f t="shared" si="19"/>
        <v>0</v>
      </c>
      <c r="AD64" s="132">
        <f t="shared" si="20"/>
        <v>-66</v>
      </c>
    </row>
    <row r="65" spans="1:30">
      <c r="A65" s="197">
        <f t="shared" si="6"/>
        <v>55</v>
      </c>
      <c r="B65" s="198">
        <f>Data!B65</f>
        <v>26</v>
      </c>
      <c r="D65" s="112">
        <f t="shared" si="0"/>
        <v>3</v>
      </c>
      <c r="E65" s="116" t="str">
        <f t="shared" si="1"/>
        <v>B</v>
      </c>
      <c r="G65" s="24" t="str">
        <f t="shared" si="34"/>
        <v xml:space="preserve"> </v>
      </c>
      <c r="H65" s="25" t="str">
        <f t="shared" si="35"/>
        <v>L</v>
      </c>
      <c r="I65" s="43">
        <f t="shared" si="36"/>
        <v>3</v>
      </c>
      <c r="J65" s="43">
        <f t="shared" si="37"/>
        <v>19</v>
      </c>
      <c r="K65" s="43">
        <f t="shared" si="9"/>
        <v>0</v>
      </c>
      <c r="L65" s="43">
        <f t="shared" si="10"/>
        <v>0</v>
      </c>
      <c r="M65" s="132">
        <f t="shared" si="11"/>
        <v>-21</v>
      </c>
      <c r="O65" s="24" t="str">
        <f t="shared" si="21"/>
        <v xml:space="preserve"> </v>
      </c>
      <c r="P65" s="25" t="str">
        <f t="shared" si="22"/>
        <v xml:space="preserve"> </v>
      </c>
      <c r="Q65" s="43" t="str">
        <f t="shared" si="23"/>
        <v xml:space="preserve"> </v>
      </c>
      <c r="R65" s="43">
        <f t="shared" si="24"/>
        <v>0</v>
      </c>
      <c r="S65" s="43">
        <f t="shared" si="12"/>
        <v>0</v>
      </c>
      <c r="T65" s="43">
        <f t="shared" si="25"/>
        <v>0</v>
      </c>
      <c r="U65" s="132">
        <f t="shared" si="26"/>
        <v>-4</v>
      </c>
      <c r="W65" s="24" t="str">
        <f t="shared" si="15"/>
        <v xml:space="preserve"> </v>
      </c>
      <c r="X65" s="25" t="str">
        <f t="shared" si="33"/>
        <v>L</v>
      </c>
      <c r="Y65" s="43">
        <f t="shared" si="27"/>
        <v>3</v>
      </c>
      <c r="Z65" s="134">
        <f t="shared" si="17"/>
        <v>18</v>
      </c>
      <c r="AA65" s="43">
        <f t="shared" si="5"/>
        <v>17</v>
      </c>
      <c r="AB65" s="43">
        <f t="shared" si="18"/>
        <v>0</v>
      </c>
      <c r="AC65" s="43">
        <f t="shared" si="19"/>
        <v>0</v>
      </c>
      <c r="AD65" s="132">
        <f t="shared" si="20"/>
        <v>-66</v>
      </c>
    </row>
    <row r="66" spans="1:30">
      <c r="A66" s="197">
        <f t="shared" si="6"/>
        <v>56</v>
      </c>
      <c r="B66" s="198">
        <f>Data!B66</f>
        <v>29</v>
      </c>
      <c r="D66" s="112">
        <f t="shared" si="0"/>
        <v>3</v>
      </c>
      <c r="E66" s="116" t="str">
        <f t="shared" si="1"/>
        <v>B</v>
      </c>
      <c r="G66" s="24" t="str">
        <f t="shared" si="34"/>
        <v xml:space="preserve"> </v>
      </c>
      <c r="H66" s="25" t="str">
        <f t="shared" si="35"/>
        <v>W</v>
      </c>
      <c r="I66" s="43" t="str">
        <f t="shared" si="36"/>
        <v xml:space="preserve"> </v>
      </c>
      <c r="J66" s="43">
        <f t="shared" si="37"/>
        <v>0</v>
      </c>
      <c r="K66" s="43">
        <f t="shared" si="9"/>
        <v>0</v>
      </c>
      <c r="L66" s="43">
        <f t="shared" si="10"/>
        <v>0</v>
      </c>
      <c r="M66" s="132">
        <f t="shared" si="11"/>
        <v>-21</v>
      </c>
      <c r="O66" s="24" t="str">
        <f t="shared" si="21"/>
        <v>T</v>
      </c>
      <c r="P66" s="25" t="str">
        <f t="shared" si="22"/>
        <v xml:space="preserve"> </v>
      </c>
      <c r="Q66" s="43" t="str">
        <f t="shared" si="23"/>
        <v>B</v>
      </c>
      <c r="R66" s="43">
        <f t="shared" si="24"/>
        <v>1</v>
      </c>
      <c r="S66" s="43">
        <f t="shared" si="12"/>
        <v>1</v>
      </c>
      <c r="T66" s="43">
        <f t="shared" si="25"/>
        <v>0</v>
      </c>
      <c r="U66" s="132">
        <f t="shared" si="26"/>
        <v>-5</v>
      </c>
      <c r="W66" s="24" t="str">
        <f t="shared" si="15"/>
        <v xml:space="preserve"> </v>
      </c>
      <c r="X66" s="25" t="str">
        <f t="shared" si="33"/>
        <v>W</v>
      </c>
      <c r="Y66" s="43" t="str">
        <f t="shared" si="27"/>
        <v xml:space="preserve"> </v>
      </c>
      <c r="Z66" s="134">
        <f t="shared" si="17"/>
        <v>0</v>
      </c>
      <c r="AA66" s="43">
        <f t="shared" si="5"/>
        <v>15</v>
      </c>
      <c r="AB66" s="43">
        <f t="shared" si="18"/>
        <v>0</v>
      </c>
      <c r="AC66" s="43">
        <f t="shared" si="19"/>
        <v>0</v>
      </c>
      <c r="AD66" s="132">
        <f t="shared" si="20"/>
        <v>-66</v>
      </c>
    </row>
    <row r="67" spans="1:30">
      <c r="A67" s="197">
        <f t="shared" si="6"/>
        <v>57</v>
      </c>
      <c r="B67" s="198">
        <f>Data!B67</f>
        <v>13</v>
      </c>
      <c r="D67" s="112">
        <f t="shared" si="0"/>
        <v>2</v>
      </c>
      <c r="E67" s="116" t="str">
        <f t="shared" si="1"/>
        <v>A</v>
      </c>
      <c r="G67" s="24" t="str">
        <f t="shared" si="34"/>
        <v xml:space="preserve"> </v>
      </c>
      <c r="H67" s="25" t="str">
        <f t="shared" si="35"/>
        <v xml:space="preserve"> </v>
      </c>
      <c r="I67" s="43" t="str">
        <f t="shared" si="36"/>
        <v xml:space="preserve"> </v>
      </c>
      <c r="J67" s="43">
        <f t="shared" si="37"/>
        <v>0</v>
      </c>
      <c r="K67" s="43">
        <f t="shared" si="9"/>
        <v>0</v>
      </c>
      <c r="L67" s="43">
        <f t="shared" si="10"/>
        <v>0</v>
      </c>
      <c r="M67" s="132">
        <f t="shared" si="11"/>
        <v>-21</v>
      </c>
      <c r="O67" s="24" t="str">
        <f t="shared" si="21"/>
        <v xml:space="preserve"> </v>
      </c>
      <c r="P67" s="25" t="str">
        <f t="shared" si="22"/>
        <v>L</v>
      </c>
      <c r="Q67" s="43" t="str">
        <f t="shared" si="23"/>
        <v>A</v>
      </c>
      <c r="R67" s="43">
        <f t="shared" si="24"/>
        <v>2</v>
      </c>
      <c r="S67" s="43">
        <f t="shared" si="12"/>
        <v>2</v>
      </c>
      <c r="T67" s="43">
        <f t="shared" si="25"/>
        <v>0</v>
      </c>
      <c r="U67" s="132">
        <f t="shared" si="26"/>
        <v>-7</v>
      </c>
      <c r="W67" s="24" t="str">
        <f t="shared" si="15"/>
        <v xml:space="preserve"> </v>
      </c>
      <c r="X67" s="25" t="str">
        <f t="shared" si="33"/>
        <v xml:space="preserve"> </v>
      </c>
      <c r="Y67" s="43" t="str">
        <f t="shared" si="27"/>
        <v xml:space="preserve"> </v>
      </c>
      <c r="Z67" s="134">
        <f t="shared" si="17"/>
        <v>0</v>
      </c>
      <c r="AA67" s="43">
        <f t="shared" si="5"/>
        <v>15</v>
      </c>
      <c r="AB67" s="43">
        <f t="shared" si="18"/>
        <v>0</v>
      </c>
      <c r="AC67" s="43">
        <f t="shared" si="19"/>
        <v>0</v>
      </c>
      <c r="AD67" s="132">
        <f t="shared" si="20"/>
        <v>-66</v>
      </c>
    </row>
    <row r="68" spans="1:30">
      <c r="A68" s="197">
        <f t="shared" si="6"/>
        <v>58</v>
      </c>
      <c r="B68" s="198">
        <f>Data!B68</f>
        <v>10</v>
      </c>
      <c r="D68" s="112">
        <f t="shared" si="0"/>
        <v>1</v>
      </c>
      <c r="E68" s="116" t="str">
        <f t="shared" si="1"/>
        <v>A</v>
      </c>
      <c r="G68" s="24" t="str">
        <f t="shared" si="34"/>
        <v xml:space="preserve"> </v>
      </c>
      <c r="H68" s="25" t="str">
        <f t="shared" si="35"/>
        <v xml:space="preserve"> </v>
      </c>
      <c r="I68" s="43" t="str">
        <f t="shared" si="36"/>
        <v xml:space="preserve"> </v>
      </c>
      <c r="J68" s="43">
        <f t="shared" si="37"/>
        <v>0</v>
      </c>
      <c r="K68" s="43">
        <f t="shared" si="9"/>
        <v>0</v>
      </c>
      <c r="L68" s="43">
        <f t="shared" si="10"/>
        <v>0</v>
      </c>
      <c r="M68" s="132">
        <f t="shared" si="11"/>
        <v>-21</v>
      </c>
      <c r="O68" s="24" t="str">
        <f t="shared" si="21"/>
        <v xml:space="preserve"> </v>
      </c>
      <c r="P68" s="25" t="str">
        <f t="shared" si="22"/>
        <v>W</v>
      </c>
      <c r="Q68" s="43" t="str">
        <f t="shared" si="23"/>
        <v xml:space="preserve"> </v>
      </c>
      <c r="R68" s="43">
        <f t="shared" si="24"/>
        <v>0</v>
      </c>
      <c r="S68" s="43">
        <f t="shared" si="12"/>
        <v>0</v>
      </c>
      <c r="T68" s="43">
        <f t="shared" si="25"/>
        <v>6</v>
      </c>
      <c r="U68" s="132">
        <f t="shared" si="26"/>
        <v>-1</v>
      </c>
      <c r="W68" s="24" t="str">
        <f t="shared" si="15"/>
        <v xml:space="preserve"> </v>
      </c>
      <c r="X68" s="25" t="str">
        <f t="shared" si="33"/>
        <v xml:space="preserve"> </v>
      </c>
      <c r="Y68" s="43" t="str">
        <f t="shared" si="27"/>
        <v xml:space="preserve"> </v>
      </c>
      <c r="Z68" s="134">
        <f t="shared" si="17"/>
        <v>0</v>
      </c>
      <c r="AA68" s="43">
        <f t="shared" si="5"/>
        <v>15</v>
      </c>
      <c r="AB68" s="43">
        <f t="shared" si="18"/>
        <v>0</v>
      </c>
      <c r="AC68" s="43">
        <f t="shared" si="19"/>
        <v>0</v>
      </c>
      <c r="AD68" s="132">
        <f t="shared" si="20"/>
        <v>-66</v>
      </c>
    </row>
    <row r="69" spans="1:30">
      <c r="A69" s="197">
        <f t="shared" si="6"/>
        <v>59</v>
      </c>
      <c r="B69" s="198">
        <f>Data!B69</f>
        <v>14</v>
      </c>
      <c r="D69" s="112">
        <f t="shared" si="0"/>
        <v>2</v>
      </c>
      <c r="E69" s="116" t="str">
        <f t="shared" si="1"/>
        <v>B</v>
      </c>
      <c r="G69" s="24" t="str">
        <f t="shared" si="34"/>
        <v xml:space="preserve"> </v>
      </c>
      <c r="H69" s="25" t="str">
        <f t="shared" si="35"/>
        <v xml:space="preserve"> </v>
      </c>
      <c r="I69" s="43" t="str">
        <f t="shared" si="36"/>
        <v xml:space="preserve"> </v>
      </c>
      <c r="J69" s="43">
        <f t="shared" si="37"/>
        <v>0</v>
      </c>
      <c r="K69" s="43">
        <f t="shared" si="9"/>
        <v>0</v>
      </c>
      <c r="L69" s="43">
        <f t="shared" si="10"/>
        <v>0</v>
      </c>
      <c r="M69" s="132">
        <f t="shared" si="11"/>
        <v>-21</v>
      </c>
      <c r="O69" s="24" t="str">
        <f t="shared" si="21"/>
        <v xml:space="preserve"> </v>
      </c>
      <c r="P69" s="25" t="str">
        <f t="shared" si="22"/>
        <v xml:space="preserve"> </v>
      </c>
      <c r="Q69" s="43" t="str">
        <f t="shared" si="23"/>
        <v xml:space="preserve"> </v>
      </c>
      <c r="R69" s="43">
        <f t="shared" si="24"/>
        <v>0</v>
      </c>
      <c r="S69" s="43">
        <f t="shared" si="12"/>
        <v>0</v>
      </c>
      <c r="T69" s="43">
        <f t="shared" si="25"/>
        <v>0</v>
      </c>
      <c r="U69" s="132">
        <f t="shared" si="26"/>
        <v>-1</v>
      </c>
      <c r="W69" s="24" t="str">
        <f t="shared" si="15"/>
        <v xml:space="preserve"> </v>
      </c>
      <c r="X69" s="25" t="str">
        <f t="shared" si="33"/>
        <v xml:space="preserve"> </v>
      </c>
      <c r="Y69" s="43" t="str">
        <f t="shared" si="27"/>
        <v xml:space="preserve"> </v>
      </c>
      <c r="Z69" s="134">
        <f t="shared" si="17"/>
        <v>0</v>
      </c>
      <c r="AA69" s="43">
        <f t="shared" si="5"/>
        <v>15</v>
      </c>
      <c r="AB69" s="43">
        <f t="shared" si="18"/>
        <v>0</v>
      </c>
      <c r="AC69" s="43">
        <f t="shared" si="19"/>
        <v>0</v>
      </c>
      <c r="AD69" s="132">
        <f t="shared" si="20"/>
        <v>-66</v>
      </c>
    </row>
    <row r="70" spans="1:30">
      <c r="A70" s="197">
        <f t="shared" si="6"/>
        <v>60</v>
      </c>
      <c r="B70" s="198">
        <f>Data!B70</f>
        <v>19</v>
      </c>
      <c r="D70" s="112">
        <f t="shared" si="0"/>
        <v>2</v>
      </c>
      <c r="E70" s="116" t="str">
        <f t="shared" si="1"/>
        <v>A</v>
      </c>
      <c r="G70" s="24" t="str">
        <f t="shared" si="34"/>
        <v>T</v>
      </c>
      <c r="H70" s="25" t="str">
        <f t="shared" si="35"/>
        <v xml:space="preserve"> </v>
      </c>
      <c r="I70" s="43">
        <f t="shared" si="36"/>
        <v>2</v>
      </c>
      <c r="J70" s="43">
        <f t="shared" si="37"/>
        <v>1</v>
      </c>
      <c r="K70" s="43">
        <f t="shared" si="9"/>
        <v>1</v>
      </c>
      <c r="L70" s="43">
        <f t="shared" si="10"/>
        <v>0</v>
      </c>
      <c r="M70" s="132">
        <f t="shared" si="11"/>
        <v>-22</v>
      </c>
      <c r="O70" s="24" t="str">
        <f t="shared" si="21"/>
        <v xml:space="preserve"> </v>
      </c>
      <c r="P70" s="25" t="str">
        <f t="shared" si="22"/>
        <v xml:space="preserve"> </v>
      </c>
      <c r="Q70" s="43" t="str">
        <f t="shared" si="23"/>
        <v xml:space="preserve"> </v>
      </c>
      <c r="R70" s="43">
        <f t="shared" si="24"/>
        <v>0</v>
      </c>
      <c r="S70" s="43">
        <f t="shared" si="12"/>
        <v>0</v>
      </c>
      <c r="T70" s="43">
        <f t="shared" si="25"/>
        <v>0</v>
      </c>
      <c r="U70" s="132">
        <f t="shared" si="26"/>
        <v>-1</v>
      </c>
      <c r="W70" s="24" t="str">
        <f t="shared" si="15"/>
        <v>T</v>
      </c>
      <c r="X70" s="25" t="str">
        <f t="shared" si="33"/>
        <v xml:space="preserve"> </v>
      </c>
      <c r="Y70" s="43">
        <f t="shared" si="27"/>
        <v>2</v>
      </c>
      <c r="Z70" s="134">
        <f t="shared" si="17"/>
        <v>0</v>
      </c>
      <c r="AA70" s="43">
        <f t="shared" si="5"/>
        <v>15</v>
      </c>
      <c r="AB70" s="43">
        <f t="shared" si="18"/>
        <v>5</v>
      </c>
      <c r="AC70" s="43">
        <f t="shared" si="19"/>
        <v>0</v>
      </c>
      <c r="AD70" s="132">
        <f t="shared" si="20"/>
        <v>-71</v>
      </c>
    </row>
    <row r="71" spans="1:30">
      <c r="A71" s="197">
        <f t="shared" si="6"/>
        <v>61</v>
      </c>
      <c r="B71" s="198">
        <f>Data!B71</f>
        <v>9</v>
      </c>
      <c r="D71" s="112">
        <f t="shared" si="0"/>
        <v>1</v>
      </c>
      <c r="E71" s="116" t="str">
        <f t="shared" si="1"/>
        <v>C</v>
      </c>
      <c r="G71" s="24" t="str">
        <f t="shared" si="34"/>
        <v xml:space="preserve"> </v>
      </c>
      <c r="H71" s="25" t="str">
        <f t="shared" si="35"/>
        <v>L</v>
      </c>
      <c r="I71" s="43">
        <f t="shared" si="36"/>
        <v>1</v>
      </c>
      <c r="J71" s="43">
        <f t="shared" si="37"/>
        <v>2</v>
      </c>
      <c r="K71" s="43">
        <f t="shared" si="9"/>
        <v>2</v>
      </c>
      <c r="L71" s="43">
        <f t="shared" si="10"/>
        <v>0</v>
      </c>
      <c r="M71" s="132">
        <f t="shared" si="11"/>
        <v>-24</v>
      </c>
      <c r="O71" s="24" t="str">
        <f t="shared" si="21"/>
        <v xml:space="preserve"> </v>
      </c>
      <c r="P71" s="25" t="str">
        <f t="shared" si="22"/>
        <v xml:space="preserve"> </v>
      </c>
      <c r="Q71" s="43" t="str">
        <f t="shared" si="23"/>
        <v xml:space="preserve"> </v>
      </c>
      <c r="R71" s="43">
        <f t="shared" si="24"/>
        <v>0</v>
      </c>
      <c r="S71" s="43">
        <f t="shared" si="12"/>
        <v>0</v>
      </c>
      <c r="T71" s="43">
        <f t="shared" si="25"/>
        <v>0</v>
      </c>
      <c r="U71" s="132">
        <f t="shared" si="26"/>
        <v>-1</v>
      </c>
      <c r="W71" s="24" t="str">
        <f t="shared" si="15"/>
        <v xml:space="preserve"> </v>
      </c>
      <c r="X71" s="25" t="str">
        <f t="shared" si="33"/>
        <v>L</v>
      </c>
      <c r="Y71" s="43">
        <f t="shared" si="27"/>
        <v>1</v>
      </c>
      <c r="Z71" s="134">
        <f t="shared" si="17"/>
        <v>1</v>
      </c>
      <c r="AA71" s="43">
        <f t="shared" si="5"/>
        <v>16</v>
      </c>
      <c r="AB71" s="43">
        <f t="shared" si="18"/>
        <v>6</v>
      </c>
      <c r="AC71" s="43">
        <f t="shared" si="19"/>
        <v>0</v>
      </c>
      <c r="AD71" s="132">
        <f t="shared" si="20"/>
        <v>-77</v>
      </c>
    </row>
    <row r="72" spans="1:30">
      <c r="A72" s="197">
        <f t="shared" si="6"/>
        <v>62</v>
      </c>
      <c r="B72" s="198">
        <f>Data!B72</f>
        <v>31</v>
      </c>
      <c r="D72" s="112">
        <f t="shared" si="0"/>
        <v>3</v>
      </c>
      <c r="E72" s="116" t="str">
        <f t="shared" si="1"/>
        <v>A</v>
      </c>
      <c r="G72" s="24" t="str">
        <f t="shared" si="34"/>
        <v xml:space="preserve"> </v>
      </c>
      <c r="H72" s="25" t="str">
        <f t="shared" si="35"/>
        <v>L</v>
      </c>
      <c r="I72" s="43">
        <f t="shared" si="36"/>
        <v>3</v>
      </c>
      <c r="J72" s="43">
        <f t="shared" si="37"/>
        <v>3</v>
      </c>
      <c r="K72" s="43">
        <f t="shared" si="9"/>
        <v>3</v>
      </c>
      <c r="L72" s="43">
        <f t="shared" si="10"/>
        <v>0</v>
      </c>
      <c r="M72" s="132">
        <f t="shared" si="11"/>
        <v>-27</v>
      </c>
      <c r="O72" s="24" t="str">
        <f t="shared" si="21"/>
        <v xml:space="preserve"> </v>
      </c>
      <c r="P72" s="25" t="str">
        <f t="shared" si="22"/>
        <v xml:space="preserve"> </v>
      </c>
      <c r="Q72" s="43" t="str">
        <f t="shared" si="23"/>
        <v xml:space="preserve"> </v>
      </c>
      <c r="R72" s="43">
        <f t="shared" si="24"/>
        <v>0</v>
      </c>
      <c r="S72" s="43">
        <f t="shared" si="12"/>
        <v>0</v>
      </c>
      <c r="T72" s="43">
        <f t="shared" si="25"/>
        <v>0</v>
      </c>
      <c r="U72" s="132">
        <f t="shared" si="26"/>
        <v>-1</v>
      </c>
      <c r="W72" s="24" t="str">
        <f t="shared" si="15"/>
        <v xml:space="preserve"> </v>
      </c>
      <c r="X72" s="25" t="str">
        <f t="shared" si="33"/>
        <v>L</v>
      </c>
      <c r="Y72" s="43">
        <f t="shared" si="27"/>
        <v>3</v>
      </c>
      <c r="Z72" s="134">
        <f t="shared" si="17"/>
        <v>2</v>
      </c>
      <c r="AA72" s="43">
        <f t="shared" si="5"/>
        <v>17</v>
      </c>
      <c r="AB72" s="43">
        <f t="shared" si="18"/>
        <v>6</v>
      </c>
      <c r="AC72" s="43">
        <f t="shared" si="19"/>
        <v>0</v>
      </c>
      <c r="AD72" s="132">
        <f t="shared" si="20"/>
        <v>-83</v>
      </c>
    </row>
    <row r="73" spans="1:30">
      <c r="A73" s="197">
        <f t="shared" si="6"/>
        <v>63</v>
      </c>
      <c r="B73" s="198">
        <f>Data!B73</f>
        <v>29</v>
      </c>
      <c r="D73" s="112">
        <f t="shared" si="0"/>
        <v>3</v>
      </c>
      <c r="E73" s="116" t="str">
        <f t="shared" si="1"/>
        <v>B</v>
      </c>
      <c r="G73" s="24" t="str">
        <f t="shared" si="34"/>
        <v xml:space="preserve"> </v>
      </c>
      <c r="H73" s="25" t="str">
        <f t="shared" si="35"/>
        <v>W</v>
      </c>
      <c r="I73" s="43" t="str">
        <f t="shared" si="36"/>
        <v xml:space="preserve"> </v>
      </c>
      <c r="J73" s="43">
        <f t="shared" si="37"/>
        <v>0</v>
      </c>
      <c r="K73" s="43">
        <f t="shared" si="9"/>
        <v>0</v>
      </c>
      <c r="L73" s="43">
        <f t="shared" si="10"/>
        <v>9</v>
      </c>
      <c r="M73" s="132">
        <f t="shared" si="11"/>
        <v>-18</v>
      </c>
      <c r="O73" s="24" t="str">
        <f t="shared" si="21"/>
        <v xml:space="preserve"> </v>
      </c>
      <c r="P73" s="25" t="str">
        <f t="shared" si="22"/>
        <v xml:space="preserve"> </v>
      </c>
      <c r="Q73" s="43" t="str">
        <f t="shared" si="23"/>
        <v xml:space="preserve"> </v>
      </c>
      <c r="R73" s="43">
        <f t="shared" si="24"/>
        <v>0</v>
      </c>
      <c r="S73" s="43">
        <f t="shared" si="12"/>
        <v>0</v>
      </c>
      <c r="T73" s="43">
        <f t="shared" si="25"/>
        <v>0</v>
      </c>
      <c r="U73" s="132">
        <f t="shared" si="26"/>
        <v>-1</v>
      </c>
      <c r="W73" s="24" t="str">
        <f t="shared" si="15"/>
        <v xml:space="preserve"> </v>
      </c>
      <c r="X73" s="25" t="str">
        <f t="shared" si="33"/>
        <v>W</v>
      </c>
      <c r="Y73" s="43" t="str">
        <f t="shared" si="27"/>
        <v xml:space="preserve"> </v>
      </c>
      <c r="Z73" s="134">
        <f t="shared" si="17"/>
        <v>0</v>
      </c>
      <c r="AA73" s="43">
        <f t="shared" si="5"/>
        <v>15</v>
      </c>
      <c r="AB73" s="43">
        <f t="shared" si="18"/>
        <v>0</v>
      </c>
      <c r="AC73" s="43">
        <f t="shared" si="19"/>
        <v>18</v>
      </c>
      <c r="AD73" s="132">
        <f t="shared" si="20"/>
        <v>-65</v>
      </c>
    </row>
    <row r="74" spans="1:30">
      <c r="A74" s="197">
        <f t="shared" si="6"/>
        <v>64</v>
      </c>
      <c r="B74" s="198">
        <f>Data!B74</f>
        <v>22</v>
      </c>
      <c r="D74" s="112">
        <f t="shared" si="0"/>
        <v>2</v>
      </c>
      <c r="E74" s="116" t="str">
        <f t="shared" si="1"/>
        <v>A</v>
      </c>
      <c r="G74" s="24" t="str">
        <f t="shared" si="34"/>
        <v xml:space="preserve"> </v>
      </c>
      <c r="H74" s="25" t="str">
        <f t="shared" si="35"/>
        <v xml:space="preserve"> </v>
      </c>
      <c r="I74" s="43" t="str">
        <f t="shared" si="36"/>
        <v xml:space="preserve"> </v>
      </c>
      <c r="J74" s="43">
        <f t="shared" si="37"/>
        <v>0</v>
      </c>
      <c r="K74" s="43">
        <f t="shared" si="9"/>
        <v>0</v>
      </c>
      <c r="L74" s="43">
        <f t="shared" si="10"/>
        <v>0</v>
      </c>
      <c r="M74" s="132">
        <f t="shared" si="11"/>
        <v>-18</v>
      </c>
      <c r="O74" s="24" t="str">
        <f t="shared" si="21"/>
        <v xml:space="preserve"> </v>
      </c>
      <c r="P74" s="25" t="str">
        <f t="shared" si="22"/>
        <v xml:space="preserve"> </v>
      </c>
      <c r="Q74" s="43" t="str">
        <f t="shared" si="23"/>
        <v xml:space="preserve"> </v>
      </c>
      <c r="R74" s="43">
        <f t="shared" si="24"/>
        <v>0</v>
      </c>
      <c r="S74" s="43">
        <f t="shared" si="12"/>
        <v>0</v>
      </c>
      <c r="T74" s="43">
        <f t="shared" si="25"/>
        <v>0</v>
      </c>
      <c r="U74" s="132">
        <f t="shared" si="26"/>
        <v>-1</v>
      </c>
      <c r="W74" s="24" t="str">
        <f t="shared" si="15"/>
        <v xml:space="preserve"> </v>
      </c>
      <c r="X74" s="25" t="str">
        <f t="shared" si="33"/>
        <v xml:space="preserve"> </v>
      </c>
      <c r="Y74" s="43" t="str">
        <f t="shared" si="27"/>
        <v xml:space="preserve"> </v>
      </c>
      <c r="Z74" s="134">
        <f t="shared" si="17"/>
        <v>0</v>
      </c>
      <c r="AA74" s="43">
        <f t="shared" si="5"/>
        <v>15</v>
      </c>
      <c r="AB74" s="43">
        <f t="shared" si="18"/>
        <v>0</v>
      </c>
      <c r="AC74" s="43">
        <f t="shared" si="19"/>
        <v>0</v>
      </c>
      <c r="AD74" s="132">
        <f t="shared" si="20"/>
        <v>-65</v>
      </c>
    </row>
    <row r="75" spans="1:30">
      <c r="A75" s="197">
        <f t="shared" si="6"/>
        <v>65</v>
      </c>
      <c r="B75" s="198">
        <f>Data!B75</f>
        <v>7</v>
      </c>
      <c r="D75" s="112">
        <f t="shared" si="0"/>
        <v>1</v>
      </c>
      <c r="E75" s="116" t="str">
        <f t="shared" si="1"/>
        <v>A</v>
      </c>
      <c r="G75" s="24" t="str">
        <f t="shared" si="34"/>
        <v xml:space="preserve"> </v>
      </c>
      <c r="H75" s="25" t="str">
        <f t="shared" si="35"/>
        <v xml:space="preserve"> </v>
      </c>
      <c r="I75" s="43" t="str">
        <f t="shared" si="36"/>
        <v xml:space="preserve"> </v>
      </c>
      <c r="J75" s="43">
        <f t="shared" si="37"/>
        <v>0</v>
      </c>
      <c r="K75" s="43">
        <f t="shared" si="9"/>
        <v>0</v>
      </c>
      <c r="L75" s="43">
        <f t="shared" si="10"/>
        <v>0</v>
      </c>
      <c r="M75" s="132">
        <f t="shared" si="11"/>
        <v>-18</v>
      </c>
      <c r="O75" s="24" t="str">
        <f t="shared" si="21"/>
        <v>T</v>
      </c>
      <c r="P75" s="25" t="str">
        <f t="shared" si="22"/>
        <v xml:space="preserve"> </v>
      </c>
      <c r="Q75" s="43" t="str">
        <f t="shared" si="23"/>
        <v>A</v>
      </c>
      <c r="R75" s="43">
        <f t="shared" si="24"/>
        <v>1</v>
      </c>
      <c r="S75" s="43">
        <f t="shared" si="12"/>
        <v>1</v>
      </c>
      <c r="T75" s="43">
        <f t="shared" si="25"/>
        <v>0</v>
      </c>
      <c r="U75" s="132">
        <f t="shared" si="26"/>
        <v>-2</v>
      </c>
      <c r="W75" s="24" t="str">
        <f t="shared" si="15"/>
        <v xml:space="preserve"> </v>
      </c>
      <c r="X75" s="25" t="str">
        <f t="shared" si="33"/>
        <v xml:space="preserve"> </v>
      </c>
      <c r="Y75" s="43" t="str">
        <f t="shared" si="27"/>
        <v xml:space="preserve"> </v>
      </c>
      <c r="Z75" s="134">
        <f t="shared" si="17"/>
        <v>0</v>
      </c>
      <c r="AA75" s="43">
        <f t="shared" si="5"/>
        <v>15</v>
      </c>
      <c r="AB75" s="43">
        <f t="shared" si="18"/>
        <v>0</v>
      </c>
      <c r="AC75" s="43">
        <f t="shared" si="19"/>
        <v>0</v>
      </c>
      <c r="AD75" s="132">
        <f t="shared" si="20"/>
        <v>-65</v>
      </c>
    </row>
    <row r="76" spans="1:30">
      <c r="A76" s="197">
        <f t="shared" si="6"/>
        <v>66</v>
      </c>
      <c r="B76" s="198">
        <f>Data!B76</f>
        <v>8</v>
      </c>
      <c r="D76" s="112">
        <f t="shared" ref="D76:D139" si="38">IF($B76=0,0,IF(AND($B76&gt;0,$B76&lt;13),1,IF(AND($B76&gt;12,$B76&lt;25),2,3)))</f>
        <v>1</v>
      </c>
      <c r="E76" s="116" t="str">
        <f t="shared" ref="E76:E139" si="39">IF(B76=0,0,IF(MOD(B76,3)=1,"A",IF(MOD(B76,3),"B","C")))</f>
        <v>B</v>
      </c>
      <c r="G76" s="24" t="str">
        <f t="shared" si="34"/>
        <v>T</v>
      </c>
      <c r="H76" s="25" t="str">
        <f t="shared" si="35"/>
        <v xml:space="preserve"> </v>
      </c>
      <c r="I76" s="43">
        <f t="shared" si="36"/>
        <v>1</v>
      </c>
      <c r="J76" s="43">
        <f t="shared" si="37"/>
        <v>1</v>
      </c>
      <c r="K76" s="43">
        <f t="shared" si="9"/>
        <v>1</v>
      </c>
      <c r="L76" s="43">
        <f t="shared" si="10"/>
        <v>0</v>
      </c>
      <c r="M76" s="132">
        <f t="shared" si="11"/>
        <v>-19</v>
      </c>
      <c r="O76" s="24" t="str">
        <f t="shared" si="21"/>
        <v xml:space="preserve"> </v>
      </c>
      <c r="P76" s="25" t="str">
        <f t="shared" si="22"/>
        <v>L</v>
      </c>
      <c r="Q76" s="43" t="str">
        <f t="shared" si="23"/>
        <v>B</v>
      </c>
      <c r="R76" s="43">
        <f t="shared" si="24"/>
        <v>2</v>
      </c>
      <c r="S76" s="43">
        <f t="shared" si="12"/>
        <v>2</v>
      </c>
      <c r="T76" s="43">
        <f t="shared" si="25"/>
        <v>0</v>
      </c>
      <c r="U76" s="132">
        <f t="shared" si="26"/>
        <v>-4</v>
      </c>
      <c r="W76" s="24" t="str">
        <f t="shared" si="15"/>
        <v>T</v>
      </c>
      <c r="X76" s="25" t="str">
        <f t="shared" si="33"/>
        <v xml:space="preserve"> </v>
      </c>
      <c r="Y76" s="43">
        <f t="shared" si="27"/>
        <v>1</v>
      </c>
      <c r="Z76" s="134">
        <f t="shared" si="17"/>
        <v>0</v>
      </c>
      <c r="AA76" s="43">
        <f t="shared" ref="AA76:AA139" si="40">IF(AND($W$9&gt;0,$W$9 &lt;28,Z76&lt;$W$9),IF(X76="L",AA75+1,IF(AND(X76="W",AA75&gt;2),AA75-2,IF(AND(X76="W",AA75&lt;=2,),1,AA75))),AA75)</f>
        <v>15</v>
      </c>
      <c r="AB76" s="43">
        <f t="shared" si="18"/>
        <v>5</v>
      </c>
      <c r="AC76" s="43">
        <f t="shared" si="19"/>
        <v>0</v>
      </c>
      <c r="AD76" s="132">
        <f t="shared" si="20"/>
        <v>-70</v>
      </c>
    </row>
    <row r="77" spans="1:30">
      <c r="A77" s="197">
        <f t="shared" ref="A77:A140" si="41">A76+1</f>
        <v>67</v>
      </c>
      <c r="B77" s="198">
        <f>Data!B77</f>
        <v>2</v>
      </c>
      <c r="D77" s="112">
        <f t="shared" si="38"/>
        <v>1</v>
      </c>
      <c r="E77" s="116" t="str">
        <f t="shared" si="39"/>
        <v>B</v>
      </c>
      <c r="G77" s="24" t="str">
        <f t="shared" si="34"/>
        <v>T</v>
      </c>
      <c r="H77" s="25" t="str">
        <f t="shared" si="35"/>
        <v>W</v>
      </c>
      <c r="I77" s="43" t="str">
        <f t="shared" si="36"/>
        <v xml:space="preserve"> </v>
      </c>
      <c r="J77" s="43">
        <f t="shared" si="37"/>
        <v>0</v>
      </c>
      <c r="K77" s="43">
        <f t="shared" ref="K77:K140" si="42">IF(J77=0,0,INDEX($AF$11:$AG$50,J77,2))</f>
        <v>0</v>
      </c>
      <c r="L77" s="43">
        <f t="shared" ref="L77:L140" si="43">IF(OR(H77=" ",H77="L"),0,K76*3)</f>
        <v>3</v>
      </c>
      <c r="M77" s="132">
        <f t="shared" ref="M77:M140" si="44">M76-K77+L77</f>
        <v>-16</v>
      </c>
      <c r="O77" s="24" t="str">
        <f t="shared" si="21"/>
        <v xml:space="preserve"> </v>
      </c>
      <c r="P77" s="25" t="str">
        <f t="shared" si="22"/>
        <v>W</v>
      </c>
      <c r="Q77" s="43" t="str">
        <f t="shared" si="23"/>
        <v xml:space="preserve"> </v>
      </c>
      <c r="R77" s="43">
        <f t="shared" si="24"/>
        <v>0</v>
      </c>
      <c r="S77" s="43">
        <f t="shared" ref="S77:S140" si="45">IF(R77=0,0,INDEX($AF$11:$AG$50,R77,2))</f>
        <v>0</v>
      </c>
      <c r="T77" s="43">
        <f t="shared" si="25"/>
        <v>6</v>
      </c>
      <c r="U77" s="132">
        <f t="shared" si="26"/>
        <v>2</v>
      </c>
      <c r="W77" s="24" t="str">
        <f t="shared" ref="W77:W140" si="46">IF(AND(D76&lt;&gt;0,D77&lt;&gt;0,D77=D76,H76=" "),"T"," ")</f>
        <v>T</v>
      </c>
      <c r="X77" s="25" t="str">
        <f t="shared" si="33"/>
        <v>W</v>
      </c>
      <c r="Y77" s="43" t="str">
        <f t="shared" si="27"/>
        <v xml:space="preserve"> </v>
      </c>
      <c r="Z77" s="134">
        <f t="shared" ref="Z77:Z140" si="47">IF(AND(X77="L",Z76=" "),1,IF(X77="L",Z76+1,0))</f>
        <v>0</v>
      </c>
      <c r="AA77" s="43">
        <f t="shared" si="40"/>
        <v>13</v>
      </c>
      <c r="AB77" s="43">
        <f t="shared" ref="AB77:AB140" si="48">IF(OR(Y77=" ",Z77&gt;$W$9),0,INDEX($AH$11:$AI$50,AA77,2))</f>
        <v>0</v>
      </c>
      <c r="AC77" s="43">
        <f t="shared" ref="AC77:AC140" si="49">IF(OR(X77=" ",X77="L"),0,AB76*3)</f>
        <v>15</v>
      </c>
      <c r="AD77" s="132">
        <f t="shared" ref="AD77:AD140" si="50">AD76-AB77+AC77</f>
        <v>-55</v>
      </c>
    </row>
    <row r="78" spans="1:30">
      <c r="A78" s="197">
        <f t="shared" si="41"/>
        <v>68</v>
      </c>
      <c r="B78" s="198">
        <f>Data!B78</f>
        <v>33</v>
      </c>
      <c r="D78" s="112">
        <f t="shared" si="38"/>
        <v>3</v>
      </c>
      <c r="E78" s="116" t="str">
        <f t="shared" si="39"/>
        <v>C</v>
      </c>
      <c r="G78" s="24" t="str">
        <f t="shared" si="34"/>
        <v xml:space="preserve"> </v>
      </c>
      <c r="H78" s="25" t="str">
        <f t="shared" si="35"/>
        <v xml:space="preserve"> </v>
      </c>
      <c r="I78" s="43" t="str">
        <f t="shared" si="36"/>
        <v xml:space="preserve"> </v>
      </c>
      <c r="J78" s="43">
        <f t="shared" si="37"/>
        <v>0</v>
      </c>
      <c r="K78" s="43">
        <f t="shared" si="42"/>
        <v>0</v>
      </c>
      <c r="L78" s="43">
        <f t="shared" si="43"/>
        <v>0</v>
      </c>
      <c r="M78" s="132">
        <f t="shared" si="44"/>
        <v>-16</v>
      </c>
      <c r="O78" s="24" t="str">
        <f t="shared" ref="O78:O141" si="51">IF(AND(E77&lt;&gt;0,E78&lt;&gt;0,E78=E77,P77=" "),"T"," ")</f>
        <v xml:space="preserve"> </v>
      </c>
      <c r="P78" s="25" t="str">
        <f t="shared" ref="P78:P141" si="52">IF(Q77=" "," ",IF(E78=Q77,"W","L"))</f>
        <v xml:space="preserve"> </v>
      </c>
      <c r="Q78" s="43" t="str">
        <f t="shared" ref="Q78:Q141" si="53">IF(AND(O78="T",P78=" "),E78,IF(AND(O78=" ",P78="L"),E78," "))</f>
        <v xml:space="preserve"> </v>
      </c>
      <c r="R78" s="43">
        <f t="shared" ref="R78:R141" si="54">IF(Q78=" ",0,R77+1)</f>
        <v>0</v>
      </c>
      <c r="S78" s="43">
        <f t="shared" si="45"/>
        <v>0</v>
      </c>
      <c r="T78" s="43">
        <f t="shared" ref="T78:T141" si="55">IF(OR(P78=" ",P78="L"),0,S77*3)</f>
        <v>0</v>
      </c>
      <c r="U78" s="132">
        <f t="shared" ref="U78:U141" si="56">U77-S78+T78</f>
        <v>2</v>
      </c>
      <c r="W78" s="24" t="str">
        <f t="shared" si="46"/>
        <v xml:space="preserve"> </v>
      </c>
      <c r="X78" s="25" t="str">
        <f t="shared" si="33"/>
        <v xml:space="preserve"> </v>
      </c>
      <c r="Y78" s="43" t="str">
        <f t="shared" ref="Y78:Y141" si="57">IF(AND(W78="T",X78=" "),D78,IF(AND(W78=" ",X78="L"),D78," "))</f>
        <v xml:space="preserve"> </v>
      </c>
      <c r="Z78" s="134">
        <f t="shared" si="47"/>
        <v>0</v>
      </c>
      <c r="AA78" s="43">
        <f t="shared" si="40"/>
        <v>13</v>
      </c>
      <c r="AB78" s="43">
        <f t="shared" si="48"/>
        <v>0</v>
      </c>
      <c r="AC78" s="43">
        <f t="shared" si="49"/>
        <v>0</v>
      </c>
      <c r="AD78" s="132">
        <f t="shared" si="50"/>
        <v>-55</v>
      </c>
    </row>
    <row r="79" spans="1:30">
      <c r="A79" s="197">
        <f t="shared" si="41"/>
        <v>69</v>
      </c>
      <c r="B79" s="198">
        <f>Data!B79</f>
        <v>34</v>
      </c>
      <c r="D79" s="112">
        <f t="shared" si="38"/>
        <v>3</v>
      </c>
      <c r="E79" s="116" t="str">
        <f t="shared" si="39"/>
        <v>A</v>
      </c>
      <c r="G79" s="24" t="str">
        <f t="shared" si="34"/>
        <v>T</v>
      </c>
      <c r="H79" s="25" t="str">
        <f t="shared" si="35"/>
        <v xml:space="preserve"> </v>
      </c>
      <c r="I79" s="43">
        <f t="shared" si="36"/>
        <v>3</v>
      </c>
      <c r="J79" s="43">
        <f t="shared" si="37"/>
        <v>1</v>
      </c>
      <c r="K79" s="43">
        <f t="shared" si="42"/>
        <v>1</v>
      </c>
      <c r="L79" s="43">
        <f t="shared" si="43"/>
        <v>0</v>
      </c>
      <c r="M79" s="132">
        <f t="shared" si="44"/>
        <v>-17</v>
      </c>
      <c r="O79" s="24" t="str">
        <f t="shared" si="51"/>
        <v xml:space="preserve"> </v>
      </c>
      <c r="P79" s="25" t="str">
        <f t="shared" si="52"/>
        <v xml:space="preserve"> </v>
      </c>
      <c r="Q79" s="43" t="str">
        <f t="shared" si="53"/>
        <v xml:space="preserve"> </v>
      </c>
      <c r="R79" s="43">
        <f t="shared" si="54"/>
        <v>0</v>
      </c>
      <c r="S79" s="43">
        <f t="shared" si="45"/>
        <v>0</v>
      </c>
      <c r="T79" s="43">
        <f t="shared" si="55"/>
        <v>0</v>
      </c>
      <c r="U79" s="132">
        <f t="shared" si="56"/>
        <v>2</v>
      </c>
      <c r="W79" s="24" t="str">
        <f t="shared" si="46"/>
        <v>T</v>
      </c>
      <c r="X79" s="25" t="str">
        <f t="shared" si="33"/>
        <v xml:space="preserve"> </v>
      </c>
      <c r="Y79" s="43">
        <f t="shared" si="57"/>
        <v>3</v>
      </c>
      <c r="Z79" s="134">
        <f t="shared" si="47"/>
        <v>0</v>
      </c>
      <c r="AA79" s="43">
        <f t="shared" si="40"/>
        <v>13</v>
      </c>
      <c r="AB79" s="43">
        <f t="shared" si="48"/>
        <v>5</v>
      </c>
      <c r="AC79" s="43">
        <f t="shared" si="49"/>
        <v>0</v>
      </c>
      <c r="AD79" s="132">
        <f t="shared" si="50"/>
        <v>-60</v>
      </c>
    </row>
    <row r="80" spans="1:30">
      <c r="A80" s="197">
        <f t="shared" si="41"/>
        <v>70</v>
      </c>
      <c r="B80" s="198">
        <f>Data!B80</f>
        <v>19</v>
      </c>
      <c r="D80" s="112">
        <f t="shared" si="38"/>
        <v>2</v>
      </c>
      <c r="E80" s="116" t="str">
        <f t="shared" si="39"/>
        <v>A</v>
      </c>
      <c r="G80" s="24" t="str">
        <f t="shared" si="34"/>
        <v xml:space="preserve"> </v>
      </c>
      <c r="H80" s="25" t="str">
        <f t="shared" si="35"/>
        <v>L</v>
      </c>
      <c r="I80" s="43">
        <f t="shared" si="36"/>
        <v>2</v>
      </c>
      <c r="J80" s="43">
        <f t="shared" si="37"/>
        <v>2</v>
      </c>
      <c r="K80" s="43">
        <f t="shared" si="42"/>
        <v>2</v>
      </c>
      <c r="L80" s="43">
        <f t="shared" si="43"/>
        <v>0</v>
      </c>
      <c r="M80" s="132">
        <f t="shared" si="44"/>
        <v>-19</v>
      </c>
      <c r="O80" s="24" t="str">
        <f t="shared" si="51"/>
        <v>T</v>
      </c>
      <c r="P80" s="25" t="str">
        <f t="shared" si="52"/>
        <v xml:space="preserve"> </v>
      </c>
      <c r="Q80" s="43" t="str">
        <f t="shared" si="53"/>
        <v>A</v>
      </c>
      <c r="R80" s="43">
        <f t="shared" si="54"/>
        <v>1</v>
      </c>
      <c r="S80" s="43">
        <f t="shared" si="45"/>
        <v>1</v>
      </c>
      <c r="T80" s="43">
        <f t="shared" si="55"/>
        <v>0</v>
      </c>
      <c r="U80" s="132">
        <f t="shared" si="56"/>
        <v>1</v>
      </c>
      <c r="W80" s="24" t="str">
        <f t="shared" si="46"/>
        <v xml:space="preserve"> </v>
      </c>
      <c r="X80" s="25" t="str">
        <f t="shared" si="33"/>
        <v>L</v>
      </c>
      <c r="Y80" s="43">
        <f t="shared" si="57"/>
        <v>2</v>
      </c>
      <c r="Z80" s="134">
        <f t="shared" si="47"/>
        <v>1</v>
      </c>
      <c r="AA80" s="43">
        <f t="shared" si="40"/>
        <v>14</v>
      </c>
      <c r="AB80" s="43">
        <f t="shared" si="48"/>
        <v>5</v>
      </c>
      <c r="AC80" s="43">
        <f t="shared" si="49"/>
        <v>0</v>
      </c>
      <c r="AD80" s="132">
        <f t="shared" si="50"/>
        <v>-65</v>
      </c>
    </row>
    <row r="81" spans="1:30">
      <c r="A81" s="197">
        <f t="shared" si="41"/>
        <v>71</v>
      </c>
      <c r="B81" s="198">
        <f>Data!B81</f>
        <v>27</v>
      </c>
      <c r="D81" s="112">
        <f t="shared" si="38"/>
        <v>3</v>
      </c>
      <c r="E81" s="116" t="str">
        <f t="shared" si="39"/>
        <v>C</v>
      </c>
      <c r="G81" s="24" t="str">
        <f t="shared" si="34"/>
        <v xml:space="preserve"> </v>
      </c>
      <c r="H81" s="25" t="str">
        <f t="shared" si="35"/>
        <v>L</v>
      </c>
      <c r="I81" s="43">
        <f t="shared" si="36"/>
        <v>3</v>
      </c>
      <c r="J81" s="43">
        <f t="shared" si="37"/>
        <v>3</v>
      </c>
      <c r="K81" s="43">
        <f t="shared" si="42"/>
        <v>3</v>
      </c>
      <c r="L81" s="43">
        <f t="shared" si="43"/>
        <v>0</v>
      </c>
      <c r="M81" s="132">
        <f t="shared" si="44"/>
        <v>-22</v>
      </c>
      <c r="O81" s="24" t="str">
        <f t="shared" si="51"/>
        <v xml:space="preserve"> </v>
      </c>
      <c r="P81" s="25" t="str">
        <f t="shared" si="52"/>
        <v>L</v>
      </c>
      <c r="Q81" s="43" t="str">
        <f t="shared" si="53"/>
        <v>C</v>
      </c>
      <c r="R81" s="43">
        <f t="shared" si="54"/>
        <v>2</v>
      </c>
      <c r="S81" s="43">
        <f t="shared" si="45"/>
        <v>2</v>
      </c>
      <c r="T81" s="43">
        <f t="shared" si="55"/>
        <v>0</v>
      </c>
      <c r="U81" s="132">
        <f t="shared" si="56"/>
        <v>-1</v>
      </c>
      <c r="W81" s="24" t="str">
        <f t="shared" si="46"/>
        <v xml:space="preserve"> </v>
      </c>
      <c r="X81" s="25" t="str">
        <f t="shared" si="33"/>
        <v>L</v>
      </c>
      <c r="Y81" s="43">
        <f t="shared" si="57"/>
        <v>3</v>
      </c>
      <c r="Z81" s="134">
        <f t="shared" si="47"/>
        <v>2</v>
      </c>
      <c r="AA81" s="43">
        <f t="shared" si="40"/>
        <v>15</v>
      </c>
      <c r="AB81" s="43">
        <f t="shared" si="48"/>
        <v>5</v>
      </c>
      <c r="AC81" s="43">
        <f t="shared" si="49"/>
        <v>0</v>
      </c>
      <c r="AD81" s="132">
        <f t="shared" si="50"/>
        <v>-70</v>
      </c>
    </row>
    <row r="82" spans="1:30">
      <c r="A82" s="197">
        <f t="shared" si="41"/>
        <v>72</v>
      </c>
      <c r="B82" s="198">
        <f>Data!B82</f>
        <v>15</v>
      </c>
      <c r="D82" s="112">
        <f t="shared" si="38"/>
        <v>2</v>
      </c>
      <c r="E82" s="116" t="str">
        <f t="shared" si="39"/>
        <v>C</v>
      </c>
      <c r="G82" s="24" t="str">
        <f t="shared" si="34"/>
        <v xml:space="preserve"> </v>
      </c>
      <c r="H82" s="25" t="str">
        <f t="shared" si="35"/>
        <v>L</v>
      </c>
      <c r="I82" s="43">
        <f t="shared" si="36"/>
        <v>2</v>
      </c>
      <c r="J82" s="43">
        <f t="shared" si="37"/>
        <v>4</v>
      </c>
      <c r="K82" s="43">
        <f t="shared" si="42"/>
        <v>4</v>
      </c>
      <c r="L82" s="43">
        <f t="shared" si="43"/>
        <v>0</v>
      </c>
      <c r="M82" s="132">
        <f t="shared" si="44"/>
        <v>-26</v>
      </c>
      <c r="O82" s="24" t="str">
        <f t="shared" si="51"/>
        <v xml:space="preserve"> </v>
      </c>
      <c r="P82" s="25" t="str">
        <f t="shared" si="52"/>
        <v>W</v>
      </c>
      <c r="Q82" s="43" t="str">
        <f t="shared" si="53"/>
        <v xml:space="preserve"> </v>
      </c>
      <c r="R82" s="43">
        <f t="shared" si="54"/>
        <v>0</v>
      </c>
      <c r="S82" s="43">
        <f t="shared" si="45"/>
        <v>0</v>
      </c>
      <c r="T82" s="43">
        <f t="shared" si="55"/>
        <v>6</v>
      </c>
      <c r="U82" s="132">
        <f t="shared" si="56"/>
        <v>5</v>
      </c>
      <c r="W82" s="24" t="str">
        <f t="shared" si="46"/>
        <v xml:space="preserve"> </v>
      </c>
      <c r="X82" s="25" t="str">
        <f t="shared" si="33"/>
        <v>L</v>
      </c>
      <c r="Y82" s="43">
        <f t="shared" si="57"/>
        <v>2</v>
      </c>
      <c r="Z82" s="134">
        <f t="shared" si="47"/>
        <v>3</v>
      </c>
      <c r="AA82" s="43">
        <f t="shared" si="40"/>
        <v>16</v>
      </c>
      <c r="AB82" s="43">
        <f t="shared" si="48"/>
        <v>6</v>
      </c>
      <c r="AC82" s="43">
        <f t="shared" si="49"/>
        <v>0</v>
      </c>
      <c r="AD82" s="132">
        <f t="shared" si="50"/>
        <v>-76</v>
      </c>
    </row>
    <row r="83" spans="1:30">
      <c r="A83" s="197">
        <f t="shared" si="41"/>
        <v>73</v>
      </c>
      <c r="B83" s="198">
        <f>Data!B83</f>
        <v>30</v>
      </c>
      <c r="D83" s="112">
        <f t="shared" si="38"/>
        <v>3</v>
      </c>
      <c r="E83" s="116" t="str">
        <f t="shared" si="39"/>
        <v>C</v>
      </c>
      <c r="G83" s="24" t="str">
        <f t="shared" si="34"/>
        <v xml:space="preserve"> </v>
      </c>
      <c r="H83" s="25" t="str">
        <f t="shared" si="35"/>
        <v>L</v>
      </c>
      <c r="I83" s="43">
        <f t="shared" si="36"/>
        <v>3</v>
      </c>
      <c r="J83" s="43">
        <f t="shared" si="37"/>
        <v>5</v>
      </c>
      <c r="K83" s="43">
        <f t="shared" si="42"/>
        <v>6</v>
      </c>
      <c r="L83" s="43">
        <f t="shared" si="43"/>
        <v>0</v>
      </c>
      <c r="M83" s="132">
        <f t="shared" si="44"/>
        <v>-32</v>
      </c>
      <c r="O83" s="24" t="str">
        <f t="shared" si="51"/>
        <v xml:space="preserve"> </v>
      </c>
      <c r="P83" s="25" t="str">
        <f t="shared" si="52"/>
        <v xml:space="preserve"> </v>
      </c>
      <c r="Q83" s="43" t="str">
        <f t="shared" si="53"/>
        <v xml:space="preserve"> </v>
      </c>
      <c r="R83" s="43">
        <f t="shared" si="54"/>
        <v>0</v>
      </c>
      <c r="S83" s="43">
        <f t="shared" si="45"/>
        <v>0</v>
      </c>
      <c r="T83" s="43">
        <f t="shared" si="55"/>
        <v>0</v>
      </c>
      <c r="U83" s="132">
        <f t="shared" si="56"/>
        <v>5</v>
      </c>
      <c r="W83" s="24" t="str">
        <f t="shared" si="46"/>
        <v xml:space="preserve"> </v>
      </c>
      <c r="X83" s="25" t="str">
        <f t="shared" ref="X83:X146" si="58">IF(Y82=" "," ",IF(D83=Y82,"W","L"))</f>
        <v>L</v>
      </c>
      <c r="Y83" s="43">
        <f t="shared" si="57"/>
        <v>3</v>
      </c>
      <c r="Z83" s="134">
        <f t="shared" si="47"/>
        <v>4</v>
      </c>
      <c r="AA83" s="43">
        <f t="shared" si="40"/>
        <v>17</v>
      </c>
      <c r="AB83" s="43">
        <f t="shared" si="48"/>
        <v>6</v>
      </c>
      <c r="AC83" s="43">
        <f t="shared" si="49"/>
        <v>0</v>
      </c>
      <c r="AD83" s="132">
        <f t="shared" si="50"/>
        <v>-82</v>
      </c>
    </row>
    <row r="84" spans="1:30">
      <c r="A84" s="197">
        <f t="shared" si="41"/>
        <v>74</v>
      </c>
      <c r="B84" s="198">
        <f>Data!B84</f>
        <v>5</v>
      </c>
      <c r="D84" s="112">
        <f t="shared" si="38"/>
        <v>1</v>
      </c>
      <c r="E84" s="116" t="str">
        <f t="shared" si="39"/>
        <v>B</v>
      </c>
      <c r="G84" s="24" t="str">
        <f t="shared" si="34"/>
        <v xml:space="preserve"> </v>
      </c>
      <c r="H84" s="25" t="str">
        <f t="shared" si="35"/>
        <v>L</v>
      </c>
      <c r="I84" s="43">
        <f t="shared" si="36"/>
        <v>1</v>
      </c>
      <c r="J84" s="43">
        <f t="shared" si="37"/>
        <v>6</v>
      </c>
      <c r="K84" s="43">
        <f t="shared" si="42"/>
        <v>9</v>
      </c>
      <c r="L84" s="43">
        <f t="shared" si="43"/>
        <v>0</v>
      </c>
      <c r="M84" s="132">
        <f t="shared" si="44"/>
        <v>-41</v>
      </c>
      <c r="O84" s="24" t="str">
        <f t="shared" si="51"/>
        <v xml:space="preserve"> </v>
      </c>
      <c r="P84" s="25" t="str">
        <f t="shared" si="52"/>
        <v xml:space="preserve"> </v>
      </c>
      <c r="Q84" s="43" t="str">
        <f t="shared" si="53"/>
        <v xml:space="preserve"> </v>
      </c>
      <c r="R84" s="43">
        <f t="shared" si="54"/>
        <v>0</v>
      </c>
      <c r="S84" s="43">
        <f t="shared" si="45"/>
        <v>0</v>
      </c>
      <c r="T84" s="43">
        <f t="shared" si="55"/>
        <v>0</v>
      </c>
      <c r="U84" s="132">
        <f t="shared" si="56"/>
        <v>5</v>
      </c>
      <c r="W84" s="24" t="str">
        <f t="shared" si="46"/>
        <v xml:space="preserve"> </v>
      </c>
      <c r="X84" s="25" t="str">
        <f t="shared" si="58"/>
        <v>L</v>
      </c>
      <c r="Y84" s="43">
        <f t="shared" si="57"/>
        <v>1</v>
      </c>
      <c r="Z84" s="134">
        <f t="shared" si="47"/>
        <v>5</v>
      </c>
      <c r="AA84" s="43">
        <f t="shared" si="40"/>
        <v>18</v>
      </c>
      <c r="AB84" s="43">
        <f t="shared" si="48"/>
        <v>6</v>
      </c>
      <c r="AC84" s="43">
        <f t="shared" si="49"/>
        <v>0</v>
      </c>
      <c r="AD84" s="132">
        <f t="shared" si="50"/>
        <v>-88</v>
      </c>
    </row>
    <row r="85" spans="1:30">
      <c r="A85" s="197">
        <f t="shared" si="41"/>
        <v>75</v>
      </c>
      <c r="B85" s="198">
        <f>Data!B85</f>
        <v>28</v>
      </c>
      <c r="D85" s="112">
        <f t="shared" si="38"/>
        <v>3</v>
      </c>
      <c r="E85" s="116" t="str">
        <f t="shared" si="39"/>
        <v>A</v>
      </c>
      <c r="G85" s="24" t="str">
        <f t="shared" si="34"/>
        <v xml:space="preserve"> </v>
      </c>
      <c r="H85" s="25" t="str">
        <f t="shared" si="35"/>
        <v>L</v>
      </c>
      <c r="I85" s="43">
        <f t="shared" si="36"/>
        <v>3</v>
      </c>
      <c r="J85" s="43">
        <f t="shared" si="37"/>
        <v>7</v>
      </c>
      <c r="K85" s="43">
        <f t="shared" si="42"/>
        <v>0</v>
      </c>
      <c r="L85" s="43">
        <f t="shared" si="43"/>
        <v>0</v>
      </c>
      <c r="M85" s="132">
        <f t="shared" si="44"/>
        <v>-41</v>
      </c>
      <c r="O85" s="24" t="str">
        <f t="shared" si="51"/>
        <v xml:space="preserve"> </v>
      </c>
      <c r="P85" s="25" t="str">
        <f t="shared" si="52"/>
        <v xml:space="preserve"> </v>
      </c>
      <c r="Q85" s="43" t="str">
        <f t="shared" si="53"/>
        <v xml:space="preserve"> </v>
      </c>
      <c r="R85" s="43">
        <f t="shared" si="54"/>
        <v>0</v>
      </c>
      <c r="S85" s="43">
        <f t="shared" si="45"/>
        <v>0</v>
      </c>
      <c r="T85" s="43">
        <f t="shared" si="55"/>
        <v>0</v>
      </c>
      <c r="U85" s="132">
        <f t="shared" si="56"/>
        <v>5</v>
      </c>
      <c r="W85" s="24" t="str">
        <f t="shared" si="46"/>
        <v xml:space="preserve"> </v>
      </c>
      <c r="X85" s="25" t="str">
        <f t="shared" si="58"/>
        <v>L</v>
      </c>
      <c r="Y85" s="43">
        <f t="shared" si="57"/>
        <v>3</v>
      </c>
      <c r="Z85" s="134">
        <f t="shared" si="47"/>
        <v>6</v>
      </c>
      <c r="AA85" s="43">
        <f t="shared" si="40"/>
        <v>19</v>
      </c>
      <c r="AB85" s="43">
        <f t="shared" si="48"/>
        <v>7</v>
      </c>
      <c r="AC85" s="43">
        <f t="shared" si="49"/>
        <v>0</v>
      </c>
      <c r="AD85" s="132">
        <f t="shared" si="50"/>
        <v>-95</v>
      </c>
    </row>
    <row r="86" spans="1:30">
      <c r="A86" s="197">
        <f t="shared" si="41"/>
        <v>76</v>
      </c>
      <c r="B86" s="198">
        <f>Data!B86</f>
        <v>33</v>
      </c>
      <c r="D86" s="112">
        <f t="shared" si="38"/>
        <v>3</v>
      </c>
      <c r="E86" s="116" t="str">
        <f t="shared" si="39"/>
        <v>C</v>
      </c>
      <c r="G86" s="24" t="str">
        <f t="shared" si="34"/>
        <v xml:space="preserve"> </v>
      </c>
      <c r="H86" s="25" t="str">
        <f t="shared" si="35"/>
        <v>W</v>
      </c>
      <c r="I86" s="43" t="str">
        <f t="shared" si="36"/>
        <v xml:space="preserve"> </v>
      </c>
      <c r="J86" s="43">
        <f t="shared" si="37"/>
        <v>0</v>
      </c>
      <c r="K86" s="43">
        <f t="shared" si="42"/>
        <v>0</v>
      </c>
      <c r="L86" s="43">
        <f t="shared" si="43"/>
        <v>0</v>
      </c>
      <c r="M86" s="132">
        <f t="shared" si="44"/>
        <v>-41</v>
      </c>
      <c r="O86" s="24" t="str">
        <f t="shared" si="51"/>
        <v xml:space="preserve"> </v>
      </c>
      <c r="P86" s="25" t="str">
        <f t="shared" si="52"/>
        <v xml:space="preserve"> </v>
      </c>
      <c r="Q86" s="43" t="str">
        <f t="shared" si="53"/>
        <v xml:space="preserve"> </v>
      </c>
      <c r="R86" s="43">
        <f t="shared" si="54"/>
        <v>0</v>
      </c>
      <c r="S86" s="43">
        <f t="shared" si="45"/>
        <v>0</v>
      </c>
      <c r="T86" s="43">
        <f t="shared" si="55"/>
        <v>0</v>
      </c>
      <c r="U86" s="132">
        <f t="shared" si="56"/>
        <v>5</v>
      </c>
      <c r="W86" s="24" t="str">
        <f t="shared" si="46"/>
        <v xml:space="preserve"> </v>
      </c>
      <c r="X86" s="25" t="str">
        <f t="shared" si="58"/>
        <v>W</v>
      </c>
      <c r="Y86" s="43" t="str">
        <f t="shared" si="57"/>
        <v xml:space="preserve"> </v>
      </c>
      <c r="Z86" s="134">
        <f t="shared" si="47"/>
        <v>0</v>
      </c>
      <c r="AA86" s="43">
        <f t="shared" si="40"/>
        <v>17</v>
      </c>
      <c r="AB86" s="43">
        <f t="shared" si="48"/>
        <v>0</v>
      </c>
      <c r="AC86" s="43">
        <f t="shared" si="49"/>
        <v>21</v>
      </c>
      <c r="AD86" s="132">
        <f t="shared" si="50"/>
        <v>-74</v>
      </c>
    </row>
    <row r="87" spans="1:30">
      <c r="A87" s="197">
        <f t="shared" si="41"/>
        <v>77</v>
      </c>
      <c r="B87" s="198">
        <f>Data!B87</f>
        <v>27</v>
      </c>
      <c r="D87" s="112">
        <f t="shared" si="38"/>
        <v>3</v>
      </c>
      <c r="E87" s="116" t="str">
        <f t="shared" si="39"/>
        <v>C</v>
      </c>
      <c r="G87" s="24" t="str">
        <f t="shared" si="34"/>
        <v xml:space="preserve"> </v>
      </c>
      <c r="H87" s="25" t="str">
        <f t="shared" si="35"/>
        <v xml:space="preserve"> </v>
      </c>
      <c r="I87" s="43" t="str">
        <f t="shared" si="36"/>
        <v xml:space="preserve"> </v>
      </c>
      <c r="J87" s="43">
        <f t="shared" si="37"/>
        <v>0</v>
      </c>
      <c r="K87" s="43">
        <f t="shared" si="42"/>
        <v>0</v>
      </c>
      <c r="L87" s="43">
        <f t="shared" si="43"/>
        <v>0</v>
      </c>
      <c r="M87" s="132">
        <f t="shared" si="44"/>
        <v>-41</v>
      </c>
      <c r="O87" s="24" t="str">
        <f t="shared" si="51"/>
        <v>T</v>
      </c>
      <c r="P87" s="25" t="str">
        <f t="shared" si="52"/>
        <v xml:space="preserve"> </v>
      </c>
      <c r="Q87" s="43" t="str">
        <f t="shared" si="53"/>
        <v>C</v>
      </c>
      <c r="R87" s="43">
        <f t="shared" si="54"/>
        <v>1</v>
      </c>
      <c r="S87" s="43">
        <f t="shared" si="45"/>
        <v>1</v>
      </c>
      <c r="T87" s="43">
        <f t="shared" si="55"/>
        <v>0</v>
      </c>
      <c r="U87" s="132">
        <f t="shared" si="56"/>
        <v>4</v>
      </c>
      <c r="W87" s="24" t="str">
        <f t="shared" si="46"/>
        <v xml:space="preserve"> </v>
      </c>
      <c r="X87" s="25" t="str">
        <f t="shared" si="58"/>
        <v xml:space="preserve"> </v>
      </c>
      <c r="Y87" s="43" t="str">
        <f t="shared" si="57"/>
        <v xml:space="preserve"> </v>
      </c>
      <c r="Z87" s="134">
        <f t="shared" si="47"/>
        <v>0</v>
      </c>
      <c r="AA87" s="43">
        <f t="shared" si="40"/>
        <v>17</v>
      </c>
      <c r="AB87" s="43">
        <f t="shared" si="48"/>
        <v>0</v>
      </c>
      <c r="AC87" s="43">
        <f t="shared" si="49"/>
        <v>0</v>
      </c>
      <c r="AD87" s="132">
        <f t="shared" si="50"/>
        <v>-74</v>
      </c>
    </row>
    <row r="88" spans="1:30">
      <c r="A88" s="197">
        <f t="shared" si="41"/>
        <v>78</v>
      </c>
      <c r="B88" s="198">
        <f>Data!B88</f>
        <v>13</v>
      </c>
      <c r="D88" s="112">
        <f t="shared" si="38"/>
        <v>2</v>
      </c>
      <c r="E88" s="116" t="str">
        <f t="shared" si="39"/>
        <v>A</v>
      </c>
      <c r="G88" s="24" t="str">
        <f t="shared" si="34"/>
        <v xml:space="preserve"> </v>
      </c>
      <c r="H88" s="25" t="str">
        <f t="shared" si="35"/>
        <v xml:space="preserve"> </v>
      </c>
      <c r="I88" s="43" t="str">
        <f t="shared" si="36"/>
        <v xml:space="preserve"> </v>
      </c>
      <c r="J88" s="43">
        <f t="shared" si="37"/>
        <v>0</v>
      </c>
      <c r="K88" s="43">
        <f t="shared" si="42"/>
        <v>0</v>
      </c>
      <c r="L88" s="43">
        <f t="shared" si="43"/>
        <v>0</v>
      </c>
      <c r="M88" s="132">
        <f t="shared" si="44"/>
        <v>-41</v>
      </c>
      <c r="O88" s="24" t="str">
        <f t="shared" si="51"/>
        <v xml:space="preserve"> </v>
      </c>
      <c r="P88" s="25" t="str">
        <f t="shared" si="52"/>
        <v>L</v>
      </c>
      <c r="Q88" s="43" t="str">
        <f t="shared" si="53"/>
        <v>A</v>
      </c>
      <c r="R88" s="43">
        <f t="shared" si="54"/>
        <v>2</v>
      </c>
      <c r="S88" s="43">
        <f t="shared" si="45"/>
        <v>2</v>
      </c>
      <c r="T88" s="43">
        <f t="shared" si="55"/>
        <v>0</v>
      </c>
      <c r="U88" s="132">
        <f t="shared" si="56"/>
        <v>2</v>
      </c>
      <c r="W88" s="24" t="str">
        <f t="shared" si="46"/>
        <v xml:space="preserve"> </v>
      </c>
      <c r="X88" s="25" t="str">
        <f t="shared" si="58"/>
        <v xml:space="preserve"> </v>
      </c>
      <c r="Y88" s="43" t="str">
        <f t="shared" si="57"/>
        <v xml:space="preserve"> </v>
      </c>
      <c r="Z88" s="134">
        <f t="shared" si="47"/>
        <v>0</v>
      </c>
      <c r="AA88" s="43">
        <f t="shared" si="40"/>
        <v>17</v>
      </c>
      <c r="AB88" s="43">
        <f t="shared" si="48"/>
        <v>0</v>
      </c>
      <c r="AC88" s="43">
        <f t="shared" si="49"/>
        <v>0</v>
      </c>
      <c r="AD88" s="132">
        <f t="shared" si="50"/>
        <v>-74</v>
      </c>
    </row>
    <row r="89" spans="1:30">
      <c r="A89" s="197">
        <f t="shared" si="41"/>
        <v>79</v>
      </c>
      <c r="B89" s="198">
        <f>Data!B89</f>
        <v>21</v>
      </c>
      <c r="D89" s="112">
        <f t="shared" si="38"/>
        <v>2</v>
      </c>
      <c r="E89" s="116" t="str">
        <f t="shared" si="39"/>
        <v>C</v>
      </c>
      <c r="G89" s="24" t="str">
        <f t="shared" si="34"/>
        <v>T</v>
      </c>
      <c r="H89" s="25" t="str">
        <f t="shared" si="35"/>
        <v xml:space="preserve"> </v>
      </c>
      <c r="I89" s="43">
        <f t="shared" si="36"/>
        <v>2</v>
      </c>
      <c r="J89" s="43">
        <f t="shared" si="37"/>
        <v>1</v>
      </c>
      <c r="K89" s="43">
        <f t="shared" si="42"/>
        <v>1</v>
      </c>
      <c r="L89" s="43">
        <f t="shared" si="43"/>
        <v>0</v>
      </c>
      <c r="M89" s="132">
        <f t="shared" si="44"/>
        <v>-42</v>
      </c>
      <c r="O89" s="24" t="str">
        <f t="shared" si="51"/>
        <v xml:space="preserve"> </v>
      </c>
      <c r="P89" s="25" t="str">
        <f t="shared" si="52"/>
        <v>L</v>
      </c>
      <c r="Q89" s="43" t="str">
        <f t="shared" si="53"/>
        <v>C</v>
      </c>
      <c r="R89" s="43">
        <f t="shared" si="54"/>
        <v>3</v>
      </c>
      <c r="S89" s="43">
        <f t="shared" si="45"/>
        <v>3</v>
      </c>
      <c r="T89" s="43">
        <f t="shared" si="55"/>
        <v>0</v>
      </c>
      <c r="U89" s="132">
        <f t="shared" si="56"/>
        <v>-1</v>
      </c>
      <c r="W89" s="24" t="str">
        <f t="shared" si="46"/>
        <v>T</v>
      </c>
      <c r="X89" s="25" t="str">
        <f t="shared" si="58"/>
        <v xml:space="preserve"> </v>
      </c>
      <c r="Y89" s="43">
        <f t="shared" si="57"/>
        <v>2</v>
      </c>
      <c r="Z89" s="134">
        <f t="shared" si="47"/>
        <v>0</v>
      </c>
      <c r="AA89" s="43">
        <f t="shared" si="40"/>
        <v>17</v>
      </c>
      <c r="AB89" s="43">
        <f t="shared" si="48"/>
        <v>6</v>
      </c>
      <c r="AC89" s="43">
        <f t="shared" si="49"/>
        <v>0</v>
      </c>
      <c r="AD89" s="132">
        <f t="shared" si="50"/>
        <v>-80</v>
      </c>
    </row>
    <row r="90" spans="1:30">
      <c r="A90" s="197">
        <f t="shared" si="41"/>
        <v>80</v>
      </c>
      <c r="B90" s="198">
        <f>Data!B90</f>
        <v>32</v>
      </c>
      <c r="D90" s="112">
        <f t="shared" si="38"/>
        <v>3</v>
      </c>
      <c r="E90" s="116" t="str">
        <f t="shared" si="39"/>
        <v>B</v>
      </c>
      <c r="G90" s="24" t="str">
        <f t="shared" si="34"/>
        <v xml:space="preserve"> </v>
      </c>
      <c r="H90" s="25" t="str">
        <f t="shared" si="35"/>
        <v>L</v>
      </c>
      <c r="I90" s="43">
        <f t="shared" si="36"/>
        <v>3</v>
      </c>
      <c r="J90" s="43">
        <f t="shared" si="37"/>
        <v>2</v>
      </c>
      <c r="K90" s="43">
        <f t="shared" si="42"/>
        <v>2</v>
      </c>
      <c r="L90" s="43">
        <f t="shared" si="43"/>
        <v>0</v>
      </c>
      <c r="M90" s="132">
        <f t="shared" si="44"/>
        <v>-44</v>
      </c>
      <c r="O90" s="24" t="str">
        <f t="shared" si="51"/>
        <v xml:space="preserve"> </v>
      </c>
      <c r="P90" s="25" t="str">
        <f t="shared" si="52"/>
        <v>L</v>
      </c>
      <c r="Q90" s="43" t="str">
        <f t="shared" si="53"/>
        <v>B</v>
      </c>
      <c r="R90" s="43">
        <f t="shared" si="54"/>
        <v>4</v>
      </c>
      <c r="S90" s="43">
        <f t="shared" si="45"/>
        <v>4</v>
      </c>
      <c r="T90" s="43">
        <f t="shared" si="55"/>
        <v>0</v>
      </c>
      <c r="U90" s="132">
        <f t="shared" si="56"/>
        <v>-5</v>
      </c>
      <c r="W90" s="24" t="str">
        <f t="shared" si="46"/>
        <v xml:space="preserve"> </v>
      </c>
      <c r="X90" s="25" t="str">
        <f t="shared" si="58"/>
        <v>L</v>
      </c>
      <c r="Y90" s="43">
        <f t="shared" si="57"/>
        <v>3</v>
      </c>
      <c r="Z90" s="134">
        <f t="shared" si="47"/>
        <v>1</v>
      </c>
      <c r="AA90" s="43">
        <f t="shared" si="40"/>
        <v>18</v>
      </c>
      <c r="AB90" s="43">
        <f t="shared" si="48"/>
        <v>6</v>
      </c>
      <c r="AC90" s="43">
        <f t="shared" si="49"/>
        <v>0</v>
      </c>
      <c r="AD90" s="132">
        <f t="shared" si="50"/>
        <v>-86</v>
      </c>
    </row>
    <row r="91" spans="1:30">
      <c r="A91" s="197">
        <f t="shared" si="41"/>
        <v>81</v>
      </c>
      <c r="B91" s="198">
        <f>Data!B91</f>
        <v>34</v>
      </c>
      <c r="D91" s="112">
        <f t="shared" si="38"/>
        <v>3</v>
      </c>
      <c r="E91" s="116" t="str">
        <f t="shared" si="39"/>
        <v>A</v>
      </c>
      <c r="G91" s="24" t="str">
        <f t="shared" si="34"/>
        <v xml:space="preserve"> </v>
      </c>
      <c r="H91" s="25" t="str">
        <f t="shared" si="35"/>
        <v>W</v>
      </c>
      <c r="I91" s="43" t="str">
        <f t="shared" si="36"/>
        <v xml:space="preserve"> </v>
      </c>
      <c r="J91" s="43">
        <f t="shared" si="37"/>
        <v>0</v>
      </c>
      <c r="K91" s="43">
        <f t="shared" si="42"/>
        <v>0</v>
      </c>
      <c r="L91" s="43">
        <f t="shared" si="43"/>
        <v>6</v>
      </c>
      <c r="M91" s="132">
        <f t="shared" si="44"/>
        <v>-38</v>
      </c>
      <c r="O91" s="24" t="str">
        <f t="shared" si="51"/>
        <v xml:space="preserve"> </v>
      </c>
      <c r="P91" s="25" t="str">
        <f t="shared" si="52"/>
        <v>L</v>
      </c>
      <c r="Q91" s="43" t="str">
        <f t="shared" si="53"/>
        <v>A</v>
      </c>
      <c r="R91" s="43">
        <f t="shared" si="54"/>
        <v>5</v>
      </c>
      <c r="S91" s="43">
        <f t="shared" si="45"/>
        <v>6</v>
      </c>
      <c r="T91" s="43">
        <f t="shared" si="55"/>
        <v>0</v>
      </c>
      <c r="U91" s="132">
        <f t="shared" si="56"/>
        <v>-11</v>
      </c>
      <c r="W91" s="24" t="str">
        <f t="shared" si="46"/>
        <v xml:space="preserve"> </v>
      </c>
      <c r="X91" s="25" t="str">
        <f t="shared" si="58"/>
        <v>W</v>
      </c>
      <c r="Y91" s="43" t="str">
        <f t="shared" si="57"/>
        <v xml:space="preserve"> </v>
      </c>
      <c r="Z91" s="134">
        <f t="shared" si="47"/>
        <v>0</v>
      </c>
      <c r="AA91" s="43">
        <f t="shared" si="40"/>
        <v>16</v>
      </c>
      <c r="AB91" s="43">
        <f t="shared" si="48"/>
        <v>0</v>
      </c>
      <c r="AC91" s="43">
        <f t="shared" si="49"/>
        <v>18</v>
      </c>
      <c r="AD91" s="132">
        <f t="shared" si="50"/>
        <v>-68</v>
      </c>
    </row>
    <row r="92" spans="1:30">
      <c r="A92" s="197">
        <f t="shared" si="41"/>
        <v>82</v>
      </c>
      <c r="B92" s="198">
        <f>Data!B92</f>
        <v>19</v>
      </c>
      <c r="D92" s="112">
        <f t="shared" si="38"/>
        <v>2</v>
      </c>
      <c r="E92" s="116" t="str">
        <f t="shared" si="39"/>
        <v>A</v>
      </c>
      <c r="G92" s="24" t="str">
        <f t="shared" si="34"/>
        <v xml:space="preserve"> </v>
      </c>
      <c r="H92" s="25" t="str">
        <f t="shared" si="35"/>
        <v xml:space="preserve"> </v>
      </c>
      <c r="I92" s="43" t="str">
        <f t="shared" si="36"/>
        <v xml:space="preserve"> </v>
      </c>
      <c r="J92" s="43">
        <f t="shared" si="37"/>
        <v>0</v>
      </c>
      <c r="K92" s="43">
        <f t="shared" si="42"/>
        <v>0</v>
      </c>
      <c r="L92" s="43">
        <f t="shared" si="43"/>
        <v>0</v>
      </c>
      <c r="M92" s="132">
        <f t="shared" si="44"/>
        <v>-38</v>
      </c>
      <c r="O92" s="24" t="str">
        <f t="shared" si="51"/>
        <v xml:space="preserve"> </v>
      </c>
      <c r="P92" s="25" t="str">
        <f t="shared" si="52"/>
        <v>W</v>
      </c>
      <c r="Q92" s="43" t="str">
        <f t="shared" si="53"/>
        <v xml:space="preserve"> </v>
      </c>
      <c r="R92" s="43">
        <f t="shared" si="54"/>
        <v>0</v>
      </c>
      <c r="S92" s="43">
        <f t="shared" si="45"/>
        <v>0</v>
      </c>
      <c r="T92" s="43">
        <f t="shared" si="55"/>
        <v>18</v>
      </c>
      <c r="U92" s="132">
        <f t="shared" si="56"/>
        <v>7</v>
      </c>
      <c r="W92" s="24" t="str">
        <f t="shared" si="46"/>
        <v xml:space="preserve"> </v>
      </c>
      <c r="X92" s="25" t="str">
        <f t="shared" si="58"/>
        <v xml:space="preserve"> </v>
      </c>
      <c r="Y92" s="43" t="str">
        <f t="shared" si="57"/>
        <v xml:space="preserve"> </v>
      </c>
      <c r="Z92" s="134">
        <f t="shared" si="47"/>
        <v>0</v>
      </c>
      <c r="AA92" s="43">
        <f t="shared" si="40"/>
        <v>16</v>
      </c>
      <c r="AB92" s="43">
        <f t="shared" si="48"/>
        <v>0</v>
      </c>
      <c r="AC92" s="43">
        <f t="shared" si="49"/>
        <v>0</v>
      </c>
      <c r="AD92" s="132">
        <f t="shared" si="50"/>
        <v>-68</v>
      </c>
    </row>
    <row r="93" spans="1:30">
      <c r="A93" s="197">
        <f t="shared" si="41"/>
        <v>83</v>
      </c>
      <c r="B93" s="198">
        <f>Data!B93</f>
        <v>25</v>
      </c>
      <c r="D93" s="112">
        <f t="shared" si="38"/>
        <v>3</v>
      </c>
      <c r="E93" s="116" t="str">
        <f t="shared" si="39"/>
        <v>A</v>
      </c>
      <c r="G93" s="24" t="str">
        <f t="shared" si="34"/>
        <v xml:space="preserve"> </v>
      </c>
      <c r="H93" s="25" t="str">
        <f t="shared" si="35"/>
        <v xml:space="preserve"> </v>
      </c>
      <c r="I93" s="43" t="str">
        <f t="shared" si="36"/>
        <v xml:space="preserve"> </v>
      </c>
      <c r="J93" s="43">
        <f t="shared" si="37"/>
        <v>0</v>
      </c>
      <c r="K93" s="43">
        <f t="shared" si="42"/>
        <v>0</v>
      </c>
      <c r="L93" s="43">
        <f t="shared" si="43"/>
        <v>0</v>
      </c>
      <c r="M93" s="132">
        <f t="shared" si="44"/>
        <v>-38</v>
      </c>
      <c r="O93" s="24" t="str">
        <f t="shared" si="51"/>
        <v xml:space="preserve"> </v>
      </c>
      <c r="P93" s="25" t="str">
        <f t="shared" si="52"/>
        <v xml:space="preserve"> </v>
      </c>
      <c r="Q93" s="43" t="str">
        <f t="shared" si="53"/>
        <v xml:space="preserve"> </v>
      </c>
      <c r="R93" s="43">
        <f t="shared" si="54"/>
        <v>0</v>
      </c>
      <c r="S93" s="43">
        <f t="shared" si="45"/>
        <v>0</v>
      </c>
      <c r="T93" s="43">
        <f t="shared" si="55"/>
        <v>0</v>
      </c>
      <c r="U93" s="132">
        <f t="shared" si="56"/>
        <v>7</v>
      </c>
      <c r="W93" s="24" t="str">
        <f t="shared" si="46"/>
        <v xml:space="preserve"> </v>
      </c>
      <c r="X93" s="25" t="str">
        <f t="shared" si="58"/>
        <v xml:space="preserve"> </v>
      </c>
      <c r="Y93" s="43" t="str">
        <f t="shared" si="57"/>
        <v xml:space="preserve"> </v>
      </c>
      <c r="Z93" s="134">
        <f t="shared" si="47"/>
        <v>0</v>
      </c>
      <c r="AA93" s="43">
        <f t="shared" si="40"/>
        <v>16</v>
      </c>
      <c r="AB93" s="43">
        <f t="shared" si="48"/>
        <v>0</v>
      </c>
      <c r="AC93" s="43">
        <f t="shared" si="49"/>
        <v>0</v>
      </c>
      <c r="AD93" s="132">
        <f t="shared" si="50"/>
        <v>-68</v>
      </c>
    </row>
    <row r="94" spans="1:30">
      <c r="A94" s="197">
        <f t="shared" si="41"/>
        <v>84</v>
      </c>
      <c r="B94" s="198">
        <f>Data!B94</f>
        <v>30</v>
      </c>
      <c r="D94" s="112">
        <f t="shared" si="38"/>
        <v>3</v>
      </c>
      <c r="E94" s="116" t="str">
        <f t="shared" si="39"/>
        <v>C</v>
      </c>
      <c r="G94" s="24" t="str">
        <f t="shared" si="34"/>
        <v>T</v>
      </c>
      <c r="H94" s="25" t="str">
        <f t="shared" si="35"/>
        <v xml:space="preserve"> </v>
      </c>
      <c r="I94" s="43">
        <f t="shared" si="36"/>
        <v>3</v>
      </c>
      <c r="J94" s="43">
        <f t="shared" si="37"/>
        <v>1</v>
      </c>
      <c r="K94" s="43">
        <f t="shared" si="42"/>
        <v>1</v>
      </c>
      <c r="L94" s="43">
        <f t="shared" si="43"/>
        <v>0</v>
      </c>
      <c r="M94" s="132">
        <f t="shared" si="44"/>
        <v>-39</v>
      </c>
      <c r="O94" s="24" t="str">
        <f t="shared" si="51"/>
        <v xml:space="preserve"> </v>
      </c>
      <c r="P94" s="25" t="str">
        <f t="shared" si="52"/>
        <v xml:space="preserve"> </v>
      </c>
      <c r="Q94" s="43" t="str">
        <f t="shared" si="53"/>
        <v xml:space="preserve"> </v>
      </c>
      <c r="R94" s="43">
        <f t="shared" si="54"/>
        <v>0</v>
      </c>
      <c r="S94" s="43">
        <f t="shared" si="45"/>
        <v>0</v>
      </c>
      <c r="T94" s="43">
        <f t="shared" si="55"/>
        <v>0</v>
      </c>
      <c r="U94" s="132">
        <f t="shared" si="56"/>
        <v>7</v>
      </c>
      <c r="W94" s="24" t="str">
        <f t="shared" si="46"/>
        <v>T</v>
      </c>
      <c r="X94" s="25" t="str">
        <f t="shared" si="58"/>
        <v xml:space="preserve"> </v>
      </c>
      <c r="Y94" s="43">
        <f t="shared" si="57"/>
        <v>3</v>
      </c>
      <c r="Z94" s="134">
        <f t="shared" si="47"/>
        <v>0</v>
      </c>
      <c r="AA94" s="43">
        <f t="shared" si="40"/>
        <v>16</v>
      </c>
      <c r="AB94" s="43">
        <f t="shared" si="48"/>
        <v>6</v>
      </c>
      <c r="AC94" s="43">
        <f t="shared" si="49"/>
        <v>0</v>
      </c>
      <c r="AD94" s="132">
        <f t="shared" si="50"/>
        <v>-74</v>
      </c>
    </row>
    <row r="95" spans="1:30">
      <c r="A95" s="197">
        <f t="shared" si="41"/>
        <v>85</v>
      </c>
      <c r="B95" s="198">
        <f>Data!B95</f>
        <v>3</v>
      </c>
      <c r="D95" s="112">
        <f t="shared" si="38"/>
        <v>1</v>
      </c>
      <c r="E95" s="116" t="str">
        <f t="shared" si="39"/>
        <v>C</v>
      </c>
      <c r="G95" s="24" t="str">
        <f t="shared" si="34"/>
        <v xml:space="preserve"> </v>
      </c>
      <c r="H95" s="25" t="str">
        <f t="shared" si="35"/>
        <v>L</v>
      </c>
      <c r="I95" s="43">
        <f t="shared" si="36"/>
        <v>1</v>
      </c>
      <c r="J95" s="43">
        <f t="shared" si="37"/>
        <v>2</v>
      </c>
      <c r="K95" s="43">
        <f t="shared" si="42"/>
        <v>2</v>
      </c>
      <c r="L95" s="43">
        <f t="shared" si="43"/>
        <v>0</v>
      </c>
      <c r="M95" s="132">
        <f t="shared" si="44"/>
        <v>-41</v>
      </c>
      <c r="O95" s="24" t="str">
        <f t="shared" si="51"/>
        <v>T</v>
      </c>
      <c r="P95" s="25" t="str">
        <f t="shared" si="52"/>
        <v xml:space="preserve"> </v>
      </c>
      <c r="Q95" s="43" t="str">
        <f t="shared" si="53"/>
        <v>C</v>
      </c>
      <c r="R95" s="43">
        <f t="shared" si="54"/>
        <v>1</v>
      </c>
      <c r="S95" s="43">
        <f t="shared" si="45"/>
        <v>1</v>
      </c>
      <c r="T95" s="43">
        <f t="shared" si="55"/>
        <v>0</v>
      </c>
      <c r="U95" s="132">
        <f t="shared" si="56"/>
        <v>6</v>
      </c>
      <c r="W95" s="24" t="str">
        <f t="shared" si="46"/>
        <v xml:space="preserve"> </v>
      </c>
      <c r="X95" s="25" t="str">
        <f t="shared" si="58"/>
        <v>L</v>
      </c>
      <c r="Y95" s="43">
        <f t="shared" si="57"/>
        <v>1</v>
      </c>
      <c r="Z95" s="134">
        <f t="shared" si="47"/>
        <v>1</v>
      </c>
      <c r="AA95" s="43">
        <f t="shared" si="40"/>
        <v>17</v>
      </c>
      <c r="AB95" s="43">
        <f t="shared" si="48"/>
        <v>6</v>
      </c>
      <c r="AC95" s="43">
        <f t="shared" si="49"/>
        <v>0</v>
      </c>
      <c r="AD95" s="132">
        <f t="shared" si="50"/>
        <v>-80</v>
      </c>
    </row>
    <row r="96" spans="1:30">
      <c r="A96" s="197">
        <f t="shared" si="41"/>
        <v>86</v>
      </c>
      <c r="B96" s="198">
        <f>Data!B96</f>
        <v>18</v>
      </c>
      <c r="D96" s="112">
        <f t="shared" si="38"/>
        <v>2</v>
      </c>
      <c r="E96" s="116" t="str">
        <f t="shared" si="39"/>
        <v>C</v>
      </c>
      <c r="G96" s="24" t="str">
        <f t="shared" si="34"/>
        <v xml:space="preserve"> </v>
      </c>
      <c r="H96" s="25" t="str">
        <f t="shared" si="35"/>
        <v>L</v>
      </c>
      <c r="I96" s="43">
        <f t="shared" si="36"/>
        <v>2</v>
      </c>
      <c r="J96" s="43">
        <f t="shared" si="37"/>
        <v>3</v>
      </c>
      <c r="K96" s="43">
        <f t="shared" si="42"/>
        <v>3</v>
      </c>
      <c r="L96" s="43">
        <f t="shared" si="43"/>
        <v>0</v>
      </c>
      <c r="M96" s="132">
        <f t="shared" si="44"/>
        <v>-44</v>
      </c>
      <c r="O96" s="24" t="str">
        <f t="shared" si="51"/>
        <v>T</v>
      </c>
      <c r="P96" s="25" t="str">
        <f t="shared" si="52"/>
        <v>W</v>
      </c>
      <c r="Q96" s="43" t="str">
        <f t="shared" si="53"/>
        <v xml:space="preserve"> </v>
      </c>
      <c r="R96" s="43">
        <f t="shared" si="54"/>
        <v>0</v>
      </c>
      <c r="S96" s="43">
        <f t="shared" si="45"/>
        <v>0</v>
      </c>
      <c r="T96" s="43">
        <f t="shared" si="55"/>
        <v>3</v>
      </c>
      <c r="U96" s="132">
        <f t="shared" si="56"/>
        <v>9</v>
      </c>
      <c r="W96" s="24" t="str">
        <f t="shared" si="46"/>
        <v xml:space="preserve"> </v>
      </c>
      <c r="X96" s="25" t="str">
        <f t="shared" si="58"/>
        <v>L</v>
      </c>
      <c r="Y96" s="43">
        <f t="shared" si="57"/>
        <v>2</v>
      </c>
      <c r="Z96" s="134">
        <f t="shared" si="47"/>
        <v>2</v>
      </c>
      <c r="AA96" s="43">
        <f t="shared" si="40"/>
        <v>18</v>
      </c>
      <c r="AB96" s="43">
        <f t="shared" si="48"/>
        <v>6</v>
      </c>
      <c r="AC96" s="43">
        <f t="shared" si="49"/>
        <v>0</v>
      </c>
      <c r="AD96" s="132">
        <f t="shared" si="50"/>
        <v>-86</v>
      </c>
    </row>
    <row r="97" spans="1:30">
      <c r="A97" s="197">
        <f t="shared" si="41"/>
        <v>87</v>
      </c>
      <c r="B97" s="198">
        <f>Data!B97</f>
        <v>10</v>
      </c>
      <c r="D97" s="112">
        <f t="shared" si="38"/>
        <v>1</v>
      </c>
      <c r="E97" s="116" t="str">
        <f t="shared" si="39"/>
        <v>A</v>
      </c>
      <c r="G97" s="24" t="str">
        <f t="shared" si="34"/>
        <v xml:space="preserve"> </v>
      </c>
      <c r="H97" s="25" t="str">
        <f t="shared" si="35"/>
        <v>L</v>
      </c>
      <c r="I97" s="43">
        <f t="shared" si="36"/>
        <v>1</v>
      </c>
      <c r="J97" s="43">
        <f t="shared" si="37"/>
        <v>4</v>
      </c>
      <c r="K97" s="43">
        <f t="shared" si="42"/>
        <v>4</v>
      </c>
      <c r="L97" s="43">
        <f t="shared" si="43"/>
        <v>0</v>
      </c>
      <c r="M97" s="132">
        <f t="shared" si="44"/>
        <v>-48</v>
      </c>
      <c r="O97" s="24" t="str">
        <f t="shared" si="51"/>
        <v xml:space="preserve"> </v>
      </c>
      <c r="P97" s="25" t="str">
        <f t="shared" si="52"/>
        <v xml:space="preserve"> </v>
      </c>
      <c r="Q97" s="43" t="str">
        <f t="shared" si="53"/>
        <v xml:space="preserve"> </v>
      </c>
      <c r="R97" s="43">
        <f t="shared" si="54"/>
        <v>0</v>
      </c>
      <c r="S97" s="43">
        <f t="shared" si="45"/>
        <v>0</v>
      </c>
      <c r="T97" s="43">
        <f t="shared" si="55"/>
        <v>0</v>
      </c>
      <c r="U97" s="132">
        <f t="shared" si="56"/>
        <v>9</v>
      </c>
      <c r="W97" s="24" t="str">
        <f t="shared" si="46"/>
        <v xml:space="preserve"> </v>
      </c>
      <c r="X97" s="25" t="str">
        <f t="shared" si="58"/>
        <v>L</v>
      </c>
      <c r="Y97" s="43">
        <f t="shared" si="57"/>
        <v>1</v>
      </c>
      <c r="Z97" s="134">
        <f t="shared" si="47"/>
        <v>3</v>
      </c>
      <c r="AA97" s="43">
        <f t="shared" si="40"/>
        <v>19</v>
      </c>
      <c r="AB97" s="43">
        <f t="shared" si="48"/>
        <v>7</v>
      </c>
      <c r="AC97" s="43">
        <f t="shared" si="49"/>
        <v>0</v>
      </c>
      <c r="AD97" s="132">
        <f t="shared" si="50"/>
        <v>-93</v>
      </c>
    </row>
    <row r="98" spans="1:30">
      <c r="A98" s="197">
        <f t="shared" si="41"/>
        <v>88</v>
      </c>
      <c r="B98" s="198">
        <f>Data!B98</f>
        <v>1</v>
      </c>
      <c r="D98" s="112">
        <f t="shared" si="38"/>
        <v>1</v>
      </c>
      <c r="E98" s="116" t="str">
        <f t="shared" si="39"/>
        <v>A</v>
      </c>
      <c r="G98" s="24" t="str">
        <f t="shared" si="34"/>
        <v xml:space="preserve"> </v>
      </c>
      <c r="H98" s="25" t="str">
        <f t="shared" si="35"/>
        <v>W</v>
      </c>
      <c r="I98" s="43" t="str">
        <f t="shared" si="36"/>
        <v xml:space="preserve"> </v>
      </c>
      <c r="J98" s="43">
        <f t="shared" si="37"/>
        <v>0</v>
      </c>
      <c r="K98" s="43">
        <f t="shared" si="42"/>
        <v>0</v>
      </c>
      <c r="L98" s="43">
        <f t="shared" si="43"/>
        <v>12</v>
      </c>
      <c r="M98" s="132">
        <f t="shared" si="44"/>
        <v>-36</v>
      </c>
      <c r="O98" s="24" t="str">
        <f t="shared" si="51"/>
        <v>T</v>
      </c>
      <c r="P98" s="25" t="str">
        <f t="shared" si="52"/>
        <v xml:space="preserve"> </v>
      </c>
      <c r="Q98" s="43" t="str">
        <f t="shared" si="53"/>
        <v>A</v>
      </c>
      <c r="R98" s="43">
        <f t="shared" si="54"/>
        <v>1</v>
      </c>
      <c r="S98" s="43">
        <f t="shared" si="45"/>
        <v>1</v>
      </c>
      <c r="T98" s="43">
        <f t="shared" si="55"/>
        <v>0</v>
      </c>
      <c r="U98" s="132">
        <f t="shared" si="56"/>
        <v>8</v>
      </c>
      <c r="W98" s="24" t="str">
        <f t="shared" si="46"/>
        <v xml:space="preserve"> </v>
      </c>
      <c r="X98" s="25" t="str">
        <f t="shared" si="58"/>
        <v>W</v>
      </c>
      <c r="Y98" s="43" t="str">
        <f t="shared" si="57"/>
        <v xml:space="preserve"> </v>
      </c>
      <c r="Z98" s="134">
        <f t="shared" si="47"/>
        <v>0</v>
      </c>
      <c r="AA98" s="43">
        <f t="shared" si="40"/>
        <v>17</v>
      </c>
      <c r="AB98" s="43">
        <f t="shared" si="48"/>
        <v>0</v>
      </c>
      <c r="AC98" s="43">
        <f t="shared" si="49"/>
        <v>21</v>
      </c>
      <c r="AD98" s="132">
        <f t="shared" si="50"/>
        <v>-72</v>
      </c>
    </row>
    <row r="99" spans="1:30">
      <c r="A99" s="197">
        <f t="shared" si="41"/>
        <v>89</v>
      </c>
      <c r="B99" s="198">
        <f>Data!B99</f>
        <v>24</v>
      </c>
      <c r="D99" s="112">
        <f t="shared" si="38"/>
        <v>2</v>
      </c>
      <c r="E99" s="116" t="str">
        <f t="shared" si="39"/>
        <v>C</v>
      </c>
      <c r="G99" s="24" t="str">
        <f t="shared" ref="G99:G162" si="59">IF(AND(D98&lt;&gt;0,D99&lt;&gt;0,D99=D98,H98=" "),"T"," ")</f>
        <v xml:space="preserve"> </v>
      </c>
      <c r="H99" s="25" t="str">
        <f t="shared" ref="H99:H162" si="60">IF(I98=" "," ",IF(D99=I98,"W","L"))</f>
        <v xml:space="preserve"> </v>
      </c>
      <c r="I99" s="43" t="str">
        <f t="shared" ref="I99:I162" si="61">IF(AND(G99="T",H99=" "),D99,IF(AND(G99=" ",H99="L"),D99," "))</f>
        <v xml:space="preserve"> </v>
      </c>
      <c r="J99" s="43">
        <f t="shared" ref="J99:J162" si="62">IF(I99=" ",0,J98+1)</f>
        <v>0</v>
      </c>
      <c r="K99" s="43">
        <f t="shared" si="42"/>
        <v>0</v>
      </c>
      <c r="L99" s="43">
        <f t="shared" si="43"/>
        <v>0</v>
      </c>
      <c r="M99" s="132">
        <f t="shared" si="44"/>
        <v>-36</v>
      </c>
      <c r="O99" s="24" t="str">
        <f t="shared" si="51"/>
        <v xml:space="preserve"> </v>
      </c>
      <c r="P99" s="25" t="str">
        <f t="shared" si="52"/>
        <v>L</v>
      </c>
      <c r="Q99" s="43" t="str">
        <f t="shared" si="53"/>
        <v>C</v>
      </c>
      <c r="R99" s="43">
        <f t="shared" si="54"/>
        <v>2</v>
      </c>
      <c r="S99" s="43">
        <f t="shared" si="45"/>
        <v>2</v>
      </c>
      <c r="T99" s="43">
        <f t="shared" si="55"/>
        <v>0</v>
      </c>
      <c r="U99" s="132">
        <f t="shared" si="56"/>
        <v>6</v>
      </c>
      <c r="W99" s="24" t="str">
        <f t="shared" si="46"/>
        <v xml:space="preserve"> </v>
      </c>
      <c r="X99" s="25" t="str">
        <f t="shared" si="58"/>
        <v xml:space="preserve"> </v>
      </c>
      <c r="Y99" s="43" t="str">
        <f t="shared" si="57"/>
        <v xml:space="preserve"> </v>
      </c>
      <c r="Z99" s="134">
        <f t="shared" si="47"/>
        <v>0</v>
      </c>
      <c r="AA99" s="43">
        <f t="shared" si="40"/>
        <v>17</v>
      </c>
      <c r="AB99" s="43">
        <f t="shared" si="48"/>
        <v>0</v>
      </c>
      <c r="AC99" s="43">
        <f t="shared" si="49"/>
        <v>0</v>
      </c>
      <c r="AD99" s="132">
        <f t="shared" si="50"/>
        <v>-72</v>
      </c>
    </row>
    <row r="100" spans="1:30">
      <c r="A100" s="197">
        <f t="shared" si="41"/>
        <v>90</v>
      </c>
      <c r="B100" s="198">
        <f>Data!B100</f>
        <v>18</v>
      </c>
      <c r="D100" s="112">
        <f t="shared" si="38"/>
        <v>2</v>
      </c>
      <c r="E100" s="116" t="str">
        <f t="shared" si="39"/>
        <v>C</v>
      </c>
      <c r="G100" s="24" t="str">
        <f t="shared" si="59"/>
        <v>T</v>
      </c>
      <c r="H100" s="25" t="str">
        <f t="shared" si="60"/>
        <v xml:space="preserve"> </v>
      </c>
      <c r="I100" s="43">
        <f t="shared" si="61"/>
        <v>2</v>
      </c>
      <c r="J100" s="43">
        <f t="shared" si="62"/>
        <v>1</v>
      </c>
      <c r="K100" s="43">
        <f t="shared" si="42"/>
        <v>1</v>
      </c>
      <c r="L100" s="43">
        <f t="shared" si="43"/>
        <v>0</v>
      </c>
      <c r="M100" s="132">
        <f t="shared" si="44"/>
        <v>-37</v>
      </c>
      <c r="O100" s="24" t="str">
        <f t="shared" si="51"/>
        <v xml:space="preserve"> </v>
      </c>
      <c r="P100" s="25" t="str">
        <f t="shared" si="52"/>
        <v>W</v>
      </c>
      <c r="Q100" s="43" t="str">
        <f t="shared" si="53"/>
        <v xml:space="preserve"> </v>
      </c>
      <c r="R100" s="43">
        <f t="shared" si="54"/>
        <v>0</v>
      </c>
      <c r="S100" s="43">
        <f t="shared" si="45"/>
        <v>0</v>
      </c>
      <c r="T100" s="43">
        <f t="shared" si="55"/>
        <v>6</v>
      </c>
      <c r="U100" s="132">
        <f t="shared" si="56"/>
        <v>12</v>
      </c>
      <c r="W100" s="24" t="str">
        <f t="shared" si="46"/>
        <v>T</v>
      </c>
      <c r="X100" s="25" t="str">
        <f t="shared" si="58"/>
        <v xml:space="preserve"> </v>
      </c>
      <c r="Y100" s="43">
        <f t="shared" si="57"/>
        <v>2</v>
      </c>
      <c r="Z100" s="134">
        <f t="shared" si="47"/>
        <v>0</v>
      </c>
      <c r="AA100" s="43">
        <f t="shared" si="40"/>
        <v>17</v>
      </c>
      <c r="AB100" s="43">
        <f t="shared" si="48"/>
        <v>6</v>
      </c>
      <c r="AC100" s="43">
        <f t="shared" si="49"/>
        <v>0</v>
      </c>
      <c r="AD100" s="132">
        <f t="shared" si="50"/>
        <v>-78</v>
      </c>
    </row>
    <row r="101" spans="1:30">
      <c r="A101" s="197">
        <f t="shared" si="41"/>
        <v>91</v>
      </c>
      <c r="B101" s="198">
        <f>Data!B101</f>
        <v>35</v>
      </c>
      <c r="D101" s="112">
        <f t="shared" si="38"/>
        <v>3</v>
      </c>
      <c r="E101" s="116" t="str">
        <f t="shared" si="39"/>
        <v>B</v>
      </c>
      <c r="G101" s="24" t="str">
        <f t="shared" si="59"/>
        <v xml:space="preserve"> </v>
      </c>
      <c r="H101" s="25" t="str">
        <f t="shared" si="60"/>
        <v>L</v>
      </c>
      <c r="I101" s="43">
        <f t="shared" si="61"/>
        <v>3</v>
      </c>
      <c r="J101" s="43">
        <f t="shared" si="62"/>
        <v>2</v>
      </c>
      <c r="K101" s="43">
        <f t="shared" si="42"/>
        <v>2</v>
      </c>
      <c r="L101" s="43">
        <f t="shared" si="43"/>
        <v>0</v>
      </c>
      <c r="M101" s="132">
        <f t="shared" si="44"/>
        <v>-39</v>
      </c>
      <c r="O101" s="24" t="str">
        <f t="shared" si="51"/>
        <v xml:space="preserve"> </v>
      </c>
      <c r="P101" s="25" t="str">
        <f t="shared" si="52"/>
        <v xml:space="preserve"> </v>
      </c>
      <c r="Q101" s="43" t="str">
        <f t="shared" si="53"/>
        <v xml:space="preserve"> </v>
      </c>
      <c r="R101" s="43">
        <f t="shared" si="54"/>
        <v>0</v>
      </c>
      <c r="S101" s="43">
        <f t="shared" si="45"/>
        <v>0</v>
      </c>
      <c r="T101" s="43">
        <f t="shared" si="55"/>
        <v>0</v>
      </c>
      <c r="U101" s="132">
        <f t="shared" si="56"/>
        <v>12</v>
      </c>
      <c r="W101" s="24" t="str">
        <f t="shared" si="46"/>
        <v xml:space="preserve"> </v>
      </c>
      <c r="X101" s="25" t="str">
        <f t="shared" si="58"/>
        <v>L</v>
      </c>
      <c r="Y101" s="43">
        <f t="shared" si="57"/>
        <v>3</v>
      </c>
      <c r="Z101" s="134">
        <f t="shared" si="47"/>
        <v>1</v>
      </c>
      <c r="AA101" s="43">
        <f t="shared" si="40"/>
        <v>18</v>
      </c>
      <c r="AB101" s="43">
        <f t="shared" si="48"/>
        <v>6</v>
      </c>
      <c r="AC101" s="43">
        <f t="shared" si="49"/>
        <v>0</v>
      </c>
      <c r="AD101" s="132">
        <f t="shared" si="50"/>
        <v>-84</v>
      </c>
    </row>
    <row r="102" spans="1:30">
      <c r="A102" s="197">
        <f t="shared" si="41"/>
        <v>92</v>
      </c>
      <c r="B102" s="198">
        <f>Data!B102</f>
        <v>14</v>
      </c>
      <c r="D102" s="112">
        <f t="shared" si="38"/>
        <v>2</v>
      </c>
      <c r="E102" s="116" t="str">
        <f t="shared" si="39"/>
        <v>B</v>
      </c>
      <c r="G102" s="24" t="str">
        <f t="shared" si="59"/>
        <v xml:space="preserve"> </v>
      </c>
      <c r="H102" s="25" t="str">
        <f t="shared" si="60"/>
        <v>L</v>
      </c>
      <c r="I102" s="43">
        <f t="shared" si="61"/>
        <v>2</v>
      </c>
      <c r="J102" s="43">
        <f t="shared" si="62"/>
        <v>3</v>
      </c>
      <c r="K102" s="43">
        <f t="shared" si="42"/>
        <v>3</v>
      </c>
      <c r="L102" s="43">
        <f t="shared" si="43"/>
        <v>0</v>
      </c>
      <c r="M102" s="132">
        <f t="shared" si="44"/>
        <v>-42</v>
      </c>
      <c r="O102" s="24" t="str">
        <f t="shared" si="51"/>
        <v>T</v>
      </c>
      <c r="P102" s="25" t="str">
        <f t="shared" si="52"/>
        <v xml:space="preserve"> </v>
      </c>
      <c r="Q102" s="43" t="str">
        <f t="shared" si="53"/>
        <v>B</v>
      </c>
      <c r="R102" s="43">
        <f t="shared" si="54"/>
        <v>1</v>
      </c>
      <c r="S102" s="43">
        <f t="shared" si="45"/>
        <v>1</v>
      </c>
      <c r="T102" s="43">
        <f t="shared" si="55"/>
        <v>0</v>
      </c>
      <c r="U102" s="132">
        <f t="shared" si="56"/>
        <v>11</v>
      </c>
      <c r="W102" s="24" t="str">
        <f t="shared" si="46"/>
        <v xml:space="preserve"> </v>
      </c>
      <c r="X102" s="25" t="str">
        <f t="shared" si="58"/>
        <v>L</v>
      </c>
      <c r="Y102" s="43">
        <f t="shared" si="57"/>
        <v>2</v>
      </c>
      <c r="Z102" s="134">
        <f t="shared" si="47"/>
        <v>2</v>
      </c>
      <c r="AA102" s="43">
        <f t="shared" si="40"/>
        <v>19</v>
      </c>
      <c r="AB102" s="43">
        <f t="shared" si="48"/>
        <v>7</v>
      </c>
      <c r="AC102" s="43">
        <f t="shared" si="49"/>
        <v>0</v>
      </c>
      <c r="AD102" s="132">
        <f t="shared" si="50"/>
        <v>-91</v>
      </c>
    </row>
    <row r="103" spans="1:30">
      <c r="A103" s="197">
        <f t="shared" si="41"/>
        <v>93</v>
      </c>
      <c r="B103" s="198">
        <f>Data!B103</f>
        <v>35</v>
      </c>
      <c r="D103" s="112">
        <f t="shared" si="38"/>
        <v>3</v>
      </c>
      <c r="E103" s="116" t="str">
        <f t="shared" si="39"/>
        <v>B</v>
      </c>
      <c r="G103" s="24" t="str">
        <f t="shared" si="59"/>
        <v xml:space="preserve"> </v>
      </c>
      <c r="H103" s="25" t="str">
        <f t="shared" si="60"/>
        <v>L</v>
      </c>
      <c r="I103" s="43">
        <f t="shared" si="61"/>
        <v>3</v>
      </c>
      <c r="J103" s="43">
        <f t="shared" si="62"/>
        <v>4</v>
      </c>
      <c r="K103" s="43">
        <f t="shared" si="42"/>
        <v>4</v>
      </c>
      <c r="L103" s="43">
        <f t="shared" si="43"/>
        <v>0</v>
      </c>
      <c r="M103" s="132">
        <f t="shared" si="44"/>
        <v>-46</v>
      </c>
      <c r="O103" s="24" t="str">
        <f t="shared" si="51"/>
        <v>T</v>
      </c>
      <c r="P103" s="25" t="str">
        <f t="shared" si="52"/>
        <v>W</v>
      </c>
      <c r="Q103" s="43" t="str">
        <f t="shared" si="53"/>
        <v xml:space="preserve"> </v>
      </c>
      <c r="R103" s="43">
        <f t="shared" si="54"/>
        <v>0</v>
      </c>
      <c r="S103" s="43">
        <f t="shared" si="45"/>
        <v>0</v>
      </c>
      <c r="T103" s="43">
        <f t="shared" si="55"/>
        <v>3</v>
      </c>
      <c r="U103" s="132">
        <f t="shared" si="56"/>
        <v>14</v>
      </c>
      <c r="W103" s="24" t="str">
        <f t="shared" si="46"/>
        <v xml:space="preserve"> </v>
      </c>
      <c r="X103" s="25" t="str">
        <f t="shared" si="58"/>
        <v>L</v>
      </c>
      <c r="Y103" s="43">
        <f t="shared" si="57"/>
        <v>3</v>
      </c>
      <c r="Z103" s="134">
        <f t="shared" si="47"/>
        <v>3</v>
      </c>
      <c r="AA103" s="43">
        <f t="shared" si="40"/>
        <v>20</v>
      </c>
      <c r="AB103" s="43">
        <f t="shared" si="48"/>
        <v>7</v>
      </c>
      <c r="AC103" s="43">
        <f t="shared" si="49"/>
        <v>0</v>
      </c>
      <c r="AD103" s="132">
        <f t="shared" si="50"/>
        <v>-98</v>
      </c>
    </row>
    <row r="104" spans="1:30">
      <c r="A104" s="197">
        <f t="shared" si="41"/>
        <v>94</v>
      </c>
      <c r="B104" s="198">
        <f>Data!B104</f>
        <v>12</v>
      </c>
      <c r="D104" s="112">
        <f t="shared" si="38"/>
        <v>1</v>
      </c>
      <c r="E104" s="116" t="str">
        <f t="shared" si="39"/>
        <v>C</v>
      </c>
      <c r="G104" s="24" t="str">
        <f t="shared" si="59"/>
        <v xml:space="preserve"> </v>
      </c>
      <c r="H104" s="25" t="str">
        <f t="shared" si="60"/>
        <v>L</v>
      </c>
      <c r="I104" s="43">
        <f t="shared" si="61"/>
        <v>1</v>
      </c>
      <c r="J104" s="43">
        <f t="shared" si="62"/>
        <v>5</v>
      </c>
      <c r="K104" s="43">
        <f t="shared" si="42"/>
        <v>6</v>
      </c>
      <c r="L104" s="43">
        <f t="shared" si="43"/>
        <v>0</v>
      </c>
      <c r="M104" s="132">
        <f t="shared" si="44"/>
        <v>-52</v>
      </c>
      <c r="O104" s="24" t="str">
        <f t="shared" si="51"/>
        <v xml:space="preserve"> </v>
      </c>
      <c r="P104" s="25" t="str">
        <f t="shared" si="52"/>
        <v xml:space="preserve"> </v>
      </c>
      <c r="Q104" s="43" t="str">
        <f t="shared" si="53"/>
        <v xml:space="preserve"> </v>
      </c>
      <c r="R104" s="43">
        <f t="shared" si="54"/>
        <v>0</v>
      </c>
      <c r="S104" s="43">
        <f t="shared" si="45"/>
        <v>0</v>
      </c>
      <c r="T104" s="43">
        <f t="shared" si="55"/>
        <v>0</v>
      </c>
      <c r="U104" s="132">
        <f t="shared" si="56"/>
        <v>14</v>
      </c>
      <c r="W104" s="24" t="str">
        <f t="shared" si="46"/>
        <v xml:space="preserve"> </v>
      </c>
      <c r="X104" s="25" t="str">
        <f t="shared" si="58"/>
        <v>L</v>
      </c>
      <c r="Y104" s="43">
        <f t="shared" si="57"/>
        <v>1</v>
      </c>
      <c r="Z104" s="134">
        <f t="shared" si="47"/>
        <v>4</v>
      </c>
      <c r="AA104" s="43">
        <f t="shared" si="40"/>
        <v>21</v>
      </c>
      <c r="AB104" s="43">
        <f t="shared" si="48"/>
        <v>7</v>
      </c>
      <c r="AC104" s="43">
        <f t="shared" si="49"/>
        <v>0</v>
      </c>
      <c r="AD104" s="132">
        <f t="shared" si="50"/>
        <v>-105</v>
      </c>
    </row>
    <row r="105" spans="1:30">
      <c r="A105" s="197">
        <f t="shared" si="41"/>
        <v>95</v>
      </c>
      <c r="B105" s="198">
        <f>Data!B105</f>
        <v>7</v>
      </c>
      <c r="D105" s="112">
        <f t="shared" si="38"/>
        <v>1</v>
      </c>
      <c r="E105" s="116" t="str">
        <f t="shared" si="39"/>
        <v>A</v>
      </c>
      <c r="G105" s="24" t="str">
        <f t="shared" si="59"/>
        <v xml:space="preserve"> </v>
      </c>
      <c r="H105" s="25" t="str">
        <f t="shared" si="60"/>
        <v>W</v>
      </c>
      <c r="I105" s="43" t="str">
        <f t="shared" si="61"/>
        <v xml:space="preserve"> </v>
      </c>
      <c r="J105" s="43">
        <f t="shared" si="62"/>
        <v>0</v>
      </c>
      <c r="K105" s="43">
        <f t="shared" si="42"/>
        <v>0</v>
      </c>
      <c r="L105" s="43">
        <f t="shared" si="43"/>
        <v>18</v>
      </c>
      <c r="M105" s="132">
        <f t="shared" si="44"/>
        <v>-34</v>
      </c>
      <c r="O105" s="24" t="str">
        <f t="shared" si="51"/>
        <v xml:space="preserve"> </v>
      </c>
      <c r="P105" s="25" t="str">
        <f t="shared" si="52"/>
        <v xml:space="preserve"> </v>
      </c>
      <c r="Q105" s="43" t="str">
        <f t="shared" si="53"/>
        <v xml:space="preserve"> </v>
      </c>
      <c r="R105" s="43">
        <f t="shared" si="54"/>
        <v>0</v>
      </c>
      <c r="S105" s="43">
        <f t="shared" si="45"/>
        <v>0</v>
      </c>
      <c r="T105" s="43">
        <f t="shared" si="55"/>
        <v>0</v>
      </c>
      <c r="U105" s="132">
        <f t="shared" si="56"/>
        <v>14</v>
      </c>
      <c r="W105" s="24" t="str">
        <f t="shared" si="46"/>
        <v xml:space="preserve"> </v>
      </c>
      <c r="X105" s="25" t="str">
        <f t="shared" si="58"/>
        <v>W</v>
      </c>
      <c r="Y105" s="43" t="str">
        <f t="shared" si="57"/>
        <v xml:space="preserve"> </v>
      </c>
      <c r="Z105" s="134">
        <f t="shared" si="47"/>
        <v>0</v>
      </c>
      <c r="AA105" s="43">
        <f t="shared" si="40"/>
        <v>19</v>
      </c>
      <c r="AB105" s="43">
        <f t="shared" si="48"/>
        <v>0</v>
      </c>
      <c r="AC105" s="43">
        <f t="shared" si="49"/>
        <v>21</v>
      </c>
      <c r="AD105" s="132">
        <f t="shared" si="50"/>
        <v>-84</v>
      </c>
    </row>
    <row r="106" spans="1:30">
      <c r="A106" s="197">
        <f t="shared" si="41"/>
        <v>96</v>
      </c>
      <c r="B106" s="198">
        <f>Data!B106</f>
        <v>33</v>
      </c>
      <c r="D106" s="112">
        <f t="shared" si="38"/>
        <v>3</v>
      </c>
      <c r="E106" s="116" t="str">
        <f t="shared" si="39"/>
        <v>C</v>
      </c>
      <c r="G106" s="24" t="str">
        <f t="shared" si="59"/>
        <v xml:space="preserve"> </v>
      </c>
      <c r="H106" s="25" t="str">
        <f t="shared" si="60"/>
        <v xml:space="preserve"> </v>
      </c>
      <c r="I106" s="43" t="str">
        <f t="shared" si="61"/>
        <v xml:space="preserve"> </v>
      </c>
      <c r="J106" s="43">
        <f t="shared" si="62"/>
        <v>0</v>
      </c>
      <c r="K106" s="43">
        <f t="shared" si="42"/>
        <v>0</v>
      </c>
      <c r="L106" s="43">
        <f t="shared" si="43"/>
        <v>0</v>
      </c>
      <c r="M106" s="132">
        <f t="shared" si="44"/>
        <v>-34</v>
      </c>
      <c r="O106" s="24" t="str">
        <f t="shared" si="51"/>
        <v xml:space="preserve"> </v>
      </c>
      <c r="P106" s="25" t="str">
        <f t="shared" si="52"/>
        <v xml:space="preserve"> </v>
      </c>
      <c r="Q106" s="43" t="str">
        <f t="shared" si="53"/>
        <v xml:space="preserve"> </v>
      </c>
      <c r="R106" s="43">
        <f t="shared" si="54"/>
        <v>0</v>
      </c>
      <c r="S106" s="43">
        <f t="shared" si="45"/>
        <v>0</v>
      </c>
      <c r="T106" s="43">
        <f t="shared" si="55"/>
        <v>0</v>
      </c>
      <c r="U106" s="132">
        <f t="shared" si="56"/>
        <v>14</v>
      </c>
      <c r="W106" s="24" t="str">
        <f t="shared" si="46"/>
        <v xml:space="preserve"> </v>
      </c>
      <c r="X106" s="25" t="str">
        <f t="shared" si="58"/>
        <v xml:space="preserve"> </v>
      </c>
      <c r="Y106" s="43" t="str">
        <f t="shared" si="57"/>
        <v xml:space="preserve"> </v>
      </c>
      <c r="Z106" s="134">
        <f t="shared" si="47"/>
        <v>0</v>
      </c>
      <c r="AA106" s="43">
        <f t="shared" si="40"/>
        <v>19</v>
      </c>
      <c r="AB106" s="43">
        <f t="shared" si="48"/>
        <v>0</v>
      </c>
      <c r="AC106" s="43">
        <f t="shared" si="49"/>
        <v>0</v>
      </c>
      <c r="AD106" s="132">
        <f t="shared" si="50"/>
        <v>-84</v>
      </c>
    </row>
    <row r="107" spans="1:30">
      <c r="A107" s="197">
        <f t="shared" si="41"/>
        <v>97</v>
      </c>
      <c r="B107" s="198">
        <f>Data!B107</f>
        <v>11</v>
      </c>
      <c r="D107" s="112">
        <f t="shared" si="38"/>
        <v>1</v>
      </c>
      <c r="E107" s="116" t="str">
        <f t="shared" si="39"/>
        <v>B</v>
      </c>
      <c r="G107" s="24" t="str">
        <f t="shared" si="59"/>
        <v xml:space="preserve"> </v>
      </c>
      <c r="H107" s="25" t="str">
        <f t="shared" si="60"/>
        <v xml:space="preserve"> </v>
      </c>
      <c r="I107" s="43" t="str">
        <f t="shared" si="61"/>
        <v xml:space="preserve"> </v>
      </c>
      <c r="J107" s="43">
        <f t="shared" si="62"/>
        <v>0</v>
      </c>
      <c r="K107" s="43">
        <f t="shared" si="42"/>
        <v>0</v>
      </c>
      <c r="L107" s="43">
        <f t="shared" si="43"/>
        <v>0</v>
      </c>
      <c r="M107" s="132">
        <f t="shared" si="44"/>
        <v>-34</v>
      </c>
      <c r="O107" s="24" t="str">
        <f t="shared" si="51"/>
        <v xml:space="preserve"> </v>
      </c>
      <c r="P107" s="25" t="str">
        <f t="shared" si="52"/>
        <v xml:space="preserve"> </v>
      </c>
      <c r="Q107" s="43" t="str">
        <f t="shared" si="53"/>
        <v xml:space="preserve"> </v>
      </c>
      <c r="R107" s="43">
        <f t="shared" si="54"/>
        <v>0</v>
      </c>
      <c r="S107" s="43">
        <f t="shared" si="45"/>
        <v>0</v>
      </c>
      <c r="T107" s="43">
        <f t="shared" si="55"/>
        <v>0</v>
      </c>
      <c r="U107" s="132">
        <f t="shared" si="56"/>
        <v>14</v>
      </c>
      <c r="W107" s="24" t="str">
        <f t="shared" si="46"/>
        <v xml:space="preserve"> </v>
      </c>
      <c r="X107" s="25" t="str">
        <f t="shared" si="58"/>
        <v xml:space="preserve"> </v>
      </c>
      <c r="Y107" s="43" t="str">
        <f t="shared" si="57"/>
        <v xml:space="preserve"> </v>
      </c>
      <c r="Z107" s="134">
        <f t="shared" si="47"/>
        <v>0</v>
      </c>
      <c r="AA107" s="43">
        <f t="shared" si="40"/>
        <v>19</v>
      </c>
      <c r="AB107" s="43">
        <f t="shared" si="48"/>
        <v>0</v>
      </c>
      <c r="AC107" s="43">
        <f t="shared" si="49"/>
        <v>0</v>
      </c>
      <c r="AD107" s="132">
        <f t="shared" si="50"/>
        <v>-84</v>
      </c>
    </row>
    <row r="108" spans="1:30">
      <c r="A108" s="197">
        <f t="shared" si="41"/>
        <v>98</v>
      </c>
      <c r="B108" s="198">
        <f>Data!B108</f>
        <v>4</v>
      </c>
      <c r="D108" s="112">
        <f t="shared" si="38"/>
        <v>1</v>
      </c>
      <c r="E108" s="116" t="str">
        <f t="shared" si="39"/>
        <v>A</v>
      </c>
      <c r="G108" s="24" t="str">
        <f t="shared" si="59"/>
        <v>T</v>
      </c>
      <c r="H108" s="25" t="str">
        <f t="shared" si="60"/>
        <v xml:space="preserve"> </v>
      </c>
      <c r="I108" s="43">
        <f t="shared" si="61"/>
        <v>1</v>
      </c>
      <c r="J108" s="43">
        <f t="shared" si="62"/>
        <v>1</v>
      </c>
      <c r="K108" s="43">
        <f t="shared" si="42"/>
        <v>1</v>
      </c>
      <c r="L108" s="43">
        <f t="shared" si="43"/>
        <v>0</v>
      </c>
      <c r="M108" s="132">
        <f t="shared" si="44"/>
        <v>-35</v>
      </c>
      <c r="O108" s="24" t="str">
        <f t="shared" si="51"/>
        <v xml:space="preserve"> </v>
      </c>
      <c r="P108" s="25" t="str">
        <f t="shared" si="52"/>
        <v xml:space="preserve"> </v>
      </c>
      <c r="Q108" s="43" t="str">
        <f t="shared" si="53"/>
        <v xml:space="preserve"> </v>
      </c>
      <c r="R108" s="43">
        <f t="shared" si="54"/>
        <v>0</v>
      </c>
      <c r="S108" s="43">
        <f t="shared" si="45"/>
        <v>0</v>
      </c>
      <c r="T108" s="43">
        <f t="shared" si="55"/>
        <v>0</v>
      </c>
      <c r="U108" s="132">
        <f t="shared" si="56"/>
        <v>14</v>
      </c>
      <c r="W108" s="24" t="str">
        <f t="shared" si="46"/>
        <v>T</v>
      </c>
      <c r="X108" s="25" t="str">
        <f t="shared" si="58"/>
        <v xml:space="preserve"> </v>
      </c>
      <c r="Y108" s="43">
        <f t="shared" si="57"/>
        <v>1</v>
      </c>
      <c r="Z108" s="134">
        <f t="shared" si="47"/>
        <v>0</v>
      </c>
      <c r="AA108" s="43">
        <f t="shared" si="40"/>
        <v>19</v>
      </c>
      <c r="AB108" s="43">
        <f t="shared" si="48"/>
        <v>7</v>
      </c>
      <c r="AC108" s="43">
        <f t="shared" si="49"/>
        <v>0</v>
      </c>
      <c r="AD108" s="132">
        <f t="shared" si="50"/>
        <v>-91</v>
      </c>
    </row>
    <row r="109" spans="1:30">
      <c r="A109" s="197">
        <f t="shared" si="41"/>
        <v>99</v>
      </c>
      <c r="B109" s="198">
        <f>Data!B109</f>
        <v>18</v>
      </c>
      <c r="D109" s="112">
        <f t="shared" si="38"/>
        <v>2</v>
      </c>
      <c r="E109" s="116" t="str">
        <f t="shared" si="39"/>
        <v>C</v>
      </c>
      <c r="G109" s="24" t="str">
        <f t="shared" si="59"/>
        <v xml:space="preserve"> </v>
      </c>
      <c r="H109" s="25" t="str">
        <f t="shared" si="60"/>
        <v>L</v>
      </c>
      <c r="I109" s="43">
        <f t="shared" si="61"/>
        <v>2</v>
      </c>
      <c r="J109" s="43">
        <f t="shared" si="62"/>
        <v>2</v>
      </c>
      <c r="K109" s="43">
        <f t="shared" si="42"/>
        <v>2</v>
      </c>
      <c r="L109" s="43">
        <f t="shared" si="43"/>
        <v>0</v>
      </c>
      <c r="M109" s="132">
        <f t="shared" si="44"/>
        <v>-37</v>
      </c>
      <c r="O109" s="24" t="str">
        <f t="shared" si="51"/>
        <v xml:space="preserve"> </v>
      </c>
      <c r="P109" s="25" t="str">
        <f t="shared" si="52"/>
        <v xml:space="preserve"> </v>
      </c>
      <c r="Q109" s="43" t="str">
        <f t="shared" si="53"/>
        <v xml:space="preserve"> </v>
      </c>
      <c r="R109" s="43">
        <f t="shared" si="54"/>
        <v>0</v>
      </c>
      <c r="S109" s="43">
        <f t="shared" si="45"/>
        <v>0</v>
      </c>
      <c r="T109" s="43">
        <f t="shared" si="55"/>
        <v>0</v>
      </c>
      <c r="U109" s="132">
        <f t="shared" si="56"/>
        <v>14</v>
      </c>
      <c r="W109" s="24" t="str">
        <f t="shared" si="46"/>
        <v xml:space="preserve"> </v>
      </c>
      <c r="X109" s="25" t="str">
        <f t="shared" si="58"/>
        <v>L</v>
      </c>
      <c r="Y109" s="43">
        <f t="shared" si="57"/>
        <v>2</v>
      </c>
      <c r="Z109" s="134">
        <f t="shared" si="47"/>
        <v>1</v>
      </c>
      <c r="AA109" s="43">
        <f t="shared" si="40"/>
        <v>20</v>
      </c>
      <c r="AB109" s="43">
        <f t="shared" si="48"/>
        <v>7</v>
      </c>
      <c r="AC109" s="43">
        <f t="shared" si="49"/>
        <v>0</v>
      </c>
      <c r="AD109" s="132">
        <f t="shared" si="50"/>
        <v>-98</v>
      </c>
    </row>
    <row r="110" spans="1:30">
      <c r="A110" s="197">
        <f t="shared" si="41"/>
        <v>100</v>
      </c>
      <c r="B110" s="198">
        <f>Data!B110</f>
        <v>13</v>
      </c>
      <c r="D110" s="112">
        <f t="shared" si="38"/>
        <v>2</v>
      </c>
      <c r="E110" s="116" t="str">
        <f t="shared" si="39"/>
        <v>A</v>
      </c>
      <c r="G110" s="24" t="str">
        <f t="shared" si="59"/>
        <v xml:space="preserve"> </v>
      </c>
      <c r="H110" s="25" t="str">
        <f t="shared" si="60"/>
        <v>W</v>
      </c>
      <c r="I110" s="43" t="str">
        <f t="shared" si="61"/>
        <v xml:space="preserve"> </v>
      </c>
      <c r="J110" s="43">
        <f t="shared" si="62"/>
        <v>0</v>
      </c>
      <c r="K110" s="43">
        <f t="shared" si="42"/>
        <v>0</v>
      </c>
      <c r="L110" s="43">
        <f t="shared" si="43"/>
        <v>6</v>
      </c>
      <c r="M110" s="132">
        <f t="shared" si="44"/>
        <v>-31</v>
      </c>
      <c r="O110" s="24" t="str">
        <f t="shared" si="51"/>
        <v xml:space="preserve"> </v>
      </c>
      <c r="P110" s="25" t="str">
        <f t="shared" si="52"/>
        <v xml:space="preserve"> </v>
      </c>
      <c r="Q110" s="43" t="str">
        <f t="shared" si="53"/>
        <v xml:space="preserve"> </v>
      </c>
      <c r="R110" s="43">
        <f t="shared" si="54"/>
        <v>0</v>
      </c>
      <c r="S110" s="43">
        <f t="shared" si="45"/>
        <v>0</v>
      </c>
      <c r="T110" s="43">
        <f t="shared" si="55"/>
        <v>0</v>
      </c>
      <c r="U110" s="132">
        <f t="shared" si="56"/>
        <v>14</v>
      </c>
      <c r="W110" s="24" t="str">
        <f t="shared" si="46"/>
        <v xml:space="preserve"> </v>
      </c>
      <c r="X110" s="25" t="str">
        <f t="shared" si="58"/>
        <v>W</v>
      </c>
      <c r="Y110" s="43" t="str">
        <f t="shared" si="57"/>
        <v xml:space="preserve"> </v>
      </c>
      <c r="Z110" s="134">
        <f t="shared" si="47"/>
        <v>0</v>
      </c>
      <c r="AA110" s="43">
        <f t="shared" si="40"/>
        <v>18</v>
      </c>
      <c r="AB110" s="43">
        <f t="shared" si="48"/>
        <v>0</v>
      </c>
      <c r="AC110" s="43">
        <f t="shared" si="49"/>
        <v>21</v>
      </c>
      <c r="AD110" s="132">
        <f t="shared" si="50"/>
        <v>-77</v>
      </c>
    </row>
    <row r="111" spans="1:30">
      <c r="A111" s="197">
        <f t="shared" si="41"/>
        <v>101</v>
      </c>
      <c r="B111" s="198">
        <f>Data!B111</f>
        <v>17</v>
      </c>
      <c r="D111" s="112">
        <f t="shared" si="38"/>
        <v>2</v>
      </c>
      <c r="E111" s="116" t="str">
        <f t="shared" si="39"/>
        <v>B</v>
      </c>
      <c r="G111" s="24" t="str">
        <f t="shared" si="59"/>
        <v xml:space="preserve"> </v>
      </c>
      <c r="H111" s="25" t="str">
        <f t="shared" si="60"/>
        <v xml:space="preserve"> </v>
      </c>
      <c r="I111" s="43" t="str">
        <f t="shared" si="61"/>
        <v xml:space="preserve"> </v>
      </c>
      <c r="J111" s="43">
        <f t="shared" si="62"/>
        <v>0</v>
      </c>
      <c r="K111" s="43">
        <f t="shared" si="42"/>
        <v>0</v>
      </c>
      <c r="L111" s="43">
        <f t="shared" si="43"/>
        <v>0</v>
      </c>
      <c r="M111" s="132">
        <f t="shared" si="44"/>
        <v>-31</v>
      </c>
      <c r="O111" s="24" t="str">
        <f t="shared" si="51"/>
        <v xml:space="preserve"> </v>
      </c>
      <c r="P111" s="25" t="str">
        <f t="shared" si="52"/>
        <v xml:space="preserve"> </v>
      </c>
      <c r="Q111" s="43" t="str">
        <f t="shared" si="53"/>
        <v xml:space="preserve"> </v>
      </c>
      <c r="R111" s="43">
        <f t="shared" si="54"/>
        <v>0</v>
      </c>
      <c r="S111" s="43">
        <f t="shared" si="45"/>
        <v>0</v>
      </c>
      <c r="T111" s="43">
        <f t="shared" si="55"/>
        <v>0</v>
      </c>
      <c r="U111" s="132">
        <f t="shared" si="56"/>
        <v>14</v>
      </c>
      <c r="W111" s="24" t="str">
        <f t="shared" si="46"/>
        <v xml:space="preserve"> </v>
      </c>
      <c r="X111" s="25" t="str">
        <f t="shared" si="58"/>
        <v xml:space="preserve"> </v>
      </c>
      <c r="Y111" s="43" t="str">
        <f t="shared" si="57"/>
        <v xml:space="preserve"> </v>
      </c>
      <c r="Z111" s="134">
        <f t="shared" si="47"/>
        <v>0</v>
      </c>
      <c r="AA111" s="43">
        <f t="shared" si="40"/>
        <v>18</v>
      </c>
      <c r="AB111" s="43">
        <f t="shared" si="48"/>
        <v>0</v>
      </c>
      <c r="AC111" s="43">
        <f t="shared" si="49"/>
        <v>0</v>
      </c>
      <c r="AD111" s="132">
        <f t="shared" si="50"/>
        <v>-77</v>
      </c>
    </row>
    <row r="112" spans="1:30">
      <c r="A112" s="197">
        <f t="shared" si="41"/>
        <v>102</v>
      </c>
      <c r="B112" s="198">
        <f>Data!B112</f>
        <v>32</v>
      </c>
      <c r="D112" s="112">
        <f t="shared" si="38"/>
        <v>3</v>
      </c>
      <c r="E112" s="116" t="str">
        <f t="shared" si="39"/>
        <v>B</v>
      </c>
      <c r="G112" s="24" t="str">
        <f t="shared" si="59"/>
        <v xml:space="preserve"> </v>
      </c>
      <c r="H112" s="25" t="str">
        <f t="shared" si="60"/>
        <v xml:space="preserve"> </v>
      </c>
      <c r="I112" s="43" t="str">
        <f t="shared" si="61"/>
        <v xml:space="preserve"> </v>
      </c>
      <c r="J112" s="43">
        <f t="shared" si="62"/>
        <v>0</v>
      </c>
      <c r="K112" s="43">
        <f t="shared" si="42"/>
        <v>0</v>
      </c>
      <c r="L112" s="43">
        <f t="shared" si="43"/>
        <v>0</v>
      </c>
      <c r="M112" s="132">
        <f t="shared" si="44"/>
        <v>-31</v>
      </c>
      <c r="O112" s="24" t="str">
        <f t="shared" si="51"/>
        <v>T</v>
      </c>
      <c r="P112" s="25" t="str">
        <f t="shared" si="52"/>
        <v xml:space="preserve"> </v>
      </c>
      <c r="Q112" s="43" t="str">
        <f t="shared" si="53"/>
        <v>B</v>
      </c>
      <c r="R112" s="43">
        <f t="shared" si="54"/>
        <v>1</v>
      </c>
      <c r="S112" s="43">
        <f t="shared" si="45"/>
        <v>1</v>
      </c>
      <c r="T112" s="43">
        <f t="shared" si="55"/>
        <v>0</v>
      </c>
      <c r="U112" s="132">
        <f t="shared" si="56"/>
        <v>13</v>
      </c>
      <c r="W112" s="24" t="str">
        <f t="shared" si="46"/>
        <v xml:space="preserve"> </v>
      </c>
      <c r="X112" s="25" t="str">
        <f t="shared" si="58"/>
        <v xml:space="preserve"> </v>
      </c>
      <c r="Y112" s="43" t="str">
        <f t="shared" si="57"/>
        <v xml:space="preserve"> </v>
      </c>
      <c r="Z112" s="134">
        <f t="shared" si="47"/>
        <v>0</v>
      </c>
      <c r="AA112" s="43">
        <f t="shared" si="40"/>
        <v>18</v>
      </c>
      <c r="AB112" s="43">
        <f t="shared" si="48"/>
        <v>0</v>
      </c>
      <c r="AC112" s="43">
        <f t="shared" si="49"/>
        <v>0</v>
      </c>
      <c r="AD112" s="132">
        <f t="shared" si="50"/>
        <v>-77</v>
      </c>
    </row>
    <row r="113" spans="1:30">
      <c r="A113" s="197">
        <f t="shared" si="41"/>
        <v>103</v>
      </c>
      <c r="B113" s="198">
        <f>Data!B113</f>
        <v>24</v>
      </c>
      <c r="D113" s="112">
        <f t="shared" si="38"/>
        <v>2</v>
      </c>
      <c r="E113" s="116" t="str">
        <f t="shared" si="39"/>
        <v>C</v>
      </c>
      <c r="G113" s="24" t="str">
        <f t="shared" si="59"/>
        <v xml:space="preserve"> </v>
      </c>
      <c r="H113" s="25" t="str">
        <f t="shared" si="60"/>
        <v xml:space="preserve"> </v>
      </c>
      <c r="I113" s="43" t="str">
        <f t="shared" si="61"/>
        <v xml:space="preserve"> </v>
      </c>
      <c r="J113" s="43">
        <f t="shared" si="62"/>
        <v>0</v>
      </c>
      <c r="K113" s="43">
        <f t="shared" si="42"/>
        <v>0</v>
      </c>
      <c r="L113" s="43">
        <f t="shared" si="43"/>
        <v>0</v>
      </c>
      <c r="M113" s="132">
        <f t="shared" si="44"/>
        <v>-31</v>
      </c>
      <c r="O113" s="24" t="str">
        <f t="shared" si="51"/>
        <v xml:space="preserve"> </v>
      </c>
      <c r="P113" s="25" t="str">
        <f t="shared" si="52"/>
        <v>L</v>
      </c>
      <c r="Q113" s="43" t="str">
        <f t="shared" si="53"/>
        <v>C</v>
      </c>
      <c r="R113" s="43">
        <f t="shared" si="54"/>
        <v>2</v>
      </c>
      <c r="S113" s="43">
        <f t="shared" si="45"/>
        <v>2</v>
      </c>
      <c r="T113" s="43">
        <f t="shared" si="55"/>
        <v>0</v>
      </c>
      <c r="U113" s="132">
        <f t="shared" si="56"/>
        <v>11</v>
      </c>
      <c r="W113" s="24" t="str">
        <f t="shared" si="46"/>
        <v xml:space="preserve"> </v>
      </c>
      <c r="X113" s="25" t="str">
        <f t="shared" si="58"/>
        <v xml:space="preserve"> </v>
      </c>
      <c r="Y113" s="43" t="str">
        <f t="shared" si="57"/>
        <v xml:space="preserve"> </v>
      </c>
      <c r="Z113" s="134">
        <f t="shared" si="47"/>
        <v>0</v>
      </c>
      <c r="AA113" s="43">
        <f t="shared" si="40"/>
        <v>18</v>
      </c>
      <c r="AB113" s="43">
        <f t="shared" si="48"/>
        <v>0</v>
      </c>
      <c r="AC113" s="43">
        <f t="shared" si="49"/>
        <v>0</v>
      </c>
      <c r="AD113" s="132">
        <f t="shared" si="50"/>
        <v>-77</v>
      </c>
    </row>
    <row r="114" spans="1:30">
      <c r="A114" s="197">
        <f t="shared" si="41"/>
        <v>104</v>
      </c>
      <c r="B114" s="198">
        <f>Data!B114</f>
        <v>19</v>
      </c>
      <c r="D114" s="112">
        <f t="shared" si="38"/>
        <v>2</v>
      </c>
      <c r="E114" s="116" t="str">
        <f t="shared" si="39"/>
        <v>A</v>
      </c>
      <c r="G114" s="24" t="str">
        <f t="shared" si="59"/>
        <v>T</v>
      </c>
      <c r="H114" s="25" t="str">
        <f t="shared" si="60"/>
        <v xml:space="preserve"> </v>
      </c>
      <c r="I114" s="43">
        <f t="shared" si="61"/>
        <v>2</v>
      </c>
      <c r="J114" s="43">
        <f t="shared" si="62"/>
        <v>1</v>
      </c>
      <c r="K114" s="43">
        <f t="shared" si="42"/>
        <v>1</v>
      </c>
      <c r="L114" s="43">
        <f t="shared" si="43"/>
        <v>0</v>
      </c>
      <c r="M114" s="132">
        <f t="shared" si="44"/>
        <v>-32</v>
      </c>
      <c r="O114" s="24" t="str">
        <f t="shared" si="51"/>
        <v xml:space="preserve"> </v>
      </c>
      <c r="P114" s="25" t="str">
        <f t="shared" si="52"/>
        <v>L</v>
      </c>
      <c r="Q114" s="43" t="str">
        <f t="shared" si="53"/>
        <v>A</v>
      </c>
      <c r="R114" s="43">
        <f t="shared" si="54"/>
        <v>3</v>
      </c>
      <c r="S114" s="43">
        <f t="shared" si="45"/>
        <v>3</v>
      </c>
      <c r="T114" s="43">
        <f t="shared" si="55"/>
        <v>0</v>
      </c>
      <c r="U114" s="132">
        <f t="shared" si="56"/>
        <v>8</v>
      </c>
      <c r="W114" s="24" t="str">
        <f t="shared" si="46"/>
        <v>T</v>
      </c>
      <c r="X114" s="25" t="str">
        <f t="shared" si="58"/>
        <v xml:space="preserve"> </v>
      </c>
      <c r="Y114" s="43">
        <f t="shared" si="57"/>
        <v>2</v>
      </c>
      <c r="Z114" s="134">
        <f t="shared" si="47"/>
        <v>0</v>
      </c>
      <c r="AA114" s="43">
        <f t="shared" si="40"/>
        <v>18</v>
      </c>
      <c r="AB114" s="43">
        <f t="shared" si="48"/>
        <v>6</v>
      </c>
      <c r="AC114" s="43">
        <f t="shared" si="49"/>
        <v>0</v>
      </c>
      <c r="AD114" s="132">
        <f t="shared" si="50"/>
        <v>-83</v>
      </c>
    </row>
    <row r="115" spans="1:30">
      <c r="A115" s="197">
        <f t="shared" si="41"/>
        <v>105</v>
      </c>
      <c r="B115" s="198">
        <f>Data!B115</f>
        <v>26</v>
      </c>
      <c r="D115" s="112">
        <f t="shared" si="38"/>
        <v>3</v>
      </c>
      <c r="E115" s="116" t="str">
        <f t="shared" si="39"/>
        <v>B</v>
      </c>
      <c r="G115" s="24" t="str">
        <f t="shared" si="59"/>
        <v xml:space="preserve"> </v>
      </c>
      <c r="H115" s="25" t="str">
        <f t="shared" si="60"/>
        <v>L</v>
      </c>
      <c r="I115" s="43">
        <f t="shared" si="61"/>
        <v>3</v>
      </c>
      <c r="J115" s="43">
        <f t="shared" si="62"/>
        <v>2</v>
      </c>
      <c r="K115" s="43">
        <f t="shared" si="42"/>
        <v>2</v>
      </c>
      <c r="L115" s="43">
        <f t="shared" si="43"/>
        <v>0</v>
      </c>
      <c r="M115" s="132">
        <f t="shared" si="44"/>
        <v>-34</v>
      </c>
      <c r="O115" s="24" t="str">
        <f t="shared" si="51"/>
        <v xml:space="preserve"> </v>
      </c>
      <c r="P115" s="25" t="str">
        <f t="shared" si="52"/>
        <v>L</v>
      </c>
      <c r="Q115" s="43" t="str">
        <f t="shared" si="53"/>
        <v>B</v>
      </c>
      <c r="R115" s="43">
        <f t="shared" si="54"/>
        <v>4</v>
      </c>
      <c r="S115" s="43">
        <f t="shared" si="45"/>
        <v>4</v>
      </c>
      <c r="T115" s="43">
        <f t="shared" si="55"/>
        <v>0</v>
      </c>
      <c r="U115" s="132">
        <f t="shared" si="56"/>
        <v>4</v>
      </c>
      <c r="W115" s="24" t="str">
        <f t="shared" si="46"/>
        <v xml:space="preserve"> </v>
      </c>
      <c r="X115" s="25" t="str">
        <f t="shared" si="58"/>
        <v>L</v>
      </c>
      <c r="Y115" s="43">
        <f t="shared" si="57"/>
        <v>3</v>
      </c>
      <c r="Z115" s="134">
        <f t="shared" si="47"/>
        <v>1</v>
      </c>
      <c r="AA115" s="43">
        <f t="shared" si="40"/>
        <v>19</v>
      </c>
      <c r="AB115" s="43">
        <f t="shared" si="48"/>
        <v>7</v>
      </c>
      <c r="AC115" s="43">
        <f t="shared" si="49"/>
        <v>0</v>
      </c>
      <c r="AD115" s="132">
        <f t="shared" si="50"/>
        <v>-90</v>
      </c>
    </row>
    <row r="116" spans="1:30">
      <c r="A116" s="197">
        <f t="shared" si="41"/>
        <v>106</v>
      </c>
      <c r="B116" s="198">
        <f>Data!B116</f>
        <v>26</v>
      </c>
      <c r="D116" s="112">
        <f t="shared" si="38"/>
        <v>3</v>
      </c>
      <c r="E116" s="116" t="str">
        <f t="shared" si="39"/>
        <v>B</v>
      </c>
      <c r="G116" s="24" t="str">
        <f t="shared" si="59"/>
        <v xml:space="preserve"> </v>
      </c>
      <c r="H116" s="25" t="str">
        <f t="shared" si="60"/>
        <v>W</v>
      </c>
      <c r="I116" s="43" t="str">
        <f t="shared" si="61"/>
        <v xml:space="preserve"> </v>
      </c>
      <c r="J116" s="43">
        <f t="shared" si="62"/>
        <v>0</v>
      </c>
      <c r="K116" s="43">
        <f t="shared" si="42"/>
        <v>0</v>
      </c>
      <c r="L116" s="43">
        <f t="shared" si="43"/>
        <v>6</v>
      </c>
      <c r="M116" s="132">
        <f t="shared" si="44"/>
        <v>-28</v>
      </c>
      <c r="O116" s="24" t="str">
        <f t="shared" si="51"/>
        <v xml:space="preserve"> </v>
      </c>
      <c r="P116" s="25" t="str">
        <f t="shared" si="52"/>
        <v>W</v>
      </c>
      <c r="Q116" s="43" t="str">
        <f t="shared" si="53"/>
        <v xml:space="preserve"> </v>
      </c>
      <c r="R116" s="43">
        <f t="shared" si="54"/>
        <v>0</v>
      </c>
      <c r="S116" s="43">
        <f t="shared" si="45"/>
        <v>0</v>
      </c>
      <c r="T116" s="43">
        <f t="shared" si="55"/>
        <v>12</v>
      </c>
      <c r="U116" s="132">
        <f t="shared" si="56"/>
        <v>16</v>
      </c>
      <c r="W116" s="24" t="str">
        <f t="shared" si="46"/>
        <v xml:space="preserve"> </v>
      </c>
      <c r="X116" s="25" t="str">
        <f t="shared" si="58"/>
        <v>W</v>
      </c>
      <c r="Y116" s="43" t="str">
        <f t="shared" si="57"/>
        <v xml:space="preserve"> </v>
      </c>
      <c r="Z116" s="134">
        <f t="shared" si="47"/>
        <v>0</v>
      </c>
      <c r="AA116" s="43">
        <f t="shared" si="40"/>
        <v>17</v>
      </c>
      <c r="AB116" s="43">
        <f t="shared" si="48"/>
        <v>0</v>
      </c>
      <c r="AC116" s="43">
        <f t="shared" si="49"/>
        <v>21</v>
      </c>
      <c r="AD116" s="132">
        <f t="shared" si="50"/>
        <v>-69</v>
      </c>
    </row>
    <row r="117" spans="1:30">
      <c r="A117" s="197">
        <f t="shared" si="41"/>
        <v>107</v>
      </c>
      <c r="B117" s="198">
        <f>Data!B117</f>
        <v>32</v>
      </c>
      <c r="D117" s="112">
        <f t="shared" si="38"/>
        <v>3</v>
      </c>
      <c r="E117" s="116" t="str">
        <f t="shared" si="39"/>
        <v>B</v>
      </c>
      <c r="G117" s="24" t="str">
        <f t="shared" si="59"/>
        <v xml:space="preserve"> </v>
      </c>
      <c r="H117" s="25" t="str">
        <f t="shared" si="60"/>
        <v xml:space="preserve"> </v>
      </c>
      <c r="I117" s="43" t="str">
        <f t="shared" si="61"/>
        <v xml:space="preserve"> </v>
      </c>
      <c r="J117" s="43">
        <f t="shared" si="62"/>
        <v>0</v>
      </c>
      <c r="K117" s="43">
        <f t="shared" si="42"/>
        <v>0</v>
      </c>
      <c r="L117" s="43">
        <f t="shared" si="43"/>
        <v>0</v>
      </c>
      <c r="M117" s="132">
        <f t="shared" si="44"/>
        <v>-28</v>
      </c>
      <c r="O117" s="24" t="str">
        <f t="shared" si="51"/>
        <v xml:space="preserve"> </v>
      </c>
      <c r="P117" s="25" t="str">
        <f t="shared" si="52"/>
        <v xml:space="preserve"> </v>
      </c>
      <c r="Q117" s="43" t="str">
        <f t="shared" si="53"/>
        <v xml:space="preserve"> </v>
      </c>
      <c r="R117" s="43">
        <f t="shared" si="54"/>
        <v>0</v>
      </c>
      <c r="S117" s="43">
        <f t="shared" si="45"/>
        <v>0</v>
      </c>
      <c r="T117" s="43">
        <f t="shared" si="55"/>
        <v>0</v>
      </c>
      <c r="U117" s="132">
        <f t="shared" si="56"/>
        <v>16</v>
      </c>
      <c r="W117" s="24" t="str">
        <f t="shared" si="46"/>
        <v xml:space="preserve"> </v>
      </c>
      <c r="X117" s="25" t="str">
        <f t="shared" si="58"/>
        <v xml:space="preserve"> </v>
      </c>
      <c r="Y117" s="43" t="str">
        <f t="shared" si="57"/>
        <v xml:space="preserve"> </v>
      </c>
      <c r="Z117" s="134">
        <f t="shared" si="47"/>
        <v>0</v>
      </c>
      <c r="AA117" s="43">
        <f t="shared" si="40"/>
        <v>17</v>
      </c>
      <c r="AB117" s="43">
        <f t="shared" si="48"/>
        <v>0</v>
      </c>
      <c r="AC117" s="43">
        <f t="shared" si="49"/>
        <v>0</v>
      </c>
      <c r="AD117" s="132">
        <f t="shared" si="50"/>
        <v>-69</v>
      </c>
    </row>
    <row r="118" spans="1:30">
      <c r="A118" s="197">
        <f t="shared" si="41"/>
        <v>108</v>
      </c>
      <c r="B118" s="198">
        <f>Data!B118</f>
        <v>0</v>
      </c>
      <c r="D118" s="112">
        <f t="shared" si="38"/>
        <v>0</v>
      </c>
      <c r="E118" s="116">
        <f t="shared" si="39"/>
        <v>0</v>
      </c>
      <c r="G118" s="24" t="str">
        <f t="shared" si="59"/>
        <v xml:space="preserve"> </v>
      </c>
      <c r="H118" s="25" t="str">
        <f t="shared" si="60"/>
        <v xml:space="preserve"> </v>
      </c>
      <c r="I118" s="43" t="str">
        <f t="shared" si="61"/>
        <v xml:space="preserve"> </v>
      </c>
      <c r="J118" s="43">
        <f t="shared" si="62"/>
        <v>0</v>
      </c>
      <c r="K118" s="43">
        <f t="shared" si="42"/>
        <v>0</v>
      </c>
      <c r="L118" s="43">
        <f t="shared" si="43"/>
        <v>0</v>
      </c>
      <c r="M118" s="132">
        <f t="shared" si="44"/>
        <v>-28</v>
      </c>
      <c r="O118" s="24" t="str">
        <f t="shared" si="51"/>
        <v xml:space="preserve"> </v>
      </c>
      <c r="P118" s="25" t="str">
        <f t="shared" si="52"/>
        <v xml:space="preserve"> </v>
      </c>
      <c r="Q118" s="43" t="str">
        <f t="shared" si="53"/>
        <v xml:space="preserve"> </v>
      </c>
      <c r="R118" s="43">
        <f t="shared" si="54"/>
        <v>0</v>
      </c>
      <c r="S118" s="43">
        <f t="shared" si="45"/>
        <v>0</v>
      </c>
      <c r="T118" s="43">
        <f t="shared" si="55"/>
        <v>0</v>
      </c>
      <c r="U118" s="132">
        <f t="shared" si="56"/>
        <v>16</v>
      </c>
      <c r="W118" s="24" t="str">
        <f t="shared" si="46"/>
        <v xml:space="preserve"> </v>
      </c>
      <c r="X118" s="25" t="str">
        <f t="shared" si="58"/>
        <v xml:space="preserve"> </v>
      </c>
      <c r="Y118" s="43" t="str">
        <f t="shared" si="57"/>
        <v xml:space="preserve"> </v>
      </c>
      <c r="Z118" s="134">
        <f t="shared" si="47"/>
        <v>0</v>
      </c>
      <c r="AA118" s="43">
        <f t="shared" si="40"/>
        <v>17</v>
      </c>
      <c r="AB118" s="43">
        <f t="shared" si="48"/>
        <v>0</v>
      </c>
      <c r="AC118" s="43">
        <f t="shared" si="49"/>
        <v>0</v>
      </c>
      <c r="AD118" s="132">
        <f t="shared" si="50"/>
        <v>-69</v>
      </c>
    </row>
    <row r="119" spans="1:30">
      <c r="A119" s="197">
        <f t="shared" si="41"/>
        <v>109</v>
      </c>
      <c r="B119" s="198">
        <f>Data!B119</f>
        <v>10</v>
      </c>
      <c r="D119" s="112">
        <f t="shared" si="38"/>
        <v>1</v>
      </c>
      <c r="E119" s="116" t="str">
        <f t="shared" si="39"/>
        <v>A</v>
      </c>
      <c r="G119" s="24" t="str">
        <f t="shared" si="59"/>
        <v xml:space="preserve"> </v>
      </c>
      <c r="H119" s="25" t="str">
        <f t="shared" si="60"/>
        <v xml:space="preserve"> </v>
      </c>
      <c r="I119" s="43" t="str">
        <f t="shared" si="61"/>
        <v xml:space="preserve"> </v>
      </c>
      <c r="J119" s="43">
        <f t="shared" si="62"/>
        <v>0</v>
      </c>
      <c r="K119" s="43">
        <f t="shared" si="42"/>
        <v>0</v>
      </c>
      <c r="L119" s="43">
        <f t="shared" si="43"/>
        <v>0</v>
      </c>
      <c r="M119" s="132">
        <f t="shared" si="44"/>
        <v>-28</v>
      </c>
      <c r="O119" s="24" t="str">
        <f t="shared" si="51"/>
        <v xml:space="preserve"> </v>
      </c>
      <c r="P119" s="25" t="str">
        <f t="shared" si="52"/>
        <v xml:space="preserve"> </v>
      </c>
      <c r="Q119" s="43" t="str">
        <f t="shared" si="53"/>
        <v xml:space="preserve"> </v>
      </c>
      <c r="R119" s="43">
        <f t="shared" si="54"/>
        <v>0</v>
      </c>
      <c r="S119" s="43">
        <f t="shared" si="45"/>
        <v>0</v>
      </c>
      <c r="T119" s="43">
        <f t="shared" si="55"/>
        <v>0</v>
      </c>
      <c r="U119" s="132">
        <f t="shared" si="56"/>
        <v>16</v>
      </c>
      <c r="W119" s="24" t="str">
        <f t="shared" si="46"/>
        <v xml:space="preserve"> </v>
      </c>
      <c r="X119" s="25" t="str">
        <f t="shared" si="58"/>
        <v xml:space="preserve"> </v>
      </c>
      <c r="Y119" s="43" t="str">
        <f t="shared" si="57"/>
        <v xml:space="preserve"> </v>
      </c>
      <c r="Z119" s="134">
        <f t="shared" si="47"/>
        <v>0</v>
      </c>
      <c r="AA119" s="43">
        <f t="shared" si="40"/>
        <v>17</v>
      </c>
      <c r="AB119" s="43">
        <f t="shared" si="48"/>
        <v>0</v>
      </c>
      <c r="AC119" s="43">
        <f t="shared" si="49"/>
        <v>0</v>
      </c>
      <c r="AD119" s="132">
        <f t="shared" si="50"/>
        <v>-69</v>
      </c>
    </row>
    <row r="120" spans="1:30">
      <c r="A120" s="197">
        <f t="shared" si="41"/>
        <v>110</v>
      </c>
      <c r="B120" s="198">
        <f>Data!B120</f>
        <v>22</v>
      </c>
      <c r="D120" s="112">
        <f t="shared" si="38"/>
        <v>2</v>
      </c>
      <c r="E120" s="116" t="str">
        <f t="shared" si="39"/>
        <v>A</v>
      </c>
      <c r="G120" s="24" t="str">
        <f t="shared" si="59"/>
        <v xml:space="preserve"> </v>
      </c>
      <c r="H120" s="25" t="str">
        <f t="shared" si="60"/>
        <v xml:space="preserve"> </v>
      </c>
      <c r="I120" s="43" t="str">
        <f t="shared" si="61"/>
        <v xml:space="preserve"> </v>
      </c>
      <c r="J120" s="43">
        <f t="shared" si="62"/>
        <v>0</v>
      </c>
      <c r="K120" s="43">
        <f t="shared" si="42"/>
        <v>0</v>
      </c>
      <c r="L120" s="43">
        <f t="shared" si="43"/>
        <v>0</v>
      </c>
      <c r="M120" s="132">
        <f t="shared" si="44"/>
        <v>-28</v>
      </c>
      <c r="O120" s="24" t="str">
        <f t="shared" si="51"/>
        <v>T</v>
      </c>
      <c r="P120" s="25" t="str">
        <f t="shared" si="52"/>
        <v xml:space="preserve"> </v>
      </c>
      <c r="Q120" s="43" t="str">
        <f t="shared" si="53"/>
        <v>A</v>
      </c>
      <c r="R120" s="43">
        <f t="shared" si="54"/>
        <v>1</v>
      </c>
      <c r="S120" s="43">
        <f t="shared" si="45"/>
        <v>1</v>
      </c>
      <c r="T120" s="43">
        <f t="shared" si="55"/>
        <v>0</v>
      </c>
      <c r="U120" s="132">
        <f t="shared" si="56"/>
        <v>15</v>
      </c>
      <c r="W120" s="24" t="str">
        <f t="shared" si="46"/>
        <v xml:space="preserve"> </v>
      </c>
      <c r="X120" s="25" t="str">
        <f t="shared" si="58"/>
        <v xml:space="preserve"> </v>
      </c>
      <c r="Y120" s="43" t="str">
        <f t="shared" si="57"/>
        <v xml:space="preserve"> </v>
      </c>
      <c r="Z120" s="134">
        <f t="shared" si="47"/>
        <v>0</v>
      </c>
      <c r="AA120" s="43">
        <f t="shared" si="40"/>
        <v>17</v>
      </c>
      <c r="AB120" s="43">
        <f t="shared" si="48"/>
        <v>0</v>
      </c>
      <c r="AC120" s="43">
        <f t="shared" si="49"/>
        <v>0</v>
      </c>
      <c r="AD120" s="132">
        <f t="shared" si="50"/>
        <v>-69</v>
      </c>
    </row>
    <row r="121" spans="1:30">
      <c r="A121" s="197">
        <f t="shared" si="41"/>
        <v>111</v>
      </c>
      <c r="B121" s="198">
        <f>Data!B121</f>
        <v>2</v>
      </c>
      <c r="D121" s="112">
        <f t="shared" si="38"/>
        <v>1</v>
      </c>
      <c r="E121" s="116" t="str">
        <f t="shared" si="39"/>
        <v>B</v>
      </c>
      <c r="G121" s="24" t="str">
        <f t="shared" si="59"/>
        <v xml:space="preserve"> </v>
      </c>
      <c r="H121" s="25" t="str">
        <f t="shared" si="60"/>
        <v xml:space="preserve"> </v>
      </c>
      <c r="I121" s="43" t="str">
        <f t="shared" si="61"/>
        <v xml:space="preserve"> </v>
      </c>
      <c r="J121" s="43">
        <f t="shared" si="62"/>
        <v>0</v>
      </c>
      <c r="K121" s="43">
        <f t="shared" si="42"/>
        <v>0</v>
      </c>
      <c r="L121" s="43">
        <f t="shared" si="43"/>
        <v>0</v>
      </c>
      <c r="M121" s="132">
        <f t="shared" si="44"/>
        <v>-28</v>
      </c>
      <c r="O121" s="24" t="str">
        <f t="shared" si="51"/>
        <v xml:space="preserve"> </v>
      </c>
      <c r="P121" s="25" t="str">
        <f t="shared" si="52"/>
        <v>L</v>
      </c>
      <c r="Q121" s="43" t="str">
        <f t="shared" si="53"/>
        <v>B</v>
      </c>
      <c r="R121" s="43">
        <f t="shared" si="54"/>
        <v>2</v>
      </c>
      <c r="S121" s="43">
        <f t="shared" si="45"/>
        <v>2</v>
      </c>
      <c r="T121" s="43">
        <f t="shared" si="55"/>
        <v>0</v>
      </c>
      <c r="U121" s="132">
        <f t="shared" si="56"/>
        <v>13</v>
      </c>
      <c r="W121" s="24" t="str">
        <f t="shared" si="46"/>
        <v xml:space="preserve"> </v>
      </c>
      <c r="X121" s="25" t="str">
        <f t="shared" si="58"/>
        <v xml:space="preserve"> </v>
      </c>
      <c r="Y121" s="43" t="str">
        <f t="shared" si="57"/>
        <v xml:space="preserve"> </v>
      </c>
      <c r="Z121" s="134">
        <f t="shared" si="47"/>
        <v>0</v>
      </c>
      <c r="AA121" s="43">
        <f t="shared" si="40"/>
        <v>17</v>
      </c>
      <c r="AB121" s="43">
        <f t="shared" si="48"/>
        <v>0</v>
      </c>
      <c r="AC121" s="43">
        <f t="shared" si="49"/>
        <v>0</v>
      </c>
      <c r="AD121" s="132">
        <f t="shared" si="50"/>
        <v>-69</v>
      </c>
    </row>
    <row r="122" spans="1:30">
      <c r="A122" s="197">
        <f t="shared" si="41"/>
        <v>112</v>
      </c>
      <c r="B122" s="198">
        <f>Data!B122</f>
        <v>15</v>
      </c>
      <c r="D122" s="112">
        <f t="shared" si="38"/>
        <v>2</v>
      </c>
      <c r="E122" s="116" t="str">
        <f t="shared" si="39"/>
        <v>C</v>
      </c>
      <c r="G122" s="24" t="str">
        <f t="shared" si="59"/>
        <v xml:space="preserve"> </v>
      </c>
      <c r="H122" s="25" t="str">
        <f t="shared" si="60"/>
        <v xml:space="preserve"> </v>
      </c>
      <c r="I122" s="43" t="str">
        <f t="shared" si="61"/>
        <v xml:space="preserve"> </v>
      </c>
      <c r="J122" s="43">
        <f t="shared" si="62"/>
        <v>0</v>
      </c>
      <c r="K122" s="43">
        <f t="shared" si="42"/>
        <v>0</v>
      </c>
      <c r="L122" s="43">
        <f t="shared" si="43"/>
        <v>0</v>
      </c>
      <c r="M122" s="132">
        <f t="shared" si="44"/>
        <v>-28</v>
      </c>
      <c r="O122" s="24" t="str">
        <f t="shared" si="51"/>
        <v xml:space="preserve"> </v>
      </c>
      <c r="P122" s="25" t="str">
        <f t="shared" si="52"/>
        <v>L</v>
      </c>
      <c r="Q122" s="43" t="str">
        <f t="shared" si="53"/>
        <v>C</v>
      </c>
      <c r="R122" s="43">
        <f t="shared" si="54"/>
        <v>3</v>
      </c>
      <c r="S122" s="43">
        <f t="shared" si="45"/>
        <v>3</v>
      </c>
      <c r="T122" s="43">
        <f t="shared" si="55"/>
        <v>0</v>
      </c>
      <c r="U122" s="132">
        <f t="shared" si="56"/>
        <v>10</v>
      </c>
      <c r="W122" s="24" t="str">
        <f t="shared" si="46"/>
        <v xml:space="preserve"> </v>
      </c>
      <c r="X122" s="25" t="str">
        <f t="shared" si="58"/>
        <v xml:space="preserve"> </v>
      </c>
      <c r="Y122" s="43" t="str">
        <f t="shared" si="57"/>
        <v xml:space="preserve"> </v>
      </c>
      <c r="Z122" s="134">
        <f t="shared" si="47"/>
        <v>0</v>
      </c>
      <c r="AA122" s="43">
        <f t="shared" si="40"/>
        <v>17</v>
      </c>
      <c r="AB122" s="43">
        <f t="shared" si="48"/>
        <v>0</v>
      </c>
      <c r="AC122" s="43">
        <f t="shared" si="49"/>
        <v>0</v>
      </c>
      <c r="AD122" s="132">
        <f t="shared" si="50"/>
        <v>-69</v>
      </c>
    </row>
    <row r="123" spans="1:30">
      <c r="A123" s="197">
        <f t="shared" si="41"/>
        <v>113</v>
      </c>
      <c r="B123" s="198">
        <f>Data!B123</f>
        <v>34</v>
      </c>
      <c r="D123" s="112">
        <f t="shared" si="38"/>
        <v>3</v>
      </c>
      <c r="E123" s="116" t="str">
        <f t="shared" si="39"/>
        <v>A</v>
      </c>
      <c r="G123" s="24" t="str">
        <f t="shared" si="59"/>
        <v xml:space="preserve"> </v>
      </c>
      <c r="H123" s="25" t="str">
        <f t="shared" si="60"/>
        <v xml:space="preserve"> </v>
      </c>
      <c r="I123" s="43" t="str">
        <f t="shared" si="61"/>
        <v xml:space="preserve"> </v>
      </c>
      <c r="J123" s="43">
        <f t="shared" si="62"/>
        <v>0</v>
      </c>
      <c r="K123" s="43">
        <f t="shared" si="42"/>
        <v>0</v>
      </c>
      <c r="L123" s="43">
        <f t="shared" si="43"/>
        <v>0</v>
      </c>
      <c r="M123" s="132">
        <f t="shared" si="44"/>
        <v>-28</v>
      </c>
      <c r="O123" s="24" t="str">
        <f t="shared" si="51"/>
        <v xml:space="preserve"> </v>
      </c>
      <c r="P123" s="25" t="str">
        <f t="shared" si="52"/>
        <v>L</v>
      </c>
      <c r="Q123" s="43" t="str">
        <f t="shared" si="53"/>
        <v>A</v>
      </c>
      <c r="R123" s="43">
        <f t="shared" si="54"/>
        <v>4</v>
      </c>
      <c r="S123" s="43">
        <f t="shared" si="45"/>
        <v>4</v>
      </c>
      <c r="T123" s="43">
        <f t="shared" si="55"/>
        <v>0</v>
      </c>
      <c r="U123" s="132">
        <f t="shared" si="56"/>
        <v>6</v>
      </c>
      <c r="W123" s="24" t="str">
        <f t="shared" si="46"/>
        <v xml:space="preserve"> </v>
      </c>
      <c r="X123" s="25" t="str">
        <f t="shared" si="58"/>
        <v xml:space="preserve"> </v>
      </c>
      <c r="Y123" s="43" t="str">
        <f t="shared" si="57"/>
        <v xml:space="preserve"> </v>
      </c>
      <c r="Z123" s="134">
        <f t="shared" si="47"/>
        <v>0</v>
      </c>
      <c r="AA123" s="43">
        <f t="shared" si="40"/>
        <v>17</v>
      </c>
      <c r="AB123" s="43">
        <f t="shared" si="48"/>
        <v>0</v>
      </c>
      <c r="AC123" s="43">
        <f t="shared" si="49"/>
        <v>0</v>
      </c>
      <c r="AD123" s="132">
        <f t="shared" si="50"/>
        <v>-69</v>
      </c>
    </row>
    <row r="124" spans="1:30">
      <c r="A124" s="197">
        <f t="shared" si="41"/>
        <v>114</v>
      </c>
      <c r="B124" s="198">
        <f>Data!B124</f>
        <v>7</v>
      </c>
      <c r="D124" s="112">
        <f t="shared" si="38"/>
        <v>1</v>
      </c>
      <c r="E124" s="116" t="str">
        <f t="shared" si="39"/>
        <v>A</v>
      </c>
      <c r="G124" s="24" t="str">
        <f t="shared" si="59"/>
        <v xml:space="preserve"> </v>
      </c>
      <c r="H124" s="25" t="str">
        <f t="shared" si="60"/>
        <v xml:space="preserve"> </v>
      </c>
      <c r="I124" s="43" t="str">
        <f t="shared" si="61"/>
        <v xml:space="preserve"> </v>
      </c>
      <c r="J124" s="43">
        <f t="shared" si="62"/>
        <v>0</v>
      </c>
      <c r="K124" s="43">
        <f t="shared" si="42"/>
        <v>0</v>
      </c>
      <c r="L124" s="43">
        <f t="shared" si="43"/>
        <v>0</v>
      </c>
      <c r="M124" s="132">
        <f t="shared" si="44"/>
        <v>-28</v>
      </c>
      <c r="O124" s="24" t="str">
        <f t="shared" si="51"/>
        <v xml:space="preserve"> </v>
      </c>
      <c r="P124" s="25" t="str">
        <f t="shared" si="52"/>
        <v>W</v>
      </c>
      <c r="Q124" s="43" t="str">
        <f t="shared" si="53"/>
        <v xml:space="preserve"> </v>
      </c>
      <c r="R124" s="43">
        <f t="shared" si="54"/>
        <v>0</v>
      </c>
      <c r="S124" s="43">
        <f t="shared" si="45"/>
        <v>0</v>
      </c>
      <c r="T124" s="43">
        <f t="shared" si="55"/>
        <v>12</v>
      </c>
      <c r="U124" s="132">
        <f t="shared" si="56"/>
        <v>18</v>
      </c>
      <c r="W124" s="24" t="str">
        <f t="shared" si="46"/>
        <v xml:space="preserve"> </v>
      </c>
      <c r="X124" s="25" t="str">
        <f t="shared" si="58"/>
        <v xml:space="preserve"> </v>
      </c>
      <c r="Y124" s="43" t="str">
        <f t="shared" si="57"/>
        <v xml:space="preserve"> </v>
      </c>
      <c r="Z124" s="134">
        <f t="shared" si="47"/>
        <v>0</v>
      </c>
      <c r="AA124" s="43">
        <f t="shared" si="40"/>
        <v>17</v>
      </c>
      <c r="AB124" s="43">
        <f t="shared" si="48"/>
        <v>0</v>
      </c>
      <c r="AC124" s="43">
        <f t="shared" si="49"/>
        <v>0</v>
      </c>
      <c r="AD124" s="132">
        <f t="shared" si="50"/>
        <v>-69</v>
      </c>
    </row>
    <row r="125" spans="1:30">
      <c r="A125" s="197">
        <f t="shared" si="41"/>
        <v>115</v>
      </c>
      <c r="B125" s="198">
        <f>Data!B125</f>
        <v>5</v>
      </c>
      <c r="D125" s="112">
        <f t="shared" si="38"/>
        <v>1</v>
      </c>
      <c r="E125" s="116" t="str">
        <f t="shared" si="39"/>
        <v>B</v>
      </c>
      <c r="G125" s="24" t="str">
        <f t="shared" si="59"/>
        <v>T</v>
      </c>
      <c r="H125" s="25" t="str">
        <f t="shared" si="60"/>
        <v xml:space="preserve"> </v>
      </c>
      <c r="I125" s="43">
        <f t="shared" si="61"/>
        <v>1</v>
      </c>
      <c r="J125" s="43">
        <f t="shared" si="62"/>
        <v>1</v>
      </c>
      <c r="K125" s="43">
        <f t="shared" si="42"/>
        <v>1</v>
      </c>
      <c r="L125" s="43">
        <f t="shared" si="43"/>
        <v>0</v>
      </c>
      <c r="M125" s="132">
        <f t="shared" si="44"/>
        <v>-29</v>
      </c>
      <c r="O125" s="24" t="str">
        <f t="shared" si="51"/>
        <v xml:space="preserve"> </v>
      </c>
      <c r="P125" s="25" t="str">
        <f t="shared" si="52"/>
        <v xml:space="preserve"> </v>
      </c>
      <c r="Q125" s="43" t="str">
        <f t="shared" si="53"/>
        <v xml:space="preserve"> </v>
      </c>
      <c r="R125" s="43">
        <f t="shared" si="54"/>
        <v>0</v>
      </c>
      <c r="S125" s="43">
        <f t="shared" si="45"/>
        <v>0</v>
      </c>
      <c r="T125" s="43">
        <f t="shared" si="55"/>
        <v>0</v>
      </c>
      <c r="U125" s="132">
        <f t="shared" si="56"/>
        <v>18</v>
      </c>
      <c r="W125" s="24" t="str">
        <f t="shared" si="46"/>
        <v>T</v>
      </c>
      <c r="X125" s="25" t="str">
        <f t="shared" si="58"/>
        <v xml:space="preserve"> </v>
      </c>
      <c r="Y125" s="43">
        <f t="shared" si="57"/>
        <v>1</v>
      </c>
      <c r="Z125" s="134">
        <f t="shared" si="47"/>
        <v>0</v>
      </c>
      <c r="AA125" s="43">
        <f t="shared" si="40"/>
        <v>17</v>
      </c>
      <c r="AB125" s="43">
        <f t="shared" si="48"/>
        <v>6</v>
      </c>
      <c r="AC125" s="43">
        <f t="shared" si="49"/>
        <v>0</v>
      </c>
      <c r="AD125" s="132">
        <f t="shared" si="50"/>
        <v>-75</v>
      </c>
    </row>
    <row r="126" spans="1:30">
      <c r="A126" s="197">
        <f t="shared" si="41"/>
        <v>116</v>
      </c>
      <c r="B126" s="198">
        <f>Data!B126</f>
        <v>13</v>
      </c>
      <c r="D126" s="112">
        <f t="shared" si="38"/>
        <v>2</v>
      </c>
      <c r="E126" s="116" t="str">
        <f t="shared" si="39"/>
        <v>A</v>
      </c>
      <c r="G126" s="24" t="str">
        <f t="shared" si="59"/>
        <v xml:space="preserve"> </v>
      </c>
      <c r="H126" s="25" t="str">
        <f t="shared" si="60"/>
        <v>L</v>
      </c>
      <c r="I126" s="43">
        <f t="shared" si="61"/>
        <v>2</v>
      </c>
      <c r="J126" s="43">
        <f t="shared" si="62"/>
        <v>2</v>
      </c>
      <c r="K126" s="43">
        <f t="shared" si="42"/>
        <v>2</v>
      </c>
      <c r="L126" s="43">
        <f t="shared" si="43"/>
        <v>0</v>
      </c>
      <c r="M126" s="132">
        <f t="shared" si="44"/>
        <v>-31</v>
      </c>
      <c r="O126" s="24" t="str">
        <f t="shared" si="51"/>
        <v xml:space="preserve"> </v>
      </c>
      <c r="P126" s="25" t="str">
        <f t="shared" si="52"/>
        <v xml:space="preserve"> </v>
      </c>
      <c r="Q126" s="43" t="str">
        <f t="shared" si="53"/>
        <v xml:space="preserve"> </v>
      </c>
      <c r="R126" s="43">
        <f t="shared" si="54"/>
        <v>0</v>
      </c>
      <c r="S126" s="43">
        <f t="shared" si="45"/>
        <v>0</v>
      </c>
      <c r="T126" s="43">
        <f t="shared" si="55"/>
        <v>0</v>
      </c>
      <c r="U126" s="132">
        <f t="shared" si="56"/>
        <v>18</v>
      </c>
      <c r="W126" s="24" t="str">
        <f t="shared" si="46"/>
        <v xml:space="preserve"> </v>
      </c>
      <c r="X126" s="25" t="str">
        <f t="shared" si="58"/>
        <v>L</v>
      </c>
      <c r="Y126" s="43">
        <f t="shared" si="57"/>
        <v>2</v>
      </c>
      <c r="Z126" s="134">
        <f t="shared" si="47"/>
        <v>1</v>
      </c>
      <c r="AA126" s="43">
        <f t="shared" si="40"/>
        <v>18</v>
      </c>
      <c r="AB126" s="43">
        <f t="shared" si="48"/>
        <v>6</v>
      </c>
      <c r="AC126" s="43">
        <f t="shared" si="49"/>
        <v>0</v>
      </c>
      <c r="AD126" s="132">
        <f t="shared" si="50"/>
        <v>-81</v>
      </c>
    </row>
    <row r="127" spans="1:30">
      <c r="A127" s="197">
        <f t="shared" si="41"/>
        <v>117</v>
      </c>
      <c r="B127" s="198">
        <f>Data!B127</f>
        <v>21</v>
      </c>
      <c r="D127" s="112">
        <f t="shared" si="38"/>
        <v>2</v>
      </c>
      <c r="E127" s="116" t="str">
        <f t="shared" si="39"/>
        <v>C</v>
      </c>
      <c r="G127" s="24" t="str">
        <f t="shared" si="59"/>
        <v xml:space="preserve"> </v>
      </c>
      <c r="H127" s="25" t="str">
        <f t="shared" si="60"/>
        <v>W</v>
      </c>
      <c r="I127" s="43" t="str">
        <f t="shared" si="61"/>
        <v xml:space="preserve"> </v>
      </c>
      <c r="J127" s="43">
        <f t="shared" si="62"/>
        <v>0</v>
      </c>
      <c r="K127" s="43">
        <f t="shared" si="42"/>
        <v>0</v>
      </c>
      <c r="L127" s="43">
        <f t="shared" si="43"/>
        <v>6</v>
      </c>
      <c r="M127" s="132">
        <f t="shared" si="44"/>
        <v>-25</v>
      </c>
      <c r="O127" s="24" t="str">
        <f t="shared" si="51"/>
        <v xml:space="preserve"> </v>
      </c>
      <c r="P127" s="25" t="str">
        <f t="shared" si="52"/>
        <v xml:space="preserve"> </v>
      </c>
      <c r="Q127" s="43" t="str">
        <f t="shared" si="53"/>
        <v xml:space="preserve"> </v>
      </c>
      <c r="R127" s="43">
        <f t="shared" si="54"/>
        <v>0</v>
      </c>
      <c r="S127" s="43">
        <f t="shared" si="45"/>
        <v>0</v>
      </c>
      <c r="T127" s="43">
        <f t="shared" si="55"/>
        <v>0</v>
      </c>
      <c r="U127" s="132">
        <f t="shared" si="56"/>
        <v>18</v>
      </c>
      <c r="W127" s="24" t="str">
        <f t="shared" si="46"/>
        <v xml:space="preserve"> </v>
      </c>
      <c r="X127" s="25" t="str">
        <f t="shared" si="58"/>
        <v>W</v>
      </c>
      <c r="Y127" s="43" t="str">
        <f t="shared" si="57"/>
        <v xml:space="preserve"> </v>
      </c>
      <c r="Z127" s="134">
        <f t="shared" si="47"/>
        <v>0</v>
      </c>
      <c r="AA127" s="43">
        <f t="shared" si="40"/>
        <v>16</v>
      </c>
      <c r="AB127" s="43">
        <f t="shared" si="48"/>
        <v>0</v>
      </c>
      <c r="AC127" s="43">
        <f t="shared" si="49"/>
        <v>18</v>
      </c>
      <c r="AD127" s="132">
        <f t="shared" si="50"/>
        <v>-63</v>
      </c>
    </row>
    <row r="128" spans="1:30">
      <c r="A128" s="197">
        <f t="shared" si="41"/>
        <v>118</v>
      </c>
      <c r="B128" s="198">
        <f>Data!B128</f>
        <v>4</v>
      </c>
      <c r="D128" s="112">
        <f t="shared" si="38"/>
        <v>1</v>
      </c>
      <c r="E128" s="116" t="str">
        <f t="shared" si="39"/>
        <v>A</v>
      </c>
      <c r="G128" s="24" t="str">
        <f t="shared" si="59"/>
        <v xml:space="preserve"> </v>
      </c>
      <c r="H128" s="25" t="str">
        <f t="shared" si="60"/>
        <v xml:space="preserve"> </v>
      </c>
      <c r="I128" s="43" t="str">
        <f t="shared" si="61"/>
        <v xml:space="preserve"> </v>
      </c>
      <c r="J128" s="43">
        <f t="shared" si="62"/>
        <v>0</v>
      </c>
      <c r="K128" s="43">
        <f t="shared" si="42"/>
        <v>0</v>
      </c>
      <c r="L128" s="43">
        <f t="shared" si="43"/>
        <v>0</v>
      </c>
      <c r="M128" s="132">
        <f t="shared" si="44"/>
        <v>-25</v>
      </c>
      <c r="O128" s="24" t="str">
        <f t="shared" si="51"/>
        <v xml:space="preserve"> </v>
      </c>
      <c r="P128" s="25" t="str">
        <f t="shared" si="52"/>
        <v xml:space="preserve"> </v>
      </c>
      <c r="Q128" s="43" t="str">
        <f t="shared" si="53"/>
        <v xml:space="preserve"> </v>
      </c>
      <c r="R128" s="43">
        <f t="shared" si="54"/>
        <v>0</v>
      </c>
      <c r="S128" s="43">
        <f t="shared" si="45"/>
        <v>0</v>
      </c>
      <c r="T128" s="43">
        <f t="shared" si="55"/>
        <v>0</v>
      </c>
      <c r="U128" s="132">
        <f t="shared" si="56"/>
        <v>18</v>
      </c>
      <c r="W128" s="24" t="str">
        <f t="shared" si="46"/>
        <v xml:space="preserve"> </v>
      </c>
      <c r="X128" s="25" t="str">
        <f t="shared" si="58"/>
        <v xml:space="preserve"> </v>
      </c>
      <c r="Y128" s="43" t="str">
        <f t="shared" si="57"/>
        <v xml:space="preserve"> </v>
      </c>
      <c r="Z128" s="134">
        <f t="shared" si="47"/>
        <v>0</v>
      </c>
      <c r="AA128" s="43">
        <f t="shared" si="40"/>
        <v>16</v>
      </c>
      <c r="AB128" s="43">
        <f t="shared" si="48"/>
        <v>0</v>
      </c>
      <c r="AC128" s="43">
        <f t="shared" si="49"/>
        <v>0</v>
      </c>
      <c r="AD128" s="132">
        <f t="shared" si="50"/>
        <v>-63</v>
      </c>
    </row>
    <row r="129" spans="1:30">
      <c r="A129" s="197">
        <f t="shared" si="41"/>
        <v>119</v>
      </c>
      <c r="B129" s="198">
        <f>Data!B129</f>
        <v>16</v>
      </c>
      <c r="D129" s="112">
        <f t="shared" si="38"/>
        <v>2</v>
      </c>
      <c r="E129" s="116" t="str">
        <f t="shared" si="39"/>
        <v>A</v>
      </c>
      <c r="G129" s="24" t="str">
        <f t="shared" si="59"/>
        <v xml:space="preserve"> </v>
      </c>
      <c r="H129" s="25" t="str">
        <f t="shared" si="60"/>
        <v xml:space="preserve"> </v>
      </c>
      <c r="I129" s="43" t="str">
        <f t="shared" si="61"/>
        <v xml:space="preserve"> </v>
      </c>
      <c r="J129" s="43">
        <f t="shared" si="62"/>
        <v>0</v>
      </c>
      <c r="K129" s="43">
        <f t="shared" si="42"/>
        <v>0</v>
      </c>
      <c r="L129" s="43">
        <f t="shared" si="43"/>
        <v>0</v>
      </c>
      <c r="M129" s="132">
        <f t="shared" si="44"/>
        <v>-25</v>
      </c>
      <c r="O129" s="24" t="str">
        <f t="shared" si="51"/>
        <v>T</v>
      </c>
      <c r="P129" s="25" t="str">
        <f t="shared" si="52"/>
        <v xml:space="preserve"> </v>
      </c>
      <c r="Q129" s="43" t="str">
        <f t="shared" si="53"/>
        <v>A</v>
      </c>
      <c r="R129" s="43">
        <f t="shared" si="54"/>
        <v>1</v>
      </c>
      <c r="S129" s="43">
        <f t="shared" si="45"/>
        <v>1</v>
      </c>
      <c r="T129" s="43">
        <f t="shared" si="55"/>
        <v>0</v>
      </c>
      <c r="U129" s="132">
        <f t="shared" si="56"/>
        <v>17</v>
      </c>
      <c r="W129" s="24" t="str">
        <f t="shared" si="46"/>
        <v xml:space="preserve"> </v>
      </c>
      <c r="X129" s="25" t="str">
        <f t="shared" si="58"/>
        <v xml:space="preserve"> </v>
      </c>
      <c r="Y129" s="43" t="str">
        <f t="shared" si="57"/>
        <v xml:space="preserve"> </v>
      </c>
      <c r="Z129" s="134">
        <f t="shared" si="47"/>
        <v>0</v>
      </c>
      <c r="AA129" s="43">
        <f t="shared" si="40"/>
        <v>16</v>
      </c>
      <c r="AB129" s="43">
        <f t="shared" si="48"/>
        <v>0</v>
      </c>
      <c r="AC129" s="43">
        <f t="shared" si="49"/>
        <v>0</v>
      </c>
      <c r="AD129" s="132">
        <f t="shared" si="50"/>
        <v>-63</v>
      </c>
    </row>
    <row r="130" spans="1:30">
      <c r="A130" s="197">
        <f t="shared" si="41"/>
        <v>120</v>
      </c>
      <c r="B130" s="198">
        <f>Data!B130</f>
        <v>5</v>
      </c>
      <c r="D130" s="112">
        <f t="shared" si="38"/>
        <v>1</v>
      </c>
      <c r="E130" s="116" t="str">
        <f t="shared" si="39"/>
        <v>B</v>
      </c>
      <c r="G130" s="24" t="str">
        <f t="shared" si="59"/>
        <v xml:space="preserve"> </v>
      </c>
      <c r="H130" s="25" t="str">
        <f t="shared" si="60"/>
        <v xml:space="preserve"> </v>
      </c>
      <c r="I130" s="43" t="str">
        <f t="shared" si="61"/>
        <v xml:space="preserve"> </v>
      </c>
      <c r="J130" s="43">
        <f t="shared" si="62"/>
        <v>0</v>
      </c>
      <c r="K130" s="43">
        <f t="shared" si="42"/>
        <v>0</v>
      </c>
      <c r="L130" s="43">
        <f t="shared" si="43"/>
        <v>0</v>
      </c>
      <c r="M130" s="132">
        <f t="shared" si="44"/>
        <v>-25</v>
      </c>
      <c r="O130" s="24" t="str">
        <f t="shared" si="51"/>
        <v xml:space="preserve"> </v>
      </c>
      <c r="P130" s="25" t="str">
        <f t="shared" si="52"/>
        <v>L</v>
      </c>
      <c r="Q130" s="43" t="str">
        <f t="shared" si="53"/>
        <v>B</v>
      </c>
      <c r="R130" s="43">
        <f t="shared" si="54"/>
        <v>2</v>
      </c>
      <c r="S130" s="43">
        <f t="shared" si="45"/>
        <v>2</v>
      </c>
      <c r="T130" s="43">
        <f t="shared" si="55"/>
        <v>0</v>
      </c>
      <c r="U130" s="132">
        <f t="shared" si="56"/>
        <v>15</v>
      </c>
      <c r="W130" s="24" t="str">
        <f t="shared" si="46"/>
        <v xml:space="preserve"> </v>
      </c>
      <c r="X130" s="25" t="str">
        <f t="shared" si="58"/>
        <v xml:space="preserve"> </v>
      </c>
      <c r="Y130" s="43" t="str">
        <f t="shared" si="57"/>
        <v xml:space="preserve"> </v>
      </c>
      <c r="Z130" s="134">
        <f t="shared" si="47"/>
        <v>0</v>
      </c>
      <c r="AA130" s="43">
        <f t="shared" si="40"/>
        <v>16</v>
      </c>
      <c r="AB130" s="43">
        <f t="shared" si="48"/>
        <v>0</v>
      </c>
      <c r="AC130" s="43">
        <f t="shared" si="49"/>
        <v>0</v>
      </c>
      <c r="AD130" s="132">
        <f t="shared" si="50"/>
        <v>-63</v>
      </c>
    </row>
    <row r="131" spans="1:30">
      <c r="A131" s="197">
        <f t="shared" si="41"/>
        <v>121</v>
      </c>
      <c r="B131" s="198">
        <f>Data!B131</f>
        <v>28</v>
      </c>
      <c r="D131" s="112">
        <f t="shared" si="38"/>
        <v>3</v>
      </c>
      <c r="E131" s="116" t="str">
        <f t="shared" si="39"/>
        <v>A</v>
      </c>
      <c r="G131" s="24" t="str">
        <f t="shared" si="59"/>
        <v xml:space="preserve"> </v>
      </c>
      <c r="H131" s="25" t="str">
        <f t="shared" si="60"/>
        <v xml:space="preserve"> </v>
      </c>
      <c r="I131" s="43" t="str">
        <f t="shared" si="61"/>
        <v xml:space="preserve"> </v>
      </c>
      <c r="J131" s="43">
        <f t="shared" si="62"/>
        <v>0</v>
      </c>
      <c r="K131" s="43">
        <f t="shared" si="42"/>
        <v>0</v>
      </c>
      <c r="L131" s="43">
        <f t="shared" si="43"/>
        <v>0</v>
      </c>
      <c r="M131" s="132">
        <f t="shared" si="44"/>
        <v>-25</v>
      </c>
      <c r="O131" s="24" t="str">
        <f t="shared" si="51"/>
        <v xml:space="preserve"> </v>
      </c>
      <c r="P131" s="25" t="str">
        <f t="shared" si="52"/>
        <v>L</v>
      </c>
      <c r="Q131" s="43" t="str">
        <f t="shared" si="53"/>
        <v>A</v>
      </c>
      <c r="R131" s="43">
        <f t="shared" si="54"/>
        <v>3</v>
      </c>
      <c r="S131" s="43">
        <f t="shared" si="45"/>
        <v>3</v>
      </c>
      <c r="T131" s="43">
        <f t="shared" si="55"/>
        <v>0</v>
      </c>
      <c r="U131" s="132">
        <f t="shared" si="56"/>
        <v>12</v>
      </c>
      <c r="W131" s="24" t="str">
        <f t="shared" si="46"/>
        <v xml:space="preserve"> </v>
      </c>
      <c r="X131" s="25" t="str">
        <f t="shared" si="58"/>
        <v xml:space="preserve"> </v>
      </c>
      <c r="Y131" s="43" t="str">
        <f t="shared" si="57"/>
        <v xml:space="preserve"> </v>
      </c>
      <c r="Z131" s="134">
        <f t="shared" si="47"/>
        <v>0</v>
      </c>
      <c r="AA131" s="43">
        <f t="shared" si="40"/>
        <v>16</v>
      </c>
      <c r="AB131" s="43">
        <f t="shared" si="48"/>
        <v>0</v>
      </c>
      <c r="AC131" s="43">
        <f t="shared" si="49"/>
        <v>0</v>
      </c>
      <c r="AD131" s="132">
        <f t="shared" si="50"/>
        <v>-63</v>
      </c>
    </row>
    <row r="132" spans="1:30">
      <c r="A132" s="197">
        <f t="shared" si="41"/>
        <v>122</v>
      </c>
      <c r="B132" s="198">
        <f>Data!B132</f>
        <v>21</v>
      </c>
      <c r="D132" s="112">
        <f t="shared" si="38"/>
        <v>2</v>
      </c>
      <c r="E132" s="116" t="str">
        <f t="shared" si="39"/>
        <v>C</v>
      </c>
      <c r="G132" s="24" t="str">
        <f t="shared" si="59"/>
        <v xml:space="preserve"> </v>
      </c>
      <c r="H132" s="25" t="str">
        <f t="shared" si="60"/>
        <v xml:space="preserve"> </v>
      </c>
      <c r="I132" s="43" t="str">
        <f t="shared" si="61"/>
        <v xml:space="preserve"> </v>
      </c>
      <c r="J132" s="43">
        <f t="shared" si="62"/>
        <v>0</v>
      </c>
      <c r="K132" s="43">
        <f t="shared" si="42"/>
        <v>0</v>
      </c>
      <c r="L132" s="43">
        <f t="shared" si="43"/>
        <v>0</v>
      </c>
      <c r="M132" s="132">
        <f t="shared" si="44"/>
        <v>-25</v>
      </c>
      <c r="O132" s="24" t="str">
        <f t="shared" si="51"/>
        <v xml:space="preserve"> </v>
      </c>
      <c r="P132" s="25" t="str">
        <f t="shared" si="52"/>
        <v>L</v>
      </c>
      <c r="Q132" s="43" t="str">
        <f t="shared" si="53"/>
        <v>C</v>
      </c>
      <c r="R132" s="43">
        <f t="shared" si="54"/>
        <v>4</v>
      </c>
      <c r="S132" s="43">
        <f t="shared" si="45"/>
        <v>4</v>
      </c>
      <c r="T132" s="43">
        <f t="shared" si="55"/>
        <v>0</v>
      </c>
      <c r="U132" s="132">
        <f t="shared" si="56"/>
        <v>8</v>
      </c>
      <c r="W132" s="24" t="str">
        <f t="shared" si="46"/>
        <v xml:space="preserve"> </v>
      </c>
      <c r="X132" s="25" t="str">
        <f t="shared" si="58"/>
        <v xml:space="preserve"> </v>
      </c>
      <c r="Y132" s="43" t="str">
        <f t="shared" si="57"/>
        <v xml:space="preserve"> </v>
      </c>
      <c r="Z132" s="134">
        <f t="shared" si="47"/>
        <v>0</v>
      </c>
      <c r="AA132" s="43">
        <f t="shared" si="40"/>
        <v>16</v>
      </c>
      <c r="AB132" s="43">
        <f t="shared" si="48"/>
        <v>0</v>
      </c>
      <c r="AC132" s="43">
        <f t="shared" si="49"/>
        <v>0</v>
      </c>
      <c r="AD132" s="132">
        <f t="shared" si="50"/>
        <v>-63</v>
      </c>
    </row>
    <row r="133" spans="1:30">
      <c r="A133" s="197">
        <f t="shared" si="41"/>
        <v>123</v>
      </c>
      <c r="B133" s="198">
        <f>Data!B133</f>
        <v>10</v>
      </c>
      <c r="D133" s="112">
        <f t="shared" si="38"/>
        <v>1</v>
      </c>
      <c r="E133" s="116" t="str">
        <f t="shared" si="39"/>
        <v>A</v>
      </c>
      <c r="G133" s="24" t="str">
        <f t="shared" si="59"/>
        <v xml:space="preserve"> </v>
      </c>
      <c r="H133" s="25" t="str">
        <f t="shared" si="60"/>
        <v xml:space="preserve"> </v>
      </c>
      <c r="I133" s="43" t="str">
        <f t="shared" si="61"/>
        <v xml:space="preserve"> </v>
      </c>
      <c r="J133" s="43">
        <f t="shared" si="62"/>
        <v>0</v>
      </c>
      <c r="K133" s="43">
        <f t="shared" si="42"/>
        <v>0</v>
      </c>
      <c r="L133" s="43">
        <f t="shared" si="43"/>
        <v>0</v>
      </c>
      <c r="M133" s="132">
        <f t="shared" si="44"/>
        <v>-25</v>
      </c>
      <c r="O133" s="24" t="str">
        <f t="shared" si="51"/>
        <v xml:space="preserve"> </v>
      </c>
      <c r="P133" s="25" t="str">
        <f t="shared" si="52"/>
        <v>L</v>
      </c>
      <c r="Q133" s="43" t="str">
        <f t="shared" si="53"/>
        <v>A</v>
      </c>
      <c r="R133" s="43">
        <f t="shared" si="54"/>
        <v>5</v>
      </c>
      <c r="S133" s="43">
        <f t="shared" si="45"/>
        <v>6</v>
      </c>
      <c r="T133" s="43">
        <f t="shared" si="55"/>
        <v>0</v>
      </c>
      <c r="U133" s="132">
        <f t="shared" si="56"/>
        <v>2</v>
      </c>
      <c r="W133" s="24" t="str">
        <f t="shared" si="46"/>
        <v xml:space="preserve"> </v>
      </c>
      <c r="X133" s="25" t="str">
        <f t="shared" si="58"/>
        <v xml:space="preserve"> </v>
      </c>
      <c r="Y133" s="43" t="str">
        <f t="shared" si="57"/>
        <v xml:space="preserve"> </v>
      </c>
      <c r="Z133" s="134">
        <f t="shared" si="47"/>
        <v>0</v>
      </c>
      <c r="AA133" s="43">
        <f t="shared" si="40"/>
        <v>16</v>
      </c>
      <c r="AB133" s="43">
        <f t="shared" si="48"/>
        <v>0</v>
      </c>
      <c r="AC133" s="43">
        <f t="shared" si="49"/>
        <v>0</v>
      </c>
      <c r="AD133" s="132">
        <f t="shared" si="50"/>
        <v>-63</v>
      </c>
    </row>
    <row r="134" spans="1:30">
      <c r="A134" s="197">
        <f t="shared" si="41"/>
        <v>124</v>
      </c>
      <c r="B134" s="198">
        <f>Data!B134</f>
        <v>5</v>
      </c>
      <c r="D134" s="112">
        <f t="shared" si="38"/>
        <v>1</v>
      </c>
      <c r="E134" s="116" t="str">
        <f t="shared" si="39"/>
        <v>B</v>
      </c>
      <c r="G134" s="24" t="str">
        <f t="shared" si="59"/>
        <v>T</v>
      </c>
      <c r="H134" s="25" t="str">
        <f t="shared" si="60"/>
        <v xml:space="preserve"> </v>
      </c>
      <c r="I134" s="43">
        <f t="shared" si="61"/>
        <v>1</v>
      </c>
      <c r="J134" s="43">
        <f t="shared" si="62"/>
        <v>1</v>
      </c>
      <c r="K134" s="43">
        <f t="shared" si="42"/>
        <v>1</v>
      </c>
      <c r="L134" s="43">
        <f t="shared" si="43"/>
        <v>0</v>
      </c>
      <c r="M134" s="132">
        <f t="shared" si="44"/>
        <v>-26</v>
      </c>
      <c r="O134" s="24" t="str">
        <f t="shared" si="51"/>
        <v xml:space="preserve"> </v>
      </c>
      <c r="P134" s="25" t="str">
        <f t="shared" si="52"/>
        <v>L</v>
      </c>
      <c r="Q134" s="43" t="str">
        <f t="shared" si="53"/>
        <v>B</v>
      </c>
      <c r="R134" s="43">
        <f t="shared" si="54"/>
        <v>6</v>
      </c>
      <c r="S134" s="43">
        <f t="shared" si="45"/>
        <v>9</v>
      </c>
      <c r="T134" s="43">
        <f t="shared" si="55"/>
        <v>0</v>
      </c>
      <c r="U134" s="132">
        <f t="shared" si="56"/>
        <v>-7</v>
      </c>
      <c r="W134" s="24" t="str">
        <f t="shared" si="46"/>
        <v>T</v>
      </c>
      <c r="X134" s="25" t="str">
        <f t="shared" si="58"/>
        <v xml:space="preserve"> </v>
      </c>
      <c r="Y134" s="43">
        <f t="shared" si="57"/>
        <v>1</v>
      </c>
      <c r="Z134" s="134">
        <f t="shared" si="47"/>
        <v>0</v>
      </c>
      <c r="AA134" s="43">
        <f t="shared" si="40"/>
        <v>16</v>
      </c>
      <c r="AB134" s="43">
        <f t="shared" si="48"/>
        <v>6</v>
      </c>
      <c r="AC134" s="43">
        <f t="shared" si="49"/>
        <v>0</v>
      </c>
      <c r="AD134" s="132">
        <f t="shared" si="50"/>
        <v>-69</v>
      </c>
    </row>
    <row r="135" spans="1:30">
      <c r="A135" s="197">
        <f t="shared" si="41"/>
        <v>125</v>
      </c>
      <c r="B135" s="198">
        <f>Data!B135</f>
        <v>8</v>
      </c>
      <c r="D135" s="112">
        <f t="shared" si="38"/>
        <v>1</v>
      </c>
      <c r="E135" s="116" t="str">
        <f t="shared" si="39"/>
        <v>B</v>
      </c>
      <c r="G135" s="24" t="str">
        <f t="shared" si="59"/>
        <v>T</v>
      </c>
      <c r="H135" s="25" t="str">
        <f t="shared" si="60"/>
        <v>W</v>
      </c>
      <c r="I135" s="43" t="str">
        <f t="shared" si="61"/>
        <v xml:space="preserve"> </v>
      </c>
      <c r="J135" s="43">
        <f t="shared" si="62"/>
        <v>0</v>
      </c>
      <c r="K135" s="43">
        <f t="shared" si="42"/>
        <v>0</v>
      </c>
      <c r="L135" s="43">
        <f t="shared" si="43"/>
        <v>3</v>
      </c>
      <c r="M135" s="132">
        <f t="shared" si="44"/>
        <v>-23</v>
      </c>
      <c r="O135" s="24" t="str">
        <f t="shared" si="51"/>
        <v xml:space="preserve"> </v>
      </c>
      <c r="P135" s="25" t="str">
        <f t="shared" si="52"/>
        <v>W</v>
      </c>
      <c r="Q135" s="43" t="str">
        <f t="shared" si="53"/>
        <v xml:space="preserve"> </v>
      </c>
      <c r="R135" s="43">
        <f t="shared" si="54"/>
        <v>0</v>
      </c>
      <c r="S135" s="43">
        <f t="shared" si="45"/>
        <v>0</v>
      </c>
      <c r="T135" s="43">
        <f t="shared" si="55"/>
        <v>27</v>
      </c>
      <c r="U135" s="132">
        <f t="shared" si="56"/>
        <v>20</v>
      </c>
      <c r="W135" s="24" t="str">
        <f t="shared" si="46"/>
        <v>T</v>
      </c>
      <c r="X135" s="25" t="str">
        <f t="shared" si="58"/>
        <v>W</v>
      </c>
      <c r="Y135" s="43" t="str">
        <f t="shared" si="57"/>
        <v xml:space="preserve"> </v>
      </c>
      <c r="Z135" s="134">
        <f t="shared" si="47"/>
        <v>0</v>
      </c>
      <c r="AA135" s="43">
        <f t="shared" si="40"/>
        <v>14</v>
      </c>
      <c r="AB135" s="43">
        <f t="shared" si="48"/>
        <v>0</v>
      </c>
      <c r="AC135" s="43">
        <f t="shared" si="49"/>
        <v>18</v>
      </c>
      <c r="AD135" s="132">
        <f t="shared" si="50"/>
        <v>-51</v>
      </c>
    </row>
    <row r="136" spans="1:30">
      <c r="A136" s="197">
        <f t="shared" si="41"/>
        <v>126</v>
      </c>
      <c r="B136" s="198">
        <f>Data!B136</f>
        <v>20</v>
      </c>
      <c r="D136" s="112">
        <f t="shared" si="38"/>
        <v>2</v>
      </c>
      <c r="E136" s="116" t="str">
        <f t="shared" si="39"/>
        <v>B</v>
      </c>
      <c r="G136" s="24" t="str">
        <f t="shared" si="59"/>
        <v xml:space="preserve"> </v>
      </c>
      <c r="H136" s="25" t="str">
        <f t="shared" si="60"/>
        <v xml:space="preserve"> </v>
      </c>
      <c r="I136" s="43" t="str">
        <f t="shared" si="61"/>
        <v xml:space="preserve"> </v>
      </c>
      <c r="J136" s="43">
        <f t="shared" si="62"/>
        <v>0</v>
      </c>
      <c r="K136" s="43">
        <f t="shared" si="42"/>
        <v>0</v>
      </c>
      <c r="L136" s="43">
        <f t="shared" si="43"/>
        <v>0</v>
      </c>
      <c r="M136" s="132">
        <f t="shared" si="44"/>
        <v>-23</v>
      </c>
      <c r="O136" s="24" t="str">
        <f t="shared" si="51"/>
        <v xml:space="preserve"> </v>
      </c>
      <c r="P136" s="25" t="str">
        <f t="shared" si="52"/>
        <v xml:space="preserve"> </v>
      </c>
      <c r="Q136" s="43" t="str">
        <f t="shared" si="53"/>
        <v xml:space="preserve"> </v>
      </c>
      <c r="R136" s="43">
        <f t="shared" si="54"/>
        <v>0</v>
      </c>
      <c r="S136" s="43">
        <f t="shared" si="45"/>
        <v>0</v>
      </c>
      <c r="T136" s="43">
        <f t="shared" si="55"/>
        <v>0</v>
      </c>
      <c r="U136" s="132">
        <f t="shared" si="56"/>
        <v>20</v>
      </c>
      <c r="W136" s="24" t="str">
        <f t="shared" si="46"/>
        <v xml:space="preserve"> </v>
      </c>
      <c r="X136" s="25" t="str">
        <f t="shared" si="58"/>
        <v xml:space="preserve"> </v>
      </c>
      <c r="Y136" s="43" t="str">
        <f t="shared" si="57"/>
        <v xml:space="preserve"> </v>
      </c>
      <c r="Z136" s="134">
        <f t="shared" si="47"/>
        <v>0</v>
      </c>
      <c r="AA136" s="43">
        <f t="shared" si="40"/>
        <v>14</v>
      </c>
      <c r="AB136" s="43">
        <f t="shared" si="48"/>
        <v>0</v>
      </c>
      <c r="AC136" s="43">
        <f t="shared" si="49"/>
        <v>0</v>
      </c>
      <c r="AD136" s="132">
        <f t="shared" si="50"/>
        <v>-51</v>
      </c>
    </row>
    <row r="137" spans="1:30">
      <c r="A137" s="197">
        <f t="shared" si="41"/>
        <v>127</v>
      </c>
      <c r="B137" s="198">
        <f>Data!B137</f>
        <v>14</v>
      </c>
      <c r="D137" s="112">
        <f t="shared" si="38"/>
        <v>2</v>
      </c>
      <c r="E137" s="116" t="str">
        <f t="shared" si="39"/>
        <v>B</v>
      </c>
      <c r="G137" s="24" t="str">
        <f t="shared" si="59"/>
        <v>T</v>
      </c>
      <c r="H137" s="25" t="str">
        <f t="shared" si="60"/>
        <v xml:space="preserve"> </v>
      </c>
      <c r="I137" s="43">
        <f t="shared" si="61"/>
        <v>2</v>
      </c>
      <c r="J137" s="43">
        <f t="shared" si="62"/>
        <v>1</v>
      </c>
      <c r="K137" s="43">
        <f t="shared" si="42"/>
        <v>1</v>
      </c>
      <c r="L137" s="43">
        <f t="shared" si="43"/>
        <v>0</v>
      </c>
      <c r="M137" s="132">
        <f t="shared" si="44"/>
        <v>-24</v>
      </c>
      <c r="O137" s="24" t="str">
        <f t="shared" si="51"/>
        <v>T</v>
      </c>
      <c r="P137" s="25" t="str">
        <f t="shared" si="52"/>
        <v xml:space="preserve"> </v>
      </c>
      <c r="Q137" s="43" t="str">
        <f t="shared" si="53"/>
        <v>B</v>
      </c>
      <c r="R137" s="43">
        <f t="shared" si="54"/>
        <v>1</v>
      </c>
      <c r="S137" s="43">
        <f t="shared" si="45"/>
        <v>1</v>
      </c>
      <c r="T137" s="43">
        <f t="shared" si="55"/>
        <v>0</v>
      </c>
      <c r="U137" s="132">
        <f t="shared" si="56"/>
        <v>19</v>
      </c>
      <c r="W137" s="24" t="str">
        <f t="shared" si="46"/>
        <v>T</v>
      </c>
      <c r="X137" s="25" t="str">
        <f t="shared" si="58"/>
        <v xml:space="preserve"> </v>
      </c>
      <c r="Y137" s="43">
        <f t="shared" si="57"/>
        <v>2</v>
      </c>
      <c r="Z137" s="134">
        <f t="shared" si="47"/>
        <v>0</v>
      </c>
      <c r="AA137" s="43">
        <f t="shared" si="40"/>
        <v>14</v>
      </c>
      <c r="AB137" s="43">
        <f t="shared" si="48"/>
        <v>5</v>
      </c>
      <c r="AC137" s="43">
        <f t="shared" si="49"/>
        <v>0</v>
      </c>
      <c r="AD137" s="132">
        <f t="shared" si="50"/>
        <v>-56</v>
      </c>
    </row>
    <row r="138" spans="1:30">
      <c r="A138" s="197">
        <f t="shared" si="41"/>
        <v>128</v>
      </c>
      <c r="B138" s="198">
        <f>Data!B138</f>
        <v>23</v>
      </c>
      <c r="D138" s="112">
        <f t="shared" si="38"/>
        <v>2</v>
      </c>
      <c r="E138" s="116" t="str">
        <f t="shared" si="39"/>
        <v>B</v>
      </c>
      <c r="G138" s="24" t="str">
        <f t="shared" si="59"/>
        <v>T</v>
      </c>
      <c r="H138" s="25" t="str">
        <f t="shared" si="60"/>
        <v>W</v>
      </c>
      <c r="I138" s="43" t="str">
        <f t="shared" si="61"/>
        <v xml:space="preserve"> </v>
      </c>
      <c r="J138" s="43">
        <f t="shared" si="62"/>
        <v>0</v>
      </c>
      <c r="K138" s="43">
        <f t="shared" si="42"/>
        <v>0</v>
      </c>
      <c r="L138" s="43">
        <f t="shared" si="43"/>
        <v>3</v>
      </c>
      <c r="M138" s="132">
        <f t="shared" si="44"/>
        <v>-21</v>
      </c>
      <c r="O138" s="24" t="str">
        <f t="shared" si="51"/>
        <v>T</v>
      </c>
      <c r="P138" s="25" t="str">
        <f t="shared" si="52"/>
        <v>W</v>
      </c>
      <c r="Q138" s="43" t="str">
        <f t="shared" si="53"/>
        <v xml:space="preserve"> </v>
      </c>
      <c r="R138" s="43">
        <f t="shared" si="54"/>
        <v>0</v>
      </c>
      <c r="S138" s="43">
        <f t="shared" si="45"/>
        <v>0</v>
      </c>
      <c r="T138" s="43">
        <f t="shared" si="55"/>
        <v>3</v>
      </c>
      <c r="U138" s="132">
        <f t="shared" si="56"/>
        <v>22</v>
      </c>
      <c r="W138" s="24" t="str">
        <f t="shared" si="46"/>
        <v>T</v>
      </c>
      <c r="X138" s="25" t="str">
        <f t="shared" si="58"/>
        <v>W</v>
      </c>
      <c r="Y138" s="43" t="str">
        <f t="shared" si="57"/>
        <v xml:space="preserve"> </v>
      </c>
      <c r="Z138" s="134">
        <f t="shared" si="47"/>
        <v>0</v>
      </c>
      <c r="AA138" s="43">
        <f t="shared" si="40"/>
        <v>12</v>
      </c>
      <c r="AB138" s="43">
        <f t="shared" si="48"/>
        <v>0</v>
      </c>
      <c r="AC138" s="43">
        <f t="shared" si="49"/>
        <v>15</v>
      </c>
      <c r="AD138" s="132">
        <f t="shared" si="50"/>
        <v>-41</v>
      </c>
    </row>
    <row r="139" spans="1:30">
      <c r="A139" s="197">
        <f t="shared" si="41"/>
        <v>129</v>
      </c>
      <c r="B139" s="198">
        <f>Data!B139</f>
        <v>0</v>
      </c>
      <c r="D139" s="112">
        <f t="shared" si="38"/>
        <v>0</v>
      </c>
      <c r="E139" s="116">
        <f t="shared" si="39"/>
        <v>0</v>
      </c>
      <c r="G139" s="24" t="str">
        <f t="shared" si="59"/>
        <v xml:space="preserve"> </v>
      </c>
      <c r="H139" s="25" t="str">
        <f t="shared" si="60"/>
        <v xml:space="preserve"> </v>
      </c>
      <c r="I139" s="43" t="str">
        <f t="shared" si="61"/>
        <v xml:space="preserve"> </v>
      </c>
      <c r="J139" s="43">
        <f t="shared" si="62"/>
        <v>0</v>
      </c>
      <c r="K139" s="43">
        <f t="shared" si="42"/>
        <v>0</v>
      </c>
      <c r="L139" s="43">
        <f t="shared" si="43"/>
        <v>0</v>
      </c>
      <c r="M139" s="132">
        <f t="shared" si="44"/>
        <v>-21</v>
      </c>
      <c r="O139" s="24" t="str">
        <f t="shared" si="51"/>
        <v xml:space="preserve"> </v>
      </c>
      <c r="P139" s="25" t="str">
        <f t="shared" si="52"/>
        <v xml:space="preserve"> </v>
      </c>
      <c r="Q139" s="43" t="str">
        <f t="shared" si="53"/>
        <v xml:space="preserve"> </v>
      </c>
      <c r="R139" s="43">
        <f t="shared" si="54"/>
        <v>0</v>
      </c>
      <c r="S139" s="43">
        <f t="shared" si="45"/>
        <v>0</v>
      </c>
      <c r="T139" s="43">
        <f t="shared" si="55"/>
        <v>0</v>
      </c>
      <c r="U139" s="132">
        <f t="shared" si="56"/>
        <v>22</v>
      </c>
      <c r="W139" s="24" t="str">
        <f t="shared" si="46"/>
        <v xml:space="preserve"> </v>
      </c>
      <c r="X139" s="25" t="str">
        <f t="shared" si="58"/>
        <v xml:space="preserve"> </v>
      </c>
      <c r="Y139" s="43" t="str">
        <f t="shared" si="57"/>
        <v xml:space="preserve"> </v>
      </c>
      <c r="Z139" s="134">
        <f t="shared" si="47"/>
        <v>0</v>
      </c>
      <c r="AA139" s="43">
        <f t="shared" si="40"/>
        <v>12</v>
      </c>
      <c r="AB139" s="43">
        <f t="shared" si="48"/>
        <v>0</v>
      </c>
      <c r="AC139" s="43">
        <f t="shared" si="49"/>
        <v>0</v>
      </c>
      <c r="AD139" s="132">
        <f t="shared" si="50"/>
        <v>-41</v>
      </c>
    </row>
    <row r="140" spans="1:30">
      <c r="A140" s="197">
        <f t="shared" si="41"/>
        <v>130</v>
      </c>
      <c r="B140" s="198">
        <f>Data!B140</f>
        <v>7</v>
      </c>
      <c r="D140" s="112">
        <f t="shared" ref="D140:D203" si="63">IF($B140=0,0,IF(AND($B140&gt;0,$B140&lt;13),1,IF(AND($B140&gt;12,$B140&lt;25),2,3)))</f>
        <v>1</v>
      </c>
      <c r="E140" s="116" t="str">
        <f t="shared" ref="E140:E203" si="64">IF(B140=0,0,IF(MOD(B140,3)=1,"A",IF(MOD(B140,3),"B","C")))</f>
        <v>A</v>
      </c>
      <c r="G140" s="24" t="str">
        <f t="shared" si="59"/>
        <v xml:space="preserve"> </v>
      </c>
      <c r="H140" s="25" t="str">
        <f t="shared" si="60"/>
        <v xml:space="preserve"> </v>
      </c>
      <c r="I140" s="43" t="str">
        <f t="shared" si="61"/>
        <v xml:space="preserve"> </v>
      </c>
      <c r="J140" s="43">
        <f t="shared" si="62"/>
        <v>0</v>
      </c>
      <c r="K140" s="43">
        <f t="shared" si="42"/>
        <v>0</v>
      </c>
      <c r="L140" s="43">
        <f t="shared" si="43"/>
        <v>0</v>
      </c>
      <c r="M140" s="132">
        <f t="shared" si="44"/>
        <v>-21</v>
      </c>
      <c r="O140" s="24" t="str">
        <f t="shared" si="51"/>
        <v xml:space="preserve"> </v>
      </c>
      <c r="P140" s="25" t="str">
        <f t="shared" si="52"/>
        <v xml:space="preserve"> </v>
      </c>
      <c r="Q140" s="43" t="str">
        <f t="shared" si="53"/>
        <v xml:space="preserve"> </v>
      </c>
      <c r="R140" s="43">
        <f t="shared" si="54"/>
        <v>0</v>
      </c>
      <c r="S140" s="43">
        <f t="shared" si="45"/>
        <v>0</v>
      </c>
      <c r="T140" s="43">
        <f t="shared" si="55"/>
        <v>0</v>
      </c>
      <c r="U140" s="132">
        <f t="shared" si="56"/>
        <v>22</v>
      </c>
      <c r="W140" s="24" t="str">
        <f t="shared" si="46"/>
        <v xml:space="preserve"> </v>
      </c>
      <c r="X140" s="25" t="str">
        <f t="shared" si="58"/>
        <v xml:space="preserve"> </v>
      </c>
      <c r="Y140" s="43" t="str">
        <f t="shared" si="57"/>
        <v xml:space="preserve"> </v>
      </c>
      <c r="Z140" s="134">
        <f t="shared" si="47"/>
        <v>0</v>
      </c>
      <c r="AA140" s="43">
        <f t="shared" ref="AA140:AA203" si="65">IF(AND($W$9&gt;0,$W$9 &lt;28,Z140&lt;$W$9),IF(X140="L",AA139+1,IF(AND(X140="W",AA139&gt;2),AA139-2,IF(AND(X140="W",AA139&lt;=2,),1,AA139))),AA139)</f>
        <v>12</v>
      </c>
      <c r="AB140" s="43">
        <f t="shared" si="48"/>
        <v>0</v>
      </c>
      <c r="AC140" s="43">
        <f t="shared" si="49"/>
        <v>0</v>
      </c>
      <c r="AD140" s="132">
        <f t="shared" si="50"/>
        <v>-41</v>
      </c>
    </row>
    <row r="141" spans="1:30">
      <c r="A141" s="197">
        <f t="shared" ref="A141:A204" si="66">A140+1</f>
        <v>131</v>
      </c>
      <c r="B141" s="198">
        <f>Data!B141</f>
        <v>6</v>
      </c>
      <c r="D141" s="112">
        <f t="shared" si="63"/>
        <v>1</v>
      </c>
      <c r="E141" s="116" t="str">
        <f t="shared" si="64"/>
        <v>C</v>
      </c>
      <c r="G141" s="24" t="str">
        <f t="shared" si="59"/>
        <v>T</v>
      </c>
      <c r="H141" s="25" t="str">
        <f t="shared" si="60"/>
        <v xml:space="preserve"> </v>
      </c>
      <c r="I141" s="43">
        <f t="shared" si="61"/>
        <v>1</v>
      </c>
      <c r="J141" s="43">
        <f t="shared" si="62"/>
        <v>1</v>
      </c>
      <c r="K141" s="43">
        <f t="shared" ref="K141:K204" si="67">IF(J141=0,0,INDEX($AF$11:$AG$50,J141,2))</f>
        <v>1</v>
      </c>
      <c r="L141" s="43">
        <f t="shared" ref="L141:L204" si="68">IF(OR(H141=" ",H141="L"),0,K140*3)</f>
        <v>0</v>
      </c>
      <c r="M141" s="132">
        <f t="shared" ref="M141:M204" si="69">M140-K141+L141</f>
        <v>-22</v>
      </c>
      <c r="O141" s="24" t="str">
        <f t="shared" si="51"/>
        <v xml:space="preserve"> </v>
      </c>
      <c r="P141" s="25" t="str">
        <f t="shared" si="52"/>
        <v xml:space="preserve"> </v>
      </c>
      <c r="Q141" s="43" t="str">
        <f t="shared" si="53"/>
        <v xml:space="preserve"> </v>
      </c>
      <c r="R141" s="43">
        <f t="shared" si="54"/>
        <v>0</v>
      </c>
      <c r="S141" s="43">
        <f t="shared" ref="S141:S204" si="70">IF(R141=0,0,INDEX($AF$11:$AG$50,R141,2))</f>
        <v>0</v>
      </c>
      <c r="T141" s="43">
        <f t="shared" si="55"/>
        <v>0</v>
      </c>
      <c r="U141" s="132">
        <f t="shared" si="56"/>
        <v>22</v>
      </c>
      <c r="W141" s="24" t="str">
        <f t="shared" ref="W141:W204" si="71">IF(AND(D140&lt;&gt;0,D141&lt;&gt;0,D141=D140,H140=" "),"T"," ")</f>
        <v>T</v>
      </c>
      <c r="X141" s="25" t="str">
        <f t="shared" si="58"/>
        <v xml:space="preserve"> </v>
      </c>
      <c r="Y141" s="43">
        <f t="shared" si="57"/>
        <v>1</v>
      </c>
      <c r="Z141" s="134">
        <f t="shared" ref="Z141:Z204" si="72">IF(AND(X141="L",Z140=" "),1,IF(X141="L",Z140+1,0))</f>
        <v>0</v>
      </c>
      <c r="AA141" s="43">
        <f t="shared" si="65"/>
        <v>12</v>
      </c>
      <c r="AB141" s="43">
        <f t="shared" ref="AB141:AB204" si="73">IF(OR(Y141=" ",Z141&gt;$W$9),0,INDEX($AH$11:$AI$50,AA141,2))</f>
        <v>4</v>
      </c>
      <c r="AC141" s="43">
        <f t="shared" ref="AC141:AC204" si="74">IF(OR(X141=" ",X141="L"),0,AB140*3)</f>
        <v>0</v>
      </c>
      <c r="AD141" s="132">
        <f t="shared" ref="AD141:AD204" si="75">AD140-AB141+AC141</f>
        <v>-45</v>
      </c>
    </row>
    <row r="142" spans="1:30">
      <c r="A142" s="197">
        <f t="shared" si="66"/>
        <v>132</v>
      </c>
      <c r="B142" s="198">
        <f>Data!B142</f>
        <v>5</v>
      </c>
      <c r="D142" s="112">
        <f t="shared" si="63"/>
        <v>1</v>
      </c>
      <c r="E142" s="116" t="str">
        <f t="shared" si="64"/>
        <v>B</v>
      </c>
      <c r="G142" s="24" t="str">
        <f t="shared" si="59"/>
        <v>T</v>
      </c>
      <c r="H142" s="25" t="str">
        <f t="shared" si="60"/>
        <v>W</v>
      </c>
      <c r="I142" s="43" t="str">
        <f t="shared" si="61"/>
        <v xml:space="preserve"> </v>
      </c>
      <c r="J142" s="43">
        <f t="shared" si="62"/>
        <v>0</v>
      </c>
      <c r="K142" s="43">
        <f t="shared" si="67"/>
        <v>0</v>
      </c>
      <c r="L142" s="43">
        <f t="shared" si="68"/>
        <v>3</v>
      </c>
      <c r="M142" s="132">
        <f t="shared" si="69"/>
        <v>-19</v>
      </c>
      <c r="O142" s="24" t="str">
        <f t="shared" ref="O142:O205" si="76">IF(AND(E141&lt;&gt;0,E142&lt;&gt;0,E142=E141,P141=" "),"T"," ")</f>
        <v xml:space="preserve"> </v>
      </c>
      <c r="P142" s="25" t="str">
        <f t="shared" ref="P142:P205" si="77">IF(Q141=" "," ",IF(E142=Q141,"W","L"))</f>
        <v xml:space="preserve"> </v>
      </c>
      <c r="Q142" s="43" t="str">
        <f t="shared" ref="Q142:Q205" si="78">IF(AND(O142="T",P142=" "),E142,IF(AND(O142=" ",P142="L"),E142," "))</f>
        <v xml:space="preserve"> </v>
      </c>
      <c r="R142" s="43">
        <f t="shared" ref="R142:R205" si="79">IF(Q142=" ",0,R141+1)</f>
        <v>0</v>
      </c>
      <c r="S142" s="43">
        <f t="shared" si="70"/>
        <v>0</v>
      </c>
      <c r="T142" s="43">
        <f t="shared" ref="T142:T205" si="80">IF(OR(P142=" ",P142="L"),0,S141*3)</f>
        <v>0</v>
      </c>
      <c r="U142" s="132">
        <f t="shared" ref="U142:U205" si="81">U141-S142+T142</f>
        <v>22</v>
      </c>
      <c r="W142" s="24" t="str">
        <f t="shared" si="71"/>
        <v>T</v>
      </c>
      <c r="X142" s="25" t="str">
        <f t="shared" si="58"/>
        <v>W</v>
      </c>
      <c r="Y142" s="43" t="str">
        <f t="shared" ref="Y142:Y205" si="82">IF(AND(W142="T",X142=" "),D142,IF(AND(W142=" ",X142="L"),D142," "))</f>
        <v xml:space="preserve"> </v>
      </c>
      <c r="Z142" s="134">
        <f t="shared" si="72"/>
        <v>0</v>
      </c>
      <c r="AA142" s="43">
        <f t="shared" si="65"/>
        <v>10</v>
      </c>
      <c r="AB142" s="43">
        <f t="shared" si="73"/>
        <v>0</v>
      </c>
      <c r="AC142" s="43">
        <f t="shared" si="74"/>
        <v>12</v>
      </c>
      <c r="AD142" s="132">
        <f t="shared" si="75"/>
        <v>-33</v>
      </c>
    </row>
    <row r="143" spans="1:30">
      <c r="A143" s="197">
        <f t="shared" si="66"/>
        <v>133</v>
      </c>
      <c r="B143" s="198">
        <f>Data!B143</f>
        <v>0</v>
      </c>
      <c r="D143" s="112">
        <f t="shared" si="63"/>
        <v>0</v>
      </c>
      <c r="E143" s="116">
        <f t="shared" si="64"/>
        <v>0</v>
      </c>
      <c r="G143" s="24" t="str">
        <f t="shared" si="59"/>
        <v xml:space="preserve"> </v>
      </c>
      <c r="H143" s="25" t="str">
        <f t="shared" si="60"/>
        <v xml:space="preserve"> </v>
      </c>
      <c r="I143" s="43" t="str">
        <f t="shared" si="61"/>
        <v xml:space="preserve"> </v>
      </c>
      <c r="J143" s="43">
        <f t="shared" si="62"/>
        <v>0</v>
      </c>
      <c r="K143" s="43">
        <f t="shared" si="67"/>
        <v>0</v>
      </c>
      <c r="L143" s="43">
        <f t="shared" si="68"/>
        <v>0</v>
      </c>
      <c r="M143" s="132">
        <f t="shared" si="69"/>
        <v>-19</v>
      </c>
      <c r="O143" s="24" t="str">
        <f t="shared" si="76"/>
        <v xml:space="preserve"> </v>
      </c>
      <c r="P143" s="25" t="str">
        <f t="shared" si="77"/>
        <v xml:space="preserve"> </v>
      </c>
      <c r="Q143" s="43" t="str">
        <f t="shared" si="78"/>
        <v xml:space="preserve"> </v>
      </c>
      <c r="R143" s="43">
        <f t="shared" si="79"/>
        <v>0</v>
      </c>
      <c r="S143" s="43">
        <f t="shared" si="70"/>
        <v>0</v>
      </c>
      <c r="T143" s="43">
        <f t="shared" si="80"/>
        <v>0</v>
      </c>
      <c r="U143" s="132">
        <f t="shared" si="81"/>
        <v>22</v>
      </c>
      <c r="W143" s="24" t="str">
        <f t="shared" si="71"/>
        <v xml:space="preserve"> </v>
      </c>
      <c r="X143" s="25" t="str">
        <f t="shared" si="58"/>
        <v xml:space="preserve"> </v>
      </c>
      <c r="Y143" s="43" t="str">
        <f t="shared" si="82"/>
        <v xml:space="preserve"> </v>
      </c>
      <c r="Z143" s="134">
        <f t="shared" si="72"/>
        <v>0</v>
      </c>
      <c r="AA143" s="43">
        <f t="shared" si="65"/>
        <v>10</v>
      </c>
      <c r="AB143" s="43">
        <f t="shared" si="73"/>
        <v>0</v>
      </c>
      <c r="AC143" s="43">
        <f t="shared" si="74"/>
        <v>0</v>
      </c>
      <c r="AD143" s="132">
        <f t="shared" si="75"/>
        <v>-33</v>
      </c>
    </row>
    <row r="144" spans="1:30">
      <c r="A144" s="197">
        <f t="shared" si="66"/>
        <v>134</v>
      </c>
      <c r="B144" s="198">
        <f>Data!B144</f>
        <v>6</v>
      </c>
      <c r="D144" s="112">
        <f t="shared" si="63"/>
        <v>1</v>
      </c>
      <c r="E144" s="116" t="str">
        <f t="shared" si="64"/>
        <v>C</v>
      </c>
      <c r="G144" s="24" t="str">
        <f t="shared" si="59"/>
        <v xml:space="preserve"> </v>
      </c>
      <c r="H144" s="25" t="str">
        <f t="shared" si="60"/>
        <v xml:space="preserve"> </v>
      </c>
      <c r="I144" s="43" t="str">
        <f t="shared" si="61"/>
        <v xml:space="preserve"> </v>
      </c>
      <c r="J144" s="43">
        <f t="shared" si="62"/>
        <v>0</v>
      </c>
      <c r="K144" s="43">
        <f t="shared" si="67"/>
        <v>0</v>
      </c>
      <c r="L144" s="43">
        <f t="shared" si="68"/>
        <v>0</v>
      </c>
      <c r="M144" s="132">
        <f t="shared" si="69"/>
        <v>-19</v>
      </c>
      <c r="O144" s="24" t="str">
        <f t="shared" si="76"/>
        <v xml:space="preserve"> </v>
      </c>
      <c r="P144" s="25" t="str">
        <f t="shared" si="77"/>
        <v xml:space="preserve"> </v>
      </c>
      <c r="Q144" s="43" t="str">
        <f t="shared" si="78"/>
        <v xml:space="preserve"> </v>
      </c>
      <c r="R144" s="43">
        <f t="shared" si="79"/>
        <v>0</v>
      </c>
      <c r="S144" s="43">
        <f t="shared" si="70"/>
        <v>0</v>
      </c>
      <c r="T144" s="43">
        <f t="shared" si="80"/>
        <v>0</v>
      </c>
      <c r="U144" s="132">
        <f t="shared" si="81"/>
        <v>22</v>
      </c>
      <c r="W144" s="24" t="str">
        <f t="shared" si="71"/>
        <v xml:space="preserve"> </v>
      </c>
      <c r="X144" s="25" t="str">
        <f t="shared" si="58"/>
        <v xml:space="preserve"> </v>
      </c>
      <c r="Y144" s="43" t="str">
        <f t="shared" si="82"/>
        <v xml:space="preserve"> </v>
      </c>
      <c r="Z144" s="134">
        <f t="shared" si="72"/>
        <v>0</v>
      </c>
      <c r="AA144" s="43">
        <f t="shared" si="65"/>
        <v>10</v>
      </c>
      <c r="AB144" s="43">
        <f t="shared" si="73"/>
        <v>0</v>
      </c>
      <c r="AC144" s="43">
        <f t="shared" si="74"/>
        <v>0</v>
      </c>
      <c r="AD144" s="132">
        <f t="shared" si="75"/>
        <v>-33</v>
      </c>
    </row>
    <row r="145" spans="1:30">
      <c r="A145" s="197">
        <f t="shared" si="66"/>
        <v>135</v>
      </c>
      <c r="B145" s="198">
        <f>Data!B145</f>
        <v>10</v>
      </c>
      <c r="D145" s="112">
        <f t="shared" si="63"/>
        <v>1</v>
      </c>
      <c r="E145" s="116" t="str">
        <f t="shared" si="64"/>
        <v>A</v>
      </c>
      <c r="G145" s="24" t="str">
        <f t="shared" si="59"/>
        <v>T</v>
      </c>
      <c r="H145" s="25" t="str">
        <f t="shared" si="60"/>
        <v xml:space="preserve"> </v>
      </c>
      <c r="I145" s="43">
        <f t="shared" si="61"/>
        <v>1</v>
      </c>
      <c r="J145" s="43">
        <f t="shared" si="62"/>
        <v>1</v>
      </c>
      <c r="K145" s="43">
        <f t="shared" si="67"/>
        <v>1</v>
      </c>
      <c r="L145" s="43">
        <f t="shared" si="68"/>
        <v>0</v>
      </c>
      <c r="M145" s="132">
        <f t="shared" si="69"/>
        <v>-20</v>
      </c>
      <c r="O145" s="24" t="str">
        <f t="shared" si="76"/>
        <v xml:space="preserve"> </v>
      </c>
      <c r="P145" s="25" t="str">
        <f t="shared" si="77"/>
        <v xml:space="preserve"> </v>
      </c>
      <c r="Q145" s="43" t="str">
        <f t="shared" si="78"/>
        <v xml:space="preserve"> </v>
      </c>
      <c r="R145" s="43">
        <f t="shared" si="79"/>
        <v>0</v>
      </c>
      <c r="S145" s="43">
        <f t="shared" si="70"/>
        <v>0</v>
      </c>
      <c r="T145" s="43">
        <f t="shared" si="80"/>
        <v>0</v>
      </c>
      <c r="U145" s="132">
        <f t="shared" si="81"/>
        <v>22</v>
      </c>
      <c r="W145" s="24" t="str">
        <f t="shared" si="71"/>
        <v>T</v>
      </c>
      <c r="X145" s="25" t="str">
        <f t="shared" si="58"/>
        <v xml:space="preserve"> </v>
      </c>
      <c r="Y145" s="43">
        <f t="shared" si="82"/>
        <v>1</v>
      </c>
      <c r="Z145" s="134">
        <f t="shared" si="72"/>
        <v>0</v>
      </c>
      <c r="AA145" s="43">
        <f t="shared" si="65"/>
        <v>10</v>
      </c>
      <c r="AB145" s="43">
        <f t="shared" si="73"/>
        <v>4</v>
      </c>
      <c r="AC145" s="43">
        <f t="shared" si="74"/>
        <v>0</v>
      </c>
      <c r="AD145" s="132">
        <f t="shared" si="75"/>
        <v>-37</v>
      </c>
    </row>
    <row r="146" spans="1:30">
      <c r="A146" s="197">
        <f t="shared" si="66"/>
        <v>136</v>
      </c>
      <c r="B146" s="198">
        <f>Data!B146</f>
        <v>32</v>
      </c>
      <c r="D146" s="112">
        <f t="shared" si="63"/>
        <v>3</v>
      </c>
      <c r="E146" s="116" t="str">
        <f t="shared" si="64"/>
        <v>B</v>
      </c>
      <c r="G146" s="24" t="str">
        <f t="shared" si="59"/>
        <v xml:space="preserve"> </v>
      </c>
      <c r="H146" s="25" t="str">
        <f t="shared" si="60"/>
        <v>L</v>
      </c>
      <c r="I146" s="43">
        <f t="shared" si="61"/>
        <v>3</v>
      </c>
      <c r="J146" s="43">
        <f t="shared" si="62"/>
        <v>2</v>
      </c>
      <c r="K146" s="43">
        <f t="shared" si="67"/>
        <v>2</v>
      </c>
      <c r="L146" s="43">
        <f t="shared" si="68"/>
        <v>0</v>
      </c>
      <c r="M146" s="132">
        <f t="shared" si="69"/>
        <v>-22</v>
      </c>
      <c r="O146" s="24" t="str">
        <f t="shared" si="76"/>
        <v xml:space="preserve"> </v>
      </c>
      <c r="P146" s="25" t="str">
        <f t="shared" si="77"/>
        <v xml:space="preserve"> </v>
      </c>
      <c r="Q146" s="43" t="str">
        <f t="shared" si="78"/>
        <v xml:space="preserve"> </v>
      </c>
      <c r="R146" s="43">
        <f t="shared" si="79"/>
        <v>0</v>
      </c>
      <c r="S146" s="43">
        <f t="shared" si="70"/>
        <v>0</v>
      </c>
      <c r="T146" s="43">
        <f t="shared" si="80"/>
        <v>0</v>
      </c>
      <c r="U146" s="132">
        <f t="shared" si="81"/>
        <v>22</v>
      </c>
      <c r="W146" s="24" t="str">
        <f t="shared" si="71"/>
        <v xml:space="preserve"> </v>
      </c>
      <c r="X146" s="25" t="str">
        <f t="shared" si="58"/>
        <v>L</v>
      </c>
      <c r="Y146" s="43">
        <f t="shared" si="82"/>
        <v>3</v>
      </c>
      <c r="Z146" s="134">
        <f t="shared" si="72"/>
        <v>1</v>
      </c>
      <c r="AA146" s="43">
        <f t="shared" si="65"/>
        <v>11</v>
      </c>
      <c r="AB146" s="43">
        <f t="shared" si="73"/>
        <v>4</v>
      </c>
      <c r="AC146" s="43">
        <f t="shared" si="74"/>
        <v>0</v>
      </c>
      <c r="AD146" s="132">
        <f t="shared" si="75"/>
        <v>-41</v>
      </c>
    </row>
    <row r="147" spans="1:30">
      <c r="A147" s="197">
        <f t="shared" si="66"/>
        <v>137</v>
      </c>
      <c r="B147" s="198">
        <f>Data!B147</f>
        <v>23</v>
      </c>
      <c r="D147" s="112">
        <f t="shared" si="63"/>
        <v>2</v>
      </c>
      <c r="E147" s="116" t="str">
        <f t="shared" si="64"/>
        <v>B</v>
      </c>
      <c r="G147" s="24" t="str">
        <f t="shared" si="59"/>
        <v xml:space="preserve"> </v>
      </c>
      <c r="H147" s="25" t="str">
        <f t="shared" si="60"/>
        <v>L</v>
      </c>
      <c r="I147" s="43">
        <f t="shared" si="61"/>
        <v>2</v>
      </c>
      <c r="J147" s="43">
        <f t="shared" si="62"/>
        <v>3</v>
      </c>
      <c r="K147" s="43">
        <f t="shared" si="67"/>
        <v>3</v>
      </c>
      <c r="L147" s="43">
        <f t="shared" si="68"/>
        <v>0</v>
      </c>
      <c r="M147" s="132">
        <f t="shared" si="69"/>
        <v>-25</v>
      </c>
      <c r="O147" s="24" t="str">
        <f t="shared" si="76"/>
        <v>T</v>
      </c>
      <c r="P147" s="25" t="str">
        <f t="shared" si="77"/>
        <v xml:space="preserve"> </v>
      </c>
      <c r="Q147" s="43" t="str">
        <f t="shared" si="78"/>
        <v>B</v>
      </c>
      <c r="R147" s="43">
        <f t="shared" si="79"/>
        <v>1</v>
      </c>
      <c r="S147" s="43">
        <f t="shared" si="70"/>
        <v>1</v>
      </c>
      <c r="T147" s="43">
        <f t="shared" si="80"/>
        <v>0</v>
      </c>
      <c r="U147" s="132">
        <f t="shared" si="81"/>
        <v>21</v>
      </c>
      <c r="W147" s="24" t="str">
        <f t="shared" si="71"/>
        <v xml:space="preserve"> </v>
      </c>
      <c r="X147" s="25" t="str">
        <f t="shared" ref="X147:X210" si="83">IF(Y146=" "," ",IF(D147=Y146,"W","L"))</f>
        <v>L</v>
      </c>
      <c r="Y147" s="43">
        <f t="shared" si="82"/>
        <v>2</v>
      </c>
      <c r="Z147" s="134">
        <f t="shared" si="72"/>
        <v>2</v>
      </c>
      <c r="AA147" s="43">
        <f t="shared" si="65"/>
        <v>12</v>
      </c>
      <c r="AB147" s="43">
        <f t="shared" si="73"/>
        <v>4</v>
      </c>
      <c r="AC147" s="43">
        <f t="shared" si="74"/>
        <v>0</v>
      </c>
      <c r="AD147" s="132">
        <f t="shared" si="75"/>
        <v>-45</v>
      </c>
    </row>
    <row r="148" spans="1:30">
      <c r="A148" s="197">
        <f t="shared" si="66"/>
        <v>138</v>
      </c>
      <c r="B148" s="198">
        <f>Data!B148</f>
        <v>3</v>
      </c>
      <c r="D148" s="112">
        <f t="shared" si="63"/>
        <v>1</v>
      </c>
      <c r="E148" s="116" t="str">
        <f t="shared" si="64"/>
        <v>C</v>
      </c>
      <c r="G148" s="24" t="str">
        <f t="shared" si="59"/>
        <v xml:space="preserve"> </v>
      </c>
      <c r="H148" s="25" t="str">
        <f t="shared" si="60"/>
        <v>L</v>
      </c>
      <c r="I148" s="43">
        <f t="shared" si="61"/>
        <v>1</v>
      </c>
      <c r="J148" s="43">
        <f t="shared" si="62"/>
        <v>4</v>
      </c>
      <c r="K148" s="43">
        <f t="shared" si="67"/>
        <v>4</v>
      </c>
      <c r="L148" s="43">
        <f t="shared" si="68"/>
        <v>0</v>
      </c>
      <c r="M148" s="132">
        <f t="shared" si="69"/>
        <v>-29</v>
      </c>
      <c r="O148" s="24" t="str">
        <f t="shared" si="76"/>
        <v xml:space="preserve"> </v>
      </c>
      <c r="P148" s="25" t="str">
        <f t="shared" si="77"/>
        <v>L</v>
      </c>
      <c r="Q148" s="43" t="str">
        <f t="shared" si="78"/>
        <v>C</v>
      </c>
      <c r="R148" s="43">
        <f t="shared" si="79"/>
        <v>2</v>
      </c>
      <c r="S148" s="43">
        <f t="shared" si="70"/>
        <v>2</v>
      </c>
      <c r="T148" s="43">
        <f t="shared" si="80"/>
        <v>0</v>
      </c>
      <c r="U148" s="132">
        <f t="shared" si="81"/>
        <v>19</v>
      </c>
      <c r="W148" s="24" t="str">
        <f t="shared" si="71"/>
        <v xml:space="preserve"> </v>
      </c>
      <c r="X148" s="25" t="str">
        <f t="shared" si="83"/>
        <v>L</v>
      </c>
      <c r="Y148" s="43">
        <f t="shared" si="82"/>
        <v>1</v>
      </c>
      <c r="Z148" s="134">
        <f t="shared" si="72"/>
        <v>3</v>
      </c>
      <c r="AA148" s="43">
        <f t="shared" si="65"/>
        <v>13</v>
      </c>
      <c r="AB148" s="43">
        <f t="shared" si="73"/>
        <v>5</v>
      </c>
      <c r="AC148" s="43">
        <f t="shared" si="74"/>
        <v>0</v>
      </c>
      <c r="AD148" s="132">
        <f t="shared" si="75"/>
        <v>-50</v>
      </c>
    </row>
    <row r="149" spans="1:30">
      <c r="A149" s="197">
        <f t="shared" si="66"/>
        <v>139</v>
      </c>
      <c r="B149" s="198">
        <f>Data!B149</f>
        <v>27</v>
      </c>
      <c r="D149" s="112">
        <f t="shared" si="63"/>
        <v>3</v>
      </c>
      <c r="E149" s="116" t="str">
        <f t="shared" si="64"/>
        <v>C</v>
      </c>
      <c r="G149" s="24" t="str">
        <f t="shared" si="59"/>
        <v xml:space="preserve"> </v>
      </c>
      <c r="H149" s="25" t="str">
        <f t="shared" si="60"/>
        <v>L</v>
      </c>
      <c r="I149" s="43">
        <f t="shared" si="61"/>
        <v>3</v>
      </c>
      <c r="J149" s="43">
        <f t="shared" si="62"/>
        <v>5</v>
      </c>
      <c r="K149" s="43">
        <f t="shared" si="67"/>
        <v>6</v>
      </c>
      <c r="L149" s="43">
        <f t="shared" si="68"/>
        <v>0</v>
      </c>
      <c r="M149" s="132">
        <f t="shared" si="69"/>
        <v>-35</v>
      </c>
      <c r="O149" s="24" t="str">
        <f t="shared" si="76"/>
        <v xml:space="preserve"> </v>
      </c>
      <c r="P149" s="25" t="str">
        <f t="shared" si="77"/>
        <v>W</v>
      </c>
      <c r="Q149" s="43" t="str">
        <f t="shared" si="78"/>
        <v xml:space="preserve"> </v>
      </c>
      <c r="R149" s="43">
        <f t="shared" si="79"/>
        <v>0</v>
      </c>
      <c r="S149" s="43">
        <f t="shared" si="70"/>
        <v>0</v>
      </c>
      <c r="T149" s="43">
        <f t="shared" si="80"/>
        <v>6</v>
      </c>
      <c r="U149" s="132">
        <f t="shared" si="81"/>
        <v>25</v>
      </c>
      <c r="W149" s="24" t="str">
        <f t="shared" si="71"/>
        <v xml:space="preserve"> </v>
      </c>
      <c r="X149" s="25" t="str">
        <f t="shared" si="83"/>
        <v>L</v>
      </c>
      <c r="Y149" s="43">
        <f t="shared" si="82"/>
        <v>3</v>
      </c>
      <c r="Z149" s="134">
        <f t="shared" si="72"/>
        <v>4</v>
      </c>
      <c r="AA149" s="43">
        <f t="shared" si="65"/>
        <v>14</v>
      </c>
      <c r="AB149" s="43">
        <f t="shared" si="73"/>
        <v>5</v>
      </c>
      <c r="AC149" s="43">
        <f t="shared" si="74"/>
        <v>0</v>
      </c>
      <c r="AD149" s="132">
        <f t="shared" si="75"/>
        <v>-55</v>
      </c>
    </row>
    <row r="150" spans="1:30">
      <c r="A150" s="197">
        <f t="shared" si="66"/>
        <v>140</v>
      </c>
      <c r="B150" s="198">
        <f>Data!B150</f>
        <v>0</v>
      </c>
      <c r="D150" s="112">
        <f t="shared" si="63"/>
        <v>0</v>
      </c>
      <c r="E150" s="116">
        <f t="shared" si="64"/>
        <v>0</v>
      </c>
      <c r="G150" s="24" t="str">
        <f t="shared" si="59"/>
        <v xml:space="preserve"> </v>
      </c>
      <c r="H150" s="25" t="str">
        <f t="shared" si="60"/>
        <v>L</v>
      </c>
      <c r="I150" s="43">
        <f t="shared" si="61"/>
        <v>0</v>
      </c>
      <c r="J150" s="43">
        <f t="shared" si="62"/>
        <v>6</v>
      </c>
      <c r="K150" s="43">
        <f t="shared" si="67"/>
        <v>9</v>
      </c>
      <c r="L150" s="43">
        <f t="shared" si="68"/>
        <v>0</v>
      </c>
      <c r="M150" s="132">
        <f t="shared" si="69"/>
        <v>-44</v>
      </c>
      <c r="O150" s="24" t="str">
        <f t="shared" si="76"/>
        <v xml:space="preserve"> </v>
      </c>
      <c r="P150" s="25" t="str">
        <f t="shared" si="77"/>
        <v xml:space="preserve"> </v>
      </c>
      <c r="Q150" s="43" t="str">
        <f t="shared" si="78"/>
        <v xml:space="preserve"> </v>
      </c>
      <c r="R150" s="43">
        <f t="shared" si="79"/>
        <v>0</v>
      </c>
      <c r="S150" s="43">
        <f t="shared" si="70"/>
        <v>0</v>
      </c>
      <c r="T150" s="43">
        <f t="shared" si="80"/>
        <v>0</v>
      </c>
      <c r="U150" s="132">
        <f t="shared" si="81"/>
        <v>25</v>
      </c>
      <c r="W150" s="24" t="str">
        <f t="shared" si="71"/>
        <v xml:space="preserve"> </v>
      </c>
      <c r="X150" s="25" t="str">
        <f t="shared" si="83"/>
        <v>L</v>
      </c>
      <c r="Y150" s="43">
        <f t="shared" si="82"/>
        <v>0</v>
      </c>
      <c r="Z150" s="134">
        <f t="shared" si="72"/>
        <v>5</v>
      </c>
      <c r="AA150" s="43">
        <f t="shared" si="65"/>
        <v>15</v>
      </c>
      <c r="AB150" s="43">
        <f t="shared" si="73"/>
        <v>5</v>
      </c>
      <c r="AC150" s="43">
        <f t="shared" si="74"/>
        <v>0</v>
      </c>
      <c r="AD150" s="132">
        <f t="shared" si="75"/>
        <v>-60</v>
      </c>
    </row>
    <row r="151" spans="1:30">
      <c r="A151" s="197">
        <f t="shared" si="66"/>
        <v>141</v>
      </c>
      <c r="B151" s="198">
        <f>Data!B151</f>
        <v>7</v>
      </c>
      <c r="D151" s="112">
        <f t="shared" si="63"/>
        <v>1</v>
      </c>
      <c r="E151" s="116" t="str">
        <f t="shared" si="64"/>
        <v>A</v>
      </c>
      <c r="G151" s="24" t="str">
        <f t="shared" si="59"/>
        <v xml:space="preserve"> </v>
      </c>
      <c r="H151" s="25" t="str">
        <f t="shared" si="60"/>
        <v>L</v>
      </c>
      <c r="I151" s="43">
        <f t="shared" si="61"/>
        <v>1</v>
      </c>
      <c r="J151" s="43">
        <f t="shared" si="62"/>
        <v>7</v>
      </c>
      <c r="K151" s="43">
        <f t="shared" si="67"/>
        <v>0</v>
      </c>
      <c r="L151" s="43">
        <f t="shared" si="68"/>
        <v>0</v>
      </c>
      <c r="M151" s="132">
        <f t="shared" si="69"/>
        <v>-44</v>
      </c>
      <c r="O151" s="24" t="str">
        <f t="shared" si="76"/>
        <v xml:space="preserve"> </v>
      </c>
      <c r="P151" s="25" t="str">
        <f t="shared" si="77"/>
        <v xml:space="preserve"> </v>
      </c>
      <c r="Q151" s="43" t="str">
        <f t="shared" si="78"/>
        <v xml:space="preserve"> </v>
      </c>
      <c r="R151" s="43">
        <f t="shared" si="79"/>
        <v>0</v>
      </c>
      <c r="S151" s="43">
        <f t="shared" si="70"/>
        <v>0</v>
      </c>
      <c r="T151" s="43">
        <f t="shared" si="80"/>
        <v>0</v>
      </c>
      <c r="U151" s="132">
        <f t="shared" si="81"/>
        <v>25</v>
      </c>
      <c r="W151" s="24" t="str">
        <f t="shared" si="71"/>
        <v xml:space="preserve"> </v>
      </c>
      <c r="X151" s="25" t="str">
        <f t="shared" si="83"/>
        <v>L</v>
      </c>
      <c r="Y151" s="43">
        <f t="shared" si="82"/>
        <v>1</v>
      </c>
      <c r="Z151" s="134">
        <f t="shared" si="72"/>
        <v>6</v>
      </c>
      <c r="AA151" s="43">
        <f t="shared" si="65"/>
        <v>16</v>
      </c>
      <c r="AB151" s="43">
        <f t="shared" si="73"/>
        <v>6</v>
      </c>
      <c r="AC151" s="43">
        <f t="shared" si="74"/>
        <v>0</v>
      </c>
      <c r="AD151" s="132">
        <f t="shared" si="75"/>
        <v>-66</v>
      </c>
    </row>
    <row r="152" spans="1:30">
      <c r="A152" s="197">
        <f t="shared" si="66"/>
        <v>142</v>
      </c>
      <c r="B152" s="198">
        <f>Data!B152</f>
        <v>34</v>
      </c>
      <c r="D152" s="112">
        <f t="shared" si="63"/>
        <v>3</v>
      </c>
      <c r="E152" s="116" t="str">
        <f t="shared" si="64"/>
        <v>A</v>
      </c>
      <c r="G152" s="24" t="str">
        <f t="shared" si="59"/>
        <v xml:space="preserve"> </v>
      </c>
      <c r="H152" s="25" t="str">
        <f t="shared" si="60"/>
        <v>L</v>
      </c>
      <c r="I152" s="43">
        <f t="shared" si="61"/>
        <v>3</v>
      </c>
      <c r="J152" s="43">
        <f t="shared" si="62"/>
        <v>8</v>
      </c>
      <c r="K152" s="43">
        <f t="shared" si="67"/>
        <v>0</v>
      </c>
      <c r="L152" s="43">
        <f t="shared" si="68"/>
        <v>0</v>
      </c>
      <c r="M152" s="132">
        <f t="shared" si="69"/>
        <v>-44</v>
      </c>
      <c r="O152" s="24" t="str">
        <f t="shared" si="76"/>
        <v>T</v>
      </c>
      <c r="P152" s="25" t="str">
        <f t="shared" si="77"/>
        <v xml:space="preserve"> </v>
      </c>
      <c r="Q152" s="43" t="str">
        <f t="shared" si="78"/>
        <v>A</v>
      </c>
      <c r="R152" s="43">
        <f t="shared" si="79"/>
        <v>1</v>
      </c>
      <c r="S152" s="43">
        <f t="shared" si="70"/>
        <v>1</v>
      </c>
      <c r="T152" s="43">
        <f t="shared" si="80"/>
        <v>0</v>
      </c>
      <c r="U152" s="132">
        <f t="shared" si="81"/>
        <v>24</v>
      </c>
      <c r="W152" s="24" t="str">
        <f t="shared" si="71"/>
        <v xml:space="preserve"> </v>
      </c>
      <c r="X152" s="25" t="str">
        <f t="shared" si="83"/>
        <v>L</v>
      </c>
      <c r="Y152" s="43">
        <f t="shared" si="82"/>
        <v>3</v>
      </c>
      <c r="Z152" s="134">
        <f t="shared" si="72"/>
        <v>7</v>
      </c>
      <c r="AA152" s="43">
        <f t="shared" si="65"/>
        <v>17</v>
      </c>
      <c r="AB152" s="43">
        <f t="shared" si="73"/>
        <v>6</v>
      </c>
      <c r="AC152" s="43">
        <f t="shared" si="74"/>
        <v>0</v>
      </c>
      <c r="AD152" s="132">
        <f t="shared" si="75"/>
        <v>-72</v>
      </c>
    </row>
    <row r="153" spans="1:30">
      <c r="A153" s="197">
        <f t="shared" si="66"/>
        <v>143</v>
      </c>
      <c r="B153" s="198">
        <f>Data!B153</f>
        <v>1</v>
      </c>
      <c r="D153" s="112">
        <f t="shared" si="63"/>
        <v>1</v>
      </c>
      <c r="E153" s="116" t="str">
        <f t="shared" si="64"/>
        <v>A</v>
      </c>
      <c r="G153" s="24" t="str">
        <f t="shared" si="59"/>
        <v xml:space="preserve"> </v>
      </c>
      <c r="H153" s="25" t="str">
        <f t="shared" si="60"/>
        <v>L</v>
      </c>
      <c r="I153" s="43">
        <f t="shared" si="61"/>
        <v>1</v>
      </c>
      <c r="J153" s="43">
        <f t="shared" si="62"/>
        <v>9</v>
      </c>
      <c r="K153" s="43">
        <f t="shared" si="67"/>
        <v>0</v>
      </c>
      <c r="L153" s="43">
        <f t="shared" si="68"/>
        <v>0</v>
      </c>
      <c r="M153" s="132">
        <f t="shared" si="69"/>
        <v>-44</v>
      </c>
      <c r="O153" s="24" t="str">
        <f t="shared" si="76"/>
        <v>T</v>
      </c>
      <c r="P153" s="25" t="str">
        <f t="shared" si="77"/>
        <v>W</v>
      </c>
      <c r="Q153" s="43" t="str">
        <f t="shared" si="78"/>
        <v xml:space="preserve"> </v>
      </c>
      <c r="R153" s="43">
        <f t="shared" si="79"/>
        <v>0</v>
      </c>
      <c r="S153" s="43">
        <f t="shared" si="70"/>
        <v>0</v>
      </c>
      <c r="T153" s="43">
        <f t="shared" si="80"/>
        <v>3</v>
      </c>
      <c r="U153" s="132">
        <f t="shared" si="81"/>
        <v>27</v>
      </c>
      <c r="W153" s="24" t="str">
        <f t="shared" si="71"/>
        <v xml:space="preserve"> </v>
      </c>
      <c r="X153" s="25" t="str">
        <f t="shared" si="83"/>
        <v>L</v>
      </c>
      <c r="Y153" s="43">
        <f t="shared" si="82"/>
        <v>1</v>
      </c>
      <c r="Z153" s="134">
        <f t="shared" si="72"/>
        <v>8</v>
      </c>
      <c r="AA153" s="43">
        <f t="shared" si="65"/>
        <v>18</v>
      </c>
      <c r="AB153" s="43">
        <f t="shared" si="73"/>
        <v>6</v>
      </c>
      <c r="AC153" s="43">
        <f t="shared" si="74"/>
        <v>0</v>
      </c>
      <c r="AD153" s="132">
        <f t="shared" si="75"/>
        <v>-78</v>
      </c>
    </row>
    <row r="154" spans="1:30">
      <c r="A154" s="197">
        <f t="shared" si="66"/>
        <v>144</v>
      </c>
      <c r="B154" s="198">
        <f>Data!B154</f>
        <v>2</v>
      </c>
      <c r="D154" s="112">
        <f t="shared" si="63"/>
        <v>1</v>
      </c>
      <c r="E154" s="116" t="str">
        <f t="shared" si="64"/>
        <v>B</v>
      </c>
      <c r="G154" s="24" t="str">
        <f t="shared" si="59"/>
        <v xml:space="preserve"> </v>
      </c>
      <c r="H154" s="25" t="str">
        <f t="shared" si="60"/>
        <v>W</v>
      </c>
      <c r="I154" s="43" t="str">
        <f t="shared" si="61"/>
        <v xml:space="preserve"> </v>
      </c>
      <c r="J154" s="43">
        <f t="shared" si="62"/>
        <v>0</v>
      </c>
      <c r="K154" s="43">
        <f t="shared" si="67"/>
        <v>0</v>
      </c>
      <c r="L154" s="43">
        <f t="shared" si="68"/>
        <v>0</v>
      </c>
      <c r="M154" s="132">
        <f t="shared" si="69"/>
        <v>-44</v>
      </c>
      <c r="O154" s="24" t="str">
        <f t="shared" si="76"/>
        <v xml:space="preserve"> </v>
      </c>
      <c r="P154" s="25" t="str">
        <f t="shared" si="77"/>
        <v xml:space="preserve"> </v>
      </c>
      <c r="Q154" s="43" t="str">
        <f t="shared" si="78"/>
        <v xml:space="preserve"> </v>
      </c>
      <c r="R154" s="43">
        <f t="shared" si="79"/>
        <v>0</v>
      </c>
      <c r="S154" s="43">
        <f t="shared" si="70"/>
        <v>0</v>
      </c>
      <c r="T154" s="43">
        <f t="shared" si="80"/>
        <v>0</v>
      </c>
      <c r="U154" s="132">
        <f t="shared" si="81"/>
        <v>27</v>
      </c>
      <c r="W154" s="24" t="str">
        <f t="shared" si="71"/>
        <v xml:space="preserve"> </v>
      </c>
      <c r="X154" s="25" t="str">
        <f t="shared" si="83"/>
        <v>W</v>
      </c>
      <c r="Y154" s="43" t="str">
        <f t="shared" si="82"/>
        <v xml:space="preserve"> </v>
      </c>
      <c r="Z154" s="134">
        <f t="shared" si="72"/>
        <v>0</v>
      </c>
      <c r="AA154" s="43">
        <f t="shared" si="65"/>
        <v>16</v>
      </c>
      <c r="AB154" s="43">
        <f t="shared" si="73"/>
        <v>0</v>
      </c>
      <c r="AC154" s="43">
        <f t="shared" si="74"/>
        <v>18</v>
      </c>
      <c r="AD154" s="132">
        <f t="shared" si="75"/>
        <v>-60</v>
      </c>
    </row>
    <row r="155" spans="1:30">
      <c r="A155" s="197">
        <f t="shared" si="66"/>
        <v>145</v>
      </c>
      <c r="B155" s="198">
        <f>Data!B155</f>
        <v>11</v>
      </c>
      <c r="D155" s="112">
        <f t="shared" si="63"/>
        <v>1</v>
      </c>
      <c r="E155" s="116" t="str">
        <f t="shared" si="64"/>
        <v>B</v>
      </c>
      <c r="G155" s="24" t="str">
        <f t="shared" si="59"/>
        <v xml:space="preserve"> </v>
      </c>
      <c r="H155" s="25" t="str">
        <f t="shared" si="60"/>
        <v xml:space="preserve"> </v>
      </c>
      <c r="I155" s="43" t="str">
        <f t="shared" si="61"/>
        <v xml:space="preserve"> </v>
      </c>
      <c r="J155" s="43">
        <f t="shared" si="62"/>
        <v>0</v>
      </c>
      <c r="K155" s="43">
        <f t="shared" si="67"/>
        <v>0</v>
      </c>
      <c r="L155" s="43">
        <f t="shared" si="68"/>
        <v>0</v>
      </c>
      <c r="M155" s="132">
        <f t="shared" si="69"/>
        <v>-44</v>
      </c>
      <c r="O155" s="24" t="str">
        <f t="shared" si="76"/>
        <v>T</v>
      </c>
      <c r="P155" s="25" t="str">
        <f t="shared" si="77"/>
        <v xml:space="preserve"> </v>
      </c>
      <c r="Q155" s="43" t="str">
        <f t="shared" si="78"/>
        <v>B</v>
      </c>
      <c r="R155" s="43">
        <f t="shared" si="79"/>
        <v>1</v>
      </c>
      <c r="S155" s="43">
        <f t="shared" si="70"/>
        <v>1</v>
      </c>
      <c r="T155" s="43">
        <f t="shared" si="80"/>
        <v>0</v>
      </c>
      <c r="U155" s="132">
        <f t="shared" si="81"/>
        <v>26</v>
      </c>
      <c r="W155" s="24" t="str">
        <f t="shared" si="71"/>
        <v xml:space="preserve"> </v>
      </c>
      <c r="X155" s="25" t="str">
        <f t="shared" si="83"/>
        <v xml:space="preserve"> </v>
      </c>
      <c r="Y155" s="43" t="str">
        <f t="shared" si="82"/>
        <v xml:space="preserve"> </v>
      </c>
      <c r="Z155" s="134">
        <f t="shared" si="72"/>
        <v>0</v>
      </c>
      <c r="AA155" s="43">
        <f t="shared" si="65"/>
        <v>16</v>
      </c>
      <c r="AB155" s="43">
        <f t="shared" si="73"/>
        <v>0</v>
      </c>
      <c r="AC155" s="43">
        <f t="shared" si="74"/>
        <v>0</v>
      </c>
      <c r="AD155" s="132">
        <f t="shared" si="75"/>
        <v>-60</v>
      </c>
    </row>
    <row r="156" spans="1:30">
      <c r="A156" s="197">
        <f t="shared" si="66"/>
        <v>146</v>
      </c>
      <c r="B156" s="198">
        <f>Data!B156</f>
        <v>36</v>
      </c>
      <c r="D156" s="112">
        <f t="shared" si="63"/>
        <v>3</v>
      </c>
      <c r="E156" s="116" t="str">
        <f t="shared" si="64"/>
        <v>C</v>
      </c>
      <c r="G156" s="24" t="str">
        <f t="shared" si="59"/>
        <v xml:space="preserve"> </v>
      </c>
      <c r="H156" s="25" t="str">
        <f t="shared" si="60"/>
        <v xml:space="preserve"> </v>
      </c>
      <c r="I156" s="43" t="str">
        <f t="shared" si="61"/>
        <v xml:space="preserve"> </v>
      </c>
      <c r="J156" s="43">
        <f t="shared" si="62"/>
        <v>0</v>
      </c>
      <c r="K156" s="43">
        <f t="shared" si="67"/>
        <v>0</v>
      </c>
      <c r="L156" s="43">
        <f t="shared" si="68"/>
        <v>0</v>
      </c>
      <c r="M156" s="132">
        <f t="shared" si="69"/>
        <v>-44</v>
      </c>
      <c r="O156" s="24" t="str">
        <f t="shared" si="76"/>
        <v xml:space="preserve"> </v>
      </c>
      <c r="P156" s="25" t="str">
        <f t="shared" si="77"/>
        <v>L</v>
      </c>
      <c r="Q156" s="43" t="str">
        <f t="shared" si="78"/>
        <v>C</v>
      </c>
      <c r="R156" s="43">
        <f t="shared" si="79"/>
        <v>2</v>
      </c>
      <c r="S156" s="43">
        <f t="shared" si="70"/>
        <v>2</v>
      </c>
      <c r="T156" s="43">
        <f t="shared" si="80"/>
        <v>0</v>
      </c>
      <c r="U156" s="132">
        <f t="shared" si="81"/>
        <v>24</v>
      </c>
      <c r="W156" s="24" t="str">
        <f t="shared" si="71"/>
        <v xml:space="preserve"> </v>
      </c>
      <c r="X156" s="25" t="str">
        <f t="shared" si="83"/>
        <v xml:space="preserve"> </v>
      </c>
      <c r="Y156" s="43" t="str">
        <f t="shared" si="82"/>
        <v xml:space="preserve"> </v>
      </c>
      <c r="Z156" s="134">
        <f t="shared" si="72"/>
        <v>0</v>
      </c>
      <c r="AA156" s="43">
        <f t="shared" si="65"/>
        <v>16</v>
      </c>
      <c r="AB156" s="43">
        <f t="shared" si="73"/>
        <v>0</v>
      </c>
      <c r="AC156" s="43">
        <f t="shared" si="74"/>
        <v>0</v>
      </c>
      <c r="AD156" s="132">
        <f t="shared" si="75"/>
        <v>-60</v>
      </c>
    </row>
    <row r="157" spans="1:30">
      <c r="A157" s="197">
        <f t="shared" si="66"/>
        <v>147</v>
      </c>
      <c r="B157" s="198">
        <f>Data!B157</f>
        <v>33</v>
      </c>
      <c r="D157" s="112">
        <f t="shared" si="63"/>
        <v>3</v>
      </c>
      <c r="E157" s="116" t="str">
        <f t="shared" si="64"/>
        <v>C</v>
      </c>
      <c r="G157" s="24" t="str">
        <f t="shared" si="59"/>
        <v>T</v>
      </c>
      <c r="H157" s="25" t="str">
        <f t="shared" si="60"/>
        <v xml:space="preserve"> </v>
      </c>
      <c r="I157" s="43">
        <f t="shared" si="61"/>
        <v>3</v>
      </c>
      <c r="J157" s="43">
        <f t="shared" si="62"/>
        <v>1</v>
      </c>
      <c r="K157" s="43">
        <f t="shared" si="67"/>
        <v>1</v>
      </c>
      <c r="L157" s="43">
        <f t="shared" si="68"/>
        <v>0</v>
      </c>
      <c r="M157" s="132">
        <f t="shared" si="69"/>
        <v>-45</v>
      </c>
      <c r="O157" s="24" t="str">
        <f t="shared" si="76"/>
        <v xml:space="preserve"> </v>
      </c>
      <c r="P157" s="25" t="str">
        <f t="shared" si="77"/>
        <v>W</v>
      </c>
      <c r="Q157" s="43" t="str">
        <f t="shared" si="78"/>
        <v xml:space="preserve"> </v>
      </c>
      <c r="R157" s="43">
        <f t="shared" si="79"/>
        <v>0</v>
      </c>
      <c r="S157" s="43">
        <f t="shared" si="70"/>
        <v>0</v>
      </c>
      <c r="T157" s="43">
        <f t="shared" si="80"/>
        <v>6</v>
      </c>
      <c r="U157" s="132">
        <f t="shared" si="81"/>
        <v>30</v>
      </c>
      <c r="W157" s="24" t="str">
        <f t="shared" si="71"/>
        <v>T</v>
      </c>
      <c r="X157" s="25" t="str">
        <f t="shared" si="83"/>
        <v xml:space="preserve"> </v>
      </c>
      <c r="Y157" s="43">
        <f t="shared" si="82"/>
        <v>3</v>
      </c>
      <c r="Z157" s="134">
        <f t="shared" si="72"/>
        <v>0</v>
      </c>
      <c r="AA157" s="43">
        <f t="shared" si="65"/>
        <v>16</v>
      </c>
      <c r="AB157" s="43">
        <f t="shared" si="73"/>
        <v>6</v>
      </c>
      <c r="AC157" s="43">
        <f t="shared" si="74"/>
        <v>0</v>
      </c>
      <c r="AD157" s="132">
        <f t="shared" si="75"/>
        <v>-66</v>
      </c>
    </row>
    <row r="158" spans="1:30">
      <c r="A158" s="197">
        <f t="shared" si="66"/>
        <v>148</v>
      </c>
      <c r="B158" s="198">
        <f>Data!B158</f>
        <v>31</v>
      </c>
      <c r="D158" s="112">
        <f t="shared" si="63"/>
        <v>3</v>
      </c>
      <c r="E158" s="116" t="str">
        <f t="shared" si="64"/>
        <v>A</v>
      </c>
      <c r="G158" s="24" t="str">
        <f t="shared" si="59"/>
        <v>T</v>
      </c>
      <c r="H158" s="25" t="str">
        <f t="shared" si="60"/>
        <v>W</v>
      </c>
      <c r="I158" s="43" t="str">
        <f t="shared" si="61"/>
        <v xml:space="preserve"> </v>
      </c>
      <c r="J158" s="43">
        <f t="shared" si="62"/>
        <v>0</v>
      </c>
      <c r="K158" s="43">
        <f t="shared" si="67"/>
        <v>0</v>
      </c>
      <c r="L158" s="43">
        <f t="shared" si="68"/>
        <v>3</v>
      </c>
      <c r="M158" s="132">
        <f t="shared" si="69"/>
        <v>-42</v>
      </c>
      <c r="O158" s="24" t="str">
        <f t="shared" si="76"/>
        <v xml:space="preserve"> </v>
      </c>
      <c r="P158" s="25" t="str">
        <f t="shared" si="77"/>
        <v xml:space="preserve"> </v>
      </c>
      <c r="Q158" s="43" t="str">
        <f t="shared" si="78"/>
        <v xml:space="preserve"> </v>
      </c>
      <c r="R158" s="43">
        <f t="shared" si="79"/>
        <v>0</v>
      </c>
      <c r="S158" s="43">
        <f t="shared" si="70"/>
        <v>0</v>
      </c>
      <c r="T158" s="43">
        <f t="shared" si="80"/>
        <v>0</v>
      </c>
      <c r="U158" s="132">
        <f t="shared" si="81"/>
        <v>30</v>
      </c>
      <c r="W158" s="24" t="str">
        <f t="shared" si="71"/>
        <v>T</v>
      </c>
      <c r="X158" s="25" t="str">
        <f t="shared" si="83"/>
        <v>W</v>
      </c>
      <c r="Y158" s="43" t="str">
        <f t="shared" si="82"/>
        <v xml:space="preserve"> </v>
      </c>
      <c r="Z158" s="134">
        <f t="shared" si="72"/>
        <v>0</v>
      </c>
      <c r="AA158" s="43">
        <f t="shared" si="65"/>
        <v>14</v>
      </c>
      <c r="AB158" s="43">
        <f t="shared" si="73"/>
        <v>0</v>
      </c>
      <c r="AC158" s="43">
        <f t="shared" si="74"/>
        <v>18</v>
      </c>
      <c r="AD158" s="132">
        <f t="shared" si="75"/>
        <v>-48</v>
      </c>
    </row>
    <row r="159" spans="1:30">
      <c r="A159" s="197">
        <f t="shared" si="66"/>
        <v>149</v>
      </c>
      <c r="B159" s="198">
        <f>Data!B159</f>
        <v>17</v>
      </c>
      <c r="D159" s="112">
        <f t="shared" si="63"/>
        <v>2</v>
      </c>
      <c r="E159" s="116" t="str">
        <f t="shared" si="64"/>
        <v>B</v>
      </c>
      <c r="G159" s="24" t="str">
        <f t="shared" si="59"/>
        <v xml:space="preserve"> </v>
      </c>
      <c r="H159" s="25" t="str">
        <f t="shared" si="60"/>
        <v xml:space="preserve"> </v>
      </c>
      <c r="I159" s="43" t="str">
        <f t="shared" si="61"/>
        <v xml:space="preserve"> </v>
      </c>
      <c r="J159" s="43">
        <f t="shared" si="62"/>
        <v>0</v>
      </c>
      <c r="K159" s="43">
        <f t="shared" si="67"/>
        <v>0</v>
      </c>
      <c r="L159" s="43">
        <f t="shared" si="68"/>
        <v>0</v>
      </c>
      <c r="M159" s="132">
        <f t="shared" si="69"/>
        <v>-42</v>
      </c>
      <c r="O159" s="24" t="str">
        <f t="shared" si="76"/>
        <v xml:space="preserve"> </v>
      </c>
      <c r="P159" s="25" t="str">
        <f t="shared" si="77"/>
        <v xml:space="preserve"> </v>
      </c>
      <c r="Q159" s="43" t="str">
        <f t="shared" si="78"/>
        <v xml:space="preserve"> </v>
      </c>
      <c r="R159" s="43">
        <f t="shared" si="79"/>
        <v>0</v>
      </c>
      <c r="S159" s="43">
        <f t="shared" si="70"/>
        <v>0</v>
      </c>
      <c r="T159" s="43">
        <f t="shared" si="80"/>
        <v>0</v>
      </c>
      <c r="U159" s="132">
        <f t="shared" si="81"/>
        <v>30</v>
      </c>
      <c r="W159" s="24" t="str">
        <f t="shared" si="71"/>
        <v xml:space="preserve"> </v>
      </c>
      <c r="X159" s="25" t="str">
        <f t="shared" si="83"/>
        <v xml:space="preserve"> </v>
      </c>
      <c r="Y159" s="43" t="str">
        <f t="shared" si="82"/>
        <v xml:space="preserve"> </v>
      </c>
      <c r="Z159" s="134">
        <f t="shared" si="72"/>
        <v>0</v>
      </c>
      <c r="AA159" s="43">
        <f t="shared" si="65"/>
        <v>14</v>
      </c>
      <c r="AB159" s="43">
        <f t="shared" si="73"/>
        <v>0</v>
      </c>
      <c r="AC159" s="43">
        <f t="shared" si="74"/>
        <v>0</v>
      </c>
      <c r="AD159" s="132">
        <f t="shared" si="75"/>
        <v>-48</v>
      </c>
    </row>
    <row r="160" spans="1:30">
      <c r="A160" s="197">
        <f t="shared" si="66"/>
        <v>150</v>
      </c>
      <c r="B160" s="198">
        <f>Data!B160</f>
        <v>11</v>
      </c>
      <c r="D160" s="112">
        <f t="shared" si="63"/>
        <v>1</v>
      </c>
      <c r="E160" s="116" t="str">
        <f t="shared" si="64"/>
        <v>B</v>
      </c>
      <c r="G160" s="24" t="str">
        <f t="shared" si="59"/>
        <v xml:space="preserve"> </v>
      </c>
      <c r="H160" s="25" t="str">
        <f t="shared" si="60"/>
        <v xml:space="preserve"> </v>
      </c>
      <c r="I160" s="43" t="str">
        <f t="shared" si="61"/>
        <v xml:space="preserve"> </v>
      </c>
      <c r="J160" s="43">
        <f t="shared" si="62"/>
        <v>0</v>
      </c>
      <c r="K160" s="43">
        <f t="shared" si="67"/>
        <v>0</v>
      </c>
      <c r="L160" s="43">
        <f t="shared" si="68"/>
        <v>0</v>
      </c>
      <c r="M160" s="132">
        <f t="shared" si="69"/>
        <v>-42</v>
      </c>
      <c r="O160" s="24" t="str">
        <f t="shared" si="76"/>
        <v>T</v>
      </c>
      <c r="P160" s="25" t="str">
        <f t="shared" si="77"/>
        <v xml:space="preserve"> </v>
      </c>
      <c r="Q160" s="43" t="str">
        <f t="shared" si="78"/>
        <v>B</v>
      </c>
      <c r="R160" s="43">
        <f t="shared" si="79"/>
        <v>1</v>
      </c>
      <c r="S160" s="43">
        <f t="shared" si="70"/>
        <v>1</v>
      </c>
      <c r="T160" s="43">
        <f t="shared" si="80"/>
        <v>0</v>
      </c>
      <c r="U160" s="132">
        <f t="shared" si="81"/>
        <v>29</v>
      </c>
      <c r="W160" s="24" t="str">
        <f t="shared" si="71"/>
        <v xml:space="preserve"> </v>
      </c>
      <c r="X160" s="25" t="str">
        <f t="shared" si="83"/>
        <v xml:space="preserve"> </v>
      </c>
      <c r="Y160" s="43" t="str">
        <f t="shared" si="82"/>
        <v xml:space="preserve"> </v>
      </c>
      <c r="Z160" s="134">
        <f t="shared" si="72"/>
        <v>0</v>
      </c>
      <c r="AA160" s="43">
        <f t="shared" si="65"/>
        <v>14</v>
      </c>
      <c r="AB160" s="43">
        <f t="shared" si="73"/>
        <v>0</v>
      </c>
      <c r="AC160" s="43">
        <f t="shared" si="74"/>
        <v>0</v>
      </c>
      <c r="AD160" s="132">
        <f t="shared" si="75"/>
        <v>-48</v>
      </c>
    </row>
    <row r="161" spans="1:30">
      <c r="A161" s="197">
        <f t="shared" si="66"/>
        <v>151</v>
      </c>
      <c r="B161" s="198">
        <f>Data!B161</f>
        <v>4</v>
      </c>
      <c r="D161" s="112">
        <f t="shared" si="63"/>
        <v>1</v>
      </c>
      <c r="E161" s="116" t="str">
        <f t="shared" si="64"/>
        <v>A</v>
      </c>
      <c r="G161" s="24" t="str">
        <f t="shared" si="59"/>
        <v>T</v>
      </c>
      <c r="H161" s="25" t="str">
        <f t="shared" si="60"/>
        <v xml:space="preserve"> </v>
      </c>
      <c r="I161" s="43">
        <f t="shared" si="61"/>
        <v>1</v>
      </c>
      <c r="J161" s="43">
        <f t="shared" si="62"/>
        <v>1</v>
      </c>
      <c r="K161" s="43">
        <f t="shared" si="67"/>
        <v>1</v>
      </c>
      <c r="L161" s="43">
        <f t="shared" si="68"/>
        <v>0</v>
      </c>
      <c r="M161" s="132">
        <f t="shared" si="69"/>
        <v>-43</v>
      </c>
      <c r="O161" s="24" t="str">
        <f t="shared" si="76"/>
        <v xml:space="preserve"> </v>
      </c>
      <c r="P161" s="25" t="str">
        <f t="shared" si="77"/>
        <v>L</v>
      </c>
      <c r="Q161" s="43" t="str">
        <f t="shared" si="78"/>
        <v>A</v>
      </c>
      <c r="R161" s="43">
        <f t="shared" si="79"/>
        <v>2</v>
      </c>
      <c r="S161" s="43">
        <f t="shared" si="70"/>
        <v>2</v>
      </c>
      <c r="T161" s="43">
        <f t="shared" si="80"/>
        <v>0</v>
      </c>
      <c r="U161" s="132">
        <f t="shared" si="81"/>
        <v>27</v>
      </c>
      <c r="W161" s="24" t="str">
        <f t="shared" si="71"/>
        <v>T</v>
      </c>
      <c r="X161" s="25" t="str">
        <f t="shared" si="83"/>
        <v xml:space="preserve"> </v>
      </c>
      <c r="Y161" s="43">
        <f t="shared" si="82"/>
        <v>1</v>
      </c>
      <c r="Z161" s="134">
        <f t="shared" si="72"/>
        <v>0</v>
      </c>
      <c r="AA161" s="43">
        <f t="shared" si="65"/>
        <v>14</v>
      </c>
      <c r="AB161" s="43">
        <f t="shared" si="73"/>
        <v>5</v>
      </c>
      <c r="AC161" s="43">
        <f t="shared" si="74"/>
        <v>0</v>
      </c>
      <c r="AD161" s="132">
        <f t="shared" si="75"/>
        <v>-53</v>
      </c>
    </row>
    <row r="162" spans="1:30">
      <c r="A162" s="197">
        <f t="shared" si="66"/>
        <v>152</v>
      </c>
      <c r="B162" s="198">
        <f>Data!B162</f>
        <v>21</v>
      </c>
      <c r="D162" s="112">
        <f t="shared" si="63"/>
        <v>2</v>
      </c>
      <c r="E162" s="116" t="str">
        <f t="shared" si="64"/>
        <v>C</v>
      </c>
      <c r="G162" s="24" t="str">
        <f t="shared" si="59"/>
        <v xml:space="preserve"> </v>
      </c>
      <c r="H162" s="25" t="str">
        <f t="shared" si="60"/>
        <v>L</v>
      </c>
      <c r="I162" s="43">
        <f t="shared" si="61"/>
        <v>2</v>
      </c>
      <c r="J162" s="43">
        <f t="shared" si="62"/>
        <v>2</v>
      </c>
      <c r="K162" s="43">
        <f t="shared" si="67"/>
        <v>2</v>
      </c>
      <c r="L162" s="43">
        <f t="shared" si="68"/>
        <v>0</v>
      </c>
      <c r="M162" s="132">
        <f t="shared" si="69"/>
        <v>-45</v>
      </c>
      <c r="O162" s="24" t="str">
        <f t="shared" si="76"/>
        <v xml:space="preserve"> </v>
      </c>
      <c r="P162" s="25" t="str">
        <f t="shared" si="77"/>
        <v>L</v>
      </c>
      <c r="Q162" s="43" t="str">
        <f t="shared" si="78"/>
        <v>C</v>
      </c>
      <c r="R162" s="43">
        <f t="shared" si="79"/>
        <v>3</v>
      </c>
      <c r="S162" s="43">
        <f t="shared" si="70"/>
        <v>3</v>
      </c>
      <c r="T162" s="43">
        <f t="shared" si="80"/>
        <v>0</v>
      </c>
      <c r="U162" s="132">
        <f t="shared" si="81"/>
        <v>24</v>
      </c>
      <c r="W162" s="24" t="str">
        <f t="shared" si="71"/>
        <v xml:space="preserve"> </v>
      </c>
      <c r="X162" s="25" t="str">
        <f t="shared" si="83"/>
        <v>L</v>
      </c>
      <c r="Y162" s="43">
        <f t="shared" si="82"/>
        <v>2</v>
      </c>
      <c r="Z162" s="134">
        <f t="shared" si="72"/>
        <v>1</v>
      </c>
      <c r="AA162" s="43">
        <f t="shared" si="65"/>
        <v>15</v>
      </c>
      <c r="AB162" s="43">
        <f t="shared" si="73"/>
        <v>5</v>
      </c>
      <c r="AC162" s="43">
        <f t="shared" si="74"/>
        <v>0</v>
      </c>
      <c r="AD162" s="132">
        <f t="shared" si="75"/>
        <v>-58</v>
      </c>
    </row>
    <row r="163" spans="1:30">
      <c r="A163" s="197">
        <f t="shared" si="66"/>
        <v>153</v>
      </c>
      <c r="B163" s="198">
        <f>Data!B163</f>
        <v>18</v>
      </c>
      <c r="D163" s="112">
        <f t="shared" si="63"/>
        <v>2</v>
      </c>
      <c r="E163" s="116" t="str">
        <f t="shared" si="64"/>
        <v>C</v>
      </c>
      <c r="G163" s="24" t="str">
        <f t="shared" ref="G163:G226" si="84">IF(AND(D162&lt;&gt;0,D163&lt;&gt;0,D163=D162,H162=" "),"T"," ")</f>
        <v xml:space="preserve"> </v>
      </c>
      <c r="H163" s="25" t="str">
        <f t="shared" ref="H163:H226" si="85">IF(I162=" "," ",IF(D163=I162,"W","L"))</f>
        <v>W</v>
      </c>
      <c r="I163" s="43" t="str">
        <f t="shared" ref="I163:I226" si="86">IF(AND(G163="T",H163=" "),D163,IF(AND(G163=" ",H163="L"),D163," "))</f>
        <v xml:space="preserve"> </v>
      </c>
      <c r="J163" s="43">
        <f t="shared" ref="J163:J226" si="87">IF(I163=" ",0,J162+1)</f>
        <v>0</v>
      </c>
      <c r="K163" s="43">
        <f t="shared" si="67"/>
        <v>0</v>
      </c>
      <c r="L163" s="43">
        <f t="shared" si="68"/>
        <v>6</v>
      </c>
      <c r="M163" s="132">
        <f t="shared" si="69"/>
        <v>-39</v>
      </c>
      <c r="O163" s="24" t="str">
        <f t="shared" si="76"/>
        <v xml:space="preserve"> </v>
      </c>
      <c r="P163" s="25" t="str">
        <f t="shared" si="77"/>
        <v>W</v>
      </c>
      <c r="Q163" s="43" t="str">
        <f t="shared" si="78"/>
        <v xml:space="preserve"> </v>
      </c>
      <c r="R163" s="43">
        <f t="shared" si="79"/>
        <v>0</v>
      </c>
      <c r="S163" s="43">
        <f t="shared" si="70"/>
        <v>0</v>
      </c>
      <c r="T163" s="43">
        <f t="shared" si="80"/>
        <v>9</v>
      </c>
      <c r="U163" s="132">
        <f t="shared" si="81"/>
        <v>33</v>
      </c>
      <c r="W163" s="24" t="str">
        <f t="shared" si="71"/>
        <v xml:space="preserve"> </v>
      </c>
      <c r="X163" s="25" t="str">
        <f t="shared" si="83"/>
        <v>W</v>
      </c>
      <c r="Y163" s="43" t="str">
        <f t="shared" si="82"/>
        <v xml:space="preserve"> </v>
      </c>
      <c r="Z163" s="134">
        <f t="shared" si="72"/>
        <v>0</v>
      </c>
      <c r="AA163" s="43">
        <f t="shared" si="65"/>
        <v>13</v>
      </c>
      <c r="AB163" s="43">
        <f t="shared" si="73"/>
        <v>0</v>
      </c>
      <c r="AC163" s="43">
        <f t="shared" si="74"/>
        <v>15</v>
      </c>
      <c r="AD163" s="132">
        <f t="shared" si="75"/>
        <v>-43</v>
      </c>
    </row>
    <row r="164" spans="1:30">
      <c r="A164" s="197">
        <f t="shared" si="66"/>
        <v>154</v>
      </c>
      <c r="B164" s="198">
        <f>Data!B164</f>
        <v>3</v>
      </c>
      <c r="D164" s="112">
        <f t="shared" si="63"/>
        <v>1</v>
      </c>
      <c r="E164" s="116" t="str">
        <f t="shared" si="64"/>
        <v>C</v>
      </c>
      <c r="G164" s="24" t="str">
        <f t="shared" si="84"/>
        <v xml:space="preserve"> </v>
      </c>
      <c r="H164" s="25" t="str">
        <f t="shared" si="85"/>
        <v xml:space="preserve"> </v>
      </c>
      <c r="I164" s="43" t="str">
        <f t="shared" si="86"/>
        <v xml:space="preserve"> </v>
      </c>
      <c r="J164" s="43">
        <f t="shared" si="87"/>
        <v>0</v>
      </c>
      <c r="K164" s="43">
        <f t="shared" si="67"/>
        <v>0</v>
      </c>
      <c r="L164" s="43">
        <f t="shared" si="68"/>
        <v>0</v>
      </c>
      <c r="M164" s="132">
        <f t="shared" si="69"/>
        <v>-39</v>
      </c>
      <c r="O164" s="24" t="str">
        <f t="shared" si="76"/>
        <v xml:space="preserve"> </v>
      </c>
      <c r="P164" s="25" t="str">
        <f t="shared" si="77"/>
        <v xml:space="preserve"> </v>
      </c>
      <c r="Q164" s="43" t="str">
        <f t="shared" si="78"/>
        <v xml:space="preserve"> </v>
      </c>
      <c r="R164" s="43">
        <f t="shared" si="79"/>
        <v>0</v>
      </c>
      <c r="S164" s="43">
        <f t="shared" si="70"/>
        <v>0</v>
      </c>
      <c r="T164" s="43">
        <f t="shared" si="80"/>
        <v>0</v>
      </c>
      <c r="U164" s="132">
        <f t="shared" si="81"/>
        <v>33</v>
      </c>
      <c r="W164" s="24" t="str">
        <f t="shared" si="71"/>
        <v xml:space="preserve"> </v>
      </c>
      <c r="X164" s="25" t="str">
        <f t="shared" si="83"/>
        <v xml:space="preserve"> </v>
      </c>
      <c r="Y164" s="43" t="str">
        <f t="shared" si="82"/>
        <v xml:space="preserve"> </v>
      </c>
      <c r="Z164" s="134">
        <f t="shared" si="72"/>
        <v>0</v>
      </c>
      <c r="AA164" s="43">
        <f t="shared" si="65"/>
        <v>13</v>
      </c>
      <c r="AB164" s="43">
        <f t="shared" si="73"/>
        <v>0</v>
      </c>
      <c r="AC164" s="43">
        <f t="shared" si="74"/>
        <v>0</v>
      </c>
      <c r="AD164" s="132">
        <f t="shared" si="75"/>
        <v>-43</v>
      </c>
    </row>
    <row r="165" spans="1:30">
      <c r="A165" s="197">
        <f t="shared" si="66"/>
        <v>155</v>
      </c>
      <c r="B165" s="198">
        <f>Data!B165</f>
        <v>20</v>
      </c>
      <c r="D165" s="112">
        <f t="shared" si="63"/>
        <v>2</v>
      </c>
      <c r="E165" s="116" t="str">
        <f t="shared" si="64"/>
        <v>B</v>
      </c>
      <c r="G165" s="24" t="str">
        <f t="shared" si="84"/>
        <v xml:space="preserve"> </v>
      </c>
      <c r="H165" s="25" t="str">
        <f t="shared" si="85"/>
        <v xml:space="preserve"> </v>
      </c>
      <c r="I165" s="43" t="str">
        <f t="shared" si="86"/>
        <v xml:space="preserve"> </v>
      </c>
      <c r="J165" s="43">
        <f t="shared" si="87"/>
        <v>0</v>
      </c>
      <c r="K165" s="43">
        <f t="shared" si="67"/>
        <v>0</v>
      </c>
      <c r="L165" s="43">
        <f t="shared" si="68"/>
        <v>0</v>
      </c>
      <c r="M165" s="132">
        <f t="shared" si="69"/>
        <v>-39</v>
      </c>
      <c r="O165" s="24" t="str">
        <f t="shared" si="76"/>
        <v xml:space="preserve"> </v>
      </c>
      <c r="P165" s="25" t="str">
        <f t="shared" si="77"/>
        <v xml:space="preserve"> </v>
      </c>
      <c r="Q165" s="43" t="str">
        <f t="shared" si="78"/>
        <v xml:space="preserve"> </v>
      </c>
      <c r="R165" s="43">
        <f t="shared" si="79"/>
        <v>0</v>
      </c>
      <c r="S165" s="43">
        <f t="shared" si="70"/>
        <v>0</v>
      </c>
      <c r="T165" s="43">
        <f t="shared" si="80"/>
        <v>0</v>
      </c>
      <c r="U165" s="132">
        <f t="shared" si="81"/>
        <v>33</v>
      </c>
      <c r="W165" s="24" t="str">
        <f t="shared" si="71"/>
        <v xml:space="preserve"> </v>
      </c>
      <c r="X165" s="25" t="str">
        <f t="shared" si="83"/>
        <v xml:space="preserve"> </v>
      </c>
      <c r="Y165" s="43" t="str">
        <f t="shared" si="82"/>
        <v xml:space="preserve"> </v>
      </c>
      <c r="Z165" s="134">
        <f t="shared" si="72"/>
        <v>0</v>
      </c>
      <c r="AA165" s="43">
        <f t="shared" si="65"/>
        <v>13</v>
      </c>
      <c r="AB165" s="43">
        <f t="shared" si="73"/>
        <v>0</v>
      </c>
      <c r="AC165" s="43">
        <f t="shared" si="74"/>
        <v>0</v>
      </c>
      <c r="AD165" s="132">
        <f t="shared" si="75"/>
        <v>-43</v>
      </c>
    </row>
    <row r="166" spans="1:30">
      <c r="A166" s="197">
        <f t="shared" si="66"/>
        <v>156</v>
      </c>
      <c r="B166" s="198">
        <f>Data!B166</f>
        <v>1</v>
      </c>
      <c r="D166" s="112">
        <f t="shared" si="63"/>
        <v>1</v>
      </c>
      <c r="E166" s="116" t="str">
        <f t="shared" si="64"/>
        <v>A</v>
      </c>
      <c r="G166" s="24" t="str">
        <f t="shared" si="84"/>
        <v xml:space="preserve"> </v>
      </c>
      <c r="H166" s="25" t="str">
        <f t="shared" si="85"/>
        <v xml:space="preserve"> </v>
      </c>
      <c r="I166" s="43" t="str">
        <f t="shared" si="86"/>
        <v xml:space="preserve"> </v>
      </c>
      <c r="J166" s="43">
        <f t="shared" si="87"/>
        <v>0</v>
      </c>
      <c r="K166" s="43">
        <f t="shared" si="67"/>
        <v>0</v>
      </c>
      <c r="L166" s="43">
        <f t="shared" si="68"/>
        <v>0</v>
      </c>
      <c r="M166" s="132">
        <f t="shared" si="69"/>
        <v>-39</v>
      </c>
      <c r="O166" s="24" t="str">
        <f t="shared" si="76"/>
        <v xml:space="preserve"> </v>
      </c>
      <c r="P166" s="25" t="str">
        <f t="shared" si="77"/>
        <v xml:space="preserve"> </v>
      </c>
      <c r="Q166" s="43" t="str">
        <f t="shared" si="78"/>
        <v xml:space="preserve"> </v>
      </c>
      <c r="R166" s="43">
        <f t="shared" si="79"/>
        <v>0</v>
      </c>
      <c r="S166" s="43">
        <f t="shared" si="70"/>
        <v>0</v>
      </c>
      <c r="T166" s="43">
        <f t="shared" si="80"/>
        <v>0</v>
      </c>
      <c r="U166" s="132">
        <f t="shared" si="81"/>
        <v>33</v>
      </c>
      <c r="W166" s="24" t="str">
        <f t="shared" si="71"/>
        <v xml:space="preserve"> </v>
      </c>
      <c r="X166" s="25" t="str">
        <f t="shared" si="83"/>
        <v xml:space="preserve"> </v>
      </c>
      <c r="Y166" s="43" t="str">
        <f t="shared" si="82"/>
        <v xml:space="preserve"> </v>
      </c>
      <c r="Z166" s="134">
        <f t="shared" si="72"/>
        <v>0</v>
      </c>
      <c r="AA166" s="43">
        <f t="shared" si="65"/>
        <v>13</v>
      </c>
      <c r="AB166" s="43">
        <f t="shared" si="73"/>
        <v>0</v>
      </c>
      <c r="AC166" s="43">
        <f t="shared" si="74"/>
        <v>0</v>
      </c>
      <c r="AD166" s="132">
        <f t="shared" si="75"/>
        <v>-43</v>
      </c>
    </row>
    <row r="167" spans="1:30">
      <c r="A167" s="197">
        <f t="shared" si="66"/>
        <v>157</v>
      </c>
      <c r="B167" s="198">
        <f>Data!B167</f>
        <v>36</v>
      </c>
      <c r="D167" s="112">
        <f t="shared" si="63"/>
        <v>3</v>
      </c>
      <c r="E167" s="116" t="str">
        <f t="shared" si="64"/>
        <v>C</v>
      </c>
      <c r="G167" s="24" t="str">
        <f t="shared" si="84"/>
        <v xml:space="preserve"> </v>
      </c>
      <c r="H167" s="25" t="str">
        <f t="shared" si="85"/>
        <v xml:space="preserve"> </v>
      </c>
      <c r="I167" s="43" t="str">
        <f t="shared" si="86"/>
        <v xml:space="preserve"> </v>
      </c>
      <c r="J167" s="43">
        <f t="shared" si="87"/>
        <v>0</v>
      </c>
      <c r="K167" s="43">
        <f t="shared" si="67"/>
        <v>0</v>
      </c>
      <c r="L167" s="43">
        <f t="shared" si="68"/>
        <v>0</v>
      </c>
      <c r="M167" s="132">
        <f t="shared" si="69"/>
        <v>-39</v>
      </c>
      <c r="O167" s="24" t="str">
        <f t="shared" si="76"/>
        <v xml:space="preserve"> </v>
      </c>
      <c r="P167" s="25" t="str">
        <f t="shared" si="77"/>
        <v xml:space="preserve"> </v>
      </c>
      <c r="Q167" s="43" t="str">
        <f t="shared" si="78"/>
        <v xml:space="preserve"> </v>
      </c>
      <c r="R167" s="43">
        <f t="shared" si="79"/>
        <v>0</v>
      </c>
      <c r="S167" s="43">
        <f t="shared" si="70"/>
        <v>0</v>
      </c>
      <c r="T167" s="43">
        <f t="shared" si="80"/>
        <v>0</v>
      </c>
      <c r="U167" s="132">
        <f t="shared" si="81"/>
        <v>33</v>
      </c>
      <c r="W167" s="24" t="str">
        <f t="shared" si="71"/>
        <v xml:space="preserve"> </v>
      </c>
      <c r="X167" s="25" t="str">
        <f t="shared" si="83"/>
        <v xml:space="preserve"> </v>
      </c>
      <c r="Y167" s="43" t="str">
        <f t="shared" si="82"/>
        <v xml:space="preserve"> </v>
      </c>
      <c r="Z167" s="134">
        <f t="shared" si="72"/>
        <v>0</v>
      </c>
      <c r="AA167" s="43">
        <f t="shared" si="65"/>
        <v>13</v>
      </c>
      <c r="AB167" s="43">
        <f t="shared" si="73"/>
        <v>0</v>
      </c>
      <c r="AC167" s="43">
        <f t="shared" si="74"/>
        <v>0</v>
      </c>
      <c r="AD167" s="132">
        <f t="shared" si="75"/>
        <v>-43</v>
      </c>
    </row>
    <row r="168" spans="1:30">
      <c r="A168" s="197">
        <f t="shared" si="66"/>
        <v>158</v>
      </c>
      <c r="B168" s="198">
        <f>Data!B168</f>
        <v>17</v>
      </c>
      <c r="D168" s="112">
        <f t="shared" si="63"/>
        <v>2</v>
      </c>
      <c r="E168" s="116" t="str">
        <f t="shared" si="64"/>
        <v>B</v>
      </c>
      <c r="G168" s="24" t="str">
        <f t="shared" si="84"/>
        <v xml:space="preserve"> </v>
      </c>
      <c r="H168" s="25" t="str">
        <f t="shared" si="85"/>
        <v xml:space="preserve"> </v>
      </c>
      <c r="I168" s="43" t="str">
        <f t="shared" si="86"/>
        <v xml:space="preserve"> </v>
      </c>
      <c r="J168" s="43">
        <f t="shared" si="87"/>
        <v>0</v>
      </c>
      <c r="K168" s="43">
        <f t="shared" si="67"/>
        <v>0</v>
      </c>
      <c r="L168" s="43">
        <f t="shared" si="68"/>
        <v>0</v>
      </c>
      <c r="M168" s="132">
        <f t="shared" si="69"/>
        <v>-39</v>
      </c>
      <c r="O168" s="24" t="str">
        <f t="shared" si="76"/>
        <v xml:space="preserve"> </v>
      </c>
      <c r="P168" s="25" t="str">
        <f t="shared" si="77"/>
        <v xml:space="preserve"> </v>
      </c>
      <c r="Q168" s="43" t="str">
        <f t="shared" si="78"/>
        <v xml:space="preserve"> </v>
      </c>
      <c r="R168" s="43">
        <f t="shared" si="79"/>
        <v>0</v>
      </c>
      <c r="S168" s="43">
        <f t="shared" si="70"/>
        <v>0</v>
      </c>
      <c r="T168" s="43">
        <f t="shared" si="80"/>
        <v>0</v>
      </c>
      <c r="U168" s="132">
        <f t="shared" si="81"/>
        <v>33</v>
      </c>
      <c r="W168" s="24" t="str">
        <f t="shared" si="71"/>
        <v xml:space="preserve"> </v>
      </c>
      <c r="X168" s="25" t="str">
        <f t="shared" si="83"/>
        <v xml:space="preserve"> </v>
      </c>
      <c r="Y168" s="43" t="str">
        <f t="shared" si="82"/>
        <v xml:space="preserve"> </v>
      </c>
      <c r="Z168" s="134">
        <f t="shared" si="72"/>
        <v>0</v>
      </c>
      <c r="AA168" s="43">
        <f t="shared" si="65"/>
        <v>13</v>
      </c>
      <c r="AB168" s="43">
        <f t="shared" si="73"/>
        <v>0</v>
      </c>
      <c r="AC168" s="43">
        <f t="shared" si="74"/>
        <v>0</v>
      </c>
      <c r="AD168" s="132">
        <f t="shared" si="75"/>
        <v>-43</v>
      </c>
    </row>
    <row r="169" spans="1:30">
      <c r="A169" s="197">
        <f t="shared" si="66"/>
        <v>159</v>
      </c>
      <c r="B169" s="198">
        <f>Data!B169</f>
        <v>1</v>
      </c>
      <c r="D169" s="112">
        <f t="shared" si="63"/>
        <v>1</v>
      </c>
      <c r="E169" s="116" t="str">
        <f t="shared" si="64"/>
        <v>A</v>
      </c>
      <c r="G169" s="24" t="str">
        <f t="shared" si="84"/>
        <v xml:space="preserve"> </v>
      </c>
      <c r="H169" s="25" t="str">
        <f t="shared" si="85"/>
        <v xml:space="preserve"> </v>
      </c>
      <c r="I169" s="43" t="str">
        <f t="shared" si="86"/>
        <v xml:space="preserve"> </v>
      </c>
      <c r="J169" s="43">
        <f t="shared" si="87"/>
        <v>0</v>
      </c>
      <c r="K169" s="43">
        <f t="shared" si="67"/>
        <v>0</v>
      </c>
      <c r="L169" s="43">
        <f t="shared" si="68"/>
        <v>0</v>
      </c>
      <c r="M169" s="132">
        <f t="shared" si="69"/>
        <v>-39</v>
      </c>
      <c r="O169" s="24" t="str">
        <f t="shared" si="76"/>
        <v xml:space="preserve"> </v>
      </c>
      <c r="P169" s="25" t="str">
        <f t="shared" si="77"/>
        <v xml:space="preserve"> </v>
      </c>
      <c r="Q169" s="43" t="str">
        <f t="shared" si="78"/>
        <v xml:space="preserve"> </v>
      </c>
      <c r="R169" s="43">
        <f t="shared" si="79"/>
        <v>0</v>
      </c>
      <c r="S169" s="43">
        <f t="shared" si="70"/>
        <v>0</v>
      </c>
      <c r="T169" s="43">
        <f t="shared" si="80"/>
        <v>0</v>
      </c>
      <c r="U169" s="132">
        <f t="shared" si="81"/>
        <v>33</v>
      </c>
      <c r="W169" s="24" t="str">
        <f t="shared" si="71"/>
        <v xml:space="preserve"> </v>
      </c>
      <c r="X169" s="25" t="str">
        <f t="shared" si="83"/>
        <v xml:space="preserve"> </v>
      </c>
      <c r="Y169" s="43" t="str">
        <f t="shared" si="82"/>
        <v xml:space="preserve"> </v>
      </c>
      <c r="Z169" s="134">
        <f t="shared" si="72"/>
        <v>0</v>
      </c>
      <c r="AA169" s="43">
        <f t="shared" si="65"/>
        <v>13</v>
      </c>
      <c r="AB169" s="43">
        <f t="shared" si="73"/>
        <v>0</v>
      </c>
      <c r="AC169" s="43">
        <f t="shared" si="74"/>
        <v>0</v>
      </c>
      <c r="AD169" s="132">
        <f t="shared" si="75"/>
        <v>-43</v>
      </c>
    </row>
    <row r="170" spans="1:30">
      <c r="A170" s="197">
        <f t="shared" si="66"/>
        <v>160</v>
      </c>
      <c r="B170" s="198">
        <f>Data!B170</f>
        <v>18</v>
      </c>
      <c r="D170" s="112">
        <f t="shared" si="63"/>
        <v>2</v>
      </c>
      <c r="E170" s="116" t="str">
        <f t="shared" si="64"/>
        <v>C</v>
      </c>
      <c r="G170" s="24" t="str">
        <f t="shared" si="84"/>
        <v xml:space="preserve"> </v>
      </c>
      <c r="H170" s="25" t="str">
        <f t="shared" si="85"/>
        <v xml:space="preserve"> </v>
      </c>
      <c r="I170" s="43" t="str">
        <f t="shared" si="86"/>
        <v xml:space="preserve"> </v>
      </c>
      <c r="J170" s="43">
        <f t="shared" si="87"/>
        <v>0</v>
      </c>
      <c r="K170" s="43">
        <f t="shared" si="67"/>
        <v>0</v>
      </c>
      <c r="L170" s="43">
        <f t="shared" si="68"/>
        <v>0</v>
      </c>
      <c r="M170" s="132">
        <f t="shared" si="69"/>
        <v>-39</v>
      </c>
      <c r="O170" s="24" t="str">
        <f t="shared" si="76"/>
        <v xml:space="preserve"> </v>
      </c>
      <c r="P170" s="25" t="str">
        <f t="shared" si="77"/>
        <v xml:space="preserve"> </v>
      </c>
      <c r="Q170" s="43" t="str">
        <f t="shared" si="78"/>
        <v xml:space="preserve"> </v>
      </c>
      <c r="R170" s="43">
        <f t="shared" si="79"/>
        <v>0</v>
      </c>
      <c r="S170" s="43">
        <f t="shared" si="70"/>
        <v>0</v>
      </c>
      <c r="T170" s="43">
        <f t="shared" si="80"/>
        <v>0</v>
      </c>
      <c r="U170" s="132">
        <f t="shared" si="81"/>
        <v>33</v>
      </c>
      <c r="W170" s="24" t="str">
        <f t="shared" si="71"/>
        <v xml:space="preserve"> </v>
      </c>
      <c r="X170" s="25" t="str">
        <f t="shared" si="83"/>
        <v xml:space="preserve"> </v>
      </c>
      <c r="Y170" s="43" t="str">
        <f t="shared" si="82"/>
        <v xml:space="preserve"> </v>
      </c>
      <c r="Z170" s="134">
        <f t="shared" si="72"/>
        <v>0</v>
      </c>
      <c r="AA170" s="43">
        <f t="shared" si="65"/>
        <v>13</v>
      </c>
      <c r="AB170" s="43">
        <f t="shared" si="73"/>
        <v>0</v>
      </c>
      <c r="AC170" s="43">
        <f t="shared" si="74"/>
        <v>0</v>
      </c>
      <c r="AD170" s="132">
        <f t="shared" si="75"/>
        <v>-43</v>
      </c>
    </row>
    <row r="171" spans="1:30">
      <c r="A171" s="197">
        <f t="shared" si="66"/>
        <v>161</v>
      </c>
      <c r="B171" s="198">
        <f>Data!B171</f>
        <v>10</v>
      </c>
      <c r="D171" s="112">
        <f t="shared" si="63"/>
        <v>1</v>
      </c>
      <c r="E171" s="116" t="str">
        <f t="shared" si="64"/>
        <v>A</v>
      </c>
      <c r="G171" s="24" t="str">
        <f t="shared" si="84"/>
        <v xml:space="preserve"> </v>
      </c>
      <c r="H171" s="25" t="str">
        <f t="shared" si="85"/>
        <v xml:space="preserve"> </v>
      </c>
      <c r="I171" s="43" t="str">
        <f t="shared" si="86"/>
        <v xml:space="preserve"> </v>
      </c>
      <c r="J171" s="43">
        <f t="shared" si="87"/>
        <v>0</v>
      </c>
      <c r="K171" s="43">
        <f t="shared" si="67"/>
        <v>0</v>
      </c>
      <c r="L171" s="43">
        <f t="shared" si="68"/>
        <v>0</v>
      </c>
      <c r="M171" s="132">
        <f t="shared" si="69"/>
        <v>-39</v>
      </c>
      <c r="O171" s="24" t="str">
        <f t="shared" si="76"/>
        <v xml:space="preserve"> </v>
      </c>
      <c r="P171" s="25" t="str">
        <f t="shared" si="77"/>
        <v xml:space="preserve"> </v>
      </c>
      <c r="Q171" s="43" t="str">
        <f t="shared" si="78"/>
        <v xml:space="preserve"> </v>
      </c>
      <c r="R171" s="43">
        <f t="shared" si="79"/>
        <v>0</v>
      </c>
      <c r="S171" s="43">
        <f t="shared" si="70"/>
        <v>0</v>
      </c>
      <c r="T171" s="43">
        <f t="shared" si="80"/>
        <v>0</v>
      </c>
      <c r="U171" s="132">
        <f t="shared" si="81"/>
        <v>33</v>
      </c>
      <c r="W171" s="24" t="str">
        <f t="shared" si="71"/>
        <v xml:space="preserve"> </v>
      </c>
      <c r="X171" s="25" t="str">
        <f t="shared" si="83"/>
        <v xml:space="preserve"> </v>
      </c>
      <c r="Y171" s="43" t="str">
        <f t="shared" si="82"/>
        <v xml:space="preserve"> </v>
      </c>
      <c r="Z171" s="134">
        <f t="shared" si="72"/>
        <v>0</v>
      </c>
      <c r="AA171" s="43">
        <f t="shared" si="65"/>
        <v>13</v>
      </c>
      <c r="AB171" s="43">
        <f t="shared" si="73"/>
        <v>0</v>
      </c>
      <c r="AC171" s="43">
        <f t="shared" si="74"/>
        <v>0</v>
      </c>
      <c r="AD171" s="132">
        <f t="shared" si="75"/>
        <v>-43</v>
      </c>
    </row>
    <row r="172" spans="1:30">
      <c r="A172" s="197">
        <f t="shared" si="66"/>
        <v>162</v>
      </c>
      <c r="B172" s="198">
        <f>Data!B172</f>
        <v>14</v>
      </c>
      <c r="D172" s="112">
        <f t="shared" si="63"/>
        <v>2</v>
      </c>
      <c r="E172" s="116" t="str">
        <f t="shared" si="64"/>
        <v>B</v>
      </c>
      <c r="G172" s="24" t="str">
        <f t="shared" si="84"/>
        <v xml:space="preserve"> </v>
      </c>
      <c r="H172" s="25" t="str">
        <f t="shared" si="85"/>
        <v xml:space="preserve"> </v>
      </c>
      <c r="I172" s="43" t="str">
        <f t="shared" si="86"/>
        <v xml:space="preserve"> </v>
      </c>
      <c r="J172" s="43">
        <f t="shared" si="87"/>
        <v>0</v>
      </c>
      <c r="K172" s="43">
        <f t="shared" si="67"/>
        <v>0</v>
      </c>
      <c r="L172" s="43">
        <f t="shared" si="68"/>
        <v>0</v>
      </c>
      <c r="M172" s="132">
        <f t="shared" si="69"/>
        <v>-39</v>
      </c>
      <c r="O172" s="24" t="str">
        <f t="shared" si="76"/>
        <v xml:space="preserve"> </v>
      </c>
      <c r="P172" s="25" t="str">
        <f t="shared" si="77"/>
        <v xml:space="preserve"> </v>
      </c>
      <c r="Q172" s="43" t="str">
        <f t="shared" si="78"/>
        <v xml:space="preserve"> </v>
      </c>
      <c r="R172" s="43">
        <f t="shared" si="79"/>
        <v>0</v>
      </c>
      <c r="S172" s="43">
        <f t="shared" si="70"/>
        <v>0</v>
      </c>
      <c r="T172" s="43">
        <f t="shared" si="80"/>
        <v>0</v>
      </c>
      <c r="U172" s="132">
        <f t="shared" si="81"/>
        <v>33</v>
      </c>
      <c r="W172" s="24" t="str">
        <f t="shared" si="71"/>
        <v xml:space="preserve"> </v>
      </c>
      <c r="X172" s="25" t="str">
        <f t="shared" si="83"/>
        <v xml:space="preserve"> </v>
      </c>
      <c r="Y172" s="43" t="str">
        <f t="shared" si="82"/>
        <v xml:space="preserve"> </v>
      </c>
      <c r="Z172" s="134">
        <f t="shared" si="72"/>
        <v>0</v>
      </c>
      <c r="AA172" s="43">
        <f t="shared" si="65"/>
        <v>13</v>
      </c>
      <c r="AB172" s="43">
        <f t="shared" si="73"/>
        <v>0</v>
      </c>
      <c r="AC172" s="43">
        <f t="shared" si="74"/>
        <v>0</v>
      </c>
      <c r="AD172" s="132">
        <f t="shared" si="75"/>
        <v>-43</v>
      </c>
    </row>
    <row r="173" spans="1:30">
      <c r="A173" s="197">
        <f t="shared" si="66"/>
        <v>163</v>
      </c>
      <c r="B173" s="198">
        <f>Data!B173</f>
        <v>30</v>
      </c>
      <c r="D173" s="112">
        <f t="shared" si="63"/>
        <v>3</v>
      </c>
      <c r="E173" s="116" t="str">
        <f t="shared" si="64"/>
        <v>C</v>
      </c>
      <c r="G173" s="24" t="str">
        <f t="shared" si="84"/>
        <v xml:space="preserve"> </v>
      </c>
      <c r="H173" s="25" t="str">
        <f t="shared" si="85"/>
        <v xml:space="preserve"> </v>
      </c>
      <c r="I173" s="43" t="str">
        <f t="shared" si="86"/>
        <v xml:space="preserve"> </v>
      </c>
      <c r="J173" s="43">
        <f t="shared" si="87"/>
        <v>0</v>
      </c>
      <c r="K173" s="43">
        <f t="shared" si="67"/>
        <v>0</v>
      </c>
      <c r="L173" s="43">
        <f t="shared" si="68"/>
        <v>0</v>
      </c>
      <c r="M173" s="132">
        <f t="shared" si="69"/>
        <v>-39</v>
      </c>
      <c r="O173" s="24" t="str">
        <f t="shared" si="76"/>
        <v xml:space="preserve"> </v>
      </c>
      <c r="P173" s="25" t="str">
        <f t="shared" si="77"/>
        <v xml:space="preserve"> </v>
      </c>
      <c r="Q173" s="43" t="str">
        <f t="shared" si="78"/>
        <v xml:space="preserve"> </v>
      </c>
      <c r="R173" s="43">
        <f t="shared" si="79"/>
        <v>0</v>
      </c>
      <c r="S173" s="43">
        <f t="shared" si="70"/>
        <v>0</v>
      </c>
      <c r="T173" s="43">
        <f t="shared" si="80"/>
        <v>0</v>
      </c>
      <c r="U173" s="132">
        <f t="shared" si="81"/>
        <v>33</v>
      </c>
      <c r="W173" s="24" t="str">
        <f t="shared" si="71"/>
        <v xml:space="preserve"> </v>
      </c>
      <c r="X173" s="25" t="str">
        <f t="shared" si="83"/>
        <v xml:space="preserve"> </v>
      </c>
      <c r="Y173" s="43" t="str">
        <f t="shared" si="82"/>
        <v xml:space="preserve"> </v>
      </c>
      <c r="Z173" s="134">
        <f t="shared" si="72"/>
        <v>0</v>
      </c>
      <c r="AA173" s="43">
        <f t="shared" si="65"/>
        <v>13</v>
      </c>
      <c r="AB173" s="43">
        <f t="shared" si="73"/>
        <v>0</v>
      </c>
      <c r="AC173" s="43">
        <f t="shared" si="74"/>
        <v>0</v>
      </c>
      <c r="AD173" s="132">
        <f t="shared" si="75"/>
        <v>-43</v>
      </c>
    </row>
    <row r="174" spans="1:30">
      <c r="A174" s="197">
        <f t="shared" si="66"/>
        <v>164</v>
      </c>
      <c r="B174" s="198">
        <f>Data!B174</f>
        <v>3</v>
      </c>
      <c r="D174" s="112">
        <f t="shared" si="63"/>
        <v>1</v>
      </c>
      <c r="E174" s="116" t="str">
        <f t="shared" si="64"/>
        <v>C</v>
      </c>
      <c r="G174" s="24" t="str">
        <f t="shared" si="84"/>
        <v xml:space="preserve"> </v>
      </c>
      <c r="H174" s="25" t="str">
        <f t="shared" si="85"/>
        <v xml:space="preserve"> </v>
      </c>
      <c r="I174" s="43" t="str">
        <f t="shared" si="86"/>
        <v xml:space="preserve"> </v>
      </c>
      <c r="J174" s="43">
        <f t="shared" si="87"/>
        <v>0</v>
      </c>
      <c r="K174" s="43">
        <f t="shared" si="67"/>
        <v>0</v>
      </c>
      <c r="L174" s="43">
        <f t="shared" si="68"/>
        <v>0</v>
      </c>
      <c r="M174" s="132">
        <f t="shared" si="69"/>
        <v>-39</v>
      </c>
      <c r="O174" s="24" t="str">
        <f t="shared" si="76"/>
        <v>T</v>
      </c>
      <c r="P174" s="25" t="str">
        <f t="shared" si="77"/>
        <v xml:space="preserve"> </v>
      </c>
      <c r="Q174" s="43" t="str">
        <f t="shared" si="78"/>
        <v>C</v>
      </c>
      <c r="R174" s="43">
        <f t="shared" si="79"/>
        <v>1</v>
      </c>
      <c r="S174" s="43">
        <f t="shared" si="70"/>
        <v>1</v>
      </c>
      <c r="T174" s="43">
        <f t="shared" si="80"/>
        <v>0</v>
      </c>
      <c r="U174" s="132">
        <f t="shared" si="81"/>
        <v>32</v>
      </c>
      <c r="W174" s="24" t="str">
        <f t="shared" si="71"/>
        <v xml:space="preserve"> </v>
      </c>
      <c r="X174" s="25" t="str">
        <f t="shared" si="83"/>
        <v xml:space="preserve"> </v>
      </c>
      <c r="Y174" s="43" t="str">
        <f t="shared" si="82"/>
        <v xml:space="preserve"> </v>
      </c>
      <c r="Z174" s="134">
        <f t="shared" si="72"/>
        <v>0</v>
      </c>
      <c r="AA174" s="43">
        <f t="shared" si="65"/>
        <v>13</v>
      </c>
      <c r="AB174" s="43">
        <f t="shared" si="73"/>
        <v>0</v>
      </c>
      <c r="AC174" s="43">
        <f t="shared" si="74"/>
        <v>0</v>
      </c>
      <c r="AD174" s="132">
        <f t="shared" si="75"/>
        <v>-43</v>
      </c>
    </row>
    <row r="175" spans="1:30">
      <c r="A175" s="197">
        <f t="shared" si="66"/>
        <v>165</v>
      </c>
      <c r="B175" s="198">
        <f>Data!B175</f>
        <v>11</v>
      </c>
      <c r="D175" s="112">
        <f t="shared" si="63"/>
        <v>1</v>
      </c>
      <c r="E175" s="116" t="str">
        <f t="shared" si="64"/>
        <v>B</v>
      </c>
      <c r="G175" s="24" t="str">
        <f t="shared" si="84"/>
        <v>T</v>
      </c>
      <c r="H175" s="25" t="str">
        <f t="shared" si="85"/>
        <v xml:space="preserve"> </v>
      </c>
      <c r="I175" s="43">
        <f t="shared" si="86"/>
        <v>1</v>
      </c>
      <c r="J175" s="43">
        <f t="shared" si="87"/>
        <v>1</v>
      </c>
      <c r="K175" s="43">
        <f t="shared" si="67"/>
        <v>1</v>
      </c>
      <c r="L175" s="43">
        <f t="shared" si="68"/>
        <v>0</v>
      </c>
      <c r="M175" s="132">
        <f t="shared" si="69"/>
        <v>-40</v>
      </c>
      <c r="O175" s="24" t="str">
        <f t="shared" si="76"/>
        <v xml:space="preserve"> </v>
      </c>
      <c r="P175" s="25" t="str">
        <f t="shared" si="77"/>
        <v>L</v>
      </c>
      <c r="Q175" s="43" t="str">
        <f t="shared" si="78"/>
        <v>B</v>
      </c>
      <c r="R175" s="43">
        <f t="shared" si="79"/>
        <v>2</v>
      </c>
      <c r="S175" s="43">
        <f t="shared" si="70"/>
        <v>2</v>
      </c>
      <c r="T175" s="43">
        <f t="shared" si="80"/>
        <v>0</v>
      </c>
      <c r="U175" s="132">
        <f t="shared" si="81"/>
        <v>30</v>
      </c>
      <c r="W175" s="24" t="str">
        <f t="shared" si="71"/>
        <v>T</v>
      </c>
      <c r="X175" s="25" t="str">
        <f t="shared" si="83"/>
        <v xml:space="preserve"> </v>
      </c>
      <c r="Y175" s="43">
        <f t="shared" si="82"/>
        <v>1</v>
      </c>
      <c r="Z175" s="134">
        <f t="shared" si="72"/>
        <v>0</v>
      </c>
      <c r="AA175" s="43">
        <f t="shared" si="65"/>
        <v>13</v>
      </c>
      <c r="AB175" s="43">
        <f t="shared" si="73"/>
        <v>5</v>
      </c>
      <c r="AC175" s="43">
        <f t="shared" si="74"/>
        <v>0</v>
      </c>
      <c r="AD175" s="132">
        <f t="shared" si="75"/>
        <v>-48</v>
      </c>
    </row>
    <row r="176" spans="1:30">
      <c r="A176" s="197">
        <f t="shared" si="66"/>
        <v>166</v>
      </c>
      <c r="B176" s="198">
        <f>Data!B176</f>
        <v>17</v>
      </c>
      <c r="D176" s="112">
        <f t="shared" si="63"/>
        <v>2</v>
      </c>
      <c r="E176" s="116" t="str">
        <f t="shared" si="64"/>
        <v>B</v>
      </c>
      <c r="G176" s="24" t="str">
        <f t="shared" si="84"/>
        <v xml:space="preserve"> </v>
      </c>
      <c r="H176" s="25" t="str">
        <f t="shared" si="85"/>
        <v>L</v>
      </c>
      <c r="I176" s="43">
        <f t="shared" si="86"/>
        <v>2</v>
      </c>
      <c r="J176" s="43">
        <f t="shared" si="87"/>
        <v>2</v>
      </c>
      <c r="K176" s="43">
        <f t="shared" si="67"/>
        <v>2</v>
      </c>
      <c r="L176" s="43">
        <f t="shared" si="68"/>
        <v>0</v>
      </c>
      <c r="M176" s="132">
        <f t="shared" si="69"/>
        <v>-42</v>
      </c>
      <c r="O176" s="24" t="str">
        <f t="shared" si="76"/>
        <v xml:space="preserve"> </v>
      </c>
      <c r="P176" s="25" t="str">
        <f t="shared" si="77"/>
        <v>W</v>
      </c>
      <c r="Q176" s="43" t="str">
        <f t="shared" si="78"/>
        <v xml:space="preserve"> </v>
      </c>
      <c r="R176" s="43">
        <f t="shared" si="79"/>
        <v>0</v>
      </c>
      <c r="S176" s="43">
        <f t="shared" si="70"/>
        <v>0</v>
      </c>
      <c r="T176" s="43">
        <f t="shared" si="80"/>
        <v>6</v>
      </c>
      <c r="U176" s="132">
        <f t="shared" si="81"/>
        <v>36</v>
      </c>
      <c r="W176" s="24" t="str">
        <f t="shared" si="71"/>
        <v xml:space="preserve"> </v>
      </c>
      <c r="X176" s="25" t="str">
        <f t="shared" si="83"/>
        <v>L</v>
      </c>
      <c r="Y176" s="43">
        <f t="shared" si="82"/>
        <v>2</v>
      </c>
      <c r="Z176" s="134">
        <f t="shared" si="72"/>
        <v>1</v>
      </c>
      <c r="AA176" s="43">
        <f t="shared" si="65"/>
        <v>14</v>
      </c>
      <c r="AB176" s="43">
        <f t="shared" si="73"/>
        <v>5</v>
      </c>
      <c r="AC176" s="43">
        <f t="shared" si="74"/>
        <v>0</v>
      </c>
      <c r="AD176" s="132">
        <f t="shared" si="75"/>
        <v>-53</v>
      </c>
    </row>
    <row r="177" spans="1:30">
      <c r="A177" s="197">
        <f t="shared" si="66"/>
        <v>167</v>
      </c>
      <c r="B177" s="198">
        <f>Data!B177</f>
        <v>3</v>
      </c>
      <c r="D177" s="112">
        <f t="shared" si="63"/>
        <v>1</v>
      </c>
      <c r="E177" s="116" t="str">
        <f t="shared" si="64"/>
        <v>C</v>
      </c>
      <c r="G177" s="24" t="str">
        <f t="shared" si="84"/>
        <v xml:space="preserve"> </v>
      </c>
      <c r="H177" s="25" t="str">
        <f t="shared" si="85"/>
        <v>L</v>
      </c>
      <c r="I177" s="43">
        <f t="shared" si="86"/>
        <v>1</v>
      </c>
      <c r="J177" s="43">
        <f t="shared" si="87"/>
        <v>3</v>
      </c>
      <c r="K177" s="43">
        <f t="shared" si="67"/>
        <v>3</v>
      </c>
      <c r="L177" s="43">
        <f t="shared" si="68"/>
        <v>0</v>
      </c>
      <c r="M177" s="132">
        <f t="shared" si="69"/>
        <v>-45</v>
      </c>
      <c r="O177" s="24" t="str">
        <f t="shared" si="76"/>
        <v xml:space="preserve"> </v>
      </c>
      <c r="P177" s="25" t="str">
        <f t="shared" si="77"/>
        <v xml:space="preserve"> </v>
      </c>
      <c r="Q177" s="43" t="str">
        <f t="shared" si="78"/>
        <v xml:space="preserve"> </v>
      </c>
      <c r="R177" s="43">
        <f t="shared" si="79"/>
        <v>0</v>
      </c>
      <c r="S177" s="43">
        <f t="shared" si="70"/>
        <v>0</v>
      </c>
      <c r="T177" s="43">
        <f t="shared" si="80"/>
        <v>0</v>
      </c>
      <c r="U177" s="132">
        <f t="shared" si="81"/>
        <v>36</v>
      </c>
      <c r="W177" s="24" t="str">
        <f t="shared" si="71"/>
        <v xml:space="preserve"> </v>
      </c>
      <c r="X177" s="25" t="str">
        <f t="shared" si="83"/>
        <v>L</v>
      </c>
      <c r="Y177" s="43">
        <f t="shared" si="82"/>
        <v>1</v>
      </c>
      <c r="Z177" s="134">
        <f t="shared" si="72"/>
        <v>2</v>
      </c>
      <c r="AA177" s="43">
        <f t="shared" si="65"/>
        <v>15</v>
      </c>
      <c r="AB177" s="43">
        <f t="shared" si="73"/>
        <v>5</v>
      </c>
      <c r="AC177" s="43">
        <f t="shared" si="74"/>
        <v>0</v>
      </c>
      <c r="AD177" s="132">
        <f t="shared" si="75"/>
        <v>-58</v>
      </c>
    </row>
    <row r="178" spans="1:30">
      <c r="A178" s="197">
        <f t="shared" si="66"/>
        <v>168</v>
      </c>
      <c r="B178" s="198">
        <f>Data!B178</f>
        <v>10</v>
      </c>
      <c r="D178" s="112">
        <f t="shared" si="63"/>
        <v>1</v>
      </c>
      <c r="E178" s="116" t="str">
        <f t="shared" si="64"/>
        <v>A</v>
      </c>
      <c r="G178" s="24" t="str">
        <f t="shared" si="84"/>
        <v xml:space="preserve"> </v>
      </c>
      <c r="H178" s="25" t="str">
        <f t="shared" si="85"/>
        <v>W</v>
      </c>
      <c r="I178" s="43" t="str">
        <f t="shared" si="86"/>
        <v xml:space="preserve"> </v>
      </c>
      <c r="J178" s="43">
        <f t="shared" si="87"/>
        <v>0</v>
      </c>
      <c r="K178" s="43">
        <f t="shared" si="67"/>
        <v>0</v>
      </c>
      <c r="L178" s="43">
        <f t="shared" si="68"/>
        <v>9</v>
      </c>
      <c r="M178" s="132">
        <f t="shared" si="69"/>
        <v>-36</v>
      </c>
      <c r="O178" s="24" t="str">
        <f t="shared" si="76"/>
        <v xml:space="preserve"> </v>
      </c>
      <c r="P178" s="25" t="str">
        <f t="shared" si="77"/>
        <v xml:space="preserve"> </v>
      </c>
      <c r="Q178" s="43" t="str">
        <f t="shared" si="78"/>
        <v xml:space="preserve"> </v>
      </c>
      <c r="R178" s="43">
        <f t="shared" si="79"/>
        <v>0</v>
      </c>
      <c r="S178" s="43">
        <f t="shared" si="70"/>
        <v>0</v>
      </c>
      <c r="T178" s="43">
        <f t="shared" si="80"/>
        <v>0</v>
      </c>
      <c r="U178" s="132">
        <f t="shared" si="81"/>
        <v>36</v>
      </c>
      <c r="W178" s="24" t="str">
        <f t="shared" si="71"/>
        <v xml:space="preserve"> </v>
      </c>
      <c r="X178" s="25" t="str">
        <f t="shared" si="83"/>
        <v>W</v>
      </c>
      <c r="Y178" s="43" t="str">
        <f t="shared" si="82"/>
        <v xml:space="preserve"> </v>
      </c>
      <c r="Z178" s="134">
        <f t="shared" si="72"/>
        <v>0</v>
      </c>
      <c r="AA178" s="43">
        <f t="shared" si="65"/>
        <v>13</v>
      </c>
      <c r="AB178" s="43">
        <f t="shared" si="73"/>
        <v>0</v>
      </c>
      <c r="AC178" s="43">
        <f t="shared" si="74"/>
        <v>15</v>
      </c>
      <c r="AD178" s="132">
        <f t="shared" si="75"/>
        <v>-43</v>
      </c>
    </row>
    <row r="179" spans="1:30">
      <c r="A179" s="197">
        <f t="shared" si="66"/>
        <v>169</v>
      </c>
      <c r="B179" s="198">
        <f>Data!B179</f>
        <v>18</v>
      </c>
      <c r="D179" s="112">
        <f t="shared" si="63"/>
        <v>2</v>
      </c>
      <c r="E179" s="116" t="str">
        <f t="shared" si="64"/>
        <v>C</v>
      </c>
      <c r="G179" s="24" t="str">
        <f t="shared" si="84"/>
        <v xml:space="preserve"> </v>
      </c>
      <c r="H179" s="25" t="str">
        <f t="shared" si="85"/>
        <v xml:space="preserve"> </v>
      </c>
      <c r="I179" s="43" t="str">
        <f t="shared" si="86"/>
        <v xml:space="preserve"> </v>
      </c>
      <c r="J179" s="43">
        <f t="shared" si="87"/>
        <v>0</v>
      </c>
      <c r="K179" s="43">
        <f t="shared" si="67"/>
        <v>0</v>
      </c>
      <c r="L179" s="43">
        <f t="shared" si="68"/>
        <v>0</v>
      </c>
      <c r="M179" s="132">
        <f t="shared" si="69"/>
        <v>-36</v>
      </c>
      <c r="O179" s="24" t="str">
        <f t="shared" si="76"/>
        <v xml:space="preserve"> </v>
      </c>
      <c r="P179" s="25" t="str">
        <f t="shared" si="77"/>
        <v xml:space="preserve"> </v>
      </c>
      <c r="Q179" s="43" t="str">
        <f t="shared" si="78"/>
        <v xml:space="preserve"> </v>
      </c>
      <c r="R179" s="43">
        <f t="shared" si="79"/>
        <v>0</v>
      </c>
      <c r="S179" s="43">
        <f t="shared" si="70"/>
        <v>0</v>
      </c>
      <c r="T179" s="43">
        <f t="shared" si="80"/>
        <v>0</v>
      </c>
      <c r="U179" s="132">
        <f t="shared" si="81"/>
        <v>36</v>
      </c>
      <c r="W179" s="24" t="str">
        <f t="shared" si="71"/>
        <v xml:space="preserve"> </v>
      </c>
      <c r="X179" s="25" t="str">
        <f t="shared" si="83"/>
        <v xml:space="preserve"> </v>
      </c>
      <c r="Y179" s="43" t="str">
        <f t="shared" si="82"/>
        <v xml:space="preserve"> </v>
      </c>
      <c r="Z179" s="134">
        <f t="shared" si="72"/>
        <v>0</v>
      </c>
      <c r="AA179" s="43">
        <f t="shared" si="65"/>
        <v>13</v>
      </c>
      <c r="AB179" s="43">
        <f t="shared" si="73"/>
        <v>0</v>
      </c>
      <c r="AC179" s="43">
        <f t="shared" si="74"/>
        <v>0</v>
      </c>
      <c r="AD179" s="132">
        <f t="shared" si="75"/>
        <v>-43</v>
      </c>
    </row>
    <row r="180" spans="1:30">
      <c r="A180" s="197">
        <f t="shared" si="66"/>
        <v>170</v>
      </c>
      <c r="B180" s="198">
        <f>Data!B180</f>
        <v>29</v>
      </c>
      <c r="D180" s="112">
        <f t="shared" si="63"/>
        <v>3</v>
      </c>
      <c r="E180" s="116" t="str">
        <f t="shared" si="64"/>
        <v>B</v>
      </c>
      <c r="G180" s="24" t="str">
        <f t="shared" si="84"/>
        <v xml:space="preserve"> </v>
      </c>
      <c r="H180" s="25" t="str">
        <f t="shared" si="85"/>
        <v xml:space="preserve"> </v>
      </c>
      <c r="I180" s="43" t="str">
        <f t="shared" si="86"/>
        <v xml:space="preserve"> </v>
      </c>
      <c r="J180" s="43">
        <f t="shared" si="87"/>
        <v>0</v>
      </c>
      <c r="K180" s="43">
        <f t="shared" si="67"/>
        <v>0</v>
      </c>
      <c r="L180" s="43">
        <f t="shared" si="68"/>
        <v>0</v>
      </c>
      <c r="M180" s="132">
        <f t="shared" si="69"/>
        <v>-36</v>
      </c>
      <c r="O180" s="24" t="str">
        <f t="shared" si="76"/>
        <v xml:space="preserve"> </v>
      </c>
      <c r="P180" s="25" t="str">
        <f t="shared" si="77"/>
        <v xml:space="preserve"> </v>
      </c>
      <c r="Q180" s="43" t="str">
        <f t="shared" si="78"/>
        <v xml:space="preserve"> </v>
      </c>
      <c r="R180" s="43">
        <f t="shared" si="79"/>
        <v>0</v>
      </c>
      <c r="S180" s="43">
        <f t="shared" si="70"/>
        <v>0</v>
      </c>
      <c r="T180" s="43">
        <f t="shared" si="80"/>
        <v>0</v>
      </c>
      <c r="U180" s="132">
        <f t="shared" si="81"/>
        <v>36</v>
      </c>
      <c r="W180" s="24" t="str">
        <f t="shared" si="71"/>
        <v xml:space="preserve"> </v>
      </c>
      <c r="X180" s="25" t="str">
        <f t="shared" si="83"/>
        <v xml:space="preserve"> </v>
      </c>
      <c r="Y180" s="43" t="str">
        <f t="shared" si="82"/>
        <v xml:space="preserve"> </v>
      </c>
      <c r="Z180" s="134">
        <f t="shared" si="72"/>
        <v>0</v>
      </c>
      <c r="AA180" s="43">
        <f t="shared" si="65"/>
        <v>13</v>
      </c>
      <c r="AB180" s="43">
        <f t="shared" si="73"/>
        <v>0</v>
      </c>
      <c r="AC180" s="43">
        <f t="shared" si="74"/>
        <v>0</v>
      </c>
      <c r="AD180" s="132">
        <f t="shared" si="75"/>
        <v>-43</v>
      </c>
    </row>
    <row r="181" spans="1:30">
      <c r="A181" s="197">
        <f t="shared" si="66"/>
        <v>171</v>
      </c>
      <c r="B181" s="198">
        <f>Data!B181</f>
        <v>28</v>
      </c>
      <c r="D181" s="112">
        <f t="shared" si="63"/>
        <v>3</v>
      </c>
      <c r="E181" s="116" t="str">
        <f t="shared" si="64"/>
        <v>A</v>
      </c>
      <c r="G181" s="24" t="str">
        <f t="shared" si="84"/>
        <v>T</v>
      </c>
      <c r="H181" s="25" t="str">
        <f t="shared" si="85"/>
        <v xml:space="preserve"> </v>
      </c>
      <c r="I181" s="43">
        <f t="shared" si="86"/>
        <v>3</v>
      </c>
      <c r="J181" s="43">
        <f t="shared" si="87"/>
        <v>1</v>
      </c>
      <c r="K181" s="43">
        <f t="shared" si="67"/>
        <v>1</v>
      </c>
      <c r="L181" s="43">
        <f t="shared" si="68"/>
        <v>0</v>
      </c>
      <c r="M181" s="132">
        <f t="shared" si="69"/>
        <v>-37</v>
      </c>
      <c r="O181" s="24" t="str">
        <f t="shared" si="76"/>
        <v xml:space="preserve"> </v>
      </c>
      <c r="P181" s="25" t="str">
        <f t="shared" si="77"/>
        <v xml:space="preserve"> </v>
      </c>
      <c r="Q181" s="43" t="str">
        <f t="shared" si="78"/>
        <v xml:space="preserve"> </v>
      </c>
      <c r="R181" s="43">
        <f t="shared" si="79"/>
        <v>0</v>
      </c>
      <c r="S181" s="43">
        <f t="shared" si="70"/>
        <v>0</v>
      </c>
      <c r="T181" s="43">
        <f t="shared" si="80"/>
        <v>0</v>
      </c>
      <c r="U181" s="132">
        <f t="shared" si="81"/>
        <v>36</v>
      </c>
      <c r="W181" s="24" t="str">
        <f t="shared" si="71"/>
        <v>T</v>
      </c>
      <c r="X181" s="25" t="str">
        <f t="shared" si="83"/>
        <v xml:space="preserve"> </v>
      </c>
      <c r="Y181" s="43">
        <f t="shared" si="82"/>
        <v>3</v>
      </c>
      <c r="Z181" s="134">
        <f t="shared" si="72"/>
        <v>0</v>
      </c>
      <c r="AA181" s="43">
        <f t="shared" si="65"/>
        <v>13</v>
      </c>
      <c r="AB181" s="43">
        <f t="shared" si="73"/>
        <v>5</v>
      </c>
      <c r="AC181" s="43">
        <f t="shared" si="74"/>
        <v>0</v>
      </c>
      <c r="AD181" s="132">
        <f t="shared" si="75"/>
        <v>-48</v>
      </c>
    </row>
    <row r="182" spans="1:30">
      <c r="A182" s="197">
        <f t="shared" si="66"/>
        <v>172</v>
      </c>
      <c r="B182" s="198">
        <f>Data!B182</f>
        <v>10</v>
      </c>
      <c r="D182" s="112">
        <f t="shared" si="63"/>
        <v>1</v>
      </c>
      <c r="E182" s="116" t="str">
        <f t="shared" si="64"/>
        <v>A</v>
      </c>
      <c r="G182" s="24" t="str">
        <f t="shared" si="84"/>
        <v xml:space="preserve"> </v>
      </c>
      <c r="H182" s="25" t="str">
        <f t="shared" si="85"/>
        <v>L</v>
      </c>
      <c r="I182" s="43">
        <f t="shared" si="86"/>
        <v>1</v>
      </c>
      <c r="J182" s="43">
        <f t="shared" si="87"/>
        <v>2</v>
      </c>
      <c r="K182" s="43">
        <f t="shared" si="67"/>
        <v>2</v>
      </c>
      <c r="L182" s="43">
        <f t="shared" si="68"/>
        <v>0</v>
      </c>
      <c r="M182" s="132">
        <f t="shared" si="69"/>
        <v>-39</v>
      </c>
      <c r="O182" s="24" t="str">
        <f t="shared" si="76"/>
        <v>T</v>
      </c>
      <c r="P182" s="25" t="str">
        <f t="shared" si="77"/>
        <v xml:space="preserve"> </v>
      </c>
      <c r="Q182" s="43" t="str">
        <f t="shared" si="78"/>
        <v>A</v>
      </c>
      <c r="R182" s="43">
        <f t="shared" si="79"/>
        <v>1</v>
      </c>
      <c r="S182" s="43">
        <f t="shared" si="70"/>
        <v>1</v>
      </c>
      <c r="T182" s="43">
        <f t="shared" si="80"/>
        <v>0</v>
      </c>
      <c r="U182" s="132">
        <f t="shared" si="81"/>
        <v>35</v>
      </c>
      <c r="W182" s="24" t="str">
        <f t="shared" si="71"/>
        <v xml:space="preserve"> </v>
      </c>
      <c r="X182" s="25" t="str">
        <f t="shared" si="83"/>
        <v>L</v>
      </c>
      <c r="Y182" s="43">
        <f t="shared" si="82"/>
        <v>1</v>
      </c>
      <c r="Z182" s="134">
        <f t="shared" si="72"/>
        <v>1</v>
      </c>
      <c r="AA182" s="43">
        <f t="shared" si="65"/>
        <v>14</v>
      </c>
      <c r="AB182" s="43">
        <f t="shared" si="73"/>
        <v>5</v>
      </c>
      <c r="AC182" s="43">
        <f t="shared" si="74"/>
        <v>0</v>
      </c>
      <c r="AD182" s="132">
        <f t="shared" si="75"/>
        <v>-53</v>
      </c>
    </row>
    <row r="183" spans="1:30">
      <c r="A183" s="197">
        <f t="shared" si="66"/>
        <v>173</v>
      </c>
      <c r="B183" s="198">
        <f>Data!B183</f>
        <v>32</v>
      </c>
      <c r="D183" s="112">
        <f t="shared" si="63"/>
        <v>3</v>
      </c>
      <c r="E183" s="116" t="str">
        <f t="shared" si="64"/>
        <v>B</v>
      </c>
      <c r="G183" s="24" t="str">
        <f t="shared" si="84"/>
        <v xml:space="preserve"> </v>
      </c>
      <c r="H183" s="25" t="str">
        <f t="shared" si="85"/>
        <v>L</v>
      </c>
      <c r="I183" s="43">
        <f t="shared" si="86"/>
        <v>3</v>
      </c>
      <c r="J183" s="43">
        <f t="shared" si="87"/>
        <v>3</v>
      </c>
      <c r="K183" s="43">
        <f t="shared" si="67"/>
        <v>3</v>
      </c>
      <c r="L183" s="43">
        <f t="shared" si="68"/>
        <v>0</v>
      </c>
      <c r="M183" s="132">
        <f t="shared" si="69"/>
        <v>-42</v>
      </c>
      <c r="O183" s="24" t="str">
        <f t="shared" si="76"/>
        <v xml:space="preserve"> </v>
      </c>
      <c r="P183" s="25" t="str">
        <f t="shared" si="77"/>
        <v>L</v>
      </c>
      <c r="Q183" s="43" t="str">
        <f t="shared" si="78"/>
        <v>B</v>
      </c>
      <c r="R183" s="43">
        <f t="shared" si="79"/>
        <v>2</v>
      </c>
      <c r="S183" s="43">
        <f t="shared" si="70"/>
        <v>2</v>
      </c>
      <c r="T183" s="43">
        <f t="shared" si="80"/>
        <v>0</v>
      </c>
      <c r="U183" s="132">
        <f t="shared" si="81"/>
        <v>33</v>
      </c>
      <c r="W183" s="24" t="str">
        <f t="shared" si="71"/>
        <v xml:space="preserve"> </v>
      </c>
      <c r="X183" s="25" t="str">
        <f t="shared" si="83"/>
        <v>L</v>
      </c>
      <c r="Y183" s="43">
        <f t="shared" si="82"/>
        <v>3</v>
      </c>
      <c r="Z183" s="134">
        <f t="shared" si="72"/>
        <v>2</v>
      </c>
      <c r="AA183" s="43">
        <f t="shared" si="65"/>
        <v>15</v>
      </c>
      <c r="AB183" s="43">
        <f t="shared" si="73"/>
        <v>5</v>
      </c>
      <c r="AC183" s="43">
        <f t="shared" si="74"/>
        <v>0</v>
      </c>
      <c r="AD183" s="132">
        <f t="shared" si="75"/>
        <v>-58</v>
      </c>
    </row>
    <row r="184" spans="1:30">
      <c r="A184" s="197">
        <f t="shared" si="66"/>
        <v>174</v>
      </c>
      <c r="B184" s="198">
        <f>Data!B184</f>
        <v>14</v>
      </c>
      <c r="D184" s="112">
        <f t="shared" si="63"/>
        <v>2</v>
      </c>
      <c r="E184" s="116" t="str">
        <f t="shared" si="64"/>
        <v>B</v>
      </c>
      <c r="G184" s="24" t="str">
        <f t="shared" si="84"/>
        <v xml:space="preserve"> </v>
      </c>
      <c r="H184" s="25" t="str">
        <f t="shared" si="85"/>
        <v>L</v>
      </c>
      <c r="I184" s="43">
        <f t="shared" si="86"/>
        <v>2</v>
      </c>
      <c r="J184" s="43">
        <f t="shared" si="87"/>
        <v>4</v>
      </c>
      <c r="K184" s="43">
        <f t="shared" si="67"/>
        <v>4</v>
      </c>
      <c r="L184" s="43">
        <f t="shared" si="68"/>
        <v>0</v>
      </c>
      <c r="M184" s="132">
        <f t="shared" si="69"/>
        <v>-46</v>
      </c>
      <c r="O184" s="24" t="str">
        <f t="shared" si="76"/>
        <v xml:space="preserve"> </v>
      </c>
      <c r="P184" s="25" t="str">
        <f t="shared" si="77"/>
        <v>W</v>
      </c>
      <c r="Q184" s="43" t="str">
        <f t="shared" si="78"/>
        <v xml:space="preserve"> </v>
      </c>
      <c r="R184" s="43">
        <f t="shared" si="79"/>
        <v>0</v>
      </c>
      <c r="S184" s="43">
        <f t="shared" si="70"/>
        <v>0</v>
      </c>
      <c r="T184" s="43">
        <f t="shared" si="80"/>
        <v>6</v>
      </c>
      <c r="U184" s="132">
        <f t="shared" si="81"/>
        <v>39</v>
      </c>
      <c r="W184" s="24" t="str">
        <f t="shared" si="71"/>
        <v xml:space="preserve"> </v>
      </c>
      <c r="X184" s="25" t="str">
        <f t="shared" si="83"/>
        <v>L</v>
      </c>
      <c r="Y184" s="43">
        <f t="shared" si="82"/>
        <v>2</v>
      </c>
      <c r="Z184" s="134">
        <f t="shared" si="72"/>
        <v>3</v>
      </c>
      <c r="AA184" s="43">
        <f t="shared" si="65"/>
        <v>16</v>
      </c>
      <c r="AB184" s="43">
        <f t="shared" si="73"/>
        <v>6</v>
      </c>
      <c r="AC184" s="43">
        <f t="shared" si="74"/>
        <v>0</v>
      </c>
      <c r="AD184" s="132">
        <f t="shared" si="75"/>
        <v>-64</v>
      </c>
    </row>
    <row r="185" spans="1:30">
      <c r="A185" s="197">
        <f t="shared" si="66"/>
        <v>175</v>
      </c>
      <c r="B185" s="198">
        <f>Data!B185</f>
        <v>11</v>
      </c>
      <c r="D185" s="112">
        <f t="shared" si="63"/>
        <v>1</v>
      </c>
      <c r="E185" s="116" t="str">
        <f t="shared" si="64"/>
        <v>B</v>
      </c>
      <c r="G185" s="24" t="str">
        <f t="shared" si="84"/>
        <v xml:space="preserve"> </v>
      </c>
      <c r="H185" s="25" t="str">
        <f t="shared" si="85"/>
        <v>L</v>
      </c>
      <c r="I185" s="43">
        <f t="shared" si="86"/>
        <v>1</v>
      </c>
      <c r="J185" s="43">
        <f t="shared" si="87"/>
        <v>5</v>
      </c>
      <c r="K185" s="43">
        <f t="shared" si="67"/>
        <v>6</v>
      </c>
      <c r="L185" s="43">
        <f t="shared" si="68"/>
        <v>0</v>
      </c>
      <c r="M185" s="132">
        <f t="shared" si="69"/>
        <v>-52</v>
      </c>
      <c r="O185" s="24" t="str">
        <f t="shared" si="76"/>
        <v xml:space="preserve"> </v>
      </c>
      <c r="P185" s="25" t="str">
        <f t="shared" si="77"/>
        <v xml:space="preserve"> </v>
      </c>
      <c r="Q185" s="43" t="str">
        <f t="shared" si="78"/>
        <v xml:space="preserve"> </v>
      </c>
      <c r="R185" s="43">
        <f t="shared" si="79"/>
        <v>0</v>
      </c>
      <c r="S185" s="43">
        <f t="shared" si="70"/>
        <v>0</v>
      </c>
      <c r="T185" s="43">
        <f t="shared" si="80"/>
        <v>0</v>
      </c>
      <c r="U185" s="132">
        <f t="shared" si="81"/>
        <v>39</v>
      </c>
      <c r="W185" s="24" t="str">
        <f t="shared" si="71"/>
        <v xml:space="preserve"> </v>
      </c>
      <c r="X185" s="25" t="str">
        <f t="shared" si="83"/>
        <v>L</v>
      </c>
      <c r="Y185" s="43">
        <f t="shared" si="82"/>
        <v>1</v>
      </c>
      <c r="Z185" s="134">
        <f t="shared" si="72"/>
        <v>4</v>
      </c>
      <c r="AA185" s="43">
        <f t="shared" si="65"/>
        <v>17</v>
      </c>
      <c r="AB185" s="43">
        <f t="shared" si="73"/>
        <v>6</v>
      </c>
      <c r="AC185" s="43">
        <f t="shared" si="74"/>
        <v>0</v>
      </c>
      <c r="AD185" s="132">
        <f t="shared" si="75"/>
        <v>-70</v>
      </c>
    </row>
    <row r="186" spans="1:30">
      <c r="A186" s="197">
        <f t="shared" si="66"/>
        <v>176</v>
      </c>
      <c r="B186" s="198">
        <f>Data!B186</f>
        <v>13</v>
      </c>
      <c r="D186" s="112">
        <f t="shared" si="63"/>
        <v>2</v>
      </c>
      <c r="E186" s="116" t="str">
        <f t="shared" si="64"/>
        <v>A</v>
      </c>
      <c r="G186" s="24" t="str">
        <f t="shared" si="84"/>
        <v xml:space="preserve"> </v>
      </c>
      <c r="H186" s="25" t="str">
        <f t="shared" si="85"/>
        <v>L</v>
      </c>
      <c r="I186" s="43">
        <f t="shared" si="86"/>
        <v>2</v>
      </c>
      <c r="J186" s="43">
        <f t="shared" si="87"/>
        <v>6</v>
      </c>
      <c r="K186" s="43">
        <f t="shared" si="67"/>
        <v>9</v>
      </c>
      <c r="L186" s="43">
        <f t="shared" si="68"/>
        <v>0</v>
      </c>
      <c r="M186" s="132">
        <f t="shared" si="69"/>
        <v>-61</v>
      </c>
      <c r="O186" s="24" t="str">
        <f t="shared" si="76"/>
        <v xml:space="preserve"> </v>
      </c>
      <c r="P186" s="25" t="str">
        <f t="shared" si="77"/>
        <v xml:space="preserve"> </v>
      </c>
      <c r="Q186" s="43" t="str">
        <f t="shared" si="78"/>
        <v xml:space="preserve"> </v>
      </c>
      <c r="R186" s="43">
        <f t="shared" si="79"/>
        <v>0</v>
      </c>
      <c r="S186" s="43">
        <f t="shared" si="70"/>
        <v>0</v>
      </c>
      <c r="T186" s="43">
        <f t="shared" si="80"/>
        <v>0</v>
      </c>
      <c r="U186" s="132">
        <f t="shared" si="81"/>
        <v>39</v>
      </c>
      <c r="W186" s="24" t="str">
        <f t="shared" si="71"/>
        <v xml:space="preserve"> </v>
      </c>
      <c r="X186" s="25" t="str">
        <f t="shared" si="83"/>
        <v>L</v>
      </c>
      <c r="Y186" s="43">
        <f t="shared" si="82"/>
        <v>2</v>
      </c>
      <c r="Z186" s="134">
        <f t="shared" si="72"/>
        <v>5</v>
      </c>
      <c r="AA186" s="43">
        <f t="shared" si="65"/>
        <v>18</v>
      </c>
      <c r="AB186" s="43">
        <f t="shared" si="73"/>
        <v>6</v>
      </c>
      <c r="AC186" s="43">
        <f t="shared" si="74"/>
        <v>0</v>
      </c>
      <c r="AD186" s="132">
        <f t="shared" si="75"/>
        <v>-76</v>
      </c>
    </row>
    <row r="187" spans="1:30">
      <c r="A187" s="197">
        <f t="shared" si="66"/>
        <v>177</v>
      </c>
      <c r="B187" s="198">
        <f>Data!B187</f>
        <v>35</v>
      </c>
      <c r="D187" s="112">
        <f t="shared" si="63"/>
        <v>3</v>
      </c>
      <c r="E187" s="116" t="str">
        <f t="shared" si="64"/>
        <v>B</v>
      </c>
      <c r="G187" s="24" t="str">
        <f t="shared" si="84"/>
        <v xml:space="preserve"> </v>
      </c>
      <c r="H187" s="25" t="str">
        <f t="shared" si="85"/>
        <v>L</v>
      </c>
      <c r="I187" s="43">
        <f t="shared" si="86"/>
        <v>3</v>
      </c>
      <c r="J187" s="43">
        <f t="shared" si="87"/>
        <v>7</v>
      </c>
      <c r="K187" s="43">
        <f t="shared" si="67"/>
        <v>0</v>
      </c>
      <c r="L187" s="43">
        <f t="shared" si="68"/>
        <v>0</v>
      </c>
      <c r="M187" s="132">
        <f t="shared" si="69"/>
        <v>-61</v>
      </c>
      <c r="O187" s="24" t="str">
        <f t="shared" si="76"/>
        <v xml:space="preserve"> </v>
      </c>
      <c r="P187" s="25" t="str">
        <f t="shared" si="77"/>
        <v xml:space="preserve"> </v>
      </c>
      <c r="Q187" s="43" t="str">
        <f t="shared" si="78"/>
        <v xml:space="preserve"> </v>
      </c>
      <c r="R187" s="43">
        <f t="shared" si="79"/>
        <v>0</v>
      </c>
      <c r="S187" s="43">
        <f t="shared" si="70"/>
        <v>0</v>
      </c>
      <c r="T187" s="43">
        <f t="shared" si="80"/>
        <v>0</v>
      </c>
      <c r="U187" s="132">
        <f t="shared" si="81"/>
        <v>39</v>
      </c>
      <c r="W187" s="24" t="str">
        <f t="shared" si="71"/>
        <v xml:space="preserve"> </v>
      </c>
      <c r="X187" s="25" t="str">
        <f t="shared" si="83"/>
        <v>L</v>
      </c>
      <c r="Y187" s="43">
        <f t="shared" si="82"/>
        <v>3</v>
      </c>
      <c r="Z187" s="134">
        <f t="shared" si="72"/>
        <v>6</v>
      </c>
      <c r="AA187" s="43">
        <f t="shared" si="65"/>
        <v>19</v>
      </c>
      <c r="AB187" s="43">
        <f t="shared" si="73"/>
        <v>7</v>
      </c>
      <c r="AC187" s="43">
        <f t="shared" si="74"/>
        <v>0</v>
      </c>
      <c r="AD187" s="132">
        <f t="shared" si="75"/>
        <v>-83</v>
      </c>
    </row>
    <row r="188" spans="1:30">
      <c r="A188" s="197">
        <f t="shared" si="66"/>
        <v>178</v>
      </c>
      <c r="B188" s="198">
        <f>Data!B188</f>
        <v>13</v>
      </c>
      <c r="D188" s="112">
        <f t="shared" si="63"/>
        <v>2</v>
      </c>
      <c r="E188" s="116" t="str">
        <f t="shared" si="64"/>
        <v>A</v>
      </c>
      <c r="G188" s="24" t="str">
        <f t="shared" si="84"/>
        <v xml:space="preserve"> </v>
      </c>
      <c r="H188" s="25" t="str">
        <f t="shared" si="85"/>
        <v>L</v>
      </c>
      <c r="I188" s="43">
        <f t="shared" si="86"/>
        <v>2</v>
      </c>
      <c r="J188" s="43">
        <f t="shared" si="87"/>
        <v>8</v>
      </c>
      <c r="K188" s="43">
        <f t="shared" si="67"/>
        <v>0</v>
      </c>
      <c r="L188" s="43">
        <f t="shared" si="68"/>
        <v>0</v>
      </c>
      <c r="M188" s="132">
        <f t="shared" si="69"/>
        <v>-61</v>
      </c>
      <c r="O188" s="24" t="str">
        <f t="shared" si="76"/>
        <v xml:space="preserve"> </v>
      </c>
      <c r="P188" s="25" t="str">
        <f t="shared" si="77"/>
        <v xml:space="preserve"> </v>
      </c>
      <c r="Q188" s="43" t="str">
        <f t="shared" si="78"/>
        <v xml:space="preserve"> </v>
      </c>
      <c r="R188" s="43">
        <f t="shared" si="79"/>
        <v>0</v>
      </c>
      <c r="S188" s="43">
        <f t="shared" si="70"/>
        <v>0</v>
      </c>
      <c r="T188" s="43">
        <f t="shared" si="80"/>
        <v>0</v>
      </c>
      <c r="U188" s="132">
        <f t="shared" si="81"/>
        <v>39</v>
      </c>
      <c r="W188" s="24" t="str">
        <f t="shared" si="71"/>
        <v xml:space="preserve"> </v>
      </c>
      <c r="X188" s="25" t="str">
        <f t="shared" si="83"/>
        <v>L</v>
      </c>
      <c r="Y188" s="43">
        <f t="shared" si="82"/>
        <v>2</v>
      </c>
      <c r="Z188" s="134">
        <f t="shared" si="72"/>
        <v>7</v>
      </c>
      <c r="AA188" s="43">
        <f t="shared" si="65"/>
        <v>20</v>
      </c>
      <c r="AB188" s="43">
        <f t="shared" si="73"/>
        <v>7</v>
      </c>
      <c r="AC188" s="43">
        <f t="shared" si="74"/>
        <v>0</v>
      </c>
      <c r="AD188" s="132">
        <f t="shared" si="75"/>
        <v>-90</v>
      </c>
    </row>
    <row r="189" spans="1:30">
      <c r="A189" s="197">
        <f t="shared" si="66"/>
        <v>179</v>
      </c>
      <c r="B189" s="198">
        <f>Data!B189</f>
        <v>14</v>
      </c>
      <c r="D189" s="112">
        <f t="shared" si="63"/>
        <v>2</v>
      </c>
      <c r="E189" s="116" t="str">
        <f t="shared" si="64"/>
        <v>B</v>
      </c>
      <c r="G189" s="24" t="str">
        <f t="shared" si="84"/>
        <v xml:space="preserve"> </v>
      </c>
      <c r="H189" s="25" t="str">
        <f t="shared" si="85"/>
        <v>W</v>
      </c>
      <c r="I189" s="43" t="str">
        <f t="shared" si="86"/>
        <v xml:space="preserve"> </v>
      </c>
      <c r="J189" s="43">
        <f t="shared" si="87"/>
        <v>0</v>
      </c>
      <c r="K189" s="43">
        <f t="shared" si="67"/>
        <v>0</v>
      </c>
      <c r="L189" s="43">
        <f t="shared" si="68"/>
        <v>0</v>
      </c>
      <c r="M189" s="132">
        <f t="shared" si="69"/>
        <v>-61</v>
      </c>
      <c r="O189" s="24" t="str">
        <f t="shared" si="76"/>
        <v xml:space="preserve"> </v>
      </c>
      <c r="P189" s="25" t="str">
        <f t="shared" si="77"/>
        <v xml:space="preserve"> </v>
      </c>
      <c r="Q189" s="43" t="str">
        <f t="shared" si="78"/>
        <v xml:space="preserve"> </v>
      </c>
      <c r="R189" s="43">
        <f t="shared" si="79"/>
        <v>0</v>
      </c>
      <c r="S189" s="43">
        <f t="shared" si="70"/>
        <v>0</v>
      </c>
      <c r="T189" s="43">
        <f t="shared" si="80"/>
        <v>0</v>
      </c>
      <c r="U189" s="132">
        <f t="shared" si="81"/>
        <v>39</v>
      </c>
      <c r="W189" s="24" t="str">
        <f t="shared" si="71"/>
        <v xml:space="preserve"> </v>
      </c>
      <c r="X189" s="25" t="str">
        <f t="shared" si="83"/>
        <v>W</v>
      </c>
      <c r="Y189" s="43" t="str">
        <f t="shared" si="82"/>
        <v xml:space="preserve"> </v>
      </c>
      <c r="Z189" s="134">
        <f t="shared" si="72"/>
        <v>0</v>
      </c>
      <c r="AA189" s="43">
        <f t="shared" si="65"/>
        <v>18</v>
      </c>
      <c r="AB189" s="43">
        <f t="shared" si="73"/>
        <v>0</v>
      </c>
      <c r="AC189" s="43">
        <f t="shared" si="74"/>
        <v>21</v>
      </c>
      <c r="AD189" s="132">
        <f t="shared" si="75"/>
        <v>-69</v>
      </c>
    </row>
    <row r="190" spans="1:30">
      <c r="A190" s="197">
        <f t="shared" si="66"/>
        <v>180</v>
      </c>
      <c r="B190" s="198">
        <f>Data!B190</f>
        <v>6</v>
      </c>
      <c r="D190" s="112">
        <f t="shared" si="63"/>
        <v>1</v>
      </c>
      <c r="E190" s="116" t="str">
        <f t="shared" si="64"/>
        <v>C</v>
      </c>
      <c r="G190" s="24" t="str">
        <f t="shared" si="84"/>
        <v xml:space="preserve"> </v>
      </c>
      <c r="H190" s="25" t="str">
        <f t="shared" si="85"/>
        <v xml:space="preserve"> </v>
      </c>
      <c r="I190" s="43" t="str">
        <f t="shared" si="86"/>
        <v xml:space="preserve"> </v>
      </c>
      <c r="J190" s="43">
        <f t="shared" si="87"/>
        <v>0</v>
      </c>
      <c r="K190" s="43">
        <f t="shared" si="67"/>
        <v>0</v>
      </c>
      <c r="L190" s="43">
        <f t="shared" si="68"/>
        <v>0</v>
      </c>
      <c r="M190" s="132">
        <f t="shared" si="69"/>
        <v>-61</v>
      </c>
      <c r="O190" s="24" t="str">
        <f t="shared" si="76"/>
        <v xml:space="preserve"> </v>
      </c>
      <c r="P190" s="25" t="str">
        <f t="shared" si="77"/>
        <v xml:space="preserve"> </v>
      </c>
      <c r="Q190" s="43" t="str">
        <f t="shared" si="78"/>
        <v xml:space="preserve"> </v>
      </c>
      <c r="R190" s="43">
        <f t="shared" si="79"/>
        <v>0</v>
      </c>
      <c r="S190" s="43">
        <f t="shared" si="70"/>
        <v>0</v>
      </c>
      <c r="T190" s="43">
        <f t="shared" si="80"/>
        <v>0</v>
      </c>
      <c r="U190" s="132">
        <f t="shared" si="81"/>
        <v>39</v>
      </c>
      <c r="W190" s="24" t="str">
        <f t="shared" si="71"/>
        <v xml:space="preserve"> </v>
      </c>
      <c r="X190" s="25" t="str">
        <f t="shared" si="83"/>
        <v xml:space="preserve"> </v>
      </c>
      <c r="Y190" s="43" t="str">
        <f t="shared" si="82"/>
        <v xml:space="preserve"> </v>
      </c>
      <c r="Z190" s="134">
        <f t="shared" si="72"/>
        <v>0</v>
      </c>
      <c r="AA190" s="43">
        <f t="shared" si="65"/>
        <v>18</v>
      </c>
      <c r="AB190" s="43">
        <f t="shared" si="73"/>
        <v>0</v>
      </c>
      <c r="AC190" s="43">
        <f t="shared" si="74"/>
        <v>0</v>
      </c>
      <c r="AD190" s="132">
        <f t="shared" si="75"/>
        <v>-69</v>
      </c>
    </row>
    <row r="191" spans="1:30">
      <c r="A191" s="197">
        <f t="shared" si="66"/>
        <v>181</v>
      </c>
      <c r="B191" s="198">
        <f>Data!B191</f>
        <v>16</v>
      </c>
      <c r="D191" s="112">
        <f t="shared" si="63"/>
        <v>2</v>
      </c>
      <c r="E191" s="116" t="str">
        <f t="shared" si="64"/>
        <v>A</v>
      </c>
      <c r="G191" s="24" t="str">
        <f t="shared" si="84"/>
        <v xml:space="preserve"> </v>
      </c>
      <c r="H191" s="25" t="str">
        <f t="shared" si="85"/>
        <v xml:space="preserve"> </v>
      </c>
      <c r="I191" s="43" t="str">
        <f t="shared" si="86"/>
        <v xml:space="preserve"> </v>
      </c>
      <c r="J191" s="43">
        <f t="shared" si="87"/>
        <v>0</v>
      </c>
      <c r="K191" s="43">
        <f t="shared" si="67"/>
        <v>0</v>
      </c>
      <c r="L191" s="43">
        <f t="shared" si="68"/>
        <v>0</v>
      </c>
      <c r="M191" s="132">
        <f t="shared" si="69"/>
        <v>-61</v>
      </c>
      <c r="O191" s="24" t="str">
        <f t="shared" si="76"/>
        <v xml:space="preserve"> </v>
      </c>
      <c r="P191" s="25" t="str">
        <f t="shared" si="77"/>
        <v xml:space="preserve"> </v>
      </c>
      <c r="Q191" s="43" t="str">
        <f t="shared" si="78"/>
        <v xml:space="preserve"> </v>
      </c>
      <c r="R191" s="43">
        <f t="shared" si="79"/>
        <v>0</v>
      </c>
      <c r="S191" s="43">
        <f t="shared" si="70"/>
        <v>0</v>
      </c>
      <c r="T191" s="43">
        <f t="shared" si="80"/>
        <v>0</v>
      </c>
      <c r="U191" s="132">
        <f t="shared" si="81"/>
        <v>39</v>
      </c>
      <c r="W191" s="24" t="str">
        <f t="shared" si="71"/>
        <v xml:space="preserve"> </v>
      </c>
      <c r="X191" s="25" t="str">
        <f t="shared" si="83"/>
        <v xml:space="preserve"> </v>
      </c>
      <c r="Y191" s="43" t="str">
        <f t="shared" si="82"/>
        <v xml:space="preserve"> </v>
      </c>
      <c r="Z191" s="134">
        <f t="shared" si="72"/>
        <v>0</v>
      </c>
      <c r="AA191" s="43">
        <f t="shared" si="65"/>
        <v>18</v>
      </c>
      <c r="AB191" s="43">
        <f t="shared" si="73"/>
        <v>0</v>
      </c>
      <c r="AC191" s="43">
        <f t="shared" si="74"/>
        <v>0</v>
      </c>
      <c r="AD191" s="132">
        <f t="shared" si="75"/>
        <v>-69</v>
      </c>
    </row>
    <row r="192" spans="1:30">
      <c r="A192" s="197">
        <f t="shared" si="66"/>
        <v>182</v>
      </c>
      <c r="B192" s="198">
        <f>Data!B192</f>
        <v>8</v>
      </c>
      <c r="D192" s="112">
        <f t="shared" si="63"/>
        <v>1</v>
      </c>
      <c r="E192" s="116" t="str">
        <f t="shared" si="64"/>
        <v>B</v>
      </c>
      <c r="G192" s="24" t="str">
        <f t="shared" si="84"/>
        <v xml:space="preserve"> </v>
      </c>
      <c r="H192" s="25" t="str">
        <f t="shared" si="85"/>
        <v xml:space="preserve"> </v>
      </c>
      <c r="I192" s="43" t="str">
        <f t="shared" si="86"/>
        <v xml:space="preserve"> </v>
      </c>
      <c r="J192" s="43">
        <f t="shared" si="87"/>
        <v>0</v>
      </c>
      <c r="K192" s="43">
        <f t="shared" si="67"/>
        <v>0</v>
      </c>
      <c r="L192" s="43">
        <f t="shared" si="68"/>
        <v>0</v>
      </c>
      <c r="M192" s="132">
        <f t="shared" si="69"/>
        <v>-61</v>
      </c>
      <c r="O192" s="24" t="str">
        <f t="shared" si="76"/>
        <v xml:space="preserve"> </v>
      </c>
      <c r="P192" s="25" t="str">
        <f t="shared" si="77"/>
        <v xml:space="preserve"> </v>
      </c>
      <c r="Q192" s="43" t="str">
        <f t="shared" si="78"/>
        <v xml:space="preserve"> </v>
      </c>
      <c r="R192" s="43">
        <f t="shared" si="79"/>
        <v>0</v>
      </c>
      <c r="S192" s="43">
        <f t="shared" si="70"/>
        <v>0</v>
      </c>
      <c r="T192" s="43">
        <f t="shared" si="80"/>
        <v>0</v>
      </c>
      <c r="U192" s="132">
        <f t="shared" si="81"/>
        <v>39</v>
      </c>
      <c r="W192" s="24" t="str">
        <f t="shared" si="71"/>
        <v xml:space="preserve"> </v>
      </c>
      <c r="X192" s="25" t="str">
        <f t="shared" si="83"/>
        <v xml:space="preserve"> </v>
      </c>
      <c r="Y192" s="43" t="str">
        <f t="shared" si="82"/>
        <v xml:space="preserve"> </v>
      </c>
      <c r="Z192" s="134">
        <f t="shared" si="72"/>
        <v>0</v>
      </c>
      <c r="AA192" s="43">
        <f t="shared" si="65"/>
        <v>18</v>
      </c>
      <c r="AB192" s="43">
        <f t="shared" si="73"/>
        <v>0</v>
      </c>
      <c r="AC192" s="43">
        <f t="shared" si="74"/>
        <v>0</v>
      </c>
      <c r="AD192" s="132">
        <f t="shared" si="75"/>
        <v>-69</v>
      </c>
    </row>
    <row r="193" spans="1:30">
      <c r="A193" s="197">
        <f t="shared" si="66"/>
        <v>183</v>
      </c>
      <c r="B193" s="198">
        <f>Data!B193</f>
        <v>5</v>
      </c>
      <c r="D193" s="112">
        <f t="shared" si="63"/>
        <v>1</v>
      </c>
      <c r="E193" s="116" t="str">
        <f t="shared" si="64"/>
        <v>B</v>
      </c>
      <c r="G193" s="24" t="str">
        <f t="shared" si="84"/>
        <v>T</v>
      </c>
      <c r="H193" s="25" t="str">
        <f t="shared" si="85"/>
        <v xml:space="preserve"> </v>
      </c>
      <c r="I193" s="43">
        <f t="shared" si="86"/>
        <v>1</v>
      </c>
      <c r="J193" s="43">
        <f t="shared" si="87"/>
        <v>1</v>
      </c>
      <c r="K193" s="43">
        <f t="shared" si="67"/>
        <v>1</v>
      </c>
      <c r="L193" s="43">
        <f t="shared" si="68"/>
        <v>0</v>
      </c>
      <c r="M193" s="132">
        <f t="shared" si="69"/>
        <v>-62</v>
      </c>
      <c r="O193" s="24" t="str">
        <f t="shared" si="76"/>
        <v>T</v>
      </c>
      <c r="P193" s="25" t="str">
        <f t="shared" si="77"/>
        <v xml:space="preserve"> </v>
      </c>
      <c r="Q193" s="43" t="str">
        <f t="shared" si="78"/>
        <v>B</v>
      </c>
      <c r="R193" s="43">
        <f t="shared" si="79"/>
        <v>1</v>
      </c>
      <c r="S193" s="43">
        <f t="shared" si="70"/>
        <v>1</v>
      </c>
      <c r="T193" s="43">
        <f t="shared" si="80"/>
        <v>0</v>
      </c>
      <c r="U193" s="132">
        <f t="shared" si="81"/>
        <v>38</v>
      </c>
      <c r="W193" s="24" t="str">
        <f t="shared" si="71"/>
        <v>T</v>
      </c>
      <c r="X193" s="25" t="str">
        <f t="shared" si="83"/>
        <v xml:space="preserve"> </v>
      </c>
      <c r="Y193" s="43">
        <f t="shared" si="82"/>
        <v>1</v>
      </c>
      <c r="Z193" s="134">
        <f t="shared" si="72"/>
        <v>0</v>
      </c>
      <c r="AA193" s="43">
        <f t="shared" si="65"/>
        <v>18</v>
      </c>
      <c r="AB193" s="43">
        <f t="shared" si="73"/>
        <v>6</v>
      </c>
      <c r="AC193" s="43">
        <f t="shared" si="74"/>
        <v>0</v>
      </c>
      <c r="AD193" s="132">
        <f t="shared" si="75"/>
        <v>-75</v>
      </c>
    </row>
    <row r="194" spans="1:30">
      <c r="A194" s="197">
        <f t="shared" si="66"/>
        <v>184</v>
      </c>
      <c r="B194" s="198">
        <f>Data!B194</f>
        <v>14</v>
      </c>
      <c r="D194" s="112">
        <f t="shared" si="63"/>
        <v>2</v>
      </c>
      <c r="E194" s="116" t="str">
        <f t="shared" si="64"/>
        <v>B</v>
      </c>
      <c r="G194" s="24" t="str">
        <f t="shared" si="84"/>
        <v xml:space="preserve"> </v>
      </c>
      <c r="H194" s="25" t="str">
        <f t="shared" si="85"/>
        <v>L</v>
      </c>
      <c r="I194" s="43">
        <f t="shared" si="86"/>
        <v>2</v>
      </c>
      <c r="J194" s="43">
        <f t="shared" si="87"/>
        <v>2</v>
      </c>
      <c r="K194" s="43">
        <f t="shared" si="67"/>
        <v>2</v>
      </c>
      <c r="L194" s="43">
        <f t="shared" si="68"/>
        <v>0</v>
      </c>
      <c r="M194" s="132">
        <f t="shared" si="69"/>
        <v>-64</v>
      </c>
      <c r="O194" s="24" t="str">
        <f t="shared" si="76"/>
        <v>T</v>
      </c>
      <c r="P194" s="25" t="str">
        <f t="shared" si="77"/>
        <v>W</v>
      </c>
      <c r="Q194" s="43" t="str">
        <f t="shared" si="78"/>
        <v xml:space="preserve"> </v>
      </c>
      <c r="R194" s="43">
        <f t="shared" si="79"/>
        <v>0</v>
      </c>
      <c r="S194" s="43">
        <f t="shared" si="70"/>
        <v>0</v>
      </c>
      <c r="T194" s="43">
        <f t="shared" si="80"/>
        <v>3</v>
      </c>
      <c r="U194" s="132">
        <f t="shared" si="81"/>
        <v>41</v>
      </c>
      <c r="W194" s="24" t="str">
        <f t="shared" si="71"/>
        <v xml:space="preserve"> </v>
      </c>
      <c r="X194" s="25" t="str">
        <f t="shared" si="83"/>
        <v>L</v>
      </c>
      <c r="Y194" s="43">
        <f t="shared" si="82"/>
        <v>2</v>
      </c>
      <c r="Z194" s="134">
        <f t="shared" si="72"/>
        <v>1</v>
      </c>
      <c r="AA194" s="43">
        <f t="shared" si="65"/>
        <v>19</v>
      </c>
      <c r="AB194" s="43">
        <f t="shared" si="73"/>
        <v>7</v>
      </c>
      <c r="AC194" s="43">
        <f t="shared" si="74"/>
        <v>0</v>
      </c>
      <c r="AD194" s="132">
        <f t="shared" si="75"/>
        <v>-82</v>
      </c>
    </row>
    <row r="195" spans="1:30">
      <c r="A195" s="197">
        <f t="shared" si="66"/>
        <v>185</v>
      </c>
      <c r="B195" s="198">
        <f>Data!B195</f>
        <v>17</v>
      </c>
      <c r="D195" s="112">
        <f t="shared" si="63"/>
        <v>2</v>
      </c>
      <c r="E195" s="116" t="str">
        <f t="shared" si="64"/>
        <v>B</v>
      </c>
      <c r="G195" s="24" t="str">
        <f t="shared" si="84"/>
        <v xml:space="preserve"> </v>
      </c>
      <c r="H195" s="25" t="str">
        <f t="shared" si="85"/>
        <v>W</v>
      </c>
      <c r="I195" s="43" t="str">
        <f t="shared" si="86"/>
        <v xml:space="preserve"> </v>
      </c>
      <c r="J195" s="43">
        <f t="shared" si="87"/>
        <v>0</v>
      </c>
      <c r="K195" s="43">
        <f t="shared" si="67"/>
        <v>0</v>
      </c>
      <c r="L195" s="43">
        <f t="shared" si="68"/>
        <v>6</v>
      </c>
      <c r="M195" s="132">
        <f t="shared" si="69"/>
        <v>-58</v>
      </c>
      <c r="O195" s="24" t="str">
        <f t="shared" si="76"/>
        <v xml:space="preserve"> </v>
      </c>
      <c r="P195" s="25" t="str">
        <f t="shared" si="77"/>
        <v xml:space="preserve"> </v>
      </c>
      <c r="Q195" s="43" t="str">
        <f t="shared" si="78"/>
        <v xml:space="preserve"> </v>
      </c>
      <c r="R195" s="43">
        <f t="shared" si="79"/>
        <v>0</v>
      </c>
      <c r="S195" s="43">
        <f t="shared" si="70"/>
        <v>0</v>
      </c>
      <c r="T195" s="43">
        <f t="shared" si="80"/>
        <v>0</v>
      </c>
      <c r="U195" s="132">
        <f t="shared" si="81"/>
        <v>41</v>
      </c>
      <c r="W195" s="24" t="str">
        <f t="shared" si="71"/>
        <v xml:space="preserve"> </v>
      </c>
      <c r="X195" s="25" t="str">
        <f t="shared" si="83"/>
        <v>W</v>
      </c>
      <c r="Y195" s="43" t="str">
        <f t="shared" si="82"/>
        <v xml:space="preserve"> </v>
      </c>
      <c r="Z195" s="134">
        <f t="shared" si="72"/>
        <v>0</v>
      </c>
      <c r="AA195" s="43">
        <f t="shared" si="65"/>
        <v>17</v>
      </c>
      <c r="AB195" s="43">
        <f t="shared" si="73"/>
        <v>0</v>
      </c>
      <c r="AC195" s="43">
        <f t="shared" si="74"/>
        <v>21</v>
      </c>
      <c r="AD195" s="132">
        <f t="shared" si="75"/>
        <v>-61</v>
      </c>
    </row>
    <row r="196" spans="1:30">
      <c r="A196" s="197">
        <f t="shared" si="66"/>
        <v>186</v>
      </c>
      <c r="B196" s="198">
        <f>Data!B196</f>
        <v>17</v>
      </c>
      <c r="D196" s="112">
        <f t="shared" si="63"/>
        <v>2</v>
      </c>
      <c r="E196" s="116" t="str">
        <f t="shared" si="64"/>
        <v>B</v>
      </c>
      <c r="G196" s="24" t="str">
        <f t="shared" si="84"/>
        <v xml:space="preserve"> </v>
      </c>
      <c r="H196" s="25" t="str">
        <f t="shared" si="85"/>
        <v xml:space="preserve"> </v>
      </c>
      <c r="I196" s="43" t="str">
        <f t="shared" si="86"/>
        <v xml:space="preserve"> </v>
      </c>
      <c r="J196" s="43">
        <f t="shared" si="87"/>
        <v>0</v>
      </c>
      <c r="K196" s="43">
        <f t="shared" si="67"/>
        <v>0</v>
      </c>
      <c r="L196" s="43">
        <f t="shared" si="68"/>
        <v>0</v>
      </c>
      <c r="M196" s="132">
        <f t="shared" si="69"/>
        <v>-58</v>
      </c>
      <c r="O196" s="24" t="str">
        <f t="shared" si="76"/>
        <v>T</v>
      </c>
      <c r="P196" s="25" t="str">
        <f t="shared" si="77"/>
        <v xml:space="preserve"> </v>
      </c>
      <c r="Q196" s="43" t="str">
        <f t="shared" si="78"/>
        <v>B</v>
      </c>
      <c r="R196" s="43">
        <f t="shared" si="79"/>
        <v>1</v>
      </c>
      <c r="S196" s="43">
        <f t="shared" si="70"/>
        <v>1</v>
      </c>
      <c r="T196" s="43">
        <f t="shared" si="80"/>
        <v>0</v>
      </c>
      <c r="U196" s="132">
        <f t="shared" si="81"/>
        <v>40</v>
      </c>
      <c r="W196" s="24" t="str">
        <f t="shared" si="71"/>
        <v xml:space="preserve"> </v>
      </c>
      <c r="X196" s="25" t="str">
        <f t="shared" si="83"/>
        <v xml:space="preserve"> </v>
      </c>
      <c r="Y196" s="43" t="str">
        <f t="shared" si="82"/>
        <v xml:space="preserve"> </v>
      </c>
      <c r="Z196" s="134">
        <f t="shared" si="72"/>
        <v>0</v>
      </c>
      <c r="AA196" s="43">
        <f t="shared" si="65"/>
        <v>17</v>
      </c>
      <c r="AB196" s="43">
        <f t="shared" si="73"/>
        <v>0</v>
      </c>
      <c r="AC196" s="43">
        <f t="shared" si="74"/>
        <v>0</v>
      </c>
      <c r="AD196" s="132">
        <f t="shared" si="75"/>
        <v>-61</v>
      </c>
    </row>
    <row r="197" spans="1:30">
      <c r="A197" s="197">
        <f t="shared" si="66"/>
        <v>187</v>
      </c>
      <c r="B197" s="198">
        <f>Data!B197</f>
        <v>27</v>
      </c>
      <c r="D197" s="112">
        <f t="shared" si="63"/>
        <v>3</v>
      </c>
      <c r="E197" s="116" t="str">
        <f t="shared" si="64"/>
        <v>C</v>
      </c>
      <c r="G197" s="24" t="str">
        <f t="shared" si="84"/>
        <v xml:space="preserve"> </v>
      </c>
      <c r="H197" s="25" t="str">
        <f t="shared" si="85"/>
        <v xml:space="preserve"> </v>
      </c>
      <c r="I197" s="43" t="str">
        <f t="shared" si="86"/>
        <v xml:space="preserve"> </v>
      </c>
      <c r="J197" s="43">
        <f t="shared" si="87"/>
        <v>0</v>
      </c>
      <c r="K197" s="43">
        <f t="shared" si="67"/>
        <v>0</v>
      </c>
      <c r="L197" s="43">
        <f t="shared" si="68"/>
        <v>0</v>
      </c>
      <c r="M197" s="132">
        <f t="shared" si="69"/>
        <v>-58</v>
      </c>
      <c r="O197" s="24" t="str">
        <f t="shared" si="76"/>
        <v xml:space="preserve"> </v>
      </c>
      <c r="P197" s="25" t="str">
        <f t="shared" si="77"/>
        <v>L</v>
      </c>
      <c r="Q197" s="43" t="str">
        <f t="shared" si="78"/>
        <v>C</v>
      </c>
      <c r="R197" s="43">
        <f t="shared" si="79"/>
        <v>2</v>
      </c>
      <c r="S197" s="43">
        <f t="shared" si="70"/>
        <v>2</v>
      </c>
      <c r="T197" s="43">
        <f t="shared" si="80"/>
        <v>0</v>
      </c>
      <c r="U197" s="132">
        <f t="shared" si="81"/>
        <v>38</v>
      </c>
      <c r="W197" s="24" t="str">
        <f t="shared" si="71"/>
        <v xml:space="preserve"> </v>
      </c>
      <c r="X197" s="25" t="str">
        <f t="shared" si="83"/>
        <v xml:space="preserve"> </v>
      </c>
      <c r="Y197" s="43" t="str">
        <f t="shared" si="82"/>
        <v xml:space="preserve"> </v>
      </c>
      <c r="Z197" s="134">
        <f t="shared" si="72"/>
        <v>0</v>
      </c>
      <c r="AA197" s="43">
        <f t="shared" si="65"/>
        <v>17</v>
      </c>
      <c r="AB197" s="43">
        <f t="shared" si="73"/>
        <v>0</v>
      </c>
      <c r="AC197" s="43">
        <f t="shared" si="74"/>
        <v>0</v>
      </c>
      <c r="AD197" s="132">
        <f t="shared" si="75"/>
        <v>-61</v>
      </c>
    </row>
    <row r="198" spans="1:30">
      <c r="A198" s="197">
        <f t="shared" si="66"/>
        <v>188</v>
      </c>
      <c r="B198" s="198">
        <f>Data!B198</f>
        <v>2</v>
      </c>
      <c r="D198" s="112">
        <f t="shared" si="63"/>
        <v>1</v>
      </c>
      <c r="E198" s="116" t="str">
        <f t="shared" si="64"/>
        <v>B</v>
      </c>
      <c r="G198" s="24" t="str">
        <f t="shared" si="84"/>
        <v xml:space="preserve"> </v>
      </c>
      <c r="H198" s="25" t="str">
        <f t="shared" si="85"/>
        <v xml:space="preserve"> </v>
      </c>
      <c r="I198" s="43" t="str">
        <f t="shared" si="86"/>
        <v xml:space="preserve"> </v>
      </c>
      <c r="J198" s="43">
        <f t="shared" si="87"/>
        <v>0</v>
      </c>
      <c r="K198" s="43">
        <f t="shared" si="67"/>
        <v>0</v>
      </c>
      <c r="L198" s="43">
        <f t="shared" si="68"/>
        <v>0</v>
      </c>
      <c r="M198" s="132">
        <f t="shared" si="69"/>
        <v>-58</v>
      </c>
      <c r="O198" s="24" t="str">
        <f t="shared" si="76"/>
        <v xml:space="preserve"> </v>
      </c>
      <c r="P198" s="25" t="str">
        <f t="shared" si="77"/>
        <v>L</v>
      </c>
      <c r="Q198" s="43" t="str">
        <f t="shared" si="78"/>
        <v>B</v>
      </c>
      <c r="R198" s="43">
        <f t="shared" si="79"/>
        <v>3</v>
      </c>
      <c r="S198" s="43">
        <f t="shared" si="70"/>
        <v>3</v>
      </c>
      <c r="T198" s="43">
        <f t="shared" si="80"/>
        <v>0</v>
      </c>
      <c r="U198" s="132">
        <f t="shared" si="81"/>
        <v>35</v>
      </c>
      <c r="W198" s="24" t="str">
        <f t="shared" si="71"/>
        <v xml:space="preserve"> </v>
      </c>
      <c r="X198" s="25" t="str">
        <f t="shared" si="83"/>
        <v xml:space="preserve"> </v>
      </c>
      <c r="Y198" s="43" t="str">
        <f t="shared" si="82"/>
        <v xml:space="preserve"> </v>
      </c>
      <c r="Z198" s="134">
        <f t="shared" si="72"/>
        <v>0</v>
      </c>
      <c r="AA198" s="43">
        <f t="shared" si="65"/>
        <v>17</v>
      </c>
      <c r="AB198" s="43">
        <f t="shared" si="73"/>
        <v>0</v>
      </c>
      <c r="AC198" s="43">
        <f t="shared" si="74"/>
        <v>0</v>
      </c>
      <c r="AD198" s="132">
        <f t="shared" si="75"/>
        <v>-61</v>
      </c>
    </row>
    <row r="199" spans="1:30">
      <c r="A199" s="197">
        <f t="shared" si="66"/>
        <v>189</v>
      </c>
      <c r="B199" s="198">
        <f>Data!B199</f>
        <v>12</v>
      </c>
      <c r="D199" s="112">
        <f t="shared" si="63"/>
        <v>1</v>
      </c>
      <c r="E199" s="116" t="str">
        <f t="shared" si="64"/>
        <v>C</v>
      </c>
      <c r="G199" s="24" t="str">
        <f t="shared" si="84"/>
        <v>T</v>
      </c>
      <c r="H199" s="25" t="str">
        <f t="shared" si="85"/>
        <v xml:space="preserve"> </v>
      </c>
      <c r="I199" s="43">
        <f t="shared" si="86"/>
        <v>1</v>
      </c>
      <c r="J199" s="43">
        <f t="shared" si="87"/>
        <v>1</v>
      </c>
      <c r="K199" s="43">
        <f t="shared" si="67"/>
        <v>1</v>
      </c>
      <c r="L199" s="43">
        <f t="shared" si="68"/>
        <v>0</v>
      </c>
      <c r="M199" s="132">
        <f t="shared" si="69"/>
        <v>-59</v>
      </c>
      <c r="O199" s="24" t="str">
        <f t="shared" si="76"/>
        <v xml:space="preserve"> </v>
      </c>
      <c r="P199" s="25" t="str">
        <f t="shared" si="77"/>
        <v>L</v>
      </c>
      <c r="Q199" s="43" t="str">
        <f t="shared" si="78"/>
        <v>C</v>
      </c>
      <c r="R199" s="43">
        <f t="shared" si="79"/>
        <v>4</v>
      </c>
      <c r="S199" s="43">
        <f t="shared" si="70"/>
        <v>4</v>
      </c>
      <c r="T199" s="43">
        <f t="shared" si="80"/>
        <v>0</v>
      </c>
      <c r="U199" s="132">
        <f t="shared" si="81"/>
        <v>31</v>
      </c>
      <c r="W199" s="24" t="str">
        <f t="shared" si="71"/>
        <v>T</v>
      </c>
      <c r="X199" s="25" t="str">
        <f t="shared" si="83"/>
        <v xml:space="preserve"> </v>
      </c>
      <c r="Y199" s="43">
        <f t="shared" si="82"/>
        <v>1</v>
      </c>
      <c r="Z199" s="134">
        <f t="shared" si="72"/>
        <v>0</v>
      </c>
      <c r="AA199" s="43">
        <f t="shared" si="65"/>
        <v>17</v>
      </c>
      <c r="AB199" s="43">
        <f t="shared" si="73"/>
        <v>6</v>
      </c>
      <c r="AC199" s="43">
        <f t="shared" si="74"/>
        <v>0</v>
      </c>
      <c r="AD199" s="132">
        <f t="shared" si="75"/>
        <v>-67</v>
      </c>
    </row>
    <row r="200" spans="1:30">
      <c r="A200" s="197">
        <f t="shared" si="66"/>
        <v>190</v>
      </c>
      <c r="B200" s="198">
        <f>Data!B200</f>
        <v>22</v>
      </c>
      <c r="D200" s="112">
        <f t="shared" si="63"/>
        <v>2</v>
      </c>
      <c r="E200" s="116" t="str">
        <f t="shared" si="64"/>
        <v>A</v>
      </c>
      <c r="G200" s="24" t="str">
        <f t="shared" si="84"/>
        <v xml:space="preserve"> </v>
      </c>
      <c r="H200" s="25" t="str">
        <f t="shared" si="85"/>
        <v>L</v>
      </c>
      <c r="I200" s="43">
        <f t="shared" si="86"/>
        <v>2</v>
      </c>
      <c r="J200" s="43">
        <f t="shared" si="87"/>
        <v>2</v>
      </c>
      <c r="K200" s="43">
        <f t="shared" si="67"/>
        <v>2</v>
      </c>
      <c r="L200" s="43">
        <f t="shared" si="68"/>
        <v>0</v>
      </c>
      <c r="M200" s="132">
        <f t="shared" si="69"/>
        <v>-61</v>
      </c>
      <c r="O200" s="24" t="str">
        <f t="shared" si="76"/>
        <v xml:space="preserve"> </v>
      </c>
      <c r="P200" s="25" t="str">
        <f t="shared" si="77"/>
        <v>L</v>
      </c>
      <c r="Q200" s="43" t="str">
        <f t="shared" si="78"/>
        <v>A</v>
      </c>
      <c r="R200" s="43">
        <f t="shared" si="79"/>
        <v>5</v>
      </c>
      <c r="S200" s="43">
        <f t="shared" si="70"/>
        <v>6</v>
      </c>
      <c r="T200" s="43">
        <f t="shared" si="80"/>
        <v>0</v>
      </c>
      <c r="U200" s="132">
        <f t="shared" si="81"/>
        <v>25</v>
      </c>
      <c r="W200" s="24" t="str">
        <f t="shared" si="71"/>
        <v xml:space="preserve"> </v>
      </c>
      <c r="X200" s="25" t="str">
        <f t="shared" si="83"/>
        <v>L</v>
      </c>
      <c r="Y200" s="43">
        <f t="shared" si="82"/>
        <v>2</v>
      </c>
      <c r="Z200" s="134">
        <f t="shared" si="72"/>
        <v>1</v>
      </c>
      <c r="AA200" s="43">
        <f t="shared" si="65"/>
        <v>18</v>
      </c>
      <c r="AB200" s="43">
        <f t="shared" si="73"/>
        <v>6</v>
      </c>
      <c r="AC200" s="43">
        <f t="shared" si="74"/>
        <v>0</v>
      </c>
      <c r="AD200" s="132">
        <f t="shared" si="75"/>
        <v>-73</v>
      </c>
    </row>
    <row r="201" spans="1:30">
      <c r="A201" s="197">
        <f t="shared" si="66"/>
        <v>191</v>
      </c>
      <c r="B201" s="198">
        <f>Data!B201</f>
        <v>6</v>
      </c>
      <c r="D201" s="112">
        <f t="shared" si="63"/>
        <v>1</v>
      </c>
      <c r="E201" s="116" t="str">
        <f t="shared" si="64"/>
        <v>C</v>
      </c>
      <c r="G201" s="24" t="str">
        <f t="shared" si="84"/>
        <v xml:space="preserve"> </v>
      </c>
      <c r="H201" s="25" t="str">
        <f t="shared" si="85"/>
        <v>L</v>
      </c>
      <c r="I201" s="43">
        <f t="shared" si="86"/>
        <v>1</v>
      </c>
      <c r="J201" s="43">
        <f t="shared" si="87"/>
        <v>3</v>
      </c>
      <c r="K201" s="43">
        <f t="shared" si="67"/>
        <v>3</v>
      </c>
      <c r="L201" s="43">
        <f t="shared" si="68"/>
        <v>0</v>
      </c>
      <c r="M201" s="132">
        <f t="shared" si="69"/>
        <v>-64</v>
      </c>
      <c r="O201" s="24" t="str">
        <f t="shared" si="76"/>
        <v xml:space="preserve"> </v>
      </c>
      <c r="P201" s="25" t="str">
        <f t="shared" si="77"/>
        <v>L</v>
      </c>
      <c r="Q201" s="43" t="str">
        <f t="shared" si="78"/>
        <v>C</v>
      </c>
      <c r="R201" s="43">
        <f t="shared" si="79"/>
        <v>6</v>
      </c>
      <c r="S201" s="43">
        <f t="shared" si="70"/>
        <v>9</v>
      </c>
      <c r="T201" s="43">
        <f t="shared" si="80"/>
        <v>0</v>
      </c>
      <c r="U201" s="132">
        <f t="shared" si="81"/>
        <v>16</v>
      </c>
      <c r="W201" s="24" t="str">
        <f t="shared" si="71"/>
        <v xml:space="preserve"> </v>
      </c>
      <c r="X201" s="25" t="str">
        <f t="shared" si="83"/>
        <v>L</v>
      </c>
      <c r="Y201" s="43">
        <f t="shared" si="82"/>
        <v>1</v>
      </c>
      <c r="Z201" s="134">
        <f t="shared" si="72"/>
        <v>2</v>
      </c>
      <c r="AA201" s="43">
        <f t="shared" si="65"/>
        <v>19</v>
      </c>
      <c r="AB201" s="43">
        <f t="shared" si="73"/>
        <v>7</v>
      </c>
      <c r="AC201" s="43">
        <f t="shared" si="74"/>
        <v>0</v>
      </c>
      <c r="AD201" s="132">
        <f t="shared" si="75"/>
        <v>-80</v>
      </c>
    </row>
    <row r="202" spans="1:30">
      <c r="A202" s="197">
        <f t="shared" si="66"/>
        <v>192</v>
      </c>
      <c r="B202" s="198">
        <f>Data!B202</f>
        <v>23</v>
      </c>
      <c r="D202" s="112">
        <f t="shared" si="63"/>
        <v>2</v>
      </c>
      <c r="E202" s="116" t="str">
        <f t="shared" si="64"/>
        <v>B</v>
      </c>
      <c r="G202" s="24" t="str">
        <f t="shared" si="84"/>
        <v xml:space="preserve"> </v>
      </c>
      <c r="H202" s="25" t="str">
        <f t="shared" si="85"/>
        <v>L</v>
      </c>
      <c r="I202" s="43">
        <f t="shared" si="86"/>
        <v>2</v>
      </c>
      <c r="J202" s="43">
        <f t="shared" si="87"/>
        <v>4</v>
      </c>
      <c r="K202" s="43">
        <f t="shared" si="67"/>
        <v>4</v>
      </c>
      <c r="L202" s="43">
        <f t="shared" si="68"/>
        <v>0</v>
      </c>
      <c r="M202" s="132">
        <f t="shared" si="69"/>
        <v>-68</v>
      </c>
      <c r="O202" s="24" t="str">
        <f t="shared" si="76"/>
        <v xml:space="preserve"> </v>
      </c>
      <c r="P202" s="25" t="str">
        <f t="shared" si="77"/>
        <v>L</v>
      </c>
      <c r="Q202" s="43" t="str">
        <f t="shared" si="78"/>
        <v>B</v>
      </c>
      <c r="R202" s="43">
        <f t="shared" si="79"/>
        <v>7</v>
      </c>
      <c r="S202" s="43">
        <f t="shared" si="70"/>
        <v>0</v>
      </c>
      <c r="T202" s="43">
        <f t="shared" si="80"/>
        <v>0</v>
      </c>
      <c r="U202" s="132">
        <f t="shared" si="81"/>
        <v>16</v>
      </c>
      <c r="W202" s="24" t="str">
        <f t="shared" si="71"/>
        <v xml:space="preserve"> </v>
      </c>
      <c r="X202" s="25" t="str">
        <f t="shared" si="83"/>
        <v>L</v>
      </c>
      <c r="Y202" s="43">
        <f t="shared" si="82"/>
        <v>2</v>
      </c>
      <c r="Z202" s="134">
        <f t="shared" si="72"/>
        <v>3</v>
      </c>
      <c r="AA202" s="43">
        <f t="shared" si="65"/>
        <v>20</v>
      </c>
      <c r="AB202" s="43">
        <f t="shared" si="73"/>
        <v>7</v>
      </c>
      <c r="AC202" s="43">
        <f t="shared" si="74"/>
        <v>0</v>
      </c>
      <c r="AD202" s="132">
        <f t="shared" si="75"/>
        <v>-87</v>
      </c>
    </row>
    <row r="203" spans="1:30">
      <c r="A203" s="197">
        <f t="shared" si="66"/>
        <v>193</v>
      </c>
      <c r="B203" s="198">
        <f>Data!B203</f>
        <v>22</v>
      </c>
      <c r="D203" s="112">
        <f t="shared" si="63"/>
        <v>2</v>
      </c>
      <c r="E203" s="116" t="str">
        <f t="shared" si="64"/>
        <v>A</v>
      </c>
      <c r="G203" s="24" t="str">
        <f t="shared" si="84"/>
        <v xml:space="preserve"> </v>
      </c>
      <c r="H203" s="25" t="str">
        <f t="shared" si="85"/>
        <v>W</v>
      </c>
      <c r="I203" s="43" t="str">
        <f t="shared" si="86"/>
        <v xml:space="preserve"> </v>
      </c>
      <c r="J203" s="43">
        <f t="shared" si="87"/>
        <v>0</v>
      </c>
      <c r="K203" s="43">
        <f t="shared" si="67"/>
        <v>0</v>
      </c>
      <c r="L203" s="43">
        <f t="shared" si="68"/>
        <v>12</v>
      </c>
      <c r="M203" s="132">
        <f t="shared" si="69"/>
        <v>-56</v>
      </c>
      <c r="O203" s="24" t="str">
        <f t="shared" si="76"/>
        <v xml:space="preserve"> </v>
      </c>
      <c r="P203" s="25" t="str">
        <f t="shared" si="77"/>
        <v>L</v>
      </c>
      <c r="Q203" s="43" t="str">
        <f t="shared" si="78"/>
        <v>A</v>
      </c>
      <c r="R203" s="43">
        <f t="shared" si="79"/>
        <v>8</v>
      </c>
      <c r="S203" s="43">
        <f t="shared" si="70"/>
        <v>0</v>
      </c>
      <c r="T203" s="43">
        <f t="shared" si="80"/>
        <v>0</v>
      </c>
      <c r="U203" s="132">
        <f t="shared" si="81"/>
        <v>16</v>
      </c>
      <c r="W203" s="24" t="str">
        <f t="shared" si="71"/>
        <v xml:space="preserve"> </v>
      </c>
      <c r="X203" s="25" t="str">
        <f t="shared" si="83"/>
        <v>W</v>
      </c>
      <c r="Y203" s="43" t="str">
        <f t="shared" si="82"/>
        <v xml:space="preserve"> </v>
      </c>
      <c r="Z203" s="134">
        <f t="shared" si="72"/>
        <v>0</v>
      </c>
      <c r="AA203" s="43">
        <f t="shared" si="65"/>
        <v>18</v>
      </c>
      <c r="AB203" s="43">
        <f t="shared" si="73"/>
        <v>0</v>
      </c>
      <c r="AC203" s="43">
        <f t="shared" si="74"/>
        <v>21</v>
      </c>
      <c r="AD203" s="132">
        <f t="shared" si="75"/>
        <v>-66</v>
      </c>
    </row>
    <row r="204" spans="1:30">
      <c r="A204" s="197">
        <f t="shared" si="66"/>
        <v>194</v>
      </c>
      <c r="B204" s="198">
        <f>Data!B204</f>
        <v>21</v>
      </c>
      <c r="D204" s="112">
        <f t="shared" ref="D204:D267" si="88">IF($B204=0,0,IF(AND($B204&gt;0,$B204&lt;13),1,IF(AND($B204&gt;12,$B204&lt;25),2,3)))</f>
        <v>2</v>
      </c>
      <c r="E204" s="116" t="str">
        <f t="shared" ref="E204:E267" si="89">IF(B204=0,0,IF(MOD(B204,3)=1,"A",IF(MOD(B204,3),"B","C")))</f>
        <v>C</v>
      </c>
      <c r="G204" s="24" t="str">
        <f t="shared" si="84"/>
        <v xml:space="preserve"> </v>
      </c>
      <c r="H204" s="25" t="str">
        <f t="shared" si="85"/>
        <v xml:space="preserve"> </v>
      </c>
      <c r="I204" s="43" t="str">
        <f t="shared" si="86"/>
        <v xml:space="preserve"> </v>
      </c>
      <c r="J204" s="43">
        <f t="shared" si="87"/>
        <v>0</v>
      </c>
      <c r="K204" s="43">
        <f t="shared" si="67"/>
        <v>0</v>
      </c>
      <c r="L204" s="43">
        <f t="shared" si="68"/>
        <v>0</v>
      </c>
      <c r="M204" s="132">
        <f t="shared" si="69"/>
        <v>-56</v>
      </c>
      <c r="O204" s="24" t="str">
        <f t="shared" si="76"/>
        <v xml:space="preserve"> </v>
      </c>
      <c r="P204" s="25" t="str">
        <f t="shared" si="77"/>
        <v>L</v>
      </c>
      <c r="Q204" s="43" t="str">
        <f t="shared" si="78"/>
        <v>C</v>
      </c>
      <c r="R204" s="43">
        <f t="shared" si="79"/>
        <v>9</v>
      </c>
      <c r="S204" s="43">
        <f t="shared" si="70"/>
        <v>0</v>
      </c>
      <c r="T204" s="43">
        <f t="shared" si="80"/>
        <v>0</v>
      </c>
      <c r="U204" s="132">
        <f t="shared" si="81"/>
        <v>16</v>
      </c>
      <c r="W204" s="24" t="str">
        <f t="shared" si="71"/>
        <v xml:space="preserve"> </v>
      </c>
      <c r="X204" s="25" t="str">
        <f t="shared" si="83"/>
        <v xml:space="preserve"> </v>
      </c>
      <c r="Y204" s="43" t="str">
        <f t="shared" si="82"/>
        <v xml:space="preserve"> </v>
      </c>
      <c r="Z204" s="134">
        <f t="shared" si="72"/>
        <v>0</v>
      </c>
      <c r="AA204" s="43">
        <f t="shared" ref="AA204:AA229" si="90">IF(AND($W$9&gt;0,$W$9 &lt;28,Z204&lt;$W$9),IF(X204="L",AA203+1,IF(AND(X204="W",AA203&gt;2),AA203-2,IF(AND(X204="W",AA203&lt;=2,),1,AA203))),AA203)</f>
        <v>18</v>
      </c>
      <c r="AB204" s="43">
        <f t="shared" si="73"/>
        <v>0</v>
      </c>
      <c r="AC204" s="43">
        <f t="shared" si="74"/>
        <v>0</v>
      </c>
      <c r="AD204" s="132">
        <f t="shared" si="75"/>
        <v>-66</v>
      </c>
    </row>
    <row r="205" spans="1:30">
      <c r="A205" s="197">
        <f t="shared" ref="A205:A268" si="91">A204+1</f>
        <v>195</v>
      </c>
      <c r="B205" s="198">
        <f>Data!B205</f>
        <v>31</v>
      </c>
      <c r="D205" s="112">
        <f t="shared" si="88"/>
        <v>3</v>
      </c>
      <c r="E205" s="116" t="str">
        <f t="shared" si="89"/>
        <v>A</v>
      </c>
      <c r="G205" s="24" t="str">
        <f t="shared" si="84"/>
        <v xml:space="preserve"> </v>
      </c>
      <c r="H205" s="25" t="str">
        <f t="shared" si="85"/>
        <v xml:space="preserve"> </v>
      </c>
      <c r="I205" s="43" t="str">
        <f t="shared" si="86"/>
        <v xml:space="preserve"> </v>
      </c>
      <c r="J205" s="43">
        <f t="shared" si="87"/>
        <v>0</v>
      </c>
      <c r="K205" s="43">
        <f t="shared" ref="K205:K268" si="92">IF(J205=0,0,INDEX($AF$11:$AG$50,J205,2))</f>
        <v>0</v>
      </c>
      <c r="L205" s="43">
        <f t="shared" ref="L205:L268" si="93">IF(OR(H205=" ",H205="L"),0,K204*3)</f>
        <v>0</v>
      </c>
      <c r="M205" s="132">
        <f t="shared" ref="M205:M268" si="94">M204-K205+L205</f>
        <v>-56</v>
      </c>
      <c r="O205" s="24" t="str">
        <f t="shared" si="76"/>
        <v xml:space="preserve"> </v>
      </c>
      <c r="P205" s="25" t="str">
        <f t="shared" si="77"/>
        <v>L</v>
      </c>
      <c r="Q205" s="43" t="str">
        <f t="shared" si="78"/>
        <v>A</v>
      </c>
      <c r="R205" s="43">
        <f t="shared" si="79"/>
        <v>10</v>
      </c>
      <c r="S205" s="43">
        <f t="shared" ref="S205:S268" si="95">IF(R205=0,0,INDEX($AF$11:$AG$50,R205,2))</f>
        <v>0</v>
      </c>
      <c r="T205" s="43">
        <f t="shared" si="80"/>
        <v>0</v>
      </c>
      <c r="U205" s="132">
        <f t="shared" si="81"/>
        <v>16</v>
      </c>
      <c r="W205" s="24" t="str">
        <f t="shared" ref="W205:W268" si="96">IF(AND(D204&lt;&gt;0,D205&lt;&gt;0,D205=D204,H204=" "),"T"," ")</f>
        <v xml:space="preserve"> </v>
      </c>
      <c r="X205" s="25" t="str">
        <f t="shared" si="83"/>
        <v xml:space="preserve"> </v>
      </c>
      <c r="Y205" s="43" t="str">
        <f t="shared" si="82"/>
        <v xml:space="preserve"> </v>
      </c>
      <c r="Z205" s="134">
        <f t="shared" ref="Z205:Z268" si="97">IF(AND(X205="L",Z204=" "),1,IF(X205="L",Z204+1,0))</f>
        <v>0</v>
      </c>
      <c r="AA205" s="43">
        <f t="shared" si="90"/>
        <v>18</v>
      </c>
      <c r="AB205" s="43">
        <f t="shared" ref="AB205:AB268" si="98">IF(OR(Y205=" ",Z205&gt;$W$9),0,INDEX($AH$11:$AI$50,AA205,2))</f>
        <v>0</v>
      </c>
      <c r="AC205" s="43">
        <f t="shared" ref="AC205:AC268" si="99">IF(OR(X205=" ",X205="L"),0,AB204*3)</f>
        <v>0</v>
      </c>
      <c r="AD205" s="132">
        <f t="shared" ref="AD205:AD268" si="100">AD204-AB205+AC205</f>
        <v>-66</v>
      </c>
    </row>
    <row r="206" spans="1:30">
      <c r="A206" s="197">
        <f t="shared" si="91"/>
        <v>196</v>
      </c>
      <c r="B206" s="198">
        <f>Data!B206</f>
        <v>28</v>
      </c>
      <c r="D206" s="112">
        <f t="shared" si="88"/>
        <v>3</v>
      </c>
      <c r="E206" s="116" t="str">
        <f t="shared" si="89"/>
        <v>A</v>
      </c>
      <c r="G206" s="24" t="str">
        <f t="shared" si="84"/>
        <v>T</v>
      </c>
      <c r="H206" s="25" t="str">
        <f t="shared" si="85"/>
        <v xml:space="preserve"> </v>
      </c>
      <c r="I206" s="43">
        <f t="shared" si="86"/>
        <v>3</v>
      </c>
      <c r="J206" s="43">
        <f t="shared" si="87"/>
        <v>1</v>
      </c>
      <c r="K206" s="43">
        <f t="shared" si="92"/>
        <v>1</v>
      </c>
      <c r="L206" s="43">
        <f t="shared" si="93"/>
        <v>0</v>
      </c>
      <c r="M206" s="132">
        <f t="shared" si="94"/>
        <v>-57</v>
      </c>
      <c r="O206" s="24" t="str">
        <f t="shared" ref="O206:O269" si="101">IF(AND(E205&lt;&gt;0,E206&lt;&gt;0,E206=E205,P205=" "),"T"," ")</f>
        <v xml:space="preserve"> </v>
      </c>
      <c r="P206" s="25" t="str">
        <f t="shared" ref="P206:P269" si="102">IF(Q205=" "," ",IF(E206=Q205,"W","L"))</f>
        <v>W</v>
      </c>
      <c r="Q206" s="43" t="str">
        <f t="shared" ref="Q206:Q269" si="103">IF(AND(O206="T",P206=" "),E206,IF(AND(O206=" ",P206="L"),E206," "))</f>
        <v xml:space="preserve"> </v>
      </c>
      <c r="R206" s="43">
        <f t="shared" ref="R206:R269" si="104">IF(Q206=" ",0,R205+1)</f>
        <v>0</v>
      </c>
      <c r="S206" s="43">
        <f t="shared" si="95"/>
        <v>0</v>
      </c>
      <c r="T206" s="43">
        <f t="shared" ref="T206:T269" si="105">IF(OR(P206=" ",P206="L"),0,S205*3)</f>
        <v>0</v>
      </c>
      <c r="U206" s="132">
        <f t="shared" ref="U206:U269" si="106">U205-S206+T206</f>
        <v>16</v>
      </c>
      <c r="W206" s="24" t="str">
        <f t="shared" si="96"/>
        <v>T</v>
      </c>
      <c r="X206" s="25" t="str">
        <f t="shared" si="83"/>
        <v xml:space="preserve"> </v>
      </c>
      <c r="Y206" s="43">
        <f t="shared" ref="Y206:Y269" si="107">IF(AND(W206="T",X206=" "),D206,IF(AND(W206=" ",X206="L"),D206," "))</f>
        <v>3</v>
      </c>
      <c r="Z206" s="134">
        <f t="shared" si="97"/>
        <v>0</v>
      </c>
      <c r="AA206" s="43">
        <f t="shared" si="90"/>
        <v>18</v>
      </c>
      <c r="AB206" s="43">
        <f t="shared" si="98"/>
        <v>6</v>
      </c>
      <c r="AC206" s="43">
        <f t="shared" si="99"/>
        <v>0</v>
      </c>
      <c r="AD206" s="132">
        <f t="shared" si="100"/>
        <v>-72</v>
      </c>
    </row>
    <row r="207" spans="1:30">
      <c r="A207" s="197">
        <f t="shared" si="91"/>
        <v>197</v>
      </c>
      <c r="B207" s="198">
        <f>Data!B207</f>
        <v>7</v>
      </c>
      <c r="D207" s="112">
        <f t="shared" si="88"/>
        <v>1</v>
      </c>
      <c r="E207" s="116" t="str">
        <f t="shared" si="89"/>
        <v>A</v>
      </c>
      <c r="G207" s="24" t="str">
        <f t="shared" si="84"/>
        <v xml:space="preserve"> </v>
      </c>
      <c r="H207" s="25" t="str">
        <f t="shared" si="85"/>
        <v>L</v>
      </c>
      <c r="I207" s="43">
        <f t="shared" si="86"/>
        <v>1</v>
      </c>
      <c r="J207" s="43">
        <f t="shared" si="87"/>
        <v>2</v>
      </c>
      <c r="K207" s="43">
        <f t="shared" si="92"/>
        <v>2</v>
      </c>
      <c r="L207" s="43">
        <f t="shared" si="93"/>
        <v>0</v>
      </c>
      <c r="M207" s="132">
        <f t="shared" si="94"/>
        <v>-59</v>
      </c>
      <c r="O207" s="24" t="str">
        <f t="shared" si="101"/>
        <v xml:space="preserve"> </v>
      </c>
      <c r="P207" s="25" t="str">
        <f t="shared" si="102"/>
        <v xml:space="preserve"> </v>
      </c>
      <c r="Q207" s="43" t="str">
        <f t="shared" si="103"/>
        <v xml:space="preserve"> </v>
      </c>
      <c r="R207" s="43">
        <f t="shared" si="104"/>
        <v>0</v>
      </c>
      <c r="S207" s="43">
        <f t="shared" si="95"/>
        <v>0</v>
      </c>
      <c r="T207" s="43">
        <f t="shared" si="105"/>
        <v>0</v>
      </c>
      <c r="U207" s="132">
        <f t="shared" si="106"/>
        <v>16</v>
      </c>
      <c r="W207" s="24" t="str">
        <f t="shared" si="96"/>
        <v xml:space="preserve"> </v>
      </c>
      <c r="X207" s="25" t="str">
        <f t="shared" si="83"/>
        <v>L</v>
      </c>
      <c r="Y207" s="43">
        <f t="shared" si="107"/>
        <v>1</v>
      </c>
      <c r="Z207" s="134">
        <f t="shared" si="97"/>
        <v>1</v>
      </c>
      <c r="AA207" s="43">
        <f t="shared" si="90"/>
        <v>19</v>
      </c>
      <c r="AB207" s="43">
        <f t="shared" si="98"/>
        <v>7</v>
      </c>
      <c r="AC207" s="43">
        <f t="shared" si="99"/>
        <v>0</v>
      </c>
      <c r="AD207" s="132">
        <f t="shared" si="100"/>
        <v>-79</v>
      </c>
    </row>
    <row r="208" spans="1:30">
      <c r="A208" s="197">
        <f t="shared" si="91"/>
        <v>198</v>
      </c>
      <c r="B208" s="198">
        <f>Data!B208</f>
        <v>6</v>
      </c>
      <c r="D208" s="112">
        <f t="shared" si="88"/>
        <v>1</v>
      </c>
      <c r="E208" s="116" t="str">
        <f t="shared" si="89"/>
        <v>C</v>
      </c>
      <c r="G208" s="24" t="str">
        <f t="shared" si="84"/>
        <v xml:space="preserve"> </v>
      </c>
      <c r="H208" s="25" t="str">
        <f t="shared" si="85"/>
        <v>W</v>
      </c>
      <c r="I208" s="43" t="str">
        <f t="shared" si="86"/>
        <v xml:space="preserve"> </v>
      </c>
      <c r="J208" s="43">
        <f t="shared" si="87"/>
        <v>0</v>
      </c>
      <c r="K208" s="43">
        <f t="shared" si="92"/>
        <v>0</v>
      </c>
      <c r="L208" s="43">
        <f t="shared" si="93"/>
        <v>6</v>
      </c>
      <c r="M208" s="132">
        <f t="shared" si="94"/>
        <v>-53</v>
      </c>
      <c r="O208" s="24" t="str">
        <f t="shared" si="101"/>
        <v xml:space="preserve"> </v>
      </c>
      <c r="P208" s="25" t="str">
        <f t="shared" si="102"/>
        <v xml:space="preserve"> </v>
      </c>
      <c r="Q208" s="43" t="str">
        <f t="shared" si="103"/>
        <v xml:space="preserve"> </v>
      </c>
      <c r="R208" s="43">
        <f t="shared" si="104"/>
        <v>0</v>
      </c>
      <c r="S208" s="43">
        <f t="shared" si="95"/>
        <v>0</v>
      </c>
      <c r="T208" s="43">
        <f t="shared" si="105"/>
        <v>0</v>
      </c>
      <c r="U208" s="132">
        <f t="shared" si="106"/>
        <v>16</v>
      </c>
      <c r="W208" s="24" t="str">
        <f t="shared" si="96"/>
        <v xml:space="preserve"> </v>
      </c>
      <c r="X208" s="25" t="str">
        <f t="shared" si="83"/>
        <v>W</v>
      </c>
      <c r="Y208" s="43" t="str">
        <f t="shared" si="107"/>
        <v xml:space="preserve"> </v>
      </c>
      <c r="Z208" s="134">
        <f t="shared" si="97"/>
        <v>0</v>
      </c>
      <c r="AA208" s="43">
        <f t="shared" si="90"/>
        <v>17</v>
      </c>
      <c r="AB208" s="43">
        <f t="shared" si="98"/>
        <v>0</v>
      </c>
      <c r="AC208" s="43">
        <f t="shared" si="99"/>
        <v>21</v>
      </c>
      <c r="AD208" s="132">
        <f t="shared" si="100"/>
        <v>-58</v>
      </c>
    </row>
    <row r="209" spans="1:30">
      <c r="A209" s="197">
        <f t="shared" si="91"/>
        <v>199</v>
      </c>
      <c r="B209" s="198">
        <f>Data!B209</f>
        <v>10</v>
      </c>
      <c r="D209" s="112">
        <f t="shared" si="88"/>
        <v>1</v>
      </c>
      <c r="E209" s="116" t="str">
        <f t="shared" si="89"/>
        <v>A</v>
      </c>
      <c r="G209" s="24" t="str">
        <f t="shared" si="84"/>
        <v xml:space="preserve"> </v>
      </c>
      <c r="H209" s="25" t="str">
        <f t="shared" si="85"/>
        <v xml:space="preserve"> </v>
      </c>
      <c r="I209" s="43" t="str">
        <f t="shared" si="86"/>
        <v xml:space="preserve"> </v>
      </c>
      <c r="J209" s="43">
        <f t="shared" si="87"/>
        <v>0</v>
      </c>
      <c r="K209" s="43">
        <f t="shared" si="92"/>
        <v>0</v>
      </c>
      <c r="L209" s="43">
        <f t="shared" si="93"/>
        <v>0</v>
      </c>
      <c r="M209" s="132">
        <f t="shared" si="94"/>
        <v>-53</v>
      </c>
      <c r="O209" s="24" t="str">
        <f t="shared" si="101"/>
        <v xml:space="preserve"> </v>
      </c>
      <c r="P209" s="25" t="str">
        <f t="shared" si="102"/>
        <v xml:space="preserve"> </v>
      </c>
      <c r="Q209" s="43" t="str">
        <f t="shared" si="103"/>
        <v xml:space="preserve"> </v>
      </c>
      <c r="R209" s="43">
        <f t="shared" si="104"/>
        <v>0</v>
      </c>
      <c r="S209" s="43">
        <f t="shared" si="95"/>
        <v>0</v>
      </c>
      <c r="T209" s="43">
        <f t="shared" si="105"/>
        <v>0</v>
      </c>
      <c r="U209" s="132">
        <f t="shared" si="106"/>
        <v>16</v>
      </c>
      <c r="W209" s="24" t="str">
        <f t="shared" si="96"/>
        <v xml:space="preserve"> </v>
      </c>
      <c r="X209" s="25" t="str">
        <f t="shared" si="83"/>
        <v xml:space="preserve"> </v>
      </c>
      <c r="Y209" s="43" t="str">
        <f t="shared" si="107"/>
        <v xml:space="preserve"> </v>
      </c>
      <c r="Z209" s="134">
        <f t="shared" si="97"/>
        <v>0</v>
      </c>
      <c r="AA209" s="43">
        <f t="shared" si="90"/>
        <v>17</v>
      </c>
      <c r="AB209" s="43">
        <f t="shared" si="98"/>
        <v>0</v>
      </c>
      <c r="AC209" s="43">
        <f t="shared" si="99"/>
        <v>0</v>
      </c>
      <c r="AD209" s="132">
        <f t="shared" si="100"/>
        <v>-58</v>
      </c>
    </row>
    <row r="210" spans="1:30">
      <c r="A210" s="197">
        <f t="shared" si="91"/>
        <v>200</v>
      </c>
      <c r="B210" s="198">
        <f>Data!B210</f>
        <v>23</v>
      </c>
      <c r="D210" s="112">
        <f t="shared" si="88"/>
        <v>2</v>
      </c>
      <c r="E210" s="116" t="str">
        <f t="shared" si="89"/>
        <v>B</v>
      </c>
      <c r="G210" s="24" t="str">
        <f t="shared" si="84"/>
        <v xml:space="preserve"> </v>
      </c>
      <c r="H210" s="25" t="str">
        <f t="shared" si="85"/>
        <v xml:space="preserve"> </v>
      </c>
      <c r="I210" s="43" t="str">
        <f t="shared" si="86"/>
        <v xml:space="preserve"> </v>
      </c>
      <c r="J210" s="43">
        <f t="shared" si="87"/>
        <v>0</v>
      </c>
      <c r="K210" s="43">
        <f t="shared" si="92"/>
        <v>0</v>
      </c>
      <c r="L210" s="43">
        <f t="shared" si="93"/>
        <v>0</v>
      </c>
      <c r="M210" s="132">
        <f t="shared" si="94"/>
        <v>-53</v>
      </c>
      <c r="O210" s="24" t="str">
        <f t="shared" si="101"/>
        <v xml:space="preserve"> </v>
      </c>
      <c r="P210" s="25" t="str">
        <f t="shared" si="102"/>
        <v xml:space="preserve"> </v>
      </c>
      <c r="Q210" s="43" t="str">
        <f t="shared" si="103"/>
        <v xml:space="preserve"> </v>
      </c>
      <c r="R210" s="43">
        <f t="shared" si="104"/>
        <v>0</v>
      </c>
      <c r="S210" s="43">
        <f t="shared" si="95"/>
        <v>0</v>
      </c>
      <c r="T210" s="43">
        <f t="shared" si="105"/>
        <v>0</v>
      </c>
      <c r="U210" s="132">
        <f t="shared" si="106"/>
        <v>16</v>
      </c>
      <c r="W210" s="24" t="str">
        <f t="shared" si="96"/>
        <v xml:space="preserve"> </v>
      </c>
      <c r="X210" s="25" t="str">
        <f t="shared" si="83"/>
        <v xml:space="preserve"> </v>
      </c>
      <c r="Y210" s="43" t="str">
        <f t="shared" si="107"/>
        <v xml:space="preserve"> </v>
      </c>
      <c r="Z210" s="134">
        <f t="shared" si="97"/>
        <v>0</v>
      </c>
      <c r="AA210" s="43">
        <f t="shared" si="90"/>
        <v>17</v>
      </c>
      <c r="AB210" s="43">
        <f t="shared" si="98"/>
        <v>0</v>
      </c>
      <c r="AC210" s="43">
        <f t="shared" si="99"/>
        <v>0</v>
      </c>
      <c r="AD210" s="132">
        <f t="shared" si="100"/>
        <v>-58</v>
      </c>
    </row>
    <row r="211" spans="1:30">
      <c r="A211" s="197">
        <f t="shared" si="91"/>
        <v>201</v>
      </c>
      <c r="B211" s="198">
        <f>Data!B211</f>
        <v>16</v>
      </c>
      <c r="D211" s="112">
        <f t="shared" si="88"/>
        <v>2</v>
      </c>
      <c r="E211" s="116" t="str">
        <f t="shared" si="89"/>
        <v>A</v>
      </c>
      <c r="G211" s="24" t="str">
        <f t="shared" si="84"/>
        <v>T</v>
      </c>
      <c r="H211" s="25" t="str">
        <f t="shared" si="85"/>
        <v xml:space="preserve"> </v>
      </c>
      <c r="I211" s="43">
        <f t="shared" si="86"/>
        <v>2</v>
      </c>
      <c r="J211" s="43">
        <f t="shared" si="87"/>
        <v>1</v>
      </c>
      <c r="K211" s="43">
        <f t="shared" si="92"/>
        <v>1</v>
      </c>
      <c r="L211" s="43">
        <f t="shared" si="93"/>
        <v>0</v>
      </c>
      <c r="M211" s="132">
        <f t="shared" si="94"/>
        <v>-54</v>
      </c>
      <c r="O211" s="24" t="str">
        <f t="shared" si="101"/>
        <v xml:space="preserve"> </v>
      </c>
      <c r="P211" s="25" t="str">
        <f t="shared" si="102"/>
        <v xml:space="preserve"> </v>
      </c>
      <c r="Q211" s="43" t="str">
        <f t="shared" si="103"/>
        <v xml:space="preserve"> </v>
      </c>
      <c r="R211" s="43">
        <f t="shared" si="104"/>
        <v>0</v>
      </c>
      <c r="S211" s="43">
        <f t="shared" si="95"/>
        <v>0</v>
      </c>
      <c r="T211" s="43">
        <f t="shared" si="105"/>
        <v>0</v>
      </c>
      <c r="U211" s="132">
        <f t="shared" si="106"/>
        <v>16</v>
      </c>
      <c r="W211" s="24" t="str">
        <f t="shared" si="96"/>
        <v>T</v>
      </c>
      <c r="X211" s="25" t="str">
        <f t="shared" ref="X211:X274" si="108">IF(Y210=" "," ",IF(D211=Y210,"W","L"))</f>
        <v xml:space="preserve"> </v>
      </c>
      <c r="Y211" s="43">
        <f t="shared" si="107"/>
        <v>2</v>
      </c>
      <c r="Z211" s="134">
        <f t="shared" si="97"/>
        <v>0</v>
      </c>
      <c r="AA211" s="43">
        <f t="shared" si="90"/>
        <v>17</v>
      </c>
      <c r="AB211" s="43">
        <f t="shared" si="98"/>
        <v>6</v>
      </c>
      <c r="AC211" s="43">
        <f t="shared" si="99"/>
        <v>0</v>
      </c>
      <c r="AD211" s="132">
        <f t="shared" si="100"/>
        <v>-64</v>
      </c>
    </row>
    <row r="212" spans="1:30">
      <c r="A212" s="197">
        <f t="shared" si="91"/>
        <v>202</v>
      </c>
      <c r="B212" s="198">
        <f>Data!B212</f>
        <v>21</v>
      </c>
      <c r="D212" s="112">
        <f t="shared" si="88"/>
        <v>2</v>
      </c>
      <c r="E212" s="116" t="str">
        <f t="shared" si="89"/>
        <v>C</v>
      </c>
      <c r="G212" s="24" t="str">
        <f t="shared" si="84"/>
        <v>T</v>
      </c>
      <c r="H212" s="25" t="str">
        <f t="shared" si="85"/>
        <v>W</v>
      </c>
      <c r="I212" s="43" t="str">
        <f t="shared" si="86"/>
        <v xml:space="preserve"> </v>
      </c>
      <c r="J212" s="43">
        <f t="shared" si="87"/>
        <v>0</v>
      </c>
      <c r="K212" s="43">
        <f t="shared" si="92"/>
        <v>0</v>
      </c>
      <c r="L212" s="43">
        <f t="shared" si="93"/>
        <v>3</v>
      </c>
      <c r="M212" s="132">
        <f t="shared" si="94"/>
        <v>-51</v>
      </c>
      <c r="O212" s="24" t="str">
        <f t="shared" si="101"/>
        <v xml:space="preserve"> </v>
      </c>
      <c r="P212" s="25" t="str">
        <f t="shared" si="102"/>
        <v xml:space="preserve"> </v>
      </c>
      <c r="Q212" s="43" t="str">
        <f t="shared" si="103"/>
        <v xml:space="preserve"> </v>
      </c>
      <c r="R212" s="43">
        <f t="shared" si="104"/>
        <v>0</v>
      </c>
      <c r="S212" s="43">
        <f t="shared" si="95"/>
        <v>0</v>
      </c>
      <c r="T212" s="43">
        <f t="shared" si="105"/>
        <v>0</v>
      </c>
      <c r="U212" s="132">
        <f t="shared" si="106"/>
        <v>16</v>
      </c>
      <c r="W212" s="24" t="str">
        <f t="shared" si="96"/>
        <v>T</v>
      </c>
      <c r="X212" s="25" t="str">
        <f t="shared" si="108"/>
        <v>W</v>
      </c>
      <c r="Y212" s="43" t="str">
        <f t="shared" si="107"/>
        <v xml:space="preserve"> </v>
      </c>
      <c r="Z212" s="134">
        <f t="shared" si="97"/>
        <v>0</v>
      </c>
      <c r="AA212" s="43">
        <f t="shared" si="90"/>
        <v>15</v>
      </c>
      <c r="AB212" s="43">
        <f t="shared" si="98"/>
        <v>0</v>
      </c>
      <c r="AC212" s="43">
        <f t="shared" si="99"/>
        <v>18</v>
      </c>
      <c r="AD212" s="132">
        <f t="shared" si="100"/>
        <v>-46</v>
      </c>
    </row>
    <row r="213" spans="1:30">
      <c r="A213" s="197">
        <f t="shared" si="91"/>
        <v>203</v>
      </c>
      <c r="B213" s="198">
        <f>Data!B213</f>
        <v>28</v>
      </c>
      <c r="D213" s="112">
        <f t="shared" si="88"/>
        <v>3</v>
      </c>
      <c r="E213" s="116" t="str">
        <f t="shared" si="89"/>
        <v>A</v>
      </c>
      <c r="G213" s="24" t="str">
        <f t="shared" si="84"/>
        <v xml:space="preserve"> </v>
      </c>
      <c r="H213" s="25" t="str">
        <f t="shared" si="85"/>
        <v xml:space="preserve"> </v>
      </c>
      <c r="I213" s="43" t="str">
        <f t="shared" si="86"/>
        <v xml:space="preserve"> </v>
      </c>
      <c r="J213" s="43">
        <f t="shared" si="87"/>
        <v>0</v>
      </c>
      <c r="K213" s="43">
        <f t="shared" si="92"/>
        <v>0</v>
      </c>
      <c r="L213" s="43">
        <f t="shared" si="93"/>
        <v>0</v>
      </c>
      <c r="M213" s="132">
        <f t="shared" si="94"/>
        <v>-51</v>
      </c>
      <c r="O213" s="24" t="str">
        <f t="shared" si="101"/>
        <v xml:space="preserve"> </v>
      </c>
      <c r="P213" s="25" t="str">
        <f t="shared" si="102"/>
        <v xml:space="preserve"> </v>
      </c>
      <c r="Q213" s="43" t="str">
        <f t="shared" si="103"/>
        <v xml:space="preserve"> </v>
      </c>
      <c r="R213" s="43">
        <f t="shared" si="104"/>
        <v>0</v>
      </c>
      <c r="S213" s="43">
        <f t="shared" si="95"/>
        <v>0</v>
      </c>
      <c r="T213" s="43">
        <f t="shared" si="105"/>
        <v>0</v>
      </c>
      <c r="U213" s="132">
        <f t="shared" si="106"/>
        <v>16</v>
      </c>
      <c r="W213" s="24" t="str">
        <f t="shared" si="96"/>
        <v xml:space="preserve"> </v>
      </c>
      <c r="X213" s="25" t="str">
        <f t="shared" si="108"/>
        <v xml:space="preserve"> </v>
      </c>
      <c r="Y213" s="43" t="str">
        <f t="shared" si="107"/>
        <v xml:space="preserve"> </v>
      </c>
      <c r="Z213" s="134">
        <f t="shared" si="97"/>
        <v>0</v>
      </c>
      <c r="AA213" s="43">
        <f t="shared" si="90"/>
        <v>15</v>
      </c>
      <c r="AB213" s="43">
        <f t="shared" si="98"/>
        <v>0</v>
      </c>
      <c r="AC213" s="43">
        <f t="shared" si="99"/>
        <v>0</v>
      </c>
      <c r="AD213" s="132">
        <f t="shared" si="100"/>
        <v>-46</v>
      </c>
    </row>
    <row r="214" spans="1:30">
      <c r="A214" s="197">
        <f t="shared" si="91"/>
        <v>204</v>
      </c>
      <c r="B214" s="198">
        <f>Data!B214</f>
        <v>11</v>
      </c>
      <c r="D214" s="112">
        <f t="shared" si="88"/>
        <v>1</v>
      </c>
      <c r="E214" s="116" t="str">
        <f t="shared" si="89"/>
        <v>B</v>
      </c>
      <c r="G214" s="24" t="str">
        <f t="shared" si="84"/>
        <v xml:space="preserve"> </v>
      </c>
      <c r="H214" s="25" t="str">
        <f t="shared" si="85"/>
        <v xml:space="preserve"> </v>
      </c>
      <c r="I214" s="43" t="str">
        <f t="shared" si="86"/>
        <v xml:space="preserve"> </v>
      </c>
      <c r="J214" s="43">
        <f t="shared" si="87"/>
        <v>0</v>
      </c>
      <c r="K214" s="43">
        <f t="shared" si="92"/>
        <v>0</v>
      </c>
      <c r="L214" s="43">
        <f t="shared" si="93"/>
        <v>0</v>
      </c>
      <c r="M214" s="132">
        <f t="shared" si="94"/>
        <v>-51</v>
      </c>
      <c r="O214" s="24" t="str">
        <f t="shared" si="101"/>
        <v xml:space="preserve"> </v>
      </c>
      <c r="P214" s="25" t="str">
        <f t="shared" si="102"/>
        <v xml:space="preserve"> </v>
      </c>
      <c r="Q214" s="43" t="str">
        <f t="shared" si="103"/>
        <v xml:space="preserve"> </v>
      </c>
      <c r="R214" s="43">
        <f t="shared" si="104"/>
        <v>0</v>
      </c>
      <c r="S214" s="43">
        <f t="shared" si="95"/>
        <v>0</v>
      </c>
      <c r="T214" s="43">
        <f t="shared" si="105"/>
        <v>0</v>
      </c>
      <c r="U214" s="132">
        <f t="shared" si="106"/>
        <v>16</v>
      </c>
      <c r="W214" s="24" t="str">
        <f t="shared" si="96"/>
        <v xml:space="preserve"> </v>
      </c>
      <c r="X214" s="25" t="str">
        <f t="shared" si="108"/>
        <v xml:space="preserve"> </v>
      </c>
      <c r="Y214" s="43" t="str">
        <f t="shared" si="107"/>
        <v xml:space="preserve"> </v>
      </c>
      <c r="Z214" s="134">
        <f t="shared" si="97"/>
        <v>0</v>
      </c>
      <c r="AA214" s="43">
        <f t="shared" si="90"/>
        <v>15</v>
      </c>
      <c r="AB214" s="43">
        <f t="shared" si="98"/>
        <v>0</v>
      </c>
      <c r="AC214" s="43">
        <f t="shared" si="99"/>
        <v>0</v>
      </c>
      <c r="AD214" s="132">
        <f t="shared" si="100"/>
        <v>-46</v>
      </c>
    </row>
    <row r="215" spans="1:30">
      <c r="A215" s="197">
        <f t="shared" si="91"/>
        <v>205</v>
      </c>
      <c r="B215" s="198">
        <f>Data!B215</f>
        <v>3</v>
      </c>
      <c r="D215" s="112">
        <f t="shared" si="88"/>
        <v>1</v>
      </c>
      <c r="E215" s="116" t="str">
        <f t="shared" si="89"/>
        <v>C</v>
      </c>
      <c r="G215" s="24" t="str">
        <f t="shared" si="84"/>
        <v>T</v>
      </c>
      <c r="H215" s="25" t="str">
        <f t="shared" si="85"/>
        <v xml:space="preserve"> </v>
      </c>
      <c r="I215" s="43">
        <f t="shared" si="86"/>
        <v>1</v>
      </c>
      <c r="J215" s="43">
        <f t="shared" si="87"/>
        <v>1</v>
      </c>
      <c r="K215" s="43">
        <f t="shared" si="92"/>
        <v>1</v>
      </c>
      <c r="L215" s="43">
        <f t="shared" si="93"/>
        <v>0</v>
      </c>
      <c r="M215" s="132">
        <f t="shared" si="94"/>
        <v>-52</v>
      </c>
      <c r="O215" s="24" t="str">
        <f t="shared" si="101"/>
        <v xml:space="preserve"> </v>
      </c>
      <c r="P215" s="25" t="str">
        <f t="shared" si="102"/>
        <v xml:space="preserve"> </v>
      </c>
      <c r="Q215" s="43" t="str">
        <f t="shared" si="103"/>
        <v xml:space="preserve"> </v>
      </c>
      <c r="R215" s="43">
        <f t="shared" si="104"/>
        <v>0</v>
      </c>
      <c r="S215" s="43">
        <f t="shared" si="95"/>
        <v>0</v>
      </c>
      <c r="T215" s="43">
        <f t="shared" si="105"/>
        <v>0</v>
      </c>
      <c r="U215" s="132">
        <f t="shared" si="106"/>
        <v>16</v>
      </c>
      <c r="W215" s="24" t="str">
        <f t="shared" si="96"/>
        <v>T</v>
      </c>
      <c r="X215" s="25" t="str">
        <f t="shared" si="108"/>
        <v xml:space="preserve"> </v>
      </c>
      <c r="Y215" s="43">
        <f t="shared" si="107"/>
        <v>1</v>
      </c>
      <c r="Z215" s="134">
        <f t="shared" si="97"/>
        <v>0</v>
      </c>
      <c r="AA215" s="43">
        <f t="shared" si="90"/>
        <v>15</v>
      </c>
      <c r="AB215" s="43">
        <f t="shared" si="98"/>
        <v>5</v>
      </c>
      <c r="AC215" s="43">
        <f t="shared" si="99"/>
        <v>0</v>
      </c>
      <c r="AD215" s="132">
        <f t="shared" si="100"/>
        <v>-51</v>
      </c>
    </row>
    <row r="216" spans="1:30">
      <c r="A216" s="197">
        <f t="shared" si="91"/>
        <v>206</v>
      </c>
      <c r="B216" s="198">
        <f>Data!B216</f>
        <v>21</v>
      </c>
      <c r="D216" s="112">
        <f t="shared" si="88"/>
        <v>2</v>
      </c>
      <c r="E216" s="116" t="str">
        <f t="shared" si="89"/>
        <v>C</v>
      </c>
      <c r="G216" s="24" t="str">
        <f t="shared" si="84"/>
        <v xml:space="preserve"> </v>
      </c>
      <c r="H216" s="25" t="str">
        <f t="shared" si="85"/>
        <v>L</v>
      </c>
      <c r="I216" s="43">
        <f t="shared" si="86"/>
        <v>2</v>
      </c>
      <c r="J216" s="43">
        <f t="shared" si="87"/>
        <v>2</v>
      </c>
      <c r="K216" s="43">
        <f t="shared" si="92"/>
        <v>2</v>
      </c>
      <c r="L216" s="43">
        <f t="shared" si="93"/>
        <v>0</v>
      </c>
      <c r="M216" s="132">
        <f t="shared" si="94"/>
        <v>-54</v>
      </c>
      <c r="O216" s="24" t="str">
        <f t="shared" si="101"/>
        <v>T</v>
      </c>
      <c r="P216" s="25" t="str">
        <f t="shared" si="102"/>
        <v xml:space="preserve"> </v>
      </c>
      <c r="Q216" s="43" t="str">
        <f t="shared" si="103"/>
        <v>C</v>
      </c>
      <c r="R216" s="43">
        <f t="shared" si="104"/>
        <v>1</v>
      </c>
      <c r="S216" s="43">
        <f t="shared" si="95"/>
        <v>1</v>
      </c>
      <c r="T216" s="43">
        <f t="shared" si="105"/>
        <v>0</v>
      </c>
      <c r="U216" s="132">
        <f t="shared" si="106"/>
        <v>15</v>
      </c>
      <c r="W216" s="24" t="str">
        <f t="shared" si="96"/>
        <v xml:space="preserve"> </v>
      </c>
      <c r="X216" s="25" t="str">
        <f t="shared" si="108"/>
        <v>L</v>
      </c>
      <c r="Y216" s="43">
        <f t="shared" si="107"/>
        <v>2</v>
      </c>
      <c r="Z216" s="134">
        <f t="shared" si="97"/>
        <v>1</v>
      </c>
      <c r="AA216" s="43">
        <f t="shared" si="90"/>
        <v>16</v>
      </c>
      <c r="AB216" s="43">
        <f t="shared" si="98"/>
        <v>6</v>
      </c>
      <c r="AC216" s="43">
        <f t="shared" si="99"/>
        <v>0</v>
      </c>
      <c r="AD216" s="132">
        <f t="shared" si="100"/>
        <v>-57</v>
      </c>
    </row>
    <row r="217" spans="1:30">
      <c r="A217" s="197">
        <f t="shared" si="91"/>
        <v>207</v>
      </c>
      <c r="B217" s="198">
        <f>Data!B217</f>
        <v>27</v>
      </c>
      <c r="D217" s="112">
        <f t="shared" si="88"/>
        <v>3</v>
      </c>
      <c r="E217" s="116" t="str">
        <f t="shared" si="89"/>
        <v>C</v>
      </c>
      <c r="G217" s="24" t="str">
        <f t="shared" si="84"/>
        <v xml:space="preserve"> </v>
      </c>
      <c r="H217" s="25" t="str">
        <f t="shared" si="85"/>
        <v>L</v>
      </c>
      <c r="I217" s="43">
        <f t="shared" si="86"/>
        <v>3</v>
      </c>
      <c r="J217" s="43">
        <f t="shared" si="87"/>
        <v>3</v>
      </c>
      <c r="K217" s="43">
        <f t="shared" si="92"/>
        <v>3</v>
      </c>
      <c r="L217" s="43">
        <f t="shared" si="93"/>
        <v>0</v>
      </c>
      <c r="M217" s="132">
        <f t="shared" si="94"/>
        <v>-57</v>
      </c>
      <c r="O217" s="24" t="str">
        <f t="shared" si="101"/>
        <v>T</v>
      </c>
      <c r="P217" s="25" t="str">
        <f t="shared" si="102"/>
        <v>W</v>
      </c>
      <c r="Q217" s="43" t="str">
        <f t="shared" si="103"/>
        <v xml:space="preserve"> </v>
      </c>
      <c r="R217" s="43">
        <f t="shared" si="104"/>
        <v>0</v>
      </c>
      <c r="S217" s="43">
        <f t="shared" si="95"/>
        <v>0</v>
      </c>
      <c r="T217" s="43">
        <f t="shared" si="105"/>
        <v>3</v>
      </c>
      <c r="U217" s="132">
        <f t="shared" si="106"/>
        <v>18</v>
      </c>
      <c r="W217" s="24" t="str">
        <f t="shared" si="96"/>
        <v xml:space="preserve"> </v>
      </c>
      <c r="X217" s="25" t="str">
        <f t="shared" si="108"/>
        <v>L</v>
      </c>
      <c r="Y217" s="43">
        <f t="shared" si="107"/>
        <v>3</v>
      </c>
      <c r="Z217" s="134">
        <f t="shared" si="97"/>
        <v>2</v>
      </c>
      <c r="AA217" s="43">
        <f t="shared" si="90"/>
        <v>17</v>
      </c>
      <c r="AB217" s="43">
        <f t="shared" si="98"/>
        <v>6</v>
      </c>
      <c r="AC217" s="43">
        <f t="shared" si="99"/>
        <v>0</v>
      </c>
      <c r="AD217" s="132">
        <f t="shared" si="100"/>
        <v>-63</v>
      </c>
    </row>
    <row r="218" spans="1:30">
      <c r="A218" s="197">
        <f t="shared" si="91"/>
        <v>208</v>
      </c>
      <c r="B218" s="198">
        <f>Data!B218</f>
        <v>18</v>
      </c>
      <c r="D218" s="112">
        <f t="shared" si="88"/>
        <v>2</v>
      </c>
      <c r="E218" s="116" t="str">
        <f t="shared" si="89"/>
        <v>C</v>
      </c>
      <c r="G218" s="24" t="str">
        <f t="shared" si="84"/>
        <v xml:space="preserve"> </v>
      </c>
      <c r="H218" s="25" t="str">
        <f t="shared" si="85"/>
        <v>L</v>
      </c>
      <c r="I218" s="43">
        <f t="shared" si="86"/>
        <v>2</v>
      </c>
      <c r="J218" s="43">
        <f t="shared" si="87"/>
        <v>4</v>
      </c>
      <c r="K218" s="43">
        <f t="shared" si="92"/>
        <v>4</v>
      </c>
      <c r="L218" s="43">
        <f t="shared" si="93"/>
        <v>0</v>
      </c>
      <c r="M218" s="132">
        <f t="shared" si="94"/>
        <v>-61</v>
      </c>
      <c r="O218" s="24" t="str">
        <f t="shared" si="101"/>
        <v xml:space="preserve"> </v>
      </c>
      <c r="P218" s="25" t="str">
        <f t="shared" si="102"/>
        <v xml:space="preserve"> </v>
      </c>
      <c r="Q218" s="43" t="str">
        <f t="shared" si="103"/>
        <v xml:space="preserve"> </v>
      </c>
      <c r="R218" s="43">
        <f t="shared" si="104"/>
        <v>0</v>
      </c>
      <c r="S218" s="43">
        <f t="shared" si="95"/>
        <v>0</v>
      </c>
      <c r="T218" s="43">
        <f t="shared" si="105"/>
        <v>0</v>
      </c>
      <c r="U218" s="132">
        <f t="shared" si="106"/>
        <v>18</v>
      </c>
      <c r="W218" s="24" t="str">
        <f t="shared" si="96"/>
        <v xml:space="preserve"> </v>
      </c>
      <c r="X218" s="25" t="str">
        <f t="shared" si="108"/>
        <v>L</v>
      </c>
      <c r="Y218" s="43">
        <f t="shared" si="107"/>
        <v>2</v>
      </c>
      <c r="Z218" s="134">
        <f t="shared" si="97"/>
        <v>3</v>
      </c>
      <c r="AA218" s="43">
        <f t="shared" si="90"/>
        <v>18</v>
      </c>
      <c r="AB218" s="43">
        <f t="shared" si="98"/>
        <v>6</v>
      </c>
      <c r="AC218" s="43">
        <f t="shared" si="99"/>
        <v>0</v>
      </c>
      <c r="AD218" s="132">
        <f t="shared" si="100"/>
        <v>-69</v>
      </c>
    </row>
    <row r="219" spans="1:30">
      <c r="A219" s="197">
        <f t="shared" si="91"/>
        <v>209</v>
      </c>
      <c r="B219" s="198">
        <f>Data!B219</f>
        <v>31</v>
      </c>
      <c r="D219" s="112">
        <f t="shared" si="88"/>
        <v>3</v>
      </c>
      <c r="E219" s="116" t="str">
        <f t="shared" si="89"/>
        <v>A</v>
      </c>
      <c r="G219" s="24" t="str">
        <f t="shared" si="84"/>
        <v xml:space="preserve"> </v>
      </c>
      <c r="H219" s="25" t="str">
        <f t="shared" si="85"/>
        <v>L</v>
      </c>
      <c r="I219" s="43">
        <f t="shared" si="86"/>
        <v>3</v>
      </c>
      <c r="J219" s="43">
        <f t="shared" si="87"/>
        <v>5</v>
      </c>
      <c r="K219" s="43">
        <f t="shared" si="92"/>
        <v>6</v>
      </c>
      <c r="L219" s="43">
        <f t="shared" si="93"/>
        <v>0</v>
      </c>
      <c r="M219" s="132">
        <f t="shared" si="94"/>
        <v>-67</v>
      </c>
      <c r="O219" s="24" t="str">
        <f t="shared" si="101"/>
        <v xml:space="preserve"> </v>
      </c>
      <c r="P219" s="25" t="str">
        <f t="shared" si="102"/>
        <v xml:space="preserve"> </v>
      </c>
      <c r="Q219" s="43" t="str">
        <f t="shared" si="103"/>
        <v xml:space="preserve"> </v>
      </c>
      <c r="R219" s="43">
        <f t="shared" si="104"/>
        <v>0</v>
      </c>
      <c r="S219" s="43">
        <f t="shared" si="95"/>
        <v>0</v>
      </c>
      <c r="T219" s="43">
        <f t="shared" si="105"/>
        <v>0</v>
      </c>
      <c r="U219" s="132">
        <f t="shared" si="106"/>
        <v>18</v>
      </c>
      <c r="W219" s="24" t="str">
        <f t="shared" si="96"/>
        <v xml:space="preserve"> </v>
      </c>
      <c r="X219" s="25" t="str">
        <f t="shared" si="108"/>
        <v>L</v>
      </c>
      <c r="Y219" s="43">
        <f t="shared" si="107"/>
        <v>3</v>
      </c>
      <c r="Z219" s="134">
        <f t="shared" si="97"/>
        <v>4</v>
      </c>
      <c r="AA219" s="43">
        <f t="shared" si="90"/>
        <v>19</v>
      </c>
      <c r="AB219" s="43">
        <f t="shared" si="98"/>
        <v>7</v>
      </c>
      <c r="AC219" s="43">
        <f t="shared" si="99"/>
        <v>0</v>
      </c>
      <c r="AD219" s="132">
        <f t="shared" si="100"/>
        <v>-76</v>
      </c>
    </row>
    <row r="220" spans="1:30">
      <c r="A220" s="197">
        <f t="shared" si="91"/>
        <v>210</v>
      </c>
      <c r="B220" s="198">
        <f>Data!B220</f>
        <v>26</v>
      </c>
      <c r="D220" s="112">
        <f t="shared" si="88"/>
        <v>3</v>
      </c>
      <c r="E220" s="116" t="str">
        <f t="shared" si="89"/>
        <v>B</v>
      </c>
      <c r="G220" s="24" t="str">
        <f t="shared" si="84"/>
        <v xml:space="preserve"> </v>
      </c>
      <c r="H220" s="25" t="str">
        <f t="shared" si="85"/>
        <v>W</v>
      </c>
      <c r="I220" s="43" t="str">
        <f t="shared" si="86"/>
        <v xml:space="preserve"> </v>
      </c>
      <c r="J220" s="43">
        <f t="shared" si="87"/>
        <v>0</v>
      </c>
      <c r="K220" s="43">
        <f t="shared" si="92"/>
        <v>0</v>
      </c>
      <c r="L220" s="43">
        <f t="shared" si="93"/>
        <v>18</v>
      </c>
      <c r="M220" s="132">
        <f t="shared" si="94"/>
        <v>-49</v>
      </c>
      <c r="O220" s="24" t="str">
        <f t="shared" si="101"/>
        <v xml:space="preserve"> </v>
      </c>
      <c r="P220" s="25" t="str">
        <f t="shared" si="102"/>
        <v xml:space="preserve"> </v>
      </c>
      <c r="Q220" s="43" t="str">
        <f t="shared" si="103"/>
        <v xml:space="preserve"> </v>
      </c>
      <c r="R220" s="43">
        <f t="shared" si="104"/>
        <v>0</v>
      </c>
      <c r="S220" s="43">
        <f t="shared" si="95"/>
        <v>0</v>
      </c>
      <c r="T220" s="43">
        <f t="shared" si="105"/>
        <v>0</v>
      </c>
      <c r="U220" s="132">
        <f t="shared" si="106"/>
        <v>18</v>
      </c>
      <c r="W220" s="24" t="str">
        <f t="shared" si="96"/>
        <v xml:space="preserve"> </v>
      </c>
      <c r="X220" s="25" t="str">
        <f t="shared" si="108"/>
        <v>W</v>
      </c>
      <c r="Y220" s="43" t="str">
        <f t="shared" si="107"/>
        <v xml:space="preserve"> </v>
      </c>
      <c r="Z220" s="134">
        <f t="shared" si="97"/>
        <v>0</v>
      </c>
      <c r="AA220" s="43">
        <f t="shared" si="90"/>
        <v>17</v>
      </c>
      <c r="AB220" s="43">
        <f t="shared" si="98"/>
        <v>0</v>
      </c>
      <c r="AC220" s="43">
        <f t="shared" si="99"/>
        <v>21</v>
      </c>
      <c r="AD220" s="132">
        <f t="shared" si="100"/>
        <v>-55</v>
      </c>
    </row>
    <row r="221" spans="1:30">
      <c r="A221" s="197">
        <f t="shared" si="91"/>
        <v>211</v>
      </c>
      <c r="B221" s="198">
        <f>Data!B221</f>
        <v>29</v>
      </c>
      <c r="D221" s="112">
        <f t="shared" si="88"/>
        <v>3</v>
      </c>
      <c r="E221" s="116" t="str">
        <f t="shared" si="89"/>
        <v>B</v>
      </c>
      <c r="G221" s="24" t="str">
        <f t="shared" si="84"/>
        <v xml:space="preserve"> </v>
      </c>
      <c r="H221" s="25" t="str">
        <f t="shared" si="85"/>
        <v xml:space="preserve"> </v>
      </c>
      <c r="I221" s="43" t="str">
        <f t="shared" si="86"/>
        <v xml:space="preserve"> </v>
      </c>
      <c r="J221" s="43">
        <f t="shared" si="87"/>
        <v>0</v>
      </c>
      <c r="K221" s="43">
        <f t="shared" si="92"/>
        <v>0</v>
      </c>
      <c r="L221" s="43">
        <f t="shared" si="93"/>
        <v>0</v>
      </c>
      <c r="M221" s="132">
        <f t="shared" si="94"/>
        <v>-49</v>
      </c>
      <c r="O221" s="24" t="str">
        <f t="shared" si="101"/>
        <v>T</v>
      </c>
      <c r="P221" s="25" t="str">
        <f t="shared" si="102"/>
        <v xml:space="preserve"> </v>
      </c>
      <c r="Q221" s="43" t="str">
        <f t="shared" si="103"/>
        <v>B</v>
      </c>
      <c r="R221" s="43">
        <f t="shared" si="104"/>
        <v>1</v>
      </c>
      <c r="S221" s="43">
        <f t="shared" si="95"/>
        <v>1</v>
      </c>
      <c r="T221" s="43">
        <f t="shared" si="105"/>
        <v>0</v>
      </c>
      <c r="U221" s="132">
        <f t="shared" si="106"/>
        <v>17</v>
      </c>
      <c r="W221" s="24" t="str">
        <f t="shared" si="96"/>
        <v xml:space="preserve"> </v>
      </c>
      <c r="X221" s="25" t="str">
        <f t="shared" si="108"/>
        <v xml:space="preserve"> </v>
      </c>
      <c r="Y221" s="43" t="str">
        <f t="shared" si="107"/>
        <v xml:space="preserve"> </v>
      </c>
      <c r="Z221" s="134">
        <f t="shared" si="97"/>
        <v>0</v>
      </c>
      <c r="AA221" s="43">
        <f t="shared" si="90"/>
        <v>17</v>
      </c>
      <c r="AB221" s="43">
        <f t="shared" si="98"/>
        <v>0</v>
      </c>
      <c r="AC221" s="43">
        <f t="shared" si="99"/>
        <v>0</v>
      </c>
      <c r="AD221" s="132">
        <f t="shared" si="100"/>
        <v>-55</v>
      </c>
    </row>
    <row r="222" spans="1:30">
      <c r="A222" s="197">
        <f t="shared" si="91"/>
        <v>212</v>
      </c>
      <c r="B222" s="198">
        <f>Data!B222</f>
        <v>26</v>
      </c>
      <c r="D222" s="112">
        <f t="shared" si="88"/>
        <v>3</v>
      </c>
      <c r="E222" s="116" t="str">
        <f t="shared" si="89"/>
        <v>B</v>
      </c>
      <c r="G222" s="24" t="str">
        <f t="shared" si="84"/>
        <v>T</v>
      </c>
      <c r="H222" s="25" t="str">
        <f t="shared" si="85"/>
        <v xml:space="preserve"> </v>
      </c>
      <c r="I222" s="43">
        <f t="shared" si="86"/>
        <v>3</v>
      </c>
      <c r="J222" s="43">
        <f t="shared" si="87"/>
        <v>1</v>
      </c>
      <c r="K222" s="43">
        <f t="shared" si="92"/>
        <v>1</v>
      </c>
      <c r="L222" s="43">
        <f t="shared" si="93"/>
        <v>0</v>
      </c>
      <c r="M222" s="132">
        <f t="shared" si="94"/>
        <v>-50</v>
      </c>
      <c r="O222" s="24" t="str">
        <f t="shared" si="101"/>
        <v>T</v>
      </c>
      <c r="P222" s="25" t="str">
        <f t="shared" si="102"/>
        <v>W</v>
      </c>
      <c r="Q222" s="43" t="str">
        <f t="shared" si="103"/>
        <v xml:space="preserve"> </v>
      </c>
      <c r="R222" s="43">
        <f t="shared" si="104"/>
        <v>0</v>
      </c>
      <c r="S222" s="43">
        <f t="shared" si="95"/>
        <v>0</v>
      </c>
      <c r="T222" s="43">
        <f t="shared" si="105"/>
        <v>3</v>
      </c>
      <c r="U222" s="132">
        <f t="shared" si="106"/>
        <v>20</v>
      </c>
      <c r="W222" s="24" t="str">
        <f t="shared" si="96"/>
        <v>T</v>
      </c>
      <c r="X222" s="25" t="str">
        <f t="shared" si="108"/>
        <v xml:space="preserve"> </v>
      </c>
      <c r="Y222" s="43">
        <f t="shared" si="107"/>
        <v>3</v>
      </c>
      <c r="Z222" s="134">
        <f t="shared" si="97"/>
        <v>0</v>
      </c>
      <c r="AA222" s="43">
        <f t="shared" si="90"/>
        <v>17</v>
      </c>
      <c r="AB222" s="43">
        <f t="shared" si="98"/>
        <v>6</v>
      </c>
      <c r="AC222" s="43">
        <f t="shared" si="99"/>
        <v>0</v>
      </c>
      <c r="AD222" s="132">
        <f t="shared" si="100"/>
        <v>-61</v>
      </c>
    </row>
    <row r="223" spans="1:30">
      <c r="A223" s="197">
        <f t="shared" si="91"/>
        <v>213</v>
      </c>
      <c r="B223" s="198">
        <f>Data!B223</f>
        <v>29</v>
      </c>
      <c r="D223" s="112">
        <f t="shared" si="88"/>
        <v>3</v>
      </c>
      <c r="E223" s="116" t="str">
        <f t="shared" si="89"/>
        <v>B</v>
      </c>
      <c r="G223" s="24" t="str">
        <f t="shared" si="84"/>
        <v>T</v>
      </c>
      <c r="H223" s="25" t="str">
        <f t="shared" si="85"/>
        <v>W</v>
      </c>
      <c r="I223" s="43" t="str">
        <f t="shared" si="86"/>
        <v xml:space="preserve"> </v>
      </c>
      <c r="J223" s="43">
        <f t="shared" si="87"/>
        <v>0</v>
      </c>
      <c r="K223" s="43">
        <f t="shared" si="92"/>
        <v>0</v>
      </c>
      <c r="L223" s="43">
        <f t="shared" si="93"/>
        <v>3</v>
      </c>
      <c r="M223" s="132">
        <f t="shared" si="94"/>
        <v>-47</v>
      </c>
      <c r="O223" s="24" t="str">
        <f t="shared" si="101"/>
        <v xml:space="preserve"> </v>
      </c>
      <c r="P223" s="25" t="str">
        <f t="shared" si="102"/>
        <v xml:space="preserve"> </v>
      </c>
      <c r="Q223" s="43" t="str">
        <f t="shared" si="103"/>
        <v xml:space="preserve"> </v>
      </c>
      <c r="R223" s="43">
        <f t="shared" si="104"/>
        <v>0</v>
      </c>
      <c r="S223" s="43">
        <f t="shared" si="95"/>
        <v>0</v>
      </c>
      <c r="T223" s="43">
        <f t="shared" si="105"/>
        <v>0</v>
      </c>
      <c r="U223" s="132">
        <f t="shared" si="106"/>
        <v>20</v>
      </c>
      <c r="W223" s="24" t="str">
        <f t="shared" si="96"/>
        <v>T</v>
      </c>
      <c r="X223" s="25" t="str">
        <f t="shared" si="108"/>
        <v>W</v>
      </c>
      <c r="Y223" s="43" t="str">
        <f t="shared" si="107"/>
        <v xml:space="preserve"> </v>
      </c>
      <c r="Z223" s="134">
        <f t="shared" si="97"/>
        <v>0</v>
      </c>
      <c r="AA223" s="43">
        <f t="shared" si="90"/>
        <v>15</v>
      </c>
      <c r="AB223" s="43">
        <f t="shared" si="98"/>
        <v>0</v>
      </c>
      <c r="AC223" s="43">
        <f t="shared" si="99"/>
        <v>18</v>
      </c>
      <c r="AD223" s="132">
        <f t="shared" si="100"/>
        <v>-43</v>
      </c>
    </row>
    <row r="224" spans="1:30">
      <c r="A224" s="197">
        <f t="shared" si="91"/>
        <v>214</v>
      </c>
      <c r="B224" s="198">
        <f>Data!B224</f>
        <v>21</v>
      </c>
      <c r="D224" s="112">
        <f t="shared" si="88"/>
        <v>2</v>
      </c>
      <c r="E224" s="116" t="str">
        <f t="shared" si="89"/>
        <v>C</v>
      </c>
      <c r="G224" s="24" t="str">
        <f t="shared" si="84"/>
        <v xml:space="preserve"> </v>
      </c>
      <c r="H224" s="25" t="str">
        <f t="shared" si="85"/>
        <v xml:space="preserve"> </v>
      </c>
      <c r="I224" s="43" t="str">
        <f t="shared" si="86"/>
        <v xml:space="preserve"> </v>
      </c>
      <c r="J224" s="43">
        <f t="shared" si="87"/>
        <v>0</v>
      </c>
      <c r="K224" s="43">
        <f t="shared" si="92"/>
        <v>0</v>
      </c>
      <c r="L224" s="43">
        <f t="shared" si="93"/>
        <v>0</v>
      </c>
      <c r="M224" s="132">
        <f t="shared" si="94"/>
        <v>-47</v>
      </c>
      <c r="O224" s="24" t="str">
        <f t="shared" si="101"/>
        <v xml:space="preserve"> </v>
      </c>
      <c r="P224" s="25" t="str">
        <f t="shared" si="102"/>
        <v xml:space="preserve"> </v>
      </c>
      <c r="Q224" s="43" t="str">
        <f t="shared" si="103"/>
        <v xml:space="preserve"> </v>
      </c>
      <c r="R224" s="43">
        <f t="shared" si="104"/>
        <v>0</v>
      </c>
      <c r="S224" s="43">
        <f t="shared" si="95"/>
        <v>0</v>
      </c>
      <c r="T224" s="43">
        <f t="shared" si="105"/>
        <v>0</v>
      </c>
      <c r="U224" s="132">
        <f t="shared" si="106"/>
        <v>20</v>
      </c>
      <c r="W224" s="24" t="str">
        <f t="shared" si="96"/>
        <v xml:space="preserve"> </v>
      </c>
      <c r="X224" s="25" t="str">
        <f t="shared" si="108"/>
        <v xml:space="preserve"> </v>
      </c>
      <c r="Y224" s="43" t="str">
        <f t="shared" si="107"/>
        <v xml:space="preserve"> </v>
      </c>
      <c r="Z224" s="134">
        <f t="shared" si="97"/>
        <v>0</v>
      </c>
      <c r="AA224" s="43">
        <f t="shared" si="90"/>
        <v>15</v>
      </c>
      <c r="AB224" s="43">
        <f t="shared" si="98"/>
        <v>0</v>
      </c>
      <c r="AC224" s="43">
        <f t="shared" si="99"/>
        <v>0</v>
      </c>
      <c r="AD224" s="132">
        <f t="shared" si="100"/>
        <v>-43</v>
      </c>
    </row>
    <row r="225" spans="1:30">
      <c r="A225" s="197">
        <f t="shared" si="91"/>
        <v>215</v>
      </c>
      <c r="B225" s="198">
        <f>Data!B225</f>
        <v>10</v>
      </c>
      <c r="D225" s="112">
        <f t="shared" si="88"/>
        <v>1</v>
      </c>
      <c r="E225" s="116" t="str">
        <f t="shared" si="89"/>
        <v>A</v>
      </c>
      <c r="G225" s="24" t="str">
        <f t="shared" si="84"/>
        <v xml:space="preserve"> </v>
      </c>
      <c r="H225" s="25" t="str">
        <f t="shared" si="85"/>
        <v xml:space="preserve"> </v>
      </c>
      <c r="I225" s="43" t="str">
        <f t="shared" si="86"/>
        <v xml:space="preserve"> </v>
      </c>
      <c r="J225" s="43">
        <f t="shared" si="87"/>
        <v>0</v>
      </c>
      <c r="K225" s="43">
        <f t="shared" si="92"/>
        <v>0</v>
      </c>
      <c r="L225" s="43">
        <f t="shared" si="93"/>
        <v>0</v>
      </c>
      <c r="M225" s="132">
        <f t="shared" si="94"/>
        <v>-47</v>
      </c>
      <c r="O225" s="24" t="str">
        <f t="shared" si="101"/>
        <v xml:space="preserve"> </v>
      </c>
      <c r="P225" s="25" t="str">
        <f t="shared" si="102"/>
        <v xml:space="preserve"> </v>
      </c>
      <c r="Q225" s="43" t="str">
        <f t="shared" si="103"/>
        <v xml:space="preserve"> </v>
      </c>
      <c r="R225" s="43">
        <f t="shared" si="104"/>
        <v>0</v>
      </c>
      <c r="S225" s="43">
        <f t="shared" si="95"/>
        <v>0</v>
      </c>
      <c r="T225" s="43">
        <f t="shared" si="105"/>
        <v>0</v>
      </c>
      <c r="U225" s="132">
        <f t="shared" si="106"/>
        <v>20</v>
      </c>
      <c r="W225" s="24" t="str">
        <f t="shared" si="96"/>
        <v xml:space="preserve"> </v>
      </c>
      <c r="X225" s="25" t="str">
        <f t="shared" si="108"/>
        <v xml:space="preserve"> </v>
      </c>
      <c r="Y225" s="43" t="str">
        <f t="shared" si="107"/>
        <v xml:space="preserve"> </v>
      </c>
      <c r="Z225" s="134">
        <f t="shared" si="97"/>
        <v>0</v>
      </c>
      <c r="AA225" s="43">
        <f t="shared" si="90"/>
        <v>15</v>
      </c>
      <c r="AB225" s="43">
        <f t="shared" si="98"/>
        <v>0</v>
      </c>
      <c r="AC225" s="43">
        <f t="shared" si="99"/>
        <v>0</v>
      </c>
      <c r="AD225" s="132">
        <f t="shared" si="100"/>
        <v>-43</v>
      </c>
    </row>
    <row r="226" spans="1:30">
      <c r="A226" s="197">
        <f t="shared" si="91"/>
        <v>216</v>
      </c>
      <c r="B226" s="198">
        <f>Data!B226</f>
        <v>30</v>
      </c>
      <c r="D226" s="112">
        <f t="shared" si="88"/>
        <v>3</v>
      </c>
      <c r="E226" s="116" t="str">
        <f t="shared" si="89"/>
        <v>C</v>
      </c>
      <c r="G226" s="24" t="str">
        <f t="shared" si="84"/>
        <v xml:space="preserve"> </v>
      </c>
      <c r="H226" s="25" t="str">
        <f t="shared" si="85"/>
        <v xml:space="preserve"> </v>
      </c>
      <c r="I226" s="43" t="str">
        <f t="shared" si="86"/>
        <v xml:space="preserve"> </v>
      </c>
      <c r="J226" s="43">
        <f t="shared" si="87"/>
        <v>0</v>
      </c>
      <c r="K226" s="43">
        <f t="shared" si="92"/>
        <v>0</v>
      </c>
      <c r="L226" s="43">
        <f t="shared" si="93"/>
        <v>0</v>
      </c>
      <c r="M226" s="132">
        <f t="shared" si="94"/>
        <v>-47</v>
      </c>
      <c r="O226" s="24" t="str">
        <f t="shared" si="101"/>
        <v xml:space="preserve"> </v>
      </c>
      <c r="P226" s="25" t="str">
        <f t="shared" si="102"/>
        <v xml:space="preserve"> </v>
      </c>
      <c r="Q226" s="43" t="str">
        <f t="shared" si="103"/>
        <v xml:space="preserve"> </v>
      </c>
      <c r="R226" s="43">
        <f t="shared" si="104"/>
        <v>0</v>
      </c>
      <c r="S226" s="43">
        <f t="shared" si="95"/>
        <v>0</v>
      </c>
      <c r="T226" s="43">
        <f t="shared" si="105"/>
        <v>0</v>
      </c>
      <c r="U226" s="132">
        <f t="shared" si="106"/>
        <v>20</v>
      </c>
      <c r="W226" s="24" t="str">
        <f t="shared" si="96"/>
        <v xml:space="preserve"> </v>
      </c>
      <c r="X226" s="25" t="str">
        <f t="shared" si="108"/>
        <v xml:space="preserve"> </v>
      </c>
      <c r="Y226" s="43" t="str">
        <f t="shared" si="107"/>
        <v xml:space="preserve"> </v>
      </c>
      <c r="Z226" s="134">
        <f t="shared" si="97"/>
        <v>0</v>
      </c>
      <c r="AA226" s="43">
        <f t="shared" si="90"/>
        <v>15</v>
      </c>
      <c r="AB226" s="43">
        <f t="shared" si="98"/>
        <v>0</v>
      </c>
      <c r="AC226" s="43">
        <f t="shared" si="99"/>
        <v>0</v>
      </c>
      <c r="AD226" s="132">
        <f t="shared" si="100"/>
        <v>-43</v>
      </c>
    </row>
    <row r="227" spans="1:30">
      <c r="A227" s="197">
        <f t="shared" si="91"/>
        <v>217</v>
      </c>
      <c r="B227" s="198">
        <f>Data!B227</f>
        <v>8</v>
      </c>
      <c r="D227" s="112">
        <f t="shared" si="88"/>
        <v>1</v>
      </c>
      <c r="E227" s="116" t="str">
        <f t="shared" si="89"/>
        <v>B</v>
      </c>
      <c r="G227" s="24" t="str">
        <f t="shared" ref="G227:G290" si="109">IF(AND(D226&lt;&gt;0,D227&lt;&gt;0,D227=D226,H226=" "),"T"," ")</f>
        <v xml:space="preserve"> </v>
      </c>
      <c r="H227" s="25" t="str">
        <f t="shared" ref="H227:H290" si="110">IF(I226=" "," ",IF(D227=I226,"W","L"))</f>
        <v xml:space="preserve"> </v>
      </c>
      <c r="I227" s="43" t="str">
        <f t="shared" ref="I227:I290" si="111">IF(AND(G227="T",H227=" "),D227,IF(AND(G227=" ",H227="L"),D227," "))</f>
        <v xml:space="preserve"> </v>
      </c>
      <c r="J227" s="43">
        <f t="shared" ref="J227:J290" si="112">IF(I227=" ",0,J226+1)</f>
        <v>0</v>
      </c>
      <c r="K227" s="43">
        <f t="shared" si="92"/>
        <v>0</v>
      </c>
      <c r="L227" s="43">
        <f t="shared" si="93"/>
        <v>0</v>
      </c>
      <c r="M227" s="132">
        <f t="shared" si="94"/>
        <v>-47</v>
      </c>
      <c r="O227" s="24" t="str">
        <f t="shared" si="101"/>
        <v xml:space="preserve"> </v>
      </c>
      <c r="P227" s="25" t="str">
        <f t="shared" si="102"/>
        <v xml:space="preserve"> </v>
      </c>
      <c r="Q227" s="43" t="str">
        <f t="shared" si="103"/>
        <v xml:space="preserve"> </v>
      </c>
      <c r="R227" s="43">
        <f t="shared" si="104"/>
        <v>0</v>
      </c>
      <c r="S227" s="43">
        <f t="shared" si="95"/>
        <v>0</v>
      </c>
      <c r="T227" s="43">
        <f t="shared" si="105"/>
        <v>0</v>
      </c>
      <c r="U227" s="132">
        <f t="shared" si="106"/>
        <v>20</v>
      </c>
      <c r="W227" s="24" t="str">
        <f t="shared" si="96"/>
        <v xml:space="preserve"> </v>
      </c>
      <c r="X227" s="25" t="str">
        <f t="shared" si="108"/>
        <v xml:space="preserve"> </v>
      </c>
      <c r="Y227" s="43" t="str">
        <f t="shared" si="107"/>
        <v xml:space="preserve"> </v>
      </c>
      <c r="Z227" s="134">
        <f t="shared" si="97"/>
        <v>0</v>
      </c>
      <c r="AA227" s="43">
        <f t="shared" si="90"/>
        <v>15</v>
      </c>
      <c r="AB227" s="43">
        <f t="shared" si="98"/>
        <v>0</v>
      </c>
      <c r="AC227" s="43">
        <f t="shared" si="99"/>
        <v>0</v>
      </c>
      <c r="AD227" s="132">
        <f t="shared" si="100"/>
        <v>-43</v>
      </c>
    </row>
    <row r="228" spans="1:30">
      <c r="A228" s="197">
        <f t="shared" si="91"/>
        <v>218</v>
      </c>
      <c r="B228" s="198">
        <f>Data!B228</f>
        <v>30</v>
      </c>
      <c r="D228" s="112">
        <f t="shared" si="88"/>
        <v>3</v>
      </c>
      <c r="E228" s="116" t="str">
        <f t="shared" si="89"/>
        <v>C</v>
      </c>
      <c r="G228" s="24" t="str">
        <f t="shared" si="109"/>
        <v xml:space="preserve"> </v>
      </c>
      <c r="H228" s="25" t="str">
        <f t="shared" si="110"/>
        <v xml:space="preserve"> </v>
      </c>
      <c r="I228" s="43" t="str">
        <f t="shared" si="111"/>
        <v xml:space="preserve"> </v>
      </c>
      <c r="J228" s="43">
        <f t="shared" si="112"/>
        <v>0</v>
      </c>
      <c r="K228" s="43">
        <f t="shared" si="92"/>
        <v>0</v>
      </c>
      <c r="L228" s="43">
        <f t="shared" si="93"/>
        <v>0</v>
      </c>
      <c r="M228" s="132">
        <f t="shared" si="94"/>
        <v>-47</v>
      </c>
      <c r="O228" s="24" t="str">
        <f t="shared" si="101"/>
        <v xml:space="preserve"> </v>
      </c>
      <c r="P228" s="25" t="str">
        <f t="shared" si="102"/>
        <v xml:space="preserve"> </v>
      </c>
      <c r="Q228" s="43" t="str">
        <f t="shared" si="103"/>
        <v xml:space="preserve"> </v>
      </c>
      <c r="R228" s="43">
        <f t="shared" si="104"/>
        <v>0</v>
      </c>
      <c r="S228" s="43">
        <f t="shared" si="95"/>
        <v>0</v>
      </c>
      <c r="T228" s="43">
        <f t="shared" si="105"/>
        <v>0</v>
      </c>
      <c r="U228" s="132">
        <f t="shared" si="106"/>
        <v>20</v>
      </c>
      <c r="W228" s="24" t="str">
        <f t="shared" si="96"/>
        <v xml:space="preserve"> </v>
      </c>
      <c r="X228" s="25" t="str">
        <f t="shared" si="108"/>
        <v xml:space="preserve"> </v>
      </c>
      <c r="Y228" s="43" t="str">
        <f t="shared" si="107"/>
        <v xml:space="preserve"> </v>
      </c>
      <c r="Z228" s="134">
        <f t="shared" si="97"/>
        <v>0</v>
      </c>
      <c r="AA228" s="43">
        <f t="shared" si="90"/>
        <v>15</v>
      </c>
      <c r="AB228" s="43">
        <f t="shared" si="98"/>
        <v>0</v>
      </c>
      <c r="AC228" s="43">
        <f t="shared" si="99"/>
        <v>0</v>
      </c>
      <c r="AD228" s="132">
        <f t="shared" si="100"/>
        <v>-43</v>
      </c>
    </row>
    <row r="229" spans="1:30">
      <c r="A229" s="197">
        <f t="shared" si="91"/>
        <v>219</v>
      </c>
      <c r="B229" s="198">
        <f>Data!B229</f>
        <v>22</v>
      </c>
      <c r="D229" s="112">
        <f t="shared" si="88"/>
        <v>2</v>
      </c>
      <c r="E229" s="116" t="str">
        <f t="shared" si="89"/>
        <v>A</v>
      </c>
      <c r="G229" s="24" t="str">
        <f t="shared" si="109"/>
        <v xml:space="preserve"> </v>
      </c>
      <c r="H229" s="25" t="str">
        <f t="shared" si="110"/>
        <v xml:space="preserve"> </v>
      </c>
      <c r="I229" s="43" t="str">
        <f t="shared" si="111"/>
        <v xml:space="preserve"> </v>
      </c>
      <c r="J229" s="43">
        <f t="shared" si="112"/>
        <v>0</v>
      </c>
      <c r="K229" s="43">
        <f t="shared" si="92"/>
        <v>0</v>
      </c>
      <c r="L229" s="43">
        <f t="shared" si="93"/>
        <v>0</v>
      </c>
      <c r="M229" s="132">
        <f t="shared" si="94"/>
        <v>-47</v>
      </c>
      <c r="O229" s="24" t="str">
        <f t="shared" si="101"/>
        <v xml:space="preserve"> </v>
      </c>
      <c r="P229" s="25" t="str">
        <f t="shared" si="102"/>
        <v xml:space="preserve"> </v>
      </c>
      <c r="Q229" s="43" t="str">
        <f t="shared" si="103"/>
        <v xml:space="preserve"> </v>
      </c>
      <c r="R229" s="43">
        <f t="shared" si="104"/>
        <v>0</v>
      </c>
      <c r="S229" s="43">
        <f t="shared" si="95"/>
        <v>0</v>
      </c>
      <c r="T229" s="43">
        <f t="shared" si="105"/>
        <v>0</v>
      </c>
      <c r="U229" s="132">
        <f t="shared" si="106"/>
        <v>20</v>
      </c>
      <c r="W229" s="24" t="str">
        <f t="shared" si="96"/>
        <v xml:space="preserve"> </v>
      </c>
      <c r="X229" s="25" t="str">
        <f t="shared" si="108"/>
        <v xml:space="preserve"> </v>
      </c>
      <c r="Y229" s="43" t="str">
        <f t="shared" si="107"/>
        <v xml:space="preserve"> </v>
      </c>
      <c r="Z229" s="134">
        <f t="shared" si="97"/>
        <v>0</v>
      </c>
      <c r="AA229" s="43">
        <f t="shared" si="90"/>
        <v>15</v>
      </c>
      <c r="AB229" s="43">
        <f t="shared" si="98"/>
        <v>0</v>
      </c>
      <c r="AC229" s="43">
        <f t="shared" si="99"/>
        <v>0</v>
      </c>
      <c r="AD229" s="132">
        <f t="shared" si="100"/>
        <v>-43</v>
      </c>
    </row>
    <row r="230" spans="1:30">
      <c r="A230" s="197">
        <f t="shared" si="91"/>
        <v>220</v>
      </c>
      <c r="B230" s="198">
        <f>Data!B230</f>
        <v>3</v>
      </c>
      <c r="D230" s="112">
        <f t="shared" si="88"/>
        <v>1</v>
      </c>
      <c r="E230" s="116" t="str">
        <f t="shared" si="89"/>
        <v>C</v>
      </c>
      <c r="G230" s="24" t="str">
        <f t="shared" si="109"/>
        <v xml:space="preserve"> </v>
      </c>
      <c r="H230" s="25" t="str">
        <f t="shared" si="110"/>
        <v xml:space="preserve"> </v>
      </c>
      <c r="I230" s="43" t="str">
        <f t="shared" si="111"/>
        <v xml:space="preserve"> </v>
      </c>
      <c r="J230" s="43">
        <f t="shared" si="112"/>
        <v>0</v>
      </c>
      <c r="K230" s="43">
        <f t="shared" si="92"/>
        <v>0</v>
      </c>
      <c r="L230" s="43">
        <f t="shared" si="93"/>
        <v>0</v>
      </c>
      <c r="M230" s="132">
        <f t="shared" si="94"/>
        <v>-47</v>
      </c>
      <c r="O230" s="24" t="str">
        <f t="shared" si="101"/>
        <v xml:space="preserve"> </v>
      </c>
      <c r="P230" s="25" t="str">
        <f t="shared" si="102"/>
        <v xml:space="preserve"> </v>
      </c>
      <c r="Q230" s="43" t="str">
        <f t="shared" si="103"/>
        <v xml:space="preserve"> </v>
      </c>
      <c r="R230" s="43">
        <f t="shared" si="104"/>
        <v>0</v>
      </c>
      <c r="S230" s="43">
        <f t="shared" si="95"/>
        <v>0</v>
      </c>
      <c r="T230" s="43">
        <f t="shared" si="105"/>
        <v>0</v>
      </c>
      <c r="U230" s="132">
        <f t="shared" si="106"/>
        <v>20</v>
      </c>
      <c r="W230" s="24" t="str">
        <f t="shared" si="96"/>
        <v xml:space="preserve"> </v>
      </c>
      <c r="X230" s="25" t="str">
        <f t="shared" si="108"/>
        <v xml:space="preserve"> </v>
      </c>
      <c r="Y230" s="43" t="str">
        <f t="shared" si="107"/>
        <v xml:space="preserve"> </v>
      </c>
      <c r="Z230" s="134">
        <f t="shared" si="97"/>
        <v>0</v>
      </c>
      <c r="AA230" s="43">
        <f>IF(AND($W$9&gt;0,$W$9 &lt;28,Z230&lt;$W$9),IF(X230="L",AA229+1,IF(AND(X230="W",AA229&gt;2),AA229-2,IF(AND(X230="W",AA229&lt;=2,),1,AA229))),AA229)</f>
        <v>15</v>
      </c>
      <c r="AB230" s="43">
        <f t="shared" si="98"/>
        <v>0</v>
      </c>
      <c r="AC230" s="43">
        <f t="shared" si="99"/>
        <v>0</v>
      </c>
      <c r="AD230" s="132">
        <f t="shared" si="100"/>
        <v>-43</v>
      </c>
    </row>
    <row r="231" spans="1:30">
      <c r="A231" s="197">
        <f t="shared" si="91"/>
        <v>221</v>
      </c>
      <c r="B231" s="198">
        <f>Data!B231</f>
        <v>34</v>
      </c>
      <c r="D231" s="112">
        <f t="shared" si="88"/>
        <v>3</v>
      </c>
      <c r="E231" s="116" t="str">
        <f t="shared" si="89"/>
        <v>A</v>
      </c>
      <c r="G231" s="24" t="str">
        <f t="shared" si="109"/>
        <v xml:space="preserve"> </v>
      </c>
      <c r="H231" s="25" t="str">
        <f t="shared" si="110"/>
        <v xml:space="preserve"> </v>
      </c>
      <c r="I231" s="43" t="str">
        <f t="shared" si="111"/>
        <v xml:space="preserve"> </v>
      </c>
      <c r="J231" s="43">
        <f t="shared" si="112"/>
        <v>0</v>
      </c>
      <c r="K231" s="43">
        <f t="shared" si="92"/>
        <v>0</v>
      </c>
      <c r="L231" s="43">
        <f t="shared" si="93"/>
        <v>0</v>
      </c>
      <c r="M231" s="132">
        <f t="shared" si="94"/>
        <v>-47</v>
      </c>
      <c r="O231" s="24" t="str">
        <f t="shared" si="101"/>
        <v xml:space="preserve"> </v>
      </c>
      <c r="P231" s="25" t="str">
        <f t="shared" si="102"/>
        <v xml:space="preserve"> </v>
      </c>
      <c r="Q231" s="43" t="str">
        <f t="shared" si="103"/>
        <v xml:space="preserve"> </v>
      </c>
      <c r="R231" s="43">
        <f t="shared" si="104"/>
        <v>0</v>
      </c>
      <c r="S231" s="43">
        <f t="shared" si="95"/>
        <v>0</v>
      </c>
      <c r="T231" s="43">
        <f t="shared" si="105"/>
        <v>0</v>
      </c>
      <c r="U231" s="132">
        <f t="shared" si="106"/>
        <v>20</v>
      </c>
      <c r="W231" s="24" t="str">
        <f t="shared" si="96"/>
        <v xml:space="preserve"> </v>
      </c>
      <c r="X231" s="25" t="str">
        <f t="shared" si="108"/>
        <v xml:space="preserve"> </v>
      </c>
      <c r="Y231" s="43" t="str">
        <f t="shared" si="107"/>
        <v xml:space="preserve"> </v>
      </c>
      <c r="Z231" s="134">
        <f t="shared" si="97"/>
        <v>0</v>
      </c>
      <c r="AA231" s="43">
        <f t="shared" ref="AA231:AA294" si="113">IF(AND($W$9&gt;0,$W$9 &lt;28,Z231&lt;$W$9),IF(X231="L",AA230+1,IF(AND(X231="W",AA230&gt;2),AA230-2,IF(AND(X231="W",AA230&lt;=2,),1,AA230))),AA230)</f>
        <v>15</v>
      </c>
      <c r="AB231" s="43">
        <f t="shared" si="98"/>
        <v>0</v>
      </c>
      <c r="AC231" s="43">
        <f t="shared" si="99"/>
        <v>0</v>
      </c>
      <c r="AD231" s="132">
        <f t="shared" si="100"/>
        <v>-43</v>
      </c>
    </row>
    <row r="232" spans="1:30">
      <c r="A232" s="197">
        <f t="shared" si="91"/>
        <v>222</v>
      </c>
      <c r="B232" s="198">
        <f>Data!B232</f>
        <v>20</v>
      </c>
      <c r="D232" s="112">
        <f t="shared" si="88"/>
        <v>2</v>
      </c>
      <c r="E232" s="116" t="str">
        <f t="shared" si="89"/>
        <v>B</v>
      </c>
      <c r="G232" s="24" t="str">
        <f t="shared" si="109"/>
        <v xml:space="preserve"> </v>
      </c>
      <c r="H232" s="25" t="str">
        <f t="shared" si="110"/>
        <v xml:space="preserve"> </v>
      </c>
      <c r="I232" s="43" t="str">
        <f t="shared" si="111"/>
        <v xml:space="preserve"> </v>
      </c>
      <c r="J232" s="43">
        <f t="shared" si="112"/>
        <v>0</v>
      </c>
      <c r="K232" s="43">
        <f t="shared" si="92"/>
        <v>0</v>
      </c>
      <c r="L232" s="43">
        <f t="shared" si="93"/>
        <v>0</v>
      </c>
      <c r="M232" s="132">
        <f t="shared" si="94"/>
        <v>-47</v>
      </c>
      <c r="O232" s="24" t="str">
        <f t="shared" si="101"/>
        <v xml:space="preserve"> </v>
      </c>
      <c r="P232" s="25" t="str">
        <f t="shared" si="102"/>
        <v xml:space="preserve"> </v>
      </c>
      <c r="Q232" s="43" t="str">
        <f t="shared" si="103"/>
        <v xml:space="preserve"> </v>
      </c>
      <c r="R232" s="43">
        <f t="shared" si="104"/>
        <v>0</v>
      </c>
      <c r="S232" s="43">
        <f t="shared" si="95"/>
        <v>0</v>
      </c>
      <c r="T232" s="43">
        <f t="shared" si="105"/>
        <v>0</v>
      </c>
      <c r="U232" s="132">
        <f t="shared" si="106"/>
        <v>20</v>
      </c>
      <c r="W232" s="24" t="str">
        <f t="shared" si="96"/>
        <v xml:space="preserve"> </v>
      </c>
      <c r="X232" s="25" t="str">
        <f t="shared" si="108"/>
        <v xml:space="preserve"> </v>
      </c>
      <c r="Y232" s="43" t="str">
        <f t="shared" si="107"/>
        <v xml:space="preserve"> </v>
      </c>
      <c r="Z232" s="134">
        <f t="shared" si="97"/>
        <v>0</v>
      </c>
      <c r="AA232" s="43">
        <f t="shared" si="113"/>
        <v>15</v>
      </c>
      <c r="AB232" s="43">
        <f t="shared" si="98"/>
        <v>0</v>
      </c>
      <c r="AC232" s="43">
        <f t="shared" si="99"/>
        <v>0</v>
      </c>
      <c r="AD232" s="132">
        <f t="shared" si="100"/>
        <v>-43</v>
      </c>
    </row>
    <row r="233" spans="1:30">
      <c r="A233" s="197">
        <f t="shared" si="91"/>
        <v>223</v>
      </c>
      <c r="B233" s="198">
        <f>Data!B233</f>
        <v>23</v>
      </c>
      <c r="D233" s="112">
        <f t="shared" si="88"/>
        <v>2</v>
      </c>
      <c r="E233" s="116" t="str">
        <f t="shared" si="89"/>
        <v>B</v>
      </c>
      <c r="G233" s="24" t="str">
        <f t="shared" si="109"/>
        <v>T</v>
      </c>
      <c r="H233" s="25" t="str">
        <f t="shared" si="110"/>
        <v xml:space="preserve"> </v>
      </c>
      <c r="I233" s="43">
        <f t="shared" si="111"/>
        <v>2</v>
      </c>
      <c r="J233" s="43">
        <f t="shared" si="112"/>
        <v>1</v>
      </c>
      <c r="K233" s="43">
        <f t="shared" si="92"/>
        <v>1</v>
      </c>
      <c r="L233" s="43">
        <f t="shared" si="93"/>
        <v>0</v>
      </c>
      <c r="M233" s="132">
        <f t="shared" si="94"/>
        <v>-48</v>
      </c>
      <c r="O233" s="24" t="str">
        <f t="shared" si="101"/>
        <v>T</v>
      </c>
      <c r="P233" s="25" t="str">
        <f t="shared" si="102"/>
        <v xml:space="preserve"> </v>
      </c>
      <c r="Q233" s="43" t="str">
        <f t="shared" si="103"/>
        <v>B</v>
      </c>
      <c r="R233" s="43">
        <f t="shared" si="104"/>
        <v>1</v>
      </c>
      <c r="S233" s="43">
        <f t="shared" si="95"/>
        <v>1</v>
      </c>
      <c r="T233" s="43">
        <f t="shared" si="105"/>
        <v>0</v>
      </c>
      <c r="U233" s="132">
        <f t="shared" si="106"/>
        <v>19</v>
      </c>
      <c r="W233" s="24" t="str">
        <f t="shared" si="96"/>
        <v>T</v>
      </c>
      <c r="X233" s="25" t="str">
        <f t="shared" si="108"/>
        <v xml:space="preserve"> </v>
      </c>
      <c r="Y233" s="43">
        <f t="shared" si="107"/>
        <v>2</v>
      </c>
      <c r="Z233" s="134">
        <f t="shared" si="97"/>
        <v>0</v>
      </c>
      <c r="AA233" s="43">
        <f t="shared" si="113"/>
        <v>15</v>
      </c>
      <c r="AB233" s="43">
        <f t="shared" si="98"/>
        <v>5</v>
      </c>
      <c r="AC233" s="43">
        <f t="shared" si="99"/>
        <v>0</v>
      </c>
      <c r="AD233" s="132">
        <f t="shared" si="100"/>
        <v>-48</v>
      </c>
    </row>
    <row r="234" spans="1:30">
      <c r="A234" s="197">
        <f t="shared" si="91"/>
        <v>224</v>
      </c>
      <c r="B234" s="198">
        <f>Data!B234</f>
        <v>18</v>
      </c>
      <c r="D234" s="112">
        <f t="shared" si="88"/>
        <v>2</v>
      </c>
      <c r="E234" s="116" t="str">
        <f t="shared" si="89"/>
        <v>C</v>
      </c>
      <c r="G234" s="24" t="str">
        <f t="shared" si="109"/>
        <v>T</v>
      </c>
      <c r="H234" s="25" t="str">
        <f t="shared" si="110"/>
        <v>W</v>
      </c>
      <c r="I234" s="43" t="str">
        <f t="shared" si="111"/>
        <v xml:space="preserve"> </v>
      </c>
      <c r="J234" s="43">
        <f t="shared" si="112"/>
        <v>0</v>
      </c>
      <c r="K234" s="43">
        <f t="shared" si="92"/>
        <v>0</v>
      </c>
      <c r="L234" s="43">
        <f t="shared" si="93"/>
        <v>3</v>
      </c>
      <c r="M234" s="132">
        <f t="shared" si="94"/>
        <v>-45</v>
      </c>
      <c r="O234" s="24" t="str">
        <f t="shared" si="101"/>
        <v xml:space="preserve"> </v>
      </c>
      <c r="P234" s="25" t="str">
        <f t="shared" si="102"/>
        <v>L</v>
      </c>
      <c r="Q234" s="43" t="str">
        <f t="shared" si="103"/>
        <v>C</v>
      </c>
      <c r="R234" s="43">
        <f t="shared" si="104"/>
        <v>2</v>
      </c>
      <c r="S234" s="43">
        <f t="shared" si="95"/>
        <v>2</v>
      </c>
      <c r="T234" s="43">
        <f t="shared" si="105"/>
        <v>0</v>
      </c>
      <c r="U234" s="132">
        <f t="shared" si="106"/>
        <v>17</v>
      </c>
      <c r="W234" s="24" t="str">
        <f t="shared" si="96"/>
        <v>T</v>
      </c>
      <c r="X234" s="25" t="str">
        <f t="shared" si="108"/>
        <v>W</v>
      </c>
      <c r="Y234" s="43" t="str">
        <f t="shared" si="107"/>
        <v xml:space="preserve"> </v>
      </c>
      <c r="Z234" s="134">
        <f t="shared" si="97"/>
        <v>0</v>
      </c>
      <c r="AA234" s="43">
        <f t="shared" si="113"/>
        <v>13</v>
      </c>
      <c r="AB234" s="43">
        <f t="shared" si="98"/>
        <v>0</v>
      </c>
      <c r="AC234" s="43">
        <f t="shared" si="99"/>
        <v>15</v>
      </c>
      <c r="AD234" s="132">
        <f t="shared" si="100"/>
        <v>-33</v>
      </c>
    </row>
    <row r="235" spans="1:30">
      <c r="A235" s="197">
        <f t="shared" si="91"/>
        <v>225</v>
      </c>
      <c r="B235" s="198">
        <f>Data!B235</f>
        <v>18</v>
      </c>
      <c r="D235" s="112">
        <f t="shared" si="88"/>
        <v>2</v>
      </c>
      <c r="E235" s="116" t="str">
        <f t="shared" si="89"/>
        <v>C</v>
      </c>
      <c r="G235" s="24" t="str">
        <f t="shared" si="109"/>
        <v xml:space="preserve"> </v>
      </c>
      <c r="H235" s="25" t="str">
        <f t="shared" si="110"/>
        <v xml:space="preserve"> </v>
      </c>
      <c r="I235" s="43" t="str">
        <f t="shared" si="111"/>
        <v xml:space="preserve"> </v>
      </c>
      <c r="J235" s="43">
        <f t="shared" si="112"/>
        <v>0</v>
      </c>
      <c r="K235" s="43">
        <f t="shared" si="92"/>
        <v>0</v>
      </c>
      <c r="L235" s="43">
        <f t="shared" si="93"/>
        <v>0</v>
      </c>
      <c r="M235" s="132">
        <f t="shared" si="94"/>
        <v>-45</v>
      </c>
      <c r="O235" s="24" t="str">
        <f t="shared" si="101"/>
        <v xml:space="preserve"> </v>
      </c>
      <c r="P235" s="25" t="str">
        <f t="shared" si="102"/>
        <v>W</v>
      </c>
      <c r="Q235" s="43" t="str">
        <f t="shared" si="103"/>
        <v xml:space="preserve"> </v>
      </c>
      <c r="R235" s="43">
        <f t="shared" si="104"/>
        <v>0</v>
      </c>
      <c r="S235" s="43">
        <f t="shared" si="95"/>
        <v>0</v>
      </c>
      <c r="T235" s="43">
        <f t="shared" si="105"/>
        <v>6</v>
      </c>
      <c r="U235" s="132">
        <f t="shared" si="106"/>
        <v>23</v>
      </c>
      <c r="W235" s="24" t="str">
        <f t="shared" si="96"/>
        <v xml:space="preserve"> </v>
      </c>
      <c r="X235" s="25" t="str">
        <f t="shared" si="108"/>
        <v xml:space="preserve"> </v>
      </c>
      <c r="Y235" s="43" t="str">
        <f t="shared" si="107"/>
        <v xml:space="preserve"> </v>
      </c>
      <c r="Z235" s="134">
        <f t="shared" si="97"/>
        <v>0</v>
      </c>
      <c r="AA235" s="43">
        <f t="shared" si="113"/>
        <v>13</v>
      </c>
      <c r="AB235" s="43">
        <f t="shared" si="98"/>
        <v>0</v>
      </c>
      <c r="AC235" s="43">
        <f t="shared" si="99"/>
        <v>0</v>
      </c>
      <c r="AD235" s="132">
        <f t="shared" si="100"/>
        <v>-33</v>
      </c>
    </row>
    <row r="236" spans="1:30">
      <c r="A236" s="197">
        <f t="shared" si="91"/>
        <v>226</v>
      </c>
      <c r="B236" s="198">
        <f>Data!B236</f>
        <v>20</v>
      </c>
      <c r="D236" s="112">
        <f t="shared" si="88"/>
        <v>2</v>
      </c>
      <c r="E236" s="116" t="str">
        <f t="shared" si="89"/>
        <v>B</v>
      </c>
      <c r="G236" s="24" t="str">
        <f t="shared" si="109"/>
        <v>T</v>
      </c>
      <c r="H236" s="25" t="str">
        <f t="shared" si="110"/>
        <v xml:space="preserve"> </v>
      </c>
      <c r="I236" s="43">
        <f t="shared" si="111"/>
        <v>2</v>
      </c>
      <c r="J236" s="43">
        <f t="shared" si="112"/>
        <v>1</v>
      </c>
      <c r="K236" s="43">
        <f t="shared" si="92"/>
        <v>1</v>
      </c>
      <c r="L236" s="43">
        <f t="shared" si="93"/>
        <v>0</v>
      </c>
      <c r="M236" s="132">
        <f t="shared" si="94"/>
        <v>-46</v>
      </c>
      <c r="O236" s="24" t="str">
        <f t="shared" si="101"/>
        <v xml:space="preserve"> </v>
      </c>
      <c r="P236" s="25" t="str">
        <f t="shared" si="102"/>
        <v xml:space="preserve"> </v>
      </c>
      <c r="Q236" s="43" t="str">
        <f t="shared" si="103"/>
        <v xml:space="preserve"> </v>
      </c>
      <c r="R236" s="43">
        <f t="shared" si="104"/>
        <v>0</v>
      </c>
      <c r="S236" s="43">
        <f t="shared" si="95"/>
        <v>0</v>
      </c>
      <c r="T236" s="43">
        <f t="shared" si="105"/>
        <v>0</v>
      </c>
      <c r="U236" s="132">
        <f t="shared" si="106"/>
        <v>23</v>
      </c>
      <c r="W236" s="24" t="str">
        <f t="shared" si="96"/>
        <v>T</v>
      </c>
      <c r="X236" s="25" t="str">
        <f t="shared" si="108"/>
        <v xml:space="preserve"> </v>
      </c>
      <c r="Y236" s="43">
        <f t="shared" si="107"/>
        <v>2</v>
      </c>
      <c r="Z236" s="134">
        <f t="shared" si="97"/>
        <v>0</v>
      </c>
      <c r="AA236" s="43">
        <f t="shared" si="113"/>
        <v>13</v>
      </c>
      <c r="AB236" s="43">
        <f t="shared" si="98"/>
        <v>5</v>
      </c>
      <c r="AC236" s="43">
        <f t="shared" si="99"/>
        <v>0</v>
      </c>
      <c r="AD236" s="132">
        <f t="shared" si="100"/>
        <v>-38</v>
      </c>
    </row>
    <row r="237" spans="1:30">
      <c r="A237" s="197">
        <f t="shared" si="91"/>
        <v>227</v>
      </c>
      <c r="B237" s="198">
        <f>Data!B237</f>
        <v>34</v>
      </c>
      <c r="D237" s="112">
        <f t="shared" si="88"/>
        <v>3</v>
      </c>
      <c r="E237" s="116" t="str">
        <f t="shared" si="89"/>
        <v>A</v>
      </c>
      <c r="G237" s="24" t="str">
        <f t="shared" si="109"/>
        <v xml:space="preserve"> </v>
      </c>
      <c r="H237" s="25" t="str">
        <f t="shared" si="110"/>
        <v>L</v>
      </c>
      <c r="I237" s="43">
        <f t="shared" si="111"/>
        <v>3</v>
      </c>
      <c r="J237" s="43">
        <f t="shared" si="112"/>
        <v>2</v>
      </c>
      <c r="K237" s="43">
        <f t="shared" si="92"/>
        <v>2</v>
      </c>
      <c r="L237" s="43">
        <f t="shared" si="93"/>
        <v>0</v>
      </c>
      <c r="M237" s="132">
        <f t="shared" si="94"/>
        <v>-48</v>
      </c>
      <c r="O237" s="24" t="str">
        <f t="shared" si="101"/>
        <v xml:space="preserve"> </v>
      </c>
      <c r="P237" s="25" t="str">
        <f t="shared" si="102"/>
        <v xml:space="preserve"> </v>
      </c>
      <c r="Q237" s="43" t="str">
        <f t="shared" si="103"/>
        <v xml:space="preserve"> </v>
      </c>
      <c r="R237" s="43">
        <f t="shared" si="104"/>
        <v>0</v>
      </c>
      <c r="S237" s="43">
        <f t="shared" si="95"/>
        <v>0</v>
      </c>
      <c r="T237" s="43">
        <f t="shared" si="105"/>
        <v>0</v>
      </c>
      <c r="U237" s="132">
        <f t="shared" si="106"/>
        <v>23</v>
      </c>
      <c r="W237" s="24" t="str">
        <f t="shared" si="96"/>
        <v xml:space="preserve"> </v>
      </c>
      <c r="X237" s="25" t="str">
        <f t="shared" si="108"/>
        <v>L</v>
      </c>
      <c r="Y237" s="43">
        <f t="shared" si="107"/>
        <v>3</v>
      </c>
      <c r="Z237" s="134">
        <f t="shared" si="97"/>
        <v>1</v>
      </c>
      <c r="AA237" s="43">
        <f t="shared" si="113"/>
        <v>14</v>
      </c>
      <c r="AB237" s="43">
        <f t="shared" si="98"/>
        <v>5</v>
      </c>
      <c r="AC237" s="43">
        <f t="shared" si="99"/>
        <v>0</v>
      </c>
      <c r="AD237" s="132">
        <f t="shared" si="100"/>
        <v>-43</v>
      </c>
    </row>
    <row r="238" spans="1:30">
      <c r="A238" s="197">
        <f t="shared" si="91"/>
        <v>228</v>
      </c>
      <c r="B238" s="198">
        <f>Data!B238</f>
        <v>0</v>
      </c>
      <c r="D238" s="112">
        <f t="shared" si="88"/>
        <v>0</v>
      </c>
      <c r="E238" s="116">
        <f t="shared" si="89"/>
        <v>0</v>
      </c>
      <c r="G238" s="24" t="str">
        <f t="shared" si="109"/>
        <v xml:space="preserve"> </v>
      </c>
      <c r="H238" s="25" t="str">
        <f t="shared" si="110"/>
        <v>L</v>
      </c>
      <c r="I238" s="43">
        <f t="shared" si="111"/>
        <v>0</v>
      </c>
      <c r="J238" s="43">
        <f t="shared" si="112"/>
        <v>3</v>
      </c>
      <c r="K238" s="43">
        <f t="shared" si="92"/>
        <v>3</v>
      </c>
      <c r="L238" s="43">
        <f t="shared" si="93"/>
        <v>0</v>
      </c>
      <c r="M238" s="132">
        <f t="shared" si="94"/>
        <v>-51</v>
      </c>
      <c r="O238" s="24" t="str">
        <f t="shared" si="101"/>
        <v xml:space="preserve"> </v>
      </c>
      <c r="P238" s="25" t="str">
        <f t="shared" si="102"/>
        <v xml:space="preserve"> </v>
      </c>
      <c r="Q238" s="43" t="str">
        <f t="shared" si="103"/>
        <v xml:space="preserve"> </v>
      </c>
      <c r="R238" s="43">
        <f t="shared" si="104"/>
        <v>0</v>
      </c>
      <c r="S238" s="43">
        <f t="shared" si="95"/>
        <v>0</v>
      </c>
      <c r="T238" s="43">
        <f t="shared" si="105"/>
        <v>0</v>
      </c>
      <c r="U238" s="132">
        <f t="shared" si="106"/>
        <v>23</v>
      </c>
      <c r="W238" s="24" t="str">
        <f t="shared" si="96"/>
        <v xml:space="preserve"> </v>
      </c>
      <c r="X238" s="25" t="str">
        <f t="shared" si="108"/>
        <v>L</v>
      </c>
      <c r="Y238" s="43">
        <f t="shared" si="107"/>
        <v>0</v>
      </c>
      <c r="Z238" s="134">
        <f t="shared" si="97"/>
        <v>2</v>
      </c>
      <c r="AA238" s="43">
        <f t="shared" si="113"/>
        <v>15</v>
      </c>
      <c r="AB238" s="43">
        <f t="shared" si="98"/>
        <v>5</v>
      </c>
      <c r="AC238" s="43">
        <f t="shared" si="99"/>
        <v>0</v>
      </c>
      <c r="AD238" s="132">
        <f t="shared" si="100"/>
        <v>-48</v>
      </c>
    </row>
    <row r="239" spans="1:30">
      <c r="A239" s="197">
        <f t="shared" si="91"/>
        <v>229</v>
      </c>
      <c r="B239" s="198">
        <f>Data!B239</f>
        <v>3</v>
      </c>
      <c r="D239" s="112">
        <f t="shared" si="88"/>
        <v>1</v>
      </c>
      <c r="E239" s="116" t="str">
        <f t="shared" si="89"/>
        <v>C</v>
      </c>
      <c r="G239" s="24" t="str">
        <f t="shared" si="109"/>
        <v xml:space="preserve"> </v>
      </c>
      <c r="H239" s="25" t="str">
        <f t="shared" si="110"/>
        <v>L</v>
      </c>
      <c r="I239" s="43">
        <f t="shared" si="111"/>
        <v>1</v>
      </c>
      <c r="J239" s="43">
        <f t="shared" si="112"/>
        <v>4</v>
      </c>
      <c r="K239" s="43">
        <f t="shared" si="92"/>
        <v>4</v>
      </c>
      <c r="L239" s="43">
        <f t="shared" si="93"/>
        <v>0</v>
      </c>
      <c r="M239" s="132">
        <f t="shared" si="94"/>
        <v>-55</v>
      </c>
      <c r="O239" s="24" t="str">
        <f t="shared" si="101"/>
        <v xml:space="preserve"> </v>
      </c>
      <c r="P239" s="25" t="str">
        <f t="shared" si="102"/>
        <v xml:space="preserve"> </v>
      </c>
      <c r="Q239" s="43" t="str">
        <f t="shared" si="103"/>
        <v xml:space="preserve"> </v>
      </c>
      <c r="R239" s="43">
        <f t="shared" si="104"/>
        <v>0</v>
      </c>
      <c r="S239" s="43">
        <f t="shared" si="95"/>
        <v>0</v>
      </c>
      <c r="T239" s="43">
        <f t="shared" si="105"/>
        <v>0</v>
      </c>
      <c r="U239" s="132">
        <f t="shared" si="106"/>
        <v>23</v>
      </c>
      <c r="W239" s="24" t="str">
        <f t="shared" si="96"/>
        <v xml:space="preserve"> </v>
      </c>
      <c r="X239" s="25" t="str">
        <f t="shared" si="108"/>
        <v>L</v>
      </c>
      <c r="Y239" s="43">
        <f t="shared" si="107"/>
        <v>1</v>
      </c>
      <c r="Z239" s="134">
        <f t="shared" si="97"/>
        <v>3</v>
      </c>
      <c r="AA239" s="43">
        <f t="shared" si="113"/>
        <v>16</v>
      </c>
      <c r="AB239" s="43">
        <f t="shared" si="98"/>
        <v>6</v>
      </c>
      <c r="AC239" s="43">
        <f t="shared" si="99"/>
        <v>0</v>
      </c>
      <c r="AD239" s="132">
        <f t="shared" si="100"/>
        <v>-54</v>
      </c>
    </row>
    <row r="240" spans="1:30">
      <c r="A240" s="197">
        <f t="shared" si="91"/>
        <v>230</v>
      </c>
      <c r="B240" s="198">
        <f>Data!B240</f>
        <v>13</v>
      </c>
      <c r="D240" s="112">
        <f t="shared" si="88"/>
        <v>2</v>
      </c>
      <c r="E240" s="116" t="str">
        <f t="shared" si="89"/>
        <v>A</v>
      </c>
      <c r="G240" s="24" t="str">
        <f t="shared" si="109"/>
        <v xml:space="preserve"> </v>
      </c>
      <c r="H240" s="25" t="str">
        <f t="shared" si="110"/>
        <v>L</v>
      </c>
      <c r="I240" s="43">
        <f t="shared" si="111"/>
        <v>2</v>
      </c>
      <c r="J240" s="43">
        <f t="shared" si="112"/>
        <v>5</v>
      </c>
      <c r="K240" s="43">
        <f t="shared" si="92"/>
        <v>6</v>
      </c>
      <c r="L240" s="43">
        <f t="shared" si="93"/>
        <v>0</v>
      </c>
      <c r="M240" s="132">
        <f t="shared" si="94"/>
        <v>-61</v>
      </c>
      <c r="O240" s="24" t="str">
        <f t="shared" si="101"/>
        <v xml:space="preserve"> </v>
      </c>
      <c r="P240" s="25" t="str">
        <f t="shared" si="102"/>
        <v xml:space="preserve"> </v>
      </c>
      <c r="Q240" s="43" t="str">
        <f t="shared" si="103"/>
        <v xml:space="preserve"> </v>
      </c>
      <c r="R240" s="43">
        <f t="shared" si="104"/>
        <v>0</v>
      </c>
      <c r="S240" s="43">
        <f t="shared" si="95"/>
        <v>0</v>
      </c>
      <c r="T240" s="43">
        <f t="shared" si="105"/>
        <v>0</v>
      </c>
      <c r="U240" s="132">
        <f t="shared" si="106"/>
        <v>23</v>
      </c>
      <c r="W240" s="24" t="str">
        <f t="shared" si="96"/>
        <v xml:space="preserve"> </v>
      </c>
      <c r="X240" s="25" t="str">
        <f t="shared" si="108"/>
        <v>L</v>
      </c>
      <c r="Y240" s="43">
        <f t="shared" si="107"/>
        <v>2</v>
      </c>
      <c r="Z240" s="134">
        <f t="shared" si="97"/>
        <v>4</v>
      </c>
      <c r="AA240" s="43">
        <f t="shared" si="113"/>
        <v>17</v>
      </c>
      <c r="AB240" s="43">
        <f t="shared" si="98"/>
        <v>6</v>
      </c>
      <c r="AC240" s="43">
        <f t="shared" si="99"/>
        <v>0</v>
      </c>
      <c r="AD240" s="132">
        <f t="shared" si="100"/>
        <v>-60</v>
      </c>
    </row>
    <row r="241" spans="1:30">
      <c r="A241" s="197">
        <f t="shared" si="91"/>
        <v>231</v>
      </c>
      <c r="B241" s="198">
        <f>Data!B241</f>
        <v>33</v>
      </c>
      <c r="D241" s="112">
        <f t="shared" si="88"/>
        <v>3</v>
      </c>
      <c r="E241" s="116" t="str">
        <f t="shared" si="89"/>
        <v>C</v>
      </c>
      <c r="G241" s="24" t="str">
        <f t="shared" si="109"/>
        <v xml:space="preserve"> </v>
      </c>
      <c r="H241" s="25" t="str">
        <f t="shared" si="110"/>
        <v>L</v>
      </c>
      <c r="I241" s="43">
        <f t="shared" si="111"/>
        <v>3</v>
      </c>
      <c r="J241" s="43">
        <f t="shared" si="112"/>
        <v>6</v>
      </c>
      <c r="K241" s="43">
        <f t="shared" si="92"/>
        <v>9</v>
      </c>
      <c r="L241" s="43">
        <f t="shared" si="93"/>
        <v>0</v>
      </c>
      <c r="M241" s="132">
        <f t="shared" si="94"/>
        <v>-70</v>
      </c>
      <c r="O241" s="24" t="str">
        <f t="shared" si="101"/>
        <v xml:space="preserve"> </v>
      </c>
      <c r="P241" s="25" t="str">
        <f t="shared" si="102"/>
        <v xml:space="preserve"> </v>
      </c>
      <c r="Q241" s="43" t="str">
        <f t="shared" si="103"/>
        <v xml:space="preserve"> </v>
      </c>
      <c r="R241" s="43">
        <f t="shared" si="104"/>
        <v>0</v>
      </c>
      <c r="S241" s="43">
        <f t="shared" si="95"/>
        <v>0</v>
      </c>
      <c r="T241" s="43">
        <f t="shared" si="105"/>
        <v>0</v>
      </c>
      <c r="U241" s="132">
        <f t="shared" si="106"/>
        <v>23</v>
      </c>
      <c r="W241" s="24" t="str">
        <f t="shared" si="96"/>
        <v xml:space="preserve"> </v>
      </c>
      <c r="X241" s="25" t="str">
        <f t="shared" si="108"/>
        <v>L</v>
      </c>
      <c r="Y241" s="43">
        <f t="shared" si="107"/>
        <v>3</v>
      </c>
      <c r="Z241" s="134">
        <f t="shared" si="97"/>
        <v>5</v>
      </c>
      <c r="AA241" s="43">
        <f t="shared" si="113"/>
        <v>18</v>
      </c>
      <c r="AB241" s="43">
        <f t="shared" si="98"/>
        <v>6</v>
      </c>
      <c r="AC241" s="43">
        <f t="shared" si="99"/>
        <v>0</v>
      </c>
      <c r="AD241" s="132">
        <f t="shared" si="100"/>
        <v>-66</v>
      </c>
    </row>
    <row r="242" spans="1:30">
      <c r="A242" s="197">
        <f t="shared" si="91"/>
        <v>232</v>
      </c>
      <c r="B242" s="198">
        <f>Data!B242</f>
        <v>15</v>
      </c>
      <c r="D242" s="112">
        <f t="shared" si="88"/>
        <v>2</v>
      </c>
      <c r="E242" s="116" t="str">
        <f t="shared" si="89"/>
        <v>C</v>
      </c>
      <c r="G242" s="24" t="str">
        <f t="shared" si="109"/>
        <v xml:space="preserve"> </v>
      </c>
      <c r="H242" s="25" t="str">
        <f t="shared" si="110"/>
        <v>L</v>
      </c>
      <c r="I242" s="43">
        <f t="shared" si="111"/>
        <v>2</v>
      </c>
      <c r="J242" s="43">
        <f t="shared" si="112"/>
        <v>7</v>
      </c>
      <c r="K242" s="43">
        <f t="shared" si="92"/>
        <v>0</v>
      </c>
      <c r="L242" s="43">
        <f t="shared" si="93"/>
        <v>0</v>
      </c>
      <c r="M242" s="132">
        <f t="shared" si="94"/>
        <v>-70</v>
      </c>
      <c r="O242" s="24" t="str">
        <f t="shared" si="101"/>
        <v>T</v>
      </c>
      <c r="P242" s="25" t="str">
        <f t="shared" si="102"/>
        <v xml:space="preserve"> </v>
      </c>
      <c r="Q242" s="43" t="str">
        <f t="shared" si="103"/>
        <v>C</v>
      </c>
      <c r="R242" s="43">
        <f t="shared" si="104"/>
        <v>1</v>
      </c>
      <c r="S242" s="43">
        <f t="shared" si="95"/>
        <v>1</v>
      </c>
      <c r="T242" s="43">
        <f t="shared" si="105"/>
        <v>0</v>
      </c>
      <c r="U242" s="132">
        <f t="shared" si="106"/>
        <v>22</v>
      </c>
      <c r="W242" s="24" t="str">
        <f t="shared" si="96"/>
        <v xml:space="preserve"> </v>
      </c>
      <c r="X242" s="25" t="str">
        <f t="shared" si="108"/>
        <v>L</v>
      </c>
      <c r="Y242" s="43">
        <f t="shared" si="107"/>
        <v>2</v>
      </c>
      <c r="Z242" s="134">
        <f t="shared" si="97"/>
        <v>6</v>
      </c>
      <c r="AA242" s="43">
        <f t="shared" si="113"/>
        <v>19</v>
      </c>
      <c r="AB242" s="43">
        <f t="shared" si="98"/>
        <v>7</v>
      </c>
      <c r="AC242" s="43">
        <f t="shared" si="99"/>
        <v>0</v>
      </c>
      <c r="AD242" s="132">
        <f t="shared" si="100"/>
        <v>-73</v>
      </c>
    </row>
    <row r="243" spans="1:30">
      <c r="A243" s="197">
        <f t="shared" si="91"/>
        <v>233</v>
      </c>
      <c r="B243" s="198">
        <f>Data!B243</f>
        <v>13</v>
      </c>
      <c r="D243" s="112">
        <f t="shared" si="88"/>
        <v>2</v>
      </c>
      <c r="E243" s="116" t="str">
        <f t="shared" si="89"/>
        <v>A</v>
      </c>
      <c r="G243" s="24" t="str">
        <f t="shared" si="109"/>
        <v xml:space="preserve"> </v>
      </c>
      <c r="H243" s="25" t="str">
        <f t="shared" si="110"/>
        <v>W</v>
      </c>
      <c r="I243" s="43" t="str">
        <f t="shared" si="111"/>
        <v xml:space="preserve"> </v>
      </c>
      <c r="J243" s="43">
        <f t="shared" si="112"/>
        <v>0</v>
      </c>
      <c r="K243" s="43">
        <f t="shared" si="92"/>
        <v>0</v>
      </c>
      <c r="L243" s="43">
        <f t="shared" si="93"/>
        <v>0</v>
      </c>
      <c r="M243" s="132">
        <f t="shared" si="94"/>
        <v>-70</v>
      </c>
      <c r="O243" s="24" t="str">
        <f t="shared" si="101"/>
        <v xml:space="preserve"> </v>
      </c>
      <c r="P243" s="25" t="str">
        <f t="shared" si="102"/>
        <v>L</v>
      </c>
      <c r="Q243" s="43" t="str">
        <f t="shared" si="103"/>
        <v>A</v>
      </c>
      <c r="R243" s="43">
        <f t="shared" si="104"/>
        <v>2</v>
      </c>
      <c r="S243" s="43">
        <f t="shared" si="95"/>
        <v>2</v>
      </c>
      <c r="T243" s="43">
        <f t="shared" si="105"/>
        <v>0</v>
      </c>
      <c r="U243" s="132">
        <f t="shared" si="106"/>
        <v>20</v>
      </c>
      <c r="W243" s="24" t="str">
        <f t="shared" si="96"/>
        <v xml:space="preserve"> </v>
      </c>
      <c r="X243" s="25" t="str">
        <f t="shared" si="108"/>
        <v>W</v>
      </c>
      <c r="Y243" s="43" t="str">
        <f t="shared" si="107"/>
        <v xml:space="preserve"> </v>
      </c>
      <c r="Z243" s="134">
        <f t="shared" si="97"/>
        <v>0</v>
      </c>
      <c r="AA243" s="43">
        <f t="shared" si="113"/>
        <v>17</v>
      </c>
      <c r="AB243" s="43">
        <f t="shared" si="98"/>
        <v>0</v>
      </c>
      <c r="AC243" s="43">
        <f t="shared" si="99"/>
        <v>21</v>
      </c>
      <c r="AD243" s="132">
        <f t="shared" si="100"/>
        <v>-52</v>
      </c>
    </row>
    <row r="244" spans="1:30">
      <c r="A244" s="197">
        <f t="shared" si="91"/>
        <v>234</v>
      </c>
      <c r="B244" s="198">
        <f>Data!B244</f>
        <v>26</v>
      </c>
      <c r="D244" s="112">
        <f t="shared" si="88"/>
        <v>3</v>
      </c>
      <c r="E244" s="116" t="str">
        <f t="shared" si="89"/>
        <v>B</v>
      </c>
      <c r="G244" s="24" t="str">
        <f t="shared" si="109"/>
        <v xml:space="preserve"> </v>
      </c>
      <c r="H244" s="25" t="str">
        <f t="shared" si="110"/>
        <v xml:space="preserve"> </v>
      </c>
      <c r="I244" s="43" t="str">
        <f t="shared" si="111"/>
        <v xml:space="preserve"> </v>
      </c>
      <c r="J244" s="43">
        <f t="shared" si="112"/>
        <v>0</v>
      </c>
      <c r="K244" s="43">
        <f t="shared" si="92"/>
        <v>0</v>
      </c>
      <c r="L244" s="43">
        <f t="shared" si="93"/>
        <v>0</v>
      </c>
      <c r="M244" s="132">
        <f t="shared" si="94"/>
        <v>-70</v>
      </c>
      <c r="O244" s="24" t="str">
        <f t="shared" si="101"/>
        <v xml:space="preserve"> </v>
      </c>
      <c r="P244" s="25" t="str">
        <f t="shared" si="102"/>
        <v>L</v>
      </c>
      <c r="Q244" s="43" t="str">
        <f t="shared" si="103"/>
        <v>B</v>
      </c>
      <c r="R244" s="43">
        <f t="shared" si="104"/>
        <v>3</v>
      </c>
      <c r="S244" s="43">
        <f t="shared" si="95"/>
        <v>3</v>
      </c>
      <c r="T244" s="43">
        <f t="shared" si="105"/>
        <v>0</v>
      </c>
      <c r="U244" s="132">
        <f t="shared" si="106"/>
        <v>17</v>
      </c>
      <c r="W244" s="24" t="str">
        <f t="shared" si="96"/>
        <v xml:space="preserve"> </v>
      </c>
      <c r="X244" s="25" t="str">
        <f t="shared" si="108"/>
        <v xml:space="preserve"> </v>
      </c>
      <c r="Y244" s="43" t="str">
        <f t="shared" si="107"/>
        <v xml:space="preserve"> </v>
      </c>
      <c r="Z244" s="134">
        <f t="shared" si="97"/>
        <v>0</v>
      </c>
      <c r="AA244" s="43">
        <f t="shared" si="113"/>
        <v>17</v>
      </c>
      <c r="AB244" s="43">
        <f t="shared" si="98"/>
        <v>0</v>
      </c>
      <c r="AC244" s="43">
        <f t="shared" si="99"/>
        <v>0</v>
      </c>
      <c r="AD244" s="132">
        <f t="shared" si="100"/>
        <v>-52</v>
      </c>
    </row>
    <row r="245" spans="1:30">
      <c r="A245" s="197">
        <f t="shared" si="91"/>
        <v>235</v>
      </c>
      <c r="B245" s="198">
        <f>Data!B245</f>
        <v>21</v>
      </c>
      <c r="D245" s="112">
        <f t="shared" si="88"/>
        <v>2</v>
      </c>
      <c r="E245" s="116" t="str">
        <f t="shared" si="89"/>
        <v>C</v>
      </c>
      <c r="G245" s="24" t="str">
        <f t="shared" si="109"/>
        <v xml:space="preserve"> </v>
      </c>
      <c r="H245" s="25" t="str">
        <f t="shared" si="110"/>
        <v xml:space="preserve"> </v>
      </c>
      <c r="I245" s="43" t="str">
        <f t="shared" si="111"/>
        <v xml:space="preserve"> </v>
      </c>
      <c r="J245" s="43">
        <f t="shared" si="112"/>
        <v>0</v>
      </c>
      <c r="K245" s="43">
        <f t="shared" si="92"/>
        <v>0</v>
      </c>
      <c r="L245" s="43">
        <f t="shared" si="93"/>
        <v>0</v>
      </c>
      <c r="M245" s="132">
        <f t="shared" si="94"/>
        <v>-70</v>
      </c>
      <c r="O245" s="24" t="str">
        <f t="shared" si="101"/>
        <v xml:space="preserve"> </v>
      </c>
      <c r="P245" s="25" t="str">
        <f t="shared" si="102"/>
        <v>L</v>
      </c>
      <c r="Q245" s="43" t="str">
        <f t="shared" si="103"/>
        <v>C</v>
      </c>
      <c r="R245" s="43">
        <f t="shared" si="104"/>
        <v>4</v>
      </c>
      <c r="S245" s="43">
        <f t="shared" si="95"/>
        <v>4</v>
      </c>
      <c r="T245" s="43">
        <f t="shared" si="105"/>
        <v>0</v>
      </c>
      <c r="U245" s="132">
        <f t="shared" si="106"/>
        <v>13</v>
      </c>
      <c r="W245" s="24" t="str">
        <f t="shared" si="96"/>
        <v xml:space="preserve"> </v>
      </c>
      <c r="X245" s="25" t="str">
        <f t="shared" si="108"/>
        <v xml:space="preserve"> </v>
      </c>
      <c r="Y245" s="43" t="str">
        <f t="shared" si="107"/>
        <v xml:space="preserve"> </v>
      </c>
      <c r="Z245" s="134">
        <f t="shared" si="97"/>
        <v>0</v>
      </c>
      <c r="AA245" s="43">
        <f t="shared" si="113"/>
        <v>17</v>
      </c>
      <c r="AB245" s="43">
        <f t="shared" si="98"/>
        <v>0</v>
      </c>
      <c r="AC245" s="43">
        <f t="shared" si="99"/>
        <v>0</v>
      </c>
      <c r="AD245" s="132">
        <f t="shared" si="100"/>
        <v>-52</v>
      </c>
    </row>
    <row r="246" spans="1:30">
      <c r="A246" s="197">
        <f t="shared" si="91"/>
        <v>236</v>
      </c>
      <c r="B246" s="198">
        <f>Data!B246</f>
        <v>23</v>
      </c>
      <c r="D246" s="112">
        <f t="shared" si="88"/>
        <v>2</v>
      </c>
      <c r="E246" s="116" t="str">
        <f t="shared" si="89"/>
        <v>B</v>
      </c>
      <c r="G246" s="24" t="str">
        <f t="shared" si="109"/>
        <v>T</v>
      </c>
      <c r="H246" s="25" t="str">
        <f t="shared" si="110"/>
        <v xml:space="preserve"> </v>
      </c>
      <c r="I246" s="43">
        <f t="shared" si="111"/>
        <v>2</v>
      </c>
      <c r="J246" s="43">
        <f t="shared" si="112"/>
        <v>1</v>
      </c>
      <c r="K246" s="43">
        <f t="shared" si="92"/>
        <v>1</v>
      </c>
      <c r="L246" s="43">
        <f t="shared" si="93"/>
        <v>0</v>
      </c>
      <c r="M246" s="132">
        <f t="shared" si="94"/>
        <v>-71</v>
      </c>
      <c r="O246" s="24" t="str">
        <f t="shared" si="101"/>
        <v xml:space="preserve"> </v>
      </c>
      <c r="P246" s="25" t="str">
        <f t="shared" si="102"/>
        <v>L</v>
      </c>
      <c r="Q246" s="43" t="str">
        <f t="shared" si="103"/>
        <v>B</v>
      </c>
      <c r="R246" s="43">
        <f t="shared" si="104"/>
        <v>5</v>
      </c>
      <c r="S246" s="43">
        <f t="shared" si="95"/>
        <v>6</v>
      </c>
      <c r="T246" s="43">
        <f t="shared" si="105"/>
        <v>0</v>
      </c>
      <c r="U246" s="132">
        <f t="shared" si="106"/>
        <v>7</v>
      </c>
      <c r="W246" s="24" t="str">
        <f t="shared" si="96"/>
        <v>T</v>
      </c>
      <c r="X246" s="25" t="str">
        <f t="shared" si="108"/>
        <v xml:space="preserve"> </v>
      </c>
      <c r="Y246" s="43">
        <f t="shared" si="107"/>
        <v>2</v>
      </c>
      <c r="Z246" s="134">
        <f t="shared" si="97"/>
        <v>0</v>
      </c>
      <c r="AA246" s="43">
        <f t="shared" si="113"/>
        <v>17</v>
      </c>
      <c r="AB246" s="43">
        <f t="shared" si="98"/>
        <v>6</v>
      </c>
      <c r="AC246" s="43">
        <f t="shared" si="99"/>
        <v>0</v>
      </c>
      <c r="AD246" s="132">
        <f t="shared" si="100"/>
        <v>-58</v>
      </c>
    </row>
    <row r="247" spans="1:30">
      <c r="A247" s="197">
        <f t="shared" si="91"/>
        <v>237</v>
      </c>
      <c r="B247" s="198">
        <f>Data!B247</f>
        <v>23</v>
      </c>
      <c r="D247" s="112">
        <f t="shared" si="88"/>
        <v>2</v>
      </c>
      <c r="E247" s="116" t="str">
        <f t="shared" si="89"/>
        <v>B</v>
      </c>
      <c r="G247" s="24" t="str">
        <f t="shared" si="109"/>
        <v>T</v>
      </c>
      <c r="H247" s="25" t="str">
        <f t="shared" si="110"/>
        <v>W</v>
      </c>
      <c r="I247" s="43" t="str">
        <f t="shared" si="111"/>
        <v xml:space="preserve"> </v>
      </c>
      <c r="J247" s="43">
        <f t="shared" si="112"/>
        <v>0</v>
      </c>
      <c r="K247" s="43">
        <f t="shared" si="92"/>
        <v>0</v>
      </c>
      <c r="L247" s="43">
        <f t="shared" si="93"/>
        <v>3</v>
      </c>
      <c r="M247" s="132">
        <f t="shared" si="94"/>
        <v>-68</v>
      </c>
      <c r="O247" s="24" t="str">
        <f t="shared" si="101"/>
        <v xml:space="preserve"> </v>
      </c>
      <c r="P247" s="25" t="str">
        <f t="shared" si="102"/>
        <v>W</v>
      </c>
      <c r="Q247" s="43" t="str">
        <f t="shared" si="103"/>
        <v xml:space="preserve"> </v>
      </c>
      <c r="R247" s="43">
        <f t="shared" si="104"/>
        <v>0</v>
      </c>
      <c r="S247" s="43">
        <f t="shared" si="95"/>
        <v>0</v>
      </c>
      <c r="T247" s="43">
        <f t="shared" si="105"/>
        <v>18</v>
      </c>
      <c r="U247" s="132">
        <f t="shared" si="106"/>
        <v>25</v>
      </c>
      <c r="W247" s="24" t="str">
        <f t="shared" si="96"/>
        <v>T</v>
      </c>
      <c r="X247" s="25" t="str">
        <f t="shared" si="108"/>
        <v>W</v>
      </c>
      <c r="Y247" s="43" t="str">
        <f t="shared" si="107"/>
        <v xml:space="preserve"> </v>
      </c>
      <c r="Z247" s="134">
        <f t="shared" si="97"/>
        <v>0</v>
      </c>
      <c r="AA247" s="43">
        <f t="shared" si="113"/>
        <v>15</v>
      </c>
      <c r="AB247" s="43">
        <f t="shared" si="98"/>
        <v>0</v>
      </c>
      <c r="AC247" s="43">
        <f t="shared" si="99"/>
        <v>18</v>
      </c>
      <c r="AD247" s="132">
        <f t="shared" si="100"/>
        <v>-40</v>
      </c>
    </row>
    <row r="248" spans="1:30">
      <c r="A248" s="197">
        <f t="shared" si="91"/>
        <v>238</v>
      </c>
      <c r="B248" s="198">
        <f>Data!B248</f>
        <v>22</v>
      </c>
      <c r="D248" s="112">
        <f t="shared" si="88"/>
        <v>2</v>
      </c>
      <c r="E248" s="116" t="str">
        <f t="shared" si="89"/>
        <v>A</v>
      </c>
      <c r="G248" s="24" t="str">
        <f t="shared" si="109"/>
        <v xml:space="preserve"> </v>
      </c>
      <c r="H248" s="25" t="str">
        <f t="shared" si="110"/>
        <v xml:space="preserve"> </v>
      </c>
      <c r="I248" s="43" t="str">
        <f t="shared" si="111"/>
        <v xml:space="preserve"> </v>
      </c>
      <c r="J248" s="43">
        <f t="shared" si="112"/>
        <v>0</v>
      </c>
      <c r="K248" s="43">
        <f t="shared" si="92"/>
        <v>0</v>
      </c>
      <c r="L248" s="43">
        <f t="shared" si="93"/>
        <v>0</v>
      </c>
      <c r="M248" s="132">
        <f t="shared" si="94"/>
        <v>-68</v>
      </c>
      <c r="O248" s="24" t="str">
        <f t="shared" si="101"/>
        <v xml:space="preserve"> </v>
      </c>
      <c r="P248" s="25" t="str">
        <f t="shared" si="102"/>
        <v xml:space="preserve"> </v>
      </c>
      <c r="Q248" s="43" t="str">
        <f t="shared" si="103"/>
        <v xml:space="preserve"> </v>
      </c>
      <c r="R248" s="43">
        <f t="shared" si="104"/>
        <v>0</v>
      </c>
      <c r="S248" s="43">
        <f t="shared" si="95"/>
        <v>0</v>
      </c>
      <c r="T248" s="43">
        <f t="shared" si="105"/>
        <v>0</v>
      </c>
      <c r="U248" s="132">
        <f t="shared" si="106"/>
        <v>25</v>
      </c>
      <c r="W248" s="24" t="str">
        <f t="shared" si="96"/>
        <v xml:space="preserve"> </v>
      </c>
      <c r="X248" s="25" t="str">
        <f t="shared" si="108"/>
        <v xml:space="preserve"> </v>
      </c>
      <c r="Y248" s="43" t="str">
        <f t="shared" si="107"/>
        <v xml:space="preserve"> </v>
      </c>
      <c r="Z248" s="134">
        <f t="shared" si="97"/>
        <v>0</v>
      </c>
      <c r="AA248" s="43">
        <f t="shared" si="113"/>
        <v>15</v>
      </c>
      <c r="AB248" s="43">
        <f t="shared" si="98"/>
        <v>0</v>
      </c>
      <c r="AC248" s="43">
        <f t="shared" si="99"/>
        <v>0</v>
      </c>
      <c r="AD248" s="132">
        <f t="shared" si="100"/>
        <v>-40</v>
      </c>
    </row>
    <row r="249" spans="1:30">
      <c r="A249" s="197">
        <f t="shared" si="91"/>
        <v>239</v>
      </c>
      <c r="B249" s="198">
        <f>Data!B249</f>
        <v>34</v>
      </c>
      <c r="D249" s="112">
        <f t="shared" si="88"/>
        <v>3</v>
      </c>
      <c r="E249" s="116" t="str">
        <f t="shared" si="89"/>
        <v>A</v>
      </c>
      <c r="G249" s="24" t="str">
        <f t="shared" si="109"/>
        <v xml:space="preserve"> </v>
      </c>
      <c r="H249" s="25" t="str">
        <f t="shared" si="110"/>
        <v xml:space="preserve"> </v>
      </c>
      <c r="I249" s="43" t="str">
        <f t="shared" si="111"/>
        <v xml:space="preserve"> </v>
      </c>
      <c r="J249" s="43">
        <f t="shared" si="112"/>
        <v>0</v>
      </c>
      <c r="K249" s="43">
        <f t="shared" si="92"/>
        <v>0</v>
      </c>
      <c r="L249" s="43">
        <f t="shared" si="93"/>
        <v>0</v>
      </c>
      <c r="M249" s="132">
        <f t="shared" si="94"/>
        <v>-68</v>
      </c>
      <c r="O249" s="24" t="str">
        <f t="shared" si="101"/>
        <v>T</v>
      </c>
      <c r="P249" s="25" t="str">
        <f t="shared" si="102"/>
        <v xml:space="preserve"> </v>
      </c>
      <c r="Q249" s="43" t="str">
        <f t="shared" si="103"/>
        <v>A</v>
      </c>
      <c r="R249" s="43">
        <f t="shared" si="104"/>
        <v>1</v>
      </c>
      <c r="S249" s="43">
        <f t="shared" si="95"/>
        <v>1</v>
      </c>
      <c r="T249" s="43">
        <f t="shared" si="105"/>
        <v>0</v>
      </c>
      <c r="U249" s="132">
        <f t="shared" si="106"/>
        <v>24</v>
      </c>
      <c r="W249" s="24" t="str">
        <f t="shared" si="96"/>
        <v xml:space="preserve"> </v>
      </c>
      <c r="X249" s="25" t="str">
        <f t="shared" si="108"/>
        <v xml:space="preserve"> </v>
      </c>
      <c r="Y249" s="43" t="str">
        <f t="shared" si="107"/>
        <v xml:space="preserve"> </v>
      </c>
      <c r="Z249" s="134">
        <f t="shared" si="97"/>
        <v>0</v>
      </c>
      <c r="AA249" s="43">
        <f t="shared" si="113"/>
        <v>15</v>
      </c>
      <c r="AB249" s="43">
        <f t="shared" si="98"/>
        <v>0</v>
      </c>
      <c r="AC249" s="43">
        <f t="shared" si="99"/>
        <v>0</v>
      </c>
      <c r="AD249" s="132">
        <f t="shared" si="100"/>
        <v>-40</v>
      </c>
    </row>
    <row r="250" spans="1:30">
      <c r="A250" s="197">
        <f t="shared" si="91"/>
        <v>240</v>
      </c>
      <c r="B250" s="198">
        <f>Data!B250</f>
        <v>17</v>
      </c>
      <c r="D250" s="112">
        <f t="shared" si="88"/>
        <v>2</v>
      </c>
      <c r="E250" s="116" t="str">
        <f t="shared" si="89"/>
        <v>B</v>
      </c>
      <c r="G250" s="24" t="str">
        <f t="shared" si="109"/>
        <v xml:space="preserve"> </v>
      </c>
      <c r="H250" s="25" t="str">
        <f t="shared" si="110"/>
        <v xml:space="preserve"> </v>
      </c>
      <c r="I250" s="43" t="str">
        <f t="shared" si="111"/>
        <v xml:space="preserve"> </v>
      </c>
      <c r="J250" s="43">
        <f t="shared" si="112"/>
        <v>0</v>
      </c>
      <c r="K250" s="43">
        <f t="shared" si="92"/>
        <v>0</v>
      </c>
      <c r="L250" s="43">
        <f t="shared" si="93"/>
        <v>0</v>
      </c>
      <c r="M250" s="132">
        <f t="shared" si="94"/>
        <v>-68</v>
      </c>
      <c r="O250" s="24" t="str">
        <f t="shared" si="101"/>
        <v xml:space="preserve"> </v>
      </c>
      <c r="P250" s="25" t="str">
        <f t="shared" si="102"/>
        <v>L</v>
      </c>
      <c r="Q250" s="43" t="str">
        <f t="shared" si="103"/>
        <v>B</v>
      </c>
      <c r="R250" s="43">
        <f t="shared" si="104"/>
        <v>2</v>
      </c>
      <c r="S250" s="43">
        <f t="shared" si="95"/>
        <v>2</v>
      </c>
      <c r="T250" s="43">
        <f t="shared" si="105"/>
        <v>0</v>
      </c>
      <c r="U250" s="132">
        <f t="shared" si="106"/>
        <v>22</v>
      </c>
      <c r="W250" s="24" t="str">
        <f t="shared" si="96"/>
        <v xml:space="preserve"> </v>
      </c>
      <c r="X250" s="25" t="str">
        <f t="shared" si="108"/>
        <v xml:space="preserve"> </v>
      </c>
      <c r="Y250" s="43" t="str">
        <f t="shared" si="107"/>
        <v xml:space="preserve"> </v>
      </c>
      <c r="Z250" s="134">
        <f t="shared" si="97"/>
        <v>0</v>
      </c>
      <c r="AA250" s="43">
        <f t="shared" si="113"/>
        <v>15</v>
      </c>
      <c r="AB250" s="43">
        <f t="shared" si="98"/>
        <v>0</v>
      </c>
      <c r="AC250" s="43">
        <f t="shared" si="99"/>
        <v>0</v>
      </c>
      <c r="AD250" s="132">
        <f t="shared" si="100"/>
        <v>-40</v>
      </c>
    </row>
    <row r="251" spans="1:30">
      <c r="A251" s="197">
        <f t="shared" si="91"/>
        <v>241</v>
      </c>
      <c r="B251" s="198">
        <f>Data!B251</f>
        <v>2</v>
      </c>
      <c r="D251" s="112">
        <f t="shared" si="88"/>
        <v>1</v>
      </c>
      <c r="E251" s="116" t="str">
        <f t="shared" si="89"/>
        <v>B</v>
      </c>
      <c r="G251" s="24" t="str">
        <f t="shared" si="109"/>
        <v xml:space="preserve"> </v>
      </c>
      <c r="H251" s="25" t="str">
        <f t="shared" si="110"/>
        <v xml:space="preserve"> </v>
      </c>
      <c r="I251" s="43" t="str">
        <f t="shared" si="111"/>
        <v xml:space="preserve"> </v>
      </c>
      <c r="J251" s="43">
        <f t="shared" si="112"/>
        <v>0</v>
      </c>
      <c r="K251" s="43">
        <f t="shared" si="92"/>
        <v>0</v>
      </c>
      <c r="L251" s="43">
        <f t="shared" si="93"/>
        <v>0</v>
      </c>
      <c r="M251" s="132">
        <f t="shared" si="94"/>
        <v>-68</v>
      </c>
      <c r="O251" s="24" t="str">
        <f t="shared" si="101"/>
        <v xml:space="preserve"> </v>
      </c>
      <c r="P251" s="25" t="str">
        <f t="shared" si="102"/>
        <v>W</v>
      </c>
      <c r="Q251" s="43" t="str">
        <f t="shared" si="103"/>
        <v xml:space="preserve"> </v>
      </c>
      <c r="R251" s="43">
        <f t="shared" si="104"/>
        <v>0</v>
      </c>
      <c r="S251" s="43">
        <f t="shared" si="95"/>
        <v>0</v>
      </c>
      <c r="T251" s="43">
        <f t="shared" si="105"/>
        <v>6</v>
      </c>
      <c r="U251" s="132">
        <f t="shared" si="106"/>
        <v>28</v>
      </c>
      <c r="W251" s="24" t="str">
        <f t="shared" si="96"/>
        <v xml:space="preserve"> </v>
      </c>
      <c r="X251" s="25" t="str">
        <f t="shared" si="108"/>
        <v xml:space="preserve"> </v>
      </c>
      <c r="Y251" s="43" t="str">
        <f t="shared" si="107"/>
        <v xml:space="preserve"> </v>
      </c>
      <c r="Z251" s="134">
        <f t="shared" si="97"/>
        <v>0</v>
      </c>
      <c r="AA251" s="43">
        <f t="shared" si="113"/>
        <v>15</v>
      </c>
      <c r="AB251" s="43">
        <f t="shared" si="98"/>
        <v>0</v>
      </c>
      <c r="AC251" s="43">
        <f t="shared" si="99"/>
        <v>0</v>
      </c>
      <c r="AD251" s="132">
        <f t="shared" si="100"/>
        <v>-40</v>
      </c>
    </row>
    <row r="252" spans="1:30">
      <c r="A252" s="197">
        <f t="shared" si="91"/>
        <v>242</v>
      </c>
      <c r="B252" s="198">
        <f>Data!B252</f>
        <v>1</v>
      </c>
      <c r="D252" s="112">
        <f t="shared" si="88"/>
        <v>1</v>
      </c>
      <c r="E252" s="116" t="str">
        <f t="shared" si="89"/>
        <v>A</v>
      </c>
      <c r="G252" s="24" t="str">
        <f t="shared" si="109"/>
        <v>T</v>
      </c>
      <c r="H252" s="25" t="str">
        <f t="shared" si="110"/>
        <v xml:space="preserve"> </v>
      </c>
      <c r="I252" s="43">
        <f t="shared" si="111"/>
        <v>1</v>
      </c>
      <c r="J252" s="43">
        <f t="shared" si="112"/>
        <v>1</v>
      </c>
      <c r="K252" s="43">
        <f t="shared" si="92"/>
        <v>1</v>
      </c>
      <c r="L252" s="43">
        <f t="shared" si="93"/>
        <v>0</v>
      </c>
      <c r="M252" s="132">
        <f t="shared" si="94"/>
        <v>-69</v>
      </c>
      <c r="O252" s="24" t="str">
        <f t="shared" si="101"/>
        <v xml:space="preserve"> </v>
      </c>
      <c r="P252" s="25" t="str">
        <f t="shared" si="102"/>
        <v xml:space="preserve"> </v>
      </c>
      <c r="Q252" s="43" t="str">
        <f t="shared" si="103"/>
        <v xml:space="preserve"> </v>
      </c>
      <c r="R252" s="43">
        <f t="shared" si="104"/>
        <v>0</v>
      </c>
      <c r="S252" s="43">
        <f t="shared" si="95"/>
        <v>0</v>
      </c>
      <c r="T252" s="43">
        <f t="shared" si="105"/>
        <v>0</v>
      </c>
      <c r="U252" s="132">
        <f t="shared" si="106"/>
        <v>28</v>
      </c>
      <c r="W252" s="24" t="str">
        <f t="shared" si="96"/>
        <v>T</v>
      </c>
      <c r="X252" s="25" t="str">
        <f t="shared" si="108"/>
        <v xml:space="preserve"> </v>
      </c>
      <c r="Y252" s="43">
        <f t="shared" si="107"/>
        <v>1</v>
      </c>
      <c r="Z252" s="134">
        <f t="shared" si="97"/>
        <v>0</v>
      </c>
      <c r="AA252" s="43">
        <f t="shared" si="113"/>
        <v>15</v>
      </c>
      <c r="AB252" s="43">
        <f t="shared" si="98"/>
        <v>5</v>
      </c>
      <c r="AC252" s="43">
        <f t="shared" si="99"/>
        <v>0</v>
      </c>
      <c r="AD252" s="132">
        <f t="shared" si="100"/>
        <v>-45</v>
      </c>
    </row>
    <row r="253" spans="1:30">
      <c r="A253" s="197">
        <f t="shared" si="91"/>
        <v>243</v>
      </c>
      <c r="B253" s="198">
        <f>Data!B253</f>
        <v>31</v>
      </c>
      <c r="D253" s="112">
        <f t="shared" si="88"/>
        <v>3</v>
      </c>
      <c r="E253" s="116" t="str">
        <f t="shared" si="89"/>
        <v>A</v>
      </c>
      <c r="G253" s="24" t="str">
        <f t="shared" si="109"/>
        <v xml:space="preserve"> </v>
      </c>
      <c r="H253" s="25" t="str">
        <f t="shared" si="110"/>
        <v>L</v>
      </c>
      <c r="I253" s="43">
        <f t="shared" si="111"/>
        <v>3</v>
      </c>
      <c r="J253" s="43">
        <f t="shared" si="112"/>
        <v>2</v>
      </c>
      <c r="K253" s="43">
        <f t="shared" si="92"/>
        <v>2</v>
      </c>
      <c r="L253" s="43">
        <f t="shared" si="93"/>
        <v>0</v>
      </c>
      <c r="M253" s="132">
        <f t="shared" si="94"/>
        <v>-71</v>
      </c>
      <c r="O253" s="24" t="str">
        <f t="shared" si="101"/>
        <v>T</v>
      </c>
      <c r="P253" s="25" t="str">
        <f t="shared" si="102"/>
        <v xml:space="preserve"> </v>
      </c>
      <c r="Q253" s="43" t="str">
        <f t="shared" si="103"/>
        <v>A</v>
      </c>
      <c r="R253" s="43">
        <f t="shared" si="104"/>
        <v>1</v>
      </c>
      <c r="S253" s="43">
        <f t="shared" si="95"/>
        <v>1</v>
      </c>
      <c r="T253" s="43">
        <f t="shared" si="105"/>
        <v>0</v>
      </c>
      <c r="U253" s="132">
        <f t="shared" si="106"/>
        <v>27</v>
      </c>
      <c r="W253" s="24" t="str">
        <f t="shared" si="96"/>
        <v xml:space="preserve"> </v>
      </c>
      <c r="X253" s="25" t="str">
        <f t="shared" si="108"/>
        <v>L</v>
      </c>
      <c r="Y253" s="43">
        <f t="shared" si="107"/>
        <v>3</v>
      </c>
      <c r="Z253" s="134">
        <f t="shared" si="97"/>
        <v>1</v>
      </c>
      <c r="AA253" s="43">
        <f t="shared" si="113"/>
        <v>16</v>
      </c>
      <c r="AB253" s="43">
        <f t="shared" si="98"/>
        <v>6</v>
      </c>
      <c r="AC253" s="43">
        <f t="shared" si="99"/>
        <v>0</v>
      </c>
      <c r="AD253" s="132">
        <f t="shared" si="100"/>
        <v>-51</v>
      </c>
    </row>
    <row r="254" spans="1:30">
      <c r="A254" s="197">
        <f t="shared" si="91"/>
        <v>244</v>
      </c>
      <c r="B254" s="198">
        <f>Data!B254</f>
        <v>27</v>
      </c>
      <c r="D254" s="112">
        <f t="shared" si="88"/>
        <v>3</v>
      </c>
      <c r="E254" s="116" t="str">
        <f t="shared" si="89"/>
        <v>C</v>
      </c>
      <c r="G254" s="24" t="str">
        <f t="shared" si="109"/>
        <v xml:space="preserve"> </v>
      </c>
      <c r="H254" s="25" t="str">
        <f t="shared" si="110"/>
        <v>W</v>
      </c>
      <c r="I254" s="43" t="str">
        <f t="shared" si="111"/>
        <v xml:space="preserve"> </v>
      </c>
      <c r="J254" s="43">
        <f t="shared" si="112"/>
        <v>0</v>
      </c>
      <c r="K254" s="43">
        <f t="shared" si="92"/>
        <v>0</v>
      </c>
      <c r="L254" s="43">
        <f t="shared" si="93"/>
        <v>6</v>
      </c>
      <c r="M254" s="132">
        <f t="shared" si="94"/>
        <v>-65</v>
      </c>
      <c r="O254" s="24" t="str">
        <f t="shared" si="101"/>
        <v xml:space="preserve"> </v>
      </c>
      <c r="P254" s="25" t="str">
        <f t="shared" si="102"/>
        <v>L</v>
      </c>
      <c r="Q254" s="43" t="str">
        <f t="shared" si="103"/>
        <v>C</v>
      </c>
      <c r="R254" s="43">
        <f t="shared" si="104"/>
        <v>2</v>
      </c>
      <c r="S254" s="43">
        <f t="shared" si="95"/>
        <v>2</v>
      </c>
      <c r="T254" s="43">
        <f t="shared" si="105"/>
        <v>0</v>
      </c>
      <c r="U254" s="132">
        <f t="shared" si="106"/>
        <v>25</v>
      </c>
      <c r="W254" s="24" t="str">
        <f t="shared" si="96"/>
        <v xml:space="preserve"> </v>
      </c>
      <c r="X254" s="25" t="str">
        <f t="shared" si="108"/>
        <v>W</v>
      </c>
      <c r="Y254" s="43" t="str">
        <f t="shared" si="107"/>
        <v xml:space="preserve"> </v>
      </c>
      <c r="Z254" s="134">
        <f t="shared" si="97"/>
        <v>0</v>
      </c>
      <c r="AA254" s="43">
        <f t="shared" si="113"/>
        <v>14</v>
      </c>
      <c r="AB254" s="43">
        <f t="shared" si="98"/>
        <v>0</v>
      </c>
      <c r="AC254" s="43">
        <f t="shared" si="99"/>
        <v>18</v>
      </c>
      <c r="AD254" s="132">
        <f t="shared" si="100"/>
        <v>-33</v>
      </c>
    </row>
    <row r="255" spans="1:30">
      <c r="A255" s="197">
        <f t="shared" si="91"/>
        <v>245</v>
      </c>
      <c r="B255" s="198">
        <f>Data!B255</f>
        <v>13</v>
      </c>
      <c r="D255" s="112">
        <f t="shared" si="88"/>
        <v>2</v>
      </c>
      <c r="E255" s="116" t="str">
        <f t="shared" si="89"/>
        <v>A</v>
      </c>
      <c r="G255" s="24" t="str">
        <f t="shared" si="109"/>
        <v xml:space="preserve"> </v>
      </c>
      <c r="H255" s="25" t="str">
        <f t="shared" si="110"/>
        <v xml:space="preserve"> </v>
      </c>
      <c r="I255" s="43" t="str">
        <f t="shared" si="111"/>
        <v xml:space="preserve"> </v>
      </c>
      <c r="J255" s="43">
        <f t="shared" si="112"/>
        <v>0</v>
      </c>
      <c r="K255" s="43">
        <f t="shared" si="92"/>
        <v>0</v>
      </c>
      <c r="L255" s="43">
        <f t="shared" si="93"/>
        <v>0</v>
      </c>
      <c r="M255" s="132">
        <f t="shared" si="94"/>
        <v>-65</v>
      </c>
      <c r="O255" s="24" t="str">
        <f t="shared" si="101"/>
        <v xml:space="preserve"> </v>
      </c>
      <c r="P255" s="25" t="str">
        <f t="shared" si="102"/>
        <v>L</v>
      </c>
      <c r="Q255" s="43" t="str">
        <f t="shared" si="103"/>
        <v>A</v>
      </c>
      <c r="R255" s="43">
        <f t="shared" si="104"/>
        <v>3</v>
      </c>
      <c r="S255" s="43">
        <f t="shared" si="95"/>
        <v>3</v>
      </c>
      <c r="T255" s="43">
        <f t="shared" si="105"/>
        <v>0</v>
      </c>
      <c r="U255" s="132">
        <f t="shared" si="106"/>
        <v>22</v>
      </c>
      <c r="W255" s="24" t="str">
        <f t="shared" si="96"/>
        <v xml:space="preserve"> </v>
      </c>
      <c r="X255" s="25" t="str">
        <f t="shared" si="108"/>
        <v xml:space="preserve"> </v>
      </c>
      <c r="Y255" s="43" t="str">
        <f t="shared" si="107"/>
        <v xml:space="preserve"> </v>
      </c>
      <c r="Z255" s="134">
        <f t="shared" si="97"/>
        <v>0</v>
      </c>
      <c r="AA255" s="43">
        <f t="shared" si="113"/>
        <v>14</v>
      </c>
      <c r="AB255" s="43">
        <f t="shared" si="98"/>
        <v>0</v>
      </c>
      <c r="AC255" s="43">
        <f t="shared" si="99"/>
        <v>0</v>
      </c>
      <c r="AD255" s="132">
        <f t="shared" si="100"/>
        <v>-33</v>
      </c>
    </row>
    <row r="256" spans="1:30">
      <c r="A256" s="197">
        <f t="shared" si="91"/>
        <v>246</v>
      </c>
      <c r="B256" s="198">
        <f>Data!B256</f>
        <v>23</v>
      </c>
      <c r="D256" s="112">
        <f t="shared" si="88"/>
        <v>2</v>
      </c>
      <c r="E256" s="116" t="str">
        <f t="shared" si="89"/>
        <v>B</v>
      </c>
      <c r="G256" s="24" t="str">
        <f t="shared" si="109"/>
        <v>T</v>
      </c>
      <c r="H256" s="25" t="str">
        <f t="shared" si="110"/>
        <v xml:space="preserve"> </v>
      </c>
      <c r="I256" s="43">
        <f t="shared" si="111"/>
        <v>2</v>
      </c>
      <c r="J256" s="43">
        <f t="shared" si="112"/>
        <v>1</v>
      </c>
      <c r="K256" s="43">
        <f t="shared" si="92"/>
        <v>1</v>
      </c>
      <c r="L256" s="43">
        <f t="shared" si="93"/>
        <v>0</v>
      </c>
      <c r="M256" s="132">
        <f t="shared" si="94"/>
        <v>-66</v>
      </c>
      <c r="O256" s="24" t="str">
        <f t="shared" si="101"/>
        <v xml:space="preserve"> </v>
      </c>
      <c r="P256" s="25" t="str">
        <f t="shared" si="102"/>
        <v>L</v>
      </c>
      <c r="Q256" s="43" t="str">
        <f t="shared" si="103"/>
        <v>B</v>
      </c>
      <c r="R256" s="43">
        <f t="shared" si="104"/>
        <v>4</v>
      </c>
      <c r="S256" s="43">
        <f t="shared" si="95"/>
        <v>4</v>
      </c>
      <c r="T256" s="43">
        <f t="shared" si="105"/>
        <v>0</v>
      </c>
      <c r="U256" s="132">
        <f t="shared" si="106"/>
        <v>18</v>
      </c>
      <c r="W256" s="24" t="str">
        <f t="shared" si="96"/>
        <v>T</v>
      </c>
      <c r="X256" s="25" t="str">
        <f t="shared" si="108"/>
        <v xml:space="preserve"> </v>
      </c>
      <c r="Y256" s="43">
        <f t="shared" si="107"/>
        <v>2</v>
      </c>
      <c r="Z256" s="134">
        <f t="shared" si="97"/>
        <v>0</v>
      </c>
      <c r="AA256" s="43">
        <f t="shared" si="113"/>
        <v>14</v>
      </c>
      <c r="AB256" s="43">
        <f t="shared" si="98"/>
        <v>5</v>
      </c>
      <c r="AC256" s="43">
        <f t="shared" si="99"/>
        <v>0</v>
      </c>
      <c r="AD256" s="132">
        <f t="shared" si="100"/>
        <v>-38</v>
      </c>
    </row>
    <row r="257" spans="1:30">
      <c r="A257" s="197">
        <f t="shared" si="91"/>
        <v>247</v>
      </c>
      <c r="B257" s="198">
        <f>Data!B257</f>
        <v>33</v>
      </c>
      <c r="D257" s="112">
        <f t="shared" si="88"/>
        <v>3</v>
      </c>
      <c r="E257" s="116" t="str">
        <f t="shared" si="89"/>
        <v>C</v>
      </c>
      <c r="G257" s="24" t="str">
        <f t="shared" si="109"/>
        <v xml:space="preserve"> </v>
      </c>
      <c r="H257" s="25" t="str">
        <f t="shared" si="110"/>
        <v>L</v>
      </c>
      <c r="I257" s="43">
        <f t="shared" si="111"/>
        <v>3</v>
      </c>
      <c r="J257" s="43">
        <f t="shared" si="112"/>
        <v>2</v>
      </c>
      <c r="K257" s="43">
        <f t="shared" si="92"/>
        <v>2</v>
      </c>
      <c r="L257" s="43">
        <f t="shared" si="93"/>
        <v>0</v>
      </c>
      <c r="M257" s="132">
        <f t="shared" si="94"/>
        <v>-68</v>
      </c>
      <c r="O257" s="24" t="str">
        <f t="shared" si="101"/>
        <v xml:space="preserve"> </v>
      </c>
      <c r="P257" s="25" t="str">
        <f t="shared" si="102"/>
        <v>L</v>
      </c>
      <c r="Q257" s="43" t="str">
        <f t="shared" si="103"/>
        <v>C</v>
      </c>
      <c r="R257" s="43">
        <f t="shared" si="104"/>
        <v>5</v>
      </c>
      <c r="S257" s="43">
        <f t="shared" si="95"/>
        <v>6</v>
      </c>
      <c r="T257" s="43">
        <f t="shared" si="105"/>
        <v>0</v>
      </c>
      <c r="U257" s="132">
        <f t="shared" si="106"/>
        <v>12</v>
      </c>
      <c r="W257" s="24" t="str">
        <f t="shared" si="96"/>
        <v xml:space="preserve"> </v>
      </c>
      <c r="X257" s="25" t="str">
        <f t="shared" si="108"/>
        <v>L</v>
      </c>
      <c r="Y257" s="43">
        <f t="shared" si="107"/>
        <v>3</v>
      </c>
      <c r="Z257" s="134">
        <f t="shared" si="97"/>
        <v>1</v>
      </c>
      <c r="AA257" s="43">
        <f t="shared" si="113"/>
        <v>15</v>
      </c>
      <c r="AB257" s="43">
        <f t="shared" si="98"/>
        <v>5</v>
      </c>
      <c r="AC257" s="43">
        <f t="shared" si="99"/>
        <v>0</v>
      </c>
      <c r="AD257" s="132">
        <f t="shared" si="100"/>
        <v>-43</v>
      </c>
    </row>
    <row r="258" spans="1:30">
      <c r="A258" s="197">
        <f t="shared" si="91"/>
        <v>248</v>
      </c>
      <c r="B258" s="198">
        <f>Data!B258</f>
        <v>24</v>
      </c>
      <c r="D258" s="112">
        <f t="shared" si="88"/>
        <v>2</v>
      </c>
      <c r="E258" s="116" t="str">
        <f t="shared" si="89"/>
        <v>C</v>
      </c>
      <c r="G258" s="24" t="str">
        <f t="shared" si="109"/>
        <v xml:space="preserve"> </v>
      </c>
      <c r="H258" s="25" t="str">
        <f t="shared" si="110"/>
        <v>L</v>
      </c>
      <c r="I258" s="43">
        <f t="shared" si="111"/>
        <v>2</v>
      </c>
      <c r="J258" s="43">
        <f t="shared" si="112"/>
        <v>3</v>
      </c>
      <c r="K258" s="43">
        <f t="shared" si="92"/>
        <v>3</v>
      </c>
      <c r="L258" s="43">
        <f t="shared" si="93"/>
        <v>0</v>
      </c>
      <c r="M258" s="132">
        <f t="shared" si="94"/>
        <v>-71</v>
      </c>
      <c r="O258" s="24" t="str">
        <f t="shared" si="101"/>
        <v xml:space="preserve"> </v>
      </c>
      <c r="P258" s="25" t="str">
        <f t="shared" si="102"/>
        <v>W</v>
      </c>
      <c r="Q258" s="43" t="str">
        <f t="shared" si="103"/>
        <v xml:space="preserve"> </v>
      </c>
      <c r="R258" s="43">
        <f t="shared" si="104"/>
        <v>0</v>
      </c>
      <c r="S258" s="43">
        <f t="shared" si="95"/>
        <v>0</v>
      </c>
      <c r="T258" s="43">
        <f t="shared" si="105"/>
        <v>18</v>
      </c>
      <c r="U258" s="132">
        <f t="shared" si="106"/>
        <v>30</v>
      </c>
      <c r="W258" s="24" t="str">
        <f t="shared" si="96"/>
        <v xml:space="preserve"> </v>
      </c>
      <c r="X258" s="25" t="str">
        <f t="shared" si="108"/>
        <v>L</v>
      </c>
      <c r="Y258" s="43">
        <f t="shared" si="107"/>
        <v>2</v>
      </c>
      <c r="Z258" s="134">
        <f t="shared" si="97"/>
        <v>2</v>
      </c>
      <c r="AA258" s="43">
        <f t="shared" si="113"/>
        <v>16</v>
      </c>
      <c r="AB258" s="43">
        <f t="shared" si="98"/>
        <v>6</v>
      </c>
      <c r="AC258" s="43">
        <f t="shared" si="99"/>
        <v>0</v>
      </c>
      <c r="AD258" s="132">
        <f t="shared" si="100"/>
        <v>-49</v>
      </c>
    </row>
    <row r="259" spans="1:30">
      <c r="A259" s="197">
        <f t="shared" si="91"/>
        <v>249</v>
      </c>
      <c r="B259" s="198">
        <f>Data!B259</f>
        <v>2</v>
      </c>
      <c r="D259" s="112">
        <f t="shared" si="88"/>
        <v>1</v>
      </c>
      <c r="E259" s="116" t="str">
        <f t="shared" si="89"/>
        <v>B</v>
      </c>
      <c r="G259" s="24" t="str">
        <f t="shared" si="109"/>
        <v xml:space="preserve"> </v>
      </c>
      <c r="H259" s="25" t="str">
        <f t="shared" si="110"/>
        <v>L</v>
      </c>
      <c r="I259" s="43">
        <f t="shared" si="111"/>
        <v>1</v>
      </c>
      <c r="J259" s="43">
        <f t="shared" si="112"/>
        <v>4</v>
      </c>
      <c r="K259" s="43">
        <f t="shared" si="92"/>
        <v>4</v>
      </c>
      <c r="L259" s="43">
        <f t="shared" si="93"/>
        <v>0</v>
      </c>
      <c r="M259" s="132">
        <f t="shared" si="94"/>
        <v>-75</v>
      </c>
      <c r="O259" s="24" t="str">
        <f t="shared" si="101"/>
        <v xml:space="preserve"> </v>
      </c>
      <c r="P259" s="25" t="str">
        <f t="shared" si="102"/>
        <v xml:space="preserve"> </v>
      </c>
      <c r="Q259" s="43" t="str">
        <f t="shared" si="103"/>
        <v xml:space="preserve"> </v>
      </c>
      <c r="R259" s="43">
        <f t="shared" si="104"/>
        <v>0</v>
      </c>
      <c r="S259" s="43">
        <f t="shared" si="95"/>
        <v>0</v>
      </c>
      <c r="T259" s="43">
        <f t="shared" si="105"/>
        <v>0</v>
      </c>
      <c r="U259" s="132">
        <f t="shared" si="106"/>
        <v>30</v>
      </c>
      <c r="W259" s="24" t="str">
        <f t="shared" si="96"/>
        <v xml:space="preserve"> </v>
      </c>
      <c r="X259" s="25" t="str">
        <f t="shared" si="108"/>
        <v>L</v>
      </c>
      <c r="Y259" s="43">
        <f t="shared" si="107"/>
        <v>1</v>
      </c>
      <c r="Z259" s="134">
        <f t="shared" si="97"/>
        <v>3</v>
      </c>
      <c r="AA259" s="43">
        <f t="shared" si="113"/>
        <v>17</v>
      </c>
      <c r="AB259" s="43">
        <f t="shared" si="98"/>
        <v>6</v>
      </c>
      <c r="AC259" s="43">
        <f t="shared" si="99"/>
        <v>0</v>
      </c>
      <c r="AD259" s="132">
        <f t="shared" si="100"/>
        <v>-55</v>
      </c>
    </row>
    <row r="260" spans="1:30">
      <c r="A260" s="197">
        <f t="shared" si="91"/>
        <v>250</v>
      </c>
      <c r="B260" s="198">
        <f>Data!B260</f>
        <v>21</v>
      </c>
      <c r="D260" s="112">
        <f t="shared" si="88"/>
        <v>2</v>
      </c>
      <c r="E260" s="116" t="str">
        <f t="shared" si="89"/>
        <v>C</v>
      </c>
      <c r="G260" s="24" t="str">
        <f t="shared" si="109"/>
        <v xml:space="preserve"> </v>
      </c>
      <c r="H260" s="25" t="str">
        <f t="shared" si="110"/>
        <v>L</v>
      </c>
      <c r="I260" s="43">
        <f t="shared" si="111"/>
        <v>2</v>
      </c>
      <c r="J260" s="43">
        <f t="shared" si="112"/>
        <v>5</v>
      </c>
      <c r="K260" s="43">
        <f t="shared" si="92"/>
        <v>6</v>
      </c>
      <c r="L260" s="43">
        <f t="shared" si="93"/>
        <v>0</v>
      </c>
      <c r="M260" s="132">
        <f t="shared" si="94"/>
        <v>-81</v>
      </c>
      <c r="O260" s="24" t="str">
        <f t="shared" si="101"/>
        <v xml:space="preserve"> </v>
      </c>
      <c r="P260" s="25" t="str">
        <f t="shared" si="102"/>
        <v xml:space="preserve"> </v>
      </c>
      <c r="Q260" s="43" t="str">
        <f t="shared" si="103"/>
        <v xml:space="preserve"> </v>
      </c>
      <c r="R260" s="43">
        <f t="shared" si="104"/>
        <v>0</v>
      </c>
      <c r="S260" s="43">
        <f t="shared" si="95"/>
        <v>0</v>
      </c>
      <c r="T260" s="43">
        <f t="shared" si="105"/>
        <v>0</v>
      </c>
      <c r="U260" s="132">
        <f t="shared" si="106"/>
        <v>30</v>
      </c>
      <c r="W260" s="24" t="str">
        <f t="shared" si="96"/>
        <v xml:space="preserve"> </v>
      </c>
      <c r="X260" s="25" t="str">
        <f t="shared" si="108"/>
        <v>L</v>
      </c>
      <c r="Y260" s="43">
        <f t="shared" si="107"/>
        <v>2</v>
      </c>
      <c r="Z260" s="134">
        <f t="shared" si="97"/>
        <v>4</v>
      </c>
      <c r="AA260" s="43">
        <f t="shared" si="113"/>
        <v>18</v>
      </c>
      <c r="AB260" s="43">
        <f t="shared" si="98"/>
        <v>6</v>
      </c>
      <c r="AC260" s="43">
        <f t="shared" si="99"/>
        <v>0</v>
      </c>
      <c r="AD260" s="132">
        <f t="shared" si="100"/>
        <v>-61</v>
      </c>
    </row>
    <row r="261" spans="1:30">
      <c r="A261" s="197">
        <f t="shared" si="91"/>
        <v>251</v>
      </c>
      <c r="B261" s="198">
        <f>Data!B261</f>
        <v>19</v>
      </c>
      <c r="D261" s="112">
        <f t="shared" si="88"/>
        <v>2</v>
      </c>
      <c r="E261" s="116" t="str">
        <f t="shared" si="89"/>
        <v>A</v>
      </c>
      <c r="G261" s="24" t="str">
        <f t="shared" si="109"/>
        <v xml:space="preserve"> </v>
      </c>
      <c r="H261" s="25" t="str">
        <f t="shared" si="110"/>
        <v>W</v>
      </c>
      <c r="I261" s="43" t="str">
        <f t="shared" si="111"/>
        <v xml:space="preserve"> </v>
      </c>
      <c r="J261" s="43">
        <f t="shared" si="112"/>
        <v>0</v>
      </c>
      <c r="K261" s="43">
        <f t="shared" si="92"/>
        <v>0</v>
      </c>
      <c r="L261" s="43">
        <f t="shared" si="93"/>
        <v>18</v>
      </c>
      <c r="M261" s="132">
        <f t="shared" si="94"/>
        <v>-63</v>
      </c>
      <c r="O261" s="24" t="str">
        <f t="shared" si="101"/>
        <v xml:space="preserve"> </v>
      </c>
      <c r="P261" s="25" t="str">
        <f t="shared" si="102"/>
        <v xml:space="preserve"> </v>
      </c>
      <c r="Q261" s="43" t="str">
        <f t="shared" si="103"/>
        <v xml:space="preserve"> </v>
      </c>
      <c r="R261" s="43">
        <f t="shared" si="104"/>
        <v>0</v>
      </c>
      <c r="S261" s="43">
        <f t="shared" si="95"/>
        <v>0</v>
      </c>
      <c r="T261" s="43">
        <f t="shared" si="105"/>
        <v>0</v>
      </c>
      <c r="U261" s="132">
        <f t="shared" si="106"/>
        <v>30</v>
      </c>
      <c r="W261" s="24" t="str">
        <f t="shared" si="96"/>
        <v xml:space="preserve"> </v>
      </c>
      <c r="X261" s="25" t="str">
        <f t="shared" si="108"/>
        <v>W</v>
      </c>
      <c r="Y261" s="43" t="str">
        <f t="shared" si="107"/>
        <v xml:space="preserve"> </v>
      </c>
      <c r="Z261" s="134">
        <f t="shared" si="97"/>
        <v>0</v>
      </c>
      <c r="AA261" s="43">
        <f t="shared" si="113"/>
        <v>16</v>
      </c>
      <c r="AB261" s="43">
        <f t="shared" si="98"/>
        <v>0</v>
      </c>
      <c r="AC261" s="43">
        <f t="shared" si="99"/>
        <v>18</v>
      </c>
      <c r="AD261" s="132">
        <f t="shared" si="100"/>
        <v>-43</v>
      </c>
    </row>
    <row r="262" spans="1:30">
      <c r="A262" s="197">
        <f t="shared" si="91"/>
        <v>252</v>
      </c>
      <c r="B262" s="198">
        <f>Data!B262</f>
        <v>7</v>
      </c>
      <c r="D262" s="112">
        <f t="shared" si="88"/>
        <v>1</v>
      </c>
      <c r="E262" s="116" t="str">
        <f t="shared" si="89"/>
        <v>A</v>
      </c>
      <c r="G262" s="24" t="str">
        <f t="shared" si="109"/>
        <v xml:space="preserve"> </v>
      </c>
      <c r="H262" s="25" t="str">
        <f t="shared" si="110"/>
        <v xml:space="preserve"> </v>
      </c>
      <c r="I262" s="43" t="str">
        <f t="shared" si="111"/>
        <v xml:space="preserve"> </v>
      </c>
      <c r="J262" s="43">
        <f t="shared" si="112"/>
        <v>0</v>
      </c>
      <c r="K262" s="43">
        <f t="shared" si="92"/>
        <v>0</v>
      </c>
      <c r="L262" s="43">
        <f t="shared" si="93"/>
        <v>0</v>
      </c>
      <c r="M262" s="132">
        <f t="shared" si="94"/>
        <v>-63</v>
      </c>
      <c r="O262" s="24" t="str">
        <f t="shared" si="101"/>
        <v>T</v>
      </c>
      <c r="P262" s="25" t="str">
        <f t="shared" si="102"/>
        <v xml:space="preserve"> </v>
      </c>
      <c r="Q262" s="43" t="str">
        <f t="shared" si="103"/>
        <v>A</v>
      </c>
      <c r="R262" s="43">
        <f t="shared" si="104"/>
        <v>1</v>
      </c>
      <c r="S262" s="43">
        <f t="shared" si="95"/>
        <v>1</v>
      </c>
      <c r="T262" s="43">
        <f t="shared" si="105"/>
        <v>0</v>
      </c>
      <c r="U262" s="132">
        <f t="shared" si="106"/>
        <v>29</v>
      </c>
      <c r="W262" s="24" t="str">
        <f t="shared" si="96"/>
        <v xml:space="preserve"> </v>
      </c>
      <c r="X262" s="25" t="str">
        <f t="shared" si="108"/>
        <v xml:space="preserve"> </v>
      </c>
      <c r="Y262" s="43" t="str">
        <f t="shared" si="107"/>
        <v xml:space="preserve"> </v>
      </c>
      <c r="Z262" s="134">
        <f t="shared" si="97"/>
        <v>0</v>
      </c>
      <c r="AA262" s="43">
        <f t="shared" si="113"/>
        <v>16</v>
      </c>
      <c r="AB262" s="43">
        <f t="shared" si="98"/>
        <v>0</v>
      </c>
      <c r="AC262" s="43">
        <f t="shared" si="99"/>
        <v>0</v>
      </c>
      <c r="AD262" s="132">
        <f t="shared" si="100"/>
        <v>-43</v>
      </c>
    </row>
    <row r="263" spans="1:30">
      <c r="A263" s="197">
        <f t="shared" si="91"/>
        <v>253</v>
      </c>
      <c r="B263" s="198">
        <f>Data!B263</f>
        <v>10</v>
      </c>
      <c r="D263" s="112">
        <f t="shared" si="88"/>
        <v>1</v>
      </c>
      <c r="E263" s="116" t="str">
        <f t="shared" si="89"/>
        <v>A</v>
      </c>
      <c r="G263" s="24" t="str">
        <f t="shared" si="109"/>
        <v>T</v>
      </c>
      <c r="H263" s="25" t="str">
        <f t="shared" si="110"/>
        <v xml:space="preserve"> </v>
      </c>
      <c r="I263" s="43">
        <f t="shared" si="111"/>
        <v>1</v>
      </c>
      <c r="J263" s="43">
        <f t="shared" si="112"/>
        <v>1</v>
      </c>
      <c r="K263" s="43">
        <f t="shared" si="92"/>
        <v>1</v>
      </c>
      <c r="L263" s="43">
        <f t="shared" si="93"/>
        <v>0</v>
      </c>
      <c r="M263" s="132">
        <f t="shared" si="94"/>
        <v>-64</v>
      </c>
      <c r="O263" s="24" t="str">
        <f t="shared" si="101"/>
        <v>T</v>
      </c>
      <c r="P263" s="25" t="str">
        <f t="shared" si="102"/>
        <v>W</v>
      </c>
      <c r="Q263" s="43" t="str">
        <f t="shared" si="103"/>
        <v xml:space="preserve"> </v>
      </c>
      <c r="R263" s="43">
        <f t="shared" si="104"/>
        <v>0</v>
      </c>
      <c r="S263" s="43">
        <f t="shared" si="95"/>
        <v>0</v>
      </c>
      <c r="T263" s="43">
        <f t="shared" si="105"/>
        <v>3</v>
      </c>
      <c r="U263" s="132">
        <f t="shared" si="106"/>
        <v>32</v>
      </c>
      <c r="W263" s="24" t="str">
        <f t="shared" si="96"/>
        <v>T</v>
      </c>
      <c r="X263" s="25" t="str">
        <f t="shared" si="108"/>
        <v xml:space="preserve"> </v>
      </c>
      <c r="Y263" s="43">
        <f t="shared" si="107"/>
        <v>1</v>
      </c>
      <c r="Z263" s="134">
        <f t="shared" si="97"/>
        <v>0</v>
      </c>
      <c r="AA263" s="43">
        <f t="shared" si="113"/>
        <v>16</v>
      </c>
      <c r="AB263" s="43">
        <f t="shared" si="98"/>
        <v>6</v>
      </c>
      <c r="AC263" s="43">
        <f t="shared" si="99"/>
        <v>0</v>
      </c>
      <c r="AD263" s="132">
        <f t="shared" si="100"/>
        <v>-49</v>
      </c>
    </row>
    <row r="264" spans="1:30">
      <c r="A264" s="197">
        <f t="shared" si="91"/>
        <v>254</v>
      </c>
      <c r="B264" s="198">
        <f>Data!B264</f>
        <v>6</v>
      </c>
      <c r="D264" s="112">
        <f t="shared" si="88"/>
        <v>1</v>
      </c>
      <c r="E264" s="116" t="str">
        <f t="shared" si="89"/>
        <v>C</v>
      </c>
      <c r="G264" s="24" t="str">
        <f t="shared" si="109"/>
        <v>T</v>
      </c>
      <c r="H264" s="25" t="str">
        <f t="shared" si="110"/>
        <v>W</v>
      </c>
      <c r="I264" s="43" t="str">
        <f t="shared" si="111"/>
        <v xml:space="preserve"> </v>
      </c>
      <c r="J264" s="43">
        <f t="shared" si="112"/>
        <v>0</v>
      </c>
      <c r="K264" s="43">
        <f t="shared" si="92"/>
        <v>0</v>
      </c>
      <c r="L264" s="43">
        <f t="shared" si="93"/>
        <v>3</v>
      </c>
      <c r="M264" s="132">
        <f t="shared" si="94"/>
        <v>-61</v>
      </c>
      <c r="O264" s="24" t="str">
        <f t="shared" si="101"/>
        <v xml:space="preserve"> </v>
      </c>
      <c r="P264" s="25" t="str">
        <f t="shared" si="102"/>
        <v xml:space="preserve"> </v>
      </c>
      <c r="Q264" s="43" t="str">
        <f t="shared" si="103"/>
        <v xml:space="preserve"> </v>
      </c>
      <c r="R264" s="43">
        <f t="shared" si="104"/>
        <v>0</v>
      </c>
      <c r="S264" s="43">
        <f t="shared" si="95"/>
        <v>0</v>
      </c>
      <c r="T264" s="43">
        <f t="shared" si="105"/>
        <v>0</v>
      </c>
      <c r="U264" s="132">
        <f t="shared" si="106"/>
        <v>32</v>
      </c>
      <c r="W264" s="24" t="str">
        <f t="shared" si="96"/>
        <v>T</v>
      </c>
      <c r="X264" s="25" t="str">
        <f t="shared" si="108"/>
        <v>W</v>
      </c>
      <c r="Y264" s="43" t="str">
        <f t="shared" si="107"/>
        <v xml:space="preserve"> </v>
      </c>
      <c r="Z264" s="134">
        <f t="shared" si="97"/>
        <v>0</v>
      </c>
      <c r="AA264" s="43">
        <f t="shared" si="113"/>
        <v>14</v>
      </c>
      <c r="AB264" s="43">
        <f t="shared" si="98"/>
        <v>0</v>
      </c>
      <c r="AC264" s="43">
        <f t="shared" si="99"/>
        <v>18</v>
      </c>
      <c r="AD264" s="132">
        <f t="shared" si="100"/>
        <v>-31</v>
      </c>
    </row>
    <row r="265" spans="1:30">
      <c r="A265" s="197">
        <f t="shared" si="91"/>
        <v>255</v>
      </c>
      <c r="B265" s="198">
        <f>Data!B265</f>
        <v>13</v>
      </c>
      <c r="D265" s="112">
        <f t="shared" si="88"/>
        <v>2</v>
      </c>
      <c r="E265" s="116" t="str">
        <f t="shared" si="89"/>
        <v>A</v>
      </c>
      <c r="G265" s="24" t="str">
        <f t="shared" si="109"/>
        <v xml:space="preserve"> </v>
      </c>
      <c r="H265" s="25" t="str">
        <f t="shared" si="110"/>
        <v xml:space="preserve"> </v>
      </c>
      <c r="I265" s="43" t="str">
        <f t="shared" si="111"/>
        <v xml:space="preserve"> </v>
      </c>
      <c r="J265" s="43">
        <f t="shared" si="112"/>
        <v>0</v>
      </c>
      <c r="K265" s="43">
        <f t="shared" si="92"/>
        <v>0</v>
      </c>
      <c r="L265" s="43">
        <f t="shared" si="93"/>
        <v>0</v>
      </c>
      <c r="M265" s="132">
        <f t="shared" si="94"/>
        <v>-61</v>
      </c>
      <c r="O265" s="24" t="str">
        <f t="shared" si="101"/>
        <v xml:space="preserve"> </v>
      </c>
      <c r="P265" s="25" t="str">
        <f t="shared" si="102"/>
        <v xml:space="preserve"> </v>
      </c>
      <c r="Q265" s="43" t="str">
        <f t="shared" si="103"/>
        <v xml:space="preserve"> </v>
      </c>
      <c r="R265" s="43">
        <f t="shared" si="104"/>
        <v>0</v>
      </c>
      <c r="S265" s="43">
        <f t="shared" si="95"/>
        <v>0</v>
      </c>
      <c r="T265" s="43">
        <f t="shared" si="105"/>
        <v>0</v>
      </c>
      <c r="U265" s="132">
        <f t="shared" si="106"/>
        <v>32</v>
      </c>
      <c r="W265" s="24" t="str">
        <f t="shared" si="96"/>
        <v xml:space="preserve"> </v>
      </c>
      <c r="X265" s="25" t="str">
        <f t="shared" si="108"/>
        <v xml:space="preserve"> </v>
      </c>
      <c r="Y265" s="43" t="str">
        <f t="shared" si="107"/>
        <v xml:space="preserve"> </v>
      </c>
      <c r="Z265" s="134">
        <f t="shared" si="97"/>
        <v>0</v>
      </c>
      <c r="AA265" s="43">
        <f t="shared" si="113"/>
        <v>14</v>
      </c>
      <c r="AB265" s="43">
        <f t="shared" si="98"/>
        <v>0</v>
      </c>
      <c r="AC265" s="43">
        <f t="shared" si="99"/>
        <v>0</v>
      </c>
      <c r="AD265" s="132">
        <f t="shared" si="100"/>
        <v>-31</v>
      </c>
    </row>
    <row r="266" spans="1:30">
      <c r="A266" s="197">
        <f t="shared" si="91"/>
        <v>256</v>
      </c>
      <c r="B266" s="198">
        <f>Data!B266</f>
        <v>32</v>
      </c>
      <c r="D266" s="112">
        <f t="shared" si="88"/>
        <v>3</v>
      </c>
      <c r="E266" s="116" t="str">
        <f t="shared" si="89"/>
        <v>B</v>
      </c>
      <c r="G266" s="24" t="str">
        <f t="shared" si="109"/>
        <v xml:space="preserve"> </v>
      </c>
      <c r="H266" s="25" t="str">
        <f t="shared" si="110"/>
        <v xml:space="preserve"> </v>
      </c>
      <c r="I266" s="43" t="str">
        <f t="shared" si="111"/>
        <v xml:space="preserve"> </v>
      </c>
      <c r="J266" s="43">
        <f t="shared" si="112"/>
        <v>0</v>
      </c>
      <c r="K266" s="43">
        <f t="shared" si="92"/>
        <v>0</v>
      </c>
      <c r="L266" s="43">
        <f t="shared" si="93"/>
        <v>0</v>
      </c>
      <c r="M266" s="132">
        <f t="shared" si="94"/>
        <v>-61</v>
      </c>
      <c r="O266" s="24" t="str">
        <f t="shared" si="101"/>
        <v xml:space="preserve"> </v>
      </c>
      <c r="P266" s="25" t="str">
        <f t="shared" si="102"/>
        <v xml:space="preserve"> </v>
      </c>
      <c r="Q266" s="43" t="str">
        <f t="shared" si="103"/>
        <v xml:space="preserve"> </v>
      </c>
      <c r="R266" s="43">
        <f t="shared" si="104"/>
        <v>0</v>
      </c>
      <c r="S266" s="43">
        <f t="shared" si="95"/>
        <v>0</v>
      </c>
      <c r="T266" s="43">
        <f t="shared" si="105"/>
        <v>0</v>
      </c>
      <c r="U266" s="132">
        <f t="shared" si="106"/>
        <v>32</v>
      </c>
      <c r="W266" s="24" t="str">
        <f t="shared" si="96"/>
        <v xml:space="preserve"> </v>
      </c>
      <c r="X266" s="25" t="str">
        <f t="shared" si="108"/>
        <v xml:space="preserve"> </v>
      </c>
      <c r="Y266" s="43" t="str">
        <f t="shared" si="107"/>
        <v xml:space="preserve"> </v>
      </c>
      <c r="Z266" s="134">
        <f t="shared" si="97"/>
        <v>0</v>
      </c>
      <c r="AA266" s="43">
        <f t="shared" si="113"/>
        <v>14</v>
      </c>
      <c r="AB266" s="43">
        <f t="shared" si="98"/>
        <v>0</v>
      </c>
      <c r="AC266" s="43">
        <f t="shared" si="99"/>
        <v>0</v>
      </c>
      <c r="AD266" s="132">
        <f t="shared" si="100"/>
        <v>-31</v>
      </c>
    </row>
    <row r="267" spans="1:30">
      <c r="A267" s="197">
        <f t="shared" si="91"/>
        <v>257</v>
      </c>
      <c r="B267" s="198">
        <f>Data!B267</f>
        <v>22</v>
      </c>
      <c r="D267" s="112">
        <f t="shared" si="88"/>
        <v>2</v>
      </c>
      <c r="E267" s="116" t="str">
        <f t="shared" si="89"/>
        <v>A</v>
      </c>
      <c r="G267" s="24" t="str">
        <f t="shared" si="109"/>
        <v xml:space="preserve"> </v>
      </c>
      <c r="H267" s="25" t="str">
        <f t="shared" si="110"/>
        <v xml:space="preserve"> </v>
      </c>
      <c r="I267" s="43" t="str">
        <f t="shared" si="111"/>
        <v xml:space="preserve"> </v>
      </c>
      <c r="J267" s="43">
        <f t="shared" si="112"/>
        <v>0</v>
      </c>
      <c r="K267" s="43">
        <f t="shared" si="92"/>
        <v>0</v>
      </c>
      <c r="L267" s="43">
        <f t="shared" si="93"/>
        <v>0</v>
      </c>
      <c r="M267" s="132">
        <f t="shared" si="94"/>
        <v>-61</v>
      </c>
      <c r="O267" s="24" t="str">
        <f t="shared" si="101"/>
        <v xml:space="preserve"> </v>
      </c>
      <c r="P267" s="25" t="str">
        <f t="shared" si="102"/>
        <v xml:space="preserve"> </v>
      </c>
      <c r="Q267" s="43" t="str">
        <f t="shared" si="103"/>
        <v xml:space="preserve"> </v>
      </c>
      <c r="R267" s="43">
        <f t="shared" si="104"/>
        <v>0</v>
      </c>
      <c r="S267" s="43">
        <f t="shared" si="95"/>
        <v>0</v>
      </c>
      <c r="T267" s="43">
        <f t="shared" si="105"/>
        <v>0</v>
      </c>
      <c r="U267" s="132">
        <f t="shared" si="106"/>
        <v>32</v>
      </c>
      <c r="W267" s="24" t="str">
        <f t="shared" si="96"/>
        <v xml:space="preserve"> </v>
      </c>
      <c r="X267" s="25" t="str">
        <f t="shared" si="108"/>
        <v xml:space="preserve"> </v>
      </c>
      <c r="Y267" s="43" t="str">
        <f t="shared" si="107"/>
        <v xml:space="preserve"> </v>
      </c>
      <c r="Z267" s="134">
        <f t="shared" si="97"/>
        <v>0</v>
      </c>
      <c r="AA267" s="43">
        <f t="shared" si="113"/>
        <v>14</v>
      </c>
      <c r="AB267" s="43">
        <f t="shared" si="98"/>
        <v>0</v>
      </c>
      <c r="AC267" s="43">
        <f t="shared" si="99"/>
        <v>0</v>
      </c>
      <c r="AD267" s="132">
        <f t="shared" si="100"/>
        <v>-31</v>
      </c>
    </row>
    <row r="268" spans="1:30">
      <c r="A268" s="197">
        <f t="shared" si="91"/>
        <v>258</v>
      </c>
      <c r="B268" s="198">
        <f>Data!B268</f>
        <v>20</v>
      </c>
      <c r="D268" s="112">
        <f t="shared" ref="D268:D331" si="114">IF($B268=0,0,IF(AND($B268&gt;0,$B268&lt;13),1,IF(AND($B268&gt;12,$B268&lt;25),2,3)))</f>
        <v>2</v>
      </c>
      <c r="E268" s="116" t="str">
        <f t="shared" ref="E268:E331" si="115">IF(B268=0,0,IF(MOD(B268,3)=1,"A",IF(MOD(B268,3),"B","C")))</f>
        <v>B</v>
      </c>
      <c r="G268" s="24" t="str">
        <f t="shared" si="109"/>
        <v>T</v>
      </c>
      <c r="H268" s="25" t="str">
        <f t="shared" si="110"/>
        <v xml:space="preserve"> </v>
      </c>
      <c r="I268" s="43">
        <f t="shared" si="111"/>
        <v>2</v>
      </c>
      <c r="J268" s="43">
        <f t="shared" si="112"/>
        <v>1</v>
      </c>
      <c r="K268" s="43">
        <f t="shared" si="92"/>
        <v>1</v>
      </c>
      <c r="L268" s="43">
        <f t="shared" si="93"/>
        <v>0</v>
      </c>
      <c r="M268" s="132">
        <f t="shared" si="94"/>
        <v>-62</v>
      </c>
      <c r="O268" s="24" t="str">
        <f t="shared" si="101"/>
        <v xml:space="preserve"> </v>
      </c>
      <c r="P268" s="25" t="str">
        <f t="shared" si="102"/>
        <v xml:space="preserve"> </v>
      </c>
      <c r="Q268" s="43" t="str">
        <f t="shared" si="103"/>
        <v xml:space="preserve"> </v>
      </c>
      <c r="R268" s="43">
        <f t="shared" si="104"/>
        <v>0</v>
      </c>
      <c r="S268" s="43">
        <f t="shared" si="95"/>
        <v>0</v>
      </c>
      <c r="T268" s="43">
        <f t="shared" si="105"/>
        <v>0</v>
      </c>
      <c r="U268" s="132">
        <f t="shared" si="106"/>
        <v>32</v>
      </c>
      <c r="W268" s="24" t="str">
        <f t="shared" si="96"/>
        <v>T</v>
      </c>
      <c r="X268" s="25" t="str">
        <f t="shared" si="108"/>
        <v xml:space="preserve"> </v>
      </c>
      <c r="Y268" s="43">
        <f t="shared" si="107"/>
        <v>2</v>
      </c>
      <c r="Z268" s="134">
        <f t="shared" si="97"/>
        <v>0</v>
      </c>
      <c r="AA268" s="43">
        <f t="shared" si="113"/>
        <v>14</v>
      </c>
      <c r="AB268" s="43">
        <f t="shared" si="98"/>
        <v>5</v>
      </c>
      <c r="AC268" s="43">
        <f t="shared" si="99"/>
        <v>0</v>
      </c>
      <c r="AD268" s="132">
        <f t="shared" si="100"/>
        <v>-36</v>
      </c>
    </row>
    <row r="269" spans="1:30">
      <c r="A269" s="197">
        <f t="shared" ref="A269:A332" si="116">A268+1</f>
        <v>259</v>
      </c>
      <c r="B269" s="198">
        <f>Data!B269</f>
        <v>13</v>
      </c>
      <c r="D269" s="112">
        <f t="shared" si="114"/>
        <v>2</v>
      </c>
      <c r="E269" s="116" t="str">
        <f t="shared" si="115"/>
        <v>A</v>
      </c>
      <c r="G269" s="24" t="str">
        <f t="shared" si="109"/>
        <v>T</v>
      </c>
      <c r="H269" s="25" t="str">
        <f t="shared" si="110"/>
        <v>W</v>
      </c>
      <c r="I269" s="43" t="str">
        <f t="shared" si="111"/>
        <v xml:space="preserve"> </v>
      </c>
      <c r="J269" s="43">
        <f t="shared" si="112"/>
        <v>0</v>
      </c>
      <c r="K269" s="43">
        <f t="shared" ref="K269:K332" si="117">IF(J269=0,0,INDEX($AF$11:$AG$50,J269,2))</f>
        <v>0</v>
      </c>
      <c r="L269" s="43">
        <f t="shared" ref="L269:L310" si="118">IF(OR(H269=" ",H269="L"),0,K268*3)</f>
        <v>3</v>
      </c>
      <c r="M269" s="132">
        <f t="shared" ref="M269:M310" si="119">M268-K269+L269</f>
        <v>-59</v>
      </c>
      <c r="O269" s="24" t="str">
        <f t="shared" si="101"/>
        <v xml:space="preserve"> </v>
      </c>
      <c r="P269" s="25" t="str">
        <f t="shared" si="102"/>
        <v xml:space="preserve"> </v>
      </c>
      <c r="Q269" s="43" t="str">
        <f t="shared" si="103"/>
        <v xml:space="preserve"> </v>
      </c>
      <c r="R269" s="43">
        <f t="shared" si="104"/>
        <v>0</v>
      </c>
      <c r="S269" s="43">
        <f t="shared" ref="S269:S332" si="120">IF(R269=0,0,INDEX($AF$11:$AG$50,R269,2))</f>
        <v>0</v>
      </c>
      <c r="T269" s="43">
        <f t="shared" si="105"/>
        <v>0</v>
      </c>
      <c r="U269" s="132">
        <f t="shared" si="106"/>
        <v>32</v>
      </c>
      <c r="W269" s="24" t="str">
        <f t="shared" ref="W269:W310" si="121">IF(AND(D268&lt;&gt;0,D269&lt;&gt;0,D269=D268,H268=" "),"T"," ")</f>
        <v>T</v>
      </c>
      <c r="X269" s="25" t="str">
        <f t="shared" si="108"/>
        <v>W</v>
      </c>
      <c r="Y269" s="43" t="str">
        <f t="shared" si="107"/>
        <v xml:space="preserve"> </v>
      </c>
      <c r="Z269" s="134">
        <f t="shared" ref="Z269:Z310" si="122">IF(AND(X269="L",Z268=" "),1,IF(X269="L",Z268+1,0))</f>
        <v>0</v>
      </c>
      <c r="AA269" s="43">
        <f t="shared" si="113"/>
        <v>12</v>
      </c>
      <c r="AB269" s="43">
        <f t="shared" ref="AB269:AB332" si="123">IF(OR(Y269=" ",Z269&gt;$W$9),0,INDEX($AH$11:$AI$50,AA269,2))</f>
        <v>0</v>
      </c>
      <c r="AC269" s="43">
        <f t="shared" ref="AC269:AC310" si="124">IF(OR(X269=" ",X269="L"),0,AB268*3)</f>
        <v>15</v>
      </c>
      <c r="AD269" s="132">
        <f t="shared" ref="AD269:AD310" si="125">AD268-AB269+AC269</f>
        <v>-21</v>
      </c>
    </row>
    <row r="270" spans="1:30">
      <c r="A270" s="197">
        <f t="shared" si="116"/>
        <v>260</v>
      </c>
      <c r="B270" s="198">
        <f>Data!B270</f>
        <v>15</v>
      </c>
      <c r="D270" s="112">
        <f t="shared" si="114"/>
        <v>2</v>
      </c>
      <c r="E270" s="116" t="str">
        <f t="shared" si="115"/>
        <v>C</v>
      </c>
      <c r="G270" s="24" t="str">
        <f t="shared" si="109"/>
        <v xml:space="preserve"> </v>
      </c>
      <c r="H270" s="25" t="str">
        <f t="shared" si="110"/>
        <v xml:space="preserve"> </v>
      </c>
      <c r="I270" s="43" t="str">
        <f t="shared" si="111"/>
        <v xml:space="preserve"> </v>
      </c>
      <c r="J270" s="43">
        <f t="shared" si="112"/>
        <v>0</v>
      </c>
      <c r="K270" s="43">
        <f t="shared" si="117"/>
        <v>0</v>
      </c>
      <c r="L270" s="43">
        <f t="shared" si="118"/>
        <v>0</v>
      </c>
      <c r="M270" s="132">
        <f t="shared" si="119"/>
        <v>-59</v>
      </c>
      <c r="O270" s="24" t="str">
        <f t="shared" ref="O270:O310" si="126">IF(AND(E269&lt;&gt;0,E270&lt;&gt;0,E270=E269,P269=" "),"T"," ")</f>
        <v xml:space="preserve"> </v>
      </c>
      <c r="P270" s="25" t="str">
        <f t="shared" ref="P270:P310" si="127">IF(Q269=" "," ",IF(E270=Q269,"W","L"))</f>
        <v xml:space="preserve"> </v>
      </c>
      <c r="Q270" s="43" t="str">
        <f t="shared" ref="Q270:Q310" si="128">IF(AND(O270="T",P270=" "),E270,IF(AND(O270=" ",P270="L"),E270," "))</f>
        <v xml:space="preserve"> </v>
      </c>
      <c r="R270" s="43">
        <f t="shared" ref="R270:R310" si="129">IF(Q270=" ",0,R269+1)</f>
        <v>0</v>
      </c>
      <c r="S270" s="43">
        <f t="shared" si="120"/>
        <v>0</v>
      </c>
      <c r="T270" s="43">
        <f t="shared" ref="T270:T310" si="130">IF(OR(P270=" ",P270="L"),0,S269*3)</f>
        <v>0</v>
      </c>
      <c r="U270" s="132">
        <f t="shared" ref="U270:U310" si="131">U269-S270+T270</f>
        <v>32</v>
      </c>
      <c r="W270" s="24" t="str">
        <f t="shared" si="121"/>
        <v xml:space="preserve"> </v>
      </c>
      <c r="X270" s="25" t="str">
        <f t="shared" si="108"/>
        <v xml:space="preserve"> </v>
      </c>
      <c r="Y270" s="43" t="str">
        <f t="shared" ref="Y270:Y310" si="132">IF(AND(W270="T",X270=" "),D270,IF(AND(W270=" ",X270="L"),D270," "))</f>
        <v xml:space="preserve"> </v>
      </c>
      <c r="Z270" s="134">
        <f t="shared" si="122"/>
        <v>0</v>
      </c>
      <c r="AA270" s="43">
        <f t="shared" si="113"/>
        <v>12</v>
      </c>
      <c r="AB270" s="43">
        <f t="shared" si="123"/>
        <v>0</v>
      </c>
      <c r="AC270" s="43">
        <f t="shared" si="124"/>
        <v>0</v>
      </c>
      <c r="AD270" s="132">
        <f t="shared" si="125"/>
        <v>-21</v>
      </c>
    </row>
    <row r="271" spans="1:30">
      <c r="A271" s="197">
        <f t="shared" si="116"/>
        <v>261</v>
      </c>
      <c r="B271" s="198">
        <f>Data!B271</f>
        <v>19</v>
      </c>
      <c r="D271" s="112">
        <f t="shared" si="114"/>
        <v>2</v>
      </c>
      <c r="E271" s="116" t="str">
        <f t="shared" si="115"/>
        <v>A</v>
      </c>
      <c r="G271" s="24" t="str">
        <f t="shared" si="109"/>
        <v>T</v>
      </c>
      <c r="H271" s="25" t="str">
        <f t="shared" si="110"/>
        <v xml:space="preserve"> </v>
      </c>
      <c r="I271" s="43">
        <f t="shared" si="111"/>
        <v>2</v>
      </c>
      <c r="J271" s="43">
        <f t="shared" si="112"/>
        <v>1</v>
      </c>
      <c r="K271" s="43">
        <f t="shared" si="117"/>
        <v>1</v>
      </c>
      <c r="L271" s="43">
        <f t="shared" si="118"/>
        <v>0</v>
      </c>
      <c r="M271" s="132">
        <f t="shared" si="119"/>
        <v>-60</v>
      </c>
      <c r="O271" s="24" t="str">
        <f t="shared" si="126"/>
        <v xml:space="preserve"> </v>
      </c>
      <c r="P271" s="25" t="str">
        <f t="shared" si="127"/>
        <v xml:space="preserve"> </v>
      </c>
      <c r="Q271" s="43" t="str">
        <f t="shared" si="128"/>
        <v xml:space="preserve"> </v>
      </c>
      <c r="R271" s="43">
        <f t="shared" si="129"/>
        <v>0</v>
      </c>
      <c r="S271" s="43">
        <f t="shared" si="120"/>
        <v>0</v>
      </c>
      <c r="T271" s="43">
        <f t="shared" si="130"/>
        <v>0</v>
      </c>
      <c r="U271" s="132">
        <f t="shared" si="131"/>
        <v>32</v>
      </c>
      <c r="W271" s="24" t="str">
        <f t="shared" si="121"/>
        <v>T</v>
      </c>
      <c r="X271" s="25" t="str">
        <f t="shared" si="108"/>
        <v xml:space="preserve"> </v>
      </c>
      <c r="Y271" s="43">
        <f t="shared" si="132"/>
        <v>2</v>
      </c>
      <c r="Z271" s="134">
        <f t="shared" si="122"/>
        <v>0</v>
      </c>
      <c r="AA271" s="43">
        <f t="shared" si="113"/>
        <v>12</v>
      </c>
      <c r="AB271" s="43">
        <f t="shared" si="123"/>
        <v>4</v>
      </c>
      <c r="AC271" s="43">
        <f t="shared" si="124"/>
        <v>0</v>
      </c>
      <c r="AD271" s="132">
        <f t="shared" si="125"/>
        <v>-25</v>
      </c>
    </row>
    <row r="272" spans="1:30">
      <c r="A272" s="197">
        <f t="shared" si="116"/>
        <v>262</v>
      </c>
      <c r="B272" s="198">
        <f>Data!B272</f>
        <v>19</v>
      </c>
      <c r="D272" s="112">
        <f t="shared" si="114"/>
        <v>2</v>
      </c>
      <c r="E272" s="116" t="str">
        <f t="shared" si="115"/>
        <v>A</v>
      </c>
      <c r="G272" s="24" t="str">
        <f t="shared" si="109"/>
        <v>T</v>
      </c>
      <c r="H272" s="25" t="str">
        <f t="shared" si="110"/>
        <v>W</v>
      </c>
      <c r="I272" s="43" t="str">
        <f t="shared" si="111"/>
        <v xml:space="preserve"> </v>
      </c>
      <c r="J272" s="43">
        <f t="shared" si="112"/>
        <v>0</v>
      </c>
      <c r="K272" s="43">
        <f t="shared" si="117"/>
        <v>0</v>
      </c>
      <c r="L272" s="43">
        <f t="shared" si="118"/>
        <v>3</v>
      </c>
      <c r="M272" s="132">
        <f t="shared" si="119"/>
        <v>-57</v>
      </c>
      <c r="O272" s="24" t="str">
        <f t="shared" si="126"/>
        <v>T</v>
      </c>
      <c r="P272" s="25" t="str">
        <f t="shared" si="127"/>
        <v xml:space="preserve"> </v>
      </c>
      <c r="Q272" s="43" t="str">
        <f t="shared" si="128"/>
        <v>A</v>
      </c>
      <c r="R272" s="43">
        <f t="shared" si="129"/>
        <v>1</v>
      </c>
      <c r="S272" s="43">
        <f t="shared" si="120"/>
        <v>1</v>
      </c>
      <c r="T272" s="43">
        <f t="shared" si="130"/>
        <v>0</v>
      </c>
      <c r="U272" s="132">
        <f t="shared" si="131"/>
        <v>31</v>
      </c>
      <c r="W272" s="24" t="str">
        <f t="shared" si="121"/>
        <v>T</v>
      </c>
      <c r="X272" s="25" t="str">
        <f t="shared" si="108"/>
        <v>W</v>
      </c>
      <c r="Y272" s="43" t="str">
        <f t="shared" si="132"/>
        <v xml:space="preserve"> </v>
      </c>
      <c r="Z272" s="134">
        <f t="shared" si="122"/>
        <v>0</v>
      </c>
      <c r="AA272" s="43">
        <f t="shared" si="113"/>
        <v>10</v>
      </c>
      <c r="AB272" s="43">
        <f t="shared" si="123"/>
        <v>0</v>
      </c>
      <c r="AC272" s="43">
        <f t="shared" si="124"/>
        <v>12</v>
      </c>
      <c r="AD272" s="132">
        <f t="shared" si="125"/>
        <v>-13</v>
      </c>
    </row>
    <row r="273" spans="1:30">
      <c r="A273" s="197">
        <f t="shared" si="116"/>
        <v>263</v>
      </c>
      <c r="B273" s="198">
        <f>Data!B273</f>
        <v>18</v>
      </c>
      <c r="D273" s="112">
        <f t="shared" si="114"/>
        <v>2</v>
      </c>
      <c r="E273" s="116" t="str">
        <f t="shared" si="115"/>
        <v>C</v>
      </c>
      <c r="G273" s="24" t="str">
        <f t="shared" si="109"/>
        <v xml:space="preserve"> </v>
      </c>
      <c r="H273" s="25" t="str">
        <f t="shared" si="110"/>
        <v xml:space="preserve"> </v>
      </c>
      <c r="I273" s="43" t="str">
        <f t="shared" si="111"/>
        <v xml:space="preserve"> </v>
      </c>
      <c r="J273" s="43">
        <f t="shared" si="112"/>
        <v>0</v>
      </c>
      <c r="K273" s="43">
        <f t="shared" si="117"/>
        <v>0</v>
      </c>
      <c r="L273" s="43">
        <f t="shared" si="118"/>
        <v>0</v>
      </c>
      <c r="M273" s="132">
        <f t="shared" si="119"/>
        <v>-57</v>
      </c>
      <c r="O273" s="24" t="str">
        <f t="shared" si="126"/>
        <v xml:space="preserve"> </v>
      </c>
      <c r="P273" s="25" t="str">
        <f t="shared" si="127"/>
        <v>L</v>
      </c>
      <c r="Q273" s="43" t="str">
        <f t="shared" si="128"/>
        <v>C</v>
      </c>
      <c r="R273" s="43">
        <f t="shared" si="129"/>
        <v>2</v>
      </c>
      <c r="S273" s="43">
        <f t="shared" si="120"/>
        <v>2</v>
      </c>
      <c r="T273" s="43">
        <f t="shared" si="130"/>
        <v>0</v>
      </c>
      <c r="U273" s="132">
        <f t="shared" si="131"/>
        <v>29</v>
      </c>
      <c r="W273" s="24" t="str">
        <f t="shared" si="121"/>
        <v xml:space="preserve"> </v>
      </c>
      <c r="X273" s="25" t="str">
        <f t="shared" si="108"/>
        <v xml:space="preserve"> </v>
      </c>
      <c r="Y273" s="43" t="str">
        <f t="shared" si="132"/>
        <v xml:space="preserve"> </v>
      </c>
      <c r="Z273" s="134">
        <f t="shared" si="122"/>
        <v>0</v>
      </c>
      <c r="AA273" s="43">
        <f t="shared" si="113"/>
        <v>10</v>
      </c>
      <c r="AB273" s="43">
        <f t="shared" si="123"/>
        <v>0</v>
      </c>
      <c r="AC273" s="43">
        <f t="shared" si="124"/>
        <v>0</v>
      </c>
      <c r="AD273" s="132">
        <f t="shared" si="125"/>
        <v>-13</v>
      </c>
    </row>
    <row r="274" spans="1:30">
      <c r="A274" s="197">
        <f t="shared" si="116"/>
        <v>264</v>
      </c>
      <c r="B274" s="198">
        <f>Data!B274</f>
        <v>22</v>
      </c>
      <c r="D274" s="112">
        <f t="shared" si="114"/>
        <v>2</v>
      </c>
      <c r="E274" s="116" t="str">
        <f t="shared" si="115"/>
        <v>A</v>
      </c>
      <c r="G274" s="24" t="str">
        <f t="shared" si="109"/>
        <v>T</v>
      </c>
      <c r="H274" s="25" t="str">
        <f t="shared" si="110"/>
        <v xml:space="preserve"> </v>
      </c>
      <c r="I274" s="43">
        <f t="shared" si="111"/>
        <v>2</v>
      </c>
      <c r="J274" s="43">
        <f t="shared" si="112"/>
        <v>1</v>
      </c>
      <c r="K274" s="43">
        <f t="shared" si="117"/>
        <v>1</v>
      </c>
      <c r="L274" s="43">
        <f t="shared" si="118"/>
        <v>0</v>
      </c>
      <c r="M274" s="132">
        <f t="shared" si="119"/>
        <v>-58</v>
      </c>
      <c r="O274" s="24" t="str">
        <f t="shared" si="126"/>
        <v xml:space="preserve"> </v>
      </c>
      <c r="P274" s="25" t="str">
        <f t="shared" si="127"/>
        <v>L</v>
      </c>
      <c r="Q274" s="43" t="str">
        <f t="shared" si="128"/>
        <v>A</v>
      </c>
      <c r="R274" s="43">
        <f t="shared" si="129"/>
        <v>3</v>
      </c>
      <c r="S274" s="43">
        <f t="shared" si="120"/>
        <v>3</v>
      </c>
      <c r="T274" s="43">
        <f t="shared" si="130"/>
        <v>0</v>
      </c>
      <c r="U274" s="132">
        <f t="shared" si="131"/>
        <v>26</v>
      </c>
      <c r="W274" s="24" t="str">
        <f t="shared" si="121"/>
        <v>T</v>
      </c>
      <c r="X274" s="25" t="str">
        <f t="shared" si="108"/>
        <v xml:space="preserve"> </v>
      </c>
      <c r="Y274" s="43">
        <f t="shared" si="132"/>
        <v>2</v>
      </c>
      <c r="Z274" s="134">
        <f t="shared" si="122"/>
        <v>0</v>
      </c>
      <c r="AA274" s="43">
        <f t="shared" si="113"/>
        <v>10</v>
      </c>
      <c r="AB274" s="43">
        <f t="shared" si="123"/>
        <v>4</v>
      </c>
      <c r="AC274" s="43">
        <f t="shared" si="124"/>
        <v>0</v>
      </c>
      <c r="AD274" s="132">
        <f t="shared" si="125"/>
        <v>-17</v>
      </c>
    </row>
    <row r="275" spans="1:30">
      <c r="A275" s="197">
        <f t="shared" si="116"/>
        <v>265</v>
      </c>
      <c r="B275" s="198">
        <f>Data!B275</f>
        <v>19</v>
      </c>
      <c r="D275" s="112">
        <f t="shared" si="114"/>
        <v>2</v>
      </c>
      <c r="E275" s="116" t="str">
        <f t="shared" si="115"/>
        <v>A</v>
      </c>
      <c r="G275" s="24" t="str">
        <f t="shared" si="109"/>
        <v>T</v>
      </c>
      <c r="H275" s="25" t="str">
        <f t="shared" si="110"/>
        <v>W</v>
      </c>
      <c r="I275" s="43" t="str">
        <f t="shared" si="111"/>
        <v xml:space="preserve"> </v>
      </c>
      <c r="J275" s="43">
        <f t="shared" si="112"/>
        <v>0</v>
      </c>
      <c r="K275" s="43">
        <f t="shared" si="117"/>
        <v>0</v>
      </c>
      <c r="L275" s="43">
        <f t="shared" si="118"/>
        <v>3</v>
      </c>
      <c r="M275" s="132">
        <f t="shared" si="119"/>
        <v>-55</v>
      </c>
      <c r="O275" s="24" t="str">
        <f t="shared" si="126"/>
        <v xml:space="preserve"> </v>
      </c>
      <c r="P275" s="25" t="str">
        <f t="shared" si="127"/>
        <v>W</v>
      </c>
      <c r="Q275" s="43" t="str">
        <f t="shared" si="128"/>
        <v xml:space="preserve"> </v>
      </c>
      <c r="R275" s="43">
        <f t="shared" si="129"/>
        <v>0</v>
      </c>
      <c r="S275" s="43">
        <f t="shared" si="120"/>
        <v>0</v>
      </c>
      <c r="T275" s="43">
        <f t="shared" si="130"/>
        <v>9</v>
      </c>
      <c r="U275" s="132">
        <f t="shared" si="131"/>
        <v>35</v>
      </c>
      <c r="W275" s="24" t="str">
        <f t="shared" si="121"/>
        <v>T</v>
      </c>
      <c r="X275" s="25" t="str">
        <f t="shared" ref="X275:X310" si="133">IF(Y274=" "," ",IF(D275=Y274,"W","L"))</f>
        <v>W</v>
      </c>
      <c r="Y275" s="43" t="str">
        <f t="shared" si="132"/>
        <v xml:space="preserve"> </v>
      </c>
      <c r="Z275" s="134">
        <f t="shared" si="122"/>
        <v>0</v>
      </c>
      <c r="AA275" s="43">
        <f t="shared" si="113"/>
        <v>8</v>
      </c>
      <c r="AB275" s="43">
        <f t="shared" si="123"/>
        <v>0</v>
      </c>
      <c r="AC275" s="43">
        <f t="shared" si="124"/>
        <v>12</v>
      </c>
      <c r="AD275" s="132">
        <f t="shared" si="125"/>
        <v>-5</v>
      </c>
    </row>
    <row r="276" spans="1:30">
      <c r="A276" s="197">
        <f t="shared" si="116"/>
        <v>266</v>
      </c>
      <c r="B276" s="198">
        <f>Data!B276</f>
        <v>20</v>
      </c>
      <c r="D276" s="112">
        <f t="shared" si="114"/>
        <v>2</v>
      </c>
      <c r="E276" s="116" t="str">
        <f t="shared" si="115"/>
        <v>B</v>
      </c>
      <c r="G276" s="24" t="str">
        <f t="shared" si="109"/>
        <v xml:space="preserve"> </v>
      </c>
      <c r="H276" s="25" t="str">
        <f t="shared" si="110"/>
        <v xml:space="preserve"> </v>
      </c>
      <c r="I276" s="43" t="str">
        <f t="shared" si="111"/>
        <v xml:space="preserve"> </v>
      </c>
      <c r="J276" s="43">
        <f t="shared" si="112"/>
        <v>0</v>
      </c>
      <c r="K276" s="43">
        <f t="shared" si="117"/>
        <v>0</v>
      </c>
      <c r="L276" s="43">
        <f t="shared" si="118"/>
        <v>0</v>
      </c>
      <c r="M276" s="132">
        <f t="shared" si="119"/>
        <v>-55</v>
      </c>
      <c r="O276" s="24" t="str">
        <f t="shared" si="126"/>
        <v xml:space="preserve"> </v>
      </c>
      <c r="P276" s="25" t="str">
        <f t="shared" si="127"/>
        <v xml:space="preserve"> </v>
      </c>
      <c r="Q276" s="43" t="str">
        <f t="shared" si="128"/>
        <v xml:space="preserve"> </v>
      </c>
      <c r="R276" s="43">
        <f t="shared" si="129"/>
        <v>0</v>
      </c>
      <c r="S276" s="43">
        <f t="shared" si="120"/>
        <v>0</v>
      </c>
      <c r="T276" s="43">
        <f t="shared" si="130"/>
        <v>0</v>
      </c>
      <c r="U276" s="132">
        <f t="shared" si="131"/>
        <v>35</v>
      </c>
      <c r="W276" s="24" t="str">
        <f t="shared" si="121"/>
        <v xml:space="preserve"> </v>
      </c>
      <c r="X276" s="25" t="str">
        <f t="shared" si="133"/>
        <v xml:space="preserve"> </v>
      </c>
      <c r="Y276" s="43" t="str">
        <f t="shared" si="132"/>
        <v xml:space="preserve"> </v>
      </c>
      <c r="Z276" s="134">
        <f t="shared" si="122"/>
        <v>0</v>
      </c>
      <c r="AA276" s="43">
        <f t="shared" si="113"/>
        <v>8</v>
      </c>
      <c r="AB276" s="43">
        <f t="shared" si="123"/>
        <v>0</v>
      </c>
      <c r="AC276" s="43">
        <f t="shared" si="124"/>
        <v>0</v>
      </c>
      <c r="AD276" s="132">
        <f t="shared" si="125"/>
        <v>-5</v>
      </c>
    </row>
    <row r="277" spans="1:30">
      <c r="A277" s="197">
        <f t="shared" si="116"/>
        <v>267</v>
      </c>
      <c r="B277" s="198">
        <f>Data!B277</f>
        <v>18</v>
      </c>
      <c r="D277" s="112">
        <f t="shared" si="114"/>
        <v>2</v>
      </c>
      <c r="E277" s="116" t="str">
        <f t="shared" si="115"/>
        <v>C</v>
      </c>
      <c r="G277" s="24" t="str">
        <f t="shared" si="109"/>
        <v>T</v>
      </c>
      <c r="H277" s="25" t="str">
        <f t="shared" si="110"/>
        <v xml:space="preserve"> </v>
      </c>
      <c r="I277" s="43">
        <f t="shared" si="111"/>
        <v>2</v>
      </c>
      <c r="J277" s="43">
        <f t="shared" si="112"/>
        <v>1</v>
      </c>
      <c r="K277" s="43">
        <f t="shared" si="117"/>
        <v>1</v>
      </c>
      <c r="L277" s="43">
        <f t="shared" si="118"/>
        <v>0</v>
      </c>
      <c r="M277" s="132">
        <f t="shared" si="119"/>
        <v>-56</v>
      </c>
      <c r="O277" s="24" t="str">
        <f t="shared" si="126"/>
        <v xml:space="preserve"> </v>
      </c>
      <c r="P277" s="25" t="str">
        <f t="shared" si="127"/>
        <v xml:space="preserve"> </v>
      </c>
      <c r="Q277" s="43" t="str">
        <f t="shared" si="128"/>
        <v xml:space="preserve"> </v>
      </c>
      <c r="R277" s="43">
        <f t="shared" si="129"/>
        <v>0</v>
      </c>
      <c r="S277" s="43">
        <f t="shared" si="120"/>
        <v>0</v>
      </c>
      <c r="T277" s="43">
        <f t="shared" si="130"/>
        <v>0</v>
      </c>
      <c r="U277" s="132">
        <f t="shared" si="131"/>
        <v>35</v>
      </c>
      <c r="W277" s="24" t="str">
        <f t="shared" si="121"/>
        <v>T</v>
      </c>
      <c r="X277" s="25" t="str">
        <f t="shared" si="133"/>
        <v xml:space="preserve"> </v>
      </c>
      <c r="Y277" s="43">
        <f t="shared" si="132"/>
        <v>2</v>
      </c>
      <c r="Z277" s="134">
        <f t="shared" si="122"/>
        <v>0</v>
      </c>
      <c r="AA277" s="43">
        <f t="shared" si="113"/>
        <v>8</v>
      </c>
      <c r="AB277" s="43">
        <f t="shared" si="123"/>
        <v>3</v>
      </c>
      <c r="AC277" s="43">
        <f t="shared" si="124"/>
        <v>0</v>
      </c>
      <c r="AD277" s="132">
        <f t="shared" si="125"/>
        <v>-8</v>
      </c>
    </row>
    <row r="278" spans="1:30">
      <c r="A278" s="197">
        <f t="shared" si="116"/>
        <v>268</v>
      </c>
      <c r="B278" s="198">
        <f>Data!B278</f>
        <v>27</v>
      </c>
      <c r="D278" s="112">
        <f t="shared" si="114"/>
        <v>3</v>
      </c>
      <c r="E278" s="116" t="str">
        <f t="shared" si="115"/>
        <v>C</v>
      </c>
      <c r="G278" s="24" t="str">
        <f t="shared" si="109"/>
        <v xml:space="preserve"> </v>
      </c>
      <c r="H278" s="25" t="str">
        <f t="shared" si="110"/>
        <v>L</v>
      </c>
      <c r="I278" s="43">
        <f t="shared" si="111"/>
        <v>3</v>
      </c>
      <c r="J278" s="43">
        <f t="shared" si="112"/>
        <v>2</v>
      </c>
      <c r="K278" s="43">
        <f t="shared" si="117"/>
        <v>2</v>
      </c>
      <c r="L278" s="43">
        <f t="shared" si="118"/>
        <v>0</v>
      </c>
      <c r="M278" s="132">
        <f t="shared" si="119"/>
        <v>-58</v>
      </c>
      <c r="O278" s="24" t="str">
        <f t="shared" si="126"/>
        <v>T</v>
      </c>
      <c r="P278" s="25" t="str">
        <f t="shared" si="127"/>
        <v xml:space="preserve"> </v>
      </c>
      <c r="Q278" s="43" t="str">
        <f t="shared" si="128"/>
        <v>C</v>
      </c>
      <c r="R278" s="43">
        <f t="shared" si="129"/>
        <v>1</v>
      </c>
      <c r="S278" s="43">
        <f t="shared" si="120"/>
        <v>1</v>
      </c>
      <c r="T278" s="43">
        <f t="shared" si="130"/>
        <v>0</v>
      </c>
      <c r="U278" s="132">
        <f t="shared" si="131"/>
        <v>34</v>
      </c>
      <c r="W278" s="24" t="str">
        <f t="shared" si="121"/>
        <v xml:space="preserve"> </v>
      </c>
      <c r="X278" s="25" t="str">
        <f t="shared" si="133"/>
        <v>L</v>
      </c>
      <c r="Y278" s="43">
        <f t="shared" si="132"/>
        <v>3</v>
      </c>
      <c r="Z278" s="134">
        <f t="shared" si="122"/>
        <v>1</v>
      </c>
      <c r="AA278" s="43">
        <f t="shared" si="113"/>
        <v>9</v>
      </c>
      <c r="AB278" s="43">
        <f t="shared" si="123"/>
        <v>3</v>
      </c>
      <c r="AC278" s="43">
        <f t="shared" si="124"/>
        <v>0</v>
      </c>
      <c r="AD278" s="132">
        <f t="shared" si="125"/>
        <v>-11</v>
      </c>
    </row>
    <row r="279" spans="1:30">
      <c r="A279" s="197">
        <f t="shared" si="116"/>
        <v>269</v>
      </c>
      <c r="B279" s="198">
        <f>Data!B279</f>
        <v>9</v>
      </c>
      <c r="D279" s="112">
        <f t="shared" si="114"/>
        <v>1</v>
      </c>
      <c r="E279" s="116" t="str">
        <f t="shared" si="115"/>
        <v>C</v>
      </c>
      <c r="G279" s="24" t="str">
        <f t="shared" si="109"/>
        <v xml:space="preserve"> </v>
      </c>
      <c r="H279" s="25" t="str">
        <f t="shared" si="110"/>
        <v>L</v>
      </c>
      <c r="I279" s="43">
        <f t="shared" si="111"/>
        <v>1</v>
      </c>
      <c r="J279" s="43">
        <f t="shared" si="112"/>
        <v>3</v>
      </c>
      <c r="K279" s="43">
        <f t="shared" si="117"/>
        <v>3</v>
      </c>
      <c r="L279" s="43">
        <f t="shared" si="118"/>
        <v>0</v>
      </c>
      <c r="M279" s="132">
        <f t="shared" si="119"/>
        <v>-61</v>
      </c>
      <c r="O279" s="24" t="str">
        <f t="shared" si="126"/>
        <v>T</v>
      </c>
      <c r="P279" s="25" t="str">
        <f t="shared" si="127"/>
        <v>W</v>
      </c>
      <c r="Q279" s="43" t="str">
        <f t="shared" si="128"/>
        <v xml:space="preserve"> </v>
      </c>
      <c r="R279" s="43">
        <f t="shared" si="129"/>
        <v>0</v>
      </c>
      <c r="S279" s="43">
        <f t="shared" si="120"/>
        <v>0</v>
      </c>
      <c r="T279" s="43">
        <f t="shared" si="130"/>
        <v>3</v>
      </c>
      <c r="U279" s="132">
        <f t="shared" si="131"/>
        <v>37</v>
      </c>
      <c r="W279" s="24" t="str">
        <f t="shared" si="121"/>
        <v xml:space="preserve"> </v>
      </c>
      <c r="X279" s="25" t="str">
        <f t="shared" si="133"/>
        <v>L</v>
      </c>
      <c r="Y279" s="43">
        <f t="shared" si="132"/>
        <v>1</v>
      </c>
      <c r="Z279" s="134">
        <f t="shared" si="122"/>
        <v>2</v>
      </c>
      <c r="AA279" s="43">
        <f t="shared" si="113"/>
        <v>10</v>
      </c>
      <c r="AB279" s="43">
        <f t="shared" si="123"/>
        <v>4</v>
      </c>
      <c r="AC279" s="43">
        <f t="shared" si="124"/>
        <v>0</v>
      </c>
      <c r="AD279" s="132">
        <f t="shared" si="125"/>
        <v>-15</v>
      </c>
    </row>
    <row r="280" spans="1:30">
      <c r="A280" s="197">
        <f t="shared" si="116"/>
        <v>270</v>
      </c>
      <c r="B280" s="198">
        <f>Data!B280</f>
        <v>0</v>
      </c>
      <c r="D280" s="112">
        <f t="shared" si="114"/>
        <v>0</v>
      </c>
      <c r="E280" s="116">
        <f t="shared" si="115"/>
        <v>0</v>
      </c>
      <c r="G280" s="24" t="str">
        <f t="shared" si="109"/>
        <v xml:space="preserve"> </v>
      </c>
      <c r="H280" s="25" t="str">
        <f t="shared" si="110"/>
        <v>L</v>
      </c>
      <c r="I280" s="43">
        <f t="shared" si="111"/>
        <v>0</v>
      </c>
      <c r="J280" s="43">
        <f t="shared" si="112"/>
        <v>4</v>
      </c>
      <c r="K280" s="43">
        <f t="shared" si="117"/>
        <v>4</v>
      </c>
      <c r="L280" s="43">
        <f t="shared" si="118"/>
        <v>0</v>
      </c>
      <c r="M280" s="132">
        <f t="shared" si="119"/>
        <v>-65</v>
      </c>
      <c r="O280" s="24" t="str">
        <f t="shared" si="126"/>
        <v xml:space="preserve"> </v>
      </c>
      <c r="P280" s="25" t="str">
        <f t="shared" si="127"/>
        <v xml:space="preserve"> </v>
      </c>
      <c r="Q280" s="43" t="str">
        <f t="shared" si="128"/>
        <v xml:space="preserve"> </v>
      </c>
      <c r="R280" s="43">
        <f t="shared" si="129"/>
        <v>0</v>
      </c>
      <c r="S280" s="43">
        <f t="shared" si="120"/>
        <v>0</v>
      </c>
      <c r="T280" s="43">
        <f t="shared" si="130"/>
        <v>0</v>
      </c>
      <c r="U280" s="132">
        <f t="shared" si="131"/>
        <v>37</v>
      </c>
      <c r="W280" s="24" t="str">
        <f t="shared" si="121"/>
        <v xml:space="preserve"> </v>
      </c>
      <c r="X280" s="25" t="str">
        <f t="shared" si="133"/>
        <v>L</v>
      </c>
      <c r="Y280" s="43">
        <f t="shared" si="132"/>
        <v>0</v>
      </c>
      <c r="Z280" s="134">
        <f t="shared" si="122"/>
        <v>3</v>
      </c>
      <c r="AA280" s="43">
        <f t="shared" si="113"/>
        <v>11</v>
      </c>
      <c r="AB280" s="43">
        <f t="shared" si="123"/>
        <v>4</v>
      </c>
      <c r="AC280" s="43">
        <f t="shared" si="124"/>
        <v>0</v>
      </c>
      <c r="AD280" s="132">
        <f t="shared" si="125"/>
        <v>-19</v>
      </c>
    </row>
    <row r="281" spans="1:30">
      <c r="A281" s="197">
        <f t="shared" si="116"/>
        <v>271</v>
      </c>
      <c r="B281" s="198">
        <f>Data!B281</f>
        <v>16</v>
      </c>
      <c r="D281" s="112">
        <f t="shared" si="114"/>
        <v>2</v>
      </c>
      <c r="E281" s="116" t="str">
        <f t="shared" si="115"/>
        <v>A</v>
      </c>
      <c r="G281" s="24" t="str">
        <f t="shared" si="109"/>
        <v xml:space="preserve"> </v>
      </c>
      <c r="H281" s="25" t="str">
        <f t="shared" si="110"/>
        <v>L</v>
      </c>
      <c r="I281" s="43">
        <f t="shared" si="111"/>
        <v>2</v>
      </c>
      <c r="J281" s="43">
        <f t="shared" si="112"/>
        <v>5</v>
      </c>
      <c r="K281" s="43">
        <f t="shared" si="117"/>
        <v>6</v>
      </c>
      <c r="L281" s="43">
        <f t="shared" si="118"/>
        <v>0</v>
      </c>
      <c r="M281" s="132">
        <f t="shared" si="119"/>
        <v>-71</v>
      </c>
      <c r="O281" s="24" t="str">
        <f t="shared" si="126"/>
        <v xml:space="preserve"> </v>
      </c>
      <c r="P281" s="25" t="str">
        <f t="shared" si="127"/>
        <v xml:space="preserve"> </v>
      </c>
      <c r="Q281" s="43" t="str">
        <f t="shared" si="128"/>
        <v xml:space="preserve"> </v>
      </c>
      <c r="R281" s="43">
        <f t="shared" si="129"/>
        <v>0</v>
      </c>
      <c r="S281" s="43">
        <f t="shared" si="120"/>
        <v>0</v>
      </c>
      <c r="T281" s="43">
        <f t="shared" si="130"/>
        <v>0</v>
      </c>
      <c r="U281" s="132">
        <f t="shared" si="131"/>
        <v>37</v>
      </c>
      <c r="W281" s="24" t="str">
        <f t="shared" si="121"/>
        <v xml:space="preserve"> </v>
      </c>
      <c r="X281" s="25" t="str">
        <f t="shared" si="133"/>
        <v>L</v>
      </c>
      <c r="Y281" s="43">
        <f t="shared" si="132"/>
        <v>2</v>
      </c>
      <c r="Z281" s="134">
        <f t="shared" si="122"/>
        <v>4</v>
      </c>
      <c r="AA281" s="43">
        <f t="shared" si="113"/>
        <v>12</v>
      </c>
      <c r="AB281" s="43">
        <f t="shared" si="123"/>
        <v>4</v>
      </c>
      <c r="AC281" s="43">
        <f t="shared" si="124"/>
        <v>0</v>
      </c>
      <c r="AD281" s="132">
        <f t="shared" si="125"/>
        <v>-23</v>
      </c>
    </row>
    <row r="282" spans="1:30">
      <c r="A282" s="197">
        <f t="shared" si="116"/>
        <v>272</v>
      </c>
      <c r="B282" s="198">
        <f>Data!B282</f>
        <v>4</v>
      </c>
      <c r="D282" s="112">
        <f t="shared" si="114"/>
        <v>1</v>
      </c>
      <c r="E282" s="116" t="str">
        <f t="shared" si="115"/>
        <v>A</v>
      </c>
      <c r="G282" s="24" t="str">
        <f t="shared" si="109"/>
        <v xml:space="preserve"> </v>
      </c>
      <c r="H282" s="25" t="str">
        <f t="shared" si="110"/>
        <v>L</v>
      </c>
      <c r="I282" s="43">
        <f t="shared" si="111"/>
        <v>1</v>
      </c>
      <c r="J282" s="43">
        <f t="shared" si="112"/>
        <v>6</v>
      </c>
      <c r="K282" s="43">
        <f t="shared" si="117"/>
        <v>9</v>
      </c>
      <c r="L282" s="43">
        <f t="shared" si="118"/>
        <v>0</v>
      </c>
      <c r="M282" s="132">
        <f t="shared" si="119"/>
        <v>-80</v>
      </c>
      <c r="O282" s="24" t="str">
        <f t="shared" si="126"/>
        <v>T</v>
      </c>
      <c r="P282" s="25" t="str">
        <f t="shared" si="127"/>
        <v xml:space="preserve"> </v>
      </c>
      <c r="Q282" s="43" t="str">
        <f t="shared" si="128"/>
        <v>A</v>
      </c>
      <c r="R282" s="43">
        <f t="shared" si="129"/>
        <v>1</v>
      </c>
      <c r="S282" s="43">
        <f t="shared" si="120"/>
        <v>1</v>
      </c>
      <c r="T282" s="43">
        <f t="shared" si="130"/>
        <v>0</v>
      </c>
      <c r="U282" s="132">
        <f t="shared" si="131"/>
        <v>36</v>
      </c>
      <c r="W282" s="24" t="str">
        <f t="shared" si="121"/>
        <v xml:space="preserve"> </v>
      </c>
      <c r="X282" s="25" t="str">
        <f t="shared" si="133"/>
        <v>L</v>
      </c>
      <c r="Y282" s="43">
        <f t="shared" si="132"/>
        <v>1</v>
      </c>
      <c r="Z282" s="134">
        <f t="shared" si="122"/>
        <v>5</v>
      </c>
      <c r="AA282" s="43">
        <f t="shared" si="113"/>
        <v>13</v>
      </c>
      <c r="AB282" s="43">
        <f t="shared" si="123"/>
        <v>5</v>
      </c>
      <c r="AC282" s="43">
        <f t="shared" si="124"/>
        <v>0</v>
      </c>
      <c r="AD282" s="132">
        <f t="shared" si="125"/>
        <v>-28</v>
      </c>
    </row>
    <row r="283" spans="1:30">
      <c r="A283" s="197">
        <f t="shared" si="116"/>
        <v>273</v>
      </c>
      <c r="B283" s="198">
        <f>Data!B283</f>
        <v>30</v>
      </c>
      <c r="D283" s="112">
        <f t="shared" si="114"/>
        <v>3</v>
      </c>
      <c r="E283" s="116" t="str">
        <f t="shared" si="115"/>
        <v>C</v>
      </c>
      <c r="G283" s="24" t="str">
        <f t="shared" si="109"/>
        <v xml:space="preserve"> </v>
      </c>
      <c r="H283" s="25" t="str">
        <f t="shared" si="110"/>
        <v>L</v>
      </c>
      <c r="I283" s="43">
        <f t="shared" si="111"/>
        <v>3</v>
      </c>
      <c r="J283" s="43">
        <f t="shared" si="112"/>
        <v>7</v>
      </c>
      <c r="K283" s="43">
        <f t="shared" si="117"/>
        <v>0</v>
      </c>
      <c r="L283" s="43">
        <f t="shared" si="118"/>
        <v>0</v>
      </c>
      <c r="M283" s="132">
        <f t="shared" si="119"/>
        <v>-80</v>
      </c>
      <c r="O283" s="24" t="str">
        <f t="shared" si="126"/>
        <v xml:space="preserve"> </v>
      </c>
      <c r="P283" s="25" t="str">
        <f t="shared" si="127"/>
        <v>L</v>
      </c>
      <c r="Q283" s="43" t="str">
        <f t="shared" si="128"/>
        <v>C</v>
      </c>
      <c r="R283" s="43">
        <f t="shared" si="129"/>
        <v>2</v>
      </c>
      <c r="S283" s="43">
        <f t="shared" si="120"/>
        <v>2</v>
      </c>
      <c r="T283" s="43">
        <f t="shared" si="130"/>
        <v>0</v>
      </c>
      <c r="U283" s="132">
        <f t="shared" si="131"/>
        <v>34</v>
      </c>
      <c r="W283" s="24" t="str">
        <f t="shared" si="121"/>
        <v xml:space="preserve"> </v>
      </c>
      <c r="X283" s="25" t="str">
        <f t="shared" si="133"/>
        <v>L</v>
      </c>
      <c r="Y283" s="43">
        <f t="shared" si="132"/>
        <v>3</v>
      </c>
      <c r="Z283" s="134">
        <f t="shared" si="122"/>
        <v>6</v>
      </c>
      <c r="AA283" s="43">
        <f t="shared" si="113"/>
        <v>14</v>
      </c>
      <c r="AB283" s="43">
        <f t="shared" si="123"/>
        <v>5</v>
      </c>
      <c r="AC283" s="43">
        <f t="shared" si="124"/>
        <v>0</v>
      </c>
      <c r="AD283" s="132">
        <f t="shared" si="125"/>
        <v>-33</v>
      </c>
    </row>
    <row r="284" spans="1:30">
      <c r="A284" s="197">
        <f t="shared" si="116"/>
        <v>274</v>
      </c>
      <c r="B284" s="198">
        <f>Data!B284</f>
        <v>33</v>
      </c>
      <c r="D284" s="112">
        <f t="shared" si="114"/>
        <v>3</v>
      </c>
      <c r="E284" s="116" t="str">
        <f t="shared" si="115"/>
        <v>C</v>
      </c>
      <c r="G284" s="24" t="str">
        <f t="shared" si="109"/>
        <v xml:space="preserve"> </v>
      </c>
      <c r="H284" s="25" t="str">
        <f t="shared" si="110"/>
        <v>W</v>
      </c>
      <c r="I284" s="43" t="str">
        <f t="shared" si="111"/>
        <v xml:space="preserve"> </v>
      </c>
      <c r="J284" s="43">
        <f t="shared" si="112"/>
        <v>0</v>
      </c>
      <c r="K284" s="43">
        <f t="shared" si="117"/>
        <v>0</v>
      </c>
      <c r="L284" s="43">
        <f t="shared" si="118"/>
        <v>0</v>
      </c>
      <c r="M284" s="132">
        <f t="shared" si="119"/>
        <v>-80</v>
      </c>
      <c r="O284" s="24" t="str">
        <f t="shared" si="126"/>
        <v xml:space="preserve"> </v>
      </c>
      <c r="P284" s="25" t="str">
        <f t="shared" si="127"/>
        <v>W</v>
      </c>
      <c r="Q284" s="43" t="str">
        <f t="shared" si="128"/>
        <v xml:space="preserve"> </v>
      </c>
      <c r="R284" s="43">
        <f t="shared" si="129"/>
        <v>0</v>
      </c>
      <c r="S284" s="43">
        <f t="shared" si="120"/>
        <v>0</v>
      </c>
      <c r="T284" s="43">
        <f t="shared" si="130"/>
        <v>6</v>
      </c>
      <c r="U284" s="132">
        <f t="shared" si="131"/>
        <v>40</v>
      </c>
      <c r="W284" s="24" t="str">
        <f t="shared" si="121"/>
        <v xml:space="preserve"> </v>
      </c>
      <c r="X284" s="25" t="str">
        <f t="shared" si="133"/>
        <v>W</v>
      </c>
      <c r="Y284" s="43" t="str">
        <f t="shared" si="132"/>
        <v xml:space="preserve"> </v>
      </c>
      <c r="Z284" s="134">
        <f t="shared" si="122"/>
        <v>0</v>
      </c>
      <c r="AA284" s="43">
        <f t="shared" si="113"/>
        <v>12</v>
      </c>
      <c r="AB284" s="43">
        <f t="shared" si="123"/>
        <v>0</v>
      </c>
      <c r="AC284" s="43">
        <f t="shared" si="124"/>
        <v>15</v>
      </c>
      <c r="AD284" s="132">
        <f t="shared" si="125"/>
        <v>-18</v>
      </c>
    </row>
    <row r="285" spans="1:30">
      <c r="A285" s="197">
        <f t="shared" si="116"/>
        <v>275</v>
      </c>
      <c r="B285" s="198">
        <f>Data!B285</f>
        <v>29</v>
      </c>
      <c r="D285" s="112">
        <f t="shared" si="114"/>
        <v>3</v>
      </c>
      <c r="E285" s="116" t="str">
        <f t="shared" si="115"/>
        <v>B</v>
      </c>
      <c r="G285" s="24" t="str">
        <f t="shared" si="109"/>
        <v xml:space="preserve"> </v>
      </c>
      <c r="H285" s="25" t="str">
        <f t="shared" si="110"/>
        <v xml:space="preserve"> </v>
      </c>
      <c r="I285" s="43" t="str">
        <f t="shared" si="111"/>
        <v xml:space="preserve"> </v>
      </c>
      <c r="J285" s="43">
        <f t="shared" si="112"/>
        <v>0</v>
      </c>
      <c r="K285" s="43">
        <f t="shared" si="117"/>
        <v>0</v>
      </c>
      <c r="L285" s="43">
        <f t="shared" si="118"/>
        <v>0</v>
      </c>
      <c r="M285" s="132">
        <f t="shared" si="119"/>
        <v>-80</v>
      </c>
      <c r="O285" s="24" t="str">
        <f t="shared" si="126"/>
        <v xml:space="preserve"> </v>
      </c>
      <c r="P285" s="25" t="str">
        <f t="shared" si="127"/>
        <v xml:space="preserve"> </v>
      </c>
      <c r="Q285" s="43" t="str">
        <f t="shared" si="128"/>
        <v xml:space="preserve"> </v>
      </c>
      <c r="R285" s="43">
        <f t="shared" si="129"/>
        <v>0</v>
      </c>
      <c r="S285" s="43">
        <f t="shared" si="120"/>
        <v>0</v>
      </c>
      <c r="T285" s="43">
        <f t="shared" si="130"/>
        <v>0</v>
      </c>
      <c r="U285" s="132">
        <f t="shared" si="131"/>
        <v>40</v>
      </c>
      <c r="W285" s="24" t="str">
        <f t="shared" si="121"/>
        <v xml:space="preserve"> </v>
      </c>
      <c r="X285" s="25" t="str">
        <f t="shared" si="133"/>
        <v xml:space="preserve"> </v>
      </c>
      <c r="Y285" s="43" t="str">
        <f t="shared" si="132"/>
        <v xml:space="preserve"> </v>
      </c>
      <c r="Z285" s="134">
        <f t="shared" si="122"/>
        <v>0</v>
      </c>
      <c r="AA285" s="43">
        <f t="shared" si="113"/>
        <v>12</v>
      </c>
      <c r="AB285" s="43">
        <f t="shared" si="123"/>
        <v>0</v>
      </c>
      <c r="AC285" s="43">
        <f t="shared" si="124"/>
        <v>0</v>
      </c>
      <c r="AD285" s="132">
        <f t="shared" si="125"/>
        <v>-18</v>
      </c>
    </row>
    <row r="286" spans="1:30">
      <c r="A286" s="197">
        <f t="shared" si="116"/>
        <v>276</v>
      </c>
      <c r="B286" s="198">
        <f>Data!B286</f>
        <v>22</v>
      </c>
      <c r="D286" s="112">
        <f t="shared" si="114"/>
        <v>2</v>
      </c>
      <c r="E286" s="116" t="str">
        <f t="shared" si="115"/>
        <v>A</v>
      </c>
      <c r="G286" s="24" t="str">
        <f t="shared" si="109"/>
        <v xml:space="preserve"> </v>
      </c>
      <c r="H286" s="25" t="str">
        <f t="shared" si="110"/>
        <v xml:space="preserve"> </v>
      </c>
      <c r="I286" s="43" t="str">
        <f t="shared" si="111"/>
        <v xml:space="preserve"> </v>
      </c>
      <c r="J286" s="43">
        <f t="shared" si="112"/>
        <v>0</v>
      </c>
      <c r="K286" s="43">
        <f t="shared" si="117"/>
        <v>0</v>
      </c>
      <c r="L286" s="43">
        <f t="shared" si="118"/>
        <v>0</v>
      </c>
      <c r="M286" s="132">
        <f t="shared" si="119"/>
        <v>-80</v>
      </c>
      <c r="O286" s="24" t="str">
        <f t="shared" si="126"/>
        <v xml:space="preserve"> </v>
      </c>
      <c r="P286" s="25" t="str">
        <f t="shared" si="127"/>
        <v xml:space="preserve"> </v>
      </c>
      <c r="Q286" s="43" t="str">
        <f t="shared" si="128"/>
        <v xml:space="preserve"> </v>
      </c>
      <c r="R286" s="43">
        <f t="shared" si="129"/>
        <v>0</v>
      </c>
      <c r="S286" s="43">
        <f t="shared" si="120"/>
        <v>0</v>
      </c>
      <c r="T286" s="43">
        <f t="shared" si="130"/>
        <v>0</v>
      </c>
      <c r="U286" s="132">
        <f t="shared" si="131"/>
        <v>40</v>
      </c>
      <c r="W286" s="24" t="str">
        <f t="shared" si="121"/>
        <v xml:space="preserve"> </v>
      </c>
      <c r="X286" s="25" t="str">
        <f t="shared" si="133"/>
        <v xml:space="preserve"> </v>
      </c>
      <c r="Y286" s="43" t="str">
        <f t="shared" si="132"/>
        <v xml:space="preserve"> </v>
      </c>
      <c r="Z286" s="134">
        <f t="shared" si="122"/>
        <v>0</v>
      </c>
      <c r="AA286" s="43">
        <f t="shared" si="113"/>
        <v>12</v>
      </c>
      <c r="AB286" s="43">
        <f t="shared" si="123"/>
        <v>0</v>
      </c>
      <c r="AC286" s="43">
        <f t="shared" si="124"/>
        <v>0</v>
      </c>
      <c r="AD286" s="132">
        <f t="shared" si="125"/>
        <v>-18</v>
      </c>
    </row>
    <row r="287" spans="1:30">
      <c r="A287" s="197">
        <f t="shared" si="116"/>
        <v>277</v>
      </c>
      <c r="B287" s="198">
        <f>Data!B287</f>
        <v>13</v>
      </c>
      <c r="D287" s="112">
        <f t="shared" si="114"/>
        <v>2</v>
      </c>
      <c r="E287" s="116" t="str">
        <f t="shared" si="115"/>
        <v>A</v>
      </c>
      <c r="G287" s="24" t="str">
        <f t="shared" si="109"/>
        <v>T</v>
      </c>
      <c r="H287" s="25" t="str">
        <f t="shared" si="110"/>
        <v xml:space="preserve"> </v>
      </c>
      <c r="I287" s="43">
        <f t="shared" si="111"/>
        <v>2</v>
      </c>
      <c r="J287" s="43">
        <f t="shared" si="112"/>
        <v>1</v>
      </c>
      <c r="K287" s="43">
        <f t="shared" si="117"/>
        <v>1</v>
      </c>
      <c r="L287" s="43">
        <f t="shared" si="118"/>
        <v>0</v>
      </c>
      <c r="M287" s="132">
        <f t="shared" si="119"/>
        <v>-81</v>
      </c>
      <c r="O287" s="24" t="str">
        <f t="shared" si="126"/>
        <v>T</v>
      </c>
      <c r="P287" s="25" t="str">
        <f t="shared" si="127"/>
        <v xml:space="preserve"> </v>
      </c>
      <c r="Q287" s="43" t="str">
        <f t="shared" si="128"/>
        <v>A</v>
      </c>
      <c r="R287" s="43">
        <f t="shared" si="129"/>
        <v>1</v>
      </c>
      <c r="S287" s="43">
        <f t="shared" si="120"/>
        <v>1</v>
      </c>
      <c r="T287" s="43">
        <f t="shared" si="130"/>
        <v>0</v>
      </c>
      <c r="U287" s="132">
        <f t="shared" si="131"/>
        <v>39</v>
      </c>
      <c r="W287" s="24" t="str">
        <f t="shared" si="121"/>
        <v>T</v>
      </c>
      <c r="X287" s="25" t="str">
        <f t="shared" si="133"/>
        <v xml:space="preserve"> </v>
      </c>
      <c r="Y287" s="43">
        <f t="shared" si="132"/>
        <v>2</v>
      </c>
      <c r="Z287" s="134">
        <f t="shared" si="122"/>
        <v>0</v>
      </c>
      <c r="AA287" s="43">
        <f t="shared" si="113"/>
        <v>12</v>
      </c>
      <c r="AB287" s="43">
        <f t="shared" si="123"/>
        <v>4</v>
      </c>
      <c r="AC287" s="43">
        <f t="shared" si="124"/>
        <v>0</v>
      </c>
      <c r="AD287" s="132">
        <f t="shared" si="125"/>
        <v>-22</v>
      </c>
    </row>
    <row r="288" spans="1:30">
      <c r="A288" s="197">
        <f t="shared" si="116"/>
        <v>278</v>
      </c>
      <c r="B288" s="198">
        <f>Data!B288</f>
        <v>9</v>
      </c>
      <c r="D288" s="112">
        <f t="shared" si="114"/>
        <v>1</v>
      </c>
      <c r="E288" s="116" t="str">
        <f t="shared" si="115"/>
        <v>C</v>
      </c>
      <c r="G288" s="24" t="str">
        <f t="shared" si="109"/>
        <v xml:space="preserve"> </v>
      </c>
      <c r="H288" s="25" t="str">
        <f t="shared" si="110"/>
        <v>L</v>
      </c>
      <c r="I288" s="43">
        <f t="shared" si="111"/>
        <v>1</v>
      </c>
      <c r="J288" s="43">
        <f t="shared" si="112"/>
        <v>2</v>
      </c>
      <c r="K288" s="43">
        <f t="shared" si="117"/>
        <v>2</v>
      </c>
      <c r="L288" s="43">
        <f t="shared" si="118"/>
        <v>0</v>
      </c>
      <c r="M288" s="132">
        <f t="shared" si="119"/>
        <v>-83</v>
      </c>
      <c r="O288" s="24" t="str">
        <f t="shared" si="126"/>
        <v xml:space="preserve"> </v>
      </c>
      <c r="P288" s="25" t="str">
        <f t="shared" si="127"/>
        <v>L</v>
      </c>
      <c r="Q288" s="43" t="str">
        <f t="shared" si="128"/>
        <v>C</v>
      </c>
      <c r="R288" s="43">
        <f t="shared" si="129"/>
        <v>2</v>
      </c>
      <c r="S288" s="43">
        <f t="shared" si="120"/>
        <v>2</v>
      </c>
      <c r="T288" s="43">
        <f t="shared" si="130"/>
        <v>0</v>
      </c>
      <c r="U288" s="132">
        <f t="shared" si="131"/>
        <v>37</v>
      </c>
      <c r="W288" s="24" t="str">
        <f t="shared" si="121"/>
        <v xml:space="preserve"> </v>
      </c>
      <c r="X288" s="25" t="str">
        <f t="shared" si="133"/>
        <v>L</v>
      </c>
      <c r="Y288" s="43">
        <f t="shared" si="132"/>
        <v>1</v>
      </c>
      <c r="Z288" s="134">
        <f t="shared" si="122"/>
        <v>1</v>
      </c>
      <c r="AA288" s="43">
        <f t="shared" si="113"/>
        <v>13</v>
      </c>
      <c r="AB288" s="43">
        <f t="shared" si="123"/>
        <v>5</v>
      </c>
      <c r="AC288" s="43">
        <f t="shared" si="124"/>
        <v>0</v>
      </c>
      <c r="AD288" s="132">
        <f t="shared" si="125"/>
        <v>-27</v>
      </c>
    </row>
    <row r="289" spans="1:30">
      <c r="A289" s="197">
        <f t="shared" si="116"/>
        <v>279</v>
      </c>
      <c r="B289" s="198">
        <f>Data!B289</f>
        <v>33</v>
      </c>
      <c r="D289" s="112">
        <f t="shared" si="114"/>
        <v>3</v>
      </c>
      <c r="E289" s="116" t="str">
        <f t="shared" si="115"/>
        <v>C</v>
      </c>
      <c r="G289" s="24" t="str">
        <f t="shared" si="109"/>
        <v xml:space="preserve"> </v>
      </c>
      <c r="H289" s="25" t="str">
        <f t="shared" si="110"/>
        <v>L</v>
      </c>
      <c r="I289" s="43">
        <f t="shared" si="111"/>
        <v>3</v>
      </c>
      <c r="J289" s="43">
        <f t="shared" si="112"/>
        <v>3</v>
      </c>
      <c r="K289" s="43">
        <f t="shared" si="117"/>
        <v>3</v>
      </c>
      <c r="L289" s="43">
        <f t="shared" si="118"/>
        <v>0</v>
      </c>
      <c r="M289" s="132">
        <f t="shared" si="119"/>
        <v>-86</v>
      </c>
      <c r="O289" s="24" t="str">
        <f t="shared" si="126"/>
        <v xml:space="preserve"> </v>
      </c>
      <c r="P289" s="25" t="str">
        <f t="shared" si="127"/>
        <v>W</v>
      </c>
      <c r="Q289" s="43" t="str">
        <f t="shared" si="128"/>
        <v xml:space="preserve"> </v>
      </c>
      <c r="R289" s="43">
        <f t="shared" si="129"/>
        <v>0</v>
      </c>
      <c r="S289" s="43">
        <f t="shared" si="120"/>
        <v>0</v>
      </c>
      <c r="T289" s="43">
        <f t="shared" si="130"/>
        <v>6</v>
      </c>
      <c r="U289" s="132">
        <f t="shared" si="131"/>
        <v>43</v>
      </c>
      <c r="W289" s="24" t="str">
        <f t="shared" si="121"/>
        <v xml:space="preserve"> </v>
      </c>
      <c r="X289" s="25" t="str">
        <f t="shared" si="133"/>
        <v>L</v>
      </c>
      <c r="Y289" s="43">
        <f t="shared" si="132"/>
        <v>3</v>
      </c>
      <c r="Z289" s="134">
        <f t="shared" si="122"/>
        <v>2</v>
      </c>
      <c r="AA289" s="43">
        <f t="shared" si="113"/>
        <v>14</v>
      </c>
      <c r="AB289" s="43">
        <f t="shared" si="123"/>
        <v>5</v>
      </c>
      <c r="AC289" s="43">
        <f t="shared" si="124"/>
        <v>0</v>
      </c>
      <c r="AD289" s="132">
        <f t="shared" si="125"/>
        <v>-32</v>
      </c>
    </row>
    <row r="290" spans="1:30">
      <c r="A290" s="197">
        <f t="shared" si="116"/>
        <v>280</v>
      </c>
      <c r="B290" s="198">
        <f>Data!B290</f>
        <v>25</v>
      </c>
      <c r="D290" s="112">
        <f t="shared" si="114"/>
        <v>3</v>
      </c>
      <c r="E290" s="116" t="str">
        <f t="shared" si="115"/>
        <v>A</v>
      </c>
      <c r="G290" s="24" t="str">
        <f t="shared" si="109"/>
        <v xml:space="preserve"> </v>
      </c>
      <c r="H290" s="25" t="str">
        <f t="shared" si="110"/>
        <v>W</v>
      </c>
      <c r="I290" s="43" t="str">
        <f t="shared" si="111"/>
        <v xml:space="preserve"> </v>
      </c>
      <c r="J290" s="43">
        <f t="shared" si="112"/>
        <v>0</v>
      </c>
      <c r="K290" s="43">
        <f t="shared" si="117"/>
        <v>0</v>
      </c>
      <c r="L290" s="43">
        <f t="shared" si="118"/>
        <v>9</v>
      </c>
      <c r="M290" s="132">
        <f t="shared" si="119"/>
        <v>-77</v>
      </c>
      <c r="O290" s="24" t="str">
        <f t="shared" si="126"/>
        <v xml:space="preserve"> </v>
      </c>
      <c r="P290" s="25" t="str">
        <f t="shared" si="127"/>
        <v xml:space="preserve"> </v>
      </c>
      <c r="Q290" s="43" t="str">
        <f t="shared" si="128"/>
        <v xml:space="preserve"> </v>
      </c>
      <c r="R290" s="43">
        <f t="shared" si="129"/>
        <v>0</v>
      </c>
      <c r="S290" s="43">
        <f t="shared" si="120"/>
        <v>0</v>
      </c>
      <c r="T290" s="43">
        <f t="shared" si="130"/>
        <v>0</v>
      </c>
      <c r="U290" s="132">
        <f t="shared" si="131"/>
        <v>43</v>
      </c>
      <c r="W290" s="24" t="str">
        <f t="shared" si="121"/>
        <v xml:space="preserve"> </v>
      </c>
      <c r="X290" s="25" t="str">
        <f t="shared" si="133"/>
        <v>W</v>
      </c>
      <c r="Y290" s="43" t="str">
        <f t="shared" si="132"/>
        <v xml:space="preserve"> </v>
      </c>
      <c r="Z290" s="134">
        <f t="shared" si="122"/>
        <v>0</v>
      </c>
      <c r="AA290" s="43">
        <f t="shared" si="113"/>
        <v>12</v>
      </c>
      <c r="AB290" s="43">
        <f t="shared" si="123"/>
        <v>0</v>
      </c>
      <c r="AC290" s="43">
        <f t="shared" si="124"/>
        <v>15</v>
      </c>
      <c r="AD290" s="132">
        <f t="shared" si="125"/>
        <v>-17</v>
      </c>
    </row>
    <row r="291" spans="1:30">
      <c r="A291" s="197">
        <f t="shared" si="116"/>
        <v>281</v>
      </c>
      <c r="B291" s="198">
        <f>Data!B291</f>
        <v>20</v>
      </c>
      <c r="D291" s="112">
        <f t="shared" si="114"/>
        <v>2</v>
      </c>
      <c r="E291" s="116" t="str">
        <f t="shared" si="115"/>
        <v>B</v>
      </c>
      <c r="G291" s="24" t="str">
        <f t="shared" ref="G291:G310" si="134">IF(AND(D290&lt;&gt;0,D291&lt;&gt;0,D291=D290,H290=" "),"T"," ")</f>
        <v xml:space="preserve"> </v>
      </c>
      <c r="H291" s="25" t="str">
        <f t="shared" ref="H291:H310" si="135">IF(I290=" "," ",IF(D291=I290,"W","L"))</f>
        <v xml:space="preserve"> </v>
      </c>
      <c r="I291" s="43" t="str">
        <f t="shared" ref="I291:I310" si="136">IF(AND(G291="T",H291=" "),D291,IF(AND(G291=" ",H291="L"),D291," "))</f>
        <v xml:space="preserve"> </v>
      </c>
      <c r="J291" s="43">
        <f t="shared" ref="J291:J310" si="137">IF(I291=" ",0,J290+1)</f>
        <v>0</v>
      </c>
      <c r="K291" s="43">
        <f t="shared" si="117"/>
        <v>0</v>
      </c>
      <c r="L291" s="43">
        <f t="shared" si="118"/>
        <v>0</v>
      </c>
      <c r="M291" s="132">
        <f t="shared" si="119"/>
        <v>-77</v>
      </c>
      <c r="O291" s="24" t="str">
        <f t="shared" si="126"/>
        <v xml:space="preserve"> </v>
      </c>
      <c r="P291" s="25" t="str">
        <f t="shared" si="127"/>
        <v xml:space="preserve"> </v>
      </c>
      <c r="Q291" s="43" t="str">
        <f t="shared" si="128"/>
        <v xml:space="preserve"> </v>
      </c>
      <c r="R291" s="43">
        <f t="shared" si="129"/>
        <v>0</v>
      </c>
      <c r="S291" s="43">
        <f t="shared" si="120"/>
        <v>0</v>
      </c>
      <c r="T291" s="43">
        <f t="shared" si="130"/>
        <v>0</v>
      </c>
      <c r="U291" s="132">
        <f t="shared" si="131"/>
        <v>43</v>
      </c>
      <c r="W291" s="24" t="str">
        <f t="shared" si="121"/>
        <v xml:space="preserve"> </v>
      </c>
      <c r="X291" s="25" t="str">
        <f t="shared" si="133"/>
        <v xml:space="preserve"> </v>
      </c>
      <c r="Y291" s="43" t="str">
        <f t="shared" si="132"/>
        <v xml:space="preserve"> </v>
      </c>
      <c r="Z291" s="134">
        <f t="shared" si="122"/>
        <v>0</v>
      </c>
      <c r="AA291" s="43">
        <f t="shared" si="113"/>
        <v>12</v>
      </c>
      <c r="AB291" s="43">
        <f t="shared" si="123"/>
        <v>0</v>
      </c>
      <c r="AC291" s="43">
        <f t="shared" si="124"/>
        <v>0</v>
      </c>
      <c r="AD291" s="132">
        <f t="shared" si="125"/>
        <v>-17</v>
      </c>
    </row>
    <row r="292" spans="1:30">
      <c r="A292" s="197">
        <f t="shared" si="116"/>
        <v>282</v>
      </c>
      <c r="B292" s="198">
        <f>Data!B292</f>
        <v>14</v>
      </c>
      <c r="D292" s="112">
        <f t="shared" si="114"/>
        <v>2</v>
      </c>
      <c r="E292" s="116" t="str">
        <f t="shared" si="115"/>
        <v>B</v>
      </c>
      <c r="G292" s="24" t="str">
        <f t="shared" si="134"/>
        <v>T</v>
      </c>
      <c r="H292" s="25" t="str">
        <f t="shared" si="135"/>
        <v xml:space="preserve"> </v>
      </c>
      <c r="I292" s="43">
        <f t="shared" si="136"/>
        <v>2</v>
      </c>
      <c r="J292" s="43">
        <f t="shared" si="137"/>
        <v>1</v>
      </c>
      <c r="K292" s="43">
        <f t="shared" si="117"/>
        <v>1</v>
      </c>
      <c r="L292" s="43">
        <f t="shared" si="118"/>
        <v>0</v>
      </c>
      <c r="M292" s="132">
        <f t="shared" si="119"/>
        <v>-78</v>
      </c>
      <c r="O292" s="24" t="str">
        <f t="shared" si="126"/>
        <v>T</v>
      </c>
      <c r="P292" s="25" t="str">
        <f t="shared" si="127"/>
        <v xml:space="preserve"> </v>
      </c>
      <c r="Q292" s="43" t="str">
        <f t="shared" si="128"/>
        <v>B</v>
      </c>
      <c r="R292" s="43">
        <f t="shared" si="129"/>
        <v>1</v>
      </c>
      <c r="S292" s="43">
        <f t="shared" si="120"/>
        <v>1</v>
      </c>
      <c r="T292" s="43">
        <f t="shared" si="130"/>
        <v>0</v>
      </c>
      <c r="U292" s="132">
        <f t="shared" si="131"/>
        <v>42</v>
      </c>
      <c r="W292" s="24" t="str">
        <f t="shared" si="121"/>
        <v>T</v>
      </c>
      <c r="X292" s="25" t="str">
        <f t="shared" si="133"/>
        <v xml:space="preserve"> </v>
      </c>
      <c r="Y292" s="43">
        <f t="shared" si="132"/>
        <v>2</v>
      </c>
      <c r="Z292" s="134">
        <f t="shared" si="122"/>
        <v>0</v>
      </c>
      <c r="AA292" s="43">
        <f t="shared" si="113"/>
        <v>12</v>
      </c>
      <c r="AB292" s="43">
        <f t="shared" si="123"/>
        <v>4</v>
      </c>
      <c r="AC292" s="43">
        <f t="shared" si="124"/>
        <v>0</v>
      </c>
      <c r="AD292" s="132">
        <f t="shared" si="125"/>
        <v>-21</v>
      </c>
    </row>
    <row r="293" spans="1:30">
      <c r="A293" s="197">
        <f t="shared" si="116"/>
        <v>283</v>
      </c>
      <c r="B293" s="198">
        <f>Data!B293</f>
        <v>33</v>
      </c>
      <c r="D293" s="112">
        <f t="shared" si="114"/>
        <v>3</v>
      </c>
      <c r="E293" s="116" t="str">
        <f t="shared" si="115"/>
        <v>C</v>
      </c>
      <c r="G293" s="24" t="str">
        <f t="shared" si="134"/>
        <v xml:space="preserve"> </v>
      </c>
      <c r="H293" s="25" t="str">
        <f t="shared" si="135"/>
        <v>L</v>
      </c>
      <c r="I293" s="43">
        <f t="shared" si="136"/>
        <v>3</v>
      </c>
      <c r="J293" s="43">
        <f t="shared" si="137"/>
        <v>2</v>
      </c>
      <c r="K293" s="43">
        <f t="shared" si="117"/>
        <v>2</v>
      </c>
      <c r="L293" s="43">
        <f t="shared" si="118"/>
        <v>0</v>
      </c>
      <c r="M293" s="132">
        <f t="shared" si="119"/>
        <v>-80</v>
      </c>
      <c r="O293" s="24" t="str">
        <f t="shared" si="126"/>
        <v xml:space="preserve"> </v>
      </c>
      <c r="P293" s="25" t="str">
        <f t="shared" si="127"/>
        <v>L</v>
      </c>
      <c r="Q293" s="43" t="str">
        <f t="shared" si="128"/>
        <v>C</v>
      </c>
      <c r="R293" s="43">
        <f t="shared" si="129"/>
        <v>2</v>
      </c>
      <c r="S293" s="43">
        <f t="shared" si="120"/>
        <v>2</v>
      </c>
      <c r="T293" s="43">
        <f t="shared" si="130"/>
        <v>0</v>
      </c>
      <c r="U293" s="132">
        <f t="shared" si="131"/>
        <v>40</v>
      </c>
      <c r="W293" s="24" t="str">
        <f t="shared" si="121"/>
        <v xml:space="preserve"> </v>
      </c>
      <c r="X293" s="25" t="str">
        <f t="shared" si="133"/>
        <v>L</v>
      </c>
      <c r="Y293" s="43">
        <f t="shared" si="132"/>
        <v>3</v>
      </c>
      <c r="Z293" s="134">
        <f t="shared" si="122"/>
        <v>1</v>
      </c>
      <c r="AA293" s="43">
        <f t="shared" si="113"/>
        <v>13</v>
      </c>
      <c r="AB293" s="43">
        <f t="shared" si="123"/>
        <v>5</v>
      </c>
      <c r="AC293" s="43">
        <f t="shared" si="124"/>
        <v>0</v>
      </c>
      <c r="AD293" s="132">
        <f t="shared" si="125"/>
        <v>-26</v>
      </c>
    </row>
    <row r="294" spans="1:30">
      <c r="A294" s="197">
        <f t="shared" si="116"/>
        <v>284</v>
      </c>
      <c r="B294" s="198">
        <f>Data!B294</f>
        <v>31</v>
      </c>
      <c r="D294" s="112">
        <f t="shared" si="114"/>
        <v>3</v>
      </c>
      <c r="E294" s="116" t="str">
        <f t="shared" si="115"/>
        <v>A</v>
      </c>
      <c r="G294" s="24" t="str">
        <f t="shared" si="134"/>
        <v xml:space="preserve"> </v>
      </c>
      <c r="H294" s="25" t="str">
        <f t="shared" si="135"/>
        <v>W</v>
      </c>
      <c r="I294" s="43" t="str">
        <f t="shared" si="136"/>
        <v xml:space="preserve"> </v>
      </c>
      <c r="J294" s="43">
        <f t="shared" si="137"/>
        <v>0</v>
      </c>
      <c r="K294" s="43">
        <f t="shared" si="117"/>
        <v>0</v>
      </c>
      <c r="L294" s="43">
        <f t="shared" si="118"/>
        <v>6</v>
      </c>
      <c r="M294" s="132">
        <f t="shared" si="119"/>
        <v>-74</v>
      </c>
      <c r="O294" s="24" t="str">
        <f t="shared" si="126"/>
        <v xml:space="preserve"> </v>
      </c>
      <c r="P294" s="25" t="str">
        <f t="shared" si="127"/>
        <v>L</v>
      </c>
      <c r="Q294" s="43" t="str">
        <f t="shared" si="128"/>
        <v>A</v>
      </c>
      <c r="R294" s="43">
        <f t="shared" si="129"/>
        <v>3</v>
      </c>
      <c r="S294" s="43">
        <f t="shared" si="120"/>
        <v>3</v>
      </c>
      <c r="T294" s="43">
        <f t="shared" si="130"/>
        <v>0</v>
      </c>
      <c r="U294" s="132">
        <f t="shared" si="131"/>
        <v>37</v>
      </c>
      <c r="W294" s="24" t="str">
        <f t="shared" si="121"/>
        <v xml:space="preserve"> </v>
      </c>
      <c r="X294" s="25" t="str">
        <f t="shared" si="133"/>
        <v>W</v>
      </c>
      <c r="Y294" s="43" t="str">
        <f t="shared" si="132"/>
        <v xml:space="preserve"> </v>
      </c>
      <c r="Z294" s="134">
        <f t="shared" si="122"/>
        <v>0</v>
      </c>
      <c r="AA294" s="43">
        <f t="shared" si="113"/>
        <v>11</v>
      </c>
      <c r="AB294" s="43">
        <f t="shared" si="123"/>
        <v>0</v>
      </c>
      <c r="AC294" s="43">
        <f t="shared" si="124"/>
        <v>15</v>
      </c>
      <c r="AD294" s="132">
        <f t="shared" si="125"/>
        <v>-11</v>
      </c>
    </row>
    <row r="295" spans="1:30">
      <c r="A295" s="197">
        <f t="shared" si="116"/>
        <v>285</v>
      </c>
      <c r="B295" s="198">
        <f>Data!B295</f>
        <v>16</v>
      </c>
      <c r="D295" s="112">
        <f t="shared" si="114"/>
        <v>2</v>
      </c>
      <c r="E295" s="116" t="str">
        <f t="shared" si="115"/>
        <v>A</v>
      </c>
      <c r="G295" s="24" t="str">
        <f t="shared" si="134"/>
        <v xml:space="preserve"> </v>
      </c>
      <c r="H295" s="25" t="str">
        <f t="shared" si="135"/>
        <v xml:space="preserve"> </v>
      </c>
      <c r="I295" s="43" t="str">
        <f t="shared" si="136"/>
        <v xml:space="preserve"> </v>
      </c>
      <c r="J295" s="43">
        <f t="shared" si="137"/>
        <v>0</v>
      </c>
      <c r="K295" s="43">
        <f t="shared" si="117"/>
        <v>0</v>
      </c>
      <c r="L295" s="43">
        <f t="shared" si="118"/>
        <v>0</v>
      </c>
      <c r="M295" s="132">
        <f t="shared" si="119"/>
        <v>-74</v>
      </c>
      <c r="O295" s="24" t="str">
        <f t="shared" si="126"/>
        <v xml:space="preserve"> </v>
      </c>
      <c r="P295" s="25" t="str">
        <f t="shared" si="127"/>
        <v>W</v>
      </c>
      <c r="Q295" s="43" t="str">
        <f t="shared" si="128"/>
        <v xml:space="preserve"> </v>
      </c>
      <c r="R295" s="43">
        <f t="shared" si="129"/>
        <v>0</v>
      </c>
      <c r="S295" s="43">
        <f t="shared" si="120"/>
        <v>0</v>
      </c>
      <c r="T295" s="43">
        <f t="shared" si="130"/>
        <v>9</v>
      </c>
      <c r="U295" s="132">
        <f t="shared" si="131"/>
        <v>46</v>
      </c>
      <c r="W295" s="24" t="str">
        <f t="shared" si="121"/>
        <v xml:space="preserve"> </v>
      </c>
      <c r="X295" s="25" t="str">
        <f t="shared" si="133"/>
        <v xml:space="preserve"> </v>
      </c>
      <c r="Y295" s="43" t="str">
        <f t="shared" si="132"/>
        <v xml:space="preserve"> </v>
      </c>
      <c r="Z295" s="134">
        <f t="shared" si="122"/>
        <v>0</v>
      </c>
      <c r="AA295" s="43">
        <f t="shared" ref="AA295:AA310" si="138">IF(AND($W$9&gt;0,$W$9 &lt;28,Z295&lt;$W$9),IF(X295="L",AA294+1,IF(AND(X295="W",AA294&gt;2),AA294-2,IF(AND(X295="W",AA294&lt;=2,),1,AA294))),AA294)</f>
        <v>11</v>
      </c>
      <c r="AB295" s="43">
        <f t="shared" si="123"/>
        <v>0</v>
      </c>
      <c r="AC295" s="43">
        <f t="shared" si="124"/>
        <v>0</v>
      </c>
      <c r="AD295" s="132">
        <f t="shared" si="125"/>
        <v>-11</v>
      </c>
    </row>
    <row r="296" spans="1:30">
      <c r="A296" s="197">
        <f t="shared" si="116"/>
        <v>286</v>
      </c>
      <c r="B296" s="198">
        <f>Data!B296</f>
        <v>22</v>
      </c>
      <c r="D296" s="112">
        <f t="shared" si="114"/>
        <v>2</v>
      </c>
      <c r="E296" s="116" t="str">
        <f t="shared" si="115"/>
        <v>A</v>
      </c>
      <c r="G296" s="24" t="str">
        <f t="shared" si="134"/>
        <v>T</v>
      </c>
      <c r="H296" s="25" t="str">
        <f t="shared" si="135"/>
        <v xml:space="preserve"> </v>
      </c>
      <c r="I296" s="43">
        <f t="shared" si="136"/>
        <v>2</v>
      </c>
      <c r="J296" s="43">
        <f t="shared" si="137"/>
        <v>1</v>
      </c>
      <c r="K296" s="43">
        <f t="shared" si="117"/>
        <v>1</v>
      </c>
      <c r="L296" s="43">
        <f t="shared" si="118"/>
        <v>0</v>
      </c>
      <c r="M296" s="132">
        <f t="shared" si="119"/>
        <v>-75</v>
      </c>
      <c r="O296" s="24" t="str">
        <f t="shared" si="126"/>
        <v xml:space="preserve"> </v>
      </c>
      <c r="P296" s="25" t="str">
        <f t="shared" si="127"/>
        <v xml:space="preserve"> </v>
      </c>
      <c r="Q296" s="43" t="str">
        <f t="shared" si="128"/>
        <v xml:space="preserve"> </v>
      </c>
      <c r="R296" s="43">
        <f t="shared" si="129"/>
        <v>0</v>
      </c>
      <c r="S296" s="43">
        <f t="shared" si="120"/>
        <v>0</v>
      </c>
      <c r="T296" s="43">
        <f t="shared" si="130"/>
        <v>0</v>
      </c>
      <c r="U296" s="132">
        <f t="shared" si="131"/>
        <v>46</v>
      </c>
      <c r="W296" s="24" t="str">
        <f t="shared" si="121"/>
        <v>T</v>
      </c>
      <c r="X296" s="25" t="str">
        <f t="shared" si="133"/>
        <v xml:space="preserve"> </v>
      </c>
      <c r="Y296" s="43">
        <f t="shared" si="132"/>
        <v>2</v>
      </c>
      <c r="Z296" s="134">
        <f t="shared" si="122"/>
        <v>0</v>
      </c>
      <c r="AA296" s="43">
        <f t="shared" si="138"/>
        <v>11</v>
      </c>
      <c r="AB296" s="43">
        <f t="shared" si="123"/>
        <v>4</v>
      </c>
      <c r="AC296" s="43">
        <f t="shared" si="124"/>
        <v>0</v>
      </c>
      <c r="AD296" s="132">
        <f t="shared" si="125"/>
        <v>-15</v>
      </c>
    </row>
    <row r="297" spans="1:30">
      <c r="A297" s="197">
        <f t="shared" si="116"/>
        <v>287</v>
      </c>
      <c r="B297" s="198">
        <f>Data!B297</f>
        <v>11</v>
      </c>
      <c r="D297" s="112">
        <f t="shared" si="114"/>
        <v>1</v>
      </c>
      <c r="E297" s="116" t="str">
        <f t="shared" si="115"/>
        <v>B</v>
      </c>
      <c r="G297" s="24" t="str">
        <f t="shared" si="134"/>
        <v xml:space="preserve"> </v>
      </c>
      <c r="H297" s="25" t="str">
        <f t="shared" si="135"/>
        <v>L</v>
      </c>
      <c r="I297" s="43">
        <f t="shared" si="136"/>
        <v>1</v>
      </c>
      <c r="J297" s="43">
        <f t="shared" si="137"/>
        <v>2</v>
      </c>
      <c r="K297" s="43">
        <f t="shared" si="117"/>
        <v>2</v>
      </c>
      <c r="L297" s="43">
        <f t="shared" si="118"/>
        <v>0</v>
      </c>
      <c r="M297" s="132">
        <f t="shared" si="119"/>
        <v>-77</v>
      </c>
      <c r="O297" s="24" t="str">
        <f t="shared" si="126"/>
        <v xml:space="preserve"> </v>
      </c>
      <c r="P297" s="25" t="str">
        <f t="shared" si="127"/>
        <v xml:space="preserve"> </v>
      </c>
      <c r="Q297" s="43" t="str">
        <f t="shared" si="128"/>
        <v xml:space="preserve"> </v>
      </c>
      <c r="R297" s="43">
        <f t="shared" si="129"/>
        <v>0</v>
      </c>
      <c r="S297" s="43">
        <f t="shared" si="120"/>
        <v>0</v>
      </c>
      <c r="T297" s="43">
        <f t="shared" si="130"/>
        <v>0</v>
      </c>
      <c r="U297" s="132">
        <f t="shared" si="131"/>
        <v>46</v>
      </c>
      <c r="W297" s="24" t="str">
        <f t="shared" si="121"/>
        <v xml:space="preserve"> </v>
      </c>
      <c r="X297" s="25" t="str">
        <f t="shared" si="133"/>
        <v>L</v>
      </c>
      <c r="Y297" s="43">
        <f t="shared" si="132"/>
        <v>1</v>
      </c>
      <c r="Z297" s="134">
        <f t="shared" si="122"/>
        <v>1</v>
      </c>
      <c r="AA297" s="43">
        <f t="shared" si="138"/>
        <v>12</v>
      </c>
      <c r="AB297" s="43">
        <f t="shared" si="123"/>
        <v>4</v>
      </c>
      <c r="AC297" s="43">
        <f t="shared" si="124"/>
        <v>0</v>
      </c>
      <c r="AD297" s="132">
        <f t="shared" si="125"/>
        <v>-19</v>
      </c>
    </row>
    <row r="298" spans="1:30">
      <c r="A298" s="197">
        <f t="shared" si="116"/>
        <v>288</v>
      </c>
      <c r="B298" s="198">
        <f>Data!B298</f>
        <v>11</v>
      </c>
      <c r="D298" s="112">
        <f t="shared" si="114"/>
        <v>1</v>
      </c>
      <c r="E298" s="116" t="str">
        <f t="shared" si="115"/>
        <v>B</v>
      </c>
      <c r="G298" s="24" t="str">
        <f t="shared" si="134"/>
        <v xml:space="preserve"> </v>
      </c>
      <c r="H298" s="25" t="str">
        <f t="shared" si="135"/>
        <v>W</v>
      </c>
      <c r="I298" s="43" t="str">
        <f t="shared" si="136"/>
        <v xml:space="preserve"> </v>
      </c>
      <c r="J298" s="43">
        <f t="shared" si="137"/>
        <v>0</v>
      </c>
      <c r="K298" s="43">
        <f t="shared" si="117"/>
        <v>0</v>
      </c>
      <c r="L298" s="43">
        <f t="shared" si="118"/>
        <v>6</v>
      </c>
      <c r="M298" s="132">
        <f t="shared" si="119"/>
        <v>-71</v>
      </c>
      <c r="O298" s="24" t="str">
        <f t="shared" si="126"/>
        <v>T</v>
      </c>
      <c r="P298" s="25" t="str">
        <f t="shared" si="127"/>
        <v xml:space="preserve"> </v>
      </c>
      <c r="Q298" s="43" t="str">
        <f t="shared" si="128"/>
        <v>B</v>
      </c>
      <c r="R298" s="43">
        <f t="shared" si="129"/>
        <v>1</v>
      </c>
      <c r="S298" s="43">
        <f t="shared" si="120"/>
        <v>1</v>
      </c>
      <c r="T298" s="43">
        <f t="shared" si="130"/>
        <v>0</v>
      </c>
      <c r="U298" s="132">
        <f t="shared" si="131"/>
        <v>45</v>
      </c>
      <c r="W298" s="24" t="str">
        <f t="shared" si="121"/>
        <v xml:space="preserve"> </v>
      </c>
      <c r="X298" s="25" t="str">
        <f t="shared" si="133"/>
        <v>W</v>
      </c>
      <c r="Y298" s="43" t="str">
        <f t="shared" si="132"/>
        <v xml:space="preserve"> </v>
      </c>
      <c r="Z298" s="134">
        <f t="shared" si="122"/>
        <v>0</v>
      </c>
      <c r="AA298" s="43">
        <f t="shared" si="138"/>
        <v>10</v>
      </c>
      <c r="AB298" s="43">
        <f t="shared" si="123"/>
        <v>0</v>
      </c>
      <c r="AC298" s="43">
        <f t="shared" si="124"/>
        <v>12</v>
      </c>
      <c r="AD298" s="132">
        <f t="shared" si="125"/>
        <v>-7</v>
      </c>
    </row>
    <row r="299" spans="1:30">
      <c r="A299" s="197">
        <f t="shared" si="116"/>
        <v>289</v>
      </c>
      <c r="B299" s="198">
        <f>Data!B299</f>
        <v>0</v>
      </c>
      <c r="D299" s="112">
        <f t="shared" si="114"/>
        <v>0</v>
      </c>
      <c r="E299" s="116">
        <f t="shared" si="115"/>
        <v>0</v>
      </c>
      <c r="G299" s="24" t="str">
        <f t="shared" si="134"/>
        <v xml:space="preserve"> </v>
      </c>
      <c r="H299" s="25" t="str">
        <f t="shared" si="135"/>
        <v xml:space="preserve"> </v>
      </c>
      <c r="I299" s="43" t="str">
        <f t="shared" si="136"/>
        <v xml:space="preserve"> </v>
      </c>
      <c r="J299" s="43">
        <f t="shared" si="137"/>
        <v>0</v>
      </c>
      <c r="K299" s="43">
        <f t="shared" si="117"/>
        <v>0</v>
      </c>
      <c r="L299" s="43">
        <f t="shared" si="118"/>
        <v>0</v>
      </c>
      <c r="M299" s="132">
        <f t="shared" si="119"/>
        <v>-71</v>
      </c>
      <c r="O299" s="24" t="str">
        <f t="shared" si="126"/>
        <v xml:space="preserve"> </v>
      </c>
      <c r="P299" s="25" t="str">
        <f t="shared" si="127"/>
        <v>L</v>
      </c>
      <c r="Q299" s="43">
        <f t="shared" si="128"/>
        <v>0</v>
      </c>
      <c r="R299" s="43">
        <f t="shared" si="129"/>
        <v>2</v>
      </c>
      <c r="S299" s="43">
        <f t="shared" si="120"/>
        <v>2</v>
      </c>
      <c r="T299" s="43">
        <f t="shared" si="130"/>
        <v>0</v>
      </c>
      <c r="U299" s="132">
        <f t="shared" si="131"/>
        <v>43</v>
      </c>
      <c r="W299" s="24" t="str">
        <f t="shared" si="121"/>
        <v xml:space="preserve"> </v>
      </c>
      <c r="X299" s="25" t="str">
        <f t="shared" si="133"/>
        <v xml:space="preserve"> </v>
      </c>
      <c r="Y299" s="43" t="str">
        <f t="shared" si="132"/>
        <v xml:space="preserve"> </v>
      </c>
      <c r="Z299" s="134">
        <f t="shared" si="122"/>
        <v>0</v>
      </c>
      <c r="AA299" s="43">
        <f t="shared" si="138"/>
        <v>10</v>
      </c>
      <c r="AB299" s="43">
        <f t="shared" si="123"/>
        <v>0</v>
      </c>
      <c r="AC299" s="43">
        <f t="shared" si="124"/>
        <v>0</v>
      </c>
      <c r="AD299" s="132">
        <f t="shared" si="125"/>
        <v>-7</v>
      </c>
    </row>
    <row r="300" spans="1:30">
      <c r="A300" s="197">
        <f t="shared" si="116"/>
        <v>290</v>
      </c>
      <c r="B300" s="198">
        <f>Data!B300</f>
        <v>32</v>
      </c>
      <c r="D300" s="112">
        <f t="shared" si="114"/>
        <v>3</v>
      </c>
      <c r="E300" s="116" t="str">
        <f t="shared" si="115"/>
        <v>B</v>
      </c>
      <c r="G300" s="24" t="str">
        <f t="shared" si="134"/>
        <v xml:space="preserve"> </v>
      </c>
      <c r="H300" s="25" t="str">
        <f t="shared" si="135"/>
        <v xml:space="preserve"> </v>
      </c>
      <c r="I300" s="43" t="str">
        <f t="shared" si="136"/>
        <v xml:space="preserve"> </v>
      </c>
      <c r="J300" s="43">
        <f t="shared" si="137"/>
        <v>0</v>
      </c>
      <c r="K300" s="43">
        <f t="shared" si="117"/>
        <v>0</v>
      </c>
      <c r="L300" s="43">
        <f t="shared" si="118"/>
        <v>0</v>
      </c>
      <c r="M300" s="132">
        <f t="shared" si="119"/>
        <v>-71</v>
      </c>
      <c r="O300" s="24" t="str">
        <f t="shared" si="126"/>
        <v xml:space="preserve"> </v>
      </c>
      <c r="P300" s="25" t="str">
        <f t="shared" si="127"/>
        <v>L</v>
      </c>
      <c r="Q300" s="43" t="str">
        <f t="shared" si="128"/>
        <v>B</v>
      </c>
      <c r="R300" s="43">
        <f t="shared" si="129"/>
        <v>3</v>
      </c>
      <c r="S300" s="43">
        <f t="shared" si="120"/>
        <v>3</v>
      </c>
      <c r="T300" s="43">
        <f t="shared" si="130"/>
        <v>0</v>
      </c>
      <c r="U300" s="132">
        <f t="shared" si="131"/>
        <v>40</v>
      </c>
      <c r="W300" s="24" t="str">
        <f t="shared" si="121"/>
        <v xml:space="preserve"> </v>
      </c>
      <c r="X300" s="25" t="str">
        <f t="shared" si="133"/>
        <v xml:space="preserve"> </v>
      </c>
      <c r="Y300" s="43" t="str">
        <f t="shared" si="132"/>
        <v xml:space="preserve"> </v>
      </c>
      <c r="Z300" s="134">
        <f t="shared" si="122"/>
        <v>0</v>
      </c>
      <c r="AA300" s="43">
        <f t="shared" si="138"/>
        <v>10</v>
      </c>
      <c r="AB300" s="43">
        <f t="shared" si="123"/>
        <v>0</v>
      </c>
      <c r="AC300" s="43">
        <f t="shared" si="124"/>
        <v>0</v>
      </c>
      <c r="AD300" s="132">
        <f t="shared" si="125"/>
        <v>-7</v>
      </c>
    </row>
    <row r="301" spans="1:30">
      <c r="A301" s="197">
        <f t="shared" si="116"/>
        <v>291</v>
      </c>
      <c r="B301" s="198">
        <f>Data!B301</f>
        <v>0</v>
      </c>
      <c r="D301" s="112">
        <f t="shared" si="114"/>
        <v>0</v>
      </c>
      <c r="E301" s="116">
        <f t="shared" si="115"/>
        <v>0</v>
      </c>
      <c r="G301" s="24" t="str">
        <f t="shared" si="134"/>
        <v xml:space="preserve"> </v>
      </c>
      <c r="H301" s="25" t="str">
        <f t="shared" si="135"/>
        <v xml:space="preserve"> </v>
      </c>
      <c r="I301" s="43" t="str">
        <f t="shared" si="136"/>
        <v xml:space="preserve"> </v>
      </c>
      <c r="J301" s="43">
        <f t="shared" si="137"/>
        <v>0</v>
      </c>
      <c r="K301" s="43">
        <f t="shared" si="117"/>
        <v>0</v>
      </c>
      <c r="L301" s="43">
        <f t="shared" si="118"/>
        <v>0</v>
      </c>
      <c r="M301" s="132">
        <f t="shared" si="119"/>
        <v>-71</v>
      </c>
      <c r="O301" s="24" t="str">
        <f t="shared" si="126"/>
        <v xml:space="preserve"> </v>
      </c>
      <c r="P301" s="25" t="str">
        <f t="shared" si="127"/>
        <v>L</v>
      </c>
      <c r="Q301" s="43">
        <f t="shared" si="128"/>
        <v>0</v>
      </c>
      <c r="R301" s="43">
        <f t="shared" si="129"/>
        <v>4</v>
      </c>
      <c r="S301" s="43">
        <f t="shared" si="120"/>
        <v>4</v>
      </c>
      <c r="T301" s="43">
        <f t="shared" si="130"/>
        <v>0</v>
      </c>
      <c r="U301" s="132">
        <f t="shared" si="131"/>
        <v>36</v>
      </c>
      <c r="W301" s="24" t="str">
        <f t="shared" si="121"/>
        <v xml:space="preserve"> </v>
      </c>
      <c r="X301" s="25" t="str">
        <f t="shared" si="133"/>
        <v xml:space="preserve"> </v>
      </c>
      <c r="Y301" s="43" t="str">
        <f t="shared" si="132"/>
        <v xml:space="preserve"> </v>
      </c>
      <c r="Z301" s="134">
        <f t="shared" si="122"/>
        <v>0</v>
      </c>
      <c r="AA301" s="43">
        <f t="shared" si="138"/>
        <v>10</v>
      </c>
      <c r="AB301" s="43">
        <f t="shared" si="123"/>
        <v>0</v>
      </c>
      <c r="AC301" s="43">
        <f t="shared" si="124"/>
        <v>0</v>
      </c>
      <c r="AD301" s="132">
        <f t="shared" si="125"/>
        <v>-7</v>
      </c>
    </row>
    <row r="302" spans="1:30">
      <c r="A302" s="197">
        <f t="shared" si="116"/>
        <v>292</v>
      </c>
      <c r="B302" s="198">
        <f>Data!B302</f>
        <v>9</v>
      </c>
      <c r="D302" s="112">
        <f t="shared" si="114"/>
        <v>1</v>
      </c>
      <c r="E302" s="116" t="str">
        <f t="shared" si="115"/>
        <v>C</v>
      </c>
      <c r="G302" s="24" t="str">
        <f t="shared" si="134"/>
        <v xml:space="preserve"> </v>
      </c>
      <c r="H302" s="25" t="str">
        <f t="shared" si="135"/>
        <v xml:space="preserve"> </v>
      </c>
      <c r="I302" s="43" t="str">
        <f t="shared" si="136"/>
        <v xml:space="preserve"> </v>
      </c>
      <c r="J302" s="43">
        <f t="shared" si="137"/>
        <v>0</v>
      </c>
      <c r="K302" s="43">
        <f t="shared" si="117"/>
        <v>0</v>
      </c>
      <c r="L302" s="43">
        <f t="shared" si="118"/>
        <v>0</v>
      </c>
      <c r="M302" s="132">
        <f t="shared" si="119"/>
        <v>-71</v>
      </c>
      <c r="O302" s="24" t="str">
        <f t="shared" si="126"/>
        <v xml:space="preserve"> </v>
      </c>
      <c r="P302" s="25" t="str">
        <f t="shared" si="127"/>
        <v>L</v>
      </c>
      <c r="Q302" s="43" t="str">
        <f t="shared" si="128"/>
        <v>C</v>
      </c>
      <c r="R302" s="43">
        <f t="shared" si="129"/>
        <v>5</v>
      </c>
      <c r="S302" s="43">
        <f t="shared" si="120"/>
        <v>6</v>
      </c>
      <c r="T302" s="43">
        <f t="shared" si="130"/>
        <v>0</v>
      </c>
      <c r="U302" s="132">
        <f t="shared" si="131"/>
        <v>30</v>
      </c>
      <c r="W302" s="24" t="str">
        <f t="shared" si="121"/>
        <v xml:space="preserve"> </v>
      </c>
      <c r="X302" s="25" t="str">
        <f t="shared" si="133"/>
        <v xml:space="preserve"> </v>
      </c>
      <c r="Y302" s="43" t="str">
        <f t="shared" si="132"/>
        <v xml:space="preserve"> </v>
      </c>
      <c r="Z302" s="134">
        <f t="shared" si="122"/>
        <v>0</v>
      </c>
      <c r="AA302" s="43">
        <f t="shared" si="138"/>
        <v>10</v>
      </c>
      <c r="AB302" s="43">
        <f t="shared" si="123"/>
        <v>0</v>
      </c>
      <c r="AC302" s="43">
        <f t="shared" si="124"/>
        <v>0</v>
      </c>
      <c r="AD302" s="132">
        <f t="shared" si="125"/>
        <v>-7</v>
      </c>
    </row>
    <row r="303" spans="1:30">
      <c r="A303" s="197">
        <f t="shared" si="116"/>
        <v>293</v>
      </c>
      <c r="B303" s="198">
        <f>Data!B303</f>
        <v>11</v>
      </c>
      <c r="D303" s="112">
        <f t="shared" si="114"/>
        <v>1</v>
      </c>
      <c r="E303" s="116" t="str">
        <f t="shared" si="115"/>
        <v>B</v>
      </c>
      <c r="G303" s="24" t="str">
        <f t="shared" si="134"/>
        <v>T</v>
      </c>
      <c r="H303" s="25" t="str">
        <f t="shared" si="135"/>
        <v xml:space="preserve"> </v>
      </c>
      <c r="I303" s="43">
        <f t="shared" si="136"/>
        <v>1</v>
      </c>
      <c r="J303" s="43">
        <f t="shared" si="137"/>
        <v>1</v>
      </c>
      <c r="K303" s="43">
        <f t="shared" si="117"/>
        <v>1</v>
      </c>
      <c r="L303" s="43">
        <f t="shared" si="118"/>
        <v>0</v>
      </c>
      <c r="M303" s="132">
        <f t="shared" si="119"/>
        <v>-72</v>
      </c>
      <c r="O303" s="24" t="str">
        <f t="shared" si="126"/>
        <v xml:space="preserve"> </v>
      </c>
      <c r="P303" s="25" t="str">
        <f t="shared" si="127"/>
        <v>L</v>
      </c>
      <c r="Q303" s="43" t="str">
        <f t="shared" si="128"/>
        <v>B</v>
      </c>
      <c r="R303" s="43">
        <f t="shared" si="129"/>
        <v>6</v>
      </c>
      <c r="S303" s="43">
        <f t="shared" si="120"/>
        <v>9</v>
      </c>
      <c r="T303" s="43">
        <f t="shared" si="130"/>
        <v>0</v>
      </c>
      <c r="U303" s="132">
        <f t="shared" si="131"/>
        <v>21</v>
      </c>
      <c r="W303" s="24" t="str">
        <f t="shared" si="121"/>
        <v>T</v>
      </c>
      <c r="X303" s="25" t="str">
        <f t="shared" si="133"/>
        <v xml:space="preserve"> </v>
      </c>
      <c r="Y303" s="43">
        <f t="shared" si="132"/>
        <v>1</v>
      </c>
      <c r="Z303" s="134">
        <f t="shared" si="122"/>
        <v>0</v>
      </c>
      <c r="AA303" s="43">
        <f t="shared" si="138"/>
        <v>10</v>
      </c>
      <c r="AB303" s="43">
        <f t="shared" si="123"/>
        <v>4</v>
      </c>
      <c r="AC303" s="43">
        <f t="shared" si="124"/>
        <v>0</v>
      </c>
      <c r="AD303" s="132">
        <f t="shared" si="125"/>
        <v>-11</v>
      </c>
    </row>
    <row r="304" spans="1:30">
      <c r="A304" s="197">
        <f t="shared" si="116"/>
        <v>294</v>
      </c>
      <c r="B304" s="198">
        <f>Data!B304</f>
        <v>15</v>
      </c>
      <c r="D304" s="112">
        <f t="shared" si="114"/>
        <v>2</v>
      </c>
      <c r="E304" s="116" t="str">
        <f t="shared" si="115"/>
        <v>C</v>
      </c>
      <c r="G304" s="24" t="str">
        <f t="shared" si="134"/>
        <v xml:space="preserve"> </v>
      </c>
      <c r="H304" s="25" t="str">
        <f t="shared" si="135"/>
        <v>L</v>
      </c>
      <c r="I304" s="43">
        <f t="shared" si="136"/>
        <v>2</v>
      </c>
      <c r="J304" s="43">
        <f t="shared" si="137"/>
        <v>2</v>
      </c>
      <c r="K304" s="43">
        <f t="shared" si="117"/>
        <v>2</v>
      </c>
      <c r="L304" s="43">
        <f t="shared" si="118"/>
        <v>0</v>
      </c>
      <c r="M304" s="132">
        <f t="shared" si="119"/>
        <v>-74</v>
      </c>
      <c r="O304" s="24" t="str">
        <f t="shared" si="126"/>
        <v xml:space="preserve"> </v>
      </c>
      <c r="P304" s="25" t="str">
        <f t="shared" si="127"/>
        <v>L</v>
      </c>
      <c r="Q304" s="43" t="str">
        <f t="shared" si="128"/>
        <v>C</v>
      </c>
      <c r="R304" s="43">
        <f t="shared" si="129"/>
        <v>7</v>
      </c>
      <c r="S304" s="43">
        <f t="shared" si="120"/>
        <v>0</v>
      </c>
      <c r="T304" s="43">
        <f t="shared" si="130"/>
        <v>0</v>
      </c>
      <c r="U304" s="132">
        <f t="shared" si="131"/>
        <v>21</v>
      </c>
      <c r="W304" s="24" t="str">
        <f t="shared" si="121"/>
        <v xml:space="preserve"> </v>
      </c>
      <c r="X304" s="25" t="str">
        <f t="shared" si="133"/>
        <v>L</v>
      </c>
      <c r="Y304" s="43">
        <f t="shared" si="132"/>
        <v>2</v>
      </c>
      <c r="Z304" s="134">
        <f t="shared" si="122"/>
        <v>1</v>
      </c>
      <c r="AA304" s="43">
        <f t="shared" si="138"/>
        <v>11</v>
      </c>
      <c r="AB304" s="43">
        <f t="shared" si="123"/>
        <v>4</v>
      </c>
      <c r="AC304" s="43">
        <f t="shared" si="124"/>
        <v>0</v>
      </c>
      <c r="AD304" s="132">
        <f t="shared" si="125"/>
        <v>-15</v>
      </c>
    </row>
    <row r="305" spans="1:30">
      <c r="A305" s="197">
        <f t="shared" si="116"/>
        <v>295</v>
      </c>
      <c r="B305" s="198">
        <f>Data!B305</f>
        <v>24</v>
      </c>
      <c r="D305" s="112">
        <f t="shared" si="114"/>
        <v>2</v>
      </c>
      <c r="E305" s="116" t="str">
        <f t="shared" si="115"/>
        <v>C</v>
      </c>
      <c r="G305" s="24" t="str">
        <f t="shared" si="134"/>
        <v xml:space="preserve"> </v>
      </c>
      <c r="H305" s="25" t="str">
        <f t="shared" si="135"/>
        <v>W</v>
      </c>
      <c r="I305" s="43" t="str">
        <f t="shared" si="136"/>
        <v xml:space="preserve"> </v>
      </c>
      <c r="J305" s="43">
        <f t="shared" si="137"/>
        <v>0</v>
      </c>
      <c r="K305" s="43">
        <f t="shared" si="117"/>
        <v>0</v>
      </c>
      <c r="L305" s="43">
        <f t="shared" si="118"/>
        <v>6</v>
      </c>
      <c r="M305" s="132">
        <f t="shared" si="119"/>
        <v>-68</v>
      </c>
      <c r="O305" s="24" t="str">
        <f t="shared" si="126"/>
        <v xml:space="preserve"> </v>
      </c>
      <c r="P305" s="25" t="str">
        <f t="shared" si="127"/>
        <v>W</v>
      </c>
      <c r="Q305" s="43" t="str">
        <f t="shared" si="128"/>
        <v xml:space="preserve"> </v>
      </c>
      <c r="R305" s="43">
        <f t="shared" si="129"/>
        <v>0</v>
      </c>
      <c r="S305" s="43">
        <f t="shared" si="120"/>
        <v>0</v>
      </c>
      <c r="T305" s="43">
        <f t="shared" si="130"/>
        <v>0</v>
      </c>
      <c r="U305" s="132">
        <f t="shared" si="131"/>
        <v>21</v>
      </c>
      <c r="W305" s="24" t="str">
        <f t="shared" si="121"/>
        <v xml:space="preserve"> </v>
      </c>
      <c r="X305" s="25" t="str">
        <f t="shared" si="133"/>
        <v>W</v>
      </c>
      <c r="Y305" s="43" t="str">
        <f t="shared" si="132"/>
        <v xml:space="preserve"> </v>
      </c>
      <c r="Z305" s="134">
        <f t="shared" si="122"/>
        <v>0</v>
      </c>
      <c r="AA305" s="43">
        <f t="shared" si="138"/>
        <v>9</v>
      </c>
      <c r="AB305" s="43">
        <f t="shared" si="123"/>
        <v>0</v>
      </c>
      <c r="AC305" s="43">
        <f t="shared" si="124"/>
        <v>12</v>
      </c>
      <c r="AD305" s="132">
        <f t="shared" si="125"/>
        <v>-3</v>
      </c>
    </row>
    <row r="306" spans="1:30">
      <c r="A306" s="197">
        <f t="shared" si="116"/>
        <v>296</v>
      </c>
      <c r="B306" s="198">
        <f>Data!B306</f>
        <v>35</v>
      </c>
      <c r="D306" s="112">
        <f t="shared" si="114"/>
        <v>3</v>
      </c>
      <c r="E306" s="116" t="str">
        <f t="shared" si="115"/>
        <v>B</v>
      </c>
      <c r="G306" s="24" t="str">
        <f t="shared" si="134"/>
        <v xml:space="preserve"> </v>
      </c>
      <c r="H306" s="25" t="str">
        <f t="shared" si="135"/>
        <v xml:space="preserve"> </v>
      </c>
      <c r="I306" s="43" t="str">
        <f t="shared" si="136"/>
        <v xml:space="preserve"> </v>
      </c>
      <c r="J306" s="43">
        <f t="shared" si="137"/>
        <v>0</v>
      </c>
      <c r="K306" s="43">
        <f t="shared" si="117"/>
        <v>0</v>
      </c>
      <c r="L306" s="43">
        <f t="shared" si="118"/>
        <v>0</v>
      </c>
      <c r="M306" s="132">
        <f t="shared" si="119"/>
        <v>-68</v>
      </c>
      <c r="O306" s="24" t="str">
        <f t="shared" si="126"/>
        <v xml:space="preserve"> </v>
      </c>
      <c r="P306" s="25" t="str">
        <f t="shared" si="127"/>
        <v xml:space="preserve"> </v>
      </c>
      <c r="Q306" s="43" t="str">
        <f t="shared" si="128"/>
        <v xml:space="preserve"> </v>
      </c>
      <c r="R306" s="43">
        <f t="shared" si="129"/>
        <v>0</v>
      </c>
      <c r="S306" s="43">
        <f t="shared" si="120"/>
        <v>0</v>
      </c>
      <c r="T306" s="43">
        <f t="shared" si="130"/>
        <v>0</v>
      </c>
      <c r="U306" s="132">
        <f t="shared" si="131"/>
        <v>21</v>
      </c>
      <c r="W306" s="24" t="str">
        <f t="shared" si="121"/>
        <v xml:space="preserve"> </v>
      </c>
      <c r="X306" s="25" t="str">
        <f t="shared" si="133"/>
        <v xml:space="preserve"> </v>
      </c>
      <c r="Y306" s="43" t="str">
        <f t="shared" si="132"/>
        <v xml:space="preserve"> </v>
      </c>
      <c r="Z306" s="134">
        <f t="shared" si="122"/>
        <v>0</v>
      </c>
      <c r="AA306" s="43">
        <f t="shared" si="138"/>
        <v>9</v>
      </c>
      <c r="AB306" s="43">
        <f t="shared" si="123"/>
        <v>0</v>
      </c>
      <c r="AC306" s="43">
        <f t="shared" si="124"/>
        <v>0</v>
      </c>
      <c r="AD306" s="132">
        <f t="shared" si="125"/>
        <v>-3</v>
      </c>
    </row>
    <row r="307" spans="1:30">
      <c r="A307" s="197">
        <f t="shared" si="116"/>
        <v>297</v>
      </c>
      <c r="B307" s="198">
        <f>Data!B307</f>
        <v>3</v>
      </c>
      <c r="D307" s="112">
        <f t="shared" si="114"/>
        <v>1</v>
      </c>
      <c r="E307" s="116" t="str">
        <f t="shared" si="115"/>
        <v>C</v>
      </c>
      <c r="G307" s="24" t="str">
        <f t="shared" si="134"/>
        <v xml:space="preserve"> </v>
      </c>
      <c r="H307" s="25" t="str">
        <f t="shared" si="135"/>
        <v xml:space="preserve"> </v>
      </c>
      <c r="I307" s="43" t="str">
        <f t="shared" si="136"/>
        <v xml:space="preserve"> </v>
      </c>
      <c r="J307" s="43">
        <f t="shared" si="137"/>
        <v>0</v>
      </c>
      <c r="K307" s="43">
        <f t="shared" si="117"/>
        <v>0</v>
      </c>
      <c r="L307" s="43">
        <f t="shared" si="118"/>
        <v>0</v>
      </c>
      <c r="M307" s="132">
        <f t="shared" si="119"/>
        <v>-68</v>
      </c>
      <c r="O307" s="24" t="str">
        <f t="shared" si="126"/>
        <v xml:space="preserve"> </v>
      </c>
      <c r="P307" s="25" t="str">
        <f t="shared" si="127"/>
        <v xml:space="preserve"> </v>
      </c>
      <c r="Q307" s="43" t="str">
        <f t="shared" si="128"/>
        <v xml:space="preserve"> </v>
      </c>
      <c r="R307" s="43">
        <f t="shared" si="129"/>
        <v>0</v>
      </c>
      <c r="S307" s="43">
        <f t="shared" si="120"/>
        <v>0</v>
      </c>
      <c r="T307" s="43">
        <f t="shared" si="130"/>
        <v>0</v>
      </c>
      <c r="U307" s="132">
        <f t="shared" si="131"/>
        <v>21</v>
      </c>
      <c r="W307" s="24" t="str">
        <f t="shared" si="121"/>
        <v xml:space="preserve"> </v>
      </c>
      <c r="X307" s="25" t="str">
        <f t="shared" si="133"/>
        <v xml:space="preserve"> </v>
      </c>
      <c r="Y307" s="43" t="str">
        <f t="shared" si="132"/>
        <v xml:space="preserve"> </v>
      </c>
      <c r="Z307" s="134">
        <f t="shared" si="122"/>
        <v>0</v>
      </c>
      <c r="AA307" s="43">
        <f t="shared" si="138"/>
        <v>9</v>
      </c>
      <c r="AB307" s="43">
        <f t="shared" si="123"/>
        <v>0</v>
      </c>
      <c r="AC307" s="43">
        <f t="shared" si="124"/>
        <v>0</v>
      </c>
      <c r="AD307" s="132">
        <f t="shared" si="125"/>
        <v>-3</v>
      </c>
    </row>
    <row r="308" spans="1:30">
      <c r="A308" s="197">
        <f t="shared" si="116"/>
        <v>298</v>
      </c>
      <c r="B308" s="198">
        <f>Data!B308</f>
        <v>3</v>
      </c>
      <c r="D308" s="112">
        <f t="shared" si="114"/>
        <v>1</v>
      </c>
      <c r="E308" s="116" t="str">
        <f t="shared" si="115"/>
        <v>C</v>
      </c>
      <c r="G308" s="24" t="str">
        <f t="shared" si="134"/>
        <v>T</v>
      </c>
      <c r="H308" s="25" t="str">
        <f t="shared" si="135"/>
        <v xml:space="preserve"> </v>
      </c>
      <c r="I308" s="43">
        <f t="shared" si="136"/>
        <v>1</v>
      </c>
      <c r="J308" s="43">
        <f t="shared" si="137"/>
        <v>1</v>
      </c>
      <c r="K308" s="43">
        <f t="shared" si="117"/>
        <v>1</v>
      </c>
      <c r="L308" s="43">
        <f t="shared" si="118"/>
        <v>0</v>
      </c>
      <c r="M308" s="132">
        <f t="shared" si="119"/>
        <v>-69</v>
      </c>
      <c r="O308" s="24" t="str">
        <f t="shared" si="126"/>
        <v>T</v>
      </c>
      <c r="P308" s="25" t="str">
        <f t="shared" si="127"/>
        <v xml:space="preserve"> </v>
      </c>
      <c r="Q308" s="43" t="str">
        <f t="shared" si="128"/>
        <v>C</v>
      </c>
      <c r="R308" s="43">
        <f t="shared" si="129"/>
        <v>1</v>
      </c>
      <c r="S308" s="43">
        <f t="shared" si="120"/>
        <v>1</v>
      </c>
      <c r="T308" s="43">
        <f t="shared" si="130"/>
        <v>0</v>
      </c>
      <c r="U308" s="132">
        <f t="shared" si="131"/>
        <v>20</v>
      </c>
      <c r="W308" s="24" t="str">
        <f t="shared" si="121"/>
        <v>T</v>
      </c>
      <c r="X308" s="25" t="str">
        <f t="shared" si="133"/>
        <v xml:space="preserve"> </v>
      </c>
      <c r="Y308" s="43">
        <f t="shared" si="132"/>
        <v>1</v>
      </c>
      <c r="Z308" s="134">
        <f t="shared" si="122"/>
        <v>0</v>
      </c>
      <c r="AA308" s="43">
        <f t="shared" si="138"/>
        <v>9</v>
      </c>
      <c r="AB308" s="43">
        <f t="shared" si="123"/>
        <v>3</v>
      </c>
      <c r="AC308" s="43">
        <f t="shared" si="124"/>
        <v>0</v>
      </c>
      <c r="AD308" s="132">
        <f t="shared" si="125"/>
        <v>-6</v>
      </c>
    </row>
    <row r="309" spans="1:30">
      <c r="A309" s="197">
        <f t="shared" si="116"/>
        <v>299</v>
      </c>
      <c r="B309" s="198">
        <f>Data!B309</f>
        <v>7</v>
      </c>
      <c r="D309" s="112">
        <f t="shared" si="114"/>
        <v>1</v>
      </c>
      <c r="E309" s="116" t="str">
        <f t="shared" si="115"/>
        <v>A</v>
      </c>
      <c r="G309" s="24" t="str">
        <f t="shared" si="134"/>
        <v>T</v>
      </c>
      <c r="H309" s="25" t="str">
        <f t="shared" si="135"/>
        <v>W</v>
      </c>
      <c r="I309" s="43" t="str">
        <f t="shared" si="136"/>
        <v xml:space="preserve"> </v>
      </c>
      <c r="J309" s="43">
        <f t="shared" si="137"/>
        <v>0</v>
      </c>
      <c r="K309" s="43">
        <f t="shared" si="117"/>
        <v>0</v>
      </c>
      <c r="L309" s="43">
        <f t="shared" si="118"/>
        <v>3</v>
      </c>
      <c r="M309" s="132">
        <f t="shared" si="119"/>
        <v>-66</v>
      </c>
      <c r="O309" s="24" t="str">
        <f t="shared" si="126"/>
        <v xml:space="preserve"> </v>
      </c>
      <c r="P309" s="25" t="str">
        <f t="shared" si="127"/>
        <v>L</v>
      </c>
      <c r="Q309" s="43" t="str">
        <f t="shared" si="128"/>
        <v>A</v>
      </c>
      <c r="R309" s="43">
        <f t="shared" si="129"/>
        <v>2</v>
      </c>
      <c r="S309" s="43">
        <f t="shared" si="120"/>
        <v>2</v>
      </c>
      <c r="T309" s="43">
        <f t="shared" si="130"/>
        <v>0</v>
      </c>
      <c r="U309" s="132">
        <f t="shared" si="131"/>
        <v>18</v>
      </c>
      <c r="W309" s="24" t="str">
        <f t="shared" si="121"/>
        <v>T</v>
      </c>
      <c r="X309" s="25" t="str">
        <f t="shared" si="133"/>
        <v>W</v>
      </c>
      <c r="Y309" s="43" t="str">
        <f t="shared" si="132"/>
        <v xml:space="preserve"> </v>
      </c>
      <c r="Z309" s="134">
        <f t="shared" si="122"/>
        <v>0</v>
      </c>
      <c r="AA309" s="43">
        <f t="shared" si="138"/>
        <v>7</v>
      </c>
      <c r="AB309" s="43">
        <f t="shared" si="123"/>
        <v>0</v>
      </c>
      <c r="AC309" s="43">
        <f t="shared" si="124"/>
        <v>9</v>
      </c>
      <c r="AD309" s="132">
        <f t="shared" si="125"/>
        <v>3</v>
      </c>
    </row>
    <row r="310" spans="1:30">
      <c r="A310" s="197">
        <f t="shared" si="116"/>
        <v>300</v>
      </c>
      <c r="B310" s="198">
        <f>Data!B310</f>
        <v>31</v>
      </c>
      <c r="D310" s="112">
        <f t="shared" si="114"/>
        <v>3</v>
      </c>
      <c r="E310" s="116" t="str">
        <f t="shared" si="115"/>
        <v>A</v>
      </c>
      <c r="G310" s="24" t="str">
        <f t="shared" si="134"/>
        <v xml:space="preserve"> </v>
      </c>
      <c r="H310" s="25" t="str">
        <f t="shared" si="135"/>
        <v xml:space="preserve"> </v>
      </c>
      <c r="I310" s="43" t="str">
        <f t="shared" si="136"/>
        <v xml:space="preserve"> </v>
      </c>
      <c r="J310" s="43">
        <f t="shared" si="137"/>
        <v>0</v>
      </c>
      <c r="K310" s="43">
        <f t="shared" si="117"/>
        <v>0</v>
      </c>
      <c r="L310" s="43">
        <f t="shared" si="118"/>
        <v>0</v>
      </c>
      <c r="M310" s="132">
        <f t="shared" si="119"/>
        <v>-66</v>
      </c>
      <c r="O310" s="24" t="str">
        <f t="shared" si="126"/>
        <v xml:space="preserve"> </v>
      </c>
      <c r="P310" s="25" t="str">
        <f t="shared" si="127"/>
        <v>W</v>
      </c>
      <c r="Q310" s="43" t="str">
        <f t="shared" si="128"/>
        <v xml:space="preserve"> </v>
      </c>
      <c r="R310" s="43">
        <f t="shared" si="129"/>
        <v>0</v>
      </c>
      <c r="S310" s="43">
        <f t="shared" si="120"/>
        <v>0</v>
      </c>
      <c r="T310" s="43">
        <f t="shared" si="130"/>
        <v>6</v>
      </c>
      <c r="U310" s="132">
        <f t="shared" si="131"/>
        <v>24</v>
      </c>
      <c r="W310" s="24" t="str">
        <f t="shared" si="121"/>
        <v xml:space="preserve"> </v>
      </c>
      <c r="X310" s="25" t="str">
        <f t="shared" si="133"/>
        <v xml:space="preserve"> </v>
      </c>
      <c r="Y310" s="43" t="str">
        <f t="shared" si="132"/>
        <v xml:space="preserve"> </v>
      </c>
      <c r="Z310" s="134">
        <f t="shared" si="122"/>
        <v>0</v>
      </c>
      <c r="AA310" s="43">
        <f t="shared" si="138"/>
        <v>7</v>
      </c>
      <c r="AB310" s="43">
        <f t="shared" si="123"/>
        <v>0</v>
      </c>
      <c r="AC310" s="43">
        <f t="shared" si="124"/>
        <v>0</v>
      </c>
      <c r="AD310" s="132">
        <f t="shared" si="125"/>
        <v>3</v>
      </c>
    </row>
    <row r="311" spans="1:30">
      <c r="A311" s="197">
        <f t="shared" si="116"/>
        <v>301</v>
      </c>
      <c r="B311" s="198">
        <f>Data!B311</f>
        <v>20</v>
      </c>
      <c r="D311" s="112">
        <f t="shared" si="114"/>
        <v>2</v>
      </c>
      <c r="E311" s="116" t="str">
        <f t="shared" si="115"/>
        <v>B</v>
      </c>
      <c r="G311" s="24" t="str">
        <f t="shared" ref="G311:G374" si="139">IF(AND(D310&lt;&gt;0,D311&lt;&gt;0,D311=D310,H310=" "),"T"," ")</f>
        <v xml:space="preserve"> </v>
      </c>
      <c r="H311" s="25" t="str">
        <f t="shared" ref="H311:H374" si="140">IF(I310=" "," ",IF(D311=I310,"W","L"))</f>
        <v xml:space="preserve"> </v>
      </c>
      <c r="I311" s="43" t="str">
        <f t="shared" ref="I311:I374" si="141">IF(AND(G311="T",H311=" "),D311,IF(AND(G311=" ",H311="L"),D311," "))</f>
        <v xml:space="preserve"> </v>
      </c>
      <c r="J311" s="43">
        <f t="shared" ref="J311:J374" si="142">IF(I311=" ",0,J310+1)</f>
        <v>0</v>
      </c>
      <c r="K311" s="43">
        <f t="shared" si="117"/>
        <v>0</v>
      </c>
      <c r="L311" s="43">
        <f t="shared" ref="L311:L374" si="143">IF(OR(H311=" ",H311="L"),0,K310*3)</f>
        <v>0</v>
      </c>
      <c r="M311" s="132">
        <f t="shared" ref="M311:M374" si="144">M310-K311+L311</f>
        <v>-66</v>
      </c>
      <c r="N311" s="71"/>
      <c r="O311" s="24" t="str">
        <f t="shared" ref="O311:O374" si="145">IF(AND(E310&lt;&gt;0,E311&lt;&gt;0,E311=E310,P310=" "),"T"," ")</f>
        <v xml:space="preserve"> </v>
      </c>
      <c r="P311" s="25" t="str">
        <f t="shared" ref="P311:P374" si="146">IF(Q310=" "," ",IF(E311=Q310,"W","L"))</f>
        <v xml:space="preserve"> </v>
      </c>
      <c r="Q311" s="43" t="str">
        <f t="shared" ref="Q311:Q374" si="147">IF(AND(O311="T",P311=" "),E311,IF(AND(O311=" ",P311="L"),E311," "))</f>
        <v xml:space="preserve"> </v>
      </c>
      <c r="R311" s="43">
        <f t="shared" ref="R311:R374" si="148">IF(Q311=" ",0,R310+1)</f>
        <v>0</v>
      </c>
      <c r="S311" s="43">
        <f t="shared" si="120"/>
        <v>0</v>
      </c>
      <c r="T311" s="43">
        <f t="shared" ref="T311:T374" si="149">IF(OR(P311=" ",P311="L"),0,S310*3)</f>
        <v>0</v>
      </c>
      <c r="U311" s="132">
        <f t="shared" ref="U311:U374" si="150">U310-S311+T311</f>
        <v>24</v>
      </c>
      <c r="W311" s="24" t="str">
        <f t="shared" ref="W311:W374" si="151">IF(AND(D310&lt;&gt;0,D311&lt;&gt;0,D311=D310,H310=" "),"T"," ")</f>
        <v xml:space="preserve"> </v>
      </c>
      <c r="X311" s="25" t="str">
        <f t="shared" ref="X311:X374" si="152">IF(Y310=" "," ",IF(D311=Y310,"W","L"))</f>
        <v xml:space="preserve"> </v>
      </c>
      <c r="Y311" s="43" t="str">
        <f t="shared" ref="Y311:Y374" si="153">IF(AND(W311="T",X311=" "),D311,IF(AND(W311=" ",X311="L"),D311," "))</f>
        <v xml:space="preserve"> </v>
      </c>
      <c r="Z311" s="134">
        <f t="shared" ref="Z311:Z374" si="154">IF(AND(X311="L",Z310=" "),1,IF(X311="L",Z310+1,0))</f>
        <v>0</v>
      </c>
      <c r="AA311" s="43">
        <f t="shared" ref="AA311:AA374" si="155">IF(AND($W$9&gt;0,$W$9 &lt;28,Z311&lt;$W$9),IF(X311="L",AA310+1,IF(AND(X311="W",AA310&gt;2),AA310-2,IF(AND(X311="W",AA310&lt;=2,),1,AA310))),AA310)</f>
        <v>7</v>
      </c>
      <c r="AB311" s="43">
        <f t="shared" si="123"/>
        <v>0</v>
      </c>
      <c r="AC311" s="43">
        <f t="shared" ref="AC311:AC374" si="156">IF(OR(X311=" ",X311="L"),0,AB310*3)</f>
        <v>0</v>
      </c>
      <c r="AD311" s="132">
        <f t="shared" ref="AD311:AD374" si="157">AD310-AB311+AC311</f>
        <v>3</v>
      </c>
    </row>
    <row r="312" spans="1:30">
      <c r="A312" s="197">
        <f t="shared" si="116"/>
        <v>302</v>
      </c>
      <c r="B312" s="198">
        <f>Data!B312</f>
        <v>28</v>
      </c>
      <c r="D312" s="112">
        <f t="shared" si="114"/>
        <v>3</v>
      </c>
      <c r="E312" s="116" t="str">
        <f t="shared" si="115"/>
        <v>A</v>
      </c>
      <c r="G312" s="24" t="str">
        <f t="shared" si="139"/>
        <v xml:space="preserve"> </v>
      </c>
      <c r="H312" s="25" t="str">
        <f t="shared" si="140"/>
        <v xml:space="preserve"> </v>
      </c>
      <c r="I312" s="43" t="str">
        <f t="shared" si="141"/>
        <v xml:space="preserve"> </v>
      </c>
      <c r="J312" s="43">
        <f t="shared" si="142"/>
        <v>0</v>
      </c>
      <c r="K312" s="43">
        <f t="shared" si="117"/>
        <v>0</v>
      </c>
      <c r="L312" s="43">
        <f t="shared" si="143"/>
        <v>0</v>
      </c>
      <c r="M312" s="132">
        <f t="shared" si="144"/>
        <v>-66</v>
      </c>
      <c r="N312" s="71"/>
      <c r="O312" s="24" t="str">
        <f t="shared" si="145"/>
        <v xml:space="preserve"> </v>
      </c>
      <c r="P312" s="25" t="str">
        <f t="shared" si="146"/>
        <v xml:space="preserve"> </v>
      </c>
      <c r="Q312" s="43" t="str">
        <f t="shared" si="147"/>
        <v xml:space="preserve"> </v>
      </c>
      <c r="R312" s="43">
        <f t="shared" si="148"/>
        <v>0</v>
      </c>
      <c r="S312" s="43">
        <f t="shared" si="120"/>
        <v>0</v>
      </c>
      <c r="T312" s="43">
        <f t="shared" si="149"/>
        <v>0</v>
      </c>
      <c r="U312" s="132">
        <f t="shared" si="150"/>
        <v>24</v>
      </c>
      <c r="W312" s="24" t="str">
        <f t="shared" si="151"/>
        <v xml:space="preserve"> </v>
      </c>
      <c r="X312" s="25" t="str">
        <f t="shared" si="152"/>
        <v xml:space="preserve"> </v>
      </c>
      <c r="Y312" s="43" t="str">
        <f t="shared" si="153"/>
        <v xml:space="preserve"> </v>
      </c>
      <c r="Z312" s="134">
        <f t="shared" si="154"/>
        <v>0</v>
      </c>
      <c r="AA312" s="43">
        <f t="shared" si="155"/>
        <v>7</v>
      </c>
      <c r="AB312" s="43">
        <f t="shared" si="123"/>
        <v>0</v>
      </c>
      <c r="AC312" s="43">
        <f t="shared" si="156"/>
        <v>0</v>
      </c>
      <c r="AD312" s="132">
        <f t="shared" si="157"/>
        <v>3</v>
      </c>
    </row>
    <row r="313" spans="1:30">
      <c r="A313" s="197">
        <f t="shared" si="116"/>
        <v>303</v>
      </c>
      <c r="B313" s="198">
        <f>Data!B313</f>
        <v>12</v>
      </c>
      <c r="D313" s="112">
        <f t="shared" si="114"/>
        <v>1</v>
      </c>
      <c r="E313" s="116" t="str">
        <f t="shared" si="115"/>
        <v>C</v>
      </c>
      <c r="G313" s="24" t="str">
        <f t="shared" si="139"/>
        <v xml:space="preserve"> </v>
      </c>
      <c r="H313" s="25" t="str">
        <f t="shared" si="140"/>
        <v xml:space="preserve"> </v>
      </c>
      <c r="I313" s="43" t="str">
        <f t="shared" si="141"/>
        <v xml:space="preserve"> </v>
      </c>
      <c r="J313" s="43">
        <f t="shared" si="142"/>
        <v>0</v>
      </c>
      <c r="K313" s="43">
        <f t="shared" si="117"/>
        <v>0</v>
      </c>
      <c r="L313" s="43">
        <f t="shared" si="143"/>
        <v>0</v>
      </c>
      <c r="M313" s="132">
        <f t="shared" si="144"/>
        <v>-66</v>
      </c>
      <c r="N313" s="71"/>
      <c r="O313" s="24" t="str">
        <f t="shared" si="145"/>
        <v xml:space="preserve"> </v>
      </c>
      <c r="P313" s="25" t="str">
        <f t="shared" si="146"/>
        <v xml:space="preserve"> </v>
      </c>
      <c r="Q313" s="43" t="str">
        <f t="shared" si="147"/>
        <v xml:space="preserve"> </v>
      </c>
      <c r="R313" s="43">
        <f t="shared" si="148"/>
        <v>0</v>
      </c>
      <c r="S313" s="43">
        <f t="shared" si="120"/>
        <v>0</v>
      </c>
      <c r="T313" s="43">
        <f t="shared" si="149"/>
        <v>0</v>
      </c>
      <c r="U313" s="132">
        <f t="shared" si="150"/>
        <v>24</v>
      </c>
      <c r="W313" s="24" t="str">
        <f t="shared" si="151"/>
        <v xml:space="preserve"> </v>
      </c>
      <c r="X313" s="25" t="str">
        <f t="shared" si="152"/>
        <v xml:space="preserve"> </v>
      </c>
      <c r="Y313" s="43" t="str">
        <f t="shared" si="153"/>
        <v xml:space="preserve"> </v>
      </c>
      <c r="Z313" s="134">
        <f t="shared" si="154"/>
        <v>0</v>
      </c>
      <c r="AA313" s="43">
        <f t="shared" si="155"/>
        <v>7</v>
      </c>
      <c r="AB313" s="43">
        <f t="shared" si="123"/>
        <v>0</v>
      </c>
      <c r="AC313" s="43">
        <f t="shared" si="156"/>
        <v>0</v>
      </c>
      <c r="AD313" s="132">
        <f t="shared" si="157"/>
        <v>3</v>
      </c>
    </row>
    <row r="314" spans="1:30">
      <c r="A314" s="197">
        <f t="shared" si="116"/>
        <v>304</v>
      </c>
      <c r="B314" s="198">
        <f>Data!B314</f>
        <v>14</v>
      </c>
      <c r="D314" s="112">
        <f t="shared" si="114"/>
        <v>2</v>
      </c>
      <c r="E314" s="116" t="str">
        <f t="shared" si="115"/>
        <v>B</v>
      </c>
      <c r="G314" s="24" t="str">
        <f t="shared" si="139"/>
        <v xml:space="preserve"> </v>
      </c>
      <c r="H314" s="25" t="str">
        <f t="shared" si="140"/>
        <v xml:space="preserve"> </v>
      </c>
      <c r="I314" s="43" t="str">
        <f t="shared" si="141"/>
        <v xml:space="preserve"> </v>
      </c>
      <c r="J314" s="43">
        <f t="shared" si="142"/>
        <v>0</v>
      </c>
      <c r="K314" s="43">
        <f t="shared" si="117"/>
        <v>0</v>
      </c>
      <c r="L314" s="43">
        <f t="shared" si="143"/>
        <v>0</v>
      </c>
      <c r="M314" s="132">
        <f t="shared" si="144"/>
        <v>-66</v>
      </c>
      <c r="N314" s="71"/>
      <c r="O314" s="24" t="str">
        <f t="shared" si="145"/>
        <v xml:space="preserve"> </v>
      </c>
      <c r="P314" s="25" t="str">
        <f t="shared" si="146"/>
        <v xml:space="preserve"> </v>
      </c>
      <c r="Q314" s="43" t="str">
        <f t="shared" si="147"/>
        <v xml:space="preserve"> </v>
      </c>
      <c r="R314" s="43">
        <f t="shared" si="148"/>
        <v>0</v>
      </c>
      <c r="S314" s="43">
        <f t="shared" si="120"/>
        <v>0</v>
      </c>
      <c r="T314" s="43">
        <f t="shared" si="149"/>
        <v>0</v>
      </c>
      <c r="U314" s="132">
        <f t="shared" si="150"/>
        <v>24</v>
      </c>
      <c r="W314" s="24" t="str">
        <f t="shared" si="151"/>
        <v xml:space="preserve"> </v>
      </c>
      <c r="X314" s="25" t="str">
        <f t="shared" si="152"/>
        <v xml:space="preserve"> </v>
      </c>
      <c r="Y314" s="43" t="str">
        <f t="shared" si="153"/>
        <v xml:space="preserve"> </v>
      </c>
      <c r="Z314" s="134">
        <f t="shared" si="154"/>
        <v>0</v>
      </c>
      <c r="AA314" s="43">
        <f t="shared" si="155"/>
        <v>7</v>
      </c>
      <c r="AB314" s="43">
        <f t="shared" si="123"/>
        <v>0</v>
      </c>
      <c r="AC314" s="43">
        <f t="shared" si="156"/>
        <v>0</v>
      </c>
      <c r="AD314" s="132">
        <f t="shared" si="157"/>
        <v>3</v>
      </c>
    </row>
    <row r="315" spans="1:30">
      <c r="A315" s="197">
        <f t="shared" si="116"/>
        <v>305</v>
      </c>
      <c r="B315" s="198">
        <f>Data!B315</f>
        <v>5</v>
      </c>
      <c r="D315" s="112">
        <f t="shared" si="114"/>
        <v>1</v>
      </c>
      <c r="E315" s="116" t="str">
        <f t="shared" si="115"/>
        <v>B</v>
      </c>
      <c r="G315" s="24" t="str">
        <f t="shared" si="139"/>
        <v xml:space="preserve"> </v>
      </c>
      <c r="H315" s="25" t="str">
        <f t="shared" si="140"/>
        <v xml:space="preserve"> </v>
      </c>
      <c r="I315" s="43" t="str">
        <f t="shared" si="141"/>
        <v xml:space="preserve"> </v>
      </c>
      <c r="J315" s="43">
        <f t="shared" si="142"/>
        <v>0</v>
      </c>
      <c r="K315" s="43">
        <f t="shared" si="117"/>
        <v>0</v>
      </c>
      <c r="L315" s="43">
        <f t="shared" si="143"/>
        <v>0</v>
      </c>
      <c r="M315" s="132">
        <f t="shared" si="144"/>
        <v>-66</v>
      </c>
      <c r="N315" s="71"/>
      <c r="O315" s="24" t="str">
        <f t="shared" si="145"/>
        <v>T</v>
      </c>
      <c r="P315" s="25" t="str">
        <f t="shared" si="146"/>
        <v xml:space="preserve"> </v>
      </c>
      <c r="Q315" s="43" t="str">
        <f t="shared" si="147"/>
        <v>B</v>
      </c>
      <c r="R315" s="43">
        <f t="shared" si="148"/>
        <v>1</v>
      </c>
      <c r="S315" s="43">
        <f t="shared" si="120"/>
        <v>1</v>
      </c>
      <c r="T315" s="43">
        <f t="shared" si="149"/>
        <v>0</v>
      </c>
      <c r="U315" s="132">
        <f t="shared" si="150"/>
        <v>23</v>
      </c>
      <c r="W315" s="24" t="str">
        <f t="shared" si="151"/>
        <v xml:space="preserve"> </v>
      </c>
      <c r="X315" s="25" t="str">
        <f t="shared" si="152"/>
        <v xml:space="preserve"> </v>
      </c>
      <c r="Y315" s="43" t="str">
        <f t="shared" si="153"/>
        <v xml:space="preserve"> </v>
      </c>
      <c r="Z315" s="134">
        <f t="shared" si="154"/>
        <v>0</v>
      </c>
      <c r="AA315" s="43">
        <f t="shared" si="155"/>
        <v>7</v>
      </c>
      <c r="AB315" s="43">
        <f t="shared" si="123"/>
        <v>0</v>
      </c>
      <c r="AC315" s="43">
        <f t="shared" si="156"/>
        <v>0</v>
      </c>
      <c r="AD315" s="132">
        <f t="shared" si="157"/>
        <v>3</v>
      </c>
    </row>
    <row r="316" spans="1:30">
      <c r="A316" s="197">
        <f t="shared" si="116"/>
        <v>306</v>
      </c>
      <c r="B316" s="198">
        <f>Data!B316</f>
        <v>32</v>
      </c>
      <c r="D316" s="112">
        <f t="shared" si="114"/>
        <v>3</v>
      </c>
      <c r="E316" s="116" t="str">
        <f t="shared" si="115"/>
        <v>B</v>
      </c>
      <c r="G316" s="24" t="str">
        <f t="shared" si="139"/>
        <v xml:space="preserve"> </v>
      </c>
      <c r="H316" s="25" t="str">
        <f t="shared" si="140"/>
        <v xml:space="preserve"> </v>
      </c>
      <c r="I316" s="43" t="str">
        <f t="shared" si="141"/>
        <v xml:space="preserve"> </v>
      </c>
      <c r="J316" s="43">
        <f t="shared" si="142"/>
        <v>0</v>
      </c>
      <c r="K316" s="43">
        <f t="shared" si="117"/>
        <v>0</v>
      </c>
      <c r="L316" s="43">
        <f t="shared" si="143"/>
        <v>0</v>
      </c>
      <c r="M316" s="132">
        <f t="shared" si="144"/>
        <v>-66</v>
      </c>
      <c r="N316" s="71"/>
      <c r="O316" s="24" t="str">
        <f t="shared" si="145"/>
        <v>T</v>
      </c>
      <c r="P316" s="25" t="str">
        <f t="shared" si="146"/>
        <v>W</v>
      </c>
      <c r="Q316" s="43" t="str">
        <f t="shared" si="147"/>
        <v xml:space="preserve"> </v>
      </c>
      <c r="R316" s="43">
        <f t="shared" si="148"/>
        <v>0</v>
      </c>
      <c r="S316" s="43">
        <f t="shared" si="120"/>
        <v>0</v>
      </c>
      <c r="T316" s="43">
        <f t="shared" si="149"/>
        <v>3</v>
      </c>
      <c r="U316" s="132">
        <f t="shared" si="150"/>
        <v>26</v>
      </c>
      <c r="W316" s="24" t="str">
        <f t="shared" si="151"/>
        <v xml:space="preserve"> </v>
      </c>
      <c r="X316" s="25" t="str">
        <f t="shared" si="152"/>
        <v xml:space="preserve"> </v>
      </c>
      <c r="Y316" s="43" t="str">
        <f t="shared" si="153"/>
        <v xml:space="preserve"> </v>
      </c>
      <c r="Z316" s="134">
        <f t="shared" si="154"/>
        <v>0</v>
      </c>
      <c r="AA316" s="43">
        <f t="shared" si="155"/>
        <v>7</v>
      </c>
      <c r="AB316" s="43">
        <f t="shared" si="123"/>
        <v>0</v>
      </c>
      <c r="AC316" s="43">
        <f t="shared" si="156"/>
        <v>0</v>
      </c>
      <c r="AD316" s="132">
        <f t="shared" si="157"/>
        <v>3</v>
      </c>
    </row>
    <row r="317" spans="1:30">
      <c r="A317" s="197">
        <f t="shared" si="116"/>
        <v>307</v>
      </c>
      <c r="B317" s="198">
        <f>Data!B317</f>
        <v>32</v>
      </c>
      <c r="D317" s="112">
        <f t="shared" si="114"/>
        <v>3</v>
      </c>
      <c r="E317" s="116" t="str">
        <f t="shared" si="115"/>
        <v>B</v>
      </c>
      <c r="G317" s="24" t="str">
        <f t="shared" si="139"/>
        <v>T</v>
      </c>
      <c r="H317" s="25" t="str">
        <f t="shared" si="140"/>
        <v xml:space="preserve"> </v>
      </c>
      <c r="I317" s="43">
        <f t="shared" si="141"/>
        <v>3</v>
      </c>
      <c r="J317" s="43">
        <f t="shared" si="142"/>
        <v>1</v>
      </c>
      <c r="K317" s="43">
        <f t="shared" si="117"/>
        <v>1</v>
      </c>
      <c r="L317" s="43">
        <f t="shared" si="143"/>
        <v>0</v>
      </c>
      <c r="M317" s="132">
        <f t="shared" si="144"/>
        <v>-67</v>
      </c>
      <c r="N317" s="71"/>
      <c r="O317" s="24" t="str">
        <f t="shared" si="145"/>
        <v xml:space="preserve"> </v>
      </c>
      <c r="P317" s="25" t="str">
        <f t="shared" si="146"/>
        <v xml:space="preserve"> </v>
      </c>
      <c r="Q317" s="43" t="str">
        <f t="shared" si="147"/>
        <v xml:space="preserve"> </v>
      </c>
      <c r="R317" s="43">
        <f t="shared" si="148"/>
        <v>0</v>
      </c>
      <c r="S317" s="43">
        <f t="shared" si="120"/>
        <v>0</v>
      </c>
      <c r="T317" s="43">
        <f t="shared" si="149"/>
        <v>0</v>
      </c>
      <c r="U317" s="132">
        <f t="shared" si="150"/>
        <v>26</v>
      </c>
      <c r="W317" s="24" t="str">
        <f t="shared" si="151"/>
        <v>T</v>
      </c>
      <c r="X317" s="25" t="str">
        <f t="shared" si="152"/>
        <v xml:space="preserve"> </v>
      </c>
      <c r="Y317" s="43">
        <f t="shared" si="153"/>
        <v>3</v>
      </c>
      <c r="Z317" s="134">
        <f t="shared" si="154"/>
        <v>0</v>
      </c>
      <c r="AA317" s="43">
        <f t="shared" si="155"/>
        <v>7</v>
      </c>
      <c r="AB317" s="43">
        <f t="shared" si="123"/>
        <v>3</v>
      </c>
      <c r="AC317" s="43">
        <f t="shared" si="156"/>
        <v>0</v>
      </c>
      <c r="AD317" s="132">
        <f t="shared" si="157"/>
        <v>0</v>
      </c>
    </row>
    <row r="318" spans="1:30">
      <c r="A318" s="197">
        <f t="shared" si="116"/>
        <v>308</v>
      </c>
      <c r="B318" s="198">
        <f>Data!B318</f>
        <v>20</v>
      </c>
      <c r="D318" s="112">
        <f t="shared" si="114"/>
        <v>2</v>
      </c>
      <c r="E318" s="116" t="str">
        <f t="shared" si="115"/>
        <v>B</v>
      </c>
      <c r="G318" s="24" t="str">
        <f t="shared" si="139"/>
        <v xml:space="preserve"> </v>
      </c>
      <c r="H318" s="25" t="str">
        <f t="shared" si="140"/>
        <v>L</v>
      </c>
      <c r="I318" s="43">
        <f t="shared" si="141"/>
        <v>2</v>
      </c>
      <c r="J318" s="43">
        <f t="shared" si="142"/>
        <v>2</v>
      </c>
      <c r="K318" s="43">
        <f t="shared" si="117"/>
        <v>2</v>
      </c>
      <c r="L318" s="43">
        <f t="shared" si="143"/>
        <v>0</v>
      </c>
      <c r="M318" s="132">
        <f t="shared" si="144"/>
        <v>-69</v>
      </c>
      <c r="N318" s="71"/>
      <c r="O318" s="24" t="str">
        <f t="shared" si="145"/>
        <v>T</v>
      </c>
      <c r="P318" s="25" t="str">
        <f t="shared" si="146"/>
        <v xml:space="preserve"> </v>
      </c>
      <c r="Q318" s="43" t="str">
        <f t="shared" si="147"/>
        <v>B</v>
      </c>
      <c r="R318" s="43">
        <f t="shared" si="148"/>
        <v>1</v>
      </c>
      <c r="S318" s="43">
        <f t="shared" si="120"/>
        <v>1</v>
      </c>
      <c r="T318" s="43">
        <f t="shared" si="149"/>
        <v>0</v>
      </c>
      <c r="U318" s="132">
        <f t="shared" si="150"/>
        <v>25</v>
      </c>
      <c r="W318" s="24" t="str">
        <f t="shared" si="151"/>
        <v xml:space="preserve"> </v>
      </c>
      <c r="X318" s="25" t="str">
        <f t="shared" si="152"/>
        <v>L</v>
      </c>
      <c r="Y318" s="43">
        <f t="shared" si="153"/>
        <v>2</v>
      </c>
      <c r="Z318" s="134">
        <f t="shared" si="154"/>
        <v>1</v>
      </c>
      <c r="AA318" s="43">
        <f t="shared" si="155"/>
        <v>8</v>
      </c>
      <c r="AB318" s="43">
        <f t="shared" si="123"/>
        <v>3</v>
      </c>
      <c r="AC318" s="43">
        <f t="shared" si="156"/>
        <v>0</v>
      </c>
      <c r="AD318" s="132">
        <f t="shared" si="157"/>
        <v>-3</v>
      </c>
    </row>
    <row r="319" spans="1:30">
      <c r="A319" s="197">
        <f t="shared" si="116"/>
        <v>309</v>
      </c>
      <c r="B319" s="198">
        <f>Data!B319</f>
        <v>17</v>
      </c>
      <c r="D319" s="112">
        <f t="shared" si="114"/>
        <v>2</v>
      </c>
      <c r="E319" s="116" t="str">
        <f t="shared" si="115"/>
        <v>B</v>
      </c>
      <c r="G319" s="24" t="str">
        <f t="shared" si="139"/>
        <v xml:space="preserve"> </v>
      </c>
      <c r="H319" s="25" t="str">
        <f t="shared" si="140"/>
        <v>W</v>
      </c>
      <c r="I319" s="43" t="str">
        <f t="shared" si="141"/>
        <v xml:space="preserve"> </v>
      </c>
      <c r="J319" s="43">
        <f t="shared" si="142"/>
        <v>0</v>
      </c>
      <c r="K319" s="43">
        <f t="shared" si="117"/>
        <v>0</v>
      </c>
      <c r="L319" s="43">
        <f t="shared" si="143"/>
        <v>6</v>
      </c>
      <c r="M319" s="132">
        <f t="shared" si="144"/>
        <v>-63</v>
      </c>
      <c r="N319" s="71"/>
      <c r="O319" s="24" t="str">
        <f t="shared" si="145"/>
        <v>T</v>
      </c>
      <c r="P319" s="25" t="str">
        <f t="shared" si="146"/>
        <v>W</v>
      </c>
      <c r="Q319" s="43" t="str">
        <f t="shared" si="147"/>
        <v xml:space="preserve"> </v>
      </c>
      <c r="R319" s="43">
        <f t="shared" si="148"/>
        <v>0</v>
      </c>
      <c r="S319" s="43">
        <f t="shared" si="120"/>
        <v>0</v>
      </c>
      <c r="T319" s="43">
        <f t="shared" si="149"/>
        <v>3</v>
      </c>
      <c r="U319" s="132">
        <f t="shared" si="150"/>
        <v>28</v>
      </c>
      <c r="W319" s="24" t="str">
        <f t="shared" si="151"/>
        <v xml:space="preserve"> </v>
      </c>
      <c r="X319" s="25" t="str">
        <f t="shared" si="152"/>
        <v>W</v>
      </c>
      <c r="Y319" s="43" t="str">
        <f t="shared" si="153"/>
        <v xml:space="preserve"> </v>
      </c>
      <c r="Z319" s="134">
        <f t="shared" si="154"/>
        <v>0</v>
      </c>
      <c r="AA319" s="43">
        <f t="shared" si="155"/>
        <v>6</v>
      </c>
      <c r="AB319" s="43">
        <f t="shared" si="123"/>
        <v>0</v>
      </c>
      <c r="AC319" s="43">
        <f t="shared" si="156"/>
        <v>9</v>
      </c>
      <c r="AD319" s="132">
        <f t="shared" si="157"/>
        <v>6</v>
      </c>
    </row>
    <row r="320" spans="1:30">
      <c r="A320" s="197">
        <f t="shared" si="116"/>
        <v>310</v>
      </c>
      <c r="B320" s="198">
        <f>Data!B320</f>
        <v>10</v>
      </c>
      <c r="D320" s="112">
        <f t="shared" si="114"/>
        <v>1</v>
      </c>
      <c r="E320" s="116" t="str">
        <f t="shared" si="115"/>
        <v>A</v>
      </c>
      <c r="G320" s="24" t="str">
        <f t="shared" si="139"/>
        <v xml:space="preserve"> </v>
      </c>
      <c r="H320" s="25" t="str">
        <f t="shared" si="140"/>
        <v xml:space="preserve"> </v>
      </c>
      <c r="I320" s="43" t="str">
        <f t="shared" si="141"/>
        <v xml:space="preserve"> </v>
      </c>
      <c r="J320" s="43">
        <f t="shared" si="142"/>
        <v>0</v>
      </c>
      <c r="K320" s="43">
        <f t="shared" si="117"/>
        <v>0</v>
      </c>
      <c r="L320" s="43">
        <f t="shared" si="143"/>
        <v>0</v>
      </c>
      <c r="M320" s="132">
        <f t="shared" si="144"/>
        <v>-63</v>
      </c>
      <c r="N320" s="71"/>
      <c r="O320" s="24" t="str">
        <f t="shared" si="145"/>
        <v xml:space="preserve"> </v>
      </c>
      <c r="P320" s="25" t="str">
        <f t="shared" si="146"/>
        <v xml:space="preserve"> </v>
      </c>
      <c r="Q320" s="43" t="str">
        <f t="shared" si="147"/>
        <v xml:space="preserve"> </v>
      </c>
      <c r="R320" s="43">
        <f t="shared" si="148"/>
        <v>0</v>
      </c>
      <c r="S320" s="43">
        <f t="shared" si="120"/>
        <v>0</v>
      </c>
      <c r="T320" s="43">
        <f t="shared" si="149"/>
        <v>0</v>
      </c>
      <c r="U320" s="132">
        <f t="shared" si="150"/>
        <v>28</v>
      </c>
      <c r="W320" s="24" t="str">
        <f t="shared" si="151"/>
        <v xml:space="preserve"> </v>
      </c>
      <c r="X320" s="25" t="str">
        <f t="shared" si="152"/>
        <v xml:space="preserve"> </v>
      </c>
      <c r="Y320" s="43" t="str">
        <f t="shared" si="153"/>
        <v xml:space="preserve"> </v>
      </c>
      <c r="Z320" s="134">
        <f t="shared" si="154"/>
        <v>0</v>
      </c>
      <c r="AA320" s="43">
        <f t="shared" si="155"/>
        <v>6</v>
      </c>
      <c r="AB320" s="43">
        <f t="shared" si="123"/>
        <v>0</v>
      </c>
      <c r="AC320" s="43">
        <f t="shared" si="156"/>
        <v>0</v>
      </c>
      <c r="AD320" s="132">
        <f t="shared" si="157"/>
        <v>6</v>
      </c>
    </row>
    <row r="321" spans="1:30">
      <c r="A321" s="197">
        <f t="shared" si="116"/>
        <v>311</v>
      </c>
      <c r="B321" s="198">
        <f>Data!B321</f>
        <v>5</v>
      </c>
      <c r="D321" s="112">
        <f t="shared" si="114"/>
        <v>1</v>
      </c>
      <c r="E321" s="116" t="str">
        <f t="shared" si="115"/>
        <v>B</v>
      </c>
      <c r="G321" s="24" t="str">
        <f t="shared" si="139"/>
        <v>T</v>
      </c>
      <c r="H321" s="25" t="str">
        <f t="shared" si="140"/>
        <v xml:space="preserve"> </v>
      </c>
      <c r="I321" s="43">
        <f t="shared" si="141"/>
        <v>1</v>
      </c>
      <c r="J321" s="43">
        <f t="shared" si="142"/>
        <v>1</v>
      </c>
      <c r="K321" s="43">
        <f t="shared" si="117"/>
        <v>1</v>
      </c>
      <c r="L321" s="43">
        <f t="shared" si="143"/>
        <v>0</v>
      </c>
      <c r="M321" s="132">
        <f t="shared" si="144"/>
        <v>-64</v>
      </c>
      <c r="N321" s="71"/>
      <c r="O321" s="24" t="str">
        <f t="shared" si="145"/>
        <v xml:space="preserve"> </v>
      </c>
      <c r="P321" s="25" t="str">
        <f t="shared" si="146"/>
        <v xml:space="preserve"> </v>
      </c>
      <c r="Q321" s="43" t="str">
        <f t="shared" si="147"/>
        <v xml:space="preserve"> </v>
      </c>
      <c r="R321" s="43">
        <f t="shared" si="148"/>
        <v>0</v>
      </c>
      <c r="S321" s="43">
        <f t="shared" si="120"/>
        <v>0</v>
      </c>
      <c r="T321" s="43">
        <f t="shared" si="149"/>
        <v>0</v>
      </c>
      <c r="U321" s="132">
        <f t="shared" si="150"/>
        <v>28</v>
      </c>
      <c r="W321" s="24" t="str">
        <f t="shared" si="151"/>
        <v>T</v>
      </c>
      <c r="X321" s="25" t="str">
        <f t="shared" si="152"/>
        <v xml:space="preserve"> </v>
      </c>
      <c r="Y321" s="43">
        <f t="shared" si="153"/>
        <v>1</v>
      </c>
      <c r="Z321" s="134">
        <f t="shared" si="154"/>
        <v>0</v>
      </c>
      <c r="AA321" s="43">
        <f t="shared" si="155"/>
        <v>6</v>
      </c>
      <c r="AB321" s="43">
        <f t="shared" si="123"/>
        <v>2</v>
      </c>
      <c r="AC321" s="43">
        <f t="shared" si="156"/>
        <v>0</v>
      </c>
      <c r="AD321" s="132">
        <f t="shared" si="157"/>
        <v>4</v>
      </c>
    </row>
    <row r="322" spans="1:30">
      <c r="A322" s="197">
        <f t="shared" si="116"/>
        <v>312</v>
      </c>
      <c r="B322" s="198">
        <f>Data!B322</f>
        <v>36</v>
      </c>
      <c r="D322" s="112">
        <f t="shared" si="114"/>
        <v>3</v>
      </c>
      <c r="E322" s="116" t="str">
        <f t="shared" si="115"/>
        <v>C</v>
      </c>
      <c r="G322" s="24" t="str">
        <f t="shared" si="139"/>
        <v xml:space="preserve"> </v>
      </c>
      <c r="H322" s="25" t="str">
        <f t="shared" si="140"/>
        <v>L</v>
      </c>
      <c r="I322" s="43">
        <f t="shared" si="141"/>
        <v>3</v>
      </c>
      <c r="J322" s="43">
        <f t="shared" si="142"/>
        <v>2</v>
      </c>
      <c r="K322" s="43">
        <f t="shared" si="117"/>
        <v>2</v>
      </c>
      <c r="L322" s="43">
        <f t="shared" si="143"/>
        <v>0</v>
      </c>
      <c r="M322" s="132">
        <f t="shared" si="144"/>
        <v>-66</v>
      </c>
      <c r="N322" s="71"/>
      <c r="O322" s="24" t="str">
        <f t="shared" si="145"/>
        <v xml:space="preserve"> </v>
      </c>
      <c r="P322" s="25" t="str">
        <f t="shared" si="146"/>
        <v xml:space="preserve"> </v>
      </c>
      <c r="Q322" s="43" t="str">
        <f t="shared" si="147"/>
        <v xml:space="preserve"> </v>
      </c>
      <c r="R322" s="43">
        <f t="shared" si="148"/>
        <v>0</v>
      </c>
      <c r="S322" s="43">
        <f t="shared" si="120"/>
        <v>0</v>
      </c>
      <c r="T322" s="43">
        <f t="shared" si="149"/>
        <v>0</v>
      </c>
      <c r="U322" s="132">
        <f t="shared" si="150"/>
        <v>28</v>
      </c>
      <c r="W322" s="24" t="str">
        <f t="shared" si="151"/>
        <v xml:space="preserve"> </v>
      </c>
      <c r="X322" s="25" t="str">
        <f t="shared" si="152"/>
        <v>L</v>
      </c>
      <c r="Y322" s="43">
        <f t="shared" si="153"/>
        <v>3</v>
      </c>
      <c r="Z322" s="134">
        <f t="shared" si="154"/>
        <v>1</v>
      </c>
      <c r="AA322" s="43">
        <f t="shared" si="155"/>
        <v>7</v>
      </c>
      <c r="AB322" s="43">
        <f t="shared" si="123"/>
        <v>3</v>
      </c>
      <c r="AC322" s="43">
        <f t="shared" si="156"/>
        <v>0</v>
      </c>
      <c r="AD322" s="132">
        <f t="shared" si="157"/>
        <v>1</v>
      </c>
    </row>
    <row r="323" spans="1:30">
      <c r="A323" s="197">
        <f t="shared" si="116"/>
        <v>313</v>
      </c>
      <c r="B323" s="198">
        <f>Data!B323</f>
        <v>10</v>
      </c>
      <c r="D323" s="112">
        <f t="shared" si="114"/>
        <v>1</v>
      </c>
      <c r="E323" s="116" t="str">
        <f t="shared" si="115"/>
        <v>A</v>
      </c>
      <c r="G323" s="24" t="str">
        <f t="shared" si="139"/>
        <v xml:space="preserve"> </v>
      </c>
      <c r="H323" s="25" t="str">
        <f t="shared" si="140"/>
        <v>L</v>
      </c>
      <c r="I323" s="43">
        <f t="shared" si="141"/>
        <v>1</v>
      </c>
      <c r="J323" s="43">
        <f t="shared" si="142"/>
        <v>3</v>
      </c>
      <c r="K323" s="43">
        <f t="shared" si="117"/>
        <v>3</v>
      </c>
      <c r="L323" s="43">
        <f t="shared" si="143"/>
        <v>0</v>
      </c>
      <c r="M323" s="132">
        <f t="shared" si="144"/>
        <v>-69</v>
      </c>
      <c r="N323" s="71"/>
      <c r="O323" s="24" t="str">
        <f t="shared" si="145"/>
        <v xml:space="preserve"> </v>
      </c>
      <c r="P323" s="25" t="str">
        <f t="shared" si="146"/>
        <v xml:space="preserve"> </v>
      </c>
      <c r="Q323" s="43" t="str">
        <f t="shared" si="147"/>
        <v xml:space="preserve"> </v>
      </c>
      <c r="R323" s="43">
        <f t="shared" si="148"/>
        <v>0</v>
      </c>
      <c r="S323" s="43">
        <f t="shared" si="120"/>
        <v>0</v>
      </c>
      <c r="T323" s="43">
        <f t="shared" si="149"/>
        <v>0</v>
      </c>
      <c r="U323" s="132">
        <f t="shared" si="150"/>
        <v>28</v>
      </c>
      <c r="W323" s="24" t="str">
        <f t="shared" si="151"/>
        <v xml:space="preserve"> </v>
      </c>
      <c r="X323" s="25" t="str">
        <f t="shared" si="152"/>
        <v>L</v>
      </c>
      <c r="Y323" s="43">
        <f t="shared" si="153"/>
        <v>1</v>
      </c>
      <c r="Z323" s="134">
        <f t="shared" si="154"/>
        <v>2</v>
      </c>
      <c r="AA323" s="43">
        <f t="shared" si="155"/>
        <v>8</v>
      </c>
      <c r="AB323" s="43">
        <f t="shared" si="123"/>
        <v>3</v>
      </c>
      <c r="AC323" s="43">
        <f t="shared" si="156"/>
        <v>0</v>
      </c>
      <c r="AD323" s="132">
        <f t="shared" si="157"/>
        <v>-2</v>
      </c>
    </row>
    <row r="324" spans="1:30">
      <c r="A324" s="197">
        <f t="shared" si="116"/>
        <v>314</v>
      </c>
      <c r="B324" s="198">
        <f>Data!B324</f>
        <v>33</v>
      </c>
      <c r="D324" s="112">
        <f t="shared" si="114"/>
        <v>3</v>
      </c>
      <c r="E324" s="116" t="str">
        <f t="shared" si="115"/>
        <v>C</v>
      </c>
      <c r="G324" s="24" t="str">
        <f t="shared" si="139"/>
        <v xml:space="preserve"> </v>
      </c>
      <c r="H324" s="25" t="str">
        <f t="shared" si="140"/>
        <v>L</v>
      </c>
      <c r="I324" s="43">
        <f t="shared" si="141"/>
        <v>3</v>
      </c>
      <c r="J324" s="43">
        <f t="shared" si="142"/>
        <v>4</v>
      </c>
      <c r="K324" s="43">
        <f t="shared" si="117"/>
        <v>4</v>
      </c>
      <c r="L324" s="43">
        <f t="shared" si="143"/>
        <v>0</v>
      </c>
      <c r="M324" s="132">
        <f t="shared" si="144"/>
        <v>-73</v>
      </c>
      <c r="N324" s="71"/>
      <c r="O324" s="24" t="str">
        <f t="shared" si="145"/>
        <v xml:space="preserve"> </v>
      </c>
      <c r="P324" s="25" t="str">
        <f t="shared" si="146"/>
        <v xml:space="preserve"> </v>
      </c>
      <c r="Q324" s="43" t="str">
        <f t="shared" si="147"/>
        <v xml:space="preserve"> </v>
      </c>
      <c r="R324" s="43">
        <f t="shared" si="148"/>
        <v>0</v>
      </c>
      <c r="S324" s="43">
        <f t="shared" si="120"/>
        <v>0</v>
      </c>
      <c r="T324" s="43">
        <f t="shared" si="149"/>
        <v>0</v>
      </c>
      <c r="U324" s="132">
        <f t="shared" si="150"/>
        <v>28</v>
      </c>
      <c r="W324" s="24" t="str">
        <f t="shared" si="151"/>
        <v xml:space="preserve"> </v>
      </c>
      <c r="X324" s="25" t="str">
        <f t="shared" si="152"/>
        <v>L</v>
      </c>
      <c r="Y324" s="43">
        <f t="shared" si="153"/>
        <v>3</v>
      </c>
      <c r="Z324" s="134">
        <f t="shared" si="154"/>
        <v>3</v>
      </c>
      <c r="AA324" s="43">
        <f t="shared" si="155"/>
        <v>9</v>
      </c>
      <c r="AB324" s="43">
        <f t="shared" si="123"/>
        <v>3</v>
      </c>
      <c r="AC324" s="43">
        <f t="shared" si="156"/>
        <v>0</v>
      </c>
      <c r="AD324" s="132">
        <f t="shared" si="157"/>
        <v>-5</v>
      </c>
    </row>
    <row r="325" spans="1:30">
      <c r="A325" s="197">
        <f t="shared" si="116"/>
        <v>315</v>
      </c>
      <c r="B325" s="198">
        <f>Data!B325</f>
        <v>13</v>
      </c>
      <c r="D325" s="112">
        <f t="shared" si="114"/>
        <v>2</v>
      </c>
      <c r="E325" s="116" t="str">
        <f t="shared" si="115"/>
        <v>A</v>
      </c>
      <c r="G325" s="24" t="str">
        <f t="shared" si="139"/>
        <v xml:space="preserve"> </v>
      </c>
      <c r="H325" s="25" t="str">
        <f t="shared" si="140"/>
        <v>L</v>
      </c>
      <c r="I325" s="43">
        <f t="shared" si="141"/>
        <v>2</v>
      </c>
      <c r="J325" s="43">
        <f t="shared" si="142"/>
        <v>5</v>
      </c>
      <c r="K325" s="43">
        <f t="shared" si="117"/>
        <v>6</v>
      </c>
      <c r="L325" s="43">
        <f t="shared" si="143"/>
        <v>0</v>
      </c>
      <c r="M325" s="132">
        <f t="shared" si="144"/>
        <v>-79</v>
      </c>
      <c r="N325" s="71"/>
      <c r="O325" s="24" t="str">
        <f t="shared" si="145"/>
        <v xml:space="preserve"> </v>
      </c>
      <c r="P325" s="25" t="str">
        <f t="shared" si="146"/>
        <v xml:space="preserve"> </v>
      </c>
      <c r="Q325" s="43" t="str">
        <f t="shared" si="147"/>
        <v xml:space="preserve"> </v>
      </c>
      <c r="R325" s="43">
        <f t="shared" si="148"/>
        <v>0</v>
      </c>
      <c r="S325" s="43">
        <f t="shared" si="120"/>
        <v>0</v>
      </c>
      <c r="T325" s="43">
        <f t="shared" si="149"/>
        <v>0</v>
      </c>
      <c r="U325" s="132">
        <f t="shared" si="150"/>
        <v>28</v>
      </c>
      <c r="W325" s="24" t="str">
        <f t="shared" si="151"/>
        <v xml:space="preserve"> </v>
      </c>
      <c r="X325" s="25" t="str">
        <f t="shared" si="152"/>
        <v>L</v>
      </c>
      <c r="Y325" s="43">
        <f t="shared" si="153"/>
        <v>2</v>
      </c>
      <c r="Z325" s="134">
        <f t="shared" si="154"/>
        <v>4</v>
      </c>
      <c r="AA325" s="43">
        <f t="shared" si="155"/>
        <v>10</v>
      </c>
      <c r="AB325" s="43">
        <f t="shared" si="123"/>
        <v>4</v>
      </c>
      <c r="AC325" s="43">
        <f t="shared" si="156"/>
        <v>0</v>
      </c>
      <c r="AD325" s="132">
        <f t="shared" si="157"/>
        <v>-9</v>
      </c>
    </row>
    <row r="326" spans="1:30">
      <c r="A326" s="197">
        <f t="shared" si="116"/>
        <v>316</v>
      </c>
      <c r="B326" s="198">
        <f>Data!B326</f>
        <v>9</v>
      </c>
      <c r="D326" s="112">
        <f t="shared" si="114"/>
        <v>1</v>
      </c>
      <c r="E326" s="116" t="str">
        <f t="shared" si="115"/>
        <v>C</v>
      </c>
      <c r="G326" s="24" t="str">
        <f t="shared" si="139"/>
        <v xml:space="preserve"> </v>
      </c>
      <c r="H326" s="25" t="str">
        <f t="shared" si="140"/>
        <v>L</v>
      </c>
      <c r="I326" s="43">
        <f t="shared" si="141"/>
        <v>1</v>
      </c>
      <c r="J326" s="43">
        <f t="shared" si="142"/>
        <v>6</v>
      </c>
      <c r="K326" s="43">
        <f t="shared" si="117"/>
        <v>9</v>
      </c>
      <c r="L326" s="43">
        <f t="shared" si="143"/>
        <v>0</v>
      </c>
      <c r="M326" s="132">
        <f t="shared" si="144"/>
        <v>-88</v>
      </c>
      <c r="N326" s="71"/>
      <c r="O326" s="24" t="str">
        <f t="shared" si="145"/>
        <v xml:space="preserve"> </v>
      </c>
      <c r="P326" s="25" t="str">
        <f t="shared" si="146"/>
        <v xml:space="preserve"> </v>
      </c>
      <c r="Q326" s="43" t="str">
        <f t="shared" si="147"/>
        <v xml:space="preserve"> </v>
      </c>
      <c r="R326" s="43">
        <f t="shared" si="148"/>
        <v>0</v>
      </c>
      <c r="S326" s="43">
        <f t="shared" si="120"/>
        <v>0</v>
      </c>
      <c r="T326" s="43">
        <f t="shared" si="149"/>
        <v>0</v>
      </c>
      <c r="U326" s="132">
        <f t="shared" si="150"/>
        <v>28</v>
      </c>
      <c r="W326" s="24" t="str">
        <f t="shared" si="151"/>
        <v xml:space="preserve"> </v>
      </c>
      <c r="X326" s="25" t="str">
        <f t="shared" si="152"/>
        <v>L</v>
      </c>
      <c r="Y326" s="43">
        <f t="shared" si="153"/>
        <v>1</v>
      </c>
      <c r="Z326" s="134">
        <f t="shared" si="154"/>
        <v>5</v>
      </c>
      <c r="AA326" s="43">
        <f t="shared" si="155"/>
        <v>11</v>
      </c>
      <c r="AB326" s="43">
        <f t="shared" si="123"/>
        <v>4</v>
      </c>
      <c r="AC326" s="43">
        <f t="shared" si="156"/>
        <v>0</v>
      </c>
      <c r="AD326" s="132">
        <f t="shared" si="157"/>
        <v>-13</v>
      </c>
    </row>
    <row r="327" spans="1:30">
      <c r="A327" s="197">
        <f t="shared" si="116"/>
        <v>317</v>
      </c>
      <c r="B327" s="198">
        <f>Data!B327</f>
        <v>7</v>
      </c>
      <c r="D327" s="112">
        <f t="shared" si="114"/>
        <v>1</v>
      </c>
      <c r="E327" s="116" t="str">
        <f t="shared" si="115"/>
        <v>A</v>
      </c>
      <c r="G327" s="24" t="str">
        <f t="shared" si="139"/>
        <v xml:space="preserve"> </v>
      </c>
      <c r="H327" s="25" t="str">
        <f t="shared" si="140"/>
        <v>W</v>
      </c>
      <c r="I327" s="43" t="str">
        <f t="shared" si="141"/>
        <v xml:space="preserve"> </v>
      </c>
      <c r="J327" s="43">
        <f t="shared" si="142"/>
        <v>0</v>
      </c>
      <c r="K327" s="43">
        <f t="shared" si="117"/>
        <v>0</v>
      </c>
      <c r="L327" s="43">
        <f t="shared" si="143"/>
        <v>27</v>
      </c>
      <c r="M327" s="132">
        <f t="shared" si="144"/>
        <v>-61</v>
      </c>
      <c r="N327" s="71"/>
      <c r="O327" s="24" t="str">
        <f t="shared" si="145"/>
        <v xml:space="preserve"> </v>
      </c>
      <c r="P327" s="25" t="str">
        <f t="shared" si="146"/>
        <v xml:space="preserve"> </v>
      </c>
      <c r="Q327" s="43" t="str">
        <f t="shared" si="147"/>
        <v xml:space="preserve"> </v>
      </c>
      <c r="R327" s="43">
        <f t="shared" si="148"/>
        <v>0</v>
      </c>
      <c r="S327" s="43">
        <f t="shared" si="120"/>
        <v>0</v>
      </c>
      <c r="T327" s="43">
        <f t="shared" si="149"/>
        <v>0</v>
      </c>
      <c r="U327" s="132">
        <f t="shared" si="150"/>
        <v>28</v>
      </c>
      <c r="W327" s="24" t="str">
        <f t="shared" si="151"/>
        <v xml:space="preserve"> </v>
      </c>
      <c r="X327" s="25" t="str">
        <f t="shared" si="152"/>
        <v>W</v>
      </c>
      <c r="Y327" s="43" t="str">
        <f t="shared" si="153"/>
        <v xml:space="preserve"> </v>
      </c>
      <c r="Z327" s="134">
        <f t="shared" si="154"/>
        <v>0</v>
      </c>
      <c r="AA327" s="43">
        <f t="shared" si="155"/>
        <v>9</v>
      </c>
      <c r="AB327" s="43">
        <f t="shared" si="123"/>
        <v>0</v>
      </c>
      <c r="AC327" s="43">
        <f t="shared" si="156"/>
        <v>12</v>
      </c>
      <c r="AD327" s="132">
        <f t="shared" si="157"/>
        <v>-1</v>
      </c>
    </row>
    <row r="328" spans="1:30">
      <c r="A328" s="197">
        <f t="shared" si="116"/>
        <v>318</v>
      </c>
      <c r="B328" s="198">
        <f>Data!B328</f>
        <v>22</v>
      </c>
      <c r="D328" s="112">
        <f t="shared" si="114"/>
        <v>2</v>
      </c>
      <c r="E328" s="116" t="str">
        <f t="shared" si="115"/>
        <v>A</v>
      </c>
      <c r="G328" s="24" t="str">
        <f t="shared" si="139"/>
        <v xml:space="preserve"> </v>
      </c>
      <c r="H328" s="25" t="str">
        <f t="shared" si="140"/>
        <v xml:space="preserve"> </v>
      </c>
      <c r="I328" s="43" t="str">
        <f t="shared" si="141"/>
        <v xml:space="preserve"> </v>
      </c>
      <c r="J328" s="43">
        <f t="shared" si="142"/>
        <v>0</v>
      </c>
      <c r="K328" s="43">
        <f t="shared" si="117"/>
        <v>0</v>
      </c>
      <c r="L328" s="43">
        <f t="shared" si="143"/>
        <v>0</v>
      </c>
      <c r="M328" s="132">
        <f t="shared" si="144"/>
        <v>-61</v>
      </c>
      <c r="N328" s="71"/>
      <c r="O328" s="24" t="str">
        <f t="shared" si="145"/>
        <v>T</v>
      </c>
      <c r="P328" s="25" t="str">
        <f t="shared" si="146"/>
        <v xml:space="preserve"> </v>
      </c>
      <c r="Q328" s="43" t="str">
        <f t="shared" si="147"/>
        <v>A</v>
      </c>
      <c r="R328" s="43">
        <f t="shared" si="148"/>
        <v>1</v>
      </c>
      <c r="S328" s="43">
        <f t="shared" si="120"/>
        <v>1</v>
      </c>
      <c r="T328" s="43">
        <f t="shared" si="149"/>
        <v>0</v>
      </c>
      <c r="U328" s="132">
        <f t="shared" si="150"/>
        <v>27</v>
      </c>
      <c r="W328" s="24" t="str">
        <f t="shared" si="151"/>
        <v xml:space="preserve"> </v>
      </c>
      <c r="X328" s="25" t="str">
        <f t="shared" si="152"/>
        <v xml:space="preserve"> </v>
      </c>
      <c r="Y328" s="43" t="str">
        <f t="shared" si="153"/>
        <v xml:space="preserve"> </v>
      </c>
      <c r="Z328" s="134">
        <f t="shared" si="154"/>
        <v>0</v>
      </c>
      <c r="AA328" s="43">
        <f t="shared" si="155"/>
        <v>9</v>
      </c>
      <c r="AB328" s="43">
        <f t="shared" si="123"/>
        <v>0</v>
      </c>
      <c r="AC328" s="43">
        <f t="shared" si="156"/>
        <v>0</v>
      </c>
      <c r="AD328" s="132">
        <f t="shared" si="157"/>
        <v>-1</v>
      </c>
    </row>
    <row r="329" spans="1:30">
      <c r="A329" s="197">
        <f t="shared" si="116"/>
        <v>319</v>
      </c>
      <c r="B329" s="198">
        <f>Data!B329</f>
        <v>33</v>
      </c>
      <c r="D329" s="112">
        <f t="shared" si="114"/>
        <v>3</v>
      </c>
      <c r="E329" s="116" t="str">
        <f t="shared" si="115"/>
        <v>C</v>
      </c>
      <c r="G329" s="24" t="str">
        <f t="shared" si="139"/>
        <v xml:space="preserve"> </v>
      </c>
      <c r="H329" s="25" t="str">
        <f t="shared" si="140"/>
        <v xml:space="preserve"> </v>
      </c>
      <c r="I329" s="43" t="str">
        <f t="shared" si="141"/>
        <v xml:space="preserve"> </v>
      </c>
      <c r="J329" s="43">
        <f t="shared" si="142"/>
        <v>0</v>
      </c>
      <c r="K329" s="43">
        <f t="shared" si="117"/>
        <v>0</v>
      </c>
      <c r="L329" s="43">
        <f t="shared" si="143"/>
        <v>0</v>
      </c>
      <c r="M329" s="132">
        <f t="shared" si="144"/>
        <v>-61</v>
      </c>
      <c r="N329" s="71"/>
      <c r="O329" s="24" t="str">
        <f t="shared" si="145"/>
        <v xml:space="preserve"> </v>
      </c>
      <c r="P329" s="25" t="str">
        <f t="shared" si="146"/>
        <v>L</v>
      </c>
      <c r="Q329" s="43" t="str">
        <f t="shared" si="147"/>
        <v>C</v>
      </c>
      <c r="R329" s="43">
        <f t="shared" si="148"/>
        <v>2</v>
      </c>
      <c r="S329" s="43">
        <f t="shared" si="120"/>
        <v>2</v>
      </c>
      <c r="T329" s="43">
        <f t="shared" si="149"/>
        <v>0</v>
      </c>
      <c r="U329" s="132">
        <f t="shared" si="150"/>
        <v>25</v>
      </c>
      <c r="W329" s="24" t="str">
        <f t="shared" si="151"/>
        <v xml:space="preserve"> </v>
      </c>
      <c r="X329" s="25" t="str">
        <f t="shared" si="152"/>
        <v xml:space="preserve"> </v>
      </c>
      <c r="Y329" s="43" t="str">
        <f t="shared" si="153"/>
        <v xml:space="preserve"> </v>
      </c>
      <c r="Z329" s="134">
        <f t="shared" si="154"/>
        <v>0</v>
      </c>
      <c r="AA329" s="43">
        <f t="shared" si="155"/>
        <v>9</v>
      </c>
      <c r="AB329" s="43">
        <f t="shared" si="123"/>
        <v>0</v>
      </c>
      <c r="AC329" s="43">
        <f t="shared" si="156"/>
        <v>0</v>
      </c>
      <c r="AD329" s="132">
        <f t="shared" si="157"/>
        <v>-1</v>
      </c>
    </row>
    <row r="330" spans="1:30">
      <c r="A330" s="197">
        <f t="shared" si="116"/>
        <v>320</v>
      </c>
      <c r="B330" s="198">
        <f>Data!B330</f>
        <v>19</v>
      </c>
      <c r="D330" s="112">
        <f t="shared" si="114"/>
        <v>2</v>
      </c>
      <c r="E330" s="116" t="str">
        <f t="shared" si="115"/>
        <v>A</v>
      </c>
      <c r="G330" s="24" t="str">
        <f t="shared" si="139"/>
        <v xml:space="preserve"> </v>
      </c>
      <c r="H330" s="25" t="str">
        <f t="shared" si="140"/>
        <v xml:space="preserve"> </v>
      </c>
      <c r="I330" s="43" t="str">
        <f t="shared" si="141"/>
        <v xml:space="preserve"> </v>
      </c>
      <c r="J330" s="43">
        <f t="shared" si="142"/>
        <v>0</v>
      </c>
      <c r="K330" s="43">
        <f t="shared" si="117"/>
        <v>0</v>
      </c>
      <c r="L330" s="43">
        <f t="shared" si="143"/>
        <v>0</v>
      </c>
      <c r="M330" s="132">
        <f t="shared" si="144"/>
        <v>-61</v>
      </c>
      <c r="N330" s="71"/>
      <c r="O330" s="24" t="str">
        <f t="shared" si="145"/>
        <v xml:space="preserve"> </v>
      </c>
      <c r="P330" s="25" t="str">
        <f t="shared" si="146"/>
        <v>L</v>
      </c>
      <c r="Q330" s="43" t="str">
        <f t="shared" si="147"/>
        <v>A</v>
      </c>
      <c r="R330" s="43">
        <f t="shared" si="148"/>
        <v>3</v>
      </c>
      <c r="S330" s="43">
        <f t="shared" si="120"/>
        <v>3</v>
      </c>
      <c r="T330" s="43">
        <f t="shared" si="149"/>
        <v>0</v>
      </c>
      <c r="U330" s="132">
        <f t="shared" si="150"/>
        <v>22</v>
      </c>
      <c r="W330" s="24" t="str">
        <f t="shared" si="151"/>
        <v xml:space="preserve"> </v>
      </c>
      <c r="X330" s="25" t="str">
        <f t="shared" si="152"/>
        <v xml:space="preserve"> </v>
      </c>
      <c r="Y330" s="43" t="str">
        <f t="shared" si="153"/>
        <v xml:space="preserve"> </v>
      </c>
      <c r="Z330" s="134">
        <f t="shared" si="154"/>
        <v>0</v>
      </c>
      <c r="AA330" s="43">
        <f t="shared" si="155"/>
        <v>9</v>
      </c>
      <c r="AB330" s="43">
        <f t="shared" si="123"/>
        <v>0</v>
      </c>
      <c r="AC330" s="43">
        <f t="shared" si="156"/>
        <v>0</v>
      </c>
      <c r="AD330" s="132">
        <f t="shared" si="157"/>
        <v>-1</v>
      </c>
    </row>
    <row r="331" spans="1:30">
      <c r="A331" s="197">
        <f t="shared" si="116"/>
        <v>321</v>
      </c>
      <c r="B331" s="198">
        <f>Data!B331</f>
        <v>23</v>
      </c>
      <c r="D331" s="112">
        <f t="shared" si="114"/>
        <v>2</v>
      </c>
      <c r="E331" s="116" t="str">
        <f t="shared" si="115"/>
        <v>B</v>
      </c>
      <c r="G331" s="24" t="str">
        <f t="shared" si="139"/>
        <v>T</v>
      </c>
      <c r="H331" s="25" t="str">
        <f t="shared" si="140"/>
        <v xml:space="preserve"> </v>
      </c>
      <c r="I331" s="43">
        <f t="shared" si="141"/>
        <v>2</v>
      </c>
      <c r="J331" s="43">
        <f t="shared" si="142"/>
        <v>1</v>
      </c>
      <c r="K331" s="43">
        <f t="shared" si="117"/>
        <v>1</v>
      </c>
      <c r="L331" s="43">
        <f t="shared" si="143"/>
        <v>0</v>
      </c>
      <c r="M331" s="132">
        <f t="shared" si="144"/>
        <v>-62</v>
      </c>
      <c r="N331" s="71"/>
      <c r="O331" s="24" t="str">
        <f t="shared" si="145"/>
        <v xml:space="preserve"> </v>
      </c>
      <c r="P331" s="25" t="str">
        <f t="shared" si="146"/>
        <v>L</v>
      </c>
      <c r="Q331" s="43" t="str">
        <f t="shared" si="147"/>
        <v>B</v>
      </c>
      <c r="R331" s="43">
        <f t="shared" si="148"/>
        <v>4</v>
      </c>
      <c r="S331" s="43">
        <f t="shared" si="120"/>
        <v>4</v>
      </c>
      <c r="T331" s="43">
        <f t="shared" si="149"/>
        <v>0</v>
      </c>
      <c r="U331" s="132">
        <f t="shared" si="150"/>
        <v>18</v>
      </c>
      <c r="W331" s="24" t="str">
        <f t="shared" si="151"/>
        <v>T</v>
      </c>
      <c r="X331" s="25" t="str">
        <f t="shared" si="152"/>
        <v xml:space="preserve"> </v>
      </c>
      <c r="Y331" s="43">
        <f t="shared" si="153"/>
        <v>2</v>
      </c>
      <c r="Z331" s="134">
        <f t="shared" si="154"/>
        <v>0</v>
      </c>
      <c r="AA331" s="43">
        <f t="shared" si="155"/>
        <v>9</v>
      </c>
      <c r="AB331" s="43">
        <f t="shared" si="123"/>
        <v>3</v>
      </c>
      <c r="AC331" s="43">
        <f t="shared" si="156"/>
        <v>0</v>
      </c>
      <c r="AD331" s="132">
        <f t="shared" si="157"/>
        <v>-4</v>
      </c>
    </row>
    <row r="332" spans="1:30">
      <c r="A332" s="197">
        <f t="shared" si="116"/>
        <v>322</v>
      </c>
      <c r="B332" s="198">
        <f>Data!B332</f>
        <v>12</v>
      </c>
      <c r="D332" s="112">
        <f t="shared" ref="D332:D395" si="158">IF($B332=0,0,IF(AND($B332&gt;0,$B332&lt;13),1,IF(AND($B332&gt;12,$B332&lt;25),2,3)))</f>
        <v>1</v>
      </c>
      <c r="E332" s="116" t="str">
        <f t="shared" ref="E332:E395" si="159">IF(B332=0,0,IF(MOD(B332,3)=1,"A",IF(MOD(B332,3),"B","C")))</f>
        <v>C</v>
      </c>
      <c r="G332" s="24" t="str">
        <f t="shared" si="139"/>
        <v xml:space="preserve"> </v>
      </c>
      <c r="H332" s="25" t="str">
        <f t="shared" si="140"/>
        <v>L</v>
      </c>
      <c r="I332" s="43">
        <f t="shared" si="141"/>
        <v>1</v>
      </c>
      <c r="J332" s="43">
        <f t="shared" si="142"/>
        <v>2</v>
      </c>
      <c r="K332" s="43">
        <f t="shared" si="117"/>
        <v>2</v>
      </c>
      <c r="L332" s="43">
        <f t="shared" si="143"/>
        <v>0</v>
      </c>
      <c r="M332" s="132">
        <f t="shared" si="144"/>
        <v>-64</v>
      </c>
      <c r="N332" s="71"/>
      <c r="O332" s="24" t="str">
        <f t="shared" si="145"/>
        <v xml:space="preserve"> </v>
      </c>
      <c r="P332" s="25" t="str">
        <f t="shared" si="146"/>
        <v>L</v>
      </c>
      <c r="Q332" s="43" t="str">
        <f t="shared" si="147"/>
        <v>C</v>
      </c>
      <c r="R332" s="43">
        <f t="shared" si="148"/>
        <v>5</v>
      </c>
      <c r="S332" s="43">
        <f t="shared" si="120"/>
        <v>6</v>
      </c>
      <c r="T332" s="43">
        <f t="shared" si="149"/>
        <v>0</v>
      </c>
      <c r="U332" s="132">
        <f t="shared" si="150"/>
        <v>12</v>
      </c>
      <c r="W332" s="24" t="str">
        <f t="shared" si="151"/>
        <v xml:space="preserve"> </v>
      </c>
      <c r="X332" s="25" t="str">
        <f t="shared" si="152"/>
        <v>L</v>
      </c>
      <c r="Y332" s="43">
        <f t="shared" si="153"/>
        <v>1</v>
      </c>
      <c r="Z332" s="134">
        <f t="shared" si="154"/>
        <v>1</v>
      </c>
      <c r="AA332" s="43">
        <f t="shared" si="155"/>
        <v>10</v>
      </c>
      <c r="AB332" s="43">
        <f t="shared" si="123"/>
        <v>4</v>
      </c>
      <c r="AC332" s="43">
        <f t="shared" si="156"/>
        <v>0</v>
      </c>
      <c r="AD332" s="132">
        <f t="shared" si="157"/>
        <v>-8</v>
      </c>
    </row>
    <row r="333" spans="1:30">
      <c r="A333" s="197">
        <f t="shared" ref="A333:A396" si="160">A332+1</f>
        <v>323</v>
      </c>
      <c r="B333" s="198">
        <f>Data!B333</f>
        <v>36</v>
      </c>
      <c r="D333" s="112">
        <f t="shared" si="158"/>
        <v>3</v>
      </c>
      <c r="E333" s="116" t="str">
        <f t="shared" si="159"/>
        <v>C</v>
      </c>
      <c r="G333" s="24" t="str">
        <f t="shared" si="139"/>
        <v xml:space="preserve"> </v>
      </c>
      <c r="H333" s="25" t="str">
        <f t="shared" si="140"/>
        <v>L</v>
      </c>
      <c r="I333" s="43">
        <f t="shared" si="141"/>
        <v>3</v>
      </c>
      <c r="J333" s="43">
        <f t="shared" si="142"/>
        <v>3</v>
      </c>
      <c r="K333" s="43">
        <f t="shared" ref="K333:K396" si="161">IF(J333=0,0,INDEX($AF$11:$AG$50,J333,2))</f>
        <v>3</v>
      </c>
      <c r="L333" s="43">
        <f t="shared" si="143"/>
        <v>0</v>
      </c>
      <c r="M333" s="132">
        <f t="shared" si="144"/>
        <v>-67</v>
      </c>
      <c r="N333" s="71"/>
      <c r="O333" s="24" t="str">
        <f t="shared" si="145"/>
        <v xml:space="preserve"> </v>
      </c>
      <c r="P333" s="25" t="str">
        <f t="shared" si="146"/>
        <v>W</v>
      </c>
      <c r="Q333" s="43" t="str">
        <f t="shared" si="147"/>
        <v xml:space="preserve"> </v>
      </c>
      <c r="R333" s="43">
        <f t="shared" si="148"/>
        <v>0</v>
      </c>
      <c r="S333" s="43">
        <f t="shared" ref="S333:S396" si="162">IF(R333=0,0,INDEX($AF$11:$AG$50,R333,2))</f>
        <v>0</v>
      </c>
      <c r="T333" s="43">
        <f t="shared" si="149"/>
        <v>18</v>
      </c>
      <c r="U333" s="132">
        <f t="shared" si="150"/>
        <v>30</v>
      </c>
      <c r="W333" s="24" t="str">
        <f t="shared" si="151"/>
        <v xml:space="preserve"> </v>
      </c>
      <c r="X333" s="25" t="str">
        <f t="shared" si="152"/>
        <v>L</v>
      </c>
      <c r="Y333" s="43">
        <f t="shared" si="153"/>
        <v>3</v>
      </c>
      <c r="Z333" s="134">
        <f t="shared" si="154"/>
        <v>2</v>
      </c>
      <c r="AA333" s="43">
        <f t="shared" si="155"/>
        <v>11</v>
      </c>
      <c r="AB333" s="43">
        <f t="shared" ref="AB333:AB396" si="163">IF(OR(Y333=" ",Z333&gt;$W$9),0,INDEX($AH$11:$AI$50,AA333,2))</f>
        <v>4</v>
      </c>
      <c r="AC333" s="43">
        <f t="shared" si="156"/>
        <v>0</v>
      </c>
      <c r="AD333" s="132">
        <f t="shared" si="157"/>
        <v>-12</v>
      </c>
    </row>
    <row r="334" spans="1:30">
      <c r="A334" s="197">
        <f t="shared" si="160"/>
        <v>324</v>
      </c>
      <c r="B334" s="198">
        <f>Data!B334</f>
        <v>17</v>
      </c>
      <c r="D334" s="112">
        <f t="shared" si="158"/>
        <v>2</v>
      </c>
      <c r="E334" s="116" t="str">
        <f t="shared" si="159"/>
        <v>B</v>
      </c>
      <c r="G334" s="24" t="str">
        <f t="shared" si="139"/>
        <v xml:space="preserve"> </v>
      </c>
      <c r="H334" s="25" t="str">
        <f t="shared" si="140"/>
        <v>L</v>
      </c>
      <c r="I334" s="43">
        <f t="shared" si="141"/>
        <v>2</v>
      </c>
      <c r="J334" s="43">
        <f t="shared" si="142"/>
        <v>4</v>
      </c>
      <c r="K334" s="43">
        <f t="shared" si="161"/>
        <v>4</v>
      </c>
      <c r="L334" s="43">
        <f t="shared" si="143"/>
        <v>0</v>
      </c>
      <c r="M334" s="132">
        <f t="shared" si="144"/>
        <v>-71</v>
      </c>
      <c r="N334" s="71"/>
      <c r="O334" s="24" t="str">
        <f t="shared" si="145"/>
        <v xml:space="preserve"> </v>
      </c>
      <c r="P334" s="25" t="str">
        <f t="shared" si="146"/>
        <v xml:space="preserve"> </v>
      </c>
      <c r="Q334" s="43" t="str">
        <f t="shared" si="147"/>
        <v xml:space="preserve"> </v>
      </c>
      <c r="R334" s="43">
        <f t="shared" si="148"/>
        <v>0</v>
      </c>
      <c r="S334" s="43">
        <f t="shared" si="162"/>
        <v>0</v>
      </c>
      <c r="T334" s="43">
        <f t="shared" si="149"/>
        <v>0</v>
      </c>
      <c r="U334" s="132">
        <f t="shared" si="150"/>
        <v>30</v>
      </c>
      <c r="W334" s="24" t="str">
        <f t="shared" si="151"/>
        <v xml:space="preserve"> </v>
      </c>
      <c r="X334" s="25" t="str">
        <f t="shared" si="152"/>
        <v>L</v>
      </c>
      <c r="Y334" s="43">
        <f t="shared" si="153"/>
        <v>2</v>
      </c>
      <c r="Z334" s="134">
        <f t="shared" si="154"/>
        <v>3</v>
      </c>
      <c r="AA334" s="43">
        <f t="shared" si="155"/>
        <v>12</v>
      </c>
      <c r="AB334" s="43">
        <f t="shared" si="163"/>
        <v>4</v>
      </c>
      <c r="AC334" s="43">
        <f t="shared" si="156"/>
        <v>0</v>
      </c>
      <c r="AD334" s="132">
        <f t="shared" si="157"/>
        <v>-16</v>
      </c>
    </row>
    <row r="335" spans="1:30">
      <c r="A335" s="197">
        <f t="shared" si="160"/>
        <v>325</v>
      </c>
      <c r="B335" s="198">
        <f>Data!B335</f>
        <v>4</v>
      </c>
      <c r="D335" s="112">
        <f t="shared" si="158"/>
        <v>1</v>
      </c>
      <c r="E335" s="116" t="str">
        <f t="shared" si="159"/>
        <v>A</v>
      </c>
      <c r="G335" s="24" t="str">
        <f t="shared" si="139"/>
        <v xml:space="preserve"> </v>
      </c>
      <c r="H335" s="25" t="str">
        <f t="shared" si="140"/>
        <v>L</v>
      </c>
      <c r="I335" s="43">
        <f t="shared" si="141"/>
        <v>1</v>
      </c>
      <c r="J335" s="43">
        <f t="shared" si="142"/>
        <v>5</v>
      </c>
      <c r="K335" s="43">
        <f t="shared" si="161"/>
        <v>6</v>
      </c>
      <c r="L335" s="43">
        <f t="shared" si="143"/>
        <v>0</v>
      </c>
      <c r="M335" s="132">
        <f t="shared" si="144"/>
        <v>-77</v>
      </c>
      <c r="N335" s="71"/>
      <c r="O335" s="24" t="str">
        <f t="shared" si="145"/>
        <v xml:space="preserve"> </v>
      </c>
      <c r="P335" s="25" t="str">
        <f t="shared" si="146"/>
        <v xml:space="preserve"> </v>
      </c>
      <c r="Q335" s="43" t="str">
        <f t="shared" si="147"/>
        <v xml:space="preserve"> </v>
      </c>
      <c r="R335" s="43">
        <f t="shared" si="148"/>
        <v>0</v>
      </c>
      <c r="S335" s="43">
        <f t="shared" si="162"/>
        <v>0</v>
      </c>
      <c r="T335" s="43">
        <f t="shared" si="149"/>
        <v>0</v>
      </c>
      <c r="U335" s="132">
        <f t="shared" si="150"/>
        <v>30</v>
      </c>
      <c r="W335" s="24" t="str">
        <f t="shared" si="151"/>
        <v xml:space="preserve"> </v>
      </c>
      <c r="X335" s="25" t="str">
        <f t="shared" si="152"/>
        <v>L</v>
      </c>
      <c r="Y335" s="43">
        <f t="shared" si="153"/>
        <v>1</v>
      </c>
      <c r="Z335" s="134">
        <f t="shared" si="154"/>
        <v>4</v>
      </c>
      <c r="AA335" s="43">
        <f t="shared" si="155"/>
        <v>13</v>
      </c>
      <c r="AB335" s="43">
        <f t="shared" si="163"/>
        <v>5</v>
      </c>
      <c r="AC335" s="43">
        <f t="shared" si="156"/>
        <v>0</v>
      </c>
      <c r="AD335" s="132">
        <f t="shared" si="157"/>
        <v>-21</v>
      </c>
    </row>
    <row r="336" spans="1:30">
      <c r="A336" s="197">
        <f t="shared" si="160"/>
        <v>326</v>
      </c>
      <c r="B336" s="198">
        <f>Data!B336</f>
        <v>34</v>
      </c>
      <c r="D336" s="112">
        <f t="shared" si="158"/>
        <v>3</v>
      </c>
      <c r="E336" s="116" t="str">
        <f t="shared" si="159"/>
        <v>A</v>
      </c>
      <c r="G336" s="24" t="str">
        <f t="shared" si="139"/>
        <v xml:space="preserve"> </v>
      </c>
      <c r="H336" s="25" t="str">
        <f t="shared" si="140"/>
        <v>L</v>
      </c>
      <c r="I336" s="43">
        <f t="shared" si="141"/>
        <v>3</v>
      </c>
      <c r="J336" s="43">
        <f t="shared" si="142"/>
        <v>6</v>
      </c>
      <c r="K336" s="43">
        <f t="shared" si="161"/>
        <v>9</v>
      </c>
      <c r="L336" s="43">
        <f t="shared" si="143"/>
        <v>0</v>
      </c>
      <c r="M336" s="132">
        <f t="shared" si="144"/>
        <v>-86</v>
      </c>
      <c r="N336" s="71"/>
      <c r="O336" s="24" t="str">
        <f t="shared" si="145"/>
        <v>T</v>
      </c>
      <c r="P336" s="25" t="str">
        <f t="shared" si="146"/>
        <v xml:space="preserve"> </v>
      </c>
      <c r="Q336" s="43" t="str">
        <f t="shared" si="147"/>
        <v>A</v>
      </c>
      <c r="R336" s="43">
        <f t="shared" si="148"/>
        <v>1</v>
      </c>
      <c r="S336" s="43">
        <f t="shared" si="162"/>
        <v>1</v>
      </c>
      <c r="T336" s="43">
        <f t="shared" si="149"/>
        <v>0</v>
      </c>
      <c r="U336" s="132">
        <f t="shared" si="150"/>
        <v>29</v>
      </c>
      <c r="W336" s="24" t="str">
        <f t="shared" si="151"/>
        <v xml:space="preserve"> </v>
      </c>
      <c r="X336" s="25" t="str">
        <f t="shared" si="152"/>
        <v>L</v>
      </c>
      <c r="Y336" s="43">
        <f t="shared" si="153"/>
        <v>3</v>
      </c>
      <c r="Z336" s="134">
        <f t="shared" si="154"/>
        <v>5</v>
      </c>
      <c r="AA336" s="43">
        <f t="shared" si="155"/>
        <v>14</v>
      </c>
      <c r="AB336" s="43">
        <f t="shared" si="163"/>
        <v>5</v>
      </c>
      <c r="AC336" s="43">
        <f t="shared" si="156"/>
        <v>0</v>
      </c>
      <c r="AD336" s="132">
        <f t="shared" si="157"/>
        <v>-26</v>
      </c>
    </row>
    <row r="337" spans="1:30">
      <c r="A337" s="197">
        <f t="shared" si="160"/>
        <v>327</v>
      </c>
      <c r="B337" s="198">
        <f>Data!B337</f>
        <v>9</v>
      </c>
      <c r="D337" s="112">
        <f t="shared" si="158"/>
        <v>1</v>
      </c>
      <c r="E337" s="116" t="str">
        <f t="shared" si="159"/>
        <v>C</v>
      </c>
      <c r="G337" s="24" t="str">
        <f t="shared" si="139"/>
        <v xml:space="preserve"> </v>
      </c>
      <c r="H337" s="25" t="str">
        <f t="shared" si="140"/>
        <v>L</v>
      </c>
      <c r="I337" s="43">
        <f t="shared" si="141"/>
        <v>1</v>
      </c>
      <c r="J337" s="43">
        <f t="shared" si="142"/>
        <v>7</v>
      </c>
      <c r="K337" s="43">
        <f t="shared" si="161"/>
        <v>0</v>
      </c>
      <c r="L337" s="43">
        <f t="shared" si="143"/>
        <v>0</v>
      </c>
      <c r="M337" s="132">
        <f t="shared" si="144"/>
        <v>-86</v>
      </c>
      <c r="N337" s="71"/>
      <c r="O337" s="24" t="str">
        <f t="shared" si="145"/>
        <v xml:space="preserve"> </v>
      </c>
      <c r="P337" s="25" t="str">
        <f t="shared" si="146"/>
        <v>L</v>
      </c>
      <c r="Q337" s="43" t="str">
        <f t="shared" si="147"/>
        <v>C</v>
      </c>
      <c r="R337" s="43">
        <f t="shared" si="148"/>
        <v>2</v>
      </c>
      <c r="S337" s="43">
        <f t="shared" si="162"/>
        <v>2</v>
      </c>
      <c r="T337" s="43">
        <f t="shared" si="149"/>
        <v>0</v>
      </c>
      <c r="U337" s="132">
        <f t="shared" si="150"/>
        <v>27</v>
      </c>
      <c r="W337" s="24" t="str">
        <f t="shared" si="151"/>
        <v xml:space="preserve"> </v>
      </c>
      <c r="X337" s="25" t="str">
        <f t="shared" si="152"/>
        <v>L</v>
      </c>
      <c r="Y337" s="43">
        <f t="shared" si="153"/>
        <v>1</v>
      </c>
      <c r="Z337" s="134">
        <f t="shared" si="154"/>
        <v>6</v>
      </c>
      <c r="AA337" s="43">
        <f t="shared" si="155"/>
        <v>15</v>
      </c>
      <c r="AB337" s="43">
        <f t="shared" si="163"/>
        <v>5</v>
      </c>
      <c r="AC337" s="43">
        <f t="shared" si="156"/>
        <v>0</v>
      </c>
      <c r="AD337" s="132">
        <f t="shared" si="157"/>
        <v>-31</v>
      </c>
    </row>
    <row r="338" spans="1:30">
      <c r="A338" s="197">
        <f t="shared" si="160"/>
        <v>328</v>
      </c>
      <c r="B338" s="198">
        <f>Data!B338</f>
        <v>7</v>
      </c>
      <c r="D338" s="112">
        <f t="shared" si="158"/>
        <v>1</v>
      </c>
      <c r="E338" s="116" t="str">
        <f t="shared" si="159"/>
        <v>A</v>
      </c>
      <c r="G338" s="24" t="str">
        <f t="shared" si="139"/>
        <v xml:space="preserve"> </v>
      </c>
      <c r="H338" s="25" t="str">
        <f t="shared" si="140"/>
        <v>W</v>
      </c>
      <c r="I338" s="43" t="str">
        <f t="shared" si="141"/>
        <v xml:space="preserve"> </v>
      </c>
      <c r="J338" s="43">
        <f t="shared" si="142"/>
        <v>0</v>
      </c>
      <c r="K338" s="43">
        <f t="shared" si="161"/>
        <v>0</v>
      </c>
      <c r="L338" s="43">
        <f t="shared" si="143"/>
        <v>0</v>
      </c>
      <c r="M338" s="132">
        <f t="shared" si="144"/>
        <v>-86</v>
      </c>
      <c r="N338" s="71"/>
      <c r="O338" s="24" t="str">
        <f t="shared" si="145"/>
        <v xml:space="preserve"> </v>
      </c>
      <c r="P338" s="25" t="str">
        <f t="shared" si="146"/>
        <v>L</v>
      </c>
      <c r="Q338" s="43" t="str">
        <f t="shared" si="147"/>
        <v>A</v>
      </c>
      <c r="R338" s="43">
        <f t="shared" si="148"/>
        <v>3</v>
      </c>
      <c r="S338" s="43">
        <f t="shared" si="162"/>
        <v>3</v>
      </c>
      <c r="T338" s="43">
        <f t="shared" si="149"/>
        <v>0</v>
      </c>
      <c r="U338" s="132">
        <f t="shared" si="150"/>
        <v>24</v>
      </c>
      <c r="W338" s="24" t="str">
        <f t="shared" si="151"/>
        <v xml:space="preserve"> </v>
      </c>
      <c r="X338" s="25" t="str">
        <f t="shared" si="152"/>
        <v>W</v>
      </c>
      <c r="Y338" s="43" t="str">
        <f t="shared" si="153"/>
        <v xml:space="preserve"> </v>
      </c>
      <c r="Z338" s="134">
        <f t="shared" si="154"/>
        <v>0</v>
      </c>
      <c r="AA338" s="43">
        <f t="shared" si="155"/>
        <v>13</v>
      </c>
      <c r="AB338" s="43">
        <f t="shared" si="163"/>
        <v>0</v>
      </c>
      <c r="AC338" s="43">
        <f t="shared" si="156"/>
        <v>15</v>
      </c>
      <c r="AD338" s="132">
        <f t="shared" si="157"/>
        <v>-16</v>
      </c>
    </row>
    <row r="339" spans="1:30">
      <c r="A339" s="197">
        <f t="shared" si="160"/>
        <v>329</v>
      </c>
      <c r="B339" s="198">
        <f>Data!B339</f>
        <v>8</v>
      </c>
      <c r="D339" s="112">
        <f t="shared" si="158"/>
        <v>1</v>
      </c>
      <c r="E339" s="116" t="str">
        <f t="shared" si="159"/>
        <v>B</v>
      </c>
      <c r="G339" s="24" t="str">
        <f t="shared" si="139"/>
        <v xml:space="preserve"> </v>
      </c>
      <c r="H339" s="25" t="str">
        <f t="shared" si="140"/>
        <v xml:space="preserve"> </v>
      </c>
      <c r="I339" s="43" t="str">
        <f t="shared" si="141"/>
        <v xml:space="preserve"> </v>
      </c>
      <c r="J339" s="43">
        <f t="shared" si="142"/>
        <v>0</v>
      </c>
      <c r="K339" s="43">
        <f t="shared" si="161"/>
        <v>0</v>
      </c>
      <c r="L339" s="43">
        <f t="shared" si="143"/>
        <v>0</v>
      </c>
      <c r="M339" s="132">
        <f t="shared" si="144"/>
        <v>-86</v>
      </c>
      <c r="N339" s="71"/>
      <c r="O339" s="24" t="str">
        <f t="shared" si="145"/>
        <v xml:space="preserve"> </v>
      </c>
      <c r="P339" s="25" t="str">
        <f t="shared" si="146"/>
        <v>L</v>
      </c>
      <c r="Q339" s="43" t="str">
        <f t="shared" si="147"/>
        <v>B</v>
      </c>
      <c r="R339" s="43">
        <f t="shared" si="148"/>
        <v>4</v>
      </c>
      <c r="S339" s="43">
        <f t="shared" si="162"/>
        <v>4</v>
      </c>
      <c r="T339" s="43">
        <f t="shared" si="149"/>
        <v>0</v>
      </c>
      <c r="U339" s="132">
        <f t="shared" si="150"/>
        <v>20</v>
      </c>
      <c r="W339" s="24" t="str">
        <f t="shared" si="151"/>
        <v xml:space="preserve"> </v>
      </c>
      <c r="X339" s="25" t="str">
        <f t="shared" si="152"/>
        <v xml:space="preserve"> </v>
      </c>
      <c r="Y339" s="43" t="str">
        <f t="shared" si="153"/>
        <v xml:space="preserve"> </v>
      </c>
      <c r="Z339" s="134">
        <f t="shared" si="154"/>
        <v>0</v>
      </c>
      <c r="AA339" s="43">
        <f t="shared" si="155"/>
        <v>13</v>
      </c>
      <c r="AB339" s="43">
        <f t="shared" si="163"/>
        <v>0</v>
      </c>
      <c r="AC339" s="43">
        <f t="shared" si="156"/>
        <v>0</v>
      </c>
      <c r="AD339" s="132">
        <f t="shared" si="157"/>
        <v>-16</v>
      </c>
    </row>
    <row r="340" spans="1:30">
      <c r="A340" s="197">
        <f t="shared" si="160"/>
        <v>330</v>
      </c>
      <c r="B340" s="198">
        <f>Data!B340</f>
        <v>33</v>
      </c>
      <c r="D340" s="112">
        <f t="shared" si="158"/>
        <v>3</v>
      </c>
      <c r="E340" s="116" t="str">
        <f t="shared" si="159"/>
        <v>C</v>
      </c>
      <c r="G340" s="24" t="str">
        <f t="shared" si="139"/>
        <v xml:space="preserve"> </v>
      </c>
      <c r="H340" s="25" t="str">
        <f t="shared" si="140"/>
        <v xml:space="preserve"> </v>
      </c>
      <c r="I340" s="43" t="str">
        <f t="shared" si="141"/>
        <v xml:space="preserve"> </v>
      </c>
      <c r="J340" s="43">
        <f t="shared" si="142"/>
        <v>0</v>
      </c>
      <c r="K340" s="43">
        <f t="shared" si="161"/>
        <v>0</v>
      </c>
      <c r="L340" s="43">
        <f t="shared" si="143"/>
        <v>0</v>
      </c>
      <c r="M340" s="132">
        <f t="shared" si="144"/>
        <v>-86</v>
      </c>
      <c r="N340" s="71"/>
      <c r="O340" s="24" t="str">
        <f t="shared" si="145"/>
        <v xml:space="preserve"> </v>
      </c>
      <c r="P340" s="25" t="str">
        <f t="shared" si="146"/>
        <v>L</v>
      </c>
      <c r="Q340" s="43" t="str">
        <f t="shared" si="147"/>
        <v>C</v>
      </c>
      <c r="R340" s="43">
        <f t="shared" si="148"/>
        <v>5</v>
      </c>
      <c r="S340" s="43">
        <f t="shared" si="162"/>
        <v>6</v>
      </c>
      <c r="T340" s="43">
        <f t="shared" si="149"/>
        <v>0</v>
      </c>
      <c r="U340" s="132">
        <f t="shared" si="150"/>
        <v>14</v>
      </c>
      <c r="W340" s="24" t="str">
        <f t="shared" si="151"/>
        <v xml:space="preserve"> </v>
      </c>
      <c r="X340" s="25" t="str">
        <f t="shared" si="152"/>
        <v xml:space="preserve"> </v>
      </c>
      <c r="Y340" s="43" t="str">
        <f t="shared" si="153"/>
        <v xml:space="preserve"> </v>
      </c>
      <c r="Z340" s="134">
        <f t="shared" si="154"/>
        <v>0</v>
      </c>
      <c r="AA340" s="43">
        <f t="shared" si="155"/>
        <v>13</v>
      </c>
      <c r="AB340" s="43">
        <f t="shared" si="163"/>
        <v>0</v>
      </c>
      <c r="AC340" s="43">
        <f t="shared" si="156"/>
        <v>0</v>
      </c>
      <c r="AD340" s="132">
        <f t="shared" si="157"/>
        <v>-16</v>
      </c>
    </row>
    <row r="341" spans="1:30">
      <c r="A341" s="197">
        <f t="shared" si="160"/>
        <v>331</v>
      </c>
      <c r="B341" s="198">
        <f>Data!B341</f>
        <v>7</v>
      </c>
      <c r="D341" s="112">
        <f t="shared" si="158"/>
        <v>1</v>
      </c>
      <c r="E341" s="116" t="str">
        <f t="shared" si="159"/>
        <v>A</v>
      </c>
      <c r="G341" s="24" t="str">
        <f t="shared" si="139"/>
        <v xml:space="preserve"> </v>
      </c>
      <c r="H341" s="25" t="str">
        <f t="shared" si="140"/>
        <v xml:space="preserve"> </v>
      </c>
      <c r="I341" s="43" t="str">
        <f t="shared" si="141"/>
        <v xml:space="preserve"> </v>
      </c>
      <c r="J341" s="43">
        <f t="shared" si="142"/>
        <v>0</v>
      </c>
      <c r="K341" s="43">
        <f t="shared" si="161"/>
        <v>0</v>
      </c>
      <c r="L341" s="43">
        <f t="shared" si="143"/>
        <v>0</v>
      </c>
      <c r="M341" s="132">
        <f t="shared" si="144"/>
        <v>-86</v>
      </c>
      <c r="N341" s="71"/>
      <c r="O341" s="24" t="str">
        <f t="shared" si="145"/>
        <v xml:space="preserve"> </v>
      </c>
      <c r="P341" s="25" t="str">
        <f t="shared" si="146"/>
        <v>L</v>
      </c>
      <c r="Q341" s="43" t="str">
        <f t="shared" si="147"/>
        <v>A</v>
      </c>
      <c r="R341" s="43">
        <f t="shared" si="148"/>
        <v>6</v>
      </c>
      <c r="S341" s="43">
        <f t="shared" si="162"/>
        <v>9</v>
      </c>
      <c r="T341" s="43">
        <f t="shared" si="149"/>
        <v>0</v>
      </c>
      <c r="U341" s="132">
        <f t="shared" si="150"/>
        <v>5</v>
      </c>
      <c r="W341" s="24" t="str">
        <f t="shared" si="151"/>
        <v xml:space="preserve"> </v>
      </c>
      <c r="X341" s="25" t="str">
        <f t="shared" si="152"/>
        <v xml:space="preserve"> </v>
      </c>
      <c r="Y341" s="43" t="str">
        <f t="shared" si="153"/>
        <v xml:space="preserve"> </v>
      </c>
      <c r="Z341" s="134">
        <f t="shared" si="154"/>
        <v>0</v>
      </c>
      <c r="AA341" s="43">
        <f t="shared" si="155"/>
        <v>13</v>
      </c>
      <c r="AB341" s="43">
        <f t="shared" si="163"/>
        <v>0</v>
      </c>
      <c r="AC341" s="43">
        <f t="shared" si="156"/>
        <v>0</v>
      </c>
      <c r="AD341" s="132">
        <f t="shared" si="157"/>
        <v>-16</v>
      </c>
    </row>
    <row r="342" spans="1:30">
      <c r="A342" s="197">
        <f t="shared" si="160"/>
        <v>332</v>
      </c>
      <c r="B342" s="198">
        <f>Data!B342</f>
        <v>18</v>
      </c>
      <c r="D342" s="112">
        <f t="shared" si="158"/>
        <v>2</v>
      </c>
      <c r="E342" s="116" t="str">
        <f t="shared" si="159"/>
        <v>C</v>
      </c>
      <c r="G342" s="24" t="str">
        <f t="shared" si="139"/>
        <v xml:space="preserve"> </v>
      </c>
      <c r="H342" s="25" t="str">
        <f t="shared" si="140"/>
        <v xml:space="preserve"> </v>
      </c>
      <c r="I342" s="43" t="str">
        <f t="shared" si="141"/>
        <v xml:space="preserve"> </v>
      </c>
      <c r="J342" s="43">
        <f t="shared" si="142"/>
        <v>0</v>
      </c>
      <c r="K342" s="43">
        <f t="shared" si="161"/>
        <v>0</v>
      </c>
      <c r="L342" s="43">
        <f t="shared" si="143"/>
        <v>0</v>
      </c>
      <c r="M342" s="132">
        <f t="shared" si="144"/>
        <v>-86</v>
      </c>
      <c r="N342" s="71"/>
      <c r="O342" s="24" t="str">
        <f t="shared" si="145"/>
        <v xml:space="preserve"> </v>
      </c>
      <c r="P342" s="25" t="str">
        <f t="shared" si="146"/>
        <v>L</v>
      </c>
      <c r="Q342" s="43" t="str">
        <f t="shared" si="147"/>
        <v>C</v>
      </c>
      <c r="R342" s="43">
        <f t="shared" si="148"/>
        <v>7</v>
      </c>
      <c r="S342" s="43">
        <f t="shared" si="162"/>
        <v>0</v>
      </c>
      <c r="T342" s="43">
        <f t="shared" si="149"/>
        <v>0</v>
      </c>
      <c r="U342" s="132">
        <f t="shared" si="150"/>
        <v>5</v>
      </c>
      <c r="W342" s="24" t="str">
        <f t="shared" si="151"/>
        <v xml:space="preserve"> </v>
      </c>
      <c r="X342" s="25" t="str">
        <f t="shared" si="152"/>
        <v xml:space="preserve"> </v>
      </c>
      <c r="Y342" s="43" t="str">
        <f t="shared" si="153"/>
        <v xml:space="preserve"> </v>
      </c>
      <c r="Z342" s="134">
        <f t="shared" si="154"/>
        <v>0</v>
      </c>
      <c r="AA342" s="43">
        <f t="shared" si="155"/>
        <v>13</v>
      </c>
      <c r="AB342" s="43">
        <f t="shared" si="163"/>
        <v>0</v>
      </c>
      <c r="AC342" s="43">
        <f t="shared" si="156"/>
        <v>0</v>
      </c>
      <c r="AD342" s="132">
        <f t="shared" si="157"/>
        <v>-16</v>
      </c>
    </row>
    <row r="343" spans="1:30">
      <c r="A343" s="197">
        <f t="shared" si="160"/>
        <v>333</v>
      </c>
      <c r="B343" s="198">
        <f>Data!B343</f>
        <v>18</v>
      </c>
      <c r="D343" s="112">
        <f t="shared" si="158"/>
        <v>2</v>
      </c>
      <c r="E343" s="116" t="str">
        <f t="shared" si="159"/>
        <v>C</v>
      </c>
      <c r="G343" s="24" t="str">
        <f t="shared" si="139"/>
        <v>T</v>
      </c>
      <c r="H343" s="25" t="str">
        <f t="shared" si="140"/>
        <v xml:space="preserve"> </v>
      </c>
      <c r="I343" s="43">
        <f t="shared" si="141"/>
        <v>2</v>
      </c>
      <c r="J343" s="43">
        <f t="shared" si="142"/>
        <v>1</v>
      </c>
      <c r="K343" s="43">
        <f t="shared" si="161"/>
        <v>1</v>
      </c>
      <c r="L343" s="43">
        <f t="shared" si="143"/>
        <v>0</v>
      </c>
      <c r="M343" s="132">
        <f t="shared" si="144"/>
        <v>-87</v>
      </c>
      <c r="N343" s="71"/>
      <c r="O343" s="24" t="str">
        <f t="shared" si="145"/>
        <v xml:space="preserve"> </v>
      </c>
      <c r="P343" s="25" t="str">
        <f t="shared" si="146"/>
        <v>W</v>
      </c>
      <c r="Q343" s="43" t="str">
        <f t="shared" si="147"/>
        <v xml:space="preserve"> </v>
      </c>
      <c r="R343" s="43">
        <f t="shared" si="148"/>
        <v>0</v>
      </c>
      <c r="S343" s="43">
        <f t="shared" si="162"/>
        <v>0</v>
      </c>
      <c r="T343" s="43">
        <f t="shared" si="149"/>
        <v>0</v>
      </c>
      <c r="U343" s="132">
        <f t="shared" si="150"/>
        <v>5</v>
      </c>
      <c r="W343" s="24" t="str">
        <f t="shared" si="151"/>
        <v>T</v>
      </c>
      <c r="X343" s="25" t="str">
        <f t="shared" si="152"/>
        <v xml:space="preserve"> </v>
      </c>
      <c r="Y343" s="43">
        <f t="shared" si="153"/>
        <v>2</v>
      </c>
      <c r="Z343" s="134">
        <f t="shared" si="154"/>
        <v>0</v>
      </c>
      <c r="AA343" s="43">
        <f t="shared" si="155"/>
        <v>13</v>
      </c>
      <c r="AB343" s="43">
        <f t="shared" si="163"/>
        <v>5</v>
      </c>
      <c r="AC343" s="43">
        <f t="shared" si="156"/>
        <v>0</v>
      </c>
      <c r="AD343" s="132">
        <f t="shared" si="157"/>
        <v>-21</v>
      </c>
    </row>
    <row r="344" spans="1:30">
      <c r="A344" s="197">
        <f t="shared" si="160"/>
        <v>334</v>
      </c>
      <c r="B344" s="198">
        <f>Data!B344</f>
        <v>4</v>
      </c>
      <c r="D344" s="112">
        <f t="shared" si="158"/>
        <v>1</v>
      </c>
      <c r="E344" s="116" t="str">
        <f t="shared" si="159"/>
        <v>A</v>
      </c>
      <c r="G344" s="24" t="str">
        <f t="shared" si="139"/>
        <v xml:space="preserve"> </v>
      </c>
      <c r="H344" s="25" t="str">
        <f t="shared" si="140"/>
        <v>L</v>
      </c>
      <c r="I344" s="43">
        <f t="shared" si="141"/>
        <v>1</v>
      </c>
      <c r="J344" s="43">
        <f t="shared" si="142"/>
        <v>2</v>
      </c>
      <c r="K344" s="43">
        <f t="shared" si="161"/>
        <v>2</v>
      </c>
      <c r="L344" s="43">
        <f t="shared" si="143"/>
        <v>0</v>
      </c>
      <c r="M344" s="132">
        <f t="shared" si="144"/>
        <v>-89</v>
      </c>
      <c r="N344" s="71"/>
      <c r="O344" s="24" t="str">
        <f t="shared" si="145"/>
        <v xml:space="preserve"> </v>
      </c>
      <c r="P344" s="25" t="str">
        <f t="shared" si="146"/>
        <v xml:space="preserve"> </v>
      </c>
      <c r="Q344" s="43" t="str">
        <f t="shared" si="147"/>
        <v xml:space="preserve"> </v>
      </c>
      <c r="R344" s="43">
        <f t="shared" si="148"/>
        <v>0</v>
      </c>
      <c r="S344" s="43">
        <f t="shared" si="162"/>
        <v>0</v>
      </c>
      <c r="T344" s="43">
        <f t="shared" si="149"/>
        <v>0</v>
      </c>
      <c r="U344" s="132">
        <f t="shared" si="150"/>
        <v>5</v>
      </c>
      <c r="W344" s="24" t="str">
        <f t="shared" si="151"/>
        <v xml:space="preserve"> </v>
      </c>
      <c r="X344" s="25" t="str">
        <f t="shared" si="152"/>
        <v>L</v>
      </c>
      <c r="Y344" s="43">
        <f t="shared" si="153"/>
        <v>1</v>
      </c>
      <c r="Z344" s="134">
        <f t="shared" si="154"/>
        <v>1</v>
      </c>
      <c r="AA344" s="43">
        <f t="shared" si="155"/>
        <v>14</v>
      </c>
      <c r="AB344" s="43">
        <f t="shared" si="163"/>
        <v>5</v>
      </c>
      <c r="AC344" s="43">
        <f t="shared" si="156"/>
        <v>0</v>
      </c>
      <c r="AD344" s="132">
        <f t="shared" si="157"/>
        <v>-26</v>
      </c>
    </row>
    <row r="345" spans="1:30">
      <c r="A345" s="197">
        <f t="shared" si="160"/>
        <v>335</v>
      </c>
      <c r="B345" s="198">
        <f>Data!B345</f>
        <v>23</v>
      </c>
      <c r="D345" s="112">
        <f t="shared" si="158"/>
        <v>2</v>
      </c>
      <c r="E345" s="116" t="str">
        <f t="shared" si="159"/>
        <v>B</v>
      </c>
      <c r="G345" s="24" t="str">
        <f t="shared" si="139"/>
        <v xml:space="preserve"> </v>
      </c>
      <c r="H345" s="25" t="str">
        <f t="shared" si="140"/>
        <v>L</v>
      </c>
      <c r="I345" s="43">
        <f t="shared" si="141"/>
        <v>2</v>
      </c>
      <c r="J345" s="43">
        <f t="shared" si="142"/>
        <v>3</v>
      </c>
      <c r="K345" s="43">
        <f t="shared" si="161"/>
        <v>3</v>
      </c>
      <c r="L345" s="43">
        <f t="shared" si="143"/>
        <v>0</v>
      </c>
      <c r="M345" s="132">
        <f t="shared" si="144"/>
        <v>-92</v>
      </c>
      <c r="N345" s="71"/>
      <c r="O345" s="24" t="str">
        <f t="shared" si="145"/>
        <v xml:space="preserve"> </v>
      </c>
      <c r="P345" s="25" t="str">
        <f t="shared" si="146"/>
        <v xml:space="preserve"> </v>
      </c>
      <c r="Q345" s="43" t="str">
        <f t="shared" si="147"/>
        <v xml:space="preserve"> </v>
      </c>
      <c r="R345" s="43">
        <f t="shared" si="148"/>
        <v>0</v>
      </c>
      <c r="S345" s="43">
        <f t="shared" si="162"/>
        <v>0</v>
      </c>
      <c r="T345" s="43">
        <f t="shared" si="149"/>
        <v>0</v>
      </c>
      <c r="U345" s="132">
        <f t="shared" si="150"/>
        <v>5</v>
      </c>
      <c r="W345" s="24" t="str">
        <f t="shared" si="151"/>
        <v xml:space="preserve"> </v>
      </c>
      <c r="X345" s="25" t="str">
        <f t="shared" si="152"/>
        <v>L</v>
      </c>
      <c r="Y345" s="43">
        <f t="shared" si="153"/>
        <v>2</v>
      </c>
      <c r="Z345" s="134">
        <f t="shared" si="154"/>
        <v>2</v>
      </c>
      <c r="AA345" s="43">
        <f t="shared" si="155"/>
        <v>15</v>
      </c>
      <c r="AB345" s="43">
        <f t="shared" si="163"/>
        <v>5</v>
      </c>
      <c r="AC345" s="43">
        <f t="shared" si="156"/>
        <v>0</v>
      </c>
      <c r="AD345" s="132">
        <f t="shared" si="157"/>
        <v>-31</v>
      </c>
    </row>
    <row r="346" spans="1:30">
      <c r="A346" s="197">
        <f t="shared" si="160"/>
        <v>336</v>
      </c>
      <c r="B346" s="198">
        <f>Data!B346</f>
        <v>5</v>
      </c>
      <c r="D346" s="112">
        <f t="shared" si="158"/>
        <v>1</v>
      </c>
      <c r="E346" s="116" t="str">
        <f t="shared" si="159"/>
        <v>B</v>
      </c>
      <c r="G346" s="24" t="str">
        <f t="shared" si="139"/>
        <v xml:space="preserve"> </v>
      </c>
      <c r="H346" s="25" t="str">
        <f t="shared" si="140"/>
        <v>L</v>
      </c>
      <c r="I346" s="43">
        <f t="shared" si="141"/>
        <v>1</v>
      </c>
      <c r="J346" s="43">
        <f t="shared" si="142"/>
        <v>4</v>
      </c>
      <c r="K346" s="43">
        <f t="shared" si="161"/>
        <v>4</v>
      </c>
      <c r="L346" s="43">
        <f t="shared" si="143"/>
        <v>0</v>
      </c>
      <c r="M346" s="132">
        <f t="shared" si="144"/>
        <v>-96</v>
      </c>
      <c r="N346" s="71"/>
      <c r="O346" s="24" t="str">
        <f t="shared" si="145"/>
        <v>T</v>
      </c>
      <c r="P346" s="25" t="str">
        <f t="shared" si="146"/>
        <v xml:space="preserve"> </v>
      </c>
      <c r="Q346" s="43" t="str">
        <f t="shared" si="147"/>
        <v>B</v>
      </c>
      <c r="R346" s="43">
        <f t="shared" si="148"/>
        <v>1</v>
      </c>
      <c r="S346" s="43">
        <f t="shared" si="162"/>
        <v>1</v>
      </c>
      <c r="T346" s="43">
        <f t="shared" si="149"/>
        <v>0</v>
      </c>
      <c r="U346" s="132">
        <f t="shared" si="150"/>
        <v>4</v>
      </c>
      <c r="W346" s="24" t="str">
        <f t="shared" si="151"/>
        <v xml:space="preserve"> </v>
      </c>
      <c r="X346" s="25" t="str">
        <f t="shared" si="152"/>
        <v>L</v>
      </c>
      <c r="Y346" s="43">
        <f t="shared" si="153"/>
        <v>1</v>
      </c>
      <c r="Z346" s="134">
        <f t="shared" si="154"/>
        <v>3</v>
      </c>
      <c r="AA346" s="43">
        <f t="shared" si="155"/>
        <v>16</v>
      </c>
      <c r="AB346" s="43">
        <f t="shared" si="163"/>
        <v>6</v>
      </c>
      <c r="AC346" s="43">
        <f t="shared" si="156"/>
        <v>0</v>
      </c>
      <c r="AD346" s="132">
        <f t="shared" si="157"/>
        <v>-37</v>
      </c>
    </row>
    <row r="347" spans="1:30">
      <c r="A347" s="197">
        <f t="shared" si="160"/>
        <v>337</v>
      </c>
      <c r="B347" s="198">
        <f>Data!B347</f>
        <v>16</v>
      </c>
      <c r="D347" s="112">
        <f t="shared" si="158"/>
        <v>2</v>
      </c>
      <c r="E347" s="116" t="str">
        <f t="shared" si="159"/>
        <v>A</v>
      </c>
      <c r="G347" s="24" t="str">
        <f t="shared" si="139"/>
        <v xml:space="preserve"> </v>
      </c>
      <c r="H347" s="25" t="str">
        <f t="shared" si="140"/>
        <v>L</v>
      </c>
      <c r="I347" s="43">
        <f t="shared" si="141"/>
        <v>2</v>
      </c>
      <c r="J347" s="43">
        <f t="shared" si="142"/>
        <v>5</v>
      </c>
      <c r="K347" s="43">
        <f t="shared" si="161"/>
        <v>6</v>
      </c>
      <c r="L347" s="43">
        <f t="shared" si="143"/>
        <v>0</v>
      </c>
      <c r="M347" s="132">
        <f t="shared" si="144"/>
        <v>-102</v>
      </c>
      <c r="N347" s="71"/>
      <c r="O347" s="24" t="str">
        <f t="shared" si="145"/>
        <v xml:space="preserve"> </v>
      </c>
      <c r="P347" s="25" t="str">
        <f t="shared" si="146"/>
        <v>L</v>
      </c>
      <c r="Q347" s="43" t="str">
        <f t="shared" si="147"/>
        <v>A</v>
      </c>
      <c r="R347" s="43">
        <f t="shared" si="148"/>
        <v>2</v>
      </c>
      <c r="S347" s="43">
        <f t="shared" si="162"/>
        <v>2</v>
      </c>
      <c r="T347" s="43">
        <f t="shared" si="149"/>
        <v>0</v>
      </c>
      <c r="U347" s="132">
        <f t="shared" si="150"/>
        <v>2</v>
      </c>
      <c r="W347" s="24" t="str">
        <f t="shared" si="151"/>
        <v xml:space="preserve"> </v>
      </c>
      <c r="X347" s="25" t="str">
        <f t="shared" si="152"/>
        <v>L</v>
      </c>
      <c r="Y347" s="43">
        <f t="shared" si="153"/>
        <v>2</v>
      </c>
      <c r="Z347" s="134">
        <f t="shared" si="154"/>
        <v>4</v>
      </c>
      <c r="AA347" s="43">
        <f t="shared" si="155"/>
        <v>17</v>
      </c>
      <c r="AB347" s="43">
        <f t="shared" si="163"/>
        <v>6</v>
      </c>
      <c r="AC347" s="43">
        <f t="shared" si="156"/>
        <v>0</v>
      </c>
      <c r="AD347" s="132">
        <f t="shared" si="157"/>
        <v>-43</v>
      </c>
    </row>
    <row r="348" spans="1:30">
      <c r="A348" s="197">
        <f t="shared" si="160"/>
        <v>338</v>
      </c>
      <c r="B348" s="198">
        <f>Data!B348</f>
        <v>23</v>
      </c>
      <c r="D348" s="112">
        <f t="shared" si="158"/>
        <v>2</v>
      </c>
      <c r="E348" s="116" t="str">
        <f t="shared" si="159"/>
        <v>B</v>
      </c>
      <c r="G348" s="24" t="str">
        <f t="shared" si="139"/>
        <v xml:space="preserve"> </v>
      </c>
      <c r="H348" s="25" t="str">
        <f t="shared" si="140"/>
        <v>W</v>
      </c>
      <c r="I348" s="43" t="str">
        <f t="shared" si="141"/>
        <v xml:space="preserve"> </v>
      </c>
      <c r="J348" s="43">
        <f t="shared" si="142"/>
        <v>0</v>
      </c>
      <c r="K348" s="43">
        <f t="shared" si="161"/>
        <v>0</v>
      </c>
      <c r="L348" s="43">
        <f t="shared" si="143"/>
        <v>18</v>
      </c>
      <c r="M348" s="132">
        <f t="shared" si="144"/>
        <v>-84</v>
      </c>
      <c r="N348" s="71"/>
      <c r="O348" s="24" t="str">
        <f t="shared" si="145"/>
        <v xml:space="preserve"> </v>
      </c>
      <c r="P348" s="25" t="str">
        <f t="shared" si="146"/>
        <v>L</v>
      </c>
      <c r="Q348" s="43" t="str">
        <f t="shared" si="147"/>
        <v>B</v>
      </c>
      <c r="R348" s="43">
        <f t="shared" si="148"/>
        <v>3</v>
      </c>
      <c r="S348" s="43">
        <f t="shared" si="162"/>
        <v>3</v>
      </c>
      <c r="T348" s="43">
        <f t="shared" si="149"/>
        <v>0</v>
      </c>
      <c r="U348" s="132">
        <f t="shared" si="150"/>
        <v>-1</v>
      </c>
      <c r="W348" s="24" t="str">
        <f t="shared" si="151"/>
        <v xml:space="preserve"> </v>
      </c>
      <c r="X348" s="25" t="str">
        <f t="shared" si="152"/>
        <v>W</v>
      </c>
      <c r="Y348" s="43" t="str">
        <f t="shared" si="153"/>
        <v xml:space="preserve"> </v>
      </c>
      <c r="Z348" s="134">
        <f t="shared" si="154"/>
        <v>0</v>
      </c>
      <c r="AA348" s="43">
        <f t="shared" si="155"/>
        <v>15</v>
      </c>
      <c r="AB348" s="43">
        <f t="shared" si="163"/>
        <v>0</v>
      </c>
      <c r="AC348" s="43">
        <f t="shared" si="156"/>
        <v>18</v>
      </c>
      <c r="AD348" s="132">
        <f t="shared" si="157"/>
        <v>-25</v>
      </c>
    </row>
    <row r="349" spans="1:30">
      <c r="A349" s="197">
        <f t="shared" si="160"/>
        <v>339</v>
      </c>
      <c r="B349" s="198">
        <f>Data!B349</f>
        <v>8</v>
      </c>
      <c r="D349" s="112">
        <f t="shared" si="158"/>
        <v>1</v>
      </c>
      <c r="E349" s="116" t="str">
        <f t="shared" si="159"/>
        <v>B</v>
      </c>
      <c r="G349" s="24" t="str">
        <f t="shared" si="139"/>
        <v xml:space="preserve"> </v>
      </c>
      <c r="H349" s="25" t="str">
        <f t="shared" si="140"/>
        <v xml:space="preserve"> </v>
      </c>
      <c r="I349" s="43" t="str">
        <f t="shared" si="141"/>
        <v xml:space="preserve"> </v>
      </c>
      <c r="J349" s="43">
        <f t="shared" si="142"/>
        <v>0</v>
      </c>
      <c r="K349" s="43">
        <f t="shared" si="161"/>
        <v>0</v>
      </c>
      <c r="L349" s="43">
        <f t="shared" si="143"/>
        <v>0</v>
      </c>
      <c r="M349" s="132">
        <f t="shared" si="144"/>
        <v>-84</v>
      </c>
      <c r="N349" s="71"/>
      <c r="O349" s="24" t="str">
        <f t="shared" si="145"/>
        <v xml:space="preserve"> </v>
      </c>
      <c r="P349" s="25" t="str">
        <f t="shared" si="146"/>
        <v>W</v>
      </c>
      <c r="Q349" s="43" t="str">
        <f t="shared" si="147"/>
        <v xml:space="preserve"> </v>
      </c>
      <c r="R349" s="43">
        <f t="shared" si="148"/>
        <v>0</v>
      </c>
      <c r="S349" s="43">
        <f t="shared" si="162"/>
        <v>0</v>
      </c>
      <c r="T349" s="43">
        <f t="shared" si="149"/>
        <v>9</v>
      </c>
      <c r="U349" s="132">
        <f t="shared" si="150"/>
        <v>8</v>
      </c>
      <c r="W349" s="24" t="str">
        <f t="shared" si="151"/>
        <v xml:space="preserve"> </v>
      </c>
      <c r="X349" s="25" t="str">
        <f t="shared" si="152"/>
        <v xml:space="preserve"> </v>
      </c>
      <c r="Y349" s="43" t="str">
        <f t="shared" si="153"/>
        <v xml:space="preserve"> </v>
      </c>
      <c r="Z349" s="134">
        <f t="shared" si="154"/>
        <v>0</v>
      </c>
      <c r="AA349" s="43">
        <f t="shared" si="155"/>
        <v>15</v>
      </c>
      <c r="AB349" s="43">
        <f t="shared" si="163"/>
        <v>0</v>
      </c>
      <c r="AC349" s="43">
        <f t="shared" si="156"/>
        <v>0</v>
      </c>
      <c r="AD349" s="132">
        <f t="shared" si="157"/>
        <v>-25</v>
      </c>
    </row>
    <row r="350" spans="1:30">
      <c r="A350" s="197">
        <f t="shared" si="160"/>
        <v>340</v>
      </c>
      <c r="B350" s="198">
        <f>Data!B350</f>
        <v>30</v>
      </c>
      <c r="D350" s="112">
        <f t="shared" si="158"/>
        <v>3</v>
      </c>
      <c r="E350" s="116" t="str">
        <f t="shared" si="159"/>
        <v>C</v>
      </c>
      <c r="G350" s="24" t="str">
        <f t="shared" si="139"/>
        <v xml:space="preserve"> </v>
      </c>
      <c r="H350" s="25" t="str">
        <f t="shared" si="140"/>
        <v xml:space="preserve"> </v>
      </c>
      <c r="I350" s="43" t="str">
        <f t="shared" si="141"/>
        <v xml:space="preserve"> </v>
      </c>
      <c r="J350" s="43">
        <f t="shared" si="142"/>
        <v>0</v>
      </c>
      <c r="K350" s="43">
        <f t="shared" si="161"/>
        <v>0</v>
      </c>
      <c r="L350" s="43">
        <f t="shared" si="143"/>
        <v>0</v>
      </c>
      <c r="M350" s="132">
        <f t="shared" si="144"/>
        <v>-84</v>
      </c>
      <c r="N350" s="71"/>
      <c r="O350" s="24" t="str">
        <f t="shared" si="145"/>
        <v xml:space="preserve"> </v>
      </c>
      <c r="P350" s="25" t="str">
        <f t="shared" si="146"/>
        <v xml:space="preserve"> </v>
      </c>
      <c r="Q350" s="43" t="str">
        <f t="shared" si="147"/>
        <v xml:space="preserve"> </v>
      </c>
      <c r="R350" s="43">
        <f t="shared" si="148"/>
        <v>0</v>
      </c>
      <c r="S350" s="43">
        <f t="shared" si="162"/>
        <v>0</v>
      </c>
      <c r="T350" s="43">
        <f t="shared" si="149"/>
        <v>0</v>
      </c>
      <c r="U350" s="132">
        <f t="shared" si="150"/>
        <v>8</v>
      </c>
      <c r="W350" s="24" t="str">
        <f t="shared" si="151"/>
        <v xml:space="preserve"> </v>
      </c>
      <c r="X350" s="25" t="str">
        <f t="shared" si="152"/>
        <v xml:space="preserve"> </v>
      </c>
      <c r="Y350" s="43" t="str">
        <f t="shared" si="153"/>
        <v xml:space="preserve"> </v>
      </c>
      <c r="Z350" s="134">
        <f t="shared" si="154"/>
        <v>0</v>
      </c>
      <c r="AA350" s="43">
        <f t="shared" si="155"/>
        <v>15</v>
      </c>
      <c r="AB350" s="43">
        <f t="shared" si="163"/>
        <v>0</v>
      </c>
      <c r="AC350" s="43">
        <f t="shared" si="156"/>
        <v>0</v>
      </c>
      <c r="AD350" s="132">
        <f t="shared" si="157"/>
        <v>-25</v>
      </c>
    </row>
    <row r="351" spans="1:30">
      <c r="A351" s="197">
        <f t="shared" si="160"/>
        <v>341</v>
      </c>
      <c r="B351" s="198">
        <f>Data!B351</f>
        <v>25</v>
      </c>
      <c r="D351" s="112">
        <f t="shared" si="158"/>
        <v>3</v>
      </c>
      <c r="E351" s="116" t="str">
        <f t="shared" si="159"/>
        <v>A</v>
      </c>
      <c r="G351" s="24" t="str">
        <f t="shared" si="139"/>
        <v>T</v>
      </c>
      <c r="H351" s="25" t="str">
        <f t="shared" si="140"/>
        <v xml:space="preserve"> </v>
      </c>
      <c r="I351" s="43">
        <f t="shared" si="141"/>
        <v>3</v>
      </c>
      <c r="J351" s="43">
        <f t="shared" si="142"/>
        <v>1</v>
      </c>
      <c r="K351" s="43">
        <f t="shared" si="161"/>
        <v>1</v>
      </c>
      <c r="L351" s="43">
        <f t="shared" si="143"/>
        <v>0</v>
      </c>
      <c r="M351" s="132">
        <f t="shared" si="144"/>
        <v>-85</v>
      </c>
      <c r="N351" s="71"/>
      <c r="O351" s="24" t="str">
        <f t="shared" si="145"/>
        <v xml:space="preserve"> </v>
      </c>
      <c r="P351" s="25" t="str">
        <f t="shared" si="146"/>
        <v xml:space="preserve"> </v>
      </c>
      <c r="Q351" s="43" t="str">
        <f t="shared" si="147"/>
        <v xml:space="preserve"> </v>
      </c>
      <c r="R351" s="43">
        <f t="shared" si="148"/>
        <v>0</v>
      </c>
      <c r="S351" s="43">
        <f t="shared" si="162"/>
        <v>0</v>
      </c>
      <c r="T351" s="43">
        <f t="shared" si="149"/>
        <v>0</v>
      </c>
      <c r="U351" s="132">
        <f t="shared" si="150"/>
        <v>8</v>
      </c>
      <c r="W351" s="24" t="str">
        <f t="shared" si="151"/>
        <v>T</v>
      </c>
      <c r="X351" s="25" t="str">
        <f t="shared" si="152"/>
        <v xml:space="preserve"> </v>
      </c>
      <c r="Y351" s="43">
        <f t="shared" si="153"/>
        <v>3</v>
      </c>
      <c r="Z351" s="134">
        <f t="shared" si="154"/>
        <v>0</v>
      </c>
      <c r="AA351" s="43">
        <f t="shared" si="155"/>
        <v>15</v>
      </c>
      <c r="AB351" s="43">
        <f t="shared" si="163"/>
        <v>5</v>
      </c>
      <c r="AC351" s="43">
        <f t="shared" si="156"/>
        <v>0</v>
      </c>
      <c r="AD351" s="132">
        <f t="shared" si="157"/>
        <v>-30</v>
      </c>
    </row>
    <row r="352" spans="1:30">
      <c r="A352" s="197">
        <f t="shared" si="160"/>
        <v>342</v>
      </c>
      <c r="B352" s="198">
        <f>Data!B352</f>
        <v>14</v>
      </c>
      <c r="D352" s="112">
        <f t="shared" si="158"/>
        <v>2</v>
      </c>
      <c r="E352" s="116" t="str">
        <f t="shared" si="159"/>
        <v>B</v>
      </c>
      <c r="G352" s="24" t="str">
        <f t="shared" si="139"/>
        <v xml:space="preserve"> </v>
      </c>
      <c r="H352" s="25" t="str">
        <f t="shared" si="140"/>
        <v>L</v>
      </c>
      <c r="I352" s="43">
        <f t="shared" si="141"/>
        <v>2</v>
      </c>
      <c r="J352" s="43">
        <f t="shared" si="142"/>
        <v>2</v>
      </c>
      <c r="K352" s="43">
        <f t="shared" si="161"/>
        <v>2</v>
      </c>
      <c r="L352" s="43">
        <f t="shared" si="143"/>
        <v>0</v>
      </c>
      <c r="M352" s="132">
        <f t="shared" si="144"/>
        <v>-87</v>
      </c>
      <c r="N352" s="71"/>
      <c r="O352" s="24" t="str">
        <f t="shared" si="145"/>
        <v xml:space="preserve"> </v>
      </c>
      <c r="P352" s="25" t="str">
        <f t="shared" si="146"/>
        <v xml:space="preserve"> </v>
      </c>
      <c r="Q352" s="43" t="str">
        <f t="shared" si="147"/>
        <v xml:space="preserve"> </v>
      </c>
      <c r="R352" s="43">
        <f t="shared" si="148"/>
        <v>0</v>
      </c>
      <c r="S352" s="43">
        <f t="shared" si="162"/>
        <v>0</v>
      </c>
      <c r="T352" s="43">
        <f t="shared" si="149"/>
        <v>0</v>
      </c>
      <c r="U352" s="132">
        <f t="shared" si="150"/>
        <v>8</v>
      </c>
      <c r="W352" s="24" t="str">
        <f t="shared" si="151"/>
        <v xml:space="preserve"> </v>
      </c>
      <c r="X352" s="25" t="str">
        <f t="shared" si="152"/>
        <v>L</v>
      </c>
      <c r="Y352" s="43">
        <f t="shared" si="153"/>
        <v>2</v>
      </c>
      <c r="Z352" s="134">
        <f t="shared" si="154"/>
        <v>1</v>
      </c>
      <c r="AA352" s="43">
        <f t="shared" si="155"/>
        <v>16</v>
      </c>
      <c r="AB352" s="43">
        <f t="shared" si="163"/>
        <v>6</v>
      </c>
      <c r="AC352" s="43">
        <f t="shared" si="156"/>
        <v>0</v>
      </c>
      <c r="AD352" s="132">
        <f t="shared" si="157"/>
        <v>-36</v>
      </c>
    </row>
    <row r="353" spans="1:30">
      <c r="A353" s="197">
        <f t="shared" si="160"/>
        <v>343</v>
      </c>
      <c r="B353" s="198">
        <f>Data!B353</f>
        <v>24</v>
      </c>
      <c r="D353" s="112">
        <f t="shared" si="158"/>
        <v>2</v>
      </c>
      <c r="E353" s="116" t="str">
        <f t="shared" si="159"/>
        <v>C</v>
      </c>
      <c r="G353" s="24" t="str">
        <f t="shared" si="139"/>
        <v xml:space="preserve"> </v>
      </c>
      <c r="H353" s="25" t="str">
        <f t="shared" si="140"/>
        <v>W</v>
      </c>
      <c r="I353" s="43" t="str">
        <f t="shared" si="141"/>
        <v xml:space="preserve"> </v>
      </c>
      <c r="J353" s="43">
        <f t="shared" si="142"/>
        <v>0</v>
      </c>
      <c r="K353" s="43">
        <f t="shared" si="161"/>
        <v>0</v>
      </c>
      <c r="L353" s="43">
        <f t="shared" si="143"/>
        <v>6</v>
      </c>
      <c r="M353" s="132">
        <f t="shared" si="144"/>
        <v>-81</v>
      </c>
      <c r="N353" s="71"/>
      <c r="O353" s="24" t="str">
        <f t="shared" si="145"/>
        <v xml:space="preserve"> </v>
      </c>
      <c r="P353" s="25" t="str">
        <f t="shared" si="146"/>
        <v xml:space="preserve"> </v>
      </c>
      <c r="Q353" s="43" t="str">
        <f t="shared" si="147"/>
        <v xml:space="preserve"> </v>
      </c>
      <c r="R353" s="43">
        <f t="shared" si="148"/>
        <v>0</v>
      </c>
      <c r="S353" s="43">
        <f t="shared" si="162"/>
        <v>0</v>
      </c>
      <c r="T353" s="43">
        <f t="shared" si="149"/>
        <v>0</v>
      </c>
      <c r="U353" s="132">
        <f t="shared" si="150"/>
        <v>8</v>
      </c>
      <c r="W353" s="24" t="str">
        <f t="shared" si="151"/>
        <v xml:space="preserve"> </v>
      </c>
      <c r="X353" s="25" t="str">
        <f t="shared" si="152"/>
        <v>W</v>
      </c>
      <c r="Y353" s="43" t="str">
        <f t="shared" si="153"/>
        <v xml:space="preserve"> </v>
      </c>
      <c r="Z353" s="134">
        <f t="shared" si="154"/>
        <v>0</v>
      </c>
      <c r="AA353" s="43">
        <f t="shared" si="155"/>
        <v>14</v>
      </c>
      <c r="AB353" s="43">
        <f t="shared" si="163"/>
        <v>0</v>
      </c>
      <c r="AC353" s="43">
        <f t="shared" si="156"/>
        <v>18</v>
      </c>
      <c r="AD353" s="132">
        <f t="shared" si="157"/>
        <v>-18</v>
      </c>
    </row>
    <row r="354" spans="1:30">
      <c r="A354" s="197">
        <f t="shared" si="160"/>
        <v>344</v>
      </c>
      <c r="B354" s="198">
        <f>Data!B354</f>
        <v>19</v>
      </c>
      <c r="D354" s="112">
        <f t="shared" si="158"/>
        <v>2</v>
      </c>
      <c r="E354" s="116" t="str">
        <f t="shared" si="159"/>
        <v>A</v>
      </c>
      <c r="G354" s="24" t="str">
        <f t="shared" si="139"/>
        <v xml:space="preserve"> </v>
      </c>
      <c r="H354" s="25" t="str">
        <f t="shared" si="140"/>
        <v xml:space="preserve"> </v>
      </c>
      <c r="I354" s="43" t="str">
        <f t="shared" si="141"/>
        <v xml:space="preserve"> </v>
      </c>
      <c r="J354" s="43">
        <f t="shared" si="142"/>
        <v>0</v>
      </c>
      <c r="K354" s="43">
        <f t="shared" si="161"/>
        <v>0</v>
      </c>
      <c r="L354" s="43">
        <f t="shared" si="143"/>
        <v>0</v>
      </c>
      <c r="M354" s="132">
        <f t="shared" si="144"/>
        <v>-81</v>
      </c>
      <c r="N354" s="71"/>
      <c r="O354" s="24" t="str">
        <f t="shared" si="145"/>
        <v xml:space="preserve"> </v>
      </c>
      <c r="P354" s="25" t="str">
        <f t="shared" si="146"/>
        <v xml:space="preserve"> </v>
      </c>
      <c r="Q354" s="43" t="str">
        <f t="shared" si="147"/>
        <v xml:space="preserve"> </v>
      </c>
      <c r="R354" s="43">
        <f t="shared" si="148"/>
        <v>0</v>
      </c>
      <c r="S354" s="43">
        <f t="shared" si="162"/>
        <v>0</v>
      </c>
      <c r="T354" s="43">
        <f t="shared" si="149"/>
        <v>0</v>
      </c>
      <c r="U354" s="132">
        <f t="shared" si="150"/>
        <v>8</v>
      </c>
      <c r="W354" s="24" t="str">
        <f t="shared" si="151"/>
        <v xml:space="preserve"> </v>
      </c>
      <c r="X354" s="25" t="str">
        <f t="shared" si="152"/>
        <v xml:space="preserve"> </v>
      </c>
      <c r="Y354" s="43" t="str">
        <f t="shared" si="153"/>
        <v xml:space="preserve"> </v>
      </c>
      <c r="Z354" s="134">
        <f t="shared" si="154"/>
        <v>0</v>
      </c>
      <c r="AA354" s="43">
        <f t="shared" si="155"/>
        <v>14</v>
      </c>
      <c r="AB354" s="43">
        <f t="shared" si="163"/>
        <v>0</v>
      </c>
      <c r="AC354" s="43">
        <f t="shared" si="156"/>
        <v>0</v>
      </c>
      <c r="AD354" s="132">
        <f t="shared" si="157"/>
        <v>-18</v>
      </c>
    </row>
    <row r="355" spans="1:30">
      <c r="A355" s="197">
        <f t="shared" si="160"/>
        <v>345</v>
      </c>
      <c r="B355" s="198">
        <f>Data!B355</f>
        <v>24</v>
      </c>
      <c r="D355" s="112">
        <f t="shared" si="158"/>
        <v>2</v>
      </c>
      <c r="E355" s="116" t="str">
        <f t="shared" si="159"/>
        <v>C</v>
      </c>
      <c r="G355" s="24" t="str">
        <f t="shared" si="139"/>
        <v>T</v>
      </c>
      <c r="H355" s="25" t="str">
        <f t="shared" si="140"/>
        <v xml:space="preserve"> </v>
      </c>
      <c r="I355" s="43">
        <f t="shared" si="141"/>
        <v>2</v>
      </c>
      <c r="J355" s="43">
        <f t="shared" si="142"/>
        <v>1</v>
      </c>
      <c r="K355" s="43">
        <f t="shared" si="161"/>
        <v>1</v>
      </c>
      <c r="L355" s="43">
        <f t="shared" si="143"/>
        <v>0</v>
      </c>
      <c r="M355" s="132">
        <f t="shared" si="144"/>
        <v>-82</v>
      </c>
      <c r="N355" s="71"/>
      <c r="O355" s="24" t="str">
        <f t="shared" si="145"/>
        <v xml:space="preserve"> </v>
      </c>
      <c r="P355" s="25" t="str">
        <f t="shared" si="146"/>
        <v xml:space="preserve"> </v>
      </c>
      <c r="Q355" s="43" t="str">
        <f t="shared" si="147"/>
        <v xml:space="preserve"> </v>
      </c>
      <c r="R355" s="43">
        <f t="shared" si="148"/>
        <v>0</v>
      </c>
      <c r="S355" s="43">
        <f t="shared" si="162"/>
        <v>0</v>
      </c>
      <c r="T355" s="43">
        <f t="shared" si="149"/>
        <v>0</v>
      </c>
      <c r="U355" s="132">
        <f t="shared" si="150"/>
        <v>8</v>
      </c>
      <c r="W355" s="24" t="str">
        <f t="shared" si="151"/>
        <v>T</v>
      </c>
      <c r="X355" s="25" t="str">
        <f t="shared" si="152"/>
        <v xml:space="preserve"> </v>
      </c>
      <c r="Y355" s="43">
        <f t="shared" si="153"/>
        <v>2</v>
      </c>
      <c r="Z355" s="134">
        <f t="shared" si="154"/>
        <v>0</v>
      </c>
      <c r="AA355" s="43">
        <f t="shared" si="155"/>
        <v>14</v>
      </c>
      <c r="AB355" s="43">
        <f t="shared" si="163"/>
        <v>5</v>
      </c>
      <c r="AC355" s="43">
        <f t="shared" si="156"/>
        <v>0</v>
      </c>
      <c r="AD355" s="132">
        <f t="shared" si="157"/>
        <v>-23</v>
      </c>
    </row>
    <row r="356" spans="1:30">
      <c r="A356" s="197">
        <f t="shared" si="160"/>
        <v>346</v>
      </c>
      <c r="B356" s="198">
        <f>Data!B356</f>
        <v>32</v>
      </c>
      <c r="D356" s="112">
        <f t="shared" si="158"/>
        <v>3</v>
      </c>
      <c r="E356" s="116" t="str">
        <f t="shared" si="159"/>
        <v>B</v>
      </c>
      <c r="G356" s="24" t="str">
        <f t="shared" si="139"/>
        <v xml:space="preserve"> </v>
      </c>
      <c r="H356" s="25" t="str">
        <f t="shared" si="140"/>
        <v>L</v>
      </c>
      <c r="I356" s="43">
        <f t="shared" si="141"/>
        <v>3</v>
      </c>
      <c r="J356" s="43">
        <f t="shared" si="142"/>
        <v>2</v>
      </c>
      <c r="K356" s="43">
        <f t="shared" si="161"/>
        <v>2</v>
      </c>
      <c r="L356" s="43">
        <f t="shared" si="143"/>
        <v>0</v>
      </c>
      <c r="M356" s="132">
        <f t="shared" si="144"/>
        <v>-84</v>
      </c>
      <c r="N356" s="71"/>
      <c r="O356" s="24" t="str">
        <f t="shared" si="145"/>
        <v xml:space="preserve"> </v>
      </c>
      <c r="P356" s="25" t="str">
        <f t="shared" si="146"/>
        <v xml:space="preserve"> </v>
      </c>
      <c r="Q356" s="43" t="str">
        <f t="shared" si="147"/>
        <v xml:space="preserve"> </v>
      </c>
      <c r="R356" s="43">
        <f t="shared" si="148"/>
        <v>0</v>
      </c>
      <c r="S356" s="43">
        <f t="shared" si="162"/>
        <v>0</v>
      </c>
      <c r="T356" s="43">
        <f t="shared" si="149"/>
        <v>0</v>
      </c>
      <c r="U356" s="132">
        <f t="shared" si="150"/>
        <v>8</v>
      </c>
      <c r="W356" s="24" t="str">
        <f t="shared" si="151"/>
        <v xml:space="preserve"> </v>
      </c>
      <c r="X356" s="25" t="str">
        <f t="shared" si="152"/>
        <v>L</v>
      </c>
      <c r="Y356" s="43">
        <f t="shared" si="153"/>
        <v>3</v>
      </c>
      <c r="Z356" s="134">
        <f t="shared" si="154"/>
        <v>1</v>
      </c>
      <c r="AA356" s="43">
        <f t="shared" si="155"/>
        <v>15</v>
      </c>
      <c r="AB356" s="43">
        <f t="shared" si="163"/>
        <v>5</v>
      </c>
      <c r="AC356" s="43">
        <f t="shared" si="156"/>
        <v>0</v>
      </c>
      <c r="AD356" s="132">
        <f t="shared" si="157"/>
        <v>-28</v>
      </c>
    </row>
    <row r="357" spans="1:30">
      <c r="A357" s="197">
        <f t="shared" si="160"/>
        <v>347</v>
      </c>
      <c r="B357" s="198">
        <f>Data!B357</f>
        <v>24</v>
      </c>
      <c r="D357" s="112">
        <f t="shared" si="158"/>
        <v>2</v>
      </c>
      <c r="E357" s="116" t="str">
        <f t="shared" si="159"/>
        <v>C</v>
      </c>
      <c r="G357" s="24" t="str">
        <f t="shared" si="139"/>
        <v xml:space="preserve"> </v>
      </c>
      <c r="H357" s="25" t="str">
        <f t="shared" si="140"/>
        <v>L</v>
      </c>
      <c r="I357" s="43">
        <f t="shared" si="141"/>
        <v>2</v>
      </c>
      <c r="J357" s="43">
        <f t="shared" si="142"/>
        <v>3</v>
      </c>
      <c r="K357" s="43">
        <f t="shared" si="161"/>
        <v>3</v>
      </c>
      <c r="L357" s="43">
        <f t="shared" si="143"/>
        <v>0</v>
      </c>
      <c r="M357" s="132">
        <f t="shared" si="144"/>
        <v>-87</v>
      </c>
      <c r="N357" s="71"/>
      <c r="O357" s="24" t="str">
        <f t="shared" si="145"/>
        <v xml:space="preserve"> </v>
      </c>
      <c r="P357" s="25" t="str">
        <f t="shared" si="146"/>
        <v xml:space="preserve"> </v>
      </c>
      <c r="Q357" s="43" t="str">
        <f t="shared" si="147"/>
        <v xml:space="preserve"> </v>
      </c>
      <c r="R357" s="43">
        <f t="shared" si="148"/>
        <v>0</v>
      </c>
      <c r="S357" s="43">
        <f t="shared" si="162"/>
        <v>0</v>
      </c>
      <c r="T357" s="43">
        <f t="shared" si="149"/>
        <v>0</v>
      </c>
      <c r="U357" s="132">
        <f t="shared" si="150"/>
        <v>8</v>
      </c>
      <c r="W357" s="24" t="str">
        <f t="shared" si="151"/>
        <v xml:space="preserve"> </v>
      </c>
      <c r="X357" s="25" t="str">
        <f t="shared" si="152"/>
        <v>L</v>
      </c>
      <c r="Y357" s="43">
        <f t="shared" si="153"/>
        <v>2</v>
      </c>
      <c r="Z357" s="134">
        <f t="shared" si="154"/>
        <v>2</v>
      </c>
      <c r="AA357" s="43">
        <f t="shared" si="155"/>
        <v>16</v>
      </c>
      <c r="AB357" s="43">
        <f t="shared" si="163"/>
        <v>6</v>
      </c>
      <c r="AC357" s="43">
        <f t="shared" si="156"/>
        <v>0</v>
      </c>
      <c r="AD357" s="132">
        <f t="shared" si="157"/>
        <v>-34</v>
      </c>
    </row>
    <row r="358" spans="1:30">
      <c r="A358" s="197">
        <f t="shared" si="160"/>
        <v>348</v>
      </c>
      <c r="B358" s="198">
        <f>Data!B358</f>
        <v>6</v>
      </c>
      <c r="D358" s="112">
        <f t="shared" si="158"/>
        <v>1</v>
      </c>
      <c r="E358" s="116" t="str">
        <f t="shared" si="159"/>
        <v>C</v>
      </c>
      <c r="G358" s="24" t="str">
        <f t="shared" si="139"/>
        <v xml:space="preserve"> </v>
      </c>
      <c r="H358" s="25" t="str">
        <f t="shared" si="140"/>
        <v>L</v>
      </c>
      <c r="I358" s="43">
        <f t="shared" si="141"/>
        <v>1</v>
      </c>
      <c r="J358" s="43">
        <f t="shared" si="142"/>
        <v>4</v>
      </c>
      <c r="K358" s="43">
        <f t="shared" si="161"/>
        <v>4</v>
      </c>
      <c r="L358" s="43">
        <f t="shared" si="143"/>
        <v>0</v>
      </c>
      <c r="M358" s="132">
        <f t="shared" si="144"/>
        <v>-91</v>
      </c>
      <c r="N358" s="71"/>
      <c r="O358" s="24" t="str">
        <f t="shared" si="145"/>
        <v>T</v>
      </c>
      <c r="P358" s="25" t="str">
        <f t="shared" si="146"/>
        <v xml:space="preserve"> </v>
      </c>
      <c r="Q358" s="43" t="str">
        <f t="shared" si="147"/>
        <v>C</v>
      </c>
      <c r="R358" s="43">
        <f t="shared" si="148"/>
        <v>1</v>
      </c>
      <c r="S358" s="43">
        <f t="shared" si="162"/>
        <v>1</v>
      </c>
      <c r="T358" s="43">
        <f t="shared" si="149"/>
        <v>0</v>
      </c>
      <c r="U358" s="132">
        <f t="shared" si="150"/>
        <v>7</v>
      </c>
      <c r="W358" s="24" t="str">
        <f t="shared" si="151"/>
        <v xml:space="preserve"> </v>
      </c>
      <c r="X358" s="25" t="str">
        <f t="shared" si="152"/>
        <v>L</v>
      </c>
      <c r="Y358" s="43">
        <f t="shared" si="153"/>
        <v>1</v>
      </c>
      <c r="Z358" s="134">
        <f t="shared" si="154"/>
        <v>3</v>
      </c>
      <c r="AA358" s="43">
        <f t="shared" si="155"/>
        <v>17</v>
      </c>
      <c r="AB358" s="43">
        <f t="shared" si="163"/>
        <v>6</v>
      </c>
      <c r="AC358" s="43">
        <f t="shared" si="156"/>
        <v>0</v>
      </c>
      <c r="AD358" s="132">
        <f t="shared" si="157"/>
        <v>-40</v>
      </c>
    </row>
    <row r="359" spans="1:30">
      <c r="A359" s="197">
        <f t="shared" si="160"/>
        <v>349</v>
      </c>
      <c r="B359" s="198">
        <f>Data!B359</f>
        <v>19</v>
      </c>
      <c r="D359" s="112">
        <f t="shared" si="158"/>
        <v>2</v>
      </c>
      <c r="E359" s="116" t="str">
        <f t="shared" si="159"/>
        <v>A</v>
      </c>
      <c r="G359" s="24" t="str">
        <f t="shared" si="139"/>
        <v xml:space="preserve"> </v>
      </c>
      <c r="H359" s="25" t="str">
        <f t="shared" si="140"/>
        <v>L</v>
      </c>
      <c r="I359" s="43">
        <f t="shared" si="141"/>
        <v>2</v>
      </c>
      <c r="J359" s="43">
        <f t="shared" si="142"/>
        <v>5</v>
      </c>
      <c r="K359" s="43">
        <f t="shared" si="161"/>
        <v>6</v>
      </c>
      <c r="L359" s="43">
        <f t="shared" si="143"/>
        <v>0</v>
      </c>
      <c r="M359" s="132">
        <f t="shared" si="144"/>
        <v>-97</v>
      </c>
      <c r="N359" s="71"/>
      <c r="O359" s="24" t="str">
        <f t="shared" si="145"/>
        <v xml:space="preserve"> </v>
      </c>
      <c r="P359" s="25" t="str">
        <f t="shared" si="146"/>
        <v>L</v>
      </c>
      <c r="Q359" s="43" t="str">
        <f t="shared" si="147"/>
        <v>A</v>
      </c>
      <c r="R359" s="43">
        <f t="shared" si="148"/>
        <v>2</v>
      </c>
      <c r="S359" s="43">
        <f t="shared" si="162"/>
        <v>2</v>
      </c>
      <c r="T359" s="43">
        <f t="shared" si="149"/>
        <v>0</v>
      </c>
      <c r="U359" s="132">
        <f t="shared" si="150"/>
        <v>5</v>
      </c>
      <c r="W359" s="24" t="str">
        <f t="shared" si="151"/>
        <v xml:space="preserve"> </v>
      </c>
      <c r="X359" s="25" t="str">
        <f t="shared" si="152"/>
        <v>L</v>
      </c>
      <c r="Y359" s="43">
        <f t="shared" si="153"/>
        <v>2</v>
      </c>
      <c r="Z359" s="134">
        <f t="shared" si="154"/>
        <v>4</v>
      </c>
      <c r="AA359" s="43">
        <f t="shared" si="155"/>
        <v>18</v>
      </c>
      <c r="AB359" s="43">
        <f t="shared" si="163"/>
        <v>6</v>
      </c>
      <c r="AC359" s="43">
        <f t="shared" si="156"/>
        <v>0</v>
      </c>
      <c r="AD359" s="132">
        <f t="shared" si="157"/>
        <v>-46</v>
      </c>
    </row>
    <row r="360" spans="1:30">
      <c r="A360" s="197">
        <f t="shared" si="160"/>
        <v>350</v>
      </c>
      <c r="B360" s="198">
        <f>Data!B360</f>
        <v>0</v>
      </c>
      <c r="D360" s="112">
        <f t="shared" si="158"/>
        <v>0</v>
      </c>
      <c r="E360" s="116">
        <f t="shared" si="159"/>
        <v>0</v>
      </c>
      <c r="G360" s="24" t="str">
        <f t="shared" si="139"/>
        <v xml:space="preserve"> </v>
      </c>
      <c r="H360" s="25" t="str">
        <f t="shared" si="140"/>
        <v>L</v>
      </c>
      <c r="I360" s="43">
        <f t="shared" si="141"/>
        <v>0</v>
      </c>
      <c r="J360" s="43">
        <f t="shared" si="142"/>
        <v>6</v>
      </c>
      <c r="K360" s="43">
        <f t="shared" si="161"/>
        <v>9</v>
      </c>
      <c r="L360" s="43">
        <f t="shared" si="143"/>
        <v>0</v>
      </c>
      <c r="M360" s="132">
        <f t="shared" si="144"/>
        <v>-106</v>
      </c>
      <c r="N360" s="71"/>
      <c r="O360" s="24" t="str">
        <f t="shared" si="145"/>
        <v xml:space="preserve"> </v>
      </c>
      <c r="P360" s="25" t="str">
        <f t="shared" si="146"/>
        <v>L</v>
      </c>
      <c r="Q360" s="43">
        <f t="shared" si="147"/>
        <v>0</v>
      </c>
      <c r="R360" s="43">
        <f t="shared" si="148"/>
        <v>3</v>
      </c>
      <c r="S360" s="43">
        <f t="shared" si="162"/>
        <v>3</v>
      </c>
      <c r="T360" s="43">
        <f t="shared" si="149"/>
        <v>0</v>
      </c>
      <c r="U360" s="132">
        <f t="shared" si="150"/>
        <v>2</v>
      </c>
      <c r="W360" s="24" t="str">
        <f t="shared" si="151"/>
        <v xml:space="preserve"> </v>
      </c>
      <c r="X360" s="25" t="str">
        <f t="shared" si="152"/>
        <v>L</v>
      </c>
      <c r="Y360" s="43">
        <f t="shared" si="153"/>
        <v>0</v>
      </c>
      <c r="Z360" s="134">
        <f t="shared" si="154"/>
        <v>5</v>
      </c>
      <c r="AA360" s="43">
        <f t="shared" si="155"/>
        <v>19</v>
      </c>
      <c r="AB360" s="43">
        <f t="shared" si="163"/>
        <v>7</v>
      </c>
      <c r="AC360" s="43">
        <f t="shared" si="156"/>
        <v>0</v>
      </c>
      <c r="AD360" s="132">
        <f t="shared" si="157"/>
        <v>-53</v>
      </c>
    </row>
    <row r="361" spans="1:30">
      <c r="A361" s="197">
        <f t="shared" si="160"/>
        <v>351</v>
      </c>
      <c r="B361" s="198">
        <f>Data!B361</f>
        <v>33</v>
      </c>
      <c r="D361" s="112">
        <f t="shared" si="158"/>
        <v>3</v>
      </c>
      <c r="E361" s="116" t="str">
        <f t="shared" si="159"/>
        <v>C</v>
      </c>
      <c r="G361" s="24" t="str">
        <f t="shared" si="139"/>
        <v xml:space="preserve"> </v>
      </c>
      <c r="H361" s="25" t="str">
        <f t="shared" si="140"/>
        <v>L</v>
      </c>
      <c r="I361" s="43">
        <f t="shared" si="141"/>
        <v>3</v>
      </c>
      <c r="J361" s="43">
        <f t="shared" si="142"/>
        <v>7</v>
      </c>
      <c r="K361" s="43">
        <f t="shared" si="161"/>
        <v>0</v>
      </c>
      <c r="L361" s="43">
        <f t="shared" si="143"/>
        <v>0</v>
      </c>
      <c r="M361" s="132">
        <f t="shared" si="144"/>
        <v>-106</v>
      </c>
      <c r="N361" s="71"/>
      <c r="O361" s="24" t="str">
        <f t="shared" si="145"/>
        <v xml:space="preserve"> </v>
      </c>
      <c r="P361" s="25" t="str">
        <f t="shared" si="146"/>
        <v>L</v>
      </c>
      <c r="Q361" s="43" t="str">
        <f t="shared" si="147"/>
        <v>C</v>
      </c>
      <c r="R361" s="43">
        <f t="shared" si="148"/>
        <v>4</v>
      </c>
      <c r="S361" s="43">
        <f t="shared" si="162"/>
        <v>4</v>
      </c>
      <c r="T361" s="43">
        <f t="shared" si="149"/>
        <v>0</v>
      </c>
      <c r="U361" s="132">
        <f t="shared" si="150"/>
        <v>-2</v>
      </c>
      <c r="W361" s="24" t="str">
        <f t="shared" si="151"/>
        <v xml:space="preserve"> </v>
      </c>
      <c r="X361" s="25" t="str">
        <f t="shared" si="152"/>
        <v>L</v>
      </c>
      <c r="Y361" s="43">
        <f t="shared" si="153"/>
        <v>3</v>
      </c>
      <c r="Z361" s="134">
        <f t="shared" si="154"/>
        <v>6</v>
      </c>
      <c r="AA361" s="43">
        <f t="shared" si="155"/>
        <v>20</v>
      </c>
      <c r="AB361" s="43">
        <f t="shared" si="163"/>
        <v>7</v>
      </c>
      <c r="AC361" s="43">
        <f t="shared" si="156"/>
        <v>0</v>
      </c>
      <c r="AD361" s="132">
        <f t="shared" si="157"/>
        <v>-60</v>
      </c>
    </row>
    <row r="362" spans="1:30">
      <c r="A362" s="197">
        <f t="shared" si="160"/>
        <v>352</v>
      </c>
      <c r="B362" s="198">
        <f>Data!B362</f>
        <v>2</v>
      </c>
      <c r="D362" s="112">
        <f t="shared" si="158"/>
        <v>1</v>
      </c>
      <c r="E362" s="116" t="str">
        <f t="shared" si="159"/>
        <v>B</v>
      </c>
      <c r="G362" s="24" t="str">
        <f t="shared" si="139"/>
        <v xml:space="preserve"> </v>
      </c>
      <c r="H362" s="25" t="str">
        <f t="shared" si="140"/>
        <v>L</v>
      </c>
      <c r="I362" s="43">
        <f t="shared" si="141"/>
        <v>1</v>
      </c>
      <c r="J362" s="43">
        <f t="shared" si="142"/>
        <v>8</v>
      </c>
      <c r="K362" s="43">
        <f t="shared" si="161"/>
        <v>0</v>
      </c>
      <c r="L362" s="43">
        <f t="shared" si="143"/>
        <v>0</v>
      </c>
      <c r="M362" s="132">
        <f t="shared" si="144"/>
        <v>-106</v>
      </c>
      <c r="N362" s="71"/>
      <c r="O362" s="24" t="str">
        <f t="shared" si="145"/>
        <v xml:space="preserve"> </v>
      </c>
      <c r="P362" s="25" t="str">
        <f t="shared" si="146"/>
        <v>L</v>
      </c>
      <c r="Q362" s="43" t="str">
        <f t="shared" si="147"/>
        <v>B</v>
      </c>
      <c r="R362" s="43">
        <f t="shared" si="148"/>
        <v>5</v>
      </c>
      <c r="S362" s="43">
        <f t="shared" si="162"/>
        <v>6</v>
      </c>
      <c r="T362" s="43">
        <f t="shared" si="149"/>
        <v>0</v>
      </c>
      <c r="U362" s="132">
        <f t="shared" si="150"/>
        <v>-8</v>
      </c>
      <c r="W362" s="24" t="str">
        <f t="shared" si="151"/>
        <v xml:space="preserve"> </v>
      </c>
      <c r="X362" s="25" t="str">
        <f t="shared" si="152"/>
        <v>L</v>
      </c>
      <c r="Y362" s="43">
        <f t="shared" si="153"/>
        <v>1</v>
      </c>
      <c r="Z362" s="134">
        <f t="shared" si="154"/>
        <v>7</v>
      </c>
      <c r="AA362" s="43">
        <f t="shared" si="155"/>
        <v>21</v>
      </c>
      <c r="AB362" s="43">
        <f t="shared" si="163"/>
        <v>7</v>
      </c>
      <c r="AC362" s="43">
        <f t="shared" si="156"/>
        <v>0</v>
      </c>
      <c r="AD362" s="132">
        <f t="shared" si="157"/>
        <v>-67</v>
      </c>
    </row>
    <row r="363" spans="1:30">
      <c r="A363" s="197">
        <f t="shared" si="160"/>
        <v>353</v>
      </c>
      <c r="B363" s="198">
        <f>Data!B363</f>
        <v>14</v>
      </c>
      <c r="D363" s="112">
        <f t="shared" si="158"/>
        <v>2</v>
      </c>
      <c r="E363" s="116" t="str">
        <f t="shared" si="159"/>
        <v>B</v>
      </c>
      <c r="G363" s="24" t="str">
        <f t="shared" si="139"/>
        <v xml:space="preserve"> </v>
      </c>
      <c r="H363" s="25" t="str">
        <f t="shared" si="140"/>
        <v>L</v>
      </c>
      <c r="I363" s="43">
        <f t="shared" si="141"/>
        <v>2</v>
      </c>
      <c r="J363" s="43">
        <f t="shared" si="142"/>
        <v>9</v>
      </c>
      <c r="K363" s="43">
        <f t="shared" si="161"/>
        <v>0</v>
      </c>
      <c r="L363" s="43">
        <f t="shared" si="143"/>
        <v>0</v>
      </c>
      <c r="M363" s="132">
        <f t="shared" si="144"/>
        <v>-106</v>
      </c>
      <c r="N363" s="71"/>
      <c r="O363" s="24" t="str">
        <f t="shared" si="145"/>
        <v xml:space="preserve"> </v>
      </c>
      <c r="P363" s="25" t="str">
        <f t="shared" si="146"/>
        <v>W</v>
      </c>
      <c r="Q363" s="43" t="str">
        <f t="shared" si="147"/>
        <v xml:space="preserve"> </v>
      </c>
      <c r="R363" s="43">
        <f t="shared" si="148"/>
        <v>0</v>
      </c>
      <c r="S363" s="43">
        <f t="shared" si="162"/>
        <v>0</v>
      </c>
      <c r="T363" s="43">
        <f t="shared" si="149"/>
        <v>18</v>
      </c>
      <c r="U363" s="132">
        <f t="shared" si="150"/>
        <v>10</v>
      </c>
      <c r="W363" s="24" t="str">
        <f t="shared" si="151"/>
        <v xml:space="preserve"> </v>
      </c>
      <c r="X363" s="25" t="str">
        <f t="shared" si="152"/>
        <v>L</v>
      </c>
      <c r="Y363" s="43">
        <f t="shared" si="153"/>
        <v>2</v>
      </c>
      <c r="Z363" s="134">
        <f t="shared" si="154"/>
        <v>8</v>
      </c>
      <c r="AA363" s="43">
        <f t="shared" si="155"/>
        <v>22</v>
      </c>
      <c r="AB363" s="43">
        <f t="shared" si="163"/>
        <v>8</v>
      </c>
      <c r="AC363" s="43">
        <f t="shared" si="156"/>
        <v>0</v>
      </c>
      <c r="AD363" s="132">
        <f t="shared" si="157"/>
        <v>-75</v>
      </c>
    </row>
    <row r="364" spans="1:30">
      <c r="A364" s="197">
        <f t="shared" si="160"/>
        <v>354</v>
      </c>
      <c r="B364" s="198">
        <f>Data!B364</f>
        <v>9</v>
      </c>
      <c r="D364" s="112">
        <f t="shared" si="158"/>
        <v>1</v>
      </c>
      <c r="E364" s="116" t="str">
        <f t="shared" si="159"/>
        <v>C</v>
      </c>
      <c r="G364" s="24" t="str">
        <f t="shared" si="139"/>
        <v xml:space="preserve"> </v>
      </c>
      <c r="H364" s="25" t="str">
        <f t="shared" si="140"/>
        <v>L</v>
      </c>
      <c r="I364" s="43">
        <f t="shared" si="141"/>
        <v>1</v>
      </c>
      <c r="J364" s="43">
        <f t="shared" si="142"/>
        <v>10</v>
      </c>
      <c r="K364" s="43">
        <f t="shared" si="161"/>
        <v>0</v>
      </c>
      <c r="L364" s="43">
        <f t="shared" si="143"/>
        <v>0</v>
      </c>
      <c r="M364" s="132">
        <f t="shared" si="144"/>
        <v>-106</v>
      </c>
      <c r="N364" s="71"/>
      <c r="O364" s="24" t="str">
        <f t="shared" si="145"/>
        <v xml:space="preserve"> </v>
      </c>
      <c r="P364" s="25" t="str">
        <f t="shared" si="146"/>
        <v xml:space="preserve"> </v>
      </c>
      <c r="Q364" s="43" t="str">
        <f t="shared" si="147"/>
        <v xml:space="preserve"> </v>
      </c>
      <c r="R364" s="43">
        <f t="shared" si="148"/>
        <v>0</v>
      </c>
      <c r="S364" s="43">
        <f t="shared" si="162"/>
        <v>0</v>
      </c>
      <c r="T364" s="43">
        <f t="shared" si="149"/>
        <v>0</v>
      </c>
      <c r="U364" s="132">
        <f t="shared" si="150"/>
        <v>10</v>
      </c>
      <c r="W364" s="24" t="str">
        <f t="shared" si="151"/>
        <v xml:space="preserve"> </v>
      </c>
      <c r="X364" s="25" t="str">
        <f t="shared" si="152"/>
        <v>L</v>
      </c>
      <c r="Y364" s="43">
        <f t="shared" si="153"/>
        <v>1</v>
      </c>
      <c r="Z364" s="134">
        <f t="shared" si="154"/>
        <v>9</v>
      </c>
      <c r="AA364" s="43">
        <f t="shared" si="155"/>
        <v>23</v>
      </c>
      <c r="AB364" s="43">
        <f t="shared" si="163"/>
        <v>8</v>
      </c>
      <c r="AC364" s="43">
        <f t="shared" si="156"/>
        <v>0</v>
      </c>
      <c r="AD364" s="132">
        <f t="shared" si="157"/>
        <v>-83</v>
      </c>
    </row>
    <row r="365" spans="1:30">
      <c r="A365" s="197">
        <f t="shared" si="160"/>
        <v>355</v>
      </c>
      <c r="B365" s="198">
        <f>Data!B365</f>
        <v>6</v>
      </c>
      <c r="D365" s="112">
        <f t="shared" si="158"/>
        <v>1</v>
      </c>
      <c r="E365" s="116" t="str">
        <f t="shared" si="159"/>
        <v>C</v>
      </c>
      <c r="G365" s="24" t="str">
        <f t="shared" si="139"/>
        <v xml:space="preserve"> </v>
      </c>
      <c r="H365" s="25" t="str">
        <f t="shared" si="140"/>
        <v>W</v>
      </c>
      <c r="I365" s="43" t="str">
        <f t="shared" si="141"/>
        <v xml:space="preserve"> </v>
      </c>
      <c r="J365" s="43">
        <f t="shared" si="142"/>
        <v>0</v>
      </c>
      <c r="K365" s="43">
        <f t="shared" si="161"/>
        <v>0</v>
      </c>
      <c r="L365" s="43">
        <f t="shared" si="143"/>
        <v>0</v>
      </c>
      <c r="M365" s="132">
        <f t="shared" si="144"/>
        <v>-106</v>
      </c>
      <c r="N365" s="71"/>
      <c r="O365" s="24" t="str">
        <f t="shared" si="145"/>
        <v>T</v>
      </c>
      <c r="P365" s="25" t="str">
        <f t="shared" si="146"/>
        <v xml:space="preserve"> </v>
      </c>
      <c r="Q365" s="43" t="str">
        <f t="shared" si="147"/>
        <v>C</v>
      </c>
      <c r="R365" s="43">
        <f t="shared" si="148"/>
        <v>1</v>
      </c>
      <c r="S365" s="43">
        <f t="shared" si="162"/>
        <v>1</v>
      </c>
      <c r="T365" s="43">
        <f t="shared" si="149"/>
        <v>0</v>
      </c>
      <c r="U365" s="132">
        <f t="shared" si="150"/>
        <v>9</v>
      </c>
      <c r="W365" s="24" t="str">
        <f t="shared" si="151"/>
        <v xml:space="preserve"> </v>
      </c>
      <c r="X365" s="25" t="str">
        <f t="shared" si="152"/>
        <v>W</v>
      </c>
      <c r="Y365" s="43" t="str">
        <f t="shared" si="153"/>
        <v xml:space="preserve"> </v>
      </c>
      <c r="Z365" s="134">
        <f t="shared" si="154"/>
        <v>0</v>
      </c>
      <c r="AA365" s="43">
        <f t="shared" si="155"/>
        <v>21</v>
      </c>
      <c r="AB365" s="43">
        <f t="shared" si="163"/>
        <v>0</v>
      </c>
      <c r="AC365" s="43">
        <f t="shared" si="156"/>
        <v>24</v>
      </c>
      <c r="AD365" s="132">
        <f t="shared" si="157"/>
        <v>-59</v>
      </c>
    </row>
    <row r="366" spans="1:30">
      <c r="A366" s="197">
        <f t="shared" si="160"/>
        <v>356</v>
      </c>
      <c r="B366" s="198">
        <f>Data!B366</f>
        <v>15</v>
      </c>
      <c r="D366" s="112">
        <f t="shared" si="158"/>
        <v>2</v>
      </c>
      <c r="E366" s="116" t="str">
        <f t="shared" si="159"/>
        <v>C</v>
      </c>
      <c r="G366" s="24" t="str">
        <f t="shared" si="139"/>
        <v xml:space="preserve"> </v>
      </c>
      <c r="H366" s="25" t="str">
        <f t="shared" si="140"/>
        <v xml:space="preserve"> </v>
      </c>
      <c r="I366" s="43" t="str">
        <f t="shared" si="141"/>
        <v xml:space="preserve"> </v>
      </c>
      <c r="J366" s="43">
        <f t="shared" si="142"/>
        <v>0</v>
      </c>
      <c r="K366" s="43">
        <f t="shared" si="161"/>
        <v>0</v>
      </c>
      <c r="L366" s="43">
        <f t="shared" si="143"/>
        <v>0</v>
      </c>
      <c r="M366" s="132">
        <f t="shared" si="144"/>
        <v>-106</v>
      </c>
      <c r="N366" s="71"/>
      <c r="O366" s="24" t="str">
        <f t="shared" si="145"/>
        <v>T</v>
      </c>
      <c r="P366" s="25" t="str">
        <f t="shared" si="146"/>
        <v>W</v>
      </c>
      <c r="Q366" s="43" t="str">
        <f t="shared" si="147"/>
        <v xml:space="preserve"> </v>
      </c>
      <c r="R366" s="43">
        <f t="shared" si="148"/>
        <v>0</v>
      </c>
      <c r="S366" s="43">
        <f t="shared" si="162"/>
        <v>0</v>
      </c>
      <c r="T366" s="43">
        <f t="shared" si="149"/>
        <v>3</v>
      </c>
      <c r="U366" s="132">
        <f t="shared" si="150"/>
        <v>12</v>
      </c>
      <c r="W366" s="24" t="str">
        <f t="shared" si="151"/>
        <v xml:space="preserve"> </v>
      </c>
      <c r="X366" s="25" t="str">
        <f t="shared" si="152"/>
        <v xml:space="preserve"> </v>
      </c>
      <c r="Y366" s="43" t="str">
        <f t="shared" si="153"/>
        <v xml:space="preserve"> </v>
      </c>
      <c r="Z366" s="134">
        <f t="shared" si="154"/>
        <v>0</v>
      </c>
      <c r="AA366" s="43">
        <f t="shared" si="155"/>
        <v>21</v>
      </c>
      <c r="AB366" s="43">
        <f t="shared" si="163"/>
        <v>0</v>
      </c>
      <c r="AC366" s="43">
        <f t="shared" si="156"/>
        <v>0</v>
      </c>
      <c r="AD366" s="132">
        <f t="shared" si="157"/>
        <v>-59</v>
      </c>
    </row>
    <row r="367" spans="1:30">
      <c r="A367" s="197">
        <f t="shared" si="160"/>
        <v>357</v>
      </c>
      <c r="B367" s="198">
        <f>Data!B367</f>
        <v>34</v>
      </c>
      <c r="D367" s="112">
        <f t="shared" si="158"/>
        <v>3</v>
      </c>
      <c r="E367" s="116" t="str">
        <f t="shared" si="159"/>
        <v>A</v>
      </c>
      <c r="G367" s="24" t="str">
        <f t="shared" si="139"/>
        <v xml:space="preserve"> </v>
      </c>
      <c r="H367" s="25" t="str">
        <f t="shared" si="140"/>
        <v xml:space="preserve"> </v>
      </c>
      <c r="I367" s="43" t="str">
        <f t="shared" si="141"/>
        <v xml:space="preserve"> </v>
      </c>
      <c r="J367" s="43">
        <f t="shared" si="142"/>
        <v>0</v>
      </c>
      <c r="K367" s="43">
        <f t="shared" si="161"/>
        <v>0</v>
      </c>
      <c r="L367" s="43">
        <f t="shared" si="143"/>
        <v>0</v>
      </c>
      <c r="M367" s="132">
        <f t="shared" si="144"/>
        <v>-106</v>
      </c>
      <c r="N367" s="71"/>
      <c r="O367" s="24" t="str">
        <f t="shared" si="145"/>
        <v xml:space="preserve"> </v>
      </c>
      <c r="P367" s="25" t="str">
        <f t="shared" si="146"/>
        <v xml:space="preserve"> </v>
      </c>
      <c r="Q367" s="43" t="str">
        <f t="shared" si="147"/>
        <v xml:space="preserve"> </v>
      </c>
      <c r="R367" s="43">
        <f t="shared" si="148"/>
        <v>0</v>
      </c>
      <c r="S367" s="43">
        <f t="shared" si="162"/>
        <v>0</v>
      </c>
      <c r="T367" s="43">
        <f t="shared" si="149"/>
        <v>0</v>
      </c>
      <c r="U367" s="132">
        <f t="shared" si="150"/>
        <v>12</v>
      </c>
      <c r="W367" s="24" t="str">
        <f t="shared" si="151"/>
        <v xml:space="preserve"> </v>
      </c>
      <c r="X367" s="25" t="str">
        <f t="shared" si="152"/>
        <v xml:space="preserve"> </v>
      </c>
      <c r="Y367" s="43" t="str">
        <f t="shared" si="153"/>
        <v xml:space="preserve"> </v>
      </c>
      <c r="Z367" s="134">
        <f t="shared" si="154"/>
        <v>0</v>
      </c>
      <c r="AA367" s="43">
        <f t="shared" si="155"/>
        <v>21</v>
      </c>
      <c r="AB367" s="43">
        <f t="shared" si="163"/>
        <v>0</v>
      </c>
      <c r="AC367" s="43">
        <f t="shared" si="156"/>
        <v>0</v>
      </c>
      <c r="AD367" s="132">
        <f t="shared" si="157"/>
        <v>-59</v>
      </c>
    </row>
    <row r="368" spans="1:30">
      <c r="A368" s="197">
        <f t="shared" si="160"/>
        <v>358</v>
      </c>
      <c r="B368" s="198">
        <f>Data!B368</f>
        <v>34</v>
      </c>
      <c r="D368" s="112">
        <f t="shared" si="158"/>
        <v>3</v>
      </c>
      <c r="E368" s="116" t="str">
        <f t="shared" si="159"/>
        <v>A</v>
      </c>
      <c r="G368" s="24" t="str">
        <f t="shared" si="139"/>
        <v>T</v>
      </c>
      <c r="H368" s="25" t="str">
        <f t="shared" si="140"/>
        <v xml:space="preserve"> </v>
      </c>
      <c r="I368" s="43">
        <f t="shared" si="141"/>
        <v>3</v>
      </c>
      <c r="J368" s="43">
        <f t="shared" si="142"/>
        <v>1</v>
      </c>
      <c r="K368" s="43">
        <f t="shared" si="161"/>
        <v>1</v>
      </c>
      <c r="L368" s="43">
        <f t="shared" si="143"/>
        <v>0</v>
      </c>
      <c r="M368" s="132">
        <f t="shared" si="144"/>
        <v>-107</v>
      </c>
      <c r="N368" s="71"/>
      <c r="O368" s="24" t="str">
        <f t="shared" si="145"/>
        <v>T</v>
      </c>
      <c r="P368" s="25" t="str">
        <f t="shared" si="146"/>
        <v xml:space="preserve"> </v>
      </c>
      <c r="Q368" s="43" t="str">
        <f t="shared" si="147"/>
        <v>A</v>
      </c>
      <c r="R368" s="43">
        <f t="shared" si="148"/>
        <v>1</v>
      </c>
      <c r="S368" s="43">
        <f t="shared" si="162"/>
        <v>1</v>
      </c>
      <c r="T368" s="43">
        <f t="shared" si="149"/>
        <v>0</v>
      </c>
      <c r="U368" s="132">
        <f t="shared" si="150"/>
        <v>11</v>
      </c>
      <c r="W368" s="24" t="str">
        <f t="shared" si="151"/>
        <v>T</v>
      </c>
      <c r="X368" s="25" t="str">
        <f t="shared" si="152"/>
        <v xml:space="preserve"> </v>
      </c>
      <c r="Y368" s="43">
        <f t="shared" si="153"/>
        <v>3</v>
      </c>
      <c r="Z368" s="134">
        <f t="shared" si="154"/>
        <v>0</v>
      </c>
      <c r="AA368" s="43">
        <f t="shared" si="155"/>
        <v>21</v>
      </c>
      <c r="AB368" s="43">
        <f t="shared" si="163"/>
        <v>7</v>
      </c>
      <c r="AC368" s="43">
        <f t="shared" si="156"/>
        <v>0</v>
      </c>
      <c r="AD368" s="132">
        <f t="shared" si="157"/>
        <v>-66</v>
      </c>
    </row>
    <row r="369" spans="1:30">
      <c r="A369" s="197">
        <f t="shared" si="160"/>
        <v>359</v>
      </c>
      <c r="B369" s="198">
        <f>Data!B369</f>
        <v>30</v>
      </c>
      <c r="D369" s="112">
        <f t="shared" si="158"/>
        <v>3</v>
      </c>
      <c r="E369" s="116" t="str">
        <f t="shared" si="159"/>
        <v>C</v>
      </c>
      <c r="G369" s="24" t="str">
        <f t="shared" si="139"/>
        <v>T</v>
      </c>
      <c r="H369" s="25" t="str">
        <f t="shared" si="140"/>
        <v>W</v>
      </c>
      <c r="I369" s="43" t="str">
        <f t="shared" si="141"/>
        <v xml:space="preserve"> </v>
      </c>
      <c r="J369" s="43">
        <f t="shared" si="142"/>
        <v>0</v>
      </c>
      <c r="K369" s="43">
        <f t="shared" si="161"/>
        <v>0</v>
      </c>
      <c r="L369" s="43">
        <f t="shared" si="143"/>
        <v>3</v>
      </c>
      <c r="M369" s="132">
        <f t="shared" si="144"/>
        <v>-104</v>
      </c>
      <c r="N369" s="71"/>
      <c r="O369" s="24" t="str">
        <f t="shared" si="145"/>
        <v xml:space="preserve"> </v>
      </c>
      <c r="P369" s="25" t="str">
        <f t="shared" si="146"/>
        <v>L</v>
      </c>
      <c r="Q369" s="43" t="str">
        <f t="shared" si="147"/>
        <v>C</v>
      </c>
      <c r="R369" s="43">
        <f t="shared" si="148"/>
        <v>2</v>
      </c>
      <c r="S369" s="43">
        <f t="shared" si="162"/>
        <v>2</v>
      </c>
      <c r="T369" s="43">
        <f t="shared" si="149"/>
        <v>0</v>
      </c>
      <c r="U369" s="132">
        <f t="shared" si="150"/>
        <v>9</v>
      </c>
      <c r="W369" s="24" t="str">
        <f t="shared" si="151"/>
        <v>T</v>
      </c>
      <c r="X369" s="25" t="str">
        <f t="shared" si="152"/>
        <v>W</v>
      </c>
      <c r="Y369" s="43" t="str">
        <f t="shared" si="153"/>
        <v xml:space="preserve"> </v>
      </c>
      <c r="Z369" s="134">
        <f t="shared" si="154"/>
        <v>0</v>
      </c>
      <c r="AA369" s="43">
        <f t="shared" si="155"/>
        <v>19</v>
      </c>
      <c r="AB369" s="43">
        <f t="shared" si="163"/>
        <v>0</v>
      </c>
      <c r="AC369" s="43">
        <f t="shared" si="156"/>
        <v>21</v>
      </c>
      <c r="AD369" s="132">
        <f t="shared" si="157"/>
        <v>-45</v>
      </c>
    </row>
    <row r="370" spans="1:30">
      <c r="A370" s="197">
        <f t="shared" si="160"/>
        <v>360</v>
      </c>
      <c r="B370" s="198">
        <f>Data!B370</f>
        <v>6</v>
      </c>
      <c r="D370" s="112">
        <f t="shared" si="158"/>
        <v>1</v>
      </c>
      <c r="E370" s="116" t="str">
        <f t="shared" si="159"/>
        <v>C</v>
      </c>
      <c r="G370" s="24" t="str">
        <f t="shared" si="139"/>
        <v xml:space="preserve"> </v>
      </c>
      <c r="H370" s="25" t="str">
        <f t="shared" si="140"/>
        <v xml:space="preserve"> </v>
      </c>
      <c r="I370" s="43" t="str">
        <f t="shared" si="141"/>
        <v xml:space="preserve"> </v>
      </c>
      <c r="J370" s="43">
        <f t="shared" si="142"/>
        <v>0</v>
      </c>
      <c r="K370" s="43">
        <f t="shared" si="161"/>
        <v>0</v>
      </c>
      <c r="L370" s="43">
        <f t="shared" si="143"/>
        <v>0</v>
      </c>
      <c r="M370" s="132">
        <f t="shared" si="144"/>
        <v>-104</v>
      </c>
      <c r="N370" s="71"/>
      <c r="O370" s="24" t="str">
        <f t="shared" si="145"/>
        <v xml:space="preserve"> </v>
      </c>
      <c r="P370" s="25" t="str">
        <f t="shared" si="146"/>
        <v>W</v>
      </c>
      <c r="Q370" s="43" t="str">
        <f t="shared" si="147"/>
        <v xml:space="preserve"> </v>
      </c>
      <c r="R370" s="43">
        <f t="shared" si="148"/>
        <v>0</v>
      </c>
      <c r="S370" s="43">
        <f t="shared" si="162"/>
        <v>0</v>
      </c>
      <c r="T370" s="43">
        <f t="shared" si="149"/>
        <v>6</v>
      </c>
      <c r="U370" s="132">
        <f t="shared" si="150"/>
        <v>15</v>
      </c>
      <c r="W370" s="24" t="str">
        <f t="shared" si="151"/>
        <v xml:space="preserve"> </v>
      </c>
      <c r="X370" s="25" t="str">
        <f t="shared" si="152"/>
        <v xml:space="preserve"> </v>
      </c>
      <c r="Y370" s="43" t="str">
        <f t="shared" si="153"/>
        <v xml:space="preserve"> </v>
      </c>
      <c r="Z370" s="134">
        <f t="shared" si="154"/>
        <v>0</v>
      </c>
      <c r="AA370" s="43">
        <f t="shared" si="155"/>
        <v>19</v>
      </c>
      <c r="AB370" s="43">
        <f t="shared" si="163"/>
        <v>0</v>
      </c>
      <c r="AC370" s="43">
        <f t="shared" si="156"/>
        <v>0</v>
      </c>
      <c r="AD370" s="132">
        <f t="shared" si="157"/>
        <v>-45</v>
      </c>
    </row>
    <row r="371" spans="1:30">
      <c r="A371" s="197">
        <f t="shared" si="160"/>
        <v>361</v>
      </c>
      <c r="B371" s="198">
        <f>Data!B371</f>
        <v>18</v>
      </c>
      <c r="D371" s="112">
        <f t="shared" si="158"/>
        <v>2</v>
      </c>
      <c r="E371" s="116" t="str">
        <f t="shared" si="159"/>
        <v>C</v>
      </c>
      <c r="G371" s="24" t="str">
        <f t="shared" si="139"/>
        <v xml:space="preserve"> </v>
      </c>
      <c r="H371" s="25" t="str">
        <f t="shared" si="140"/>
        <v xml:space="preserve"> </v>
      </c>
      <c r="I371" s="43" t="str">
        <f t="shared" si="141"/>
        <v xml:space="preserve"> </v>
      </c>
      <c r="J371" s="43">
        <f t="shared" si="142"/>
        <v>0</v>
      </c>
      <c r="K371" s="43">
        <f t="shared" si="161"/>
        <v>0</v>
      </c>
      <c r="L371" s="43">
        <f t="shared" si="143"/>
        <v>0</v>
      </c>
      <c r="M371" s="132">
        <f t="shared" si="144"/>
        <v>-104</v>
      </c>
      <c r="N371" s="71"/>
      <c r="O371" s="24" t="str">
        <f t="shared" si="145"/>
        <v xml:space="preserve"> </v>
      </c>
      <c r="P371" s="25" t="str">
        <f t="shared" si="146"/>
        <v xml:space="preserve"> </v>
      </c>
      <c r="Q371" s="43" t="str">
        <f t="shared" si="147"/>
        <v xml:space="preserve"> </v>
      </c>
      <c r="R371" s="43">
        <f t="shared" si="148"/>
        <v>0</v>
      </c>
      <c r="S371" s="43">
        <f t="shared" si="162"/>
        <v>0</v>
      </c>
      <c r="T371" s="43">
        <f t="shared" si="149"/>
        <v>0</v>
      </c>
      <c r="U371" s="132">
        <f t="shared" si="150"/>
        <v>15</v>
      </c>
      <c r="W371" s="24" t="str">
        <f t="shared" si="151"/>
        <v xml:space="preserve"> </v>
      </c>
      <c r="X371" s="25" t="str">
        <f t="shared" si="152"/>
        <v xml:space="preserve"> </v>
      </c>
      <c r="Y371" s="43" t="str">
        <f t="shared" si="153"/>
        <v xml:space="preserve"> </v>
      </c>
      <c r="Z371" s="134">
        <f t="shared" si="154"/>
        <v>0</v>
      </c>
      <c r="AA371" s="43">
        <f t="shared" si="155"/>
        <v>19</v>
      </c>
      <c r="AB371" s="43">
        <f t="shared" si="163"/>
        <v>0</v>
      </c>
      <c r="AC371" s="43">
        <f t="shared" si="156"/>
        <v>0</v>
      </c>
      <c r="AD371" s="132">
        <f t="shared" si="157"/>
        <v>-45</v>
      </c>
    </row>
    <row r="372" spans="1:30">
      <c r="A372" s="197">
        <f t="shared" si="160"/>
        <v>362</v>
      </c>
      <c r="B372" s="198">
        <f>Data!B372</f>
        <v>21</v>
      </c>
      <c r="D372" s="112">
        <f t="shared" si="158"/>
        <v>2</v>
      </c>
      <c r="E372" s="116" t="str">
        <f t="shared" si="159"/>
        <v>C</v>
      </c>
      <c r="G372" s="24" t="str">
        <f t="shared" si="139"/>
        <v>T</v>
      </c>
      <c r="H372" s="25" t="str">
        <f t="shared" si="140"/>
        <v xml:space="preserve"> </v>
      </c>
      <c r="I372" s="43">
        <f t="shared" si="141"/>
        <v>2</v>
      </c>
      <c r="J372" s="43">
        <f t="shared" si="142"/>
        <v>1</v>
      </c>
      <c r="K372" s="43">
        <f t="shared" si="161"/>
        <v>1</v>
      </c>
      <c r="L372" s="43">
        <f t="shared" si="143"/>
        <v>0</v>
      </c>
      <c r="M372" s="132">
        <f t="shared" si="144"/>
        <v>-105</v>
      </c>
      <c r="N372" s="71"/>
      <c r="O372" s="24" t="str">
        <f t="shared" si="145"/>
        <v>T</v>
      </c>
      <c r="P372" s="25" t="str">
        <f t="shared" si="146"/>
        <v xml:space="preserve"> </v>
      </c>
      <c r="Q372" s="43" t="str">
        <f t="shared" si="147"/>
        <v>C</v>
      </c>
      <c r="R372" s="43">
        <f t="shared" si="148"/>
        <v>1</v>
      </c>
      <c r="S372" s="43">
        <f t="shared" si="162"/>
        <v>1</v>
      </c>
      <c r="T372" s="43">
        <f t="shared" si="149"/>
        <v>0</v>
      </c>
      <c r="U372" s="132">
        <f t="shared" si="150"/>
        <v>14</v>
      </c>
      <c r="W372" s="24" t="str">
        <f t="shared" si="151"/>
        <v>T</v>
      </c>
      <c r="X372" s="25" t="str">
        <f t="shared" si="152"/>
        <v xml:space="preserve"> </v>
      </c>
      <c r="Y372" s="43">
        <f t="shared" si="153"/>
        <v>2</v>
      </c>
      <c r="Z372" s="134">
        <f t="shared" si="154"/>
        <v>0</v>
      </c>
      <c r="AA372" s="43">
        <f t="shared" si="155"/>
        <v>19</v>
      </c>
      <c r="AB372" s="43">
        <f t="shared" si="163"/>
        <v>7</v>
      </c>
      <c r="AC372" s="43">
        <f t="shared" si="156"/>
        <v>0</v>
      </c>
      <c r="AD372" s="132">
        <f t="shared" si="157"/>
        <v>-52</v>
      </c>
    </row>
    <row r="373" spans="1:30">
      <c r="A373" s="197">
        <f t="shared" si="160"/>
        <v>363</v>
      </c>
      <c r="B373" s="198">
        <f>Data!B373</f>
        <v>0</v>
      </c>
      <c r="D373" s="112">
        <f t="shared" si="158"/>
        <v>0</v>
      </c>
      <c r="E373" s="116">
        <f t="shared" si="159"/>
        <v>0</v>
      </c>
      <c r="G373" s="24" t="str">
        <f t="shared" si="139"/>
        <v xml:space="preserve"> </v>
      </c>
      <c r="H373" s="25" t="str">
        <f t="shared" si="140"/>
        <v>L</v>
      </c>
      <c r="I373" s="43">
        <f t="shared" si="141"/>
        <v>0</v>
      </c>
      <c r="J373" s="43">
        <f t="shared" si="142"/>
        <v>2</v>
      </c>
      <c r="K373" s="43">
        <f t="shared" si="161"/>
        <v>2</v>
      </c>
      <c r="L373" s="43">
        <f t="shared" si="143"/>
        <v>0</v>
      </c>
      <c r="M373" s="132">
        <f t="shared" si="144"/>
        <v>-107</v>
      </c>
      <c r="N373" s="71"/>
      <c r="O373" s="24" t="str">
        <f t="shared" si="145"/>
        <v xml:space="preserve"> </v>
      </c>
      <c r="P373" s="25" t="str">
        <f t="shared" si="146"/>
        <v>L</v>
      </c>
      <c r="Q373" s="43">
        <f t="shared" si="147"/>
        <v>0</v>
      </c>
      <c r="R373" s="43">
        <f t="shared" si="148"/>
        <v>2</v>
      </c>
      <c r="S373" s="43">
        <f t="shared" si="162"/>
        <v>2</v>
      </c>
      <c r="T373" s="43">
        <f t="shared" si="149"/>
        <v>0</v>
      </c>
      <c r="U373" s="132">
        <f t="shared" si="150"/>
        <v>12</v>
      </c>
      <c r="W373" s="24" t="str">
        <f t="shared" si="151"/>
        <v xml:space="preserve"> </v>
      </c>
      <c r="X373" s="25" t="str">
        <f t="shared" si="152"/>
        <v>L</v>
      </c>
      <c r="Y373" s="43">
        <f t="shared" si="153"/>
        <v>0</v>
      </c>
      <c r="Z373" s="134">
        <f t="shared" si="154"/>
        <v>1</v>
      </c>
      <c r="AA373" s="43">
        <f t="shared" si="155"/>
        <v>20</v>
      </c>
      <c r="AB373" s="43">
        <f t="shared" si="163"/>
        <v>7</v>
      </c>
      <c r="AC373" s="43">
        <f t="shared" si="156"/>
        <v>0</v>
      </c>
      <c r="AD373" s="132">
        <f t="shared" si="157"/>
        <v>-59</v>
      </c>
    </row>
    <row r="374" spans="1:30">
      <c r="A374" s="197">
        <f t="shared" si="160"/>
        <v>364</v>
      </c>
      <c r="B374" s="198">
        <f>Data!B374</f>
        <v>24</v>
      </c>
      <c r="D374" s="112">
        <f t="shared" si="158"/>
        <v>2</v>
      </c>
      <c r="E374" s="116" t="str">
        <f t="shared" si="159"/>
        <v>C</v>
      </c>
      <c r="G374" s="24" t="str">
        <f t="shared" si="139"/>
        <v xml:space="preserve"> </v>
      </c>
      <c r="H374" s="25" t="str">
        <f t="shared" si="140"/>
        <v>L</v>
      </c>
      <c r="I374" s="43">
        <f t="shared" si="141"/>
        <v>2</v>
      </c>
      <c r="J374" s="43">
        <f t="shared" si="142"/>
        <v>3</v>
      </c>
      <c r="K374" s="43">
        <f t="shared" si="161"/>
        <v>3</v>
      </c>
      <c r="L374" s="43">
        <f t="shared" si="143"/>
        <v>0</v>
      </c>
      <c r="M374" s="132">
        <f t="shared" si="144"/>
        <v>-110</v>
      </c>
      <c r="N374" s="71"/>
      <c r="O374" s="24" t="str">
        <f t="shared" si="145"/>
        <v xml:space="preserve"> </v>
      </c>
      <c r="P374" s="25" t="str">
        <f t="shared" si="146"/>
        <v>L</v>
      </c>
      <c r="Q374" s="43" t="str">
        <f t="shared" si="147"/>
        <v>C</v>
      </c>
      <c r="R374" s="43">
        <f t="shared" si="148"/>
        <v>3</v>
      </c>
      <c r="S374" s="43">
        <f t="shared" si="162"/>
        <v>3</v>
      </c>
      <c r="T374" s="43">
        <f t="shared" si="149"/>
        <v>0</v>
      </c>
      <c r="U374" s="132">
        <f t="shared" si="150"/>
        <v>9</v>
      </c>
      <c r="W374" s="24" t="str">
        <f t="shared" si="151"/>
        <v xml:space="preserve"> </v>
      </c>
      <c r="X374" s="25" t="str">
        <f t="shared" si="152"/>
        <v>L</v>
      </c>
      <c r="Y374" s="43">
        <f t="shared" si="153"/>
        <v>2</v>
      </c>
      <c r="Z374" s="134">
        <f t="shared" si="154"/>
        <v>2</v>
      </c>
      <c r="AA374" s="43">
        <f t="shared" si="155"/>
        <v>21</v>
      </c>
      <c r="AB374" s="43">
        <f t="shared" si="163"/>
        <v>7</v>
      </c>
      <c r="AC374" s="43">
        <f t="shared" si="156"/>
        <v>0</v>
      </c>
      <c r="AD374" s="132">
        <f t="shared" si="157"/>
        <v>-66</v>
      </c>
    </row>
    <row r="375" spans="1:30">
      <c r="A375" s="197">
        <f t="shared" si="160"/>
        <v>365</v>
      </c>
      <c r="B375" s="198">
        <f>Data!B375</f>
        <v>16</v>
      </c>
      <c r="D375" s="112">
        <f t="shared" si="158"/>
        <v>2</v>
      </c>
      <c r="E375" s="116" t="str">
        <f t="shared" si="159"/>
        <v>A</v>
      </c>
      <c r="G375" s="24" t="str">
        <f t="shared" ref="G375:G438" si="164">IF(AND(D374&lt;&gt;0,D375&lt;&gt;0,D375=D374,H374=" "),"T"," ")</f>
        <v xml:space="preserve"> </v>
      </c>
      <c r="H375" s="25" t="str">
        <f t="shared" ref="H375:H438" si="165">IF(I374=" "," ",IF(D375=I374,"W","L"))</f>
        <v>W</v>
      </c>
      <c r="I375" s="43" t="str">
        <f t="shared" ref="I375:I438" si="166">IF(AND(G375="T",H375=" "),D375,IF(AND(G375=" ",H375="L"),D375," "))</f>
        <v xml:space="preserve"> </v>
      </c>
      <c r="J375" s="43">
        <f t="shared" ref="J375:J438" si="167">IF(I375=" ",0,J374+1)</f>
        <v>0</v>
      </c>
      <c r="K375" s="43">
        <f t="shared" si="161"/>
        <v>0</v>
      </c>
      <c r="L375" s="43">
        <f t="shared" ref="L375:L438" si="168">IF(OR(H375=" ",H375="L"),0,K374*3)</f>
        <v>9</v>
      </c>
      <c r="M375" s="132">
        <f t="shared" ref="M375:M438" si="169">M374-K375+L375</f>
        <v>-101</v>
      </c>
      <c r="N375" s="71"/>
      <c r="O375" s="24" t="str">
        <f t="shared" ref="O375:O438" si="170">IF(AND(E374&lt;&gt;0,E375&lt;&gt;0,E375=E374,P374=" "),"T"," ")</f>
        <v xml:space="preserve"> </v>
      </c>
      <c r="P375" s="25" t="str">
        <f t="shared" ref="P375:P438" si="171">IF(Q374=" "," ",IF(E375=Q374,"W","L"))</f>
        <v>L</v>
      </c>
      <c r="Q375" s="43" t="str">
        <f t="shared" ref="Q375:Q438" si="172">IF(AND(O375="T",P375=" "),E375,IF(AND(O375=" ",P375="L"),E375," "))</f>
        <v>A</v>
      </c>
      <c r="R375" s="43">
        <f t="shared" ref="R375:R438" si="173">IF(Q375=" ",0,R374+1)</f>
        <v>4</v>
      </c>
      <c r="S375" s="43">
        <f t="shared" si="162"/>
        <v>4</v>
      </c>
      <c r="T375" s="43">
        <f t="shared" ref="T375:T438" si="174">IF(OR(P375=" ",P375="L"),0,S374*3)</f>
        <v>0</v>
      </c>
      <c r="U375" s="132">
        <f t="shared" ref="U375:U438" si="175">U374-S375+T375</f>
        <v>5</v>
      </c>
      <c r="W375" s="24" t="str">
        <f t="shared" ref="W375:W438" si="176">IF(AND(D374&lt;&gt;0,D375&lt;&gt;0,D375=D374,H374=" "),"T"," ")</f>
        <v xml:space="preserve"> </v>
      </c>
      <c r="X375" s="25" t="str">
        <f t="shared" ref="X375:X438" si="177">IF(Y374=" "," ",IF(D375=Y374,"W","L"))</f>
        <v>W</v>
      </c>
      <c r="Y375" s="43" t="str">
        <f t="shared" ref="Y375:Y438" si="178">IF(AND(W375="T",X375=" "),D375,IF(AND(W375=" ",X375="L"),D375," "))</f>
        <v xml:space="preserve"> </v>
      </c>
      <c r="Z375" s="134">
        <f t="shared" ref="Z375:Z438" si="179">IF(AND(X375="L",Z374=" "),1,IF(X375="L",Z374+1,0))</f>
        <v>0</v>
      </c>
      <c r="AA375" s="43">
        <f t="shared" ref="AA375:AA438" si="180">IF(AND($W$9&gt;0,$W$9 &lt;28,Z375&lt;$W$9),IF(X375="L",AA374+1,IF(AND(X375="W",AA374&gt;2),AA374-2,IF(AND(X375="W",AA374&lt;=2,),1,AA374))),AA374)</f>
        <v>19</v>
      </c>
      <c r="AB375" s="43">
        <f t="shared" si="163"/>
        <v>0</v>
      </c>
      <c r="AC375" s="43">
        <f t="shared" ref="AC375:AC438" si="181">IF(OR(X375=" ",X375="L"),0,AB374*3)</f>
        <v>21</v>
      </c>
      <c r="AD375" s="132">
        <f t="shared" ref="AD375:AD438" si="182">AD374-AB375+AC375</f>
        <v>-45</v>
      </c>
    </row>
    <row r="376" spans="1:30">
      <c r="A376" s="197">
        <f t="shared" si="160"/>
        <v>366</v>
      </c>
      <c r="B376" s="198">
        <f>Data!B376</f>
        <v>25</v>
      </c>
      <c r="D376" s="112">
        <f t="shared" si="158"/>
        <v>3</v>
      </c>
      <c r="E376" s="116" t="str">
        <f t="shared" si="159"/>
        <v>A</v>
      </c>
      <c r="G376" s="24" t="str">
        <f t="shared" si="164"/>
        <v xml:space="preserve"> </v>
      </c>
      <c r="H376" s="25" t="str">
        <f t="shared" si="165"/>
        <v xml:space="preserve"> </v>
      </c>
      <c r="I376" s="43" t="str">
        <f t="shared" si="166"/>
        <v xml:space="preserve"> </v>
      </c>
      <c r="J376" s="43">
        <f t="shared" si="167"/>
        <v>0</v>
      </c>
      <c r="K376" s="43">
        <f t="shared" si="161"/>
        <v>0</v>
      </c>
      <c r="L376" s="43">
        <f t="shared" si="168"/>
        <v>0</v>
      </c>
      <c r="M376" s="132">
        <f t="shared" si="169"/>
        <v>-101</v>
      </c>
      <c r="N376" s="71"/>
      <c r="O376" s="24" t="str">
        <f t="shared" si="170"/>
        <v xml:space="preserve"> </v>
      </c>
      <c r="P376" s="25" t="str">
        <f t="shared" si="171"/>
        <v>W</v>
      </c>
      <c r="Q376" s="43" t="str">
        <f t="shared" si="172"/>
        <v xml:space="preserve"> </v>
      </c>
      <c r="R376" s="43">
        <f t="shared" si="173"/>
        <v>0</v>
      </c>
      <c r="S376" s="43">
        <f t="shared" si="162"/>
        <v>0</v>
      </c>
      <c r="T376" s="43">
        <f t="shared" si="174"/>
        <v>12</v>
      </c>
      <c r="U376" s="132">
        <f t="shared" si="175"/>
        <v>17</v>
      </c>
      <c r="W376" s="24" t="str">
        <f t="shared" si="176"/>
        <v xml:space="preserve"> </v>
      </c>
      <c r="X376" s="25" t="str">
        <f t="shared" si="177"/>
        <v xml:space="preserve"> </v>
      </c>
      <c r="Y376" s="43" t="str">
        <f t="shared" si="178"/>
        <v xml:space="preserve"> </v>
      </c>
      <c r="Z376" s="134">
        <f t="shared" si="179"/>
        <v>0</v>
      </c>
      <c r="AA376" s="43">
        <f t="shared" si="180"/>
        <v>19</v>
      </c>
      <c r="AB376" s="43">
        <f t="shared" si="163"/>
        <v>0</v>
      </c>
      <c r="AC376" s="43">
        <f t="shared" si="181"/>
        <v>0</v>
      </c>
      <c r="AD376" s="132">
        <f t="shared" si="182"/>
        <v>-45</v>
      </c>
    </row>
    <row r="377" spans="1:30">
      <c r="A377" s="197">
        <f t="shared" si="160"/>
        <v>367</v>
      </c>
      <c r="B377" s="198">
        <f>Data!B377</f>
        <v>7</v>
      </c>
      <c r="D377" s="112">
        <f t="shared" si="158"/>
        <v>1</v>
      </c>
      <c r="E377" s="116" t="str">
        <f t="shared" si="159"/>
        <v>A</v>
      </c>
      <c r="G377" s="24" t="str">
        <f t="shared" si="164"/>
        <v xml:space="preserve"> </v>
      </c>
      <c r="H377" s="25" t="str">
        <f t="shared" si="165"/>
        <v xml:space="preserve"> </v>
      </c>
      <c r="I377" s="43" t="str">
        <f t="shared" si="166"/>
        <v xml:space="preserve"> </v>
      </c>
      <c r="J377" s="43">
        <f t="shared" si="167"/>
        <v>0</v>
      </c>
      <c r="K377" s="43">
        <f t="shared" si="161"/>
        <v>0</v>
      </c>
      <c r="L377" s="43">
        <f t="shared" si="168"/>
        <v>0</v>
      </c>
      <c r="M377" s="132">
        <f t="shared" si="169"/>
        <v>-101</v>
      </c>
      <c r="N377" s="71"/>
      <c r="O377" s="24" t="str">
        <f t="shared" si="170"/>
        <v xml:space="preserve"> </v>
      </c>
      <c r="P377" s="25" t="str">
        <f t="shared" si="171"/>
        <v xml:space="preserve"> </v>
      </c>
      <c r="Q377" s="43" t="str">
        <f t="shared" si="172"/>
        <v xml:space="preserve"> </v>
      </c>
      <c r="R377" s="43">
        <f t="shared" si="173"/>
        <v>0</v>
      </c>
      <c r="S377" s="43">
        <f t="shared" si="162"/>
        <v>0</v>
      </c>
      <c r="T377" s="43">
        <f t="shared" si="174"/>
        <v>0</v>
      </c>
      <c r="U377" s="132">
        <f t="shared" si="175"/>
        <v>17</v>
      </c>
      <c r="W377" s="24" t="str">
        <f t="shared" si="176"/>
        <v xml:space="preserve"> </v>
      </c>
      <c r="X377" s="25" t="str">
        <f t="shared" si="177"/>
        <v xml:space="preserve"> </v>
      </c>
      <c r="Y377" s="43" t="str">
        <f t="shared" si="178"/>
        <v xml:space="preserve"> </v>
      </c>
      <c r="Z377" s="134">
        <f t="shared" si="179"/>
        <v>0</v>
      </c>
      <c r="AA377" s="43">
        <f t="shared" si="180"/>
        <v>19</v>
      </c>
      <c r="AB377" s="43">
        <f t="shared" si="163"/>
        <v>0</v>
      </c>
      <c r="AC377" s="43">
        <f t="shared" si="181"/>
        <v>0</v>
      </c>
      <c r="AD377" s="132">
        <f t="shared" si="182"/>
        <v>-45</v>
      </c>
    </row>
    <row r="378" spans="1:30">
      <c r="A378" s="197">
        <f t="shared" si="160"/>
        <v>368</v>
      </c>
      <c r="B378" s="198">
        <f>Data!B378</f>
        <v>22</v>
      </c>
      <c r="D378" s="112">
        <f t="shared" si="158"/>
        <v>2</v>
      </c>
      <c r="E378" s="116" t="str">
        <f t="shared" si="159"/>
        <v>A</v>
      </c>
      <c r="G378" s="24" t="str">
        <f t="shared" si="164"/>
        <v xml:space="preserve"> </v>
      </c>
      <c r="H378" s="25" t="str">
        <f t="shared" si="165"/>
        <v xml:space="preserve"> </v>
      </c>
      <c r="I378" s="43" t="str">
        <f t="shared" si="166"/>
        <v xml:space="preserve"> </v>
      </c>
      <c r="J378" s="43">
        <f t="shared" si="167"/>
        <v>0</v>
      </c>
      <c r="K378" s="43">
        <f t="shared" si="161"/>
        <v>0</v>
      </c>
      <c r="L378" s="43">
        <f t="shared" si="168"/>
        <v>0</v>
      </c>
      <c r="M378" s="132">
        <f t="shared" si="169"/>
        <v>-101</v>
      </c>
      <c r="N378" s="71"/>
      <c r="O378" s="24" t="str">
        <f t="shared" si="170"/>
        <v>T</v>
      </c>
      <c r="P378" s="25" t="str">
        <f t="shared" si="171"/>
        <v xml:space="preserve"> </v>
      </c>
      <c r="Q378" s="43" t="str">
        <f t="shared" si="172"/>
        <v>A</v>
      </c>
      <c r="R378" s="43">
        <f t="shared" si="173"/>
        <v>1</v>
      </c>
      <c r="S378" s="43">
        <f t="shared" si="162"/>
        <v>1</v>
      </c>
      <c r="T378" s="43">
        <f t="shared" si="174"/>
        <v>0</v>
      </c>
      <c r="U378" s="132">
        <f t="shared" si="175"/>
        <v>16</v>
      </c>
      <c r="W378" s="24" t="str">
        <f t="shared" si="176"/>
        <v xml:space="preserve"> </v>
      </c>
      <c r="X378" s="25" t="str">
        <f t="shared" si="177"/>
        <v xml:space="preserve"> </v>
      </c>
      <c r="Y378" s="43" t="str">
        <f t="shared" si="178"/>
        <v xml:space="preserve"> </v>
      </c>
      <c r="Z378" s="134">
        <f t="shared" si="179"/>
        <v>0</v>
      </c>
      <c r="AA378" s="43">
        <f t="shared" si="180"/>
        <v>19</v>
      </c>
      <c r="AB378" s="43">
        <f t="shared" si="163"/>
        <v>0</v>
      </c>
      <c r="AC378" s="43">
        <f t="shared" si="181"/>
        <v>0</v>
      </c>
      <c r="AD378" s="132">
        <f t="shared" si="182"/>
        <v>-45</v>
      </c>
    </row>
    <row r="379" spans="1:30">
      <c r="A379" s="197">
        <f t="shared" si="160"/>
        <v>369</v>
      </c>
      <c r="B379" s="198">
        <f>Data!B379</f>
        <v>9</v>
      </c>
      <c r="D379" s="112">
        <f t="shared" si="158"/>
        <v>1</v>
      </c>
      <c r="E379" s="116" t="str">
        <f t="shared" si="159"/>
        <v>C</v>
      </c>
      <c r="G379" s="24" t="str">
        <f t="shared" si="164"/>
        <v xml:space="preserve"> </v>
      </c>
      <c r="H379" s="25" t="str">
        <f t="shared" si="165"/>
        <v xml:space="preserve"> </v>
      </c>
      <c r="I379" s="43" t="str">
        <f t="shared" si="166"/>
        <v xml:space="preserve"> </v>
      </c>
      <c r="J379" s="43">
        <f t="shared" si="167"/>
        <v>0</v>
      </c>
      <c r="K379" s="43">
        <f t="shared" si="161"/>
        <v>0</v>
      </c>
      <c r="L379" s="43">
        <f t="shared" si="168"/>
        <v>0</v>
      </c>
      <c r="M379" s="132">
        <f t="shared" si="169"/>
        <v>-101</v>
      </c>
      <c r="N379" s="71"/>
      <c r="O379" s="24" t="str">
        <f t="shared" si="170"/>
        <v xml:space="preserve"> </v>
      </c>
      <c r="P379" s="25" t="str">
        <f t="shared" si="171"/>
        <v>L</v>
      </c>
      <c r="Q379" s="43" t="str">
        <f t="shared" si="172"/>
        <v>C</v>
      </c>
      <c r="R379" s="43">
        <f t="shared" si="173"/>
        <v>2</v>
      </c>
      <c r="S379" s="43">
        <f t="shared" si="162"/>
        <v>2</v>
      </c>
      <c r="T379" s="43">
        <f t="shared" si="174"/>
        <v>0</v>
      </c>
      <c r="U379" s="132">
        <f t="shared" si="175"/>
        <v>14</v>
      </c>
      <c r="W379" s="24" t="str">
        <f t="shared" si="176"/>
        <v xml:space="preserve"> </v>
      </c>
      <c r="X379" s="25" t="str">
        <f t="shared" si="177"/>
        <v xml:space="preserve"> </v>
      </c>
      <c r="Y379" s="43" t="str">
        <f t="shared" si="178"/>
        <v xml:space="preserve"> </v>
      </c>
      <c r="Z379" s="134">
        <f t="shared" si="179"/>
        <v>0</v>
      </c>
      <c r="AA379" s="43">
        <f t="shared" si="180"/>
        <v>19</v>
      </c>
      <c r="AB379" s="43">
        <f t="shared" si="163"/>
        <v>0</v>
      </c>
      <c r="AC379" s="43">
        <f t="shared" si="181"/>
        <v>0</v>
      </c>
      <c r="AD379" s="132">
        <f t="shared" si="182"/>
        <v>-45</v>
      </c>
    </row>
    <row r="380" spans="1:30">
      <c r="A380" s="197">
        <f t="shared" si="160"/>
        <v>370</v>
      </c>
      <c r="B380" s="198">
        <f>Data!B380</f>
        <v>14</v>
      </c>
      <c r="D380" s="112">
        <f t="shared" si="158"/>
        <v>2</v>
      </c>
      <c r="E380" s="116" t="str">
        <f t="shared" si="159"/>
        <v>B</v>
      </c>
      <c r="G380" s="24" t="str">
        <f t="shared" si="164"/>
        <v xml:space="preserve"> </v>
      </c>
      <c r="H380" s="25" t="str">
        <f t="shared" si="165"/>
        <v xml:space="preserve"> </v>
      </c>
      <c r="I380" s="43" t="str">
        <f t="shared" si="166"/>
        <v xml:space="preserve"> </v>
      </c>
      <c r="J380" s="43">
        <f t="shared" si="167"/>
        <v>0</v>
      </c>
      <c r="K380" s="43">
        <f t="shared" si="161"/>
        <v>0</v>
      </c>
      <c r="L380" s="43">
        <f t="shared" si="168"/>
        <v>0</v>
      </c>
      <c r="M380" s="132">
        <f t="shared" si="169"/>
        <v>-101</v>
      </c>
      <c r="N380" s="71"/>
      <c r="O380" s="24" t="str">
        <f t="shared" si="170"/>
        <v xml:space="preserve"> </v>
      </c>
      <c r="P380" s="25" t="str">
        <f t="shared" si="171"/>
        <v>L</v>
      </c>
      <c r="Q380" s="43" t="str">
        <f t="shared" si="172"/>
        <v>B</v>
      </c>
      <c r="R380" s="43">
        <f t="shared" si="173"/>
        <v>3</v>
      </c>
      <c r="S380" s="43">
        <f t="shared" si="162"/>
        <v>3</v>
      </c>
      <c r="T380" s="43">
        <f t="shared" si="174"/>
        <v>0</v>
      </c>
      <c r="U380" s="132">
        <f t="shared" si="175"/>
        <v>11</v>
      </c>
      <c r="W380" s="24" t="str">
        <f t="shared" si="176"/>
        <v xml:space="preserve"> </v>
      </c>
      <c r="X380" s="25" t="str">
        <f t="shared" si="177"/>
        <v xml:space="preserve"> </v>
      </c>
      <c r="Y380" s="43" t="str">
        <f t="shared" si="178"/>
        <v xml:space="preserve"> </v>
      </c>
      <c r="Z380" s="134">
        <f t="shared" si="179"/>
        <v>0</v>
      </c>
      <c r="AA380" s="43">
        <f t="shared" si="180"/>
        <v>19</v>
      </c>
      <c r="AB380" s="43">
        <f t="shared" si="163"/>
        <v>0</v>
      </c>
      <c r="AC380" s="43">
        <f t="shared" si="181"/>
        <v>0</v>
      </c>
      <c r="AD380" s="132">
        <f t="shared" si="182"/>
        <v>-45</v>
      </c>
    </row>
    <row r="381" spans="1:30">
      <c r="A381" s="197">
        <f t="shared" si="160"/>
        <v>371</v>
      </c>
      <c r="B381" s="198">
        <f>Data!B381</f>
        <v>9</v>
      </c>
      <c r="D381" s="112">
        <f t="shared" si="158"/>
        <v>1</v>
      </c>
      <c r="E381" s="116" t="str">
        <f t="shared" si="159"/>
        <v>C</v>
      </c>
      <c r="G381" s="24" t="str">
        <f t="shared" si="164"/>
        <v xml:space="preserve"> </v>
      </c>
      <c r="H381" s="25" t="str">
        <f t="shared" si="165"/>
        <v xml:space="preserve"> </v>
      </c>
      <c r="I381" s="43" t="str">
        <f t="shared" si="166"/>
        <v xml:space="preserve"> </v>
      </c>
      <c r="J381" s="43">
        <f t="shared" si="167"/>
        <v>0</v>
      </c>
      <c r="K381" s="43">
        <f t="shared" si="161"/>
        <v>0</v>
      </c>
      <c r="L381" s="43">
        <f t="shared" si="168"/>
        <v>0</v>
      </c>
      <c r="M381" s="132">
        <f t="shared" si="169"/>
        <v>-101</v>
      </c>
      <c r="N381" s="71"/>
      <c r="O381" s="24" t="str">
        <f t="shared" si="170"/>
        <v xml:space="preserve"> </v>
      </c>
      <c r="P381" s="25" t="str">
        <f t="shared" si="171"/>
        <v>L</v>
      </c>
      <c r="Q381" s="43" t="str">
        <f t="shared" si="172"/>
        <v>C</v>
      </c>
      <c r="R381" s="43">
        <f t="shared" si="173"/>
        <v>4</v>
      </c>
      <c r="S381" s="43">
        <f t="shared" si="162"/>
        <v>4</v>
      </c>
      <c r="T381" s="43">
        <f t="shared" si="174"/>
        <v>0</v>
      </c>
      <c r="U381" s="132">
        <f t="shared" si="175"/>
        <v>7</v>
      </c>
      <c r="W381" s="24" t="str">
        <f t="shared" si="176"/>
        <v xml:space="preserve"> </v>
      </c>
      <c r="X381" s="25" t="str">
        <f t="shared" si="177"/>
        <v xml:space="preserve"> </v>
      </c>
      <c r="Y381" s="43" t="str">
        <f t="shared" si="178"/>
        <v xml:space="preserve"> </v>
      </c>
      <c r="Z381" s="134">
        <f t="shared" si="179"/>
        <v>0</v>
      </c>
      <c r="AA381" s="43">
        <f t="shared" si="180"/>
        <v>19</v>
      </c>
      <c r="AB381" s="43">
        <f t="shared" si="163"/>
        <v>0</v>
      </c>
      <c r="AC381" s="43">
        <f t="shared" si="181"/>
        <v>0</v>
      </c>
      <c r="AD381" s="132">
        <f t="shared" si="182"/>
        <v>-45</v>
      </c>
    </row>
    <row r="382" spans="1:30">
      <c r="A382" s="197">
        <f t="shared" si="160"/>
        <v>372</v>
      </c>
      <c r="B382" s="198">
        <f>Data!B382</f>
        <v>31</v>
      </c>
      <c r="D382" s="112">
        <f t="shared" si="158"/>
        <v>3</v>
      </c>
      <c r="E382" s="116" t="str">
        <f t="shared" si="159"/>
        <v>A</v>
      </c>
      <c r="G382" s="24" t="str">
        <f t="shared" si="164"/>
        <v xml:space="preserve"> </v>
      </c>
      <c r="H382" s="25" t="str">
        <f t="shared" si="165"/>
        <v xml:space="preserve"> </v>
      </c>
      <c r="I382" s="43" t="str">
        <f t="shared" si="166"/>
        <v xml:space="preserve"> </v>
      </c>
      <c r="J382" s="43">
        <f t="shared" si="167"/>
        <v>0</v>
      </c>
      <c r="K382" s="43">
        <f t="shared" si="161"/>
        <v>0</v>
      </c>
      <c r="L382" s="43">
        <f t="shared" si="168"/>
        <v>0</v>
      </c>
      <c r="M382" s="132">
        <f t="shared" si="169"/>
        <v>-101</v>
      </c>
      <c r="N382" s="71"/>
      <c r="O382" s="24" t="str">
        <f t="shared" si="170"/>
        <v xml:space="preserve"> </v>
      </c>
      <c r="P382" s="25" t="str">
        <f t="shared" si="171"/>
        <v>L</v>
      </c>
      <c r="Q382" s="43" t="str">
        <f t="shared" si="172"/>
        <v>A</v>
      </c>
      <c r="R382" s="43">
        <f t="shared" si="173"/>
        <v>5</v>
      </c>
      <c r="S382" s="43">
        <f t="shared" si="162"/>
        <v>6</v>
      </c>
      <c r="T382" s="43">
        <f t="shared" si="174"/>
        <v>0</v>
      </c>
      <c r="U382" s="132">
        <f t="shared" si="175"/>
        <v>1</v>
      </c>
      <c r="W382" s="24" t="str">
        <f t="shared" si="176"/>
        <v xml:space="preserve"> </v>
      </c>
      <c r="X382" s="25" t="str">
        <f t="shared" si="177"/>
        <v xml:space="preserve"> </v>
      </c>
      <c r="Y382" s="43" t="str">
        <f t="shared" si="178"/>
        <v xml:space="preserve"> </v>
      </c>
      <c r="Z382" s="134">
        <f t="shared" si="179"/>
        <v>0</v>
      </c>
      <c r="AA382" s="43">
        <f t="shared" si="180"/>
        <v>19</v>
      </c>
      <c r="AB382" s="43">
        <f t="shared" si="163"/>
        <v>0</v>
      </c>
      <c r="AC382" s="43">
        <f t="shared" si="181"/>
        <v>0</v>
      </c>
      <c r="AD382" s="132">
        <f t="shared" si="182"/>
        <v>-45</v>
      </c>
    </row>
    <row r="383" spans="1:30">
      <c r="A383" s="197">
        <f t="shared" si="160"/>
        <v>373</v>
      </c>
      <c r="B383" s="198">
        <f>Data!B383</f>
        <v>9</v>
      </c>
      <c r="D383" s="112">
        <f t="shared" si="158"/>
        <v>1</v>
      </c>
      <c r="E383" s="116" t="str">
        <f t="shared" si="159"/>
        <v>C</v>
      </c>
      <c r="G383" s="24" t="str">
        <f t="shared" si="164"/>
        <v xml:space="preserve"> </v>
      </c>
      <c r="H383" s="25" t="str">
        <f t="shared" si="165"/>
        <v xml:space="preserve"> </v>
      </c>
      <c r="I383" s="43" t="str">
        <f t="shared" si="166"/>
        <v xml:space="preserve"> </v>
      </c>
      <c r="J383" s="43">
        <f t="shared" si="167"/>
        <v>0</v>
      </c>
      <c r="K383" s="43">
        <f t="shared" si="161"/>
        <v>0</v>
      </c>
      <c r="L383" s="43">
        <f t="shared" si="168"/>
        <v>0</v>
      </c>
      <c r="M383" s="132">
        <f t="shared" si="169"/>
        <v>-101</v>
      </c>
      <c r="N383" s="71"/>
      <c r="O383" s="24" t="str">
        <f t="shared" si="170"/>
        <v xml:space="preserve"> </v>
      </c>
      <c r="P383" s="25" t="str">
        <f t="shared" si="171"/>
        <v>L</v>
      </c>
      <c r="Q383" s="43" t="str">
        <f t="shared" si="172"/>
        <v>C</v>
      </c>
      <c r="R383" s="43">
        <f t="shared" si="173"/>
        <v>6</v>
      </c>
      <c r="S383" s="43">
        <f t="shared" si="162"/>
        <v>9</v>
      </c>
      <c r="T383" s="43">
        <f t="shared" si="174"/>
        <v>0</v>
      </c>
      <c r="U383" s="132">
        <f t="shared" si="175"/>
        <v>-8</v>
      </c>
      <c r="W383" s="24" t="str">
        <f t="shared" si="176"/>
        <v xml:space="preserve"> </v>
      </c>
      <c r="X383" s="25" t="str">
        <f t="shared" si="177"/>
        <v xml:space="preserve"> </v>
      </c>
      <c r="Y383" s="43" t="str">
        <f t="shared" si="178"/>
        <v xml:space="preserve"> </v>
      </c>
      <c r="Z383" s="134">
        <f t="shared" si="179"/>
        <v>0</v>
      </c>
      <c r="AA383" s="43">
        <f t="shared" si="180"/>
        <v>19</v>
      </c>
      <c r="AB383" s="43">
        <f t="shared" si="163"/>
        <v>0</v>
      </c>
      <c r="AC383" s="43">
        <f t="shared" si="181"/>
        <v>0</v>
      </c>
      <c r="AD383" s="132">
        <f t="shared" si="182"/>
        <v>-45</v>
      </c>
    </row>
    <row r="384" spans="1:30">
      <c r="A384" s="197">
        <f t="shared" si="160"/>
        <v>374</v>
      </c>
      <c r="B384" s="198">
        <f>Data!B384</f>
        <v>30</v>
      </c>
      <c r="D384" s="112">
        <f t="shared" si="158"/>
        <v>3</v>
      </c>
      <c r="E384" s="116" t="str">
        <f t="shared" si="159"/>
        <v>C</v>
      </c>
      <c r="G384" s="24" t="str">
        <f t="shared" si="164"/>
        <v xml:space="preserve"> </v>
      </c>
      <c r="H384" s="25" t="str">
        <f t="shared" si="165"/>
        <v xml:space="preserve"> </v>
      </c>
      <c r="I384" s="43" t="str">
        <f t="shared" si="166"/>
        <v xml:space="preserve"> </v>
      </c>
      <c r="J384" s="43">
        <f t="shared" si="167"/>
        <v>0</v>
      </c>
      <c r="K384" s="43">
        <f t="shared" si="161"/>
        <v>0</v>
      </c>
      <c r="L384" s="43">
        <f t="shared" si="168"/>
        <v>0</v>
      </c>
      <c r="M384" s="132">
        <f t="shared" si="169"/>
        <v>-101</v>
      </c>
      <c r="N384" s="71"/>
      <c r="O384" s="24" t="str">
        <f t="shared" si="170"/>
        <v xml:space="preserve"> </v>
      </c>
      <c r="P384" s="25" t="str">
        <f t="shared" si="171"/>
        <v>W</v>
      </c>
      <c r="Q384" s="43" t="str">
        <f t="shared" si="172"/>
        <v xml:space="preserve"> </v>
      </c>
      <c r="R384" s="43">
        <f t="shared" si="173"/>
        <v>0</v>
      </c>
      <c r="S384" s="43">
        <f t="shared" si="162"/>
        <v>0</v>
      </c>
      <c r="T384" s="43">
        <f t="shared" si="174"/>
        <v>27</v>
      </c>
      <c r="U384" s="132">
        <f t="shared" si="175"/>
        <v>19</v>
      </c>
      <c r="W384" s="24" t="str">
        <f t="shared" si="176"/>
        <v xml:space="preserve"> </v>
      </c>
      <c r="X384" s="25" t="str">
        <f t="shared" si="177"/>
        <v xml:space="preserve"> </v>
      </c>
      <c r="Y384" s="43" t="str">
        <f t="shared" si="178"/>
        <v xml:space="preserve"> </v>
      </c>
      <c r="Z384" s="134">
        <f t="shared" si="179"/>
        <v>0</v>
      </c>
      <c r="AA384" s="43">
        <f t="shared" si="180"/>
        <v>19</v>
      </c>
      <c r="AB384" s="43">
        <f t="shared" si="163"/>
        <v>0</v>
      </c>
      <c r="AC384" s="43">
        <f t="shared" si="181"/>
        <v>0</v>
      </c>
      <c r="AD384" s="132">
        <f t="shared" si="182"/>
        <v>-45</v>
      </c>
    </row>
    <row r="385" spans="1:30">
      <c r="A385" s="197">
        <f t="shared" si="160"/>
        <v>375</v>
      </c>
      <c r="B385" s="198">
        <f>Data!B385</f>
        <v>34</v>
      </c>
      <c r="D385" s="112">
        <f t="shared" si="158"/>
        <v>3</v>
      </c>
      <c r="E385" s="116" t="str">
        <f t="shared" si="159"/>
        <v>A</v>
      </c>
      <c r="G385" s="24" t="str">
        <f t="shared" si="164"/>
        <v>T</v>
      </c>
      <c r="H385" s="25" t="str">
        <f t="shared" si="165"/>
        <v xml:space="preserve"> </v>
      </c>
      <c r="I385" s="43">
        <f t="shared" si="166"/>
        <v>3</v>
      </c>
      <c r="J385" s="43">
        <f t="shared" si="167"/>
        <v>1</v>
      </c>
      <c r="K385" s="43">
        <f t="shared" si="161"/>
        <v>1</v>
      </c>
      <c r="L385" s="43">
        <f t="shared" si="168"/>
        <v>0</v>
      </c>
      <c r="M385" s="132">
        <f t="shared" si="169"/>
        <v>-102</v>
      </c>
      <c r="N385" s="71"/>
      <c r="O385" s="24" t="str">
        <f t="shared" si="170"/>
        <v xml:space="preserve"> </v>
      </c>
      <c r="P385" s="25" t="str">
        <f t="shared" si="171"/>
        <v xml:space="preserve"> </v>
      </c>
      <c r="Q385" s="43" t="str">
        <f t="shared" si="172"/>
        <v xml:space="preserve"> </v>
      </c>
      <c r="R385" s="43">
        <f t="shared" si="173"/>
        <v>0</v>
      </c>
      <c r="S385" s="43">
        <f t="shared" si="162"/>
        <v>0</v>
      </c>
      <c r="T385" s="43">
        <f t="shared" si="174"/>
        <v>0</v>
      </c>
      <c r="U385" s="132">
        <f t="shared" si="175"/>
        <v>19</v>
      </c>
      <c r="W385" s="24" t="str">
        <f t="shared" si="176"/>
        <v>T</v>
      </c>
      <c r="X385" s="25" t="str">
        <f t="shared" si="177"/>
        <v xml:space="preserve"> </v>
      </c>
      <c r="Y385" s="43">
        <f t="shared" si="178"/>
        <v>3</v>
      </c>
      <c r="Z385" s="134">
        <f t="shared" si="179"/>
        <v>0</v>
      </c>
      <c r="AA385" s="43">
        <f t="shared" si="180"/>
        <v>19</v>
      </c>
      <c r="AB385" s="43">
        <f t="shared" si="163"/>
        <v>7</v>
      </c>
      <c r="AC385" s="43">
        <f t="shared" si="181"/>
        <v>0</v>
      </c>
      <c r="AD385" s="132">
        <f t="shared" si="182"/>
        <v>-52</v>
      </c>
    </row>
    <row r="386" spans="1:30">
      <c r="A386" s="197">
        <f t="shared" si="160"/>
        <v>376</v>
      </c>
      <c r="B386" s="198">
        <f>Data!B386</f>
        <v>28</v>
      </c>
      <c r="D386" s="112">
        <f t="shared" si="158"/>
        <v>3</v>
      </c>
      <c r="E386" s="116" t="str">
        <f t="shared" si="159"/>
        <v>A</v>
      </c>
      <c r="G386" s="24" t="str">
        <f t="shared" si="164"/>
        <v>T</v>
      </c>
      <c r="H386" s="25" t="str">
        <f t="shared" si="165"/>
        <v>W</v>
      </c>
      <c r="I386" s="43" t="str">
        <f t="shared" si="166"/>
        <v xml:space="preserve"> </v>
      </c>
      <c r="J386" s="43">
        <f t="shared" si="167"/>
        <v>0</v>
      </c>
      <c r="K386" s="43">
        <f t="shared" si="161"/>
        <v>0</v>
      </c>
      <c r="L386" s="43">
        <f t="shared" si="168"/>
        <v>3</v>
      </c>
      <c r="M386" s="132">
        <f t="shared" si="169"/>
        <v>-99</v>
      </c>
      <c r="N386" s="71"/>
      <c r="O386" s="24" t="str">
        <f t="shared" si="170"/>
        <v>T</v>
      </c>
      <c r="P386" s="25" t="str">
        <f t="shared" si="171"/>
        <v xml:space="preserve"> </v>
      </c>
      <c r="Q386" s="43" t="str">
        <f t="shared" si="172"/>
        <v>A</v>
      </c>
      <c r="R386" s="43">
        <f t="shared" si="173"/>
        <v>1</v>
      </c>
      <c r="S386" s="43">
        <f t="shared" si="162"/>
        <v>1</v>
      </c>
      <c r="T386" s="43">
        <f t="shared" si="174"/>
        <v>0</v>
      </c>
      <c r="U386" s="132">
        <f t="shared" si="175"/>
        <v>18</v>
      </c>
      <c r="W386" s="24" t="str">
        <f t="shared" si="176"/>
        <v>T</v>
      </c>
      <c r="X386" s="25" t="str">
        <f t="shared" si="177"/>
        <v>W</v>
      </c>
      <c r="Y386" s="43" t="str">
        <f t="shared" si="178"/>
        <v xml:space="preserve"> </v>
      </c>
      <c r="Z386" s="134">
        <f t="shared" si="179"/>
        <v>0</v>
      </c>
      <c r="AA386" s="43">
        <f t="shared" si="180"/>
        <v>17</v>
      </c>
      <c r="AB386" s="43">
        <f t="shared" si="163"/>
        <v>0</v>
      </c>
      <c r="AC386" s="43">
        <f t="shared" si="181"/>
        <v>21</v>
      </c>
      <c r="AD386" s="132">
        <f t="shared" si="182"/>
        <v>-31</v>
      </c>
    </row>
    <row r="387" spans="1:30">
      <c r="A387" s="197">
        <f t="shared" si="160"/>
        <v>377</v>
      </c>
      <c r="B387" s="198">
        <f>Data!B387</f>
        <v>16</v>
      </c>
      <c r="D387" s="112">
        <f t="shared" si="158"/>
        <v>2</v>
      </c>
      <c r="E387" s="116" t="str">
        <f t="shared" si="159"/>
        <v>A</v>
      </c>
      <c r="G387" s="24" t="str">
        <f t="shared" si="164"/>
        <v xml:space="preserve"> </v>
      </c>
      <c r="H387" s="25" t="str">
        <f t="shared" si="165"/>
        <v xml:space="preserve"> </v>
      </c>
      <c r="I387" s="43" t="str">
        <f t="shared" si="166"/>
        <v xml:space="preserve"> </v>
      </c>
      <c r="J387" s="43">
        <f t="shared" si="167"/>
        <v>0</v>
      </c>
      <c r="K387" s="43">
        <f t="shared" si="161"/>
        <v>0</v>
      </c>
      <c r="L387" s="43">
        <f t="shared" si="168"/>
        <v>0</v>
      </c>
      <c r="M387" s="132">
        <f t="shared" si="169"/>
        <v>-99</v>
      </c>
      <c r="N387" s="71"/>
      <c r="O387" s="24" t="str">
        <f t="shared" si="170"/>
        <v>T</v>
      </c>
      <c r="P387" s="25" t="str">
        <f t="shared" si="171"/>
        <v>W</v>
      </c>
      <c r="Q387" s="43" t="str">
        <f t="shared" si="172"/>
        <v xml:space="preserve"> </v>
      </c>
      <c r="R387" s="43">
        <f t="shared" si="173"/>
        <v>0</v>
      </c>
      <c r="S387" s="43">
        <f t="shared" si="162"/>
        <v>0</v>
      </c>
      <c r="T387" s="43">
        <f t="shared" si="174"/>
        <v>3</v>
      </c>
      <c r="U387" s="132">
        <f t="shared" si="175"/>
        <v>21</v>
      </c>
      <c r="W387" s="24" t="str">
        <f t="shared" si="176"/>
        <v xml:space="preserve"> </v>
      </c>
      <c r="X387" s="25" t="str">
        <f t="shared" si="177"/>
        <v xml:space="preserve"> </v>
      </c>
      <c r="Y387" s="43" t="str">
        <f t="shared" si="178"/>
        <v xml:space="preserve"> </v>
      </c>
      <c r="Z387" s="134">
        <f t="shared" si="179"/>
        <v>0</v>
      </c>
      <c r="AA387" s="43">
        <f t="shared" si="180"/>
        <v>17</v>
      </c>
      <c r="AB387" s="43">
        <f t="shared" si="163"/>
        <v>0</v>
      </c>
      <c r="AC387" s="43">
        <f t="shared" si="181"/>
        <v>0</v>
      </c>
      <c r="AD387" s="132">
        <f t="shared" si="182"/>
        <v>-31</v>
      </c>
    </row>
    <row r="388" spans="1:30">
      <c r="A388" s="197">
        <f t="shared" si="160"/>
        <v>378</v>
      </c>
      <c r="B388" s="198">
        <f>Data!B388</f>
        <v>26</v>
      </c>
      <c r="D388" s="112">
        <f t="shared" si="158"/>
        <v>3</v>
      </c>
      <c r="E388" s="116" t="str">
        <f t="shared" si="159"/>
        <v>B</v>
      </c>
      <c r="G388" s="24" t="str">
        <f t="shared" si="164"/>
        <v xml:space="preserve"> </v>
      </c>
      <c r="H388" s="25" t="str">
        <f t="shared" si="165"/>
        <v xml:space="preserve"> </v>
      </c>
      <c r="I388" s="43" t="str">
        <f t="shared" si="166"/>
        <v xml:space="preserve"> </v>
      </c>
      <c r="J388" s="43">
        <f t="shared" si="167"/>
        <v>0</v>
      </c>
      <c r="K388" s="43">
        <f t="shared" si="161"/>
        <v>0</v>
      </c>
      <c r="L388" s="43">
        <f t="shared" si="168"/>
        <v>0</v>
      </c>
      <c r="M388" s="132">
        <f t="shared" si="169"/>
        <v>-99</v>
      </c>
      <c r="N388" s="71"/>
      <c r="O388" s="24" t="str">
        <f t="shared" si="170"/>
        <v xml:space="preserve"> </v>
      </c>
      <c r="P388" s="25" t="str">
        <f t="shared" si="171"/>
        <v xml:space="preserve"> </v>
      </c>
      <c r="Q388" s="43" t="str">
        <f t="shared" si="172"/>
        <v xml:space="preserve"> </v>
      </c>
      <c r="R388" s="43">
        <f t="shared" si="173"/>
        <v>0</v>
      </c>
      <c r="S388" s="43">
        <f t="shared" si="162"/>
        <v>0</v>
      </c>
      <c r="T388" s="43">
        <f t="shared" si="174"/>
        <v>0</v>
      </c>
      <c r="U388" s="132">
        <f t="shared" si="175"/>
        <v>21</v>
      </c>
      <c r="W388" s="24" t="str">
        <f t="shared" si="176"/>
        <v xml:space="preserve"> </v>
      </c>
      <c r="X388" s="25" t="str">
        <f t="shared" si="177"/>
        <v xml:space="preserve"> </v>
      </c>
      <c r="Y388" s="43" t="str">
        <f t="shared" si="178"/>
        <v xml:space="preserve"> </v>
      </c>
      <c r="Z388" s="134">
        <f t="shared" si="179"/>
        <v>0</v>
      </c>
      <c r="AA388" s="43">
        <f t="shared" si="180"/>
        <v>17</v>
      </c>
      <c r="AB388" s="43">
        <f t="shared" si="163"/>
        <v>0</v>
      </c>
      <c r="AC388" s="43">
        <f t="shared" si="181"/>
        <v>0</v>
      </c>
      <c r="AD388" s="132">
        <f t="shared" si="182"/>
        <v>-31</v>
      </c>
    </row>
    <row r="389" spans="1:30">
      <c r="A389" s="197">
        <f t="shared" si="160"/>
        <v>379</v>
      </c>
      <c r="B389" s="198">
        <f>Data!B389</f>
        <v>9</v>
      </c>
      <c r="D389" s="112">
        <f t="shared" si="158"/>
        <v>1</v>
      </c>
      <c r="E389" s="116" t="str">
        <f t="shared" si="159"/>
        <v>C</v>
      </c>
      <c r="G389" s="24" t="str">
        <f t="shared" si="164"/>
        <v xml:space="preserve"> </v>
      </c>
      <c r="H389" s="25" t="str">
        <f t="shared" si="165"/>
        <v xml:space="preserve"> </v>
      </c>
      <c r="I389" s="43" t="str">
        <f t="shared" si="166"/>
        <v xml:space="preserve"> </v>
      </c>
      <c r="J389" s="43">
        <f t="shared" si="167"/>
        <v>0</v>
      </c>
      <c r="K389" s="43">
        <f t="shared" si="161"/>
        <v>0</v>
      </c>
      <c r="L389" s="43">
        <f t="shared" si="168"/>
        <v>0</v>
      </c>
      <c r="M389" s="132">
        <f t="shared" si="169"/>
        <v>-99</v>
      </c>
      <c r="N389" s="71"/>
      <c r="O389" s="24" t="str">
        <f t="shared" si="170"/>
        <v xml:space="preserve"> </v>
      </c>
      <c r="P389" s="25" t="str">
        <f t="shared" si="171"/>
        <v xml:space="preserve"> </v>
      </c>
      <c r="Q389" s="43" t="str">
        <f t="shared" si="172"/>
        <v xml:space="preserve"> </v>
      </c>
      <c r="R389" s="43">
        <f t="shared" si="173"/>
        <v>0</v>
      </c>
      <c r="S389" s="43">
        <f t="shared" si="162"/>
        <v>0</v>
      </c>
      <c r="T389" s="43">
        <f t="shared" si="174"/>
        <v>0</v>
      </c>
      <c r="U389" s="132">
        <f t="shared" si="175"/>
        <v>21</v>
      </c>
      <c r="W389" s="24" t="str">
        <f t="shared" si="176"/>
        <v xml:space="preserve"> </v>
      </c>
      <c r="X389" s="25" t="str">
        <f t="shared" si="177"/>
        <v xml:space="preserve"> </v>
      </c>
      <c r="Y389" s="43" t="str">
        <f t="shared" si="178"/>
        <v xml:space="preserve"> </v>
      </c>
      <c r="Z389" s="134">
        <f t="shared" si="179"/>
        <v>0</v>
      </c>
      <c r="AA389" s="43">
        <f t="shared" si="180"/>
        <v>17</v>
      </c>
      <c r="AB389" s="43">
        <f t="shared" si="163"/>
        <v>0</v>
      </c>
      <c r="AC389" s="43">
        <f t="shared" si="181"/>
        <v>0</v>
      </c>
      <c r="AD389" s="132">
        <f t="shared" si="182"/>
        <v>-31</v>
      </c>
    </row>
    <row r="390" spans="1:30">
      <c r="A390" s="197">
        <f t="shared" si="160"/>
        <v>380</v>
      </c>
      <c r="B390" s="198">
        <f>Data!B390</f>
        <v>9</v>
      </c>
      <c r="D390" s="112">
        <f t="shared" si="158"/>
        <v>1</v>
      </c>
      <c r="E390" s="116" t="str">
        <f t="shared" si="159"/>
        <v>C</v>
      </c>
      <c r="G390" s="24" t="str">
        <f t="shared" si="164"/>
        <v>T</v>
      </c>
      <c r="H390" s="25" t="str">
        <f t="shared" si="165"/>
        <v xml:space="preserve"> </v>
      </c>
      <c r="I390" s="43">
        <f t="shared" si="166"/>
        <v>1</v>
      </c>
      <c r="J390" s="43">
        <f t="shared" si="167"/>
        <v>1</v>
      </c>
      <c r="K390" s="43">
        <f t="shared" si="161"/>
        <v>1</v>
      </c>
      <c r="L390" s="43">
        <f t="shared" si="168"/>
        <v>0</v>
      </c>
      <c r="M390" s="132">
        <f t="shared" si="169"/>
        <v>-100</v>
      </c>
      <c r="N390" s="71"/>
      <c r="O390" s="24" t="str">
        <f t="shared" si="170"/>
        <v>T</v>
      </c>
      <c r="P390" s="25" t="str">
        <f t="shared" si="171"/>
        <v xml:space="preserve"> </v>
      </c>
      <c r="Q390" s="43" t="str">
        <f t="shared" si="172"/>
        <v>C</v>
      </c>
      <c r="R390" s="43">
        <f t="shared" si="173"/>
        <v>1</v>
      </c>
      <c r="S390" s="43">
        <f t="shared" si="162"/>
        <v>1</v>
      </c>
      <c r="T390" s="43">
        <f t="shared" si="174"/>
        <v>0</v>
      </c>
      <c r="U390" s="132">
        <f t="shared" si="175"/>
        <v>20</v>
      </c>
      <c r="W390" s="24" t="str">
        <f t="shared" si="176"/>
        <v>T</v>
      </c>
      <c r="X390" s="25" t="str">
        <f t="shared" si="177"/>
        <v xml:space="preserve"> </v>
      </c>
      <c r="Y390" s="43">
        <f t="shared" si="178"/>
        <v>1</v>
      </c>
      <c r="Z390" s="134">
        <f t="shared" si="179"/>
        <v>0</v>
      </c>
      <c r="AA390" s="43">
        <f t="shared" si="180"/>
        <v>17</v>
      </c>
      <c r="AB390" s="43">
        <f t="shared" si="163"/>
        <v>6</v>
      </c>
      <c r="AC390" s="43">
        <f t="shared" si="181"/>
        <v>0</v>
      </c>
      <c r="AD390" s="132">
        <f t="shared" si="182"/>
        <v>-37</v>
      </c>
    </row>
    <row r="391" spans="1:30">
      <c r="A391" s="197">
        <f t="shared" si="160"/>
        <v>381</v>
      </c>
      <c r="B391" s="198">
        <f>Data!B391</f>
        <v>26</v>
      </c>
      <c r="D391" s="112">
        <f t="shared" si="158"/>
        <v>3</v>
      </c>
      <c r="E391" s="116" t="str">
        <f t="shared" si="159"/>
        <v>B</v>
      </c>
      <c r="G391" s="24" t="str">
        <f t="shared" si="164"/>
        <v xml:space="preserve"> </v>
      </c>
      <c r="H391" s="25" t="str">
        <f t="shared" si="165"/>
        <v>L</v>
      </c>
      <c r="I391" s="43">
        <f t="shared" si="166"/>
        <v>3</v>
      </c>
      <c r="J391" s="43">
        <f t="shared" si="167"/>
        <v>2</v>
      </c>
      <c r="K391" s="43">
        <f t="shared" si="161"/>
        <v>2</v>
      </c>
      <c r="L391" s="43">
        <f t="shared" si="168"/>
        <v>0</v>
      </c>
      <c r="M391" s="132">
        <f t="shared" si="169"/>
        <v>-102</v>
      </c>
      <c r="N391" s="71"/>
      <c r="O391" s="24" t="str">
        <f t="shared" si="170"/>
        <v xml:space="preserve"> </v>
      </c>
      <c r="P391" s="25" t="str">
        <f t="shared" si="171"/>
        <v>L</v>
      </c>
      <c r="Q391" s="43" t="str">
        <f t="shared" si="172"/>
        <v>B</v>
      </c>
      <c r="R391" s="43">
        <f t="shared" si="173"/>
        <v>2</v>
      </c>
      <c r="S391" s="43">
        <f t="shared" si="162"/>
        <v>2</v>
      </c>
      <c r="T391" s="43">
        <f t="shared" si="174"/>
        <v>0</v>
      </c>
      <c r="U391" s="132">
        <f t="shared" si="175"/>
        <v>18</v>
      </c>
      <c r="W391" s="24" t="str">
        <f t="shared" si="176"/>
        <v xml:space="preserve"> </v>
      </c>
      <c r="X391" s="25" t="str">
        <f t="shared" si="177"/>
        <v>L</v>
      </c>
      <c r="Y391" s="43">
        <f t="shared" si="178"/>
        <v>3</v>
      </c>
      <c r="Z391" s="134">
        <f t="shared" si="179"/>
        <v>1</v>
      </c>
      <c r="AA391" s="43">
        <f t="shared" si="180"/>
        <v>18</v>
      </c>
      <c r="AB391" s="43">
        <f t="shared" si="163"/>
        <v>6</v>
      </c>
      <c r="AC391" s="43">
        <f t="shared" si="181"/>
        <v>0</v>
      </c>
      <c r="AD391" s="132">
        <f t="shared" si="182"/>
        <v>-43</v>
      </c>
    </row>
    <row r="392" spans="1:30">
      <c r="A392" s="197">
        <f t="shared" si="160"/>
        <v>382</v>
      </c>
      <c r="B392" s="198">
        <f>Data!B392</f>
        <v>17</v>
      </c>
      <c r="D392" s="112">
        <f t="shared" si="158"/>
        <v>2</v>
      </c>
      <c r="E392" s="116" t="str">
        <f t="shared" si="159"/>
        <v>B</v>
      </c>
      <c r="G392" s="24" t="str">
        <f t="shared" si="164"/>
        <v xml:space="preserve"> </v>
      </c>
      <c r="H392" s="25" t="str">
        <f t="shared" si="165"/>
        <v>L</v>
      </c>
      <c r="I392" s="43">
        <f t="shared" si="166"/>
        <v>2</v>
      </c>
      <c r="J392" s="43">
        <f t="shared" si="167"/>
        <v>3</v>
      </c>
      <c r="K392" s="43">
        <f t="shared" si="161"/>
        <v>3</v>
      </c>
      <c r="L392" s="43">
        <f t="shared" si="168"/>
        <v>0</v>
      </c>
      <c r="M392" s="132">
        <f t="shared" si="169"/>
        <v>-105</v>
      </c>
      <c r="N392" s="71"/>
      <c r="O392" s="24" t="str">
        <f t="shared" si="170"/>
        <v xml:space="preserve"> </v>
      </c>
      <c r="P392" s="25" t="str">
        <f t="shared" si="171"/>
        <v>W</v>
      </c>
      <c r="Q392" s="43" t="str">
        <f t="shared" si="172"/>
        <v xml:space="preserve"> </v>
      </c>
      <c r="R392" s="43">
        <f t="shared" si="173"/>
        <v>0</v>
      </c>
      <c r="S392" s="43">
        <f t="shared" si="162"/>
        <v>0</v>
      </c>
      <c r="T392" s="43">
        <f t="shared" si="174"/>
        <v>6</v>
      </c>
      <c r="U392" s="132">
        <f t="shared" si="175"/>
        <v>24</v>
      </c>
      <c r="W392" s="24" t="str">
        <f t="shared" si="176"/>
        <v xml:space="preserve"> </v>
      </c>
      <c r="X392" s="25" t="str">
        <f t="shared" si="177"/>
        <v>L</v>
      </c>
      <c r="Y392" s="43">
        <f t="shared" si="178"/>
        <v>2</v>
      </c>
      <c r="Z392" s="134">
        <f t="shared" si="179"/>
        <v>2</v>
      </c>
      <c r="AA392" s="43">
        <f t="shared" si="180"/>
        <v>19</v>
      </c>
      <c r="AB392" s="43">
        <f t="shared" si="163"/>
        <v>7</v>
      </c>
      <c r="AC392" s="43">
        <f t="shared" si="181"/>
        <v>0</v>
      </c>
      <c r="AD392" s="132">
        <f t="shared" si="182"/>
        <v>-50</v>
      </c>
    </row>
    <row r="393" spans="1:30">
      <c r="A393" s="197">
        <f t="shared" si="160"/>
        <v>383</v>
      </c>
      <c r="B393" s="198">
        <f>Data!B393</f>
        <v>33</v>
      </c>
      <c r="D393" s="112">
        <f t="shared" si="158"/>
        <v>3</v>
      </c>
      <c r="E393" s="116" t="str">
        <f t="shared" si="159"/>
        <v>C</v>
      </c>
      <c r="G393" s="24" t="str">
        <f t="shared" si="164"/>
        <v xml:space="preserve"> </v>
      </c>
      <c r="H393" s="25" t="str">
        <f t="shared" si="165"/>
        <v>L</v>
      </c>
      <c r="I393" s="43">
        <f t="shared" si="166"/>
        <v>3</v>
      </c>
      <c r="J393" s="43">
        <f t="shared" si="167"/>
        <v>4</v>
      </c>
      <c r="K393" s="43">
        <f t="shared" si="161"/>
        <v>4</v>
      </c>
      <c r="L393" s="43">
        <f t="shared" si="168"/>
        <v>0</v>
      </c>
      <c r="M393" s="132">
        <f t="shared" si="169"/>
        <v>-109</v>
      </c>
      <c r="N393" s="71"/>
      <c r="O393" s="24" t="str">
        <f t="shared" si="170"/>
        <v xml:space="preserve"> </v>
      </c>
      <c r="P393" s="25" t="str">
        <f t="shared" si="171"/>
        <v xml:space="preserve"> </v>
      </c>
      <c r="Q393" s="43" t="str">
        <f t="shared" si="172"/>
        <v xml:space="preserve"> </v>
      </c>
      <c r="R393" s="43">
        <f t="shared" si="173"/>
        <v>0</v>
      </c>
      <c r="S393" s="43">
        <f t="shared" si="162"/>
        <v>0</v>
      </c>
      <c r="T393" s="43">
        <f t="shared" si="174"/>
        <v>0</v>
      </c>
      <c r="U393" s="132">
        <f t="shared" si="175"/>
        <v>24</v>
      </c>
      <c r="W393" s="24" t="str">
        <f t="shared" si="176"/>
        <v xml:space="preserve"> </v>
      </c>
      <c r="X393" s="25" t="str">
        <f t="shared" si="177"/>
        <v>L</v>
      </c>
      <c r="Y393" s="43">
        <f t="shared" si="178"/>
        <v>3</v>
      </c>
      <c r="Z393" s="134">
        <f t="shared" si="179"/>
        <v>3</v>
      </c>
      <c r="AA393" s="43">
        <f t="shared" si="180"/>
        <v>20</v>
      </c>
      <c r="AB393" s="43">
        <f t="shared" si="163"/>
        <v>7</v>
      </c>
      <c r="AC393" s="43">
        <f t="shared" si="181"/>
        <v>0</v>
      </c>
      <c r="AD393" s="132">
        <f t="shared" si="182"/>
        <v>-57</v>
      </c>
    </row>
    <row r="394" spans="1:30">
      <c r="A394" s="197">
        <f t="shared" si="160"/>
        <v>384</v>
      </c>
      <c r="B394" s="198">
        <f>Data!B394</f>
        <v>17</v>
      </c>
      <c r="D394" s="112">
        <f t="shared" si="158"/>
        <v>2</v>
      </c>
      <c r="E394" s="116" t="str">
        <f t="shared" si="159"/>
        <v>B</v>
      </c>
      <c r="G394" s="24" t="str">
        <f t="shared" si="164"/>
        <v xml:space="preserve"> </v>
      </c>
      <c r="H394" s="25" t="str">
        <f t="shared" si="165"/>
        <v>L</v>
      </c>
      <c r="I394" s="43">
        <f t="shared" si="166"/>
        <v>2</v>
      </c>
      <c r="J394" s="43">
        <f t="shared" si="167"/>
        <v>5</v>
      </c>
      <c r="K394" s="43">
        <f t="shared" si="161"/>
        <v>6</v>
      </c>
      <c r="L394" s="43">
        <f t="shared" si="168"/>
        <v>0</v>
      </c>
      <c r="M394" s="132">
        <f t="shared" si="169"/>
        <v>-115</v>
      </c>
      <c r="N394" s="71"/>
      <c r="O394" s="24" t="str">
        <f t="shared" si="170"/>
        <v xml:space="preserve"> </v>
      </c>
      <c r="P394" s="25" t="str">
        <f t="shared" si="171"/>
        <v xml:space="preserve"> </v>
      </c>
      <c r="Q394" s="43" t="str">
        <f t="shared" si="172"/>
        <v xml:space="preserve"> </v>
      </c>
      <c r="R394" s="43">
        <f t="shared" si="173"/>
        <v>0</v>
      </c>
      <c r="S394" s="43">
        <f t="shared" si="162"/>
        <v>0</v>
      </c>
      <c r="T394" s="43">
        <f t="shared" si="174"/>
        <v>0</v>
      </c>
      <c r="U394" s="132">
        <f t="shared" si="175"/>
        <v>24</v>
      </c>
      <c r="W394" s="24" t="str">
        <f t="shared" si="176"/>
        <v xml:space="preserve"> </v>
      </c>
      <c r="X394" s="25" t="str">
        <f t="shared" si="177"/>
        <v>L</v>
      </c>
      <c r="Y394" s="43">
        <f t="shared" si="178"/>
        <v>2</v>
      </c>
      <c r="Z394" s="134">
        <f t="shared" si="179"/>
        <v>4</v>
      </c>
      <c r="AA394" s="43">
        <f t="shared" si="180"/>
        <v>21</v>
      </c>
      <c r="AB394" s="43">
        <f t="shared" si="163"/>
        <v>7</v>
      </c>
      <c r="AC394" s="43">
        <f t="shared" si="181"/>
        <v>0</v>
      </c>
      <c r="AD394" s="132">
        <f t="shared" si="182"/>
        <v>-64</v>
      </c>
    </row>
    <row r="395" spans="1:30">
      <c r="A395" s="197">
        <f t="shared" si="160"/>
        <v>385</v>
      </c>
      <c r="B395" s="198">
        <f>Data!B395</f>
        <v>2</v>
      </c>
      <c r="D395" s="112">
        <f t="shared" si="158"/>
        <v>1</v>
      </c>
      <c r="E395" s="116" t="str">
        <f t="shared" si="159"/>
        <v>B</v>
      </c>
      <c r="G395" s="24" t="str">
        <f t="shared" si="164"/>
        <v xml:space="preserve"> </v>
      </c>
      <c r="H395" s="25" t="str">
        <f t="shared" si="165"/>
        <v>L</v>
      </c>
      <c r="I395" s="43">
        <f t="shared" si="166"/>
        <v>1</v>
      </c>
      <c r="J395" s="43">
        <f t="shared" si="167"/>
        <v>6</v>
      </c>
      <c r="K395" s="43">
        <f t="shared" si="161"/>
        <v>9</v>
      </c>
      <c r="L395" s="43">
        <f t="shared" si="168"/>
        <v>0</v>
      </c>
      <c r="M395" s="132">
        <f t="shared" si="169"/>
        <v>-124</v>
      </c>
      <c r="N395" s="71"/>
      <c r="O395" s="24" t="str">
        <f t="shared" si="170"/>
        <v>T</v>
      </c>
      <c r="P395" s="25" t="str">
        <f t="shared" si="171"/>
        <v xml:space="preserve"> </v>
      </c>
      <c r="Q395" s="43" t="str">
        <f t="shared" si="172"/>
        <v>B</v>
      </c>
      <c r="R395" s="43">
        <f t="shared" si="173"/>
        <v>1</v>
      </c>
      <c r="S395" s="43">
        <f t="shared" si="162"/>
        <v>1</v>
      </c>
      <c r="T395" s="43">
        <f t="shared" si="174"/>
        <v>0</v>
      </c>
      <c r="U395" s="132">
        <f t="shared" si="175"/>
        <v>23</v>
      </c>
      <c r="W395" s="24" t="str">
        <f t="shared" si="176"/>
        <v xml:space="preserve"> </v>
      </c>
      <c r="X395" s="25" t="str">
        <f t="shared" si="177"/>
        <v>L</v>
      </c>
      <c r="Y395" s="43">
        <f t="shared" si="178"/>
        <v>1</v>
      </c>
      <c r="Z395" s="134">
        <f t="shared" si="179"/>
        <v>5</v>
      </c>
      <c r="AA395" s="43">
        <f t="shared" si="180"/>
        <v>22</v>
      </c>
      <c r="AB395" s="43">
        <f t="shared" si="163"/>
        <v>8</v>
      </c>
      <c r="AC395" s="43">
        <f t="shared" si="181"/>
        <v>0</v>
      </c>
      <c r="AD395" s="132">
        <f t="shared" si="182"/>
        <v>-72</v>
      </c>
    </row>
    <row r="396" spans="1:30">
      <c r="A396" s="197">
        <f t="shared" si="160"/>
        <v>386</v>
      </c>
      <c r="B396" s="198">
        <f>Data!B396</f>
        <v>6</v>
      </c>
      <c r="D396" s="112">
        <f t="shared" ref="D396:D459" si="183">IF($B396=0,0,IF(AND($B396&gt;0,$B396&lt;13),1,IF(AND($B396&gt;12,$B396&lt;25),2,3)))</f>
        <v>1</v>
      </c>
      <c r="E396" s="116" t="str">
        <f t="shared" ref="E396:E459" si="184">IF(B396=0,0,IF(MOD(B396,3)=1,"A",IF(MOD(B396,3),"B","C")))</f>
        <v>C</v>
      </c>
      <c r="G396" s="24" t="str">
        <f t="shared" si="164"/>
        <v xml:space="preserve"> </v>
      </c>
      <c r="H396" s="25" t="str">
        <f t="shared" si="165"/>
        <v>W</v>
      </c>
      <c r="I396" s="43" t="str">
        <f t="shared" si="166"/>
        <v xml:space="preserve"> </v>
      </c>
      <c r="J396" s="43">
        <f t="shared" si="167"/>
        <v>0</v>
      </c>
      <c r="K396" s="43">
        <f t="shared" si="161"/>
        <v>0</v>
      </c>
      <c r="L396" s="43">
        <f t="shared" si="168"/>
        <v>27</v>
      </c>
      <c r="M396" s="132">
        <f t="shared" si="169"/>
        <v>-97</v>
      </c>
      <c r="N396" s="71"/>
      <c r="O396" s="24" t="str">
        <f t="shared" si="170"/>
        <v xml:space="preserve"> </v>
      </c>
      <c r="P396" s="25" t="str">
        <f t="shared" si="171"/>
        <v>L</v>
      </c>
      <c r="Q396" s="43" t="str">
        <f t="shared" si="172"/>
        <v>C</v>
      </c>
      <c r="R396" s="43">
        <f t="shared" si="173"/>
        <v>2</v>
      </c>
      <c r="S396" s="43">
        <f t="shared" si="162"/>
        <v>2</v>
      </c>
      <c r="T396" s="43">
        <f t="shared" si="174"/>
        <v>0</v>
      </c>
      <c r="U396" s="132">
        <f t="shared" si="175"/>
        <v>21</v>
      </c>
      <c r="W396" s="24" t="str">
        <f t="shared" si="176"/>
        <v xml:space="preserve"> </v>
      </c>
      <c r="X396" s="25" t="str">
        <f t="shared" si="177"/>
        <v>W</v>
      </c>
      <c r="Y396" s="43" t="str">
        <f t="shared" si="178"/>
        <v xml:space="preserve"> </v>
      </c>
      <c r="Z396" s="134">
        <f t="shared" si="179"/>
        <v>0</v>
      </c>
      <c r="AA396" s="43">
        <f t="shared" si="180"/>
        <v>20</v>
      </c>
      <c r="AB396" s="43">
        <f t="shared" si="163"/>
        <v>0</v>
      </c>
      <c r="AC396" s="43">
        <f t="shared" si="181"/>
        <v>24</v>
      </c>
      <c r="AD396" s="132">
        <f t="shared" si="182"/>
        <v>-48</v>
      </c>
    </row>
    <row r="397" spans="1:30">
      <c r="A397" s="197">
        <f t="shared" ref="A397:A460" si="185">A396+1</f>
        <v>387</v>
      </c>
      <c r="B397" s="198">
        <f>Data!B397</f>
        <v>22</v>
      </c>
      <c r="D397" s="112">
        <f t="shared" si="183"/>
        <v>2</v>
      </c>
      <c r="E397" s="116" t="str">
        <f t="shared" si="184"/>
        <v>A</v>
      </c>
      <c r="G397" s="24" t="str">
        <f t="shared" si="164"/>
        <v xml:space="preserve"> </v>
      </c>
      <c r="H397" s="25" t="str">
        <f t="shared" si="165"/>
        <v xml:space="preserve"> </v>
      </c>
      <c r="I397" s="43" t="str">
        <f t="shared" si="166"/>
        <v xml:space="preserve"> </v>
      </c>
      <c r="J397" s="43">
        <f t="shared" si="167"/>
        <v>0</v>
      </c>
      <c r="K397" s="43">
        <f t="shared" ref="K397:K460" si="186">IF(J397=0,0,INDEX($AF$11:$AG$50,J397,2))</f>
        <v>0</v>
      </c>
      <c r="L397" s="43">
        <f t="shared" si="168"/>
        <v>0</v>
      </c>
      <c r="M397" s="132">
        <f t="shared" si="169"/>
        <v>-97</v>
      </c>
      <c r="N397" s="71"/>
      <c r="O397" s="24" t="str">
        <f t="shared" si="170"/>
        <v xml:space="preserve"> </v>
      </c>
      <c r="P397" s="25" t="str">
        <f t="shared" si="171"/>
        <v>L</v>
      </c>
      <c r="Q397" s="43" t="str">
        <f t="shared" si="172"/>
        <v>A</v>
      </c>
      <c r="R397" s="43">
        <f t="shared" si="173"/>
        <v>3</v>
      </c>
      <c r="S397" s="43">
        <f t="shared" ref="S397:S460" si="187">IF(R397=0,0,INDEX($AF$11:$AG$50,R397,2))</f>
        <v>3</v>
      </c>
      <c r="T397" s="43">
        <f t="shared" si="174"/>
        <v>0</v>
      </c>
      <c r="U397" s="132">
        <f t="shared" si="175"/>
        <v>18</v>
      </c>
      <c r="W397" s="24" t="str">
        <f t="shared" si="176"/>
        <v xml:space="preserve"> </v>
      </c>
      <c r="X397" s="25" t="str">
        <f t="shared" si="177"/>
        <v xml:space="preserve"> </v>
      </c>
      <c r="Y397" s="43" t="str">
        <f t="shared" si="178"/>
        <v xml:space="preserve"> </v>
      </c>
      <c r="Z397" s="134">
        <f t="shared" si="179"/>
        <v>0</v>
      </c>
      <c r="AA397" s="43">
        <f t="shared" si="180"/>
        <v>20</v>
      </c>
      <c r="AB397" s="43">
        <f t="shared" ref="AB397:AB460" si="188">IF(OR(Y397=" ",Z397&gt;$W$9),0,INDEX($AH$11:$AI$50,AA397,2))</f>
        <v>0</v>
      </c>
      <c r="AC397" s="43">
        <f t="shared" si="181"/>
        <v>0</v>
      </c>
      <c r="AD397" s="132">
        <f t="shared" si="182"/>
        <v>-48</v>
      </c>
    </row>
    <row r="398" spans="1:30">
      <c r="A398" s="197">
        <f t="shared" si="185"/>
        <v>388</v>
      </c>
      <c r="B398" s="198">
        <f>Data!B398</f>
        <v>27</v>
      </c>
      <c r="D398" s="112">
        <f t="shared" si="183"/>
        <v>3</v>
      </c>
      <c r="E398" s="116" t="str">
        <f t="shared" si="184"/>
        <v>C</v>
      </c>
      <c r="G398" s="24" t="str">
        <f t="shared" si="164"/>
        <v xml:space="preserve"> </v>
      </c>
      <c r="H398" s="25" t="str">
        <f t="shared" si="165"/>
        <v xml:space="preserve"> </v>
      </c>
      <c r="I398" s="43" t="str">
        <f t="shared" si="166"/>
        <v xml:space="preserve"> </v>
      </c>
      <c r="J398" s="43">
        <f t="shared" si="167"/>
        <v>0</v>
      </c>
      <c r="K398" s="43">
        <f t="shared" si="186"/>
        <v>0</v>
      </c>
      <c r="L398" s="43">
        <f t="shared" si="168"/>
        <v>0</v>
      </c>
      <c r="M398" s="132">
        <f t="shared" si="169"/>
        <v>-97</v>
      </c>
      <c r="N398" s="71"/>
      <c r="O398" s="24" t="str">
        <f t="shared" si="170"/>
        <v xml:space="preserve"> </v>
      </c>
      <c r="P398" s="25" t="str">
        <f t="shared" si="171"/>
        <v>L</v>
      </c>
      <c r="Q398" s="43" t="str">
        <f t="shared" si="172"/>
        <v>C</v>
      </c>
      <c r="R398" s="43">
        <f t="shared" si="173"/>
        <v>4</v>
      </c>
      <c r="S398" s="43">
        <f t="shared" si="187"/>
        <v>4</v>
      </c>
      <c r="T398" s="43">
        <f t="shared" si="174"/>
        <v>0</v>
      </c>
      <c r="U398" s="132">
        <f t="shared" si="175"/>
        <v>14</v>
      </c>
      <c r="W398" s="24" t="str">
        <f t="shared" si="176"/>
        <v xml:space="preserve"> </v>
      </c>
      <c r="X398" s="25" t="str">
        <f t="shared" si="177"/>
        <v xml:space="preserve"> </v>
      </c>
      <c r="Y398" s="43" t="str">
        <f t="shared" si="178"/>
        <v xml:space="preserve"> </v>
      </c>
      <c r="Z398" s="134">
        <f t="shared" si="179"/>
        <v>0</v>
      </c>
      <c r="AA398" s="43">
        <f t="shared" si="180"/>
        <v>20</v>
      </c>
      <c r="AB398" s="43">
        <f t="shared" si="188"/>
        <v>0</v>
      </c>
      <c r="AC398" s="43">
        <f t="shared" si="181"/>
        <v>0</v>
      </c>
      <c r="AD398" s="132">
        <f t="shared" si="182"/>
        <v>-48</v>
      </c>
    </row>
    <row r="399" spans="1:30">
      <c r="A399" s="197">
        <f t="shared" si="185"/>
        <v>389</v>
      </c>
      <c r="B399" s="198">
        <f>Data!B399</f>
        <v>23</v>
      </c>
      <c r="D399" s="112">
        <f t="shared" si="183"/>
        <v>2</v>
      </c>
      <c r="E399" s="116" t="str">
        <f t="shared" si="184"/>
        <v>B</v>
      </c>
      <c r="G399" s="24" t="str">
        <f t="shared" si="164"/>
        <v xml:space="preserve"> </v>
      </c>
      <c r="H399" s="25" t="str">
        <f t="shared" si="165"/>
        <v xml:space="preserve"> </v>
      </c>
      <c r="I399" s="43" t="str">
        <f t="shared" si="166"/>
        <v xml:space="preserve"> </v>
      </c>
      <c r="J399" s="43">
        <f t="shared" si="167"/>
        <v>0</v>
      </c>
      <c r="K399" s="43">
        <f t="shared" si="186"/>
        <v>0</v>
      </c>
      <c r="L399" s="43">
        <f t="shared" si="168"/>
        <v>0</v>
      </c>
      <c r="M399" s="132">
        <f t="shared" si="169"/>
        <v>-97</v>
      </c>
      <c r="N399" s="71"/>
      <c r="O399" s="24" t="str">
        <f t="shared" si="170"/>
        <v xml:space="preserve"> </v>
      </c>
      <c r="P399" s="25" t="str">
        <f t="shared" si="171"/>
        <v>L</v>
      </c>
      <c r="Q399" s="43" t="str">
        <f t="shared" si="172"/>
        <v>B</v>
      </c>
      <c r="R399" s="43">
        <f t="shared" si="173"/>
        <v>5</v>
      </c>
      <c r="S399" s="43">
        <f t="shared" si="187"/>
        <v>6</v>
      </c>
      <c r="T399" s="43">
        <f t="shared" si="174"/>
        <v>0</v>
      </c>
      <c r="U399" s="132">
        <f t="shared" si="175"/>
        <v>8</v>
      </c>
      <c r="W399" s="24" t="str">
        <f t="shared" si="176"/>
        <v xml:space="preserve"> </v>
      </c>
      <c r="X399" s="25" t="str">
        <f t="shared" si="177"/>
        <v xml:space="preserve"> </v>
      </c>
      <c r="Y399" s="43" t="str">
        <f t="shared" si="178"/>
        <v xml:space="preserve"> </v>
      </c>
      <c r="Z399" s="134">
        <f t="shared" si="179"/>
        <v>0</v>
      </c>
      <c r="AA399" s="43">
        <f t="shared" si="180"/>
        <v>20</v>
      </c>
      <c r="AB399" s="43">
        <f t="shared" si="188"/>
        <v>0</v>
      </c>
      <c r="AC399" s="43">
        <f t="shared" si="181"/>
        <v>0</v>
      </c>
      <c r="AD399" s="132">
        <f t="shared" si="182"/>
        <v>-48</v>
      </c>
    </row>
    <row r="400" spans="1:30">
      <c r="A400" s="197">
        <f t="shared" si="185"/>
        <v>390</v>
      </c>
      <c r="B400" s="198">
        <f>Data!B400</f>
        <v>22</v>
      </c>
      <c r="D400" s="112">
        <f t="shared" si="183"/>
        <v>2</v>
      </c>
      <c r="E400" s="116" t="str">
        <f t="shared" si="184"/>
        <v>A</v>
      </c>
      <c r="G400" s="24" t="str">
        <f t="shared" si="164"/>
        <v>T</v>
      </c>
      <c r="H400" s="25" t="str">
        <f t="shared" si="165"/>
        <v xml:space="preserve"> </v>
      </c>
      <c r="I400" s="43">
        <f t="shared" si="166"/>
        <v>2</v>
      </c>
      <c r="J400" s="43">
        <f t="shared" si="167"/>
        <v>1</v>
      </c>
      <c r="K400" s="43">
        <f t="shared" si="186"/>
        <v>1</v>
      </c>
      <c r="L400" s="43">
        <f t="shared" si="168"/>
        <v>0</v>
      </c>
      <c r="M400" s="132">
        <f t="shared" si="169"/>
        <v>-98</v>
      </c>
      <c r="N400" s="71"/>
      <c r="O400" s="24" t="str">
        <f t="shared" si="170"/>
        <v xml:space="preserve"> </v>
      </c>
      <c r="P400" s="25" t="str">
        <f t="shared" si="171"/>
        <v>L</v>
      </c>
      <c r="Q400" s="43" t="str">
        <f t="shared" si="172"/>
        <v>A</v>
      </c>
      <c r="R400" s="43">
        <f t="shared" si="173"/>
        <v>6</v>
      </c>
      <c r="S400" s="43">
        <f t="shared" si="187"/>
        <v>9</v>
      </c>
      <c r="T400" s="43">
        <f t="shared" si="174"/>
        <v>0</v>
      </c>
      <c r="U400" s="132">
        <f t="shared" si="175"/>
        <v>-1</v>
      </c>
      <c r="W400" s="24" t="str">
        <f t="shared" si="176"/>
        <v>T</v>
      </c>
      <c r="X400" s="25" t="str">
        <f t="shared" si="177"/>
        <v xml:space="preserve"> </v>
      </c>
      <c r="Y400" s="43">
        <f t="shared" si="178"/>
        <v>2</v>
      </c>
      <c r="Z400" s="134">
        <f t="shared" si="179"/>
        <v>0</v>
      </c>
      <c r="AA400" s="43">
        <f t="shared" si="180"/>
        <v>20</v>
      </c>
      <c r="AB400" s="43">
        <f t="shared" si="188"/>
        <v>7</v>
      </c>
      <c r="AC400" s="43">
        <f t="shared" si="181"/>
        <v>0</v>
      </c>
      <c r="AD400" s="132">
        <f t="shared" si="182"/>
        <v>-55</v>
      </c>
    </row>
    <row r="401" spans="1:30">
      <c r="A401" s="197">
        <f t="shared" si="185"/>
        <v>391</v>
      </c>
      <c r="B401" s="198">
        <f>Data!B401</f>
        <v>28</v>
      </c>
      <c r="D401" s="112">
        <f t="shared" si="183"/>
        <v>3</v>
      </c>
      <c r="E401" s="116" t="str">
        <f t="shared" si="184"/>
        <v>A</v>
      </c>
      <c r="G401" s="24" t="str">
        <f t="shared" si="164"/>
        <v xml:space="preserve"> </v>
      </c>
      <c r="H401" s="25" t="str">
        <f t="shared" si="165"/>
        <v>L</v>
      </c>
      <c r="I401" s="43">
        <f t="shared" si="166"/>
        <v>3</v>
      </c>
      <c r="J401" s="43">
        <f t="shared" si="167"/>
        <v>2</v>
      </c>
      <c r="K401" s="43">
        <f t="shared" si="186"/>
        <v>2</v>
      </c>
      <c r="L401" s="43">
        <f t="shared" si="168"/>
        <v>0</v>
      </c>
      <c r="M401" s="132">
        <f t="shared" si="169"/>
        <v>-100</v>
      </c>
      <c r="N401" s="71"/>
      <c r="O401" s="24" t="str">
        <f t="shared" si="170"/>
        <v xml:space="preserve"> </v>
      </c>
      <c r="P401" s="25" t="str">
        <f t="shared" si="171"/>
        <v>W</v>
      </c>
      <c r="Q401" s="43" t="str">
        <f t="shared" si="172"/>
        <v xml:space="preserve"> </v>
      </c>
      <c r="R401" s="43">
        <f t="shared" si="173"/>
        <v>0</v>
      </c>
      <c r="S401" s="43">
        <f t="shared" si="187"/>
        <v>0</v>
      </c>
      <c r="T401" s="43">
        <f t="shared" si="174"/>
        <v>27</v>
      </c>
      <c r="U401" s="132">
        <f t="shared" si="175"/>
        <v>26</v>
      </c>
      <c r="W401" s="24" t="str">
        <f t="shared" si="176"/>
        <v xml:space="preserve"> </v>
      </c>
      <c r="X401" s="25" t="str">
        <f t="shared" si="177"/>
        <v>L</v>
      </c>
      <c r="Y401" s="43">
        <f t="shared" si="178"/>
        <v>3</v>
      </c>
      <c r="Z401" s="134">
        <f t="shared" si="179"/>
        <v>1</v>
      </c>
      <c r="AA401" s="43">
        <f t="shared" si="180"/>
        <v>21</v>
      </c>
      <c r="AB401" s="43">
        <f t="shared" si="188"/>
        <v>7</v>
      </c>
      <c r="AC401" s="43">
        <f t="shared" si="181"/>
        <v>0</v>
      </c>
      <c r="AD401" s="132">
        <f t="shared" si="182"/>
        <v>-62</v>
      </c>
    </row>
    <row r="402" spans="1:30">
      <c r="A402" s="197">
        <f t="shared" si="185"/>
        <v>392</v>
      </c>
      <c r="B402" s="198">
        <f>Data!B402</f>
        <v>33</v>
      </c>
      <c r="D402" s="112">
        <f t="shared" si="183"/>
        <v>3</v>
      </c>
      <c r="E402" s="116" t="str">
        <f t="shared" si="184"/>
        <v>C</v>
      </c>
      <c r="G402" s="24" t="str">
        <f t="shared" si="164"/>
        <v xml:space="preserve"> </v>
      </c>
      <c r="H402" s="25" t="str">
        <f t="shared" si="165"/>
        <v>W</v>
      </c>
      <c r="I402" s="43" t="str">
        <f t="shared" si="166"/>
        <v xml:space="preserve"> </v>
      </c>
      <c r="J402" s="43">
        <f t="shared" si="167"/>
        <v>0</v>
      </c>
      <c r="K402" s="43">
        <f t="shared" si="186"/>
        <v>0</v>
      </c>
      <c r="L402" s="43">
        <f t="shared" si="168"/>
        <v>6</v>
      </c>
      <c r="M402" s="132">
        <f t="shared" si="169"/>
        <v>-94</v>
      </c>
      <c r="N402" s="71"/>
      <c r="O402" s="24" t="str">
        <f t="shared" si="170"/>
        <v xml:space="preserve"> </v>
      </c>
      <c r="P402" s="25" t="str">
        <f t="shared" si="171"/>
        <v xml:space="preserve"> </v>
      </c>
      <c r="Q402" s="43" t="str">
        <f t="shared" si="172"/>
        <v xml:space="preserve"> </v>
      </c>
      <c r="R402" s="43">
        <f t="shared" si="173"/>
        <v>0</v>
      </c>
      <c r="S402" s="43">
        <f t="shared" si="187"/>
        <v>0</v>
      </c>
      <c r="T402" s="43">
        <f t="shared" si="174"/>
        <v>0</v>
      </c>
      <c r="U402" s="132">
        <f t="shared" si="175"/>
        <v>26</v>
      </c>
      <c r="W402" s="24" t="str">
        <f t="shared" si="176"/>
        <v xml:space="preserve"> </v>
      </c>
      <c r="X402" s="25" t="str">
        <f t="shared" si="177"/>
        <v>W</v>
      </c>
      <c r="Y402" s="43" t="str">
        <f t="shared" si="178"/>
        <v xml:space="preserve"> </v>
      </c>
      <c r="Z402" s="134">
        <f t="shared" si="179"/>
        <v>0</v>
      </c>
      <c r="AA402" s="43">
        <f t="shared" si="180"/>
        <v>19</v>
      </c>
      <c r="AB402" s="43">
        <f t="shared" si="188"/>
        <v>0</v>
      </c>
      <c r="AC402" s="43">
        <f t="shared" si="181"/>
        <v>21</v>
      </c>
      <c r="AD402" s="132">
        <f t="shared" si="182"/>
        <v>-41</v>
      </c>
    </row>
    <row r="403" spans="1:30">
      <c r="A403" s="197">
        <f t="shared" si="185"/>
        <v>393</v>
      </c>
      <c r="B403" s="198">
        <f>Data!B403</f>
        <v>29</v>
      </c>
      <c r="D403" s="112">
        <f t="shared" si="183"/>
        <v>3</v>
      </c>
      <c r="E403" s="116" t="str">
        <f t="shared" si="184"/>
        <v>B</v>
      </c>
      <c r="G403" s="24" t="str">
        <f t="shared" si="164"/>
        <v xml:space="preserve"> </v>
      </c>
      <c r="H403" s="25" t="str">
        <f t="shared" si="165"/>
        <v xml:space="preserve"> </v>
      </c>
      <c r="I403" s="43" t="str">
        <f t="shared" si="166"/>
        <v xml:space="preserve"> </v>
      </c>
      <c r="J403" s="43">
        <f t="shared" si="167"/>
        <v>0</v>
      </c>
      <c r="K403" s="43">
        <f t="shared" si="186"/>
        <v>0</v>
      </c>
      <c r="L403" s="43">
        <f t="shared" si="168"/>
        <v>0</v>
      </c>
      <c r="M403" s="132">
        <f t="shared" si="169"/>
        <v>-94</v>
      </c>
      <c r="N403" s="71"/>
      <c r="O403" s="24" t="str">
        <f t="shared" si="170"/>
        <v xml:space="preserve"> </v>
      </c>
      <c r="P403" s="25" t="str">
        <f t="shared" si="171"/>
        <v xml:space="preserve"> </v>
      </c>
      <c r="Q403" s="43" t="str">
        <f t="shared" si="172"/>
        <v xml:space="preserve"> </v>
      </c>
      <c r="R403" s="43">
        <f t="shared" si="173"/>
        <v>0</v>
      </c>
      <c r="S403" s="43">
        <f t="shared" si="187"/>
        <v>0</v>
      </c>
      <c r="T403" s="43">
        <f t="shared" si="174"/>
        <v>0</v>
      </c>
      <c r="U403" s="132">
        <f t="shared" si="175"/>
        <v>26</v>
      </c>
      <c r="W403" s="24" t="str">
        <f t="shared" si="176"/>
        <v xml:space="preserve"> </v>
      </c>
      <c r="X403" s="25" t="str">
        <f t="shared" si="177"/>
        <v xml:space="preserve"> </v>
      </c>
      <c r="Y403" s="43" t="str">
        <f t="shared" si="178"/>
        <v xml:space="preserve"> </v>
      </c>
      <c r="Z403" s="134">
        <f t="shared" si="179"/>
        <v>0</v>
      </c>
      <c r="AA403" s="43">
        <f t="shared" si="180"/>
        <v>19</v>
      </c>
      <c r="AB403" s="43">
        <f t="shared" si="188"/>
        <v>0</v>
      </c>
      <c r="AC403" s="43">
        <f t="shared" si="181"/>
        <v>0</v>
      </c>
      <c r="AD403" s="132">
        <f t="shared" si="182"/>
        <v>-41</v>
      </c>
    </row>
    <row r="404" spans="1:30">
      <c r="A404" s="197">
        <f t="shared" si="185"/>
        <v>394</v>
      </c>
      <c r="B404" s="198">
        <f>Data!B404</f>
        <v>7</v>
      </c>
      <c r="D404" s="112">
        <f t="shared" si="183"/>
        <v>1</v>
      </c>
      <c r="E404" s="116" t="str">
        <f t="shared" si="184"/>
        <v>A</v>
      </c>
      <c r="G404" s="24" t="str">
        <f t="shared" si="164"/>
        <v xml:space="preserve"> </v>
      </c>
      <c r="H404" s="25" t="str">
        <f t="shared" si="165"/>
        <v xml:space="preserve"> </v>
      </c>
      <c r="I404" s="43" t="str">
        <f t="shared" si="166"/>
        <v xml:space="preserve"> </v>
      </c>
      <c r="J404" s="43">
        <f t="shared" si="167"/>
        <v>0</v>
      </c>
      <c r="K404" s="43">
        <f t="shared" si="186"/>
        <v>0</v>
      </c>
      <c r="L404" s="43">
        <f t="shared" si="168"/>
        <v>0</v>
      </c>
      <c r="M404" s="132">
        <f t="shared" si="169"/>
        <v>-94</v>
      </c>
      <c r="N404" s="71"/>
      <c r="O404" s="24" t="str">
        <f t="shared" si="170"/>
        <v xml:space="preserve"> </v>
      </c>
      <c r="P404" s="25" t="str">
        <f t="shared" si="171"/>
        <v xml:space="preserve"> </v>
      </c>
      <c r="Q404" s="43" t="str">
        <f t="shared" si="172"/>
        <v xml:space="preserve"> </v>
      </c>
      <c r="R404" s="43">
        <f t="shared" si="173"/>
        <v>0</v>
      </c>
      <c r="S404" s="43">
        <f t="shared" si="187"/>
        <v>0</v>
      </c>
      <c r="T404" s="43">
        <f t="shared" si="174"/>
        <v>0</v>
      </c>
      <c r="U404" s="132">
        <f t="shared" si="175"/>
        <v>26</v>
      </c>
      <c r="W404" s="24" t="str">
        <f t="shared" si="176"/>
        <v xml:space="preserve"> </v>
      </c>
      <c r="X404" s="25" t="str">
        <f t="shared" si="177"/>
        <v xml:space="preserve"> </v>
      </c>
      <c r="Y404" s="43" t="str">
        <f t="shared" si="178"/>
        <v xml:space="preserve"> </v>
      </c>
      <c r="Z404" s="134">
        <f t="shared" si="179"/>
        <v>0</v>
      </c>
      <c r="AA404" s="43">
        <f t="shared" si="180"/>
        <v>19</v>
      </c>
      <c r="AB404" s="43">
        <f t="shared" si="188"/>
        <v>0</v>
      </c>
      <c r="AC404" s="43">
        <f t="shared" si="181"/>
        <v>0</v>
      </c>
      <c r="AD404" s="132">
        <f t="shared" si="182"/>
        <v>-41</v>
      </c>
    </row>
    <row r="405" spans="1:30">
      <c r="A405" s="197">
        <f t="shared" si="185"/>
        <v>395</v>
      </c>
      <c r="B405" s="198">
        <f>Data!B405</f>
        <v>27</v>
      </c>
      <c r="D405" s="112">
        <f t="shared" si="183"/>
        <v>3</v>
      </c>
      <c r="E405" s="116" t="str">
        <f t="shared" si="184"/>
        <v>C</v>
      </c>
      <c r="G405" s="24" t="str">
        <f t="shared" si="164"/>
        <v xml:space="preserve"> </v>
      </c>
      <c r="H405" s="25" t="str">
        <f t="shared" si="165"/>
        <v xml:space="preserve"> </v>
      </c>
      <c r="I405" s="43" t="str">
        <f t="shared" si="166"/>
        <v xml:space="preserve"> </v>
      </c>
      <c r="J405" s="43">
        <f t="shared" si="167"/>
        <v>0</v>
      </c>
      <c r="K405" s="43">
        <f t="shared" si="186"/>
        <v>0</v>
      </c>
      <c r="L405" s="43">
        <f t="shared" si="168"/>
        <v>0</v>
      </c>
      <c r="M405" s="132">
        <f t="shared" si="169"/>
        <v>-94</v>
      </c>
      <c r="N405" s="71"/>
      <c r="O405" s="24" t="str">
        <f t="shared" si="170"/>
        <v xml:space="preserve"> </v>
      </c>
      <c r="P405" s="25" t="str">
        <f t="shared" si="171"/>
        <v xml:space="preserve"> </v>
      </c>
      <c r="Q405" s="43" t="str">
        <f t="shared" si="172"/>
        <v xml:space="preserve"> </v>
      </c>
      <c r="R405" s="43">
        <f t="shared" si="173"/>
        <v>0</v>
      </c>
      <c r="S405" s="43">
        <f t="shared" si="187"/>
        <v>0</v>
      </c>
      <c r="T405" s="43">
        <f t="shared" si="174"/>
        <v>0</v>
      </c>
      <c r="U405" s="132">
        <f t="shared" si="175"/>
        <v>26</v>
      </c>
      <c r="W405" s="24" t="str">
        <f t="shared" si="176"/>
        <v xml:space="preserve"> </v>
      </c>
      <c r="X405" s="25" t="str">
        <f t="shared" si="177"/>
        <v xml:space="preserve"> </v>
      </c>
      <c r="Y405" s="43" t="str">
        <f t="shared" si="178"/>
        <v xml:space="preserve"> </v>
      </c>
      <c r="Z405" s="134">
        <f t="shared" si="179"/>
        <v>0</v>
      </c>
      <c r="AA405" s="43">
        <f t="shared" si="180"/>
        <v>19</v>
      </c>
      <c r="AB405" s="43">
        <f t="shared" si="188"/>
        <v>0</v>
      </c>
      <c r="AC405" s="43">
        <f t="shared" si="181"/>
        <v>0</v>
      </c>
      <c r="AD405" s="132">
        <f t="shared" si="182"/>
        <v>-41</v>
      </c>
    </row>
    <row r="406" spans="1:30">
      <c r="A406" s="197">
        <f t="shared" si="185"/>
        <v>396</v>
      </c>
      <c r="B406" s="198">
        <f>Data!B406</f>
        <v>4</v>
      </c>
      <c r="D406" s="112">
        <f t="shared" si="183"/>
        <v>1</v>
      </c>
      <c r="E406" s="116" t="str">
        <f t="shared" si="184"/>
        <v>A</v>
      </c>
      <c r="G406" s="24" t="str">
        <f t="shared" si="164"/>
        <v xml:space="preserve"> </v>
      </c>
      <c r="H406" s="25" t="str">
        <f t="shared" si="165"/>
        <v xml:space="preserve"> </v>
      </c>
      <c r="I406" s="43" t="str">
        <f t="shared" si="166"/>
        <v xml:space="preserve"> </v>
      </c>
      <c r="J406" s="43">
        <f t="shared" si="167"/>
        <v>0</v>
      </c>
      <c r="K406" s="43">
        <f t="shared" si="186"/>
        <v>0</v>
      </c>
      <c r="L406" s="43">
        <f t="shared" si="168"/>
        <v>0</v>
      </c>
      <c r="M406" s="132">
        <f t="shared" si="169"/>
        <v>-94</v>
      </c>
      <c r="N406" s="71"/>
      <c r="O406" s="24" t="str">
        <f t="shared" si="170"/>
        <v xml:space="preserve"> </v>
      </c>
      <c r="P406" s="25" t="str">
        <f t="shared" si="171"/>
        <v xml:space="preserve"> </v>
      </c>
      <c r="Q406" s="43" t="str">
        <f t="shared" si="172"/>
        <v xml:space="preserve"> </v>
      </c>
      <c r="R406" s="43">
        <f t="shared" si="173"/>
        <v>0</v>
      </c>
      <c r="S406" s="43">
        <f t="shared" si="187"/>
        <v>0</v>
      </c>
      <c r="T406" s="43">
        <f t="shared" si="174"/>
        <v>0</v>
      </c>
      <c r="U406" s="132">
        <f t="shared" si="175"/>
        <v>26</v>
      </c>
      <c r="W406" s="24" t="str">
        <f t="shared" si="176"/>
        <v xml:space="preserve"> </v>
      </c>
      <c r="X406" s="25" t="str">
        <f t="shared" si="177"/>
        <v xml:space="preserve"> </v>
      </c>
      <c r="Y406" s="43" t="str">
        <f t="shared" si="178"/>
        <v xml:space="preserve"> </v>
      </c>
      <c r="Z406" s="134">
        <f t="shared" si="179"/>
        <v>0</v>
      </c>
      <c r="AA406" s="43">
        <f t="shared" si="180"/>
        <v>19</v>
      </c>
      <c r="AB406" s="43">
        <f t="shared" si="188"/>
        <v>0</v>
      </c>
      <c r="AC406" s="43">
        <f t="shared" si="181"/>
        <v>0</v>
      </c>
      <c r="AD406" s="132">
        <f t="shared" si="182"/>
        <v>-41</v>
      </c>
    </row>
    <row r="407" spans="1:30">
      <c r="A407" s="197">
        <f t="shared" si="185"/>
        <v>397</v>
      </c>
      <c r="B407" s="198">
        <f>Data!B407</f>
        <v>25</v>
      </c>
      <c r="D407" s="112">
        <f t="shared" si="183"/>
        <v>3</v>
      </c>
      <c r="E407" s="116" t="str">
        <f t="shared" si="184"/>
        <v>A</v>
      </c>
      <c r="G407" s="24" t="str">
        <f t="shared" si="164"/>
        <v xml:space="preserve"> </v>
      </c>
      <c r="H407" s="25" t="str">
        <f t="shared" si="165"/>
        <v xml:space="preserve"> </v>
      </c>
      <c r="I407" s="43" t="str">
        <f t="shared" si="166"/>
        <v xml:space="preserve"> </v>
      </c>
      <c r="J407" s="43">
        <f t="shared" si="167"/>
        <v>0</v>
      </c>
      <c r="K407" s="43">
        <f t="shared" si="186"/>
        <v>0</v>
      </c>
      <c r="L407" s="43">
        <f t="shared" si="168"/>
        <v>0</v>
      </c>
      <c r="M407" s="132">
        <f t="shared" si="169"/>
        <v>-94</v>
      </c>
      <c r="N407" s="71"/>
      <c r="O407" s="24" t="str">
        <f t="shared" si="170"/>
        <v>T</v>
      </c>
      <c r="P407" s="25" t="str">
        <f t="shared" si="171"/>
        <v xml:space="preserve"> </v>
      </c>
      <c r="Q407" s="43" t="str">
        <f t="shared" si="172"/>
        <v>A</v>
      </c>
      <c r="R407" s="43">
        <f t="shared" si="173"/>
        <v>1</v>
      </c>
      <c r="S407" s="43">
        <f t="shared" si="187"/>
        <v>1</v>
      </c>
      <c r="T407" s="43">
        <f t="shared" si="174"/>
        <v>0</v>
      </c>
      <c r="U407" s="132">
        <f t="shared" si="175"/>
        <v>25</v>
      </c>
      <c r="W407" s="24" t="str">
        <f t="shared" si="176"/>
        <v xml:space="preserve"> </v>
      </c>
      <c r="X407" s="25" t="str">
        <f t="shared" si="177"/>
        <v xml:space="preserve"> </v>
      </c>
      <c r="Y407" s="43" t="str">
        <f t="shared" si="178"/>
        <v xml:space="preserve"> </v>
      </c>
      <c r="Z407" s="134">
        <f t="shared" si="179"/>
        <v>0</v>
      </c>
      <c r="AA407" s="43">
        <f t="shared" si="180"/>
        <v>19</v>
      </c>
      <c r="AB407" s="43">
        <f t="shared" si="188"/>
        <v>0</v>
      </c>
      <c r="AC407" s="43">
        <f t="shared" si="181"/>
        <v>0</v>
      </c>
      <c r="AD407" s="132">
        <f t="shared" si="182"/>
        <v>-41</v>
      </c>
    </row>
    <row r="408" spans="1:30">
      <c r="A408" s="197">
        <f t="shared" si="185"/>
        <v>398</v>
      </c>
      <c r="B408" s="198">
        <f>Data!B408</f>
        <v>5</v>
      </c>
      <c r="D408" s="112">
        <f t="shared" si="183"/>
        <v>1</v>
      </c>
      <c r="E408" s="116" t="str">
        <f t="shared" si="184"/>
        <v>B</v>
      </c>
      <c r="G408" s="24" t="str">
        <f t="shared" si="164"/>
        <v xml:space="preserve"> </v>
      </c>
      <c r="H408" s="25" t="str">
        <f t="shared" si="165"/>
        <v xml:space="preserve"> </v>
      </c>
      <c r="I408" s="43" t="str">
        <f t="shared" si="166"/>
        <v xml:space="preserve"> </v>
      </c>
      <c r="J408" s="43">
        <f t="shared" si="167"/>
        <v>0</v>
      </c>
      <c r="K408" s="43">
        <f t="shared" si="186"/>
        <v>0</v>
      </c>
      <c r="L408" s="43">
        <f t="shared" si="168"/>
        <v>0</v>
      </c>
      <c r="M408" s="132">
        <f t="shared" si="169"/>
        <v>-94</v>
      </c>
      <c r="N408" s="71"/>
      <c r="O408" s="24" t="str">
        <f t="shared" si="170"/>
        <v xml:space="preserve"> </v>
      </c>
      <c r="P408" s="25" t="str">
        <f t="shared" si="171"/>
        <v>L</v>
      </c>
      <c r="Q408" s="43" t="str">
        <f t="shared" si="172"/>
        <v>B</v>
      </c>
      <c r="R408" s="43">
        <f t="shared" si="173"/>
        <v>2</v>
      </c>
      <c r="S408" s="43">
        <f t="shared" si="187"/>
        <v>2</v>
      </c>
      <c r="T408" s="43">
        <f t="shared" si="174"/>
        <v>0</v>
      </c>
      <c r="U408" s="132">
        <f t="shared" si="175"/>
        <v>23</v>
      </c>
      <c r="W408" s="24" t="str">
        <f t="shared" si="176"/>
        <v xml:space="preserve"> </v>
      </c>
      <c r="X408" s="25" t="str">
        <f t="shared" si="177"/>
        <v xml:space="preserve"> </v>
      </c>
      <c r="Y408" s="43" t="str">
        <f t="shared" si="178"/>
        <v xml:space="preserve"> </v>
      </c>
      <c r="Z408" s="134">
        <f t="shared" si="179"/>
        <v>0</v>
      </c>
      <c r="AA408" s="43">
        <f t="shared" si="180"/>
        <v>19</v>
      </c>
      <c r="AB408" s="43">
        <f t="shared" si="188"/>
        <v>0</v>
      </c>
      <c r="AC408" s="43">
        <f t="shared" si="181"/>
        <v>0</v>
      </c>
      <c r="AD408" s="132">
        <f t="shared" si="182"/>
        <v>-41</v>
      </c>
    </row>
    <row r="409" spans="1:30">
      <c r="A409" s="197">
        <f t="shared" si="185"/>
        <v>399</v>
      </c>
      <c r="B409" s="198">
        <f>Data!B409</f>
        <v>8</v>
      </c>
      <c r="D409" s="112">
        <f t="shared" si="183"/>
        <v>1</v>
      </c>
      <c r="E409" s="116" t="str">
        <f t="shared" si="184"/>
        <v>B</v>
      </c>
      <c r="G409" s="24" t="str">
        <f t="shared" si="164"/>
        <v>T</v>
      </c>
      <c r="H409" s="25" t="str">
        <f t="shared" si="165"/>
        <v xml:space="preserve"> </v>
      </c>
      <c r="I409" s="43">
        <f t="shared" si="166"/>
        <v>1</v>
      </c>
      <c r="J409" s="43">
        <f t="shared" si="167"/>
        <v>1</v>
      </c>
      <c r="K409" s="43">
        <f t="shared" si="186"/>
        <v>1</v>
      </c>
      <c r="L409" s="43">
        <f t="shared" si="168"/>
        <v>0</v>
      </c>
      <c r="M409" s="132">
        <f t="shared" si="169"/>
        <v>-95</v>
      </c>
      <c r="N409" s="71"/>
      <c r="O409" s="24" t="str">
        <f t="shared" si="170"/>
        <v xml:space="preserve"> </v>
      </c>
      <c r="P409" s="25" t="str">
        <f t="shared" si="171"/>
        <v>W</v>
      </c>
      <c r="Q409" s="43" t="str">
        <f t="shared" si="172"/>
        <v xml:space="preserve"> </v>
      </c>
      <c r="R409" s="43">
        <f t="shared" si="173"/>
        <v>0</v>
      </c>
      <c r="S409" s="43">
        <f t="shared" si="187"/>
        <v>0</v>
      </c>
      <c r="T409" s="43">
        <f t="shared" si="174"/>
        <v>6</v>
      </c>
      <c r="U409" s="132">
        <f t="shared" si="175"/>
        <v>29</v>
      </c>
      <c r="W409" s="24" t="str">
        <f t="shared" si="176"/>
        <v>T</v>
      </c>
      <c r="X409" s="25" t="str">
        <f t="shared" si="177"/>
        <v xml:space="preserve"> </v>
      </c>
      <c r="Y409" s="43">
        <f t="shared" si="178"/>
        <v>1</v>
      </c>
      <c r="Z409" s="134">
        <f t="shared" si="179"/>
        <v>0</v>
      </c>
      <c r="AA409" s="43">
        <f t="shared" si="180"/>
        <v>19</v>
      </c>
      <c r="AB409" s="43">
        <f t="shared" si="188"/>
        <v>7</v>
      </c>
      <c r="AC409" s="43">
        <f t="shared" si="181"/>
        <v>0</v>
      </c>
      <c r="AD409" s="132">
        <f t="shared" si="182"/>
        <v>-48</v>
      </c>
    </row>
    <row r="410" spans="1:30">
      <c r="A410" s="197">
        <f t="shared" si="185"/>
        <v>400</v>
      </c>
      <c r="B410" s="198">
        <f>Data!B410</f>
        <v>8</v>
      </c>
      <c r="D410" s="112">
        <f t="shared" si="183"/>
        <v>1</v>
      </c>
      <c r="E410" s="116" t="str">
        <f t="shared" si="184"/>
        <v>B</v>
      </c>
      <c r="G410" s="24" t="str">
        <f t="shared" si="164"/>
        <v>T</v>
      </c>
      <c r="H410" s="25" t="str">
        <f t="shared" si="165"/>
        <v>W</v>
      </c>
      <c r="I410" s="43" t="str">
        <f t="shared" si="166"/>
        <v xml:space="preserve"> </v>
      </c>
      <c r="J410" s="43">
        <f t="shared" si="167"/>
        <v>0</v>
      </c>
      <c r="K410" s="43">
        <f t="shared" si="186"/>
        <v>0</v>
      </c>
      <c r="L410" s="43">
        <f t="shared" si="168"/>
        <v>3</v>
      </c>
      <c r="M410" s="132">
        <f t="shared" si="169"/>
        <v>-92</v>
      </c>
      <c r="N410" s="71"/>
      <c r="O410" s="24" t="str">
        <f t="shared" si="170"/>
        <v xml:space="preserve"> </v>
      </c>
      <c r="P410" s="25" t="str">
        <f t="shared" si="171"/>
        <v xml:space="preserve"> </v>
      </c>
      <c r="Q410" s="43" t="str">
        <f t="shared" si="172"/>
        <v xml:space="preserve"> </v>
      </c>
      <c r="R410" s="43">
        <f t="shared" si="173"/>
        <v>0</v>
      </c>
      <c r="S410" s="43">
        <f t="shared" si="187"/>
        <v>0</v>
      </c>
      <c r="T410" s="43">
        <f t="shared" si="174"/>
        <v>0</v>
      </c>
      <c r="U410" s="132">
        <f t="shared" si="175"/>
        <v>29</v>
      </c>
      <c r="W410" s="24" t="str">
        <f t="shared" si="176"/>
        <v>T</v>
      </c>
      <c r="X410" s="25" t="str">
        <f t="shared" si="177"/>
        <v>W</v>
      </c>
      <c r="Y410" s="43" t="str">
        <f t="shared" si="178"/>
        <v xml:space="preserve"> </v>
      </c>
      <c r="Z410" s="134">
        <f t="shared" si="179"/>
        <v>0</v>
      </c>
      <c r="AA410" s="43">
        <f t="shared" si="180"/>
        <v>17</v>
      </c>
      <c r="AB410" s="43">
        <f t="shared" si="188"/>
        <v>0</v>
      </c>
      <c r="AC410" s="43">
        <f t="shared" si="181"/>
        <v>21</v>
      </c>
      <c r="AD410" s="132">
        <f t="shared" si="182"/>
        <v>-27</v>
      </c>
    </row>
    <row r="411" spans="1:30">
      <c r="A411" s="197">
        <f t="shared" si="185"/>
        <v>401</v>
      </c>
      <c r="B411" s="198">
        <f>Data!B411</f>
        <v>12</v>
      </c>
      <c r="D411" s="112">
        <f t="shared" si="183"/>
        <v>1</v>
      </c>
      <c r="E411" s="116" t="str">
        <f t="shared" si="184"/>
        <v>C</v>
      </c>
      <c r="G411" s="24" t="str">
        <f t="shared" si="164"/>
        <v xml:space="preserve"> </v>
      </c>
      <c r="H411" s="25" t="str">
        <f t="shared" si="165"/>
        <v xml:space="preserve"> </v>
      </c>
      <c r="I411" s="43" t="str">
        <f t="shared" si="166"/>
        <v xml:space="preserve"> </v>
      </c>
      <c r="J411" s="43">
        <f t="shared" si="167"/>
        <v>0</v>
      </c>
      <c r="K411" s="43">
        <f t="shared" si="186"/>
        <v>0</v>
      </c>
      <c r="L411" s="43">
        <f t="shared" si="168"/>
        <v>0</v>
      </c>
      <c r="M411" s="132">
        <f t="shared" si="169"/>
        <v>-92</v>
      </c>
      <c r="N411" s="71"/>
      <c r="O411" s="24" t="str">
        <f t="shared" si="170"/>
        <v xml:space="preserve"> </v>
      </c>
      <c r="P411" s="25" t="str">
        <f t="shared" si="171"/>
        <v xml:space="preserve"> </v>
      </c>
      <c r="Q411" s="43" t="str">
        <f t="shared" si="172"/>
        <v xml:space="preserve"> </v>
      </c>
      <c r="R411" s="43">
        <f t="shared" si="173"/>
        <v>0</v>
      </c>
      <c r="S411" s="43">
        <f t="shared" si="187"/>
        <v>0</v>
      </c>
      <c r="T411" s="43">
        <f t="shared" si="174"/>
        <v>0</v>
      </c>
      <c r="U411" s="132">
        <f t="shared" si="175"/>
        <v>29</v>
      </c>
      <c r="W411" s="24" t="str">
        <f t="shared" si="176"/>
        <v xml:space="preserve"> </v>
      </c>
      <c r="X411" s="25" t="str">
        <f t="shared" si="177"/>
        <v xml:space="preserve"> </v>
      </c>
      <c r="Y411" s="43" t="str">
        <f t="shared" si="178"/>
        <v xml:space="preserve"> </v>
      </c>
      <c r="Z411" s="134">
        <f t="shared" si="179"/>
        <v>0</v>
      </c>
      <c r="AA411" s="43">
        <f t="shared" si="180"/>
        <v>17</v>
      </c>
      <c r="AB411" s="43">
        <f t="shared" si="188"/>
        <v>0</v>
      </c>
      <c r="AC411" s="43">
        <f t="shared" si="181"/>
        <v>0</v>
      </c>
      <c r="AD411" s="132">
        <f t="shared" si="182"/>
        <v>-27</v>
      </c>
    </row>
    <row r="412" spans="1:30">
      <c r="A412" s="197">
        <f t="shared" si="185"/>
        <v>402</v>
      </c>
      <c r="B412" s="198">
        <f>Data!B412</f>
        <v>36</v>
      </c>
      <c r="D412" s="112">
        <f t="shared" si="183"/>
        <v>3</v>
      </c>
      <c r="E412" s="116" t="str">
        <f t="shared" si="184"/>
        <v>C</v>
      </c>
      <c r="G412" s="24" t="str">
        <f t="shared" si="164"/>
        <v xml:space="preserve"> </v>
      </c>
      <c r="H412" s="25" t="str">
        <f t="shared" si="165"/>
        <v xml:space="preserve"> </v>
      </c>
      <c r="I412" s="43" t="str">
        <f t="shared" si="166"/>
        <v xml:space="preserve"> </v>
      </c>
      <c r="J412" s="43">
        <f t="shared" si="167"/>
        <v>0</v>
      </c>
      <c r="K412" s="43">
        <f t="shared" si="186"/>
        <v>0</v>
      </c>
      <c r="L412" s="43">
        <f t="shared" si="168"/>
        <v>0</v>
      </c>
      <c r="M412" s="132">
        <f t="shared" si="169"/>
        <v>-92</v>
      </c>
      <c r="N412" s="71"/>
      <c r="O412" s="24" t="str">
        <f t="shared" si="170"/>
        <v>T</v>
      </c>
      <c r="P412" s="25" t="str">
        <f t="shared" si="171"/>
        <v xml:space="preserve"> </v>
      </c>
      <c r="Q412" s="43" t="str">
        <f t="shared" si="172"/>
        <v>C</v>
      </c>
      <c r="R412" s="43">
        <f t="shared" si="173"/>
        <v>1</v>
      </c>
      <c r="S412" s="43">
        <f t="shared" si="187"/>
        <v>1</v>
      </c>
      <c r="T412" s="43">
        <f t="shared" si="174"/>
        <v>0</v>
      </c>
      <c r="U412" s="132">
        <f t="shared" si="175"/>
        <v>28</v>
      </c>
      <c r="W412" s="24" t="str">
        <f t="shared" si="176"/>
        <v xml:space="preserve"> </v>
      </c>
      <c r="X412" s="25" t="str">
        <f t="shared" si="177"/>
        <v xml:space="preserve"> </v>
      </c>
      <c r="Y412" s="43" t="str">
        <f t="shared" si="178"/>
        <v xml:space="preserve"> </v>
      </c>
      <c r="Z412" s="134">
        <f t="shared" si="179"/>
        <v>0</v>
      </c>
      <c r="AA412" s="43">
        <f t="shared" si="180"/>
        <v>17</v>
      </c>
      <c r="AB412" s="43">
        <f t="shared" si="188"/>
        <v>0</v>
      </c>
      <c r="AC412" s="43">
        <f t="shared" si="181"/>
        <v>0</v>
      </c>
      <c r="AD412" s="132">
        <f t="shared" si="182"/>
        <v>-27</v>
      </c>
    </row>
    <row r="413" spans="1:30">
      <c r="A413" s="197">
        <f t="shared" si="185"/>
        <v>403</v>
      </c>
      <c r="B413" s="198">
        <f>Data!B413</f>
        <v>20</v>
      </c>
      <c r="D413" s="112">
        <f t="shared" si="183"/>
        <v>2</v>
      </c>
      <c r="E413" s="116" t="str">
        <f t="shared" si="184"/>
        <v>B</v>
      </c>
      <c r="G413" s="24" t="str">
        <f t="shared" si="164"/>
        <v xml:space="preserve"> </v>
      </c>
      <c r="H413" s="25" t="str">
        <f t="shared" si="165"/>
        <v xml:space="preserve"> </v>
      </c>
      <c r="I413" s="43" t="str">
        <f t="shared" si="166"/>
        <v xml:space="preserve"> </v>
      </c>
      <c r="J413" s="43">
        <f t="shared" si="167"/>
        <v>0</v>
      </c>
      <c r="K413" s="43">
        <f t="shared" si="186"/>
        <v>0</v>
      </c>
      <c r="L413" s="43">
        <f t="shared" si="168"/>
        <v>0</v>
      </c>
      <c r="M413" s="132">
        <f t="shared" si="169"/>
        <v>-92</v>
      </c>
      <c r="N413" s="71"/>
      <c r="O413" s="24" t="str">
        <f t="shared" si="170"/>
        <v xml:space="preserve"> </v>
      </c>
      <c r="P413" s="25" t="str">
        <f t="shared" si="171"/>
        <v>L</v>
      </c>
      <c r="Q413" s="43" t="str">
        <f t="shared" si="172"/>
        <v>B</v>
      </c>
      <c r="R413" s="43">
        <f t="shared" si="173"/>
        <v>2</v>
      </c>
      <c r="S413" s="43">
        <f t="shared" si="187"/>
        <v>2</v>
      </c>
      <c r="T413" s="43">
        <f t="shared" si="174"/>
        <v>0</v>
      </c>
      <c r="U413" s="132">
        <f t="shared" si="175"/>
        <v>26</v>
      </c>
      <c r="W413" s="24" t="str">
        <f t="shared" si="176"/>
        <v xml:space="preserve"> </v>
      </c>
      <c r="X413" s="25" t="str">
        <f t="shared" si="177"/>
        <v xml:space="preserve"> </v>
      </c>
      <c r="Y413" s="43" t="str">
        <f t="shared" si="178"/>
        <v xml:space="preserve"> </v>
      </c>
      <c r="Z413" s="134">
        <f t="shared" si="179"/>
        <v>0</v>
      </c>
      <c r="AA413" s="43">
        <f t="shared" si="180"/>
        <v>17</v>
      </c>
      <c r="AB413" s="43">
        <f t="shared" si="188"/>
        <v>0</v>
      </c>
      <c r="AC413" s="43">
        <f t="shared" si="181"/>
        <v>0</v>
      </c>
      <c r="AD413" s="132">
        <f t="shared" si="182"/>
        <v>-27</v>
      </c>
    </row>
    <row r="414" spans="1:30">
      <c r="A414" s="197">
        <f t="shared" si="185"/>
        <v>404</v>
      </c>
      <c r="B414" s="198">
        <f>Data!B414</f>
        <v>32</v>
      </c>
      <c r="D414" s="112">
        <f t="shared" si="183"/>
        <v>3</v>
      </c>
      <c r="E414" s="116" t="str">
        <f t="shared" si="184"/>
        <v>B</v>
      </c>
      <c r="G414" s="24" t="str">
        <f t="shared" si="164"/>
        <v xml:space="preserve"> </v>
      </c>
      <c r="H414" s="25" t="str">
        <f t="shared" si="165"/>
        <v xml:space="preserve"> </v>
      </c>
      <c r="I414" s="43" t="str">
        <f t="shared" si="166"/>
        <v xml:space="preserve"> </v>
      </c>
      <c r="J414" s="43">
        <f t="shared" si="167"/>
        <v>0</v>
      </c>
      <c r="K414" s="43">
        <f t="shared" si="186"/>
        <v>0</v>
      </c>
      <c r="L414" s="43">
        <f t="shared" si="168"/>
        <v>0</v>
      </c>
      <c r="M414" s="132">
        <f t="shared" si="169"/>
        <v>-92</v>
      </c>
      <c r="N414" s="71"/>
      <c r="O414" s="24" t="str">
        <f t="shared" si="170"/>
        <v xml:space="preserve"> </v>
      </c>
      <c r="P414" s="25" t="str">
        <f t="shared" si="171"/>
        <v>W</v>
      </c>
      <c r="Q414" s="43" t="str">
        <f t="shared" si="172"/>
        <v xml:space="preserve"> </v>
      </c>
      <c r="R414" s="43">
        <f t="shared" si="173"/>
        <v>0</v>
      </c>
      <c r="S414" s="43">
        <f t="shared" si="187"/>
        <v>0</v>
      </c>
      <c r="T414" s="43">
        <f t="shared" si="174"/>
        <v>6</v>
      </c>
      <c r="U414" s="132">
        <f t="shared" si="175"/>
        <v>32</v>
      </c>
      <c r="W414" s="24" t="str">
        <f t="shared" si="176"/>
        <v xml:space="preserve"> </v>
      </c>
      <c r="X414" s="25" t="str">
        <f t="shared" si="177"/>
        <v xml:space="preserve"> </v>
      </c>
      <c r="Y414" s="43" t="str">
        <f t="shared" si="178"/>
        <v xml:space="preserve"> </v>
      </c>
      <c r="Z414" s="134">
        <f t="shared" si="179"/>
        <v>0</v>
      </c>
      <c r="AA414" s="43">
        <f t="shared" si="180"/>
        <v>17</v>
      </c>
      <c r="AB414" s="43">
        <f t="shared" si="188"/>
        <v>0</v>
      </c>
      <c r="AC414" s="43">
        <f t="shared" si="181"/>
        <v>0</v>
      </c>
      <c r="AD414" s="132">
        <f t="shared" si="182"/>
        <v>-27</v>
      </c>
    </row>
    <row r="415" spans="1:30">
      <c r="A415" s="197">
        <f t="shared" si="185"/>
        <v>405</v>
      </c>
      <c r="B415" s="198">
        <f>Data!B415</f>
        <v>33</v>
      </c>
      <c r="D415" s="112">
        <f t="shared" si="183"/>
        <v>3</v>
      </c>
      <c r="E415" s="116" t="str">
        <f t="shared" si="184"/>
        <v>C</v>
      </c>
      <c r="G415" s="24" t="str">
        <f t="shared" si="164"/>
        <v>T</v>
      </c>
      <c r="H415" s="25" t="str">
        <f t="shared" si="165"/>
        <v xml:space="preserve"> </v>
      </c>
      <c r="I415" s="43">
        <f t="shared" si="166"/>
        <v>3</v>
      </c>
      <c r="J415" s="43">
        <f t="shared" si="167"/>
        <v>1</v>
      </c>
      <c r="K415" s="43">
        <f t="shared" si="186"/>
        <v>1</v>
      </c>
      <c r="L415" s="43">
        <f t="shared" si="168"/>
        <v>0</v>
      </c>
      <c r="M415" s="132">
        <f t="shared" si="169"/>
        <v>-93</v>
      </c>
      <c r="N415" s="71"/>
      <c r="O415" s="24" t="str">
        <f t="shared" si="170"/>
        <v xml:space="preserve"> </v>
      </c>
      <c r="P415" s="25" t="str">
        <f t="shared" si="171"/>
        <v xml:space="preserve"> </v>
      </c>
      <c r="Q415" s="43" t="str">
        <f t="shared" si="172"/>
        <v xml:space="preserve"> </v>
      </c>
      <c r="R415" s="43">
        <f t="shared" si="173"/>
        <v>0</v>
      </c>
      <c r="S415" s="43">
        <f t="shared" si="187"/>
        <v>0</v>
      </c>
      <c r="T415" s="43">
        <f t="shared" si="174"/>
        <v>0</v>
      </c>
      <c r="U415" s="132">
        <f t="shared" si="175"/>
        <v>32</v>
      </c>
      <c r="W415" s="24" t="str">
        <f t="shared" si="176"/>
        <v>T</v>
      </c>
      <c r="X415" s="25" t="str">
        <f t="shared" si="177"/>
        <v xml:space="preserve"> </v>
      </c>
      <c r="Y415" s="43">
        <f t="shared" si="178"/>
        <v>3</v>
      </c>
      <c r="Z415" s="134">
        <f t="shared" si="179"/>
        <v>0</v>
      </c>
      <c r="AA415" s="43">
        <f t="shared" si="180"/>
        <v>17</v>
      </c>
      <c r="AB415" s="43">
        <f t="shared" si="188"/>
        <v>6</v>
      </c>
      <c r="AC415" s="43">
        <f t="shared" si="181"/>
        <v>0</v>
      </c>
      <c r="AD415" s="132">
        <f t="shared" si="182"/>
        <v>-33</v>
      </c>
    </row>
    <row r="416" spans="1:30">
      <c r="A416" s="197">
        <f t="shared" si="185"/>
        <v>406</v>
      </c>
      <c r="B416" s="198">
        <f>Data!B416</f>
        <v>0</v>
      </c>
      <c r="D416" s="112">
        <f t="shared" si="183"/>
        <v>0</v>
      </c>
      <c r="E416" s="116">
        <f t="shared" si="184"/>
        <v>0</v>
      </c>
      <c r="G416" s="24" t="str">
        <f t="shared" si="164"/>
        <v xml:space="preserve"> </v>
      </c>
      <c r="H416" s="25" t="str">
        <f t="shared" si="165"/>
        <v>L</v>
      </c>
      <c r="I416" s="43">
        <f t="shared" si="166"/>
        <v>0</v>
      </c>
      <c r="J416" s="43">
        <f t="shared" si="167"/>
        <v>2</v>
      </c>
      <c r="K416" s="43">
        <f t="shared" si="186"/>
        <v>2</v>
      </c>
      <c r="L416" s="43">
        <f t="shared" si="168"/>
        <v>0</v>
      </c>
      <c r="M416" s="132">
        <f t="shared" si="169"/>
        <v>-95</v>
      </c>
      <c r="N416" s="71"/>
      <c r="O416" s="24" t="str">
        <f t="shared" si="170"/>
        <v xml:space="preserve"> </v>
      </c>
      <c r="P416" s="25" t="str">
        <f t="shared" si="171"/>
        <v xml:space="preserve"> </v>
      </c>
      <c r="Q416" s="43" t="str">
        <f t="shared" si="172"/>
        <v xml:space="preserve"> </v>
      </c>
      <c r="R416" s="43">
        <f t="shared" si="173"/>
        <v>0</v>
      </c>
      <c r="S416" s="43">
        <f t="shared" si="187"/>
        <v>0</v>
      </c>
      <c r="T416" s="43">
        <f t="shared" si="174"/>
        <v>0</v>
      </c>
      <c r="U416" s="132">
        <f t="shared" si="175"/>
        <v>32</v>
      </c>
      <c r="W416" s="24" t="str">
        <f t="shared" si="176"/>
        <v xml:space="preserve"> </v>
      </c>
      <c r="X416" s="25" t="str">
        <f t="shared" si="177"/>
        <v>L</v>
      </c>
      <c r="Y416" s="43">
        <f t="shared" si="178"/>
        <v>0</v>
      </c>
      <c r="Z416" s="134">
        <f t="shared" si="179"/>
        <v>1</v>
      </c>
      <c r="AA416" s="43">
        <f t="shared" si="180"/>
        <v>18</v>
      </c>
      <c r="AB416" s="43">
        <f t="shared" si="188"/>
        <v>6</v>
      </c>
      <c r="AC416" s="43">
        <f t="shared" si="181"/>
        <v>0</v>
      </c>
      <c r="AD416" s="132">
        <f t="shared" si="182"/>
        <v>-39</v>
      </c>
    </row>
    <row r="417" spans="1:30">
      <c r="A417" s="197">
        <f t="shared" si="185"/>
        <v>407</v>
      </c>
      <c r="B417" s="198">
        <f>Data!B417</f>
        <v>7</v>
      </c>
      <c r="D417" s="112">
        <f t="shared" si="183"/>
        <v>1</v>
      </c>
      <c r="E417" s="116" t="str">
        <f t="shared" si="184"/>
        <v>A</v>
      </c>
      <c r="G417" s="24" t="str">
        <f t="shared" si="164"/>
        <v xml:space="preserve"> </v>
      </c>
      <c r="H417" s="25" t="str">
        <f t="shared" si="165"/>
        <v>L</v>
      </c>
      <c r="I417" s="43">
        <f t="shared" si="166"/>
        <v>1</v>
      </c>
      <c r="J417" s="43">
        <f t="shared" si="167"/>
        <v>3</v>
      </c>
      <c r="K417" s="43">
        <f t="shared" si="186"/>
        <v>3</v>
      </c>
      <c r="L417" s="43">
        <f t="shared" si="168"/>
        <v>0</v>
      </c>
      <c r="M417" s="132">
        <f t="shared" si="169"/>
        <v>-98</v>
      </c>
      <c r="N417" s="71"/>
      <c r="O417" s="24" t="str">
        <f t="shared" si="170"/>
        <v xml:space="preserve"> </v>
      </c>
      <c r="P417" s="25" t="str">
        <f t="shared" si="171"/>
        <v xml:space="preserve"> </v>
      </c>
      <c r="Q417" s="43" t="str">
        <f t="shared" si="172"/>
        <v xml:space="preserve"> </v>
      </c>
      <c r="R417" s="43">
        <f t="shared" si="173"/>
        <v>0</v>
      </c>
      <c r="S417" s="43">
        <f t="shared" si="187"/>
        <v>0</v>
      </c>
      <c r="T417" s="43">
        <f t="shared" si="174"/>
        <v>0</v>
      </c>
      <c r="U417" s="132">
        <f t="shared" si="175"/>
        <v>32</v>
      </c>
      <c r="W417" s="24" t="str">
        <f t="shared" si="176"/>
        <v xml:space="preserve"> </v>
      </c>
      <c r="X417" s="25" t="str">
        <f t="shared" si="177"/>
        <v>L</v>
      </c>
      <c r="Y417" s="43">
        <f t="shared" si="178"/>
        <v>1</v>
      </c>
      <c r="Z417" s="134">
        <f t="shared" si="179"/>
        <v>2</v>
      </c>
      <c r="AA417" s="43">
        <f t="shared" si="180"/>
        <v>19</v>
      </c>
      <c r="AB417" s="43">
        <f t="shared" si="188"/>
        <v>7</v>
      </c>
      <c r="AC417" s="43">
        <f t="shared" si="181"/>
        <v>0</v>
      </c>
      <c r="AD417" s="132">
        <f t="shared" si="182"/>
        <v>-46</v>
      </c>
    </row>
    <row r="418" spans="1:30">
      <c r="A418" s="197">
        <f t="shared" si="185"/>
        <v>408</v>
      </c>
      <c r="B418" s="198">
        <f>Data!B418</f>
        <v>22</v>
      </c>
      <c r="D418" s="112">
        <f t="shared" si="183"/>
        <v>2</v>
      </c>
      <c r="E418" s="116" t="str">
        <f t="shared" si="184"/>
        <v>A</v>
      </c>
      <c r="G418" s="24" t="str">
        <f t="shared" si="164"/>
        <v xml:space="preserve"> </v>
      </c>
      <c r="H418" s="25" t="str">
        <f t="shared" si="165"/>
        <v>L</v>
      </c>
      <c r="I418" s="43">
        <f t="shared" si="166"/>
        <v>2</v>
      </c>
      <c r="J418" s="43">
        <f t="shared" si="167"/>
        <v>4</v>
      </c>
      <c r="K418" s="43">
        <f t="shared" si="186"/>
        <v>4</v>
      </c>
      <c r="L418" s="43">
        <f t="shared" si="168"/>
        <v>0</v>
      </c>
      <c r="M418" s="132">
        <f t="shared" si="169"/>
        <v>-102</v>
      </c>
      <c r="N418" s="71"/>
      <c r="O418" s="24" t="str">
        <f t="shared" si="170"/>
        <v>T</v>
      </c>
      <c r="P418" s="25" t="str">
        <f t="shared" si="171"/>
        <v xml:space="preserve"> </v>
      </c>
      <c r="Q418" s="43" t="str">
        <f t="shared" si="172"/>
        <v>A</v>
      </c>
      <c r="R418" s="43">
        <f t="shared" si="173"/>
        <v>1</v>
      </c>
      <c r="S418" s="43">
        <f t="shared" si="187"/>
        <v>1</v>
      </c>
      <c r="T418" s="43">
        <f t="shared" si="174"/>
        <v>0</v>
      </c>
      <c r="U418" s="132">
        <f t="shared" si="175"/>
        <v>31</v>
      </c>
      <c r="W418" s="24" t="str">
        <f t="shared" si="176"/>
        <v xml:space="preserve"> </v>
      </c>
      <c r="X418" s="25" t="str">
        <f t="shared" si="177"/>
        <v>L</v>
      </c>
      <c r="Y418" s="43">
        <f t="shared" si="178"/>
        <v>2</v>
      </c>
      <c r="Z418" s="134">
        <f t="shared" si="179"/>
        <v>3</v>
      </c>
      <c r="AA418" s="43">
        <f t="shared" si="180"/>
        <v>20</v>
      </c>
      <c r="AB418" s="43">
        <f t="shared" si="188"/>
        <v>7</v>
      </c>
      <c r="AC418" s="43">
        <f t="shared" si="181"/>
        <v>0</v>
      </c>
      <c r="AD418" s="132">
        <f t="shared" si="182"/>
        <v>-53</v>
      </c>
    </row>
    <row r="419" spans="1:30">
      <c r="A419" s="197">
        <f t="shared" si="185"/>
        <v>409</v>
      </c>
      <c r="B419" s="198">
        <f>Data!B419</f>
        <v>3</v>
      </c>
      <c r="D419" s="112">
        <f t="shared" si="183"/>
        <v>1</v>
      </c>
      <c r="E419" s="116" t="str">
        <f t="shared" si="184"/>
        <v>C</v>
      </c>
      <c r="G419" s="24" t="str">
        <f t="shared" si="164"/>
        <v xml:space="preserve"> </v>
      </c>
      <c r="H419" s="25" t="str">
        <f t="shared" si="165"/>
        <v>L</v>
      </c>
      <c r="I419" s="43">
        <f t="shared" si="166"/>
        <v>1</v>
      </c>
      <c r="J419" s="43">
        <f t="shared" si="167"/>
        <v>5</v>
      </c>
      <c r="K419" s="43">
        <f t="shared" si="186"/>
        <v>6</v>
      </c>
      <c r="L419" s="43">
        <f t="shared" si="168"/>
        <v>0</v>
      </c>
      <c r="M419" s="132">
        <f t="shared" si="169"/>
        <v>-108</v>
      </c>
      <c r="N419" s="71"/>
      <c r="O419" s="24" t="str">
        <f t="shared" si="170"/>
        <v xml:space="preserve"> </v>
      </c>
      <c r="P419" s="25" t="str">
        <f t="shared" si="171"/>
        <v>L</v>
      </c>
      <c r="Q419" s="43" t="str">
        <f t="shared" si="172"/>
        <v>C</v>
      </c>
      <c r="R419" s="43">
        <f t="shared" si="173"/>
        <v>2</v>
      </c>
      <c r="S419" s="43">
        <f t="shared" si="187"/>
        <v>2</v>
      </c>
      <c r="T419" s="43">
        <f t="shared" si="174"/>
        <v>0</v>
      </c>
      <c r="U419" s="132">
        <f t="shared" si="175"/>
        <v>29</v>
      </c>
      <c r="W419" s="24" t="str">
        <f t="shared" si="176"/>
        <v xml:space="preserve"> </v>
      </c>
      <c r="X419" s="25" t="str">
        <f t="shared" si="177"/>
        <v>L</v>
      </c>
      <c r="Y419" s="43">
        <f t="shared" si="178"/>
        <v>1</v>
      </c>
      <c r="Z419" s="134">
        <f t="shared" si="179"/>
        <v>4</v>
      </c>
      <c r="AA419" s="43">
        <f t="shared" si="180"/>
        <v>21</v>
      </c>
      <c r="AB419" s="43">
        <f t="shared" si="188"/>
        <v>7</v>
      </c>
      <c r="AC419" s="43">
        <f t="shared" si="181"/>
        <v>0</v>
      </c>
      <c r="AD419" s="132">
        <f t="shared" si="182"/>
        <v>-60</v>
      </c>
    </row>
    <row r="420" spans="1:30">
      <c r="A420" s="197">
        <f t="shared" si="185"/>
        <v>410</v>
      </c>
      <c r="B420" s="198">
        <f>Data!B420</f>
        <v>6</v>
      </c>
      <c r="D420" s="112">
        <f t="shared" si="183"/>
        <v>1</v>
      </c>
      <c r="E420" s="116" t="str">
        <f t="shared" si="184"/>
        <v>C</v>
      </c>
      <c r="G420" s="24" t="str">
        <f t="shared" si="164"/>
        <v xml:space="preserve"> </v>
      </c>
      <c r="H420" s="25" t="str">
        <f t="shared" si="165"/>
        <v>W</v>
      </c>
      <c r="I420" s="43" t="str">
        <f t="shared" si="166"/>
        <v xml:space="preserve"> </v>
      </c>
      <c r="J420" s="43">
        <f t="shared" si="167"/>
        <v>0</v>
      </c>
      <c r="K420" s="43">
        <f t="shared" si="186"/>
        <v>0</v>
      </c>
      <c r="L420" s="43">
        <f t="shared" si="168"/>
        <v>18</v>
      </c>
      <c r="M420" s="132">
        <f t="shared" si="169"/>
        <v>-90</v>
      </c>
      <c r="N420" s="71"/>
      <c r="O420" s="24" t="str">
        <f t="shared" si="170"/>
        <v xml:space="preserve"> </v>
      </c>
      <c r="P420" s="25" t="str">
        <f t="shared" si="171"/>
        <v>W</v>
      </c>
      <c r="Q420" s="43" t="str">
        <f t="shared" si="172"/>
        <v xml:space="preserve"> </v>
      </c>
      <c r="R420" s="43">
        <f t="shared" si="173"/>
        <v>0</v>
      </c>
      <c r="S420" s="43">
        <f t="shared" si="187"/>
        <v>0</v>
      </c>
      <c r="T420" s="43">
        <f t="shared" si="174"/>
        <v>6</v>
      </c>
      <c r="U420" s="132">
        <f t="shared" si="175"/>
        <v>35</v>
      </c>
      <c r="W420" s="24" t="str">
        <f t="shared" si="176"/>
        <v xml:space="preserve"> </v>
      </c>
      <c r="X420" s="25" t="str">
        <f t="shared" si="177"/>
        <v>W</v>
      </c>
      <c r="Y420" s="43" t="str">
        <f t="shared" si="178"/>
        <v xml:space="preserve"> </v>
      </c>
      <c r="Z420" s="134">
        <f t="shared" si="179"/>
        <v>0</v>
      </c>
      <c r="AA420" s="43">
        <f t="shared" si="180"/>
        <v>19</v>
      </c>
      <c r="AB420" s="43">
        <f t="shared" si="188"/>
        <v>0</v>
      </c>
      <c r="AC420" s="43">
        <f t="shared" si="181"/>
        <v>21</v>
      </c>
      <c r="AD420" s="132">
        <f t="shared" si="182"/>
        <v>-39</v>
      </c>
    </row>
    <row r="421" spans="1:30">
      <c r="A421" s="197">
        <f t="shared" si="185"/>
        <v>411</v>
      </c>
      <c r="B421" s="198">
        <f>Data!B421</f>
        <v>1</v>
      </c>
      <c r="D421" s="112">
        <f t="shared" si="183"/>
        <v>1</v>
      </c>
      <c r="E421" s="116" t="str">
        <f t="shared" si="184"/>
        <v>A</v>
      </c>
      <c r="G421" s="24" t="str">
        <f t="shared" si="164"/>
        <v xml:space="preserve"> </v>
      </c>
      <c r="H421" s="25" t="str">
        <f t="shared" si="165"/>
        <v xml:space="preserve"> </v>
      </c>
      <c r="I421" s="43" t="str">
        <f t="shared" si="166"/>
        <v xml:space="preserve"> </v>
      </c>
      <c r="J421" s="43">
        <f t="shared" si="167"/>
        <v>0</v>
      </c>
      <c r="K421" s="43">
        <f t="shared" si="186"/>
        <v>0</v>
      </c>
      <c r="L421" s="43">
        <f t="shared" si="168"/>
        <v>0</v>
      </c>
      <c r="M421" s="132">
        <f t="shared" si="169"/>
        <v>-90</v>
      </c>
      <c r="N421" s="71"/>
      <c r="O421" s="24" t="str">
        <f t="shared" si="170"/>
        <v xml:space="preserve"> </v>
      </c>
      <c r="P421" s="25" t="str">
        <f t="shared" si="171"/>
        <v xml:space="preserve"> </v>
      </c>
      <c r="Q421" s="43" t="str">
        <f t="shared" si="172"/>
        <v xml:space="preserve"> </v>
      </c>
      <c r="R421" s="43">
        <f t="shared" si="173"/>
        <v>0</v>
      </c>
      <c r="S421" s="43">
        <f t="shared" si="187"/>
        <v>0</v>
      </c>
      <c r="T421" s="43">
        <f t="shared" si="174"/>
        <v>0</v>
      </c>
      <c r="U421" s="132">
        <f t="shared" si="175"/>
        <v>35</v>
      </c>
      <c r="W421" s="24" t="str">
        <f t="shared" si="176"/>
        <v xml:space="preserve"> </v>
      </c>
      <c r="X421" s="25" t="str">
        <f t="shared" si="177"/>
        <v xml:space="preserve"> </v>
      </c>
      <c r="Y421" s="43" t="str">
        <f t="shared" si="178"/>
        <v xml:space="preserve"> </v>
      </c>
      <c r="Z421" s="134">
        <f t="shared" si="179"/>
        <v>0</v>
      </c>
      <c r="AA421" s="43">
        <f t="shared" si="180"/>
        <v>19</v>
      </c>
      <c r="AB421" s="43">
        <f t="shared" si="188"/>
        <v>0</v>
      </c>
      <c r="AC421" s="43">
        <f t="shared" si="181"/>
        <v>0</v>
      </c>
      <c r="AD421" s="132">
        <f t="shared" si="182"/>
        <v>-39</v>
      </c>
    </row>
    <row r="422" spans="1:30">
      <c r="A422" s="197">
        <f t="shared" si="185"/>
        <v>412</v>
      </c>
      <c r="B422" s="198">
        <f>Data!B422</f>
        <v>6</v>
      </c>
      <c r="D422" s="112">
        <f t="shared" si="183"/>
        <v>1</v>
      </c>
      <c r="E422" s="116" t="str">
        <f t="shared" si="184"/>
        <v>C</v>
      </c>
      <c r="G422" s="24" t="str">
        <f t="shared" si="164"/>
        <v>T</v>
      </c>
      <c r="H422" s="25" t="str">
        <f t="shared" si="165"/>
        <v xml:space="preserve"> </v>
      </c>
      <c r="I422" s="43">
        <f t="shared" si="166"/>
        <v>1</v>
      </c>
      <c r="J422" s="43">
        <f t="shared" si="167"/>
        <v>1</v>
      </c>
      <c r="K422" s="43">
        <f t="shared" si="186"/>
        <v>1</v>
      </c>
      <c r="L422" s="43">
        <f t="shared" si="168"/>
        <v>0</v>
      </c>
      <c r="M422" s="132">
        <f t="shared" si="169"/>
        <v>-91</v>
      </c>
      <c r="N422" s="71"/>
      <c r="O422" s="24" t="str">
        <f t="shared" si="170"/>
        <v xml:space="preserve"> </v>
      </c>
      <c r="P422" s="25" t="str">
        <f t="shared" si="171"/>
        <v xml:space="preserve"> </v>
      </c>
      <c r="Q422" s="43" t="str">
        <f t="shared" si="172"/>
        <v xml:space="preserve"> </v>
      </c>
      <c r="R422" s="43">
        <f t="shared" si="173"/>
        <v>0</v>
      </c>
      <c r="S422" s="43">
        <f t="shared" si="187"/>
        <v>0</v>
      </c>
      <c r="T422" s="43">
        <f t="shared" si="174"/>
        <v>0</v>
      </c>
      <c r="U422" s="132">
        <f t="shared" si="175"/>
        <v>35</v>
      </c>
      <c r="W422" s="24" t="str">
        <f t="shared" si="176"/>
        <v>T</v>
      </c>
      <c r="X422" s="25" t="str">
        <f t="shared" si="177"/>
        <v xml:space="preserve"> </v>
      </c>
      <c r="Y422" s="43">
        <f t="shared" si="178"/>
        <v>1</v>
      </c>
      <c r="Z422" s="134">
        <f t="shared" si="179"/>
        <v>0</v>
      </c>
      <c r="AA422" s="43">
        <f t="shared" si="180"/>
        <v>19</v>
      </c>
      <c r="AB422" s="43">
        <f t="shared" si="188"/>
        <v>7</v>
      </c>
      <c r="AC422" s="43">
        <f t="shared" si="181"/>
        <v>0</v>
      </c>
      <c r="AD422" s="132">
        <f t="shared" si="182"/>
        <v>-46</v>
      </c>
    </row>
    <row r="423" spans="1:30">
      <c r="A423" s="197">
        <f t="shared" si="185"/>
        <v>413</v>
      </c>
      <c r="B423" s="198">
        <f>Data!B423</f>
        <v>23</v>
      </c>
      <c r="D423" s="112">
        <f t="shared" si="183"/>
        <v>2</v>
      </c>
      <c r="E423" s="116" t="str">
        <f t="shared" si="184"/>
        <v>B</v>
      </c>
      <c r="G423" s="24" t="str">
        <f t="shared" si="164"/>
        <v xml:space="preserve"> </v>
      </c>
      <c r="H423" s="25" t="str">
        <f t="shared" si="165"/>
        <v>L</v>
      </c>
      <c r="I423" s="43">
        <f t="shared" si="166"/>
        <v>2</v>
      </c>
      <c r="J423" s="43">
        <f t="shared" si="167"/>
        <v>2</v>
      </c>
      <c r="K423" s="43">
        <f t="shared" si="186"/>
        <v>2</v>
      </c>
      <c r="L423" s="43">
        <f t="shared" si="168"/>
        <v>0</v>
      </c>
      <c r="M423" s="132">
        <f t="shared" si="169"/>
        <v>-93</v>
      </c>
      <c r="N423" s="71"/>
      <c r="O423" s="24" t="str">
        <f t="shared" si="170"/>
        <v xml:space="preserve"> </v>
      </c>
      <c r="P423" s="25" t="str">
        <f t="shared" si="171"/>
        <v xml:space="preserve"> </v>
      </c>
      <c r="Q423" s="43" t="str">
        <f t="shared" si="172"/>
        <v xml:space="preserve"> </v>
      </c>
      <c r="R423" s="43">
        <f t="shared" si="173"/>
        <v>0</v>
      </c>
      <c r="S423" s="43">
        <f t="shared" si="187"/>
        <v>0</v>
      </c>
      <c r="T423" s="43">
        <f t="shared" si="174"/>
        <v>0</v>
      </c>
      <c r="U423" s="132">
        <f t="shared" si="175"/>
        <v>35</v>
      </c>
      <c r="W423" s="24" t="str">
        <f t="shared" si="176"/>
        <v xml:space="preserve"> </v>
      </c>
      <c r="X423" s="25" t="str">
        <f t="shared" si="177"/>
        <v>L</v>
      </c>
      <c r="Y423" s="43">
        <f t="shared" si="178"/>
        <v>2</v>
      </c>
      <c r="Z423" s="134">
        <f t="shared" si="179"/>
        <v>1</v>
      </c>
      <c r="AA423" s="43">
        <f t="shared" si="180"/>
        <v>20</v>
      </c>
      <c r="AB423" s="43">
        <f t="shared" si="188"/>
        <v>7</v>
      </c>
      <c r="AC423" s="43">
        <f t="shared" si="181"/>
        <v>0</v>
      </c>
      <c r="AD423" s="132">
        <f t="shared" si="182"/>
        <v>-53</v>
      </c>
    </row>
    <row r="424" spans="1:30">
      <c r="A424" s="197">
        <f t="shared" si="185"/>
        <v>414</v>
      </c>
      <c r="B424" s="198">
        <f>Data!B424</f>
        <v>7</v>
      </c>
      <c r="D424" s="112">
        <f t="shared" si="183"/>
        <v>1</v>
      </c>
      <c r="E424" s="116" t="str">
        <f t="shared" si="184"/>
        <v>A</v>
      </c>
      <c r="G424" s="24" t="str">
        <f t="shared" si="164"/>
        <v xml:space="preserve"> </v>
      </c>
      <c r="H424" s="25" t="str">
        <f t="shared" si="165"/>
        <v>L</v>
      </c>
      <c r="I424" s="43">
        <f t="shared" si="166"/>
        <v>1</v>
      </c>
      <c r="J424" s="43">
        <f t="shared" si="167"/>
        <v>3</v>
      </c>
      <c r="K424" s="43">
        <f t="shared" si="186"/>
        <v>3</v>
      </c>
      <c r="L424" s="43">
        <f t="shared" si="168"/>
        <v>0</v>
      </c>
      <c r="M424" s="132">
        <f t="shared" si="169"/>
        <v>-96</v>
      </c>
      <c r="N424" s="71"/>
      <c r="O424" s="24" t="str">
        <f t="shared" si="170"/>
        <v xml:space="preserve"> </v>
      </c>
      <c r="P424" s="25" t="str">
        <f t="shared" si="171"/>
        <v xml:space="preserve"> </v>
      </c>
      <c r="Q424" s="43" t="str">
        <f t="shared" si="172"/>
        <v xml:space="preserve"> </v>
      </c>
      <c r="R424" s="43">
        <f t="shared" si="173"/>
        <v>0</v>
      </c>
      <c r="S424" s="43">
        <f t="shared" si="187"/>
        <v>0</v>
      </c>
      <c r="T424" s="43">
        <f t="shared" si="174"/>
        <v>0</v>
      </c>
      <c r="U424" s="132">
        <f t="shared" si="175"/>
        <v>35</v>
      </c>
      <c r="W424" s="24" t="str">
        <f t="shared" si="176"/>
        <v xml:space="preserve"> </v>
      </c>
      <c r="X424" s="25" t="str">
        <f t="shared" si="177"/>
        <v>L</v>
      </c>
      <c r="Y424" s="43">
        <f t="shared" si="178"/>
        <v>1</v>
      </c>
      <c r="Z424" s="134">
        <f t="shared" si="179"/>
        <v>2</v>
      </c>
      <c r="AA424" s="43">
        <f t="shared" si="180"/>
        <v>21</v>
      </c>
      <c r="AB424" s="43">
        <f t="shared" si="188"/>
        <v>7</v>
      </c>
      <c r="AC424" s="43">
        <f t="shared" si="181"/>
        <v>0</v>
      </c>
      <c r="AD424" s="132">
        <f t="shared" si="182"/>
        <v>-60</v>
      </c>
    </row>
    <row r="425" spans="1:30">
      <c r="A425" s="197">
        <f t="shared" si="185"/>
        <v>415</v>
      </c>
      <c r="B425" s="198">
        <f>Data!B425</f>
        <v>13</v>
      </c>
      <c r="D425" s="112">
        <f t="shared" si="183"/>
        <v>2</v>
      </c>
      <c r="E425" s="116" t="str">
        <f t="shared" si="184"/>
        <v>A</v>
      </c>
      <c r="G425" s="24" t="str">
        <f t="shared" si="164"/>
        <v xml:space="preserve"> </v>
      </c>
      <c r="H425" s="25" t="str">
        <f t="shared" si="165"/>
        <v>L</v>
      </c>
      <c r="I425" s="43">
        <f t="shared" si="166"/>
        <v>2</v>
      </c>
      <c r="J425" s="43">
        <f t="shared" si="167"/>
        <v>4</v>
      </c>
      <c r="K425" s="43">
        <f t="shared" si="186"/>
        <v>4</v>
      </c>
      <c r="L425" s="43">
        <f t="shared" si="168"/>
        <v>0</v>
      </c>
      <c r="M425" s="132">
        <f t="shared" si="169"/>
        <v>-100</v>
      </c>
      <c r="N425" s="71"/>
      <c r="O425" s="24" t="str">
        <f t="shared" si="170"/>
        <v>T</v>
      </c>
      <c r="P425" s="25" t="str">
        <f t="shared" si="171"/>
        <v xml:space="preserve"> </v>
      </c>
      <c r="Q425" s="43" t="str">
        <f t="shared" si="172"/>
        <v>A</v>
      </c>
      <c r="R425" s="43">
        <f t="shared" si="173"/>
        <v>1</v>
      </c>
      <c r="S425" s="43">
        <f t="shared" si="187"/>
        <v>1</v>
      </c>
      <c r="T425" s="43">
        <f t="shared" si="174"/>
        <v>0</v>
      </c>
      <c r="U425" s="132">
        <f t="shared" si="175"/>
        <v>34</v>
      </c>
      <c r="W425" s="24" t="str">
        <f t="shared" si="176"/>
        <v xml:space="preserve"> </v>
      </c>
      <c r="X425" s="25" t="str">
        <f t="shared" si="177"/>
        <v>L</v>
      </c>
      <c r="Y425" s="43">
        <f t="shared" si="178"/>
        <v>2</v>
      </c>
      <c r="Z425" s="134">
        <f t="shared" si="179"/>
        <v>3</v>
      </c>
      <c r="AA425" s="43">
        <f t="shared" si="180"/>
        <v>22</v>
      </c>
      <c r="AB425" s="43">
        <f t="shared" si="188"/>
        <v>8</v>
      </c>
      <c r="AC425" s="43">
        <f t="shared" si="181"/>
        <v>0</v>
      </c>
      <c r="AD425" s="132">
        <f t="shared" si="182"/>
        <v>-68</v>
      </c>
    </row>
    <row r="426" spans="1:30">
      <c r="A426" s="197">
        <f t="shared" si="185"/>
        <v>416</v>
      </c>
      <c r="B426" s="198">
        <f>Data!B426</f>
        <v>11</v>
      </c>
      <c r="D426" s="112">
        <f t="shared" si="183"/>
        <v>1</v>
      </c>
      <c r="E426" s="116" t="str">
        <f t="shared" si="184"/>
        <v>B</v>
      </c>
      <c r="G426" s="24" t="str">
        <f t="shared" si="164"/>
        <v xml:space="preserve"> </v>
      </c>
      <c r="H426" s="25" t="str">
        <f t="shared" si="165"/>
        <v>L</v>
      </c>
      <c r="I426" s="43">
        <f t="shared" si="166"/>
        <v>1</v>
      </c>
      <c r="J426" s="43">
        <f t="shared" si="167"/>
        <v>5</v>
      </c>
      <c r="K426" s="43">
        <f t="shared" si="186"/>
        <v>6</v>
      </c>
      <c r="L426" s="43">
        <f t="shared" si="168"/>
        <v>0</v>
      </c>
      <c r="M426" s="132">
        <f t="shared" si="169"/>
        <v>-106</v>
      </c>
      <c r="N426" s="71"/>
      <c r="O426" s="24" t="str">
        <f t="shared" si="170"/>
        <v xml:space="preserve"> </v>
      </c>
      <c r="P426" s="25" t="str">
        <f t="shared" si="171"/>
        <v>L</v>
      </c>
      <c r="Q426" s="43" t="str">
        <f t="shared" si="172"/>
        <v>B</v>
      </c>
      <c r="R426" s="43">
        <f t="shared" si="173"/>
        <v>2</v>
      </c>
      <c r="S426" s="43">
        <f t="shared" si="187"/>
        <v>2</v>
      </c>
      <c r="T426" s="43">
        <f t="shared" si="174"/>
        <v>0</v>
      </c>
      <c r="U426" s="132">
        <f t="shared" si="175"/>
        <v>32</v>
      </c>
      <c r="W426" s="24" t="str">
        <f t="shared" si="176"/>
        <v xml:space="preserve"> </v>
      </c>
      <c r="X426" s="25" t="str">
        <f t="shared" si="177"/>
        <v>L</v>
      </c>
      <c r="Y426" s="43">
        <f t="shared" si="178"/>
        <v>1</v>
      </c>
      <c r="Z426" s="134">
        <f t="shared" si="179"/>
        <v>4</v>
      </c>
      <c r="AA426" s="43">
        <f t="shared" si="180"/>
        <v>23</v>
      </c>
      <c r="AB426" s="43">
        <f t="shared" si="188"/>
        <v>8</v>
      </c>
      <c r="AC426" s="43">
        <f t="shared" si="181"/>
        <v>0</v>
      </c>
      <c r="AD426" s="132">
        <f t="shared" si="182"/>
        <v>-76</v>
      </c>
    </row>
    <row r="427" spans="1:30">
      <c r="A427" s="197">
        <f t="shared" si="185"/>
        <v>417</v>
      </c>
      <c r="B427" s="198">
        <f>Data!B427</f>
        <v>21</v>
      </c>
      <c r="D427" s="112">
        <f t="shared" si="183"/>
        <v>2</v>
      </c>
      <c r="E427" s="116" t="str">
        <f t="shared" si="184"/>
        <v>C</v>
      </c>
      <c r="G427" s="24" t="str">
        <f t="shared" si="164"/>
        <v xml:space="preserve"> </v>
      </c>
      <c r="H427" s="25" t="str">
        <f t="shared" si="165"/>
        <v>L</v>
      </c>
      <c r="I427" s="43">
        <f t="shared" si="166"/>
        <v>2</v>
      </c>
      <c r="J427" s="43">
        <f t="shared" si="167"/>
        <v>6</v>
      </c>
      <c r="K427" s="43">
        <f t="shared" si="186"/>
        <v>9</v>
      </c>
      <c r="L427" s="43">
        <f t="shared" si="168"/>
        <v>0</v>
      </c>
      <c r="M427" s="132">
        <f t="shared" si="169"/>
        <v>-115</v>
      </c>
      <c r="N427" s="71"/>
      <c r="O427" s="24" t="str">
        <f t="shared" si="170"/>
        <v xml:space="preserve"> </v>
      </c>
      <c r="P427" s="25" t="str">
        <f t="shared" si="171"/>
        <v>L</v>
      </c>
      <c r="Q427" s="43" t="str">
        <f t="shared" si="172"/>
        <v>C</v>
      </c>
      <c r="R427" s="43">
        <f t="shared" si="173"/>
        <v>3</v>
      </c>
      <c r="S427" s="43">
        <f t="shared" si="187"/>
        <v>3</v>
      </c>
      <c r="T427" s="43">
        <f t="shared" si="174"/>
        <v>0</v>
      </c>
      <c r="U427" s="132">
        <f t="shared" si="175"/>
        <v>29</v>
      </c>
      <c r="W427" s="24" t="str">
        <f t="shared" si="176"/>
        <v xml:space="preserve"> </v>
      </c>
      <c r="X427" s="25" t="str">
        <f t="shared" si="177"/>
        <v>L</v>
      </c>
      <c r="Y427" s="43">
        <f t="shared" si="178"/>
        <v>2</v>
      </c>
      <c r="Z427" s="134">
        <f t="shared" si="179"/>
        <v>5</v>
      </c>
      <c r="AA427" s="43">
        <f t="shared" si="180"/>
        <v>24</v>
      </c>
      <c r="AB427" s="43">
        <f t="shared" si="188"/>
        <v>8</v>
      </c>
      <c r="AC427" s="43">
        <f t="shared" si="181"/>
        <v>0</v>
      </c>
      <c r="AD427" s="132">
        <f t="shared" si="182"/>
        <v>-84</v>
      </c>
    </row>
    <row r="428" spans="1:30">
      <c r="A428" s="197">
        <f t="shared" si="185"/>
        <v>418</v>
      </c>
      <c r="B428" s="198">
        <f>Data!B428</f>
        <v>33</v>
      </c>
      <c r="D428" s="112">
        <f t="shared" si="183"/>
        <v>3</v>
      </c>
      <c r="E428" s="116" t="str">
        <f t="shared" si="184"/>
        <v>C</v>
      </c>
      <c r="G428" s="24" t="str">
        <f t="shared" si="164"/>
        <v xml:space="preserve"> </v>
      </c>
      <c r="H428" s="25" t="str">
        <f t="shared" si="165"/>
        <v>L</v>
      </c>
      <c r="I428" s="43">
        <f t="shared" si="166"/>
        <v>3</v>
      </c>
      <c r="J428" s="43">
        <f t="shared" si="167"/>
        <v>7</v>
      </c>
      <c r="K428" s="43">
        <f t="shared" si="186"/>
        <v>0</v>
      </c>
      <c r="L428" s="43">
        <f t="shared" si="168"/>
        <v>0</v>
      </c>
      <c r="M428" s="132">
        <f t="shared" si="169"/>
        <v>-115</v>
      </c>
      <c r="N428" s="71"/>
      <c r="O428" s="24" t="str">
        <f t="shared" si="170"/>
        <v xml:space="preserve"> </v>
      </c>
      <c r="P428" s="25" t="str">
        <f t="shared" si="171"/>
        <v>W</v>
      </c>
      <c r="Q428" s="43" t="str">
        <f t="shared" si="172"/>
        <v xml:space="preserve"> </v>
      </c>
      <c r="R428" s="43">
        <f t="shared" si="173"/>
        <v>0</v>
      </c>
      <c r="S428" s="43">
        <f t="shared" si="187"/>
        <v>0</v>
      </c>
      <c r="T428" s="43">
        <f t="shared" si="174"/>
        <v>9</v>
      </c>
      <c r="U428" s="132">
        <f t="shared" si="175"/>
        <v>38</v>
      </c>
      <c r="W428" s="24" t="str">
        <f t="shared" si="176"/>
        <v xml:space="preserve"> </v>
      </c>
      <c r="X428" s="25" t="str">
        <f t="shared" si="177"/>
        <v>L</v>
      </c>
      <c r="Y428" s="43">
        <f t="shared" si="178"/>
        <v>3</v>
      </c>
      <c r="Z428" s="134">
        <f t="shared" si="179"/>
        <v>6</v>
      </c>
      <c r="AA428" s="43">
        <f t="shared" si="180"/>
        <v>25</v>
      </c>
      <c r="AB428" s="43">
        <f t="shared" si="188"/>
        <v>9</v>
      </c>
      <c r="AC428" s="43">
        <f t="shared" si="181"/>
        <v>0</v>
      </c>
      <c r="AD428" s="132">
        <f t="shared" si="182"/>
        <v>-93</v>
      </c>
    </row>
    <row r="429" spans="1:30">
      <c r="A429" s="197">
        <f t="shared" si="185"/>
        <v>419</v>
      </c>
      <c r="B429" s="198">
        <f>Data!B429</f>
        <v>14</v>
      </c>
      <c r="D429" s="112">
        <f t="shared" si="183"/>
        <v>2</v>
      </c>
      <c r="E429" s="116" t="str">
        <f t="shared" si="184"/>
        <v>B</v>
      </c>
      <c r="G429" s="24" t="str">
        <f t="shared" si="164"/>
        <v xml:space="preserve"> </v>
      </c>
      <c r="H429" s="25" t="str">
        <f t="shared" si="165"/>
        <v>L</v>
      </c>
      <c r="I429" s="43">
        <f t="shared" si="166"/>
        <v>2</v>
      </c>
      <c r="J429" s="43">
        <f t="shared" si="167"/>
        <v>8</v>
      </c>
      <c r="K429" s="43">
        <f t="shared" si="186"/>
        <v>0</v>
      </c>
      <c r="L429" s="43">
        <f t="shared" si="168"/>
        <v>0</v>
      </c>
      <c r="M429" s="132">
        <f t="shared" si="169"/>
        <v>-115</v>
      </c>
      <c r="N429" s="71"/>
      <c r="O429" s="24" t="str">
        <f t="shared" si="170"/>
        <v xml:space="preserve"> </v>
      </c>
      <c r="P429" s="25" t="str">
        <f t="shared" si="171"/>
        <v xml:space="preserve"> </v>
      </c>
      <c r="Q429" s="43" t="str">
        <f t="shared" si="172"/>
        <v xml:space="preserve"> </v>
      </c>
      <c r="R429" s="43">
        <f t="shared" si="173"/>
        <v>0</v>
      </c>
      <c r="S429" s="43">
        <f t="shared" si="187"/>
        <v>0</v>
      </c>
      <c r="T429" s="43">
        <f t="shared" si="174"/>
        <v>0</v>
      </c>
      <c r="U429" s="132">
        <f t="shared" si="175"/>
        <v>38</v>
      </c>
      <c r="W429" s="24" t="str">
        <f t="shared" si="176"/>
        <v xml:space="preserve"> </v>
      </c>
      <c r="X429" s="25" t="str">
        <f t="shared" si="177"/>
        <v>L</v>
      </c>
      <c r="Y429" s="43">
        <f t="shared" si="178"/>
        <v>2</v>
      </c>
      <c r="Z429" s="134">
        <f t="shared" si="179"/>
        <v>7</v>
      </c>
      <c r="AA429" s="43">
        <f t="shared" si="180"/>
        <v>26</v>
      </c>
      <c r="AB429" s="43">
        <f t="shared" si="188"/>
        <v>9</v>
      </c>
      <c r="AC429" s="43">
        <f t="shared" si="181"/>
        <v>0</v>
      </c>
      <c r="AD429" s="132">
        <f t="shared" si="182"/>
        <v>-102</v>
      </c>
    </row>
    <row r="430" spans="1:30">
      <c r="A430" s="197">
        <f t="shared" si="185"/>
        <v>420</v>
      </c>
      <c r="B430" s="198">
        <f>Data!B430</f>
        <v>16</v>
      </c>
      <c r="D430" s="112">
        <f t="shared" si="183"/>
        <v>2</v>
      </c>
      <c r="E430" s="116" t="str">
        <f t="shared" si="184"/>
        <v>A</v>
      </c>
      <c r="G430" s="24" t="str">
        <f t="shared" si="164"/>
        <v xml:space="preserve"> </v>
      </c>
      <c r="H430" s="25" t="str">
        <f t="shared" si="165"/>
        <v>W</v>
      </c>
      <c r="I430" s="43" t="str">
        <f t="shared" si="166"/>
        <v xml:space="preserve"> </v>
      </c>
      <c r="J430" s="43">
        <f t="shared" si="167"/>
        <v>0</v>
      </c>
      <c r="K430" s="43">
        <f t="shared" si="186"/>
        <v>0</v>
      </c>
      <c r="L430" s="43">
        <f t="shared" si="168"/>
        <v>0</v>
      </c>
      <c r="M430" s="132">
        <f t="shared" si="169"/>
        <v>-115</v>
      </c>
      <c r="N430" s="71"/>
      <c r="O430" s="24" t="str">
        <f t="shared" si="170"/>
        <v xml:space="preserve"> </v>
      </c>
      <c r="P430" s="25" t="str">
        <f t="shared" si="171"/>
        <v xml:space="preserve"> </v>
      </c>
      <c r="Q430" s="43" t="str">
        <f t="shared" si="172"/>
        <v xml:space="preserve"> </v>
      </c>
      <c r="R430" s="43">
        <f t="shared" si="173"/>
        <v>0</v>
      </c>
      <c r="S430" s="43">
        <f t="shared" si="187"/>
        <v>0</v>
      </c>
      <c r="T430" s="43">
        <f t="shared" si="174"/>
        <v>0</v>
      </c>
      <c r="U430" s="132">
        <f t="shared" si="175"/>
        <v>38</v>
      </c>
      <c r="W430" s="24" t="str">
        <f t="shared" si="176"/>
        <v xml:space="preserve"> </v>
      </c>
      <c r="X430" s="25" t="str">
        <f t="shared" si="177"/>
        <v>W</v>
      </c>
      <c r="Y430" s="43" t="str">
        <f t="shared" si="178"/>
        <v xml:space="preserve"> </v>
      </c>
      <c r="Z430" s="134">
        <f t="shared" si="179"/>
        <v>0</v>
      </c>
      <c r="AA430" s="43">
        <f t="shared" si="180"/>
        <v>24</v>
      </c>
      <c r="AB430" s="43">
        <f t="shared" si="188"/>
        <v>0</v>
      </c>
      <c r="AC430" s="43">
        <f t="shared" si="181"/>
        <v>27</v>
      </c>
      <c r="AD430" s="132">
        <f t="shared" si="182"/>
        <v>-75</v>
      </c>
    </row>
    <row r="431" spans="1:30">
      <c r="A431" s="197">
        <f t="shared" si="185"/>
        <v>421</v>
      </c>
      <c r="B431" s="198">
        <f>Data!B431</f>
        <v>29</v>
      </c>
      <c r="D431" s="112">
        <f t="shared" si="183"/>
        <v>3</v>
      </c>
      <c r="E431" s="116" t="str">
        <f t="shared" si="184"/>
        <v>B</v>
      </c>
      <c r="G431" s="24" t="str">
        <f t="shared" si="164"/>
        <v xml:space="preserve"> </v>
      </c>
      <c r="H431" s="25" t="str">
        <f t="shared" si="165"/>
        <v xml:space="preserve"> </v>
      </c>
      <c r="I431" s="43" t="str">
        <f t="shared" si="166"/>
        <v xml:space="preserve"> </v>
      </c>
      <c r="J431" s="43">
        <f t="shared" si="167"/>
        <v>0</v>
      </c>
      <c r="K431" s="43">
        <f t="shared" si="186"/>
        <v>0</v>
      </c>
      <c r="L431" s="43">
        <f t="shared" si="168"/>
        <v>0</v>
      </c>
      <c r="M431" s="132">
        <f t="shared" si="169"/>
        <v>-115</v>
      </c>
      <c r="N431" s="71"/>
      <c r="O431" s="24" t="str">
        <f t="shared" si="170"/>
        <v xml:space="preserve"> </v>
      </c>
      <c r="P431" s="25" t="str">
        <f t="shared" si="171"/>
        <v xml:space="preserve"> </v>
      </c>
      <c r="Q431" s="43" t="str">
        <f t="shared" si="172"/>
        <v xml:space="preserve"> </v>
      </c>
      <c r="R431" s="43">
        <f t="shared" si="173"/>
        <v>0</v>
      </c>
      <c r="S431" s="43">
        <f t="shared" si="187"/>
        <v>0</v>
      </c>
      <c r="T431" s="43">
        <f t="shared" si="174"/>
        <v>0</v>
      </c>
      <c r="U431" s="132">
        <f t="shared" si="175"/>
        <v>38</v>
      </c>
      <c r="W431" s="24" t="str">
        <f t="shared" si="176"/>
        <v xml:space="preserve"> </v>
      </c>
      <c r="X431" s="25" t="str">
        <f t="shared" si="177"/>
        <v xml:space="preserve"> </v>
      </c>
      <c r="Y431" s="43" t="str">
        <f t="shared" si="178"/>
        <v xml:space="preserve"> </v>
      </c>
      <c r="Z431" s="134">
        <f t="shared" si="179"/>
        <v>0</v>
      </c>
      <c r="AA431" s="43">
        <f t="shared" si="180"/>
        <v>24</v>
      </c>
      <c r="AB431" s="43">
        <f t="shared" si="188"/>
        <v>0</v>
      </c>
      <c r="AC431" s="43">
        <f t="shared" si="181"/>
        <v>0</v>
      </c>
      <c r="AD431" s="132">
        <f t="shared" si="182"/>
        <v>-75</v>
      </c>
    </row>
    <row r="432" spans="1:30">
      <c r="A432" s="197">
        <f t="shared" si="185"/>
        <v>422</v>
      </c>
      <c r="B432" s="198">
        <f>Data!B432</f>
        <v>33</v>
      </c>
      <c r="D432" s="112">
        <f t="shared" si="183"/>
        <v>3</v>
      </c>
      <c r="E432" s="116" t="str">
        <f t="shared" si="184"/>
        <v>C</v>
      </c>
      <c r="G432" s="24" t="str">
        <f t="shared" si="164"/>
        <v>T</v>
      </c>
      <c r="H432" s="25" t="str">
        <f t="shared" si="165"/>
        <v xml:space="preserve"> </v>
      </c>
      <c r="I432" s="43">
        <f t="shared" si="166"/>
        <v>3</v>
      </c>
      <c r="J432" s="43">
        <f t="shared" si="167"/>
        <v>1</v>
      </c>
      <c r="K432" s="43">
        <f t="shared" si="186"/>
        <v>1</v>
      </c>
      <c r="L432" s="43">
        <f t="shared" si="168"/>
        <v>0</v>
      </c>
      <c r="M432" s="132">
        <f t="shared" si="169"/>
        <v>-116</v>
      </c>
      <c r="N432" s="71"/>
      <c r="O432" s="24" t="str">
        <f t="shared" si="170"/>
        <v xml:space="preserve"> </v>
      </c>
      <c r="P432" s="25" t="str">
        <f t="shared" si="171"/>
        <v xml:space="preserve"> </v>
      </c>
      <c r="Q432" s="43" t="str">
        <f t="shared" si="172"/>
        <v xml:space="preserve"> </v>
      </c>
      <c r="R432" s="43">
        <f t="shared" si="173"/>
        <v>0</v>
      </c>
      <c r="S432" s="43">
        <f t="shared" si="187"/>
        <v>0</v>
      </c>
      <c r="T432" s="43">
        <f t="shared" si="174"/>
        <v>0</v>
      </c>
      <c r="U432" s="132">
        <f t="shared" si="175"/>
        <v>38</v>
      </c>
      <c r="W432" s="24" t="str">
        <f t="shared" si="176"/>
        <v>T</v>
      </c>
      <c r="X432" s="25" t="str">
        <f t="shared" si="177"/>
        <v xml:space="preserve"> </v>
      </c>
      <c r="Y432" s="43">
        <f t="shared" si="178"/>
        <v>3</v>
      </c>
      <c r="Z432" s="134">
        <f t="shared" si="179"/>
        <v>0</v>
      </c>
      <c r="AA432" s="43">
        <f t="shared" si="180"/>
        <v>24</v>
      </c>
      <c r="AB432" s="43">
        <f t="shared" si="188"/>
        <v>8</v>
      </c>
      <c r="AC432" s="43">
        <f t="shared" si="181"/>
        <v>0</v>
      </c>
      <c r="AD432" s="132">
        <f t="shared" si="182"/>
        <v>-83</v>
      </c>
    </row>
    <row r="433" spans="1:30">
      <c r="A433" s="197">
        <f t="shared" si="185"/>
        <v>423</v>
      </c>
      <c r="B433" s="198">
        <f>Data!B433</f>
        <v>8</v>
      </c>
      <c r="D433" s="112">
        <f t="shared" si="183"/>
        <v>1</v>
      </c>
      <c r="E433" s="116" t="str">
        <f t="shared" si="184"/>
        <v>B</v>
      </c>
      <c r="G433" s="24" t="str">
        <f t="shared" si="164"/>
        <v xml:space="preserve"> </v>
      </c>
      <c r="H433" s="25" t="str">
        <f t="shared" si="165"/>
        <v>L</v>
      </c>
      <c r="I433" s="43">
        <f t="shared" si="166"/>
        <v>1</v>
      </c>
      <c r="J433" s="43">
        <f t="shared" si="167"/>
        <v>2</v>
      </c>
      <c r="K433" s="43">
        <f t="shared" si="186"/>
        <v>2</v>
      </c>
      <c r="L433" s="43">
        <f t="shared" si="168"/>
        <v>0</v>
      </c>
      <c r="M433" s="132">
        <f t="shared" si="169"/>
        <v>-118</v>
      </c>
      <c r="N433" s="71"/>
      <c r="O433" s="24" t="str">
        <f t="shared" si="170"/>
        <v xml:space="preserve"> </v>
      </c>
      <c r="P433" s="25" t="str">
        <f t="shared" si="171"/>
        <v xml:space="preserve"> </v>
      </c>
      <c r="Q433" s="43" t="str">
        <f t="shared" si="172"/>
        <v xml:space="preserve"> </v>
      </c>
      <c r="R433" s="43">
        <f t="shared" si="173"/>
        <v>0</v>
      </c>
      <c r="S433" s="43">
        <f t="shared" si="187"/>
        <v>0</v>
      </c>
      <c r="T433" s="43">
        <f t="shared" si="174"/>
        <v>0</v>
      </c>
      <c r="U433" s="132">
        <f t="shared" si="175"/>
        <v>38</v>
      </c>
      <c r="W433" s="24" t="str">
        <f t="shared" si="176"/>
        <v xml:space="preserve"> </v>
      </c>
      <c r="X433" s="25" t="str">
        <f t="shared" si="177"/>
        <v>L</v>
      </c>
      <c r="Y433" s="43">
        <f t="shared" si="178"/>
        <v>1</v>
      </c>
      <c r="Z433" s="134">
        <f t="shared" si="179"/>
        <v>1</v>
      </c>
      <c r="AA433" s="43">
        <f t="shared" si="180"/>
        <v>25</v>
      </c>
      <c r="AB433" s="43">
        <f t="shared" si="188"/>
        <v>9</v>
      </c>
      <c r="AC433" s="43">
        <f t="shared" si="181"/>
        <v>0</v>
      </c>
      <c r="AD433" s="132">
        <f t="shared" si="182"/>
        <v>-92</v>
      </c>
    </row>
    <row r="434" spans="1:30">
      <c r="A434" s="197">
        <f t="shared" si="185"/>
        <v>424</v>
      </c>
      <c r="B434" s="198">
        <f>Data!B434</f>
        <v>4</v>
      </c>
      <c r="D434" s="112">
        <f t="shared" si="183"/>
        <v>1</v>
      </c>
      <c r="E434" s="116" t="str">
        <f t="shared" si="184"/>
        <v>A</v>
      </c>
      <c r="G434" s="24" t="str">
        <f t="shared" si="164"/>
        <v xml:space="preserve"> </v>
      </c>
      <c r="H434" s="25" t="str">
        <f t="shared" si="165"/>
        <v>W</v>
      </c>
      <c r="I434" s="43" t="str">
        <f t="shared" si="166"/>
        <v xml:space="preserve"> </v>
      </c>
      <c r="J434" s="43">
        <f t="shared" si="167"/>
        <v>0</v>
      </c>
      <c r="K434" s="43">
        <f t="shared" si="186"/>
        <v>0</v>
      </c>
      <c r="L434" s="43">
        <f t="shared" si="168"/>
        <v>6</v>
      </c>
      <c r="M434" s="132">
        <f t="shared" si="169"/>
        <v>-112</v>
      </c>
      <c r="N434" s="71"/>
      <c r="O434" s="24" t="str">
        <f t="shared" si="170"/>
        <v xml:space="preserve"> </v>
      </c>
      <c r="P434" s="25" t="str">
        <f t="shared" si="171"/>
        <v xml:space="preserve"> </v>
      </c>
      <c r="Q434" s="43" t="str">
        <f t="shared" si="172"/>
        <v xml:space="preserve"> </v>
      </c>
      <c r="R434" s="43">
        <f t="shared" si="173"/>
        <v>0</v>
      </c>
      <c r="S434" s="43">
        <f t="shared" si="187"/>
        <v>0</v>
      </c>
      <c r="T434" s="43">
        <f t="shared" si="174"/>
        <v>0</v>
      </c>
      <c r="U434" s="132">
        <f t="shared" si="175"/>
        <v>38</v>
      </c>
      <c r="W434" s="24" t="str">
        <f t="shared" si="176"/>
        <v xml:space="preserve"> </v>
      </c>
      <c r="X434" s="25" t="str">
        <f t="shared" si="177"/>
        <v>W</v>
      </c>
      <c r="Y434" s="43" t="str">
        <f t="shared" si="178"/>
        <v xml:space="preserve"> </v>
      </c>
      <c r="Z434" s="134">
        <f t="shared" si="179"/>
        <v>0</v>
      </c>
      <c r="AA434" s="43">
        <f t="shared" si="180"/>
        <v>23</v>
      </c>
      <c r="AB434" s="43">
        <f t="shared" si="188"/>
        <v>0</v>
      </c>
      <c r="AC434" s="43">
        <f t="shared" si="181"/>
        <v>27</v>
      </c>
      <c r="AD434" s="132">
        <f t="shared" si="182"/>
        <v>-65</v>
      </c>
    </row>
    <row r="435" spans="1:30">
      <c r="A435" s="197">
        <f t="shared" si="185"/>
        <v>425</v>
      </c>
      <c r="B435" s="198">
        <f>Data!B435</f>
        <v>10</v>
      </c>
      <c r="D435" s="112">
        <f t="shared" si="183"/>
        <v>1</v>
      </c>
      <c r="E435" s="116" t="str">
        <f t="shared" si="184"/>
        <v>A</v>
      </c>
      <c r="G435" s="24" t="str">
        <f t="shared" si="164"/>
        <v xml:space="preserve"> </v>
      </c>
      <c r="H435" s="25" t="str">
        <f t="shared" si="165"/>
        <v xml:space="preserve"> </v>
      </c>
      <c r="I435" s="43" t="str">
        <f t="shared" si="166"/>
        <v xml:space="preserve"> </v>
      </c>
      <c r="J435" s="43">
        <f t="shared" si="167"/>
        <v>0</v>
      </c>
      <c r="K435" s="43">
        <f t="shared" si="186"/>
        <v>0</v>
      </c>
      <c r="L435" s="43">
        <f t="shared" si="168"/>
        <v>0</v>
      </c>
      <c r="M435" s="132">
        <f t="shared" si="169"/>
        <v>-112</v>
      </c>
      <c r="N435" s="71"/>
      <c r="O435" s="24" t="str">
        <f t="shared" si="170"/>
        <v>T</v>
      </c>
      <c r="P435" s="25" t="str">
        <f t="shared" si="171"/>
        <v xml:space="preserve"> </v>
      </c>
      <c r="Q435" s="43" t="str">
        <f t="shared" si="172"/>
        <v>A</v>
      </c>
      <c r="R435" s="43">
        <f t="shared" si="173"/>
        <v>1</v>
      </c>
      <c r="S435" s="43">
        <f t="shared" si="187"/>
        <v>1</v>
      </c>
      <c r="T435" s="43">
        <f t="shared" si="174"/>
        <v>0</v>
      </c>
      <c r="U435" s="132">
        <f t="shared" si="175"/>
        <v>37</v>
      </c>
      <c r="W435" s="24" t="str">
        <f t="shared" si="176"/>
        <v xml:space="preserve"> </v>
      </c>
      <c r="X435" s="25" t="str">
        <f t="shared" si="177"/>
        <v xml:space="preserve"> </v>
      </c>
      <c r="Y435" s="43" t="str">
        <f t="shared" si="178"/>
        <v xml:space="preserve"> </v>
      </c>
      <c r="Z435" s="134">
        <f t="shared" si="179"/>
        <v>0</v>
      </c>
      <c r="AA435" s="43">
        <f t="shared" si="180"/>
        <v>23</v>
      </c>
      <c r="AB435" s="43">
        <f t="shared" si="188"/>
        <v>0</v>
      </c>
      <c r="AC435" s="43">
        <f t="shared" si="181"/>
        <v>0</v>
      </c>
      <c r="AD435" s="132">
        <f t="shared" si="182"/>
        <v>-65</v>
      </c>
    </row>
    <row r="436" spans="1:30">
      <c r="A436" s="197">
        <f t="shared" si="185"/>
        <v>426</v>
      </c>
      <c r="B436" s="198">
        <f>Data!B436</f>
        <v>8</v>
      </c>
      <c r="D436" s="112">
        <f t="shared" si="183"/>
        <v>1</v>
      </c>
      <c r="E436" s="116" t="str">
        <f t="shared" si="184"/>
        <v>B</v>
      </c>
      <c r="G436" s="24" t="str">
        <f t="shared" si="164"/>
        <v>T</v>
      </c>
      <c r="H436" s="25" t="str">
        <f t="shared" si="165"/>
        <v xml:space="preserve"> </v>
      </c>
      <c r="I436" s="43">
        <f t="shared" si="166"/>
        <v>1</v>
      </c>
      <c r="J436" s="43">
        <f t="shared" si="167"/>
        <v>1</v>
      </c>
      <c r="K436" s="43">
        <f t="shared" si="186"/>
        <v>1</v>
      </c>
      <c r="L436" s="43">
        <f t="shared" si="168"/>
        <v>0</v>
      </c>
      <c r="M436" s="132">
        <f t="shared" si="169"/>
        <v>-113</v>
      </c>
      <c r="N436" s="71"/>
      <c r="O436" s="24" t="str">
        <f t="shared" si="170"/>
        <v xml:space="preserve"> </v>
      </c>
      <c r="P436" s="25" t="str">
        <f t="shared" si="171"/>
        <v>L</v>
      </c>
      <c r="Q436" s="43" t="str">
        <f t="shared" si="172"/>
        <v>B</v>
      </c>
      <c r="R436" s="43">
        <f t="shared" si="173"/>
        <v>2</v>
      </c>
      <c r="S436" s="43">
        <f t="shared" si="187"/>
        <v>2</v>
      </c>
      <c r="T436" s="43">
        <f t="shared" si="174"/>
        <v>0</v>
      </c>
      <c r="U436" s="132">
        <f t="shared" si="175"/>
        <v>35</v>
      </c>
      <c r="W436" s="24" t="str">
        <f t="shared" si="176"/>
        <v>T</v>
      </c>
      <c r="X436" s="25" t="str">
        <f t="shared" si="177"/>
        <v xml:space="preserve"> </v>
      </c>
      <c r="Y436" s="43">
        <f t="shared" si="178"/>
        <v>1</v>
      </c>
      <c r="Z436" s="134">
        <f t="shared" si="179"/>
        <v>0</v>
      </c>
      <c r="AA436" s="43">
        <f t="shared" si="180"/>
        <v>23</v>
      </c>
      <c r="AB436" s="43">
        <f t="shared" si="188"/>
        <v>8</v>
      </c>
      <c r="AC436" s="43">
        <f t="shared" si="181"/>
        <v>0</v>
      </c>
      <c r="AD436" s="132">
        <f t="shared" si="182"/>
        <v>-73</v>
      </c>
    </row>
    <row r="437" spans="1:30">
      <c r="A437" s="197">
        <f t="shared" si="185"/>
        <v>427</v>
      </c>
      <c r="B437" s="198">
        <f>Data!B437</f>
        <v>7</v>
      </c>
      <c r="D437" s="112">
        <f t="shared" si="183"/>
        <v>1</v>
      </c>
      <c r="E437" s="116" t="str">
        <f t="shared" si="184"/>
        <v>A</v>
      </c>
      <c r="G437" s="24" t="str">
        <f t="shared" si="164"/>
        <v>T</v>
      </c>
      <c r="H437" s="25" t="str">
        <f t="shared" si="165"/>
        <v>W</v>
      </c>
      <c r="I437" s="43" t="str">
        <f t="shared" si="166"/>
        <v xml:space="preserve"> </v>
      </c>
      <c r="J437" s="43">
        <f t="shared" si="167"/>
        <v>0</v>
      </c>
      <c r="K437" s="43">
        <f t="shared" si="186"/>
        <v>0</v>
      </c>
      <c r="L437" s="43">
        <f t="shared" si="168"/>
        <v>3</v>
      </c>
      <c r="M437" s="132">
        <f t="shared" si="169"/>
        <v>-110</v>
      </c>
      <c r="N437" s="71"/>
      <c r="O437" s="24" t="str">
        <f t="shared" si="170"/>
        <v xml:space="preserve"> </v>
      </c>
      <c r="P437" s="25" t="str">
        <f t="shared" si="171"/>
        <v>L</v>
      </c>
      <c r="Q437" s="43" t="str">
        <f t="shared" si="172"/>
        <v>A</v>
      </c>
      <c r="R437" s="43">
        <f t="shared" si="173"/>
        <v>3</v>
      </c>
      <c r="S437" s="43">
        <f t="shared" si="187"/>
        <v>3</v>
      </c>
      <c r="T437" s="43">
        <f t="shared" si="174"/>
        <v>0</v>
      </c>
      <c r="U437" s="132">
        <f t="shared" si="175"/>
        <v>32</v>
      </c>
      <c r="W437" s="24" t="str">
        <f t="shared" si="176"/>
        <v>T</v>
      </c>
      <c r="X437" s="25" t="str">
        <f t="shared" si="177"/>
        <v>W</v>
      </c>
      <c r="Y437" s="43" t="str">
        <f t="shared" si="178"/>
        <v xml:space="preserve"> </v>
      </c>
      <c r="Z437" s="134">
        <f t="shared" si="179"/>
        <v>0</v>
      </c>
      <c r="AA437" s="43">
        <f t="shared" si="180"/>
        <v>21</v>
      </c>
      <c r="AB437" s="43">
        <f t="shared" si="188"/>
        <v>0</v>
      </c>
      <c r="AC437" s="43">
        <f t="shared" si="181"/>
        <v>24</v>
      </c>
      <c r="AD437" s="132">
        <f t="shared" si="182"/>
        <v>-49</v>
      </c>
    </row>
    <row r="438" spans="1:30">
      <c r="A438" s="197">
        <f t="shared" si="185"/>
        <v>428</v>
      </c>
      <c r="B438" s="198">
        <f>Data!B438</f>
        <v>25</v>
      </c>
      <c r="D438" s="112">
        <f t="shared" si="183"/>
        <v>3</v>
      </c>
      <c r="E438" s="116" t="str">
        <f t="shared" si="184"/>
        <v>A</v>
      </c>
      <c r="G438" s="24" t="str">
        <f t="shared" si="164"/>
        <v xml:space="preserve"> </v>
      </c>
      <c r="H438" s="25" t="str">
        <f t="shared" si="165"/>
        <v xml:space="preserve"> </v>
      </c>
      <c r="I438" s="43" t="str">
        <f t="shared" si="166"/>
        <v xml:space="preserve"> </v>
      </c>
      <c r="J438" s="43">
        <f t="shared" si="167"/>
        <v>0</v>
      </c>
      <c r="K438" s="43">
        <f t="shared" si="186"/>
        <v>0</v>
      </c>
      <c r="L438" s="43">
        <f t="shared" si="168"/>
        <v>0</v>
      </c>
      <c r="M438" s="132">
        <f t="shared" si="169"/>
        <v>-110</v>
      </c>
      <c r="N438" s="71"/>
      <c r="O438" s="24" t="str">
        <f t="shared" si="170"/>
        <v xml:space="preserve"> </v>
      </c>
      <c r="P438" s="25" t="str">
        <f t="shared" si="171"/>
        <v>W</v>
      </c>
      <c r="Q438" s="43" t="str">
        <f t="shared" si="172"/>
        <v xml:space="preserve"> </v>
      </c>
      <c r="R438" s="43">
        <f t="shared" si="173"/>
        <v>0</v>
      </c>
      <c r="S438" s="43">
        <f t="shared" si="187"/>
        <v>0</v>
      </c>
      <c r="T438" s="43">
        <f t="shared" si="174"/>
        <v>9</v>
      </c>
      <c r="U438" s="132">
        <f t="shared" si="175"/>
        <v>41</v>
      </c>
      <c r="W438" s="24" t="str">
        <f t="shared" si="176"/>
        <v xml:space="preserve"> </v>
      </c>
      <c r="X438" s="25" t="str">
        <f t="shared" si="177"/>
        <v xml:space="preserve"> </v>
      </c>
      <c r="Y438" s="43" t="str">
        <f t="shared" si="178"/>
        <v xml:space="preserve"> </v>
      </c>
      <c r="Z438" s="134">
        <f t="shared" si="179"/>
        <v>0</v>
      </c>
      <c r="AA438" s="43">
        <f t="shared" si="180"/>
        <v>21</v>
      </c>
      <c r="AB438" s="43">
        <f t="shared" si="188"/>
        <v>0</v>
      </c>
      <c r="AC438" s="43">
        <f t="shared" si="181"/>
        <v>0</v>
      </c>
      <c r="AD438" s="132">
        <f t="shared" si="182"/>
        <v>-49</v>
      </c>
    </row>
    <row r="439" spans="1:30">
      <c r="A439" s="197">
        <f t="shared" si="185"/>
        <v>429</v>
      </c>
      <c r="B439" s="198">
        <f>Data!B439</f>
        <v>22</v>
      </c>
      <c r="D439" s="112">
        <f t="shared" si="183"/>
        <v>2</v>
      </c>
      <c r="E439" s="116" t="str">
        <f t="shared" si="184"/>
        <v>A</v>
      </c>
      <c r="G439" s="24" t="str">
        <f t="shared" ref="G439:G502" si="189">IF(AND(D438&lt;&gt;0,D439&lt;&gt;0,D439=D438,H438=" "),"T"," ")</f>
        <v xml:space="preserve"> </v>
      </c>
      <c r="H439" s="25" t="str">
        <f t="shared" ref="H439:H502" si="190">IF(I438=" "," ",IF(D439=I438,"W","L"))</f>
        <v xml:space="preserve"> </v>
      </c>
      <c r="I439" s="43" t="str">
        <f t="shared" ref="I439:I502" si="191">IF(AND(G439="T",H439=" "),D439,IF(AND(G439=" ",H439="L"),D439," "))</f>
        <v xml:space="preserve"> </v>
      </c>
      <c r="J439" s="43">
        <f t="shared" ref="J439:J502" si="192">IF(I439=" ",0,J438+1)</f>
        <v>0</v>
      </c>
      <c r="K439" s="43">
        <f t="shared" si="186"/>
        <v>0</v>
      </c>
      <c r="L439" s="43">
        <f t="shared" ref="L439:L502" si="193">IF(OR(H439=" ",H439="L"),0,K438*3)</f>
        <v>0</v>
      </c>
      <c r="M439" s="132">
        <f t="shared" ref="M439:M502" si="194">M438-K439+L439</f>
        <v>-110</v>
      </c>
      <c r="N439" s="71"/>
      <c r="O439" s="24" t="str">
        <f t="shared" ref="O439:O502" si="195">IF(AND(E438&lt;&gt;0,E439&lt;&gt;0,E439=E438,P438=" "),"T"," ")</f>
        <v xml:space="preserve"> </v>
      </c>
      <c r="P439" s="25" t="str">
        <f t="shared" ref="P439:P502" si="196">IF(Q438=" "," ",IF(E439=Q438,"W","L"))</f>
        <v xml:space="preserve"> </v>
      </c>
      <c r="Q439" s="43" t="str">
        <f t="shared" ref="Q439:Q502" si="197">IF(AND(O439="T",P439=" "),E439,IF(AND(O439=" ",P439="L"),E439," "))</f>
        <v xml:space="preserve"> </v>
      </c>
      <c r="R439" s="43">
        <f t="shared" ref="R439:R502" si="198">IF(Q439=" ",0,R438+1)</f>
        <v>0</v>
      </c>
      <c r="S439" s="43">
        <f t="shared" si="187"/>
        <v>0</v>
      </c>
      <c r="T439" s="43">
        <f t="shared" ref="T439:T502" si="199">IF(OR(P439=" ",P439="L"),0,S438*3)</f>
        <v>0</v>
      </c>
      <c r="U439" s="132">
        <f t="shared" ref="U439:U502" si="200">U438-S439+T439</f>
        <v>41</v>
      </c>
      <c r="W439" s="24" t="str">
        <f t="shared" ref="W439:W502" si="201">IF(AND(D438&lt;&gt;0,D439&lt;&gt;0,D439=D438,H438=" "),"T"," ")</f>
        <v xml:space="preserve"> </v>
      </c>
      <c r="X439" s="25" t="str">
        <f t="shared" ref="X439:X502" si="202">IF(Y438=" "," ",IF(D439=Y438,"W","L"))</f>
        <v xml:space="preserve"> </v>
      </c>
      <c r="Y439" s="43" t="str">
        <f t="shared" ref="Y439:Y502" si="203">IF(AND(W439="T",X439=" "),D439,IF(AND(W439=" ",X439="L"),D439," "))</f>
        <v xml:space="preserve"> </v>
      </c>
      <c r="Z439" s="134">
        <f t="shared" ref="Z439:Z502" si="204">IF(AND(X439="L",Z438=" "),1,IF(X439="L",Z438+1,0))</f>
        <v>0</v>
      </c>
      <c r="AA439" s="43">
        <f t="shared" ref="AA439:AA502" si="205">IF(AND($W$9&gt;0,$W$9 &lt;28,Z439&lt;$W$9),IF(X439="L",AA438+1,IF(AND(X439="W",AA438&gt;2),AA438-2,IF(AND(X439="W",AA438&lt;=2,),1,AA438))),AA438)</f>
        <v>21</v>
      </c>
      <c r="AB439" s="43">
        <f t="shared" si="188"/>
        <v>0</v>
      </c>
      <c r="AC439" s="43">
        <f t="shared" ref="AC439:AC502" si="206">IF(OR(X439=" ",X439="L"),0,AB438*3)</f>
        <v>0</v>
      </c>
      <c r="AD439" s="132">
        <f t="shared" ref="AD439:AD502" si="207">AD438-AB439+AC439</f>
        <v>-49</v>
      </c>
    </row>
    <row r="440" spans="1:30">
      <c r="A440" s="197">
        <f t="shared" si="185"/>
        <v>430</v>
      </c>
      <c r="B440" s="198">
        <f>Data!B440</f>
        <v>24</v>
      </c>
      <c r="D440" s="112">
        <f t="shared" si="183"/>
        <v>2</v>
      </c>
      <c r="E440" s="116" t="str">
        <f t="shared" si="184"/>
        <v>C</v>
      </c>
      <c r="G440" s="24" t="str">
        <f t="shared" si="189"/>
        <v>T</v>
      </c>
      <c r="H440" s="25" t="str">
        <f t="shared" si="190"/>
        <v xml:space="preserve"> </v>
      </c>
      <c r="I440" s="43">
        <f t="shared" si="191"/>
        <v>2</v>
      </c>
      <c r="J440" s="43">
        <f t="shared" si="192"/>
        <v>1</v>
      </c>
      <c r="K440" s="43">
        <f t="shared" si="186"/>
        <v>1</v>
      </c>
      <c r="L440" s="43">
        <f t="shared" si="193"/>
        <v>0</v>
      </c>
      <c r="M440" s="132">
        <f t="shared" si="194"/>
        <v>-111</v>
      </c>
      <c r="N440" s="71"/>
      <c r="O440" s="24" t="str">
        <f t="shared" si="195"/>
        <v xml:space="preserve"> </v>
      </c>
      <c r="P440" s="25" t="str">
        <f t="shared" si="196"/>
        <v xml:space="preserve"> </v>
      </c>
      <c r="Q440" s="43" t="str">
        <f t="shared" si="197"/>
        <v xml:space="preserve"> </v>
      </c>
      <c r="R440" s="43">
        <f t="shared" si="198"/>
        <v>0</v>
      </c>
      <c r="S440" s="43">
        <f t="shared" si="187"/>
        <v>0</v>
      </c>
      <c r="T440" s="43">
        <f t="shared" si="199"/>
        <v>0</v>
      </c>
      <c r="U440" s="132">
        <f t="shared" si="200"/>
        <v>41</v>
      </c>
      <c r="W440" s="24" t="str">
        <f t="shared" si="201"/>
        <v>T</v>
      </c>
      <c r="X440" s="25" t="str">
        <f t="shared" si="202"/>
        <v xml:space="preserve"> </v>
      </c>
      <c r="Y440" s="43">
        <f t="shared" si="203"/>
        <v>2</v>
      </c>
      <c r="Z440" s="134">
        <f t="shared" si="204"/>
        <v>0</v>
      </c>
      <c r="AA440" s="43">
        <f t="shared" si="205"/>
        <v>21</v>
      </c>
      <c r="AB440" s="43">
        <f t="shared" si="188"/>
        <v>7</v>
      </c>
      <c r="AC440" s="43">
        <f t="shared" si="206"/>
        <v>0</v>
      </c>
      <c r="AD440" s="132">
        <f t="shared" si="207"/>
        <v>-56</v>
      </c>
    </row>
    <row r="441" spans="1:30">
      <c r="A441" s="197">
        <f t="shared" si="185"/>
        <v>431</v>
      </c>
      <c r="B441" s="198">
        <f>Data!B441</f>
        <v>19</v>
      </c>
      <c r="D441" s="112">
        <f t="shared" si="183"/>
        <v>2</v>
      </c>
      <c r="E441" s="116" t="str">
        <f t="shared" si="184"/>
        <v>A</v>
      </c>
      <c r="G441" s="24" t="str">
        <f t="shared" si="189"/>
        <v>T</v>
      </c>
      <c r="H441" s="25" t="str">
        <f t="shared" si="190"/>
        <v>W</v>
      </c>
      <c r="I441" s="43" t="str">
        <f t="shared" si="191"/>
        <v xml:space="preserve"> </v>
      </c>
      <c r="J441" s="43">
        <f t="shared" si="192"/>
        <v>0</v>
      </c>
      <c r="K441" s="43">
        <f t="shared" si="186"/>
        <v>0</v>
      </c>
      <c r="L441" s="43">
        <f t="shared" si="193"/>
        <v>3</v>
      </c>
      <c r="M441" s="132">
        <f t="shared" si="194"/>
        <v>-108</v>
      </c>
      <c r="N441" s="71"/>
      <c r="O441" s="24" t="str">
        <f t="shared" si="195"/>
        <v xml:space="preserve"> </v>
      </c>
      <c r="P441" s="25" t="str">
        <f t="shared" si="196"/>
        <v xml:space="preserve"> </v>
      </c>
      <c r="Q441" s="43" t="str">
        <f t="shared" si="197"/>
        <v xml:space="preserve"> </v>
      </c>
      <c r="R441" s="43">
        <f t="shared" si="198"/>
        <v>0</v>
      </c>
      <c r="S441" s="43">
        <f t="shared" si="187"/>
        <v>0</v>
      </c>
      <c r="T441" s="43">
        <f t="shared" si="199"/>
        <v>0</v>
      </c>
      <c r="U441" s="132">
        <f t="shared" si="200"/>
        <v>41</v>
      </c>
      <c r="W441" s="24" t="str">
        <f t="shared" si="201"/>
        <v>T</v>
      </c>
      <c r="X441" s="25" t="str">
        <f t="shared" si="202"/>
        <v>W</v>
      </c>
      <c r="Y441" s="43" t="str">
        <f t="shared" si="203"/>
        <v xml:space="preserve"> </v>
      </c>
      <c r="Z441" s="134">
        <f t="shared" si="204"/>
        <v>0</v>
      </c>
      <c r="AA441" s="43">
        <f t="shared" si="205"/>
        <v>19</v>
      </c>
      <c r="AB441" s="43">
        <f t="shared" si="188"/>
        <v>0</v>
      </c>
      <c r="AC441" s="43">
        <f t="shared" si="206"/>
        <v>21</v>
      </c>
      <c r="AD441" s="132">
        <f t="shared" si="207"/>
        <v>-35</v>
      </c>
    </row>
    <row r="442" spans="1:30">
      <c r="A442" s="197">
        <f t="shared" si="185"/>
        <v>432</v>
      </c>
      <c r="B442" s="198">
        <f>Data!B442</f>
        <v>10</v>
      </c>
      <c r="D442" s="112">
        <f t="shared" si="183"/>
        <v>1</v>
      </c>
      <c r="E442" s="116" t="str">
        <f t="shared" si="184"/>
        <v>A</v>
      </c>
      <c r="G442" s="24" t="str">
        <f t="shared" si="189"/>
        <v xml:space="preserve"> </v>
      </c>
      <c r="H442" s="25" t="str">
        <f t="shared" si="190"/>
        <v xml:space="preserve"> </v>
      </c>
      <c r="I442" s="43" t="str">
        <f t="shared" si="191"/>
        <v xml:space="preserve"> </v>
      </c>
      <c r="J442" s="43">
        <f t="shared" si="192"/>
        <v>0</v>
      </c>
      <c r="K442" s="43">
        <f t="shared" si="186"/>
        <v>0</v>
      </c>
      <c r="L442" s="43">
        <f t="shared" si="193"/>
        <v>0</v>
      </c>
      <c r="M442" s="132">
        <f t="shared" si="194"/>
        <v>-108</v>
      </c>
      <c r="N442" s="71"/>
      <c r="O442" s="24" t="str">
        <f t="shared" si="195"/>
        <v>T</v>
      </c>
      <c r="P442" s="25" t="str">
        <f t="shared" si="196"/>
        <v xml:space="preserve"> </v>
      </c>
      <c r="Q442" s="43" t="str">
        <f t="shared" si="197"/>
        <v>A</v>
      </c>
      <c r="R442" s="43">
        <f t="shared" si="198"/>
        <v>1</v>
      </c>
      <c r="S442" s="43">
        <f t="shared" si="187"/>
        <v>1</v>
      </c>
      <c r="T442" s="43">
        <f t="shared" si="199"/>
        <v>0</v>
      </c>
      <c r="U442" s="132">
        <f t="shared" si="200"/>
        <v>40</v>
      </c>
      <c r="W442" s="24" t="str">
        <f t="shared" si="201"/>
        <v xml:space="preserve"> </v>
      </c>
      <c r="X442" s="25" t="str">
        <f t="shared" si="202"/>
        <v xml:space="preserve"> </v>
      </c>
      <c r="Y442" s="43" t="str">
        <f t="shared" si="203"/>
        <v xml:space="preserve"> </v>
      </c>
      <c r="Z442" s="134">
        <f t="shared" si="204"/>
        <v>0</v>
      </c>
      <c r="AA442" s="43">
        <f t="shared" si="205"/>
        <v>19</v>
      </c>
      <c r="AB442" s="43">
        <f t="shared" si="188"/>
        <v>0</v>
      </c>
      <c r="AC442" s="43">
        <f t="shared" si="206"/>
        <v>0</v>
      </c>
      <c r="AD442" s="132">
        <f t="shared" si="207"/>
        <v>-35</v>
      </c>
    </row>
    <row r="443" spans="1:30">
      <c r="A443" s="197">
        <f t="shared" si="185"/>
        <v>433</v>
      </c>
      <c r="B443" s="198">
        <f>Data!B443</f>
        <v>26</v>
      </c>
      <c r="D443" s="112">
        <f t="shared" si="183"/>
        <v>3</v>
      </c>
      <c r="E443" s="116" t="str">
        <f t="shared" si="184"/>
        <v>B</v>
      </c>
      <c r="G443" s="24" t="str">
        <f t="shared" si="189"/>
        <v xml:space="preserve"> </v>
      </c>
      <c r="H443" s="25" t="str">
        <f t="shared" si="190"/>
        <v xml:space="preserve"> </v>
      </c>
      <c r="I443" s="43" t="str">
        <f t="shared" si="191"/>
        <v xml:space="preserve"> </v>
      </c>
      <c r="J443" s="43">
        <f t="shared" si="192"/>
        <v>0</v>
      </c>
      <c r="K443" s="43">
        <f t="shared" si="186"/>
        <v>0</v>
      </c>
      <c r="L443" s="43">
        <f t="shared" si="193"/>
        <v>0</v>
      </c>
      <c r="M443" s="132">
        <f t="shared" si="194"/>
        <v>-108</v>
      </c>
      <c r="N443" s="71"/>
      <c r="O443" s="24" t="str">
        <f t="shared" si="195"/>
        <v xml:space="preserve"> </v>
      </c>
      <c r="P443" s="25" t="str">
        <f t="shared" si="196"/>
        <v>L</v>
      </c>
      <c r="Q443" s="43" t="str">
        <f t="shared" si="197"/>
        <v>B</v>
      </c>
      <c r="R443" s="43">
        <f t="shared" si="198"/>
        <v>2</v>
      </c>
      <c r="S443" s="43">
        <f t="shared" si="187"/>
        <v>2</v>
      </c>
      <c r="T443" s="43">
        <f t="shared" si="199"/>
        <v>0</v>
      </c>
      <c r="U443" s="132">
        <f t="shared" si="200"/>
        <v>38</v>
      </c>
      <c r="W443" s="24" t="str">
        <f t="shared" si="201"/>
        <v xml:space="preserve"> </v>
      </c>
      <c r="X443" s="25" t="str">
        <f t="shared" si="202"/>
        <v xml:space="preserve"> </v>
      </c>
      <c r="Y443" s="43" t="str">
        <f t="shared" si="203"/>
        <v xml:space="preserve"> </v>
      </c>
      <c r="Z443" s="134">
        <f t="shared" si="204"/>
        <v>0</v>
      </c>
      <c r="AA443" s="43">
        <f t="shared" si="205"/>
        <v>19</v>
      </c>
      <c r="AB443" s="43">
        <f t="shared" si="188"/>
        <v>0</v>
      </c>
      <c r="AC443" s="43">
        <f t="shared" si="206"/>
        <v>0</v>
      </c>
      <c r="AD443" s="132">
        <f t="shared" si="207"/>
        <v>-35</v>
      </c>
    </row>
    <row r="444" spans="1:30">
      <c r="A444" s="197">
        <f t="shared" si="185"/>
        <v>434</v>
      </c>
      <c r="B444" s="198">
        <f>Data!B444</f>
        <v>11</v>
      </c>
      <c r="D444" s="112">
        <f t="shared" si="183"/>
        <v>1</v>
      </c>
      <c r="E444" s="116" t="str">
        <f t="shared" si="184"/>
        <v>B</v>
      </c>
      <c r="G444" s="24" t="str">
        <f t="shared" si="189"/>
        <v xml:space="preserve"> </v>
      </c>
      <c r="H444" s="25" t="str">
        <f t="shared" si="190"/>
        <v xml:space="preserve"> </v>
      </c>
      <c r="I444" s="43" t="str">
        <f t="shared" si="191"/>
        <v xml:space="preserve"> </v>
      </c>
      <c r="J444" s="43">
        <f t="shared" si="192"/>
        <v>0</v>
      </c>
      <c r="K444" s="43">
        <f t="shared" si="186"/>
        <v>0</v>
      </c>
      <c r="L444" s="43">
        <f t="shared" si="193"/>
        <v>0</v>
      </c>
      <c r="M444" s="132">
        <f t="shared" si="194"/>
        <v>-108</v>
      </c>
      <c r="N444" s="71"/>
      <c r="O444" s="24" t="str">
        <f t="shared" si="195"/>
        <v xml:space="preserve"> </v>
      </c>
      <c r="P444" s="25" t="str">
        <f t="shared" si="196"/>
        <v>W</v>
      </c>
      <c r="Q444" s="43" t="str">
        <f t="shared" si="197"/>
        <v xml:space="preserve"> </v>
      </c>
      <c r="R444" s="43">
        <f t="shared" si="198"/>
        <v>0</v>
      </c>
      <c r="S444" s="43">
        <f t="shared" si="187"/>
        <v>0</v>
      </c>
      <c r="T444" s="43">
        <f t="shared" si="199"/>
        <v>6</v>
      </c>
      <c r="U444" s="132">
        <f t="shared" si="200"/>
        <v>44</v>
      </c>
      <c r="W444" s="24" t="str">
        <f t="shared" si="201"/>
        <v xml:space="preserve"> </v>
      </c>
      <c r="X444" s="25" t="str">
        <f t="shared" si="202"/>
        <v xml:space="preserve"> </v>
      </c>
      <c r="Y444" s="43" t="str">
        <f t="shared" si="203"/>
        <v xml:space="preserve"> </v>
      </c>
      <c r="Z444" s="134">
        <f t="shared" si="204"/>
        <v>0</v>
      </c>
      <c r="AA444" s="43">
        <f t="shared" si="205"/>
        <v>19</v>
      </c>
      <c r="AB444" s="43">
        <f t="shared" si="188"/>
        <v>0</v>
      </c>
      <c r="AC444" s="43">
        <f t="shared" si="206"/>
        <v>0</v>
      </c>
      <c r="AD444" s="132">
        <f t="shared" si="207"/>
        <v>-35</v>
      </c>
    </row>
    <row r="445" spans="1:30">
      <c r="A445" s="197">
        <f t="shared" si="185"/>
        <v>435</v>
      </c>
      <c r="B445" s="198">
        <f>Data!B445</f>
        <v>8</v>
      </c>
      <c r="D445" s="112">
        <f t="shared" si="183"/>
        <v>1</v>
      </c>
      <c r="E445" s="116" t="str">
        <f t="shared" si="184"/>
        <v>B</v>
      </c>
      <c r="G445" s="24" t="str">
        <f t="shared" si="189"/>
        <v>T</v>
      </c>
      <c r="H445" s="25" t="str">
        <f t="shared" si="190"/>
        <v xml:space="preserve"> </v>
      </c>
      <c r="I445" s="43">
        <f t="shared" si="191"/>
        <v>1</v>
      </c>
      <c r="J445" s="43">
        <f t="shared" si="192"/>
        <v>1</v>
      </c>
      <c r="K445" s="43">
        <f t="shared" si="186"/>
        <v>1</v>
      </c>
      <c r="L445" s="43">
        <f t="shared" si="193"/>
        <v>0</v>
      </c>
      <c r="M445" s="132">
        <f t="shared" si="194"/>
        <v>-109</v>
      </c>
      <c r="N445" s="71"/>
      <c r="O445" s="24" t="str">
        <f t="shared" si="195"/>
        <v xml:space="preserve"> </v>
      </c>
      <c r="P445" s="25" t="str">
        <f t="shared" si="196"/>
        <v xml:space="preserve"> </v>
      </c>
      <c r="Q445" s="43" t="str">
        <f t="shared" si="197"/>
        <v xml:space="preserve"> </v>
      </c>
      <c r="R445" s="43">
        <f t="shared" si="198"/>
        <v>0</v>
      </c>
      <c r="S445" s="43">
        <f t="shared" si="187"/>
        <v>0</v>
      </c>
      <c r="T445" s="43">
        <f t="shared" si="199"/>
        <v>0</v>
      </c>
      <c r="U445" s="132">
        <f t="shared" si="200"/>
        <v>44</v>
      </c>
      <c r="W445" s="24" t="str">
        <f t="shared" si="201"/>
        <v>T</v>
      </c>
      <c r="X445" s="25" t="str">
        <f t="shared" si="202"/>
        <v xml:space="preserve"> </v>
      </c>
      <c r="Y445" s="43">
        <f t="shared" si="203"/>
        <v>1</v>
      </c>
      <c r="Z445" s="134">
        <f t="shared" si="204"/>
        <v>0</v>
      </c>
      <c r="AA445" s="43">
        <f t="shared" si="205"/>
        <v>19</v>
      </c>
      <c r="AB445" s="43">
        <f t="shared" si="188"/>
        <v>7</v>
      </c>
      <c r="AC445" s="43">
        <f t="shared" si="206"/>
        <v>0</v>
      </c>
      <c r="AD445" s="132">
        <f t="shared" si="207"/>
        <v>-42</v>
      </c>
    </row>
    <row r="446" spans="1:30">
      <c r="A446" s="197">
        <f t="shared" si="185"/>
        <v>436</v>
      </c>
      <c r="B446" s="198">
        <f>Data!B446</f>
        <v>25</v>
      </c>
      <c r="D446" s="112">
        <f t="shared" si="183"/>
        <v>3</v>
      </c>
      <c r="E446" s="116" t="str">
        <f t="shared" si="184"/>
        <v>A</v>
      </c>
      <c r="G446" s="24" t="str">
        <f t="shared" si="189"/>
        <v xml:space="preserve"> </v>
      </c>
      <c r="H446" s="25" t="str">
        <f t="shared" si="190"/>
        <v>L</v>
      </c>
      <c r="I446" s="43">
        <f t="shared" si="191"/>
        <v>3</v>
      </c>
      <c r="J446" s="43">
        <f t="shared" si="192"/>
        <v>2</v>
      </c>
      <c r="K446" s="43">
        <f t="shared" si="186"/>
        <v>2</v>
      </c>
      <c r="L446" s="43">
        <f t="shared" si="193"/>
        <v>0</v>
      </c>
      <c r="M446" s="132">
        <f t="shared" si="194"/>
        <v>-111</v>
      </c>
      <c r="N446" s="71"/>
      <c r="O446" s="24" t="str">
        <f t="shared" si="195"/>
        <v xml:space="preserve"> </v>
      </c>
      <c r="P446" s="25" t="str">
        <f t="shared" si="196"/>
        <v xml:space="preserve"> </v>
      </c>
      <c r="Q446" s="43" t="str">
        <f t="shared" si="197"/>
        <v xml:space="preserve"> </v>
      </c>
      <c r="R446" s="43">
        <f t="shared" si="198"/>
        <v>0</v>
      </c>
      <c r="S446" s="43">
        <f t="shared" si="187"/>
        <v>0</v>
      </c>
      <c r="T446" s="43">
        <f t="shared" si="199"/>
        <v>0</v>
      </c>
      <c r="U446" s="132">
        <f t="shared" si="200"/>
        <v>44</v>
      </c>
      <c r="W446" s="24" t="str">
        <f t="shared" si="201"/>
        <v xml:space="preserve"> </v>
      </c>
      <c r="X446" s="25" t="str">
        <f t="shared" si="202"/>
        <v>L</v>
      </c>
      <c r="Y446" s="43">
        <f t="shared" si="203"/>
        <v>3</v>
      </c>
      <c r="Z446" s="134">
        <f t="shared" si="204"/>
        <v>1</v>
      </c>
      <c r="AA446" s="43">
        <f t="shared" si="205"/>
        <v>20</v>
      </c>
      <c r="AB446" s="43">
        <f t="shared" si="188"/>
        <v>7</v>
      </c>
      <c r="AC446" s="43">
        <f t="shared" si="206"/>
        <v>0</v>
      </c>
      <c r="AD446" s="132">
        <f t="shared" si="207"/>
        <v>-49</v>
      </c>
    </row>
    <row r="447" spans="1:30">
      <c r="A447" s="197">
        <f t="shared" si="185"/>
        <v>437</v>
      </c>
      <c r="B447" s="198">
        <f>Data!B447</f>
        <v>35</v>
      </c>
      <c r="D447" s="112">
        <f t="shared" si="183"/>
        <v>3</v>
      </c>
      <c r="E447" s="116" t="str">
        <f t="shared" si="184"/>
        <v>B</v>
      </c>
      <c r="G447" s="24" t="str">
        <f t="shared" si="189"/>
        <v xml:space="preserve"> </v>
      </c>
      <c r="H447" s="25" t="str">
        <f t="shared" si="190"/>
        <v>W</v>
      </c>
      <c r="I447" s="43" t="str">
        <f t="shared" si="191"/>
        <v xml:space="preserve"> </v>
      </c>
      <c r="J447" s="43">
        <f t="shared" si="192"/>
        <v>0</v>
      </c>
      <c r="K447" s="43">
        <f t="shared" si="186"/>
        <v>0</v>
      </c>
      <c r="L447" s="43">
        <f t="shared" si="193"/>
        <v>6</v>
      </c>
      <c r="M447" s="132">
        <f t="shared" si="194"/>
        <v>-105</v>
      </c>
      <c r="N447" s="71"/>
      <c r="O447" s="24" t="str">
        <f t="shared" si="195"/>
        <v xml:space="preserve"> </v>
      </c>
      <c r="P447" s="25" t="str">
        <f t="shared" si="196"/>
        <v xml:space="preserve"> </v>
      </c>
      <c r="Q447" s="43" t="str">
        <f t="shared" si="197"/>
        <v xml:space="preserve"> </v>
      </c>
      <c r="R447" s="43">
        <f t="shared" si="198"/>
        <v>0</v>
      </c>
      <c r="S447" s="43">
        <f t="shared" si="187"/>
        <v>0</v>
      </c>
      <c r="T447" s="43">
        <f t="shared" si="199"/>
        <v>0</v>
      </c>
      <c r="U447" s="132">
        <f t="shared" si="200"/>
        <v>44</v>
      </c>
      <c r="W447" s="24" t="str">
        <f t="shared" si="201"/>
        <v xml:space="preserve"> </v>
      </c>
      <c r="X447" s="25" t="str">
        <f t="shared" si="202"/>
        <v>W</v>
      </c>
      <c r="Y447" s="43" t="str">
        <f t="shared" si="203"/>
        <v xml:space="preserve"> </v>
      </c>
      <c r="Z447" s="134">
        <f t="shared" si="204"/>
        <v>0</v>
      </c>
      <c r="AA447" s="43">
        <f t="shared" si="205"/>
        <v>18</v>
      </c>
      <c r="AB447" s="43">
        <f t="shared" si="188"/>
        <v>0</v>
      </c>
      <c r="AC447" s="43">
        <f t="shared" si="206"/>
        <v>21</v>
      </c>
      <c r="AD447" s="132">
        <f t="shared" si="207"/>
        <v>-28</v>
      </c>
    </row>
    <row r="448" spans="1:30">
      <c r="A448" s="197">
        <f t="shared" si="185"/>
        <v>438</v>
      </c>
      <c r="B448" s="198">
        <f>Data!B448</f>
        <v>8</v>
      </c>
      <c r="D448" s="112">
        <f t="shared" si="183"/>
        <v>1</v>
      </c>
      <c r="E448" s="116" t="str">
        <f t="shared" si="184"/>
        <v>B</v>
      </c>
      <c r="G448" s="24" t="str">
        <f t="shared" si="189"/>
        <v xml:space="preserve"> </v>
      </c>
      <c r="H448" s="25" t="str">
        <f t="shared" si="190"/>
        <v xml:space="preserve"> </v>
      </c>
      <c r="I448" s="43" t="str">
        <f t="shared" si="191"/>
        <v xml:space="preserve"> </v>
      </c>
      <c r="J448" s="43">
        <f t="shared" si="192"/>
        <v>0</v>
      </c>
      <c r="K448" s="43">
        <f t="shared" si="186"/>
        <v>0</v>
      </c>
      <c r="L448" s="43">
        <f t="shared" si="193"/>
        <v>0</v>
      </c>
      <c r="M448" s="132">
        <f t="shared" si="194"/>
        <v>-105</v>
      </c>
      <c r="N448" s="71"/>
      <c r="O448" s="24" t="str">
        <f t="shared" si="195"/>
        <v>T</v>
      </c>
      <c r="P448" s="25" t="str">
        <f t="shared" si="196"/>
        <v xml:space="preserve"> </v>
      </c>
      <c r="Q448" s="43" t="str">
        <f t="shared" si="197"/>
        <v>B</v>
      </c>
      <c r="R448" s="43">
        <f t="shared" si="198"/>
        <v>1</v>
      </c>
      <c r="S448" s="43">
        <f t="shared" si="187"/>
        <v>1</v>
      </c>
      <c r="T448" s="43">
        <f t="shared" si="199"/>
        <v>0</v>
      </c>
      <c r="U448" s="132">
        <f t="shared" si="200"/>
        <v>43</v>
      </c>
      <c r="W448" s="24" t="str">
        <f t="shared" si="201"/>
        <v xml:space="preserve"> </v>
      </c>
      <c r="X448" s="25" t="str">
        <f t="shared" si="202"/>
        <v xml:space="preserve"> </v>
      </c>
      <c r="Y448" s="43" t="str">
        <f t="shared" si="203"/>
        <v xml:space="preserve"> </v>
      </c>
      <c r="Z448" s="134">
        <f t="shared" si="204"/>
        <v>0</v>
      </c>
      <c r="AA448" s="43">
        <f t="shared" si="205"/>
        <v>18</v>
      </c>
      <c r="AB448" s="43">
        <f t="shared" si="188"/>
        <v>0</v>
      </c>
      <c r="AC448" s="43">
        <f t="shared" si="206"/>
        <v>0</v>
      </c>
      <c r="AD448" s="132">
        <f t="shared" si="207"/>
        <v>-28</v>
      </c>
    </row>
    <row r="449" spans="1:30">
      <c r="A449" s="197">
        <f t="shared" si="185"/>
        <v>439</v>
      </c>
      <c r="B449" s="198">
        <f>Data!B449</f>
        <v>25</v>
      </c>
      <c r="D449" s="112">
        <f t="shared" si="183"/>
        <v>3</v>
      </c>
      <c r="E449" s="116" t="str">
        <f t="shared" si="184"/>
        <v>A</v>
      </c>
      <c r="G449" s="24" t="str">
        <f t="shared" si="189"/>
        <v xml:space="preserve"> </v>
      </c>
      <c r="H449" s="25" t="str">
        <f t="shared" si="190"/>
        <v xml:space="preserve"> </v>
      </c>
      <c r="I449" s="43" t="str">
        <f t="shared" si="191"/>
        <v xml:space="preserve"> </v>
      </c>
      <c r="J449" s="43">
        <f t="shared" si="192"/>
        <v>0</v>
      </c>
      <c r="K449" s="43">
        <f t="shared" si="186"/>
        <v>0</v>
      </c>
      <c r="L449" s="43">
        <f t="shared" si="193"/>
        <v>0</v>
      </c>
      <c r="M449" s="132">
        <f t="shared" si="194"/>
        <v>-105</v>
      </c>
      <c r="N449" s="71"/>
      <c r="O449" s="24" t="str">
        <f t="shared" si="195"/>
        <v xml:space="preserve"> </v>
      </c>
      <c r="P449" s="25" t="str">
        <f t="shared" si="196"/>
        <v>L</v>
      </c>
      <c r="Q449" s="43" t="str">
        <f t="shared" si="197"/>
        <v>A</v>
      </c>
      <c r="R449" s="43">
        <f t="shared" si="198"/>
        <v>2</v>
      </c>
      <c r="S449" s="43">
        <f t="shared" si="187"/>
        <v>2</v>
      </c>
      <c r="T449" s="43">
        <f t="shared" si="199"/>
        <v>0</v>
      </c>
      <c r="U449" s="132">
        <f t="shared" si="200"/>
        <v>41</v>
      </c>
      <c r="W449" s="24" t="str">
        <f t="shared" si="201"/>
        <v xml:space="preserve"> </v>
      </c>
      <c r="X449" s="25" t="str">
        <f t="shared" si="202"/>
        <v xml:space="preserve"> </v>
      </c>
      <c r="Y449" s="43" t="str">
        <f t="shared" si="203"/>
        <v xml:space="preserve"> </v>
      </c>
      <c r="Z449" s="134">
        <f t="shared" si="204"/>
        <v>0</v>
      </c>
      <c r="AA449" s="43">
        <f t="shared" si="205"/>
        <v>18</v>
      </c>
      <c r="AB449" s="43">
        <f t="shared" si="188"/>
        <v>0</v>
      </c>
      <c r="AC449" s="43">
        <f t="shared" si="206"/>
        <v>0</v>
      </c>
      <c r="AD449" s="132">
        <f t="shared" si="207"/>
        <v>-28</v>
      </c>
    </row>
    <row r="450" spans="1:30">
      <c r="A450" s="197">
        <f t="shared" si="185"/>
        <v>440</v>
      </c>
      <c r="B450" s="198">
        <f>Data!B450</f>
        <v>6</v>
      </c>
      <c r="D450" s="112">
        <f t="shared" si="183"/>
        <v>1</v>
      </c>
      <c r="E450" s="116" t="str">
        <f t="shared" si="184"/>
        <v>C</v>
      </c>
      <c r="G450" s="24" t="str">
        <f t="shared" si="189"/>
        <v xml:space="preserve"> </v>
      </c>
      <c r="H450" s="25" t="str">
        <f t="shared" si="190"/>
        <v xml:space="preserve"> </v>
      </c>
      <c r="I450" s="43" t="str">
        <f t="shared" si="191"/>
        <v xml:space="preserve"> </v>
      </c>
      <c r="J450" s="43">
        <f t="shared" si="192"/>
        <v>0</v>
      </c>
      <c r="K450" s="43">
        <f t="shared" si="186"/>
        <v>0</v>
      </c>
      <c r="L450" s="43">
        <f t="shared" si="193"/>
        <v>0</v>
      </c>
      <c r="M450" s="132">
        <f t="shared" si="194"/>
        <v>-105</v>
      </c>
      <c r="N450" s="71"/>
      <c r="O450" s="24" t="str">
        <f t="shared" si="195"/>
        <v xml:space="preserve"> </v>
      </c>
      <c r="P450" s="25" t="str">
        <f t="shared" si="196"/>
        <v>L</v>
      </c>
      <c r="Q450" s="43" t="str">
        <f t="shared" si="197"/>
        <v>C</v>
      </c>
      <c r="R450" s="43">
        <f t="shared" si="198"/>
        <v>3</v>
      </c>
      <c r="S450" s="43">
        <f t="shared" si="187"/>
        <v>3</v>
      </c>
      <c r="T450" s="43">
        <f t="shared" si="199"/>
        <v>0</v>
      </c>
      <c r="U450" s="132">
        <f t="shared" si="200"/>
        <v>38</v>
      </c>
      <c r="W450" s="24" t="str">
        <f t="shared" si="201"/>
        <v xml:space="preserve"> </v>
      </c>
      <c r="X450" s="25" t="str">
        <f t="shared" si="202"/>
        <v xml:space="preserve"> </v>
      </c>
      <c r="Y450" s="43" t="str">
        <f t="shared" si="203"/>
        <v xml:space="preserve"> </v>
      </c>
      <c r="Z450" s="134">
        <f t="shared" si="204"/>
        <v>0</v>
      </c>
      <c r="AA450" s="43">
        <f t="shared" si="205"/>
        <v>18</v>
      </c>
      <c r="AB450" s="43">
        <f t="shared" si="188"/>
        <v>0</v>
      </c>
      <c r="AC450" s="43">
        <f t="shared" si="206"/>
        <v>0</v>
      </c>
      <c r="AD450" s="132">
        <f t="shared" si="207"/>
        <v>-28</v>
      </c>
    </row>
    <row r="451" spans="1:30">
      <c r="A451" s="197">
        <f t="shared" si="185"/>
        <v>441</v>
      </c>
      <c r="B451" s="198">
        <f>Data!B451</f>
        <v>24</v>
      </c>
      <c r="D451" s="112">
        <f t="shared" si="183"/>
        <v>2</v>
      </c>
      <c r="E451" s="116" t="str">
        <f t="shared" si="184"/>
        <v>C</v>
      </c>
      <c r="G451" s="24" t="str">
        <f t="shared" si="189"/>
        <v xml:space="preserve"> </v>
      </c>
      <c r="H451" s="25" t="str">
        <f t="shared" si="190"/>
        <v xml:space="preserve"> </v>
      </c>
      <c r="I451" s="43" t="str">
        <f t="shared" si="191"/>
        <v xml:space="preserve"> </v>
      </c>
      <c r="J451" s="43">
        <f t="shared" si="192"/>
        <v>0</v>
      </c>
      <c r="K451" s="43">
        <f t="shared" si="186"/>
        <v>0</v>
      </c>
      <c r="L451" s="43">
        <f t="shared" si="193"/>
        <v>0</v>
      </c>
      <c r="M451" s="132">
        <f t="shared" si="194"/>
        <v>-105</v>
      </c>
      <c r="N451" s="71"/>
      <c r="O451" s="24" t="str">
        <f t="shared" si="195"/>
        <v xml:space="preserve"> </v>
      </c>
      <c r="P451" s="25" t="str">
        <f t="shared" si="196"/>
        <v>W</v>
      </c>
      <c r="Q451" s="43" t="str">
        <f t="shared" si="197"/>
        <v xml:space="preserve"> </v>
      </c>
      <c r="R451" s="43">
        <f t="shared" si="198"/>
        <v>0</v>
      </c>
      <c r="S451" s="43">
        <f t="shared" si="187"/>
        <v>0</v>
      </c>
      <c r="T451" s="43">
        <f t="shared" si="199"/>
        <v>9</v>
      </c>
      <c r="U451" s="132">
        <f t="shared" si="200"/>
        <v>47</v>
      </c>
      <c r="W451" s="24" t="str">
        <f t="shared" si="201"/>
        <v xml:space="preserve"> </v>
      </c>
      <c r="X451" s="25" t="str">
        <f t="shared" si="202"/>
        <v xml:space="preserve"> </v>
      </c>
      <c r="Y451" s="43" t="str">
        <f t="shared" si="203"/>
        <v xml:space="preserve"> </v>
      </c>
      <c r="Z451" s="134">
        <f t="shared" si="204"/>
        <v>0</v>
      </c>
      <c r="AA451" s="43">
        <f t="shared" si="205"/>
        <v>18</v>
      </c>
      <c r="AB451" s="43">
        <f t="shared" si="188"/>
        <v>0</v>
      </c>
      <c r="AC451" s="43">
        <f t="shared" si="206"/>
        <v>0</v>
      </c>
      <c r="AD451" s="132">
        <f t="shared" si="207"/>
        <v>-28</v>
      </c>
    </row>
    <row r="452" spans="1:30">
      <c r="A452" s="197">
        <f t="shared" si="185"/>
        <v>442</v>
      </c>
      <c r="B452" s="198">
        <f>Data!B452</f>
        <v>6</v>
      </c>
      <c r="D452" s="112">
        <f t="shared" si="183"/>
        <v>1</v>
      </c>
      <c r="E452" s="116" t="str">
        <f t="shared" si="184"/>
        <v>C</v>
      </c>
      <c r="G452" s="24" t="str">
        <f t="shared" si="189"/>
        <v xml:space="preserve"> </v>
      </c>
      <c r="H452" s="25" t="str">
        <f t="shared" si="190"/>
        <v xml:space="preserve"> </v>
      </c>
      <c r="I452" s="43" t="str">
        <f t="shared" si="191"/>
        <v xml:space="preserve"> </v>
      </c>
      <c r="J452" s="43">
        <f t="shared" si="192"/>
        <v>0</v>
      </c>
      <c r="K452" s="43">
        <f t="shared" si="186"/>
        <v>0</v>
      </c>
      <c r="L452" s="43">
        <f t="shared" si="193"/>
        <v>0</v>
      </c>
      <c r="M452" s="132">
        <f t="shared" si="194"/>
        <v>-105</v>
      </c>
      <c r="N452" s="71"/>
      <c r="O452" s="24" t="str">
        <f t="shared" si="195"/>
        <v xml:space="preserve"> </v>
      </c>
      <c r="P452" s="25" t="str">
        <f t="shared" si="196"/>
        <v xml:space="preserve"> </v>
      </c>
      <c r="Q452" s="43" t="str">
        <f t="shared" si="197"/>
        <v xml:space="preserve"> </v>
      </c>
      <c r="R452" s="43">
        <f t="shared" si="198"/>
        <v>0</v>
      </c>
      <c r="S452" s="43">
        <f t="shared" si="187"/>
        <v>0</v>
      </c>
      <c r="T452" s="43">
        <f t="shared" si="199"/>
        <v>0</v>
      </c>
      <c r="U452" s="132">
        <f t="shared" si="200"/>
        <v>47</v>
      </c>
      <c r="W452" s="24" t="str">
        <f t="shared" si="201"/>
        <v xml:space="preserve"> </v>
      </c>
      <c r="X452" s="25" t="str">
        <f t="shared" si="202"/>
        <v xml:space="preserve"> </v>
      </c>
      <c r="Y452" s="43" t="str">
        <f t="shared" si="203"/>
        <v xml:space="preserve"> </v>
      </c>
      <c r="Z452" s="134">
        <f t="shared" si="204"/>
        <v>0</v>
      </c>
      <c r="AA452" s="43">
        <f t="shared" si="205"/>
        <v>18</v>
      </c>
      <c r="AB452" s="43">
        <f t="shared" si="188"/>
        <v>0</v>
      </c>
      <c r="AC452" s="43">
        <f t="shared" si="206"/>
        <v>0</v>
      </c>
      <c r="AD452" s="132">
        <f t="shared" si="207"/>
        <v>-28</v>
      </c>
    </row>
    <row r="453" spans="1:30">
      <c r="A453" s="197">
        <f t="shared" si="185"/>
        <v>443</v>
      </c>
      <c r="B453" s="198">
        <f>Data!B453</f>
        <v>31</v>
      </c>
      <c r="D453" s="112">
        <f t="shared" si="183"/>
        <v>3</v>
      </c>
      <c r="E453" s="116" t="str">
        <f t="shared" si="184"/>
        <v>A</v>
      </c>
      <c r="G453" s="24" t="str">
        <f t="shared" si="189"/>
        <v xml:space="preserve"> </v>
      </c>
      <c r="H453" s="25" t="str">
        <f t="shared" si="190"/>
        <v xml:space="preserve"> </v>
      </c>
      <c r="I453" s="43" t="str">
        <f t="shared" si="191"/>
        <v xml:space="preserve"> </v>
      </c>
      <c r="J453" s="43">
        <f t="shared" si="192"/>
        <v>0</v>
      </c>
      <c r="K453" s="43">
        <f t="shared" si="186"/>
        <v>0</v>
      </c>
      <c r="L453" s="43">
        <f t="shared" si="193"/>
        <v>0</v>
      </c>
      <c r="M453" s="132">
        <f t="shared" si="194"/>
        <v>-105</v>
      </c>
      <c r="N453" s="71"/>
      <c r="O453" s="24" t="str">
        <f t="shared" si="195"/>
        <v xml:space="preserve"> </v>
      </c>
      <c r="P453" s="25" t="str">
        <f t="shared" si="196"/>
        <v xml:space="preserve"> </v>
      </c>
      <c r="Q453" s="43" t="str">
        <f t="shared" si="197"/>
        <v xml:space="preserve"> </v>
      </c>
      <c r="R453" s="43">
        <f t="shared" si="198"/>
        <v>0</v>
      </c>
      <c r="S453" s="43">
        <f t="shared" si="187"/>
        <v>0</v>
      </c>
      <c r="T453" s="43">
        <f t="shared" si="199"/>
        <v>0</v>
      </c>
      <c r="U453" s="132">
        <f t="shared" si="200"/>
        <v>47</v>
      </c>
      <c r="W453" s="24" t="str">
        <f t="shared" si="201"/>
        <v xml:space="preserve"> </v>
      </c>
      <c r="X453" s="25" t="str">
        <f t="shared" si="202"/>
        <v xml:space="preserve"> </v>
      </c>
      <c r="Y453" s="43" t="str">
        <f t="shared" si="203"/>
        <v xml:space="preserve"> </v>
      </c>
      <c r="Z453" s="134">
        <f t="shared" si="204"/>
        <v>0</v>
      </c>
      <c r="AA453" s="43">
        <f t="shared" si="205"/>
        <v>18</v>
      </c>
      <c r="AB453" s="43">
        <f t="shared" si="188"/>
        <v>0</v>
      </c>
      <c r="AC453" s="43">
        <f t="shared" si="206"/>
        <v>0</v>
      </c>
      <c r="AD453" s="132">
        <f t="shared" si="207"/>
        <v>-28</v>
      </c>
    </row>
    <row r="454" spans="1:30">
      <c r="A454" s="197">
        <f t="shared" si="185"/>
        <v>444</v>
      </c>
      <c r="B454" s="198">
        <f>Data!B454</f>
        <v>14</v>
      </c>
      <c r="D454" s="112">
        <f t="shared" si="183"/>
        <v>2</v>
      </c>
      <c r="E454" s="116" t="str">
        <f t="shared" si="184"/>
        <v>B</v>
      </c>
      <c r="G454" s="24" t="str">
        <f t="shared" si="189"/>
        <v xml:space="preserve"> </v>
      </c>
      <c r="H454" s="25" t="str">
        <f t="shared" si="190"/>
        <v xml:space="preserve"> </v>
      </c>
      <c r="I454" s="43" t="str">
        <f t="shared" si="191"/>
        <v xml:space="preserve"> </v>
      </c>
      <c r="J454" s="43">
        <f t="shared" si="192"/>
        <v>0</v>
      </c>
      <c r="K454" s="43">
        <f t="shared" si="186"/>
        <v>0</v>
      </c>
      <c r="L454" s="43">
        <f t="shared" si="193"/>
        <v>0</v>
      </c>
      <c r="M454" s="132">
        <f t="shared" si="194"/>
        <v>-105</v>
      </c>
      <c r="N454" s="71"/>
      <c r="O454" s="24" t="str">
        <f t="shared" si="195"/>
        <v xml:space="preserve"> </v>
      </c>
      <c r="P454" s="25" t="str">
        <f t="shared" si="196"/>
        <v xml:space="preserve"> </v>
      </c>
      <c r="Q454" s="43" t="str">
        <f t="shared" si="197"/>
        <v xml:space="preserve"> </v>
      </c>
      <c r="R454" s="43">
        <f t="shared" si="198"/>
        <v>0</v>
      </c>
      <c r="S454" s="43">
        <f t="shared" si="187"/>
        <v>0</v>
      </c>
      <c r="T454" s="43">
        <f t="shared" si="199"/>
        <v>0</v>
      </c>
      <c r="U454" s="132">
        <f t="shared" si="200"/>
        <v>47</v>
      </c>
      <c r="W454" s="24" t="str">
        <f t="shared" si="201"/>
        <v xml:space="preserve"> </v>
      </c>
      <c r="X454" s="25" t="str">
        <f t="shared" si="202"/>
        <v xml:space="preserve"> </v>
      </c>
      <c r="Y454" s="43" t="str">
        <f t="shared" si="203"/>
        <v xml:space="preserve"> </v>
      </c>
      <c r="Z454" s="134">
        <f t="shared" si="204"/>
        <v>0</v>
      </c>
      <c r="AA454" s="43">
        <f t="shared" si="205"/>
        <v>18</v>
      </c>
      <c r="AB454" s="43">
        <f t="shared" si="188"/>
        <v>0</v>
      </c>
      <c r="AC454" s="43">
        <f t="shared" si="206"/>
        <v>0</v>
      </c>
      <c r="AD454" s="132">
        <f t="shared" si="207"/>
        <v>-28</v>
      </c>
    </row>
    <row r="455" spans="1:30">
      <c r="A455" s="197">
        <f t="shared" si="185"/>
        <v>445</v>
      </c>
      <c r="B455" s="198">
        <f>Data!B455</f>
        <v>25</v>
      </c>
      <c r="D455" s="112">
        <f t="shared" si="183"/>
        <v>3</v>
      </c>
      <c r="E455" s="116" t="str">
        <f t="shared" si="184"/>
        <v>A</v>
      </c>
      <c r="G455" s="24" t="str">
        <f t="shared" si="189"/>
        <v xml:space="preserve"> </v>
      </c>
      <c r="H455" s="25" t="str">
        <f t="shared" si="190"/>
        <v xml:space="preserve"> </v>
      </c>
      <c r="I455" s="43" t="str">
        <f t="shared" si="191"/>
        <v xml:space="preserve"> </v>
      </c>
      <c r="J455" s="43">
        <f t="shared" si="192"/>
        <v>0</v>
      </c>
      <c r="K455" s="43">
        <f t="shared" si="186"/>
        <v>0</v>
      </c>
      <c r="L455" s="43">
        <f t="shared" si="193"/>
        <v>0</v>
      </c>
      <c r="M455" s="132">
        <f t="shared" si="194"/>
        <v>-105</v>
      </c>
      <c r="N455" s="71"/>
      <c r="O455" s="24" t="str">
        <f t="shared" si="195"/>
        <v xml:space="preserve"> </v>
      </c>
      <c r="P455" s="25" t="str">
        <f t="shared" si="196"/>
        <v xml:space="preserve"> </v>
      </c>
      <c r="Q455" s="43" t="str">
        <f t="shared" si="197"/>
        <v xml:space="preserve"> </v>
      </c>
      <c r="R455" s="43">
        <f t="shared" si="198"/>
        <v>0</v>
      </c>
      <c r="S455" s="43">
        <f t="shared" si="187"/>
        <v>0</v>
      </c>
      <c r="T455" s="43">
        <f t="shared" si="199"/>
        <v>0</v>
      </c>
      <c r="U455" s="132">
        <f t="shared" si="200"/>
        <v>47</v>
      </c>
      <c r="W455" s="24" t="str">
        <f t="shared" si="201"/>
        <v xml:space="preserve"> </v>
      </c>
      <c r="X455" s="25" t="str">
        <f t="shared" si="202"/>
        <v xml:space="preserve"> </v>
      </c>
      <c r="Y455" s="43" t="str">
        <f t="shared" si="203"/>
        <v xml:space="preserve"> </v>
      </c>
      <c r="Z455" s="134">
        <f t="shared" si="204"/>
        <v>0</v>
      </c>
      <c r="AA455" s="43">
        <f t="shared" si="205"/>
        <v>18</v>
      </c>
      <c r="AB455" s="43">
        <f t="shared" si="188"/>
        <v>0</v>
      </c>
      <c r="AC455" s="43">
        <f t="shared" si="206"/>
        <v>0</v>
      </c>
      <c r="AD455" s="132">
        <f t="shared" si="207"/>
        <v>-28</v>
      </c>
    </row>
    <row r="456" spans="1:30">
      <c r="A456" s="197">
        <f t="shared" si="185"/>
        <v>446</v>
      </c>
      <c r="B456" s="198">
        <f>Data!B456</f>
        <v>18</v>
      </c>
      <c r="D456" s="112">
        <f t="shared" si="183"/>
        <v>2</v>
      </c>
      <c r="E456" s="116" t="str">
        <f t="shared" si="184"/>
        <v>C</v>
      </c>
      <c r="G456" s="24" t="str">
        <f t="shared" si="189"/>
        <v xml:space="preserve"> </v>
      </c>
      <c r="H456" s="25" t="str">
        <f t="shared" si="190"/>
        <v xml:space="preserve"> </v>
      </c>
      <c r="I456" s="43" t="str">
        <f t="shared" si="191"/>
        <v xml:space="preserve"> </v>
      </c>
      <c r="J456" s="43">
        <f t="shared" si="192"/>
        <v>0</v>
      </c>
      <c r="K456" s="43">
        <f t="shared" si="186"/>
        <v>0</v>
      </c>
      <c r="L456" s="43">
        <f t="shared" si="193"/>
        <v>0</v>
      </c>
      <c r="M456" s="132">
        <f t="shared" si="194"/>
        <v>-105</v>
      </c>
      <c r="N456" s="71"/>
      <c r="O456" s="24" t="str">
        <f t="shared" si="195"/>
        <v xml:space="preserve"> </v>
      </c>
      <c r="P456" s="25" t="str">
        <f t="shared" si="196"/>
        <v xml:space="preserve"> </v>
      </c>
      <c r="Q456" s="43" t="str">
        <f t="shared" si="197"/>
        <v xml:space="preserve"> </v>
      </c>
      <c r="R456" s="43">
        <f t="shared" si="198"/>
        <v>0</v>
      </c>
      <c r="S456" s="43">
        <f t="shared" si="187"/>
        <v>0</v>
      </c>
      <c r="T456" s="43">
        <f t="shared" si="199"/>
        <v>0</v>
      </c>
      <c r="U456" s="132">
        <f t="shared" si="200"/>
        <v>47</v>
      </c>
      <c r="W456" s="24" t="str">
        <f t="shared" si="201"/>
        <v xml:space="preserve"> </v>
      </c>
      <c r="X456" s="25" t="str">
        <f t="shared" si="202"/>
        <v xml:space="preserve"> </v>
      </c>
      <c r="Y456" s="43" t="str">
        <f t="shared" si="203"/>
        <v xml:space="preserve"> </v>
      </c>
      <c r="Z456" s="134">
        <f t="shared" si="204"/>
        <v>0</v>
      </c>
      <c r="AA456" s="43">
        <f t="shared" si="205"/>
        <v>18</v>
      </c>
      <c r="AB456" s="43">
        <f t="shared" si="188"/>
        <v>0</v>
      </c>
      <c r="AC456" s="43">
        <f t="shared" si="206"/>
        <v>0</v>
      </c>
      <c r="AD456" s="132">
        <f t="shared" si="207"/>
        <v>-28</v>
      </c>
    </row>
    <row r="457" spans="1:30">
      <c r="A457" s="197">
        <f t="shared" si="185"/>
        <v>447</v>
      </c>
      <c r="B457" s="198">
        <f>Data!B457</f>
        <v>3</v>
      </c>
      <c r="D457" s="112">
        <f t="shared" si="183"/>
        <v>1</v>
      </c>
      <c r="E457" s="116" t="str">
        <f t="shared" si="184"/>
        <v>C</v>
      </c>
      <c r="G457" s="24" t="str">
        <f t="shared" si="189"/>
        <v xml:space="preserve"> </v>
      </c>
      <c r="H457" s="25" t="str">
        <f t="shared" si="190"/>
        <v xml:space="preserve"> </v>
      </c>
      <c r="I457" s="43" t="str">
        <f t="shared" si="191"/>
        <v xml:space="preserve"> </v>
      </c>
      <c r="J457" s="43">
        <f t="shared" si="192"/>
        <v>0</v>
      </c>
      <c r="K457" s="43">
        <f t="shared" si="186"/>
        <v>0</v>
      </c>
      <c r="L457" s="43">
        <f t="shared" si="193"/>
        <v>0</v>
      </c>
      <c r="M457" s="132">
        <f t="shared" si="194"/>
        <v>-105</v>
      </c>
      <c r="N457" s="71"/>
      <c r="O457" s="24" t="str">
        <f t="shared" si="195"/>
        <v>T</v>
      </c>
      <c r="P457" s="25" t="str">
        <f t="shared" si="196"/>
        <v xml:space="preserve"> </v>
      </c>
      <c r="Q457" s="43" t="str">
        <f t="shared" si="197"/>
        <v>C</v>
      </c>
      <c r="R457" s="43">
        <f t="shared" si="198"/>
        <v>1</v>
      </c>
      <c r="S457" s="43">
        <f t="shared" si="187"/>
        <v>1</v>
      </c>
      <c r="T457" s="43">
        <f t="shared" si="199"/>
        <v>0</v>
      </c>
      <c r="U457" s="132">
        <f t="shared" si="200"/>
        <v>46</v>
      </c>
      <c r="W457" s="24" t="str">
        <f t="shared" si="201"/>
        <v xml:space="preserve"> </v>
      </c>
      <c r="X457" s="25" t="str">
        <f t="shared" si="202"/>
        <v xml:space="preserve"> </v>
      </c>
      <c r="Y457" s="43" t="str">
        <f t="shared" si="203"/>
        <v xml:space="preserve"> </v>
      </c>
      <c r="Z457" s="134">
        <f t="shared" si="204"/>
        <v>0</v>
      </c>
      <c r="AA457" s="43">
        <f t="shared" si="205"/>
        <v>18</v>
      </c>
      <c r="AB457" s="43">
        <f t="shared" si="188"/>
        <v>0</v>
      </c>
      <c r="AC457" s="43">
        <f t="shared" si="206"/>
        <v>0</v>
      </c>
      <c r="AD457" s="132">
        <f t="shared" si="207"/>
        <v>-28</v>
      </c>
    </row>
    <row r="458" spans="1:30">
      <c r="A458" s="197">
        <f t="shared" si="185"/>
        <v>448</v>
      </c>
      <c r="B458" s="198">
        <f>Data!B458</f>
        <v>24</v>
      </c>
      <c r="D458" s="112">
        <f t="shared" si="183"/>
        <v>2</v>
      </c>
      <c r="E458" s="116" t="str">
        <f t="shared" si="184"/>
        <v>C</v>
      </c>
      <c r="G458" s="24" t="str">
        <f t="shared" si="189"/>
        <v xml:space="preserve"> </v>
      </c>
      <c r="H458" s="25" t="str">
        <f t="shared" si="190"/>
        <v xml:space="preserve"> </v>
      </c>
      <c r="I458" s="43" t="str">
        <f t="shared" si="191"/>
        <v xml:space="preserve"> </v>
      </c>
      <c r="J458" s="43">
        <f t="shared" si="192"/>
        <v>0</v>
      </c>
      <c r="K458" s="43">
        <f t="shared" si="186"/>
        <v>0</v>
      </c>
      <c r="L458" s="43">
        <f t="shared" si="193"/>
        <v>0</v>
      </c>
      <c r="M458" s="132">
        <f t="shared" si="194"/>
        <v>-105</v>
      </c>
      <c r="N458" s="71"/>
      <c r="O458" s="24" t="str">
        <f t="shared" si="195"/>
        <v>T</v>
      </c>
      <c r="P458" s="25" t="str">
        <f t="shared" si="196"/>
        <v>W</v>
      </c>
      <c r="Q458" s="43" t="str">
        <f t="shared" si="197"/>
        <v xml:space="preserve"> </v>
      </c>
      <c r="R458" s="43">
        <f t="shared" si="198"/>
        <v>0</v>
      </c>
      <c r="S458" s="43">
        <f t="shared" si="187"/>
        <v>0</v>
      </c>
      <c r="T458" s="43">
        <f t="shared" si="199"/>
        <v>3</v>
      </c>
      <c r="U458" s="132">
        <f t="shared" si="200"/>
        <v>49</v>
      </c>
      <c r="W458" s="24" t="str">
        <f t="shared" si="201"/>
        <v xml:space="preserve"> </v>
      </c>
      <c r="X458" s="25" t="str">
        <f t="shared" si="202"/>
        <v xml:space="preserve"> </v>
      </c>
      <c r="Y458" s="43" t="str">
        <f t="shared" si="203"/>
        <v xml:space="preserve"> </v>
      </c>
      <c r="Z458" s="134">
        <f t="shared" si="204"/>
        <v>0</v>
      </c>
      <c r="AA458" s="43">
        <f t="shared" si="205"/>
        <v>18</v>
      </c>
      <c r="AB458" s="43">
        <f t="shared" si="188"/>
        <v>0</v>
      </c>
      <c r="AC458" s="43">
        <f t="shared" si="206"/>
        <v>0</v>
      </c>
      <c r="AD458" s="132">
        <f t="shared" si="207"/>
        <v>-28</v>
      </c>
    </row>
    <row r="459" spans="1:30">
      <c r="A459" s="197">
        <f t="shared" si="185"/>
        <v>449</v>
      </c>
      <c r="B459" s="198">
        <f>Data!B459</f>
        <v>5</v>
      </c>
      <c r="D459" s="112">
        <f t="shared" si="183"/>
        <v>1</v>
      </c>
      <c r="E459" s="116" t="str">
        <f t="shared" si="184"/>
        <v>B</v>
      </c>
      <c r="G459" s="24" t="str">
        <f t="shared" si="189"/>
        <v xml:space="preserve"> </v>
      </c>
      <c r="H459" s="25" t="str">
        <f t="shared" si="190"/>
        <v xml:space="preserve"> </v>
      </c>
      <c r="I459" s="43" t="str">
        <f t="shared" si="191"/>
        <v xml:space="preserve"> </v>
      </c>
      <c r="J459" s="43">
        <f t="shared" si="192"/>
        <v>0</v>
      </c>
      <c r="K459" s="43">
        <f t="shared" si="186"/>
        <v>0</v>
      </c>
      <c r="L459" s="43">
        <f t="shared" si="193"/>
        <v>0</v>
      </c>
      <c r="M459" s="132">
        <f t="shared" si="194"/>
        <v>-105</v>
      </c>
      <c r="N459" s="71"/>
      <c r="O459" s="24" t="str">
        <f t="shared" si="195"/>
        <v xml:space="preserve"> </v>
      </c>
      <c r="P459" s="25" t="str">
        <f t="shared" si="196"/>
        <v xml:space="preserve"> </v>
      </c>
      <c r="Q459" s="43" t="str">
        <f t="shared" si="197"/>
        <v xml:space="preserve"> </v>
      </c>
      <c r="R459" s="43">
        <f t="shared" si="198"/>
        <v>0</v>
      </c>
      <c r="S459" s="43">
        <f t="shared" si="187"/>
        <v>0</v>
      </c>
      <c r="T459" s="43">
        <f t="shared" si="199"/>
        <v>0</v>
      </c>
      <c r="U459" s="132">
        <f t="shared" si="200"/>
        <v>49</v>
      </c>
      <c r="W459" s="24" t="str">
        <f t="shared" si="201"/>
        <v xml:space="preserve"> </v>
      </c>
      <c r="X459" s="25" t="str">
        <f t="shared" si="202"/>
        <v xml:space="preserve"> </v>
      </c>
      <c r="Y459" s="43" t="str">
        <f t="shared" si="203"/>
        <v xml:space="preserve"> </v>
      </c>
      <c r="Z459" s="134">
        <f t="shared" si="204"/>
        <v>0</v>
      </c>
      <c r="AA459" s="43">
        <f t="shared" si="205"/>
        <v>18</v>
      </c>
      <c r="AB459" s="43">
        <f t="shared" si="188"/>
        <v>0</v>
      </c>
      <c r="AC459" s="43">
        <f t="shared" si="206"/>
        <v>0</v>
      </c>
      <c r="AD459" s="132">
        <f t="shared" si="207"/>
        <v>-28</v>
      </c>
    </row>
    <row r="460" spans="1:30">
      <c r="A460" s="197">
        <f t="shared" si="185"/>
        <v>450</v>
      </c>
      <c r="B460" s="198">
        <f>Data!B460</f>
        <v>33</v>
      </c>
      <c r="D460" s="112">
        <f t="shared" ref="D460:D510" si="208">IF($B460=0,0,IF(AND($B460&gt;0,$B460&lt;13),1,IF(AND($B460&gt;12,$B460&lt;25),2,3)))</f>
        <v>3</v>
      </c>
      <c r="E460" s="116" t="str">
        <f t="shared" ref="E460:E510" si="209">IF(B460=0,0,IF(MOD(B460,3)=1,"A",IF(MOD(B460,3),"B","C")))</f>
        <v>C</v>
      </c>
      <c r="G460" s="24" t="str">
        <f t="shared" si="189"/>
        <v xml:space="preserve"> </v>
      </c>
      <c r="H460" s="25" t="str">
        <f t="shared" si="190"/>
        <v xml:space="preserve"> </v>
      </c>
      <c r="I460" s="43" t="str">
        <f t="shared" si="191"/>
        <v xml:space="preserve"> </v>
      </c>
      <c r="J460" s="43">
        <f t="shared" si="192"/>
        <v>0</v>
      </c>
      <c r="K460" s="43">
        <f t="shared" si="186"/>
        <v>0</v>
      </c>
      <c r="L460" s="43">
        <f t="shared" si="193"/>
        <v>0</v>
      </c>
      <c r="M460" s="132">
        <f t="shared" si="194"/>
        <v>-105</v>
      </c>
      <c r="N460" s="71"/>
      <c r="O460" s="24" t="str">
        <f t="shared" si="195"/>
        <v xml:space="preserve"> </v>
      </c>
      <c r="P460" s="25" t="str">
        <f t="shared" si="196"/>
        <v xml:space="preserve"> </v>
      </c>
      <c r="Q460" s="43" t="str">
        <f t="shared" si="197"/>
        <v xml:space="preserve"> </v>
      </c>
      <c r="R460" s="43">
        <f t="shared" si="198"/>
        <v>0</v>
      </c>
      <c r="S460" s="43">
        <f t="shared" si="187"/>
        <v>0</v>
      </c>
      <c r="T460" s="43">
        <f t="shared" si="199"/>
        <v>0</v>
      </c>
      <c r="U460" s="132">
        <f t="shared" si="200"/>
        <v>49</v>
      </c>
      <c r="W460" s="24" t="str">
        <f t="shared" si="201"/>
        <v xml:space="preserve"> </v>
      </c>
      <c r="X460" s="25" t="str">
        <f t="shared" si="202"/>
        <v xml:space="preserve"> </v>
      </c>
      <c r="Y460" s="43" t="str">
        <f t="shared" si="203"/>
        <v xml:space="preserve"> </v>
      </c>
      <c r="Z460" s="134">
        <f t="shared" si="204"/>
        <v>0</v>
      </c>
      <c r="AA460" s="43">
        <f t="shared" si="205"/>
        <v>18</v>
      </c>
      <c r="AB460" s="43">
        <f t="shared" si="188"/>
        <v>0</v>
      </c>
      <c r="AC460" s="43">
        <f t="shared" si="206"/>
        <v>0</v>
      </c>
      <c r="AD460" s="132">
        <f t="shared" si="207"/>
        <v>-28</v>
      </c>
    </row>
    <row r="461" spans="1:30">
      <c r="A461" s="197">
        <f t="shared" ref="A461:A510" si="210">A460+1</f>
        <v>451</v>
      </c>
      <c r="B461" s="198">
        <f>Data!B461</f>
        <v>23</v>
      </c>
      <c r="D461" s="112">
        <f t="shared" si="208"/>
        <v>2</v>
      </c>
      <c r="E461" s="116" t="str">
        <f t="shared" si="209"/>
        <v>B</v>
      </c>
      <c r="G461" s="24" t="str">
        <f t="shared" si="189"/>
        <v xml:space="preserve"> </v>
      </c>
      <c r="H461" s="25" t="str">
        <f t="shared" si="190"/>
        <v xml:space="preserve"> </v>
      </c>
      <c r="I461" s="43" t="str">
        <f t="shared" si="191"/>
        <v xml:space="preserve"> </v>
      </c>
      <c r="J461" s="43">
        <f t="shared" si="192"/>
        <v>0</v>
      </c>
      <c r="K461" s="43">
        <f t="shared" ref="K461:K510" si="211">IF(J461=0,0,INDEX($AF$11:$AG$50,J461,2))</f>
        <v>0</v>
      </c>
      <c r="L461" s="43">
        <f t="shared" si="193"/>
        <v>0</v>
      </c>
      <c r="M461" s="132">
        <f t="shared" si="194"/>
        <v>-105</v>
      </c>
      <c r="N461" s="71"/>
      <c r="O461" s="24" t="str">
        <f t="shared" si="195"/>
        <v xml:space="preserve"> </v>
      </c>
      <c r="P461" s="25" t="str">
        <f t="shared" si="196"/>
        <v xml:space="preserve"> </v>
      </c>
      <c r="Q461" s="43" t="str">
        <f t="shared" si="197"/>
        <v xml:space="preserve"> </v>
      </c>
      <c r="R461" s="43">
        <f t="shared" si="198"/>
        <v>0</v>
      </c>
      <c r="S461" s="43">
        <f t="shared" ref="S461:S510" si="212">IF(R461=0,0,INDEX($AF$11:$AG$50,R461,2))</f>
        <v>0</v>
      </c>
      <c r="T461" s="43">
        <f t="shared" si="199"/>
        <v>0</v>
      </c>
      <c r="U461" s="132">
        <f t="shared" si="200"/>
        <v>49</v>
      </c>
      <c r="W461" s="24" t="str">
        <f t="shared" si="201"/>
        <v xml:space="preserve"> </v>
      </c>
      <c r="X461" s="25" t="str">
        <f t="shared" si="202"/>
        <v xml:space="preserve"> </v>
      </c>
      <c r="Y461" s="43" t="str">
        <f t="shared" si="203"/>
        <v xml:space="preserve"> </v>
      </c>
      <c r="Z461" s="134">
        <f t="shared" si="204"/>
        <v>0</v>
      </c>
      <c r="AA461" s="43">
        <f t="shared" si="205"/>
        <v>18</v>
      </c>
      <c r="AB461" s="43">
        <f t="shared" ref="AB461:AB510" si="213">IF(OR(Y461=" ",Z461&gt;$W$9),0,INDEX($AH$11:$AI$50,AA461,2))</f>
        <v>0</v>
      </c>
      <c r="AC461" s="43">
        <f t="shared" si="206"/>
        <v>0</v>
      </c>
      <c r="AD461" s="132">
        <f t="shared" si="207"/>
        <v>-28</v>
      </c>
    </row>
    <row r="462" spans="1:30">
      <c r="A462" s="197">
        <f t="shared" si="210"/>
        <v>452</v>
      </c>
      <c r="B462" s="198">
        <f>Data!B462</f>
        <v>18</v>
      </c>
      <c r="D462" s="112">
        <f t="shared" si="208"/>
        <v>2</v>
      </c>
      <c r="E462" s="116" t="str">
        <f t="shared" si="209"/>
        <v>C</v>
      </c>
      <c r="G462" s="24" t="str">
        <f t="shared" si="189"/>
        <v>T</v>
      </c>
      <c r="H462" s="25" t="str">
        <f t="shared" si="190"/>
        <v xml:space="preserve"> </v>
      </c>
      <c r="I462" s="43">
        <f t="shared" si="191"/>
        <v>2</v>
      </c>
      <c r="J462" s="43">
        <f t="shared" si="192"/>
        <v>1</v>
      </c>
      <c r="K462" s="43">
        <f t="shared" si="211"/>
        <v>1</v>
      </c>
      <c r="L462" s="43">
        <f t="shared" si="193"/>
        <v>0</v>
      </c>
      <c r="M462" s="132">
        <f t="shared" si="194"/>
        <v>-106</v>
      </c>
      <c r="N462" s="71"/>
      <c r="O462" s="24" t="str">
        <f t="shared" si="195"/>
        <v xml:space="preserve"> </v>
      </c>
      <c r="P462" s="25" t="str">
        <f t="shared" si="196"/>
        <v xml:space="preserve"> </v>
      </c>
      <c r="Q462" s="43" t="str">
        <f t="shared" si="197"/>
        <v xml:space="preserve"> </v>
      </c>
      <c r="R462" s="43">
        <f t="shared" si="198"/>
        <v>0</v>
      </c>
      <c r="S462" s="43">
        <f t="shared" si="212"/>
        <v>0</v>
      </c>
      <c r="T462" s="43">
        <f t="shared" si="199"/>
        <v>0</v>
      </c>
      <c r="U462" s="132">
        <f t="shared" si="200"/>
        <v>49</v>
      </c>
      <c r="W462" s="24" t="str">
        <f t="shared" si="201"/>
        <v>T</v>
      </c>
      <c r="X462" s="25" t="str">
        <f t="shared" si="202"/>
        <v xml:space="preserve"> </v>
      </c>
      <c r="Y462" s="43">
        <f t="shared" si="203"/>
        <v>2</v>
      </c>
      <c r="Z462" s="134">
        <f t="shared" si="204"/>
        <v>0</v>
      </c>
      <c r="AA462" s="43">
        <f t="shared" si="205"/>
        <v>18</v>
      </c>
      <c r="AB462" s="43">
        <f t="shared" si="213"/>
        <v>6</v>
      </c>
      <c r="AC462" s="43">
        <f t="shared" si="206"/>
        <v>0</v>
      </c>
      <c r="AD462" s="132">
        <f t="shared" si="207"/>
        <v>-34</v>
      </c>
    </row>
    <row r="463" spans="1:30">
      <c r="A463" s="197">
        <f t="shared" si="210"/>
        <v>453</v>
      </c>
      <c r="B463" s="198">
        <f>Data!B463</f>
        <v>1</v>
      </c>
      <c r="D463" s="112">
        <f t="shared" si="208"/>
        <v>1</v>
      </c>
      <c r="E463" s="116" t="str">
        <f t="shared" si="209"/>
        <v>A</v>
      </c>
      <c r="G463" s="24" t="str">
        <f t="shared" si="189"/>
        <v xml:space="preserve"> </v>
      </c>
      <c r="H463" s="25" t="str">
        <f t="shared" si="190"/>
        <v>L</v>
      </c>
      <c r="I463" s="43">
        <f t="shared" si="191"/>
        <v>1</v>
      </c>
      <c r="J463" s="43">
        <f t="shared" si="192"/>
        <v>2</v>
      </c>
      <c r="K463" s="43">
        <f t="shared" si="211"/>
        <v>2</v>
      </c>
      <c r="L463" s="43">
        <f t="shared" si="193"/>
        <v>0</v>
      </c>
      <c r="M463" s="132">
        <f t="shared" si="194"/>
        <v>-108</v>
      </c>
      <c r="N463" s="71"/>
      <c r="O463" s="24" t="str">
        <f t="shared" si="195"/>
        <v xml:space="preserve"> </v>
      </c>
      <c r="P463" s="25" t="str">
        <f t="shared" si="196"/>
        <v xml:space="preserve"> </v>
      </c>
      <c r="Q463" s="43" t="str">
        <f t="shared" si="197"/>
        <v xml:space="preserve"> </v>
      </c>
      <c r="R463" s="43">
        <f t="shared" si="198"/>
        <v>0</v>
      </c>
      <c r="S463" s="43">
        <f t="shared" si="212"/>
        <v>0</v>
      </c>
      <c r="T463" s="43">
        <f t="shared" si="199"/>
        <v>0</v>
      </c>
      <c r="U463" s="132">
        <f t="shared" si="200"/>
        <v>49</v>
      </c>
      <c r="W463" s="24" t="str">
        <f t="shared" si="201"/>
        <v xml:space="preserve"> </v>
      </c>
      <c r="X463" s="25" t="str">
        <f t="shared" si="202"/>
        <v>L</v>
      </c>
      <c r="Y463" s="43">
        <f t="shared" si="203"/>
        <v>1</v>
      </c>
      <c r="Z463" s="134">
        <f t="shared" si="204"/>
        <v>1</v>
      </c>
      <c r="AA463" s="43">
        <f t="shared" si="205"/>
        <v>19</v>
      </c>
      <c r="AB463" s="43">
        <f t="shared" si="213"/>
        <v>7</v>
      </c>
      <c r="AC463" s="43">
        <f t="shared" si="206"/>
        <v>0</v>
      </c>
      <c r="AD463" s="132">
        <f t="shared" si="207"/>
        <v>-41</v>
      </c>
    </row>
    <row r="464" spans="1:30">
      <c r="A464" s="197">
        <f t="shared" si="210"/>
        <v>454</v>
      </c>
      <c r="B464" s="198">
        <f>Data!B464</f>
        <v>21</v>
      </c>
      <c r="D464" s="112">
        <f t="shared" si="208"/>
        <v>2</v>
      </c>
      <c r="E464" s="116" t="str">
        <f t="shared" si="209"/>
        <v>C</v>
      </c>
      <c r="G464" s="24" t="str">
        <f t="shared" si="189"/>
        <v xml:space="preserve"> </v>
      </c>
      <c r="H464" s="25" t="str">
        <f t="shared" si="190"/>
        <v>L</v>
      </c>
      <c r="I464" s="43">
        <f t="shared" si="191"/>
        <v>2</v>
      </c>
      <c r="J464" s="43">
        <f t="shared" si="192"/>
        <v>3</v>
      </c>
      <c r="K464" s="43">
        <f t="shared" si="211"/>
        <v>3</v>
      </c>
      <c r="L464" s="43">
        <f t="shared" si="193"/>
        <v>0</v>
      </c>
      <c r="M464" s="132">
        <f t="shared" si="194"/>
        <v>-111</v>
      </c>
      <c r="N464" s="71"/>
      <c r="O464" s="24" t="str">
        <f t="shared" si="195"/>
        <v xml:space="preserve"> </v>
      </c>
      <c r="P464" s="25" t="str">
        <f t="shared" si="196"/>
        <v xml:space="preserve"> </v>
      </c>
      <c r="Q464" s="43" t="str">
        <f t="shared" si="197"/>
        <v xml:space="preserve"> </v>
      </c>
      <c r="R464" s="43">
        <f t="shared" si="198"/>
        <v>0</v>
      </c>
      <c r="S464" s="43">
        <f t="shared" si="212"/>
        <v>0</v>
      </c>
      <c r="T464" s="43">
        <f t="shared" si="199"/>
        <v>0</v>
      </c>
      <c r="U464" s="132">
        <f t="shared" si="200"/>
        <v>49</v>
      </c>
      <c r="W464" s="24" t="str">
        <f t="shared" si="201"/>
        <v xml:space="preserve"> </v>
      </c>
      <c r="X464" s="25" t="str">
        <f t="shared" si="202"/>
        <v>L</v>
      </c>
      <c r="Y464" s="43">
        <f t="shared" si="203"/>
        <v>2</v>
      </c>
      <c r="Z464" s="134">
        <f t="shared" si="204"/>
        <v>2</v>
      </c>
      <c r="AA464" s="43">
        <f t="shared" si="205"/>
        <v>20</v>
      </c>
      <c r="AB464" s="43">
        <f t="shared" si="213"/>
        <v>7</v>
      </c>
      <c r="AC464" s="43">
        <f t="shared" si="206"/>
        <v>0</v>
      </c>
      <c r="AD464" s="132">
        <f t="shared" si="207"/>
        <v>-48</v>
      </c>
    </row>
    <row r="465" spans="1:30">
      <c r="A465" s="197">
        <f t="shared" si="210"/>
        <v>455</v>
      </c>
      <c r="B465" s="198">
        <f>Data!B465</f>
        <v>24</v>
      </c>
      <c r="D465" s="112">
        <f t="shared" si="208"/>
        <v>2</v>
      </c>
      <c r="E465" s="116" t="str">
        <f t="shared" si="209"/>
        <v>C</v>
      </c>
      <c r="G465" s="24" t="str">
        <f t="shared" si="189"/>
        <v xml:space="preserve"> </v>
      </c>
      <c r="H465" s="25" t="str">
        <f t="shared" si="190"/>
        <v>W</v>
      </c>
      <c r="I465" s="43" t="str">
        <f t="shared" si="191"/>
        <v xml:space="preserve"> </v>
      </c>
      <c r="J465" s="43">
        <f t="shared" si="192"/>
        <v>0</v>
      </c>
      <c r="K465" s="43">
        <f t="shared" si="211"/>
        <v>0</v>
      </c>
      <c r="L465" s="43">
        <f t="shared" si="193"/>
        <v>9</v>
      </c>
      <c r="M465" s="132">
        <f t="shared" si="194"/>
        <v>-102</v>
      </c>
      <c r="N465" s="71"/>
      <c r="O465" s="24" t="str">
        <f t="shared" si="195"/>
        <v>T</v>
      </c>
      <c r="P465" s="25" t="str">
        <f t="shared" si="196"/>
        <v xml:space="preserve"> </v>
      </c>
      <c r="Q465" s="43" t="str">
        <f t="shared" si="197"/>
        <v>C</v>
      </c>
      <c r="R465" s="43">
        <f t="shared" si="198"/>
        <v>1</v>
      </c>
      <c r="S465" s="43">
        <f t="shared" si="212"/>
        <v>1</v>
      </c>
      <c r="T465" s="43">
        <f t="shared" si="199"/>
        <v>0</v>
      </c>
      <c r="U465" s="132">
        <f t="shared" si="200"/>
        <v>48</v>
      </c>
      <c r="W465" s="24" t="str">
        <f t="shared" si="201"/>
        <v xml:space="preserve"> </v>
      </c>
      <c r="X465" s="25" t="str">
        <f t="shared" si="202"/>
        <v>W</v>
      </c>
      <c r="Y465" s="43" t="str">
        <f t="shared" si="203"/>
        <v xml:space="preserve"> </v>
      </c>
      <c r="Z465" s="134">
        <f t="shared" si="204"/>
        <v>0</v>
      </c>
      <c r="AA465" s="43">
        <f t="shared" si="205"/>
        <v>18</v>
      </c>
      <c r="AB465" s="43">
        <f t="shared" si="213"/>
        <v>0</v>
      </c>
      <c r="AC465" s="43">
        <f t="shared" si="206"/>
        <v>21</v>
      </c>
      <c r="AD465" s="132">
        <f t="shared" si="207"/>
        <v>-27</v>
      </c>
    </row>
    <row r="466" spans="1:30">
      <c r="A466" s="197">
        <f t="shared" si="210"/>
        <v>456</v>
      </c>
      <c r="B466" s="198">
        <f>Data!B466</f>
        <v>23</v>
      </c>
      <c r="D466" s="112">
        <f t="shared" si="208"/>
        <v>2</v>
      </c>
      <c r="E466" s="116" t="str">
        <f t="shared" si="209"/>
        <v>B</v>
      </c>
      <c r="G466" s="24" t="str">
        <f t="shared" si="189"/>
        <v xml:space="preserve"> </v>
      </c>
      <c r="H466" s="25" t="str">
        <f t="shared" si="190"/>
        <v xml:space="preserve"> </v>
      </c>
      <c r="I466" s="43" t="str">
        <f t="shared" si="191"/>
        <v xml:space="preserve"> </v>
      </c>
      <c r="J466" s="43">
        <f t="shared" si="192"/>
        <v>0</v>
      </c>
      <c r="K466" s="43">
        <f t="shared" si="211"/>
        <v>0</v>
      </c>
      <c r="L466" s="43">
        <f t="shared" si="193"/>
        <v>0</v>
      </c>
      <c r="M466" s="132">
        <f t="shared" si="194"/>
        <v>-102</v>
      </c>
      <c r="N466" s="71"/>
      <c r="O466" s="24" t="str">
        <f t="shared" si="195"/>
        <v xml:space="preserve"> </v>
      </c>
      <c r="P466" s="25" t="str">
        <f t="shared" si="196"/>
        <v>L</v>
      </c>
      <c r="Q466" s="43" t="str">
        <f t="shared" si="197"/>
        <v>B</v>
      </c>
      <c r="R466" s="43">
        <f t="shared" si="198"/>
        <v>2</v>
      </c>
      <c r="S466" s="43">
        <f t="shared" si="212"/>
        <v>2</v>
      </c>
      <c r="T466" s="43">
        <f t="shared" si="199"/>
        <v>0</v>
      </c>
      <c r="U466" s="132">
        <f t="shared" si="200"/>
        <v>46</v>
      </c>
      <c r="W466" s="24" t="str">
        <f t="shared" si="201"/>
        <v xml:space="preserve"> </v>
      </c>
      <c r="X466" s="25" t="str">
        <f t="shared" si="202"/>
        <v xml:space="preserve"> </v>
      </c>
      <c r="Y466" s="43" t="str">
        <f t="shared" si="203"/>
        <v xml:space="preserve"> </v>
      </c>
      <c r="Z466" s="134">
        <f t="shared" si="204"/>
        <v>0</v>
      </c>
      <c r="AA466" s="43">
        <f t="shared" si="205"/>
        <v>18</v>
      </c>
      <c r="AB466" s="43">
        <f t="shared" si="213"/>
        <v>0</v>
      </c>
      <c r="AC466" s="43">
        <f t="shared" si="206"/>
        <v>0</v>
      </c>
      <c r="AD466" s="132">
        <f t="shared" si="207"/>
        <v>-27</v>
      </c>
    </row>
    <row r="467" spans="1:30">
      <c r="A467" s="197">
        <f t="shared" si="210"/>
        <v>457</v>
      </c>
      <c r="B467" s="198">
        <f>Data!B467</f>
        <v>9</v>
      </c>
      <c r="D467" s="112">
        <f t="shared" si="208"/>
        <v>1</v>
      </c>
      <c r="E467" s="116" t="str">
        <f t="shared" si="209"/>
        <v>C</v>
      </c>
      <c r="G467" s="24" t="str">
        <f t="shared" si="189"/>
        <v xml:space="preserve"> </v>
      </c>
      <c r="H467" s="25" t="str">
        <f t="shared" si="190"/>
        <v xml:space="preserve"> </v>
      </c>
      <c r="I467" s="43" t="str">
        <f t="shared" si="191"/>
        <v xml:space="preserve"> </v>
      </c>
      <c r="J467" s="43">
        <f t="shared" si="192"/>
        <v>0</v>
      </c>
      <c r="K467" s="43">
        <f t="shared" si="211"/>
        <v>0</v>
      </c>
      <c r="L467" s="43">
        <f t="shared" si="193"/>
        <v>0</v>
      </c>
      <c r="M467" s="132">
        <f t="shared" si="194"/>
        <v>-102</v>
      </c>
      <c r="N467" s="71"/>
      <c r="O467" s="24" t="str">
        <f t="shared" si="195"/>
        <v xml:space="preserve"> </v>
      </c>
      <c r="P467" s="25" t="str">
        <f t="shared" si="196"/>
        <v>L</v>
      </c>
      <c r="Q467" s="43" t="str">
        <f t="shared" si="197"/>
        <v>C</v>
      </c>
      <c r="R467" s="43">
        <f t="shared" si="198"/>
        <v>3</v>
      </c>
      <c r="S467" s="43">
        <f t="shared" si="212"/>
        <v>3</v>
      </c>
      <c r="T467" s="43">
        <f t="shared" si="199"/>
        <v>0</v>
      </c>
      <c r="U467" s="132">
        <f t="shared" si="200"/>
        <v>43</v>
      </c>
      <c r="W467" s="24" t="str">
        <f t="shared" si="201"/>
        <v xml:space="preserve"> </v>
      </c>
      <c r="X467" s="25" t="str">
        <f t="shared" si="202"/>
        <v xml:space="preserve"> </v>
      </c>
      <c r="Y467" s="43" t="str">
        <f t="shared" si="203"/>
        <v xml:space="preserve"> </v>
      </c>
      <c r="Z467" s="134">
        <f t="shared" si="204"/>
        <v>0</v>
      </c>
      <c r="AA467" s="43">
        <f t="shared" si="205"/>
        <v>18</v>
      </c>
      <c r="AB467" s="43">
        <f t="shared" si="213"/>
        <v>0</v>
      </c>
      <c r="AC467" s="43">
        <f t="shared" si="206"/>
        <v>0</v>
      </c>
      <c r="AD467" s="132">
        <f t="shared" si="207"/>
        <v>-27</v>
      </c>
    </row>
    <row r="468" spans="1:30">
      <c r="A468" s="197">
        <f t="shared" si="210"/>
        <v>458</v>
      </c>
      <c r="B468" s="198">
        <f>Data!B468</f>
        <v>5</v>
      </c>
      <c r="D468" s="112">
        <f t="shared" si="208"/>
        <v>1</v>
      </c>
      <c r="E468" s="116" t="str">
        <f t="shared" si="209"/>
        <v>B</v>
      </c>
      <c r="G468" s="24" t="str">
        <f t="shared" si="189"/>
        <v>T</v>
      </c>
      <c r="H468" s="25" t="str">
        <f t="shared" si="190"/>
        <v xml:space="preserve"> </v>
      </c>
      <c r="I468" s="43">
        <f t="shared" si="191"/>
        <v>1</v>
      </c>
      <c r="J468" s="43">
        <f t="shared" si="192"/>
        <v>1</v>
      </c>
      <c r="K468" s="43">
        <f t="shared" si="211"/>
        <v>1</v>
      </c>
      <c r="L468" s="43">
        <f t="shared" si="193"/>
        <v>0</v>
      </c>
      <c r="M468" s="132">
        <f t="shared" si="194"/>
        <v>-103</v>
      </c>
      <c r="N468" s="71"/>
      <c r="O468" s="24" t="str">
        <f t="shared" si="195"/>
        <v xml:space="preserve"> </v>
      </c>
      <c r="P468" s="25" t="str">
        <f t="shared" si="196"/>
        <v>L</v>
      </c>
      <c r="Q468" s="43" t="str">
        <f t="shared" si="197"/>
        <v>B</v>
      </c>
      <c r="R468" s="43">
        <f t="shared" si="198"/>
        <v>4</v>
      </c>
      <c r="S468" s="43">
        <f t="shared" si="212"/>
        <v>4</v>
      </c>
      <c r="T468" s="43">
        <f t="shared" si="199"/>
        <v>0</v>
      </c>
      <c r="U468" s="132">
        <f t="shared" si="200"/>
        <v>39</v>
      </c>
      <c r="W468" s="24" t="str">
        <f t="shared" si="201"/>
        <v>T</v>
      </c>
      <c r="X468" s="25" t="str">
        <f t="shared" si="202"/>
        <v xml:space="preserve"> </v>
      </c>
      <c r="Y468" s="43">
        <f t="shared" si="203"/>
        <v>1</v>
      </c>
      <c r="Z468" s="134">
        <f t="shared" si="204"/>
        <v>0</v>
      </c>
      <c r="AA468" s="43">
        <f t="shared" si="205"/>
        <v>18</v>
      </c>
      <c r="AB468" s="43">
        <f t="shared" si="213"/>
        <v>6</v>
      </c>
      <c r="AC468" s="43">
        <f t="shared" si="206"/>
        <v>0</v>
      </c>
      <c r="AD468" s="132">
        <f t="shared" si="207"/>
        <v>-33</v>
      </c>
    </row>
    <row r="469" spans="1:30">
      <c r="A469" s="197">
        <f t="shared" si="210"/>
        <v>459</v>
      </c>
      <c r="B469" s="198">
        <f>Data!B469</f>
        <v>30</v>
      </c>
      <c r="D469" s="112">
        <f t="shared" si="208"/>
        <v>3</v>
      </c>
      <c r="E469" s="116" t="str">
        <f t="shared" si="209"/>
        <v>C</v>
      </c>
      <c r="G469" s="24" t="str">
        <f t="shared" si="189"/>
        <v xml:space="preserve"> </v>
      </c>
      <c r="H469" s="25" t="str">
        <f t="shared" si="190"/>
        <v>L</v>
      </c>
      <c r="I469" s="43">
        <f t="shared" si="191"/>
        <v>3</v>
      </c>
      <c r="J469" s="43">
        <f t="shared" si="192"/>
        <v>2</v>
      </c>
      <c r="K469" s="43">
        <f t="shared" si="211"/>
        <v>2</v>
      </c>
      <c r="L469" s="43">
        <f t="shared" si="193"/>
        <v>0</v>
      </c>
      <c r="M469" s="132">
        <f t="shared" si="194"/>
        <v>-105</v>
      </c>
      <c r="N469" s="71"/>
      <c r="O469" s="24" t="str">
        <f t="shared" si="195"/>
        <v xml:space="preserve"> </v>
      </c>
      <c r="P469" s="25" t="str">
        <f t="shared" si="196"/>
        <v>L</v>
      </c>
      <c r="Q469" s="43" t="str">
        <f t="shared" si="197"/>
        <v>C</v>
      </c>
      <c r="R469" s="43">
        <f t="shared" si="198"/>
        <v>5</v>
      </c>
      <c r="S469" s="43">
        <f t="shared" si="212"/>
        <v>6</v>
      </c>
      <c r="T469" s="43">
        <f t="shared" si="199"/>
        <v>0</v>
      </c>
      <c r="U469" s="132">
        <f t="shared" si="200"/>
        <v>33</v>
      </c>
      <c r="W469" s="24" t="str">
        <f t="shared" si="201"/>
        <v xml:space="preserve"> </v>
      </c>
      <c r="X469" s="25" t="str">
        <f t="shared" si="202"/>
        <v>L</v>
      </c>
      <c r="Y469" s="43">
        <f t="shared" si="203"/>
        <v>3</v>
      </c>
      <c r="Z469" s="134">
        <f t="shared" si="204"/>
        <v>1</v>
      </c>
      <c r="AA469" s="43">
        <f t="shared" si="205"/>
        <v>19</v>
      </c>
      <c r="AB469" s="43">
        <f t="shared" si="213"/>
        <v>7</v>
      </c>
      <c r="AC469" s="43">
        <f t="shared" si="206"/>
        <v>0</v>
      </c>
      <c r="AD469" s="132">
        <f t="shared" si="207"/>
        <v>-40</v>
      </c>
    </row>
    <row r="470" spans="1:30">
      <c r="A470" s="197">
        <f t="shared" si="210"/>
        <v>460</v>
      </c>
      <c r="B470" s="198">
        <f>Data!B470</f>
        <v>15</v>
      </c>
      <c r="D470" s="112">
        <f t="shared" si="208"/>
        <v>2</v>
      </c>
      <c r="E470" s="116" t="str">
        <f t="shared" si="209"/>
        <v>C</v>
      </c>
      <c r="G470" s="24" t="str">
        <f t="shared" si="189"/>
        <v xml:space="preserve"> </v>
      </c>
      <c r="H470" s="25" t="str">
        <f t="shared" si="190"/>
        <v>L</v>
      </c>
      <c r="I470" s="43">
        <f t="shared" si="191"/>
        <v>2</v>
      </c>
      <c r="J470" s="43">
        <f t="shared" si="192"/>
        <v>3</v>
      </c>
      <c r="K470" s="43">
        <f t="shared" si="211"/>
        <v>3</v>
      </c>
      <c r="L470" s="43">
        <f t="shared" si="193"/>
        <v>0</v>
      </c>
      <c r="M470" s="132">
        <f t="shared" si="194"/>
        <v>-108</v>
      </c>
      <c r="N470" s="71"/>
      <c r="O470" s="24" t="str">
        <f t="shared" si="195"/>
        <v xml:space="preserve"> </v>
      </c>
      <c r="P470" s="25" t="str">
        <f t="shared" si="196"/>
        <v>W</v>
      </c>
      <c r="Q470" s="43" t="str">
        <f t="shared" si="197"/>
        <v xml:space="preserve"> </v>
      </c>
      <c r="R470" s="43">
        <f t="shared" si="198"/>
        <v>0</v>
      </c>
      <c r="S470" s="43">
        <f t="shared" si="212"/>
        <v>0</v>
      </c>
      <c r="T470" s="43">
        <f t="shared" si="199"/>
        <v>18</v>
      </c>
      <c r="U470" s="132">
        <f t="shared" si="200"/>
        <v>51</v>
      </c>
      <c r="W470" s="24" t="str">
        <f t="shared" si="201"/>
        <v xml:space="preserve"> </v>
      </c>
      <c r="X470" s="25" t="str">
        <f t="shared" si="202"/>
        <v>L</v>
      </c>
      <c r="Y470" s="43">
        <f t="shared" si="203"/>
        <v>2</v>
      </c>
      <c r="Z470" s="134">
        <f t="shared" si="204"/>
        <v>2</v>
      </c>
      <c r="AA470" s="43">
        <f t="shared" si="205"/>
        <v>20</v>
      </c>
      <c r="AB470" s="43">
        <f t="shared" si="213"/>
        <v>7</v>
      </c>
      <c r="AC470" s="43">
        <f t="shared" si="206"/>
        <v>0</v>
      </c>
      <c r="AD470" s="132">
        <f t="shared" si="207"/>
        <v>-47</v>
      </c>
    </row>
    <row r="471" spans="1:30">
      <c r="A471" s="197">
        <f t="shared" si="210"/>
        <v>461</v>
      </c>
      <c r="B471" s="198">
        <f>Data!B471</f>
        <v>15</v>
      </c>
      <c r="D471" s="112">
        <f t="shared" si="208"/>
        <v>2</v>
      </c>
      <c r="E471" s="116" t="str">
        <f t="shared" si="209"/>
        <v>C</v>
      </c>
      <c r="G471" s="24" t="str">
        <f t="shared" si="189"/>
        <v xml:space="preserve"> </v>
      </c>
      <c r="H471" s="25" t="str">
        <f t="shared" si="190"/>
        <v>W</v>
      </c>
      <c r="I471" s="43" t="str">
        <f t="shared" si="191"/>
        <v xml:space="preserve"> </v>
      </c>
      <c r="J471" s="43">
        <f t="shared" si="192"/>
        <v>0</v>
      </c>
      <c r="K471" s="43">
        <f t="shared" si="211"/>
        <v>0</v>
      </c>
      <c r="L471" s="43">
        <f t="shared" si="193"/>
        <v>9</v>
      </c>
      <c r="M471" s="132">
        <f t="shared" si="194"/>
        <v>-99</v>
      </c>
      <c r="N471" s="71"/>
      <c r="O471" s="24" t="str">
        <f t="shared" si="195"/>
        <v xml:space="preserve"> </v>
      </c>
      <c r="P471" s="25" t="str">
        <f t="shared" si="196"/>
        <v xml:space="preserve"> </v>
      </c>
      <c r="Q471" s="43" t="str">
        <f t="shared" si="197"/>
        <v xml:space="preserve"> </v>
      </c>
      <c r="R471" s="43">
        <f t="shared" si="198"/>
        <v>0</v>
      </c>
      <c r="S471" s="43">
        <f t="shared" si="212"/>
        <v>0</v>
      </c>
      <c r="T471" s="43">
        <f t="shared" si="199"/>
        <v>0</v>
      </c>
      <c r="U471" s="132">
        <f t="shared" si="200"/>
        <v>51</v>
      </c>
      <c r="W471" s="24" t="str">
        <f t="shared" si="201"/>
        <v xml:space="preserve"> </v>
      </c>
      <c r="X471" s="25" t="str">
        <f t="shared" si="202"/>
        <v>W</v>
      </c>
      <c r="Y471" s="43" t="str">
        <f t="shared" si="203"/>
        <v xml:space="preserve"> </v>
      </c>
      <c r="Z471" s="134">
        <f t="shared" si="204"/>
        <v>0</v>
      </c>
      <c r="AA471" s="43">
        <f t="shared" si="205"/>
        <v>18</v>
      </c>
      <c r="AB471" s="43">
        <f t="shared" si="213"/>
        <v>0</v>
      </c>
      <c r="AC471" s="43">
        <f t="shared" si="206"/>
        <v>21</v>
      </c>
      <c r="AD471" s="132">
        <f t="shared" si="207"/>
        <v>-26</v>
      </c>
    </row>
    <row r="472" spans="1:30">
      <c r="A472" s="197">
        <f t="shared" si="210"/>
        <v>462</v>
      </c>
      <c r="B472" s="198">
        <f>Data!B472</f>
        <v>19</v>
      </c>
      <c r="D472" s="112">
        <f t="shared" si="208"/>
        <v>2</v>
      </c>
      <c r="E472" s="116" t="str">
        <f t="shared" si="209"/>
        <v>A</v>
      </c>
      <c r="G472" s="24" t="str">
        <f t="shared" si="189"/>
        <v xml:space="preserve"> </v>
      </c>
      <c r="H472" s="25" t="str">
        <f t="shared" si="190"/>
        <v xml:space="preserve"> </v>
      </c>
      <c r="I472" s="43" t="str">
        <f t="shared" si="191"/>
        <v xml:space="preserve"> </v>
      </c>
      <c r="J472" s="43">
        <f t="shared" si="192"/>
        <v>0</v>
      </c>
      <c r="K472" s="43">
        <f t="shared" si="211"/>
        <v>0</v>
      </c>
      <c r="L472" s="43">
        <f t="shared" si="193"/>
        <v>0</v>
      </c>
      <c r="M472" s="132">
        <f t="shared" si="194"/>
        <v>-99</v>
      </c>
      <c r="N472" s="71"/>
      <c r="O472" s="24" t="str">
        <f t="shared" si="195"/>
        <v xml:space="preserve"> </v>
      </c>
      <c r="P472" s="25" t="str">
        <f t="shared" si="196"/>
        <v xml:space="preserve"> </v>
      </c>
      <c r="Q472" s="43" t="str">
        <f t="shared" si="197"/>
        <v xml:space="preserve"> </v>
      </c>
      <c r="R472" s="43">
        <f t="shared" si="198"/>
        <v>0</v>
      </c>
      <c r="S472" s="43">
        <f t="shared" si="212"/>
        <v>0</v>
      </c>
      <c r="T472" s="43">
        <f t="shared" si="199"/>
        <v>0</v>
      </c>
      <c r="U472" s="132">
        <f t="shared" si="200"/>
        <v>51</v>
      </c>
      <c r="W472" s="24" t="str">
        <f t="shared" si="201"/>
        <v xml:space="preserve"> </v>
      </c>
      <c r="X472" s="25" t="str">
        <f t="shared" si="202"/>
        <v xml:space="preserve"> </v>
      </c>
      <c r="Y472" s="43" t="str">
        <f t="shared" si="203"/>
        <v xml:space="preserve"> </v>
      </c>
      <c r="Z472" s="134">
        <f t="shared" si="204"/>
        <v>0</v>
      </c>
      <c r="AA472" s="43">
        <f t="shared" si="205"/>
        <v>18</v>
      </c>
      <c r="AB472" s="43">
        <f t="shared" si="213"/>
        <v>0</v>
      </c>
      <c r="AC472" s="43">
        <f t="shared" si="206"/>
        <v>0</v>
      </c>
      <c r="AD472" s="132">
        <f t="shared" si="207"/>
        <v>-26</v>
      </c>
    </row>
    <row r="473" spans="1:30">
      <c r="A473" s="197">
        <f t="shared" si="210"/>
        <v>463</v>
      </c>
      <c r="B473" s="198">
        <f>Data!B473</f>
        <v>35</v>
      </c>
      <c r="D473" s="112">
        <f t="shared" si="208"/>
        <v>3</v>
      </c>
      <c r="E473" s="116" t="str">
        <f t="shared" si="209"/>
        <v>B</v>
      </c>
      <c r="G473" s="24" t="str">
        <f t="shared" si="189"/>
        <v xml:space="preserve"> </v>
      </c>
      <c r="H473" s="25" t="str">
        <f t="shared" si="190"/>
        <v xml:space="preserve"> </v>
      </c>
      <c r="I473" s="43" t="str">
        <f t="shared" si="191"/>
        <v xml:space="preserve"> </v>
      </c>
      <c r="J473" s="43">
        <f t="shared" si="192"/>
        <v>0</v>
      </c>
      <c r="K473" s="43">
        <f t="shared" si="211"/>
        <v>0</v>
      </c>
      <c r="L473" s="43">
        <f t="shared" si="193"/>
        <v>0</v>
      </c>
      <c r="M473" s="132">
        <f t="shared" si="194"/>
        <v>-99</v>
      </c>
      <c r="N473" s="71"/>
      <c r="O473" s="24" t="str">
        <f t="shared" si="195"/>
        <v xml:space="preserve"> </v>
      </c>
      <c r="P473" s="25" t="str">
        <f t="shared" si="196"/>
        <v xml:space="preserve"> </v>
      </c>
      <c r="Q473" s="43" t="str">
        <f t="shared" si="197"/>
        <v xml:space="preserve"> </v>
      </c>
      <c r="R473" s="43">
        <f t="shared" si="198"/>
        <v>0</v>
      </c>
      <c r="S473" s="43">
        <f t="shared" si="212"/>
        <v>0</v>
      </c>
      <c r="T473" s="43">
        <f t="shared" si="199"/>
        <v>0</v>
      </c>
      <c r="U473" s="132">
        <f t="shared" si="200"/>
        <v>51</v>
      </c>
      <c r="W473" s="24" t="str">
        <f t="shared" si="201"/>
        <v xml:space="preserve"> </v>
      </c>
      <c r="X473" s="25" t="str">
        <f t="shared" si="202"/>
        <v xml:space="preserve"> </v>
      </c>
      <c r="Y473" s="43" t="str">
        <f t="shared" si="203"/>
        <v xml:space="preserve"> </v>
      </c>
      <c r="Z473" s="134">
        <f t="shared" si="204"/>
        <v>0</v>
      </c>
      <c r="AA473" s="43">
        <f t="shared" si="205"/>
        <v>18</v>
      </c>
      <c r="AB473" s="43">
        <f t="shared" si="213"/>
        <v>0</v>
      </c>
      <c r="AC473" s="43">
        <f t="shared" si="206"/>
        <v>0</v>
      </c>
      <c r="AD473" s="132">
        <f t="shared" si="207"/>
        <v>-26</v>
      </c>
    </row>
    <row r="474" spans="1:30">
      <c r="A474" s="197">
        <f t="shared" si="210"/>
        <v>464</v>
      </c>
      <c r="B474" s="198">
        <f>Data!B474</f>
        <v>24</v>
      </c>
      <c r="D474" s="112">
        <f t="shared" si="208"/>
        <v>2</v>
      </c>
      <c r="E474" s="116" t="str">
        <f t="shared" si="209"/>
        <v>C</v>
      </c>
      <c r="G474" s="24" t="str">
        <f t="shared" si="189"/>
        <v xml:space="preserve"> </v>
      </c>
      <c r="H474" s="25" t="str">
        <f t="shared" si="190"/>
        <v xml:space="preserve"> </v>
      </c>
      <c r="I474" s="43" t="str">
        <f t="shared" si="191"/>
        <v xml:space="preserve"> </v>
      </c>
      <c r="J474" s="43">
        <f t="shared" si="192"/>
        <v>0</v>
      </c>
      <c r="K474" s="43">
        <f t="shared" si="211"/>
        <v>0</v>
      </c>
      <c r="L474" s="43">
        <f t="shared" si="193"/>
        <v>0</v>
      </c>
      <c r="M474" s="132">
        <f t="shared" si="194"/>
        <v>-99</v>
      </c>
      <c r="N474" s="71"/>
      <c r="O474" s="24" t="str">
        <f t="shared" si="195"/>
        <v xml:space="preserve"> </v>
      </c>
      <c r="P474" s="25" t="str">
        <f t="shared" si="196"/>
        <v xml:space="preserve"> </v>
      </c>
      <c r="Q474" s="43" t="str">
        <f t="shared" si="197"/>
        <v xml:space="preserve"> </v>
      </c>
      <c r="R474" s="43">
        <f t="shared" si="198"/>
        <v>0</v>
      </c>
      <c r="S474" s="43">
        <f t="shared" si="212"/>
        <v>0</v>
      </c>
      <c r="T474" s="43">
        <f t="shared" si="199"/>
        <v>0</v>
      </c>
      <c r="U474" s="132">
        <f t="shared" si="200"/>
        <v>51</v>
      </c>
      <c r="W474" s="24" t="str">
        <f t="shared" si="201"/>
        <v xml:space="preserve"> </v>
      </c>
      <c r="X474" s="25" t="str">
        <f t="shared" si="202"/>
        <v xml:space="preserve"> </v>
      </c>
      <c r="Y474" s="43" t="str">
        <f t="shared" si="203"/>
        <v xml:space="preserve"> </v>
      </c>
      <c r="Z474" s="134">
        <f t="shared" si="204"/>
        <v>0</v>
      </c>
      <c r="AA474" s="43">
        <f t="shared" si="205"/>
        <v>18</v>
      </c>
      <c r="AB474" s="43">
        <f t="shared" si="213"/>
        <v>0</v>
      </c>
      <c r="AC474" s="43">
        <f t="shared" si="206"/>
        <v>0</v>
      </c>
      <c r="AD474" s="132">
        <f t="shared" si="207"/>
        <v>-26</v>
      </c>
    </row>
    <row r="475" spans="1:30">
      <c r="A475" s="197">
        <f t="shared" si="210"/>
        <v>465</v>
      </c>
      <c r="B475" s="198">
        <f>Data!B475</f>
        <v>4</v>
      </c>
      <c r="D475" s="112">
        <f t="shared" si="208"/>
        <v>1</v>
      </c>
      <c r="E475" s="116" t="str">
        <f t="shared" si="209"/>
        <v>A</v>
      </c>
      <c r="G475" s="24" t="str">
        <f t="shared" si="189"/>
        <v xml:space="preserve"> </v>
      </c>
      <c r="H475" s="25" t="str">
        <f t="shared" si="190"/>
        <v xml:space="preserve"> </v>
      </c>
      <c r="I475" s="43" t="str">
        <f t="shared" si="191"/>
        <v xml:space="preserve"> </v>
      </c>
      <c r="J475" s="43">
        <f t="shared" si="192"/>
        <v>0</v>
      </c>
      <c r="K475" s="43">
        <f t="shared" si="211"/>
        <v>0</v>
      </c>
      <c r="L475" s="43">
        <f t="shared" si="193"/>
        <v>0</v>
      </c>
      <c r="M475" s="132">
        <f t="shared" si="194"/>
        <v>-99</v>
      </c>
      <c r="N475" s="71"/>
      <c r="O475" s="24" t="str">
        <f t="shared" si="195"/>
        <v xml:space="preserve"> </v>
      </c>
      <c r="P475" s="25" t="str">
        <f t="shared" si="196"/>
        <v xml:space="preserve"> </v>
      </c>
      <c r="Q475" s="43" t="str">
        <f t="shared" si="197"/>
        <v xml:space="preserve"> </v>
      </c>
      <c r="R475" s="43">
        <f t="shared" si="198"/>
        <v>0</v>
      </c>
      <c r="S475" s="43">
        <f t="shared" si="212"/>
        <v>0</v>
      </c>
      <c r="T475" s="43">
        <f t="shared" si="199"/>
        <v>0</v>
      </c>
      <c r="U475" s="132">
        <f t="shared" si="200"/>
        <v>51</v>
      </c>
      <c r="W475" s="24" t="str">
        <f t="shared" si="201"/>
        <v xml:space="preserve"> </v>
      </c>
      <c r="X475" s="25" t="str">
        <f t="shared" si="202"/>
        <v xml:space="preserve"> </v>
      </c>
      <c r="Y475" s="43" t="str">
        <f t="shared" si="203"/>
        <v xml:space="preserve"> </v>
      </c>
      <c r="Z475" s="134">
        <f t="shared" si="204"/>
        <v>0</v>
      </c>
      <c r="AA475" s="43">
        <f t="shared" si="205"/>
        <v>18</v>
      </c>
      <c r="AB475" s="43">
        <f t="shared" si="213"/>
        <v>0</v>
      </c>
      <c r="AC475" s="43">
        <f t="shared" si="206"/>
        <v>0</v>
      </c>
      <c r="AD475" s="132">
        <f t="shared" si="207"/>
        <v>-26</v>
      </c>
    </row>
    <row r="476" spans="1:30">
      <c r="A476" s="197">
        <f t="shared" si="210"/>
        <v>466</v>
      </c>
      <c r="B476" s="198">
        <f>Data!B476</f>
        <v>9</v>
      </c>
      <c r="D476" s="112">
        <f t="shared" si="208"/>
        <v>1</v>
      </c>
      <c r="E476" s="116" t="str">
        <f t="shared" si="209"/>
        <v>C</v>
      </c>
      <c r="G476" s="24" t="str">
        <f t="shared" si="189"/>
        <v>T</v>
      </c>
      <c r="H476" s="25" t="str">
        <f t="shared" si="190"/>
        <v xml:space="preserve"> </v>
      </c>
      <c r="I476" s="43">
        <f t="shared" si="191"/>
        <v>1</v>
      </c>
      <c r="J476" s="43">
        <f t="shared" si="192"/>
        <v>1</v>
      </c>
      <c r="K476" s="43">
        <f t="shared" si="211"/>
        <v>1</v>
      </c>
      <c r="L476" s="43">
        <f t="shared" si="193"/>
        <v>0</v>
      </c>
      <c r="M476" s="132">
        <f t="shared" si="194"/>
        <v>-100</v>
      </c>
      <c r="N476" s="71"/>
      <c r="O476" s="24" t="str">
        <f t="shared" si="195"/>
        <v xml:space="preserve"> </v>
      </c>
      <c r="P476" s="25" t="str">
        <f t="shared" si="196"/>
        <v xml:space="preserve"> </v>
      </c>
      <c r="Q476" s="43" t="str">
        <f t="shared" si="197"/>
        <v xml:space="preserve"> </v>
      </c>
      <c r="R476" s="43">
        <f t="shared" si="198"/>
        <v>0</v>
      </c>
      <c r="S476" s="43">
        <f t="shared" si="212"/>
        <v>0</v>
      </c>
      <c r="T476" s="43">
        <f t="shared" si="199"/>
        <v>0</v>
      </c>
      <c r="U476" s="132">
        <f t="shared" si="200"/>
        <v>51</v>
      </c>
      <c r="W476" s="24" t="str">
        <f t="shared" si="201"/>
        <v>T</v>
      </c>
      <c r="X476" s="25" t="str">
        <f t="shared" si="202"/>
        <v xml:space="preserve"> </v>
      </c>
      <c r="Y476" s="43">
        <f t="shared" si="203"/>
        <v>1</v>
      </c>
      <c r="Z476" s="134">
        <f t="shared" si="204"/>
        <v>0</v>
      </c>
      <c r="AA476" s="43">
        <f t="shared" si="205"/>
        <v>18</v>
      </c>
      <c r="AB476" s="43">
        <f t="shared" si="213"/>
        <v>6</v>
      </c>
      <c r="AC476" s="43">
        <f t="shared" si="206"/>
        <v>0</v>
      </c>
      <c r="AD476" s="132">
        <f t="shared" si="207"/>
        <v>-32</v>
      </c>
    </row>
    <row r="477" spans="1:30">
      <c r="A477" s="197">
        <f t="shared" si="210"/>
        <v>467</v>
      </c>
      <c r="B477" s="198">
        <f>Data!B477</f>
        <v>16</v>
      </c>
      <c r="D477" s="112">
        <f t="shared" si="208"/>
        <v>2</v>
      </c>
      <c r="E477" s="116" t="str">
        <f t="shared" si="209"/>
        <v>A</v>
      </c>
      <c r="G477" s="24" t="str">
        <f t="shared" si="189"/>
        <v xml:space="preserve"> </v>
      </c>
      <c r="H477" s="25" t="str">
        <f t="shared" si="190"/>
        <v>L</v>
      </c>
      <c r="I477" s="43">
        <f t="shared" si="191"/>
        <v>2</v>
      </c>
      <c r="J477" s="43">
        <f t="shared" si="192"/>
        <v>2</v>
      </c>
      <c r="K477" s="43">
        <f t="shared" si="211"/>
        <v>2</v>
      </c>
      <c r="L477" s="43">
        <f t="shared" si="193"/>
        <v>0</v>
      </c>
      <c r="M477" s="132">
        <f t="shared" si="194"/>
        <v>-102</v>
      </c>
      <c r="N477" s="71"/>
      <c r="O477" s="24" t="str">
        <f t="shared" si="195"/>
        <v xml:space="preserve"> </v>
      </c>
      <c r="P477" s="25" t="str">
        <f t="shared" si="196"/>
        <v xml:space="preserve"> </v>
      </c>
      <c r="Q477" s="43" t="str">
        <f t="shared" si="197"/>
        <v xml:space="preserve"> </v>
      </c>
      <c r="R477" s="43">
        <f t="shared" si="198"/>
        <v>0</v>
      </c>
      <c r="S477" s="43">
        <f t="shared" si="212"/>
        <v>0</v>
      </c>
      <c r="T477" s="43">
        <f t="shared" si="199"/>
        <v>0</v>
      </c>
      <c r="U477" s="132">
        <f t="shared" si="200"/>
        <v>51</v>
      </c>
      <c r="W477" s="24" t="str">
        <f t="shared" si="201"/>
        <v xml:space="preserve"> </v>
      </c>
      <c r="X477" s="25" t="str">
        <f t="shared" si="202"/>
        <v>L</v>
      </c>
      <c r="Y477" s="43">
        <f t="shared" si="203"/>
        <v>2</v>
      </c>
      <c r="Z477" s="134">
        <f t="shared" si="204"/>
        <v>1</v>
      </c>
      <c r="AA477" s="43">
        <f t="shared" si="205"/>
        <v>19</v>
      </c>
      <c r="AB477" s="43">
        <f t="shared" si="213"/>
        <v>7</v>
      </c>
      <c r="AC477" s="43">
        <f t="shared" si="206"/>
        <v>0</v>
      </c>
      <c r="AD477" s="132">
        <f t="shared" si="207"/>
        <v>-39</v>
      </c>
    </row>
    <row r="478" spans="1:30">
      <c r="A478" s="197">
        <f t="shared" si="210"/>
        <v>468</v>
      </c>
      <c r="B478" s="198">
        <f>Data!B478</f>
        <v>34</v>
      </c>
      <c r="D478" s="112">
        <f t="shared" si="208"/>
        <v>3</v>
      </c>
      <c r="E478" s="116" t="str">
        <f t="shared" si="209"/>
        <v>A</v>
      </c>
      <c r="G478" s="24" t="str">
        <f t="shared" si="189"/>
        <v xml:space="preserve"> </v>
      </c>
      <c r="H478" s="25" t="str">
        <f t="shared" si="190"/>
        <v>L</v>
      </c>
      <c r="I478" s="43">
        <f t="shared" si="191"/>
        <v>3</v>
      </c>
      <c r="J478" s="43">
        <f t="shared" si="192"/>
        <v>3</v>
      </c>
      <c r="K478" s="43">
        <f t="shared" si="211"/>
        <v>3</v>
      </c>
      <c r="L478" s="43">
        <f t="shared" si="193"/>
        <v>0</v>
      </c>
      <c r="M478" s="132">
        <f t="shared" si="194"/>
        <v>-105</v>
      </c>
      <c r="N478" s="71"/>
      <c r="O478" s="24" t="str">
        <f t="shared" si="195"/>
        <v>T</v>
      </c>
      <c r="P478" s="25" t="str">
        <f t="shared" si="196"/>
        <v xml:space="preserve"> </v>
      </c>
      <c r="Q478" s="43" t="str">
        <f t="shared" si="197"/>
        <v>A</v>
      </c>
      <c r="R478" s="43">
        <f t="shared" si="198"/>
        <v>1</v>
      </c>
      <c r="S478" s="43">
        <f t="shared" si="212"/>
        <v>1</v>
      </c>
      <c r="T478" s="43">
        <f t="shared" si="199"/>
        <v>0</v>
      </c>
      <c r="U478" s="132">
        <f t="shared" si="200"/>
        <v>50</v>
      </c>
      <c r="W478" s="24" t="str">
        <f t="shared" si="201"/>
        <v xml:space="preserve"> </v>
      </c>
      <c r="X478" s="25" t="str">
        <f t="shared" si="202"/>
        <v>L</v>
      </c>
      <c r="Y478" s="43">
        <f t="shared" si="203"/>
        <v>3</v>
      </c>
      <c r="Z478" s="134">
        <f t="shared" si="204"/>
        <v>2</v>
      </c>
      <c r="AA478" s="43">
        <f t="shared" si="205"/>
        <v>20</v>
      </c>
      <c r="AB478" s="43">
        <f t="shared" si="213"/>
        <v>7</v>
      </c>
      <c r="AC478" s="43">
        <f t="shared" si="206"/>
        <v>0</v>
      </c>
      <c r="AD478" s="132">
        <f t="shared" si="207"/>
        <v>-46</v>
      </c>
    </row>
    <row r="479" spans="1:30">
      <c r="A479" s="197">
        <f t="shared" si="210"/>
        <v>469</v>
      </c>
      <c r="B479" s="198">
        <f>Data!B479</f>
        <v>27</v>
      </c>
      <c r="D479" s="112">
        <f t="shared" si="208"/>
        <v>3</v>
      </c>
      <c r="E479" s="116" t="str">
        <f t="shared" si="209"/>
        <v>C</v>
      </c>
      <c r="G479" s="24" t="str">
        <f t="shared" si="189"/>
        <v xml:space="preserve"> </v>
      </c>
      <c r="H479" s="25" t="str">
        <f t="shared" si="190"/>
        <v>W</v>
      </c>
      <c r="I479" s="43" t="str">
        <f t="shared" si="191"/>
        <v xml:space="preserve"> </v>
      </c>
      <c r="J479" s="43">
        <f t="shared" si="192"/>
        <v>0</v>
      </c>
      <c r="K479" s="43">
        <f t="shared" si="211"/>
        <v>0</v>
      </c>
      <c r="L479" s="43">
        <f t="shared" si="193"/>
        <v>9</v>
      </c>
      <c r="M479" s="132">
        <f t="shared" si="194"/>
        <v>-96</v>
      </c>
      <c r="N479" s="71"/>
      <c r="O479" s="24" t="str">
        <f t="shared" si="195"/>
        <v xml:space="preserve"> </v>
      </c>
      <c r="P479" s="25" t="str">
        <f t="shared" si="196"/>
        <v>L</v>
      </c>
      <c r="Q479" s="43" t="str">
        <f t="shared" si="197"/>
        <v>C</v>
      </c>
      <c r="R479" s="43">
        <f t="shared" si="198"/>
        <v>2</v>
      </c>
      <c r="S479" s="43">
        <f t="shared" si="212"/>
        <v>2</v>
      </c>
      <c r="T479" s="43">
        <f t="shared" si="199"/>
        <v>0</v>
      </c>
      <c r="U479" s="132">
        <f t="shared" si="200"/>
        <v>48</v>
      </c>
      <c r="W479" s="24" t="str">
        <f t="shared" si="201"/>
        <v xml:space="preserve"> </v>
      </c>
      <c r="X479" s="25" t="str">
        <f t="shared" si="202"/>
        <v>W</v>
      </c>
      <c r="Y479" s="43" t="str">
        <f t="shared" si="203"/>
        <v xml:space="preserve"> </v>
      </c>
      <c r="Z479" s="134">
        <f t="shared" si="204"/>
        <v>0</v>
      </c>
      <c r="AA479" s="43">
        <f t="shared" si="205"/>
        <v>18</v>
      </c>
      <c r="AB479" s="43">
        <f t="shared" si="213"/>
        <v>0</v>
      </c>
      <c r="AC479" s="43">
        <f t="shared" si="206"/>
        <v>21</v>
      </c>
      <c r="AD479" s="132">
        <f t="shared" si="207"/>
        <v>-25</v>
      </c>
    </row>
    <row r="480" spans="1:30">
      <c r="A480" s="197">
        <f t="shared" si="210"/>
        <v>470</v>
      </c>
      <c r="B480" s="198">
        <f>Data!B480</f>
        <v>35</v>
      </c>
      <c r="D480" s="112">
        <f t="shared" si="208"/>
        <v>3</v>
      </c>
      <c r="E480" s="116" t="str">
        <f t="shared" si="209"/>
        <v>B</v>
      </c>
      <c r="G480" s="24" t="str">
        <f t="shared" si="189"/>
        <v xml:space="preserve"> </v>
      </c>
      <c r="H480" s="25" t="str">
        <f t="shared" si="190"/>
        <v xml:space="preserve"> </v>
      </c>
      <c r="I480" s="43" t="str">
        <f t="shared" si="191"/>
        <v xml:space="preserve"> </v>
      </c>
      <c r="J480" s="43">
        <f t="shared" si="192"/>
        <v>0</v>
      </c>
      <c r="K480" s="43">
        <f t="shared" si="211"/>
        <v>0</v>
      </c>
      <c r="L480" s="43">
        <f t="shared" si="193"/>
        <v>0</v>
      </c>
      <c r="M480" s="132">
        <f t="shared" si="194"/>
        <v>-96</v>
      </c>
      <c r="N480" s="71"/>
      <c r="O480" s="24" t="str">
        <f t="shared" si="195"/>
        <v xml:space="preserve"> </v>
      </c>
      <c r="P480" s="25" t="str">
        <f t="shared" si="196"/>
        <v>L</v>
      </c>
      <c r="Q480" s="43" t="str">
        <f t="shared" si="197"/>
        <v>B</v>
      </c>
      <c r="R480" s="43">
        <f t="shared" si="198"/>
        <v>3</v>
      </c>
      <c r="S480" s="43">
        <f t="shared" si="212"/>
        <v>3</v>
      </c>
      <c r="T480" s="43">
        <f t="shared" si="199"/>
        <v>0</v>
      </c>
      <c r="U480" s="132">
        <f t="shared" si="200"/>
        <v>45</v>
      </c>
      <c r="W480" s="24" t="str">
        <f t="shared" si="201"/>
        <v xml:space="preserve"> </v>
      </c>
      <c r="X480" s="25" t="str">
        <f t="shared" si="202"/>
        <v xml:space="preserve"> </v>
      </c>
      <c r="Y480" s="43" t="str">
        <f t="shared" si="203"/>
        <v xml:space="preserve"> </v>
      </c>
      <c r="Z480" s="134">
        <f t="shared" si="204"/>
        <v>0</v>
      </c>
      <c r="AA480" s="43">
        <f t="shared" si="205"/>
        <v>18</v>
      </c>
      <c r="AB480" s="43">
        <f t="shared" si="213"/>
        <v>0</v>
      </c>
      <c r="AC480" s="43">
        <f t="shared" si="206"/>
        <v>0</v>
      </c>
      <c r="AD480" s="132">
        <f t="shared" si="207"/>
        <v>-25</v>
      </c>
    </row>
    <row r="481" spans="1:30">
      <c r="A481" s="197">
        <f t="shared" si="210"/>
        <v>471</v>
      </c>
      <c r="B481" s="198">
        <f>Data!B481</f>
        <v>28</v>
      </c>
      <c r="D481" s="112">
        <f t="shared" si="208"/>
        <v>3</v>
      </c>
      <c r="E481" s="116" t="str">
        <f t="shared" si="209"/>
        <v>A</v>
      </c>
      <c r="G481" s="24" t="str">
        <f t="shared" si="189"/>
        <v>T</v>
      </c>
      <c r="H481" s="25" t="str">
        <f t="shared" si="190"/>
        <v xml:space="preserve"> </v>
      </c>
      <c r="I481" s="43">
        <f t="shared" si="191"/>
        <v>3</v>
      </c>
      <c r="J481" s="43">
        <f t="shared" si="192"/>
        <v>1</v>
      </c>
      <c r="K481" s="43">
        <f t="shared" si="211"/>
        <v>1</v>
      </c>
      <c r="L481" s="43">
        <f t="shared" si="193"/>
        <v>0</v>
      </c>
      <c r="M481" s="132">
        <f t="shared" si="194"/>
        <v>-97</v>
      </c>
      <c r="N481" s="71"/>
      <c r="O481" s="24" t="str">
        <f t="shared" si="195"/>
        <v xml:space="preserve"> </v>
      </c>
      <c r="P481" s="25" t="str">
        <f t="shared" si="196"/>
        <v>L</v>
      </c>
      <c r="Q481" s="43" t="str">
        <f t="shared" si="197"/>
        <v>A</v>
      </c>
      <c r="R481" s="43">
        <f t="shared" si="198"/>
        <v>4</v>
      </c>
      <c r="S481" s="43">
        <f t="shared" si="212"/>
        <v>4</v>
      </c>
      <c r="T481" s="43">
        <f t="shared" si="199"/>
        <v>0</v>
      </c>
      <c r="U481" s="132">
        <f t="shared" si="200"/>
        <v>41</v>
      </c>
      <c r="W481" s="24" t="str">
        <f t="shared" si="201"/>
        <v>T</v>
      </c>
      <c r="X481" s="25" t="str">
        <f t="shared" si="202"/>
        <v xml:space="preserve"> </v>
      </c>
      <c r="Y481" s="43">
        <f t="shared" si="203"/>
        <v>3</v>
      </c>
      <c r="Z481" s="134">
        <f t="shared" si="204"/>
        <v>0</v>
      </c>
      <c r="AA481" s="43">
        <f t="shared" si="205"/>
        <v>18</v>
      </c>
      <c r="AB481" s="43">
        <f t="shared" si="213"/>
        <v>6</v>
      </c>
      <c r="AC481" s="43">
        <f t="shared" si="206"/>
        <v>0</v>
      </c>
      <c r="AD481" s="132">
        <f t="shared" si="207"/>
        <v>-31</v>
      </c>
    </row>
    <row r="482" spans="1:30">
      <c r="A482" s="197">
        <f t="shared" si="210"/>
        <v>472</v>
      </c>
      <c r="B482" s="198">
        <f>Data!B482</f>
        <v>36</v>
      </c>
      <c r="D482" s="112">
        <f t="shared" si="208"/>
        <v>3</v>
      </c>
      <c r="E482" s="116" t="str">
        <f t="shared" si="209"/>
        <v>C</v>
      </c>
      <c r="G482" s="24" t="str">
        <f t="shared" si="189"/>
        <v>T</v>
      </c>
      <c r="H482" s="25" t="str">
        <f t="shared" si="190"/>
        <v>W</v>
      </c>
      <c r="I482" s="43" t="str">
        <f t="shared" si="191"/>
        <v xml:space="preserve"> </v>
      </c>
      <c r="J482" s="43">
        <f t="shared" si="192"/>
        <v>0</v>
      </c>
      <c r="K482" s="43">
        <f t="shared" si="211"/>
        <v>0</v>
      </c>
      <c r="L482" s="43">
        <f t="shared" si="193"/>
        <v>3</v>
      </c>
      <c r="M482" s="132">
        <f t="shared" si="194"/>
        <v>-94</v>
      </c>
      <c r="N482" s="71"/>
      <c r="O482" s="24" t="str">
        <f t="shared" si="195"/>
        <v xml:space="preserve"> </v>
      </c>
      <c r="P482" s="25" t="str">
        <f t="shared" si="196"/>
        <v>L</v>
      </c>
      <c r="Q482" s="43" t="str">
        <f t="shared" si="197"/>
        <v>C</v>
      </c>
      <c r="R482" s="43">
        <f t="shared" si="198"/>
        <v>5</v>
      </c>
      <c r="S482" s="43">
        <f t="shared" si="212"/>
        <v>6</v>
      </c>
      <c r="T482" s="43">
        <f t="shared" si="199"/>
        <v>0</v>
      </c>
      <c r="U482" s="132">
        <f t="shared" si="200"/>
        <v>35</v>
      </c>
      <c r="W482" s="24" t="str">
        <f t="shared" si="201"/>
        <v>T</v>
      </c>
      <c r="X482" s="25" t="str">
        <f t="shared" si="202"/>
        <v>W</v>
      </c>
      <c r="Y482" s="43" t="str">
        <f t="shared" si="203"/>
        <v xml:space="preserve"> </v>
      </c>
      <c r="Z482" s="134">
        <f t="shared" si="204"/>
        <v>0</v>
      </c>
      <c r="AA482" s="43">
        <f t="shared" si="205"/>
        <v>16</v>
      </c>
      <c r="AB482" s="43">
        <f t="shared" si="213"/>
        <v>0</v>
      </c>
      <c r="AC482" s="43">
        <f t="shared" si="206"/>
        <v>18</v>
      </c>
      <c r="AD482" s="132">
        <f t="shared" si="207"/>
        <v>-13</v>
      </c>
    </row>
    <row r="483" spans="1:30">
      <c r="A483" s="197">
        <f t="shared" si="210"/>
        <v>473</v>
      </c>
      <c r="B483" s="198">
        <f>Data!B483</f>
        <v>25</v>
      </c>
      <c r="D483" s="112">
        <f t="shared" si="208"/>
        <v>3</v>
      </c>
      <c r="E483" s="116" t="str">
        <f t="shared" si="209"/>
        <v>A</v>
      </c>
      <c r="G483" s="24" t="str">
        <f t="shared" si="189"/>
        <v xml:space="preserve"> </v>
      </c>
      <c r="H483" s="25" t="str">
        <f t="shared" si="190"/>
        <v xml:space="preserve"> </v>
      </c>
      <c r="I483" s="43" t="str">
        <f t="shared" si="191"/>
        <v xml:space="preserve"> </v>
      </c>
      <c r="J483" s="43">
        <f t="shared" si="192"/>
        <v>0</v>
      </c>
      <c r="K483" s="43">
        <f t="shared" si="211"/>
        <v>0</v>
      </c>
      <c r="L483" s="43">
        <f t="shared" si="193"/>
        <v>0</v>
      </c>
      <c r="M483" s="132">
        <f t="shared" si="194"/>
        <v>-94</v>
      </c>
      <c r="N483" s="71"/>
      <c r="O483" s="24" t="str">
        <f t="shared" si="195"/>
        <v xml:space="preserve"> </v>
      </c>
      <c r="P483" s="25" t="str">
        <f t="shared" si="196"/>
        <v>L</v>
      </c>
      <c r="Q483" s="43" t="str">
        <f t="shared" si="197"/>
        <v>A</v>
      </c>
      <c r="R483" s="43">
        <f t="shared" si="198"/>
        <v>6</v>
      </c>
      <c r="S483" s="43">
        <f t="shared" si="212"/>
        <v>9</v>
      </c>
      <c r="T483" s="43">
        <f t="shared" si="199"/>
        <v>0</v>
      </c>
      <c r="U483" s="132">
        <f t="shared" si="200"/>
        <v>26</v>
      </c>
      <c r="W483" s="24" t="str">
        <f t="shared" si="201"/>
        <v xml:space="preserve"> </v>
      </c>
      <c r="X483" s="25" t="str">
        <f t="shared" si="202"/>
        <v xml:space="preserve"> </v>
      </c>
      <c r="Y483" s="43" t="str">
        <f t="shared" si="203"/>
        <v xml:space="preserve"> </v>
      </c>
      <c r="Z483" s="134">
        <f t="shared" si="204"/>
        <v>0</v>
      </c>
      <c r="AA483" s="43">
        <f t="shared" si="205"/>
        <v>16</v>
      </c>
      <c r="AB483" s="43">
        <f t="shared" si="213"/>
        <v>0</v>
      </c>
      <c r="AC483" s="43">
        <f t="shared" si="206"/>
        <v>0</v>
      </c>
      <c r="AD483" s="132">
        <f t="shared" si="207"/>
        <v>-13</v>
      </c>
    </row>
    <row r="484" spans="1:30">
      <c r="A484" s="197">
        <f t="shared" si="210"/>
        <v>474</v>
      </c>
      <c r="B484" s="198">
        <f>Data!B484</f>
        <v>5</v>
      </c>
      <c r="D484" s="112">
        <f t="shared" si="208"/>
        <v>1</v>
      </c>
      <c r="E484" s="116" t="str">
        <f t="shared" si="209"/>
        <v>B</v>
      </c>
      <c r="G484" s="24" t="str">
        <f t="shared" si="189"/>
        <v xml:space="preserve"> </v>
      </c>
      <c r="H484" s="25" t="str">
        <f t="shared" si="190"/>
        <v xml:space="preserve"> </v>
      </c>
      <c r="I484" s="43" t="str">
        <f t="shared" si="191"/>
        <v xml:space="preserve"> </v>
      </c>
      <c r="J484" s="43">
        <f t="shared" si="192"/>
        <v>0</v>
      </c>
      <c r="K484" s="43">
        <f t="shared" si="211"/>
        <v>0</v>
      </c>
      <c r="L484" s="43">
        <f t="shared" si="193"/>
        <v>0</v>
      </c>
      <c r="M484" s="132">
        <f t="shared" si="194"/>
        <v>-94</v>
      </c>
      <c r="N484" s="71"/>
      <c r="O484" s="24" t="str">
        <f t="shared" si="195"/>
        <v xml:space="preserve"> </v>
      </c>
      <c r="P484" s="25" t="str">
        <f t="shared" si="196"/>
        <v>L</v>
      </c>
      <c r="Q484" s="43" t="str">
        <f t="shared" si="197"/>
        <v>B</v>
      </c>
      <c r="R484" s="43">
        <f t="shared" si="198"/>
        <v>7</v>
      </c>
      <c r="S484" s="43">
        <f t="shared" si="212"/>
        <v>0</v>
      </c>
      <c r="T484" s="43">
        <f t="shared" si="199"/>
        <v>0</v>
      </c>
      <c r="U484" s="132">
        <f t="shared" si="200"/>
        <v>26</v>
      </c>
      <c r="W484" s="24" t="str">
        <f t="shared" si="201"/>
        <v xml:space="preserve"> </v>
      </c>
      <c r="X484" s="25" t="str">
        <f t="shared" si="202"/>
        <v xml:space="preserve"> </v>
      </c>
      <c r="Y484" s="43" t="str">
        <f t="shared" si="203"/>
        <v xml:space="preserve"> </v>
      </c>
      <c r="Z484" s="134">
        <f t="shared" si="204"/>
        <v>0</v>
      </c>
      <c r="AA484" s="43">
        <f t="shared" si="205"/>
        <v>16</v>
      </c>
      <c r="AB484" s="43">
        <f t="shared" si="213"/>
        <v>0</v>
      </c>
      <c r="AC484" s="43">
        <f t="shared" si="206"/>
        <v>0</v>
      </c>
      <c r="AD484" s="132">
        <f t="shared" si="207"/>
        <v>-13</v>
      </c>
    </row>
    <row r="485" spans="1:30">
      <c r="A485" s="197">
        <f t="shared" si="210"/>
        <v>475</v>
      </c>
      <c r="B485" s="198">
        <f>Data!B485</f>
        <v>21</v>
      </c>
      <c r="D485" s="112">
        <f t="shared" si="208"/>
        <v>2</v>
      </c>
      <c r="E485" s="116" t="str">
        <f t="shared" si="209"/>
        <v>C</v>
      </c>
      <c r="G485" s="24" t="str">
        <f t="shared" si="189"/>
        <v xml:space="preserve"> </v>
      </c>
      <c r="H485" s="25" t="str">
        <f t="shared" si="190"/>
        <v xml:space="preserve"> </v>
      </c>
      <c r="I485" s="43" t="str">
        <f t="shared" si="191"/>
        <v xml:space="preserve"> </v>
      </c>
      <c r="J485" s="43">
        <f t="shared" si="192"/>
        <v>0</v>
      </c>
      <c r="K485" s="43">
        <f t="shared" si="211"/>
        <v>0</v>
      </c>
      <c r="L485" s="43">
        <f t="shared" si="193"/>
        <v>0</v>
      </c>
      <c r="M485" s="132">
        <f t="shared" si="194"/>
        <v>-94</v>
      </c>
      <c r="N485" s="71"/>
      <c r="O485" s="24" t="str">
        <f t="shared" si="195"/>
        <v xml:space="preserve"> </v>
      </c>
      <c r="P485" s="25" t="str">
        <f t="shared" si="196"/>
        <v>L</v>
      </c>
      <c r="Q485" s="43" t="str">
        <f t="shared" si="197"/>
        <v>C</v>
      </c>
      <c r="R485" s="43">
        <f t="shared" si="198"/>
        <v>8</v>
      </c>
      <c r="S485" s="43">
        <f t="shared" si="212"/>
        <v>0</v>
      </c>
      <c r="T485" s="43">
        <f t="shared" si="199"/>
        <v>0</v>
      </c>
      <c r="U485" s="132">
        <f t="shared" si="200"/>
        <v>26</v>
      </c>
      <c r="W485" s="24" t="str">
        <f t="shared" si="201"/>
        <v xml:space="preserve"> </v>
      </c>
      <c r="X485" s="25" t="str">
        <f t="shared" si="202"/>
        <v xml:space="preserve"> </v>
      </c>
      <c r="Y485" s="43" t="str">
        <f t="shared" si="203"/>
        <v xml:space="preserve"> </v>
      </c>
      <c r="Z485" s="134">
        <f t="shared" si="204"/>
        <v>0</v>
      </c>
      <c r="AA485" s="43">
        <f t="shared" si="205"/>
        <v>16</v>
      </c>
      <c r="AB485" s="43">
        <f t="shared" si="213"/>
        <v>0</v>
      </c>
      <c r="AC485" s="43">
        <f t="shared" si="206"/>
        <v>0</v>
      </c>
      <c r="AD485" s="132">
        <f t="shared" si="207"/>
        <v>-13</v>
      </c>
    </row>
    <row r="486" spans="1:30">
      <c r="A486" s="197">
        <f t="shared" si="210"/>
        <v>476</v>
      </c>
      <c r="B486" s="198">
        <f>Data!B486</f>
        <v>5</v>
      </c>
      <c r="D486" s="112">
        <f t="shared" si="208"/>
        <v>1</v>
      </c>
      <c r="E486" s="116" t="str">
        <f t="shared" si="209"/>
        <v>B</v>
      </c>
      <c r="G486" s="24" t="str">
        <f t="shared" si="189"/>
        <v xml:space="preserve"> </v>
      </c>
      <c r="H486" s="25" t="str">
        <f t="shared" si="190"/>
        <v xml:space="preserve"> </v>
      </c>
      <c r="I486" s="43" t="str">
        <f t="shared" si="191"/>
        <v xml:space="preserve"> </v>
      </c>
      <c r="J486" s="43">
        <f t="shared" si="192"/>
        <v>0</v>
      </c>
      <c r="K486" s="43">
        <f t="shared" si="211"/>
        <v>0</v>
      </c>
      <c r="L486" s="43">
        <f t="shared" si="193"/>
        <v>0</v>
      </c>
      <c r="M486" s="132">
        <f t="shared" si="194"/>
        <v>-94</v>
      </c>
      <c r="N486" s="71"/>
      <c r="O486" s="24" t="str">
        <f t="shared" si="195"/>
        <v xml:space="preserve"> </v>
      </c>
      <c r="P486" s="25" t="str">
        <f t="shared" si="196"/>
        <v>L</v>
      </c>
      <c r="Q486" s="43" t="str">
        <f t="shared" si="197"/>
        <v>B</v>
      </c>
      <c r="R486" s="43">
        <f t="shared" si="198"/>
        <v>9</v>
      </c>
      <c r="S486" s="43">
        <f t="shared" si="212"/>
        <v>0</v>
      </c>
      <c r="T486" s="43">
        <f t="shared" si="199"/>
        <v>0</v>
      </c>
      <c r="U486" s="132">
        <f t="shared" si="200"/>
        <v>26</v>
      </c>
      <c r="W486" s="24" t="str">
        <f t="shared" si="201"/>
        <v xml:space="preserve"> </v>
      </c>
      <c r="X486" s="25" t="str">
        <f t="shared" si="202"/>
        <v xml:space="preserve"> </v>
      </c>
      <c r="Y486" s="43" t="str">
        <f t="shared" si="203"/>
        <v xml:space="preserve"> </v>
      </c>
      <c r="Z486" s="134">
        <f t="shared" si="204"/>
        <v>0</v>
      </c>
      <c r="AA486" s="43">
        <f t="shared" si="205"/>
        <v>16</v>
      </c>
      <c r="AB486" s="43">
        <f t="shared" si="213"/>
        <v>0</v>
      </c>
      <c r="AC486" s="43">
        <f t="shared" si="206"/>
        <v>0</v>
      </c>
      <c r="AD486" s="132">
        <f t="shared" si="207"/>
        <v>-13</v>
      </c>
    </row>
    <row r="487" spans="1:30">
      <c r="A487" s="197">
        <f t="shared" si="210"/>
        <v>477</v>
      </c>
      <c r="B487" s="198">
        <f>Data!B487</f>
        <v>36</v>
      </c>
      <c r="D487" s="112">
        <f t="shared" si="208"/>
        <v>3</v>
      </c>
      <c r="E487" s="116" t="str">
        <f t="shared" si="209"/>
        <v>C</v>
      </c>
      <c r="G487" s="24" t="str">
        <f t="shared" si="189"/>
        <v xml:space="preserve"> </v>
      </c>
      <c r="H487" s="25" t="str">
        <f t="shared" si="190"/>
        <v xml:space="preserve"> </v>
      </c>
      <c r="I487" s="43" t="str">
        <f t="shared" si="191"/>
        <v xml:space="preserve"> </v>
      </c>
      <c r="J487" s="43">
        <f t="shared" si="192"/>
        <v>0</v>
      </c>
      <c r="K487" s="43">
        <f t="shared" si="211"/>
        <v>0</v>
      </c>
      <c r="L487" s="43">
        <f t="shared" si="193"/>
        <v>0</v>
      </c>
      <c r="M487" s="132">
        <f t="shared" si="194"/>
        <v>-94</v>
      </c>
      <c r="N487" s="71"/>
      <c r="O487" s="24" t="str">
        <f t="shared" si="195"/>
        <v xml:space="preserve"> </v>
      </c>
      <c r="P487" s="25" t="str">
        <f t="shared" si="196"/>
        <v>L</v>
      </c>
      <c r="Q487" s="43" t="str">
        <f t="shared" si="197"/>
        <v>C</v>
      </c>
      <c r="R487" s="43">
        <f t="shared" si="198"/>
        <v>10</v>
      </c>
      <c r="S487" s="43">
        <f t="shared" si="212"/>
        <v>0</v>
      </c>
      <c r="T487" s="43">
        <f t="shared" si="199"/>
        <v>0</v>
      </c>
      <c r="U487" s="132">
        <f t="shared" si="200"/>
        <v>26</v>
      </c>
      <c r="W487" s="24" t="str">
        <f t="shared" si="201"/>
        <v xml:space="preserve"> </v>
      </c>
      <c r="X487" s="25" t="str">
        <f t="shared" si="202"/>
        <v xml:space="preserve"> </v>
      </c>
      <c r="Y487" s="43" t="str">
        <f t="shared" si="203"/>
        <v xml:space="preserve"> </v>
      </c>
      <c r="Z487" s="134">
        <f t="shared" si="204"/>
        <v>0</v>
      </c>
      <c r="AA487" s="43">
        <f t="shared" si="205"/>
        <v>16</v>
      </c>
      <c r="AB487" s="43">
        <f t="shared" si="213"/>
        <v>0</v>
      </c>
      <c r="AC487" s="43">
        <f t="shared" si="206"/>
        <v>0</v>
      </c>
      <c r="AD487" s="132">
        <f t="shared" si="207"/>
        <v>-13</v>
      </c>
    </row>
    <row r="488" spans="1:30">
      <c r="A488" s="197">
        <f t="shared" si="210"/>
        <v>478</v>
      </c>
      <c r="B488" s="198">
        <f>Data!B488</f>
        <v>15</v>
      </c>
      <c r="D488" s="112">
        <f t="shared" si="208"/>
        <v>2</v>
      </c>
      <c r="E488" s="116" t="str">
        <f t="shared" si="209"/>
        <v>C</v>
      </c>
      <c r="G488" s="24" t="str">
        <f t="shared" si="189"/>
        <v xml:space="preserve"> </v>
      </c>
      <c r="H488" s="25" t="str">
        <f t="shared" si="190"/>
        <v xml:space="preserve"> </v>
      </c>
      <c r="I488" s="43" t="str">
        <f t="shared" si="191"/>
        <v xml:space="preserve"> </v>
      </c>
      <c r="J488" s="43">
        <f t="shared" si="192"/>
        <v>0</v>
      </c>
      <c r="K488" s="43">
        <f t="shared" si="211"/>
        <v>0</v>
      </c>
      <c r="L488" s="43">
        <f t="shared" si="193"/>
        <v>0</v>
      </c>
      <c r="M488" s="132">
        <f t="shared" si="194"/>
        <v>-94</v>
      </c>
      <c r="N488" s="71"/>
      <c r="O488" s="24" t="str">
        <f t="shared" si="195"/>
        <v xml:space="preserve"> </v>
      </c>
      <c r="P488" s="25" t="str">
        <f t="shared" si="196"/>
        <v>W</v>
      </c>
      <c r="Q488" s="43" t="str">
        <f t="shared" si="197"/>
        <v xml:space="preserve"> </v>
      </c>
      <c r="R488" s="43">
        <f t="shared" si="198"/>
        <v>0</v>
      </c>
      <c r="S488" s="43">
        <f t="shared" si="212"/>
        <v>0</v>
      </c>
      <c r="T488" s="43">
        <f t="shared" si="199"/>
        <v>0</v>
      </c>
      <c r="U488" s="132">
        <f t="shared" si="200"/>
        <v>26</v>
      </c>
      <c r="W488" s="24" t="str">
        <f t="shared" si="201"/>
        <v xml:space="preserve"> </v>
      </c>
      <c r="X488" s="25" t="str">
        <f t="shared" si="202"/>
        <v xml:space="preserve"> </v>
      </c>
      <c r="Y488" s="43" t="str">
        <f t="shared" si="203"/>
        <v xml:space="preserve"> </v>
      </c>
      <c r="Z488" s="134">
        <f t="shared" si="204"/>
        <v>0</v>
      </c>
      <c r="AA488" s="43">
        <f t="shared" si="205"/>
        <v>16</v>
      </c>
      <c r="AB488" s="43">
        <f t="shared" si="213"/>
        <v>0</v>
      </c>
      <c r="AC488" s="43">
        <f t="shared" si="206"/>
        <v>0</v>
      </c>
      <c r="AD488" s="132">
        <f t="shared" si="207"/>
        <v>-13</v>
      </c>
    </row>
    <row r="489" spans="1:30">
      <c r="A489" s="197">
        <f t="shared" si="210"/>
        <v>479</v>
      </c>
      <c r="B489" s="198">
        <f>Data!B489</f>
        <v>7</v>
      </c>
      <c r="D489" s="112">
        <f t="shared" si="208"/>
        <v>1</v>
      </c>
      <c r="E489" s="116" t="str">
        <f t="shared" si="209"/>
        <v>A</v>
      </c>
      <c r="G489" s="24" t="str">
        <f t="shared" si="189"/>
        <v xml:space="preserve"> </v>
      </c>
      <c r="H489" s="25" t="str">
        <f t="shared" si="190"/>
        <v xml:space="preserve"> </v>
      </c>
      <c r="I489" s="43" t="str">
        <f t="shared" si="191"/>
        <v xml:space="preserve"> </v>
      </c>
      <c r="J489" s="43">
        <f t="shared" si="192"/>
        <v>0</v>
      </c>
      <c r="K489" s="43">
        <f t="shared" si="211"/>
        <v>0</v>
      </c>
      <c r="L489" s="43">
        <f t="shared" si="193"/>
        <v>0</v>
      </c>
      <c r="M489" s="132">
        <f t="shared" si="194"/>
        <v>-94</v>
      </c>
      <c r="N489" s="71"/>
      <c r="O489" s="24" t="str">
        <f t="shared" si="195"/>
        <v xml:space="preserve"> </v>
      </c>
      <c r="P489" s="25" t="str">
        <f t="shared" si="196"/>
        <v xml:space="preserve"> </v>
      </c>
      <c r="Q489" s="43" t="str">
        <f t="shared" si="197"/>
        <v xml:space="preserve"> </v>
      </c>
      <c r="R489" s="43">
        <f t="shared" si="198"/>
        <v>0</v>
      </c>
      <c r="S489" s="43">
        <f t="shared" si="212"/>
        <v>0</v>
      </c>
      <c r="T489" s="43">
        <f t="shared" si="199"/>
        <v>0</v>
      </c>
      <c r="U489" s="132">
        <f t="shared" si="200"/>
        <v>26</v>
      </c>
      <c r="W489" s="24" t="str">
        <f t="shared" si="201"/>
        <v xml:space="preserve"> </v>
      </c>
      <c r="X489" s="25" t="str">
        <f t="shared" si="202"/>
        <v xml:space="preserve"> </v>
      </c>
      <c r="Y489" s="43" t="str">
        <f t="shared" si="203"/>
        <v xml:space="preserve"> </v>
      </c>
      <c r="Z489" s="134">
        <f t="shared" si="204"/>
        <v>0</v>
      </c>
      <c r="AA489" s="43">
        <f t="shared" si="205"/>
        <v>16</v>
      </c>
      <c r="AB489" s="43">
        <f t="shared" si="213"/>
        <v>0</v>
      </c>
      <c r="AC489" s="43">
        <f t="shared" si="206"/>
        <v>0</v>
      </c>
      <c r="AD489" s="132">
        <f t="shared" si="207"/>
        <v>-13</v>
      </c>
    </row>
    <row r="490" spans="1:30">
      <c r="A490" s="197">
        <f t="shared" si="210"/>
        <v>480</v>
      </c>
      <c r="B490" s="198">
        <f>Data!B490</f>
        <v>26</v>
      </c>
      <c r="D490" s="112">
        <f t="shared" si="208"/>
        <v>3</v>
      </c>
      <c r="E490" s="116" t="str">
        <f t="shared" si="209"/>
        <v>B</v>
      </c>
      <c r="G490" s="24" t="str">
        <f t="shared" si="189"/>
        <v xml:space="preserve"> </v>
      </c>
      <c r="H490" s="25" t="str">
        <f t="shared" si="190"/>
        <v xml:space="preserve"> </v>
      </c>
      <c r="I490" s="43" t="str">
        <f t="shared" si="191"/>
        <v xml:space="preserve"> </v>
      </c>
      <c r="J490" s="43">
        <f t="shared" si="192"/>
        <v>0</v>
      </c>
      <c r="K490" s="43">
        <f t="shared" si="211"/>
        <v>0</v>
      </c>
      <c r="L490" s="43">
        <f t="shared" si="193"/>
        <v>0</v>
      </c>
      <c r="M490" s="132">
        <f t="shared" si="194"/>
        <v>-94</v>
      </c>
      <c r="N490" s="71"/>
      <c r="O490" s="24" t="str">
        <f t="shared" si="195"/>
        <v xml:space="preserve"> </v>
      </c>
      <c r="P490" s="25" t="str">
        <f t="shared" si="196"/>
        <v xml:space="preserve"> </v>
      </c>
      <c r="Q490" s="43" t="str">
        <f t="shared" si="197"/>
        <v xml:space="preserve"> </v>
      </c>
      <c r="R490" s="43">
        <f t="shared" si="198"/>
        <v>0</v>
      </c>
      <c r="S490" s="43">
        <f t="shared" si="212"/>
        <v>0</v>
      </c>
      <c r="T490" s="43">
        <f t="shared" si="199"/>
        <v>0</v>
      </c>
      <c r="U490" s="132">
        <f t="shared" si="200"/>
        <v>26</v>
      </c>
      <c r="W490" s="24" t="str">
        <f t="shared" si="201"/>
        <v xml:space="preserve"> </v>
      </c>
      <c r="X490" s="25" t="str">
        <f t="shared" si="202"/>
        <v xml:space="preserve"> </v>
      </c>
      <c r="Y490" s="43" t="str">
        <f t="shared" si="203"/>
        <v xml:space="preserve"> </v>
      </c>
      <c r="Z490" s="134">
        <f t="shared" si="204"/>
        <v>0</v>
      </c>
      <c r="AA490" s="43">
        <f t="shared" si="205"/>
        <v>16</v>
      </c>
      <c r="AB490" s="43">
        <f t="shared" si="213"/>
        <v>0</v>
      </c>
      <c r="AC490" s="43">
        <f t="shared" si="206"/>
        <v>0</v>
      </c>
      <c r="AD490" s="132">
        <f t="shared" si="207"/>
        <v>-13</v>
      </c>
    </row>
    <row r="491" spans="1:30">
      <c r="A491" s="197">
        <f t="shared" si="210"/>
        <v>481</v>
      </c>
      <c r="B491" s="198">
        <f>Data!B491</f>
        <v>5</v>
      </c>
      <c r="D491" s="112">
        <f t="shared" si="208"/>
        <v>1</v>
      </c>
      <c r="E491" s="116" t="str">
        <f t="shared" si="209"/>
        <v>B</v>
      </c>
      <c r="G491" s="24" t="str">
        <f t="shared" si="189"/>
        <v xml:space="preserve"> </v>
      </c>
      <c r="H491" s="25" t="str">
        <f t="shared" si="190"/>
        <v xml:space="preserve"> </v>
      </c>
      <c r="I491" s="43" t="str">
        <f t="shared" si="191"/>
        <v xml:space="preserve"> </v>
      </c>
      <c r="J491" s="43">
        <f t="shared" si="192"/>
        <v>0</v>
      </c>
      <c r="K491" s="43">
        <f t="shared" si="211"/>
        <v>0</v>
      </c>
      <c r="L491" s="43">
        <f t="shared" si="193"/>
        <v>0</v>
      </c>
      <c r="M491" s="132">
        <f t="shared" si="194"/>
        <v>-94</v>
      </c>
      <c r="N491" s="71"/>
      <c r="O491" s="24" t="str">
        <f t="shared" si="195"/>
        <v>T</v>
      </c>
      <c r="P491" s="25" t="str">
        <f t="shared" si="196"/>
        <v xml:space="preserve"> </v>
      </c>
      <c r="Q491" s="43" t="str">
        <f t="shared" si="197"/>
        <v>B</v>
      </c>
      <c r="R491" s="43">
        <f t="shared" si="198"/>
        <v>1</v>
      </c>
      <c r="S491" s="43">
        <f t="shared" si="212"/>
        <v>1</v>
      </c>
      <c r="T491" s="43">
        <f t="shared" si="199"/>
        <v>0</v>
      </c>
      <c r="U491" s="132">
        <f t="shared" si="200"/>
        <v>25</v>
      </c>
      <c r="W491" s="24" t="str">
        <f t="shared" si="201"/>
        <v xml:space="preserve"> </v>
      </c>
      <c r="X491" s="25" t="str">
        <f t="shared" si="202"/>
        <v xml:space="preserve"> </v>
      </c>
      <c r="Y491" s="43" t="str">
        <f t="shared" si="203"/>
        <v xml:space="preserve"> </v>
      </c>
      <c r="Z491" s="134">
        <f t="shared" si="204"/>
        <v>0</v>
      </c>
      <c r="AA491" s="43">
        <f t="shared" si="205"/>
        <v>16</v>
      </c>
      <c r="AB491" s="43">
        <f t="shared" si="213"/>
        <v>0</v>
      </c>
      <c r="AC491" s="43">
        <f t="shared" si="206"/>
        <v>0</v>
      </c>
      <c r="AD491" s="132">
        <f t="shared" si="207"/>
        <v>-13</v>
      </c>
    </row>
    <row r="492" spans="1:30">
      <c r="A492" s="197">
        <f t="shared" si="210"/>
        <v>482</v>
      </c>
      <c r="B492" s="198">
        <f>Data!B492</f>
        <v>19</v>
      </c>
      <c r="D492" s="112">
        <f t="shared" si="208"/>
        <v>2</v>
      </c>
      <c r="E492" s="116" t="str">
        <f t="shared" si="209"/>
        <v>A</v>
      </c>
      <c r="G492" s="24" t="str">
        <f t="shared" si="189"/>
        <v xml:space="preserve"> </v>
      </c>
      <c r="H492" s="25" t="str">
        <f t="shared" si="190"/>
        <v xml:space="preserve"> </v>
      </c>
      <c r="I492" s="43" t="str">
        <f t="shared" si="191"/>
        <v xml:space="preserve"> </v>
      </c>
      <c r="J492" s="43">
        <f t="shared" si="192"/>
        <v>0</v>
      </c>
      <c r="K492" s="43">
        <f t="shared" si="211"/>
        <v>0</v>
      </c>
      <c r="L492" s="43">
        <f t="shared" si="193"/>
        <v>0</v>
      </c>
      <c r="M492" s="132">
        <f t="shared" si="194"/>
        <v>-94</v>
      </c>
      <c r="N492" s="71"/>
      <c r="O492" s="24" t="str">
        <f t="shared" si="195"/>
        <v xml:space="preserve"> </v>
      </c>
      <c r="P492" s="25" t="str">
        <f t="shared" si="196"/>
        <v>L</v>
      </c>
      <c r="Q492" s="43" t="str">
        <f t="shared" si="197"/>
        <v>A</v>
      </c>
      <c r="R492" s="43">
        <f t="shared" si="198"/>
        <v>2</v>
      </c>
      <c r="S492" s="43">
        <f t="shared" si="212"/>
        <v>2</v>
      </c>
      <c r="T492" s="43">
        <f t="shared" si="199"/>
        <v>0</v>
      </c>
      <c r="U492" s="132">
        <f t="shared" si="200"/>
        <v>23</v>
      </c>
      <c r="W492" s="24" t="str">
        <f t="shared" si="201"/>
        <v xml:space="preserve"> </v>
      </c>
      <c r="X492" s="25" t="str">
        <f t="shared" si="202"/>
        <v xml:space="preserve"> </v>
      </c>
      <c r="Y492" s="43" t="str">
        <f t="shared" si="203"/>
        <v xml:space="preserve"> </v>
      </c>
      <c r="Z492" s="134">
        <f t="shared" si="204"/>
        <v>0</v>
      </c>
      <c r="AA492" s="43">
        <f t="shared" si="205"/>
        <v>16</v>
      </c>
      <c r="AB492" s="43">
        <f t="shared" si="213"/>
        <v>0</v>
      </c>
      <c r="AC492" s="43">
        <f t="shared" si="206"/>
        <v>0</v>
      </c>
      <c r="AD492" s="132">
        <f t="shared" si="207"/>
        <v>-13</v>
      </c>
    </row>
    <row r="493" spans="1:30">
      <c r="A493" s="197">
        <f t="shared" si="210"/>
        <v>483</v>
      </c>
      <c r="B493" s="198">
        <f>Data!B493</f>
        <v>20</v>
      </c>
      <c r="D493" s="112">
        <f t="shared" si="208"/>
        <v>2</v>
      </c>
      <c r="E493" s="116" t="str">
        <f t="shared" si="209"/>
        <v>B</v>
      </c>
      <c r="G493" s="24" t="str">
        <f t="shared" si="189"/>
        <v>T</v>
      </c>
      <c r="H493" s="25" t="str">
        <f t="shared" si="190"/>
        <v xml:space="preserve"> </v>
      </c>
      <c r="I493" s="43">
        <f t="shared" si="191"/>
        <v>2</v>
      </c>
      <c r="J493" s="43">
        <f t="shared" si="192"/>
        <v>1</v>
      </c>
      <c r="K493" s="43">
        <f t="shared" si="211"/>
        <v>1</v>
      </c>
      <c r="L493" s="43">
        <f t="shared" si="193"/>
        <v>0</v>
      </c>
      <c r="M493" s="132">
        <f t="shared" si="194"/>
        <v>-95</v>
      </c>
      <c r="N493" s="71"/>
      <c r="O493" s="24" t="str">
        <f t="shared" si="195"/>
        <v xml:space="preserve"> </v>
      </c>
      <c r="P493" s="25" t="str">
        <f t="shared" si="196"/>
        <v>L</v>
      </c>
      <c r="Q493" s="43" t="str">
        <f t="shared" si="197"/>
        <v>B</v>
      </c>
      <c r="R493" s="43">
        <f t="shared" si="198"/>
        <v>3</v>
      </c>
      <c r="S493" s="43">
        <f t="shared" si="212"/>
        <v>3</v>
      </c>
      <c r="T493" s="43">
        <f t="shared" si="199"/>
        <v>0</v>
      </c>
      <c r="U493" s="132">
        <f t="shared" si="200"/>
        <v>20</v>
      </c>
      <c r="W493" s="24" t="str">
        <f t="shared" si="201"/>
        <v>T</v>
      </c>
      <c r="X493" s="25" t="str">
        <f t="shared" si="202"/>
        <v xml:space="preserve"> </v>
      </c>
      <c r="Y493" s="43">
        <f t="shared" si="203"/>
        <v>2</v>
      </c>
      <c r="Z493" s="134">
        <f t="shared" si="204"/>
        <v>0</v>
      </c>
      <c r="AA493" s="43">
        <f t="shared" si="205"/>
        <v>16</v>
      </c>
      <c r="AB493" s="43">
        <f t="shared" si="213"/>
        <v>6</v>
      </c>
      <c r="AC493" s="43">
        <f t="shared" si="206"/>
        <v>0</v>
      </c>
      <c r="AD493" s="132">
        <f t="shared" si="207"/>
        <v>-19</v>
      </c>
    </row>
    <row r="494" spans="1:30">
      <c r="A494" s="197">
        <f t="shared" si="210"/>
        <v>484</v>
      </c>
      <c r="B494" s="198">
        <f>Data!B494</f>
        <v>10</v>
      </c>
      <c r="D494" s="112">
        <f t="shared" si="208"/>
        <v>1</v>
      </c>
      <c r="E494" s="116" t="str">
        <f t="shared" si="209"/>
        <v>A</v>
      </c>
      <c r="G494" s="24" t="str">
        <f t="shared" si="189"/>
        <v xml:space="preserve"> </v>
      </c>
      <c r="H494" s="25" t="str">
        <f t="shared" si="190"/>
        <v>L</v>
      </c>
      <c r="I494" s="43">
        <f t="shared" si="191"/>
        <v>1</v>
      </c>
      <c r="J494" s="43">
        <f t="shared" si="192"/>
        <v>2</v>
      </c>
      <c r="K494" s="43">
        <f t="shared" si="211"/>
        <v>2</v>
      </c>
      <c r="L494" s="43">
        <f t="shared" si="193"/>
        <v>0</v>
      </c>
      <c r="M494" s="132">
        <f t="shared" si="194"/>
        <v>-97</v>
      </c>
      <c r="N494" s="71"/>
      <c r="O494" s="24" t="str">
        <f t="shared" si="195"/>
        <v xml:space="preserve"> </v>
      </c>
      <c r="P494" s="25" t="str">
        <f t="shared" si="196"/>
        <v>L</v>
      </c>
      <c r="Q494" s="43" t="str">
        <f t="shared" si="197"/>
        <v>A</v>
      </c>
      <c r="R494" s="43">
        <f t="shared" si="198"/>
        <v>4</v>
      </c>
      <c r="S494" s="43">
        <f t="shared" si="212"/>
        <v>4</v>
      </c>
      <c r="T494" s="43">
        <f t="shared" si="199"/>
        <v>0</v>
      </c>
      <c r="U494" s="132">
        <f t="shared" si="200"/>
        <v>16</v>
      </c>
      <c r="W494" s="24" t="str">
        <f t="shared" si="201"/>
        <v xml:space="preserve"> </v>
      </c>
      <c r="X494" s="25" t="str">
        <f t="shared" si="202"/>
        <v>L</v>
      </c>
      <c r="Y494" s="43">
        <f t="shared" si="203"/>
        <v>1</v>
      </c>
      <c r="Z494" s="134">
        <f t="shared" si="204"/>
        <v>1</v>
      </c>
      <c r="AA494" s="43">
        <f t="shared" si="205"/>
        <v>17</v>
      </c>
      <c r="AB494" s="43">
        <f t="shared" si="213"/>
        <v>6</v>
      </c>
      <c r="AC494" s="43">
        <f t="shared" si="206"/>
        <v>0</v>
      </c>
      <c r="AD494" s="132">
        <f t="shared" si="207"/>
        <v>-25</v>
      </c>
    </row>
    <row r="495" spans="1:30">
      <c r="A495" s="197">
        <f t="shared" si="210"/>
        <v>485</v>
      </c>
      <c r="B495" s="198">
        <f>Data!B495</f>
        <v>36</v>
      </c>
      <c r="D495" s="112">
        <f t="shared" si="208"/>
        <v>3</v>
      </c>
      <c r="E495" s="116" t="str">
        <f t="shared" si="209"/>
        <v>C</v>
      </c>
      <c r="G495" s="24" t="str">
        <f t="shared" si="189"/>
        <v xml:space="preserve"> </v>
      </c>
      <c r="H495" s="25" t="str">
        <f t="shared" si="190"/>
        <v>L</v>
      </c>
      <c r="I495" s="43">
        <f t="shared" si="191"/>
        <v>3</v>
      </c>
      <c r="J495" s="43">
        <f t="shared" si="192"/>
        <v>3</v>
      </c>
      <c r="K495" s="43">
        <f t="shared" si="211"/>
        <v>3</v>
      </c>
      <c r="L495" s="43">
        <f t="shared" si="193"/>
        <v>0</v>
      </c>
      <c r="M495" s="132">
        <f t="shared" si="194"/>
        <v>-100</v>
      </c>
      <c r="N495" s="71"/>
      <c r="O495" s="24" t="str">
        <f t="shared" si="195"/>
        <v xml:space="preserve"> </v>
      </c>
      <c r="P495" s="25" t="str">
        <f t="shared" si="196"/>
        <v>L</v>
      </c>
      <c r="Q495" s="43" t="str">
        <f t="shared" si="197"/>
        <v>C</v>
      </c>
      <c r="R495" s="43">
        <f t="shared" si="198"/>
        <v>5</v>
      </c>
      <c r="S495" s="43">
        <f t="shared" si="212"/>
        <v>6</v>
      </c>
      <c r="T495" s="43">
        <f t="shared" si="199"/>
        <v>0</v>
      </c>
      <c r="U495" s="132">
        <f t="shared" si="200"/>
        <v>10</v>
      </c>
      <c r="W495" s="24" t="str">
        <f t="shared" si="201"/>
        <v xml:space="preserve"> </v>
      </c>
      <c r="X495" s="25" t="str">
        <f t="shared" si="202"/>
        <v>L</v>
      </c>
      <c r="Y495" s="43">
        <f t="shared" si="203"/>
        <v>3</v>
      </c>
      <c r="Z495" s="134">
        <f t="shared" si="204"/>
        <v>2</v>
      </c>
      <c r="AA495" s="43">
        <f t="shared" si="205"/>
        <v>18</v>
      </c>
      <c r="AB495" s="43">
        <f t="shared" si="213"/>
        <v>6</v>
      </c>
      <c r="AC495" s="43">
        <f t="shared" si="206"/>
        <v>0</v>
      </c>
      <c r="AD495" s="132">
        <f t="shared" si="207"/>
        <v>-31</v>
      </c>
    </row>
    <row r="496" spans="1:30">
      <c r="A496" s="197">
        <f t="shared" si="210"/>
        <v>486</v>
      </c>
      <c r="B496" s="198">
        <f>Data!B496</f>
        <v>28</v>
      </c>
      <c r="D496" s="112">
        <f t="shared" si="208"/>
        <v>3</v>
      </c>
      <c r="E496" s="116" t="str">
        <f t="shared" si="209"/>
        <v>A</v>
      </c>
      <c r="G496" s="24" t="str">
        <f t="shared" si="189"/>
        <v xml:space="preserve"> </v>
      </c>
      <c r="H496" s="25" t="str">
        <f t="shared" si="190"/>
        <v>W</v>
      </c>
      <c r="I496" s="43" t="str">
        <f t="shared" si="191"/>
        <v xml:space="preserve"> </v>
      </c>
      <c r="J496" s="43">
        <f t="shared" si="192"/>
        <v>0</v>
      </c>
      <c r="K496" s="43">
        <f t="shared" si="211"/>
        <v>0</v>
      </c>
      <c r="L496" s="43">
        <f t="shared" si="193"/>
        <v>9</v>
      </c>
      <c r="M496" s="132">
        <f t="shared" si="194"/>
        <v>-91</v>
      </c>
      <c r="N496" s="71"/>
      <c r="O496" s="24" t="str">
        <f t="shared" si="195"/>
        <v xml:space="preserve"> </v>
      </c>
      <c r="P496" s="25" t="str">
        <f t="shared" si="196"/>
        <v>L</v>
      </c>
      <c r="Q496" s="43" t="str">
        <f t="shared" si="197"/>
        <v>A</v>
      </c>
      <c r="R496" s="43">
        <f t="shared" si="198"/>
        <v>6</v>
      </c>
      <c r="S496" s="43">
        <f t="shared" si="212"/>
        <v>9</v>
      </c>
      <c r="T496" s="43">
        <f t="shared" si="199"/>
        <v>0</v>
      </c>
      <c r="U496" s="132">
        <f t="shared" si="200"/>
        <v>1</v>
      </c>
      <c r="W496" s="24" t="str">
        <f t="shared" si="201"/>
        <v xml:space="preserve"> </v>
      </c>
      <c r="X496" s="25" t="str">
        <f t="shared" si="202"/>
        <v>W</v>
      </c>
      <c r="Y496" s="43" t="str">
        <f t="shared" si="203"/>
        <v xml:space="preserve"> </v>
      </c>
      <c r="Z496" s="134">
        <f t="shared" si="204"/>
        <v>0</v>
      </c>
      <c r="AA496" s="43">
        <f t="shared" si="205"/>
        <v>16</v>
      </c>
      <c r="AB496" s="43">
        <f t="shared" si="213"/>
        <v>0</v>
      </c>
      <c r="AC496" s="43">
        <f t="shared" si="206"/>
        <v>18</v>
      </c>
      <c r="AD496" s="132">
        <f t="shared" si="207"/>
        <v>-13</v>
      </c>
    </row>
    <row r="497" spans="1:30">
      <c r="A497" s="197">
        <f t="shared" si="210"/>
        <v>487</v>
      </c>
      <c r="B497" s="198">
        <f>Data!B497</f>
        <v>2</v>
      </c>
      <c r="D497" s="112">
        <f t="shared" si="208"/>
        <v>1</v>
      </c>
      <c r="E497" s="116" t="str">
        <f t="shared" si="209"/>
        <v>B</v>
      </c>
      <c r="G497" s="24" t="str">
        <f t="shared" si="189"/>
        <v xml:space="preserve"> </v>
      </c>
      <c r="H497" s="25" t="str">
        <f t="shared" si="190"/>
        <v xml:space="preserve"> </v>
      </c>
      <c r="I497" s="43" t="str">
        <f t="shared" si="191"/>
        <v xml:space="preserve"> </v>
      </c>
      <c r="J497" s="43">
        <f t="shared" si="192"/>
        <v>0</v>
      </c>
      <c r="K497" s="43">
        <f t="shared" si="211"/>
        <v>0</v>
      </c>
      <c r="L497" s="43">
        <f t="shared" si="193"/>
        <v>0</v>
      </c>
      <c r="M497" s="132">
        <f t="shared" si="194"/>
        <v>-91</v>
      </c>
      <c r="N497" s="71"/>
      <c r="O497" s="24" t="str">
        <f t="shared" si="195"/>
        <v xml:space="preserve"> </v>
      </c>
      <c r="P497" s="25" t="str">
        <f t="shared" si="196"/>
        <v>L</v>
      </c>
      <c r="Q497" s="43" t="str">
        <f t="shared" si="197"/>
        <v>B</v>
      </c>
      <c r="R497" s="43">
        <f t="shared" si="198"/>
        <v>7</v>
      </c>
      <c r="S497" s="43">
        <f t="shared" si="212"/>
        <v>0</v>
      </c>
      <c r="T497" s="43">
        <f t="shared" si="199"/>
        <v>0</v>
      </c>
      <c r="U497" s="132">
        <f t="shared" si="200"/>
        <v>1</v>
      </c>
      <c r="W497" s="24" t="str">
        <f t="shared" si="201"/>
        <v xml:space="preserve"> </v>
      </c>
      <c r="X497" s="25" t="str">
        <f t="shared" si="202"/>
        <v xml:space="preserve"> </v>
      </c>
      <c r="Y497" s="43" t="str">
        <f t="shared" si="203"/>
        <v xml:space="preserve"> </v>
      </c>
      <c r="Z497" s="134">
        <f t="shared" si="204"/>
        <v>0</v>
      </c>
      <c r="AA497" s="43">
        <f t="shared" si="205"/>
        <v>16</v>
      </c>
      <c r="AB497" s="43">
        <f t="shared" si="213"/>
        <v>0</v>
      </c>
      <c r="AC497" s="43">
        <f t="shared" si="206"/>
        <v>0</v>
      </c>
      <c r="AD497" s="132">
        <f t="shared" si="207"/>
        <v>-13</v>
      </c>
    </row>
    <row r="498" spans="1:30">
      <c r="A498" s="197">
        <f t="shared" si="210"/>
        <v>488</v>
      </c>
      <c r="B498" s="198">
        <f>Data!B498</f>
        <v>17</v>
      </c>
      <c r="D498" s="112">
        <f t="shared" si="208"/>
        <v>2</v>
      </c>
      <c r="E498" s="116" t="str">
        <f t="shared" si="209"/>
        <v>B</v>
      </c>
      <c r="G498" s="24" t="str">
        <f t="shared" si="189"/>
        <v xml:space="preserve"> </v>
      </c>
      <c r="H498" s="25" t="str">
        <f t="shared" si="190"/>
        <v xml:space="preserve"> </v>
      </c>
      <c r="I498" s="43" t="str">
        <f t="shared" si="191"/>
        <v xml:space="preserve"> </v>
      </c>
      <c r="J498" s="43">
        <f t="shared" si="192"/>
        <v>0</v>
      </c>
      <c r="K498" s="43">
        <f t="shared" si="211"/>
        <v>0</v>
      </c>
      <c r="L498" s="43">
        <f t="shared" si="193"/>
        <v>0</v>
      </c>
      <c r="M498" s="132">
        <f t="shared" si="194"/>
        <v>-91</v>
      </c>
      <c r="N498" s="71"/>
      <c r="O498" s="24" t="str">
        <f t="shared" si="195"/>
        <v xml:space="preserve"> </v>
      </c>
      <c r="P498" s="25" t="str">
        <f t="shared" si="196"/>
        <v>W</v>
      </c>
      <c r="Q498" s="43" t="str">
        <f t="shared" si="197"/>
        <v xml:space="preserve"> </v>
      </c>
      <c r="R498" s="43">
        <f t="shared" si="198"/>
        <v>0</v>
      </c>
      <c r="S498" s="43">
        <f t="shared" si="212"/>
        <v>0</v>
      </c>
      <c r="T498" s="43">
        <f t="shared" si="199"/>
        <v>0</v>
      </c>
      <c r="U498" s="132">
        <f t="shared" si="200"/>
        <v>1</v>
      </c>
      <c r="W498" s="24" t="str">
        <f t="shared" si="201"/>
        <v xml:space="preserve"> </v>
      </c>
      <c r="X498" s="25" t="str">
        <f t="shared" si="202"/>
        <v xml:space="preserve"> </v>
      </c>
      <c r="Y498" s="43" t="str">
        <f t="shared" si="203"/>
        <v xml:space="preserve"> </v>
      </c>
      <c r="Z498" s="134">
        <f t="shared" si="204"/>
        <v>0</v>
      </c>
      <c r="AA498" s="43">
        <f t="shared" si="205"/>
        <v>16</v>
      </c>
      <c r="AB498" s="43">
        <f t="shared" si="213"/>
        <v>0</v>
      </c>
      <c r="AC498" s="43">
        <f t="shared" si="206"/>
        <v>0</v>
      </c>
      <c r="AD498" s="132">
        <f t="shared" si="207"/>
        <v>-13</v>
      </c>
    </row>
    <row r="499" spans="1:30">
      <c r="A499" s="197">
        <f t="shared" si="210"/>
        <v>489</v>
      </c>
      <c r="B499" s="198">
        <f>Data!B499</f>
        <v>9</v>
      </c>
      <c r="D499" s="112">
        <f t="shared" si="208"/>
        <v>1</v>
      </c>
      <c r="E499" s="116" t="str">
        <f t="shared" si="209"/>
        <v>C</v>
      </c>
      <c r="G499" s="24" t="str">
        <f t="shared" si="189"/>
        <v xml:space="preserve"> </v>
      </c>
      <c r="H499" s="25" t="str">
        <f t="shared" si="190"/>
        <v xml:space="preserve"> </v>
      </c>
      <c r="I499" s="43" t="str">
        <f t="shared" si="191"/>
        <v xml:space="preserve"> </v>
      </c>
      <c r="J499" s="43">
        <f t="shared" si="192"/>
        <v>0</v>
      </c>
      <c r="K499" s="43">
        <f t="shared" si="211"/>
        <v>0</v>
      </c>
      <c r="L499" s="43">
        <f t="shared" si="193"/>
        <v>0</v>
      </c>
      <c r="M499" s="132">
        <f t="shared" si="194"/>
        <v>-91</v>
      </c>
      <c r="N499" s="71"/>
      <c r="O499" s="24" t="str">
        <f t="shared" si="195"/>
        <v xml:space="preserve"> </v>
      </c>
      <c r="P499" s="25" t="str">
        <f t="shared" si="196"/>
        <v xml:space="preserve"> </v>
      </c>
      <c r="Q499" s="43" t="str">
        <f t="shared" si="197"/>
        <v xml:space="preserve"> </v>
      </c>
      <c r="R499" s="43">
        <f t="shared" si="198"/>
        <v>0</v>
      </c>
      <c r="S499" s="43">
        <f t="shared" si="212"/>
        <v>0</v>
      </c>
      <c r="T499" s="43">
        <f t="shared" si="199"/>
        <v>0</v>
      </c>
      <c r="U499" s="132">
        <f t="shared" si="200"/>
        <v>1</v>
      </c>
      <c r="W499" s="24" t="str">
        <f t="shared" si="201"/>
        <v xml:space="preserve"> </v>
      </c>
      <c r="X499" s="25" t="str">
        <f t="shared" si="202"/>
        <v xml:space="preserve"> </v>
      </c>
      <c r="Y499" s="43" t="str">
        <f t="shared" si="203"/>
        <v xml:space="preserve"> </v>
      </c>
      <c r="Z499" s="134">
        <f t="shared" si="204"/>
        <v>0</v>
      </c>
      <c r="AA499" s="43">
        <f t="shared" si="205"/>
        <v>16</v>
      </c>
      <c r="AB499" s="43">
        <f t="shared" si="213"/>
        <v>0</v>
      </c>
      <c r="AC499" s="43">
        <f t="shared" si="206"/>
        <v>0</v>
      </c>
      <c r="AD499" s="132">
        <f t="shared" si="207"/>
        <v>-13</v>
      </c>
    </row>
    <row r="500" spans="1:30">
      <c r="A500" s="197">
        <f t="shared" si="210"/>
        <v>490</v>
      </c>
      <c r="B500" s="198">
        <f>Data!B500</f>
        <v>9</v>
      </c>
      <c r="D500" s="112">
        <f t="shared" si="208"/>
        <v>1</v>
      </c>
      <c r="E500" s="116" t="str">
        <f t="shared" si="209"/>
        <v>C</v>
      </c>
      <c r="G500" s="24" t="str">
        <f t="shared" si="189"/>
        <v>T</v>
      </c>
      <c r="H500" s="25" t="str">
        <f t="shared" si="190"/>
        <v xml:space="preserve"> </v>
      </c>
      <c r="I500" s="43">
        <f t="shared" si="191"/>
        <v>1</v>
      </c>
      <c r="J500" s="43">
        <f t="shared" si="192"/>
        <v>1</v>
      </c>
      <c r="K500" s="43">
        <f t="shared" si="211"/>
        <v>1</v>
      </c>
      <c r="L500" s="43">
        <f t="shared" si="193"/>
        <v>0</v>
      </c>
      <c r="M500" s="132">
        <f t="shared" si="194"/>
        <v>-92</v>
      </c>
      <c r="N500" s="71"/>
      <c r="O500" s="24" t="str">
        <f t="shared" si="195"/>
        <v>T</v>
      </c>
      <c r="P500" s="25" t="str">
        <f t="shared" si="196"/>
        <v xml:space="preserve"> </v>
      </c>
      <c r="Q500" s="43" t="str">
        <f t="shared" si="197"/>
        <v>C</v>
      </c>
      <c r="R500" s="43">
        <f t="shared" si="198"/>
        <v>1</v>
      </c>
      <c r="S500" s="43">
        <f t="shared" si="212"/>
        <v>1</v>
      </c>
      <c r="T500" s="43">
        <f t="shared" si="199"/>
        <v>0</v>
      </c>
      <c r="U500" s="132">
        <f t="shared" si="200"/>
        <v>0</v>
      </c>
      <c r="W500" s="24" t="str">
        <f t="shared" si="201"/>
        <v>T</v>
      </c>
      <c r="X500" s="25" t="str">
        <f t="shared" si="202"/>
        <v xml:space="preserve"> </v>
      </c>
      <c r="Y500" s="43">
        <f t="shared" si="203"/>
        <v>1</v>
      </c>
      <c r="Z500" s="134">
        <f t="shared" si="204"/>
        <v>0</v>
      </c>
      <c r="AA500" s="43">
        <f t="shared" si="205"/>
        <v>16</v>
      </c>
      <c r="AB500" s="43">
        <f t="shared" si="213"/>
        <v>6</v>
      </c>
      <c r="AC500" s="43">
        <f t="shared" si="206"/>
        <v>0</v>
      </c>
      <c r="AD500" s="132">
        <f t="shared" si="207"/>
        <v>-19</v>
      </c>
    </row>
    <row r="501" spans="1:30">
      <c r="A501" s="197">
        <f t="shared" si="210"/>
        <v>491</v>
      </c>
      <c r="B501" s="198">
        <f>Data!B501</f>
        <v>36</v>
      </c>
      <c r="D501" s="112">
        <f t="shared" si="208"/>
        <v>3</v>
      </c>
      <c r="E501" s="116" t="str">
        <f t="shared" si="209"/>
        <v>C</v>
      </c>
      <c r="G501" s="24" t="str">
        <f t="shared" si="189"/>
        <v xml:space="preserve"> </v>
      </c>
      <c r="H501" s="25" t="str">
        <f t="shared" si="190"/>
        <v>L</v>
      </c>
      <c r="I501" s="43">
        <f t="shared" si="191"/>
        <v>3</v>
      </c>
      <c r="J501" s="43">
        <f t="shared" si="192"/>
        <v>2</v>
      </c>
      <c r="K501" s="43">
        <f t="shared" si="211"/>
        <v>2</v>
      </c>
      <c r="L501" s="43">
        <f t="shared" si="193"/>
        <v>0</v>
      </c>
      <c r="M501" s="132">
        <f t="shared" si="194"/>
        <v>-94</v>
      </c>
      <c r="N501" s="71"/>
      <c r="O501" s="24" t="str">
        <f t="shared" si="195"/>
        <v>T</v>
      </c>
      <c r="P501" s="25" t="str">
        <f t="shared" si="196"/>
        <v>W</v>
      </c>
      <c r="Q501" s="43" t="str">
        <f t="shared" si="197"/>
        <v xml:space="preserve"> </v>
      </c>
      <c r="R501" s="43">
        <f t="shared" si="198"/>
        <v>0</v>
      </c>
      <c r="S501" s="43">
        <f t="shared" si="212"/>
        <v>0</v>
      </c>
      <c r="T501" s="43">
        <f t="shared" si="199"/>
        <v>3</v>
      </c>
      <c r="U501" s="132">
        <f t="shared" si="200"/>
        <v>3</v>
      </c>
      <c r="W501" s="24" t="str">
        <f t="shared" si="201"/>
        <v xml:space="preserve"> </v>
      </c>
      <c r="X501" s="25" t="str">
        <f t="shared" si="202"/>
        <v>L</v>
      </c>
      <c r="Y501" s="43">
        <f t="shared" si="203"/>
        <v>3</v>
      </c>
      <c r="Z501" s="134">
        <f t="shared" si="204"/>
        <v>1</v>
      </c>
      <c r="AA501" s="43">
        <f t="shared" si="205"/>
        <v>17</v>
      </c>
      <c r="AB501" s="43">
        <f t="shared" si="213"/>
        <v>6</v>
      </c>
      <c r="AC501" s="43">
        <f t="shared" si="206"/>
        <v>0</v>
      </c>
      <c r="AD501" s="132">
        <f t="shared" si="207"/>
        <v>-25</v>
      </c>
    </row>
    <row r="502" spans="1:30">
      <c r="A502" s="197">
        <f t="shared" si="210"/>
        <v>492</v>
      </c>
      <c r="B502" s="198">
        <f>Data!B502</f>
        <v>4</v>
      </c>
      <c r="D502" s="112">
        <f t="shared" si="208"/>
        <v>1</v>
      </c>
      <c r="E502" s="116" t="str">
        <f t="shared" si="209"/>
        <v>A</v>
      </c>
      <c r="G502" s="24" t="str">
        <f t="shared" si="189"/>
        <v xml:space="preserve"> </v>
      </c>
      <c r="H502" s="25" t="str">
        <f t="shared" si="190"/>
        <v>L</v>
      </c>
      <c r="I502" s="43">
        <f t="shared" si="191"/>
        <v>1</v>
      </c>
      <c r="J502" s="43">
        <f t="shared" si="192"/>
        <v>3</v>
      </c>
      <c r="K502" s="43">
        <f t="shared" si="211"/>
        <v>3</v>
      </c>
      <c r="L502" s="43">
        <f t="shared" si="193"/>
        <v>0</v>
      </c>
      <c r="M502" s="132">
        <f t="shared" si="194"/>
        <v>-97</v>
      </c>
      <c r="N502" s="71"/>
      <c r="O502" s="24" t="str">
        <f t="shared" si="195"/>
        <v xml:space="preserve"> </v>
      </c>
      <c r="P502" s="25" t="str">
        <f t="shared" si="196"/>
        <v xml:space="preserve"> </v>
      </c>
      <c r="Q502" s="43" t="str">
        <f t="shared" si="197"/>
        <v xml:space="preserve"> </v>
      </c>
      <c r="R502" s="43">
        <f t="shared" si="198"/>
        <v>0</v>
      </c>
      <c r="S502" s="43">
        <f t="shared" si="212"/>
        <v>0</v>
      </c>
      <c r="T502" s="43">
        <f t="shared" si="199"/>
        <v>0</v>
      </c>
      <c r="U502" s="132">
        <f t="shared" si="200"/>
        <v>3</v>
      </c>
      <c r="W502" s="24" t="str">
        <f t="shared" si="201"/>
        <v xml:space="preserve"> </v>
      </c>
      <c r="X502" s="25" t="str">
        <f t="shared" si="202"/>
        <v>L</v>
      </c>
      <c r="Y502" s="43">
        <f t="shared" si="203"/>
        <v>1</v>
      </c>
      <c r="Z502" s="134">
        <f t="shared" si="204"/>
        <v>2</v>
      </c>
      <c r="AA502" s="43">
        <f t="shared" si="205"/>
        <v>18</v>
      </c>
      <c r="AB502" s="43">
        <f t="shared" si="213"/>
        <v>6</v>
      </c>
      <c r="AC502" s="43">
        <f t="shared" si="206"/>
        <v>0</v>
      </c>
      <c r="AD502" s="132">
        <f t="shared" si="207"/>
        <v>-31</v>
      </c>
    </row>
    <row r="503" spans="1:30">
      <c r="A503" s="197">
        <f t="shared" si="210"/>
        <v>493</v>
      </c>
      <c r="B503" s="198">
        <f>Data!B503</f>
        <v>8</v>
      </c>
      <c r="D503" s="112">
        <f t="shared" si="208"/>
        <v>1</v>
      </c>
      <c r="E503" s="116" t="str">
        <f t="shared" si="209"/>
        <v>B</v>
      </c>
      <c r="G503" s="24" t="str">
        <f t="shared" ref="G503:G510" si="214">IF(AND(D502&lt;&gt;0,D503&lt;&gt;0,D503=D502,H502=" "),"T"," ")</f>
        <v xml:space="preserve"> </v>
      </c>
      <c r="H503" s="25" t="str">
        <f t="shared" ref="H503:H510" si="215">IF(I502=" "," ",IF(D503=I502,"W","L"))</f>
        <v>W</v>
      </c>
      <c r="I503" s="43" t="str">
        <f t="shared" ref="I503:I510" si="216">IF(AND(G503="T",H503=" "),D503,IF(AND(G503=" ",H503="L"),D503," "))</f>
        <v xml:space="preserve"> </v>
      </c>
      <c r="J503" s="43">
        <f t="shared" ref="J503:J510" si="217">IF(I503=" ",0,J502+1)</f>
        <v>0</v>
      </c>
      <c r="K503" s="43">
        <f t="shared" si="211"/>
        <v>0</v>
      </c>
      <c r="L503" s="43">
        <f t="shared" ref="L503:L510" si="218">IF(OR(H503=" ",H503="L"),0,K502*3)</f>
        <v>9</v>
      </c>
      <c r="M503" s="132">
        <f t="shared" ref="M503:M510" si="219">M502-K503+L503</f>
        <v>-88</v>
      </c>
      <c r="N503" s="71"/>
      <c r="O503" s="24" t="str">
        <f t="shared" ref="O503:O510" si="220">IF(AND(E502&lt;&gt;0,E503&lt;&gt;0,E503=E502,P502=" "),"T"," ")</f>
        <v xml:space="preserve"> </v>
      </c>
      <c r="P503" s="25" t="str">
        <f t="shared" ref="P503:P510" si="221">IF(Q502=" "," ",IF(E503=Q502,"W","L"))</f>
        <v xml:space="preserve"> </v>
      </c>
      <c r="Q503" s="43" t="str">
        <f t="shared" ref="Q503:Q510" si="222">IF(AND(O503="T",P503=" "),E503,IF(AND(O503=" ",P503="L"),E503," "))</f>
        <v xml:space="preserve"> </v>
      </c>
      <c r="R503" s="43">
        <f t="shared" ref="R503:R510" si="223">IF(Q503=" ",0,R502+1)</f>
        <v>0</v>
      </c>
      <c r="S503" s="43">
        <f t="shared" si="212"/>
        <v>0</v>
      </c>
      <c r="T503" s="43">
        <f t="shared" ref="T503:T510" si="224">IF(OR(P503=" ",P503="L"),0,S502*3)</f>
        <v>0</v>
      </c>
      <c r="U503" s="132">
        <f t="shared" ref="U503:U510" si="225">U502-S503+T503</f>
        <v>3</v>
      </c>
      <c r="W503" s="24" t="str">
        <f t="shared" ref="W503:W510" si="226">IF(AND(D502&lt;&gt;0,D503&lt;&gt;0,D503=D502,H502=" "),"T"," ")</f>
        <v xml:space="preserve"> </v>
      </c>
      <c r="X503" s="25" t="str">
        <f t="shared" ref="X503:X510" si="227">IF(Y502=" "," ",IF(D503=Y502,"W","L"))</f>
        <v>W</v>
      </c>
      <c r="Y503" s="43" t="str">
        <f t="shared" ref="Y503:Y510" si="228">IF(AND(W503="T",X503=" "),D503,IF(AND(W503=" ",X503="L"),D503," "))</f>
        <v xml:space="preserve"> </v>
      </c>
      <c r="Z503" s="134">
        <f t="shared" ref="Z503:Z510" si="229">IF(AND(X503="L",Z502=" "),1,IF(X503="L",Z502+1,0))</f>
        <v>0</v>
      </c>
      <c r="AA503" s="43">
        <f t="shared" ref="AA503:AA510" si="230">IF(AND($W$9&gt;0,$W$9 &lt;28,Z503&lt;$W$9),IF(X503="L",AA502+1,IF(AND(X503="W",AA502&gt;2),AA502-2,IF(AND(X503="W",AA502&lt;=2,),1,AA502))),AA502)</f>
        <v>16</v>
      </c>
      <c r="AB503" s="43">
        <f t="shared" si="213"/>
        <v>0</v>
      </c>
      <c r="AC503" s="43">
        <f t="shared" ref="AC503:AC510" si="231">IF(OR(X503=" ",X503="L"),0,AB502*3)</f>
        <v>18</v>
      </c>
      <c r="AD503" s="132">
        <f t="shared" ref="AD503:AD510" si="232">AD502-AB503+AC503</f>
        <v>-13</v>
      </c>
    </row>
    <row r="504" spans="1:30">
      <c r="A504" s="197">
        <f t="shared" si="210"/>
        <v>494</v>
      </c>
      <c r="B504" s="198">
        <f>Data!B504</f>
        <v>5</v>
      </c>
      <c r="D504" s="112">
        <f t="shared" si="208"/>
        <v>1</v>
      </c>
      <c r="E504" s="116" t="str">
        <f t="shared" si="209"/>
        <v>B</v>
      </c>
      <c r="G504" s="24" t="str">
        <f t="shared" si="214"/>
        <v xml:space="preserve"> </v>
      </c>
      <c r="H504" s="25" t="str">
        <f t="shared" si="215"/>
        <v xml:space="preserve"> </v>
      </c>
      <c r="I504" s="43" t="str">
        <f t="shared" si="216"/>
        <v xml:space="preserve"> </v>
      </c>
      <c r="J504" s="43">
        <f t="shared" si="217"/>
        <v>0</v>
      </c>
      <c r="K504" s="43">
        <f t="shared" si="211"/>
        <v>0</v>
      </c>
      <c r="L504" s="43">
        <f t="shared" si="218"/>
        <v>0</v>
      </c>
      <c r="M504" s="132">
        <f t="shared" si="219"/>
        <v>-88</v>
      </c>
      <c r="N504" s="71"/>
      <c r="O504" s="24" t="str">
        <f t="shared" si="220"/>
        <v>T</v>
      </c>
      <c r="P504" s="25" t="str">
        <f t="shared" si="221"/>
        <v xml:space="preserve"> </v>
      </c>
      <c r="Q504" s="43" t="str">
        <f t="shared" si="222"/>
        <v>B</v>
      </c>
      <c r="R504" s="43">
        <f t="shared" si="223"/>
        <v>1</v>
      </c>
      <c r="S504" s="43">
        <f t="shared" si="212"/>
        <v>1</v>
      </c>
      <c r="T504" s="43">
        <f t="shared" si="224"/>
        <v>0</v>
      </c>
      <c r="U504" s="132">
        <f t="shared" si="225"/>
        <v>2</v>
      </c>
      <c r="W504" s="24" t="str">
        <f t="shared" si="226"/>
        <v xml:space="preserve"> </v>
      </c>
      <c r="X504" s="25" t="str">
        <f t="shared" si="227"/>
        <v xml:space="preserve"> </v>
      </c>
      <c r="Y504" s="43" t="str">
        <f t="shared" si="228"/>
        <v xml:space="preserve"> </v>
      </c>
      <c r="Z504" s="134">
        <f t="shared" si="229"/>
        <v>0</v>
      </c>
      <c r="AA504" s="43">
        <f t="shared" si="230"/>
        <v>16</v>
      </c>
      <c r="AB504" s="43">
        <f t="shared" si="213"/>
        <v>0</v>
      </c>
      <c r="AC504" s="43">
        <f t="shared" si="231"/>
        <v>0</v>
      </c>
      <c r="AD504" s="132">
        <f t="shared" si="232"/>
        <v>-13</v>
      </c>
    </row>
    <row r="505" spans="1:30">
      <c r="A505" s="197">
        <f t="shared" si="210"/>
        <v>495</v>
      </c>
      <c r="B505" s="198">
        <f>Data!B505</f>
        <v>8</v>
      </c>
      <c r="D505" s="112">
        <f t="shared" si="208"/>
        <v>1</v>
      </c>
      <c r="E505" s="116" t="str">
        <f t="shared" si="209"/>
        <v>B</v>
      </c>
      <c r="G505" s="24" t="str">
        <f t="shared" si="214"/>
        <v>T</v>
      </c>
      <c r="H505" s="25" t="str">
        <f t="shared" si="215"/>
        <v xml:space="preserve"> </v>
      </c>
      <c r="I505" s="43">
        <f t="shared" si="216"/>
        <v>1</v>
      </c>
      <c r="J505" s="43">
        <f t="shared" si="217"/>
        <v>1</v>
      </c>
      <c r="K505" s="43">
        <f t="shared" si="211"/>
        <v>1</v>
      </c>
      <c r="L505" s="43">
        <f t="shared" si="218"/>
        <v>0</v>
      </c>
      <c r="M505" s="132">
        <f t="shared" si="219"/>
        <v>-89</v>
      </c>
      <c r="N505" s="71"/>
      <c r="O505" s="24" t="str">
        <f t="shared" si="220"/>
        <v>T</v>
      </c>
      <c r="P505" s="25" t="str">
        <f t="shared" si="221"/>
        <v>W</v>
      </c>
      <c r="Q505" s="43" t="str">
        <f t="shared" si="222"/>
        <v xml:space="preserve"> </v>
      </c>
      <c r="R505" s="43">
        <f t="shared" si="223"/>
        <v>0</v>
      </c>
      <c r="S505" s="43">
        <f t="shared" si="212"/>
        <v>0</v>
      </c>
      <c r="T505" s="43">
        <f t="shared" si="224"/>
        <v>3</v>
      </c>
      <c r="U505" s="132">
        <f t="shared" si="225"/>
        <v>5</v>
      </c>
      <c r="W505" s="24" t="str">
        <f t="shared" si="226"/>
        <v>T</v>
      </c>
      <c r="X505" s="25" t="str">
        <f t="shared" si="227"/>
        <v xml:space="preserve"> </v>
      </c>
      <c r="Y505" s="43">
        <f t="shared" si="228"/>
        <v>1</v>
      </c>
      <c r="Z505" s="134">
        <f t="shared" si="229"/>
        <v>0</v>
      </c>
      <c r="AA505" s="43">
        <f t="shared" si="230"/>
        <v>16</v>
      </c>
      <c r="AB505" s="43">
        <f t="shared" si="213"/>
        <v>6</v>
      </c>
      <c r="AC505" s="43">
        <f t="shared" si="231"/>
        <v>0</v>
      </c>
      <c r="AD505" s="132">
        <f t="shared" si="232"/>
        <v>-19</v>
      </c>
    </row>
    <row r="506" spans="1:30">
      <c r="A506" s="197">
        <f t="shared" si="210"/>
        <v>496</v>
      </c>
      <c r="B506" s="198">
        <f>Data!B506</f>
        <v>33</v>
      </c>
      <c r="D506" s="112">
        <f t="shared" si="208"/>
        <v>3</v>
      </c>
      <c r="E506" s="116" t="str">
        <f t="shared" si="209"/>
        <v>C</v>
      </c>
      <c r="G506" s="24" t="str">
        <f t="shared" si="214"/>
        <v xml:space="preserve"> </v>
      </c>
      <c r="H506" s="25" t="str">
        <f t="shared" si="215"/>
        <v>L</v>
      </c>
      <c r="I506" s="43">
        <f t="shared" si="216"/>
        <v>3</v>
      </c>
      <c r="J506" s="43">
        <f t="shared" si="217"/>
        <v>2</v>
      </c>
      <c r="K506" s="43">
        <f t="shared" si="211"/>
        <v>2</v>
      </c>
      <c r="L506" s="43">
        <f t="shared" si="218"/>
        <v>0</v>
      </c>
      <c r="M506" s="132">
        <f t="shared" si="219"/>
        <v>-91</v>
      </c>
      <c r="N506" s="71"/>
      <c r="O506" s="24" t="str">
        <f t="shared" si="220"/>
        <v xml:space="preserve"> </v>
      </c>
      <c r="P506" s="25" t="str">
        <f t="shared" si="221"/>
        <v xml:space="preserve"> </v>
      </c>
      <c r="Q506" s="43" t="str">
        <f t="shared" si="222"/>
        <v xml:space="preserve"> </v>
      </c>
      <c r="R506" s="43">
        <f t="shared" si="223"/>
        <v>0</v>
      </c>
      <c r="S506" s="43">
        <f t="shared" si="212"/>
        <v>0</v>
      </c>
      <c r="T506" s="43">
        <f t="shared" si="224"/>
        <v>0</v>
      </c>
      <c r="U506" s="132">
        <f t="shared" si="225"/>
        <v>5</v>
      </c>
      <c r="W506" s="24" t="str">
        <f t="shared" si="226"/>
        <v xml:space="preserve"> </v>
      </c>
      <c r="X506" s="25" t="str">
        <f t="shared" si="227"/>
        <v>L</v>
      </c>
      <c r="Y506" s="43">
        <f t="shared" si="228"/>
        <v>3</v>
      </c>
      <c r="Z506" s="134">
        <f t="shared" si="229"/>
        <v>1</v>
      </c>
      <c r="AA506" s="43">
        <f t="shared" si="230"/>
        <v>17</v>
      </c>
      <c r="AB506" s="43">
        <f t="shared" si="213"/>
        <v>6</v>
      </c>
      <c r="AC506" s="43">
        <f t="shared" si="231"/>
        <v>0</v>
      </c>
      <c r="AD506" s="132">
        <f t="shared" si="232"/>
        <v>-25</v>
      </c>
    </row>
    <row r="507" spans="1:30">
      <c r="A507" s="197">
        <f t="shared" si="210"/>
        <v>497</v>
      </c>
      <c r="B507" s="198">
        <f>Data!B507</f>
        <v>21</v>
      </c>
      <c r="D507" s="112">
        <f t="shared" si="208"/>
        <v>2</v>
      </c>
      <c r="E507" s="116" t="str">
        <f t="shared" si="209"/>
        <v>C</v>
      </c>
      <c r="G507" s="24" t="str">
        <f t="shared" si="214"/>
        <v xml:space="preserve"> </v>
      </c>
      <c r="H507" s="25" t="str">
        <f t="shared" si="215"/>
        <v>L</v>
      </c>
      <c r="I507" s="43">
        <f t="shared" si="216"/>
        <v>2</v>
      </c>
      <c r="J507" s="43">
        <f t="shared" si="217"/>
        <v>3</v>
      </c>
      <c r="K507" s="43">
        <f t="shared" si="211"/>
        <v>3</v>
      </c>
      <c r="L507" s="43">
        <f t="shared" si="218"/>
        <v>0</v>
      </c>
      <c r="M507" s="132">
        <f t="shared" si="219"/>
        <v>-94</v>
      </c>
      <c r="N507" s="71"/>
      <c r="O507" s="24" t="str">
        <f t="shared" si="220"/>
        <v>T</v>
      </c>
      <c r="P507" s="25" t="str">
        <f t="shared" si="221"/>
        <v xml:space="preserve"> </v>
      </c>
      <c r="Q507" s="43" t="str">
        <f t="shared" si="222"/>
        <v>C</v>
      </c>
      <c r="R507" s="43">
        <f t="shared" si="223"/>
        <v>1</v>
      </c>
      <c r="S507" s="43">
        <f t="shared" si="212"/>
        <v>1</v>
      </c>
      <c r="T507" s="43">
        <f t="shared" si="224"/>
        <v>0</v>
      </c>
      <c r="U507" s="132">
        <f t="shared" si="225"/>
        <v>4</v>
      </c>
      <c r="W507" s="24" t="str">
        <f t="shared" si="226"/>
        <v xml:space="preserve"> </v>
      </c>
      <c r="X507" s="25" t="str">
        <f t="shared" si="227"/>
        <v>L</v>
      </c>
      <c r="Y507" s="43">
        <f t="shared" si="228"/>
        <v>2</v>
      </c>
      <c r="Z507" s="134">
        <f t="shared" si="229"/>
        <v>2</v>
      </c>
      <c r="AA507" s="43">
        <f t="shared" si="230"/>
        <v>18</v>
      </c>
      <c r="AB507" s="43">
        <f t="shared" si="213"/>
        <v>6</v>
      </c>
      <c r="AC507" s="43">
        <f t="shared" si="231"/>
        <v>0</v>
      </c>
      <c r="AD507" s="132">
        <f t="shared" si="232"/>
        <v>-31</v>
      </c>
    </row>
    <row r="508" spans="1:30">
      <c r="A508" s="197">
        <f t="shared" si="210"/>
        <v>498</v>
      </c>
      <c r="B508" s="198">
        <f>Data!B508</f>
        <v>7</v>
      </c>
      <c r="D508" s="112">
        <f t="shared" si="208"/>
        <v>1</v>
      </c>
      <c r="E508" s="116" t="str">
        <f t="shared" si="209"/>
        <v>A</v>
      </c>
      <c r="G508" s="24" t="str">
        <f t="shared" si="214"/>
        <v xml:space="preserve"> </v>
      </c>
      <c r="H508" s="25" t="str">
        <f t="shared" si="215"/>
        <v>L</v>
      </c>
      <c r="I508" s="43">
        <f t="shared" si="216"/>
        <v>1</v>
      </c>
      <c r="J508" s="43">
        <f t="shared" si="217"/>
        <v>4</v>
      </c>
      <c r="K508" s="43">
        <f t="shared" si="211"/>
        <v>4</v>
      </c>
      <c r="L508" s="43">
        <f t="shared" si="218"/>
        <v>0</v>
      </c>
      <c r="M508" s="132">
        <f t="shared" si="219"/>
        <v>-98</v>
      </c>
      <c r="N508" s="71"/>
      <c r="O508" s="24" t="str">
        <f t="shared" si="220"/>
        <v xml:space="preserve"> </v>
      </c>
      <c r="P508" s="25" t="str">
        <f t="shared" si="221"/>
        <v>L</v>
      </c>
      <c r="Q508" s="43" t="str">
        <f t="shared" si="222"/>
        <v>A</v>
      </c>
      <c r="R508" s="43">
        <f t="shared" si="223"/>
        <v>2</v>
      </c>
      <c r="S508" s="43">
        <f t="shared" si="212"/>
        <v>2</v>
      </c>
      <c r="T508" s="43">
        <f t="shared" si="224"/>
        <v>0</v>
      </c>
      <c r="U508" s="132">
        <f t="shared" si="225"/>
        <v>2</v>
      </c>
      <c r="W508" s="24" t="str">
        <f t="shared" si="226"/>
        <v xml:space="preserve"> </v>
      </c>
      <c r="X508" s="25" t="str">
        <f t="shared" si="227"/>
        <v>L</v>
      </c>
      <c r="Y508" s="43">
        <f t="shared" si="228"/>
        <v>1</v>
      </c>
      <c r="Z508" s="134">
        <f t="shared" si="229"/>
        <v>3</v>
      </c>
      <c r="AA508" s="43">
        <f t="shared" si="230"/>
        <v>19</v>
      </c>
      <c r="AB508" s="43">
        <f t="shared" si="213"/>
        <v>7</v>
      </c>
      <c r="AC508" s="43">
        <f t="shared" si="231"/>
        <v>0</v>
      </c>
      <c r="AD508" s="132">
        <f t="shared" si="232"/>
        <v>-38</v>
      </c>
    </row>
    <row r="509" spans="1:30">
      <c r="A509" s="197">
        <f t="shared" si="210"/>
        <v>499</v>
      </c>
      <c r="B509" s="198">
        <f>Data!B509</f>
        <v>14</v>
      </c>
      <c r="D509" s="112">
        <f t="shared" si="208"/>
        <v>2</v>
      </c>
      <c r="E509" s="116" t="str">
        <f t="shared" si="209"/>
        <v>B</v>
      </c>
      <c r="G509" s="24" t="str">
        <f t="shared" si="214"/>
        <v xml:space="preserve"> </v>
      </c>
      <c r="H509" s="25" t="str">
        <f t="shared" si="215"/>
        <v>L</v>
      </c>
      <c r="I509" s="43">
        <f t="shared" si="216"/>
        <v>2</v>
      </c>
      <c r="J509" s="43">
        <f t="shared" si="217"/>
        <v>5</v>
      </c>
      <c r="K509" s="43">
        <f t="shared" si="211"/>
        <v>6</v>
      </c>
      <c r="L509" s="43">
        <f t="shared" si="218"/>
        <v>0</v>
      </c>
      <c r="M509" s="132">
        <f t="shared" si="219"/>
        <v>-104</v>
      </c>
      <c r="N509" s="71"/>
      <c r="O509" s="24" t="str">
        <f t="shared" si="220"/>
        <v xml:space="preserve"> </v>
      </c>
      <c r="P509" s="25" t="str">
        <f t="shared" si="221"/>
        <v>L</v>
      </c>
      <c r="Q509" s="43" t="str">
        <f t="shared" si="222"/>
        <v>B</v>
      </c>
      <c r="R509" s="43">
        <f t="shared" si="223"/>
        <v>3</v>
      </c>
      <c r="S509" s="43">
        <f t="shared" si="212"/>
        <v>3</v>
      </c>
      <c r="T509" s="43">
        <f t="shared" si="224"/>
        <v>0</v>
      </c>
      <c r="U509" s="132">
        <f t="shared" si="225"/>
        <v>-1</v>
      </c>
      <c r="W509" s="24" t="str">
        <f t="shared" si="226"/>
        <v xml:space="preserve"> </v>
      </c>
      <c r="X509" s="25" t="str">
        <f t="shared" si="227"/>
        <v>L</v>
      </c>
      <c r="Y509" s="43">
        <f t="shared" si="228"/>
        <v>2</v>
      </c>
      <c r="Z509" s="134">
        <f t="shared" si="229"/>
        <v>4</v>
      </c>
      <c r="AA509" s="43">
        <f t="shared" si="230"/>
        <v>20</v>
      </c>
      <c r="AB509" s="43">
        <f t="shared" si="213"/>
        <v>7</v>
      </c>
      <c r="AC509" s="43">
        <f t="shared" si="231"/>
        <v>0</v>
      </c>
      <c r="AD509" s="132">
        <f t="shared" si="232"/>
        <v>-45</v>
      </c>
    </row>
    <row r="510" spans="1:30">
      <c r="A510" s="197">
        <f t="shared" si="210"/>
        <v>500</v>
      </c>
      <c r="B510" s="198">
        <f>Data!B510</f>
        <v>21</v>
      </c>
      <c r="D510" s="112">
        <f t="shared" si="208"/>
        <v>2</v>
      </c>
      <c r="E510" s="116" t="str">
        <f t="shared" si="209"/>
        <v>C</v>
      </c>
      <c r="G510" s="24" t="str">
        <f t="shared" si="214"/>
        <v xml:space="preserve"> </v>
      </c>
      <c r="H510" s="25" t="str">
        <f t="shared" si="215"/>
        <v>W</v>
      </c>
      <c r="I510" s="43" t="str">
        <f t="shared" si="216"/>
        <v xml:space="preserve"> </v>
      </c>
      <c r="J510" s="43">
        <f t="shared" si="217"/>
        <v>0</v>
      </c>
      <c r="K510" s="43">
        <f t="shared" si="211"/>
        <v>0</v>
      </c>
      <c r="L510" s="43">
        <f t="shared" si="218"/>
        <v>18</v>
      </c>
      <c r="M510" s="132">
        <f t="shared" si="219"/>
        <v>-86</v>
      </c>
      <c r="N510" s="71"/>
      <c r="O510" s="24" t="str">
        <f t="shared" si="220"/>
        <v xml:space="preserve"> </v>
      </c>
      <c r="P510" s="25" t="str">
        <f t="shared" si="221"/>
        <v>L</v>
      </c>
      <c r="Q510" s="43" t="str">
        <f t="shared" si="222"/>
        <v>C</v>
      </c>
      <c r="R510" s="43">
        <f t="shared" si="223"/>
        <v>4</v>
      </c>
      <c r="S510" s="43">
        <f t="shared" si="212"/>
        <v>4</v>
      </c>
      <c r="T510" s="43">
        <f t="shared" si="224"/>
        <v>0</v>
      </c>
      <c r="U510" s="132">
        <f t="shared" si="225"/>
        <v>-5</v>
      </c>
      <c r="W510" s="24" t="str">
        <f t="shared" si="226"/>
        <v xml:space="preserve"> </v>
      </c>
      <c r="X510" s="25" t="str">
        <f t="shared" si="227"/>
        <v>W</v>
      </c>
      <c r="Y510" s="43" t="str">
        <f t="shared" si="228"/>
        <v xml:space="preserve"> </v>
      </c>
      <c r="Z510" s="134">
        <f t="shared" si="229"/>
        <v>0</v>
      </c>
      <c r="AA510" s="43">
        <f t="shared" si="230"/>
        <v>18</v>
      </c>
      <c r="AB510" s="43">
        <f t="shared" si="213"/>
        <v>0</v>
      </c>
      <c r="AC510" s="43">
        <f t="shared" si="231"/>
        <v>21</v>
      </c>
      <c r="AD510" s="132">
        <f t="shared" si="232"/>
        <v>-24</v>
      </c>
    </row>
    <row r="511" spans="1:30" ht="15" thickBot="1">
      <c r="A511" s="199"/>
      <c r="B511" s="200"/>
      <c r="D511" s="113"/>
      <c r="E511" s="117"/>
      <c r="G511" s="127"/>
      <c r="H511" s="128"/>
      <c r="I511" s="129"/>
      <c r="J511" s="129"/>
      <c r="K511" s="129"/>
      <c r="L511" s="129"/>
      <c r="M511" s="133"/>
      <c r="O511" s="127"/>
      <c r="P511" s="128"/>
      <c r="Q511" s="129"/>
      <c r="R511" s="129"/>
      <c r="S511" s="129"/>
      <c r="T511" s="129"/>
      <c r="U511" s="133"/>
      <c r="W511" s="127"/>
      <c r="X511" s="128"/>
      <c r="Y511" s="129"/>
      <c r="Z511" s="129"/>
      <c r="AA511" s="129"/>
      <c r="AB511" s="129"/>
      <c r="AC511" s="129"/>
      <c r="AD511" s="133"/>
    </row>
    <row r="513" spans="8:30">
      <c r="H513" s="141">
        <f>COUNTIF(H11:H311,"W")</f>
        <v>41</v>
      </c>
      <c r="I513" s="139"/>
      <c r="J513" s="139">
        <f>COUNTIF(J11:J311,7)</f>
        <v>6</v>
      </c>
      <c r="K513" s="139"/>
      <c r="L513" s="138">
        <f>MAX(M11:M511)</f>
        <v>4</v>
      </c>
      <c r="M513" s="138">
        <f>MIN(M12:M511)</f>
        <v>-124</v>
      </c>
      <c r="N513" s="139"/>
      <c r="O513" s="139"/>
      <c r="P513" s="141">
        <f>COUNTIF(P11:P311,"W")</f>
        <v>43</v>
      </c>
      <c r="Q513" s="139"/>
      <c r="R513" s="139">
        <f>COUNTIF(R11:R311,7)</f>
        <v>3</v>
      </c>
      <c r="S513" s="139"/>
      <c r="T513" s="138">
        <f>MAX(U11:U511)</f>
        <v>51</v>
      </c>
      <c r="U513" s="138">
        <f>MIN(U12:U511)</f>
        <v>-24</v>
      </c>
      <c r="X513" s="141">
        <f>COUNTIF(X11:X311,"W")</f>
        <v>41</v>
      </c>
      <c r="Y513" s="139"/>
      <c r="Z513" s="139"/>
      <c r="AA513" s="139">
        <f>COUNTIF(AA11:AA311,7)</f>
        <v>5</v>
      </c>
      <c r="AB513" s="139"/>
      <c r="AC513" s="143">
        <f>MAX(AD11:AD511)</f>
        <v>6</v>
      </c>
      <c r="AD513" s="143">
        <f>MIN(AD12:AD511)</f>
        <v>-105</v>
      </c>
    </row>
  </sheetData>
  <mergeCells count="5">
    <mergeCell ref="AF9:AG9"/>
    <mergeCell ref="AH9:AI9"/>
    <mergeCell ref="G9:M9"/>
    <mergeCell ref="O9:U9"/>
    <mergeCell ref="W8:AD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J513"/>
  <sheetViews>
    <sheetView topLeftCell="A8" workbookViewId="0">
      <selection activeCell="W513" sqref="W513"/>
    </sheetView>
  </sheetViews>
  <sheetFormatPr defaultRowHeight="14.25"/>
  <cols>
    <col min="1" max="1" width="8.625" style="4" customWidth="1"/>
    <col min="2" max="2" width="8.625" style="8" customWidth="1"/>
    <col min="3" max="3" width="3.75" style="71" customWidth="1"/>
    <col min="4" max="4" width="3.625" style="144" customWidth="1"/>
    <col min="5" max="5" width="9.125" style="71"/>
    <col min="6" max="10" width="4.125" style="71" customWidth="1"/>
    <col min="11" max="13" width="5.125" style="71" customWidth="1"/>
    <col min="14" max="14" width="4.375" style="71" customWidth="1"/>
    <col min="15" max="15" width="3.875" style="71" customWidth="1"/>
    <col min="16" max="20" width="4.125" style="71" customWidth="1"/>
    <col min="21" max="23" width="5.125" style="71" customWidth="1"/>
    <col min="24" max="24" width="9.125" style="71"/>
    <col min="25" max="25" width="5.75" style="144" customWidth="1"/>
    <col min="26" max="26" width="5.875" style="144" customWidth="1"/>
    <col min="27" max="28" width="5.75" style="71" customWidth="1"/>
    <col min="30" max="35" width="5.75" style="14" customWidth="1"/>
    <col min="36" max="36" width="9.125" style="144"/>
  </cols>
  <sheetData>
    <row r="1" spans="1:36" s="71" customFormat="1">
      <c r="A1" s="4"/>
      <c r="B1" s="8"/>
      <c r="D1" s="163"/>
      <c r="Y1" s="163"/>
      <c r="Z1" s="163"/>
      <c r="AD1" s="14"/>
      <c r="AE1" s="14"/>
      <c r="AF1" s="14"/>
      <c r="AG1" s="14"/>
      <c r="AH1" s="14"/>
      <c r="AI1" s="14"/>
      <c r="AJ1" s="163"/>
    </row>
    <row r="2" spans="1:36" s="71" customFormat="1">
      <c r="A2" s="4"/>
      <c r="B2" s="8"/>
      <c r="D2" s="163"/>
      <c r="Y2" s="163"/>
      <c r="Z2" s="163"/>
      <c r="AD2" s="14"/>
      <c r="AE2" s="14"/>
      <c r="AF2" s="14"/>
      <c r="AG2" s="14"/>
      <c r="AH2" s="14"/>
      <c r="AI2" s="14"/>
      <c r="AJ2" s="163"/>
    </row>
    <row r="3" spans="1:36" s="71" customFormat="1">
      <c r="A3" s="4"/>
      <c r="B3" s="8"/>
      <c r="D3" s="163"/>
      <c r="Y3" s="163"/>
      <c r="Z3" s="163"/>
      <c r="AD3" s="14"/>
      <c r="AE3" s="14"/>
      <c r="AF3" s="14"/>
      <c r="AG3" s="14"/>
      <c r="AH3" s="14"/>
      <c r="AI3" s="14"/>
      <c r="AJ3" s="163"/>
    </row>
    <row r="4" spans="1:36" s="71" customFormat="1">
      <c r="A4" s="4"/>
      <c r="B4" s="8"/>
      <c r="D4" s="163"/>
      <c r="Y4" s="163"/>
      <c r="Z4" s="163"/>
      <c r="AD4" s="14"/>
      <c r="AE4" s="14"/>
      <c r="AF4" s="14"/>
      <c r="AG4" s="14"/>
      <c r="AH4" s="14"/>
      <c r="AI4" s="14"/>
      <c r="AJ4" s="163"/>
    </row>
    <row r="5" spans="1:36" s="71" customFormat="1">
      <c r="A5" s="4"/>
      <c r="B5" s="8"/>
      <c r="D5" s="163"/>
      <c r="F5" s="71" t="s">
        <v>187</v>
      </c>
      <c r="Y5" s="163"/>
      <c r="Z5" s="163"/>
      <c r="AD5" s="14"/>
      <c r="AE5" s="14"/>
      <c r="AF5" s="14"/>
      <c r="AG5" s="14"/>
      <c r="AH5" s="14"/>
      <c r="AI5" s="14"/>
      <c r="AJ5" s="163"/>
    </row>
    <row r="6" spans="1:36" s="71" customFormat="1" ht="18.75">
      <c r="A6" s="4"/>
      <c r="B6" s="8"/>
      <c r="D6" s="163"/>
      <c r="F6" s="136" t="s">
        <v>83</v>
      </c>
      <c r="Y6" s="163"/>
      <c r="Z6" s="163"/>
      <c r="AD6" s="14"/>
      <c r="AE6" s="14"/>
      <c r="AF6" s="14"/>
      <c r="AG6" s="14"/>
      <c r="AH6" s="14"/>
      <c r="AI6" s="14"/>
      <c r="AJ6" s="163"/>
    </row>
    <row r="8" spans="1:36" ht="18.75">
      <c r="F8" s="678" t="s">
        <v>188</v>
      </c>
      <c r="G8" s="678"/>
      <c r="H8" s="678"/>
      <c r="I8" s="678"/>
      <c r="J8" s="678"/>
      <c r="K8" s="678"/>
      <c r="L8" s="678"/>
      <c r="M8" s="678"/>
      <c r="P8" s="678" t="s">
        <v>189</v>
      </c>
      <c r="Q8" s="678"/>
      <c r="R8" s="678"/>
      <c r="S8" s="678"/>
      <c r="T8" s="678"/>
      <c r="U8" s="678"/>
      <c r="V8" s="678"/>
      <c r="W8" s="678"/>
    </row>
    <row r="9" spans="1:36" ht="15" thickBot="1">
      <c r="F9" s="71">
        <v>10</v>
      </c>
      <c r="G9" s="71" t="s">
        <v>70</v>
      </c>
      <c r="H9" s="71" t="s">
        <v>82</v>
      </c>
      <c r="P9" s="71">
        <v>18</v>
      </c>
      <c r="Q9" s="71" t="s">
        <v>70</v>
      </c>
      <c r="R9" s="71" t="s">
        <v>82</v>
      </c>
      <c r="Y9" s="676" t="s">
        <v>80</v>
      </c>
      <c r="Z9" s="676"/>
      <c r="AA9" s="676" t="s">
        <v>81</v>
      </c>
      <c r="AB9" s="676"/>
    </row>
    <row r="10" spans="1:36" ht="15" thickBot="1">
      <c r="A10" s="195" t="s">
        <v>0</v>
      </c>
      <c r="B10" s="196" t="s">
        <v>1</v>
      </c>
      <c r="D10" s="72" t="s">
        <v>2</v>
      </c>
      <c r="F10" s="121" t="s">
        <v>62</v>
      </c>
      <c r="G10" s="122" t="s">
        <v>63</v>
      </c>
      <c r="H10" s="122" t="s">
        <v>56</v>
      </c>
      <c r="I10" s="122" t="s">
        <v>75</v>
      </c>
      <c r="J10" s="122" t="s">
        <v>40</v>
      </c>
      <c r="K10" s="122" t="s">
        <v>30</v>
      </c>
      <c r="L10" s="130" t="s">
        <v>29</v>
      </c>
      <c r="M10" s="131" t="s">
        <v>19</v>
      </c>
      <c r="P10" s="121" t="s">
        <v>62</v>
      </c>
      <c r="Q10" s="122" t="s">
        <v>63</v>
      </c>
      <c r="R10" s="122" t="s">
        <v>56</v>
      </c>
      <c r="S10" s="122" t="s">
        <v>75</v>
      </c>
      <c r="T10" s="122" t="s">
        <v>40</v>
      </c>
      <c r="U10" s="122" t="s">
        <v>30</v>
      </c>
      <c r="V10" s="130" t="s">
        <v>29</v>
      </c>
      <c r="W10" s="131" t="s">
        <v>19</v>
      </c>
      <c r="Y10" s="144" t="s">
        <v>50</v>
      </c>
      <c r="Z10" s="144" t="s">
        <v>74</v>
      </c>
      <c r="AA10" s="71" t="s">
        <v>50</v>
      </c>
      <c r="AB10" s="71" t="s">
        <v>79</v>
      </c>
    </row>
    <row r="11" spans="1:36">
      <c r="A11" s="201">
        <v>1</v>
      </c>
      <c r="B11" s="202">
        <f>Data!B11</f>
        <v>4</v>
      </c>
      <c r="D11" s="73">
        <f>IF($B11=0,0,IF(MOD($B11,6)=0,QUOTIENT($B11,6),QUOTIENT($B11,6)+1))</f>
        <v>1</v>
      </c>
      <c r="F11" s="24"/>
      <c r="G11" s="25"/>
      <c r="H11" s="43"/>
      <c r="I11" s="43"/>
      <c r="J11" s="43"/>
      <c r="K11" s="43"/>
      <c r="L11" s="43"/>
      <c r="M11" s="132">
        <v>0</v>
      </c>
      <c r="P11" s="24"/>
      <c r="Q11" s="25"/>
      <c r="R11" s="43"/>
      <c r="S11" s="43"/>
      <c r="T11" s="43"/>
      <c r="U11" s="43"/>
      <c r="V11" s="43"/>
      <c r="W11" s="132">
        <v>0</v>
      </c>
      <c r="Y11" s="144">
        <v>1</v>
      </c>
      <c r="Z11" s="144">
        <v>1</v>
      </c>
      <c r="AA11" s="144">
        <v>1</v>
      </c>
      <c r="AB11" s="75">
        <v>1</v>
      </c>
      <c r="AD11" s="135">
        <v>1</v>
      </c>
      <c r="AE11" s="135">
        <v>1</v>
      </c>
      <c r="AF11" s="135">
        <v>1</v>
      </c>
      <c r="AG11" s="135">
        <v>1</v>
      </c>
      <c r="AH11" s="14">
        <f>AE11*6</f>
        <v>6</v>
      </c>
      <c r="AI11" s="14">
        <f>AH11-AG11</f>
        <v>5</v>
      </c>
    </row>
    <row r="12" spans="1:36">
      <c r="A12" s="197">
        <f>A11+1</f>
        <v>2</v>
      </c>
      <c r="B12" s="198">
        <f>Data!B12</f>
        <v>7</v>
      </c>
      <c r="D12" s="73">
        <f t="shared" ref="D12:D75" si="0">IF($B12=0,0,IF(MOD($B12,6)=0,QUOTIENT($B12,6),QUOTIENT($B12,6)+1))</f>
        <v>2</v>
      </c>
      <c r="F12" s="24" t="str">
        <f t="shared" ref="F12:F75" si="1">IF(AND(D11&lt;&gt;0,D12&lt;&gt;0,D12=D11,G11=" "),"T"," ")</f>
        <v xml:space="preserve"> </v>
      </c>
      <c r="G12" s="25"/>
      <c r="H12" s="134" t="s">
        <v>66</v>
      </c>
      <c r="I12" s="134">
        <f>IF(AND(G12="L",I11=" "),1,IF(G12="L",I11+1,0))</f>
        <v>0</v>
      </c>
      <c r="J12" s="43">
        <f t="shared" ref="J12:J76" si="2">IF(OR(H12=" ",I12&gt;$F$9),0,J11+1)</f>
        <v>0</v>
      </c>
      <c r="K12" s="43">
        <f>IF(OR(H12=" ",I12&gt;$F$9),0,INDEX($Y$11:$Z$35,J12,2))</f>
        <v>0</v>
      </c>
      <c r="L12" s="43">
        <f>IF(OR(G12=" ",G12="L"),0,K11*6)</f>
        <v>0</v>
      </c>
      <c r="M12" s="132">
        <f>M11-K12+L12</f>
        <v>0</v>
      </c>
      <c r="P12" s="24" t="str">
        <f t="shared" ref="P12:P75" si="3">IF(AND(D11&lt;&gt;0,D12&lt;&gt;0,D12=D11,G11=" "),"T"," ")</f>
        <v xml:space="preserve"> </v>
      </c>
      <c r="Q12" s="25"/>
      <c r="R12" s="134" t="s">
        <v>66</v>
      </c>
      <c r="S12" s="134">
        <f>IF(AND(Q12="L",S11=" "),1,IF(Q12="L",S11+1,0))</f>
        <v>0</v>
      </c>
      <c r="T12" s="43">
        <v>1</v>
      </c>
      <c r="U12" s="43">
        <f t="shared" ref="U12:U75" si="4">IF(OR(R12=" ",S12&gt;$P$9),0,IF(T12&gt;27,INDEX($AA$11:$AB$37,27,2),INDEX($AA$11:$AB$37,T12,2)))</f>
        <v>0</v>
      </c>
      <c r="V12" s="43">
        <f>IF(OR(Q12=" ",Q12="L"),0,U11*6)</f>
        <v>0</v>
      </c>
      <c r="W12" s="132">
        <f>W11-U12+V12</f>
        <v>0</v>
      </c>
      <c r="Y12" s="144">
        <v>2</v>
      </c>
      <c r="Z12" s="144">
        <v>1</v>
      </c>
      <c r="AA12" s="144">
        <v>2</v>
      </c>
      <c r="AB12" s="75">
        <v>1</v>
      </c>
      <c r="AD12" s="14">
        <f>AD11+1</f>
        <v>2</v>
      </c>
      <c r="AE12" s="135">
        <v>1</v>
      </c>
      <c r="AF12" s="14">
        <f>AE12</f>
        <v>1</v>
      </c>
      <c r="AG12" s="14">
        <f>AG11+AF12</f>
        <v>2</v>
      </c>
      <c r="AH12" s="14">
        <f>AE12*6</f>
        <v>6</v>
      </c>
      <c r="AI12" s="14">
        <f>AH12-AG12</f>
        <v>4</v>
      </c>
    </row>
    <row r="13" spans="1:36">
      <c r="A13" s="197">
        <f t="shared" ref="A13:A76" si="5">A12+1</f>
        <v>3</v>
      </c>
      <c r="B13" s="198">
        <f>Data!B13</f>
        <v>3</v>
      </c>
      <c r="D13" s="73">
        <f t="shared" si="0"/>
        <v>1</v>
      </c>
      <c r="F13" s="24" t="str">
        <f t="shared" si="1"/>
        <v xml:space="preserve"> </v>
      </c>
      <c r="G13" s="25" t="str">
        <f t="shared" ref="G13:G76" si="6">IF(H12=" "," ",IF(D13=H12,"W","L"))</f>
        <v xml:space="preserve"> </v>
      </c>
      <c r="H13" s="43" t="str">
        <f t="shared" ref="H13:H76" si="7">IF(AND(F13="T",G13=" "),D13,IF(AND(F13=" ",G13="L"),D13," "))</f>
        <v xml:space="preserve"> </v>
      </c>
      <c r="I13" s="134">
        <f t="shared" ref="I13:I76" si="8">IF(AND(G13="L",I12=" "),1,IF(G13="L",I12+1,0))</f>
        <v>0</v>
      </c>
      <c r="J13" s="43">
        <f t="shared" si="2"/>
        <v>0</v>
      </c>
      <c r="K13" s="43">
        <f t="shared" ref="K13:K76" si="9">IF(OR(H13=" ",I13&gt;$F$9),0,INDEX($Y$11:$Z$35,J13,2))</f>
        <v>0</v>
      </c>
      <c r="L13" s="43">
        <f>IF(OR(G13=" ",G13="L"),0,K12*6)</f>
        <v>0</v>
      </c>
      <c r="M13" s="132">
        <f t="shared" ref="M13:M76" si="10">M12-K13+L13</f>
        <v>0</v>
      </c>
      <c r="P13" s="24" t="str">
        <f t="shared" si="3"/>
        <v xml:space="preserve"> </v>
      </c>
      <c r="Q13" s="25" t="str">
        <f t="shared" ref="Q13:Q76" si="11">IF(R12=" "," ",IF(D13=R12,"W","L"))</f>
        <v xml:space="preserve"> </v>
      </c>
      <c r="R13" s="43" t="str">
        <f t="shared" ref="R13:R76" si="12">IF(AND(P13="T",Q13=" "),D13,IF(AND(P13=" ",Q13="L"),D13," "))</f>
        <v xml:space="preserve"> </v>
      </c>
      <c r="S13" s="134">
        <f t="shared" ref="S13:S76" si="13">IF(AND(Q13="L",S12=" "),1,IF(Q13="L",S12+1,0))</f>
        <v>0</v>
      </c>
      <c r="T13" s="43">
        <f t="shared" ref="T13:T17" si="14">IF(AND($P$9&gt;0,$P$9&lt;30,S13&lt;$P$9),IF(Q13="L",T12+1,IF(AND(Q13="W",T12&gt;5),T12-5,IF(AND(Q13="W",T12&lt;=5),1,T12))),T12)</f>
        <v>1</v>
      </c>
      <c r="U13" s="43">
        <f t="shared" si="4"/>
        <v>0</v>
      </c>
      <c r="V13" s="43">
        <f t="shared" ref="V13:V76" si="15">IF(OR(Q13=" ",Q13="L"),0,U12*6)</f>
        <v>0</v>
      </c>
      <c r="W13" s="132">
        <f t="shared" ref="W13:W76" si="16">W12-U13+V13</f>
        <v>0</v>
      </c>
      <c r="Y13" s="144">
        <v>3</v>
      </c>
      <c r="Z13" s="144">
        <v>1</v>
      </c>
      <c r="AA13" s="144">
        <v>3</v>
      </c>
      <c r="AB13" s="75">
        <v>1</v>
      </c>
      <c r="AD13" s="14">
        <f t="shared" ref="AD13:AD30" si="17">AD12+1</f>
        <v>3</v>
      </c>
      <c r="AE13" s="14">
        <v>1</v>
      </c>
      <c r="AF13" s="14">
        <f t="shared" ref="AF13:AF30" si="18">AE13</f>
        <v>1</v>
      </c>
      <c r="AG13" s="14">
        <f t="shared" ref="AG13:AG30" si="19">AG12+AF13</f>
        <v>3</v>
      </c>
      <c r="AH13" s="14">
        <f t="shared" ref="AH13:AH30" si="20">AE13*6</f>
        <v>6</v>
      </c>
      <c r="AI13" s="14">
        <f t="shared" ref="AI13:AI30" si="21">AH13-AG13</f>
        <v>3</v>
      </c>
    </row>
    <row r="14" spans="1:36">
      <c r="A14" s="197">
        <f t="shared" si="5"/>
        <v>4</v>
      </c>
      <c r="B14" s="198">
        <f>Data!B14</f>
        <v>24</v>
      </c>
      <c r="D14" s="73">
        <f t="shared" si="0"/>
        <v>4</v>
      </c>
      <c r="F14" s="24" t="str">
        <f t="shared" si="1"/>
        <v xml:space="preserve"> </v>
      </c>
      <c r="G14" s="25" t="str">
        <f t="shared" si="6"/>
        <v xml:space="preserve"> </v>
      </c>
      <c r="H14" s="43" t="str">
        <f t="shared" si="7"/>
        <v xml:space="preserve"> </v>
      </c>
      <c r="I14" s="134">
        <f t="shared" si="8"/>
        <v>0</v>
      </c>
      <c r="J14" s="43">
        <f t="shared" si="2"/>
        <v>0</v>
      </c>
      <c r="K14" s="43">
        <f t="shared" si="9"/>
        <v>0</v>
      </c>
      <c r="L14" s="43">
        <f t="shared" ref="L14:L77" si="22">IF(OR(G14=" ",G14="L"),0,K13*6)</f>
        <v>0</v>
      </c>
      <c r="M14" s="132">
        <f t="shared" si="10"/>
        <v>0</v>
      </c>
      <c r="P14" s="24" t="str">
        <f t="shared" si="3"/>
        <v xml:space="preserve"> </v>
      </c>
      <c r="Q14" s="25" t="str">
        <f t="shared" si="11"/>
        <v xml:space="preserve"> </v>
      </c>
      <c r="R14" s="43" t="str">
        <f t="shared" si="12"/>
        <v xml:space="preserve"> </v>
      </c>
      <c r="S14" s="134">
        <f t="shared" si="13"/>
        <v>0</v>
      </c>
      <c r="T14" s="43">
        <f t="shared" si="14"/>
        <v>1</v>
      </c>
      <c r="U14" s="43">
        <f t="shared" si="4"/>
        <v>0</v>
      </c>
      <c r="V14" s="43">
        <f t="shared" si="15"/>
        <v>0</v>
      </c>
      <c r="W14" s="132">
        <f t="shared" si="16"/>
        <v>0</v>
      </c>
      <c r="Y14" s="144">
        <v>4</v>
      </c>
      <c r="Z14" s="144">
        <v>1</v>
      </c>
      <c r="AA14" s="144">
        <v>4</v>
      </c>
      <c r="AB14" s="75">
        <v>1</v>
      </c>
      <c r="AD14" s="14">
        <f t="shared" si="17"/>
        <v>4</v>
      </c>
      <c r="AE14" s="14">
        <v>1</v>
      </c>
      <c r="AF14" s="14">
        <f t="shared" si="18"/>
        <v>1</v>
      </c>
      <c r="AG14" s="14">
        <f t="shared" si="19"/>
        <v>4</v>
      </c>
      <c r="AH14" s="14">
        <f t="shared" si="20"/>
        <v>6</v>
      </c>
      <c r="AI14" s="14">
        <f t="shared" si="21"/>
        <v>2</v>
      </c>
    </row>
    <row r="15" spans="1:36">
      <c r="A15" s="197">
        <f t="shared" si="5"/>
        <v>5</v>
      </c>
      <c r="B15" s="198">
        <f>Data!B15</f>
        <v>10</v>
      </c>
      <c r="D15" s="73">
        <f t="shared" si="0"/>
        <v>2</v>
      </c>
      <c r="F15" s="24" t="str">
        <f t="shared" si="1"/>
        <v xml:space="preserve"> </v>
      </c>
      <c r="G15" s="25" t="str">
        <f t="shared" si="6"/>
        <v xml:space="preserve"> </v>
      </c>
      <c r="H15" s="43" t="str">
        <f t="shared" si="7"/>
        <v xml:space="preserve"> </v>
      </c>
      <c r="I15" s="134">
        <f t="shared" si="8"/>
        <v>0</v>
      </c>
      <c r="J15" s="43">
        <f t="shared" si="2"/>
        <v>0</v>
      </c>
      <c r="K15" s="43">
        <f t="shared" si="9"/>
        <v>0</v>
      </c>
      <c r="L15" s="43">
        <f t="shared" si="22"/>
        <v>0</v>
      </c>
      <c r="M15" s="132">
        <f t="shared" si="10"/>
        <v>0</v>
      </c>
      <c r="P15" s="24" t="str">
        <f t="shared" si="3"/>
        <v xml:space="preserve"> </v>
      </c>
      <c r="Q15" s="25" t="str">
        <f t="shared" si="11"/>
        <v xml:space="preserve"> </v>
      </c>
      <c r="R15" s="43" t="str">
        <f t="shared" si="12"/>
        <v xml:space="preserve"> </v>
      </c>
      <c r="S15" s="134">
        <f t="shared" si="13"/>
        <v>0</v>
      </c>
      <c r="T15" s="43">
        <f t="shared" si="14"/>
        <v>1</v>
      </c>
      <c r="U15" s="43">
        <f t="shared" si="4"/>
        <v>0</v>
      </c>
      <c r="V15" s="43">
        <f t="shared" si="15"/>
        <v>0</v>
      </c>
      <c r="W15" s="132">
        <f t="shared" si="16"/>
        <v>0</v>
      </c>
      <c r="Y15" s="144">
        <v>5</v>
      </c>
      <c r="Z15" s="144">
        <v>1</v>
      </c>
      <c r="AA15" s="144">
        <v>5</v>
      </c>
      <c r="AB15" s="75">
        <v>1</v>
      </c>
      <c r="AD15" s="14">
        <f t="shared" si="17"/>
        <v>5</v>
      </c>
      <c r="AE15" s="14">
        <v>1</v>
      </c>
      <c r="AF15" s="14">
        <f t="shared" si="18"/>
        <v>1</v>
      </c>
      <c r="AG15" s="14">
        <f t="shared" si="19"/>
        <v>5</v>
      </c>
      <c r="AH15" s="14">
        <f t="shared" si="20"/>
        <v>6</v>
      </c>
      <c r="AI15" s="14">
        <f t="shared" si="21"/>
        <v>1</v>
      </c>
    </row>
    <row r="16" spans="1:36">
      <c r="A16" s="197">
        <f t="shared" si="5"/>
        <v>6</v>
      </c>
      <c r="B16" s="198">
        <f>Data!B16</f>
        <v>34</v>
      </c>
      <c r="D16" s="73">
        <f t="shared" si="0"/>
        <v>6</v>
      </c>
      <c r="F16" s="24" t="str">
        <f t="shared" si="1"/>
        <v xml:space="preserve"> </v>
      </c>
      <c r="G16" s="25" t="str">
        <f t="shared" si="6"/>
        <v xml:space="preserve"> </v>
      </c>
      <c r="H16" s="43" t="str">
        <f t="shared" si="7"/>
        <v xml:space="preserve"> </v>
      </c>
      <c r="I16" s="134">
        <f t="shared" si="8"/>
        <v>0</v>
      </c>
      <c r="J16" s="43">
        <f t="shared" si="2"/>
        <v>0</v>
      </c>
      <c r="K16" s="43">
        <f t="shared" si="9"/>
        <v>0</v>
      </c>
      <c r="L16" s="43">
        <f t="shared" si="22"/>
        <v>0</v>
      </c>
      <c r="M16" s="132">
        <f t="shared" si="10"/>
        <v>0</v>
      </c>
      <c r="P16" s="24" t="str">
        <f t="shared" si="3"/>
        <v xml:space="preserve"> </v>
      </c>
      <c r="Q16" s="25" t="str">
        <f t="shared" si="11"/>
        <v xml:space="preserve"> </v>
      </c>
      <c r="R16" s="43" t="str">
        <f t="shared" si="12"/>
        <v xml:space="preserve"> </v>
      </c>
      <c r="S16" s="134">
        <f t="shared" si="13"/>
        <v>0</v>
      </c>
      <c r="T16" s="43">
        <f t="shared" si="14"/>
        <v>1</v>
      </c>
      <c r="U16" s="43">
        <f t="shared" si="4"/>
        <v>0</v>
      </c>
      <c r="V16" s="43">
        <f t="shared" si="15"/>
        <v>0</v>
      </c>
      <c r="W16" s="132">
        <f t="shared" si="16"/>
        <v>0</v>
      </c>
      <c r="Y16" s="144">
        <v>6</v>
      </c>
      <c r="Z16" s="144">
        <v>2</v>
      </c>
      <c r="AA16" s="144">
        <v>6</v>
      </c>
      <c r="AB16" s="75">
        <v>1</v>
      </c>
      <c r="AD16" s="14">
        <f t="shared" si="17"/>
        <v>6</v>
      </c>
      <c r="AE16" s="14">
        <v>1</v>
      </c>
      <c r="AF16" s="14">
        <f t="shared" si="18"/>
        <v>1</v>
      </c>
      <c r="AG16" s="14">
        <f t="shared" si="19"/>
        <v>6</v>
      </c>
      <c r="AH16" s="14">
        <f t="shared" si="20"/>
        <v>6</v>
      </c>
      <c r="AI16" s="14">
        <f t="shared" si="21"/>
        <v>0</v>
      </c>
    </row>
    <row r="17" spans="1:35">
      <c r="A17" s="197">
        <f t="shared" si="5"/>
        <v>7</v>
      </c>
      <c r="B17" s="198">
        <f>Data!B17</f>
        <v>0</v>
      </c>
      <c r="D17" s="73">
        <f t="shared" si="0"/>
        <v>0</v>
      </c>
      <c r="F17" s="24" t="str">
        <f t="shared" si="1"/>
        <v xml:space="preserve"> </v>
      </c>
      <c r="G17" s="25" t="str">
        <f t="shared" si="6"/>
        <v xml:space="preserve"> </v>
      </c>
      <c r="H17" s="43" t="str">
        <f t="shared" si="7"/>
        <v xml:space="preserve"> </v>
      </c>
      <c r="I17" s="134">
        <f t="shared" si="8"/>
        <v>0</v>
      </c>
      <c r="J17" s="43">
        <f t="shared" si="2"/>
        <v>0</v>
      </c>
      <c r="K17" s="43">
        <f t="shared" si="9"/>
        <v>0</v>
      </c>
      <c r="L17" s="43">
        <f t="shared" si="22"/>
        <v>0</v>
      </c>
      <c r="M17" s="132">
        <f t="shared" si="10"/>
        <v>0</v>
      </c>
      <c r="P17" s="24" t="str">
        <f t="shared" si="3"/>
        <v xml:space="preserve"> </v>
      </c>
      <c r="Q17" s="25" t="str">
        <f t="shared" si="11"/>
        <v xml:space="preserve"> </v>
      </c>
      <c r="R17" s="43" t="str">
        <f t="shared" si="12"/>
        <v xml:space="preserve"> </v>
      </c>
      <c r="S17" s="134">
        <f t="shared" si="13"/>
        <v>0</v>
      </c>
      <c r="T17" s="43">
        <f t="shared" si="14"/>
        <v>1</v>
      </c>
      <c r="U17" s="43">
        <f t="shared" si="4"/>
        <v>0</v>
      </c>
      <c r="V17" s="43">
        <f t="shared" si="15"/>
        <v>0</v>
      </c>
      <c r="W17" s="132">
        <f t="shared" si="16"/>
        <v>0</v>
      </c>
      <c r="Y17" s="144">
        <v>7</v>
      </c>
      <c r="Z17" s="144">
        <v>2</v>
      </c>
      <c r="AA17" s="144">
        <v>7</v>
      </c>
      <c r="AB17" s="75">
        <v>2</v>
      </c>
      <c r="AD17" s="14">
        <f t="shared" si="17"/>
        <v>7</v>
      </c>
      <c r="AE17" s="14">
        <v>2</v>
      </c>
      <c r="AF17" s="14">
        <f t="shared" si="18"/>
        <v>2</v>
      </c>
      <c r="AG17" s="14">
        <f t="shared" si="19"/>
        <v>8</v>
      </c>
      <c r="AH17" s="14">
        <f t="shared" si="20"/>
        <v>12</v>
      </c>
      <c r="AI17" s="14">
        <f t="shared" si="21"/>
        <v>4</v>
      </c>
    </row>
    <row r="18" spans="1:35">
      <c r="A18" s="197">
        <f t="shared" si="5"/>
        <v>8</v>
      </c>
      <c r="B18" s="198">
        <f>Data!B18</f>
        <v>8</v>
      </c>
      <c r="D18" s="73">
        <f t="shared" si="0"/>
        <v>2</v>
      </c>
      <c r="F18" s="24" t="str">
        <f t="shared" si="1"/>
        <v xml:space="preserve"> </v>
      </c>
      <c r="G18" s="25" t="str">
        <f t="shared" si="6"/>
        <v xml:space="preserve"> </v>
      </c>
      <c r="H18" s="43" t="str">
        <f t="shared" si="7"/>
        <v xml:space="preserve"> </v>
      </c>
      <c r="I18" s="134">
        <f t="shared" si="8"/>
        <v>0</v>
      </c>
      <c r="J18" s="43">
        <f t="shared" si="2"/>
        <v>0</v>
      </c>
      <c r="K18" s="43">
        <f t="shared" si="9"/>
        <v>0</v>
      </c>
      <c r="L18" s="43">
        <f t="shared" si="22"/>
        <v>0</v>
      </c>
      <c r="M18" s="132">
        <f t="shared" si="10"/>
        <v>0</v>
      </c>
      <c r="P18" s="24" t="str">
        <f t="shared" si="3"/>
        <v xml:space="preserve"> </v>
      </c>
      <c r="Q18" s="25" t="str">
        <f t="shared" si="11"/>
        <v xml:space="preserve"> </v>
      </c>
      <c r="R18" s="43" t="str">
        <f t="shared" si="12"/>
        <v xml:space="preserve"> </v>
      </c>
      <c r="S18" s="134">
        <f t="shared" si="13"/>
        <v>0</v>
      </c>
      <c r="T18" s="43">
        <f>IF(AND($P$9&gt;0,$P$9&lt;30,S18&lt;$P$9),IF(Q18="L",T17+1,IF(AND(Q18="W",T17&gt;5),T17-5,IF(AND(Q18="W",T17&lt;=5),1,T17))),T17)</f>
        <v>1</v>
      </c>
      <c r="U18" s="43">
        <f t="shared" si="4"/>
        <v>0</v>
      </c>
      <c r="V18" s="43">
        <f t="shared" si="15"/>
        <v>0</v>
      </c>
      <c r="W18" s="132">
        <f t="shared" si="16"/>
        <v>0</v>
      </c>
      <c r="Y18" s="144">
        <v>8</v>
      </c>
      <c r="Z18" s="144">
        <v>2</v>
      </c>
      <c r="AA18" s="144">
        <v>8</v>
      </c>
      <c r="AB18" s="75">
        <v>2</v>
      </c>
      <c r="AD18" s="14">
        <f t="shared" si="17"/>
        <v>8</v>
      </c>
      <c r="AE18" s="14">
        <v>2</v>
      </c>
      <c r="AF18" s="14">
        <f t="shared" si="18"/>
        <v>2</v>
      </c>
      <c r="AG18" s="14">
        <f t="shared" si="19"/>
        <v>10</v>
      </c>
      <c r="AH18" s="14">
        <f t="shared" si="20"/>
        <v>12</v>
      </c>
      <c r="AI18" s="14">
        <f t="shared" si="21"/>
        <v>2</v>
      </c>
    </row>
    <row r="19" spans="1:35">
      <c r="A19" s="197">
        <f t="shared" si="5"/>
        <v>9</v>
      </c>
      <c r="B19" s="198">
        <f>Data!B19</f>
        <v>17</v>
      </c>
      <c r="D19" s="73">
        <f t="shared" si="0"/>
        <v>3</v>
      </c>
      <c r="F19" s="24" t="str">
        <f t="shared" si="1"/>
        <v xml:space="preserve"> </v>
      </c>
      <c r="G19" s="25" t="str">
        <f t="shared" si="6"/>
        <v xml:space="preserve"> </v>
      </c>
      <c r="H19" s="43" t="str">
        <f t="shared" si="7"/>
        <v xml:space="preserve"> </v>
      </c>
      <c r="I19" s="134">
        <f t="shared" si="8"/>
        <v>0</v>
      </c>
      <c r="J19" s="43">
        <f t="shared" si="2"/>
        <v>0</v>
      </c>
      <c r="K19" s="43">
        <f t="shared" si="9"/>
        <v>0</v>
      </c>
      <c r="L19" s="43">
        <f t="shared" si="22"/>
        <v>0</v>
      </c>
      <c r="M19" s="132">
        <f t="shared" si="10"/>
        <v>0</v>
      </c>
      <c r="P19" s="24" t="str">
        <f t="shared" si="3"/>
        <v xml:space="preserve"> </v>
      </c>
      <c r="Q19" s="25" t="str">
        <f t="shared" si="11"/>
        <v xml:space="preserve"> </v>
      </c>
      <c r="R19" s="43" t="str">
        <f t="shared" si="12"/>
        <v xml:space="preserve"> </v>
      </c>
      <c r="S19" s="134">
        <f t="shared" si="13"/>
        <v>0</v>
      </c>
      <c r="T19" s="43">
        <f t="shared" ref="T19:T82" si="23">IF(AND($P$9&gt;0,$P$9&lt;30,S19&lt;$P$9),IF(Q19="L",T18+1,IF(AND(Q19="W",T18&gt;5),T18-5,IF(AND(Q19="W",T18&lt;=5),1,T18))),T18)</f>
        <v>1</v>
      </c>
      <c r="U19" s="43">
        <f t="shared" si="4"/>
        <v>0</v>
      </c>
      <c r="V19" s="43">
        <f t="shared" si="15"/>
        <v>0</v>
      </c>
      <c r="W19" s="132">
        <f t="shared" si="16"/>
        <v>0</v>
      </c>
      <c r="Y19" s="144">
        <v>9</v>
      </c>
      <c r="Z19" s="144">
        <v>3</v>
      </c>
      <c r="AA19" s="144">
        <v>9</v>
      </c>
      <c r="AB19" s="75">
        <v>2</v>
      </c>
      <c r="AD19" s="14">
        <f t="shared" si="17"/>
        <v>9</v>
      </c>
      <c r="AE19" s="14">
        <v>2</v>
      </c>
      <c r="AF19" s="14">
        <f t="shared" si="18"/>
        <v>2</v>
      </c>
      <c r="AG19" s="14">
        <f t="shared" si="19"/>
        <v>12</v>
      </c>
      <c r="AH19" s="14">
        <f t="shared" si="20"/>
        <v>12</v>
      </c>
      <c r="AI19" s="14">
        <f t="shared" si="21"/>
        <v>0</v>
      </c>
    </row>
    <row r="20" spans="1:35">
      <c r="A20" s="197">
        <f t="shared" si="5"/>
        <v>10</v>
      </c>
      <c r="B20" s="198">
        <f>Data!B20</f>
        <v>9</v>
      </c>
      <c r="D20" s="73">
        <f t="shared" si="0"/>
        <v>2</v>
      </c>
      <c r="F20" s="24" t="str">
        <f t="shared" si="1"/>
        <v xml:space="preserve"> </v>
      </c>
      <c r="G20" s="25" t="str">
        <f t="shared" si="6"/>
        <v xml:space="preserve"> </v>
      </c>
      <c r="H20" s="43" t="str">
        <f t="shared" si="7"/>
        <v xml:space="preserve"> </v>
      </c>
      <c r="I20" s="134">
        <f t="shared" si="8"/>
        <v>0</v>
      </c>
      <c r="J20" s="43">
        <f t="shared" si="2"/>
        <v>0</v>
      </c>
      <c r="K20" s="43">
        <f t="shared" si="9"/>
        <v>0</v>
      </c>
      <c r="L20" s="43">
        <f t="shared" si="22"/>
        <v>0</v>
      </c>
      <c r="M20" s="132">
        <f t="shared" si="10"/>
        <v>0</v>
      </c>
      <c r="P20" s="24" t="str">
        <f t="shared" si="3"/>
        <v xml:space="preserve"> </v>
      </c>
      <c r="Q20" s="25" t="str">
        <f t="shared" si="11"/>
        <v xml:space="preserve"> </v>
      </c>
      <c r="R20" s="43" t="str">
        <f t="shared" si="12"/>
        <v xml:space="preserve"> </v>
      </c>
      <c r="S20" s="134">
        <f t="shared" si="13"/>
        <v>0</v>
      </c>
      <c r="T20" s="43">
        <f t="shared" si="23"/>
        <v>1</v>
      </c>
      <c r="U20" s="43">
        <f t="shared" si="4"/>
        <v>0</v>
      </c>
      <c r="V20" s="43">
        <f t="shared" si="15"/>
        <v>0</v>
      </c>
      <c r="W20" s="132">
        <f t="shared" si="16"/>
        <v>0</v>
      </c>
      <c r="Y20" s="144">
        <v>10</v>
      </c>
      <c r="Z20" s="144">
        <v>3</v>
      </c>
      <c r="AA20" s="144">
        <v>10</v>
      </c>
      <c r="AB20" s="75">
        <v>2</v>
      </c>
      <c r="AD20" s="14">
        <f t="shared" si="17"/>
        <v>10</v>
      </c>
      <c r="AE20" s="14">
        <v>3</v>
      </c>
      <c r="AF20" s="14">
        <f t="shared" si="18"/>
        <v>3</v>
      </c>
      <c r="AG20" s="14">
        <f t="shared" si="19"/>
        <v>15</v>
      </c>
      <c r="AH20" s="14">
        <f t="shared" si="20"/>
        <v>18</v>
      </c>
      <c r="AI20" s="14">
        <f t="shared" si="21"/>
        <v>3</v>
      </c>
    </row>
    <row r="21" spans="1:35">
      <c r="A21" s="197">
        <f t="shared" si="5"/>
        <v>11</v>
      </c>
      <c r="B21" s="198">
        <f>Data!B21</f>
        <v>21</v>
      </c>
      <c r="D21" s="73">
        <f t="shared" si="0"/>
        <v>4</v>
      </c>
      <c r="F21" s="24" t="str">
        <f t="shared" si="1"/>
        <v xml:space="preserve"> </v>
      </c>
      <c r="G21" s="25" t="str">
        <f t="shared" si="6"/>
        <v xml:space="preserve"> </v>
      </c>
      <c r="H21" s="43" t="str">
        <f t="shared" si="7"/>
        <v xml:space="preserve"> </v>
      </c>
      <c r="I21" s="134">
        <f t="shared" si="8"/>
        <v>0</v>
      </c>
      <c r="J21" s="43">
        <f t="shared" si="2"/>
        <v>0</v>
      </c>
      <c r="K21" s="43">
        <f t="shared" si="9"/>
        <v>0</v>
      </c>
      <c r="L21" s="43">
        <f t="shared" si="22"/>
        <v>0</v>
      </c>
      <c r="M21" s="132">
        <f t="shared" si="10"/>
        <v>0</v>
      </c>
      <c r="P21" s="24" t="str">
        <f t="shared" si="3"/>
        <v xml:space="preserve"> </v>
      </c>
      <c r="Q21" s="25" t="str">
        <f t="shared" si="11"/>
        <v xml:space="preserve"> </v>
      </c>
      <c r="R21" s="43" t="str">
        <f t="shared" si="12"/>
        <v xml:space="preserve"> </v>
      </c>
      <c r="S21" s="134">
        <f t="shared" si="13"/>
        <v>0</v>
      </c>
      <c r="T21" s="43">
        <f t="shared" si="23"/>
        <v>1</v>
      </c>
      <c r="U21" s="43">
        <f t="shared" si="4"/>
        <v>0</v>
      </c>
      <c r="V21" s="43">
        <f t="shared" si="15"/>
        <v>0</v>
      </c>
      <c r="W21" s="132">
        <f t="shared" si="16"/>
        <v>0</v>
      </c>
      <c r="Y21" s="144">
        <v>11</v>
      </c>
      <c r="Z21" s="144">
        <v>4</v>
      </c>
      <c r="AA21" s="144">
        <v>11</v>
      </c>
      <c r="AB21" s="75">
        <v>2</v>
      </c>
      <c r="AD21" s="14">
        <f t="shared" si="17"/>
        <v>11</v>
      </c>
      <c r="AE21" s="14">
        <v>3</v>
      </c>
      <c r="AF21" s="14">
        <f t="shared" si="18"/>
        <v>3</v>
      </c>
      <c r="AG21" s="14">
        <f t="shared" si="19"/>
        <v>18</v>
      </c>
      <c r="AH21" s="14">
        <f t="shared" si="20"/>
        <v>18</v>
      </c>
      <c r="AI21" s="14">
        <f t="shared" si="21"/>
        <v>0</v>
      </c>
    </row>
    <row r="22" spans="1:35">
      <c r="A22" s="197">
        <f t="shared" si="5"/>
        <v>12</v>
      </c>
      <c r="B22" s="198">
        <f>Data!B22</f>
        <v>32</v>
      </c>
      <c r="D22" s="73">
        <f t="shared" si="0"/>
        <v>6</v>
      </c>
      <c r="F22" s="24" t="str">
        <f t="shared" si="1"/>
        <v xml:space="preserve"> </v>
      </c>
      <c r="G22" s="25" t="str">
        <f t="shared" si="6"/>
        <v xml:space="preserve"> </v>
      </c>
      <c r="H22" s="43" t="str">
        <f t="shared" si="7"/>
        <v xml:space="preserve"> </v>
      </c>
      <c r="I22" s="134">
        <f t="shared" si="8"/>
        <v>0</v>
      </c>
      <c r="J22" s="43">
        <f t="shared" si="2"/>
        <v>0</v>
      </c>
      <c r="K22" s="43">
        <f t="shared" si="9"/>
        <v>0</v>
      </c>
      <c r="L22" s="43">
        <f t="shared" si="22"/>
        <v>0</v>
      </c>
      <c r="M22" s="132">
        <f t="shared" si="10"/>
        <v>0</v>
      </c>
      <c r="P22" s="24" t="str">
        <f t="shared" si="3"/>
        <v xml:space="preserve"> </v>
      </c>
      <c r="Q22" s="25" t="str">
        <f t="shared" si="11"/>
        <v xml:space="preserve"> </v>
      </c>
      <c r="R22" s="43" t="str">
        <f t="shared" si="12"/>
        <v xml:space="preserve"> </v>
      </c>
      <c r="S22" s="134">
        <f t="shared" si="13"/>
        <v>0</v>
      </c>
      <c r="T22" s="43">
        <f t="shared" si="23"/>
        <v>1</v>
      </c>
      <c r="U22" s="43">
        <f t="shared" si="4"/>
        <v>0</v>
      </c>
      <c r="V22" s="43">
        <f t="shared" si="15"/>
        <v>0</v>
      </c>
      <c r="W22" s="132">
        <f t="shared" si="16"/>
        <v>0</v>
      </c>
      <c r="Y22" s="144">
        <v>12</v>
      </c>
      <c r="Z22" s="144">
        <v>5</v>
      </c>
      <c r="AA22" s="144">
        <v>12</v>
      </c>
      <c r="AB22" s="75">
        <v>3</v>
      </c>
      <c r="AD22" s="14">
        <f t="shared" si="17"/>
        <v>12</v>
      </c>
      <c r="AE22" s="14">
        <v>3</v>
      </c>
      <c r="AF22" s="14">
        <f t="shared" si="18"/>
        <v>3</v>
      </c>
      <c r="AG22" s="14">
        <f t="shared" si="19"/>
        <v>21</v>
      </c>
      <c r="AH22" s="14">
        <f t="shared" si="20"/>
        <v>18</v>
      </c>
      <c r="AI22" s="14">
        <f t="shared" si="21"/>
        <v>-3</v>
      </c>
    </row>
    <row r="23" spans="1:35">
      <c r="A23" s="197">
        <f t="shared" si="5"/>
        <v>13</v>
      </c>
      <c r="B23" s="198">
        <f>Data!B23</f>
        <v>19</v>
      </c>
      <c r="D23" s="73">
        <f t="shared" si="0"/>
        <v>4</v>
      </c>
      <c r="F23" s="24" t="str">
        <f t="shared" si="1"/>
        <v xml:space="preserve"> </v>
      </c>
      <c r="G23" s="25" t="str">
        <f t="shared" si="6"/>
        <v xml:space="preserve"> </v>
      </c>
      <c r="H23" s="43" t="str">
        <f t="shared" si="7"/>
        <v xml:space="preserve"> </v>
      </c>
      <c r="I23" s="134">
        <f t="shared" si="8"/>
        <v>0</v>
      </c>
      <c r="J23" s="43">
        <f t="shared" si="2"/>
        <v>0</v>
      </c>
      <c r="K23" s="43">
        <f t="shared" si="9"/>
        <v>0</v>
      </c>
      <c r="L23" s="43">
        <f t="shared" si="22"/>
        <v>0</v>
      </c>
      <c r="M23" s="132">
        <f t="shared" si="10"/>
        <v>0</v>
      </c>
      <c r="P23" s="24" t="str">
        <f t="shared" si="3"/>
        <v xml:space="preserve"> </v>
      </c>
      <c r="Q23" s="25" t="str">
        <f t="shared" si="11"/>
        <v xml:space="preserve"> </v>
      </c>
      <c r="R23" s="43" t="str">
        <f t="shared" si="12"/>
        <v xml:space="preserve"> </v>
      </c>
      <c r="S23" s="134">
        <f t="shared" si="13"/>
        <v>0</v>
      </c>
      <c r="T23" s="43">
        <f t="shared" si="23"/>
        <v>1</v>
      </c>
      <c r="U23" s="43">
        <f t="shared" si="4"/>
        <v>0</v>
      </c>
      <c r="V23" s="43">
        <f t="shared" si="15"/>
        <v>0</v>
      </c>
      <c r="W23" s="132">
        <f t="shared" si="16"/>
        <v>0</v>
      </c>
      <c r="Y23" s="144">
        <v>13</v>
      </c>
      <c r="Z23" s="144">
        <v>6</v>
      </c>
      <c r="AA23" s="144">
        <v>13</v>
      </c>
      <c r="AB23" s="75">
        <v>3</v>
      </c>
      <c r="AD23" s="14">
        <f t="shared" si="17"/>
        <v>13</v>
      </c>
      <c r="AE23" s="14">
        <v>4</v>
      </c>
      <c r="AF23" s="14">
        <f t="shared" si="18"/>
        <v>4</v>
      </c>
      <c r="AG23" s="14">
        <f t="shared" si="19"/>
        <v>25</v>
      </c>
      <c r="AH23" s="14">
        <f t="shared" si="20"/>
        <v>24</v>
      </c>
      <c r="AI23" s="14">
        <f t="shared" si="21"/>
        <v>-1</v>
      </c>
    </row>
    <row r="24" spans="1:35">
      <c r="A24" s="197">
        <f t="shared" si="5"/>
        <v>14</v>
      </c>
      <c r="B24" s="198">
        <f>Data!B24</f>
        <v>22</v>
      </c>
      <c r="D24" s="73">
        <f t="shared" si="0"/>
        <v>4</v>
      </c>
      <c r="F24" s="24" t="str">
        <f t="shared" si="1"/>
        <v>T</v>
      </c>
      <c r="G24" s="25" t="str">
        <f t="shared" si="6"/>
        <v xml:space="preserve"> </v>
      </c>
      <c r="H24" s="43">
        <f t="shared" si="7"/>
        <v>4</v>
      </c>
      <c r="I24" s="134">
        <f t="shared" si="8"/>
        <v>0</v>
      </c>
      <c r="J24" s="43">
        <f t="shared" si="2"/>
        <v>1</v>
      </c>
      <c r="K24" s="43">
        <f t="shared" si="9"/>
        <v>1</v>
      </c>
      <c r="L24" s="43">
        <f t="shared" si="22"/>
        <v>0</v>
      </c>
      <c r="M24" s="132">
        <f t="shared" si="10"/>
        <v>-1</v>
      </c>
      <c r="P24" s="24" t="str">
        <f t="shared" si="3"/>
        <v>T</v>
      </c>
      <c r="Q24" s="25" t="str">
        <f t="shared" si="11"/>
        <v xml:space="preserve"> </v>
      </c>
      <c r="R24" s="43">
        <f t="shared" si="12"/>
        <v>4</v>
      </c>
      <c r="S24" s="134">
        <f t="shared" si="13"/>
        <v>0</v>
      </c>
      <c r="T24" s="43">
        <f t="shared" si="23"/>
        <v>1</v>
      </c>
      <c r="U24" s="43">
        <f t="shared" si="4"/>
        <v>1</v>
      </c>
      <c r="V24" s="43">
        <f t="shared" si="15"/>
        <v>0</v>
      </c>
      <c r="W24" s="132">
        <f t="shared" si="16"/>
        <v>-1</v>
      </c>
      <c r="Y24" s="144">
        <v>14</v>
      </c>
      <c r="Z24" s="144">
        <v>7</v>
      </c>
      <c r="AA24" s="144">
        <v>14</v>
      </c>
      <c r="AB24" s="75">
        <v>3</v>
      </c>
      <c r="AD24" s="14">
        <f t="shared" si="17"/>
        <v>14</v>
      </c>
      <c r="AE24" s="14">
        <v>7</v>
      </c>
      <c r="AF24" s="14">
        <f t="shared" si="18"/>
        <v>7</v>
      </c>
      <c r="AG24" s="14">
        <f t="shared" si="19"/>
        <v>32</v>
      </c>
      <c r="AH24" s="14">
        <f t="shared" si="20"/>
        <v>42</v>
      </c>
      <c r="AI24" s="14">
        <f t="shared" si="21"/>
        <v>10</v>
      </c>
    </row>
    <row r="25" spans="1:35">
      <c r="A25" s="197">
        <f t="shared" si="5"/>
        <v>15</v>
      </c>
      <c r="B25" s="198">
        <f>Data!B25</f>
        <v>10</v>
      </c>
      <c r="D25" s="73">
        <f t="shared" si="0"/>
        <v>2</v>
      </c>
      <c r="F25" s="24" t="str">
        <f t="shared" si="1"/>
        <v xml:space="preserve"> </v>
      </c>
      <c r="G25" s="25" t="str">
        <f t="shared" si="6"/>
        <v>L</v>
      </c>
      <c r="H25" s="43">
        <f t="shared" si="7"/>
        <v>2</v>
      </c>
      <c r="I25" s="134">
        <f t="shared" si="8"/>
        <v>1</v>
      </c>
      <c r="J25" s="43">
        <f t="shared" si="2"/>
        <v>2</v>
      </c>
      <c r="K25" s="43">
        <f t="shared" si="9"/>
        <v>1</v>
      </c>
      <c r="L25" s="43">
        <f t="shared" si="22"/>
        <v>0</v>
      </c>
      <c r="M25" s="132">
        <f t="shared" si="10"/>
        <v>-2</v>
      </c>
      <c r="P25" s="24" t="str">
        <f t="shared" si="3"/>
        <v xml:space="preserve"> </v>
      </c>
      <c r="Q25" s="25" t="str">
        <f t="shared" si="11"/>
        <v>L</v>
      </c>
      <c r="R25" s="43">
        <f t="shared" si="12"/>
        <v>2</v>
      </c>
      <c r="S25" s="134">
        <f t="shared" si="13"/>
        <v>1</v>
      </c>
      <c r="T25" s="43">
        <f t="shared" si="23"/>
        <v>2</v>
      </c>
      <c r="U25" s="43">
        <f t="shared" si="4"/>
        <v>1</v>
      </c>
      <c r="V25" s="43">
        <f t="shared" si="15"/>
        <v>0</v>
      </c>
      <c r="W25" s="132">
        <f t="shared" si="16"/>
        <v>-2</v>
      </c>
      <c r="Y25" s="144">
        <v>15</v>
      </c>
      <c r="Z25" s="144">
        <v>8</v>
      </c>
      <c r="AA25" s="144">
        <v>15</v>
      </c>
      <c r="AB25" s="75">
        <v>3</v>
      </c>
      <c r="AD25" s="14">
        <f t="shared" si="17"/>
        <v>15</v>
      </c>
      <c r="AE25" s="14">
        <v>8</v>
      </c>
      <c r="AF25" s="14">
        <f t="shared" si="18"/>
        <v>8</v>
      </c>
      <c r="AG25" s="14">
        <f t="shared" si="19"/>
        <v>40</v>
      </c>
      <c r="AH25" s="14">
        <f t="shared" si="20"/>
        <v>48</v>
      </c>
      <c r="AI25" s="14">
        <f t="shared" si="21"/>
        <v>8</v>
      </c>
    </row>
    <row r="26" spans="1:35">
      <c r="A26" s="197">
        <f t="shared" si="5"/>
        <v>16</v>
      </c>
      <c r="B26" s="198">
        <f>Data!B26</f>
        <v>21</v>
      </c>
      <c r="D26" s="73">
        <f t="shared" si="0"/>
        <v>4</v>
      </c>
      <c r="F26" s="24" t="str">
        <f t="shared" si="1"/>
        <v xml:space="preserve"> </v>
      </c>
      <c r="G26" s="25" t="str">
        <f t="shared" si="6"/>
        <v>L</v>
      </c>
      <c r="H26" s="43">
        <f t="shared" si="7"/>
        <v>4</v>
      </c>
      <c r="I26" s="134">
        <f t="shared" si="8"/>
        <v>2</v>
      </c>
      <c r="J26" s="43">
        <f t="shared" si="2"/>
        <v>3</v>
      </c>
      <c r="K26" s="43">
        <f t="shared" si="9"/>
        <v>1</v>
      </c>
      <c r="L26" s="43">
        <f t="shared" si="22"/>
        <v>0</v>
      </c>
      <c r="M26" s="132">
        <f t="shared" si="10"/>
        <v>-3</v>
      </c>
      <c r="P26" s="24" t="str">
        <f t="shared" si="3"/>
        <v xml:space="preserve"> </v>
      </c>
      <c r="Q26" s="25" t="str">
        <f t="shared" si="11"/>
        <v>L</v>
      </c>
      <c r="R26" s="43">
        <f t="shared" si="12"/>
        <v>4</v>
      </c>
      <c r="S26" s="134">
        <f t="shared" si="13"/>
        <v>2</v>
      </c>
      <c r="T26" s="43">
        <f t="shared" si="23"/>
        <v>3</v>
      </c>
      <c r="U26" s="43">
        <f t="shared" si="4"/>
        <v>1</v>
      </c>
      <c r="V26" s="43">
        <f t="shared" si="15"/>
        <v>0</v>
      </c>
      <c r="W26" s="132">
        <f t="shared" si="16"/>
        <v>-3</v>
      </c>
      <c r="Y26" s="144">
        <v>16</v>
      </c>
      <c r="Z26" s="144">
        <v>10</v>
      </c>
      <c r="AA26" s="144">
        <v>16</v>
      </c>
      <c r="AB26" s="75">
        <v>4</v>
      </c>
      <c r="AD26" s="14">
        <f t="shared" si="17"/>
        <v>16</v>
      </c>
      <c r="AE26" s="14">
        <v>10</v>
      </c>
      <c r="AF26" s="14">
        <f t="shared" si="18"/>
        <v>10</v>
      </c>
      <c r="AG26" s="14">
        <f t="shared" si="19"/>
        <v>50</v>
      </c>
      <c r="AH26" s="14">
        <f t="shared" si="20"/>
        <v>60</v>
      </c>
      <c r="AI26" s="14">
        <f t="shared" si="21"/>
        <v>10</v>
      </c>
    </row>
    <row r="27" spans="1:35">
      <c r="A27" s="197">
        <f t="shared" si="5"/>
        <v>17</v>
      </c>
      <c r="B27" s="198">
        <f>Data!B27</f>
        <v>4</v>
      </c>
      <c r="D27" s="73">
        <f t="shared" si="0"/>
        <v>1</v>
      </c>
      <c r="F27" s="24" t="str">
        <f t="shared" si="1"/>
        <v xml:space="preserve"> </v>
      </c>
      <c r="G27" s="25" t="str">
        <f t="shared" si="6"/>
        <v>L</v>
      </c>
      <c r="H27" s="43">
        <f t="shared" si="7"/>
        <v>1</v>
      </c>
      <c r="I27" s="134">
        <f t="shared" si="8"/>
        <v>3</v>
      </c>
      <c r="J27" s="43">
        <f t="shared" si="2"/>
        <v>4</v>
      </c>
      <c r="K27" s="43">
        <f t="shared" si="9"/>
        <v>1</v>
      </c>
      <c r="L27" s="43">
        <f t="shared" si="22"/>
        <v>0</v>
      </c>
      <c r="M27" s="132">
        <f t="shared" si="10"/>
        <v>-4</v>
      </c>
      <c r="P27" s="24" t="str">
        <f t="shared" si="3"/>
        <v xml:space="preserve"> </v>
      </c>
      <c r="Q27" s="25" t="str">
        <f t="shared" si="11"/>
        <v>L</v>
      </c>
      <c r="R27" s="43">
        <f t="shared" si="12"/>
        <v>1</v>
      </c>
      <c r="S27" s="134">
        <f t="shared" si="13"/>
        <v>3</v>
      </c>
      <c r="T27" s="43">
        <f t="shared" si="23"/>
        <v>4</v>
      </c>
      <c r="U27" s="43">
        <f t="shared" si="4"/>
        <v>1</v>
      </c>
      <c r="V27" s="43">
        <f t="shared" si="15"/>
        <v>0</v>
      </c>
      <c r="W27" s="132">
        <f t="shared" si="16"/>
        <v>-4</v>
      </c>
      <c r="Y27" s="144">
        <v>17</v>
      </c>
      <c r="Z27" s="144">
        <v>12</v>
      </c>
      <c r="AA27" s="144">
        <v>17</v>
      </c>
      <c r="AB27" s="75">
        <v>4</v>
      </c>
      <c r="AD27" s="14">
        <f t="shared" si="17"/>
        <v>17</v>
      </c>
      <c r="AE27" s="14">
        <v>12</v>
      </c>
      <c r="AF27" s="14">
        <f t="shared" si="18"/>
        <v>12</v>
      </c>
      <c r="AG27" s="14">
        <f t="shared" si="19"/>
        <v>62</v>
      </c>
      <c r="AH27" s="14">
        <f t="shared" si="20"/>
        <v>72</v>
      </c>
      <c r="AI27" s="14">
        <f t="shared" si="21"/>
        <v>10</v>
      </c>
    </row>
    <row r="28" spans="1:35">
      <c r="A28" s="197">
        <f t="shared" si="5"/>
        <v>18</v>
      </c>
      <c r="B28" s="198">
        <f>Data!B28</f>
        <v>18</v>
      </c>
      <c r="D28" s="73">
        <f t="shared" si="0"/>
        <v>3</v>
      </c>
      <c r="F28" s="24" t="str">
        <f t="shared" si="1"/>
        <v xml:space="preserve"> </v>
      </c>
      <c r="G28" s="25" t="str">
        <f t="shared" si="6"/>
        <v>L</v>
      </c>
      <c r="H28" s="43">
        <f t="shared" si="7"/>
        <v>3</v>
      </c>
      <c r="I28" s="134">
        <f t="shared" si="8"/>
        <v>4</v>
      </c>
      <c r="J28" s="43">
        <f t="shared" si="2"/>
        <v>5</v>
      </c>
      <c r="K28" s="43">
        <f t="shared" si="9"/>
        <v>1</v>
      </c>
      <c r="L28" s="43">
        <f t="shared" si="22"/>
        <v>0</v>
      </c>
      <c r="M28" s="132">
        <f t="shared" si="10"/>
        <v>-5</v>
      </c>
      <c r="P28" s="24" t="str">
        <f t="shared" si="3"/>
        <v xml:space="preserve"> </v>
      </c>
      <c r="Q28" s="25" t="str">
        <f t="shared" si="11"/>
        <v>L</v>
      </c>
      <c r="R28" s="43">
        <f t="shared" si="12"/>
        <v>3</v>
      </c>
      <c r="S28" s="134">
        <f t="shared" si="13"/>
        <v>4</v>
      </c>
      <c r="T28" s="43">
        <f t="shared" si="23"/>
        <v>5</v>
      </c>
      <c r="U28" s="43">
        <f t="shared" si="4"/>
        <v>1</v>
      </c>
      <c r="V28" s="43">
        <f t="shared" si="15"/>
        <v>0</v>
      </c>
      <c r="W28" s="132">
        <f t="shared" si="16"/>
        <v>-5</v>
      </c>
      <c r="Y28" s="144">
        <v>18</v>
      </c>
      <c r="Z28" s="144">
        <v>14</v>
      </c>
      <c r="AA28" s="144">
        <v>18</v>
      </c>
      <c r="AB28" s="75">
        <v>4</v>
      </c>
      <c r="AD28" s="14">
        <f t="shared" si="17"/>
        <v>18</v>
      </c>
      <c r="AE28" s="14">
        <v>14</v>
      </c>
      <c r="AF28" s="14">
        <f t="shared" si="18"/>
        <v>14</v>
      </c>
      <c r="AG28" s="14">
        <f t="shared" si="19"/>
        <v>76</v>
      </c>
      <c r="AH28" s="14">
        <f t="shared" si="20"/>
        <v>84</v>
      </c>
      <c r="AI28" s="14">
        <f t="shared" si="21"/>
        <v>8</v>
      </c>
    </row>
    <row r="29" spans="1:35">
      <c r="A29" s="197">
        <f t="shared" si="5"/>
        <v>19</v>
      </c>
      <c r="B29" s="198">
        <f>Data!B29</f>
        <v>1</v>
      </c>
      <c r="D29" s="73">
        <f t="shared" si="0"/>
        <v>1</v>
      </c>
      <c r="F29" s="24" t="str">
        <f t="shared" si="1"/>
        <v xml:space="preserve"> </v>
      </c>
      <c r="G29" s="25" t="str">
        <f t="shared" si="6"/>
        <v>L</v>
      </c>
      <c r="H29" s="43">
        <f t="shared" si="7"/>
        <v>1</v>
      </c>
      <c r="I29" s="134">
        <f t="shared" si="8"/>
        <v>5</v>
      </c>
      <c r="J29" s="43">
        <f t="shared" si="2"/>
        <v>6</v>
      </c>
      <c r="K29" s="43">
        <f t="shared" si="9"/>
        <v>2</v>
      </c>
      <c r="L29" s="43">
        <f t="shared" si="22"/>
        <v>0</v>
      </c>
      <c r="M29" s="132">
        <f t="shared" si="10"/>
        <v>-7</v>
      </c>
      <c r="P29" s="24" t="str">
        <f t="shared" si="3"/>
        <v xml:space="preserve"> </v>
      </c>
      <c r="Q29" s="25" t="str">
        <f t="shared" si="11"/>
        <v>L</v>
      </c>
      <c r="R29" s="43">
        <f t="shared" si="12"/>
        <v>1</v>
      </c>
      <c r="S29" s="134">
        <f t="shared" si="13"/>
        <v>5</v>
      </c>
      <c r="T29" s="43">
        <f t="shared" si="23"/>
        <v>6</v>
      </c>
      <c r="U29" s="43">
        <f t="shared" si="4"/>
        <v>1</v>
      </c>
      <c r="V29" s="43">
        <f t="shared" si="15"/>
        <v>0</v>
      </c>
      <c r="W29" s="132">
        <f t="shared" si="16"/>
        <v>-6</v>
      </c>
      <c r="Y29" s="144">
        <v>19</v>
      </c>
      <c r="Z29" s="144">
        <v>17</v>
      </c>
      <c r="AA29" s="144">
        <v>19</v>
      </c>
      <c r="AB29" s="75">
        <v>4</v>
      </c>
      <c r="AD29" s="14">
        <f t="shared" si="17"/>
        <v>19</v>
      </c>
      <c r="AE29" s="14">
        <v>17</v>
      </c>
      <c r="AF29" s="14">
        <f t="shared" si="18"/>
        <v>17</v>
      </c>
      <c r="AG29" s="14">
        <f t="shared" si="19"/>
        <v>93</v>
      </c>
      <c r="AH29" s="14">
        <f t="shared" si="20"/>
        <v>102</v>
      </c>
      <c r="AI29" s="14">
        <f t="shared" si="21"/>
        <v>9</v>
      </c>
    </row>
    <row r="30" spans="1:35">
      <c r="A30" s="197">
        <f t="shared" si="5"/>
        <v>20</v>
      </c>
      <c r="B30" s="198">
        <f>Data!B30</f>
        <v>4</v>
      </c>
      <c r="D30" s="73">
        <f t="shared" si="0"/>
        <v>1</v>
      </c>
      <c r="F30" s="24" t="str">
        <f t="shared" si="1"/>
        <v xml:space="preserve"> </v>
      </c>
      <c r="G30" s="25" t="str">
        <f t="shared" si="6"/>
        <v>W</v>
      </c>
      <c r="H30" s="43" t="str">
        <f t="shared" si="7"/>
        <v xml:space="preserve"> </v>
      </c>
      <c r="I30" s="134">
        <f t="shared" si="8"/>
        <v>0</v>
      </c>
      <c r="J30" s="43">
        <f t="shared" si="2"/>
        <v>0</v>
      </c>
      <c r="K30" s="43">
        <f t="shared" si="9"/>
        <v>0</v>
      </c>
      <c r="L30" s="43">
        <f t="shared" si="22"/>
        <v>12</v>
      </c>
      <c r="M30" s="132">
        <f t="shared" si="10"/>
        <v>5</v>
      </c>
      <c r="P30" s="24" t="str">
        <f t="shared" si="3"/>
        <v xml:space="preserve"> </v>
      </c>
      <c r="Q30" s="25" t="str">
        <f t="shared" si="11"/>
        <v>W</v>
      </c>
      <c r="R30" s="43" t="str">
        <f t="shared" si="12"/>
        <v xml:space="preserve"> </v>
      </c>
      <c r="S30" s="134">
        <f t="shared" si="13"/>
        <v>0</v>
      </c>
      <c r="T30" s="43">
        <f t="shared" si="23"/>
        <v>1</v>
      </c>
      <c r="U30" s="43">
        <f t="shared" si="4"/>
        <v>0</v>
      </c>
      <c r="V30" s="43">
        <f t="shared" si="15"/>
        <v>6</v>
      </c>
      <c r="W30" s="132">
        <f t="shared" si="16"/>
        <v>0</v>
      </c>
      <c r="Y30" s="144">
        <v>20</v>
      </c>
      <c r="Z30" s="144">
        <v>21</v>
      </c>
      <c r="AA30" s="144">
        <v>20</v>
      </c>
      <c r="AB30" s="75">
        <v>5</v>
      </c>
      <c r="AD30" s="14">
        <f t="shared" si="17"/>
        <v>20</v>
      </c>
      <c r="AE30" s="14">
        <v>21</v>
      </c>
      <c r="AF30" s="14">
        <f t="shared" si="18"/>
        <v>21</v>
      </c>
      <c r="AG30" s="14">
        <f t="shared" si="19"/>
        <v>114</v>
      </c>
      <c r="AH30" s="14">
        <f t="shared" si="20"/>
        <v>126</v>
      </c>
      <c r="AI30" s="14">
        <f t="shared" si="21"/>
        <v>12</v>
      </c>
    </row>
    <row r="31" spans="1:35">
      <c r="A31" s="197">
        <f t="shared" si="5"/>
        <v>21</v>
      </c>
      <c r="B31" s="198">
        <f>Data!B31</f>
        <v>2</v>
      </c>
      <c r="D31" s="73">
        <f t="shared" si="0"/>
        <v>1</v>
      </c>
      <c r="F31" s="24" t="str">
        <f t="shared" si="1"/>
        <v xml:space="preserve"> </v>
      </c>
      <c r="G31" s="25" t="str">
        <f t="shared" si="6"/>
        <v xml:space="preserve"> </v>
      </c>
      <c r="H31" s="43" t="str">
        <f t="shared" si="7"/>
        <v xml:space="preserve"> </v>
      </c>
      <c r="I31" s="134">
        <f t="shared" si="8"/>
        <v>0</v>
      </c>
      <c r="J31" s="43">
        <f t="shared" si="2"/>
        <v>0</v>
      </c>
      <c r="K31" s="43">
        <f t="shared" si="9"/>
        <v>0</v>
      </c>
      <c r="L31" s="43">
        <f t="shared" si="22"/>
        <v>0</v>
      </c>
      <c r="M31" s="132">
        <f t="shared" si="10"/>
        <v>5</v>
      </c>
      <c r="P31" s="24" t="str">
        <f t="shared" si="3"/>
        <v xml:space="preserve"> </v>
      </c>
      <c r="Q31" s="25" t="str">
        <f t="shared" si="11"/>
        <v xml:space="preserve"> </v>
      </c>
      <c r="R31" s="43" t="str">
        <f t="shared" si="12"/>
        <v xml:space="preserve"> </v>
      </c>
      <c r="S31" s="134">
        <f t="shared" si="13"/>
        <v>0</v>
      </c>
      <c r="T31" s="43">
        <f t="shared" si="23"/>
        <v>1</v>
      </c>
      <c r="U31" s="43">
        <f t="shared" si="4"/>
        <v>0</v>
      </c>
      <c r="V31" s="43">
        <f t="shared" si="15"/>
        <v>0</v>
      </c>
      <c r="W31" s="132">
        <f t="shared" si="16"/>
        <v>0</v>
      </c>
      <c r="Y31" s="144">
        <v>21</v>
      </c>
      <c r="Z31" s="144">
        <v>0</v>
      </c>
      <c r="AA31" s="144">
        <v>21</v>
      </c>
      <c r="AB31" s="75">
        <v>5</v>
      </c>
    </row>
    <row r="32" spans="1:35">
      <c r="A32" s="197">
        <f t="shared" si="5"/>
        <v>22</v>
      </c>
      <c r="B32" s="198">
        <f>Data!B32</f>
        <v>34</v>
      </c>
      <c r="D32" s="73">
        <f t="shared" si="0"/>
        <v>6</v>
      </c>
      <c r="F32" s="24" t="str">
        <f t="shared" si="1"/>
        <v xml:space="preserve"> </v>
      </c>
      <c r="G32" s="25" t="str">
        <f t="shared" si="6"/>
        <v xml:space="preserve"> </v>
      </c>
      <c r="H32" s="43" t="str">
        <f t="shared" si="7"/>
        <v xml:space="preserve"> </v>
      </c>
      <c r="I32" s="134">
        <f t="shared" si="8"/>
        <v>0</v>
      </c>
      <c r="J32" s="43">
        <f t="shared" si="2"/>
        <v>0</v>
      </c>
      <c r="K32" s="43">
        <f t="shared" si="9"/>
        <v>0</v>
      </c>
      <c r="L32" s="43">
        <f t="shared" si="22"/>
        <v>0</v>
      </c>
      <c r="M32" s="132">
        <f t="shared" si="10"/>
        <v>5</v>
      </c>
      <c r="P32" s="24" t="str">
        <f t="shared" si="3"/>
        <v xml:space="preserve"> </v>
      </c>
      <c r="Q32" s="25" t="str">
        <f t="shared" si="11"/>
        <v xml:space="preserve"> </v>
      </c>
      <c r="R32" s="43" t="str">
        <f t="shared" si="12"/>
        <v xml:space="preserve"> </v>
      </c>
      <c r="S32" s="134">
        <f t="shared" si="13"/>
        <v>0</v>
      </c>
      <c r="T32" s="43">
        <f t="shared" si="23"/>
        <v>1</v>
      </c>
      <c r="U32" s="43">
        <f t="shared" si="4"/>
        <v>0</v>
      </c>
      <c r="V32" s="43">
        <f t="shared" si="15"/>
        <v>0</v>
      </c>
      <c r="W32" s="132">
        <f t="shared" si="16"/>
        <v>0</v>
      </c>
      <c r="Y32" s="144">
        <v>22</v>
      </c>
      <c r="Z32" s="144">
        <v>0</v>
      </c>
      <c r="AA32" s="144">
        <v>22</v>
      </c>
      <c r="AB32" s="75">
        <v>5</v>
      </c>
    </row>
    <row r="33" spans="1:28">
      <c r="A33" s="197">
        <f t="shared" si="5"/>
        <v>23</v>
      </c>
      <c r="B33" s="198">
        <f>Data!B33</f>
        <v>15</v>
      </c>
      <c r="D33" s="73">
        <f t="shared" si="0"/>
        <v>3</v>
      </c>
      <c r="F33" s="24" t="str">
        <f t="shared" si="1"/>
        <v xml:space="preserve"> </v>
      </c>
      <c r="G33" s="25" t="str">
        <f t="shared" si="6"/>
        <v xml:space="preserve"> </v>
      </c>
      <c r="H33" s="43" t="str">
        <f t="shared" si="7"/>
        <v xml:space="preserve"> </v>
      </c>
      <c r="I33" s="134">
        <f t="shared" si="8"/>
        <v>0</v>
      </c>
      <c r="J33" s="43">
        <f t="shared" si="2"/>
        <v>0</v>
      </c>
      <c r="K33" s="43">
        <f t="shared" si="9"/>
        <v>0</v>
      </c>
      <c r="L33" s="43">
        <f t="shared" si="22"/>
        <v>0</v>
      </c>
      <c r="M33" s="132">
        <f t="shared" si="10"/>
        <v>5</v>
      </c>
      <c r="P33" s="24" t="str">
        <f t="shared" si="3"/>
        <v xml:space="preserve"> </v>
      </c>
      <c r="Q33" s="25" t="str">
        <f t="shared" si="11"/>
        <v xml:space="preserve"> </v>
      </c>
      <c r="R33" s="43" t="str">
        <f t="shared" si="12"/>
        <v xml:space="preserve"> </v>
      </c>
      <c r="S33" s="134">
        <f t="shared" si="13"/>
        <v>0</v>
      </c>
      <c r="T33" s="43">
        <f t="shared" si="23"/>
        <v>1</v>
      </c>
      <c r="U33" s="43">
        <f t="shared" si="4"/>
        <v>0</v>
      </c>
      <c r="V33" s="43">
        <f t="shared" si="15"/>
        <v>0</v>
      </c>
      <c r="W33" s="132">
        <f t="shared" si="16"/>
        <v>0</v>
      </c>
      <c r="Y33" s="144">
        <v>23</v>
      </c>
      <c r="Z33" s="144">
        <v>0</v>
      </c>
      <c r="AA33" s="144">
        <v>23</v>
      </c>
      <c r="AB33" s="75">
        <v>6</v>
      </c>
    </row>
    <row r="34" spans="1:28">
      <c r="A34" s="197">
        <f t="shared" si="5"/>
        <v>24</v>
      </c>
      <c r="B34" s="198">
        <f>Data!B34</f>
        <v>34</v>
      </c>
      <c r="D34" s="73">
        <f t="shared" si="0"/>
        <v>6</v>
      </c>
      <c r="F34" s="24" t="str">
        <f t="shared" si="1"/>
        <v xml:space="preserve"> </v>
      </c>
      <c r="G34" s="25" t="str">
        <f t="shared" si="6"/>
        <v xml:space="preserve"> </v>
      </c>
      <c r="H34" s="43" t="str">
        <f t="shared" si="7"/>
        <v xml:space="preserve"> </v>
      </c>
      <c r="I34" s="134">
        <f t="shared" si="8"/>
        <v>0</v>
      </c>
      <c r="J34" s="43">
        <f t="shared" si="2"/>
        <v>0</v>
      </c>
      <c r="K34" s="43">
        <f t="shared" si="9"/>
        <v>0</v>
      </c>
      <c r="L34" s="43">
        <f t="shared" si="22"/>
        <v>0</v>
      </c>
      <c r="M34" s="132">
        <f t="shared" si="10"/>
        <v>5</v>
      </c>
      <c r="P34" s="24" t="str">
        <f t="shared" si="3"/>
        <v xml:space="preserve"> </v>
      </c>
      <c r="Q34" s="25" t="str">
        <f t="shared" si="11"/>
        <v xml:space="preserve"> </v>
      </c>
      <c r="R34" s="43" t="str">
        <f t="shared" si="12"/>
        <v xml:space="preserve"> </v>
      </c>
      <c r="S34" s="134">
        <f t="shared" si="13"/>
        <v>0</v>
      </c>
      <c r="T34" s="43">
        <f t="shared" si="23"/>
        <v>1</v>
      </c>
      <c r="U34" s="43">
        <f t="shared" si="4"/>
        <v>0</v>
      </c>
      <c r="V34" s="43">
        <f t="shared" si="15"/>
        <v>0</v>
      </c>
      <c r="W34" s="132">
        <f t="shared" si="16"/>
        <v>0</v>
      </c>
      <c r="Y34" s="144">
        <v>24</v>
      </c>
      <c r="Z34" s="144">
        <v>0</v>
      </c>
      <c r="AA34" s="144">
        <v>24</v>
      </c>
      <c r="AB34" s="75">
        <v>6</v>
      </c>
    </row>
    <row r="35" spans="1:28">
      <c r="A35" s="197">
        <f t="shared" si="5"/>
        <v>25</v>
      </c>
      <c r="B35" s="198">
        <f>Data!B35</f>
        <v>0</v>
      </c>
      <c r="D35" s="73">
        <f t="shared" si="0"/>
        <v>0</v>
      </c>
      <c r="F35" s="24" t="str">
        <f t="shared" si="1"/>
        <v xml:space="preserve"> </v>
      </c>
      <c r="G35" s="25" t="str">
        <f t="shared" si="6"/>
        <v xml:space="preserve"> </v>
      </c>
      <c r="H35" s="43" t="str">
        <f t="shared" si="7"/>
        <v xml:space="preserve"> </v>
      </c>
      <c r="I35" s="134">
        <f t="shared" si="8"/>
        <v>0</v>
      </c>
      <c r="J35" s="43">
        <f t="shared" si="2"/>
        <v>0</v>
      </c>
      <c r="K35" s="43">
        <f t="shared" si="9"/>
        <v>0</v>
      </c>
      <c r="L35" s="43">
        <f t="shared" si="22"/>
        <v>0</v>
      </c>
      <c r="M35" s="132">
        <f t="shared" si="10"/>
        <v>5</v>
      </c>
      <c r="P35" s="24" t="str">
        <f t="shared" si="3"/>
        <v xml:space="preserve"> </v>
      </c>
      <c r="Q35" s="25" t="str">
        <f t="shared" si="11"/>
        <v xml:space="preserve"> </v>
      </c>
      <c r="R35" s="43" t="str">
        <f t="shared" si="12"/>
        <v xml:space="preserve"> </v>
      </c>
      <c r="S35" s="134">
        <f t="shared" si="13"/>
        <v>0</v>
      </c>
      <c r="T35" s="43">
        <f t="shared" si="23"/>
        <v>1</v>
      </c>
      <c r="U35" s="43">
        <f t="shared" si="4"/>
        <v>0</v>
      </c>
      <c r="V35" s="43">
        <f t="shared" si="15"/>
        <v>0</v>
      </c>
      <c r="W35" s="132">
        <f t="shared" si="16"/>
        <v>0</v>
      </c>
      <c r="Y35" s="144">
        <v>25</v>
      </c>
      <c r="Z35" s="144">
        <v>0</v>
      </c>
      <c r="AA35" s="144">
        <v>25</v>
      </c>
      <c r="AB35" s="75">
        <v>6</v>
      </c>
    </row>
    <row r="36" spans="1:28">
      <c r="A36" s="197">
        <f t="shared" si="5"/>
        <v>26</v>
      </c>
      <c r="B36" s="198">
        <f>Data!B36</f>
        <v>29</v>
      </c>
      <c r="D36" s="73">
        <f t="shared" si="0"/>
        <v>5</v>
      </c>
      <c r="F36" s="24" t="str">
        <f t="shared" si="1"/>
        <v xml:space="preserve"> </v>
      </c>
      <c r="G36" s="25" t="str">
        <f t="shared" si="6"/>
        <v xml:space="preserve"> </v>
      </c>
      <c r="H36" s="43" t="str">
        <f t="shared" si="7"/>
        <v xml:space="preserve"> </v>
      </c>
      <c r="I36" s="134">
        <f t="shared" si="8"/>
        <v>0</v>
      </c>
      <c r="J36" s="43">
        <f t="shared" si="2"/>
        <v>0</v>
      </c>
      <c r="K36" s="43">
        <f t="shared" si="9"/>
        <v>0</v>
      </c>
      <c r="L36" s="43">
        <f t="shared" si="22"/>
        <v>0</v>
      </c>
      <c r="M36" s="132">
        <f t="shared" si="10"/>
        <v>5</v>
      </c>
      <c r="P36" s="24" t="str">
        <f t="shared" si="3"/>
        <v xml:space="preserve"> </v>
      </c>
      <c r="Q36" s="25" t="str">
        <f t="shared" si="11"/>
        <v xml:space="preserve"> </v>
      </c>
      <c r="R36" s="43" t="str">
        <f t="shared" si="12"/>
        <v xml:space="preserve"> </v>
      </c>
      <c r="S36" s="134">
        <f t="shared" si="13"/>
        <v>0</v>
      </c>
      <c r="T36" s="43">
        <f t="shared" si="23"/>
        <v>1</v>
      </c>
      <c r="U36" s="43">
        <f t="shared" si="4"/>
        <v>0</v>
      </c>
      <c r="V36" s="43">
        <f t="shared" si="15"/>
        <v>0</v>
      </c>
      <c r="W36" s="132">
        <f t="shared" si="16"/>
        <v>0</v>
      </c>
      <c r="Y36" s="144">
        <v>26</v>
      </c>
      <c r="Z36" s="144">
        <v>0</v>
      </c>
      <c r="AA36" s="144">
        <v>26</v>
      </c>
      <c r="AB36" s="75">
        <v>6</v>
      </c>
    </row>
    <row r="37" spans="1:28">
      <c r="A37" s="197">
        <f t="shared" si="5"/>
        <v>27</v>
      </c>
      <c r="B37" s="198">
        <f>Data!B37</f>
        <v>25</v>
      </c>
      <c r="D37" s="73">
        <f t="shared" si="0"/>
        <v>5</v>
      </c>
      <c r="F37" s="24" t="str">
        <f t="shared" si="1"/>
        <v>T</v>
      </c>
      <c r="G37" s="25" t="str">
        <f t="shared" si="6"/>
        <v xml:space="preserve"> </v>
      </c>
      <c r="H37" s="43">
        <f t="shared" si="7"/>
        <v>5</v>
      </c>
      <c r="I37" s="134">
        <f t="shared" si="8"/>
        <v>0</v>
      </c>
      <c r="J37" s="43">
        <f t="shared" si="2"/>
        <v>1</v>
      </c>
      <c r="K37" s="43">
        <f t="shared" si="9"/>
        <v>1</v>
      </c>
      <c r="L37" s="43">
        <f t="shared" si="22"/>
        <v>0</v>
      </c>
      <c r="M37" s="132">
        <f t="shared" si="10"/>
        <v>4</v>
      </c>
      <c r="P37" s="24" t="str">
        <f t="shared" si="3"/>
        <v>T</v>
      </c>
      <c r="Q37" s="25" t="str">
        <f t="shared" si="11"/>
        <v xml:space="preserve"> </v>
      </c>
      <c r="R37" s="43">
        <f t="shared" si="12"/>
        <v>5</v>
      </c>
      <c r="S37" s="134">
        <f t="shared" si="13"/>
        <v>0</v>
      </c>
      <c r="T37" s="43">
        <f t="shared" si="23"/>
        <v>1</v>
      </c>
      <c r="U37" s="43">
        <f t="shared" si="4"/>
        <v>1</v>
      </c>
      <c r="V37" s="43">
        <f t="shared" si="15"/>
        <v>0</v>
      </c>
      <c r="W37" s="132">
        <f t="shared" si="16"/>
        <v>-1</v>
      </c>
      <c r="Y37" s="144">
        <v>27</v>
      </c>
      <c r="Z37" s="144">
        <v>0</v>
      </c>
      <c r="AA37" s="144">
        <v>27</v>
      </c>
      <c r="AB37" s="75">
        <v>6</v>
      </c>
    </row>
    <row r="38" spans="1:28">
      <c r="A38" s="197">
        <f t="shared" si="5"/>
        <v>28</v>
      </c>
      <c r="B38" s="198">
        <f>Data!B38</f>
        <v>1</v>
      </c>
      <c r="D38" s="73">
        <f t="shared" si="0"/>
        <v>1</v>
      </c>
      <c r="F38" s="24" t="str">
        <f t="shared" si="1"/>
        <v xml:space="preserve"> </v>
      </c>
      <c r="G38" s="25" t="str">
        <f t="shared" si="6"/>
        <v>L</v>
      </c>
      <c r="H38" s="43">
        <f t="shared" si="7"/>
        <v>1</v>
      </c>
      <c r="I38" s="134">
        <f t="shared" si="8"/>
        <v>1</v>
      </c>
      <c r="J38" s="43">
        <f t="shared" si="2"/>
        <v>2</v>
      </c>
      <c r="K38" s="43">
        <f t="shared" si="9"/>
        <v>1</v>
      </c>
      <c r="L38" s="43">
        <f t="shared" si="22"/>
        <v>0</v>
      </c>
      <c r="M38" s="132">
        <f t="shared" si="10"/>
        <v>3</v>
      </c>
      <c r="P38" s="24" t="str">
        <f t="shared" si="3"/>
        <v xml:space="preserve"> </v>
      </c>
      <c r="Q38" s="25" t="str">
        <f t="shared" si="11"/>
        <v>L</v>
      </c>
      <c r="R38" s="43">
        <f t="shared" si="12"/>
        <v>1</v>
      </c>
      <c r="S38" s="134">
        <f t="shared" si="13"/>
        <v>1</v>
      </c>
      <c r="T38" s="43">
        <f t="shared" si="23"/>
        <v>2</v>
      </c>
      <c r="U38" s="43">
        <f t="shared" si="4"/>
        <v>1</v>
      </c>
      <c r="V38" s="43">
        <f t="shared" si="15"/>
        <v>0</v>
      </c>
      <c r="W38" s="132">
        <f t="shared" si="16"/>
        <v>-2</v>
      </c>
      <c r="Y38" s="163">
        <v>28</v>
      </c>
      <c r="Z38" s="163">
        <v>0</v>
      </c>
      <c r="AA38" s="163">
        <v>28</v>
      </c>
      <c r="AB38" s="75">
        <v>6</v>
      </c>
    </row>
    <row r="39" spans="1:28">
      <c r="A39" s="197">
        <f t="shared" si="5"/>
        <v>29</v>
      </c>
      <c r="B39" s="198">
        <f>Data!B39</f>
        <v>15</v>
      </c>
      <c r="D39" s="73">
        <f t="shared" si="0"/>
        <v>3</v>
      </c>
      <c r="F39" s="24" t="str">
        <f t="shared" si="1"/>
        <v xml:space="preserve"> </v>
      </c>
      <c r="G39" s="25" t="str">
        <f t="shared" si="6"/>
        <v>L</v>
      </c>
      <c r="H39" s="43">
        <f t="shared" si="7"/>
        <v>3</v>
      </c>
      <c r="I39" s="134">
        <f t="shared" si="8"/>
        <v>2</v>
      </c>
      <c r="J39" s="43">
        <f t="shared" si="2"/>
        <v>3</v>
      </c>
      <c r="K39" s="43">
        <f t="shared" si="9"/>
        <v>1</v>
      </c>
      <c r="L39" s="43">
        <f t="shared" si="22"/>
        <v>0</v>
      </c>
      <c r="M39" s="132">
        <f t="shared" si="10"/>
        <v>2</v>
      </c>
      <c r="P39" s="24" t="str">
        <f t="shared" si="3"/>
        <v xml:space="preserve"> </v>
      </c>
      <c r="Q39" s="25" t="str">
        <f t="shared" si="11"/>
        <v>L</v>
      </c>
      <c r="R39" s="43">
        <f t="shared" si="12"/>
        <v>3</v>
      </c>
      <c r="S39" s="134">
        <f t="shared" si="13"/>
        <v>2</v>
      </c>
      <c r="T39" s="43">
        <f t="shared" si="23"/>
        <v>3</v>
      </c>
      <c r="U39" s="43">
        <f t="shared" si="4"/>
        <v>1</v>
      </c>
      <c r="V39" s="43">
        <f t="shared" si="15"/>
        <v>0</v>
      </c>
      <c r="W39" s="132">
        <f t="shared" si="16"/>
        <v>-3</v>
      </c>
      <c r="Y39" s="163">
        <v>29</v>
      </c>
      <c r="Z39" s="163">
        <v>0</v>
      </c>
      <c r="AA39" s="163">
        <v>29</v>
      </c>
      <c r="AB39" s="75">
        <v>6</v>
      </c>
    </row>
    <row r="40" spans="1:28">
      <c r="A40" s="197">
        <f t="shared" si="5"/>
        <v>30</v>
      </c>
      <c r="B40" s="198">
        <f>Data!B40</f>
        <v>12</v>
      </c>
      <c r="D40" s="73">
        <f t="shared" si="0"/>
        <v>2</v>
      </c>
      <c r="F40" s="24" t="str">
        <f t="shared" si="1"/>
        <v xml:space="preserve"> </v>
      </c>
      <c r="G40" s="25" t="str">
        <f t="shared" si="6"/>
        <v>L</v>
      </c>
      <c r="H40" s="43">
        <f t="shared" si="7"/>
        <v>2</v>
      </c>
      <c r="I40" s="134">
        <f t="shared" si="8"/>
        <v>3</v>
      </c>
      <c r="J40" s="43">
        <f t="shared" si="2"/>
        <v>4</v>
      </c>
      <c r="K40" s="43">
        <f t="shared" si="9"/>
        <v>1</v>
      </c>
      <c r="L40" s="43">
        <f t="shared" si="22"/>
        <v>0</v>
      </c>
      <c r="M40" s="132">
        <f t="shared" si="10"/>
        <v>1</v>
      </c>
      <c r="P40" s="24" t="str">
        <f t="shared" si="3"/>
        <v xml:space="preserve"> </v>
      </c>
      <c r="Q40" s="25" t="str">
        <f t="shared" si="11"/>
        <v>L</v>
      </c>
      <c r="R40" s="43">
        <f t="shared" si="12"/>
        <v>2</v>
      </c>
      <c r="S40" s="134">
        <f t="shared" si="13"/>
        <v>3</v>
      </c>
      <c r="T40" s="43">
        <f t="shared" si="23"/>
        <v>4</v>
      </c>
      <c r="U40" s="43">
        <f t="shared" si="4"/>
        <v>1</v>
      </c>
      <c r="V40" s="43">
        <f t="shared" si="15"/>
        <v>0</v>
      </c>
      <c r="W40" s="132">
        <f t="shared" si="16"/>
        <v>-4</v>
      </c>
      <c r="Y40" s="163">
        <v>30</v>
      </c>
      <c r="Z40" s="163">
        <v>0</v>
      </c>
      <c r="AA40" s="163">
        <v>30</v>
      </c>
      <c r="AB40" s="75">
        <v>6</v>
      </c>
    </row>
    <row r="41" spans="1:28">
      <c r="A41" s="197">
        <f t="shared" si="5"/>
        <v>31</v>
      </c>
      <c r="B41" s="198">
        <f>Data!B41</f>
        <v>35</v>
      </c>
      <c r="D41" s="73">
        <f t="shared" si="0"/>
        <v>6</v>
      </c>
      <c r="F41" s="24" t="str">
        <f t="shared" si="1"/>
        <v xml:space="preserve"> </v>
      </c>
      <c r="G41" s="25" t="str">
        <f t="shared" si="6"/>
        <v>L</v>
      </c>
      <c r="H41" s="43">
        <f t="shared" si="7"/>
        <v>6</v>
      </c>
      <c r="I41" s="134">
        <f t="shared" si="8"/>
        <v>4</v>
      </c>
      <c r="J41" s="43">
        <f t="shared" si="2"/>
        <v>5</v>
      </c>
      <c r="K41" s="43">
        <f t="shared" si="9"/>
        <v>1</v>
      </c>
      <c r="L41" s="43">
        <f t="shared" si="22"/>
        <v>0</v>
      </c>
      <c r="M41" s="132">
        <f t="shared" si="10"/>
        <v>0</v>
      </c>
      <c r="P41" s="24" t="str">
        <f t="shared" si="3"/>
        <v xml:space="preserve"> </v>
      </c>
      <c r="Q41" s="25" t="str">
        <f t="shared" si="11"/>
        <v>L</v>
      </c>
      <c r="R41" s="43">
        <f t="shared" si="12"/>
        <v>6</v>
      </c>
      <c r="S41" s="134">
        <f t="shared" si="13"/>
        <v>4</v>
      </c>
      <c r="T41" s="43">
        <f t="shared" si="23"/>
        <v>5</v>
      </c>
      <c r="U41" s="43">
        <f t="shared" si="4"/>
        <v>1</v>
      </c>
      <c r="V41" s="43">
        <f t="shared" si="15"/>
        <v>0</v>
      </c>
      <c r="W41" s="132">
        <f t="shared" si="16"/>
        <v>-5</v>
      </c>
      <c r="Y41" s="163">
        <v>31</v>
      </c>
      <c r="Z41" s="163">
        <v>0</v>
      </c>
      <c r="AA41" s="163">
        <v>31</v>
      </c>
      <c r="AB41" s="75">
        <v>6</v>
      </c>
    </row>
    <row r="42" spans="1:28">
      <c r="A42" s="197">
        <f t="shared" si="5"/>
        <v>32</v>
      </c>
      <c r="B42" s="198">
        <f>Data!B42</f>
        <v>17</v>
      </c>
      <c r="D42" s="73">
        <f t="shared" si="0"/>
        <v>3</v>
      </c>
      <c r="F42" s="24" t="str">
        <f t="shared" si="1"/>
        <v xml:space="preserve"> </v>
      </c>
      <c r="G42" s="25" t="str">
        <f t="shared" si="6"/>
        <v>L</v>
      </c>
      <c r="H42" s="43">
        <f t="shared" si="7"/>
        <v>3</v>
      </c>
      <c r="I42" s="134">
        <f t="shared" si="8"/>
        <v>5</v>
      </c>
      <c r="J42" s="43">
        <f t="shared" si="2"/>
        <v>6</v>
      </c>
      <c r="K42" s="43">
        <f t="shared" si="9"/>
        <v>2</v>
      </c>
      <c r="L42" s="43">
        <f t="shared" si="22"/>
        <v>0</v>
      </c>
      <c r="M42" s="132">
        <f t="shared" si="10"/>
        <v>-2</v>
      </c>
      <c r="P42" s="24" t="str">
        <f t="shared" si="3"/>
        <v xml:space="preserve"> </v>
      </c>
      <c r="Q42" s="25" t="str">
        <f t="shared" si="11"/>
        <v>L</v>
      </c>
      <c r="R42" s="43">
        <f t="shared" si="12"/>
        <v>3</v>
      </c>
      <c r="S42" s="134">
        <f t="shared" si="13"/>
        <v>5</v>
      </c>
      <c r="T42" s="43">
        <f t="shared" si="23"/>
        <v>6</v>
      </c>
      <c r="U42" s="43">
        <f t="shared" si="4"/>
        <v>1</v>
      </c>
      <c r="V42" s="43">
        <f t="shared" si="15"/>
        <v>0</v>
      </c>
      <c r="W42" s="132">
        <f t="shared" si="16"/>
        <v>-6</v>
      </c>
      <c r="Y42" s="163">
        <v>32</v>
      </c>
      <c r="Z42" s="163">
        <v>0</v>
      </c>
      <c r="AA42" s="163">
        <v>32</v>
      </c>
      <c r="AB42" s="75">
        <v>6</v>
      </c>
    </row>
    <row r="43" spans="1:28">
      <c r="A43" s="197">
        <f t="shared" si="5"/>
        <v>33</v>
      </c>
      <c r="B43" s="198">
        <f>Data!B43</f>
        <v>14</v>
      </c>
      <c r="D43" s="73">
        <f t="shared" si="0"/>
        <v>3</v>
      </c>
      <c r="F43" s="24" t="str">
        <f t="shared" si="1"/>
        <v xml:space="preserve"> </v>
      </c>
      <c r="G43" s="25" t="str">
        <f t="shared" si="6"/>
        <v>W</v>
      </c>
      <c r="H43" s="43" t="str">
        <f t="shared" si="7"/>
        <v xml:space="preserve"> </v>
      </c>
      <c r="I43" s="134">
        <f t="shared" si="8"/>
        <v>0</v>
      </c>
      <c r="J43" s="43">
        <f t="shared" si="2"/>
        <v>0</v>
      </c>
      <c r="K43" s="43">
        <f t="shared" si="9"/>
        <v>0</v>
      </c>
      <c r="L43" s="43">
        <f t="shared" si="22"/>
        <v>12</v>
      </c>
      <c r="M43" s="132">
        <f t="shared" si="10"/>
        <v>10</v>
      </c>
      <c r="P43" s="24" t="str">
        <f t="shared" si="3"/>
        <v xml:space="preserve"> </v>
      </c>
      <c r="Q43" s="25" t="str">
        <f t="shared" si="11"/>
        <v>W</v>
      </c>
      <c r="R43" s="43" t="str">
        <f t="shared" si="12"/>
        <v xml:space="preserve"> </v>
      </c>
      <c r="S43" s="134">
        <f t="shared" si="13"/>
        <v>0</v>
      </c>
      <c r="T43" s="43">
        <f t="shared" si="23"/>
        <v>1</v>
      </c>
      <c r="U43" s="43">
        <f t="shared" si="4"/>
        <v>0</v>
      </c>
      <c r="V43" s="43">
        <f t="shared" si="15"/>
        <v>6</v>
      </c>
      <c r="W43" s="132">
        <f t="shared" si="16"/>
        <v>0</v>
      </c>
      <c r="Y43" s="163">
        <v>33</v>
      </c>
      <c r="Z43" s="163">
        <v>0</v>
      </c>
      <c r="AA43" s="163">
        <v>33</v>
      </c>
      <c r="AB43" s="75">
        <v>6</v>
      </c>
    </row>
    <row r="44" spans="1:28">
      <c r="A44" s="197">
        <f t="shared" si="5"/>
        <v>34</v>
      </c>
      <c r="B44" s="198">
        <f>Data!B44</f>
        <v>9</v>
      </c>
      <c r="D44" s="73">
        <f t="shared" si="0"/>
        <v>2</v>
      </c>
      <c r="F44" s="24" t="str">
        <f t="shared" si="1"/>
        <v xml:space="preserve"> </v>
      </c>
      <c r="G44" s="25" t="str">
        <f t="shared" si="6"/>
        <v xml:space="preserve"> </v>
      </c>
      <c r="H44" s="43" t="str">
        <f t="shared" si="7"/>
        <v xml:space="preserve"> </v>
      </c>
      <c r="I44" s="134">
        <f t="shared" si="8"/>
        <v>0</v>
      </c>
      <c r="J44" s="43">
        <f t="shared" si="2"/>
        <v>0</v>
      </c>
      <c r="K44" s="43">
        <f t="shared" si="9"/>
        <v>0</v>
      </c>
      <c r="L44" s="43">
        <f t="shared" si="22"/>
        <v>0</v>
      </c>
      <c r="M44" s="132">
        <f t="shared" si="10"/>
        <v>10</v>
      </c>
      <c r="P44" s="24" t="str">
        <f t="shared" si="3"/>
        <v xml:space="preserve"> </v>
      </c>
      <c r="Q44" s="25" t="str">
        <f t="shared" si="11"/>
        <v xml:space="preserve"> </v>
      </c>
      <c r="R44" s="43" t="str">
        <f t="shared" si="12"/>
        <v xml:space="preserve"> </v>
      </c>
      <c r="S44" s="134">
        <f t="shared" si="13"/>
        <v>0</v>
      </c>
      <c r="T44" s="43">
        <f t="shared" si="23"/>
        <v>1</v>
      </c>
      <c r="U44" s="43">
        <f t="shared" si="4"/>
        <v>0</v>
      </c>
      <c r="V44" s="43">
        <f t="shared" si="15"/>
        <v>0</v>
      </c>
      <c r="W44" s="132">
        <f t="shared" si="16"/>
        <v>0</v>
      </c>
      <c r="Y44" s="163">
        <v>34</v>
      </c>
      <c r="Z44" s="163">
        <v>0</v>
      </c>
      <c r="AA44" s="163">
        <v>34</v>
      </c>
      <c r="AB44" s="75">
        <v>6</v>
      </c>
    </row>
    <row r="45" spans="1:28">
      <c r="A45" s="197">
        <f t="shared" si="5"/>
        <v>35</v>
      </c>
      <c r="B45" s="198">
        <f>Data!B45</f>
        <v>27</v>
      </c>
      <c r="D45" s="73">
        <f t="shared" si="0"/>
        <v>5</v>
      </c>
      <c r="F45" s="24" t="str">
        <f t="shared" si="1"/>
        <v xml:space="preserve"> </v>
      </c>
      <c r="G45" s="25" t="str">
        <f t="shared" si="6"/>
        <v xml:space="preserve"> </v>
      </c>
      <c r="H45" s="43" t="str">
        <f t="shared" si="7"/>
        <v xml:space="preserve"> </v>
      </c>
      <c r="I45" s="134">
        <f t="shared" si="8"/>
        <v>0</v>
      </c>
      <c r="J45" s="43">
        <f t="shared" si="2"/>
        <v>0</v>
      </c>
      <c r="K45" s="43">
        <f t="shared" si="9"/>
        <v>0</v>
      </c>
      <c r="L45" s="43">
        <f t="shared" si="22"/>
        <v>0</v>
      </c>
      <c r="M45" s="132">
        <f t="shared" si="10"/>
        <v>10</v>
      </c>
      <c r="P45" s="24" t="str">
        <f t="shared" si="3"/>
        <v xml:space="preserve"> </v>
      </c>
      <c r="Q45" s="25" t="str">
        <f t="shared" si="11"/>
        <v xml:space="preserve"> </v>
      </c>
      <c r="R45" s="43" t="str">
        <f t="shared" si="12"/>
        <v xml:space="preserve"> </v>
      </c>
      <c r="S45" s="134">
        <f t="shared" si="13"/>
        <v>0</v>
      </c>
      <c r="T45" s="43">
        <f t="shared" si="23"/>
        <v>1</v>
      </c>
      <c r="U45" s="43">
        <f t="shared" si="4"/>
        <v>0</v>
      </c>
      <c r="V45" s="43">
        <f t="shared" si="15"/>
        <v>0</v>
      </c>
      <c r="W45" s="132">
        <f t="shared" si="16"/>
        <v>0</v>
      </c>
      <c r="Y45" s="163">
        <v>35</v>
      </c>
      <c r="Z45" s="163">
        <v>0</v>
      </c>
      <c r="AA45" s="163">
        <v>35</v>
      </c>
      <c r="AB45" s="75">
        <v>6</v>
      </c>
    </row>
    <row r="46" spans="1:28">
      <c r="A46" s="197">
        <f t="shared" si="5"/>
        <v>36</v>
      </c>
      <c r="B46" s="198">
        <f>Data!B46</f>
        <v>19</v>
      </c>
      <c r="D46" s="73">
        <f t="shared" si="0"/>
        <v>4</v>
      </c>
      <c r="F46" s="24" t="str">
        <f t="shared" si="1"/>
        <v xml:space="preserve"> </v>
      </c>
      <c r="G46" s="25" t="str">
        <f t="shared" si="6"/>
        <v xml:space="preserve"> </v>
      </c>
      <c r="H46" s="43" t="str">
        <f t="shared" si="7"/>
        <v xml:space="preserve"> </v>
      </c>
      <c r="I46" s="134">
        <f t="shared" si="8"/>
        <v>0</v>
      </c>
      <c r="J46" s="43">
        <f t="shared" si="2"/>
        <v>0</v>
      </c>
      <c r="K46" s="43">
        <f t="shared" si="9"/>
        <v>0</v>
      </c>
      <c r="L46" s="43">
        <f t="shared" si="22"/>
        <v>0</v>
      </c>
      <c r="M46" s="132">
        <f t="shared" si="10"/>
        <v>10</v>
      </c>
      <c r="P46" s="24" t="str">
        <f t="shared" si="3"/>
        <v xml:space="preserve"> </v>
      </c>
      <c r="Q46" s="25" t="str">
        <f t="shared" si="11"/>
        <v xml:space="preserve"> </v>
      </c>
      <c r="R46" s="43" t="str">
        <f t="shared" si="12"/>
        <v xml:space="preserve"> </v>
      </c>
      <c r="S46" s="134">
        <f t="shared" si="13"/>
        <v>0</v>
      </c>
      <c r="T46" s="43">
        <f t="shared" si="23"/>
        <v>1</v>
      </c>
      <c r="U46" s="43">
        <f t="shared" si="4"/>
        <v>0</v>
      </c>
      <c r="V46" s="43">
        <f t="shared" si="15"/>
        <v>0</v>
      </c>
      <c r="W46" s="132">
        <f t="shared" si="16"/>
        <v>0</v>
      </c>
      <c r="Y46" s="163">
        <v>36</v>
      </c>
      <c r="Z46" s="163">
        <v>0</v>
      </c>
      <c r="AA46" s="163">
        <v>36</v>
      </c>
      <c r="AB46" s="75">
        <v>6</v>
      </c>
    </row>
    <row r="47" spans="1:28">
      <c r="A47" s="197">
        <f t="shared" si="5"/>
        <v>37</v>
      </c>
      <c r="B47" s="198">
        <f>Data!B47</f>
        <v>23</v>
      </c>
      <c r="D47" s="73">
        <f t="shared" si="0"/>
        <v>4</v>
      </c>
      <c r="F47" s="24" t="str">
        <f t="shared" si="1"/>
        <v>T</v>
      </c>
      <c r="G47" s="25" t="str">
        <f t="shared" si="6"/>
        <v xml:space="preserve"> </v>
      </c>
      <c r="H47" s="43">
        <f t="shared" si="7"/>
        <v>4</v>
      </c>
      <c r="I47" s="134">
        <f t="shared" si="8"/>
        <v>0</v>
      </c>
      <c r="J47" s="43">
        <f t="shared" si="2"/>
        <v>1</v>
      </c>
      <c r="K47" s="43">
        <f t="shared" si="9"/>
        <v>1</v>
      </c>
      <c r="L47" s="43">
        <f t="shared" si="22"/>
        <v>0</v>
      </c>
      <c r="M47" s="132">
        <f t="shared" si="10"/>
        <v>9</v>
      </c>
      <c r="P47" s="24" t="str">
        <f t="shared" si="3"/>
        <v>T</v>
      </c>
      <c r="Q47" s="25" t="str">
        <f t="shared" si="11"/>
        <v xml:space="preserve"> </v>
      </c>
      <c r="R47" s="43">
        <f t="shared" si="12"/>
        <v>4</v>
      </c>
      <c r="S47" s="134">
        <f t="shared" si="13"/>
        <v>0</v>
      </c>
      <c r="T47" s="43">
        <f t="shared" si="23"/>
        <v>1</v>
      </c>
      <c r="U47" s="43">
        <f t="shared" si="4"/>
        <v>1</v>
      </c>
      <c r="V47" s="43">
        <f t="shared" si="15"/>
        <v>0</v>
      </c>
      <c r="W47" s="132">
        <f t="shared" si="16"/>
        <v>-1</v>
      </c>
      <c r="Y47" s="163">
        <v>37</v>
      </c>
      <c r="Z47" s="163">
        <v>0</v>
      </c>
      <c r="AA47" s="163">
        <v>37</v>
      </c>
      <c r="AB47" s="75">
        <v>6</v>
      </c>
    </row>
    <row r="48" spans="1:28">
      <c r="A48" s="197">
        <f t="shared" si="5"/>
        <v>38</v>
      </c>
      <c r="B48" s="198">
        <f>Data!B48</f>
        <v>3</v>
      </c>
      <c r="D48" s="73">
        <f t="shared" si="0"/>
        <v>1</v>
      </c>
      <c r="F48" s="24" t="str">
        <f t="shared" si="1"/>
        <v xml:space="preserve"> </v>
      </c>
      <c r="G48" s="25" t="str">
        <f t="shared" si="6"/>
        <v>L</v>
      </c>
      <c r="H48" s="43">
        <f t="shared" si="7"/>
        <v>1</v>
      </c>
      <c r="I48" s="134">
        <f t="shared" si="8"/>
        <v>1</v>
      </c>
      <c r="J48" s="43">
        <f t="shared" si="2"/>
        <v>2</v>
      </c>
      <c r="K48" s="43">
        <f t="shared" si="9"/>
        <v>1</v>
      </c>
      <c r="L48" s="43">
        <f t="shared" si="22"/>
        <v>0</v>
      </c>
      <c r="M48" s="132">
        <f t="shared" si="10"/>
        <v>8</v>
      </c>
      <c r="P48" s="24" t="str">
        <f t="shared" si="3"/>
        <v xml:space="preserve"> </v>
      </c>
      <c r="Q48" s="25" t="str">
        <f t="shared" si="11"/>
        <v>L</v>
      </c>
      <c r="R48" s="43">
        <f t="shared" si="12"/>
        <v>1</v>
      </c>
      <c r="S48" s="134">
        <f t="shared" si="13"/>
        <v>1</v>
      </c>
      <c r="T48" s="43">
        <f t="shared" si="23"/>
        <v>2</v>
      </c>
      <c r="U48" s="43">
        <f t="shared" si="4"/>
        <v>1</v>
      </c>
      <c r="V48" s="43">
        <f t="shared" si="15"/>
        <v>0</v>
      </c>
      <c r="W48" s="132">
        <f t="shared" si="16"/>
        <v>-2</v>
      </c>
      <c r="Y48" s="163">
        <v>38</v>
      </c>
      <c r="Z48" s="163">
        <v>0</v>
      </c>
      <c r="AA48" s="163">
        <v>38</v>
      </c>
      <c r="AB48" s="75">
        <v>6</v>
      </c>
    </row>
    <row r="49" spans="1:28">
      <c r="A49" s="197">
        <f t="shared" si="5"/>
        <v>39</v>
      </c>
      <c r="B49" s="198">
        <f>Data!B49</f>
        <v>30</v>
      </c>
      <c r="D49" s="73">
        <f t="shared" si="0"/>
        <v>5</v>
      </c>
      <c r="F49" s="24" t="str">
        <f t="shared" si="1"/>
        <v xml:space="preserve"> </v>
      </c>
      <c r="G49" s="25" t="str">
        <f t="shared" si="6"/>
        <v>L</v>
      </c>
      <c r="H49" s="43">
        <f t="shared" si="7"/>
        <v>5</v>
      </c>
      <c r="I49" s="134">
        <f t="shared" si="8"/>
        <v>2</v>
      </c>
      <c r="J49" s="43">
        <f t="shared" si="2"/>
        <v>3</v>
      </c>
      <c r="K49" s="43">
        <f t="shared" si="9"/>
        <v>1</v>
      </c>
      <c r="L49" s="43">
        <f t="shared" si="22"/>
        <v>0</v>
      </c>
      <c r="M49" s="132">
        <f t="shared" si="10"/>
        <v>7</v>
      </c>
      <c r="P49" s="24" t="str">
        <f t="shared" si="3"/>
        <v xml:space="preserve"> </v>
      </c>
      <c r="Q49" s="25" t="str">
        <f t="shared" si="11"/>
        <v>L</v>
      </c>
      <c r="R49" s="43">
        <f t="shared" si="12"/>
        <v>5</v>
      </c>
      <c r="S49" s="134">
        <f t="shared" si="13"/>
        <v>2</v>
      </c>
      <c r="T49" s="43">
        <f t="shared" si="23"/>
        <v>3</v>
      </c>
      <c r="U49" s="43">
        <f t="shared" si="4"/>
        <v>1</v>
      </c>
      <c r="V49" s="43">
        <f t="shared" si="15"/>
        <v>0</v>
      </c>
      <c r="W49" s="132">
        <f t="shared" si="16"/>
        <v>-3</v>
      </c>
      <c r="Y49" s="163">
        <v>39</v>
      </c>
      <c r="Z49" s="163">
        <v>0</v>
      </c>
      <c r="AA49" s="163">
        <v>39</v>
      </c>
      <c r="AB49" s="75">
        <v>6</v>
      </c>
    </row>
    <row r="50" spans="1:28">
      <c r="A50" s="197">
        <f t="shared" si="5"/>
        <v>40</v>
      </c>
      <c r="B50" s="198">
        <f>Data!B50</f>
        <v>17</v>
      </c>
      <c r="D50" s="73">
        <f t="shared" si="0"/>
        <v>3</v>
      </c>
      <c r="F50" s="24" t="str">
        <f t="shared" si="1"/>
        <v xml:space="preserve"> </v>
      </c>
      <c r="G50" s="25" t="str">
        <f t="shared" si="6"/>
        <v>L</v>
      </c>
      <c r="H50" s="43">
        <f t="shared" si="7"/>
        <v>3</v>
      </c>
      <c r="I50" s="134">
        <f t="shared" si="8"/>
        <v>3</v>
      </c>
      <c r="J50" s="43">
        <f t="shared" si="2"/>
        <v>4</v>
      </c>
      <c r="K50" s="43">
        <f t="shared" si="9"/>
        <v>1</v>
      </c>
      <c r="L50" s="43">
        <f t="shared" si="22"/>
        <v>0</v>
      </c>
      <c r="M50" s="132">
        <f t="shared" si="10"/>
        <v>6</v>
      </c>
      <c r="P50" s="24" t="str">
        <f t="shared" si="3"/>
        <v xml:space="preserve"> </v>
      </c>
      <c r="Q50" s="25" t="str">
        <f t="shared" si="11"/>
        <v>L</v>
      </c>
      <c r="R50" s="43">
        <f t="shared" si="12"/>
        <v>3</v>
      </c>
      <c r="S50" s="134">
        <f t="shared" si="13"/>
        <v>3</v>
      </c>
      <c r="T50" s="43">
        <f t="shared" si="23"/>
        <v>4</v>
      </c>
      <c r="U50" s="43">
        <f t="shared" si="4"/>
        <v>1</v>
      </c>
      <c r="V50" s="43">
        <f t="shared" si="15"/>
        <v>0</v>
      </c>
      <c r="W50" s="132">
        <f t="shared" si="16"/>
        <v>-4</v>
      </c>
      <c r="Y50" s="163">
        <v>40</v>
      </c>
      <c r="Z50" s="163">
        <v>0</v>
      </c>
      <c r="AA50" s="163">
        <v>40</v>
      </c>
      <c r="AB50" s="75">
        <v>6</v>
      </c>
    </row>
    <row r="51" spans="1:28">
      <c r="A51" s="197">
        <f t="shared" si="5"/>
        <v>41</v>
      </c>
      <c r="B51" s="198">
        <f>Data!B51</f>
        <v>8</v>
      </c>
      <c r="D51" s="73">
        <f t="shared" si="0"/>
        <v>2</v>
      </c>
      <c r="F51" s="24" t="str">
        <f t="shared" si="1"/>
        <v xml:space="preserve"> </v>
      </c>
      <c r="G51" s="25" t="str">
        <f t="shared" si="6"/>
        <v>L</v>
      </c>
      <c r="H51" s="43">
        <f t="shared" si="7"/>
        <v>2</v>
      </c>
      <c r="I51" s="134">
        <f t="shared" si="8"/>
        <v>4</v>
      </c>
      <c r="J51" s="43">
        <f t="shared" si="2"/>
        <v>5</v>
      </c>
      <c r="K51" s="43">
        <f t="shared" si="9"/>
        <v>1</v>
      </c>
      <c r="L51" s="43">
        <f t="shared" si="22"/>
        <v>0</v>
      </c>
      <c r="M51" s="132">
        <f t="shared" si="10"/>
        <v>5</v>
      </c>
      <c r="P51" s="24" t="str">
        <f t="shared" si="3"/>
        <v xml:space="preserve"> </v>
      </c>
      <c r="Q51" s="25" t="str">
        <f t="shared" si="11"/>
        <v>L</v>
      </c>
      <c r="R51" s="43">
        <f t="shared" si="12"/>
        <v>2</v>
      </c>
      <c r="S51" s="134">
        <f t="shared" si="13"/>
        <v>4</v>
      </c>
      <c r="T51" s="43">
        <f t="shared" si="23"/>
        <v>5</v>
      </c>
      <c r="U51" s="43">
        <f t="shared" si="4"/>
        <v>1</v>
      </c>
      <c r="V51" s="43">
        <f t="shared" si="15"/>
        <v>0</v>
      </c>
      <c r="W51" s="132">
        <f t="shared" si="16"/>
        <v>-5</v>
      </c>
    </row>
    <row r="52" spans="1:28">
      <c r="A52" s="197">
        <f t="shared" si="5"/>
        <v>42</v>
      </c>
      <c r="B52" s="198">
        <f>Data!B52</f>
        <v>29</v>
      </c>
      <c r="D52" s="73">
        <f t="shared" si="0"/>
        <v>5</v>
      </c>
      <c r="F52" s="24" t="str">
        <f t="shared" si="1"/>
        <v xml:space="preserve"> </v>
      </c>
      <c r="G52" s="25" t="str">
        <f t="shared" si="6"/>
        <v>L</v>
      </c>
      <c r="H52" s="43">
        <f t="shared" si="7"/>
        <v>5</v>
      </c>
      <c r="I52" s="134">
        <f t="shared" si="8"/>
        <v>5</v>
      </c>
      <c r="J52" s="43">
        <f t="shared" si="2"/>
        <v>6</v>
      </c>
      <c r="K52" s="43">
        <f t="shared" si="9"/>
        <v>2</v>
      </c>
      <c r="L52" s="43">
        <f t="shared" si="22"/>
        <v>0</v>
      </c>
      <c r="M52" s="132">
        <f t="shared" si="10"/>
        <v>3</v>
      </c>
      <c r="P52" s="24" t="str">
        <f t="shared" si="3"/>
        <v xml:space="preserve"> </v>
      </c>
      <c r="Q52" s="25" t="str">
        <f t="shared" si="11"/>
        <v>L</v>
      </c>
      <c r="R52" s="43">
        <f t="shared" si="12"/>
        <v>5</v>
      </c>
      <c r="S52" s="134">
        <f t="shared" si="13"/>
        <v>5</v>
      </c>
      <c r="T52" s="43">
        <f t="shared" si="23"/>
        <v>6</v>
      </c>
      <c r="U52" s="43">
        <f t="shared" si="4"/>
        <v>1</v>
      </c>
      <c r="V52" s="43">
        <f t="shared" si="15"/>
        <v>0</v>
      </c>
      <c r="W52" s="132">
        <f t="shared" si="16"/>
        <v>-6</v>
      </c>
    </row>
    <row r="53" spans="1:28">
      <c r="A53" s="197">
        <f t="shared" si="5"/>
        <v>43</v>
      </c>
      <c r="B53" s="198">
        <f>Data!B53</f>
        <v>24</v>
      </c>
      <c r="D53" s="73">
        <f t="shared" si="0"/>
        <v>4</v>
      </c>
      <c r="F53" s="24" t="str">
        <f t="shared" si="1"/>
        <v xml:space="preserve"> </v>
      </c>
      <c r="G53" s="25" t="str">
        <f t="shared" si="6"/>
        <v>L</v>
      </c>
      <c r="H53" s="43">
        <f t="shared" si="7"/>
        <v>4</v>
      </c>
      <c r="I53" s="134">
        <f t="shared" si="8"/>
        <v>6</v>
      </c>
      <c r="J53" s="43">
        <f t="shared" si="2"/>
        <v>7</v>
      </c>
      <c r="K53" s="43">
        <f t="shared" si="9"/>
        <v>2</v>
      </c>
      <c r="L53" s="43">
        <f t="shared" si="22"/>
        <v>0</v>
      </c>
      <c r="M53" s="132">
        <f t="shared" si="10"/>
        <v>1</v>
      </c>
      <c r="P53" s="24" t="str">
        <f t="shared" si="3"/>
        <v xml:space="preserve"> </v>
      </c>
      <c r="Q53" s="25" t="str">
        <f t="shared" si="11"/>
        <v>L</v>
      </c>
      <c r="R53" s="43">
        <f t="shared" si="12"/>
        <v>4</v>
      </c>
      <c r="S53" s="134">
        <f t="shared" si="13"/>
        <v>6</v>
      </c>
      <c r="T53" s="43">
        <f t="shared" si="23"/>
        <v>7</v>
      </c>
      <c r="U53" s="43">
        <f t="shared" si="4"/>
        <v>2</v>
      </c>
      <c r="V53" s="43">
        <f t="shared" si="15"/>
        <v>0</v>
      </c>
      <c r="W53" s="132">
        <f t="shared" si="16"/>
        <v>-8</v>
      </c>
    </row>
    <row r="54" spans="1:28">
      <c r="A54" s="197">
        <f t="shared" si="5"/>
        <v>44</v>
      </c>
      <c r="B54" s="198">
        <f>Data!B54</f>
        <v>11</v>
      </c>
      <c r="D54" s="73">
        <f t="shared" si="0"/>
        <v>2</v>
      </c>
      <c r="F54" s="24" t="str">
        <f t="shared" si="1"/>
        <v xml:space="preserve"> </v>
      </c>
      <c r="G54" s="25" t="str">
        <f t="shared" si="6"/>
        <v>L</v>
      </c>
      <c r="H54" s="43">
        <f t="shared" si="7"/>
        <v>2</v>
      </c>
      <c r="I54" s="134">
        <f t="shared" si="8"/>
        <v>7</v>
      </c>
      <c r="J54" s="43">
        <f t="shared" si="2"/>
        <v>8</v>
      </c>
      <c r="K54" s="43">
        <f t="shared" si="9"/>
        <v>2</v>
      </c>
      <c r="L54" s="43">
        <f t="shared" si="22"/>
        <v>0</v>
      </c>
      <c r="M54" s="132">
        <f t="shared" si="10"/>
        <v>-1</v>
      </c>
      <c r="P54" s="24" t="str">
        <f t="shared" si="3"/>
        <v xml:space="preserve"> </v>
      </c>
      <c r="Q54" s="25" t="str">
        <f t="shared" si="11"/>
        <v>L</v>
      </c>
      <c r="R54" s="43">
        <f t="shared" si="12"/>
        <v>2</v>
      </c>
      <c r="S54" s="134">
        <f t="shared" si="13"/>
        <v>7</v>
      </c>
      <c r="T54" s="43">
        <f t="shared" si="23"/>
        <v>8</v>
      </c>
      <c r="U54" s="43">
        <f t="shared" si="4"/>
        <v>2</v>
      </c>
      <c r="V54" s="43">
        <f t="shared" si="15"/>
        <v>0</v>
      </c>
      <c r="W54" s="132">
        <f t="shared" si="16"/>
        <v>-10</v>
      </c>
    </row>
    <row r="55" spans="1:28">
      <c r="A55" s="197">
        <f t="shared" si="5"/>
        <v>45</v>
      </c>
      <c r="B55" s="198">
        <f>Data!B55</f>
        <v>20</v>
      </c>
      <c r="D55" s="73">
        <f t="shared" si="0"/>
        <v>4</v>
      </c>
      <c r="F55" s="24" t="str">
        <f t="shared" si="1"/>
        <v xml:space="preserve"> </v>
      </c>
      <c r="G55" s="25" t="str">
        <f t="shared" si="6"/>
        <v>L</v>
      </c>
      <c r="H55" s="43">
        <f t="shared" si="7"/>
        <v>4</v>
      </c>
      <c r="I55" s="134">
        <f t="shared" si="8"/>
        <v>8</v>
      </c>
      <c r="J55" s="43">
        <f t="shared" si="2"/>
        <v>9</v>
      </c>
      <c r="K55" s="43">
        <f t="shared" si="9"/>
        <v>3</v>
      </c>
      <c r="L55" s="43">
        <f t="shared" si="22"/>
        <v>0</v>
      </c>
      <c r="M55" s="132">
        <f t="shared" si="10"/>
        <v>-4</v>
      </c>
      <c r="P55" s="24" t="str">
        <f t="shared" si="3"/>
        <v xml:space="preserve"> </v>
      </c>
      <c r="Q55" s="25" t="str">
        <f t="shared" si="11"/>
        <v>L</v>
      </c>
      <c r="R55" s="43">
        <f t="shared" si="12"/>
        <v>4</v>
      </c>
      <c r="S55" s="134">
        <f t="shared" si="13"/>
        <v>8</v>
      </c>
      <c r="T55" s="43">
        <f t="shared" si="23"/>
        <v>9</v>
      </c>
      <c r="U55" s="43">
        <f t="shared" si="4"/>
        <v>2</v>
      </c>
      <c r="V55" s="43">
        <f t="shared" si="15"/>
        <v>0</v>
      </c>
      <c r="W55" s="132">
        <f t="shared" si="16"/>
        <v>-12</v>
      </c>
    </row>
    <row r="56" spans="1:28">
      <c r="A56" s="197">
        <f t="shared" si="5"/>
        <v>46</v>
      </c>
      <c r="B56" s="198">
        <f>Data!B56</f>
        <v>35</v>
      </c>
      <c r="D56" s="73">
        <f t="shared" si="0"/>
        <v>6</v>
      </c>
      <c r="F56" s="24" t="str">
        <f t="shared" si="1"/>
        <v xml:space="preserve"> </v>
      </c>
      <c r="G56" s="25" t="str">
        <f t="shared" si="6"/>
        <v>L</v>
      </c>
      <c r="H56" s="43">
        <f t="shared" si="7"/>
        <v>6</v>
      </c>
      <c r="I56" s="134">
        <f t="shared" si="8"/>
        <v>9</v>
      </c>
      <c r="J56" s="43">
        <f t="shared" si="2"/>
        <v>10</v>
      </c>
      <c r="K56" s="43">
        <f t="shared" si="9"/>
        <v>3</v>
      </c>
      <c r="L56" s="43">
        <f t="shared" si="22"/>
        <v>0</v>
      </c>
      <c r="M56" s="132">
        <f t="shared" si="10"/>
        <v>-7</v>
      </c>
      <c r="P56" s="24" t="str">
        <f t="shared" si="3"/>
        <v xml:space="preserve"> </v>
      </c>
      <c r="Q56" s="25" t="str">
        <f t="shared" si="11"/>
        <v>L</v>
      </c>
      <c r="R56" s="43">
        <f t="shared" si="12"/>
        <v>6</v>
      </c>
      <c r="S56" s="134">
        <f t="shared" si="13"/>
        <v>9</v>
      </c>
      <c r="T56" s="43">
        <f t="shared" si="23"/>
        <v>10</v>
      </c>
      <c r="U56" s="43">
        <f t="shared" si="4"/>
        <v>2</v>
      </c>
      <c r="V56" s="43">
        <f t="shared" si="15"/>
        <v>0</v>
      </c>
      <c r="W56" s="132">
        <f t="shared" si="16"/>
        <v>-14</v>
      </c>
    </row>
    <row r="57" spans="1:28">
      <c r="A57" s="197">
        <f t="shared" si="5"/>
        <v>47</v>
      </c>
      <c r="B57" s="198">
        <f>Data!B57</f>
        <v>24</v>
      </c>
      <c r="D57" s="73">
        <f t="shared" si="0"/>
        <v>4</v>
      </c>
      <c r="F57" s="24" t="str">
        <f t="shared" si="1"/>
        <v xml:space="preserve"> </v>
      </c>
      <c r="G57" s="25" t="str">
        <f t="shared" si="6"/>
        <v>L</v>
      </c>
      <c r="H57" s="43">
        <f t="shared" si="7"/>
        <v>4</v>
      </c>
      <c r="I57" s="134">
        <f t="shared" si="8"/>
        <v>10</v>
      </c>
      <c r="J57" s="43">
        <f t="shared" si="2"/>
        <v>11</v>
      </c>
      <c r="K57" s="43">
        <f t="shared" si="9"/>
        <v>4</v>
      </c>
      <c r="L57" s="43">
        <f t="shared" si="22"/>
        <v>0</v>
      </c>
      <c r="M57" s="132">
        <f t="shared" si="10"/>
        <v>-11</v>
      </c>
      <c r="P57" s="24" t="str">
        <f t="shared" si="3"/>
        <v xml:space="preserve"> </v>
      </c>
      <c r="Q57" s="25" t="str">
        <f t="shared" si="11"/>
        <v>L</v>
      </c>
      <c r="R57" s="43">
        <f t="shared" si="12"/>
        <v>4</v>
      </c>
      <c r="S57" s="134">
        <f t="shared" si="13"/>
        <v>10</v>
      </c>
      <c r="T57" s="43">
        <f t="shared" si="23"/>
        <v>11</v>
      </c>
      <c r="U57" s="43">
        <f t="shared" si="4"/>
        <v>2</v>
      </c>
      <c r="V57" s="43">
        <f t="shared" si="15"/>
        <v>0</v>
      </c>
      <c r="W57" s="132">
        <f t="shared" si="16"/>
        <v>-16</v>
      </c>
    </row>
    <row r="58" spans="1:28">
      <c r="A58" s="197">
        <f t="shared" si="5"/>
        <v>48</v>
      </c>
      <c r="B58" s="198">
        <f>Data!B58</f>
        <v>26</v>
      </c>
      <c r="D58" s="73">
        <f t="shared" si="0"/>
        <v>5</v>
      </c>
      <c r="F58" s="24" t="str">
        <f t="shared" si="1"/>
        <v xml:space="preserve"> </v>
      </c>
      <c r="G58" s="25" t="str">
        <f t="shared" si="6"/>
        <v>L</v>
      </c>
      <c r="H58" s="43">
        <f t="shared" si="7"/>
        <v>5</v>
      </c>
      <c r="I58" s="134">
        <f t="shared" si="8"/>
        <v>11</v>
      </c>
      <c r="J58" s="43">
        <f t="shared" si="2"/>
        <v>0</v>
      </c>
      <c r="K58" s="43">
        <f t="shared" si="9"/>
        <v>0</v>
      </c>
      <c r="L58" s="43">
        <f t="shared" si="22"/>
        <v>0</v>
      </c>
      <c r="M58" s="132">
        <f t="shared" si="10"/>
        <v>-11</v>
      </c>
      <c r="P58" s="24" t="str">
        <f t="shared" si="3"/>
        <v xml:space="preserve"> </v>
      </c>
      <c r="Q58" s="25" t="str">
        <f t="shared" si="11"/>
        <v>L</v>
      </c>
      <c r="R58" s="43">
        <f t="shared" si="12"/>
        <v>5</v>
      </c>
      <c r="S58" s="134">
        <f t="shared" si="13"/>
        <v>11</v>
      </c>
      <c r="T58" s="43">
        <f t="shared" si="23"/>
        <v>12</v>
      </c>
      <c r="U58" s="43">
        <f t="shared" si="4"/>
        <v>3</v>
      </c>
      <c r="V58" s="43">
        <f t="shared" si="15"/>
        <v>0</v>
      </c>
      <c r="W58" s="132">
        <f t="shared" si="16"/>
        <v>-19</v>
      </c>
    </row>
    <row r="59" spans="1:28">
      <c r="A59" s="197">
        <f t="shared" si="5"/>
        <v>49</v>
      </c>
      <c r="B59" s="198">
        <f>Data!B59</f>
        <v>14</v>
      </c>
      <c r="D59" s="73">
        <f t="shared" si="0"/>
        <v>3</v>
      </c>
      <c r="F59" s="24" t="str">
        <f t="shared" si="1"/>
        <v xml:space="preserve"> </v>
      </c>
      <c r="G59" s="25" t="str">
        <f t="shared" si="6"/>
        <v>L</v>
      </c>
      <c r="H59" s="43">
        <f t="shared" si="7"/>
        <v>3</v>
      </c>
      <c r="I59" s="134">
        <f t="shared" si="8"/>
        <v>12</v>
      </c>
      <c r="J59" s="43">
        <f t="shared" si="2"/>
        <v>0</v>
      </c>
      <c r="K59" s="43">
        <f t="shared" si="9"/>
        <v>0</v>
      </c>
      <c r="L59" s="43">
        <f t="shared" si="22"/>
        <v>0</v>
      </c>
      <c r="M59" s="132">
        <f t="shared" si="10"/>
        <v>-11</v>
      </c>
      <c r="P59" s="24" t="str">
        <f t="shared" si="3"/>
        <v xml:space="preserve"> </v>
      </c>
      <c r="Q59" s="25" t="str">
        <f t="shared" si="11"/>
        <v>L</v>
      </c>
      <c r="R59" s="43">
        <f t="shared" si="12"/>
        <v>3</v>
      </c>
      <c r="S59" s="134">
        <f t="shared" si="13"/>
        <v>12</v>
      </c>
      <c r="T59" s="43">
        <f t="shared" si="23"/>
        <v>13</v>
      </c>
      <c r="U59" s="43">
        <f t="shared" si="4"/>
        <v>3</v>
      </c>
      <c r="V59" s="43">
        <f t="shared" si="15"/>
        <v>0</v>
      </c>
      <c r="W59" s="132">
        <f t="shared" si="16"/>
        <v>-22</v>
      </c>
    </row>
    <row r="60" spans="1:28">
      <c r="A60" s="197">
        <f t="shared" si="5"/>
        <v>50</v>
      </c>
      <c r="B60" s="198">
        <f>Data!B60</f>
        <v>11</v>
      </c>
      <c r="D60" s="73">
        <f t="shared" si="0"/>
        <v>2</v>
      </c>
      <c r="F60" s="24" t="str">
        <f t="shared" si="1"/>
        <v xml:space="preserve"> </v>
      </c>
      <c r="G60" s="25" t="str">
        <f t="shared" si="6"/>
        <v>L</v>
      </c>
      <c r="H60" s="43">
        <f t="shared" si="7"/>
        <v>2</v>
      </c>
      <c r="I60" s="134">
        <f t="shared" si="8"/>
        <v>13</v>
      </c>
      <c r="J60" s="43">
        <f t="shared" si="2"/>
        <v>0</v>
      </c>
      <c r="K60" s="43">
        <f t="shared" si="9"/>
        <v>0</v>
      </c>
      <c r="L60" s="43">
        <f t="shared" si="22"/>
        <v>0</v>
      </c>
      <c r="M60" s="132">
        <f t="shared" si="10"/>
        <v>-11</v>
      </c>
      <c r="P60" s="24" t="str">
        <f t="shared" si="3"/>
        <v xml:space="preserve"> </v>
      </c>
      <c r="Q60" s="25" t="str">
        <f t="shared" si="11"/>
        <v>L</v>
      </c>
      <c r="R60" s="43">
        <f t="shared" si="12"/>
        <v>2</v>
      </c>
      <c r="S60" s="134">
        <f t="shared" si="13"/>
        <v>13</v>
      </c>
      <c r="T60" s="43">
        <f t="shared" si="23"/>
        <v>14</v>
      </c>
      <c r="U60" s="43">
        <f t="shared" si="4"/>
        <v>3</v>
      </c>
      <c r="V60" s="43">
        <f t="shared" si="15"/>
        <v>0</v>
      </c>
      <c r="W60" s="132">
        <f t="shared" si="16"/>
        <v>-25</v>
      </c>
    </row>
    <row r="61" spans="1:28">
      <c r="A61" s="197">
        <f t="shared" si="5"/>
        <v>51</v>
      </c>
      <c r="B61" s="198">
        <f>Data!B61</f>
        <v>35</v>
      </c>
      <c r="D61" s="73">
        <f t="shared" si="0"/>
        <v>6</v>
      </c>
      <c r="F61" s="24" t="str">
        <f t="shared" si="1"/>
        <v xml:space="preserve"> </v>
      </c>
      <c r="G61" s="25" t="str">
        <f t="shared" si="6"/>
        <v>L</v>
      </c>
      <c r="H61" s="43">
        <f t="shared" si="7"/>
        <v>6</v>
      </c>
      <c r="I61" s="134">
        <f t="shared" si="8"/>
        <v>14</v>
      </c>
      <c r="J61" s="43">
        <f t="shared" si="2"/>
        <v>0</v>
      </c>
      <c r="K61" s="43">
        <f t="shared" si="9"/>
        <v>0</v>
      </c>
      <c r="L61" s="43">
        <f t="shared" si="22"/>
        <v>0</v>
      </c>
      <c r="M61" s="132">
        <f t="shared" si="10"/>
        <v>-11</v>
      </c>
      <c r="P61" s="24" t="str">
        <f t="shared" si="3"/>
        <v xml:space="preserve"> </v>
      </c>
      <c r="Q61" s="25" t="str">
        <f t="shared" si="11"/>
        <v>L</v>
      </c>
      <c r="R61" s="43">
        <f t="shared" si="12"/>
        <v>6</v>
      </c>
      <c r="S61" s="134">
        <f t="shared" si="13"/>
        <v>14</v>
      </c>
      <c r="T61" s="43">
        <f t="shared" si="23"/>
        <v>15</v>
      </c>
      <c r="U61" s="43">
        <f t="shared" si="4"/>
        <v>3</v>
      </c>
      <c r="V61" s="43">
        <f t="shared" si="15"/>
        <v>0</v>
      </c>
      <c r="W61" s="132">
        <f t="shared" si="16"/>
        <v>-28</v>
      </c>
    </row>
    <row r="62" spans="1:28">
      <c r="A62" s="197">
        <f t="shared" si="5"/>
        <v>52</v>
      </c>
      <c r="B62" s="198">
        <f>Data!B62</f>
        <v>8</v>
      </c>
      <c r="D62" s="73">
        <f t="shared" si="0"/>
        <v>2</v>
      </c>
      <c r="F62" s="24" t="str">
        <f t="shared" si="1"/>
        <v xml:space="preserve"> </v>
      </c>
      <c r="G62" s="25" t="str">
        <f t="shared" si="6"/>
        <v>L</v>
      </c>
      <c r="H62" s="43">
        <f t="shared" si="7"/>
        <v>2</v>
      </c>
      <c r="I62" s="134">
        <f t="shared" si="8"/>
        <v>15</v>
      </c>
      <c r="J62" s="43">
        <f t="shared" si="2"/>
        <v>0</v>
      </c>
      <c r="K62" s="43">
        <f t="shared" si="9"/>
        <v>0</v>
      </c>
      <c r="L62" s="43">
        <f t="shared" si="22"/>
        <v>0</v>
      </c>
      <c r="M62" s="132">
        <f t="shared" si="10"/>
        <v>-11</v>
      </c>
      <c r="P62" s="24" t="str">
        <f t="shared" si="3"/>
        <v xml:space="preserve"> </v>
      </c>
      <c r="Q62" s="25" t="str">
        <f t="shared" si="11"/>
        <v>L</v>
      </c>
      <c r="R62" s="43">
        <f t="shared" si="12"/>
        <v>2</v>
      </c>
      <c r="S62" s="134">
        <f t="shared" si="13"/>
        <v>15</v>
      </c>
      <c r="T62" s="43">
        <f t="shared" si="23"/>
        <v>16</v>
      </c>
      <c r="U62" s="43">
        <f t="shared" si="4"/>
        <v>4</v>
      </c>
      <c r="V62" s="43">
        <f t="shared" si="15"/>
        <v>0</v>
      </c>
      <c r="W62" s="132">
        <f t="shared" si="16"/>
        <v>-32</v>
      </c>
    </row>
    <row r="63" spans="1:28">
      <c r="A63" s="197">
        <f t="shared" si="5"/>
        <v>53</v>
      </c>
      <c r="B63" s="198">
        <f>Data!B63</f>
        <v>35</v>
      </c>
      <c r="D63" s="73">
        <f t="shared" si="0"/>
        <v>6</v>
      </c>
      <c r="F63" s="24" t="str">
        <f t="shared" si="1"/>
        <v xml:space="preserve"> </v>
      </c>
      <c r="G63" s="25" t="str">
        <f t="shared" si="6"/>
        <v>L</v>
      </c>
      <c r="H63" s="43">
        <f t="shared" si="7"/>
        <v>6</v>
      </c>
      <c r="I63" s="134">
        <f t="shared" si="8"/>
        <v>16</v>
      </c>
      <c r="J63" s="43">
        <f t="shared" si="2"/>
        <v>0</v>
      </c>
      <c r="K63" s="43">
        <f t="shared" si="9"/>
        <v>0</v>
      </c>
      <c r="L63" s="43">
        <f t="shared" si="22"/>
        <v>0</v>
      </c>
      <c r="M63" s="132">
        <f t="shared" si="10"/>
        <v>-11</v>
      </c>
      <c r="P63" s="24" t="str">
        <f t="shared" si="3"/>
        <v xml:space="preserve"> </v>
      </c>
      <c r="Q63" s="25" t="str">
        <f t="shared" si="11"/>
        <v>L</v>
      </c>
      <c r="R63" s="43">
        <f t="shared" si="12"/>
        <v>6</v>
      </c>
      <c r="S63" s="134">
        <f t="shared" si="13"/>
        <v>16</v>
      </c>
      <c r="T63" s="43">
        <f t="shared" si="23"/>
        <v>17</v>
      </c>
      <c r="U63" s="43">
        <f t="shared" si="4"/>
        <v>4</v>
      </c>
      <c r="V63" s="43">
        <f t="shared" si="15"/>
        <v>0</v>
      </c>
      <c r="W63" s="132">
        <f t="shared" si="16"/>
        <v>-36</v>
      </c>
    </row>
    <row r="64" spans="1:28">
      <c r="A64" s="197">
        <f t="shared" si="5"/>
        <v>54</v>
      </c>
      <c r="B64" s="198">
        <f>Data!B64</f>
        <v>21</v>
      </c>
      <c r="D64" s="73">
        <f t="shared" si="0"/>
        <v>4</v>
      </c>
      <c r="F64" s="24" t="str">
        <f t="shared" si="1"/>
        <v xml:space="preserve"> </v>
      </c>
      <c r="G64" s="25" t="str">
        <f t="shared" si="6"/>
        <v>L</v>
      </c>
      <c r="H64" s="43">
        <f t="shared" si="7"/>
        <v>4</v>
      </c>
      <c r="I64" s="134">
        <f t="shared" si="8"/>
        <v>17</v>
      </c>
      <c r="J64" s="43">
        <f t="shared" si="2"/>
        <v>0</v>
      </c>
      <c r="K64" s="43">
        <f t="shared" si="9"/>
        <v>0</v>
      </c>
      <c r="L64" s="43">
        <f t="shared" si="22"/>
        <v>0</v>
      </c>
      <c r="M64" s="132">
        <f t="shared" si="10"/>
        <v>-11</v>
      </c>
      <c r="P64" s="24" t="str">
        <f t="shared" si="3"/>
        <v xml:space="preserve"> </v>
      </c>
      <c r="Q64" s="25" t="str">
        <f t="shared" si="11"/>
        <v>L</v>
      </c>
      <c r="R64" s="43">
        <f t="shared" si="12"/>
        <v>4</v>
      </c>
      <c r="S64" s="134">
        <f t="shared" si="13"/>
        <v>17</v>
      </c>
      <c r="T64" s="43">
        <f t="shared" si="23"/>
        <v>18</v>
      </c>
      <c r="U64" s="43">
        <f t="shared" si="4"/>
        <v>4</v>
      </c>
      <c r="V64" s="43">
        <f t="shared" si="15"/>
        <v>0</v>
      </c>
      <c r="W64" s="132">
        <f t="shared" si="16"/>
        <v>-40</v>
      </c>
    </row>
    <row r="65" spans="1:23">
      <c r="A65" s="197">
        <f t="shared" si="5"/>
        <v>55</v>
      </c>
      <c r="B65" s="198">
        <f>Data!B65</f>
        <v>26</v>
      </c>
      <c r="D65" s="73">
        <f t="shared" si="0"/>
        <v>5</v>
      </c>
      <c r="F65" s="24" t="str">
        <f t="shared" si="1"/>
        <v xml:space="preserve"> </v>
      </c>
      <c r="G65" s="25" t="str">
        <f t="shared" si="6"/>
        <v>L</v>
      </c>
      <c r="H65" s="43">
        <f t="shared" si="7"/>
        <v>5</v>
      </c>
      <c r="I65" s="134">
        <f t="shared" si="8"/>
        <v>18</v>
      </c>
      <c r="J65" s="43">
        <f t="shared" si="2"/>
        <v>0</v>
      </c>
      <c r="K65" s="43">
        <f t="shared" si="9"/>
        <v>0</v>
      </c>
      <c r="L65" s="43">
        <f t="shared" si="22"/>
        <v>0</v>
      </c>
      <c r="M65" s="132">
        <f t="shared" si="10"/>
        <v>-11</v>
      </c>
      <c r="P65" s="24" t="str">
        <f t="shared" si="3"/>
        <v xml:space="preserve"> </v>
      </c>
      <c r="Q65" s="25" t="str">
        <f t="shared" si="11"/>
        <v>L</v>
      </c>
      <c r="R65" s="43">
        <f t="shared" si="12"/>
        <v>5</v>
      </c>
      <c r="S65" s="134">
        <f t="shared" si="13"/>
        <v>18</v>
      </c>
      <c r="T65" s="43">
        <f t="shared" si="23"/>
        <v>18</v>
      </c>
      <c r="U65" s="43">
        <f t="shared" si="4"/>
        <v>4</v>
      </c>
      <c r="V65" s="43">
        <f t="shared" si="15"/>
        <v>0</v>
      </c>
      <c r="W65" s="132">
        <f t="shared" si="16"/>
        <v>-44</v>
      </c>
    </row>
    <row r="66" spans="1:23">
      <c r="A66" s="197">
        <f t="shared" si="5"/>
        <v>56</v>
      </c>
      <c r="B66" s="198">
        <f>Data!B66</f>
        <v>29</v>
      </c>
      <c r="D66" s="73">
        <f t="shared" si="0"/>
        <v>5</v>
      </c>
      <c r="F66" s="24" t="str">
        <f t="shared" si="1"/>
        <v xml:space="preserve"> </v>
      </c>
      <c r="G66" s="25" t="str">
        <f t="shared" si="6"/>
        <v>W</v>
      </c>
      <c r="H66" s="43" t="str">
        <f t="shared" si="7"/>
        <v xml:space="preserve"> </v>
      </c>
      <c r="I66" s="134">
        <f t="shared" si="8"/>
        <v>0</v>
      </c>
      <c r="J66" s="43">
        <f t="shared" si="2"/>
        <v>0</v>
      </c>
      <c r="K66" s="43">
        <f t="shared" si="9"/>
        <v>0</v>
      </c>
      <c r="L66" s="43">
        <f t="shared" si="22"/>
        <v>0</v>
      </c>
      <c r="M66" s="132">
        <f t="shared" si="10"/>
        <v>-11</v>
      </c>
      <c r="P66" s="24" t="str">
        <f t="shared" si="3"/>
        <v xml:space="preserve"> </v>
      </c>
      <c r="Q66" s="25" t="str">
        <f t="shared" si="11"/>
        <v>W</v>
      </c>
      <c r="R66" s="43" t="str">
        <f t="shared" si="12"/>
        <v xml:space="preserve"> </v>
      </c>
      <c r="S66" s="134">
        <f t="shared" si="13"/>
        <v>0</v>
      </c>
      <c r="T66" s="43">
        <f t="shared" si="23"/>
        <v>13</v>
      </c>
      <c r="U66" s="43">
        <f t="shared" si="4"/>
        <v>0</v>
      </c>
      <c r="V66" s="43">
        <f t="shared" si="15"/>
        <v>24</v>
      </c>
      <c r="W66" s="132">
        <f t="shared" si="16"/>
        <v>-20</v>
      </c>
    </row>
    <row r="67" spans="1:23">
      <c r="A67" s="197">
        <f t="shared" si="5"/>
        <v>57</v>
      </c>
      <c r="B67" s="198">
        <f>Data!B67</f>
        <v>13</v>
      </c>
      <c r="D67" s="73">
        <f t="shared" si="0"/>
        <v>3</v>
      </c>
      <c r="F67" s="24" t="str">
        <f t="shared" si="1"/>
        <v xml:space="preserve"> </v>
      </c>
      <c r="G67" s="25" t="str">
        <f t="shared" si="6"/>
        <v xml:space="preserve"> </v>
      </c>
      <c r="H67" s="43" t="str">
        <f t="shared" si="7"/>
        <v xml:space="preserve"> </v>
      </c>
      <c r="I67" s="134">
        <f t="shared" si="8"/>
        <v>0</v>
      </c>
      <c r="J67" s="43">
        <f t="shared" si="2"/>
        <v>0</v>
      </c>
      <c r="K67" s="43">
        <f t="shared" si="9"/>
        <v>0</v>
      </c>
      <c r="L67" s="43">
        <f t="shared" si="22"/>
        <v>0</v>
      </c>
      <c r="M67" s="132">
        <f t="shared" si="10"/>
        <v>-11</v>
      </c>
      <c r="P67" s="24" t="str">
        <f t="shared" si="3"/>
        <v xml:space="preserve"> </v>
      </c>
      <c r="Q67" s="25" t="str">
        <f t="shared" si="11"/>
        <v xml:space="preserve"> </v>
      </c>
      <c r="R67" s="43" t="str">
        <f t="shared" si="12"/>
        <v xml:space="preserve"> </v>
      </c>
      <c r="S67" s="134">
        <f t="shared" si="13"/>
        <v>0</v>
      </c>
      <c r="T67" s="43">
        <f t="shared" si="23"/>
        <v>13</v>
      </c>
      <c r="U67" s="43">
        <f t="shared" si="4"/>
        <v>0</v>
      </c>
      <c r="V67" s="43">
        <f t="shared" si="15"/>
        <v>0</v>
      </c>
      <c r="W67" s="132">
        <f t="shared" si="16"/>
        <v>-20</v>
      </c>
    </row>
    <row r="68" spans="1:23">
      <c r="A68" s="197">
        <f t="shared" si="5"/>
        <v>58</v>
      </c>
      <c r="B68" s="198">
        <f>Data!B68</f>
        <v>10</v>
      </c>
      <c r="D68" s="73">
        <f t="shared" si="0"/>
        <v>2</v>
      </c>
      <c r="F68" s="24" t="str">
        <f t="shared" si="1"/>
        <v xml:space="preserve"> </v>
      </c>
      <c r="G68" s="25" t="str">
        <f t="shared" si="6"/>
        <v xml:space="preserve"> </v>
      </c>
      <c r="H68" s="43" t="str">
        <f t="shared" si="7"/>
        <v xml:space="preserve"> </v>
      </c>
      <c r="I68" s="134">
        <f t="shared" si="8"/>
        <v>0</v>
      </c>
      <c r="J68" s="43">
        <f t="shared" si="2"/>
        <v>0</v>
      </c>
      <c r="K68" s="43">
        <f t="shared" si="9"/>
        <v>0</v>
      </c>
      <c r="L68" s="43">
        <f t="shared" si="22"/>
        <v>0</v>
      </c>
      <c r="M68" s="132">
        <f t="shared" si="10"/>
        <v>-11</v>
      </c>
      <c r="P68" s="24" t="str">
        <f t="shared" si="3"/>
        <v xml:space="preserve"> </v>
      </c>
      <c r="Q68" s="25" t="str">
        <f t="shared" si="11"/>
        <v xml:space="preserve"> </v>
      </c>
      <c r="R68" s="43" t="str">
        <f t="shared" si="12"/>
        <v xml:space="preserve"> </v>
      </c>
      <c r="S68" s="134">
        <f t="shared" si="13"/>
        <v>0</v>
      </c>
      <c r="T68" s="43">
        <f t="shared" si="23"/>
        <v>13</v>
      </c>
      <c r="U68" s="43">
        <f t="shared" si="4"/>
        <v>0</v>
      </c>
      <c r="V68" s="43">
        <f t="shared" si="15"/>
        <v>0</v>
      </c>
      <c r="W68" s="132">
        <f t="shared" si="16"/>
        <v>-20</v>
      </c>
    </row>
    <row r="69" spans="1:23">
      <c r="A69" s="197">
        <f t="shared" si="5"/>
        <v>59</v>
      </c>
      <c r="B69" s="198">
        <f>Data!B69</f>
        <v>14</v>
      </c>
      <c r="D69" s="73">
        <f t="shared" si="0"/>
        <v>3</v>
      </c>
      <c r="F69" s="24" t="str">
        <f t="shared" si="1"/>
        <v xml:space="preserve"> </v>
      </c>
      <c r="G69" s="25" t="str">
        <f t="shared" si="6"/>
        <v xml:space="preserve"> </v>
      </c>
      <c r="H69" s="43" t="str">
        <f t="shared" si="7"/>
        <v xml:space="preserve"> </v>
      </c>
      <c r="I69" s="134">
        <f t="shared" si="8"/>
        <v>0</v>
      </c>
      <c r="J69" s="43">
        <f t="shared" si="2"/>
        <v>0</v>
      </c>
      <c r="K69" s="43">
        <f t="shared" si="9"/>
        <v>0</v>
      </c>
      <c r="L69" s="43">
        <f t="shared" si="22"/>
        <v>0</v>
      </c>
      <c r="M69" s="132">
        <f t="shared" si="10"/>
        <v>-11</v>
      </c>
      <c r="P69" s="24" t="str">
        <f t="shared" si="3"/>
        <v xml:space="preserve"> </v>
      </c>
      <c r="Q69" s="25" t="str">
        <f t="shared" si="11"/>
        <v xml:space="preserve"> </v>
      </c>
      <c r="R69" s="43" t="str">
        <f t="shared" si="12"/>
        <v xml:space="preserve"> </v>
      </c>
      <c r="S69" s="134">
        <f t="shared" si="13"/>
        <v>0</v>
      </c>
      <c r="T69" s="43">
        <f t="shared" si="23"/>
        <v>13</v>
      </c>
      <c r="U69" s="43">
        <f t="shared" si="4"/>
        <v>0</v>
      </c>
      <c r="V69" s="43">
        <f t="shared" si="15"/>
        <v>0</v>
      </c>
      <c r="W69" s="132">
        <f t="shared" si="16"/>
        <v>-20</v>
      </c>
    </row>
    <row r="70" spans="1:23">
      <c r="A70" s="197">
        <f t="shared" si="5"/>
        <v>60</v>
      </c>
      <c r="B70" s="198">
        <f>Data!B70</f>
        <v>19</v>
      </c>
      <c r="D70" s="73">
        <f t="shared" si="0"/>
        <v>4</v>
      </c>
      <c r="F70" s="24" t="str">
        <f t="shared" si="1"/>
        <v xml:space="preserve"> </v>
      </c>
      <c r="G70" s="25" t="str">
        <f t="shared" si="6"/>
        <v xml:space="preserve"> </v>
      </c>
      <c r="H70" s="43" t="str">
        <f t="shared" si="7"/>
        <v xml:space="preserve"> </v>
      </c>
      <c r="I70" s="134">
        <f t="shared" si="8"/>
        <v>0</v>
      </c>
      <c r="J70" s="43">
        <f t="shared" si="2"/>
        <v>0</v>
      </c>
      <c r="K70" s="43">
        <f t="shared" si="9"/>
        <v>0</v>
      </c>
      <c r="L70" s="43">
        <f t="shared" si="22"/>
        <v>0</v>
      </c>
      <c r="M70" s="132">
        <f t="shared" si="10"/>
        <v>-11</v>
      </c>
      <c r="P70" s="24" t="str">
        <f t="shared" si="3"/>
        <v xml:space="preserve"> </v>
      </c>
      <c r="Q70" s="25" t="str">
        <f t="shared" si="11"/>
        <v xml:space="preserve"> </v>
      </c>
      <c r="R70" s="43" t="str">
        <f t="shared" si="12"/>
        <v xml:space="preserve"> </v>
      </c>
      <c r="S70" s="134">
        <f t="shared" si="13"/>
        <v>0</v>
      </c>
      <c r="T70" s="43">
        <f t="shared" si="23"/>
        <v>13</v>
      </c>
      <c r="U70" s="43">
        <f t="shared" si="4"/>
        <v>0</v>
      </c>
      <c r="V70" s="43">
        <f t="shared" si="15"/>
        <v>0</v>
      </c>
      <c r="W70" s="132">
        <f t="shared" si="16"/>
        <v>-20</v>
      </c>
    </row>
    <row r="71" spans="1:23">
      <c r="A71" s="197">
        <f t="shared" si="5"/>
        <v>61</v>
      </c>
      <c r="B71" s="198">
        <f>Data!B71</f>
        <v>9</v>
      </c>
      <c r="D71" s="73">
        <f t="shared" si="0"/>
        <v>2</v>
      </c>
      <c r="F71" s="24" t="str">
        <f t="shared" si="1"/>
        <v xml:space="preserve"> </v>
      </c>
      <c r="G71" s="25" t="str">
        <f t="shared" si="6"/>
        <v xml:space="preserve"> </v>
      </c>
      <c r="H71" s="43" t="str">
        <f t="shared" si="7"/>
        <v xml:space="preserve"> </v>
      </c>
      <c r="I71" s="134">
        <f t="shared" si="8"/>
        <v>0</v>
      </c>
      <c r="J71" s="43">
        <f t="shared" si="2"/>
        <v>0</v>
      </c>
      <c r="K71" s="43">
        <f t="shared" si="9"/>
        <v>0</v>
      </c>
      <c r="L71" s="43">
        <f t="shared" si="22"/>
        <v>0</v>
      </c>
      <c r="M71" s="132">
        <f t="shared" si="10"/>
        <v>-11</v>
      </c>
      <c r="P71" s="24" t="str">
        <f t="shared" si="3"/>
        <v xml:space="preserve"> </v>
      </c>
      <c r="Q71" s="25" t="str">
        <f t="shared" si="11"/>
        <v xml:space="preserve"> </v>
      </c>
      <c r="R71" s="43" t="str">
        <f t="shared" si="12"/>
        <v xml:space="preserve"> </v>
      </c>
      <c r="S71" s="134">
        <f t="shared" si="13"/>
        <v>0</v>
      </c>
      <c r="T71" s="43">
        <f t="shared" si="23"/>
        <v>13</v>
      </c>
      <c r="U71" s="43">
        <f t="shared" si="4"/>
        <v>0</v>
      </c>
      <c r="V71" s="43">
        <f t="shared" si="15"/>
        <v>0</v>
      </c>
      <c r="W71" s="132">
        <f t="shared" si="16"/>
        <v>-20</v>
      </c>
    </row>
    <row r="72" spans="1:23">
      <c r="A72" s="197">
        <f t="shared" si="5"/>
        <v>62</v>
      </c>
      <c r="B72" s="198">
        <f>Data!B72</f>
        <v>31</v>
      </c>
      <c r="D72" s="73">
        <f t="shared" si="0"/>
        <v>6</v>
      </c>
      <c r="F72" s="24" t="str">
        <f t="shared" si="1"/>
        <v xml:space="preserve"> </v>
      </c>
      <c r="G72" s="25" t="str">
        <f t="shared" si="6"/>
        <v xml:space="preserve"> </v>
      </c>
      <c r="H72" s="43" t="str">
        <f t="shared" si="7"/>
        <v xml:space="preserve"> </v>
      </c>
      <c r="I72" s="134">
        <f t="shared" si="8"/>
        <v>0</v>
      </c>
      <c r="J72" s="43">
        <f t="shared" si="2"/>
        <v>0</v>
      </c>
      <c r="K72" s="43">
        <f t="shared" si="9"/>
        <v>0</v>
      </c>
      <c r="L72" s="43">
        <f t="shared" si="22"/>
        <v>0</v>
      </c>
      <c r="M72" s="132">
        <f t="shared" si="10"/>
        <v>-11</v>
      </c>
      <c r="P72" s="24" t="str">
        <f t="shared" si="3"/>
        <v xml:space="preserve"> </v>
      </c>
      <c r="Q72" s="25" t="str">
        <f t="shared" si="11"/>
        <v xml:space="preserve"> </v>
      </c>
      <c r="R72" s="43" t="str">
        <f t="shared" si="12"/>
        <v xml:space="preserve"> </v>
      </c>
      <c r="S72" s="134">
        <f t="shared" si="13"/>
        <v>0</v>
      </c>
      <c r="T72" s="43">
        <f t="shared" si="23"/>
        <v>13</v>
      </c>
      <c r="U72" s="43">
        <f t="shared" si="4"/>
        <v>0</v>
      </c>
      <c r="V72" s="43">
        <f t="shared" si="15"/>
        <v>0</v>
      </c>
      <c r="W72" s="132">
        <f t="shared" si="16"/>
        <v>-20</v>
      </c>
    </row>
    <row r="73" spans="1:23">
      <c r="A73" s="197">
        <f t="shared" si="5"/>
        <v>63</v>
      </c>
      <c r="B73" s="198">
        <f>Data!B73</f>
        <v>29</v>
      </c>
      <c r="D73" s="73">
        <f t="shared" si="0"/>
        <v>5</v>
      </c>
      <c r="F73" s="24" t="str">
        <f t="shared" si="1"/>
        <v xml:space="preserve"> </v>
      </c>
      <c r="G73" s="25" t="str">
        <f t="shared" si="6"/>
        <v xml:space="preserve"> </v>
      </c>
      <c r="H73" s="43" t="str">
        <f t="shared" si="7"/>
        <v xml:space="preserve"> </v>
      </c>
      <c r="I73" s="134">
        <f t="shared" si="8"/>
        <v>0</v>
      </c>
      <c r="J73" s="43">
        <f t="shared" si="2"/>
        <v>0</v>
      </c>
      <c r="K73" s="43">
        <f t="shared" si="9"/>
        <v>0</v>
      </c>
      <c r="L73" s="43">
        <f t="shared" si="22"/>
        <v>0</v>
      </c>
      <c r="M73" s="132">
        <f t="shared" si="10"/>
        <v>-11</v>
      </c>
      <c r="P73" s="24" t="str">
        <f t="shared" si="3"/>
        <v xml:space="preserve"> </v>
      </c>
      <c r="Q73" s="25" t="str">
        <f t="shared" si="11"/>
        <v xml:space="preserve"> </v>
      </c>
      <c r="R73" s="43" t="str">
        <f t="shared" si="12"/>
        <v xml:space="preserve"> </v>
      </c>
      <c r="S73" s="134">
        <f t="shared" si="13"/>
        <v>0</v>
      </c>
      <c r="T73" s="43">
        <f t="shared" si="23"/>
        <v>13</v>
      </c>
      <c r="U73" s="43">
        <f t="shared" si="4"/>
        <v>0</v>
      </c>
      <c r="V73" s="43">
        <f t="shared" si="15"/>
        <v>0</v>
      </c>
      <c r="W73" s="132">
        <f t="shared" si="16"/>
        <v>-20</v>
      </c>
    </row>
    <row r="74" spans="1:23">
      <c r="A74" s="197">
        <f t="shared" si="5"/>
        <v>64</v>
      </c>
      <c r="B74" s="198">
        <f>Data!B74</f>
        <v>22</v>
      </c>
      <c r="D74" s="73">
        <f t="shared" si="0"/>
        <v>4</v>
      </c>
      <c r="F74" s="24" t="str">
        <f t="shared" si="1"/>
        <v xml:space="preserve"> </v>
      </c>
      <c r="G74" s="25" t="str">
        <f t="shared" si="6"/>
        <v xml:space="preserve"> </v>
      </c>
      <c r="H74" s="43" t="str">
        <f t="shared" si="7"/>
        <v xml:space="preserve"> </v>
      </c>
      <c r="I74" s="134">
        <f t="shared" si="8"/>
        <v>0</v>
      </c>
      <c r="J74" s="43">
        <f t="shared" si="2"/>
        <v>0</v>
      </c>
      <c r="K74" s="43">
        <f t="shared" si="9"/>
        <v>0</v>
      </c>
      <c r="L74" s="43">
        <f t="shared" si="22"/>
        <v>0</v>
      </c>
      <c r="M74" s="132">
        <f t="shared" si="10"/>
        <v>-11</v>
      </c>
      <c r="P74" s="24" t="str">
        <f t="shared" si="3"/>
        <v xml:space="preserve"> </v>
      </c>
      <c r="Q74" s="25" t="str">
        <f t="shared" si="11"/>
        <v xml:space="preserve"> </v>
      </c>
      <c r="R74" s="43" t="str">
        <f t="shared" si="12"/>
        <v xml:space="preserve"> </v>
      </c>
      <c r="S74" s="134">
        <f t="shared" si="13"/>
        <v>0</v>
      </c>
      <c r="T74" s="43">
        <f t="shared" si="23"/>
        <v>13</v>
      </c>
      <c r="U74" s="43">
        <f t="shared" si="4"/>
        <v>0</v>
      </c>
      <c r="V74" s="43">
        <f t="shared" si="15"/>
        <v>0</v>
      </c>
      <c r="W74" s="132">
        <f t="shared" si="16"/>
        <v>-20</v>
      </c>
    </row>
    <row r="75" spans="1:23">
      <c r="A75" s="197">
        <f t="shared" si="5"/>
        <v>65</v>
      </c>
      <c r="B75" s="198">
        <f>Data!B75</f>
        <v>7</v>
      </c>
      <c r="D75" s="73">
        <f t="shared" si="0"/>
        <v>2</v>
      </c>
      <c r="F75" s="24" t="str">
        <f t="shared" si="1"/>
        <v xml:space="preserve"> </v>
      </c>
      <c r="G75" s="25" t="str">
        <f t="shared" si="6"/>
        <v xml:space="preserve"> </v>
      </c>
      <c r="H75" s="43" t="str">
        <f t="shared" si="7"/>
        <v xml:space="preserve"> </v>
      </c>
      <c r="I75" s="134">
        <f t="shared" si="8"/>
        <v>0</v>
      </c>
      <c r="J75" s="43">
        <f t="shared" si="2"/>
        <v>0</v>
      </c>
      <c r="K75" s="43">
        <f t="shared" si="9"/>
        <v>0</v>
      </c>
      <c r="L75" s="43">
        <f t="shared" si="22"/>
        <v>0</v>
      </c>
      <c r="M75" s="132">
        <f t="shared" si="10"/>
        <v>-11</v>
      </c>
      <c r="P75" s="24" t="str">
        <f t="shared" si="3"/>
        <v xml:space="preserve"> </v>
      </c>
      <c r="Q75" s="25" t="str">
        <f t="shared" si="11"/>
        <v xml:space="preserve"> </v>
      </c>
      <c r="R75" s="43" t="str">
        <f t="shared" si="12"/>
        <v xml:space="preserve"> </v>
      </c>
      <c r="S75" s="134">
        <f t="shared" si="13"/>
        <v>0</v>
      </c>
      <c r="T75" s="43">
        <f t="shared" si="23"/>
        <v>13</v>
      </c>
      <c r="U75" s="43">
        <f t="shared" si="4"/>
        <v>0</v>
      </c>
      <c r="V75" s="43">
        <f t="shared" si="15"/>
        <v>0</v>
      </c>
      <c r="W75" s="132">
        <f t="shared" si="16"/>
        <v>-20</v>
      </c>
    </row>
    <row r="76" spans="1:23">
      <c r="A76" s="197">
        <f t="shared" si="5"/>
        <v>66</v>
      </c>
      <c r="B76" s="198">
        <f>Data!B76</f>
        <v>8</v>
      </c>
      <c r="D76" s="73">
        <f t="shared" ref="D76:D139" si="24">IF($B76=0,0,IF(MOD($B76,6)=0,QUOTIENT($B76,6),QUOTIENT($B76,6)+1))</f>
        <v>2</v>
      </c>
      <c r="F76" s="24" t="str">
        <f t="shared" ref="F76:F139" si="25">IF(AND(D75&lt;&gt;0,D76&lt;&gt;0,D76=D75,G75=" "),"T"," ")</f>
        <v>T</v>
      </c>
      <c r="G76" s="25" t="str">
        <f t="shared" si="6"/>
        <v xml:space="preserve"> </v>
      </c>
      <c r="H76" s="43">
        <f t="shared" si="7"/>
        <v>2</v>
      </c>
      <c r="I76" s="134">
        <f t="shared" si="8"/>
        <v>0</v>
      </c>
      <c r="J76" s="43">
        <f t="shared" si="2"/>
        <v>1</v>
      </c>
      <c r="K76" s="43">
        <f t="shared" si="9"/>
        <v>1</v>
      </c>
      <c r="L76" s="43">
        <f t="shared" si="22"/>
        <v>0</v>
      </c>
      <c r="M76" s="132">
        <f t="shared" si="10"/>
        <v>-12</v>
      </c>
      <c r="P76" s="24" t="str">
        <f t="shared" ref="P76:P139" si="26">IF(AND(D75&lt;&gt;0,D76&lt;&gt;0,D76=D75,G75=" "),"T"," ")</f>
        <v>T</v>
      </c>
      <c r="Q76" s="25" t="str">
        <f t="shared" si="11"/>
        <v xml:space="preserve"> </v>
      </c>
      <c r="R76" s="43">
        <f t="shared" si="12"/>
        <v>2</v>
      </c>
      <c r="S76" s="134">
        <f t="shared" si="13"/>
        <v>0</v>
      </c>
      <c r="T76" s="43">
        <f t="shared" si="23"/>
        <v>13</v>
      </c>
      <c r="U76" s="43">
        <f t="shared" ref="U76:U139" si="27">IF(OR(R76=" ",S76&gt;$P$9),0,IF(T76&gt;27,INDEX($AA$11:$AB$37,27,2),INDEX($AA$11:$AB$37,T76,2)))</f>
        <v>3</v>
      </c>
      <c r="V76" s="43">
        <f t="shared" si="15"/>
        <v>0</v>
      </c>
      <c r="W76" s="132">
        <f t="shared" si="16"/>
        <v>-23</v>
      </c>
    </row>
    <row r="77" spans="1:23">
      <c r="A77" s="197">
        <f t="shared" ref="A77:A140" si="28">A76+1</f>
        <v>67</v>
      </c>
      <c r="B77" s="198">
        <f>Data!B77</f>
        <v>2</v>
      </c>
      <c r="D77" s="73">
        <f t="shared" si="24"/>
        <v>1</v>
      </c>
      <c r="F77" s="24" t="str">
        <f t="shared" si="25"/>
        <v xml:space="preserve"> </v>
      </c>
      <c r="G77" s="25" t="str">
        <f t="shared" ref="G77:G140" si="29">IF(H76=" "," ",IF(D77=H76,"W","L"))</f>
        <v>L</v>
      </c>
      <c r="H77" s="43">
        <f t="shared" ref="H77:H140" si="30">IF(AND(F77="T",G77=" "),D77,IF(AND(F77=" ",G77="L"),D77," "))</f>
        <v>1</v>
      </c>
      <c r="I77" s="134">
        <f t="shared" ref="I77:I140" si="31">IF(AND(G77="L",I76=" "),1,IF(G77="L",I76+1,0))</f>
        <v>1</v>
      </c>
      <c r="J77" s="43">
        <f t="shared" ref="J77:J90" si="32">IF(OR(H77=" ",I77&gt;$F$9),0,J76+1)</f>
        <v>2</v>
      </c>
      <c r="K77" s="43">
        <f t="shared" ref="K77:K140" si="33">IF(OR(H77=" ",I77&gt;$F$9),0,INDEX($Y$11:$Z$35,J77,2))</f>
        <v>1</v>
      </c>
      <c r="L77" s="43">
        <f t="shared" si="22"/>
        <v>0</v>
      </c>
      <c r="M77" s="132">
        <f t="shared" ref="M77:M140" si="34">M76-K77+L77</f>
        <v>-13</v>
      </c>
      <c r="P77" s="24" t="str">
        <f t="shared" si="26"/>
        <v xml:space="preserve"> </v>
      </c>
      <c r="Q77" s="25" t="str">
        <f t="shared" ref="Q77:Q140" si="35">IF(R76=" "," ",IF(D77=R76,"W","L"))</f>
        <v>L</v>
      </c>
      <c r="R77" s="43">
        <f t="shared" ref="R77:R140" si="36">IF(AND(P77="T",Q77=" "),D77,IF(AND(P77=" ",Q77="L"),D77," "))</f>
        <v>1</v>
      </c>
      <c r="S77" s="134">
        <f t="shared" ref="S77:S140" si="37">IF(AND(Q77="L",S76=" "),1,IF(Q77="L",S76+1,0))</f>
        <v>1</v>
      </c>
      <c r="T77" s="43">
        <f t="shared" si="23"/>
        <v>14</v>
      </c>
      <c r="U77" s="43">
        <f t="shared" si="27"/>
        <v>3</v>
      </c>
      <c r="V77" s="43">
        <f t="shared" ref="V77:V140" si="38">IF(OR(Q77=" ",Q77="L"),0,U76*6)</f>
        <v>0</v>
      </c>
      <c r="W77" s="132">
        <f t="shared" ref="W77:W140" si="39">W76-U77+V77</f>
        <v>-26</v>
      </c>
    </row>
    <row r="78" spans="1:23">
      <c r="A78" s="197">
        <f t="shared" si="28"/>
        <v>68</v>
      </c>
      <c r="B78" s="198">
        <f>Data!B78</f>
        <v>33</v>
      </c>
      <c r="D78" s="73">
        <f t="shared" si="24"/>
        <v>6</v>
      </c>
      <c r="F78" s="24" t="str">
        <f t="shared" si="25"/>
        <v xml:space="preserve"> </v>
      </c>
      <c r="G78" s="25" t="str">
        <f t="shared" si="29"/>
        <v>L</v>
      </c>
      <c r="H78" s="43">
        <f t="shared" si="30"/>
        <v>6</v>
      </c>
      <c r="I78" s="134">
        <f t="shared" si="31"/>
        <v>2</v>
      </c>
      <c r="J78" s="43">
        <f t="shared" si="32"/>
        <v>3</v>
      </c>
      <c r="K78" s="43">
        <f t="shared" si="33"/>
        <v>1</v>
      </c>
      <c r="L78" s="43">
        <f t="shared" ref="L78:L141" si="40">IF(OR(G78=" ",G78="L"),0,K77*6)</f>
        <v>0</v>
      </c>
      <c r="M78" s="132">
        <f t="shared" si="34"/>
        <v>-14</v>
      </c>
      <c r="P78" s="24" t="str">
        <f t="shared" si="26"/>
        <v xml:space="preserve"> </v>
      </c>
      <c r="Q78" s="25" t="str">
        <f t="shared" si="35"/>
        <v>L</v>
      </c>
      <c r="R78" s="43">
        <f t="shared" si="36"/>
        <v>6</v>
      </c>
      <c r="S78" s="134">
        <f t="shared" si="37"/>
        <v>2</v>
      </c>
      <c r="T78" s="43">
        <f t="shared" si="23"/>
        <v>15</v>
      </c>
      <c r="U78" s="43">
        <f t="shared" si="27"/>
        <v>3</v>
      </c>
      <c r="V78" s="43">
        <f t="shared" si="38"/>
        <v>0</v>
      </c>
      <c r="W78" s="132">
        <f t="shared" si="39"/>
        <v>-29</v>
      </c>
    </row>
    <row r="79" spans="1:23">
      <c r="A79" s="197">
        <f t="shared" si="28"/>
        <v>69</v>
      </c>
      <c r="B79" s="198">
        <f>Data!B79</f>
        <v>34</v>
      </c>
      <c r="D79" s="73">
        <f t="shared" si="24"/>
        <v>6</v>
      </c>
      <c r="F79" s="24" t="str">
        <f t="shared" si="25"/>
        <v xml:space="preserve"> </v>
      </c>
      <c r="G79" s="25" t="str">
        <f t="shared" si="29"/>
        <v>W</v>
      </c>
      <c r="H79" s="43" t="str">
        <f t="shared" si="30"/>
        <v xml:space="preserve"> </v>
      </c>
      <c r="I79" s="134">
        <f t="shared" si="31"/>
        <v>0</v>
      </c>
      <c r="J79" s="43">
        <f t="shared" si="32"/>
        <v>0</v>
      </c>
      <c r="K79" s="43">
        <f t="shared" si="33"/>
        <v>0</v>
      </c>
      <c r="L79" s="43">
        <f t="shared" si="40"/>
        <v>6</v>
      </c>
      <c r="M79" s="132">
        <f t="shared" si="34"/>
        <v>-8</v>
      </c>
      <c r="P79" s="24" t="str">
        <f t="shared" si="26"/>
        <v xml:space="preserve"> </v>
      </c>
      <c r="Q79" s="25" t="str">
        <f t="shared" si="35"/>
        <v>W</v>
      </c>
      <c r="R79" s="43" t="str">
        <f t="shared" si="36"/>
        <v xml:space="preserve"> </v>
      </c>
      <c r="S79" s="134">
        <f t="shared" si="37"/>
        <v>0</v>
      </c>
      <c r="T79" s="43">
        <f t="shared" si="23"/>
        <v>10</v>
      </c>
      <c r="U79" s="43">
        <f t="shared" si="27"/>
        <v>0</v>
      </c>
      <c r="V79" s="43">
        <f t="shared" si="38"/>
        <v>18</v>
      </c>
      <c r="W79" s="132">
        <f t="shared" si="39"/>
        <v>-11</v>
      </c>
    </row>
    <row r="80" spans="1:23">
      <c r="A80" s="197">
        <f t="shared" si="28"/>
        <v>70</v>
      </c>
      <c r="B80" s="198">
        <f>Data!B80</f>
        <v>19</v>
      </c>
      <c r="D80" s="73">
        <f t="shared" si="24"/>
        <v>4</v>
      </c>
      <c r="F80" s="24" t="str">
        <f t="shared" si="25"/>
        <v xml:space="preserve"> </v>
      </c>
      <c r="G80" s="25" t="str">
        <f t="shared" si="29"/>
        <v xml:space="preserve"> </v>
      </c>
      <c r="H80" s="43" t="str">
        <f t="shared" si="30"/>
        <v xml:space="preserve"> </v>
      </c>
      <c r="I80" s="134">
        <f t="shared" si="31"/>
        <v>0</v>
      </c>
      <c r="J80" s="43">
        <f t="shared" si="32"/>
        <v>0</v>
      </c>
      <c r="K80" s="43">
        <f t="shared" si="33"/>
        <v>0</v>
      </c>
      <c r="L80" s="43">
        <f t="shared" si="40"/>
        <v>0</v>
      </c>
      <c r="M80" s="132">
        <f t="shared" si="34"/>
        <v>-8</v>
      </c>
      <c r="P80" s="24" t="str">
        <f t="shared" si="26"/>
        <v xml:space="preserve"> </v>
      </c>
      <c r="Q80" s="25" t="str">
        <f t="shared" si="35"/>
        <v xml:space="preserve"> </v>
      </c>
      <c r="R80" s="43" t="str">
        <f t="shared" si="36"/>
        <v xml:space="preserve"> </v>
      </c>
      <c r="S80" s="134">
        <f t="shared" si="37"/>
        <v>0</v>
      </c>
      <c r="T80" s="43">
        <f t="shared" si="23"/>
        <v>10</v>
      </c>
      <c r="U80" s="43">
        <f t="shared" si="27"/>
        <v>0</v>
      </c>
      <c r="V80" s="43">
        <f t="shared" si="38"/>
        <v>0</v>
      </c>
      <c r="W80" s="132">
        <f t="shared" si="39"/>
        <v>-11</v>
      </c>
    </row>
    <row r="81" spans="1:23">
      <c r="A81" s="197">
        <f t="shared" si="28"/>
        <v>71</v>
      </c>
      <c r="B81" s="198">
        <f>Data!B81</f>
        <v>27</v>
      </c>
      <c r="D81" s="73">
        <f t="shared" si="24"/>
        <v>5</v>
      </c>
      <c r="F81" s="24" t="str">
        <f t="shared" si="25"/>
        <v xml:space="preserve"> </v>
      </c>
      <c r="G81" s="25" t="str">
        <f t="shared" si="29"/>
        <v xml:space="preserve"> </v>
      </c>
      <c r="H81" s="43" t="str">
        <f t="shared" si="30"/>
        <v xml:space="preserve"> </v>
      </c>
      <c r="I81" s="134">
        <f t="shared" si="31"/>
        <v>0</v>
      </c>
      <c r="J81" s="43">
        <f t="shared" si="32"/>
        <v>0</v>
      </c>
      <c r="K81" s="43">
        <f t="shared" si="33"/>
        <v>0</v>
      </c>
      <c r="L81" s="43">
        <f t="shared" si="40"/>
        <v>0</v>
      </c>
      <c r="M81" s="132">
        <f t="shared" si="34"/>
        <v>-8</v>
      </c>
      <c r="P81" s="24" t="str">
        <f t="shared" si="26"/>
        <v xml:space="preserve"> </v>
      </c>
      <c r="Q81" s="25" t="str">
        <f t="shared" si="35"/>
        <v xml:space="preserve"> </v>
      </c>
      <c r="R81" s="43" t="str">
        <f t="shared" si="36"/>
        <v xml:space="preserve"> </v>
      </c>
      <c r="S81" s="134">
        <f t="shared" si="37"/>
        <v>0</v>
      </c>
      <c r="T81" s="43">
        <f t="shared" si="23"/>
        <v>10</v>
      </c>
      <c r="U81" s="43">
        <f t="shared" si="27"/>
        <v>0</v>
      </c>
      <c r="V81" s="43">
        <f t="shared" si="38"/>
        <v>0</v>
      </c>
      <c r="W81" s="132">
        <f t="shared" si="39"/>
        <v>-11</v>
      </c>
    </row>
    <row r="82" spans="1:23">
      <c r="A82" s="197">
        <f t="shared" si="28"/>
        <v>72</v>
      </c>
      <c r="B82" s="198">
        <f>Data!B82</f>
        <v>15</v>
      </c>
      <c r="D82" s="73">
        <f t="shared" si="24"/>
        <v>3</v>
      </c>
      <c r="F82" s="24" t="str">
        <f t="shared" si="25"/>
        <v xml:space="preserve"> </v>
      </c>
      <c r="G82" s="25" t="str">
        <f t="shared" si="29"/>
        <v xml:space="preserve"> </v>
      </c>
      <c r="H82" s="43" t="str">
        <f t="shared" si="30"/>
        <v xml:space="preserve"> </v>
      </c>
      <c r="I82" s="134">
        <f t="shared" si="31"/>
        <v>0</v>
      </c>
      <c r="J82" s="43">
        <f t="shared" si="32"/>
        <v>0</v>
      </c>
      <c r="K82" s="43">
        <f t="shared" si="33"/>
        <v>0</v>
      </c>
      <c r="L82" s="43">
        <f t="shared" si="40"/>
        <v>0</v>
      </c>
      <c r="M82" s="132">
        <f t="shared" si="34"/>
        <v>-8</v>
      </c>
      <c r="P82" s="24" t="str">
        <f t="shared" si="26"/>
        <v xml:space="preserve"> </v>
      </c>
      <c r="Q82" s="25" t="str">
        <f t="shared" si="35"/>
        <v xml:space="preserve"> </v>
      </c>
      <c r="R82" s="43" t="str">
        <f t="shared" si="36"/>
        <v xml:space="preserve"> </v>
      </c>
      <c r="S82" s="134">
        <f t="shared" si="37"/>
        <v>0</v>
      </c>
      <c r="T82" s="43">
        <f t="shared" si="23"/>
        <v>10</v>
      </c>
      <c r="U82" s="43">
        <f t="shared" si="27"/>
        <v>0</v>
      </c>
      <c r="V82" s="43">
        <f t="shared" si="38"/>
        <v>0</v>
      </c>
      <c r="W82" s="132">
        <f t="shared" si="39"/>
        <v>-11</v>
      </c>
    </row>
    <row r="83" spans="1:23">
      <c r="A83" s="197">
        <f t="shared" si="28"/>
        <v>73</v>
      </c>
      <c r="B83" s="198">
        <f>Data!B83</f>
        <v>30</v>
      </c>
      <c r="D83" s="73">
        <f t="shared" si="24"/>
        <v>5</v>
      </c>
      <c r="F83" s="24" t="str">
        <f t="shared" si="25"/>
        <v xml:space="preserve"> </v>
      </c>
      <c r="G83" s="25" t="str">
        <f t="shared" si="29"/>
        <v xml:space="preserve"> </v>
      </c>
      <c r="H83" s="43" t="str">
        <f t="shared" si="30"/>
        <v xml:space="preserve"> </v>
      </c>
      <c r="I83" s="134">
        <f t="shared" si="31"/>
        <v>0</v>
      </c>
      <c r="J83" s="43">
        <f t="shared" si="32"/>
        <v>0</v>
      </c>
      <c r="K83" s="43">
        <f t="shared" si="33"/>
        <v>0</v>
      </c>
      <c r="L83" s="43">
        <f t="shared" si="40"/>
        <v>0</v>
      </c>
      <c r="M83" s="132">
        <f t="shared" si="34"/>
        <v>-8</v>
      </c>
      <c r="P83" s="24" t="str">
        <f t="shared" si="26"/>
        <v xml:space="preserve"> </v>
      </c>
      <c r="Q83" s="25" t="str">
        <f t="shared" si="35"/>
        <v xml:space="preserve"> </v>
      </c>
      <c r="R83" s="43" t="str">
        <f t="shared" si="36"/>
        <v xml:space="preserve"> </v>
      </c>
      <c r="S83" s="134">
        <f t="shared" si="37"/>
        <v>0</v>
      </c>
      <c r="T83" s="43">
        <f t="shared" ref="T83:T146" si="41">IF(AND($P$9&gt;0,$P$9&lt;30,S83&lt;$P$9),IF(Q83="L",T82+1,IF(AND(Q83="W",T82&gt;5),T82-5,IF(AND(Q83="W",T82&lt;=5),1,T82))),T82)</f>
        <v>10</v>
      </c>
      <c r="U83" s="43">
        <f t="shared" si="27"/>
        <v>0</v>
      </c>
      <c r="V83" s="43">
        <f t="shared" si="38"/>
        <v>0</v>
      </c>
      <c r="W83" s="132">
        <f t="shared" si="39"/>
        <v>-11</v>
      </c>
    </row>
    <row r="84" spans="1:23">
      <c r="A84" s="197">
        <f t="shared" si="28"/>
        <v>74</v>
      </c>
      <c r="B84" s="198">
        <f>Data!B84</f>
        <v>5</v>
      </c>
      <c r="D84" s="73">
        <f t="shared" si="24"/>
        <v>1</v>
      </c>
      <c r="F84" s="24" t="str">
        <f t="shared" si="25"/>
        <v xml:space="preserve"> </v>
      </c>
      <c r="G84" s="25" t="str">
        <f t="shared" si="29"/>
        <v xml:space="preserve"> </v>
      </c>
      <c r="H84" s="43" t="str">
        <f t="shared" si="30"/>
        <v xml:space="preserve"> </v>
      </c>
      <c r="I84" s="134">
        <f t="shared" si="31"/>
        <v>0</v>
      </c>
      <c r="J84" s="43">
        <f t="shared" si="32"/>
        <v>0</v>
      </c>
      <c r="K84" s="43">
        <f t="shared" si="33"/>
        <v>0</v>
      </c>
      <c r="L84" s="43">
        <f t="shared" si="40"/>
        <v>0</v>
      </c>
      <c r="M84" s="132">
        <f t="shared" si="34"/>
        <v>-8</v>
      </c>
      <c r="P84" s="24" t="str">
        <f t="shared" si="26"/>
        <v xml:space="preserve"> </v>
      </c>
      <c r="Q84" s="25" t="str">
        <f t="shared" si="35"/>
        <v xml:space="preserve"> </v>
      </c>
      <c r="R84" s="43" t="str">
        <f t="shared" si="36"/>
        <v xml:space="preserve"> </v>
      </c>
      <c r="S84" s="134">
        <f t="shared" si="37"/>
        <v>0</v>
      </c>
      <c r="T84" s="43">
        <f t="shared" si="41"/>
        <v>10</v>
      </c>
      <c r="U84" s="43">
        <f t="shared" si="27"/>
        <v>0</v>
      </c>
      <c r="V84" s="43">
        <f t="shared" si="38"/>
        <v>0</v>
      </c>
      <c r="W84" s="132">
        <f t="shared" si="39"/>
        <v>-11</v>
      </c>
    </row>
    <row r="85" spans="1:23">
      <c r="A85" s="197">
        <f t="shared" si="28"/>
        <v>75</v>
      </c>
      <c r="B85" s="198">
        <f>Data!B85</f>
        <v>28</v>
      </c>
      <c r="D85" s="73">
        <f t="shared" si="24"/>
        <v>5</v>
      </c>
      <c r="F85" s="24" t="str">
        <f t="shared" si="25"/>
        <v xml:space="preserve"> </v>
      </c>
      <c r="G85" s="25" t="str">
        <f t="shared" si="29"/>
        <v xml:space="preserve"> </v>
      </c>
      <c r="H85" s="43" t="str">
        <f t="shared" si="30"/>
        <v xml:space="preserve"> </v>
      </c>
      <c r="I85" s="134">
        <f t="shared" si="31"/>
        <v>0</v>
      </c>
      <c r="J85" s="43">
        <f t="shared" si="32"/>
        <v>0</v>
      </c>
      <c r="K85" s="43">
        <f t="shared" si="33"/>
        <v>0</v>
      </c>
      <c r="L85" s="43">
        <f t="shared" si="40"/>
        <v>0</v>
      </c>
      <c r="M85" s="132">
        <f t="shared" si="34"/>
        <v>-8</v>
      </c>
      <c r="P85" s="24" t="str">
        <f t="shared" si="26"/>
        <v xml:space="preserve"> </v>
      </c>
      <c r="Q85" s="25" t="str">
        <f t="shared" si="35"/>
        <v xml:space="preserve"> </v>
      </c>
      <c r="R85" s="43" t="str">
        <f t="shared" si="36"/>
        <v xml:space="preserve"> </v>
      </c>
      <c r="S85" s="134">
        <f t="shared" si="37"/>
        <v>0</v>
      </c>
      <c r="T85" s="43">
        <f t="shared" si="41"/>
        <v>10</v>
      </c>
      <c r="U85" s="43">
        <f t="shared" si="27"/>
        <v>0</v>
      </c>
      <c r="V85" s="43">
        <f t="shared" si="38"/>
        <v>0</v>
      </c>
      <c r="W85" s="132">
        <f t="shared" si="39"/>
        <v>-11</v>
      </c>
    </row>
    <row r="86" spans="1:23">
      <c r="A86" s="197">
        <f t="shared" si="28"/>
        <v>76</v>
      </c>
      <c r="B86" s="198">
        <f>Data!B86</f>
        <v>33</v>
      </c>
      <c r="D86" s="73">
        <f t="shared" si="24"/>
        <v>6</v>
      </c>
      <c r="F86" s="24" t="str">
        <f t="shared" si="25"/>
        <v xml:space="preserve"> </v>
      </c>
      <c r="G86" s="25" t="str">
        <f t="shared" si="29"/>
        <v xml:space="preserve"> </v>
      </c>
      <c r="H86" s="43" t="str">
        <f t="shared" si="30"/>
        <v xml:space="preserve"> </v>
      </c>
      <c r="I86" s="134">
        <f t="shared" si="31"/>
        <v>0</v>
      </c>
      <c r="J86" s="43">
        <f t="shared" si="32"/>
        <v>0</v>
      </c>
      <c r="K86" s="43">
        <f t="shared" si="33"/>
        <v>0</v>
      </c>
      <c r="L86" s="43">
        <f t="shared" si="40"/>
        <v>0</v>
      </c>
      <c r="M86" s="132">
        <f t="shared" si="34"/>
        <v>-8</v>
      </c>
      <c r="P86" s="24" t="str">
        <f t="shared" si="26"/>
        <v xml:space="preserve"> </v>
      </c>
      <c r="Q86" s="25" t="str">
        <f t="shared" si="35"/>
        <v xml:space="preserve"> </v>
      </c>
      <c r="R86" s="43" t="str">
        <f t="shared" si="36"/>
        <v xml:space="preserve"> </v>
      </c>
      <c r="S86" s="134">
        <f t="shared" si="37"/>
        <v>0</v>
      </c>
      <c r="T86" s="43">
        <f t="shared" si="41"/>
        <v>10</v>
      </c>
      <c r="U86" s="43">
        <f t="shared" si="27"/>
        <v>0</v>
      </c>
      <c r="V86" s="43">
        <f t="shared" si="38"/>
        <v>0</v>
      </c>
      <c r="W86" s="132">
        <f t="shared" si="39"/>
        <v>-11</v>
      </c>
    </row>
    <row r="87" spans="1:23">
      <c r="A87" s="197">
        <f t="shared" si="28"/>
        <v>77</v>
      </c>
      <c r="B87" s="198">
        <f>Data!B87</f>
        <v>27</v>
      </c>
      <c r="D87" s="73">
        <f t="shared" si="24"/>
        <v>5</v>
      </c>
      <c r="F87" s="24" t="str">
        <f t="shared" si="25"/>
        <v xml:space="preserve"> </v>
      </c>
      <c r="G87" s="25" t="str">
        <f t="shared" si="29"/>
        <v xml:space="preserve"> </v>
      </c>
      <c r="H87" s="43" t="str">
        <f t="shared" si="30"/>
        <v xml:space="preserve"> </v>
      </c>
      <c r="I87" s="134">
        <f t="shared" si="31"/>
        <v>0</v>
      </c>
      <c r="J87" s="43">
        <f t="shared" si="32"/>
        <v>0</v>
      </c>
      <c r="K87" s="43">
        <f t="shared" si="33"/>
        <v>0</v>
      </c>
      <c r="L87" s="43">
        <f t="shared" si="40"/>
        <v>0</v>
      </c>
      <c r="M87" s="132">
        <f t="shared" si="34"/>
        <v>-8</v>
      </c>
      <c r="P87" s="24" t="str">
        <f t="shared" si="26"/>
        <v xml:space="preserve"> </v>
      </c>
      <c r="Q87" s="25" t="str">
        <f t="shared" si="35"/>
        <v xml:space="preserve"> </v>
      </c>
      <c r="R87" s="43" t="str">
        <f t="shared" si="36"/>
        <v xml:space="preserve"> </v>
      </c>
      <c r="S87" s="134">
        <f t="shared" si="37"/>
        <v>0</v>
      </c>
      <c r="T87" s="43">
        <f t="shared" si="41"/>
        <v>10</v>
      </c>
      <c r="U87" s="43">
        <f t="shared" si="27"/>
        <v>0</v>
      </c>
      <c r="V87" s="43">
        <f t="shared" si="38"/>
        <v>0</v>
      </c>
      <c r="W87" s="132">
        <f t="shared" si="39"/>
        <v>-11</v>
      </c>
    </row>
    <row r="88" spans="1:23">
      <c r="A88" s="197">
        <f t="shared" si="28"/>
        <v>78</v>
      </c>
      <c r="B88" s="198">
        <f>Data!B88</f>
        <v>13</v>
      </c>
      <c r="D88" s="73">
        <f t="shared" si="24"/>
        <v>3</v>
      </c>
      <c r="F88" s="24" t="str">
        <f t="shared" si="25"/>
        <v xml:space="preserve"> </v>
      </c>
      <c r="G88" s="25" t="str">
        <f t="shared" si="29"/>
        <v xml:space="preserve"> </v>
      </c>
      <c r="H88" s="43" t="str">
        <f t="shared" si="30"/>
        <v xml:space="preserve"> </v>
      </c>
      <c r="I88" s="134">
        <f t="shared" si="31"/>
        <v>0</v>
      </c>
      <c r="J88" s="43">
        <f t="shared" si="32"/>
        <v>0</v>
      </c>
      <c r="K88" s="43">
        <f t="shared" si="33"/>
        <v>0</v>
      </c>
      <c r="L88" s="43">
        <f t="shared" si="40"/>
        <v>0</v>
      </c>
      <c r="M88" s="132">
        <f t="shared" si="34"/>
        <v>-8</v>
      </c>
      <c r="P88" s="24" t="str">
        <f t="shared" si="26"/>
        <v xml:space="preserve"> </v>
      </c>
      <c r="Q88" s="25" t="str">
        <f t="shared" si="35"/>
        <v xml:space="preserve"> </v>
      </c>
      <c r="R88" s="43" t="str">
        <f t="shared" si="36"/>
        <v xml:space="preserve"> </v>
      </c>
      <c r="S88" s="134">
        <f t="shared" si="37"/>
        <v>0</v>
      </c>
      <c r="T88" s="43">
        <f t="shared" si="41"/>
        <v>10</v>
      </c>
      <c r="U88" s="43">
        <f t="shared" si="27"/>
        <v>0</v>
      </c>
      <c r="V88" s="43">
        <f t="shared" si="38"/>
        <v>0</v>
      </c>
      <c r="W88" s="132">
        <f t="shared" si="39"/>
        <v>-11</v>
      </c>
    </row>
    <row r="89" spans="1:23">
      <c r="A89" s="197">
        <f t="shared" si="28"/>
        <v>79</v>
      </c>
      <c r="B89" s="198">
        <f>Data!B89</f>
        <v>21</v>
      </c>
      <c r="D89" s="73">
        <f t="shared" si="24"/>
        <v>4</v>
      </c>
      <c r="F89" s="24" t="str">
        <f t="shared" si="25"/>
        <v xml:space="preserve"> </v>
      </c>
      <c r="G89" s="25" t="str">
        <f t="shared" si="29"/>
        <v xml:space="preserve"> </v>
      </c>
      <c r="H89" s="43" t="str">
        <f t="shared" si="30"/>
        <v xml:space="preserve"> </v>
      </c>
      <c r="I89" s="134">
        <f t="shared" si="31"/>
        <v>0</v>
      </c>
      <c r="J89" s="43">
        <f t="shared" si="32"/>
        <v>0</v>
      </c>
      <c r="K89" s="43">
        <f t="shared" si="33"/>
        <v>0</v>
      </c>
      <c r="L89" s="43">
        <f t="shared" si="40"/>
        <v>0</v>
      </c>
      <c r="M89" s="132">
        <f t="shared" si="34"/>
        <v>-8</v>
      </c>
      <c r="P89" s="24" t="str">
        <f t="shared" si="26"/>
        <v xml:space="preserve"> </v>
      </c>
      <c r="Q89" s="25" t="str">
        <f t="shared" si="35"/>
        <v xml:space="preserve"> </v>
      </c>
      <c r="R89" s="43" t="str">
        <f t="shared" si="36"/>
        <v xml:space="preserve"> </v>
      </c>
      <c r="S89" s="134">
        <f t="shared" si="37"/>
        <v>0</v>
      </c>
      <c r="T89" s="43">
        <f t="shared" si="41"/>
        <v>10</v>
      </c>
      <c r="U89" s="43">
        <f t="shared" si="27"/>
        <v>0</v>
      </c>
      <c r="V89" s="43">
        <f t="shared" si="38"/>
        <v>0</v>
      </c>
      <c r="W89" s="132">
        <f t="shared" si="39"/>
        <v>-11</v>
      </c>
    </row>
    <row r="90" spans="1:23">
      <c r="A90" s="197">
        <f t="shared" si="28"/>
        <v>80</v>
      </c>
      <c r="B90" s="198">
        <f>Data!B90</f>
        <v>32</v>
      </c>
      <c r="D90" s="73">
        <f t="shared" si="24"/>
        <v>6</v>
      </c>
      <c r="F90" s="24" t="str">
        <f t="shared" si="25"/>
        <v xml:space="preserve"> </v>
      </c>
      <c r="G90" s="25" t="str">
        <f t="shared" si="29"/>
        <v xml:space="preserve"> </v>
      </c>
      <c r="H90" s="43" t="str">
        <f t="shared" si="30"/>
        <v xml:space="preserve"> </v>
      </c>
      <c r="I90" s="134">
        <f t="shared" si="31"/>
        <v>0</v>
      </c>
      <c r="J90" s="43">
        <f t="shared" si="32"/>
        <v>0</v>
      </c>
      <c r="K90" s="43">
        <f t="shared" si="33"/>
        <v>0</v>
      </c>
      <c r="L90" s="43">
        <f t="shared" si="40"/>
        <v>0</v>
      </c>
      <c r="M90" s="132">
        <f t="shared" si="34"/>
        <v>-8</v>
      </c>
      <c r="P90" s="24" t="str">
        <f t="shared" si="26"/>
        <v xml:space="preserve"> </v>
      </c>
      <c r="Q90" s="25" t="str">
        <f t="shared" si="35"/>
        <v xml:space="preserve"> </v>
      </c>
      <c r="R90" s="43" t="str">
        <f t="shared" si="36"/>
        <v xml:space="preserve"> </v>
      </c>
      <c r="S90" s="134">
        <f t="shared" si="37"/>
        <v>0</v>
      </c>
      <c r="T90" s="43">
        <f t="shared" si="41"/>
        <v>10</v>
      </c>
      <c r="U90" s="43">
        <f t="shared" si="27"/>
        <v>0</v>
      </c>
      <c r="V90" s="43">
        <f t="shared" si="38"/>
        <v>0</v>
      </c>
      <c r="W90" s="132">
        <f t="shared" si="39"/>
        <v>-11</v>
      </c>
    </row>
    <row r="91" spans="1:23">
      <c r="A91" s="197">
        <f t="shared" si="28"/>
        <v>81</v>
      </c>
      <c r="B91" s="198">
        <f>Data!B91</f>
        <v>34</v>
      </c>
      <c r="D91" s="73">
        <f t="shared" si="24"/>
        <v>6</v>
      </c>
      <c r="F91" s="24" t="str">
        <f t="shared" si="25"/>
        <v>T</v>
      </c>
      <c r="G91" s="25" t="str">
        <f t="shared" si="29"/>
        <v xml:space="preserve"> </v>
      </c>
      <c r="H91" s="43">
        <f t="shared" si="30"/>
        <v>6</v>
      </c>
      <c r="I91" s="134">
        <f t="shared" si="31"/>
        <v>0</v>
      </c>
      <c r="J91" s="43">
        <f>IF(OR(H91=" ",I91&gt;$F$9),0,J90+1)</f>
        <v>1</v>
      </c>
      <c r="K91" s="43">
        <f t="shared" si="33"/>
        <v>1</v>
      </c>
      <c r="L91" s="43">
        <f t="shared" si="40"/>
        <v>0</v>
      </c>
      <c r="M91" s="132">
        <f t="shared" si="34"/>
        <v>-9</v>
      </c>
      <c r="P91" s="24" t="str">
        <f t="shared" si="26"/>
        <v>T</v>
      </c>
      <c r="Q91" s="25" t="str">
        <f t="shared" si="35"/>
        <v xml:space="preserve"> </v>
      </c>
      <c r="R91" s="43">
        <f t="shared" si="36"/>
        <v>6</v>
      </c>
      <c r="S91" s="134">
        <f t="shared" si="37"/>
        <v>0</v>
      </c>
      <c r="T91" s="43">
        <f t="shared" si="41"/>
        <v>10</v>
      </c>
      <c r="U91" s="43">
        <f t="shared" si="27"/>
        <v>2</v>
      </c>
      <c r="V91" s="43">
        <f t="shared" si="38"/>
        <v>0</v>
      </c>
      <c r="W91" s="132">
        <f t="shared" si="39"/>
        <v>-13</v>
      </c>
    </row>
    <row r="92" spans="1:23">
      <c r="A92" s="197">
        <f t="shared" si="28"/>
        <v>82</v>
      </c>
      <c r="B92" s="198">
        <f>Data!B92</f>
        <v>19</v>
      </c>
      <c r="D92" s="73">
        <f t="shared" si="24"/>
        <v>4</v>
      </c>
      <c r="F92" s="24" t="str">
        <f t="shared" si="25"/>
        <v xml:space="preserve"> </v>
      </c>
      <c r="G92" s="25" t="str">
        <f t="shared" si="29"/>
        <v>L</v>
      </c>
      <c r="H92" s="43">
        <f t="shared" si="30"/>
        <v>4</v>
      </c>
      <c r="I92" s="134">
        <f t="shared" si="31"/>
        <v>1</v>
      </c>
      <c r="J92" s="43">
        <f t="shared" ref="J92:J155" si="42">IF(OR(H92=" ",I92&gt;$F$9),0,J91+1)</f>
        <v>2</v>
      </c>
      <c r="K92" s="43">
        <f t="shared" si="33"/>
        <v>1</v>
      </c>
      <c r="L92" s="43">
        <f t="shared" si="40"/>
        <v>0</v>
      </c>
      <c r="M92" s="132">
        <f t="shared" si="34"/>
        <v>-10</v>
      </c>
      <c r="P92" s="24" t="str">
        <f t="shared" si="26"/>
        <v xml:space="preserve"> </v>
      </c>
      <c r="Q92" s="25" t="str">
        <f t="shared" si="35"/>
        <v>L</v>
      </c>
      <c r="R92" s="43">
        <f t="shared" si="36"/>
        <v>4</v>
      </c>
      <c r="S92" s="134">
        <f t="shared" si="37"/>
        <v>1</v>
      </c>
      <c r="T92" s="43">
        <f t="shared" si="41"/>
        <v>11</v>
      </c>
      <c r="U92" s="43">
        <f t="shared" si="27"/>
        <v>2</v>
      </c>
      <c r="V92" s="43">
        <f t="shared" si="38"/>
        <v>0</v>
      </c>
      <c r="W92" s="132">
        <f t="shared" si="39"/>
        <v>-15</v>
      </c>
    </row>
    <row r="93" spans="1:23">
      <c r="A93" s="197">
        <f t="shared" si="28"/>
        <v>83</v>
      </c>
      <c r="B93" s="198">
        <f>Data!B93</f>
        <v>25</v>
      </c>
      <c r="D93" s="73">
        <f t="shared" si="24"/>
        <v>5</v>
      </c>
      <c r="F93" s="24" t="str">
        <f t="shared" si="25"/>
        <v xml:space="preserve"> </v>
      </c>
      <c r="G93" s="25" t="str">
        <f t="shared" si="29"/>
        <v>L</v>
      </c>
      <c r="H93" s="43">
        <f t="shared" si="30"/>
        <v>5</v>
      </c>
      <c r="I93" s="134">
        <f t="shared" si="31"/>
        <v>2</v>
      </c>
      <c r="J93" s="43">
        <f t="shared" si="42"/>
        <v>3</v>
      </c>
      <c r="K93" s="43">
        <f t="shared" si="33"/>
        <v>1</v>
      </c>
      <c r="L93" s="43">
        <f t="shared" si="40"/>
        <v>0</v>
      </c>
      <c r="M93" s="132">
        <f t="shared" si="34"/>
        <v>-11</v>
      </c>
      <c r="P93" s="24" t="str">
        <f t="shared" si="26"/>
        <v xml:space="preserve"> </v>
      </c>
      <c r="Q93" s="25" t="str">
        <f t="shared" si="35"/>
        <v>L</v>
      </c>
      <c r="R93" s="43">
        <f t="shared" si="36"/>
        <v>5</v>
      </c>
      <c r="S93" s="134">
        <f t="shared" si="37"/>
        <v>2</v>
      </c>
      <c r="T93" s="43">
        <f t="shared" si="41"/>
        <v>12</v>
      </c>
      <c r="U93" s="43">
        <f t="shared" si="27"/>
        <v>3</v>
      </c>
      <c r="V93" s="43">
        <f t="shared" si="38"/>
        <v>0</v>
      </c>
      <c r="W93" s="132">
        <f t="shared" si="39"/>
        <v>-18</v>
      </c>
    </row>
    <row r="94" spans="1:23">
      <c r="A94" s="197">
        <f t="shared" si="28"/>
        <v>84</v>
      </c>
      <c r="B94" s="198">
        <f>Data!B94</f>
        <v>30</v>
      </c>
      <c r="D94" s="73">
        <f t="shared" si="24"/>
        <v>5</v>
      </c>
      <c r="F94" s="24" t="str">
        <f t="shared" si="25"/>
        <v xml:space="preserve"> </v>
      </c>
      <c r="G94" s="25" t="str">
        <f t="shared" si="29"/>
        <v>W</v>
      </c>
      <c r="H94" s="43" t="str">
        <f t="shared" si="30"/>
        <v xml:space="preserve"> </v>
      </c>
      <c r="I94" s="134">
        <f t="shared" si="31"/>
        <v>0</v>
      </c>
      <c r="J94" s="43">
        <f t="shared" si="42"/>
        <v>0</v>
      </c>
      <c r="K94" s="43">
        <f t="shared" si="33"/>
        <v>0</v>
      </c>
      <c r="L94" s="43">
        <f t="shared" si="40"/>
        <v>6</v>
      </c>
      <c r="M94" s="132">
        <f t="shared" si="34"/>
        <v>-5</v>
      </c>
      <c r="P94" s="24" t="str">
        <f t="shared" si="26"/>
        <v xml:space="preserve"> </v>
      </c>
      <c r="Q94" s="25" t="str">
        <f t="shared" si="35"/>
        <v>W</v>
      </c>
      <c r="R94" s="43" t="str">
        <f t="shared" si="36"/>
        <v xml:space="preserve"> </v>
      </c>
      <c r="S94" s="134">
        <f t="shared" si="37"/>
        <v>0</v>
      </c>
      <c r="T94" s="43">
        <f t="shared" si="41"/>
        <v>7</v>
      </c>
      <c r="U94" s="43">
        <f t="shared" si="27"/>
        <v>0</v>
      </c>
      <c r="V94" s="43">
        <f t="shared" si="38"/>
        <v>18</v>
      </c>
      <c r="W94" s="132">
        <f t="shared" si="39"/>
        <v>0</v>
      </c>
    </row>
    <row r="95" spans="1:23">
      <c r="A95" s="197">
        <f t="shared" si="28"/>
        <v>85</v>
      </c>
      <c r="B95" s="198">
        <f>Data!B95</f>
        <v>3</v>
      </c>
      <c r="D95" s="73">
        <f t="shared" si="24"/>
        <v>1</v>
      </c>
      <c r="F95" s="24" t="str">
        <f t="shared" si="25"/>
        <v xml:space="preserve"> </v>
      </c>
      <c r="G95" s="25" t="str">
        <f t="shared" si="29"/>
        <v xml:space="preserve"> </v>
      </c>
      <c r="H95" s="43" t="str">
        <f t="shared" si="30"/>
        <v xml:space="preserve"> </v>
      </c>
      <c r="I95" s="134">
        <f t="shared" si="31"/>
        <v>0</v>
      </c>
      <c r="J95" s="43">
        <f t="shared" si="42"/>
        <v>0</v>
      </c>
      <c r="K95" s="43">
        <f t="shared" si="33"/>
        <v>0</v>
      </c>
      <c r="L95" s="43">
        <f t="shared" si="40"/>
        <v>0</v>
      </c>
      <c r="M95" s="132">
        <f t="shared" si="34"/>
        <v>-5</v>
      </c>
      <c r="P95" s="24" t="str">
        <f t="shared" si="26"/>
        <v xml:space="preserve"> </v>
      </c>
      <c r="Q95" s="25" t="str">
        <f t="shared" si="35"/>
        <v xml:space="preserve"> </v>
      </c>
      <c r="R95" s="43" t="str">
        <f t="shared" si="36"/>
        <v xml:space="preserve"> </v>
      </c>
      <c r="S95" s="134">
        <f t="shared" si="37"/>
        <v>0</v>
      </c>
      <c r="T95" s="43">
        <f t="shared" si="41"/>
        <v>7</v>
      </c>
      <c r="U95" s="43">
        <f t="shared" si="27"/>
        <v>0</v>
      </c>
      <c r="V95" s="43">
        <f t="shared" si="38"/>
        <v>0</v>
      </c>
      <c r="W95" s="132">
        <f t="shared" si="39"/>
        <v>0</v>
      </c>
    </row>
    <row r="96" spans="1:23">
      <c r="A96" s="197">
        <f t="shared" si="28"/>
        <v>86</v>
      </c>
      <c r="B96" s="198">
        <f>Data!B96</f>
        <v>18</v>
      </c>
      <c r="D96" s="73">
        <f t="shared" si="24"/>
        <v>3</v>
      </c>
      <c r="F96" s="24" t="str">
        <f t="shared" si="25"/>
        <v xml:space="preserve"> </v>
      </c>
      <c r="G96" s="25" t="str">
        <f t="shared" si="29"/>
        <v xml:space="preserve"> </v>
      </c>
      <c r="H96" s="43" t="str">
        <f t="shared" si="30"/>
        <v xml:space="preserve"> </v>
      </c>
      <c r="I96" s="134">
        <f t="shared" si="31"/>
        <v>0</v>
      </c>
      <c r="J96" s="43">
        <f t="shared" si="42"/>
        <v>0</v>
      </c>
      <c r="K96" s="43">
        <f t="shared" si="33"/>
        <v>0</v>
      </c>
      <c r="L96" s="43">
        <f t="shared" si="40"/>
        <v>0</v>
      </c>
      <c r="M96" s="132">
        <f t="shared" si="34"/>
        <v>-5</v>
      </c>
      <c r="P96" s="24" t="str">
        <f t="shared" si="26"/>
        <v xml:space="preserve"> </v>
      </c>
      <c r="Q96" s="25" t="str">
        <f t="shared" si="35"/>
        <v xml:space="preserve"> </v>
      </c>
      <c r="R96" s="43" t="str">
        <f t="shared" si="36"/>
        <v xml:space="preserve"> </v>
      </c>
      <c r="S96" s="134">
        <f t="shared" si="37"/>
        <v>0</v>
      </c>
      <c r="T96" s="43">
        <f t="shared" si="41"/>
        <v>7</v>
      </c>
      <c r="U96" s="43">
        <f t="shared" si="27"/>
        <v>0</v>
      </c>
      <c r="V96" s="43">
        <f t="shared" si="38"/>
        <v>0</v>
      </c>
      <c r="W96" s="132">
        <f t="shared" si="39"/>
        <v>0</v>
      </c>
    </row>
    <row r="97" spans="1:23">
      <c r="A97" s="197">
        <f t="shared" si="28"/>
        <v>87</v>
      </c>
      <c r="B97" s="198">
        <f>Data!B97</f>
        <v>10</v>
      </c>
      <c r="D97" s="73">
        <f t="shared" si="24"/>
        <v>2</v>
      </c>
      <c r="F97" s="24" t="str">
        <f t="shared" si="25"/>
        <v xml:space="preserve"> </v>
      </c>
      <c r="G97" s="25" t="str">
        <f t="shared" si="29"/>
        <v xml:space="preserve"> </v>
      </c>
      <c r="H97" s="43" t="str">
        <f t="shared" si="30"/>
        <v xml:space="preserve"> </v>
      </c>
      <c r="I97" s="134">
        <f t="shared" si="31"/>
        <v>0</v>
      </c>
      <c r="J97" s="43">
        <f t="shared" si="42"/>
        <v>0</v>
      </c>
      <c r="K97" s="43">
        <f t="shared" si="33"/>
        <v>0</v>
      </c>
      <c r="L97" s="43">
        <f t="shared" si="40"/>
        <v>0</v>
      </c>
      <c r="M97" s="132">
        <f t="shared" si="34"/>
        <v>-5</v>
      </c>
      <c r="P97" s="24" t="str">
        <f t="shared" si="26"/>
        <v xml:space="preserve"> </v>
      </c>
      <c r="Q97" s="25" t="str">
        <f t="shared" si="35"/>
        <v xml:space="preserve"> </v>
      </c>
      <c r="R97" s="43" t="str">
        <f t="shared" si="36"/>
        <v xml:space="preserve"> </v>
      </c>
      <c r="S97" s="134">
        <f t="shared" si="37"/>
        <v>0</v>
      </c>
      <c r="T97" s="43">
        <f t="shared" si="41"/>
        <v>7</v>
      </c>
      <c r="U97" s="43">
        <f t="shared" si="27"/>
        <v>0</v>
      </c>
      <c r="V97" s="43">
        <f t="shared" si="38"/>
        <v>0</v>
      </c>
      <c r="W97" s="132">
        <f t="shared" si="39"/>
        <v>0</v>
      </c>
    </row>
    <row r="98" spans="1:23">
      <c r="A98" s="197">
        <f t="shared" si="28"/>
        <v>88</v>
      </c>
      <c r="B98" s="198">
        <f>Data!B98</f>
        <v>1</v>
      </c>
      <c r="D98" s="73">
        <f t="shared" si="24"/>
        <v>1</v>
      </c>
      <c r="F98" s="24" t="str">
        <f t="shared" si="25"/>
        <v xml:space="preserve"> </v>
      </c>
      <c r="G98" s="25" t="str">
        <f t="shared" si="29"/>
        <v xml:space="preserve"> </v>
      </c>
      <c r="H98" s="43" t="str">
        <f t="shared" si="30"/>
        <v xml:space="preserve"> </v>
      </c>
      <c r="I98" s="134">
        <f t="shared" si="31"/>
        <v>0</v>
      </c>
      <c r="J98" s="43">
        <f t="shared" si="42"/>
        <v>0</v>
      </c>
      <c r="K98" s="43">
        <f t="shared" si="33"/>
        <v>0</v>
      </c>
      <c r="L98" s="43">
        <f t="shared" si="40"/>
        <v>0</v>
      </c>
      <c r="M98" s="132">
        <f t="shared" si="34"/>
        <v>-5</v>
      </c>
      <c r="P98" s="24" t="str">
        <f t="shared" si="26"/>
        <v xml:space="preserve"> </v>
      </c>
      <c r="Q98" s="25" t="str">
        <f t="shared" si="35"/>
        <v xml:space="preserve"> </v>
      </c>
      <c r="R98" s="43" t="str">
        <f t="shared" si="36"/>
        <v xml:space="preserve"> </v>
      </c>
      <c r="S98" s="134">
        <f t="shared" si="37"/>
        <v>0</v>
      </c>
      <c r="T98" s="43">
        <f t="shared" si="41"/>
        <v>7</v>
      </c>
      <c r="U98" s="43">
        <f t="shared" si="27"/>
        <v>0</v>
      </c>
      <c r="V98" s="43">
        <f t="shared" si="38"/>
        <v>0</v>
      </c>
      <c r="W98" s="132">
        <f t="shared" si="39"/>
        <v>0</v>
      </c>
    </row>
    <row r="99" spans="1:23">
      <c r="A99" s="197">
        <f t="shared" si="28"/>
        <v>89</v>
      </c>
      <c r="B99" s="198">
        <f>Data!B99</f>
        <v>24</v>
      </c>
      <c r="D99" s="73">
        <f t="shared" si="24"/>
        <v>4</v>
      </c>
      <c r="F99" s="24" t="str">
        <f t="shared" si="25"/>
        <v xml:space="preserve"> </v>
      </c>
      <c r="G99" s="25" t="str">
        <f t="shared" si="29"/>
        <v xml:space="preserve"> </v>
      </c>
      <c r="H99" s="43" t="str">
        <f t="shared" si="30"/>
        <v xml:space="preserve"> </v>
      </c>
      <c r="I99" s="134">
        <f t="shared" si="31"/>
        <v>0</v>
      </c>
      <c r="J99" s="43">
        <f t="shared" si="42"/>
        <v>0</v>
      </c>
      <c r="K99" s="43">
        <f t="shared" si="33"/>
        <v>0</v>
      </c>
      <c r="L99" s="43">
        <f t="shared" si="40"/>
        <v>0</v>
      </c>
      <c r="M99" s="132">
        <f t="shared" si="34"/>
        <v>-5</v>
      </c>
      <c r="P99" s="24" t="str">
        <f t="shared" si="26"/>
        <v xml:space="preserve"> </v>
      </c>
      <c r="Q99" s="25" t="str">
        <f t="shared" si="35"/>
        <v xml:space="preserve"> </v>
      </c>
      <c r="R99" s="43" t="str">
        <f t="shared" si="36"/>
        <v xml:space="preserve"> </v>
      </c>
      <c r="S99" s="134">
        <f t="shared" si="37"/>
        <v>0</v>
      </c>
      <c r="T99" s="43">
        <f t="shared" si="41"/>
        <v>7</v>
      </c>
      <c r="U99" s="43">
        <f t="shared" si="27"/>
        <v>0</v>
      </c>
      <c r="V99" s="43">
        <f t="shared" si="38"/>
        <v>0</v>
      </c>
      <c r="W99" s="132">
        <f t="shared" si="39"/>
        <v>0</v>
      </c>
    </row>
    <row r="100" spans="1:23">
      <c r="A100" s="197">
        <f t="shared" si="28"/>
        <v>90</v>
      </c>
      <c r="B100" s="198">
        <f>Data!B100</f>
        <v>18</v>
      </c>
      <c r="D100" s="73">
        <f t="shared" si="24"/>
        <v>3</v>
      </c>
      <c r="F100" s="24" t="str">
        <f t="shared" si="25"/>
        <v xml:space="preserve"> </v>
      </c>
      <c r="G100" s="25" t="str">
        <f t="shared" si="29"/>
        <v xml:space="preserve"> </v>
      </c>
      <c r="H100" s="43" t="str">
        <f t="shared" si="30"/>
        <v xml:space="preserve"> </v>
      </c>
      <c r="I100" s="134">
        <f t="shared" si="31"/>
        <v>0</v>
      </c>
      <c r="J100" s="43">
        <f t="shared" si="42"/>
        <v>0</v>
      </c>
      <c r="K100" s="43">
        <f t="shared" si="33"/>
        <v>0</v>
      </c>
      <c r="L100" s="43">
        <f t="shared" si="40"/>
        <v>0</v>
      </c>
      <c r="M100" s="132">
        <f t="shared" si="34"/>
        <v>-5</v>
      </c>
      <c r="P100" s="24" t="str">
        <f t="shared" si="26"/>
        <v xml:space="preserve"> </v>
      </c>
      <c r="Q100" s="25" t="str">
        <f t="shared" si="35"/>
        <v xml:space="preserve"> </v>
      </c>
      <c r="R100" s="43" t="str">
        <f t="shared" si="36"/>
        <v xml:space="preserve"> </v>
      </c>
      <c r="S100" s="134">
        <f t="shared" si="37"/>
        <v>0</v>
      </c>
      <c r="T100" s="43">
        <f t="shared" si="41"/>
        <v>7</v>
      </c>
      <c r="U100" s="43">
        <f t="shared" si="27"/>
        <v>0</v>
      </c>
      <c r="V100" s="43">
        <f t="shared" si="38"/>
        <v>0</v>
      </c>
      <c r="W100" s="132">
        <f t="shared" si="39"/>
        <v>0</v>
      </c>
    </row>
    <row r="101" spans="1:23">
      <c r="A101" s="197">
        <f t="shared" si="28"/>
        <v>91</v>
      </c>
      <c r="B101" s="198">
        <f>Data!B101</f>
        <v>35</v>
      </c>
      <c r="D101" s="73">
        <f t="shared" si="24"/>
        <v>6</v>
      </c>
      <c r="F101" s="24" t="str">
        <f t="shared" si="25"/>
        <v xml:space="preserve"> </v>
      </c>
      <c r="G101" s="25" t="str">
        <f t="shared" si="29"/>
        <v xml:space="preserve"> </v>
      </c>
      <c r="H101" s="43" t="str">
        <f t="shared" si="30"/>
        <v xml:space="preserve"> </v>
      </c>
      <c r="I101" s="134">
        <f t="shared" si="31"/>
        <v>0</v>
      </c>
      <c r="J101" s="43">
        <f t="shared" si="42"/>
        <v>0</v>
      </c>
      <c r="K101" s="43">
        <f t="shared" si="33"/>
        <v>0</v>
      </c>
      <c r="L101" s="43">
        <f t="shared" si="40"/>
        <v>0</v>
      </c>
      <c r="M101" s="132">
        <f t="shared" si="34"/>
        <v>-5</v>
      </c>
      <c r="P101" s="24" t="str">
        <f t="shared" si="26"/>
        <v xml:space="preserve"> </v>
      </c>
      <c r="Q101" s="25" t="str">
        <f t="shared" si="35"/>
        <v xml:space="preserve"> </v>
      </c>
      <c r="R101" s="43" t="str">
        <f t="shared" si="36"/>
        <v xml:space="preserve"> </v>
      </c>
      <c r="S101" s="134">
        <f t="shared" si="37"/>
        <v>0</v>
      </c>
      <c r="T101" s="43">
        <f t="shared" si="41"/>
        <v>7</v>
      </c>
      <c r="U101" s="43">
        <f t="shared" si="27"/>
        <v>0</v>
      </c>
      <c r="V101" s="43">
        <f t="shared" si="38"/>
        <v>0</v>
      </c>
      <c r="W101" s="132">
        <f t="shared" si="39"/>
        <v>0</v>
      </c>
    </row>
    <row r="102" spans="1:23">
      <c r="A102" s="197">
        <f t="shared" si="28"/>
        <v>92</v>
      </c>
      <c r="B102" s="198">
        <f>Data!B102</f>
        <v>14</v>
      </c>
      <c r="D102" s="73">
        <f t="shared" si="24"/>
        <v>3</v>
      </c>
      <c r="F102" s="24" t="str">
        <f t="shared" si="25"/>
        <v xml:space="preserve"> </v>
      </c>
      <c r="G102" s="25" t="str">
        <f t="shared" si="29"/>
        <v xml:space="preserve"> </v>
      </c>
      <c r="H102" s="43" t="str">
        <f t="shared" si="30"/>
        <v xml:space="preserve"> </v>
      </c>
      <c r="I102" s="134">
        <f t="shared" si="31"/>
        <v>0</v>
      </c>
      <c r="J102" s="43">
        <f t="shared" si="42"/>
        <v>0</v>
      </c>
      <c r="K102" s="43">
        <f t="shared" si="33"/>
        <v>0</v>
      </c>
      <c r="L102" s="43">
        <f t="shared" si="40"/>
        <v>0</v>
      </c>
      <c r="M102" s="132">
        <f t="shared" si="34"/>
        <v>-5</v>
      </c>
      <c r="P102" s="24" t="str">
        <f t="shared" si="26"/>
        <v xml:space="preserve"> </v>
      </c>
      <c r="Q102" s="25" t="str">
        <f t="shared" si="35"/>
        <v xml:space="preserve"> </v>
      </c>
      <c r="R102" s="43" t="str">
        <f t="shared" si="36"/>
        <v xml:space="preserve"> </v>
      </c>
      <c r="S102" s="134">
        <f t="shared" si="37"/>
        <v>0</v>
      </c>
      <c r="T102" s="43">
        <f t="shared" si="41"/>
        <v>7</v>
      </c>
      <c r="U102" s="43">
        <f t="shared" si="27"/>
        <v>0</v>
      </c>
      <c r="V102" s="43">
        <f t="shared" si="38"/>
        <v>0</v>
      </c>
      <c r="W102" s="132">
        <f t="shared" si="39"/>
        <v>0</v>
      </c>
    </row>
    <row r="103" spans="1:23">
      <c r="A103" s="197">
        <f t="shared" si="28"/>
        <v>93</v>
      </c>
      <c r="B103" s="198">
        <f>Data!B103</f>
        <v>35</v>
      </c>
      <c r="D103" s="73">
        <f t="shared" si="24"/>
        <v>6</v>
      </c>
      <c r="F103" s="24" t="str">
        <f t="shared" si="25"/>
        <v xml:space="preserve"> </v>
      </c>
      <c r="G103" s="25" t="str">
        <f t="shared" si="29"/>
        <v xml:space="preserve"> </v>
      </c>
      <c r="H103" s="43" t="str">
        <f t="shared" si="30"/>
        <v xml:space="preserve"> </v>
      </c>
      <c r="I103" s="134">
        <f t="shared" si="31"/>
        <v>0</v>
      </c>
      <c r="J103" s="43">
        <f t="shared" si="42"/>
        <v>0</v>
      </c>
      <c r="K103" s="43">
        <f t="shared" si="33"/>
        <v>0</v>
      </c>
      <c r="L103" s="43">
        <f t="shared" si="40"/>
        <v>0</v>
      </c>
      <c r="M103" s="132">
        <f t="shared" si="34"/>
        <v>-5</v>
      </c>
      <c r="P103" s="24" t="str">
        <f t="shared" si="26"/>
        <v xml:space="preserve"> </v>
      </c>
      <c r="Q103" s="25" t="str">
        <f t="shared" si="35"/>
        <v xml:space="preserve"> </v>
      </c>
      <c r="R103" s="43" t="str">
        <f t="shared" si="36"/>
        <v xml:space="preserve"> </v>
      </c>
      <c r="S103" s="134">
        <f t="shared" si="37"/>
        <v>0</v>
      </c>
      <c r="T103" s="43">
        <f t="shared" si="41"/>
        <v>7</v>
      </c>
      <c r="U103" s="43">
        <f t="shared" si="27"/>
        <v>0</v>
      </c>
      <c r="V103" s="43">
        <f t="shared" si="38"/>
        <v>0</v>
      </c>
      <c r="W103" s="132">
        <f t="shared" si="39"/>
        <v>0</v>
      </c>
    </row>
    <row r="104" spans="1:23">
      <c r="A104" s="197">
        <f t="shared" si="28"/>
        <v>94</v>
      </c>
      <c r="B104" s="198">
        <f>Data!B104</f>
        <v>12</v>
      </c>
      <c r="D104" s="73">
        <f t="shared" si="24"/>
        <v>2</v>
      </c>
      <c r="F104" s="24" t="str">
        <f t="shared" si="25"/>
        <v xml:space="preserve"> </v>
      </c>
      <c r="G104" s="25" t="str">
        <f t="shared" si="29"/>
        <v xml:space="preserve"> </v>
      </c>
      <c r="H104" s="43" t="str">
        <f t="shared" si="30"/>
        <v xml:space="preserve"> </v>
      </c>
      <c r="I104" s="134">
        <f t="shared" si="31"/>
        <v>0</v>
      </c>
      <c r="J104" s="43">
        <f t="shared" si="42"/>
        <v>0</v>
      </c>
      <c r="K104" s="43">
        <f t="shared" si="33"/>
        <v>0</v>
      </c>
      <c r="L104" s="43">
        <f t="shared" si="40"/>
        <v>0</v>
      </c>
      <c r="M104" s="132">
        <f t="shared" si="34"/>
        <v>-5</v>
      </c>
      <c r="P104" s="24" t="str">
        <f t="shared" si="26"/>
        <v xml:space="preserve"> </v>
      </c>
      <c r="Q104" s="25" t="str">
        <f t="shared" si="35"/>
        <v xml:space="preserve"> </v>
      </c>
      <c r="R104" s="43" t="str">
        <f t="shared" si="36"/>
        <v xml:space="preserve"> </v>
      </c>
      <c r="S104" s="134">
        <f t="shared" si="37"/>
        <v>0</v>
      </c>
      <c r="T104" s="43">
        <f t="shared" si="41"/>
        <v>7</v>
      </c>
      <c r="U104" s="43">
        <f t="shared" si="27"/>
        <v>0</v>
      </c>
      <c r="V104" s="43">
        <f t="shared" si="38"/>
        <v>0</v>
      </c>
      <c r="W104" s="132">
        <f t="shared" si="39"/>
        <v>0</v>
      </c>
    </row>
    <row r="105" spans="1:23">
      <c r="A105" s="197">
        <f t="shared" si="28"/>
        <v>95</v>
      </c>
      <c r="B105" s="198">
        <f>Data!B105</f>
        <v>7</v>
      </c>
      <c r="D105" s="73">
        <f t="shared" si="24"/>
        <v>2</v>
      </c>
      <c r="F105" s="24" t="str">
        <f t="shared" si="25"/>
        <v>T</v>
      </c>
      <c r="G105" s="25" t="str">
        <f t="shared" si="29"/>
        <v xml:space="preserve"> </v>
      </c>
      <c r="H105" s="43">
        <f t="shared" si="30"/>
        <v>2</v>
      </c>
      <c r="I105" s="134">
        <f t="shared" si="31"/>
        <v>0</v>
      </c>
      <c r="J105" s="43">
        <f t="shared" si="42"/>
        <v>1</v>
      </c>
      <c r="K105" s="43">
        <f t="shared" si="33"/>
        <v>1</v>
      </c>
      <c r="L105" s="43">
        <f t="shared" si="40"/>
        <v>0</v>
      </c>
      <c r="M105" s="132">
        <f t="shared" si="34"/>
        <v>-6</v>
      </c>
      <c r="P105" s="24" t="str">
        <f t="shared" si="26"/>
        <v>T</v>
      </c>
      <c r="Q105" s="25" t="str">
        <f t="shared" si="35"/>
        <v xml:space="preserve"> </v>
      </c>
      <c r="R105" s="43">
        <f t="shared" si="36"/>
        <v>2</v>
      </c>
      <c r="S105" s="134">
        <f t="shared" si="37"/>
        <v>0</v>
      </c>
      <c r="T105" s="43">
        <f t="shared" si="41"/>
        <v>7</v>
      </c>
      <c r="U105" s="43">
        <f t="shared" si="27"/>
        <v>2</v>
      </c>
      <c r="V105" s="43">
        <f t="shared" si="38"/>
        <v>0</v>
      </c>
      <c r="W105" s="132">
        <f t="shared" si="39"/>
        <v>-2</v>
      </c>
    </row>
    <row r="106" spans="1:23">
      <c r="A106" s="197">
        <f t="shared" si="28"/>
        <v>96</v>
      </c>
      <c r="B106" s="198">
        <f>Data!B106</f>
        <v>33</v>
      </c>
      <c r="D106" s="73">
        <f t="shared" si="24"/>
        <v>6</v>
      </c>
      <c r="F106" s="24" t="str">
        <f t="shared" si="25"/>
        <v xml:space="preserve"> </v>
      </c>
      <c r="G106" s="25" t="str">
        <f t="shared" si="29"/>
        <v>L</v>
      </c>
      <c r="H106" s="43">
        <f t="shared" si="30"/>
        <v>6</v>
      </c>
      <c r="I106" s="134">
        <f t="shared" si="31"/>
        <v>1</v>
      </c>
      <c r="J106" s="43">
        <f t="shared" si="42"/>
        <v>2</v>
      </c>
      <c r="K106" s="43">
        <f t="shared" si="33"/>
        <v>1</v>
      </c>
      <c r="L106" s="43">
        <f t="shared" si="40"/>
        <v>0</v>
      </c>
      <c r="M106" s="132">
        <f t="shared" si="34"/>
        <v>-7</v>
      </c>
      <c r="P106" s="24" t="str">
        <f t="shared" si="26"/>
        <v xml:space="preserve"> </v>
      </c>
      <c r="Q106" s="25" t="str">
        <f t="shared" si="35"/>
        <v>L</v>
      </c>
      <c r="R106" s="43">
        <f t="shared" si="36"/>
        <v>6</v>
      </c>
      <c r="S106" s="134">
        <f t="shared" si="37"/>
        <v>1</v>
      </c>
      <c r="T106" s="43">
        <f t="shared" si="41"/>
        <v>8</v>
      </c>
      <c r="U106" s="43">
        <f t="shared" si="27"/>
        <v>2</v>
      </c>
      <c r="V106" s="43">
        <f t="shared" si="38"/>
        <v>0</v>
      </c>
      <c r="W106" s="132">
        <f t="shared" si="39"/>
        <v>-4</v>
      </c>
    </row>
    <row r="107" spans="1:23">
      <c r="A107" s="197">
        <f t="shared" si="28"/>
        <v>97</v>
      </c>
      <c r="B107" s="198">
        <f>Data!B107</f>
        <v>11</v>
      </c>
      <c r="D107" s="73">
        <f t="shared" si="24"/>
        <v>2</v>
      </c>
      <c r="F107" s="24" t="str">
        <f t="shared" si="25"/>
        <v xml:space="preserve"> </v>
      </c>
      <c r="G107" s="25" t="str">
        <f t="shared" si="29"/>
        <v>L</v>
      </c>
      <c r="H107" s="43">
        <f t="shared" si="30"/>
        <v>2</v>
      </c>
      <c r="I107" s="134">
        <f t="shared" si="31"/>
        <v>2</v>
      </c>
      <c r="J107" s="43">
        <f t="shared" si="42"/>
        <v>3</v>
      </c>
      <c r="K107" s="43">
        <f t="shared" si="33"/>
        <v>1</v>
      </c>
      <c r="L107" s="43">
        <f t="shared" si="40"/>
        <v>0</v>
      </c>
      <c r="M107" s="132">
        <f t="shared" si="34"/>
        <v>-8</v>
      </c>
      <c r="P107" s="24" t="str">
        <f t="shared" si="26"/>
        <v xml:space="preserve"> </v>
      </c>
      <c r="Q107" s="25" t="str">
        <f t="shared" si="35"/>
        <v>L</v>
      </c>
      <c r="R107" s="43">
        <f t="shared" si="36"/>
        <v>2</v>
      </c>
      <c r="S107" s="134">
        <f t="shared" si="37"/>
        <v>2</v>
      </c>
      <c r="T107" s="43">
        <f t="shared" si="41"/>
        <v>9</v>
      </c>
      <c r="U107" s="43">
        <f t="shared" si="27"/>
        <v>2</v>
      </c>
      <c r="V107" s="43">
        <f t="shared" si="38"/>
        <v>0</v>
      </c>
      <c r="W107" s="132">
        <f t="shared" si="39"/>
        <v>-6</v>
      </c>
    </row>
    <row r="108" spans="1:23">
      <c r="A108" s="197">
        <f t="shared" si="28"/>
        <v>98</v>
      </c>
      <c r="B108" s="198">
        <f>Data!B108</f>
        <v>4</v>
      </c>
      <c r="D108" s="73">
        <f t="shared" si="24"/>
        <v>1</v>
      </c>
      <c r="F108" s="24" t="str">
        <f t="shared" si="25"/>
        <v xml:space="preserve"> </v>
      </c>
      <c r="G108" s="25" t="str">
        <f t="shared" si="29"/>
        <v>L</v>
      </c>
      <c r="H108" s="43">
        <f t="shared" si="30"/>
        <v>1</v>
      </c>
      <c r="I108" s="134">
        <f t="shared" si="31"/>
        <v>3</v>
      </c>
      <c r="J108" s="43">
        <f t="shared" si="42"/>
        <v>4</v>
      </c>
      <c r="K108" s="43">
        <f t="shared" si="33"/>
        <v>1</v>
      </c>
      <c r="L108" s="43">
        <f t="shared" si="40"/>
        <v>0</v>
      </c>
      <c r="M108" s="132">
        <f t="shared" si="34"/>
        <v>-9</v>
      </c>
      <c r="P108" s="24" t="str">
        <f t="shared" si="26"/>
        <v xml:space="preserve"> </v>
      </c>
      <c r="Q108" s="25" t="str">
        <f t="shared" si="35"/>
        <v>L</v>
      </c>
      <c r="R108" s="43">
        <f t="shared" si="36"/>
        <v>1</v>
      </c>
      <c r="S108" s="134">
        <f t="shared" si="37"/>
        <v>3</v>
      </c>
      <c r="T108" s="43">
        <f t="shared" si="41"/>
        <v>10</v>
      </c>
      <c r="U108" s="43">
        <f t="shared" si="27"/>
        <v>2</v>
      </c>
      <c r="V108" s="43">
        <f t="shared" si="38"/>
        <v>0</v>
      </c>
      <c r="W108" s="132">
        <f t="shared" si="39"/>
        <v>-8</v>
      </c>
    </row>
    <row r="109" spans="1:23">
      <c r="A109" s="197">
        <f t="shared" si="28"/>
        <v>99</v>
      </c>
      <c r="B109" s="198">
        <f>Data!B109</f>
        <v>18</v>
      </c>
      <c r="D109" s="73">
        <f t="shared" si="24"/>
        <v>3</v>
      </c>
      <c r="F109" s="24" t="str">
        <f t="shared" si="25"/>
        <v xml:space="preserve"> </v>
      </c>
      <c r="G109" s="25" t="str">
        <f t="shared" si="29"/>
        <v>L</v>
      </c>
      <c r="H109" s="43">
        <f t="shared" si="30"/>
        <v>3</v>
      </c>
      <c r="I109" s="134">
        <f t="shared" si="31"/>
        <v>4</v>
      </c>
      <c r="J109" s="43">
        <f t="shared" si="42"/>
        <v>5</v>
      </c>
      <c r="K109" s="43">
        <f t="shared" si="33"/>
        <v>1</v>
      </c>
      <c r="L109" s="43">
        <f t="shared" si="40"/>
        <v>0</v>
      </c>
      <c r="M109" s="132">
        <f t="shared" si="34"/>
        <v>-10</v>
      </c>
      <c r="P109" s="24" t="str">
        <f t="shared" si="26"/>
        <v xml:space="preserve"> </v>
      </c>
      <c r="Q109" s="25" t="str">
        <f t="shared" si="35"/>
        <v>L</v>
      </c>
      <c r="R109" s="43">
        <f t="shared" si="36"/>
        <v>3</v>
      </c>
      <c r="S109" s="134">
        <f t="shared" si="37"/>
        <v>4</v>
      </c>
      <c r="T109" s="43">
        <f t="shared" si="41"/>
        <v>11</v>
      </c>
      <c r="U109" s="43">
        <f t="shared" si="27"/>
        <v>2</v>
      </c>
      <c r="V109" s="43">
        <f t="shared" si="38"/>
        <v>0</v>
      </c>
      <c r="W109" s="132">
        <f t="shared" si="39"/>
        <v>-10</v>
      </c>
    </row>
    <row r="110" spans="1:23">
      <c r="A110" s="197">
        <f t="shared" si="28"/>
        <v>100</v>
      </c>
      <c r="B110" s="198">
        <f>Data!B110</f>
        <v>13</v>
      </c>
      <c r="D110" s="73">
        <f t="shared" si="24"/>
        <v>3</v>
      </c>
      <c r="F110" s="24" t="str">
        <f t="shared" si="25"/>
        <v xml:space="preserve"> </v>
      </c>
      <c r="G110" s="25" t="str">
        <f t="shared" si="29"/>
        <v>W</v>
      </c>
      <c r="H110" s="43" t="str">
        <f t="shared" si="30"/>
        <v xml:space="preserve"> </v>
      </c>
      <c r="I110" s="134">
        <f t="shared" si="31"/>
        <v>0</v>
      </c>
      <c r="J110" s="43">
        <f t="shared" si="42"/>
        <v>0</v>
      </c>
      <c r="K110" s="43">
        <f t="shared" si="33"/>
        <v>0</v>
      </c>
      <c r="L110" s="43">
        <f t="shared" si="40"/>
        <v>6</v>
      </c>
      <c r="M110" s="132">
        <f t="shared" si="34"/>
        <v>-4</v>
      </c>
      <c r="P110" s="24" t="str">
        <f t="shared" si="26"/>
        <v xml:space="preserve"> </v>
      </c>
      <c r="Q110" s="25" t="str">
        <f t="shared" si="35"/>
        <v>W</v>
      </c>
      <c r="R110" s="43" t="str">
        <f t="shared" si="36"/>
        <v xml:space="preserve"> </v>
      </c>
      <c r="S110" s="134">
        <f t="shared" si="37"/>
        <v>0</v>
      </c>
      <c r="T110" s="43">
        <f t="shared" si="41"/>
        <v>6</v>
      </c>
      <c r="U110" s="43">
        <f t="shared" si="27"/>
        <v>0</v>
      </c>
      <c r="V110" s="43">
        <f t="shared" si="38"/>
        <v>12</v>
      </c>
      <c r="W110" s="132">
        <f t="shared" si="39"/>
        <v>2</v>
      </c>
    </row>
    <row r="111" spans="1:23">
      <c r="A111" s="197">
        <f t="shared" si="28"/>
        <v>101</v>
      </c>
      <c r="B111" s="198">
        <f>Data!B111</f>
        <v>17</v>
      </c>
      <c r="D111" s="73">
        <f t="shared" si="24"/>
        <v>3</v>
      </c>
      <c r="F111" s="24" t="str">
        <f t="shared" si="25"/>
        <v xml:space="preserve"> </v>
      </c>
      <c r="G111" s="25" t="str">
        <f t="shared" si="29"/>
        <v xml:space="preserve"> </v>
      </c>
      <c r="H111" s="43" t="str">
        <f t="shared" si="30"/>
        <v xml:space="preserve"> </v>
      </c>
      <c r="I111" s="134">
        <f t="shared" si="31"/>
        <v>0</v>
      </c>
      <c r="J111" s="43">
        <f t="shared" si="42"/>
        <v>0</v>
      </c>
      <c r="K111" s="43">
        <f t="shared" si="33"/>
        <v>0</v>
      </c>
      <c r="L111" s="43">
        <f t="shared" si="40"/>
        <v>0</v>
      </c>
      <c r="M111" s="132">
        <f t="shared" si="34"/>
        <v>-4</v>
      </c>
      <c r="P111" s="24" t="str">
        <f t="shared" si="26"/>
        <v xml:space="preserve"> </v>
      </c>
      <c r="Q111" s="25" t="str">
        <f t="shared" si="35"/>
        <v xml:space="preserve"> </v>
      </c>
      <c r="R111" s="43" t="str">
        <f t="shared" si="36"/>
        <v xml:space="preserve"> </v>
      </c>
      <c r="S111" s="134">
        <f t="shared" si="37"/>
        <v>0</v>
      </c>
      <c r="T111" s="43">
        <f t="shared" si="41"/>
        <v>6</v>
      </c>
      <c r="U111" s="43">
        <f t="shared" si="27"/>
        <v>0</v>
      </c>
      <c r="V111" s="43">
        <f t="shared" si="38"/>
        <v>0</v>
      </c>
      <c r="W111" s="132">
        <f t="shared" si="39"/>
        <v>2</v>
      </c>
    </row>
    <row r="112" spans="1:23">
      <c r="A112" s="197">
        <f t="shared" si="28"/>
        <v>102</v>
      </c>
      <c r="B112" s="198">
        <f>Data!B112</f>
        <v>32</v>
      </c>
      <c r="D112" s="73">
        <f t="shared" si="24"/>
        <v>6</v>
      </c>
      <c r="F112" s="24" t="str">
        <f t="shared" si="25"/>
        <v xml:space="preserve"> </v>
      </c>
      <c r="G112" s="25" t="str">
        <f t="shared" si="29"/>
        <v xml:space="preserve"> </v>
      </c>
      <c r="H112" s="43" t="str">
        <f t="shared" si="30"/>
        <v xml:space="preserve"> </v>
      </c>
      <c r="I112" s="134">
        <f t="shared" si="31"/>
        <v>0</v>
      </c>
      <c r="J112" s="43">
        <f t="shared" si="42"/>
        <v>0</v>
      </c>
      <c r="K112" s="43">
        <f t="shared" si="33"/>
        <v>0</v>
      </c>
      <c r="L112" s="43">
        <f t="shared" si="40"/>
        <v>0</v>
      </c>
      <c r="M112" s="132">
        <f t="shared" si="34"/>
        <v>-4</v>
      </c>
      <c r="P112" s="24" t="str">
        <f t="shared" si="26"/>
        <v xml:space="preserve"> </v>
      </c>
      <c r="Q112" s="25" t="str">
        <f t="shared" si="35"/>
        <v xml:space="preserve"> </v>
      </c>
      <c r="R112" s="43" t="str">
        <f t="shared" si="36"/>
        <v xml:space="preserve"> </v>
      </c>
      <c r="S112" s="134">
        <f t="shared" si="37"/>
        <v>0</v>
      </c>
      <c r="T112" s="43">
        <f t="shared" si="41"/>
        <v>6</v>
      </c>
      <c r="U112" s="43">
        <f t="shared" si="27"/>
        <v>0</v>
      </c>
      <c r="V112" s="43">
        <f t="shared" si="38"/>
        <v>0</v>
      </c>
      <c r="W112" s="132">
        <f t="shared" si="39"/>
        <v>2</v>
      </c>
    </row>
    <row r="113" spans="1:23">
      <c r="A113" s="197">
        <f t="shared" si="28"/>
        <v>103</v>
      </c>
      <c r="B113" s="198">
        <f>Data!B113</f>
        <v>24</v>
      </c>
      <c r="D113" s="73">
        <f t="shared" si="24"/>
        <v>4</v>
      </c>
      <c r="F113" s="24" t="str">
        <f t="shared" si="25"/>
        <v xml:space="preserve"> </v>
      </c>
      <c r="G113" s="25" t="str">
        <f t="shared" si="29"/>
        <v xml:space="preserve"> </v>
      </c>
      <c r="H113" s="43" t="str">
        <f t="shared" si="30"/>
        <v xml:space="preserve"> </v>
      </c>
      <c r="I113" s="134">
        <f t="shared" si="31"/>
        <v>0</v>
      </c>
      <c r="J113" s="43">
        <f t="shared" si="42"/>
        <v>0</v>
      </c>
      <c r="K113" s="43">
        <f t="shared" si="33"/>
        <v>0</v>
      </c>
      <c r="L113" s="43">
        <f t="shared" si="40"/>
        <v>0</v>
      </c>
      <c r="M113" s="132">
        <f t="shared" si="34"/>
        <v>-4</v>
      </c>
      <c r="P113" s="24" t="str">
        <f t="shared" si="26"/>
        <v xml:space="preserve"> </v>
      </c>
      <c r="Q113" s="25" t="str">
        <f t="shared" si="35"/>
        <v xml:space="preserve"> </v>
      </c>
      <c r="R113" s="43" t="str">
        <f t="shared" si="36"/>
        <v xml:space="preserve"> </v>
      </c>
      <c r="S113" s="134">
        <f t="shared" si="37"/>
        <v>0</v>
      </c>
      <c r="T113" s="43">
        <f t="shared" si="41"/>
        <v>6</v>
      </c>
      <c r="U113" s="43">
        <f t="shared" si="27"/>
        <v>0</v>
      </c>
      <c r="V113" s="43">
        <f t="shared" si="38"/>
        <v>0</v>
      </c>
      <c r="W113" s="132">
        <f t="shared" si="39"/>
        <v>2</v>
      </c>
    </row>
    <row r="114" spans="1:23">
      <c r="A114" s="197">
        <f t="shared" si="28"/>
        <v>104</v>
      </c>
      <c r="B114" s="198">
        <f>Data!B114</f>
        <v>19</v>
      </c>
      <c r="D114" s="73">
        <f t="shared" si="24"/>
        <v>4</v>
      </c>
      <c r="F114" s="24" t="str">
        <f t="shared" si="25"/>
        <v>T</v>
      </c>
      <c r="G114" s="25" t="str">
        <f t="shared" si="29"/>
        <v xml:space="preserve"> </v>
      </c>
      <c r="H114" s="43">
        <f t="shared" si="30"/>
        <v>4</v>
      </c>
      <c r="I114" s="134">
        <f t="shared" si="31"/>
        <v>0</v>
      </c>
      <c r="J114" s="43">
        <f t="shared" si="42"/>
        <v>1</v>
      </c>
      <c r="K114" s="43">
        <f t="shared" si="33"/>
        <v>1</v>
      </c>
      <c r="L114" s="43">
        <f t="shared" si="40"/>
        <v>0</v>
      </c>
      <c r="M114" s="132">
        <f t="shared" si="34"/>
        <v>-5</v>
      </c>
      <c r="P114" s="24" t="str">
        <f t="shared" si="26"/>
        <v>T</v>
      </c>
      <c r="Q114" s="25" t="str">
        <f t="shared" si="35"/>
        <v xml:space="preserve"> </v>
      </c>
      <c r="R114" s="43">
        <f t="shared" si="36"/>
        <v>4</v>
      </c>
      <c r="S114" s="134">
        <f t="shared" si="37"/>
        <v>0</v>
      </c>
      <c r="T114" s="43">
        <f t="shared" si="41"/>
        <v>6</v>
      </c>
      <c r="U114" s="43">
        <f t="shared" si="27"/>
        <v>1</v>
      </c>
      <c r="V114" s="43">
        <f t="shared" si="38"/>
        <v>0</v>
      </c>
      <c r="W114" s="132">
        <f t="shared" si="39"/>
        <v>1</v>
      </c>
    </row>
    <row r="115" spans="1:23">
      <c r="A115" s="197">
        <f t="shared" si="28"/>
        <v>105</v>
      </c>
      <c r="B115" s="198">
        <f>Data!B115</f>
        <v>26</v>
      </c>
      <c r="D115" s="73">
        <f t="shared" si="24"/>
        <v>5</v>
      </c>
      <c r="F115" s="24" t="str">
        <f t="shared" si="25"/>
        <v xml:space="preserve"> </v>
      </c>
      <c r="G115" s="25" t="str">
        <f t="shared" si="29"/>
        <v>L</v>
      </c>
      <c r="H115" s="43">
        <f t="shared" si="30"/>
        <v>5</v>
      </c>
      <c r="I115" s="134">
        <f t="shared" si="31"/>
        <v>1</v>
      </c>
      <c r="J115" s="43">
        <f t="shared" si="42"/>
        <v>2</v>
      </c>
      <c r="K115" s="43">
        <f t="shared" si="33"/>
        <v>1</v>
      </c>
      <c r="L115" s="43">
        <f t="shared" si="40"/>
        <v>0</v>
      </c>
      <c r="M115" s="132">
        <f t="shared" si="34"/>
        <v>-6</v>
      </c>
      <c r="P115" s="24" t="str">
        <f t="shared" si="26"/>
        <v xml:space="preserve"> </v>
      </c>
      <c r="Q115" s="25" t="str">
        <f t="shared" si="35"/>
        <v>L</v>
      </c>
      <c r="R115" s="43">
        <f t="shared" si="36"/>
        <v>5</v>
      </c>
      <c r="S115" s="134">
        <f t="shared" si="37"/>
        <v>1</v>
      </c>
      <c r="T115" s="43">
        <f t="shared" si="41"/>
        <v>7</v>
      </c>
      <c r="U115" s="43">
        <f t="shared" si="27"/>
        <v>2</v>
      </c>
      <c r="V115" s="43">
        <f t="shared" si="38"/>
        <v>0</v>
      </c>
      <c r="W115" s="132">
        <f t="shared" si="39"/>
        <v>-1</v>
      </c>
    </row>
    <row r="116" spans="1:23">
      <c r="A116" s="197">
        <f t="shared" si="28"/>
        <v>106</v>
      </c>
      <c r="B116" s="198">
        <f>Data!B116</f>
        <v>26</v>
      </c>
      <c r="D116" s="73">
        <f t="shared" si="24"/>
        <v>5</v>
      </c>
      <c r="F116" s="24" t="str">
        <f t="shared" si="25"/>
        <v xml:space="preserve"> </v>
      </c>
      <c r="G116" s="25" t="str">
        <f t="shared" si="29"/>
        <v>W</v>
      </c>
      <c r="H116" s="43" t="str">
        <f t="shared" si="30"/>
        <v xml:space="preserve"> </v>
      </c>
      <c r="I116" s="134">
        <f t="shared" si="31"/>
        <v>0</v>
      </c>
      <c r="J116" s="43">
        <f t="shared" si="42"/>
        <v>0</v>
      </c>
      <c r="K116" s="43">
        <f t="shared" si="33"/>
        <v>0</v>
      </c>
      <c r="L116" s="43">
        <f t="shared" si="40"/>
        <v>6</v>
      </c>
      <c r="M116" s="132">
        <f t="shared" si="34"/>
        <v>0</v>
      </c>
      <c r="P116" s="24" t="str">
        <f t="shared" si="26"/>
        <v xml:space="preserve"> </v>
      </c>
      <c r="Q116" s="25" t="str">
        <f t="shared" si="35"/>
        <v>W</v>
      </c>
      <c r="R116" s="43" t="str">
        <f t="shared" si="36"/>
        <v xml:space="preserve"> </v>
      </c>
      <c r="S116" s="134">
        <f t="shared" si="37"/>
        <v>0</v>
      </c>
      <c r="T116" s="43">
        <f t="shared" si="41"/>
        <v>2</v>
      </c>
      <c r="U116" s="43">
        <f t="shared" si="27"/>
        <v>0</v>
      </c>
      <c r="V116" s="43">
        <f t="shared" si="38"/>
        <v>12</v>
      </c>
      <c r="W116" s="132">
        <f t="shared" si="39"/>
        <v>11</v>
      </c>
    </row>
    <row r="117" spans="1:23">
      <c r="A117" s="197">
        <f t="shared" si="28"/>
        <v>107</v>
      </c>
      <c r="B117" s="198">
        <f>Data!B117</f>
        <v>32</v>
      </c>
      <c r="D117" s="73">
        <f t="shared" si="24"/>
        <v>6</v>
      </c>
      <c r="F117" s="24" t="str">
        <f t="shared" si="25"/>
        <v xml:space="preserve"> </v>
      </c>
      <c r="G117" s="25" t="str">
        <f t="shared" si="29"/>
        <v xml:space="preserve"> </v>
      </c>
      <c r="H117" s="43" t="str">
        <f t="shared" si="30"/>
        <v xml:space="preserve"> </v>
      </c>
      <c r="I117" s="134">
        <f t="shared" si="31"/>
        <v>0</v>
      </c>
      <c r="J117" s="43">
        <f t="shared" si="42"/>
        <v>0</v>
      </c>
      <c r="K117" s="43">
        <f t="shared" si="33"/>
        <v>0</v>
      </c>
      <c r="L117" s="43">
        <f t="shared" si="40"/>
        <v>0</v>
      </c>
      <c r="M117" s="132">
        <f t="shared" si="34"/>
        <v>0</v>
      </c>
      <c r="P117" s="24" t="str">
        <f t="shared" si="26"/>
        <v xml:space="preserve"> </v>
      </c>
      <c r="Q117" s="25" t="str">
        <f t="shared" si="35"/>
        <v xml:space="preserve"> </v>
      </c>
      <c r="R117" s="43" t="str">
        <f t="shared" si="36"/>
        <v xml:space="preserve"> </v>
      </c>
      <c r="S117" s="134">
        <f t="shared" si="37"/>
        <v>0</v>
      </c>
      <c r="T117" s="43">
        <f t="shared" si="41"/>
        <v>2</v>
      </c>
      <c r="U117" s="43">
        <f t="shared" si="27"/>
        <v>0</v>
      </c>
      <c r="V117" s="43">
        <f t="shared" si="38"/>
        <v>0</v>
      </c>
      <c r="W117" s="132">
        <f t="shared" si="39"/>
        <v>11</v>
      </c>
    </row>
    <row r="118" spans="1:23">
      <c r="A118" s="197">
        <f t="shared" si="28"/>
        <v>108</v>
      </c>
      <c r="B118" s="198">
        <f>Data!B118</f>
        <v>0</v>
      </c>
      <c r="D118" s="73">
        <f t="shared" si="24"/>
        <v>0</v>
      </c>
      <c r="F118" s="24" t="str">
        <f t="shared" si="25"/>
        <v xml:space="preserve"> </v>
      </c>
      <c r="G118" s="25" t="str">
        <f t="shared" si="29"/>
        <v xml:space="preserve"> </v>
      </c>
      <c r="H118" s="43" t="str">
        <f t="shared" si="30"/>
        <v xml:space="preserve"> </v>
      </c>
      <c r="I118" s="134">
        <f t="shared" si="31"/>
        <v>0</v>
      </c>
      <c r="J118" s="43">
        <f t="shared" si="42"/>
        <v>0</v>
      </c>
      <c r="K118" s="43">
        <f t="shared" si="33"/>
        <v>0</v>
      </c>
      <c r="L118" s="43">
        <f t="shared" si="40"/>
        <v>0</v>
      </c>
      <c r="M118" s="132">
        <f t="shared" si="34"/>
        <v>0</v>
      </c>
      <c r="P118" s="24" t="str">
        <f t="shared" si="26"/>
        <v xml:space="preserve"> </v>
      </c>
      <c r="Q118" s="25" t="str">
        <f t="shared" si="35"/>
        <v xml:space="preserve"> </v>
      </c>
      <c r="R118" s="43" t="str">
        <f t="shared" si="36"/>
        <v xml:space="preserve"> </v>
      </c>
      <c r="S118" s="134">
        <f t="shared" si="37"/>
        <v>0</v>
      </c>
      <c r="T118" s="43">
        <f t="shared" si="41"/>
        <v>2</v>
      </c>
      <c r="U118" s="43">
        <f t="shared" si="27"/>
        <v>0</v>
      </c>
      <c r="V118" s="43">
        <f t="shared" si="38"/>
        <v>0</v>
      </c>
      <c r="W118" s="132">
        <f t="shared" si="39"/>
        <v>11</v>
      </c>
    </row>
    <row r="119" spans="1:23">
      <c r="A119" s="197">
        <f t="shared" si="28"/>
        <v>109</v>
      </c>
      <c r="B119" s="198">
        <f>Data!B119</f>
        <v>10</v>
      </c>
      <c r="D119" s="73">
        <f t="shared" si="24"/>
        <v>2</v>
      </c>
      <c r="F119" s="24" t="str">
        <f t="shared" si="25"/>
        <v xml:space="preserve"> </v>
      </c>
      <c r="G119" s="25" t="str">
        <f t="shared" si="29"/>
        <v xml:space="preserve"> </v>
      </c>
      <c r="H119" s="43" t="str">
        <f t="shared" si="30"/>
        <v xml:space="preserve"> </v>
      </c>
      <c r="I119" s="134">
        <f t="shared" si="31"/>
        <v>0</v>
      </c>
      <c r="J119" s="43">
        <f t="shared" si="42"/>
        <v>0</v>
      </c>
      <c r="K119" s="43">
        <f t="shared" si="33"/>
        <v>0</v>
      </c>
      <c r="L119" s="43">
        <f t="shared" si="40"/>
        <v>0</v>
      </c>
      <c r="M119" s="132">
        <f t="shared" si="34"/>
        <v>0</v>
      </c>
      <c r="P119" s="24" t="str">
        <f t="shared" si="26"/>
        <v xml:space="preserve"> </v>
      </c>
      <c r="Q119" s="25" t="str">
        <f t="shared" si="35"/>
        <v xml:space="preserve"> </v>
      </c>
      <c r="R119" s="43" t="str">
        <f t="shared" si="36"/>
        <v xml:space="preserve"> </v>
      </c>
      <c r="S119" s="134">
        <f t="shared" si="37"/>
        <v>0</v>
      </c>
      <c r="T119" s="43">
        <f t="shared" si="41"/>
        <v>2</v>
      </c>
      <c r="U119" s="43">
        <f t="shared" si="27"/>
        <v>0</v>
      </c>
      <c r="V119" s="43">
        <f t="shared" si="38"/>
        <v>0</v>
      </c>
      <c r="W119" s="132">
        <f t="shared" si="39"/>
        <v>11</v>
      </c>
    </row>
    <row r="120" spans="1:23">
      <c r="A120" s="197">
        <f t="shared" si="28"/>
        <v>110</v>
      </c>
      <c r="B120" s="198">
        <f>Data!B120</f>
        <v>22</v>
      </c>
      <c r="D120" s="73">
        <f t="shared" si="24"/>
        <v>4</v>
      </c>
      <c r="F120" s="24" t="str">
        <f t="shared" si="25"/>
        <v xml:space="preserve"> </v>
      </c>
      <c r="G120" s="25" t="str">
        <f t="shared" si="29"/>
        <v xml:space="preserve"> </v>
      </c>
      <c r="H120" s="43" t="str">
        <f t="shared" si="30"/>
        <v xml:space="preserve"> </v>
      </c>
      <c r="I120" s="134">
        <f t="shared" si="31"/>
        <v>0</v>
      </c>
      <c r="J120" s="43">
        <f t="shared" si="42"/>
        <v>0</v>
      </c>
      <c r="K120" s="43">
        <f t="shared" si="33"/>
        <v>0</v>
      </c>
      <c r="L120" s="43">
        <f t="shared" si="40"/>
        <v>0</v>
      </c>
      <c r="M120" s="132">
        <f t="shared" si="34"/>
        <v>0</v>
      </c>
      <c r="P120" s="24" t="str">
        <f t="shared" si="26"/>
        <v xml:space="preserve"> </v>
      </c>
      <c r="Q120" s="25" t="str">
        <f t="shared" si="35"/>
        <v xml:space="preserve"> </v>
      </c>
      <c r="R120" s="43" t="str">
        <f t="shared" si="36"/>
        <v xml:space="preserve"> </v>
      </c>
      <c r="S120" s="134">
        <f t="shared" si="37"/>
        <v>0</v>
      </c>
      <c r="T120" s="43">
        <f t="shared" si="41"/>
        <v>2</v>
      </c>
      <c r="U120" s="43">
        <f t="shared" si="27"/>
        <v>0</v>
      </c>
      <c r="V120" s="43">
        <f t="shared" si="38"/>
        <v>0</v>
      </c>
      <c r="W120" s="132">
        <f t="shared" si="39"/>
        <v>11</v>
      </c>
    </row>
    <row r="121" spans="1:23">
      <c r="A121" s="197">
        <f t="shared" si="28"/>
        <v>111</v>
      </c>
      <c r="B121" s="198">
        <f>Data!B121</f>
        <v>2</v>
      </c>
      <c r="D121" s="73">
        <f t="shared" si="24"/>
        <v>1</v>
      </c>
      <c r="F121" s="24" t="str">
        <f t="shared" si="25"/>
        <v xml:space="preserve"> </v>
      </c>
      <c r="G121" s="25" t="str">
        <f t="shared" si="29"/>
        <v xml:space="preserve"> </v>
      </c>
      <c r="H121" s="43" t="str">
        <f t="shared" si="30"/>
        <v xml:space="preserve"> </v>
      </c>
      <c r="I121" s="134">
        <f t="shared" si="31"/>
        <v>0</v>
      </c>
      <c r="J121" s="43">
        <f t="shared" si="42"/>
        <v>0</v>
      </c>
      <c r="K121" s="43">
        <f t="shared" si="33"/>
        <v>0</v>
      </c>
      <c r="L121" s="43">
        <f t="shared" si="40"/>
        <v>0</v>
      </c>
      <c r="M121" s="132">
        <f t="shared" si="34"/>
        <v>0</v>
      </c>
      <c r="P121" s="24" t="str">
        <f t="shared" si="26"/>
        <v xml:space="preserve"> </v>
      </c>
      <c r="Q121" s="25" t="str">
        <f t="shared" si="35"/>
        <v xml:space="preserve"> </v>
      </c>
      <c r="R121" s="43" t="str">
        <f t="shared" si="36"/>
        <v xml:space="preserve"> </v>
      </c>
      <c r="S121" s="134">
        <f t="shared" si="37"/>
        <v>0</v>
      </c>
      <c r="T121" s="43">
        <f t="shared" si="41"/>
        <v>2</v>
      </c>
      <c r="U121" s="43">
        <f t="shared" si="27"/>
        <v>0</v>
      </c>
      <c r="V121" s="43">
        <f t="shared" si="38"/>
        <v>0</v>
      </c>
      <c r="W121" s="132">
        <f t="shared" si="39"/>
        <v>11</v>
      </c>
    </row>
    <row r="122" spans="1:23">
      <c r="A122" s="197">
        <f t="shared" si="28"/>
        <v>112</v>
      </c>
      <c r="B122" s="198">
        <f>Data!B122</f>
        <v>15</v>
      </c>
      <c r="D122" s="73">
        <f t="shared" si="24"/>
        <v>3</v>
      </c>
      <c r="F122" s="24" t="str">
        <f t="shared" si="25"/>
        <v xml:space="preserve"> </v>
      </c>
      <c r="G122" s="25" t="str">
        <f t="shared" si="29"/>
        <v xml:space="preserve"> </v>
      </c>
      <c r="H122" s="43" t="str">
        <f t="shared" si="30"/>
        <v xml:space="preserve"> </v>
      </c>
      <c r="I122" s="134">
        <f t="shared" si="31"/>
        <v>0</v>
      </c>
      <c r="J122" s="43">
        <f t="shared" si="42"/>
        <v>0</v>
      </c>
      <c r="K122" s="43">
        <f t="shared" si="33"/>
        <v>0</v>
      </c>
      <c r="L122" s="43">
        <f t="shared" si="40"/>
        <v>0</v>
      </c>
      <c r="M122" s="132">
        <f t="shared" si="34"/>
        <v>0</v>
      </c>
      <c r="P122" s="24" t="str">
        <f t="shared" si="26"/>
        <v xml:space="preserve"> </v>
      </c>
      <c r="Q122" s="25" t="str">
        <f t="shared" si="35"/>
        <v xml:space="preserve"> </v>
      </c>
      <c r="R122" s="43" t="str">
        <f t="shared" si="36"/>
        <v xml:space="preserve"> </v>
      </c>
      <c r="S122" s="134">
        <f t="shared" si="37"/>
        <v>0</v>
      </c>
      <c r="T122" s="43">
        <f t="shared" si="41"/>
        <v>2</v>
      </c>
      <c r="U122" s="43">
        <f t="shared" si="27"/>
        <v>0</v>
      </c>
      <c r="V122" s="43">
        <f t="shared" si="38"/>
        <v>0</v>
      </c>
      <c r="W122" s="132">
        <f t="shared" si="39"/>
        <v>11</v>
      </c>
    </row>
    <row r="123" spans="1:23">
      <c r="A123" s="197">
        <f t="shared" si="28"/>
        <v>113</v>
      </c>
      <c r="B123" s="198">
        <f>Data!B123</f>
        <v>34</v>
      </c>
      <c r="D123" s="73">
        <f t="shared" si="24"/>
        <v>6</v>
      </c>
      <c r="F123" s="24" t="str">
        <f t="shared" si="25"/>
        <v xml:space="preserve"> </v>
      </c>
      <c r="G123" s="25" t="str">
        <f t="shared" si="29"/>
        <v xml:space="preserve"> </v>
      </c>
      <c r="H123" s="43" t="str">
        <f t="shared" si="30"/>
        <v xml:space="preserve"> </v>
      </c>
      <c r="I123" s="134">
        <f t="shared" si="31"/>
        <v>0</v>
      </c>
      <c r="J123" s="43">
        <f t="shared" si="42"/>
        <v>0</v>
      </c>
      <c r="K123" s="43">
        <f t="shared" si="33"/>
        <v>0</v>
      </c>
      <c r="L123" s="43">
        <f t="shared" si="40"/>
        <v>0</v>
      </c>
      <c r="M123" s="132">
        <f t="shared" si="34"/>
        <v>0</v>
      </c>
      <c r="P123" s="24" t="str">
        <f t="shared" si="26"/>
        <v xml:space="preserve"> </v>
      </c>
      <c r="Q123" s="25" t="str">
        <f t="shared" si="35"/>
        <v xml:space="preserve"> </v>
      </c>
      <c r="R123" s="43" t="str">
        <f t="shared" si="36"/>
        <v xml:space="preserve"> </v>
      </c>
      <c r="S123" s="134">
        <f t="shared" si="37"/>
        <v>0</v>
      </c>
      <c r="T123" s="43">
        <f t="shared" si="41"/>
        <v>2</v>
      </c>
      <c r="U123" s="43">
        <f t="shared" si="27"/>
        <v>0</v>
      </c>
      <c r="V123" s="43">
        <f t="shared" si="38"/>
        <v>0</v>
      </c>
      <c r="W123" s="132">
        <f t="shared" si="39"/>
        <v>11</v>
      </c>
    </row>
    <row r="124" spans="1:23">
      <c r="A124" s="197">
        <f t="shared" si="28"/>
        <v>114</v>
      </c>
      <c r="B124" s="198">
        <f>Data!B124</f>
        <v>7</v>
      </c>
      <c r="D124" s="73">
        <f t="shared" si="24"/>
        <v>2</v>
      </c>
      <c r="F124" s="24" t="str">
        <f t="shared" si="25"/>
        <v xml:space="preserve"> </v>
      </c>
      <c r="G124" s="25" t="str">
        <f t="shared" si="29"/>
        <v xml:space="preserve"> </v>
      </c>
      <c r="H124" s="43" t="str">
        <f t="shared" si="30"/>
        <v xml:space="preserve"> </v>
      </c>
      <c r="I124" s="134">
        <f t="shared" si="31"/>
        <v>0</v>
      </c>
      <c r="J124" s="43">
        <f t="shared" si="42"/>
        <v>0</v>
      </c>
      <c r="K124" s="43">
        <f t="shared" si="33"/>
        <v>0</v>
      </c>
      <c r="L124" s="43">
        <f t="shared" si="40"/>
        <v>0</v>
      </c>
      <c r="M124" s="132">
        <f t="shared" si="34"/>
        <v>0</v>
      </c>
      <c r="P124" s="24" t="str">
        <f t="shared" si="26"/>
        <v xml:space="preserve"> </v>
      </c>
      <c r="Q124" s="25" t="str">
        <f t="shared" si="35"/>
        <v xml:space="preserve"> </v>
      </c>
      <c r="R124" s="43" t="str">
        <f t="shared" si="36"/>
        <v xml:space="preserve"> </v>
      </c>
      <c r="S124" s="134">
        <f t="shared" si="37"/>
        <v>0</v>
      </c>
      <c r="T124" s="43">
        <f t="shared" si="41"/>
        <v>2</v>
      </c>
      <c r="U124" s="43">
        <f t="shared" si="27"/>
        <v>0</v>
      </c>
      <c r="V124" s="43">
        <f t="shared" si="38"/>
        <v>0</v>
      </c>
      <c r="W124" s="132">
        <f t="shared" si="39"/>
        <v>11</v>
      </c>
    </row>
    <row r="125" spans="1:23">
      <c r="A125" s="197">
        <f t="shared" si="28"/>
        <v>115</v>
      </c>
      <c r="B125" s="198">
        <f>Data!B125</f>
        <v>5</v>
      </c>
      <c r="D125" s="73">
        <f t="shared" si="24"/>
        <v>1</v>
      </c>
      <c r="F125" s="24" t="str">
        <f t="shared" si="25"/>
        <v xml:space="preserve"> </v>
      </c>
      <c r="G125" s="25" t="str">
        <f t="shared" si="29"/>
        <v xml:space="preserve"> </v>
      </c>
      <c r="H125" s="43" t="str">
        <f t="shared" si="30"/>
        <v xml:space="preserve"> </v>
      </c>
      <c r="I125" s="134">
        <f t="shared" si="31"/>
        <v>0</v>
      </c>
      <c r="J125" s="43">
        <f t="shared" si="42"/>
        <v>0</v>
      </c>
      <c r="K125" s="43">
        <f t="shared" si="33"/>
        <v>0</v>
      </c>
      <c r="L125" s="43">
        <f t="shared" si="40"/>
        <v>0</v>
      </c>
      <c r="M125" s="132">
        <f t="shared" si="34"/>
        <v>0</v>
      </c>
      <c r="P125" s="24" t="str">
        <f t="shared" si="26"/>
        <v xml:space="preserve"> </v>
      </c>
      <c r="Q125" s="25" t="str">
        <f t="shared" si="35"/>
        <v xml:space="preserve"> </v>
      </c>
      <c r="R125" s="43" t="str">
        <f t="shared" si="36"/>
        <v xml:space="preserve"> </v>
      </c>
      <c r="S125" s="134">
        <f t="shared" si="37"/>
        <v>0</v>
      </c>
      <c r="T125" s="43">
        <f t="shared" si="41"/>
        <v>2</v>
      </c>
      <c r="U125" s="43">
        <f t="shared" si="27"/>
        <v>0</v>
      </c>
      <c r="V125" s="43">
        <f t="shared" si="38"/>
        <v>0</v>
      </c>
      <c r="W125" s="132">
        <f t="shared" si="39"/>
        <v>11</v>
      </c>
    </row>
    <row r="126" spans="1:23">
      <c r="A126" s="197">
        <f t="shared" si="28"/>
        <v>116</v>
      </c>
      <c r="B126" s="198">
        <f>Data!B126</f>
        <v>13</v>
      </c>
      <c r="D126" s="73">
        <f t="shared" si="24"/>
        <v>3</v>
      </c>
      <c r="F126" s="24" t="str">
        <f t="shared" si="25"/>
        <v xml:space="preserve"> </v>
      </c>
      <c r="G126" s="25" t="str">
        <f t="shared" si="29"/>
        <v xml:space="preserve"> </v>
      </c>
      <c r="H126" s="43" t="str">
        <f t="shared" si="30"/>
        <v xml:space="preserve"> </v>
      </c>
      <c r="I126" s="134">
        <f t="shared" si="31"/>
        <v>0</v>
      </c>
      <c r="J126" s="43">
        <f t="shared" si="42"/>
        <v>0</v>
      </c>
      <c r="K126" s="43">
        <f t="shared" si="33"/>
        <v>0</v>
      </c>
      <c r="L126" s="43">
        <f t="shared" si="40"/>
        <v>0</v>
      </c>
      <c r="M126" s="132">
        <f t="shared" si="34"/>
        <v>0</v>
      </c>
      <c r="P126" s="24" t="str">
        <f t="shared" si="26"/>
        <v xml:space="preserve"> </v>
      </c>
      <c r="Q126" s="25" t="str">
        <f t="shared" si="35"/>
        <v xml:space="preserve"> </v>
      </c>
      <c r="R126" s="43" t="str">
        <f t="shared" si="36"/>
        <v xml:space="preserve"> </v>
      </c>
      <c r="S126" s="134">
        <f t="shared" si="37"/>
        <v>0</v>
      </c>
      <c r="T126" s="43">
        <f t="shared" si="41"/>
        <v>2</v>
      </c>
      <c r="U126" s="43">
        <f t="shared" si="27"/>
        <v>0</v>
      </c>
      <c r="V126" s="43">
        <f t="shared" si="38"/>
        <v>0</v>
      </c>
      <c r="W126" s="132">
        <f t="shared" si="39"/>
        <v>11</v>
      </c>
    </row>
    <row r="127" spans="1:23">
      <c r="A127" s="197">
        <f t="shared" si="28"/>
        <v>117</v>
      </c>
      <c r="B127" s="198">
        <f>Data!B127</f>
        <v>21</v>
      </c>
      <c r="D127" s="73">
        <f t="shared" si="24"/>
        <v>4</v>
      </c>
      <c r="F127" s="24" t="str">
        <f t="shared" si="25"/>
        <v xml:space="preserve"> </v>
      </c>
      <c r="G127" s="25" t="str">
        <f t="shared" si="29"/>
        <v xml:space="preserve"> </v>
      </c>
      <c r="H127" s="43" t="str">
        <f t="shared" si="30"/>
        <v xml:space="preserve"> </v>
      </c>
      <c r="I127" s="134">
        <f t="shared" si="31"/>
        <v>0</v>
      </c>
      <c r="J127" s="43">
        <f t="shared" si="42"/>
        <v>0</v>
      </c>
      <c r="K127" s="43">
        <f t="shared" si="33"/>
        <v>0</v>
      </c>
      <c r="L127" s="43">
        <f t="shared" si="40"/>
        <v>0</v>
      </c>
      <c r="M127" s="132">
        <f t="shared" si="34"/>
        <v>0</v>
      </c>
      <c r="P127" s="24" t="str">
        <f t="shared" si="26"/>
        <v xml:space="preserve"> </v>
      </c>
      <c r="Q127" s="25" t="str">
        <f t="shared" si="35"/>
        <v xml:space="preserve"> </v>
      </c>
      <c r="R127" s="43" t="str">
        <f t="shared" si="36"/>
        <v xml:space="preserve"> </v>
      </c>
      <c r="S127" s="134">
        <f t="shared" si="37"/>
        <v>0</v>
      </c>
      <c r="T127" s="43">
        <f t="shared" si="41"/>
        <v>2</v>
      </c>
      <c r="U127" s="43">
        <f t="shared" si="27"/>
        <v>0</v>
      </c>
      <c r="V127" s="43">
        <f t="shared" si="38"/>
        <v>0</v>
      </c>
      <c r="W127" s="132">
        <f t="shared" si="39"/>
        <v>11</v>
      </c>
    </row>
    <row r="128" spans="1:23">
      <c r="A128" s="197">
        <f t="shared" si="28"/>
        <v>118</v>
      </c>
      <c r="B128" s="198">
        <f>Data!B128</f>
        <v>4</v>
      </c>
      <c r="D128" s="73">
        <f t="shared" si="24"/>
        <v>1</v>
      </c>
      <c r="F128" s="24" t="str">
        <f t="shared" si="25"/>
        <v xml:space="preserve"> </v>
      </c>
      <c r="G128" s="25" t="str">
        <f t="shared" si="29"/>
        <v xml:space="preserve"> </v>
      </c>
      <c r="H128" s="43" t="str">
        <f t="shared" si="30"/>
        <v xml:space="preserve"> </v>
      </c>
      <c r="I128" s="134">
        <f t="shared" si="31"/>
        <v>0</v>
      </c>
      <c r="J128" s="43">
        <f t="shared" si="42"/>
        <v>0</v>
      </c>
      <c r="K128" s="43">
        <f t="shared" si="33"/>
        <v>0</v>
      </c>
      <c r="L128" s="43">
        <f t="shared" si="40"/>
        <v>0</v>
      </c>
      <c r="M128" s="132">
        <f t="shared" si="34"/>
        <v>0</v>
      </c>
      <c r="P128" s="24" t="str">
        <f t="shared" si="26"/>
        <v xml:space="preserve"> </v>
      </c>
      <c r="Q128" s="25" t="str">
        <f t="shared" si="35"/>
        <v xml:space="preserve"> </v>
      </c>
      <c r="R128" s="43" t="str">
        <f t="shared" si="36"/>
        <v xml:space="preserve"> </v>
      </c>
      <c r="S128" s="134">
        <f t="shared" si="37"/>
        <v>0</v>
      </c>
      <c r="T128" s="43">
        <f t="shared" si="41"/>
        <v>2</v>
      </c>
      <c r="U128" s="43">
        <f t="shared" si="27"/>
        <v>0</v>
      </c>
      <c r="V128" s="43">
        <f t="shared" si="38"/>
        <v>0</v>
      </c>
      <c r="W128" s="132">
        <f t="shared" si="39"/>
        <v>11</v>
      </c>
    </row>
    <row r="129" spans="1:23">
      <c r="A129" s="197">
        <f t="shared" si="28"/>
        <v>119</v>
      </c>
      <c r="B129" s="198">
        <f>Data!B129</f>
        <v>16</v>
      </c>
      <c r="D129" s="73">
        <f t="shared" si="24"/>
        <v>3</v>
      </c>
      <c r="F129" s="24" t="str">
        <f t="shared" si="25"/>
        <v xml:space="preserve"> </v>
      </c>
      <c r="G129" s="25" t="str">
        <f t="shared" si="29"/>
        <v xml:space="preserve"> </v>
      </c>
      <c r="H129" s="43" t="str">
        <f t="shared" si="30"/>
        <v xml:space="preserve"> </v>
      </c>
      <c r="I129" s="134">
        <f t="shared" si="31"/>
        <v>0</v>
      </c>
      <c r="J129" s="43">
        <f t="shared" si="42"/>
        <v>0</v>
      </c>
      <c r="K129" s="43">
        <f t="shared" si="33"/>
        <v>0</v>
      </c>
      <c r="L129" s="43">
        <f t="shared" si="40"/>
        <v>0</v>
      </c>
      <c r="M129" s="132">
        <f t="shared" si="34"/>
        <v>0</v>
      </c>
      <c r="P129" s="24" t="str">
        <f t="shared" si="26"/>
        <v xml:space="preserve"> </v>
      </c>
      <c r="Q129" s="25" t="str">
        <f t="shared" si="35"/>
        <v xml:space="preserve"> </v>
      </c>
      <c r="R129" s="43" t="str">
        <f t="shared" si="36"/>
        <v xml:space="preserve"> </v>
      </c>
      <c r="S129" s="134">
        <f t="shared" si="37"/>
        <v>0</v>
      </c>
      <c r="T129" s="43">
        <f t="shared" si="41"/>
        <v>2</v>
      </c>
      <c r="U129" s="43">
        <f t="shared" si="27"/>
        <v>0</v>
      </c>
      <c r="V129" s="43">
        <f t="shared" si="38"/>
        <v>0</v>
      </c>
      <c r="W129" s="132">
        <f t="shared" si="39"/>
        <v>11</v>
      </c>
    </row>
    <row r="130" spans="1:23">
      <c r="A130" s="197">
        <f t="shared" si="28"/>
        <v>120</v>
      </c>
      <c r="B130" s="198">
        <f>Data!B130</f>
        <v>5</v>
      </c>
      <c r="D130" s="73">
        <f t="shared" si="24"/>
        <v>1</v>
      </c>
      <c r="F130" s="24" t="str">
        <f t="shared" si="25"/>
        <v xml:space="preserve"> </v>
      </c>
      <c r="G130" s="25" t="str">
        <f t="shared" si="29"/>
        <v xml:space="preserve"> </v>
      </c>
      <c r="H130" s="43" t="str">
        <f t="shared" si="30"/>
        <v xml:space="preserve"> </v>
      </c>
      <c r="I130" s="134">
        <f t="shared" si="31"/>
        <v>0</v>
      </c>
      <c r="J130" s="43">
        <f t="shared" si="42"/>
        <v>0</v>
      </c>
      <c r="K130" s="43">
        <f t="shared" si="33"/>
        <v>0</v>
      </c>
      <c r="L130" s="43">
        <f t="shared" si="40"/>
        <v>0</v>
      </c>
      <c r="M130" s="132">
        <f t="shared" si="34"/>
        <v>0</v>
      </c>
      <c r="P130" s="24" t="str">
        <f t="shared" si="26"/>
        <v xml:space="preserve"> </v>
      </c>
      <c r="Q130" s="25" t="str">
        <f t="shared" si="35"/>
        <v xml:space="preserve"> </v>
      </c>
      <c r="R130" s="43" t="str">
        <f t="shared" si="36"/>
        <v xml:space="preserve"> </v>
      </c>
      <c r="S130" s="134">
        <f t="shared" si="37"/>
        <v>0</v>
      </c>
      <c r="T130" s="43">
        <f t="shared" si="41"/>
        <v>2</v>
      </c>
      <c r="U130" s="43">
        <f t="shared" si="27"/>
        <v>0</v>
      </c>
      <c r="V130" s="43">
        <f t="shared" si="38"/>
        <v>0</v>
      </c>
      <c r="W130" s="132">
        <f t="shared" si="39"/>
        <v>11</v>
      </c>
    </row>
    <row r="131" spans="1:23">
      <c r="A131" s="197">
        <f t="shared" si="28"/>
        <v>121</v>
      </c>
      <c r="B131" s="198">
        <f>Data!B131</f>
        <v>28</v>
      </c>
      <c r="D131" s="73">
        <f t="shared" si="24"/>
        <v>5</v>
      </c>
      <c r="F131" s="24" t="str">
        <f t="shared" si="25"/>
        <v xml:space="preserve"> </v>
      </c>
      <c r="G131" s="25" t="str">
        <f t="shared" si="29"/>
        <v xml:space="preserve"> </v>
      </c>
      <c r="H131" s="43" t="str">
        <f t="shared" si="30"/>
        <v xml:space="preserve"> </v>
      </c>
      <c r="I131" s="134">
        <f t="shared" si="31"/>
        <v>0</v>
      </c>
      <c r="J131" s="43">
        <f t="shared" si="42"/>
        <v>0</v>
      </c>
      <c r="K131" s="43">
        <f t="shared" si="33"/>
        <v>0</v>
      </c>
      <c r="L131" s="43">
        <f t="shared" si="40"/>
        <v>0</v>
      </c>
      <c r="M131" s="132">
        <f t="shared" si="34"/>
        <v>0</v>
      </c>
      <c r="P131" s="24" t="str">
        <f t="shared" si="26"/>
        <v xml:space="preserve"> </v>
      </c>
      <c r="Q131" s="25" t="str">
        <f t="shared" si="35"/>
        <v xml:space="preserve"> </v>
      </c>
      <c r="R131" s="43" t="str">
        <f t="shared" si="36"/>
        <v xml:space="preserve"> </v>
      </c>
      <c r="S131" s="134">
        <f t="shared" si="37"/>
        <v>0</v>
      </c>
      <c r="T131" s="43">
        <f t="shared" si="41"/>
        <v>2</v>
      </c>
      <c r="U131" s="43">
        <f t="shared" si="27"/>
        <v>0</v>
      </c>
      <c r="V131" s="43">
        <f t="shared" si="38"/>
        <v>0</v>
      </c>
      <c r="W131" s="132">
        <f t="shared" si="39"/>
        <v>11</v>
      </c>
    </row>
    <row r="132" spans="1:23">
      <c r="A132" s="197">
        <f t="shared" si="28"/>
        <v>122</v>
      </c>
      <c r="B132" s="198">
        <f>Data!B132</f>
        <v>21</v>
      </c>
      <c r="D132" s="73">
        <f t="shared" si="24"/>
        <v>4</v>
      </c>
      <c r="F132" s="24" t="str">
        <f t="shared" si="25"/>
        <v xml:space="preserve"> </v>
      </c>
      <c r="G132" s="25" t="str">
        <f t="shared" si="29"/>
        <v xml:space="preserve"> </v>
      </c>
      <c r="H132" s="43" t="str">
        <f t="shared" si="30"/>
        <v xml:space="preserve"> </v>
      </c>
      <c r="I132" s="134">
        <f t="shared" si="31"/>
        <v>0</v>
      </c>
      <c r="J132" s="43">
        <f t="shared" si="42"/>
        <v>0</v>
      </c>
      <c r="K132" s="43">
        <f t="shared" si="33"/>
        <v>0</v>
      </c>
      <c r="L132" s="43">
        <f t="shared" si="40"/>
        <v>0</v>
      </c>
      <c r="M132" s="132">
        <f t="shared" si="34"/>
        <v>0</v>
      </c>
      <c r="P132" s="24" t="str">
        <f t="shared" si="26"/>
        <v xml:space="preserve"> </v>
      </c>
      <c r="Q132" s="25" t="str">
        <f t="shared" si="35"/>
        <v xml:space="preserve"> </v>
      </c>
      <c r="R132" s="43" t="str">
        <f t="shared" si="36"/>
        <v xml:space="preserve"> </v>
      </c>
      <c r="S132" s="134">
        <f t="shared" si="37"/>
        <v>0</v>
      </c>
      <c r="T132" s="43">
        <f t="shared" si="41"/>
        <v>2</v>
      </c>
      <c r="U132" s="43">
        <f t="shared" si="27"/>
        <v>0</v>
      </c>
      <c r="V132" s="43">
        <f t="shared" si="38"/>
        <v>0</v>
      </c>
      <c r="W132" s="132">
        <f t="shared" si="39"/>
        <v>11</v>
      </c>
    </row>
    <row r="133" spans="1:23">
      <c r="A133" s="197">
        <f t="shared" si="28"/>
        <v>123</v>
      </c>
      <c r="B133" s="198">
        <f>Data!B133</f>
        <v>10</v>
      </c>
      <c r="D133" s="73">
        <f t="shared" si="24"/>
        <v>2</v>
      </c>
      <c r="F133" s="24" t="str">
        <f t="shared" si="25"/>
        <v xml:space="preserve"> </v>
      </c>
      <c r="G133" s="25" t="str">
        <f t="shared" si="29"/>
        <v xml:space="preserve"> </v>
      </c>
      <c r="H133" s="43" t="str">
        <f t="shared" si="30"/>
        <v xml:space="preserve"> </v>
      </c>
      <c r="I133" s="134">
        <f t="shared" si="31"/>
        <v>0</v>
      </c>
      <c r="J133" s="43">
        <f t="shared" si="42"/>
        <v>0</v>
      </c>
      <c r="K133" s="43">
        <f t="shared" si="33"/>
        <v>0</v>
      </c>
      <c r="L133" s="43">
        <f t="shared" si="40"/>
        <v>0</v>
      </c>
      <c r="M133" s="132">
        <f t="shared" si="34"/>
        <v>0</v>
      </c>
      <c r="P133" s="24" t="str">
        <f t="shared" si="26"/>
        <v xml:space="preserve"> </v>
      </c>
      <c r="Q133" s="25" t="str">
        <f t="shared" si="35"/>
        <v xml:space="preserve"> </v>
      </c>
      <c r="R133" s="43" t="str">
        <f t="shared" si="36"/>
        <v xml:space="preserve"> </v>
      </c>
      <c r="S133" s="134">
        <f t="shared" si="37"/>
        <v>0</v>
      </c>
      <c r="T133" s="43">
        <f t="shared" si="41"/>
        <v>2</v>
      </c>
      <c r="U133" s="43">
        <f t="shared" si="27"/>
        <v>0</v>
      </c>
      <c r="V133" s="43">
        <f t="shared" si="38"/>
        <v>0</v>
      </c>
      <c r="W133" s="132">
        <f t="shared" si="39"/>
        <v>11</v>
      </c>
    </row>
    <row r="134" spans="1:23">
      <c r="A134" s="197">
        <f t="shared" si="28"/>
        <v>124</v>
      </c>
      <c r="B134" s="198">
        <f>Data!B134</f>
        <v>5</v>
      </c>
      <c r="D134" s="73">
        <f t="shared" si="24"/>
        <v>1</v>
      </c>
      <c r="F134" s="24" t="str">
        <f t="shared" si="25"/>
        <v xml:space="preserve"> </v>
      </c>
      <c r="G134" s="25" t="str">
        <f t="shared" si="29"/>
        <v xml:space="preserve"> </v>
      </c>
      <c r="H134" s="43" t="str">
        <f t="shared" si="30"/>
        <v xml:space="preserve"> </v>
      </c>
      <c r="I134" s="134">
        <f t="shared" si="31"/>
        <v>0</v>
      </c>
      <c r="J134" s="43">
        <f t="shared" si="42"/>
        <v>0</v>
      </c>
      <c r="K134" s="43">
        <f t="shared" si="33"/>
        <v>0</v>
      </c>
      <c r="L134" s="43">
        <f t="shared" si="40"/>
        <v>0</v>
      </c>
      <c r="M134" s="132">
        <f t="shared" si="34"/>
        <v>0</v>
      </c>
      <c r="P134" s="24" t="str">
        <f t="shared" si="26"/>
        <v xml:space="preserve"> </v>
      </c>
      <c r="Q134" s="25" t="str">
        <f t="shared" si="35"/>
        <v xml:space="preserve"> </v>
      </c>
      <c r="R134" s="43" t="str">
        <f t="shared" si="36"/>
        <v xml:space="preserve"> </v>
      </c>
      <c r="S134" s="134">
        <f t="shared" si="37"/>
        <v>0</v>
      </c>
      <c r="T134" s="43">
        <f t="shared" si="41"/>
        <v>2</v>
      </c>
      <c r="U134" s="43">
        <f t="shared" si="27"/>
        <v>0</v>
      </c>
      <c r="V134" s="43">
        <f t="shared" si="38"/>
        <v>0</v>
      </c>
      <c r="W134" s="132">
        <f t="shared" si="39"/>
        <v>11</v>
      </c>
    </row>
    <row r="135" spans="1:23">
      <c r="A135" s="197">
        <f t="shared" si="28"/>
        <v>125</v>
      </c>
      <c r="B135" s="198">
        <f>Data!B135</f>
        <v>8</v>
      </c>
      <c r="D135" s="73">
        <f t="shared" si="24"/>
        <v>2</v>
      </c>
      <c r="F135" s="24" t="str">
        <f t="shared" si="25"/>
        <v xml:space="preserve"> </v>
      </c>
      <c r="G135" s="25" t="str">
        <f t="shared" si="29"/>
        <v xml:space="preserve"> </v>
      </c>
      <c r="H135" s="43" t="str">
        <f t="shared" si="30"/>
        <v xml:space="preserve"> </v>
      </c>
      <c r="I135" s="134">
        <f t="shared" si="31"/>
        <v>0</v>
      </c>
      <c r="J135" s="43">
        <f t="shared" si="42"/>
        <v>0</v>
      </c>
      <c r="K135" s="43">
        <f t="shared" si="33"/>
        <v>0</v>
      </c>
      <c r="L135" s="43">
        <f t="shared" si="40"/>
        <v>0</v>
      </c>
      <c r="M135" s="132">
        <f t="shared" si="34"/>
        <v>0</v>
      </c>
      <c r="P135" s="24" t="str">
        <f t="shared" si="26"/>
        <v xml:space="preserve"> </v>
      </c>
      <c r="Q135" s="25" t="str">
        <f t="shared" si="35"/>
        <v xml:space="preserve"> </v>
      </c>
      <c r="R135" s="43" t="str">
        <f t="shared" si="36"/>
        <v xml:space="preserve"> </v>
      </c>
      <c r="S135" s="134">
        <f t="shared" si="37"/>
        <v>0</v>
      </c>
      <c r="T135" s="43">
        <f t="shared" si="41"/>
        <v>2</v>
      </c>
      <c r="U135" s="43">
        <f t="shared" si="27"/>
        <v>0</v>
      </c>
      <c r="V135" s="43">
        <f t="shared" si="38"/>
        <v>0</v>
      </c>
      <c r="W135" s="132">
        <f t="shared" si="39"/>
        <v>11</v>
      </c>
    </row>
    <row r="136" spans="1:23">
      <c r="A136" s="197">
        <f t="shared" si="28"/>
        <v>126</v>
      </c>
      <c r="B136" s="198">
        <f>Data!B136</f>
        <v>20</v>
      </c>
      <c r="D136" s="73">
        <f t="shared" si="24"/>
        <v>4</v>
      </c>
      <c r="F136" s="24" t="str">
        <f t="shared" si="25"/>
        <v xml:space="preserve"> </v>
      </c>
      <c r="G136" s="25" t="str">
        <f t="shared" si="29"/>
        <v xml:space="preserve"> </v>
      </c>
      <c r="H136" s="43" t="str">
        <f t="shared" si="30"/>
        <v xml:space="preserve"> </v>
      </c>
      <c r="I136" s="134">
        <f t="shared" si="31"/>
        <v>0</v>
      </c>
      <c r="J136" s="43">
        <f t="shared" si="42"/>
        <v>0</v>
      </c>
      <c r="K136" s="43">
        <f t="shared" si="33"/>
        <v>0</v>
      </c>
      <c r="L136" s="43">
        <f t="shared" si="40"/>
        <v>0</v>
      </c>
      <c r="M136" s="132">
        <f t="shared" si="34"/>
        <v>0</v>
      </c>
      <c r="P136" s="24" t="str">
        <f t="shared" si="26"/>
        <v xml:space="preserve"> </v>
      </c>
      <c r="Q136" s="25" t="str">
        <f t="shared" si="35"/>
        <v xml:space="preserve"> </v>
      </c>
      <c r="R136" s="43" t="str">
        <f t="shared" si="36"/>
        <v xml:space="preserve"> </v>
      </c>
      <c r="S136" s="134">
        <f t="shared" si="37"/>
        <v>0</v>
      </c>
      <c r="T136" s="43">
        <f t="shared" si="41"/>
        <v>2</v>
      </c>
      <c r="U136" s="43">
        <f t="shared" si="27"/>
        <v>0</v>
      </c>
      <c r="V136" s="43">
        <f t="shared" si="38"/>
        <v>0</v>
      </c>
      <c r="W136" s="132">
        <f t="shared" si="39"/>
        <v>11</v>
      </c>
    </row>
    <row r="137" spans="1:23">
      <c r="A137" s="197">
        <f t="shared" si="28"/>
        <v>127</v>
      </c>
      <c r="B137" s="198">
        <f>Data!B137</f>
        <v>14</v>
      </c>
      <c r="D137" s="73">
        <f t="shared" si="24"/>
        <v>3</v>
      </c>
      <c r="F137" s="24" t="str">
        <f t="shared" si="25"/>
        <v xml:space="preserve"> </v>
      </c>
      <c r="G137" s="25" t="str">
        <f t="shared" si="29"/>
        <v xml:space="preserve"> </v>
      </c>
      <c r="H137" s="43" t="str">
        <f t="shared" si="30"/>
        <v xml:space="preserve"> </v>
      </c>
      <c r="I137" s="134">
        <f t="shared" si="31"/>
        <v>0</v>
      </c>
      <c r="J137" s="43">
        <f t="shared" si="42"/>
        <v>0</v>
      </c>
      <c r="K137" s="43">
        <f t="shared" si="33"/>
        <v>0</v>
      </c>
      <c r="L137" s="43">
        <f t="shared" si="40"/>
        <v>0</v>
      </c>
      <c r="M137" s="132">
        <f t="shared" si="34"/>
        <v>0</v>
      </c>
      <c r="P137" s="24" t="str">
        <f t="shared" si="26"/>
        <v xml:space="preserve"> </v>
      </c>
      <c r="Q137" s="25" t="str">
        <f t="shared" si="35"/>
        <v xml:space="preserve"> </v>
      </c>
      <c r="R137" s="43" t="str">
        <f t="shared" si="36"/>
        <v xml:space="preserve"> </v>
      </c>
      <c r="S137" s="134">
        <f t="shared" si="37"/>
        <v>0</v>
      </c>
      <c r="T137" s="43">
        <f t="shared" si="41"/>
        <v>2</v>
      </c>
      <c r="U137" s="43">
        <f t="shared" si="27"/>
        <v>0</v>
      </c>
      <c r="V137" s="43">
        <f t="shared" si="38"/>
        <v>0</v>
      </c>
      <c r="W137" s="132">
        <f t="shared" si="39"/>
        <v>11</v>
      </c>
    </row>
    <row r="138" spans="1:23">
      <c r="A138" s="197">
        <f t="shared" si="28"/>
        <v>128</v>
      </c>
      <c r="B138" s="198">
        <f>Data!B138</f>
        <v>23</v>
      </c>
      <c r="D138" s="73">
        <f t="shared" si="24"/>
        <v>4</v>
      </c>
      <c r="F138" s="24" t="str">
        <f t="shared" si="25"/>
        <v xml:space="preserve"> </v>
      </c>
      <c r="G138" s="25" t="str">
        <f t="shared" si="29"/>
        <v xml:space="preserve"> </v>
      </c>
      <c r="H138" s="43" t="str">
        <f t="shared" si="30"/>
        <v xml:space="preserve"> </v>
      </c>
      <c r="I138" s="134">
        <f t="shared" si="31"/>
        <v>0</v>
      </c>
      <c r="J138" s="43">
        <f t="shared" si="42"/>
        <v>0</v>
      </c>
      <c r="K138" s="43">
        <f t="shared" si="33"/>
        <v>0</v>
      </c>
      <c r="L138" s="43">
        <f t="shared" si="40"/>
        <v>0</v>
      </c>
      <c r="M138" s="132">
        <f t="shared" si="34"/>
        <v>0</v>
      </c>
      <c r="P138" s="24" t="str">
        <f t="shared" si="26"/>
        <v xml:space="preserve"> </v>
      </c>
      <c r="Q138" s="25" t="str">
        <f t="shared" si="35"/>
        <v xml:space="preserve"> </v>
      </c>
      <c r="R138" s="43" t="str">
        <f t="shared" si="36"/>
        <v xml:space="preserve"> </v>
      </c>
      <c r="S138" s="134">
        <f t="shared" si="37"/>
        <v>0</v>
      </c>
      <c r="T138" s="43">
        <f t="shared" si="41"/>
        <v>2</v>
      </c>
      <c r="U138" s="43">
        <f t="shared" si="27"/>
        <v>0</v>
      </c>
      <c r="V138" s="43">
        <f t="shared" si="38"/>
        <v>0</v>
      </c>
      <c r="W138" s="132">
        <f t="shared" si="39"/>
        <v>11</v>
      </c>
    </row>
    <row r="139" spans="1:23">
      <c r="A139" s="197">
        <f t="shared" si="28"/>
        <v>129</v>
      </c>
      <c r="B139" s="198">
        <f>Data!B139</f>
        <v>0</v>
      </c>
      <c r="D139" s="73">
        <f t="shared" si="24"/>
        <v>0</v>
      </c>
      <c r="F139" s="24" t="str">
        <f t="shared" si="25"/>
        <v xml:space="preserve"> </v>
      </c>
      <c r="G139" s="25" t="str">
        <f t="shared" si="29"/>
        <v xml:space="preserve"> </v>
      </c>
      <c r="H139" s="43" t="str">
        <f t="shared" si="30"/>
        <v xml:space="preserve"> </v>
      </c>
      <c r="I139" s="134">
        <f t="shared" si="31"/>
        <v>0</v>
      </c>
      <c r="J139" s="43">
        <f t="shared" si="42"/>
        <v>0</v>
      </c>
      <c r="K139" s="43">
        <f t="shared" si="33"/>
        <v>0</v>
      </c>
      <c r="L139" s="43">
        <f t="shared" si="40"/>
        <v>0</v>
      </c>
      <c r="M139" s="132">
        <f t="shared" si="34"/>
        <v>0</v>
      </c>
      <c r="P139" s="24" t="str">
        <f t="shared" si="26"/>
        <v xml:space="preserve"> </v>
      </c>
      <c r="Q139" s="25" t="str">
        <f t="shared" si="35"/>
        <v xml:space="preserve"> </v>
      </c>
      <c r="R139" s="43" t="str">
        <f t="shared" si="36"/>
        <v xml:space="preserve"> </v>
      </c>
      <c r="S139" s="134">
        <f t="shared" si="37"/>
        <v>0</v>
      </c>
      <c r="T139" s="43">
        <f t="shared" si="41"/>
        <v>2</v>
      </c>
      <c r="U139" s="43">
        <f t="shared" si="27"/>
        <v>0</v>
      </c>
      <c r="V139" s="43">
        <f t="shared" si="38"/>
        <v>0</v>
      </c>
      <c r="W139" s="132">
        <f t="shared" si="39"/>
        <v>11</v>
      </c>
    </row>
    <row r="140" spans="1:23">
      <c r="A140" s="197">
        <f t="shared" si="28"/>
        <v>130</v>
      </c>
      <c r="B140" s="198">
        <f>Data!B140</f>
        <v>7</v>
      </c>
      <c r="D140" s="73">
        <f t="shared" ref="D140:D203" si="43">IF($B140=0,0,IF(MOD($B140,6)=0,QUOTIENT($B140,6),QUOTIENT($B140,6)+1))</f>
        <v>2</v>
      </c>
      <c r="F140" s="24" t="str">
        <f t="shared" ref="F140:F203" si="44">IF(AND(D139&lt;&gt;0,D140&lt;&gt;0,D140=D139,G139=" "),"T"," ")</f>
        <v xml:space="preserve"> </v>
      </c>
      <c r="G140" s="25" t="str">
        <f t="shared" si="29"/>
        <v xml:space="preserve"> </v>
      </c>
      <c r="H140" s="43" t="str">
        <f t="shared" si="30"/>
        <v xml:space="preserve"> </v>
      </c>
      <c r="I140" s="134">
        <f t="shared" si="31"/>
        <v>0</v>
      </c>
      <c r="J140" s="43">
        <f t="shared" si="42"/>
        <v>0</v>
      </c>
      <c r="K140" s="43">
        <f t="shared" si="33"/>
        <v>0</v>
      </c>
      <c r="L140" s="43">
        <f t="shared" si="40"/>
        <v>0</v>
      </c>
      <c r="M140" s="132">
        <f t="shared" si="34"/>
        <v>0</v>
      </c>
      <c r="P140" s="24" t="str">
        <f t="shared" ref="P140:P203" si="45">IF(AND(D139&lt;&gt;0,D140&lt;&gt;0,D140=D139,G139=" "),"T"," ")</f>
        <v xml:space="preserve"> </v>
      </c>
      <c r="Q140" s="25" t="str">
        <f t="shared" si="35"/>
        <v xml:space="preserve"> </v>
      </c>
      <c r="R140" s="43" t="str">
        <f t="shared" si="36"/>
        <v xml:space="preserve"> </v>
      </c>
      <c r="S140" s="134">
        <f t="shared" si="37"/>
        <v>0</v>
      </c>
      <c r="T140" s="43">
        <f t="shared" si="41"/>
        <v>2</v>
      </c>
      <c r="U140" s="43">
        <f t="shared" ref="U140:U203" si="46">IF(OR(R140=" ",S140&gt;$P$9),0,IF(T140&gt;27,INDEX($AA$11:$AB$37,27,2),INDEX($AA$11:$AB$37,T140,2)))</f>
        <v>0</v>
      </c>
      <c r="V140" s="43">
        <f t="shared" si="38"/>
        <v>0</v>
      </c>
      <c r="W140" s="132">
        <f t="shared" si="39"/>
        <v>11</v>
      </c>
    </row>
    <row r="141" spans="1:23">
      <c r="A141" s="197">
        <f t="shared" ref="A141:A204" si="47">A140+1</f>
        <v>131</v>
      </c>
      <c r="B141" s="198">
        <f>Data!B141</f>
        <v>6</v>
      </c>
      <c r="D141" s="73">
        <f t="shared" si="43"/>
        <v>1</v>
      </c>
      <c r="F141" s="24" t="str">
        <f t="shared" si="44"/>
        <v xml:space="preserve"> </v>
      </c>
      <c r="G141" s="25" t="str">
        <f t="shared" ref="G141:G204" si="48">IF(H140=" "," ",IF(D141=H140,"W","L"))</f>
        <v xml:space="preserve"> </v>
      </c>
      <c r="H141" s="43" t="str">
        <f t="shared" ref="H141:H204" si="49">IF(AND(F141="T",G141=" "),D141,IF(AND(F141=" ",G141="L"),D141," "))</f>
        <v xml:space="preserve"> </v>
      </c>
      <c r="I141" s="134">
        <f t="shared" ref="I141:I204" si="50">IF(AND(G141="L",I140=" "),1,IF(G141="L",I140+1,0))</f>
        <v>0</v>
      </c>
      <c r="J141" s="43">
        <f t="shared" si="42"/>
        <v>0</v>
      </c>
      <c r="K141" s="43">
        <f t="shared" ref="K141:K204" si="51">IF(OR(H141=" ",I141&gt;$F$9),0,INDEX($Y$11:$Z$35,J141,2))</f>
        <v>0</v>
      </c>
      <c r="L141" s="43">
        <f t="shared" si="40"/>
        <v>0</v>
      </c>
      <c r="M141" s="132">
        <f t="shared" ref="M141:M204" si="52">M140-K141+L141</f>
        <v>0</v>
      </c>
      <c r="P141" s="24" t="str">
        <f t="shared" si="45"/>
        <v xml:space="preserve"> </v>
      </c>
      <c r="Q141" s="25" t="str">
        <f t="shared" ref="Q141:Q204" si="53">IF(R140=" "," ",IF(D141=R140,"W","L"))</f>
        <v xml:space="preserve"> </v>
      </c>
      <c r="R141" s="43" t="str">
        <f t="shared" ref="R141:R204" si="54">IF(AND(P141="T",Q141=" "),D141,IF(AND(P141=" ",Q141="L"),D141," "))</f>
        <v xml:space="preserve"> </v>
      </c>
      <c r="S141" s="134">
        <f t="shared" ref="S141:S204" si="55">IF(AND(Q141="L",S140=" "),1,IF(Q141="L",S140+1,0))</f>
        <v>0</v>
      </c>
      <c r="T141" s="43">
        <f t="shared" si="41"/>
        <v>2</v>
      </c>
      <c r="U141" s="43">
        <f t="shared" si="46"/>
        <v>0</v>
      </c>
      <c r="V141" s="43">
        <f t="shared" ref="V141:V204" si="56">IF(OR(Q141=" ",Q141="L"),0,U140*6)</f>
        <v>0</v>
      </c>
      <c r="W141" s="132">
        <f t="shared" ref="W141:W204" si="57">W140-U141+V141</f>
        <v>11</v>
      </c>
    </row>
    <row r="142" spans="1:23">
      <c r="A142" s="197">
        <f t="shared" si="47"/>
        <v>132</v>
      </c>
      <c r="B142" s="198">
        <f>Data!B142</f>
        <v>5</v>
      </c>
      <c r="D142" s="73">
        <f t="shared" si="43"/>
        <v>1</v>
      </c>
      <c r="F142" s="24" t="str">
        <f t="shared" si="44"/>
        <v>T</v>
      </c>
      <c r="G142" s="25" t="str">
        <f t="shared" si="48"/>
        <v xml:space="preserve"> </v>
      </c>
      <c r="H142" s="43">
        <f t="shared" si="49"/>
        <v>1</v>
      </c>
      <c r="I142" s="134">
        <f t="shared" si="50"/>
        <v>0</v>
      </c>
      <c r="J142" s="43">
        <f t="shared" si="42"/>
        <v>1</v>
      </c>
      <c r="K142" s="43">
        <f t="shared" si="51"/>
        <v>1</v>
      </c>
      <c r="L142" s="43">
        <f t="shared" ref="L142:L205" si="58">IF(OR(G142=" ",G142="L"),0,K141*6)</f>
        <v>0</v>
      </c>
      <c r="M142" s="132">
        <f t="shared" si="52"/>
        <v>-1</v>
      </c>
      <c r="P142" s="24" t="str">
        <f t="shared" si="45"/>
        <v>T</v>
      </c>
      <c r="Q142" s="25" t="str">
        <f t="shared" si="53"/>
        <v xml:space="preserve"> </v>
      </c>
      <c r="R142" s="43">
        <f t="shared" si="54"/>
        <v>1</v>
      </c>
      <c r="S142" s="134">
        <f t="shared" si="55"/>
        <v>0</v>
      </c>
      <c r="T142" s="43">
        <f t="shared" si="41"/>
        <v>2</v>
      </c>
      <c r="U142" s="43">
        <f t="shared" si="46"/>
        <v>1</v>
      </c>
      <c r="V142" s="43">
        <f t="shared" si="56"/>
        <v>0</v>
      </c>
      <c r="W142" s="132">
        <f t="shared" si="57"/>
        <v>10</v>
      </c>
    </row>
    <row r="143" spans="1:23">
      <c r="A143" s="197">
        <f t="shared" si="47"/>
        <v>133</v>
      </c>
      <c r="B143" s="198">
        <f>Data!B143</f>
        <v>0</v>
      </c>
      <c r="D143" s="73">
        <f t="shared" si="43"/>
        <v>0</v>
      </c>
      <c r="F143" s="24" t="str">
        <f t="shared" si="44"/>
        <v xml:space="preserve"> </v>
      </c>
      <c r="G143" s="25" t="str">
        <f t="shared" si="48"/>
        <v>L</v>
      </c>
      <c r="H143" s="43">
        <f t="shared" si="49"/>
        <v>0</v>
      </c>
      <c r="I143" s="134">
        <f t="shared" si="50"/>
        <v>1</v>
      </c>
      <c r="J143" s="43">
        <f t="shared" si="42"/>
        <v>2</v>
      </c>
      <c r="K143" s="43">
        <f t="shared" si="51"/>
        <v>1</v>
      </c>
      <c r="L143" s="43">
        <f t="shared" si="58"/>
        <v>0</v>
      </c>
      <c r="M143" s="132">
        <f t="shared" si="52"/>
        <v>-2</v>
      </c>
      <c r="P143" s="24" t="str">
        <f t="shared" si="45"/>
        <v xml:space="preserve"> </v>
      </c>
      <c r="Q143" s="25" t="str">
        <f t="shared" si="53"/>
        <v>L</v>
      </c>
      <c r="R143" s="43">
        <f t="shared" si="54"/>
        <v>0</v>
      </c>
      <c r="S143" s="134">
        <f t="shared" si="55"/>
        <v>1</v>
      </c>
      <c r="T143" s="43">
        <f t="shared" si="41"/>
        <v>3</v>
      </c>
      <c r="U143" s="43">
        <f t="shared" si="46"/>
        <v>1</v>
      </c>
      <c r="V143" s="43">
        <f t="shared" si="56"/>
        <v>0</v>
      </c>
      <c r="W143" s="132">
        <f t="shared" si="57"/>
        <v>9</v>
      </c>
    </row>
    <row r="144" spans="1:23">
      <c r="A144" s="197">
        <f t="shared" si="47"/>
        <v>134</v>
      </c>
      <c r="B144" s="198">
        <f>Data!B144</f>
        <v>6</v>
      </c>
      <c r="D144" s="73">
        <f t="shared" si="43"/>
        <v>1</v>
      </c>
      <c r="F144" s="24" t="str">
        <f t="shared" si="44"/>
        <v xml:space="preserve"> </v>
      </c>
      <c r="G144" s="25" t="str">
        <f t="shared" si="48"/>
        <v>L</v>
      </c>
      <c r="H144" s="43">
        <f t="shared" si="49"/>
        <v>1</v>
      </c>
      <c r="I144" s="134">
        <f t="shared" si="50"/>
        <v>2</v>
      </c>
      <c r="J144" s="43">
        <f t="shared" si="42"/>
        <v>3</v>
      </c>
      <c r="K144" s="43">
        <f t="shared" si="51"/>
        <v>1</v>
      </c>
      <c r="L144" s="43">
        <f t="shared" si="58"/>
        <v>0</v>
      </c>
      <c r="M144" s="132">
        <f t="shared" si="52"/>
        <v>-3</v>
      </c>
      <c r="P144" s="24" t="str">
        <f t="shared" si="45"/>
        <v xml:space="preserve"> </v>
      </c>
      <c r="Q144" s="25" t="str">
        <f t="shared" si="53"/>
        <v>L</v>
      </c>
      <c r="R144" s="43">
        <f t="shared" si="54"/>
        <v>1</v>
      </c>
      <c r="S144" s="134">
        <f t="shared" si="55"/>
        <v>2</v>
      </c>
      <c r="T144" s="43">
        <f t="shared" si="41"/>
        <v>4</v>
      </c>
      <c r="U144" s="43">
        <f t="shared" si="46"/>
        <v>1</v>
      </c>
      <c r="V144" s="43">
        <f t="shared" si="56"/>
        <v>0</v>
      </c>
      <c r="W144" s="132">
        <f t="shared" si="57"/>
        <v>8</v>
      </c>
    </row>
    <row r="145" spans="1:23">
      <c r="A145" s="197">
        <f t="shared" si="47"/>
        <v>135</v>
      </c>
      <c r="B145" s="198">
        <f>Data!B145</f>
        <v>10</v>
      </c>
      <c r="D145" s="73">
        <f t="shared" si="43"/>
        <v>2</v>
      </c>
      <c r="F145" s="24" t="str">
        <f t="shared" si="44"/>
        <v xml:space="preserve"> </v>
      </c>
      <c r="G145" s="25" t="str">
        <f t="shared" si="48"/>
        <v>L</v>
      </c>
      <c r="H145" s="43">
        <f t="shared" si="49"/>
        <v>2</v>
      </c>
      <c r="I145" s="134">
        <f t="shared" si="50"/>
        <v>3</v>
      </c>
      <c r="J145" s="43">
        <f t="shared" si="42"/>
        <v>4</v>
      </c>
      <c r="K145" s="43">
        <f t="shared" si="51"/>
        <v>1</v>
      </c>
      <c r="L145" s="43">
        <f t="shared" si="58"/>
        <v>0</v>
      </c>
      <c r="M145" s="132">
        <f t="shared" si="52"/>
        <v>-4</v>
      </c>
      <c r="P145" s="24" t="str">
        <f t="shared" si="45"/>
        <v xml:space="preserve"> </v>
      </c>
      <c r="Q145" s="25" t="str">
        <f t="shared" si="53"/>
        <v>L</v>
      </c>
      <c r="R145" s="43">
        <f t="shared" si="54"/>
        <v>2</v>
      </c>
      <c r="S145" s="134">
        <f t="shared" si="55"/>
        <v>3</v>
      </c>
      <c r="T145" s="43">
        <f t="shared" si="41"/>
        <v>5</v>
      </c>
      <c r="U145" s="43">
        <f t="shared" si="46"/>
        <v>1</v>
      </c>
      <c r="V145" s="43">
        <f t="shared" si="56"/>
        <v>0</v>
      </c>
      <c r="W145" s="132">
        <f t="shared" si="57"/>
        <v>7</v>
      </c>
    </row>
    <row r="146" spans="1:23">
      <c r="A146" s="197">
        <f t="shared" si="47"/>
        <v>136</v>
      </c>
      <c r="B146" s="198">
        <f>Data!B146</f>
        <v>32</v>
      </c>
      <c r="D146" s="73">
        <f t="shared" si="43"/>
        <v>6</v>
      </c>
      <c r="F146" s="24" t="str">
        <f t="shared" si="44"/>
        <v xml:space="preserve"> </v>
      </c>
      <c r="G146" s="25" t="str">
        <f t="shared" si="48"/>
        <v>L</v>
      </c>
      <c r="H146" s="43">
        <f t="shared" si="49"/>
        <v>6</v>
      </c>
      <c r="I146" s="134">
        <f t="shared" si="50"/>
        <v>4</v>
      </c>
      <c r="J146" s="43">
        <f t="shared" si="42"/>
        <v>5</v>
      </c>
      <c r="K146" s="43">
        <f t="shared" si="51"/>
        <v>1</v>
      </c>
      <c r="L146" s="43">
        <f t="shared" si="58"/>
        <v>0</v>
      </c>
      <c r="M146" s="132">
        <f t="shared" si="52"/>
        <v>-5</v>
      </c>
      <c r="P146" s="24" t="str">
        <f t="shared" si="45"/>
        <v xml:space="preserve"> </v>
      </c>
      <c r="Q146" s="25" t="str">
        <f t="shared" si="53"/>
        <v>L</v>
      </c>
      <c r="R146" s="43">
        <f t="shared" si="54"/>
        <v>6</v>
      </c>
      <c r="S146" s="134">
        <f t="shared" si="55"/>
        <v>4</v>
      </c>
      <c r="T146" s="43">
        <f t="shared" si="41"/>
        <v>6</v>
      </c>
      <c r="U146" s="43">
        <f t="shared" si="46"/>
        <v>1</v>
      </c>
      <c r="V146" s="43">
        <f t="shared" si="56"/>
        <v>0</v>
      </c>
      <c r="W146" s="132">
        <f t="shared" si="57"/>
        <v>6</v>
      </c>
    </row>
    <row r="147" spans="1:23">
      <c r="A147" s="197">
        <f t="shared" si="47"/>
        <v>137</v>
      </c>
      <c r="B147" s="198">
        <f>Data!B147</f>
        <v>23</v>
      </c>
      <c r="D147" s="73">
        <f t="shared" si="43"/>
        <v>4</v>
      </c>
      <c r="F147" s="24" t="str">
        <f t="shared" si="44"/>
        <v xml:space="preserve"> </v>
      </c>
      <c r="G147" s="25" t="str">
        <f t="shared" si="48"/>
        <v>L</v>
      </c>
      <c r="H147" s="43">
        <f t="shared" si="49"/>
        <v>4</v>
      </c>
      <c r="I147" s="134">
        <f t="shared" si="50"/>
        <v>5</v>
      </c>
      <c r="J147" s="43">
        <f t="shared" si="42"/>
        <v>6</v>
      </c>
      <c r="K147" s="43">
        <f t="shared" si="51"/>
        <v>2</v>
      </c>
      <c r="L147" s="43">
        <f t="shared" si="58"/>
        <v>0</v>
      </c>
      <c r="M147" s="132">
        <f t="shared" si="52"/>
        <v>-7</v>
      </c>
      <c r="P147" s="24" t="str">
        <f t="shared" si="45"/>
        <v xml:space="preserve"> </v>
      </c>
      <c r="Q147" s="25" t="str">
        <f t="shared" si="53"/>
        <v>L</v>
      </c>
      <c r="R147" s="43">
        <f t="shared" si="54"/>
        <v>4</v>
      </c>
      <c r="S147" s="134">
        <f t="shared" si="55"/>
        <v>5</v>
      </c>
      <c r="T147" s="43">
        <f t="shared" ref="T147:T210" si="59">IF(AND($P$9&gt;0,$P$9&lt;30,S147&lt;$P$9),IF(Q147="L",T146+1,IF(AND(Q147="W",T146&gt;5),T146-5,IF(AND(Q147="W",T146&lt;=5),1,T146))),T146)</f>
        <v>7</v>
      </c>
      <c r="U147" s="43">
        <f t="shared" si="46"/>
        <v>2</v>
      </c>
      <c r="V147" s="43">
        <f t="shared" si="56"/>
        <v>0</v>
      </c>
      <c r="W147" s="132">
        <f t="shared" si="57"/>
        <v>4</v>
      </c>
    </row>
    <row r="148" spans="1:23">
      <c r="A148" s="197">
        <f t="shared" si="47"/>
        <v>138</v>
      </c>
      <c r="B148" s="198">
        <f>Data!B148</f>
        <v>3</v>
      </c>
      <c r="D148" s="73">
        <f t="shared" si="43"/>
        <v>1</v>
      </c>
      <c r="F148" s="24" t="str">
        <f t="shared" si="44"/>
        <v xml:space="preserve"> </v>
      </c>
      <c r="G148" s="25" t="str">
        <f t="shared" si="48"/>
        <v>L</v>
      </c>
      <c r="H148" s="43">
        <f t="shared" si="49"/>
        <v>1</v>
      </c>
      <c r="I148" s="134">
        <f t="shared" si="50"/>
        <v>6</v>
      </c>
      <c r="J148" s="43">
        <f t="shared" si="42"/>
        <v>7</v>
      </c>
      <c r="K148" s="43">
        <f t="shared" si="51"/>
        <v>2</v>
      </c>
      <c r="L148" s="43">
        <f t="shared" si="58"/>
        <v>0</v>
      </c>
      <c r="M148" s="132">
        <f t="shared" si="52"/>
        <v>-9</v>
      </c>
      <c r="P148" s="24" t="str">
        <f t="shared" si="45"/>
        <v xml:space="preserve"> </v>
      </c>
      <c r="Q148" s="25" t="str">
        <f t="shared" si="53"/>
        <v>L</v>
      </c>
      <c r="R148" s="43">
        <f t="shared" si="54"/>
        <v>1</v>
      </c>
      <c r="S148" s="134">
        <f t="shared" si="55"/>
        <v>6</v>
      </c>
      <c r="T148" s="43">
        <f t="shared" si="59"/>
        <v>8</v>
      </c>
      <c r="U148" s="43">
        <f t="shared" si="46"/>
        <v>2</v>
      </c>
      <c r="V148" s="43">
        <f t="shared" si="56"/>
        <v>0</v>
      </c>
      <c r="W148" s="132">
        <f t="shared" si="57"/>
        <v>2</v>
      </c>
    </row>
    <row r="149" spans="1:23">
      <c r="A149" s="197">
        <f t="shared" si="47"/>
        <v>139</v>
      </c>
      <c r="B149" s="198">
        <f>Data!B149</f>
        <v>27</v>
      </c>
      <c r="D149" s="73">
        <f t="shared" si="43"/>
        <v>5</v>
      </c>
      <c r="F149" s="24" t="str">
        <f t="shared" si="44"/>
        <v xml:space="preserve"> </v>
      </c>
      <c r="G149" s="25" t="str">
        <f t="shared" si="48"/>
        <v>L</v>
      </c>
      <c r="H149" s="43">
        <f t="shared" si="49"/>
        <v>5</v>
      </c>
      <c r="I149" s="134">
        <f t="shared" si="50"/>
        <v>7</v>
      </c>
      <c r="J149" s="43">
        <f t="shared" si="42"/>
        <v>8</v>
      </c>
      <c r="K149" s="43">
        <f t="shared" si="51"/>
        <v>2</v>
      </c>
      <c r="L149" s="43">
        <f t="shared" si="58"/>
        <v>0</v>
      </c>
      <c r="M149" s="132">
        <f t="shared" si="52"/>
        <v>-11</v>
      </c>
      <c r="P149" s="24" t="str">
        <f t="shared" si="45"/>
        <v xml:space="preserve"> </v>
      </c>
      <c r="Q149" s="25" t="str">
        <f t="shared" si="53"/>
        <v>L</v>
      </c>
      <c r="R149" s="43">
        <f t="shared" si="54"/>
        <v>5</v>
      </c>
      <c r="S149" s="134">
        <f t="shared" si="55"/>
        <v>7</v>
      </c>
      <c r="T149" s="43">
        <f t="shared" si="59"/>
        <v>9</v>
      </c>
      <c r="U149" s="43">
        <f t="shared" si="46"/>
        <v>2</v>
      </c>
      <c r="V149" s="43">
        <f t="shared" si="56"/>
        <v>0</v>
      </c>
      <c r="W149" s="132">
        <f t="shared" si="57"/>
        <v>0</v>
      </c>
    </row>
    <row r="150" spans="1:23">
      <c r="A150" s="197">
        <f t="shared" si="47"/>
        <v>140</v>
      </c>
      <c r="B150" s="198">
        <f>Data!B150</f>
        <v>0</v>
      </c>
      <c r="D150" s="73">
        <f t="shared" si="43"/>
        <v>0</v>
      </c>
      <c r="F150" s="24" t="str">
        <f t="shared" si="44"/>
        <v xml:space="preserve"> </v>
      </c>
      <c r="G150" s="25" t="str">
        <f t="shared" si="48"/>
        <v>L</v>
      </c>
      <c r="H150" s="43">
        <f t="shared" si="49"/>
        <v>0</v>
      </c>
      <c r="I150" s="134">
        <f t="shared" si="50"/>
        <v>8</v>
      </c>
      <c r="J150" s="43">
        <f t="shared" si="42"/>
        <v>9</v>
      </c>
      <c r="K150" s="43">
        <f t="shared" si="51"/>
        <v>3</v>
      </c>
      <c r="L150" s="43">
        <f t="shared" si="58"/>
        <v>0</v>
      </c>
      <c r="M150" s="132">
        <f t="shared" si="52"/>
        <v>-14</v>
      </c>
      <c r="P150" s="24" t="str">
        <f t="shared" si="45"/>
        <v xml:space="preserve"> </v>
      </c>
      <c r="Q150" s="25" t="str">
        <f t="shared" si="53"/>
        <v>L</v>
      </c>
      <c r="R150" s="43">
        <f t="shared" si="54"/>
        <v>0</v>
      </c>
      <c r="S150" s="134">
        <f t="shared" si="55"/>
        <v>8</v>
      </c>
      <c r="T150" s="43">
        <f t="shared" si="59"/>
        <v>10</v>
      </c>
      <c r="U150" s="43">
        <f t="shared" si="46"/>
        <v>2</v>
      </c>
      <c r="V150" s="43">
        <f t="shared" si="56"/>
        <v>0</v>
      </c>
      <c r="W150" s="132">
        <f t="shared" si="57"/>
        <v>-2</v>
      </c>
    </row>
    <row r="151" spans="1:23">
      <c r="A151" s="197">
        <f t="shared" si="47"/>
        <v>141</v>
      </c>
      <c r="B151" s="198">
        <f>Data!B151</f>
        <v>7</v>
      </c>
      <c r="D151" s="73">
        <f t="shared" si="43"/>
        <v>2</v>
      </c>
      <c r="F151" s="24" t="str">
        <f t="shared" si="44"/>
        <v xml:space="preserve"> </v>
      </c>
      <c r="G151" s="25" t="str">
        <f t="shared" si="48"/>
        <v>L</v>
      </c>
      <c r="H151" s="43">
        <f t="shared" si="49"/>
        <v>2</v>
      </c>
      <c r="I151" s="134">
        <f t="shared" si="50"/>
        <v>9</v>
      </c>
      <c r="J151" s="43">
        <f t="shared" si="42"/>
        <v>10</v>
      </c>
      <c r="K151" s="43">
        <f t="shared" si="51"/>
        <v>3</v>
      </c>
      <c r="L151" s="43">
        <f t="shared" si="58"/>
        <v>0</v>
      </c>
      <c r="M151" s="132">
        <f t="shared" si="52"/>
        <v>-17</v>
      </c>
      <c r="P151" s="24" t="str">
        <f t="shared" si="45"/>
        <v xml:space="preserve"> </v>
      </c>
      <c r="Q151" s="25" t="str">
        <f t="shared" si="53"/>
        <v>L</v>
      </c>
      <c r="R151" s="43">
        <f t="shared" si="54"/>
        <v>2</v>
      </c>
      <c r="S151" s="134">
        <f t="shared" si="55"/>
        <v>9</v>
      </c>
      <c r="T151" s="43">
        <f t="shared" si="59"/>
        <v>11</v>
      </c>
      <c r="U151" s="43">
        <f t="shared" si="46"/>
        <v>2</v>
      </c>
      <c r="V151" s="43">
        <f t="shared" si="56"/>
        <v>0</v>
      </c>
      <c r="W151" s="132">
        <f t="shared" si="57"/>
        <v>-4</v>
      </c>
    </row>
    <row r="152" spans="1:23">
      <c r="A152" s="197">
        <f t="shared" si="47"/>
        <v>142</v>
      </c>
      <c r="B152" s="198">
        <f>Data!B152</f>
        <v>34</v>
      </c>
      <c r="D152" s="73">
        <f t="shared" si="43"/>
        <v>6</v>
      </c>
      <c r="F152" s="24" t="str">
        <f t="shared" si="44"/>
        <v xml:space="preserve"> </v>
      </c>
      <c r="G152" s="25" t="str">
        <f t="shared" si="48"/>
        <v>L</v>
      </c>
      <c r="H152" s="43">
        <f t="shared" si="49"/>
        <v>6</v>
      </c>
      <c r="I152" s="134">
        <f t="shared" si="50"/>
        <v>10</v>
      </c>
      <c r="J152" s="43">
        <f t="shared" si="42"/>
        <v>11</v>
      </c>
      <c r="K152" s="43">
        <f t="shared" si="51"/>
        <v>4</v>
      </c>
      <c r="L152" s="43">
        <f t="shared" si="58"/>
        <v>0</v>
      </c>
      <c r="M152" s="132">
        <f t="shared" si="52"/>
        <v>-21</v>
      </c>
      <c r="P152" s="24" t="str">
        <f t="shared" si="45"/>
        <v xml:space="preserve"> </v>
      </c>
      <c r="Q152" s="25" t="str">
        <f t="shared" si="53"/>
        <v>L</v>
      </c>
      <c r="R152" s="43">
        <f t="shared" si="54"/>
        <v>6</v>
      </c>
      <c r="S152" s="134">
        <f t="shared" si="55"/>
        <v>10</v>
      </c>
      <c r="T152" s="43">
        <f t="shared" si="59"/>
        <v>12</v>
      </c>
      <c r="U152" s="43">
        <f t="shared" si="46"/>
        <v>3</v>
      </c>
      <c r="V152" s="43">
        <f t="shared" si="56"/>
        <v>0</v>
      </c>
      <c r="W152" s="132">
        <f t="shared" si="57"/>
        <v>-7</v>
      </c>
    </row>
    <row r="153" spans="1:23">
      <c r="A153" s="197">
        <f t="shared" si="47"/>
        <v>143</v>
      </c>
      <c r="B153" s="198">
        <f>Data!B153</f>
        <v>1</v>
      </c>
      <c r="D153" s="73">
        <f t="shared" si="43"/>
        <v>1</v>
      </c>
      <c r="F153" s="24" t="str">
        <f t="shared" si="44"/>
        <v xml:space="preserve"> </v>
      </c>
      <c r="G153" s="25" t="str">
        <f t="shared" si="48"/>
        <v>L</v>
      </c>
      <c r="H153" s="43">
        <f t="shared" si="49"/>
        <v>1</v>
      </c>
      <c r="I153" s="134">
        <f t="shared" si="50"/>
        <v>11</v>
      </c>
      <c r="J153" s="43">
        <f t="shared" si="42"/>
        <v>0</v>
      </c>
      <c r="K153" s="43">
        <f t="shared" si="51"/>
        <v>0</v>
      </c>
      <c r="L153" s="43">
        <f t="shared" si="58"/>
        <v>0</v>
      </c>
      <c r="M153" s="132">
        <f t="shared" si="52"/>
        <v>-21</v>
      </c>
      <c r="P153" s="24" t="str">
        <f t="shared" si="45"/>
        <v xml:space="preserve"> </v>
      </c>
      <c r="Q153" s="25" t="str">
        <f t="shared" si="53"/>
        <v>L</v>
      </c>
      <c r="R153" s="43">
        <f t="shared" si="54"/>
        <v>1</v>
      </c>
      <c r="S153" s="134">
        <f t="shared" si="55"/>
        <v>11</v>
      </c>
      <c r="T153" s="43">
        <f t="shared" si="59"/>
        <v>13</v>
      </c>
      <c r="U153" s="43">
        <f t="shared" si="46"/>
        <v>3</v>
      </c>
      <c r="V153" s="43">
        <f t="shared" si="56"/>
        <v>0</v>
      </c>
      <c r="W153" s="132">
        <f t="shared" si="57"/>
        <v>-10</v>
      </c>
    </row>
    <row r="154" spans="1:23">
      <c r="A154" s="197">
        <f t="shared" si="47"/>
        <v>144</v>
      </c>
      <c r="B154" s="198">
        <f>Data!B154</f>
        <v>2</v>
      </c>
      <c r="D154" s="73">
        <f t="shared" si="43"/>
        <v>1</v>
      </c>
      <c r="F154" s="24" t="str">
        <f t="shared" si="44"/>
        <v xml:space="preserve"> </v>
      </c>
      <c r="G154" s="25" t="str">
        <f t="shared" si="48"/>
        <v>W</v>
      </c>
      <c r="H154" s="43" t="str">
        <f t="shared" si="49"/>
        <v xml:space="preserve"> </v>
      </c>
      <c r="I154" s="134">
        <f t="shared" si="50"/>
        <v>0</v>
      </c>
      <c r="J154" s="43">
        <f t="shared" si="42"/>
        <v>0</v>
      </c>
      <c r="K154" s="43">
        <f t="shared" si="51"/>
        <v>0</v>
      </c>
      <c r="L154" s="43">
        <f t="shared" si="58"/>
        <v>0</v>
      </c>
      <c r="M154" s="132">
        <f t="shared" si="52"/>
        <v>-21</v>
      </c>
      <c r="P154" s="24" t="str">
        <f t="shared" si="45"/>
        <v xml:space="preserve"> </v>
      </c>
      <c r="Q154" s="25" t="str">
        <f t="shared" si="53"/>
        <v>W</v>
      </c>
      <c r="R154" s="43" t="str">
        <f t="shared" si="54"/>
        <v xml:space="preserve"> </v>
      </c>
      <c r="S154" s="134">
        <f t="shared" si="55"/>
        <v>0</v>
      </c>
      <c r="T154" s="43">
        <f t="shared" si="59"/>
        <v>8</v>
      </c>
      <c r="U154" s="43">
        <f t="shared" si="46"/>
        <v>0</v>
      </c>
      <c r="V154" s="43">
        <f t="shared" si="56"/>
        <v>18</v>
      </c>
      <c r="W154" s="132">
        <f t="shared" si="57"/>
        <v>8</v>
      </c>
    </row>
    <row r="155" spans="1:23">
      <c r="A155" s="197">
        <f t="shared" si="47"/>
        <v>145</v>
      </c>
      <c r="B155" s="198">
        <f>Data!B155</f>
        <v>11</v>
      </c>
      <c r="D155" s="73">
        <f t="shared" si="43"/>
        <v>2</v>
      </c>
      <c r="F155" s="24" t="str">
        <f t="shared" si="44"/>
        <v xml:space="preserve"> </v>
      </c>
      <c r="G155" s="25" t="str">
        <f t="shared" si="48"/>
        <v xml:space="preserve"> </v>
      </c>
      <c r="H155" s="43" t="str">
        <f t="shared" si="49"/>
        <v xml:space="preserve"> </v>
      </c>
      <c r="I155" s="134">
        <f t="shared" si="50"/>
        <v>0</v>
      </c>
      <c r="J155" s="43">
        <f t="shared" si="42"/>
        <v>0</v>
      </c>
      <c r="K155" s="43">
        <f t="shared" si="51"/>
        <v>0</v>
      </c>
      <c r="L155" s="43">
        <f t="shared" si="58"/>
        <v>0</v>
      </c>
      <c r="M155" s="132">
        <f t="shared" si="52"/>
        <v>-21</v>
      </c>
      <c r="P155" s="24" t="str">
        <f t="shared" si="45"/>
        <v xml:space="preserve"> </v>
      </c>
      <c r="Q155" s="25" t="str">
        <f t="shared" si="53"/>
        <v xml:space="preserve"> </v>
      </c>
      <c r="R155" s="43" t="str">
        <f t="shared" si="54"/>
        <v xml:space="preserve"> </v>
      </c>
      <c r="S155" s="134">
        <f t="shared" si="55"/>
        <v>0</v>
      </c>
      <c r="T155" s="43">
        <f t="shared" si="59"/>
        <v>8</v>
      </c>
      <c r="U155" s="43">
        <f t="shared" si="46"/>
        <v>0</v>
      </c>
      <c r="V155" s="43">
        <f t="shared" si="56"/>
        <v>0</v>
      </c>
      <c r="W155" s="132">
        <f t="shared" si="57"/>
        <v>8</v>
      </c>
    </row>
    <row r="156" spans="1:23">
      <c r="A156" s="197">
        <f t="shared" si="47"/>
        <v>146</v>
      </c>
      <c r="B156" s="198">
        <f>Data!B156</f>
        <v>36</v>
      </c>
      <c r="D156" s="73">
        <f t="shared" si="43"/>
        <v>6</v>
      </c>
      <c r="F156" s="24" t="str">
        <f t="shared" si="44"/>
        <v xml:space="preserve"> </v>
      </c>
      <c r="G156" s="25" t="str">
        <f t="shared" si="48"/>
        <v xml:space="preserve"> </v>
      </c>
      <c r="H156" s="43" t="str">
        <f t="shared" si="49"/>
        <v xml:space="preserve"> </v>
      </c>
      <c r="I156" s="134">
        <f t="shared" si="50"/>
        <v>0</v>
      </c>
      <c r="J156" s="43">
        <f t="shared" ref="J156:J219" si="60">IF(OR(H156=" ",I156&gt;$F$9),0,J155+1)</f>
        <v>0</v>
      </c>
      <c r="K156" s="43">
        <f t="shared" si="51"/>
        <v>0</v>
      </c>
      <c r="L156" s="43">
        <f t="shared" si="58"/>
        <v>0</v>
      </c>
      <c r="M156" s="132">
        <f t="shared" si="52"/>
        <v>-21</v>
      </c>
      <c r="P156" s="24" t="str">
        <f t="shared" si="45"/>
        <v xml:space="preserve"> </v>
      </c>
      <c r="Q156" s="25" t="str">
        <f t="shared" si="53"/>
        <v xml:space="preserve"> </v>
      </c>
      <c r="R156" s="43" t="str">
        <f t="shared" si="54"/>
        <v xml:space="preserve"> </v>
      </c>
      <c r="S156" s="134">
        <f t="shared" si="55"/>
        <v>0</v>
      </c>
      <c r="T156" s="43">
        <f t="shared" si="59"/>
        <v>8</v>
      </c>
      <c r="U156" s="43">
        <f t="shared" si="46"/>
        <v>0</v>
      </c>
      <c r="V156" s="43">
        <f t="shared" si="56"/>
        <v>0</v>
      </c>
      <c r="W156" s="132">
        <f t="shared" si="57"/>
        <v>8</v>
      </c>
    </row>
    <row r="157" spans="1:23">
      <c r="A157" s="197">
        <f t="shared" si="47"/>
        <v>147</v>
      </c>
      <c r="B157" s="198">
        <f>Data!B157</f>
        <v>33</v>
      </c>
      <c r="D157" s="73">
        <f t="shared" si="43"/>
        <v>6</v>
      </c>
      <c r="F157" s="24" t="str">
        <f t="shared" si="44"/>
        <v>T</v>
      </c>
      <c r="G157" s="25" t="str">
        <f t="shared" si="48"/>
        <v xml:space="preserve"> </v>
      </c>
      <c r="H157" s="43">
        <f t="shared" si="49"/>
        <v>6</v>
      </c>
      <c r="I157" s="134">
        <f t="shared" si="50"/>
        <v>0</v>
      </c>
      <c r="J157" s="43">
        <f t="shared" si="60"/>
        <v>1</v>
      </c>
      <c r="K157" s="43">
        <f t="shared" si="51"/>
        <v>1</v>
      </c>
      <c r="L157" s="43">
        <f t="shared" si="58"/>
        <v>0</v>
      </c>
      <c r="M157" s="132">
        <f t="shared" si="52"/>
        <v>-22</v>
      </c>
      <c r="P157" s="24" t="str">
        <f t="shared" si="45"/>
        <v>T</v>
      </c>
      <c r="Q157" s="25" t="str">
        <f t="shared" si="53"/>
        <v xml:space="preserve"> </v>
      </c>
      <c r="R157" s="43">
        <f t="shared" si="54"/>
        <v>6</v>
      </c>
      <c r="S157" s="134">
        <f t="shared" si="55"/>
        <v>0</v>
      </c>
      <c r="T157" s="43">
        <f t="shared" si="59"/>
        <v>8</v>
      </c>
      <c r="U157" s="43">
        <f t="shared" si="46"/>
        <v>2</v>
      </c>
      <c r="V157" s="43">
        <f t="shared" si="56"/>
        <v>0</v>
      </c>
      <c r="W157" s="132">
        <f t="shared" si="57"/>
        <v>6</v>
      </c>
    </row>
    <row r="158" spans="1:23">
      <c r="A158" s="197">
        <f t="shared" si="47"/>
        <v>148</v>
      </c>
      <c r="B158" s="198">
        <f>Data!B158</f>
        <v>31</v>
      </c>
      <c r="D158" s="73">
        <f t="shared" si="43"/>
        <v>6</v>
      </c>
      <c r="F158" s="24" t="str">
        <f t="shared" si="44"/>
        <v>T</v>
      </c>
      <c r="G158" s="25" t="str">
        <f t="shared" si="48"/>
        <v>W</v>
      </c>
      <c r="H158" s="43" t="str">
        <f t="shared" si="49"/>
        <v xml:space="preserve"> </v>
      </c>
      <c r="I158" s="134">
        <f t="shared" si="50"/>
        <v>0</v>
      </c>
      <c r="J158" s="43">
        <f t="shared" si="60"/>
        <v>0</v>
      </c>
      <c r="K158" s="43">
        <f t="shared" si="51"/>
        <v>0</v>
      </c>
      <c r="L158" s="43">
        <f t="shared" si="58"/>
        <v>6</v>
      </c>
      <c r="M158" s="132">
        <f t="shared" si="52"/>
        <v>-16</v>
      </c>
      <c r="P158" s="24" t="str">
        <f t="shared" si="45"/>
        <v>T</v>
      </c>
      <c r="Q158" s="25" t="str">
        <f t="shared" si="53"/>
        <v>W</v>
      </c>
      <c r="R158" s="43" t="str">
        <f t="shared" si="54"/>
        <v xml:space="preserve"> </v>
      </c>
      <c r="S158" s="134">
        <f t="shared" si="55"/>
        <v>0</v>
      </c>
      <c r="T158" s="43">
        <f t="shared" si="59"/>
        <v>3</v>
      </c>
      <c r="U158" s="43">
        <f t="shared" si="46"/>
        <v>0</v>
      </c>
      <c r="V158" s="43">
        <f t="shared" si="56"/>
        <v>12</v>
      </c>
      <c r="W158" s="132">
        <f t="shared" si="57"/>
        <v>18</v>
      </c>
    </row>
    <row r="159" spans="1:23">
      <c r="A159" s="197">
        <f t="shared" si="47"/>
        <v>149</v>
      </c>
      <c r="B159" s="198">
        <f>Data!B159</f>
        <v>17</v>
      </c>
      <c r="D159" s="73">
        <f t="shared" si="43"/>
        <v>3</v>
      </c>
      <c r="F159" s="24" t="str">
        <f t="shared" si="44"/>
        <v xml:space="preserve"> </v>
      </c>
      <c r="G159" s="25" t="str">
        <f t="shared" si="48"/>
        <v xml:space="preserve"> </v>
      </c>
      <c r="H159" s="43" t="str">
        <f t="shared" si="49"/>
        <v xml:space="preserve"> </v>
      </c>
      <c r="I159" s="134">
        <f t="shared" si="50"/>
        <v>0</v>
      </c>
      <c r="J159" s="43">
        <f t="shared" si="60"/>
        <v>0</v>
      </c>
      <c r="K159" s="43">
        <f t="shared" si="51"/>
        <v>0</v>
      </c>
      <c r="L159" s="43">
        <f t="shared" si="58"/>
        <v>0</v>
      </c>
      <c r="M159" s="132">
        <f t="shared" si="52"/>
        <v>-16</v>
      </c>
      <c r="P159" s="24" t="str">
        <f t="shared" si="45"/>
        <v xml:space="preserve"> </v>
      </c>
      <c r="Q159" s="25" t="str">
        <f t="shared" si="53"/>
        <v xml:space="preserve"> </v>
      </c>
      <c r="R159" s="43" t="str">
        <f t="shared" si="54"/>
        <v xml:space="preserve"> </v>
      </c>
      <c r="S159" s="134">
        <f t="shared" si="55"/>
        <v>0</v>
      </c>
      <c r="T159" s="43">
        <f t="shared" si="59"/>
        <v>3</v>
      </c>
      <c r="U159" s="43">
        <f t="shared" si="46"/>
        <v>0</v>
      </c>
      <c r="V159" s="43">
        <f t="shared" si="56"/>
        <v>0</v>
      </c>
      <c r="W159" s="132">
        <f t="shared" si="57"/>
        <v>18</v>
      </c>
    </row>
    <row r="160" spans="1:23">
      <c r="A160" s="197">
        <f t="shared" si="47"/>
        <v>150</v>
      </c>
      <c r="B160" s="198">
        <f>Data!B160</f>
        <v>11</v>
      </c>
      <c r="D160" s="73">
        <f t="shared" si="43"/>
        <v>2</v>
      </c>
      <c r="F160" s="24" t="str">
        <f t="shared" si="44"/>
        <v xml:space="preserve"> </v>
      </c>
      <c r="G160" s="25" t="str">
        <f t="shared" si="48"/>
        <v xml:space="preserve"> </v>
      </c>
      <c r="H160" s="43" t="str">
        <f t="shared" si="49"/>
        <v xml:space="preserve"> </v>
      </c>
      <c r="I160" s="134">
        <f t="shared" si="50"/>
        <v>0</v>
      </c>
      <c r="J160" s="43">
        <f t="shared" si="60"/>
        <v>0</v>
      </c>
      <c r="K160" s="43">
        <f t="shared" si="51"/>
        <v>0</v>
      </c>
      <c r="L160" s="43">
        <f t="shared" si="58"/>
        <v>0</v>
      </c>
      <c r="M160" s="132">
        <f t="shared" si="52"/>
        <v>-16</v>
      </c>
      <c r="P160" s="24" t="str">
        <f t="shared" si="45"/>
        <v xml:space="preserve"> </v>
      </c>
      <c r="Q160" s="25" t="str">
        <f t="shared" si="53"/>
        <v xml:space="preserve"> </v>
      </c>
      <c r="R160" s="43" t="str">
        <f t="shared" si="54"/>
        <v xml:space="preserve"> </v>
      </c>
      <c r="S160" s="134">
        <f t="shared" si="55"/>
        <v>0</v>
      </c>
      <c r="T160" s="43">
        <f t="shared" si="59"/>
        <v>3</v>
      </c>
      <c r="U160" s="43">
        <f t="shared" si="46"/>
        <v>0</v>
      </c>
      <c r="V160" s="43">
        <f t="shared" si="56"/>
        <v>0</v>
      </c>
      <c r="W160" s="132">
        <f t="shared" si="57"/>
        <v>18</v>
      </c>
    </row>
    <row r="161" spans="1:23">
      <c r="A161" s="197">
        <f t="shared" si="47"/>
        <v>151</v>
      </c>
      <c r="B161" s="198">
        <f>Data!B161</f>
        <v>4</v>
      </c>
      <c r="D161" s="73">
        <f t="shared" si="43"/>
        <v>1</v>
      </c>
      <c r="F161" s="24" t="str">
        <f t="shared" si="44"/>
        <v xml:space="preserve"> </v>
      </c>
      <c r="G161" s="25" t="str">
        <f t="shared" si="48"/>
        <v xml:space="preserve"> </v>
      </c>
      <c r="H161" s="43" t="str">
        <f t="shared" si="49"/>
        <v xml:space="preserve"> </v>
      </c>
      <c r="I161" s="134">
        <f t="shared" si="50"/>
        <v>0</v>
      </c>
      <c r="J161" s="43">
        <f t="shared" si="60"/>
        <v>0</v>
      </c>
      <c r="K161" s="43">
        <f t="shared" si="51"/>
        <v>0</v>
      </c>
      <c r="L161" s="43">
        <f t="shared" si="58"/>
        <v>0</v>
      </c>
      <c r="M161" s="132">
        <f t="shared" si="52"/>
        <v>-16</v>
      </c>
      <c r="P161" s="24" t="str">
        <f t="shared" si="45"/>
        <v xml:space="preserve"> </v>
      </c>
      <c r="Q161" s="25" t="str">
        <f t="shared" si="53"/>
        <v xml:space="preserve"> </v>
      </c>
      <c r="R161" s="43" t="str">
        <f t="shared" si="54"/>
        <v xml:space="preserve"> </v>
      </c>
      <c r="S161" s="134">
        <f t="shared" si="55"/>
        <v>0</v>
      </c>
      <c r="T161" s="43">
        <f t="shared" si="59"/>
        <v>3</v>
      </c>
      <c r="U161" s="43">
        <f t="shared" si="46"/>
        <v>0</v>
      </c>
      <c r="V161" s="43">
        <f t="shared" si="56"/>
        <v>0</v>
      </c>
      <c r="W161" s="132">
        <f t="shared" si="57"/>
        <v>18</v>
      </c>
    </row>
    <row r="162" spans="1:23">
      <c r="A162" s="197">
        <f t="shared" si="47"/>
        <v>152</v>
      </c>
      <c r="B162" s="198">
        <f>Data!B162</f>
        <v>21</v>
      </c>
      <c r="D162" s="73">
        <f t="shared" si="43"/>
        <v>4</v>
      </c>
      <c r="F162" s="24" t="str">
        <f t="shared" si="44"/>
        <v xml:space="preserve"> </v>
      </c>
      <c r="G162" s="25" t="str">
        <f t="shared" si="48"/>
        <v xml:space="preserve"> </v>
      </c>
      <c r="H162" s="43" t="str">
        <f t="shared" si="49"/>
        <v xml:space="preserve"> </v>
      </c>
      <c r="I162" s="134">
        <f t="shared" si="50"/>
        <v>0</v>
      </c>
      <c r="J162" s="43">
        <f t="shared" si="60"/>
        <v>0</v>
      </c>
      <c r="K162" s="43">
        <f t="shared" si="51"/>
        <v>0</v>
      </c>
      <c r="L162" s="43">
        <f t="shared" si="58"/>
        <v>0</v>
      </c>
      <c r="M162" s="132">
        <f t="shared" si="52"/>
        <v>-16</v>
      </c>
      <c r="P162" s="24" t="str">
        <f t="shared" si="45"/>
        <v xml:space="preserve"> </v>
      </c>
      <c r="Q162" s="25" t="str">
        <f t="shared" si="53"/>
        <v xml:space="preserve"> </v>
      </c>
      <c r="R162" s="43" t="str">
        <f t="shared" si="54"/>
        <v xml:space="preserve"> </v>
      </c>
      <c r="S162" s="134">
        <f t="shared" si="55"/>
        <v>0</v>
      </c>
      <c r="T162" s="43">
        <f t="shared" si="59"/>
        <v>3</v>
      </c>
      <c r="U162" s="43">
        <f t="shared" si="46"/>
        <v>0</v>
      </c>
      <c r="V162" s="43">
        <f t="shared" si="56"/>
        <v>0</v>
      </c>
      <c r="W162" s="132">
        <f t="shared" si="57"/>
        <v>18</v>
      </c>
    </row>
    <row r="163" spans="1:23">
      <c r="A163" s="197">
        <f t="shared" si="47"/>
        <v>153</v>
      </c>
      <c r="B163" s="198">
        <f>Data!B163</f>
        <v>18</v>
      </c>
      <c r="D163" s="73">
        <f t="shared" si="43"/>
        <v>3</v>
      </c>
      <c r="F163" s="24" t="str">
        <f t="shared" si="44"/>
        <v xml:space="preserve"> </v>
      </c>
      <c r="G163" s="25" t="str">
        <f t="shared" si="48"/>
        <v xml:space="preserve"> </v>
      </c>
      <c r="H163" s="43" t="str">
        <f t="shared" si="49"/>
        <v xml:space="preserve"> </v>
      </c>
      <c r="I163" s="134">
        <f t="shared" si="50"/>
        <v>0</v>
      </c>
      <c r="J163" s="43">
        <f t="shared" si="60"/>
        <v>0</v>
      </c>
      <c r="K163" s="43">
        <f t="shared" si="51"/>
        <v>0</v>
      </c>
      <c r="L163" s="43">
        <f t="shared" si="58"/>
        <v>0</v>
      </c>
      <c r="M163" s="132">
        <f t="shared" si="52"/>
        <v>-16</v>
      </c>
      <c r="P163" s="24" t="str">
        <f t="shared" si="45"/>
        <v xml:space="preserve"> </v>
      </c>
      <c r="Q163" s="25" t="str">
        <f t="shared" si="53"/>
        <v xml:space="preserve"> </v>
      </c>
      <c r="R163" s="43" t="str">
        <f t="shared" si="54"/>
        <v xml:space="preserve"> </v>
      </c>
      <c r="S163" s="134">
        <f t="shared" si="55"/>
        <v>0</v>
      </c>
      <c r="T163" s="43">
        <f t="shared" si="59"/>
        <v>3</v>
      </c>
      <c r="U163" s="43">
        <f t="shared" si="46"/>
        <v>0</v>
      </c>
      <c r="V163" s="43">
        <f t="shared" si="56"/>
        <v>0</v>
      </c>
      <c r="W163" s="132">
        <f t="shared" si="57"/>
        <v>18</v>
      </c>
    </row>
    <row r="164" spans="1:23">
      <c r="A164" s="197">
        <f t="shared" si="47"/>
        <v>154</v>
      </c>
      <c r="B164" s="198">
        <f>Data!B164</f>
        <v>3</v>
      </c>
      <c r="D164" s="73">
        <f t="shared" si="43"/>
        <v>1</v>
      </c>
      <c r="F164" s="24" t="str">
        <f t="shared" si="44"/>
        <v xml:space="preserve"> </v>
      </c>
      <c r="G164" s="25" t="str">
        <f t="shared" si="48"/>
        <v xml:space="preserve"> </v>
      </c>
      <c r="H164" s="43" t="str">
        <f t="shared" si="49"/>
        <v xml:space="preserve"> </v>
      </c>
      <c r="I164" s="134">
        <f t="shared" si="50"/>
        <v>0</v>
      </c>
      <c r="J164" s="43">
        <f t="shared" si="60"/>
        <v>0</v>
      </c>
      <c r="K164" s="43">
        <f t="shared" si="51"/>
        <v>0</v>
      </c>
      <c r="L164" s="43">
        <f t="shared" si="58"/>
        <v>0</v>
      </c>
      <c r="M164" s="132">
        <f t="shared" si="52"/>
        <v>-16</v>
      </c>
      <c r="P164" s="24" t="str">
        <f t="shared" si="45"/>
        <v xml:space="preserve"> </v>
      </c>
      <c r="Q164" s="25" t="str">
        <f t="shared" si="53"/>
        <v xml:space="preserve"> </v>
      </c>
      <c r="R164" s="43" t="str">
        <f t="shared" si="54"/>
        <v xml:space="preserve"> </v>
      </c>
      <c r="S164" s="134">
        <f t="shared" si="55"/>
        <v>0</v>
      </c>
      <c r="T164" s="43">
        <f t="shared" si="59"/>
        <v>3</v>
      </c>
      <c r="U164" s="43">
        <f t="shared" si="46"/>
        <v>0</v>
      </c>
      <c r="V164" s="43">
        <f t="shared" si="56"/>
        <v>0</v>
      </c>
      <c r="W164" s="132">
        <f t="shared" si="57"/>
        <v>18</v>
      </c>
    </row>
    <row r="165" spans="1:23">
      <c r="A165" s="197">
        <f t="shared" si="47"/>
        <v>155</v>
      </c>
      <c r="B165" s="198">
        <f>Data!B165</f>
        <v>20</v>
      </c>
      <c r="D165" s="73">
        <f t="shared" si="43"/>
        <v>4</v>
      </c>
      <c r="F165" s="24" t="str">
        <f t="shared" si="44"/>
        <v xml:space="preserve"> </v>
      </c>
      <c r="G165" s="25" t="str">
        <f t="shared" si="48"/>
        <v xml:space="preserve"> </v>
      </c>
      <c r="H165" s="43" t="str">
        <f t="shared" si="49"/>
        <v xml:space="preserve"> </v>
      </c>
      <c r="I165" s="134">
        <f t="shared" si="50"/>
        <v>0</v>
      </c>
      <c r="J165" s="43">
        <f t="shared" si="60"/>
        <v>0</v>
      </c>
      <c r="K165" s="43">
        <f t="shared" si="51"/>
        <v>0</v>
      </c>
      <c r="L165" s="43">
        <f t="shared" si="58"/>
        <v>0</v>
      </c>
      <c r="M165" s="132">
        <f t="shared" si="52"/>
        <v>-16</v>
      </c>
      <c r="P165" s="24" t="str">
        <f t="shared" si="45"/>
        <v xml:space="preserve"> </v>
      </c>
      <c r="Q165" s="25" t="str">
        <f t="shared" si="53"/>
        <v xml:space="preserve"> </v>
      </c>
      <c r="R165" s="43" t="str">
        <f t="shared" si="54"/>
        <v xml:space="preserve"> </v>
      </c>
      <c r="S165" s="134">
        <f t="shared" si="55"/>
        <v>0</v>
      </c>
      <c r="T165" s="43">
        <f t="shared" si="59"/>
        <v>3</v>
      </c>
      <c r="U165" s="43">
        <f t="shared" si="46"/>
        <v>0</v>
      </c>
      <c r="V165" s="43">
        <f t="shared" si="56"/>
        <v>0</v>
      </c>
      <c r="W165" s="132">
        <f t="shared" si="57"/>
        <v>18</v>
      </c>
    </row>
    <row r="166" spans="1:23">
      <c r="A166" s="197">
        <f t="shared" si="47"/>
        <v>156</v>
      </c>
      <c r="B166" s="198">
        <f>Data!B166</f>
        <v>1</v>
      </c>
      <c r="D166" s="73">
        <f t="shared" si="43"/>
        <v>1</v>
      </c>
      <c r="F166" s="24" t="str">
        <f t="shared" si="44"/>
        <v xml:space="preserve"> </v>
      </c>
      <c r="G166" s="25" t="str">
        <f t="shared" si="48"/>
        <v xml:space="preserve"> </v>
      </c>
      <c r="H166" s="43" t="str">
        <f t="shared" si="49"/>
        <v xml:space="preserve"> </v>
      </c>
      <c r="I166" s="134">
        <f t="shared" si="50"/>
        <v>0</v>
      </c>
      <c r="J166" s="43">
        <f t="shared" si="60"/>
        <v>0</v>
      </c>
      <c r="K166" s="43">
        <f t="shared" si="51"/>
        <v>0</v>
      </c>
      <c r="L166" s="43">
        <f t="shared" si="58"/>
        <v>0</v>
      </c>
      <c r="M166" s="132">
        <f t="shared" si="52"/>
        <v>-16</v>
      </c>
      <c r="P166" s="24" t="str">
        <f t="shared" si="45"/>
        <v xml:space="preserve"> </v>
      </c>
      <c r="Q166" s="25" t="str">
        <f t="shared" si="53"/>
        <v xml:space="preserve"> </v>
      </c>
      <c r="R166" s="43" t="str">
        <f t="shared" si="54"/>
        <v xml:space="preserve"> </v>
      </c>
      <c r="S166" s="134">
        <f t="shared" si="55"/>
        <v>0</v>
      </c>
      <c r="T166" s="43">
        <f t="shared" si="59"/>
        <v>3</v>
      </c>
      <c r="U166" s="43">
        <f t="shared" si="46"/>
        <v>0</v>
      </c>
      <c r="V166" s="43">
        <f t="shared" si="56"/>
        <v>0</v>
      </c>
      <c r="W166" s="132">
        <f t="shared" si="57"/>
        <v>18</v>
      </c>
    </row>
    <row r="167" spans="1:23">
      <c r="A167" s="197">
        <f t="shared" si="47"/>
        <v>157</v>
      </c>
      <c r="B167" s="198">
        <f>Data!B167</f>
        <v>36</v>
      </c>
      <c r="D167" s="73">
        <f t="shared" si="43"/>
        <v>6</v>
      </c>
      <c r="F167" s="24" t="str">
        <f t="shared" si="44"/>
        <v xml:space="preserve"> </v>
      </c>
      <c r="G167" s="25" t="str">
        <f t="shared" si="48"/>
        <v xml:space="preserve"> </v>
      </c>
      <c r="H167" s="43" t="str">
        <f t="shared" si="49"/>
        <v xml:space="preserve"> </v>
      </c>
      <c r="I167" s="134">
        <f t="shared" si="50"/>
        <v>0</v>
      </c>
      <c r="J167" s="43">
        <f t="shared" si="60"/>
        <v>0</v>
      </c>
      <c r="K167" s="43">
        <f t="shared" si="51"/>
        <v>0</v>
      </c>
      <c r="L167" s="43">
        <f t="shared" si="58"/>
        <v>0</v>
      </c>
      <c r="M167" s="132">
        <f t="shared" si="52"/>
        <v>-16</v>
      </c>
      <c r="P167" s="24" t="str">
        <f t="shared" si="45"/>
        <v xml:space="preserve"> </v>
      </c>
      <c r="Q167" s="25" t="str">
        <f t="shared" si="53"/>
        <v xml:space="preserve"> </v>
      </c>
      <c r="R167" s="43" t="str">
        <f t="shared" si="54"/>
        <v xml:space="preserve"> </v>
      </c>
      <c r="S167" s="134">
        <f t="shared" si="55"/>
        <v>0</v>
      </c>
      <c r="T167" s="43">
        <f t="shared" si="59"/>
        <v>3</v>
      </c>
      <c r="U167" s="43">
        <f t="shared" si="46"/>
        <v>0</v>
      </c>
      <c r="V167" s="43">
        <f t="shared" si="56"/>
        <v>0</v>
      </c>
      <c r="W167" s="132">
        <f t="shared" si="57"/>
        <v>18</v>
      </c>
    </row>
    <row r="168" spans="1:23">
      <c r="A168" s="197">
        <f t="shared" si="47"/>
        <v>158</v>
      </c>
      <c r="B168" s="198">
        <f>Data!B168</f>
        <v>17</v>
      </c>
      <c r="D168" s="73">
        <f t="shared" si="43"/>
        <v>3</v>
      </c>
      <c r="F168" s="24" t="str">
        <f t="shared" si="44"/>
        <v xml:space="preserve"> </v>
      </c>
      <c r="G168" s="25" t="str">
        <f t="shared" si="48"/>
        <v xml:space="preserve"> </v>
      </c>
      <c r="H168" s="43" t="str">
        <f t="shared" si="49"/>
        <v xml:space="preserve"> </v>
      </c>
      <c r="I168" s="134">
        <f t="shared" si="50"/>
        <v>0</v>
      </c>
      <c r="J168" s="43">
        <f t="shared" si="60"/>
        <v>0</v>
      </c>
      <c r="K168" s="43">
        <f t="shared" si="51"/>
        <v>0</v>
      </c>
      <c r="L168" s="43">
        <f t="shared" si="58"/>
        <v>0</v>
      </c>
      <c r="M168" s="132">
        <f t="shared" si="52"/>
        <v>-16</v>
      </c>
      <c r="P168" s="24" t="str">
        <f t="shared" si="45"/>
        <v xml:space="preserve"> </v>
      </c>
      <c r="Q168" s="25" t="str">
        <f t="shared" si="53"/>
        <v xml:space="preserve"> </v>
      </c>
      <c r="R168" s="43" t="str">
        <f t="shared" si="54"/>
        <v xml:space="preserve"> </v>
      </c>
      <c r="S168" s="134">
        <f t="shared" si="55"/>
        <v>0</v>
      </c>
      <c r="T168" s="43">
        <f t="shared" si="59"/>
        <v>3</v>
      </c>
      <c r="U168" s="43">
        <f t="shared" si="46"/>
        <v>0</v>
      </c>
      <c r="V168" s="43">
        <f t="shared" si="56"/>
        <v>0</v>
      </c>
      <c r="W168" s="132">
        <f t="shared" si="57"/>
        <v>18</v>
      </c>
    </row>
    <row r="169" spans="1:23">
      <c r="A169" s="197">
        <f t="shared" si="47"/>
        <v>159</v>
      </c>
      <c r="B169" s="198">
        <f>Data!B169</f>
        <v>1</v>
      </c>
      <c r="D169" s="73">
        <f t="shared" si="43"/>
        <v>1</v>
      </c>
      <c r="F169" s="24" t="str">
        <f t="shared" si="44"/>
        <v xml:space="preserve"> </v>
      </c>
      <c r="G169" s="25" t="str">
        <f t="shared" si="48"/>
        <v xml:space="preserve"> </v>
      </c>
      <c r="H169" s="43" t="str">
        <f t="shared" si="49"/>
        <v xml:space="preserve"> </v>
      </c>
      <c r="I169" s="134">
        <f t="shared" si="50"/>
        <v>0</v>
      </c>
      <c r="J169" s="43">
        <f t="shared" si="60"/>
        <v>0</v>
      </c>
      <c r="K169" s="43">
        <f t="shared" si="51"/>
        <v>0</v>
      </c>
      <c r="L169" s="43">
        <f t="shared" si="58"/>
        <v>0</v>
      </c>
      <c r="M169" s="132">
        <f t="shared" si="52"/>
        <v>-16</v>
      </c>
      <c r="P169" s="24" t="str">
        <f t="shared" si="45"/>
        <v xml:space="preserve"> </v>
      </c>
      <c r="Q169" s="25" t="str">
        <f t="shared" si="53"/>
        <v xml:space="preserve"> </v>
      </c>
      <c r="R169" s="43" t="str">
        <f t="shared" si="54"/>
        <v xml:space="preserve"> </v>
      </c>
      <c r="S169" s="134">
        <f t="shared" si="55"/>
        <v>0</v>
      </c>
      <c r="T169" s="43">
        <f t="shared" si="59"/>
        <v>3</v>
      </c>
      <c r="U169" s="43">
        <f t="shared" si="46"/>
        <v>0</v>
      </c>
      <c r="V169" s="43">
        <f t="shared" si="56"/>
        <v>0</v>
      </c>
      <c r="W169" s="132">
        <f t="shared" si="57"/>
        <v>18</v>
      </c>
    </row>
    <row r="170" spans="1:23">
      <c r="A170" s="197">
        <f t="shared" si="47"/>
        <v>160</v>
      </c>
      <c r="B170" s="198">
        <f>Data!B170</f>
        <v>18</v>
      </c>
      <c r="D170" s="73">
        <f t="shared" si="43"/>
        <v>3</v>
      </c>
      <c r="F170" s="24" t="str">
        <f t="shared" si="44"/>
        <v xml:space="preserve"> </v>
      </c>
      <c r="G170" s="25" t="str">
        <f t="shared" si="48"/>
        <v xml:space="preserve"> </v>
      </c>
      <c r="H170" s="43" t="str">
        <f t="shared" si="49"/>
        <v xml:space="preserve"> </v>
      </c>
      <c r="I170" s="134">
        <f t="shared" si="50"/>
        <v>0</v>
      </c>
      <c r="J170" s="43">
        <f t="shared" si="60"/>
        <v>0</v>
      </c>
      <c r="K170" s="43">
        <f t="shared" si="51"/>
        <v>0</v>
      </c>
      <c r="L170" s="43">
        <f t="shared" si="58"/>
        <v>0</v>
      </c>
      <c r="M170" s="132">
        <f t="shared" si="52"/>
        <v>-16</v>
      </c>
      <c r="P170" s="24" t="str">
        <f t="shared" si="45"/>
        <v xml:space="preserve"> </v>
      </c>
      <c r="Q170" s="25" t="str">
        <f t="shared" si="53"/>
        <v xml:space="preserve"> </v>
      </c>
      <c r="R170" s="43" t="str">
        <f t="shared" si="54"/>
        <v xml:space="preserve"> </v>
      </c>
      <c r="S170" s="134">
        <f t="shared" si="55"/>
        <v>0</v>
      </c>
      <c r="T170" s="43">
        <f t="shared" si="59"/>
        <v>3</v>
      </c>
      <c r="U170" s="43">
        <f t="shared" si="46"/>
        <v>0</v>
      </c>
      <c r="V170" s="43">
        <f t="shared" si="56"/>
        <v>0</v>
      </c>
      <c r="W170" s="132">
        <f t="shared" si="57"/>
        <v>18</v>
      </c>
    </row>
    <row r="171" spans="1:23">
      <c r="A171" s="197">
        <f t="shared" si="47"/>
        <v>161</v>
      </c>
      <c r="B171" s="198">
        <f>Data!B171</f>
        <v>10</v>
      </c>
      <c r="D171" s="73">
        <f t="shared" si="43"/>
        <v>2</v>
      </c>
      <c r="F171" s="24" t="str">
        <f t="shared" si="44"/>
        <v xml:space="preserve"> </v>
      </c>
      <c r="G171" s="25" t="str">
        <f t="shared" si="48"/>
        <v xml:space="preserve"> </v>
      </c>
      <c r="H171" s="43" t="str">
        <f t="shared" si="49"/>
        <v xml:space="preserve"> </v>
      </c>
      <c r="I171" s="134">
        <f t="shared" si="50"/>
        <v>0</v>
      </c>
      <c r="J171" s="43">
        <f t="shared" si="60"/>
        <v>0</v>
      </c>
      <c r="K171" s="43">
        <f t="shared" si="51"/>
        <v>0</v>
      </c>
      <c r="L171" s="43">
        <f t="shared" si="58"/>
        <v>0</v>
      </c>
      <c r="M171" s="132">
        <f t="shared" si="52"/>
        <v>-16</v>
      </c>
      <c r="P171" s="24" t="str">
        <f t="shared" si="45"/>
        <v xml:space="preserve"> </v>
      </c>
      <c r="Q171" s="25" t="str">
        <f t="shared" si="53"/>
        <v xml:space="preserve"> </v>
      </c>
      <c r="R171" s="43" t="str">
        <f t="shared" si="54"/>
        <v xml:space="preserve"> </v>
      </c>
      <c r="S171" s="134">
        <f t="shared" si="55"/>
        <v>0</v>
      </c>
      <c r="T171" s="43">
        <f t="shared" si="59"/>
        <v>3</v>
      </c>
      <c r="U171" s="43">
        <f t="shared" si="46"/>
        <v>0</v>
      </c>
      <c r="V171" s="43">
        <f t="shared" si="56"/>
        <v>0</v>
      </c>
      <c r="W171" s="132">
        <f t="shared" si="57"/>
        <v>18</v>
      </c>
    </row>
    <row r="172" spans="1:23">
      <c r="A172" s="197">
        <f t="shared" si="47"/>
        <v>162</v>
      </c>
      <c r="B172" s="198">
        <f>Data!B172</f>
        <v>14</v>
      </c>
      <c r="D172" s="73">
        <f t="shared" si="43"/>
        <v>3</v>
      </c>
      <c r="F172" s="24" t="str">
        <f t="shared" si="44"/>
        <v xml:space="preserve"> </v>
      </c>
      <c r="G172" s="25" t="str">
        <f t="shared" si="48"/>
        <v xml:space="preserve"> </v>
      </c>
      <c r="H172" s="43" t="str">
        <f t="shared" si="49"/>
        <v xml:space="preserve"> </v>
      </c>
      <c r="I172" s="134">
        <f t="shared" si="50"/>
        <v>0</v>
      </c>
      <c r="J172" s="43">
        <f t="shared" si="60"/>
        <v>0</v>
      </c>
      <c r="K172" s="43">
        <f t="shared" si="51"/>
        <v>0</v>
      </c>
      <c r="L172" s="43">
        <f t="shared" si="58"/>
        <v>0</v>
      </c>
      <c r="M172" s="132">
        <f t="shared" si="52"/>
        <v>-16</v>
      </c>
      <c r="P172" s="24" t="str">
        <f t="shared" si="45"/>
        <v xml:space="preserve"> </v>
      </c>
      <c r="Q172" s="25" t="str">
        <f t="shared" si="53"/>
        <v xml:space="preserve"> </v>
      </c>
      <c r="R172" s="43" t="str">
        <f t="shared" si="54"/>
        <v xml:space="preserve"> </v>
      </c>
      <c r="S172" s="134">
        <f t="shared" si="55"/>
        <v>0</v>
      </c>
      <c r="T172" s="43">
        <f t="shared" si="59"/>
        <v>3</v>
      </c>
      <c r="U172" s="43">
        <f t="shared" si="46"/>
        <v>0</v>
      </c>
      <c r="V172" s="43">
        <f t="shared" si="56"/>
        <v>0</v>
      </c>
      <c r="W172" s="132">
        <f t="shared" si="57"/>
        <v>18</v>
      </c>
    </row>
    <row r="173" spans="1:23">
      <c r="A173" s="197">
        <f t="shared" si="47"/>
        <v>163</v>
      </c>
      <c r="B173" s="198">
        <f>Data!B173</f>
        <v>30</v>
      </c>
      <c r="D173" s="73">
        <f t="shared" si="43"/>
        <v>5</v>
      </c>
      <c r="F173" s="24" t="str">
        <f t="shared" si="44"/>
        <v xml:space="preserve"> </v>
      </c>
      <c r="G173" s="25" t="str">
        <f t="shared" si="48"/>
        <v xml:space="preserve"> </v>
      </c>
      <c r="H173" s="43" t="str">
        <f t="shared" si="49"/>
        <v xml:space="preserve"> </v>
      </c>
      <c r="I173" s="134">
        <f t="shared" si="50"/>
        <v>0</v>
      </c>
      <c r="J173" s="43">
        <f t="shared" si="60"/>
        <v>0</v>
      </c>
      <c r="K173" s="43">
        <f t="shared" si="51"/>
        <v>0</v>
      </c>
      <c r="L173" s="43">
        <f t="shared" si="58"/>
        <v>0</v>
      </c>
      <c r="M173" s="132">
        <f t="shared" si="52"/>
        <v>-16</v>
      </c>
      <c r="P173" s="24" t="str">
        <f t="shared" si="45"/>
        <v xml:space="preserve"> </v>
      </c>
      <c r="Q173" s="25" t="str">
        <f t="shared" si="53"/>
        <v xml:space="preserve"> </v>
      </c>
      <c r="R173" s="43" t="str">
        <f t="shared" si="54"/>
        <v xml:space="preserve"> </v>
      </c>
      <c r="S173" s="134">
        <f t="shared" si="55"/>
        <v>0</v>
      </c>
      <c r="T173" s="43">
        <f t="shared" si="59"/>
        <v>3</v>
      </c>
      <c r="U173" s="43">
        <f t="shared" si="46"/>
        <v>0</v>
      </c>
      <c r="V173" s="43">
        <f t="shared" si="56"/>
        <v>0</v>
      </c>
      <c r="W173" s="132">
        <f t="shared" si="57"/>
        <v>18</v>
      </c>
    </row>
    <row r="174" spans="1:23">
      <c r="A174" s="197">
        <f t="shared" si="47"/>
        <v>164</v>
      </c>
      <c r="B174" s="198">
        <f>Data!B174</f>
        <v>3</v>
      </c>
      <c r="D174" s="73">
        <f t="shared" si="43"/>
        <v>1</v>
      </c>
      <c r="F174" s="24" t="str">
        <f t="shared" si="44"/>
        <v xml:space="preserve"> </v>
      </c>
      <c r="G174" s="25" t="str">
        <f t="shared" si="48"/>
        <v xml:space="preserve"> </v>
      </c>
      <c r="H174" s="43" t="str">
        <f t="shared" si="49"/>
        <v xml:space="preserve"> </v>
      </c>
      <c r="I174" s="134">
        <f t="shared" si="50"/>
        <v>0</v>
      </c>
      <c r="J174" s="43">
        <f t="shared" si="60"/>
        <v>0</v>
      </c>
      <c r="K174" s="43">
        <f t="shared" si="51"/>
        <v>0</v>
      </c>
      <c r="L174" s="43">
        <f t="shared" si="58"/>
        <v>0</v>
      </c>
      <c r="M174" s="132">
        <f t="shared" si="52"/>
        <v>-16</v>
      </c>
      <c r="P174" s="24" t="str">
        <f t="shared" si="45"/>
        <v xml:space="preserve"> </v>
      </c>
      <c r="Q174" s="25" t="str">
        <f t="shared" si="53"/>
        <v xml:space="preserve"> </v>
      </c>
      <c r="R174" s="43" t="str">
        <f t="shared" si="54"/>
        <v xml:space="preserve"> </v>
      </c>
      <c r="S174" s="134">
        <f t="shared" si="55"/>
        <v>0</v>
      </c>
      <c r="T174" s="43">
        <f t="shared" si="59"/>
        <v>3</v>
      </c>
      <c r="U174" s="43">
        <f t="shared" si="46"/>
        <v>0</v>
      </c>
      <c r="V174" s="43">
        <f t="shared" si="56"/>
        <v>0</v>
      </c>
      <c r="W174" s="132">
        <f t="shared" si="57"/>
        <v>18</v>
      </c>
    </row>
    <row r="175" spans="1:23">
      <c r="A175" s="197">
        <f t="shared" si="47"/>
        <v>165</v>
      </c>
      <c r="B175" s="198">
        <f>Data!B175</f>
        <v>11</v>
      </c>
      <c r="D175" s="73">
        <f t="shared" si="43"/>
        <v>2</v>
      </c>
      <c r="F175" s="24" t="str">
        <f t="shared" si="44"/>
        <v xml:space="preserve"> </v>
      </c>
      <c r="G175" s="25" t="str">
        <f t="shared" si="48"/>
        <v xml:space="preserve"> </v>
      </c>
      <c r="H175" s="43" t="str">
        <f t="shared" si="49"/>
        <v xml:space="preserve"> </v>
      </c>
      <c r="I175" s="134">
        <f t="shared" si="50"/>
        <v>0</v>
      </c>
      <c r="J175" s="43">
        <f t="shared" si="60"/>
        <v>0</v>
      </c>
      <c r="K175" s="43">
        <f t="shared" si="51"/>
        <v>0</v>
      </c>
      <c r="L175" s="43">
        <f t="shared" si="58"/>
        <v>0</v>
      </c>
      <c r="M175" s="132">
        <f t="shared" si="52"/>
        <v>-16</v>
      </c>
      <c r="P175" s="24" t="str">
        <f t="shared" si="45"/>
        <v xml:space="preserve"> </v>
      </c>
      <c r="Q175" s="25" t="str">
        <f t="shared" si="53"/>
        <v xml:space="preserve"> </v>
      </c>
      <c r="R175" s="43" t="str">
        <f t="shared" si="54"/>
        <v xml:space="preserve"> </v>
      </c>
      <c r="S175" s="134">
        <f t="shared" si="55"/>
        <v>0</v>
      </c>
      <c r="T175" s="43">
        <f t="shared" si="59"/>
        <v>3</v>
      </c>
      <c r="U175" s="43">
        <f t="shared" si="46"/>
        <v>0</v>
      </c>
      <c r="V175" s="43">
        <f t="shared" si="56"/>
        <v>0</v>
      </c>
      <c r="W175" s="132">
        <f t="shared" si="57"/>
        <v>18</v>
      </c>
    </row>
    <row r="176" spans="1:23">
      <c r="A176" s="197">
        <f t="shared" si="47"/>
        <v>166</v>
      </c>
      <c r="B176" s="198">
        <f>Data!B176</f>
        <v>17</v>
      </c>
      <c r="D176" s="73">
        <f t="shared" si="43"/>
        <v>3</v>
      </c>
      <c r="F176" s="24" t="str">
        <f t="shared" si="44"/>
        <v xml:space="preserve"> </v>
      </c>
      <c r="G176" s="25" t="str">
        <f t="shared" si="48"/>
        <v xml:space="preserve"> </v>
      </c>
      <c r="H176" s="43" t="str">
        <f t="shared" si="49"/>
        <v xml:space="preserve"> </v>
      </c>
      <c r="I176" s="134">
        <f t="shared" si="50"/>
        <v>0</v>
      </c>
      <c r="J176" s="43">
        <f t="shared" si="60"/>
        <v>0</v>
      </c>
      <c r="K176" s="43">
        <f t="shared" si="51"/>
        <v>0</v>
      </c>
      <c r="L176" s="43">
        <f t="shared" si="58"/>
        <v>0</v>
      </c>
      <c r="M176" s="132">
        <f t="shared" si="52"/>
        <v>-16</v>
      </c>
      <c r="P176" s="24" t="str">
        <f t="shared" si="45"/>
        <v xml:space="preserve"> </v>
      </c>
      <c r="Q176" s="25" t="str">
        <f t="shared" si="53"/>
        <v xml:space="preserve"> </v>
      </c>
      <c r="R176" s="43" t="str">
        <f t="shared" si="54"/>
        <v xml:space="preserve"> </v>
      </c>
      <c r="S176" s="134">
        <f t="shared" si="55"/>
        <v>0</v>
      </c>
      <c r="T176" s="43">
        <f t="shared" si="59"/>
        <v>3</v>
      </c>
      <c r="U176" s="43">
        <f t="shared" si="46"/>
        <v>0</v>
      </c>
      <c r="V176" s="43">
        <f t="shared" si="56"/>
        <v>0</v>
      </c>
      <c r="W176" s="132">
        <f t="shared" si="57"/>
        <v>18</v>
      </c>
    </row>
    <row r="177" spans="1:23">
      <c r="A177" s="197">
        <f t="shared" si="47"/>
        <v>167</v>
      </c>
      <c r="B177" s="198">
        <f>Data!B177</f>
        <v>3</v>
      </c>
      <c r="D177" s="73">
        <f t="shared" si="43"/>
        <v>1</v>
      </c>
      <c r="F177" s="24" t="str">
        <f t="shared" si="44"/>
        <v xml:space="preserve"> </v>
      </c>
      <c r="G177" s="25" t="str">
        <f t="shared" si="48"/>
        <v xml:space="preserve"> </v>
      </c>
      <c r="H177" s="43" t="str">
        <f t="shared" si="49"/>
        <v xml:space="preserve"> </v>
      </c>
      <c r="I177" s="134">
        <f t="shared" si="50"/>
        <v>0</v>
      </c>
      <c r="J177" s="43">
        <f t="shared" si="60"/>
        <v>0</v>
      </c>
      <c r="K177" s="43">
        <f t="shared" si="51"/>
        <v>0</v>
      </c>
      <c r="L177" s="43">
        <f t="shared" si="58"/>
        <v>0</v>
      </c>
      <c r="M177" s="132">
        <f t="shared" si="52"/>
        <v>-16</v>
      </c>
      <c r="P177" s="24" t="str">
        <f t="shared" si="45"/>
        <v xml:space="preserve"> </v>
      </c>
      <c r="Q177" s="25" t="str">
        <f t="shared" si="53"/>
        <v xml:space="preserve"> </v>
      </c>
      <c r="R177" s="43" t="str">
        <f t="shared" si="54"/>
        <v xml:space="preserve"> </v>
      </c>
      <c r="S177" s="134">
        <f t="shared" si="55"/>
        <v>0</v>
      </c>
      <c r="T177" s="43">
        <f t="shared" si="59"/>
        <v>3</v>
      </c>
      <c r="U177" s="43">
        <f t="shared" si="46"/>
        <v>0</v>
      </c>
      <c r="V177" s="43">
        <f t="shared" si="56"/>
        <v>0</v>
      </c>
      <c r="W177" s="132">
        <f t="shared" si="57"/>
        <v>18</v>
      </c>
    </row>
    <row r="178" spans="1:23">
      <c r="A178" s="197">
        <f t="shared" si="47"/>
        <v>168</v>
      </c>
      <c r="B178" s="198">
        <f>Data!B178</f>
        <v>10</v>
      </c>
      <c r="D178" s="73">
        <f t="shared" si="43"/>
        <v>2</v>
      </c>
      <c r="F178" s="24" t="str">
        <f t="shared" si="44"/>
        <v xml:space="preserve"> </v>
      </c>
      <c r="G178" s="25" t="str">
        <f t="shared" si="48"/>
        <v xml:space="preserve"> </v>
      </c>
      <c r="H178" s="43" t="str">
        <f t="shared" si="49"/>
        <v xml:space="preserve"> </v>
      </c>
      <c r="I178" s="134">
        <f t="shared" si="50"/>
        <v>0</v>
      </c>
      <c r="J178" s="43">
        <f t="shared" si="60"/>
        <v>0</v>
      </c>
      <c r="K178" s="43">
        <f t="shared" si="51"/>
        <v>0</v>
      </c>
      <c r="L178" s="43">
        <f t="shared" si="58"/>
        <v>0</v>
      </c>
      <c r="M178" s="132">
        <f t="shared" si="52"/>
        <v>-16</v>
      </c>
      <c r="P178" s="24" t="str">
        <f t="shared" si="45"/>
        <v xml:space="preserve"> </v>
      </c>
      <c r="Q178" s="25" t="str">
        <f t="shared" si="53"/>
        <v xml:space="preserve"> </v>
      </c>
      <c r="R178" s="43" t="str">
        <f t="shared" si="54"/>
        <v xml:space="preserve"> </v>
      </c>
      <c r="S178" s="134">
        <f t="shared" si="55"/>
        <v>0</v>
      </c>
      <c r="T178" s="43">
        <f t="shared" si="59"/>
        <v>3</v>
      </c>
      <c r="U178" s="43">
        <f t="shared" si="46"/>
        <v>0</v>
      </c>
      <c r="V178" s="43">
        <f t="shared" si="56"/>
        <v>0</v>
      </c>
      <c r="W178" s="132">
        <f t="shared" si="57"/>
        <v>18</v>
      </c>
    </row>
    <row r="179" spans="1:23">
      <c r="A179" s="197">
        <f t="shared" si="47"/>
        <v>169</v>
      </c>
      <c r="B179" s="198">
        <f>Data!B179</f>
        <v>18</v>
      </c>
      <c r="D179" s="73">
        <f t="shared" si="43"/>
        <v>3</v>
      </c>
      <c r="F179" s="24" t="str">
        <f t="shared" si="44"/>
        <v xml:space="preserve"> </v>
      </c>
      <c r="G179" s="25" t="str">
        <f t="shared" si="48"/>
        <v xml:space="preserve"> </v>
      </c>
      <c r="H179" s="43" t="str">
        <f t="shared" si="49"/>
        <v xml:space="preserve"> </v>
      </c>
      <c r="I179" s="134">
        <f t="shared" si="50"/>
        <v>0</v>
      </c>
      <c r="J179" s="43">
        <f t="shared" si="60"/>
        <v>0</v>
      </c>
      <c r="K179" s="43">
        <f t="shared" si="51"/>
        <v>0</v>
      </c>
      <c r="L179" s="43">
        <f t="shared" si="58"/>
        <v>0</v>
      </c>
      <c r="M179" s="132">
        <f t="shared" si="52"/>
        <v>-16</v>
      </c>
      <c r="P179" s="24" t="str">
        <f t="shared" si="45"/>
        <v xml:space="preserve"> </v>
      </c>
      <c r="Q179" s="25" t="str">
        <f t="shared" si="53"/>
        <v xml:space="preserve"> </v>
      </c>
      <c r="R179" s="43" t="str">
        <f t="shared" si="54"/>
        <v xml:space="preserve"> </v>
      </c>
      <c r="S179" s="134">
        <f t="shared" si="55"/>
        <v>0</v>
      </c>
      <c r="T179" s="43">
        <f t="shared" si="59"/>
        <v>3</v>
      </c>
      <c r="U179" s="43">
        <f t="shared" si="46"/>
        <v>0</v>
      </c>
      <c r="V179" s="43">
        <f t="shared" si="56"/>
        <v>0</v>
      </c>
      <c r="W179" s="132">
        <f t="shared" si="57"/>
        <v>18</v>
      </c>
    </row>
    <row r="180" spans="1:23">
      <c r="A180" s="197">
        <f t="shared" si="47"/>
        <v>170</v>
      </c>
      <c r="B180" s="198">
        <f>Data!B180</f>
        <v>29</v>
      </c>
      <c r="D180" s="73">
        <f t="shared" si="43"/>
        <v>5</v>
      </c>
      <c r="F180" s="24" t="str">
        <f t="shared" si="44"/>
        <v xml:space="preserve"> </v>
      </c>
      <c r="G180" s="25" t="str">
        <f t="shared" si="48"/>
        <v xml:space="preserve"> </v>
      </c>
      <c r="H180" s="43" t="str">
        <f t="shared" si="49"/>
        <v xml:space="preserve"> </v>
      </c>
      <c r="I180" s="134">
        <f t="shared" si="50"/>
        <v>0</v>
      </c>
      <c r="J180" s="43">
        <f t="shared" si="60"/>
        <v>0</v>
      </c>
      <c r="K180" s="43">
        <f t="shared" si="51"/>
        <v>0</v>
      </c>
      <c r="L180" s="43">
        <f t="shared" si="58"/>
        <v>0</v>
      </c>
      <c r="M180" s="132">
        <f t="shared" si="52"/>
        <v>-16</v>
      </c>
      <c r="P180" s="24" t="str">
        <f t="shared" si="45"/>
        <v xml:space="preserve"> </v>
      </c>
      <c r="Q180" s="25" t="str">
        <f t="shared" si="53"/>
        <v xml:space="preserve"> </v>
      </c>
      <c r="R180" s="43" t="str">
        <f t="shared" si="54"/>
        <v xml:space="preserve"> </v>
      </c>
      <c r="S180" s="134">
        <f t="shared" si="55"/>
        <v>0</v>
      </c>
      <c r="T180" s="43">
        <f t="shared" si="59"/>
        <v>3</v>
      </c>
      <c r="U180" s="43">
        <f t="shared" si="46"/>
        <v>0</v>
      </c>
      <c r="V180" s="43">
        <f t="shared" si="56"/>
        <v>0</v>
      </c>
      <c r="W180" s="132">
        <f t="shared" si="57"/>
        <v>18</v>
      </c>
    </row>
    <row r="181" spans="1:23">
      <c r="A181" s="197">
        <f t="shared" si="47"/>
        <v>171</v>
      </c>
      <c r="B181" s="198">
        <f>Data!B181</f>
        <v>28</v>
      </c>
      <c r="D181" s="73">
        <f t="shared" si="43"/>
        <v>5</v>
      </c>
      <c r="F181" s="24" t="str">
        <f t="shared" si="44"/>
        <v>T</v>
      </c>
      <c r="G181" s="25" t="str">
        <f t="shared" si="48"/>
        <v xml:space="preserve"> </v>
      </c>
      <c r="H181" s="43">
        <f t="shared" si="49"/>
        <v>5</v>
      </c>
      <c r="I181" s="134">
        <f t="shared" si="50"/>
        <v>0</v>
      </c>
      <c r="J181" s="43">
        <f t="shared" si="60"/>
        <v>1</v>
      </c>
      <c r="K181" s="43">
        <f t="shared" si="51"/>
        <v>1</v>
      </c>
      <c r="L181" s="43">
        <f t="shared" si="58"/>
        <v>0</v>
      </c>
      <c r="M181" s="132">
        <f t="shared" si="52"/>
        <v>-17</v>
      </c>
      <c r="P181" s="24" t="str">
        <f t="shared" si="45"/>
        <v>T</v>
      </c>
      <c r="Q181" s="25" t="str">
        <f t="shared" si="53"/>
        <v xml:space="preserve"> </v>
      </c>
      <c r="R181" s="43">
        <f t="shared" si="54"/>
        <v>5</v>
      </c>
      <c r="S181" s="134">
        <f t="shared" si="55"/>
        <v>0</v>
      </c>
      <c r="T181" s="43">
        <f t="shared" si="59"/>
        <v>3</v>
      </c>
      <c r="U181" s="43">
        <f t="shared" si="46"/>
        <v>1</v>
      </c>
      <c r="V181" s="43">
        <f t="shared" si="56"/>
        <v>0</v>
      </c>
      <c r="W181" s="132">
        <f t="shared" si="57"/>
        <v>17</v>
      </c>
    </row>
    <row r="182" spans="1:23">
      <c r="A182" s="197">
        <f t="shared" si="47"/>
        <v>172</v>
      </c>
      <c r="B182" s="198">
        <f>Data!B182</f>
        <v>10</v>
      </c>
      <c r="D182" s="73">
        <f t="shared" si="43"/>
        <v>2</v>
      </c>
      <c r="F182" s="24" t="str">
        <f t="shared" si="44"/>
        <v xml:space="preserve"> </v>
      </c>
      <c r="G182" s="25" t="str">
        <f t="shared" si="48"/>
        <v>L</v>
      </c>
      <c r="H182" s="43">
        <f t="shared" si="49"/>
        <v>2</v>
      </c>
      <c r="I182" s="134">
        <f t="shared" si="50"/>
        <v>1</v>
      </c>
      <c r="J182" s="43">
        <f t="shared" si="60"/>
        <v>2</v>
      </c>
      <c r="K182" s="43">
        <f t="shared" si="51"/>
        <v>1</v>
      </c>
      <c r="L182" s="43">
        <f t="shared" si="58"/>
        <v>0</v>
      </c>
      <c r="M182" s="132">
        <f t="shared" si="52"/>
        <v>-18</v>
      </c>
      <c r="P182" s="24" t="str">
        <f t="shared" si="45"/>
        <v xml:space="preserve"> </v>
      </c>
      <c r="Q182" s="25" t="str">
        <f t="shared" si="53"/>
        <v>L</v>
      </c>
      <c r="R182" s="43">
        <f t="shared" si="54"/>
        <v>2</v>
      </c>
      <c r="S182" s="134">
        <f t="shared" si="55"/>
        <v>1</v>
      </c>
      <c r="T182" s="43">
        <f t="shared" si="59"/>
        <v>4</v>
      </c>
      <c r="U182" s="43">
        <f t="shared" si="46"/>
        <v>1</v>
      </c>
      <c r="V182" s="43">
        <f t="shared" si="56"/>
        <v>0</v>
      </c>
      <c r="W182" s="132">
        <f t="shared" si="57"/>
        <v>16</v>
      </c>
    </row>
    <row r="183" spans="1:23">
      <c r="A183" s="197">
        <f t="shared" si="47"/>
        <v>173</v>
      </c>
      <c r="B183" s="198">
        <f>Data!B183</f>
        <v>32</v>
      </c>
      <c r="D183" s="73">
        <f t="shared" si="43"/>
        <v>6</v>
      </c>
      <c r="F183" s="24" t="str">
        <f t="shared" si="44"/>
        <v xml:space="preserve"> </v>
      </c>
      <c r="G183" s="25" t="str">
        <f t="shared" si="48"/>
        <v>L</v>
      </c>
      <c r="H183" s="43">
        <f t="shared" si="49"/>
        <v>6</v>
      </c>
      <c r="I183" s="134">
        <f t="shared" si="50"/>
        <v>2</v>
      </c>
      <c r="J183" s="43">
        <f t="shared" si="60"/>
        <v>3</v>
      </c>
      <c r="K183" s="43">
        <f t="shared" si="51"/>
        <v>1</v>
      </c>
      <c r="L183" s="43">
        <f t="shared" si="58"/>
        <v>0</v>
      </c>
      <c r="M183" s="132">
        <f t="shared" si="52"/>
        <v>-19</v>
      </c>
      <c r="P183" s="24" t="str">
        <f t="shared" si="45"/>
        <v xml:space="preserve"> </v>
      </c>
      <c r="Q183" s="25" t="str">
        <f t="shared" si="53"/>
        <v>L</v>
      </c>
      <c r="R183" s="43">
        <f t="shared" si="54"/>
        <v>6</v>
      </c>
      <c r="S183" s="134">
        <f t="shared" si="55"/>
        <v>2</v>
      </c>
      <c r="T183" s="43">
        <f t="shared" si="59"/>
        <v>5</v>
      </c>
      <c r="U183" s="43">
        <f t="shared" si="46"/>
        <v>1</v>
      </c>
      <c r="V183" s="43">
        <f t="shared" si="56"/>
        <v>0</v>
      </c>
      <c r="W183" s="132">
        <f t="shared" si="57"/>
        <v>15</v>
      </c>
    </row>
    <row r="184" spans="1:23">
      <c r="A184" s="197">
        <f t="shared" si="47"/>
        <v>174</v>
      </c>
      <c r="B184" s="198">
        <f>Data!B184</f>
        <v>14</v>
      </c>
      <c r="D184" s="73">
        <f t="shared" si="43"/>
        <v>3</v>
      </c>
      <c r="F184" s="24" t="str">
        <f t="shared" si="44"/>
        <v xml:space="preserve"> </v>
      </c>
      <c r="G184" s="25" t="str">
        <f t="shared" si="48"/>
        <v>L</v>
      </c>
      <c r="H184" s="43">
        <f t="shared" si="49"/>
        <v>3</v>
      </c>
      <c r="I184" s="134">
        <f t="shared" si="50"/>
        <v>3</v>
      </c>
      <c r="J184" s="43">
        <f t="shared" si="60"/>
        <v>4</v>
      </c>
      <c r="K184" s="43">
        <f t="shared" si="51"/>
        <v>1</v>
      </c>
      <c r="L184" s="43">
        <f t="shared" si="58"/>
        <v>0</v>
      </c>
      <c r="M184" s="132">
        <f t="shared" si="52"/>
        <v>-20</v>
      </c>
      <c r="P184" s="24" t="str">
        <f t="shared" si="45"/>
        <v xml:space="preserve"> </v>
      </c>
      <c r="Q184" s="25" t="str">
        <f t="shared" si="53"/>
        <v>L</v>
      </c>
      <c r="R184" s="43">
        <f t="shared" si="54"/>
        <v>3</v>
      </c>
      <c r="S184" s="134">
        <f t="shared" si="55"/>
        <v>3</v>
      </c>
      <c r="T184" s="43">
        <f t="shared" si="59"/>
        <v>6</v>
      </c>
      <c r="U184" s="43">
        <f t="shared" si="46"/>
        <v>1</v>
      </c>
      <c r="V184" s="43">
        <f t="shared" si="56"/>
        <v>0</v>
      </c>
      <c r="W184" s="132">
        <f t="shared" si="57"/>
        <v>14</v>
      </c>
    </row>
    <row r="185" spans="1:23">
      <c r="A185" s="197">
        <f t="shared" si="47"/>
        <v>175</v>
      </c>
      <c r="B185" s="198">
        <f>Data!B185</f>
        <v>11</v>
      </c>
      <c r="D185" s="73">
        <f t="shared" si="43"/>
        <v>2</v>
      </c>
      <c r="F185" s="24" t="str">
        <f t="shared" si="44"/>
        <v xml:space="preserve"> </v>
      </c>
      <c r="G185" s="25" t="str">
        <f t="shared" si="48"/>
        <v>L</v>
      </c>
      <c r="H185" s="43">
        <f t="shared" si="49"/>
        <v>2</v>
      </c>
      <c r="I185" s="134">
        <f t="shared" si="50"/>
        <v>4</v>
      </c>
      <c r="J185" s="43">
        <f t="shared" si="60"/>
        <v>5</v>
      </c>
      <c r="K185" s="43">
        <f t="shared" si="51"/>
        <v>1</v>
      </c>
      <c r="L185" s="43">
        <f t="shared" si="58"/>
        <v>0</v>
      </c>
      <c r="M185" s="132">
        <f t="shared" si="52"/>
        <v>-21</v>
      </c>
      <c r="P185" s="24" t="str">
        <f t="shared" si="45"/>
        <v xml:space="preserve"> </v>
      </c>
      <c r="Q185" s="25" t="str">
        <f t="shared" si="53"/>
        <v>L</v>
      </c>
      <c r="R185" s="43">
        <f t="shared" si="54"/>
        <v>2</v>
      </c>
      <c r="S185" s="134">
        <f t="shared" si="55"/>
        <v>4</v>
      </c>
      <c r="T185" s="43">
        <f t="shared" si="59"/>
        <v>7</v>
      </c>
      <c r="U185" s="43">
        <f t="shared" si="46"/>
        <v>2</v>
      </c>
      <c r="V185" s="43">
        <f t="shared" si="56"/>
        <v>0</v>
      </c>
      <c r="W185" s="132">
        <f t="shared" si="57"/>
        <v>12</v>
      </c>
    </row>
    <row r="186" spans="1:23">
      <c r="A186" s="197">
        <f t="shared" si="47"/>
        <v>176</v>
      </c>
      <c r="B186" s="198">
        <f>Data!B186</f>
        <v>13</v>
      </c>
      <c r="D186" s="73">
        <f t="shared" si="43"/>
        <v>3</v>
      </c>
      <c r="F186" s="24" t="str">
        <f t="shared" si="44"/>
        <v xml:space="preserve"> </v>
      </c>
      <c r="G186" s="25" t="str">
        <f t="shared" si="48"/>
        <v>L</v>
      </c>
      <c r="H186" s="43">
        <f t="shared" si="49"/>
        <v>3</v>
      </c>
      <c r="I186" s="134">
        <f t="shared" si="50"/>
        <v>5</v>
      </c>
      <c r="J186" s="43">
        <f t="shared" si="60"/>
        <v>6</v>
      </c>
      <c r="K186" s="43">
        <f t="shared" si="51"/>
        <v>2</v>
      </c>
      <c r="L186" s="43">
        <f t="shared" si="58"/>
        <v>0</v>
      </c>
      <c r="M186" s="132">
        <f t="shared" si="52"/>
        <v>-23</v>
      </c>
      <c r="P186" s="24" t="str">
        <f t="shared" si="45"/>
        <v xml:space="preserve"> </v>
      </c>
      <c r="Q186" s="25" t="str">
        <f t="shared" si="53"/>
        <v>L</v>
      </c>
      <c r="R186" s="43">
        <f t="shared" si="54"/>
        <v>3</v>
      </c>
      <c r="S186" s="134">
        <f t="shared" si="55"/>
        <v>5</v>
      </c>
      <c r="T186" s="43">
        <f t="shared" si="59"/>
        <v>8</v>
      </c>
      <c r="U186" s="43">
        <f t="shared" si="46"/>
        <v>2</v>
      </c>
      <c r="V186" s="43">
        <f t="shared" si="56"/>
        <v>0</v>
      </c>
      <c r="W186" s="132">
        <f t="shared" si="57"/>
        <v>10</v>
      </c>
    </row>
    <row r="187" spans="1:23">
      <c r="A187" s="197">
        <f t="shared" si="47"/>
        <v>177</v>
      </c>
      <c r="B187" s="198">
        <f>Data!B187</f>
        <v>35</v>
      </c>
      <c r="D187" s="73">
        <f t="shared" si="43"/>
        <v>6</v>
      </c>
      <c r="F187" s="24" t="str">
        <f t="shared" si="44"/>
        <v xml:space="preserve"> </v>
      </c>
      <c r="G187" s="25" t="str">
        <f t="shared" si="48"/>
        <v>L</v>
      </c>
      <c r="H187" s="43">
        <f t="shared" si="49"/>
        <v>6</v>
      </c>
      <c r="I187" s="134">
        <f t="shared" si="50"/>
        <v>6</v>
      </c>
      <c r="J187" s="43">
        <f t="shared" si="60"/>
        <v>7</v>
      </c>
      <c r="K187" s="43">
        <f t="shared" si="51"/>
        <v>2</v>
      </c>
      <c r="L187" s="43">
        <f t="shared" si="58"/>
        <v>0</v>
      </c>
      <c r="M187" s="132">
        <f t="shared" si="52"/>
        <v>-25</v>
      </c>
      <c r="P187" s="24" t="str">
        <f t="shared" si="45"/>
        <v xml:space="preserve"> </v>
      </c>
      <c r="Q187" s="25" t="str">
        <f t="shared" si="53"/>
        <v>L</v>
      </c>
      <c r="R187" s="43">
        <f t="shared" si="54"/>
        <v>6</v>
      </c>
      <c r="S187" s="134">
        <f t="shared" si="55"/>
        <v>6</v>
      </c>
      <c r="T187" s="43">
        <f t="shared" si="59"/>
        <v>9</v>
      </c>
      <c r="U187" s="43">
        <f t="shared" si="46"/>
        <v>2</v>
      </c>
      <c r="V187" s="43">
        <f t="shared" si="56"/>
        <v>0</v>
      </c>
      <c r="W187" s="132">
        <f t="shared" si="57"/>
        <v>8</v>
      </c>
    </row>
    <row r="188" spans="1:23">
      <c r="A188" s="197">
        <f t="shared" si="47"/>
        <v>178</v>
      </c>
      <c r="B188" s="198">
        <f>Data!B188</f>
        <v>13</v>
      </c>
      <c r="D188" s="73">
        <f t="shared" si="43"/>
        <v>3</v>
      </c>
      <c r="F188" s="24" t="str">
        <f t="shared" si="44"/>
        <v xml:space="preserve"> </v>
      </c>
      <c r="G188" s="25" t="str">
        <f t="shared" si="48"/>
        <v>L</v>
      </c>
      <c r="H188" s="43">
        <f t="shared" si="49"/>
        <v>3</v>
      </c>
      <c r="I188" s="134">
        <f t="shared" si="50"/>
        <v>7</v>
      </c>
      <c r="J188" s="43">
        <f t="shared" si="60"/>
        <v>8</v>
      </c>
      <c r="K188" s="43">
        <f t="shared" si="51"/>
        <v>2</v>
      </c>
      <c r="L188" s="43">
        <f t="shared" si="58"/>
        <v>0</v>
      </c>
      <c r="M188" s="132">
        <f t="shared" si="52"/>
        <v>-27</v>
      </c>
      <c r="P188" s="24" t="str">
        <f t="shared" si="45"/>
        <v xml:space="preserve"> </v>
      </c>
      <c r="Q188" s="25" t="str">
        <f t="shared" si="53"/>
        <v>L</v>
      </c>
      <c r="R188" s="43">
        <f t="shared" si="54"/>
        <v>3</v>
      </c>
      <c r="S188" s="134">
        <f t="shared" si="55"/>
        <v>7</v>
      </c>
      <c r="T188" s="43">
        <f t="shared" si="59"/>
        <v>10</v>
      </c>
      <c r="U188" s="43">
        <f t="shared" si="46"/>
        <v>2</v>
      </c>
      <c r="V188" s="43">
        <f t="shared" si="56"/>
        <v>0</v>
      </c>
      <c r="W188" s="132">
        <f t="shared" si="57"/>
        <v>6</v>
      </c>
    </row>
    <row r="189" spans="1:23">
      <c r="A189" s="197">
        <f t="shared" si="47"/>
        <v>179</v>
      </c>
      <c r="B189" s="198">
        <f>Data!B189</f>
        <v>14</v>
      </c>
      <c r="D189" s="73">
        <f t="shared" si="43"/>
        <v>3</v>
      </c>
      <c r="F189" s="24" t="str">
        <f t="shared" si="44"/>
        <v xml:space="preserve"> </v>
      </c>
      <c r="G189" s="25" t="str">
        <f t="shared" si="48"/>
        <v>W</v>
      </c>
      <c r="H189" s="43" t="str">
        <f t="shared" si="49"/>
        <v xml:space="preserve"> </v>
      </c>
      <c r="I189" s="134">
        <f t="shared" si="50"/>
        <v>0</v>
      </c>
      <c r="J189" s="43">
        <f t="shared" si="60"/>
        <v>0</v>
      </c>
      <c r="K189" s="43">
        <f t="shared" si="51"/>
        <v>0</v>
      </c>
      <c r="L189" s="43">
        <f t="shared" si="58"/>
        <v>12</v>
      </c>
      <c r="M189" s="132">
        <f t="shared" si="52"/>
        <v>-15</v>
      </c>
      <c r="P189" s="24" t="str">
        <f t="shared" si="45"/>
        <v xml:space="preserve"> </v>
      </c>
      <c r="Q189" s="25" t="str">
        <f t="shared" si="53"/>
        <v>W</v>
      </c>
      <c r="R189" s="43" t="str">
        <f t="shared" si="54"/>
        <v xml:space="preserve"> </v>
      </c>
      <c r="S189" s="134">
        <f t="shared" si="55"/>
        <v>0</v>
      </c>
      <c r="T189" s="43">
        <f t="shared" si="59"/>
        <v>5</v>
      </c>
      <c r="U189" s="43">
        <f t="shared" si="46"/>
        <v>0</v>
      </c>
      <c r="V189" s="43">
        <f t="shared" si="56"/>
        <v>12</v>
      </c>
      <c r="W189" s="132">
        <f t="shared" si="57"/>
        <v>18</v>
      </c>
    </row>
    <row r="190" spans="1:23">
      <c r="A190" s="197">
        <f t="shared" si="47"/>
        <v>180</v>
      </c>
      <c r="B190" s="198">
        <f>Data!B190</f>
        <v>6</v>
      </c>
      <c r="D190" s="73">
        <f t="shared" si="43"/>
        <v>1</v>
      </c>
      <c r="F190" s="24" t="str">
        <f t="shared" si="44"/>
        <v xml:space="preserve"> </v>
      </c>
      <c r="G190" s="25" t="str">
        <f t="shared" si="48"/>
        <v xml:space="preserve"> </v>
      </c>
      <c r="H190" s="43" t="str">
        <f t="shared" si="49"/>
        <v xml:space="preserve"> </v>
      </c>
      <c r="I190" s="134">
        <f t="shared" si="50"/>
        <v>0</v>
      </c>
      <c r="J190" s="43">
        <f t="shared" si="60"/>
        <v>0</v>
      </c>
      <c r="K190" s="43">
        <f t="shared" si="51"/>
        <v>0</v>
      </c>
      <c r="L190" s="43">
        <f t="shared" si="58"/>
        <v>0</v>
      </c>
      <c r="M190" s="132">
        <f t="shared" si="52"/>
        <v>-15</v>
      </c>
      <c r="P190" s="24" t="str">
        <f t="shared" si="45"/>
        <v xml:space="preserve"> </v>
      </c>
      <c r="Q190" s="25" t="str">
        <f t="shared" si="53"/>
        <v xml:space="preserve"> </v>
      </c>
      <c r="R190" s="43" t="str">
        <f t="shared" si="54"/>
        <v xml:space="preserve"> </v>
      </c>
      <c r="S190" s="134">
        <f t="shared" si="55"/>
        <v>0</v>
      </c>
      <c r="T190" s="43">
        <f t="shared" si="59"/>
        <v>5</v>
      </c>
      <c r="U190" s="43">
        <f t="shared" si="46"/>
        <v>0</v>
      </c>
      <c r="V190" s="43">
        <f t="shared" si="56"/>
        <v>0</v>
      </c>
      <c r="W190" s="132">
        <f t="shared" si="57"/>
        <v>18</v>
      </c>
    </row>
    <row r="191" spans="1:23">
      <c r="A191" s="197">
        <f t="shared" si="47"/>
        <v>181</v>
      </c>
      <c r="B191" s="198">
        <f>Data!B191</f>
        <v>16</v>
      </c>
      <c r="D191" s="73">
        <f t="shared" si="43"/>
        <v>3</v>
      </c>
      <c r="F191" s="24" t="str">
        <f t="shared" si="44"/>
        <v xml:space="preserve"> </v>
      </c>
      <c r="G191" s="25" t="str">
        <f t="shared" si="48"/>
        <v xml:space="preserve"> </v>
      </c>
      <c r="H191" s="43" t="str">
        <f t="shared" si="49"/>
        <v xml:space="preserve"> </v>
      </c>
      <c r="I191" s="134">
        <f t="shared" si="50"/>
        <v>0</v>
      </c>
      <c r="J191" s="43">
        <f t="shared" si="60"/>
        <v>0</v>
      </c>
      <c r="K191" s="43">
        <f t="shared" si="51"/>
        <v>0</v>
      </c>
      <c r="L191" s="43">
        <f t="shared" si="58"/>
        <v>0</v>
      </c>
      <c r="M191" s="132">
        <f t="shared" si="52"/>
        <v>-15</v>
      </c>
      <c r="P191" s="24" t="str">
        <f t="shared" si="45"/>
        <v xml:space="preserve"> </v>
      </c>
      <c r="Q191" s="25" t="str">
        <f t="shared" si="53"/>
        <v xml:space="preserve"> </v>
      </c>
      <c r="R191" s="43" t="str">
        <f t="shared" si="54"/>
        <v xml:space="preserve"> </v>
      </c>
      <c r="S191" s="134">
        <f t="shared" si="55"/>
        <v>0</v>
      </c>
      <c r="T191" s="43">
        <f t="shared" si="59"/>
        <v>5</v>
      </c>
      <c r="U191" s="43">
        <f t="shared" si="46"/>
        <v>0</v>
      </c>
      <c r="V191" s="43">
        <f t="shared" si="56"/>
        <v>0</v>
      </c>
      <c r="W191" s="132">
        <f t="shared" si="57"/>
        <v>18</v>
      </c>
    </row>
    <row r="192" spans="1:23">
      <c r="A192" s="197">
        <f t="shared" si="47"/>
        <v>182</v>
      </c>
      <c r="B192" s="198">
        <f>Data!B192</f>
        <v>8</v>
      </c>
      <c r="D192" s="73">
        <f t="shared" si="43"/>
        <v>2</v>
      </c>
      <c r="F192" s="24" t="str">
        <f t="shared" si="44"/>
        <v xml:space="preserve"> </v>
      </c>
      <c r="G192" s="25" t="str">
        <f t="shared" si="48"/>
        <v xml:space="preserve"> </v>
      </c>
      <c r="H192" s="43" t="str">
        <f t="shared" si="49"/>
        <v xml:space="preserve"> </v>
      </c>
      <c r="I192" s="134">
        <f t="shared" si="50"/>
        <v>0</v>
      </c>
      <c r="J192" s="43">
        <f t="shared" si="60"/>
        <v>0</v>
      </c>
      <c r="K192" s="43">
        <f t="shared" si="51"/>
        <v>0</v>
      </c>
      <c r="L192" s="43">
        <f t="shared" si="58"/>
        <v>0</v>
      </c>
      <c r="M192" s="132">
        <f t="shared" si="52"/>
        <v>-15</v>
      </c>
      <c r="P192" s="24" t="str">
        <f t="shared" si="45"/>
        <v xml:space="preserve"> </v>
      </c>
      <c r="Q192" s="25" t="str">
        <f t="shared" si="53"/>
        <v xml:space="preserve"> </v>
      </c>
      <c r="R192" s="43" t="str">
        <f t="shared" si="54"/>
        <v xml:space="preserve"> </v>
      </c>
      <c r="S192" s="134">
        <f t="shared" si="55"/>
        <v>0</v>
      </c>
      <c r="T192" s="43">
        <f t="shared" si="59"/>
        <v>5</v>
      </c>
      <c r="U192" s="43">
        <f t="shared" si="46"/>
        <v>0</v>
      </c>
      <c r="V192" s="43">
        <f t="shared" si="56"/>
        <v>0</v>
      </c>
      <c r="W192" s="132">
        <f t="shared" si="57"/>
        <v>18</v>
      </c>
    </row>
    <row r="193" spans="1:23">
      <c r="A193" s="197">
        <f t="shared" si="47"/>
        <v>183</v>
      </c>
      <c r="B193" s="198">
        <f>Data!B193</f>
        <v>5</v>
      </c>
      <c r="D193" s="73">
        <f t="shared" si="43"/>
        <v>1</v>
      </c>
      <c r="F193" s="24" t="str">
        <f t="shared" si="44"/>
        <v xml:space="preserve"> </v>
      </c>
      <c r="G193" s="25" t="str">
        <f t="shared" si="48"/>
        <v xml:space="preserve"> </v>
      </c>
      <c r="H193" s="43" t="str">
        <f t="shared" si="49"/>
        <v xml:space="preserve"> </v>
      </c>
      <c r="I193" s="134">
        <f t="shared" si="50"/>
        <v>0</v>
      </c>
      <c r="J193" s="43">
        <f t="shared" si="60"/>
        <v>0</v>
      </c>
      <c r="K193" s="43">
        <f t="shared" si="51"/>
        <v>0</v>
      </c>
      <c r="L193" s="43">
        <f t="shared" si="58"/>
        <v>0</v>
      </c>
      <c r="M193" s="132">
        <f t="shared" si="52"/>
        <v>-15</v>
      </c>
      <c r="P193" s="24" t="str">
        <f t="shared" si="45"/>
        <v xml:space="preserve"> </v>
      </c>
      <c r="Q193" s="25" t="str">
        <f t="shared" si="53"/>
        <v xml:space="preserve"> </v>
      </c>
      <c r="R193" s="43" t="str">
        <f t="shared" si="54"/>
        <v xml:space="preserve"> </v>
      </c>
      <c r="S193" s="134">
        <f t="shared" si="55"/>
        <v>0</v>
      </c>
      <c r="T193" s="43">
        <f t="shared" si="59"/>
        <v>5</v>
      </c>
      <c r="U193" s="43">
        <f t="shared" si="46"/>
        <v>0</v>
      </c>
      <c r="V193" s="43">
        <f t="shared" si="56"/>
        <v>0</v>
      </c>
      <c r="W193" s="132">
        <f t="shared" si="57"/>
        <v>18</v>
      </c>
    </row>
    <row r="194" spans="1:23">
      <c r="A194" s="197">
        <f t="shared" si="47"/>
        <v>184</v>
      </c>
      <c r="B194" s="198">
        <f>Data!B194</f>
        <v>14</v>
      </c>
      <c r="D194" s="73">
        <f t="shared" si="43"/>
        <v>3</v>
      </c>
      <c r="F194" s="24" t="str">
        <f t="shared" si="44"/>
        <v xml:space="preserve"> </v>
      </c>
      <c r="G194" s="25" t="str">
        <f t="shared" si="48"/>
        <v xml:space="preserve"> </v>
      </c>
      <c r="H194" s="43" t="str">
        <f t="shared" si="49"/>
        <v xml:space="preserve"> </v>
      </c>
      <c r="I194" s="134">
        <f t="shared" si="50"/>
        <v>0</v>
      </c>
      <c r="J194" s="43">
        <f t="shared" si="60"/>
        <v>0</v>
      </c>
      <c r="K194" s="43">
        <f t="shared" si="51"/>
        <v>0</v>
      </c>
      <c r="L194" s="43">
        <f t="shared" si="58"/>
        <v>0</v>
      </c>
      <c r="M194" s="132">
        <f t="shared" si="52"/>
        <v>-15</v>
      </c>
      <c r="P194" s="24" t="str">
        <f t="shared" si="45"/>
        <v xml:space="preserve"> </v>
      </c>
      <c r="Q194" s="25" t="str">
        <f t="shared" si="53"/>
        <v xml:space="preserve"> </v>
      </c>
      <c r="R194" s="43" t="str">
        <f t="shared" si="54"/>
        <v xml:space="preserve"> </v>
      </c>
      <c r="S194" s="134">
        <f t="shared" si="55"/>
        <v>0</v>
      </c>
      <c r="T194" s="43">
        <f t="shared" si="59"/>
        <v>5</v>
      </c>
      <c r="U194" s="43">
        <f t="shared" si="46"/>
        <v>0</v>
      </c>
      <c r="V194" s="43">
        <f t="shared" si="56"/>
        <v>0</v>
      </c>
      <c r="W194" s="132">
        <f t="shared" si="57"/>
        <v>18</v>
      </c>
    </row>
    <row r="195" spans="1:23">
      <c r="A195" s="197">
        <f t="shared" si="47"/>
        <v>185</v>
      </c>
      <c r="B195" s="198">
        <f>Data!B195</f>
        <v>17</v>
      </c>
      <c r="D195" s="73">
        <f t="shared" si="43"/>
        <v>3</v>
      </c>
      <c r="F195" s="24" t="str">
        <f t="shared" si="44"/>
        <v>T</v>
      </c>
      <c r="G195" s="25" t="str">
        <f t="shared" si="48"/>
        <v xml:space="preserve"> </v>
      </c>
      <c r="H195" s="43">
        <f t="shared" si="49"/>
        <v>3</v>
      </c>
      <c r="I195" s="134">
        <f t="shared" si="50"/>
        <v>0</v>
      </c>
      <c r="J195" s="43">
        <f t="shared" si="60"/>
        <v>1</v>
      </c>
      <c r="K195" s="43">
        <f t="shared" si="51"/>
        <v>1</v>
      </c>
      <c r="L195" s="43">
        <f t="shared" si="58"/>
        <v>0</v>
      </c>
      <c r="M195" s="132">
        <f t="shared" si="52"/>
        <v>-16</v>
      </c>
      <c r="P195" s="24" t="str">
        <f t="shared" si="45"/>
        <v>T</v>
      </c>
      <c r="Q195" s="25" t="str">
        <f t="shared" si="53"/>
        <v xml:space="preserve"> </v>
      </c>
      <c r="R195" s="43">
        <f t="shared" si="54"/>
        <v>3</v>
      </c>
      <c r="S195" s="134">
        <f t="shared" si="55"/>
        <v>0</v>
      </c>
      <c r="T195" s="43">
        <f t="shared" si="59"/>
        <v>5</v>
      </c>
      <c r="U195" s="43">
        <f t="shared" si="46"/>
        <v>1</v>
      </c>
      <c r="V195" s="43">
        <f t="shared" si="56"/>
        <v>0</v>
      </c>
      <c r="W195" s="132">
        <f t="shared" si="57"/>
        <v>17</v>
      </c>
    </row>
    <row r="196" spans="1:23">
      <c r="A196" s="197">
        <f t="shared" si="47"/>
        <v>186</v>
      </c>
      <c r="B196" s="198">
        <f>Data!B196</f>
        <v>17</v>
      </c>
      <c r="D196" s="73">
        <f t="shared" si="43"/>
        <v>3</v>
      </c>
      <c r="F196" s="24" t="str">
        <f t="shared" si="44"/>
        <v>T</v>
      </c>
      <c r="G196" s="25" t="str">
        <f t="shared" si="48"/>
        <v>W</v>
      </c>
      <c r="H196" s="43" t="str">
        <f t="shared" si="49"/>
        <v xml:space="preserve"> </v>
      </c>
      <c r="I196" s="134">
        <f t="shared" si="50"/>
        <v>0</v>
      </c>
      <c r="J196" s="43">
        <f t="shared" si="60"/>
        <v>0</v>
      </c>
      <c r="K196" s="43">
        <f t="shared" si="51"/>
        <v>0</v>
      </c>
      <c r="L196" s="43">
        <f t="shared" si="58"/>
        <v>6</v>
      </c>
      <c r="M196" s="132">
        <f t="shared" si="52"/>
        <v>-10</v>
      </c>
      <c r="P196" s="24" t="str">
        <f t="shared" si="45"/>
        <v>T</v>
      </c>
      <c r="Q196" s="25" t="str">
        <f t="shared" si="53"/>
        <v>W</v>
      </c>
      <c r="R196" s="43" t="str">
        <f t="shared" si="54"/>
        <v xml:space="preserve"> </v>
      </c>
      <c r="S196" s="134">
        <f t="shared" si="55"/>
        <v>0</v>
      </c>
      <c r="T196" s="43">
        <f t="shared" si="59"/>
        <v>1</v>
      </c>
      <c r="U196" s="43">
        <f t="shared" si="46"/>
        <v>0</v>
      </c>
      <c r="V196" s="43">
        <f t="shared" si="56"/>
        <v>6</v>
      </c>
      <c r="W196" s="132">
        <f t="shared" si="57"/>
        <v>23</v>
      </c>
    </row>
    <row r="197" spans="1:23">
      <c r="A197" s="197">
        <f t="shared" si="47"/>
        <v>187</v>
      </c>
      <c r="B197" s="198">
        <f>Data!B197</f>
        <v>27</v>
      </c>
      <c r="D197" s="73">
        <f t="shared" si="43"/>
        <v>5</v>
      </c>
      <c r="F197" s="24" t="str">
        <f t="shared" si="44"/>
        <v xml:space="preserve"> </v>
      </c>
      <c r="G197" s="25" t="str">
        <f t="shared" si="48"/>
        <v xml:space="preserve"> </v>
      </c>
      <c r="H197" s="43" t="str">
        <f t="shared" si="49"/>
        <v xml:space="preserve"> </v>
      </c>
      <c r="I197" s="134">
        <f t="shared" si="50"/>
        <v>0</v>
      </c>
      <c r="J197" s="43">
        <f t="shared" si="60"/>
        <v>0</v>
      </c>
      <c r="K197" s="43">
        <f t="shared" si="51"/>
        <v>0</v>
      </c>
      <c r="L197" s="43">
        <f t="shared" si="58"/>
        <v>0</v>
      </c>
      <c r="M197" s="132">
        <f t="shared" si="52"/>
        <v>-10</v>
      </c>
      <c r="P197" s="24" t="str">
        <f t="shared" si="45"/>
        <v xml:space="preserve"> </v>
      </c>
      <c r="Q197" s="25" t="str">
        <f t="shared" si="53"/>
        <v xml:space="preserve"> </v>
      </c>
      <c r="R197" s="43" t="str">
        <f t="shared" si="54"/>
        <v xml:space="preserve"> </v>
      </c>
      <c r="S197" s="134">
        <f t="shared" si="55"/>
        <v>0</v>
      </c>
      <c r="T197" s="43">
        <f t="shared" si="59"/>
        <v>1</v>
      </c>
      <c r="U197" s="43">
        <f t="shared" si="46"/>
        <v>0</v>
      </c>
      <c r="V197" s="43">
        <f t="shared" si="56"/>
        <v>0</v>
      </c>
      <c r="W197" s="132">
        <f t="shared" si="57"/>
        <v>23</v>
      </c>
    </row>
    <row r="198" spans="1:23">
      <c r="A198" s="197">
        <f t="shared" si="47"/>
        <v>188</v>
      </c>
      <c r="B198" s="198">
        <f>Data!B198</f>
        <v>2</v>
      </c>
      <c r="D198" s="73">
        <f t="shared" si="43"/>
        <v>1</v>
      </c>
      <c r="F198" s="24" t="str">
        <f t="shared" si="44"/>
        <v xml:space="preserve"> </v>
      </c>
      <c r="G198" s="25" t="str">
        <f t="shared" si="48"/>
        <v xml:space="preserve"> </v>
      </c>
      <c r="H198" s="43" t="str">
        <f t="shared" si="49"/>
        <v xml:space="preserve"> </v>
      </c>
      <c r="I198" s="134">
        <f t="shared" si="50"/>
        <v>0</v>
      </c>
      <c r="J198" s="43">
        <f t="shared" si="60"/>
        <v>0</v>
      </c>
      <c r="K198" s="43">
        <f t="shared" si="51"/>
        <v>0</v>
      </c>
      <c r="L198" s="43">
        <f t="shared" si="58"/>
        <v>0</v>
      </c>
      <c r="M198" s="132">
        <f t="shared" si="52"/>
        <v>-10</v>
      </c>
      <c r="P198" s="24" t="str">
        <f t="shared" si="45"/>
        <v xml:space="preserve"> </v>
      </c>
      <c r="Q198" s="25" t="str">
        <f t="shared" si="53"/>
        <v xml:space="preserve"> </v>
      </c>
      <c r="R198" s="43" t="str">
        <f t="shared" si="54"/>
        <v xml:space="preserve"> </v>
      </c>
      <c r="S198" s="134">
        <f t="shared" si="55"/>
        <v>0</v>
      </c>
      <c r="T198" s="43">
        <f t="shared" si="59"/>
        <v>1</v>
      </c>
      <c r="U198" s="43">
        <f t="shared" si="46"/>
        <v>0</v>
      </c>
      <c r="V198" s="43">
        <f t="shared" si="56"/>
        <v>0</v>
      </c>
      <c r="W198" s="132">
        <f t="shared" si="57"/>
        <v>23</v>
      </c>
    </row>
    <row r="199" spans="1:23">
      <c r="A199" s="197">
        <f t="shared" si="47"/>
        <v>189</v>
      </c>
      <c r="B199" s="198">
        <f>Data!B199</f>
        <v>12</v>
      </c>
      <c r="D199" s="73">
        <f t="shared" si="43"/>
        <v>2</v>
      </c>
      <c r="F199" s="24" t="str">
        <f t="shared" si="44"/>
        <v xml:space="preserve"> </v>
      </c>
      <c r="G199" s="25" t="str">
        <f t="shared" si="48"/>
        <v xml:space="preserve"> </v>
      </c>
      <c r="H199" s="43" t="str">
        <f t="shared" si="49"/>
        <v xml:space="preserve"> </v>
      </c>
      <c r="I199" s="134">
        <f t="shared" si="50"/>
        <v>0</v>
      </c>
      <c r="J199" s="43">
        <f t="shared" si="60"/>
        <v>0</v>
      </c>
      <c r="K199" s="43">
        <f t="shared" si="51"/>
        <v>0</v>
      </c>
      <c r="L199" s="43">
        <f t="shared" si="58"/>
        <v>0</v>
      </c>
      <c r="M199" s="132">
        <f t="shared" si="52"/>
        <v>-10</v>
      </c>
      <c r="P199" s="24" t="str">
        <f t="shared" si="45"/>
        <v xml:space="preserve"> </v>
      </c>
      <c r="Q199" s="25" t="str">
        <f t="shared" si="53"/>
        <v xml:space="preserve"> </v>
      </c>
      <c r="R199" s="43" t="str">
        <f t="shared" si="54"/>
        <v xml:space="preserve"> </v>
      </c>
      <c r="S199" s="134">
        <f t="shared" si="55"/>
        <v>0</v>
      </c>
      <c r="T199" s="43">
        <f t="shared" si="59"/>
        <v>1</v>
      </c>
      <c r="U199" s="43">
        <f t="shared" si="46"/>
        <v>0</v>
      </c>
      <c r="V199" s="43">
        <f t="shared" si="56"/>
        <v>0</v>
      </c>
      <c r="W199" s="132">
        <f t="shared" si="57"/>
        <v>23</v>
      </c>
    </row>
    <row r="200" spans="1:23">
      <c r="A200" s="197">
        <f t="shared" si="47"/>
        <v>190</v>
      </c>
      <c r="B200" s="198">
        <f>Data!B200</f>
        <v>22</v>
      </c>
      <c r="D200" s="73">
        <f t="shared" si="43"/>
        <v>4</v>
      </c>
      <c r="F200" s="24" t="str">
        <f t="shared" si="44"/>
        <v xml:space="preserve"> </v>
      </c>
      <c r="G200" s="25" t="str">
        <f t="shared" si="48"/>
        <v xml:space="preserve"> </v>
      </c>
      <c r="H200" s="43" t="str">
        <f t="shared" si="49"/>
        <v xml:space="preserve"> </v>
      </c>
      <c r="I200" s="134">
        <f t="shared" si="50"/>
        <v>0</v>
      </c>
      <c r="J200" s="43">
        <f t="shared" si="60"/>
        <v>0</v>
      </c>
      <c r="K200" s="43">
        <f t="shared" si="51"/>
        <v>0</v>
      </c>
      <c r="L200" s="43">
        <f t="shared" si="58"/>
        <v>0</v>
      </c>
      <c r="M200" s="132">
        <f t="shared" si="52"/>
        <v>-10</v>
      </c>
      <c r="P200" s="24" t="str">
        <f t="shared" si="45"/>
        <v xml:space="preserve"> </v>
      </c>
      <c r="Q200" s="25" t="str">
        <f t="shared" si="53"/>
        <v xml:space="preserve"> </v>
      </c>
      <c r="R200" s="43" t="str">
        <f t="shared" si="54"/>
        <v xml:space="preserve"> </v>
      </c>
      <c r="S200" s="134">
        <f t="shared" si="55"/>
        <v>0</v>
      </c>
      <c r="T200" s="43">
        <f t="shared" si="59"/>
        <v>1</v>
      </c>
      <c r="U200" s="43">
        <f t="shared" si="46"/>
        <v>0</v>
      </c>
      <c r="V200" s="43">
        <f t="shared" si="56"/>
        <v>0</v>
      </c>
      <c r="W200" s="132">
        <f t="shared" si="57"/>
        <v>23</v>
      </c>
    </row>
    <row r="201" spans="1:23">
      <c r="A201" s="197">
        <f t="shared" si="47"/>
        <v>191</v>
      </c>
      <c r="B201" s="198">
        <f>Data!B201</f>
        <v>6</v>
      </c>
      <c r="D201" s="73">
        <f t="shared" si="43"/>
        <v>1</v>
      </c>
      <c r="F201" s="24" t="str">
        <f t="shared" si="44"/>
        <v xml:space="preserve"> </v>
      </c>
      <c r="G201" s="25" t="str">
        <f t="shared" si="48"/>
        <v xml:space="preserve"> </v>
      </c>
      <c r="H201" s="43" t="str">
        <f t="shared" si="49"/>
        <v xml:space="preserve"> </v>
      </c>
      <c r="I201" s="134">
        <f t="shared" si="50"/>
        <v>0</v>
      </c>
      <c r="J201" s="43">
        <f t="shared" si="60"/>
        <v>0</v>
      </c>
      <c r="K201" s="43">
        <f t="shared" si="51"/>
        <v>0</v>
      </c>
      <c r="L201" s="43">
        <f t="shared" si="58"/>
        <v>0</v>
      </c>
      <c r="M201" s="132">
        <f t="shared" si="52"/>
        <v>-10</v>
      </c>
      <c r="P201" s="24" t="str">
        <f t="shared" si="45"/>
        <v xml:space="preserve"> </v>
      </c>
      <c r="Q201" s="25" t="str">
        <f t="shared" si="53"/>
        <v xml:space="preserve"> </v>
      </c>
      <c r="R201" s="43" t="str">
        <f t="shared" si="54"/>
        <v xml:space="preserve"> </v>
      </c>
      <c r="S201" s="134">
        <f t="shared" si="55"/>
        <v>0</v>
      </c>
      <c r="T201" s="43">
        <f t="shared" si="59"/>
        <v>1</v>
      </c>
      <c r="U201" s="43">
        <f t="shared" si="46"/>
        <v>0</v>
      </c>
      <c r="V201" s="43">
        <f t="shared" si="56"/>
        <v>0</v>
      </c>
      <c r="W201" s="132">
        <f t="shared" si="57"/>
        <v>23</v>
      </c>
    </row>
    <row r="202" spans="1:23">
      <c r="A202" s="197">
        <f t="shared" si="47"/>
        <v>192</v>
      </c>
      <c r="B202" s="198">
        <f>Data!B202</f>
        <v>23</v>
      </c>
      <c r="D202" s="73">
        <f t="shared" si="43"/>
        <v>4</v>
      </c>
      <c r="F202" s="24" t="str">
        <f t="shared" si="44"/>
        <v xml:space="preserve"> </v>
      </c>
      <c r="G202" s="25" t="str">
        <f t="shared" si="48"/>
        <v xml:space="preserve"> </v>
      </c>
      <c r="H202" s="43" t="str">
        <f t="shared" si="49"/>
        <v xml:space="preserve"> </v>
      </c>
      <c r="I202" s="134">
        <f t="shared" si="50"/>
        <v>0</v>
      </c>
      <c r="J202" s="43">
        <f t="shared" si="60"/>
        <v>0</v>
      </c>
      <c r="K202" s="43">
        <f t="shared" si="51"/>
        <v>0</v>
      </c>
      <c r="L202" s="43">
        <f t="shared" si="58"/>
        <v>0</v>
      </c>
      <c r="M202" s="132">
        <f t="shared" si="52"/>
        <v>-10</v>
      </c>
      <c r="P202" s="24" t="str">
        <f t="shared" si="45"/>
        <v xml:space="preserve"> </v>
      </c>
      <c r="Q202" s="25" t="str">
        <f t="shared" si="53"/>
        <v xml:space="preserve"> </v>
      </c>
      <c r="R202" s="43" t="str">
        <f t="shared" si="54"/>
        <v xml:space="preserve"> </v>
      </c>
      <c r="S202" s="134">
        <f t="shared" si="55"/>
        <v>0</v>
      </c>
      <c r="T202" s="43">
        <f t="shared" si="59"/>
        <v>1</v>
      </c>
      <c r="U202" s="43">
        <f t="shared" si="46"/>
        <v>0</v>
      </c>
      <c r="V202" s="43">
        <f t="shared" si="56"/>
        <v>0</v>
      </c>
      <c r="W202" s="132">
        <f t="shared" si="57"/>
        <v>23</v>
      </c>
    </row>
    <row r="203" spans="1:23">
      <c r="A203" s="197">
        <f t="shared" si="47"/>
        <v>193</v>
      </c>
      <c r="B203" s="198">
        <f>Data!B203</f>
        <v>22</v>
      </c>
      <c r="D203" s="73">
        <f t="shared" si="43"/>
        <v>4</v>
      </c>
      <c r="F203" s="24" t="str">
        <f t="shared" si="44"/>
        <v>T</v>
      </c>
      <c r="G203" s="25" t="str">
        <f t="shared" si="48"/>
        <v xml:space="preserve"> </v>
      </c>
      <c r="H203" s="43">
        <f t="shared" si="49"/>
        <v>4</v>
      </c>
      <c r="I203" s="134">
        <f t="shared" si="50"/>
        <v>0</v>
      </c>
      <c r="J203" s="43">
        <f t="shared" si="60"/>
        <v>1</v>
      </c>
      <c r="K203" s="43">
        <f t="shared" si="51"/>
        <v>1</v>
      </c>
      <c r="L203" s="43">
        <f t="shared" si="58"/>
        <v>0</v>
      </c>
      <c r="M203" s="132">
        <f t="shared" si="52"/>
        <v>-11</v>
      </c>
      <c r="P203" s="24" t="str">
        <f t="shared" si="45"/>
        <v>T</v>
      </c>
      <c r="Q203" s="25" t="str">
        <f t="shared" si="53"/>
        <v xml:space="preserve"> </v>
      </c>
      <c r="R203" s="43">
        <f t="shared" si="54"/>
        <v>4</v>
      </c>
      <c r="S203" s="134">
        <f t="shared" si="55"/>
        <v>0</v>
      </c>
      <c r="T203" s="43">
        <f t="shared" si="59"/>
        <v>1</v>
      </c>
      <c r="U203" s="43">
        <f t="shared" si="46"/>
        <v>1</v>
      </c>
      <c r="V203" s="43">
        <f t="shared" si="56"/>
        <v>0</v>
      </c>
      <c r="W203" s="132">
        <f t="shared" si="57"/>
        <v>22</v>
      </c>
    </row>
    <row r="204" spans="1:23">
      <c r="A204" s="197">
        <f t="shared" si="47"/>
        <v>194</v>
      </c>
      <c r="B204" s="198">
        <f>Data!B204</f>
        <v>21</v>
      </c>
      <c r="D204" s="73">
        <f t="shared" ref="D204:D267" si="61">IF($B204=0,0,IF(MOD($B204,6)=0,QUOTIENT($B204,6),QUOTIENT($B204,6)+1))</f>
        <v>4</v>
      </c>
      <c r="F204" s="24" t="str">
        <f t="shared" ref="F204:F267" si="62">IF(AND(D203&lt;&gt;0,D204&lt;&gt;0,D204=D203,G203=" "),"T"," ")</f>
        <v>T</v>
      </c>
      <c r="G204" s="25" t="str">
        <f t="shared" si="48"/>
        <v>W</v>
      </c>
      <c r="H204" s="43" t="str">
        <f t="shared" si="49"/>
        <v xml:space="preserve"> </v>
      </c>
      <c r="I204" s="134">
        <f t="shared" si="50"/>
        <v>0</v>
      </c>
      <c r="J204" s="43">
        <f t="shared" si="60"/>
        <v>0</v>
      </c>
      <c r="K204" s="43">
        <f t="shared" si="51"/>
        <v>0</v>
      </c>
      <c r="L204" s="43">
        <f t="shared" si="58"/>
        <v>6</v>
      </c>
      <c r="M204" s="132">
        <f t="shared" si="52"/>
        <v>-5</v>
      </c>
      <c r="P204" s="24" t="str">
        <f t="shared" ref="P204:P267" si="63">IF(AND(D203&lt;&gt;0,D204&lt;&gt;0,D204=D203,G203=" "),"T"," ")</f>
        <v>T</v>
      </c>
      <c r="Q204" s="25" t="str">
        <f t="shared" si="53"/>
        <v>W</v>
      </c>
      <c r="R204" s="43" t="str">
        <f t="shared" si="54"/>
        <v xml:space="preserve"> </v>
      </c>
      <c r="S204" s="134">
        <f t="shared" si="55"/>
        <v>0</v>
      </c>
      <c r="T204" s="43">
        <f t="shared" si="59"/>
        <v>1</v>
      </c>
      <c r="U204" s="43">
        <f t="shared" ref="U204:U267" si="64">IF(OR(R204=" ",S204&gt;$P$9),0,IF(T204&gt;27,INDEX($AA$11:$AB$37,27,2),INDEX($AA$11:$AB$37,T204,2)))</f>
        <v>0</v>
      </c>
      <c r="V204" s="43">
        <f t="shared" si="56"/>
        <v>6</v>
      </c>
      <c r="W204" s="132">
        <f t="shared" si="57"/>
        <v>28</v>
      </c>
    </row>
    <row r="205" spans="1:23">
      <c r="A205" s="197">
        <f t="shared" ref="A205:A268" si="65">A204+1</f>
        <v>195</v>
      </c>
      <c r="B205" s="198">
        <f>Data!B205</f>
        <v>31</v>
      </c>
      <c r="D205" s="73">
        <f t="shared" si="61"/>
        <v>6</v>
      </c>
      <c r="F205" s="24" t="str">
        <f t="shared" si="62"/>
        <v xml:space="preserve"> </v>
      </c>
      <c r="G205" s="25" t="str">
        <f t="shared" ref="G205:G268" si="66">IF(H204=" "," ",IF(D205=H204,"W","L"))</f>
        <v xml:space="preserve"> </v>
      </c>
      <c r="H205" s="43" t="str">
        <f t="shared" ref="H205:H268" si="67">IF(AND(F205="T",G205=" "),D205,IF(AND(F205=" ",G205="L"),D205," "))</f>
        <v xml:space="preserve"> </v>
      </c>
      <c r="I205" s="134">
        <f t="shared" ref="I205:I268" si="68">IF(AND(G205="L",I204=" "),1,IF(G205="L",I204+1,0))</f>
        <v>0</v>
      </c>
      <c r="J205" s="43">
        <f t="shared" si="60"/>
        <v>0</v>
      </c>
      <c r="K205" s="43">
        <f t="shared" ref="K205:K268" si="69">IF(OR(H205=" ",I205&gt;$F$9),0,INDEX($Y$11:$Z$35,J205,2))</f>
        <v>0</v>
      </c>
      <c r="L205" s="43">
        <f t="shared" si="58"/>
        <v>0</v>
      </c>
      <c r="M205" s="132">
        <f t="shared" ref="M205:M268" si="70">M204-K205+L205</f>
        <v>-5</v>
      </c>
      <c r="P205" s="24" t="str">
        <f t="shared" si="63"/>
        <v xml:space="preserve"> </v>
      </c>
      <c r="Q205" s="25" t="str">
        <f t="shared" ref="Q205:Q268" si="71">IF(R204=" "," ",IF(D205=R204,"W","L"))</f>
        <v xml:space="preserve"> </v>
      </c>
      <c r="R205" s="43" t="str">
        <f t="shared" ref="R205:R268" si="72">IF(AND(P205="T",Q205=" "),D205,IF(AND(P205=" ",Q205="L"),D205," "))</f>
        <v xml:space="preserve"> </v>
      </c>
      <c r="S205" s="134">
        <f t="shared" ref="S205:S268" si="73">IF(AND(Q205="L",S204=" "),1,IF(Q205="L",S204+1,0))</f>
        <v>0</v>
      </c>
      <c r="T205" s="43">
        <f t="shared" si="59"/>
        <v>1</v>
      </c>
      <c r="U205" s="43">
        <f t="shared" si="64"/>
        <v>0</v>
      </c>
      <c r="V205" s="43">
        <f t="shared" ref="V205:V268" si="74">IF(OR(Q205=" ",Q205="L"),0,U204*6)</f>
        <v>0</v>
      </c>
      <c r="W205" s="132">
        <f t="shared" ref="W205:W268" si="75">W204-U205+V205</f>
        <v>28</v>
      </c>
    </row>
    <row r="206" spans="1:23">
      <c r="A206" s="197">
        <f t="shared" si="65"/>
        <v>196</v>
      </c>
      <c r="B206" s="198">
        <f>Data!B206</f>
        <v>28</v>
      </c>
      <c r="D206" s="73">
        <f t="shared" si="61"/>
        <v>5</v>
      </c>
      <c r="F206" s="24" t="str">
        <f t="shared" si="62"/>
        <v xml:space="preserve"> </v>
      </c>
      <c r="G206" s="25" t="str">
        <f t="shared" si="66"/>
        <v xml:space="preserve"> </v>
      </c>
      <c r="H206" s="43" t="str">
        <f t="shared" si="67"/>
        <v xml:space="preserve"> </v>
      </c>
      <c r="I206" s="134">
        <f t="shared" si="68"/>
        <v>0</v>
      </c>
      <c r="J206" s="43">
        <f t="shared" si="60"/>
        <v>0</v>
      </c>
      <c r="K206" s="43">
        <f t="shared" si="69"/>
        <v>0</v>
      </c>
      <c r="L206" s="43">
        <f t="shared" ref="L206:L269" si="76">IF(OR(G206=" ",G206="L"),0,K205*6)</f>
        <v>0</v>
      </c>
      <c r="M206" s="132">
        <f t="shared" si="70"/>
        <v>-5</v>
      </c>
      <c r="P206" s="24" t="str">
        <f t="shared" si="63"/>
        <v xml:space="preserve"> </v>
      </c>
      <c r="Q206" s="25" t="str">
        <f t="shared" si="71"/>
        <v xml:space="preserve"> </v>
      </c>
      <c r="R206" s="43" t="str">
        <f t="shared" si="72"/>
        <v xml:space="preserve"> </v>
      </c>
      <c r="S206" s="134">
        <f t="shared" si="73"/>
        <v>0</v>
      </c>
      <c r="T206" s="43">
        <f t="shared" si="59"/>
        <v>1</v>
      </c>
      <c r="U206" s="43">
        <f t="shared" si="64"/>
        <v>0</v>
      </c>
      <c r="V206" s="43">
        <f t="shared" si="74"/>
        <v>0</v>
      </c>
      <c r="W206" s="132">
        <f t="shared" si="75"/>
        <v>28</v>
      </c>
    </row>
    <row r="207" spans="1:23">
      <c r="A207" s="197">
        <f t="shared" si="65"/>
        <v>197</v>
      </c>
      <c r="B207" s="198">
        <f>Data!B207</f>
        <v>7</v>
      </c>
      <c r="D207" s="73">
        <f t="shared" si="61"/>
        <v>2</v>
      </c>
      <c r="F207" s="24" t="str">
        <f t="shared" si="62"/>
        <v xml:space="preserve"> </v>
      </c>
      <c r="G207" s="25" t="str">
        <f t="shared" si="66"/>
        <v xml:space="preserve"> </v>
      </c>
      <c r="H207" s="43" t="str">
        <f t="shared" si="67"/>
        <v xml:space="preserve"> </v>
      </c>
      <c r="I207" s="134">
        <f t="shared" si="68"/>
        <v>0</v>
      </c>
      <c r="J207" s="43">
        <f t="shared" si="60"/>
        <v>0</v>
      </c>
      <c r="K207" s="43">
        <f t="shared" si="69"/>
        <v>0</v>
      </c>
      <c r="L207" s="43">
        <f t="shared" si="76"/>
        <v>0</v>
      </c>
      <c r="M207" s="132">
        <f t="shared" si="70"/>
        <v>-5</v>
      </c>
      <c r="P207" s="24" t="str">
        <f t="shared" si="63"/>
        <v xml:space="preserve"> </v>
      </c>
      <c r="Q207" s="25" t="str">
        <f t="shared" si="71"/>
        <v xml:space="preserve"> </v>
      </c>
      <c r="R207" s="43" t="str">
        <f t="shared" si="72"/>
        <v xml:space="preserve"> </v>
      </c>
      <c r="S207" s="134">
        <f t="shared" si="73"/>
        <v>0</v>
      </c>
      <c r="T207" s="43">
        <f t="shared" si="59"/>
        <v>1</v>
      </c>
      <c r="U207" s="43">
        <f t="shared" si="64"/>
        <v>0</v>
      </c>
      <c r="V207" s="43">
        <f t="shared" si="74"/>
        <v>0</v>
      </c>
      <c r="W207" s="132">
        <f t="shared" si="75"/>
        <v>28</v>
      </c>
    </row>
    <row r="208" spans="1:23">
      <c r="A208" s="197">
        <f t="shared" si="65"/>
        <v>198</v>
      </c>
      <c r="B208" s="198">
        <f>Data!B208</f>
        <v>6</v>
      </c>
      <c r="D208" s="73">
        <f t="shared" si="61"/>
        <v>1</v>
      </c>
      <c r="F208" s="24" t="str">
        <f t="shared" si="62"/>
        <v xml:space="preserve"> </v>
      </c>
      <c r="G208" s="25" t="str">
        <f t="shared" si="66"/>
        <v xml:space="preserve"> </v>
      </c>
      <c r="H208" s="43" t="str">
        <f t="shared" si="67"/>
        <v xml:space="preserve"> </v>
      </c>
      <c r="I208" s="134">
        <f t="shared" si="68"/>
        <v>0</v>
      </c>
      <c r="J208" s="43">
        <f t="shared" si="60"/>
        <v>0</v>
      </c>
      <c r="K208" s="43">
        <f t="shared" si="69"/>
        <v>0</v>
      </c>
      <c r="L208" s="43">
        <f t="shared" si="76"/>
        <v>0</v>
      </c>
      <c r="M208" s="132">
        <f t="shared" si="70"/>
        <v>-5</v>
      </c>
      <c r="P208" s="24" t="str">
        <f t="shared" si="63"/>
        <v xml:space="preserve"> </v>
      </c>
      <c r="Q208" s="25" t="str">
        <f t="shared" si="71"/>
        <v xml:space="preserve"> </v>
      </c>
      <c r="R208" s="43" t="str">
        <f t="shared" si="72"/>
        <v xml:space="preserve"> </v>
      </c>
      <c r="S208" s="134">
        <f t="shared" si="73"/>
        <v>0</v>
      </c>
      <c r="T208" s="43">
        <f t="shared" si="59"/>
        <v>1</v>
      </c>
      <c r="U208" s="43">
        <f t="shared" si="64"/>
        <v>0</v>
      </c>
      <c r="V208" s="43">
        <f t="shared" si="74"/>
        <v>0</v>
      </c>
      <c r="W208" s="132">
        <f t="shared" si="75"/>
        <v>28</v>
      </c>
    </row>
    <row r="209" spans="1:23">
      <c r="A209" s="197">
        <f t="shared" si="65"/>
        <v>199</v>
      </c>
      <c r="B209" s="198">
        <f>Data!B209</f>
        <v>10</v>
      </c>
      <c r="D209" s="73">
        <f t="shared" si="61"/>
        <v>2</v>
      </c>
      <c r="F209" s="24" t="str">
        <f t="shared" si="62"/>
        <v xml:space="preserve"> </v>
      </c>
      <c r="G209" s="25" t="str">
        <f t="shared" si="66"/>
        <v xml:space="preserve"> </v>
      </c>
      <c r="H209" s="43" t="str">
        <f t="shared" si="67"/>
        <v xml:space="preserve"> </v>
      </c>
      <c r="I209" s="134">
        <f t="shared" si="68"/>
        <v>0</v>
      </c>
      <c r="J209" s="43">
        <f t="shared" si="60"/>
        <v>0</v>
      </c>
      <c r="K209" s="43">
        <f t="shared" si="69"/>
        <v>0</v>
      </c>
      <c r="L209" s="43">
        <f t="shared" si="76"/>
        <v>0</v>
      </c>
      <c r="M209" s="132">
        <f t="shared" si="70"/>
        <v>-5</v>
      </c>
      <c r="P209" s="24" t="str">
        <f t="shared" si="63"/>
        <v xml:space="preserve"> </v>
      </c>
      <c r="Q209" s="25" t="str">
        <f t="shared" si="71"/>
        <v xml:space="preserve"> </v>
      </c>
      <c r="R209" s="43" t="str">
        <f t="shared" si="72"/>
        <v xml:space="preserve"> </v>
      </c>
      <c r="S209" s="134">
        <f t="shared" si="73"/>
        <v>0</v>
      </c>
      <c r="T209" s="43">
        <f t="shared" si="59"/>
        <v>1</v>
      </c>
      <c r="U209" s="43">
        <f t="shared" si="64"/>
        <v>0</v>
      </c>
      <c r="V209" s="43">
        <f t="shared" si="74"/>
        <v>0</v>
      </c>
      <c r="W209" s="132">
        <f t="shared" si="75"/>
        <v>28</v>
      </c>
    </row>
    <row r="210" spans="1:23">
      <c r="A210" s="197">
        <f t="shared" si="65"/>
        <v>200</v>
      </c>
      <c r="B210" s="198">
        <f>Data!B210</f>
        <v>23</v>
      </c>
      <c r="D210" s="73">
        <f t="shared" si="61"/>
        <v>4</v>
      </c>
      <c r="F210" s="24" t="str">
        <f t="shared" si="62"/>
        <v xml:space="preserve"> </v>
      </c>
      <c r="G210" s="25" t="str">
        <f t="shared" si="66"/>
        <v xml:space="preserve"> </v>
      </c>
      <c r="H210" s="43" t="str">
        <f t="shared" si="67"/>
        <v xml:space="preserve"> </v>
      </c>
      <c r="I210" s="134">
        <f t="shared" si="68"/>
        <v>0</v>
      </c>
      <c r="J210" s="43">
        <f t="shared" si="60"/>
        <v>0</v>
      </c>
      <c r="K210" s="43">
        <f t="shared" si="69"/>
        <v>0</v>
      </c>
      <c r="L210" s="43">
        <f t="shared" si="76"/>
        <v>0</v>
      </c>
      <c r="M210" s="132">
        <f t="shared" si="70"/>
        <v>-5</v>
      </c>
      <c r="P210" s="24" t="str">
        <f t="shared" si="63"/>
        <v xml:space="preserve"> </v>
      </c>
      <c r="Q210" s="25" t="str">
        <f t="shared" si="71"/>
        <v xml:space="preserve"> </v>
      </c>
      <c r="R210" s="43" t="str">
        <f t="shared" si="72"/>
        <v xml:space="preserve"> </v>
      </c>
      <c r="S210" s="134">
        <f t="shared" si="73"/>
        <v>0</v>
      </c>
      <c r="T210" s="43">
        <f t="shared" si="59"/>
        <v>1</v>
      </c>
      <c r="U210" s="43">
        <f t="shared" si="64"/>
        <v>0</v>
      </c>
      <c r="V210" s="43">
        <f t="shared" si="74"/>
        <v>0</v>
      </c>
      <c r="W210" s="132">
        <f t="shared" si="75"/>
        <v>28</v>
      </c>
    </row>
    <row r="211" spans="1:23">
      <c r="A211" s="197">
        <f t="shared" si="65"/>
        <v>201</v>
      </c>
      <c r="B211" s="198">
        <f>Data!B211</f>
        <v>16</v>
      </c>
      <c r="D211" s="73">
        <f t="shared" si="61"/>
        <v>3</v>
      </c>
      <c r="F211" s="24" t="str">
        <f t="shared" si="62"/>
        <v xml:space="preserve"> </v>
      </c>
      <c r="G211" s="25" t="str">
        <f t="shared" si="66"/>
        <v xml:space="preserve"> </v>
      </c>
      <c r="H211" s="43" t="str">
        <f t="shared" si="67"/>
        <v xml:space="preserve"> </v>
      </c>
      <c r="I211" s="134">
        <f t="shared" si="68"/>
        <v>0</v>
      </c>
      <c r="J211" s="43">
        <f t="shared" si="60"/>
        <v>0</v>
      </c>
      <c r="K211" s="43">
        <f t="shared" si="69"/>
        <v>0</v>
      </c>
      <c r="L211" s="43">
        <f t="shared" si="76"/>
        <v>0</v>
      </c>
      <c r="M211" s="132">
        <f t="shared" si="70"/>
        <v>-5</v>
      </c>
      <c r="P211" s="24" t="str">
        <f t="shared" si="63"/>
        <v xml:space="preserve"> </v>
      </c>
      <c r="Q211" s="25" t="str">
        <f t="shared" si="71"/>
        <v xml:space="preserve"> </v>
      </c>
      <c r="R211" s="43" t="str">
        <f t="shared" si="72"/>
        <v xml:space="preserve"> </v>
      </c>
      <c r="S211" s="134">
        <f t="shared" si="73"/>
        <v>0</v>
      </c>
      <c r="T211" s="43">
        <f t="shared" ref="T211:T274" si="77">IF(AND($P$9&gt;0,$P$9&lt;30,S211&lt;$P$9),IF(Q211="L",T210+1,IF(AND(Q211="W",T210&gt;5),T210-5,IF(AND(Q211="W",T210&lt;=5),1,T210))),T210)</f>
        <v>1</v>
      </c>
      <c r="U211" s="43">
        <f t="shared" si="64"/>
        <v>0</v>
      </c>
      <c r="V211" s="43">
        <f t="shared" si="74"/>
        <v>0</v>
      </c>
      <c r="W211" s="132">
        <f t="shared" si="75"/>
        <v>28</v>
      </c>
    </row>
    <row r="212" spans="1:23">
      <c r="A212" s="197">
        <f t="shared" si="65"/>
        <v>202</v>
      </c>
      <c r="B212" s="198">
        <f>Data!B212</f>
        <v>21</v>
      </c>
      <c r="D212" s="73">
        <f t="shared" si="61"/>
        <v>4</v>
      </c>
      <c r="F212" s="24" t="str">
        <f t="shared" si="62"/>
        <v xml:space="preserve"> </v>
      </c>
      <c r="G212" s="25" t="str">
        <f t="shared" si="66"/>
        <v xml:space="preserve"> </v>
      </c>
      <c r="H212" s="43" t="str">
        <f t="shared" si="67"/>
        <v xml:space="preserve"> </v>
      </c>
      <c r="I212" s="134">
        <f t="shared" si="68"/>
        <v>0</v>
      </c>
      <c r="J212" s="43">
        <f t="shared" si="60"/>
        <v>0</v>
      </c>
      <c r="K212" s="43">
        <f t="shared" si="69"/>
        <v>0</v>
      </c>
      <c r="L212" s="43">
        <f t="shared" si="76"/>
        <v>0</v>
      </c>
      <c r="M212" s="132">
        <f t="shared" si="70"/>
        <v>-5</v>
      </c>
      <c r="P212" s="24" t="str">
        <f t="shared" si="63"/>
        <v xml:space="preserve"> </v>
      </c>
      <c r="Q212" s="25" t="str">
        <f t="shared" si="71"/>
        <v xml:space="preserve"> </v>
      </c>
      <c r="R212" s="43" t="str">
        <f t="shared" si="72"/>
        <v xml:space="preserve"> </v>
      </c>
      <c r="S212" s="134">
        <f t="shared" si="73"/>
        <v>0</v>
      </c>
      <c r="T212" s="43">
        <f t="shared" si="77"/>
        <v>1</v>
      </c>
      <c r="U212" s="43">
        <f t="shared" si="64"/>
        <v>0</v>
      </c>
      <c r="V212" s="43">
        <f t="shared" si="74"/>
        <v>0</v>
      </c>
      <c r="W212" s="132">
        <f t="shared" si="75"/>
        <v>28</v>
      </c>
    </row>
    <row r="213" spans="1:23">
      <c r="A213" s="197">
        <f t="shared" si="65"/>
        <v>203</v>
      </c>
      <c r="B213" s="198">
        <f>Data!B213</f>
        <v>28</v>
      </c>
      <c r="D213" s="73">
        <f t="shared" si="61"/>
        <v>5</v>
      </c>
      <c r="F213" s="24" t="str">
        <f t="shared" si="62"/>
        <v xml:space="preserve"> </v>
      </c>
      <c r="G213" s="25" t="str">
        <f t="shared" si="66"/>
        <v xml:space="preserve"> </v>
      </c>
      <c r="H213" s="43" t="str">
        <f t="shared" si="67"/>
        <v xml:space="preserve"> </v>
      </c>
      <c r="I213" s="134">
        <f t="shared" si="68"/>
        <v>0</v>
      </c>
      <c r="J213" s="43">
        <f t="shared" si="60"/>
        <v>0</v>
      </c>
      <c r="K213" s="43">
        <f t="shared" si="69"/>
        <v>0</v>
      </c>
      <c r="L213" s="43">
        <f t="shared" si="76"/>
        <v>0</v>
      </c>
      <c r="M213" s="132">
        <f t="shared" si="70"/>
        <v>-5</v>
      </c>
      <c r="P213" s="24" t="str">
        <f t="shared" si="63"/>
        <v xml:space="preserve"> </v>
      </c>
      <c r="Q213" s="25" t="str">
        <f t="shared" si="71"/>
        <v xml:space="preserve"> </v>
      </c>
      <c r="R213" s="43" t="str">
        <f t="shared" si="72"/>
        <v xml:space="preserve"> </v>
      </c>
      <c r="S213" s="134">
        <f t="shared" si="73"/>
        <v>0</v>
      </c>
      <c r="T213" s="43">
        <f t="shared" si="77"/>
        <v>1</v>
      </c>
      <c r="U213" s="43">
        <f t="shared" si="64"/>
        <v>0</v>
      </c>
      <c r="V213" s="43">
        <f t="shared" si="74"/>
        <v>0</v>
      </c>
      <c r="W213" s="132">
        <f t="shared" si="75"/>
        <v>28</v>
      </c>
    </row>
    <row r="214" spans="1:23">
      <c r="A214" s="197">
        <f t="shared" si="65"/>
        <v>204</v>
      </c>
      <c r="B214" s="198">
        <f>Data!B214</f>
        <v>11</v>
      </c>
      <c r="D214" s="73">
        <f t="shared" si="61"/>
        <v>2</v>
      </c>
      <c r="F214" s="24" t="str">
        <f t="shared" si="62"/>
        <v xml:space="preserve"> </v>
      </c>
      <c r="G214" s="25" t="str">
        <f t="shared" si="66"/>
        <v xml:space="preserve"> </v>
      </c>
      <c r="H214" s="43" t="str">
        <f t="shared" si="67"/>
        <v xml:space="preserve"> </v>
      </c>
      <c r="I214" s="134">
        <f t="shared" si="68"/>
        <v>0</v>
      </c>
      <c r="J214" s="43">
        <f t="shared" si="60"/>
        <v>0</v>
      </c>
      <c r="K214" s="43">
        <f t="shared" si="69"/>
        <v>0</v>
      </c>
      <c r="L214" s="43">
        <f t="shared" si="76"/>
        <v>0</v>
      </c>
      <c r="M214" s="132">
        <f t="shared" si="70"/>
        <v>-5</v>
      </c>
      <c r="P214" s="24" t="str">
        <f t="shared" si="63"/>
        <v xml:space="preserve"> </v>
      </c>
      <c r="Q214" s="25" t="str">
        <f t="shared" si="71"/>
        <v xml:space="preserve"> </v>
      </c>
      <c r="R214" s="43" t="str">
        <f t="shared" si="72"/>
        <v xml:space="preserve"> </v>
      </c>
      <c r="S214" s="134">
        <f t="shared" si="73"/>
        <v>0</v>
      </c>
      <c r="T214" s="43">
        <f t="shared" si="77"/>
        <v>1</v>
      </c>
      <c r="U214" s="43">
        <f t="shared" si="64"/>
        <v>0</v>
      </c>
      <c r="V214" s="43">
        <f t="shared" si="74"/>
        <v>0</v>
      </c>
      <c r="W214" s="132">
        <f t="shared" si="75"/>
        <v>28</v>
      </c>
    </row>
    <row r="215" spans="1:23">
      <c r="A215" s="197">
        <f t="shared" si="65"/>
        <v>205</v>
      </c>
      <c r="B215" s="198">
        <f>Data!B215</f>
        <v>3</v>
      </c>
      <c r="D215" s="73">
        <f t="shared" si="61"/>
        <v>1</v>
      </c>
      <c r="F215" s="24" t="str">
        <f t="shared" si="62"/>
        <v xml:space="preserve"> </v>
      </c>
      <c r="G215" s="25" t="str">
        <f t="shared" si="66"/>
        <v xml:space="preserve"> </v>
      </c>
      <c r="H215" s="43" t="str">
        <f t="shared" si="67"/>
        <v xml:space="preserve"> </v>
      </c>
      <c r="I215" s="134">
        <f t="shared" si="68"/>
        <v>0</v>
      </c>
      <c r="J215" s="43">
        <f t="shared" si="60"/>
        <v>0</v>
      </c>
      <c r="K215" s="43">
        <f t="shared" si="69"/>
        <v>0</v>
      </c>
      <c r="L215" s="43">
        <f t="shared" si="76"/>
        <v>0</v>
      </c>
      <c r="M215" s="132">
        <f t="shared" si="70"/>
        <v>-5</v>
      </c>
      <c r="P215" s="24" t="str">
        <f t="shared" si="63"/>
        <v xml:space="preserve"> </v>
      </c>
      <c r="Q215" s="25" t="str">
        <f t="shared" si="71"/>
        <v xml:space="preserve"> </v>
      </c>
      <c r="R215" s="43" t="str">
        <f t="shared" si="72"/>
        <v xml:space="preserve"> </v>
      </c>
      <c r="S215" s="134">
        <f t="shared" si="73"/>
        <v>0</v>
      </c>
      <c r="T215" s="43">
        <f t="shared" si="77"/>
        <v>1</v>
      </c>
      <c r="U215" s="43">
        <f t="shared" si="64"/>
        <v>0</v>
      </c>
      <c r="V215" s="43">
        <f t="shared" si="74"/>
        <v>0</v>
      </c>
      <c r="W215" s="132">
        <f t="shared" si="75"/>
        <v>28</v>
      </c>
    </row>
    <row r="216" spans="1:23">
      <c r="A216" s="197">
        <f t="shared" si="65"/>
        <v>206</v>
      </c>
      <c r="B216" s="198">
        <f>Data!B216</f>
        <v>21</v>
      </c>
      <c r="D216" s="73">
        <f t="shared" si="61"/>
        <v>4</v>
      </c>
      <c r="F216" s="24" t="str">
        <f t="shared" si="62"/>
        <v xml:space="preserve"> </v>
      </c>
      <c r="G216" s="25" t="str">
        <f t="shared" si="66"/>
        <v xml:space="preserve"> </v>
      </c>
      <c r="H216" s="43" t="str">
        <f t="shared" si="67"/>
        <v xml:space="preserve"> </v>
      </c>
      <c r="I216" s="134">
        <f t="shared" si="68"/>
        <v>0</v>
      </c>
      <c r="J216" s="43">
        <f t="shared" si="60"/>
        <v>0</v>
      </c>
      <c r="K216" s="43">
        <f t="shared" si="69"/>
        <v>0</v>
      </c>
      <c r="L216" s="43">
        <f t="shared" si="76"/>
        <v>0</v>
      </c>
      <c r="M216" s="132">
        <f t="shared" si="70"/>
        <v>-5</v>
      </c>
      <c r="P216" s="24" t="str">
        <f t="shared" si="63"/>
        <v xml:space="preserve"> </v>
      </c>
      <c r="Q216" s="25" t="str">
        <f t="shared" si="71"/>
        <v xml:space="preserve"> </v>
      </c>
      <c r="R216" s="43" t="str">
        <f t="shared" si="72"/>
        <v xml:space="preserve"> </v>
      </c>
      <c r="S216" s="134">
        <f t="shared" si="73"/>
        <v>0</v>
      </c>
      <c r="T216" s="43">
        <f t="shared" si="77"/>
        <v>1</v>
      </c>
      <c r="U216" s="43">
        <f t="shared" si="64"/>
        <v>0</v>
      </c>
      <c r="V216" s="43">
        <f t="shared" si="74"/>
        <v>0</v>
      </c>
      <c r="W216" s="132">
        <f t="shared" si="75"/>
        <v>28</v>
      </c>
    </row>
    <row r="217" spans="1:23">
      <c r="A217" s="197">
        <f t="shared" si="65"/>
        <v>207</v>
      </c>
      <c r="B217" s="198">
        <f>Data!B217</f>
        <v>27</v>
      </c>
      <c r="D217" s="73">
        <f t="shared" si="61"/>
        <v>5</v>
      </c>
      <c r="F217" s="24" t="str">
        <f t="shared" si="62"/>
        <v xml:space="preserve"> </v>
      </c>
      <c r="G217" s="25" t="str">
        <f t="shared" si="66"/>
        <v xml:space="preserve"> </v>
      </c>
      <c r="H217" s="43" t="str">
        <f t="shared" si="67"/>
        <v xml:space="preserve"> </v>
      </c>
      <c r="I217" s="134">
        <f t="shared" si="68"/>
        <v>0</v>
      </c>
      <c r="J217" s="43">
        <f t="shared" si="60"/>
        <v>0</v>
      </c>
      <c r="K217" s="43">
        <f t="shared" si="69"/>
        <v>0</v>
      </c>
      <c r="L217" s="43">
        <f t="shared" si="76"/>
        <v>0</v>
      </c>
      <c r="M217" s="132">
        <f t="shared" si="70"/>
        <v>-5</v>
      </c>
      <c r="P217" s="24" t="str">
        <f t="shared" si="63"/>
        <v xml:space="preserve"> </v>
      </c>
      <c r="Q217" s="25" t="str">
        <f t="shared" si="71"/>
        <v xml:space="preserve"> </v>
      </c>
      <c r="R217" s="43" t="str">
        <f t="shared" si="72"/>
        <v xml:space="preserve"> </v>
      </c>
      <c r="S217" s="134">
        <f t="shared" si="73"/>
        <v>0</v>
      </c>
      <c r="T217" s="43">
        <f t="shared" si="77"/>
        <v>1</v>
      </c>
      <c r="U217" s="43">
        <f t="shared" si="64"/>
        <v>0</v>
      </c>
      <c r="V217" s="43">
        <f t="shared" si="74"/>
        <v>0</v>
      </c>
      <c r="W217" s="132">
        <f t="shared" si="75"/>
        <v>28</v>
      </c>
    </row>
    <row r="218" spans="1:23">
      <c r="A218" s="197">
        <f t="shared" si="65"/>
        <v>208</v>
      </c>
      <c r="B218" s="198">
        <f>Data!B218</f>
        <v>18</v>
      </c>
      <c r="D218" s="73">
        <f t="shared" si="61"/>
        <v>3</v>
      </c>
      <c r="F218" s="24" t="str">
        <f t="shared" si="62"/>
        <v xml:space="preserve"> </v>
      </c>
      <c r="G218" s="25" t="str">
        <f t="shared" si="66"/>
        <v xml:space="preserve"> </v>
      </c>
      <c r="H218" s="43" t="str">
        <f t="shared" si="67"/>
        <v xml:space="preserve"> </v>
      </c>
      <c r="I218" s="134">
        <f t="shared" si="68"/>
        <v>0</v>
      </c>
      <c r="J218" s="43">
        <f t="shared" si="60"/>
        <v>0</v>
      </c>
      <c r="K218" s="43">
        <f t="shared" si="69"/>
        <v>0</v>
      </c>
      <c r="L218" s="43">
        <f t="shared" si="76"/>
        <v>0</v>
      </c>
      <c r="M218" s="132">
        <f t="shared" si="70"/>
        <v>-5</v>
      </c>
      <c r="P218" s="24" t="str">
        <f t="shared" si="63"/>
        <v xml:space="preserve"> </v>
      </c>
      <c r="Q218" s="25" t="str">
        <f t="shared" si="71"/>
        <v xml:space="preserve"> </v>
      </c>
      <c r="R218" s="43" t="str">
        <f t="shared" si="72"/>
        <v xml:space="preserve"> </v>
      </c>
      <c r="S218" s="134">
        <f t="shared" si="73"/>
        <v>0</v>
      </c>
      <c r="T218" s="43">
        <f t="shared" si="77"/>
        <v>1</v>
      </c>
      <c r="U218" s="43">
        <f t="shared" si="64"/>
        <v>0</v>
      </c>
      <c r="V218" s="43">
        <f t="shared" si="74"/>
        <v>0</v>
      </c>
      <c r="W218" s="132">
        <f t="shared" si="75"/>
        <v>28</v>
      </c>
    </row>
    <row r="219" spans="1:23">
      <c r="A219" s="197">
        <f t="shared" si="65"/>
        <v>209</v>
      </c>
      <c r="B219" s="198">
        <f>Data!B219</f>
        <v>31</v>
      </c>
      <c r="D219" s="73">
        <f t="shared" si="61"/>
        <v>6</v>
      </c>
      <c r="F219" s="24" t="str">
        <f t="shared" si="62"/>
        <v xml:space="preserve"> </v>
      </c>
      <c r="G219" s="25" t="str">
        <f t="shared" si="66"/>
        <v xml:space="preserve"> </v>
      </c>
      <c r="H219" s="43" t="str">
        <f t="shared" si="67"/>
        <v xml:space="preserve"> </v>
      </c>
      <c r="I219" s="134">
        <f t="shared" si="68"/>
        <v>0</v>
      </c>
      <c r="J219" s="43">
        <f t="shared" si="60"/>
        <v>0</v>
      </c>
      <c r="K219" s="43">
        <f t="shared" si="69"/>
        <v>0</v>
      </c>
      <c r="L219" s="43">
        <f t="shared" si="76"/>
        <v>0</v>
      </c>
      <c r="M219" s="132">
        <f t="shared" si="70"/>
        <v>-5</v>
      </c>
      <c r="P219" s="24" t="str">
        <f t="shared" si="63"/>
        <v xml:space="preserve"> </v>
      </c>
      <c r="Q219" s="25" t="str">
        <f t="shared" si="71"/>
        <v xml:space="preserve"> </v>
      </c>
      <c r="R219" s="43" t="str">
        <f t="shared" si="72"/>
        <v xml:space="preserve"> </v>
      </c>
      <c r="S219" s="134">
        <f t="shared" si="73"/>
        <v>0</v>
      </c>
      <c r="T219" s="43">
        <f t="shared" si="77"/>
        <v>1</v>
      </c>
      <c r="U219" s="43">
        <f t="shared" si="64"/>
        <v>0</v>
      </c>
      <c r="V219" s="43">
        <f t="shared" si="74"/>
        <v>0</v>
      </c>
      <c r="W219" s="132">
        <f t="shared" si="75"/>
        <v>28</v>
      </c>
    </row>
    <row r="220" spans="1:23">
      <c r="A220" s="197">
        <f t="shared" si="65"/>
        <v>210</v>
      </c>
      <c r="B220" s="198">
        <f>Data!B220</f>
        <v>26</v>
      </c>
      <c r="D220" s="73">
        <f t="shared" si="61"/>
        <v>5</v>
      </c>
      <c r="F220" s="24" t="str">
        <f t="shared" si="62"/>
        <v xml:space="preserve"> </v>
      </c>
      <c r="G220" s="25" t="str">
        <f t="shared" si="66"/>
        <v xml:space="preserve"> </v>
      </c>
      <c r="H220" s="43" t="str">
        <f t="shared" si="67"/>
        <v xml:space="preserve"> </v>
      </c>
      <c r="I220" s="134">
        <f t="shared" si="68"/>
        <v>0</v>
      </c>
      <c r="J220" s="43">
        <f t="shared" ref="J220:J283" si="78">IF(OR(H220=" ",I220&gt;$F$9),0,J219+1)</f>
        <v>0</v>
      </c>
      <c r="K220" s="43">
        <f t="shared" si="69"/>
        <v>0</v>
      </c>
      <c r="L220" s="43">
        <f t="shared" si="76"/>
        <v>0</v>
      </c>
      <c r="M220" s="132">
        <f t="shared" si="70"/>
        <v>-5</v>
      </c>
      <c r="P220" s="24" t="str">
        <f t="shared" si="63"/>
        <v xml:space="preserve"> </v>
      </c>
      <c r="Q220" s="25" t="str">
        <f t="shared" si="71"/>
        <v xml:space="preserve"> </v>
      </c>
      <c r="R220" s="43" t="str">
        <f t="shared" si="72"/>
        <v xml:space="preserve"> </v>
      </c>
      <c r="S220" s="134">
        <f t="shared" si="73"/>
        <v>0</v>
      </c>
      <c r="T220" s="43">
        <f t="shared" si="77"/>
        <v>1</v>
      </c>
      <c r="U220" s="43">
        <f t="shared" si="64"/>
        <v>0</v>
      </c>
      <c r="V220" s="43">
        <f t="shared" si="74"/>
        <v>0</v>
      </c>
      <c r="W220" s="132">
        <f t="shared" si="75"/>
        <v>28</v>
      </c>
    </row>
    <row r="221" spans="1:23">
      <c r="A221" s="197">
        <f t="shared" si="65"/>
        <v>211</v>
      </c>
      <c r="B221" s="198">
        <f>Data!B221</f>
        <v>29</v>
      </c>
      <c r="D221" s="73">
        <f t="shared" si="61"/>
        <v>5</v>
      </c>
      <c r="F221" s="24" t="str">
        <f t="shared" si="62"/>
        <v>T</v>
      </c>
      <c r="G221" s="25" t="str">
        <f t="shared" si="66"/>
        <v xml:space="preserve"> </v>
      </c>
      <c r="H221" s="43">
        <f t="shared" si="67"/>
        <v>5</v>
      </c>
      <c r="I221" s="134">
        <f t="shared" si="68"/>
        <v>0</v>
      </c>
      <c r="J221" s="43">
        <f t="shared" si="78"/>
        <v>1</v>
      </c>
      <c r="K221" s="43">
        <f t="shared" si="69"/>
        <v>1</v>
      </c>
      <c r="L221" s="43">
        <f t="shared" si="76"/>
        <v>0</v>
      </c>
      <c r="M221" s="132">
        <f t="shared" si="70"/>
        <v>-6</v>
      </c>
      <c r="P221" s="24" t="str">
        <f t="shared" si="63"/>
        <v>T</v>
      </c>
      <c r="Q221" s="25" t="str">
        <f t="shared" si="71"/>
        <v xml:space="preserve"> </v>
      </c>
      <c r="R221" s="43">
        <f t="shared" si="72"/>
        <v>5</v>
      </c>
      <c r="S221" s="134">
        <f t="shared" si="73"/>
        <v>0</v>
      </c>
      <c r="T221" s="43">
        <f t="shared" si="77"/>
        <v>1</v>
      </c>
      <c r="U221" s="43">
        <f t="shared" si="64"/>
        <v>1</v>
      </c>
      <c r="V221" s="43">
        <f t="shared" si="74"/>
        <v>0</v>
      </c>
      <c r="W221" s="132">
        <f t="shared" si="75"/>
        <v>27</v>
      </c>
    </row>
    <row r="222" spans="1:23">
      <c r="A222" s="197">
        <f t="shared" si="65"/>
        <v>212</v>
      </c>
      <c r="B222" s="198">
        <f>Data!B222</f>
        <v>26</v>
      </c>
      <c r="D222" s="73">
        <f t="shared" si="61"/>
        <v>5</v>
      </c>
      <c r="F222" s="24" t="str">
        <f t="shared" si="62"/>
        <v>T</v>
      </c>
      <c r="G222" s="25" t="str">
        <f t="shared" si="66"/>
        <v>W</v>
      </c>
      <c r="H222" s="43" t="str">
        <f t="shared" si="67"/>
        <v xml:space="preserve"> </v>
      </c>
      <c r="I222" s="134">
        <f t="shared" si="68"/>
        <v>0</v>
      </c>
      <c r="J222" s="43">
        <f t="shared" si="78"/>
        <v>0</v>
      </c>
      <c r="K222" s="43">
        <f t="shared" si="69"/>
        <v>0</v>
      </c>
      <c r="L222" s="43">
        <f t="shared" si="76"/>
        <v>6</v>
      </c>
      <c r="M222" s="132">
        <f t="shared" si="70"/>
        <v>0</v>
      </c>
      <c r="P222" s="24" t="str">
        <f t="shared" si="63"/>
        <v>T</v>
      </c>
      <c r="Q222" s="25" t="str">
        <f t="shared" si="71"/>
        <v>W</v>
      </c>
      <c r="R222" s="43" t="str">
        <f t="shared" si="72"/>
        <v xml:space="preserve"> </v>
      </c>
      <c r="S222" s="134">
        <f t="shared" si="73"/>
        <v>0</v>
      </c>
      <c r="T222" s="43">
        <f t="shared" si="77"/>
        <v>1</v>
      </c>
      <c r="U222" s="43">
        <f t="shared" si="64"/>
        <v>0</v>
      </c>
      <c r="V222" s="43">
        <f t="shared" si="74"/>
        <v>6</v>
      </c>
      <c r="W222" s="132">
        <f t="shared" si="75"/>
        <v>33</v>
      </c>
    </row>
    <row r="223" spans="1:23">
      <c r="A223" s="197">
        <f t="shared" si="65"/>
        <v>213</v>
      </c>
      <c r="B223" s="198">
        <f>Data!B223</f>
        <v>29</v>
      </c>
      <c r="D223" s="73">
        <f t="shared" si="61"/>
        <v>5</v>
      </c>
      <c r="F223" s="24" t="str">
        <f t="shared" si="62"/>
        <v xml:space="preserve"> </v>
      </c>
      <c r="G223" s="25" t="str">
        <f t="shared" si="66"/>
        <v xml:space="preserve"> </v>
      </c>
      <c r="H223" s="43" t="str">
        <f t="shared" si="67"/>
        <v xml:space="preserve"> </v>
      </c>
      <c r="I223" s="134">
        <f t="shared" si="68"/>
        <v>0</v>
      </c>
      <c r="J223" s="43">
        <f t="shared" si="78"/>
        <v>0</v>
      </c>
      <c r="K223" s="43">
        <f t="shared" si="69"/>
        <v>0</v>
      </c>
      <c r="L223" s="43">
        <f t="shared" si="76"/>
        <v>0</v>
      </c>
      <c r="M223" s="132">
        <f t="shared" si="70"/>
        <v>0</v>
      </c>
      <c r="P223" s="24" t="str">
        <f t="shared" si="63"/>
        <v xml:space="preserve"> </v>
      </c>
      <c r="Q223" s="25" t="str">
        <f t="shared" si="71"/>
        <v xml:space="preserve"> </v>
      </c>
      <c r="R223" s="43" t="str">
        <f t="shared" si="72"/>
        <v xml:space="preserve"> </v>
      </c>
      <c r="S223" s="134">
        <f t="shared" si="73"/>
        <v>0</v>
      </c>
      <c r="T223" s="43">
        <f t="shared" si="77"/>
        <v>1</v>
      </c>
      <c r="U223" s="43">
        <f t="shared" si="64"/>
        <v>0</v>
      </c>
      <c r="V223" s="43">
        <f t="shared" si="74"/>
        <v>0</v>
      </c>
      <c r="W223" s="132">
        <f t="shared" si="75"/>
        <v>33</v>
      </c>
    </row>
    <row r="224" spans="1:23">
      <c r="A224" s="197">
        <f t="shared" si="65"/>
        <v>214</v>
      </c>
      <c r="B224" s="198">
        <f>Data!B224</f>
        <v>21</v>
      </c>
      <c r="D224" s="73">
        <f t="shared" si="61"/>
        <v>4</v>
      </c>
      <c r="F224" s="24" t="str">
        <f t="shared" si="62"/>
        <v xml:space="preserve"> </v>
      </c>
      <c r="G224" s="25" t="str">
        <f t="shared" si="66"/>
        <v xml:space="preserve"> </v>
      </c>
      <c r="H224" s="43" t="str">
        <f t="shared" si="67"/>
        <v xml:space="preserve"> </v>
      </c>
      <c r="I224" s="134">
        <f t="shared" si="68"/>
        <v>0</v>
      </c>
      <c r="J224" s="43">
        <f t="shared" si="78"/>
        <v>0</v>
      </c>
      <c r="K224" s="43">
        <f t="shared" si="69"/>
        <v>0</v>
      </c>
      <c r="L224" s="43">
        <f t="shared" si="76"/>
        <v>0</v>
      </c>
      <c r="M224" s="132">
        <f t="shared" si="70"/>
        <v>0</v>
      </c>
      <c r="P224" s="24" t="str">
        <f t="shared" si="63"/>
        <v xml:space="preserve"> </v>
      </c>
      <c r="Q224" s="25" t="str">
        <f t="shared" si="71"/>
        <v xml:space="preserve"> </v>
      </c>
      <c r="R224" s="43" t="str">
        <f t="shared" si="72"/>
        <v xml:space="preserve"> </v>
      </c>
      <c r="S224" s="134">
        <f t="shared" si="73"/>
        <v>0</v>
      </c>
      <c r="T224" s="43">
        <f t="shared" si="77"/>
        <v>1</v>
      </c>
      <c r="U224" s="43">
        <f t="shared" si="64"/>
        <v>0</v>
      </c>
      <c r="V224" s="43">
        <f t="shared" si="74"/>
        <v>0</v>
      </c>
      <c r="W224" s="132">
        <f t="shared" si="75"/>
        <v>33</v>
      </c>
    </row>
    <row r="225" spans="1:23">
      <c r="A225" s="197">
        <f t="shared" si="65"/>
        <v>215</v>
      </c>
      <c r="B225" s="198">
        <f>Data!B225</f>
        <v>10</v>
      </c>
      <c r="D225" s="73">
        <f t="shared" si="61"/>
        <v>2</v>
      </c>
      <c r="F225" s="24" t="str">
        <f t="shared" si="62"/>
        <v xml:space="preserve"> </v>
      </c>
      <c r="G225" s="25" t="str">
        <f t="shared" si="66"/>
        <v xml:space="preserve"> </v>
      </c>
      <c r="H225" s="43" t="str">
        <f t="shared" si="67"/>
        <v xml:space="preserve"> </v>
      </c>
      <c r="I225" s="134">
        <f t="shared" si="68"/>
        <v>0</v>
      </c>
      <c r="J225" s="43">
        <f t="shared" si="78"/>
        <v>0</v>
      </c>
      <c r="K225" s="43">
        <f t="shared" si="69"/>
        <v>0</v>
      </c>
      <c r="L225" s="43">
        <f t="shared" si="76"/>
        <v>0</v>
      </c>
      <c r="M225" s="132">
        <f t="shared" si="70"/>
        <v>0</v>
      </c>
      <c r="P225" s="24" t="str">
        <f t="shared" si="63"/>
        <v xml:space="preserve"> </v>
      </c>
      <c r="Q225" s="25" t="str">
        <f t="shared" si="71"/>
        <v xml:space="preserve"> </v>
      </c>
      <c r="R225" s="43" t="str">
        <f t="shared" si="72"/>
        <v xml:space="preserve"> </v>
      </c>
      <c r="S225" s="134">
        <f t="shared" si="73"/>
        <v>0</v>
      </c>
      <c r="T225" s="43">
        <f t="shared" si="77"/>
        <v>1</v>
      </c>
      <c r="U225" s="43">
        <f t="shared" si="64"/>
        <v>0</v>
      </c>
      <c r="V225" s="43">
        <f t="shared" si="74"/>
        <v>0</v>
      </c>
      <c r="W225" s="132">
        <f t="shared" si="75"/>
        <v>33</v>
      </c>
    </row>
    <row r="226" spans="1:23">
      <c r="A226" s="197">
        <f t="shared" si="65"/>
        <v>216</v>
      </c>
      <c r="B226" s="198">
        <f>Data!B226</f>
        <v>30</v>
      </c>
      <c r="D226" s="73">
        <f t="shared" si="61"/>
        <v>5</v>
      </c>
      <c r="F226" s="24" t="str">
        <f t="shared" si="62"/>
        <v xml:space="preserve"> </v>
      </c>
      <c r="G226" s="25" t="str">
        <f t="shared" si="66"/>
        <v xml:space="preserve"> </v>
      </c>
      <c r="H226" s="43" t="str">
        <f t="shared" si="67"/>
        <v xml:space="preserve"> </v>
      </c>
      <c r="I226" s="134">
        <f t="shared" si="68"/>
        <v>0</v>
      </c>
      <c r="J226" s="43">
        <f t="shared" si="78"/>
        <v>0</v>
      </c>
      <c r="K226" s="43">
        <f t="shared" si="69"/>
        <v>0</v>
      </c>
      <c r="L226" s="43">
        <f t="shared" si="76"/>
        <v>0</v>
      </c>
      <c r="M226" s="132">
        <f t="shared" si="70"/>
        <v>0</v>
      </c>
      <c r="P226" s="24" t="str">
        <f t="shared" si="63"/>
        <v xml:space="preserve"> </v>
      </c>
      <c r="Q226" s="25" t="str">
        <f t="shared" si="71"/>
        <v xml:space="preserve"> </v>
      </c>
      <c r="R226" s="43" t="str">
        <f t="shared" si="72"/>
        <v xml:space="preserve"> </v>
      </c>
      <c r="S226" s="134">
        <f t="shared" si="73"/>
        <v>0</v>
      </c>
      <c r="T226" s="43">
        <f t="shared" si="77"/>
        <v>1</v>
      </c>
      <c r="U226" s="43">
        <f t="shared" si="64"/>
        <v>0</v>
      </c>
      <c r="V226" s="43">
        <f t="shared" si="74"/>
        <v>0</v>
      </c>
      <c r="W226" s="132">
        <f t="shared" si="75"/>
        <v>33</v>
      </c>
    </row>
    <row r="227" spans="1:23">
      <c r="A227" s="197">
        <f t="shared" si="65"/>
        <v>217</v>
      </c>
      <c r="B227" s="198">
        <f>Data!B227</f>
        <v>8</v>
      </c>
      <c r="D227" s="73">
        <f t="shared" si="61"/>
        <v>2</v>
      </c>
      <c r="F227" s="24" t="str">
        <f t="shared" si="62"/>
        <v xml:space="preserve"> </v>
      </c>
      <c r="G227" s="25" t="str">
        <f t="shared" si="66"/>
        <v xml:space="preserve"> </v>
      </c>
      <c r="H227" s="43" t="str">
        <f t="shared" si="67"/>
        <v xml:space="preserve"> </v>
      </c>
      <c r="I227" s="134">
        <f t="shared" si="68"/>
        <v>0</v>
      </c>
      <c r="J227" s="43">
        <f t="shared" si="78"/>
        <v>0</v>
      </c>
      <c r="K227" s="43">
        <f t="shared" si="69"/>
        <v>0</v>
      </c>
      <c r="L227" s="43">
        <f t="shared" si="76"/>
        <v>0</v>
      </c>
      <c r="M227" s="132">
        <f t="shared" si="70"/>
        <v>0</v>
      </c>
      <c r="P227" s="24" t="str">
        <f t="shared" si="63"/>
        <v xml:space="preserve"> </v>
      </c>
      <c r="Q227" s="25" t="str">
        <f t="shared" si="71"/>
        <v xml:space="preserve"> </v>
      </c>
      <c r="R227" s="43" t="str">
        <f t="shared" si="72"/>
        <v xml:space="preserve"> </v>
      </c>
      <c r="S227" s="134">
        <f t="shared" si="73"/>
        <v>0</v>
      </c>
      <c r="T227" s="43">
        <f t="shared" si="77"/>
        <v>1</v>
      </c>
      <c r="U227" s="43">
        <f t="shared" si="64"/>
        <v>0</v>
      </c>
      <c r="V227" s="43">
        <f t="shared" si="74"/>
        <v>0</v>
      </c>
      <c r="W227" s="132">
        <f t="shared" si="75"/>
        <v>33</v>
      </c>
    </row>
    <row r="228" spans="1:23">
      <c r="A228" s="197">
        <f t="shared" si="65"/>
        <v>218</v>
      </c>
      <c r="B228" s="198">
        <f>Data!B228</f>
        <v>30</v>
      </c>
      <c r="D228" s="73">
        <f t="shared" si="61"/>
        <v>5</v>
      </c>
      <c r="F228" s="24" t="str">
        <f t="shared" si="62"/>
        <v xml:space="preserve"> </v>
      </c>
      <c r="G228" s="25" t="str">
        <f t="shared" si="66"/>
        <v xml:space="preserve"> </v>
      </c>
      <c r="H228" s="43" t="str">
        <f t="shared" si="67"/>
        <v xml:space="preserve"> </v>
      </c>
      <c r="I228" s="134">
        <f t="shared" si="68"/>
        <v>0</v>
      </c>
      <c r="J228" s="43">
        <f t="shared" si="78"/>
        <v>0</v>
      </c>
      <c r="K228" s="43">
        <f t="shared" si="69"/>
        <v>0</v>
      </c>
      <c r="L228" s="43">
        <f t="shared" si="76"/>
        <v>0</v>
      </c>
      <c r="M228" s="132">
        <f t="shared" si="70"/>
        <v>0</v>
      </c>
      <c r="P228" s="24" t="str">
        <f t="shared" si="63"/>
        <v xml:space="preserve"> </v>
      </c>
      <c r="Q228" s="25" t="str">
        <f t="shared" si="71"/>
        <v xml:space="preserve"> </v>
      </c>
      <c r="R228" s="43" t="str">
        <f t="shared" si="72"/>
        <v xml:space="preserve"> </v>
      </c>
      <c r="S228" s="134">
        <f t="shared" si="73"/>
        <v>0</v>
      </c>
      <c r="T228" s="43">
        <f t="shared" si="77"/>
        <v>1</v>
      </c>
      <c r="U228" s="43">
        <f t="shared" si="64"/>
        <v>0</v>
      </c>
      <c r="V228" s="43">
        <f t="shared" si="74"/>
        <v>0</v>
      </c>
      <c r="W228" s="132">
        <f t="shared" si="75"/>
        <v>33</v>
      </c>
    </row>
    <row r="229" spans="1:23">
      <c r="A229" s="197">
        <f t="shared" si="65"/>
        <v>219</v>
      </c>
      <c r="B229" s="198">
        <f>Data!B229</f>
        <v>22</v>
      </c>
      <c r="D229" s="73">
        <f t="shared" si="61"/>
        <v>4</v>
      </c>
      <c r="F229" s="24" t="str">
        <f t="shared" si="62"/>
        <v xml:space="preserve"> </v>
      </c>
      <c r="G229" s="25" t="str">
        <f t="shared" si="66"/>
        <v xml:space="preserve"> </v>
      </c>
      <c r="H229" s="43" t="str">
        <f t="shared" si="67"/>
        <v xml:space="preserve"> </v>
      </c>
      <c r="I229" s="134">
        <f t="shared" si="68"/>
        <v>0</v>
      </c>
      <c r="J229" s="43">
        <f t="shared" si="78"/>
        <v>0</v>
      </c>
      <c r="K229" s="43">
        <f t="shared" si="69"/>
        <v>0</v>
      </c>
      <c r="L229" s="43">
        <f t="shared" si="76"/>
        <v>0</v>
      </c>
      <c r="M229" s="132">
        <f t="shared" si="70"/>
        <v>0</v>
      </c>
      <c r="P229" s="24" t="str">
        <f t="shared" si="63"/>
        <v xml:space="preserve"> </v>
      </c>
      <c r="Q229" s="25" t="str">
        <f t="shared" si="71"/>
        <v xml:space="preserve"> </v>
      </c>
      <c r="R229" s="43" t="str">
        <f t="shared" si="72"/>
        <v xml:space="preserve"> </v>
      </c>
      <c r="S229" s="134">
        <f t="shared" si="73"/>
        <v>0</v>
      </c>
      <c r="T229" s="43">
        <f t="shared" si="77"/>
        <v>1</v>
      </c>
      <c r="U229" s="43">
        <f t="shared" si="64"/>
        <v>0</v>
      </c>
      <c r="V229" s="43">
        <f t="shared" si="74"/>
        <v>0</v>
      </c>
      <c r="W229" s="132">
        <f t="shared" si="75"/>
        <v>33</v>
      </c>
    </row>
    <row r="230" spans="1:23">
      <c r="A230" s="197">
        <f t="shared" si="65"/>
        <v>220</v>
      </c>
      <c r="B230" s="198">
        <f>Data!B230</f>
        <v>3</v>
      </c>
      <c r="D230" s="73">
        <f t="shared" si="61"/>
        <v>1</v>
      </c>
      <c r="F230" s="24" t="str">
        <f t="shared" si="62"/>
        <v xml:space="preserve"> </v>
      </c>
      <c r="G230" s="25" t="str">
        <f t="shared" si="66"/>
        <v xml:space="preserve"> </v>
      </c>
      <c r="H230" s="43" t="str">
        <f t="shared" si="67"/>
        <v xml:space="preserve"> </v>
      </c>
      <c r="I230" s="134">
        <f t="shared" si="68"/>
        <v>0</v>
      </c>
      <c r="J230" s="43">
        <f t="shared" si="78"/>
        <v>0</v>
      </c>
      <c r="K230" s="43">
        <f t="shared" si="69"/>
        <v>0</v>
      </c>
      <c r="L230" s="43">
        <f t="shared" si="76"/>
        <v>0</v>
      </c>
      <c r="M230" s="132">
        <f t="shared" si="70"/>
        <v>0</v>
      </c>
      <c r="P230" s="24" t="str">
        <f t="shared" si="63"/>
        <v xml:space="preserve"> </v>
      </c>
      <c r="Q230" s="25" t="str">
        <f t="shared" si="71"/>
        <v xml:space="preserve"> </v>
      </c>
      <c r="R230" s="43" t="str">
        <f t="shared" si="72"/>
        <v xml:space="preserve"> </v>
      </c>
      <c r="S230" s="134">
        <f t="shared" si="73"/>
        <v>0</v>
      </c>
      <c r="T230" s="43">
        <f t="shared" si="77"/>
        <v>1</v>
      </c>
      <c r="U230" s="43">
        <f t="shared" si="64"/>
        <v>0</v>
      </c>
      <c r="V230" s="43">
        <f t="shared" si="74"/>
        <v>0</v>
      </c>
      <c r="W230" s="132">
        <f t="shared" si="75"/>
        <v>33</v>
      </c>
    </row>
    <row r="231" spans="1:23">
      <c r="A231" s="197">
        <f t="shared" si="65"/>
        <v>221</v>
      </c>
      <c r="B231" s="198">
        <f>Data!B231</f>
        <v>34</v>
      </c>
      <c r="D231" s="73">
        <f t="shared" si="61"/>
        <v>6</v>
      </c>
      <c r="F231" s="24" t="str">
        <f t="shared" si="62"/>
        <v xml:space="preserve"> </v>
      </c>
      <c r="G231" s="25" t="str">
        <f t="shared" si="66"/>
        <v xml:space="preserve"> </v>
      </c>
      <c r="H231" s="43" t="str">
        <f t="shared" si="67"/>
        <v xml:space="preserve"> </v>
      </c>
      <c r="I231" s="134">
        <f t="shared" si="68"/>
        <v>0</v>
      </c>
      <c r="J231" s="43">
        <f t="shared" si="78"/>
        <v>0</v>
      </c>
      <c r="K231" s="43">
        <f t="shared" si="69"/>
        <v>0</v>
      </c>
      <c r="L231" s="43">
        <f t="shared" si="76"/>
        <v>0</v>
      </c>
      <c r="M231" s="132">
        <f t="shared" si="70"/>
        <v>0</v>
      </c>
      <c r="P231" s="24" t="str">
        <f t="shared" si="63"/>
        <v xml:space="preserve"> </v>
      </c>
      <c r="Q231" s="25" t="str">
        <f t="shared" si="71"/>
        <v xml:space="preserve"> </v>
      </c>
      <c r="R231" s="43" t="str">
        <f t="shared" si="72"/>
        <v xml:space="preserve"> </v>
      </c>
      <c r="S231" s="134">
        <f t="shared" si="73"/>
        <v>0</v>
      </c>
      <c r="T231" s="43">
        <f t="shared" si="77"/>
        <v>1</v>
      </c>
      <c r="U231" s="43">
        <f t="shared" si="64"/>
        <v>0</v>
      </c>
      <c r="V231" s="43">
        <f t="shared" si="74"/>
        <v>0</v>
      </c>
      <c r="W231" s="132">
        <f t="shared" si="75"/>
        <v>33</v>
      </c>
    </row>
    <row r="232" spans="1:23">
      <c r="A232" s="197">
        <f t="shared" si="65"/>
        <v>222</v>
      </c>
      <c r="B232" s="198">
        <f>Data!B232</f>
        <v>20</v>
      </c>
      <c r="D232" s="73">
        <f t="shared" si="61"/>
        <v>4</v>
      </c>
      <c r="F232" s="24" t="str">
        <f t="shared" si="62"/>
        <v xml:space="preserve"> </v>
      </c>
      <c r="G232" s="25" t="str">
        <f t="shared" si="66"/>
        <v xml:space="preserve"> </v>
      </c>
      <c r="H232" s="43" t="str">
        <f t="shared" si="67"/>
        <v xml:space="preserve"> </v>
      </c>
      <c r="I232" s="134">
        <f t="shared" si="68"/>
        <v>0</v>
      </c>
      <c r="J232" s="43">
        <f t="shared" si="78"/>
        <v>0</v>
      </c>
      <c r="K232" s="43">
        <f t="shared" si="69"/>
        <v>0</v>
      </c>
      <c r="L232" s="43">
        <f t="shared" si="76"/>
        <v>0</v>
      </c>
      <c r="M232" s="132">
        <f t="shared" si="70"/>
        <v>0</v>
      </c>
      <c r="P232" s="24" t="str">
        <f t="shared" si="63"/>
        <v xml:space="preserve"> </v>
      </c>
      <c r="Q232" s="25" t="str">
        <f t="shared" si="71"/>
        <v xml:space="preserve"> </v>
      </c>
      <c r="R232" s="43" t="str">
        <f t="shared" si="72"/>
        <v xml:space="preserve"> </v>
      </c>
      <c r="S232" s="134">
        <f t="shared" si="73"/>
        <v>0</v>
      </c>
      <c r="T232" s="43">
        <f t="shared" si="77"/>
        <v>1</v>
      </c>
      <c r="U232" s="43">
        <f t="shared" si="64"/>
        <v>0</v>
      </c>
      <c r="V232" s="43">
        <f t="shared" si="74"/>
        <v>0</v>
      </c>
      <c r="W232" s="132">
        <f t="shared" si="75"/>
        <v>33</v>
      </c>
    </row>
    <row r="233" spans="1:23">
      <c r="A233" s="197">
        <f t="shared" si="65"/>
        <v>223</v>
      </c>
      <c r="B233" s="198">
        <f>Data!B233</f>
        <v>23</v>
      </c>
      <c r="D233" s="73">
        <f t="shared" si="61"/>
        <v>4</v>
      </c>
      <c r="F233" s="24" t="str">
        <f t="shared" si="62"/>
        <v>T</v>
      </c>
      <c r="G233" s="25" t="str">
        <f t="shared" si="66"/>
        <v xml:space="preserve"> </v>
      </c>
      <c r="H233" s="43">
        <f t="shared" si="67"/>
        <v>4</v>
      </c>
      <c r="I233" s="134">
        <f t="shared" si="68"/>
        <v>0</v>
      </c>
      <c r="J233" s="43">
        <f t="shared" si="78"/>
        <v>1</v>
      </c>
      <c r="K233" s="43">
        <f t="shared" si="69"/>
        <v>1</v>
      </c>
      <c r="L233" s="43">
        <f t="shared" si="76"/>
        <v>0</v>
      </c>
      <c r="M233" s="132">
        <f t="shared" si="70"/>
        <v>-1</v>
      </c>
      <c r="P233" s="24" t="str">
        <f t="shared" si="63"/>
        <v>T</v>
      </c>
      <c r="Q233" s="25" t="str">
        <f t="shared" si="71"/>
        <v xml:space="preserve"> </v>
      </c>
      <c r="R233" s="43">
        <f t="shared" si="72"/>
        <v>4</v>
      </c>
      <c r="S233" s="134">
        <f t="shared" si="73"/>
        <v>0</v>
      </c>
      <c r="T233" s="43">
        <f t="shared" si="77"/>
        <v>1</v>
      </c>
      <c r="U233" s="43">
        <f t="shared" si="64"/>
        <v>1</v>
      </c>
      <c r="V233" s="43">
        <f t="shared" si="74"/>
        <v>0</v>
      </c>
      <c r="W233" s="132">
        <f t="shared" si="75"/>
        <v>32</v>
      </c>
    </row>
    <row r="234" spans="1:23">
      <c r="A234" s="197">
        <f t="shared" si="65"/>
        <v>224</v>
      </c>
      <c r="B234" s="198">
        <f>Data!B234</f>
        <v>18</v>
      </c>
      <c r="D234" s="73">
        <f t="shared" si="61"/>
        <v>3</v>
      </c>
      <c r="F234" s="24" t="str">
        <f t="shared" si="62"/>
        <v xml:space="preserve"> </v>
      </c>
      <c r="G234" s="25" t="str">
        <f t="shared" si="66"/>
        <v>L</v>
      </c>
      <c r="H234" s="43">
        <f t="shared" si="67"/>
        <v>3</v>
      </c>
      <c r="I234" s="134">
        <f t="shared" si="68"/>
        <v>1</v>
      </c>
      <c r="J234" s="43">
        <f t="shared" si="78"/>
        <v>2</v>
      </c>
      <c r="K234" s="43">
        <f t="shared" si="69"/>
        <v>1</v>
      </c>
      <c r="L234" s="43">
        <f t="shared" si="76"/>
        <v>0</v>
      </c>
      <c r="M234" s="132">
        <f t="shared" si="70"/>
        <v>-2</v>
      </c>
      <c r="P234" s="24" t="str">
        <f t="shared" si="63"/>
        <v xml:space="preserve"> </v>
      </c>
      <c r="Q234" s="25" t="str">
        <f t="shared" si="71"/>
        <v>L</v>
      </c>
      <c r="R234" s="43">
        <f t="shared" si="72"/>
        <v>3</v>
      </c>
      <c r="S234" s="134">
        <f t="shared" si="73"/>
        <v>1</v>
      </c>
      <c r="T234" s="43">
        <f t="shared" si="77"/>
        <v>2</v>
      </c>
      <c r="U234" s="43">
        <f t="shared" si="64"/>
        <v>1</v>
      </c>
      <c r="V234" s="43">
        <f t="shared" si="74"/>
        <v>0</v>
      </c>
      <c r="W234" s="132">
        <f t="shared" si="75"/>
        <v>31</v>
      </c>
    </row>
    <row r="235" spans="1:23">
      <c r="A235" s="197">
        <f t="shared" si="65"/>
        <v>225</v>
      </c>
      <c r="B235" s="198">
        <f>Data!B235</f>
        <v>18</v>
      </c>
      <c r="D235" s="73">
        <f t="shared" si="61"/>
        <v>3</v>
      </c>
      <c r="F235" s="24" t="str">
        <f t="shared" si="62"/>
        <v xml:space="preserve"> </v>
      </c>
      <c r="G235" s="25" t="str">
        <f t="shared" si="66"/>
        <v>W</v>
      </c>
      <c r="H235" s="43" t="str">
        <f t="shared" si="67"/>
        <v xml:space="preserve"> </v>
      </c>
      <c r="I235" s="134">
        <f t="shared" si="68"/>
        <v>0</v>
      </c>
      <c r="J235" s="43">
        <f t="shared" si="78"/>
        <v>0</v>
      </c>
      <c r="K235" s="43">
        <f t="shared" si="69"/>
        <v>0</v>
      </c>
      <c r="L235" s="43">
        <f t="shared" si="76"/>
        <v>6</v>
      </c>
      <c r="M235" s="132">
        <f t="shared" si="70"/>
        <v>4</v>
      </c>
      <c r="P235" s="24" t="str">
        <f t="shared" si="63"/>
        <v xml:space="preserve"> </v>
      </c>
      <c r="Q235" s="25" t="str">
        <f t="shared" si="71"/>
        <v>W</v>
      </c>
      <c r="R235" s="43" t="str">
        <f t="shared" si="72"/>
        <v xml:space="preserve"> </v>
      </c>
      <c r="S235" s="134">
        <f t="shared" si="73"/>
        <v>0</v>
      </c>
      <c r="T235" s="43">
        <f t="shared" si="77"/>
        <v>1</v>
      </c>
      <c r="U235" s="43">
        <f t="shared" si="64"/>
        <v>0</v>
      </c>
      <c r="V235" s="43">
        <f t="shared" si="74"/>
        <v>6</v>
      </c>
      <c r="W235" s="132">
        <f t="shared" si="75"/>
        <v>37</v>
      </c>
    </row>
    <row r="236" spans="1:23">
      <c r="A236" s="197">
        <f t="shared" si="65"/>
        <v>226</v>
      </c>
      <c r="B236" s="198">
        <f>Data!B236</f>
        <v>20</v>
      </c>
      <c r="D236" s="73">
        <f t="shared" si="61"/>
        <v>4</v>
      </c>
      <c r="F236" s="24" t="str">
        <f t="shared" si="62"/>
        <v xml:space="preserve"> </v>
      </c>
      <c r="G236" s="25" t="str">
        <f t="shared" si="66"/>
        <v xml:space="preserve"> </v>
      </c>
      <c r="H236" s="43" t="str">
        <f t="shared" si="67"/>
        <v xml:space="preserve"> </v>
      </c>
      <c r="I236" s="134">
        <f t="shared" si="68"/>
        <v>0</v>
      </c>
      <c r="J236" s="43">
        <f t="shared" si="78"/>
        <v>0</v>
      </c>
      <c r="K236" s="43">
        <f t="shared" si="69"/>
        <v>0</v>
      </c>
      <c r="L236" s="43">
        <f t="shared" si="76"/>
        <v>0</v>
      </c>
      <c r="M236" s="132">
        <f t="shared" si="70"/>
        <v>4</v>
      </c>
      <c r="P236" s="24" t="str">
        <f t="shared" si="63"/>
        <v xml:space="preserve"> </v>
      </c>
      <c r="Q236" s="25" t="str">
        <f t="shared" si="71"/>
        <v xml:space="preserve"> </v>
      </c>
      <c r="R236" s="43" t="str">
        <f t="shared" si="72"/>
        <v xml:space="preserve"> </v>
      </c>
      <c r="S236" s="134">
        <f t="shared" si="73"/>
        <v>0</v>
      </c>
      <c r="T236" s="43">
        <f t="shared" si="77"/>
        <v>1</v>
      </c>
      <c r="U236" s="43">
        <f t="shared" si="64"/>
        <v>0</v>
      </c>
      <c r="V236" s="43">
        <f t="shared" si="74"/>
        <v>0</v>
      </c>
      <c r="W236" s="132">
        <f t="shared" si="75"/>
        <v>37</v>
      </c>
    </row>
    <row r="237" spans="1:23">
      <c r="A237" s="197">
        <f t="shared" si="65"/>
        <v>227</v>
      </c>
      <c r="B237" s="198">
        <f>Data!B237</f>
        <v>34</v>
      </c>
      <c r="D237" s="73">
        <f t="shared" si="61"/>
        <v>6</v>
      </c>
      <c r="F237" s="24" t="str">
        <f t="shared" si="62"/>
        <v xml:space="preserve"> </v>
      </c>
      <c r="G237" s="25" t="str">
        <f t="shared" si="66"/>
        <v xml:space="preserve"> </v>
      </c>
      <c r="H237" s="43" t="str">
        <f t="shared" si="67"/>
        <v xml:space="preserve"> </v>
      </c>
      <c r="I237" s="134">
        <f t="shared" si="68"/>
        <v>0</v>
      </c>
      <c r="J237" s="43">
        <f t="shared" si="78"/>
        <v>0</v>
      </c>
      <c r="K237" s="43">
        <f t="shared" si="69"/>
        <v>0</v>
      </c>
      <c r="L237" s="43">
        <f t="shared" si="76"/>
        <v>0</v>
      </c>
      <c r="M237" s="132">
        <f t="shared" si="70"/>
        <v>4</v>
      </c>
      <c r="P237" s="24" t="str">
        <f t="shared" si="63"/>
        <v xml:space="preserve"> </v>
      </c>
      <c r="Q237" s="25" t="str">
        <f t="shared" si="71"/>
        <v xml:space="preserve"> </v>
      </c>
      <c r="R237" s="43" t="str">
        <f t="shared" si="72"/>
        <v xml:space="preserve"> </v>
      </c>
      <c r="S237" s="134">
        <f t="shared" si="73"/>
        <v>0</v>
      </c>
      <c r="T237" s="43">
        <f t="shared" si="77"/>
        <v>1</v>
      </c>
      <c r="U237" s="43">
        <f t="shared" si="64"/>
        <v>0</v>
      </c>
      <c r="V237" s="43">
        <f t="shared" si="74"/>
        <v>0</v>
      </c>
      <c r="W237" s="132">
        <f t="shared" si="75"/>
        <v>37</v>
      </c>
    </row>
    <row r="238" spans="1:23">
      <c r="A238" s="197">
        <f t="shared" si="65"/>
        <v>228</v>
      </c>
      <c r="B238" s="198">
        <f>Data!B238</f>
        <v>0</v>
      </c>
      <c r="D238" s="73">
        <f t="shared" si="61"/>
        <v>0</v>
      </c>
      <c r="F238" s="24" t="str">
        <f t="shared" si="62"/>
        <v xml:space="preserve"> </v>
      </c>
      <c r="G238" s="25" t="str">
        <f t="shared" si="66"/>
        <v xml:space="preserve"> </v>
      </c>
      <c r="H238" s="43" t="str">
        <f t="shared" si="67"/>
        <v xml:space="preserve"> </v>
      </c>
      <c r="I238" s="134">
        <f t="shared" si="68"/>
        <v>0</v>
      </c>
      <c r="J238" s="43">
        <f t="shared" si="78"/>
        <v>0</v>
      </c>
      <c r="K238" s="43">
        <f t="shared" si="69"/>
        <v>0</v>
      </c>
      <c r="L238" s="43">
        <f t="shared" si="76"/>
        <v>0</v>
      </c>
      <c r="M238" s="132">
        <f t="shared" si="70"/>
        <v>4</v>
      </c>
      <c r="P238" s="24" t="str">
        <f t="shared" si="63"/>
        <v xml:space="preserve"> </v>
      </c>
      <c r="Q238" s="25" t="str">
        <f t="shared" si="71"/>
        <v xml:space="preserve"> </v>
      </c>
      <c r="R238" s="43" t="str">
        <f t="shared" si="72"/>
        <v xml:space="preserve"> </v>
      </c>
      <c r="S238" s="134">
        <f t="shared" si="73"/>
        <v>0</v>
      </c>
      <c r="T238" s="43">
        <f t="shared" si="77"/>
        <v>1</v>
      </c>
      <c r="U238" s="43">
        <f t="shared" si="64"/>
        <v>0</v>
      </c>
      <c r="V238" s="43">
        <f t="shared" si="74"/>
        <v>0</v>
      </c>
      <c r="W238" s="132">
        <f t="shared" si="75"/>
        <v>37</v>
      </c>
    </row>
    <row r="239" spans="1:23">
      <c r="A239" s="197">
        <f t="shared" si="65"/>
        <v>229</v>
      </c>
      <c r="B239" s="198">
        <f>Data!B239</f>
        <v>3</v>
      </c>
      <c r="D239" s="73">
        <f t="shared" si="61"/>
        <v>1</v>
      </c>
      <c r="F239" s="24" t="str">
        <f t="shared" si="62"/>
        <v xml:space="preserve"> </v>
      </c>
      <c r="G239" s="25" t="str">
        <f t="shared" si="66"/>
        <v xml:space="preserve"> </v>
      </c>
      <c r="H239" s="43" t="str">
        <f t="shared" si="67"/>
        <v xml:space="preserve"> </v>
      </c>
      <c r="I239" s="134">
        <f t="shared" si="68"/>
        <v>0</v>
      </c>
      <c r="J239" s="43">
        <f t="shared" si="78"/>
        <v>0</v>
      </c>
      <c r="K239" s="43">
        <f t="shared" si="69"/>
        <v>0</v>
      </c>
      <c r="L239" s="43">
        <f t="shared" si="76"/>
        <v>0</v>
      </c>
      <c r="M239" s="132">
        <f t="shared" si="70"/>
        <v>4</v>
      </c>
      <c r="P239" s="24" t="str">
        <f t="shared" si="63"/>
        <v xml:space="preserve"> </v>
      </c>
      <c r="Q239" s="25" t="str">
        <f t="shared" si="71"/>
        <v xml:space="preserve"> </v>
      </c>
      <c r="R239" s="43" t="str">
        <f t="shared" si="72"/>
        <v xml:space="preserve"> </v>
      </c>
      <c r="S239" s="134">
        <f t="shared" si="73"/>
        <v>0</v>
      </c>
      <c r="T239" s="43">
        <f t="shared" si="77"/>
        <v>1</v>
      </c>
      <c r="U239" s="43">
        <f t="shared" si="64"/>
        <v>0</v>
      </c>
      <c r="V239" s="43">
        <f t="shared" si="74"/>
        <v>0</v>
      </c>
      <c r="W239" s="132">
        <f t="shared" si="75"/>
        <v>37</v>
      </c>
    </row>
    <row r="240" spans="1:23">
      <c r="A240" s="197">
        <f t="shared" si="65"/>
        <v>230</v>
      </c>
      <c r="B240" s="198">
        <f>Data!B240</f>
        <v>13</v>
      </c>
      <c r="D240" s="73">
        <f t="shared" si="61"/>
        <v>3</v>
      </c>
      <c r="F240" s="24" t="str">
        <f t="shared" si="62"/>
        <v xml:space="preserve"> </v>
      </c>
      <c r="G240" s="25" t="str">
        <f t="shared" si="66"/>
        <v xml:space="preserve"> </v>
      </c>
      <c r="H240" s="43" t="str">
        <f t="shared" si="67"/>
        <v xml:space="preserve"> </v>
      </c>
      <c r="I240" s="134">
        <f t="shared" si="68"/>
        <v>0</v>
      </c>
      <c r="J240" s="43">
        <f t="shared" si="78"/>
        <v>0</v>
      </c>
      <c r="K240" s="43">
        <f t="shared" si="69"/>
        <v>0</v>
      </c>
      <c r="L240" s="43">
        <f t="shared" si="76"/>
        <v>0</v>
      </c>
      <c r="M240" s="132">
        <f t="shared" si="70"/>
        <v>4</v>
      </c>
      <c r="P240" s="24" t="str">
        <f t="shared" si="63"/>
        <v xml:space="preserve"> </v>
      </c>
      <c r="Q240" s="25" t="str">
        <f t="shared" si="71"/>
        <v xml:space="preserve"> </v>
      </c>
      <c r="R240" s="43" t="str">
        <f t="shared" si="72"/>
        <v xml:space="preserve"> </v>
      </c>
      <c r="S240" s="134">
        <f t="shared" si="73"/>
        <v>0</v>
      </c>
      <c r="T240" s="43">
        <f t="shared" si="77"/>
        <v>1</v>
      </c>
      <c r="U240" s="43">
        <f t="shared" si="64"/>
        <v>0</v>
      </c>
      <c r="V240" s="43">
        <f t="shared" si="74"/>
        <v>0</v>
      </c>
      <c r="W240" s="132">
        <f t="shared" si="75"/>
        <v>37</v>
      </c>
    </row>
    <row r="241" spans="1:23">
      <c r="A241" s="197">
        <f t="shared" si="65"/>
        <v>231</v>
      </c>
      <c r="B241" s="198">
        <f>Data!B241</f>
        <v>33</v>
      </c>
      <c r="D241" s="73">
        <f t="shared" si="61"/>
        <v>6</v>
      </c>
      <c r="F241" s="24" t="str">
        <f t="shared" si="62"/>
        <v xml:space="preserve"> </v>
      </c>
      <c r="G241" s="25" t="str">
        <f t="shared" si="66"/>
        <v xml:space="preserve"> </v>
      </c>
      <c r="H241" s="43" t="str">
        <f t="shared" si="67"/>
        <v xml:space="preserve"> </v>
      </c>
      <c r="I241" s="134">
        <f t="shared" si="68"/>
        <v>0</v>
      </c>
      <c r="J241" s="43">
        <f t="shared" si="78"/>
        <v>0</v>
      </c>
      <c r="K241" s="43">
        <f t="shared" si="69"/>
        <v>0</v>
      </c>
      <c r="L241" s="43">
        <f t="shared" si="76"/>
        <v>0</v>
      </c>
      <c r="M241" s="132">
        <f t="shared" si="70"/>
        <v>4</v>
      </c>
      <c r="P241" s="24" t="str">
        <f t="shared" si="63"/>
        <v xml:space="preserve"> </v>
      </c>
      <c r="Q241" s="25" t="str">
        <f t="shared" si="71"/>
        <v xml:space="preserve"> </v>
      </c>
      <c r="R241" s="43" t="str">
        <f t="shared" si="72"/>
        <v xml:space="preserve"> </v>
      </c>
      <c r="S241" s="134">
        <f t="shared" si="73"/>
        <v>0</v>
      </c>
      <c r="T241" s="43">
        <f t="shared" si="77"/>
        <v>1</v>
      </c>
      <c r="U241" s="43">
        <f t="shared" si="64"/>
        <v>0</v>
      </c>
      <c r="V241" s="43">
        <f t="shared" si="74"/>
        <v>0</v>
      </c>
      <c r="W241" s="132">
        <f t="shared" si="75"/>
        <v>37</v>
      </c>
    </row>
    <row r="242" spans="1:23">
      <c r="A242" s="197">
        <f t="shared" si="65"/>
        <v>232</v>
      </c>
      <c r="B242" s="198">
        <f>Data!B242</f>
        <v>15</v>
      </c>
      <c r="D242" s="73">
        <f t="shared" si="61"/>
        <v>3</v>
      </c>
      <c r="F242" s="24" t="str">
        <f t="shared" si="62"/>
        <v xml:space="preserve"> </v>
      </c>
      <c r="G242" s="25" t="str">
        <f t="shared" si="66"/>
        <v xml:space="preserve"> </v>
      </c>
      <c r="H242" s="43" t="str">
        <f t="shared" si="67"/>
        <v xml:space="preserve"> </v>
      </c>
      <c r="I242" s="134">
        <f t="shared" si="68"/>
        <v>0</v>
      </c>
      <c r="J242" s="43">
        <f t="shared" si="78"/>
        <v>0</v>
      </c>
      <c r="K242" s="43">
        <f t="shared" si="69"/>
        <v>0</v>
      </c>
      <c r="L242" s="43">
        <f t="shared" si="76"/>
        <v>0</v>
      </c>
      <c r="M242" s="132">
        <f t="shared" si="70"/>
        <v>4</v>
      </c>
      <c r="P242" s="24" t="str">
        <f t="shared" si="63"/>
        <v xml:space="preserve"> </v>
      </c>
      <c r="Q242" s="25" t="str">
        <f t="shared" si="71"/>
        <v xml:space="preserve"> </v>
      </c>
      <c r="R242" s="43" t="str">
        <f t="shared" si="72"/>
        <v xml:space="preserve"> </v>
      </c>
      <c r="S242" s="134">
        <f t="shared" si="73"/>
        <v>0</v>
      </c>
      <c r="T242" s="43">
        <f t="shared" si="77"/>
        <v>1</v>
      </c>
      <c r="U242" s="43">
        <f t="shared" si="64"/>
        <v>0</v>
      </c>
      <c r="V242" s="43">
        <f t="shared" si="74"/>
        <v>0</v>
      </c>
      <c r="W242" s="132">
        <f t="shared" si="75"/>
        <v>37</v>
      </c>
    </row>
    <row r="243" spans="1:23">
      <c r="A243" s="197">
        <f t="shared" si="65"/>
        <v>233</v>
      </c>
      <c r="B243" s="198">
        <f>Data!B243</f>
        <v>13</v>
      </c>
      <c r="D243" s="73">
        <f t="shared" si="61"/>
        <v>3</v>
      </c>
      <c r="F243" s="24" t="str">
        <f t="shared" si="62"/>
        <v>T</v>
      </c>
      <c r="G243" s="25" t="str">
        <f t="shared" si="66"/>
        <v xml:space="preserve"> </v>
      </c>
      <c r="H243" s="43">
        <f t="shared" si="67"/>
        <v>3</v>
      </c>
      <c r="I243" s="134">
        <f t="shared" si="68"/>
        <v>0</v>
      </c>
      <c r="J243" s="43">
        <f t="shared" si="78"/>
        <v>1</v>
      </c>
      <c r="K243" s="43">
        <f t="shared" si="69"/>
        <v>1</v>
      </c>
      <c r="L243" s="43">
        <f t="shared" si="76"/>
        <v>0</v>
      </c>
      <c r="M243" s="132">
        <f t="shared" si="70"/>
        <v>3</v>
      </c>
      <c r="P243" s="24" t="str">
        <f t="shared" si="63"/>
        <v>T</v>
      </c>
      <c r="Q243" s="25" t="str">
        <f t="shared" si="71"/>
        <v xml:space="preserve"> </v>
      </c>
      <c r="R243" s="43">
        <f t="shared" si="72"/>
        <v>3</v>
      </c>
      <c r="S243" s="134">
        <f t="shared" si="73"/>
        <v>0</v>
      </c>
      <c r="T243" s="43">
        <f t="shared" si="77"/>
        <v>1</v>
      </c>
      <c r="U243" s="43">
        <f t="shared" si="64"/>
        <v>1</v>
      </c>
      <c r="V243" s="43">
        <f t="shared" si="74"/>
        <v>0</v>
      </c>
      <c r="W243" s="132">
        <f t="shared" si="75"/>
        <v>36</v>
      </c>
    </row>
    <row r="244" spans="1:23">
      <c r="A244" s="197">
        <f t="shared" si="65"/>
        <v>234</v>
      </c>
      <c r="B244" s="198">
        <f>Data!B244</f>
        <v>26</v>
      </c>
      <c r="D244" s="73">
        <f t="shared" si="61"/>
        <v>5</v>
      </c>
      <c r="F244" s="24" t="str">
        <f t="shared" si="62"/>
        <v xml:space="preserve"> </v>
      </c>
      <c r="G244" s="25" t="str">
        <f t="shared" si="66"/>
        <v>L</v>
      </c>
      <c r="H244" s="43">
        <f t="shared" si="67"/>
        <v>5</v>
      </c>
      <c r="I244" s="134">
        <f t="shared" si="68"/>
        <v>1</v>
      </c>
      <c r="J244" s="43">
        <f t="shared" si="78"/>
        <v>2</v>
      </c>
      <c r="K244" s="43">
        <f t="shared" si="69"/>
        <v>1</v>
      </c>
      <c r="L244" s="43">
        <f t="shared" si="76"/>
        <v>0</v>
      </c>
      <c r="M244" s="132">
        <f t="shared" si="70"/>
        <v>2</v>
      </c>
      <c r="P244" s="24" t="str">
        <f t="shared" si="63"/>
        <v xml:space="preserve"> </v>
      </c>
      <c r="Q244" s="25" t="str">
        <f t="shared" si="71"/>
        <v>L</v>
      </c>
      <c r="R244" s="43">
        <f t="shared" si="72"/>
        <v>5</v>
      </c>
      <c r="S244" s="134">
        <f t="shared" si="73"/>
        <v>1</v>
      </c>
      <c r="T244" s="43">
        <f t="shared" si="77"/>
        <v>2</v>
      </c>
      <c r="U244" s="43">
        <f t="shared" si="64"/>
        <v>1</v>
      </c>
      <c r="V244" s="43">
        <f t="shared" si="74"/>
        <v>0</v>
      </c>
      <c r="W244" s="132">
        <f t="shared" si="75"/>
        <v>35</v>
      </c>
    </row>
    <row r="245" spans="1:23">
      <c r="A245" s="197">
        <f t="shared" si="65"/>
        <v>235</v>
      </c>
      <c r="B245" s="198">
        <f>Data!B245</f>
        <v>21</v>
      </c>
      <c r="D245" s="73">
        <f t="shared" si="61"/>
        <v>4</v>
      </c>
      <c r="F245" s="24" t="str">
        <f t="shared" si="62"/>
        <v xml:space="preserve"> </v>
      </c>
      <c r="G245" s="25" t="str">
        <f t="shared" si="66"/>
        <v>L</v>
      </c>
      <c r="H245" s="43">
        <f t="shared" si="67"/>
        <v>4</v>
      </c>
      <c r="I245" s="134">
        <f t="shared" si="68"/>
        <v>2</v>
      </c>
      <c r="J245" s="43">
        <f t="shared" si="78"/>
        <v>3</v>
      </c>
      <c r="K245" s="43">
        <f t="shared" si="69"/>
        <v>1</v>
      </c>
      <c r="L245" s="43">
        <f t="shared" si="76"/>
        <v>0</v>
      </c>
      <c r="M245" s="132">
        <f t="shared" si="70"/>
        <v>1</v>
      </c>
      <c r="P245" s="24" t="str">
        <f t="shared" si="63"/>
        <v xml:space="preserve"> </v>
      </c>
      <c r="Q245" s="25" t="str">
        <f t="shared" si="71"/>
        <v>L</v>
      </c>
      <c r="R245" s="43">
        <f t="shared" si="72"/>
        <v>4</v>
      </c>
      <c r="S245" s="134">
        <f t="shared" si="73"/>
        <v>2</v>
      </c>
      <c r="T245" s="43">
        <f t="shared" si="77"/>
        <v>3</v>
      </c>
      <c r="U245" s="43">
        <f t="shared" si="64"/>
        <v>1</v>
      </c>
      <c r="V245" s="43">
        <f t="shared" si="74"/>
        <v>0</v>
      </c>
      <c r="W245" s="132">
        <f t="shared" si="75"/>
        <v>34</v>
      </c>
    </row>
    <row r="246" spans="1:23">
      <c r="A246" s="197">
        <f t="shared" si="65"/>
        <v>236</v>
      </c>
      <c r="B246" s="198">
        <f>Data!B246</f>
        <v>23</v>
      </c>
      <c r="D246" s="73">
        <f t="shared" si="61"/>
        <v>4</v>
      </c>
      <c r="F246" s="24" t="str">
        <f t="shared" si="62"/>
        <v xml:space="preserve"> </v>
      </c>
      <c r="G246" s="25" t="str">
        <f t="shared" si="66"/>
        <v>W</v>
      </c>
      <c r="H246" s="43" t="str">
        <f t="shared" si="67"/>
        <v xml:space="preserve"> </v>
      </c>
      <c r="I246" s="134">
        <f t="shared" si="68"/>
        <v>0</v>
      </c>
      <c r="J246" s="43">
        <f t="shared" si="78"/>
        <v>0</v>
      </c>
      <c r="K246" s="43">
        <f t="shared" si="69"/>
        <v>0</v>
      </c>
      <c r="L246" s="43">
        <f t="shared" si="76"/>
        <v>6</v>
      </c>
      <c r="M246" s="132">
        <f t="shared" si="70"/>
        <v>7</v>
      </c>
      <c r="P246" s="24" t="str">
        <f t="shared" si="63"/>
        <v xml:space="preserve"> </v>
      </c>
      <c r="Q246" s="25" t="str">
        <f t="shared" si="71"/>
        <v>W</v>
      </c>
      <c r="R246" s="43" t="str">
        <f t="shared" si="72"/>
        <v xml:space="preserve"> </v>
      </c>
      <c r="S246" s="134">
        <f t="shared" si="73"/>
        <v>0</v>
      </c>
      <c r="T246" s="43">
        <f t="shared" si="77"/>
        <v>1</v>
      </c>
      <c r="U246" s="43">
        <f t="shared" si="64"/>
        <v>0</v>
      </c>
      <c r="V246" s="43">
        <f t="shared" si="74"/>
        <v>6</v>
      </c>
      <c r="W246" s="132">
        <f t="shared" si="75"/>
        <v>40</v>
      </c>
    </row>
    <row r="247" spans="1:23">
      <c r="A247" s="197">
        <f t="shared" si="65"/>
        <v>237</v>
      </c>
      <c r="B247" s="198">
        <f>Data!B247</f>
        <v>23</v>
      </c>
      <c r="D247" s="73">
        <f t="shared" si="61"/>
        <v>4</v>
      </c>
      <c r="F247" s="24" t="str">
        <f t="shared" si="62"/>
        <v xml:space="preserve"> </v>
      </c>
      <c r="G247" s="25" t="str">
        <f t="shared" si="66"/>
        <v xml:space="preserve"> </v>
      </c>
      <c r="H247" s="43" t="str">
        <f t="shared" si="67"/>
        <v xml:space="preserve"> </v>
      </c>
      <c r="I247" s="134">
        <f t="shared" si="68"/>
        <v>0</v>
      </c>
      <c r="J247" s="43">
        <f t="shared" si="78"/>
        <v>0</v>
      </c>
      <c r="K247" s="43">
        <f t="shared" si="69"/>
        <v>0</v>
      </c>
      <c r="L247" s="43">
        <f t="shared" si="76"/>
        <v>0</v>
      </c>
      <c r="M247" s="132">
        <f t="shared" si="70"/>
        <v>7</v>
      </c>
      <c r="P247" s="24" t="str">
        <f t="shared" si="63"/>
        <v xml:space="preserve"> </v>
      </c>
      <c r="Q247" s="25" t="str">
        <f t="shared" si="71"/>
        <v xml:space="preserve"> </v>
      </c>
      <c r="R247" s="43" t="str">
        <f t="shared" si="72"/>
        <v xml:space="preserve"> </v>
      </c>
      <c r="S247" s="134">
        <f t="shared" si="73"/>
        <v>0</v>
      </c>
      <c r="T247" s="43">
        <f t="shared" si="77"/>
        <v>1</v>
      </c>
      <c r="U247" s="43">
        <f t="shared" si="64"/>
        <v>0</v>
      </c>
      <c r="V247" s="43">
        <f t="shared" si="74"/>
        <v>0</v>
      </c>
      <c r="W247" s="132">
        <f t="shared" si="75"/>
        <v>40</v>
      </c>
    </row>
    <row r="248" spans="1:23">
      <c r="A248" s="197">
        <f t="shared" si="65"/>
        <v>238</v>
      </c>
      <c r="B248" s="198">
        <f>Data!B248</f>
        <v>22</v>
      </c>
      <c r="D248" s="73">
        <f t="shared" si="61"/>
        <v>4</v>
      </c>
      <c r="F248" s="24" t="str">
        <f t="shared" si="62"/>
        <v>T</v>
      </c>
      <c r="G248" s="25" t="str">
        <f t="shared" si="66"/>
        <v xml:space="preserve"> </v>
      </c>
      <c r="H248" s="43">
        <f t="shared" si="67"/>
        <v>4</v>
      </c>
      <c r="I248" s="134">
        <f t="shared" si="68"/>
        <v>0</v>
      </c>
      <c r="J248" s="43">
        <f t="shared" si="78"/>
        <v>1</v>
      </c>
      <c r="K248" s="43">
        <f t="shared" si="69"/>
        <v>1</v>
      </c>
      <c r="L248" s="43">
        <f t="shared" si="76"/>
        <v>0</v>
      </c>
      <c r="M248" s="132">
        <f t="shared" si="70"/>
        <v>6</v>
      </c>
      <c r="P248" s="24" t="str">
        <f t="shared" si="63"/>
        <v>T</v>
      </c>
      <c r="Q248" s="25" t="str">
        <f t="shared" si="71"/>
        <v xml:space="preserve"> </v>
      </c>
      <c r="R248" s="43">
        <f t="shared" si="72"/>
        <v>4</v>
      </c>
      <c r="S248" s="134">
        <f t="shared" si="73"/>
        <v>0</v>
      </c>
      <c r="T248" s="43">
        <f t="shared" si="77"/>
        <v>1</v>
      </c>
      <c r="U248" s="43">
        <f t="shared" si="64"/>
        <v>1</v>
      </c>
      <c r="V248" s="43">
        <f t="shared" si="74"/>
        <v>0</v>
      </c>
      <c r="W248" s="132">
        <f t="shared" si="75"/>
        <v>39</v>
      </c>
    </row>
    <row r="249" spans="1:23">
      <c r="A249" s="197">
        <f t="shared" si="65"/>
        <v>239</v>
      </c>
      <c r="B249" s="198">
        <f>Data!B249</f>
        <v>34</v>
      </c>
      <c r="D249" s="73">
        <f t="shared" si="61"/>
        <v>6</v>
      </c>
      <c r="F249" s="24" t="str">
        <f t="shared" si="62"/>
        <v xml:space="preserve"> </v>
      </c>
      <c r="G249" s="25" t="str">
        <f t="shared" si="66"/>
        <v>L</v>
      </c>
      <c r="H249" s="43">
        <f t="shared" si="67"/>
        <v>6</v>
      </c>
      <c r="I249" s="134">
        <f t="shared" si="68"/>
        <v>1</v>
      </c>
      <c r="J249" s="43">
        <f t="shared" si="78"/>
        <v>2</v>
      </c>
      <c r="K249" s="43">
        <f t="shared" si="69"/>
        <v>1</v>
      </c>
      <c r="L249" s="43">
        <f t="shared" si="76"/>
        <v>0</v>
      </c>
      <c r="M249" s="132">
        <f t="shared" si="70"/>
        <v>5</v>
      </c>
      <c r="P249" s="24" t="str">
        <f t="shared" si="63"/>
        <v xml:space="preserve"> </v>
      </c>
      <c r="Q249" s="25" t="str">
        <f t="shared" si="71"/>
        <v>L</v>
      </c>
      <c r="R249" s="43">
        <f t="shared" si="72"/>
        <v>6</v>
      </c>
      <c r="S249" s="134">
        <f t="shared" si="73"/>
        <v>1</v>
      </c>
      <c r="T249" s="43">
        <f t="shared" si="77"/>
        <v>2</v>
      </c>
      <c r="U249" s="43">
        <f t="shared" si="64"/>
        <v>1</v>
      </c>
      <c r="V249" s="43">
        <f t="shared" si="74"/>
        <v>0</v>
      </c>
      <c r="W249" s="132">
        <f t="shared" si="75"/>
        <v>38</v>
      </c>
    </row>
    <row r="250" spans="1:23">
      <c r="A250" s="197">
        <f t="shared" si="65"/>
        <v>240</v>
      </c>
      <c r="B250" s="198">
        <f>Data!B250</f>
        <v>17</v>
      </c>
      <c r="D250" s="73">
        <f t="shared" si="61"/>
        <v>3</v>
      </c>
      <c r="F250" s="24" t="str">
        <f t="shared" si="62"/>
        <v xml:space="preserve"> </v>
      </c>
      <c r="G250" s="25" t="str">
        <f t="shared" si="66"/>
        <v>L</v>
      </c>
      <c r="H250" s="43">
        <f t="shared" si="67"/>
        <v>3</v>
      </c>
      <c r="I250" s="134">
        <f t="shared" si="68"/>
        <v>2</v>
      </c>
      <c r="J250" s="43">
        <f t="shared" si="78"/>
        <v>3</v>
      </c>
      <c r="K250" s="43">
        <f t="shared" si="69"/>
        <v>1</v>
      </c>
      <c r="L250" s="43">
        <f t="shared" si="76"/>
        <v>0</v>
      </c>
      <c r="M250" s="132">
        <f t="shared" si="70"/>
        <v>4</v>
      </c>
      <c r="P250" s="24" t="str">
        <f t="shared" si="63"/>
        <v xml:space="preserve"> </v>
      </c>
      <c r="Q250" s="25" t="str">
        <f t="shared" si="71"/>
        <v>L</v>
      </c>
      <c r="R250" s="43">
        <f t="shared" si="72"/>
        <v>3</v>
      </c>
      <c r="S250" s="134">
        <f t="shared" si="73"/>
        <v>2</v>
      </c>
      <c r="T250" s="43">
        <f t="shared" si="77"/>
        <v>3</v>
      </c>
      <c r="U250" s="43">
        <f t="shared" si="64"/>
        <v>1</v>
      </c>
      <c r="V250" s="43">
        <f t="shared" si="74"/>
        <v>0</v>
      </c>
      <c r="W250" s="132">
        <f t="shared" si="75"/>
        <v>37</v>
      </c>
    </row>
    <row r="251" spans="1:23">
      <c r="A251" s="197">
        <f t="shared" si="65"/>
        <v>241</v>
      </c>
      <c r="B251" s="198">
        <f>Data!B251</f>
        <v>2</v>
      </c>
      <c r="D251" s="73">
        <f t="shared" si="61"/>
        <v>1</v>
      </c>
      <c r="F251" s="24" t="str">
        <f t="shared" si="62"/>
        <v xml:space="preserve"> </v>
      </c>
      <c r="G251" s="25" t="str">
        <f t="shared" si="66"/>
        <v>L</v>
      </c>
      <c r="H251" s="43">
        <f t="shared" si="67"/>
        <v>1</v>
      </c>
      <c r="I251" s="134">
        <f t="shared" si="68"/>
        <v>3</v>
      </c>
      <c r="J251" s="43">
        <f t="shared" si="78"/>
        <v>4</v>
      </c>
      <c r="K251" s="43">
        <f t="shared" si="69"/>
        <v>1</v>
      </c>
      <c r="L251" s="43">
        <f t="shared" si="76"/>
        <v>0</v>
      </c>
      <c r="M251" s="132">
        <f t="shared" si="70"/>
        <v>3</v>
      </c>
      <c r="P251" s="24" t="str">
        <f t="shared" si="63"/>
        <v xml:space="preserve"> </v>
      </c>
      <c r="Q251" s="25" t="str">
        <f t="shared" si="71"/>
        <v>L</v>
      </c>
      <c r="R251" s="43">
        <f t="shared" si="72"/>
        <v>1</v>
      </c>
      <c r="S251" s="134">
        <f t="shared" si="73"/>
        <v>3</v>
      </c>
      <c r="T251" s="43">
        <f t="shared" si="77"/>
        <v>4</v>
      </c>
      <c r="U251" s="43">
        <f t="shared" si="64"/>
        <v>1</v>
      </c>
      <c r="V251" s="43">
        <f t="shared" si="74"/>
        <v>0</v>
      </c>
      <c r="W251" s="132">
        <f t="shared" si="75"/>
        <v>36</v>
      </c>
    </row>
    <row r="252" spans="1:23">
      <c r="A252" s="197">
        <f t="shared" si="65"/>
        <v>242</v>
      </c>
      <c r="B252" s="198">
        <f>Data!B252</f>
        <v>1</v>
      </c>
      <c r="D252" s="73">
        <f t="shared" si="61"/>
        <v>1</v>
      </c>
      <c r="F252" s="24" t="str">
        <f t="shared" si="62"/>
        <v xml:space="preserve"> </v>
      </c>
      <c r="G252" s="25" t="str">
        <f t="shared" si="66"/>
        <v>W</v>
      </c>
      <c r="H252" s="43" t="str">
        <f t="shared" si="67"/>
        <v xml:space="preserve"> </v>
      </c>
      <c r="I252" s="134">
        <f t="shared" si="68"/>
        <v>0</v>
      </c>
      <c r="J252" s="43">
        <f t="shared" si="78"/>
        <v>0</v>
      </c>
      <c r="K252" s="43">
        <f t="shared" si="69"/>
        <v>0</v>
      </c>
      <c r="L252" s="43">
        <f t="shared" si="76"/>
        <v>6</v>
      </c>
      <c r="M252" s="132">
        <f t="shared" si="70"/>
        <v>9</v>
      </c>
      <c r="P252" s="24" t="str">
        <f t="shared" si="63"/>
        <v xml:space="preserve"> </v>
      </c>
      <c r="Q252" s="25" t="str">
        <f t="shared" si="71"/>
        <v>W</v>
      </c>
      <c r="R252" s="43" t="str">
        <f t="shared" si="72"/>
        <v xml:space="preserve"> </v>
      </c>
      <c r="S252" s="134">
        <f t="shared" si="73"/>
        <v>0</v>
      </c>
      <c r="T252" s="43">
        <f t="shared" si="77"/>
        <v>1</v>
      </c>
      <c r="U252" s="43">
        <f t="shared" si="64"/>
        <v>0</v>
      </c>
      <c r="V252" s="43">
        <f t="shared" si="74"/>
        <v>6</v>
      </c>
      <c r="W252" s="132">
        <f t="shared" si="75"/>
        <v>42</v>
      </c>
    </row>
    <row r="253" spans="1:23">
      <c r="A253" s="197">
        <f t="shared" si="65"/>
        <v>243</v>
      </c>
      <c r="B253" s="198">
        <f>Data!B253</f>
        <v>31</v>
      </c>
      <c r="D253" s="73">
        <f t="shared" si="61"/>
        <v>6</v>
      </c>
      <c r="F253" s="24" t="str">
        <f t="shared" si="62"/>
        <v xml:space="preserve"> </v>
      </c>
      <c r="G253" s="25" t="str">
        <f t="shared" si="66"/>
        <v xml:space="preserve"> </v>
      </c>
      <c r="H253" s="43" t="str">
        <f t="shared" si="67"/>
        <v xml:space="preserve"> </v>
      </c>
      <c r="I253" s="134">
        <f t="shared" si="68"/>
        <v>0</v>
      </c>
      <c r="J253" s="43">
        <f t="shared" si="78"/>
        <v>0</v>
      </c>
      <c r="K253" s="43">
        <f t="shared" si="69"/>
        <v>0</v>
      </c>
      <c r="L253" s="43">
        <f t="shared" si="76"/>
        <v>0</v>
      </c>
      <c r="M253" s="132">
        <f t="shared" si="70"/>
        <v>9</v>
      </c>
      <c r="P253" s="24" t="str">
        <f t="shared" si="63"/>
        <v xml:space="preserve"> </v>
      </c>
      <c r="Q253" s="25" t="str">
        <f t="shared" si="71"/>
        <v xml:space="preserve"> </v>
      </c>
      <c r="R253" s="43" t="str">
        <f t="shared" si="72"/>
        <v xml:space="preserve"> </v>
      </c>
      <c r="S253" s="134">
        <f t="shared" si="73"/>
        <v>0</v>
      </c>
      <c r="T253" s="43">
        <f t="shared" si="77"/>
        <v>1</v>
      </c>
      <c r="U253" s="43">
        <f t="shared" si="64"/>
        <v>0</v>
      </c>
      <c r="V253" s="43">
        <f t="shared" si="74"/>
        <v>0</v>
      </c>
      <c r="W253" s="132">
        <f t="shared" si="75"/>
        <v>42</v>
      </c>
    </row>
    <row r="254" spans="1:23">
      <c r="A254" s="197">
        <f t="shared" si="65"/>
        <v>244</v>
      </c>
      <c r="B254" s="198">
        <f>Data!B254</f>
        <v>27</v>
      </c>
      <c r="D254" s="73">
        <f t="shared" si="61"/>
        <v>5</v>
      </c>
      <c r="F254" s="24" t="str">
        <f t="shared" si="62"/>
        <v xml:space="preserve"> </v>
      </c>
      <c r="G254" s="25" t="str">
        <f t="shared" si="66"/>
        <v xml:space="preserve"> </v>
      </c>
      <c r="H254" s="43" t="str">
        <f t="shared" si="67"/>
        <v xml:space="preserve"> </v>
      </c>
      <c r="I254" s="134">
        <f t="shared" si="68"/>
        <v>0</v>
      </c>
      <c r="J254" s="43">
        <f t="shared" si="78"/>
        <v>0</v>
      </c>
      <c r="K254" s="43">
        <f t="shared" si="69"/>
        <v>0</v>
      </c>
      <c r="L254" s="43">
        <f t="shared" si="76"/>
        <v>0</v>
      </c>
      <c r="M254" s="132">
        <f t="shared" si="70"/>
        <v>9</v>
      </c>
      <c r="P254" s="24" t="str">
        <f t="shared" si="63"/>
        <v xml:space="preserve"> </v>
      </c>
      <c r="Q254" s="25" t="str">
        <f t="shared" si="71"/>
        <v xml:space="preserve"> </v>
      </c>
      <c r="R254" s="43" t="str">
        <f t="shared" si="72"/>
        <v xml:space="preserve"> </v>
      </c>
      <c r="S254" s="134">
        <f t="shared" si="73"/>
        <v>0</v>
      </c>
      <c r="T254" s="43">
        <f t="shared" si="77"/>
        <v>1</v>
      </c>
      <c r="U254" s="43">
        <f t="shared" si="64"/>
        <v>0</v>
      </c>
      <c r="V254" s="43">
        <f t="shared" si="74"/>
        <v>0</v>
      </c>
      <c r="W254" s="132">
        <f t="shared" si="75"/>
        <v>42</v>
      </c>
    </row>
    <row r="255" spans="1:23">
      <c r="A255" s="197">
        <f t="shared" si="65"/>
        <v>245</v>
      </c>
      <c r="B255" s="198">
        <f>Data!B255</f>
        <v>13</v>
      </c>
      <c r="D255" s="73">
        <f t="shared" si="61"/>
        <v>3</v>
      </c>
      <c r="F255" s="24" t="str">
        <f t="shared" si="62"/>
        <v xml:space="preserve"> </v>
      </c>
      <c r="G255" s="25" t="str">
        <f t="shared" si="66"/>
        <v xml:space="preserve"> </v>
      </c>
      <c r="H255" s="43" t="str">
        <f t="shared" si="67"/>
        <v xml:space="preserve"> </v>
      </c>
      <c r="I255" s="134">
        <f t="shared" si="68"/>
        <v>0</v>
      </c>
      <c r="J255" s="43">
        <f t="shared" si="78"/>
        <v>0</v>
      </c>
      <c r="K255" s="43">
        <f t="shared" si="69"/>
        <v>0</v>
      </c>
      <c r="L255" s="43">
        <f t="shared" si="76"/>
        <v>0</v>
      </c>
      <c r="M255" s="132">
        <f t="shared" si="70"/>
        <v>9</v>
      </c>
      <c r="P255" s="24" t="str">
        <f t="shared" si="63"/>
        <v xml:space="preserve"> </v>
      </c>
      <c r="Q255" s="25" t="str">
        <f t="shared" si="71"/>
        <v xml:space="preserve"> </v>
      </c>
      <c r="R255" s="43" t="str">
        <f t="shared" si="72"/>
        <v xml:space="preserve"> </v>
      </c>
      <c r="S255" s="134">
        <f t="shared" si="73"/>
        <v>0</v>
      </c>
      <c r="T255" s="43">
        <f t="shared" si="77"/>
        <v>1</v>
      </c>
      <c r="U255" s="43">
        <f t="shared" si="64"/>
        <v>0</v>
      </c>
      <c r="V255" s="43">
        <f t="shared" si="74"/>
        <v>0</v>
      </c>
      <c r="W255" s="132">
        <f t="shared" si="75"/>
        <v>42</v>
      </c>
    </row>
    <row r="256" spans="1:23">
      <c r="A256" s="197">
        <f t="shared" si="65"/>
        <v>246</v>
      </c>
      <c r="B256" s="198">
        <f>Data!B256</f>
        <v>23</v>
      </c>
      <c r="D256" s="73">
        <f t="shared" si="61"/>
        <v>4</v>
      </c>
      <c r="F256" s="24" t="str">
        <f t="shared" si="62"/>
        <v xml:space="preserve"> </v>
      </c>
      <c r="G256" s="25" t="str">
        <f t="shared" si="66"/>
        <v xml:space="preserve"> </v>
      </c>
      <c r="H256" s="43" t="str">
        <f t="shared" si="67"/>
        <v xml:space="preserve"> </v>
      </c>
      <c r="I256" s="134">
        <f t="shared" si="68"/>
        <v>0</v>
      </c>
      <c r="J256" s="43">
        <f t="shared" si="78"/>
        <v>0</v>
      </c>
      <c r="K256" s="43">
        <f t="shared" si="69"/>
        <v>0</v>
      </c>
      <c r="L256" s="43">
        <f t="shared" si="76"/>
        <v>0</v>
      </c>
      <c r="M256" s="132">
        <f t="shared" si="70"/>
        <v>9</v>
      </c>
      <c r="P256" s="24" t="str">
        <f t="shared" si="63"/>
        <v xml:space="preserve"> </v>
      </c>
      <c r="Q256" s="25" t="str">
        <f t="shared" si="71"/>
        <v xml:space="preserve"> </v>
      </c>
      <c r="R256" s="43" t="str">
        <f t="shared" si="72"/>
        <v xml:space="preserve"> </v>
      </c>
      <c r="S256" s="134">
        <f t="shared" si="73"/>
        <v>0</v>
      </c>
      <c r="T256" s="43">
        <f t="shared" si="77"/>
        <v>1</v>
      </c>
      <c r="U256" s="43">
        <f t="shared" si="64"/>
        <v>0</v>
      </c>
      <c r="V256" s="43">
        <f t="shared" si="74"/>
        <v>0</v>
      </c>
      <c r="W256" s="132">
        <f t="shared" si="75"/>
        <v>42</v>
      </c>
    </row>
    <row r="257" spans="1:23">
      <c r="A257" s="197">
        <f t="shared" si="65"/>
        <v>247</v>
      </c>
      <c r="B257" s="198">
        <f>Data!B257</f>
        <v>33</v>
      </c>
      <c r="D257" s="73">
        <f t="shared" si="61"/>
        <v>6</v>
      </c>
      <c r="F257" s="24" t="str">
        <f t="shared" si="62"/>
        <v xml:space="preserve"> </v>
      </c>
      <c r="G257" s="25" t="str">
        <f t="shared" si="66"/>
        <v xml:space="preserve"> </v>
      </c>
      <c r="H257" s="43" t="str">
        <f t="shared" si="67"/>
        <v xml:space="preserve"> </v>
      </c>
      <c r="I257" s="134">
        <f t="shared" si="68"/>
        <v>0</v>
      </c>
      <c r="J257" s="43">
        <f t="shared" si="78"/>
        <v>0</v>
      </c>
      <c r="K257" s="43">
        <f t="shared" si="69"/>
        <v>0</v>
      </c>
      <c r="L257" s="43">
        <f t="shared" si="76"/>
        <v>0</v>
      </c>
      <c r="M257" s="132">
        <f t="shared" si="70"/>
        <v>9</v>
      </c>
      <c r="P257" s="24" t="str">
        <f t="shared" si="63"/>
        <v xml:space="preserve"> </v>
      </c>
      <c r="Q257" s="25" t="str">
        <f t="shared" si="71"/>
        <v xml:space="preserve"> </v>
      </c>
      <c r="R257" s="43" t="str">
        <f t="shared" si="72"/>
        <v xml:space="preserve"> </v>
      </c>
      <c r="S257" s="134">
        <f t="shared" si="73"/>
        <v>0</v>
      </c>
      <c r="T257" s="43">
        <f t="shared" si="77"/>
        <v>1</v>
      </c>
      <c r="U257" s="43">
        <f t="shared" si="64"/>
        <v>0</v>
      </c>
      <c r="V257" s="43">
        <f t="shared" si="74"/>
        <v>0</v>
      </c>
      <c r="W257" s="132">
        <f t="shared" si="75"/>
        <v>42</v>
      </c>
    </row>
    <row r="258" spans="1:23">
      <c r="A258" s="197">
        <f t="shared" si="65"/>
        <v>248</v>
      </c>
      <c r="B258" s="198">
        <f>Data!B258</f>
        <v>24</v>
      </c>
      <c r="D258" s="73">
        <f t="shared" si="61"/>
        <v>4</v>
      </c>
      <c r="F258" s="24" t="str">
        <f t="shared" si="62"/>
        <v xml:space="preserve"> </v>
      </c>
      <c r="G258" s="25" t="str">
        <f t="shared" si="66"/>
        <v xml:space="preserve"> </v>
      </c>
      <c r="H258" s="43" t="str">
        <f t="shared" si="67"/>
        <v xml:space="preserve"> </v>
      </c>
      <c r="I258" s="134">
        <f t="shared" si="68"/>
        <v>0</v>
      </c>
      <c r="J258" s="43">
        <f t="shared" si="78"/>
        <v>0</v>
      </c>
      <c r="K258" s="43">
        <f t="shared" si="69"/>
        <v>0</v>
      </c>
      <c r="L258" s="43">
        <f t="shared" si="76"/>
        <v>0</v>
      </c>
      <c r="M258" s="132">
        <f t="shared" si="70"/>
        <v>9</v>
      </c>
      <c r="P258" s="24" t="str">
        <f t="shared" si="63"/>
        <v xml:space="preserve"> </v>
      </c>
      <c r="Q258" s="25" t="str">
        <f t="shared" si="71"/>
        <v xml:space="preserve"> </v>
      </c>
      <c r="R258" s="43" t="str">
        <f t="shared" si="72"/>
        <v xml:space="preserve"> </v>
      </c>
      <c r="S258" s="134">
        <f t="shared" si="73"/>
        <v>0</v>
      </c>
      <c r="T258" s="43">
        <f t="shared" si="77"/>
        <v>1</v>
      </c>
      <c r="U258" s="43">
        <f t="shared" si="64"/>
        <v>0</v>
      </c>
      <c r="V258" s="43">
        <f t="shared" si="74"/>
        <v>0</v>
      </c>
      <c r="W258" s="132">
        <f t="shared" si="75"/>
        <v>42</v>
      </c>
    </row>
    <row r="259" spans="1:23">
      <c r="A259" s="197">
        <f t="shared" si="65"/>
        <v>249</v>
      </c>
      <c r="B259" s="198">
        <f>Data!B259</f>
        <v>2</v>
      </c>
      <c r="D259" s="73">
        <f t="shared" si="61"/>
        <v>1</v>
      </c>
      <c r="F259" s="24" t="str">
        <f t="shared" si="62"/>
        <v xml:space="preserve"> </v>
      </c>
      <c r="G259" s="25" t="str">
        <f t="shared" si="66"/>
        <v xml:space="preserve"> </v>
      </c>
      <c r="H259" s="43" t="str">
        <f t="shared" si="67"/>
        <v xml:space="preserve"> </v>
      </c>
      <c r="I259" s="134">
        <f t="shared" si="68"/>
        <v>0</v>
      </c>
      <c r="J259" s="43">
        <f t="shared" si="78"/>
        <v>0</v>
      </c>
      <c r="K259" s="43">
        <f t="shared" si="69"/>
        <v>0</v>
      </c>
      <c r="L259" s="43">
        <f t="shared" si="76"/>
        <v>0</v>
      </c>
      <c r="M259" s="132">
        <f t="shared" si="70"/>
        <v>9</v>
      </c>
      <c r="P259" s="24" t="str">
        <f t="shared" si="63"/>
        <v xml:space="preserve"> </v>
      </c>
      <c r="Q259" s="25" t="str">
        <f t="shared" si="71"/>
        <v xml:space="preserve"> </v>
      </c>
      <c r="R259" s="43" t="str">
        <f t="shared" si="72"/>
        <v xml:space="preserve"> </v>
      </c>
      <c r="S259" s="134">
        <f t="shared" si="73"/>
        <v>0</v>
      </c>
      <c r="T259" s="43">
        <f t="shared" si="77"/>
        <v>1</v>
      </c>
      <c r="U259" s="43">
        <f t="shared" si="64"/>
        <v>0</v>
      </c>
      <c r="V259" s="43">
        <f t="shared" si="74"/>
        <v>0</v>
      </c>
      <c r="W259" s="132">
        <f t="shared" si="75"/>
        <v>42</v>
      </c>
    </row>
    <row r="260" spans="1:23">
      <c r="A260" s="197">
        <f t="shared" si="65"/>
        <v>250</v>
      </c>
      <c r="B260" s="198">
        <f>Data!B260</f>
        <v>21</v>
      </c>
      <c r="D260" s="73">
        <f t="shared" si="61"/>
        <v>4</v>
      </c>
      <c r="F260" s="24" t="str">
        <f t="shared" si="62"/>
        <v xml:space="preserve"> </v>
      </c>
      <c r="G260" s="25" t="str">
        <f t="shared" si="66"/>
        <v xml:space="preserve"> </v>
      </c>
      <c r="H260" s="43" t="str">
        <f t="shared" si="67"/>
        <v xml:space="preserve"> </v>
      </c>
      <c r="I260" s="134">
        <f t="shared" si="68"/>
        <v>0</v>
      </c>
      <c r="J260" s="43">
        <f t="shared" si="78"/>
        <v>0</v>
      </c>
      <c r="K260" s="43">
        <f t="shared" si="69"/>
        <v>0</v>
      </c>
      <c r="L260" s="43">
        <f t="shared" si="76"/>
        <v>0</v>
      </c>
      <c r="M260" s="132">
        <f t="shared" si="70"/>
        <v>9</v>
      </c>
      <c r="P260" s="24" t="str">
        <f t="shared" si="63"/>
        <v xml:space="preserve"> </v>
      </c>
      <c r="Q260" s="25" t="str">
        <f t="shared" si="71"/>
        <v xml:space="preserve"> </v>
      </c>
      <c r="R260" s="43" t="str">
        <f t="shared" si="72"/>
        <v xml:space="preserve"> </v>
      </c>
      <c r="S260" s="134">
        <f t="shared" si="73"/>
        <v>0</v>
      </c>
      <c r="T260" s="43">
        <f t="shared" si="77"/>
        <v>1</v>
      </c>
      <c r="U260" s="43">
        <f t="shared" si="64"/>
        <v>0</v>
      </c>
      <c r="V260" s="43">
        <f t="shared" si="74"/>
        <v>0</v>
      </c>
      <c r="W260" s="132">
        <f t="shared" si="75"/>
        <v>42</v>
      </c>
    </row>
    <row r="261" spans="1:23">
      <c r="A261" s="197">
        <f t="shared" si="65"/>
        <v>251</v>
      </c>
      <c r="B261" s="198">
        <f>Data!B261</f>
        <v>19</v>
      </c>
      <c r="D261" s="73">
        <f t="shared" si="61"/>
        <v>4</v>
      </c>
      <c r="F261" s="24" t="str">
        <f t="shared" si="62"/>
        <v>T</v>
      </c>
      <c r="G261" s="25" t="str">
        <f t="shared" si="66"/>
        <v xml:space="preserve"> </v>
      </c>
      <c r="H261" s="43">
        <f t="shared" si="67"/>
        <v>4</v>
      </c>
      <c r="I261" s="134">
        <f t="shared" si="68"/>
        <v>0</v>
      </c>
      <c r="J261" s="43">
        <f t="shared" si="78"/>
        <v>1</v>
      </c>
      <c r="K261" s="43">
        <f t="shared" si="69"/>
        <v>1</v>
      </c>
      <c r="L261" s="43">
        <f t="shared" si="76"/>
        <v>0</v>
      </c>
      <c r="M261" s="132">
        <f t="shared" si="70"/>
        <v>8</v>
      </c>
      <c r="P261" s="24" t="str">
        <f t="shared" si="63"/>
        <v>T</v>
      </c>
      <c r="Q261" s="25" t="str">
        <f t="shared" si="71"/>
        <v xml:space="preserve"> </v>
      </c>
      <c r="R261" s="43">
        <f t="shared" si="72"/>
        <v>4</v>
      </c>
      <c r="S261" s="134">
        <f t="shared" si="73"/>
        <v>0</v>
      </c>
      <c r="T261" s="43">
        <f t="shared" si="77"/>
        <v>1</v>
      </c>
      <c r="U261" s="43">
        <f t="shared" si="64"/>
        <v>1</v>
      </c>
      <c r="V261" s="43">
        <f t="shared" si="74"/>
        <v>0</v>
      </c>
      <c r="W261" s="132">
        <f t="shared" si="75"/>
        <v>41</v>
      </c>
    </row>
    <row r="262" spans="1:23">
      <c r="A262" s="197">
        <f t="shared" si="65"/>
        <v>252</v>
      </c>
      <c r="B262" s="198">
        <f>Data!B262</f>
        <v>7</v>
      </c>
      <c r="D262" s="73">
        <f t="shared" si="61"/>
        <v>2</v>
      </c>
      <c r="F262" s="24" t="str">
        <f t="shared" si="62"/>
        <v xml:space="preserve"> </v>
      </c>
      <c r="G262" s="25" t="str">
        <f t="shared" si="66"/>
        <v>L</v>
      </c>
      <c r="H262" s="43">
        <f t="shared" si="67"/>
        <v>2</v>
      </c>
      <c r="I262" s="134">
        <f t="shared" si="68"/>
        <v>1</v>
      </c>
      <c r="J262" s="43">
        <f t="shared" si="78"/>
        <v>2</v>
      </c>
      <c r="K262" s="43">
        <f t="shared" si="69"/>
        <v>1</v>
      </c>
      <c r="L262" s="43">
        <f t="shared" si="76"/>
        <v>0</v>
      </c>
      <c r="M262" s="132">
        <f t="shared" si="70"/>
        <v>7</v>
      </c>
      <c r="P262" s="24" t="str">
        <f t="shared" si="63"/>
        <v xml:space="preserve"> </v>
      </c>
      <c r="Q262" s="25" t="str">
        <f t="shared" si="71"/>
        <v>L</v>
      </c>
      <c r="R262" s="43">
        <f t="shared" si="72"/>
        <v>2</v>
      </c>
      <c r="S262" s="134">
        <f t="shared" si="73"/>
        <v>1</v>
      </c>
      <c r="T262" s="43">
        <f t="shared" si="77"/>
        <v>2</v>
      </c>
      <c r="U262" s="43">
        <f t="shared" si="64"/>
        <v>1</v>
      </c>
      <c r="V262" s="43">
        <f t="shared" si="74"/>
        <v>0</v>
      </c>
      <c r="W262" s="132">
        <f t="shared" si="75"/>
        <v>40</v>
      </c>
    </row>
    <row r="263" spans="1:23">
      <c r="A263" s="197">
        <f t="shared" si="65"/>
        <v>253</v>
      </c>
      <c r="B263" s="198">
        <f>Data!B263</f>
        <v>10</v>
      </c>
      <c r="D263" s="73">
        <f t="shared" si="61"/>
        <v>2</v>
      </c>
      <c r="F263" s="24" t="str">
        <f t="shared" si="62"/>
        <v xml:space="preserve"> </v>
      </c>
      <c r="G263" s="25" t="str">
        <f t="shared" si="66"/>
        <v>W</v>
      </c>
      <c r="H263" s="43" t="str">
        <f t="shared" si="67"/>
        <v xml:space="preserve"> </v>
      </c>
      <c r="I263" s="134">
        <f t="shared" si="68"/>
        <v>0</v>
      </c>
      <c r="J263" s="43">
        <f t="shared" si="78"/>
        <v>0</v>
      </c>
      <c r="K263" s="43">
        <f t="shared" si="69"/>
        <v>0</v>
      </c>
      <c r="L263" s="43">
        <f t="shared" si="76"/>
        <v>6</v>
      </c>
      <c r="M263" s="132">
        <f t="shared" si="70"/>
        <v>13</v>
      </c>
      <c r="P263" s="24" t="str">
        <f t="shared" si="63"/>
        <v xml:space="preserve"> </v>
      </c>
      <c r="Q263" s="25" t="str">
        <f t="shared" si="71"/>
        <v>W</v>
      </c>
      <c r="R263" s="43" t="str">
        <f t="shared" si="72"/>
        <v xml:space="preserve"> </v>
      </c>
      <c r="S263" s="134">
        <f t="shared" si="73"/>
        <v>0</v>
      </c>
      <c r="T263" s="43">
        <f t="shared" si="77"/>
        <v>1</v>
      </c>
      <c r="U263" s="43">
        <f t="shared" si="64"/>
        <v>0</v>
      </c>
      <c r="V263" s="43">
        <f t="shared" si="74"/>
        <v>6</v>
      </c>
      <c r="W263" s="132">
        <f t="shared" si="75"/>
        <v>46</v>
      </c>
    </row>
    <row r="264" spans="1:23">
      <c r="A264" s="197">
        <f t="shared" si="65"/>
        <v>254</v>
      </c>
      <c r="B264" s="198">
        <f>Data!B264</f>
        <v>6</v>
      </c>
      <c r="D264" s="73">
        <f t="shared" si="61"/>
        <v>1</v>
      </c>
      <c r="F264" s="24" t="str">
        <f t="shared" si="62"/>
        <v xml:space="preserve"> </v>
      </c>
      <c r="G264" s="25" t="str">
        <f t="shared" si="66"/>
        <v xml:space="preserve"> </v>
      </c>
      <c r="H264" s="43" t="str">
        <f t="shared" si="67"/>
        <v xml:space="preserve"> </v>
      </c>
      <c r="I264" s="134">
        <f t="shared" si="68"/>
        <v>0</v>
      </c>
      <c r="J264" s="43">
        <f t="shared" si="78"/>
        <v>0</v>
      </c>
      <c r="K264" s="43">
        <f t="shared" si="69"/>
        <v>0</v>
      </c>
      <c r="L264" s="43">
        <f t="shared" si="76"/>
        <v>0</v>
      </c>
      <c r="M264" s="132">
        <f t="shared" si="70"/>
        <v>13</v>
      </c>
      <c r="P264" s="24" t="str">
        <f t="shared" si="63"/>
        <v xml:space="preserve"> </v>
      </c>
      <c r="Q264" s="25" t="str">
        <f t="shared" si="71"/>
        <v xml:space="preserve"> </v>
      </c>
      <c r="R264" s="43" t="str">
        <f t="shared" si="72"/>
        <v xml:space="preserve"> </v>
      </c>
      <c r="S264" s="134">
        <f t="shared" si="73"/>
        <v>0</v>
      </c>
      <c r="T264" s="43">
        <f t="shared" si="77"/>
        <v>1</v>
      </c>
      <c r="U264" s="43">
        <f t="shared" si="64"/>
        <v>0</v>
      </c>
      <c r="V264" s="43">
        <f t="shared" si="74"/>
        <v>0</v>
      </c>
      <c r="W264" s="132">
        <f t="shared" si="75"/>
        <v>46</v>
      </c>
    </row>
    <row r="265" spans="1:23">
      <c r="A265" s="197">
        <f t="shared" si="65"/>
        <v>255</v>
      </c>
      <c r="B265" s="198">
        <f>Data!B265</f>
        <v>13</v>
      </c>
      <c r="D265" s="73">
        <f t="shared" si="61"/>
        <v>3</v>
      </c>
      <c r="F265" s="24" t="str">
        <f t="shared" si="62"/>
        <v xml:space="preserve"> </v>
      </c>
      <c r="G265" s="25" t="str">
        <f t="shared" si="66"/>
        <v xml:space="preserve"> </v>
      </c>
      <c r="H265" s="43" t="str">
        <f t="shared" si="67"/>
        <v xml:space="preserve"> </v>
      </c>
      <c r="I265" s="134">
        <f t="shared" si="68"/>
        <v>0</v>
      </c>
      <c r="J265" s="43">
        <f t="shared" si="78"/>
        <v>0</v>
      </c>
      <c r="K265" s="43">
        <f t="shared" si="69"/>
        <v>0</v>
      </c>
      <c r="L265" s="43">
        <f t="shared" si="76"/>
        <v>0</v>
      </c>
      <c r="M265" s="132">
        <f t="shared" si="70"/>
        <v>13</v>
      </c>
      <c r="P265" s="24" t="str">
        <f t="shared" si="63"/>
        <v xml:space="preserve"> </v>
      </c>
      <c r="Q265" s="25" t="str">
        <f t="shared" si="71"/>
        <v xml:space="preserve"> </v>
      </c>
      <c r="R265" s="43" t="str">
        <f t="shared" si="72"/>
        <v xml:space="preserve"> </v>
      </c>
      <c r="S265" s="134">
        <f t="shared" si="73"/>
        <v>0</v>
      </c>
      <c r="T265" s="43">
        <f t="shared" si="77"/>
        <v>1</v>
      </c>
      <c r="U265" s="43">
        <f t="shared" si="64"/>
        <v>0</v>
      </c>
      <c r="V265" s="43">
        <f t="shared" si="74"/>
        <v>0</v>
      </c>
      <c r="W265" s="132">
        <f t="shared" si="75"/>
        <v>46</v>
      </c>
    </row>
    <row r="266" spans="1:23">
      <c r="A266" s="197">
        <f t="shared" si="65"/>
        <v>256</v>
      </c>
      <c r="B266" s="198">
        <f>Data!B266</f>
        <v>32</v>
      </c>
      <c r="D266" s="73">
        <f t="shared" si="61"/>
        <v>6</v>
      </c>
      <c r="F266" s="24" t="str">
        <f t="shared" si="62"/>
        <v xml:space="preserve"> </v>
      </c>
      <c r="G266" s="25" t="str">
        <f t="shared" si="66"/>
        <v xml:space="preserve"> </v>
      </c>
      <c r="H266" s="43" t="str">
        <f t="shared" si="67"/>
        <v xml:space="preserve"> </v>
      </c>
      <c r="I266" s="134">
        <f t="shared" si="68"/>
        <v>0</v>
      </c>
      <c r="J266" s="43">
        <f t="shared" si="78"/>
        <v>0</v>
      </c>
      <c r="K266" s="43">
        <f t="shared" si="69"/>
        <v>0</v>
      </c>
      <c r="L266" s="43">
        <f t="shared" si="76"/>
        <v>0</v>
      </c>
      <c r="M266" s="132">
        <f t="shared" si="70"/>
        <v>13</v>
      </c>
      <c r="P266" s="24" t="str">
        <f t="shared" si="63"/>
        <v xml:space="preserve"> </v>
      </c>
      <c r="Q266" s="25" t="str">
        <f t="shared" si="71"/>
        <v xml:space="preserve"> </v>
      </c>
      <c r="R266" s="43" t="str">
        <f t="shared" si="72"/>
        <v xml:space="preserve"> </v>
      </c>
      <c r="S266" s="134">
        <f t="shared" si="73"/>
        <v>0</v>
      </c>
      <c r="T266" s="43">
        <f t="shared" si="77"/>
        <v>1</v>
      </c>
      <c r="U266" s="43">
        <f t="shared" si="64"/>
        <v>0</v>
      </c>
      <c r="V266" s="43">
        <f t="shared" si="74"/>
        <v>0</v>
      </c>
      <c r="W266" s="132">
        <f t="shared" si="75"/>
        <v>46</v>
      </c>
    </row>
    <row r="267" spans="1:23">
      <c r="A267" s="197">
        <f t="shared" si="65"/>
        <v>257</v>
      </c>
      <c r="B267" s="198">
        <f>Data!B267</f>
        <v>22</v>
      </c>
      <c r="D267" s="73">
        <f t="shared" si="61"/>
        <v>4</v>
      </c>
      <c r="F267" s="24" t="str">
        <f t="shared" si="62"/>
        <v xml:space="preserve"> </v>
      </c>
      <c r="G267" s="25" t="str">
        <f t="shared" si="66"/>
        <v xml:space="preserve"> </v>
      </c>
      <c r="H267" s="43" t="str">
        <f t="shared" si="67"/>
        <v xml:space="preserve"> </v>
      </c>
      <c r="I267" s="134">
        <f t="shared" si="68"/>
        <v>0</v>
      </c>
      <c r="J267" s="43">
        <f t="shared" si="78"/>
        <v>0</v>
      </c>
      <c r="K267" s="43">
        <f t="shared" si="69"/>
        <v>0</v>
      </c>
      <c r="L267" s="43">
        <f t="shared" si="76"/>
        <v>0</v>
      </c>
      <c r="M267" s="132">
        <f t="shared" si="70"/>
        <v>13</v>
      </c>
      <c r="P267" s="24" t="str">
        <f t="shared" si="63"/>
        <v xml:space="preserve"> </v>
      </c>
      <c r="Q267" s="25" t="str">
        <f t="shared" si="71"/>
        <v xml:space="preserve"> </v>
      </c>
      <c r="R267" s="43" t="str">
        <f t="shared" si="72"/>
        <v xml:space="preserve"> </v>
      </c>
      <c r="S267" s="134">
        <f t="shared" si="73"/>
        <v>0</v>
      </c>
      <c r="T267" s="43">
        <f t="shared" si="77"/>
        <v>1</v>
      </c>
      <c r="U267" s="43">
        <f t="shared" si="64"/>
        <v>0</v>
      </c>
      <c r="V267" s="43">
        <f t="shared" si="74"/>
        <v>0</v>
      </c>
      <c r="W267" s="132">
        <f t="shared" si="75"/>
        <v>46</v>
      </c>
    </row>
    <row r="268" spans="1:23">
      <c r="A268" s="197">
        <f t="shared" si="65"/>
        <v>258</v>
      </c>
      <c r="B268" s="198">
        <f>Data!B268</f>
        <v>20</v>
      </c>
      <c r="D268" s="73">
        <f t="shared" ref="D268:D331" si="79">IF($B268=0,0,IF(MOD($B268,6)=0,QUOTIENT($B268,6),QUOTIENT($B268,6)+1))</f>
        <v>4</v>
      </c>
      <c r="F268" s="24" t="str">
        <f t="shared" ref="F268:F310" si="80">IF(AND(D267&lt;&gt;0,D268&lt;&gt;0,D268=D267,G267=" "),"T"," ")</f>
        <v>T</v>
      </c>
      <c r="G268" s="25" t="str">
        <f t="shared" si="66"/>
        <v xml:space="preserve"> </v>
      </c>
      <c r="H268" s="43">
        <f t="shared" si="67"/>
        <v>4</v>
      </c>
      <c r="I268" s="134">
        <f t="shared" si="68"/>
        <v>0</v>
      </c>
      <c r="J268" s="43">
        <f t="shared" si="78"/>
        <v>1</v>
      </c>
      <c r="K268" s="43">
        <f t="shared" si="69"/>
        <v>1</v>
      </c>
      <c r="L268" s="43">
        <f t="shared" si="76"/>
        <v>0</v>
      </c>
      <c r="M268" s="132">
        <f t="shared" si="70"/>
        <v>12</v>
      </c>
      <c r="P268" s="24" t="str">
        <f t="shared" ref="P268:P310" si="81">IF(AND(D267&lt;&gt;0,D268&lt;&gt;0,D268=D267,G267=" "),"T"," ")</f>
        <v>T</v>
      </c>
      <c r="Q268" s="25" t="str">
        <f t="shared" si="71"/>
        <v xml:space="preserve"> </v>
      </c>
      <c r="R268" s="43">
        <f t="shared" si="72"/>
        <v>4</v>
      </c>
      <c r="S268" s="134">
        <f t="shared" si="73"/>
        <v>0</v>
      </c>
      <c r="T268" s="43">
        <f t="shared" si="77"/>
        <v>1</v>
      </c>
      <c r="U268" s="43">
        <f t="shared" ref="U268:U300" si="82">IF(OR(R268=" ",S268&gt;$P$9),0,IF(T268&gt;27,INDEX($AA$11:$AB$37,27,2),INDEX($AA$11:$AB$37,T268,2)))</f>
        <v>1</v>
      </c>
      <c r="V268" s="43">
        <f t="shared" si="74"/>
        <v>0</v>
      </c>
      <c r="W268" s="132">
        <f t="shared" si="75"/>
        <v>45</v>
      </c>
    </row>
    <row r="269" spans="1:23">
      <c r="A269" s="197">
        <f t="shared" ref="A269:A332" si="83">A268+1</f>
        <v>259</v>
      </c>
      <c r="B269" s="198">
        <f>Data!B269</f>
        <v>13</v>
      </c>
      <c r="D269" s="73">
        <f t="shared" si="79"/>
        <v>3</v>
      </c>
      <c r="F269" s="24" t="str">
        <f t="shared" si="80"/>
        <v xml:space="preserve"> </v>
      </c>
      <c r="G269" s="25" t="str">
        <f t="shared" ref="G269:G310" si="84">IF(H268=" "," ",IF(D269=H268,"W","L"))</f>
        <v>L</v>
      </c>
      <c r="H269" s="43">
        <f t="shared" ref="H269:H310" si="85">IF(AND(F269="T",G269=" "),D269,IF(AND(F269=" ",G269="L"),D269," "))</f>
        <v>3</v>
      </c>
      <c r="I269" s="134">
        <f t="shared" ref="I269:I310" si="86">IF(AND(G269="L",I268=" "),1,IF(G269="L",I268+1,0))</f>
        <v>1</v>
      </c>
      <c r="J269" s="43">
        <f t="shared" si="78"/>
        <v>2</v>
      </c>
      <c r="K269" s="43">
        <f t="shared" ref="K269:K310" si="87">IF(OR(H269=" ",I269&gt;$F$9),0,INDEX($Y$11:$Z$35,J269,2))</f>
        <v>1</v>
      </c>
      <c r="L269" s="43">
        <f t="shared" si="76"/>
        <v>0</v>
      </c>
      <c r="M269" s="132">
        <f t="shared" ref="M269:M310" si="88">M268-K269+L269</f>
        <v>11</v>
      </c>
      <c r="P269" s="24" t="str">
        <f t="shared" si="81"/>
        <v xml:space="preserve"> </v>
      </c>
      <c r="Q269" s="25" t="str">
        <f t="shared" ref="Q269:Q310" si="89">IF(R268=" "," ",IF(D269=R268,"W","L"))</f>
        <v>L</v>
      </c>
      <c r="R269" s="43">
        <f t="shared" ref="R269:R310" si="90">IF(AND(P269="T",Q269=" "),D269,IF(AND(P269=" ",Q269="L"),D269," "))</f>
        <v>3</v>
      </c>
      <c r="S269" s="134">
        <f t="shared" ref="S269:S310" si="91">IF(AND(Q269="L",S268=" "),1,IF(Q269="L",S268+1,0))</f>
        <v>1</v>
      </c>
      <c r="T269" s="43">
        <f t="shared" si="77"/>
        <v>2</v>
      </c>
      <c r="U269" s="43">
        <f t="shared" si="82"/>
        <v>1</v>
      </c>
      <c r="V269" s="43">
        <f t="shared" ref="V269:V310" si="92">IF(OR(Q269=" ",Q269="L"),0,U268*6)</f>
        <v>0</v>
      </c>
      <c r="W269" s="132">
        <f t="shared" ref="W269:W310" si="93">W268-U269+V269</f>
        <v>44</v>
      </c>
    </row>
    <row r="270" spans="1:23">
      <c r="A270" s="197">
        <f t="shared" si="83"/>
        <v>260</v>
      </c>
      <c r="B270" s="198">
        <f>Data!B270</f>
        <v>15</v>
      </c>
      <c r="D270" s="73">
        <f t="shared" si="79"/>
        <v>3</v>
      </c>
      <c r="F270" s="24" t="str">
        <f t="shared" si="80"/>
        <v xml:space="preserve"> </v>
      </c>
      <c r="G270" s="25" t="str">
        <f t="shared" si="84"/>
        <v>W</v>
      </c>
      <c r="H270" s="43" t="str">
        <f t="shared" si="85"/>
        <v xml:space="preserve"> </v>
      </c>
      <c r="I270" s="134">
        <f t="shared" si="86"/>
        <v>0</v>
      </c>
      <c r="J270" s="43">
        <f t="shared" si="78"/>
        <v>0</v>
      </c>
      <c r="K270" s="43">
        <f t="shared" si="87"/>
        <v>0</v>
      </c>
      <c r="L270" s="43">
        <f t="shared" ref="L270:L310" si="94">IF(OR(G270=" ",G270="L"),0,K269*6)</f>
        <v>6</v>
      </c>
      <c r="M270" s="132">
        <f t="shared" si="88"/>
        <v>17</v>
      </c>
      <c r="P270" s="24" t="str">
        <f t="shared" si="81"/>
        <v xml:space="preserve"> </v>
      </c>
      <c r="Q270" s="25" t="str">
        <f t="shared" si="89"/>
        <v>W</v>
      </c>
      <c r="R270" s="43" t="str">
        <f t="shared" si="90"/>
        <v xml:space="preserve"> </v>
      </c>
      <c r="S270" s="134">
        <f t="shared" si="91"/>
        <v>0</v>
      </c>
      <c r="T270" s="43">
        <f t="shared" si="77"/>
        <v>1</v>
      </c>
      <c r="U270" s="43">
        <f t="shared" si="82"/>
        <v>0</v>
      </c>
      <c r="V270" s="43">
        <f t="shared" si="92"/>
        <v>6</v>
      </c>
      <c r="W270" s="132">
        <f t="shared" si="93"/>
        <v>50</v>
      </c>
    </row>
    <row r="271" spans="1:23">
      <c r="A271" s="197">
        <f t="shared" si="83"/>
        <v>261</v>
      </c>
      <c r="B271" s="198">
        <f>Data!B271</f>
        <v>19</v>
      </c>
      <c r="D271" s="73">
        <f t="shared" si="79"/>
        <v>4</v>
      </c>
      <c r="F271" s="24" t="str">
        <f t="shared" si="80"/>
        <v xml:space="preserve"> </v>
      </c>
      <c r="G271" s="25" t="str">
        <f t="shared" si="84"/>
        <v xml:space="preserve"> </v>
      </c>
      <c r="H271" s="43" t="str">
        <f t="shared" si="85"/>
        <v xml:space="preserve"> </v>
      </c>
      <c r="I271" s="134">
        <f t="shared" si="86"/>
        <v>0</v>
      </c>
      <c r="J271" s="43">
        <f t="shared" si="78"/>
        <v>0</v>
      </c>
      <c r="K271" s="43">
        <f t="shared" si="87"/>
        <v>0</v>
      </c>
      <c r="L271" s="43">
        <f t="shared" si="94"/>
        <v>0</v>
      </c>
      <c r="M271" s="132">
        <f t="shared" si="88"/>
        <v>17</v>
      </c>
      <c r="P271" s="24" t="str">
        <f t="shared" si="81"/>
        <v xml:space="preserve"> </v>
      </c>
      <c r="Q271" s="25" t="str">
        <f t="shared" si="89"/>
        <v xml:space="preserve"> </v>
      </c>
      <c r="R271" s="43" t="str">
        <f t="shared" si="90"/>
        <v xml:space="preserve"> </v>
      </c>
      <c r="S271" s="134">
        <f t="shared" si="91"/>
        <v>0</v>
      </c>
      <c r="T271" s="43">
        <f t="shared" si="77"/>
        <v>1</v>
      </c>
      <c r="U271" s="43">
        <f t="shared" si="82"/>
        <v>0</v>
      </c>
      <c r="V271" s="43">
        <f t="shared" si="92"/>
        <v>0</v>
      </c>
      <c r="W271" s="132">
        <f t="shared" si="93"/>
        <v>50</v>
      </c>
    </row>
    <row r="272" spans="1:23">
      <c r="A272" s="197">
        <f t="shared" si="83"/>
        <v>262</v>
      </c>
      <c r="B272" s="198">
        <f>Data!B272</f>
        <v>19</v>
      </c>
      <c r="D272" s="73">
        <f t="shared" si="79"/>
        <v>4</v>
      </c>
      <c r="F272" s="24" t="str">
        <f t="shared" si="80"/>
        <v>T</v>
      </c>
      <c r="G272" s="25" t="str">
        <f t="shared" si="84"/>
        <v xml:space="preserve"> </v>
      </c>
      <c r="H272" s="43">
        <f t="shared" si="85"/>
        <v>4</v>
      </c>
      <c r="I272" s="134">
        <f t="shared" si="86"/>
        <v>0</v>
      </c>
      <c r="J272" s="43">
        <f t="shared" si="78"/>
        <v>1</v>
      </c>
      <c r="K272" s="43">
        <f t="shared" si="87"/>
        <v>1</v>
      </c>
      <c r="L272" s="43">
        <f t="shared" si="94"/>
        <v>0</v>
      </c>
      <c r="M272" s="132">
        <f t="shared" si="88"/>
        <v>16</v>
      </c>
      <c r="P272" s="24" t="str">
        <f t="shared" si="81"/>
        <v>T</v>
      </c>
      <c r="Q272" s="25" t="str">
        <f t="shared" si="89"/>
        <v xml:space="preserve"> </v>
      </c>
      <c r="R272" s="43">
        <f t="shared" si="90"/>
        <v>4</v>
      </c>
      <c r="S272" s="134">
        <f t="shared" si="91"/>
        <v>0</v>
      </c>
      <c r="T272" s="43">
        <f t="shared" si="77"/>
        <v>1</v>
      </c>
      <c r="U272" s="43">
        <f t="shared" si="82"/>
        <v>1</v>
      </c>
      <c r="V272" s="43">
        <f t="shared" si="92"/>
        <v>0</v>
      </c>
      <c r="W272" s="132">
        <f t="shared" si="93"/>
        <v>49</v>
      </c>
    </row>
    <row r="273" spans="1:23">
      <c r="A273" s="197">
        <f t="shared" si="83"/>
        <v>263</v>
      </c>
      <c r="B273" s="198">
        <f>Data!B273</f>
        <v>18</v>
      </c>
      <c r="D273" s="73">
        <f t="shared" si="79"/>
        <v>3</v>
      </c>
      <c r="F273" s="24" t="str">
        <f t="shared" si="80"/>
        <v xml:space="preserve"> </v>
      </c>
      <c r="G273" s="25" t="str">
        <f t="shared" si="84"/>
        <v>L</v>
      </c>
      <c r="H273" s="43">
        <f t="shared" si="85"/>
        <v>3</v>
      </c>
      <c r="I273" s="134">
        <f t="shared" si="86"/>
        <v>1</v>
      </c>
      <c r="J273" s="43">
        <f t="shared" si="78"/>
        <v>2</v>
      </c>
      <c r="K273" s="43">
        <f t="shared" si="87"/>
        <v>1</v>
      </c>
      <c r="L273" s="43">
        <f t="shared" si="94"/>
        <v>0</v>
      </c>
      <c r="M273" s="132">
        <f t="shared" si="88"/>
        <v>15</v>
      </c>
      <c r="P273" s="24" t="str">
        <f t="shared" si="81"/>
        <v xml:space="preserve"> </v>
      </c>
      <c r="Q273" s="25" t="str">
        <f t="shared" si="89"/>
        <v>L</v>
      </c>
      <c r="R273" s="43">
        <f t="shared" si="90"/>
        <v>3</v>
      </c>
      <c r="S273" s="134">
        <f t="shared" si="91"/>
        <v>1</v>
      </c>
      <c r="T273" s="43">
        <f t="shared" si="77"/>
        <v>2</v>
      </c>
      <c r="U273" s="43">
        <f t="shared" si="82"/>
        <v>1</v>
      </c>
      <c r="V273" s="43">
        <f t="shared" si="92"/>
        <v>0</v>
      </c>
      <c r="W273" s="132">
        <f t="shared" si="93"/>
        <v>48</v>
      </c>
    </row>
    <row r="274" spans="1:23">
      <c r="A274" s="197">
        <f t="shared" si="83"/>
        <v>264</v>
      </c>
      <c r="B274" s="198">
        <f>Data!B274</f>
        <v>22</v>
      </c>
      <c r="D274" s="73">
        <f t="shared" si="79"/>
        <v>4</v>
      </c>
      <c r="F274" s="24" t="str">
        <f t="shared" si="80"/>
        <v xml:space="preserve"> </v>
      </c>
      <c r="G274" s="25" t="str">
        <f t="shared" si="84"/>
        <v>L</v>
      </c>
      <c r="H274" s="43">
        <f t="shared" si="85"/>
        <v>4</v>
      </c>
      <c r="I274" s="134">
        <f t="shared" si="86"/>
        <v>2</v>
      </c>
      <c r="J274" s="43">
        <f t="shared" si="78"/>
        <v>3</v>
      </c>
      <c r="K274" s="43">
        <f t="shared" si="87"/>
        <v>1</v>
      </c>
      <c r="L274" s="43">
        <f t="shared" si="94"/>
        <v>0</v>
      </c>
      <c r="M274" s="132">
        <f t="shared" si="88"/>
        <v>14</v>
      </c>
      <c r="P274" s="24" t="str">
        <f t="shared" si="81"/>
        <v xml:space="preserve"> </v>
      </c>
      <c r="Q274" s="25" t="str">
        <f t="shared" si="89"/>
        <v>L</v>
      </c>
      <c r="R274" s="43">
        <f t="shared" si="90"/>
        <v>4</v>
      </c>
      <c r="S274" s="134">
        <f t="shared" si="91"/>
        <v>2</v>
      </c>
      <c r="T274" s="43">
        <f t="shared" si="77"/>
        <v>3</v>
      </c>
      <c r="U274" s="43">
        <f t="shared" si="82"/>
        <v>1</v>
      </c>
      <c r="V274" s="43">
        <f t="shared" si="92"/>
        <v>0</v>
      </c>
      <c r="W274" s="132">
        <f t="shared" si="93"/>
        <v>47</v>
      </c>
    </row>
    <row r="275" spans="1:23">
      <c r="A275" s="197">
        <f t="shared" si="83"/>
        <v>265</v>
      </c>
      <c r="B275" s="198">
        <f>Data!B275</f>
        <v>19</v>
      </c>
      <c r="D275" s="73">
        <f t="shared" si="79"/>
        <v>4</v>
      </c>
      <c r="F275" s="24" t="str">
        <f t="shared" si="80"/>
        <v xml:space="preserve"> </v>
      </c>
      <c r="G275" s="25" t="str">
        <f t="shared" si="84"/>
        <v>W</v>
      </c>
      <c r="H275" s="43" t="str">
        <f t="shared" si="85"/>
        <v xml:space="preserve"> </v>
      </c>
      <c r="I275" s="134">
        <f t="shared" si="86"/>
        <v>0</v>
      </c>
      <c r="J275" s="43">
        <f t="shared" si="78"/>
        <v>0</v>
      </c>
      <c r="K275" s="43">
        <f t="shared" si="87"/>
        <v>0</v>
      </c>
      <c r="L275" s="43">
        <f t="shared" si="94"/>
        <v>6</v>
      </c>
      <c r="M275" s="132">
        <f t="shared" si="88"/>
        <v>20</v>
      </c>
      <c r="P275" s="24" t="str">
        <f t="shared" si="81"/>
        <v xml:space="preserve"> </v>
      </c>
      <c r="Q275" s="25" t="str">
        <f t="shared" si="89"/>
        <v>W</v>
      </c>
      <c r="R275" s="43" t="str">
        <f t="shared" si="90"/>
        <v xml:space="preserve"> </v>
      </c>
      <c r="S275" s="134">
        <f t="shared" si="91"/>
        <v>0</v>
      </c>
      <c r="T275" s="43">
        <f t="shared" ref="T275:T310" si="95">IF(AND($P$9&gt;0,$P$9&lt;30,S275&lt;$P$9),IF(Q275="L",T274+1,IF(AND(Q275="W",T274&gt;5),T274-5,IF(AND(Q275="W",T274&lt;=5),1,T274))),T274)</f>
        <v>1</v>
      </c>
      <c r="U275" s="43">
        <f t="shared" si="82"/>
        <v>0</v>
      </c>
      <c r="V275" s="43">
        <f t="shared" si="92"/>
        <v>6</v>
      </c>
      <c r="W275" s="132">
        <f t="shared" si="93"/>
        <v>53</v>
      </c>
    </row>
    <row r="276" spans="1:23">
      <c r="A276" s="197">
        <f t="shared" si="83"/>
        <v>266</v>
      </c>
      <c r="B276" s="198">
        <f>Data!B276</f>
        <v>20</v>
      </c>
      <c r="D276" s="73">
        <f t="shared" si="79"/>
        <v>4</v>
      </c>
      <c r="F276" s="24" t="str">
        <f t="shared" si="80"/>
        <v xml:space="preserve"> </v>
      </c>
      <c r="G276" s="25" t="str">
        <f t="shared" si="84"/>
        <v xml:space="preserve"> </v>
      </c>
      <c r="H276" s="43" t="str">
        <f t="shared" si="85"/>
        <v xml:space="preserve"> </v>
      </c>
      <c r="I276" s="134">
        <f t="shared" si="86"/>
        <v>0</v>
      </c>
      <c r="J276" s="43">
        <f t="shared" si="78"/>
        <v>0</v>
      </c>
      <c r="K276" s="43">
        <f t="shared" si="87"/>
        <v>0</v>
      </c>
      <c r="L276" s="43">
        <f t="shared" si="94"/>
        <v>0</v>
      </c>
      <c r="M276" s="132">
        <f t="shared" si="88"/>
        <v>20</v>
      </c>
      <c r="P276" s="24" t="str">
        <f t="shared" si="81"/>
        <v xml:space="preserve"> </v>
      </c>
      <c r="Q276" s="25" t="str">
        <f t="shared" si="89"/>
        <v xml:space="preserve"> </v>
      </c>
      <c r="R276" s="43" t="str">
        <f t="shared" si="90"/>
        <v xml:space="preserve"> </v>
      </c>
      <c r="S276" s="134">
        <f t="shared" si="91"/>
        <v>0</v>
      </c>
      <c r="T276" s="43">
        <f t="shared" si="95"/>
        <v>1</v>
      </c>
      <c r="U276" s="43">
        <f t="shared" si="82"/>
        <v>0</v>
      </c>
      <c r="V276" s="43">
        <f t="shared" si="92"/>
        <v>0</v>
      </c>
      <c r="W276" s="132">
        <f t="shared" si="93"/>
        <v>53</v>
      </c>
    </row>
    <row r="277" spans="1:23">
      <c r="A277" s="197">
        <f t="shared" si="83"/>
        <v>267</v>
      </c>
      <c r="B277" s="198">
        <f>Data!B277</f>
        <v>18</v>
      </c>
      <c r="D277" s="73">
        <f t="shared" si="79"/>
        <v>3</v>
      </c>
      <c r="F277" s="24" t="str">
        <f t="shared" si="80"/>
        <v xml:space="preserve"> </v>
      </c>
      <c r="G277" s="25" t="str">
        <f t="shared" si="84"/>
        <v xml:space="preserve"> </v>
      </c>
      <c r="H277" s="43" t="str">
        <f t="shared" si="85"/>
        <v xml:space="preserve"> </v>
      </c>
      <c r="I277" s="134">
        <f t="shared" si="86"/>
        <v>0</v>
      </c>
      <c r="J277" s="43">
        <f t="shared" si="78"/>
        <v>0</v>
      </c>
      <c r="K277" s="43">
        <f t="shared" si="87"/>
        <v>0</v>
      </c>
      <c r="L277" s="43">
        <f t="shared" si="94"/>
        <v>0</v>
      </c>
      <c r="M277" s="132">
        <f t="shared" si="88"/>
        <v>20</v>
      </c>
      <c r="P277" s="24" t="str">
        <f t="shared" si="81"/>
        <v xml:space="preserve"> </v>
      </c>
      <c r="Q277" s="25" t="str">
        <f t="shared" si="89"/>
        <v xml:space="preserve"> </v>
      </c>
      <c r="R277" s="43" t="str">
        <f t="shared" si="90"/>
        <v xml:space="preserve"> </v>
      </c>
      <c r="S277" s="134">
        <f t="shared" si="91"/>
        <v>0</v>
      </c>
      <c r="T277" s="43">
        <f t="shared" si="95"/>
        <v>1</v>
      </c>
      <c r="U277" s="43">
        <f t="shared" si="82"/>
        <v>0</v>
      </c>
      <c r="V277" s="43">
        <f t="shared" si="92"/>
        <v>0</v>
      </c>
      <c r="W277" s="132">
        <f t="shared" si="93"/>
        <v>53</v>
      </c>
    </row>
    <row r="278" spans="1:23">
      <c r="A278" s="197">
        <f t="shared" si="83"/>
        <v>268</v>
      </c>
      <c r="B278" s="198">
        <f>Data!B278</f>
        <v>27</v>
      </c>
      <c r="D278" s="73">
        <f t="shared" si="79"/>
        <v>5</v>
      </c>
      <c r="F278" s="24" t="str">
        <f t="shared" si="80"/>
        <v xml:space="preserve"> </v>
      </c>
      <c r="G278" s="25" t="str">
        <f t="shared" si="84"/>
        <v xml:space="preserve"> </v>
      </c>
      <c r="H278" s="43" t="str">
        <f t="shared" si="85"/>
        <v xml:space="preserve"> </v>
      </c>
      <c r="I278" s="134">
        <f t="shared" si="86"/>
        <v>0</v>
      </c>
      <c r="J278" s="43">
        <f t="shared" si="78"/>
        <v>0</v>
      </c>
      <c r="K278" s="43">
        <f t="shared" si="87"/>
        <v>0</v>
      </c>
      <c r="L278" s="43">
        <f t="shared" si="94"/>
        <v>0</v>
      </c>
      <c r="M278" s="132">
        <f t="shared" si="88"/>
        <v>20</v>
      </c>
      <c r="P278" s="24" t="str">
        <f t="shared" si="81"/>
        <v xml:space="preserve"> </v>
      </c>
      <c r="Q278" s="25" t="str">
        <f t="shared" si="89"/>
        <v xml:space="preserve"> </v>
      </c>
      <c r="R278" s="43" t="str">
        <f t="shared" si="90"/>
        <v xml:space="preserve"> </v>
      </c>
      <c r="S278" s="134">
        <f t="shared" si="91"/>
        <v>0</v>
      </c>
      <c r="T278" s="43">
        <f t="shared" si="95"/>
        <v>1</v>
      </c>
      <c r="U278" s="43">
        <f t="shared" si="82"/>
        <v>0</v>
      </c>
      <c r="V278" s="43">
        <f t="shared" si="92"/>
        <v>0</v>
      </c>
      <c r="W278" s="132">
        <f t="shared" si="93"/>
        <v>53</v>
      </c>
    </row>
    <row r="279" spans="1:23">
      <c r="A279" s="197">
        <f t="shared" si="83"/>
        <v>269</v>
      </c>
      <c r="B279" s="198">
        <f>Data!B279</f>
        <v>9</v>
      </c>
      <c r="D279" s="73">
        <f t="shared" si="79"/>
        <v>2</v>
      </c>
      <c r="F279" s="24" t="str">
        <f t="shared" si="80"/>
        <v xml:space="preserve"> </v>
      </c>
      <c r="G279" s="25" t="str">
        <f t="shared" si="84"/>
        <v xml:space="preserve"> </v>
      </c>
      <c r="H279" s="43" t="str">
        <f t="shared" si="85"/>
        <v xml:space="preserve"> </v>
      </c>
      <c r="I279" s="134">
        <f t="shared" si="86"/>
        <v>0</v>
      </c>
      <c r="J279" s="43">
        <f t="shared" si="78"/>
        <v>0</v>
      </c>
      <c r="K279" s="43">
        <f t="shared" si="87"/>
        <v>0</v>
      </c>
      <c r="L279" s="43">
        <f t="shared" si="94"/>
        <v>0</v>
      </c>
      <c r="M279" s="132">
        <f t="shared" si="88"/>
        <v>20</v>
      </c>
      <c r="P279" s="24" t="str">
        <f t="shared" si="81"/>
        <v xml:space="preserve"> </v>
      </c>
      <c r="Q279" s="25" t="str">
        <f t="shared" si="89"/>
        <v xml:space="preserve"> </v>
      </c>
      <c r="R279" s="43" t="str">
        <f t="shared" si="90"/>
        <v xml:space="preserve"> </v>
      </c>
      <c r="S279" s="134">
        <f t="shared" si="91"/>
        <v>0</v>
      </c>
      <c r="T279" s="43">
        <f t="shared" si="95"/>
        <v>1</v>
      </c>
      <c r="U279" s="43">
        <f t="shared" si="82"/>
        <v>0</v>
      </c>
      <c r="V279" s="43">
        <f t="shared" si="92"/>
        <v>0</v>
      </c>
      <c r="W279" s="132">
        <f t="shared" si="93"/>
        <v>53</v>
      </c>
    </row>
    <row r="280" spans="1:23">
      <c r="A280" s="197">
        <f t="shared" si="83"/>
        <v>270</v>
      </c>
      <c r="B280" s="198">
        <f>Data!B280</f>
        <v>0</v>
      </c>
      <c r="D280" s="73">
        <f t="shared" si="79"/>
        <v>0</v>
      </c>
      <c r="F280" s="24" t="str">
        <f t="shared" si="80"/>
        <v xml:space="preserve"> </v>
      </c>
      <c r="G280" s="25" t="str">
        <f t="shared" si="84"/>
        <v xml:space="preserve"> </v>
      </c>
      <c r="H280" s="43" t="str">
        <f t="shared" si="85"/>
        <v xml:space="preserve"> </v>
      </c>
      <c r="I280" s="134">
        <f t="shared" si="86"/>
        <v>0</v>
      </c>
      <c r="J280" s="43">
        <f t="shared" si="78"/>
        <v>0</v>
      </c>
      <c r="K280" s="43">
        <f t="shared" si="87"/>
        <v>0</v>
      </c>
      <c r="L280" s="43">
        <f t="shared" si="94"/>
        <v>0</v>
      </c>
      <c r="M280" s="132">
        <f t="shared" si="88"/>
        <v>20</v>
      </c>
      <c r="P280" s="24" t="str">
        <f t="shared" si="81"/>
        <v xml:space="preserve"> </v>
      </c>
      <c r="Q280" s="25" t="str">
        <f t="shared" si="89"/>
        <v xml:space="preserve"> </v>
      </c>
      <c r="R280" s="43" t="str">
        <f t="shared" si="90"/>
        <v xml:space="preserve"> </v>
      </c>
      <c r="S280" s="134">
        <f t="shared" si="91"/>
        <v>0</v>
      </c>
      <c r="T280" s="43">
        <f t="shared" si="95"/>
        <v>1</v>
      </c>
      <c r="U280" s="43">
        <f t="shared" si="82"/>
        <v>0</v>
      </c>
      <c r="V280" s="43">
        <f t="shared" si="92"/>
        <v>0</v>
      </c>
      <c r="W280" s="132">
        <f t="shared" si="93"/>
        <v>53</v>
      </c>
    </row>
    <row r="281" spans="1:23">
      <c r="A281" s="197">
        <f t="shared" si="83"/>
        <v>271</v>
      </c>
      <c r="B281" s="198">
        <f>Data!B281</f>
        <v>16</v>
      </c>
      <c r="D281" s="73">
        <f t="shared" si="79"/>
        <v>3</v>
      </c>
      <c r="F281" s="24" t="str">
        <f t="shared" si="80"/>
        <v xml:space="preserve"> </v>
      </c>
      <c r="G281" s="25" t="str">
        <f t="shared" si="84"/>
        <v xml:space="preserve"> </v>
      </c>
      <c r="H281" s="43" t="str">
        <f t="shared" si="85"/>
        <v xml:space="preserve"> </v>
      </c>
      <c r="I281" s="134">
        <f t="shared" si="86"/>
        <v>0</v>
      </c>
      <c r="J281" s="43">
        <f t="shared" si="78"/>
        <v>0</v>
      </c>
      <c r="K281" s="43">
        <f t="shared" si="87"/>
        <v>0</v>
      </c>
      <c r="L281" s="43">
        <f t="shared" si="94"/>
        <v>0</v>
      </c>
      <c r="M281" s="132">
        <f t="shared" si="88"/>
        <v>20</v>
      </c>
      <c r="P281" s="24" t="str">
        <f t="shared" si="81"/>
        <v xml:space="preserve"> </v>
      </c>
      <c r="Q281" s="25" t="str">
        <f t="shared" si="89"/>
        <v xml:space="preserve"> </v>
      </c>
      <c r="R281" s="43" t="str">
        <f t="shared" si="90"/>
        <v xml:space="preserve"> </v>
      </c>
      <c r="S281" s="134">
        <f t="shared" si="91"/>
        <v>0</v>
      </c>
      <c r="T281" s="43">
        <f t="shared" si="95"/>
        <v>1</v>
      </c>
      <c r="U281" s="43">
        <f t="shared" si="82"/>
        <v>0</v>
      </c>
      <c r="V281" s="43">
        <f t="shared" si="92"/>
        <v>0</v>
      </c>
      <c r="W281" s="132">
        <f t="shared" si="93"/>
        <v>53</v>
      </c>
    </row>
    <row r="282" spans="1:23">
      <c r="A282" s="197">
        <f t="shared" si="83"/>
        <v>272</v>
      </c>
      <c r="B282" s="198">
        <f>Data!B282</f>
        <v>4</v>
      </c>
      <c r="D282" s="73">
        <f t="shared" si="79"/>
        <v>1</v>
      </c>
      <c r="F282" s="24" t="str">
        <f t="shared" si="80"/>
        <v xml:space="preserve"> </v>
      </c>
      <c r="G282" s="25" t="str">
        <f t="shared" si="84"/>
        <v xml:space="preserve"> </v>
      </c>
      <c r="H282" s="43" t="str">
        <f t="shared" si="85"/>
        <v xml:space="preserve"> </v>
      </c>
      <c r="I282" s="134">
        <f t="shared" si="86"/>
        <v>0</v>
      </c>
      <c r="J282" s="43">
        <f t="shared" si="78"/>
        <v>0</v>
      </c>
      <c r="K282" s="43">
        <f t="shared" si="87"/>
        <v>0</v>
      </c>
      <c r="L282" s="43">
        <f t="shared" si="94"/>
        <v>0</v>
      </c>
      <c r="M282" s="132">
        <f t="shared" si="88"/>
        <v>20</v>
      </c>
      <c r="P282" s="24" t="str">
        <f t="shared" si="81"/>
        <v xml:space="preserve"> </v>
      </c>
      <c r="Q282" s="25" t="str">
        <f t="shared" si="89"/>
        <v xml:space="preserve"> </v>
      </c>
      <c r="R282" s="43" t="str">
        <f t="shared" si="90"/>
        <v xml:space="preserve"> </v>
      </c>
      <c r="S282" s="134">
        <f t="shared" si="91"/>
        <v>0</v>
      </c>
      <c r="T282" s="43">
        <f t="shared" si="95"/>
        <v>1</v>
      </c>
      <c r="U282" s="43">
        <f t="shared" si="82"/>
        <v>0</v>
      </c>
      <c r="V282" s="43">
        <f t="shared" si="92"/>
        <v>0</v>
      </c>
      <c r="W282" s="132">
        <f t="shared" si="93"/>
        <v>53</v>
      </c>
    </row>
    <row r="283" spans="1:23">
      <c r="A283" s="197">
        <f t="shared" si="83"/>
        <v>273</v>
      </c>
      <c r="B283" s="198">
        <f>Data!B283</f>
        <v>30</v>
      </c>
      <c r="D283" s="73">
        <f t="shared" si="79"/>
        <v>5</v>
      </c>
      <c r="F283" s="24" t="str">
        <f t="shared" si="80"/>
        <v xml:space="preserve"> </v>
      </c>
      <c r="G283" s="25" t="str">
        <f t="shared" si="84"/>
        <v xml:space="preserve"> </v>
      </c>
      <c r="H283" s="43" t="str">
        <f t="shared" si="85"/>
        <v xml:space="preserve"> </v>
      </c>
      <c r="I283" s="134">
        <f t="shared" si="86"/>
        <v>0</v>
      </c>
      <c r="J283" s="43">
        <f t="shared" si="78"/>
        <v>0</v>
      </c>
      <c r="K283" s="43">
        <f t="shared" si="87"/>
        <v>0</v>
      </c>
      <c r="L283" s="43">
        <f t="shared" si="94"/>
        <v>0</v>
      </c>
      <c r="M283" s="132">
        <f t="shared" si="88"/>
        <v>20</v>
      </c>
      <c r="P283" s="24" t="str">
        <f t="shared" si="81"/>
        <v xml:space="preserve"> </v>
      </c>
      <c r="Q283" s="25" t="str">
        <f t="shared" si="89"/>
        <v xml:space="preserve"> </v>
      </c>
      <c r="R283" s="43" t="str">
        <f t="shared" si="90"/>
        <v xml:space="preserve"> </v>
      </c>
      <c r="S283" s="134">
        <f t="shared" si="91"/>
        <v>0</v>
      </c>
      <c r="T283" s="43">
        <f t="shared" si="95"/>
        <v>1</v>
      </c>
      <c r="U283" s="43">
        <f t="shared" si="82"/>
        <v>0</v>
      </c>
      <c r="V283" s="43">
        <f t="shared" si="92"/>
        <v>0</v>
      </c>
      <c r="W283" s="132">
        <f t="shared" si="93"/>
        <v>53</v>
      </c>
    </row>
    <row r="284" spans="1:23">
      <c r="A284" s="197">
        <f t="shared" si="83"/>
        <v>274</v>
      </c>
      <c r="B284" s="198">
        <f>Data!B284</f>
        <v>33</v>
      </c>
      <c r="D284" s="73">
        <f t="shared" si="79"/>
        <v>6</v>
      </c>
      <c r="F284" s="24" t="str">
        <f t="shared" si="80"/>
        <v xml:space="preserve"> </v>
      </c>
      <c r="G284" s="25" t="str">
        <f t="shared" si="84"/>
        <v xml:space="preserve"> </v>
      </c>
      <c r="H284" s="43" t="str">
        <f t="shared" si="85"/>
        <v xml:space="preserve"> </v>
      </c>
      <c r="I284" s="134">
        <f t="shared" si="86"/>
        <v>0</v>
      </c>
      <c r="J284" s="43">
        <f t="shared" ref="J284:J310" si="96">IF(OR(H284=" ",I284&gt;$F$9),0,J283+1)</f>
        <v>0</v>
      </c>
      <c r="K284" s="43">
        <f t="shared" si="87"/>
        <v>0</v>
      </c>
      <c r="L284" s="43">
        <f t="shared" si="94"/>
        <v>0</v>
      </c>
      <c r="M284" s="132">
        <f t="shared" si="88"/>
        <v>20</v>
      </c>
      <c r="P284" s="24" t="str">
        <f t="shared" si="81"/>
        <v xml:space="preserve"> </v>
      </c>
      <c r="Q284" s="25" t="str">
        <f t="shared" si="89"/>
        <v xml:space="preserve"> </v>
      </c>
      <c r="R284" s="43" t="str">
        <f t="shared" si="90"/>
        <v xml:space="preserve"> </v>
      </c>
      <c r="S284" s="134">
        <f t="shared" si="91"/>
        <v>0</v>
      </c>
      <c r="T284" s="43">
        <f t="shared" si="95"/>
        <v>1</v>
      </c>
      <c r="U284" s="43">
        <f t="shared" si="82"/>
        <v>0</v>
      </c>
      <c r="V284" s="43">
        <f t="shared" si="92"/>
        <v>0</v>
      </c>
      <c r="W284" s="132">
        <f t="shared" si="93"/>
        <v>53</v>
      </c>
    </row>
    <row r="285" spans="1:23">
      <c r="A285" s="197">
        <f t="shared" si="83"/>
        <v>275</v>
      </c>
      <c r="B285" s="198">
        <f>Data!B285</f>
        <v>29</v>
      </c>
      <c r="D285" s="73">
        <f t="shared" si="79"/>
        <v>5</v>
      </c>
      <c r="F285" s="24" t="str">
        <f t="shared" si="80"/>
        <v xml:space="preserve"> </v>
      </c>
      <c r="G285" s="25" t="str">
        <f t="shared" si="84"/>
        <v xml:space="preserve"> </v>
      </c>
      <c r="H285" s="43" t="str">
        <f t="shared" si="85"/>
        <v xml:space="preserve"> </v>
      </c>
      <c r="I285" s="134">
        <f t="shared" si="86"/>
        <v>0</v>
      </c>
      <c r="J285" s="43">
        <f t="shared" si="96"/>
        <v>0</v>
      </c>
      <c r="K285" s="43">
        <f t="shared" si="87"/>
        <v>0</v>
      </c>
      <c r="L285" s="43">
        <f t="shared" si="94"/>
        <v>0</v>
      </c>
      <c r="M285" s="132">
        <f t="shared" si="88"/>
        <v>20</v>
      </c>
      <c r="P285" s="24" t="str">
        <f t="shared" si="81"/>
        <v xml:space="preserve"> </v>
      </c>
      <c r="Q285" s="25" t="str">
        <f t="shared" si="89"/>
        <v xml:space="preserve"> </v>
      </c>
      <c r="R285" s="43" t="str">
        <f t="shared" si="90"/>
        <v xml:space="preserve"> </v>
      </c>
      <c r="S285" s="134">
        <f t="shared" si="91"/>
        <v>0</v>
      </c>
      <c r="T285" s="43">
        <f t="shared" si="95"/>
        <v>1</v>
      </c>
      <c r="U285" s="43">
        <f t="shared" si="82"/>
        <v>0</v>
      </c>
      <c r="V285" s="43">
        <f t="shared" si="92"/>
        <v>0</v>
      </c>
      <c r="W285" s="132">
        <f t="shared" si="93"/>
        <v>53</v>
      </c>
    </row>
    <row r="286" spans="1:23">
      <c r="A286" s="197">
        <f t="shared" si="83"/>
        <v>276</v>
      </c>
      <c r="B286" s="198">
        <f>Data!B286</f>
        <v>22</v>
      </c>
      <c r="D286" s="73">
        <f t="shared" si="79"/>
        <v>4</v>
      </c>
      <c r="F286" s="24" t="str">
        <f t="shared" si="80"/>
        <v xml:space="preserve"> </v>
      </c>
      <c r="G286" s="25" t="str">
        <f t="shared" si="84"/>
        <v xml:space="preserve"> </v>
      </c>
      <c r="H286" s="43" t="str">
        <f t="shared" si="85"/>
        <v xml:space="preserve"> </v>
      </c>
      <c r="I286" s="134">
        <f t="shared" si="86"/>
        <v>0</v>
      </c>
      <c r="J286" s="43">
        <f t="shared" si="96"/>
        <v>0</v>
      </c>
      <c r="K286" s="43">
        <f t="shared" si="87"/>
        <v>0</v>
      </c>
      <c r="L286" s="43">
        <f t="shared" si="94"/>
        <v>0</v>
      </c>
      <c r="M286" s="132">
        <f t="shared" si="88"/>
        <v>20</v>
      </c>
      <c r="P286" s="24" t="str">
        <f t="shared" si="81"/>
        <v xml:space="preserve"> </v>
      </c>
      <c r="Q286" s="25" t="str">
        <f t="shared" si="89"/>
        <v xml:space="preserve"> </v>
      </c>
      <c r="R286" s="43" t="str">
        <f t="shared" si="90"/>
        <v xml:space="preserve"> </v>
      </c>
      <c r="S286" s="134">
        <f t="shared" si="91"/>
        <v>0</v>
      </c>
      <c r="T286" s="43">
        <f t="shared" si="95"/>
        <v>1</v>
      </c>
      <c r="U286" s="43">
        <f t="shared" si="82"/>
        <v>0</v>
      </c>
      <c r="V286" s="43">
        <f t="shared" si="92"/>
        <v>0</v>
      </c>
      <c r="W286" s="132">
        <f t="shared" si="93"/>
        <v>53</v>
      </c>
    </row>
    <row r="287" spans="1:23">
      <c r="A287" s="197">
        <f t="shared" si="83"/>
        <v>277</v>
      </c>
      <c r="B287" s="198">
        <f>Data!B287</f>
        <v>13</v>
      </c>
      <c r="D287" s="73">
        <f t="shared" si="79"/>
        <v>3</v>
      </c>
      <c r="F287" s="24" t="str">
        <f t="shared" si="80"/>
        <v xml:space="preserve"> </v>
      </c>
      <c r="G287" s="25" t="str">
        <f t="shared" si="84"/>
        <v xml:space="preserve"> </v>
      </c>
      <c r="H287" s="43" t="str">
        <f t="shared" si="85"/>
        <v xml:space="preserve"> </v>
      </c>
      <c r="I287" s="134">
        <f t="shared" si="86"/>
        <v>0</v>
      </c>
      <c r="J287" s="43">
        <f t="shared" si="96"/>
        <v>0</v>
      </c>
      <c r="K287" s="43">
        <f t="shared" si="87"/>
        <v>0</v>
      </c>
      <c r="L287" s="43">
        <f t="shared" si="94"/>
        <v>0</v>
      </c>
      <c r="M287" s="132">
        <f t="shared" si="88"/>
        <v>20</v>
      </c>
      <c r="P287" s="24" t="str">
        <f t="shared" si="81"/>
        <v xml:space="preserve"> </v>
      </c>
      <c r="Q287" s="25" t="str">
        <f t="shared" si="89"/>
        <v xml:space="preserve"> </v>
      </c>
      <c r="R287" s="43" t="str">
        <f t="shared" si="90"/>
        <v xml:space="preserve"> </v>
      </c>
      <c r="S287" s="134">
        <f t="shared" si="91"/>
        <v>0</v>
      </c>
      <c r="T287" s="43">
        <f t="shared" si="95"/>
        <v>1</v>
      </c>
      <c r="U287" s="43">
        <f t="shared" si="82"/>
        <v>0</v>
      </c>
      <c r="V287" s="43">
        <f t="shared" si="92"/>
        <v>0</v>
      </c>
      <c r="W287" s="132">
        <f t="shared" si="93"/>
        <v>53</v>
      </c>
    </row>
    <row r="288" spans="1:23">
      <c r="A288" s="197">
        <f t="shared" si="83"/>
        <v>278</v>
      </c>
      <c r="B288" s="198">
        <f>Data!B288</f>
        <v>9</v>
      </c>
      <c r="D288" s="73">
        <f t="shared" si="79"/>
        <v>2</v>
      </c>
      <c r="F288" s="24" t="str">
        <f t="shared" si="80"/>
        <v xml:space="preserve"> </v>
      </c>
      <c r="G288" s="25" t="str">
        <f t="shared" si="84"/>
        <v xml:space="preserve"> </v>
      </c>
      <c r="H288" s="43" t="str">
        <f t="shared" si="85"/>
        <v xml:space="preserve"> </v>
      </c>
      <c r="I288" s="134">
        <f t="shared" si="86"/>
        <v>0</v>
      </c>
      <c r="J288" s="43">
        <f t="shared" si="96"/>
        <v>0</v>
      </c>
      <c r="K288" s="43">
        <f t="shared" si="87"/>
        <v>0</v>
      </c>
      <c r="L288" s="43">
        <f t="shared" si="94"/>
        <v>0</v>
      </c>
      <c r="M288" s="132">
        <f t="shared" si="88"/>
        <v>20</v>
      </c>
      <c r="P288" s="24" t="str">
        <f t="shared" si="81"/>
        <v xml:space="preserve"> </v>
      </c>
      <c r="Q288" s="25" t="str">
        <f t="shared" si="89"/>
        <v xml:space="preserve"> </v>
      </c>
      <c r="R288" s="43" t="str">
        <f t="shared" si="90"/>
        <v xml:space="preserve"> </v>
      </c>
      <c r="S288" s="134">
        <f t="shared" si="91"/>
        <v>0</v>
      </c>
      <c r="T288" s="43">
        <f t="shared" si="95"/>
        <v>1</v>
      </c>
      <c r="U288" s="43">
        <f t="shared" si="82"/>
        <v>0</v>
      </c>
      <c r="V288" s="43">
        <f t="shared" si="92"/>
        <v>0</v>
      </c>
      <c r="W288" s="132">
        <f t="shared" si="93"/>
        <v>53</v>
      </c>
    </row>
    <row r="289" spans="1:23">
      <c r="A289" s="197">
        <f t="shared" si="83"/>
        <v>279</v>
      </c>
      <c r="B289" s="198">
        <f>Data!B289</f>
        <v>33</v>
      </c>
      <c r="D289" s="73">
        <f t="shared" si="79"/>
        <v>6</v>
      </c>
      <c r="F289" s="24" t="str">
        <f t="shared" si="80"/>
        <v xml:space="preserve"> </v>
      </c>
      <c r="G289" s="25" t="str">
        <f t="shared" si="84"/>
        <v xml:space="preserve"> </v>
      </c>
      <c r="H289" s="43" t="str">
        <f t="shared" si="85"/>
        <v xml:space="preserve"> </v>
      </c>
      <c r="I289" s="134">
        <f t="shared" si="86"/>
        <v>0</v>
      </c>
      <c r="J289" s="43">
        <f t="shared" si="96"/>
        <v>0</v>
      </c>
      <c r="K289" s="43">
        <f t="shared" si="87"/>
        <v>0</v>
      </c>
      <c r="L289" s="43">
        <f t="shared" si="94"/>
        <v>0</v>
      </c>
      <c r="M289" s="132">
        <f t="shared" si="88"/>
        <v>20</v>
      </c>
      <c r="P289" s="24" t="str">
        <f t="shared" si="81"/>
        <v xml:space="preserve"> </v>
      </c>
      <c r="Q289" s="25" t="str">
        <f t="shared" si="89"/>
        <v xml:space="preserve"> </v>
      </c>
      <c r="R289" s="43" t="str">
        <f t="shared" si="90"/>
        <v xml:space="preserve"> </v>
      </c>
      <c r="S289" s="134">
        <f t="shared" si="91"/>
        <v>0</v>
      </c>
      <c r="T289" s="43">
        <f t="shared" si="95"/>
        <v>1</v>
      </c>
      <c r="U289" s="43">
        <f t="shared" si="82"/>
        <v>0</v>
      </c>
      <c r="V289" s="43">
        <f t="shared" si="92"/>
        <v>0</v>
      </c>
      <c r="W289" s="132">
        <f t="shared" si="93"/>
        <v>53</v>
      </c>
    </row>
    <row r="290" spans="1:23">
      <c r="A290" s="197">
        <f t="shared" si="83"/>
        <v>280</v>
      </c>
      <c r="B290" s="198">
        <f>Data!B290</f>
        <v>25</v>
      </c>
      <c r="D290" s="73">
        <f t="shared" si="79"/>
        <v>5</v>
      </c>
      <c r="F290" s="24" t="str">
        <f t="shared" si="80"/>
        <v xml:space="preserve"> </v>
      </c>
      <c r="G290" s="25" t="str">
        <f t="shared" si="84"/>
        <v xml:space="preserve"> </v>
      </c>
      <c r="H290" s="43" t="str">
        <f t="shared" si="85"/>
        <v xml:space="preserve"> </v>
      </c>
      <c r="I290" s="134">
        <f t="shared" si="86"/>
        <v>0</v>
      </c>
      <c r="J290" s="43">
        <f t="shared" si="96"/>
        <v>0</v>
      </c>
      <c r="K290" s="43">
        <f t="shared" si="87"/>
        <v>0</v>
      </c>
      <c r="L290" s="43">
        <f t="shared" si="94"/>
        <v>0</v>
      </c>
      <c r="M290" s="132">
        <f t="shared" si="88"/>
        <v>20</v>
      </c>
      <c r="P290" s="24" t="str">
        <f t="shared" si="81"/>
        <v xml:space="preserve"> </v>
      </c>
      <c r="Q290" s="25" t="str">
        <f t="shared" si="89"/>
        <v xml:space="preserve"> </v>
      </c>
      <c r="R290" s="43" t="str">
        <f t="shared" si="90"/>
        <v xml:space="preserve"> </v>
      </c>
      <c r="S290" s="134">
        <f t="shared" si="91"/>
        <v>0</v>
      </c>
      <c r="T290" s="43">
        <f t="shared" si="95"/>
        <v>1</v>
      </c>
      <c r="U290" s="43">
        <f t="shared" si="82"/>
        <v>0</v>
      </c>
      <c r="V290" s="43">
        <f t="shared" si="92"/>
        <v>0</v>
      </c>
      <c r="W290" s="132">
        <f t="shared" si="93"/>
        <v>53</v>
      </c>
    </row>
    <row r="291" spans="1:23">
      <c r="A291" s="197">
        <f t="shared" si="83"/>
        <v>281</v>
      </c>
      <c r="B291" s="198">
        <f>Data!B291</f>
        <v>20</v>
      </c>
      <c r="D291" s="73">
        <f t="shared" si="79"/>
        <v>4</v>
      </c>
      <c r="F291" s="24" t="str">
        <f t="shared" si="80"/>
        <v xml:space="preserve"> </v>
      </c>
      <c r="G291" s="25" t="str">
        <f t="shared" si="84"/>
        <v xml:space="preserve"> </v>
      </c>
      <c r="H291" s="43" t="str">
        <f t="shared" si="85"/>
        <v xml:space="preserve"> </v>
      </c>
      <c r="I291" s="134">
        <f t="shared" si="86"/>
        <v>0</v>
      </c>
      <c r="J291" s="43">
        <f t="shared" si="96"/>
        <v>0</v>
      </c>
      <c r="K291" s="43">
        <f t="shared" si="87"/>
        <v>0</v>
      </c>
      <c r="L291" s="43">
        <f t="shared" si="94"/>
        <v>0</v>
      </c>
      <c r="M291" s="132">
        <f t="shared" si="88"/>
        <v>20</v>
      </c>
      <c r="P291" s="24" t="str">
        <f t="shared" si="81"/>
        <v xml:space="preserve"> </v>
      </c>
      <c r="Q291" s="25" t="str">
        <f t="shared" si="89"/>
        <v xml:space="preserve"> </v>
      </c>
      <c r="R291" s="43" t="str">
        <f t="shared" si="90"/>
        <v xml:space="preserve"> </v>
      </c>
      <c r="S291" s="134">
        <f t="shared" si="91"/>
        <v>0</v>
      </c>
      <c r="T291" s="43">
        <f t="shared" si="95"/>
        <v>1</v>
      </c>
      <c r="U291" s="43">
        <f t="shared" si="82"/>
        <v>0</v>
      </c>
      <c r="V291" s="43">
        <f t="shared" si="92"/>
        <v>0</v>
      </c>
      <c r="W291" s="132">
        <f t="shared" si="93"/>
        <v>53</v>
      </c>
    </row>
    <row r="292" spans="1:23">
      <c r="A292" s="197">
        <f t="shared" si="83"/>
        <v>282</v>
      </c>
      <c r="B292" s="198">
        <f>Data!B292</f>
        <v>14</v>
      </c>
      <c r="D292" s="73">
        <f t="shared" si="79"/>
        <v>3</v>
      </c>
      <c r="F292" s="24" t="str">
        <f t="shared" si="80"/>
        <v xml:space="preserve"> </v>
      </c>
      <c r="G292" s="25" t="str">
        <f t="shared" si="84"/>
        <v xml:space="preserve"> </v>
      </c>
      <c r="H292" s="43" t="str">
        <f t="shared" si="85"/>
        <v xml:space="preserve"> </v>
      </c>
      <c r="I292" s="134">
        <f t="shared" si="86"/>
        <v>0</v>
      </c>
      <c r="J292" s="43">
        <f t="shared" si="96"/>
        <v>0</v>
      </c>
      <c r="K292" s="43">
        <f t="shared" si="87"/>
        <v>0</v>
      </c>
      <c r="L292" s="43">
        <f t="shared" si="94"/>
        <v>0</v>
      </c>
      <c r="M292" s="132">
        <f t="shared" si="88"/>
        <v>20</v>
      </c>
      <c r="P292" s="24" t="str">
        <f t="shared" si="81"/>
        <v xml:space="preserve"> </v>
      </c>
      <c r="Q292" s="25" t="str">
        <f t="shared" si="89"/>
        <v xml:space="preserve"> </v>
      </c>
      <c r="R292" s="43" t="str">
        <f t="shared" si="90"/>
        <v xml:space="preserve"> </v>
      </c>
      <c r="S292" s="134">
        <f t="shared" si="91"/>
        <v>0</v>
      </c>
      <c r="T292" s="43">
        <f t="shared" si="95"/>
        <v>1</v>
      </c>
      <c r="U292" s="43">
        <f t="shared" si="82"/>
        <v>0</v>
      </c>
      <c r="V292" s="43">
        <f t="shared" si="92"/>
        <v>0</v>
      </c>
      <c r="W292" s="132">
        <f t="shared" si="93"/>
        <v>53</v>
      </c>
    </row>
    <row r="293" spans="1:23">
      <c r="A293" s="197">
        <f t="shared" si="83"/>
        <v>283</v>
      </c>
      <c r="B293" s="198">
        <f>Data!B293</f>
        <v>33</v>
      </c>
      <c r="D293" s="73">
        <f t="shared" si="79"/>
        <v>6</v>
      </c>
      <c r="F293" s="24" t="str">
        <f t="shared" si="80"/>
        <v xml:space="preserve"> </v>
      </c>
      <c r="G293" s="25" t="str">
        <f t="shared" si="84"/>
        <v xml:space="preserve"> </v>
      </c>
      <c r="H293" s="43" t="str">
        <f t="shared" si="85"/>
        <v xml:space="preserve"> </v>
      </c>
      <c r="I293" s="134">
        <f t="shared" si="86"/>
        <v>0</v>
      </c>
      <c r="J293" s="43">
        <f t="shared" si="96"/>
        <v>0</v>
      </c>
      <c r="K293" s="43">
        <f t="shared" si="87"/>
        <v>0</v>
      </c>
      <c r="L293" s="43">
        <f t="shared" si="94"/>
        <v>0</v>
      </c>
      <c r="M293" s="132">
        <f t="shared" si="88"/>
        <v>20</v>
      </c>
      <c r="P293" s="24" t="str">
        <f t="shared" si="81"/>
        <v xml:space="preserve"> </v>
      </c>
      <c r="Q293" s="25" t="str">
        <f t="shared" si="89"/>
        <v xml:space="preserve"> </v>
      </c>
      <c r="R293" s="43" t="str">
        <f t="shared" si="90"/>
        <v xml:space="preserve"> </v>
      </c>
      <c r="S293" s="134">
        <f t="shared" si="91"/>
        <v>0</v>
      </c>
      <c r="T293" s="43">
        <f t="shared" si="95"/>
        <v>1</v>
      </c>
      <c r="U293" s="43">
        <f t="shared" si="82"/>
        <v>0</v>
      </c>
      <c r="V293" s="43">
        <f t="shared" si="92"/>
        <v>0</v>
      </c>
      <c r="W293" s="132">
        <f t="shared" si="93"/>
        <v>53</v>
      </c>
    </row>
    <row r="294" spans="1:23">
      <c r="A294" s="197">
        <f t="shared" si="83"/>
        <v>284</v>
      </c>
      <c r="B294" s="198">
        <f>Data!B294</f>
        <v>31</v>
      </c>
      <c r="D294" s="73">
        <f t="shared" si="79"/>
        <v>6</v>
      </c>
      <c r="F294" s="24" t="str">
        <f t="shared" si="80"/>
        <v>T</v>
      </c>
      <c r="G294" s="25" t="str">
        <f t="shared" si="84"/>
        <v xml:space="preserve"> </v>
      </c>
      <c r="H294" s="43">
        <f t="shared" si="85"/>
        <v>6</v>
      </c>
      <c r="I294" s="134">
        <f t="shared" si="86"/>
        <v>0</v>
      </c>
      <c r="J294" s="43">
        <f t="shared" si="96"/>
        <v>1</v>
      </c>
      <c r="K294" s="43">
        <f t="shared" si="87"/>
        <v>1</v>
      </c>
      <c r="L294" s="43">
        <f t="shared" si="94"/>
        <v>0</v>
      </c>
      <c r="M294" s="132">
        <f t="shared" si="88"/>
        <v>19</v>
      </c>
      <c r="P294" s="24" t="str">
        <f t="shared" si="81"/>
        <v>T</v>
      </c>
      <c r="Q294" s="25" t="str">
        <f t="shared" si="89"/>
        <v xml:space="preserve"> </v>
      </c>
      <c r="R294" s="43">
        <f t="shared" si="90"/>
        <v>6</v>
      </c>
      <c r="S294" s="134">
        <f t="shared" si="91"/>
        <v>0</v>
      </c>
      <c r="T294" s="43">
        <f t="shared" si="95"/>
        <v>1</v>
      </c>
      <c r="U294" s="43">
        <f t="shared" si="82"/>
        <v>1</v>
      </c>
      <c r="V294" s="43">
        <f t="shared" si="92"/>
        <v>0</v>
      </c>
      <c r="W294" s="132">
        <f t="shared" si="93"/>
        <v>52</v>
      </c>
    </row>
    <row r="295" spans="1:23">
      <c r="A295" s="197">
        <f t="shared" si="83"/>
        <v>285</v>
      </c>
      <c r="B295" s="198">
        <f>Data!B295</f>
        <v>16</v>
      </c>
      <c r="D295" s="73">
        <f t="shared" si="79"/>
        <v>3</v>
      </c>
      <c r="F295" s="24" t="str">
        <f t="shared" si="80"/>
        <v xml:space="preserve"> </v>
      </c>
      <c r="G295" s="25" t="str">
        <f t="shared" si="84"/>
        <v>L</v>
      </c>
      <c r="H295" s="43">
        <f t="shared" si="85"/>
        <v>3</v>
      </c>
      <c r="I295" s="134">
        <f t="shared" si="86"/>
        <v>1</v>
      </c>
      <c r="J295" s="43">
        <f t="shared" si="96"/>
        <v>2</v>
      </c>
      <c r="K295" s="43">
        <f t="shared" si="87"/>
        <v>1</v>
      </c>
      <c r="L295" s="43">
        <f t="shared" si="94"/>
        <v>0</v>
      </c>
      <c r="M295" s="132">
        <f t="shared" si="88"/>
        <v>18</v>
      </c>
      <c r="P295" s="24" t="str">
        <f t="shared" si="81"/>
        <v xml:space="preserve"> </v>
      </c>
      <c r="Q295" s="25" t="str">
        <f t="shared" si="89"/>
        <v>L</v>
      </c>
      <c r="R295" s="43">
        <f t="shared" si="90"/>
        <v>3</v>
      </c>
      <c r="S295" s="134">
        <f t="shared" si="91"/>
        <v>1</v>
      </c>
      <c r="T295" s="43">
        <f t="shared" si="95"/>
        <v>2</v>
      </c>
      <c r="U295" s="43">
        <f t="shared" si="82"/>
        <v>1</v>
      </c>
      <c r="V295" s="43">
        <f t="shared" si="92"/>
        <v>0</v>
      </c>
      <c r="W295" s="132">
        <f t="shared" si="93"/>
        <v>51</v>
      </c>
    </row>
    <row r="296" spans="1:23">
      <c r="A296" s="197">
        <f t="shared" si="83"/>
        <v>286</v>
      </c>
      <c r="B296" s="198">
        <f>Data!B296</f>
        <v>22</v>
      </c>
      <c r="D296" s="73">
        <f t="shared" si="79"/>
        <v>4</v>
      </c>
      <c r="F296" s="24" t="str">
        <f t="shared" si="80"/>
        <v xml:space="preserve"> </v>
      </c>
      <c r="G296" s="25" t="str">
        <f t="shared" si="84"/>
        <v>L</v>
      </c>
      <c r="H296" s="43">
        <f t="shared" si="85"/>
        <v>4</v>
      </c>
      <c r="I296" s="134">
        <f t="shared" si="86"/>
        <v>2</v>
      </c>
      <c r="J296" s="43">
        <f t="shared" si="96"/>
        <v>3</v>
      </c>
      <c r="K296" s="43">
        <f t="shared" si="87"/>
        <v>1</v>
      </c>
      <c r="L296" s="43">
        <f t="shared" si="94"/>
        <v>0</v>
      </c>
      <c r="M296" s="132">
        <f t="shared" si="88"/>
        <v>17</v>
      </c>
      <c r="P296" s="24" t="str">
        <f t="shared" si="81"/>
        <v xml:space="preserve"> </v>
      </c>
      <c r="Q296" s="25" t="str">
        <f t="shared" si="89"/>
        <v>L</v>
      </c>
      <c r="R296" s="43">
        <f t="shared" si="90"/>
        <v>4</v>
      </c>
      <c r="S296" s="134">
        <f t="shared" si="91"/>
        <v>2</v>
      </c>
      <c r="T296" s="43">
        <f t="shared" si="95"/>
        <v>3</v>
      </c>
      <c r="U296" s="43">
        <f t="shared" si="82"/>
        <v>1</v>
      </c>
      <c r="V296" s="43">
        <f t="shared" si="92"/>
        <v>0</v>
      </c>
      <c r="W296" s="132">
        <f t="shared" si="93"/>
        <v>50</v>
      </c>
    </row>
    <row r="297" spans="1:23">
      <c r="A297" s="197">
        <f t="shared" si="83"/>
        <v>287</v>
      </c>
      <c r="B297" s="198">
        <f>Data!B297</f>
        <v>11</v>
      </c>
      <c r="D297" s="73">
        <f t="shared" si="79"/>
        <v>2</v>
      </c>
      <c r="F297" s="24" t="str">
        <f t="shared" si="80"/>
        <v xml:space="preserve"> </v>
      </c>
      <c r="G297" s="25" t="str">
        <f t="shared" si="84"/>
        <v>L</v>
      </c>
      <c r="H297" s="43">
        <f t="shared" si="85"/>
        <v>2</v>
      </c>
      <c r="I297" s="134">
        <f t="shared" si="86"/>
        <v>3</v>
      </c>
      <c r="J297" s="43">
        <f t="shared" si="96"/>
        <v>4</v>
      </c>
      <c r="K297" s="43">
        <f t="shared" si="87"/>
        <v>1</v>
      </c>
      <c r="L297" s="43">
        <f t="shared" si="94"/>
        <v>0</v>
      </c>
      <c r="M297" s="132">
        <f t="shared" si="88"/>
        <v>16</v>
      </c>
      <c r="P297" s="24" t="str">
        <f t="shared" si="81"/>
        <v xml:space="preserve"> </v>
      </c>
      <c r="Q297" s="25" t="str">
        <f t="shared" si="89"/>
        <v>L</v>
      </c>
      <c r="R297" s="43">
        <f t="shared" si="90"/>
        <v>2</v>
      </c>
      <c r="S297" s="134">
        <f t="shared" si="91"/>
        <v>3</v>
      </c>
      <c r="T297" s="43">
        <f t="shared" si="95"/>
        <v>4</v>
      </c>
      <c r="U297" s="43">
        <f t="shared" si="82"/>
        <v>1</v>
      </c>
      <c r="V297" s="43">
        <f t="shared" si="92"/>
        <v>0</v>
      </c>
      <c r="W297" s="132">
        <f t="shared" si="93"/>
        <v>49</v>
      </c>
    </row>
    <row r="298" spans="1:23">
      <c r="A298" s="197">
        <f t="shared" si="83"/>
        <v>288</v>
      </c>
      <c r="B298" s="198">
        <f>Data!B298</f>
        <v>11</v>
      </c>
      <c r="D298" s="73">
        <f t="shared" si="79"/>
        <v>2</v>
      </c>
      <c r="F298" s="24" t="str">
        <f t="shared" si="80"/>
        <v xml:space="preserve"> </v>
      </c>
      <c r="G298" s="25" t="str">
        <f t="shared" si="84"/>
        <v>W</v>
      </c>
      <c r="H298" s="43" t="str">
        <f t="shared" si="85"/>
        <v xml:space="preserve"> </v>
      </c>
      <c r="I298" s="134">
        <f t="shared" si="86"/>
        <v>0</v>
      </c>
      <c r="J298" s="43">
        <f t="shared" si="96"/>
        <v>0</v>
      </c>
      <c r="K298" s="43">
        <f t="shared" si="87"/>
        <v>0</v>
      </c>
      <c r="L298" s="43">
        <f t="shared" si="94"/>
        <v>6</v>
      </c>
      <c r="M298" s="132">
        <f t="shared" si="88"/>
        <v>22</v>
      </c>
      <c r="P298" s="24" t="str">
        <f t="shared" si="81"/>
        <v xml:space="preserve"> </v>
      </c>
      <c r="Q298" s="25" t="str">
        <f t="shared" si="89"/>
        <v>W</v>
      </c>
      <c r="R298" s="43" t="str">
        <f t="shared" si="90"/>
        <v xml:space="preserve"> </v>
      </c>
      <c r="S298" s="134">
        <f t="shared" si="91"/>
        <v>0</v>
      </c>
      <c r="T298" s="43">
        <f t="shared" si="95"/>
        <v>1</v>
      </c>
      <c r="U298" s="43">
        <f t="shared" si="82"/>
        <v>0</v>
      </c>
      <c r="V298" s="43">
        <f t="shared" si="92"/>
        <v>6</v>
      </c>
      <c r="W298" s="132">
        <f t="shared" si="93"/>
        <v>55</v>
      </c>
    </row>
    <row r="299" spans="1:23">
      <c r="A299" s="197">
        <f t="shared" si="83"/>
        <v>289</v>
      </c>
      <c r="B299" s="198">
        <f>Data!B299</f>
        <v>0</v>
      </c>
      <c r="D299" s="73">
        <f t="shared" si="79"/>
        <v>0</v>
      </c>
      <c r="F299" s="24" t="str">
        <f t="shared" si="80"/>
        <v xml:space="preserve"> </v>
      </c>
      <c r="G299" s="25" t="str">
        <f t="shared" si="84"/>
        <v xml:space="preserve"> </v>
      </c>
      <c r="H299" s="43" t="str">
        <f t="shared" si="85"/>
        <v xml:space="preserve"> </v>
      </c>
      <c r="I299" s="134">
        <f t="shared" si="86"/>
        <v>0</v>
      </c>
      <c r="J299" s="43">
        <f t="shared" si="96"/>
        <v>0</v>
      </c>
      <c r="K299" s="43">
        <f t="shared" si="87"/>
        <v>0</v>
      </c>
      <c r="L299" s="43">
        <f t="shared" si="94"/>
        <v>0</v>
      </c>
      <c r="M299" s="132">
        <f t="shared" si="88"/>
        <v>22</v>
      </c>
      <c r="P299" s="24" t="str">
        <f t="shared" si="81"/>
        <v xml:space="preserve"> </v>
      </c>
      <c r="Q299" s="25" t="str">
        <f t="shared" si="89"/>
        <v xml:space="preserve"> </v>
      </c>
      <c r="R299" s="43" t="str">
        <f t="shared" si="90"/>
        <v xml:space="preserve"> </v>
      </c>
      <c r="S299" s="134">
        <f t="shared" si="91"/>
        <v>0</v>
      </c>
      <c r="T299" s="43">
        <f t="shared" si="95"/>
        <v>1</v>
      </c>
      <c r="U299" s="43">
        <f t="shared" si="82"/>
        <v>0</v>
      </c>
      <c r="V299" s="43">
        <f t="shared" si="92"/>
        <v>0</v>
      </c>
      <c r="W299" s="132">
        <f t="shared" si="93"/>
        <v>55</v>
      </c>
    </row>
    <row r="300" spans="1:23">
      <c r="A300" s="197">
        <f t="shared" si="83"/>
        <v>290</v>
      </c>
      <c r="B300" s="198">
        <f>Data!B300</f>
        <v>32</v>
      </c>
      <c r="D300" s="73">
        <f t="shared" si="79"/>
        <v>6</v>
      </c>
      <c r="F300" s="24" t="str">
        <f t="shared" si="80"/>
        <v xml:space="preserve"> </v>
      </c>
      <c r="G300" s="25" t="str">
        <f t="shared" si="84"/>
        <v xml:space="preserve"> </v>
      </c>
      <c r="H300" s="43" t="str">
        <f t="shared" si="85"/>
        <v xml:space="preserve"> </v>
      </c>
      <c r="I300" s="134">
        <f t="shared" si="86"/>
        <v>0</v>
      </c>
      <c r="J300" s="43">
        <f t="shared" si="96"/>
        <v>0</v>
      </c>
      <c r="K300" s="43">
        <f t="shared" si="87"/>
        <v>0</v>
      </c>
      <c r="L300" s="43">
        <f t="shared" si="94"/>
        <v>0</v>
      </c>
      <c r="M300" s="132">
        <f t="shared" si="88"/>
        <v>22</v>
      </c>
      <c r="P300" s="24" t="str">
        <f t="shared" si="81"/>
        <v xml:space="preserve"> </v>
      </c>
      <c r="Q300" s="25" t="str">
        <f t="shared" si="89"/>
        <v xml:space="preserve"> </v>
      </c>
      <c r="R300" s="43" t="str">
        <f t="shared" si="90"/>
        <v xml:space="preserve"> </v>
      </c>
      <c r="S300" s="134">
        <f t="shared" si="91"/>
        <v>0</v>
      </c>
      <c r="T300" s="43">
        <f t="shared" si="95"/>
        <v>1</v>
      </c>
      <c r="U300" s="43">
        <f t="shared" si="82"/>
        <v>0</v>
      </c>
      <c r="V300" s="43">
        <f t="shared" si="92"/>
        <v>0</v>
      </c>
      <c r="W300" s="132">
        <f t="shared" si="93"/>
        <v>55</v>
      </c>
    </row>
    <row r="301" spans="1:23">
      <c r="A301" s="197">
        <f t="shared" si="83"/>
        <v>291</v>
      </c>
      <c r="B301" s="198">
        <f>Data!B301</f>
        <v>0</v>
      </c>
      <c r="D301" s="73">
        <f t="shared" si="79"/>
        <v>0</v>
      </c>
      <c r="F301" s="24" t="str">
        <f t="shared" si="80"/>
        <v xml:space="preserve"> </v>
      </c>
      <c r="G301" s="25" t="str">
        <f t="shared" si="84"/>
        <v xml:space="preserve"> </v>
      </c>
      <c r="H301" s="43" t="str">
        <f t="shared" si="85"/>
        <v xml:space="preserve"> </v>
      </c>
      <c r="I301" s="134">
        <f t="shared" si="86"/>
        <v>0</v>
      </c>
      <c r="J301" s="43">
        <f t="shared" si="96"/>
        <v>0</v>
      </c>
      <c r="K301" s="43">
        <f t="shared" si="87"/>
        <v>0</v>
      </c>
      <c r="L301" s="43">
        <f t="shared" si="94"/>
        <v>0</v>
      </c>
      <c r="M301" s="132">
        <f t="shared" si="88"/>
        <v>22</v>
      </c>
      <c r="P301" s="24" t="str">
        <f t="shared" si="81"/>
        <v xml:space="preserve"> </v>
      </c>
      <c r="Q301" s="25" t="str">
        <f t="shared" si="89"/>
        <v xml:space="preserve"> </v>
      </c>
      <c r="R301" s="43" t="str">
        <f t="shared" si="90"/>
        <v xml:space="preserve"> </v>
      </c>
      <c r="S301" s="134">
        <f t="shared" si="91"/>
        <v>0</v>
      </c>
      <c r="T301" s="43">
        <f t="shared" si="95"/>
        <v>1</v>
      </c>
      <c r="U301" s="43">
        <f>IF(OR(R301=" ",S301&gt;$P$9),0,IF(T301&gt;27,INDEX($AA$11:$AB$37,27,2),INDEX($AA$11:$AB$37,T301,2)))</f>
        <v>0</v>
      </c>
      <c r="V301" s="43">
        <f t="shared" si="92"/>
        <v>0</v>
      </c>
      <c r="W301" s="132">
        <f t="shared" si="93"/>
        <v>55</v>
      </c>
    </row>
    <row r="302" spans="1:23">
      <c r="A302" s="197">
        <f t="shared" si="83"/>
        <v>292</v>
      </c>
      <c r="B302" s="198">
        <f>Data!B302</f>
        <v>9</v>
      </c>
      <c r="D302" s="73">
        <f t="shared" si="79"/>
        <v>2</v>
      </c>
      <c r="F302" s="24" t="str">
        <f t="shared" si="80"/>
        <v xml:space="preserve"> </v>
      </c>
      <c r="G302" s="25" t="str">
        <f t="shared" si="84"/>
        <v xml:space="preserve"> </v>
      </c>
      <c r="H302" s="43" t="str">
        <f t="shared" si="85"/>
        <v xml:space="preserve"> </v>
      </c>
      <c r="I302" s="134">
        <f t="shared" si="86"/>
        <v>0</v>
      </c>
      <c r="J302" s="43">
        <f t="shared" si="96"/>
        <v>0</v>
      </c>
      <c r="K302" s="43">
        <f t="shared" si="87"/>
        <v>0</v>
      </c>
      <c r="L302" s="43">
        <f t="shared" si="94"/>
        <v>0</v>
      </c>
      <c r="M302" s="132">
        <f t="shared" si="88"/>
        <v>22</v>
      </c>
      <c r="P302" s="24" t="str">
        <f t="shared" si="81"/>
        <v xml:space="preserve"> </v>
      </c>
      <c r="Q302" s="25" t="str">
        <f t="shared" si="89"/>
        <v xml:space="preserve"> </v>
      </c>
      <c r="R302" s="43" t="str">
        <f t="shared" si="90"/>
        <v xml:space="preserve"> </v>
      </c>
      <c r="S302" s="134">
        <f t="shared" si="91"/>
        <v>0</v>
      </c>
      <c r="T302" s="43">
        <f t="shared" si="95"/>
        <v>1</v>
      </c>
      <c r="U302" s="43">
        <f t="shared" ref="U302:U310" si="97">IF(OR(R302=" ",S302&gt;$P$9),0,IF(T302&gt;27,INDEX($AA$11:$AB$37,27,2),INDEX($AA$11:$AB$37,T302,2)))</f>
        <v>0</v>
      </c>
      <c r="V302" s="43">
        <f t="shared" si="92"/>
        <v>0</v>
      </c>
      <c r="W302" s="132">
        <f t="shared" si="93"/>
        <v>55</v>
      </c>
    </row>
    <row r="303" spans="1:23">
      <c r="A303" s="197">
        <f t="shared" si="83"/>
        <v>293</v>
      </c>
      <c r="B303" s="198">
        <f>Data!B303</f>
        <v>11</v>
      </c>
      <c r="D303" s="73">
        <f t="shared" si="79"/>
        <v>2</v>
      </c>
      <c r="F303" s="24" t="str">
        <f t="shared" si="80"/>
        <v>T</v>
      </c>
      <c r="G303" s="25" t="str">
        <f t="shared" si="84"/>
        <v xml:space="preserve"> </v>
      </c>
      <c r="H303" s="43">
        <f t="shared" si="85"/>
        <v>2</v>
      </c>
      <c r="I303" s="134">
        <f t="shared" si="86"/>
        <v>0</v>
      </c>
      <c r="J303" s="43">
        <f t="shared" si="96"/>
        <v>1</v>
      </c>
      <c r="K303" s="43">
        <f t="shared" si="87"/>
        <v>1</v>
      </c>
      <c r="L303" s="43">
        <f t="shared" si="94"/>
        <v>0</v>
      </c>
      <c r="M303" s="132">
        <f t="shared" si="88"/>
        <v>21</v>
      </c>
      <c r="P303" s="24" t="str">
        <f t="shared" si="81"/>
        <v>T</v>
      </c>
      <c r="Q303" s="25" t="str">
        <f t="shared" si="89"/>
        <v xml:space="preserve"> </v>
      </c>
      <c r="R303" s="43">
        <f t="shared" si="90"/>
        <v>2</v>
      </c>
      <c r="S303" s="134">
        <f t="shared" si="91"/>
        <v>0</v>
      </c>
      <c r="T303" s="43">
        <f t="shared" si="95"/>
        <v>1</v>
      </c>
      <c r="U303" s="43">
        <f t="shared" si="97"/>
        <v>1</v>
      </c>
      <c r="V303" s="43">
        <f t="shared" si="92"/>
        <v>0</v>
      </c>
      <c r="W303" s="132">
        <f t="shared" si="93"/>
        <v>54</v>
      </c>
    </row>
    <row r="304" spans="1:23">
      <c r="A304" s="197">
        <f t="shared" si="83"/>
        <v>294</v>
      </c>
      <c r="B304" s="198">
        <f>Data!B304</f>
        <v>15</v>
      </c>
      <c r="D304" s="73">
        <f t="shared" si="79"/>
        <v>3</v>
      </c>
      <c r="F304" s="24" t="str">
        <f t="shared" si="80"/>
        <v xml:space="preserve"> </v>
      </c>
      <c r="G304" s="25" t="str">
        <f t="shared" si="84"/>
        <v>L</v>
      </c>
      <c r="H304" s="43">
        <f t="shared" si="85"/>
        <v>3</v>
      </c>
      <c r="I304" s="134">
        <f t="shared" si="86"/>
        <v>1</v>
      </c>
      <c r="J304" s="43">
        <f t="shared" si="96"/>
        <v>2</v>
      </c>
      <c r="K304" s="43">
        <f t="shared" si="87"/>
        <v>1</v>
      </c>
      <c r="L304" s="43">
        <f t="shared" si="94"/>
        <v>0</v>
      </c>
      <c r="M304" s="132">
        <f t="shared" si="88"/>
        <v>20</v>
      </c>
      <c r="P304" s="24" t="str">
        <f t="shared" si="81"/>
        <v xml:space="preserve"> </v>
      </c>
      <c r="Q304" s="25" t="str">
        <f t="shared" si="89"/>
        <v>L</v>
      </c>
      <c r="R304" s="43">
        <f t="shared" si="90"/>
        <v>3</v>
      </c>
      <c r="S304" s="134">
        <f t="shared" si="91"/>
        <v>1</v>
      </c>
      <c r="T304" s="43">
        <f t="shared" si="95"/>
        <v>2</v>
      </c>
      <c r="U304" s="43">
        <f t="shared" si="97"/>
        <v>1</v>
      </c>
      <c r="V304" s="43">
        <f t="shared" si="92"/>
        <v>0</v>
      </c>
      <c r="W304" s="132">
        <f t="shared" si="93"/>
        <v>53</v>
      </c>
    </row>
    <row r="305" spans="1:23">
      <c r="A305" s="197">
        <f t="shared" si="83"/>
        <v>295</v>
      </c>
      <c r="B305" s="198">
        <f>Data!B305</f>
        <v>24</v>
      </c>
      <c r="D305" s="73">
        <f t="shared" si="79"/>
        <v>4</v>
      </c>
      <c r="F305" s="24" t="str">
        <f t="shared" si="80"/>
        <v xml:space="preserve"> </v>
      </c>
      <c r="G305" s="25" t="str">
        <f t="shared" si="84"/>
        <v>L</v>
      </c>
      <c r="H305" s="43">
        <f t="shared" si="85"/>
        <v>4</v>
      </c>
      <c r="I305" s="134">
        <f t="shared" si="86"/>
        <v>2</v>
      </c>
      <c r="J305" s="43">
        <f t="shared" si="96"/>
        <v>3</v>
      </c>
      <c r="K305" s="43">
        <f t="shared" si="87"/>
        <v>1</v>
      </c>
      <c r="L305" s="43">
        <f t="shared" si="94"/>
        <v>0</v>
      </c>
      <c r="M305" s="132">
        <f t="shared" si="88"/>
        <v>19</v>
      </c>
      <c r="P305" s="24" t="str">
        <f t="shared" si="81"/>
        <v xml:space="preserve"> </v>
      </c>
      <c r="Q305" s="25" t="str">
        <f t="shared" si="89"/>
        <v>L</v>
      </c>
      <c r="R305" s="43">
        <f t="shared" si="90"/>
        <v>4</v>
      </c>
      <c r="S305" s="134">
        <f t="shared" si="91"/>
        <v>2</v>
      </c>
      <c r="T305" s="43">
        <f t="shared" si="95"/>
        <v>3</v>
      </c>
      <c r="U305" s="43">
        <f t="shared" si="97"/>
        <v>1</v>
      </c>
      <c r="V305" s="43">
        <f t="shared" si="92"/>
        <v>0</v>
      </c>
      <c r="W305" s="132">
        <f t="shared" si="93"/>
        <v>52</v>
      </c>
    </row>
    <row r="306" spans="1:23">
      <c r="A306" s="197">
        <f t="shared" si="83"/>
        <v>296</v>
      </c>
      <c r="B306" s="198">
        <f>Data!B306</f>
        <v>35</v>
      </c>
      <c r="D306" s="73">
        <f t="shared" si="79"/>
        <v>6</v>
      </c>
      <c r="F306" s="24" t="str">
        <f t="shared" si="80"/>
        <v xml:space="preserve"> </v>
      </c>
      <c r="G306" s="25" t="str">
        <f t="shared" si="84"/>
        <v>L</v>
      </c>
      <c r="H306" s="43">
        <f t="shared" si="85"/>
        <v>6</v>
      </c>
      <c r="I306" s="134">
        <f t="shared" si="86"/>
        <v>3</v>
      </c>
      <c r="J306" s="43">
        <f t="shared" si="96"/>
        <v>4</v>
      </c>
      <c r="K306" s="43">
        <f t="shared" si="87"/>
        <v>1</v>
      </c>
      <c r="L306" s="43">
        <f t="shared" si="94"/>
        <v>0</v>
      </c>
      <c r="M306" s="132">
        <f t="shared" si="88"/>
        <v>18</v>
      </c>
      <c r="P306" s="24" t="str">
        <f t="shared" si="81"/>
        <v xml:space="preserve"> </v>
      </c>
      <c r="Q306" s="25" t="str">
        <f t="shared" si="89"/>
        <v>L</v>
      </c>
      <c r="R306" s="43">
        <f t="shared" si="90"/>
        <v>6</v>
      </c>
      <c r="S306" s="134">
        <f t="shared" si="91"/>
        <v>3</v>
      </c>
      <c r="T306" s="43">
        <f t="shared" si="95"/>
        <v>4</v>
      </c>
      <c r="U306" s="43">
        <f t="shared" si="97"/>
        <v>1</v>
      </c>
      <c r="V306" s="43">
        <f t="shared" si="92"/>
        <v>0</v>
      </c>
      <c r="W306" s="132">
        <f t="shared" si="93"/>
        <v>51</v>
      </c>
    </row>
    <row r="307" spans="1:23">
      <c r="A307" s="197">
        <f t="shared" si="83"/>
        <v>297</v>
      </c>
      <c r="B307" s="198">
        <f>Data!B307</f>
        <v>3</v>
      </c>
      <c r="D307" s="73">
        <f t="shared" si="79"/>
        <v>1</v>
      </c>
      <c r="F307" s="24" t="str">
        <f t="shared" si="80"/>
        <v xml:space="preserve"> </v>
      </c>
      <c r="G307" s="25" t="str">
        <f t="shared" si="84"/>
        <v>L</v>
      </c>
      <c r="H307" s="43">
        <f t="shared" si="85"/>
        <v>1</v>
      </c>
      <c r="I307" s="134">
        <f t="shared" si="86"/>
        <v>4</v>
      </c>
      <c r="J307" s="43">
        <f t="shared" si="96"/>
        <v>5</v>
      </c>
      <c r="K307" s="43">
        <f t="shared" si="87"/>
        <v>1</v>
      </c>
      <c r="L307" s="43">
        <f t="shared" si="94"/>
        <v>0</v>
      </c>
      <c r="M307" s="132">
        <f t="shared" si="88"/>
        <v>17</v>
      </c>
      <c r="P307" s="24" t="str">
        <f t="shared" si="81"/>
        <v xml:space="preserve"> </v>
      </c>
      <c r="Q307" s="25" t="str">
        <f t="shared" si="89"/>
        <v>L</v>
      </c>
      <c r="R307" s="43">
        <f t="shared" si="90"/>
        <v>1</v>
      </c>
      <c r="S307" s="134">
        <f t="shared" si="91"/>
        <v>4</v>
      </c>
      <c r="T307" s="43">
        <f t="shared" si="95"/>
        <v>5</v>
      </c>
      <c r="U307" s="43">
        <f t="shared" si="97"/>
        <v>1</v>
      </c>
      <c r="V307" s="43">
        <f t="shared" si="92"/>
        <v>0</v>
      </c>
      <c r="W307" s="132">
        <f t="shared" si="93"/>
        <v>50</v>
      </c>
    </row>
    <row r="308" spans="1:23">
      <c r="A308" s="197">
        <f t="shared" si="83"/>
        <v>298</v>
      </c>
      <c r="B308" s="198">
        <f>Data!B308</f>
        <v>3</v>
      </c>
      <c r="D308" s="73">
        <f t="shared" si="79"/>
        <v>1</v>
      </c>
      <c r="F308" s="24" t="str">
        <f t="shared" si="80"/>
        <v xml:space="preserve"> </v>
      </c>
      <c r="G308" s="25" t="str">
        <f t="shared" si="84"/>
        <v>W</v>
      </c>
      <c r="H308" s="43" t="str">
        <f t="shared" si="85"/>
        <v xml:space="preserve"> </v>
      </c>
      <c r="I308" s="134">
        <f t="shared" si="86"/>
        <v>0</v>
      </c>
      <c r="J308" s="43">
        <f t="shared" si="96"/>
        <v>0</v>
      </c>
      <c r="K308" s="43">
        <f t="shared" si="87"/>
        <v>0</v>
      </c>
      <c r="L308" s="43">
        <f t="shared" si="94"/>
        <v>6</v>
      </c>
      <c r="M308" s="132">
        <f t="shared" si="88"/>
        <v>23</v>
      </c>
      <c r="P308" s="24" t="str">
        <f t="shared" si="81"/>
        <v xml:space="preserve"> </v>
      </c>
      <c r="Q308" s="25" t="str">
        <f t="shared" si="89"/>
        <v>W</v>
      </c>
      <c r="R308" s="43" t="str">
        <f t="shared" si="90"/>
        <v xml:space="preserve"> </v>
      </c>
      <c r="S308" s="134">
        <f t="shared" si="91"/>
        <v>0</v>
      </c>
      <c r="T308" s="43">
        <f t="shared" si="95"/>
        <v>1</v>
      </c>
      <c r="U308" s="43">
        <f t="shared" si="97"/>
        <v>0</v>
      </c>
      <c r="V308" s="43">
        <f t="shared" si="92"/>
        <v>6</v>
      </c>
      <c r="W308" s="132">
        <f t="shared" si="93"/>
        <v>56</v>
      </c>
    </row>
    <row r="309" spans="1:23">
      <c r="A309" s="197">
        <f t="shared" si="83"/>
        <v>299</v>
      </c>
      <c r="B309" s="198">
        <f>Data!B309</f>
        <v>7</v>
      </c>
      <c r="D309" s="73">
        <f t="shared" si="79"/>
        <v>2</v>
      </c>
      <c r="F309" s="24" t="str">
        <f t="shared" si="80"/>
        <v xml:space="preserve"> </v>
      </c>
      <c r="G309" s="25" t="str">
        <f t="shared" si="84"/>
        <v xml:space="preserve"> </v>
      </c>
      <c r="H309" s="43" t="str">
        <f t="shared" si="85"/>
        <v xml:space="preserve"> </v>
      </c>
      <c r="I309" s="134">
        <f t="shared" si="86"/>
        <v>0</v>
      </c>
      <c r="J309" s="43">
        <f t="shared" si="96"/>
        <v>0</v>
      </c>
      <c r="K309" s="43">
        <f t="shared" si="87"/>
        <v>0</v>
      </c>
      <c r="L309" s="43">
        <f t="shared" si="94"/>
        <v>0</v>
      </c>
      <c r="M309" s="132">
        <f t="shared" si="88"/>
        <v>23</v>
      </c>
      <c r="P309" s="24" t="str">
        <f t="shared" si="81"/>
        <v xml:space="preserve"> </v>
      </c>
      <c r="Q309" s="25" t="str">
        <f t="shared" si="89"/>
        <v xml:space="preserve"> </v>
      </c>
      <c r="R309" s="43" t="str">
        <f t="shared" si="90"/>
        <v xml:space="preserve"> </v>
      </c>
      <c r="S309" s="134">
        <f t="shared" si="91"/>
        <v>0</v>
      </c>
      <c r="T309" s="43">
        <f t="shared" si="95"/>
        <v>1</v>
      </c>
      <c r="U309" s="43">
        <f t="shared" si="97"/>
        <v>0</v>
      </c>
      <c r="V309" s="43">
        <f t="shared" si="92"/>
        <v>0</v>
      </c>
      <c r="W309" s="132">
        <f t="shared" si="93"/>
        <v>56</v>
      </c>
    </row>
    <row r="310" spans="1:23">
      <c r="A310" s="197">
        <f t="shared" si="83"/>
        <v>300</v>
      </c>
      <c r="B310" s="198">
        <f>Data!B310</f>
        <v>31</v>
      </c>
      <c r="D310" s="73">
        <f t="shared" si="79"/>
        <v>6</v>
      </c>
      <c r="F310" s="24" t="str">
        <f t="shared" si="80"/>
        <v xml:space="preserve"> </v>
      </c>
      <c r="G310" s="25" t="str">
        <f t="shared" si="84"/>
        <v xml:space="preserve"> </v>
      </c>
      <c r="H310" s="43" t="str">
        <f t="shared" si="85"/>
        <v xml:space="preserve"> </v>
      </c>
      <c r="I310" s="134">
        <f t="shared" si="86"/>
        <v>0</v>
      </c>
      <c r="J310" s="43">
        <f t="shared" si="96"/>
        <v>0</v>
      </c>
      <c r="K310" s="43">
        <f t="shared" si="87"/>
        <v>0</v>
      </c>
      <c r="L310" s="43">
        <f t="shared" si="94"/>
        <v>0</v>
      </c>
      <c r="M310" s="132">
        <f t="shared" si="88"/>
        <v>23</v>
      </c>
      <c r="P310" s="24" t="str">
        <f t="shared" si="81"/>
        <v xml:space="preserve"> </v>
      </c>
      <c r="Q310" s="25" t="str">
        <f t="shared" si="89"/>
        <v xml:space="preserve"> </v>
      </c>
      <c r="R310" s="43" t="str">
        <f t="shared" si="90"/>
        <v xml:space="preserve"> </v>
      </c>
      <c r="S310" s="134">
        <f t="shared" si="91"/>
        <v>0</v>
      </c>
      <c r="T310" s="43">
        <f t="shared" si="95"/>
        <v>1</v>
      </c>
      <c r="U310" s="43">
        <f t="shared" si="97"/>
        <v>0</v>
      </c>
      <c r="V310" s="43">
        <f t="shared" si="92"/>
        <v>0</v>
      </c>
      <c r="W310" s="132">
        <f t="shared" si="93"/>
        <v>56</v>
      </c>
    </row>
    <row r="311" spans="1:23">
      <c r="A311" s="197">
        <f t="shared" si="83"/>
        <v>301</v>
      </c>
      <c r="B311" s="198">
        <f>Data!B311</f>
        <v>20</v>
      </c>
      <c r="D311" s="73">
        <f t="shared" si="79"/>
        <v>4</v>
      </c>
      <c r="F311" s="24" t="str">
        <f t="shared" ref="F311:F374" si="98">IF(AND(D310&lt;&gt;0,D311&lt;&gt;0,D311=D310,G310=" "),"T"," ")</f>
        <v xml:space="preserve"> </v>
      </c>
      <c r="G311" s="25" t="str">
        <f t="shared" ref="G311:G374" si="99">IF(H310=" "," ",IF(D311=H310,"W","L"))</f>
        <v xml:space="preserve"> </v>
      </c>
      <c r="H311" s="43" t="str">
        <f t="shared" ref="H311:H374" si="100">IF(AND(F311="T",G311=" "),D311,IF(AND(F311=" ",G311="L"),D311," "))</f>
        <v xml:space="preserve"> </v>
      </c>
      <c r="I311" s="134">
        <f t="shared" ref="I311:I374" si="101">IF(AND(G311="L",I310=" "),1,IF(G311="L",I310+1,0))</f>
        <v>0</v>
      </c>
      <c r="J311" s="43">
        <f t="shared" ref="J311:J374" si="102">IF(OR(H311=" ",I311&gt;$F$9),0,J310+1)</f>
        <v>0</v>
      </c>
      <c r="K311" s="43">
        <f t="shared" ref="K311:K374" si="103">IF(OR(H311=" ",I311&gt;$F$9),0,INDEX($Y$11:$Z$35,J311,2))</f>
        <v>0</v>
      </c>
      <c r="L311" s="43">
        <f t="shared" ref="L311:L374" si="104">IF(OR(G311=" ",G311="L"),0,K310*6)</f>
        <v>0</v>
      </c>
      <c r="M311" s="132">
        <f t="shared" ref="M311:M374" si="105">M310-K311+L311</f>
        <v>23</v>
      </c>
      <c r="P311" s="24" t="str">
        <f t="shared" ref="P311:P374" si="106">IF(AND(D310&lt;&gt;0,D311&lt;&gt;0,D311=D310,G310=" "),"T"," ")</f>
        <v xml:space="preserve"> </v>
      </c>
      <c r="Q311" s="25" t="str">
        <f t="shared" ref="Q311:Q374" si="107">IF(R310=" "," ",IF(D311=R310,"W","L"))</f>
        <v xml:space="preserve"> </v>
      </c>
      <c r="R311" s="43" t="str">
        <f t="shared" ref="R311:R374" si="108">IF(AND(P311="T",Q311=" "),D311,IF(AND(P311=" ",Q311="L"),D311," "))</f>
        <v xml:space="preserve"> </v>
      </c>
      <c r="S311" s="134">
        <f t="shared" ref="S311:S374" si="109">IF(AND(Q311="L",S310=" "),1,IF(Q311="L",S310+1,0))</f>
        <v>0</v>
      </c>
      <c r="T311" s="43">
        <f t="shared" ref="T311:T374" si="110">IF(AND($P$9&gt;0,$P$9&lt;30,S311&lt;$P$9),IF(Q311="L",T310+1,IF(AND(Q311="W",T310&gt;5),T310-5,IF(AND(Q311="W",T310&lt;=5),1,T310))),T310)</f>
        <v>1</v>
      </c>
      <c r="U311" s="43">
        <f t="shared" ref="U311:U374" si="111">IF(OR(R311=" ",S311&gt;$P$9),0,IF(T311&gt;27,INDEX($AA$11:$AB$37,27,2),INDEX($AA$11:$AB$37,T311,2)))</f>
        <v>0</v>
      </c>
      <c r="V311" s="43">
        <f t="shared" ref="V311:V374" si="112">IF(OR(Q311=" ",Q311="L"),0,U310*6)</f>
        <v>0</v>
      </c>
      <c r="W311" s="132">
        <f t="shared" ref="W311:W374" si="113">W310-U311+V311</f>
        <v>56</v>
      </c>
    </row>
    <row r="312" spans="1:23">
      <c r="A312" s="197">
        <f t="shared" si="83"/>
        <v>302</v>
      </c>
      <c r="B312" s="198">
        <f>Data!B312</f>
        <v>28</v>
      </c>
      <c r="D312" s="73">
        <f t="shared" si="79"/>
        <v>5</v>
      </c>
      <c r="F312" s="24" t="str">
        <f t="shared" si="98"/>
        <v xml:space="preserve"> </v>
      </c>
      <c r="G312" s="25" t="str">
        <f t="shared" si="99"/>
        <v xml:space="preserve"> </v>
      </c>
      <c r="H312" s="43" t="str">
        <f t="shared" si="100"/>
        <v xml:space="preserve"> </v>
      </c>
      <c r="I312" s="134">
        <f t="shared" si="101"/>
        <v>0</v>
      </c>
      <c r="J312" s="43">
        <f t="shared" si="102"/>
        <v>0</v>
      </c>
      <c r="K312" s="43">
        <f t="shared" si="103"/>
        <v>0</v>
      </c>
      <c r="L312" s="43">
        <f t="shared" si="104"/>
        <v>0</v>
      </c>
      <c r="M312" s="132">
        <f t="shared" si="105"/>
        <v>23</v>
      </c>
      <c r="P312" s="24" t="str">
        <f t="shared" si="106"/>
        <v xml:space="preserve"> </v>
      </c>
      <c r="Q312" s="25" t="str">
        <f t="shared" si="107"/>
        <v xml:space="preserve"> </v>
      </c>
      <c r="R312" s="43" t="str">
        <f t="shared" si="108"/>
        <v xml:space="preserve"> </v>
      </c>
      <c r="S312" s="134">
        <f t="shared" si="109"/>
        <v>0</v>
      </c>
      <c r="T312" s="43">
        <f t="shared" si="110"/>
        <v>1</v>
      </c>
      <c r="U312" s="43">
        <f t="shared" si="111"/>
        <v>0</v>
      </c>
      <c r="V312" s="43">
        <f t="shared" si="112"/>
        <v>0</v>
      </c>
      <c r="W312" s="132">
        <f t="shared" si="113"/>
        <v>56</v>
      </c>
    </row>
    <row r="313" spans="1:23">
      <c r="A313" s="197">
        <f t="shared" si="83"/>
        <v>303</v>
      </c>
      <c r="B313" s="198">
        <f>Data!B313</f>
        <v>12</v>
      </c>
      <c r="D313" s="73">
        <f t="shared" si="79"/>
        <v>2</v>
      </c>
      <c r="F313" s="24" t="str">
        <f t="shared" si="98"/>
        <v xml:space="preserve"> </v>
      </c>
      <c r="G313" s="25" t="str">
        <f t="shared" si="99"/>
        <v xml:space="preserve"> </v>
      </c>
      <c r="H313" s="43" t="str">
        <f t="shared" si="100"/>
        <v xml:space="preserve"> </v>
      </c>
      <c r="I313" s="134">
        <f t="shared" si="101"/>
        <v>0</v>
      </c>
      <c r="J313" s="43">
        <f t="shared" si="102"/>
        <v>0</v>
      </c>
      <c r="K313" s="43">
        <f t="shared" si="103"/>
        <v>0</v>
      </c>
      <c r="L313" s="43">
        <f t="shared" si="104"/>
        <v>0</v>
      </c>
      <c r="M313" s="132">
        <f t="shared" si="105"/>
        <v>23</v>
      </c>
      <c r="P313" s="24" t="str">
        <f t="shared" si="106"/>
        <v xml:space="preserve"> </v>
      </c>
      <c r="Q313" s="25" t="str">
        <f t="shared" si="107"/>
        <v xml:space="preserve"> </v>
      </c>
      <c r="R313" s="43" t="str">
        <f t="shared" si="108"/>
        <v xml:space="preserve"> </v>
      </c>
      <c r="S313" s="134">
        <f t="shared" si="109"/>
        <v>0</v>
      </c>
      <c r="T313" s="43">
        <f t="shared" si="110"/>
        <v>1</v>
      </c>
      <c r="U313" s="43">
        <f t="shared" si="111"/>
        <v>0</v>
      </c>
      <c r="V313" s="43">
        <f t="shared" si="112"/>
        <v>0</v>
      </c>
      <c r="W313" s="132">
        <f t="shared" si="113"/>
        <v>56</v>
      </c>
    </row>
    <row r="314" spans="1:23">
      <c r="A314" s="197">
        <f t="shared" si="83"/>
        <v>304</v>
      </c>
      <c r="B314" s="198">
        <f>Data!B314</f>
        <v>14</v>
      </c>
      <c r="D314" s="73">
        <f t="shared" si="79"/>
        <v>3</v>
      </c>
      <c r="F314" s="24" t="str">
        <f t="shared" si="98"/>
        <v xml:space="preserve"> </v>
      </c>
      <c r="G314" s="25" t="str">
        <f t="shared" si="99"/>
        <v xml:space="preserve"> </v>
      </c>
      <c r="H314" s="43" t="str">
        <f t="shared" si="100"/>
        <v xml:space="preserve"> </v>
      </c>
      <c r="I314" s="134">
        <f t="shared" si="101"/>
        <v>0</v>
      </c>
      <c r="J314" s="43">
        <f t="shared" si="102"/>
        <v>0</v>
      </c>
      <c r="K314" s="43">
        <f t="shared" si="103"/>
        <v>0</v>
      </c>
      <c r="L314" s="43">
        <f t="shared" si="104"/>
        <v>0</v>
      </c>
      <c r="M314" s="132">
        <f t="shared" si="105"/>
        <v>23</v>
      </c>
      <c r="P314" s="24" t="str">
        <f t="shared" si="106"/>
        <v xml:space="preserve"> </v>
      </c>
      <c r="Q314" s="25" t="str">
        <f t="shared" si="107"/>
        <v xml:space="preserve"> </v>
      </c>
      <c r="R314" s="43" t="str">
        <f t="shared" si="108"/>
        <v xml:space="preserve"> </v>
      </c>
      <c r="S314" s="134">
        <f t="shared" si="109"/>
        <v>0</v>
      </c>
      <c r="T314" s="43">
        <f t="shared" si="110"/>
        <v>1</v>
      </c>
      <c r="U314" s="43">
        <f t="shared" si="111"/>
        <v>0</v>
      </c>
      <c r="V314" s="43">
        <f t="shared" si="112"/>
        <v>0</v>
      </c>
      <c r="W314" s="132">
        <f t="shared" si="113"/>
        <v>56</v>
      </c>
    </row>
    <row r="315" spans="1:23">
      <c r="A315" s="197">
        <f t="shared" si="83"/>
        <v>305</v>
      </c>
      <c r="B315" s="198">
        <f>Data!B315</f>
        <v>5</v>
      </c>
      <c r="D315" s="73">
        <f t="shared" si="79"/>
        <v>1</v>
      </c>
      <c r="F315" s="24" t="str">
        <f t="shared" si="98"/>
        <v xml:space="preserve"> </v>
      </c>
      <c r="G315" s="25" t="str">
        <f t="shared" si="99"/>
        <v xml:space="preserve"> </v>
      </c>
      <c r="H315" s="43" t="str">
        <f t="shared" si="100"/>
        <v xml:space="preserve"> </v>
      </c>
      <c r="I315" s="134">
        <f t="shared" si="101"/>
        <v>0</v>
      </c>
      <c r="J315" s="43">
        <f t="shared" si="102"/>
        <v>0</v>
      </c>
      <c r="K315" s="43">
        <f t="shared" si="103"/>
        <v>0</v>
      </c>
      <c r="L315" s="43">
        <f t="shared" si="104"/>
        <v>0</v>
      </c>
      <c r="M315" s="132">
        <f t="shared" si="105"/>
        <v>23</v>
      </c>
      <c r="P315" s="24" t="str">
        <f t="shared" si="106"/>
        <v xml:space="preserve"> </v>
      </c>
      <c r="Q315" s="25" t="str">
        <f t="shared" si="107"/>
        <v xml:space="preserve"> </v>
      </c>
      <c r="R315" s="43" t="str">
        <f t="shared" si="108"/>
        <v xml:space="preserve"> </v>
      </c>
      <c r="S315" s="134">
        <f t="shared" si="109"/>
        <v>0</v>
      </c>
      <c r="T315" s="43">
        <f t="shared" si="110"/>
        <v>1</v>
      </c>
      <c r="U315" s="43">
        <f t="shared" si="111"/>
        <v>0</v>
      </c>
      <c r="V315" s="43">
        <f t="shared" si="112"/>
        <v>0</v>
      </c>
      <c r="W315" s="132">
        <f t="shared" si="113"/>
        <v>56</v>
      </c>
    </row>
    <row r="316" spans="1:23">
      <c r="A316" s="197">
        <f t="shared" si="83"/>
        <v>306</v>
      </c>
      <c r="B316" s="198">
        <f>Data!B316</f>
        <v>32</v>
      </c>
      <c r="D316" s="73">
        <f t="shared" si="79"/>
        <v>6</v>
      </c>
      <c r="F316" s="24" t="str">
        <f t="shared" si="98"/>
        <v xml:space="preserve"> </v>
      </c>
      <c r="G316" s="25" t="str">
        <f t="shared" si="99"/>
        <v xml:space="preserve"> </v>
      </c>
      <c r="H316" s="43" t="str">
        <f t="shared" si="100"/>
        <v xml:space="preserve"> </v>
      </c>
      <c r="I316" s="134">
        <f t="shared" si="101"/>
        <v>0</v>
      </c>
      <c r="J316" s="43">
        <f t="shared" si="102"/>
        <v>0</v>
      </c>
      <c r="K316" s="43">
        <f t="shared" si="103"/>
        <v>0</v>
      </c>
      <c r="L316" s="43">
        <f t="shared" si="104"/>
        <v>0</v>
      </c>
      <c r="M316" s="132">
        <f t="shared" si="105"/>
        <v>23</v>
      </c>
      <c r="P316" s="24" t="str">
        <f t="shared" si="106"/>
        <v xml:space="preserve"> </v>
      </c>
      <c r="Q316" s="25" t="str">
        <f t="shared" si="107"/>
        <v xml:space="preserve"> </v>
      </c>
      <c r="R316" s="43" t="str">
        <f t="shared" si="108"/>
        <v xml:space="preserve"> </v>
      </c>
      <c r="S316" s="134">
        <f t="shared" si="109"/>
        <v>0</v>
      </c>
      <c r="T316" s="43">
        <f t="shared" si="110"/>
        <v>1</v>
      </c>
      <c r="U316" s="43">
        <f t="shared" si="111"/>
        <v>0</v>
      </c>
      <c r="V316" s="43">
        <f t="shared" si="112"/>
        <v>0</v>
      </c>
      <c r="W316" s="132">
        <f t="shared" si="113"/>
        <v>56</v>
      </c>
    </row>
    <row r="317" spans="1:23">
      <c r="A317" s="197">
        <f t="shared" si="83"/>
        <v>307</v>
      </c>
      <c r="B317" s="198">
        <f>Data!B317</f>
        <v>32</v>
      </c>
      <c r="D317" s="73">
        <f t="shared" si="79"/>
        <v>6</v>
      </c>
      <c r="F317" s="24" t="str">
        <f t="shared" si="98"/>
        <v>T</v>
      </c>
      <c r="G317" s="25" t="str">
        <f t="shared" si="99"/>
        <v xml:space="preserve"> </v>
      </c>
      <c r="H317" s="43">
        <f t="shared" si="100"/>
        <v>6</v>
      </c>
      <c r="I317" s="134">
        <f t="shared" si="101"/>
        <v>0</v>
      </c>
      <c r="J317" s="43">
        <f t="shared" si="102"/>
        <v>1</v>
      </c>
      <c r="K317" s="43">
        <f t="shared" si="103"/>
        <v>1</v>
      </c>
      <c r="L317" s="43">
        <f t="shared" si="104"/>
        <v>0</v>
      </c>
      <c r="M317" s="132">
        <f t="shared" si="105"/>
        <v>22</v>
      </c>
      <c r="P317" s="24" t="str">
        <f t="shared" si="106"/>
        <v>T</v>
      </c>
      <c r="Q317" s="25" t="str">
        <f t="shared" si="107"/>
        <v xml:space="preserve"> </v>
      </c>
      <c r="R317" s="43">
        <f t="shared" si="108"/>
        <v>6</v>
      </c>
      <c r="S317" s="134">
        <f t="shared" si="109"/>
        <v>0</v>
      </c>
      <c r="T317" s="43">
        <f t="shared" si="110"/>
        <v>1</v>
      </c>
      <c r="U317" s="43">
        <f t="shared" si="111"/>
        <v>1</v>
      </c>
      <c r="V317" s="43">
        <f t="shared" si="112"/>
        <v>0</v>
      </c>
      <c r="W317" s="132">
        <f t="shared" si="113"/>
        <v>55</v>
      </c>
    </row>
    <row r="318" spans="1:23">
      <c r="A318" s="197">
        <f t="shared" si="83"/>
        <v>308</v>
      </c>
      <c r="B318" s="198">
        <f>Data!B318</f>
        <v>20</v>
      </c>
      <c r="D318" s="73">
        <f t="shared" si="79"/>
        <v>4</v>
      </c>
      <c r="F318" s="24" t="str">
        <f t="shared" si="98"/>
        <v xml:space="preserve"> </v>
      </c>
      <c r="G318" s="25" t="str">
        <f t="shared" si="99"/>
        <v>L</v>
      </c>
      <c r="H318" s="43">
        <f t="shared" si="100"/>
        <v>4</v>
      </c>
      <c r="I318" s="134">
        <f t="shared" si="101"/>
        <v>1</v>
      </c>
      <c r="J318" s="43">
        <f t="shared" si="102"/>
        <v>2</v>
      </c>
      <c r="K318" s="43">
        <f t="shared" si="103"/>
        <v>1</v>
      </c>
      <c r="L318" s="43">
        <f t="shared" si="104"/>
        <v>0</v>
      </c>
      <c r="M318" s="132">
        <f t="shared" si="105"/>
        <v>21</v>
      </c>
      <c r="P318" s="24" t="str">
        <f t="shared" si="106"/>
        <v xml:space="preserve"> </v>
      </c>
      <c r="Q318" s="25" t="str">
        <f t="shared" si="107"/>
        <v>L</v>
      </c>
      <c r="R318" s="43">
        <f t="shared" si="108"/>
        <v>4</v>
      </c>
      <c r="S318" s="134">
        <f t="shared" si="109"/>
        <v>1</v>
      </c>
      <c r="T318" s="43">
        <f t="shared" si="110"/>
        <v>2</v>
      </c>
      <c r="U318" s="43">
        <f t="shared" si="111"/>
        <v>1</v>
      </c>
      <c r="V318" s="43">
        <f t="shared" si="112"/>
        <v>0</v>
      </c>
      <c r="W318" s="132">
        <f t="shared" si="113"/>
        <v>54</v>
      </c>
    </row>
    <row r="319" spans="1:23">
      <c r="A319" s="197">
        <f t="shared" si="83"/>
        <v>309</v>
      </c>
      <c r="B319" s="198">
        <f>Data!B319</f>
        <v>17</v>
      </c>
      <c r="D319" s="73">
        <f t="shared" si="79"/>
        <v>3</v>
      </c>
      <c r="F319" s="24" t="str">
        <f t="shared" si="98"/>
        <v xml:space="preserve"> </v>
      </c>
      <c r="G319" s="25" t="str">
        <f t="shared" si="99"/>
        <v>L</v>
      </c>
      <c r="H319" s="43">
        <f t="shared" si="100"/>
        <v>3</v>
      </c>
      <c r="I319" s="134">
        <f t="shared" si="101"/>
        <v>2</v>
      </c>
      <c r="J319" s="43">
        <f t="shared" si="102"/>
        <v>3</v>
      </c>
      <c r="K319" s="43">
        <f t="shared" si="103"/>
        <v>1</v>
      </c>
      <c r="L319" s="43">
        <f t="shared" si="104"/>
        <v>0</v>
      </c>
      <c r="M319" s="132">
        <f t="shared" si="105"/>
        <v>20</v>
      </c>
      <c r="P319" s="24" t="str">
        <f t="shared" si="106"/>
        <v xml:space="preserve"> </v>
      </c>
      <c r="Q319" s="25" t="str">
        <f t="shared" si="107"/>
        <v>L</v>
      </c>
      <c r="R319" s="43">
        <f t="shared" si="108"/>
        <v>3</v>
      </c>
      <c r="S319" s="134">
        <f t="shared" si="109"/>
        <v>2</v>
      </c>
      <c r="T319" s="43">
        <f t="shared" si="110"/>
        <v>3</v>
      </c>
      <c r="U319" s="43">
        <f t="shared" si="111"/>
        <v>1</v>
      </c>
      <c r="V319" s="43">
        <f t="shared" si="112"/>
        <v>0</v>
      </c>
      <c r="W319" s="132">
        <f t="shared" si="113"/>
        <v>53</v>
      </c>
    </row>
    <row r="320" spans="1:23">
      <c r="A320" s="197">
        <f t="shared" si="83"/>
        <v>310</v>
      </c>
      <c r="B320" s="198">
        <f>Data!B320</f>
        <v>10</v>
      </c>
      <c r="D320" s="73">
        <f t="shared" si="79"/>
        <v>2</v>
      </c>
      <c r="F320" s="24" t="str">
        <f t="shared" si="98"/>
        <v xml:space="preserve"> </v>
      </c>
      <c r="G320" s="25" t="str">
        <f t="shared" si="99"/>
        <v>L</v>
      </c>
      <c r="H320" s="43">
        <f t="shared" si="100"/>
        <v>2</v>
      </c>
      <c r="I320" s="134">
        <f t="shared" si="101"/>
        <v>3</v>
      </c>
      <c r="J320" s="43">
        <f t="shared" si="102"/>
        <v>4</v>
      </c>
      <c r="K320" s="43">
        <f t="shared" si="103"/>
        <v>1</v>
      </c>
      <c r="L320" s="43">
        <f t="shared" si="104"/>
        <v>0</v>
      </c>
      <c r="M320" s="132">
        <f t="shared" si="105"/>
        <v>19</v>
      </c>
      <c r="P320" s="24" t="str">
        <f t="shared" si="106"/>
        <v xml:space="preserve"> </v>
      </c>
      <c r="Q320" s="25" t="str">
        <f t="shared" si="107"/>
        <v>L</v>
      </c>
      <c r="R320" s="43">
        <f t="shared" si="108"/>
        <v>2</v>
      </c>
      <c r="S320" s="134">
        <f t="shared" si="109"/>
        <v>3</v>
      </c>
      <c r="T320" s="43">
        <f t="shared" si="110"/>
        <v>4</v>
      </c>
      <c r="U320" s="43">
        <f t="shared" si="111"/>
        <v>1</v>
      </c>
      <c r="V320" s="43">
        <f t="shared" si="112"/>
        <v>0</v>
      </c>
      <c r="W320" s="132">
        <f t="shared" si="113"/>
        <v>52</v>
      </c>
    </row>
    <row r="321" spans="1:23">
      <c r="A321" s="197">
        <f t="shared" si="83"/>
        <v>311</v>
      </c>
      <c r="B321" s="198">
        <f>Data!B321</f>
        <v>5</v>
      </c>
      <c r="D321" s="73">
        <f t="shared" si="79"/>
        <v>1</v>
      </c>
      <c r="F321" s="24" t="str">
        <f t="shared" si="98"/>
        <v xml:space="preserve"> </v>
      </c>
      <c r="G321" s="25" t="str">
        <f t="shared" si="99"/>
        <v>L</v>
      </c>
      <c r="H321" s="43">
        <f t="shared" si="100"/>
        <v>1</v>
      </c>
      <c r="I321" s="134">
        <f t="shared" si="101"/>
        <v>4</v>
      </c>
      <c r="J321" s="43">
        <f t="shared" si="102"/>
        <v>5</v>
      </c>
      <c r="K321" s="43">
        <f t="shared" si="103"/>
        <v>1</v>
      </c>
      <c r="L321" s="43">
        <f t="shared" si="104"/>
        <v>0</v>
      </c>
      <c r="M321" s="132">
        <f t="shared" si="105"/>
        <v>18</v>
      </c>
      <c r="P321" s="24" t="str">
        <f t="shared" si="106"/>
        <v xml:space="preserve"> </v>
      </c>
      <c r="Q321" s="25" t="str">
        <f t="shared" si="107"/>
        <v>L</v>
      </c>
      <c r="R321" s="43">
        <f t="shared" si="108"/>
        <v>1</v>
      </c>
      <c r="S321" s="134">
        <f t="shared" si="109"/>
        <v>4</v>
      </c>
      <c r="T321" s="43">
        <f t="shared" si="110"/>
        <v>5</v>
      </c>
      <c r="U321" s="43">
        <f t="shared" si="111"/>
        <v>1</v>
      </c>
      <c r="V321" s="43">
        <f t="shared" si="112"/>
        <v>0</v>
      </c>
      <c r="W321" s="132">
        <f t="shared" si="113"/>
        <v>51</v>
      </c>
    </row>
    <row r="322" spans="1:23">
      <c r="A322" s="197">
        <f t="shared" si="83"/>
        <v>312</v>
      </c>
      <c r="B322" s="198">
        <f>Data!B322</f>
        <v>36</v>
      </c>
      <c r="D322" s="73">
        <f t="shared" si="79"/>
        <v>6</v>
      </c>
      <c r="F322" s="24" t="str">
        <f t="shared" si="98"/>
        <v xml:space="preserve"> </v>
      </c>
      <c r="G322" s="25" t="str">
        <f t="shared" si="99"/>
        <v>L</v>
      </c>
      <c r="H322" s="43">
        <f t="shared" si="100"/>
        <v>6</v>
      </c>
      <c r="I322" s="134">
        <f t="shared" si="101"/>
        <v>5</v>
      </c>
      <c r="J322" s="43">
        <f t="shared" si="102"/>
        <v>6</v>
      </c>
      <c r="K322" s="43">
        <f t="shared" si="103"/>
        <v>2</v>
      </c>
      <c r="L322" s="43">
        <f t="shared" si="104"/>
        <v>0</v>
      </c>
      <c r="M322" s="132">
        <f t="shared" si="105"/>
        <v>16</v>
      </c>
      <c r="P322" s="24" t="str">
        <f t="shared" si="106"/>
        <v xml:space="preserve"> </v>
      </c>
      <c r="Q322" s="25" t="str">
        <f t="shared" si="107"/>
        <v>L</v>
      </c>
      <c r="R322" s="43">
        <f t="shared" si="108"/>
        <v>6</v>
      </c>
      <c r="S322" s="134">
        <f t="shared" si="109"/>
        <v>5</v>
      </c>
      <c r="T322" s="43">
        <f t="shared" si="110"/>
        <v>6</v>
      </c>
      <c r="U322" s="43">
        <f t="shared" si="111"/>
        <v>1</v>
      </c>
      <c r="V322" s="43">
        <f t="shared" si="112"/>
        <v>0</v>
      </c>
      <c r="W322" s="132">
        <f t="shared" si="113"/>
        <v>50</v>
      </c>
    </row>
    <row r="323" spans="1:23">
      <c r="A323" s="197">
        <f t="shared" si="83"/>
        <v>313</v>
      </c>
      <c r="B323" s="198">
        <f>Data!B323</f>
        <v>10</v>
      </c>
      <c r="D323" s="73">
        <f t="shared" si="79"/>
        <v>2</v>
      </c>
      <c r="F323" s="24" t="str">
        <f t="shared" si="98"/>
        <v xml:space="preserve"> </v>
      </c>
      <c r="G323" s="25" t="str">
        <f t="shared" si="99"/>
        <v>L</v>
      </c>
      <c r="H323" s="43">
        <f t="shared" si="100"/>
        <v>2</v>
      </c>
      <c r="I323" s="134">
        <f t="shared" si="101"/>
        <v>6</v>
      </c>
      <c r="J323" s="43">
        <f t="shared" si="102"/>
        <v>7</v>
      </c>
      <c r="K323" s="43">
        <f t="shared" si="103"/>
        <v>2</v>
      </c>
      <c r="L323" s="43">
        <f t="shared" si="104"/>
        <v>0</v>
      </c>
      <c r="M323" s="132">
        <f t="shared" si="105"/>
        <v>14</v>
      </c>
      <c r="P323" s="24" t="str">
        <f t="shared" si="106"/>
        <v xml:space="preserve"> </v>
      </c>
      <c r="Q323" s="25" t="str">
        <f t="shared" si="107"/>
        <v>L</v>
      </c>
      <c r="R323" s="43">
        <f t="shared" si="108"/>
        <v>2</v>
      </c>
      <c r="S323" s="134">
        <f t="shared" si="109"/>
        <v>6</v>
      </c>
      <c r="T323" s="43">
        <f t="shared" si="110"/>
        <v>7</v>
      </c>
      <c r="U323" s="43">
        <f t="shared" si="111"/>
        <v>2</v>
      </c>
      <c r="V323" s="43">
        <f t="shared" si="112"/>
        <v>0</v>
      </c>
      <c r="W323" s="132">
        <f t="shared" si="113"/>
        <v>48</v>
      </c>
    </row>
    <row r="324" spans="1:23">
      <c r="A324" s="197">
        <f t="shared" si="83"/>
        <v>314</v>
      </c>
      <c r="B324" s="198">
        <f>Data!B324</f>
        <v>33</v>
      </c>
      <c r="D324" s="73">
        <f t="shared" si="79"/>
        <v>6</v>
      </c>
      <c r="F324" s="24" t="str">
        <f t="shared" si="98"/>
        <v xml:space="preserve"> </v>
      </c>
      <c r="G324" s="25" t="str">
        <f t="shared" si="99"/>
        <v>L</v>
      </c>
      <c r="H324" s="43">
        <f t="shared" si="100"/>
        <v>6</v>
      </c>
      <c r="I324" s="134">
        <f t="shared" si="101"/>
        <v>7</v>
      </c>
      <c r="J324" s="43">
        <f t="shared" si="102"/>
        <v>8</v>
      </c>
      <c r="K324" s="43">
        <f t="shared" si="103"/>
        <v>2</v>
      </c>
      <c r="L324" s="43">
        <f t="shared" si="104"/>
        <v>0</v>
      </c>
      <c r="M324" s="132">
        <f t="shared" si="105"/>
        <v>12</v>
      </c>
      <c r="P324" s="24" t="str">
        <f t="shared" si="106"/>
        <v xml:space="preserve"> </v>
      </c>
      <c r="Q324" s="25" t="str">
        <f t="shared" si="107"/>
        <v>L</v>
      </c>
      <c r="R324" s="43">
        <f t="shared" si="108"/>
        <v>6</v>
      </c>
      <c r="S324" s="134">
        <f t="shared" si="109"/>
        <v>7</v>
      </c>
      <c r="T324" s="43">
        <f t="shared" si="110"/>
        <v>8</v>
      </c>
      <c r="U324" s="43">
        <f t="shared" si="111"/>
        <v>2</v>
      </c>
      <c r="V324" s="43">
        <f t="shared" si="112"/>
        <v>0</v>
      </c>
      <c r="W324" s="132">
        <f t="shared" si="113"/>
        <v>46</v>
      </c>
    </row>
    <row r="325" spans="1:23">
      <c r="A325" s="197">
        <f t="shared" si="83"/>
        <v>315</v>
      </c>
      <c r="B325" s="198">
        <f>Data!B325</f>
        <v>13</v>
      </c>
      <c r="D325" s="73">
        <f t="shared" si="79"/>
        <v>3</v>
      </c>
      <c r="F325" s="24" t="str">
        <f t="shared" si="98"/>
        <v xml:space="preserve"> </v>
      </c>
      <c r="G325" s="25" t="str">
        <f t="shared" si="99"/>
        <v>L</v>
      </c>
      <c r="H325" s="43">
        <f t="shared" si="100"/>
        <v>3</v>
      </c>
      <c r="I325" s="134">
        <f t="shared" si="101"/>
        <v>8</v>
      </c>
      <c r="J325" s="43">
        <f t="shared" si="102"/>
        <v>9</v>
      </c>
      <c r="K325" s="43">
        <f t="shared" si="103"/>
        <v>3</v>
      </c>
      <c r="L325" s="43">
        <f t="shared" si="104"/>
        <v>0</v>
      </c>
      <c r="M325" s="132">
        <f t="shared" si="105"/>
        <v>9</v>
      </c>
      <c r="P325" s="24" t="str">
        <f t="shared" si="106"/>
        <v xml:space="preserve"> </v>
      </c>
      <c r="Q325" s="25" t="str">
        <f t="shared" si="107"/>
        <v>L</v>
      </c>
      <c r="R325" s="43">
        <f t="shared" si="108"/>
        <v>3</v>
      </c>
      <c r="S325" s="134">
        <f t="shared" si="109"/>
        <v>8</v>
      </c>
      <c r="T325" s="43">
        <f t="shared" si="110"/>
        <v>9</v>
      </c>
      <c r="U325" s="43">
        <f t="shared" si="111"/>
        <v>2</v>
      </c>
      <c r="V325" s="43">
        <f t="shared" si="112"/>
        <v>0</v>
      </c>
      <c r="W325" s="132">
        <f t="shared" si="113"/>
        <v>44</v>
      </c>
    </row>
    <row r="326" spans="1:23">
      <c r="A326" s="197">
        <f t="shared" si="83"/>
        <v>316</v>
      </c>
      <c r="B326" s="198">
        <f>Data!B326</f>
        <v>9</v>
      </c>
      <c r="D326" s="73">
        <f t="shared" si="79"/>
        <v>2</v>
      </c>
      <c r="F326" s="24" t="str">
        <f t="shared" si="98"/>
        <v xml:space="preserve"> </v>
      </c>
      <c r="G326" s="25" t="str">
        <f t="shared" si="99"/>
        <v>L</v>
      </c>
      <c r="H326" s="43">
        <f t="shared" si="100"/>
        <v>2</v>
      </c>
      <c r="I326" s="134">
        <f t="shared" si="101"/>
        <v>9</v>
      </c>
      <c r="J326" s="43">
        <f t="shared" si="102"/>
        <v>10</v>
      </c>
      <c r="K326" s="43">
        <f t="shared" si="103"/>
        <v>3</v>
      </c>
      <c r="L326" s="43">
        <f t="shared" si="104"/>
        <v>0</v>
      </c>
      <c r="M326" s="132">
        <f t="shared" si="105"/>
        <v>6</v>
      </c>
      <c r="P326" s="24" t="str">
        <f t="shared" si="106"/>
        <v xml:space="preserve"> </v>
      </c>
      <c r="Q326" s="25" t="str">
        <f t="shared" si="107"/>
        <v>L</v>
      </c>
      <c r="R326" s="43">
        <f t="shared" si="108"/>
        <v>2</v>
      </c>
      <c r="S326" s="134">
        <f t="shared" si="109"/>
        <v>9</v>
      </c>
      <c r="T326" s="43">
        <f t="shared" si="110"/>
        <v>10</v>
      </c>
      <c r="U326" s="43">
        <f t="shared" si="111"/>
        <v>2</v>
      </c>
      <c r="V326" s="43">
        <f t="shared" si="112"/>
        <v>0</v>
      </c>
      <c r="W326" s="132">
        <f t="shared" si="113"/>
        <v>42</v>
      </c>
    </row>
    <row r="327" spans="1:23">
      <c r="A327" s="197">
        <f t="shared" si="83"/>
        <v>317</v>
      </c>
      <c r="B327" s="198">
        <f>Data!B327</f>
        <v>7</v>
      </c>
      <c r="D327" s="73">
        <f t="shared" si="79"/>
        <v>2</v>
      </c>
      <c r="F327" s="24" t="str">
        <f t="shared" si="98"/>
        <v xml:space="preserve"> </v>
      </c>
      <c r="G327" s="25" t="str">
        <f t="shared" si="99"/>
        <v>W</v>
      </c>
      <c r="H327" s="43" t="str">
        <f t="shared" si="100"/>
        <v xml:space="preserve"> </v>
      </c>
      <c r="I327" s="134">
        <f t="shared" si="101"/>
        <v>0</v>
      </c>
      <c r="J327" s="43">
        <f t="shared" si="102"/>
        <v>0</v>
      </c>
      <c r="K327" s="43">
        <f t="shared" si="103"/>
        <v>0</v>
      </c>
      <c r="L327" s="43">
        <f t="shared" si="104"/>
        <v>18</v>
      </c>
      <c r="M327" s="132">
        <f t="shared" si="105"/>
        <v>24</v>
      </c>
      <c r="P327" s="24" t="str">
        <f t="shared" si="106"/>
        <v xml:space="preserve"> </v>
      </c>
      <c r="Q327" s="25" t="str">
        <f t="shared" si="107"/>
        <v>W</v>
      </c>
      <c r="R327" s="43" t="str">
        <f t="shared" si="108"/>
        <v xml:space="preserve"> </v>
      </c>
      <c r="S327" s="134">
        <f t="shared" si="109"/>
        <v>0</v>
      </c>
      <c r="T327" s="43">
        <f t="shared" si="110"/>
        <v>5</v>
      </c>
      <c r="U327" s="43">
        <f t="shared" si="111"/>
        <v>0</v>
      </c>
      <c r="V327" s="43">
        <f t="shared" si="112"/>
        <v>12</v>
      </c>
      <c r="W327" s="132">
        <f t="shared" si="113"/>
        <v>54</v>
      </c>
    </row>
    <row r="328" spans="1:23">
      <c r="A328" s="197">
        <f t="shared" si="83"/>
        <v>318</v>
      </c>
      <c r="B328" s="198">
        <f>Data!B328</f>
        <v>22</v>
      </c>
      <c r="D328" s="73">
        <f t="shared" si="79"/>
        <v>4</v>
      </c>
      <c r="F328" s="24" t="str">
        <f t="shared" si="98"/>
        <v xml:space="preserve"> </v>
      </c>
      <c r="G328" s="25" t="str">
        <f t="shared" si="99"/>
        <v xml:space="preserve"> </v>
      </c>
      <c r="H328" s="43" t="str">
        <f t="shared" si="100"/>
        <v xml:space="preserve"> </v>
      </c>
      <c r="I328" s="134">
        <f t="shared" si="101"/>
        <v>0</v>
      </c>
      <c r="J328" s="43">
        <f t="shared" si="102"/>
        <v>0</v>
      </c>
      <c r="K328" s="43">
        <f t="shared" si="103"/>
        <v>0</v>
      </c>
      <c r="L328" s="43">
        <f t="shared" si="104"/>
        <v>0</v>
      </c>
      <c r="M328" s="132">
        <f t="shared" si="105"/>
        <v>24</v>
      </c>
      <c r="P328" s="24" t="str">
        <f t="shared" si="106"/>
        <v xml:space="preserve"> </v>
      </c>
      <c r="Q328" s="25" t="str">
        <f t="shared" si="107"/>
        <v xml:space="preserve"> </v>
      </c>
      <c r="R328" s="43" t="str">
        <f t="shared" si="108"/>
        <v xml:space="preserve"> </v>
      </c>
      <c r="S328" s="134">
        <f t="shared" si="109"/>
        <v>0</v>
      </c>
      <c r="T328" s="43">
        <f t="shared" si="110"/>
        <v>5</v>
      </c>
      <c r="U328" s="43">
        <f t="shared" si="111"/>
        <v>0</v>
      </c>
      <c r="V328" s="43">
        <f t="shared" si="112"/>
        <v>0</v>
      </c>
      <c r="W328" s="132">
        <f t="shared" si="113"/>
        <v>54</v>
      </c>
    </row>
    <row r="329" spans="1:23">
      <c r="A329" s="197">
        <f t="shared" si="83"/>
        <v>319</v>
      </c>
      <c r="B329" s="198">
        <f>Data!B329</f>
        <v>33</v>
      </c>
      <c r="D329" s="73">
        <f t="shared" si="79"/>
        <v>6</v>
      </c>
      <c r="F329" s="24" t="str">
        <f t="shared" si="98"/>
        <v xml:space="preserve"> </v>
      </c>
      <c r="G329" s="25" t="str">
        <f t="shared" si="99"/>
        <v xml:space="preserve"> </v>
      </c>
      <c r="H329" s="43" t="str">
        <f t="shared" si="100"/>
        <v xml:space="preserve"> </v>
      </c>
      <c r="I329" s="134">
        <f t="shared" si="101"/>
        <v>0</v>
      </c>
      <c r="J329" s="43">
        <f t="shared" si="102"/>
        <v>0</v>
      </c>
      <c r="K329" s="43">
        <f t="shared" si="103"/>
        <v>0</v>
      </c>
      <c r="L329" s="43">
        <f t="shared" si="104"/>
        <v>0</v>
      </c>
      <c r="M329" s="132">
        <f t="shared" si="105"/>
        <v>24</v>
      </c>
      <c r="P329" s="24" t="str">
        <f t="shared" si="106"/>
        <v xml:space="preserve"> </v>
      </c>
      <c r="Q329" s="25" t="str">
        <f t="shared" si="107"/>
        <v xml:space="preserve"> </v>
      </c>
      <c r="R329" s="43" t="str">
        <f t="shared" si="108"/>
        <v xml:space="preserve"> </v>
      </c>
      <c r="S329" s="134">
        <f t="shared" si="109"/>
        <v>0</v>
      </c>
      <c r="T329" s="43">
        <f t="shared" si="110"/>
        <v>5</v>
      </c>
      <c r="U329" s="43">
        <f t="shared" si="111"/>
        <v>0</v>
      </c>
      <c r="V329" s="43">
        <f t="shared" si="112"/>
        <v>0</v>
      </c>
      <c r="W329" s="132">
        <f t="shared" si="113"/>
        <v>54</v>
      </c>
    </row>
    <row r="330" spans="1:23">
      <c r="A330" s="197">
        <f t="shared" si="83"/>
        <v>320</v>
      </c>
      <c r="B330" s="198">
        <f>Data!B330</f>
        <v>19</v>
      </c>
      <c r="D330" s="73">
        <f t="shared" si="79"/>
        <v>4</v>
      </c>
      <c r="F330" s="24" t="str">
        <f t="shared" si="98"/>
        <v xml:space="preserve"> </v>
      </c>
      <c r="G330" s="25" t="str">
        <f t="shared" si="99"/>
        <v xml:space="preserve"> </v>
      </c>
      <c r="H330" s="43" t="str">
        <f t="shared" si="100"/>
        <v xml:space="preserve"> </v>
      </c>
      <c r="I330" s="134">
        <f t="shared" si="101"/>
        <v>0</v>
      </c>
      <c r="J330" s="43">
        <f t="shared" si="102"/>
        <v>0</v>
      </c>
      <c r="K330" s="43">
        <f t="shared" si="103"/>
        <v>0</v>
      </c>
      <c r="L330" s="43">
        <f t="shared" si="104"/>
        <v>0</v>
      </c>
      <c r="M330" s="132">
        <f t="shared" si="105"/>
        <v>24</v>
      </c>
      <c r="P330" s="24" t="str">
        <f t="shared" si="106"/>
        <v xml:space="preserve"> </v>
      </c>
      <c r="Q330" s="25" t="str">
        <f t="shared" si="107"/>
        <v xml:space="preserve"> </v>
      </c>
      <c r="R330" s="43" t="str">
        <f t="shared" si="108"/>
        <v xml:space="preserve"> </v>
      </c>
      <c r="S330" s="134">
        <f t="shared" si="109"/>
        <v>0</v>
      </c>
      <c r="T330" s="43">
        <f t="shared" si="110"/>
        <v>5</v>
      </c>
      <c r="U330" s="43">
        <f t="shared" si="111"/>
        <v>0</v>
      </c>
      <c r="V330" s="43">
        <f t="shared" si="112"/>
        <v>0</v>
      </c>
      <c r="W330" s="132">
        <f t="shared" si="113"/>
        <v>54</v>
      </c>
    </row>
    <row r="331" spans="1:23">
      <c r="A331" s="197">
        <f t="shared" si="83"/>
        <v>321</v>
      </c>
      <c r="B331" s="198">
        <f>Data!B331</f>
        <v>23</v>
      </c>
      <c r="D331" s="73">
        <f t="shared" si="79"/>
        <v>4</v>
      </c>
      <c r="F331" s="24" t="str">
        <f t="shared" si="98"/>
        <v>T</v>
      </c>
      <c r="G331" s="25" t="str">
        <f t="shared" si="99"/>
        <v xml:space="preserve"> </v>
      </c>
      <c r="H331" s="43">
        <f t="shared" si="100"/>
        <v>4</v>
      </c>
      <c r="I331" s="134">
        <f t="shared" si="101"/>
        <v>0</v>
      </c>
      <c r="J331" s="43">
        <f t="shared" si="102"/>
        <v>1</v>
      </c>
      <c r="K331" s="43">
        <f t="shared" si="103"/>
        <v>1</v>
      </c>
      <c r="L331" s="43">
        <f t="shared" si="104"/>
        <v>0</v>
      </c>
      <c r="M331" s="132">
        <f t="shared" si="105"/>
        <v>23</v>
      </c>
      <c r="P331" s="24" t="str">
        <f t="shared" si="106"/>
        <v>T</v>
      </c>
      <c r="Q331" s="25" t="str">
        <f t="shared" si="107"/>
        <v xml:space="preserve"> </v>
      </c>
      <c r="R331" s="43">
        <f t="shared" si="108"/>
        <v>4</v>
      </c>
      <c r="S331" s="134">
        <f t="shared" si="109"/>
        <v>0</v>
      </c>
      <c r="T331" s="43">
        <f t="shared" si="110"/>
        <v>5</v>
      </c>
      <c r="U331" s="43">
        <f t="shared" si="111"/>
        <v>1</v>
      </c>
      <c r="V331" s="43">
        <f t="shared" si="112"/>
        <v>0</v>
      </c>
      <c r="W331" s="132">
        <f t="shared" si="113"/>
        <v>53</v>
      </c>
    </row>
    <row r="332" spans="1:23">
      <c r="A332" s="197">
        <f t="shared" si="83"/>
        <v>322</v>
      </c>
      <c r="B332" s="198">
        <f>Data!B332</f>
        <v>12</v>
      </c>
      <c r="D332" s="73">
        <f t="shared" ref="D332:D395" si="114">IF($B332=0,0,IF(MOD($B332,6)=0,QUOTIENT($B332,6),QUOTIENT($B332,6)+1))</f>
        <v>2</v>
      </c>
      <c r="F332" s="24" t="str">
        <f t="shared" si="98"/>
        <v xml:space="preserve"> </v>
      </c>
      <c r="G332" s="25" t="str">
        <f t="shared" si="99"/>
        <v>L</v>
      </c>
      <c r="H332" s="43">
        <f t="shared" si="100"/>
        <v>2</v>
      </c>
      <c r="I332" s="134">
        <f t="shared" si="101"/>
        <v>1</v>
      </c>
      <c r="J332" s="43">
        <f t="shared" si="102"/>
        <v>2</v>
      </c>
      <c r="K332" s="43">
        <f t="shared" si="103"/>
        <v>1</v>
      </c>
      <c r="L332" s="43">
        <f t="shared" si="104"/>
        <v>0</v>
      </c>
      <c r="M332" s="132">
        <f t="shared" si="105"/>
        <v>22</v>
      </c>
      <c r="P332" s="24" t="str">
        <f t="shared" si="106"/>
        <v xml:space="preserve"> </v>
      </c>
      <c r="Q332" s="25" t="str">
        <f t="shared" si="107"/>
        <v>L</v>
      </c>
      <c r="R332" s="43">
        <f t="shared" si="108"/>
        <v>2</v>
      </c>
      <c r="S332" s="134">
        <f t="shared" si="109"/>
        <v>1</v>
      </c>
      <c r="T332" s="43">
        <f t="shared" si="110"/>
        <v>6</v>
      </c>
      <c r="U332" s="43">
        <f t="shared" si="111"/>
        <v>1</v>
      </c>
      <c r="V332" s="43">
        <f t="shared" si="112"/>
        <v>0</v>
      </c>
      <c r="W332" s="132">
        <f t="shared" si="113"/>
        <v>52</v>
      </c>
    </row>
    <row r="333" spans="1:23">
      <c r="A333" s="197">
        <f t="shared" ref="A333:A396" si="115">A332+1</f>
        <v>323</v>
      </c>
      <c r="B333" s="198">
        <f>Data!B333</f>
        <v>36</v>
      </c>
      <c r="D333" s="73">
        <f t="shared" si="114"/>
        <v>6</v>
      </c>
      <c r="F333" s="24" t="str">
        <f t="shared" si="98"/>
        <v xml:space="preserve"> </v>
      </c>
      <c r="G333" s="25" t="str">
        <f t="shared" si="99"/>
        <v>L</v>
      </c>
      <c r="H333" s="43">
        <f t="shared" si="100"/>
        <v>6</v>
      </c>
      <c r="I333" s="134">
        <f t="shared" si="101"/>
        <v>2</v>
      </c>
      <c r="J333" s="43">
        <f t="shared" si="102"/>
        <v>3</v>
      </c>
      <c r="K333" s="43">
        <f t="shared" si="103"/>
        <v>1</v>
      </c>
      <c r="L333" s="43">
        <f t="shared" si="104"/>
        <v>0</v>
      </c>
      <c r="M333" s="132">
        <f t="shared" si="105"/>
        <v>21</v>
      </c>
      <c r="P333" s="24" t="str">
        <f t="shared" si="106"/>
        <v xml:space="preserve"> </v>
      </c>
      <c r="Q333" s="25" t="str">
        <f t="shared" si="107"/>
        <v>L</v>
      </c>
      <c r="R333" s="43">
        <f t="shared" si="108"/>
        <v>6</v>
      </c>
      <c r="S333" s="134">
        <f t="shared" si="109"/>
        <v>2</v>
      </c>
      <c r="T333" s="43">
        <f t="shared" si="110"/>
        <v>7</v>
      </c>
      <c r="U333" s="43">
        <f t="shared" si="111"/>
        <v>2</v>
      </c>
      <c r="V333" s="43">
        <f t="shared" si="112"/>
        <v>0</v>
      </c>
      <c r="W333" s="132">
        <f t="shared" si="113"/>
        <v>50</v>
      </c>
    </row>
    <row r="334" spans="1:23">
      <c r="A334" s="197">
        <f t="shared" si="115"/>
        <v>324</v>
      </c>
      <c r="B334" s="198">
        <f>Data!B334</f>
        <v>17</v>
      </c>
      <c r="D334" s="73">
        <f t="shared" si="114"/>
        <v>3</v>
      </c>
      <c r="F334" s="24" t="str">
        <f t="shared" si="98"/>
        <v xml:space="preserve"> </v>
      </c>
      <c r="G334" s="25" t="str">
        <f t="shared" si="99"/>
        <v>L</v>
      </c>
      <c r="H334" s="43">
        <f t="shared" si="100"/>
        <v>3</v>
      </c>
      <c r="I334" s="134">
        <f t="shared" si="101"/>
        <v>3</v>
      </c>
      <c r="J334" s="43">
        <f t="shared" si="102"/>
        <v>4</v>
      </c>
      <c r="K334" s="43">
        <f t="shared" si="103"/>
        <v>1</v>
      </c>
      <c r="L334" s="43">
        <f t="shared" si="104"/>
        <v>0</v>
      </c>
      <c r="M334" s="132">
        <f t="shared" si="105"/>
        <v>20</v>
      </c>
      <c r="P334" s="24" t="str">
        <f t="shared" si="106"/>
        <v xml:space="preserve"> </v>
      </c>
      <c r="Q334" s="25" t="str">
        <f t="shared" si="107"/>
        <v>L</v>
      </c>
      <c r="R334" s="43">
        <f t="shared" si="108"/>
        <v>3</v>
      </c>
      <c r="S334" s="134">
        <f t="shared" si="109"/>
        <v>3</v>
      </c>
      <c r="T334" s="43">
        <f t="shared" si="110"/>
        <v>8</v>
      </c>
      <c r="U334" s="43">
        <f t="shared" si="111"/>
        <v>2</v>
      </c>
      <c r="V334" s="43">
        <f t="shared" si="112"/>
        <v>0</v>
      </c>
      <c r="W334" s="132">
        <f t="shared" si="113"/>
        <v>48</v>
      </c>
    </row>
    <row r="335" spans="1:23">
      <c r="A335" s="197">
        <f t="shared" si="115"/>
        <v>325</v>
      </c>
      <c r="B335" s="198">
        <f>Data!B335</f>
        <v>4</v>
      </c>
      <c r="D335" s="73">
        <f t="shared" si="114"/>
        <v>1</v>
      </c>
      <c r="F335" s="24" t="str">
        <f t="shared" si="98"/>
        <v xml:space="preserve"> </v>
      </c>
      <c r="G335" s="25" t="str">
        <f t="shared" si="99"/>
        <v>L</v>
      </c>
      <c r="H335" s="43">
        <f t="shared" si="100"/>
        <v>1</v>
      </c>
      <c r="I335" s="134">
        <f t="shared" si="101"/>
        <v>4</v>
      </c>
      <c r="J335" s="43">
        <f t="shared" si="102"/>
        <v>5</v>
      </c>
      <c r="K335" s="43">
        <f t="shared" si="103"/>
        <v>1</v>
      </c>
      <c r="L335" s="43">
        <f t="shared" si="104"/>
        <v>0</v>
      </c>
      <c r="M335" s="132">
        <f t="shared" si="105"/>
        <v>19</v>
      </c>
      <c r="P335" s="24" t="str">
        <f t="shared" si="106"/>
        <v xml:space="preserve"> </v>
      </c>
      <c r="Q335" s="25" t="str">
        <f t="shared" si="107"/>
        <v>L</v>
      </c>
      <c r="R335" s="43">
        <f t="shared" si="108"/>
        <v>1</v>
      </c>
      <c r="S335" s="134">
        <f t="shared" si="109"/>
        <v>4</v>
      </c>
      <c r="T335" s="43">
        <f t="shared" si="110"/>
        <v>9</v>
      </c>
      <c r="U335" s="43">
        <f t="shared" si="111"/>
        <v>2</v>
      </c>
      <c r="V335" s="43">
        <f t="shared" si="112"/>
        <v>0</v>
      </c>
      <c r="W335" s="132">
        <f t="shared" si="113"/>
        <v>46</v>
      </c>
    </row>
    <row r="336" spans="1:23">
      <c r="A336" s="197">
        <f t="shared" si="115"/>
        <v>326</v>
      </c>
      <c r="B336" s="198">
        <f>Data!B336</f>
        <v>34</v>
      </c>
      <c r="D336" s="73">
        <f t="shared" si="114"/>
        <v>6</v>
      </c>
      <c r="F336" s="24" t="str">
        <f t="shared" si="98"/>
        <v xml:space="preserve"> </v>
      </c>
      <c r="G336" s="25" t="str">
        <f t="shared" si="99"/>
        <v>L</v>
      </c>
      <c r="H336" s="43">
        <f t="shared" si="100"/>
        <v>6</v>
      </c>
      <c r="I336" s="134">
        <f t="shared" si="101"/>
        <v>5</v>
      </c>
      <c r="J336" s="43">
        <f t="shared" si="102"/>
        <v>6</v>
      </c>
      <c r="K336" s="43">
        <f t="shared" si="103"/>
        <v>2</v>
      </c>
      <c r="L336" s="43">
        <f t="shared" si="104"/>
        <v>0</v>
      </c>
      <c r="M336" s="132">
        <f t="shared" si="105"/>
        <v>17</v>
      </c>
      <c r="P336" s="24" t="str">
        <f t="shared" si="106"/>
        <v xml:space="preserve"> </v>
      </c>
      <c r="Q336" s="25" t="str">
        <f t="shared" si="107"/>
        <v>L</v>
      </c>
      <c r="R336" s="43">
        <f t="shared" si="108"/>
        <v>6</v>
      </c>
      <c r="S336" s="134">
        <f t="shared" si="109"/>
        <v>5</v>
      </c>
      <c r="T336" s="43">
        <f t="shared" si="110"/>
        <v>10</v>
      </c>
      <c r="U336" s="43">
        <f t="shared" si="111"/>
        <v>2</v>
      </c>
      <c r="V336" s="43">
        <f t="shared" si="112"/>
        <v>0</v>
      </c>
      <c r="W336" s="132">
        <f t="shared" si="113"/>
        <v>44</v>
      </c>
    </row>
    <row r="337" spans="1:23">
      <c r="A337" s="197">
        <f t="shared" si="115"/>
        <v>327</v>
      </c>
      <c r="B337" s="198">
        <f>Data!B337</f>
        <v>9</v>
      </c>
      <c r="D337" s="73">
        <f t="shared" si="114"/>
        <v>2</v>
      </c>
      <c r="F337" s="24" t="str">
        <f t="shared" si="98"/>
        <v xml:space="preserve"> </v>
      </c>
      <c r="G337" s="25" t="str">
        <f t="shared" si="99"/>
        <v>L</v>
      </c>
      <c r="H337" s="43">
        <f t="shared" si="100"/>
        <v>2</v>
      </c>
      <c r="I337" s="134">
        <f t="shared" si="101"/>
        <v>6</v>
      </c>
      <c r="J337" s="43">
        <f t="shared" si="102"/>
        <v>7</v>
      </c>
      <c r="K337" s="43">
        <f t="shared" si="103"/>
        <v>2</v>
      </c>
      <c r="L337" s="43">
        <f t="shared" si="104"/>
        <v>0</v>
      </c>
      <c r="M337" s="132">
        <f t="shared" si="105"/>
        <v>15</v>
      </c>
      <c r="P337" s="24" t="str">
        <f t="shared" si="106"/>
        <v xml:space="preserve"> </v>
      </c>
      <c r="Q337" s="25" t="str">
        <f t="shared" si="107"/>
        <v>L</v>
      </c>
      <c r="R337" s="43">
        <f t="shared" si="108"/>
        <v>2</v>
      </c>
      <c r="S337" s="134">
        <f t="shared" si="109"/>
        <v>6</v>
      </c>
      <c r="T337" s="43">
        <f t="shared" si="110"/>
        <v>11</v>
      </c>
      <c r="U337" s="43">
        <f t="shared" si="111"/>
        <v>2</v>
      </c>
      <c r="V337" s="43">
        <f t="shared" si="112"/>
        <v>0</v>
      </c>
      <c r="W337" s="132">
        <f t="shared" si="113"/>
        <v>42</v>
      </c>
    </row>
    <row r="338" spans="1:23">
      <c r="A338" s="197">
        <f t="shared" si="115"/>
        <v>328</v>
      </c>
      <c r="B338" s="198">
        <f>Data!B338</f>
        <v>7</v>
      </c>
      <c r="D338" s="73">
        <f t="shared" si="114"/>
        <v>2</v>
      </c>
      <c r="F338" s="24" t="str">
        <f t="shared" si="98"/>
        <v xml:space="preserve"> </v>
      </c>
      <c r="G338" s="25" t="str">
        <f t="shared" si="99"/>
        <v>W</v>
      </c>
      <c r="H338" s="43" t="str">
        <f t="shared" si="100"/>
        <v xml:space="preserve"> </v>
      </c>
      <c r="I338" s="134">
        <f t="shared" si="101"/>
        <v>0</v>
      </c>
      <c r="J338" s="43">
        <f t="shared" si="102"/>
        <v>0</v>
      </c>
      <c r="K338" s="43">
        <f t="shared" si="103"/>
        <v>0</v>
      </c>
      <c r="L338" s="43">
        <f t="shared" si="104"/>
        <v>12</v>
      </c>
      <c r="M338" s="132">
        <f t="shared" si="105"/>
        <v>27</v>
      </c>
      <c r="P338" s="24" t="str">
        <f t="shared" si="106"/>
        <v xml:space="preserve"> </v>
      </c>
      <c r="Q338" s="25" t="str">
        <f t="shared" si="107"/>
        <v>W</v>
      </c>
      <c r="R338" s="43" t="str">
        <f t="shared" si="108"/>
        <v xml:space="preserve"> </v>
      </c>
      <c r="S338" s="134">
        <f t="shared" si="109"/>
        <v>0</v>
      </c>
      <c r="T338" s="43">
        <f t="shared" si="110"/>
        <v>6</v>
      </c>
      <c r="U338" s="43">
        <f t="shared" si="111"/>
        <v>0</v>
      </c>
      <c r="V338" s="43">
        <f t="shared" si="112"/>
        <v>12</v>
      </c>
      <c r="W338" s="132">
        <f t="shared" si="113"/>
        <v>54</v>
      </c>
    </row>
    <row r="339" spans="1:23">
      <c r="A339" s="197">
        <f t="shared" si="115"/>
        <v>329</v>
      </c>
      <c r="B339" s="198">
        <f>Data!B339</f>
        <v>8</v>
      </c>
      <c r="D339" s="73">
        <f t="shared" si="114"/>
        <v>2</v>
      </c>
      <c r="F339" s="24" t="str">
        <f t="shared" si="98"/>
        <v xml:space="preserve"> </v>
      </c>
      <c r="G339" s="25" t="str">
        <f t="shared" si="99"/>
        <v xml:space="preserve"> </v>
      </c>
      <c r="H339" s="43" t="str">
        <f t="shared" si="100"/>
        <v xml:space="preserve"> </v>
      </c>
      <c r="I339" s="134">
        <f t="shared" si="101"/>
        <v>0</v>
      </c>
      <c r="J339" s="43">
        <f t="shared" si="102"/>
        <v>0</v>
      </c>
      <c r="K339" s="43">
        <f t="shared" si="103"/>
        <v>0</v>
      </c>
      <c r="L339" s="43">
        <f t="shared" si="104"/>
        <v>0</v>
      </c>
      <c r="M339" s="132">
        <f t="shared" si="105"/>
        <v>27</v>
      </c>
      <c r="P339" s="24" t="str">
        <f t="shared" si="106"/>
        <v xml:space="preserve"> </v>
      </c>
      <c r="Q339" s="25" t="str">
        <f t="shared" si="107"/>
        <v xml:space="preserve"> </v>
      </c>
      <c r="R339" s="43" t="str">
        <f t="shared" si="108"/>
        <v xml:space="preserve"> </v>
      </c>
      <c r="S339" s="134">
        <f t="shared" si="109"/>
        <v>0</v>
      </c>
      <c r="T339" s="43">
        <f t="shared" si="110"/>
        <v>6</v>
      </c>
      <c r="U339" s="43">
        <f t="shared" si="111"/>
        <v>0</v>
      </c>
      <c r="V339" s="43">
        <f t="shared" si="112"/>
        <v>0</v>
      </c>
      <c r="W339" s="132">
        <f t="shared" si="113"/>
        <v>54</v>
      </c>
    </row>
    <row r="340" spans="1:23">
      <c r="A340" s="197">
        <f t="shared" si="115"/>
        <v>330</v>
      </c>
      <c r="B340" s="198">
        <f>Data!B340</f>
        <v>33</v>
      </c>
      <c r="D340" s="73">
        <f t="shared" si="114"/>
        <v>6</v>
      </c>
      <c r="F340" s="24" t="str">
        <f t="shared" si="98"/>
        <v xml:space="preserve"> </v>
      </c>
      <c r="G340" s="25" t="str">
        <f t="shared" si="99"/>
        <v xml:space="preserve"> </v>
      </c>
      <c r="H340" s="43" t="str">
        <f t="shared" si="100"/>
        <v xml:space="preserve"> </v>
      </c>
      <c r="I340" s="134">
        <f t="shared" si="101"/>
        <v>0</v>
      </c>
      <c r="J340" s="43">
        <f t="shared" si="102"/>
        <v>0</v>
      </c>
      <c r="K340" s="43">
        <f t="shared" si="103"/>
        <v>0</v>
      </c>
      <c r="L340" s="43">
        <f t="shared" si="104"/>
        <v>0</v>
      </c>
      <c r="M340" s="132">
        <f t="shared" si="105"/>
        <v>27</v>
      </c>
      <c r="P340" s="24" t="str">
        <f t="shared" si="106"/>
        <v xml:space="preserve"> </v>
      </c>
      <c r="Q340" s="25" t="str">
        <f t="shared" si="107"/>
        <v xml:space="preserve"> </v>
      </c>
      <c r="R340" s="43" t="str">
        <f t="shared" si="108"/>
        <v xml:space="preserve"> </v>
      </c>
      <c r="S340" s="134">
        <f t="shared" si="109"/>
        <v>0</v>
      </c>
      <c r="T340" s="43">
        <f t="shared" si="110"/>
        <v>6</v>
      </c>
      <c r="U340" s="43">
        <f t="shared" si="111"/>
        <v>0</v>
      </c>
      <c r="V340" s="43">
        <f t="shared" si="112"/>
        <v>0</v>
      </c>
      <c r="W340" s="132">
        <f t="shared" si="113"/>
        <v>54</v>
      </c>
    </row>
    <row r="341" spans="1:23">
      <c r="A341" s="197">
        <f t="shared" si="115"/>
        <v>331</v>
      </c>
      <c r="B341" s="198">
        <f>Data!B341</f>
        <v>7</v>
      </c>
      <c r="D341" s="73">
        <f t="shared" si="114"/>
        <v>2</v>
      </c>
      <c r="F341" s="24" t="str">
        <f t="shared" si="98"/>
        <v xml:space="preserve"> </v>
      </c>
      <c r="G341" s="25" t="str">
        <f t="shared" si="99"/>
        <v xml:space="preserve"> </v>
      </c>
      <c r="H341" s="43" t="str">
        <f t="shared" si="100"/>
        <v xml:space="preserve"> </v>
      </c>
      <c r="I341" s="134">
        <f t="shared" si="101"/>
        <v>0</v>
      </c>
      <c r="J341" s="43">
        <f t="shared" si="102"/>
        <v>0</v>
      </c>
      <c r="K341" s="43">
        <f t="shared" si="103"/>
        <v>0</v>
      </c>
      <c r="L341" s="43">
        <f t="shared" si="104"/>
        <v>0</v>
      </c>
      <c r="M341" s="132">
        <f t="shared" si="105"/>
        <v>27</v>
      </c>
      <c r="P341" s="24" t="str">
        <f t="shared" si="106"/>
        <v xml:space="preserve"> </v>
      </c>
      <c r="Q341" s="25" t="str">
        <f t="shared" si="107"/>
        <v xml:space="preserve"> </v>
      </c>
      <c r="R341" s="43" t="str">
        <f t="shared" si="108"/>
        <v xml:space="preserve"> </v>
      </c>
      <c r="S341" s="134">
        <f t="shared" si="109"/>
        <v>0</v>
      </c>
      <c r="T341" s="43">
        <f t="shared" si="110"/>
        <v>6</v>
      </c>
      <c r="U341" s="43">
        <f t="shared" si="111"/>
        <v>0</v>
      </c>
      <c r="V341" s="43">
        <f t="shared" si="112"/>
        <v>0</v>
      </c>
      <c r="W341" s="132">
        <f t="shared" si="113"/>
        <v>54</v>
      </c>
    </row>
    <row r="342" spans="1:23">
      <c r="A342" s="197">
        <f t="shared" si="115"/>
        <v>332</v>
      </c>
      <c r="B342" s="198">
        <f>Data!B342</f>
        <v>18</v>
      </c>
      <c r="D342" s="73">
        <f t="shared" si="114"/>
        <v>3</v>
      </c>
      <c r="F342" s="24" t="str">
        <f t="shared" si="98"/>
        <v xml:space="preserve"> </v>
      </c>
      <c r="G342" s="25" t="str">
        <f t="shared" si="99"/>
        <v xml:space="preserve"> </v>
      </c>
      <c r="H342" s="43" t="str">
        <f t="shared" si="100"/>
        <v xml:space="preserve"> </v>
      </c>
      <c r="I342" s="134">
        <f t="shared" si="101"/>
        <v>0</v>
      </c>
      <c r="J342" s="43">
        <f t="shared" si="102"/>
        <v>0</v>
      </c>
      <c r="K342" s="43">
        <f t="shared" si="103"/>
        <v>0</v>
      </c>
      <c r="L342" s="43">
        <f t="shared" si="104"/>
        <v>0</v>
      </c>
      <c r="M342" s="132">
        <f t="shared" si="105"/>
        <v>27</v>
      </c>
      <c r="P342" s="24" t="str">
        <f t="shared" si="106"/>
        <v xml:space="preserve"> </v>
      </c>
      <c r="Q342" s="25" t="str">
        <f t="shared" si="107"/>
        <v xml:space="preserve"> </v>
      </c>
      <c r="R342" s="43" t="str">
        <f t="shared" si="108"/>
        <v xml:space="preserve"> </v>
      </c>
      <c r="S342" s="134">
        <f t="shared" si="109"/>
        <v>0</v>
      </c>
      <c r="T342" s="43">
        <f t="shared" si="110"/>
        <v>6</v>
      </c>
      <c r="U342" s="43">
        <f t="shared" si="111"/>
        <v>0</v>
      </c>
      <c r="V342" s="43">
        <f t="shared" si="112"/>
        <v>0</v>
      </c>
      <c r="W342" s="132">
        <f t="shared" si="113"/>
        <v>54</v>
      </c>
    </row>
    <row r="343" spans="1:23">
      <c r="A343" s="197">
        <f t="shared" si="115"/>
        <v>333</v>
      </c>
      <c r="B343" s="198">
        <f>Data!B343</f>
        <v>18</v>
      </c>
      <c r="D343" s="73">
        <f t="shared" si="114"/>
        <v>3</v>
      </c>
      <c r="F343" s="24" t="str">
        <f t="shared" si="98"/>
        <v>T</v>
      </c>
      <c r="G343" s="25" t="str">
        <f t="shared" si="99"/>
        <v xml:space="preserve"> </v>
      </c>
      <c r="H343" s="43">
        <f t="shared" si="100"/>
        <v>3</v>
      </c>
      <c r="I343" s="134">
        <f t="shared" si="101"/>
        <v>0</v>
      </c>
      <c r="J343" s="43">
        <f t="shared" si="102"/>
        <v>1</v>
      </c>
      <c r="K343" s="43">
        <f t="shared" si="103"/>
        <v>1</v>
      </c>
      <c r="L343" s="43">
        <f t="shared" si="104"/>
        <v>0</v>
      </c>
      <c r="M343" s="132">
        <f t="shared" si="105"/>
        <v>26</v>
      </c>
      <c r="P343" s="24" t="str">
        <f t="shared" si="106"/>
        <v>T</v>
      </c>
      <c r="Q343" s="25" t="str">
        <f t="shared" si="107"/>
        <v xml:space="preserve"> </v>
      </c>
      <c r="R343" s="43">
        <f t="shared" si="108"/>
        <v>3</v>
      </c>
      <c r="S343" s="134">
        <f t="shared" si="109"/>
        <v>0</v>
      </c>
      <c r="T343" s="43">
        <f t="shared" si="110"/>
        <v>6</v>
      </c>
      <c r="U343" s="43">
        <f t="shared" si="111"/>
        <v>1</v>
      </c>
      <c r="V343" s="43">
        <f t="shared" si="112"/>
        <v>0</v>
      </c>
      <c r="W343" s="132">
        <f t="shared" si="113"/>
        <v>53</v>
      </c>
    </row>
    <row r="344" spans="1:23">
      <c r="A344" s="197">
        <f t="shared" si="115"/>
        <v>334</v>
      </c>
      <c r="B344" s="198">
        <f>Data!B344</f>
        <v>4</v>
      </c>
      <c r="D344" s="73">
        <f t="shared" si="114"/>
        <v>1</v>
      </c>
      <c r="F344" s="24" t="str">
        <f t="shared" si="98"/>
        <v xml:space="preserve"> </v>
      </c>
      <c r="G344" s="25" t="str">
        <f t="shared" si="99"/>
        <v>L</v>
      </c>
      <c r="H344" s="43">
        <f t="shared" si="100"/>
        <v>1</v>
      </c>
      <c r="I344" s="134">
        <f t="shared" si="101"/>
        <v>1</v>
      </c>
      <c r="J344" s="43">
        <f t="shared" si="102"/>
        <v>2</v>
      </c>
      <c r="K344" s="43">
        <f t="shared" si="103"/>
        <v>1</v>
      </c>
      <c r="L344" s="43">
        <f t="shared" si="104"/>
        <v>0</v>
      </c>
      <c r="M344" s="132">
        <f t="shared" si="105"/>
        <v>25</v>
      </c>
      <c r="P344" s="24" t="str">
        <f t="shared" si="106"/>
        <v xml:space="preserve"> </v>
      </c>
      <c r="Q344" s="25" t="str">
        <f t="shared" si="107"/>
        <v>L</v>
      </c>
      <c r="R344" s="43">
        <f t="shared" si="108"/>
        <v>1</v>
      </c>
      <c r="S344" s="134">
        <f t="shared" si="109"/>
        <v>1</v>
      </c>
      <c r="T344" s="43">
        <f t="shared" si="110"/>
        <v>7</v>
      </c>
      <c r="U344" s="43">
        <f t="shared" si="111"/>
        <v>2</v>
      </c>
      <c r="V344" s="43">
        <f t="shared" si="112"/>
        <v>0</v>
      </c>
      <c r="W344" s="132">
        <f t="shared" si="113"/>
        <v>51</v>
      </c>
    </row>
    <row r="345" spans="1:23">
      <c r="A345" s="197">
        <f t="shared" si="115"/>
        <v>335</v>
      </c>
      <c r="B345" s="198">
        <f>Data!B345</f>
        <v>23</v>
      </c>
      <c r="D345" s="73">
        <f t="shared" si="114"/>
        <v>4</v>
      </c>
      <c r="F345" s="24" t="str">
        <f t="shared" si="98"/>
        <v xml:space="preserve"> </v>
      </c>
      <c r="G345" s="25" t="str">
        <f t="shared" si="99"/>
        <v>L</v>
      </c>
      <c r="H345" s="43">
        <f t="shared" si="100"/>
        <v>4</v>
      </c>
      <c r="I345" s="134">
        <f t="shared" si="101"/>
        <v>2</v>
      </c>
      <c r="J345" s="43">
        <f t="shared" si="102"/>
        <v>3</v>
      </c>
      <c r="K345" s="43">
        <f t="shared" si="103"/>
        <v>1</v>
      </c>
      <c r="L345" s="43">
        <f t="shared" si="104"/>
        <v>0</v>
      </c>
      <c r="M345" s="132">
        <f t="shared" si="105"/>
        <v>24</v>
      </c>
      <c r="P345" s="24" t="str">
        <f t="shared" si="106"/>
        <v xml:space="preserve"> </v>
      </c>
      <c r="Q345" s="25" t="str">
        <f t="shared" si="107"/>
        <v>L</v>
      </c>
      <c r="R345" s="43">
        <f t="shared" si="108"/>
        <v>4</v>
      </c>
      <c r="S345" s="134">
        <f t="shared" si="109"/>
        <v>2</v>
      </c>
      <c r="T345" s="43">
        <f t="shared" si="110"/>
        <v>8</v>
      </c>
      <c r="U345" s="43">
        <f t="shared" si="111"/>
        <v>2</v>
      </c>
      <c r="V345" s="43">
        <f t="shared" si="112"/>
        <v>0</v>
      </c>
      <c r="W345" s="132">
        <f t="shared" si="113"/>
        <v>49</v>
      </c>
    </row>
    <row r="346" spans="1:23">
      <c r="A346" s="197">
        <f t="shared" si="115"/>
        <v>336</v>
      </c>
      <c r="B346" s="198">
        <f>Data!B346</f>
        <v>5</v>
      </c>
      <c r="D346" s="73">
        <f t="shared" si="114"/>
        <v>1</v>
      </c>
      <c r="F346" s="24" t="str">
        <f t="shared" si="98"/>
        <v xml:space="preserve"> </v>
      </c>
      <c r="G346" s="25" t="str">
        <f t="shared" si="99"/>
        <v>L</v>
      </c>
      <c r="H346" s="43">
        <f t="shared" si="100"/>
        <v>1</v>
      </c>
      <c r="I346" s="134">
        <f t="shared" si="101"/>
        <v>3</v>
      </c>
      <c r="J346" s="43">
        <f t="shared" si="102"/>
        <v>4</v>
      </c>
      <c r="K346" s="43">
        <f t="shared" si="103"/>
        <v>1</v>
      </c>
      <c r="L346" s="43">
        <f t="shared" si="104"/>
        <v>0</v>
      </c>
      <c r="M346" s="132">
        <f t="shared" si="105"/>
        <v>23</v>
      </c>
      <c r="P346" s="24" t="str">
        <f t="shared" si="106"/>
        <v xml:space="preserve"> </v>
      </c>
      <c r="Q346" s="25" t="str">
        <f t="shared" si="107"/>
        <v>L</v>
      </c>
      <c r="R346" s="43">
        <f t="shared" si="108"/>
        <v>1</v>
      </c>
      <c r="S346" s="134">
        <f t="shared" si="109"/>
        <v>3</v>
      </c>
      <c r="T346" s="43">
        <f t="shared" si="110"/>
        <v>9</v>
      </c>
      <c r="U346" s="43">
        <f t="shared" si="111"/>
        <v>2</v>
      </c>
      <c r="V346" s="43">
        <f t="shared" si="112"/>
        <v>0</v>
      </c>
      <c r="W346" s="132">
        <f t="shared" si="113"/>
        <v>47</v>
      </c>
    </row>
    <row r="347" spans="1:23">
      <c r="A347" s="197">
        <f t="shared" si="115"/>
        <v>337</v>
      </c>
      <c r="B347" s="198">
        <f>Data!B347</f>
        <v>16</v>
      </c>
      <c r="D347" s="73">
        <f t="shared" si="114"/>
        <v>3</v>
      </c>
      <c r="F347" s="24" t="str">
        <f t="shared" si="98"/>
        <v xml:space="preserve"> </v>
      </c>
      <c r="G347" s="25" t="str">
        <f t="shared" si="99"/>
        <v>L</v>
      </c>
      <c r="H347" s="43">
        <f t="shared" si="100"/>
        <v>3</v>
      </c>
      <c r="I347" s="134">
        <f t="shared" si="101"/>
        <v>4</v>
      </c>
      <c r="J347" s="43">
        <f t="shared" si="102"/>
        <v>5</v>
      </c>
      <c r="K347" s="43">
        <f t="shared" si="103"/>
        <v>1</v>
      </c>
      <c r="L347" s="43">
        <f t="shared" si="104"/>
        <v>0</v>
      </c>
      <c r="M347" s="132">
        <f t="shared" si="105"/>
        <v>22</v>
      </c>
      <c r="P347" s="24" t="str">
        <f t="shared" si="106"/>
        <v xml:space="preserve"> </v>
      </c>
      <c r="Q347" s="25" t="str">
        <f t="shared" si="107"/>
        <v>L</v>
      </c>
      <c r="R347" s="43">
        <f t="shared" si="108"/>
        <v>3</v>
      </c>
      <c r="S347" s="134">
        <f t="shared" si="109"/>
        <v>4</v>
      </c>
      <c r="T347" s="43">
        <f t="shared" si="110"/>
        <v>10</v>
      </c>
      <c r="U347" s="43">
        <f t="shared" si="111"/>
        <v>2</v>
      </c>
      <c r="V347" s="43">
        <f t="shared" si="112"/>
        <v>0</v>
      </c>
      <c r="W347" s="132">
        <f t="shared" si="113"/>
        <v>45</v>
      </c>
    </row>
    <row r="348" spans="1:23">
      <c r="A348" s="197">
        <f t="shared" si="115"/>
        <v>338</v>
      </c>
      <c r="B348" s="198">
        <f>Data!B348</f>
        <v>23</v>
      </c>
      <c r="D348" s="73">
        <f t="shared" si="114"/>
        <v>4</v>
      </c>
      <c r="F348" s="24" t="str">
        <f t="shared" si="98"/>
        <v xml:space="preserve"> </v>
      </c>
      <c r="G348" s="25" t="str">
        <f t="shared" si="99"/>
        <v>L</v>
      </c>
      <c r="H348" s="43">
        <f t="shared" si="100"/>
        <v>4</v>
      </c>
      <c r="I348" s="134">
        <f t="shared" si="101"/>
        <v>5</v>
      </c>
      <c r="J348" s="43">
        <f t="shared" si="102"/>
        <v>6</v>
      </c>
      <c r="K348" s="43">
        <f t="shared" si="103"/>
        <v>2</v>
      </c>
      <c r="L348" s="43">
        <f t="shared" si="104"/>
        <v>0</v>
      </c>
      <c r="M348" s="132">
        <f t="shared" si="105"/>
        <v>20</v>
      </c>
      <c r="P348" s="24" t="str">
        <f t="shared" si="106"/>
        <v xml:space="preserve"> </v>
      </c>
      <c r="Q348" s="25" t="str">
        <f t="shared" si="107"/>
        <v>L</v>
      </c>
      <c r="R348" s="43">
        <f t="shared" si="108"/>
        <v>4</v>
      </c>
      <c r="S348" s="134">
        <f t="shared" si="109"/>
        <v>5</v>
      </c>
      <c r="T348" s="43">
        <f t="shared" si="110"/>
        <v>11</v>
      </c>
      <c r="U348" s="43">
        <f t="shared" si="111"/>
        <v>2</v>
      </c>
      <c r="V348" s="43">
        <f t="shared" si="112"/>
        <v>0</v>
      </c>
      <c r="W348" s="132">
        <f t="shared" si="113"/>
        <v>43</v>
      </c>
    </row>
    <row r="349" spans="1:23">
      <c r="A349" s="197">
        <f t="shared" si="115"/>
        <v>339</v>
      </c>
      <c r="B349" s="198">
        <f>Data!B349</f>
        <v>8</v>
      </c>
      <c r="D349" s="73">
        <f t="shared" si="114"/>
        <v>2</v>
      </c>
      <c r="F349" s="24" t="str">
        <f t="shared" si="98"/>
        <v xml:space="preserve"> </v>
      </c>
      <c r="G349" s="25" t="str">
        <f t="shared" si="99"/>
        <v>L</v>
      </c>
      <c r="H349" s="43">
        <f t="shared" si="100"/>
        <v>2</v>
      </c>
      <c r="I349" s="134">
        <f t="shared" si="101"/>
        <v>6</v>
      </c>
      <c r="J349" s="43">
        <f t="shared" si="102"/>
        <v>7</v>
      </c>
      <c r="K349" s="43">
        <f t="shared" si="103"/>
        <v>2</v>
      </c>
      <c r="L349" s="43">
        <f t="shared" si="104"/>
        <v>0</v>
      </c>
      <c r="M349" s="132">
        <f t="shared" si="105"/>
        <v>18</v>
      </c>
      <c r="P349" s="24" t="str">
        <f t="shared" si="106"/>
        <v xml:space="preserve"> </v>
      </c>
      <c r="Q349" s="25" t="str">
        <f t="shared" si="107"/>
        <v>L</v>
      </c>
      <c r="R349" s="43">
        <f t="shared" si="108"/>
        <v>2</v>
      </c>
      <c r="S349" s="134">
        <f t="shared" si="109"/>
        <v>6</v>
      </c>
      <c r="T349" s="43">
        <f t="shared" si="110"/>
        <v>12</v>
      </c>
      <c r="U349" s="43">
        <f t="shared" si="111"/>
        <v>3</v>
      </c>
      <c r="V349" s="43">
        <f t="shared" si="112"/>
        <v>0</v>
      </c>
      <c r="W349" s="132">
        <f t="shared" si="113"/>
        <v>40</v>
      </c>
    </row>
    <row r="350" spans="1:23">
      <c r="A350" s="197">
        <f t="shared" si="115"/>
        <v>340</v>
      </c>
      <c r="B350" s="198">
        <f>Data!B350</f>
        <v>30</v>
      </c>
      <c r="D350" s="73">
        <f t="shared" si="114"/>
        <v>5</v>
      </c>
      <c r="F350" s="24" t="str">
        <f t="shared" si="98"/>
        <v xml:space="preserve"> </v>
      </c>
      <c r="G350" s="25" t="str">
        <f t="shared" si="99"/>
        <v>L</v>
      </c>
      <c r="H350" s="43">
        <f t="shared" si="100"/>
        <v>5</v>
      </c>
      <c r="I350" s="134">
        <f t="shared" si="101"/>
        <v>7</v>
      </c>
      <c r="J350" s="43">
        <f t="shared" si="102"/>
        <v>8</v>
      </c>
      <c r="K350" s="43">
        <f t="shared" si="103"/>
        <v>2</v>
      </c>
      <c r="L350" s="43">
        <f t="shared" si="104"/>
        <v>0</v>
      </c>
      <c r="M350" s="132">
        <f t="shared" si="105"/>
        <v>16</v>
      </c>
      <c r="P350" s="24" t="str">
        <f t="shared" si="106"/>
        <v xml:space="preserve"> </v>
      </c>
      <c r="Q350" s="25" t="str">
        <f t="shared" si="107"/>
        <v>L</v>
      </c>
      <c r="R350" s="43">
        <f t="shared" si="108"/>
        <v>5</v>
      </c>
      <c r="S350" s="134">
        <f t="shared" si="109"/>
        <v>7</v>
      </c>
      <c r="T350" s="43">
        <f t="shared" si="110"/>
        <v>13</v>
      </c>
      <c r="U350" s="43">
        <f t="shared" si="111"/>
        <v>3</v>
      </c>
      <c r="V350" s="43">
        <f t="shared" si="112"/>
        <v>0</v>
      </c>
      <c r="W350" s="132">
        <f t="shared" si="113"/>
        <v>37</v>
      </c>
    </row>
    <row r="351" spans="1:23">
      <c r="A351" s="197">
        <f t="shared" si="115"/>
        <v>341</v>
      </c>
      <c r="B351" s="198">
        <f>Data!B351</f>
        <v>25</v>
      </c>
      <c r="D351" s="73">
        <f t="shared" si="114"/>
        <v>5</v>
      </c>
      <c r="F351" s="24" t="str">
        <f t="shared" si="98"/>
        <v xml:space="preserve"> </v>
      </c>
      <c r="G351" s="25" t="str">
        <f t="shared" si="99"/>
        <v>W</v>
      </c>
      <c r="H351" s="43" t="str">
        <f t="shared" si="100"/>
        <v xml:space="preserve"> </v>
      </c>
      <c r="I351" s="134">
        <f t="shared" si="101"/>
        <v>0</v>
      </c>
      <c r="J351" s="43">
        <f t="shared" si="102"/>
        <v>0</v>
      </c>
      <c r="K351" s="43">
        <f t="shared" si="103"/>
        <v>0</v>
      </c>
      <c r="L351" s="43">
        <f t="shared" si="104"/>
        <v>12</v>
      </c>
      <c r="M351" s="132">
        <f t="shared" si="105"/>
        <v>28</v>
      </c>
      <c r="P351" s="24" t="str">
        <f t="shared" si="106"/>
        <v xml:space="preserve"> </v>
      </c>
      <c r="Q351" s="25" t="str">
        <f t="shared" si="107"/>
        <v>W</v>
      </c>
      <c r="R351" s="43" t="str">
        <f t="shared" si="108"/>
        <v xml:space="preserve"> </v>
      </c>
      <c r="S351" s="134">
        <f t="shared" si="109"/>
        <v>0</v>
      </c>
      <c r="T351" s="43">
        <f t="shared" si="110"/>
        <v>8</v>
      </c>
      <c r="U351" s="43">
        <f t="shared" si="111"/>
        <v>0</v>
      </c>
      <c r="V351" s="43">
        <f t="shared" si="112"/>
        <v>18</v>
      </c>
      <c r="W351" s="132">
        <f t="shared" si="113"/>
        <v>55</v>
      </c>
    </row>
    <row r="352" spans="1:23">
      <c r="A352" s="197">
        <f t="shared" si="115"/>
        <v>342</v>
      </c>
      <c r="B352" s="198">
        <f>Data!B352</f>
        <v>14</v>
      </c>
      <c r="D352" s="73">
        <f t="shared" si="114"/>
        <v>3</v>
      </c>
      <c r="F352" s="24" t="str">
        <f t="shared" si="98"/>
        <v xml:space="preserve"> </v>
      </c>
      <c r="G352" s="25" t="str">
        <f t="shared" si="99"/>
        <v xml:space="preserve"> </v>
      </c>
      <c r="H352" s="43" t="str">
        <f t="shared" si="100"/>
        <v xml:space="preserve"> </v>
      </c>
      <c r="I352" s="134">
        <f t="shared" si="101"/>
        <v>0</v>
      </c>
      <c r="J352" s="43">
        <f t="shared" si="102"/>
        <v>0</v>
      </c>
      <c r="K352" s="43">
        <f t="shared" si="103"/>
        <v>0</v>
      </c>
      <c r="L352" s="43">
        <f t="shared" si="104"/>
        <v>0</v>
      </c>
      <c r="M352" s="132">
        <f t="shared" si="105"/>
        <v>28</v>
      </c>
      <c r="P352" s="24" t="str">
        <f t="shared" si="106"/>
        <v xml:space="preserve"> </v>
      </c>
      <c r="Q352" s="25" t="str">
        <f t="shared" si="107"/>
        <v xml:space="preserve"> </v>
      </c>
      <c r="R352" s="43" t="str">
        <f t="shared" si="108"/>
        <v xml:space="preserve"> </v>
      </c>
      <c r="S352" s="134">
        <f t="shared" si="109"/>
        <v>0</v>
      </c>
      <c r="T352" s="43">
        <f t="shared" si="110"/>
        <v>8</v>
      </c>
      <c r="U352" s="43">
        <f t="shared" si="111"/>
        <v>0</v>
      </c>
      <c r="V352" s="43">
        <f t="shared" si="112"/>
        <v>0</v>
      </c>
      <c r="W352" s="132">
        <f t="shared" si="113"/>
        <v>55</v>
      </c>
    </row>
    <row r="353" spans="1:23">
      <c r="A353" s="197">
        <f t="shared" si="115"/>
        <v>343</v>
      </c>
      <c r="B353" s="198">
        <f>Data!B353</f>
        <v>24</v>
      </c>
      <c r="D353" s="73">
        <f t="shared" si="114"/>
        <v>4</v>
      </c>
      <c r="F353" s="24" t="str">
        <f t="shared" si="98"/>
        <v xml:space="preserve"> </v>
      </c>
      <c r="G353" s="25" t="str">
        <f t="shared" si="99"/>
        <v xml:space="preserve"> </v>
      </c>
      <c r="H353" s="43" t="str">
        <f t="shared" si="100"/>
        <v xml:space="preserve"> </v>
      </c>
      <c r="I353" s="134">
        <f t="shared" si="101"/>
        <v>0</v>
      </c>
      <c r="J353" s="43">
        <f t="shared" si="102"/>
        <v>0</v>
      </c>
      <c r="K353" s="43">
        <f t="shared" si="103"/>
        <v>0</v>
      </c>
      <c r="L353" s="43">
        <f t="shared" si="104"/>
        <v>0</v>
      </c>
      <c r="M353" s="132">
        <f t="shared" si="105"/>
        <v>28</v>
      </c>
      <c r="P353" s="24" t="str">
        <f t="shared" si="106"/>
        <v xml:space="preserve"> </v>
      </c>
      <c r="Q353" s="25" t="str">
        <f t="shared" si="107"/>
        <v xml:space="preserve"> </v>
      </c>
      <c r="R353" s="43" t="str">
        <f t="shared" si="108"/>
        <v xml:space="preserve"> </v>
      </c>
      <c r="S353" s="134">
        <f t="shared" si="109"/>
        <v>0</v>
      </c>
      <c r="T353" s="43">
        <f t="shared" si="110"/>
        <v>8</v>
      </c>
      <c r="U353" s="43">
        <f t="shared" si="111"/>
        <v>0</v>
      </c>
      <c r="V353" s="43">
        <f t="shared" si="112"/>
        <v>0</v>
      </c>
      <c r="W353" s="132">
        <f t="shared" si="113"/>
        <v>55</v>
      </c>
    </row>
    <row r="354" spans="1:23">
      <c r="A354" s="197">
        <f t="shared" si="115"/>
        <v>344</v>
      </c>
      <c r="B354" s="198">
        <f>Data!B354</f>
        <v>19</v>
      </c>
      <c r="D354" s="73">
        <f t="shared" si="114"/>
        <v>4</v>
      </c>
      <c r="F354" s="24" t="str">
        <f t="shared" si="98"/>
        <v>T</v>
      </c>
      <c r="G354" s="25" t="str">
        <f t="shared" si="99"/>
        <v xml:space="preserve"> </v>
      </c>
      <c r="H354" s="43">
        <f t="shared" si="100"/>
        <v>4</v>
      </c>
      <c r="I354" s="134">
        <f t="shared" si="101"/>
        <v>0</v>
      </c>
      <c r="J354" s="43">
        <f t="shared" si="102"/>
        <v>1</v>
      </c>
      <c r="K354" s="43">
        <f t="shared" si="103"/>
        <v>1</v>
      </c>
      <c r="L354" s="43">
        <f t="shared" si="104"/>
        <v>0</v>
      </c>
      <c r="M354" s="132">
        <f t="shared" si="105"/>
        <v>27</v>
      </c>
      <c r="P354" s="24" t="str">
        <f t="shared" si="106"/>
        <v>T</v>
      </c>
      <c r="Q354" s="25" t="str">
        <f t="shared" si="107"/>
        <v xml:space="preserve"> </v>
      </c>
      <c r="R354" s="43">
        <f t="shared" si="108"/>
        <v>4</v>
      </c>
      <c r="S354" s="134">
        <f t="shared" si="109"/>
        <v>0</v>
      </c>
      <c r="T354" s="43">
        <f t="shared" si="110"/>
        <v>8</v>
      </c>
      <c r="U354" s="43">
        <f t="shared" si="111"/>
        <v>2</v>
      </c>
      <c r="V354" s="43">
        <f t="shared" si="112"/>
        <v>0</v>
      </c>
      <c r="W354" s="132">
        <f t="shared" si="113"/>
        <v>53</v>
      </c>
    </row>
    <row r="355" spans="1:23">
      <c r="A355" s="197">
        <f t="shared" si="115"/>
        <v>345</v>
      </c>
      <c r="B355" s="198">
        <f>Data!B355</f>
        <v>24</v>
      </c>
      <c r="D355" s="73">
        <f t="shared" si="114"/>
        <v>4</v>
      </c>
      <c r="F355" s="24" t="str">
        <f t="shared" si="98"/>
        <v>T</v>
      </c>
      <c r="G355" s="25" t="str">
        <f t="shared" si="99"/>
        <v>W</v>
      </c>
      <c r="H355" s="43" t="str">
        <f t="shared" si="100"/>
        <v xml:space="preserve"> </v>
      </c>
      <c r="I355" s="134">
        <f t="shared" si="101"/>
        <v>0</v>
      </c>
      <c r="J355" s="43">
        <f t="shared" si="102"/>
        <v>0</v>
      </c>
      <c r="K355" s="43">
        <f t="shared" si="103"/>
        <v>0</v>
      </c>
      <c r="L355" s="43">
        <f t="shared" si="104"/>
        <v>6</v>
      </c>
      <c r="M355" s="132">
        <f t="shared" si="105"/>
        <v>33</v>
      </c>
      <c r="P355" s="24" t="str">
        <f t="shared" si="106"/>
        <v>T</v>
      </c>
      <c r="Q355" s="25" t="str">
        <f t="shared" si="107"/>
        <v>W</v>
      </c>
      <c r="R355" s="43" t="str">
        <f t="shared" si="108"/>
        <v xml:space="preserve"> </v>
      </c>
      <c r="S355" s="134">
        <f t="shared" si="109"/>
        <v>0</v>
      </c>
      <c r="T355" s="43">
        <f t="shared" si="110"/>
        <v>3</v>
      </c>
      <c r="U355" s="43">
        <f t="shared" si="111"/>
        <v>0</v>
      </c>
      <c r="V355" s="43">
        <f t="shared" si="112"/>
        <v>12</v>
      </c>
      <c r="W355" s="132">
        <f t="shared" si="113"/>
        <v>65</v>
      </c>
    </row>
    <row r="356" spans="1:23">
      <c r="A356" s="197">
        <f t="shared" si="115"/>
        <v>346</v>
      </c>
      <c r="B356" s="198">
        <f>Data!B356</f>
        <v>32</v>
      </c>
      <c r="D356" s="73">
        <f t="shared" si="114"/>
        <v>6</v>
      </c>
      <c r="F356" s="24" t="str">
        <f t="shared" si="98"/>
        <v xml:space="preserve"> </v>
      </c>
      <c r="G356" s="25" t="str">
        <f t="shared" si="99"/>
        <v xml:space="preserve"> </v>
      </c>
      <c r="H356" s="43" t="str">
        <f t="shared" si="100"/>
        <v xml:space="preserve"> </v>
      </c>
      <c r="I356" s="134">
        <f t="shared" si="101"/>
        <v>0</v>
      </c>
      <c r="J356" s="43">
        <f t="shared" si="102"/>
        <v>0</v>
      </c>
      <c r="K356" s="43">
        <f t="shared" si="103"/>
        <v>0</v>
      </c>
      <c r="L356" s="43">
        <f t="shared" si="104"/>
        <v>0</v>
      </c>
      <c r="M356" s="132">
        <f t="shared" si="105"/>
        <v>33</v>
      </c>
      <c r="P356" s="24" t="str">
        <f t="shared" si="106"/>
        <v xml:space="preserve"> </v>
      </c>
      <c r="Q356" s="25" t="str">
        <f t="shared" si="107"/>
        <v xml:space="preserve"> </v>
      </c>
      <c r="R356" s="43" t="str">
        <f t="shared" si="108"/>
        <v xml:space="preserve"> </v>
      </c>
      <c r="S356" s="134">
        <f t="shared" si="109"/>
        <v>0</v>
      </c>
      <c r="T356" s="43">
        <f t="shared" si="110"/>
        <v>3</v>
      </c>
      <c r="U356" s="43">
        <f t="shared" si="111"/>
        <v>0</v>
      </c>
      <c r="V356" s="43">
        <f t="shared" si="112"/>
        <v>0</v>
      </c>
      <c r="W356" s="132">
        <f t="shared" si="113"/>
        <v>65</v>
      </c>
    </row>
    <row r="357" spans="1:23">
      <c r="A357" s="197">
        <f t="shared" si="115"/>
        <v>347</v>
      </c>
      <c r="B357" s="198">
        <f>Data!B357</f>
        <v>24</v>
      </c>
      <c r="D357" s="73">
        <f t="shared" si="114"/>
        <v>4</v>
      </c>
      <c r="F357" s="24" t="str">
        <f t="shared" si="98"/>
        <v xml:space="preserve"> </v>
      </c>
      <c r="G357" s="25" t="str">
        <f t="shared" si="99"/>
        <v xml:space="preserve"> </v>
      </c>
      <c r="H357" s="43" t="str">
        <f t="shared" si="100"/>
        <v xml:space="preserve"> </v>
      </c>
      <c r="I357" s="134">
        <f t="shared" si="101"/>
        <v>0</v>
      </c>
      <c r="J357" s="43">
        <f t="shared" si="102"/>
        <v>0</v>
      </c>
      <c r="K357" s="43">
        <f t="shared" si="103"/>
        <v>0</v>
      </c>
      <c r="L357" s="43">
        <f t="shared" si="104"/>
        <v>0</v>
      </c>
      <c r="M357" s="132">
        <f t="shared" si="105"/>
        <v>33</v>
      </c>
      <c r="P357" s="24" t="str">
        <f t="shared" si="106"/>
        <v xml:space="preserve"> </v>
      </c>
      <c r="Q357" s="25" t="str">
        <f t="shared" si="107"/>
        <v xml:space="preserve"> </v>
      </c>
      <c r="R357" s="43" t="str">
        <f t="shared" si="108"/>
        <v xml:space="preserve"> </v>
      </c>
      <c r="S357" s="134">
        <f t="shared" si="109"/>
        <v>0</v>
      </c>
      <c r="T357" s="43">
        <f t="shared" si="110"/>
        <v>3</v>
      </c>
      <c r="U357" s="43">
        <f t="shared" si="111"/>
        <v>0</v>
      </c>
      <c r="V357" s="43">
        <f t="shared" si="112"/>
        <v>0</v>
      </c>
      <c r="W357" s="132">
        <f t="shared" si="113"/>
        <v>65</v>
      </c>
    </row>
    <row r="358" spans="1:23">
      <c r="A358" s="197">
        <f t="shared" si="115"/>
        <v>348</v>
      </c>
      <c r="B358" s="198">
        <f>Data!B358</f>
        <v>6</v>
      </c>
      <c r="D358" s="73">
        <f t="shared" si="114"/>
        <v>1</v>
      </c>
      <c r="F358" s="24" t="str">
        <f t="shared" si="98"/>
        <v xml:space="preserve"> </v>
      </c>
      <c r="G358" s="25" t="str">
        <f t="shared" si="99"/>
        <v xml:space="preserve"> </v>
      </c>
      <c r="H358" s="43" t="str">
        <f t="shared" si="100"/>
        <v xml:space="preserve"> </v>
      </c>
      <c r="I358" s="134">
        <f t="shared" si="101"/>
        <v>0</v>
      </c>
      <c r="J358" s="43">
        <f t="shared" si="102"/>
        <v>0</v>
      </c>
      <c r="K358" s="43">
        <f t="shared" si="103"/>
        <v>0</v>
      </c>
      <c r="L358" s="43">
        <f t="shared" si="104"/>
        <v>0</v>
      </c>
      <c r="M358" s="132">
        <f t="shared" si="105"/>
        <v>33</v>
      </c>
      <c r="P358" s="24" t="str">
        <f t="shared" si="106"/>
        <v xml:space="preserve"> </v>
      </c>
      <c r="Q358" s="25" t="str">
        <f t="shared" si="107"/>
        <v xml:space="preserve"> </v>
      </c>
      <c r="R358" s="43" t="str">
        <f t="shared" si="108"/>
        <v xml:space="preserve"> </v>
      </c>
      <c r="S358" s="134">
        <f t="shared" si="109"/>
        <v>0</v>
      </c>
      <c r="T358" s="43">
        <f t="shared" si="110"/>
        <v>3</v>
      </c>
      <c r="U358" s="43">
        <f t="shared" si="111"/>
        <v>0</v>
      </c>
      <c r="V358" s="43">
        <f t="shared" si="112"/>
        <v>0</v>
      </c>
      <c r="W358" s="132">
        <f t="shared" si="113"/>
        <v>65</v>
      </c>
    </row>
    <row r="359" spans="1:23">
      <c r="A359" s="197">
        <f t="shared" si="115"/>
        <v>349</v>
      </c>
      <c r="B359" s="198">
        <f>Data!B359</f>
        <v>19</v>
      </c>
      <c r="D359" s="73">
        <f t="shared" si="114"/>
        <v>4</v>
      </c>
      <c r="F359" s="24" t="str">
        <f t="shared" si="98"/>
        <v xml:space="preserve"> </v>
      </c>
      <c r="G359" s="25" t="str">
        <f t="shared" si="99"/>
        <v xml:space="preserve"> </v>
      </c>
      <c r="H359" s="43" t="str">
        <f t="shared" si="100"/>
        <v xml:space="preserve"> </v>
      </c>
      <c r="I359" s="134">
        <f t="shared" si="101"/>
        <v>0</v>
      </c>
      <c r="J359" s="43">
        <f t="shared" si="102"/>
        <v>0</v>
      </c>
      <c r="K359" s="43">
        <f t="shared" si="103"/>
        <v>0</v>
      </c>
      <c r="L359" s="43">
        <f t="shared" si="104"/>
        <v>0</v>
      </c>
      <c r="M359" s="132">
        <f t="shared" si="105"/>
        <v>33</v>
      </c>
      <c r="P359" s="24" t="str">
        <f t="shared" si="106"/>
        <v xml:space="preserve"> </v>
      </c>
      <c r="Q359" s="25" t="str">
        <f t="shared" si="107"/>
        <v xml:space="preserve"> </v>
      </c>
      <c r="R359" s="43" t="str">
        <f t="shared" si="108"/>
        <v xml:space="preserve"> </v>
      </c>
      <c r="S359" s="134">
        <f t="shared" si="109"/>
        <v>0</v>
      </c>
      <c r="T359" s="43">
        <f t="shared" si="110"/>
        <v>3</v>
      </c>
      <c r="U359" s="43">
        <f t="shared" si="111"/>
        <v>0</v>
      </c>
      <c r="V359" s="43">
        <f t="shared" si="112"/>
        <v>0</v>
      </c>
      <c r="W359" s="132">
        <f t="shared" si="113"/>
        <v>65</v>
      </c>
    </row>
    <row r="360" spans="1:23">
      <c r="A360" s="197">
        <f t="shared" si="115"/>
        <v>350</v>
      </c>
      <c r="B360" s="198">
        <f>Data!B360</f>
        <v>0</v>
      </c>
      <c r="D360" s="73">
        <f t="shared" si="114"/>
        <v>0</v>
      </c>
      <c r="F360" s="24" t="str">
        <f t="shared" si="98"/>
        <v xml:space="preserve"> </v>
      </c>
      <c r="G360" s="25" t="str">
        <f t="shared" si="99"/>
        <v xml:space="preserve"> </v>
      </c>
      <c r="H360" s="43" t="str">
        <f t="shared" si="100"/>
        <v xml:space="preserve"> </v>
      </c>
      <c r="I360" s="134">
        <f t="shared" si="101"/>
        <v>0</v>
      </c>
      <c r="J360" s="43">
        <f t="shared" si="102"/>
        <v>0</v>
      </c>
      <c r="K360" s="43">
        <f t="shared" si="103"/>
        <v>0</v>
      </c>
      <c r="L360" s="43">
        <f t="shared" si="104"/>
        <v>0</v>
      </c>
      <c r="M360" s="132">
        <f t="shared" si="105"/>
        <v>33</v>
      </c>
      <c r="P360" s="24" t="str">
        <f t="shared" si="106"/>
        <v xml:space="preserve"> </v>
      </c>
      <c r="Q360" s="25" t="str">
        <f t="shared" si="107"/>
        <v xml:space="preserve"> </v>
      </c>
      <c r="R360" s="43" t="str">
        <f t="shared" si="108"/>
        <v xml:space="preserve"> </v>
      </c>
      <c r="S360" s="134">
        <f t="shared" si="109"/>
        <v>0</v>
      </c>
      <c r="T360" s="43">
        <f t="shared" si="110"/>
        <v>3</v>
      </c>
      <c r="U360" s="43">
        <f t="shared" si="111"/>
        <v>0</v>
      </c>
      <c r="V360" s="43">
        <f t="shared" si="112"/>
        <v>0</v>
      </c>
      <c r="W360" s="132">
        <f t="shared" si="113"/>
        <v>65</v>
      </c>
    </row>
    <row r="361" spans="1:23">
      <c r="A361" s="197">
        <f t="shared" si="115"/>
        <v>351</v>
      </c>
      <c r="B361" s="198">
        <f>Data!B361</f>
        <v>33</v>
      </c>
      <c r="D361" s="73">
        <f t="shared" si="114"/>
        <v>6</v>
      </c>
      <c r="F361" s="24" t="str">
        <f t="shared" si="98"/>
        <v xml:space="preserve"> </v>
      </c>
      <c r="G361" s="25" t="str">
        <f t="shared" si="99"/>
        <v xml:space="preserve"> </v>
      </c>
      <c r="H361" s="43" t="str">
        <f t="shared" si="100"/>
        <v xml:space="preserve"> </v>
      </c>
      <c r="I361" s="134">
        <f t="shared" si="101"/>
        <v>0</v>
      </c>
      <c r="J361" s="43">
        <f t="shared" si="102"/>
        <v>0</v>
      </c>
      <c r="K361" s="43">
        <f t="shared" si="103"/>
        <v>0</v>
      </c>
      <c r="L361" s="43">
        <f t="shared" si="104"/>
        <v>0</v>
      </c>
      <c r="M361" s="132">
        <f t="shared" si="105"/>
        <v>33</v>
      </c>
      <c r="P361" s="24" t="str">
        <f t="shared" si="106"/>
        <v xml:space="preserve"> </v>
      </c>
      <c r="Q361" s="25" t="str">
        <f t="shared" si="107"/>
        <v xml:space="preserve"> </v>
      </c>
      <c r="R361" s="43" t="str">
        <f t="shared" si="108"/>
        <v xml:space="preserve"> </v>
      </c>
      <c r="S361" s="134">
        <f t="shared" si="109"/>
        <v>0</v>
      </c>
      <c r="T361" s="43">
        <f t="shared" si="110"/>
        <v>3</v>
      </c>
      <c r="U361" s="43">
        <f t="shared" si="111"/>
        <v>0</v>
      </c>
      <c r="V361" s="43">
        <f t="shared" si="112"/>
        <v>0</v>
      </c>
      <c r="W361" s="132">
        <f t="shared" si="113"/>
        <v>65</v>
      </c>
    </row>
    <row r="362" spans="1:23">
      <c r="A362" s="197">
        <f t="shared" si="115"/>
        <v>352</v>
      </c>
      <c r="B362" s="198">
        <f>Data!B362</f>
        <v>2</v>
      </c>
      <c r="D362" s="73">
        <f t="shared" si="114"/>
        <v>1</v>
      </c>
      <c r="F362" s="24" t="str">
        <f t="shared" si="98"/>
        <v xml:space="preserve"> </v>
      </c>
      <c r="G362" s="25" t="str">
        <f t="shared" si="99"/>
        <v xml:space="preserve"> </v>
      </c>
      <c r="H362" s="43" t="str">
        <f t="shared" si="100"/>
        <v xml:space="preserve"> </v>
      </c>
      <c r="I362" s="134">
        <f t="shared" si="101"/>
        <v>0</v>
      </c>
      <c r="J362" s="43">
        <f t="shared" si="102"/>
        <v>0</v>
      </c>
      <c r="K362" s="43">
        <f t="shared" si="103"/>
        <v>0</v>
      </c>
      <c r="L362" s="43">
        <f t="shared" si="104"/>
        <v>0</v>
      </c>
      <c r="M362" s="132">
        <f t="shared" si="105"/>
        <v>33</v>
      </c>
      <c r="P362" s="24" t="str">
        <f t="shared" si="106"/>
        <v xml:space="preserve"> </v>
      </c>
      <c r="Q362" s="25" t="str">
        <f t="shared" si="107"/>
        <v xml:space="preserve"> </v>
      </c>
      <c r="R362" s="43" t="str">
        <f t="shared" si="108"/>
        <v xml:space="preserve"> </v>
      </c>
      <c r="S362" s="134">
        <f t="shared" si="109"/>
        <v>0</v>
      </c>
      <c r="T362" s="43">
        <f t="shared" si="110"/>
        <v>3</v>
      </c>
      <c r="U362" s="43">
        <f t="shared" si="111"/>
        <v>0</v>
      </c>
      <c r="V362" s="43">
        <f t="shared" si="112"/>
        <v>0</v>
      </c>
      <c r="W362" s="132">
        <f t="shared" si="113"/>
        <v>65</v>
      </c>
    </row>
    <row r="363" spans="1:23">
      <c r="A363" s="197">
        <f t="shared" si="115"/>
        <v>353</v>
      </c>
      <c r="B363" s="198">
        <f>Data!B363</f>
        <v>14</v>
      </c>
      <c r="D363" s="73">
        <f t="shared" si="114"/>
        <v>3</v>
      </c>
      <c r="F363" s="24" t="str">
        <f t="shared" si="98"/>
        <v xml:space="preserve"> </v>
      </c>
      <c r="G363" s="25" t="str">
        <f t="shared" si="99"/>
        <v xml:space="preserve"> </v>
      </c>
      <c r="H363" s="43" t="str">
        <f t="shared" si="100"/>
        <v xml:space="preserve"> </v>
      </c>
      <c r="I363" s="134">
        <f t="shared" si="101"/>
        <v>0</v>
      </c>
      <c r="J363" s="43">
        <f t="shared" si="102"/>
        <v>0</v>
      </c>
      <c r="K363" s="43">
        <f t="shared" si="103"/>
        <v>0</v>
      </c>
      <c r="L363" s="43">
        <f t="shared" si="104"/>
        <v>0</v>
      </c>
      <c r="M363" s="132">
        <f t="shared" si="105"/>
        <v>33</v>
      </c>
      <c r="P363" s="24" t="str">
        <f t="shared" si="106"/>
        <v xml:space="preserve"> </v>
      </c>
      <c r="Q363" s="25" t="str">
        <f t="shared" si="107"/>
        <v xml:space="preserve"> </v>
      </c>
      <c r="R363" s="43" t="str">
        <f t="shared" si="108"/>
        <v xml:space="preserve"> </v>
      </c>
      <c r="S363" s="134">
        <f t="shared" si="109"/>
        <v>0</v>
      </c>
      <c r="T363" s="43">
        <f t="shared" si="110"/>
        <v>3</v>
      </c>
      <c r="U363" s="43">
        <f t="shared" si="111"/>
        <v>0</v>
      </c>
      <c r="V363" s="43">
        <f t="shared" si="112"/>
        <v>0</v>
      </c>
      <c r="W363" s="132">
        <f t="shared" si="113"/>
        <v>65</v>
      </c>
    </row>
    <row r="364" spans="1:23">
      <c r="A364" s="197">
        <f t="shared" si="115"/>
        <v>354</v>
      </c>
      <c r="B364" s="198">
        <f>Data!B364</f>
        <v>9</v>
      </c>
      <c r="D364" s="73">
        <f t="shared" si="114"/>
        <v>2</v>
      </c>
      <c r="F364" s="24" t="str">
        <f t="shared" si="98"/>
        <v xml:space="preserve"> </v>
      </c>
      <c r="G364" s="25" t="str">
        <f t="shared" si="99"/>
        <v xml:space="preserve"> </v>
      </c>
      <c r="H364" s="43" t="str">
        <f t="shared" si="100"/>
        <v xml:space="preserve"> </v>
      </c>
      <c r="I364" s="134">
        <f t="shared" si="101"/>
        <v>0</v>
      </c>
      <c r="J364" s="43">
        <f t="shared" si="102"/>
        <v>0</v>
      </c>
      <c r="K364" s="43">
        <f t="shared" si="103"/>
        <v>0</v>
      </c>
      <c r="L364" s="43">
        <f t="shared" si="104"/>
        <v>0</v>
      </c>
      <c r="M364" s="132">
        <f t="shared" si="105"/>
        <v>33</v>
      </c>
      <c r="P364" s="24" t="str">
        <f t="shared" si="106"/>
        <v xml:space="preserve"> </v>
      </c>
      <c r="Q364" s="25" t="str">
        <f t="shared" si="107"/>
        <v xml:space="preserve"> </v>
      </c>
      <c r="R364" s="43" t="str">
        <f t="shared" si="108"/>
        <v xml:space="preserve"> </v>
      </c>
      <c r="S364" s="134">
        <f t="shared" si="109"/>
        <v>0</v>
      </c>
      <c r="T364" s="43">
        <f t="shared" si="110"/>
        <v>3</v>
      </c>
      <c r="U364" s="43">
        <f t="shared" si="111"/>
        <v>0</v>
      </c>
      <c r="V364" s="43">
        <f t="shared" si="112"/>
        <v>0</v>
      </c>
      <c r="W364" s="132">
        <f t="shared" si="113"/>
        <v>65</v>
      </c>
    </row>
    <row r="365" spans="1:23">
      <c r="A365" s="197">
        <f t="shared" si="115"/>
        <v>355</v>
      </c>
      <c r="B365" s="198">
        <f>Data!B365</f>
        <v>6</v>
      </c>
      <c r="D365" s="73">
        <f t="shared" si="114"/>
        <v>1</v>
      </c>
      <c r="F365" s="24" t="str">
        <f t="shared" si="98"/>
        <v xml:space="preserve"> </v>
      </c>
      <c r="G365" s="25" t="str">
        <f t="shared" si="99"/>
        <v xml:space="preserve"> </v>
      </c>
      <c r="H365" s="43" t="str">
        <f t="shared" si="100"/>
        <v xml:space="preserve"> </v>
      </c>
      <c r="I365" s="134">
        <f t="shared" si="101"/>
        <v>0</v>
      </c>
      <c r="J365" s="43">
        <f t="shared" si="102"/>
        <v>0</v>
      </c>
      <c r="K365" s="43">
        <f t="shared" si="103"/>
        <v>0</v>
      </c>
      <c r="L365" s="43">
        <f t="shared" si="104"/>
        <v>0</v>
      </c>
      <c r="M365" s="132">
        <f t="shared" si="105"/>
        <v>33</v>
      </c>
      <c r="P365" s="24" t="str">
        <f t="shared" si="106"/>
        <v xml:space="preserve"> </v>
      </c>
      <c r="Q365" s="25" t="str">
        <f t="shared" si="107"/>
        <v xml:space="preserve"> </v>
      </c>
      <c r="R365" s="43" t="str">
        <f t="shared" si="108"/>
        <v xml:space="preserve"> </v>
      </c>
      <c r="S365" s="134">
        <f t="shared" si="109"/>
        <v>0</v>
      </c>
      <c r="T365" s="43">
        <f t="shared" si="110"/>
        <v>3</v>
      </c>
      <c r="U365" s="43">
        <f t="shared" si="111"/>
        <v>0</v>
      </c>
      <c r="V365" s="43">
        <f t="shared" si="112"/>
        <v>0</v>
      </c>
      <c r="W365" s="132">
        <f t="shared" si="113"/>
        <v>65</v>
      </c>
    </row>
    <row r="366" spans="1:23">
      <c r="A366" s="197">
        <f t="shared" si="115"/>
        <v>356</v>
      </c>
      <c r="B366" s="198">
        <f>Data!B366</f>
        <v>15</v>
      </c>
      <c r="D366" s="73">
        <f t="shared" si="114"/>
        <v>3</v>
      </c>
      <c r="F366" s="24" t="str">
        <f t="shared" si="98"/>
        <v xml:space="preserve"> </v>
      </c>
      <c r="G366" s="25" t="str">
        <f t="shared" si="99"/>
        <v xml:space="preserve"> </v>
      </c>
      <c r="H366" s="43" t="str">
        <f t="shared" si="100"/>
        <v xml:space="preserve"> </v>
      </c>
      <c r="I366" s="134">
        <f t="shared" si="101"/>
        <v>0</v>
      </c>
      <c r="J366" s="43">
        <f t="shared" si="102"/>
        <v>0</v>
      </c>
      <c r="K366" s="43">
        <f t="shared" si="103"/>
        <v>0</v>
      </c>
      <c r="L366" s="43">
        <f t="shared" si="104"/>
        <v>0</v>
      </c>
      <c r="M366" s="132">
        <f t="shared" si="105"/>
        <v>33</v>
      </c>
      <c r="P366" s="24" t="str">
        <f t="shared" si="106"/>
        <v xml:space="preserve"> </v>
      </c>
      <c r="Q366" s="25" t="str">
        <f t="shared" si="107"/>
        <v xml:space="preserve"> </v>
      </c>
      <c r="R366" s="43" t="str">
        <f t="shared" si="108"/>
        <v xml:space="preserve"> </v>
      </c>
      <c r="S366" s="134">
        <f t="shared" si="109"/>
        <v>0</v>
      </c>
      <c r="T366" s="43">
        <f t="shared" si="110"/>
        <v>3</v>
      </c>
      <c r="U366" s="43">
        <f t="shared" si="111"/>
        <v>0</v>
      </c>
      <c r="V366" s="43">
        <f t="shared" si="112"/>
        <v>0</v>
      </c>
      <c r="W366" s="132">
        <f t="shared" si="113"/>
        <v>65</v>
      </c>
    </row>
    <row r="367" spans="1:23">
      <c r="A367" s="197">
        <f t="shared" si="115"/>
        <v>357</v>
      </c>
      <c r="B367" s="198">
        <f>Data!B367</f>
        <v>34</v>
      </c>
      <c r="D367" s="73">
        <f t="shared" si="114"/>
        <v>6</v>
      </c>
      <c r="F367" s="24" t="str">
        <f t="shared" si="98"/>
        <v xml:space="preserve"> </v>
      </c>
      <c r="G367" s="25" t="str">
        <f t="shared" si="99"/>
        <v xml:space="preserve"> </v>
      </c>
      <c r="H367" s="43" t="str">
        <f t="shared" si="100"/>
        <v xml:space="preserve"> </v>
      </c>
      <c r="I367" s="134">
        <f t="shared" si="101"/>
        <v>0</v>
      </c>
      <c r="J367" s="43">
        <f t="shared" si="102"/>
        <v>0</v>
      </c>
      <c r="K367" s="43">
        <f t="shared" si="103"/>
        <v>0</v>
      </c>
      <c r="L367" s="43">
        <f t="shared" si="104"/>
        <v>0</v>
      </c>
      <c r="M367" s="132">
        <f t="shared" si="105"/>
        <v>33</v>
      </c>
      <c r="P367" s="24" t="str">
        <f t="shared" si="106"/>
        <v xml:space="preserve"> </v>
      </c>
      <c r="Q367" s="25" t="str">
        <f t="shared" si="107"/>
        <v xml:space="preserve"> </v>
      </c>
      <c r="R367" s="43" t="str">
        <f t="shared" si="108"/>
        <v xml:space="preserve"> </v>
      </c>
      <c r="S367" s="134">
        <f t="shared" si="109"/>
        <v>0</v>
      </c>
      <c r="T367" s="43">
        <f t="shared" si="110"/>
        <v>3</v>
      </c>
      <c r="U367" s="43">
        <f t="shared" si="111"/>
        <v>0</v>
      </c>
      <c r="V367" s="43">
        <f t="shared" si="112"/>
        <v>0</v>
      </c>
      <c r="W367" s="132">
        <f t="shared" si="113"/>
        <v>65</v>
      </c>
    </row>
    <row r="368" spans="1:23">
      <c r="A368" s="197">
        <f t="shared" si="115"/>
        <v>358</v>
      </c>
      <c r="B368" s="198">
        <f>Data!B368</f>
        <v>34</v>
      </c>
      <c r="D368" s="73">
        <f t="shared" si="114"/>
        <v>6</v>
      </c>
      <c r="F368" s="24" t="str">
        <f t="shared" si="98"/>
        <v>T</v>
      </c>
      <c r="G368" s="25" t="str">
        <f t="shared" si="99"/>
        <v xml:space="preserve"> </v>
      </c>
      <c r="H368" s="43">
        <f t="shared" si="100"/>
        <v>6</v>
      </c>
      <c r="I368" s="134">
        <f t="shared" si="101"/>
        <v>0</v>
      </c>
      <c r="J368" s="43">
        <f t="shared" si="102"/>
        <v>1</v>
      </c>
      <c r="K368" s="43">
        <f t="shared" si="103"/>
        <v>1</v>
      </c>
      <c r="L368" s="43">
        <f t="shared" si="104"/>
        <v>0</v>
      </c>
      <c r="M368" s="132">
        <f t="shared" si="105"/>
        <v>32</v>
      </c>
      <c r="P368" s="24" t="str">
        <f t="shared" si="106"/>
        <v>T</v>
      </c>
      <c r="Q368" s="25" t="str">
        <f t="shared" si="107"/>
        <v xml:space="preserve"> </v>
      </c>
      <c r="R368" s="43">
        <f t="shared" si="108"/>
        <v>6</v>
      </c>
      <c r="S368" s="134">
        <f t="shared" si="109"/>
        <v>0</v>
      </c>
      <c r="T368" s="43">
        <f t="shared" si="110"/>
        <v>3</v>
      </c>
      <c r="U368" s="43">
        <f t="shared" si="111"/>
        <v>1</v>
      </c>
      <c r="V368" s="43">
        <f t="shared" si="112"/>
        <v>0</v>
      </c>
      <c r="W368" s="132">
        <f t="shared" si="113"/>
        <v>64</v>
      </c>
    </row>
    <row r="369" spans="1:23">
      <c r="A369" s="197">
        <f t="shared" si="115"/>
        <v>359</v>
      </c>
      <c r="B369" s="198">
        <f>Data!B369</f>
        <v>30</v>
      </c>
      <c r="D369" s="73">
        <f t="shared" si="114"/>
        <v>5</v>
      </c>
      <c r="F369" s="24" t="str">
        <f t="shared" si="98"/>
        <v xml:space="preserve"> </v>
      </c>
      <c r="G369" s="25" t="str">
        <f t="shared" si="99"/>
        <v>L</v>
      </c>
      <c r="H369" s="43">
        <f t="shared" si="100"/>
        <v>5</v>
      </c>
      <c r="I369" s="134">
        <f t="shared" si="101"/>
        <v>1</v>
      </c>
      <c r="J369" s="43">
        <f t="shared" si="102"/>
        <v>2</v>
      </c>
      <c r="K369" s="43">
        <f t="shared" si="103"/>
        <v>1</v>
      </c>
      <c r="L369" s="43">
        <f t="shared" si="104"/>
        <v>0</v>
      </c>
      <c r="M369" s="132">
        <f t="shared" si="105"/>
        <v>31</v>
      </c>
      <c r="P369" s="24" t="str">
        <f t="shared" si="106"/>
        <v xml:space="preserve"> </v>
      </c>
      <c r="Q369" s="25" t="str">
        <f t="shared" si="107"/>
        <v>L</v>
      </c>
      <c r="R369" s="43">
        <f t="shared" si="108"/>
        <v>5</v>
      </c>
      <c r="S369" s="134">
        <f t="shared" si="109"/>
        <v>1</v>
      </c>
      <c r="T369" s="43">
        <f t="shared" si="110"/>
        <v>4</v>
      </c>
      <c r="U369" s="43">
        <f t="shared" si="111"/>
        <v>1</v>
      </c>
      <c r="V369" s="43">
        <f t="shared" si="112"/>
        <v>0</v>
      </c>
      <c r="W369" s="132">
        <f t="shared" si="113"/>
        <v>63</v>
      </c>
    </row>
    <row r="370" spans="1:23">
      <c r="A370" s="197">
        <f t="shared" si="115"/>
        <v>360</v>
      </c>
      <c r="B370" s="198">
        <f>Data!B370</f>
        <v>6</v>
      </c>
      <c r="D370" s="73">
        <f t="shared" si="114"/>
        <v>1</v>
      </c>
      <c r="F370" s="24" t="str">
        <f t="shared" si="98"/>
        <v xml:space="preserve"> </v>
      </c>
      <c r="G370" s="25" t="str">
        <f t="shared" si="99"/>
        <v>L</v>
      </c>
      <c r="H370" s="43">
        <f t="shared" si="100"/>
        <v>1</v>
      </c>
      <c r="I370" s="134">
        <f t="shared" si="101"/>
        <v>2</v>
      </c>
      <c r="J370" s="43">
        <f t="shared" si="102"/>
        <v>3</v>
      </c>
      <c r="K370" s="43">
        <f t="shared" si="103"/>
        <v>1</v>
      </c>
      <c r="L370" s="43">
        <f t="shared" si="104"/>
        <v>0</v>
      </c>
      <c r="M370" s="132">
        <f t="shared" si="105"/>
        <v>30</v>
      </c>
      <c r="P370" s="24" t="str">
        <f t="shared" si="106"/>
        <v xml:space="preserve"> </v>
      </c>
      <c r="Q370" s="25" t="str">
        <f t="shared" si="107"/>
        <v>L</v>
      </c>
      <c r="R370" s="43">
        <f t="shared" si="108"/>
        <v>1</v>
      </c>
      <c r="S370" s="134">
        <f t="shared" si="109"/>
        <v>2</v>
      </c>
      <c r="T370" s="43">
        <f t="shared" si="110"/>
        <v>5</v>
      </c>
      <c r="U370" s="43">
        <f t="shared" si="111"/>
        <v>1</v>
      </c>
      <c r="V370" s="43">
        <f t="shared" si="112"/>
        <v>0</v>
      </c>
      <c r="W370" s="132">
        <f t="shared" si="113"/>
        <v>62</v>
      </c>
    </row>
    <row r="371" spans="1:23">
      <c r="A371" s="197">
        <f t="shared" si="115"/>
        <v>361</v>
      </c>
      <c r="B371" s="198">
        <f>Data!B371</f>
        <v>18</v>
      </c>
      <c r="D371" s="73">
        <f t="shared" si="114"/>
        <v>3</v>
      </c>
      <c r="F371" s="24" t="str">
        <f t="shared" si="98"/>
        <v xml:space="preserve"> </v>
      </c>
      <c r="G371" s="25" t="str">
        <f t="shared" si="99"/>
        <v>L</v>
      </c>
      <c r="H371" s="43">
        <f t="shared" si="100"/>
        <v>3</v>
      </c>
      <c r="I371" s="134">
        <f t="shared" si="101"/>
        <v>3</v>
      </c>
      <c r="J371" s="43">
        <f t="shared" si="102"/>
        <v>4</v>
      </c>
      <c r="K371" s="43">
        <f t="shared" si="103"/>
        <v>1</v>
      </c>
      <c r="L371" s="43">
        <f t="shared" si="104"/>
        <v>0</v>
      </c>
      <c r="M371" s="132">
        <f t="shared" si="105"/>
        <v>29</v>
      </c>
      <c r="P371" s="24" t="str">
        <f t="shared" si="106"/>
        <v xml:space="preserve"> </v>
      </c>
      <c r="Q371" s="25" t="str">
        <f t="shared" si="107"/>
        <v>L</v>
      </c>
      <c r="R371" s="43">
        <f t="shared" si="108"/>
        <v>3</v>
      </c>
      <c r="S371" s="134">
        <f t="shared" si="109"/>
        <v>3</v>
      </c>
      <c r="T371" s="43">
        <f t="shared" si="110"/>
        <v>6</v>
      </c>
      <c r="U371" s="43">
        <f t="shared" si="111"/>
        <v>1</v>
      </c>
      <c r="V371" s="43">
        <f t="shared" si="112"/>
        <v>0</v>
      </c>
      <c r="W371" s="132">
        <f t="shared" si="113"/>
        <v>61</v>
      </c>
    </row>
    <row r="372" spans="1:23">
      <c r="A372" s="197">
        <f t="shared" si="115"/>
        <v>362</v>
      </c>
      <c r="B372" s="198">
        <f>Data!B372</f>
        <v>21</v>
      </c>
      <c r="D372" s="73">
        <f t="shared" si="114"/>
        <v>4</v>
      </c>
      <c r="F372" s="24" t="str">
        <f t="shared" si="98"/>
        <v xml:space="preserve"> </v>
      </c>
      <c r="G372" s="25" t="str">
        <f t="shared" si="99"/>
        <v>L</v>
      </c>
      <c r="H372" s="43">
        <f t="shared" si="100"/>
        <v>4</v>
      </c>
      <c r="I372" s="134">
        <f t="shared" si="101"/>
        <v>4</v>
      </c>
      <c r="J372" s="43">
        <f t="shared" si="102"/>
        <v>5</v>
      </c>
      <c r="K372" s="43">
        <f t="shared" si="103"/>
        <v>1</v>
      </c>
      <c r="L372" s="43">
        <f t="shared" si="104"/>
        <v>0</v>
      </c>
      <c r="M372" s="132">
        <f t="shared" si="105"/>
        <v>28</v>
      </c>
      <c r="P372" s="24" t="str">
        <f t="shared" si="106"/>
        <v xml:space="preserve"> </v>
      </c>
      <c r="Q372" s="25" t="str">
        <f t="shared" si="107"/>
        <v>L</v>
      </c>
      <c r="R372" s="43">
        <f t="shared" si="108"/>
        <v>4</v>
      </c>
      <c r="S372" s="134">
        <f t="shared" si="109"/>
        <v>4</v>
      </c>
      <c r="T372" s="43">
        <f t="shared" si="110"/>
        <v>7</v>
      </c>
      <c r="U372" s="43">
        <f t="shared" si="111"/>
        <v>2</v>
      </c>
      <c r="V372" s="43">
        <f t="shared" si="112"/>
        <v>0</v>
      </c>
      <c r="W372" s="132">
        <f t="shared" si="113"/>
        <v>59</v>
      </c>
    </row>
    <row r="373" spans="1:23">
      <c r="A373" s="197">
        <f t="shared" si="115"/>
        <v>363</v>
      </c>
      <c r="B373" s="198">
        <f>Data!B373</f>
        <v>0</v>
      </c>
      <c r="D373" s="73">
        <f t="shared" si="114"/>
        <v>0</v>
      </c>
      <c r="F373" s="24" t="str">
        <f t="shared" si="98"/>
        <v xml:space="preserve"> </v>
      </c>
      <c r="G373" s="25" t="str">
        <f t="shared" si="99"/>
        <v>L</v>
      </c>
      <c r="H373" s="43">
        <f t="shared" si="100"/>
        <v>0</v>
      </c>
      <c r="I373" s="134">
        <f t="shared" si="101"/>
        <v>5</v>
      </c>
      <c r="J373" s="43">
        <f t="shared" si="102"/>
        <v>6</v>
      </c>
      <c r="K373" s="43">
        <f t="shared" si="103"/>
        <v>2</v>
      </c>
      <c r="L373" s="43">
        <f t="shared" si="104"/>
        <v>0</v>
      </c>
      <c r="M373" s="132">
        <f t="shared" si="105"/>
        <v>26</v>
      </c>
      <c r="P373" s="24" t="str">
        <f t="shared" si="106"/>
        <v xml:space="preserve"> </v>
      </c>
      <c r="Q373" s="25" t="str">
        <f t="shared" si="107"/>
        <v>L</v>
      </c>
      <c r="R373" s="43">
        <f t="shared" si="108"/>
        <v>0</v>
      </c>
      <c r="S373" s="134">
        <f t="shared" si="109"/>
        <v>5</v>
      </c>
      <c r="T373" s="43">
        <f t="shared" si="110"/>
        <v>8</v>
      </c>
      <c r="U373" s="43">
        <f t="shared" si="111"/>
        <v>2</v>
      </c>
      <c r="V373" s="43">
        <f t="shared" si="112"/>
        <v>0</v>
      </c>
      <c r="W373" s="132">
        <f t="shared" si="113"/>
        <v>57</v>
      </c>
    </row>
    <row r="374" spans="1:23">
      <c r="A374" s="197">
        <f t="shared" si="115"/>
        <v>364</v>
      </c>
      <c r="B374" s="198">
        <f>Data!B374</f>
        <v>24</v>
      </c>
      <c r="D374" s="73">
        <f t="shared" si="114"/>
        <v>4</v>
      </c>
      <c r="F374" s="24" t="str">
        <f t="shared" si="98"/>
        <v xml:space="preserve"> </v>
      </c>
      <c r="G374" s="25" t="str">
        <f t="shared" si="99"/>
        <v>L</v>
      </c>
      <c r="H374" s="43">
        <f t="shared" si="100"/>
        <v>4</v>
      </c>
      <c r="I374" s="134">
        <f t="shared" si="101"/>
        <v>6</v>
      </c>
      <c r="J374" s="43">
        <f t="shared" si="102"/>
        <v>7</v>
      </c>
      <c r="K374" s="43">
        <f t="shared" si="103"/>
        <v>2</v>
      </c>
      <c r="L374" s="43">
        <f t="shared" si="104"/>
        <v>0</v>
      </c>
      <c r="M374" s="132">
        <f t="shared" si="105"/>
        <v>24</v>
      </c>
      <c r="P374" s="24" t="str">
        <f t="shared" si="106"/>
        <v xml:space="preserve"> </v>
      </c>
      <c r="Q374" s="25" t="str">
        <f t="shared" si="107"/>
        <v>L</v>
      </c>
      <c r="R374" s="43">
        <f t="shared" si="108"/>
        <v>4</v>
      </c>
      <c r="S374" s="134">
        <f t="shared" si="109"/>
        <v>6</v>
      </c>
      <c r="T374" s="43">
        <f t="shared" si="110"/>
        <v>9</v>
      </c>
      <c r="U374" s="43">
        <f t="shared" si="111"/>
        <v>2</v>
      </c>
      <c r="V374" s="43">
        <f t="shared" si="112"/>
        <v>0</v>
      </c>
      <c r="W374" s="132">
        <f t="shared" si="113"/>
        <v>55</v>
      </c>
    </row>
    <row r="375" spans="1:23">
      <c r="A375" s="197">
        <f t="shared" si="115"/>
        <v>365</v>
      </c>
      <c r="B375" s="198">
        <f>Data!B375</f>
        <v>16</v>
      </c>
      <c r="D375" s="73">
        <f t="shared" si="114"/>
        <v>3</v>
      </c>
      <c r="F375" s="24" t="str">
        <f t="shared" ref="F375:F438" si="116">IF(AND(D374&lt;&gt;0,D375&lt;&gt;0,D375=D374,G374=" "),"T"," ")</f>
        <v xml:space="preserve"> </v>
      </c>
      <c r="G375" s="25" t="str">
        <f t="shared" ref="G375:G438" si="117">IF(H374=" "," ",IF(D375=H374,"W","L"))</f>
        <v>L</v>
      </c>
      <c r="H375" s="43">
        <f t="shared" ref="H375:H438" si="118">IF(AND(F375="T",G375=" "),D375,IF(AND(F375=" ",G375="L"),D375," "))</f>
        <v>3</v>
      </c>
      <c r="I375" s="134">
        <f t="shared" ref="I375:I438" si="119">IF(AND(G375="L",I374=" "),1,IF(G375="L",I374+1,0))</f>
        <v>7</v>
      </c>
      <c r="J375" s="43">
        <f t="shared" ref="J375:J438" si="120">IF(OR(H375=" ",I375&gt;$F$9),0,J374+1)</f>
        <v>8</v>
      </c>
      <c r="K375" s="43">
        <f t="shared" ref="K375:K438" si="121">IF(OR(H375=" ",I375&gt;$F$9),0,INDEX($Y$11:$Z$35,J375,2))</f>
        <v>2</v>
      </c>
      <c r="L375" s="43">
        <f t="shared" ref="L375:L438" si="122">IF(OR(G375=" ",G375="L"),0,K374*6)</f>
        <v>0</v>
      </c>
      <c r="M375" s="132">
        <f t="shared" ref="M375:M438" si="123">M374-K375+L375</f>
        <v>22</v>
      </c>
      <c r="P375" s="24" t="str">
        <f t="shared" ref="P375:P438" si="124">IF(AND(D374&lt;&gt;0,D375&lt;&gt;0,D375=D374,G374=" "),"T"," ")</f>
        <v xml:space="preserve"> </v>
      </c>
      <c r="Q375" s="25" t="str">
        <f t="shared" ref="Q375:Q438" si="125">IF(R374=" "," ",IF(D375=R374,"W","L"))</f>
        <v>L</v>
      </c>
      <c r="R375" s="43">
        <f t="shared" ref="R375:R438" si="126">IF(AND(P375="T",Q375=" "),D375,IF(AND(P375=" ",Q375="L"),D375," "))</f>
        <v>3</v>
      </c>
      <c r="S375" s="134">
        <f t="shared" ref="S375:S438" si="127">IF(AND(Q375="L",S374=" "),1,IF(Q375="L",S374+1,0))</f>
        <v>7</v>
      </c>
      <c r="T375" s="43">
        <f t="shared" ref="T375:T438" si="128">IF(AND($P$9&gt;0,$P$9&lt;30,S375&lt;$P$9),IF(Q375="L",T374+1,IF(AND(Q375="W",T374&gt;5),T374-5,IF(AND(Q375="W",T374&lt;=5),1,T374))),T374)</f>
        <v>10</v>
      </c>
      <c r="U375" s="43">
        <f t="shared" ref="U375:U438" si="129">IF(OR(R375=" ",S375&gt;$P$9),0,IF(T375&gt;27,INDEX($AA$11:$AB$37,27,2),INDEX($AA$11:$AB$37,T375,2)))</f>
        <v>2</v>
      </c>
      <c r="V375" s="43">
        <f t="shared" ref="V375:V438" si="130">IF(OR(Q375=" ",Q375="L"),0,U374*6)</f>
        <v>0</v>
      </c>
      <c r="W375" s="132">
        <f t="shared" ref="W375:W438" si="131">W374-U375+V375</f>
        <v>53</v>
      </c>
    </row>
    <row r="376" spans="1:23">
      <c r="A376" s="197">
        <f t="shared" si="115"/>
        <v>366</v>
      </c>
      <c r="B376" s="198">
        <f>Data!B376</f>
        <v>25</v>
      </c>
      <c r="D376" s="73">
        <f t="shared" si="114"/>
        <v>5</v>
      </c>
      <c r="F376" s="24" t="str">
        <f t="shared" si="116"/>
        <v xml:space="preserve"> </v>
      </c>
      <c r="G376" s="25" t="str">
        <f t="shared" si="117"/>
        <v>L</v>
      </c>
      <c r="H376" s="43">
        <f t="shared" si="118"/>
        <v>5</v>
      </c>
      <c r="I376" s="134">
        <f t="shared" si="119"/>
        <v>8</v>
      </c>
      <c r="J376" s="43">
        <f t="shared" si="120"/>
        <v>9</v>
      </c>
      <c r="K376" s="43">
        <f t="shared" si="121"/>
        <v>3</v>
      </c>
      <c r="L376" s="43">
        <f t="shared" si="122"/>
        <v>0</v>
      </c>
      <c r="M376" s="132">
        <f t="shared" si="123"/>
        <v>19</v>
      </c>
      <c r="P376" s="24" t="str">
        <f t="shared" si="124"/>
        <v xml:space="preserve"> </v>
      </c>
      <c r="Q376" s="25" t="str">
        <f t="shared" si="125"/>
        <v>L</v>
      </c>
      <c r="R376" s="43">
        <f t="shared" si="126"/>
        <v>5</v>
      </c>
      <c r="S376" s="134">
        <f t="shared" si="127"/>
        <v>8</v>
      </c>
      <c r="T376" s="43">
        <f t="shared" si="128"/>
        <v>11</v>
      </c>
      <c r="U376" s="43">
        <f t="shared" si="129"/>
        <v>2</v>
      </c>
      <c r="V376" s="43">
        <f t="shared" si="130"/>
        <v>0</v>
      </c>
      <c r="W376" s="132">
        <f t="shared" si="131"/>
        <v>51</v>
      </c>
    </row>
    <row r="377" spans="1:23">
      <c r="A377" s="197">
        <f t="shared" si="115"/>
        <v>367</v>
      </c>
      <c r="B377" s="198">
        <f>Data!B377</f>
        <v>7</v>
      </c>
      <c r="D377" s="73">
        <f t="shared" si="114"/>
        <v>2</v>
      </c>
      <c r="F377" s="24" t="str">
        <f t="shared" si="116"/>
        <v xml:space="preserve"> </v>
      </c>
      <c r="G377" s="25" t="str">
        <f t="shared" si="117"/>
        <v>L</v>
      </c>
      <c r="H377" s="43">
        <f t="shared" si="118"/>
        <v>2</v>
      </c>
      <c r="I377" s="134">
        <f t="shared" si="119"/>
        <v>9</v>
      </c>
      <c r="J377" s="43">
        <f t="shared" si="120"/>
        <v>10</v>
      </c>
      <c r="K377" s="43">
        <f t="shared" si="121"/>
        <v>3</v>
      </c>
      <c r="L377" s="43">
        <f t="shared" si="122"/>
        <v>0</v>
      </c>
      <c r="M377" s="132">
        <f t="shared" si="123"/>
        <v>16</v>
      </c>
      <c r="P377" s="24" t="str">
        <f t="shared" si="124"/>
        <v xml:space="preserve"> </v>
      </c>
      <c r="Q377" s="25" t="str">
        <f t="shared" si="125"/>
        <v>L</v>
      </c>
      <c r="R377" s="43">
        <f t="shared" si="126"/>
        <v>2</v>
      </c>
      <c r="S377" s="134">
        <f t="shared" si="127"/>
        <v>9</v>
      </c>
      <c r="T377" s="43">
        <f t="shared" si="128"/>
        <v>12</v>
      </c>
      <c r="U377" s="43">
        <f t="shared" si="129"/>
        <v>3</v>
      </c>
      <c r="V377" s="43">
        <f t="shared" si="130"/>
        <v>0</v>
      </c>
      <c r="W377" s="132">
        <f t="shared" si="131"/>
        <v>48</v>
      </c>
    </row>
    <row r="378" spans="1:23">
      <c r="A378" s="197">
        <f t="shared" si="115"/>
        <v>368</v>
      </c>
      <c r="B378" s="198">
        <f>Data!B378</f>
        <v>22</v>
      </c>
      <c r="D378" s="73">
        <f t="shared" si="114"/>
        <v>4</v>
      </c>
      <c r="F378" s="24" t="str">
        <f t="shared" si="116"/>
        <v xml:space="preserve"> </v>
      </c>
      <c r="G378" s="25" t="str">
        <f t="shared" si="117"/>
        <v>L</v>
      </c>
      <c r="H378" s="43">
        <f t="shared" si="118"/>
        <v>4</v>
      </c>
      <c r="I378" s="134">
        <f t="shared" si="119"/>
        <v>10</v>
      </c>
      <c r="J378" s="43">
        <f t="shared" si="120"/>
        <v>11</v>
      </c>
      <c r="K378" s="43">
        <f t="shared" si="121"/>
        <v>4</v>
      </c>
      <c r="L378" s="43">
        <f t="shared" si="122"/>
        <v>0</v>
      </c>
      <c r="M378" s="132">
        <f t="shared" si="123"/>
        <v>12</v>
      </c>
      <c r="P378" s="24" t="str">
        <f t="shared" si="124"/>
        <v xml:space="preserve"> </v>
      </c>
      <c r="Q378" s="25" t="str">
        <f t="shared" si="125"/>
        <v>L</v>
      </c>
      <c r="R378" s="43">
        <f t="shared" si="126"/>
        <v>4</v>
      </c>
      <c r="S378" s="134">
        <f t="shared" si="127"/>
        <v>10</v>
      </c>
      <c r="T378" s="43">
        <f t="shared" si="128"/>
        <v>13</v>
      </c>
      <c r="U378" s="43">
        <f t="shared" si="129"/>
        <v>3</v>
      </c>
      <c r="V378" s="43">
        <f t="shared" si="130"/>
        <v>0</v>
      </c>
      <c r="W378" s="132">
        <f t="shared" si="131"/>
        <v>45</v>
      </c>
    </row>
    <row r="379" spans="1:23">
      <c r="A379" s="197">
        <f t="shared" si="115"/>
        <v>369</v>
      </c>
      <c r="B379" s="198">
        <f>Data!B379</f>
        <v>9</v>
      </c>
      <c r="D379" s="73">
        <f t="shared" si="114"/>
        <v>2</v>
      </c>
      <c r="F379" s="24" t="str">
        <f t="shared" si="116"/>
        <v xml:space="preserve"> </v>
      </c>
      <c r="G379" s="25" t="str">
        <f t="shared" si="117"/>
        <v>L</v>
      </c>
      <c r="H379" s="43">
        <f t="shared" si="118"/>
        <v>2</v>
      </c>
      <c r="I379" s="134">
        <f t="shared" si="119"/>
        <v>11</v>
      </c>
      <c r="J379" s="43">
        <f t="shared" si="120"/>
        <v>0</v>
      </c>
      <c r="K379" s="43">
        <f t="shared" si="121"/>
        <v>0</v>
      </c>
      <c r="L379" s="43">
        <f t="shared" si="122"/>
        <v>0</v>
      </c>
      <c r="M379" s="132">
        <f t="shared" si="123"/>
        <v>12</v>
      </c>
      <c r="P379" s="24" t="str">
        <f t="shared" si="124"/>
        <v xml:space="preserve"> </v>
      </c>
      <c r="Q379" s="25" t="str">
        <f t="shared" si="125"/>
        <v>L</v>
      </c>
      <c r="R379" s="43">
        <f t="shared" si="126"/>
        <v>2</v>
      </c>
      <c r="S379" s="134">
        <f t="shared" si="127"/>
        <v>11</v>
      </c>
      <c r="T379" s="43">
        <f t="shared" si="128"/>
        <v>14</v>
      </c>
      <c r="U379" s="43">
        <f t="shared" si="129"/>
        <v>3</v>
      </c>
      <c r="V379" s="43">
        <f t="shared" si="130"/>
        <v>0</v>
      </c>
      <c r="W379" s="132">
        <f t="shared" si="131"/>
        <v>42</v>
      </c>
    </row>
    <row r="380" spans="1:23">
      <c r="A380" s="197">
        <f t="shared" si="115"/>
        <v>370</v>
      </c>
      <c r="B380" s="198">
        <f>Data!B380</f>
        <v>14</v>
      </c>
      <c r="D380" s="73">
        <f t="shared" si="114"/>
        <v>3</v>
      </c>
      <c r="F380" s="24" t="str">
        <f t="shared" si="116"/>
        <v xml:space="preserve"> </v>
      </c>
      <c r="G380" s="25" t="str">
        <f t="shared" si="117"/>
        <v>L</v>
      </c>
      <c r="H380" s="43">
        <f t="shared" si="118"/>
        <v>3</v>
      </c>
      <c r="I380" s="134">
        <f t="shared" si="119"/>
        <v>12</v>
      </c>
      <c r="J380" s="43">
        <f t="shared" si="120"/>
        <v>0</v>
      </c>
      <c r="K380" s="43">
        <f t="shared" si="121"/>
        <v>0</v>
      </c>
      <c r="L380" s="43">
        <f t="shared" si="122"/>
        <v>0</v>
      </c>
      <c r="M380" s="132">
        <f t="shared" si="123"/>
        <v>12</v>
      </c>
      <c r="P380" s="24" t="str">
        <f t="shared" si="124"/>
        <v xml:space="preserve"> </v>
      </c>
      <c r="Q380" s="25" t="str">
        <f t="shared" si="125"/>
        <v>L</v>
      </c>
      <c r="R380" s="43">
        <f t="shared" si="126"/>
        <v>3</v>
      </c>
      <c r="S380" s="134">
        <f t="shared" si="127"/>
        <v>12</v>
      </c>
      <c r="T380" s="43">
        <f t="shared" si="128"/>
        <v>15</v>
      </c>
      <c r="U380" s="43">
        <f t="shared" si="129"/>
        <v>3</v>
      </c>
      <c r="V380" s="43">
        <f t="shared" si="130"/>
        <v>0</v>
      </c>
      <c r="W380" s="132">
        <f t="shared" si="131"/>
        <v>39</v>
      </c>
    </row>
    <row r="381" spans="1:23">
      <c r="A381" s="197">
        <f t="shared" si="115"/>
        <v>371</v>
      </c>
      <c r="B381" s="198">
        <f>Data!B381</f>
        <v>9</v>
      </c>
      <c r="D381" s="73">
        <f t="shared" si="114"/>
        <v>2</v>
      </c>
      <c r="F381" s="24" t="str">
        <f t="shared" si="116"/>
        <v xml:space="preserve"> </v>
      </c>
      <c r="G381" s="25" t="str">
        <f t="shared" si="117"/>
        <v>L</v>
      </c>
      <c r="H381" s="43">
        <f t="shared" si="118"/>
        <v>2</v>
      </c>
      <c r="I381" s="134">
        <f t="shared" si="119"/>
        <v>13</v>
      </c>
      <c r="J381" s="43">
        <f t="shared" si="120"/>
        <v>0</v>
      </c>
      <c r="K381" s="43">
        <f t="shared" si="121"/>
        <v>0</v>
      </c>
      <c r="L381" s="43">
        <f t="shared" si="122"/>
        <v>0</v>
      </c>
      <c r="M381" s="132">
        <f t="shared" si="123"/>
        <v>12</v>
      </c>
      <c r="P381" s="24" t="str">
        <f t="shared" si="124"/>
        <v xml:space="preserve"> </v>
      </c>
      <c r="Q381" s="25" t="str">
        <f t="shared" si="125"/>
        <v>L</v>
      </c>
      <c r="R381" s="43">
        <f t="shared" si="126"/>
        <v>2</v>
      </c>
      <c r="S381" s="134">
        <f t="shared" si="127"/>
        <v>13</v>
      </c>
      <c r="T381" s="43">
        <f t="shared" si="128"/>
        <v>16</v>
      </c>
      <c r="U381" s="43">
        <f t="shared" si="129"/>
        <v>4</v>
      </c>
      <c r="V381" s="43">
        <f t="shared" si="130"/>
        <v>0</v>
      </c>
      <c r="W381" s="132">
        <f t="shared" si="131"/>
        <v>35</v>
      </c>
    </row>
    <row r="382" spans="1:23">
      <c r="A382" s="197">
        <f t="shared" si="115"/>
        <v>372</v>
      </c>
      <c r="B382" s="198">
        <f>Data!B382</f>
        <v>31</v>
      </c>
      <c r="D382" s="73">
        <f t="shared" si="114"/>
        <v>6</v>
      </c>
      <c r="F382" s="24" t="str">
        <f t="shared" si="116"/>
        <v xml:space="preserve"> </v>
      </c>
      <c r="G382" s="25" t="str">
        <f t="shared" si="117"/>
        <v>L</v>
      </c>
      <c r="H382" s="43">
        <f t="shared" si="118"/>
        <v>6</v>
      </c>
      <c r="I382" s="134">
        <f t="shared" si="119"/>
        <v>14</v>
      </c>
      <c r="J382" s="43">
        <f t="shared" si="120"/>
        <v>0</v>
      </c>
      <c r="K382" s="43">
        <f t="shared" si="121"/>
        <v>0</v>
      </c>
      <c r="L382" s="43">
        <f t="shared" si="122"/>
        <v>0</v>
      </c>
      <c r="M382" s="132">
        <f t="shared" si="123"/>
        <v>12</v>
      </c>
      <c r="P382" s="24" t="str">
        <f t="shared" si="124"/>
        <v xml:space="preserve"> </v>
      </c>
      <c r="Q382" s="25" t="str">
        <f t="shared" si="125"/>
        <v>L</v>
      </c>
      <c r="R382" s="43">
        <f t="shared" si="126"/>
        <v>6</v>
      </c>
      <c r="S382" s="134">
        <f t="shared" si="127"/>
        <v>14</v>
      </c>
      <c r="T382" s="43">
        <f t="shared" si="128"/>
        <v>17</v>
      </c>
      <c r="U382" s="43">
        <f t="shared" si="129"/>
        <v>4</v>
      </c>
      <c r="V382" s="43">
        <f t="shared" si="130"/>
        <v>0</v>
      </c>
      <c r="W382" s="132">
        <f t="shared" si="131"/>
        <v>31</v>
      </c>
    </row>
    <row r="383" spans="1:23">
      <c r="A383" s="197">
        <f t="shared" si="115"/>
        <v>373</v>
      </c>
      <c r="B383" s="198">
        <f>Data!B383</f>
        <v>9</v>
      </c>
      <c r="D383" s="73">
        <f t="shared" si="114"/>
        <v>2</v>
      </c>
      <c r="F383" s="24" t="str">
        <f t="shared" si="116"/>
        <v xml:space="preserve"> </v>
      </c>
      <c r="G383" s="25" t="str">
        <f t="shared" si="117"/>
        <v>L</v>
      </c>
      <c r="H383" s="43">
        <f t="shared" si="118"/>
        <v>2</v>
      </c>
      <c r="I383" s="134">
        <f t="shared" si="119"/>
        <v>15</v>
      </c>
      <c r="J383" s="43">
        <f t="shared" si="120"/>
        <v>0</v>
      </c>
      <c r="K383" s="43">
        <f t="shared" si="121"/>
        <v>0</v>
      </c>
      <c r="L383" s="43">
        <f t="shared" si="122"/>
        <v>0</v>
      </c>
      <c r="M383" s="132">
        <f t="shared" si="123"/>
        <v>12</v>
      </c>
      <c r="P383" s="24" t="str">
        <f t="shared" si="124"/>
        <v xml:space="preserve"> </v>
      </c>
      <c r="Q383" s="25" t="str">
        <f t="shared" si="125"/>
        <v>L</v>
      </c>
      <c r="R383" s="43">
        <f t="shared" si="126"/>
        <v>2</v>
      </c>
      <c r="S383" s="134">
        <f t="shared" si="127"/>
        <v>15</v>
      </c>
      <c r="T383" s="43">
        <f t="shared" si="128"/>
        <v>18</v>
      </c>
      <c r="U383" s="43">
        <f t="shared" si="129"/>
        <v>4</v>
      </c>
      <c r="V383" s="43">
        <f t="shared" si="130"/>
        <v>0</v>
      </c>
      <c r="W383" s="132">
        <f t="shared" si="131"/>
        <v>27</v>
      </c>
    </row>
    <row r="384" spans="1:23">
      <c r="A384" s="197">
        <f t="shared" si="115"/>
        <v>374</v>
      </c>
      <c r="B384" s="198">
        <f>Data!B384</f>
        <v>30</v>
      </c>
      <c r="D384" s="73">
        <f t="shared" si="114"/>
        <v>5</v>
      </c>
      <c r="F384" s="24" t="str">
        <f t="shared" si="116"/>
        <v xml:space="preserve"> </v>
      </c>
      <c r="G384" s="25" t="str">
        <f t="shared" si="117"/>
        <v>L</v>
      </c>
      <c r="H384" s="43">
        <f t="shared" si="118"/>
        <v>5</v>
      </c>
      <c r="I384" s="134">
        <f t="shared" si="119"/>
        <v>16</v>
      </c>
      <c r="J384" s="43">
        <f t="shared" si="120"/>
        <v>0</v>
      </c>
      <c r="K384" s="43">
        <f t="shared" si="121"/>
        <v>0</v>
      </c>
      <c r="L384" s="43">
        <f t="shared" si="122"/>
        <v>0</v>
      </c>
      <c r="M384" s="132">
        <f t="shared" si="123"/>
        <v>12</v>
      </c>
      <c r="P384" s="24" t="str">
        <f t="shared" si="124"/>
        <v xml:space="preserve"> </v>
      </c>
      <c r="Q384" s="25" t="str">
        <f t="shared" si="125"/>
        <v>L</v>
      </c>
      <c r="R384" s="43">
        <f t="shared" si="126"/>
        <v>5</v>
      </c>
      <c r="S384" s="134">
        <f t="shared" si="127"/>
        <v>16</v>
      </c>
      <c r="T384" s="43">
        <f t="shared" si="128"/>
        <v>19</v>
      </c>
      <c r="U384" s="43">
        <f t="shared" si="129"/>
        <v>4</v>
      </c>
      <c r="V384" s="43">
        <f t="shared" si="130"/>
        <v>0</v>
      </c>
      <c r="W384" s="132">
        <f t="shared" si="131"/>
        <v>23</v>
      </c>
    </row>
    <row r="385" spans="1:23">
      <c r="A385" s="197">
        <f t="shared" si="115"/>
        <v>375</v>
      </c>
      <c r="B385" s="198">
        <f>Data!B385</f>
        <v>34</v>
      </c>
      <c r="D385" s="73">
        <f t="shared" si="114"/>
        <v>6</v>
      </c>
      <c r="F385" s="24" t="str">
        <f t="shared" si="116"/>
        <v xml:space="preserve"> </v>
      </c>
      <c r="G385" s="25" t="str">
        <f t="shared" si="117"/>
        <v>L</v>
      </c>
      <c r="H385" s="43">
        <f t="shared" si="118"/>
        <v>6</v>
      </c>
      <c r="I385" s="134">
        <f t="shared" si="119"/>
        <v>17</v>
      </c>
      <c r="J385" s="43">
        <f t="shared" si="120"/>
        <v>0</v>
      </c>
      <c r="K385" s="43">
        <f t="shared" si="121"/>
        <v>0</v>
      </c>
      <c r="L385" s="43">
        <f t="shared" si="122"/>
        <v>0</v>
      </c>
      <c r="M385" s="132">
        <f t="shared" si="123"/>
        <v>12</v>
      </c>
      <c r="P385" s="24" t="str">
        <f t="shared" si="124"/>
        <v xml:space="preserve"> </v>
      </c>
      <c r="Q385" s="25" t="str">
        <f t="shared" si="125"/>
        <v>L</v>
      </c>
      <c r="R385" s="43">
        <f t="shared" si="126"/>
        <v>6</v>
      </c>
      <c r="S385" s="134">
        <f t="shared" si="127"/>
        <v>17</v>
      </c>
      <c r="T385" s="43">
        <f t="shared" si="128"/>
        <v>20</v>
      </c>
      <c r="U385" s="43">
        <f t="shared" si="129"/>
        <v>5</v>
      </c>
      <c r="V385" s="43">
        <f t="shared" si="130"/>
        <v>0</v>
      </c>
      <c r="W385" s="132">
        <f t="shared" si="131"/>
        <v>18</v>
      </c>
    </row>
    <row r="386" spans="1:23">
      <c r="A386" s="197">
        <f t="shared" si="115"/>
        <v>376</v>
      </c>
      <c r="B386" s="198">
        <f>Data!B386</f>
        <v>28</v>
      </c>
      <c r="D386" s="73">
        <f t="shared" si="114"/>
        <v>5</v>
      </c>
      <c r="F386" s="24" t="str">
        <f t="shared" si="116"/>
        <v xml:space="preserve"> </v>
      </c>
      <c r="G386" s="25" t="str">
        <f t="shared" si="117"/>
        <v>L</v>
      </c>
      <c r="H386" s="43">
        <f t="shared" si="118"/>
        <v>5</v>
      </c>
      <c r="I386" s="134">
        <f t="shared" si="119"/>
        <v>18</v>
      </c>
      <c r="J386" s="43">
        <f t="shared" si="120"/>
        <v>0</v>
      </c>
      <c r="K386" s="43">
        <f t="shared" si="121"/>
        <v>0</v>
      </c>
      <c r="L386" s="43">
        <f t="shared" si="122"/>
        <v>0</v>
      </c>
      <c r="M386" s="132">
        <f t="shared" si="123"/>
        <v>12</v>
      </c>
      <c r="P386" s="24" t="str">
        <f t="shared" si="124"/>
        <v xml:space="preserve"> </v>
      </c>
      <c r="Q386" s="25" t="str">
        <f t="shared" si="125"/>
        <v>L</v>
      </c>
      <c r="R386" s="43">
        <f t="shared" si="126"/>
        <v>5</v>
      </c>
      <c r="S386" s="134">
        <f t="shared" si="127"/>
        <v>18</v>
      </c>
      <c r="T386" s="43">
        <f t="shared" si="128"/>
        <v>20</v>
      </c>
      <c r="U386" s="43">
        <f t="shared" si="129"/>
        <v>5</v>
      </c>
      <c r="V386" s="43">
        <f t="shared" si="130"/>
        <v>0</v>
      </c>
      <c r="W386" s="132">
        <f t="shared" si="131"/>
        <v>13</v>
      </c>
    </row>
    <row r="387" spans="1:23">
      <c r="A387" s="197">
        <f t="shared" si="115"/>
        <v>377</v>
      </c>
      <c r="B387" s="198">
        <f>Data!B387</f>
        <v>16</v>
      </c>
      <c r="D387" s="73">
        <f t="shared" si="114"/>
        <v>3</v>
      </c>
      <c r="F387" s="24" t="str">
        <f t="shared" si="116"/>
        <v xml:space="preserve"> </v>
      </c>
      <c r="G387" s="25" t="str">
        <f t="shared" si="117"/>
        <v>L</v>
      </c>
      <c r="H387" s="43">
        <f t="shared" si="118"/>
        <v>3</v>
      </c>
      <c r="I387" s="134">
        <f t="shared" si="119"/>
        <v>19</v>
      </c>
      <c r="J387" s="43">
        <f t="shared" si="120"/>
        <v>0</v>
      </c>
      <c r="K387" s="43">
        <f t="shared" si="121"/>
        <v>0</v>
      </c>
      <c r="L387" s="43">
        <f t="shared" si="122"/>
        <v>0</v>
      </c>
      <c r="M387" s="132">
        <f t="shared" si="123"/>
        <v>12</v>
      </c>
      <c r="P387" s="24" t="str">
        <f t="shared" si="124"/>
        <v xml:space="preserve"> </v>
      </c>
      <c r="Q387" s="25" t="str">
        <f t="shared" si="125"/>
        <v>L</v>
      </c>
      <c r="R387" s="43">
        <f t="shared" si="126"/>
        <v>3</v>
      </c>
      <c r="S387" s="134">
        <f t="shared" si="127"/>
        <v>19</v>
      </c>
      <c r="T387" s="43">
        <f t="shared" si="128"/>
        <v>20</v>
      </c>
      <c r="U387" s="43">
        <f t="shared" si="129"/>
        <v>0</v>
      </c>
      <c r="V387" s="43">
        <f t="shared" si="130"/>
        <v>0</v>
      </c>
      <c r="W387" s="132">
        <f t="shared" si="131"/>
        <v>13</v>
      </c>
    </row>
    <row r="388" spans="1:23">
      <c r="A388" s="197">
        <f t="shared" si="115"/>
        <v>378</v>
      </c>
      <c r="B388" s="198">
        <f>Data!B388</f>
        <v>26</v>
      </c>
      <c r="D388" s="73">
        <f t="shared" si="114"/>
        <v>5</v>
      </c>
      <c r="F388" s="24" t="str">
        <f t="shared" si="116"/>
        <v xml:space="preserve"> </v>
      </c>
      <c r="G388" s="25" t="str">
        <f t="shared" si="117"/>
        <v>L</v>
      </c>
      <c r="H388" s="43">
        <f t="shared" si="118"/>
        <v>5</v>
      </c>
      <c r="I388" s="134">
        <f t="shared" si="119"/>
        <v>20</v>
      </c>
      <c r="J388" s="43">
        <f t="shared" si="120"/>
        <v>0</v>
      </c>
      <c r="K388" s="43">
        <f t="shared" si="121"/>
        <v>0</v>
      </c>
      <c r="L388" s="43">
        <f t="shared" si="122"/>
        <v>0</v>
      </c>
      <c r="M388" s="132">
        <f t="shared" si="123"/>
        <v>12</v>
      </c>
      <c r="P388" s="24" t="str">
        <f t="shared" si="124"/>
        <v xml:space="preserve"> </v>
      </c>
      <c r="Q388" s="25" t="str">
        <f t="shared" si="125"/>
        <v>L</v>
      </c>
      <c r="R388" s="43">
        <f t="shared" si="126"/>
        <v>5</v>
      </c>
      <c r="S388" s="134">
        <f t="shared" si="127"/>
        <v>20</v>
      </c>
      <c r="T388" s="43">
        <f t="shared" si="128"/>
        <v>20</v>
      </c>
      <c r="U388" s="43">
        <f t="shared" si="129"/>
        <v>0</v>
      </c>
      <c r="V388" s="43">
        <f t="shared" si="130"/>
        <v>0</v>
      </c>
      <c r="W388" s="132">
        <f t="shared" si="131"/>
        <v>13</v>
      </c>
    </row>
    <row r="389" spans="1:23">
      <c r="A389" s="197">
        <f t="shared" si="115"/>
        <v>379</v>
      </c>
      <c r="B389" s="198">
        <f>Data!B389</f>
        <v>9</v>
      </c>
      <c r="D389" s="73">
        <f t="shared" si="114"/>
        <v>2</v>
      </c>
      <c r="F389" s="24" t="str">
        <f t="shared" si="116"/>
        <v xml:space="preserve"> </v>
      </c>
      <c r="G389" s="25" t="str">
        <f t="shared" si="117"/>
        <v>L</v>
      </c>
      <c r="H389" s="43">
        <f t="shared" si="118"/>
        <v>2</v>
      </c>
      <c r="I389" s="134">
        <f t="shared" si="119"/>
        <v>21</v>
      </c>
      <c r="J389" s="43">
        <f t="shared" si="120"/>
        <v>0</v>
      </c>
      <c r="K389" s="43">
        <f t="shared" si="121"/>
        <v>0</v>
      </c>
      <c r="L389" s="43">
        <f t="shared" si="122"/>
        <v>0</v>
      </c>
      <c r="M389" s="132">
        <f t="shared" si="123"/>
        <v>12</v>
      </c>
      <c r="P389" s="24" t="str">
        <f t="shared" si="124"/>
        <v xml:space="preserve"> </v>
      </c>
      <c r="Q389" s="25" t="str">
        <f t="shared" si="125"/>
        <v>L</v>
      </c>
      <c r="R389" s="43">
        <f t="shared" si="126"/>
        <v>2</v>
      </c>
      <c r="S389" s="134">
        <f t="shared" si="127"/>
        <v>21</v>
      </c>
      <c r="T389" s="43">
        <f t="shared" si="128"/>
        <v>20</v>
      </c>
      <c r="U389" s="43">
        <f t="shared" si="129"/>
        <v>0</v>
      </c>
      <c r="V389" s="43">
        <f t="shared" si="130"/>
        <v>0</v>
      </c>
      <c r="W389" s="132">
        <f t="shared" si="131"/>
        <v>13</v>
      </c>
    </row>
    <row r="390" spans="1:23">
      <c r="A390" s="197">
        <f t="shared" si="115"/>
        <v>380</v>
      </c>
      <c r="B390" s="198">
        <f>Data!B390</f>
        <v>9</v>
      </c>
      <c r="D390" s="73">
        <f t="shared" si="114"/>
        <v>2</v>
      </c>
      <c r="F390" s="24" t="str">
        <f t="shared" si="116"/>
        <v xml:space="preserve"> </v>
      </c>
      <c r="G390" s="25" t="str">
        <f t="shared" si="117"/>
        <v>W</v>
      </c>
      <c r="H390" s="43" t="str">
        <f t="shared" si="118"/>
        <v xml:space="preserve"> </v>
      </c>
      <c r="I390" s="134">
        <f t="shared" si="119"/>
        <v>0</v>
      </c>
      <c r="J390" s="43">
        <f t="shared" si="120"/>
        <v>0</v>
      </c>
      <c r="K390" s="43">
        <f t="shared" si="121"/>
        <v>0</v>
      </c>
      <c r="L390" s="43">
        <f t="shared" si="122"/>
        <v>0</v>
      </c>
      <c r="M390" s="132">
        <f t="shared" si="123"/>
        <v>12</v>
      </c>
      <c r="P390" s="24" t="str">
        <f t="shared" si="124"/>
        <v xml:space="preserve"> </v>
      </c>
      <c r="Q390" s="25" t="str">
        <f t="shared" si="125"/>
        <v>W</v>
      </c>
      <c r="R390" s="43" t="str">
        <f t="shared" si="126"/>
        <v xml:space="preserve"> </v>
      </c>
      <c r="S390" s="134">
        <f t="shared" si="127"/>
        <v>0</v>
      </c>
      <c r="T390" s="43">
        <f t="shared" si="128"/>
        <v>15</v>
      </c>
      <c r="U390" s="43">
        <f t="shared" si="129"/>
        <v>0</v>
      </c>
      <c r="V390" s="43">
        <f t="shared" si="130"/>
        <v>0</v>
      </c>
      <c r="W390" s="132">
        <f t="shared" si="131"/>
        <v>13</v>
      </c>
    </row>
    <row r="391" spans="1:23">
      <c r="A391" s="197">
        <f t="shared" si="115"/>
        <v>381</v>
      </c>
      <c r="B391" s="198">
        <f>Data!B391</f>
        <v>26</v>
      </c>
      <c r="D391" s="73">
        <f t="shared" si="114"/>
        <v>5</v>
      </c>
      <c r="F391" s="24" t="str">
        <f t="shared" si="116"/>
        <v xml:space="preserve"> </v>
      </c>
      <c r="G391" s="25" t="str">
        <f t="shared" si="117"/>
        <v xml:space="preserve"> </v>
      </c>
      <c r="H391" s="43" t="str">
        <f t="shared" si="118"/>
        <v xml:space="preserve"> </v>
      </c>
      <c r="I391" s="134">
        <f t="shared" si="119"/>
        <v>0</v>
      </c>
      <c r="J391" s="43">
        <f t="shared" si="120"/>
        <v>0</v>
      </c>
      <c r="K391" s="43">
        <f t="shared" si="121"/>
        <v>0</v>
      </c>
      <c r="L391" s="43">
        <f t="shared" si="122"/>
        <v>0</v>
      </c>
      <c r="M391" s="132">
        <f t="shared" si="123"/>
        <v>12</v>
      </c>
      <c r="P391" s="24" t="str">
        <f t="shared" si="124"/>
        <v xml:space="preserve"> </v>
      </c>
      <c r="Q391" s="25" t="str">
        <f t="shared" si="125"/>
        <v xml:space="preserve"> </v>
      </c>
      <c r="R391" s="43" t="str">
        <f t="shared" si="126"/>
        <v xml:space="preserve"> </v>
      </c>
      <c r="S391" s="134">
        <f t="shared" si="127"/>
        <v>0</v>
      </c>
      <c r="T391" s="43">
        <f t="shared" si="128"/>
        <v>15</v>
      </c>
      <c r="U391" s="43">
        <f t="shared" si="129"/>
        <v>0</v>
      </c>
      <c r="V391" s="43">
        <f t="shared" si="130"/>
        <v>0</v>
      </c>
      <c r="W391" s="132">
        <f t="shared" si="131"/>
        <v>13</v>
      </c>
    </row>
    <row r="392" spans="1:23">
      <c r="A392" s="197">
        <f t="shared" si="115"/>
        <v>382</v>
      </c>
      <c r="B392" s="198">
        <f>Data!B392</f>
        <v>17</v>
      </c>
      <c r="D392" s="73">
        <f t="shared" si="114"/>
        <v>3</v>
      </c>
      <c r="F392" s="24" t="str">
        <f t="shared" si="116"/>
        <v xml:space="preserve"> </v>
      </c>
      <c r="G392" s="25" t="str">
        <f t="shared" si="117"/>
        <v xml:space="preserve"> </v>
      </c>
      <c r="H392" s="43" t="str">
        <f t="shared" si="118"/>
        <v xml:space="preserve"> </v>
      </c>
      <c r="I392" s="134">
        <f t="shared" si="119"/>
        <v>0</v>
      </c>
      <c r="J392" s="43">
        <f t="shared" si="120"/>
        <v>0</v>
      </c>
      <c r="K392" s="43">
        <f t="shared" si="121"/>
        <v>0</v>
      </c>
      <c r="L392" s="43">
        <f t="shared" si="122"/>
        <v>0</v>
      </c>
      <c r="M392" s="132">
        <f t="shared" si="123"/>
        <v>12</v>
      </c>
      <c r="P392" s="24" t="str">
        <f t="shared" si="124"/>
        <v xml:space="preserve"> </v>
      </c>
      <c r="Q392" s="25" t="str">
        <f t="shared" si="125"/>
        <v xml:space="preserve"> </v>
      </c>
      <c r="R392" s="43" t="str">
        <f t="shared" si="126"/>
        <v xml:space="preserve"> </v>
      </c>
      <c r="S392" s="134">
        <f t="shared" si="127"/>
        <v>0</v>
      </c>
      <c r="T392" s="43">
        <f t="shared" si="128"/>
        <v>15</v>
      </c>
      <c r="U392" s="43">
        <f t="shared" si="129"/>
        <v>0</v>
      </c>
      <c r="V392" s="43">
        <f t="shared" si="130"/>
        <v>0</v>
      </c>
      <c r="W392" s="132">
        <f t="shared" si="131"/>
        <v>13</v>
      </c>
    </row>
    <row r="393" spans="1:23">
      <c r="A393" s="197">
        <f t="shared" si="115"/>
        <v>383</v>
      </c>
      <c r="B393" s="198">
        <f>Data!B393</f>
        <v>33</v>
      </c>
      <c r="D393" s="73">
        <f t="shared" si="114"/>
        <v>6</v>
      </c>
      <c r="F393" s="24" t="str">
        <f t="shared" si="116"/>
        <v xml:space="preserve"> </v>
      </c>
      <c r="G393" s="25" t="str">
        <f t="shared" si="117"/>
        <v xml:space="preserve"> </v>
      </c>
      <c r="H393" s="43" t="str">
        <f t="shared" si="118"/>
        <v xml:space="preserve"> </v>
      </c>
      <c r="I393" s="134">
        <f t="shared" si="119"/>
        <v>0</v>
      </c>
      <c r="J393" s="43">
        <f t="shared" si="120"/>
        <v>0</v>
      </c>
      <c r="K393" s="43">
        <f t="shared" si="121"/>
        <v>0</v>
      </c>
      <c r="L393" s="43">
        <f t="shared" si="122"/>
        <v>0</v>
      </c>
      <c r="M393" s="132">
        <f t="shared" si="123"/>
        <v>12</v>
      </c>
      <c r="P393" s="24" t="str">
        <f t="shared" si="124"/>
        <v xml:space="preserve"> </v>
      </c>
      <c r="Q393" s="25" t="str">
        <f t="shared" si="125"/>
        <v xml:space="preserve"> </v>
      </c>
      <c r="R393" s="43" t="str">
        <f t="shared" si="126"/>
        <v xml:space="preserve"> </v>
      </c>
      <c r="S393" s="134">
        <f t="shared" si="127"/>
        <v>0</v>
      </c>
      <c r="T393" s="43">
        <f t="shared" si="128"/>
        <v>15</v>
      </c>
      <c r="U393" s="43">
        <f t="shared" si="129"/>
        <v>0</v>
      </c>
      <c r="V393" s="43">
        <f t="shared" si="130"/>
        <v>0</v>
      </c>
      <c r="W393" s="132">
        <f t="shared" si="131"/>
        <v>13</v>
      </c>
    </row>
    <row r="394" spans="1:23">
      <c r="A394" s="197">
        <f t="shared" si="115"/>
        <v>384</v>
      </c>
      <c r="B394" s="198">
        <f>Data!B394</f>
        <v>17</v>
      </c>
      <c r="D394" s="73">
        <f t="shared" si="114"/>
        <v>3</v>
      </c>
      <c r="F394" s="24" t="str">
        <f t="shared" si="116"/>
        <v xml:space="preserve"> </v>
      </c>
      <c r="G394" s="25" t="str">
        <f t="shared" si="117"/>
        <v xml:space="preserve"> </v>
      </c>
      <c r="H394" s="43" t="str">
        <f t="shared" si="118"/>
        <v xml:space="preserve"> </v>
      </c>
      <c r="I394" s="134">
        <f t="shared" si="119"/>
        <v>0</v>
      </c>
      <c r="J394" s="43">
        <f t="shared" si="120"/>
        <v>0</v>
      </c>
      <c r="K394" s="43">
        <f t="shared" si="121"/>
        <v>0</v>
      </c>
      <c r="L394" s="43">
        <f t="shared" si="122"/>
        <v>0</v>
      </c>
      <c r="M394" s="132">
        <f t="shared" si="123"/>
        <v>12</v>
      </c>
      <c r="P394" s="24" t="str">
        <f t="shared" si="124"/>
        <v xml:space="preserve"> </v>
      </c>
      <c r="Q394" s="25" t="str">
        <f t="shared" si="125"/>
        <v xml:space="preserve"> </v>
      </c>
      <c r="R394" s="43" t="str">
        <f t="shared" si="126"/>
        <v xml:space="preserve"> </v>
      </c>
      <c r="S394" s="134">
        <f t="shared" si="127"/>
        <v>0</v>
      </c>
      <c r="T394" s="43">
        <f t="shared" si="128"/>
        <v>15</v>
      </c>
      <c r="U394" s="43">
        <f t="shared" si="129"/>
        <v>0</v>
      </c>
      <c r="V394" s="43">
        <f t="shared" si="130"/>
        <v>0</v>
      </c>
      <c r="W394" s="132">
        <f t="shared" si="131"/>
        <v>13</v>
      </c>
    </row>
    <row r="395" spans="1:23">
      <c r="A395" s="197">
        <f t="shared" si="115"/>
        <v>385</v>
      </c>
      <c r="B395" s="198">
        <f>Data!B395</f>
        <v>2</v>
      </c>
      <c r="D395" s="73">
        <f t="shared" si="114"/>
        <v>1</v>
      </c>
      <c r="F395" s="24" t="str">
        <f t="shared" si="116"/>
        <v xml:space="preserve"> </v>
      </c>
      <c r="G395" s="25" t="str">
        <f t="shared" si="117"/>
        <v xml:space="preserve"> </v>
      </c>
      <c r="H395" s="43" t="str">
        <f t="shared" si="118"/>
        <v xml:space="preserve"> </v>
      </c>
      <c r="I395" s="134">
        <f t="shared" si="119"/>
        <v>0</v>
      </c>
      <c r="J395" s="43">
        <f t="shared" si="120"/>
        <v>0</v>
      </c>
      <c r="K395" s="43">
        <f t="shared" si="121"/>
        <v>0</v>
      </c>
      <c r="L395" s="43">
        <f t="shared" si="122"/>
        <v>0</v>
      </c>
      <c r="M395" s="132">
        <f t="shared" si="123"/>
        <v>12</v>
      </c>
      <c r="P395" s="24" t="str">
        <f t="shared" si="124"/>
        <v xml:space="preserve"> </v>
      </c>
      <c r="Q395" s="25" t="str">
        <f t="shared" si="125"/>
        <v xml:space="preserve"> </v>
      </c>
      <c r="R395" s="43" t="str">
        <f t="shared" si="126"/>
        <v xml:space="preserve"> </v>
      </c>
      <c r="S395" s="134">
        <f t="shared" si="127"/>
        <v>0</v>
      </c>
      <c r="T395" s="43">
        <f t="shared" si="128"/>
        <v>15</v>
      </c>
      <c r="U395" s="43">
        <f t="shared" si="129"/>
        <v>0</v>
      </c>
      <c r="V395" s="43">
        <f t="shared" si="130"/>
        <v>0</v>
      </c>
      <c r="W395" s="132">
        <f t="shared" si="131"/>
        <v>13</v>
      </c>
    </row>
    <row r="396" spans="1:23">
      <c r="A396" s="197">
        <f t="shared" si="115"/>
        <v>386</v>
      </c>
      <c r="B396" s="198">
        <f>Data!B396</f>
        <v>6</v>
      </c>
      <c r="D396" s="73">
        <f t="shared" ref="D396:D459" si="132">IF($B396=0,0,IF(MOD($B396,6)=0,QUOTIENT($B396,6),QUOTIENT($B396,6)+1))</f>
        <v>1</v>
      </c>
      <c r="F396" s="24" t="str">
        <f t="shared" si="116"/>
        <v>T</v>
      </c>
      <c r="G396" s="25" t="str">
        <f t="shared" si="117"/>
        <v xml:space="preserve"> </v>
      </c>
      <c r="H396" s="43">
        <f t="shared" si="118"/>
        <v>1</v>
      </c>
      <c r="I396" s="134">
        <f t="shared" si="119"/>
        <v>0</v>
      </c>
      <c r="J396" s="43">
        <f t="shared" si="120"/>
        <v>1</v>
      </c>
      <c r="K396" s="43">
        <f t="shared" si="121"/>
        <v>1</v>
      </c>
      <c r="L396" s="43">
        <f t="shared" si="122"/>
        <v>0</v>
      </c>
      <c r="M396" s="132">
        <f t="shared" si="123"/>
        <v>11</v>
      </c>
      <c r="P396" s="24" t="str">
        <f t="shared" si="124"/>
        <v>T</v>
      </c>
      <c r="Q396" s="25" t="str">
        <f t="shared" si="125"/>
        <v xml:space="preserve"> </v>
      </c>
      <c r="R396" s="43">
        <f t="shared" si="126"/>
        <v>1</v>
      </c>
      <c r="S396" s="134">
        <f t="shared" si="127"/>
        <v>0</v>
      </c>
      <c r="T396" s="43">
        <f t="shared" si="128"/>
        <v>15</v>
      </c>
      <c r="U396" s="43">
        <f t="shared" si="129"/>
        <v>3</v>
      </c>
      <c r="V396" s="43">
        <f t="shared" si="130"/>
        <v>0</v>
      </c>
      <c r="W396" s="132">
        <f t="shared" si="131"/>
        <v>10</v>
      </c>
    </row>
    <row r="397" spans="1:23">
      <c r="A397" s="197">
        <f t="shared" ref="A397:A460" si="133">A396+1</f>
        <v>387</v>
      </c>
      <c r="B397" s="198">
        <f>Data!B397</f>
        <v>22</v>
      </c>
      <c r="D397" s="73">
        <f t="shared" si="132"/>
        <v>4</v>
      </c>
      <c r="F397" s="24" t="str">
        <f t="shared" si="116"/>
        <v xml:space="preserve"> </v>
      </c>
      <c r="G397" s="25" t="str">
        <f t="shared" si="117"/>
        <v>L</v>
      </c>
      <c r="H397" s="43">
        <f t="shared" si="118"/>
        <v>4</v>
      </c>
      <c r="I397" s="134">
        <f t="shared" si="119"/>
        <v>1</v>
      </c>
      <c r="J397" s="43">
        <f t="shared" si="120"/>
        <v>2</v>
      </c>
      <c r="K397" s="43">
        <f t="shared" si="121"/>
        <v>1</v>
      </c>
      <c r="L397" s="43">
        <f t="shared" si="122"/>
        <v>0</v>
      </c>
      <c r="M397" s="132">
        <f t="shared" si="123"/>
        <v>10</v>
      </c>
      <c r="P397" s="24" t="str">
        <f t="shared" si="124"/>
        <v xml:space="preserve"> </v>
      </c>
      <c r="Q397" s="25" t="str">
        <f t="shared" si="125"/>
        <v>L</v>
      </c>
      <c r="R397" s="43">
        <f t="shared" si="126"/>
        <v>4</v>
      </c>
      <c r="S397" s="134">
        <f t="shared" si="127"/>
        <v>1</v>
      </c>
      <c r="T397" s="43">
        <f t="shared" si="128"/>
        <v>16</v>
      </c>
      <c r="U397" s="43">
        <f t="shared" si="129"/>
        <v>4</v>
      </c>
      <c r="V397" s="43">
        <f t="shared" si="130"/>
        <v>0</v>
      </c>
      <c r="W397" s="132">
        <f t="shared" si="131"/>
        <v>6</v>
      </c>
    </row>
    <row r="398" spans="1:23">
      <c r="A398" s="197">
        <f t="shared" si="133"/>
        <v>388</v>
      </c>
      <c r="B398" s="198">
        <f>Data!B398</f>
        <v>27</v>
      </c>
      <c r="D398" s="73">
        <f t="shared" si="132"/>
        <v>5</v>
      </c>
      <c r="F398" s="24" t="str">
        <f t="shared" si="116"/>
        <v xml:space="preserve"> </v>
      </c>
      <c r="G398" s="25" t="str">
        <f t="shared" si="117"/>
        <v>L</v>
      </c>
      <c r="H398" s="43">
        <f t="shared" si="118"/>
        <v>5</v>
      </c>
      <c r="I398" s="134">
        <f t="shared" si="119"/>
        <v>2</v>
      </c>
      <c r="J398" s="43">
        <f t="shared" si="120"/>
        <v>3</v>
      </c>
      <c r="K398" s="43">
        <f t="shared" si="121"/>
        <v>1</v>
      </c>
      <c r="L398" s="43">
        <f t="shared" si="122"/>
        <v>0</v>
      </c>
      <c r="M398" s="132">
        <f t="shared" si="123"/>
        <v>9</v>
      </c>
      <c r="P398" s="24" t="str">
        <f t="shared" si="124"/>
        <v xml:space="preserve"> </v>
      </c>
      <c r="Q398" s="25" t="str">
        <f t="shared" si="125"/>
        <v>L</v>
      </c>
      <c r="R398" s="43">
        <f t="shared" si="126"/>
        <v>5</v>
      </c>
      <c r="S398" s="134">
        <f t="shared" si="127"/>
        <v>2</v>
      </c>
      <c r="T398" s="43">
        <f t="shared" si="128"/>
        <v>17</v>
      </c>
      <c r="U398" s="43">
        <f t="shared" si="129"/>
        <v>4</v>
      </c>
      <c r="V398" s="43">
        <f t="shared" si="130"/>
        <v>0</v>
      </c>
      <c r="W398" s="132">
        <f t="shared" si="131"/>
        <v>2</v>
      </c>
    </row>
    <row r="399" spans="1:23">
      <c r="A399" s="197">
        <f t="shared" si="133"/>
        <v>389</v>
      </c>
      <c r="B399" s="198">
        <f>Data!B399</f>
        <v>23</v>
      </c>
      <c r="D399" s="73">
        <f t="shared" si="132"/>
        <v>4</v>
      </c>
      <c r="F399" s="24" t="str">
        <f t="shared" si="116"/>
        <v xml:space="preserve"> </v>
      </c>
      <c r="G399" s="25" t="str">
        <f t="shared" si="117"/>
        <v>L</v>
      </c>
      <c r="H399" s="43">
        <f t="shared" si="118"/>
        <v>4</v>
      </c>
      <c r="I399" s="134">
        <f t="shared" si="119"/>
        <v>3</v>
      </c>
      <c r="J399" s="43">
        <f t="shared" si="120"/>
        <v>4</v>
      </c>
      <c r="K399" s="43">
        <f t="shared" si="121"/>
        <v>1</v>
      </c>
      <c r="L399" s="43">
        <f t="shared" si="122"/>
        <v>0</v>
      </c>
      <c r="M399" s="132">
        <f t="shared" si="123"/>
        <v>8</v>
      </c>
      <c r="P399" s="24" t="str">
        <f t="shared" si="124"/>
        <v xml:space="preserve"> </v>
      </c>
      <c r="Q399" s="25" t="str">
        <f t="shared" si="125"/>
        <v>L</v>
      </c>
      <c r="R399" s="43">
        <f t="shared" si="126"/>
        <v>4</v>
      </c>
      <c r="S399" s="134">
        <f t="shared" si="127"/>
        <v>3</v>
      </c>
      <c r="T399" s="43">
        <f t="shared" si="128"/>
        <v>18</v>
      </c>
      <c r="U399" s="43">
        <f t="shared" si="129"/>
        <v>4</v>
      </c>
      <c r="V399" s="43">
        <f t="shared" si="130"/>
        <v>0</v>
      </c>
      <c r="W399" s="132">
        <f t="shared" si="131"/>
        <v>-2</v>
      </c>
    </row>
    <row r="400" spans="1:23">
      <c r="A400" s="197">
        <f t="shared" si="133"/>
        <v>390</v>
      </c>
      <c r="B400" s="198">
        <f>Data!B400</f>
        <v>22</v>
      </c>
      <c r="D400" s="73">
        <f t="shared" si="132"/>
        <v>4</v>
      </c>
      <c r="F400" s="24" t="str">
        <f t="shared" si="116"/>
        <v xml:space="preserve"> </v>
      </c>
      <c r="G400" s="25" t="str">
        <f t="shared" si="117"/>
        <v>W</v>
      </c>
      <c r="H400" s="43" t="str">
        <f t="shared" si="118"/>
        <v xml:space="preserve"> </v>
      </c>
      <c r="I400" s="134">
        <f t="shared" si="119"/>
        <v>0</v>
      </c>
      <c r="J400" s="43">
        <f t="shared" si="120"/>
        <v>0</v>
      </c>
      <c r="K400" s="43">
        <f t="shared" si="121"/>
        <v>0</v>
      </c>
      <c r="L400" s="43">
        <f t="shared" si="122"/>
        <v>6</v>
      </c>
      <c r="M400" s="132">
        <f t="shared" si="123"/>
        <v>14</v>
      </c>
      <c r="P400" s="24" t="str">
        <f t="shared" si="124"/>
        <v xml:space="preserve"> </v>
      </c>
      <c r="Q400" s="25" t="str">
        <f t="shared" si="125"/>
        <v>W</v>
      </c>
      <c r="R400" s="43" t="str">
        <f t="shared" si="126"/>
        <v xml:space="preserve"> </v>
      </c>
      <c r="S400" s="134">
        <f t="shared" si="127"/>
        <v>0</v>
      </c>
      <c r="T400" s="43">
        <f t="shared" si="128"/>
        <v>13</v>
      </c>
      <c r="U400" s="43">
        <f t="shared" si="129"/>
        <v>0</v>
      </c>
      <c r="V400" s="43">
        <f t="shared" si="130"/>
        <v>24</v>
      </c>
      <c r="W400" s="132">
        <f t="shared" si="131"/>
        <v>22</v>
      </c>
    </row>
    <row r="401" spans="1:23">
      <c r="A401" s="197">
        <f t="shared" si="133"/>
        <v>391</v>
      </c>
      <c r="B401" s="198">
        <f>Data!B401</f>
        <v>28</v>
      </c>
      <c r="D401" s="73">
        <f t="shared" si="132"/>
        <v>5</v>
      </c>
      <c r="F401" s="24" t="str">
        <f t="shared" si="116"/>
        <v xml:space="preserve"> </v>
      </c>
      <c r="G401" s="25" t="str">
        <f t="shared" si="117"/>
        <v xml:space="preserve"> </v>
      </c>
      <c r="H401" s="43" t="str">
        <f t="shared" si="118"/>
        <v xml:space="preserve"> </v>
      </c>
      <c r="I401" s="134">
        <f t="shared" si="119"/>
        <v>0</v>
      </c>
      <c r="J401" s="43">
        <f t="shared" si="120"/>
        <v>0</v>
      </c>
      <c r="K401" s="43">
        <f t="shared" si="121"/>
        <v>0</v>
      </c>
      <c r="L401" s="43">
        <f t="shared" si="122"/>
        <v>0</v>
      </c>
      <c r="M401" s="132">
        <f t="shared" si="123"/>
        <v>14</v>
      </c>
      <c r="P401" s="24" t="str">
        <f t="shared" si="124"/>
        <v xml:space="preserve"> </v>
      </c>
      <c r="Q401" s="25" t="str">
        <f t="shared" si="125"/>
        <v xml:space="preserve"> </v>
      </c>
      <c r="R401" s="43" t="str">
        <f t="shared" si="126"/>
        <v xml:space="preserve"> </v>
      </c>
      <c r="S401" s="134">
        <f t="shared" si="127"/>
        <v>0</v>
      </c>
      <c r="T401" s="43">
        <f t="shared" si="128"/>
        <v>13</v>
      </c>
      <c r="U401" s="43">
        <f t="shared" si="129"/>
        <v>0</v>
      </c>
      <c r="V401" s="43">
        <f t="shared" si="130"/>
        <v>0</v>
      </c>
      <c r="W401" s="132">
        <f t="shared" si="131"/>
        <v>22</v>
      </c>
    </row>
    <row r="402" spans="1:23">
      <c r="A402" s="197">
        <f t="shared" si="133"/>
        <v>392</v>
      </c>
      <c r="B402" s="198">
        <f>Data!B402</f>
        <v>33</v>
      </c>
      <c r="D402" s="73">
        <f t="shared" si="132"/>
        <v>6</v>
      </c>
      <c r="F402" s="24" t="str">
        <f t="shared" si="116"/>
        <v xml:space="preserve"> </v>
      </c>
      <c r="G402" s="25" t="str">
        <f t="shared" si="117"/>
        <v xml:space="preserve"> </v>
      </c>
      <c r="H402" s="43" t="str">
        <f t="shared" si="118"/>
        <v xml:space="preserve"> </v>
      </c>
      <c r="I402" s="134">
        <f t="shared" si="119"/>
        <v>0</v>
      </c>
      <c r="J402" s="43">
        <f t="shared" si="120"/>
        <v>0</v>
      </c>
      <c r="K402" s="43">
        <f t="shared" si="121"/>
        <v>0</v>
      </c>
      <c r="L402" s="43">
        <f t="shared" si="122"/>
        <v>0</v>
      </c>
      <c r="M402" s="132">
        <f t="shared" si="123"/>
        <v>14</v>
      </c>
      <c r="P402" s="24" t="str">
        <f t="shared" si="124"/>
        <v xml:space="preserve"> </v>
      </c>
      <c r="Q402" s="25" t="str">
        <f t="shared" si="125"/>
        <v xml:space="preserve"> </v>
      </c>
      <c r="R402" s="43" t="str">
        <f t="shared" si="126"/>
        <v xml:space="preserve"> </v>
      </c>
      <c r="S402" s="134">
        <f t="shared" si="127"/>
        <v>0</v>
      </c>
      <c r="T402" s="43">
        <f t="shared" si="128"/>
        <v>13</v>
      </c>
      <c r="U402" s="43">
        <f t="shared" si="129"/>
        <v>0</v>
      </c>
      <c r="V402" s="43">
        <f t="shared" si="130"/>
        <v>0</v>
      </c>
      <c r="W402" s="132">
        <f t="shared" si="131"/>
        <v>22</v>
      </c>
    </row>
    <row r="403" spans="1:23">
      <c r="A403" s="197">
        <f t="shared" si="133"/>
        <v>393</v>
      </c>
      <c r="B403" s="198">
        <f>Data!B403</f>
        <v>29</v>
      </c>
      <c r="D403" s="73">
        <f t="shared" si="132"/>
        <v>5</v>
      </c>
      <c r="F403" s="24" t="str">
        <f t="shared" si="116"/>
        <v xml:space="preserve"> </v>
      </c>
      <c r="G403" s="25" t="str">
        <f t="shared" si="117"/>
        <v xml:space="preserve"> </v>
      </c>
      <c r="H403" s="43" t="str">
        <f t="shared" si="118"/>
        <v xml:space="preserve"> </v>
      </c>
      <c r="I403" s="134">
        <f t="shared" si="119"/>
        <v>0</v>
      </c>
      <c r="J403" s="43">
        <f t="shared" si="120"/>
        <v>0</v>
      </c>
      <c r="K403" s="43">
        <f t="shared" si="121"/>
        <v>0</v>
      </c>
      <c r="L403" s="43">
        <f t="shared" si="122"/>
        <v>0</v>
      </c>
      <c r="M403" s="132">
        <f t="shared" si="123"/>
        <v>14</v>
      </c>
      <c r="P403" s="24" t="str">
        <f t="shared" si="124"/>
        <v xml:space="preserve"> </v>
      </c>
      <c r="Q403" s="25" t="str">
        <f t="shared" si="125"/>
        <v xml:space="preserve"> </v>
      </c>
      <c r="R403" s="43" t="str">
        <f t="shared" si="126"/>
        <v xml:space="preserve"> </v>
      </c>
      <c r="S403" s="134">
        <f t="shared" si="127"/>
        <v>0</v>
      </c>
      <c r="T403" s="43">
        <f t="shared" si="128"/>
        <v>13</v>
      </c>
      <c r="U403" s="43">
        <f t="shared" si="129"/>
        <v>0</v>
      </c>
      <c r="V403" s="43">
        <f t="shared" si="130"/>
        <v>0</v>
      </c>
      <c r="W403" s="132">
        <f t="shared" si="131"/>
        <v>22</v>
      </c>
    </row>
    <row r="404" spans="1:23">
      <c r="A404" s="197">
        <f t="shared" si="133"/>
        <v>394</v>
      </c>
      <c r="B404" s="198">
        <f>Data!B404</f>
        <v>7</v>
      </c>
      <c r="D404" s="73">
        <f t="shared" si="132"/>
        <v>2</v>
      </c>
      <c r="F404" s="24" t="str">
        <f t="shared" si="116"/>
        <v xml:space="preserve"> </v>
      </c>
      <c r="G404" s="25" t="str">
        <f t="shared" si="117"/>
        <v xml:space="preserve"> </v>
      </c>
      <c r="H404" s="43" t="str">
        <f t="shared" si="118"/>
        <v xml:space="preserve"> </v>
      </c>
      <c r="I404" s="134">
        <f t="shared" si="119"/>
        <v>0</v>
      </c>
      <c r="J404" s="43">
        <f t="shared" si="120"/>
        <v>0</v>
      </c>
      <c r="K404" s="43">
        <f t="shared" si="121"/>
        <v>0</v>
      </c>
      <c r="L404" s="43">
        <f t="shared" si="122"/>
        <v>0</v>
      </c>
      <c r="M404" s="132">
        <f t="shared" si="123"/>
        <v>14</v>
      </c>
      <c r="P404" s="24" t="str">
        <f t="shared" si="124"/>
        <v xml:space="preserve"> </v>
      </c>
      <c r="Q404" s="25" t="str">
        <f t="shared" si="125"/>
        <v xml:space="preserve"> </v>
      </c>
      <c r="R404" s="43" t="str">
        <f t="shared" si="126"/>
        <v xml:space="preserve"> </v>
      </c>
      <c r="S404" s="134">
        <f t="shared" si="127"/>
        <v>0</v>
      </c>
      <c r="T404" s="43">
        <f t="shared" si="128"/>
        <v>13</v>
      </c>
      <c r="U404" s="43">
        <f t="shared" si="129"/>
        <v>0</v>
      </c>
      <c r="V404" s="43">
        <f t="shared" si="130"/>
        <v>0</v>
      </c>
      <c r="W404" s="132">
        <f t="shared" si="131"/>
        <v>22</v>
      </c>
    </row>
    <row r="405" spans="1:23">
      <c r="A405" s="197">
        <f t="shared" si="133"/>
        <v>395</v>
      </c>
      <c r="B405" s="198">
        <f>Data!B405</f>
        <v>27</v>
      </c>
      <c r="D405" s="73">
        <f t="shared" si="132"/>
        <v>5</v>
      </c>
      <c r="F405" s="24" t="str">
        <f t="shared" si="116"/>
        <v xml:space="preserve"> </v>
      </c>
      <c r="G405" s="25" t="str">
        <f t="shared" si="117"/>
        <v xml:space="preserve"> </v>
      </c>
      <c r="H405" s="43" t="str">
        <f t="shared" si="118"/>
        <v xml:space="preserve"> </v>
      </c>
      <c r="I405" s="134">
        <f t="shared" si="119"/>
        <v>0</v>
      </c>
      <c r="J405" s="43">
        <f t="shared" si="120"/>
        <v>0</v>
      </c>
      <c r="K405" s="43">
        <f t="shared" si="121"/>
        <v>0</v>
      </c>
      <c r="L405" s="43">
        <f t="shared" si="122"/>
        <v>0</v>
      </c>
      <c r="M405" s="132">
        <f t="shared" si="123"/>
        <v>14</v>
      </c>
      <c r="P405" s="24" t="str">
        <f t="shared" si="124"/>
        <v xml:space="preserve"> </v>
      </c>
      <c r="Q405" s="25" t="str">
        <f t="shared" si="125"/>
        <v xml:space="preserve"> </v>
      </c>
      <c r="R405" s="43" t="str">
        <f t="shared" si="126"/>
        <v xml:space="preserve"> </v>
      </c>
      <c r="S405" s="134">
        <f t="shared" si="127"/>
        <v>0</v>
      </c>
      <c r="T405" s="43">
        <f t="shared" si="128"/>
        <v>13</v>
      </c>
      <c r="U405" s="43">
        <f t="shared" si="129"/>
        <v>0</v>
      </c>
      <c r="V405" s="43">
        <f t="shared" si="130"/>
        <v>0</v>
      </c>
      <c r="W405" s="132">
        <f t="shared" si="131"/>
        <v>22</v>
      </c>
    </row>
    <row r="406" spans="1:23">
      <c r="A406" s="197">
        <f t="shared" si="133"/>
        <v>396</v>
      </c>
      <c r="B406" s="198">
        <f>Data!B406</f>
        <v>4</v>
      </c>
      <c r="D406" s="73">
        <f t="shared" si="132"/>
        <v>1</v>
      </c>
      <c r="F406" s="24" t="str">
        <f t="shared" si="116"/>
        <v xml:space="preserve"> </v>
      </c>
      <c r="G406" s="25" t="str">
        <f t="shared" si="117"/>
        <v xml:space="preserve"> </v>
      </c>
      <c r="H406" s="43" t="str">
        <f t="shared" si="118"/>
        <v xml:space="preserve"> </v>
      </c>
      <c r="I406" s="134">
        <f t="shared" si="119"/>
        <v>0</v>
      </c>
      <c r="J406" s="43">
        <f t="shared" si="120"/>
        <v>0</v>
      </c>
      <c r="K406" s="43">
        <f t="shared" si="121"/>
        <v>0</v>
      </c>
      <c r="L406" s="43">
        <f t="shared" si="122"/>
        <v>0</v>
      </c>
      <c r="M406" s="132">
        <f t="shared" si="123"/>
        <v>14</v>
      </c>
      <c r="P406" s="24" t="str">
        <f t="shared" si="124"/>
        <v xml:space="preserve"> </v>
      </c>
      <c r="Q406" s="25" t="str">
        <f t="shared" si="125"/>
        <v xml:space="preserve"> </v>
      </c>
      <c r="R406" s="43" t="str">
        <f t="shared" si="126"/>
        <v xml:space="preserve"> </v>
      </c>
      <c r="S406" s="134">
        <f t="shared" si="127"/>
        <v>0</v>
      </c>
      <c r="T406" s="43">
        <f t="shared" si="128"/>
        <v>13</v>
      </c>
      <c r="U406" s="43">
        <f t="shared" si="129"/>
        <v>0</v>
      </c>
      <c r="V406" s="43">
        <f t="shared" si="130"/>
        <v>0</v>
      </c>
      <c r="W406" s="132">
        <f t="shared" si="131"/>
        <v>22</v>
      </c>
    </row>
    <row r="407" spans="1:23">
      <c r="A407" s="197">
        <f t="shared" si="133"/>
        <v>397</v>
      </c>
      <c r="B407" s="198">
        <f>Data!B407</f>
        <v>25</v>
      </c>
      <c r="D407" s="73">
        <f t="shared" si="132"/>
        <v>5</v>
      </c>
      <c r="F407" s="24" t="str">
        <f t="shared" si="116"/>
        <v xml:space="preserve"> </v>
      </c>
      <c r="G407" s="25" t="str">
        <f t="shared" si="117"/>
        <v xml:space="preserve"> </v>
      </c>
      <c r="H407" s="43" t="str">
        <f t="shared" si="118"/>
        <v xml:space="preserve"> </v>
      </c>
      <c r="I407" s="134">
        <f t="shared" si="119"/>
        <v>0</v>
      </c>
      <c r="J407" s="43">
        <f t="shared" si="120"/>
        <v>0</v>
      </c>
      <c r="K407" s="43">
        <f t="shared" si="121"/>
        <v>0</v>
      </c>
      <c r="L407" s="43">
        <f t="shared" si="122"/>
        <v>0</v>
      </c>
      <c r="M407" s="132">
        <f t="shared" si="123"/>
        <v>14</v>
      </c>
      <c r="P407" s="24" t="str">
        <f t="shared" si="124"/>
        <v xml:space="preserve"> </v>
      </c>
      <c r="Q407" s="25" t="str">
        <f t="shared" si="125"/>
        <v xml:space="preserve"> </v>
      </c>
      <c r="R407" s="43" t="str">
        <f t="shared" si="126"/>
        <v xml:space="preserve"> </v>
      </c>
      <c r="S407" s="134">
        <f t="shared" si="127"/>
        <v>0</v>
      </c>
      <c r="T407" s="43">
        <f t="shared" si="128"/>
        <v>13</v>
      </c>
      <c r="U407" s="43">
        <f t="shared" si="129"/>
        <v>0</v>
      </c>
      <c r="V407" s="43">
        <f t="shared" si="130"/>
        <v>0</v>
      </c>
      <c r="W407" s="132">
        <f t="shared" si="131"/>
        <v>22</v>
      </c>
    </row>
    <row r="408" spans="1:23">
      <c r="A408" s="197">
        <f t="shared" si="133"/>
        <v>398</v>
      </c>
      <c r="B408" s="198">
        <f>Data!B408</f>
        <v>5</v>
      </c>
      <c r="D408" s="73">
        <f t="shared" si="132"/>
        <v>1</v>
      </c>
      <c r="F408" s="24" t="str">
        <f t="shared" si="116"/>
        <v xml:space="preserve"> </v>
      </c>
      <c r="G408" s="25" t="str">
        <f t="shared" si="117"/>
        <v xml:space="preserve"> </v>
      </c>
      <c r="H408" s="43" t="str">
        <f t="shared" si="118"/>
        <v xml:space="preserve"> </v>
      </c>
      <c r="I408" s="134">
        <f t="shared" si="119"/>
        <v>0</v>
      </c>
      <c r="J408" s="43">
        <f t="shared" si="120"/>
        <v>0</v>
      </c>
      <c r="K408" s="43">
        <f t="shared" si="121"/>
        <v>0</v>
      </c>
      <c r="L408" s="43">
        <f t="shared" si="122"/>
        <v>0</v>
      </c>
      <c r="M408" s="132">
        <f t="shared" si="123"/>
        <v>14</v>
      </c>
      <c r="P408" s="24" t="str">
        <f t="shared" si="124"/>
        <v xml:space="preserve"> </v>
      </c>
      <c r="Q408" s="25" t="str">
        <f t="shared" si="125"/>
        <v xml:space="preserve"> </v>
      </c>
      <c r="R408" s="43" t="str">
        <f t="shared" si="126"/>
        <v xml:space="preserve"> </v>
      </c>
      <c r="S408" s="134">
        <f t="shared" si="127"/>
        <v>0</v>
      </c>
      <c r="T408" s="43">
        <f t="shared" si="128"/>
        <v>13</v>
      </c>
      <c r="U408" s="43">
        <f t="shared" si="129"/>
        <v>0</v>
      </c>
      <c r="V408" s="43">
        <f t="shared" si="130"/>
        <v>0</v>
      </c>
      <c r="W408" s="132">
        <f t="shared" si="131"/>
        <v>22</v>
      </c>
    </row>
    <row r="409" spans="1:23">
      <c r="A409" s="197">
        <f t="shared" si="133"/>
        <v>399</v>
      </c>
      <c r="B409" s="198">
        <f>Data!B409</f>
        <v>8</v>
      </c>
      <c r="D409" s="73">
        <f t="shared" si="132"/>
        <v>2</v>
      </c>
      <c r="F409" s="24" t="str">
        <f t="shared" si="116"/>
        <v xml:space="preserve"> </v>
      </c>
      <c r="G409" s="25" t="str">
        <f t="shared" si="117"/>
        <v xml:space="preserve"> </v>
      </c>
      <c r="H409" s="43" t="str">
        <f t="shared" si="118"/>
        <v xml:space="preserve"> </v>
      </c>
      <c r="I409" s="134">
        <f t="shared" si="119"/>
        <v>0</v>
      </c>
      <c r="J409" s="43">
        <f t="shared" si="120"/>
        <v>0</v>
      </c>
      <c r="K409" s="43">
        <f t="shared" si="121"/>
        <v>0</v>
      </c>
      <c r="L409" s="43">
        <f t="shared" si="122"/>
        <v>0</v>
      </c>
      <c r="M409" s="132">
        <f t="shared" si="123"/>
        <v>14</v>
      </c>
      <c r="P409" s="24" t="str">
        <f t="shared" si="124"/>
        <v xml:space="preserve"> </v>
      </c>
      <c r="Q409" s="25" t="str">
        <f t="shared" si="125"/>
        <v xml:space="preserve"> </v>
      </c>
      <c r="R409" s="43" t="str">
        <f t="shared" si="126"/>
        <v xml:space="preserve"> </v>
      </c>
      <c r="S409" s="134">
        <f t="shared" si="127"/>
        <v>0</v>
      </c>
      <c r="T409" s="43">
        <f t="shared" si="128"/>
        <v>13</v>
      </c>
      <c r="U409" s="43">
        <f t="shared" si="129"/>
        <v>0</v>
      </c>
      <c r="V409" s="43">
        <f t="shared" si="130"/>
        <v>0</v>
      </c>
      <c r="W409" s="132">
        <f t="shared" si="131"/>
        <v>22</v>
      </c>
    </row>
    <row r="410" spans="1:23">
      <c r="A410" s="197">
        <f t="shared" si="133"/>
        <v>400</v>
      </c>
      <c r="B410" s="198">
        <f>Data!B410</f>
        <v>8</v>
      </c>
      <c r="D410" s="73">
        <f t="shared" si="132"/>
        <v>2</v>
      </c>
      <c r="F410" s="24" t="str">
        <f t="shared" si="116"/>
        <v>T</v>
      </c>
      <c r="G410" s="25" t="str">
        <f t="shared" si="117"/>
        <v xml:space="preserve"> </v>
      </c>
      <c r="H410" s="43">
        <f t="shared" si="118"/>
        <v>2</v>
      </c>
      <c r="I410" s="134">
        <f t="shared" si="119"/>
        <v>0</v>
      </c>
      <c r="J410" s="43">
        <f t="shared" si="120"/>
        <v>1</v>
      </c>
      <c r="K410" s="43">
        <f t="shared" si="121"/>
        <v>1</v>
      </c>
      <c r="L410" s="43">
        <f t="shared" si="122"/>
        <v>0</v>
      </c>
      <c r="M410" s="132">
        <f t="shared" si="123"/>
        <v>13</v>
      </c>
      <c r="P410" s="24" t="str">
        <f t="shared" si="124"/>
        <v>T</v>
      </c>
      <c r="Q410" s="25" t="str">
        <f t="shared" si="125"/>
        <v xml:space="preserve"> </v>
      </c>
      <c r="R410" s="43">
        <f t="shared" si="126"/>
        <v>2</v>
      </c>
      <c r="S410" s="134">
        <f t="shared" si="127"/>
        <v>0</v>
      </c>
      <c r="T410" s="43">
        <f t="shared" si="128"/>
        <v>13</v>
      </c>
      <c r="U410" s="43">
        <f t="shared" si="129"/>
        <v>3</v>
      </c>
      <c r="V410" s="43">
        <f t="shared" si="130"/>
        <v>0</v>
      </c>
      <c r="W410" s="132">
        <f t="shared" si="131"/>
        <v>19</v>
      </c>
    </row>
    <row r="411" spans="1:23">
      <c r="A411" s="197">
        <f t="shared" si="133"/>
        <v>401</v>
      </c>
      <c r="B411" s="198">
        <f>Data!B411</f>
        <v>12</v>
      </c>
      <c r="D411" s="73">
        <f t="shared" si="132"/>
        <v>2</v>
      </c>
      <c r="F411" s="24" t="str">
        <f t="shared" si="116"/>
        <v>T</v>
      </c>
      <c r="G411" s="25" t="str">
        <f t="shared" si="117"/>
        <v>W</v>
      </c>
      <c r="H411" s="43" t="str">
        <f t="shared" si="118"/>
        <v xml:space="preserve"> </v>
      </c>
      <c r="I411" s="134">
        <f t="shared" si="119"/>
        <v>0</v>
      </c>
      <c r="J411" s="43">
        <f t="shared" si="120"/>
        <v>0</v>
      </c>
      <c r="K411" s="43">
        <f t="shared" si="121"/>
        <v>0</v>
      </c>
      <c r="L411" s="43">
        <f t="shared" si="122"/>
        <v>6</v>
      </c>
      <c r="M411" s="132">
        <f t="shared" si="123"/>
        <v>19</v>
      </c>
      <c r="P411" s="24" t="str">
        <f t="shared" si="124"/>
        <v>T</v>
      </c>
      <c r="Q411" s="25" t="str">
        <f t="shared" si="125"/>
        <v>W</v>
      </c>
      <c r="R411" s="43" t="str">
        <f t="shared" si="126"/>
        <v xml:space="preserve"> </v>
      </c>
      <c r="S411" s="134">
        <f t="shared" si="127"/>
        <v>0</v>
      </c>
      <c r="T411" s="43">
        <f t="shared" si="128"/>
        <v>8</v>
      </c>
      <c r="U411" s="43">
        <f t="shared" si="129"/>
        <v>0</v>
      </c>
      <c r="V411" s="43">
        <f t="shared" si="130"/>
        <v>18</v>
      </c>
      <c r="W411" s="132">
        <f t="shared" si="131"/>
        <v>37</v>
      </c>
    </row>
    <row r="412" spans="1:23">
      <c r="A412" s="197">
        <f t="shared" si="133"/>
        <v>402</v>
      </c>
      <c r="B412" s="198">
        <f>Data!B412</f>
        <v>36</v>
      </c>
      <c r="D412" s="73">
        <f t="shared" si="132"/>
        <v>6</v>
      </c>
      <c r="F412" s="24" t="str">
        <f t="shared" si="116"/>
        <v xml:space="preserve"> </v>
      </c>
      <c r="G412" s="25" t="str">
        <f t="shared" si="117"/>
        <v xml:space="preserve"> </v>
      </c>
      <c r="H412" s="43" t="str">
        <f t="shared" si="118"/>
        <v xml:space="preserve"> </v>
      </c>
      <c r="I412" s="134">
        <f t="shared" si="119"/>
        <v>0</v>
      </c>
      <c r="J412" s="43">
        <f t="shared" si="120"/>
        <v>0</v>
      </c>
      <c r="K412" s="43">
        <f t="shared" si="121"/>
        <v>0</v>
      </c>
      <c r="L412" s="43">
        <f t="shared" si="122"/>
        <v>0</v>
      </c>
      <c r="M412" s="132">
        <f t="shared" si="123"/>
        <v>19</v>
      </c>
      <c r="P412" s="24" t="str">
        <f t="shared" si="124"/>
        <v xml:space="preserve"> </v>
      </c>
      <c r="Q412" s="25" t="str">
        <f t="shared" si="125"/>
        <v xml:space="preserve"> </v>
      </c>
      <c r="R412" s="43" t="str">
        <f t="shared" si="126"/>
        <v xml:space="preserve"> </v>
      </c>
      <c r="S412" s="134">
        <f t="shared" si="127"/>
        <v>0</v>
      </c>
      <c r="T412" s="43">
        <f t="shared" si="128"/>
        <v>8</v>
      </c>
      <c r="U412" s="43">
        <f t="shared" si="129"/>
        <v>0</v>
      </c>
      <c r="V412" s="43">
        <f t="shared" si="130"/>
        <v>0</v>
      </c>
      <c r="W412" s="132">
        <f t="shared" si="131"/>
        <v>37</v>
      </c>
    </row>
    <row r="413" spans="1:23">
      <c r="A413" s="197">
        <f t="shared" si="133"/>
        <v>403</v>
      </c>
      <c r="B413" s="198">
        <f>Data!B413</f>
        <v>20</v>
      </c>
      <c r="D413" s="73">
        <f t="shared" si="132"/>
        <v>4</v>
      </c>
      <c r="F413" s="24" t="str">
        <f t="shared" si="116"/>
        <v xml:space="preserve"> </v>
      </c>
      <c r="G413" s="25" t="str">
        <f t="shared" si="117"/>
        <v xml:space="preserve"> </v>
      </c>
      <c r="H413" s="43" t="str">
        <f t="shared" si="118"/>
        <v xml:space="preserve"> </v>
      </c>
      <c r="I413" s="134">
        <f t="shared" si="119"/>
        <v>0</v>
      </c>
      <c r="J413" s="43">
        <f t="shared" si="120"/>
        <v>0</v>
      </c>
      <c r="K413" s="43">
        <f t="shared" si="121"/>
        <v>0</v>
      </c>
      <c r="L413" s="43">
        <f t="shared" si="122"/>
        <v>0</v>
      </c>
      <c r="M413" s="132">
        <f t="shared" si="123"/>
        <v>19</v>
      </c>
      <c r="P413" s="24" t="str">
        <f t="shared" si="124"/>
        <v xml:space="preserve"> </v>
      </c>
      <c r="Q413" s="25" t="str">
        <f t="shared" si="125"/>
        <v xml:space="preserve"> </v>
      </c>
      <c r="R413" s="43" t="str">
        <f t="shared" si="126"/>
        <v xml:space="preserve"> </v>
      </c>
      <c r="S413" s="134">
        <f t="shared" si="127"/>
        <v>0</v>
      </c>
      <c r="T413" s="43">
        <f t="shared" si="128"/>
        <v>8</v>
      </c>
      <c r="U413" s="43">
        <f t="shared" si="129"/>
        <v>0</v>
      </c>
      <c r="V413" s="43">
        <f t="shared" si="130"/>
        <v>0</v>
      </c>
      <c r="W413" s="132">
        <f t="shared" si="131"/>
        <v>37</v>
      </c>
    </row>
    <row r="414" spans="1:23">
      <c r="A414" s="197">
        <f t="shared" si="133"/>
        <v>404</v>
      </c>
      <c r="B414" s="198">
        <f>Data!B414</f>
        <v>32</v>
      </c>
      <c r="D414" s="73">
        <f t="shared" si="132"/>
        <v>6</v>
      </c>
      <c r="F414" s="24" t="str">
        <f t="shared" si="116"/>
        <v xml:space="preserve"> </v>
      </c>
      <c r="G414" s="25" t="str">
        <f t="shared" si="117"/>
        <v xml:space="preserve"> </v>
      </c>
      <c r="H414" s="43" t="str">
        <f t="shared" si="118"/>
        <v xml:space="preserve"> </v>
      </c>
      <c r="I414" s="134">
        <f t="shared" si="119"/>
        <v>0</v>
      </c>
      <c r="J414" s="43">
        <f t="shared" si="120"/>
        <v>0</v>
      </c>
      <c r="K414" s="43">
        <f t="shared" si="121"/>
        <v>0</v>
      </c>
      <c r="L414" s="43">
        <f t="shared" si="122"/>
        <v>0</v>
      </c>
      <c r="M414" s="132">
        <f t="shared" si="123"/>
        <v>19</v>
      </c>
      <c r="P414" s="24" t="str">
        <f t="shared" si="124"/>
        <v xml:space="preserve"> </v>
      </c>
      <c r="Q414" s="25" t="str">
        <f t="shared" si="125"/>
        <v xml:space="preserve"> </v>
      </c>
      <c r="R414" s="43" t="str">
        <f t="shared" si="126"/>
        <v xml:space="preserve"> </v>
      </c>
      <c r="S414" s="134">
        <f t="shared" si="127"/>
        <v>0</v>
      </c>
      <c r="T414" s="43">
        <f t="shared" si="128"/>
        <v>8</v>
      </c>
      <c r="U414" s="43">
        <f t="shared" si="129"/>
        <v>0</v>
      </c>
      <c r="V414" s="43">
        <f t="shared" si="130"/>
        <v>0</v>
      </c>
      <c r="W414" s="132">
        <f t="shared" si="131"/>
        <v>37</v>
      </c>
    </row>
    <row r="415" spans="1:23">
      <c r="A415" s="197">
        <f t="shared" si="133"/>
        <v>405</v>
      </c>
      <c r="B415" s="198">
        <f>Data!B415</f>
        <v>33</v>
      </c>
      <c r="D415" s="73">
        <f t="shared" si="132"/>
        <v>6</v>
      </c>
      <c r="F415" s="24" t="str">
        <f t="shared" si="116"/>
        <v>T</v>
      </c>
      <c r="G415" s="25" t="str">
        <f t="shared" si="117"/>
        <v xml:space="preserve"> </v>
      </c>
      <c r="H415" s="43">
        <f t="shared" si="118"/>
        <v>6</v>
      </c>
      <c r="I415" s="134">
        <f t="shared" si="119"/>
        <v>0</v>
      </c>
      <c r="J415" s="43">
        <f t="shared" si="120"/>
        <v>1</v>
      </c>
      <c r="K415" s="43">
        <f t="shared" si="121"/>
        <v>1</v>
      </c>
      <c r="L415" s="43">
        <f t="shared" si="122"/>
        <v>0</v>
      </c>
      <c r="M415" s="132">
        <f t="shared" si="123"/>
        <v>18</v>
      </c>
      <c r="P415" s="24" t="str">
        <f t="shared" si="124"/>
        <v>T</v>
      </c>
      <c r="Q415" s="25" t="str">
        <f t="shared" si="125"/>
        <v xml:space="preserve"> </v>
      </c>
      <c r="R415" s="43">
        <f t="shared" si="126"/>
        <v>6</v>
      </c>
      <c r="S415" s="134">
        <f t="shared" si="127"/>
        <v>0</v>
      </c>
      <c r="T415" s="43">
        <f t="shared" si="128"/>
        <v>8</v>
      </c>
      <c r="U415" s="43">
        <f t="shared" si="129"/>
        <v>2</v>
      </c>
      <c r="V415" s="43">
        <f t="shared" si="130"/>
        <v>0</v>
      </c>
      <c r="W415" s="132">
        <f t="shared" si="131"/>
        <v>35</v>
      </c>
    </row>
    <row r="416" spans="1:23">
      <c r="A416" s="197">
        <f t="shared" si="133"/>
        <v>406</v>
      </c>
      <c r="B416" s="198">
        <f>Data!B416</f>
        <v>0</v>
      </c>
      <c r="D416" s="73">
        <f t="shared" si="132"/>
        <v>0</v>
      </c>
      <c r="F416" s="24" t="str">
        <f t="shared" si="116"/>
        <v xml:space="preserve"> </v>
      </c>
      <c r="G416" s="25" t="str">
        <f t="shared" si="117"/>
        <v>L</v>
      </c>
      <c r="H416" s="43">
        <f t="shared" si="118"/>
        <v>0</v>
      </c>
      <c r="I416" s="134">
        <f t="shared" si="119"/>
        <v>1</v>
      </c>
      <c r="J416" s="43">
        <f t="shared" si="120"/>
        <v>2</v>
      </c>
      <c r="K416" s="43">
        <f t="shared" si="121"/>
        <v>1</v>
      </c>
      <c r="L416" s="43">
        <f t="shared" si="122"/>
        <v>0</v>
      </c>
      <c r="M416" s="132">
        <f t="shared" si="123"/>
        <v>17</v>
      </c>
      <c r="P416" s="24" t="str">
        <f t="shared" si="124"/>
        <v xml:space="preserve"> </v>
      </c>
      <c r="Q416" s="25" t="str">
        <f t="shared" si="125"/>
        <v>L</v>
      </c>
      <c r="R416" s="43">
        <f t="shared" si="126"/>
        <v>0</v>
      </c>
      <c r="S416" s="134">
        <f t="shared" si="127"/>
        <v>1</v>
      </c>
      <c r="T416" s="43">
        <f t="shared" si="128"/>
        <v>9</v>
      </c>
      <c r="U416" s="43">
        <f t="shared" si="129"/>
        <v>2</v>
      </c>
      <c r="V416" s="43">
        <f t="shared" si="130"/>
        <v>0</v>
      </c>
      <c r="W416" s="132">
        <f t="shared" si="131"/>
        <v>33</v>
      </c>
    </row>
    <row r="417" spans="1:23">
      <c r="A417" s="197">
        <f t="shared" si="133"/>
        <v>407</v>
      </c>
      <c r="B417" s="198">
        <f>Data!B417</f>
        <v>7</v>
      </c>
      <c r="D417" s="73">
        <f t="shared" si="132"/>
        <v>2</v>
      </c>
      <c r="F417" s="24" t="str">
        <f t="shared" si="116"/>
        <v xml:space="preserve"> </v>
      </c>
      <c r="G417" s="25" t="str">
        <f t="shared" si="117"/>
        <v>L</v>
      </c>
      <c r="H417" s="43">
        <f t="shared" si="118"/>
        <v>2</v>
      </c>
      <c r="I417" s="134">
        <f t="shared" si="119"/>
        <v>2</v>
      </c>
      <c r="J417" s="43">
        <f t="shared" si="120"/>
        <v>3</v>
      </c>
      <c r="K417" s="43">
        <f t="shared" si="121"/>
        <v>1</v>
      </c>
      <c r="L417" s="43">
        <f t="shared" si="122"/>
        <v>0</v>
      </c>
      <c r="M417" s="132">
        <f t="shared" si="123"/>
        <v>16</v>
      </c>
      <c r="P417" s="24" t="str">
        <f t="shared" si="124"/>
        <v xml:space="preserve"> </v>
      </c>
      <c r="Q417" s="25" t="str">
        <f t="shared" si="125"/>
        <v>L</v>
      </c>
      <c r="R417" s="43">
        <f t="shared" si="126"/>
        <v>2</v>
      </c>
      <c r="S417" s="134">
        <f t="shared" si="127"/>
        <v>2</v>
      </c>
      <c r="T417" s="43">
        <f t="shared" si="128"/>
        <v>10</v>
      </c>
      <c r="U417" s="43">
        <f t="shared" si="129"/>
        <v>2</v>
      </c>
      <c r="V417" s="43">
        <f t="shared" si="130"/>
        <v>0</v>
      </c>
      <c r="W417" s="132">
        <f t="shared" si="131"/>
        <v>31</v>
      </c>
    </row>
    <row r="418" spans="1:23">
      <c r="A418" s="197">
        <f t="shared" si="133"/>
        <v>408</v>
      </c>
      <c r="B418" s="198">
        <f>Data!B418</f>
        <v>22</v>
      </c>
      <c r="D418" s="73">
        <f t="shared" si="132"/>
        <v>4</v>
      </c>
      <c r="F418" s="24" t="str">
        <f t="shared" si="116"/>
        <v xml:space="preserve"> </v>
      </c>
      <c r="G418" s="25" t="str">
        <f t="shared" si="117"/>
        <v>L</v>
      </c>
      <c r="H418" s="43">
        <f t="shared" si="118"/>
        <v>4</v>
      </c>
      <c r="I418" s="134">
        <f t="shared" si="119"/>
        <v>3</v>
      </c>
      <c r="J418" s="43">
        <f t="shared" si="120"/>
        <v>4</v>
      </c>
      <c r="K418" s="43">
        <f t="shared" si="121"/>
        <v>1</v>
      </c>
      <c r="L418" s="43">
        <f t="shared" si="122"/>
        <v>0</v>
      </c>
      <c r="M418" s="132">
        <f t="shared" si="123"/>
        <v>15</v>
      </c>
      <c r="P418" s="24" t="str">
        <f t="shared" si="124"/>
        <v xml:space="preserve"> </v>
      </c>
      <c r="Q418" s="25" t="str">
        <f t="shared" si="125"/>
        <v>L</v>
      </c>
      <c r="R418" s="43">
        <f t="shared" si="126"/>
        <v>4</v>
      </c>
      <c r="S418" s="134">
        <f t="shared" si="127"/>
        <v>3</v>
      </c>
      <c r="T418" s="43">
        <f t="shared" si="128"/>
        <v>11</v>
      </c>
      <c r="U418" s="43">
        <f t="shared" si="129"/>
        <v>2</v>
      </c>
      <c r="V418" s="43">
        <f t="shared" si="130"/>
        <v>0</v>
      </c>
      <c r="W418" s="132">
        <f t="shared" si="131"/>
        <v>29</v>
      </c>
    </row>
    <row r="419" spans="1:23">
      <c r="A419" s="197">
        <f t="shared" si="133"/>
        <v>409</v>
      </c>
      <c r="B419" s="198">
        <f>Data!B419</f>
        <v>3</v>
      </c>
      <c r="D419" s="73">
        <f t="shared" si="132"/>
        <v>1</v>
      </c>
      <c r="F419" s="24" t="str">
        <f t="shared" si="116"/>
        <v xml:space="preserve"> </v>
      </c>
      <c r="G419" s="25" t="str">
        <f t="shared" si="117"/>
        <v>L</v>
      </c>
      <c r="H419" s="43">
        <f t="shared" si="118"/>
        <v>1</v>
      </c>
      <c r="I419" s="134">
        <f t="shared" si="119"/>
        <v>4</v>
      </c>
      <c r="J419" s="43">
        <f t="shared" si="120"/>
        <v>5</v>
      </c>
      <c r="K419" s="43">
        <f t="shared" si="121"/>
        <v>1</v>
      </c>
      <c r="L419" s="43">
        <f t="shared" si="122"/>
        <v>0</v>
      </c>
      <c r="M419" s="132">
        <f t="shared" si="123"/>
        <v>14</v>
      </c>
      <c r="P419" s="24" t="str">
        <f t="shared" si="124"/>
        <v xml:space="preserve"> </v>
      </c>
      <c r="Q419" s="25" t="str">
        <f t="shared" si="125"/>
        <v>L</v>
      </c>
      <c r="R419" s="43">
        <f t="shared" si="126"/>
        <v>1</v>
      </c>
      <c r="S419" s="134">
        <f t="shared" si="127"/>
        <v>4</v>
      </c>
      <c r="T419" s="43">
        <f t="shared" si="128"/>
        <v>12</v>
      </c>
      <c r="U419" s="43">
        <f t="shared" si="129"/>
        <v>3</v>
      </c>
      <c r="V419" s="43">
        <f t="shared" si="130"/>
        <v>0</v>
      </c>
      <c r="W419" s="132">
        <f t="shared" si="131"/>
        <v>26</v>
      </c>
    </row>
    <row r="420" spans="1:23">
      <c r="A420" s="197">
        <f t="shared" si="133"/>
        <v>410</v>
      </c>
      <c r="B420" s="198">
        <f>Data!B420</f>
        <v>6</v>
      </c>
      <c r="D420" s="73">
        <f t="shared" si="132"/>
        <v>1</v>
      </c>
      <c r="F420" s="24" t="str">
        <f t="shared" si="116"/>
        <v xml:space="preserve"> </v>
      </c>
      <c r="G420" s="25" t="str">
        <f t="shared" si="117"/>
        <v>W</v>
      </c>
      <c r="H420" s="43" t="str">
        <f t="shared" si="118"/>
        <v xml:space="preserve"> </v>
      </c>
      <c r="I420" s="134">
        <f t="shared" si="119"/>
        <v>0</v>
      </c>
      <c r="J420" s="43">
        <f t="shared" si="120"/>
        <v>0</v>
      </c>
      <c r="K420" s="43">
        <f t="shared" si="121"/>
        <v>0</v>
      </c>
      <c r="L420" s="43">
        <f t="shared" si="122"/>
        <v>6</v>
      </c>
      <c r="M420" s="132">
        <f t="shared" si="123"/>
        <v>20</v>
      </c>
      <c r="P420" s="24" t="str">
        <f t="shared" si="124"/>
        <v xml:space="preserve"> </v>
      </c>
      <c r="Q420" s="25" t="str">
        <f t="shared" si="125"/>
        <v>W</v>
      </c>
      <c r="R420" s="43" t="str">
        <f t="shared" si="126"/>
        <v xml:space="preserve"> </v>
      </c>
      <c r="S420" s="134">
        <f t="shared" si="127"/>
        <v>0</v>
      </c>
      <c r="T420" s="43">
        <f t="shared" si="128"/>
        <v>7</v>
      </c>
      <c r="U420" s="43">
        <f t="shared" si="129"/>
        <v>0</v>
      </c>
      <c r="V420" s="43">
        <f t="shared" si="130"/>
        <v>18</v>
      </c>
      <c r="W420" s="132">
        <f t="shared" si="131"/>
        <v>44</v>
      </c>
    </row>
    <row r="421" spans="1:23">
      <c r="A421" s="197">
        <f t="shared" si="133"/>
        <v>411</v>
      </c>
      <c r="B421" s="198">
        <f>Data!B421</f>
        <v>1</v>
      </c>
      <c r="D421" s="73">
        <f t="shared" si="132"/>
        <v>1</v>
      </c>
      <c r="F421" s="24" t="str">
        <f t="shared" si="116"/>
        <v xml:space="preserve"> </v>
      </c>
      <c r="G421" s="25" t="str">
        <f t="shared" si="117"/>
        <v xml:space="preserve"> </v>
      </c>
      <c r="H421" s="43" t="str">
        <f t="shared" si="118"/>
        <v xml:space="preserve"> </v>
      </c>
      <c r="I421" s="134">
        <f t="shared" si="119"/>
        <v>0</v>
      </c>
      <c r="J421" s="43">
        <f t="shared" si="120"/>
        <v>0</v>
      </c>
      <c r="K421" s="43">
        <f t="shared" si="121"/>
        <v>0</v>
      </c>
      <c r="L421" s="43">
        <f t="shared" si="122"/>
        <v>0</v>
      </c>
      <c r="M421" s="132">
        <f t="shared" si="123"/>
        <v>20</v>
      </c>
      <c r="P421" s="24" t="str">
        <f t="shared" si="124"/>
        <v xml:space="preserve"> </v>
      </c>
      <c r="Q421" s="25" t="str">
        <f t="shared" si="125"/>
        <v xml:space="preserve"> </v>
      </c>
      <c r="R421" s="43" t="str">
        <f t="shared" si="126"/>
        <v xml:space="preserve"> </v>
      </c>
      <c r="S421" s="134">
        <f t="shared" si="127"/>
        <v>0</v>
      </c>
      <c r="T421" s="43">
        <f t="shared" si="128"/>
        <v>7</v>
      </c>
      <c r="U421" s="43">
        <f t="shared" si="129"/>
        <v>0</v>
      </c>
      <c r="V421" s="43">
        <f t="shared" si="130"/>
        <v>0</v>
      </c>
      <c r="W421" s="132">
        <f t="shared" si="131"/>
        <v>44</v>
      </c>
    </row>
    <row r="422" spans="1:23">
      <c r="A422" s="197">
        <f t="shared" si="133"/>
        <v>412</v>
      </c>
      <c r="B422" s="198">
        <f>Data!B422</f>
        <v>6</v>
      </c>
      <c r="D422" s="73">
        <f t="shared" si="132"/>
        <v>1</v>
      </c>
      <c r="F422" s="24" t="str">
        <f t="shared" si="116"/>
        <v>T</v>
      </c>
      <c r="G422" s="25" t="str">
        <f t="shared" si="117"/>
        <v xml:space="preserve"> </v>
      </c>
      <c r="H422" s="43">
        <f t="shared" si="118"/>
        <v>1</v>
      </c>
      <c r="I422" s="134">
        <f t="shared" si="119"/>
        <v>0</v>
      </c>
      <c r="J422" s="43">
        <f t="shared" si="120"/>
        <v>1</v>
      </c>
      <c r="K422" s="43">
        <f t="shared" si="121"/>
        <v>1</v>
      </c>
      <c r="L422" s="43">
        <f t="shared" si="122"/>
        <v>0</v>
      </c>
      <c r="M422" s="132">
        <f t="shared" si="123"/>
        <v>19</v>
      </c>
      <c r="P422" s="24" t="str">
        <f t="shared" si="124"/>
        <v>T</v>
      </c>
      <c r="Q422" s="25" t="str">
        <f t="shared" si="125"/>
        <v xml:space="preserve"> </v>
      </c>
      <c r="R422" s="43">
        <f t="shared" si="126"/>
        <v>1</v>
      </c>
      <c r="S422" s="134">
        <f t="shared" si="127"/>
        <v>0</v>
      </c>
      <c r="T422" s="43">
        <f t="shared" si="128"/>
        <v>7</v>
      </c>
      <c r="U422" s="43">
        <f t="shared" si="129"/>
        <v>2</v>
      </c>
      <c r="V422" s="43">
        <f t="shared" si="130"/>
        <v>0</v>
      </c>
      <c r="W422" s="132">
        <f t="shared" si="131"/>
        <v>42</v>
      </c>
    </row>
    <row r="423" spans="1:23">
      <c r="A423" s="197">
        <f t="shared" si="133"/>
        <v>413</v>
      </c>
      <c r="B423" s="198">
        <f>Data!B423</f>
        <v>23</v>
      </c>
      <c r="D423" s="73">
        <f t="shared" si="132"/>
        <v>4</v>
      </c>
      <c r="F423" s="24" t="str">
        <f t="shared" si="116"/>
        <v xml:space="preserve"> </v>
      </c>
      <c r="G423" s="25" t="str">
        <f t="shared" si="117"/>
        <v>L</v>
      </c>
      <c r="H423" s="43">
        <f t="shared" si="118"/>
        <v>4</v>
      </c>
      <c r="I423" s="134">
        <f t="shared" si="119"/>
        <v>1</v>
      </c>
      <c r="J423" s="43">
        <f t="shared" si="120"/>
        <v>2</v>
      </c>
      <c r="K423" s="43">
        <f t="shared" si="121"/>
        <v>1</v>
      </c>
      <c r="L423" s="43">
        <f t="shared" si="122"/>
        <v>0</v>
      </c>
      <c r="M423" s="132">
        <f t="shared" si="123"/>
        <v>18</v>
      </c>
      <c r="P423" s="24" t="str">
        <f t="shared" si="124"/>
        <v xml:space="preserve"> </v>
      </c>
      <c r="Q423" s="25" t="str">
        <f t="shared" si="125"/>
        <v>L</v>
      </c>
      <c r="R423" s="43">
        <f t="shared" si="126"/>
        <v>4</v>
      </c>
      <c r="S423" s="134">
        <f t="shared" si="127"/>
        <v>1</v>
      </c>
      <c r="T423" s="43">
        <f t="shared" si="128"/>
        <v>8</v>
      </c>
      <c r="U423" s="43">
        <f t="shared" si="129"/>
        <v>2</v>
      </c>
      <c r="V423" s="43">
        <f t="shared" si="130"/>
        <v>0</v>
      </c>
      <c r="W423" s="132">
        <f t="shared" si="131"/>
        <v>40</v>
      </c>
    </row>
    <row r="424" spans="1:23">
      <c r="A424" s="197">
        <f t="shared" si="133"/>
        <v>414</v>
      </c>
      <c r="B424" s="198">
        <f>Data!B424</f>
        <v>7</v>
      </c>
      <c r="D424" s="73">
        <f t="shared" si="132"/>
        <v>2</v>
      </c>
      <c r="F424" s="24" t="str">
        <f t="shared" si="116"/>
        <v xml:space="preserve"> </v>
      </c>
      <c r="G424" s="25" t="str">
        <f t="shared" si="117"/>
        <v>L</v>
      </c>
      <c r="H424" s="43">
        <f t="shared" si="118"/>
        <v>2</v>
      </c>
      <c r="I424" s="134">
        <f t="shared" si="119"/>
        <v>2</v>
      </c>
      <c r="J424" s="43">
        <f t="shared" si="120"/>
        <v>3</v>
      </c>
      <c r="K424" s="43">
        <f t="shared" si="121"/>
        <v>1</v>
      </c>
      <c r="L424" s="43">
        <f t="shared" si="122"/>
        <v>0</v>
      </c>
      <c r="M424" s="132">
        <f t="shared" si="123"/>
        <v>17</v>
      </c>
      <c r="P424" s="24" t="str">
        <f t="shared" si="124"/>
        <v xml:space="preserve"> </v>
      </c>
      <c r="Q424" s="25" t="str">
        <f t="shared" si="125"/>
        <v>L</v>
      </c>
      <c r="R424" s="43">
        <f t="shared" si="126"/>
        <v>2</v>
      </c>
      <c r="S424" s="134">
        <f t="shared" si="127"/>
        <v>2</v>
      </c>
      <c r="T424" s="43">
        <f t="shared" si="128"/>
        <v>9</v>
      </c>
      <c r="U424" s="43">
        <f t="shared" si="129"/>
        <v>2</v>
      </c>
      <c r="V424" s="43">
        <f t="shared" si="130"/>
        <v>0</v>
      </c>
      <c r="W424" s="132">
        <f t="shared" si="131"/>
        <v>38</v>
      </c>
    </row>
    <row r="425" spans="1:23">
      <c r="A425" s="197">
        <f t="shared" si="133"/>
        <v>415</v>
      </c>
      <c r="B425" s="198">
        <f>Data!B425</f>
        <v>13</v>
      </c>
      <c r="D425" s="73">
        <f t="shared" si="132"/>
        <v>3</v>
      </c>
      <c r="F425" s="24" t="str">
        <f t="shared" si="116"/>
        <v xml:space="preserve"> </v>
      </c>
      <c r="G425" s="25" t="str">
        <f t="shared" si="117"/>
        <v>L</v>
      </c>
      <c r="H425" s="43">
        <f t="shared" si="118"/>
        <v>3</v>
      </c>
      <c r="I425" s="134">
        <f t="shared" si="119"/>
        <v>3</v>
      </c>
      <c r="J425" s="43">
        <f t="shared" si="120"/>
        <v>4</v>
      </c>
      <c r="K425" s="43">
        <f t="shared" si="121"/>
        <v>1</v>
      </c>
      <c r="L425" s="43">
        <f t="shared" si="122"/>
        <v>0</v>
      </c>
      <c r="M425" s="132">
        <f t="shared" si="123"/>
        <v>16</v>
      </c>
      <c r="P425" s="24" t="str">
        <f t="shared" si="124"/>
        <v xml:space="preserve"> </v>
      </c>
      <c r="Q425" s="25" t="str">
        <f t="shared" si="125"/>
        <v>L</v>
      </c>
      <c r="R425" s="43">
        <f t="shared" si="126"/>
        <v>3</v>
      </c>
      <c r="S425" s="134">
        <f t="shared" si="127"/>
        <v>3</v>
      </c>
      <c r="T425" s="43">
        <f t="shared" si="128"/>
        <v>10</v>
      </c>
      <c r="U425" s="43">
        <f t="shared" si="129"/>
        <v>2</v>
      </c>
      <c r="V425" s="43">
        <f t="shared" si="130"/>
        <v>0</v>
      </c>
      <c r="W425" s="132">
        <f t="shared" si="131"/>
        <v>36</v>
      </c>
    </row>
    <row r="426" spans="1:23">
      <c r="A426" s="197">
        <f t="shared" si="133"/>
        <v>416</v>
      </c>
      <c r="B426" s="198">
        <f>Data!B426</f>
        <v>11</v>
      </c>
      <c r="D426" s="73">
        <f t="shared" si="132"/>
        <v>2</v>
      </c>
      <c r="F426" s="24" t="str">
        <f t="shared" si="116"/>
        <v xml:space="preserve"> </v>
      </c>
      <c r="G426" s="25" t="str">
        <f t="shared" si="117"/>
        <v>L</v>
      </c>
      <c r="H426" s="43">
        <f t="shared" si="118"/>
        <v>2</v>
      </c>
      <c r="I426" s="134">
        <f t="shared" si="119"/>
        <v>4</v>
      </c>
      <c r="J426" s="43">
        <f t="shared" si="120"/>
        <v>5</v>
      </c>
      <c r="K426" s="43">
        <f t="shared" si="121"/>
        <v>1</v>
      </c>
      <c r="L426" s="43">
        <f t="shared" si="122"/>
        <v>0</v>
      </c>
      <c r="M426" s="132">
        <f t="shared" si="123"/>
        <v>15</v>
      </c>
      <c r="P426" s="24" t="str">
        <f t="shared" si="124"/>
        <v xml:space="preserve"> </v>
      </c>
      <c r="Q426" s="25" t="str">
        <f t="shared" si="125"/>
        <v>L</v>
      </c>
      <c r="R426" s="43">
        <f t="shared" si="126"/>
        <v>2</v>
      </c>
      <c r="S426" s="134">
        <f t="shared" si="127"/>
        <v>4</v>
      </c>
      <c r="T426" s="43">
        <f t="shared" si="128"/>
        <v>11</v>
      </c>
      <c r="U426" s="43">
        <f t="shared" si="129"/>
        <v>2</v>
      </c>
      <c r="V426" s="43">
        <f t="shared" si="130"/>
        <v>0</v>
      </c>
      <c r="W426" s="132">
        <f t="shared" si="131"/>
        <v>34</v>
      </c>
    </row>
    <row r="427" spans="1:23">
      <c r="A427" s="197">
        <f t="shared" si="133"/>
        <v>417</v>
      </c>
      <c r="B427" s="198">
        <f>Data!B427</f>
        <v>21</v>
      </c>
      <c r="D427" s="73">
        <f t="shared" si="132"/>
        <v>4</v>
      </c>
      <c r="F427" s="24" t="str">
        <f t="shared" si="116"/>
        <v xml:space="preserve"> </v>
      </c>
      <c r="G427" s="25" t="str">
        <f t="shared" si="117"/>
        <v>L</v>
      </c>
      <c r="H427" s="43">
        <f t="shared" si="118"/>
        <v>4</v>
      </c>
      <c r="I427" s="134">
        <f t="shared" si="119"/>
        <v>5</v>
      </c>
      <c r="J427" s="43">
        <f t="shared" si="120"/>
        <v>6</v>
      </c>
      <c r="K427" s="43">
        <f t="shared" si="121"/>
        <v>2</v>
      </c>
      <c r="L427" s="43">
        <f t="shared" si="122"/>
        <v>0</v>
      </c>
      <c r="M427" s="132">
        <f t="shared" si="123"/>
        <v>13</v>
      </c>
      <c r="P427" s="24" t="str">
        <f t="shared" si="124"/>
        <v xml:space="preserve"> </v>
      </c>
      <c r="Q427" s="25" t="str">
        <f t="shared" si="125"/>
        <v>L</v>
      </c>
      <c r="R427" s="43">
        <f t="shared" si="126"/>
        <v>4</v>
      </c>
      <c r="S427" s="134">
        <f t="shared" si="127"/>
        <v>5</v>
      </c>
      <c r="T427" s="43">
        <f t="shared" si="128"/>
        <v>12</v>
      </c>
      <c r="U427" s="43">
        <f t="shared" si="129"/>
        <v>3</v>
      </c>
      <c r="V427" s="43">
        <f t="shared" si="130"/>
        <v>0</v>
      </c>
      <c r="W427" s="132">
        <f t="shared" si="131"/>
        <v>31</v>
      </c>
    </row>
    <row r="428" spans="1:23">
      <c r="A428" s="197">
        <f t="shared" si="133"/>
        <v>418</v>
      </c>
      <c r="B428" s="198">
        <f>Data!B428</f>
        <v>33</v>
      </c>
      <c r="D428" s="73">
        <f t="shared" si="132"/>
        <v>6</v>
      </c>
      <c r="F428" s="24" t="str">
        <f t="shared" si="116"/>
        <v xml:space="preserve"> </v>
      </c>
      <c r="G428" s="25" t="str">
        <f t="shared" si="117"/>
        <v>L</v>
      </c>
      <c r="H428" s="43">
        <f t="shared" si="118"/>
        <v>6</v>
      </c>
      <c r="I428" s="134">
        <f t="shared" si="119"/>
        <v>6</v>
      </c>
      <c r="J428" s="43">
        <f t="shared" si="120"/>
        <v>7</v>
      </c>
      <c r="K428" s="43">
        <f t="shared" si="121"/>
        <v>2</v>
      </c>
      <c r="L428" s="43">
        <f t="shared" si="122"/>
        <v>0</v>
      </c>
      <c r="M428" s="132">
        <f t="shared" si="123"/>
        <v>11</v>
      </c>
      <c r="P428" s="24" t="str">
        <f t="shared" si="124"/>
        <v xml:space="preserve"> </v>
      </c>
      <c r="Q428" s="25" t="str">
        <f t="shared" si="125"/>
        <v>L</v>
      </c>
      <c r="R428" s="43">
        <f t="shared" si="126"/>
        <v>6</v>
      </c>
      <c r="S428" s="134">
        <f t="shared" si="127"/>
        <v>6</v>
      </c>
      <c r="T428" s="43">
        <f t="shared" si="128"/>
        <v>13</v>
      </c>
      <c r="U428" s="43">
        <f t="shared" si="129"/>
        <v>3</v>
      </c>
      <c r="V428" s="43">
        <f t="shared" si="130"/>
        <v>0</v>
      </c>
      <c r="W428" s="132">
        <f t="shared" si="131"/>
        <v>28</v>
      </c>
    </row>
    <row r="429" spans="1:23">
      <c r="A429" s="197">
        <f t="shared" si="133"/>
        <v>419</v>
      </c>
      <c r="B429" s="198">
        <f>Data!B429</f>
        <v>14</v>
      </c>
      <c r="D429" s="73">
        <f t="shared" si="132"/>
        <v>3</v>
      </c>
      <c r="F429" s="24" t="str">
        <f t="shared" si="116"/>
        <v xml:space="preserve"> </v>
      </c>
      <c r="G429" s="25" t="str">
        <f t="shared" si="117"/>
        <v>L</v>
      </c>
      <c r="H429" s="43">
        <f t="shared" si="118"/>
        <v>3</v>
      </c>
      <c r="I429" s="134">
        <f t="shared" si="119"/>
        <v>7</v>
      </c>
      <c r="J429" s="43">
        <f t="shared" si="120"/>
        <v>8</v>
      </c>
      <c r="K429" s="43">
        <f t="shared" si="121"/>
        <v>2</v>
      </c>
      <c r="L429" s="43">
        <f t="shared" si="122"/>
        <v>0</v>
      </c>
      <c r="M429" s="132">
        <f t="shared" si="123"/>
        <v>9</v>
      </c>
      <c r="P429" s="24" t="str">
        <f t="shared" si="124"/>
        <v xml:space="preserve"> </v>
      </c>
      <c r="Q429" s="25" t="str">
        <f t="shared" si="125"/>
        <v>L</v>
      </c>
      <c r="R429" s="43">
        <f t="shared" si="126"/>
        <v>3</v>
      </c>
      <c r="S429" s="134">
        <f t="shared" si="127"/>
        <v>7</v>
      </c>
      <c r="T429" s="43">
        <f t="shared" si="128"/>
        <v>14</v>
      </c>
      <c r="U429" s="43">
        <f t="shared" si="129"/>
        <v>3</v>
      </c>
      <c r="V429" s="43">
        <f t="shared" si="130"/>
        <v>0</v>
      </c>
      <c r="W429" s="132">
        <f t="shared" si="131"/>
        <v>25</v>
      </c>
    </row>
    <row r="430" spans="1:23">
      <c r="A430" s="197">
        <f t="shared" si="133"/>
        <v>420</v>
      </c>
      <c r="B430" s="198">
        <f>Data!B430</f>
        <v>16</v>
      </c>
      <c r="D430" s="73">
        <f t="shared" si="132"/>
        <v>3</v>
      </c>
      <c r="F430" s="24" t="str">
        <f t="shared" si="116"/>
        <v xml:space="preserve"> </v>
      </c>
      <c r="G430" s="25" t="str">
        <f t="shared" si="117"/>
        <v>W</v>
      </c>
      <c r="H430" s="43" t="str">
        <f t="shared" si="118"/>
        <v xml:space="preserve"> </v>
      </c>
      <c r="I430" s="134">
        <f t="shared" si="119"/>
        <v>0</v>
      </c>
      <c r="J430" s="43">
        <f t="shared" si="120"/>
        <v>0</v>
      </c>
      <c r="K430" s="43">
        <f t="shared" si="121"/>
        <v>0</v>
      </c>
      <c r="L430" s="43">
        <f t="shared" si="122"/>
        <v>12</v>
      </c>
      <c r="M430" s="132">
        <f t="shared" si="123"/>
        <v>21</v>
      </c>
      <c r="P430" s="24" t="str">
        <f t="shared" si="124"/>
        <v xml:space="preserve"> </v>
      </c>
      <c r="Q430" s="25" t="str">
        <f t="shared" si="125"/>
        <v>W</v>
      </c>
      <c r="R430" s="43" t="str">
        <f t="shared" si="126"/>
        <v xml:space="preserve"> </v>
      </c>
      <c r="S430" s="134">
        <f t="shared" si="127"/>
        <v>0</v>
      </c>
      <c r="T430" s="43">
        <f t="shared" si="128"/>
        <v>9</v>
      </c>
      <c r="U430" s="43">
        <f t="shared" si="129"/>
        <v>0</v>
      </c>
      <c r="V430" s="43">
        <f t="shared" si="130"/>
        <v>18</v>
      </c>
      <c r="W430" s="132">
        <f t="shared" si="131"/>
        <v>43</v>
      </c>
    </row>
    <row r="431" spans="1:23">
      <c r="A431" s="197">
        <f t="shared" si="133"/>
        <v>421</v>
      </c>
      <c r="B431" s="198">
        <f>Data!B431</f>
        <v>29</v>
      </c>
      <c r="D431" s="73">
        <f t="shared" si="132"/>
        <v>5</v>
      </c>
      <c r="F431" s="24" t="str">
        <f t="shared" si="116"/>
        <v xml:space="preserve"> </v>
      </c>
      <c r="G431" s="25" t="str">
        <f t="shared" si="117"/>
        <v xml:space="preserve"> </v>
      </c>
      <c r="H431" s="43" t="str">
        <f t="shared" si="118"/>
        <v xml:space="preserve"> </v>
      </c>
      <c r="I431" s="134">
        <f t="shared" si="119"/>
        <v>0</v>
      </c>
      <c r="J431" s="43">
        <f t="shared" si="120"/>
        <v>0</v>
      </c>
      <c r="K431" s="43">
        <f t="shared" si="121"/>
        <v>0</v>
      </c>
      <c r="L431" s="43">
        <f t="shared" si="122"/>
        <v>0</v>
      </c>
      <c r="M431" s="132">
        <f t="shared" si="123"/>
        <v>21</v>
      </c>
      <c r="P431" s="24" t="str">
        <f t="shared" si="124"/>
        <v xml:space="preserve"> </v>
      </c>
      <c r="Q431" s="25" t="str">
        <f t="shared" si="125"/>
        <v xml:space="preserve"> </v>
      </c>
      <c r="R431" s="43" t="str">
        <f t="shared" si="126"/>
        <v xml:space="preserve"> </v>
      </c>
      <c r="S431" s="134">
        <f t="shared" si="127"/>
        <v>0</v>
      </c>
      <c r="T431" s="43">
        <f t="shared" si="128"/>
        <v>9</v>
      </c>
      <c r="U431" s="43">
        <f t="shared" si="129"/>
        <v>0</v>
      </c>
      <c r="V431" s="43">
        <f t="shared" si="130"/>
        <v>0</v>
      </c>
      <c r="W431" s="132">
        <f t="shared" si="131"/>
        <v>43</v>
      </c>
    </row>
    <row r="432" spans="1:23">
      <c r="A432" s="197">
        <f t="shared" si="133"/>
        <v>422</v>
      </c>
      <c r="B432" s="198">
        <f>Data!B432</f>
        <v>33</v>
      </c>
      <c r="D432" s="73">
        <f t="shared" si="132"/>
        <v>6</v>
      </c>
      <c r="F432" s="24" t="str">
        <f t="shared" si="116"/>
        <v xml:space="preserve"> </v>
      </c>
      <c r="G432" s="25" t="str">
        <f t="shared" si="117"/>
        <v xml:space="preserve"> </v>
      </c>
      <c r="H432" s="43" t="str">
        <f t="shared" si="118"/>
        <v xml:space="preserve"> </v>
      </c>
      <c r="I432" s="134">
        <f t="shared" si="119"/>
        <v>0</v>
      </c>
      <c r="J432" s="43">
        <f t="shared" si="120"/>
        <v>0</v>
      </c>
      <c r="K432" s="43">
        <f t="shared" si="121"/>
        <v>0</v>
      </c>
      <c r="L432" s="43">
        <f t="shared" si="122"/>
        <v>0</v>
      </c>
      <c r="M432" s="132">
        <f t="shared" si="123"/>
        <v>21</v>
      </c>
      <c r="P432" s="24" t="str">
        <f t="shared" si="124"/>
        <v xml:space="preserve"> </v>
      </c>
      <c r="Q432" s="25" t="str">
        <f t="shared" si="125"/>
        <v xml:space="preserve"> </v>
      </c>
      <c r="R432" s="43" t="str">
        <f t="shared" si="126"/>
        <v xml:space="preserve"> </v>
      </c>
      <c r="S432" s="134">
        <f t="shared" si="127"/>
        <v>0</v>
      </c>
      <c r="T432" s="43">
        <f t="shared" si="128"/>
        <v>9</v>
      </c>
      <c r="U432" s="43">
        <f t="shared" si="129"/>
        <v>0</v>
      </c>
      <c r="V432" s="43">
        <f t="shared" si="130"/>
        <v>0</v>
      </c>
      <c r="W432" s="132">
        <f t="shared" si="131"/>
        <v>43</v>
      </c>
    </row>
    <row r="433" spans="1:23">
      <c r="A433" s="197">
        <f t="shared" si="133"/>
        <v>423</v>
      </c>
      <c r="B433" s="198">
        <f>Data!B433</f>
        <v>8</v>
      </c>
      <c r="D433" s="73">
        <f t="shared" si="132"/>
        <v>2</v>
      </c>
      <c r="F433" s="24" t="str">
        <f t="shared" si="116"/>
        <v xml:space="preserve"> </v>
      </c>
      <c r="G433" s="25" t="str">
        <f t="shared" si="117"/>
        <v xml:space="preserve"> </v>
      </c>
      <c r="H433" s="43" t="str">
        <f t="shared" si="118"/>
        <v xml:space="preserve"> </v>
      </c>
      <c r="I433" s="134">
        <f t="shared" si="119"/>
        <v>0</v>
      </c>
      <c r="J433" s="43">
        <f t="shared" si="120"/>
        <v>0</v>
      </c>
      <c r="K433" s="43">
        <f t="shared" si="121"/>
        <v>0</v>
      </c>
      <c r="L433" s="43">
        <f t="shared" si="122"/>
        <v>0</v>
      </c>
      <c r="M433" s="132">
        <f t="shared" si="123"/>
        <v>21</v>
      </c>
      <c r="P433" s="24" t="str">
        <f t="shared" si="124"/>
        <v xml:space="preserve"> </v>
      </c>
      <c r="Q433" s="25" t="str">
        <f t="shared" si="125"/>
        <v xml:space="preserve"> </v>
      </c>
      <c r="R433" s="43" t="str">
        <f t="shared" si="126"/>
        <v xml:space="preserve"> </v>
      </c>
      <c r="S433" s="134">
        <f t="shared" si="127"/>
        <v>0</v>
      </c>
      <c r="T433" s="43">
        <f t="shared" si="128"/>
        <v>9</v>
      </c>
      <c r="U433" s="43">
        <f t="shared" si="129"/>
        <v>0</v>
      </c>
      <c r="V433" s="43">
        <f t="shared" si="130"/>
        <v>0</v>
      </c>
      <c r="W433" s="132">
        <f t="shared" si="131"/>
        <v>43</v>
      </c>
    </row>
    <row r="434" spans="1:23">
      <c r="A434" s="197">
        <f t="shared" si="133"/>
        <v>424</v>
      </c>
      <c r="B434" s="198">
        <f>Data!B434</f>
        <v>4</v>
      </c>
      <c r="D434" s="73">
        <f t="shared" si="132"/>
        <v>1</v>
      </c>
      <c r="F434" s="24" t="str">
        <f t="shared" si="116"/>
        <v xml:space="preserve"> </v>
      </c>
      <c r="G434" s="25" t="str">
        <f t="shared" si="117"/>
        <v xml:space="preserve"> </v>
      </c>
      <c r="H434" s="43" t="str">
        <f t="shared" si="118"/>
        <v xml:space="preserve"> </v>
      </c>
      <c r="I434" s="134">
        <f t="shared" si="119"/>
        <v>0</v>
      </c>
      <c r="J434" s="43">
        <f t="shared" si="120"/>
        <v>0</v>
      </c>
      <c r="K434" s="43">
        <f t="shared" si="121"/>
        <v>0</v>
      </c>
      <c r="L434" s="43">
        <f t="shared" si="122"/>
        <v>0</v>
      </c>
      <c r="M434" s="132">
        <f t="shared" si="123"/>
        <v>21</v>
      </c>
      <c r="P434" s="24" t="str">
        <f t="shared" si="124"/>
        <v xml:space="preserve"> </v>
      </c>
      <c r="Q434" s="25" t="str">
        <f t="shared" si="125"/>
        <v xml:space="preserve"> </v>
      </c>
      <c r="R434" s="43" t="str">
        <f t="shared" si="126"/>
        <v xml:space="preserve"> </v>
      </c>
      <c r="S434" s="134">
        <f t="shared" si="127"/>
        <v>0</v>
      </c>
      <c r="T434" s="43">
        <f t="shared" si="128"/>
        <v>9</v>
      </c>
      <c r="U434" s="43">
        <f t="shared" si="129"/>
        <v>0</v>
      </c>
      <c r="V434" s="43">
        <f t="shared" si="130"/>
        <v>0</v>
      </c>
      <c r="W434" s="132">
        <f t="shared" si="131"/>
        <v>43</v>
      </c>
    </row>
    <row r="435" spans="1:23">
      <c r="A435" s="197">
        <f t="shared" si="133"/>
        <v>425</v>
      </c>
      <c r="B435" s="198">
        <f>Data!B435</f>
        <v>10</v>
      </c>
      <c r="D435" s="73">
        <f t="shared" si="132"/>
        <v>2</v>
      </c>
      <c r="F435" s="24" t="str">
        <f t="shared" si="116"/>
        <v xml:space="preserve"> </v>
      </c>
      <c r="G435" s="25" t="str">
        <f t="shared" si="117"/>
        <v xml:space="preserve"> </v>
      </c>
      <c r="H435" s="43" t="str">
        <f t="shared" si="118"/>
        <v xml:space="preserve"> </v>
      </c>
      <c r="I435" s="134">
        <f t="shared" si="119"/>
        <v>0</v>
      </c>
      <c r="J435" s="43">
        <f t="shared" si="120"/>
        <v>0</v>
      </c>
      <c r="K435" s="43">
        <f t="shared" si="121"/>
        <v>0</v>
      </c>
      <c r="L435" s="43">
        <f t="shared" si="122"/>
        <v>0</v>
      </c>
      <c r="M435" s="132">
        <f t="shared" si="123"/>
        <v>21</v>
      </c>
      <c r="P435" s="24" t="str">
        <f t="shared" si="124"/>
        <v xml:space="preserve"> </v>
      </c>
      <c r="Q435" s="25" t="str">
        <f t="shared" si="125"/>
        <v xml:space="preserve"> </v>
      </c>
      <c r="R435" s="43" t="str">
        <f t="shared" si="126"/>
        <v xml:space="preserve"> </v>
      </c>
      <c r="S435" s="134">
        <f t="shared" si="127"/>
        <v>0</v>
      </c>
      <c r="T435" s="43">
        <f t="shared" si="128"/>
        <v>9</v>
      </c>
      <c r="U435" s="43">
        <f t="shared" si="129"/>
        <v>0</v>
      </c>
      <c r="V435" s="43">
        <f t="shared" si="130"/>
        <v>0</v>
      </c>
      <c r="W435" s="132">
        <f t="shared" si="131"/>
        <v>43</v>
      </c>
    </row>
    <row r="436" spans="1:23">
      <c r="A436" s="197">
        <f t="shared" si="133"/>
        <v>426</v>
      </c>
      <c r="B436" s="198">
        <f>Data!B436</f>
        <v>8</v>
      </c>
      <c r="D436" s="73">
        <f t="shared" si="132"/>
        <v>2</v>
      </c>
      <c r="F436" s="24" t="str">
        <f t="shared" si="116"/>
        <v>T</v>
      </c>
      <c r="G436" s="25" t="str">
        <f t="shared" si="117"/>
        <v xml:space="preserve"> </v>
      </c>
      <c r="H436" s="43">
        <f t="shared" si="118"/>
        <v>2</v>
      </c>
      <c r="I436" s="134">
        <f t="shared" si="119"/>
        <v>0</v>
      </c>
      <c r="J436" s="43">
        <f t="shared" si="120"/>
        <v>1</v>
      </c>
      <c r="K436" s="43">
        <f t="shared" si="121"/>
        <v>1</v>
      </c>
      <c r="L436" s="43">
        <f t="shared" si="122"/>
        <v>0</v>
      </c>
      <c r="M436" s="132">
        <f t="shared" si="123"/>
        <v>20</v>
      </c>
      <c r="P436" s="24" t="str">
        <f t="shared" si="124"/>
        <v>T</v>
      </c>
      <c r="Q436" s="25" t="str">
        <f t="shared" si="125"/>
        <v xml:space="preserve"> </v>
      </c>
      <c r="R436" s="43">
        <f t="shared" si="126"/>
        <v>2</v>
      </c>
      <c r="S436" s="134">
        <f t="shared" si="127"/>
        <v>0</v>
      </c>
      <c r="T436" s="43">
        <f t="shared" si="128"/>
        <v>9</v>
      </c>
      <c r="U436" s="43">
        <f t="shared" si="129"/>
        <v>2</v>
      </c>
      <c r="V436" s="43">
        <f t="shared" si="130"/>
        <v>0</v>
      </c>
      <c r="W436" s="132">
        <f t="shared" si="131"/>
        <v>41</v>
      </c>
    </row>
    <row r="437" spans="1:23">
      <c r="A437" s="197">
        <f t="shared" si="133"/>
        <v>427</v>
      </c>
      <c r="B437" s="198">
        <f>Data!B437</f>
        <v>7</v>
      </c>
      <c r="D437" s="73">
        <f t="shared" si="132"/>
        <v>2</v>
      </c>
      <c r="F437" s="24" t="str">
        <f t="shared" si="116"/>
        <v>T</v>
      </c>
      <c r="G437" s="25" t="str">
        <f t="shared" si="117"/>
        <v>W</v>
      </c>
      <c r="H437" s="43" t="str">
        <f t="shared" si="118"/>
        <v xml:space="preserve"> </v>
      </c>
      <c r="I437" s="134">
        <f t="shared" si="119"/>
        <v>0</v>
      </c>
      <c r="J437" s="43">
        <f t="shared" si="120"/>
        <v>0</v>
      </c>
      <c r="K437" s="43">
        <f t="shared" si="121"/>
        <v>0</v>
      </c>
      <c r="L437" s="43">
        <f t="shared" si="122"/>
        <v>6</v>
      </c>
      <c r="M437" s="132">
        <f t="shared" si="123"/>
        <v>26</v>
      </c>
      <c r="P437" s="24" t="str">
        <f t="shared" si="124"/>
        <v>T</v>
      </c>
      <c r="Q437" s="25" t="str">
        <f t="shared" si="125"/>
        <v>W</v>
      </c>
      <c r="R437" s="43" t="str">
        <f t="shared" si="126"/>
        <v xml:space="preserve"> </v>
      </c>
      <c r="S437" s="134">
        <f t="shared" si="127"/>
        <v>0</v>
      </c>
      <c r="T437" s="43">
        <f t="shared" si="128"/>
        <v>4</v>
      </c>
      <c r="U437" s="43">
        <f t="shared" si="129"/>
        <v>0</v>
      </c>
      <c r="V437" s="43">
        <f t="shared" si="130"/>
        <v>12</v>
      </c>
      <c r="W437" s="132">
        <f t="shared" si="131"/>
        <v>53</v>
      </c>
    </row>
    <row r="438" spans="1:23">
      <c r="A438" s="197">
        <f t="shared" si="133"/>
        <v>428</v>
      </c>
      <c r="B438" s="198">
        <f>Data!B438</f>
        <v>25</v>
      </c>
      <c r="D438" s="73">
        <f t="shared" si="132"/>
        <v>5</v>
      </c>
      <c r="F438" s="24" t="str">
        <f t="shared" si="116"/>
        <v xml:space="preserve"> </v>
      </c>
      <c r="G438" s="25" t="str">
        <f t="shared" si="117"/>
        <v xml:space="preserve"> </v>
      </c>
      <c r="H438" s="43" t="str">
        <f t="shared" si="118"/>
        <v xml:space="preserve"> </v>
      </c>
      <c r="I438" s="134">
        <f t="shared" si="119"/>
        <v>0</v>
      </c>
      <c r="J438" s="43">
        <f t="shared" si="120"/>
        <v>0</v>
      </c>
      <c r="K438" s="43">
        <f t="shared" si="121"/>
        <v>0</v>
      </c>
      <c r="L438" s="43">
        <f t="shared" si="122"/>
        <v>0</v>
      </c>
      <c r="M438" s="132">
        <f t="shared" si="123"/>
        <v>26</v>
      </c>
      <c r="P438" s="24" t="str">
        <f t="shared" si="124"/>
        <v xml:space="preserve"> </v>
      </c>
      <c r="Q438" s="25" t="str">
        <f t="shared" si="125"/>
        <v xml:space="preserve"> </v>
      </c>
      <c r="R438" s="43" t="str">
        <f t="shared" si="126"/>
        <v xml:space="preserve"> </v>
      </c>
      <c r="S438" s="134">
        <f t="shared" si="127"/>
        <v>0</v>
      </c>
      <c r="T438" s="43">
        <f t="shared" si="128"/>
        <v>4</v>
      </c>
      <c r="U438" s="43">
        <f t="shared" si="129"/>
        <v>0</v>
      </c>
      <c r="V438" s="43">
        <f t="shared" si="130"/>
        <v>0</v>
      </c>
      <c r="W438" s="132">
        <f t="shared" si="131"/>
        <v>53</v>
      </c>
    </row>
    <row r="439" spans="1:23">
      <c r="A439" s="197">
        <f t="shared" si="133"/>
        <v>429</v>
      </c>
      <c r="B439" s="198">
        <f>Data!B439</f>
        <v>22</v>
      </c>
      <c r="D439" s="73">
        <f t="shared" si="132"/>
        <v>4</v>
      </c>
      <c r="F439" s="24" t="str">
        <f t="shared" ref="F439:F502" si="134">IF(AND(D438&lt;&gt;0,D439&lt;&gt;0,D439=D438,G438=" "),"T"," ")</f>
        <v xml:space="preserve"> </v>
      </c>
      <c r="G439" s="25" t="str">
        <f t="shared" ref="G439:G502" si="135">IF(H438=" "," ",IF(D439=H438,"W","L"))</f>
        <v xml:space="preserve"> </v>
      </c>
      <c r="H439" s="43" t="str">
        <f t="shared" ref="H439:H502" si="136">IF(AND(F439="T",G439=" "),D439,IF(AND(F439=" ",G439="L"),D439," "))</f>
        <v xml:space="preserve"> </v>
      </c>
      <c r="I439" s="134">
        <f t="shared" ref="I439:I502" si="137">IF(AND(G439="L",I438=" "),1,IF(G439="L",I438+1,0))</f>
        <v>0</v>
      </c>
      <c r="J439" s="43">
        <f t="shared" ref="J439:J502" si="138">IF(OR(H439=" ",I439&gt;$F$9),0,J438+1)</f>
        <v>0</v>
      </c>
      <c r="K439" s="43">
        <f t="shared" ref="K439:K502" si="139">IF(OR(H439=" ",I439&gt;$F$9),0,INDEX($Y$11:$Z$35,J439,2))</f>
        <v>0</v>
      </c>
      <c r="L439" s="43">
        <f t="shared" ref="L439:L502" si="140">IF(OR(G439=" ",G439="L"),0,K438*6)</f>
        <v>0</v>
      </c>
      <c r="M439" s="132">
        <f t="shared" ref="M439:M502" si="141">M438-K439+L439</f>
        <v>26</v>
      </c>
      <c r="P439" s="24" t="str">
        <f t="shared" ref="P439:P502" si="142">IF(AND(D438&lt;&gt;0,D439&lt;&gt;0,D439=D438,G438=" "),"T"," ")</f>
        <v xml:space="preserve"> </v>
      </c>
      <c r="Q439" s="25" t="str">
        <f t="shared" ref="Q439:Q502" si="143">IF(R438=" "," ",IF(D439=R438,"W","L"))</f>
        <v xml:space="preserve"> </v>
      </c>
      <c r="R439" s="43" t="str">
        <f t="shared" ref="R439:R502" si="144">IF(AND(P439="T",Q439=" "),D439,IF(AND(P439=" ",Q439="L"),D439," "))</f>
        <v xml:space="preserve"> </v>
      </c>
      <c r="S439" s="134">
        <f t="shared" ref="S439:S502" si="145">IF(AND(Q439="L",S438=" "),1,IF(Q439="L",S438+1,0))</f>
        <v>0</v>
      </c>
      <c r="T439" s="43">
        <f t="shared" ref="T439:T502" si="146">IF(AND($P$9&gt;0,$P$9&lt;30,S439&lt;$P$9),IF(Q439="L",T438+1,IF(AND(Q439="W",T438&gt;5),T438-5,IF(AND(Q439="W",T438&lt;=5),1,T438))),T438)</f>
        <v>4</v>
      </c>
      <c r="U439" s="43">
        <f t="shared" ref="U439:U502" si="147">IF(OR(R439=" ",S439&gt;$P$9),0,IF(T439&gt;27,INDEX($AA$11:$AB$37,27,2),INDEX($AA$11:$AB$37,T439,2)))</f>
        <v>0</v>
      </c>
      <c r="V439" s="43">
        <f t="shared" ref="V439:V502" si="148">IF(OR(Q439=" ",Q439="L"),0,U438*6)</f>
        <v>0</v>
      </c>
      <c r="W439" s="132">
        <f t="shared" ref="W439:W502" si="149">W438-U439+V439</f>
        <v>53</v>
      </c>
    </row>
    <row r="440" spans="1:23">
      <c r="A440" s="197">
        <f t="shared" si="133"/>
        <v>430</v>
      </c>
      <c r="B440" s="198">
        <f>Data!B440</f>
        <v>24</v>
      </c>
      <c r="D440" s="73">
        <f t="shared" si="132"/>
        <v>4</v>
      </c>
      <c r="F440" s="24" t="str">
        <f t="shared" si="134"/>
        <v>T</v>
      </c>
      <c r="G440" s="25" t="str">
        <f t="shared" si="135"/>
        <v xml:space="preserve"> </v>
      </c>
      <c r="H440" s="43">
        <f t="shared" si="136"/>
        <v>4</v>
      </c>
      <c r="I440" s="134">
        <f t="shared" si="137"/>
        <v>0</v>
      </c>
      <c r="J440" s="43">
        <f t="shared" si="138"/>
        <v>1</v>
      </c>
      <c r="K440" s="43">
        <f t="shared" si="139"/>
        <v>1</v>
      </c>
      <c r="L440" s="43">
        <f t="shared" si="140"/>
        <v>0</v>
      </c>
      <c r="M440" s="132">
        <f t="shared" si="141"/>
        <v>25</v>
      </c>
      <c r="P440" s="24" t="str">
        <f t="shared" si="142"/>
        <v>T</v>
      </c>
      <c r="Q440" s="25" t="str">
        <f t="shared" si="143"/>
        <v xml:space="preserve"> </v>
      </c>
      <c r="R440" s="43">
        <f t="shared" si="144"/>
        <v>4</v>
      </c>
      <c r="S440" s="134">
        <f t="shared" si="145"/>
        <v>0</v>
      </c>
      <c r="T440" s="43">
        <f t="shared" si="146"/>
        <v>4</v>
      </c>
      <c r="U440" s="43">
        <f t="shared" si="147"/>
        <v>1</v>
      </c>
      <c r="V440" s="43">
        <f t="shared" si="148"/>
        <v>0</v>
      </c>
      <c r="W440" s="132">
        <f t="shared" si="149"/>
        <v>52</v>
      </c>
    </row>
    <row r="441" spans="1:23">
      <c r="A441" s="197">
        <f t="shared" si="133"/>
        <v>431</v>
      </c>
      <c r="B441" s="198">
        <f>Data!B441</f>
        <v>19</v>
      </c>
      <c r="D441" s="73">
        <f t="shared" si="132"/>
        <v>4</v>
      </c>
      <c r="F441" s="24" t="str">
        <f t="shared" si="134"/>
        <v>T</v>
      </c>
      <c r="G441" s="25" t="str">
        <f t="shared" si="135"/>
        <v>W</v>
      </c>
      <c r="H441" s="43" t="str">
        <f t="shared" si="136"/>
        <v xml:space="preserve"> </v>
      </c>
      <c r="I441" s="134">
        <f t="shared" si="137"/>
        <v>0</v>
      </c>
      <c r="J441" s="43">
        <f t="shared" si="138"/>
        <v>0</v>
      </c>
      <c r="K441" s="43">
        <f t="shared" si="139"/>
        <v>0</v>
      </c>
      <c r="L441" s="43">
        <f t="shared" si="140"/>
        <v>6</v>
      </c>
      <c r="M441" s="132">
        <f t="shared" si="141"/>
        <v>31</v>
      </c>
      <c r="P441" s="24" t="str">
        <f t="shared" si="142"/>
        <v>T</v>
      </c>
      <c r="Q441" s="25" t="str">
        <f t="shared" si="143"/>
        <v>W</v>
      </c>
      <c r="R441" s="43" t="str">
        <f t="shared" si="144"/>
        <v xml:space="preserve"> </v>
      </c>
      <c r="S441" s="134">
        <f t="shared" si="145"/>
        <v>0</v>
      </c>
      <c r="T441" s="43">
        <f t="shared" si="146"/>
        <v>1</v>
      </c>
      <c r="U441" s="43">
        <f t="shared" si="147"/>
        <v>0</v>
      </c>
      <c r="V441" s="43">
        <f t="shared" si="148"/>
        <v>6</v>
      </c>
      <c r="W441" s="132">
        <f t="shared" si="149"/>
        <v>58</v>
      </c>
    </row>
    <row r="442" spans="1:23">
      <c r="A442" s="197">
        <f t="shared" si="133"/>
        <v>432</v>
      </c>
      <c r="B442" s="198">
        <f>Data!B442</f>
        <v>10</v>
      </c>
      <c r="D442" s="73">
        <f t="shared" si="132"/>
        <v>2</v>
      </c>
      <c r="F442" s="24" t="str">
        <f t="shared" si="134"/>
        <v xml:space="preserve"> </v>
      </c>
      <c r="G442" s="25" t="str">
        <f t="shared" si="135"/>
        <v xml:space="preserve"> </v>
      </c>
      <c r="H442" s="43" t="str">
        <f t="shared" si="136"/>
        <v xml:space="preserve"> </v>
      </c>
      <c r="I442" s="134">
        <f t="shared" si="137"/>
        <v>0</v>
      </c>
      <c r="J442" s="43">
        <f t="shared" si="138"/>
        <v>0</v>
      </c>
      <c r="K442" s="43">
        <f t="shared" si="139"/>
        <v>0</v>
      </c>
      <c r="L442" s="43">
        <f t="shared" si="140"/>
        <v>0</v>
      </c>
      <c r="M442" s="132">
        <f t="shared" si="141"/>
        <v>31</v>
      </c>
      <c r="P442" s="24" t="str">
        <f t="shared" si="142"/>
        <v xml:space="preserve"> </v>
      </c>
      <c r="Q442" s="25" t="str">
        <f t="shared" si="143"/>
        <v xml:space="preserve"> </v>
      </c>
      <c r="R442" s="43" t="str">
        <f t="shared" si="144"/>
        <v xml:space="preserve"> </v>
      </c>
      <c r="S442" s="134">
        <f t="shared" si="145"/>
        <v>0</v>
      </c>
      <c r="T442" s="43">
        <f t="shared" si="146"/>
        <v>1</v>
      </c>
      <c r="U442" s="43">
        <f t="shared" si="147"/>
        <v>0</v>
      </c>
      <c r="V442" s="43">
        <f t="shared" si="148"/>
        <v>0</v>
      </c>
      <c r="W442" s="132">
        <f t="shared" si="149"/>
        <v>58</v>
      </c>
    </row>
    <row r="443" spans="1:23">
      <c r="A443" s="197">
        <f t="shared" si="133"/>
        <v>433</v>
      </c>
      <c r="B443" s="198">
        <f>Data!B443</f>
        <v>26</v>
      </c>
      <c r="D443" s="73">
        <f t="shared" si="132"/>
        <v>5</v>
      </c>
      <c r="F443" s="24" t="str">
        <f t="shared" si="134"/>
        <v xml:space="preserve"> </v>
      </c>
      <c r="G443" s="25" t="str">
        <f t="shared" si="135"/>
        <v xml:space="preserve"> </v>
      </c>
      <c r="H443" s="43" t="str">
        <f t="shared" si="136"/>
        <v xml:space="preserve"> </v>
      </c>
      <c r="I443" s="134">
        <f t="shared" si="137"/>
        <v>0</v>
      </c>
      <c r="J443" s="43">
        <f t="shared" si="138"/>
        <v>0</v>
      </c>
      <c r="K443" s="43">
        <f t="shared" si="139"/>
        <v>0</v>
      </c>
      <c r="L443" s="43">
        <f t="shared" si="140"/>
        <v>0</v>
      </c>
      <c r="M443" s="132">
        <f t="shared" si="141"/>
        <v>31</v>
      </c>
      <c r="P443" s="24" t="str">
        <f t="shared" si="142"/>
        <v xml:space="preserve"> </v>
      </c>
      <c r="Q443" s="25" t="str">
        <f t="shared" si="143"/>
        <v xml:space="preserve"> </v>
      </c>
      <c r="R443" s="43" t="str">
        <f t="shared" si="144"/>
        <v xml:space="preserve"> </v>
      </c>
      <c r="S443" s="134">
        <f t="shared" si="145"/>
        <v>0</v>
      </c>
      <c r="T443" s="43">
        <f t="shared" si="146"/>
        <v>1</v>
      </c>
      <c r="U443" s="43">
        <f t="shared" si="147"/>
        <v>0</v>
      </c>
      <c r="V443" s="43">
        <f t="shared" si="148"/>
        <v>0</v>
      </c>
      <c r="W443" s="132">
        <f t="shared" si="149"/>
        <v>58</v>
      </c>
    </row>
    <row r="444" spans="1:23">
      <c r="A444" s="197">
        <f t="shared" si="133"/>
        <v>434</v>
      </c>
      <c r="B444" s="198">
        <f>Data!B444</f>
        <v>11</v>
      </c>
      <c r="D444" s="73">
        <f t="shared" si="132"/>
        <v>2</v>
      </c>
      <c r="F444" s="24" t="str">
        <f t="shared" si="134"/>
        <v xml:space="preserve"> </v>
      </c>
      <c r="G444" s="25" t="str">
        <f t="shared" si="135"/>
        <v xml:space="preserve"> </v>
      </c>
      <c r="H444" s="43" t="str">
        <f t="shared" si="136"/>
        <v xml:space="preserve"> </v>
      </c>
      <c r="I444" s="134">
        <f t="shared" si="137"/>
        <v>0</v>
      </c>
      <c r="J444" s="43">
        <f t="shared" si="138"/>
        <v>0</v>
      </c>
      <c r="K444" s="43">
        <f t="shared" si="139"/>
        <v>0</v>
      </c>
      <c r="L444" s="43">
        <f t="shared" si="140"/>
        <v>0</v>
      </c>
      <c r="M444" s="132">
        <f t="shared" si="141"/>
        <v>31</v>
      </c>
      <c r="P444" s="24" t="str">
        <f t="shared" si="142"/>
        <v xml:space="preserve"> </v>
      </c>
      <c r="Q444" s="25" t="str">
        <f t="shared" si="143"/>
        <v xml:space="preserve"> </v>
      </c>
      <c r="R444" s="43" t="str">
        <f t="shared" si="144"/>
        <v xml:space="preserve"> </v>
      </c>
      <c r="S444" s="134">
        <f t="shared" si="145"/>
        <v>0</v>
      </c>
      <c r="T444" s="43">
        <f t="shared" si="146"/>
        <v>1</v>
      </c>
      <c r="U444" s="43">
        <f t="shared" si="147"/>
        <v>0</v>
      </c>
      <c r="V444" s="43">
        <f t="shared" si="148"/>
        <v>0</v>
      </c>
      <c r="W444" s="132">
        <f t="shared" si="149"/>
        <v>58</v>
      </c>
    </row>
    <row r="445" spans="1:23">
      <c r="A445" s="197">
        <f t="shared" si="133"/>
        <v>435</v>
      </c>
      <c r="B445" s="198">
        <f>Data!B445</f>
        <v>8</v>
      </c>
      <c r="D445" s="73">
        <f t="shared" si="132"/>
        <v>2</v>
      </c>
      <c r="F445" s="24" t="str">
        <f t="shared" si="134"/>
        <v>T</v>
      </c>
      <c r="G445" s="25" t="str">
        <f t="shared" si="135"/>
        <v xml:space="preserve"> </v>
      </c>
      <c r="H445" s="43">
        <f t="shared" si="136"/>
        <v>2</v>
      </c>
      <c r="I445" s="134">
        <f t="shared" si="137"/>
        <v>0</v>
      </c>
      <c r="J445" s="43">
        <f t="shared" si="138"/>
        <v>1</v>
      </c>
      <c r="K445" s="43">
        <f t="shared" si="139"/>
        <v>1</v>
      </c>
      <c r="L445" s="43">
        <f t="shared" si="140"/>
        <v>0</v>
      </c>
      <c r="M445" s="132">
        <f t="shared" si="141"/>
        <v>30</v>
      </c>
      <c r="P445" s="24" t="str">
        <f t="shared" si="142"/>
        <v>T</v>
      </c>
      <c r="Q445" s="25" t="str">
        <f t="shared" si="143"/>
        <v xml:space="preserve"> </v>
      </c>
      <c r="R445" s="43">
        <f t="shared" si="144"/>
        <v>2</v>
      </c>
      <c r="S445" s="134">
        <f t="shared" si="145"/>
        <v>0</v>
      </c>
      <c r="T445" s="43">
        <f t="shared" si="146"/>
        <v>1</v>
      </c>
      <c r="U445" s="43">
        <f t="shared" si="147"/>
        <v>1</v>
      </c>
      <c r="V445" s="43">
        <f t="shared" si="148"/>
        <v>0</v>
      </c>
      <c r="W445" s="132">
        <f t="shared" si="149"/>
        <v>57</v>
      </c>
    </row>
    <row r="446" spans="1:23">
      <c r="A446" s="197">
        <f t="shared" si="133"/>
        <v>436</v>
      </c>
      <c r="B446" s="198">
        <f>Data!B446</f>
        <v>25</v>
      </c>
      <c r="D446" s="73">
        <f t="shared" si="132"/>
        <v>5</v>
      </c>
      <c r="F446" s="24" t="str">
        <f t="shared" si="134"/>
        <v xml:space="preserve"> </v>
      </c>
      <c r="G446" s="25" t="str">
        <f t="shared" si="135"/>
        <v>L</v>
      </c>
      <c r="H446" s="43">
        <f t="shared" si="136"/>
        <v>5</v>
      </c>
      <c r="I446" s="134">
        <f t="shared" si="137"/>
        <v>1</v>
      </c>
      <c r="J446" s="43">
        <f t="shared" si="138"/>
        <v>2</v>
      </c>
      <c r="K446" s="43">
        <f t="shared" si="139"/>
        <v>1</v>
      </c>
      <c r="L446" s="43">
        <f t="shared" si="140"/>
        <v>0</v>
      </c>
      <c r="M446" s="132">
        <f t="shared" si="141"/>
        <v>29</v>
      </c>
      <c r="P446" s="24" t="str">
        <f t="shared" si="142"/>
        <v xml:space="preserve"> </v>
      </c>
      <c r="Q446" s="25" t="str">
        <f t="shared" si="143"/>
        <v>L</v>
      </c>
      <c r="R446" s="43">
        <f t="shared" si="144"/>
        <v>5</v>
      </c>
      <c r="S446" s="134">
        <f t="shared" si="145"/>
        <v>1</v>
      </c>
      <c r="T446" s="43">
        <f t="shared" si="146"/>
        <v>2</v>
      </c>
      <c r="U446" s="43">
        <f t="shared" si="147"/>
        <v>1</v>
      </c>
      <c r="V446" s="43">
        <f t="shared" si="148"/>
        <v>0</v>
      </c>
      <c r="W446" s="132">
        <f t="shared" si="149"/>
        <v>56</v>
      </c>
    </row>
    <row r="447" spans="1:23">
      <c r="A447" s="197">
        <f t="shared" si="133"/>
        <v>437</v>
      </c>
      <c r="B447" s="198">
        <f>Data!B447</f>
        <v>35</v>
      </c>
      <c r="D447" s="73">
        <f t="shared" si="132"/>
        <v>6</v>
      </c>
      <c r="F447" s="24" t="str">
        <f t="shared" si="134"/>
        <v xml:space="preserve"> </v>
      </c>
      <c r="G447" s="25" t="str">
        <f t="shared" si="135"/>
        <v>L</v>
      </c>
      <c r="H447" s="43">
        <f t="shared" si="136"/>
        <v>6</v>
      </c>
      <c r="I447" s="134">
        <f t="shared" si="137"/>
        <v>2</v>
      </c>
      <c r="J447" s="43">
        <f t="shared" si="138"/>
        <v>3</v>
      </c>
      <c r="K447" s="43">
        <f t="shared" si="139"/>
        <v>1</v>
      </c>
      <c r="L447" s="43">
        <f t="shared" si="140"/>
        <v>0</v>
      </c>
      <c r="M447" s="132">
        <f t="shared" si="141"/>
        <v>28</v>
      </c>
      <c r="P447" s="24" t="str">
        <f t="shared" si="142"/>
        <v xml:space="preserve"> </v>
      </c>
      <c r="Q447" s="25" t="str">
        <f t="shared" si="143"/>
        <v>L</v>
      </c>
      <c r="R447" s="43">
        <f t="shared" si="144"/>
        <v>6</v>
      </c>
      <c r="S447" s="134">
        <f t="shared" si="145"/>
        <v>2</v>
      </c>
      <c r="T447" s="43">
        <f t="shared" si="146"/>
        <v>3</v>
      </c>
      <c r="U447" s="43">
        <f t="shared" si="147"/>
        <v>1</v>
      </c>
      <c r="V447" s="43">
        <f t="shared" si="148"/>
        <v>0</v>
      </c>
      <c r="W447" s="132">
        <f t="shared" si="149"/>
        <v>55</v>
      </c>
    </row>
    <row r="448" spans="1:23">
      <c r="A448" s="197">
        <f t="shared" si="133"/>
        <v>438</v>
      </c>
      <c r="B448" s="198">
        <f>Data!B448</f>
        <v>8</v>
      </c>
      <c r="D448" s="73">
        <f t="shared" si="132"/>
        <v>2</v>
      </c>
      <c r="F448" s="24" t="str">
        <f t="shared" si="134"/>
        <v xml:space="preserve"> </v>
      </c>
      <c r="G448" s="25" t="str">
        <f t="shared" si="135"/>
        <v>L</v>
      </c>
      <c r="H448" s="43">
        <f t="shared" si="136"/>
        <v>2</v>
      </c>
      <c r="I448" s="134">
        <f t="shared" si="137"/>
        <v>3</v>
      </c>
      <c r="J448" s="43">
        <f t="shared" si="138"/>
        <v>4</v>
      </c>
      <c r="K448" s="43">
        <f t="shared" si="139"/>
        <v>1</v>
      </c>
      <c r="L448" s="43">
        <f t="shared" si="140"/>
        <v>0</v>
      </c>
      <c r="M448" s="132">
        <f t="shared" si="141"/>
        <v>27</v>
      </c>
      <c r="P448" s="24" t="str">
        <f t="shared" si="142"/>
        <v xml:space="preserve"> </v>
      </c>
      <c r="Q448" s="25" t="str">
        <f t="shared" si="143"/>
        <v>L</v>
      </c>
      <c r="R448" s="43">
        <f t="shared" si="144"/>
        <v>2</v>
      </c>
      <c r="S448" s="134">
        <f t="shared" si="145"/>
        <v>3</v>
      </c>
      <c r="T448" s="43">
        <f t="shared" si="146"/>
        <v>4</v>
      </c>
      <c r="U448" s="43">
        <f t="shared" si="147"/>
        <v>1</v>
      </c>
      <c r="V448" s="43">
        <f t="shared" si="148"/>
        <v>0</v>
      </c>
      <c r="W448" s="132">
        <f t="shared" si="149"/>
        <v>54</v>
      </c>
    </row>
    <row r="449" spans="1:23">
      <c r="A449" s="197">
        <f t="shared" si="133"/>
        <v>439</v>
      </c>
      <c r="B449" s="198">
        <f>Data!B449</f>
        <v>25</v>
      </c>
      <c r="D449" s="73">
        <f t="shared" si="132"/>
        <v>5</v>
      </c>
      <c r="F449" s="24" t="str">
        <f t="shared" si="134"/>
        <v xml:space="preserve"> </v>
      </c>
      <c r="G449" s="25" t="str">
        <f t="shared" si="135"/>
        <v>L</v>
      </c>
      <c r="H449" s="43">
        <f t="shared" si="136"/>
        <v>5</v>
      </c>
      <c r="I449" s="134">
        <f t="shared" si="137"/>
        <v>4</v>
      </c>
      <c r="J449" s="43">
        <f t="shared" si="138"/>
        <v>5</v>
      </c>
      <c r="K449" s="43">
        <f t="shared" si="139"/>
        <v>1</v>
      </c>
      <c r="L449" s="43">
        <f t="shared" si="140"/>
        <v>0</v>
      </c>
      <c r="M449" s="132">
        <f t="shared" si="141"/>
        <v>26</v>
      </c>
      <c r="P449" s="24" t="str">
        <f t="shared" si="142"/>
        <v xml:space="preserve"> </v>
      </c>
      <c r="Q449" s="25" t="str">
        <f t="shared" si="143"/>
        <v>L</v>
      </c>
      <c r="R449" s="43">
        <f t="shared" si="144"/>
        <v>5</v>
      </c>
      <c r="S449" s="134">
        <f t="shared" si="145"/>
        <v>4</v>
      </c>
      <c r="T449" s="43">
        <f t="shared" si="146"/>
        <v>5</v>
      </c>
      <c r="U449" s="43">
        <f t="shared" si="147"/>
        <v>1</v>
      </c>
      <c r="V449" s="43">
        <f t="shared" si="148"/>
        <v>0</v>
      </c>
      <c r="W449" s="132">
        <f t="shared" si="149"/>
        <v>53</v>
      </c>
    </row>
    <row r="450" spans="1:23">
      <c r="A450" s="197">
        <f t="shared" si="133"/>
        <v>440</v>
      </c>
      <c r="B450" s="198">
        <f>Data!B450</f>
        <v>6</v>
      </c>
      <c r="D450" s="73">
        <f t="shared" si="132"/>
        <v>1</v>
      </c>
      <c r="F450" s="24" t="str">
        <f t="shared" si="134"/>
        <v xml:space="preserve"> </v>
      </c>
      <c r="G450" s="25" t="str">
        <f t="shared" si="135"/>
        <v>L</v>
      </c>
      <c r="H450" s="43">
        <f t="shared" si="136"/>
        <v>1</v>
      </c>
      <c r="I450" s="134">
        <f t="shared" si="137"/>
        <v>5</v>
      </c>
      <c r="J450" s="43">
        <f t="shared" si="138"/>
        <v>6</v>
      </c>
      <c r="K450" s="43">
        <f t="shared" si="139"/>
        <v>2</v>
      </c>
      <c r="L450" s="43">
        <f t="shared" si="140"/>
        <v>0</v>
      </c>
      <c r="M450" s="132">
        <f t="shared" si="141"/>
        <v>24</v>
      </c>
      <c r="P450" s="24" t="str">
        <f t="shared" si="142"/>
        <v xml:space="preserve"> </v>
      </c>
      <c r="Q450" s="25" t="str">
        <f t="shared" si="143"/>
        <v>L</v>
      </c>
      <c r="R450" s="43">
        <f t="shared" si="144"/>
        <v>1</v>
      </c>
      <c r="S450" s="134">
        <f t="shared" si="145"/>
        <v>5</v>
      </c>
      <c r="T450" s="43">
        <f t="shared" si="146"/>
        <v>6</v>
      </c>
      <c r="U450" s="43">
        <f t="shared" si="147"/>
        <v>1</v>
      </c>
      <c r="V450" s="43">
        <f t="shared" si="148"/>
        <v>0</v>
      </c>
      <c r="W450" s="132">
        <f t="shared" si="149"/>
        <v>52</v>
      </c>
    </row>
    <row r="451" spans="1:23">
      <c r="A451" s="197">
        <f t="shared" si="133"/>
        <v>441</v>
      </c>
      <c r="B451" s="198">
        <f>Data!B451</f>
        <v>24</v>
      </c>
      <c r="D451" s="73">
        <f t="shared" si="132"/>
        <v>4</v>
      </c>
      <c r="F451" s="24" t="str">
        <f t="shared" si="134"/>
        <v xml:space="preserve"> </v>
      </c>
      <c r="G451" s="25" t="str">
        <f t="shared" si="135"/>
        <v>L</v>
      </c>
      <c r="H451" s="43">
        <f t="shared" si="136"/>
        <v>4</v>
      </c>
      <c r="I451" s="134">
        <f t="shared" si="137"/>
        <v>6</v>
      </c>
      <c r="J451" s="43">
        <f t="shared" si="138"/>
        <v>7</v>
      </c>
      <c r="K451" s="43">
        <f t="shared" si="139"/>
        <v>2</v>
      </c>
      <c r="L451" s="43">
        <f t="shared" si="140"/>
        <v>0</v>
      </c>
      <c r="M451" s="132">
        <f t="shared" si="141"/>
        <v>22</v>
      </c>
      <c r="P451" s="24" t="str">
        <f t="shared" si="142"/>
        <v xml:space="preserve"> </v>
      </c>
      <c r="Q451" s="25" t="str">
        <f t="shared" si="143"/>
        <v>L</v>
      </c>
      <c r="R451" s="43">
        <f t="shared" si="144"/>
        <v>4</v>
      </c>
      <c r="S451" s="134">
        <f t="shared" si="145"/>
        <v>6</v>
      </c>
      <c r="T451" s="43">
        <f t="shared" si="146"/>
        <v>7</v>
      </c>
      <c r="U451" s="43">
        <f t="shared" si="147"/>
        <v>2</v>
      </c>
      <c r="V451" s="43">
        <f t="shared" si="148"/>
        <v>0</v>
      </c>
      <c r="W451" s="132">
        <f t="shared" si="149"/>
        <v>50</v>
      </c>
    </row>
    <row r="452" spans="1:23">
      <c r="A452" s="197">
        <f t="shared" si="133"/>
        <v>442</v>
      </c>
      <c r="B452" s="198">
        <f>Data!B452</f>
        <v>6</v>
      </c>
      <c r="D452" s="73">
        <f t="shared" si="132"/>
        <v>1</v>
      </c>
      <c r="F452" s="24" t="str">
        <f t="shared" si="134"/>
        <v xml:space="preserve"> </v>
      </c>
      <c r="G452" s="25" t="str">
        <f t="shared" si="135"/>
        <v>L</v>
      </c>
      <c r="H452" s="43">
        <f t="shared" si="136"/>
        <v>1</v>
      </c>
      <c r="I452" s="134">
        <f t="shared" si="137"/>
        <v>7</v>
      </c>
      <c r="J452" s="43">
        <f t="shared" si="138"/>
        <v>8</v>
      </c>
      <c r="K452" s="43">
        <f t="shared" si="139"/>
        <v>2</v>
      </c>
      <c r="L452" s="43">
        <f t="shared" si="140"/>
        <v>0</v>
      </c>
      <c r="M452" s="132">
        <f t="shared" si="141"/>
        <v>20</v>
      </c>
      <c r="P452" s="24" t="str">
        <f t="shared" si="142"/>
        <v xml:space="preserve"> </v>
      </c>
      <c r="Q452" s="25" t="str">
        <f t="shared" si="143"/>
        <v>L</v>
      </c>
      <c r="R452" s="43">
        <f t="shared" si="144"/>
        <v>1</v>
      </c>
      <c r="S452" s="134">
        <f t="shared" si="145"/>
        <v>7</v>
      </c>
      <c r="T452" s="43">
        <f t="shared" si="146"/>
        <v>8</v>
      </c>
      <c r="U452" s="43">
        <f t="shared" si="147"/>
        <v>2</v>
      </c>
      <c r="V452" s="43">
        <f t="shared" si="148"/>
        <v>0</v>
      </c>
      <c r="W452" s="132">
        <f t="shared" si="149"/>
        <v>48</v>
      </c>
    </row>
    <row r="453" spans="1:23">
      <c r="A453" s="197">
        <f t="shared" si="133"/>
        <v>443</v>
      </c>
      <c r="B453" s="198">
        <f>Data!B453</f>
        <v>31</v>
      </c>
      <c r="D453" s="73">
        <f t="shared" si="132"/>
        <v>6</v>
      </c>
      <c r="F453" s="24" t="str">
        <f t="shared" si="134"/>
        <v xml:space="preserve"> </v>
      </c>
      <c r="G453" s="25" t="str">
        <f t="shared" si="135"/>
        <v>L</v>
      </c>
      <c r="H453" s="43">
        <f t="shared" si="136"/>
        <v>6</v>
      </c>
      <c r="I453" s="134">
        <f t="shared" si="137"/>
        <v>8</v>
      </c>
      <c r="J453" s="43">
        <f t="shared" si="138"/>
        <v>9</v>
      </c>
      <c r="K453" s="43">
        <f t="shared" si="139"/>
        <v>3</v>
      </c>
      <c r="L453" s="43">
        <f t="shared" si="140"/>
        <v>0</v>
      </c>
      <c r="M453" s="132">
        <f t="shared" si="141"/>
        <v>17</v>
      </c>
      <c r="P453" s="24" t="str">
        <f t="shared" si="142"/>
        <v xml:space="preserve"> </v>
      </c>
      <c r="Q453" s="25" t="str">
        <f t="shared" si="143"/>
        <v>L</v>
      </c>
      <c r="R453" s="43">
        <f t="shared" si="144"/>
        <v>6</v>
      </c>
      <c r="S453" s="134">
        <f t="shared" si="145"/>
        <v>8</v>
      </c>
      <c r="T453" s="43">
        <f t="shared" si="146"/>
        <v>9</v>
      </c>
      <c r="U453" s="43">
        <f t="shared" si="147"/>
        <v>2</v>
      </c>
      <c r="V453" s="43">
        <f t="shared" si="148"/>
        <v>0</v>
      </c>
      <c r="W453" s="132">
        <f t="shared" si="149"/>
        <v>46</v>
      </c>
    </row>
    <row r="454" spans="1:23">
      <c r="A454" s="197">
        <f t="shared" si="133"/>
        <v>444</v>
      </c>
      <c r="B454" s="198">
        <f>Data!B454</f>
        <v>14</v>
      </c>
      <c r="D454" s="73">
        <f t="shared" si="132"/>
        <v>3</v>
      </c>
      <c r="F454" s="24" t="str">
        <f t="shared" si="134"/>
        <v xml:space="preserve"> </v>
      </c>
      <c r="G454" s="25" t="str">
        <f t="shared" si="135"/>
        <v>L</v>
      </c>
      <c r="H454" s="43">
        <f t="shared" si="136"/>
        <v>3</v>
      </c>
      <c r="I454" s="134">
        <f t="shared" si="137"/>
        <v>9</v>
      </c>
      <c r="J454" s="43">
        <f t="shared" si="138"/>
        <v>10</v>
      </c>
      <c r="K454" s="43">
        <f t="shared" si="139"/>
        <v>3</v>
      </c>
      <c r="L454" s="43">
        <f t="shared" si="140"/>
        <v>0</v>
      </c>
      <c r="M454" s="132">
        <f t="shared" si="141"/>
        <v>14</v>
      </c>
      <c r="P454" s="24" t="str">
        <f t="shared" si="142"/>
        <v xml:space="preserve"> </v>
      </c>
      <c r="Q454" s="25" t="str">
        <f t="shared" si="143"/>
        <v>L</v>
      </c>
      <c r="R454" s="43">
        <f t="shared" si="144"/>
        <v>3</v>
      </c>
      <c r="S454" s="134">
        <f t="shared" si="145"/>
        <v>9</v>
      </c>
      <c r="T454" s="43">
        <f t="shared" si="146"/>
        <v>10</v>
      </c>
      <c r="U454" s="43">
        <f t="shared" si="147"/>
        <v>2</v>
      </c>
      <c r="V454" s="43">
        <f t="shared" si="148"/>
        <v>0</v>
      </c>
      <c r="W454" s="132">
        <f t="shared" si="149"/>
        <v>44</v>
      </c>
    </row>
    <row r="455" spans="1:23">
      <c r="A455" s="197">
        <f t="shared" si="133"/>
        <v>445</v>
      </c>
      <c r="B455" s="198">
        <f>Data!B455</f>
        <v>25</v>
      </c>
      <c r="D455" s="73">
        <f t="shared" si="132"/>
        <v>5</v>
      </c>
      <c r="F455" s="24" t="str">
        <f t="shared" si="134"/>
        <v xml:space="preserve"> </v>
      </c>
      <c r="G455" s="25" t="str">
        <f t="shared" si="135"/>
        <v>L</v>
      </c>
      <c r="H455" s="43">
        <f t="shared" si="136"/>
        <v>5</v>
      </c>
      <c r="I455" s="134">
        <f t="shared" si="137"/>
        <v>10</v>
      </c>
      <c r="J455" s="43">
        <f t="shared" si="138"/>
        <v>11</v>
      </c>
      <c r="K455" s="43">
        <f t="shared" si="139"/>
        <v>4</v>
      </c>
      <c r="L455" s="43">
        <f t="shared" si="140"/>
        <v>0</v>
      </c>
      <c r="M455" s="132">
        <f t="shared" si="141"/>
        <v>10</v>
      </c>
      <c r="P455" s="24" t="str">
        <f t="shared" si="142"/>
        <v xml:space="preserve"> </v>
      </c>
      <c r="Q455" s="25" t="str">
        <f t="shared" si="143"/>
        <v>L</v>
      </c>
      <c r="R455" s="43">
        <f t="shared" si="144"/>
        <v>5</v>
      </c>
      <c r="S455" s="134">
        <f t="shared" si="145"/>
        <v>10</v>
      </c>
      <c r="T455" s="43">
        <f t="shared" si="146"/>
        <v>11</v>
      </c>
      <c r="U455" s="43">
        <f t="shared" si="147"/>
        <v>2</v>
      </c>
      <c r="V455" s="43">
        <f t="shared" si="148"/>
        <v>0</v>
      </c>
      <c r="W455" s="132">
        <f t="shared" si="149"/>
        <v>42</v>
      </c>
    </row>
    <row r="456" spans="1:23">
      <c r="A456" s="197">
        <f t="shared" si="133"/>
        <v>446</v>
      </c>
      <c r="B456" s="198">
        <f>Data!B456</f>
        <v>18</v>
      </c>
      <c r="D456" s="73">
        <f t="shared" si="132"/>
        <v>3</v>
      </c>
      <c r="F456" s="24" t="str">
        <f t="shared" si="134"/>
        <v xml:space="preserve"> </v>
      </c>
      <c r="G456" s="25" t="str">
        <f t="shared" si="135"/>
        <v>L</v>
      </c>
      <c r="H456" s="43">
        <f t="shared" si="136"/>
        <v>3</v>
      </c>
      <c r="I456" s="134">
        <f t="shared" si="137"/>
        <v>11</v>
      </c>
      <c r="J456" s="43">
        <f t="shared" si="138"/>
        <v>0</v>
      </c>
      <c r="K456" s="43">
        <f t="shared" si="139"/>
        <v>0</v>
      </c>
      <c r="L456" s="43">
        <f t="shared" si="140"/>
        <v>0</v>
      </c>
      <c r="M456" s="132">
        <f t="shared" si="141"/>
        <v>10</v>
      </c>
      <c r="P456" s="24" t="str">
        <f t="shared" si="142"/>
        <v xml:space="preserve"> </v>
      </c>
      <c r="Q456" s="25" t="str">
        <f t="shared" si="143"/>
        <v>L</v>
      </c>
      <c r="R456" s="43">
        <f t="shared" si="144"/>
        <v>3</v>
      </c>
      <c r="S456" s="134">
        <f t="shared" si="145"/>
        <v>11</v>
      </c>
      <c r="T456" s="43">
        <f t="shared" si="146"/>
        <v>12</v>
      </c>
      <c r="U456" s="43">
        <f t="shared" si="147"/>
        <v>3</v>
      </c>
      <c r="V456" s="43">
        <f t="shared" si="148"/>
        <v>0</v>
      </c>
      <c r="W456" s="132">
        <f t="shared" si="149"/>
        <v>39</v>
      </c>
    </row>
    <row r="457" spans="1:23">
      <c r="A457" s="197">
        <f t="shared" si="133"/>
        <v>447</v>
      </c>
      <c r="B457" s="198">
        <f>Data!B457</f>
        <v>3</v>
      </c>
      <c r="D457" s="73">
        <f t="shared" si="132"/>
        <v>1</v>
      </c>
      <c r="F457" s="24" t="str">
        <f t="shared" si="134"/>
        <v xml:space="preserve"> </v>
      </c>
      <c r="G457" s="25" t="str">
        <f t="shared" si="135"/>
        <v>L</v>
      </c>
      <c r="H457" s="43">
        <f t="shared" si="136"/>
        <v>1</v>
      </c>
      <c r="I457" s="134">
        <f t="shared" si="137"/>
        <v>12</v>
      </c>
      <c r="J457" s="43">
        <f t="shared" si="138"/>
        <v>0</v>
      </c>
      <c r="K457" s="43">
        <f t="shared" si="139"/>
        <v>0</v>
      </c>
      <c r="L457" s="43">
        <f t="shared" si="140"/>
        <v>0</v>
      </c>
      <c r="M457" s="132">
        <f t="shared" si="141"/>
        <v>10</v>
      </c>
      <c r="P457" s="24" t="str">
        <f t="shared" si="142"/>
        <v xml:space="preserve"> </v>
      </c>
      <c r="Q457" s="25" t="str">
        <f t="shared" si="143"/>
        <v>L</v>
      </c>
      <c r="R457" s="43">
        <f t="shared" si="144"/>
        <v>1</v>
      </c>
      <c r="S457" s="134">
        <f t="shared" si="145"/>
        <v>12</v>
      </c>
      <c r="T457" s="43">
        <f t="shared" si="146"/>
        <v>13</v>
      </c>
      <c r="U457" s="43">
        <f t="shared" si="147"/>
        <v>3</v>
      </c>
      <c r="V457" s="43">
        <f t="shared" si="148"/>
        <v>0</v>
      </c>
      <c r="W457" s="132">
        <f t="shared" si="149"/>
        <v>36</v>
      </c>
    </row>
    <row r="458" spans="1:23">
      <c r="A458" s="197">
        <f t="shared" si="133"/>
        <v>448</v>
      </c>
      <c r="B458" s="198">
        <f>Data!B458</f>
        <v>24</v>
      </c>
      <c r="D458" s="73">
        <f t="shared" si="132"/>
        <v>4</v>
      </c>
      <c r="F458" s="24" t="str">
        <f t="shared" si="134"/>
        <v xml:space="preserve"> </v>
      </c>
      <c r="G458" s="25" t="str">
        <f t="shared" si="135"/>
        <v>L</v>
      </c>
      <c r="H458" s="43">
        <f t="shared" si="136"/>
        <v>4</v>
      </c>
      <c r="I458" s="134">
        <f t="shared" si="137"/>
        <v>13</v>
      </c>
      <c r="J458" s="43">
        <f t="shared" si="138"/>
        <v>0</v>
      </c>
      <c r="K458" s="43">
        <f t="shared" si="139"/>
        <v>0</v>
      </c>
      <c r="L458" s="43">
        <f t="shared" si="140"/>
        <v>0</v>
      </c>
      <c r="M458" s="132">
        <f t="shared" si="141"/>
        <v>10</v>
      </c>
      <c r="P458" s="24" t="str">
        <f t="shared" si="142"/>
        <v xml:space="preserve"> </v>
      </c>
      <c r="Q458" s="25" t="str">
        <f t="shared" si="143"/>
        <v>L</v>
      </c>
      <c r="R458" s="43">
        <f t="shared" si="144"/>
        <v>4</v>
      </c>
      <c r="S458" s="134">
        <f t="shared" si="145"/>
        <v>13</v>
      </c>
      <c r="T458" s="43">
        <f t="shared" si="146"/>
        <v>14</v>
      </c>
      <c r="U458" s="43">
        <f t="shared" si="147"/>
        <v>3</v>
      </c>
      <c r="V458" s="43">
        <f t="shared" si="148"/>
        <v>0</v>
      </c>
      <c r="W458" s="132">
        <f t="shared" si="149"/>
        <v>33</v>
      </c>
    </row>
    <row r="459" spans="1:23">
      <c r="A459" s="197">
        <f t="shared" si="133"/>
        <v>449</v>
      </c>
      <c r="B459" s="198">
        <f>Data!B459</f>
        <v>5</v>
      </c>
      <c r="D459" s="73">
        <f t="shared" si="132"/>
        <v>1</v>
      </c>
      <c r="F459" s="24" t="str">
        <f t="shared" si="134"/>
        <v xml:space="preserve"> </v>
      </c>
      <c r="G459" s="25" t="str">
        <f t="shared" si="135"/>
        <v>L</v>
      </c>
      <c r="H459" s="43">
        <f t="shared" si="136"/>
        <v>1</v>
      </c>
      <c r="I459" s="134">
        <f t="shared" si="137"/>
        <v>14</v>
      </c>
      <c r="J459" s="43">
        <f t="shared" si="138"/>
        <v>0</v>
      </c>
      <c r="K459" s="43">
        <f t="shared" si="139"/>
        <v>0</v>
      </c>
      <c r="L459" s="43">
        <f t="shared" si="140"/>
        <v>0</v>
      </c>
      <c r="M459" s="132">
        <f t="shared" si="141"/>
        <v>10</v>
      </c>
      <c r="P459" s="24" t="str">
        <f t="shared" si="142"/>
        <v xml:space="preserve"> </v>
      </c>
      <c r="Q459" s="25" t="str">
        <f t="shared" si="143"/>
        <v>L</v>
      </c>
      <c r="R459" s="43">
        <f t="shared" si="144"/>
        <v>1</v>
      </c>
      <c r="S459" s="134">
        <f t="shared" si="145"/>
        <v>14</v>
      </c>
      <c r="T459" s="43">
        <f t="shared" si="146"/>
        <v>15</v>
      </c>
      <c r="U459" s="43">
        <f t="shared" si="147"/>
        <v>3</v>
      </c>
      <c r="V459" s="43">
        <f t="shared" si="148"/>
        <v>0</v>
      </c>
      <c r="W459" s="132">
        <f t="shared" si="149"/>
        <v>30</v>
      </c>
    </row>
    <row r="460" spans="1:23">
      <c r="A460" s="197">
        <f t="shared" si="133"/>
        <v>450</v>
      </c>
      <c r="B460" s="198">
        <f>Data!B460</f>
        <v>33</v>
      </c>
      <c r="D460" s="73">
        <f t="shared" ref="D460:D510" si="150">IF($B460=0,0,IF(MOD($B460,6)=0,QUOTIENT($B460,6),QUOTIENT($B460,6)+1))</f>
        <v>6</v>
      </c>
      <c r="F460" s="24" t="str">
        <f t="shared" si="134"/>
        <v xml:space="preserve"> </v>
      </c>
      <c r="G460" s="25" t="str">
        <f t="shared" si="135"/>
        <v>L</v>
      </c>
      <c r="H460" s="43">
        <f t="shared" si="136"/>
        <v>6</v>
      </c>
      <c r="I460" s="134">
        <f t="shared" si="137"/>
        <v>15</v>
      </c>
      <c r="J460" s="43">
        <f t="shared" si="138"/>
        <v>0</v>
      </c>
      <c r="K460" s="43">
        <f t="shared" si="139"/>
        <v>0</v>
      </c>
      <c r="L460" s="43">
        <f t="shared" si="140"/>
        <v>0</v>
      </c>
      <c r="M460" s="132">
        <f t="shared" si="141"/>
        <v>10</v>
      </c>
      <c r="P460" s="24" t="str">
        <f t="shared" si="142"/>
        <v xml:space="preserve"> </v>
      </c>
      <c r="Q460" s="25" t="str">
        <f t="shared" si="143"/>
        <v>L</v>
      </c>
      <c r="R460" s="43">
        <f t="shared" si="144"/>
        <v>6</v>
      </c>
      <c r="S460" s="134">
        <f t="shared" si="145"/>
        <v>15</v>
      </c>
      <c r="T460" s="43">
        <f t="shared" si="146"/>
        <v>16</v>
      </c>
      <c r="U460" s="43">
        <f t="shared" si="147"/>
        <v>4</v>
      </c>
      <c r="V460" s="43">
        <f t="shared" si="148"/>
        <v>0</v>
      </c>
      <c r="W460" s="132">
        <f t="shared" si="149"/>
        <v>26</v>
      </c>
    </row>
    <row r="461" spans="1:23">
      <c r="A461" s="197">
        <f t="shared" ref="A461:A510" si="151">A460+1</f>
        <v>451</v>
      </c>
      <c r="B461" s="198">
        <f>Data!B461</f>
        <v>23</v>
      </c>
      <c r="D461" s="73">
        <f t="shared" si="150"/>
        <v>4</v>
      </c>
      <c r="F461" s="24" t="str">
        <f t="shared" si="134"/>
        <v xml:space="preserve"> </v>
      </c>
      <c r="G461" s="25" t="str">
        <f t="shared" si="135"/>
        <v>L</v>
      </c>
      <c r="H461" s="43">
        <f t="shared" si="136"/>
        <v>4</v>
      </c>
      <c r="I461" s="134">
        <f t="shared" si="137"/>
        <v>16</v>
      </c>
      <c r="J461" s="43">
        <f t="shared" si="138"/>
        <v>0</v>
      </c>
      <c r="K461" s="43">
        <f t="shared" si="139"/>
        <v>0</v>
      </c>
      <c r="L461" s="43">
        <f t="shared" si="140"/>
        <v>0</v>
      </c>
      <c r="M461" s="132">
        <f t="shared" si="141"/>
        <v>10</v>
      </c>
      <c r="P461" s="24" t="str">
        <f t="shared" si="142"/>
        <v xml:space="preserve"> </v>
      </c>
      <c r="Q461" s="25" t="str">
        <f t="shared" si="143"/>
        <v>L</v>
      </c>
      <c r="R461" s="43">
        <f t="shared" si="144"/>
        <v>4</v>
      </c>
      <c r="S461" s="134">
        <f t="shared" si="145"/>
        <v>16</v>
      </c>
      <c r="T461" s="43">
        <f t="shared" si="146"/>
        <v>17</v>
      </c>
      <c r="U461" s="43">
        <f t="shared" si="147"/>
        <v>4</v>
      </c>
      <c r="V461" s="43">
        <f t="shared" si="148"/>
        <v>0</v>
      </c>
      <c r="W461" s="132">
        <f t="shared" si="149"/>
        <v>22</v>
      </c>
    </row>
    <row r="462" spans="1:23">
      <c r="A462" s="197">
        <f t="shared" si="151"/>
        <v>452</v>
      </c>
      <c r="B462" s="198">
        <f>Data!B462</f>
        <v>18</v>
      </c>
      <c r="D462" s="73">
        <f t="shared" si="150"/>
        <v>3</v>
      </c>
      <c r="F462" s="24" t="str">
        <f t="shared" si="134"/>
        <v xml:space="preserve"> </v>
      </c>
      <c r="G462" s="25" t="str">
        <f t="shared" si="135"/>
        <v>L</v>
      </c>
      <c r="H462" s="43">
        <f t="shared" si="136"/>
        <v>3</v>
      </c>
      <c r="I462" s="134">
        <f t="shared" si="137"/>
        <v>17</v>
      </c>
      <c r="J462" s="43">
        <f t="shared" si="138"/>
        <v>0</v>
      </c>
      <c r="K462" s="43">
        <f t="shared" si="139"/>
        <v>0</v>
      </c>
      <c r="L462" s="43">
        <f t="shared" si="140"/>
        <v>0</v>
      </c>
      <c r="M462" s="132">
        <f t="shared" si="141"/>
        <v>10</v>
      </c>
      <c r="P462" s="24" t="str">
        <f t="shared" si="142"/>
        <v xml:space="preserve"> </v>
      </c>
      <c r="Q462" s="25" t="str">
        <f t="shared" si="143"/>
        <v>L</v>
      </c>
      <c r="R462" s="43">
        <f t="shared" si="144"/>
        <v>3</v>
      </c>
      <c r="S462" s="134">
        <f t="shared" si="145"/>
        <v>17</v>
      </c>
      <c r="T462" s="43">
        <f t="shared" si="146"/>
        <v>18</v>
      </c>
      <c r="U462" s="43">
        <f t="shared" si="147"/>
        <v>4</v>
      </c>
      <c r="V462" s="43">
        <f t="shared" si="148"/>
        <v>0</v>
      </c>
      <c r="W462" s="132">
        <f t="shared" si="149"/>
        <v>18</v>
      </c>
    </row>
    <row r="463" spans="1:23">
      <c r="A463" s="197">
        <f t="shared" si="151"/>
        <v>453</v>
      </c>
      <c r="B463" s="198">
        <f>Data!B463</f>
        <v>1</v>
      </c>
      <c r="D463" s="73">
        <f t="shared" si="150"/>
        <v>1</v>
      </c>
      <c r="F463" s="24" t="str">
        <f t="shared" si="134"/>
        <v xml:space="preserve"> </v>
      </c>
      <c r="G463" s="25" t="str">
        <f t="shared" si="135"/>
        <v>L</v>
      </c>
      <c r="H463" s="43">
        <f t="shared" si="136"/>
        <v>1</v>
      </c>
      <c r="I463" s="134">
        <f t="shared" si="137"/>
        <v>18</v>
      </c>
      <c r="J463" s="43">
        <f t="shared" si="138"/>
        <v>0</v>
      </c>
      <c r="K463" s="43">
        <f t="shared" si="139"/>
        <v>0</v>
      </c>
      <c r="L463" s="43">
        <f t="shared" si="140"/>
        <v>0</v>
      </c>
      <c r="M463" s="132">
        <f t="shared" si="141"/>
        <v>10</v>
      </c>
      <c r="P463" s="24" t="str">
        <f t="shared" si="142"/>
        <v xml:space="preserve"> </v>
      </c>
      <c r="Q463" s="25" t="str">
        <f t="shared" si="143"/>
        <v>L</v>
      </c>
      <c r="R463" s="43">
        <f t="shared" si="144"/>
        <v>1</v>
      </c>
      <c r="S463" s="134">
        <f t="shared" si="145"/>
        <v>18</v>
      </c>
      <c r="T463" s="43">
        <f t="shared" si="146"/>
        <v>18</v>
      </c>
      <c r="U463" s="43">
        <f t="shared" si="147"/>
        <v>4</v>
      </c>
      <c r="V463" s="43">
        <f t="shared" si="148"/>
        <v>0</v>
      </c>
      <c r="W463" s="132">
        <f t="shared" si="149"/>
        <v>14</v>
      </c>
    </row>
    <row r="464" spans="1:23">
      <c r="A464" s="197">
        <f t="shared" si="151"/>
        <v>454</v>
      </c>
      <c r="B464" s="198">
        <f>Data!B464</f>
        <v>21</v>
      </c>
      <c r="D464" s="73">
        <f t="shared" si="150"/>
        <v>4</v>
      </c>
      <c r="F464" s="24" t="str">
        <f t="shared" si="134"/>
        <v xml:space="preserve"> </v>
      </c>
      <c r="G464" s="25" t="str">
        <f t="shared" si="135"/>
        <v>L</v>
      </c>
      <c r="H464" s="43">
        <f t="shared" si="136"/>
        <v>4</v>
      </c>
      <c r="I464" s="134">
        <f t="shared" si="137"/>
        <v>19</v>
      </c>
      <c r="J464" s="43">
        <f t="shared" si="138"/>
        <v>0</v>
      </c>
      <c r="K464" s="43">
        <f t="shared" si="139"/>
        <v>0</v>
      </c>
      <c r="L464" s="43">
        <f t="shared" si="140"/>
        <v>0</v>
      </c>
      <c r="M464" s="132">
        <f t="shared" si="141"/>
        <v>10</v>
      </c>
      <c r="P464" s="24" t="str">
        <f t="shared" si="142"/>
        <v xml:space="preserve"> </v>
      </c>
      <c r="Q464" s="25" t="str">
        <f t="shared" si="143"/>
        <v>L</v>
      </c>
      <c r="R464" s="43">
        <f t="shared" si="144"/>
        <v>4</v>
      </c>
      <c r="S464" s="134">
        <f t="shared" si="145"/>
        <v>19</v>
      </c>
      <c r="T464" s="43">
        <f t="shared" si="146"/>
        <v>18</v>
      </c>
      <c r="U464" s="43">
        <f t="shared" si="147"/>
        <v>0</v>
      </c>
      <c r="V464" s="43">
        <f t="shared" si="148"/>
        <v>0</v>
      </c>
      <c r="W464" s="132">
        <f t="shared" si="149"/>
        <v>14</v>
      </c>
    </row>
    <row r="465" spans="1:23">
      <c r="A465" s="197">
        <f t="shared" si="151"/>
        <v>455</v>
      </c>
      <c r="B465" s="198">
        <f>Data!B465</f>
        <v>24</v>
      </c>
      <c r="D465" s="73">
        <f t="shared" si="150"/>
        <v>4</v>
      </c>
      <c r="F465" s="24" t="str">
        <f t="shared" si="134"/>
        <v xml:space="preserve"> </v>
      </c>
      <c r="G465" s="25" t="str">
        <f t="shared" si="135"/>
        <v>W</v>
      </c>
      <c r="H465" s="43" t="str">
        <f t="shared" si="136"/>
        <v xml:space="preserve"> </v>
      </c>
      <c r="I465" s="134">
        <f t="shared" si="137"/>
        <v>0</v>
      </c>
      <c r="J465" s="43">
        <f t="shared" si="138"/>
        <v>0</v>
      </c>
      <c r="K465" s="43">
        <f t="shared" si="139"/>
        <v>0</v>
      </c>
      <c r="L465" s="43">
        <f t="shared" si="140"/>
        <v>0</v>
      </c>
      <c r="M465" s="132">
        <f t="shared" si="141"/>
        <v>10</v>
      </c>
      <c r="P465" s="24" t="str">
        <f t="shared" si="142"/>
        <v xml:space="preserve"> </v>
      </c>
      <c r="Q465" s="25" t="str">
        <f t="shared" si="143"/>
        <v>W</v>
      </c>
      <c r="R465" s="43" t="str">
        <f t="shared" si="144"/>
        <v xml:space="preserve"> </v>
      </c>
      <c r="S465" s="134">
        <f t="shared" si="145"/>
        <v>0</v>
      </c>
      <c r="T465" s="43">
        <f t="shared" si="146"/>
        <v>13</v>
      </c>
      <c r="U465" s="43">
        <f t="shared" si="147"/>
        <v>0</v>
      </c>
      <c r="V465" s="43">
        <f t="shared" si="148"/>
        <v>0</v>
      </c>
      <c r="W465" s="132">
        <f t="shared" si="149"/>
        <v>14</v>
      </c>
    </row>
    <row r="466" spans="1:23">
      <c r="A466" s="197">
        <f t="shared" si="151"/>
        <v>456</v>
      </c>
      <c r="B466" s="198">
        <f>Data!B466</f>
        <v>23</v>
      </c>
      <c r="D466" s="73">
        <f t="shared" si="150"/>
        <v>4</v>
      </c>
      <c r="F466" s="24" t="str">
        <f t="shared" si="134"/>
        <v xml:space="preserve"> </v>
      </c>
      <c r="G466" s="25" t="str">
        <f t="shared" si="135"/>
        <v xml:space="preserve"> </v>
      </c>
      <c r="H466" s="43" t="str">
        <f t="shared" si="136"/>
        <v xml:space="preserve"> </v>
      </c>
      <c r="I466" s="134">
        <f t="shared" si="137"/>
        <v>0</v>
      </c>
      <c r="J466" s="43">
        <f t="shared" si="138"/>
        <v>0</v>
      </c>
      <c r="K466" s="43">
        <f t="shared" si="139"/>
        <v>0</v>
      </c>
      <c r="L466" s="43">
        <f t="shared" si="140"/>
        <v>0</v>
      </c>
      <c r="M466" s="132">
        <f t="shared" si="141"/>
        <v>10</v>
      </c>
      <c r="P466" s="24" t="str">
        <f t="shared" si="142"/>
        <v xml:space="preserve"> </v>
      </c>
      <c r="Q466" s="25" t="str">
        <f t="shared" si="143"/>
        <v xml:space="preserve"> </v>
      </c>
      <c r="R466" s="43" t="str">
        <f t="shared" si="144"/>
        <v xml:space="preserve"> </v>
      </c>
      <c r="S466" s="134">
        <f t="shared" si="145"/>
        <v>0</v>
      </c>
      <c r="T466" s="43">
        <f t="shared" si="146"/>
        <v>13</v>
      </c>
      <c r="U466" s="43">
        <f t="shared" si="147"/>
        <v>0</v>
      </c>
      <c r="V466" s="43">
        <f t="shared" si="148"/>
        <v>0</v>
      </c>
      <c r="W466" s="132">
        <f t="shared" si="149"/>
        <v>14</v>
      </c>
    </row>
    <row r="467" spans="1:23">
      <c r="A467" s="197">
        <f t="shared" si="151"/>
        <v>457</v>
      </c>
      <c r="B467" s="198">
        <f>Data!B467</f>
        <v>9</v>
      </c>
      <c r="D467" s="73">
        <f t="shared" si="150"/>
        <v>2</v>
      </c>
      <c r="F467" s="24" t="str">
        <f t="shared" si="134"/>
        <v xml:space="preserve"> </v>
      </c>
      <c r="G467" s="25" t="str">
        <f t="shared" si="135"/>
        <v xml:space="preserve"> </v>
      </c>
      <c r="H467" s="43" t="str">
        <f t="shared" si="136"/>
        <v xml:space="preserve"> </v>
      </c>
      <c r="I467" s="134">
        <f t="shared" si="137"/>
        <v>0</v>
      </c>
      <c r="J467" s="43">
        <f t="shared" si="138"/>
        <v>0</v>
      </c>
      <c r="K467" s="43">
        <f t="shared" si="139"/>
        <v>0</v>
      </c>
      <c r="L467" s="43">
        <f t="shared" si="140"/>
        <v>0</v>
      </c>
      <c r="M467" s="132">
        <f t="shared" si="141"/>
        <v>10</v>
      </c>
      <c r="P467" s="24" t="str">
        <f t="shared" si="142"/>
        <v xml:space="preserve"> </v>
      </c>
      <c r="Q467" s="25" t="str">
        <f t="shared" si="143"/>
        <v xml:space="preserve"> </v>
      </c>
      <c r="R467" s="43" t="str">
        <f t="shared" si="144"/>
        <v xml:space="preserve"> </v>
      </c>
      <c r="S467" s="134">
        <f t="shared" si="145"/>
        <v>0</v>
      </c>
      <c r="T467" s="43">
        <f t="shared" si="146"/>
        <v>13</v>
      </c>
      <c r="U467" s="43">
        <f t="shared" si="147"/>
        <v>0</v>
      </c>
      <c r="V467" s="43">
        <f t="shared" si="148"/>
        <v>0</v>
      </c>
      <c r="W467" s="132">
        <f t="shared" si="149"/>
        <v>14</v>
      </c>
    </row>
    <row r="468" spans="1:23">
      <c r="A468" s="197">
        <f t="shared" si="151"/>
        <v>458</v>
      </c>
      <c r="B468" s="198">
        <f>Data!B468</f>
        <v>5</v>
      </c>
      <c r="D468" s="73">
        <f t="shared" si="150"/>
        <v>1</v>
      </c>
      <c r="F468" s="24" t="str">
        <f t="shared" si="134"/>
        <v xml:space="preserve"> </v>
      </c>
      <c r="G468" s="25" t="str">
        <f t="shared" si="135"/>
        <v xml:space="preserve"> </v>
      </c>
      <c r="H468" s="43" t="str">
        <f t="shared" si="136"/>
        <v xml:space="preserve"> </v>
      </c>
      <c r="I468" s="134">
        <f t="shared" si="137"/>
        <v>0</v>
      </c>
      <c r="J468" s="43">
        <f t="shared" si="138"/>
        <v>0</v>
      </c>
      <c r="K468" s="43">
        <f t="shared" si="139"/>
        <v>0</v>
      </c>
      <c r="L468" s="43">
        <f t="shared" si="140"/>
        <v>0</v>
      </c>
      <c r="M468" s="132">
        <f t="shared" si="141"/>
        <v>10</v>
      </c>
      <c r="P468" s="24" t="str">
        <f t="shared" si="142"/>
        <v xml:space="preserve"> </v>
      </c>
      <c r="Q468" s="25" t="str">
        <f t="shared" si="143"/>
        <v xml:space="preserve"> </v>
      </c>
      <c r="R468" s="43" t="str">
        <f t="shared" si="144"/>
        <v xml:space="preserve"> </v>
      </c>
      <c r="S468" s="134">
        <f t="shared" si="145"/>
        <v>0</v>
      </c>
      <c r="T468" s="43">
        <f t="shared" si="146"/>
        <v>13</v>
      </c>
      <c r="U468" s="43">
        <f t="shared" si="147"/>
        <v>0</v>
      </c>
      <c r="V468" s="43">
        <f t="shared" si="148"/>
        <v>0</v>
      </c>
      <c r="W468" s="132">
        <f t="shared" si="149"/>
        <v>14</v>
      </c>
    </row>
    <row r="469" spans="1:23">
      <c r="A469" s="197">
        <f t="shared" si="151"/>
        <v>459</v>
      </c>
      <c r="B469" s="198">
        <f>Data!B469</f>
        <v>30</v>
      </c>
      <c r="D469" s="73">
        <f t="shared" si="150"/>
        <v>5</v>
      </c>
      <c r="F469" s="24" t="str">
        <f t="shared" si="134"/>
        <v xml:space="preserve"> </v>
      </c>
      <c r="G469" s="25" t="str">
        <f t="shared" si="135"/>
        <v xml:space="preserve"> </v>
      </c>
      <c r="H469" s="43" t="str">
        <f t="shared" si="136"/>
        <v xml:space="preserve"> </v>
      </c>
      <c r="I469" s="134">
        <f t="shared" si="137"/>
        <v>0</v>
      </c>
      <c r="J469" s="43">
        <f t="shared" si="138"/>
        <v>0</v>
      </c>
      <c r="K469" s="43">
        <f t="shared" si="139"/>
        <v>0</v>
      </c>
      <c r="L469" s="43">
        <f t="shared" si="140"/>
        <v>0</v>
      </c>
      <c r="M469" s="132">
        <f t="shared" si="141"/>
        <v>10</v>
      </c>
      <c r="P469" s="24" t="str">
        <f t="shared" si="142"/>
        <v xml:space="preserve"> </v>
      </c>
      <c r="Q469" s="25" t="str">
        <f t="shared" si="143"/>
        <v xml:space="preserve"> </v>
      </c>
      <c r="R469" s="43" t="str">
        <f t="shared" si="144"/>
        <v xml:space="preserve"> </v>
      </c>
      <c r="S469" s="134">
        <f t="shared" si="145"/>
        <v>0</v>
      </c>
      <c r="T469" s="43">
        <f t="shared" si="146"/>
        <v>13</v>
      </c>
      <c r="U469" s="43">
        <f t="shared" si="147"/>
        <v>0</v>
      </c>
      <c r="V469" s="43">
        <f t="shared" si="148"/>
        <v>0</v>
      </c>
      <c r="W469" s="132">
        <f t="shared" si="149"/>
        <v>14</v>
      </c>
    </row>
    <row r="470" spans="1:23">
      <c r="A470" s="197">
        <f t="shared" si="151"/>
        <v>460</v>
      </c>
      <c r="B470" s="198">
        <f>Data!B470</f>
        <v>15</v>
      </c>
      <c r="D470" s="73">
        <f t="shared" si="150"/>
        <v>3</v>
      </c>
      <c r="F470" s="24" t="str">
        <f t="shared" si="134"/>
        <v xml:space="preserve"> </v>
      </c>
      <c r="G470" s="25" t="str">
        <f t="shared" si="135"/>
        <v xml:space="preserve"> </v>
      </c>
      <c r="H470" s="43" t="str">
        <f t="shared" si="136"/>
        <v xml:space="preserve"> </v>
      </c>
      <c r="I470" s="134">
        <f t="shared" si="137"/>
        <v>0</v>
      </c>
      <c r="J470" s="43">
        <f t="shared" si="138"/>
        <v>0</v>
      </c>
      <c r="K470" s="43">
        <f t="shared" si="139"/>
        <v>0</v>
      </c>
      <c r="L470" s="43">
        <f t="shared" si="140"/>
        <v>0</v>
      </c>
      <c r="M470" s="132">
        <f t="shared" si="141"/>
        <v>10</v>
      </c>
      <c r="P470" s="24" t="str">
        <f t="shared" si="142"/>
        <v xml:space="preserve"> </v>
      </c>
      <c r="Q470" s="25" t="str">
        <f t="shared" si="143"/>
        <v xml:space="preserve"> </v>
      </c>
      <c r="R470" s="43" t="str">
        <f t="shared" si="144"/>
        <v xml:space="preserve"> </v>
      </c>
      <c r="S470" s="134">
        <f t="shared" si="145"/>
        <v>0</v>
      </c>
      <c r="T470" s="43">
        <f t="shared" si="146"/>
        <v>13</v>
      </c>
      <c r="U470" s="43">
        <f t="shared" si="147"/>
        <v>0</v>
      </c>
      <c r="V470" s="43">
        <f t="shared" si="148"/>
        <v>0</v>
      </c>
      <c r="W470" s="132">
        <f t="shared" si="149"/>
        <v>14</v>
      </c>
    </row>
    <row r="471" spans="1:23">
      <c r="A471" s="197">
        <f t="shared" si="151"/>
        <v>461</v>
      </c>
      <c r="B471" s="198">
        <f>Data!B471</f>
        <v>15</v>
      </c>
      <c r="D471" s="73">
        <f t="shared" si="150"/>
        <v>3</v>
      </c>
      <c r="F471" s="24" t="str">
        <f t="shared" si="134"/>
        <v>T</v>
      </c>
      <c r="G471" s="25" t="str">
        <f t="shared" si="135"/>
        <v xml:space="preserve"> </v>
      </c>
      <c r="H471" s="43">
        <f t="shared" si="136"/>
        <v>3</v>
      </c>
      <c r="I471" s="134">
        <f t="shared" si="137"/>
        <v>0</v>
      </c>
      <c r="J471" s="43">
        <f t="shared" si="138"/>
        <v>1</v>
      </c>
      <c r="K471" s="43">
        <f t="shared" si="139"/>
        <v>1</v>
      </c>
      <c r="L471" s="43">
        <f t="shared" si="140"/>
        <v>0</v>
      </c>
      <c r="M471" s="132">
        <f t="shared" si="141"/>
        <v>9</v>
      </c>
      <c r="P471" s="24" t="str">
        <f t="shared" si="142"/>
        <v>T</v>
      </c>
      <c r="Q471" s="25" t="str">
        <f t="shared" si="143"/>
        <v xml:space="preserve"> </v>
      </c>
      <c r="R471" s="43">
        <f t="shared" si="144"/>
        <v>3</v>
      </c>
      <c r="S471" s="134">
        <f t="shared" si="145"/>
        <v>0</v>
      </c>
      <c r="T471" s="43">
        <f t="shared" si="146"/>
        <v>13</v>
      </c>
      <c r="U471" s="43">
        <f t="shared" si="147"/>
        <v>3</v>
      </c>
      <c r="V471" s="43">
        <f t="shared" si="148"/>
        <v>0</v>
      </c>
      <c r="W471" s="132">
        <f t="shared" si="149"/>
        <v>11</v>
      </c>
    </row>
    <row r="472" spans="1:23">
      <c r="A472" s="197">
        <f t="shared" si="151"/>
        <v>462</v>
      </c>
      <c r="B472" s="198">
        <f>Data!B472</f>
        <v>19</v>
      </c>
      <c r="D472" s="73">
        <f t="shared" si="150"/>
        <v>4</v>
      </c>
      <c r="F472" s="24" t="str">
        <f t="shared" si="134"/>
        <v xml:space="preserve"> </v>
      </c>
      <c r="G472" s="25" t="str">
        <f t="shared" si="135"/>
        <v>L</v>
      </c>
      <c r="H472" s="43">
        <f t="shared" si="136"/>
        <v>4</v>
      </c>
      <c r="I472" s="134">
        <f t="shared" si="137"/>
        <v>1</v>
      </c>
      <c r="J472" s="43">
        <f t="shared" si="138"/>
        <v>2</v>
      </c>
      <c r="K472" s="43">
        <f t="shared" si="139"/>
        <v>1</v>
      </c>
      <c r="L472" s="43">
        <f t="shared" si="140"/>
        <v>0</v>
      </c>
      <c r="M472" s="132">
        <f t="shared" si="141"/>
        <v>8</v>
      </c>
      <c r="P472" s="24" t="str">
        <f t="shared" si="142"/>
        <v xml:space="preserve"> </v>
      </c>
      <c r="Q472" s="25" t="str">
        <f t="shared" si="143"/>
        <v>L</v>
      </c>
      <c r="R472" s="43">
        <f t="shared" si="144"/>
        <v>4</v>
      </c>
      <c r="S472" s="134">
        <f t="shared" si="145"/>
        <v>1</v>
      </c>
      <c r="T472" s="43">
        <f t="shared" si="146"/>
        <v>14</v>
      </c>
      <c r="U472" s="43">
        <f t="shared" si="147"/>
        <v>3</v>
      </c>
      <c r="V472" s="43">
        <f t="shared" si="148"/>
        <v>0</v>
      </c>
      <c r="W472" s="132">
        <f t="shared" si="149"/>
        <v>8</v>
      </c>
    </row>
    <row r="473" spans="1:23">
      <c r="A473" s="197">
        <f t="shared" si="151"/>
        <v>463</v>
      </c>
      <c r="B473" s="198">
        <f>Data!B473</f>
        <v>35</v>
      </c>
      <c r="D473" s="73">
        <f t="shared" si="150"/>
        <v>6</v>
      </c>
      <c r="F473" s="24" t="str">
        <f t="shared" si="134"/>
        <v xml:space="preserve"> </v>
      </c>
      <c r="G473" s="25" t="str">
        <f t="shared" si="135"/>
        <v>L</v>
      </c>
      <c r="H473" s="43">
        <f t="shared" si="136"/>
        <v>6</v>
      </c>
      <c r="I473" s="134">
        <f t="shared" si="137"/>
        <v>2</v>
      </c>
      <c r="J473" s="43">
        <f t="shared" si="138"/>
        <v>3</v>
      </c>
      <c r="K473" s="43">
        <f t="shared" si="139"/>
        <v>1</v>
      </c>
      <c r="L473" s="43">
        <f t="shared" si="140"/>
        <v>0</v>
      </c>
      <c r="M473" s="132">
        <f t="shared" si="141"/>
        <v>7</v>
      </c>
      <c r="P473" s="24" t="str">
        <f t="shared" si="142"/>
        <v xml:space="preserve"> </v>
      </c>
      <c r="Q473" s="25" t="str">
        <f t="shared" si="143"/>
        <v>L</v>
      </c>
      <c r="R473" s="43">
        <f t="shared" si="144"/>
        <v>6</v>
      </c>
      <c r="S473" s="134">
        <f t="shared" si="145"/>
        <v>2</v>
      </c>
      <c r="T473" s="43">
        <f t="shared" si="146"/>
        <v>15</v>
      </c>
      <c r="U473" s="43">
        <f t="shared" si="147"/>
        <v>3</v>
      </c>
      <c r="V473" s="43">
        <f t="shared" si="148"/>
        <v>0</v>
      </c>
      <c r="W473" s="132">
        <f t="shared" si="149"/>
        <v>5</v>
      </c>
    </row>
    <row r="474" spans="1:23">
      <c r="A474" s="197">
        <f t="shared" si="151"/>
        <v>464</v>
      </c>
      <c r="B474" s="198">
        <f>Data!B474</f>
        <v>24</v>
      </c>
      <c r="D474" s="73">
        <f t="shared" si="150"/>
        <v>4</v>
      </c>
      <c r="F474" s="24" t="str">
        <f t="shared" si="134"/>
        <v xml:space="preserve"> </v>
      </c>
      <c r="G474" s="25" t="str">
        <f t="shared" si="135"/>
        <v>L</v>
      </c>
      <c r="H474" s="43">
        <f t="shared" si="136"/>
        <v>4</v>
      </c>
      <c r="I474" s="134">
        <f t="shared" si="137"/>
        <v>3</v>
      </c>
      <c r="J474" s="43">
        <f t="shared" si="138"/>
        <v>4</v>
      </c>
      <c r="K474" s="43">
        <f t="shared" si="139"/>
        <v>1</v>
      </c>
      <c r="L474" s="43">
        <f t="shared" si="140"/>
        <v>0</v>
      </c>
      <c r="M474" s="132">
        <f t="shared" si="141"/>
        <v>6</v>
      </c>
      <c r="P474" s="24" t="str">
        <f t="shared" si="142"/>
        <v xml:space="preserve"> </v>
      </c>
      <c r="Q474" s="25" t="str">
        <f t="shared" si="143"/>
        <v>L</v>
      </c>
      <c r="R474" s="43">
        <f t="shared" si="144"/>
        <v>4</v>
      </c>
      <c r="S474" s="134">
        <f t="shared" si="145"/>
        <v>3</v>
      </c>
      <c r="T474" s="43">
        <f t="shared" si="146"/>
        <v>16</v>
      </c>
      <c r="U474" s="43">
        <f t="shared" si="147"/>
        <v>4</v>
      </c>
      <c r="V474" s="43">
        <f t="shared" si="148"/>
        <v>0</v>
      </c>
      <c r="W474" s="132">
        <f t="shared" si="149"/>
        <v>1</v>
      </c>
    </row>
    <row r="475" spans="1:23">
      <c r="A475" s="197">
        <f t="shared" si="151"/>
        <v>465</v>
      </c>
      <c r="B475" s="198">
        <f>Data!B475</f>
        <v>4</v>
      </c>
      <c r="D475" s="73">
        <f t="shared" si="150"/>
        <v>1</v>
      </c>
      <c r="F475" s="24" t="str">
        <f t="shared" si="134"/>
        <v xml:space="preserve"> </v>
      </c>
      <c r="G475" s="25" t="str">
        <f t="shared" si="135"/>
        <v>L</v>
      </c>
      <c r="H475" s="43">
        <f t="shared" si="136"/>
        <v>1</v>
      </c>
      <c r="I475" s="134">
        <f t="shared" si="137"/>
        <v>4</v>
      </c>
      <c r="J475" s="43">
        <f t="shared" si="138"/>
        <v>5</v>
      </c>
      <c r="K475" s="43">
        <f t="shared" si="139"/>
        <v>1</v>
      </c>
      <c r="L475" s="43">
        <f t="shared" si="140"/>
        <v>0</v>
      </c>
      <c r="M475" s="132">
        <f t="shared" si="141"/>
        <v>5</v>
      </c>
      <c r="P475" s="24" t="str">
        <f t="shared" si="142"/>
        <v xml:space="preserve"> </v>
      </c>
      <c r="Q475" s="25" t="str">
        <f t="shared" si="143"/>
        <v>L</v>
      </c>
      <c r="R475" s="43">
        <f t="shared" si="144"/>
        <v>1</v>
      </c>
      <c r="S475" s="134">
        <f t="shared" si="145"/>
        <v>4</v>
      </c>
      <c r="T475" s="43">
        <f t="shared" si="146"/>
        <v>17</v>
      </c>
      <c r="U475" s="43">
        <f t="shared" si="147"/>
        <v>4</v>
      </c>
      <c r="V475" s="43">
        <f t="shared" si="148"/>
        <v>0</v>
      </c>
      <c r="W475" s="132">
        <f t="shared" si="149"/>
        <v>-3</v>
      </c>
    </row>
    <row r="476" spans="1:23">
      <c r="A476" s="197">
        <f t="shared" si="151"/>
        <v>466</v>
      </c>
      <c r="B476" s="198">
        <f>Data!B476</f>
        <v>9</v>
      </c>
      <c r="D476" s="73">
        <f t="shared" si="150"/>
        <v>2</v>
      </c>
      <c r="F476" s="24" t="str">
        <f t="shared" si="134"/>
        <v xml:space="preserve"> </v>
      </c>
      <c r="G476" s="25" t="str">
        <f t="shared" si="135"/>
        <v>L</v>
      </c>
      <c r="H476" s="43">
        <f t="shared" si="136"/>
        <v>2</v>
      </c>
      <c r="I476" s="134">
        <f t="shared" si="137"/>
        <v>5</v>
      </c>
      <c r="J476" s="43">
        <f t="shared" si="138"/>
        <v>6</v>
      </c>
      <c r="K476" s="43">
        <f t="shared" si="139"/>
        <v>2</v>
      </c>
      <c r="L476" s="43">
        <f t="shared" si="140"/>
        <v>0</v>
      </c>
      <c r="M476" s="132">
        <f t="shared" si="141"/>
        <v>3</v>
      </c>
      <c r="P476" s="24" t="str">
        <f t="shared" si="142"/>
        <v xml:space="preserve"> </v>
      </c>
      <c r="Q476" s="25" t="str">
        <f t="shared" si="143"/>
        <v>L</v>
      </c>
      <c r="R476" s="43">
        <f t="shared" si="144"/>
        <v>2</v>
      </c>
      <c r="S476" s="134">
        <f t="shared" si="145"/>
        <v>5</v>
      </c>
      <c r="T476" s="43">
        <f t="shared" si="146"/>
        <v>18</v>
      </c>
      <c r="U476" s="43">
        <f t="shared" si="147"/>
        <v>4</v>
      </c>
      <c r="V476" s="43">
        <f t="shared" si="148"/>
        <v>0</v>
      </c>
      <c r="W476" s="132">
        <f t="shared" si="149"/>
        <v>-7</v>
      </c>
    </row>
    <row r="477" spans="1:23">
      <c r="A477" s="197">
        <f t="shared" si="151"/>
        <v>467</v>
      </c>
      <c r="B477" s="198">
        <f>Data!B477</f>
        <v>16</v>
      </c>
      <c r="D477" s="73">
        <f t="shared" si="150"/>
        <v>3</v>
      </c>
      <c r="F477" s="24" t="str">
        <f t="shared" si="134"/>
        <v xml:space="preserve"> </v>
      </c>
      <c r="G477" s="25" t="str">
        <f t="shared" si="135"/>
        <v>L</v>
      </c>
      <c r="H477" s="43">
        <f t="shared" si="136"/>
        <v>3</v>
      </c>
      <c r="I477" s="134">
        <f t="shared" si="137"/>
        <v>6</v>
      </c>
      <c r="J477" s="43">
        <f t="shared" si="138"/>
        <v>7</v>
      </c>
      <c r="K477" s="43">
        <f t="shared" si="139"/>
        <v>2</v>
      </c>
      <c r="L477" s="43">
        <f t="shared" si="140"/>
        <v>0</v>
      </c>
      <c r="M477" s="132">
        <f t="shared" si="141"/>
        <v>1</v>
      </c>
      <c r="P477" s="24" t="str">
        <f t="shared" si="142"/>
        <v xml:space="preserve"> </v>
      </c>
      <c r="Q477" s="25" t="str">
        <f t="shared" si="143"/>
        <v>L</v>
      </c>
      <c r="R477" s="43">
        <f t="shared" si="144"/>
        <v>3</v>
      </c>
      <c r="S477" s="134">
        <f t="shared" si="145"/>
        <v>6</v>
      </c>
      <c r="T477" s="43">
        <f t="shared" si="146"/>
        <v>19</v>
      </c>
      <c r="U477" s="43">
        <f t="shared" si="147"/>
        <v>4</v>
      </c>
      <c r="V477" s="43">
        <f t="shared" si="148"/>
        <v>0</v>
      </c>
      <c r="W477" s="132">
        <f t="shared" si="149"/>
        <v>-11</v>
      </c>
    </row>
    <row r="478" spans="1:23">
      <c r="A478" s="197">
        <f t="shared" si="151"/>
        <v>468</v>
      </c>
      <c r="B478" s="198">
        <f>Data!B478</f>
        <v>34</v>
      </c>
      <c r="D478" s="73">
        <f t="shared" si="150"/>
        <v>6</v>
      </c>
      <c r="F478" s="24" t="str">
        <f t="shared" si="134"/>
        <v xml:space="preserve"> </v>
      </c>
      <c r="G478" s="25" t="str">
        <f t="shared" si="135"/>
        <v>L</v>
      </c>
      <c r="H478" s="43">
        <f t="shared" si="136"/>
        <v>6</v>
      </c>
      <c r="I478" s="134">
        <f t="shared" si="137"/>
        <v>7</v>
      </c>
      <c r="J478" s="43">
        <f t="shared" si="138"/>
        <v>8</v>
      </c>
      <c r="K478" s="43">
        <f t="shared" si="139"/>
        <v>2</v>
      </c>
      <c r="L478" s="43">
        <f t="shared" si="140"/>
        <v>0</v>
      </c>
      <c r="M478" s="132">
        <f t="shared" si="141"/>
        <v>-1</v>
      </c>
      <c r="P478" s="24" t="str">
        <f t="shared" si="142"/>
        <v xml:space="preserve"> </v>
      </c>
      <c r="Q478" s="25" t="str">
        <f t="shared" si="143"/>
        <v>L</v>
      </c>
      <c r="R478" s="43">
        <f t="shared" si="144"/>
        <v>6</v>
      </c>
      <c r="S478" s="134">
        <f t="shared" si="145"/>
        <v>7</v>
      </c>
      <c r="T478" s="43">
        <f t="shared" si="146"/>
        <v>20</v>
      </c>
      <c r="U478" s="43">
        <f t="shared" si="147"/>
        <v>5</v>
      </c>
      <c r="V478" s="43">
        <f t="shared" si="148"/>
        <v>0</v>
      </c>
      <c r="W478" s="132">
        <f t="shared" si="149"/>
        <v>-16</v>
      </c>
    </row>
    <row r="479" spans="1:23">
      <c r="A479" s="197">
        <f t="shared" si="151"/>
        <v>469</v>
      </c>
      <c r="B479" s="198">
        <f>Data!B479</f>
        <v>27</v>
      </c>
      <c r="D479" s="73">
        <f t="shared" si="150"/>
        <v>5</v>
      </c>
      <c r="F479" s="24" t="str">
        <f t="shared" si="134"/>
        <v xml:space="preserve"> </v>
      </c>
      <c r="G479" s="25" t="str">
        <f t="shared" si="135"/>
        <v>L</v>
      </c>
      <c r="H479" s="43">
        <f t="shared" si="136"/>
        <v>5</v>
      </c>
      <c r="I479" s="134">
        <f t="shared" si="137"/>
        <v>8</v>
      </c>
      <c r="J479" s="43">
        <f t="shared" si="138"/>
        <v>9</v>
      </c>
      <c r="K479" s="43">
        <f t="shared" si="139"/>
        <v>3</v>
      </c>
      <c r="L479" s="43">
        <f t="shared" si="140"/>
        <v>0</v>
      </c>
      <c r="M479" s="132">
        <f t="shared" si="141"/>
        <v>-4</v>
      </c>
      <c r="P479" s="24" t="str">
        <f t="shared" si="142"/>
        <v xml:space="preserve"> </v>
      </c>
      <c r="Q479" s="25" t="str">
        <f t="shared" si="143"/>
        <v>L</v>
      </c>
      <c r="R479" s="43">
        <f t="shared" si="144"/>
        <v>5</v>
      </c>
      <c r="S479" s="134">
        <f t="shared" si="145"/>
        <v>8</v>
      </c>
      <c r="T479" s="43">
        <f t="shared" si="146"/>
        <v>21</v>
      </c>
      <c r="U479" s="43">
        <f t="shared" si="147"/>
        <v>5</v>
      </c>
      <c r="V479" s="43">
        <f t="shared" si="148"/>
        <v>0</v>
      </c>
      <c r="W479" s="132">
        <f t="shared" si="149"/>
        <v>-21</v>
      </c>
    </row>
    <row r="480" spans="1:23">
      <c r="A480" s="197">
        <f t="shared" si="151"/>
        <v>470</v>
      </c>
      <c r="B480" s="198">
        <f>Data!B480</f>
        <v>35</v>
      </c>
      <c r="D480" s="73">
        <f t="shared" si="150"/>
        <v>6</v>
      </c>
      <c r="F480" s="24" t="str">
        <f t="shared" si="134"/>
        <v xml:space="preserve"> </v>
      </c>
      <c r="G480" s="25" t="str">
        <f t="shared" si="135"/>
        <v>L</v>
      </c>
      <c r="H480" s="43">
        <f t="shared" si="136"/>
        <v>6</v>
      </c>
      <c r="I480" s="134">
        <f t="shared" si="137"/>
        <v>9</v>
      </c>
      <c r="J480" s="43">
        <f t="shared" si="138"/>
        <v>10</v>
      </c>
      <c r="K480" s="43">
        <f t="shared" si="139"/>
        <v>3</v>
      </c>
      <c r="L480" s="43">
        <f t="shared" si="140"/>
        <v>0</v>
      </c>
      <c r="M480" s="132">
        <f t="shared" si="141"/>
        <v>-7</v>
      </c>
      <c r="P480" s="24" t="str">
        <f t="shared" si="142"/>
        <v xml:space="preserve"> </v>
      </c>
      <c r="Q480" s="25" t="str">
        <f t="shared" si="143"/>
        <v>L</v>
      </c>
      <c r="R480" s="43">
        <f t="shared" si="144"/>
        <v>6</v>
      </c>
      <c r="S480" s="134">
        <f t="shared" si="145"/>
        <v>9</v>
      </c>
      <c r="T480" s="43">
        <f t="shared" si="146"/>
        <v>22</v>
      </c>
      <c r="U480" s="43">
        <f t="shared" si="147"/>
        <v>5</v>
      </c>
      <c r="V480" s="43">
        <f t="shared" si="148"/>
        <v>0</v>
      </c>
      <c r="W480" s="132">
        <f t="shared" si="149"/>
        <v>-26</v>
      </c>
    </row>
    <row r="481" spans="1:23">
      <c r="A481" s="197">
        <f t="shared" si="151"/>
        <v>471</v>
      </c>
      <c r="B481" s="198">
        <f>Data!B481</f>
        <v>28</v>
      </c>
      <c r="D481" s="73">
        <f t="shared" si="150"/>
        <v>5</v>
      </c>
      <c r="F481" s="24" t="str">
        <f t="shared" si="134"/>
        <v xml:space="preserve"> </v>
      </c>
      <c r="G481" s="25" t="str">
        <f t="shared" si="135"/>
        <v>L</v>
      </c>
      <c r="H481" s="43">
        <f t="shared" si="136"/>
        <v>5</v>
      </c>
      <c r="I481" s="134">
        <f t="shared" si="137"/>
        <v>10</v>
      </c>
      <c r="J481" s="43">
        <f t="shared" si="138"/>
        <v>11</v>
      </c>
      <c r="K481" s="43">
        <f t="shared" si="139"/>
        <v>4</v>
      </c>
      <c r="L481" s="43">
        <f t="shared" si="140"/>
        <v>0</v>
      </c>
      <c r="M481" s="132">
        <f t="shared" si="141"/>
        <v>-11</v>
      </c>
      <c r="P481" s="24" t="str">
        <f t="shared" si="142"/>
        <v xml:space="preserve"> </v>
      </c>
      <c r="Q481" s="25" t="str">
        <f t="shared" si="143"/>
        <v>L</v>
      </c>
      <c r="R481" s="43">
        <f t="shared" si="144"/>
        <v>5</v>
      </c>
      <c r="S481" s="134">
        <f t="shared" si="145"/>
        <v>10</v>
      </c>
      <c r="T481" s="43">
        <f t="shared" si="146"/>
        <v>23</v>
      </c>
      <c r="U481" s="43">
        <f t="shared" si="147"/>
        <v>6</v>
      </c>
      <c r="V481" s="43">
        <f t="shared" si="148"/>
        <v>0</v>
      </c>
      <c r="W481" s="132">
        <f t="shared" si="149"/>
        <v>-32</v>
      </c>
    </row>
    <row r="482" spans="1:23">
      <c r="A482" s="197">
        <f t="shared" si="151"/>
        <v>472</v>
      </c>
      <c r="B482" s="198">
        <f>Data!B482</f>
        <v>36</v>
      </c>
      <c r="D482" s="73">
        <f t="shared" si="150"/>
        <v>6</v>
      </c>
      <c r="F482" s="24" t="str">
        <f t="shared" si="134"/>
        <v xml:space="preserve"> </v>
      </c>
      <c r="G482" s="25" t="str">
        <f t="shared" si="135"/>
        <v>L</v>
      </c>
      <c r="H482" s="43">
        <f t="shared" si="136"/>
        <v>6</v>
      </c>
      <c r="I482" s="134">
        <f t="shared" si="137"/>
        <v>11</v>
      </c>
      <c r="J482" s="43">
        <f t="shared" si="138"/>
        <v>0</v>
      </c>
      <c r="K482" s="43">
        <f t="shared" si="139"/>
        <v>0</v>
      </c>
      <c r="L482" s="43">
        <f t="shared" si="140"/>
        <v>0</v>
      </c>
      <c r="M482" s="132">
        <f t="shared" si="141"/>
        <v>-11</v>
      </c>
      <c r="P482" s="24" t="str">
        <f t="shared" si="142"/>
        <v xml:space="preserve"> </v>
      </c>
      <c r="Q482" s="25" t="str">
        <f t="shared" si="143"/>
        <v>L</v>
      </c>
      <c r="R482" s="43">
        <f t="shared" si="144"/>
        <v>6</v>
      </c>
      <c r="S482" s="134">
        <f t="shared" si="145"/>
        <v>11</v>
      </c>
      <c r="T482" s="43">
        <f t="shared" si="146"/>
        <v>24</v>
      </c>
      <c r="U482" s="43">
        <f t="shared" si="147"/>
        <v>6</v>
      </c>
      <c r="V482" s="43">
        <f t="shared" si="148"/>
        <v>0</v>
      </c>
      <c r="W482" s="132">
        <f t="shared" si="149"/>
        <v>-38</v>
      </c>
    </row>
    <row r="483" spans="1:23">
      <c r="A483" s="197">
        <f t="shared" si="151"/>
        <v>473</v>
      </c>
      <c r="B483" s="198">
        <f>Data!B483</f>
        <v>25</v>
      </c>
      <c r="D483" s="73">
        <f t="shared" si="150"/>
        <v>5</v>
      </c>
      <c r="F483" s="24" t="str">
        <f t="shared" si="134"/>
        <v xml:space="preserve"> </v>
      </c>
      <c r="G483" s="25" t="str">
        <f t="shared" si="135"/>
        <v>L</v>
      </c>
      <c r="H483" s="43">
        <f t="shared" si="136"/>
        <v>5</v>
      </c>
      <c r="I483" s="134">
        <f t="shared" si="137"/>
        <v>12</v>
      </c>
      <c r="J483" s="43">
        <f t="shared" si="138"/>
        <v>0</v>
      </c>
      <c r="K483" s="43">
        <f t="shared" si="139"/>
        <v>0</v>
      </c>
      <c r="L483" s="43">
        <f t="shared" si="140"/>
        <v>0</v>
      </c>
      <c r="M483" s="132">
        <f t="shared" si="141"/>
        <v>-11</v>
      </c>
      <c r="P483" s="24" t="str">
        <f t="shared" si="142"/>
        <v xml:space="preserve"> </v>
      </c>
      <c r="Q483" s="25" t="str">
        <f t="shared" si="143"/>
        <v>L</v>
      </c>
      <c r="R483" s="43">
        <f t="shared" si="144"/>
        <v>5</v>
      </c>
      <c r="S483" s="134">
        <f t="shared" si="145"/>
        <v>12</v>
      </c>
      <c r="T483" s="43">
        <f t="shared" si="146"/>
        <v>25</v>
      </c>
      <c r="U483" s="43">
        <f t="shared" si="147"/>
        <v>6</v>
      </c>
      <c r="V483" s="43">
        <f t="shared" si="148"/>
        <v>0</v>
      </c>
      <c r="W483" s="132">
        <f t="shared" si="149"/>
        <v>-44</v>
      </c>
    </row>
    <row r="484" spans="1:23">
      <c r="A484" s="197">
        <f t="shared" si="151"/>
        <v>474</v>
      </c>
      <c r="B484" s="198">
        <f>Data!B484</f>
        <v>5</v>
      </c>
      <c r="D484" s="73">
        <f t="shared" si="150"/>
        <v>1</v>
      </c>
      <c r="F484" s="24" t="str">
        <f t="shared" si="134"/>
        <v xml:space="preserve"> </v>
      </c>
      <c r="G484" s="25" t="str">
        <f t="shared" si="135"/>
        <v>L</v>
      </c>
      <c r="H484" s="43">
        <f t="shared" si="136"/>
        <v>1</v>
      </c>
      <c r="I484" s="134">
        <f t="shared" si="137"/>
        <v>13</v>
      </c>
      <c r="J484" s="43">
        <f t="shared" si="138"/>
        <v>0</v>
      </c>
      <c r="K484" s="43">
        <f t="shared" si="139"/>
        <v>0</v>
      </c>
      <c r="L484" s="43">
        <f t="shared" si="140"/>
        <v>0</v>
      </c>
      <c r="M484" s="132">
        <f t="shared" si="141"/>
        <v>-11</v>
      </c>
      <c r="P484" s="24" t="str">
        <f t="shared" si="142"/>
        <v xml:space="preserve"> </v>
      </c>
      <c r="Q484" s="25" t="str">
        <f t="shared" si="143"/>
        <v>L</v>
      </c>
      <c r="R484" s="43">
        <f t="shared" si="144"/>
        <v>1</v>
      </c>
      <c r="S484" s="134">
        <f t="shared" si="145"/>
        <v>13</v>
      </c>
      <c r="T484" s="43">
        <f t="shared" si="146"/>
        <v>26</v>
      </c>
      <c r="U484" s="43">
        <f t="shared" si="147"/>
        <v>6</v>
      </c>
      <c r="V484" s="43">
        <f t="shared" si="148"/>
        <v>0</v>
      </c>
      <c r="W484" s="132">
        <f t="shared" si="149"/>
        <v>-50</v>
      </c>
    </row>
    <row r="485" spans="1:23">
      <c r="A485" s="197">
        <f t="shared" si="151"/>
        <v>475</v>
      </c>
      <c r="B485" s="198">
        <f>Data!B485</f>
        <v>21</v>
      </c>
      <c r="D485" s="73">
        <f t="shared" si="150"/>
        <v>4</v>
      </c>
      <c r="F485" s="24" t="str">
        <f t="shared" si="134"/>
        <v xml:space="preserve"> </v>
      </c>
      <c r="G485" s="25" t="str">
        <f t="shared" si="135"/>
        <v>L</v>
      </c>
      <c r="H485" s="43">
        <f t="shared" si="136"/>
        <v>4</v>
      </c>
      <c r="I485" s="134">
        <f t="shared" si="137"/>
        <v>14</v>
      </c>
      <c r="J485" s="43">
        <f t="shared" si="138"/>
        <v>0</v>
      </c>
      <c r="K485" s="43">
        <f t="shared" si="139"/>
        <v>0</v>
      </c>
      <c r="L485" s="43">
        <f t="shared" si="140"/>
        <v>0</v>
      </c>
      <c r="M485" s="132">
        <f t="shared" si="141"/>
        <v>-11</v>
      </c>
      <c r="P485" s="24" t="str">
        <f t="shared" si="142"/>
        <v xml:space="preserve"> </v>
      </c>
      <c r="Q485" s="25" t="str">
        <f t="shared" si="143"/>
        <v>L</v>
      </c>
      <c r="R485" s="43">
        <f t="shared" si="144"/>
        <v>4</v>
      </c>
      <c r="S485" s="134">
        <f t="shared" si="145"/>
        <v>14</v>
      </c>
      <c r="T485" s="43">
        <f t="shared" si="146"/>
        <v>27</v>
      </c>
      <c r="U485" s="43">
        <f t="shared" si="147"/>
        <v>6</v>
      </c>
      <c r="V485" s="43">
        <f t="shared" si="148"/>
        <v>0</v>
      </c>
      <c r="W485" s="132">
        <f t="shared" si="149"/>
        <v>-56</v>
      </c>
    </row>
    <row r="486" spans="1:23">
      <c r="A486" s="197">
        <f t="shared" si="151"/>
        <v>476</v>
      </c>
      <c r="B486" s="198">
        <f>Data!B486</f>
        <v>5</v>
      </c>
      <c r="D486" s="73">
        <f t="shared" si="150"/>
        <v>1</v>
      </c>
      <c r="F486" s="24" t="str">
        <f t="shared" si="134"/>
        <v xml:space="preserve"> </v>
      </c>
      <c r="G486" s="25" t="str">
        <f t="shared" si="135"/>
        <v>L</v>
      </c>
      <c r="H486" s="43">
        <f t="shared" si="136"/>
        <v>1</v>
      </c>
      <c r="I486" s="134">
        <f t="shared" si="137"/>
        <v>15</v>
      </c>
      <c r="J486" s="43">
        <f t="shared" si="138"/>
        <v>0</v>
      </c>
      <c r="K486" s="43">
        <f t="shared" si="139"/>
        <v>0</v>
      </c>
      <c r="L486" s="43">
        <f t="shared" si="140"/>
        <v>0</v>
      </c>
      <c r="M486" s="132">
        <f t="shared" si="141"/>
        <v>-11</v>
      </c>
      <c r="P486" s="24" t="str">
        <f t="shared" si="142"/>
        <v xml:space="preserve"> </v>
      </c>
      <c r="Q486" s="25" t="str">
        <f t="shared" si="143"/>
        <v>L</v>
      </c>
      <c r="R486" s="43">
        <f t="shared" si="144"/>
        <v>1</v>
      </c>
      <c r="S486" s="134">
        <f t="shared" si="145"/>
        <v>15</v>
      </c>
      <c r="T486" s="43">
        <f t="shared" si="146"/>
        <v>28</v>
      </c>
      <c r="U486" s="43">
        <f t="shared" si="147"/>
        <v>6</v>
      </c>
      <c r="V486" s="43">
        <f t="shared" si="148"/>
        <v>0</v>
      </c>
      <c r="W486" s="132">
        <f t="shared" si="149"/>
        <v>-62</v>
      </c>
    </row>
    <row r="487" spans="1:23">
      <c r="A487" s="197">
        <f t="shared" si="151"/>
        <v>477</v>
      </c>
      <c r="B487" s="198">
        <f>Data!B487</f>
        <v>36</v>
      </c>
      <c r="D487" s="73">
        <f t="shared" si="150"/>
        <v>6</v>
      </c>
      <c r="F487" s="24" t="str">
        <f t="shared" si="134"/>
        <v xml:space="preserve"> </v>
      </c>
      <c r="G487" s="25" t="str">
        <f t="shared" si="135"/>
        <v>L</v>
      </c>
      <c r="H487" s="43">
        <f t="shared" si="136"/>
        <v>6</v>
      </c>
      <c r="I487" s="134">
        <f t="shared" si="137"/>
        <v>16</v>
      </c>
      <c r="J487" s="43">
        <f t="shared" si="138"/>
        <v>0</v>
      </c>
      <c r="K487" s="43">
        <f t="shared" si="139"/>
        <v>0</v>
      </c>
      <c r="L487" s="43">
        <f t="shared" si="140"/>
        <v>0</v>
      </c>
      <c r="M487" s="132">
        <f t="shared" si="141"/>
        <v>-11</v>
      </c>
      <c r="P487" s="24" t="str">
        <f t="shared" si="142"/>
        <v xml:space="preserve"> </v>
      </c>
      <c r="Q487" s="25" t="str">
        <f t="shared" si="143"/>
        <v>L</v>
      </c>
      <c r="R487" s="43">
        <f t="shared" si="144"/>
        <v>6</v>
      </c>
      <c r="S487" s="134">
        <f t="shared" si="145"/>
        <v>16</v>
      </c>
      <c r="T487" s="43">
        <f t="shared" si="146"/>
        <v>29</v>
      </c>
      <c r="U487" s="43">
        <f t="shared" si="147"/>
        <v>6</v>
      </c>
      <c r="V487" s="43">
        <f t="shared" si="148"/>
        <v>0</v>
      </c>
      <c r="W487" s="132">
        <f t="shared" si="149"/>
        <v>-68</v>
      </c>
    </row>
    <row r="488" spans="1:23">
      <c r="A488" s="197">
        <f t="shared" si="151"/>
        <v>478</v>
      </c>
      <c r="B488" s="198">
        <f>Data!B488</f>
        <v>15</v>
      </c>
      <c r="D488" s="73">
        <f t="shared" si="150"/>
        <v>3</v>
      </c>
      <c r="F488" s="24" t="str">
        <f t="shared" si="134"/>
        <v xml:space="preserve"> </v>
      </c>
      <c r="G488" s="25" t="str">
        <f t="shared" si="135"/>
        <v>L</v>
      </c>
      <c r="H488" s="43">
        <f t="shared" si="136"/>
        <v>3</v>
      </c>
      <c r="I488" s="134">
        <f t="shared" si="137"/>
        <v>17</v>
      </c>
      <c r="J488" s="43">
        <f t="shared" si="138"/>
        <v>0</v>
      </c>
      <c r="K488" s="43">
        <f t="shared" si="139"/>
        <v>0</v>
      </c>
      <c r="L488" s="43">
        <f t="shared" si="140"/>
        <v>0</v>
      </c>
      <c r="M488" s="132">
        <f t="shared" si="141"/>
        <v>-11</v>
      </c>
      <c r="P488" s="24" t="str">
        <f t="shared" si="142"/>
        <v xml:space="preserve"> </v>
      </c>
      <c r="Q488" s="25" t="str">
        <f t="shared" si="143"/>
        <v>L</v>
      </c>
      <c r="R488" s="43">
        <f t="shared" si="144"/>
        <v>3</v>
      </c>
      <c r="S488" s="134">
        <f t="shared" si="145"/>
        <v>17</v>
      </c>
      <c r="T488" s="43">
        <f t="shared" si="146"/>
        <v>30</v>
      </c>
      <c r="U488" s="43">
        <f t="shared" si="147"/>
        <v>6</v>
      </c>
      <c r="V488" s="43">
        <f t="shared" si="148"/>
        <v>0</v>
      </c>
      <c r="W488" s="132">
        <f t="shared" si="149"/>
        <v>-74</v>
      </c>
    </row>
    <row r="489" spans="1:23">
      <c r="A489" s="197">
        <f t="shared" si="151"/>
        <v>479</v>
      </c>
      <c r="B489" s="198">
        <f>Data!B489</f>
        <v>7</v>
      </c>
      <c r="D489" s="73">
        <f t="shared" si="150"/>
        <v>2</v>
      </c>
      <c r="F489" s="24" t="str">
        <f t="shared" si="134"/>
        <v xml:space="preserve"> </v>
      </c>
      <c r="G489" s="25" t="str">
        <f t="shared" si="135"/>
        <v>L</v>
      </c>
      <c r="H489" s="43">
        <f t="shared" si="136"/>
        <v>2</v>
      </c>
      <c r="I489" s="134">
        <f t="shared" si="137"/>
        <v>18</v>
      </c>
      <c r="J489" s="43">
        <f t="shared" si="138"/>
        <v>0</v>
      </c>
      <c r="K489" s="43">
        <f t="shared" si="139"/>
        <v>0</v>
      </c>
      <c r="L489" s="43">
        <f t="shared" si="140"/>
        <v>0</v>
      </c>
      <c r="M489" s="132">
        <f t="shared" si="141"/>
        <v>-11</v>
      </c>
      <c r="P489" s="24" t="str">
        <f t="shared" si="142"/>
        <v xml:space="preserve"> </v>
      </c>
      <c r="Q489" s="25" t="str">
        <f t="shared" si="143"/>
        <v>L</v>
      </c>
      <c r="R489" s="43">
        <f t="shared" si="144"/>
        <v>2</v>
      </c>
      <c r="S489" s="134">
        <f t="shared" si="145"/>
        <v>18</v>
      </c>
      <c r="T489" s="43">
        <f t="shared" si="146"/>
        <v>30</v>
      </c>
      <c r="U489" s="43">
        <f t="shared" si="147"/>
        <v>6</v>
      </c>
      <c r="V489" s="43">
        <f t="shared" si="148"/>
        <v>0</v>
      </c>
      <c r="W489" s="132">
        <f t="shared" si="149"/>
        <v>-80</v>
      </c>
    </row>
    <row r="490" spans="1:23">
      <c r="A490" s="197">
        <f t="shared" si="151"/>
        <v>480</v>
      </c>
      <c r="B490" s="198">
        <f>Data!B490</f>
        <v>26</v>
      </c>
      <c r="D490" s="73">
        <f t="shared" si="150"/>
        <v>5</v>
      </c>
      <c r="F490" s="24" t="str">
        <f t="shared" si="134"/>
        <v xml:space="preserve"> </v>
      </c>
      <c r="G490" s="25" t="str">
        <f t="shared" si="135"/>
        <v>L</v>
      </c>
      <c r="H490" s="43">
        <f t="shared" si="136"/>
        <v>5</v>
      </c>
      <c r="I490" s="134">
        <f t="shared" si="137"/>
        <v>19</v>
      </c>
      <c r="J490" s="43">
        <f t="shared" si="138"/>
        <v>0</v>
      </c>
      <c r="K490" s="43">
        <f t="shared" si="139"/>
        <v>0</v>
      </c>
      <c r="L490" s="43">
        <f t="shared" si="140"/>
        <v>0</v>
      </c>
      <c r="M490" s="132">
        <f t="shared" si="141"/>
        <v>-11</v>
      </c>
      <c r="P490" s="24" t="str">
        <f t="shared" si="142"/>
        <v xml:space="preserve"> </v>
      </c>
      <c r="Q490" s="25" t="str">
        <f t="shared" si="143"/>
        <v>L</v>
      </c>
      <c r="R490" s="43">
        <f t="shared" si="144"/>
        <v>5</v>
      </c>
      <c r="S490" s="134">
        <f t="shared" si="145"/>
        <v>19</v>
      </c>
      <c r="T490" s="43">
        <f t="shared" si="146"/>
        <v>30</v>
      </c>
      <c r="U490" s="43">
        <f t="shared" si="147"/>
        <v>0</v>
      </c>
      <c r="V490" s="43">
        <f t="shared" si="148"/>
        <v>0</v>
      </c>
      <c r="W490" s="132">
        <f t="shared" si="149"/>
        <v>-80</v>
      </c>
    </row>
    <row r="491" spans="1:23">
      <c r="A491" s="197">
        <f t="shared" si="151"/>
        <v>481</v>
      </c>
      <c r="B491" s="198">
        <f>Data!B491</f>
        <v>5</v>
      </c>
      <c r="D491" s="73">
        <f t="shared" si="150"/>
        <v>1</v>
      </c>
      <c r="F491" s="24" t="str">
        <f t="shared" si="134"/>
        <v xml:space="preserve"> </v>
      </c>
      <c r="G491" s="25" t="str">
        <f t="shared" si="135"/>
        <v>L</v>
      </c>
      <c r="H491" s="43">
        <f t="shared" si="136"/>
        <v>1</v>
      </c>
      <c r="I491" s="134">
        <f t="shared" si="137"/>
        <v>20</v>
      </c>
      <c r="J491" s="43">
        <f t="shared" si="138"/>
        <v>0</v>
      </c>
      <c r="K491" s="43">
        <f t="shared" si="139"/>
        <v>0</v>
      </c>
      <c r="L491" s="43">
        <f t="shared" si="140"/>
        <v>0</v>
      </c>
      <c r="M491" s="132">
        <f t="shared" si="141"/>
        <v>-11</v>
      </c>
      <c r="P491" s="24" t="str">
        <f t="shared" si="142"/>
        <v xml:space="preserve"> </v>
      </c>
      <c r="Q491" s="25" t="str">
        <f t="shared" si="143"/>
        <v>L</v>
      </c>
      <c r="R491" s="43">
        <f t="shared" si="144"/>
        <v>1</v>
      </c>
      <c r="S491" s="134">
        <f t="shared" si="145"/>
        <v>20</v>
      </c>
      <c r="T491" s="43">
        <f t="shared" si="146"/>
        <v>30</v>
      </c>
      <c r="U491" s="43">
        <f t="shared" si="147"/>
        <v>0</v>
      </c>
      <c r="V491" s="43">
        <f t="shared" si="148"/>
        <v>0</v>
      </c>
      <c r="W491" s="132">
        <f t="shared" si="149"/>
        <v>-80</v>
      </c>
    </row>
    <row r="492" spans="1:23">
      <c r="A492" s="197">
        <f t="shared" si="151"/>
        <v>482</v>
      </c>
      <c r="B492" s="198">
        <f>Data!B492</f>
        <v>19</v>
      </c>
      <c r="D492" s="73">
        <f t="shared" si="150"/>
        <v>4</v>
      </c>
      <c r="F492" s="24" t="str">
        <f t="shared" si="134"/>
        <v xml:space="preserve"> </v>
      </c>
      <c r="G492" s="25" t="str">
        <f t="shared" si="135"/>
        <v>L</v>
      </c>
      <c r="H492" s="43">
        <f t="shared" si="136"/>
        <v>4</v>
      </c>
      <c r="I492" s="134">
        <f t="shared" si="137"/>
        <v>21</v>
      </c>
      <c r="J492" s="43">
        <f t="shared" si="138"/>
        <v>0</v>
      </c>
      <c r="K492" s="43">
        <f t="shared" si="139"/>
        <v>0</v>
      </c>
      <c r="L492" s="43">
        <f t="shared" si="140"/>
        <v>0</v>
      </c>
      <c r="M492" s="132">
        <f t="shared" si="141"/>
        <v>-11</v>
      </c>
      <c r="P492" s="24" t="str">
        <f t="shared" si="142"/>
        <v xml:space="preserve"> </v>
      </c>
      <c r="Q492" s="25" t="str">
        <f t="shared" si="143"/>
        <v>L</v>
      </c>
      <c r="R492" s="43">
        <f t="shared" si="144"/>
        <v>4</v>
      </c>
      <c r="S492" s="134">
        <f t="shared" si="145"/>
        <v>21</v>
      </c>
      <c r="T492" s="43">
        <f t="shared" si="146"/>
        <v>30</v>
      </c>
      <c r="U492" s="43">
        <f t="shared" si="147"/>
        <v>0</v>
      </c>
      <c r="V492" s="43">
        <f t="shared" si="148"/>
        <v>0</v>
      </c>
      <c r="W492" s="132">
        <f t="shared" si="149"/>
        <v>-80</v>
      </c>
    </row>
    <row r="493" spans="1:23">
      <c r="A493" s="197">
        <f t="shared" si="151"/>
        <v>483</v>
      </c>
      <c r="B493" s="198">
        <f>Data!B493</f>
        <v>20</v>
      </c>
      <c r="D493" s="73">
        <f t="shared" si="150"/>
        <v>4</v>
      </c>
      <c r="F493" s="24" t="str">
        <f t="shared" si="134"/>
        <v xml:space="preserve"> </v>
      </c>
      <c r="G493" s="25" t="str">
        <f t="shared" si="135"/>
        <v>W</v>
      </c>
      <c r="H493" s="43" t="str">
        <f t="shared" si="136"/>
        <v xml:space="preserve"> </v>
      </c>
      <c r="I493" s="134">
        <f t="shared" si="137"/>
        <v>0</v>
      </c>
      <c r="J493" s="43">
        <f t="shared" si="138"/>
        <v>0</v>
      </c>
      <c r="K493" s="43">
        <f t="shared" si="139"/>
        <v>0</v>
      </c>
      <c r="L493" s="43">
        <f t="shared" si="140"/>
        <v>0</v>
      </c>
      <c r="M493" s="132">
        <f t="shared" si="141"/>
        <v>-11</v>
      </c>
      <c r="P493" s="24" t="str">
        <f t="shared" si="142"/>
        <v xml:space="preserve"> </v>
      </c>
      <c r="Q493" s="25" t="str">
        <f t="shared" si="143"/>
        <v>W</v>
      </c>
      <c r="R493" s="43" t="str">
        <f t="shared" si="144"/>
        <v xml:space="preserve"> </v>
      </c>
      <c r="S493" s="134">
        <f t="shared" si="145"/>
        <v>0</v>
      </c>
      <c r="T493" s="43">
        <f t="shared" si="146"/>
        <v>25</v>
      </c>
      <c r="U493" s="43">
        <f t="shared" si="147"/>
        <v>0</v>
      </c>
      <c r="V493" s="43">
        <f t="shared" si="148"/>
        <v>0</v>
      </c>
      <c r="W493" s="132">
        <f t="shared" si="149"/>
        <v>-80</v>
      </c>
    </row>
    <row r="494" spans="1:23">
      <c r="A494" s="197">
        <f t="shared" si="151"/>
        <v>484</v>
      </c>
      <c r="B494" s="198">
        <f>Data!B494</f>
        <v>10</v>
      </c>
      <c r="D494" s="73">
        <f t="shared" si="150"/>
        <v>2</v>
      </c>
      <c r="F494" s="24" t="str">
        <f t="shared" si="134"/>
        <v xml:space="preserve"> </v>
      </c>
      <c r="G494" s="25" t="str">
        <f t="shared" si="135"/>
        <v xml:space="preserve"> </v>
      </c>
      <c r="H494" s="43" t="str">
        <f t="shared" si="136"/>
        <v xml:space="preserve"> </v>
      </c>
      <c r="I494" s="134">
        <f t="shared" si="137"/>
        <v>0</v>
      </c>
      <c r="J494" s="43">
        <f t="shared" si="138"/>
        <v>0</v>
      </c>
      <c r="K494" s="43">
        <f t="shared" si="139"/>
        <v>0</v>
      </c>
      <c r="L494" s="43">
        <f t="shared" si="140"/>
        <v>0</v>
      </c>
      <c r="M494" s="132">
        <f t="shared" si="141"/>
        <v>-11</v>
      </c>
      <c r="P494" s="24" t="str">
        <f t="shared" si="142"/>
        <v xml:space="preserve"> </v>
      </c>
      <c r="Q494" s="25" t="str">
        <f t="shared" si="143"/>
        <v xml:space="preserve"> </v>
      </c>
      <c r="R494" s="43" t="str">
        <f t="shared" si="144"/>
        <v xml:space="preserve"> </v>
      </c>
      <c r="S494" s="134">
        <f t="shared" si="145"/>
        <v>0</v>
      </c>
      <c r="T494" s="43">
        <f t="shared" si="146"/>
        <v>25</v>
      </c>
      <c r="U494" s="43">
        <f t="shared" si="147"/>
        <v>0</v>
      </c>
      <c r="V494" s="43">
        <f t="shared" si="148"/>
        <v>0</v>
      </c>
      <c r="W494" s="132">
        <f t="shared" si="149"/>
        <v>-80</v>
      </c>
    </row>
    <row r="495" spans="1:23">
      <c r="A495" s="197">
        <f t="shared" si="151"/>
        <v>485</v>
      </c>
      <c r="B495" s="198">
        <f>Data!B495</f>
        <v>36</v>
      </c>
      <c r="D495" s="73">
        <f t="shared" si="150"/>
        <v>6</v>
      </c>
      <c r="F495" s="24" t="str">
        <f t="shared" si="134"/>
        <v xml:space="preserve"> </v>
      </c>
      <c r="G495" s="25" t="str">
        <f t="shared" si="135"/>
        <v xml:space="preserve"> </v>
      </c>
      <c r="H495" s="43" t="str">
        <f t="shared" si="136"/>
        <v xml:space="preserve"> </v>
      </c>
      <c r="I495" s="134">
        <f t="shared" si="137"/>
        <v>0</v>
      </c>
      <c r="J495" s="43">
        <f t="shared" si="138"/>
        <v>0</v>
      </c>
      <c r="K495" s="43">
        <f t="shared" si="139"/>
        <v>0</v>
      </c>
      <c r="L495" s="43">
        <f t="shared" si="140"/>
        <v>0</v>
      </c>
      <c r="M495" s="132">
        <f t="shared" si="141"/>
        <v>-11</v>
      </c>
      <c r="P495" s="24" t="str">
        <f t="shared" si="142"/>
        <v xml:space="preserve"> </v>
      </c>
      <c r="Q495" s="25" t="str">
        <f t="shared" si="143"/>
        <v xml:space="preserve"> </v>
      </c>
      <c r="R495" s="43" t="str">
        <f t="shared" si="144"/>
        <v xml:space="preserve"> </v>
      </c>
      <c r="S495" s="134">
        <f t="shared" si="145"/>
        <v>0</v>
      </c>
      <c r="T495" s="43">
        <f t="shared" si="146"/>
        <v>25</v>
      </c>
      <c r="U495" s="43">
        <f t="shared" si="147"/>
        <v>0</v>
      </c>
      <c r="V495" s="43">
        <f t="shared" si="148"/>
        <v>0</v>
      </c>
      <c r="W495" s="132">
        <f t="shared" si="149"/>
        <v>-80</v>
      </c>
    </row>
    <row r="496" spans="1:23">
      <c r="A496" s="197">
        <f t="shared" si="151"/>
        <v>486</v>
      </c>
      <c r="B496" s="198">
        <f>Data!B496</f>
        <v>28</v>
      </c>
      <c r="D496" s="73">
        <f t="shared" si="150"/>
        <v>5</v>
      </c>
      <c r="F496" s="24" t="str">
        <f t="shared" si="134"/>
        <v xml:space="preserve"> </v>
      </c>
      <c r="G496" s="25" t="str">
        <f t="shared" si="135"/>
        <v xml:space="preserve"> </v>
      </c>
      <c r="H496" s="43" t="str">
        <f t="shared" si="136"/>
        <v xml:space="preserve"> </v>
      </c>
      <c r="I496" s="134">
        <f t="shared" si="137"/>
        <v>0</v>
      </c>
      <c r="J496" s="43">
        <f t="shared" si="138"/>
        <v>0</v>
      </c>
      <c r="K496" s="43">
        <f t="shared" si="139"/>
        <v>0</v>
      </c>
      <c r="L496" s="43">
        <f t="shared" si="140"/>
        <v>0</v>
      </c>
      <c r="M496" s="132">
        <f t="shared" si="141"/>
        <v>-11</v>
      </c>
      <c r="P496" s="24" t="str">
        <f t="shared" si="142"/>
        <v xml:space="preserve"> </v>
      </c>
      <c r="Q496" s="25" t="str">
        <f t="shared" si="143"/>
        <v xml:space="preserve"> </v>
      </c>
      <c r="R496" s="43" t="str">
        <f t="shared" si="144"/>
        <v xml:space="preserve"> </v>
      </c>
      <c r="S496" s="134">
        <f t="shared" si="145"/>
        <v>0</v>
      </c>
      <c r="T496" s="43">
        <f t="shared" si="146"/>
        <v>25</v>
      </c>
      <c r="U496" s="43">
        <f t="shared" si="147"/>
        <v>0</v>
      </c>
      <c r="V496" s="43">
        <f t="shared" si="148"/>
        <v>0</v>
      </c>
      <c r="W496" s="132">
        <f t="shared" si="149"/>
        <v>-80</v>
      </c>
    </row>
    <row r="497" spans="1:23">
      <c r="A497" s="197">
        <f t="shared" si="151"/>
        <v>487</v>
      </c>
      <c r="B497" s="198">
        <f>Data!B497</f>
        <v>2</v>
      </c>
      <c r="D497" s="73">
        <f t="shared" si="150"/>
        <v>1</v>
      </c>
      <c r="F497" s="24" t="str">
        <f t="shared" si="134"/>
        <v xml:space="preserve"> </v>
      </c>
      <c r="G497" s="25" t="str">
        <f t="shared" si="135"/>
        <v xml:space="preserve"> </v>
      </c>
      <c r="H497" s="43" t="str">
        <f t="shared" si="136"/>
        <v xml:space="preserve"> </v>
      </c>
      <c r="I497" s="134">
        <f t="shared" si="137"/>
        <v>0</v>
      </c>
      <c r="J497" s="43">
        <f t="shared" si="138"/>
        <v>0</v>
      </c>
      <c r="K497" s="43">
        <f t="shared" si="139"/>
        <v>0</v>
      </c>
      <c r="L497" s="43">
        <f t="shared" si="140"/>
        <v>0</v>
      </c>
      <c r="M497" s="132">
        <f t="shared" si="141"/>
        <v>-11</v>
      </c>
      <c r="P497" s="24" t="str">
        <f t="shared" si="142"/>
        <v xml:space="preserve"> </v>
      </c>
      <c r="Q497" s="25" t="str">
        <f t="shared" si="143"/>
        <v xml:space="preserve"> </v>
      </c>
      <c r="R497" s="43" t="str">
        <f t="shared" si="144"/>
        <v xml:space="preserve"> </v>
      </c>
      <c r="S497" s="134">
        <f t="shared" si="145"/>
        <v>0</v>
      </c>
      <c r="T497" s="43">
        <f t="shared" si="146"/>
        <v>25</v>
      </c>
      <c r="U497" s="43">
        <f t="shared" si="147"/>
        <v>0</v>
      </c>
      <c r="V497" s="43">
        <f t="shared" si="148"/>
        <v>0</v>
      </c>
      <c r="W497" s="132">
        <f t="shared" si="149"/>
        <v>-80</v>
      </c>
    </row>
    <row r="498" spans="1:23">
      <c r="A498" s="197">
        <f t="shared" si="151"/>
        <v>488</v>
      </c>
      <c r="B498" s="198">
        <f>Data!B498</f>
        <v>17</v>
      </c>
      <c r="D498" s="73">
        <f t="shared" si="150"/>
        <v>3</v>
      </c>
      <c r="F498" s="24" t="str">
        <f t="shared" si="134"/>
        <v xml:space="preserve"> </v>
      </c>
      <c r="G498" s="25" t="str">
        <f t="shared" si="135"/>
        <v xml:space="preserve"> </v>
      </c>
      <c r="H498" s="43" t="str">
        <f t="shared" si="136"/>
        <v xml:space="preserve"> </v>
      </c>
      <c r="I498" s="134">
        <f t="shared" si="137"/>
        <v>0</v>
      </c>
      <c r="J498" s="43">
        <f t="shared" si="138"/>
        <v>0</v>
      </c>
      <c r="K498" s="43">
        <f t="shared" si="139"/>
        <v>0</v>
      </c>
      <c r="L498" s="43">
        <f t="shared" si="140"/>
        <v>0</v>
      </c>
      <c r="M498" s="132">
        <f t="shared" si="141"/>
        <v>-11</v>
      </c>
      <c r="P498" s="24" t="str">
        <f t="shared" si="142"/>
        <v xml:space="preserve"> </v>
      </c>
      <c r="Q498" s="25" t="str">
        <f t="shared" si="143"/>
        <v xml:space="preserve"> </v>
      </c>
      <c r="R498" s="43" t="str">
        <f t="shared" si="144"/>
        <v xml:space="preserve"> </v>
      </c>
      <c r="S498" s="134">
        <f t="shared" si="145"/>
        <v>0</v>
      </c>
      <c r="T498" s="43">
        <f t="shared" si="146"/>
        <v>25</v>
      </c>
      <c r="U498" s="43">
        <f t="shared" si="147"/>
        <v>0</v>
      </c>
      <c r="V498" s="43">
        <f t="shared" si="148"/>
        <v>0</v>
      </c>
      <c r="W498" s="132">
        <f t="shared" si="149"/>
        <v>-80</v>
      </c>
    </row>
    <row r="499" spans="1:23">
      <c r="A499" s="197">
        <f t="shared" si="151"/>
        <v>489</v>
      </c>
      <c r="B499" s="198">
        <f>Data!B499</f>
        <v>9</v>
      </c>
      <c r="D499" s="73">
        <f t="shared" si="150"/>
        <v>2</v>
      </c>
      <c r="F499" s="24" t="str">
        <f t="shared" si="134"/>
        <v xml:space="preserve"> </v>
      </c>
      <c r="G499" s="25" t="str">
        <f t="shared" si="135"/>
        <v xml:space="preserve"> </v>
      </c>
      <c r="H499" s="43" t="str">
        <f t="shared" si="136"/>
        <v xml:space="preserve"> </v>
      </c>
      <c r="I499" s="134">
        <f t="shared" si="137"/>
        <v>0</v>
      </c>
      <c r="J499" s="43">
        <f t="shared" si="138"/>
        <v>0</v>
      </c>
      <c r="K499" s="43">
        <f t="shared" si="139"/>
        <v>0</v>
      </c>
      <c r="L499" s="43">
        <f t="shared" si="140"/>
        <v>0</v>
      </c>
      <c r="M499" s="132">
        <f t="shared" si="141"/>
        <v>-11</v>
      </c>
      <c r="P499" s="24" t="str">
        <f t="shared" si="142"/>
        <v xml:space="preserve"> </v>
      </c>
      <c r="Q499" s="25" t="str">
        <f t="shared" si="143"/>
        <v xml:space="preserve"> </v>
      </c>
      <c r="R499" s="43" t="str">
        <f t="shared" si="144"/>
        <v xml:space="preserve"> </v>
      </c>
      <c r="S499" s="134">
        <f t="shared" si="145"/>
        <v>0</v>
      </c>
      <c r="T499" s="43">
        <f t="shared" si="146"/>
        <v>25</v>
      </c>
      <c r="U499" s="43">
        <f t="shared" si="147"/>
        <v>0</v>
      </c>
      <c r="V499" s="43">
        <f t="shared" si="148"/>
        <v>0</v>
      </c>
      <c r="W499" s="132">
        <f t="shared" si="149"/>
        <v>-80</v>
      </c>
    </row>
    <row r="500" spans="1:23">
      <c r="A500" s="197">
        <f t="shared" si="151"/>
        <v>490</v>
      </c>
      <c r="B500" s="198">
        <f>Data!B500</f>
        <v>9</v>
      </c>
      <c r="D500" s="73">
        <f t="shared" si="150"/>
        <v>2</v>
      </c>
      <c r="F500" s="24" t="str">
        <f t="shared" si="134"/>
        <v>T</v>
      </c>
      <c r="G500" s="25" t="str">
        <f t="shared" si="135"/>
        <v xml:space="preserve"> </v>
      </c>
      <c r="H500" s="43">
        <f t="shared" si="136"/>
        <v>2</v>
      </c>
      <c r="I500" s="134">
        <f t="shared" si="137"/>
        <v>0</v>
      </c>
      <c r="J500" s="43">
        <f t="shared" si="138"/>
        <v>1</v>
      </c>
      <c r="K500" s="43">
        <f t="shared" si="139"/>
        <v>1</v>
      </c>
      <c r="L500" s="43">
        <f t="shared" si="140"/>
        <v>0</v>
      </c>
      <c r="M500" s="132">
        <f t="shared" si="141"/>
        <v>-12</v>
      </c>
      <c r="P500" s="24" t="str">
        <f t="shared" si="142"/>
        <v>T</v>
      </c>
      <c r="Q500" s="25" t="str">
        <f t="shared" si="143"/>
        <v xml:space="preserve"> </v>
      </c>
      <c r="R500" s="43">
        <f t="shared" si="144"/>
        <v>2</v>
      </c>
      <c r="S500" s="134">
        <f t="shared" si="145"/>
        <v>0</v>
      </c>
      <c r="T500" s="43">
        <f t="shared" si="146"/>
        <v>25</v>
      </c>
      <c r="U500" s="43">
        <f t="shared" si="147"/>
        <v>6</v>
      </c>
      <c r="V500" s="43">
        <f t="shared" si="148"/>
        <v>0</v>
      </c>
      <c r="W500" s="132">
        <f t="shared" si="149"/>
        <v>-86</v>
      </c>
    </row>
    <row r="501" spans="1:23">
      <c r="A501" s="197">
        <f t="shared" si="151"/>
        <v>491</v>
      </c>
      <c r="B501" s="198">
        <f>Data!B501</f>
        <v>36</v>
      </c>
      <c r="D501" s="73">
        <f t="shared" si="150"/>
        <v>6</v>
      </c>
      <c r="F501" s="24" t="str">
        <f t="shared" si="134"/>
        <v xml:space="preserve"> </v>
      </c>
      <c r="G501" s="25" t="str">
        <f t="shared" si="135"/>
        <v>L</v>
      </c>
      <c r="H501" s="43">
        <f t="shared" si="136"/>
        <v>6</v>
      </c>
      <c r="I501" s="134">
        <f t="shared" si="137"/>
        <v>1</v>
      </c>
      <c r="J501" s="43">
        <f t="shared" si="138"/>
        <v>2</v>
      </c>
      <c r="K501" s="43">
        <f t="shared" si="139"/>
        <v>1</v>
      </c>
      <c r="L501" s="43">
        <f t="shared" si="140"/>
        <v>0</v>
      </c>
      <c r="M501" s="132">
        <f t="shared" si="141"/>
        <v>-13</v>
      </c>
      <c r="P501" s="24" t="str">
        <f t="shared" si="142"/>
        <v xml:space="preserve"> </v>
      </c>
      <c r="Q501" s="25" t="str">
        <f t="shared" si="143"/>
        <v>L</v>
      </c>
      <c r="R501" s="43">
        <f t="shared" si="144"/>
        <v>6</v>
      </c>
      <c r="S501" s="134">
        <f t="shared" si="145"/>
        <v>1</v>
      </c>
      <c r="T501" s="43">
        <f t="shared" si="146"/>
        <v>26</v>
      </c>
      <c r="U501" s="43">
        <f t="shared" si="147"/>
        <v>6</v>
      </c>
      <c r="V501" s="43">
        <f t="shared" si="148"/>
        <v>0</v>
      </c>
      <c r="W501" s="132">
        <f t="shared" si="149"/>
        <v>-92</v>
      </c>
    </row>
    <row r="502" spans="1:23">
      <c r="A502" s="197">
        <f t="shared" si="151"/>
        <v>492</v>
      </c>
      <c r="B502" s="198">
        <f>Data!B502</f>
        <v>4</v>
      </c>
      <c r="D502" s="73">
        <f t="shared" si="150"/>
        <v>1</v>
      </c>
      <c r="F502" s="24" t="str">
        <f t="shared" si="134"/>
        <v xml:space="preserve"> </v>
      </c>
      <c r="G502" s="25" t="str">
        <f t="shared" si="135"/>
        <v>L</v>
      </c>
      <c r="H502" s="43">
        <f t="shared" si="136"/>
        <v>1</v>
      </c>
      <c r="I502" s="134">
        <f t="shared" si="137"/>
        <v>2</v>
      </c>
      <c r="J502" s="43">
        <f t="shared" si="138"/>
        <v>3</v>
      </c>
      <c r="K502" s="43">
        <f t="shared" si="139"/>
        <v>1</v>
      </c>
      <c r="L502" s="43">
        <f t="shared" si="140"/>
        <v>0</v>
      </c>
      <c r="M502" s="132">
        <f t="shared" si="141"/>
        <v>-14</v>
      </c>
      <c r="P502" s="24" t="str">
        <f t="shared" si="142"/>
        <v xml:space="preserve"> </v>
      </c>
      <c r="Q502" s="25" t="str">
        <f t="shared" si="143"/>
        <v>L</v>
      </c>
      <c r="R502" s="43">
        <f t="shared" si="144"/>
        <v>1</v>
      </c>
      <c r="S502" s="134">
        <f t="shared" si="145"/>
        <v>2</v>
      </c>
      <c r="T502" s="43">
        <f t="shared" si="146"/>
        <v>27</v>
      </c>
      <c r="U502" s="43">
        <f t="shared" si="147"/>
        <v>6</v>
      </c>
      <c r="V502" s="43">
        <f t="shared" si="148"/>
        <v>0</v>
      </c>
      <c r="W502" s="132">
        <f t="shared" si="149"/>
        <v>-98</v>
      </c>
    </row>
    <row r="503" spans="1:23">
      <c r="A503" s="197">
        <f t="shared" si="151"/>
        <v>493</v>
      </c>
      <c r="B503" s="198">
        <f>Data!B503</f>
        <v>8</v>
      </c>
      <c r="D503" s="73">
        <f t="shared" si="150"/>
        <v>2</v>
      </c>
      <c r="F503" s="24" t="str">
        <f t="shared" ref="F503:F510" si="152">IF(AND(D502&lt;&gt;0,D503&lt;&gt;0,D503=D502,G502=" "),"T"," ")</f>
        <v xml:space="preserve"> </v>
      </c>
      <c r="G503" s="25" t="str">
        <f t="shared" ref="G503:G510" si="153">IF(H502=" "," ",IF(D503=H502,"W","L"))</f>
        <v>L</v>
      </c>
      <c r="H503" s="43">
        <f t="shared" ref="H503:H510" si="154">IF(AND(F503="T",G503=" "),D503,IF(AND(F503=" ",G503="L"),D503," "))</f>
        <v>2</v>
      </c>
      <c r="I503" s="134">
        <f t="shared" ref="I503:I510" si="155">IF(AND(G503="L",I502=" "),1,IF(G503="L",I502+1,0))</f>
        <v>3</v>
      </c>
      <c r="J503" s="43">
        <f t="shared" ref="J503:J510" si="156">IF(OR(H503=" ",I503&gt;$F$9),0,J502+1)</f>
        <v>4</v>
      </c>
      <c r="K503" s="43">
        <f t="shared" ref="K503:K510" si="157">IF(OR(H503=" ",I503&gt;$F$9),0,INDEX($Y$11:$Z$35,J503,2))</f>
        <v>1</v>
      </c>
      <c r="L503" s="43">
        <f t="shared" ref="L503:L510" si="158">IF(OR(G503=" ",G503="L"),0,K502*6)</f>
        <v>0</v>
      </c>
      <c r="M503" s="132">
        <f t="shared" ref="M503:M510" si="159">M502-K503+L503</f>
        <v>-15</v>
      </c>
      <c r="P503" s="24" t="str">
        <f t="shared" ref="P503:P510" si="160">IF(AND(D502&lt;&gt;0,D503&lt;&gt;0,D503=D502,G502=" "),"T"," ")</f>
        <v xml:space="preserve"> </v>
      </c>
      <c r="Q503" s="25" t="str">
        <f t="shared" ref="Q503:Q510" si="161">IF(R502=" "," ",IF(D503=R502,"W","L"))</f>
        <v>L</v>
      </c>
      <c r="R503" s="43">
        <f t="shared" ref="R503:R510" si="162">IF(AND(P503="T",Q503=" "),D503,IF(AND(P503=" ",Q503="L"),D503," "))</f>
        <v>2</v>
      </c>
      <c r="S503" s="134">
        <f t="shared" ref="S503:S510" si="163">IF(AND(Q503="L",S502=" "),1,IF(Q503="L",S502+1,0))</f>
        <v>3</v>
      </c>
      <c r="T503" s="43">
        <f t="shared" ref="T503:T510" si="164">IF(AND($P$9&gt;0,$P$9&lt;30,S503&lt;$P$9),IF(Q503="L",T502+1,IF(AND(Q503="W",T502&gt;5),T502-5,IF(AND(Q503="W",T502&lt;=5),1,T502))),T502)</f>
        <v>28</v>
      </c>
      <c r="U503" s="43">
        <f t="shared" ref="U503:U510" si="165">IF(OR(R503=" ",S503&gt;$P$9),0,IF(T503&gt;27,INDEX($AA$11:$AB$37,27,2),INDEX($AA$11:$AB$37,T503,2)))</f>
        <v>6</v>
      </c>
      <c r="V503" s="43">
        <f t="shared" ref="V503:V510" si="166">IF(OR(Q503=" ",Q503="L"),0,U502*6)</f>
        <v>0</v>
      </c>
      <c r="W503" s="132">
        <f t="shared" ref="W503:W510" si="167">W502-U503+V503</f>
        <v>-104</v>
      </c>
    </row>
    <row r="504" spans="1:23">
      <c r="A504" s="197">
        <f t="shared" si="151"/>
        <v>494</v>
      </c>
      <c r="B504" s="198">
        <f>Data!B504</f>
        <v>5</v>
      </c>
      <c r="D504" s="73">
        <f t="shared" si="150"/>
        <v>1</v>
      </c>
      <c r="F504" s="24" t="str">
        <f t="shared" si="152"/>
        <v xml:space="preserve"> </v>
      </c>
      <c r="G504" s="25" t="str">
        <f t="shared" si="153"/>
        <v>L</v>
      </c>
      <c r="H504" s="43">
        <f t="shared" si="154"/>
        <v>1</v>
      </c>
      <c r="I504" s="134">
        <f t="shared" si="155"/>
        <v>4</v>
      </c>
      <c r="J504" s="43">
        <f t="shared" si="156"/>
        <v>5</v>
      </c>
      <c r="K504" s="43">
        <f t="shared" si="157"/>
        <v>1</v>
      </c>
      <c r="L504" s="43">
        <f t="shared" si="158"/>
        <v>0</v>
      </c>
      <c r="M504" s="132">
        <f t="shared" si="159"/>
        <v>-16</v>
      </c>
      <c r="P504" s="24" t="str">
        <f t="shared" si="160"/>
        <v xml:space="preserve"> </v>
      </c>
      <c r="Q504" s="25" t="str">
        <f t="shared" si="161"/>
        <v>L</v>
      </c>
      <c r="R504" s="43">
        <f t="shared" si="162"/>
        <v>1</v>
      </c>
      <c r="S504" s="134">
        <f t="shared" si="163"/>
        <v>4</v>
      </c>
      <c r="T504" s="43">
        <f t="shared" si="164"/>
        <v>29</v>
      </c>
      <c r="U504" s="43">
        <f t="shared" si="165"/>
        <v>6</v>
      </c>
      <c r="V504" s="43">
        <f t="shared" si="166"/>
        <v>0</v>
      </c>
      <c r="W504" s="132">
        <f t="shared" si="167"/>
        <v>-110</v>
      </c>
    </row>
    <row r="505" spans="1:23">
      <c r="A505" s="197">
        <f t="shared" si="151"/>
        <v>495</v>
      </c>
      <c r="B505" s="198">
        <f>Data!B505</f>
        <v>8</v>
      </c>
      <c r="D505" s="73">
        <f t="shared" si="150"/>
        <v>2</v>
      </c>
      <c r="F505" s="24" t="str">
        <f t="shared" si="152"/>
        <v xml:space="preserve"> </v>
      </c>
      <c r="G505" s="25" t="str">
        <f t="shared" si="153"/>
        <v>L</v>
      </c>
      <c r="H505" s="43">
        <f t="shared" si="154"/>
        <v>2</v>
      </c>
      <c r="I505" s="134">
        <f t="shared" si="155"/>
        <v>5</v>
      </c>
      <c r="J505" s="43">
        <f t="shared" si="156"/>
        <v>6</v>
      </c>
      <c r="K505" s="43">
        <f t="shared" si="157"/>
        <v>2</v>
      </c>
      <c r="L505" s="43">
        <f t="shared" si="158"/>
        <v>0</v>
      </c>
      <c r="M505" s="132">
        <f t="shared" si="159"/>
        <v>-18</v>
      </c>
      <c r="P505" s="24" t="str">
        <f t="shared" si="160"/>
        <v xml:space="preserve"> </v>
      </c>
      <c r="Q505" s="25" t="str">
        <f t="shared" si="161"/>
        <v>L</v>
      </c>
      <c r="R505" s="43">
        <f t="shared" si="162"/>
        <v>2</v>
      </c>
      <c r="S505" s="134">
        <f t="shared" si="163"/>
        <v>5</v>
      </c>
      <c r="T505" s="43">
        <f t="shared" si="164"/>
        <v>30</v>
      </c>
      <c r="U505" s="43">
        <f t="shared" si="165"/>
        <v>6</v>
      </c>
      <c r="V505" s="43">
        <f t="shared" si="166"/>
        <v>0</v>
      </c>
      <c r="W505" s="132">
        <f t="shared" si="167"/>
        <v>-116</v>
      </c>
    </row>
    <row r="506" spans="1:23">
      <c r="A506" s="197">
        <f t="shared" si="151"/>
        <v>496</v>
      </c>
      <c r="B506" s="198">
        <f>Data!B506</f>
        <v>33</v>
      </c>
      <c r="D506" s="73">
        <f t="shared" si="150"/>
        <v>6</v>
      </c>
      <c r="F506" s="24" t="str">
        <f t="shared" si="152"/>
        <v xml:space="preserve"> </v>
      </c>
      <c r="G506" s="25" t="str">
        <f t="shared" si="153"/>
        <v>L</v>
      </c>
      <c r="H506" s="43">
        <f t="shared" si="154"/>
        <v>6</v>
      </c>
      <c r="I506" s="134">
        <f t="shared" si="155"/>
        <v>6</v>
      </c>
      <c r="J506" s="43">
        <f t="shared" si="156"/>
        <v>7</v>
      </c>
      <c r="K506" s="43">
        <f t="shared" si="157"/>
        <v>2</v>
      </c>
      <c r="L506" s="43">
        <f t="shared" si="158"/>
        <v>0</v>
      </c>
      <c r="M506" s="132">
        <f t="shared" si="159"/>
        <v>-20</v>
      </c>
      <c r="P506" s="24" t="str">
        <f t="shared" si="160"/>
        <v xml:space="preserve"> </v>
      </c>
      <c r="Q506" s="25" t="str">
        <f t="shared" si="161"/>
        <v>L</v>
      </c>
      <c r="R506" s="43">
        <f t="shared" si="162"/>
        <v>6</v>
      </c>
      <c r="S506" s="134">
        <f t="shared" si="163"/>
        <v>6</v>
      </c>
      <c r="T506" s="43">
        <f t="shared" si="164"/>
        <v>31</v>
      </c>
      <c r="U506" s="43">
        <f t="shared" si="165"/>
        <v>6</v>
      </c>
      <c r="V506" s="43">
        <f t="shared" si="166"/>
        <v>0</v>
      </c>
      <c r="W506" s="132">
        <f t="shared" si="167"/>
        <v>-122</v>
      </c>
    </row>
    <row r="507" spans="1:23">
      <c r="A507" s="197">
        <f t="shared" si="151"/>
        <v>497</v>
      </c>
      <c r="B507" s="198">
        <f>Data!B507</f>
        <v>21</v>
      </c>
      <c r="D507" s="73">
        <f t="shared" si="150"/>
        <v>4</v>
      </c>
      <c r="F507" s="24" t="str">
        <f t="shared" si="152"/>
        <v xml:space="preserve"> </v>
      </c>
      <c r="G507" s="25" t="str">
        <f t="shared" si="153"/>
        <v>L</v>
      </c>
      <c r="H507" s="43">
        <f t="shared" si="154"/>
        <v>4</v>
      </c>
      <c r="I507" s="134">
        <f t="shared" si="155"/>
        <v>7</v>
      </c>
      <c r="J507" s="43">
        <f t="shared" si="156"/>
        <v>8</v>
      </c>
      <c r="K507" s="43">
        <f t="shared" si="157"/>
        <v>2</v>
      </c>
      <c r="L507" s="43">
        <f t="shared" si="158"/>
        <v>0</v>
      </c>
      <c r="M507" s="132">
        <f t="shared" si="159"/>
        <v>-22</v>
      </c>
      <c r="P507" s="24" t="str">
        <f t="shared" si="160"/>
        <v xml:space="preserve"> </v>
      </c>
      <c r="Q507" s="25" t="str">
        <f t="shared" si="161"/>
        <v>L</v>
      </c>
      <c r="R507" s="43">
        <f t="shared" si="162"/>
        <v>4</v>
      </c>
      <c r="S507" s="134">
        <f t="shared" si="163"/>
        <v>7</v>
      </c>
      <c r="T507" s="43">
        <f t="shared" si="164"/>
        <v>32</v>
      </c>
      <c r="U507" s="43">
        <f t="shared" si="165"/>
        <v>6</v>
      </c>
      <c r="V507" s="43">
        <f t="shared" si="166"/>
        <v>0</v>
      </c>
      <c r="W507" s="132">
        <f t="shared" si="167"/>
        <v>-128</v>
      </c>
    </row>
    <row r="508" spans="1:23">
      <c r="A508" s="197">
        <f t="shared" si="151"/>
        <v>498</v>
      </c>
      <c r="B508" s="198">
        <f>Data!B508</f>
        <v>7</v>
      </c>
      <c r="D508" s="73">
        <f t="shared" si="150"/>
        <v>2</v>
      </c>
      <c r="F508" s="24" t="str">
        <f t="shared" si="152"/>
        <v xml:space="preserve"> </v>
      </c>
      <c r="G508" s="25" t="str">
        <f t="shared" si="153"/>
        <v>L</v>
      </c>
      <c r="H508" s="43">
        <f t="shared" si="154"/>
        <v>2</v>
      </c>
      <c r="I508" s="134">
        <f t="shared" si="155"/>
        <v>8</v>
      </c>
      <c r="J508" s="43">
        <f t="shared" si="156"/>
        <v>9</v>
      </c>
      <c r="K508" s="43">
        <f t="shared" si="157"/>
        <v>3</v>
      </c>
      <c r="L508" s="43">
        <f t="shared" si="158"/>
        <v>0</v>
      </c>
      <c r="M508" s="132">
        <f t="shared" si="159"/>
        <v>-25</v>
      </c>
      <c r="P508" s="24" t="str">
        <f t="shared" si="160"/>
        <v xml:space="preserve"> </v>
      </c>
      <c r="Q508" s="25" t="str">
        <f t="shared" si="161"/>
        <v>L</v>
      </c>
      <c r="R508" s="43">
        <f t="shared" si="162"/>
        <v>2</v>
      </c>
      <c r="S508" s="134">
        <f t="shared" si="163"/>
        <v>8</v>
      </c>
      <c r="T508" s="43">
        <f t="shared" si="164"/>
        <v>33</v>
      </c>
      <c r="U508" s="43">
        <f t="shared" si="165"/>
        <v>6</v>
      </c>
      <c r="V508" s="43">
        <f t="shared" si="166"/>
        <v>0</v>
      </c>
      <c r="W508" s="132">
        <f t="shared" si="167"/>
        <v>-134</v>
      </c>
    </row>
    <row r="509" spans="1:23">
      <c r="A509" s="197">
        <f t="shared" si="151"/>
        <v>499</v>
      </c>
      <c r="B509" s="198">
        <f>Data!B509</f>
        <v>14</v>
      </c>
      <c r="D509" s="73">
        <f t="shared" si="150"/>
        <v>3</v>
      </c>
      <c r="F509" s="24" t="str">
        <f t="shared" si="152"/>
        <v xml:space="preserve"> </v>
      </c>
      <c r="G509" s="25" t="str">
        <f t="shared" si="153"/>
        <v>L</v>
      </c>
      <c r="H509" s="43">
        <f t="shared" si="154"/>
        <v>3</v>
      </c>
      <c r="I509" s="134">
        <f t="shared" si="155"/>
        <v>9</v>
      </c>
      <c r="J509" s="43">
        <f t="shared" si="156"/>
        <v>10</v>
      </c>
      <c r="K509" s="43">
        <f t="shared" si="157"/>
        <v>3</v>
      </c>
      <c r="L509" s="43">
        <f t="shared" si="158"/>
        <v>0</v>
      </c>
      <c r="M509" s="132">
        <f t="shared" si="159"/>
        <v>-28</v>
      </c>
      <c r="P509" s="24" t="str">
        <f t="shared" si="160"/>
        <v xml:space="preserve"> </v>
      </c>
      <c r="Q509" s="25" t="str">
        <f t="shared" si="161"/>
        <v>L</v>
      </c>
      <c r="R509" s="43">
        <f t="shared" si="162"/>
        <v>3</v>
      </c>
      <c r="S509" s="134">
        <f t="shared" si="163"/>
        <v>9</v>
      </c>
      <c r="T509" s="43">
        <f t="shared" si="164"/>
        <v>34</v>
      </c>
      <c r="U509" s="43">
        <f t="shared" si="165"/>
        <v>6</v>
      </c>
      <c r="V509" s="43">
        <f t="shared" si="166"/>
        <v>0</v>
      </c>
      <c r="W509" s="132">
        <f t="shared" si="167"/>
        <v>-140</v>
      </c>
    </row>
    <row r="510" spans="1:23">
      <c r="A510" s="197">
        <f t="shared" si="151"/>
        <v>500</v>
      </c>
      <c r="B510" s="198">
        <f>Data!B510</f>
        <v>21</v>
      </c>
      <c r="D510" s="73">
        <f t="shared" si="150"/>
        <v>4</v>
      </c>
      <c r="F510" s="24" t="str">
        <f t="shared" si="152"/>
        <v xml:space="preserve"> </v>
      </c>
      <c r="G510" s="25" t="str">
        <f t="shared" si="153"/>
        <v>L</v>
      </c>
      <c r="H510" s="43">
        <f t="shared" si="154"/>
        <v>4</v>
      </c>
      <c r="I510" s="134">
        <f t="shared" si="155"/>
        <v>10</v>
      </c>
      <c r="J510" s="43">
        <f t="shared" si="156"/>
        <v>11</v>
      </c>
      <c r="K510" s="43">
        <f t="shared" si="157"/>
        <v>4</v>
      </c>
      <c r="L510" s="43">
        <f t="shared" si="158"/>
        <v>0</v>
      </c>
      <c r="M510" s="132">
        <f t="shared" si="159"/>
        <v>-32</v>
      </c>
      <c r="P510" s="24" t="str">
        <f t="shared" si="160"/>
        <v xml:space="preserve"> </v>
      </c>
      <c r="Q510" s="25" t="str">
        <f t="shared" si="161"/>
        <v>L</v>
      </c>
      <c r="R510" s="43">
        <f t="shared" si="162"/>
        <v>4</v>
      </c>
      <c r="S510" s="134">
        <f t="shared" si="163"/>
        <v>10</v>
      </c>
      <c r="T510" s="43">
        <f t="shared" si="164"/>
        <v>35</v>
      </c>
      <c r="U510" s="43">
        <f t="shared" si="165"/>
        <v>6</v>
      </c>
      <c r="V510" s="43">
        <f t="shared" si="166"/>
        <v>0</v>
      </c>
      <c r="W510" s="132">
        <f t="shared" si="167"/>
        <v>-146</v>
      </c>
    </row>
    <row r="511" spans="1:23" ht="15" thickBot="1">
      <c r="A511" s="199"/>
      <c r="B511" s="200"/>
      <c r="D511" s="74"/>
      <c r="F511" s="127"/>
      <c r="G511" s="128"/>
      <c r="H511" s="129"/>
      <c r="I511" s="129"/>
      <c r="J511" s="129"/>
      <c r="K511" s="129"/>
      <c r="L511" s="129"/>
      <c r="M511" s="133"/>
      <c r="P511" s="127"/>
      <c r="Q511" s="128"/>
      <c r="R511" s="129"/>
      <c r="S511" s="129"/>
      <c r="T511" s="129"/>
      <c r="U511" s="129"/>
      <c r="V511" s="129"/>
      <c r="W511" s="133"/>
    </row>
    <row r="513" spans="7:23">
      <c r="G513" s="141">
        <f>COUNTIF(G11:G510,"W")</f>
        <v>34</v>
      </c>
      <c r="H513" s="139"/>
      <c r="I513" s="139"/>
      <c r="J513" s="139">
        <f>COUNTIF(J11:J510,7)</f>
        <v>11</v>
      </c>
      <c r="K513" s="139"/>
      <c r="L513" s="145">
        <f>MAX(M11:M510)</f>
        <v>33</v>
      </c>
      <c r="M513" s="145">
        <f>MIN(M12:M511)</f>
        <v>-32</v>
      </c>
      <c r="N513" s="139"/>
      <c r="Q513" s="141">
        <f>COUNTIF(Q11:Q510,"W")</f>
        <v>34</v>
      </c>
      <c r="R513" s="139"/>
      <c r="S513" s="139"/>
      <c r="T513" s="139">
        <f>COUNTIF(T11:T510,7)</f>
        <v>24</v>
      </c>
      <c r="U513" s="139"/>
      <c r="V513" s="145">
        <f>MAX(W11:W510)</f>
        <v>65</v>
      </c>
      <c r="W513" s="145">
        <f>MIN(W12:W511)</f>
        <v>-146</v>
      </c>
    </row>
  </sheetData>
  <mergeCells count="4">
    <mergeCell ref="Y9:Z9"/>
    <mergeCell ref="AA9:AB9"/>
    <mergeCell ref="F8:M8"/>
    <mergeCell ref="P8:W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AZ514"/>
  <sheetViews>
    <sheetView topLeftCell="L11" workbookViewId="0">
      <selection activeCell="BG51" sqref="AV26:BG51"/>
    </sheetView>
  </sheetViews>
  <sheetFormatPr defaultRowHeight="14.25"/>
  <cols>
    <col min="1" max="1" width="8.625" style="4" customWidth="1"/>
    <col min="2" max="2" width="8.625" style="8" customWidth="1"/>
    <col min="3" max="3" width="3.75" style="71" customWidth="1"/>
    <col min="4" max="4" width="3.75" style="163" customWidth="1"/>
    <col min="5" max="6" width="3.625" style="114" customWidth="1"/>
    <col min="7" max="10" width="3.625" style="150" customWidth="1"/>
    <col min="11" max="12" width="3.625" style="14" customWidth="1"/>
    <col min="13" max="13" width="5.625" style="14" customWidth="1"/>
    <col min="14" max="14" width="4.125" style="71" customWidth="1"/>
    <col min="15" max="18" width="3.625" style="150" customWidth="1"/>
    <col min="19" max="20" width="3.625" style="14" customWidth="1"/>
    <col min="21" max="21" width="5.625" style="14" customWidth="1"/>
    <col min="22" max="22" width="4.125" style="71" customWidth="1"/>
    <col min="23" max="26" width="3.625" style="150" customWidth="1"/>
    <col min="27" max="28" width="3.625" style="14" customWidth="1"/>
    <col min="29" max="29" width="5.625" style="14" customWidth="1"/>
    <col min="30" max="30" width="3.875" style="155" customWidth="1"/>
    <col min="31" max="31" width="3.625" style="71" customWidth="1"/>
    <col min="32" max="35" width="3.625" style="150" customWidth="1"/>
    <col min="36" max="37" width="3.625" style="14" customWidth="1"/>
    <col min="38" max="38" width="5.625" style="14" customWidth="1"/>
    <col min="39" max="39" width="3.875" style="155" customWidth="1"/>
    <col min="40" max="40" width="2.75" style="155" customWidth="1"/>
    <col min="41" max="44" width="3.625" style="165" customWidth="1"/>
    <col min="45" max="46" width="3.625" style="14" customWidth="1"/>
    <col min="47" max="47" width="5.625" style="14" customWidth="1"/>
    <col min="48" max="48" width="3.875" style="155" customWidth="1"/>
  </cols>
  <sheetData>
    <row r="2" spans="1:52" s="71" customFormat="1">
      <c r="A2" s="4"/>
      <c r="B2" s="8"/>
      <c r="D2" s="163"/>
      <c r="E2" s="114"/>
      <c r="F2" s="114"/>
      <c r="G2" s="163"/>
      <c r="H2" s="163"/>
      <c r="I2" s="163"/>
      <c r="J2" s="163"/>
      <c r="K2" s="14"/>
      <c r="L2" s="14"/>
      <c r="M2" s="14"/>
      <c r="O2" s="163"/>
      <c r="P2" s="163"/>
      <c r="Q2" s="163"/>
      <c r="R2" s="163"/>
      <c r="S2" s="14"/>
      <c r="T2" s="14"/>
      <c r="U2" s="14"/>
      <c r="W2" s="163"/>
      <c r="X2" s="163"/>
      <c r="Y2" s="163"/>
      <c r="Z2" s="163"/>
      <c r="AA2" s="14"/>
      <c r="AB2" s="14"/>
      <c r="AC2" s="14"/>
      <c r="AD2" s="155"/>
      <c r="AF2" s="163"/>
      <c r="AG2" s="163"/>
      <c r="AH2" s="163"/>
      <c r="AI2" s="163"/>
      <c r="AJ2" s="14"/>
      <c r="AK2" s="14"/>
      <c r="AL2" s="14"/>
      <c r="AM2" s="155"/>
      <c r="AN2" s="155"/>
      <c r="AO2" s="165"/>
      <c r="AP2" s="165"/>
      <c r="AQ2" s="165"/>
      <c r="AR2" s="165"/>
      <c r="AS2" s="14"/>
      <c r="AT2" s="14"/>
      <c r="AU2" s="14"/>
      <c r="AV2" s="155"/>
    </row>
    <row r="3" spans="1:52" s="71" customFormat="1">
      <c r="A3" s="4"/>
      <c r="B3" s="8"/>
      <c r="D3" s="163"/>
      <c r="E3" s="114"/>
      <c r="F3" s="114"/>
      <c r="G3" s="163"/>
      <c r="H3" s="163"/>
      <c r="I3" s="163"/>
      <c r="J3" s="163"/>
      <c r="K3" s="14"/>
      <c r="L3" s="14"/>
      <c r="M3" s="14"/>
      <c r="O3" s="163"/>
      <c r="P3" s="163"/>
      <c r="Q3" s="163"/>
      <c r="R3" s="163"/>
      <c r="S3" s="14"/>
      <c r="T3" s="14"/>
      <c r="U3" s="14"/>
      <c r="W3" s="163"/>
      <c r="X3" s="163"/>
      <c r="Y3" s="163"/>
      <c r="Z3" s="163"/>
      <c r="AA3" s="14"/>
      <c r="AB3" s="14"/>
      <c r="AC3" s="14"/>
      <c r="AD3" s="155"/>
      <c r="AF3" s="163"/>
      <c r="AG3" s="163"/>
      <c r="AH3" s="163"/>
      <c r="AI3" s="163"/>
      <c r="AJ3" s="14"/>
      <c r="AK3" s="14"/>
      <c r="AL3" s="14"/>
      <c r="AM3" s="155"/>
      <c r="AN3" s="155"/>
      <c r="AO3" s="165"/>
      <c r="AP3" s="165"/>
      <c r="AQ3" s="165"/>
      <c r="AR3" s="165"/>
      <c r="AS3" s="14"/>
      <c r="AT3" s="14"/>
      <c r="AU3" s="14"/>
      <c r="AV3" s="155"/>
    </row>
    <row r="4" spans="1:52" s="71" customFormat="1">
      <c r="A4" s="4"/>
      <c r="B4" s="8"/>
      <c r="D4" s="163"/>
      <c r="E4" s="114"/>
      <c r="F4" s="114"/>
      <c r="G4" s="163"/>
      <c r="H4" s="163"/>
      <c r="I4" s="163"/>
      <c r="J4" s="163"/>
      <c r="K4" s="14"/>
      <c r="L4" s="14"/>
      <c r="M4" s="14"/>
      <c r="O4" s="163"/>
      <c r="P4" s="163"/>
      <c r="Q4" s="163"/>
      <c r="R4" s="163"/>
      <c r="S4" s="14"/>
      <c r="T4" s="14"/>
      <c r="U4" s="14"/>
      <c r="W4" s="163"/>
      <c r="X4" s="163"/>
      <c r="Y4" s="163"/>
      <c r="Z4" s="163"/>
      <c r="AA4" s="14"/>
      <c r="AB4" s="14"/>
      <c r="AC4" s="14"/>
      <c r="AD4" s="155"/>
      <c r="AF4" s="163"/>
      <c r="AG4" s="163"/>
      <c r="AH4" s="163"/>
      <c r="AI4" s="163"/>
      <c r="AJ4" s="14"/>
      <c r="AK4" s="14"/>
      <c r="AL4" s="14"/>
      <c r="AM4" s="155"/>
      <c r="AN4" s="155"/>
      <c r="AO4" s="165"/>
      <c r="AP4" s="165"/>
      <c r="AQ4" s="165"/>
      <c r="AR4" s="165"/>
      <c r="AS4" s="14"/>
      <c r="AT4" s="14"/>
      <c r="AU4" s="14"/>
      <c r="AV4" s="155"/>
    </row>
    <row r="5" spans="1:52" s="71" customFormat="1">
      <c r="A5" s="4"/>
      <c r="B5" s="8"/>
      <c r="D5" s="163"/>
      <c r="E5" s="114"/>
      <c r="F5" s="114"/>
      <c r="G5" s="163"/>
      <c r="H5" s="163"/>
      <c r="I5" s="163"/>
      <c r="J5" s="163"/>
      <c r="K5" s="14"/>
      <c r="L5" s="14"/>
      <c r="M5" s="14"/>
      <c r="O5" s="163"/>
      <c r="P5" s="163"/>
      <c r="Q5" s="163"/>
      <c r="R5" s="163"/>
      <c r="S5" s="14"/>
      <c r="T5" s="14"/>
      <c r="U5" s="14"/>
      <c r="W5" s="163"/>
      <c r="X5" s="163"/>
      <c r="Y5" s="163"/>
      <c r="Z5" s="163"/>
      <c r="AA5" s="14"/>
      <c r="AB5" s="14"/>
      <c r="AC5" s="14"/>
      <c r="AD5" s="155"/>
      <c r="AF5" s="163"/>
      <c r="AG5" s="163"/>
      <c r="AH5" s="163"/>
      <c r="AI5" s="163"/>
      <c r="AJ5" s="14"/>
      <c r="AK5" s="14"/>
      <c r="AL5" s="14"/>
      <c r="AM5" s="155"/>
      <c r="AN5" s="155"/>
      <c r="AO5" s="165"/>
      <c r="AP5" s="165"/>
      <c r="AQ5" s="165"/>
      <c r="AR5" s="165"/>
      <c r="AS5" s="14"/>
      <c r="AT5" s="14"/>
      <c r="AU5" s="14"/>
      <c r="AV5" s="155"/>
    </row>
    <row r="7" spans="1:52">
      <c r="G7" s="676" t="s">
        <v>191</v>
      </c>
      <c r="H7" s="676"/>
      <c r="I7" s="676"/>
      <c r="J7" s="676"/>
      <c r="K7" s="676"/>
      <c r="L7" s="676"/>
      <c r="M7" s="676"/>
      <c r="O7" s="676" t="s">
        <v>192</v>
      </c>
      <c r="P7" s="676"/>
      <c r="Q7" s="676"/>
      <c r="R7" s="676"/>
      <c r="S7" s="676"/>
      <c r="T7" s="676"/>
      <c r="U7" s="676"/>
      <c r="W7" s="676" t="s">
        <v>193</v>
      </c>
      <c r="X7" s="676"/>
      <c r="Y7" s="676"/>
      <c r="Z7" s="676"/>
      <c r="AA7" s="676"/>
      <c r="AB7" s="676"/>
      <c r="AC7" s="676"/>
      <c r="AF7" s="676" t="s">
        <v>194</v>
      </c>
      <c r="AG7" s="676"/>
      <c r="AH7" s="676"/>
      <c r="AI7" s="676"/>
      <c r="AJ7" s="676"/>
      <c r="AK7" s="676"/>
      <c r="AL7" s="676"/>
      <c r="AO7" s="676" t="s">
        <v>195</v>
      </c>
      <c r="AP7" s="676"/>
      <c r="AQ7" s="676"/>
      <c r="AR7" s="676"/>
      <c r="AS7" s="676"/>
      <c r="AT7" s="676"/>
      <c r="AU7" s="676"/>
    </row>
    <row r="9" spans="1:52">
      <c r="H9" s="151">
        <v>1</v>
      </c>
      <c r="I9" s="151">
        <v>8</v>
      </c>
      <c r="J9" s="137" t="s">
        <v>87</v>
      </c>
      <c r="P9" s="66">
        <f t="shared" ref="P9" si="0">IF(AND(P8&lt;&gt;6,Q8=$Q$9,R8=5),P8+1,IF(AND(P8=6,Q8=$Q$9,R8=5),1,P8))</f>
        <v>0</v>
      </c>
      <c r="Q9" s="151">
        <f>I9</f>
        <v>8</v>
      </c>
      <c r="R9" s="137" t="s">
        <v>87</v>
      </c>
      <c r="X9" s="151"/>
      <c r="Y9" s="151">
        <f>I9</f>
        <v>8</v>
      </c>
      <c r="Z9" s="137" t="s">
        <v>87</v>
      </c>
      <c r="AG9" s="151"/>
      <c r="AH9" s="151">
        <f>I9</f>
        <v>8</v>
      </c>
      <c r="AI9" s="137" t="s">
        <v>87</v>
      </c>
      <c r="AP9" s="161"/>
      <c r="AQ9" s="161">
        <f>I9</f>
        <v>8</v>
      </c>
      <c r="AR9" s="137" t="s">
        <v>87</v>
      </c>
    </row>
    <row r="10" spans="1:52" ht="15" thickBot="1">
      <c r="A10" s="195" t="s">
        <v>0</v>
      </c>
      <c r="B10" s="196" t="s">
        <v>1</v>
      </c>
      <c r="D10" s="111" t="s">
        <v>61</v>
      </c>
      <c r="E10" s="115" t="s">
        <v>67</v>
      </c>
      <c r="F10" s="157"/>
      <c r="G10" s="150" t="s">
        <v>9</v>
      </c>
      <c r="H10" s="151" t="s">
        <v>2</v>
      </c>
      <c r="I10" s="152" t="s">
        <v>40</v>
      </c>
      <c r="J10" s="152" t="s">
        <v>86</v>
      </c>
      <c r="K10" s="153" t="s">
        <v>30</v>
      </c>
      <c r="L10" s="153" t="s">
        <v>29</v>
      </c>
      <c r="M10" s="153" t="s">
        <v>4</v>
      </c>
      <c r="O10" s="150" t="s">
        <v>9</v>
      </c>
      <c r="P10" s="151" t="s">
        <v>2</v>
      </c>
      <c r="Q10" s="152" t="s">
        <v>40</v>
      </c>
      <c r="R10" s="152" t="s">
        <v>86</v>
      </c>
      <c r="S10" s="153" t="s">
        <v>30</v>
      </c>
      <c r="T10" s="153" t="s">
        <v>29</v>
      </c>
      <c r="U10" s="153" t="s">
        <v>4</v>
      </c>
      <c r="W10" s="150" t="s">
        <v>9</v>
      </c>
      <c r="X10" s="151" t="s">
        <v>2</v>
      </c>
      <c r="Y10" s="152" t="s">
        <v>40</v>
      </c>
      <c r="Z10" s="152" t="s">
        <v>86</v>
      </c>
      <c r="AA10" s="153" t="s">
        <v>30</v>
      </c>
      <c r="AB10" s="153" t="s">
        <v>29</v>
      </c>
      <c r="AC10" s="153" t="s">
        <v>4</v>
      </c>
      <c r="AD10" s="156" t="s">
        <v>91</v>
      </c>
      <c r="AF10" s="150" t="s">
        <v>9</v>
      </c>
      <c r="AG10" s="151" t="s">
        <v>2</v>
      </c>
      <c r="AH10" s="152" t="s">
        <v>40</v>
      </c>
      <c r="AI10" s="152" t="s">
        <v>86</v>
      </c>
      <c r="AJ10" s="153" t="s">
        <v>30</v>
      </c>
      <c r="AK10" s="153" t="s">
        <v>29</v>
      </c>
      <c r="AL10" s="153" t="s">
        <v>4</v>
      </c>
      <c r="AM10" s="156" t="s">
        <v>91</v>
      </c>
      <c r="AN10" s="156"/>
      <c r="AO10" s="165" t="s">
        <v>9</v>
      </c>
      <c r="AP10" s="161" t="s">
        <v>2</v>
      </c>
      <c r="AQ10" s="152" t="s">
        <v>40</v>
      </c>
      <c r="AR10" s="152" t="s">
        <v>86</v>
      </c>
      <c r="AS10" s="153" t="s">
        <v>30</v>
      </c>
      <c r="AT10" s="153" t="s">
        <v>29</v>
      </c>
      <c r="AU10" s="153" t="s">
        <v>4</v>
      </c>
      <c r="AV10" s="156"/>
      <c r="AY10" s="120" t="s">
        <v>40</v>
      </c>
      <c r="AZ10" s="120" t="s">
        <v>30</v>
      </c>
    </row>
    <row r="11" spans="1:52">
      <c r="A11" s="201">
        <v>1</v>
      </c>
      <c r="B11" s="202">
        <f>Data!B11</f>
        <v>4</v>
      </c>
      <c r="D11" s="112">
        <f>IF($B11=0,0,IF(AND($B11&gt;0,$B11&lt;13),1,IF(AND($B11&gt;12,$B11&lt;25),2,3)))</f>
        <v>1</v>
      </c>
      <c r="E11" s="116" t="str">
        <f>IF(B11=0,0,IF(MOD(B11,3)=1,"A",IF(MOD(B11,3),"B","C")))</f>
        <v>A</v>
      </c>
      <c r="F11" s="158"/>
      <c r="G11" s="66"/>
      <c r="H11" s="66">
        <f>IF(AND($H$9&lt;&gt;" ",$H$9&gt;0, $H$9 &lt;4),$H$9,1)</f>
        <v>1</v>
      </c>
      <c r="I11" s="66">
        <v>1</v>
      </c>
      <c r="J11" s="66">
        <v>1</v>
      </c>
      <c r="K11" s="106">
        <f>INDEX($AY$11:$AZ$25,I11,2)</f>
        <v>1</v>
      </c>
      <c r="L11" s="106">
        <v>0</v>
      </c>
      <c r="M11" s="154">
        <f>-K11</f>
        <v>-1</v>
      </c>
      <c r="O11" s="66"/>
      <c r="P11" s="66">
        <v>1</v>
      </c>
      <c r="Q11" s="66">
        <v>1</v>
      </c>
      <c r="R11" s="66">
        <v>1</v>
      </c>
      <c r="S11" s="106">
        <f t="shared" ref="S11:S74" si="1">INDEX($AY$11:$AZ$25,Q11,2)</f>
        <v>1</v>
      </c>
      <c r="T11" s="106">
        <v>0</v>
      </c>
      <c r="U11" s="154">
        <f>-S11</f>
        <v>-1</v>
      </c>
      <c r="W11" s="66"/>
      <c r="X11" s="66">
        <v>1</v>
      </c>
      <c r="Y11" s="66">
        <v>1</v>
      </c>
      <c r="Z11" s="66">
        <v>1</v>
      </c>
      <c r="AA11" s="106">
        <f t="shared" ref="AA11:AA13" si="2">INDEX($AY$11:$AZ$25,Y11,2)</f>
        <v>1</v>
      </c>
      <c r="AB11" s="106">
        <v>0</v>
      </c>
      <c r="AC11" s="154">
        <f>-AA11</f>
        <v>-1</v>
      </c>
      <c r="AD11" s="155">
        <f>AC11</f>
        <v>-1</v>
      </c>
      <c r="AF11" s="66"/>
      <c r="AG11" s="66">
        <f>IF($D11=0,AG10,$D11)</f>
        <v>1</v>
      </c>
      <c r="AH11" s="66">
        <v>1</v>
      </c>
      <c r="AI11" s="66">
        <v>1</v>
      </c>
      <c r="AJ11" s="106">
        <f t="shared" ref="AJ11:AJ13" si="3">INDEX($AY$11:$AZ$25,AH11,2)</f>
        <v>1</v>
      </c>
      <c r="AK11" s="106">
        <v>0</v>
      </c>
      <c r="AL11" s="154">
        <f>-AJ11</f>
        <v>-1</v>
      </c>
      <c r="AM11" s="155">
        <f>AL11</f>
        <v>-1</v>
      </c>
      <c r="AO11" s="66"/>
      <c r="AP11" s="66">
        <f>IF($D11=0,AP10,$D11)</f>
        <v>1</v>
      </c>
      <c r="AQ11" s="66">
        <v>1</v>
      </c>
      <c r="AR11" s="66">
        <v>1</v>
      </c>
      <c r="AS11" s="106">
        <f t="shared" ref="AS11:AS74" si="4">INDEX($AY$11:$AZ$25,AQ11,2)</f>
        <v>1</v>
      </c>
      <c r="AT11" s="106">
        <v>0</v>
      </c>
      <c r="AU11" s="154">
        <f>-AS11</f>
        <v>-1</v>
      </c>
      <c r="AY11" s="120">
        <v>1</v>
      </c>
      <c r="AZ11" s="120">
        <v>1</v>
      </c>
    </row>
    <row r="12" spans="1:52">
      <c r="A12" s="197">
        <f>A11+1</f>
        <v>2</v>
      </c>
      <c r="B12" s="198">
        <f>Data!B12</f>
        <v>7</v>
      </c>
      <c r="D12" s="112">
        <f t="shared" ref="D12:D75" si="5">IF($B12=0,0,IF(AND($B12&gt;0,$B12&lt;13),1,IF(AND($B12&gt;12,$B12&lt;25),2,3)))</f>
        <v>1</v>
      </c>
      <c r="E12" s="116" t="str">
        <f t="shared" ref="E12:E75" si="6">IF(B12=0,0,IF(MOD(B12,3)=1,"A",IF(MOD(B12,3),"B","C")))</f>
        <v>A</v>
      </c>
      <c r="F12" s="158"/>
      <c r="G12" s="66" t="str">
        <f>IF($D12=H11,"W","L")</f>
        <v>W</v>
      </c>
      <c r="H12" s="66">
        <f t="shared" ref="H12:H75" si="7">IF(AND($H$9&lt;&gt;" ",$H$9&gt;0, $H$9 &lt;4),$H$9,1)</f>
        <v>1</v>
      </c>
      <c r="I12" s="66">
        <f>IF(AND(I11=$I$9,J11=2),1,IF(AND(I11&lt;$I$9,J11=2),I11+1,I11))</f>
        <v>1</v>
      </c>
      <c r="J12" s="66">
        <f>IF(J11&lt;2,J11+1,1)</f>
        <v>2</v>
      </c>
      <c r="K12" s="106">
        <f t="shared" ref="K12:K75" si="8">INDEX($AY$11:$AZ$25,I12,2)</f>
        <v>1</v>
      </c>
      <c r="L12" s="106">
        <f>IF(G12="W",K11*3,0)</f>
        <v>3</v>
      </c>
      <c r="M12" s="154">
        <f>M11-K12+L12</f>
        <v>1</v>
      </c>
      <c r="O12" s="66" t="str">
        <f>IF($D12=P11,"W","L")</f>
        <v>W</v>
      </c>
      <c r="P12" s="66">
        <f t="shared" ref="P12:P22" si="9">IF(AND(P11&lt;&gt;3,Q11=$Q$9,R11=2),P11+1,IF(AND(P11=3,Q11=$Q$9,R11=2),1,P11))</f>
        <v>1</v>
      </c>
      <c r="Q12" s="66">
        <f t="shared" ref="Q12:Q75" si="10">IF(AND(Q11=$I$9,R11=2),1,IF(AND(Q11&lt;$I$9,R11=2),Q11+1,Q11))</f>
        <v>1</v>
      </c>
      <c r="R12" s="66">
        <f t="shared" ref="R12:R75" si="11">IF(R11&lt;2,R11+1,1)</f>
        <v>2</v>
      </c>
      <c r="S12" s="106">
        <f t="shared" si="1"/>
        <v>1</v>
      </c>
      <c r="T12" s="106">
        <f>IF(O12="W",S11*3,0)</f>
        <v>3</v>
      </c>
      <c r="U12" s="154">
        <f>U11-S12+T12</f>
        <v>1</v>
      </c>
      <c r="W12" s="66" t="str">
        <f>IF($D12=X11,"W","L")</f>
        <v>W</v>
      </c>
      <c r="X12" s="66">
        <f>IF(AC11&gt;AD10,IF(X11&lt;&gt;6,X11+1,1), IF(AND(X11&lt;&gt;6,Y11=$Y$9,Z11=5),X11+1,IF(AND(X11=6,Y11=$Y$9,Z11=5),1,X11)))</f>
        <v>1</v>
      </c>
      <c r="Y12" s="66">
        <f>IF(AND(Y11=$Y$9,Z11=5),1,IF(AND(Y11&lt;$Y$9,Z11=5),Y11+1,Y11))</f>
        <v>1</v>
      </c>
      <c r="Z12" s="66">
        <f>IF(AC11&gt;AD10,1,IF(Z11=2,1,2))</f>
        <v>2</v>
      </c>
      <c r="AA12" s="106">
        <f t="shared" si="2"/>
        <v>1</v>
      </c>
      <c r="AB12" s="106">
        <f>IF(W12="W",AA11*3,0)</f>
        <v>3</v>
      </c>
      <c r="AC12" s="154">
        <f>AC11-AA12+AB12</f>
        <v>1</v>
      </c>
      <c r="AD12" s="155">
        <f>IF(AC12&gt;AD11,AC12,AD11)</f>
        <v>1</v>
      </c>
      <c r="AF12" s="66" t="str">
        <f>IF($D12=AG11,"W","L")</f>
        <v>W</v>
      </c>
      <c r="AG12" s="66">
        <f t="shared" ref="AG12:AG13" si="12">IF($D12=0,AG11,$D12)</f>
        <v>1</v>
      </c>
      <c r="AH12" s="66">
        <f>IF(AND(AH11=$Y$9,AI11=5),1,IF(AND(AH11&lt;$Y$9,AI11=5),AH11+1,AH11))</f>
        <v>1</v>
      </c>
      <c r="AI12" s="66">
        <f>IF(AL11&gt;AM10,1,IF(AI11=2,1,2))</f>
        <v>2</v>
      </c>
      <c r="AJ12" s="106">
        <f t="shared" si="3"/>
        <v>1</v>
      </c>
      <c r="AK12" s="106">
        <f>IF(AF12="W",AJ11*3,0)</f>
        <v>3</v>
      </c>
      <c r="AL12" s="154">
        <f>AL11-AJ12+AK12</f>
        <v>1</v>
      </c>
      <c r="AM12" s="155">
        <f>IF(AL12&gt;AM11,AL12,AM11)</f>
        <v>1</v>
      </c>
      <c r="AO12" s="66" t="str">
        <f>IF($D12=AP11,"W","L")</f>
        <v>W</v>
      </c>
      <c r="AP12" s="66">
        <f t="shared" ref="AP12:AP75" si="13">IF($D12=0,AP11,$D12)</f>
        <v>1</v>
      </c>
      <c r="AQ12" s="66">
        <f>IF(AND(AQ11=$I$9,AR11=2),1,IF(AND(AQ11&lt;$I$9,AR11=2),AQ11+1,AQ11))</f>
        <v>1</v>
      </c>
      <c r="AR12" s="66">
        <f>IF(AR11&lt;2,AR11+1,1)</f>
        <v>2</v>
      </c>
      <c r="AS12" s="106">
        <f t="shared" si="4"/>
        <v>1</v>
      </c>
      <c r="AT12" s="106">
        <f>IF(AO12="W",AS11*3,0)</f>
        <v>3</v>
      </c>
      <c r="AU12" s="154">
        <f>AU11-AS12+AT12</f>
        <v>1</v>
      </c>
      <c r="AY12" s="120">
        <v>2</v>
      </c>
      <c r="AZ12" s="120">
        <v>2</v>
      </c>
    </row>
    <row r="13" spans="1:52">
      <c r="A13" s="197">
        <f t="shared" ref="A13:A76" si="14">A12+1</f>
        <v>3</v>
      </c>
      <c r="B13" s="198">
        <f>Data!B13</f>
        <v>3</v>
      </c>
      <c r="D13" s="112">
        <f t="shared" si="5"/>
        <v>1</v>
      </c>
      <c r="E13" s="116" t="str">
        <f t="shared" si="6"/>
        <v>C</v>
      </c>
      <c r="F13" s="158"/>
      <c r="G13" s="66" t="str">
        <f t="shared" ref="G13:G76" si="15">IF($D13=H12,"W","L")</f>
        <v>W</v>
      </c>
      <c r="H13" s="66">
        <f t="shared" si="7"/>
        <v>1</v>
      </c>
      <c r="I13" s="66">
        <f t="shared" ref="I13:I76" si="16">IF(AND(I12=$I$9,J12=2),1,IF(AND(I12&lt;$I$9,J12=2),I12+1,I12))</f>
        <v>2</v>
      </c>
      <c r="J13" s="66">
        <f t="shared" ref="J13:J76" si="17">IF(J12&lt;2,J12+1,1)</f>
        <v>1</v>
      </c>
      <c r="K13" s="106">
        <f t="shared" si="8"/>
        <v>2</v>
      </c>
      <c r="L13" s="106">
        <f t="shared" ref="L13:L76" si="18">IF(G13="W",K12*3,0)</f>
        <v>3</v>
      </c>
      <c r="M13" s="154">
        <f t="shared" ref="M13:M76" si="19">M12-K13+L13</f>
        <v>2</v>
      </c>
      <c r="O13" s="66" t="str">
        <f t="shared" ref="O13:O76" si="20">IF($D13=P12,"W","L")</f>
        <v>W</v>
      </c>
      <c r="P13" s="66">
        <f t="shared" si="9"/>
        <v>1</v>
      </c>
      <c r="Q13" s="66">
        <f t="shared" si="10"/>
        <v>2</v>
      </c>
      <c r="R13" s="66">
        <f t="shared" si="11"/>
        <v>1</v>
      </c>
      <c r="S13" s="106">
        <f t="shared" si="1"/>
        <v>2</v>
      </c>
      <c r="T13" s="106">
        <f t="shared" ref="T13:T76" si="21">IF(O13="W",S12*3,0)</f>
        <v>3</v>
      </c>
      <c r="U13" s="154">
        <f t="shared" ref="U13:U76" si="22">U12-S13+T13</f>
        <v>2</v>
      </c>
      <c r="W13" s="66" t="str">
        <f t="shared" ref="W13:W76" si="23">IF($D13=X12,"W","L")</f>
        <v>W</v>
      </c>
      <c r="X13" s="66">
        <f t="shared" ref="X13:X25" si="24">IF(AC12&gt;AD11,IF(X12&lt;&gt;3,X12+1,1), IF(AND(X12&lt;&gt;3,Y12=$Y$9,Z12=2),X12+1,IF(AND(X12=3,Y12=$Y$9,Z12=2),1,X12)))</f>
        <v>2</v>
      </c>
      <c r="Y13" s="66">
        <f>IF(AC12&gt;AD11,1,IF(AND(Y12=$Y$9,Z12=2),1,IF(AND(Y12&lt;$Y$9,Z12=2),Y12+1,Y12)))</f>
        <v>1</v>
      </c>
      <c r="Z13" s="66">
        <f>IF(AC12&gt;AD11,1,IF(Z12=2,1,2))</f>
        <v>1</v>
      </c>
      <c r="AA13" s="106">
        <f t="shared" si="2"/>
        <v>1</v>
      </c>
      <c r="AB13" s="106">
        <f>IF(W13="W",AA12*3,0)</f>
        <v>3</v>
      </c>
      <c r="AC13" s="154">
        <f t="shared" ref="AC13:AC76" si="25">AC12-AA13+AB13</f>
        <v>3</v>
      </c>
      <c r="AD13" s="155">
        <f t="shared" ref="AD13:AD76" si="26">IF(AC13&gt;AD12,AC13,AD12)</f>
        <v>3</v>
      </c>
      <c r="AF13" s="66" t="str">
        <f t="shared" ref="AF13:AF76" si="27">IF($D13=AG12,"W","L")</f>
        <v>W</v>
      </c>
      <c r="AG13" s="66">
        <f t="shared" si="12"/>
        <v>1</v>
      </c>
      <c r="AH13" s="66">
        <f>IF(AL12&gt;AM11,1,IF(AND(AH12=$Y$9,AI12=2),1,IF(AND(AH12&lt;$Y$9,AI12=2),AH12+1,AH12)))</f>
        <v>1</v>
      </c>
      <c r="AI13" s="66">
        <f>IF(AL12&gt;AM11,1,IF(AI12=2,1,2))</f>
        <v>1</v>
      </c>
      <c r="AJ13" s="106">
        <f t="shared" si="3"/>
        <v>1</v>
      </c>
      <c r="AK13" s="106">
        <f>IF(AF13="W",AJ12*3,0)</f>
        <v>3</v>
      </c>
      <c r="AL13" s="154">
        <f t="shared" ref="AL13:AL76" si="28">AL12-AJ13+AK13</f>
        <v>3</v>
      </c>
      <c r="AM13" s="155">
        <f t="shared" ref="AM13:AM76" si="29">IF(AL13&gt;AM12,AL13,AM12)</f>
        <v>3</v>
      </c>
      <c r="AO13" s="66" t="str">
        <f t="shared" ref="AO13:AO76" si="30">IF($D13=AP12,"W","L")</f>
        <v>W</v>
      </c>
      <c r="AP13" s="66">
        <f t="shared" si="13"/>
        <v>1</v>
      </c>
      <c r="AQ13" s="66">
        <f t="shared" ref="AQ13:AQ76" si="31">IF(AND(AQ12=$I$9,AR12=2),1,IF(AND(AQ12&lt;$I$9,AR12=2),AQ12+1,AQ12))</f>
        <v>2</v>
      </c>
      <c r="AR13" s="66">
        <f t="shared" ref="AR13:AR76" si="32">IF(AR12&lt;2,AR12+1,1)</f>
        <v>1</v>
      </c>
      <c r="AS13" s="106">
        <f t="shared" si="4"/>
        <v>2</v>
      </c>
      <c r="AT13" s="106">
        <f>IF(AO13="W",AS12*3,0)</f>
        <v>3</v>
      </c>
      <c r="AU13" s="154">
        <f t="shared" ref="AU13:AU76" si="33">AU12-AS13+AT13</f>
        <v>2</v>
      </c>
      <c r="AY13" s="120">
        <v>3</v>
      </c>
      <c r="AZ13" s="120">
        <f>AZ11+AZ12</f>
        <v>3</v>
      </c>
    </row>
    <row r="14" spans="1:52">
      <c r="A14" s="197">
        <f t="shared" si="14"/>
        <v>4</v>
      </c>
      <c r="B14" s="198">
        <f>Data!B14</f>
        <v>24</v>
      </c>
      <c r="D14" s="112">
        <f t="shared" si="5"/>
        <v>2</v>
      </c>
      <c r="E14" s="116" t="str">
        <f t="shared" si="6"/>
        <v>C</v>
      </c>
      <c r="F14" s="158"/>
      <c r="G14" s="66" t="str">
        <f t="shared" si="15"/>
        <v>L</v>
      </c>
      <c r="H14" s="66">
        <f t="shared" si="7"/>
        <v>1</v>
      </c>
      <c r="I14" s="66">
        <f t="shared" si="16"/>
        <v>2</v>
      </c>
      <c r="J14" s="66">
        <f t="shared" si="17"/>
        <v>2</v>
      </c>
      <c r="K14" s="106">
        <f t="shared" si="8"/>
        <v>2</v>
      </c>
      <c r="L14" s="106">
        <f t="shared" si="18"/>
        <v>0</v>
      </c>
      <c r="M14" s="154">
        <f t="shared" si="19"/>
        <v>0</v>
      </c>
      <c r="O14" s="66" t="str">
        <f t="shared" si="20"/>
        <v>L</v>
      </c>
      <c r="P14" s="66">
        <f t="shared" si="9"/>
        <v>1</v>
      </c>
      <c r="Q14" s="66">
        <f t="shared" si="10"/>
        <v>2</v>
      </c>
      <c r="R14" s="66">
        <f t="shared" si="11"/>
        <v>2</v>
      </c>
      <c r="S14" s="106">
        <f t="shared" si="1"/>
        <v>2</v>
      </c>
      <c r="T14" s="106">
        <f t="shared" si="21"/>
        <v>0</v>
      </c>
      <c r="U14" s="154">
        <f t="shared" si="22"/>
        <v>0</v>
      </c>
      <c r="W14" s="66" t="str">
        <f t="shared" si="23"/>
        <v>W</v>
      </c>
      <c r="X14" s="66">
        <f t="shared" si="24"/>
        <v>3</v>
      </c>
      <c r="Y14" s="66">
        <f t="shared" ref="Y14:Y77" si="34">IF(AC13&gt;AD12,1,IF(AND(Y13=$Y$9,Z13=2),1,IF(AND(Y13&lt;$Y$9,Z13=2),Y13+1,Y13)))</f>
        <v>1</v>
      </c>
      <c r="Z14" s="66">
        <f t="shared" ref="Z14:Z77" si="35">IF(AC13&gt;AD12,1,IF(Z13=2,1,2))</f>
        <v>1</v>
      </c>
      <c r="AA14" s="106">
        <f t="shared" ref="AA14:AA77" si="36">INDEX($AY$11:$AZ$25,Y14,2)</f>
        <v>1</v>
      </c>
      <c r="AB14" s="106">
        <f t="shared" ref="AB14:AB77" si="37">IF(W14="W",AA13*3,0)</f>
        <v>3</v>
      </c>
      <c r="AC14" s="154">
        <f t="shared" si="25"/>
        <v>5</v>
      </c>
      <c r="AD14" s="155">
        <f t="shared" si="26"/>
        <v>5</v>
      </c>
      <c r="AF14" s="66" t="str">
        <f t="shared" si="27"/>
        <v>L</v>
      </c>
      <c r="AG14" s="66">
        <f t="shared" ref="AG14:AG77" si="38">IF($D14=0,AG13,$D14)</f>
        <v>2</v>
      </c>
      <c r="AH14" s="66">
        <f t="shared" ref="AH14:AH77" si="39">IF(AL13&gt;AM12,1,IF(AND(AH13=$Y$9,AI13=2),1,IF(AND(AH13&lt;$Y$9,AI13=2),AH13+1,AH13)))</f>
        <v>1</v>
      </c>
      <c r="AI14" s="66">
        <f t="shared" ref="AI14:AI77" si="40">IF(AL13&gt;AM12,1,IF(AI13=2,1,2))</f>
        <v>1</v>
      </c>
      <c r="AJ14" s="106">
        <f t="shared" ref="AJ14:AJ77" si="41">INDEX($AY$11:$AZ$25,AH14,2)</f>
        <v>1</v>
      </c>
      <c r="AK14" s="106">
        <f t="shared" ref="AK14:AK77" si="42">IF(AF14="W",AJ13*3,0)</f>
        <v>0</v>
      </c>
      <c r="AL14" s="154">
        <f t="shared" si="28"/>
        <v>2</v>
      </c>
      <c r="AM14" s="155">
        <f t="shared" si="29"/>
        <v>3</v>
      </c>
      <c r="AO14" s="66" t="str">
        <f t="shared" si="30"/>
        <v>L</v>
      </c>
      <c r="AP14" s="66">
        <f t="shared" si="13"/>
        <v>2</v>
      </c>
      <c r="AQ14" s="66">
        <f t="shared" si="31"/>
        <v>2</v>
      </c>
      <c r="AR14" s="66">
        <f t="shared" si="32"/>
        <v>2</v>
      </c>
      <c r="AS14" s="106">
        <f t="shared" si="4"/>
        <v>2</v>
      </c>
      <c r="AT14" s="106">
        <f t="shared" ref="AT14:AT77" si="43">IF(AO14="W",AS13*3,0)</f>
        <v>0</v>
      </c>
      <c r="AU14" s="154">
        <f t="shared" si="33"/>
        <v>0</v>
      </c>
      <c r="AY14" s="120">
        <v>4</v>
      </c>
      <c r="AZ14" s="120">
        <f t="shared" ref="AZ14:AZ25" si="44">AZ12+AZ13</f>
        <v>5</v>
      </c>
    </row>
    <row r="15" spans="1:52">
      <c r="A15" s="197">
        <f t="shared" si="14"/>
        <v>5</v>
      </c>
      <c r="B15" s="198">
        <f>Data!B15</f>
        <v>10</v>
      </c>
      <c r="D15" s="112">
        <f t="shared" si="5"/>
        <v>1</v>
      </c>
      <c r="E15" s="116" t="str">
        <f t="shared" si="6"/>
        <v>A</v>
      </c>
      <c r="F15" s="158"/>
      <c r="G15" s="66" t="str">
        <f t="shared" si="15"/>
        <v>W</v>
      </c>
      <c r="H15" s="66">
        <f t="shared" si="7"/>
        <v>1</v>
      </c>
      <c r="I15" s="66">
        <f t="shared" si="16"/>
        <v>3</v>
      </c>
      <c r="J15" s="66">
        <f t="shared" si="17"/>
        <v>1</v>
      </c>
      <c r="K15" s="106">
        <f t="shared" si="8"/>
        <v>3</v>
      </c>
      <c r="L15" s="106">
        <f t="shared" si="18"/>
        <v>6</v>
      </c>
      <c r="M15" s="154">
        <f t="shared" si="19"/>
        <v>3</v>
      </c>
      <c r="O15" s="66" t="str">
        <f t="shared" si="20"/>
        <v>W</v>
      </c>
      <c r="P15" s="66">
        <f t="shared" si="9"/>
        <v>1</v>
      </c>
      <c r="Q15" s="66">
        <f t="shared" si="10"/>
        <v>3</v>
      </c>
      <c r="R15" s="66">
        <f t="shared" si="11"/>
        <v>1</v>
      </c>
      <c r="S15" s="106">
        <f t="shared" si="1"/>
        <v>3</v>
      </c>
      <c r="T15" s="106">
        <f t="shared" si="21"/>
        <v>6</v>
      </c>
      <c r="U15" s="154">
        <f t="shared" si="22"/>
        <v>3</v>
      </c>
      <c r="W15" s="66" t="str">
        <f t="shared" si="23"/>
        <v>L</v>
      </c>
      <c r="X15" s="66">
        <f t="shared" si="24"/>
        <v>1</v>
      </c>
      <c r="Y15" s="66">
        <f t="shared" si="34"/>
        <v>1</v>
      </c>
      <c r="Z15" s="66">
        <f t="shared" si="35"/>
        <v>1</v>
      </c>
      <c r="AA15" s="106">
        <f t="shared" si="36"/>
        <v>1</v>
      </c>
      <c r="AB15" s="106">
        <f t="shared" si="37"/>
        <v>0</v>
      </c>
      <c r="AC15" s="154">
        <f t="shared" si="25"/>
        <v>4</v>
      </c>
      <c r="AD15" s="155">
        <f t="shared" si="26"/>
        <v>5</v>
      </c>
      <c r="AF15" s="66" t="str">
        <f t="shared" si="27"/>
        <v>L</v>
      </c>
      <c r="AG15" s="66">
        <f t="shared" si="38"/>
        <v>1</v>
      </c>
      <c r="AH15" s="66">
        <f t="shared" si="39"/>
        <v>1</v>
      </c>
      <c r="AI15" s="66">
        <f t="shared" si="40"/>
        <v>2</v>
      </c>
      <c r="AJ15" s="106">
        <f t="shared" si="41"/>
        <v>1</v>
      </c>
      <c r="AK15" s="106">
        <f t="shared" si="42"/>
        <v>0</v>
      </c>
      <c r="AL15" s="154">
        <f t="shared" si="28"/>
        <v>1</v>
      </c>
      <c r="AM15" s="155">
        <f t="shared" si="29"/>
        <v>3</v>
      </c>
      <c r="AO15" s="66" t="str">
        <f t="shared" si="30"/>
        <v>L</v>
      </c>
      <c r="AP15" s="66">
        <f t="shared" si="13"/>
        <v>1</v>
      </c>
      <c r="AQ15" s="66">
        <f t="shared" si="31"/>
        <v>3</v>
      </c>
      <c r="AR15" s="66">
        <f t="shared" si="32"/>
        <v>1</v>
      </c>
      <c r="AS15" s="106">
        <f t="shared" si="4"/>
        <v>3</v>
      </c>
      <c r="AT15" s="106">
        <f t="shared" si="43"/>
        <v>0</v>
      </c>
      <c r="AU15" s="154">
        <f t="shared" si="33"/>
        <v>-3</v>
      </c>
      <c r="AY15" s="120">
        <v>5</v>
      </c>
      <c r="AZ15" s="120">
        <f t="shared" si="44"/>
        <v>8</v>
      </c>
    </row>
    <row r="16" spans="1:52">
      <c r="A16" s="197">
        <f t="shared" si="14"/>
        <v>6</v>
      </c>
      <c r="B16" s="198">
        <f>Data!B16</f>
        <v>34</v>
      </c>
      <c r="D16" s="112">
        <f t="shared" si="5"/>
        <v>3</v>
      </c>
      <c r="E16" s="116" t="str">
        <f t="shared" si="6"/>
        <v>A</v>
      </c>
      <c r="F16" s="158"/>
      <c r="G16" s="66" t="str">
        <f t="shared" si="15"/>
        <v>L</v>
      </c>
      <c r="H16" s="66">
        <f t="shared" si="7"/>
        <v>1</v>
      </c>
      <c r="I16" s="66">
        <f t="shared" si="16"/>
        <v>3</v>
      </c>
      <c r="J16" s="66">
        <f t="shared" si="17"/>
        <v>2</v>
      </c>
      <c r="K16" s="106">
        <f t="shared" si="8"/>
        <v>3</v>
      </c>
      <c r="L16" s="106">
        <f t="shared" si="18"/>
        <v>0</v>
      </c>
      <c r="M16" s="154">
        <f t="shared" si="19"/>
        <v>0</v>
      </c>
      <c r="O16" s="66" t="str">
        <f t="shared" si="20"/>
        <v>L</v>
      </c>
      <c r="P16" s="66">
        <f t="shared" si="9"/>
        <v>1</v>
      </c>
      <c r="Q16" s="66">
        <f t="shared" si="10"/>
        <v>3</v>
      </c>
      <c r="R16" s="66">
        <f t="shared" si="11"/>
        <v>2</v>
      </c>
      <c r="S16" s="106">
        <f t="shared" si="1"/>
        <v>3</v>
      </c>
      <c r="T16" s="106">
        <f t="shared" si="21"/>
        <v>0</v>
      </c>
      <c r="U16" s="154">
        <f t="shared" si="22"/>
        <v>0</v>
      </c>
      <c r="W16" s="66" t="str">
        <f t="shared" si="23"/>
        <v>L</v>
      </c>
      <c r="X16" s="66">
        <f t="shared" si="24"/>
        <v>1</v>
      </c>
      <c r="Y16" s="66">
        <f t="shared" si="34"/>
        <v>1</v>
      </c>
      <c r="Z16" s="66">
        <f t="shared" si="35"/>
        <v>2</v>
      </c>
      <c r="AA16" s="106">
        <f t="shared" si="36"/>
        <v>1</v>
      </c>
      <c r="AB16" s="106">
        <f t="shared" si="37"/>
        <v>0</v>
      </c>
      <c r="AC16" s="154">
        <f t="shared" si="25"/>
        <v>3</v>
      </c>
      <c r="AD16" s="155">
        <f t="shared" si="26"/>
        <v>5</v>
      </c>
      <c r="AF16" s="66" t="str">
        <f t="shared" si="27"/>
        <v>L</v>
      </c>
      <c r="AG16" s="66">
        <f t="shared" si="38"/>
        <v>3</v>
      </c>
      <c r="AH16" s="66">
        <f t="shared" si="39"/>
        <v>2</v>
      </c>
      <c r="AI16" s="66">
        <f t="shared" si="40"/>
        <v>1</v>
      </c>
      <c r="AJ16" s="106">
        <f t="shared" si="41"/>
        <v>2</v>
      </c>
      <c r="AK16" s="106">
        <f t="shared" si="42"/>
        <v>0</v>
      </c>
      <c r="AL16" s="154">
        <f t="shared" si="28"/>
        <v>-1</v>
      </c>
      <c r="AM16" s="155">
        <f t="shared" si="29"/>
        <v>3</v>
      </c>
      <c r="AO16" s="66" t="str">
        <f t="shared" si="30"/>
        <v>L</v>
      </c>
      <c r="AP16" s="66">
        <f t="shared" si="13"/>
        <v>3</v>
      </c>
      <c r="AQ16" s="66">
        <f t="shared" si="31"/>
        <v>3</v>
      </c>
      <c r="AR16" s="66">
        <f t="shared" si="32"/>
        <v>2</v>
      </c>
      <c r="AS16" s="106">
        <f t="shared" si="4"/>
        <v>3</v>
      </c>
      <c r="AT16" s="106">
        <f t="shared" si="43"/>
        <v>0</v>
      </c>
      <c r="AU16" s="154">
        <f t="shared" si="33"/>
        <v>-6</v>
      </c>
      <c r="AY16" s="120">
        <v>6</v>
      </c>
      <c r="AZ16" s="120">
        <f t="shared" si="44"/>
        <v>13</v>
      </c>
    </row>
    <row r="17" spans="1:52">
      <c r="A17" s="197">
        <f t="shared" si="14"/>
        <v>7</v>
      </c>
      <c r="B17" s="198">
        <f>Data!B17</f>
        <v>0</v>
      </c>
      <c r="D17" s="112">
        <f t="shared" si="5"/>
        <v>0</v>
      </c>
      <c r="E17" s="116">
        <f t="shared" si="6"/>
        <v>0</v>
      </c>
      <c r="F17" s="158"/>
      <c r="G17" s="66" t="str">
        <f t="shared" si="15"/>
        <v>L</v>
      </c>
      <c r="H17" s="66">
        <f t="shared" si="7"/>
        <v>1</v>
      </c>
      <c r="I17" s="66">
        <f t="shared" si="16"/>
        <v>4</v>
      </c>
      <c r="J17" s="66">
        <f t="shared" si="17"/>
        <v>1</v>
      </c>
      <c r="K17" s="106">
        <f t="shared" si="8"/>
        <v>5</v>
      </c>
      <c r="L17" s="106">
        <f t="shared" si="18"/>
        <v>0</v>
      </c>
      <c r="M17" s="154">
        <f t="shared" si="19"/>
        <v>-5</v>
      </c>
      <c r="O17" s="66" t="str">
        <f t="shared" si="20"/>
        <v>L</v>
      </c>
      <c r="P17" s="66">
        <f t="shared" si="9"/>
        <v>1</v>
      </c>
      <c r="Q17" s="66">
        <f t="shared" si="10"/>
        <v>4</v>
      </c>
      <c r="R17" s="66">
        <f t="shared" si="11"/>
        <v>1</v>
      </c>
      <c r="S17" s="106">
        <f t="shared" si="1"/>
        <v>5</v>
      </c>
      <c r="T17" s="106">
        <f t="shared" si="21"/>
        <v>0</v>
      </c>
      <c r="U17" s="154">
        <f t="shared" si="22"/>
        <v>-5</v>
      </c>
      <c r="W17" s="66" t="str">
        <f t="shared" si="23"/>
        <v>L</v>
      </c>
      <c r="X17" s="66">
        <f t="shared" si="24"/>
        <v>1</v>
      </c>
      <c r="Y17" s="66">
        <f t="shared" si="34"/>
        <v>2</v>
      </c>
      <c r="Z17" s="66">
        <f t="shared" si="35"/>
        <v>1</v>
      </c>
      <c r="AA17" s="106">
        <f t="shared" si="36"/>
        <v>2</v>
      </c>
      <c r="AB17" s="106">
        <f t="shared" si="37"/>
        <v>0</v>
      </c>
      <c r="AC17" s="154">
        <f t="shared" si="25"/>
        <v>1</v>
      </c>
      <c r="AD17" s="155">
        <f t="shared" si="26"/>
        <v>5</v>
      </c>
      <c r="AF17" s="66" t="str">
        <f t="shared" si="27"/>
        <v>L</v>
      </c>
      <c r="AG17" s="66">
        <f t="shared" si="38"/>
        <v>3</v>
      </c>
      <c r="AH17" s="66">
        <f t="shared" si="39"/>
        <v>2</v>
      </c>
      <c r="AI17" s="66">
        <f t="shared" si="40"/>
        <v>2</v>
      </c>
      <c r="AJ17" s="106">
        <f t="shared" si="41"/>
        <v>2</v>
      </c>
      <c r="AK17" s="106">
        <f t="shared" si="42"/>
        <v>0</v>
      </c>
      <c r="AL17" s="154">
        <f t="shared" si="28"/>
        <v>-3</v>
      </c>
      <c r="AM17" s="155">
        <f t="shared" si="29"/>
        <v>3</v>
      </c>
      <c r="AO17" s="66" t="str">
        <f t="shared" si="30"/>
        <v>L</v>
      </c>
      <c r="AP17" s="66">
        <f t="shared" si="13"/>
        <v>3</v>
      </c>
      <c r="AQ17" s="66">
        <f t="shared" si="31"/>
        <v>4</v>
      </c>
      <c r="AR17" s="66">
        <f t="shared" si="32"/>
        <v>1</v>
      </c>
      <c r="AS17" s="106">
        <f t="shared" si="4"/>
        <v>5</v>
      </c>
      <c r="AT17" s="106">
        <f t="shared" si="43"/>
        <v>0</v>
      </c>
      <c r="AU17" s="154">
        <f t="shared" si="33"/>
        <v>-11</v>
      </c>
      <c r="AY17" s="120">
        <v>7</v>
      </c>
      <c r="AZ17" s="120">
        <f t="shared" si="44"/>
        <v>21</v>
      </c>
    </row>
    <row r="18" spans="1:52">
      <c r="A18" s="197">
        <f t="shared" si="14"/>
        <v>8</v>
      </c>
      <c r="B18" s="198">
        <f>Data!B18</f>
        <v>8</v>
      </c>
      <c r="D18" s="112">
        <f t="shared" si="5"/>
        <v>1</v>
      </c>
      <c r="E18" s="116" t="str">
        <f t="shared" si="6"/>
        <v>B</v>
      </c>
      <c r="F18" s="158"/>
      <c r="G18" s="66" t="str">
        <f t="shared" si="15"/>
        <v>W</v>
      </c>
      <c r="H18" s="66">
        <f t="shared" si="7"/>
        <v>1</v>
      </c>
      <c r="I18" s="66">
        <f t="shared" si="16"/>
        <v>4</v>
      </c>
      <c r="J18" s="66">
        <f t="shared" si="17"/>
        <v>2</v>
      </c>
      <c r="K18" s="106">
        <f t="shared" si="8"/>
        <v>5</v>
      </c>
      <c r="L18" s="106">
        <f t="shared" si="18"/>
        <v>15</v>
      </c>
      <c r="M18" s="154">
        <f t="shared" si="19"/>
        <v>5</v>
      </c>
      <c r="O18" s="66" t="str">
        <f t="shared" si="20"/>
        <v>W</v>
      </c>
      <c r="P18" s="66">
        <f t="shared" si="9"/>
        <v>1</v>
      </c>
      <c r="Q18" s="66">
        <f t="shared" si="10"/>
        <v>4</v>
      </c>
      <c r="R18" s="66">
        <f t="shared" si="11"/>
        <v>2</v>
      </c>
      <c r="S18" s="106">
        <f t="shared" si="1"/>
        <v>5</v>
      </c>
      <c r="T18" s="106">
        <f t="shared" si="21"/>
        <v>15</v>
      </c>
      <c r="U18" s="154">
        <f t="shared" si="22"/>
        <v>5</v>
      </c>
      <c r="W18" s="66" t="str">
        <f t="shared" si="23"/>
        <v>W</v>
      </c>
      <c r="X18" s="66">
        <f t="shared" si="24"/>
        <v>1</v>
      </c>
      <c r="Y18" s="66">
        <f t="shared" si="34"/>
        <v>2</v>
      </c>
      <c r="Z18" s="66">
        <f t="shared" si="35"/>
        <v>2</v>
      </c>
      <c r="AA18" s="106">
        <f t="shared" si="36"/>
        <v>2</v>
      </c>
      <c r="AB18" s="106">
        <f t="shared" si="37"/>
        <v>6</v>
      </c>
      <c r="AC18" s="154">
        <f t="shared" si="25"/>
        <v>5</v>
      </c>
      <c r="AD18" s="155">
        <f t="shared" si="26"/>
        <v>5</v>
      </c>
      <c r="AF18" s="66" t="str">
        <f t="shared" si="27"/>
        <v>L</v>
      </c>
      <c r="AG18" s="66">
        <f t="shared" si="38"/>
        <v>1</v>
      </c>
      <c r="AH18" s="66">
        <f t="shared" si="39"/>
        <v>3</v>
      </c>
      <c r="AI18" s="66">
        <f t="shared" si="40"/>
        <v>1</v>
      </c>
      <c r="AJ18" s="106">
        <f t="shared" si="41"/>
        <v>3</v>
      </c>
      <c r="AK18" s="106">
        <f t="shared" si="42"/>
        <v>0</v>
      </c>
      <c r="AL18" s="154">
        <f t="shared" si="28"/>
        <v>-6</v>
      </c>
      <c r="AM18" s="155">
        <f t="shared" si="29"/>
        <v>3</v>
      </c>
      <c r="AO18" s="66" t="str">
        <f t="shared" si="30"/>
        <v>L</v>
      </c>
      <c r="AP18" s="66">
        <f t="shared" si="13"/>
        <v>1</v>
      </c>
      <c r="AQ18" s="66">
        <f t="shared" si="31"/>
        <v>4</v>
      </c>
      <c r="AR18" s="66">
        <f t="shared" si="32"/>
        <v>2</v>
      </c>
      <c r="AS18" s="106">
        <f t="shared" si="4"/>
        <v>5</v>
      </c>
      <c r="AT18" s="106">
        <f t="shared" si="43"/>
        <v>0</v>
      </c>
      <c r="AU18" s="154">
        <f t="shared" si="33"/>
        <v>-16</v>
      </c>
      <c r="AY18" s="120">
        <v>8</v>
      </c>
      <c r="AZ18" s="120">
        <f t="shared" si="44"/>
        <v>34</v>
      </c>
    </row>
    <row r="19" spans="1:52">
      <c r="A19" s="197">
        <f t="shared" si="14"/>
        <v>9</v>
      </c>
      <c r="B19" s="198">
        <f>Data!B19</f>
        <v>17</v>
      </c>
      <c r="D19" s="112">
        <f t="shared" si="5"/>
        <v>2</v>
      </c>
      <c r="E19" s="116" t="str">
        <f t="shared" si="6"/>
        <v>B</v>
      </c>
      <c r="F19" s="158"/>
      <c r="G19" s="66" t="str">
        <f t="shared" si="15"/>
        <v>L</v>
      </c>
      <c r="H19" s="66">
        <f t="shared" si="7"/>
        <v>1</v>
      </c>
      <c r="I19" s="66">
        <f t="shared" si="16"/>
        <v>5</v>
      </c>
      <c r="J19" s="66">
        <f t="shared" si="17"/>
        <v>1</v>
      </c>
      <c r="K19" s="106">
        <f t="shared" si="8"/>
        <v>8</v>
      </c>
      <c r="L19" s="106">
        <f t="shared" si="18"/>
        <v>0</v>
      </c>
      <c r="M19" s="154">
        <f t="shared" si="19"/>
        <v>-3</v>
      </c>
      <c r="O19" s="66" t="str">
        <f t="shared" si="20"/>
        <v>L</v>
      </c>
      <c r="P19" s="66">
        <f t="shared" si="9"/>
        <v>1</v>
      </c>
      <c r="Q19" s="66">
        <f t="shared" si="10"/>
        <v>5</v>
      </c>
      <c r="R19" s="66">
        <f t="shared" si="11"/>
        <v>1</v>
      </c>
      <c r="S19" s="106">
        <f t="shared" si="1"/>
        <v>8</v>
      </c>
      <c r="T19" s="106">
        <f t="shared" si="21"/>
        <v>0</v>
      </c>
      <c r="U19" s="154">
        <f t="shared" si="22"/>
        <v>-3</v>
      </c>
      <c r="W19" s="66" t="str">
        <f t="shared" si="23"/>
        <v>L</v>
      </c>
      <c r="X19" s="66">
        <f t="shared" si="24"/>
        <v>1</v>
      </c>
      <c r="Y19" s="66">
        <f t="shared" si="34"/>
        <v>3</v>
      </c>
      <c r="Z19" s="66">
        <f t="shared" si="35"/>
        <v>1</v>
      </c>
      <c r="AA19" s="106">
        <f t="shared" si="36"/>
        <v>3</v>
      </c>
      <c r="AB19" s="106">
        <f t="shared" si="37"/>
        <v>0</v>
      </c>
      <c r="AC19" s="154">
        <f t="shared" si="25"/>
        <v>2</v>
      </c>
      <c r="AD19" s="155">
        <f t="shared" si="26"/>
        <v>5</v>
      </c>
      <c r="AF19" s="66" t="str">
        <f t="shared" si="27"/>
        <v>L</v>
      </c>
      <c r="AG19" s="66">
        <f t="shared" si="38"/>
        <v>2</v>
      </c>
      <c r="AH19" s="66">
        <f t="shared" si="39"/>
        <v>3</v>
      </c>
      <c r="AI19" s="66">
        <f t="shared" si="40"/>
        <v>2</v>
      </c>
      <c r="AJ19" s="106">
        <f t="shared" si="41"/>
        <v>3</v>
      </c>
      <c r="AK19" s="106">
        <f t="shared" si="42"/>
        <v>0</v>
      </c>
      <c r="AL19" s="154">
        <f t="shared" si="28"/>
        <v>-9</v>
      </c>
      <c r="AM19" s="155">
        <f t="shared" si="29"/>
        <v>3</v>
      </c>
      <c r="AO19" s="66" t="str">
        <f t="shared" si="30"/>
        <v>L</v>
      </c>
      <c r="AP19" s="66">
        <f t="shared" si="13"/>
        <v>2</v>
      </c>
      <c r="AQ19" s="66">
        <f t="shared" si="31"/>
        <v>5</v>
      </c>
      <c r="AR19" s="66">
        <f t="shared" si="32"/>
        <v>1</v>
      </c>
      <c r="AS19" s="106">
        <f t="shared" si="4"/>
        <v>8</v>
      </c>
      <c r="AT19" s="106">
        <f t="shared" si="43"/>
        <v>0</v>
      </c>
      <c r="AU19" s="154">
        <f t="shared" si="33"/>
        <v>-24</v>
      </c>
      <c r="AY19" s="120">
        <v>9</v>
      </c>
      <c r="AZ19" s="120">
        <f t="shared" si="44"/>
        <v>55</v>
      </c>
    </row>
    <row r="20" spans="1:52">
      <c r="A20" s="197">
        <f t="shared" si="14"/>
        <v>10</v>
      </c>
      <c r="B20" s="198">
        <f>Data!B20</f>
        <v>9</v>
      </c>
      <c r="D20" s="112">
        <f t="shared" si="5"/>
        <v>1</v>
      </c>
      <c r="E20" s="116" t="str">
        <f t="shared" si="6"/>
        <v>C</v>
      </c>
      <c r="F20" s="158"/>
      <c r="G20" s="66" t="str">
        <f t="shared" si="15"/>
        <v>W</v>
      </c>
      <c r="H20" s="66">
        <f t="shared" si="7"/>
        <v>1</v>
      </c>
      <c r="I20" s="66">
        <f t="shared" si="16"/>
        <v>5</v>
      </c>
      <c r="J20" s="66">
        <f t="shared" si="17"/>
        <v>2</v>
      </c>
      <c r="K20" s="106">
        <f t="shared" si="8"/>
        <v>8</v>
      </c>
      <c r="L20" s="106">
        <f t="shared" si="18"/>
        <v>24</v>
      </c>
      <c r="M20" s="154">
        <f t="shared" si="19"/>
        <v>13</v>
      </c>
      <c r="O20" s="66" t="str">
        <f t="shared" si="20"/>
        <v>W</v>
      </c>
      <c r="P20" s="66">
        <f t="shared" si="9"/>
        <v>1</v>
      </c>
      <c r="Q20" s="66">
        <f t="shared" si="10"/>
        <v>5</v>
      </c>
      <c r="R20" s="66">
        <f t="shared" si="11"/>
        <v>2</v>
      </c>
      <c r="S20" s="106">
        <f t="shared" si="1"/>
        <v>8</v>
      </c>
      <c r="T20" s="106">
        <f t="shared" si="21"/>
        <v>24</v>
      </c>
      <c r="U20" s="154">
        <f t="shared" si="22"/>
        <v>13</v>
      </c>
      <c r="W20" s="66" t="str">
        <f t="shared" si="23"/>
        <v>W</v>
      </c>
      <c r="X20" s="66">
        <f t="shared" si="24"/>
        <v>1</v>
      </c>
      <c r="Y20" s="66">
        <f t="shared" si="34"/>
        <v>3</v>
      </c>
      <c r="Z20" s="66">
        <f t="shared" si="35"/>
        <v>2</v>
      </c>
      <c r="AA20" s="106">
        <f t="shared" si="36"/>
        <v>3</v>
      </c>
      <c r="AB20" s="106">
        <f t="shared" si="37"/>
        <v>9</v>
      </c>
      <c r="AC20" s="154">
        <f t="shared" si="25"/>
        <v>8</v>
      </c>
      <c r="AD20" s="155">
        <f t="shared" si="26"/>
        <v>8</v>
      </c>
      <c r="AF20" s="66" t="str">
        <f t="shared" si="27"/>
        <v>L</v>
      </c>
      <c r="AG20" s="66">
        <f t="shared" si="38"/>
        <v>1</v>
      </c>
      <c r="AH20" s="66">
        <f t="shared" si="39"/>
        <v>4</v>
      </c>
      <c r="AI20" s="66">
        <f t="shared" si="40"/>
        <v>1</v>
      </c>
      <c r="AJ20" s="106">
        <f t="shared" si="41"/>
        <v>5</v>
      </c>
      <c r="AK20" s="106">
        <f t="shared" si="42"/>
        <v>0</v>
      </c>
      <c r="AL20" s="154">
        <f t="shared" si="28"/>
        <v>-14</v>
      </c>
      <c r="AM20" s="155">
        <f t="shared" si="29"/>
        <v>3</v>
      </c>
      <c r="AO20" s="66" t="str">
        <f t="shared" si="30"/>
        <v>L</v>
      </c>
      <c r="AP20" s="66">
        <f t="shared" si="13"/>
        <v>1</v>
      </c>
      <c r="AQ20" s="66">
        <f t="shared" si="31"/>
        <v>5</v>
      </c>
      <c r="AR20" s="66">
        <f t="shared" si="32"/>
        <v>2</v>
      </c>
      <c r="AS20" s="106">
        <f t="shared" si="4"/>
        <v>8</v>
      </c>
      <c r="AT20" s="106">
        <f t="shared" si="43"/>
        <v>0</v>
      </c>
      <c r="AU20" s="154">
        <f t="shared" si="33"/>
        <v>-32</v>
      </c>
      <c r="AY20" s="120">
        <v>10</v>
      </c>
      <c r="AZ20" s="120">
        <f t="shared" si="44"/>
        <v>89</v>
      </c>
    </row>
    <row r="21" spans="1:52">
      <c r="A21" s="197">
        <f t="shared" si="14"/>
        <v>11</v>
      </c>
      <c r="B21" s="198">
        <f>Data!B21</f>
        <v>21</v>
      </c>
      <c r="D21" s="112">
        <f t="shared" si="5"/>
        <v>2</v>
      </c>
      <c r="E21" s="116" t="str">
        <f t="shared" si="6"/>
        <v>C</v>
      </c>
      <c r="F21" s="158"/>
      <c r="G21" s="66" t="str">
        <f t="shared" si="15"/>
        <v>L</v>
      </c>
      <c r="H21" s="66">
        <f t="shared" si="7"/>
        <v>1</v>
      </c>
      <c r="I21" s="66">
        <f t="shared" si="16"/>
        <v>6</v>
      </c>
      <c r="J21" s="66">
        <f t="shared" si="17"/>
        <v>1</v>
      </c>
      <c r="K21" s="106">
        <f t="shared" si="8"/>
        <v>13</v>
      </c>
      <c r="L21" s="106">
        <f t="shared" si="18"/>
        <v>0</v>
      </c>
      <c r="M21" s="154">
        <f t="shared" si="19"/>
        <v>0</v>
      </c>
      <c r="O21" s="66" t="str">
        <f t="shared" si="20"/>
        <v>L</v>
      </c>
      <c r="P21" s="66">
        <f t="shared" si="9"/>
        <v>1</v>
      </c>
      <c r="Q21" s="66">
        <f t="shared" si="10"/>
        <v>6</v>
      </c>
      <c r="R21" s="66">
        <f t="shared" si="11"/>
        <v>1</v>
      </c>
      <c r="S21" s="106">
        <f t="shared" si="1"/>
        <v>13</v>
      </c>
      <c r="T21" s="106">
        <f t="shared" si="21"/>
        <v>0</v>
      </c>
      <c r="U21" s="154">
        <f t="shared" si="22"/>
        <v>0</v>
      </c>
      <c r="W21" s="66" t="str">
        <f t="shared" si="23"/>
        <v>L</v>
      </c>
      <c r="X21" s="66">
        <f t="shared" si="24"/>
        <v>2</v>
      </c>
      <c r="Y21" s="66">
        <f t="shared" si="34"/>
        <v>1</v>
      </c>
      <c r="Z21" s="66">
        <f t="shared" si="35"/>
        <v>1</v>
      </c>
      <c r="AA21" s="106">
        <f t="shared" si="36"/>
        <v>1</v>
      </c>
      <c r="AB21" s="106">
        <f t="shared" si="37"/>
        <v>0</v>
      </c>
      <c r="AC21" s="154">
        <f t="shared" si="25"/>
        <v>7</v>
      </c>
      <c r="AD21" s="155">
        <f t="shared" si="26"/>
        <v>8</v>
      </c>
      <c r="AF21" s="66" t="str">
        <f t="shared" si="27"/>
        <v>L</v>
      </c>
      <c r="AG21" s="66">
        <f t="shared" si="38"/>
        <v>2</v>
      </c>
      <c r="AH21" s="66">
        <f t="shared" si="39"/>
        <v>4</v>
      </c>
      <c r="AI21" s="66">
        <f t="shared" si="40"/>
        <v>2</v>
      </c>
      <c r="AJ21" s="106">
        <f t="shared" si="41"/>
        <v>5</v>
      </c>
      <c r="AK21" s="106">
        <f t="shared" si="42"/>
        <v>0</v>
      </c>
      <c r="AL21" s="154">
        <f t="shared" si="28"/>
        <v>-19</v>
      </c>
      <c r="AM21" s="155">
        <f t="shared" si="29"/>
        <v>3</v>
      </c>
      <c r="AO21" s="66" t="str">
        <f t="shared" si="30"/>
        <v>L</v>
      </c>
      <c r="AP21" s="66">
        <f t="shared" si="13"/>
        <v>2</v>
      </c>
      <c r="AQ21" s="66">
        <f t="shared" si="31"/>
        <v>6</v>
      </c>
      <c r="AR21" s="66">
        <f t="shared" si="32"/>
        <v>1</v>
      </c>
      <c r="AS21" s="106">
        <f t="shared" si="4"/>
        <v>13</v>
      </c>
      <c r="AT21" s="106">
        <f t="shared" si="43"/>
        <v>0</v>
      </c>
      <c r="AU21" s="154">
        <f t="shared" si="33"/>
        <v>-45</v>
      </c>
      <c r="AY21" s="120">
        <v>11</v>
      </c>
      <c r="AZ21" s="120">
        <f t="shared" si="44"/>
        <v>144</v>
      </c>
    </row>
    <row r="22" spans="1:52">
      <c r="A22" s="197">
        <f t="shared" si="14"/>
        <v>12</v>
      </c>
      <c r="B22" s="198">
        <f>Data!B22</f>
        <v>32</v>
      </c>
      <c r="D22" s="112">
        <f t="shared" si="5"/>
        <v>3</v>
      </c>
      <c r="E22" s="116" t="str">
        <f t="shared" si="6"/>
        <v>B</v>
      </c>
      <c r="F22" s="158"/>
      <c r="G22" s="66" t="str">
        <f t="shared" si="15"/>
        <v>L</v>
      </c>
      <c r="H22" s="66">
        <f t="shared" si="7"/>
        <v>1</v>
      </c>
      <c r="I22" s="66">
        <f t="shared" si="16"/>
        <v>6</v>
      </c>
      <c r="J22" s="66">
        <f t="shared" si="17"/>
        <v>2</v>
      </c>
      <c r="K22" s="106">
        <f t="shared" si="8"/>
        <v>13</v>
      </c>
      <c r="L22" s="106">
        <f t="shared" si="18"/>
        <v>0</v>
      </c>
      <c r="M22" s="154">
        <f t="shared" si="19"/>
        <v>-13</v>
      </c>
      <c r="O22" s="66" t="str">
        <f t="shared" si="20"/>
        <v>L</v>
      </c>
      <c r="P22" s="66">
        <f t="shared" si="9"/>
        <v>1</v>
      </c>
      <c r="Q22" s="66">
        <f t="shared" si="10"/>
        <v>6</v>
      </c>
      <c r="R22" s="66">
        <f t="shared" si="11"/>
        <v>2</v>
      </c>
      <c r="S22" s="106">
        <f t="shared" si="1"/>
        <v>13</v>
      </c>
      <c r="T22" s="106">
        <f t="shared" si="21"/>
        <v>0</v>
      </c>
      <c r="U22" s="154">
        <f t="shared" si="22"/>
        <v>-13</v>
      </c>
      <c r="W22" s="66" t="str">
        <f t="shared" si="23"/>
        <v>L</v>
      </c>
      <c r="X22" s="66">
        <f t="shared" si="24"/>
        <v>2</v>
      </c>
      <c r="Y22" s="66">
        <f t="shared" si="34"/>
        <v>1</v>
      </c>
      <c r="Z22" s="66">
        <f t="shared" si="35"/>
        <v>2</v>
      </c>
      <c r="AA22" s="106">
        <f t="shared" si="36"/>
        <v>1</v>
      </c>
      <c r="AB22" s="106">
        <f t="shared" si="37"/>
        <v>0</v>
      </c>
      <c r="AC22" s="154">
        <f t="shared" si="25"/>
        <v>6</v>
      </c>
      <c r="AD22" s="155">
        <f t="shared" si="26"/>
        <v>8</v>
      </c>
      <c r="AF22" s="66" t="str">
        <f t="shared" si="27"/>
        <v>L</v>
      </c>
      <c r="AG22" s="66">
        <f t="shared" si="38"/>
        <v>3</v>
      </c>
      <c r="AH22" s="66">
        <f t="shared" si="39"/>
        <v>5</v>
      </c>
      <c r="AI22" s="66">
        <f t="shared" si="40"/>
        <v>1</v>
      </c>
      <c r="AJ22" s="106">
        <f t="shared" si="41"/>
        <v>8</v>
      </c>
      <c r="AK22" s="106">
        <f t="shared" si="42"/>
        <v>0</v>
      </c>
      <c r="AL22" s="154">
        <f t="shared" si="28"/>
        <v>-27</v>
      </c>
      <c r="AM22" s="155">
        <f t="shared" si="29"/>
        <v>3</v>
      </c>
      <c r="AO22" s="66" t="str">
        <f t="shared" si="30"/>
        <v>L</v>
      </c>
      <c r="AP22" s="66">
        <f t="shared" si="13"/>
        <v>3</v>
      </c>
      <c r="AQ22" s="66">
        <f t="shared" si="31"/>
        <v>6</v>
      </c>
      <c r="AR22" s="66">
        <f t="shared" si="32"/>
        <v>2</v>
      </c>
      <c r="AS22" s="106">
        <f t="shared" si="4"/>
        <v>13</v>
      </c>
      <c r="AT22" s="106">
        <f t="shared" si="43"/>
        <v>0</v>
      </c>
      <c r="AU22" s="154">
        <f t="shared" si="33"/>
        <v>-58</v>
      </c>
      <c r="AY22" s="120">
        <v>12</v>
      </c>
      <c r="AZ22" s="120">
        <f t="shared" si="44"/>
        <v>233</v>
      </c>
    </row>
    <row r="23" spans="1:52">
      <c r="A23" s="197">
        <f t="shared" si="14"/>
        <v>13</v>
      </c>
      <c r="B23" s="198">
        <f>Data!B23</f>
        <v>19</v>
      </c>
      <c r="D23" s="112">
        <f t="shared" si="5"/>
        <v>2</v>
      </c>
      <c r="E23" s="116" t="str">
        <f t="shared" si="6"/>
        <v>A</v>
      </c>
      <c r="F23" s="158"/>
      <c r="G23" s="66" t="str">
        <f t="shared" si="15"/>
        <v>L</v>
      </c>
      <c r="H23" s="66">
        <f t="shared" si="7"/>
        <v>1</v>
      </c>
      <c r="I23" s="66">
        <f t="shared" si="16"/>
        <v>7</v>
      </c>
      <c r="J23" s="66">
        <f t="shared" si="17"/>
        <v>1</v>
      </c>
      <c r="K23" s="106">
        <f t="shared" si="8"/>
        <v>21</v>
      </c>
      <c r="L23" s="106">
        <f t="shared" si="18"/>
        <v>0</v>
      </c>
      <c r="M23" s="154">
        <f t="shared" si="19"/>
        <v>-34</v>
      </c>
      <c r="O23" s="66" t="str">
        <f t="shared" si="20"/>
        <v>L</v>
      </c>
      <c r="P23" s="66">
        <f>IF(AND(P22&lt;&gt;3,Q22=$Q$9,R22=2),P22+1,IF(AND(P22=3,Q22=$Q$9,R22=2),1,P22))</f>
        <v>1</v>
      </c>
      <c r="Q23" s="66">
        <f t="shared" si="10"/>
        <v>7</v>
      </c>
      <c r="R23" s="66">
        <f t="shared" si="11"/>
        <v>1</v>
      </c>
      <c r="S23" s="106">
        <f t="shared" si="1"/>
        <v>21</v>
      </c>
      <c r="T23" s="106">
        <f t="shared" si="21"/>
        <v>0</v>
      </c>
      <c r="U23" s="154">
        <f t="shared" si="22"/>
        <v>-34</v>
      </c>
      <c r="W23" s="66" t="str">
        <f t="shared" si="23"/>
        <v>W</v>
      </c>
      <c r="X23" s="66">
        <f t="shared" si="24"/>
        <v>2</v>
      </c>
      <c r="Y23" s="66">
        <f t="shared" si="34"/>
        <v>2</v>
      </c>
      <c r="Z23" s="66">
        <f t="shared" si="35"/>
        <v>1</v>
      </c>
      <c r="AA23" s="106">
        <f t="shared" si="36"/>
        <v>2</v>
      </c>
      <c r="AB23" s="106">
        <f t="shared" si="37"/>
        <v>3</v>
      </c>
      <c r="AC23" s="154">
        <f t="shared" si="25"/>
        <v>7</v>
      </c>
      <c r="AD23" s="155">
        <f t="shared" si="26"/>
        <v>8</v>
      </c>
      <c r="AF23" s="66" t="str">
        <f t="shared" si="27"/>
        <v>L</v>
      </c>
      <c r="AG23" s="66">
        <f t="shared" si="38"/>
        <v>2</v>
      </c>
      <c r="AH23" s="66">
        <f t="shared" si="39"/>
        <v>5</v>
      </c>
      <c r="AI23" s="66">
        <f t="shared" si="40"/>
        <v>2</v>
      </c>
      <c r="AJ23" s="106">
        <f t="shared" si="41"/>
        <v>8</v>
      </c>
      <c r="AK23" s="106">
        <f t="shared" si="42"/>
        <v>0</v>
      </c>
      <c r="AL23" s="154">
        <f t="shared" si="28"/>
        <v>-35</v>
      </c>
      <c r="AM23" s="155">
        <f t="shared" si="29"/>
        <v>3</v>
      </c>
      <c r="AO23" s="66" t="str">
        <f t="shared" si="30"/>
        <v>L</v>
      </c>
      <c r="AP23" s="66">
        <f t="shared" si="13"/>
        <v>2</v>
      </c>
      <c r="AQ23" s="66">
        <f t="shared" si="31"/>
        <v>7</v>
      </c>
      <c r="AR23" s="66">
        <f t="shared" si="32"/>
        <v>1</v>
      </c>
      <c r="AS23" s="106">
        <f t="shared" si="4"/>
        <v>21</v>
      </c>
      <c r="AT23" s="106">
        <f t="shared" si="43"/>
        <v>0</v>
      </c>
      <c r="AU23" s="154">
        <f t="shared" si="33"/>
        <v>-79</v>
      </c>
      <c r="AY23" s="120">
        <v>13</v>
      </c>
      <c r="AZ23" s="120">
        <f t="shared" si="44"/>
        <v>377</v>
      </c>
    </row>
    <row r="24" spans="1:52">
      <c r="A24" s="197">
        <f t="shared" si="14"/>
        <v>14</v>
      </c>
      <c r="B24" s="198">
        <f>Data!B24</f>
        <v>22</v>
      </c>
      <c r="D24" s="112">
        <f t="shared" si="5"/>
        <v>2</v>
      </c>
      <c r="E24" s="116" t="str">
        <f t="shared" si="6"/>
        <v>A</v>
      </c>
      <c r="F24" s="158"/>
      <c r="G24" s="66" t="str">
        <f t="shared" si="15"/>
        <v>L</v>
      </c>
      <c r="H24" s="66">
        <f t="shared" si="7"/>
        <v>1</v>
      </c>
      <c r="I24" s="66">
        <f t="shared" si="16"/>
        <v>7</v>
      </c>
      <c r="J24" s="66">
        <f t="shared" si="17"/>
        <v>2</v>
      </c>
      <c r="K24" s="106">
        <f t="shared" si="8"/>
        <v>21</v>
      </c>
      <c r="L24" s="106">
        <f t="shared" si="18"/>
        <v>0</v>
      </c>
      <c r="M24" s="154">
        <f t="shared" si="19"/>
        <v>-55</v>
      </c>
      <c r="O24" s="66" t="str">
        <f t="shared" si="20"/>
        <v>L</v>
      </c>
      <c r="P24" s="66">
        <f t="shared" ref="P24:P87" si="45">IF(AND(P23&lt;&gt;3,Q23=$Q$9,R23=2),P23+1,IF(AND(P23=3,Q23=$Q$9,R23=2),1,P23))</f>
        <v>1</v>
      </c>
      <c r="Q24" s="66">
        <f t="shared" si="10"/>
        <v>7</v>
      </c>
      <c r="R24" s="66">
        <f t="shared" si="11"/>
        <v>2</v>
      </c>
      <c r="S24" s="106">
        <f t="shared" si="1"/>
        <v>21</v>
      </c>
      <c r="T24" s="106">
        <f t="shared" si="21"/>
        <v>0</v>
      </c>
      <c r="U24" s="154">
        <f t="shared" si="22"/>
        <v>-55</v>
      </c>
      <c r="W24" s="66" t="str">
        <f t="shared" si="23"/>
        <v>W</v>
      </c>
      <c r="X24" s="66">
        <f t="shared" si="24"/>
        <v>2</v>
      </c>
      <c r="Y24" s="66">
        <f t="shared" si="34"/>
        <v>2</v>
      </c>
      <c r="Z24" s="66">
        <f t="shared" si="35"/>
        <v>2</v>
      </c>
      <c r="AA24" s="106">
        <f t="shared" si="36"/>
        <v>2</v>
      </c>
      <c r="AB24" s="106">
        <f t="shared" si="37"/>
        <v>6</v>
      </c>
      <c r="AC24" s="154">
        <f t="shared" si="25"/>
        <v>11</v>
      </c>
      <c r="AD24" s="155">
        <f t="shared" si="26"/>
        <v>11</v>
      </c>
      <c r="AF24" s="66" t="str">
        <f t="shared" si="27"/>
        <v>W</v>
      </c>
      <c r="AG24" s="66">
        <f t="shared" si="38"/>
        <v>2</v>
      </c>
      <c r="AH24" s="66">
        <f t="shared" si="39"/>
        <v>6</v>
      </c>
      <c r="AI24" s="66">
        <f t="shared" si="40"/>
        <v>1</v>
      </c>
      <c r="AJ24" s="106">
        <f t="shared" si="41"/>
        <v>13</v>
      </c>
      <c r="AK24" s="106">
        <f t="shared" si="42"/>
        <v>24</v>
      </c>
      <c r="AL24" s="154">
        <f t="shared" si="28"/>
        <v>-24</v>
      </c>
      <c r="AM24" s="155">
        <f t="shared" si="29"/>
        <v>3</v>
      </c>
      <c r="AO24" s="66" t="str">
        <f t="shared" si="30"/>
        <v>W</v>
      </c>
      <c r="AP24" s="66">
        <f t="shared" si="13"/>
        <v>2</v>
      </c>
      <c r="AQ24" s="66">
        <f t="shared" si="31"/>
        <v>7</v>
      </c>
      <c r="AR24" s="66">
        <f t="shared" si="32"/>
        <v>2</v>
      </c>
      <c r="AS24" s="106">
        <f t="shared" si="4"/>
        <v>21</v>
      </c>
      <c r="AT24" s="106">
        <f t="shared" si="43"/>
        <v>63</v>
      </c>
      <c r="AU24" s="154">
        <f t="shared" si="33"/>
        <v>-37</v>
      </c>
      <c r="AY24" s="120">
        <v>14</v>
      </c>
      <c r="AZ24" s="120">
        <f t="shared" si="44"/>
        <v>610</v>
      </c>
    </row>
    <row r="25" spans="1:52">
      <c r="A25" s="197">
        <f t="shared" si="14"/>
        <v>15</v>
      </c>
      <c r="B25" s="198">
        <f>Data!B25</f>
        <v>10</v>
      </c>
      <c r="D25" s="112">
        <f t="shared" si="5"/>
        <v>1</v>
      </c>
      <c r="E25" s="116" t="str">
        <f t="shared" si="6"/>
        <v>A</v>
      </c>
      <c r="F25" s="158"/>
      <c r="G25" s="66" t="str">
        <f t="shared" si="15"/>
        <v>W</v>
      </c>
      <c r="H25" s="66">
        <f t="shared" si="7"/>
        <v>1</v>
      </c>
      <c r="I25" s="66">
        <f t="shared" si="16"/>
        <v>8</v>
      </c>
      <c r="J25" s="66">
        <f t="shared" si="17"/>
        <v>1</v>
      </c>
      <c r="K25" s="106">
        <f t="shared" si="8"/>
        <v>34</v>
      </c>
      <c r="L25" s="106">
        <f t="shared" si="18"/>
        <v>63</v>
      </c>
      <c r="M25" s="154">
        <f t="shared" si="19"/>
        <v>-26</v>
      </c>
      <c r="O25" s="66" t="str">
        <f t="shared" si="20"/>
        <v>W</v>
      </c>
      <c r="P25" s="66">
        <f t="shared" si="45"/>
        <v>1</v>
      </c>
      <c r="Q25" s="66">
        <f t="shared" si="10"/>
        <v>8</v>
      </c>
      <c r="R25" s="66">
        <f t="shared" si="11"/>
        <v>1</v>
      </c>
      <c r="S25" s="106">
        <f t="shared" si="1"/>
        <v>34</v>
      </c>
      <c r="T25" s="106">
        <f t="shared" si="21"/>
        <v>63</v>
      </c>
      <c r="U25" s="154">
        <f t="shared" si="22"/>
        <v>-26</v>
      </c>
      <c r="W25" s="66" t="str">
        <f t="shared" si="23"/>
        <v>L</v>
      </c>
      <c r="X25" s="66">
        <f t="shared" si="24"/>
        <v>3</v>
      </c>
      <c r="Y25" s="66">
        <f t="shared" si="34"/>
        <v>1</v>
      </c>
      <c r="Z25" s="66">
        <f t="shared" si="35"/>
        <v>1</v>
      </c>
      <c r="AA25" s="106">
        <f t="shared" si="36"/>
        <v>1</v>
      </c>
      <c r="AB25" s="106">
        <f t="shared" si="37"/>
        <v>0</v>
      </c>
      <c r="AC25" s="154">
        <f t="shared" si="25"/>
        <v>10</v>
      </c>
      <c r="AD25" s="155">
        <f t="shared" si="26"/>
        <v>11</v>
      </c>
      <c r="AF25" s="66" t="str">
        <f t="shared" si="27"/>
        <v>L</v>
      </c>
      <c r="AG25" s="66">
        <f t="shared" si="38"/>
        <v>1</v>
      </c>
      <c r="AH25" s="66">
        <f t="shared" si="39"/>
        <v>6</v>
      </c>
      <c r="AI25" s="66">
        <f t="shared" si="40"/>
        <v>2</v>
      </c>
      <c r="AJ25" s="106">
        <f t="shared" si="41"/>
        <v>13</v>
      </c>
      <c r="AK25" s="106">
        <f t="shared" si="42"/>
        <v>0</v>
      </c>
      <c r="AL25" s="154">
        <f t="shared" si="28"/>
        <v>-37</v>
      </c>
      <c r="AM25" s="155">
        <f t="shared" si="29"/>
        <v>3</v>
      </c>
      <c r="AO25" s="66" t="str">
        <f t="shared" si="30"/>
        <v>L</v>
      </c>
      <c r="AP25" s="66">
        <f t="shared" si="13"/>
        <v>1</v>
      </c>
      <c r="AQ25" s="66">
        <f t="shared" si="31"/>
        <v>8</v>
      </c>
      <c r="AR25" s="66">
        <f t="shared" si="32"/>
        <v>1</v>
      </c>
      <c r="AS25" s="106">
        <f t="shared" si="4"/>
        <v>34</v>
      </c>
      <c r="AT25" s="106">
        <f t="shared" si="43"/>
        <v>0</v>
      </c>
      <c r="AU25" s="154">
        <f t="shared" si="33"/>
        <v>-71</v>
      </c>
      <c r="AY25" s="120">
        <v>15</v>
      </c>
      <c r="AZ25" s="120">
        <f t="shared" si="44"/>
        <v>987</v>
      </c>
    </row>
    <row r="26" spans="1:52">
      <c r="A26" s="197">
        <f t="shared" si="14"/>
        <v>16</v>
      </c>
      <c r="B26" s="198">
        <f>Data!B26</f>
        <v>21</v>
      </c>
      <c r="D26" s="112">
        <f t="shared" si="5"/>
        <v>2</v>
      </c>
      <c r="E26" s="116" t="str">
        <f t="shared" si="6"/>
        <v>C</v>
      </c>
      <c r="F26" s="158"/>
      <c r="G26" s="66" t="str">
        <f t="shared" si="15"/>
        <v>L</v>
      </c>
      <c r="H26" s="66">
        <f t="shared" si="7"/>
        <v>1</v>
      </c>
      <c r="I26" s="66">
        <f t="shared" si="16"/>
        <v>8</v>
      </c>
      <c r="J26" s="66">
        <f t="shared" si="17"/>
        <v>2</v>
      </c>
      <c r="K26" s="106">
        <f t="shared" si="8"/>
        <v>34</v>
      </c>
      <c r="L26" s="106">
        <f t="shared" si="18"/>
        <v>0</v>
      </c>
      <c r="M26" s="154">
        <f t="shared" si="19"/>
        <v>-60</v>
      </c>
      <c r="O26" s="66" t="str">
        <f t="shared" si="20"/>
        <v>L</v>
      </c>
      <c r="P26" s="66">
        <f t="shared" si="45"/>
        <v>1</v>
      </c>
      <c r="Q26" s="66">
        <f t="shared" si="10"/>
        <v>8</v>
      </c>
      <c r="R26" s="66">
        <f t="shared" si="11"/>
        <v>2</v>
      </c>
      <c r="S26" s="106">
        <f t="shared" si="1"/>
        <v>34</v>
      </c>
      <c r="T26" s="106">
        <f t="shared" si="21"/>
        <v>0</v>
      </c>
      <c r="U26" s="154">
        <f t="shared" si="22"/>
        <v>-60</v>
      </c>
      <c r="W26" s="66" t="str">
        <f t="shared" si="23"/>
        <v>L</v>
      </c>
      <c r="X26" s="66">
        <f>IF(AC25&gt;AD24,IF(X25&lt;&gt;3,X25+1,1), IF(AND(X25&lt;&gt;3,Y25=$Y$9,Z25=2),X25+1,IF(AND(X25=3,Y25=$Y$9,Z25=2),1,X25)))</f>
        <v>3</v>
      </c>
      <c r="Y26" s="66">
        <f t="shared" si="34"/>
        <v>1</v>
      </c>
      <c r="Z26" s="66">
        <f t="shared" si="35"/>
        <v>2</v>
      </c>
      <c r="AA26" s="106">
        <f t="shared" si="36"/>
        <v>1</v>
      </c>
      <c r="AB26" s="106">
        <f t="shared" si="37"/>
        <v>0</v>
      </c>
      <c r="AC26" s="154">
        <f t="shared" si="25"/>
        <v>9</v>
      </c>
      <c r="AD26" s="155">
        <f t="shared" si="26"/>
        <v>11</v>
      </c>
      <c r="AF26" s="66" t="str">
        <f t="shared" si="27"/>
        <v>L</v>
      </c>
      <c r="AG26" s="66">
        <f t="shared" si="38"/>
        <v>2</v>
      </c>
      <c r="AH26" s="66">
        <f t="shared" si="39"/>
        <v>7</v>
      </c>
      <c r="AI26" s="66">
        <f t="shared" si="40"/>
        <v>1</v>
      </c>
      <c r="AJ26" s="106">
        <f t="shared" si="41"/>
        <v>21</v>
      </c>
      <c r="AK26" s="106">
        <f t="shared" si="42"/>
        <v>0</v>
      </c>
      <c r="AL26" s="154">
        <f t="shared" si="28"/>
        <v>-58</v>
      </c>
      <c r="AM26" s="155">
        <f t="shared" si="29"/>
        <v>3</v>
      </c>
      <c r="AO26" s="66" t="str">
        <f t="shared" si="30"/>
        <v>L</v>
      </c>
      <c r="AP26" s="66">
        <f t="shared" si="13"/>
        <v>2</v>
      </c>
      <c r="AQ26" s="66">
        <f t="shared" si="31"/>
        <v>8</v>
      </c>
      <c r="AR26" s="66">
        <f t="shared" si="32"/>
        <v>2</v>
      </c>
      <c r="AS26" s="106">
        <f t="shared" si="4"/>
        <v>34</v>
      </c>
      <c r="AT26" s="106">
        <f t="shared" si="43"/>
        <v>0</v>
      </c>
      <c r="AU26" s="154">
        <f t="shared" si="33"/>
        <v>-105</v>
      </c>
    </row>
    <row r="27" spans="1:52">
      <c r="A27" s="197">
        <f t="shared" si="14"/>
        <v>17</v>
      </c>
      <c r="B27" s="198">
        <f>Data!B27</f>
        <v>4</v>
      </c>
      <c r="D27" s="112">
        <f t="shared" si="5"/>
        <v>1</v>
      </c>
      <c r="E27" s="116" t="str">
        <f t="shared" si="6"/>
        <v>A</v>
      </c>
      <c r="F27" s="158"/>
      <c r="G27" s="66" t="str">
        <f t="shared" si="15"/>
        <v>W</v>
      </c>
      <c r="H27" s="66">
        <f t="shared" si="7"/>
        <v>1</v>
      </c>
      <c r="I27" s="66">
        <f t="shared" si="16"/>
        <v>1</v>
      </c>
      <c r="J27" s="66">
        <f t="shared" si="17"/>
        <v>1</v>
      </c>
      <c r="K27" s="106">
        <f t="shared" si="8"/>
        <v>1</v>
      </c>
      <c r="L27" s="106">
        <f t="shared" si="18"/>
        <v>102</v>
      </c>
      <c r="M27" s="154">
        <f t="shared" si="19"/>
        <v>41</v>
      </c>
      <c r="O27" s="66" t="str">
        <f t="shared" si="20"/>
        <v>W</v>
      </c>
      <c r="P27" s="66">
        <f t="shared" si="45"/>
        <v>2</v>
      </c>
      <c r="Q27" s="66">
        <f t="shared" si="10"/>
        <v>1</v>
      </c>
      <c r="R27" s="66">
        <f t="shared" si="11"/>
        <v>1</v>
      </c>
      <c r="S27" s="106">
        <f t="shared" si="1"/>
        <v>1</v>
      </c>
      <c r="T27" s="106">
        <f t="shared" si="21"/>
        <v>102</v>
      </c>
      <c r="U27" s="154">
        <f t="shared" si="22"/>
        <v>41</v>
      </c>
      <c r="W27" s="66" t="str">
        <f t="shared" si="23"/>
        <v>L</v>
      </c>
      <c r="X27" s="66">
        <f t="shared" ref="X27:X90" si="46">IF(AC26&gt;AD25,IF(X26&lt;&gt;3,X26+1,1), IF(AND(X26&lt;&gt;3,Y26=$Y$9,Z26=2),X26+1,IF(AND(X26=3,Y26=$Y$9,Z26=2),1,X26)))</f>
        <v>3</v>
      </c>
      <c r="Y27" s="66">
        <f t="shared" si="34"/>
        <v>2</v>
      </c>
      <c r="Z27" s="66">
        <f t="shared" si="35"/>
        <v>1</v>
      </c>
      <c r="AA27" s="106">
        <f t="shared" si="36"/>
        <v>2</v>
      </c>
      <c r="AB27" s="106">
        <f t="shared" si="37"/>
        <v>0</v>
      </c>
      <c r="AC27" s="154">
        <f t="shared" si="25"/>
        <v>7</v>
      </c>
      <c r="AD27" s="155">
        <f t="shared" si="26"/>
        <v>11</v>
      </c>
      <c r="AF27" s="66" t="str">
        <f t="shared" si="27"/>
        <v>L</v>
      </c>
      <c r="AG27" s="66">
        <f t="shared" si="38"/>
        <v>1</v>
      </c>
      <c r="AH27" s="66">
        <f t="shared" si="39"/>
        <v>7</v>
      </c>
      <c r="AI27" s="66">
        <f t="shared" si="40"/>
        <v>2</v>
      </c>
      <c r="AJ27" s="106">
        <f t="shared" si="41"/>
        <v>21</v>
      </c>
      <c r="AK27" s="106">
        <f t="shared" si="42"/>
        <v>0</v>
      </c>
      <c r="AL27" s="154">
        <f t="shared" si="28"/>
        <v>-79</v>
      </c>
      <c r="AM27" s="155">
        <f t="shared" si="29"/>
        <v>3</v>
      </c>
      <c r="AO27" s="66" t="str">
        <f t="shared" si="30"/>
        <v>L</v>
      </c>
      <c r="AP27" s="66">
        <f t="shared" si="13"/>
        <v>1</v>
      </c>
      <c r="AQ27" s="66">
        <f t="shared" si="31"/>
        <v>1</v>
      </c>
      <c r="AR27" s="66">
        <f t="shared" si="32"/>
        <v>1</v>
      </c>
      <c r="AS27" s="106">
        <f t="shared" si="4"/>
        <v>1</v>
      </c>
      <c r="AT27" s="106">
        <f t="shared" si="43"/>
        <v>0</v>
      </c>
      <c r="AU27" s="154">
        <f t="shared" si="33"/>
        <v>-106</v>
      </c>
    </row>
    <row r="28" spans="1:52">
      <c r="A28" s="197">
        <f t="shared" si="14"/>
        <v>18</v>
      </c>
      <c r="B28" s="198">
        <f>Data!B28</f>
        <v>18</v>
      </c>
      <c r="D28" s="112">
        <f t="shared" si="5"/>
        <v>2</v>
      </c>
      <c r="E28" s="116" t="str">
        <f t="shared" si="6"/>
        <v>C</v>
      </c>
      <c r="F28" s="158"/>
      <c r="G28" s="66" t="str">
        <f t="shared" si="15"/>
        <v>L</v>
      </c>
      <c r="H28" s="66">
        <f t="shared" si="7"/>
        <v>1</v>
      </c>
      <c r="I28" s="66">
        <f t="shared" si="16"/>
        <v>1</v>
      </c>
      <c r="J28" s="66">
        <f t="shared" si="17"/>
        <v>2</v>
      </c>
      <c r="K28" s="106">
        <f t="shared" si="8"/>
        <v>1</v>
      </c>
      <c r="L28" s="106">
        <f t="shared" si="18"/>
        <v>0</v>
      </c>
      <c r="M28" s="154">
        <f t="shared" si="19"/>
        <v>40</v>
      </c>
      <c r="O28" s="66" t="str">
        <f t="shared" si="20"/>
        <v>W</v>
      </c>
      <c r="P28" s="66">
        <f t="shared" si="45"/>
        <v>2</v>
      </c>
      <c r="Q28" s="66">
        <f t="shared" si="10"/>
        <v>1</v>
      </c>
      <c r="R28" s="66">
        <f t="shared" si="11"/>
        <v>2</v>
      </c>
      <c r="S28" s="106">
        <f t="shared" si="1"/>
        <v>1</v>
      </c>
      <c r="T28" s="106">
        <f t="shared" si="21"/>
        <v>3</v>
      </c>
      <c r="U28" s="154">
        <f t="shared" si="22"/>
        <v>43</v>
      </c>
      <c r="W28" s="66" t="str">
        <f t="shared" si="23"/>
        <v>L</v>
      </c>
      <c r="X28" s="66">
        <f t="shared" si="46"/>
        <v>3</v>
      </c>
      <c r="Y28" s="66">
        <f t="shared" si="34"/>
        <v>2</v>
      </c>
      <c r="Z28" s="66">
        <f t="shared" si="35"/>
        <v>2</v>
      </c>
      <c r="AA28" s="106">
        <f t="shared" si="36"/>
        <v>2</v>
      </c>
      <c r="AB28" s="106">
        <f t="shared" si="37"/>
        <v>0</v>
      </c>
      <c r="AC28" s="154">
        <f t="shared" si="25"/>
        <v>5</v>
      </c>
      <c r="AD28" s="155">
        <f t="shared" si="26"/>
        <v>11</v>
      </c>
      <c r="AF28" s="66" t="str">
        <f t="shared" si="27"/>
        <v>L</v>
      </c>
      <c r="AG28" s="66">
        <f t="shared" si="38"/>
        <v>2</v>
      </c>
      <c r="AH28" s="66">
        <f t="shared" si="39"/>
        <v>8</v>
      </c>
      <c r="AI28" s="66">
        <f t="shared" si="40"/>
        <v>1</v>
      </c>
      <c r="AJ28" s="106">
        <f t="shared" si="41"/>
        <v>34</v>
      </c>
      <c r="AK28" s="106">
        <f t="shared" si="42"/>
        <v>0</v>
      </c>
      <c r="AL28" s="154">
        <f t="shared" si="28"/>
        <v>-113</v>
      </c>
      <c r="AM28" s="155">
        <f t="shared" si="29"/>
        <v>3</v>
      </c>
      <c r="AO28" s="66" t="str">
        <f t="shared" si="30"/>
        <v>L</v>
      </c>
      <c r="AP28" s="66">
        <f t="shared" si="13"/>
        <v>2</v>
      </c>
      <c r="AQ28" s="66">
        <f t="shared" si="31"/>
        <v>1</v>
      </c>
      <c r="AR28" s="66">
        <f t="shared" si="32"/>
        <v>2</v>
      </c>
      <c r="AS28" s="106">
        <f t="shared" si="4"/>
        <v>1</v>
      </c>
      <c r="AT28" s="106">
        <f t="shared" si="43"/>
        <v>0</v>
      </c>
      <c r="AU28" s="154">
        <f t="shared" si="33"/>
        <v>-107</v>
      </c>
    </row>
    <row r="29" spans="1:52">
      <c r="A29" s="197">
        <f t="shared" si="14"/>
        <v>19</v>
      </c>
      <c r="B29" s="198">
        <f>Data!B29</f>
        <v>1</v>
      </c>
      <c r="D29" s="112">
        <f t="shared" si="5"/>
        <v>1</v>
      </c>
      <c r="E29" s="116" t="str">
        <f t="shared" si="6"/>
        <v>A</v>
      </c>
      <c r="F29" s="158"/>
      <c r="G29" s="66" t="str">
        <f t="shared" si="15"/>
        <v>W</v>
      </c>
      <c r="H29" s="66">
        <f t="shared" si="7"/>
        <v>1</v>
      </c>
      <c r="I29" s="66">
        <f t="shared" si="16"/>
        <v>2</v>
      </c>
      <c r="J29" s="66">
        <f t="shared" si="17"/>
        <v>1</v>
      </c>
      <c r="K29" s="106">
        <f t="shared" si="8"/>
        <v>2</v>
      </c>
      <c r="L29" s="106">
        <f t="shared" si="18"/>
        <v>3</v>
      </c>
      <c r="M29" s="154">
        <f t="shared" si="19"/>
        <v>41</v>
      </c>
      <c r="O29" s="66" t="str">
        <f t="shared" si="20"/>
        <v>L</v>
      </c>
      <c r="P29" s="66">
        <f t="shared" si="45"/>
        <v>2</v>
      </c>
      <c r="Q29" s="66">
        <f t="shared" si="10"/>
        <v>2</v>
      </c>
      <c r="R29" s="66">
        <f t="shared" si="11"/>
        <v>1</v>
      </c>
      <c r="S29" s="106">
        <f t="shared" si="1"/>
        <v>2</v>
      </c>
      <c r="T29" s="106">
        <f t="shared" si="21"/>
        <v>0</v>
      </c>
      <c r="U29" s="154">
        <f t="shared" si="22"/>
        <v>41</v>
      </c>
      <c r="W29" s="66" t="str">
        <f t="shared" si="23"/>
        <v>L</v>
      </c>
      <c r="X29" s="66">
        <f t="shared" si="46"/>
        <v>3</v>
      </c>
      <c r="Y29" s="66">
        <f t="shared" si="34"/>
        <v>3</v>
      </c>
      <c r="Z29" s="66">
        <f t="shared" si="35"/>
        <v>1</v>
      </c>
      <c r="AA29" s="106">
        <f t="shared" si="36"/>
        <v>3</v>
      </c>
      <c r="AB29" s="106">
        <f t="shared" si="37"/>
        <v>0</v>
      </c>
      <c r="AC29" s="154">
        <f t="shared" si="25"/>
        <v>2</v>
      </c>
      <c r="AD29" s="155">
        <f t="shared" si="26"/>
        <v>11</v>
      </c>
      <c r="AF29" s="66" t="str">
        <f t="shared" si="27"/>
        <v>L</v>
      </c>
      <c r="AG29" s="66">
        <f t="shared" si="38"/>
        <v>1</v>
      </c>
      <c r="AH29" s="66">
        <f t="shared" si="39"/>
        <v>8</v>
      </c>
      <c r="AI29" s="66">
        <f t="shared" si="40"/>
        <v>2</v>
      </c>
      <c r="AJ29" s="106">
        <f t="shared" si="41"/>
        <v>34</v>
      </c>
      <c r="AK29" s="106">
        <f t="shared" si="42"/>
        <v>0</v>
      </c>
      <c r="AL29" s="154">
        <f t="shared" si="28"/>
        <v>-147</v>
      </c>
      <c r="AM29" s="155">
        <f t="shared" si="29"/>
        <v>3</v>
      </c>
      <c r="AO29" s="66" t="str">
        <f t="shared" si="30"/>
        <v>L</v>
      </c>
      <c r="AP29" s="66">
        <f t="shared" si="13"/>
        <v>1</v>
      </c>
      <c r="AQ29" s="66">
        <f t="shared" si="31"/>
        <v>2</v>
      </c>
      <c r="AR29" s="66">
        <f t="shared" si="32"/>
        <v>1</v>
      </c>
      <c r="AS29" s="106">
        <f t="shared" si="4"/>
        <v>2</v>
      </c>
      <c r="AT29" s="106">
        <f t="shared" si="43"/>
        <v>0</v>
      </c>
      <c r="AU29" s="154">
        <f t="shared" si="33"/>
        <v>-109</v>
      </c>
    </row>
    <row r="30" spans="1:52">
      <c r="A30" s="197">
        <f t="shared" si="14"/>
        <v>20</v>
      </c>
      <c r="B30" s="198">
        <f>Data!B30</f>
        <v>4</v>
      </c>
      <c r="D30" s="112">
        <f t="shared" si="5"/>
        <v>1</v>
      </c>
      <c r="E30" s="116" t="str">
        <f t="shared" si="6"/>
        <v>A</v>
      </c>
      <c r="F30" s="158"/>
      <c r="G30" s="66" t="str">
        <f t="shared" si="15"/>
        <v>W</v>
      </c>
      <c r="H30" s="66">
        <f t="shared" si="7"/>
        <v>1</v>
      </c>
      <c r="I30" s="66">
        <f t="shared" si="16"/>
        <v>2</v>
      </c>
      <c r="J30" s="66">
        <f t="shared" si="17"/>
        <v>2</v>
      </c>
      <c r="K30" s="106">
        <f t="shared" si="8"/>
        <v>2</v>
      </c>
      <c r="L30" s="106">
        <f t="shared" si="18"/>
        <v>6</v>
      </c>
      <c r="M30" s="154">
        <f t="shared" si="19"/>
        <v>45</v>
      </c>
      <c r="O30" s="66" t="str">
        <f t="shared" si="20"/>
        <v>L</v>
      </c>
      <c r="P30" s="66">
        <f t="shared" si="45"/>
        <v>2</v>
      </c>
      <c r="Q30" s="66">
        <f t="shared" si="10"/>
        <v>2</v>
      </c>
      <c r="R30" s="66">
        <f t="shared" si="11"/>
        <v>2</v>
      </c>
      <c r="S30" s="106">
        <f t="shared" si="1"/>
        <v>2</v>
      </c>
      <c r="T30" s="106">
        <f t="shared" si="21"/>
        <v>0</v>
      </c>
      <c r="U30" s="154">
        <f t="shared" si="22"/>
        <v>39</v>
      </c>
      <c r="W30" s="66" t="str">
        <f t="shared" si="23"/>
        <v>L</v>
      </c>
      <c r="X30" s="66">
        <f t="shared" si="46"/>
        <v>3</v>
      </c>
      <c r="Y30" s="66">
        <f t="shared" si="34"/>
        <v>3</v>
      </c>
      <c r="Z30" s="66">
        <f t="shared" si="35"/>
        <v>2</v>
      </c>
      <c r="AA30" s="106">
        <f t="shared" si="36"/>
        <v>3</v>
      </c>
      <c r="AB30" s="106">
        <f t="shared" si="37"/>
        <v>0</v>
      </c>
      <c r="AC30" s="154">
        <f t="shared" si="25"/>
        <v>-1</v>
      </c>
      <c r="AD30" s="155">
        <f t="shared" si="26"/>
        <v>11</v>
      </c>
      <c r="AF30" s="66" t="str">
        <f t="shared" si="27"/>
        <v>W</v>
      </c>
      <c r="AG30" s="66">
        <f t="shared" si="38"/>
        <v>1</v>
      </c>
      <c r="AH30" s="66">
        <f t="shared" si="39"/>
        <v>1</v>
      </c>
      <c r="AI30" s="66">
        <f t="shared" si="40"/>
        <v>1</v>
      </c>
      <c r="AJ30" s="106">
        <f t="shared" si="41"/>
        <v>1</v>
      </c>
      <c r="AK30" s="106">
        <f t="shared" si="42"/>
        <v>102</v>
      </c>
      <c r="AL30" s="154">
        <f t="shared" si="28"/>
        <v>-46</v>
      </c>
      <c r="AM30" s="155">
        <f t="shared" si="29"/>
        <v>3</v>
      </c>
      <c r="AO30" s="66" t="str">
        <f t="shared" si="30"/>
        <v>W</v>
      </c>
      <c r="AP30" s="66">
        <f t="shared" si="13"/>
        <v>1</v>
      </c>
      <c r="AQ30" s="66">
        <f t="shared" si="31"/>
        <v>2</v>
      </c>
      <c r="AR30" s="66">
        <f t="shared" si="32"/>
        <v>2</v>
      </c>
      <c r="AS30" s="106">
        <f t="shared" si="4"/>
        <v>2</v>
      </c>
      <c r="AT30" s="106">
        <f t="shared" si="43"/>
        <v>6</v>
      </c>
      <c r="AU30" s="154">
        <f t="shared" si="33"/>
        <v>-105</v>
      </c>
    </row>
    <row r="31" spans="1:52">
      <c r="A31" s="197">
        <f t="shared" si="14"/>
        <v>21</v>
      </c>
      <c r="B31" s="198">
        <f>Data!B31</f>
        <v>2</v>
      </c>
      <c r="D31" s="112">
        <f t="shared" si="5"/>
        <v>1</v>
      </c>
      <c r="E31" s="116" t="str">
        <f t="shared" si="6"/>
        <v>B</v>
      </c>
      <c r="F31" s="158"/>
      <c r="G31" s="66" t="str">
        <f t="shared" si="15"/>
        <v>W</v>
      </c>
      <c r="H31" s="66">
        <f t="shared" si="7"/>
        <v>1</v>
      </c>
      <c r="I31" s="66">
        <f t="shared" si="16"/>
        <v>3</v>
      </c>
      <c r="J31" s="66">
        <f t="shared" si="17"/>
        <v>1</v>
      </c>
      <c r="K31" s="106">
        <f t="shared" si="8"/>
        <v>3</v>
      </c>
      <c r="L31" s="106">
        <f t="shared" si="18"/>
        <v>6</v>
      </c>
      <c r="M31" s="154">
        <f t="shared" si="19"/>
        <v>48</v>
      </c>
      <c r="O31" s="66" t="str">
        <f t="shared" si="20"/>
        <v>L</v>
      </c>
      <c r="P31" s="66">
        <f t="shared" si="45"/>
        <v>2</v>
      </c>
      <c r="Q31" s="66">
        <f t="shared" si="10"/>
        <v>3</v>
      </c>
      <c r="R31" s="66">
        <f t="shared" si="11"/>
        <v>1</v>
      </c>
      <c r="S31" s="106">
        <f t="shared" si="1"/>
        <v>3</v>
      </c>
      <c r="T31" s="106">
        <f t="shared" si="21"/>
        <v>0</v>
      </c>
      <c r="U31" s="154">
        <f t="shared" si="22"/>
        <v>36</v>
      </c>
      <c r="W31" s="66" t="str">
        <f t="shared" si="23"/>
        <v>L</v>
      </c>
      <c r="X31" s="66">
        <f t="shared" si="46"/>
        <v>3</v>
      </c>
      <c r="Y31" s="66">
        <f t="shared" si="34"/>
        <v>4</v>
      </c>
      <c r="Z31" s="66">
        <f t="shared" si="35"/>
        <v>1</v>
      </c>
      <c r="AA31" s="106">
        <f t="shared" si="36"/>
        <v>5</v>
      </c>
      <c r="AB31" s="106">
        <f t="shared" si="37"/>
        <v>0</v>
      </c>
      <c r="AC31" s="154">
        <f t="shared" si="25"/>
        <v>-6</v>
      </c>
      <c r="AD31" s="155">
        <f t="shared" si="26"/>
        <v>11</v>
      </c>
      <c r="AF31" s="66" t="str">
        <f t="shared" si="27"/>
        <v>W</v>
      </c>
      <c r="AG31" s="66">
        <f t="shared" si="38"/>
        <v>1</v>
      </c>
      <c r="AH31" s="66">
        <f t="shared" si="39"/>
        <v>1</v>
      </c>
      <c r="AI31" s="66">
        <f t="shared" si="40"/>
        <v>2</v>
      </c>
      <c r="AJ31" s="106">
        <f t="shared" si="41"/>
        <v>1</v>
      </c>
      <c r="AK31" s="106">
        <f t="shared" si="42"/>
        <v>3</v>
      </c>
      <c r="AL31" s="154">
        <f t="shared" si="28"/>
        <v>-44</v>
      </c>
      <c r="AM31" s="155">
        <f t="shared" si="29"/>
        <v>3</v>
      </c>
      <c r="AO31" s="66" t="str">
        <f t="shared" si="30"/>
        <v>W</v>
      </c>
      <c r="AP31" s="66">
        <f t="shared" si="13"/>
        <v>1</v>
      </c>
      <c r="AQ31" s="66">
        <f t="shared" si="31"/>
        <v>3</v>
      </c>
      <c r="AR31" s="66">
        <f t="shared" si="32"/>
        <v>1</v>
      </c>
      <c r="AS31" s="106">
        <f t="shared" si="4"/>
        <v>3</v>
      </c>
      <c r="AT31" s="106">
        <f t="shared" si="43"/>
        <v>6</v>
      </c>
      <c r="AU31" s="154">
        <f t="shared" si="33"/>
        <v>-102</v>
      </c>
    </row>
    <row r="32" spans="1:52">
      <c r="A32" s="197">
        <f t="shared" si="14"/>
        <v>22</v>
      </c>
      <c r="B32" s="198">
        <f>Data!B32</f>
        <v>34</v>
      </c>
      <c r="D32" s="112">
        <f t="shared" si="5"/>
        <v>3</v>
      </c>
      <c r="E32" s="116" t="str">
        <f t="shared" si="6"/>
        <v>A</v>
      </c>
      <c r="F32" s="158"/>
      <c r="G32" s="66" t="str">
        <f t="shared" si="15"/>
        <v>L</v>
      </c>
      <c r="H32" s="66">
        <f t="shared" si="7"/>
        <v>1</v>
      </c>
      <c r="I32" s="66">
        <f t="shared" si="16"/>
        <v>3</v>
      </c>
      <c r="J32" s="66">
        <f t="shared" si="17"/>
        <v>2</v>
      </c>
      <c r="K32" s="106">
        <f t="shared" si="8"/>
        <v>3</v>
      </c>
      <c r="L32" s="106">
        <f t="shared" si="18"/>
        <v>0</v>
      </c>
      <c r="M32" s="154">
        <f t="shared" si="19"/>
        <v>45</v>
      </c>
      <c r="O32" s="66" t="str">
        <f t="shared" si="20"/>
        <v>L</v>
      </c>
      <c r="P32" s="66">
        <f t="shared" si="45"/>
        <v>2</v>
      </c>
      <c r="Q32" s="66">
        <f t="shared" si="10"/>
        <v>3</v>
      </c>
      <c r="R32" s="66">
        <f t="shared" si="11"/>
        <v>2</v>
      </c>
      <c r="S32" s="106">
        <f t="shared" si="1"/>
        <v>3</v>
      </c>
      <c r="T32" s="106">
        <f t="shared" si="21"/>
        <v>0</v>
      </c>
      <c r="U32" s="154">
        <f t="shared" si="22"/>
        <v>33</v>
      </c>
      <c r="W32" s="66" t="str">
        <f t="shared" si="23"/>
        <v>W</v>
      </c>
      <c r="X32" s="66">
        <f t="shared" si="46"/>
        <v>3</v>
      </c>
      <c r="Y32" s="66">
        <f t="shared" si="34"/>
        <v>4</v>
      </c>
      <c r="Z32" s="66">
        <f t="shared" si="35"/>
        <v>2</v>
      </c>
      <c r="AA32" s="106">
        <f t="shared" si="36"/>
        <v>5</v>
      </c>
      <c r="AB32" s="106">
        <f t="shared" si="37"/>
        <v>15</v>
      </c>
      <c r="AC32" s="154">
        <f t="shared" si="25"/>
        <v>4</v>
      </c>
      <c r="AD32" s="155">
        <f t="shared" si="26"/>
        <v>11</v>
      </c>
      <c r="AF32" s="66" t="str">
        <f t="shared" si="27"/>
        <v>L</v>
      </c>
      <c r="AG32" s="66">
        <f t="shared" si="38"/>
        <v>3</v>
      </c>
      <c r="AH32" s="66">
        <f t="shared" si="39"/>
        <v>2</v>
      </c>
      <c r="AI32" s="66">
        <f t="shared" si="40"/>
        <v>1</v>
      </c>
      <c r="AJ32" s="106">
        <f t="shared" si="41"/>
        <v>2</v>
      </c>
      <c r="AK32" s="106">
        <f t="shared" si="42"/>
        <v>0</v>
      </c>
      <c r="AL32" s="154">
        <f t="shared" si="28"/>
        <v>-46</v>
      </c>
      <c r="AM32" s="155">
        <f t="shared" si="29"/>
        <v>3</v>
      </c>
      <c r="AO32" s="66" t="str">
        <f t="shared" si="30"/>
        <v>L</v>
      </c>
      <c r="AP32" s="66">
        <f t="shared" si="13"/>
        <v>3</v>
      </c>
      <c r="AQ32" s="66">
        <f t="shared" si="31"/>
        <v>3</v>
      </c>
      <c r="AR32" s="66">
        <f t="shared" si="32"/>
        <v>2</v>
      </c>
      <c r="AS32" s="106">
        <f t="shared" si="4"/>
        <v>3</v>
      </c>
      <c r="AT32" s="106">
        <f t="shared" si="43"/>
        <v>0</v>
      </c>
      <c r="AU32" s="154">
        <f t="shared" si="33"/>
        <v>-105</v>
      </c>
    </row>
    <row r="33" spans="1:47">
      <c r="A33" s="197">
        <f t="shared" si="14"/>
        <v>23</v>
      </c>
      <c r="B33" s="198">
        <f>Data!B33</f>
        <v>15</v>
      </c>
      <c r="D33" s="112">
        <f t="shared" si="5"/>
        <v>2</v>
      </c>
      <c r="E33" s="116" t="str">
        <f t="shared" si="6"/>
        <v>C</v>
      </c>
      <c r="F33" s="158"/>
      <c r="G33" s="66" t="str">
        <f t="shared" si="15"/>
        <v>L</v>
      </c>
      <c r="H33" s="66">
        <f t="shared" si="7"/>
        <v>1</v>
      </c>
      <c r="I33" s="66">
        <f t="shared" si="16"/>
        <v>4</v>
      </c>
      <c r="J33" s="66">
        <f t="shared" si="17"/>
        <v>1</v>
      </c>
      <c r="K33" s="106">
        <f t="shared" si="8"/>
        <v>5</v>
      </c>
      <c r="L33" s="106">
        <f t="shared" si="18"/>
        <v>0</v>
      </c>
      <c r="M33" s="154">
        <f t="shared" si="19"/>
        <v>40</v>
      </c>
      <c r="O33" s="66" t="str">
        <f t="shared" si="20"/>
        <v>W</v>
      </c>
      <c r="P33" s="66">
        <f t="shared" si="45"/>
        <v>2</v>
      </c>
      <c r="Q33" s="66">
        <f t="shared" si="10"/>
        <v>4</v>
      </c>
      <c r="R33" s="66">
        <f t="shared" si="11"/>
        <v>1</v>
      </c>
      <c r="S33" s="106">
        <f t="shared" si="1"/>
        <v>5</v>
      </c>
      <c r="T33" s="106">
        <f t="shared" si="21"/>
        <v>9</v>
      </c>
      <c r="U33" s="154">
        <f t="shared" si="22"/>
        <v>37</v>
      </c>
      <c r="W33" s="66" t="str">
        <f t="shared" si="23"/>
        <v>L</v>
      </c>
      <c r="X33" s="66">
        <f t="shared" si="46"/>
        <v>3</v>
      </c>
      <c r="Y33" s="66">
        <f t="shared" si="34"/>
        <v>5</v>
      </c>
      <c r="Z33" s="66">
        <f t="shared" si="35"/>
        <v>1</v>
      </c>
      <c r="AA33" s="106">
        <f t="shared" si="36"/>
        <v>8</v>
      </c>
      <c r="AB33" s="106">
        <f t="shared" si="37"/>
        <v>0</v>
      </c>
      <c r="AC33" s="154">
        <f t="shared" si="25"/>
        <v>-4</v>
      </c>
      <c r="AD33" s="155">
        <f t="shared" si="26"/>
        <v>11</v>
      </c>
      <c r="AF33" s="66" t="str">
        <f t="shared" si="27"/>
        <v>L</v>
      </c>
      <c r="AG33" s="66">
        <f t="shared" si="38"/>
        <v>2</v>
      </c>
      <c r="AH33" s="66">
        <f t="shared" si="39"/>
        <v>2</v>
      </c>
      <c r="AI33" s="66">
        <f t="shared" si="40"/>
        <v>2</v>
      </c>
      <c r="AJ33" s="106">
        <f t="shared" si="41"/>
        <v>2</v>
      </c>
      <c r="AK33" s="106">
        <f t="shared" si="42"/>
        <v>0</v>
      </c>
      <c r="AL33" s="154">
        <f t="shared" si="28"/>
        <v>-48</v>
      </c>
      <c r="AM33" s="155">
        <f t="shared" si="29"/>
        <v>3</v>
      </c>
      <c r="AO33" s="66" t="str">
        <f t="shared" si="30"/>
        <v>L</v>
      </c>
      <c r="AP33" s="66">
        <f t="shared" si="13"/>
        <v>2</v>
      </c>
      <c r="AQ33" s="66">
        <f t="shared" si="31"/>
        <v>4</v>
      </c>
      <c r="AR33" s="66">
        <f t="shared" si="32"/>
        <v>1</v>
      </c>
      <c r="AS33" s="106">
        <f t="shared" si="4"/>
        <v>5</v>
      </c>
      <c r="AT33" s="106">
        <f t="shared" si="43"/>
        <v>0</v>
      </c>
      <c r="AU33" s="154">
        <f t="shared" si="33"/>
        <v>-110</v>
      </c>
    </row>
    <row r="34" spans="1:47">
      <c r="A34" s="197">
        <f t="shared" si="14"/>
        <v>24</v>
      </c>
      <c r="B34" s="198">
        <f>Data!B34</f>
        <v>34</v>
      </c>
      <c r="D34" s="112">
        <f t="shared" si="5"/>
        <v>3</v>
      </c>
      <c r="E34" s="116" t="str">
        <f t="shared" si="6"/>
        <v>A</v>
      </c>
      <c r="F34" s="158"/>
      <c r="G34" s="66" t="str">
        <f t="shared" si="15"/>
        <v>L</v>
      </c>
      <c r="H34" s="66">
        <f t="shared" si="7"/>
        <v>1</v>
      </c>
      <c r="I34" s="66">
        <f t="shared" si="16"/>
        <v>4</v>
      </c>
      <c r="J34" s="66">
        <f t="shared" si="17"/>
        <v>2</v>
      </c>
      <c r="K34" s="106">
        <f t="shared" si="8"/>
        <v>5</v>
      </c>
      <c r="L34" s="106">
        <f t="shared" si="18"/>
        <v>0</v>
      </c>
      <c r="M34" s="154">
        <f t="shared" si="19"/>
        <v>35</v>
      </c>
      <c r="O34" s="66" t="str">
        <f t="shared" si="20"/>
        <v>L</v>
      </c>
      <c r="P34" s="66">
        <f t="shared" si="45"/>
        <v>2</v>
      </c>
      <c r="Q34" s="66">
        <f t="shared" si="10"/>
        <v>4</v>
      </c>
      <c r="R34" s="66">
        <f t="shared" si="11"/>
        <v>2</v>
      </c>
      <c r="S34" s="106">
        <f t="shared" si="1"/>
        <v>5</v>
      </c>
      <c r="T34" s="106">
        <f t="shared" si="21"/>
        <v>0</v>
      </c>
      <c r="U34" s="154">
        <f t="shared" si="22"/>
        <v>32</v>
      </c>
      <c r="W34" s="66" t="str">
        <f t="shared" si="23"/>
        <v>W</v>
      </c>
      <c r="X34" s="66">
        <f t="shared" si="46"/>
        <v>3</v>
      </c>
      <c r="Y34" s="66">
        <f t="shared" si="34"/>
        <v>5</v>
      </c>
      <c r="Z34" s="66">
        <f t="shared" si="35"/>
        <v>2</v>
      </c>
      <c r="AA34" s="106">
        <f t="shared" si="36"/>
        <v>8</v>
      </c>
      <c r="AB34" s="106">
        <f t="shared" si="37"/>
        <v>24</v>
      </c>
      <c r="AC34" s="154">
        <f t="shared" si="25"/>
        <v>12</v>
      </c>
      <c r="AD34" s="155">
        <f t="shared" si="26"/>
        <v>12</v>
      </c>
      <c r="AF34" s="66" t="str">
        <f t="shared" si="27"/>
        <v>L</v>
      </c>
      <c r="AG34" s="66">
        <f t="shared" si="38"/>
        <v>3</v>
      </c>
      <c r="AH34" s="66">
        <f t="shared" si="39"/>
        <v>3</v>
      </c>
      <c r="AI34" s="66">
        <f t="shared" si="40"/>
        <v>1</v>
      </c>
      <c r="AJ34" s="106">
        <f t="shared" si="41"/>
        <v>3</v>
      </c>
      <c r="AK34" s="106">
        <f t="shared" si="42"/>
        <v>0</v>
      </c>
      <c r="AL34" s="154">
        <f t="shared" si="28"/>
        <v>-51</v>
      </c>
      <c r="AM34" s="155">
        <f t="shared" si="29"/>
        <v>3</v>
      </c>
      <c r="AO34" s="66" t="str">
        <f t="shared" si="30"/>
        <v>L</v>
      </c>
      <c r="AP34" s="66">
        <f t="shared" si="13"/>
        <v>3</v>
      </c>
      <c r="AQ34" s="66">
        <f t="shared" si="31"/>
        <v>4</v>
      </c>
      <c r="AR34" s="66">
        <f t="shared" si="32"/>
        <v>2</v>
      </c>
      <c r="AS34" s="106">
        <f t="shared" si="4"/>
        <v>5</v>
      </c>
      <c r="AT34" s="106">
        <f t="shared" si="43"/>
        <v>0</v>
      </c>
      <c r="AU34" s="154">
        <f t="shared" si="33"/>
        <v>-115</v>
      </c>
    </row>
    <row r="35" spans="1:47">
      <c r="A35" s="197">
        <f t="shared" si="14"/>
        <v>25</v>
      </c>
      <c r="B35" s="198">
        <f>Data!B35</f>
        <v>0</v>
      </c>
      <c r="D35" s="112">
        <f t="shared" si="5"/>
        <v>0</v>
      </c>
      <c r="E35" s="116">
        <f t="shared" si="6"/>
        <v>0</v>
      </c>
      <c r="F35" s="158"/>
      <c r="G35" s="66" t="str">
        <f t="shared" si="15"/>
        <v>L</v>
      </c>
      <c r="H35" s="66">
        <f t="shared" si="7"/>
        <v>1</v>
      </c>
      <c r="I35" s="66">
        <f t="shared" si="16"/>
        <v>5</v>
      </c>
      <c r="J35" s="66">
        <f t="shared" si="17"/>
        <v>1</v>
      </c>
      <c r="K35" s="106">
        <f t="shared" si="8"/>
        <v>8</v>
      </c>
      <c r="L35" s="106">
        <f t="shared" si="18"/>
        <v>0</v>
      </c>
      <c r="M35" s="154">
        <f t="shared" si="19"/>
        <v>27</v>
      </c>
      <c r="O35" s="66" t="str">
        <f t="shared" si="20"/>
        <v>L</v>
      </c>
      <c r="P35" s="66">
        <f t="shared" si="45"/>
        <v>2</v>
      </c>
      <c r="Q35" s="66">
        <f t="shared" si="10"/>
        <v>5</v>
      </c>
      <c r="R35" s="66">
        <f t="shared" si="11"/>
        <v>1</v>
      </c>
      <c r="S35" s="106">
        <f t="shared" si="1"/>
        <v>8</v>
      </c>
      <c r="T35" s="106">
        <f t="shared" si="21"/>
        <v>0</v>
      </c>
      <c r="U35" s="154">
        <f t="shared" si="22"/>
        <v>24</v>
      </c>
      <c r="W35" s="66" t="str">
        <f t="shared" si="23"/>
        <v>L</v>
      </c>
      <c r="X35" s="66">
        <f t="shared" si="46"/>
        <v>1</v>
      </c>
      <c r="Y35" s="66">
        <f t="shared" si="34"/>
        <v>1</v>
      </c>
      <c r="Z35" s="66">
        <f t="shared" si="35"/>
        <v>1</v>
      </c>
      <c r="AA35" s="106">
        <f t="shared" si="36"/>
        <v>1</v>
      </c>
      <c r="AB35" s="106">
        <f t="shared" si="37"/>
        <v>0</v>
      </c>
      <c r="AC35" s="154">
        <f t="shared" si="25"/>
        <v>11</v>
      </c>
      <c r="AD35" s="155">
        <f t="shared" si="26"/>
        <v>12</v>
      </c>
      <c r="AF35" s="66" t="str">
        <f t="shared" si="27"/>
        <v>L</v>
      </c>
      <c r="AG35" s="66">
        <f t="shared" si="38"/>
        <v>3</v>
      </c>
      <c r="AH35" s="66">
        <f t="shared" si="39"/>
        <v>3</v>
      </c>
      <c r="AI35" s="66">
        <f t="shared" si="40"/>
        <v>2</v>
      </c>
      <c r="AJ35" s="106">
        <f t="shared" si="41"/>
        <v>3</v>
      </c>
      <c r="AK35" s="106">
        <f t="shared" si="42"/>
        <v>0</v>
      </c>
      <c r="AL35" s="154">
        <f t="shared" si="28"/>
        <v>-54</v>
      </c>
      <c r="AM35" s="155">
        <f t="shared" si="29"/>
        <v>3</v>
      </c>
      <c r="AO35" s="66" t="str">
        <f t="shared" si="30"/>
        <v>L</v>
      </c>
      <c r="AP35" s="66">
        <f t="shared" si="13"/>
        <v>3</v>
      </c>
      <c r="AQ35" s="66">
        <f t="shared" si="31"/>
        <v>5</v>
      </c>
      <c r="AR35" s="66">
        <f t="shared" si="32"/>
        <v>1</v>
      </c>
      <c r="AS35" s="106">
        <f t="shared" si="4"/>
        <v>8</v>
      </c>
      <c r="AT35" s="106">
        <f t="shared" si="43"/>
        <v>0</v>
      </c>
      <c r="AU35" s="154">
        <f t="shared" si="33"/>
        <v>-123</v>
      </c>
    </row>
    <row r="36" spans="1:47">
      <c r="A36" s="197">
        <f t="shared" si="14"/>
        <v>26</v>
      </c>
      <c r="B36" s="198">
        <f>Data!B36</f>
        <v>29</v>
      </c>
      <c r="D36" s="112">
        <f t="shared" si="5"/>
        <v>3</v>
      </c>
      <c r="E36" s="116" t="str">
        <f t="shared" si="6"/>
        <v>B</v>
      </c>
      <c r="F36" s="158"/>
      <c r="G36" s="66" t="str">
        <f t="shared" si="15"/>
        <v>L</v>
      </c>
      <c r="H36" s="66">
        <f t="shared" si="7"/>
        <v>1</v>
      </c>
      <c r="I36" s="66">
        <f t="shared" si="16"/>
        <v>5</v>
      </c>
      <c r="J36" s="66">
        <f t="shared" si="17"/>
        <v>2</v>
      </c>
      <c r="K36" s="106">
        <f t="shared" si="8"/>
        <v>8</v>
      </c>
      <c r="L36" s="106">
        <f t="shared" si="18"/>
        <v>0</v>
      </c>
      <c r="M36" s="154">
        <f t="shared" si="19"/>
        <v>19</v>
      </c>
      <c r="O36" s="66" t="str">
        <f t="shared" si="20"/>
        <v>L</v>
      </c>
      <c r="P36" s="66">
        <f t="shared" si="45"/>
        <v>2</v>
      </c>
      <c r="Q36" s="66">
        <f t="shared" si="10"/>
        <v>5</v>
      </c>
      <c r="R36" s="66">
        <f t="shared" si="11"/>
        <v>2</v>
      </c>
      <c r="S36" s="106">
        <f t="shared" si="1"/>
        <v>8</v>
      </c>
      <c r="T36" s="106">
        <f t="shared" si="21"/>
        <v>0</v>
      </c>
      <c r="U36" s="154">
        <f t="shared" si="22"/>
        <v>16</v>
      </c>
      <c r="W36" s="66" t="str">
        <f t="shared" si="23"/>
        <v>L</v>
      </c>
      <c r="X36" s="66">
        <f t="shared" si="46"/>
        <v>1</v>
      </c>
      <c r="Y36" s="66">
        <f t="shared" si="34"/>
        <v>1</v>
      </c>
      <c r="Z36" s="66">
        <f t="shared" si="35"/>
        <v>2</v>
      </c>
      <c r="AA36" s="106">
        <f t="shared" si="36"/>
        <v>1</v>
      </c>
      <c r="AB36" s="106">
        <f t="shared" si="37"/>
        <v>0</v>
      </c>
      <c r="AC36" s="154">
        <f t="shared" si="25"/>
        <v>10</v>
      </c>
      <c r="AD36" s="155">
        <f t="shared" si="26"/>
        <v>12</v>
      </c>
      <c r="AF36" s="66" t="str">
        <f t="shared" si="27"/>
        <v>W</v>
      </c>
      <c r="AG36" s="66">
        <f t="shared" si="38"/>
        <v>3</v>
      </c>
      <c r="AH36" s="66">
        <f t="shared" si="39"/>
        <v>4</v>
      </c>
      <c r="AI36" s="66">
        <f t="shared" si="40"/>
        <v>1</v>
      </c>
      <c r="AJ36" s="106">
        <f t="shared" si="41"/>
        <v>5</v>
      </c>
      <c r="AK36" s="106">
        <f t="shared" si="42"/>
        <v>9</v>
      </c>
      <c r="AL36" s="154">
        <f t="shared" si="28"/>
        <v>-50</v>
      </c>
      <c r="AM36" s="155">
        <f t="shared" si="29"/>
        <v>3</v>
      </c>
      <c r="AO36" s="66" t="str">
        <f t="shared" si="30"/>
        <v>W</v>
      </c>
      <c r="AP36" s="66">
        <f t="shared" si="13"/>
        <v>3</v>
      </c>
      <c r="AQ36" s="66">
        <f t="shared" si="31"/>
        <v>5</v>
      </c>
      <c r="AR36" s="66">
        <f t="shared" si="32"/>
        <v>2</v>
      </c>
      <c r="AS36" s="106">
        <f t="shared" si="4"/>
        <v>8</v>
      </c>
      <c r="AT36" s="106">
        <f t="shared" si="43"/>
        <v>24</v>
      </c>
      <c r="AU36" s="154">
        <f t="shared" si="33"/>
        <v>-107</v>
      </c>
    </row>
    <row r="37" spans="1:47">
      <c r="A37" s="197">
        <f t="shared" si="14"/>
        <v>27</v>
      </c>
      <c r="B37" s="198">
        <f>Data!B37</f>
        <v>25</v>
      </c>
      <c r="D37" s="112">
        <f t="shared" si="5"/>
        <v>3</v>
      </c>
      <c r="E37" s="116" t="str">
        <f t="shared" si="6"/>
        <v>A</v>
      </c>
      <c r="F37" s="158"/>
      <c r="G37" s="66" t="str">
        <f t="shared" si="15"/>
        <v>L</v>
      </c>
      <c r="H37" s="66">
        <f t="shared" si="7"/>
        <v>1</v>
      </c>
      <c r="I37" s="66">
        <f t="shared" si="16"/>
        <v>6</v>
      </c>
      <c r="J37" s="66">
        <f t="shared" si="17"/>
        <v>1</v>
      </c>
      <c r="K37" s="106">
        <f t="shared" si="8"/>
        <v>13</v>
      </c>
      <c r="L37" s="106">
        <f t="shared" si="18"/>
        <v>0</v>
      </c>
      <c r="M37" s="154">
        <f t="shared" si="19"/>
        <v>6</v>
      </c>
      <c r="O37" s="66" t="str">
        <f t="shared" si="20"/>
        <v>L</v>
      </c>
      <c r="P37" s="66">
        <f t="shared" si="45"/>
        <v>2</v>
      </c>
      <c r="Q37" s="66">
        <f t="shared" si="10"/>
        <v>6</v>
      </c>
      <c r="R37" s="66">
        <f t="shared" si="11"/>
        <v>1</v>
      </c>
      <c r="S37" s="106">
        <f t="shared" si="1"/>
        <v>13</v>
      </c>
      <c r="T37" s="106">
        <f t="shared" si="21"/>
        <v>0</v>
      </c>
      <c r="U37" s="154">
        <f t="shared" si="22"/>
        <v>3</v>
      </c>
      <c r="W37" s="66" t="str">
        <f t="shared" si="23"/>
        <v>L</v>
      </c>
      <c r="X37" s="66">
        <f t="shared" si="46"/>
        <v>1</v>
      </c>
      <c r="Y37" s="66">
        <f t="shared" si="34"/>
        <v>2</v>
      </c>
      <c r="Z37" s="66">
        <f t="shared" si="35"/>
        <v>1</v>
      </c>
      <c r="AA37" s="106">
        <f t="shared" si="36"/>
        <v>2</v>
      </c>
      <c r="AB37" s="106">
        <f t="shared" si="37"/>
        <v>0</v>
      </c>
      <c r="AC37" s="154">
        <f t="shared" si="25"/>
        <v>8</v>
      </c>
      <c r="AD37" s="155">
        <f t="shared" si="26"/>
        <v>12</v>
      </c>
      <c r="AF37" s="66" t="str">
        <f t="shared" si="27"/>
        <v>W</v>
      </c>
      <c r="AG37" s="66">
        <f t="shared" si="38"/>
        <v>3</v>
      </c>
      <c r="AH37" s="66">
        <f t="shared" si="39"/>
        <v>4</v>
      </c>
      <c r="AI37" s="66">
        <f t="shared" si="40"/>
        <v>2</v>
      </c>
      <c r="AJ37" s="106">
        <f t="shared" si="41"/>
        <v>5</v>
      </c>
      <c r="AK37" s="106">
        <f t="shared" si="42"/>
        <v>15</v>
      </c>
      <c r="AL37" s="154">
        <f t="shared" si="28"/>
        <v>-40</v>
      </c>
      <c r="AM37" s="155">
        <f t="shared" si="29"/>
        <v>3</v>
      </c>
      <c r="AO37" s="66" t="str">
        <f t="shared" si="30"/>
        <v>W</v>
      </c>
      <c r="AP37" s="66">
        <f t="shared" si="13"/>
        <v>3</v>
      </c>
      <c r="AQ37" s="66">
        <f t="shared" si="31"/>
        <v>6</v>
      </c>
      <c r="AR37" s="66">
        <f t="shared" si="32"/>
        <v>1</v>
      </c>
      <c r="AS37" s="106">
        <f t="shared" si="4"/>
        <v>13</v>
      </c>
      <c r="AT37" s="106">
        <f t="shared" si="43"/>
        <v>24</v>
      </c>
      <c r="AU37" s="154">
        <f t="shared" si="33"/>
        <v>-96</v>
      </c>
    </row>
    <row r="38" spans="1:47">
      <c r="A38" s="197">
        <f t="shared" si="14"/>
        <v>28</v>
      </c>
      <c r="B38" s="198">
        <f>Data!B38</f>
        <v>1</v>
      </c>
      <c r="D38" s="112">
        <f t="shared" si="5"/>
        <v>1</v>
      </c>
      <c r="E38" s="116" t="str">
        <f t="shared" si="6"/>
        <v>A</v>
      </c>
      <c r="F38" s="158"/>
      <c r="G38" s="66" t="str">
        <f t="shared" si="15"/>
        <v>W</v>
      </c>
      <c r="H38" s="66">
        <f t="shared" si="7"/>
        <v>1</v>
      </c>
      <c r="I38" s="66">
        <f t="shared" si="16"/>
        <v>6</v>
      </c>
      <c r="J38" s="66">
        <f t="shared" si="17"/>
        <v>2</v>
      </c>
      <c r="K38" s="106">
        <f t="shared" si="8"/>
        <v>13</v>
      </c>
      <c r="L38" s="106">
        <f t="shared" si="18"/>
        <v>39</v>
      </c>
      <c r="M38" s="154">
        <f t="shared" si="19"/>
        <v>32</v>
      </c>
      <c r="O38" s="66" t="str">
        <f t="shared" si="20"/>
        <v>L</v>
      </c>
      <c r="P38" s="66">
        <f t="shared" si="45"/>
        <v>2</v>
      </c>
      <c r="Q38" s="66">
        <f t="shared" si="10"/>
        <v>6</v>
      </c>
      <c r="R38" s="66">
        <f t="shared" si="11"/>
        <v>2</v>
      </c>
      <c r="S38" s="106">
        <f t="shared" si="1"/>
        <v>13</v>
      </c>
      <c r="T38" s="106">
        <f t="shared" si="21"/>
        <v>0</v>
      </c>
      <c r="U38" s="154">
        <f t="shared" si="22"/>
        <v>-10</v>
      </c>
      <c r="W38" s="66" t="str">
        <f t="shared" si="23"/>
        <v>W</v>
      </c>
      <c r="X38" s="66">
        <f t="shared" si="46"/>
        <v>1</v>
      </c>
      <c r="Y38" s="66">
        <f t="shared" si="34"/>
        <v>2</v>
      </c>
      <c r="Z38" s="66">
        <f t="shared" si="35"/>
        <v>2</v>
      </c>
      <c r="AA38" s="106">
        <f t="shared" si="36"/>
        <v>2</v>
      </c>
      <c r="AB38" s="106">
        <f t="shared" si="37"/>
        <v>6</v>
      </c>
      <c r="AC38" s="154">
        <f t="shared" si="25"/>
        <v>12</v>
      </c>
      <c r="AD38" s="155">
        <f t="shared" si="26"/>
        <v>12</v>
      </c>
      <c r="AF38" s="66" t="str">
        <f t="shared" si="27"/>
        <v>L</v>
      </c>
      <c r="AG38" s="66">
        <f t="shared" si="38"/>
        <v>1</v>
      </c>
      <c r="AH38" s="66">
        <f t="shared" si="39"/>
        <v>5</v>
      </c>
      <c r="AI38" s="66">
        <f t="shared" si="40"/>
        <v>1</v>
      </c>
      <c r="AJ38" s="106">
        <f t="shared" si="41"/>
        <v>8</v>
      </c>
      <c r="AK38" s="106">
        <f t="shared" si="42"/>
        <v>0</v>
      </c>
      <c r="AL38" s="154">
        <f t="shared" si="28"/>
        <v>-48</v>
      </c>
      <c r="AM38" s="155">
        <f t="shared" si="29"/>
        <v>3</v>
      </c>
      <c r="AO38" s="66" t="str">
        <f t="shared" si="30"/>
        <v>L</v>
      </c>
      <c r="AP38" s="66">
        <f t="shared" si="13"/>
        <v>1</v>
      </c>
      <c r="AQ38" s="66">
        <f t="shared" si="31"/>
        <v>6</v>
      </c>
      <c r="AR38" s="66">
        <f t="shared" si="32"/>
        <v>2</v>
      </c>
      <c r="AS38" s="106">
        <f t="shared" si="4"/>
        <v>13</v>
      </c>
      <c r="AT38" s="106">
        <f t="shared" si="43"/>
        <v>0</v>
      </c>
      <c r="AU38" s="154">
        <f t="shared" si="33"/>
        <v>-109</v>
      </c>
    </row>
    <row r="39" spans="1:47">
      <c r="A39" s="197">
        <f t="shared" si="14"/>
        <v>29</v>
      </c>
      <c r="B39" s="198">
        <f>Data!B39</f>
        <v>15</v>
      </c>
      <c r="D39" s="112">
        <f t="shared" si="5"/>
        <v>2</v>
      </c>
      <c r="E39" s="116" t="str">
        <f t="shared" si="6"/>
        <v>C</v>
      </c>
      <c r="F39" s="158"/>
      <c r="G39" s="66" t="str">
        <f t="shared" si="15"/>
        <v>L</v>
      </c>
      <c r="H39" s="66">
        <f t="shared" si="7"/>
        <v>1</v>
      </c>
      <c r="I39" s="66">
        <f t="shared" si="16"/>
        <v>7</v>
      </c>
      <c r="J39" s="66">
        <f t="shared" si="17"/>
        <v>1</v>
      </c>
      <c r="K39" s="106">
        <f t="shared" si="8"/>
        <v>21</v>
      </c>
      <c r="L39" s="106">
        <f t="shared" si="18"/>
        <v>0</v>
      </c>
      <c r="M39" s="154">
        <f t="shared" si="19"/>
        <v>11</v>
      </c>
      <c r="O39" s="66" t="str">
        <f t="shared" si="20"/>
        <v>W</v>
      </c>
      <c r="P39" s="66">
        <f t="shared" si="45"/>
        <v>2</v>
      </c>
      <c r="Q39" s="66">
        <f t="shared" si="10"/>
        <v>7</v>
      </c>
      <c r="R39" s="66">
        <f t="shared" si="11"/>
        <v>1</v>
      </c>
      <c r="S39" s="106">
        <f t="shared" si="1"/>
        <v>21</v>
      </c>
      <c r="T39" s="106">
        <f t="shared" si="21"/>
        <v>39</v>
      </c>
      <c r="U39" s="154">
        <f t="shared" si="22"/>
        <v>8</v>
      </c>
      <c r="W39" s="66" t="str">
        <f t="shared" si="23"/>
        <v>L</v>
      </c>
      <c r="X39" s="66">
        <f t="shared" si="46"/>
        <v>1</v>
      </c>
      <c r="Y39" s="66">
        <f t="shared" si="34"/>
        <v>3</v>
      </c>
      <c r="Z39" s="66">
        <f t="shared" si="35"/>
        <v>1</v>
      </c>
      <c r="AA39" s="106">
        <f t="shared" si="36"/>
        <v>3</v>
      </c>
      <c r="AB39" s="106">
        <f t="shared" si="37"/>
        <v>0</v>
      </c>
      <c r="AC39" s="154">
        <f t="shared" si="25"/>
        <v>9</v>
      </c>
      <c r="AD39" s="155">
        <f t="shared" si="26"/>
        <v>12</v>
      </c>
      <c r="AF39" s="66" t="str">
        <f t="shared" si="27"/>
        <v>L</v>
      </c>
      <c r="AG39" s="66">
        <f t="shared" si="38"/>
        <v>2</v>
      </c>
      <c r="AH39" s="66">
        <f t="shared" si="39"/>
        <v>5</v>
      </c>
      <c r="AI39" s="66">
        <f t="shared" si="40"/>
        <v>2</v>
      </c>
      <c r="AJ39" s="106">
        <f t="shared" si="41"/>
        <v>8</v>
      </c>
      <c r="AK39" s="106">
        <f t="shared" si="42"/>
        <v>0</v>
      </c>
      <c r="AL39" s="154">
        <f t="shared" si="28"/>
        <v>-56</v>
      </c>
      <c r="AM39" s="155">
        <f t="shared" si="29"/>
        <v>3</v>
      </c>
      <c r="AO39" s="66" t="str">
        <f t="shared" si="30"/>
        <v>L</v>
      </c>
      <c r="AP39" s="66">
        <f t="shared" si="13"/>
        <v>2</v>
      </c>
      <c r="AQ39" s="66">
        <f t="shared" si="31"/>
        <v>7</v>
      </c>
      <c r="AR39" s="66">
        <f t="shared" si="32"/>
        <v>1</v>
      </c>
      <c r="AS39" s="106">
        <f t="shared" si="4"/>
        <v>21</v>
      </c>
      <c r="AT39" s="106">
        <f t="shared" si="43"/>
        <v>0</v>
      </c>
      <c r="AU39" s="154">
        <f t="shared" si="33"/>
        <v>-130</v>
      </c>
    </row>
    <row r="40" spans="1:47">
      <c r="A40" s="197">
        <f t="shared" si="14"/>
        <v>30</v>
      </c>
      <c r="B40" s="198">
        <f>Data!B40</f>
        <v>12</v>
      </c>
      <c r="D40" s="112">
        <f t="shared" si="5"/>
        <v>1</v>
      </c>
      <c r="E40" s="116" t="str">
        <f t="shared" si="6"/>
        <v>C</v>
      </c>
      <c r="F40" s="158"/>
      <c r="G40" s="66" t="str">
        <f t="shared" si="15"/>
        <v>W</v>
      </c>
      <c r="H40" s="66">
        <f t="shared" si="7"/>
        <v>1</v>
      </c>
      <c r="I40" s="66">
        <f t="shared" si="16"/>
        <v>7</v>
      </c>
      <c r="J40" s="66">
        <f t="shared" si="17"/>
        <v>2</v>
      </c>
      <c r="K40" s="106">
        <f t="shared" si="8"/>
        <v>21</v>
      </c>
      <c r="L40" s="106">
        <f t="shared" si="18"/>
        <v>63</v>
      </c>
      <c r="M40" s="154">
        <f t="shared" si="19"/>
        <v>53</v>
      </c>
      <c r="O40" s="66" t="str">
        <f t="shared" si="20"/>
        <v>L</v>
      </c>
      <c r="P40" s="66">
        <f t="shared" si="45"/>
        <v>2</v>
      </c>
      <c r="Q40" s="66">
        <f t="shared" si="10"/>
        <v>7</v>
      </c>
      <c r="R40" s="66">
        <f t="shared" si="11"/>
        <v>2</v>
      </c>
      <c r="S40" s="106">
        <f t="shared" si="1"/>
        <v>21</v>
      </c>
      <c r="T40" s="106">
        <f t="shared" si="21"/>
        <v>0</v>
      </c>
      <c r="U40" s="154">
        <f t="shared" si="22"/>
        <v>-13</v>
      </c>
      <c r="W40" s="66" t="str">
        <f t="shared" si="23"/>
        <v>W</v>
      </c>
      <c r="X40" s="66">
        <f t="shared" si="46"/>
        <v>1</v>
      </c>
      <c r="Y40" s="66">
        <f t="shared" si="34"/>
        <v>3</v>
      </c>
      <c r="Z40" s="66">
        <f t="shared" si="35"/>
        <v>2</v>
      </c>
      <c r="AA40" s="106">
        <f t="shared" si="36"/>
        <v>3</v>
      </c>
      <c r="AB40" s="106">
        <f t="shared" si="37"/>
        <v>9</v>
      </c>
      <c r="AC40" s="154">
        <f t="shared" si="25"/>
        <v>15</v>
      </c>
      <c r="AD40" s="155">
        <f t="shared" si="26"/>
        <v>15</v>
      </c>
      <c r="AF40" s="66" t="str">
        <f t="shared" si="27"/>
        <v>L</v>
      </c>
      <c r="AG40" s="66">
        <f t="shared" si="38"/>
        <v>1</v>
      </c>
      <c r="AH40" s="66">
        <f t="shared" si="39"/>
        <v>6</v>
      </c>
      <c r="AI40" s="66">
        <f t="shared" si="40"/>
        <v>1</v>
      </c>
      <c r="AJ40" s="106">
        <f t="shared" si="41"/>
        <v>13</v>
      </c>
      <c r="AK40" s="106">
        <f t="shared" si="42"/>
        <v>0</v>
      </c>
      <c r="AL40" s="154">
        <f t="shared" si="28"/>
        <v>-69</v>
      </c>
      <c r="AM40" s="155">
        <f t="shared" si="29"/>
        <v>3</v>
      </c>
      <c r="AO40" s="66" t="str">
        <f t="shared" si="30"/>
        <v>L</v>
      </c>
      <c r="AP40" s="66">
        <f t="shared" si="13"/>
        <v>1</v>
      </c>
      <c r="AQ40" s="66">
        <f t="shared" si="31"/>
        <v>7</v>
      </c>
      <c r="AR40" s="66">
        <f t="shared" si="32"/>
        <v>2</v>
      </c>
      <c r="AS40" s="106">
        <f t="shared" si="4"/>
        <v>21</v>
      </c>
      <c r="AT40" s="106">
        <f t="shared" si="43"/>
        <v>0</v>
      </c>
      <c r="AU40" s="154">
        <f t="shared" si="33"/>
        <v>-151</v>
      </c>
    </row>
    <row r="41" spans="1:47">
      <c r="A41" s="197">
        <f t="shared" si="14"/>
        <v>31</v>
      </c>
      <c r="B41" s="198">
        <f>Data!B41</f>
        <v>35</v>
      </c>
      <c r="D41" s="112">
        <f t="shared" si="5"/>
        <v>3</v>
      </c>
      <c r="E41" s="116" t="str">
        <f t="shared" si="6"/>
        <v>B</v>
      </c>
      <c r="F41" s="158"/>
      <c r="G41" s="66" t="str">
        <f t="shared" si="15"/>
        <v>L</v>
      </c>
      <c r="H41" s="66">
        <f t="shared" si="7"/>
        <v>1</v>
      </c>
      <c r="I41" s="66">
        <f t="shared" si="16"/>
        <v>8</v>
      </c>
      <c r="J41" s="66">
        <f t="shared" si="17"/>
        <v>1</v>
      </c>
      <c r="K41" s="106">
        <f t="shared" si="8"/>
        <v>34</v>
      </c>
      <c r="L41" s="106">
        <f t="shared" si="18"/>
        <v>0</v>
      </c>
      <c r="M41" s="154">
        <f t="shared" si="19"/>
        <v>19</v>
      </c>
      <c r="O41" s="66" t="str">
        <f t="shared" si="20"/>
        <v>L</v>
      </c>
      <c r="P41" s="66">
        <f t="shared" si="45"/>
        <v>2</v>
      </c>
      <c r="Q41" s="66">
        <f t="shared" si="10"/>
        <v>8</v>
      </c>
      <c r="R41" s="66">
        <f t="shared" si="11"/>
        <v>1</v>
      </c>
      <c r="S41" s="106">
        <f t="shared" si="1"/>
        <v>34</v>
      </c>
      <c r="T41" s="106">
        <f t="shared" si="21"/>
        <v>0</v>
      </c>
      <c r="U41" s="154">
        <f t="shared" si="22"/>
        <v>-47</v>
      </c>
      <c r="W41" s="66" t="str">
        <f t="shared" si="23"/>
        <v>L</v>
      </c>
      <c r="X41" s="66">
        <f t="shared" si="46"/>
        <v>2</v>
      </c>
      <c r="Y41" s="66">
        <f t="shared" si="34"/>
        <v>1</v>
      </c>
      <c r="Z41" s="66">
        <f t="shared" si="35"/>
        <v>1</v>
      </c>
      <c r="AA41" s="106">
        <f t="shared" si="36"/>
        <v>1</v>
      </c>
      <c r="AB41" s="106">
        <f t="shared" si="37"/>
        <v>0</v>
      </c>
      <c r="AC41" s="154">
        <f t="shared" si="25"/>
        <v>14</v>
      </c>
      <c r="AD41" s="155">
        <f t="shared" si="26"/>
        <v>15</v>
      </c>
      <c r="AF41" s="66" t="str">
        <f t="shared" si="27"/>
        <v>L</v>
      </c>
      <c r="AG41" s="66">
        <f t="shared" si="38"/>
        <v>3</v>
      </c>
      <c r="AH41" s="66">
        <f t="shared" si="39"/>
        <v>6</v>
      </c>
      <c r="AI41" s="66">
        <f t="shared" si="40"/>
        <v>2</v>
      </c>
      <c r="AJ41" s="106">
        <f t="shared" si="41"/>
        <v>13</v>
      </c>
      <c r="AK41" s="106">
        <f t="shared" si="42"/>
        <v>0</v>
      </c>
      <c r="AL41" s="154">
        <f t="shared" si="28"/>
        <v>-82</v>
      </c>
      <c r="AM41" s="155">
        <f t="shared" si="29"/>
        <v>3</v>
      </c>
      <c r="AO41" s="66" t="str">
        <f t="shared" si="30"/>
        <v>L</v>
      </c>
      <c r="AP41" s="66">
        <f t="shared" si="13"/>
        <v>3</v>
      </c>
      <c r="AQ41" s="66">
        <f t="shared" si="31"/>
        <v>8</v>
      </c>
      <c r="AR41" s="66">
        <f t="shared" si="32"/>
        <v>1</v>
      </c>
      <c r="AS41" s="106">
        <f t="shared" si="4"/>
        <v>34</v>
      </c>
      <c r="AT41" s="106">
        <f t="shared" si="43"/>
        <v>0</v>
      </c>
      <c r="AU41" s="154">
        <f t="shared" si="33"/>
        <v>-185</v>
      </c>
    </row>
    <row r="42" spans="1:47">
      <c r="A42" s="197">
        <f t="shared" si="14"/>
        <v>32</v>
      </c>
      <c r="B42" s="198">
        <f>Data!B42</f>
        <v>17</v>
      </c>
      <c r="D42" s="112">
        <f t="shared" si="5"/>
        <v>2</v>
      </c>
      <c r="E42" s="116" t="str">
        <f t="shared" si="6"/>
        <v>B</v>
      </c>
      <c r="F42" s="158"/>
      <c r="G42" s="66" t="str">
        <f t="shared" si="15"/>
        <v>L</v>
      </c>
      <c r="H42" s="66">
        <f t="shared" si="7"/>
        <v>1</v>
      </c>
      <c r="I42" s="66">
        <f t="shared" si="16"/>
        <v>8</v>
      </c>
      <c r="J42" s="66">
        <f t="shared" si="17"/>
        <v>2</v>
      </c>
      <c r="K42" s="106">
        <f t="shared" si="8"/>
        <v>34</v>
      </c>
      <c r="L42" s="106">
        <f t="shared" si="18"/>
        <v>0</v>
      </c>
      <c r="M42" s="154">
        <f t="shared" si="19"/>
        <v>-15</v>
      </c>
      <c r="O42" s="66" t="str">
        <f t="shared" si="20"/>
        <v>W</v>
      </c>
      <c r="P42" s="66">
        <f t="shared" si="45"/>
        <v>2</v>
      </c>
      <c r="Q42" s="66">
        <f t="shared" si="10"/>
        <v>8</v>
      </c>
      <c r="R42" s="66">
        <f t="shared" si="11"/>
        <v>2</v>
      </c>
      <c r="S42" s="106">
        <f t="shared" si="1"/>
        <v>34</v>
      </c>
      <c r="T42" s="106">
        <f t="shared" si="21"/>
        <v>102</v>
      </c>
      <c r="U42" s="154">
        <f t="shared" si="22"/>
        <v>21</v>
      </c>
      <c r="W42" s="66" t="str">
        <f t="shared" si="23"/>
        <v>W</v>
      </c>
      <c r="X42" s="66">
        <f t="shared" si="46"/>
        <v>2</v>
      </c>
      <c r="Y42" s="66">
        <f t="shared" si="34"/>
        <v>1</v>
      </c>
      <c r="Z42" s="66">
        <f t="shared" si="35"/>
        <v>2</v>
      </c>
      <c r="AA42" s="106">
        <f t="shared" si="36"/>
        <v>1</v>
      </c>
      <c r="AB42" s="106">
        <f t="shared" si="37"/>
        <v>3</v>
      </c>
      <c r="AC42" s="154">
        <f t="shared" si="25"/>
        <v>16</v>
      </c>
      <c r="AD42" s="155">
        <f t="shared" si="26"/>
        <v>16</v>
      </c>
      <c r="AF42" s="66" t="str">
        <f t="shared" si="27"/>
        <v>L</v>
      </c>
      <c r="AG42" s="66">
        <f t="shared" si="38"/>
        <v>2</v>
      </c>
      <c r="AH42" s="66">
        <f t="shared" si="39"/>
        <v>7</v>
      </c>
      <c r="AI42" s="66">
        <f t="shared" si="40"/>
        <v>1</v>
      </c>
      <c r="AJ42" s="106">
        <f t="shared" si="41"/>
        <v>21</v>
      </c>
      <c r="AK42" s="106">
        <f t="shared" si="42"/>
        <v>0</v>
      </c>
      <c r="AL42" s="154">
        <f t="shared" si="28"/>
        <v>-103</v>
      </c>
      <c r="AM42" s="155">
        <f t="shared" si="29"/>
        <v>3</v>
      </c>
      <c r="AO42" s="66" t="str">
        <f t="shared" si="30"/>
        <v>L</v>
      </c>
      <c r="AP42" s="66">
        <f t="shared" si="13"/>
        <v>2</v>
      </c>
      <c r="AQ42" s="66">
        <f t="shared" si="31"/>
        <v>8</v>
      </c>
      <c r="AR42" s="66">
        <f t="shared" si="32"/>
        <v>2</v>
      </c>
      <c r="AS42" s="106">
        <f t="shared" si="4"/>
        <v>34</v>
      </c>
      <c r="AT42" s="106">
        <f t="shared" si="43"/>
        <v>0</v>
      </c>
      <c r="AU42" s="154">
        <f t="shared" si="33"/>
        <v>-219</v>
      </c>
    </row>
    <row r="43" spans="1:47">
      <c r="A43" s="197">
        <f t="shared" si="14"/>
        <v>33</v>
      </c>
      <c r="B43" s="198">
        <f>Data!B43</f>
        <v>14</v>
      </c>
      <c r="D43" s="112">
        <f t="shared" si="5"/>
        <v>2</v>
      </c>
      <c r="E43" s="116" t="str">
        <f t="shared" si="6"/>
        <v>B</v>
      </c>
      <c r="F43" s="158"/>
      <c r="G43" s="66" t="str">
        <f t="shared" si="15"/>
        <v>L</v>
      </c>
      <c r="H43" s="66">
        <f t="shared" si="7"/>
        <v>1</v>
      </c>
      <c r="I43" s="66">
        <f t="shared" si="16"/>
        <v>1</v>
      </c>
      <c r="J43" s="66">
        <f t="shared" si="17"/>
        <v>1</v>
      </c>
      <c r="K43" s="106">
        <f t="shared" si="8"/>
        <v>1</v>
      </c>
      <c r="L43" s="106">
        <f t="shared" si="18"/>
        <v>0</v>
      </c>
      <c r="M43" s="154">
        <f t="shared" si="19"/>
        <v>-16</v>
      </c>
      <c r="O43" s="66" t="str">
        <f t="shared" si="20"/>
        <v>W</v>
      </c>
      <c r="P43" s="66">
        <f t="shared" si="45"/>
        <v>3</v>
      </c>
      <c r="Q43" s="66">
        <f t="shared" si="10"/>
        <v>1</v>
      </c>
      <c r="R43" s="66">
        <f t="shared" si="11"/>
        <v>1</v>
      </c>
      <c r="S43" s="106">
        <f t="shared" si="1"/>
        <v>1</v>
      </c>
      <c r="T43" s="106">
        <f t="shared" si="21"/>
        <v>102</v>
      </c>
      <c r="U43" s="154">
        <f t="shared" si="22"/>
        <v>122</v>
      </c>
      <c r="W43" s="66" t="str">
        <f t="shared" si="23"/>
        <v>W</v>
      </c>
      <c r="X43" s="66">
        <f t="shared" si="46"/>
        <v>3</v>
      </c>
      <c r="Y43" s="66">
        <f t="shared" si="34"/>
        <v>1</v>
      </c>
      <c r="Z43" s="66">
        <f t="shared" si="35"/>
        <v>1</v>
      </c>
      <c r="AA43" s="106">
        <f t="shared" si="36"/>
        <v>1</v>
      </c>
      <c r="AB43" s="106">
        <f t="shared" si="37"/>
        <v>3</v>
      </c>
      <c r="AC43" s="154">
        <f t="shared" si="25"/>
        <v>18</v>
      </c>
      <c r="AD43" s="155">
        <f t="shared" si="26"/>
        <v>18</v>
      </c>
      <c r="AF43" s="66" t="str">
        <f t="shared" si="27"/>
        <v>W</v>
      </c>
      <c r="AG43" s="66">
        <f t="shared" si="38"/>
        <v>2</v>
      </c>
      <c r="AH43" s="66">
        <f t="shared" si="39"/>
        <v>7</v>
      </c>
      <c r="AI43" s="66">
        <f t="shared" si="40"/>
        <v>2</v>
      </c>
      <c r="AJ43" s="106">
        <f t="shared" si="41"/>
        <v>21</v>
      </c>
      <c r="AK43" s="106">
        <f t="shared" si="42"/>
        <v>63</v>
      </c>
      <c r="AL43" s="154">
        <f t="shared" si="28"/>
        <v>-61</v>
      </c>
      <c r="AM43" s="155">
        <f t="shared" si="29"/>
        <v>3</v>
      </c>
      <c r="AO43" s="66" t="str">
        <f t="shared" si="30"/>
        <v>W</v>
      </c>
      <c r="AP43" s="66">
        <f t="shared" si="13"/>
        <v>2</v>
      </c>
      <c r="AQ43" s="66">
        <f t="shared" si="31"/>
        <v>1</v>
      </c>
      <c r="AR43" s="66">
        <f t="shared" si="32"/>
        <v>1</v>
      </c>
      <c r="AS43" s="106">
        <f t="shared" si="4"/>
        <v>1</v>
      </c>
      <c r="AT43" s="106">
        <f t="shared" si="43"/>
        <v>102</v>
      </c>
      <c r="AU43" s="154">
        <f t="shared" si="33"/>
        <v>-118</v>
      </c>
    </row>
    <row r="44" spans="1:47">
      <c r="A44" s="197">
        <f t="shared" si="14"/>
        <v>34</v>
      </c>
      <c r="B44" s="198">
        <f>Data!B44</f>
        <v>9</v>
      </c>
      <c r="D44" s="112">
        <f t="shared" si="5"/>
        <v>1</v>
      </c>
      <c r="E44" s="116" t="str">
        <f t="shared" si="6"/>
        <v>C</v>
      </c>
      <c r="F44" s="158"/>
      <c r="G44" s="66" t="str">
        <f t="shared" si="15"/>
        <v>W</v>
      </c>
      <c r="H44" s="66">
        <f t="shared" si="7"/>
        <v>1</v>
      </c>
      <c r="I44" s="66">
        <f t="shared" si="16"/>
        <v>1</v>
      </c>
      <c r="J44" s="66">
        <f t="shared" si="17"/>
        <v>2</v>
      </c>
      <c r="K44" s="106">
        <f t="shared" si="8"/>
        <v>1</v>
      </c>
      <c r="L44" s="106">
        <f t="shared" si="18"/>
        <v>3</v>
      </c>
      <c r="M44" s="154">
        <f t="shared" si="19"/>
        <v>-14</v>
      </c>
      <c r="O44" s="66" t="str">
        <f t="shared" si="20"/>
        <v>L</v>
      </c>
      <c r="P44" s="66">
        <f t="shared" si="45"/>
        <v>3</v>
      </c>
      <c r="Q44" s="66">
        <f t="shared" si="10"/>
        <v>1</v>
      </c>
      <c r="R44" s="66">
        <f t="shared" si="11"/>
        <v>2</v>
      </c>
      <c r="S44" s="106">
        <f t="shared" si="1"/>
        <v>1</v>
      </c>
      <c r="T44" s="106">
        <f t="shared" si="21"/>
        <v>0</v>
      </c>
      <c r="U44" s="154">
        <f t="shared" si="22"/>
        <v>121</v>
      </c>
      <c r="W44" s="66" t="str">
        <f t="shared" si="23"/>
        <v>L</v>
      </c>
      <c r="X44" s="66">
        <f t="shared" si="46"/>
        <v>1</v>
      </c>
      <c r="Y44" s="66">
        <f t="shared" si="34"/>
        <v>1</v>
      </c>
      <c r="Z44" s="66">
        <f t="shared" si="35"/>
        <v>1</v>
      </c>
      <c r="AA44" s="106">
        <f t="shared" si="36"/>
        <v>1</v>
      </c>
      <c r="AB44" s="106">
        <f t="shared" si="37"/>
        <v>0</v>
      </c>
      <c r="AC44" s="154">
        <f t="shared" si="25"/>
        <v>17</v>
      </c>
      <c r="AD44" s="155">
        <f t="shared" si="26"/>
        <v>18</v>
      </c>
      <c r="AF44" s="66" t="str">
        <f t="shared" si="27"/>
        <v>L</v>
      </c>
      <c r="AG44" s="66">
        <f t="shared" si="38"/>
        <v>1</v>
      </c>
      <c r="AH44" s="66">
        <f t="shared" si="39"/>
        <v>8</v>
      </c>
      <c r="AI44" s="66">
        <f t="shared" si="40"/>
        <v>1</v>
      </c>
      <c r="AJ44" s="106">
        <f t="shared" si="41"/>
        <v>34</v>
      </c>
      <c r="AK44" s="106">
        <f t="shared" si="42"/>
        <v>0</v>
      </c>
      <c r="AL44" s="154">
        <f t="shared" si="28"/>
        <v>-95</v>
      </c>
      <c r="AM44" s="155">
        <f t="shared" si="29"/>
        <v>3</v>
      </c>
      <c r="AO44" s="66" t="str">
        <f t="shared" si="30"/>
        <v>L</v>
      </c>
      <c r="AP44" s="66">
        <f t="shared" si="13"/>
        <v>1</v>
      </c>
      <c r="AQ44" s="66">
        <f t="shared" si="31"/>
        <v>1</v>
      </c>
      <c r="AR44" s="66">
        <f t="shared" si="32"/>
        <v>2</v>
      </c>
      <c r="AS44" s="106">
        <f t="shared" si="4"/>
        <v>1</v>
      </c>
      <c r="AT44" s="106">
        <f t="shared" si="43"/>
        <v>0</v>
      </c>
      <c r="AU44" s="154">
        <f t="shared" si="33"/>
        <v>-119</v>
      </c>
    </row>
    <row r="45" spans="1:47">
      <c r="A45" s="197">
        <f t="shared" si="14"/>
        <v>35</v>
      </c>
      <c r="B45" s="198">
        <f>Data!B45</f>
        <v>27</v>
      </c>
      <c r="D45" s="112">
        <f t="shared" si="5"/>
        <v>3</v>
      </c>
      <c r="E45" s="116" t="str">
        <f t="shared" si="6"/>
        <v>C</v>
      </c>
      <c r="F45" s="158"/>
      <c r="G45" s="66" t="str">
        <f t="shared" si="15"/>
        <v>L</v>
      </c>
      <c r="H45" s="66">
        <f t="shared" si="7"/>
        <v>1</v>
      </c>
      <c r="I45" s="66">
        <f t="shared" si="16"/>
        <v>2</v>
      </c>
      <c r="J45" s="66">
        <f t="shared" si="17"/>
        <v>1</v>
      </c>
      <c r="K45" s="106">
        <f t="shared" si="8"/>
        <v>2</v>
      </c>
      <c r="L45" s="106">
        <f t="shared" si="18"/>
        <v>0</v>
      </c>
      <c r="M45" s="154">
        <f t="shared" si="19"/>
        <v>-16</v>
      </c>
      <c r="O45" s="66" t="str">
        <f t="shared" si="20"/>
        <v>W</v>
      </c>
      <c r="P45" s="66">
        <f t="shared" si="45"/>
        <v>3</v>
      </c>
      <c r="Q45" s="66">
        <f t="shared" si="10"/>
        <v>2</v>
      </c>
      <c r="R45" s="66">
        <f t="shared" si="11"/>
        <v>1</v>
      </c>
      <c r="S45" s="106">
        <f t="shared" si="1"/>
        <v>2</v>
      </c>
      <c r="T45" s="106">
        <f t="shared" si="21"/>
        <v>3</v>
      </c>
      <c r="U45" s="154">
        <f t="shared" si="22"/>
        <v>122</v>
      </c>
      <c r="W45" s="66" t="str">
        <f t="shared" si="23"/>
        <v>L</v>
      </c>
      <c r="X45" s="66">
        <f t="shared" si="46"/>
        <v>1</v>
      </c>
      <c r="Y45" s="66">
        <f t="shared" si="34"/>
        <v>1</v>
      </c>
      <c r="Z45" s="66">
        <f t="shared" si="35"/>
        <v>2</v>
      </c>
      <c r="AA45" s="106">
        <f t="shared" si="36"/>
        <v>1</v>
      </c>
      <c r="AB45" s="106">
        <f t="shared" si="37"/>
        <v>0</v>
      </c>
      <c r="AC45" s="154">
        <f t="shared" si="25"/>
        <v>16</v>
      </c>
      <c r="AD45" s="155">
        <f t="shared" si="26"/>
        <v>18</v>
      </c>
      <c r="AF45" s="66" t="str">
        <f t="shared" si="27"/>
        <v>L</v>
      </c>
      <c r="AG45" s="66">
        <f t="shared" si="38"/>
        <v>3</v>
      </c>
      <c r="AH45" s="66">
        <f t="shared" si="39"/>
        <v>8</v>
      </c>
      <c r="AI45" s="66">
        <f t="shared" si="40"/>
        <v>2</v>
      </c>
      <c r="AJ45" s="106">
        <f t="shared" si="41"/>
        <v>34</v>
      </c>
      <c r="AK45" s="106">
        <f t="shared" si="42"/>
        <v>0</v>
      </c>
      <c r="AL45" s="154">
        <f t="shared" si="28"/>
        <v>-129</v>
      </c>
      <c r="AM45" s="155">
        <f t="shared" si="29"/>
        <v>3</v>
      </c>
      <c r="AO45" s="66" t="str">
        <f t="shared" si="30"/>
        <v>L</v>
      </c>
      <c r="AP45" s="66">
        <f t="shared" si="13"/>
        <v>3</v>
      </c>
      <c r="AQ45" s="66">
        <f t="shared" si="31"/>
        <v>2</v>
      </c>
      <c r="AR45" s="66">
        <f t="shared" si="32"/>
        <v>1</v>
      </c>
      <c r="AS45" s="106">
        <f t="shared" si="4"/>
        <v>2</v>
      </c>
      <c r="AT45" s="106">
        <f t="shared" si="43"/>
        <v>0</v>
      </c>
      <c r="AU45" s="154">
        <f t="shared" si="33"/>
        <v>-121</v>
      </c>
    </row>
    <row r="46" spans="1:47">
      <c r="A46" s="197">
        <f t="shared" si="14"/>
        <v>36</v>
      </c>
      <c r="B46" s="198">
        <f>Data!B46</f>
        <v>19</v>
      </c>
      <c r="D46" s="112">
        <f t="shared" si="5"/>
        <v>2</v>
      </c>
      <c r="E46" s="116" t="str">
        <f t="shared" si="6"/>
        <v>A</v>
      </c>
      <c r="F46" s="158"/>
      <c r="G46" s="66" t="str">
        <f t="shared" si="15"/>
        <v>L</v>
      </c>
      <c r="H46" s="66">
        <f t="shared" si="7"/>
        <v>1</v>
      </c>
      <c r="I46" s="66">
        <f t="shared" si="16"/>
        <v>2</v>
      </c>
      <c r="J46" s="66">
        <f t="shared" si="17"/>
        <v>2</v>
      </c>
      <c r="K46" s="106">
        <f t="shared" si="8"/>
        <v>2</v>
      </c>
      <c r="L46" s="106">
        <f t="shared" si="18"/>
        <v>0</v>
      </c>
      <c r="M46" s="154">
        <f t="shared" si="19"/>
        <v>-18</v>
      </c>
      <c r="O46" s="66" t="str">
        <f t="shared" si="20"/>
        <v>L</v>
      </c>
      <c r="P46" s="66">
        <f t="shared" si="45"/>
        <v>3</v>
      </c>
      <c r="Q46" s="66">
        <f t="shared" si="10"/>
        <v>2</v>
      </c>
      <c r="R46" s="66">
        <f t="shared" si="11"/>
        <v>2</v>
      </c>
      <c r="S46" s="106">
        <f t="shared" si="1"/>
        <v>2</v>
      </c>
      <c r="T46" s="106">
        <f t="shared" si="21"/>
        <v>0</v>
      </c>
      <c r="U46" s="154">
        <f t="shared" si="22"/>
        <v>120</v>
      </c>
      <c r="W46" s="66" t="str">
        <f t="shared" si="23"/>
        <v>L</v>
      </c>
      <c r="X46" s="66">
        <f t="shared" si="46"/>
        <v>1</v>
      </c>
      <c r="Y46" s="66">
        <f t="shared" si="34"/>
        <v>2</v>
      </c>
      <c r="Z46" s="66">
        <f t="shared" si="35"/>
        <v>1</v>
      </c>
      <c r="AA46" s="106">
        <f t="shared" si="36"/>
        <v>2</v>
      </c>
      <c r="AB46" s="106">
        <f t="shared" si="37"/>
        <v>0</v>
      </c>
      <c r="AC46" s="154">
        <f t="shared" si="25"/>
        <v>14</v>
      </c>
      <c r="AD46" s="155">
        <f t="shared" si="26"/>
        <v>18</v>
      </c>
      <c r="AF46" s="66" t="str">
        <f t="shared" si="27"/>
        <v>L</v>
      </c>
      <c r="AG46" s="66">
        <f t="shared" si="38"/>
        <v>2</v>
      </c>
      <c r="AH46" s="66">
        <f t="shared" si="39"/>
        <v>1</v>
      </c>
      <c r="AI46" s="66">
        <f t="shared" si="40"/>
        <v>1</v>
      </c>
      <c r="AJ46" s="106">
        <f t="shared" si="41"/>
        <v>1</v>
      </c>
      <c r="AK46" s="106">
        <f t="shared" si="42"/>
        <v>0</v>
      </c>
      <c r="AL46" s="154">
        <f t="shared" si="28"/>
        <v>-130</v>
      </c>
      <c r="AM46" s="155">
        <f t="shared" si="29"/>
        <v>3</v>
      </c>
      <c r="AO46" s="66" t="str">
        <f t="shared" si="30"/>
        <v>L</v>
      </c>
      <c r="AP46" s="66">
        <f t="shared" si="13"/>
        <v>2</v>
      </c>
      <c r="AQ46" s="66">
        <f t="shared" si="31"/>
        <v>2</v>
      </c>
      <c r="AR46" s="66">
        <f t="shared" si="32"/>
        <v>2</v>
      </c>
      <c r="AS46" s="106">
        <f t="shared" si="4"/>
        <v>2</v>
      </c>
      <c r="AT46" s="106">
        <f t="shared" si="43"/>
        <v>0</v>
      </c>
      <c r="AU46" s="154">
        <f t="shared" si="33"/>
        <v>-123</v>
      </c>
    </row>
    <row r="47" spans="1:47">
      <c r="A47" s="197">
        <f t="shared" si="14"/>
        <v>37</v>
      </c>
      <c r="B47" s="198">
        <f>Data!B47</f>
        <v>23</v>
      </c>
      <c r="D47" s="112">
        <f t="shared" si="5"/>
        <v>2</v>
      </c>
      <c r="E47" s="116" t="str">
        <f t="shared" si="6"/>
        <v>B</v>
      </c>
      <c r="F47" s="158"/>
      <c r="G47" s="66" t="str">
        <f t="shared" si="15"/>
        <v>L</v>
      </c>
      <c r="H47" s="66">
        <f t="shared" si="7"/>
        <v>1</v>
      </c>
      <c r="I47" s="66">
        <f t="shared" si="16"/>
        <v>3</v>
      </c>
      <c r="J47" s="66">
        <f t="shared" si="17"/>
        <v>1</v>
      </c>
      <c r="K47" s="106">
        <f t="shared" si="8"/>
        <v>3</v>
      </c>
      <c r="L47" s="106">
        <f t="shared" si="18"/>
        <v>0</v>
      </c>
      <c r="M47" s="154">
        <f t="shared" si="19"/>
        <v>-21</v>
      </c>
      <c r="O47" s="66" t="str">
        <f t="shared" si="20"/>
        <v>L</v>
      </c>
      <c r="P47" s="66">
        <f t="shared" si="45"/>
        <v>3</v>
      </c>
      <c r="Q47" s="66">
        <f t="shared" si="10"/>
        <v>3</v>
      </c>
      <c r="R47" s="66">
        <f t="shared" si="11"/>
        <v>1</v>
      </c>
      <c r="S47" s="106">
        <f t="shared" si="1"/>
        <v>3</v>
      </c>
      <c r="T47" s="106">
        <f t="shared" si="21"/>
        <v>0</v>
      </c>
      <c r="U47" s="154">
        <f t="shared" si="22"/>
        <v>117</v>
      </c>
      <c r="W47" s="66" t="str">
        <f t="shared" si="23"/>
        <v>L</v>
      </c>
      <c r="X47" s="66">
        <f t="shared" si="46"/>
        <v>1</v>
      </c>
      <c r="Y47" s="66">
        <f t="shared" si="34"/>
        <v>2</v>
      </c>
      <c r="Z47" s="66">
        <f t="shared" si="35"/>
        <v>2</v>
      </c>
      <c r="AA47" s="106">
        <f t="shared" si="36"/>
        <v>2</v>
      </c>
      <c r="AB47" s="106">
        <f t="shared" si="37"/>
        <v>0</v>
      </c>
      <c r="AC47" s="154">
        <f t="shared" si="25"/>
        <v>12</v>
      </c>
      <c r="AD47" s="155">
        <f t="shared" si="26"/>
        <v>18</v>
      </c>
      <c r="AF47" s="66" t="str">
        <f t="shared" si="27"/>
        <v>W</v>
      </c>
      <c r="AG47" s="66">
        <f t="shared" si="38"/>
        <v>2</v>
      </c>
      <c r="AH47" s="66">
        <f t="shared" si="39"/>
        <v>1</v>
      </c>
      <c r="AI47" s="66">
        <f t="shared" si="40"/>
        <v>2</v>
      </c>
      <c r="AJ47" s="106">
        <f t="shared" si="41"/>
        <v>1</v>
      </c>
      <c r="AK47" s="106">
        <f t="shared" si="42"/>
        <v>3</v>
      </c>
      <c r="AL47" s="154">
        <f t="shared" si="28"/>
        <v>-128</v>
      </c>
      <c r="AM47" s="155">
        <f t="shared" si="29"/>
        <v>3</v>
      </c>
      <c r="AO47" s="66" t="str">
        <f t="shared" si="30"/>
        <v>W</v>
      </c>
      <c r="AP47" s="66">
        <f t="shared" si="13"/>
        <v>2</v>
      </c>
      <c r="AQ47" s="66">
        <f t="shared" si="31"/>
        <v>3</v>
      </c>
      <c r="AR47" s="66">
        <f t="shared" si="32"/>
        <v>1</v>
      </c>
      <c r="AS47" s="106">
        <f t="shared" si="4"/>
        <v>3</v>
      </c>
      <c r="AT47" s="106">
        <f t="shared" si="43"/>
        <v>6</v>
      </c>
      <c r="AU47" s="154">
        <f t="shared" si="33"/>
        <v>-120</v>
      </c>
    </row>
    <row r="48" spans="1:47">
      <c r="A48" s="197">
        <f t="shared" si="14"/>
        <v>38</v>
      </c>
      <c r="B48" s="198">
        <f>Data!B48</f>
        <v>3</v>
      </c>
      <c r="D48" s="112">
        <f t="shared" si="5"/>
        <v>1</v>
      </c>
      <c r="E48" s="116" t="str">
        <f t="shared" si="6"/>
        <v>C</v>
      </c>
      <c r="F48" s="158"/>
      <c r="G48" s="66" t="str">
        <f t="shared" si="15"/>
        <v>W</v>
      </c>
      <c r="H48" s="66">
        <f t="shared" si="7"/>
        <v>1</v>
      </c>
      <c r="I48" s="66">
        <f t="shared" si="16"/>
        <v>3</v>
      </c>
      <c r="J48" s="66">
        <f t="shared" si="17"/>
        <v>2</v>
      </c>
      <c r="K48" s="106">
        <f t="shared" si="8"/>
        <v>3</v>
      </c>
      <c r="L48" s="106">
        <f t="shared" si="18"/>
        <v>9</v>
      </c>
      <c r="M48" s="154">
        <f t="shared" si="19"/>
        <v>-15</v>
      </c>
      <c r="O48" s="66" t="str">
        <f t="shared" si="20"/>
        <v>L</v>
      </c>
      <c r="P48" s="66">
        <f t="shared" si="45"/>
        <v>3</v>
      </c>
      <c r="Q48" s="66">
        <f t="shared" si="10"/>
        <v>3</v>
      </c>
      <c r="R48" s="66">
        <f t="shared" si="11"/>
        <v>2</v>
      </c>
      <c r="S48" s="106">
        <f t="shared" si="1"/>
        <v>3</v>
      </c>
      <c r="T48" s="106">
        <f t="shared" si="21"/>
        <v>0</v>
      </c>
      <c r="U48" s="154">
        <f t="shared" si="22"/>
        <v>114</v>
      </c>
      <c r="W48" s="66" t="str">
        <f t="shared" si="23"/>
        <v>W</v>
      </c>
      <c r="X48" s="66">
        <f t="shared" si="46"/>
        <v>1</v>
      </c>
      <c r="Y48" s="66">
        <f t="shared" si="34"/>
        <v>3</v>
      </c>
      <c r="Z48" s="66">
        <f t="shared" si="35"/>
        <v>1</v>
      </c>
      <c r="AA48" s="106">
        <f t="shared" si="36"/>
        <v>3</v>
      </c>
      <c r="AB48" s="106">
        <f t="shared" si="37"/>
        <v>6</v>
      </c>
      <c r="AC48" s="154">
        <f t="shared" si="25"/>
        <v>15</v>
      </c>
      <c r="AD48" s="155">
        <f t="shared" si="26"/>
        <v>18</v>
      </c>
      <c r="AF48" s="66" t="str">
        <f t="shared" si="27"/>
        <v>L</v>
      </c>
      <c r="AG48" s="66">
        <f t="shared" si="38"/>
        <v>1</v>
      </c>
      <c r="AH48" s="66">
        <f t="shared" si="39"/>
        <v>2</v>
      </c>
      <c r="AI48" s="66">
        <f t="shared" si="40"/>
        <v>1</v>
      </c>
      <c r="AJ48" s="106">
        <f t="shared" si="41"/>
        <v>2</v>
      </c>
      <c r="AK48" s="106">
        <f t="shared" si="42"/>
        <v>0</v>
      </c>
      <c r="AL48" s="154">
        <f t="shared" si="28"/>
        <v>-130</v>
      </c>
      <c r="AM48" s="155">
        <f t="shared" si="29"/>
        <v>3</v>
      </c>
      <c r="AO48" s="66" t="str">
        <f t="shared" si="30"/>
        <v>L</v>
      </c>
      <c r="AP48" s="66">
        <f t="shared" si="13"/>
        <v>1</v>
      </c>
      <c r="AQ48" s="66">
        <f t="shared" si="31"/>
        <v>3</v>
      </c>
      <c r="AR48" s="66">
        <f t="shared" si="32"/>
        <v>2</v>
      </c>
      <c r="AS48" s="106">
        <f t="shared" si="4"/>
        <v>3</v>
      </c>
      <c r="AT48" s="106">
        <f t="shared" si="43"/>
        <v>0</v>
      </c>
      <c r="AU48" s="154">
        <f t="shared" si="33"/>
        <v>-123</v>
      </c>
    </row>
    <row r="49" spans="1:47">
      <c r="A49" s="197">
        <f t="shared" si="14"/>
        <v>39</v>
      </c>
      <c r="B49" s="198">
        <f>Data!B49</f>
        <v>30</v>
      </c>
      <c r="D49" s="112">
        <f t="shared" si="5"/>
        <v>3</v>
      </c>
      <c r="E49" s="116" t="str">
        <f t="shared" si="6"/>
        <v>C</v>
      </c>
      <c r="F49" s="158"/>
      <c r="G49" s="66" t="str">
        <f t="shared" si="15"/>
        <v>L</v>
      </c>
      <c r="H49" s="66">
        <f t="shared" si="7"/>
        <v>1</v>
      </c>
      <c r="I49" s="66">
        <f t="shared" si="16"/>
        <v>4</v>
      </c>
      <c r="J49" s="66">
        <f t="shared" si="17"/>
        <v>1</v>
      </c>
      <c r="K49" s="106">
        <f t="shared" si="8"/>
        <v>5</v>
      </c>
      <c r="L49" s="106">
        <f t="shared" si="18"/>
        <v>0</v>
      </c>
      <c r="M49" s="154">
        <f t="shared" si="19"/>
        <v>-20</v>
      </c>
      <c r="O49" s="66" t="str">
        <f t="shared" si="20"/>
        <v>W</v>
      </c>
      <c r="P49" s="66">
        <f t="shared" si="45"/>
        <v>3</v>
      </c>
      <c r="Q49" s="66">
        <f t="shared" si="10"/>
        <v>4</v>
      </c>
      <c r="R49" s="66">
        <f t="shared" si="11"/>
        <v>1</v>
      </c>
      <c r="S49" s="106">
        <f t="shared" si="1"/>
        <v>5</v>
      </c>
      <c r="T49" s="106">
        <f t="shared" si="21"/>
        <v>9</v>
      </c>
      <c r="U49" s="154">
        <f t="shared" si="22"/>
        <v>118</v>
      </c>
      <c r="W49" s="66" t="str">
        <f t="shared" si="23"/>
        <v>L</v>
      </c>
      <c r="X49" s="66">
        <f t="shared" si="46"/>
        <v>1</v>
      </c>
      <c r="Y49" s="66">
        <f t="shared" si="34"/>
        <v>3</v>
      </c>
      <c r="Z49" s="66">
        <f t="shared" si="35"/>
        <v>2</v>
      </c>
      <c r="AA49" s="106">
        <f t="shared" si="36"/>
        <v>3</v>
      </c>
      <c r="AB49" s="106">
        <f t="shared" si="37"/>
        <v>0</v>
      </c>
      <c r="AC49" s="154">
        <f t="shared" si="25"/>
        <v>12</v>
      </c>
      <c r="AD49" s="155">
        <f t="shared" si="26"/>
        <v>18</v>
      </c>
      <c r="AF49" s="66" t="str">
        <f t="shared" si="27"/>
        <v>L</v>
      </c>
      <c r="AG49" s="66">
        <f t="shared" si="38"/>
        <v>3</v>
      </c>
      <c r="AH49" s="66">
        <f t="shared" si="39"/>
        <v>2</v>
      </c>
      <c r="AI49" s="66">
        <f t="shared" si="40"/>
        <v>2</v>
      </c>
      <c r="AJ49" s="106">
        <f t="shared" si="41"/>
        <v>2</v>
      </c>
      <c r="AK49" s="106">
        <f t="shared" si="42"/>
        <v>0</v>
      </c>
      <c r="AL49" s="154">
        <f t="shared" si="28"/>
        <v>-132</v>
      </c>
      <c r="AM49" s="155">
        <f t="shared" si="29"/>
        <v>3</v>
      </c>
      <c r="AO49" s="66" t="str">
        <f t="shared" si="30"/>
        <v>L</v>
      </c>
      <c r="AP49" s="66">
        <f t="shared" si="13"/>
        <v>3</v>
      </c>
      <c r="AQ49" s="66">
        <f t="shared" si="31"/>
        <v>4</v>
      </c>
      <c r="AR49" s="66">
        <f t="shared" si="32"/>
        <v>1</v>
      </c>
      <c r="AS49" s="106">
        <f t="shared" si="4"/>
        <v>5</v>
      </c>
      <c r="AT49" s="106">
        <f t="shared" si="43"/>
        <v>0</v>
      </c>
      <c r="AU49" s="154">
        <f t="shared" si="33"/>
        <v>-128</v>
      </c>
    </row>
    <row r="50" spans="1:47">
      <c r="A50" s="197">
        <f t="shared" si="14"/>
        <v>40</v>
      </c>
      <c r="B50" s="198">
        <f>Data!B50</f>
        <v>17</v>
      </c>
      <c r="D50" s="112">
        <f t="shared" si="5"/>
        <v>2</v>
      </c>
      <c r="E50" s="116" t="str">
        <f t="shared" si="6"/>
        <v>B</v>
      </c>
      <c r="F50" s="158"/>
      <c r="G50" s="66" t="str">
        <f t="shared" si="15"/>
        <v>L</v>
      </c>
      <c r="H50" s="66">
        <f t="shared" si="7"/>
        <v>1</v>
      </c>
      <c r="I50" s="66">
        <f t="shared" si="16"/>
        <v>4</v>
      </c>
      <c r="J50" s="66">
        <f t="shared" si="17"/>
        <v>2</v>
      </c>
      <c r="K50" s="106">
        <f t="shared" si="8"/>
        <v>5</v>
      </c>
      <c r="L50" s="106">
        <f t="shared" si="18"/>
        <v>0</v>
      </c>
      <c r="M50" s="154">
        <f t="shared" si="19"/>
        <v>-25</v>
      </c>
      <c r="O50" s="66" t="str">
        <f t="shared" si="20"/>
        <v>L</v>
      </c>
      <c r="P50" s="66">
        <f t="shared" si="45"/>
        <v>3</v>
      </c>
      <c r="Q50" s="66">
        <f t="shared" si="10"/>
        <v>4</v>
      </c>
      <c r="R50" s="66">
        <f t="shared" si="11"/>
        <v>2</v>
      </c>
      <c r="S50" s="106">
        <f t="shared" si="1"/>
        <v>5</v>
      </c>
      <c r="T50" s="106">
        <f t="shared" si="21"/>
        <v>0</v>
      </c>
      <c r="U50" s="154">
        <f t="shared" si="22"/>
        <v>113</v>
      </c>
      <c r="W50" s="66" t="str">
        <f t="shared" si="23"/>
        <v>L</v>
      </c>
      <c r="X50" s="66">
        <f t="shared" si="46"/>
        <v>1</v>
      </c>
      <c r="Y50" s="66">
        <f t="shared" si="34"/>
        <v>4</v>
      </c>
      <c r="Z50" s="66">
        <f t="shared" si="35"/>
        <v>1</v>
      </c>
      <c r="AA50" s="106">
        <f t="shared" si="36"/>
        <v>5</v>
      </c>
      <c r="AB50" s="106">
        <f t="shared" si="37"/>
        <v>0</v>
      </c>
      <c r="AC50" s="154">
        <f t="shared" si="25"/>
        <v>7</v>
      </c>
      <c r="AD50" s="155">
        <f t="shared" si="26"/>
        <v>18</v>
      </c>
      <c r="AF50" s="66" t="str">
        <f t="shared" si="27"/>
        <v>L</v>
      </c>
      <c r="AG50" s="66">
        <f t="shared" si="38"/>
        <v>2</v>
      </c>
      <c r="AH50" s="66">
        <f t="shared" si="39"/>
        <v>3</v>
      </c>
      <c r="AI50" s="66">
        <f t="shared" si="40"/>
        <v>1</v>
      </c>
      <c r="AJ50" s="106">
        <f t="shared" si="41"/>
        <v>3</v>
      </c>
      <c r="AK50" s="106">
        <f t="shared" si="42"/>
        <v>0</v>
      </c>
      <c r="AL50" s="154">
        <f t="shared" si="28"/>
        <v>-135</v>
      </c>
      <c r="AM50" s="155">
        <f t="shared" si="29"/>
        <v>3</v>
      </c>
      <c r="AO50" s="66" t="str">
        <f t="shared" si="30"/>
        <v>L</v>
      </c>
      <c r="AP50" s="66">
        <f t="shared" si="13"/>
        <v>2</v>
      </c>
      <c r="AQ50" s="66">
        <f t="shared" si="31"/>
        <v>4</v>
      </c>
      <c r="AR50" s="66">
        <f t="shared" si="32"/>
        <v>2</v>
      </c>
      <c r="AS50" s="106">
        <f t="shared" si="4"/>
        <v>5</v>
      </c>
      <c r="AT50" s="106">
        <f t="shared" si="43"/>
        <v>0</v>
      </c>
      <c r="AU50" s="154">
        <f t="shared" si="33"/>
        <v>-133</v>
      </c>
    </row>
    <row r="51" spans="1:47">
      <c r="A51" s="197">
        <f t="shared" si="14"/>
        <v>41</v>
      </c>
      <c r="B51" s="198">
        <f>Data!B51</f>
        <v>8</v>
      </c>
      <c r="D51" s="112">
        <f t="shared" si="5"/>
        <v>1</v>
      </c>
      <c r="E51" s="116" t="str">
        <f t="shared" si="6"/>
        <v>B</v>
      </c>
      <c r="F51" s="158"/>
      <c r="G51" s="66" t="str">
        <f t="shared" si="15"/>
        <v>W</v>
      </c>
      <c r="H51" s="66">
        <f t="shared" si="7"/>
        <v>1</v>
      </c>
      <c r="I51" s="66">
        <f t="shared" si="16"/>
        <v>5</v>
      </c>
      <c r="J51" s="66">
        <f t="shared" si="17"/>
        <v>1</v>
      </c>
      <c r="K51" s="106">
        <f t="shared" si="8"/>
        <v>8</v>
      </c>
      <c r="L51" s="106">
        <f t="shared" si="18"/>
        <v>15</v>
      </c>
      <c r="M51" s="154">
        <f t="shared" si="19"/>
        <v>-18</v>
      </c>
      <c r="O51" s="66" t="str">
        <f t="shared" si="20"/>
        <v>L</v>
      </c>
      <c r="P51" s="66">
        <f t="shared" si="45"/>
        <v>3</v>
      </c>
      <c r="Q51" s="66">
        <f t="shared" si="10"/>
        <v>5</v>
      </c>
      <c r="R51" s="66">
        <f t="shared" si="11"/>
        <v>1</v>
      </c>
      <c r="S51" s="106">
        <f t="shared" si="1"/>
        <v>8</v>
      </c>
      <c r="T51" s="106">
        <f t="shared" si="21"/>
        <v>0</v>
      </c>
      <c r="U51" s="154">
        <f t="shared" si="22"/>
        <v>105</v>
      </c>
      <c r="W51" s="66" t="str">
        <f t="shared" si="23"/>
        <v>W</v>
      </c>
      <c r="X51" s="66">
        <f t="shared" si="46"/>
        <v>1</v>
      </c>
      <c r="Y51" s="66">
        <f t="shared" si="34"/>
        <v>4</v>
      </c>
      <c r="Z51" s="66">
        <f t="shared" si="35"/>
        <v>2</v>
      </c>
      <c r="AA51" s="106">
        <f t="shared" si="36"/>
        <v>5</v>
      </c>
      <c r="AB51" s="106">
        <f t="shared" si="37"/>
        <v>15</v>
      </c>
      <c r="AC51" s="154">
        <f t="shared" si="25"/>
        <v>17</v>
      </c>
      <c r="AD51" s="155">
        <f t="shared" si="26"/>
        <v>18</v>
      </c>
      <c r="AF51" s="66" t="str">
        <f t="shared" si="27"/>
        <v>L</v>
      </c>
      <c r="AG51" s="66">
        <f t="shared" si="38"/>
        <v>1</v>
      </c>
      <c r="AH51" s="66">
        <f t="shared" si="39"/>
        <v>3</v>
      </c>
      <c r="AI51" s="66">
        <f t="shared" si="40"/>
        <v>2</v>
      </c>
      <c r="AJ51" s="106">
        <f t="shared" si="41"/>
        <v>3</v>
      </c>
      <c r="AK51" s="106">
        <f t="shared" si="42"/>
        <v>0</v>
      </c>
      <c r="AL51" s="154">
        <f t="shared" si="28"/>
        <v>-138</v>
      </c>
      <c r="AM51" s="155">
        <f t="shared" si="29"/>
        <v>3</v>
      </c>
      <c r="AO51" s="66" t="str">
        <f t="shared" si="30"/>
        <v>L</v>
      </c>
      <c r="AP51" s="66">
        <f t="shared" si="13"/>
        <v>1</v>
      </c>
      <c r="AQ51" s="66">
        <f t="shared" si="31"/>
        <v>5</v>
      </c>
      <c r="AR51" s="66">
        <f t="shared" si="32"/>
        <v>1</v>
      </c>
      <c r="AS51" s="106">
        <f t="shared" si="4"/>
        <v>8</v>
      </c>
      <c r="AT51" s="106">
        <f t="shared" si="43"/>
        <v>0</v>
      </c>
      <c r="AU51" s="154">
        <f t="shared" si="33"/>
        <v>-141</v>
      </c>
    </row>
    <row r="52" spans="1:47">
      <c r="A52" s="197">
        <f t="shared" si="14"/>
        <v>42</v>
      </c>
      <c r="B52" s="198">
        <f>Data!B52</f>
        <v>29</v>
      </c>
      <c r="D52" s="112">
        <f t="shared" si="5"/>
        <v>3</v>
      </c>
      <c r="E52" s="116" t="str">
        <f t="shared" si="6"/>
        <v>B</v>
      </c>
      <c r="F52" s="158"/>
      <c r="G52" s="66" t="str">
        <f t="shared" si="15"/>
        <v>L</v>
      </c>
      <c r="H52" s="66">
        <f t="shared" si="7"/>
        <v>1</v>
      </c>
      <c r="I52" s="66">
        <f t="shared" si="16"/>
        <v>5</v>
      </c>
      <c r="J52" s="66">
        <f t="shared" si="17"/>
        <v>2</v>
      </c>
      <c r="K52" s="106">
        <f t="shared" si="8"/>
        <v>8</v>
      </c>
      <c r="L52" s="106">
        <f t="shared" si="18"/>
        <v>0</v>
      </c>
      <c r="M52" s="154">
        <f t="shared" si="19"/>
        <v>-26</v>
      </c>
      <c r="O52" s="66" t="str">
        <f t="shared" si="20"/>
        <v>W</v>
      </c>
      <c r="P52" s="66">
        <f t="shared" si="45"/>
        <v>3</v>
      </c>
      <c r="Q52" s="66">
        <f t="shared" si="10"/>
        <v>5</v>
      </c>
      <c r="R52" s="66">
        <f t="shared" si="11"/>
        <v>2</v>
      </c>
      <c r="S52" s="106">
        <f t="shared" si="1"/>
        <v>8</v>
      </c>
      <c r="T52" s="106">
        <f t="shared" si="21"/>
        <v>24</v>
      </c>
      <c r="U52" s="154">
        <f t="shared" si="22"/>
        <v>121</v>
      </c>
      <c r="W52" s="66" t="str">
        <f t="shared" si="23"/>
        <v>L</v>
      </c>
      <c r="X52" s="66">
        <f t="shared" si="46"/>
        <v>1</v>
      </c>
      <c r="Y52" s="66">
        <f t="shared" si="34"/>
        <v>5</v>
      </c>
      <c r="Z52" s="66">
        <f t="shared" si="35"/>
        <v>1</v>
      </c>
      <c r="AA52" s="106">
        <f t="shared" si="36"/>
        <v>8</v>
      </c>
      <c r="AB52" s="106">
        <f t="shared" si="37"/>
        <v>0</v>
      </c>
      <c r="AC52" s="154">
        <f t="shared" si="25"/>
        <v>9</v>
      </c>
      <c r="AD52" s="155">
        <f t="shared" si="26"/>
        <v>18</v>
      </c>
      <c r="AF52" s="66" t="str">
        <f t="shared" si="27"/>
        <v>L</v>
      </c>
      <c r="AG52" s="66">
        <f t="shared" si="38"/>
        <v>3</v>
      </c>
      <c r="AH52" s="66">
        <f t="shared" si="39"/>
        <v>4</v>
      </c>
      <c r="AI52" s="66">
        <f t="shared" si="40"/>
        <v>1</v>
      </c>
      <c r="AJ52" s="106">
        <f t="shared" si="41"/>
        <v>5</v>
      </c>
      <c r="AK52" s="106">
        <f t="shared" si="42"/>
        <v>0</v>
      </c>
      <c r="AL52" s="154">
        <f t="shared" si="28"/>
        <v>-143</v>
      </c>
      <c r="AM52" s="155">
        <f t="shared" si="29"/>
        <v>3</v>
      </c>
      <c r="AO52" s="66" t="str">
        <f t="shared" si="30"/>
        <v>L</v>
      </c>
      <c r="AP52" s="66">
        <f t="shared" si="13"/>
        <v>3</v>
      </c>
      <c r="AQ52" s="66">
        <f t="shared" si="31"/>
        <v>5</v>
      </c>
      <c r="AR52" s="66">
        <f t="shared" si="32"/>
        <v>2</v>
      </c>
      <c r="AS52" s="106">
        <f t="shared" si="4"/>
        <v>8</v>
      </c>
      <c r="AT52" s="106">
        <f t="shared" si="43"/>
        <v>0</v>
      </c>
      <c r="AU52" s="154">
        <f t="shared" si="33"/>
        <v>-149</v>
      </c>
    </row>
    <row r="53" spans="1:47">
      <c r="A53" s="197">
        <f t="shared" si="14"/>
        <v>43</v>
      </c>
      <c r="B53" s="198">
        <f>Data!B53</f>
        <v>24</v>
      </c>
      <c r="D53" s="112">
        <f t="shared" si="5"/>
        <v>2</v>
      </c>
      <c r="E53" s="116" t="str">
        <f t="shared" si="6"/>
        <v>C</v>
      </c>
      <c r="F53" s="158"/>
      <c r="G53" s="66" t="str">
        <f t="shared" si="15"/>
        <v>L</v>
      </c>
      <c r="H53" s="66">
        <f t="shared" si="7"/>
        <v>1</v>
      </c>
      <c r="I53" s="66">
        <f t="shared" si="16"/>
        <v>6</v>
      </c>
      <c r="J53" s="66">
        <f t="shared" si="17"/>
        <v>1</v>
      </c>
      <c r="K53" s="106">
        <f t="shared" si="8"/>
        <v>13</v>
      </c>
      <c r="L53" s="106">
        <f t="shared" si="18"/>
        <v>0</v>
      </c>
      <c r="M53" s="154">
        <f t="shared" si="19"/>
        <v>-39</v>
      </c>
      <c r="O53" s="66" t="str">
        <f t="shared" si="20"/>
        <v>L</v>
      </c>
      <c r="P53" s="66">
        <f t="shared" si="45"/>
        <v>3</v>
      </c>
      <c r="Q53" s="66">
        <f t="shared" si="10"/>
        <v>6</v>
      </c>
      <c r="R53" s="66">
        <f t="shared" si="11"/>
        <v>1</v>
      </c>
      <c r="S53" s="106">
        <f t="shared" si="1"/>
        <v>13</v>
      </c>
      <c r="T53" s="106">
        <f t="shared" si="21"/>
        <v>0</v>
      </c>
      <c r="U53" s="154">
        <f t="shared" si="22"/>
        <v>108</v>
      </c>
      <c r="W53" s="66" t="str">
        <f t="shared" si="23"/>
        <v>L</v>
      </c>
      <c r="X53" s="66">
        <f t="shared" si="46"/>
        <v>1</v>
      </c>
      <c r="Y53" s="66">
        <f t="shared" si="34"/>
        <v>5</v>
      </c>
      <c r="Z53" s="66">
        <f t="shared" si="35"/>
        <v>2</v>
      </c>
      <c r="AA53" s="106">
        <f t="shared" si="36"/>
        <v>8</v>
      </c>
      <c r="AB53" s="106">
        <f t="shared" si="37"/>
        <v>0</v>
      </c>
      <c r="AC53" s="154">
        <f t="shared" si="25"/>
        <v>1</v>
      </c>
      <c r="AD53" s="155">
        <f t="shared" si="26"/>
        <v>18</v>
      </c>
      <c r="AF53" s="66" t="str">
        <f t="shared" si="27"/>
        <v>L</v>
      </c>
      <c r="AG53" s="66">
        <f t="shared" si="38"/>
        <v>2</v>
      </c>
      <c r="AH53" s="66">
        <f t="shared" si="39"/>
        <v>4</v>
      </c>
      <c r="AI53" s="66">
        <f t="shared" si="40"/>
        <v>2</v>
      </c>
      <c r="AJ53" s="106">
        <f t="shared" si="41"/>
        <v>5</v>
      </c>
      <c r="AK53" s="106">
        <f t="shared" si="42"/>
        <v>0</v>
      </c>
      <c r="AL53" s="154">
        <f t="shared" si="28"/>
        <v>-148</v>
      </c>
      <c r="AM53" s="155">
        <f t="shared" si="29"/>
        <v>3</v>
      </c>
      <c r="AO53" s="66" t="str">
        <f t="shared" si="30"/>
        <v>L</v>
      </c>
      <c r="AP53" s="66">
        <f t="shared" si="13"/>
        <v>2</v>
      </c>
      <c r="AQ53" s="66">
        <f t="shared" si="31"/>
        <v>6</v>
      </c>
      <c r="AR53" s="66">
        <f t="shared" si="32"/>
        <v>1</v>
      </c>
      <c r="AS53" s="106">
        <f t="shared" si="4"/>
        <v>13</v>
      </c>
      <c r="AT53" s="106">
        <f t="shared" si="43"/>
        <v>0</v>
      </c>
      <c r="AU53" s="154">
        <f t="shared" si="33"/>
        <v>-162</v>
      </c>
    </row>
    <row r="54" spans="1:47">
      <c r="A54" s="197">
        <f t="shared" si="14"/>
        <v>44</v>
      </c>
      <c r="B54" s="198">
        <f>Data!B54</f>
        <v>11</v>
      </c>
      <c r="D54" s="112">
        <f t="shared" si="5"/>
        <v>1</v>
      </c>
      <c r="E54" s="116" t="str">
        <f t="shared" si="6"/>
        <v>B</v>
      </c>
      <c r="F54" s="158"/>
      <c r="G54" s="66" t="str">
        <f t="shared" si="15"/>
        <v>W</v>
      </c>
      <c r="H54" s="66">
        <f t="shared" si="7"/>
        <v>1</v>
      </c>
      <c r="I54" s="66">
        <f t="shared" si="16"/>
        <v>6</v>
      </c>
      <c r="J54" s="66">
        <f t="shared" si="17"/>
        <v>2</v>
      </c>
      <c r="K54" s="106">
        <f t="shared" si="8"/>
        <v>13</v>
      </c>
      <c r="L54" s="106">
        <f t="shared" si="18"/>
        <v>39</v>
      </c>
      <c r="M54" s="154">
        <f t="shared" si="19"/>
        <v>-13</v>
      </c>
      <c r="O54" s="66" t="str">
        <f t="shared" si="20"/>
        <v>L</v>
      </c>
      <c r="P54" s="66">
        <f t="shared" si="45"/>
        <v>3</v>
      </c>
      <c r="Q54" s="66">
        <f t="shared" si="10"/>
        <v>6</v>
      </c>
      <c r="R54" s="66">
        <f t="shared" si="11"/>
        <v>2</v>
      </c>
      <c r="S54" s="106">
        <f t="shared" si="1"/>
        <v>13</v>
      </c>
      <c r="T54" s="106">
        <f t="shared" si="21"/>
        <v>0</v>
      </c>
      <c r="U54" s="154">
        <f t="shared" si="22"/>
        <v>95</v>
      </c>
      <c r="W54" s="66" t="str">
        <f t="shared" si="23"/>
        <v>W</v>
      </c>
      <c r="X54" s="66">
        <f t="shared" si="46"/>
        <v>1</v>
      </c>
      <c r="Y54" s="66">
        <f t="shared" si="34"/>
        <v>6</v>
      </c>
      <c r="Z54" s="66">
        <f t="shared" si="35"/>
        <v>1</v>
      </c>
      <c r="AA54" s="106">
        <f t="shared" si="36"/>
        <v>13</v>
      </c>
      <c r="AB54" s="106">
        <f t="shared" si="37"/>
        <v>24</v>
      </c>
      <c r="AC54" s="154">
        <f t="shared" si="25"/>
        <v>12</v>
      </c>
      <c r="AD54" s="155">
        <f t="shared" si="26"/>
        <v>18</v>
      </c>
      <c r="AF54" s="66" t="str">
        <f t="shared" si="27"/>
        <v>L</v>
      </c>
      <c r="AG54" s="66">
        <f t="shared" si="38"/>
        <v>1</v>
      </c>
      <c r="AH54" s="66">
        <f t="shared" si="39"/>
        <v>5</v>
      </c>
      <c r="AI54" s="66">
        <f t="shared" si="40"/>
        <v>1</v>
      </c>
      <c r="AJ54" s="106">
        <f t="shared" si="41"/>
        <v>8</v>
      </c>
      <c r="AK54" s="106">
        <f t="shared" si="42"/>
        <v>0</v>
      </c>
      <c r="AL54" s="154">
        <f t="shared" si="28"/>
        <v>-156</v>
      </c>
      <c r="AM54" s="155">
        <f t="shared" si="29"/>
        <v>3</v>
      </c>
      <c r="AO54" s="66" t="str">
        <f t="shared" si="30"/>
        <v>L</v>
      </c>
      <c r="AP54" s="66">
        <f t="shared" si="13"/>
        <v>1</v>
      </c>
      <c r="AQ54" s="66">
        <f t="shared" si="31"/>
        <v>6</v>
      </c>
      <c r="AR54" s="66">
        <f t="shared" si="32"/>
        <v>2</v>
      </c>
      <c r="AS54" s="106">
        <f t="shared" si="4"/>
        <v>13</v>
      </c>
      <c r="AT54" s="106">
        <f t="shared" si="43"/>
        <v>0</v>
      </c>
      <c r="AU54" s="154">
        <f t="shared" si="33"/>
        <v>-175</v>
      </c>
    </row>
    <row r="55" spans="1:47">
      <c r="A55" s="197">
        <f t="shared" si="14"/>
        <v>45</v>
      </c>
      <c r="B55" s="198">
        <f>Data!B55</f>
        <v>20</v>
      </c>
      <c r="D55" s="112">
        <f t="shared" si="5"/>
        <v>2</v>
      </c>
      <c r="E55" s="116" t="str">
        <f t="shared" si="6"/>
        <v>B</v>
      </c>
      <c r="F55" s="158"/>
      <c r="G55" s="66" t="str">
        <f t="shared" si="15"/>
        <v>L</v>
      </c>
      <c r="H55" s="66">
        <f t="shared" si="7"/>
        <v>1</v>
      </c>
      <c r="I55" s="66">
        <f t="shared" si="16"/>
        <v>7</v>
      </c>
      <c r="J55" s="66">
        <f t="shared" si="17"/>
        <v>1</v>
      </c>
      <c r="K55" s="106">
        <f t="shared" si="8"/>
        <v>21</v>
      </c>
      <c r="L55" s="106">
        <f t="shared" si="18"/>
        <v>0</v>
      </c>
      <c r="M55" s="154">
        <f t="shared" si="19"/>
        <v>-34</v>
      </c>
      <c r="O55" s="66" t="str">
        <f t="shared" si="20"/>
        <v>L</v>
      </c>
      <c r="P55" s="66">
        <f t="shared" si="45"/>
        <v>3</v>
      </c>
      <c r="Q55" s="66">
        <f t="shared" si="10"/>
        <v>7</v>
      </c>
      <c r="R55" s="66">
        <f t="shared" si="11"/>
        <v>1</v>
      </c>
      <c r="S55" s="106">
        <f t="shared" si="1"/>
        <v>21</v>
      </c>
      <c r="T55" s="106">
        <f t="shared" si="21"/>
        <v>0</v>
      </c>
      <c r="U55" s="154">
        <f t="shared" si="22"/>
        <v>74</v>
      </c>
      <c r="W55" s="66" t="str">
        <f t="shared" si="23"/>
        <v>L</v>
      </c>
      <c r="X55" s="66">
        <f t="shared" si="46"/>
        <v>1</v>
      </c>
      <c r="Y55" s="66">
        <f t="shared" si="34"/>
        <v>6</v>
      </c>
      <c r="Z55" s="66">
        <f t="shared" si="35"/>
        <v>2</v>
      </c>
      <c r="AA55" s="106">
        <f t="shared" si="36"/>
        <v>13</v>
      </c>
      <c r="AB55" s="106">
        <f t="shared" si="37"/>
        <v>0</v>
      </c>
      <c r="AC55" s="154">
        <f t="shared" si="25"/>
        <v>-1</v>
      </c>
      <c r="AD55" s="155">
        <f t="shared" si="26"/>
        <v>18</v>
      </c>
      <c r="AF55" s="66" t="str">
        <f t="shared" si="27"/>
        <v>L</v>
      </c>
      <c r="AG55" s="66">
        <f t="shared" si="38"/>
        <v>2</v>
      </c>
      <c r="AH55" s="66">
        <f t="shared" si="39"/>
        <v>5</v>
      </c>
      <c r="AI55" s="66">
        <f t="shared" si="40"/>
        <v>2</v>
      </c>
      <c r="AJ55" s="106">
        <f t="shared" si="41"/>
        <v>8</v>
      </c>
      <c r="AK55" s="106">
        <f t="shared" si="42"/>
        <v>0</v>
      </c>
      <c r="AL55" s="154">
        <f t="shared" si="28"/>
        <v>-164</v>
      </c>
      <c r="AM55" s="155">
        <f t="shared" si="29"/>
        <v>3</v>
      </c>
      <c r="AO55" s="66" t="str">
        <f t="shared" si="30"/>
        <v>L</v>
      </c>
      <c r="AP55" s="66">
        <f t="shared" si="13"/>
        <v>2</v>
      </c>
      <c r="AQ55" s="66">
        <f t="shared" si="31"/>
        <v>7</v>
      </c>
      <c r="AR55" s="66">
        <f t="shared" si="32"/>
        <v>1</v>
      </c>
      <c r="AS55" s="106">
        <f t="shared" si="4"/>
        <v>21</v>
      </c>
      <c r="AT55" s="106">
        <f t="shared" si="43"/>
        <v>0</v>
      </c>
      <c r="AU55" s="154">
        <f t="shared" si="33"/>
        <v>-196</v>
      </c>
    </row>
    <row r="56" spans="1:47">
      <c r="A56" s="197">
        <f t="shared" si="14"/>
        <v>46</v>
      </c>
      <c r="B56" s="198">
        <f>Data!B56</f>
        <v>35</v>
      </c>
      <c r="D56" s="112">
        <f t="shared" si="5"/>
        <v>3</v>
      </c>
      <c r="E56" s="116" t="str">
        <f t="shared" si="6"/>
        <v>B</v>
      </c>
      <c r="F56" s="158"/>
      <c r="G56" s="66" t="str">
        <f t="shared" si="15"/>
        <v>L</v>
      </c>
      <c r="H56" s="66">
        <f t="shared" si="7"/>
        <v>1</v>
      </c>
      <c r="I56" s="66">
        <f t="shared" si="16"/>
        <v>7</v>
      </c>
      <c r="J56" s="66">
        <f t="shared" si="17"/>
        <v>2</v>
      </c>
      <c r="K56" s="106">
        <f t="shared" si="8"/>
        <v>21</v>
      </c>
      <c r="L56" s="106">
        <f t="shared" si="18"/>
        <v>0</v>
      </c>
      <c r="M56" s="154">
        <f t="shared" si="19"/>
        <v>-55</v>
      </c>
      <c r="O56" s="66" t="str">
        <f t="shared" si="20"/>
        <v>W</v>
      </c>
      <c r="P56" s="66">
        <f t="shared" si="45"/>
        <v>3</v>
      </c>
      <c r="Q56" s="66">
        <f t="shared" si="10"/>
        <v>7</v>
      </c>
      <c r="R56" s="66">
        <f t="shared" si="11"/>
        <v>2</v>
      </c>
      <c r="S56" s="106">
        <f t="shared" si="1"/>
        <v>21</v>
      </c>
      <c r="T56" s="106">
        <f t="shared" si="21"/>
        <v>63</v>
      </c>
      <c r="U56" s="154">
        <f t="shared" si="22"/>
        <v>116</v>
      </c>
      <c r="W56" s="66" t="str">
        <f t="shared" si="23"/>
        <v>L</v>
      </c>
      <c r="X56" s="66">
        <f t="shared" si="46"/>
        <v>1</v>
      </c>
      <c r="Y56" s="66">
        <f t="shared" si="34"/>
        <v>7</v>
      </c>
      <c r="Z56" s="66">
        <f t="shared" si="35"/>
        <v>1</v>
      </c>
      <c r="AA56" s="106">
        <f t="shared" si="36"/>
        <v>21</v>
      </c>
      <c r="AB56" s="106">
        <f t="shared" si="37"/>
        <v>0</v>
      </c>
      <c r="AC56" s="154">
        <f t="shared" si="25"/>
        <v>-22</v>
      </c>
      <c r="AD56" s="155">
        <f t="shared" si="26"/>
        <v>18</v>
      </c>
      <c r="AF56" s="66" t="str">
        <f t="shared" si="27"/>
        <v>L</v>
      </c>
      <c r="AG56" s="66">
        <f t="shared" si="38"/>
        <v>3</v>
      </c>
      <c r="AH56" s="66">
        <f t="shared" si="39"/>
        <v>6</v>
      </c>
      <c r="AI56" s="66">
        <f t="shared" si="40"/>
        <v>1</v>
      </c>
      <c r="AJ56" s="106">
        <f t="shared" si="41"/>
        <v>13</v>
      </c>
      <c r="AK56" s="106">
        <f t="shared" si="42"/>
        <v>0</v>
      </c>
      <c r="AL56" s="154">
        <f t="shared" si="28"/>
        <v>-177</v>
      </c>
      <c r="AM56" s="155">
        <f t="shared" si="29"/>
        <v>3</v>
      </c>
      <c r="AO56" s="66" t="str">
        <f t="shared" si="30"/>
        <v>L</v>
      </c>
      <c r="AP56" s="66">
        <f t="shared" si="13"/>
        <v>3</v>
      </c>
      <c r="AQ56" s="66">
        <f t="shared" si="31"/>
        <v>7</v>
      </c>
      <c r="AR56" s="66">
        <f t="shared" si="32"/>
        <v>2</v>
      </c>
      <c r="AS56" s="106">
        <f t="shared" si="4"/>
        <v>21</v>
      </c>
      <c r="AT56" s="106">
        <f t="shared" si="43"/>
        <v>0</v>
      </c>
      <c r="AU56" s="154">
        <f t="shared" si="33"/>
        <v>-217</v>
      </c>
    </row>
    <row r="57" spans="1:47">
      <c r="A57" s="197">
        <f t="shared" si="14"/>
        <v>47</v>
      </c>
      <c r="B57" s="198">
        <f>Data!B57</f>
        <v>24</v>
      </c>
      <c r="D57" s="112">
        <f t="shared" si="5"/>
        <v>2</v>
      </c>
      <c r="E57" s="116" t="str">
        <f t="shared" si="6"/>
        <v>C</v>
      </c>
      <c r="F57" s="158"/>
      <c r="G57" s="66" t="str">
        <f t="shared" si="15"/>
        <v>L</v>
      </c>
      <c r="H57" s="66">
        <f t="shared" si="7"/>
        <v>1</v>
      </c>
      <c r="I57" s="66">
        <f t="shared" si="16"/>
        <v>8</v>
      </c>
      <c r="J57" s="66">
        <f t="shared" si="17"/>
        <v>1</v>
      </c>
      <c r="K57" s="106">
        <f t="shared" si="8"/>
        <v>34</v>
      </c>
      <c r="L57" s="106">
        <f t="shared" si="18"/>
        <v>0</v>
      </c>
      <c r="M57" s="154">
        <f t="shared" si="19"/>
        <v>-89</v>
      </c>
      <c r="O57" s="66" t="str">
        <f t="shared" si="20"/>
        <v>L</v>
      </c>
      <c r="P57" s="66">
        <f t="shared" si="45"/>
        <v>3</v>
      </c>
      <c r="Q57" s="66">
        <f t="shared" si="10"/>
        <v>8</v>
      </c>
      <c r="R57" s="66">
        <f t="shared" si="11"/>
        <v>1</v>
      </c>
      <c r="S57" s="106">
        <f t="shared" si="1"/>
        <v>34</v>
      </c>
      <c r="T57" s="106">
        <f t="shared" si="21"/>
        <v>0</v>
      </c>
      <c r="U57" s="154">
        <f t="shared" si="22"/>
        <v>82</v>
      </c>
      <c r="W57" s="66" t="str">
        <f t="shared" si="23"/>
        <v>L</v>
      </c>
      <c r="X57" s="66">
        <f t="shared" si="46"/>
        <v>1</v>
      </c>
      <c r="Y57" s="66">
        <f t="shared" si="34"/>
        <v>7</v>
      </c>
      <c r="Z57" s="66">
        <f t="shared" si="35"/>
        <v>2</v>
      </c>
      <c r="AA57" s="106">
        <f t="shared" si="36"/>
        <v>21</v>
      </c>
      <c r="AB57" s="106">
        <f t="shared" si="37"/>
        <v>0</v>
      </c>
      <c r="AC57" s="154">
        <f t="shared" si="25"/>
        <v>-43</v>
      </c>
      <c r="AD57" s="155">
        <f t="shared" si="26"/>
        <v>18</v>
      </c>
      <c r="AF57" s="66" t="str">
        <f t="shared" si="27"/>
        <v>L</v>
      </c>
      <c r="AG57" s="66">
        <f t="shared" si="38"/>
        <v>2</v>
      </c>
      <c r="AH57" s="66">
        <f t="shared" si="39"/>
        <v>6</v>
      </c>
      <c r="AI57" s="66">
        <f t="shared" si="40"/>
        <v>2</v>
      </c>
      <c r="AJ57" s="106">
        <f t="shared" si="41"/>
        <v>13</v>
      </c>
      <c r="AK57" s="106">
        <f t="shared" si="42"/>
        <v>0</v>
      </c>
      <c r="AL57" s="154">
        <f t="shared" si="28"/>
        <v>-190</v>
      </c>
      <c r="AM57" s="155">
        <f t="shared" si="29"/>
        <v>3</v>
      </c>
      <c r="AO57" s="66" t="str">
        <f t="shared" si="30"/>
        <v>L</v>
      </c>
      <c r="AP57" s="66">
        <f t="shared" si="13"/>
        <v>2</v>
      </c>
      <c r="AQ57" s="66">
        <f t="shared" si="31"/>
        <v>8</v>
      </c>
      <c r="AR57" s="66">
        <f t="shared" si="32"/>
        <v>1</v>
      </c>
      <c r="AS57" s="106">
        <f t="shared" si="4"/>
        <v>34</v>
      </c>
      <c r="AT57" s="106">
        <f t="shared" si="43"/>
        <v>0</v>
      </c>
      <c r="AU57" s="154">
        <f t="shared" si="33"/>
        <v>-251</v>
      </c>
    </row>
    <row r="58" spans="1:47">
      <c r="A58" s="197">
        <f t="shared" si="14"/>
        <v>48</v>
      </c>
      <c r="B58" s="198">
        <f>Data!B58</f>
        <v>26</v>
      </c>
      <c r="D58" s="112">
        <f t="shared" si="5"/>
        <v>3</v>
      </c>
      <c r="E58" s="116" t="str">
        <f t="shared" si="6"/>
        <v>B</v>
      </c>
      <c r="F58" s="158"/>
      <c r="G58" s="66" t="str">
        <f t="shared" si="15"/>
        <v>L</v>
      </c>
      <c r="H58" s="66">
        <f t="shared" si="7"/>
        <v>1</v>
      </c>
      <c r="I58" s="66">
        <f t="shared" si="16"/>
        <v>8</v>
      </c>
      <c r="J58" s="66">
        <f t="shared" si="17"/>
        <v>2</v>
      </c>
      <c r="K58" s="106">
        <f t="shared" si="8"/>
        <v>34</v>
      </c>
      <c r="L58" s="106">
        <f t="shared" si="18"/>
        <v>0</v>
      </c>
      <c r="M58" s="154">
        <f t="shared" si="19"/>
        <v>-123</v>
      </c>
      <c r="O58" s="66" t="str">
        <f t="shared" si="20"/>
        <v>W</v>
      </c>
      <c r="P58" s="66">
        <f t="shared" si="45"/>
        <v>3</v>
      </c>
      <c r="Q58" s="66">
        <f t="shared" si="10"/>
        <v>8</v>
      </c>
      <c r="R58" s="66">
        <f t="shared" si="11"/>
        <v>2</v>
      </c>
      <c r="S58" s="106">
        <f t="shared" si="1"/>
        <v>34</v>
      </c>
      <c r="T58" s="106">
        <f t="shared" si="21"/>
        <v>102</v>
      </c>
      <c r="U58" s="154">
        <f t="shared" si="22"/>
        <v>150</v>
      </c>
      <c r="W58" s="66" t="str">
        <f t="shared" si="23"/>
        <v>L</v>
      </c>
      <c r="X58" s="66">
        <f t="shared" si="46"/>
        <v>1</v>
      </c>
      <c r="Y58" s="66">
        <f t="shared" si="34"/>
        <v>8</v>
      </c>
      <c r="Z58" s="66">
        <f t="shared" si="35"/>
        <v>1</v>
      </c>
      <c r="AA58" s="106">
        <f t="shared" si="36"/>
        <v>34</v>
      </c>
      <c r="AB58" s="106">
        <f t="shared" si="37"/>
        <v>0</v>
      </c>
      <c r="AC58" s="154">
        <f t="shared" si="25"/>
        <v>-77</v>
      </c>
      <c r="AD58" s="155">
        <f t="shared" si="26"/>
        <v>18</v>
      </c>
      <c r="AF58" s="66" t="str">
        <f t="shared" si="27"/>
        <v>L</v>
      </c>
      <c r="AG58" s="66">
        <f t="shared" si="38"/>
        <v>3</v>
      </c>
      <c r="AH58" s="66">
        <f t="shared" si="39"/>
        <v>7</v>
      </c>
      <c r="AI58" s="66">
        <f t="shared" si="40"/>
        <v>1</v>
      </c>
      <c r="AJ58" s="106">
        <f t="shared" si="41"/>
        <v>21</v>
      </c>
      <c r="AK58" s="106">
        <f t="shared" si="42"/>
        <v>0</v>
      </c>
      <c r="AL58" s="154">
        <f t="shared" si="28"/>
        <v>-211</v>
      </c>
      <c r="AM58" s="155">
        <f t="shared" si="29"/>
        <v>3</v>
      </c>
      <c r="AO58" s="66" t="str">
        <f t="shared" si="30"/>
        <v>L</v>
      </c>
      <c r="AP58" s="66">
        <f t="shared" si="13"/>
        <v>3</v>
      </c>
      <c r="AQ58" s="66">
        <f t="shared" si="31"/>
        <v>8</v>
      </c>
      <c r="AR58" s="66">
        <f t="shared" si="32"/>
        <v>2</v>
      </c>
      <c r="AS58" s="106">
        <f t="shared" si="4"/>
        <v>34</v>
      </c>
      <c r="AT58" s="106">
        <f t="shared" si="43"/>
        <v>0</v>
      </c>
      <c r="AU58" s="154">
        <f t="shared" si="33"/>
        <v>-285</v>
      </c>
    </row>
    <row r="59" spans="1:47">
      <c r="A59" s="197">
        <f t="shared" si="14"/>
        <v>49</v>
      </c>
      <c r="B59" s="198">
        <f>Data!B59</f>
        <v>14</v>
      </c>
      <c r="D59" s="112">
        <f t="shared" si="5"/>
        <v>2</v>
      </c>
      <c r="E59" s="116" t="str">
        <f t="shared" si="6"/>
        <v>B</v>
      </c>
      <c r="F59" s="158"/>
      <c r="G59" s="66" t="str">
        <f t="shared" si="15"/>
        <v>L</v>
      </c>
      <c r="H59" s="66">
        <f t="shared" si="7"/>
        <v>1</v>
      </c>
      <c r="I59" s="66">
        <f t="shared" si="16"/>
        <v>1</v>
      </c>
      <c r="J59" s="66">
        <f t="shared" si="17"/>
        <v>1</v>
      </c>
      <c r="K59" s="106">
        <f t="shared" si="8"/>
        <v>1</v>
      </c>
      <c r="L59" s="106">
        <f t="shared" si="18"/>
        <v>0</v>
      </c>
      <c r="M59" s="154">
        <f t="shared" si="19"/>
        <v>-124</v>
      </c>
      <c r="O59" s="66" t="str">
        <f t="shared" si="20"/>
        <v>L</v>
      </c>
      <c r="P59" s="66">
        <f t="shared" si="45"/>
        <v>1</v>
      </c>
      <c r="Q59" s="66">
        <f t="shared" si="10"/>
        <v>1</v>
      </c>
      <c r="R59" s="66">
        <f t="shared" si="11"/>
        <v>1</v>
      </c>
      <c r="S59" s="106">
        <f t="shared" si="1"/>
        <v>1</v>
      </c>
      <c r="T59" s="106">
        <f t="shared" si="21"/>
        <v>0</v>
      </c>
      <c r="U59" s="154">
        <f t="shared" si="22"/>
        <v>149</v>
      </c>
      <c r="W59" s="66" t="str">
        <f t="shared" si="23"/>
        <v>L</v>
      </c>
      <c r="X59" s="66">
        <f t="shared" si="46"/>
        <v>1</v>
      </c>
      <c r="Y59" s="66">
        <f t="shared" si="34"/>
        <v>8</v>
      </c>
      <c r="Z59" s="66">
        <f t="shared" si="35"/>
        <v>2</v>
      </c>
      <c r="AA59" s="106">
        <f t="shared" si="36"/>
        <v>34</v>
      </c>
      <c r="AB59" s="106">
        <f t="shared" si="37"/>
        <v>0</v>
      </c>
      <c r="AC59" s="154">
        <f t="shared" si="25"/>
        <v>-111</v>
      </c>
      <c r="AD59" s="155">
        <f t="shared" si="26"/>
        <v>18</v>
      </c>
      <c r="AF59" s="66" t="str">
        <f t="shared" si="27"/>
        <v>L</v>
      </c>
      <c r="AG59" s="66">
        <f t="shared" si="38"/>
        <v>2</v>
      </c>
      <c r="AH59" s="66">
        <f t="shared" si="39"/>
        <v>7</v>
      </c>
      <c r="AI59" s="66">
        <f t="shared" si="40"/>
        <v>2</v>
      </c>
      <c r="AJ59" s="106">
        <f t="shared" si="41"/>
        <v>21</v>
      </c>
      <c r="AK59" s="106">
        <f t="shared" si="42"/>
        <v>0</v>
      </c>
      <c r="AL59" s="154">
        <f t="shared" si="28"/>
        <v>-232</v>
      </c>
      <c r="AM59" s="155">
        <f t="shared" si="29"/>
        <v>3</v>
      </c>
      <c r="AO59" s="66" t="str">
        <f t="shared" si="30"/>
        <v>L</v>
      </c>
      <c r="AP59" s="66">
        <f t="shared" si="13"/>
        <v>2</v>
      </c>
      <c r="AQ59" s="66">
        <f t="shared" si="31"/>
        <v>1</v>
      </c>
      <c r="AR59" s="66">
        <f t="shared" si="32"/>
        <v>1</v>
      </c>
      <c r="AS59" s="106">
        <f t="shared" si="4"/>
        <v>1</v>
      </c>
      <c r="AT59" s="106">
        <f t="shared" si="43"/>
        <v>0</v>
      </c>
      <c r="AU59" s="154">
        <f t="shared" si="33"/>
        <v>-286</v>
      </c>
    </row>
    <row r="60" spans="1:47">
      <c r="A60" s="197">
        <f t="shared" si="14"/>
        <v>50</v>
      </c>
      <c r="B60" s="198">
        <f>Data!B60</f>
        <v>11</v>
      </c>
      <c r="D60" s="112">
        <f t="shared" si="5"/>
        <v>1</v>
      </c>
      <c r="E60" s="116" t="str">
        <f t="shared" si="6"/>
        <v>B</v>
      </c>
      <c r="F60" s="158"/>
      <c r="G60" s="66" t="str">
        <f t="shared" si="15"/>
        <v>W</v>
      </c>
      <c r="H60" s="66">
        <f t="shared" si="7"/>
        <v>1</v>
      </c>
      <c r="I60" s="66">
        <f t="shared" si="16"/>
        <v>1</v>
      </c>
      <c r="J60" s="66">
        <f t="shared" si="17"/>
        <v>2</v>
      </c>
      <c r="K60" s="106">
        <f t="shared" si="8"/>
        <v>1</v>
      </c>
      <c r="L60" s="106">
        <f t="shared" si="18"/>
        <v>3</v>
      </c>
      <c r="M60" s="154">
        <f t="shared" si="19"/>
        <v>-122</v>
      </c>
      <c r="O60" s="66" t="str">
        <f t="shared" si="20"/>
        <v>W</v>
      </c>
      <c r="P60" s="66">
        <f t="shared" si="45"/>
        <v>1</v>
      </c>
      <c r="Q60" s="66">
        <f t="shared" si="10"/>
        <v>1</v>
      </c>
      <c r="R60" s="66">
        <f t="shared" si="11"/>
        <v>2</v>
      </c>
      <c r="S60" s="106">
        <f t="shared" si="1"/>
        <v>1</v>
      </c>
      <c r="T60" s="106">
        <f t="shared" si="21"/>
        <v>3</v>
      </c>
      <c r="U60" s="154">
        <f t="shared" si="22"/>
        <v>151</v>
      </c>
      <c r="W60" s="66" t="str">
        <f t="shared" si="23"/>
        <v>W</v>
      </c>
      <c r="X60" s="66">
        <f t="shared" si="46"/>
        <v>2</v>
      </c>
      <c r="Y60" s="66">
        <f t="shared" si="34"/>
        <v>1</v>
      </c>
      <c r="Z60" s="66">
        <f t="shared" si="35"/>
        <v>1</v>
      </c>
      <c r="AA60" s="106">
        <f t="shared" si="36"/>
        <v>1</v>
      </c>
      <c r="AB60" s="106">
        <f t="shared" si="37"/>
        <v>102</v>
      </c>
      <c r="AC60" s="154">
        <f t="shared" si="25"/>
        <v>-10</v>
      </c>
      <c r="AD60" s="155">
        <f t="shared" si="26"/>
        <v>18</v>
      </c>
      <c r="AF60" s="66" t="str">
        <f t="shared" si="27"/>
        <v>L</v>
      </c>
      <c r="AG60" s="66">
        <f t="shared" si="38"/>
        <v>1</v>
      </c>
      <c r="AH60" s="66">
        <f t="shared" si="39"/>
        <v>8</v>
      </c>
      <c r="AI60" s="66">
        <f t="shared" si="40"/>
        <v>1</v>
      </c>
      <c r="AJ60" s="106">
        <f t="shared" si="41"/>
        <v>34</v>
      </c>
      <c r="AK60" s="106">
        <f t="shared" si="42"/>
        <v>0</v>
      </c>
      <c r="AL60" s="154">
        <f t="shared" si="28"/>
        <v>-266</v>
      </c>
      <c r="AM60" s="155">
        <f t="shared" si="29"/>
        <v>3</v>
      </c>
      <c r="AO60" s="66" t="str">
        <f t="shared" si="30"/>
        <v>L</v>
      </c>
      <c r="AP60" s="66">
        <f t="shared" si="13"/>
        <v>1</v>
      </c>
      <c r="AQ60" s="66">
        <f t="shared" si="31"/>
        <v>1</v>
      </c>
      <c r="AR60" s="66">
        <f t="shared" si="32"/>
        <v>2</v>
      </c>
      <c r="AS60" s="106">
        <f t="shared" si="4"/>
        <v>1</v>
      </c>
      <c r="AT60" s="106">
        <f t="shared" si="43"/>
        <v>0</v>
      </c>
      <c r="AU60" s="154">
        <f t="shared" si="33"/>
        <v>-287</v>
      </c>
    </row>
    <row r="61" spans="1:47">
      <c r="A61" s="197">
        <f t="shared" si="14"/>
        <v>51</v>
      </c>
      <c r="B61" s="198">
        <f>Data!B61</f>
        <v>35</v>
      </c>
      <c r="D61" s="112">
        <f t="shared" si="5"/>
        <v>3</v>
      </c>
      <c r="E61" s="116" t="str">
        <f t="shared" si="6"/>
        <v>B</v>
      </c>
      <c r="F61" s="158"/>
      <c r="G61" s="66" t="str">
        <f t="shared" si="15"/>
        <v>L</v>
      </c>
      <c r="H61" s="66">
        <f t="shared" si="7"/>
        <v>1</v>
      </c>
      <c r="I61" s="66">
        <f t="shared" si="16"/>
        <v>2</v>
      </c>
      <c r="J61" s="66">
        <f t="shared" si="17"/>
        <v>1</v>
      </c>
      <c r="K61" s="106">
        <f t="shared" si="8"/>
        <v>2</v>
      </c>
      <c r="L61" s="106">
        <f t="shared" si="18"/>
        <v>0</v>
      </c>
      <c r="M61" s="154">
        <f t="shared" si="19"/>
        <v>-124</v>
      </c>
      <c r="O61" s="66" t="str">
        <f t="shared" si="20"/>
        <v>L</v>
      </c>
      <c r="P61" s="66">
        <f t="shared" si="45"/>
        <v>1</v>
      </c>
      <c r="Q61" s="66">
        <f t="shared" si="10"/>
        <v>2</v>
      </c>
      <c r="R61" s="66">
        <f t="shared" si="11"/>
        <v>1</v>
      </c>
      <c r="S61" s="106">
        <f t="shared" si="1"/>
        <v>2</v>
      </c>
      <c r="T61" s="106">
        <f t="shared" si="21"/>
        <v>0</v>
      </c>
      <c r="U61" s="154">
        <f t="shared" si="22"/>
        <v>149</v>
      </c>
      <c r="W61" s="66" t="str">
        <f t="shared" si="23"/>
        <v>L</v>
      </c>
      <c r="X61" s="66">
        <f t="shared" si="46"/>
        <v>2</v>
      </c>
      <c r="Y61" s="66">
        <f t="shared" si="34"/>
        <v>1</v>
      </c>
      <c r="Z61" s="66">
        <f t="shared" si="35"/>
        <v>2</v>
      </c>
      <c r="AA61" s="106">
        <f t="shared" si="36"/>
        <v>1</v>
      </c>
      <c r="AB61" s="106">
        <f t="shared" si="37"/>
        <v>0</v>
      </c>
      <c r="AC61" s="154">
        <f t="shared" si="25"/>
        <v>-11</v>
      </c>
      <c r="AD61" s="155">
        <f t="shared" si="26"/>
        <v>18</v>
      </c>
      <c r="AF61" s="66" t="str">
        <f t="shared" si="27"/>
        <v>L</v>
      </c>
      <c r="AG61" s="66">
        <f t="shared" si="38"/>
        <v>3</v>
      </c>
      <c r="AH61" s="66">
        <f t="shared" si="39"/>
        <v>8</v>
      </c>
      <c r="AI61" s="66">
        <f t="shared" si="40"/>
        <v>2</v>
      </c>
      <c r="AJ61" s="106">
        <f t="shared" si="41"/>
        <v>34</v>
      </c>
      <c r="AK61" s="106">
        <f t="shared" si="42"/>
        <v>0</v>
      </c>
      <c r="AL61" s="154">
        <f t="shared" si="28"/>
        <v>-300</v>
      </c>
      <c r="AM61" s="155">
        <f t="shared" si="29"/>
        <v>3</v>
      </c>
      <c r="AO61" s="66" t="str">
        <f t="shared" si="30"/>
        <v>L</v>
      </c>
      <c r="AP61" s="66">
        <f t="shared" si="13"/>
        <v>3</v>
      </c>
      <c r="AQ61" s="66">
        <f t="shared" si="31"/>
        <v>2</v>
      </c>
      <c r="AR61" s="66">
        <f t="shared" si="32"/>
        <v>1</v>
      </c>
      <c r="AS61" s="106">
        <f t="shared" si="4"/>
        <v>2</v>
      </c>
      <c r="AT61" s="106">
        <f t="shared" si="43"/>
        <v>0</v>
      </c>
      <c r="AU61" s="154">
        <f t="shared" si="33"/>
        <v>-289</v>
      </c>
    </row>
    <row r="62" spans="1:47">
      <c r="A62" s="197">
        <f t="shared" si="14"/>
        <v>52</v>
      </c>
      <c r="B62" s="198">
        <f>Data!B62</f>
        <v>8</v>
      </c>
      <c r="D62" s="112">
        <f t="shared" si="5"/>
        <v>1</v>
      </c>
      <c r="E62" s="116" t="str">
        <f t="shared" si="6"/>
        <v>B</v>
      </c>
      <c r="F62" s="158"/>
      <c r="G62" s="66" t="str">
        <f t="shared" si="15"/>
        <v>W</v>
      </c>
      <c r="H62" s="66">
        <f t="shared" si="7"/>
        <v>1</v>
      </c>
      <c r="I62" s="66">
        <f t="shared" si="16"/>
        <v>2</v>
      </c>
      <c r="J62" s="66">
        <f t="shared" si="17"/>
        <v>2</v>
      </c>
      <c r="K62" s="106">
        <f t="shared" si="8"/>
        <v>2</v>
      </c>
      <c r="L62" s="106">
        <f t="shared" si="18"/>
        <v>6</v>
      </c>
      <c r="M62" s="154">
        <f t="shared" si="19"/>
        <v>-120</v>
      </c>
      <c r="O62" s="66" t="str">
        <f t="shared" si="20"/>
        <v>W</v>
      </c>
      <c r="P62" s="66">
        <f t="shared" si="45"/>
        <v>1</v>
      </c>
      <c r="Q62" s="66">
        <f t="shared" si="10"/>
        <v>2</v>
      </c>
      <c r="R62" s="66">
        <f t="shared" si="11"/>
        <v>2</v>
      </c>
      <c r="S62" s="106">
        <f t="shared" si="1"/>
        <v>2</v>
      </c>
      <c r="T62" s="106">
        <f t="shared" si="21"/>
        <v>6</v>
      </c>
      <c r="U62" s="154">
        <f t="shared" si="22"/>
        <v>153</v>
      </c>
      <c r="W62" s="66" t="str">
        <f t="shared" si="23"/>
        <v>L</v>
      </c>
      <c r="X62" s="66">
        <f t="shared" si="46"/>
        <v>2</v>
      </c>
      <c r="Y62" s="66">
        <f t="shared" si="34"/>
        <v>2</v>
      </c>
      <c r="Z62" s="66">
        <f t="shared" si="35"/>
        <v>1</v>
      </c>
      <c r="AA62" s="106">
        <f t="shared" si="36"/>
        <v>2</v>
      </c>
      <c r="AB62" s="106">
        <f t="shared" si="37"/>
        <v>0</v>
      </c>
      <c r="AC62" s="154">
        <f t="shared" si="25"/>
        <v>-13</v>
      </c>
      <c r="AD62" s="155">
        <f t="shared" si="26"/>
        <v>18</v>
      </c>
      <c r="AF62" s="66" t="str">
        <f t="shared" si="27"/>
        <v>L</v>
      </c>
      <c r="AG62" s="66">
        <f t="shared" si="38"/>
        <v>1</v>
      </c>
      <c r="AH62" s="66">
        <f t="shared" si="39"/>
        <v>1</v>
      </c>
      <c r="AI62" s="66">
        <f t="shared" si="40"/>
        <v>1</v>
      </c>
      <c r="AJ62" s="106">
        <f t="shared" si="41"/>
        <v>1</v>
      </c>
      <c r="AK62" s="106">
        <f t="shared" si="42"/>
        <v>0</v>
      </c>
      <c r="AL62" s="154">
        <f t="shared" si="28"/>
        <v>-301</v>
      </c>
      <c r="AM62" s="155">
        <f t="shared" si="29"/>
        <v>3</v>
      </c>
      <c r="AO62" s="66" t="str">
        <f t="shared" si="30"/>
        <v>L</v>
      </c>
      <c r="AP62" s="66">
        <f t="shared" si="13"/>
        <v>1</v>
      </c>
      <c r="AQ62" s="66">
        <f t="shared" si="31"/>
        <v>2</v>
      </c>
      <c r="AR62" s="66">
        <f t="shared" si="32"/>
        <v>2</v>
      </c>
      <c r="AS62" s="106">
        <f t="shared" si="4"/>
        <v>2</v>
      </c>
      <c r="AT62" s="106">
        <f t="shared" si="43"/>
        <v>0</v>
      </c>
      <c r="AU62" s="154">
        <f t="shared" si="33"/>
        <v>-291</v>
      </c>
    </row>
    <row r="63" spans="1:47">
      <c r="A63" s="197">
        <f t="shared" si="14"/>
        <v>53</v>
      </c>
      <c r="B63" s="198">
        <f>Data!B63</f>
        <v>35</v>
      </c>
      <c r="D63" s="112">
        <f t="shared" si="5"/>
        <v>3</v>
      </c>
      <c r="E63" s="116" t="str">
        <f t="shared" si="6"/>
        <v>B</v>
      </c>
      <c r="F63" s="158"/>
      <c r="G63" s="66" t="str">
        <f t="shared" si="15"/>
        <v>L</v>
      </c>
      <c r="H63" s="66">
        <f t="shared" si="7"/>
        <v>1</v>
      </c>
      <c r="I63" s="66">
        <f t="shared" si="16"/>
        <v>3</v>
      </c>
      <c r="J63" s="66">
        <f t="shared" si="17"/>
        <v>1</v>
      </c>
      <c r="K63" s="106">
        <f t="shared" si="8"/>
        <v>3</v>
      </c>
      <c r="L63" s="106">
        <f t="shared" si="18"/>
        <v>0</v>
      </c>
      <c r="M63" s="154">
        <f t="shared" si="19"/>
        <v>-123</v>
      </c>
      <c r="O63" s="66" t="str">
        <f t="shared" si="20"/>
        <v>L</v>
      </c>
      <c r="P63" s="66">
        <f t="shared" si="45"/>
        <v>1</v>
      </c>
      <c r="Q63" s="66">
        <f t="shared" si="10"/>
        <v>3</v>
      </c>
      <c r="R63" s="66">
        <f t="shared" si="11"/>
        <v>1</v>
      </c>
      <c r="S63" s="106">
        <f t="shared" si="1"/>
        <v>3</v>
      </c>
      <c r="T63" s="106">
        <f t="shared" si="21"/>
        <v>0</v>
      </c>
      <c r="U63" s="154">
        <f t="shared" si="22"/>
        <v>150</v>
      </c>
      <c r="W63" s="66" t="str">
        <f t="shared" si="23"/>
        <v>L</v>
      </c>
      <c r="X63" s="66">
        <f t="shared" si="46"/>
        <v>2</v>
      </c>
      <c r="Y63" s="66">
        <f t="shared" si="34"/>
        <v>2</v>
      </c>
      <c r="Z63" s="66">
        <f t="shared" si="35"/>
        <v>2</v>
      </c>
      <c r="AA63" s="106">
        <f t="shared" si="36"/>
        <v>2</v>
      </c>
      <c r="AB63" s="106">
        <f t="shared" si="37"/>
        <v>0</v>
      </c>
      <c r="AC63" s="154">
        <f t="shared" si="25"/>
        <v>-15</v>
      </c>
      <c r="AD63" s="155">
        <f t="shared" si="26"/>
        <v>18</v>
      </c>
      <c r="AF63" s="66" t="str">
        <f t="shared" si="27"/>
        <v>L</v>
      </c>
      <c r="AG63" s="66">
        <f t="shared" si="38"/>
        <v>3</v>
      </c>
      <c r="AH63" s="66">
        <f t="shared" si="39"/>
        <v>1</v>
      </c>
      <c r="AI63" s="66">
        <f t="shared" si="40"/>
        <v>2</v>
      </c>
      <c r="AJ63" s="106">
        <f t="shared" si="41"/>
        <v>1</v>
      </c>
      <c r="AK63" s="106">
        <f t="shared" si="42"/>
        <v>0</v>
      </c>
      <c r="AL63" s="154">
        <f t="shared" si="28"/>
        <v>-302</v>
      </c>
      <c r="AM63" s="155">
        <f t="shared" si="29"/>
        <v>3</v>
      </c>
      <c r="AO63" s="66" t="str">
        <f t="shared" si="30"/>
        <v>L</v>
      </c>
      <c r="AP63" s="66">
        <f t="shared" si="13"/>
        <v>3</v>
      </c>
      <c r="AQ63" s="66">
        <f t="shared" si="31"/>
        <v>3</v>
      </c>
      <c r="AR63" s="66">
        <f t="shared" si="32"/>
        <v>1</v>
      </c>
      <c r="AS63" s="106">
        <f t="shared" si="4"/>
        <v>3</v>
      </c>
      <c r="AT63" s="106">
        <f t="shared" si="43"/>
        <v>0</v>
      </c>
      <c r="AU63" s="154">
        <f t="shared" si="33"/>
        <v>-294</v>
      </c>
    </row>
    <row r="64" spans="1:47">
      <c r="A64" s="197">
        <f t="shared" si="14"/>
        <v>54</v>
      </c>
      <c r="B64" s="198">
        <f>Data!B64</f>
        <v>21</v>
      </c>
      <c r="D64" s="112">
        <f t="shared" si="5"/>
        <v>2</v>
      </c>
      <c r="E64" s="116" t="str">
        <f t="shared" si="6"/>
        <v>C</v>
      </c>
      <c r="F64" s="158"/>
      <c r="G64" s="66" t="str">
        <f t="shared" si="15"/>
        <v>L</v>
      </c>
      <c r="H64" s="66">
        <f t="shared" si="7"/>
        <v>1</v>
      </c>
      <c r="I64" s="66">
        <f t="shared" si="16"/>
        <v>3</v>
      </c>
      <c r="J64" s="66">
        <f t="shared" si="17"/>
        <v>2</v>
      </c>
      <c r="K64" s="106">
        <f t="shared" si="8"/>
        <v>3</v>
      </c>
      <c r="L64" s="106">
        <f t="shared" si="18"/>
        <v>0</v>
      </c>
      <c r="M64" s="154">
        <f t="shared" si="19"/>
        <v>-126</v>
      </c>
      <c r="O64" s="66" t="str">
        <f t="shared" si="20"/>
        <v>L</v>
      </c>
      <c r="P64" s="66">
        <f t="shared" si="45"/>
        <v>1</v>
      </c>
      <c r="Q64" s="66">
        <f t="shared" si="10"/>
        <v>3</v>
      </c>
      <c r="R64" s="66">
        <f t="shared" si="11"/>
        <v>2</v>
      </c>
      <c r="S64" s="106">
        <f t="shared" si="1"/>
        <v>3</v>
      </c>
      <c r="T64" s="106">
        <f t="shared" si="21"/>
        <v>0</v>
      </c>
      <c r="U64" s="154">
        <f t="shared" si="22"/>
        <v>147</v>
      </c>
      <c r="W64" s="66" t="str">
        <f t="shared" si="23"/>
        <v>W</v>
      </c>
      <c r="X64" s="66">
        <f t="shared" si="46"/>
        <v>2</v>
      </c>
      <c r="Y64" s="66">
        <f t="shared" si="34"/>
        <v>3</v>
      </c>
      <c r="Z64" s="66">
        <f t="shared" si="35"/>
        <v>1</v>
      </c>
      <c r="AA64" s="106">
        <f t="shared" si="36"/>
        <v>3</v>
      </c>
      <c r="AB64" s="106">
        <f t="shared" si="37"/>
        <v>6</v>
      </c>
      <c r="AC64" s="154">
        <f t="shared" si="25"/>
        <v>-12</v>
      </c>
      <c r="AD64" s="155">
        <f t="shared" si="26"/>
        <v>18</v>
      </c>
      <c r="AF64" s="66" t="str">
        <f t="shared" si="27"/>
        <v>L</v>
      </c>
      <c r="AG64" s="66">
        <f t="shared" si="38"/>
        <v>2</v>
      </c>
      <c r="AH64" s="66">
        <f t="shared" si="39"/>
        <v>2</v>
      </c>
      <c r="AI64" s="66">
        <f t="shared" si="40"/>
        <v>1</v>
      </c>
      <c r="AJ64" s="106">
        <f t="shared" si="41"/>
        <v>2</v>
      </c>
      <c r="AK64" s="106">
        <f t="shared" si="42"/>
        <v>0</v>
      </c>
      <c r="AL64" s="154">
        <f t="shared" si="28"/>
        <v>-304</v>
      </c>
      <c r="AM64" s="155">
        <f t="shared" si="29"/>
        <v>3</v>
      </c>
      <c r="AO64" s="66" t="str">
        <f t="shared" si="30"/>
        <v>L</v>
      </c>
      <c r="AP64" s="66">
        <f t="shared" si="13"/>
        <v>2</v>
      </c>
      <c r="AQ64" s="66">
        <f t="shared" si="31"/>
        <v>3</v>
      </c>
      <c r="AR64" s="66">
        <f t="shared" si="32"/>
        <v>2</v>
      </c>
      <c r="AS64" s="106">
        <f t="shared" si="4"/>
        <v>3</v>
      </c>
      <c r="AT64" s="106">
        <f t="shared" si="43"/>
        <v>0</v>
      </c>
      <c r="AU64" s="154">
        <f t="shared" si="33"/>
        <v>-297</v>
      </c>
    </row>
    <row r="65" spans="1:47">
      <c r="A65" s="197">
        <f t="shared" si="14"/>
        <v>55</v>
      </c>
      <c r="B65" s="198">
        <f>Data!B65</f>
        <v>26</v>
      </c>
      <c r="D65" s="112">
        <f t="shared" si="5"/>
        <v>3</v>
      </c>
      <c r="E65" s="116" t="str">
        <f t="shared" si="6"/>
        <v>B</v>
      </c>
      <c r="F65" s="158"/>
      <c r="G65" s="66" t="str">
        <f t="shared" si="15"/>
        <v>L</v>
      </c>
      <c r="H65" s="66">
        <f t="shared" si="7"/>
        <v>1</v>
      </c>
      <c r="I65" s="66">
        <f t="shared" si="16"/>
        <v>4</v>
      </c>
      <c r="J65" s="66">
        <f t="shared" si="17"/>
        <v>1</v>
      </c>
      <c r="K65" s="106">
        <f t="shared" si="8"/>
        <v>5</v>
      </c>
      <c r="L65" s="106">
        <f t="shared" si="18"/>
        <v>0</v>
      </c>
      <c r="M65" s="154">
        <f t="shared" si="19"/>
        <v>-131</v>
      </c>
      <c r="O65" s="66" t="str">
        <f t="shared" si="20"/>
        <v>L</v>
      </c>
      <c r="P65" s="66">
        <f t="shared" si="45"/>
        <v>1</v>
      </c>
      <c r="Q65" s="66">
        <f t="shared" si="10"/>
        <v>4</v>
      </c>
      <c r="R65" s="66">
        <f t="shared" si="11"/>
        <v>1</v>
      </c>
      <c r="S65" s="106">
        <f t="shared" si="1"/>
        <v>5</v>
      </c>
      <c r="T65" s="106">
        <f t="shared" si="21"/>
        <v>0</v>
      </c>
      <c r="U65" s="154">
        <f t="shared" si="22"/>
        <v>142</v>
      </c>
      <c r="W65" s="66" t="str">
        <f t="shared" si="23"/>
        <v>L</v>
      </c>
      <c r="X65" s="66">
        <f t="shared" si="46"/>
        <v>2</v>
      </c>
      <c r="Y65" s="66">
        <f t="shared" si="34"/>
        <v>3</v>
      </c>
      <c r="Z65" s="66">
        <f t="shared" si="35"/>
        <v>2</v>
      </c>
      <c r="AA65" s="106">
        <f t="shared" si="36"/>
        <v>3</v>
      </c>
      <c r="AB65" s="106">
        <f t="shared" si="37"/>
        <v>0</v>
      </c>
      <c r="AC65" s="154">
        <f t="shared" si="25"/>
        <v>-15</v>
      </c>
      <c r="AD65" s="155">
        <f t="shared" si="26"/>
        <v>18</v>
      </c>
      <c r="AF65" s="66" t="str">
        <f t="shared" si="27"/>
        <v>L</v>
      </c>
      <c r="AG65" s="66">
        <f t="shared" si="38"/>
        <v>3</v>
      </c>
      <c r="AH65" s="66">
        <f t="shared" si="39"/>
        <v>2</v>
      </c>
      <c r="AI65" s="66">
        <f t="shared" si="40"/>
        <v>2</v>
      </c>
      <c r="AJ65" s="106">
        <f t="shared" si="41"/>
        <v>2</v>
      </c>
      <c r="AK65" s="106">
        <f t="shared" si="42"/>
        <v>0</v>
      </c>
      <c r="AL65" s="154">
        <f t="shared" si="28"/>
        <v>-306</v>
      </c>
      <c r="AM65" s="155">
        <f t="shared" si="29"/>
        <v>3</v>
      </c>
      <c r="AO65" s="66" t="str">
        <f t="shared" si="30"/>
        <v>L</v>
      </c>
      <c r="AP65" s="66">
        <f t="shared" si="13"/>
        <v>3</v>
      </c>
      <c r="AQ65" s="66">
        <f t="shared" si="31"/>
        <v>4</v>
      </c>
      <c r="AR65" s="66">
        <f t="shared" si="32"/>
        <v>1</v>
      </c>
      <c r="AS65" s="106">
        <f t="shared" si="4"/>
        <v>5</v>
      </c>
      <c r="AT65" s="106">
        <f t="shared" si="43"/>
        <v>0</v>
      </c>
      <c r="AU65" s="154">
        <f t="shared" si="33"/>
        <v>-302</v>
      </c>
    </row>
    <row r="66" spans="1:47">
      <c r="A66" s="197">
        <f t="shared" si="14"/>
        <v>56</v>
      </c>
      <c r="B66" s="198">
        <f>Data!B66</f>
        <v>29</v>
      </c>
      <c r="D66" s="112">
        <f t="shared" si="5"/>
        <v>3</v>
      </c>
      <c r="E66" s="116" t="str">
        <f t="shared" si="6"/>
        <v>B</v>
      </c>
      <c r="F66" s="158"/>
      <c r="G66" s="66" t="str">
        <f t="shared" si="15"/>
        <v>L</v>
      </c>
      <c r="H66" s="66">
        <f t="shared" si="7"/>
        <v>1</v>
      </c>
      <c r="I66" s="66">
        <f t="shared" si="16"/>
        <v>4</v>
      </c>
      <c r="J66" s="66">
        <f t="shared" si="17"/>
        <v>2</v>
      </c>
      <c r="K66" s="106">
        <f t="shared" si="8"/>
        <v>5</v>
      </c>
      <c r="L66" s="106">
        <f t="shared" si="18"/>
        <v>0</v>
      </c>
      <c r="M66" s="154">
        <f t="shared" si="19"/>
        <v>-136</v>
      </c>
      <c r="O66" s="66" t="str">
        <f t="shared" si="20"/>
        <v>L</v>
      </c>
      <c r="P66" s="66">
        <f t="shared" si="45"/>
        <v>1</v>
      </c>
      <c r="Q66" s="66">
        <f t="shared" si="10"/>
        <v>4</v>
      </c>
      <c r="R66" s="66">
        <f t="shared" si="11"/>
        <v>2</v>
      </c>
      <c r="S66" s="106">
        <f t="shared" si="1"/>
        <v>5</v>
      </c>
      <c r="T66" s="106">
        <f t="shared" si="21"/>
        <v>0</v>
      </c>
      <c r="U66" s="154">
        <f t="shared" si="22"/>
        <v>137</v>
      </c>
      <c r="W66" s="66" t="str">
        <f t="shared" si="23"/>
        <v>L</v>
      </c>
      <c r="X66" s="66">
        <f t="shared" si="46"/>
        <v>2</v>
      </c>
      <c r="Y66" s="66">
        <f t="shared" si="34"/>
        <v>4</v>
      </c>
      <c r="Z66" s="66">
        <f t="shared" si="35"/>
        <v>1</v>
      </c>
      <c r="AA66" s="106">
        <f t="shared" si="36"/>
        <v>5</v>
      </c>
      <c r="AB66" s="106">
        <f t="shared" si="37"/>
        <v>0</v>
      </c>
      <c r="AC66" s="154">
        <f t="shared" si="25"/>
        <v>-20</v>
      </c>
      <c r="AD66" s="155">
        <f t="shared" si="26"/>
        <v>18</v>
      </c>
      <c r="AF66" s="66" t="str">
        <f t="shared" si="27"/>
        <v>W</v>
      </c>
      <c r="AG66" s="66">
        <f t="shared" si="38"/>
        <v>3</v>
      </c>
      <c r="AH66" s="66">
        <f t="shared" si="39"/>
        <v>3</v>
      </c>
      <c r="AI66" s="66">
        <f t="shared" si="40"/>
        <v>1</v>
      </c>
      <c r="AJ66" s="106">
        <f t="shared" si="41"/>
        <v>3</v>
      </c>
      <c r="AK66" s="106">
        <f t="shared" si="42"/>
        <v>6</v>
      </c>
      <c r="AL66" s="154">
        <f t="shared" si="28"/>
        <v>-303</v>
      </c>
      <c r="AM66" s="155">
        <f t="shared" si="29"/>
        <v>3</v>
      </c>
      <c r="AO66" s="66" t="str">
        <f t="shared" si="30"/>
        <v>W</v>
      </c>
      <c r="AP66" s="66">
        <f t="shared" si="13"/>
        <v>3</v>
      </c>
      <c r="AQ66" s="66">
        <f t="shared" si="31"/>
        <v>4</v>
      </c>
      <c r="AR66" s="66">
        <f t="shared" si="32"/>
        <v>2</v>
      </c>
      <c r="AS66" s="106">
        <f t="shared" si="4"/>
        <v>5</v>
      </c>
      <c r="AT66" s="106">
        <f t="shared" si="43"/>
        <v>15</v>
      </c>
      <c r="AU66" s="154">
        <f t="shared" si="33"/>
        <v>-292</v>
      </c>
    </row>
    <row r="67" spans="1:47">
      <c r="A67" s="197">
        <f t="shared" si="14"/>
        <v>57</v>
      </c>
      <c r="B67" s="198">
        <f>Data!B67</f>
        <v>13</v>
      </c>
      <c r="D67" s="112">
        <f t="shared" si="5"/>
        <v>2</v>
      </c>
      <c r="E67" s="116" t="str">
        <f t="shared" si="6"/>
        <v>A</v>
      </c>
      <c r="F67" s="158"/>
      <c r="G67" s="66" t="str">
        <f t="shared" si="15"/>
        <v>L</v>
      </c>
      <c r="H67" s="66">
        <f t="shared" si="7"/>
        <v>1</v>
      </c>
      <c r="I67" s="66">
        <f t="shared" si="16"/>
        <v>5</v>
      </c>
      <c r="J67" s="66">
        <f t="shared" si="17"/>
        <v>1</v>
      </c>
      <c r="K67" s="106">
        <f t="shared" si="8"/>
        <v>8</v>
      </c>
      <c r="L67" s="106">
        <f t="shared" si="18"/>
        <v>0</v>
      </c>
      <c r="M67" s="154">
        <f t="shared" si="19"/>
        <v>-144</v>
      </c>
      <c r="O67" s="66" t="str">
        <f t="shared" si="20"/>
        <v>L</v>
      </c>
      <c r="P67" s="66">
        <f t="shared" si="45"/>
        <v>1</v>
      </c>
      <c r="Q67" s="66">
        <f t="shared" si="10"/>
        <v>5</v>
      </c>
      <c r="R67" s="66">
        <f t="shared" si="11"/>
        <v>1</v>
      </c>
      <c r="S67" s="106">
        <f t="shared" si="1"/>
        <v>8</v>
      </c>
      <c r="T67" s="106">
        <f t="shared" si="21"/>
        <v>0</v>
      </c>
      <c r="U67" s="154">
        <f t="shared" si="22"/>
        <v>129</v>
      </c>
      <c r="W67" s="66" t="str">
        <f t="shared" si="23"/>
        <v>W</v>
      </c>
      <c r="X67" s="66">
        <f t="shared" si="46"/>
        <v>2</v>
      </c>
      <c r="Y67" s="66">
        <f t="shared" si="34"/>
        <v>4</v>
      </c>
      <c r="Z67" s="66">
        <f t="shared" si="35"/>
        <v>2</v>
      </c>
      <c r="AA67" s="106">
        <f t="shared" si="36"/>
        <v>5</v>
      </c>
      <c r="AB67" s="106">
        <f t="shared" si="37"/>
        <v>15</v>
      </c>
      <c r="AC67" s="154">
        <f t="shared" si="25"/>
        <v>-10</v>
      </c>
      <c r="AD67" s="155">
        <f t="shared" si="26"/>
        <v>18</v>
      </c>
      <c r="AF67" s="66" t="str">
        <f t="shared" si="27"/>
        <v>L</v>
      </c>
      <c r="AG67" s="66">
        <f t="shared" si="38"/>
        <v>2</v>
      </c>
      <c r="AH67" s="66">
        <f t="shared" si="39"/>
        <v>3</v>
      </c>
      <c r="AI67" s="66">
        <f t="shared" si="40"/>
        <v>2</v>
      </c>
      <c r="AJ67" s="106">
        <f t="shared" si="41"/>
        <v>3</v>
      </c>
      <c r="AK67" s="106">
        <f t="shared" si="42"/>
        <v>0</v>
      </c>
      <c r="AL67" s="154">
        <f t="shared" si="28"/>
        <v>-306</v>
      </c>
      <c r="AM67" s="155">
        <f t="shared" si="29"/>
        <v>3</v>
      </c>
      <c r="AO67" s="66" t="str">
        <f t="shared" si="30"/>
        <v>L</v>
      </c>
      <c r="AP67" s="66">
        <f t="shared" si="13"/>
        <v>2</v>
      </c>
      <c r="AQ67" s="66">
        <f t="shared" si="31"/>
        <v>5</v>
      </c>
      <c r="AR67" s="66">
        <f t="shared" si="32"/>
        <v>1</v>
      </c>
      <c r="AS67" s="106">
        <f t="shared" si="4"/>
        <v>8</v>
      </c>
      <c r="AT67" s="106">
        <f t="shared" si="43"/>
        <v>0</v>
      </c>
      <c r="AU67" s="154">
        <f t="shared" si="33"/>
        <v>-300</v>
      </c>
    </row>
    <row r="68" spans="1:47">
      <c r="A68" s="197">
        <f t="shared" si="14"/>
        <v>58</v>
      </c>
      <c r="B68" s="198">
        <f>Data!B68</f>
        <v>10</v>
      </c>
      <c r="D68" s="112">
        <f t="shared" si="5"/>
        <v>1</v>
      </c>
      <c r="E68" s="116" t="str">
        <f t="shared" si="6"/>
        <v>A</v>
      </c>
      <c r="F68" s="158"/>
      <c r="G68" s="66" t="str">
        <f t="shared" si="15"/>
        <v>W</v>
      </c>
      <c r="H68" s="66">
        <f t="shared" si="7"/>
        <v>1</v>
      </c>
      <c r="I68" s="66">
        <f t="shared" si="16"/>
        <v>5</v>
      </c>
      <c r="J68" s="66">
        <f t="shared" si="17"/>
        <v>2</v>
      </c>
      <c r="K68" s="106">
        <f t="shared" si="8"/>
        <v>8</v>
      </c>
      <c r="L68" s="106">
        <f t="shared" si="18"/>
        <v>24</v>
      </c>
      <c r="M68" s="154">
        <f t="shared" si="19"/>
        <v>-128</v>
      </c>
      <c r="O68" s="66" t="str">
        <f t="shared" si="20"/>
        <v>W</v>
      </c>
      <c r="P68" s="66">
        <f t="shared" si="45"/>
        <v>1</v>
      </c>
      <c r="Q68" s="66">
        <f t="shared" si="10"/>
        <v>5</v>
      </c>
      <c r="R68" s="66">
        <f t="shared" si="11"/>
        <v>2</v>
      </c>
      <c r="S68" s="106">
        <f t="shared" si="1"/>
        <v>8</v>
      </c>
      <c r="T68" s="106">
        <f t="shared" si="21"/>
        <v>24</v>
      </c>
      <c r="U68" s="154">
        <f t="shared" si="22"/>
        <v>145</v>
      </c>
      <c r="W68" s="66" t="str">
        <f t="shared" si="23"/>
        <v>L</v>
      </c>
      <c r="X68" s="66">
        <f t="shared" si="46"/>
        <v>2</v>
      </c>
      <c r="Y68" s="66">
        <f t="shared" si="34"/>
        <v>5</v>
      </c>
      <c r="Z68" s="66">
        <f t="shared" si="35"/>
        <v>1</v>
      </c>
      <c r="AA68" s="106">
        <f t="shared" si="36"/>
        <v>8</v>
      </c>
      <c r="AB68" s="106">
        <f t="shared" si="37"/>
        <v>0</v>
      </c>
      <c r="AC68" s="154">
        <f t="shared" si="25"/>
        <v>-18</v>
      </c>
      <c r="AD68" s="155">
        <f t="shared" si="26"/>
        <v>18</v>
      </c>
      <c r="AF68" s="66" t="str">
        <f t="shared" si="27"/>
        <v>L</v>
      </c>
      <c r="AG68" s="66">
        <f t="shared" si="38"/>
        <v>1</v>
      </c>
      <c r="AH68" s="66">
        <f t="shared" si="39"/>
        <v>4</v>
      </c>
      <c r="AI68" s="66">
        <f t="shared" si="40"/>
        <v>1</v>
      </c>
      <c r="AJ68" s="106">
        <f t="shared" si="41"/>
        <v>5</v>
      </c>
      <c r="AK68" s="106">
        <f t="shared" si="42"/>
        <v>0</v>
      </c>
      <c r="AL68" s="154">
        <f t="shared" si="28"/>
        <v>-311</v>
      </c>
      <c r="AM68" s="155">
        <f t="shared" si="29"/>
        <v>3</v>
      </c>
      <c r="AO68" s="66" t="str">
        <f t="shared" si="30"/>
        <v>L</v>
      </c>
      <c r="AP68" s="66">
        <f t="shared" si="13"/>
        <v>1</v>
      </c>
      <c r="AQ68" s="66">
        <f t="shared" si="31"/>
        <v>5</v>
      </c>
      <c r="AR68" s="66">
        <f t="shared" si="32"/>
        <v>2</v>
      </c>
      <c r="AS68" s="106">
        <f t="shared" si="4"/>
        <v>8</v>
      </c>
      <c r="AT68" s="106">
        <f t="shared" si="43"/>
        <v>0</v>
      </c>
      <c r="AU68" s="154">
        <f t="shared" si="33"/>
        <v>-308</v>
      </c>
    </row>
    <row r="69" spans="1:47">
      <c r="A69" s="197">
        <f t="shared" si="14"/>
        <v>59</v>
      </c>
      <c r="B69" s="198">
        <f>Data!B69</f>
        <v>14</v>
      </c>
      <c r="D69" s="112">
        <f t="shared" si="5"/>
        <v>2</v>
      </c>
      <c r="E69" s="116" t="str">
        <f t="shared" si="6"/>
        <v>B</v>
      </c>
      <c r="F69" s="158"/>
      <c r="G69" s="66" t="str">
        <f t="shared" si="15"/>
        <v>L</v>
      </c>
      <c r="H69" s="66">
        <f t="shared" si="7"/>
        <v>1</v>
      </c>
      <c r="I69" s="66">
        <f t="shared" si="16"/>
        <v>6</v>
      </c>
      <c r="J69" s="66">
        <f t="shared" si="17"/>
        <v>1</v>
      </c>
      <c r="K69" s="106">
        <f t="shared" si="8"/>
        <v>13</v>
      </c>
      <c r="L69" s="106">
        <f t="shared" si="18"/>
        <v>0</v>
      </c>
      <c r="M69" s="154">
        <f t="shared" si="19"/>
        <v>-141</v>
      </c>
      <c r="O69" s="66" t="str">
        <f t="shared" si="20"/>
        <v>L</v>
      </c>
      <c r="P69" s="66">
        <f t="shared" si="45"/>
        <v>1</v>
      </c>
      <c r="Q69" s="66">
        <f t="shared" si="10"/>
        <v>6</v>
      </c>
      <c r="R69" s="66">
        <f t="shared" si="11"/>
        <v>1</v>
      </c>
      <c r="S69" s="106">
        <f t="shared" si="1"/>
        <v>13</v>
      </c>
      <c r="T69" s="106">
        <f t="shared" si="21"/>
        <v>0</v>
      </c>
      <c r="U69" s="154">
        <f t="shared" si="22"/>
        <v>132</v>
      </c>
      <c r="W69" s="66" t="str">
        <f t="shared" si="23"/>
        <v>W</v>
      </c>
      <c r="X69" s="66">
        <f t="shared" si="46"/>
        <v>2</v>
      </c>
      <c r="Y69" s="66">
        <f t="shared" si="34"/>
        <v>5</v>
      </c>
      <c r="Z69" s="66">
        <f t="shared" si="35"/>
        <v>2</v>
      </c>
      <c r="AA69" s="106">
        <f t="shared" si="36"/>
        <v>8</v>
      </c>
      <c r="AB69" s="106">
        <f t="shared" si="37"/>
        <v>24</v>
      </c>
      <c r="AC69" s="154">
        <f t="shared" si="25"/>
        <v>-2</v>
      </c>
      <c r="AD69" s="155">
        <f t="shared" si="26"/>
        <v>18</v>
      </c>
      <c r="AF69" s="66" t="str">
        <f t="shared" si="27"/>
        <v>L</v>
      </c>
      <c r="AG69" s="66">
        <f t="shared" si="38"/>
        <v>2</v>
      </c>
      <c r="AH69" s="66">
        <f t="shared" si="39"/>
        <v>4</v>
      </c>
      <c r="AI69" s="66">
        <f t="shared" si="40"/>
        <v>2</v>
      </c>
      <c r="AJ69" s="106">
        <f t="shared" si="41"/>
        <v>5</v>
      </c>
      <c r="AK69" s="106">
        <f t="shared" si="42"/>
        <v>0</v>
      </c>
      <c r="AL69" s="154">
        <f t="shared" si="28"/>
        <v>-316</v>
      </c>
      <c r="AM69" s="155">
        <f t="shared" si="29"/>
        <v>3</v>
      </c>
      <c r="AO69" s="66" t="str">
        <f t="shared" si="30"/>
        <v>L</v>
      </c>
      <c r="AP69" s="66">
        <f t="shared" si="13"/>
        <v>2</v>
      </c>
      <c r="AQ69" s="66">
        <f t="shared" si="31"/>
        <v>6</v>
      </c>
      <c r="AR69" s="66">
        <f t="shared" si="32"/>
        <v>1</v>
      </c>
      <c r="AS69" s="106">
        <f t="shared" si="4"/>
        <v>13</v>
      </c>
      <c r="AT69" s="106">
        <f t="shared" si="43"/>
        <v>0</v>
      </c>
      <c r="AU69" s="154">
        <f t="shared" si="33"/>
        <v>-321</v>
      </c>
    </row>
    <row r="70" spans="1:47">
      <c r="A70" s="197">
        <f t="shared" si="14"/>
        <v>60</v>
      </c>
      <c r="B70" s="198">
        <f>Data!B70</f>
        <v>19</v>
      </c>
      <c r="D70" s="112">
        <f t="shared" si="5"/>
        <v>2</v>
      </c>
      <c r="E70" s="116" t="str">
        <f t="shared" si="6"/>
        <v>A</v>
      </c>
      <c r="F70" s="158"/>
      <c r="G70" s="66" t="str">
        <f t="shared" si="15"/>
        <v>L</v>
      </c>
      <c r="H70" s="66">
        <f t="shared" si="7"/>
        <v>1</v>
      </c>
      <c r="I70" s="66">
        <f t="shared" si="16"/>
        <v>6</v>
      </c>
      <c r="J70" s="66">
        <f t="shared" si="17"/>
        <v>2</v>
      </c>
      <c r="K70" s="106">
        <f t="shared" si="8"/>
        <v>13</v>
      </c>
      <c r="L70" s="106">
        <f t="shared" si="18"/>
        <v>0</v>
      </c>
      <c r="M70" s="154">
        <f t="shared" si="19"/>
        <v>-154</v>
      </c>
      <c r="O70" s="66" t="str">
        <f t="shared" si="20"/>
        <v>L</v>
      </c>
      <c r="P70" s="66">
        <f t="shared" si="45"/>
        <v>1</v>
      </c>
      <c r="Q70" s="66">
        <f t="shared" si="10"/>
        <v>6</v>
      </c>
      <c r="R70" s="66">
        <f t="shared" si="11"/>
        <v>2</v>
      </c>
      <c r="S70" s="106">
        <f t="shared" si="1"/>
        <v>13</v>
      </c>
      <c r="T70" s="106">
        <f t="shared" si="21"/>
        <v>0</v>
      </c>
      <c r="U70" s="154">
        <f t="shared" si="22"/>
        <v>119</v>
      </c>
      <c r="W70" s="66" t="str">
        <f t="shared" si="23"/>
        <v>W</v>
      </c>
      <c r="X70" s="66">
        <f t="shared" si="46"/>
        <v>2</v>
      </c>
      <c r="Y70" s="66">
        <f t="shared" si="34"/>
        <v>6</v>
      </c>
      <c r="Z70" s="66">
        <f t="shared" si="35"/>
        <v>1</v>
      </c>
      <c r="AA70" s="106">
        <f t="shared" si="36"/>
        <v>13</v>
      </c>
      <c r="AB70" s="106">
        <f t="shared" si="37"/>
        <v>24</v>
      </c>
      <c r="AC70" s="154">
        <f t="shared" si="25"/>
        <v>9</v>
      </c>
      <c r="AD70" s="155">
        <f t="shared" si="26"/>
        <v>18</v>
      </c>
      <c r="AF70" s="66" t="str">
        <f t="shared" si="27"/>
        <v>W</v>
      </c>
      <c r="AG70" s="66">
        <f t="shared" si="38"/>
        <v>2</v>
      </c>
      <c r="AH70" s="66">
        <f t="shared" si="39"/>
        <v>5</v>
      </c>
      <c r="AI70" s="66">
        <f t="shared" si="40"/>
        <v>1</v>
      </c>
      <c r="AJ70" s="106">
        <f t="shared" si="41"/>
        <v>8</v>
      </c>
      <c r="AK70" s="106">
        <f t="shared" si="42"/>
        <v>15</v>
      </c>
      <c r="AL70" s="154">
        <f t="shared" si="28"/>
        <v>-309</v>
      </c>
      <c r="AM70" s="155">
        <f t="shared" si="29"/>
        <v>3</v>
      </c>
      <c r="AO70" s="66" t="str">
        <f t="shared" si="30"/>
        <v>W</v>
      </c>
      <c r="AP70" s="66">
        <f t="shared" si="13"/>
        <v>2</v>
      </c>
      <c r="AQ70" s="66">
        <f t="shared" si="31"/>
        <v>6</v>
      </c>
      <c r="AR70" s="66">
        <f t="shared" si="32"/>
        <v>2</v>
      </c>
      <c r="AS70" s="106">
        <f t="shared" si="4"/>
        <v>13</v>
      </c>
      <c r="AT70" s="106">
        <f t="shared" si="43"/>
        <v>39</v>
      </c>
      <c r="AU70" s="154">
        <f t="shared" si="33"/>
        <v>-295</v>
      </c>
    </row>
    <row r="71" spans="1:47">
      <c r="A71" s="197">
        <f t="shared" si="14"/>
        <v>61</v>
      </c>
      <c r="B71" s="198">
        <f>Data!B71</f>
        <v>9</v>
      </c>
      <c r="D71" s="112">
        <f t="shared" si="5"/>
        <v>1</v>
      </c>
      <c r="E71" s="116" t="str">
        <f t="shared" si="6"/>
        <v>C</v>
      </c>
      <c r="F71" s="158"/>
      <c r="G71" s="66" t="str">
        <f t="shared" si="15"/>
        <v>W</v>
      </c>
      <c r="H71" s="66">
        <f t="shared" si="7"/>
        <v>1</v>
      </c>
      <c r="I71" s="66">
        <f t="shared" si="16"/>
        <v>7</v>
      </c>
      <c r="J71" s="66">
        <f t="shared" si="17"/>
        <v>1</v>
      </c>
      <c r="K71" s="106">
        <f t="shared" si="8"/>
        <v>21</v>
      </c>
      <c r="L71" s="106">
        <f t="shared" si="18"/>
        <v>39</v>
      </c>
      <c r="M71" s="154">
        <f t="shared" si="19"/>
        <v>-136</v>
      </c>
      <c r="O71" s="66" t="str">
        <f t="shared" si="20"/>
        <v>W</v>
      </c>
      <c r="P71" s="66">
        <f t="shared" si="45"/>
        <v>1</v>
      </c>
      <c r="Q71" s="66">
        <f t="shared" si="10"/>
        <v>7</v>
      </c>
      <c r="R71" s="66">
        <f t="shared" si="11"/>
        <v>1</v>
      </c>
      <c r="S71" s="106">
        <f t="shared" si="1"/>
        <v>21</v>
      </c>
      <c r="T71" s="106">
        <f t="shared" si="21"/>
        <v>39</v>
      </c>
      <c r="U71" s="154">
        <f t="shared" si="22"/>
        <v>137</v>
      </c>
      <c r="W71" s="66" t="str">
        <f t="shared" si="23"/>
        <v>L</v>
      </c>
      <c r="X71" s="66">
        <f t="shared" si="46"/>
        <v>2</v>
      </c>
      <c r="Y71" s="66">
        <f t="shared" si="34"/>
        <v>6</v>
      </c>
      <c r="Z71" s="66">
        <f t="shared" si="35"/>
        <v>2</v>
      </c>
      <c r="AA71" s="106">
        <f t="shared" si="36"/>
        <v>13</v>
      </c>
      <c r="AB71" s="106">
        <f t="shared" si="37"/>
        <v>0</v>
      </c>
      <c r="AC71" s="154">
        <f t="shared" si="25"/>
        <v>-4</v>
      </c>
      <c r="AD71" s="155">
        <f t="shared" si="26"/>
        <v>18</v>
      </c>
      <c r="AF71" s="66" t="str">
        <f t="shared" si="27"/>
        <v>L</v>
      </c>
      <c r="AG71" s="66">
        <f t="shared" si="38"/>
        <v>1</v>
      </c>
      <c r="AH71" s="66">
        <f t="shared" si="39"/>
        <v>5</v>
      </c>
      <c r="AI71" s="66">
        <f t="shared" si="40"/>
        <v>2</v>
      </c>
      <c r="AJ71" s="106">
        <f t="shared" si="41"/>
        <v>8</v>
      </c>
      <c r="AK71" s="106">
        <f t="shared" si="42"/>
        <v>0</v>
      </c>
      <c r="AL71" s="154">
        <f t="shared" si="28"/>
        <v>-317</v>
      </c>
      <c r="AM71" s="155">
        <f t="shared" si="29"/>
        <v>3</v>
      </c>
      <c r="AO71" s="66" t="str">
        <f t="shared" si="30"/>
        <v>L</v>
      </c>
      <c r="AP71" s="66">
        <f t="shared" si="13"/>
        <v>1</v>
      </c>
      <c r="AQ71" s="66">
        <f t="shared" si="31"/>
        <v>7</v>
      </c>
      <c r="AR71" s="66">
        <f t="shared" si="32"/>
        <v>1</v>
      </c>
      <c r="AS71" s="106">
        <f t="shared" si="4"/>
        <v>21</v>
      </c>
      <c r="AT71" s="106">
        <f t="shared" si="43"/>
        <v>0</v>
      </c>
      <c r="AU71" s="154">
        <f t="shared" si="33"/>
        <v>-316</v>
      </c>
    </row>
    <row r="72" spans="1:47">
      <c r="A72" s="197">
        <f t="shared" si="14"/>
        <v>62</v>
      </c>
      <c r="B72" s="198">
        <f>Data!B72</f>
        <v>31</v>
      </c>
      <c r="D72" s="112">
        <f t="shared" si="5"/>
        <v>3</v>
      </c>
      <c r="E72" s="116" t="str">
        <f t="shared" si="6"/>
        <v>A</v>
      </c>
      <c r="F72" s="158"/>
      <c r="G72" s="66" t="str">
        <f t="shared" si="15"/>
        <v>L</v>
      </c>
      <c r="H72" s="66">
        <f t="shared" si="7"/>
        <v>1</v>
      </c>
      <c r="I72" s="66">
        <f t="shared" si="16"/>
        <v>7</v>
      </c>
      <c r="J72" s="66">
        <f t="shared" si="17"/>
        <v>2</v>
      </c>
      <c r="K72" s="106">
        <f t="shared" si="8"/>
        <v>21</v>
      </c>
      <c r="L72" s="106">
        <f t="shared" si="18"/>
        <v>0</v>
      </c>
      <c r="M72" s="154">
        <f t="shared" si="19"/>
        <v>-157</v>
      </c>
      <c r="O72" s="66" t="str">
        <f t="shared" si="20"/>
        <v>L</v>
      </c>
      <c r="P72" s="66">
        <f t="shared" si="45"/>
        <v>1</v>
      </c>
      <c r="Q72" s="66">
        <f t="shared" si="10"/>
        <v>7</v>
      </c>
      <c r="R72" s="66">
        <f t="shared" si="11"/>
        <v>2</v>
      </c>
      <c r="S72" s="106">
        <f t="shared" si="1"/>
        <v>21</v>
      </c>
      <c r="T72" s="106">
        <f t="shared" si="21"/>
        <v>0</v>
      </c>
      <c r="U72" s="154">
        <f t="shared" si="22"/>
        <v>116</v>
      </c>
      <c r="W72" s="66" t="str">
        <f t="shared" si="23"/>
        <v>L</v>
      </c>
      <c r="X72" s="66">
        <f t="shared" si="46"/>
        <v>2</v>
      </c>
      <c r="Y72" s="66">
        <f t="shared" si="34"/>
        <v>7</v>
      </c>
      <c r="Z72" s="66">
        <f t="shared" si="35"/>
        <v>1</v>
      </c>
      <c r="AA72" s="106">
        <f t="shared" si="36"/>
        <v>21</v>
      </c>
      <c r="AB72" s="106">
        <f t="shared" si="37"/>
        <v>0</v>
      </c>
      <c r="AC72" s="154">
        <f t="shared" si="25"/>
        <v>-25</v>
      </c>
      <c r="AD72" s="155">
        <f t="shared" si="26"/>
        <v>18</v>
      </c>
      <c r="AF72" s="66" t="str">
        <f t="shared" si="27"/>
        <v>L</v>
      </c>
      <c r="AG72" s="66">
        <f t="shared" si="38"/>
        <v>3</v>
      </c>
      <c r="AH72" s="66">
        <f t="shared" si="39"/>
        <v>6</v>
      </c>
      <c r="AI72" s="66">
        <f t="shared" si="40"/>
        <v>1</v>
      </c>
      <c r="AJ72" s="106">
        <f t="shared" si="41"/>
        <v>13</v>
      </c>
      <c r="AK72" s="106">
        <f t="shared" si="42"/>
        <v>0</v>
      </c>
      <c r="AL72" s="154">
        <f t="shared" si="28"/>
        <v>-330</v>
      </c>
      <c r="AM72" s="155">
        <f t="shared" si="29"/>
        <v>3</v>
      </c>
      <c r="AO72" s="66" t="str">
        <f t="shared" si="30"/>
        <v>L</v>
      </c>
      <c r="AP72" s="66">
        <f t="shared" si="13"/>
        <v>3</v>
      </c>
      <c r="AQ72" s="66">
        <f t="shared" si="31"/>
        <v>7</v>
      </c>
      <c r="AR72" s="66">
        <f t="shared" si="32"/>
        <v>2</v>
      </c>
      <c r="AS72" s="106">
        <f t="shared" si="4"/>
        <v>21</v>
      </c>
      <c r="AT72" s="106">
        <f t="shared" si="43"/>
        <v>0</v>
      </c>
      <c r="AU72" s="154">
        <f t="shared" si="33"/>
        <v>-337</v>
      </c>
    </row>
    <row r="73" spans="1:47">
      <c r="A73" s="197">
        <f t="shared" si="14"/>
        <v>63</v>
      </c>
      <c r="B73" s="198">
        <f>Data!B73</f>
        <v>29</v>
      </c>
      <c r="D73" s="112">
        <f t="shared" si="5"/>
        <v>3</v>
      </c>
      <c r="E73" s="116" t="str">
        <f t="shared" si="6"/>
        <v>B</v>
      </c>
      <c r="F73" s="158"/>
      <c r="G73" s="66" t="str">
        <f t="shared" si="15"/>
        <v>L</v>
      </c>
      <c r="H73" s="66">
        <f t="shared" si="7"/>
        <v>1</v>
      </c>
      <c r="I73" s="66">
        <f t="shared" si="16"/>
        <v>8</v>
      </c>
      <c r="J73" s="66">
        <f t="shared" si="17"/>
        <v>1</v>
      </c>
      <c r="K73" s="106">
        <f t="shared" si="8"/>
        <v>34</v>
      </c>
      <c r="L73" s="106">
        <f t="shared" si="18"/>
        <v>0</v>
      </c>
      <c r="M73" s="154">
        <f t="shared" si="19"/>
        <v>-191</v>
      </c>
      <c r="O73" s="66" t="str">
        <f t="shared" si="20"/>
        <v>L</v>
      </c>
      <c r="P73" s="66">
        <f t="shared" si="45"/>
        <v>1</v>
      </c>
      <c r="Q73" s="66">
        <f t="shared" si="10"/>
        <v>8</v>
      </c>
      <c r="R73" s="66">
        <f t="shared" si="11"/>
        <v>1</v>
      </c>
      <c r="S73" s="106">
        <f t="shared" si="1"/>
        <v>34</v>
      </c>
      <c r="T73" s="106">
        <f t="shared" si="21"/>
        <v>0</v>
      </c>
      <c r="U73" s="154">
        <f t="shared" si="22"/>
        <v>82</v>
      </c>
      <c r="W73" s="66" t="str">
        <f t="shared" si="23"/>
        <v>L</v>
      </c>
      <c r="X73" s="66">
        <f t="shared" si="46"/>
        <v>2</v>
      </c>
      <c r="Y73" s="66">
        <f t="shared" si="34"/>
        <v>7</v>
      </c>
      <c r="Z73" s="66">
        <f t="shared" si="35"/>
        <v>2</v>
      </c>
      <c r="AA73" s="106">
        <f t="shared" si="36"/>
        <v>21</v>
      </c>
      <c r="AB73" s="106">
        <f t="shared" si="37"/>
        <v>0</v>
      </c>
      <c r="AC73" s="154">
        <f t="shared" si="25"/>
        <v>-46</v>
      </c>
      <c r="AD73" s="155">
        <f t="shared" si="26"/>
        <v>18</v>
      </c>
      <c r="AF73" s="66" t="str">
        <f t="shared" si="27"/>
        <v>W</v>
      </c>
      <c r="AG73" s="66">
        <f t="shared" si="38"/>
        <v>3</v>
      </c>
      <c r="AH73" s="66">
        <f t="shared" si="39"/>
        <v>6</v>
      </c>
      <c r="AI73" s="66">
        <f t="shared" si="40"/>
        <v>2</v>
      </c>
      <c r="AJ73" s="106">
        <f t="shared" si="41"/>
        <v>13</v>
      </c>
      <c r="AK73" s="106">
        <f t="shared" si="42"/>
        <v>39</v>
      </c>
      <c r="AL73" s="154">
        <f t="shared" si="28"/>
        <v>-304</v>
      </c>
      <c r="AM73" s="155">
        <f t="shared" si="29"/>
        <v>3</v>
      </c>
      <c r="AO73" s="66" t="str">
        <f t="shared" si="30"/>
        <v>W</v>
      </c>
      <c r="AP73" s="66">
        <f t="shared" si="13"/>
        <v>3</v>
      </c>
      <c r="AQ73" s="66">
        <f t="shared" si="31"/>
        <v>8</v>
      </c>
      <c r="AR73" s="66">
        <f t="shared" si="32"/>
        <v>1</v>
      </c>
      <c r="AS73" s="106">
        <f t="shared" si="4"/>
        <v>34</v>
      </c>
      <c r="AT73" s="106">
        <f t="shared" si="43"/>
        <v>63</v>
      </c>
      <c r="AU73" s="154">
        <f t="shared" si="33"/>
        <v>-308</v>
      </c>
    </row>
    <row r="74" spans="1:47">
      <c r="A74" s="197">
        <f t="shared" si="14"/>
        <v>64</v>
      </c>
      <c r="B74" s="198">
        <f>Data!B74</f>
        <v>22</v>
      </c>
      <c r="D74" s="112">
        <f t="shared" si="5"/>
        <v>2</v>
      </c>
      <c r="E74" s="116" t="str">
        <f t="shared" si="6"/>
        <v>A</v>
      </c>
      <c r="F74" s="158"/>
      <c r="G74" s="66" t="str">
        <f t="shared" si="15"/>
        <v>L</v>
      </c>
      <c r="H74" s="66">
        <f t="shared" si="7"/>
        <v>1</v>
      </c>
      <c r="I74" s="66">
        <f t="shared" si="16"/>
        <v>8</v>
      </c>
      <c r="J74" s="66">
        <f t="shared" si="17"/>
        <v>2</v>
      </c>
      <c r="K74" s="106">
        <f t="shared" si="8"/>
        <v>34</v>
      </c>
      <c r="L74" s="106">
        <f t="shared" si="18"/>
        <v>0</v>
      </c>
      <c r="M74" s="154">
        <f t="shared" si="19"/>
        <v>-225</v>
      </c>
      <c r="O74" s="66" t="str">
        <f t="shared" si="20"/>
        <v>L</v>
      </c>
      <c r="P74" s="66">
        <f t="shared" si="45"/>
        <v>1</v>
      </c>
      <c r="Q74" s="66">
        <f t="shared" si="10"/>
        <v>8</v>
      </c>
      <c r="R74" s="66">
        <f t="shared" si="11"/>
        <v>2</v>
      </c>
      <c r="S74" s="106">
        <f t="shared" si="1"/>
        <v>34</v>
      </c>
      <c r="T74" s="106">
        <f t="shared" si="21"/>
        <v>0</v>
      </c>
      <c r="U74" s="154">
        <f t="shared" si="22"/>
        <v>48</v>
      </c>
      <c r="W74" s="66" t="str">
        <f t="shared" si="23"/>
        <v>W</v>
      </c>
      <c r="X74" s="66">
        <f t="shared" si="46"/>
        <v>2</v>
      </c>
      <c r="Y74" s="66">
        <f t="shared" si="34"/>
        <v>8</v>
      </c>
      <c r="Z74" s="66">
        <f t="shared" si="35"/>
        <v>1</v>
      </c>
      <c r="AA74" s="106">
        <f t="shared" si="36"/>
        <v>34</v>
      </c>
      <c r="AB74" s="106">
        <f t="shared" si="37"/>
        <v>63</v>
      </c>
      <c r="AC74" s="154">
        <f t="shared" si="25"/>
        <v>-17</v>
      </c>
      <c r="AD74" s="155">
        <f t="shared" si="26"/>
        <v>18</v>
      </c>
      <c r="AF74" s="66" t="str">
        <f t="shared" si="27"/>
        <v>L</v>
      </c>
      <c r="AG74" s="66">
        <f t="shared" si="38"/>
        <v>2</v>
      </c>
      <c r="AH74" s="66">
        <f t="shared" si="39"/>
        <v>7</v>
      </c>
      <c r="AI74" s="66">
        <f t="shared" si="40"/>
        <v>1</v>
      </c>
      <c r="AJ74" s="106">
        <f t="shared" si="41"/>
        <v>21</v>
      </c>
      <c r="AK74" s="106">
        <f t="shared" si="42"/>
        <v>0</v>
      </c>
      <c r="AL74" s="154">
        <f t="shared" si="28"/>
        <v>-325</v>
      </c>
      <c r="AM74" s="155">
        <f t="shared" si="29"/>
        <v>3</v>
      </c>
      <c r="AO74" s="66" t="str">
        <f t="shared" si="30"/>
        <v>L</v>
      </c>
      <c r="AP74" s="66">
        <f t="shared" si="13"/>
        <v>2</v>
      </c>
      <c r="AQ74" s="66">
        <f t="shared" si="31"/>
        <v>8</v>
      </c>
      <c r="AR74" s="66">
        <f t="shared" si="32"/>
        <v>2</v>
      </c>
      <c r="AS74" s="106">
        <f t="shared" si="4"/>
        <v>34</v>
      </c>
      <c r="AT74" s="106">
        <f t="shared" si="43"/>
        <v>0</v>
      </c>
      <c r="AU74" s="154">
        <f t="shared" si="33"/>
        <v>-342</v>
      </c>
    </row>
    <row r="75" spans="1:47">
      <c r="A75" s="197">
        <f t="shared" si="14"/>
        <v>65</v>
      </c>
      <c r="B75" s="198">
        <f>Data!B75</f>
        <v>7</v>
      </c>
      <c r="D75" s="112">
        <f t="shared" si="5"/>
        <v>1</v>
      </c>
      <c r="E75" s="116" t="str">
        <f t="shared" si="6"/>
        <v>A</v>
      </c>
      <c r="F75" s="158"/>
      <c r="G75" s="66" t="str">
        <f t="shared" si="15"/>
        <v>W</v>
      </c>
      <c r="H75" s="66">
        <f t="shared" si="7"/>
        <v>1</v>
      </c>
      <c r="I75" s="66">
        <f t="shared" si="16"/>
        <v>1</v>
      </c>
      <c r="J75" s="66">
        <f t="shared" si="17"/>
        <v>1</v>
      </c>
      <c r="K75" s="106">
        <f t="shared" si="8"/>
        <v>1</v>
      </c>
      <c r="L75" s="106">
        <f t="shared" si="18"/>
        <v>102</v>
      </c>
      <c r="M75" s="154">
        <f t="shared" si="19"/>
        <v>-124</v>
      </c>
      <c r="O75" s="66" t="str">
        <f t="shared" si="20"/>
        <v>W</v>
      </c>
      <c r="P75" s="66">
        <f t="shared" si="45"/>
        <v>2</v>
      </c>
      <c r="Q75" s="66">
        <f t="shared" si="10"/>
        <v>1</v>
      </c>
      <c r="R75" s="66">
        <f t="shared" si="11"/>
        <v>1</v>
      </c>
      <c r="S75" s="106">
        <f t="shared" ref="S75:S138" si="47">INDEX($AY$11:$AZ$25,Q75,2)</f>
        <v>1</v>
      </c>
      <c r="T75" s="106">
        <f t="shared" si="21"/>
        <v>102</v>
      </c>
      <c r="U75" s="154">
        <f t="shared" si="22"/>
        <v>149</v>
      </c>
      <c r="W75" s="66" t="str">
        <f t="shared" si="23"/>
        <v>L</v>
      </c>
      <c r="X75" s="66">
        <f t="shared" si="46"/>
        <v>2</v>
      </c>
      <c r="Y75" s="66">
        <f t="shared" si="34"/>
        <v>8</v>
      </c>
      <c r="Z75" s="66">
        <f t="shared" si="35"/>
        <v>2</v>
      </c>
      <c r="AA75" s="106">
        <f t="shared" si="36"/>
        <v>34</v>
      </c>
      <c r="AB75" s="106">
        <f t="shared" si="37"/>
        <v>0</v>
      </c>
      <c r="AC75" s="154">
        <f t="shared" si="25"/>
        <v>-51</v>
      </c>
      <c r="AD75" s="155">
        <f t="shared" si="26"/>
        <v>18</v>
      </c>
      <c r="AF75" s="66" t="str">
        <f t="shared" si="27"/>
        <v>L</v>
      </c>
      <c r="AG75" s="66">
        <f t="shared" si="38"/>
        <v>1</v>
      </c>
      <c r="AH75" s="66">
        <f t="shared" si="39"/>
        <v>7</v>
      </c>
      <c r="AI75" s="66">
        <f t="shared" si="40"/>
        <v>2</v>
      </c>
      <c r="AJ75" s="106">
        <f t="shared" si="41"/>
        <v>21</v>
      </c>
      <c r="AK75" s="106">
        <f t="shared" si="42"/>
        <v>0</v>
      </c>
      <c r="AL75" s="154">
        <f t="shared" si="28"/>
        <v>-346</v>
      </c>
      <c r="AM75" s="155">
        <f t="shared" si="29"/>
        <v>3</v>
      </c>
      <c r="AO75" s="66" t="str">
        <f t="shared" si="30"/>
        <v>L</v>
      </c>
      <c r="AP75" s="66">
        <f t="shared" si="13"/>
        <v>1</v>
      </c>
      <c r="AQ75" s="66">
        <f t="shared" si="31"/>
        <v>1</v>
      </c>
      <c r="AR75" s="66">
        <f t="shared" si="32"/>
        <v>1</v>
      </c>
      <c r="AS75" s="106">
        <f t="shared" ref="AS75:AS138" si="48">INDEX($AY$11:$AZ$25,AQ75,2)</f>
        <v>1</v>
      </c>
      <c r="AT75" s="106">
        <f t="shared" si="43"/>
        <v>0</v>
      </c>
      <c r="AU75" s="154">
        <f t="shared" si="33"/>
        <v>-343</v>
      </c>
    </row>
    <row r="76" spans="1:47">
      <c r="A76" s="197">
        <f t="shared" si="14"/>
        <v>66</v>
      </c>
      <c r="B76" s="198">
        <f>Data!B76</f>
        <v>8</v>
      </c>
      <c r="D76" s="112">
        <f t="shared" ref="D76:D139" si="49">IF($B76=0,0,IF(AND($B76&gt;0,$B76&lt;13),1,IF(AND($B76&gt;12,$B76&lt;25),2,3)))</f>
        <v>1</v>
      </c>
      <c r="E76" s="116" t="str">
        <f t="shared" ref="E76:E139" si="50">IF(B76=0,0,IF(MOD(B76,3)=1,"A",IF(MOD(B76,3),"B","C")))</f>
        <v>B</v>
      </c>
      <c r="F76" s="158"/>
      <c r="G76" s="66" t="str">
        <f t="shared" si="15"/>
        <v>W</v>
      </c>
      <c r="H76" s="66">
        <f t="shared" ref="H76:H139" si="51">IF(AND($H$9&lt;&gt;" ",$H$9&gt;0, $H$9 &lt;4),$H$9,1)</f>
        <v>1</v>
      </c>
      <c r="I76" s="66">
        <f t="shared" si="16"/>
        <v>1</v>
      </c>
      <c r="J76" s="66">
        <f t="shared" si="17"/>
        <v>2</v>
      </c>
      <c r="K76" s="106">
        <f t="shared" ref="K76:K139" si="52">INDEX($AY$11:$AZ$25,I76,2)</f>
        <v>1</v>
      </c>
      <c r="L76" s="106">
        <f t="shared" si="18"/>
        <v>3</v>
      </c>
      <c r="M76" s="154">
        <f t="shared" si="19"/>
        <v>-122</v>
      </c>
      <c r="O76" s="66" t="str">
        <f t="shared" si="20"/>
        <v>L</v>
      </c>
      <c r="P76" s="66">
        <f t="shared" si="45"/>
        <v>2</v>
      </c>
      <c r="Q76" s="66">
        <f t="shared" ref="Q76:Q139" si="53">IF(AND(Q75=$I$9,R75=2),1,IF(AND(Q75&lt;$I$9,R75=2),Q75+1,Q75))</f>
        <v>1</v>
      </c>
      <c r="R76" s="66">
        <f t="shared" ref="R76:R139" si="54">IF(R75&lt;2,R75+1,1)</f>
        <v>2</v>
      </c>
      <c r="S76" s="106">
        <f t="shared" si="47"/>
        <v>1</v>
      </c>
      <c r="T76" s="106">
        <f t="shared" si="21"/>
        <v>0</v>
      </c>
      <c r="U76" s="154">
        <f t="shared" si="22"/>
        <v>148</v>
      </c>
      <c r="W76" s="66" t="str">
        <f t="shared" si="23"/>
        <v>L</v>
      </c>
      <c r="X76" s="66">
        <f t="shared" si="46"/>
        <v>3</v>
      </c>
      <c r="Y76" s="66">
        <f t="shared" si="34"/>
        <v>1</v>
      </c>
      <c r="Z76" s="66">
        <f t="shared" si="35"/>
        <v>1</v>
      </c>
      <c r="AA76" s="106">
        <f t="shared" si="36"/>
        <v>1</v>
      </c>
      <c r="AB76" s="106">
        <f t="shared" si="37"/>
        <v>0</v>
      </c>
      <c r="AC76" s="154">
        <f t="shared" si="25"/>
        <v>-52</v>
      </c>
      <c r="AD76" s="155">
        <f t="shared" si="26"/>
        <v>18</v>
      </c>
      <c r="AF76" s="66" t="str">
        <f t="shared" si="27"/>
        <v>W</v>
      </c>
      <c r="AG76" s="66">
        <f t="shared" si="38"/>
        <v>1</v>
      </c>
      <c r="AH76" s="66">
        <f t="shared" si="39"/>
        <v>8</v>
      </c>
      <c r="AI76" s="66">
        <f t="shared" si="40"/>
        <v>1</v>
      </c>
      <c r="AJ76" s="106">
        <f t="shared" si="41"/>
        <v>34</v>
      </c>
      <c r="AK76" s="106">
        <f t="shared" si="42"/>
        <v>63</v>
      </c>
      <c r="AL76" s="154">
        <f t="shared" si="28"/>
        <v>-317</v>
      </c>
      <c r="AM76" s="155">
        <f t="shared" si="29"/>
        <v>3</v>
      </c>
      <c r="AO76" s="66" t="str">
        <f t="shared" si="30"/>
        <v>W</v>
      </c>
      <c r="AP76" s="66">
        <f t="shared" ref="AP76:AP139" si="55">IF($D76=0,AP75,$D76)</f>
        <v>1</v>
      </c>
      <c r="AQ76" s="66">
        <f t="shared" si="31"/>
        <v>1</v>
      </c>
      <c r="AR76" s="66">
        <f t="shared" si="32"/>
        <v>2</v>
      </c>
      <c r="AS76" s="106">
        <f t="shared" si="48"/>
        <v>1</v>
      </c>
      <c r="AT76" s="106">
        <f t="shared" si="43"/>
        <v>3</v>
      </c>
      <c r="AU76" s="154">
        <f t="shared" si="33"/>
        <v>-341</v>
      </c>
    </row>
    <row r="77" spans="1:47">
      <c r="A77" s="197">
        <f t="shared" ref="A77:A140" si="56">A76+1</f>
        <v>67</v>
      </c>
      <c r="B77" s="198">
        <f>Data!B77</f>
        <v>2</v>
      </c>
      <c r="D77" s="112">
        <f t="shared" si="49"/>
        <v>1</v>
      </c>
      <c r="E77" s="116" t="str">
        <f t="shared" si="50"/>
        <v>B</v>
      </c>
      <c r="F77" s="158"/>
      <c r="G77" s="66" t="str">
        <f t="shared" ref="G77:G140" si="57">IF($D77=H76,"W","L")</f>
        <v>W</v>
      </c>
      <c r="H77" s="66">
        <f t="shared" si="51"/>
        <v>1</v>
      </c>
      <c r="I77" s="66">
        <f t="shared" ref="I77:I140" si="58">IF(AND(I76=$I$9,J76=2),1,IF(AND(I76&lt;$I$9,J76=2),I76+1,I76))</f>
        <v>2</v>
      </c>
      <c r="J77" s="66">
        <f t="shared" ref="J77:J140" si="59">IF(J76&lt;2,J76+1,1)</f>
        <v>1</v>
      </c>
      <c r="K77" s="106">
        <f t="shared" si="52"/>
        <v>2</v>
      </c>
      <c r="L77" s="106">
        <f t="shared" ref="L77:L140" si="60">IF(G77="W",K76*3,0)</f>
        <v>3</v>
      </c>
      <c r="M77" s="154">
        <f t="shared" ref="M77:M140" si="61">M76-K77+L77</f>
        <v>-121</v>
      </c>
      <c r="O77" s="66" t="str">
        <f t="shared" ref="O77:O140" si="62">IF($D77=P76,"W","L")</f>
        <v>L</v>
      </c>
      <c r="P77" s="66">
        <f t="shared" si="45"/>
        <v>2</v>
      </c>
      <c r="Q77" s="66">
        <f t="shared" si="53"/>
        <v>2</v>
      </c>
      <c r="R77" s="66">
        <f t="shared" si="54"/>
        <v>1</v>
      </c>
      <c r="S77" s="106">
        <f t="shared" si="47"/>
        <v>2</v>
      </c>
      <c r="T77" s="106">
        <f t="shared" ref="T77:T140" si="63">IF(O77="W",S76*3,0)</f>
        <v>0</v>
      </c>
      <c r="U77" s="154">
        <f t="shared" ref="U77:U140" si="64">U76-S77+T77</f>
        <v>146</v>
      </c>
      <c r="W77" s="66" t="str">
        <f t="shared" ref="W77:W140" si="65">IF($D77=X76,"W","L")</f>
        <v>L</v>
      </c>
      <c r="X77" s="66">
        <f t="shared" si="46"/>
        <v>3</v>
      </c>
      <c r="Y77" s="66">
        <f t="shared" si="34"/>
        <v>1</v>
      </c>
      <c r="Z77" s="66">
        <f t="shared" si="35"/>
        <v>2</v>
      </c>
      <c r="AA77" s="106">
        <f t="shared" si="36"/>
        <v>1</v>
      </c>
      <c r="AB77" s="106">
        <f t="shared" si="37"/>
        <v>0</v>
      </c>
      <c r="AC77" s="154">
        <f t="shared" ref="AC77:AC140" si="66">AC76-AA77+AB77</f>
        <v>-53</v>
      </c>
      <c r="AD77" s="155">
        <f t="shared" ref="AD77:AD140" si="67">IF(AC77&gt;AD76,AC77,AD76)</f>
        <v>18</v>
      </c>
      <c r="AF77" s="66" t="str">
        <f t="shared" ref="AF77:AF140" si="68">IF($D77=AG76,"W","L")</f>
        <v>W</v>
      </c>
      <c r="AG77" s="66">
        <f t="shared" si="38"/>
        <v>1</v>
      </c>
      <c r="AH77" s="66">
        <f t="shared" si="39"/>
        <v>8</v>
      </c>
      <c r="AI77" s="66">
        <f t="shared" si="40"/>
        <v>2</v>
      </c>
      <c r="AJ77" s="106">
        <f t="shared" si="41"/>
        <v>34</v>
      </c>
      <c r="AK77" s="106">
        <f t="shared" si="42"/>
        <v>102</v>
      </c>
      <c r="AL77" s="154">
        <f t="shared" ref="AL77:AL140" si="69">AL76-AJ77+AK77</f>
        <v>-249</v>
      </c>
      <c r="AM77" s="155">
        <f t="shared" ref="AM77:AM140" si="70">IF(AL77&gt;AM76,AL77,AM76)</f>
        <v>3</v>
      </c>
      <c r="AO77" s="66" t="str">
        <f t="shared" ref="AO77:AO140" si="71">IF($D77=AP76,"W","L")</f>
        <v>W</v>
      </c>
      <c r="AP77" s="66">
        <f t="shared" si="55"/>
        <v>1</v>
      </c>
      <c r="AQ77" s="66">
        <f t="shared" ref="AQ77:AQ140" si="72">IF(AND(AQ76=$I$9,AR76=2),1,IF(AND(AQ76&lt;$I$9,AR76=2),AQ76+1,AQ76))</f>
        <v>2</v>
      </c>
      <c r="AR77" s="66">
        <f t="shared" ref="AR77:AR140" si="73">IF(AR76&lt;2,AR76+1,1)</f>
        <v>1</v>
      </c>
      <c r="AS77" s="106">
        <f t="shared" si="48"/>
        <v>2</v>
      </c>
      <c r="AT77" s="106">
        <f t="shared" si="43"/>
        <v>3</v>
      </c>
      <c r="AU77" s="154">
        <f t="shared" ref="AU77:AU140" si="74">AU76-AS77+AT77</f>
        <v>-340</v>
      </c>
    </row>
    <row r="78" spans="1:47">
      <c r="A78" s="197">
        <f t="shared" si="56"/>
        <v>68</v>
      </c>
      <c r="B78" s="198">
        <f>Data!B78</f>
        <v>33</v>
      </c>
      <c r="D78" s="112">
        <f t="shared" si="49"/>
        <v>3</v>
      </c>
      <c r="E78" s="116" t="str">
        <f t="shared" si="50"/>
        <v>C</v>
      </c>
      <c r="F78" s="158"/>
      <c r="G78" s="66" t="str">
        <f t="shared" si="57"/>
        <v>L</v>
      </c>
      <c r="H78" s="66">
        <f t="shared" si="51"/>
        <v>1</v>
      </c>
      <c r="I78" s="66">
        <f t="shared" si="58"/>
        <v>2</v>
      </c>
      <c r="J78" s="66">
        <f t="shared" si="59"/>
        <v>2</v>
      </c>
      <c r="K78" s="106">
        <f t="shared" si="52"/>
        <v>2</v>
      </c>
      <c r="L78" s="106">
        <f t="shared" si="60"/>
        <v>0</v>
      </c>
      <c r="M78" s="154">
        <f t="shared" si="61"/>
        <v>-123</v>
      </c>
      <c r="O78" s="66" t="str">
        <f t="shared" si="62"/>
        <v>L</v>
      </c>
      <c r="P78" s="66">
        <f t="shared" si="45"/>
        <v>2</v>
      </c>
      <c r="Q78" s="66">
        <f t="shared" si="53"/>
        <v>2</v>
      </c>
      <c r="R78" s="66">
        <f t="shared" si="54"/>
        <v>2</v>
      </c>
      <c r="S78" s="106">
        <f t="shared" si="47"/>
        <v>2</v>
      </c>
      <c r="T78" s="106">
        <f t="shared" si="63"/>
        <v>0</v>
      </c>
      <c r="U78" s="154">
        <f t="shared" si="64"/>
        <v>144</v>
      </c>
      <c r="W78" s="66" t="str">
        <f t="shared" si="65"/>
        <v>W</v>
      </c>
      <c r="X78" s="66">
        <f t="shared" si="46"/>
        <v>3</v>
      </c>
      <c r="Y78" s="66">
        <f t="shared" ref="Y78:Y141" si="75">IF(AC77&gt;AD76,1,IF(AND(Y77=$Y$9,Z77=2),1,IF(AND(Y77&lt;$Y$9,Z77=2),Y77+1,Y77)))</f>
        <v>2</v>
      </c>
      <c r="Z78" s="66">
        <f t="shared" ref="Z78:Z141" si="76">IF(AC77&gt;AD76,1,IF(Z77=2,1,2))</f>
        <v>1</v>
      </c>
      <c r="AA78" s="106">
        <f t="shared" ref="AA78:AA141" si="77">INDEX($AY$11:$AZ$25,Y78,2)</f>
        <v>2</v>
      </c>
      <c r="AB78" s="106">
        <f t="shared" ref="AB78:AB141" si="78">IF(W78="W",AA77*3,0)</f>
        <v>3</v>
      </c>
      <c r="AC78" s="154">
        <f t="shared" si="66"/>
        <v>-52</v>
      </c>
      <c r="AD78" s="155">
        <f t="shared" si="67"/>
        <v>18</v>
      </c>
      <c r="AF78" s="66" t="str">
        <f t="shared" si="68"/>
        <v>L</v>
      </c>
      <c r="AG78" s="66">
        <f t="shared" ref="AG78:AG141" si="79">IF($D78=0,AG77,$D78)</f>
        <v>3</v>
      </c>
      <c r="AH78" s="66">
        <f t="shared" ref="AH78:AH141" si="80">IF(AL77&gt;AM76,1,IF(AND(AH77=$Y$9,AI77=2),1,IF(AND(AH77&lt;$Y$9,AI77=2),AH77+1,AH77)))</f>
        <v>1</v>
      </c>
      <c r="AI78" s="66">
        <f t="shared" ref="AI78:AI141" si="81">IF(AL77&gt;AM76,1,IF(AI77=2,1,2))</f>
        <v>1</v>
      </c>
      <c r="AJ78" s="106">
        <f t="shared" ref="AJ78:AJ141" si="82">INDEX($AY$11:$AZ$25,AH78,2)</f>
        <v>1</v>
      </c>
      <c r="AK78" s="106">
        <f t="shared" ref="AK78:AK141" si="83">IF(AF78="W",AJ77*3,0)</f>
        <v>0</v>
      </c>
      <c r="AL78" s="154">
        <f t="shared" si="69"/>
        <v>-250</v>
      </c>
      <c r="AM78" s="155">
        <f t="shared" si="70"/>
        <v>3</v>
      </c>
      <c r="AO78" s="66" t="str">
        <f t="shared" si="71"/>
        <v>L</v>
      </c>
      <c r="AP78" s="66">
        <f t="shared" si="55"/>
        <v>3</v>
      </c>
      <c r="AQ78" s="66">
        <f t="shared" si="72"/>
        <v>2</v>
      </c>
      <c r="AR78" s="66">
        <f t="shared" si="73"/>
        <v>2</v>
      </c>
      <c r="AS78" s="106">
        <f t="shared" si="48"/>
        <v>2</v>
      </c>
      <c r="AT78" s="106">
        <f t="shared" ref="AT78:AT141" si="84">IF(AO78="W",AS77*3,0)</f>
        <v>0</v>
      </c>
      <c r="AU78" s="154">
        <f t="shared" si="74"/>
        <v>-342</v>
      </c>
    </row>
    <row r="79" spans="1:47">
      <c r="A79" s="197">
        <f t="shared" si="56"/>
        <v>69</v>
      </c>
      <c r="B79" s="198">
        <f>Data!B79</f>
        <v>34</v>
      </c>
      <c r="D79" s="112">
        <f t="shared" si="49"/>
        <v>3</v>
      </c>
      <c r="E79" s="116" t="str">
        <f t="shared" si="50"/>
        <v>A</v>
      </c>
      <c r="F79" s="158"/>
      <c r="G79" s="66" t="str">
        <f t="shared" si="57"/>
        <v>L</v>
      </c>
      <c r="H79" s="66">
        <f t="shared" si="51"/>
        <v>1</v>
      </c>
      <c r="I79" s="66">
        <f t="shared" si="58"/>
        <v>3</v>
      </c>
      <c r="J79" s="66">
        <f t="shared" si="59"/>
        <v>1</v>
      </c>
      <c r="K79" s="106">
        <f t="shared" si="52"/>
        <v>3</v>
      </c>
      <c r="L79" s="106">
        <f t="shared" si="60"/>
        <v>0</v>
      </c>
      <c r="M79" s="154">
        <f t="shared" si="61"/>
        <v>-126</v>
      </c>
      <c r="O79" s="66" t="str">
        <f t="shared" si="62"/>
        <v>L</v>
      </c>
      <c r="P79" s="66">
        <f t="shared" si="45"/>
        <v>2</v>
      </c>
      <c r="Q79" s="66">
        <f t="shared" si="53"/>
        <v>3</v>
      </c>
      <c r="R79" s="66">
        <f t="shared" si="54"/>
        <v>1</v>
      </c>
      <c r="S79" s="106">
        <f t="shared" si="47"/>
        <v>3</v>
      </c>
      <c r="T79" s="106">
        <f t="shared" si="63"/>
        <v>0</v>
      </c>
      <c r="U79" s="154">
        <f t="shared" si="64"/>
        <v>141</v>
      </c>
      <c r="W79" s="66" t="str">
        <f t="shared" si="65"/>
        <v>W</v>
      </c>
      <c r="X79" s="66">
        <f t="shared" si="46"/>
        <v>3</v>
      </c>
      <c r="Y79" s="66">
        <f t="shared" si="75"/>
        <v>2</v>
      </c>
      <c r="Z79" s="66">
        <f t="shared" si="76"/>
        <v>2</v>
      </c>
      <c r="AA79" s="106">
        <f t="shared" si="77"/>
        <v>2</v>
      </c>
      <c r="AB79" s="106">
        <f t="shared" si="78"/>
        <v>6</v>
      </c>
      <c r="AC79" s="154">
        <f t="shared" si="66"/>
        <v>-48</v>
      </c>
      <c r="AD79" s="155">
        <f t="shared" si="67"/>
        <v>18</v>
      </c>
      <c r="AF79" s="66" t="str">
        <f t="shared" si="68"/>
        <v>W</v>
      </c>
      <c r="AG79" s="66">
        <f t="shared" si="79"/>
        <v>3</v>
      </c>
      <c r="AH79" s="66">
        <f t="shared" si="80"/>
        <v>1</v>
      </c>
      <c r="AI79" s="66">
        <f t="shared" si="81"/>
        <v>2</v>
      </c>
      <c r="AJ79" s="106">
        <f t="shared" si="82"/>
        <v>1</v>
      </c>
      <c r="AK79" s="106">
        <f t="shared" si="83"/>
        <v>3</v>
      </c>
      <c r="AL79" s="154">
        <f t="shared" si="69"/>
        <v>-248</v>
      </c>
      <c r="AM79" s="155">
        <f t="shared" si="70"/>
        <v>3</v>
      </c>
      <c r="AO79" s="66" t="str">
        <f t="shared" si="71"/>
        <v>W</v>
      </c>
      <c r="AP79" s="66">
        <f t="shared" si="55"/>
        <v>3</v>
      </c>
      <c r="AQ79" s="66">
        <f t="shared" si="72"/>
        <v>3</v>
      </c>
      <c r="AR79" s="66">
        <f t="shared" si="73"/>
        <v>1</v>
      </c>
      <c r="AS79" s="106">
        <f t="shared" si="48"/>
        <v>3</v>
      </c>
      <c r="AT79" s="106">
        <f t="shared" si="84"/>
        <v>6</v>
      </c>
      <c r="AU79" s="154">
        <f t="shared" si="74"/>
        <v>-339</v>
      </c>
    </row>
    <row r="80" spans="1:47">
      <c r="A80" s="197">
        <f t="shared" si="56"/>
        <v>70</v>
      </c>
      <c r="B80" s="198">
        <f>Data!B80</f>
        <v>19</v>
      </c>
      <c r="D80" s="112">
        <f t="shared" si="49"/>
        <v>2</v>
      </c>
      <c r="E80" s="116" t="str">
        <f t="shared" si="50"/>
        <v>A</v>
      </c>
      <c r="F80" s="158"/>
      <c r="G80" s="66" t="str">
        <f t="shared" si="57"/>
        <v>L</v>
      </c>
      <c r="H80" s="66">
        <f t="shared" si="51"/>
        <v>1</v>
      </c>
      <c r="I80" s="66">
        <f t="shared" si="58"/>
        <v>3</v>
      </c>
      <c r="J80" s="66">
        <f t="shared" si="59"/>
        <v>2</v>
      </c>
      <c r="K80" s="106">
        <f t="shared" si="52"/>
        <v>3</v>
      </c>
      <c r="L80" s="106">
        <f t="shared" si="60"/>
        <v>0</v>
      </c>
      <c r="M80" s="154">
        <f t="shared" si="61"/>
        <v>-129</v>
      </c>
      <c r="O80" s="66" t="str">
        <f t="shared" si="62"/>
        <v>W</v>
      </c>
      <c r="P80" s="66">
        <f t="shared" si="45"/>
        <v>2</v>
      </c>
      <c r="Q80" s="66">
        <f t="shared" si="53"/>
        <v>3</v>
      </c>
      <c r="R80" s="66">
        <f t="shared" si="54"/>
        <v>2</v>
      </c>
      <c r="S80" s="106">
        <f t="shared" si="47"/>
        <v>3</v>
      </c>
      <c r="T80" s="106">
        <f t="shared" si="63"/>
        <v>9</v>
      </c>
      <c r="U80" s="154">
        <f t="shared" si="64"/>
        <v>147</v>
      </c>
      <c r="W80" s="66" t="str">
        <f t="shared" si="65"/>
        <v>L</v>
      </c>
      <c r="X80" s="66">
        <f t="shared" si="46"/>
        <v>3</v>
      </c>
      <c r="Y80" s="66">
        <f t="shared" si="75"/>
        <v>3</v>
      </c>
      <c r="Z80" s="66">
        <f t="shared" si="76"/>
        <v>1</v>
      </c>
      <c r="AA80" s="106">
        <f t="shared" si="77"/>
        <v>3</v>
      </c>
      <c r="AB80" s="106">
        <f t="shared" si="78"/>
        <v>0</v>
      </c>
      <c r="AC80" s="154">
        <f t="shared" si="66"/>
        <v>-51</v>
      </c>
      <c r="AD80" s="155">
        <f t="shared" si="67"/>
        <v>18</v>
      </c>
      <c r="AF80" s="66" t="str">
        <f t="shared" si="68"/>
        <v>L</v>
      </c>
      <c r="AG80" s="66">
        <f t="shared" si="79"/>
        <v>2</v>
      </c>
      <c r="AH80" s="66">
        <f t="shared" si="80"/>
        <v>2</v>
      </c>
      <c r="AI80" s="66">
        <f t="shared" si="81"/>
        <v>1</v>
      </c>
      <c r="AJ80" s="106">
        <f t="shared" si="82"/>
        <v>2</v>
      </c>
      <c r="AK80" s="106">
        <f t="shared" si="83"/>
        <v>0</v>
      </c>
      <c r="AL80" s="154">
        <f t="shared" si="69"/>
        <v>-250</v>
      </c>
      <c r="AM80" s="155">
        <f t="shared" si="70"/>
        <v>3</v>
      </c>
      <c r="AO80" s="66" t="str">
        <f t="shared" si="71"/>
        <v>L</v>
      </c>
      <c r="AP80" s="66">
        <f t="shared" si="55"/>
        <v>2</v>
      </c>
      <c r="AQ80" s="66">
        <f t="shared" si="72"/>
        <v>3</v>
      </c>
      <c r="AR80" s="66">
        <f t="shared" si="73"/>
        <v>2</v>
      </c>
      <c r="AS80" s="106">
        <f t="shared" si="48"/>
        <v>3</v>
      </c>
      <c r="AT80" s="106">
        <f t="shared" si="84"/>
        <v>0</v>
      </c>
      <c r="AU80" s="154">
        <f t="shared" si="74"/>
        <v>-342</v>
      </c>
    </row>
    <row r="81" spans="1:47">
      <c r="A81" s="197">
        <f t="shared" si="56"/>
        <v>71</v>
      </c>
      <c r="B81" s="198">
        <f>Data!B81</f>
        <v>27</v>
      </c>
      <c r="D81" s="112">
        <f t="shared" si="49"/>
        <v>3</v>
      </c>
      <c r="E81" s="116" t="str">
        <f t="shared" si="50"/>
        <v>C</v>
      </c>
      <c r="F81" s="158"/>
      <c r="G81" s="66" t="str">
        <f t="shared" si="57"/>
        <v>L</v>
      </c>
      <c r="H81" s="66">
        <f t="shared" si="51"/>
        <v>1</v>
      </c>
      <c r="I81" s="66">
        <f t="shared" si="58"/>
        <v>4</v>
      </c>
      <c r="J81" s="66">
        <f t="shared" si="59"/>
        <v>1</v>
      </c>
      <c r="K81" s="106">
        <f t="shared" si="52"/>
        <v>5</v>
      </c>
      <c r="L81" s="106">
        <f t="shared" si="60"/>
        <v>0</v>
      </c>
      <c r="M81" s="154">
        <f t="shared" si="61"/>
        <v>-134</v>
      </c>
      <c r="O81" s="66" t="str">
        <f t="shared" si="62"/>
        <v>L</v>
      </c>
      <c r="P81" s="66">
        <f t="shared" si="45"/>
        <v>2</v>
      </c>
      <c r="Q81" s="66">
        <f t="shared" si="53"/>
        <v>4</v>
      </c>
      <c r="R81" s="66">
        <f t="shared" si="54"/>
        <v>1</v>
      </c>
      <c r="S81" s="106">
        <f t="shared" si="47"/>
        <v>5</v>
      </c>
      <c r="T81" s="106">
        <f t="shared" si="63"/>
        <v>0</v>
      </c>
      <c r="U81" s="154">
        <f t="shared" si="64"/>
        <v>142</v>
      </c>
      <c r="W81" s="66" t="str">
        <f t="shared" si="65"/>
        <v>W</v>
      </c>
      <c r="X81" s="66">
        <f t="shared" si="46"/>
        <v>3</v>
      </c>
      <c r="Y81" s="66">
        <f t="shared" si="75"/>
        <v>3</v>
      </c>
      <c r="Z81" s="66">
        <f t="shared" si="76"/>
        <v>2</v>
      </c>
      <c r="AA81" s="106">
        <f t="shared" si="77"/>
        <v>3</v>
      </c>
      <c r="AB81" s="106">
        <f t="shared" si="78"/>
        <v>9</v>
      </c>
      <c r="AC81" s="154">
        <f t="shared" si="66"/>
        <v>-45</v>
      </c>
      <c r="AD81" s="155">
        <f t="shared" si="67"/>
        <v>18</v>
      </c>
      <c r="AF81" s="66" t="str">
        <f t="shared" si="68"/>
        <v>L</v>
      </c>
      <c r="AG81" s="66">
        <f t="shared" si="79"/>
        <v>3</v>
      </c>
      <c r="AH81" s="66">
        <f t="shared" si="80"/>
        <v>2</v>
      </c>
      <c r="AI81" s="66">
        <f t="shared" si="81"/>
        <v>2</v>
      </c>
      <c r="AJ81" s="106">
        <f t="shared" si="82"/>
        <v>2</v>
      </c>
      <c r="AK81" s="106">
        <f t="shared" si="83"/>
        <v>0</v>
      </c>
      <c r="AL81" s="154">
        <f t="shared" si="69"/>
        <v>-252</v>
      </c>
      <c r="AM81" s="155">
        <f t="shared" si="70"/>
        <v>3</v>
      </c>
      <c r="AO81" s="66" t="str">
        <f t="shared" si="71"/>
        <v>L</v>
      </c>
      <c r="AP81" s="66">
        <f t="shared" si="55"/>
        <v>3</v>
      </c>
      <c r="AQ81" s="66">
        <f t="shared" si="72"/>
        <v>4</v>
      </c>
      <c r="AR81" s="66">
        <f t="shared" si="73"/>
        <v>1</v>
      </c>
      <c r="AS81" s="106">
        <f t="shared" si="48"/>
        <v>5</v>
      </c>
      <c r="AT81" s="106">
        <f t="shared" si="84"/>
        <v>0</v>
      </c>
      <c r="AU81" s="154">
        <f t="shared" si="74"/>
        <v>-347</v>
      </c>
    </row>
    <row r="82" spans="1:47">
      <c r="A82" s="197">
        <f t="shared" si="56"/>
        <v>72</v>
      </c>
      <c r="B82" s="198">
        <f>Data!B82</f>
        <v>15</v>
      </c>
      <c r="D82" s="112">
        <f t="shared" si="49"/>
        <v>2</v>
      </c>
      <c r="E82" s="116" t="str">
        <f t="shared" si="50"/>
        <v>C</v>
      </c>
      <c r="F82" s="158"/>
      <c r="G82" s="66" t="str">
        <f t="shared" si="57"/>
        <v>L</v>
      </c>
      <c r="H82" s="66">
        <f t="shared" si="51"/>
        <v>1</v>
      </c>
      <c r="I82" s="66">
        <f t="shared" si="58"/>
        <v>4</v>
      </c>
      <c r="J82" s="66">
        <f t="shared" si="59"/>
        <v>2</v>
      </c>
      <c r="K82" s="106">
        <f t="shared" si="52"/>
        <v>5</v>
      </c>
      <c r="L82" s="106">
        <f t="shared" si="60"/>
        <v>0</v>
      </c>
      <c r="M82" s="154">
        <f t="shared" si="61"/>
        <v>-139</v>
      </c>
      <c r="O82" s="66" t="str">
        <f t="shared" si="62"/>
        <v>W</v>
      </c>
      <c r="P82" s="66">
        <f t="shared" si="45"/>
        <v>2</v>
      </c>
      <c r="Q82" s="66">
        <f t="shared" si="53"/>
        <v>4</v>
      </c>
      <c r="R82" s="66">
        <f t="shared" si="54"/>
        <v>2</v>
      </c>
      <c r="S82" s="106">
        <f t="shared" si="47"/>
        <v>5</v>
      </c>
      <c r="T82" s="106">
        <f t="shared" si="63"/>
        <v>15</v>
      </c>
      <c r="U82" s="154">
        <f t="shared" si="64"/>
        <v>152</v>
      </c>
      <c r="W82" s="66" t="str">
        <f t="shared" si="65"/>
        <v>L</v>
      </c>
      <c r="X82" s="66">
        <f t="shared" si="46"/>
        <v>3</v>
      </c>
      <c r="Y82" s="66">
        <f t="shared" si="75"/>
        <v>4</v>
      </c>
      <c r="Z82" s="66">
        <f t="shared" si="76"/>
        <v>1</v>
      </c>
      <c r="AA82" s="106">
        <f t="shared" si="77"/>
        <v>5</v>
      </c>
      <c r="AB82" s="106">
        <f t="shared" si="78"/>
        <v>0</v>
      </c>
      <c r="AC82" s="154">
        <f t="shared" si="66"/>
        <v>-50</v>
      </c>
      <c r="AD82" s="155">
        <f t="shared" si="67"/>
        <v>18</v>
      </c>
      <c r="AF82" s="66" t="str">
        <f t="shared" si="68"/>
        <v>L</v>
      </c>
      <c r="AG82" s="66">
        <f t="shared" si="79"/>
        <v>2</v>
      </c>
      <c r="AH82" s="66">
        <f t="shared" si="80"/>
        <v>3</v>
      </c>
      <c r="AI82" s="66">
        <f t="shared" si="81"/>
        <v>1</v>
      </c>
      <c r="AJ82" s="106">
        <f t="shared" si="82"/>
        <v>3</v>
      </c>
      <c r="AK82" s="106">
        <f t="shared" si="83"/>
        <v>0</v>
      </c>
      <c r="AL82" s="154">
        <f t="shared" si="69"/>
        <v>-255</v>
      </c>
      <c r="AM82" s="155">
        <f t="shared" si="70"/>
        <v>3</v>
      </c>
      <c r="AO82" s="66" t="str">
        <f t="shared" si="71"/>
        <v>L</v>
      </c>
      <c r="AP82" s="66">
        <f t="shared" si="55"/>
        <v>2</v>
      </c>
      <c r="AQ82" s="66">
        <f t="shared" si="72"/>
        <v>4</v>
      </c>
      <c r="AR82" s="66">
        <f t="shared" si="73"/>
        <v>2</v>
      </c>
      <c r="AS82" s="106">
        <f t="shared" si="48"/>
        <v>5</v>
      </c>
      <c r="AT82" s="106">
        <f t="shared" si="84"/>
        <v>0</v>
      </c>
      <c r="AU82" s="154">
        <f t="shared" si="74"/>
        <v>-352</v>
      </c>
    </row>
    <row r="83" spans="1:47">
      <c r="A83" s="197">
        <f t="shared" si="56"/>
        <v>73</v>
      </c>
      <c r="B83" s="198">
        <f>Data!B83</f>
        <v>30</v>
      </c>
      <c r="D83" s="112">
        <f t="shared" si="49"/>
        <v>3</v>
      </c>
      <c r="E83" s="116" t="str">
        <f t="shared" si="50"/>
        <v>C</v>
      </c>
      <c r="F83" s="158"/>
      <c r="G83" s="66" t="str">
        <f t="shared" si="57"/>
        <v>L</v>
      </c>
      <c r="H83" s="66">
        <f t="shared" si="51"/>
        <v>1</v>
      </c>
      <c r="I83" s="66">
        <f t="shared" si="58"/>
        <v>5</v>
      </c>
      <c r="J83" s="66">
        <f t="shared" si="59"/>
        <v>1</v>
      </c>
      <c r="K83" s="106">
        <f t="shared" si="52"/>
        <v>8</v>
      </c>
      <c r="L83" s="106">
        <f t="shared" si="60"/>
        <v>0</v>
      </c>
      <c r="M83" s="154">
        <f t="shared" si="61"/>
        <v>-147</v>
      </c>
      <c r="O83" s="66" t="str">
        <f t="shared" si="62"/>
        <v>L</v>
      </c>
      <c r="P83" s="66">
        <f t="shared" si="45"/>
        <v>2</v>
      </c>
      <c r="Q83" s="66">
        <f t="shared" si="53"/>
        <v>5</v>
      </c>
      <c r="R83" s="66">
        <f t="shared" si="54"/>
        <v>1</v>
      </c>
      <c r="S83" s="106">
        <f t="shared" si="47"/>
        <v>8</v>
      </c>
      <c r="T83" s="106">
        <f t="shared" si="63"/>
        <v>0</v>
      </c>
      <c r="U83" s="154">
        <f t="shared" si="64"/>
        <v>144</v>
      </c>
      <c r="W83" s="66" t="str">
        <f t="shared" si="65"/>
        <v>W</v>
      </c>
      <c r="X83" s="66">
        <f t="shared" si="46"/>
        <v>3</v>
      </c>
      <c r="Y83" s="66">
        <f t="shared" si="75"/>
        <v>4</v>
      </c>
      <c r="Z83" s="66">
        <f t="shared" si="76"/>
        <v>2</v>
      </c>
      <c r="AA83" s="106">
        <f t="shared" si="77"/>
        <v>5</v>
      </c>
      <c r="AB83" s="106">
        <f t="shared" si="78"/>
        <v>15</v>
      </c>
      <c r="AC83" s="154">
        <f t="shared" si="66"/>
        <v>-40</v>
      </c>
      <c r="AD83" s="155">
        <f t="shared" si="67"/>
        <v>18</v>
      </c>
      <c r="AF83" s="66" t="str">
        <f t="shared" si="68"/>
        <v>L</v>
      </c>
      <c r="AG83" s="66">
        <f t="shared" si="79"/>
        <v>3</v>
      </c>
      <c r="AH83" s="66">
        <f t="shared" si="80"/>
        <v>3</v>
      </c>
      <c r="AI83" s="66">
        <f t="shared" si="81"/>
        <v>2</v>
      </c>
      <c r="AJ83" s="106">
        <f t="shared" si="82"/>
        <v>3</v>
      </c>
      <c r="AK83" s="106">
        <f t="shared" si="83"/>
        <v>0</v>
      </c>
      <c r="AL83" s="154">
        <f t="shared" si="69"/>
        <v>-258</v>
      </c>
      <c r="AM83" s="155">
        <f t="shared" si="70"/>
        <v>3</v>
      </c>
      <c r="AO83" s="66" t="str">
        <f t="shared" si="71"/>
        <v>L</v>
      </c>
      <c r="AP83" s="66">
        <f t="shared" si="55"/>
        <v>3</v>
      </c>
      <c r="AQ83" s="66">
        <f t="shared" si="72"/>
        <v>5</v>
      </c>
      <c r="AR83" s="66">
        <f t="shared" si="73"/>
        <v>1</v>
      </c>
      <c r="AS83" s="106">
        <f t="shared" si="48"/>
        <v>8</v>
      </c>
      <c r="AT83" s="106">
        <f t="shared" si="84"/>
        <v>0</v>
      </c>
      <c r="AU83" s="154">
        <f t="shared" si="74"/>
        <v>-360</v>
      </c>
    </row>
    <row r="84" spans="1:47">
      <c r="A84" s="197">
        <f t="shared" si="56"/>
        <v>74</v>
      </c>
      <c r="B84" s="198">
        <f>Data!B84</f>
        <v>5</v>
      </c>
      <c r="D84" s="112">
        <f t="shared" si="49"/>
        <v>1</v>
      </c>
      <c r="E84" s="116" t="str">
        <f t="shared" si="50"/>
        <v>B</v>
      </c>
      <c r="F84" s="158"/>
      <c r="G84" s="66" t="str">
        <f t="shared" si="57"/>
        <v>W</v>
      </c>
      <c r="H84" s="66">
        <f t="shared" si="51"/>
        <v>1</v>
      </c>
      <c r="I84" s="66">
        <f t="shared" si="58"/>
        <v>5</v>
      </c>
      <c r="J84" s="66">
        <f t="shared" si="59"/>
        <v>2</v>
      </c>
      <c r="K84" s="106">
        <f t="shared" si="52"/>
        <v>8</v>
      </c>
      <c r="L84" s="106">
        <f t="shared" si="60"/>
        <v>24</v>
      </c>
      <c r="M84" s="154">
        <f t="shared" si="61"/>
        <v>-131</v>
      </c>
      <c r="O84" s="66" t="str">
        <f t="shared" si="62"/>
        <v>L</v>
      </c>
      <c r="P84" s="66">
        <f t="shared" si="45"/>
        <v>2</v>
      </c>
      <c r="Q84" s="66">
        <f t="shared" si="53"/>
        <v>5</v>
      </c>
      <c r="R84" s="66">
        <f t="shared" si="54"/>
        <v>2</v>
      </c>
      <c r="S84" s="106">
        <f t="shared" si="47"/>
        <v>8</v>
      </c>
      <c r="T84" s="106">
        <f t="shared" si="63"/>
        <v>0</v>
      </c>
      <c r="U84" s="154">
        <f t="shared" si="64"/>
        <v>136</v>
      </c>
      <c r="W84" s="66" t="str">
        <f t="shared" si="65"/>
        <v>L</v>
      </c>
      <c r="X84" s="66">
        <f t="shared" si="46"/>
        <v>3</v>
      </c>
      <c r="Y84" s="66">
        <f t="shared" si="75"/>
        <v>5</v>
      </c>
      <c r="Z84" s="66">
        <f t="shared" si="76"/>
        <v>1</v>
      </c>
      <c r="AA84" s="106">
        <f t="shared" si="77"/>
        <v>8</v>
      </c>
      <c r="AB84" s="106">
        <f t="shared" si="78"/>
        <v>0</v>
      </c>
      <c r="AC84" s="154">
        <f t="shared" si="66"/>
        <v>-48</v>
      </c>
      <c r="AD84" s="155">
        <f t="shared" si="67"/>
        <v>18</v>
      </c>
      <c r="AF84" s="66" t="str">
        <f t="shared" si="68"/>
        <v>L</v>
      </c>
      <c r="AG84" s="66">
        <f t="shared" si="79"/>
        <v>1</v>
      </c>
      <c r="AH84" s="66">
        <f t="shared" si="80"/>
        <v>4</v>
      </c>
      <c r="AI84" s="66">
        <f t="shared" si="81"/>
        <v>1</v>
      </c>
      <c r="AJ84" s="106">
        <f t="shared" si="82"/>
        <v>5</v>
      </c>
      <c r="AK84" s="106">
        <f t="shared" si="83"/>
        <v>0</v>
      </c>
      <c r="AL84" s="154">
        <f t="shared" si="69"/>
        <v>-263</v>
      </c>
      <c r="AM84" s="155">
        <f t="shared" si="70"/>
        <v>3</v>
      </c>
      <c r="AO84" s="66" t="str">
        <f t="shared" si="71"/>
        <v>L</v>
      </c>
      <c r="AP84" s="66">
        <f t="shared" si="55"/>
        <v>1</v>
      </c>
      <c r="AQ84" s="66">
        <f t="shared" si="72"/>
        <v>5</v>
      </c>
      <c r="AR84" s="66">
        <f t="shared" si="73"/>
        <v>2</v>
      </c>
      <c r="AS84" s="106">
        <f t="shared" si="48"/>
        <v>8</v>
      </c>
      <c r="AT84" s="106">
        <f t="shared" si="84"/>
        <v>0</v>
      </c>
      <c r="AU84" s="154">
        <f t="shared" si="74"/>
        <v>-368</v>
      </c>
    </row>
    <row r="85" spans="1:47">
      <c r="A85" s="197">
        <f t="shared" si="56"/>
        <v>75</v>
      </c>
      <c r="B85" s="198">
        <f>Data!B85</f>
        <v>28</v>
      </c>
      <c r="D85" s="112">
        <f t="shared" si="49"/>
        <v>3</v>
      </c>
      <c r="E85" s="116" t="str">
        <f t="shared" si="50"/>
        <v>A</v>
      </c>
      <c r="F85" s="158"/>
      <c r="G85" s="66" t="str">
        <f t="shared" si="57"/>
        <v>L</v>
      </c>
      <c r="H85" s="66">
        <f t="shared" si="51"/>
        <v>1</v>
      </c>
      <c r="I85" s="66">
        <f t="shared" si="58"/>
        <v>6</v>
      </c>
      <c r="J85" s="66">
        <f t="shared" si="59"/>
        <v>1</v>
      </c>
      <c r="K85" s="106">
        <f t="shared" si="52"/>
        <v>13</v>
      </c>
      <c r="L85" s="106">
        <f t="shared" si="60"/>
        <v>0</v>
      </c>
      <c r="M85" s="154">
        <f t="shared" si="61"/>
        <v>-144</v>
      </c>
      <c r="O85" s="66" t="str">
        <f t="shared" si="62"/>
        <v>L</v>
      </c>
      <c r="P85" s="66">
        <f t="shared" si="45"/>
        <v>2</v>
      </c>
      <c r="Q85" s="66">
        <f t="shared" si="53"/>
        <v>6</v>
      </c>
      <c r="R85" s="66">
        <f t="shared" si="54"/>
        <v>1</v>
      </c>
      <c r="S85" s="106">
        <f t="shared" si="47"/>
        <v>13</v>
      </c>
      <c r="T85" s="106">
        <f t="shared" si="63"/>
        <v>0</v>
      </c>
      <c r="U85" s="154">
        <f t="shared" si="64"/>
        <v>123</v>
      </c>
      <c r="W85" s="66" t="str">
        <f t="shared" si="65"/>
        <v>W</v>
      </c>
      <c r="X85" s="66">
        <f t="shared" si="46"/>
        <v>3</v>
      </c>
      <c r="Y85" s="66">
        <f t="shared" si="75"/>
        <v>5</v>
      </c>
      <c r="Z85" s="66">
        <f t="shared" si="76"/>
        <v>2</v>
      </c>
      <c r="AA85" s="106">
        <f t="shared" si="77"/>
        <v>8</v>
      </c>
      <c r="AB85" s="106">
        <f t="shared" si="78"/>
        <v>24</v>
      </c>
      <c r="AC85" s="154">
        <f t="shared" si="66"/>
        <v>-32</v>
      </c>
      <c r="AD85" s="155">
        <f t="shared" si="67"/>
        <v>18</v>
      </c>
      <c r="AF85" s="66" t="str">
        <f t="shared" si="68"/>
        <v>L</v>
      </c>
      <c r="AG85" s="66">
        <f t="shared" si="79"/>
        <v>3</v>
      </c>
      <c r="AH85" s="66">
        <f t="shared" si="80"/>
        <v>4</v>
      </c>
      <c r="AI85" s="66">
        <f t="shared" si="81"/>
        <v>2</v>
      </c>
      <c r="AJ85" s="106">
        <f t="shared" si="82"/>
        <v>5</v>
      </c>
      <c r="AK85" s="106">
        <f t="shared" si="83"/>
        <v>0</v>
      </c>
      <c r="AL85" s="154">
        <f t="shared" si="69"/>
        <v>-268</v>
      </c>
      <c r="AM85" s="155">
        <f t="shared" si="70"/>
        <v>3</v>
      </c>
      <c r="AO85" s="66" t="str">
        <f t="shared" si="71"/>
        <v>L</v>
      </c>
      <c r="AP85" s="66">
        <f t="shared" si="55"/>
        <v>3</v>
      </c>
      <c r="AQ85" s="66">
        <f t="shared" si="72"/>
        <v>6</v>
      </c>
      <c r="AR85" s="66">
        <f t="shared" si="73"/>
        <v>1</v>
      </c>
      <c r="AS85" s="106">
        <f t="shared" si="48"/>
        <v>13</v>
      </c>
      <c r="AT85" s="106">
        <f t="shared" si="84"/>
        <v>0</v>
      </c>
      <c r="AU85" s="154">
        <f t="shared" si="74"/>
        <v>-381</v>
      </c>
    </row>
    <row r="86" spans="1:47">
      <c r="A86" s="197">
        <f t="shared" si="56"/>
        <v>76</v>
      </c>
      <c r="B86" s="198">
        <f>Data!B86</f>
        <v>33</v>
      </c>
      <c r="D86" s="112">
        <f t="shared" si="49"/>
        <v>3</v>
      </c>
      <c r="E86" s="116" t="str">
        <f t="shared" si="50"/>
        <v>C</v>
      </c>
      <c r="F86" s="158"/>
      <c r="G86" s="66" t="str">
        <f t="shared" si="57"/>
        <v>L</v>
      </c>
      <c r="H86" s="66">
        <f t="shared" si="51"/>
        <v>1</v>
      </c>
      <c r="I86" s="66">
        <f t="shared" si="58"/>
        <v>6</v>
      </c>
      <c r="J86" s="66">
        <f t="shared" si="59"/>
        <v>2</v>
      </c>
      <c r="K86" s="106">
        <f t="shared" si="52"/>
        <v>13</v>
      </c>
      <c r="L86" s="106">
        <f t="shared" si="60"/>
        <v>0</v>
      </c>
      <c r="M86" s="154">
        <f t="shared" si="61"/>
        <v>-157</v>
      </c>
      <c r="O86" s="66" t="str">
        <f t="shared" si="62"/>
        <v>L</v>
      </c>
      <c r="P86" s="66">
        <f t="shared" si="45"/>
        <v>2</v>
      </c>
      <c r="Q86" s="66">
        <f t="shared" si="53"/>
        <v>6</v>
      </c>
      <c r="R86" s="66">
        <f t="shared" si="54"/>
        <v>2</v>
      </c>
      <c r="S86" s="106">
        <f t="shared" si="47"/>
        <v>13</v>
      </c>
      <c r="T86" s="106">
        <f t="shared" si="63"/>
        <v>0</v>
      </c>
      <c r="U86" s="154">
        <f t="shared" si="64"/>
        <v>110</v>
      </c>
      <c r="W86" s="66" t="str">
        <f t="shared" si="65"/>
        <v>W</v>
      </c>
      <c r="X86" s="66">
        <f t="shared" si="46"/>
        <v>3</v>
      </c>
      <c r="Y86" s="66">
        <f t="shared" si="75"/>
        <v>6</v>
      </c>
      <c r="Z86" s="66">
        <f t="shared" si="76"/>
        <v>1</v>
      </c>
      <c r="AA86" s="106">
        <f t="shared" si="77"/>
        <v>13</v>
      </c>
      <c r="AB86" s="106">
        <f t="shared" si="78"/>
        <v>24</v>
      </c>
      <c r="AC86" s="154">
        <f t="shared" si="66"/>
        <v>-21</v>
      </c>
      <c r="AD86" s="155">
        <f t="shared" si="67"/>
        <v>18</v>
      </c>
      <c r="AF86" s="66" t="str">
        <f t="shared" si="68"/>
        <v>W</v>
      </c>
      <c r="AG86" s="66">
        <f t="shared" si="79"/>
        <v>3</v>
      </c>
      <c r="AH86" s="66">
        <f t="shared" si="80"/>
        <v>5</v>
      </c>
      <c r="AI86" s="66">
        <f t="shared" si="81"/>
        <v>1</v>
      </c>
      <c r="AJ86" s="106">
        <f t="shared" si="82"/>
        <v>8</v>
      </c>
      <c r="AK86" s="106">
        <f t="shared" si="83"/>
        <v>15</v>
      </c>
      <c r="AL86" s="154">
        <f t="shared" si="69"/>
        <v>-261</v>
      </c>
      <c r="AM86" s="155">
        <f t="shared" si="70"/>
        <v>3</v>
      </c>
      <c r="AO86" s="66" t="str">
        <f t="shared" si="71"/>
        <v>W</v>
      </c>
      <c r="AP86" s="66">
        <f t="shared" si="55"/>
        <v>3</v>
      </c>
      <c r="AQ86" s="66">
        <f t="shared" si="72"/>
        <v>6</v>
      </c>
      <c r="AR86" s="66">
        <f t="shared" si="73"/>
        <v>2</v>
      </c>
      <c r="AS86" s="106">
        <f t="shared" si="48"/>
        <v>13</v>
      </c>
      <c r="AT86" s="106">
        <f t="shared" si="84"/>
        <v>39</v>
      </c>
      <c r="AU86" s="154">
        <f t="shared" si="74"/>
        <v>-355</v>
      </c>
    </row>
    <row r="87" spans="1:47">
      <c r="A87" s="197">
        <f t="shared" si="56"/>
        <v>77</v>
      </c>
      <c r="B87" s="198">
        <f>Data!B87</f>
        <v>27</v>
      </c>
      <c r="D87" s="112">
        <f t="shared" si="49"/>
        <v>3</v>
      </c>
      <c r="E87" s="116" t="str">
        <f t="shared" si="50"/>
        <v>C</v>
      </c>
      <c r="F87" s="158"/>
      <c r="G87" s="66" t="str">
        <f t="shared" si="57"/>
        <v>L</v>
      </c>
      <c r="H87" s="66">
        <f t="shared" si="51"/>
        <v>1</v>
      </c>
      <c r="I87" s="66">
        <f t="shared" si="58"/>
        <v>7</v>
      </c>
      <c r="J87" s="66">
        <f t="shared" si="59"/>
        <v>1</v>
      </c>
      <c r="K87" s="106">
        <f t="shared" si="52"/>
        <v>21</v>
      </c>
      <c r="L87" s="106">
        <f t="shared" si="60"/>
        <v>0</v>
      </c>
      <c r="M87" s="154">
        <f t="shared" si="61"/>
        <v>-178</v>
      </c>
      <c r="O87" s="66" t="str">
        <f t="shared" si="62"/>
        <v>L</v>
      </c>
      <c r="P87" s="66">
        <f t="shared" si="45"/>
        <v>2</v>
      </c>
      <c r="Q87" s="66">
        <f t="shared" si="53"/>
        <v>7</v>
      </c>
      <c r="R87" s="66">
        <f t="shared" si="54"/>
        <v>1</v>
      </c>
      <c r="S87" s="106">
        <f t="shared" si="47"/>
        <v>21</v>
      </c>
      <c r="T87" s="106">
        <f t="shared" si="63"/>
        <v>0</v>
      </c>
      <c r="U87" s="154">
        <f t="shared" si="64"/>
        <v>89</v>
      </c>
      <c r="W87" s="66" t="str">
        <f t="shared" si="65"/>
        <v>W</v>
      </c>
      <c r="X87" s="66">
        <f t="shared" si="46"/>
        <v>3</v>
      </c>
      <c r="Y87" s="66">
        <f t="shared" si="75"/>
        <v>6</v>
      </c>
      <c r="Z87" s="66">
        <f t="shared" si="76"/>
        <v>2</v>
      </c>
      <c r="AA87" s="106">
        <f t="shared" si="77"/>
        <v>13</v>
      </c>
      <c r="AB87" s="106">
        <f t="shared" si="78"/>
        <v>39</v>
      </c>
      <c r="AC87" s="154">
        <f t="shared" si="66"/>
        <v>5</v>
      </c>
      <c r="AD87" s="155">
        <f t="shared" si="67"/>
        <v>18</v>
      </c>
      <c r="AF87" s="66" t="str">
        <f t="shared" si="68"/>
        <v>W</v>
      </c>
      <c r="AG87" s="66">
        <f t="shared" si="79"/>
        <v>3</v>
      </c>
      <c r="AH87" s="66">
        <f t="shared" si="80"/>
        <v>5</v>
      </c>
      <c r="AI87" s="66">
        <f t="shared" si="81"/>
        <v>2</v>
      </c>
      <c r="AJ87" s="106">
        <f t="shared" si="82"/>
        <v>8</v>
      </c>
      <c r="AK87" s="106">
        <f t="shared" si="83"/>
        <v>24</v>
      </c>
      <c r="AL87" s="154">
        <f t="shared" si="69"/>
        <v>-245</v>
      </c>
      <c r="AM87" s="155">
        <f t="shared" si="70"/>
        <v>3</v>
      </c>
      <c r="AO87" s="66" t="str">
        <f t="shared" si="71"/>
        <v>W</v>
      </c>
      <c r="AP87" s="66">
        <f t="shared" si="55"/>
        <v>3</v>
      </c>
      <c r="AQ87" s="66">
        <f t="shared" si="72"/>
        <v>7</v>
      </c>
      <c r="AR87" s="66">
        <f t="shared" si="73"/>
        <v>1</v>
      </c>
      <c r="AS87" s="106">
        <f t="shared" si="48"/>
        <v>21</v>
      </c>
      <c r="AT87" s="106">
        <f t="shared" si="84"/>
        <v>39</v>
      </c>
      <c r="AU87" s="154">
        <f t="shared" si="74"/>
        <v>-337</v>
      </c>
    </row>
    <row r="88" spans="1:47">
      <c r="A88" s="197">
        <f t="shared" si="56"/>
        <v>78</v>
      </c>
      <c r="B88" s="198">
        <f>Data!B88</f>
        <v>13</v>
      </c>
      <c r="D88" s="112">
        <f t="shared" si="49"/>
        <v>2</v>
      </c>
      <c r="E88" s="116" t="str">
        <f t="shared" si="50"/>
        <v>A</v>
      </c>
      <c r="F88" s="158"/>
      <c r="G88" s="66" t="str">
        <f t="shared" si="57"/>
        <v>L</v>
      </c>
      <c r="H88" s="66">
        <f t="shared" si="51"/>
        <v>1</v>
      </c>
      <c r="I88" s="66">
        <f t="shared" si="58"/>
        <v>7</v>
      </c>
      <c r="J88" s="66">
        <f t="shared" si="59"/>
        <v>2</v>
      </c>
      <c r="K88" s="106">
        <f t="shared" si="52"/>
        <v>21</v>
      </c>
      <c r="L88" s="106">
        <f t="shared" si="60"/>
        <v>0</v>
      </c>
      <c r="M88" s="154">
        <f t="shared" si="61"/>
        <v>-199</v>
      </c>
      <c r="O88" s="66" t="str">
        <f t="shared" si="62"/>
        <v>W</v>
      </c>
      <c r="P88" s="66">
        <f t="shared" ref="P88:P151" si="85">IF(AND(P87&lt;&gt;3,Q87=$Q$9,R87=2),P87+1,IF(AND(P87=3,Q87=$Q$9,R87=2),1,P87))</f>
        <v>2</v>
      </c>
      <c r="Q88" s="66">
        <f t="shared" si="53"/>
        <v>7</v>
      </c>
      <c r="R88" s="66">
        <f t="shared" si="54"/>
        <v>2</v>
      </c>
      <c r="S88" s="106">
        <f t="shared" si="47"/>
        <v>21</v>
      </c>
      <c r="T88" s="106">
        <f t="shared" si="63"/>
        <v>63</v>
      </c>
      <c r="U88" s="154">
        <f t="shared" si="64"/>
        <v>131</v>
      </c>
      <c r="W88" s="66" t="str">
        <f t="shared" si="65"/>
        <v>L</v>
      </c>
      <c r="X88" s="66">
        <f t="shared" si="46"/>
        <v>3</v>
      </c>
      <c r="Y88" s="66">
        <f t="shared" si="75"/>
        <v>7</v>
      </c>
      <c r="Z88" s="66">
        <f t="shared" si="76"/>
        <v>1</v>
      </c>
      <c r="AA88" s="106">
        <f t="shared" si="77"/>
        <v>21</v>
      </c>
      <c r="AB88" s="106">
        <f t="shared" si="78"/>
        <v>0</v>
      </c>
      <c r="AC88" s="154">
        <f t="shared" si="66"/>
        <v>-16</v>
      </c>
      <c r="AD88" s="155">
        <f t="shared" si="67"/>
        <v>18</v>
      </c>
      <c r="AF88" s="66" t="str">
        <f t="shared" si="68"/>
        <v>L</v>
      </c>
      <c r="AG88" s="66">
        <f t="shared" si="79"/>
        <v>2</v>
      </c>
      <c r="AH88" s="66">
        <f t="shared" si="80"/>
        <v>6</v>
      </c>
      <c r="AI88" s="66">
        <f t="shared" si="81"/>
        <v>1</v>
      </c>
      <c r="AJ88" s="106">
        <f t="shared" si="82"/>
        <v>13</v>
      </c>
      <c r="AK88" s="106">
        <f t="shared" si="83"/>
        <v>0</v>
      </c>
      <c r="AL88" s="154">
        <f t="shared" si="69"/>
        <v>-258</v>
      </c>
      <c r="AM88" s="155">
        <f t="shared" si="70"/>
        <v>3</v>
      </c>
      <c r="AO88" s="66" t="str">
        <f t="shared" si="71"/>
        <v>L</v>
      </c>
      <c r="AP88" s="66">
        <f t="shared" si="55"/>
        <v>2</v>
      </c>
      <c r="AQ88" s="66">
        <f t="shared" si="72"/>
        <v>7</v>
      </c>
      <c r="AR88" s="66">
        <f t="shared" si="73"/>
        <v>2</v>
      </c>
      <c r="AS88" s="106">
        <f t="shared" si="48"/>
        <v>21</v>
      </c>
      <c r="AT88" s="106">
        <f t="shared" si="84"/>
        <v>0</v>
      </c>
      <c r="AU88" s="154">
        <f t="shared" si="74"/>
        <v>-358</v>
      </c>
    </row>
    <row r="89" spans="1:47">
      <c r="A89" s="197">
        <f t="shared" si="56"/>
        <v>79</v>
      </c>
      <c r="B89" s="198">
        <f>Data!B89</f>
        <v>21</v>
      </c>
      <c r="D89" s="112">
        <f t="shared" si="49"/>
        <v>2</v>
      </c>
      <c r="E89" s="116" t="str">
        <f t="shared" si="50"/>
        <v>C</v>
      </c>
      <c r="F89" s="158"/>
      <c r="G89" s="66" t="str">
        <f t="shared" si="57"/>
        <v>L</v>
      </c>
      <c r="H89" s="66">
        <f t="shared" si="51"/>
        <v>1</v>
      </c>
      <c r="I89" s="66">
        <f t="shared" si="58"/>
        <v>8</v>
      </c>
      <c r="J89" s="66">
        <f t="shared" si="59"/>
        <v>1</v>
      </c>
      <c r="K89" s="106">
        <f t="shared" si="52"/>
        <v>34</v>
      </c>
      <c r="L89" s="106">
        <f t="shared" si="60"/>
        <v>0</v>
      </c>
      <c r="M89" s="154">
        <f t="shared" si="61"/>
        <v>-233</v>
      </c>
      <c r="O89" s="66" t="str">
        <f t="shared" si="62"/>
        <v>W</v>
      </c>
      <c r="P89" s="66">
        <f t="shared" si="85"/>
        <v>2</v>
      </c>
      <c r="Q89" s="66">
        <f t="shared" si="53"/>
        <v>8</v>
      </c>
      <c r="R89" s="66">
        <f t="shared" si="54"/>
        <v>1</v>
      </c>
      <c r="S89" s="106">
        <f t="shared" si="47"/>
        <v>34</v>
      </c>
      <c r="T89" s="106">
        <f t="shared" si="63"/>
        <v>63</v>
      </c>
      <c r="U89" s="154">
        <f t="shared" si="64"/>
        <v>160</v>
      </c>
      <c r="W89" s="66" t="str">
        <f t="shared" si="65"/>
        <v>L</v>
      </c>
      <c r="X89" s="66">
        <f t="shared" si="46"/>
        <v>3</v>
      </c>
      <c r="Y89" s="66">
        <f t="shared" si="75"/>
        <v>7</v>
      </c>
      <c r="Z89" s="66">
        <f t="shared" si="76"/>
        <v>2</v>
      </c>
      <c r="AA89" s="106">
        <f t="shared" si="77"/>
        <v>21</v>
      </c>
      <c r="AB89" s="106">
        <f t="shared" si="78"/>
        <v>0</v>
      </c>
      <c r="AC89" s="154">
        <f t="shared" si="66"/>
        <v>-37</v>
      </c>
      <c r="AD89" s="155">
        <f t="shared" si="67"/>
        <v>18</v>
      </c>
      <c r="AF89" s="66" t="str">
        <f t="shared" si="68"/>
        <v>W</v>
      </c>
      <c r="AG89" s="66">
        <f t="shared" si="79"/>
        <v>2</v>
      </c>
      <c r="AH89" s="66">
        <f t="shared" si="80"/>
        <v>6</v>
      </c>
      <c r="AI89" s="66">
        <f t="shared" si="81"/>
        <v>2</v>
      </c>
      <c r="AJ89" s="106">
        <f t="shared" si="82"/>
        <v>13</v>
      </c>
      <c r="AK89" s="106">
        <f t="shared" si="83"/>
        <v>39</v>
      </c>
      <c r="AL89" s="154">
        <f t="shared" si="69"/>
        <v>-232</v>
      </c>
      <c r="AM89" s="155">
        <f t="shared" si="70"/>
        <v>3</v>
      </c>
      <c r="AO89" s="66" t="str">
        <f t="shared" si="71"/>
        <v>W</v>
      </c>
      <c r="AP89" s="66">
        <f t="shared" si="55"/>
        <v>2</v>
      </c>
      <c r="AQ89" s="66">
        <f t="shared" si="72"/>
        <v>8</v>
      </c>
      <c r="AR89" s="66">
        <f t="shared" si="73"/>
        <v>1</v>
      </c>
      <c r="AS89" s="106">
        <f t="shared" si="48"/>
        <v>34</v>
      </c>
      <c r="AT89" s="106">
        <f t="shared" si="84"/>
        <v>63</v>
      </c>
      <c r="AU89" s="154">
        <f t="shared" si="74"/>
        <v>-329</v>
      </c>
    </row>
    <row r="90" spans="1:47">
      <c r="A90" s="197">
        <f t="shared" si="56"/>
        <v>80</v>
      </c>
      <c r="B90" s="198">
        <f>Data!B90</f>
        <v>32</v>
      </c>
      <c r="D90" s="112">
        <f t="shared" si="49"/>
        <v>3</v>
      </c>
      <c r="E90" s="116" t="str">
        <f t="shared" si="50"/>
        <v>B</v>
      </c>
      <c r="F90" s="158"/>
      <c r="G90" s="66" t="str">
        <f t="shared" si="57"/>
        <v>L</v>
      </c>
      <c r="H90" s="66">
        <f t="shared" si="51"/>
        <v>1</v>
      </c>
      <c r="I90" s="66">
        <f t="shared" si="58"/>
        <v>8</v>
      </c>
      <c r="J90" s="66">
        <f t="shared" si="59"/>
        <v>2</v>
      </c>
      <c r="K90" s="106">
        <f t="shared" si="52"/>
        <v>34</v>
      </c>
      <c r="L90" s="106">
        <f t="shared" si="60"/>
        <v>0</v>
      </c>
      <c r="M90" s="154">
        <f t="shared" si="61"/>
        <v>-267</v>
      </c>
      <c r="O90" s="66" t="str">
        <f t="shared" si="62"/>
        <v>L</v>
      </c>
      <c r="P90" s="66">
        <f t="shared" si="85"/>
        <v>2</v>
      </c>
      <c r="Q90" s="66">
        <f t="shared" si="53"/>
        <v>8</v>
      </c>
      <c r="R90" s="66">
        <f t="shared" si="54"/>
        <v>2</v>
      </c>
      <c r="S90" s="106">
        <f t="shared" si="47"/>
        <v>34</v>
      </c>
      <c r="T90" s="106">
        <f t="shared" si="63"/>
        <v>0</v>
      </c>
      <c r="U90" s="154">
        <f t="shared" si="64"/>
        <v>126</v>
      </c>
      <c r="W90" s="66" t="str">
        <f t="shared" si="65"/>
        <v>W</v>
      </c>
      <c r="X90" s="66">
        <f t="shared" si="46"/>
        <v>3</v>
      </c>
      <c r="Y90" s="66">
        <f t="shared" si="75"/>
        <v>8</v>
      </c>
      <c r="Z90" s="66">
        <f t="shared" si="76"/>
        <v>1</v>
      </c>
      <c r="AA90" s="106">
        <f t="shared" si="77"/>
        <v>34</v>
      </c>
      <c r="AB90" s="106">
        <f t="shared" si="78"/>
        <v>63</v>
      </c>
      <c r="AC90" s="154">
        <f t="shared" si="66"/>
        <v>-8</v>
      </c>
      <c r="AD90" s="155">
        <f t="shared" si="67"/>
        <v>18</v>
      </c>
      <c r="AF90" s="66" t="str">
        <f t="shared" si="68"/>
        <v>L</v>
      </c>
      <c r="AG90" s="66">
        <f t="shared" si="79"/>
        <v>3</v>
      </c>
      <c r="AH90" s="66">
        <f t="shared" si="80"/>
        <v>7</v>
      </c>
      <c r="AI90" s="66">
        <f t="shared" si="81"/>
        <v>1</v>
      </c>
      <c r="AJ90" s="106">
        <f t="shared" si="82"/>
        <v>21</v>
      </c>
      <c r="AK90" s="106">
        <f t="shared" si="83"/>
        <v>0</v>
      </c>
      <c r="AL90" s="154">
        <f t="shared" si="69"/>
        <v>-253</v>
      </c>
      <c r="AM90" s="155">
        <f t="shared" si="70"/>
        <v>3</v>
      </c>
      <c r="AO90" s="66" t="str">
        <f t="shared" si="71"/>
        <v>L</v>
      </c>
      <c r="AP90" s="66">
        <f t="shared" si="55"/>
        <v>3</v>
      </c>
      <c r="AQ90" s="66">
        <f t="shared" si="72"/>
        <v>8</v>
      </c>
      <c r="AR90" s="66">
        <f t="shared" si="73"/>
        <v>2</v>
      </c>
      <c r="AS90" s="106">
        <f t="shared" si="48"/>
        <v>34</v>
      </c>
      <c r="AT90" s="106">
        <f t="shared" si="84"/>
        <v>0</v>
      </c>
      <c r="AU90" s="154">
        <f t="shared" si="74"/>
        <v>-363</v>
      </c>
    </row>
    <row r="91" spans="1:47">
      <c r="A91" s="197">
        <f t="shared" si="56"/>
        <v>81</v>
      </c>
      <c r="B91" s="198">
        <f>Data!B91</f>
        <v>34</v>
      </c>
      <c r="D91" s="112">
        <f t="shared" si="49"/>
        <v>3</v>
      </c>
      <c r="E91" s="116" t="str">
        <f t="shared" si="50"/>
        <v>A</v>
      </c>
      <c r="F91" s="158"/>
      <c r="G91" s="66" t="str">
        <f t="shared" si="57"/>
        <v>L</v>
      </c>
      <c r="H91" s="66">
        <f t="shared" si="51"/>
        <v>1</v>
      </c>
      <c r="I91" s="66">
        <f t="shared" si="58"/>
        <v>1</v>
      </c>
      <c r="J91" s="66">
        <f t="shared" si="59"/>
        <v>1</v>
      </c>
      <c r="K91" s="106">
        <f t="shared" si="52"/>
        <v>1</v>
      </c>
      <c r="L91" s="106">
        <f t="shared" si="60"/>
        <v>0</v>
      </c>
      <c r="M91" s="154">
        <f t="shared" si="61"/>
        <v>-268</v>
      </c>
      <c r="O91" s="66" t="str">
        <f t="shared" si="62"/>
        <v>L</v>
      </c>
      <c r="P91" s="66">
        <f t="shared" si="85"/>
        <v>3</v>
      </c>
      <c r="Q91" s="66">
        <f t="shared" si="53"/>
        <v>1</v>
      </c>
      <c r="R91" s="66">
        <f t="shared" si="54"/>
        <v>1</v>
      </c>
      <c r="S91" s="106">
        <f t="shared" si="47"/>
        <v>1</v>
      </c>
      <c r="T91" s="106">
        <f t="shared" si="63"/>
        <v>0</v>
      </c>
      <c r="U91" s="154">
        <f t="shared" si="64"/>
        <v>125</v>
      </c>
      <c r="W91" s="66" t="str">
        <f t="shared" si="65"/>
        <v>W</v>
      </c>
      <c r="X91" s="66">
        <f t="shared" ref="X91:X154" si="86">IF(AC90&gt;AD89,IF(X90&lt;&gt;3,X90+1,1), IF(AND(X90&lt;&gt;3,Y90=$Y$9,Z90=2),X90+1,IF(AND(X90=3,Y90=$Y$9,Z90=2),1,X90)))</f>
        <v>3</v>
      </c>
      <c r="Y91" s="66">
        <f t="shared" si="75"/>
        <v>8</v>
      </c>
      <c r="Z91" s="66">
        <f t="shared" si="76"/>
        <v>2</v>
      </c>
      <c r="AA91" s="106">
        <f t="shared" si="77"/>
        <v>34</v>
      </c>
      <c r="AB91" s="106">
        <f t="shared" si="78"/>
        <v>102</v>
      </c>
      <c r="AC91" s="154">
        <f t="shared" si="66"/>
        <v>60</v>
      </c>
      <c r="AD91" s="155">
        <f t="shared" si="67"/>
        <v>60</v>
      </c>
      <c r="AF91" s="66" t="str">
        <f t="shared" si="68"/>
        <v>W</v>
      </c>
      <c r="AG91" s="66">
        <f t="shared" si="79"/>
        <v>3</v>
      </c>
      <c r="AH91" s="66">
        <f t="shared" si="80"/>
        <v>7</v>
      </c>
      <c r="AI91" s="66">
        <f t="shared" si="81"/>
        <v>2</v>
      </c>
      <c r="AJ91" s="106">
        <f t="shared" si="82"/>
        <v>21</v>
      </c>
      <c r="AK91" s="106">
        <f t="shared" si="83"/>
        <v>63</v>
      </c>
      <c r="AL91" s="154">
        <f t="shared" si="69"/>
        <v>-211</v>
      </c>
      <c r="AM91" s="155">
        <f t="shared" si="70"/>
        <v>3</v>
      </c>
      <c r="AO91" s="66" t="str">
        <f t="shared" si="71"/>
        <v>W</v>
      </c>
      <c r="AP91" s="66">
        <f t="shared" si="55"/>
        <v>3</v>
      </c>
      <c r="AQ91" s="66">
        <f t="shared" si="72"/>
        <v>1</v>
      </c>
      <c r="AR91" s="66">
        <f t="shared" si="73"/>
        <v>1</v>
      </c>
      <c r="AS91" s="106">
        <f t="shared" si="48"/>
        <v>1</v>
      </c>
      <c r="AT91" s="106">
        <f t="shared" si="84"/>
        <v>102</v>
      </c>
      <c r="AU91" s="154">
        <f t="shared" si="74"/>
        <v>-262</v>
      </c>
    </row>
    <row r="92" spans="1:47">
      <c r="A92" s="197">
        <f t="shared" si="56"/>
        <v>82</v>
      </c>
      <c r="B92" s="198">
        <f>Data!B92</f>
        <v>19</v>
      </c>
      <c r="D92" s="112">
        <f t="shared" si="49"/>
        <v>2</v>
      </c>
      <c r="E92" s="116" t="str">
        <f t="shared" si="50"/>
        <v>A</v>
      </c>
      <c r="F92" s="158"/>
      <c r="G92" s="66" t="str">
        <f t="shared" si="57"/>
        <v>L</v>
      </c>
      <c r="H92" s="66">
        <f t="shared" si="51"/>
        <v>1</v>
      </c>
      <c r="I92" s="66">
        <f t="shared" si="58"/>
        <v>1</v>
      </c>
      <c r="J92" s="66">
        <f t="shared" si="59"/>
        <v>2</v>
      </c>
      <c r="K92" s="106">
        <f t="shared" si="52"/>
        <v>1</v>
      </c>
      <c r="L92" s="106">
        <f t="shared" si="60"/>
        <v>0</v>
      </c>
      <c r="M92" s="154">
        <f t="shared" si="61"/>
        <v>-269</v>
      </c>
      <c r="O92" s="66" t="str">
        <f t="shared" si="62"/>
        <v>L</v>
      </c>
      <c r="P92" s="66">
        <f t="shared" si="85"/>
        <v>3</v>
      </c>
      <c r="Q92" s="66">
        <f t="shared" si="53"/>
        <v>1</v>
      </c>
      <c r="R92" s="66">
        <f t="shared" si="54"/>
        <v>2</v>
      </c>
      <c r="S92" s="106">
        <f t="shared" si="47"/>
        <v>1</v>
      </c>
      <c r="T92" s="106">
        <f t="shared" si="63"/>
        <v>0</v>
      </c>
      <c r="U92" s="154">
        <f t="shared" si="64"/>
        <v>124</v>
      </c>
      <c r="W92" s="66" t="str">
        <f t="shared" si="65"/>
        <v>L</v>
      </c>
      <c r="X92" s="66">
        <f t="shared" si="86"/>
        <v>1</v>
      </c>
      <c r="Y92" s="66">
        <f t="shared" si="75"/>
        <v>1</v>
      </c>
      <c r="Z92" s="66">
        <f t="shared" si="76"/>
        <v>1</v>
      </c>
      <c r="AA92" s="106">
        <f t="shared" si="77"/>
        <v>1</v>
      </c>
      <c r="AB92" s="106">
        <f t="shared" si="78"/>
        <v>0</v>
      </c>
      <c r="AC92" s="154">
        <f t="shared" si="66"/>
        <v>59</v>
      </c>
      <c r="AD92" s="155">
        <f t="shared" si="67"/>
        <v>60</v>
      </c>
      <c r="AF92" s="66" t="str">
        <f t="shared" si="68"/>
        <v>L</v>
      </c>
      <c r="AG92" s="66">
        <f t="shared" si="79"/>
        <v>2</v>
      </c>
      <c r="AH92" s="66">
        <f t="shared" si="80"/>
        <v>8</v>
      </c>
      <c r="AI92" s="66">
        <f t="shared" si="81"/>
        <v>1</v>
      </c>
      <c r="AJ92" s="106">
        <f t="shared" si="82"/>
        <v>34</v>
      </c>
      <c r="AK92" s="106">
        <f t="shared" si="83"/>
        <v>0</v>
      </c>
      <c r="AL92" s="154">
        <f t="shared" si="69"/>
        <v>-245</v>
      </c>
      <c r="AM92" s="155">
        <f t="shared" si="70"/>
        <v>3</v>
      </c>
      <c r="AO92" s="66" t="str">
        <f t="shared" si="71"/>
        <v>L</v>
      </c>
      <c r="AP92" s="66">
        <f t="shared" si="55"/>
        <v>2</v>
      </c>
      <c r="AQ92" s="66">
        <f t="shared" si="72"/>
        <v>1</v>
      </c>
      <c r="AR92" s="66">
        <f t="shared" si="73"/>
        <v>2</v>
      </c>
      <c r="AS92" s="106">
        <f t="shared" si="48"/>
        <v>1</v>
      </c>
      <c r="AT92" s="106">
        <f t="shared" si="84"/>
        <v>0</v>
      </c>
      <c r="AU92" s="154">
        <f t="shared" si="74"/>
        <v>-263</v>
      </c>
    </row>
    <row r="93" spans="1:47">
      <c r="A93" s="197">
        <f t="shared" si="56"/>
        <v>83</v>
      </c>
      <c r="B93" s="198">
        <f>Data!B93</f>
        <v>25</v>
      </c>
      <c r="D93" s="112">
        <f t="shared" si="49"/>
        <v>3</v>
      </c>
      <c r="E93" s="116" t="str">
        <f t="shared" si="50"/>
        <v>A</v>
      </c>
      <c r="F93" s="158"/>
      <c r="G93" s="66" t="str">
        <f t="shared" si="57"/>
        <v>L</v>
      </c>
      <c r="H93" s="66">
        <f t="shared" si="51"/>
        <v>1</v>
      </c>
      <c r="I93" s="66">
        <f t="shared" si="58"/>
        <v>2</v>
      </c>
      <c r="J93" s="66">
        <f t="shared" si="59"/>
        <v>1</v>
      </c>
      <c r="K93" s="106">
        <f t="shared" si="52"/>
        <v>2</v>
      </c>
      <c r="L93" s="106">
        <f t="shared" si="60"/>
        <v>0</v>
      </c>
      <c r="M93" s="154">
        <f t="shared" si="61"/>
        <v>-271</v>
      </c>
      <c r="O93" s="66" t="str">
        <f t="shared" si="62"/>
        <v>W</v>
      </c>
      <c r="P93" s="66">
        <f t="shared" si="85"/>
        <v>3</v>
      </c>
      <c r="Q93" s="66">
        <f t="shared" si="53"/>
        <v>2</v>
      </c>
      <c r="R93" s="66">
        <f t="shared" si="54"/>
        <v>1</v>
      </c>
      <c r="S93" s="106">
        <f t="shared" si="47"/>
        <v>2</v>
      </c>
      <c r="T93" s="106">
        <f t="shared" si="63"/>
        <v>3</v>
      </c>
      <c r="U93" s="154">
        <f t="shared" si="64"/>
        <v>125</v>
      </c>
      <c r="W93" s="66" t="str">
        <f t="shared" si="65"/>
        <v>L</v>
      </c>
      <c r="X93" s="66">
        <f t="shared" si="86"/>
        <v>1</v>
      </c>
      <c r="Y93" s="66">
        <f t="shared" si="75"/>
        <v>1</v>
      </c>
      <c r="Z93" s="66">
        <f t="shared" si="76"/>
        <v>2</v>
      </c>
      <c r="AA93" s="106">
        <f t="shared" si="77"/>
        <v>1</v>
      </c>
      <c r="AB93" s="106">
        <f t="shared" si="78"/>
        <v>0</v>
      </c>
      <c r="AC93" s="154">
        <f t="shared" si="66"/>
        <v>58</v>
      </c>
      <c r="AD93" s="155">
        <f t="shared" si="67"/>
        <v>60</v>
      </c>
      <c r="AF93" s="66" t="str">
        <f t="shared" si="68"/>
        <v>L</v>
      </c>
      <c r="AG93" s="66">
        <f t="shared" si="79"/>
        <v>3</v>
      </c>
      <c r="AH93" s="66">
        <f t="shared" si="80"/>
        <v>8</v>
      </c>
      <c r="AI93" s="66">
        <f t="shared" si="81"/>
        <v>2</v>
      </c>
      <c r="AJ93" s="106">
        <f t="shared" si="82"/>
        <v>34</v>
      </c>
      <c r="AK93" s="106">
        <f t="shared" si="83"/>
        <v>0</v>
      </c>
      <c r="AL93" s="154">
        <f t="shared" si="69"/>
        <v>-279</v>
      </c>
      <c r="AM93" s="155">
        <f t="shared" si="70"/>
        <v>3</v>
      </c>
      <c r="AO93" s="66" t="str">
        <f t="shared" si="71"/>
        <v>L</v>
      </c>
      <c r="AP93" s="66">
        <f t="shared" si="55"/>
        <v>3</v>
      </c>
      <c r="AQ93" s="66">
        <f t="shared" si="72"/>
        <v>2</v>
      </c>
      <c r="AR93" s="66">
        <f t="shared" si="73"/>
        <v>1</v>
      </c>
      <c r="AS93" s="106">
        <f t="shared" si="48"/>
        <v>2</v>
      </c>
      <c r="AT93" s="106">
        <f t="shared" si="84"/>
        <v>0</v>
      </c>
      <c r="AU93" s="154">
        <f t="shared" si="74"/>
        <v>-265</v>
      </c>
    </row>
    <row r="94" spans="1:47">
      <c r="A94" s="197">
        <f t="shared" si="56"/>
        <v>84</v>
      </c>
      <c r="B94" s="198">
        <f>Data!B94</f>
        <v>30</v>
      </c>
      <c r="D94" s="112">
        <f t="shared" si="49"/>
        <v>3</v>
      </c>
      <c r="E94" s="116" t="str">
        <f t="shared" si="50"/>
        <v>C</v>
      </c>
      <c r="F94" s="158"/>
      <c r="G94" s="66" t="str">
        <f t="shared" si="57"/>
        <v>L</v>
      </c>
      <c r="H94" s="66">
        <f t="shared" si="51"/>
        <v>1</v>
      </c>
      <c r="I94" s="66">
        <f t="shared" si="58"/>
        <v>2</v>
      </c>
      <c r="J94" s="66">
        <f t="shared" si="59"/>
        <v>2</v>
      </c>
      <c r="K94" s="106">
        <f t="shared" si="52"/>
        <v>2</v>
      </c>
      <c r="L94" s="106">
        <f t="shared" si="60"/>
        <v>0</v>
      </c>
      <c r="M94" s="154">
        <f t="shared" si="61"/>
        <v>-273</v>
      </c>
      <c r="O94" s="66" t="str">
        <f t="shared" si="62"/>
        <v>W</v>
      </c>
      <c r="P94" s="66">
        <f t="shared" si="85"/>
        <v>3</v>
      </c>
      <c r="Q94" s="66">
        <f t="shared" si="53"/>
        <v>2</v>
      </c>
      <c r="R94" s="66">
        <f t="shared" si="54"/>
        <v>2</v>
      </c>
      <c r="S94" s="106">
        <f t="shared" si="47"/>
        <v>2</v>
      </c>
      <c r="T94" s="106">
        <f t="shared" si="63"/>
        <v>6</v>
      </c>
      <c r="U94" s="154">
        <f t="shared" si="64"/>
        <v>129</v>
      </c>
      <c r="W94" s="66" t="str">
        <f t="shared" si="65"/>
        <v>L</v>
      </c>
      <c r="X94" s="66">
        <f t="shared" si="86"/>
        <v>1</v>
      </c>
      <c r="Y94" s="66">
        <f t="shared" si="75"/>
        <v>2</v>
      </c>
      <c r="Z94" s="66">
        <f t="shared" si="76"/>
        <v>1</v>
      </c>
      <c r="AA94" s="106">
        <f t="shared" si="77"/>
        <v>2</v>
      </c>
      <c r="AB94" s="106">
        <f t="shared" si="78"/>
        <v>0</v>
      </c>
      <c r="AC94" s="154">
        <f t="shared" si="66"/>
        <v>56</v>
      </c>
      <c r="AD94" s="155">
        <f t="shared" si="67"/>
        <v>60</v>
      </c>
      <c r="AF94" s="66" t="str">
        <f t="shared" si="68"/>
        <v>W</v>
      </c>
      <c r="AG94" s="66">
        <f t="shared" si="79"/>
        <v>3</v>
      </c>
      <c r="AH94" s="66">
        <f t="shared" si="80"/>
        <v>1</v>
      </c>
      <c r="AI94" s="66">
        <f t="shared" si="81"/>
        <v>1</v>
      </c>
      <c r="AJ94" s="106">
        <f t="shared" si="82"/>
        <v>1</v>
      </c>
      <c r="AK94" s="106">
        <f t="shared" si="83"/>
        <v>102</v>
      </c>
      <c r="AL94" s="154">
        <f t="shared" si="69"/>
        <v>-178</v>
      </c>
      <c r="AM94" s="155">
        <f t="shared" si="70"/>
        <v>3</v>
      </c>
      <c r="AO94" s="66" t="str">
        <f t="shared" si="71"/>
        <v>W</v>
      </c>
      <c r="AP94" s="66">
        <f t="shared" si="55"/>
        <v>3</v>
      </c>
      <c r="AQ94" s="66">
        <f t="shared" si="72"/>
        <v>2</v>
      </c>
      <c r="AR94" s="66">
        <f t="shared" si="73"/>
        <v>2</v>
      </c>
      <c r="AS94" s="106">
        <f t="shared" si="48"/>
        <v>2</v>
      </c>
      <c r="AT94" s="106">
        <f t="shared" si="84"/>
        <v>6</v>
      </c>
      <c r="AU94" s="154">
        <f t="shared" si="74"/>
        <v>-261</v>
      </c>
    </row>
    <row r="95" spans="1:47">
      <c r="A95" s="197">
        <f t="shared" si="56"/>
        <v>85</v>
      </c>
      <c r="B95" s="198">
        <f>Data!B95</f>
        <v>3</v>
      </c>
      <c r="D95" s="112">
        <f t="shared" si="49"/>
        <v>1</v>
      </c>
      <c r="E95" s="116" t="str">
        <f t="shared" si="50"/>
        <v>C</v>
      </c>
      <c r="F95" s="158"/>
      <c r="G95" s="66" t="str">
        <f t="shared" si="57"/>
        <v>W</v>
      </c>
      <c r="H95" s="66">
        <f t="shared" si="51"/>
        <v>1</v>
      </c>
      <c r="I95" s="66">
        <f t="shared" si="58"/>
        <v>3</v>
      </c>
      <c r="J95" s="66">
        <f t="shared" si="59"/>
        <v>1</v>
      </c>
      <c r="K95" s="106">
        <f t="shared" si="52"/>
        <v>3</v>
      </c>
      <c r="L95" s="106">
        <f t="shared" si="60"/>
        <v>6</v>
      </c>
      <c r="M95" s="154">
        <f t="shared" si="61"/>
        <v>-270</v>
      </c>
      <c r="O95" s="66" t="str">
        <f t="shared" si="62"/>
        <v>L</v>
      </c>
      <c r="P95" s="66">
        <f t="shared" si="85"/>
        <v>3</v>
      </c>
      <c r="Q95" s="66">
        <f t="shared" si="53"/>
        <v>3</v>
      </c>
      <c r="R95" s="66">
        <f t="shared" si="54"/>
        <v>1</v>
      </c>
      <c r="S95" s="106">
        <f t="shared" si="47"/>
        <v>3</v>
      </c>
      <c r="T95" s="106">
        <f t="shared" si="63"/>
        <v>0</v>
      </c>
      <c r="U95" s="154">
        <f t="shared" si="64"/>
        <v>126</v>
      </c>
      <c r="W95" s="66" t="str">
        <f t="shared" si="65"/>
        <v>W</v>
      </c>
      <c r="X95" s="66">
        <f t="shared" si="86"/>
        <v>1</v>
      </c>
      <c r="Y95" s="66">
        <f t="shared" si="75"/>
        <v>2</v>
      </c>
      <c r="Z95" s="66">
        <f t="shared" si="76"/>
        <v>2</v>
      </c>
      <c r="AA95" s="106">
        <f t="shared" si="77"/>
        <v>2</v>
      </c>
      <c r="AB95" s="106">
        <f t="shared" si="78"/>
        <v>6</v>
      </c>
      <c r="AC95" s="154">
        <f t="shared" si="66"/>
        <v>60</v>
      </c>
      <c r="AD95" s="155">
        <f t="shared" si="67"/>
        <v>60</v>
      </c>
      <c r="AF95" s="66" t="str">
        <f t="shared" si="68"/>
        <v>L</v>
      </c>
      <c r="AG95" s="66">
        <f t="shared" si="79"/>
        <v>1</v>
      </c>
      <c r="AH95" s="66">
        <f t="shared" si="80"/>
        <v>1</v>
      </c>
      <c r="AI95" s="66">
        <f t="shared" si="81"/>
        <v>2</v>
      </c>
      <c r="AJ95" s="106">
        <f t="shared" si="82"/>
        <v>1</v>
      </c>
      <c r="AK95" s="106">
        <f t="shared" si="83"/>
        <v>0</v>
      </c>
      <c r="AL95" s="154">
        <f t="shared" si="69"/>
        <v>-179</v>
      </c>
      <c r="AM95" s="155">
        <f t="shared" si="70"/>
        <v>3</v>
      </c>
      <c r="AO95" s="66" t="str">
        <f t="shared" si="71"/>
        <v>L</v>
      </c>
      <c r="AP95" s="66">
        <f t="shared" si="55"/>
        <v>1</v>
      </c>
      <c r="AQ95" s="66">
        <f t="shared" si="72"/>
        <v>3</v>
      </c>
      <c r="AR95" s="66">
        <f t="shared" si="73"/>
        <v>1</v>
      </c>
      <c r="AS95" s="106">
        <f t="shared" si="48"/>
        <v>3</v>
      </c>
      <c r="AT95" s="106">
        <f t="shared" si="84"/>
        <v>0</v>
      </c>
      <c r="AU95" s="154">
        <f t="shared" si="74"/>
        <v>-264</v>
      </c>
    </row>
    <row r="96" spans="1:47">
      <c r="A96" s="197">
        <f t="shared" si="56"/>
        <v>86</v>
      </c>
      <c r="B96" s="198">
        <f>Data!B96</f>
        <v>18</v>
      </c>
      <c r="D96" s="112">
        <f t="shared" si="49"/>
        <v>2</v>
      </c>
      <c r="E96" s="116" t="str">
        <f t="shared" si="50"/>
        <v>C</v>
      </c>
      <c r="F96" s="158"/>
      <c r="G96" s="66" t="str">
        <f t="shared" si="57"/>
        <v>L</v>
      </c>
      <c r="H96" s="66">
        <f t="shared" si="51"/>
        <v>1</v>
      </c>
      <c r="I96" s="66">
        <f t="shared" si="58"/>
        <v>3</v>
      </c>
      <c r="J96" s="66">
        <f t="shared" si="59"/>
        <v>2</v>
      </c>
      <c r="K96" s="106">
        <f t="shared" si="52"/>
        <v>3</v>
      </c>
      <c r="L96" s="106">
        <f t="shared" si="60"/>
        <v>0</v>
      </c>
      <c r="M96" s="154">
        <f t="shared" si="61"/>
        <v>-273</v>
      </c>
      <c r="O96" s="66" t="str">
        <f t="shared" si="62"/>
        <v>L</v>
      </c>
      <c r="P96" s="66">
        <f t="shared" si="85"/>
        <v>3</v>
      </c>
      <c r="Q96" s="66">
        <f t="shared" si="53"/>
        <v>3</v>
      </c>
      <c r="R96" s="66">
        <f t="shared" si="54"/>
        <v>2</v>
      </c>
      <c r="S96" s="106">
        <f t="shared" si="47"/>
        <v>3</v>
      </c>
      <c r="T96" s="106">
        <f t="shared" si="63"/>
        <v>0</v>
      </c>
      <c r="U96" s="154">
        <f t="shared" si="64"/>
        <v>123</v>
      </c>
      <c r="W96" s="66" t="str">
        <f t="shared" si="65"/>
        <v>L</v>
      </c>
      <c r="X96" s="66">
        <f t="shared" si="86"/>
        <v>1</v>
      </c>
      <c r="Y96" s="66">
        <f t="shared" si="75"/>
        <v>3</v>
      </c>
      <c r="Z96" s="66">
        <f t="shared" si="76"/>
        <v>1</v>
      </c>
      <c r="AA96" s="106">
        <f t="shared" si="77"/>
        <v>3</v>
      </c>
      <c r="AB96" s="106">
        <f t="shared" si="78"/>
        <v>0</v>
      </c>
      <c r="AC96" s="154">
        <f t="shared" si="66"/>
        <v>57</v>
      </c>
      <c r="AD96" s="155">
        <f t="shared" si="67"/>
        <v>60</v>
      </c>
      <c r="AF96" s="66" t="str">
        <f t="shared" si="68"/>
        <v>L</v>
      </c>
      <c r="AG96" s="66">
        <f t="shared" si="79"/>
        <v>2</v>
      </c>
      <c r="AH96" s="66">
        <f t="shared" si="80"/>
        <v>2</v>
      </c>
      <c r="AI96" s="66">
        <f t="shared" si="81"/>
        <v>1</v>
      </c>
      <c r="AJ96" s="106">
        <f t="shared" si="82"/>
        <v>2</v>
      </c>
      <c r="AK96" s="106">
        <f t="shared" si="83"/>
        <v>0</v>
      </c>
      <c r="AL96" s="154">
        <f t="shared" si="69"/>
        <v>-181</v>
      </c>
      <c r="AM96" s="155">
        <f t="shared" si="70"/>
        <v>3</v>
      </c>
      <c r="AO96" s="66" t="str">
        <f t="shared" si="71"/>
        <v>L</v>
      </c>
      <c r="AP96" s="66">
        <f t="shared" si="55"/>
        <v>2</v>
      </c>
      <c r="AQ96" s="66">
        <f t="shared" si="72"/>
        <v>3</v>
      </c>
      <c r="AR96" s="66">
        <f t="shared" si="73"/>
        <v>2</v>
      </c>
      <c r="AS96" s="106">
        <f t="shared" si="48"/>
        <v>3</v>
      </c>
      <c r="AT96" s="106">
        <f t="shared" si="84"/>
        <v>0</v>
      </c>
      <c r="AU96" s="154">
        <f t="shared" si="74"/>
        <v>-267</v>
      </c>
    </row>
    <row r="97" spans="1:47">
      <c r="A97" s="197">
        <f t="shared" si="56"/>
        <v>87</v>
      </c>
      <c r="B97" s="198">
        <f>Data!B97</f>
        <v>10</v>
      </c>
      <c r="D97" s="112">
        <f t="shared" si="49"/>
        <v>1</v>
      </c>
      <c r="E97" s="116" t="str">
        <f t="shared" si="50"/>
        <v>A</v>
      </c>
      <c r="F97" s="158"/>
      <c r="G97" s="66" t="str">
        <f t="shared" si="57"/>
        <v>W</v>
      </c>
      <c r="H97" s="66">
        <f t="shared" si="51"/>
        <v>1</v>
      </c>
      <c r="I97" s="66">
        <f t="shared" si="58"/>
        <v>4</v>
      </c>
      <c r="J97" s="66">
        <f t="shared" si="59"/>
        <v>1</v>
      </c>
      <c r="K97" s="106">
        <f t="shared" si="52"/>
        <v>5</v>
      </c>
      <c r="L97" s="106">
        <f t="shared" si="60"/>
        <v>9</v>
      </c>
      <c r="M97" s="154">
        <f t="shared" si="61"/>
        <v>-269</v>
      </c>
      <c r="O97" s="66" t="str">
        <f t="shared" si="62"/>
        <v>L</v>
      </c>
      <c r="P97" s="66">
        <f t="shared" si="85"/>
        <v>3</v>
      </c>
      <c r="Q97" s="66">
        <f t="shared" si="53"/>
        <v>4</v>
      </c>
      <c r="R97" s="66">
        <f t="shared" si="54"/>
        <v>1</v>
      </c>
      <c r="S97" s="106">
        <f t="shared" si="47"/>
        <v>5</v>
      </c>
      <c r="T97" s="106">
        <f t="shared" si="63"/>
        <v>0</v>
      </c>
      <c r="U97" s="154">
        <f t="shared" si="64"/>
        <v>118</v>
      </c>
      <c r="W97" s="66" t="str">
        <f t="shared" si="65"/>
        <v>W</v>
      </c>
      <c r="X97" s="66">
        <f t="shared" si="86"/>
        <v>1</v>
      </c>
      <c r="Y97" s="66">
        <f t="shared" si="75"/>
        <v>3</v>
      </c>
      <c r="Z97" s="66">
        <f t="shared" si="76"/>
        <v>2</v>
      </c>
      <c r="AA97" s="106">
        <f t="shared" si="77"/>
        <v>3</v>
      </c>
      <c r="AB97" s="106">
        <f t="shared" si="78"/>
        <v>9</v>
      </c>
      <c r="AC97" s="154">
        <f t="shared" si="66"/>
        <v>63</v>
      </c>
      <c r="AD97" s="155">
        <f t="shared" si="67"/>
        <v>63</v>
      </c>
      <c r="AF97" s="66" t="str">
        <f t="shared" si="68"/>
        <v>L</v>
      </c>
      <c r="AG97" s="66">
        <f t="shared" si="79"/>
        <v>1</v>
      </c>
      <c r="AH97" s="66">
        <f t="shared" si="80"/>
        <v>2</v>
      </c>
      <c r="AI97" s="66">
        <f t="shared" si="81"/>
        <v>2</v>
      </c>
      <c r="AJ97" s="106">
        <f t="shared" si="82"/>
        <v>2</v>
      </c>
      <c r="AK97" s="106">
        <f t="shared" si="83"/>
        <v>0</v>
      </c>
      <c r="AL97" s="154">
        <f t="shared" si="69"/>
        <v>-183</v>
      </c>
      <c r="AM97" s="155">
        <f t="shared" si="70"/>
        <v>3</v>
      </c>
      <c r="AO97" s="66" t="str">
        <f t="shared" si="71"/>
        <v>L</v>
      </c>
      <c r="AP97" s="66">
        <f t="shared" si="55"/>
        <v>1</v>
      </c>
      <c r="AQ97" s="66">
        <f t="shared" si="72"/>
        <v>4</v>
      </c>
      <c r="AR97" s="66">
        <f t="shared" si="73"/>
        <v>1</v>
      </c>
      <c r="AS97" s="106">
        <f t="shared" si="48"/>
        <v>5</v>
      </c>
      <c r="AT97" s="106">
        <f t="shared" si="84"/>
        <v>0</v>
      </c>
      <c r="AU97" s="154">
        <f t="shared" si="74"/>
        <v>-272</v>
      </c>
    </row>
    <row r="98" spans="1:47">
      <c r="A98" s="197">
        <f t="shared" si="56"/>
        <v>88</v>
      </c>
      <c r="B98" s="198">
        <f>Data!B98</f>
        <v>1</v>
      </c>
      <c r="D98" s="112">
        <f t="shared" si="49"/>
        <v>1</v>
      </c>
      <c r="E98" s="116" t="str">
        <f t="shared" si="50"/>
        <v>A</v>
      </c>
      <c r="F98" s="158"/>
      <c r="G98" s="66" t="str">
        <f t="shared" si="57"/>
        <v>W</v>
      </c>
      <c r="H98" s="66">
        <f t="shared" si="51"/>
        <v>1</v>
      </c>
      <c r="I98" s="66">
        <f t="shared" si="58"/>
        <v>4</v>
      </c>
      <c r="J98" s="66">
        <f t="shared" si="59"/>
        <v>2</v>
      </c>
      <c r="K98" s="106">
        <f t="shared" si="52"/>
        <v>5</v>
      </c>
      <c r="L98" s="106">
        <f t="shared" si="60"/>
        <v>15</v>
      </c>
      <c r="M98" s="154">
        <f t="shared" si="61"/>
        <v>-259</v>
      </c>
      <c r="O98" s="66" t="str">
        <f t="shared" si="62"/>
        <v>L</v>
      </c>
      <c r="P98" s="66">
        <f t="shared" si="85"/>
        <v>3</v>
      </c>
      <c r="Q98" s="66">
        <f t="shared" si="53"/>
        <v>4</v>
      </c>
      <c r="R98" s="66">
        <f t="shared" si="54"/>
        <v>2</v>
      </c>
      <c r="S98" s="106">
        <f t="shared" si="47"/>
        <v>5</v>
      </c>
      <c r="T98" s="106">
        <f t="shared" si="63"/>
        <v>0</v>
      </c>
      <c r="U98" s="154">
        <f t="shared" si="64"/>
        <v>113</v>
      </c>
      <c r="W98" s="66" t="str">
        <f t="shared" si="65"/>
        <v>W</v>
      </c>
      <c r="X98" s="66">
        <f t="shared" si="86"/>
        <v>2</v>
      </c>
      <c r="Y98" s="66">
        <f t="shared" si="75"/>
        <v>1</v>
      </c>
      <c r="Z98" s="66">
        <f t="shared" si="76"/>
        <v>1</v>
      </c>
      <c r="AA98" s="106">
        <f t="shared" si="77"/>
        <v>1</v>
      </c>
      <c r="AB98" s="106">
        <f t="shared" si="78"/>
        <v>9</v>
      </c>
      <c r="AC98" s="154">
        <f t="shared" si="66"/>
        <v>71</v>
      </c>
      <c r="AD98" s="155">
        <f t="shared" si="67"/>
        <v>71</v>
      </c>
      <c r="AF98" s="66" t="str">
        <f t="shared" si="68"/>
        <v>W</v>
      </c>
      <c r="AG98" s="66">
        <f t="shared" si="79"/>
        <v>1</v>
      </c>
      <c r="AH98" s="66">
        <f t="shared" si="80"/>
        <v>3</v>
      </c>
      <c r="AI98" s="66">
        <f t="shared" si="81"/>
        <v>1</v>
      </c>
      <c r="AJ98" s="106">
        <f t="shared" si="82"/>
        <v>3</v>
      </c>
      <c r="AK98" s="106">
        <f t="shared" si="83"/>
        <v>6</v>
      </c>
      <c r="AL98" s="154">
        <f t="shared" si="69"/>
        <v>-180</v>
      </c>
      <c r="AM98" s="155">
        <f t="shared" si="70"/>
        <v>3</v>
      </c>
      <c r="AO98" s="66" t="str">
        <f t="shared" si="71"/>
        <v>W</v>
      </c>
      <c r="AP98" s="66">
        <f t="shared" si="55"/>
        <v>1</v>
      </c>
      <c r="AQ98" s="66">
        <f t="shared" si="72"/>
        <v>4</v>
      </c>
      <c r="AR98" s="66">
        <f t="shared" si="73"/>
        <v>2</v>
      </c>
      <c r="AS98" s="106">
        <f t="shared" si="48"/>
        <v>5</v>
      </c>
      <c r="AT98" s="106">
        <f t="shared" si="84"/>
        <v>15</v>
      </c>
      <c r="AU98" s="154">
        <f t="shared" si="74"/>
        <v>-262</v>
      </c>
    </row>
    <row r="99" spans="1:47">
      <c r="A99" s="197">
        <f t="shared" si="56"/>
        <v>89</v>
      </c>
      <c r="B99" s="198">
        <f>Data!B99</f>
        <v>24</v>
      </c>
      <c r="D99" s="112">
        <f t="shared" si="49"/>
        <v>2</v>
      </c>
      <c r="E99" s="116" t="str">
        <f t="shared" si="50"/>
        <v>C</v>
      </c>
      <c r="F99" s="158"/>
      <c r="G99" s="66" t="str">
        <f t="shared" si="57"/>
        <v>L</v>
      </c>
      <c r="H99" s="66">
        <f t="shared" si="51"/>
        <v>1</v>
      </c>
      <c r="I99" s="66">
        <f t="shared" si="58"/>
        <v>5</v>
      </c>
      <c r="J99" s="66">
        <f t="shared" si="59"/>
        <v>1</v>
      </c>
      <c r="K99" s="106">
        <f t="shared" si="52"/>
        <v>8</v>
      </c>
      <c r="L99" s="106">
        <f t="shared" si="60"/>
        <v>0</v>
      </c>
      <c r="M99" s="154">
        <f t="shared" si="61"/>
        <v>-267</v>
      </c>
      <c r="O99" s="66" t="str">
        <f t="shared" si="62"/>
        <v>L</v>
      </c>
      <c r="P99" s="66">
        <f t="shared" si="85"/>
        <v>3</v>
      </c>
      <c r="Q99" s="66">
        <f t="shared" si="53"/>
        <v>5</v>
      </c>
      <c r="R99" s="66">
        <f t="shared" si="54"/>
        <v>1</v>
      </c>
      <c r="S99" s="106">
        <f t="shared" si="47"/>
        <v>8</v>
      </c>
      <c r="T99" s="106">
        <f t="shared" si="63"/>
        <v>0</v>
      </c>
      <c r="U99" s="154">
        <f t="shared" si="64"/>
        <v>105</v>
      </c>
      <c r="W99" s="66" t="str">
        <f t="shared" si="65"/>
        <v>W</v>
      </c>
      <c r="X99" s="66">
        <f t="shared" si="86"/>
        <v>3</v>
      </c>
      <c r="Y99" s="66">
        <f t="shared" si="75"/>
        <v>1</v>
      </c>
      <c r="Z99" s="66">
        <f t="shared" si="76"/>
        <v>1</v>
      </c>
      <c r="AA99" s="106">
        <f t="shared" si="77"/>
        <v>1</v>
      </c>
      <c r="AB99" s="106">
        <f t="shared" si="78"/>
        <v>3</v>
      </c>
      <c r="AC99" s="154">
        <f t="shared" si="66"/>
        <v>73</v>
      </c>
      <c r="AD99" s="155">
        <f t="shared" si="67"/>
        <v>73</v>
      </c>
      <c r="AF99" s="66" t="str">
        <f t="shared" si="68"/>
        <v>L</v>
      </c>
      <c r="AG99" s="66">
        <f t="shared" si="79"/>
        <v>2</v>
      </c>
      <c r="AH99" s="66">
        <f t="shared" si="80"/>
        <v>3</v>
      </c>
      <c r="AI99" s="66">
        <f t="shared" si="81"/>
        <v>2</v>
      </c>
      <c r="AJ99" s="106">
        <f t="shared" si="82"/>
        <v>3</v>
      </c>
      <c r="AK99" s="106">
        <f t="shared" si="83"/>
        <v>0</v>
      </c>
      <c r="AL99" s="154">
        <f t="shared" si="69"/>
        <v>-183</v>
      </c>
      <c r="AM99" s="155">
        <f t="shared" si="70"/>
        <v>3</v>
      </c>
      <c r="AO99" s="66" t="str">
        <f t="shared" si="71"/>
        <v>L</v>
      </c>
      <c r="AP99" s="66">
        <f t="shared" si="55"/>
        <v>2</v>
      </c>
      <c r="AQ99" s="66">
        <f t="shared" si="72"/>
        <v>5</v>
      </c>
      <c r="AR99" s="66">
        <f t="shared" si="73"/>
        <v>1</v>
      </c>
      <c r="AS99" s="106">
        <f t="shared" si="48"/>
        <v>8</v>
      </c>
      <c r="AT99" s="106">
        <f t="shared" si="84"/>
        <v>0</v>
      </c>
      <c r="AU99" s="154">
        <f t="shared" si="74"/>
        <v>-270</v>
      </c>
    </row>
    <row r="100" spans="1:47">
      <c r="A100" s="197">
        <f t="shared" si="56"/>
        <v>90</v>
      </c>
      <c r="B100" s="198">
        <f>Data!B100</f>
        <v>18</v>
      </c>
      <c r="D100" s="112">
        <f t="shared" si="49"/>
        <v>2</v>
      </c>
      <c r="E100" s="116" t="str">
        <f t="shared" si="50"/>
        <v>C</v>
      </c>
      <c r="F100" s="158"/>
      <c r="G100" s="66" t="str">
        <f t="shared" si="57"/>
        <v>L</v>
      </c>
      <c r="H100" s="66">
        <f t="shared" si="51"/>
        <v>1</v>
      </c>
      <c r="I100" s="66">
        <f t="shared" si="58"/>
        <v>5</v>
      </c>
      <c r="J100" s="66">
        <f t="shared" si="59"/>
        <v>2</v>
      </c>
      <c r="K100" s="106">
        <f t="shared" si="52"/>
        <v>8</v>
      </c>
      <c r="L100" s="106">
        <f t="shared" si="60"/>
        <v>0</v>
      </c>
      <c r="M100" s="154">
        <f t="shared" si="61"/>
        <v>-275</v>
      </c>
      <c r="O100" s="66" t="str">
        <f t="shared" si="62"/>
        <v>L</v>
      </c>
      <c r="P100" s="66">
        <f t="shared" si="85"/>
        <v>3</v>
      </c>
      <c r="Q100" s="66">
        <f t="shared" si="53"/>
        <v>5</v>
      </c>
      <c r="R100" s="66">
        <f t="shared" si="54"/>
        <v>2</v>
      </c>
      <c r="S100" s="106">
        <f t="shared" si="47"/>
        <v>8</v>
      </c>
      <c r="T100" s="106">
        <f t="shared" si="63"/>
        <v>0</v>
      </c>
      <c r="U100" s="154">
        <f t="shared" si="64"/>
        <v>97</v>
      </c>
      <c r="W100" s="66" t="str">
        <f t="shared" si="65"/>
        <v>L</v>
      </c>
      <c r="X100" s="66">
        <f t="shared" si="86"/>
        <v>1</v>
      </c>
      <c r="Y100" s="66">
        <f t="shared" si="75"/>
        <v>1</v>
      </c>
      <c r="Z100" s="66">
        <f t="shared" si="76"/>
        <v>1</v>
      </c>
      <c r="AA100" s="106">
        <f t="shared" si="77"/>
        <v>1</v>
      </c>
      <c r="AB100" s="106">
        <f t="shared" si="78"/>
        <v>0</v>
      </c>
      <c r="AC100" s="154">
        <f t="shared" si="66"/>
        <v>72</v>
      </c>
      <c r="AD100" s="155">
        <f t="shared" si="67"/>
        <v>73</v>
      </c>
      <c r="AF100" s="66" t="str">
        <f t="shared" si="68"/>
        <v>W</v>
      </c>
      <c r="AG100" s="66">
        <f t="shared" si="79"/>
        <v>2</v>
      </c>
      <c r="AH100" s="66">
        <f t="shared" si="80"/>
        <v>4</v>
      </c>
      <c r="AI100" s="66">
        <f t="shared" si="81"/>
        <v>1</v>
      </c>
      <c r="AJ100" s="106">
        <f t="shared" si="82"/>
        <v>5</v>
      </c>
      <c r="AK100" s="106">
        <f t="shared" si="83"/>
        <v>9</v>
      </c>
      <c r="AL100" s="154">
        <f t="shared" si="69"/>
        <v>-179</v>
      </c>
      <c r="AM100" s="155">
        <f t="shared" si="70"/>
        <v>3</v>
      </c>
      <c r="AO100" s="66" t="str">
        <f t="shared" si="71"/>
        <v>W</v>
      </c>
      <c r="AP100" s="66">
        <f t="shared" si="55"/>
        <v>2</v>
      </c>
      <c r="AQ100" s="66">
        <f t="shared" si="72"/>
        <v>5</v>
      </c>
      <c r="AR100" s="66">
        <f t="shared" si="73"/>
        <v>2</v>
      </c>
      <c r="AS100" s="106">
        <f t="shared" si="48"/>
        <v>8</v>
      </c>
      <c r="AT100" s="106">
        <f t="shared" si="84"/>
        <v>24</v>
      </c>
      <c r="AU100" s="154">
        <f t="shared" si="74"/>
        <v>-254</v>
      </c>
    </row>
    <row r="101" spans="1:47">
      <c r="A101" s="197">
        <f t="shared" si="56"/>
        <v>91</v>
      </c>
      <c r="B101" s="198">
        <f>Data!B101</f>
        <v>35</v>
      </c>
      <c r="D101" s="112">
        <f t="shared" si="49"/>
        <v>3</v>
      </c>
      <c r="E101" s="116" t="str">
        <f t="shared" si="50"/>
        <v>B</v>
      </c>
      <c r="F101" s="158"/>
      <c r="G101" s="66" t="str">
        <f t="shared" si="57"/>
        <v>L</v>
      </c>
      <c r="H101" s="66">
        <f t="shared" si="51"/>
        <v>1</v>
      </c>
      <c r="I101" s="66">
        <f t="shared" si="58"/>
        <v>6</v>
      </c>
      <c r="J101" s="66">
        <f t="shared" si="59"/>
        <v>1</v>
      </c>
      <c r="K101" s="106">
        <f t="shared" si="52"/>
        <v>13</v>
      </c>
      <c r="L101" s="106">
        <f t="shared" si="60"/>
        <v>0</v>
      </c>
      <c r="M101" s="154">
        <f t="shared" si="61"/>
        <v>-288</v>
      </c>
      <c r="O101" s="66" t="str">
        <f t="shared" si="62"/>
        <v>W</v>
      </c>
      <c r="P101" s="66">
        <f t="shared" si="85"/>
        <v>3</v>
      </c>
      <c r="Q101" s="66">
        <f t="shared" si="53"/>
        <v>6</v>
      </c>
      <c r="R101" s="66">
        <f t="shared" si="54"/>
        <v>1</v>
      </c>
      <c r="S101" s="106">
        <f t="shared" si="47"/>
        <v>13</v>
      </c>
      <c r="T101" s="106">
        <f t="shared" si="63"/>
        <v>24</v>
      </c>
      <c r="U101" s="154">
        <f t="shared" si="64"/>
        <v>108</v>
      </c>
      <c r="W101" s="66" t="str">
        <f t="shared" si="65"/>
        <v>L</v>
      </c>
      <c r="X101" s="66">
        <f t="shared" si="86"/>
        <v>1</v>
      </c>
      <c r="Y101" s="66">
        <f t="shared" si="75"/>
        <v>1</v>
      </c>
      <c r="Z101" s="66">
        <f t="shared" si="76"/>
        <v>2</v>
      </c>
      <c r="AA101" s="106">
        <f t="shared" si="77"/>
        <v>1</v>
      </c>
      <c r="AB101" s="106">
        <f t="shared" si="78"/>
        <v>0</v>
      </c>
      <c r="AC101" s="154">
        <f t="shared" si="66"/>
        <v>71</v>
      </c>
      <c r="AD101" s="155">
        <f t="shared" si="67"/>
        <v>73</v>
      </c>
      <c r="AF101" s="66" t="str">
        <f t="shared" si="68"/>
        <v>L</v>
      </c>
      <c r="AG101" s="66">
        <f t="shared" si="79"/>
        <v>3</v>
      </c>
      <c r="AH101" s="66">
        <f t="shared" si="80"/>
        <v>4</v>
      </c>
      <c r="AI101" s="66">
        <f t="shared" si="81"/>
        <v>2</v>
      </c>
      <c r="AJ101" s="106">
        <f t="shared" si="82"/>
        <v>5</v>
      </c>
      <c r="AK101" s="106">
        <f t="shared" si="83"/>
        <v>0</v>
      </c>
      <c r="AL101" s="154">
        <f t="shared" si="69"/>
        <v>-184</v>
      </c>
      <c r="AM101" s="155">
        <f t="shared" si="70"/>
        <v>3</v>
      </c>
      <c r="AO101" s="66" t="str">
        <f t="shared" si="71"/>
        <v>L</v>
      </c>
      <c r="AP101" s="66">
        <f t="shared" si="55"/>
        <v>3</v>
      </c>
      <c r="AQ101" s="66">
        <f t="shared" si="72"/>
        <v>6</v>
      </c>
      <c r="AR101" s="66">
        <f t="shared" si="73"/>
        <v>1</v>
      </c>
      <c r="AS101" s="106">
        <f t="shared" si="48"/>
        <v>13</v>
      </c>
      <c r="AT101" s="106">
        <f t="shared" si="84"/>
        <v>0</v>
      </c>
      <c r="AU101" s="154">
        <f t="shared" si="74"/>
        <v>-267</v>
      </c>
    </row>
    <row r="102" spans="1:47">
      <c r="A102" s="197">
        <f t="shared" si="56"/>
        <v>92</v>
      </c>
      <c r="B102" s="198">
        <f>Data!B102</f>
        <v>14</v>
      </c>
      <c r="D102" s="112">
        <f t="shared" si="49"/>
        <v>2</v>
      </c>
      <c r="E102" s="116" t="str">
        <f t="shared" si="50"/>
        <v>B</v>
      </c>
      <c r="F102" s="158"/>
      <c r="G102" s="66" t="str">
        <f t="shared" si="57"/>
        <v>L</v>
      </c>
      <c r="H102" s="66">
        <f t="shared" si="51"/>
        <v>1</v>
      </c>
      <c r="I102" s="66">
        <f t="shared" si="58"/>
        <v>6</v>
      </c>
      <c r="J102" s="66">
        <f t="shared" si="59"/>
        <v>2</v>
      </c>
      <c r="K102" s="106">
        <f t="shared" si="52"/>
        <v>13</v>
      </c>
      <c r="L102" s="106">
        <f t="shared" si="60"/>
        <v>0</v>
      </c>
      <c r="M102" s="154">
        <f t="shared" si="61"/>
        <v>-301</v>
      </c>
      <c r="O102" s="66" t="str">
        <f t="shared" si="62"/>
        <v>L</v>
      </c>
      <c r="P102" s="66">
        <f t="shared" si="85"/>
        <v>3</v>
      </c>
      <c r="Q102" s="66">
        <f t="shared" si="53"/>
        <v>6</v>
      </c>
      <c r="R102" s="66">
        <f t="shared" si="54"/>
        <v>2</v>
      </c>
      <c r="S102" s="106">
        <f t="shared" si="47"/>
        <v>13</v>
      </c>
      <c r="T102" s="106">
        <f t="shared" si="63"/>
        <v>0</v>
      </c>
      <c r="U102" s="154">
        <f t="shared" si="64"/>
        <v>95</v>
      </c>
      <c r="W102" s="66" t="str">
        <f t="shared" si="65"/>
        <v>L</v>
      </c>
      <c r="X102" s="66">
        <f t="shared" si="86"/>
        <v>1</v>
      </c>
      <c r="Y102" s="66">
        <f t="shared" si="75"/>
        <v>2</v>
      </c>
      <c r="Z102" s="66">
        <f t="shared" si="76"/>
        <v>1</v>
      </c>
      <c r="AA102" s="106">
        <f t="shared" si="77"/>
        <v>2</v>
      </c>
      <c r="AB102" s="106">
        <f t="shared" si="78"/>
        <v>0</v>
      </c>
      <c r="AC102" s="154">
        <f t="shared" si="66"/>
        <v>69</v>
      </c>
      <c r="AD102" s="155">
        <f t="shared" si="67"/>
        <v>73</v>
      </c>
      <c r="AF102" s="66" t="str">
        <f t="shared" si="68"/>
        <v>L</v>
      </c>
      <c r="AG102" s="66">
        <f t="shared" si="79"/>
        <v>2</v>
      </c>
      <c r="AH102" s="66">
        <f t="shared" si="80"/>
        <v>5</v>
      </c>
      <c r="AI102" s="66">
        <f t="shared" si="81"/>
        <v>1</v>
      </c>
      <c r="AJ102" s="106">
        <f t="shared" si="82"/>
        <v>8</v>
      </c>
      <c r="AK102" s="106">
        <f t="shared" si="83"/>
        <v>0</v>
      </c>
      <c r="AL102" s="154">
        <f t="shared" si="69"/>
        <v>-192</v>
      </c>
      <c r="AM102" s="155">
        <f t="shared" si="70"/>
        <v>3</v>
      </c>
      <c r="AO102" s="66" t="str">
        <f t="shared" si="71"/>
        <v>L</v>
      </c>
      <c r="AP102" s="66">
        <f t="shared" si="55"/>
        <v>2</v>
      </c>
      <c r="AQ102" s="66">
        <f t="shared" si="72"/>
        <v>6</v>
      </c>
      <c r="AR102" s="66">
        <f t="shared" si="73"/>
        <v>2</v>
      </c>
      <c r="AS102" s="106">
        <f t="shared" si="48"/>
        <v>13</v>
      </c>
      <c r="AT102" s="106">
        <f t="shared" si="84"/>
        <v>0</v>
      </c>
      <c r="AU102" s="154">
        <f t="shared" si="74"/>
        <v>-280</v>
      </c>
    </row>
    <row r="103" spans="1:47">
      <c r="A103" s="197">
        <f t="shared" si="56"/>
        <v>93</v>
      </c>
      <c r="B103" s="198">
        <f>Data!B103</f>
        <v>35</v>
      </c>
      <c r="D103" s="112">
        <f t="shared" si="49"/>
        <v>3</v>
      </c>
      <c r="E103" s="116" t="str">
        <f t="shared" si="50"/>
        <v>B</v>
      </c>
      <c r="F103" s="158"/>
      <c r="G103" s="66" t="str">
        <f t="shared" si="57"/>
        <v>L</v>
      </c>
      <c r="H103" s="66">
        <f t="shared" si="51"/>
        <v>1</v>
      </c>
      <c r="I103" s="66">
        <f t="shared" si="58"/>
        <v>7</v>
      </c>
      <c r="J103" s="66">
        <f t="shared" si="59"/>
        <v>1</v>
      </c>
      <c r="K103" s="106">
        <f t="shared" si="52"/>
        <v>21</v>
      </c>
      <c r="L103" s="106">
        <f t="shared" si="60"/>
        <v>0</v>
      </c>
      <c r="M103" s="154">
        <f t="shared" si="61"/>
        <v>-322</v>
      </c>
      <c r="O103" s="66" t="str">
        <f t="shared" si="62"/>
        <v>W</v>
      </c>
      <c r="P103" s="66">
        <f t="shared" si="85"/>
        <v>3</v>
      </c>
      <c r="Q103" s="66">
        <f t="shared" si="53"/>
        <v>7</v>
      </c>
      <c r="R103" s="66">
        <f t="shared" si="54"/>
        <v>1</v>
      </c>
      <c r="S103" s="106">
        <f t="shared" si="47"/>
        <v>21</v>
      </c>
      <c r="T103" s="106">
        <f t="shared" si="63"/>
        <v>39</v>
      </c>
      <c r="U103" s="154">
        <f t="shared" si="64"/>
        <v>113</v>
      </c>
      <c r="W103" s="66" t="str">
        <f t="shared" si="65"/>
        <v>L</v>
      </c>
      <c r="X103" s="66">
        <f t="shared" si="86"/>
        <v>1</v>
      </c>
      <c r="Y103" s="66">
        <f t="shared" si="75"/>
        <v>2</v>
      </c>
      <c r="Z103" s="66">
        <f t="shared" si="76"/>
        <v>2</v>
      </c>
      <c r="AA103" s="106">
        <f t="shared" si="77"/>
        <v>2</v>
      </c>
      <c r="AB103" s="106">
        <f t="shared" si="78"/>
        <v>0</v>
      </c>
      <c r="AC103" s="154">
        <f t="shared" si="66"/>
        <v>67</v>
      </c>
      <c r="AD103" s="155">
        <f t="shared" si="67"/>
        <v>73</v>
      </c>
      <c r="AF103" s="66" t="str">
        <f t="shared" si="68"/>
        <v>L</v>
      </c>
      <c r="AG103" s="66">
        <f t="shared" si="79"/>
        <v>3</v>
      </c>
      <c r="AH103" s="66">
        <f t="shared" si="80"/>
        <v>5</v>
      </c>
      <c r="AI103" s="66">
        <f t="shared" si="81"/>
        <v>2</v>
      </c>
      <c r="AJ103" s="106">
        <f t="shared" si="82"/>
        <v>8</v>
      </c>
      <c r="AK103" s="106">
        <f t="shared" si="83"/>
        <v>0</v>
      </c>
      <c r="AL103" s="154">
        <f t="shared" si="69"/>
        <v>-200</v>
      </c>
      <c r="AM103" s="155">
        <f t="shared" si="70"/>
        <v>3</v>
      </c>
      <c r="AO103" s="66" t="str">
        <f t="shared" si="71"/>
        <v>L</v>
      </c>
      <c r="AP103" s="66">
        <f t="shared" si="55"/>
        <v>3</v>
      </c>
      <c r="AQ103" s="66">
        <f t="shared" si="72"/>
        <v>7</v>
      </c>
      <c r="AR103" s="66">
        <f t="shared" si="73"/>
        <v>1</v>
      </c>
      <c r="AS103" s="106">
        <f t="shared" si="48"/>
        <v>21</v>
      </c>
      <c r="AT103" s="106">
        <f t="shared" si="84"/>
        <v>0</v>
      </c>
      <c r="AU103" s="154">
        <f t="shared" si="74"/>
        <v>-301</v>
      </c>
    </row>
    <row r="104" spans="1:47">
      <c r="A104" s="197">
        <f t="shared" si="56"/>
        <v>94</v>
      </c>
      <c r="B104" s="198">
        <f>Data!B104</f>
        <v>12</v>
      </c>
      <c r="D104" s="112">
        <f t="shared" si="49"/>
        <v>1</v>
      </c>
      <c r="E104" s="116" t="str">
        <f t="shared" si="50"/>
        <v>C</v>
      </c>
      <c r="F104" s="158"/>
      <c r="G104" s="66" t="str">
        <f t="shared" si="57"/>
        <v>W</v>
      </c>
      <c r="H104" s="66">
        <f t="shared" si="51"/>
        <v>1</v>
      </c>
      <c r="I104" s="66">
        <f t="shared" si="58"/>
        <v>7</v>
      </c>
      <c r="J104" s="66">
        <f t="shared" si="59"/>
        <v>2</v>
      </c>
      <c r="K104" s="106">
        <f t="shared" si="52"/>
        <v>21</v>
      </c>
      <c r="L104" s="106">
        <f t="shared" si="60"/>
        <v>63</v>
      </c>
      <c r="M104" s="154">
        <f t="shared" si="61"/>
        <v>-280</v>
      </c>
      <c r="O104" s="66" t="str">
        <f t="shared" si="62"/>
        <v>L</v>
      </c>
      <c r="P104" s="66">
        <f t="shared" si="85"/>
        <v>3</v>
      </c>
      <c r="Q104" s="66">
        <f t="shared" si="53"/>
        <v>7</v>
      </c>
      <c r="R104" s="66">
        <f t="shared" si="54"/>
        <v>2</v>
      </c>
      <c r="S104" s="106">
        <f t="shared" si="47"/>
        <v>21</v>
      </c>
      <c r="T104" s="106">
        <f t="shared" si="63"/>
        <v>0</v>
      </c>
      <c r="U104" s="154">
        <f t="shared" si="64"/>
        <v>92</v>
      </c>
      <c r="W104" s="66" t="str">
        <f t="shared" si="65"/>
        <v>W</v>
      </c>
      <c r="X104" s="66">
        <f t="shared" si="86"/>
        <v>1</v>
      </c>
      <c r="Y104" s="66">
        <f t="shared" si="75"/>
        <v>3</v>
      </c>
      <c r="Z104" s="66">
        <f t="shared" si="76"/>
        <v>1</v>
      </c>
      <c r="AA104" s="106">
        <f t="shared" si="77"/>
        <v>3</v>
      </c>
      <c r="AB104" s="106">
        <f t="shared" si="78"/>
        <v>6</v>
      </c>
      <c r="AC104" s="154">
        <f t="shared" si="66"/>
        <v>70</v>
      </c>
      <c r="AD104" s="155">
        <f t="shared" si="67"/>
        <v>73</v>
      </c>
      <c r="AF104" s="66" t="str">
        <f t="shared" si="68"/>
        <v>L</v>
      </c>
      <c r="AG104" s="66">
        <f t="shared" si="79"/>
        <v>1</v>
      </c>
      <c r="AH104" s="66">
        <f t="shared" si="80"/>
        <v>6</v>
      </c>
      <c r="AI104" s="66">
        <f t="shared" si="81"/>
        <v>1</v>
      </c>
      <c r="AJ104" s="106">
        <f t="shared" si="82"/>
        <v>13</v>
      </c>
      <c r="AK104" s="106">
        <f t="shared" si="83"/>
        <v>0</v>
      </c>
      <c r="AL104" s="154">
        <f t="shared" si="69"/>
        <v>-213</v>
      </c>
      <c r="AM104" s="155">
        <f t="shared" si="70"/>
        <v>3</v>
      </c>
      <c r="AO104" s="66" t="str">
        <f t="shared" si="71"/>
        <v>L</v>
      </c>
      <c r="AP104" s="66">
        <f t="shared" si="55"/>
        <v>1</v>
      </c>
      <c r="AQ104" s="66">
        <f t="shared" si="72"/>
        <v>7</v>
      </c>
      <c r="AR104" s="66">
        <f t="shared" si="73"/>
        <v>2</v>
      </c>
      <c r="AS104" s="106">
        <f t="shared" si="48"/>
        <v>21</v>
      </c>
      <c r="AT104" s="106">
        <f t="shared" si="84"/>
        <v>0</v>
      </c>
      <c r="AU104" s="154">
        <f t="shared" si="74"/>
        <v>-322</v>
      </c>
    </row>
    <row r="105" spans="1:47">
      <c r="A105" s="197">
        <f t="shared" si="56"/>
        <v>95</v>
      </c>
      <c r="B105" s="198">
        <f>Data!B105</f>
        <v>7</v>
      </c>
      <c r="D105" s="112">
        <f t="shared" si="49"/>
        <v>1</v>
      </c>
      <c r="E105" s="116" t="str">
        <f t="shared" si="50"/>
        <v>A</v>
      </c>
      <c r="F105" s="158"/>
      <c r="G105" s="66" t="str">
        <f t="shared" si="57"/>
        <v>W</v>
      </c>
      <c r="H105" s="66">
        <f t="shared" si="51"/>
        <v>1</v>
      </c>
      <c r="I105" s="66">
        <f t="shared" si="58"/>
        <v>8</v>
      </c>
      <c r="J105" s="66">
        <f t="shared" si="59"/>
        <v>1</v>
      </c>
      <c r="K105" s="106">
        <f t="shared" si="52"/>
        <v>34</v>
      </c>
      <c r="L105" s="106">
        <f t="shared" si="60"/>
        <v>63</v>
      </c>
      <c r="M105" s="154">
        <f t="shared" si="61"/>
        <v>-251</v>
      </c>
      <c r="O105" s="66" t="str">
        <f t="shared" si="62"/>
        <v>L</v>
      </c>
      <c r="P105" s="66">
        <f t="shared" si="85"/>
        <v>3</v>
      </c>
      <c r="Q105" s="66">
        <f t="shared" si="53"/>
        <v>8</v>
      </c>
      <c r="R105" s="66">
        <f t="shared" si="54"/>
        <v>1</v>
      </c>
      <c r="S105" s="106">
        <f t="shared" si="47"/>
        <v>34</v>
      </c>
      <c r="T105" s="106">
        <f t="shared" si="63"/>
        <v>0</v>
      </c>
      <c r="U105" s="154">
        <f t="shared" si="64"/>
        <v>58</v>
      </c>
      <c r="W105" s="66" t="str">
        <f t="shared" si="65"/>
        <v>W</v>
      </c>
      <c r="X105" s="66">
        <f t="shared" si="86"/>
        <v>1</v>
      </c>
      <c r="Y105" s="66">
        <f t="shared" si="75"/>
        <v>3</v>
      </c>
      <c r="Z105" s="66">
        <f t="shared" si="76"/>
        <v>2</v>
      </c>
      <c r="AA105" s="106">
        <f t="shared" si="77"/>
        <v>3</v>
      </c>
      <c r="AB105" s="106">
        <f t="shared" si="78"/>
        <v>9</v>
      </c>
      <c r="AC105" s="154">
        <f t="shared" si="66"/>
        <v>76</v>
      </c>
      <c r="AD105" s="155">
        <f t="shared" si="67"/>
        <v>76</v>
      </c>
      <c r="AF105" s="66" t="str">
        <f t="shared" si="68"/>
        <v>W</v>
      </c>
      <c r="AG105" s="66">
        <f t="shared" si="79"/>
        <v>1</v>
      </c>
      <c r="AH105" s="66">
        <f t="shared" si="80"/>
        <v>6</v>
      </c>
      <c r="AI105" s="66">
        <f t="shared" si="81"/>
        <v>2</v>
      </c>
      <c r="AJ105" s="106">
        <f t="shared" si="82"/>
        <v>13</v>
      </c>
      <c r="AK105" s="106">
        <f t="shared" si="83"/>
        <v>39</v>
      </c>
      <c r="AL105" s="154">
        <f t="shared" si="69"/>
        <v>-187</v>
      </c>
      <c r="AM105" s="155">
        <f t="shared" si="70"/>
        <v>3</v>
      </c>
      <c r="AO105" s="66" t="str">
        <f t="shared" si="71"/>
        <v>W</v>
      </c>
      <c r="AP105" s="66">
        <f t="shared" si="55"/>
        <v>1</v>
      </c>
      <c r="AQ105" s="66">
        <f t="shared" si="72"/>
        <v>8</v>
      </c>
      <c r="AR105" s="66">
        <f t="shared" si="73"/>
        <v>1</v>
      </c>
      <c r="AS105" s="106">
        <f t="shared" si="48"/>
        <v>34</v>
      </c>
      <c r="AT105" s="106">
        <f t="shared" si="84"/>
        <v>63</v>
      </c>
      <c r="AU105" s="154">
        <f t="shared" si="74"/>
        <v>-293</v>
      </c>
    </row>
    <row r="106" spans="1:47">
      <c r="A106" s="197">
        <f t="shared" si="56"/>
        <v>96</v>
      </c>
      <c r="B106" s="198">
        <f>Data!B106</f>
        <v>33</v>
      </c>
      <c r="D106" s="112">
        <f t="shared" si="49"/>
        <v>3</v>
      </c>
      <c r="E106" s="116" t="str">
        <f t="shared" si="50"/>
        <v>C</v>
      </c>
      <c r="F106" s="158"/>
      <c r="G106" s="66" t="str">
        <f t="shared" si="57"/>
        <v>L</v>
      </c>
      <c r="H106" s="66">
        <f t="shared" si="51"/>
        <v>1</v>
      </c>
      <c r="I106" s="66">
        <f t="shared" si="58"/>
        <v>8</v>
      </c>
      <c r="J106" s="66">
        <f t="shared" si="59"/>
        <v>2</v>
      </c>
      <c r="K106" s="106">
        <f t="shared" si="52"/>
        <v>34</v>
      </c>
      <c r="L106" s="106">
        <f t="shared" si="60"/>
        <v>0</v>
      </c>
      <c r="M106" s="154">
        <f t="shared" si="61"/>
        <v>-285</v>
      </c>
      <c r="O106" s="66" t="str">
        <f t="shared" si="62"/>
        <v>W</v>
      </c>
      <c r="P106" s="66">
        <f t="shared" si="85"/>
        <v>3</v>
      </c>
      <c r="Q106" s="66">
        <f t="shared" si="53"/>
        <v>8</v>
      </c>
      <c r="R106" s="66">
        <f t="shared" si="54"/>
        <v>2</v>
      </c>
      <c r="S106" s="106">
        <f t="shared" si="47"/>
        <v>34</v>
      </c>
      <c r="T106" s="106">
        <f t="shared" si="63"/>
        <v>102</v>
      </c>
      <c r="U106" s="154">
        <f t="shared" si="64"/>
        <v>126</v>
      </c>
      <c r="W106" s="66" t="str">
        <f t="shared" si="65"/>
        <v>L</v>
      </c>
      <c r="X106" s="66">
        <f t="shared" si="86"/>
        <v>2</v>
      </c>
      <c r="Y106" s="66">
        <f t="shared" si="75"/>
        <v>1</v>
      </c>
      <c r="Z106" s="66">
        <f t="shared" si="76"/>
        <v>1</v>
      </c>
      <c r="AA106" s="106">
        <f t="shared" si="77"/>
        <v>1</v>
      </c>
      <c r="AB106" s="106">
        <f t="shared" si="78"/>
        <v>0</v>
      </c>
      <c r="AC106" s="154">
        <f t="shared" si="66"/>
        <v>75</v>
      </c>
      <c r="AD106" s="155">
        <f t="shared" si="67"/>
        <v>76</v>
      </c>
      <c r="AF106" s="66" t="str">
        <f t="shared" si="68"/>
        <v>L</v>
      </c>
      <c r="AG106" s="66">
        <f t="shared" si="79"/>
        <v>3</v>
      </c>
      <c r="AH106" s="66">
        <f t="shared" si="80"/>
        <v>7</v>
      </c>
      <c r="AI106" s="66">
        <f t="shared" si="81"/>
        <v>1</v>
      </c>
      <c r="AJ106" s="106">
        <f t="shared" si="82"/>
        <v>21</v>
      </c>
      <c r="AK106" s="106">
        <f t="shared" si="83"/>
        <v>0</v>
      </c>
      <c r="AL106" s="154">
        <f t="shared" si="69"/>
        <v>-208</v>
      </c>
      <c r="AM106" s="155">
        <f t="shared" si="70"/>
        <v>3</v>
      </c>
      <c r="AO106" s="66" t="str">
        <f t="shared" si="71"/>
        <v>L</v>
      </c>
      <c r="AP106" s="66">
        <f t="shared" si="55"/>
        <v>3</v>
      </c>
      <c r="AQ106" s="66">
        <f t="shared" si="72"/>
        <v>8</v>
      </c>
      <c r="AR106" s="66">
        <f t="shared" si="73"/>
        <v>2</v>
      </c>
      <c r="AS106" s="106">
        <f t="shared" si="48"/>
        <v>34</v>
      </c>
      <c r="AT106" s="106">
        <f t="shared" si="84"/>
        <v>0</v>
      </c>
      <c r="AU106" s="154">
        <f t="shared" si="74"/>
        <v>-327</v>
      </c>
    </row>
    <row r="107" spans="1:47">
      <c r="A107" s="197">
        <f t="shared" si="56"/>
        <v>97</v>
      </c>
      <c r="B107" s="198">
        <f>Data!B107</f>
        <v>11</v>
      </c>
      <c r="D107" s="112">
        <f t="shared" si="49"/>
        <v>1</v>
      </c>
      <c r="E107" s="116" t="str">
        <f t="shared" si="50"/>
        <v>B</v>
      </c>
      <c r="F107" s="158"/>
      <c r="G107" s="66" t="str">
        <f t="shared" si="57"/>
        <v>W</v>
      </c>
      <c r="H107" s="66">
        <f t="shared" si="51"/>
        <v>1</v>
      </c>
      <c r="I107" s="66">
        <f t="shared" si="58"/>
        <v>1</v>
      </c>
      <c r="J107" s="66">
        <f t="shared" si="59"/>
        <v>1</v>
      </c>
      <c r="K107" s="106">
        <f t="shared" si="52"/>
        <v>1</v>
      </c>
      <c r="L107" s="106">
        <f t="shared" si="60"/>
        <v>102</v>
      </c>
      <c r="M107" s="154">
        <f t="shared" si="61"/>
        <v>-184</v>
      </c>
      <c r="O107" s="66" t="str">
        <f t="shared" si="62"/>
        <v>L</v>
      </c>
      <c r="P107" s="66">
        <f t="shared" si="85"/>
        <v>1</v>
      </c>
      <c r="Q107" s="66">
        <f t="shared" si="53"/>
        <v>1</v>
      </c>
      <c r="R107" s="66">
        <f t="shared" si="54"/>
        <v>1</v>
      </c>
      <c r="S107" s="106">
        <f t="shared" si="47"/>
        <v>1</v>
      </c>
      <c r="T107" s="106">
        <f t="shared" si="63"/>
        <v>0</v>
      </c>
      <c r="U107" s="154">
        <f t="shared" si="64"/>
        <v>125</v>
      </c>
      <c r="W107" s="66" t="str">
        <f t="shared" si="65"/>
        <v>L</v>
      </c>
      <c r="X107" s="66">
        <f t="shared" si="86"/>
        <v>2</v>
      </c>
      <c r="Y107" s="66">
        <f t="shared" si="75"/>
        <v>1</v>
      </c>
      <c r="Z107" s="66">
        <f t="shared" si="76"/>
        <v>2</v>
      </c>
      <c r="AA107" s="106">
        <f t="shared" si="77"/>
        <v>1</v>
      </c>
      <c r="AB107" s="106">
        <f t="shared" si="78"/>
        <v>0</v>
      </c>
      <c r="AC107" s="154">
        <f t="shared" si="66"/>
        <v>74</v>
      </c>
      <c r="AD107" s="155">
        <f t="shared" si="67"/>
        <v>76</v>
      </c>
      <c r="AF107" s="66" t="str">
        <f t="shared" si="68"/>
        <v>L</v>
      </c>
      <c r="AG107" s="66">
        <f t="shared" si="79"/>
        <v>1</v>
      </c>
      <c r="AH107" s="66">
        <f t="shared" si="80"/>
        <v>7</v>
      </c>
      <c r="AI107" s="66">
        <f t="shared" si="81"/>
        <v>2</v>
      </c>
      <c r="AJ107" s="106">
        <f t="shared" si="82"/>
        <v>21</v>
      </c>
      <c r="AK107" s="106">
        <f t="shared" si="83"/>
        <v>0</v>
      </c>
      <c r="AL107" s="154">
        <f t="shared" si="69"/>
        <v>-229</v>
      </c>
      <c r="AM107" s="155">
        <f t="shared" si="70"/>
        <v>3</v>
      </c>
      <c r="AO107" s="66" t="str">
        <f t="shared" si="71"/>
        <v>L</v>
      </c>
      <c r="AP107" s="66">
        <f t="shared" si="55"/>
        <v>1</v>
      </c>
      <c r="AQ107" s="66">
        <f t="shared" si="72"/>
        <v>1</v>
      </c>
      <c r="AR107" s="66">
        <f t="shared" si="73"/>
        <v>1</v>
      </c>
      <c r="AS107" s="106">
        <f t="shared" si="48"/>
        <v>1</v>
      </c>
      <c r="AT107" s="106">
        <f t="shared" si="84"/>
        <v>0</v>
      </c>
      <c r="AU107" s="154">
        <f t="shared" si="74"/>
        <v>-328</v>
      </c>
    </row>
    <row r="108" spans="1:47">
      <c r="A108" s="197">
        <f t="shared" si="56"/>
        <v>98</v>
      </c>
      <c r="B108" s="198">
        <f>Data!B108</f>
        <v>4</v>
      </c>
      <c r="D108" s="112">
        <f t="shared" si="49"/>
        <v>1</v>
      </c>
      <c r="E108" s="116" t="str">
        <f t="shared" si="50"/>
        <v>A</v>
      </c>
      <c r="F108" s="158"/>
      <c r="G108" s="66" t="str">
        <f t="shared" si="57"/>
        <v>W</v>
      </c>
      <c r="H108" s="66">
        <f t="shared" si="51"/>
        <v>1</v>
      </c>
      <c r="I108" s="66">
        <f t="shared" si="58"/>
        <v>1</v>
      </c>
      <c r="J108" s="66">
        <f t="shared" si="59"/>
        <v>2</v>
      </c>
      <c r="K108" s="106">
        <f t="shared" si="52"/>
        <v>1</v>
      </c>
      <c r="L108" s="106">
        <f t="shared" si="60"/>
        <v>3</v>
      </c>
      <c r="M108" s="154">
        <f t="shared" si="61"/>
        <v>-182</v>
      </c>
      <c r="O108" s="66" t="str">
        <f t="shared" si="62"/>
        <v>W</v>
      </c>
      <c r="P108" s="66">
        <f t="shared" si="85"/>
        <v>1</v>
      </c>
      <c r="Q108" s="66">
        <f t="shared" si="53"/>
        <v>1</v>
      </c>
      <c r="R108" s="66">
        <f t="shared" si="54"/>
        <v>2</v>
      </c>
      <c r="S108" s="106">
        <f t="shared" si="47"/>
        <v>1</v>
      </c>
      <c r="T108" s="106">
        <f t="shared" si="63"/>
        <v>3</v>
      </c>
      <c r="U108" s="154">
        <f t="shared" si="64"/>
        <v>127</v>
      </c>
      <c r="W108" s="66" t="str">
        <f t="shared" si="65"/>
        <v>L</v>
      </c>
      <c r="X108" s="66">
        <f t="shared" si="86"/>
        <v>2</v>
      </c>
      <c r="Y108" s="66">
        <f t="shared" si="75"/>
        <v>2</v>
      </c>
      <c r="Z108" s="66">
        <f t="shared" si="76"/>
        <v>1</v>
      </c>
      <c r="AA108" s="106">
        <f t="shared" si="77"/>
        <v>2</v>
      </c>
      <c r="AB108" s="106">
        <f t="shared" si="78"/>
        <v>0</v>
      </c>
      <c r="AC108" s="154">
        <f t="shared" si="66"/>
        <v>72</v>
      </c>
      <c r="AD108" s="155">
        <f t="shared" si="67"/>
        <v>76</v>
      </c>
      <c r="AF108" s="66" t="str">
        <f t="shared" si="68"/>
        <v>W</v>
      </c>
      <c r="AG108" s="66">
        <f t="shared" si="79"/>
        <v>1</v>
      </c>
      <c r="AH108" s="66">
        <f t="shared" si="80"/>
        <v>8</v>
      </c>
      <c r="AI108" s="66">
        <f t="shared" si="81"/>
        <v>1</v>
      </c>
      <c r="AJ108" s="106">
        <f t="shared" si="82"/>
        <v>34</v>
      </c>
      <c r="AK108" s="106">
        <f t="shared" si="83"/>
        <v>63</v>
      </c>
      <c r="AL108" s="154">
        <f t="shared" si="69"/>
        <v>-200</v>
      </c>
      <c r="AM108" s="155">
        <f t="shared" si="70"/>
        <v>3</v>
      </c>
      <c r="AO108" s="66" t="str">
        <f t="shared" si="71"/>
        <v>W</v>
      </c>
      <c r="AP108" s="66">
        <f t="shared" si="55"/>
        <v>1</v>
      </c>
      <c r="AQ108" s="66">
        <f t="shared" si="72"/>
        <v>1</v>
      </c>
      <c r="AR108" s="66">
        <f t="shared" si="73"/>
        <v>2</v>
      </c>
      <c r="AS108" s="106">
        <f t="shared" si="48"/>
        <v>1</v>
      </c>
      <c r="AT108" s="106">
        <f t="shared" si="84"/>
        <v>3</v>
      </c>
      <c r="AU108" s="154">
        <f t="shared" si="74"/>
        <v>-326</v>
      </c>
    </row>
    <row r="109" spans="1:47">
      <c r="A109" s="197">
        <f t="shared" si="56"/>
        <v>99</v>
      </c>
      <c r="B109" s="198">
        <f>Data!B109</f>
        <v>18</v>
      </c>
      <c r="D109" s="112">
        <f t="shared" si="49"/>
        <v>2</v>
      </c>
      <c r="E109" s="116" t="str">
        <f t="shared" si="50"/>
        <v>C</v>
      </c>
      <c r="F109" s="158"/>
      <c r="G109" s="66" t="str">
        <f t="shared" si="57"/>
        <v>L</v>
      </c>
      <c r="H109" s="66">
        <f t="shared" si="51"/>
        <v>1</v>
      </c>
      <c r="I109" s="66">
        <f t="shared" si="58"/>
        <v>2</v>
      </c>
      <c r="J109" s="66">
        <f t="shared" si="59"/>
        <v>1</v>
      </c>
      <c r="K109" s="106">
        <f t="shared" si="52"/>
        <v>2</v>
      </c>
      <c r="L109" s="106">
        <f t="shared" si="60"/>
        <v>0</v>
      </c>
      <c r="M109" s="154">
        <f t="shared" si="61"/>
        <v>-184</v>
      </c>
      <c r="O109" s="66" t="str">
        <f t="shared" si="62"/>
        <v>L</v>
      </c>
      <c r="P109" s="66">
        <f t="shared" si="85"/>
        <v>1</v>
      </c>
      <c r="Q109" s="66">
        <f t="shared" si="53"/>
        <v>2</v>
      </c>
      <c r="R109" s="66">
        <f t="shared" si="54"/>
        <v>1</v>
      </c>
      <c r="S109" s="106">
        <f t="shared" si="47"/>
        <v>2</v>
      </c>
      <c r="T109" s="106">
        <f t="shared" si="63"/>
        <v>0</v>
      </c>
      <c r="U109" s="154">
        <f t="shared" si="64"/>
        <v>125</v>
      </c>
      <c r="W109" s="66" t="str">
        <f t="shared" si="65"/>
        <v>W</v>
      </c>
      <c r="X109" s="66">
        <f t="shared" si="86"/>
        <v>2</v>
      </c>
      <c r="Y109" s="66">
        <f t="shared" si="75"/>
        <v>2</v>
      </c>
      <c r="Z109" s="66">
        <f t="shared" si="76"/>
        <v>2</v>
      </c>
      <c r="AA109" s="106">
        <f t="shared" si="77"/>
        <v>2</v>
      </c>
      <c r="AB109" s="106">
        <f t="shared" si="78"/>
        <v>6</v>
      </c>
      <c r="AC109" s="154">
        <f t="shared" si="66"/>
        <v>76</v>
      </c>
      <c r="AD109" s="155">
        <f t="shared" si="67"/>
        <v>76</v>
      </c>
      <c r="AF109" s="66" t="str">
        <f t="shared" si="68"/>
        <v>L</v>
      </c>
      <c r="AG109" s="66">
        <f t="shared" si="79"/>
        <v>2</v>
      </c>
      <c r="AH109" s="66">
        <f t="shared" si="80"/>
        <v>8</v>
      </c>
      <c r="AI109" s="66">
        <f t="shared" si="81"/>
        <v>2</v>
      </c>
      <c r="AJ109" s="106">
        <f t="shared" si="82"/>
        <v>34</v>
      </c>
      <c r="AK109" s="106">
        <f t="shared" si="83"/>
        <v>0</v>
      </c>
      <c r="AL109" s="154">
        <f t="shared" si="69"/>
        <v>-234</v>
      </c>
      <c r="AM109" s="155">
        <f t="shared" si="70"/>
        <v>3</v>
      </c>
      <c r="AO109" s="66" t="str">
        <f t="shared" si="71"/>
        <v>L</v>
      </c>
      <c r="AP109" s="66">
        <f t="shared" si="55"/>
        <v>2</v>
      </c>
      <c r="AQ109" s="66">
        <f t="shared" si="72"/>
        <v>2</v>
      </c>
      <c r="AR109" s="66">
        <f t="shared" si="73"/>
        <v>1</v>
      </c>
      <c r="AS109" s="106">
        <f t="shared" si="48"/>
        <v>2</v>
      </c>
      <c r="AT109" s="106">
        <f t="shared" si="84"/>
        <v>0</v>
      </c>
      <c r="AU109" s="154">
        <f t="shared" si="74"/>
        <v>-328</v>
      </c>
    </row>
    <row r="110" spans="1:47">
      <c r="A110" s="197">
        <f t="shared" si="56"/>
        <v>100</v>
      </c>
      <c r="B110" s="198">
        <f>Data!B110</f>
        <v>13</v>
      </c>
      <c r="D110" s="112">
        <f t="shared" si="49"/>
        <v>2</v>
      </c>
      <c r="E110" s="116" t="str">
        <f t="shared" si="50"/>
        <v>A</v>
      </c>
      <c r="F110" s="158"/>
      <c r="G110" s="66" t="str">
        <f t="shared" si="57"/>
        <v>L</v>
      </c>
      <c r="H110" s="66">
        <f t="shared" si="51"/>
        <v>1</v>
      </c>
      <c r="I110" s="66">
        <f t="shared" si="58"/>
        <v>2</v>
      </c>
      <c r="J110" s="66">
        <f t="shared" si="59"/>
        <v>2</v>
      </c>
      <c r="K110" s="106">
        <f t="shared" si="52"/>
        <v>2</v>
      </c>
      <c r="L110" s="106">
        <f t="shared" si="60"/>
        <v>0</v>
      </c>
      <c r="M110" s="154">
        <f t="shared" si="61"/>
        <v>-186</v>
      </c>
      <c r="O110" s="66" t="str">
        <f t="shared" si="62"/>
        <v>L</v>
      </c>
      <c r="P110" s="66">
        <f t="shared" si="85"/>
        <v>1</v>
      </c>
      <c r="Q110" s="66">
        <f t="shared" si="53"/>
        <v>2</v>
      </c>
      <c r="R110" s="66">
        <f t="shared" si="54"/>
        <v>2</v>
      </c>
      <c r="S110" s="106">
        <f t="shared" si="47"/>
        <v>2</v>
      </c>
      <c r="T110" s="106">
        <f t="shared" si="63"/>
        <v>0</v>
      </c>
      <c r="U110" s="154">
        <f t="shared" si="64"/>
        <v>123</v>
      </c>
      <c r="W110" s="66" t="str">
        <f t="shared" si="65"/>
        <v>W</v>
      </c>
      <c r="X110" s="66">
        <f t="shared" si="86"/>
        <v>2</v>
      </c>
      <c r="Y110" s="66">
        <f t="shared" si="75"/>
        <v>3</v>
      </c>
      <c r="Z110" s="66">
        <f t="shared" si="76"/>
        <v>1</v>
      </c>
      <c r="AA110" s="106">
        <f t="shared" si="77"/>
        <v>3</v>
      </c>
      <c r="AB110" s="106">
        <f t="shared" si="78"/>
        <v>6</v>
      </c>
      <c r="AC110" s="154">
        <f t="shared" si="66"/>
        <v>79</v>
      </c>
      <c r="AD110" s="155">
        <f t="shared" si="67"/>
        <v>79</v>
      </c>
      <c r="AF110" s="66" t="str">
        <f t="shared" si="68"/>
        <v>W</v>
      </c>
      <c r="AG110" s="66">
        <f t="shared" si="79"/>
        <v>2</v>
      </c>
      <c r="AH110" s="66">
        <f t="shared" si="80"/>
        <v>1</v>
      </c>
      <c r="AI110" s="66">
        <f t="shared" si="81"/>
        <v>1</v>
      </c>
      <c r="AJ110" s="106">
        <f t="shared" si="82"/>
        <v>1</v>
      </c>
      <c r="AK110" s="106">
        <f t="shared" si="83"/>
        <v>102</v>
      </c>
      <c r="AL110" s="154">
        <f t="shared" si="69"/>
        <v>-133</v>
      </c>
      <c r="AM110" s="155">
        <f t="shared" si="70"/>
        <v>3</v>
      </c>
      <c r="AO110" s="66" t="str">
        <f t="shared" si="71"/>
        <v>W</v>
      </c>
      <c r="AP110" s="66">
        <f t="shared" si="55"/>
        <v>2</v>
      </c>
      <c r="AQ110" s="66">
        <f t="shared" si="72"/>
        <v>2</v>
      </c>
      <c r="AR110" s="66">
        <f t="shared" si="73"/>
        <v>2</v>
      </c>
      <c r="AS110" s="106">
        <f t="shared" si="48"/>
        <v>2</v>
      </c>
      <c r="AT110" s="106">
        <f t="shared" si="84"/>
        <v>6</v>
      </c>
      <c r="AU110" s="154">
        <f t="shared" si="74"/>
        <v>-324</v>
      </c>
    </row>
    <row r="111" spans="1:47">
      <c r="A111" s="197">
        <f t="shared" si="56"/>
        <v>101</v>
      </c>
      <c r="B111" s="198">
        <f>Data!B111</f>
        <v>17</v>
      </c>
      <c r="D111" s="112">
        <f t="shared" si="49"/>
        <v>2</v>
      </c>
      <c r="E111" s="116" t="str">
        <f t="shared" si="50"/>
        <v>B</v>
      </c>
      <c r="F111" s="158"/>
      <c r="G111" s="66" t="str">
        <f t="shared" si="57"/>
        <v>L</v>
      </c>
      <c r="H111" s="66">
        <f t="shared" si="51"/>
        <v>1</v>
      </c>
      <c r="I111" s="66">
        <f t="shared" si="58"/>
        <v>3</v>
      </c>
      <c r="J111" s="66">
        <f t="shared" si="59"/>
        <v>1</v>
      </c>
      <c r="K111" s="106">
        <f t="shared" si="52"/>
        <v>3</v>
      </c>
      <c r="L111" s="106">
        <f t="shared" si="60"/>
        <v>0</v>
      </c>
      <c r="M111" s="154">
        <f t="shared" si="61"/>
        <v>-189</v>
      </c>
      <c r="O111" s="66" t="str">
        <f t="shared" si="62"/>
        <v>L</v>
      </c>
      <c r="P111" s="66">
        <f t="shared" si="85"/>
        <v>1</v>
      </c>
      <c r="Q111" s="66">
        <f t="shared" si="53"/>
        <v>3</v>
      </c>
      <c r="R111" s="66">
        <f t="shared" si="54"/>
        <v>1</v>
      </c>
      <c r="S111" s="106">
        <f t="shared" si="47"/>
        <v>3</v>
      </c>
      <c r="T111" s="106">
        <f t="shared" si="63"/>
        <v>0</v>
      </c>
      <c r="U111" s="154">
        <f t="shared" si="64"/>
        <v>120</v>
      </c>
      <c r="W111" s="66" t="str">
        <f t="shared" si="65"/>
        <v>W</v>
      </c>
      <c r="X111" s="66">
        <f t="shared" si="86"/>
        <v>3</v>
      </c>
      <c r="Y111" s="66">
        <f t="shared" si="75"/>
        <v>1</v>
      </c>
      <c r="Z111" s="66">
        <f t="shared" si="76"/>
        <v>1</v>
      </c>
      <c r="AA111" s="106">
        <f t="shared" si="77"/>
        <v>1</v>
      </c>
      <c r="AB111" s="106">
        <f t="shared" si="78"/>
        <v>9</v>
      </c>
      <c r="AC111" s="154">
        <f t="shared" si="66"/>
        <v>87</v>
      </c>
      <c r="AD111" s="155">
        <f t="shared" si="67"/>
        <v>87</v>
      </c>
      <c r="AF111" s="66" t="str">
        <f t="shared" si="68"/>
        <v>W</v>
      </c>
      <c r="AG111" s="66">
        <f t="shared" si="79"/>
        <v>2</v>
      </c>
      <c r="AH111" s="66">
        <f t="shared" si="80"/>
        <v>1</v>
      </c>
      <c r="AI111" s="66">
        <f t="shared" si="81"/>
        <v>2</v>
      </c>
      <c r="AJ111" s="106">
        <f t="shared" si="82"/>
        <v>1</v>
      </c>
      <c r="AK111" s="106">
        <f t="shared" si="83"/>
        <v>3</v>
      </c>
      <c r="AL111" s="154">
        <f t="shared" si="69"/>
        <v>-131</v>
      </c>
      <c r="AM111" s="155">
        <f t="shared" si="70"/>
        <v>3</v>
      </c>
      <c r="AO111" s="66" t="str">
        <f t="shared" si="71"/>
        <v>W</v>
      </c>
      <c r="AP111" s="66">
        <f t="shared" si="55"/>
        <v>2</v>
      </c>
      <c r="AQ111" s="66">
        <f t="shared" si="72"/>
        <v>3</v>
      </c>
      <c r="AR111" s="66">
        <f t="shared" si="73"/>
        <v>1</v>
      </c>
      <c r="AS111" s="106">
        <f t="shared" si="48"/>
        <v>3</v>
      </c>
      <c r="AT111" s="106">
        <f t="shared" si="84"/>
        <v>6</v>
      </c>
      <c r="AU111" s="154">
        <f t="shared" si="74"/>
        <v>-321</v>
      </c>
    </row>
    <row r="112" spans="1:47">
      <c r="A112" s="197">
        <f t="shared" si="56"/>
        <v>102</v>
      </c>
      <c r="B112" s="198">
        <f>Data!B112</f>
        <v>32</v>
      </c>
      <c r="D112" s="112">
        <f t="shared" si="49"/>
        <v>3</v>
      </c>
      <c r="E112" s="116" t="str">
        <f t="shared" si="50"/>
        <v>B</v>
      </c>
      <c r="F112" s="158"/>
      <c r="G112" s="66" t="str">
        <f t="shared" si="57"/>
        <v>L</v>
      </c>
      <c r="H112" s="66">
        <f t="shared" si="51"/>
        <v>1</v>
      </c>
      <c r="I112" s="66">
        <f t="shared" si="58"/>
        <v>3</v>
      </c>
      <c r="J112" s="66">
        <f t="shared" si="59"/>
        <v>2</v>
      </c>
      <c r="K112" s="106">
        <f t="shared" si="52"/>
        <v>3</v>
      </c>
      <c r="L112" s="106">
        <f t="shared" si="60"/>
        <v>0</v>
      </c>
      <c r="M112" s="154">
        <f t="shared" si="61"/>
        <v>-192</v>
      </c>
      <c r="O112" s="66" t="str">
        <f t="shared" si="62"/>
        <v>L</v>
      </c>
      <c r="P112" s="66">
        <f t="shared" si="85"/>
        <v>1</v>
      </c>
      <c r="Q112" s="66">
        <f t="shared" si="53"/>
        <v>3</v>
      </c>
      <c r="R112" s="66">
        <f t="shared" si="54"/>
        <v>2</v>
      </c>
      <c r="S112" s="106">
        <f t="shared" si="47"/>
        <v>3</v>
      </c>
      <c r="T112" s="106">
        <f t="shared" si="63"/>
        <v>0</v>
      </c>
      <c r="U112" s="154">
        <f t="shared" si="64"/>
        <v>117</v>
      </c>
      <c r="W112" s="66" t="str">
        <f t="shared" si="65"/>
        <v>W</v>
      </c>
      <c r="X112" s="66">
        <f t="shared" si="86"/>
        <v>1</v>
      </c>
      <c r="Y112" s="66">
        <f t="shared" si="75"/>
        <v>1</v>
      </c>
      <c r="Z112" s="66">
        <f t="shared" si="76"/>
        <v>1</v>
      </c>
      <c r="AA112" s="106">
        <f t="shared" si="77"/>
        <v>1</v>
      </c>
      <c r="AB112" s="106">
        <f t="shared" si="78"/>
        <v>3</v>
      </c>
      <c r="AC112" s="154">
        <f t="shared" si="66"/>
        <v>89</v>
      </c>
      <c r="AD112" s="155">
        <f t="shared" si="67"/>
        <v>89</v>
      </c>
      <c r="AF112" s="66" t="str">
        <f t="shared" si="68"/>
        <v>L</v>
      </c>
      <c r="AG112" s="66">
        <f t="shared" si="79"/>
        <v>3</v>
      </c>
      <c r="AH112" s="66">
        <f t="shared" si="80"/>
        <v>2</v>
      </c>
      <c r="AI112" s="66">
        <f t="shared" si="81"/>
        <v>1</v>
      </c>
      <c r="AJ112" s="106">
        <f t="shared" si="82"/>
        <v>2</v>
      </c>
      <c r="AK112" s="106">
        <f t="shared" si="83"/>
        <v>0</v>
      </c>
      <c r="AL112" s="154">
        <f t="shared" si="69"/>
        <v>-133</v>
      </c>
      <c r="AM112" s="155">
        <f t="shared" si="70"/>
        <v>3</v>
      </c>
      <c r="AO112" s="66" t="str">
        <f t="shared" si="71"/>
        <v>L</v>
      </c>
      <c r="AP112" s="66">
        <f t="shared" si="55"/>
        <v>3</v>
      </c>
      <c r="AQ112" s="66">
        <f t="shared" si="72"/>
        <v>3</v>
      </c>
      <c r="AR112" s="66">
        <f t="shared" si="73"/>
        <v>2</v>
      </c>
      <c r="AS112" s="106">
        <f t="shared" si="48"/>
        <v>3</v>
      </c>
      <c r="AT112" s="106">
        <f t="shared" si="84"/>
        <v>0</v>
      </c>
      <c r="AU112" s="154">
        <f t="shared" si="74"/>
        <v>-324</v>
      </c>
    </row>
    <row r="113" spans="1:47">
      <c r="A113" s="197">
        <f t="shared" si="56"/>
        <v>103</v>
      </c>
      <c r="B113" s="198">
        <f>Data!B113</f>
        <v>24</v>
      </c>
      <c r="D113" s="112">
        <f t="shared" si="49"/>
        <v>2</v>
      </c>
      <c r="E113" s="116" t="str">
        <f t="shared" si="50"/>
        <v>C</v>
      </c>
      <c r="F113" s="158"/>
      <c r="G113" s="66" t="str">
        <f t="shared" si="57"/>
        <v>L</v>
      </c>
      <c r="H113" s="66">
        <f t="shared" si="51"/>
        <v>1</v>
      </c>
      <c r="I113" s="66">
        <f t="shared" si="58"/>
        <v>4</v>
      </c>
      <c r="J113" s="66">
        <f t="shared" si="59"/>
        <v>1</v>
      </c>
      <c r="K113" s="106">
        <f t="shared" si="52"/>
        <v>5</v>
      </c>
      <c r="L113" s="106">
        <f t="shared" si="60"/>
        <v>0</v>
      </c>
      <c r="M113" s="154">
        <f t="shared" si="61"/>
        <v>-197</v>
      </c>
      <c r="O113" s="66" t="str">
        <f t="shared" si="62"/>
        <v>L</v>
      </c>
      <c r="P113" s="66">
        <f t="shared" si="85"/>
        <v>1</v>
      </c>
      <c r="Q113" s="66">
        <f t="shared" si="53"/>
        <v>4</v>
      </c>
      <c r="R113" s="66">
        <f t="shared" si="54"/>
        <v>1</v>
      </c>
      <c r="S113" s="106">
        <f t="shared" si="47"/>
        <v>5</v>
      </c>
      <c r="T113" s="106">
        <f t="shared" si="63"/>
        <v>0</v>
      </c>
      <c r="U113" s="154">
        <f t="shared" si="64"/>
        <v>112</v>
      </c>
      <c r="W113" s="66" t="str">
        <f t="shared" si="65"/>
        <v>L</v>
      </c>
      <c r="X113" s="66">
        <f t="shared" si="86"/>
        <v>2</v>
      </c>
      <c r="Y113" s="66">
        <f t="shared" si="75"/>
        <v>1</v>
      </c>
      <c r="Z113" s="66">
        <f t="shared" si="76"/>
        <v>1</v>
      </c>
      <c r="AA113" s="106">
        <f t="shared" si="77"/>
        <v>1</v>
      </c>
      <c r="AB113" s="106">
        <f t="shared" si="78"/>
        <v>0</v>
      </c>
      <c r="AC113" s="154">
        <f t="shared" si="66"/>
        <v>88</v>
      </c>
      <c r="AD113" s="155">
        <f t="shared" si="67"/>
        <v>89</v>
      </c>
      <c r="AF113" s="66" t="str">
        <f t="shared" si="68"/>
        <v>L</v>
      </c>
      <c r="AG113" s="66">
        <f t="shared" si="79"/>
        <v>2</v>
      </c>
      <c r="AH113" s="66">
        <f t="shared" si="80"/>
        <v>2</v>
      </c>
      <c r="AI113" s="66">
        <f t="shared" si="81"/>
        <v>2</v>
      </c>
      <c r="AJ113" s="106">
        <f t="shared" si="82"/>
        <v>2</v>
      </c>
      <c r="AK113" s="106">
        <f t="shared" si="83"/>
        <v>0</v>
      </c>
      <c r="AL113" s="154">
        <f t="shared" si="69"/>
        <v>-135</v>
      </c>
      <c r="AM113" s="155">
        <f t="shared" si="70"/>
        <v>3</v>
      </c>
      <c r="AO113" s="66" t="str">
        <f t="shared" si="71"/>
        <v>L</v>
      </c>
      <c r="AP113" s="66">
        <f t="shared" si="55"/>
        <v>2</v>
      </c>
      <c r="AQ113" s="66">
        <f t="shared" si="72"/>
        <v>4</v>
      </c>
      <c r="AR113" s="66">
        <f t="shared" si="73"/>
        <v>1</v>
      </c>
      <c r="AS113" s="106">
        <f t="shared" si="48"/>
        <v>5</v>
      </c>
      <c r="AT113" s="106">
        <f t="shared" si="84"/>
        <v>0</v>
      </c>
      <c r="AU113" s="154">
        <f t="shared" si="74"/>
        <v>-329</v>
      </c>
    </row>
    <row r="114" spans="1:47">
      <c r="A114" s="197">
        <f t="shared" si="56"/>
        <v>104</v>
      </c>
      <c r="B114" s="198">
        <f>Data!B114</f>
        <v>19</v>
      </c>
      <c r="D114" s="112">
        <f t="shared" si="49"/>
        <v>2</v>
      </c>
      <c r="E114" s="116" t="str">
        <f t="shared" si="50"/>
        <v>A</v>
      </c>
      <c r="F114" s="158"/>
      <c r="G114" s="66" t="str">
        <f t="shared" si="57"/>
        <v>L</v>
      </c>
      <c r="H114" s="66">
        <f t="shared" si="51"/>
        <v>1</v>
      </c>
      <c r="I114" s="66">
        <f t="shared" si="58"/>
        <v>4</v>
      </c>
      <c r="J114" s="66">
        <f t="shared" si="59"/>
        <v>2</v>
      </c>
      <c r="K114" s="106">
        <f t="shared" si="52"/>
        <v>5</v>
      </c>
      <c r="L114" s="106">
        <f t="shared" si="60"/>
        <v>0</v>
      </c>
      <c r="M114" s="154">
        <f t="shared" si="61"/>
        <v>-202</v>
      </c>
      <c r="O114" s="66" t="str">
        <f t="shared" si="62"/>
        <v>L</v>
      </c>
      <c r="P114" s="66">
        <f t="shared" si="85"/>
        <v>1</v>
      </c>
      <c r="Q114" s="66">
        <f t="shared" si="53"/>
        <v>4</v>
      </c>
      <c r="R114" s="66">
        <f t="shared" si="54"/>
        <v>2</v>
      </c>
      <c r="S114" s="106">
        <f t="shared" si="47"/>
        <v>5</v>
      </c>
      <c r="T114" s="106">
        <f t="shared" si="63"/>
        <v>0</v>
      </c>
      <c r="U114" s="154">
        <f t="shared" si="64"/>
        <v>107</v>
      </c>
      <c r="W114" s="66" t="str">
        <f t="shared" si="65"/>
        <v>W</v>
      </c>
      <c r="X114" s="66">
        <f t="shared" si="86"/>
        <v>2</v>
      </c>
      <c r="Y114" s="66">
        <f t="shared" si="75"/>
        <v>1</v>
      </c>
      <c r="Z114" s="66">
        <f t="shared" si="76"/>
        <v>2</v>
      </c>
      <c r="AA114" s="106">
        <f t="shared" si="77"/>
        <v>1</v>
      </c>
      <c r="AB114" s="106">
        <f t="shared" si="78"/>
        <v>3</v>
      </c>
      <c r="AC114" s="154">
        <f t="shared" si="66"/>
        <v>90</v>
      </c>
      <c r="AD114" s="155">
        <f t="shared" si="67"/>
        <v>90</v>
      </c>
      <c r="AF114" s="66" t="str">
        <f t="shared" si="68"/>
        <v>W</v>
      </c>
      <c r="AG114" s="66">
        <f t="shared" si="79"/>
        <v>2</v>
      </c>
      <c r="AH114" s="66">
        <f t="shared" si="80"/>
        <v>3</v>
      </c>
      <c r="AI114" s="66">
        <f t="shared" si="81"/>
        <v>1</v>
      </c>
      <c r="AJ114" s="106">
        <f t="shared" si="82"/>
        <v>3</v>
      </c>
      <c r="AK114" s="106">
        <f t="shared" si="83"/>
        <v>6</v>
      </c>
      <c r="AL114" s="154">
        <f t="shared" si="69"/>
        <v>-132</v>
      </c>
      <c r="AM114" s="155">
        <f t="shared" si="70"/>
        <v>3</v>
      </c>
      <c r="AO114" s="66" t="str">
        <f t="shared" si="71"/>
        <v>W</v>
      </c>
      <c r="AP114" s="66">
        <f t="shared" si="55"/>
        <v>2</v>
      </c>
      <c r="AQ114" s="66">
        <f t="shared" si="72"/>
        <v>4</v>
      </c>
      <c r="AR114" s="66">
        <f t="shared" si="73"/>
        <v>2</v>
      </c>
      <c r="AS114" s="106">
        <f t="shared" si="48"/>
        <v>5</v>
      </c>
      <c r="AT114" s="106">
        <f t="shared" si="84"/>
        <v>15</v>
      </c>
      <c r="AU114" s="154">
        <f t="shared" si="74"/>
        <v>-319</v>
      </c>
    </row>
    <row r="115" spans="1:47">
      <c r="A115" s="197">
        <f t="shared" si="56"/>
        <v>105</v>
      </c>
      <c r="B115" s="198">
        <f>Data!B115</f>
        <v>26</v>
      </c>
      <c r="D115" s="112">
        <f t="shared" si="49"/>
        <v>3</v>
      </c>
      <c r="E115" s="116" t="str">
        <f t="shared" si="50"/>
        <v>B</v>
      </c>
      <c r="F115" s="158"/>
      <c r="G115" s="66" t="str">
        <f t="shared" si="57"/>
        <v>L</v>
      </c>
      <c r="H115" s="66">
        <f t="shared" si="51"/>
        <v>1</v>
      </c>
      <c r="I115" s="66">
        <f t="shared" si="58"/>
        <v>5</v>
      </c>
      <c r="J115" s="66">
        <f t="shared" si="59"/>
        <v>1</v>
      </c>
      <c r="K115" s="106">
        <f t="shared" si="52"/>
        <v>8</v>
      </c>
      <c r="L115" s="106">
        <f t="shared" si="60"/>
        <v>0</v>
      </c>
      <c r="M115" s="154">
        <f t="shared" si="61"/>
        <v>-210</v>
      </c>
      <c r="O115" s="66" t="str">
        <f t="shared" si="62"/>
        <v>L</v>
      </c>
      <c r="P115" s="66">
        <f t="shared" si="85"/>
        <v>1</v>
      </c>
      <c r="Q115" s="66">
        <f t="shared" si="53"/>
        <v>5</v>
      </c>
      <c r="R115" s="66">
        <f t="shared" si="54"/>
        <v>1</v>
      </c>
      <c r="S115" s="106">
        <f t="shared" si="47"/>
        <v>8</v>
      </c>
      <c r="T115" s="106">
        <f t="shared" si="63"/>
        <v>0</v>
      </c>
      <c r="U115" s="154">
        <f t="shared" si="64"/>
        <v>99</v>
      </c>
      <c r="W115" s="66" t="str">
        <f t="shared" si="65"/>
        <v>L</v>
      </c>
      <c r="X115" s="66">
        <f t="shared" si="86"/>
        <v>3</v>
      </c>
      <c r="Y115" s="66">
        <f t="shared" si="75"/>
        <v>1</v>
      </c>
      <c r="Z115" s="66">
        <f t="shared" si="76"/>
        <v>1</v>
      </c>
      <c r="AA115" s="106">
        <f t="shared" si="77"/>
        <v>1</v>
      </c>
      <c r="AB115" s="106">
        <f t="shared" si="78"/>
        <v>0</v>
      </c>
      <c r="AC115" s="154">
        <f t="shared" si="66"/>
        <v>89</v>
      </c>
      <c r="AD115" s="155">
        <f t="shared" si="67"/>
        <v>90</v>
      </c>
      <c r="AF115" s="66" t="str">
        <f t="shared" si="68"/>
        <v>L</v>
      </c>
      <c r="AG115" s="66">
        <f t="shared" si="79"/>
        <v>3</v>
      </c>
      <c r="AH115" s="66">
        <f t="shared" si="80"/>
        <v>3</v>
      </c>
      <c r="AI115" s="66">
        <f t="shared" si="81"/>
        <v>2</v>
      </c>
      <c r="AJ115" s="106">
        <f t="shared" si="82"/>
        <v>3</v>
      </c>
      <c r="AK115" s="106">
        <f t="shared" si="83"/>
        <v>0</v>
      </c>
      <c r="AL115" s="154">
        <f t="shared" si="69"/>
        <v>-135</v>
      </c>
      <c r="AM115" s="155">
        <f t="shared" si="70"/>
        <v>3</v>
      </c>
      <c r="AO115" s="66" t="str">
        <f t="shared" si="71"/>
        <v>L</v>
      </c>
      <c r="AP115" s="66">
        <f t="shared" si="55"/>
        <v>3</v>
      </c>
      <c r="AQ115" s="66">
        <f t="shared" si="72"/>
        <v>5</v>
      </c>
      <c r="AR115" s="66">
        <f t="shared" si="73"/>
        <v>1</v>
      </c>
      <c r="AS115" s="106">
        <f t="shared" si="48"/>
        <v>8</v>
      </c>
      <c r="AT115" s="106">
        <f t="shared" si="84"/>
        <v>0</v>
      </c>
      <c r="AU115" s="154">
        <f t="shared" si="74"/>
        <v>-327</v>
      </c>
    </row>
    <row r="116" spans="1:47">
      <c r="A116" s="197">
        <f t="shared" si="56"/>
        <v>106</v>
      </c>
      <c r="B116" s="198">
        <f>Data!B116</f>
        <v>26</v>
      </c>
      <c r="D116" s="112">
        <f t="shared" si="49"/>
        <v>3</v>
      </c>
      <c r="E116" s="116" t="str">
        <f t="shared" si="50"/>
        <v>B</v>
      </c>
      <c r="F116" s="158"/>
      <c r="G116" s="66" t="str">
        <f t="shared" si="57"/>
        <v>L</v>
      </c>
      <c r="H116" s="66">
        <f t="shared" si="51"/>
        <v>1</v>
      </c>
      <c r="I116" s="66">
        <f t="shared" si="58"/>
        <v>5</v>
      </c>
      <c r="J116" s="66">
        <f t="shared" si="59"/>
        <v>2</v>
      </c>
      <c r="K116" s="106">
        <f t="shared" si="52"/>
        <v>8</v>
      </c>
      <c r="L116" s="106">
        <f t="shared" si="60"/>
        <v>0</v>
      </c>
      <c r="M116" s="154">
        <f t="shared" si="61"/>
        <v>-218</v>
      </c>
      <c r="O116" s="66" t="str">
        <f t="shared" si="62"/>
        <v>L</v>
      </c>
      <c r="P116" s="66">
        <f t="shared" si="85"/>
        <v>1</v>
      </c>
      <c r="Q116" s="66">
        <f t="shared" si="53"/>
        <v>5</v>
      </c>
      <c r="R116" s="66">
        <f t="shared" si="54"/>
        <v>2</v>
      </c>
      <c r="S116" s="106">
        <f t="shared" si="47"/>
        <v>8</v>
      </c>
      <c r="T116" s="106">
        <f t="shared" si="63"/>
        <v>0</v>
      </c>
      <c r="U116" s="154">
        <f t="shared" si="64"/>
        <v>91</v>
      </c>
      <c r="W116" s="66" t="str">
        <f t="shared" si="65"/>
        <v>W</v>
      </c>
      <c r="X116" s="66">
        <f t="shared" si="86"/>
        <v>3</v>
      </c>
      <c r="Y116" s="66">
        <f t="shared" si="75"/>
        <v>1</v>
      </c>
      <c r="Z116" s="66">
        <f t="shared" si="76"/>
        <v>2</v>
      </c>
      <c r="AA116" s="106">
        <f t="shared" si="77"/>
        <v>1</v>
      </c>
      <c r="AB116" s="106">
        <f t="shared" si="78"/>
        <v>3</v>
      </c>
      <c r="AC116" s="154">
        <f t="shared" si="66"/>
        <v>91</v>
      </c>
      <c r="AD116" s="155">
        <f t="shared" si="67"/>
        <v>91</v>
      </c>
      <c r="AF116" s="66" t="str">
        <f t="shared" si="68"/>
        <v>W</v>
      </c>
      <c r="AG116" s="66">
        <f t="shared" si="79"/>
        <v>3</v>
      </c>
      <c r="AH116" s="66">
        <f t="shared" si="80"/>
        <v>4</v>
      </c>
      <c r="AI116" s="66">
        <f t="shared" si="81"/>
        <v>1</v>
      </c>
      <c r="AJ116" s="106">
        <f t="shared" si="82"/>
        <v>5</v>
      </c>
      <c r="AK116" s="106">
        <f t="shared" si="83"/>
        <v>9</v>
      </c>
      <c r="AL116" s="154">
        <f t="shared" si="69"/>
        <v>-131</v>
      </c>
      <c r="AM116" s="155">
        <f t="shared" si="70"/>
        <v>3</v>
      </c>
      <c r="AO116" s="66" t="str">
        <f t="shared" si="71"/>
        <v>W</v>
      </c>
      <c r="AP116" s="66">
        <f t="shared" si="55"/>
        <v>3</v>
      </c>
      <c r="AQ116" s="66">
        <f t="shared" si="72"/>
        <v>5</v>
      </c>
      <c r="AR116" s="66">
        <f t="shared" si="73"/>
        <v>2</v>
      </c>
      <c r="AS116" s="106">
        <f t="shared" si="48"/>
        <v>8</v>
      </c>
      <c r="AT116" s="106">
        <f t="shared" si="84"/>
        <v>24</v>
      </c>
      <c r="AU116" s="154">
        <f t="shared" si="74"/>
        <v>-311</v>
      </c>
    </row>
    <row r="117" spans="1:47">
      <c r="A117" s="197">
        <f t="shared" si="56"/>
        <v>107</v>
      </c>
      <c r="B117" s="198">
        <f>Data!B117</f>
        <v>32</v>
      </c>
      <c r="D117" s="112">
        <f t="shared" si="49"/>
        <v>3</v>
      </c>
      <c r="E117" s="116" t="str">
        <f t="shared" si="50"/>
        <v>B</v>
      </c>
      <c r="F117" s="158"/>
      <c r="G117" s="66" t="str">
        <f t="shared" si="57"/>
        <v>L</v>
      </c>
      <c r="H117" s="66">
        <f t="shared" si="51"/>
        <v>1</v>
      </c>
      <c r="I117" s="66">
        <f t="shared" si="58"/>
        <v>6</v>
      </c>
      <c r="J117" s="66">
        <f t="shared" si="59"/>
        <v>1</v>
      </c>
      <c r="K117" s="106">
        <f t="shared" si="52"/>
        <v>13</v>
      </c>
      <c r="L117" s="106">
        <f t="shared" si="60"/>
        <v>0</v>
      </c>
      <c r="M117" s="154">
        <f t="shared" si="61"/>
        <v>-231</v>
      </c>
      <c r="O117" s="66" t="str">
        <f t="shared" si="62"/>
        <v>L</v>
      </c>
      <c r="P117" s="66">
        <f t="shared" si="85"/>
        <v>1</v>
      </c>
      <c r="Q117" s="66">
        <f t="shared" si="53"/>
        <v>6</v>
      </c>
      <c r="R117" s="66">
        <f t="shared" si="54"/>
        <v>1</v>
      </c>
      <c r="S117" s="106">
        <f t="shared" si="47"/>
        <v>13</v>
      </c>
      <c r="T117" s="106">
        <f t="shared" si="63"/>
        <v>0</v>
      </c>
      <c r="U117" s="154">
        <f t="shared" si="64"/>
        <v>78</v>
      </c>
      <c r="W117" s="66" t="str">
        <f t="shared" si="65"/>
        <v>W</v>
      </c>
      <c r="X117" s="66">
        <f t="shared" si="86"/>
        <v>1</v>
      </c>
      <c r="Y117" s="66">
        <f t="shared" si="75"/>
        <v>1</v>
      </c>
      <c r="Z117" s="66">
        <f t="shared" si="76"/>
        <v>1</v>
      </c>
      <c r="AA117" s="106">
        <f t="shared" si="77"/>
        <v>1</v>
      </c>
      <c r="AB117" s="106">
        <f t="shared" si="78"/>
        <v>3</v>
      </c>
      <c r="AC117" s="154">
        <f t="shared" si="66"/>
        <v>93</v>
      </c>
      <c r="AD117" s="155">
        <f t="shared" si="67"/>
        <v>93</v>
      </c>
      <c r="AF117" s="66" t="str">
        <f t="shared" si="68"/>
        <v>W</v>
      </c>
      <c r="AG117" s="66">
        <f t="shared" si="79"/>
        <v>3</v>
      </c>
      <c r="AH117" s="66">
        <f t="shared" si="80"/>
        <v>4</v>
      </c>
      <c r="AI117" s="66">
        <f t="shared" si="81"/>
        <v>2</v>
      </c>
      <c r="AJ117" s="106">
        <f t="shared" si="82"/>
        <v>5</v>
      </c>
      <c r="AK117" s="106">
        <f t="shared" si="83"/>
        <v>15</v>
      </c>
      <c r="AL117" s="154">
        <f t="shared" si="69"/>
        <v>-121</v>
      </c>
      <c r="AM117" s="155">
        <f t="shared" si="70"/>
        <v>3</v>
      </c>
      <c r="AO117" s="66" t="str">
        <f t="shared" si="71"/>
        <v>W</v>
      </c>
      <c r="AP117" s="66">
        <f t="shared" si="55"/>
        <v>3</v>
      </c>
      <c r="AQ117" s="66">
        <f t="shared" si="72"/>
        <v>6</v>
      </c>
      <c r="AR117" s="66">
        <f t="shared" si="73"/>
        <v>1</v>
      </c>
      <c r="AS117" s="106">
        <f t="shared" si="48"/>
        <v>13</v>
      </c>
      <c r="AT117" s="106">
        <f t="shared" si="84"/>
        <v>24</v>
      </c>
      <c r="AU117" s="154">
        <f t="shared" si="74"/>
        <v>-300</v>
      </c>
    </row>
    <row r="118" spans="1:47">
      <c r="A118" s="197">
        <f t="shared" si="56"/>
        <v>108</v>
      </c>
      <c r="B118" s="198">
        <f>Data!B118</f>
        <v>0</v>
      </c>
      <c r="D118" s="112">
        <f t="shared" si="49"/>
        <v>0</v>
      </c>
      <c r="E118" s="116">
        <f t="shared" si="50"/>
        <v>0</v>
      </c>
      <c r="F118" s="158"/>
      <c r="G118" s="66" t="str">
        <f t="shared" si="57"/>
        <v>L</v>
      </c>
      <c r="H118" s="66">
        <f t="shared" si="51"/>
        <v>1</v>
      </c>
      <c r="I118" s="66">
        <f t="shared" si="58"/>
        <v>6</v>
      </c>
      <c r="J118" s="66">
        <f t="shared" si="59"/>
        <v>2</v>
      </c>
      <c r="K118" s="106">
        <f t="shared" si="52"/>
        <v>13</v>
      </c>
      <c r="L118" s="106">
        <f t="shared" si="60"/>
        <v>0</v>
      </c>
      <c r="M118" s="154">
        <f t="shared" si="61"/>
        <v>-244</v>
      </c>
      <c r="O118" s="66" t="str">
        <f t="shared" si="62"/>
        <v>L</v>
      </c>
      <c r="P118" s="66">
        <f t="shared" si="85"/>
        <v>1</v>
      </c>
      <c r="Q118" s="66">
        <f t="shared" si="53"/>
        <v>6</v>
      </c>
      <c r="R118" s="66">
        <f t="shared" si="54"/>
        <v>2</v>
      </c>
      <c r="S118" s="106">
        <f t="shared" si="47"/>
        <v>13</v>
      </c>
      <c r="T118" s="106">
        <f t="shared" si="63"/>
        <v>0</v>
      </c>
      <c r="U118" s="154">
        <f t="shared" si="64"/>
        <v>65</v>
      </c>
      <c r="W118" s="66" t="str">
        <f t="shared" si="65"/>
        <v>L</v>
      </c>
      <c r="X118" s="66">
        <f t="shared" si="86"/>
        <v>2</v>
      </c>
      <c r="Y118" s="66">
        <f t="shared" si="75"/>
        <v>1</v>
      </c>
      <c r="Z118" s="66">
        <f t="shared" si="76"/>
        <v>1</v>
      </c>
      <c r="AA118" s="106">
        <f t="shared" si="77"/>
        <v>1</v>
      </c>
      <c r="AB118" s="106">
        <f t="shared" si="78"/>
        <v>0</v>
      </c>
      <c r="AC118" s="154">
        <f t="shared" si="66"/>
        <v>92</v>
      </c>
      <c r="AD118" s="155">
        <f t="shared" si="67"/>
        <v>93</v>
      </c>
      <c r="AF118" s="66" t="str">
        <f t="shared" si="68"/>
        <v>L</v>
      </c>
      <c r="AG118" s="66">
        <f t="shared" si="79"/>
        <v>3</v>
      </c>
      <c r="AH118" s="66">
        <f t="shared" si="80"/>
        <v>5</v>
      </c>
      <c r="AI118" s="66">
        <f t="shared" si="81"/>
        <v>1</v>
      </c>
      <c r="AJ118" s="106">
        <f t="shared" si="82"/>
        <v>8</v>
      </c>
      <c r="AK118" s="106">
        <f t="shared" si="83"/>
        <v>0</v>
      </c>
      <c r="AL118" s="154">
        <f t="shared" si="69"/>
        <v>-129</v>
      </c>
      <c r="AM118" s="155">
        <f t="shared" si="70"/>
        <v>3</v>
      </c>
      <c r="AO118" s="66" t="str">
        <f t="shared" si="71"/>
        <v>L</v>
      </c>
      <c r="AP118" s="66">
        <f t="shared" si="55"/>
        <v>3</v>
      </c>
      <c r="AQ118" s="66">
        <f t="shared" si="72"/>
        <v>6</v>
      </c>
      <c r="AR118" s="66">
        <f t="shared" si="73"/>
        <v>2</v>
      </c>
      <c r="AS118" s="106">
        <f t="shared" si="48"/>
        <v>13</v>
      </c>
      <c r="AT118" s="106">
        <f t="shared" si="84"/>
        <v>0</v>
      </c>
      <c r="AU118" s="154">
        <f t="shared" si="74"/>
        <v>-313</v>
      </c>
    </row>
    <row r="119" spans="1:47">
      <c r="A119" s="197">
        <f t="shared" si="56"/>
        <v>109</v>
      </c>
      <c r="B119" s="198">
        <f>Data!B119</f>
        <v>10</v>
      </c>
      <c r="D119" s="112">
        <f t="shared" si="49"/>
        <v>1</v>
      </c>
      <c r="E119" s="116" t="str">
        <f t="shared" si="50"/>
        <v>A</v>
      </c>
      <c r="F119" s="158"/>
      <c r="G119" s="66" t="str">
        <f t="shared" si="57"/>
        <v>W</v>
      </c>
      <c r="H119" s="66">
        <f t="shared" si="51"/>
        <v>1</v>
      </c>
      <c r="I119" s="66">
        <f t="shared" si="58"/>
        <v>7</v>
      </c>
      <c r="J119" s="66">
        <f t="shared" si="59"/>
        <v>1</v>
      </c>
      <c r="K119" s="106">
        <f t="shared" si="52"/>
        <v>21</v>
      </c>
      <c r="L119" s="106">
        <f t="shared" si="60"/>
        <v>39</v>
      </c>
      <c r="M119" s="154">
        <f t="shared" si="61"/>
        <v>-226</v>
      </c>
      <c r="O119" s="66" t="str">
        <f t="shared" si="62"/>
        <v>W</v>
      </c>
      <c r="P119" s="66">
        <f t="shared" si="85"/>
        <v>1</v>
      </c>
      <c r="Q119" s="66">
        <f t="shared" si="53"/>
        <v>7</v>
      </c>
      <c r="R119" s="66">
        <f t="shared" si="54"/>
        <v>1</v>
      </c>
      <c r="S119" s="106">
        <f t="shared" si="47"/>
        <v>21</v>
      </c>
      <c r="T119" s="106">
        <f t="shared" si="63"/>
        <v>39</v>
      </c>
      <c r="U119" s="154">
        <f t="shared" si="64"/>
        <v>83</v>
      </c>
      <c r="W119" s="66" t="str">
        <f t="shared" si="65"/>
        <v>L</v>
      </c>
      <c r="X119" s="66">
        <f t="shared" si="86"/>
        <v>2</v>
      </c>
      <c r="Y119" s="66">
        <f t="shared" si="75"/>
        <v>1</v>
      </c>
      <c r="Z119" s="66">
        <f t="shared" si="76"/>
        <v>2</v>
      </c>
      <c r="AA119" s="106">
        <f t="shared" si="77"/>
        <v>1</v>
      </c>
      <c r="AB119" s="106">
        <f t="shared" si="78"/>
        <v>0</v>
      </c>
      <c r="AC119" s="154">
        <f t="shared" si="66"/>
        <v>91</v>
      </c>
      <c r="AD119" s="155">
        <f t="shared" si="67"/>
        <v>93</v>
      </c>
      <c r="AF119" s="66" t="str">
        <f t="shared" si="68"/>
        <v>L</v>
      </c>
      <c r="AG119" s="66">
        <f t="shared" si="79"/>
        <v>1</v>
      </c>
      <c r="AH119" s="66">
        <f t="shared" si="80"/>
        <v>5</v>
      </c>
      <c r="AI119" s="66">
        <f t="shared" si="81"/>
        <v>2</v>
      </c>
      <c r="AJ119" s="106">
        <f t="shared" si="82"/>
        <v>8</v>
      </c>
      <c r="AK119" s="106">
        <f t="shared" si="83"/>
        <v>0</v>
      </c>
      <c r="AL119" s="154">
        <f t="shared" si="69"/>
        <v>-137</v>
      </c>
      <c r="AM119" s="155">
        <f t="shared" si="70"/>
        <v>3</v>
      </c>
      <c r="AO119" s="66" t="str">
        <f t="shared" si="71"/>
        <v>L</v>
      </c>
      <c r="AP119" s="66">
        <f t="shared" si="55"/>
        <v>1</v>
      </c>
      <c r="AQ119" s="66">
        <f t="shared" si="72"/>
        <v>7</v>
      </c>
      <c r="AR119" s="66">
        <f t="shared" si="73"/>
        <v>1</v>
      </c>
      <c r="AS119" s="106">
        <f t="shared" si="48"/>
        <v>21</v>
      </c>
      <c r="AT119" s="106">
        <f t="shared" si="84"/>
        <v>0</v>
      </c>
      <c r="AU119" s="154">
        <f t="shared" si="74"/>
        <v>-334</v>
      </c>
    </row>
    <row r="120" spans="1:47">
      <c r="A120" s="197">
        <f t="shared" si="56"/>
        <v>110</v>
      </c>
      <c r="B120" s="198">
        <f>Data!B120</f>
        <v>22</v>
      </c>
      <c r="D120" s="112">
        <f t="shared" si="49"/>
        <v>2</v>
      </c>
      <c r="E120" s="116" t="str">
        <f t="shared" si="50"/>
        <v>A</v>
      </c>
      <c r="F120" s="158"/>
      <c r="G120" s="66" t="str">
        <f t="shared" si="57"/>
        <v>L</v>
      </c>
      <c r="H120" s="66">
        <f t="shared" si="51"/>
        <v>1</v>
      </c>
      <c r="I120" s="66">
        <f t="shared" si="58"/>
        <v>7</v>
      </c>
      <c r="J120" s="66">
        <f t="shared" si="59"/>
        <v>2</v>
      </c>
      <c r="K120" s="106">
        <f t="shared" si="52"/>
        <v>21</v>
      </c>
      <c r="L120" s="106">
        <f t="shared" si="60"/>
        <v>0</v>
      </c>
      <c r="M120" s="154">
        <f t="shared" si="61"/>
        <v>-247</v>
      </c>
      <c r="O120" s="66" t="str">
        <f t="shared" si="62"/>
        <v>L</v>
      </c>
      <c r="P120" s="66">
        <f t="shared" si="85"/>
        <v>1</v>
      </c>
      <c r="Q120" s="66">
        <f t="shared" si="53"/>
        <v>7</v>
      </c>
      <c r="R120" s="66">
        <f t="shared" si="54"/>
        <v>2</v>
      </c>
      <c r="S120" s="106">
        <f t="shared" si="47"/>
        <v>21</v>
      </c>
      <c r="T120" s="106">
        <f t="shared" si="63"/>
        <v>0</v>
      </c>
      <c r="U120" s="154">
        <f t="shared" si="64"/>
        <v>62</v>
      </c>
      <c r="W120" s="66" t="str">
        <f t="shared" si="65"/>
        <v>W</v>
      </c>
      <c r="X120" s="66">
        <f t="shared" si="86"/>
        <v>2</v>
      </c>
      <c r="Y120" s="66">
        <f t="shared" si="75"/>
        <v>2</v>
      </c>
      <c r="Z120" s="66">
        <f t="shared" si="76"/>
        <v>1</v>
      </c>
      <c r="AA120" s="106">
        <f t="shared" si="77"/>
        <v>2</v>
      </c>
      <c r="AB120" s="106">
        <f t="shared" si="78"/>
        <v>3</v>
      </c>
      <c r="AC120" s="154">
        <f t="shared" si="66"/>
        <v>92</v>
      </c>
      <c r="AD120" s="155">
        <f t="shared" si="67"/>
        <v>93</v>
      </c>
      <c r="AF120" s="66" t="str">
        <f t="shared" si="68"/>
        <v>L</v>
      </c>
      <c r="AG120" s="66">
        <f t="shared" si="79"/>
        <v>2</v>
      </c>
      <c r="AH120" s="66">
        <f t="shared" si="80"/>
        <v>6</v>
      </c>
      <c r="AI120" s="66">
        <f t="shared" si="81"/>
        <v>1</v>
      </c>
      <c r="AJ120" s="106">
        <f t="shared" si="82"/>
        <v>13</v>
      </c>
      <c r="AK120" s="106">
        <f t="shared" si="83"/>
        <v>0</v>
      </c>
      <c r="AL120" s="154">
        <f t="shared" si="69"/>
        <v>-150</v>
      </c>
      <c r="AM120" s="155">
        <f t="shared" si="70"/>
        <v>3</v>
      </c>
      <c r="AO120" s="66" t="str">
        <f t="shared" si="71"/>
        <v>L</v>
      </c>
      <c r="AP120" s="66">
        <f t="shared" si="55"/>
        <v>2</v>
      </c>
      <c r="AQ120" s="66">
        <f t="shared" si="72"/>
        <v>7</v>
      </c>
      <c r="AR120" s="66">
        <f t="shared" si="73"/>
        <v>2</v>
      </c>
      <c r="AS120" s="106">
        <f t="shared" si="48"/>
        <v>21</v>
      </c>
      <c r="AT120" s="106">
        <f t="shared" si="84"/>
        <v>0</v>
      </c>
      <c r="AU120" s="154">
        <f t="shared" si="74"/>
        <v>-355</v>
      </c>
    </row>
    <row r="121" spans="1:47">
      <c r="A121" s="197">
        <f t="shared" si="56"/>
        <v>111</v>
      </c>
      <c r="B121" s="198">
        <f>Data!B121</f>
        <v>2</v>
      </c>
      <c r="D121" s="112">
        <f t="shared" si="49"/>
        <v>1</v>
      </c>
      <c r="E121" s="116" t="str">
        <f t="shared" si="50"/>
        <v>B</v>
      </c>
      <c r="F121" s="158"/>
      <c r="G121" s="66" t="str">
        <f t="shared" si="57"/>
        <v>W</v>
      </c>
      <c r="H121" s="66">
        <f t="shared" si="51"/>
        <v>1</v>
      </c>
      <c r="I121" s="66">
        <f t="shared" si="58"/>
        <v>8</v>
      </c>
      <c r="J121" s="66">
        <f t="shared" si="59"/>
        <v>1</v>
      </c>
      <c r="K121" s="106">
        <f t="shared" si="52"/>
        <v>34</v>
      </c>
      <c r="L121" s="106">
        <f t="shared" si="60"/>
        <v>63</v>
      </c>
      <c r="M121" s="154">
        <f t="shared" si="61"/>
        <v>-218</v>
      </c>
      <c r="O121" s="66" t="str">
        <f t="shared" si="62"/>
        <v>W</v>
      </c>
      <c r="P121" s="66">
        <f t="shared" si="85"/>
        <v>1</v>
      </c>
      <c r="Q121" s="66">
        <f t="shared" si="53"/>
        <v>8</v>
      </c>
      <c r="R121" s="66">
        <f t="shared" si="54"/>
        <v>1</v>
      </c>
      <c r="S121" s="106">
        <f t="shared" si="47"/>
        <v>34</v>
      </c>
      <c r="T121" s="106">
        <f t="shared" si="63"/>
        <v>63</v>
      </c>
      <c r="U121" s="154">
        <f t="shared" si="64"/>
        <v>91</v>
      </c>
      <c r="W121" s="66" t="str">
        <f t="shared" si="65"/>
        <v>L</v>
      </c>
      <c r="X121" s="66">
        <f t="shared" si="86"/>
        <v>2</v>
      </c>
      <c r="Y121" s="66">
        <f t="shared" si="75"/>
        <v>2</v>
      </c>
      <c r="Z121" s="66">
        <f t="shared" si="76"/>
        <v>2</v>
      </c>
      <c r="AA121" s="106">
        <f t="shared" si="77"/>
        <v>2</v>
      </c>
      <c r="AB121" s="106">
        <f t="shared" si="78"/>
        <v>0</v>
      </c>
      <c r="AC121" s="154">
        <f t="shared" si="66"/>
        <v>90</v>
      </c>
      <c r="AD121" s="155">
        <f t="shared" si="67"/>
        <v>93</v>
      </c>
      <c r="AF121" s="66" t="str">
        <f t="shared" si="68"/>
        <v>L</v>
      </c>
      <c r="AG121" s="66">
        <f t="shared" si="79"/>
        <v>1</v>
      </c>
      <c r="AH121" s="66">
        <f t="shared" si="80"/>
        <v>6</v>
      </c>
      <c r="AI121" s="66">
        <f t="shared" si="81"/>
        <v>2</v>
      </c>
      <c r="AJ121" s="106">
        <f t="shared" si="82"/>
        <v>13</v>
      </c>
      <c r="AK121" s="106">
        <f t="shared" si="83"/>
        <v>0</v>
      </c>
      <c r="AL121" s="154">
        <f t="shared" si="69"/>
        <v>-163</v>
      </c>
      <c r="AM121" s="155">
        <f t="shared" si="70"/>
        <v>3</v>
      </c>
      <c r="AO121" s="66" t="str">
        <f t="shared" si="71"/>
        <v>L</v>
      </c>
      <c r="AP121" s="66">
        <f t="shared" si="55"/>
        <v>1</v>
      </c>
      <c r="AQ121" s="66">
        <f t="shared" si="72"/>
        <v>8</v>
      </c>
      <c r="AR121" s="66">
        <f t="shared" si="73"/>
        <v>1</v>
      </c>
      <c r="AS121" s="106">
        <f t="shared" si="48"/>
        <v>34</v>
      </c>
      <c r="AT121" s="106">
        <f t="shared" si="84"/>
        <v>0</v>
      </c>
      <c r="AU121" s="154">
        <f t="shared" si="74"/>
        <v>-389</v>
      </c>
    </row>
    <row r="122" spans="1:47">
      <c r="A122" s="197">
        <f t="shared" si="56"/>
        <v>112</v>
      </c>
      <c r="B122" s="198">
        <f>Data!B122</f>
        <v>15</v>
      </c>
      <c r="D122" s="112">
        <f t="shared" si="49"/>
        <v>2</v>
      </c>
      <c r="E122" s="116" t="str">
        <f t="shared" si="50"/>
        <v>C</v>
      </c>
      <c r="F122" s="158"/>
      <c r="G122" s="66" t="str">
        <f t="shared" si="57"/>
        <v>L</v>
      </c>
      <c r="H122" s="66">
        <f t="shared" si="51"/>
        <v>1</v>
      </c>
      <c r="I122" s="66">
        <f t="shared" si="58"/>
        <v>8</v>
      </c>
      <c r="J122" s="66">
        <f t="shared" si="59"/>
        <v>2</v>
      </c>
      <c r="K122" s="106">
        <f t="shared" si="52"/>
        <v>34</v>
      </c>
      <c r="L122" s="106">
        <f t="shared" si="60"/>
        <v>0</v>
      </c>
      <c r="M122" s="154">
        <f t="shared" si="61"/>
        <v>-252</v>
      </c>
      <c r="O122" s="66" t="str">
        <f t="shared" si="62"/>
        <v>L</v>
      </c>
      <c r="P122" s="66">
        <f t="shared" si="85"/>
        <v>1</v>
      </c>
      <c r="Q122" s="66">
        <f t="shared" si="53"/>
        <v>8</v>
      </c>
      <c r="R122" s="66">
        <f t="shared" si="54"/>
        <v>2</v>
      </c>
      <c r="S122" s="106">
        <f t="shared" si="47"/>
        <v>34</v>
      </c>
      <c r="T122" s="106">
        <f t="shared" si="63"/>
        <v>0</v>
      </c>
      <c r="U122" s="154">
        <f t="shared" si="64"/>
        <v>57</v>
      </c>
      <c r="W122" s="66" t="str">
        <f t="shared" si="65"/>
        <v>W</v>
      </c>
      <c r="X122" s="66">
        <f t="shared" si="86"/>
        <v>2</v>
      </c>
      <c r="Y122" s="66">
        <f t="shared" si="75"/>
        <v>3</v>
      </c>
      <c r="Z122" s="66">
        <f t="shared" si="76"/>
        <v>1</v>
      </c>
      <c r="AA122" s="106">
        <f t="shared" si="77"/>
        <v>3</v>
      </c>
      <c r="AB122" s="106">
        <f t="shared" si="78"/>
        <v>6</v>
      </c>
      <c r="AC122" s="154">
        <f t="shared" si="66"/>
        <v>93</v>
      </c>
      <c r="AD122" s="155">
        <f t="shared" si="67"/>
        <v>93</v>
      </c>
      <c r="AF122" s="66" t="str">
        <f t="shared" si="68"/>
        <v>L</v>
      </c>
      <c r="AG122" s="66">
        <f t="shared" si="79"/>
        <v>2</v>
      </c>
      <c r="AH122" s="66">
        <f t="shared" si="80"/>
        <v>7</v>
      </c>
      <c r="AI122" s="66">
        <f t="shared" si="81"/>
        <v>1</v>
      </c>
      <c r="AJ122" s="106">
        <f t="shared" si="82"/>
        <v>21</v>
      </c>
      <c r="AK122" s="106">
        <f t="shared" si="83"/>
        <v>0</v>
      </c>
      <c r="AL122" s="154">
        <f t="shared" si="69"/>
        <v>-184</v>
      </c>
      <c r="AM122" s="155">
        <f t="shared" si="70"/>
        <v>3</v>
      </c>
      <c r="AO122" s="66" t="str">
        <f t="shared" si="71"/>
        <v>L</v>
      </c>
      <c r="AP122" s="66">
        <f t="shared" si="55"/>
        <v>2</v>
      </c>
      <c r="AQ122" s="66">
        <f t="shared" si="72"/>
        <v>8</v>
      </c>
      <c r="AR122" s="66">
        <f t="shared" si="73"/>
        <v>2</v>
      </c>
      <c r="AS122" s="106">
        <f t="shared" si="48"/>
        <v>34</v>
      </c>
      <c r="AT122" s="106">
        <f t="shared" si="84"/>
        <v>0</v>
      </c>
      <c r="AU122" s="154">
        <f t="shared" si="74"/>
        <v>-423</v>
      </c>
    </row>
    <row r="123" spans="1:47">
      <c r="A123" s="197">
        <f t="shared" si="56"/>
        <v>113</v>
      </c>
      <c r="B123" s="198">
        <f>Data!B123</f>
        <v>34</v>
      </c>
      <c r="D123" s="112">
        <f t="shared" si="49"/>
        <v>3</v>
      </c>
      <c r="E123" s="116" t="str">
        <f t="shared" si="50"/>
        <v>A</v>
      </c>
      <c r="F123" s="158"/>
      <c r="G123" s="66" t="str">
        <f t="shared" si="57"/>
        <v>L</v>
      </c>
      <c r="H123" s="66">
        <f t="shared" si="51"/>
        <v>1</v>
      </c>
      <c r="I123" s="66">
        <f t="shared" si="58"/>
        <v>1</v>
      </c>
      <c r="J123" s="66">
        <f t="shared" si="59"/>
        <v>1</v>
      </c>
      <c r="K123" s="106">
        <f t="shared" si="52"/>
        <v>1</v>
      </c>
      <c r="L123" s="106">
        <f t="shared" si="60"/>
        <v>0</v>
      </c>
      <c r="M123" s="154">
        <f t="shared" si="61"/>
        <v>-253</v>
      </c>
      <c r="O123" s="66" t="str">
        <f t="shared" si="62"/>
        <v>L</v>
      </c>
      <c r="P123" s="66">
        <f t="shared" si="85"/>
        <v>2</v>
      </c>
      <c r="Q123" s="66">
        <f t="shared" si="53"/>
        <v>1</v>
      </c>
      <c r="R123" s="66">
        <f t="shared" si="54"/>
        <v>1</v>
      </c>
      <c r="S123" s="106">
        <f t="shared" si="47"/>
        <v>1</v>
      </c>
      <c r="T123" s="106">
        <f t="shared" si="63"/>
        <v>0</v>
      </c>
      <c r="U123" s="154">
        <f t="shared" si="64"/>
        <v>56</v>
      </c>
      <c r="W123" s="66" t="str">
        <f t="shared" si="65"/>
        <v>L</v>
      </c>
      <c r="X123" s="66">
        <f t="shared" si="86"/>
        <v>2</v>
      </c>
      <c r="Y123" s="66">
        <f t="shared" si="75"/>
        <v>3</v>
      </c>
      <c r="Z123" s="66">
        <f t="shared" si="76"/>
        <v>2</v>
      </c>
      <c r="AA123" s="106">
        <f t="shared" si="77"/>
        <v>3</v>
      </c>
      <c r="AB123" s="106">
        <f t="shared" si="78"/>
        <v>0</v>
      </c>
      <c r="AC123" s="154">
        <f t="shared" si="66"/>
        <v>90</v>
      </c>
      <c r="AD123" s="155">
        <f t="shared" si="67"/>
        <v>93</v>
      </c>
      <c r="AF123" s="66" t="str">
        <f t="shared" si="68"/>
        <v>L</v>
      </c>
      <c r="AG123" s="66">
        <f t="shared" si="79"/>
        <v>3</v>
      </c>
      <c r="AH123" s="66">
        <f t="shared" si="80"/>
        <v>7</v>
      </c>
      <c r="AI123" s="66">
        <f t="shared" si="81"/>
        <v>2</v>
      </c>
      <c r="AJ123" s="106">
        <f t="shared" si="82"/>
        <v>21</v>
      </c>
      <c r="AK123" s="106">
        <f t="shared" si="83"/>
        <v>0</v>
      </c>
      <c r="AL123" s="154">
        <f t="shared" si="69"/>
        <v>-205</v>
      </c>
      <c r="AM123" s="155">
        <f t="shared" si="70"/>
        <v>3</v>
      </c>
      <c r="AO123" s="66" t="str">
        <f t="shared" si="71"/>
        <v>L</v>
      </c>
      <c r="AP123" s="66">
        <f t="shared" si="55"/>
        <v>3</v>
      </c>
      <c r="AQ123" s="66">
        <f t="shared" si="72"/>
        <v>1</v>
      </c>
      <c r="AR123" s="66">
        <f t="shared" si="73"/>
        <v>1</v>
      </c>
      <c r="AS123" s="106">
        <f t="shared" si="48"/>
        <v>1</v>
      </c>
      <c r="AT123" s="106">
        <f t="shared" si="84"/>
        <v>0</v>
      </c>
      <c r="AU123" s="154">
        <f t="shared" si="74"/>
        <v>-424</v>
      </c>
    </row>
    <row r="124" spans="1:47">
      <c r="A124" s="197">
        <f t="shared" si="56"/>
        <v>114</v>
      </c>
      <c r="B124" s="198">
        <f>Data!B124</f>
        <v>7</v>
      </c>
      <c r="D124" s="112">
        <f t="shared" si="49"/>
        <v>1</v>
      </c>
      <c r="E124" s="116" t="str">
        <f t="shared" si="50"/>
        <v>A</v>
      </c>
      <c r="F124" s="158"/>
      <c r="G124" s="66" t="str">
        <f t="shared" si="57"/>
        <v>W</v>
      </c>
      <c r="H124" s="66">
        <f t="shared" si="51"/>
        <v>1</v>
      </c>
      <c r="I124" s="66">
        <f t="shared" si="58"/>
        <v>1</v>
      </c>
      <c r="J124" s="66">
        <f t="shared" si="59"/>
        <v>2</v>
      </c>
      <c r="K124" s="106">
        <f t="shared" si="52"/>
        <v>1</v>
      </c>
      <c r="L124" s="106">
        <f t="shared" si="60"/>
        <v>3</v>
      </c>
      <c r="M124" s="154">
        <f t="shared" si="61"/>
        <v>-251</v>
      </c>
      <c r="O124" s="66" t="str">
        <f t="shared" si="62"/>
        <v>L</v>
      </c>
      <c r="P124" s="66">
        <f t="shared" si="85"/>
        <v>2</v>
      </c>
      <c r="Q124" s="66">
        <f t="shared" si="53"/>
        <v>1</v>
      </c>
      <c r="R124" s="66">
        <f t="shared" si="54"/>
        <v>2</v>
      </c>
      <c r="S124" s="106">
        <f t="shared" si="47"/>
        <v>1</v>
      </c>
      <c r="T124" s="106">
        <f t="shared" si="63"/>
        <v>0</v>
      </c>
      <c r="U124" s="154">
        <f t="shared" si="64"/>
        <v>55</v>
      </c>
      <c r="W124" s="66" t="str">
        <f t="shared" si="65"/>
        <v>L</v>
      </c>
      <c r="X124" s="66">
        <f t="shared" si="86"/>
        <v>2</v>
      </c>
      <c r="Y124" s="66">
        <f t="shared" si="75"/>
        <v>4</v>
      </c>
      <c r="Z124" s="66">
        <f t="shared" si="76"/>
        <v>1</v>
      </c>
      <c r="AA124" s="106">
        <f t="shared" si="77"/>
        <v>5</v>
      </c>
      <c r="AB124" s="106">
        <f t="shared" si="78"/>
        <v>0</v>
      </c>
      <c r="AC124" s="154">
        <f t="shared" si="66"/>
        <v>85</v>
      </c>
      <c r="AD124" s="155">
        <f t="shared" si="67"/>
        <v>93</v>
      </c>
      <c r="AF124" s="66" t="str">
        <f t="shared" si="68"/>
        <v>L</v>
      </c>
      <c r="AG124" s="66">
        <f t="shared" si="79"/>
        <v>1</v>
      </c>
      <c r="AH124" s="66">
        <f t="shared" si="80"/>
        <v>8</v>
      </c>
      <c r="AI124" s="66">
        <f t="shared" si="81"/>
        <v>1</v>
      </c>
      <c r="AJ124" s="106">
        <f t="shared" si="82"/>
        <v>34</v>
      </c>
      <c r="AK124" s="106">
        <f t="shared" si="83"/>
        <v>0</v>
      </c>
      <c r="AL124" s="154">
        <f t="shared" si="69"/>
        <v>-239</v>
      </c>
      <c r="AM124" s="155">
        <f t="shared" si="70"/>
        <v>3</v>
      </c>
      <c r="AO124" s="66" t="str">
        <f t="shared" si="71"/>
        <v>L</v>
      </c>
      <c r="AP124" s="66">
        <f t="shared" si="55"/>
        <v>1</v>
      </c>
      <c r="AQ124" s="66">
        <f t="shared" si="72"/>
        <v>1</v>
      </c>
      <c r="AR124" s="66">
        <f t="shared" si="73"/>
        <v>2</v>
      </c>
      <c r="AS124" s="106">
        <f t="shared" si="48"/>
        <v>1</v>
      </c>
      <c r="AT124" s="106">
        <f t="shared" si="84"/>
        <v>0</v>
      </c>
      <c r="AU124" s="154">
        <f t="shared" si="74"/>
        <v>-425</v>
      </c>
    </row>
    <row r="125" spans="1:47">
      <c r="A125" s="197">
        <f t="shared" si="56"/>
        <v>115</v>
      </c>
      <c r="B125" s="198">
        <f>Data!B125</f>
        <v>5</v>
      </c>
      <c r="D125" s="112">
        <f t="shared" si="49"/>
        <v>1</v>
      </c>
      <c r="E125" s="116" t="str">
        <f t="shared" si="50"/>
        <v>B</v>
      </c>
      <c r="F125" s="158"/>
      <c r="G125" s="66" t="str">
        <f t="shared" si="57"/>
        <v>W</v>
      </c>
      <c r="H125" s="66">
        <f t="shared" si="51"/>
        <v>1</v>
      </c>
      <c r="I125" s="66">
        <f t="shared" si="58"/>
        <v>2</v>
      </c>
      <c r="J125" s="66">
        <f t="shared" si="59"/>
        <v>1</v>
      </c>
      <c r="K125" s="106">
        <f t="shared" si="52"/>
        <v>2</v>
      </c>
      <c r="L125" s="106">
        <f t="shared" si="60"/>
        <v>3</v>
      </c>
      <c r="M125" s="154">
        <f t="shared" si="61"/>
        <v>-250</v>
      </c>
      <c r="O125" s="66" t="str">
        <f t="shared" si="62"/>
        <v>L</v>
      </c>
      <c r="P125" s="66">
        <f t="shared" si="85"/>
        <v>2</v>
      </c>
      <c r="Q125" s="66">
        <f t="shared" si="53"/>
        <v>2</v>
      </c>
      <c r="R125" s="66">
        <f t="shared" si="54"/>
        <v>1</v>
      </c>
      <c r="S125" s="106">
        <f t="shared" si="47"/>
        <v>2</v>
      </c>
      <c r="T125" s="106">
        <f t="shared" si="63"/>
        <v>0</v>
      </c>
      <c r="U125" s="154">
        <f t="shared" si="64"/>
        <v>53</v>
      </c>
      <c r="W125" s="66" t="str">
        <f t="shared" si="65"/>
        <v>L</v>
      </c>
      <c r="X125" s="66">
        <f t="shared" si="86"/>
        <v>2</v>
      </c>
      <c r="Y125" s="66">
        <f t="shared" si="75"/>
        <v>4</v>
      </c>
      <c r="Z125" s="66">
        <f t="shared" si="76"/>
        <v>2</v>
      </c>
      <c r="AA125" s="106">
        <f t="shared" si="77"/>
        <v>5</v>
      </c>
      <c r="AB125" s="106">
        <f t="shared" si="78"/>
        <v>0</v>
      </c>
      <c r="AC125" s="154">
        <f t="shared" si="66"/>
        <v>80</v>
      </c>
      <c r="AD125" s="155">
        <f t="shared" si="67"/>
        <v>93</v>
      </c>
      <c r="AF125" s="66" t="str">
        <f t="shared" si="68"/>
        <v>W</v>
      </c>
      <c r="AG125" s="66">
        <f t="shared" si="79"/>
        <v>1</v>
      </c>
      <c r="AH125" s="66">
        <f t="shared" si="80"/>
        <v>8</v>
      </c>
      <c r="AI125" s="66">
        <f t="shared" si="81"/>
        <v>2</v>
      </c>
      <c r="AJ125" s="106">
        <f t="shared" si="82"/>
        <v>34</v>
      </c>
      <c r="AK125" s="106">
        <f t="shared" si="83"/>
        <v>102</v>
      </c>
      <c r="AL125" s="154">
        <f t="shared" si="69"/>
        <v>-171</v>
      </c>
      <c r="AM125" s="155">
        <f t="shared" si="70"/>
        <v>3</v>
      </c>
      <c r="AO125" s="66" t="str">
        <f t="shared" si="71"/>
        <v>W</v>
      </c>
      <c r="AP125" s="66">
        <f t="shared" si="55"/>
        <v>1</v>
      </c>
      <c r="AQ125" s="66">
        <f t="shared" si="72"/>
        <v>2</v>
      </c>
      <c r="AR125" s="66">
        <f t="shared" si="73"/>
        <v>1</v>
      </c>
      <c r="AS125" s="106">
        <f t="shared" si="48"/>
        <v>2</v>
      </c>
      <c r="AT125" s="106">
        <f t="shared" si="84"/>
        <v>3</v>
      </c>
      <c r="AU125" s="154">
        <f t="shared" si="74"/>
        <v>-424</v>
      </c>
    </row>
    <row r="126" spans="1:47">
      <c r="A126" s="197">
        <f t="shared" si="56"/>
        <v>116</v>
      </c>
      <c r="B126" s="198">
        <f>Data!B126</f>
        <v>13</v>
      </c>
      <c r="D126" s="112">
        <f t="shared" si="49"/>
        <v>2</v>
      </c>
      <c r="E126" s="116" t="str">
        <f t="shared" si="50"/>
        <v>A</v>
      </c>
      <c r="F126" s="158"/>
      <c r="G126" s="66" t="str">
        <f t="shared" si="57"/>
        <v>L</v>
      </c>
      <c r="H126" s="66">
        <f t="shared" si="51"/>
        <v>1</v>
      </c>
      <c r="I126" s="66">
        <f t="shared" si="58"/>
        <v>2</v>
      </c>
      <c r="J126" s="66">
        <f t="shared" si="59"/>
        <v>2</v>
      </c>
      <c r="K126" s="106">
        <f t="shared" si="52"/>
        <v>2</v>
      </c>
      <c r="L126" s="106">
        <f t="shared" si="60"/>
        <v>0</v>
      </c>
      <c r="M126" s="154">
        <f t="shared" si="61"/>
        <v>-252</v>
      </c>
      <c r="O126" s="66" t="str">
        <f t="shared" si="62"/>
        <v>W</v>
      </c>
      <c r="P126" s="66">
        <f t="shared" si="85"/>
        <v>2</v>
      </c>
      <c r="Q126" s="66">
        <f t="shared" si="53"/>
        <v>2</v>
      </c>
      <c r="R126" s="66">
        <f t="shared" si="54"/>
        <v>2</v>
      </c>
      <c r="S126" s="106">
        <f t="shared" si="47"/>
        <v>2</v>
      </c>
      <c r="T126" s="106">
        <f t="shared" si="63"/>
        <v>6</v>
      </c>
      <c r="U126" s="154">
        <f t="shared" si="64"/>
        <v>57</v>
      </c>
      <c r="W126" s="66" t="str">
        <f t="shared" si="65"/>
        <v>W</v>
      </c>
      <c r="X126" s="66">
        <f t="shared" si="86"/>
        <v>2</v>
      </c>
      <c r="Y126" s="66">
        <f t="shared" si="75"/>
        <v>5</v>
      </c>
      <c r="Z126" s="66">
        <f t="shared" si="76"/>
        <v>1</v>
      </c>
      <c r="AA126" s="106">
        <f t="shared" si="77"/>
        <v>8</v>
      </c>
      <c r="AB126" s="106">
        <f t="shared" si="78"/>
        <v>15</v>
      </c>
      <c r="AC126" s="154">
        <f t="shared" si="66"/>
        <v>87</v>
      </c>
      <c r="AD126" s="155">
        <f t="shared" si="67"/>
        <v>93</v>
      </c>
      <c r="AF126" s="66" t="str">
        <f t="shared" si="68"/>
        <v>L</v>
      </c>
      <c r="AG126" s="66">
        <f t="shared" si="79"/>
        <v>2</v>
      </c>
      <c r="AH126" s="66">
        <f t="shared" si="80"/>
        <v>1</v>
      </c>
      <c r="AI126" s="66">
        <f t="shared" si="81"/>
        <v>1</v>
      </c>
      <c r="AJ126" s="106">
        <f t="shared" si="82"/>
        <v>1</v>
      </c>
      <c r="AK126" s="106">
        <f t="shared" si="83"/>
        <v>0</v>
      </c>
      <c r="AL126" s="154">
        <f t="shared" si="69"/>
        <v>-172</v>
      </c>
      <c r="AM126" s="155">
        <f t="shared" si="70"/>
        <v>3</v>
      </c>
      <c r="AO126" s="66" t="str">
        <f t="shared" si="71"/>
        <v>L</v>
      </c>
      <c r="AP126" s="66">
        <f t="shared" si="55"/>
        <v>2</v>
      </c>
      <c r="AQ126" s="66">
        <f t="shared" si="72"/>
        <v>2</v>
      </c>
      <c r="AR126" s="66">
        <f t="shared" si="73"/>
        <v>2</v>
      </c>
      <c r="AS126" s="106">
        <f t="shared" si="48"/>
        <v>2</v>
      </c>
      <c r="AT126" s="106">
        <f t="shared" si="84"/>
        <v>0</v>
      </c>
      <c r="AU126" s="154">
        <f t="shared" si="74"/>
        <v>-426</v>
      </c>
    </row>
    <row r="127" spans="1:47">
      <c r="A127" s="197">
        <f t="shared" si="56"/>
        <v>117</v>
      </c>
      <c r="B127" s="198">
        <f>Data!B127</f>
        <v>21</v>
      </c>
      <c r="D127" s="112">
        <f t="shared" si="49"/>
        <v>2</v>
      </c>
      <c r="E127" s="116" t="str">
        <f t="shared" si="50"/>
        <v>C</v>
      </c>
      <c r="F127" s="158"/>
      <c r="G127" s="66" t="str">
        <f t="shared" si="57"/>
        <v>L</v>
      </c>
      <c r="H127" s="66">
        <f t="shared" si="51"/>
        <v>1</v>
      </c>
      <c r="I127" s="66">
        <f t="shared" si="58"/>
        <v>3</v>
      </c>
      <c r="J127" s="66">
        <f t="shared" si="59"/>
        <v>1</v>
      </c>
      <c r="K127" s="106">
        <f t="shared" si="52"/>
        <v>3</v>
      </c>
      <c r="L127" s="106">
        <f t="shared" si="60"/>
        <v>0</v>
      </c>
      <c r="M127" s="154">
        <f t="shared" si="61"/>
        <v>-255</v>
      </c>
      <c r="O127" s="66" t="str">
        <f t="shared" si="62"/>
        <v>W</v>
      </c>
      <c r="P127" s="66">
        <f t="shared" si="85"/>
        <v>2</v>
      </c>
      <c r="Q127" s="66">
        <f t="shared" si="53"/>
        <v>3</v>
      </c>
      <c r="R127" s="66">
        <f t="shared" si="54"/>
        <v>1</v>
      </c>
      <c r="S127" s="106">
        <f t="shared" si="47"/>
        <v>3</v>
      </c>
      <c r="T127" s="106">
        <f t="shared" si="63"/>
        <v>6</v>
      </c>
      <c r="U127" s="154">
        <f t="shared" si="64"/>
        <v>60</v>
      </c>
      <c r="W127" s="66" t="str">
        <f t="shared" si="65"/>
        <v>W</v>
      </c>
      <c r="X127" s="66">
        <f t="shared" si="86"/>
        <v>2</v>
      </c>
      <c r="Y127" s="66">
        <f t="shared" si="75"/>
        <v>5</v>
      </c>
      <c r="Z127" s="66">
        <f t="shared" si="76"/>
        <v>2</v>
      </c>
      <c r="AA127" s="106">
        <f t="shared" si="77"/>
        <v>8</v>
      </c>
      <c r="AB127" s="106">
        <f t="shared" si="78"/>
        <v>24</v>
      </c>
      <c r="AC127" s="154">
        <f t="shared" si="66"/>
        <v>103</v>
      </c>
      <c r="AD127" s="155">
        <f t="shared" si="67"/>
        <v>103</v>
      </c>
      <c r="AF127" s="66" t="str">
        <f t="shared" si="68"/>
        <v>W</v>
      </c>
      <c r="AG127" s="66">
        <f t="shared" si="79"/>
        <v>2</v>
      </c>
      <c r="AH127" s="66">
        <f t="shared" si="80"/>
        <v>1</v>
      </c>
      <c r="AI127" s="66">
        <f t="shared" si="81"/>
        <v>2</v>
      </c>
      <c r="AJ127" s="106">
        <f t="shared" si="82"/>
        <v>1</v>
      </c>
      <c r="AK127" s="106">
        <f t="shared" si="83"/>
        <v>3</v>
      </c>
      <c r="AL127" s="154">
        <f t="shared" si="69"/>
        <v>-170</v>
      </c>
      <c r="AM127" s="155">
        <f t="shared" si="70"/>
        <v>3</v>
      </c>
      <c r="AO127" s="66" t="str">
        <f t="shared" si="71"/>
        <v>W</v>
      </c>
      <c r="AP127" s="66">
        <f t="shared" si="55"/>
        <v>2</v>
      </c>
      <c r="AQ127" s="66">
        <f t="shared" si="72"/>
        <v>3</v>
      </c>
      <c r="AR127" s="66">
        <f t="shared" si="73"/>
        <v>1</v>
      </c>
      <c r="AS127" s="106">
        <f t="shared" si="48"/>
        <v>3</v>
      </c>
      <c r="AT127" s="106">
        <f t="shared" si="84"/>
        <v>6</v>
      </c>
      <c r="AU127" s="154">
        <f t="shared" si="74"/>
        <v>-423</v>
      </c>
    </row>
    <row r="128" spans="1:47">
      <c r="A128" s="197">
        <f t="shared" si="56"/>
        <v>118</v>
      </c>
      <c r="B128" s="198">
        <f>Data!B128</f>
        <v>4</v>
      </c>
      <c r="D128" s="112">
        <f t="shared" si="49"/>
        <v>1</v>
      </c>
      <c r="E128" s="116" t="str">
        <f t="shared" si="50"/>
        <v>A</v>
      </c>
      <c r="F128" s="158"/>
      <c r="G128" s="66" t="str">
        <f t="shared" si="57"/>
        <v>W</v>
      </c>
      <c r="H128" s="66">
        <f t="shared" si="51"/>
        <v>1</v>
      </c>
      <c r="I128" s="66">
        <f t="shared" si="58"/>
        <v>3</v>
      </c>
      <c r="J128" s="66">
        <f t="shared" si="59"/>
        <v>2</v>
      </c>
      <c r="K128" s="106">
        <f t="shared" si="52"/>
        <v>3</v>
      </c>
      <c r="L128" s="106">
        <f t="shared" si="60"/>
        <v>9</v>
      </c>
      <c r="M128" s="154">
        <f t="shared" si="61"/>
        <v>-249</v>
      </c>
      <c r="O128" s="66" t="str">
        <f t="shared" si="62"/>
        <v>L</v>
      </c>
      <c r="P128" s="66">
        <f t="shared" si="85"/>
        <v>2</v>
      </c>
      <c r="Q128" s="66">
        <f t="shared" si="53"/>
        <v>3</v>
      </c>
      <c r="R128" s="66">
        <f t="shared" si="54"/>
        <v>2</v>
      </c>
      <c r="S128" s="106">
        <f t="shared" si="47"/>
        <v>3</v>
      </c>
      <c r="T128" s="106">
        <f t="shared" si="63"/>
        <v>0</v>
      </c>
      <c r="U128" s="154">
        <f t="shared" si="64"/>
        <v>57</v>
      </c>
      <c r="W128" s="66" t="str">
        <f t="shared" si="65"/>
        <v>L</v>
      </c>
      <c r="X128" s="66">
        <f t="shared" si="86"/>
        <v>3</v>
      </c>
      <c r="Y128" s="66">
        <f t="shared" si="75"/>
        <v>1</v>
      </c>
      <c r="Z128" s="66">
        <f t="shared" si="76"/>
        <v>1</v>
      </c>
      <c r="AA128" s="106">
        <f t="shared" si="77"/>
        <v>1</v>
      </c>
      <c r="AB128" s="106">
        <f t="shared" si="78"/>
        <v>0</v>
      </c>
      <c r="AC128" s="154">
        <f t="shared" si="66"/>
        <v>102</v>
      </c>
      <c r="AD128" s="155">
        <f t="shared" si="67"/>
        <v>103</v>
      </c>
      <c r="AF128" s="66" t="str">
        <f t="shared" si="68"/>
        <v>L</v>
      </c>
      <c r="AG128" s="66">
        <f t="shared" si="79"/>
        <v>1</v>
      </c>
      <c r="AH128" s="66">
        <f t="shared" si="80"/>
        <v>2</v>
      </c>
      <c r="AI128" s="66">
        <f t="shared" si="81"/>
        <v>1</v>
      </c>
      <c r="AJ128" s="106">
        <f t="shared" si="82"/>
        <v>2</v>
      </c>
      <c r="AK128" s="106">
        <f t="shared" si="83"/>
        <v>0</v>
      </c>
      <c r="AL128" s="154">
        <f t="shared" si="69"/>
        <v>-172</v>
      </c>
      <c r="AM128" s="155">
        <f t="shared" si="70"/>
        <v>3</v>
      </c>
      <c r="AO128" s="66" t="str">
        <f t="shared" si="71"/>
        <v>L</v>
      </c>
      <c r="AP128" s="66">
        <f t="shared" si="55"/>
        <v>1</v>
      </c>
      <c r="AQ128" s="66">
        <f t="shared" si="72"/>
        <v>3</v>
      </c>
      <c r="AR128" s="66">
        <f t="shared" si="73"/>
        <v>2</v>
      </c>
      <c r="AS128" s="106">
        <f t="shared" si="48"/>
        <v>3</v>
      </c>
      <c r="AT128" s="106">
        <f t="shared" si="84"/>
        <v>0</v>
      </c>
      <c r="AU128" s="154">
        <f t="shared" si="74"/>
        <v>-426</v>
      </c>
    </row>
    <row r="129" spans="1:47">
      <c r="A129" s="197">
        <f t="shared" si="56"/>
        <v>119</v>
      </c>
      <c r="B129" s="198">
        <f>Data!B129</f>
        <v>16</v>
      </c>
      <c r="D129" s="112">
        <f t="shared" si="49"/>
        <v>2</v>
      </c>
      <c r="E129" s="116" t="str">
        <f t="shared" si="50"/>
        <v>A</v>
      </c>
      <c r="F129" s="158"/>
      <c r="G129" s="66" t="str">
        <f t="shared" si="57"/>
        <v>L</v>
      </c>
      <c r="H129" s="66">
        <f t="shared" si="51"/>
        <v>1</v>
      </c>
      <c r="I129" s="66">
        <f t="shared" si="58"/>
        <v>4</v>
      </c>
      <c r="J129" s="66">
        <f t="shared" si="59"/>
        <v>1</v>
      </c>
      <c r="K129" s="106">
        <f t="shared" si="52"/>
        <v>5</v>
      </c>
      <c r="L129" s="106">
        <f t="shared" si="60"/>
        <v>0</v>
      </c>
      <c r="M129" s="154">
        <f t="shared" si="61"/>
        <v>-254</v>
      </c>
      <c r="O129" s="66" t="str">
        <f t="shared" si="62"/>
        <v>W</v>
      </c>
      <c r="P129" s="66">
        <f t="shared" si="85"/>
        <v>2</v>
      </c>
      <c r="Q129" s="66">
        <f t="shared" si="53"/>
        <v>4</v>
      </c>
      <c r="R129" s="66">
        <f t="shared" si="54"/>
        <v>1</v>
      </c>
      <c r="S129" s="106">
        <f t="shared" si="47"/>
        <v>5</v>
      </c>
      <c r="T129" s="106">
        <f t="shared" si="63"/>
        <v>9</v>
      </c>
      <c r="U129" s="154">
        <f t="shared" si="64"/>
        <v>61</v>
      </c>
      <c r="W129" s="66" t="str">
        <f t="shared" si="65"/>
        <v>L</v>
      </c>
      <c r="X129" s="66">
        <f t="shared" si="86"/>
        <v>3</v>
      </c>
      <c r="Y129" s="66">
        <f t="shared" si="75"/>
        <v>1</v>
      </c>
      <c r="Z129" s="66">
        <f t="shared" si="76"/>
        <v>2</v>
      </c>
      <c r="AA129" s="106">
        <f t="shared" si="77"/>
        <v>1</v>
      </c>
      <c r="AB129" s="106">
        <f t="shared" si="78"/>
        <v>0</v>
      </c>
      <c r="AC129" s="154">
        <f t="shared" si="66"/>
        <v>101</v>
      </c>
      <c r="AD129" s="155">
        <f t="shared" si="67"/>
        <v>103</v>
      </c>
      <c r="AF129" s="66" t="str">
        <f t="shared" si="68"/>
        <v>L</v>
      </c>
      <c r="AG129" s="66">
        <f t="shared" si="79"/>
        <v>2</v>
      </c>
      <c r="AH129" s="66">
        <f t="shared" si="80"/>
        <v>2</v>
      </c>
      <c r="AI129" s="66">
        <f t="shared" si="81"/>
        <v>2</v>
      </c>
      <c r="AJ129" s="106">
        <f t="shared" si="82"/>
        <v>2</v>
      </c>
      <c r="AK129" s="106">
        <f t="shared" si="83"/>
        <v>0</v>
      </c>
      <c r="AL129" s="154">
        <f t="shared" si="69"/>
        <v>-174</v>
      </c>
      <c r="AM129" s="155">
        <f t="shared" si="70"/>
        <v>3</v>
      </c>
      <c r="AO129" s="66" t="str">
        <f t="shared" si="71"/>
        <v>L</v>
      </c>
      <c r="AP129" s="66">
        <f t="shared" si="55"/>
        <v>2</v>
      </c>
      <c r="AQ129" s="66">
        <f t="shared" si="72"/>
        <v>4</v>
      </c>
      <c r="AR129" s="66">
        <f t="shared" si="73"/>
        <v>1</v>
      </c>
      <c r="AS129" s="106">
        <f t="shared" si="48"/>
        <v>5</v>
      </c>
      <c r="AT129" s="106">
        <f t="shared" si="84"/>
        <v>0</v>
      </c>
      <c r="AU129" s="154">
        <f t="shared" si="74"/>
        <v>-431</v>
      </c>
    </row>
    <row r="130" spans="1:47">
      <c r="A130" s="197">
        <f t="shared" si="56"/>
        <v>120</v>
      </c>
      <c r="B130" s="198">
        <f>Data!B130</f>
        <v>5</v>
      </c>
      <c r="D130" s="112">
        <f t="shared" si="49"/>
        <v>1</v>
      </c>
      <c r="E130" s="116" t="str">
        <f t="shared" si="50"/>
        <v>B</v>
      </c>
      <c r="F130" s="158"/>
      <c r="G130" s="66" t="str">
        <f t="shared" si="57"/>
        <v>W</v>
      </c>
      <c r="H130" s="66">
        <f t="shared" si="51"/>
        <v>1</v>
      </c>
      <c r="I130" s="66">
        <f t="shared" si="58"/>
        <v>4</v>
      </c>
      <c r="J130" s="66">
        <f t="shared" si="59"/>
        <v>2</v>
      </c>
      <c r="K130" s="106">
        <f t="shared" si="52"/>
        <v>5</v>
      </c>
      <c r="L130" s="106">
        <f t="shared" si="60"/>
        <v>15</v>
      </c>
      <c r="M130" s="154">
        <f t="shared" si="61"/>
        <v>-244</v>
      </c>
      <c r="O130" s="66" t="str">
        <f t="shared" si="62"/>
        <v>L</v>
      </c>
      <c r="P130" s="66">
        <f t="shared" si="85"/>
        <v>2</v>
      </c>
      <c r="Q130" s="66">
        <f t="shared" si="53"/>
        <v>4</v>
      </c>
      <c r="R130" s="66">
        <f t="shared" si="54"/>
        <v>2</v>
      </c>
      <c r="S130" s="106">
        <f t="shared" si="47"/>
        <v>5</v>
      </c>
      <c r="T130" s="106">
        <f t="shared" si="63"/>
        <v>0</v>
      </c>
      <c r="U130" s="154">
        <f t="shared" si="64"/>
        <v>56</v>
      </c>
      <c r="W130" s="66" t="str">
        <f t="shared" si="65"/>
        <v>L</v>
      </c>
      <c r="X130" s="66">
        <f t="shared" si="86"/>
        <v>3</v>
      </c>
      <c r="Y130" s="66">
        <f t="shared" si="75"/>
        <v>2</v>
      </c>
      <c r="Z130" s="66">
        <f t="shared" si="76"/>
        <v>1</v>
      </c>
      <c r="AA130" s="106">
        <f t="shared" si="77"/>
        <v>2</v>
      </c>
      <c r="AB130" s="106">
        <f t="shared" si="78"/>
        <v>0</v>
      </c>
      <c r="AC130" s="154">
        <f t="shared" si="66"/>
        <v>99</v>
      </c>
      <c r="AD130" s="155">
        <f t="shared" si="67"/>
        <v>103</v>
      </c>
      <c r="AF130" s="66" t="str">
        <f t="shared" si="68"/>
        <v>L</v>
      </c>
      <c r="AG130" s="66">
        <f t="shared" si="79"/>
        <v>1</v>
      </c>
      <c r="AH130" s="66">
        <f t="shared" si="80"/>
        <v>3</v>
      </c>
      <c r="AI130" s="66">
        <f t="shared" si="81"/>
        <v>1</v>
      </c>
      <c r="AJ130" s="106">
        <f t="shared" si="82"/>
        <v>3</v>
      </c>
      <c r="AK130" s="106">
        <f t="shared" si="83"/>
        <v>0</v>
      </c>
      <c r="AL130" s="154">
        <f t="shared" si="69"/>
        <v>-177</v>
      </c>
      <c r="AM130" s="155">
        <f t="shared" si="70"/>
        <v>3</v>
      </c>
      <c r="AO130" s="66" t="str">
        <f t="shared" si="71"/>
        <v>L</v>
      </c>
      <c r="AP130" s="66">
        <f t="shared" si="55"/>
        <v>1</v>
      </c>
      <c r="AQ130" s="66">
        <f t="shared" si="72"/>
        <v>4</v>
      </c>
      <c r="AR130" s="66">
        <f t="shared" si="73"/>
        <v>2</v>
      </c>
      <c r="AS130" s="106">
        <f t="shared" si="48"/>
        <v>5</v>
      </c>
      <c r="AT130" s="106">
        <f t="shared" si="84"/>
        <v>0</v>
      </c>
      <c r="AU130" s="154">
        <f t="shared" si="74"/>
        <v>-436</v>
      </c>
    </row>
    <row r="131" spans="1:47">
      <c r="A131" s="197">
        <f t="shared" si="56"/>
        <v>121</v>
      </c>
      <c r="B131" s="198">
        <f>Data!B131</f>
        <v>28</v>
      </c>
      <c r="D131" s="112">
        <f t="shared" si="49"/>
        <v>3</v>
      </c>
      <c r="E131" s="116" t="str">
        <f t="shared" si="50"/>
        <v>A</v>
      </c>
      <c r="F131" s="158"/>
      <c r="G131" s="66" t="str">
        <f t="shared" si="57"/>
        <v>L</v>
      </c>
      <c r="H131" s="66">
        <f t="shared" si="51"/>
        <v>1</v>
      </c>
      <c r="I131" s="66">
        <f t="shared" si="58"/>
        <v>5</v>
      </c>
      <c r="J131" s="66">
        <f t="shared" si="59"/>
        <v>1</v>
      </c>
      <c r="K131" s="106">
        <f t="shared" si="52"/>
        <v>8</v>
      </c>
      <c r="L131" s="106">
        <f t="shared" si="60"/>
        <v>0</v>
      </c>
      <c r="M131" s="154">
        <f t="shared" si="61"/>
        <v>-252</v>
      </c>
      <c r="O131" s="66" t="str">
        <f t="shared" si="62"/>
        <v>L</v>
      </c>
      <c r="P131" s="66">
        <f t="shared" si="85"/>
        <v>2</v>
      </c>
      <c r="Q131" s="66">
        <f t="shared" si="53"/>
        <v>5</v>
      </c>
      <c r="R131" s="66">
        <f t="shared" si="54"/>
        <v>1</v>
      </c>
      <c r="S131" s="106">
        <f t="shared" si="47"/>
        <v>8</v>
      </c>
      <c r="T131" s="106">
        <f t="shared" si="63"/>
        <v>0</v>
      </c>
      <c r="U131" s="154">
        <f t="shared" si="64"/>
        <v>48</v>
      </c>
      <c r="W131" s="66" t="str">
        <f t="shared" si="65"/>
        <v>W</v>
      </c>
      <c r="X131" s="66">
        <f t="shared" si="86"/>
        <v>3</v>
      </c>
      <c r="Y131" s="66">
        <f t="shared" si="75"/>
        <v>2</v>
      </c>
      <c r="Z131" s="66">
        <f t="shared" si="76"/>
        <v>2</v>
      </c>
      <c r="AA131" s="106">
        <f t="shared" si="77"/>
        <v>2</v>
      </c>
      <c r="AB131" s="106">
        <f t="shared" si="78"/>
        <v>6</v>
      </c>
      <c r="AC131" s="154">
        <f t="shared" si="66"/>
        <v>103</v>
      </c>
      <c r="AD131" s="155">
        <f t="shared" si="67"/>
        <v>103</v>
      </c>
      <c r="AF131" s="66" t="str">
        <f t="shared" si="68"/>
        <v>L</v>
      </c>
      <c r="AG131" s="66">
        <f t="shared" si="79"/>
        <v>3</v>
      </c>
      <c r="AH131" s="66">
        <f t="shared" si="80"/>
        <v>3</v>
      </c>
      <c r="AI131" s="66">
        <f t="shared" si="81"/>
        <v>2</v>
      </c>
      <c r="AJ131" s="106">
        <f t="shared" si="82"/>
        <v>3</v>
      </c>
      <c r="AK131" s="106">
        <f t="shared" si="83"/>
        <v>0</v>
      </c>
      <c r="AL131" s="154">
        <f t="shared" si="69"/>
        <v>-180</v>
      </c>
      <c r="AM131" s="155">
        <f t="shared" si="70"/>
        <v>3</v>
      </c>
      <c r="AO131" s="66" t="str">
        <f t="shared" si="71"/>
        <v>L</v>
      </c>
      <c r="AP131" s="66">
        <f t="shared" si="55"/>
        <v>3</v>
      </c>
      <c r="AQ131" s="66">
        <f t="shared" si="72"/>
        <v>5</v>
      </c>
      <c r="AR131" s="66">
        <f t="shared" si="73"/>
        <v>1</v>
      </c>
      <c r="AS131" s="106">
        <f t="shared" si="48"/>
        <v>8</v>
      </c>
      <c r="AT131" s="106">
        <f t="shared" si="84"/>
        <v>0</v>
      </c>
      <c r="AU131" s="154">
        <f t="shared" si="74"/>
        <v>-444</v>
      </c>
    </row>
    <row r="132" spans="1:47">
      <c r="A132" s="197">
        <f t="shared" si="56"/>
        <v>122</v>
      </c>
      <c r="B132" s="198">
        <f>Data!B132</f>
        <v>21</v>
      </c>
      <c r="D132" s="112">
        <f t="shared" si="49"/>
        <v>2</v>
      </c>
      <c r="E132" s="116" t="str">
        <f t="shared" si="50"/>
        <v>C</v>
      </c>
      <c r="F132" s="158"/>
      <c r="G132" s="66" t="str">
        <f t="shared" si="57"/>
        <v>L</v>
      </c>
      <c r="H132" s="66">
        <f t="shared" si="51"/>
        <v>1</v>
      </c>
      <c r="I132" s="66">
        <f t="shared" si="58"/>
        <v>5</v>
      </c>
      <c r="J132" s="66">
        <f t="shared" si="59"/>
        <v>2</v>
      </c>
      <c r="K132" s="106">
        <f t="shared" si="52"/>
        <v>8</v>
      </c>
      <c r="L132" s="106">
        <f t="shared" si="60"/>
        <v>0</v>
      </c>
      <c r="M132" s="154">
        <f t="shared" si="61"/>
        <v>-260</v>
      </c>
      <c r="O132" s="66" t="str">
        <f t="shared" si="62"/>
        <v>W</v>
      </c>
      <c r="P132" s="66">
        <f t="shared" si="85"/>
        <v>2</v>
      </c>
      <c r="Q132" s="66">
        <f t="shared" si="53"/>
        <v>5</v>
      </c>
      <c r="R132" s="66">
        <f t="shared" si="54"/>
        <v>2</v>
      </c>
      <c r="S132" s="106">
        <f t="shared" si="47"/>
        <v>8</v>
      </c>
      <c r="T132" s="106">
        <f t="shared" si="63"/>
        <v>24</v>
      </c>
      <c r="U132" s="154">
        <f t="shared" si="64"/>
        <v>64</v>
      </c>
      <c r="W132" s="66" t="str">
        <f t="shared" si="65"/>
        <v>L</v>
      </c>
      <c r="X132" s="66">
        <f t="shared" si="86"/>
        <v>3</v>
      </c>
      <c r="Y132" s="66">
        <f t="shared" si="75"/>
        <v>3</v>
      </c>
      <c r="Z132" s="66">
        <f t="shared" si="76"/>
        <v>1</v>
      </c>
      <c r="AA132" s="106">
        <f t="shared" si="77"/>
        <v>3</v>
      </c>
      <c r="AB132" s="106">
        <f t="shared" si="78"/>
        <v>0</v>
      </c>
      <c r="AC132" s="154">
        <f t="shared" si="66"/>
        <v>100</v>
      </c>
      <c r="AD132" s="155">
        <f t="shared" si="67"/>
        <v>103</v>
      </c>
      <c r="AF132" s="66" t="str">
        <f t="shared" si="68"/>
        <v>L</v>
      </c>
      <c r="AG132" s="66">
        <f t="shared" si="79"/>
        <v>2</v>
      </c>
      <c r="AH132" s="66">
        <f t="shared" si="80"/>
        <v>4</v>
      </c>
      <c r="AI132" s="66">
        <f t="shared" si="81"/>
        <v>1</v>
      </c>
      <c r="AJ132" s="106">
        <f t="shared" si="82"/>
        <v>5</v>
      </c>
      <c r="AK132" s="106">
        <f t="shared" si="83"/>
        <v>0</v>
      </c>
      <c r="AL132" s="154">
        <f t="shared" si="69"/>
        <v>-185</v>
      </c>
      <c r="AM132" s="155">
        <f t="shared" si="70"/>
        <v>3</v>
      </c>
      <c r="AO132" s="66" t="str">
        <f t="shared" si="71"/>
        <v>L</v>
      </c>
      <c r="AP132" s="66">
        <f t="shared" si="55"/>
        <v>2</v>
      </c>
      <c r="AQ132" s="66">
        <f t="shared" si="72"/>
        <v>5</v>
      </c>
      <c r="AR132" s="66">
        <f t="shared" si="73"/>
        <v>2</v>
      </c>
      <c r="AS132" s="106">
        <f t="shared" si="48"/>
        <v>8</v>
      </c>
      <c r="AT132" s="106">
        <f t="shared" si="84"/>
        <v>0</v>
      </c>
      <c r="AU132" s="154">
        <f t="shared" si="74"/>
        <v>-452</v>
      </c>
    </row>
    <row r="133" spans="1:47">
      <c r="A133" s="197">
        <f t="shared" si="56"/>
        <v>123</v>
      </c>
      <c r="B133" s="198">
        <f>Data!B133</f>
        <v>10</v>
      </c>
      <c r="D133" s="112">
        <f t="shared" si="49"/>
        <v>1</v>
      </c>
      <c r="E133" s="116" t="str">
        <f t="shared" si="50"/>
        <v>A</v>
      </c>
      <c r="F133" s="158"/>
      <c r="G133" s="66" t="str">
        <f t="shared" si="57"/>
        <v>W</v>
      </c>
      <c r="H133" s="66">
        <f t="shared" si="51"/>
        <v>1</v>
      </c>
      <c r="I133" s="66">
        <f t="shared" si="58"/>
        <v>6</v>
      </c>
      <c r="J133" s="66">
        <f t="shared" si="59"/>
        <v>1</v>
      </c>
      <c r="K133" s="106">
        <f t="shared" si="52"/>
        <v>13</v>
      </c>
      <c r="L133" s="106">
        <f t="shared" si="60"/>
        <v>24</v>
      </c>
      <c r="M133" s="154">
        <f t="shared" si="61"/>
        <v>-249</v>
      </c>
      <c r="O133" s="66" t="str">
        <f t="shared" si="62"/>
        <v>L</v>
      </c>
      <c r="P133" s="66">
        <f t="shared" si="85"/>
        <v>2</v>
      </c>
      <c r="Q133" s="66">
        <f t="shared" si="53"/>
        <v>6</v>
      </c>
      <c r="R133" s="66">
        <f t="shared" si="54"/>
        <v>1</v>
      </c>
      <c r="S133" s="106">
        <f t="shared" si="47"/>
        <v>13</v>
      </c>
      <c r="T133" s="106">
        <f t="shared" si="63"/>
        <v>0</v>
      </c>
      <c r="U133" s="154">
        <f t="shared" si="64"/>
        <v>51</v>
      </c>
      <c r="W133" s="66" t="str">
        <f t="shared" si="65"/>
        <v>L</v>
      </c>
      <c r="X133" s="66">
        <f t="shared" si="86"/>
        <v>3</v>
      </c>
      <c r="Y133" s="66">
        <f t="shared" si="75"/>
        <v>3</v>
      </c>
      <c r="Z133" s="66">
        <f t="shared" si="76"/>
        <v>2</v>
      </c>
      <c r="AA133" s="106">
        <f t="shared" si="77"/>
        <v>3</v>
      </c>
      <c r="AB133" s="106">
        <f t="shared" si="78"/>
        <v>0</v>
      </c>
      <c r="AC133" s="154">
        <f t="shared" si="66"/>
        <v>97</v>
      </c>
      <c r="AD133" s="155">
        <f t="shared" si="67"/>
        <v>103</v>
      </c>
      <c r="AF133" s="66" t="str">
        <f t="shared" si="68"/>
        <v>L</v>
      </c>
      <c r="AG133" s="66">
        <f t="shared" si="79"/>
        <v>1</v>
      </c>
      <c r="AH133" s="66">
        <f t="shared" si="80"/>
        <v>4</v>
      </c>
      <c r="AI133" s="66">
        <f t="shared" si="81"/>
        <v>2</v>
      </c>
      <c r="AJ133" s="106">
        <f t="shared" si="82"/>
        <v>5</v>
      </c>
      <c r="AK133" s="106">
        <f t="shared" si="83"/>
        <v>0</v>
      </c>
      <c r="AL133" s="154">
        <f t="shared" si="69"/>
        <v>-190</v>
      </c>
      <c r="AM133" s="155">
        <f t="shared" si="70"/>
        <v>3</v>
      </c>
      <c r="AO133" s="66" t="str">
        <f t="shared" si="71"/>
        <v>L</v>
      </c>
      <c r="AP133" s="66">
        <f t="shared" si="55"/>
        <v>1</v>
      </c>
      <c r="AQ133" s="66">
        <f t="shared" si="72"/>
        <v>6</v>
      </c>
      <c r="AR133" s="66">
        <f t="shared" si="73"/>
        <v>1</v>
      </c>
      <c r="AS133" s="106">
        <f t="shared" si="48"/>
        <v>13</v>
      </c>
      <c r="AT133" s="106">
        <f t="shared" si="84"/>
        <v>0</v>
      </c>
      <c r="AU133" s="154">
        <f t="shared" si="74"/>
        <v>-465</v>
      </c>
    </row>
    <row r="134" spans="1:47">
      <c r="A134" s="197">
        <f t="shared" si="56"/>
        <v>124</v>
      </c>
      <c r="B134" s="198">
        <f>Data!B134</f>
        <v>5</v>
      </c>
      <c r="D134" s="112">
        <f t="shared" si="49"/>
        <v>1</v>
      </c>
      <c r="E134" s="116" t="str">
        <f t="shared" si="50"/>
        <v>B</v>
      </c>
      <c r="F134" s="158"/>
      <c r="G134" s="66" t="str">
        <f t="shared" si="57"/>
        <v>W</v>
      </c>
      <c r="H134" s="66">
        <f t="shared" si="51"/>
        <v>1</v>
      </c>
      <c r="I134" s="66">
        <f t="shared" si="58"/>
        <v>6</v>
      </c>
      <c r="J134" s="66">
        <f t="shared" si="59"/>
        <v>2</v>
      </c>
      <c r="K134" s="106">
        <f t="shared" si="52"/>
        <v>13</v>
      </c>
      <c r="L134" s="106">
        <f t="shared" si="60"/>
        <v>39</v>
      </c>
      <c r="M134" s="154">
        <f t="shared" si="61"/>
        <v>-223</v>
      </c>
      <c r="O134" s="66" t="str">
        <f t="shared" si="62"/>
        <v>L</v>
      </c>
      <c r="P134" s="66">
        <f t="shared" si="85"/>
        <v>2</v>
      </c>
      <c r="Q134" s="66">
        <f t="shared" si="53"/>
        <v>6</v>
      </c>
      <c r="R134" s="66">
        <f t="shared" si="54"/>
        <v>2</v>
      </c>
      <c r="S134" s="106">
        <f t="shared" si="47"/>
        <v>13</v>
      </c>
      <c r="T134" s="106">
        <f t="shared" si="63"/>
        <v>0</v>
      </c>
      <c r="U134" s="154">
        <f t="shared" si="64"/>
        <v>38</v>
      </c>
      <c r="W134" s="66" t="str">
        <f t="shared" si="65"/>
        <v>L</v>
      </c>
      <c r="X134" s="66">
        <f t="shared" si="86"/>
        <v>3</v>
      </c>
      <c r="Y134" s="66">
        <f t="shared" si="75"/>
        <v>4</v>
      </c>
      <c r="Z134" s="66">
        <f t="shared" si="76"/>
        <v>1</v>
      </c>
      <c r="AA134" s="106">
        <f t="shared" si="77"/>
        <v>5</v>
      </c>
      <c r="AB134" s="106">
        <f t="shared" si="78"/>
        <v>0</v>
      </c>
      <c r="AC134" s="154">
        <f t="shared" si="66"/>
        <v>92</v>
      </c>
      <c r="AD134" s="155">
        <f t="shared" si="67"/>
        <v>103</v>
      </c>
      <c r="AF134" s="66" t="str">
        <f t="shared" si="68"/>
        <v>W</v>
      </c>
      <c r="AG134" s="66">
        <f t="shared" si="79"/>
        <v>1</v>
      </c>
      <c r="AH134" s="66">
        <f t="shared" si="80"/>
        <v>5</v>
      </c>
      <c r="AI134" s="66">
        <f t="shared" si="81"/>
        <v>1</v>
      </c>
      <c r="AJ134" s="106">
        <f t="shared" si="82"/>
        <v>8</v>
      </c>
      <c r="AK134" s="106">
        <f t="shared" si="83"/>
        <v>15</v>
      </c>
      <c r="AL134" s="154">
        <f t="shared" si="69"/>
        <v>-183</v>
      </c>
      <c r="AM134" s="155">
        <f t="shared" si="70"/>
        <v>3</v>
      </c>
      <c r="AO134" s="66" t="str">
        <f t="shared" si="71"/>
        <v>W</v>
      </c>
      <c r="AP134" s="66">
        <f t="shared" si="55"/>
        <v>1</v>
      </c>
      <c r="AQ134" s="66">
        <f t="shared" si="72"/>
        <v>6</v>
      </c>
      <c r="AR134" s="66">
        <f t="shared" si="73"/>
        <v>2</v>
      </c>
      <c r="AS134" s="106">
        <f t="shared" si="48"/>
        <v>13</v>
      </c>
      <c r="AT134" s="106">
        <f t="shared" si="84"/>
        <v>39</v>
      </c>
      <c r="AU134" s="154">
        <f t="shared" si="74"/>
        <v>-439</v>
      </c>
    </row>
    <row r="135" spans="1:47">
      <c r="A135" s="197">
        <f t="shared" si="56"/>
        <v>125</v>
      </c>
      <c r="B135" s="198">
        <f>Data!B135</f>
        <v>8</v>
      </c>
      <c r="D135" s="112">
        <f t="shared" si="49"/>
        <v>1</v>
      </c>
      <c r="E135" s="116" t="str">
        <f t="shared" si="50"/>
        <v>B</v>
      </c>
      <c r="F135" s="158"/>
      <c r="G135" s="66" t="str">
        <f t="shared" si="57"/>
        <v>W</v>
      </c>
      <c r="H135" s="66">
        <f t="shared" si="51"/>
        <v>1</v>
      </c>
      <c r="I135" s="66">
        <f t="shared" si="58"/>
        <v>7</v>
      </c>
      <c r="J135" s="66">
        <f t="shared" si="59"/>
        <v>1</v>
      </c>
      <c r="K135" s="106">
        <f t="shared" si="52"/>
        <v>21</v>
      </c>
      <c r="L135" s="106">
        <f t="shared" si="60"/>
        <v>39</v>
      </c>
      <c r="M135" s="154">
        <f t="shared" si="61"/>
        <v>-205</v>
      </c>
      <c r="O135" s="66" t="str">
        <f t="shared" si="62"/>
        <v>L</v>
      </c>
      <c r="P135" s="66">
        <f t="shared" si="85"/>
        <v>2</v>
      </c>
      <c r="Q135" s="66">
        <f t="shared" si="53"/>
        <v>7</v>
      </c>
      <c r="R135" s="66">
        <f t="shared" si="54"/>
        <v>1</v>
      </c>
      <c r="S135" s="106">
        <f t="shared" si="47"/>
        <v>21</v>
      </c>
      <c r="T135" s="106">
        <f t="shared" si="63"/>
        <v>0</v>
      </c>
      <c r="U135" s="154">
        <f t="shared" si="64"/>
        <v>17</v>
      </c>
      <c r="W135" s="66" t="str">
        <f t="shared" si="65"/>
        <v>L</v>
      </c>
      <c r="X135" s="66">
        <f t="shared" si="86"/>
        <v>3</v>
      </c>
      <c r="Y135" s="66">
        <f t="shared" si="75"/>
        <v>4</v>
      </c>
      <c r="Z135" s="66">
        <f t="shared" si="76"/>
        <v>2</v>
      </c>
      <c r="AA135" s="106">
        <f t="shared" si="77"/>
        <v>5</v>
      </c>
      <c r="AB135" s="106">
        <f t="shared" si="78"/>
        <v>0</v>
      </c>
      <c r="AC135" s="154">
        <f t="shared" si="66"/>
        <v>87</v>
      </c>
      <c r="AD135" s="155">
        <f t="shared" si="67"/>
        <v>103</v>
      </c>
      <c r="AF135" s="66" t="str">
        <f t="shared" si="68"/>
        <v>W</v>
      </c>
      <c r="AG135" s="66">
        <f t="shared" si="79"/>
        <v>1</v>
      </c>
      <c r="AH135" s="66">
        <f t="shared" si="80"/>
        <v>5</v>
      </c>
      <c r="AI135" s="66">
        <f t="shared" si="81"/>
        <v>2</v>
      </c>
      <c r="AJ135" s="106">
        <f t="shared" si="82"/>
        <v>8</v>
      </c>
      <c r="AK135" s="106">
        <f t="shared" si="83"/>
        <v>24</v>
      </c>
      <c r="AL135" s="154">
        <f t="shared" si="69"/>
        <v>-167</v>
      </c>
      <c r="AM135" s="155">
        <f t="shared" si="70"/>
        <v>3</v>
      </c>
      <c r="AO135" s="66" t="str">
        <f t="shared" si="71"/>
        <v>W</v>
      </c>
      <c r="AP135" s="66">
        <f t="shared" si="55"/>
        <v>1</v>
      </c>
      <c r="AQ135" s="66">
        <f t="shared" si="72"/>
        <v>7</v>
      </c>
      <c r="AR135" s="66">
        <f t="shared" si="73"/>
        <v>1</v>
      </c>
      <c r="AS135" s="106">
        <f t="shared" si="48"/>
        <v>21</v>
      </c>
      <c r="AT135" s="106">
        <f t="shared" si="84"/>
        <v>39</v>
      </c>
      <c r="AU135" s="154">
        <f t="shared" si="74"/>
        <v>-421</v>
      </c>
    </row>
    <row r="136" spans="1:47">
      <c r="A136" s="197">
        <f t="shared" si="56"/>
        <v>126</v>
      </c>
      <c r="B136" s="198">
        <f>Data!B136</f>
        <v>20</v>
      </c>
      <c r="D136" s="112">
        <f t="shared" si="49"/>
        <v>2</v>
      </c>
      <c r="E136" s="116" t="str">
        <f t="shared" si="50"/>
        <v>B</v>
      </c>
      <c r="F136" s="158"/>
      <c r="G136" s="66" t="str">
        <f t="shared" si="57"/>
        <v>L</v>
      </c>
      <c r="H136" s="66">
        <f t="shared" si="51"/>
        <v>1</v>
      </c>
      <c r="I136" s="66">
        <f t="shared" si="58"/>
        <v>7</v>
      </c>
      <c r="J136" s="66">
        <f t="shared" si="59"/>
        <v>2</v>
      </c>
      <c r="K136" s="106">
        <f t="shared" si="52"/>
        <v>21</v>
      </c>
      <c r="L136" s="106">
        <f t="shared" si="60"/>
        <v>0</v>
      </c>
      <c r="M136" s="154">
        <f t="shared" si="61"/>
        <v>-226</v>
      </c>
      <c r="O136" s="66" t="str">
        <f t="shared" si="62"/>
        <v>W</v>
      </c>
      <c r="P136" s="66">
        <f t="shared" si="85"/>
        <v>2</v>
      </c>
      <c r="Q136" s="66">
        <f t="shared" si="53"/>
        <v>7</v>
      </c>
      <c r="R136" s="66">
        <f t="shared" si="54"/>
        <v>2</v>
      </c>
      <c r="S136" s="106">
        <f t="shared" si="47"/>
        <v>21</v>
      </c>
      <c r="T136" s="106">
        <f t="shared" si="63"/>
        <v>63</v>
      </c>
      <c r="U136" s="154">
        <f t="shared" si="64"/>
        <v>59</v>
      </c>
      <c r="W136" s="66" t="str">
        <f t="shared" si="65"/>
        <v>L</v>
      </c>
      <c r="X136" s="66">
        <f t="shared" si="86"/>
        <v>3</v>
      </c>
      <c r="Y136" s="66">
        <f t="shared" si="75"/>
        <v>5</v>
      </c>
      <c r="Z136" s="66">
        <f t="shared" si="76"/>
        <v>1</v>
      </c>
      <c r="AA136" s="106">
        <f t="shared" si="77"/>
        <v>8</v>
      </c>
      <c r="AB136" s="106">
        <f t="shared" si="78"/>
        <v>0</v>
      </c>
      <c r="AC136" s="154">
        <f t="shared" si="66"/>
        <v>79</v>
      </c>
      <c r="AD136" s="155">
        <f t="shared" si="67"/>
        <v>103</v>
      </c>
      <c r="AF136" s="66" t="str">
        <f t="shared" si="68"/>
        <v>L</v>
      </c>
      <c r="AG136" s="66">
        <f t="shared" si="79"/>
        <v>2</v>
      </c>
      <c r="AH136" s="66">
        <f t="shared" si="80"/>
        <v>6</v>
      </c>
      <c r="AI136" s="66">
        <f t="shared" si="81"/>
        <v>1</v>
      </c>
      <c r="AJ136" s="106">
        <f t="shared" si="82"/>
        <v>13</v>
      </c>
      <c r="AK136" s="106">
        <f t="shared" si="83"/>
        <v>0</v>
      </c>
      <c r="AL136" s="154">
        <f t="shared" si="69"/>
        <v>-180</v>
      </c>
      <c r="AM136" s="155">
        <f t="shared" si="70"/>
        <v>3</v>
      </c>
      <c r="AO136" s="66" t="str">
        <f t="shared" si="71"/>
        <v>L</v>
      </c>
      <c r="AP136" s="66">
        <f t="shared" si="55"/>
        <v>2</v>
      </c>
      <c r="AQ136" s="66">
        <f t="shared" si="72"/>
        <v>7</v>
      </c>
      <c r="AR136" s="66">
        <f t="shared" si="73"/>
        <v>2</v>
      </c>
      <c r="AS136" s="106">
        <f t="shared" si="48"/>
        <v>21</v>
      </c>
      <c r="AT136" s="106">
        <f t="shared" si="84"/>
        <v>0</v>
      </c>
      <c r="AU136" s="154">
        <f t="shared" si="74"/>
        <v>-442</v>
      </c>
    </row>
    <row r="137" spans="1:47">
      <c r="A137" s="197">
        <f t="shared" si="56"/>
        <v>127</v>
      </c>
      <c r="B137" s="198">
        <f>Data!B137</f>
        <v>14</v>
      </c>
      <c r="D137" s="112">
        <f t="shared" si="49"/>
        <v>2</v>
      </c>
      <c r="E137" s="116" t="str">
        <f t="shared" si="50"/>
        <v>B</v>
      </c>
      <c r="F137" s="158"/>
      <c r="G137" s="66" t="str">
        <f t="shared" si="57"/>
        <v>L</v>
      </c>
      <c r="H137" s="66">
        <f t="shared" si="51"/>
        <v>1</v>
      </c>
      <c r="I137" s="66">
        <f t="shared" si="58"/>
        <v>8</v>
      </c>
      <c r="J137" s="66">
        <f t="shared" si="59"/>
        <v>1</v>
      </c>
      <c r="K137" s="106">
        <f t="shared" si="52"/>
        <v>34</v>
      </c>
      <c r="L137" s="106">
        <f t="shared" si="60"/>
        <v>0</v>
      </c>
      <c r="M137" s="154">
        <f t="shared" si="61"/>
        <v>-260</v>
      </c>
      <c r="O137" s="66" t="str">
        <f t="shared" si="62"/>
        <v>W</v>
      </c>
      <c r="P137" s="66">
        <f t="shared" si="85"/>
        <v>2</v>
      </c>
      <c r="Q137" s="66">
        <f t="shared" si="53"/>
        <v>8</v>
      </c>
      <c r="R137" s="66">
        <f t="shared" si="54"/>
        <v>1</v>
      </c>
      <c r="S137" s="106">
        <f t="shared" si="47"/>
        <v>34</v>
      </c>
      <c r="T137" s="106">
        <f t="shared" si="63"/>
        <v>63</v>
      </c>
      <c r="U137" s="154">
        <f t="shared" si="64"/>
        <v>88</v>
      </c>
      <c r="W137" s="66" t="str">
        <f t="shared" si="65"/>
        <v>L</v>
      </c>
      <c r="X137" s="66">
        <f t="shared" si="86"/>
        <v>3</v>
      </c>
      <c r="Y137" s="66">
        <f t="shared" si="75"/>
        <v>5</v>
      </c>
      <c r="Z137" s="66">
        <f t="shared" si="76"/>
        <v>2</v>
      </c>
      <c r="AA137" s="106">
        <f t="shared" si="77"/>
        <v>8</v>
      </c>
      <c r="AB137" s="106">
        <f t="shared" si="78"/>
        <v>0</v>
      </c>
      <c r="AC137" s="154">
        <f t="shared" si="66"/>
        <v>71</v>
      </c>
      <c r="AD137" s="155">
        <f t="shared" si="67"/>
        <v>103</v>
      </c>
      <c r="AF137" s="66" t="str">
        <f t="shared" si="68"/>
        <v>W</v>
      </c>
      <c r="AG137" s="66">
        <f t="shared" si="79"/>
        <v>2</v>
      </c>
      <c r="AH137" s="66">
        <f t="shared" si="80"/>
        <v>6</v>
      </c>
      <c r="AI137" s="66">
        <f t="shared" si="81"/>
        <v>2</v>
      </c>
      <c r="AJ137" s="106">
        <f t="shared" si="82"/>
        <v>13</v>
      </c>
      <c r="AK137" s="106">
        <f t="shared" si="83"/>
        <v>39</v>
      </c>
      <c r="AL137" s="154">
        <f t="shared" si="69"/>
        <v>-154</v>
      </c>
      <c r="AM137" s="155">
        <f t="shared" si="70"/>
        <v>3</v>
      </c>
      <c r="AO137" s="66" t="str">
        <f t="shared" si="71"/>
        <v>W</v>
      </c>
      <c r="AP137" s="66">
        <f t="shared" si="55"/>
        <v>2</v>
      </c>
      <c r="AQ137" s="66">
        <f t="shared" si="72"/>
        <v>8</v>
      </c>
      <c r="AR137" s="66">
        <f t="shared" si="73"/>
        <v>1</v>
      </c>
      <c r="AS137" s="106">
        <f t="shared" si="48"/>
        <v>34</v>
      </c>
      <c r="AT137" s="106">
        <f t="shared" si="84"/>
        <v>63</v>
      </c>
      <c r="AU137" s="154">
        <f t="shared" si="74"/>
        <v>-413</v>
      </c>
    </row>
    <row r="138" spans="1:47">
      <c r="A138" s="197">
        <f t="shared" si="56"/>
        <v>128</v>
      </c>
      <c r="B138" s="198">
        <f>Data!B138</f>
        <v>23</v>
      </c>
      <c r="D138" s="112">
        <f t="shared" si="49"/>
        <v>2</v>
      </c>
      <c r="E138" s="116" t="str">
        <f t="shared" si="50"/>
        <v>B</v>
      </c>
      <c r="F138" s="158"/>
      <c r="G138" s="66" t="str">
        <f t="shared" si="57"/>
        <v>L</v>
      </c>
      <c r="H138" s="66">
        <f t="shared" si="51"/>
        <v>1</v>
      </c>
      <c r="I138" s="66">
        <f t="shared" si="58"/>
        <v>8</v>
      </c>
      <c r="J138" s="66">
        <f t="shared" si="59"/>
        <v>2</v>
      </c>
      <c r="K138" s="106">
        <f t="shared" si="52"/>
        <v>34</v>
      </c>
      <c r="L138" s="106">
        <f t="shared" si="60"/>
        <v>0</v>
      </c>
      <c r="M138" s="154">
        <f t="shared" si="61"/>
        <v>-294</v>
      </c>
      <c r="O138" s="66" t="str">
        <f t="shared" si="62"/>
        <v>W</v>
      </c>
      <c r="P138" s="66">
        <f t="shared" si="85"/>
        <v>2</v>
      </c>
      <c r="Q138" s="66">
        <f t="shared" si="53"/>
        <v>8</v>
      </c>
      <c r="R138" s="66">
        <f t="shared" si="54"/>
        <v>2</v>
      </c>
      <c r="S138" s="106">
        <f t="shared" si="47"/>
        <v>34</v>
      </c>
      <c r="T138" s="106">
        <f t="shared" si="63"/>
        <v>102</v>
      </c>
      <c r="U138" s="154">
        <f t="shared" si="64"/>
        <v>156</v>
      </c>
      <c r="W138" s="66" t="str">
        <f t="shared" si="65"/>
        <v>L</v>
      </c>
      <c r="X138" s="66">
        <f t="shared" si="86"/>
        <v>3</v>
      </c>
      <c r="Y138" s="66">
        <f t="shared" si="75"/>
        <v>6</v>
      </c>
      <c r="Z138" s="66">
        <f t="shared" si="76"/>
        <v>1</v>
      </c>
      <c r="AA138" s="106">
        <f t="shared" si="77"/>
        <v>13</v>
      </c>
      <c r="AB138" s="106">
        <f t="shared" si="78"/>
        <v>0</v>
      </c>
      <c r="AC138" s="154">
        <f t="shared" si="66"/>
        <v>58</v>
      </c>
      <c r="AD138" s="155">
        <f t="shared" si="67"/>
        <v>103</v>
      </c>
      <c r="AF138" s="66" t="str">
        <f t="shared" si="68"/>
        <v>W</v>
      </c>
      <c r="AG138" s="66">
        <f t="shared" si="79"/>
        <v>2</v>
      </c>
      <c r="AH138" s="66">
        <f t="shared" si="80"/>
        <v>7</v>
      </c>
      <c r="AI138" s="66">
        <f t="shared" si="81"/>
        <v>1</v>
      </c>
      <c r="AJ138" s="106">
        <f t="shared" si="82"/>
        <v>21</v>
      </c>
      <c r="AK138" s="106">
        <f t="shared" si="83"/>
        <v>39</v>
      </c>
      <c r="AL138" s="154">
        <f t="shared" si="69"/>
        <v>-136</v>
      </c>
      <c r="AM138" s="155">
        <f t="shared" si="70"/>
        <v>3</v>
      </c>
      <c r="AO138" s="66" t="str">
        <f t="shared" si="71"/>
        <v>W</v>
      </c>
      <c r="AP138" s="66">
        <f t="shared" si="55"/>
        <v>2</v>
      </c>
      <c r="AQ138" s="66">
        <f t="shared" si="72"/>
        <v>8</v>
      </c>
      <c r="AR138" s="66">
        <f t="shared" si="73"/>
        <v>2</v>
      </c>
      <c r="AS138" s="106">
        <f t="shared" si="48"/>
        <v>34</v>
      </c>
      <c r="AT138" s="106">
        <f t="shared" si="84"/>
        <v>102</v>
      </c>
      <c r="AU138" s="154">
        <f t="shared" si="74"/>
        <v>-345</v>
      </c>
    </row>
    <row r="139" spans="1:47">
      <c r="A139" s="197">
        <f t="shared" si="56"/>
        <v>129</v>
      </c>
      <c r="B139" s="198">
        <f>Data!B139</f>
        <v>0</v>
      </c>
      <c r="D139" s="112">
        <f t="shared" si="49"/>
        <v>0</v>
      </c>
      <c r="E139" s="116">
        <f t="shared" si="50"/>
        <v>0</v>
      </c>
      <c r="F139" s="158"/>
      <c r="G139" s="66" t="str">
        <f t="shared" si="57"/>
        <v>L</v>
      </c>
      <c r="H139" s="66">
        <f t="shared" si="51"/>
        <v>1</v>
      </c>
      <c r="I139" s="66">
        <f t="shared" si="58"/>
        <v>1</v>
      </c>
      <c r="J139" s="66">
        <f t="shared" si="59"/>
        <v>1</v>
      </c>
      <c r="K139" s="106">
        <f t="shared" si="52"/>
        <v>1</v>
      </c>
      <c r="L139" s="106">
        <f t="shared" si="60"/>
        <v>0</v>
      </c>
      <c r="M139" s="154">
        <f t="shared" si="61"/>
        <v>-295</v>
      </c>
      <c r="O139" s="66" t="str">
        <f t="shared" si="62"/>
        <v>L</v>
      </c>
      <c r="P139" s="66">
        <f t="shared" si="85"/>
        <v>3</v>
      </c>
      <c r="Q139" s="66">
        <f t="shared" si="53"/>
        <v>1</v>
      </c>
      <c r="R139" s="66">
        <f t="shared" si="54"/>
        <v>1</v>
      </c>
      <c r="S139" s="106">
        <f t="shared" ref="S139:S202" si="87">INDEX($AY$11:$AZ$25,Q139,2)</f>
        <v>1</v>
      </c>
      <c r="T139" s="106">
        <f t="shared" si="63"/>
        <v>0</v>
      </c>
      <c r="U139" s="154">
        <f t="shared" si="64"/>
        <v>155</v>
      </c>
      <c r="W139" s="66" t="str">
        <f t="shared" si="65"/>
        <v>L</v>
      </c>
      <c r="X139" s="66">
        <f t="shared" si="86"/>
        <v>3</v>
      </c>
      <c r="Y139" s="66">
        <f t="shared" si="75"/>
        <v>6</v>
      </c>
      <c r="Z139" s="66">
        <f t="shared" si="76"/>
        <v>2</v>
      </c>
      <c r="AA139" s="106">
        <f t="shared" si="77"/>
        <v>13</v>
      </c>
      <c r="AB139" s="106">
        <f t="shared" si="78"/>
        <v>0</v>
      </c>
      <c r="AC139" s="154">
        <f t="shared" si="66"/>
        <v>45</v>
      </c>
      <c r="AD139" s="155">
        <f t="shared" si="67"/>
        <v>103</v>
      </c>
      <c r="AF139" s="66" t="str">
        <f t="shared" si="68"/>
        <v>L</v>
      </c>
      <c r="AG139" s="66">
        <f t="shared" si="79"/>
        <v>2</v>
      </c>
      <c r="AH139" s="66">
        <f t="shared" si="80"/>
        <v>7</v>
      </c>
      <c r="AI139" s="66">
        <f t="shared" si="81"/>
        <v>2</v>
      </c>
      <c r="AJ139" s="106">
        <f t="shared" si="82"/>
        <v>21</v>
      </c>
      <c r="AK139" s="106">
        <f t="shared" si="83"/>
        <v>0</v>
      </c>
      <c r="AL139" s="154">
        <f t="shared" si="69"/>
        <v>-157</v>
      </c>
      <c r="AM139" s="155">
        <f t="shared" si="70"/>
        <v>3</v>
      </c>
      <c r="AO139" s="66" t="str">
        <f t="shared" si="71"/>
        <v>L</v>
      </c>
      <c r="AP139" s="66">
        <f t="shared" si="55"/>
        <v>2</v>
      </c>
      <c r="AQ139" s="66">
        <f t="shared" si="72"/>
        <v>1</v>
      </c>
      <c r="AR139" s="66">
        <f t="shared" si="73"/>
        <v>1</v>
      </c>
      <c r="AS139" s="106">
        <f t="shared" ref="AS139:AS202" si="88">INDEX($AY$11:$AZ$25,AQ139,2)</f>
        <v>1</v>
      </c>
      <c r="AT139" s="106">
        <f t="shared" si="84"/>
        <v>0</v>
      </c>
      <c r="AU139" s="154">
        <f t="shared" si="74"/>
        <v>-346</v>
      </c>
    </row>
    <row r="140" spans="1:47">
      <c r="A140" s="197">
        <f t="shared" si="56"/>
        <v>130</v>
      </c>
      <c r="B140" s="198">
        <f>Data!B140</f>
        <v>7</v>
      </c>
      <c r="D140" s="112">
        <f t="shared" ref="D140:D203" si="89">IF($B140=0,0,IF(AND($B140&gt;0,$B140&lt;13),1,IF(AND($B140&gt;12,$B140&lt;25),2,3)))</f>
        <v>1</v>
      </c>
      <c r="E140" s="116" t="str">
        <f t="shared" ref="E140:E203" si="90">IF(B140=0,0,IF(MOD(B140,3)=1,"A",IF(MOD(B140,3),"B","C")))</f>
        <v>A</v>
      </c>
      <c r="F140" s="158"/>
      <c r="G140" s="66" t="str">
        <f t="shared" si="57"/>
        <v>W</v>
      </c>
      <c r="H140" s="66">
        <f t="shared" ref="H140:H203" si="91">IF(AND($H$9&lt;&gt;" ",$H$9&gt;0, $H$9 &lt;4),$H$9,1)</f>
        <v>1</v>
      </c>
      <c r="I140" s="66">
        <f t="shared" si="58"/>
        <v>1</v>
      </c>
      <c r="J140" s="66">
        <f t="shared" si="59"/>
        <v>2</v>
      </c>
      <c r="K140" s="106">
        <f t="shared" ref="K140:K203" si="92">INDEX($AY$11:$AZ$25,I140,2)</f>
        <v>1</v>
      </c>
      <c r="L140" s="106">
        <f t="shared" si="60"/>
        <v>3</v>
      </c>
      <c r="M140" s="154">
        <f t="shared" si="61"/>
        <v>-293</v>
      </c>
      <c r="O140" s="66" t="str">
        <f t="shared" si="62"/>
        <v>L</v>
      </c>
      <c r="P140" s="66">
        <f t="shared" si="85"/>
        <v>3</v>
      </c>
      <c r="Q140" s="66">
        <f t="shared" ref="Q140:Q203" si="93">IF(AND(Q139=$I$9,R139=2),1,IF(AND(Q139&lt;$I$9,R139=2),Q139+1,Q139))</f>
        <v>1</v>
      </c>
      <c r="R140" s="66">
        <f t="shared" ref="R140:R203" si="94">IF(R139&lt;2,R139+1,1)</f>
        <v>2</v>
      </c>
      <c r="S140" s="106">
        <f t="shared" si="87"/>
        <v>1</v>
      </c>
      <c r="T140" s="106">
        <f t="shared" si="63"/>
        <v>0</v>
      </c>
      <c r="U140" s="154">
        <f t="shared" si="64"/>
        <v>154</v>
      </c>
      <c r="W140" s="66" t="str">
        <f t="shared" si="65"/>
        <v>L</v>
      </c>
      <c r="X140" s="66">
        <f t="shared" si="86"/>
        <v>3</v>
      </c>
      <c r="Y140" s="66">
        <f t="shared" si="75"/>
        <v>7</v>
      </c>
      <c r="Z140" s="66">
        <f t="shared" si="76"/>
        <v>1</v>
      </c>
      <c r="AA140" s="106">
        <f t="shared" si="77"/>
        <v>21</v>
      </c>
      <c r="AB140" s="106">
        <f t="shared" si="78"/>
        <v>0</v>
      </c>
      <c r="AC140" s="154">
        <f t="shared" si="66"/>
        <v>24</v>
      </c>
      <c r="AD140" s="155">
        <f t="shared" si="67"/>
        <v>103</v>
      </c>
      <c r="AF140" s="66" t="str">
        <f t="shared" si="68"/>
        <v>L</v>
      </c>
      <c r="AG140" s="66">
        <f t="shared" si="79"/>
        <v>1</v>
      </c>
      <c r="AH140" s="66">
        <f t="shared" si="80"/>
        <v>8</v>
      </c>
      <c r="AI140" s="66">
        <f t="shared" si="81"/>
        <v>1</v>
      </c>
      <c r="AJ140" s="106">
        <f t="shared" si="82"/>
        <v>34</v>
      </c>
      <c r="AK140" s="106">
        <f t="shared" si="83"/>
        <v>0</v>
      </c>
      <c r="AL140" s="154">
        <f t="shared" si="69"/>
        <v>-191</v>
      </c>
      <c r="AM140" s="155">
        <f t="shared" si="70"/>
        <v>3</v>
      </c>
      <c r="AO140" s="66" t="str">
        <f t="shared" si="71"/>
        <v>L</v>
      </c>
      <c r="AP140" s="66">
        <f t="shared" ref="AP140:AP203" si="95">IF($D140=0,AP139,$D140)</f>
        <v>1</v>
      </c>
      <c r="AQ140" s="66">
        <f t="shared" si="72"/>
        <v>1</v>
      </c>
      <c r="AR140" s="66">
        <f t="shared" si="73"/>
        <v>2</v>
      </c>
      <c r="AS140" s="106">
        <f t="shared" si="88"/>
        <v>1</v>
      </c>
      <c r="AT140" s="106">
        <f t="shared" si="84"/>
        <v>0</v>
      </c>
      <c r="AU140" s="154">
        <f t="shared" si="74"/>
        <v>-347</v>
      </c>
    </row>
    <row r="141" spans="1:47">
      <c r="A141" s="197">
        <f t="shared" ref="A141:A204" si="96">A140+1</f>
        <v>131</v>
      </c>
      <c r="B141" s="198">
        <f>Data!B141</f>
        <v>6</v>
      </c>
      <c r="D141" s="112">
        <f t="shared" si="89"/>
        <v>1</v>
      </c>
      <c r="E141" s="116" t="str">
        <f t="shared" si="90"/>
        <v>C</v>
      </c>
      <c r="F141" s="158"/>
      <c r="G141" s="66" t="str">
        <f t="shared" ref="G141:G204" si="97">IF($D141=H140,"W","L")</f>
        <v>W</v>
      </c>
      <c r="H141" s="66">
        <f t="shared" si="91"/>
        <v>1</v>
      </c>
      <c r="I141" s="66">
        <f t="shared" ref="I141:I204" si="98">IF(AND(I140=$I$9,J140=2),1,IF(AND(I140&lt;$I$9,J140=2),I140+1,I140))</f>
        <v>2</v>
      </c>
      <c r="J141" s="66">
        <f t="shared" ref="J141:J204" si="99">IF(J140&lt;2,J140+1,1)</f>
        <v>1</v>
      </c>
      <c r="K141" s="106">
        <f t="shared" si="92"/>
        <v>2</v>
      </c>
      <c r="L141" s="106">
        <f t="shared" ref="L141:L204" si="100">IF(G141="W",K140*3,0)</f>
        <v>3</v>
      </c>
      <c r="M141" s="154">
        <f t="shared" ref="M141:M204" si="101">M140-K141+L141</f>
        <v>-292</v>
      </c>
      <c r="O141" s="66" t="str">
        <f t="shared" ref="O141:O204" si="102">IF($D141=P140,"W","L")</f>
        <v>L</v>
      </c>
      <c r="P141" s="66">
        <f t="shared" si="85"/>
        <v>3</v>
      </c>
      <c r="Q141" s="66">
        <f t="shared" si="93"/>
        <v>2</v>
      </c>
      <c r="R141" s="66">
        <f t="shared" si="94"/>
        <v>1</v>
      </c>
      <c r="S141" s="106">
        <f t="shared" si="87"/>
        <v>2</v>
      </c>
      <c r="T141" s="106">
        <f t="shared" ref="T141:T204" si="103">IF(O141="W",S140*3,0)</f>
        <v>0</v>
      </c>
      <c r="U141" s="154">
        <f t="shared" ref="U141:U204" si="104">U140-S141+T141</f>
        <v>152</v>
      </c>
      <c r="W141" s="66" t="str">
        <f t="shared" ref="W141:W204" si="105">IF($D141=X140,"W","L")</f>
        <v>L</v>
      </c>
      <c r="X141" s="66">
        <f t="shared" si="86"/>
        <v>3</v>
      </c>
      <c r="Y141" s="66">
        <f t="shared" si="75"/>
        <v>7</v>
      </c>
      <c r="Z141" s="66">
        <f t="shared" si="76"/>
        <v>2</v>
      </c>
      <c r="AA141" s="106">
        <f t="shared" si="77"/>
        <v>21</v>
      </c>
      <c r="AB141" s="106">
        <f t="shared" si="78"/>
        <v>0</v>
      </c>
      <c r="AC141" s="154">
        <f t="shared" ref="AC141:AC204" si="106">AC140-AA141+AB141</f>
        <v>3</v>
      </c>
      <c r="AD141" s="155">
        <f t="shared" ref="AD141:AD204" si="107">IF(AC141&gt;AD140,AC141,AD140)</f>
        <v>103</v>
      </c>
      <c r="AF141" s="66" t="str">
        <f t="shared" ref="AF141:AF204" si="108">IF($D141=AG140,"W","L")</f>
        <v>W</v>
      </c>
      <c r="AG141" s="66">
        <f t="shared" si="79"/>
        <v>1</v>
      </c>
      <c r="AH141" s="66">
        <f t="shared" si="80"/>
        <v>8</v>
      </c>
      <c r="AI141" s="66">
        <f t="shared" si="81"/>
        <v>2</v>
      </c>
      <c r="AJ141" s="106">
        <f t="shared" si="82"/>
        <v>34</v>
      </c>
      <c r="AK141" s="106">
        <f t="shared" si="83"/>
        <v>102</v>
      </c>
      <c r="AL141" s="154">
        <f t="shared" ref="AL141:AL204" si="109">AL140-AJ141+AK141</f>
        <v>-123</v>
      </c>
      <c r="AM141" s="155">
        <f t="shared" ref="AM141:AM204" si="110">IF(AL141&gt;AM140,AL141,AM140)</f>
        <v>3</v>
      </c>
      <c r="AO141" s="66" t="str">
        <f t="shared" ref="AO141:AO204" si="111">IF($D141=AP140,"W","L")</f>
        <v>W</v>
      </c>
      <c r="AP141" s="66">
        <f t="shared" si="95"/>
        <v>1</v>
      </c>
      <c r="AQ141" s="66">
        <f t="shared" ref="AQ141:AQ204" si="112">IF(AND(AQ140=$I$9,AR140=2),1,IF(AND(AQ140&lt;$I$9,AR140=2),AQ140+1,AQ140))</f>
        <v>2</v>
      </c>
      <c r="AR141" s="66">
        <f t="shared" ref="AR141:AR204" si="113">IF(AR140&lt;2,AR140+1,1)</f>
        <v>1</v>
      </c>
      <c r="AS141" s="106">
        <f t="shared" si="88"/>
        <v>2</v>
      </c>
      <c r="AT141" s="106">
        <f t="shared" si="84"/>
        <v>3</v>
      </c>
      <c r="AU141" s="154">
        <f t="shared" ref="AU141:AU204" si="114">AU140-AS141+AT141</f>
        <v>-346</v>
      </c>
    </row>
    <row r="142" spans="1:47">
      <c r="A142" s="197">
        <f t="shared" si="96"/>
        <v>132</v>
      </c>
      <c r="B142" s="198">
        <f>Data!B142</f>
        <v>5</v>
      </c>
      <c r="D142" s="112">
        <f t="shared" si="89"/>
        <v>1</v>
      </c>
      <c r="E142" s="116" t="str">
        <f t="shared" si="90"/>
        <v>B</v>
      </c>
      <c r="F142" s="158"/>
      <c r="G142" s="66" t="str">
        <f t="shared" si="97"/>
        <v>W</v>
      </c>
      <c r="H142" s="66">
        <f t="shared" si="91"/>
        <v>1</v>
      </c>
      <c r="I142" s="66">
        <f t="shared" si="98"/>
        <v>2</v>
      </c>
      <c r="J142" s="66">
        <f t="shared" si="99"/>
        <v>2</v>
      </c>
      <c r="K142" s="106">
        <f t="shared" si="92"/>
        <v>2</v>
      </c>
      <c r="L142" s="106">
        <f t="shared" si="100"/>
        <v>6</v>
      </c>
      <c r="M142" s="154">
        <f t="shared" si="101"/>
        <v>-288</v>
      </c>
      <c r="O142" s="66" t="str">
        <f t="shared" si="102"/>
        <v>L</v>
      </c>
      <c r="P142" s="66">
        <f t="shared" si="85"/>
        <v>3</v>
      </c>
      <c r="Q142" s="66">
        <f t="shared" si="93"/>
        <v>2</v>
      </c>
      <c r="R142" s="66">
        <f t="shared" si="94"/>
        <v>2</v>
      </c>
      <c r="S142" s="106">
        <f t="shared" si="87"/>
        <v>2</v>
      </c>
      <c r="T142" s="106">
        <f t="shared" si="103"/>
        <v>0</v>
      </c>
      <c r="U142" s="154">
        <f t="shared" si="104"/>
        <v>150</v>
      </c>
      <c r="W142" s="66" t="str">
        <f t="shared" si="105"/>
        <v>L</v>
      </c>
      <c r="X142" s="66">
        <f t="shared" si="86"/>
        <v>3</v>
      </c>
      <c r="Y142" s="66">
        <f t="shared" ref="Y142:Y205" si="115">IF(AC141&gt;AD140,1,IF(AND(Y141=$Y$9,Z141=2),1,IF(AND(Y141&lt;$Y$9,Z141=2),Y141+1,Y141)))</f>
        <v>8</v>
      </c>
      <c r="Z142" s="66">
        <f t="shared" ref="Z142:Z205" si="116">IF(AC141&gt;AD140,1,IF(Z141=2,1,2))</f>
        <v>1</v>
      </c>
      <c r="AA142" s="106">
        <f t="shared" ref="AA142:AA205" si="117">INDEX($AY$11:$AZ$25,Y142,2)</f>
        <v>34</v>
      </c>
      <c r="AB142" s="106">
        <f t="shared" ref="AB142:AB205" si="118">IF(W142="W",AA141*3,0)</f>
        <v>0</v>
      </c>
      <c r="AC142" s="154">
        <f t="shared" si="106"/>
        <v>-31</v>
      </c>
      <c r="AD142" s="155">
        <f t="shared" si="107"/>
        <v>103</v>
      </c>
      <c r="AF142" s="66" t="str">
        <f t="shared" si="108"/>
        <v>W</v>
      </c>
      <c r="AG142" s="66">
        <f t="shared" ref="AG142:AG205" si="119">IF($D142=0,AG141,$D142)</f>
        <v>1</v>
      </c>
      <c r="AH142" s="66">
        <f t="shared" ref="AH142:AH205" si="120">IF(AL141&gt;AM140,1,IF(AND(AH141=$Y$9,AI141=2),1,IF(AND(AH141&lt;$Y$9,AI141=2),AH141+1,AH141)))</f>
        <v>1</v>
      </c>
      <c r="AI142" s="66">
        <f t="shared" ref="AI142:AI205" si="121">IF(AL141&gt;AM140,1,IF(AI141=2,1,2))</f>
        <v>1</v>
      </c>
      <c r="AJ142" s="106">
        <f t="shared" ref="AJ142:AJ205" si="122">INDEX($AY$11:$AZ$25,AH142,2)</f>
        <v>1</v>
      </c>
      <c r="AK142" s="106">
        <f t="shared" ref="AK142:AK205" si="123">IF(AF142="W",AJ141*3,0)</f>
        <v>102</v>
      </c>
      <c r="AL142" s="154">
        <f t="shared" si="109"/>
        <v>-22</v>
      </c>
      <c r="AM142" s="155">
        <f t="shared" si="110"/>
        <v>3</v>
      </c>
      <c r="AO142" s="66" t="str">
        <f t="shared" si="111"/>
        <v>W</v>
      </c>
      <c r="AP142" s="66">
        <f t="shared" si="95"/>
        <v>1</v>
      </c>
      <c r="AQ142" s="66">
        <f t="shared" si="112"/>
        <v>2</v>
      </c>
      <c r="AR142" s="66">
        <f t="shared" si="113"/>
        <v>2</v>
      </c>
      <c r="AS142" s="106">
        <f t="shared" si="88"/>
        <v>2</v>
      </c>
      <c r="AT142" s="106">
        <f t="shared" ref="AT142:AT205" si="124">IF(AO142="W",AS141*3,0)</f>
        <v>6</v>
      </c>
      <c r="AU142" s="154">
        <f t="shared" si="114"/>
        <v>-342</v>
      </c>
    </row>
    <row r="143" spans="1:47">
      <c r="A143" s="197">
        <f t="shared" si="96"/>
        <v>133</v>
      </c>
      <c r="B143" s="198">
        <f>Data!B143</f>
        <v>0</v>
      </c>
      <c r="D143" s="112">
        <f t="shared" si="89"/>
        <v>0</v>
      </c>
      <c r="E143" s="116">
        <f t="shared" si="90"/>
        <v>0</v>
      </c>
      <c r="F143" s="158"/>
      <c r="G143" s="66" t="str">
        <f t="shared" si="97"/>
        <v>L</v>
      </c>
      <c r="H143" s="66">
        <f t="shared" si="91"/>
        <v>1</v>
      </c>
      <c r="I143" s="66">
        <f t="shared" si="98"/>
        <v>3</v>
      </c>
      <c r="J143" s="66">
        <f t="shared" si="99"/>
        <v>1</v>
      </c>
      <c r="K143" s="106">
        <f t="shared" si="92"/>
        <v>3</v>
      </c>
      <c r="L143" s="106">
        <f t="shared" si="100"/>
        <v>0</v>
      </c>
      <c r="M143" s="154">
        <f t="shared" si="101"/>
        <v>-291</v>
      </c>
      <c r="O143" s="66" t="str">
        <f t="shared" si="102"/>
        <v>L</v>
      </c>
      <c r="P143" s="66">
        <f t="shared" si="85"/>
        <v>3</v>
      </c>
      <c r="Q143" s="66">
        <f t="shared" si="93"/>
        <v>3</v>
      </c>
      <c r="R143" s="66">
        <f t="shared" si="94"/>
        <v>1</v>
      </c>
      <c r="S143" s="106">
        <f t="shared" si="87"/>
        <v>3</v>
      </c>
      <c r="T143" s="106">
        <f t="shared" si="103"/>
        <v>0</v>
      </c>
      <c r="U143" s="154">
        <f t="shared" si="104"/>
        <v>147</v>
      </c>
      <c r="W143" s="66" t="str">
        <f t="shared" si="105"/>
        <v>L</v>
      </c>
      <c r="X143" s="66">
        <f t="shared" si="86"/>
        <v>3</v>
      </c>
      <c r="Y143" s="66">
        <f t="shared" si="115"/>
        <v>8</v>
      </c>
      <c r="Z143" s="66">
        <f t="shared" si="116"/>
        <v>2</v>
      </c>
      <c r="AA143" s="106">
        <f t="shared" si="117"/>
        <v>34</v>
      </c>
      <c r="AB143" s="106">
        <f t="shared" si="118"/>
        <v>0</v>
      </c>
      <c r="AC143" s="154">
        <f t="shared" si="106"/>
        <v>-65</v>
      </c>
      <c r="AD143" s="155">
        <f t="shared" si="107"/>
        <v>103</v>
      </c>
      <c r="AF143" s="66" t="str">
        <f t="shared" si="108"/>
        <v>L</v>
      </c>
      <c r="AG143" s="66">
        <f t="shared" si="119"/>
        <v>1</v>
      </c>
      <c r="AH143" s="66">
        <f t="shared" si="120"/>
        <v>1</v>
      </c>
      <c r="AI143" s="66">
        <f t="shared" si="121"/>
        <v>2</v>
      </c>
      <c r="AJ143" s="106">
        <f t="shared" si="122"/>
        <v>1</v>
      </c>
      <c r="AK143" s="106">
        <f t="shared" si="123"/>
        <v>0</v>
      </c>
      <c r="AL143" s="154">
        <f t="shared" si="109"/>
        <v>-23</v>
      </c>
      <c r="AM143" s="155">
        <f t="shared" si="110"/>
        <v>3</v>
      </c>
      <c r="AO143" s="66" t="str">
        <f t="shared" si="111"/>
        <v>L</v>
      </c>
      <c r="AP143" s="66">
        <f t="shared" si="95"/>
        <v>1</v>
      </c>
      <c r="AQ143" s="66">
        <f t="shared" si="112"/>
        <v>3</v>
      </c>
      <c r="AR143" s="66">
        <f t="shared" si="113"/>
        <v>1</v>
      </c>
      <c r="AS143" s="106">
        <f t="shared" si="88"/>
        <v>3</v>
      </c>
      <c r="AT143" s="106">
        <f t="shared" si="124"/>
        <v>0</v>
      </c>
      <c r="AU143" s="154">
        <f t="shared" si="114"/>
        <v>-345</v>
      </c>
    </row>
    <row r="144" spans="1:47">
      <c r="A144" s="197">
        <f t="shared" si="96"/>
        <v>134</v>
      </c>
      <c r="B144" s="198">
        <f>Data!B144</f>
        <v>6</v>
      </c>
      <c r="D144" s="112">
        <f t="shared" si="89"/>
        <v>1</v>
      </c>
      <c r="E144" s="116" t="str">
        <f t="shared" si="90"/>
        <v>C</v>
      </c>
      <c r="F144" s="158"/>
      <c r="G144" s="66" t="str">
        <f t="shared" si="97"/>
        <v>W</v>
      </c>
      <c r="H144" s="66">
        <f t="shared" si="91"/>
        <v>1</v>
      </c>
      <c r="I144" s="66">
        <f t="shared" si="98"/>
        <v>3</v>
      </c>
      <c r="J144" s="66">
        <f t="shared" si="99"/>
        <v>2</v>
      </c>
      <c r="K144" s="106">
        <f t="shared" si="92"/>
        <v>3</v>
      </c>
      <c r="L144" s="106">
        <f t="shared" si="100"/>
        <v>9</v>
      </c>
      <c r="M144" s="154">
        <f t="shared" si="101"/>
        <v>-285</v>
      </c>
      <c r="O144" s="66" t="str">
        <f t="shared" si="102"/>
        <v>L</v>
      </c>
      <c r="P144" s="66">
        <f t="shared" si="85"/>
        <v>3</v>
      </c>
      <c r="Q144" s="66">
        <f t="shared" si="93"/>
        <v>3</v>
      </c>
      <c r="R144" s="66">
        <f t="shared" si="94"/>
        <v>2</v>
      </c>
      <c r="S144" s="106">
        <f t="shared" si="87"/>
        <v>3</v>
      </c>
      <c r="T144" s="106">
        <f t="shared" si="103"/>
        <v>0</v>
      </c>
      <c r="U144" s="154">
        <f t="shared" si="104"/>
        <v>144</v>
      </c>
      <c r="W144" s="66" t="str">
        <f t="shared" si="105"/>
        <v>L</v>
      </c>
      <c r="X144" s="66">
        <f t="shared" si="86"/>
        <v>1</v>
      </c>
      <c r="Y144" s="66">
        <f t="shared" si="115"/>
        <v>1</v>
      </c>
      <c r="Z144" s="66">
        <f t="shared" si="116"/>
        <v>1</v>
      </c>
      <c r="AA144" s="106">
        <f t="shared" si="117"/>
        <v>1</v>
      </c>
      <c r="AB144" s="106">
        <f t="shared" si="118"/>
        <v>0</v>
      </c>
      <c r="AC144" s="154">
        <f t="shared" si="106"/>
        <v>-66</v>
      </c>
      <c r="AD144" s="155">
        <f t="shared" si="107"/>
        <v>103</v>
      </c>
      <c r="AF144" s="66" t="str">
        <f t="shared" si="108"/>
        <v>W</v>
      </c>
      <c r="AG144" s="66">
        <f t="shared" si="119"/>
        <v>1</v>
      </c>
      <c r="AH144" s="66">
        <f t="shared" si="120"/>
        <v>2</v>
      </c>
      <c r="AI144" s="66">
        <f t="shared" si="121"/>
        <v>1</v>
      </c>
      <c r="AJ144" s="106">
        <f t="shared" si="122"/>
        <v>2</v>
      </c>
      <c r="AK144" s="106">
        <f t="shared" si="123"/>
        <v>3</v>
      </c>
      <c r="AL144" s="154">
        <f t="shared" si="109"/>
        <v>-22</v>
      </c>
      <c r="AM144" s="155">
        <f t="shared" si="110"/>
        <v>3</v>
      </c>
      <c r="AO144" s="66" t="str">
        <f t="shared" si="111"/>
        <v>W</v>
      </c>
      <c r="AP144" s="66">
        <f t="shared" si="95"/>
        <v>1</v>
      </c>
      <c r="AQ144" s="66">
        <f t="shared" si="112"/>
        <v>3</v>
      </c>
      <c r="AR144" s="66">
        <f t="shared" si="113"/>
        <v>2</v>
      </c>
      <c r="AS144" s="106">
        <f t="shared" si="88"/>
        <v>3</v>
      </c>
      <c r="AT144" s="106">
        <f t="shared" si="124"/>
        <v>9</v>
      </c>
      <c r="AU144" s="154">
        <f t="shared" si="114"/>
        <v>-339</v>
      </c>
    </row>
    <row r="145" spans="1:47">
      <c r="A145" s="197">
        <f t="shared" si="96"/>
        <v>135</v>
      </c>
      <c r="B145" s="198">
        <f>Data!B145</f>
        <v>10</v>
      </c>
      <c r="D145" s="112">
        <f t="shared" si="89"/>
        <v>1</v>
      </c>
      <c r="E145" s="116" t="str">
        <f t="shared" si="90"/>
        <v>A</v>
      </c>
      <c r="F145" s="158"/>
      <c r="G145" s="66" t="str">
        <f t="shared" si="97"/>
        <v>W</v>
      </c>
      <c r="H145" s="66">
        <f t="shared" si="91"/>
        <v>1</v>
      </c>
      <c r="I145" s="66">
        <f t="shared" si="98"/>
        <v>4</v>
      </c>
      <c r="J145" s="66">
        <f t="shared" si="99"/>
        <v>1</v>
      </c>
      <c r="K145" s="106">
        <f t="shared" si="92"/>
        <v>5</v>
      </c>
      <c r="L145" s="106">
        <f t="shared" si="100"/>
        <v>9</v>
      </c>
      <c r="M145" s="154">
        <f t="shared" si="101"/>
        <v>-281</v>
      </c>
      <c r="O145" s="66" t="str">
        <f t="shared" si="102"/>
        <v>L</v>
      </c>
      <c r="P145" s="66">
        <f t="shared" si="85"/>
        <v>3</v>
      </c>
      <c r="Q145" s="66">
        <f t="shared" si="93"/>
        <v>4</v>
      </c>
      <c r="R145" s="66">
        <f t="shared" si="94"/>
        <v>1</v>
      </c>
      <c r="S145" s="106">
        <f t="shared" si="87"/>
        <v>5</v>
      </c>
      <c r="T145" s="106">
        <f t="shared" si="103"/>
        <v>0</v>
      </c>
      <c r="U145" s="154">
        <f t="shared" si="104"/>
        <v>139</v>
      </c>
      <c r="W145" s="66" t="str">
        <f t="shared" si="105"/>
        <v>W</v>
      </c>
      <c r="X145" s="66">
        <f t="shared" si="86"/>
        <v>1</v>
      </c>
      <c r="Y145" s="66">
        <f t="shared" si="115"/>
        <v>1</v>
      </c>
      <c r="Z145" s="66">
        <f t="shared" si="116"/>
        <v>2</v>
      </c>
      <c r="AA145" s="106">
        <f t="shared" si="117"/>
        <v>1</v>
      </c>
      <c r="AB145" s="106">
        <f t="shared" si="118"/>
        <v>3</v>
      </c>
      <c r="AC145" s="154">
        <f t="shared" si="106"/>
        <v>-64</v>
      </c>
      <c r="AD145" s="155">
        <f t="shared" si="107"/>
        <v>103</v>
      </c>
      <c r="AF145" s="66" t="str">
        <f t="shared" si="108"/>
        <v>W</v>
      </c>
      <c r="AG145" s="66">
        <f t="shared" si="119"/>
        <v>1</v>
      </c>
      <c r="AH145" s="66">
        <f t="shared" si="120"/>
        <v>2</v>
      </c>
      <c r="AI145" s="66">
        <f t="shared" si="121"/>
        <v>2</v>
      </c>
      <c r="AJ145" s="106">
        <f t="shared" si="122"/>
        <v>2</v>
      </c>
      <c r="AK145" s="106">
        <f t="shared" si="123"/>
        <v>6</v>
      </c>
      <c r="AL145" s="154">
        <f t="shared" si="109"/>
        <v>-18</v>
      </c>
      <c r="AM145" s="155">
        <f t="shared" si="110"/>
        <v>3</v>
      </c>
      <c r="AO145" s="66" t="str">
        <f t="shared" si="111"/>
        <v>W</v>
      </c>
      <c r="AP145" s="66">
        <f t="shared" si="95"/>
        <v>1</v>
      </c>
      <c r="AQ145" s="66">
        <f t="shared" si="112"/>
        <v>4</v>
      </c>
      <c r="AR145" s="66">
        <f t="shared" si="113"/>
        <v>1</v>
      </c>
      <c r="AS145" s="106">
        <f t="shared" si="88"/>
        <v>5</v>
      </c>
      <c r="AT145" s="106">
        <f t="shared" si="124"/>
        <v>9</v>
      </c>
      <c r="AU145" s="154">
        <f t="shared" si="114"/>
        <v>-335</v>
      </c>
    </row>
    <row r="146" spans="1:47">
      <c r="A146" s="197">
        <f t="shared" si="96"/>
        <v>136</v>
      </c>
      <c r="B146" s="198">
        <f>Data!B146</f>
        <v>32</v>
      </c>
      <c r="D146" s="112">
        <f t="shared" si="89"/>
        <v>3</v>
      </c>
      <c r="E146" s="116" t="str">
        <f t="shared" si="90"/>
        <v>B</v>
      </c>
      <c r="F146" s="158"/>
      <c r="G146" s="66" t="str">
        <f t="shared" si="97"/>
        <v>L</v>
      </c>
      <c r="H146" s="66">
        <f t="shared" si="91"/>
        <v>1</v>
      </c>
      <c r="I146" s="66">
        <f t="shared" si="98"/>
        <v>4</v>
      </c>
      <c r="J146" s="66">
        <f t="shared" si="99"/>
        <v>2</v>
      </c>
      <c r="K146" s="106">
        <f t="shared" si="92"/>
        <v>5</v>
      </c>
      <c r="L146" s="106">
        <f t="shared" si="100"/>
        <v>0</v>
      </c>
      <c r="M146" s="154">
        <f t="shared" si="101"/>
        <v>-286</v>
      </c>
      <c r="O146" s="66" t="str">
        <f t="shared" si="102"/>
        <v>W</v>
      </c>
      <c r="P146" s="66">
        <f t="shared" si="85"/>
        <v>3</v>
      </c>
      <c r="Q146" s="66">
        <f t="shared" si="93"/>
        <v>4</v>
      </c>
      <c r="R146" s="66">
        <f t="shared" si="94"/>
        <v>2</v>
      </c>
      <c r="S146" s="106">
        <f t="shared" si="87"/>
        <v>5</v>
      </c>
      <c r="T146" s="106">
        <f t="shared" si="103"/>
        <v>15</v>
      </c>
      <c r="U146" s="154">
        <f t="shared" si="104"/>
        <v>149</v>
      </c>
      <c r="W146" s="66" t="str">
        <f t="shared" si="105"/>
        <v>L</v>
      </c>
      <c r="X146" s="66">
        <f t="shared" si="86"/>
        <v>1</v>
      </c>
      <c r="Y146" s="66">
        <f t="shared" si="115"/>
        <v>2</v>
      </c>
      <c r="Z146" s="66">
        <f t="shared" si="116"/>
        <v>1</v>
      </c>
      <c r="AA146" s="106">
        <f t="shared" si="117"/>
        <v>2</v>
      </c>
      <c r="AB146" s="106">
        <f t="shared" si="118"/>
        <v>0</v>
      </c>
      <c r="AC146" s="154">
        <f t="shared" si="106"/>
        <v>-66</v>
      </c>
      <c r="AD146" s="155">
        <f t="shared" si="107"/>
        <v>103</v>
      </c>
      <c r="AF146" s="66" t="str">
        <f t="shared" si="108"/>
        <v>L</v>
      </c>
      <c r="AG146" s="66">
        <f t="shared" si="119"/>
        <v>3</v>
      </c>
      <c r="AH146" s="66">
        <f t="shared" si="120"/>
        <v>3</v>
      </c>
      <c r="AI146" s="66">
        <f t="shared" si="121"/>
        <v>1</v>
      </c>
      <c r="AJ146" s="106">
        <f t="shared" si="122"/>
        <v>3</v>
      </c>
      <c r="AK146" s="106">
        <f t="shared" si="123"/>
        <v>0</v>
      </c>
      <c r="AL146" s="154">
        <f t="shared" si="109"/>
        <v>-21</v>
      </c>
      <c r="AM146" s="155">
        <f t="shared" si="110"/>
        <v>3</v>
      </c>
      <c r="AO146" s="66" t="str">
        <f t="shared" si="111"/>
        <v>L</v>
      </c>
      <c r="AP146" s="66">
        <f t="shared" si="95"/>
        <v>3</v>
      </c>
      <c r="AQ146" s="66">
        <f t="shared" si="112"/>
        <v>4</v>
      </c>
      <c r="AR146" s="66">
        <f t="shared" si="113"/>
        <v>2</v>
      </c>
      <c r="AS146" s="106">
        <f t="shared" si="88"/>
        <v>5</v>
      </c>
      <c r="AT146" s="106">
        <f t="shared" si="124"/>
        <v>0</v>
      </c>
      <c r="AU146" s="154">
        <f t="shared" si="114"/>
        <v>-340</v>
      </c>
    </row>
    <row r="147" spans="1:47">
      <c r="A147" s="197">
        <f t="shared" si="96"/>
        <v>137</v>
      </c>
      <c r="B147" s="198">
        <f>Data!B147</f>
        <v>23</v>
      </c>
      <c r="D147" s="112">
        <f t="shared" si="89"/>
        <v>2</v>
      </c>
      <c r="E147" s="116" t="str">
        <f t="shared" si="90"/>
        <v>B</v>
      </c>
      <c r="F147" s="158"/>
      <c r="G147" s="66" t="str">
        <f t="shared" si="97"/>
        <v>L</v>
      </c>
      <c r="H147" s="66">
        <f t="shared" si="91"/>
        <v>1</v>
      </c>
      <c r="I147" s="66">
        <f t="shared" si="98"/>
        <v>5</v>
      </c>
      <c r="J147" s="66">
        <f t="shared" si="99"/>
        <v>1</v>
      </c>
      <c r="K147" s="106">
        <f t="shared" si="92"/>
        <v>8</v>
      </c>
      <c r="L147" s="106">
        <f t="shared" si="100"/>
        <v>0</v>
      </c>
      <c r="M147" s="154">
        <f t="shared" si="101"/>
        <v>-294</v>
      </c>
      <c r="O147" s="66" t="str">
        <f t="shared" si="102"/>
        <v>L</v>
      </c>
      <c r="P147" s="66">
        <f t="shared" si="85"/>
        <v>3</v>
      </c>
      <c r="Q147" s="66">
        <f t="shared" si="93"/>
        <v>5</v>
      </c>
      <c r="R147" s="66">
        <f t="shared" si="94"/>
        <v>1</v>
      </c>
      <c r="S147" s="106">
        <f t="shared" si="87"/>
        <v>8</v>
      </c>
      <c r="T147" s="106">
        <f t="shared" si="103"/>
        <v>0</v>
      </c>
      <c r="U147" s="154">
        <f t="shared" si="104"/>
        <v>141</v>
      </c>
      <c r="W147" s="66" t="str">
        <f t="shared" si="105"/>
        <v>L</v>
      </c>
      <c r="X147" s="66">
        <f t="shared" si="86"/>
        <v>1</v>
      </c>
      <c r="Y147" s="66">
        <f t="shared" si="115"/>
        <v>2</v>
      </c>
      <c r="Z147" s="66">
        <f t="shared" si="116"/>
        <v>2</v>
      </c>
      <c r="AA147" s="106">
        <f t="shared" si="117"/>
        <v>2</v>
      </c>
      <c r="AB147" s="106">
        <f t="shared" si="118"/>
        <v>0</v>
      </c>
      <c r="AC147" s="154">
        <f t="shared" si="106"/>
        <v>-68</v>
      </c>
      <c r="AD147" s="155">
        <f t="shared" si="107"/>
        <v>103</v>
      </c>
      <c r="AF147" s="66" t="str">
        <f t="shared" si="108"/>
        <v>L</v>
      </c>
      <c r="AG147" s="66">
        <f t="shared" si="119"/>
        <v>2</v>
      </c>
      <c r="AH147" s="66">
        <f t="shared" si="120"/>
        <v>3</v>
      </c>
      <c r="AI147" s="66">
        <f t="shared" si="121"/>
        <v>2</v>
      </c>
      <c r="AJ147" s="106">
        <f t="shared" si="122"/>
        <v>3</v>
      </c>
      <c r="AK147" s="106">
        <f t="shared" si="123"/>
        <v>0</v>
      </c>
      <c r="AL147" s="154">
        <f t="shared" si="109"/>
        <v>-24</v>
      </c>
      <c r="AM147" s="155">
        <f t="shared" si="110"/>
        <v>3</v>
      </c>
      <c r="AO147" s="66" t="str">
        <f t="shared" si="111"/>
        <v>L</v>
      </c>
      <c r="AP147" s="66">
        <f t="shared" si="95"/>
        <v>2</v>
      </c>
      <c r="AQ147" s="66">
        <f t="shared" si="112"/>
        <v>5</v>
      </c>
      <c r="AR147" s="66">
        <f t="shared" si="113"/>
        <v>1</v>
      </c>
      <c r="AS147" s="106">
        <f t="shared" si="88"/>
        <v>8</v>
      </c>
      <c r="AT147" s="106">
        <f t="shared" si="124"/>
        <v>0</v>
      </c>
      <c r="AU147" s="154">
        <f t="shared" si="114"/>
        <v>-348</v>
      </c>
    </row>
    <row r="148" spans="1:47">
      <c r="A148" s="197">
        <f t="shared" si="96"/>
        <v>138</v>
      </c>
      <c r="B148" s="198">
        <f>Data!B148</f>
        <v>3</v>
      </c>
      <c r="D148" s="112">
        <f t="shared" si="89"/>
        <v>1</v>
      </c>
      <c r="E148" s="116" t="str">
        <f t="shared" si="90"/>
        <v>C</v>
      </c>
      <c r="F148" s="158"/>
      <c r="G148" s="66" t="str">
        <f t="shared" si="97"/>
        <v>W</v>
      </c>
      <c r="H148" s="66">
        <f t="shared" si="91"/>
        <v>1</v>
      </c>
      <c r="I148" s="66">
        <f t="shared" si="98"/>
        <v>5</v>
      </c>
      <c r="J148" s="66">
        <f t="shared" si="99"/>
        <v>2</v>
      </c>
      <c r="K148" s="106">
        <f t="shared" si="92"/>
        <v>8</v>
      </c>
      <c r="L148" s="106">
        <f t="shared" si="100"/>
        <v>24</v>
      </c>
      <c r="M148" s="154">
        <f t="shared" si="101"/>
        <v>-278</v>
      </c>
      <c r="O148" s="66" t="str">
        <f t="shared" si="102"/>
        <v>L</v>
      </c>
      <c r="P148" s="66">
        <f t="shared" si="85"/>
        <v>3</v>
      </c>
      <c r="Q148" s="66">
        <f t="shared" si="93"/>
        <v>5</v>
      </c>
      <c r="R148" s="66">
        <f t="shared" si="94"/>
        <v>2</v>
      </c>
      <c r="S148" s="106">
        <f t="shared" si="87"/>
        <v>8</v>
      </c>
      <c r="T148" s="106">
        <f t="shared" si="103"/>
        <v>0</v>
      </c>
      <c r="U148" s="154">
        <f t="shared" si="104"/>
        <v>133</v>
      </c>
      <c r="W148" s="66" t="str">
        <f t="shared" si="105"/>
        <v>W</v>
      </c>
      <c r="X148" s="66">
        <f t="shared" si="86"/>
        <v>1</v>
      </c>
      <c r="Y148" s="66">
        <f t="shared" si="115"/>
        <v>3</v>
      </c>
      <c r="Z148" s="66">
        <f t="shared" si="116"/>
        <v>1</v>
      </c>
      <c r="AA148" s="106">
        <f t="shared" si="117"/>
        <v>3</v>
      </c>
      <c r="AB148" s="106">
        <f t="shared" si="118"/>
        <v>6</v>
      </c>
      <c r="AC148" s="154">
        <f t="shared" si="106"/>
        <v>-65</v>
      </c>
      <c r="AD148" s="155">
        <f t="shared" si="107"/>
        <v>103</v>
      </c>
      <c r="AF148" s="66" t="str">
        <f t="shared" si="108"/>
        <v>L</v>
      </c>
      <c r="AG148" s="66">
        <f t="shared" si="119"/>
        <v>1</v>
      </c>
      <c r="AH148" s="66">
        <f t="shared" si="120"/>
        <v>4</v>
      </c>
      <c r="AI148" s="66">
        <f t="shared" si="121"/>
        <v>1</v>
      </c>
      <c r="AJ148" s="106">
        <f t="shared" si="122"/>
        <v>5</v>
      </c>
      <c r="AK148" s="106">
        <f t="shared" si="123"/>
        <v>0</v>
      </c>
      <c r="AL148" s="154">
        <f t="shared" si="109"/>
        <v>-29</v>
      </c>
      <c r="AM148" s="155">
        <f t="shared" si="110"/>
        <v>3</v>
      </c>
      <c r="AO148" s="66" t="str">
        <f t="shared" si="111"/>
        <v>L</v>
      </c>
      <c r="AP148" s="66">
        <f t="shared" si="95"/>
        <v>1</v>
      </c>
      <c r="AQ148" s="66">
        <f t="shared" si="112"/>
        <v>5</v>
      </c>
      <c r="AR148" s="66">
        <f t="shared" si="113"/>
        <v>2</v>
      </c>
      <c r="AS148" s="106">
        <f t="shared" si="88"/>
        <v>8</v>
      </c>
      <c r="AT148" s="106">
        <f t="shared" si="124"/>
        <v>0</v>
      </c>
      <c r="AU148" s="154">
        <f t="shared" si="114"/>
        <v>-356</v>
      </c>
    </row>
    <row r="149" spans="1:47">
      <c r="A149" s="197">
        <f t="shared" si="96"/>
        <v>139</v>
      </c>
      <c r="B149" s="198">
        <f>Data!B149</f>
        <v>27</v>
      </c>
      <c r="D149" s="112">
        <f t="shared" si="89"/>
        <v>3</v>
      </c>
      <c r="E149" s="116" t="str">
        <f t="shared" si="90"/>
        <v>C</v>
      </c>
      <c r="F149" s="158"/>
      <c r="G149" s="66" t="str">
        <f t="shared" si="97"/>
        <v>L</v>
      </c>
      <c r="H149" s="66">
        <f t="shared" si="91"/>
        <v>1</v>
      </c>
      <c r="I149" s="66">
        <f t="shared" si="98"/>
        <v>6</v>
      </c>
      <c r="J149" s="66">
        <f t="shared" si="99"/>
        <v>1</v>
      </c>
      <c r="K149" s="106">
        <f t="shared" si="92"/>
        <v>13</v>
      </c>
      <c r="L149" s="106">
        <f t="shared" si="100"/>
        <v>0</v>
      </c>
      <c r="M149" s="154">
        <f t="shared" si="101"/>
        <v>-291</v>
      </c>
      <c r="O149" s="66" t="str">
        <f t="shared" si="102"/>
        <v>W</v>
      </c>
      <c r="P149" s="66">
        <f t="shared" si="85"/>
        <v>3</v>
      </c>
      <c r="Q149" s="66">
        <f t="shared" si="93"/>
        <v>6</v>
      </c>
      <c r="R149" s="66">
        <f t="shared" si="94"/>
        <v>1</v>
      </c>
      <c r="S149" s="106">
        <f t="shared" si="87"/>
        <v>13</v>
      </c>
      <c r="T149" s="106">
        <f t="shared" si="103"/>
        <v>24</v>
      </c>
      <c r="U149" s="154">
        <f t="shared" si="104"/>
        <v>144</v>
      </c>
      <c r="W149" s="66" t="str">
        <f t="shared" si="105"/>
        <v>L</v>
      </c>
      <c r="X149" s="66">
        <f t="shared" si="86"/>
        <v>1</v>
      </c>
      <c r="Y149" s="66">
        <f t="shared" si="115"/>
        <v>3</v>
      </c>
      <c r="Z149" s="66">
        <f t="shared" si="116"/>
        <v>2</v>
      </c>
      <c r="AA149" s="106">
        <f t="shared" si="117"/>
        <v>3</v>
      </c>
      <c r="AB149" s="106">
        <f t="shared" si="118"/>
        <v>0</v>
      </c>
      <c r="AC149" s="154">
        <f t="shared" si="106"/>
        <v>-68</v>
      </c>
      <c r="AD149" s="155">
        <f t="shared" si="107"/>
        <v>103</v>
      </c>
      <c r="AF149" s="66" t="str">
        <f t="shared" si="108"/>
        <v>L</v>
      </c>
      <c r="AG149" s="66">
        <f t="shared" si="119"/>
        <v>3</v>
      </c>
      <c r="AH149" s="66">
        <f t="shared" si="120"/>
        <v>4</v>
      </c>
      <c r="AI149" s="66">
        <f t="shared" si="121"/>
        <v>2</v>
      </c>
      <c r="AJ149" s="106">
        <f t="shared" si="122"/>
        <v>5</v>
      </c>
      <c r="AK149" s="106">
        <f t="shared" si="123"/>
        <v>0</v>
      </c>
      <c r="AL149" s="154">
        <f t="shared" si="109"/>
        <v>-34</v>
      </c>
      <c r="AM149" s="155">
        <f t="shared" si="110"/>
        <v>3</v>
      </c>
      <c r="AO149" s="66" t="str">
        <f t="shared" si="111"/>
        <v>L</v>
      </c>
      <c r="AP149" s="66">
        <f t="shared" si="95"/>
        <v>3</v>
      </c>
      <c r="AQ149" s="66">
        <f t="shared" si="112"/>
        <v>6</v>
      </c>
      <c r="AR149" s="66">
        <f t="shared" si="113"/>
        <v>1</v>
      </c>
      <c r="AS149" s="106">
        <f t="shared" si="88"/>
        <v>13</v>
      </c>
      <c r="AT149" s="106">
        <f t="shared" si="124"/>
        <v>0</v>
      </c>
      <c r="AU149" s="154">
        <f t="shared" si="114"/>
        <v>-369</v>
      </c>
    </row>
    <row r="150" spans="1:47">
      <c r="A150" s="197">
        <f t="shared" si="96"/>
        <v>140</v>
      </c>
      <c r="B150" s="198">
        <f>Data!B150</f>
        <v>0</v>
      </c>
      <c r="D150" s="112">
        <f t="shared" si="89"/>
        <v>0</v>
      </c>
      <c r="E150" s="116">
        <f t="shared" si="90"/>
        <v>0</v>
      </c>
      <c r="F150" s="158"/>
      <c r="G150" s="66" t="str">
        <f t="shared" si="97"/>
        <v>L</v>
      </c>
      <c r="H150" s="66">
        <f t="shared" si="91"/>
        <v>1</v>
      </c>
      <c r="I150" s="66">
        <f t="shared" si="98"/>
        <v>6</v>
      </c>
      <c r="J150" s="66">
        <f t="shared" si="99"/>
        <v>2</v>
      </c>
      <c r="K150" s="106">
        <f t="shared" si="92"/>
        <v>13</v>
      </c>
      <c r="L150" s="106">
        <f t="shared" si="100"/>
        <v>0</v>
      </c>
      <c r="M150" s="154">
        <f t="shared" si="101"/>
        <v>-304</v>
      </c>
      <c r="O150" s="66" t="str">
        <f t="shared" si="102"/>
        <v>L</v>
      </c>
      <c r="P150" s="66">
        <f t="shared" si="85"/>
        <v>3</v>
      </c>
      <c r="Q150" s="66">
        <f t="shared" si="93"/>
        <v>6</v>
      </c>
      <c r="R150" s="66">
        <f t="shared" si="94"/>
        <v>2</v>
      </c>
      <c r="S150" s="106">
        <f t="shared" si="87"/>
        <v>13</v>
      </c>
      <c r="T150" s="106">
        <f t="shared" si="103"/>
        <v>0</v>
      </c>
      <c r="U150" s="154">
        <f t="shared" si="104"/>
        <v>131</v>
      </c>
      <c r="W150" s="66" t="str">
        <f t="shared" si="105"/>
        <v>L</v>
      </c>
      <c r="X150" s="66">
        <f t="shared" si="86"/>
        <v>1</v>
      </c>
      <c r="Y150" s="66">
        <f t="shared" si="115"/>
        <v>4</v>
      </c>
      <c r="Z150" s="66">
        <f t="shared" si="116"/>
        <v>1</v>
      </c>
      <c r="AA150" s="106">
        <f t="shared" si="117"/>
        <v>5</v>
      </c>
      <c r="AB150" s="106">
        <f t="shared" si="118"/>
        <v>0</v>
      </c>
      <c r="AC150" s="154">
        <f t="shared" si="106"/>
        <v>-73</v>
      </c>
      <c r="AD150" s="155">
        <f t="shared" si="107"/>
        <v>103</v>
      </c>
      <c r="AF150" s="66" t="str">
        <f t="shared" si="108"/>
        <v>L</v>
      </c>
      <c r="AG150" s="66">
        <f t="shared" si="119"/>
        <v>3</v>
      </c>
      <c r="AH150" s="66">
        <f t="shared" si="120"/>
        <v>5</v>
      </c>
      <c r="AI150" s="66">
        <f t="shared" si="121"/>
        <v>1</v>
      </c>
      <c r="AJ150" s="106">
        <f t="shared" si="122"/>
        <v>8</v>
      </c>
      <c r="AK150" s="106">
        <f t="shared" si="123"/>
        <v>0</v>
      </c>
      <c r="AL150" s="154">
        <f t="shared" si="109"/>
        <v>-42</v>
      </c>
      <c r="AM150" s="155">
        <f t="shared" si="110"/>
        <v>3</v>
      </c>
      <c r="AO150" s="66" t="str">
        <f t="shared" si="111"/>
        <v>L</v>
      </c>
      <c r="AP150" s="66">
        <f t="shared" si="95"/>
        <v>3</v>
      </c>
      <c r="AQ150" s="66">
        <f t="shared" si="112"/>
        <v>6</v>
      </c>
      <c r="AR150" s="66">
        <f t="shared" si="113"/>
        <v>2</v>
      </c>
      <c r="AS150" s="106">
        <f t="shared" si="88"/>
        <v>13</v>
      </c>
      <c r="AT150" s="106">
        <f t="shared" si="124"/>
        <v>0</v>
      </c>
      <c r="AU150" s="154">
        <f t="shared" si="114"/>
        <v>-382</v>
      </c>
    </row>
    <row r="151" spans="1:47">
      <c r="A151" s="197">
        <f t="shared" si="96"/>
        <v>141</v>
      </c>
      <c r="B151" s="198">
        <f>Data!B151</f>
        <v>7</v>
      </c>
      <c r="D151" s="112">
        <f t="shared" si="89"/>
        <v>1</v>
      </c>
      <c r="E151" s="116" t="str">
        <f t="shared" si="90"/>
        <v>A</v>
      </c>
      <c r="F151" s="158"/>
      <c r="G151" s="66" t="str">
        <f t="shared" si="97"/>
        <v>W</v>
      </c>
      <c r="H151" s="66">
        <f t="shared" si="91"/>
        <v>1</v>
      </c>
      <c r="I151" s="66">
        <f t="shared" si="98"/>
        <v>7</v>
      </c>
      <c r="J151" s="66">
        <f t="shared" si="99"/>
        <v>1</v>
      </c>
      <c r="K151" s="106">
        <f t="shared" si="92"/>
        <v>21</v>
      </c>
      <c r="L151" s="106">
        <f t="shared" si="100"/>
        <v>39</v>
      </c>
      <c r="M151" s="154">
        <f t="shared" si="101"/>
        <v>-286</v>
      </c>
      <c r="O151" s="66" t="str">
        <f t="shared" si="102"/>
        <v>L</v>
      </c>
      <c r="P151" s="66">
        <f t="shared" si="85"/>
        <v>3</v>
      </c>
      <c r="Q151" s="66">
        <f t="shared" si="93"/>
        <v>7</v>
      </c>
      <c r="R151" s="66">
        <f t="shared" si="94"/>
        <v>1</v>
      </c>
      <c r="S151" s="106">
        <f t="shared" si="87"/>
        <v>21</v>
      </c>
      <c r="T151" s="106">
        <f t="shared" si="103"/>
        <v>0</v>
      </c>
      <c r="U151" s="154">
        <f t="shared" si="104"/>
        <v>110</v>
      </c>
      <c r="W151" s="66" t="str">
        <f t="shared" si="105"/>
        <v>W</v>
      </c>
      <c r="X151" s="66">
        <f t="shared" si="86"/>
        <v>1</v>
      </c>
      <c r="Y151" s="66">
        <f t="shared" si="115"/>
        <v>4</v>
      </c>
      <c r="Z151" s="66">
        <f t="shared" si="116"/>
        <v>2</v>
      </c>
      <c r="AA151" s="106">
        <f t="shared" si="117"/>
        <v>5</v>
      </c>
      <c r="AB151" s="106">
        <f t="shared" si="118"/>
        <v>15</v>
      </c>
      <c r="AC151" s="154">
        <f t="shared" si="106"/>
        <v>-63</v>
      </c>
      <c r="AD151" s="155">
        <f t="shared" si="107"/>
        <v>103</v>
      </c>
      <c r="AF151" s="66" t="str">
        <f t="shared" si="108"/>
        <v>L</v>
      </c>
      <c r="AG151" s="66">
        <f t="shared" si="119"/>
        <v>1</v>
      </c>
      <c r="AH151" s="66">
        <f t="shared" si="120"/>
        <v>5</v>
      </c>
      <c r="AI151" s="66">
        <f t="shared" si="121"/>
        <v>2</v>
      </c>
      <c r="AJ151" s="106">
        <f t="shared" si="122"/>
        <v>8</v>
      </c>
      <c r="AK151" s="106">
        <f t="shared" si="123"/>
        <v>0</v>
      </c>
      <c r="AL151" s="154">
        <f t="shared" si="109"/>
        <v>-50</v>
      </c>
      <c r="AM151" s="155">
        <f t="shared" si="110"/>
        <v>3</v>
      </c>
      <c r="AO151" s="66" t="str">
        <f t="shared" si="111"/>
        <v>L</v>
      </c>
      <c r="AP151" s="66">
        <f t="shared" si="95"/>
        <v>1</v>
      </c>
      <c r="AQ151" s="66">
        <f t="shared" si="112"/>
        <v>7</v>
      </c>
      <c r="AR151" s="66">
        <f t="shared" si="113"/>
        <v>1</v>
      </c>
      <c r="AS151" s="106">
        <f t="shared" si="88"/>
        <v>21</v>
      </c>
      <c r="AT151" s="106">
        <f t="shared" si="124"/>
        <v>0</v>
      </c>
      <c r="AU151" s="154">
        <f t="shared" si="114"/>
        <v>-403</v>
      </c>
    </row>
    <row r="152" spans="1:47">
      <c r="A152" s="197">
        <f t="shared" si="96"/>
        <v>142</v>
      </c>
      <c r="B152" s="198">
        <f>Data!B152</f>
        <v>34</v>
      </c>
      <c r="D152" s="112">
        <f t="shared" si="89"/>
        <v>3</v>
      </c>
      <c r="E152" s="116" t="str">
        <f t="shared" si="90"/>
        <v>A</v>
      </c>
      <c r="F152" s="158"/>
      <c r="G152" s="66" t="str">
        <f t="shared" si="97"/>
        <v>L</v>
      </c>
      <c r="H152" s="66">
        <f t="shared" si="91"/>
        <v>1</v>
      </c>
      <c r="I152" s="66">
        <f t="shared" si="98"/>
        <v>7</v>
      </c>
      <c r="J152" s="66">
        <f t="shared" si="99"/>
        <v>2</v>
      </c>
      <c r="K152" s="106">
        <f t="shared" si="92"/>
        <v>21</v>
      </c>
      <c r="L152" s="106">
        <f t="shared" si="100"/>
        <v>0</v>
      </c>
      <c r="M152" s="154">
        <f t="shared" si="101"/>
        <v>-307</v>
      </c>
      <c r="O152" s="66" t="str">
        <f t="shared" si="102"/>
        <v>W</v>
      </c>
      <c r="P152" s="66">
        <f t="shared" ref="P152:P215" si="125">IF(AND(P151&lt;&gt;3,Q151=$Q$9,R151=2),P151+1,IF(AND(P151=3,Q151=$Q$9,R151=2),1,P151))</f>
        <v>3</v>
      </c>
      <c r="Q152" s="66">
        <f t="shared" si="93"/>
        <v>7</v>
      </c>
      <c r="R152" s="66">
        <f t="shared" si="94"/>
        <v>2</v>
      </c>
      <c r="S152" s="106">
        <f t="shared" si="87"/>
        <v>21</v>
      </c>
      <c r="T152" s="106">
        <f t="shared" si="103"/>
        <v>63</v>
      </c>
      <c r="U152" s="154">
        <f t="shared" si="104"/>
        <v>152</v>
      </c>
      <c r="W152" s="66" t="str">
        <f t="shared" si="105"/>
        <v>L</v>
      </c>
      <c r="X152" s="66">
        <f t="shared" si="86"/>
        <v>1</v>
      </c>
      <c r="Y152" s="66">
        <f t="shared" si="115"/>
        <v>5</v>
      </c>
      <c r="Z152" s="66">
        <f t="shared" si="116"/>
        <v>1</v>
      </c>
      <c r="AA152" s="106">
        <f t="shared" si="117"/>
        <v>8</v>
      </c>
      <c r="AB152" s="106">
        <f t="shared" si="118"/>
        <v>0</v>
      </c>
      <c r="AC152" s="154">
        <f t="shared" si="106"/>
        <v>-71</v>
      </c>
      <c r="AD152" s="155">
        <f t="shared" si="107"/>
        <v>103</v>
      </c>
      <c r="AF152" s="66" t="str">
        <f t="shared" si="108"/>
        <v>L</v>
      </c>
      <c r="AG152" s="66">
        <f t="shared" si="119"/>
        <v>3</v>
      </c>
      <c r="AH152" s="66">
        <f t="shared" si="120"/>
        <v>6</v>
      </c>
      <c r="AI152" s="66">
        <f t="shared" si="121"/>
        <v>1</v>
      </c>
      <c r="AJ152" s="106">
        <f t="shared" si="122"/>
        <v>13</v>
      </c>
      <c r="AK152" s="106">
        <f t="shared" si="123"/>
        <v>0</v>
      </c>
      <c r="AL152" s="154">
        <f t="shared" si="109"/>
        <v>-63</v>
      </c>
      <c r="AM152" s="155">
        <f t="shared" si="110"/>
        <v>3</v>
      </c>
      <c r="AO152" s="66" t="str">
        <f t="shared" si="111"/>
        <v>L</v>
      </c>
      <c r="AP152" s="66">
        <f t="shared" si="95"/>
        <v>3</v>
      </c>
      <c r="AQ152" s="66">
        <f t="shared" si="112"/>
        <v>7</v>
      </c>
      <c r="AR152" s="66">
        <f t="shared" si="113"/>
        <v>2</v>
      </c>
      <c r="AS152" s="106">
        <f t="shared" si="88"/>
        <v>21</v>
      </c>
      <c r="AT152" s="106">
        <f t="shared" si="124"/>
        <v>0</v>
      </c>
      <c r="AU152" s="154">
        <f t="shared" si="114"/>
        <v>-424</v>
      </c>
    </row>
    <row r="153" spans="1:47">
      <c r="A153" s="197">
        <f t="shared" si="96"/>
        <v>143</v>
      </c>
      <c r="B153" s="198">
        <f>Data!B153</f>
        <v>1</v>
      </c>
      <c r="D153" s="112">
        <f t="shared" si="89"/>
        <v>1</v>
      </c>
      <c r="E153" s="116" t="str">
        <f t="shared" si="90"/>
        <v>A</v>
      </c>
      <c r="F153" s="158"/>
      <c r="G153" s="66" t="str">
        <f t="shared" si="97"/>
        <v>W</v>
      </c>
      <c r="H153" s="66">
        <f t="shared" si="91"/>
        <v>1</v>
      </c>
      <c r="I153" s="66">
        <f t="shared" si="98"/>
        <v>8</v>
      </c>
      <c r="J153" s="66">
        <f t="shared" si="99"/>
        <v>1</v>
      </c>
      <c r="K153" s="106">
        <f t="shared" si="92"/>
        <v>34</v>
      </c>
      <c r="L153" s="106">
        <f t="shared" si="100"/>
        <v>63</v>
      </c>
      <c r="M153" s="154">
        <f t="shared" si="101"/>
        <v>-278</v>
      </c>
      <c r="O153" s="66" t="str">
        <f t="shared" si="102"/>
        <v>L</v>
      </c>
      <c r="P153" s="66">
        <f t="shared" si="125"/>
        <v>3</v>
      </c>
      <c r="Q153" s="66">
        <f t="shared" si="93"/>
        <v>8</v>
      </c>
      <c r="R153" s="66">
        <f t="shared" si="94"/>
        <v>1</v>
      </c>
      <c r="S153" s="106">
        <f t="shared" si="87"/>
        <v>34</v>
      </c>
      <c r="T153" s="106">
        <f t="shared" si="103"/>
        <v>0</v>
      </c>
      <c r="U153" s="154">
        <f t="shared" si="104"/>
        <v>118</v>
      </c>
      <c r="W153" s="66" t="str">
        <f t="shared" si="105"/>
        <v>W</v>
      </c>
      <c r="X153" s="66">
        <f t="shared" si="86"/>
        <v>1</v>
      </c>
      <c r="Y153" s="66">
        <f t="shared" si="115"/>
        <v>5</v>
      </c>
      <c r="Z153" s="66">
        <f t="shared" si="116"/>
        <v>2</v>
      </c>
      <c r="AA153" s="106">
        <f t="shared" si="117"/>
        <v>8</v>
      </c>
      <c r="AB153" s="106">
        <f t="shared" si="118"/>
        <v>24</v>
      </c>
      <c r="AC153" s="154">
        <f t="shared" si="106"/>
        <v>-55</v>
      </c>
      <c r="AD153" s="155">
        <f t="shared" si="107"/>
        <v>103</v>
      </c>
      <c r="AF153" s="66" t="str">
        <f t="shared" si="108"/>
        <v>L</v>
      </c>
      <c r="AG153" s="66">
        <f t="shared" si="119"/>
        <v>1</v>
      </c>
      <c r="AH153" s="66">
        <f t="shared" si="120"/>
        <v>6</v>
      </c>
      <c r="AI153" s="66">
        <f t="shared" si="121"/>
        <v>2</v>
      </c>
      <c r="AJ153" s="106">
        <f t="shared" si="122"/>
        <v>13</v>
      </c>
      <c r="AK153" s="106">
        <f t="shared" si="123"/>
        <v>0</v>
      </c>
      <c r="AL153" s="154">
        <f t="shared" si="109"/>
        <v>-76</v>
      </c>
      <c r="AM153" s="155">
        <f t="shared" si="110"/>
        <v>3</v>
      </c>
      <c r="AO153" s="66" t="str">
        <f t="shared" si="111"/>
        <v>L</v>
      </c>
      <c r="AP153" s="66">
        <f t="shared" si="95"/>
        <v>1</v>
      </c>
      <c r="AQ153" s="66">
        <f t="shared" si="112"/>
        <v>8</v>
      </c>
      <c r="AR153" s="66">
        <f t="shared" si="113"/>
        <v>1</v>
      </c>
      <c r="AS153" s="106">
        <f t="shared" si="88"/>
        <v>34</v>
      </c>
      <c r="AT153" s="106">
        <f t="shared" si="124"/>
        <v>0</v>
      </c>
      <c r="AU153" s="154">
        <f t="shared" si="114"/>
        <v>-458</v>
      </c>
    </row>
    <row r="154" spans="1:47">
      <c r="A154" s="197">
        <f t="shared" si="96"/>
        <v>144</v>
      </c>
      <c r="B154" s="198">
        <f>Data!B154</f>
        <v>2</v>
      </c>
      <c r="D154" s="112">
        <f t="shared" si="89"/>
        <v>1</v>
      </c>
      <c r="E154" s="116" t="str">
        <f t="shared" si="90"/>
        <v>B</v>
      </c>
      <c r="F154" s="158"/>
      <c r="G154" s="66" t="str">
        <f t="shared" si="97"/>
        <v>W</v>
      </c>
      <c r="H154" s="66">
        <f t="shared" si="91"/>
        <v>1</v>
      </c>
      <c r="I154" s="66">
        <f t="shared" si="98"/>
        <v>8</v>
      </c>
      <c r="J154" s="66">
        <f t="shared" si="99"/>
        <v>2</v>
      </c>
      <c r="K154" s="106">
        <f t="shared" si="92"/>
        <v>34</v>
      </c>
      <c r="L154" s="106">
        <f t="shared" si="100"/>
        <v>102</v>
      </c>
      <c r="M154" s="154">
        <f t="shared" si="101"/>
        <v>-210</v>
      </c>
      <c r="O154" s="66" t="str">
        <f t="shared" si="102"/>
        <v>L</v>
      </c>
      <c r="P154" s="66">
        <f t="shared" si="125"/>
        <v>3</v>
      </c>
      <c r="Q154" s="66">
        <f t="shared" si="93"/>
        <v>8</v>
      </c>
      <c r="R154" s="66">
        <f t="shared" si="94"/>
        <v>2</v>
      </c>
      <c r="S154" s="106">
        <f t="shared" si="87"/>
        <v>34</v>
      </c>
      <c r="T154" s="106">
        <f t="shared" si="103"/>
        <v>0</v>
      </c>
      <c r="U154" s="154">
        <f t="shared" si="104"/>
        <v>84</v>
      </c>
      <c r="W154" s="66" t="str">
        <f t="shared" si="105"/>
        <v>W</v>
      </c>
      <c r="X154" s="66">
        <f t="shared" si="86"/>
        <v>1</v>
      </c>
      <c r="Y154" s="66">
        <f t="shared" si="115"/>
        <v>6</v>
      </c>
      <c r="Z154" s="66">
        <f t="shared" si="116"/>
        <v>1</v>
      </c>
      <c r="AA154" s="106">
        <f t="shared" si="117"/>
        <v>13</v>
      </c>
      <c r="AB154" s="106">
        <f t="shared" si="118"/>
        <v>24</v>
      </c>
      <c r="AC154" s="154">
        <f t="shared" si="106"/>
        <v>-44</v>
      </c>
      <c r="AD154" s="155">
        <f t="shared" si="107"/>
        <v>103</v>
      </c>
      <c r="AF154" s="66" t="str">
        <f t="shared" si="108"/>
        <v>W</v>
      </c>
      <c r="AG154" s="66">
        <f t="shared" si="119"/>
        <v>1</v>
      </c>
      <c r="AH154" s="66">
        <f t="shared" si="120"/>
        <v>7</v>
      </c>
      <c r="AI154" s="66">
        <f t="shared" si="121"/>
        <v>1</v>
      </c>
      <c r="AJ154" s="106">
        <f t="shared" si="122"/>
        <v>21</v>
      </c>
      <c r="AK154" s="106">
        <f t="shared" si="123"/>
        <v>39</v>
      </c>
      <c r="AL154" s="154">
        <f t="shared" si="109"/>
        <v>-58</v>
      </c>
      <c r="AM154" s="155">
        <f t="shared" si="110"/>
        <v>3</v>
      </c>
      <c r="AO154" s="66" t="str">
        <f t="shared" si="111"/>
        <v>W</v>
      </c>
      <c r="AP154" s="66">
        <f t="shared" si="95"/>
        <v>1</v>
      </c>
      <c r="AQ154" s="66">
        <f t="shared" si="112"/>
        <v>8</v>
      </c>
      <c r="AR154" s="66">
        <f t="shared" si="113"/>
        <v>2</v>
      </c>
      <c r="AS154" s="106">
        <f t="shared" si="88"/>
        <v>34</v>
      </c>
      <c r="AT154" s="106">
        <f t="shared" si="124"/>
        <v>102</v>
      </c>
      <c r="AU154" s="154">
        <f t="shared" si="114"/>
        <v>-390</v>
      </c>
    </row>
    <row r="155" spans="1:47">
      <c r="A155" s="197">
        <f t="shared" si="96"/>
        <v>145</v>
      </c>
      <c r="B155" s="198">
        <f>Data!B155</f>
        <v>11</v>
      </c>
      <c r="D155" s="112">
        <f t="shared" si="89"/>
        <v>1</v>
      </c>
      <c r="E155" s="116" t="str">
        <f t="shared" si="90"/>
        <v>B</v>
      </c>
      <c r="F155" s="158"/>
      <c r="G155" s="66" t="str">
        <f t="shared" si="97"/>
        <v>W</v>
      </c>
      <c r="H155" s="66">
        <f t="shared" si="91"/>
        <v>1</v>
      </c>
      <c r="I155" s="66">
        <f t="shared" si="98"/>
        <v>1</v>
      </c>
      <c r="J155" s="66">
        <f t="shared" si="99"/>
        <v>1</v>
      </c>
      <c r="K155" s="106">
        <f t="shared" si="92"/>
        <v>1</v>
      </c>
      <c r="L155" s="106">
        <f t="shared" si="100"/>
        <v>102</v>
      </c>
      <c r="M155" s="154">
        <f t="shared" si="101"/>
        <v>-109</v>
      </c>
      <c r="O155" s="66" t="str">
        <f t="shared" si="102"/>
        <v>L</v>
      </c>
      <c r="P155" s="66">
        <f t="shared" si="125"/>
        <v>1</v>
      </c>
      <c r="Q155" s="66">
        <f t="shared" si="93"/>
        <v>1</v>
      </c>
      <c r="R155" s="66">
        <f t="shared" si="94"/>
        <v>1</v>
      </c>
      <c r="S155" s="106">
        <f t="shared" si="87"/>
        <v>1</v>
      </c>
      <c r="T155" s="106">
        <f t="shared" si="103"/>
        <v>0</v>
      </c>
      <c r="U155" s="154">
        <f t="shared" si="104"/>
        <v>83</v>
      </c>
      <c r="W155" s="66" t="str">
        <f t="shared" si="105"/>
        <v>W</v>
      </c>
      <c r="X155" s="66">
        <f t="shared" ref="X155:X218" si="126">IF(AC154&gt;AD153,IF(X154&lt;&gt;3,X154+1,1), IF(AND(X154&lt;&gt;3,Y154=$Y$9,Z154=2),X154+1,IF(AND(X154=3,Y154=$Y$9,Z154=2),1,X154)))</f>
        <v>1</v>
      </c>
      <c r="Y155" s="66">
        <f t="shared" si="115"/>
        <v>6</v>
      </c>
      <c r="Z155" s="66">
        <f t="shared" si="116"/>
        <v>2</v>
      </c>
      <c r="AA155" s="106">
        <f t="shared" si="117"/>
        <v>13</v>
      </c>
      <c r="AB155" s="106">
        <f t="shared" si="118"/>
        <v>39</v>
      </c>
      <c r="AC155" s="154">
        <f t="shared" si="106"/>
        <v>-18</v>
      </c>
      <c r="AD155" s="155">
        <f t="shared" si="107"/>
        <v>103</v>
      </c>
      <c r="AF155" s="66" t="str">
        <f t="shared" si="108"/>
        <v>W</v>
      </c>
      <c r="AG155" s="66">
        <f t="shared" si="119"/>
        <v>1</v>
      </c>
      <c r="AH155" s="66">
        <f t="shared" si="120"/>
        <v>7</v>
      </c>
      <c r="AI155" s="66">
        <f t="shared" si="121"/>
        <v>2</v>
      </c>
      <c r="AJ155" s="106">
        <f t="shared" si="122"/>
        <v>21</v>
      </c>
      <c r="AK155" s="106">
        <f t="shared" si="123"/>
        <v>63</v>
      </c>
      <c r="AL155" s="154">
        <f t="shared" si="109"/>
        <v>-16</v>
      </c>
      <c r="AM155" s="155">
        <f t="shared" si="110"/>
        <v>3</v>
      </c>
      <c r="AO155" s="66" t="str">
        <f t="shared" si="111"/>
        <v>W</v>
      </c>
      <c r="AP155" s="66">
        <f t="shared" si="95"/>
        <v>1</v>
      </c>
      <c r="AQ155" s="66">
        <f t="shared" si="112"/>
        <v>1</v>
      </c>
      <c r="AR155" s="66">
        <f t="shared" si="113"/>
        <v>1</v>
      </c>
      <c r="AS155" s="106">
        <f t="shared" si="88"/>
        <v>1</v>
      </c>
      <c r="AT155" s="106">
        <f t="shared" si="124"/>
        <v>102</v>
      </c>
      <c r="AU155" s="154">
        <f t="shared" si="114"/>
        <v>-289</v>
      </c>
    </row>
    <row r="156" spans="1:47">
      <c r="A156" s="197">
        <f t="shared" si="96"/>
        <v>146</v>
      </c>
      <c r="B156" s="198">
        <f>Data!B156</f>
        <v>36</v>
      </c>
      <c r="D156" s="112">
        <f t="shared" si="89"/>
        <v>3</v>
      </c>
      <c r="E156" s="116" t="str">
        <f t="shared" si="90"/>
        <v>C</v>
      </c>
      <c r="F156" s="158"/>
      <c r="G156" s="66" t="str">
        <f t="shared" si="97"/>
        <v>L</v>
      </c>
      <c r="H156" s="66">
        <f t="shared" si="91"/>
        <v>1</v>
      </c>
      <c r="I156" s="66">
        <f t="shared" si="98"/>
        <v>1</v>
      </c>
      <c r="J156" s="66">
        <f t="shared" si="99"/>
        <v>2</v>
      </c>
      <c r="K156" s="106">
        <f t="shared" si="92"/>
        <v>1</v>
      </c>
      <c r="L156" s="106">
        <f t="shared" si="100"/>
        <v>0</v>
      </c>
      <c r="M156" s="154">
        <f t="shared" si="101"/>
        <v>-110</v>
      </c>
      <c r="O156" s="66" t="str">
        <f t="shared" si="102"/>
        <v>L</v>
      </c>
      <c r="P156" s="66">
        <f t="shared" si="125"/>
        <v>1</v>
      </c>
      <c r="Q156" s="66">
        <f t="shared" si="93"/>
        <v>1</v>
      </c>
      <c r="R156" s="66">
        <f t="shared" si="94"/>
        <v>2</v>
      </c>
      <c r="S156" s="106">
        <f t="shared" si="87"/>
        <v>1</v>
      </c>
      <c r="T156" s="106">
        <f t="shared" si="103"/>
        <v>0</v>
      </c>
      <c r="U156" s="154">
        <f t="shared" si="104"/>
        <v>82</v>
      </c>
      <c r="W156" s="66" t="str">
        <f t="shared" si="105"/>
        <v>L</v>
      </c>
      <c r="X156" s="66">
        <f t="shared" si="126"/>
        <v>1</v>
      </c>
      <c r="Y156" s="66">
        <f t="shared" si="115"/>
        <v>7</v>
      </c>
      <c r="Z156" s="66">
        <f t="shared" si="116"/>
        <v>1</v>
      </c>
      <c r="AA156" s="106">
        <f t="shared" si="117"/>
        <v>21</v>
      </c>
      <c r="AB156" s="106">
        <f t="shared" si="118"/>
        <v>0</v>
      </c>
      <c r="AC156" s="154">
        <f t="shared" si="106"/>
        <v>-39</v>
      </c>
      <c r="AD156" s="155">
        <f t="shared" si="107"/>
        <v>103</v>
      </c>
      <c r="AF156" s="66" t="str">
        <f t="shared" si="108"/>
        <v>L</v>
      </c>
      <c r="AG156" s="66">
        <f t="shared" si="119"/>
        <v>3</v>
      </c>
      <c r="AH156" s="66">
        <f t="shared" si="120"/>
        <v>8</v>
      </c>
      <c r="AI156" s="66">
        <f t="shared" si="121"/>
        <v>1</v>
      </c>
      <c r="AJ156" s="106">
        <f t="shared" si="122"/>
        <v>34</v>
      </c>
      <c r="AK156" s="106">
        <f t="shared" si="123"/>
        <v>0</v>
      </c>
      <c r="AL156" s="154">
        <f t="shared" si="109"/>
        <v>-50</v>
      </c>
      <c r="AM156" s="155">
        <f t="shared" si="110"/>
        <v>3</v>
      </c>
      <c r="AO156" s="66" t="str">
        <f t="shared" si="111"/>
        <v>L</v>
      </c>
      <c r="AP156" s="66">
        <f t="shared" si="95"/>
        <v>3</v>
      </c>
      <c r="AQ156" s="66">
        <f t="shared" si="112"/>
        <v>1</v>
      </c>
      <c r="AR156" s="66">
        <f t="shared" si="113"/>
        <v>2</v>
      </c>
      <c r="AS156" s="106">
        <f t="shared" si="88"/>
        <v>1</v>
      </c>
      <c r="AT156" s="106">
        <f t="shared" si="124"/>
        <v>0</v>
      </c>
      <c r="AU156" s="154">
        <f t="shared" si="114"/>
        <v>-290</v>
      </c>
    </row>
    <row r="157" spans="1:47">
      <c r="A157" s="197">
        <f t="shared" si="96"/>
        <v>147</v>
      </c>
      <c r="B157" s="198">
        <f>Data!B157</f>
        <v>33</v>
      </c>
      <c r="D157" s="112">
        <f t="shared" si="89"/>
        <v>3</v>
      </c>
      <c r="E157" s="116" t="str">
        <f t="shared" si="90"/>
        <v>C</v>
      </c>
      <c r="F157" s="158"/>
      <c r="G157" s="66" t="str">
        <f t="shared" si="97"/>
        <v>L</v>
      </c>
      <c r="H157" s="66">
        <f t="shared" si="91"/>
        <v>1</v>
      </c>
      <c r="I157" s="66">
        <f t="shared" si="98"/>
        <v>2</v>
      </c>
      <c r="J157" s="66">
        <f t="shared" si="99"/>
        <v>1</v>
      </c>
      <c r="K157" s="106">
        <f t="shared" si="92"/>
        <v>2</v>
      </c>
      <c r="L157" s="106">
        <f t="shared" si="100"/>
        <v>0</v>
      </c>
      <c r="M157" s="154">
        <f t="shared" si="101"/>
        <v>-112</v>
      </c>
      <c r="O157" s="66" t="str">
        <f t="shared" si="102"/>
        <v>L</v>
      </c>
      <c r="P157" s="66">
        <f t="shared" si="125"/>
        <v>1</v>
      </c>
      <c r="Q157" s="66">
        <f t="shared" si="93"/>
        <v>2</v>
      </c>
      <c r="R157" s="66">
        <f t="shared" si="94"/>
        <v>1</v>
      </c>
      <c r="S157" s="106">
        <f t="shared" si="87"/>
        <v>2</v>
      </c>
      <c r="T157" s="106">
        <f t="shared" si="103"/>
        <v>0</v>
      </c>
      <c r="U157" s="154">
        <f t="shared" si="104"/>
        <v>80</v>
      </c>
      <c r="W157" s="66" t="str">
        <f t="shared" si="105"/>
        <v>L</v>
      </c>
      <c r="X157" s="66">
        <f t="shared" si="126"/>
        <v>1</v>
      </c>
      <c r="Y157" s="66">
        <f t="shared" si="115"/>
        <v>7</v>
      </c>
      <c r="Z157" s="66">
        <f t="shared" si="116"/>
        <v>2</v>
      </c>
      <c r="AA157" s="106">
        <f t="shared" si="117"/>
        <v>21</v>
      </c>
      <c r="AB157" s="106">
        <f t="shared" si="118"/>
        <v>0</v>
      </c>
      <c r="AC157" s="154">
        <f t="shared" si="106"/>
        <v>-60</v>
      </c>
      <c r="AD157" s="155">
        <f t="shared" si="107"/>
        <v>103</v>
      </c>
      <c r="AF157" s="66" t="str">
        <f t="shared" si="108"/>
        <v>W</v>
      </c>
      <c r="AG157" s="66">
        <f t="shared" si="119"/>
        <v>3</v>
      </c>
      <c r="AH157" s="66">
        <f t="shared" si="120"/>
        <v>8</v>
      </c>
      <c r="AI157" s="66">
        <f t="shared" si="121"/>
        <v>2</v>
      </c>
      <c r="AJ157" s="106">
        <f t="shared" si="122"/>
        <v>34</v>
      </c>
      <c r="AK157" s="106">
        <f t="shared" si="123"/>
        <v>102</v>
      </c>
      <c r="AL157" s="154">
        <f t="shared" si="109"/>
        <v>18</v>
      </c>
      <c r="AM157" s="155">
        <f t="shared" si="110"/>
        <v>18</v>
      </c>
      <c r="AO157" s="66" t="str">
        <f t="shared" si="111"/>
        <v>W</v>
      </c>
      <c r="AP157" s="66">
        <f t="shared" si="95"/>
        <v>3</v>
      </c>
      <c r="AQ157" s="66">
        <f t="shared" si="112"/>
        <v>2</v>
      </c>
      <c r="AR157" s="66">
        <f t="shared" si="113"/>
        <v>1</v>
      </c>
      <c r="AS157" s="106">
        <f t="shared" si="88"/>
        <v>2</v>
      </c>
      <c r="AT157" s="106">
        <f t="shared" si="124"/>
        <v>3</v>
      </c>
      <c r="AU157" s="154">
        <f t="shared" si="114"/>
        <v>-289</v>
      </c>
    </row>
    <row r="158" spans="1:47">
      <c r="A158" s="197">
        <f t="shared" si="96"/>
        <v>148</v>
      </c>
      <c r="B158" s="198">
        <f>Data!B158</f>
        <v>31</v>
      </c>
      <c r="D158" s="112">
        <f t="shared" si="89"/>
        <v>3</v>
      </c>
      <c r="E158" s="116" t="str">
        <f t="shared" si="90"/>
        <v>A</v>
      </c>
      <c r="F158" s="158"/>
      <c r="G158" s="66" t="str">
        <f t="shared" si="97"/>
        <v>L</v>
      </c>
      <c r="H158" s="66">
        <f t="shared" si="91"/>
        <v>1</v>
      </c>
      <c r="I158" s="66">
        <f t="shared" si="98"/>
        <v>2</v>
      </c>
      <c r="J158" s="66">
        <f t="shared" si="99"/>
        <v>2</v>
      </c>
      <c r="K158" s="106">
        <f t="shared" si="92"/>
        <v>2</v>
      </c>
      <c r="L158" s="106">
        <f t="shared" si="100"/>
        <v>0</v>
      </c>
      <c r="M158" s="154">
        <f t="shared" si="101"/>
        <v>-114</v>
      </c>
      <c r="O158" s="66" t="str">
        <f t="shared" si="102"/>
        <v>L</v>
      </c>
      <c r="P158" s="66">
        <f t="shared" si="125"/>
        <v>1</v>
      </c>
      <c r="Q158" s="66">
        <f t="shared" si="93"/>
        <v>2</v>
      </c>
      <c r="R158" s="66">
        <f t="shared" si="94"/>
        <v>2</v>
      </c>
      <c r="S158" s="106">
        <f t="shared" si="87"/>
        <v>2</v>
      </c>
      <c r="T158" s="106">
        <f t="shared" si="103"/>
        <v>0</v>
      </c>
      <c r="U158" s="154">
        <f t="shared" si="104"/>
        <v>78</v>
      </c>
      <c r="W158" s="66" t="str">
        <f t="shared" si="105"/>
        <v>L</v>
      </c>
      <c r="X158" s="66">
        <f t="shared" si="126"/>
        <v>1</v>
      </c>
      <c r="Y158" s="66">
        <f t="shared" si="115"/>
        <v>8</v>
      </c>
      <c r="Z158" s="66">
        <f t="shared" si="116"/>
        <v>1</v>
      </c>
      <c r="AA158" s="106">
        <f t="shared" si="117"/>
        <v>34</v>
      </c>
      <c r="AB158" s="106">
        <f t="shared" si="118"/>
        <v>0</v>
      </c>
      <c r="AC158" s="154">
        <f t="shared" si="106"/>
        <v>-94</v>
      </c>
      <c r="AD158" s="155">
        <f t="shared" si="107"/>
        <v>103</v>
      </c>
      <c r="AF158" s="66" t="str">
        <f t="shared" si="108"/>
        <v>W</v>
      </c>
      <c r="AG158" s="66">
        <f t="shared" si="119"/>
        <v>3</v>
      </c>
      <c r="AH158" s="66">
        <f t="shared" si="120"/>
        <v>1</v>
      </c>
      <c r="AI158" s="66">
        <f t="shared" si="121"/>
        <v>1</v>
      </c>
      <c r="AJ158" s="106">
        <f t="shared" si="122"/>
        <v>1</v>
      </c>
      <c r="AK158" s="106">
        <f t="shared" si="123"/>
        <v>102</v>
      </c>
      <c r="AL158" s="154">
        <f t="shared" si="109"/>
        <v>119</v>
      </c>
      <c r="AM158" s="155">
        <f t="shared" si="110"/>
        <v>119</v>
      </c>
      <c r="AO158" s="66" t="str">
        <f t="shared" si="111"/>
        <v>W</v>
      </c>
      <c r="AP158" s="66">
        <f t="shared" si="95"/>
        <v>3</v>
      </c>
      <c r="AQ158" s="66">
        <f t="shared" si="112"/>
        <v>2</v>
      </c>
      <c r="AR158" s="66">
        <f t="shared" si="113"/>
        <v>2</v>
      </c>
      <c r="AS158" s="106">
        <f t="shared" si="88"/>
        <v>2</v>
      </c>
      <c r="AT158" s="106">
        <f t="shared" si="124"/>
        <v>6</v>
      </c>
      <c r="AU158" s="154">
        <f t="shared" si="114"/>
        <v>-285</v>
      </c>
    </row>
    <row r="159" spans="1:47">
      <c r="A159" s="197">
        <f t="shared" si="96"/>
        <v>149</v>
      </c>
      <c r="B159" s="198">
        <f>Data!B159</f>
        <v>17</v>
      </c>
      <c r="D159" s="112">
        <f t="shared" si="89"/>
        <v>2</v>
      </c>
      <c r="E159" s="116" t="str">
        <f t="shared" si="90"/>
        <v>B</v>
      </c>
      <c r="F159" s="158"/>
      <c r="G159" s="66" t="str">
        <f t="shared" si="97"/>
        <v>L</v>
      </c>
      <c r="H159" s="66">
        <f t="shared" si="91"/>
        <v>1</v>
      </c>
      <c r="I159" s="66">
        <f t="shared" si="98"/>
        <v>3</v>
      </c>
      <c r="J159" s="66">
        <f t="shared" si="99"/>
        <v>1</v>
      </c>
      <c r="K159" s="106">
        <f t="shared" si="92"/>
        <v>3</v>
      </c>
      <c r="L159" s="106">
        <f t="shared" si="100"/>
        <v>0</v>
      </c>
      <c r="M159" s="154">
        <f t="shared" si="101"/>
        <v>-117</v>
      </c>
      <c r="O159" s="66" t="str">
        <f t="shared" si="102"/>
        <v>L</v>
      </c>
      <c r="P159" s="66">
        <f t="shared" si="125"/>
        <v>1</v>
      </c>
      <c r="Q159" s="66">
        <f t="shared" si="93"/>
        <v>3</v>
      </c>
      <c r="R159" s="66">
        <f t="shared" si="94"/>
        <v>1</v>
      </c>
      <c r="S159" s="106">
        <f t="shared" si="87"/>
        <v>3</v>
      </c>
      <c r="T159" s="106">
        <f t="shared" si="103"/>
        <v>0</v>
      </c>
      <c r="U159" s="154">
        <f t="shared" si="104"/>
        <v>75</v>
      </c>
      <c r="W159" s="66" t="str">
        <f t="shared" si="105"/>
        <v>L</v>
      </c>
      <c r="X159" s="66">
        <f t="shared" si="126"/>
        <v>1</v>
      </c>
      <c r="Y159" s="66">
        <f t="shared" si="115"/>
        <v>8</v>
      </c>
      <c r="Z159" s="66">
        <f t="shared" si="116"/>
        <v>2</v>
      </c>
      <c r="AA159" s="106">
        <f t="shared" si="117"/>
        <v>34</v>
      </c>
      <c r="AB159" s="106">
        <f t="shared" si="118"/>
        <v>0</v>
      </c>
      <c r="AC159" s="154">
        <f t="shared" si="106"/>
        <v>-128</v>
      </c>
      <c r="AD159" s="155">
        <f t="shared" si="107"/>
        <v>103</v>
      </c>
      <c r="AF159" s="66" t="str">
        <f t="shared" si="108"/>
        <v>L</v>
      </c>
      <c r="AG159" s="66">
        <f t="shared" si="119"/>
        <v>2</v>
      </c>
      <c r="AH159" s="66">
        <f t="shared" si="120"/>
        <v>1</v>
      </c>
      <c r="AI159" s="66">
        <f t="shared" si="121"/>
        <v>1</v>
      </c>
      <c r="AJ159" s="106">
        <f t="shared" si="122"/>
        <v>1</v>
      </c>
      <c r="AK159" s="106">
        <f t="shared" si="123"/>
        <v>0</v>
      </c>
      <c r="AL159" s="154">
        <f t="shared" si="109"/>
        <v>118</v>
      </c>
      <c r="AM159" s="155">
        <f t="shared" si="110"/>
        <v>119</v>
      </c>
      <c r="AO159" s="66" t="str">
        <f t="shared" si="111"/>
        <v>L</v>
      </c>
      <c r="AP159" s="66">
        <f t="shared" si="95"/>
        <v>2</v>
      </c>
      <c r="AQ159" s="66">
        <f t="shared" si="112"/>
        <v>3</v>
      </c>
      <c r="AR159" s="66">
        <f t="shared" si="113"/>
        <v>1</v>
      </c>
      <c r="AS159" s="106">
        <f t="shared" si="88"/>
        <v>3</v>
      </c>
      <c r="AT159" s="106">
        <f t="shared" si="124"/>
        <v>0</v>
      </c>
      <c r="AU159" s="154">
        <f t="shared" si="114"/>
        <v>-288</v>
      </c>
    </row>
    <row r="160" spans="1:47">
      <c r="A160" s="197">
        <f t="shared" si="96"/>
        <v>150</v>
      </c>
      <c r="B160" s="198">
        <f>Data!B160</f>
        <v>11</v>
      </c>
      <c r="D160" s="112">
        <f t="shared" si="89"/>
        <v>1</v>
      </c>
      <c r="E160" s="116" t="str">
        <f t="shared" si="90"/>
        <v>B</v>
      </c>
      <c r="F160" s="158"/>
      <c r="G160" s="66" t="str">
        <f t="shared" si="97"/>
        <v>W</v>
      </c>
      <c r="H160" s="66">
        <f t="shared" si="91"/>
        <v>1</v>
      </c>
      <c r="I160" s="66">
        <f t="shared" si="98"/>
        <v>3</v>
      </c>
      <c r="J160" s="66">
        <f t="shared" si="99"/>
        <v>2</v>
      </c>
      <c r="K160" s="106">
        <f t="shared" si="92"/>
        <v>3</v>
      </c>
      <c r="L160" s="106">
        <f t="shared" si="100"/>
        <v>9</v>
      </c>
      <c r="M160" s="154">
        <f t="shared" si="101"/>
        <v>-111</v>
      </c>
      <c r="O160" s="66" t="str">
        <f t="shared" si="102"/>
        <v>W</v>
      </c>
      <c r="P160" s="66">
        <f t="shared" si="125"/>
        <v>1</v>
      </c>
      <c r="Q160" s="66">
        <f t="shared" si="93"/>
        <v>3</v>
      </c>
      <c r="R160" s="66">
        <f t="shared" si="94"/>
        <v>2</v>
      </c>
      <c r="S160" s="106">
        <f t="shared" si="87"/>
        <v>3</v>
      </c>
      <c r="T160" s="106">
        <f t="shared" si="103"/>
        <v>9</v>
      </c>
      <c r="U160" s="154">
        <f t="shared" si="104"/>
        <v>81</v>
      </c>
      <c r="W160" s="66" t="str">
        <f t="shared" si="105"/>
        <v>W</v>
      </c>
      <c r="X160" s="66">
        <f t="shared" si="126"/>
        <v>2</v>
      </c>
      <c r="Y160" s="66">
        <f t="shared" si="115"/>
        <v>1</v>
      </c>
      <c r="Z160" s="66">
        <f t="shared" si="116"/>
        <v>1</v>
      </c>
      <c r="AA160" s="106">
        <f t="shared" si="117"/>
        <v>1</v>
      </c>
      <c r="AB160" s="106">
        <f t="shared" si="118"/>
        <v>102</v>
      </c>
      <c r="AC160" s="154">
        <f t="shared" si="106"/>
        <v>-27</v>
      </c>
      <c r="AD160" s="155">
        <f t="shared" si="107"/>
        <v>103</v>
      </c>
      <c r="AF160" s="66" t="str">
        <f t="shared" si="108"/>
        <v>L</v>
      </c>
      <c r="AG160" s="66">
        <f t="shared" si="119"/>
        <v>1</v>
      </c>
      <c r="AH160" s="66">
        <f t="shared" si="120"/>
        <v>1</v>
      </c>
      <c r="AI160" s="66">
        <f t="shared" si="121"/>
        <v>2</v>
      </c>
      <c r="AJ160" s="106">
        <f t="shared" si="122"/>
        <v>1</v>
      </c>
      <c r="AK160" s="106">
        <f t="shared" si="123"/>
        <v>0</v>
      </c>
      <c r="AL160" s="154">
        <f t="shared" si="109"/>
        <v>117</v>
      </c>
      <c r="AM160" s="155">
        <f t="shared" si="110"/>
        <v>119</v>
      </c>
      <c r="AO160" s="66" t="str">
        <f t="shared" si="111"/>
        <v>L</v>
      </c>
      <c r="AP160" s="66">
        <f t="shared" si="95"/>
        <v>1</v>
      </c>
      <c r="AQ160" s="66">
        <f t="shared" si="112"/>
        <v>3</v>
      </c>
      <c r="AR160" s="66">
        <f t="shared" si="113"/>
        <v>2</v>
      </c>
      <c r="AS160" s="106">
        <f t="shared" si="88"/>
        <v>3</v>
      </c>
      <c r="AT160" s="106">
        <f t="shared" si="124"/>
        <v>0</v>
      </c>
      <c r="AU160" s="154">
        <f t="shared" si="114"/>
        <v>-291</v>
      </c>
    </row>
    <row r="161" spans="1:47">
      <c r="A161" s="197">
        <f t="shared" si="96"/>
        <v>151</v>
      </c>
      <c r="B161" s="198">
        <f>Data!B161</f>
        <v>4</v>
      </c>
      <c r="D161" s="112">
        <f t="shared" si="89"/>
        <v>1</v>
      </c>
      <c r="E161" s="116" t="str">
        <f t="shared" si="90"/>
        <v>A</v>
      </c>
      <c r="F161" s="158"/>
      <c r="G161" s="66" t="str">
        <f t="shared" si="97"/>
        <v>W</v>
      </c>
      <c r="H161" s="66">
        <f t="shared" si="91"/>
        <v>1</v>
      </c>
      <c r="I161" s="66">
        <f t="shared" si="98"/>
        <v>4</v>
      </c>
      <c r="J161" s="66">
        <f t="shared" si="99"/>
        <v>1</v>
      </c>
      <c r="K161" s="106">
        <f t="shared" si="92"/>
        <v>5</v>
      </c>
      <c r="L161" s="106">
        <f t="shared" si="100"/>
        <v>9</v>
      </c>
      <c r="M161" s="154">
        <f t="shared" si="101"/>
        <v>-107</v>
      </c>
      <c r="O161" s="66" t="str">
        <f t="shared" si="102"/>
        <v>W</v>
      </c>
      <c r="P161" s="66">
        <f t="shared" si="125"/>
        <v>1</v>
      </c>
      <c r="Q161" s="66">
        <f t="shared" si="93"/>
        <v>4</v>
      </c>
      <c r="R161" s="66">
        <f t="shared" si="94"/>
        <v>1</v>
      </c>
      <c r="S161" s="106">
        <f t="shared" si="87"/>
        <v>5</v>
      </c>
      <c r="T161" s="106">
        <f t="shared" si="103"/>
        <v>9</v>
      </c>
      <c r="U161" s="154">
        <f t="shared" si="104"/>
        <v>85</v>
      </c>
      <c r="W161" s="66" t="str">
        <f t="shared" si="105"/>
        <v>L</v>
      </c>
      <c r="X161" s="66">
        <f t="shared" si="126"/>
        <v>2</v>
      </c>
      <c r="Y161" s="66">
        <f t="shared" si="115"/>
        <v>1</v>
      </c>
      <c r="Z161" s="66">
        <f t="shared" si="116"/>
        <v>2</v>
      </c>
      <c r="AA161" s="106">
        <f t="shared" si="117"/>
        <v>1</v>
      </c>
      <c r="AB161" s="106">
        <f t="shared" si="118"/>
        <v>0</v>
      </c>
      <c r="AC161" s="154">
        <f t="shared" si="106"/>
        <v>-28</v>
      </c>
      <c r="AD161" s="155">
        <f t="shared" si="107"/>
        <v>103</v>
      </c>
      <c r="AF161" s="66" t="str">
        <f t="shared" si="108"/>
        <v>W</v>
      </c>
      <c r="AG161" s="66">
        <f t="shared" si="119"/>
        <v>1</v>
      </c>
      <c r="AH161" s="66">
        <f t="shared" si="120"/>
        <v>2</v>
      </c>
      <c r="AI161" s="66">
        <f t="shared" si="121"/>
        <v>1</v>
      </c>
      <c r="AJ161" s="106">
        <f t="shared" si="122"/>
        <v>2</v>
      </c>
      <c r="AK161" s="106">
        <f t="shared" si="123"/>
        <v>3</v>
      </c>
      <c r="AL161" s="154">
        <f t="shared" si="109"/>
        <v>118</v>
      </c>
      <c r="AM161" s="155">
        <f t="shared" si="110"/>
        <v>119</v>
      </c>
      <c r="AO161" s="66" t="str">
        <f t="shared" si="111"/>
        <v>W</v>
      </c>
      <c r="AP161" s="66">
        <f t="shared" si="95"/>
        <v>1</v>
      </c>
      <c r="AQ161" s="66">
        <f t="shared" si="112"/>
        <v>4</v>
      </c>
      <c r="AR161" s="66">
        <f t="shared" si="113"/>
        <v>1</v>
      </c>
      <c r="AS161" s="106">
        <f t="shared" si="88"/>
        <v>5</v>
      </c>
      <c r="AT161" s="106">
        <f t="shared" si="124"/>
        <v>9</v>
      </c>
      <c r="AU161" s="154">
        <f t="shared" si="114"/>
        <v>-287</v>
      </c>
    </row>
    <row r="162" spans="1:47">
      <c r="A162" s="197">
        <f t="shared" si="96"/>
        <v>152</v>
      </c>
      <c r="B162" s="198">
        <f>Data!B162</f>
        <v>21</v>
      </c>
      <c r="D162" s="112">
        <f t="shared" si="89"/>
        <v>2</v>
      </c>
      <c r="E162" s="116" t="str">
        <f t="shared" si="90"/>
        <v>C</v>
      </c>
      <c r="F162" s="158"/>
      <c r="G162" s="66" t="str">
        <f t="shared" si="97"/>
        <v>L</v>
      </c>
      <c r="H162" s="66">
        <f t="shared" si="91"/>
        <v>1</v>
      </c>
      <c r="I162" s="66">
        <f t="shared" si="98"/>
        <v>4</v>
      </c>
      <c r="J162" s="66">
        <f t="shared" si="99"/>
        <v>2</v>
      </c>
      <c r="K162" s="106">
        <f t="shared" si="92"/>
        <v>5</v>
      </c>
      <c r="L162" s="106">
        <f t="shared" si="100"/>
        <v>0</v>
      </c>
      <c r="M162" s="154">
        <f t="shared" si="101"/>
        <v>-112</v>
      </c>
      <c r="O162" s="66" t="str">
        <f t="shared" si="102"/>
        <v>L</v>
      </c>
      <c r="P162" s="66">
        <f t="shared" si="125"/>
        <v>1</v>
      </c>
      <c r="Q162" s="66">
        <f t="shared" si="93"/>
        <v>4</v>
      </c>
      <c r="R162" s="66">
        <f t="shared" si="94"/>
        <v>2</v>
      </c>
      <c r="S162" s="106">
        <f t="shared" si="87"/>
        <v>5</v>
      </c>
      <c r="T162" s="106">
        <f t="shared" si="103"/>
        <v>0</v>
      </c>
      <c r="U162" s="154">
        <f t="shared" si="104"/>
        <v>80</v>
      </c>
      <c r="W162" s="66" t="str">
        <f t="shared" si="105"/>
        <v>W</v>
      </c>
      <c r="X162" s="66">
        <f t="shared" si="126"/>
        <v>2</v>
      </c>
      <c r="Y162" s="66">
        <f t="shared" si="115"/>
        <v>2</v>
      </c>
      <c r="Z162" s="66">
        <f t="shared" si="116"/>
        <v>1</v>
      </c>
      <c r="AA162" s="106">
        <f t="shared" si="117"/>
        <v>2</v>
      </c>
      <c r="AB162" s="106">
        <f t="shared" si="118"/>
        <v>3</v>
      </c>
      <c r="AC162" s="154">
        <f t="shared" si="106"/>
        <v>-27</v>
      </c>
      <c r="AD162" s="155">
        <f t="shared" si="107"/>
        <v>103</v>
      </c>
      <c r="AF162" s="66" t="str">
        <f t="shared" si="108"/>
        <v>L</v>
      </c>
      <c r="AG162" s="66">
        <f t="shared" si="119"/>
        <v>2</v>
      </c>
      <c r="AH162" s="66">
        <f t="shared" si="120"/>
        <v>2</v>
      </c>
      <c r="AI162" s="66">
        <f t="shared" si="121"/>
        <v>2</v>
      </c>
      <c r="AJ162" s="106">
        <f t="shared" si="122"/>
        <v>2</v>
      </c>
      <c r="AK162" s="106">
        <f t="shared" si="123"/>
        <v>0</v>
      </c>
      <c r="AL162" s="154">
        <f t="shared" si="109"/>
        <v>116</v>
      </c>
      <c r="AM162" s="155">
        <f t="shared" si="110"/>
        <v>119</v>
      </c>
      <c r="AO162" s="66" t="str">
        <f t="shared" si="111"/>
        <v>L</v>
      </c>
      <c r="AP162" s="66">
        <f t="shared" si="95"/>
        <v>2</v>
      </c>
      <c r="AQ162" s="66">
        <f t="shared" si="112"/>
        <v>4</v>
      </c>
      <c r="AR162" s="66">
        <f t="shared" si="113"/>
        <v>2</v>
      </c>
      <c r="AS162" s="106">
        <f t="shared" si="88"/>
        <v>5</v>
      </c>
      <c r="AT162" s="106">
        <f t="shared" si="124"/>
        <v>0</v>
      </c>
      <c r="AU162" s="154">
        <f t="shared" si="114"/>
        <v>-292</v>
      </c>
    </row>
    <row r="163" spans="1:47">
      <c r="A163" s="197">
        <f t="shared" si="96"/>
        <v>153</v>
      </c>
      <c r="B163" s="198">
        <f>Data!B163</f>
        <v>18</v>
      </c>
      <c r="D163" s="112">
        <f t="shared" si="89"/>
        <v>2</v>
      </c>
      <c r="E163" s="116" t="str">
        <f t="shared" si="90"/>
        <v>C</v>
      </c>
      <c r="F163" s="158"/>
      <c r="G163" s="66" t="str">
        <f t="shared" si="97"/>
        <v>L</v>
      </c>
      <c r="H163" s="66">
        <f t="shared" si="91"/>
        <v>1</v>
      </c>
      <c r="I163" s="66">
        <f t="shared" si="98"/>
        <v>5</v>
      </c>
      <c r="J163" s="66">
        <f t="shared" si="99"/>
        <v>1</v>
      </c>
      <c r="K163" s="106">
        <f t="shared" si="92"/>
        <v>8</v>
      </c>
      <c r="L163" s="106">
        <f t="shared" si="100"/>
        <v>0</v>
      </c>
      <c r="M163" s="154">
        <f t="shared" si="101"/>
        <v>-120</v>
      </c>
      <c r="O163" s="66" t="str">
        <f t="shared" si="102"/>
        <v>L</v>
      </c>
      <c r="P163" s="66">
        <f t="shared" si="125"/>
        <v>1</v>
      </c>
      <c r="Q163" s="66">
        <f t="shared" si="93"/>
        <v>5</v>
      </c>
      <c r="R163" s="66">
        <f t="shared" si="94"/>
        <v>1</v>
      </c>
      <c r="S163" s="106">
        <f t="shared" si="87"/>
        <v>8</v>
      </c>
      <c r="T163" s="106">
        <f t="shared" si="103"/>
        <v>0</v>
      </c>
      <c r="U163" s="154">
        <f t="shared" si="104"/>
        <v>72</v>
      </c>
      <c r="W163" s="66" t="str">
        <f t="shared" si="105"/>
        <v>W</v>
      </c>
      <c r="X163" s="66">
        <f t="shared" si="126"/>
        <v>2</v>
      </c>
      <c r="Y163" s="66">
        <f t="shared" si="115"/>
        <v>2</v>
      </c>
      <c r="Z163" s="66">
        <f t="shared" si="116"/>
        <v>2</v>
      </c>
      <c r="AA163" s="106">
        <f t="shared" si="117"/>
        <v>2</v>
      </c>
      <c r="AB163" s="106">
        <f t="shared" si="118"/>
        <v>6</v>
      </c>
      <c r="AC163" s="154">
        <f t="shared" si="106"/>
        <v>-23</v>
      </c>
      <c r="AD163" s="155">
        <f t="shared" si="107"/>
        <v>103</v>
      </c>
      <c r="AF163" s="66" t="str">
        <f t="shared" si="108"/>
        <v>W</v>
      </c>
      <c r="AG163" s="66">
        <f t="shared" si="119"/>
        <v>2</v>
      </c>
      <c r="AH163" s="66">
        <f t="shared" si="120"/>
        <v>3</v>
      </c>
      <c r="AI163" s="66">
        <f t="shared" si="121"/>
        <v>1</v>
      </c>
      <c r="AJ163" s="106">
        <f t="shared" si="122"/>
        <v>3</v>
      </c>
      <c r="AK163" s="106">
        <f t="shared" si="123"/>
        <v>6</v>
      </c>
      <c r="AL163" s="154">
        <f t="shared" si="109"/>
        <v>119</v>
      </c>
      <c r="AM163" s="155">
        <f t="shared" si="110"/>
        <v>119</v>
      </c>
      <c r="AO163" s="66" t="str">
        <f t="shared" si="111"/>
        <v>W</v>
      </c>
      <c r="AP163" s="66">
        <f t="shared" si="95"/>
        <v>2</v>
      </c>
      <c r="AQ163" s="66">
        <f t="shared" si="112"/>
        <v>5</v>
      </c>
      <c r="AR163" s="66">
        <f t="shared" si="113"/>
        <v>1</v>
      </c>
      <c r="AS163" s="106">
        <f t="shared" si="88"/>
        <v>8</v>
      </c>
      <c r="AT163" s="106">
        <f t="shared" si="124"/>
        <v>15</v>
      </c>
      <c r="AU163" s="154">
        <f t="shared" si="114"/>
        <v>-285</v>
      </c>
    </row>
    <row r="164" spans="1:47">
      <c r="A164" s="197">
        <f t="shared" si="96"/>
        <v>154</v>
      </c>
      <c r="B164" s="198">
        <f>Data!B164</f>
        <v>3</v>
      </c>
      <c r="D164" s="112">
        <f t="shared" si="89"/>
        <v>1</v>
      </c>
      <c r="E164" s="116" t="str">
        <f t="shared" si="90"/>
        <v>C</v>
      </c>
      <c r="F164" s="158"/>
      <c r="G164" s="66" t="str">
        <f t="shared" si="97"/>
        <v>W</v>
      </c>
      <c r="H164" s="66">
        <f t="shared" si="91"/>
        <v>1</v>
      </c>
      <c r="I164" s="66">
        <f t="shared" si="98"/>
        <v>5</v>
      </c>
      <c r="J164" s="66">
        <f t="shared" si="99"/>
        <v>2</v>
      </c>
      <c r="K164" s="106">
        <f t="shared" si="92"/>
        <v>8</v>
      </c>
      <c r="L164" s="106">
        <f t="shared" si="100"/>
        <v>24</v>
      </c>
      <c r="M164" s="154">
        <f t="shared" si="101"/>
        <v>-104</v>
      </c>
      <c r="O164" s="66" t="str">
        <f t="shared" si="102"/>
        <v>W</v>
      </c>
      <c r="P164" s="66">
        <f t="shared" si="125"/>
        <v>1</v>
      </c>
      <c r="Q164" s="66">
        <f t="shared" si="93"/>
        <v>5</v>
      </c>
      <c r="R164" s="66">
        <f t="shared" si="94"/>
        <v>2</v>
      </c>
      <c r="S164" s="106">
        <f t="shared" si="87"/>
        <v>8</v>
      </c>
      <c r="T164" s="106">
        <f t="shared" si="103"/>
        <v>24</v>
      </c>
      <c r="U164" s="154">
        <f t="shared" si="104"/>
        <v>88</v>
      </c>
      <c r="W164" s="66" t="str">
        <f t="shared" si="105"/>
        <v>L</v>
      </c>
      <c r="X164" s="66">
        <f t="shared" si="126"/>
        <v>2</v>
      </c>
      <c r="Y164" s="66">
        <f t="shared" si="115"/>
        <v>3</v>
      </c>
      <c r="Z164" s="66">
        <f t="shared" si="116"/>
        <v>1</v>
      </c>
      <c r="AA164" s="106">
        <f t="shared" si="117"/>
        <v>3</v>
      </c>
      <c r="AB164" s="106">
        <f t="shared" si="118"/>
        <v>0</v>
      </c>
      <c r="AC164" s="154">
        <f t="shared" si="106"/>
        <v>-26</v>
      </c>
      <c r="AD164" s="155">
        <f t="shared" si="107"/>
        <v>103</v>
      </c>
      <c r="AF164" s="66" t="str">
        <f t="shared" si="108"/>
        <v>L</v>
      </c>
      <c r="AG164" s="66">
        <f t="shared" si="119"/>
        <v>1</v>
      </c>
      <c r="AH164" s="66">
        <f t="shared" si="120"/>
        <v>3</v>
      </c>
      <c r="AI164" s="66">
        <f t="shared" si="121"/>
        <v>2</v>
      </c>
      <c r="AJ164" s="106">
        <f t="shared" si="122"/>
        <v>3</v>
      </c>
      <c r="AK164" s="106">
        <f t="shared" si="123"/>
        <v>0</v>
      </c>
      <c r="AL164" s="154">
        <f t="shared" si="109"/>
        <v>116</v>
      </c>
      <c r="AM164" s="155">
        <f t="shared" si="110"/>
        <v>119</v>
      </c>
      <c r="AO164" s="66" t="str">
        <f t="shared" si="111"/>
        <v>L</v>
      </c>
      <c r="AP164" s="66">
        <f t="shared" si="95"/>
        <v>1</v>
      </c>
      <c r="AQ164" s="66">
        <f t="shared" si="112"/>
        <v>5</v>
      </c>
      <c r="AR164" s="66">
        <f t="shared" si="113"/>
        <v>2</v>
      </c>
      <c r="AS164" s="106">
        <f t="shared" si="88"/>
        <v>8</v>
      </c>
      <c r="AT164" s="106">
        <f t="shared" si="124"/>
        <v>0</v>
      </c>
      <c r="AU164" s="154">
        <f t="shared" si="114"/>
        <v>-293</v>
      </c>
    </row>
    <row r="165" spans="1:47">
      <c r="A165" s="197">
        <f t="shared" si="96"/>
        <v>155</v>
      </c>
      <c r="B165" s="198">
        <f>Data!B165</f>
        <v>20</v>
      </c>
      <c r="D165" s="112">
        <f t="shared" si="89"/>
        <v>2</v>
      </c>
      <c r="E165" s="116" t="str">
        <f t="shared" si="90"/>
        <v>B</v>
      </c>
      <c r="F165" s="158"/>
      <c r="G165" s="66" t="str">
        <f t="shared" si="97"/>
        <v>L</v>
      </c>
      <c r="H165" s="66">
        <f t="shared" si="91"/>
        <v>1</v>
      </c>
      <c r="I165" s="66">
        <f t="shared" si="98"/>
        <v>6</v>
      </c>
      <c r="J165" s="66">
        <f t="shared" si="99"/>
        <v>1</v>
      </c>
      <c r="K165" s="106">
        <f t="shared" si="92"/>
        <v>13</v>
      </c>
      <c r="L165" s="106">
        <f t="shared" si="100"/>
        <v>0</v>
      </c>
      <c r="M165" s="154">
        <f t="shared" si="101"/>
        <v>-117</v>
      </c>
      <c r="O165" s="66" t="str">
        <f t="shared" si="102"/>
        <v>L</v>
      </c>
      <c r="P165" s="66">
        <f t="shared" si="125"/>
        <v>1</v>
      </c>
      <c r="Q165" s="66">
        <f t="shared" si="93"/>
        <v>6</v>
      </c>
      <c r="R165" s="66">
        <f t="shared" si="94"/>
        <v>1</v>
      </c>
      <c r="S165" s="106">
        <f t="shared" si="87"/>
        <v>13</v>
      </c>
      <c r="T165" s="106">
        <f t="shared" si="103"/>
        <v>0</v>
      </c>
      <c r="U165" s="154">
        <f t="shared" si="104"/>
        <v>75</v>
      </c>
      <c r="W165" s="66" t="str">
        <f t="shared" si="105"/>
        <v>W</v>
      </c>
      <c r="X165" s="66">
        <f t="shared" si="126"/>
        <v>2</v>
      </c>
      <c r="Y165" s="66">
        <f t="shared" si="115"/>
        <v>3</v>
      </c>
      <c r="Z165" s="66">
        <f t="shared" si="116"/>
        <v>2</v>
      </c>
      <c r="AA165" s="106">
        <f t="shared" si="117"/>
        <v>3</v>
      </c>
      <c r="AB165" s="106">
        <f t="shared" si="118"/>
        <v>9</v>
      </c>
      <c r="AC165" s="154">
        <f t="shared" si="106"/>
        <v>-20</v>
      </c>
      <c r="AD165" s="155">
        <f t="shared" si="107"/>
        <v>103</v>
      </c>
      <c r="AF165" s="66" t="str">
        <f t="shared" si="108"/>
        <v>L</v>
      </c>
      <c r="AG165" s="66">
        <f t="shared" si="119"/>
        <v>2</v>
      </c>
      <c r="AH165" s="66">
        <f t="shared" si="120"/>
        <v>4</v>
      </c>
      <c r="AI165" s="66">
        <f t="shared" si="121"/>
        <v>1</v>
      </c>
      <c r="AJ165" s="106">
        <f t="shared" si="122"/>
        <v>5</v>
      </c>
      <c r="AK165" s="106">
        <f t="shared" si="123"/>
        <v>0</v>
      </c>
      <c r="AL165" s="154">
        <f t="shared" si="109"/>
        <v>111</v>
      </c>
      <c r="AM165" s="155">
        <f t="shared" si="110"/>
        <v>119</v>
      </c>
      <c r="AO165" s="66" t="str">
        <f t="shared" si="111"/>
        <v>L</v>
      </c>
      <c r="AP165" s="66">
        <f t="shared" si="95"/>
        <v>2</v>
      </c>
      <c r="AQ165" s="66">
        <f t="shared" si="112"/>
        <v>6</v>
      </c>
      <c r="AR165" s="66">
        <f t="shared" si="113"/>
        <v>1</v>
      </c>
      <c r="AS165" s="106">
        <f t="shared" si="88"/>
        <v>13</v>
      </c>
      <c r="AT165" s="106">
        <f t="shared" si="124"/>
        <v>0</v>
      </c>
      <c r="AU165" s="154">
        <f t="shared" si="114"/>
        <v>-306</v>
      </c>
    </row>
    <row r="166" spans="1:47">
      <c r="A166" s="197">
        <f t="shared" si="96"/>
        <v>156</v>
      </c>
      <c r="B166" s="198">
        <f>Data!B166</f>
        <v>1</v>
      </c>
      <c r="D166" s="112">
        <f t="shared" si="89"/>
        <v>1</v>
      </c>
      <c r="E166" s="116" t="str">
        <f t="shared" si="90"/>
        <v>A</v>
      </c>
      <c r="F166" s="158"/>
      <c r="G166" s="66" t="str">
        <f t="shared" si="97"/>
        <v>W</v>
      </c>
      <c r="H166" s="66">
        <f t="shared" si="91"/>
        <v>1</v>
      </c>
      <c r="I166" s="66">
        <f t="shared" si="98"/>
        <v>6</v>
      </c>
      <c r="J166" s="66">
        <f t="shared" si="99"/>
        <v>2</v>
      </c>
      <c r="K166" s="106">
        <f t="shared" si="92"/>
        <v>13</v>
      </c>
      <c r="L166" s="106">
        <f t="shared" si="100"/>
        <v>39</v>
      </c>
      <c r="M166" s="154">
        <f t="shared" si="101"/>
        <v>-91</v>
      </c>
      <c r="O166" s="66" t="str">
        <f t="shared" si="102"/>
        <v>W</v>
      </c>
      <c r="P166" s="66">
        <f t="shared" si="125"/>
        <v>1</v>
      </c>
      <c r="Q166" s="66">
        <f t="shared" si="93"/>
        <v>6</v>
      </c>
      <c r="R166" s="66">
        <f t="shared" si="94"/>
        <v>2</v>
      </c>
      <c r="S166" s="106">
        <f t="shared" si="87"/>
        <v>13</v>
      </c>
      <c r="T166" s="106">
        <f t="shared" si="103"/>
        <v>39</v>
      </c>
      <c r="U166" s="154">
        <f t="shared" si="104"/>
        <v>101</v>
      </c>
      <c r="W166" s="66" t="str">
        <f t="shared" si="105"/>
        <v>L</v>
      </c>
      <c r="X166" s="66">
        <f t="shared" si="126"/>
        <v>2</v>
      </c>
      <c r="Y166" s="66">
        <f t="shared" si="115"/>
        <v>4</v>
      </c>
      <c r="Z166" s="66">
        <f t="shared" si="116"/>
        <v>1</v>
      </c>
      <c r="AA166" s="106">
        <f t="shared" si="117"/>
        <v>5</v>
      </c>
      <c r="AB166" s="106">
        <f t="shared" si="118"/>
        <v>0</v>
      </c>
      <c r="AC166" s="154">
        <f t="shared" si="106"/>
        <v>-25</v>
      </c>
      <c r="AD166" s="155">
        <f t="shared" si="107"/>
        <v>103</v>
      </c>
      <c r="AF166" s="66" t="str">
        <f t="shared" si="108"/>
        <v>L</v>
      </c>
      <c r="AG166" s="66">
        <f t="shared" si="119"/>
        <v>1</v>
      </c>
      <c r="AH166" s="66">
        <f t="shared" si="120"/>
        <v>4</v>
      </c>
      <c r="AI166" s="66">
        <f t="shared" si="121"/>
        <v>2</v>
      </c>
      <c r="AJ166" s="106">
        <f t="shared" si="122"/>
        <v>5</v>
      </c>
      <c r="AK166" s="106">
        <f t="shared" si="123"/>
        <v>0</v>
      </c>
      <c r="AL166" s="154">
        <f t="shared" si="109"/>
        <v>106</v>
      </c>
      <c r="AM166" s="155">
        <f t="shared" si="110"/>
        <v>119</v>
      </c>
      <c r="AO166" s="66" t="str">
        <f t="shared" si="111"/>
        <v>L</v>
      </c>
      <c r="AP166" s="66">
        <f t="shared" si="95"/>
        <v>1</v>
      </c>
      <c r="AQ166" s="66">
        <f t="shared" si="112"/>
        <v>6</v>
      </c>
      <c r="AR166" s="66">
        <f t="shared" si="113"/>
        <v>2</v>
      </c>
      <c r="AS166" s="106">
        <f t="shared" si="88"/>
        <v>13</v>
      </c>
      <c r="AT166" s="106">
        <f t="shared" si="124"/>
        <v>0</v>
      </c>
      <c r="AU166" s="154">
        <f t="shared" si="114"/>
        <v>-319</v>
      </c>
    </row>
    <row r="167" spans="1:47">
      <c r="A167" s="197">
        <f t="shared" si="96"/>
        <v>157</v>
      </c>
      <c r="B167" s="198">
        <f>Data!B167</f>
        <v>36</v>
      </c>
      <c r="D167" s="112">
        <f t="shared" si="89"/>
        <v>3</v>
      </c>
      <c r="E167" s="116" t="str">
        <f t="shared" si="90"/>
        <v>C</v>
      </c>
      <c r="F167" s="158"/>
      <c r="G167" s="66" t="str">
        <f t="shared" si="97"/>
        <v>L</v>
      </c>
      <c r="H167" s="66">
        <f t="shared" si="91"/>
        <v>1</v>
      </c>
      <c r="I167" s="66">
        <f t="shared" si="98"/>
        <v>7</v>
      </c>
      <c r="J167" s="66">
        <f t="shared" si="99"/>
        <v>1</v>
      </c>
      <c r="K167" s="106">
        <f t="shared" si="92"/>
        <v>21</v>
      </c>
      <c r="L167" s="106">
        <f t="shared" si="100"/>
        <v>0</v>
      </c>
      <c r="M167" s="154">
        <f t="shared" si="101"/>
        <v>-112</v>
      </c>
      <c r="O167" s="66" t="str">
        <f t="shared" si="102"/>
        <v>L</v>
      </c>
      <c r="P167" s="66">
        <f t="shared" si="125"/>
        <v>1</v>
      </c>
      <c r="Q167" s="66">
        <f t="shared" si="93"/>
        <v>7</v>
      </c>
      <c r="R167" s="66">
        <f t="shared" si="94"/>
        <v>1</v>
      </c>
      <c r="S167" s="106">
        <f t="shared" si="87"/>
        <v>21</v>
      </c>
      <c r="T167" s="106">
        <f t="shared" si="103"/>
        <v>0</v>
      </c>
      <c r="U167" s="154">
        <f t="shared" si="104"/>
        <v>80</v>
      </c>
      <c r="W167" s="66" t="str">
        <f t="shared" si="105"/>
        <v>L</v>
      </c>
      <c r="X167" s="66">
        <f t="shared" si="126"/>
        <v>2</v>
      </c>
      <c r="Y167" s="66">
        <f t="shared" si="115"/>
        <v>4</v>
      </c>
      <c r="Z167" s="66">
        <f t="shared" si="116"/>
        <v>2</v>
      </c>
      <c r="AA167" s="106">
        <f t="shared" si="117"/>
        <v>5</v>
      </c>
      <c r="AB167" s="106">
        <f t="shared" si="118"/>
        <v>0</v>
      </c>
      <c r="AC167" s="154">
        <f t="shared" si="106"/>
        <v>-30</v>
      </c>
      <c r="AD167" s="155">
        <f t="shared" si="107"/>
        <v>103</v>
      </c>
      <c r="AF167" s="66" t="str">
        <f t="shared" si="108"/>
        <v>L</v>
      </c>
      <c r="AG167" s="66">
        <f t="shared" si="119"/>
        <v>3</v>
      </c>
      <c r="AH167" s="66">
        <f t="shared" si="120"/>
        <v>5</v>
      </c>
      <c r="AI167" s="66">
        <f t="shared" si="121"/>
        <v>1</v>
      </c>
      <c r="AJ167" s="106">
        <f t="shared" si="122"/>
        <v>8</v>
      </c>
      <c r="AK167" s="106">
        <f t="shared" si="123"/>
        <v>0</v>
      </c>
      <c r="AL167" s="154">
        <f t="shared" si="109"/>
        <v>98</v>
      </c>
      <c r="AM167" s="155">
        <f t="shared" si="110"/>
        <v>119</v>
      </c>
      <c r="AO167" s="66" t="str">
        <f t="shared" si="111"/>
        <v>L</v>
      </c>
      <c r="AP167" s="66">
        <f t="shared" si="95"/>
        <v>3</v>
      </c>
      <c r="AQ167" s="66">
        <f t="shared" si="112"/>
        <v>7</v>
      </c>
      <c r="AR167" s="66">
        <f t="shared" si="113"/>
        <v>1</v>
      </c>
      <c r="AS167" s="106">
        <f t="shared" si="88"/>
        <v>21</v>
      </c>
      <c r="AT167" s="106">
        <f t="shared" si="124"/>
        <v>0</v>
      </c>
      <c r="AU167" s="154">
        <f t="shared" si="114"/>
        <v>-340</v>
      </c>
    </row>
    <row r="168" spans="1:47">
      <c r="A168" s="197">
        <f t="shared" si="96"/>
        <v>158</v>
      </c>
      <c r="B168" s="198">
        <f>Data!B168</f>
        <v>17</v>
      </c>
      <c r="D168" s="112">
        <f t="shared" si="89"/>
        <v>2</v>
      </c>
      <c r="E168" s="116" t="str">
        <f t="shared" si="90"/>
        <v>B</v>
      </c>
      <c r="F168" s="158"/>
      <c r="G168" s="66" t="str">
        <f t="shared" si="97"/>
        <v>L</v>
      </c>
      <c r="H168" s="66">
        <f t="shared" si="91"/>
        <v>1</v>
      </c>
      <c r="I168" s="66">
        <f t="shared" si="98"/>
        <v>7</v>
      </c>
      <c r="J168" s="66">
        <f t="shared" si="99"/>
        <v>2</v>
      </c>
      <c r="K168" s="106">
        <f t="shared" si="92"/>
        <v>21</v>
      </c>
      <c r="L168" s="106">
        <f t="shared" si="100"/>
        <v>0</v>
      </c>
      <c r="M168" s="154">
        <f t="shared" si="101"/>
        <v>-133</v>
      </c>
      <c r="O168" s="66" t="str">
        <f t="shared" si="102"/>
        <v>L</v>
      </c>
      <c r="P168" s="66">
        <f t="shared" si="125"/>
        <v>1</v>
      </c>
      <c r="Q168" s="66">
        <f t="shared" si="93"/>
        <v>7</v>
      </c>
      <c r="R168" s="66">
        <f t="shared" si="94"/>
        <v>2</v>
      </c>
      <c r="S168" s="106">
        <f t="shared" si="87"/>
        <v>21</v>
      </c>
      <c r="T168" s="106">
        <f t="shared" si="103"/>
        <v>0</v>
      </c>
      <c r="U168" s="154">
        <f t="shared" si="104"/>
        <v>59</v>
      </c>
      <c r="W168" s="66" t="str">
        <f t="shared" si="105"/>
        <v>W</v>
      </c>
      <c r="X168" s="66">
        <f t="shared" si="126"/>
        <v>2</v>
      </c>
      <c r="Y168" s="66">
        <f t="shared" si="115"/>
        <v>5</v>
      </c>
      <c r="Z168" s="66">
        <f t="shared" si="116"/>
        <v>1</v>
      </c>
      <c r="AA168" s="106">
        <f t="shared" si="117"/>
        <v>8</v>
      </c>
      <c r="AB168" s="106">
        <f t="shared" si="118"/>
        <v>15</v>
      </c>
      <c r="AC168" s="154">
        <f t="shared" si="106"/>
        <v>-23</v>
      </c>
      <c r="AD168" s="155">
        <f t="shared" si="107"/>
        <v>103</v>
      </c>
      <c r="AF168" s="66" t="str">
        <f t="shared" si="108"/>
        <v>L</v>
      </c>
      <c r="AG168" s="66">
        <f t="shared" si="119"/>
        <v>2</v>
      </c>
      <c r="AH168" s="66">
        <f t="shared" si="120"/>
        <v>5</v>
      </c>
      <c r="AI168" s="66">
        <f t="shared" si="121"/>
        <v>2</v>
      </c>
      <c r="AJ168" s="106">
        <f t="shared" si="122"/>
        <v>8</v>
      </c>
      <c r="AK168" s="106">
        <f t="shared" si="123"/>
        <v>0</v>
      </c>
      <c r="AL168" s="154">
        <f t="shared" si="109"/>
        <v>90</v>
      </c>
      <c r="AM168" s="155">
        <f t="shared" si="110"/>
        <v>119</v>
      </c>
      <c r="AO168" s="66" t="str">
        <f t="shared" si="111"/>
        <v>L</v>
      </c>
      <c r="AP168" s="66">
        <f t="shared" si="95"/>
        <v>2</v>
      </c>
      <c r="AQ168" s="66">
        <f t="shared" si="112"/>
        <v>7</v>
      </c>
      <c r="AR168" s="66">
        <f t="shared" si="113"/>
        <v>2</v>
      </c>
      <c r="AS168" s="106">
        <f t="shared" si="88"/>
        <v>21</v>
      </c>
      <c r="AT168" s="106">
        <f t="shared" si="124"/>
        <v>0</v>
      </c>
      <c r="AU168" s="154">
        <f t="shared" si="114"/>
        <v>-361</v>
      </c>
    </row>
    <row r="169" spans="1:47">
      <c r="A169" s="197">
        <f t="shared" si="96"/>
        <v>159</v>
      </c>
      <c r="B169" s="198">
        <f>Data!B169</f>
        <v>1</v>
      </c>
      <c r="D169" s="112">
        <f t="shared" si="89"/>
        <v>1</v>
      </c>
      <c r="E169" s="116" t="str">
        <f t="shared" si="90"/>
        <v>A</v>
      </c>
      <c r="F169" s="158"/>
      <c r="G169" s="66" t="str">
        <f t="shared" si="97"/>
        <v>W</v>
      </c>
      <c r="H169" s="66">
        <f t="shared" si="91"/>
        <v>1</v>
      </c>
      <c r="I169" s="66">
        <f t="shared" si="98"/>
        <v>8</v>
      </c>
      <c r="J169" s="66">
        <f t="shared" si="99"/>
        <v>1</v>
      </c>
      <c r="K169" s="106">
        <f t="shared" si="92"/>
        <v>34</v>
      </c>
      <c r="L169" s="106">
        <f t="shared" si="100"/>
        <v>63</v>
      </c>
      <c r="M169" s="154">
        <f t="shared" si="101"/>
        <v>-104</v>
      </c>
      <c r="O169" s="66" t="str">
        <f t="shared" si="102"/>
        <v>W</v>
      </c>
      <c r="P169" s="66">
        <f t="shared" si="125"/>
        <v>1</v>
      </c>
      <c r="Q169" s="66">
        <f t="shared" si="93"/>
        <v>8</v>
      </c>
      <c r="R169" s="66">
        <f t="shared" si="94"/>
        <v>1</v>
      </c>
      <c r="S169" s="106">
        <f t="shared" si="87"/>
        <v>34</v>
      </c>
      <c r="T169" s="106">
        <f t="shared" si="103"/>
        <v>63</v>
      </c>
      <c r="U169" s="154">
        <f t="shared" si="104"/>
        <v>88</v>
      </c>
      <c r="W169" s="66" t="str">
        <f t="shared" si="105"/>
        <v>L</v>
      </c>
      <c r="X169" s="66">
        <f t="shared" si="126"/>
        <v>2</v>
      </c>
      <c r="Y169" s="66">
        <f t="shared" si="115"/>
        <v>5</v>
      </c>
      <c r="Z169" s="66">
        <f t="shared" si="116"/>
        <v>2</v>
      </c>
      <c r="AA169" s="106">
        <f t="shared" si="117"/>
        <v>8</v>
      </c>
      <c r="AB169" s="106">
        <f t="shared" si="118"/>
        <v>0</v>
      </c>
      <c r="AC169" s="154">
        <f t="shared" si="106"/>
        <v>-31</v>
      </c>
      <c r="AD169" s="155">
        <f t="shared" si="107"/>
        <v>103</v>
      </c>
      <c r="AF169" s="66" t="str">
        <f t="shared" si="108"/>
        <v>L</v>
      </c>
      <c r="AG169" s="66">
        <f t="shared" si="119"/>
        <v>1</v>
      </c>
      <c r="AH169" s="66">
        <f t="shared" si="120"/>
        <v>6</v>
      </c>
      <c r="AI169" s="66">
        <f t="shared" si="121"/>
        <v>1</v>
      </c>
      <c r="AJ169" s="106">
        <f t="shared" si="122"/>
        <v>13</v>
      </c>
      <c r="AK169" s="106">
        <f t="shared" si="123"/>
        <v>0</v>
      </c>
      <c r="AL169" s="154">
        <f t="shared" si="109"/>
        <v>77</v>
      </c>
      <c r="AM169" s="155">
        <f t="shared" si="110"/>
        <v>119</v>
      </c>
      <c r="AO169" s="66" t="str">
        <f t="shared" si="111"/>
        <v>L</v>
      </c>
      <c r="AP169" s="66">
        <f t="shared" si="95"/>
        <v>1</v>
      </c>
      <c r="AQ169" s="66">
        <f t="shared" si="112"/>
        <v>8</v>
      </c>
      <c r="AR169" s="66">
        <f t="shared" si="113"/>
        <v>1</v>
      </c>
      <c r="AS169" s="106">
        <f t="shared" si="88"/>
        <v>34</v>
      </c>
      <c r="AT169" s="106">
        <f t="shared" si="124"/>
        <v>0</v>
      </c>
      <c r="AU169" s="154">
        <f t="shared" si="114"/>
        <v>-395</v>
      </c>
    </row>
    <row r="170" spans="1:47">
      <c r="A170" s="197">
        <f t="shared" si="96"/>
        <v>160</v>
      </c>
      <c r="B170" s="198">
        <f>Data!B170</f>
        <v>18</v>
      </c>
      <c r="D170" s="112">
        <f t="shared" si="89"/>
        <v>2</v>
      </c>
      <c r="E170" s="116" t="str">
        <f t="shared" si="90"/>
        <v>C</v>
      </c>
      <c r="F170" s="158"/>
      <c r="G170" s="66" t="str">
        <f t="shared" si="97"/>
        <v>L</v>
      </c>
      <c r="H170" s="66">
        <f t="shared" si="91"/>
        <v>1</v>
      </c>
      <c r="I170" s="66">
        <f t="shared" si="98"/>
        <v>8</v>
      </c>
      <c r="J170" s="66">
        <f t="shared" si="99"/>
        <v>2</v>
      </c>
      <c r="K170" s="106">
        <f t="shared" si="92"/>
        <v>34</v>
      </c>
      <c r="L170" s="106">
        <f t="shared" si="100"/>
        <v>0</v>
      </c>
      <c r="M170" s="154">
        <f t="shared" si="101"/>
        <v>-138</v>
      </c>
      <c r="O170" s="66" t="str">
        <f t="shared" si="102"/>
        <v>L</v>
      </c>
      <c r="P170" s="66">
        <f t="shared" si="125"/>
        <v>1</v>
      </c>
      <c r="Q170" s="66">
        <f t="shared" si="93"/>
        <v>8</v>
      </c>
      <c r="R170" s="66">
        <f t="shared" si="94"/>
        <v>2</v>
      </c>
      <c r="S170" s="106">
        <f t="shared" si="87"/>
        <v>34</v>
      </c>
      <c r="T170" s="106">
        <f t="shared" si="103"/>
        <v>0</v>
      </c>
      <c r="U170" s="154">
        <f t="shared" si="104"/>
        <v>54</v>
      </c>
      <c r="W170" s="66" t="str">
        <f t="shared" si="105"/>
        <v>W</v>
      </c>
      <c r="X170" s="66">
        <f t="shared" si="126"/>
        <v>2</v>
      </c>
      <c r="Y170" s="66">
        <f t="shared" si="115"/>
        <v>6</v>
      </c>
      <c r="Z170" s="66">
        <f t="shared" si="116"/>
        <v>1</v>
      </c>
      <c r="AA170" s="106">
        <f t="shared" si="117"/>
        <v>13</v>
      </c>
      <c r="AB170" s="106">
        <f t="shared" si="118"/>
        <v>24</v>
      </c>
      <c r="AC170" s="154">
        <f t="shared" si="106"/>
        <v>-20</v>
      </c>
      <c r="AD170" s="155">
        <f t="shared" si="107"/>
        <v>103</v>
      </c>
      <c r="AF170" s="66" t="str">
        <f t="shared" si="108"/>
        <v>L</v>
      </c>
      <c r="AG170" s="66">
        <f t="shared" si="119"/>
        <v>2</v>
      </c>
      <c r="AH170" s="66">
        <f t="shared" si="120"/>
        <v>6</v>
      </c>
      <c r="AI170" s="66">
        <f t="shared" si="121"/>
        <v>2</v>
      </c>
      <c r="AJ170" s="106">
        <f t="shared" si="122"/>
        <v>13</v>
      </c>
      <c r="AK170" s="106">
        <f t="shared" si="123"/>
        <v>0</v>
      </c>
      <c r="AL170" s="154">
        <f t="shared" si="109"/>
        <v>64</v>
      </c>
      <c r="AM170" s="155">
        <f t="shared" si="110"/>
        <v>119</v>
      </c>
      <c r="AO170" s="66" t="str">
        <f t="shared" si="111"/>
        <v>L</v>
      </c>
      <c r="AP170" s="66">
        <f t="shared" si="95"/>
        <v>2</v>
      </c>
      <c r="AQ170" s="66">
        <f t="shared" si="112"/>
        <v>8</v>
      </c>
      <c r="AR170" s="66">
        <f t="shared" si="113"/>
        <v>2</v>
      </c>
      <c r="AS170" s="106">
        <f t="shared" si="88"/>
        <v>34</v>
      </c>
      <c r="AT170" s="106">
        <f t="shared" si="124"/>
        <v>0</v>
      </c>
      <c r="AU170" s="154">
        <f t="shared" si="114"/>
        <v>-429</v>
      </c>
    </row>
    <row r="171" spans="1:47">
      <c r="A171" s="197">
        <f t="shared" si="96"/>
        <v>161</v>
      </c>
      <c r="B171" s="198">
        <f>Data!B171</f>
        <v>10</v>
      </c>
      <c r="D171" s="112">
        <f t="shared" si="89"/>
        <v>1</v>
      </c>
      <c r="E171" s="116" t="str">
        <f t="shared" si="90"/>
        <v>A</v>
      </c>
      <c r="F171" s="158"/>
      <c r="G171" s="66" t="str">
        <f t="shared" si="97"/>
        <v>W</v>
      </c>
      <c r="H171" s="66">
        <f t="shared" si="91"/>
        <v>1</v>
      </c>
      <c r="I171" s="66">
        <f t="shared" si="98"/>
        <v>1</v>
      </c>
      <c r="J171" s="66">
        <f t="shared" si="99"/>
        <v>1</v>
      </c>
      <c r="K171" s="106">
        <f t="shared" si="92"/>
        <v>1</v>
      </c>
      <c r="L171" s="106">
        <f t="shared" si="100"/>
        <v>102</v>
      </c>
      <c r="M171" s="154">
        <f t="shared" si="101"/>
        <v>-37</v>
      </c>
      <c r="O171" s="66" t="str">
        <f t="shared" si="102"/>
        <v>W</v>
      </c>
      <c r="P171" s="66">
        <f t="shared" si="125"/>
        <v>2</v>
      </c>
      <c r="Q171" s="66">
        <f t="shared" si="93"/>
        <v>1</v>
      </c>
      <c r="R171" s="66">
        <f t="shared" si="94"/>
        <v>1</v>
      </c>
      <c r="S171" s="106">
        <f t="shared" si="87"/>
        <v>1</v>
      </c>
      <c r="T171" s="106">
        <f t="shared" si="103"/>
        <v>102</v>
      </c>
      <c r="U171" s="154">
        <f t="shared" si="104"/>
        <v>155</v>
      </c>
      <c r="W171" s="66" t="str">
        <f t="shared" si="105"/>
        <v>L</v>
      </c>
      <c r="X171" s="66">
        <f t="shared" si="126"/>
        <v>2</v>
      </c>
      <c r="Y171" s="66">
        <f t="shared" si="115"/>
        <v>6</v>
      </c>
      <c r="Z171" s="66">
        <f t="shared" si="116"/>
        <v>2</v>
      </c>
      <c r="AA171" s="106">
        <f t="shared" si="117"/>
        <v>13</v>
      </c>
      <c r="AB171" s="106">
        <f t="shared" si="118"/>
        <v>0</v>
      </c>
      <c r="AC171" s="154">
        <f t="shared" si="106"/>
        <v>-33</v>
      </c>
      <c r="AD171" s="155">
        <f t="shared" si="107"/>
        <v>103</v>
      </c>
      <c r="AF171" s="66" t="str">
        <f t="shared" si="108"/>
        <v>L</v>
      </c>
      <c r="AG171" s="66">
        <f t="shared" si="119"/>
        <v>1</v>
      </c>
      <c r="AH171" s="66">
        <f t="shared" si="120"/>
        <v>7</v>
      </c>
      <c r="AI171" s="66">
        <f t="shared" si="121"/>
        <v>1</v>
      </c>
      <c r="AJ171" s="106">
        <f t="shared" si="122"/>
        <v>21</v>
      </c>
      <c r="AK171" s="106">
        <f t="shared" si="123"/>
        <v>0</v>
      </c>
      <c r="AL171" s="154">
        <f t="shared" si="109"/>
        <v>43</v>
      </c>
      <c r="AM171" s="155">
        <f t="shared" si="110"/>
        <v>119</v>
      </c>
      <c r="AO171" s="66" t="str">
        <f t="shared" si="111"/>
        <v>L</v>
      </c>
      <c r="AP171" s="66">
        <f t="shared" si="95"/>
        <v>1</v>
      </c>
      <c r="AQ171" s="66">
        <f t="shared" si="112"/>
        <v>1</v>
      </c>
      <c r="AR171" s="66">
        <f t="shared" si="113"/>
        <v>1</v>
      </c>
      <c r="AS171" s="106">
        <f t="shared" si="88"/>
        <v>1</v>
      </c>
      <c r="AT171" s="106">
        <f t="shared" si="124"/>
        <v>0</v>
      </c>
      <c r="AU171" s="154">
        <f t="shared" si="114"/>
        <v>-430</v>
      </c>
    </row>
    <row r="172" spans="1:47">
      <c r="A172" s="197">
        <f t="shared" si="96"/>
        <v>162</v>
      </c>
      <c r="B172" s="198">
        <f>Data!B172</f>
        <v>14</v>
      </c>
      <c r="D172" s="112">
        <f t="shared" si="89"/>
        <v>2</v>
      </c>
      <c r="E172" s="116" t="str">
        <f t="shared" si="90"/>
        <v>B</v>
      </c>
      <c r="F172" s="158"/>
      <c r="G172" s="66" t="str">
        <f t="shared" si="97"/>
        <v>L</v>
      </c>
      <c r="H172" s="66">
        <f t="shared" si="91"/>
        <v>1</v>
      </c>
      <c r="I172" s="66">
        <f t="shared" si="98"/>
        <v>1</v>
      </c>
      <c r="J172" s="66">
        <f t="shared" si="99"/>
        <v>2</v>
      </c>
      <c r="K172" s="106">
        <f t="shared" si="92"/>
        <v>1</v>
      </c>
      <c r="L172" s="106">
        <f t="shared" si="100"/>
        <v>0</v>
      </c>
      <c r="M172" s="154">
        <f t="shared" si="101"/>
        <v>-38</v>
      </c>
      <c r="O172" s="66" t="str">
        <f t="shared" si="102"/>
        <v>W</v>
      </c>
      <c r="P172" s="66">
        <f t="shared" si="125"/>
        <v>2</v>
      </c>
      <c r="Q172" s="66">
        <f t="shared" si="93"/>
        <v>1</v>
      </c>
      <c r="R172" s="66">
        <f t="shared" si="94"/>
        <v>2</v>
      </c>
      <c r="S172" s="106">
        <f t="shared" si="87"/>
        <v>1</v>
      </c>
      <c r="T172" s="106">
        <f t="shared" si="103"/>
        <v>3</v>
      </c>
      <c r="U172" s="154">
        <f t="shared" si="104"/>
        <v>157</v>
      </c>
      <c r="W172" s="66" t="str">
        <f t="shared" si="105"/>
        <v>W</v>
      </c>
      <c r="X172" s="66">
        <f t="shared" si="126"/>
        <v>2</v>
      </c>
      <c r="Y172" s="66">
        <f t="shared" si="115"/>
        <v>7</v>
      </c>
      <c r="Z172" s="66">
        <f t="shared" si="116"/>
        <v>1</v>
      </c>
      <c r="AA172" s="106">
        <f t="shared" si="117"/>
        <v>21</v>
      </c>
      <c r="AB172" s="106">
        <f t="shared" si="118"/>
        <v>39</v>
      </c>
      <c r="AC172" s="154">
        <f t="shared" si="106"/>
        <v>-15</v>
      </c>
      <c r="AD172" s="155">
        <f t="shared" si="107"/>
        <v>103</v>
      </c>
      <c r="AF172" s="66" t="str">
        <f t="shared" si="108"/>
        <v>L</v>
      </c>
      <c r="AG172" s="66">
        <f t="shared" si="119"/>
        <v>2</v>
      </c>
      <c r="AH172" s="66">
        <f t="shared" si="120"/>
        <v>7</v>
      </c>
      <c r="AI172" s="66">
        <f t="shared" si="121"/>
        <v>2</v>
      </c>
      <c r="AJ172" s="106">
        <f t="shared" si="122"/>
        <v>21</v>
      </c>
      <c r="AK172" s="106">
        <f t="shared" si="123"/>
        <v>0</v>
      </c>
      <c r="AL172" s="154">
        <f t="shared" si="109"/>
        <v>22</v>
      </c>
      <c r="AM172" s="155">
        <f t="shared" si="110"/>
        <v>119</v>
      </c>
      <c r="AO172" s="66" t="str">
        <f t="shared" si="111"/>
        <v>L</v>
      </c>
      <c r="AP172" s="66">
        <f t="shared" si="95"/>
        <v>2</v>
      </c>
      <c r="AQ172" s="66">
        <f t="shared" si="112"/>
        <v>1</v>
      </c>
      <c r="AR172" s="66">
        <f t="shared" si="113"/>
        <v>2</v>
      </c>
      <c r="AS172" s="106">
        <f t="shared" si="88"/>
        <v>1</v>
      </c>
      <c r="AT172" s="106">
        <f t="shared" si="124"/>
        <v>0</v>
      </c>
      <c r="AU172" s="154">
        <f t="shared" si="114"/>
        <v>-431</v>
      </c>
    </row>
    <row r="173" spans="1:47">
      <c r="A173" s="197">
        <f t="shared" si="96"/>
        <v>163</v>
      </c>
      <c r="B173" s="198">
        <f>Data!B173</f>
        <v>30</v>
      </c>
      <c r="D173" s="112">
        <f t="shared" si="89"/>
        <v>3</v>
      </c>
      <c r="E173" s="116" t="str">
        <f t="shared" si="90"/>
        <v>C</v>
      </c>
      <c r="F173" s="158"/>
      <c r="G173" s="66" t="str">
        <f t="shared" si="97"/>
        <v>L</v>
      </c>
      <c r="H173" s="66">
        <f t="shared" si="91"/>
        <v>1</v>
      </c>
      <c r="I173" s="66">
        <f t="shared" si="98"/>
        <v>2</v>
      </c>
      <c r="J173" s="66">
        <f t="shared" si="99"/>
        <v>1</v>
      </c>
      <c r="K173" s="106">
        <f t="shared" si="92"/>
        <v>2</v>
      </c>
      <c r="L173" s="106">
        <f t="shared" si="100"/>
        <v>0</v>
      </c>
      <c r="M173" s="154">
        <f t="shared" si="101"/>
        <v>-40</v>
      </c>
      <c r="O173" s="66" t="str">
        <f t="shared" si="102"/>
        <v>L</v>
      </c>
      <c r="P173" s="66">
        <f t="shared" si="125"/>
        <v>2</v>
      </c>
      <c r="Q173" s="66">
        <f t="shared" si="93"/>
        <v>2</v>
      </c>
      <c r="R173" s="66">
        <f t="shared" si="94"/>
        <v>1</v>
      </c>
      <c r="S173" s="106">
        <f t="shared" si="87"/>
        <v>2</v>
      </c>
      <c r="T173" s="106">
        <f t="shared" si="103"/>
        <v>0</v>
      </c>
      <c r="U173" s="154">
        <f t="shared" si="104"/>
        <v>155</v>
      </c>
      <c r="W173" s="66" t="str">
        <f t="shared" si="105"/>
        <v>L</v>
      </c>
      <c r="X173" s="66">
        <f t="shared" si="126"/>
        <v>2</v>
      </c>
      <c r="Y173" s="66">
        <f t="shared" si="115"/>
        <v>7</v>
      </c>
      <c r="Z173" s="66">
        <f t="shared" si="116"/>
        <v>2</v>
      </c>
      <c r="AA173" s="106">
        <f t="shared" si="117"/>
        <v>21</v>
      </c>
      <c r="AB173" s="106">
        <f t="shared" si="118"/>
        <v>0</v>
      </c>
      <c r="AC173" s="154">
        <f t="shared" si="106"/>
        <v>-36</v>
      </c>
      <c r="AD173" s="155">
        <f t="shared" si="107"/>
        <v>103</v>
      </c>
      <c r="AF173" s="66" t="str">
        <f t="shared" si="108"/>
        <v>L</v>
      </c>
      <c r="AG173" s="66">
        <f t="shared" si="119"/>
        <v>3</v>
      </c>
      <c r="AH173" s="66">
        <f t="shared" si="120"/>
        <v>8</v>
      </c>
      <c r="AI173" s="66">
        <f t="shared" si="121"/>
        <v>1</v>
      </c>
      <c r="AJ173" s="106">
        <f t="shared" si="122"/>
        <v>34</v>
      </c>
      <c r="AK173" s="106">
        <f t="shared" si="123"/>
        <v>0</v>
      </c>
      <c r="AL173" s="154">
        <f t="shared" si="109"/>
        <v>-12</v>
      </c>
      <c r="AM173" s="155">
        <f t="shared" si="110"/>
        <v>119</v>
      </c>
      <c r="AO173" s="66" t="str">
        <f t="shared" si="111"/>
        <v>L</v>
      </c>
      <c r="AP173" s="66">
        <f t="shared" si="95"/>
        <v>3</v>
      </c>
      <c r="AQ173" s="66">
        <f t="shared" si="112"/>
        <v>2</v>
      </c>
      <c r="AR173" s="66">
        <f t="shared" si="113"/>
        <v>1</v>
      </c>
      <c r="AS173" s="106">
        <f t="shared" si="88"/>
        <v>2</v>
      </c>
      <c r="AT173" s="106">
        <f t="shared" si="124"/>
        <v>0</v>
      </c>
      <c r="AU173" s="154">
        <f t="shared" si="114"/>
        <v>-433</v>
      </c>
    </row>
    <row r="174" spans="1:47">
      <c r="A174" s="197">
        <f t="shared" si="96"/>
        <v>164</v>
      </c>
      <c r="B174" s="198">
        <f>Data!B174</f>
        <v>3</v>
      </c>
      <c r="D174" s="112">
        <f t="shared" si="89"/>
        <v>1</v>
      </c>
      <c r="E174" s="116" t="str">
        <f t="shared" si="90"/>
        <v>C</v>
      </c>
      <c r="F174" s="158"/>
      <c r="G174" s="66" t="str">
        <f t="shared" si="97"/>
        <v>W</v>
      </c>
      <c r="H174" s="66">
        <f t="shared" si="91"/>
        <v>1</v>
      </c>
      <c r="I174" s="66">
        <f t="shared" si="98"/>
        <v>2</v>
      </c>
      <c r="J174" s="66">
        <f t="shared" si="99"/>
        <v>2</v>
      </c>
      <c r="K174" s="106">
        <f t="shared" si="92"/>
        <v>2</v>
      </c>
      <c r="L174" s="106">
        <f t="shared" si="100"/>
        <v>6</v>
      </c>
      <c r="M174" s="154">
        <f t="shared" si="101"/>
        <v>-36</v>
      </c>
      <c r="O174" s="66" t="str">
        <f t="shared" si="102"/>
        <v>L</v>
      </c>
      <c r="P174" s="66">
        <f t="shared" si="125"/>
        <v>2</v>
      </c>
      <c r="Q174" s="66">
        <f t="shared" si="93"/>
        <v>2</v>
      </c>
      <c r="R174" s="66">
        <f t="shared" si="94"/>
        <v>2</v>
      </c>
      <c r="S174" s="106">
        <f t="shared" si="87"/>
        <v>2</v>
      </c>
      <c r="T174" s="106">
        <f t="shared" si="103"/>
        <v>0</v>
      </c>
      <c r="U174" s="154">
        <f t="shared" si="104"/>
        <v>153</v>
      </c>
      <c r="W174" s="66" t="str">
        <f t="shared" si="105"/>
        <v>L</v>
      </c>
      <c r="X174" s="66">
        <f t="shared" si="126"/>
        <v>2</v>
      </c>
      <c r="Y174" s="66">
        <f t="shared" si="115"/>
        <v>8</v>
      </c>
      <c r="Z174" s="66">
        <f t="shared" si="116"/>
        <v>1</v>
      </c>
      <c r="AA174" s="106">
        <f t="shared" si="117"/>
        <v>34</v>
      </c>
      <c r="AB174" s="106">
        <f t="shared" si="118"/>
        <v>0</v>
      </c>
      <c r="AC174" s="154">
        <f t="shared" si="106"/>
        <v>-70</v>
      </c>
      <c r="AD174" s="155">
        <f t="shared" si="107"/>
        <v>103</v>
      </c>
      <c r="AF174" s="66" t="str">
        <f t="shared" si="108"/>
        <v>L</v>
      </c>
      <c r="AG174" s="66">
        <f t="shared" si="119"/>
        <v>1</v>
      </c>
      <c r="AH174" s="66">
        <f t="shared" si="120"/>
        <v>8</v>
      </c>
      <c r="AI174" s="66">
        <f t="shared" si="121"/>
        <v>2</v>
      </c>
      <c r="AJ174" s="106">
        <f t="shared" si="122"/>
        <v>34</v>
      </c>
      <c r="AK174" s="106">
        <f t="shared" si="123"/>
        <v>0</v>
      </c>
      <c r="AL174" s="154">
        <f t="shared" si="109"/>
        <v>-46</v>
      </c>
      <c r="AM174" s="155">
        <f t="shared" si="110"/>
        <v>119</v>
      </c>
      <c r="AO174" s="66" t="str">
        <f t="shared" si="111"/>
        <v>L</v>
      </c>
      <c r="AP174" s="66">
        <f t="shared" si="95"/>
        <v>1</v>
      </c>
      <c r="AQ174" s="66">
        <f t="shared" si="112"/>
        <v>2</v>
      </c>
      <c r="AR174" s="66">
        <f t="shared" si="113"/>
        <v>2</v>
      </c>
      <c r="AS174" s="106">
        <f t="shared" si="88"/>
        <v>2</v>
      </c>
      <c r="AT174" s="106">
        <f t="shared" si="124"/>
        <v>0</v>
      </c>
      <c r="AU174" s="154">
        <f t="shared" si="114"/>
        <v>-435</v>
      </c>
    </row>
    <row r="175" spans="1:47">
      <c r="A175" s="197">
        <f t="shared" si="96"/>
        <v>165</v>
      </c>
      <c r="B175" s="198">
        <f>Data!B175</f>
        <v>11</v>
      </c>
      <c r="D175" s="112">
        <f t="shared" si="89"/>
        <v>1</v>
      </c>
      <c r="E175" s="116" t="str">
        <f t="shared" si="90"/>
        <v>B</v>
      </c>
      <c r="F175" s="158"/>
      <c r="G175" s="66" t="str">
        <f t="shared" si="97"/>
        <v>W</v>
      </c>
      <c r="H175" s="66">
        <f t="shared" si="91"/>
        <v>1</v>
      </c>
      <c r="I175" s="66">
        <f t="shared" si="98"/>
        <v>3</v>
      </c>
      <c r="J175" s="66">
        <f t="shared" si="99"/>
        <v>1</v>
      </c>
      <c r="K175" s="106">
        <f t="shared" si="92"/>
        <v>3</v>
      </c>
      <c r="L175" s="106">
        <f t="shared" si="100"/>
        <v>6</v>
      </c>
      <c r="M175" s="154">
        <f t="shared" si="101"/>
        <v>-33</v>
      </c>
      <c r="O175" s="66" t="str">
        <f t="shared" si="102"/>
        <v>L</v>
      </c>
      <c r="P175" s="66">
        <f t="shared" si="125"/>
        <v>2</v>
      </c>
      <c r="Q175" s="66">
        <f t="shared" si="93"/>
        <v>3</v>
      </c>
      <c r="R175" s="66">
        <f t="shared" si="94"/>
        <v>1</v>
      </c>
      <c r="S175" s="106">
        <f t="shared" si="87"/>
        <v>3</v>
      </c>
      <c r="T175" s="106">
        <f t="shared" si="103"/>
        <v>0</v>
      </c>
      <c r="U175" s="154">
        <f t="shared" si="104"/>
        <v>150</v>
      </c>
      <c r="W175" s="66" t="str">
        <f t="shared" si="105"/>
        <v>L</v>
      </c>
      <c r="X175" s="66">
        <f t="shared" si="126"/>
        <v>2</v>
      </c>
      <c r="Y175" s="66">
        <f t="shared" si="115"/>
        <v>8</v>
      </c>
      <c r="Z175" s="66">
        <f t="shared" si="116"/>
        <v>2</v>
      </c>
      <c r="AA175" s="106">
        <f t="shared" si="117"/>
        <v>34</v>
      </c>
      <c r="AB175" s="106">
        <f t="shared" si="118"/>
        <v>0</v>
      </c>
      <c r="AC175" s="154">
        <f t="shared" si="106"/>
        <v>-104</v>
      </c>
      <c r="AD175" s="155">
        <f t="shared" si="107"/>
        <v>103</v>
      </c>
      <c r="AF175" s="66" t="str">
        <f t="shared" si="108"/>
        <v>W</v>
      </c>
      <c r="AG175" s="66">
        <f t="shared" si="119"/>
        <v>1</v>
      </c>
      <c r="AH175" s="66">
        <f t="shared" si="120"/>
        <v>1</v>
      </c>
      <c r="AI175" s="66">
        <f t="shared" si="121"/>
        <v>1</v>
      </c>
      <c r="AJ175" s="106">
        <f t="shared" si="122"/>
        <v>1</v>
      </c>
      <c r="AK175" s="106">
        <f t="shared" si="123"/>
        <v>102</v>
      </c>
      <c r="AL175" s="154">
        <f t="shared" si="109"/>
        <v>55</v>
      </c>
      <c r="AM175" s="155">
        <f t="shared" si="110"/>
        <v>119</v>
      </c>
      <c r="AO175" s="66" t="str">
        <f t="shared" si="111"/>
        <v>W</v>
      </c>
      <c r="AP175" s="66">
        <f t="shared" si="95"/>
        <v>1</v>
      </c>
      <c r="AQ175" s="66">
        <f t="shared" si="112"/>
        <v>3</v>
      </c>
      <c r="AR175" s="66">
        <f t="shared" si="113"/>
        <v>1</v>
      </c>
      <c r="AS175" s="106">
        <f t="shared" si="88"/>
        <v>3</v>
      </c>
      <c r="AT175" s="106">
        <f t="shared" si="124"/>
        <v>6</v>
      </c>
      <c r="AU175" s="154">
        <f t="shared" si="114"/>
        <v>-432</v>
      </c>
    </row>
    <row r="176" spans="1:47">
      <c r="A176" s="197">
        <f t="shared" si="96"/>
        <v>166</v>
      </c>
      <c r="B176" s="198">
        <f>Data!B176</f>
        <v>17</v>
      </c>
      <c r="D176" s="112">
        <f t="shared" si="89"/>
        <v>2</v>
      </c>
      <c r="E176" s="116" t="str">
        <f t="shared" si="90"/>
        <v>B</v>
      </c>
      <c r="F176" s="158"/>
      <c r="G176" s="66" t="str">
        <f t="shared" si="97"/>
        <v>L</v>
      </c>
      <c r="H176" s="66">
        <f t="shared" si="91"/>
        <v>1</v>
      </c>
      <c r="I176" s="66">
        <f t="shared" si="98"/>
        <v>3</v>
      </c>
      <c r="J176" s="66">
        <f t="shared" si="99"/>
        <v>2</v>
      </c>
      <c r="K176" s="106">
        <f t="shared" si="92"/>
        <v>3</v>
      </c>
      <c r="L176" s="106">
        <f t="shared" si="100"/>
        <v>0</v>
      </c>
      <c r="M176" s="154">
        <f t="shared" si="101"/>
        <v>-36</v>
      </c>
      <c r="O176" s="66" t="str">
        <f t="shared" si="102"/>
        <v>W</v>
      </c>
      <c r="P176" s="66">
        <f t="shared" si="125"/>
        <v>2</v>
      </c>
      <c r="Q176" s="66">
        <f t="shared" si="93"/>
        <v>3</v>
      </c>
      <c r="R176" s="66">
        <f t="shared" si="94"/>
        <v>2</v>
      </c>
      <c r="S176" s="106">
        <f t="shared" si="87"/>
        <v>3</v>
      </c>
      <c r="T176" s="106">
        <f t="shared" si="103"/>
        <v>9</v>
      </c>
      <c r="U176" s="154">
        <f t="shared" si="104"/>
        <v>156</v>
      </c>
      <c r="W176" s="66" t="str">
        <f t="shared" si="105"/>
        <v>W</v>
      </c>
      <c r="X176" s="66">
        <f t="shared" si="126"/>
        <v>3</v>
      </c>
      <c r="Y176" s="66">
        <f t="shared" si="115"/>
        <v>1</v>
      </c>
      <c r="Z176" s="66">
        <f t="shared" si="116"/>
        <v>1</v>
      </c>
      <c r="AA176" s="106">
        <f t="shared" si="117"/>
        <v>1</v>
      </c>
      <c r="AB176" s="106">
        <f t="shared" si="118"/>
        <v>102</v>
      </c>
      <c r="AC176" s="154">
        <f t="shared" si="106"/>
        <v>-3</v>
      </c>
      <c r="AD176" s="155">
        <f t="shared" si="107"/>
        <v>103</v>
      </c>
      <c r="AF176" s="66" t="str">
        <f t="shared" si="108"/>
        <v>L</v>
      </c>
      <c r="AG176" s="66">
        <f t="shared" si="119"/>
        <v>2</v>
      </c>
      <c r="AH176" s="66">
        <f t="shared" si="120"/>
        <v>1</v>
      </c>
      <c r="AI176" s="66">
        <f t="shared" si="121"/>
        <v>2</v>
      </c>
      <c r="AJ176" s="106">
        <f t="shared" si="122"/>
        <v>1</v>
      </c>
      <c r="AK176" s="106">
        <f t="shared" si="123"/>
        <v>0</v>
      </c>
      <c r="AL176" s="154">
        <f t="shared" si="109"/>
        <v>54</v>
      </c>
      <c r="AM176" s="155">
        <f t="shared" si="110"/>
        <v>119</v>
      </c>
      <c r="AO176" s="66" t="str">
        <f t="shared" si="111"/>
        <v>L</v>
      </c>
      <c r="AP176" s="66">
        <f t="shared" si="95"/>
        <v>2</v>
      </c>
      <c r="AQ176" s="66">
        <f t="shared" si="112"/>
        <v>3</v>
      </c>
      <c r="AR176" s="66">
        <f t="shared" si="113"/>
        <v>2</v>
      </c>
      <c r="AS176" s="106">
        <f t="shared" si="88"/>
        <v>3</v>
      </c>
      <c r="AT176" s="106">
        <f t="shared" si="124"/>
        <v>0</v>
      </c>
      <c r="AU176" s="154">
        <f t="shared" si="114"/>
        <v>-435</v>
      </c>
    </row>
    <row r="177" spans="1:47">
      <c r="A177" s="197">
        <f t="shared" si="96"/>
        <v>167</v>
      </c>
      <c r="B177" s="198">
        <f>Data!B177</f>
        <v>3</v>
      </c>
      <c r="D177" s="112">
        <f t="shared" si="89"/>
        <v>1</v>
      </c>
      <c r="E177" s="116" t="str">
        <f t="shared" si="90"/>
        <v>C</v>
      </c>
      <c r="F177" s="158"/>
      <c r="G177" s="66" t="str">
        <f t="shared" si="97"/>
        <v>W</v>
      </c>
      <c r="H177" s="66">
        <f t="shared" si="91"/>
        <v>1</v>
      </c>
      <c r="I177" s="66">
        <f t="shared" si="98"/>
        <v>4</v>
      </c>
      <c r="J177" s="66">
        <f t="shared" si="99"/>
        <v>1</v>
      </c>
      <c r="K177" s="106">
        <f t="shared" si="92"/>
        <v>5</v>
      </c>
      <c r="L177" s="106">
        <f t="shared" si="100"/>
        <v>9</v>
      </c>
      <c r="M177" s="154">
        <f t="shared" si="101"/>
        <v>-32</v>
      </c>
      <c r="O177" s="66" t="str">
        <f t="shared" si="102"/>
        <v>L</v>
      </c>
      <c r="P177" s="66">
        <f t="shared" si="125"/>
        <v>2</v>
      </c>
      <c r="Q177" s="66">
        <f t="shared" si="93"/>
        <v>4</v>
      </c>
      <c r="R177" s="66">
        <f t="shared" si="94"/>
        <v>1</v>
      </c>
      <c r="S177" s="106">
        <f t="shared" si="87"/>
        <v>5</v>
      </c>
      <c r="T177" s="106">
        <f t="shared" si="103"/>
        <v>0</v>
      </c>
      <c r="U177" s="154">
        <f t="shared" si="104"/>
        <v>151</v>
      </c>
      <c r="W177" s="66" t="str">
        <f t="shared" si="105"/>
        <v>L</v>
      </c>
      <c r="X177" s="66">
        <f t="shared" si="126"/>
        <v>3</v>
      </c>
      <c r="Y177" s="66">
        <f t="shared" si="115"/>
        <v>1</v>
      </c>
      <c r="Z177" s="66">
        <f t="shared" si="116"/>
        <v>2</v>
      </c>
      <c r="AA177" s="106">
        <f t="shared" si="117"/>
        <v>1</v>
      </c>
      <c r="AB177" s="106">
        <f t="shared" si="118"/>
        <v>0</v>
      </c>
      <c r="AC177" s="154">
        <f t="shared" si="106"/>
        <v>-4</v>
      </c>
      <c r="AD177" s="155">
        <f t="shared" si="107"/>
        <v>103</v>
      </c>
      <c r="AF177" s="66" t="str">
        <f t="shared" si="108"/>
        <v>L</v>
      </c>
      <c r="AG177" s="66">
        <f t="shared" si="119"/>
        <v>1</v>
      </c>
      <c r="AH177" s="66">
        <f t="shared" si="120"/>
        <v>2</v>
      </c>
      <c r="AI177" s="66">
        <f t="shared" si="121"/>
        <v>1</v>
      </c>
      <c r="AJ177" s="106">
        <f t="shared" si="122"/>
        <v>2</v>
      </c>
      <c r="AK177" s="106">
        <f t="shared" si="123"/>
        <v>0</v>
      </c>
      <c r="AL177" s="154">
        <f t="shared" si="109"/>
        <v>52</v>
      </c>
      <c r="AM177" s="155">
        <f t="shared" si="110"/>
        <v>119</v>
      </c>
      <c r="AO177" s="66" t="str">
        <f t="shared" si="111"/>
        <v>L</v>
      </c>
      <c r="AP177" s="66">
        <f t="shared" si="95"/>
        <v>1</v>
      </c>
      <c r="AQ177" s="66">
        <f t="shared" si="112"/>
        <v>4</v>
      </c>
      <c r="AR177" s="66">
        <f t="shared" si="113"/>
        <v>1</v>
      </c>
      <c r="AS177" s="106">
        <f t="shared" si="88"/>
        <v>5</v>
      </c>
      <c r="AT177" s="106">
        <f t="shared" si="124"/>
        <v>0</v>
      </c>
      <c r="AU177" s="154">
        <f t="shared" si="114"/>
        <v>-440</v>
      </c>
    </row>
    <row r="178" spans="1:47">
      <c r="A178" s="197">
        <f t="shared" si="96"/>
        <v>168</v>
      </c>
      <c r="B178" s="198">
        <f>Data!B178</f>
        <v>10</v>
      </c>
      <c r="D178" s="112">
        <f t="shared" si="89"/>
        <v>1</v>
      </c>
      <c r="E178" s="116" t="str">
        <f t="shared" si="90"/>
        <v>A</v>
      </c>
      <c r="F178" s="158"/>
      <c r="G178" s="66" t="str">
        <f t="shared" si="97"/>
        <v>W</v>
      </c>
      <c r="H178" s="66">
        <f t="shared" si="91"/>
        <v>1</v>
      </c>
      <c r="I178" s="66">
        <f t="shared" si="98"/>
        <v>4</v>
      </c>
      <c r="J178" s="66">
        <f t="shared" si="99"/>
        <v>2</v>
      </c>
      <c r="K178" s="106">
        <f t="shared" si="92"/>
        <v>5</v>
      </c>
      <c r="L178" s="106">
        <f t="shared" si="100"/>
        <v>15</v>
      </c>
      <c r="M178" s="154">
        <f t="shared" si="101"/>
        <v>-22</v>
      </c>
      <c r="O178" s="66" t="str">
        <f t="shared" si="102"/>
        <v>L</v>
      </c>
      <c r="P178" s="66">
        <f t="shared" si="125"/>
        <v>2</v>
      </c>
      <c r="Q178" s="66">
        <f t="shared" si="93"/>
        <v>4</v>
      </c>
      <c r="R178" s="66">
        <f t="shared" si="94"/>
        <v>2</v>
      </c>
      <c r="S178" s="106">
        <f t="shared" si="87"/>
        <v>5</v>
      </c>
      <c r="T178" s="106">
        <f t="shared" si="103"/>
        <v>0</v>
      </c>
      <c r="U178" s="154">
        <f t="shared" si="104"/>
        <v>146</v>
      </c>
      <c r="W178" s="66" t="str">
        <f t="shared" si="105"/>
        <v>L</v>
      </c>
      <c r="X178" s="66">
        <f t="shared" si="126"/>
        <v>3</v>
      </c>
      <c r="Y178" s="66">
        <f t="shared" si="115"/>
        <v>2</v>
      </c>
      <c r="Z178" s="66">
        <f t="shared" si="116"/>
        <v>1</v>
      </c>
      <c r="AA178" s="106">
        <f t="shared" si="117"/>
        <v>2</v>
      </c>
      <c r="AB178" s="106">
        <f t="shared" si="118"/>
        <v>0</v>
      </c>
      <c r="AC178" s="154">
        <f t="shared" si="106"/>
        <v>-6</v>
      </c>
      <c r="AD178" s="155">
        <f t="shared" si="107"/>
        <v>103</v>
      </c>
      <c r="AF178" s="66" t="str">
        <f t="shared" si="108"/>
        <v>W</v>
      </c>
      <c r="AG178" s="66">
        <f t="shared" si="119"/>
        <v>1</v>
      </c>
      <c r="AH178" s="66">
        <f t="shared" si="120"/>
        <v>2</v>
      </c>
      <c r="AI178" s="66">
        <f t="shared" si="121"/>
        <v>2</v>
      </c>
      <c r="AJ178" s="106">
        <f t="shared" si="122"/>
        <v>2</v>
      </c>
      <c r="AK178" s="106">
        <f t="shared" si="123"/>
        <v>6</v>
      </c>
      <c r="AL178" s="154">
        <f t="shared" si="109"/>
        <v>56</v>
      </c>
      <c r="AM178" s="155">
        <f t="shared" si="110"/>
        <v>119</v>
      </c>
      <c r="AO178" s="66" t="str">
        <f t="shared" si="111"/>
        <v>W</v>
      </c>
      <c r="AP178" s="66">
        <f t="shared" si="95"/>
        <v>1</v>
      </c>
      <c r="AQ178" s="66">
        <f t="shared" si="112"/>
        <v>4</v>
      </c>
      <c r="AR178" s="66">
        <f t="shared" si="113"/>
        <v>2</v>
      </c>
      <c r="AS178" s="106">
        <f t="shared" si="88"/>
        <v>5</v>
      </c>
      <c r="AT178" s="106">
        <f t="shared" si="124"/>
        <v>15</v>
      </c>
      <c r="AU178" s="154">
        <f t="shared" si="114"/>
        <v>-430</v>
      </c>
    </row>
    <row r="179" spans="1:47">
      <c r="A179" s="197">
        <f t="shared" si="96"/>
        <v>169</v>
      </c>
      <c r="B179" s="198">
        <f>Data!B179</f>
        <v>18</v>
      </c>
      <c r="D179" s="112">
        <f t="shared" si="89"/>
        <v>2</v>
      </c>
      <c r="E179" s="116" t="str">
        <f t="shared" si="90"/>
        <v>C</v>
      </c>
      <c r="F179" s="158"/>
      <c r="G179" s="66" t="str">
        <f t="shared" si="97"/>
        <v>L</v>
      </c>
      <c r="H179" s="66">
        <f t="shared" si="91"/>
        <v>1</v>
      </c>
      <c r="I179" s="66">
        <f t="shared" si="98"/>
        <v>5</v>
      </c>
      <c r="J179" s="66">
        <f t="shared" si="99"/>
        <v>1</v>
      </c>
      <c r="K179" s="106">
        <f t="shared" si="92"/>
        <v>8</v>
      </c>
      <c r="L179" s="106">
        <f t="shared" si="100"/>
        <v>0</v>
      </c>
      <c r="M179" s="154">
        <f t="shared" si="101"/>
        <v>-30</v>
      </c>
      <c r="O179" s="66" t="str">
        <f t="shared" si="102"/>
        <v>W</v>
      </c>
      <c r="P179" s="66">
        <f t="shared" si="125"/>
        <v>2</v>
      </c>
      <c r="Q179" s="66">
        <f t="shared" si="93"/>
        <v>5</v>
      </c>
      <c r="R179" s="66">
        <f t="shared" si="94"/>
        <v>1</v>
      </c>
      <c r="S179" s="106">
        <f t="shared" si="87"/>
        <v>8</v>
      </c>
      <c r="T179" s="106">
        <f t="shared" si="103"/>
        <v>15</v>
      </c>
      <c r="U179" s="154">
        <f t="shared" si="104"/>
        <v>153</v>
      </c>
      <c r="W179" s="66" t="str">
        <f t="shared" si="105"/>
        <v>L</v>
      </c>
      <c r="X179" s="66">
        <f t="shared" si="126"/>
        <v>3</v>
      </c>
      <c r="Y179" s="66">
        <f t="shared" si="115"/>
        <v>2</v>
      </c>
      <c r="Z179" s="66">
        <f t="shared" si="116"/>
        <v>2</v>
      </c>
      <c r="AA179" s="106">
        <f t="shared" si="117"/>
        <v>2</v>
      </c>
      <c r="AB179" s="106">
        <f t="shared" si="118"/>
        <v>0</v>
      </c>
      <c r="AC179" s="154">
        <f t="shared" si="106"/>
        <v>-8</v>
      </c>
      <c r="AD179" s="155">
        <f t="shared" si="107"/>
        <v>103</v>
      </c>
      <c r="AF179" s="66" t="str">
        <f t="shared" si="108"/>
        <v>L</v>
      </c>
      <c r="AG179" s="66">
        <f t="shared" si="119"/>
        <v>2</v>
      </c>
      <c r="AH179" s="66">
        <f t="shared" si="120"/>
        <v>3</v>
      </c>
      <c r="AI179" s="66">
        <f t="shared" si="121"/>
        <v>1</v>
      </c>
      <c r="AJ179" s="106">
        <f t="shared" si="122"/>
        <v>3</v>
      </c>
      <c r="AK179" s="106">
        <f t="shared" si="123"/>
        <v>0</v>
      </c>
      <c r="AL179" s="154">
        <f t="shared" si="109"/>
        <v>53</v>
      </c>
      <c r="AM179" s="155">
        <f t="shared" si="110"/>
        <v>119</v>
      </c>
      <c r="AO179" s="66" t="str">
        <f t="shared" si="111"/>
        <v>L</v>
      </c>
      <c r="AP179" s="66">
        <f t="shared" si="95"/>
        <v>2</v>
      </c>
      <c r="AQ179" s="66">
        <f t="shared" si="112"/>
        <v>5</v>
      </c>
      <c r="AR179" s="66">
        <f t="shared" si="113"/>
        <v>1</v>
      </c>
      <c r="AS179" s="106">
        <f t="shared" si="88"/>
        <v>8</v>
      </c>
      <c r="AT179" s="106">
        <f t="shared" si="124"/>
        <v>0</v>
      </c>
      <c r="AU179" s="154">
        <f t="shared" si="114"/>
        <v>-438</v>
      </c>
    </row>
    <row r="180" spans="1:47">
      <c r="A180" s="197">
        <f t="shared" si="96"/>
        <v>170</v>
      </c>
      <c r="B180" s="198">
        <f>Data!B180</f>
        <v>29</v>
      </c>
      <c r="D180" s="112">
        <f t="shared" si="89"/>
        <v>3</v>
      </c>
      <c r="E180" s="116" t="str">
        <f t="shared" si="90"/>
        <v>B</v>
      </c>
      <c r="F180" s="158"/>
      <c r="G180" s="66" t="str">
        <f t="shared" si="97"/>
        <v>L</v>
      </c>
      <c r="H180" s="66">
        <f t="shared" si="91"/>
        <v>1</v>
      </c>
      <c r="I180" s="66">
        <f t="shared" si="98"/>
        <v>5</v>
      </c>
      <c r="J180" s="66">
        <f t="shared" si="99"/>
        <v>2</v>
      </c>
      <c r="K180" s="106">
        <f t="shared" si="92"/>
        <v>8</v>
      </c>
      <c r="L180" s="106">
        <f t="shared" si="100"/>
        <v>0</v>
      </c>
      <c r="M180" s="154">
        <f t="shared" si="101"/>
        <v>-38</v>
      </c>
      <c r="O180" s="66" t="str">
        <f t="shared" si="102"/>
        <v>L</v>
      </c>
      <c r="P180" s="66">
        <f t="shared" si="125"/>
        <v>2</v>
      </c>
      <c r="Q180" s="66">
        <f t="shared" si="93"/>
        <v>5</v>
      </c>
      <c r="R180" s="66">
        <f t="shared" si="94"/>
        <v>2</v>
      </c>
      <c r="S180" s="106">
        <f t="shared" si="87"/>
        <v>8</v>
      </c>
      <c r="T180" s="106">
        <f t="shared" si="103"/>
        <v>0</v>
      </c>
      <c r="U180" s="154">
        <f t="shared" si="104"/>
        <v>145</v>
      </c>
      <c r="W180" s="66" t="str">
        <f t="shared" si="105"/>
        <v>W</v>
      </c>
      <c r="X180" s="66">
        <f t="shared" si="126"/>
        <v>3</v>
      </c>
      <c r="Y180" s="66">
        <f t="shared" si="115"/>
        <v>3</v>
      </c>
      <c r="Z180" s="66">
        <f t="shared" si="116"/>
        <v>1</v>
      </c>
      <c r="AA180" s="106">
        <f t="shared" si="117"/>
        <v>3</v>
      </c>
      <c r="AB180" s="106">
        <f t="shared" si="118"/>
        <v>6</v>
      </c>
      <c r="AC180" s="154">
        <f t="shared" si="106"/>
        <v>-5</v>
      </c>
      <c r="AD180" s="155">
        <f t="shared" si="107"/>
        <v>103</v>
      </c>
      <c r="AF180" s="66" t="str">
        <f t="shared" si="108"/>
        <v>L</v>
      </c>
      <c r="AG180" s="66">
        <f t="shared" si="119"/>
        <v>3</v>
      </c>
      <c r="AH180" s="66">
        <f t="shared" si="120"/>
        <v>3</v>
      </c>
      <c r="AI180" s="66">
        <f t="shared" si="121"/>
        <v>2</v>
      </c>
      <c r="AJ180" s="106">
        <f t="shared" si="122"/>
        <v>3</v>
      </c>
      <c r="AK180" s="106">
        <f t="shared" si="123"/>
        <v>0</v>
      </c>
      <c r="AL180" s="154">
        <f t="shared" si="109"/>
        <v>50</v>
      </c>
      <c r="AM180" s="155">
        <f t="shared" si="110"/>
        <v>119</v>
      </c>
      <c r="AO180" s="66" t="str">
        <f t="shared" si="111"/>
        <v>L</v>
      </c>
      <c r="AP180" s="66">
        <f t="shared" si="95"/>
        <v>3</v>
      </c>
      <c r="AQ180" s="66">
        <f t="shared" si="112"/>
        <v>5</v>
      </c>
      <c r="AR180" s="66">
        <f t="shared" si="113"/>
        <v>2</v>
      </c>
      <c r="AS180" s="106">
        <f t="shared" si="88"/>
        <v>8</v>
      </c>
      <c r="AT180" s="106">
        <f t="shared" si="124"/>
        <v>0</v>
      </c>
      <c r="AU180" s="154">
        <f t="shared" si="114"/>
        <v>-446</v>
      </c>
    </row>
    <row r="181" spans="1:47">
      <c r="A181" s="197">
        <f t="shared" si="96"/>
        <v>171</v>
      </c>
      <c r="B181" s="198">
        <f>Data!B181</f>
        <v>28</v>
      </c>
      <c r="D181" s="112">
        <f t="shared" si="89"/>
        <v>3</v>
      </c>
      <c r="E181" s="116" t="str">
        <f t="shared" si="90"/>
        <v>A</v>
      </c>
      <c r="F181" s="158"/>
      <c r="G181" s="66" t="str">
        <f t="shared" si="97"/>
        <v>L</v>
      </c>
      <c r="H181" s="66">
        <f t="shared" si="91"/>
        <v>1</v>
      </c>
      <c r="I181" s="66">
        <f t="shared" si="98"/>
        <v>6</v>
      </c>
      <c r="J181" s="66">
        <f t="shared" si="99"/>
        <v>1</v>
      </c>
      <c r="K181" s="106">
        <f t="shared" si="92"/>
        <v>13</v>
      </c>
      <c r="L181" s="106">
        <f t="shared" si="100"/>
        <v>0</v>
      </c>
      <c r="M181" s="154">
        <f t="shared" si="101"/>
        <v>-51</v>
      </c>
      <c r="O181" s="66" t="str">
        <f t="shared" si="102"/>
        <v>L</v>
      </c>
      <c r="P181" s="66">
        <f t="shared" si="125"/>
        <v>2</v>
      </c>
      <c r="Q181" s="66">
        <f t="shared" si="93"/>
        <v>6</v>
      </c>
      <c r="R181" s="66">
        <f t="shared" si="94"/>
        <v>1</v>
      </c>
      <c r="S181" s="106">
        <f t="shared" si="87"/>
        <v>13</v>
      </c>
      <c r="T181" s="106">
        <f t="shared" si="103"/>
        <v>0</v>
      </c>
      <c r="U181" s="154">
        <f t="shared" si="104"/>
        <v>132</v>
      </c>
      <c r="W181" s="66" t="str">
        <f t="shared" si="105"/>
        <v>W</v>
      </c>
      <c r="X181" s="66">
        <f t="shared" si="126"/>
        <v>3</v>
      </c>
      <c r="Y181" s="66">
        <f t="shared" si="115"/>
        <v>3</v>
      </c>
      <c r="Z181" s="66">
        <f t="shared" si="116"/>
        <v>2</v>
      </c>
      <c r="AA181" s="106">
        <f t="shared" si="117"/>
        <v>3</v>
      </c>
      <c r="AB181" s="106">
        <f t="shared" si="118"/>
        <v>9</v>
      </c>
      <c r="AC181" s="154">
        <f t="shared" si="106"/>
        <v>1</v>
      </c>
      <c r="AD181" s="155">
        <f t="shared" si="107"/>
        <v>103</v>
      </c>
      <c r="AF181" s="66" t="str">
        <f t="shared" si="108"/>
        <v>W</v>
      </c>
      <c r="AG181" s="66">
        <f t="shared" si="119"/>
        <v>3</v>
      </c>
      <c r="AH181" s="66">
        <f t="shared" si="120"/>
        <v>4</v>
      </c>
      <c r="AI181" s="66">
        <f t="shared" si="121"/>
        <v>1</v>
      </c>
      <c r="AJ181" s="106">
        <f t="shared" si="122"/>
        <v>5</v>
      </c>
      <c r="AK181" s="106">
        <f t="shared" si="123"/>
        <v>9</v>
      </c>
      <c r="AL181" s="154">
        <f t="shared" si="109"/>
        <v>54</v>
      </c>
      <c r="AM181" s="155">
        <f t="shared" si="110"/>
        <v>119</v>
      </c>
      <c r="AO181" s="66" t="str">
        <f t="shared" si="111"/>
        <v>W</v>
      </c>
      <c r="AP181" s="66">
        <f t="shared" si="95"/>
        <v>3</v>
      </c>
      <c r="AQ181" s="66">
        <f t="shared" si="112"/>
        <v>6</v>
      </c>
      <c r="AR181" s="66">
        <f t="shared" si="113"/>
        <v>1</v>
      </c>
      <c r="AS181" s="106">
        <f t="shared" si="88"/>
        <v>13</v>
      </c>
      <c r="AT181" s="106">
        <f t="shared" si="124"/>
        <v>24</v>
      </c>
      <c r="AU181" s="154">
        <f t="shared" si="114"/>
        <v>-435</v>
      </c>
    </row>
    <row r="182" spans="1:47">
      <c r="A182" s="197">
        <f t="shared" si="96"/>
        <v>172</v>
      </c>
      <c r="B182" s="198">
        <f>Data!B182</f>
        <v>10</v>
      </c>
      <c r="D182" s="112">
        <f t="shared" si="89"/>
        <v>1</v>
      </c>
      <c r="E182" s="116" t="str">
        <f t="shared" si="90"/>
        <v>A</v>
      </c>
      <c r="F182" s="158"/>
      <c r="G182" s="66" t="str">
        <f t="shared" si="97"/>
        <v>W</v>
      </c>
      <c r="H182" s="66">
        <f t="shared" si="91"/>
        <v>1</v>
      </c>
      <c r="I182" s="66">
        <f t="shared" si="98"/>
        <v>6</v>
      </c>
      <c r="J182" s="66">
        <f t="shared" si="99"/>
        <v>2</v>
      </c>
      <c r="K182" s="106">
        <f t="shared" si="92"/>
        <v>13</v>
      </c>
      <c r="L182" s="106">
        <f t="shared" si="100"/>
        <v>39</v>
      </c>
      <c r="M182" s="154">
        <f t="shared" si="101"/>
        <v>-25</v>
      </c>
      <c r="O182" s="66" t="str">
        <f t="shared" si="102"/>
        <v>L</v>
      </c>
      <c r="P182" s="66">
        <f t="shared" si="125"/>
        <v>2</v>
      </c>
      <c r="Q182" s="66">
        <f t="shared" si="93"/>
        <v>6</v>
      </c>
      <c r="R182" s="66">
        <f t="shared" si="94"/>
        <v>2</v>
      </c>
      <c r="S182" s="106">
        <f t="shared" si="87"/>
        <v>13</v>
      </c>
      <c r="T182" s="106">
        <f t="shared" si="103"/>
        <v>0</v>
      </c>
      <c r="U182" s="154">
        <f t="shared" si="104"/>
        <v>119</v>
      </c>
      <c r="W182" s="66" t="str">
        <f t="shared" si="105"/>
        <v>L</v>
      </c>
      <c r="X182" s="66">
        <f t="shared" si="126"/>
        <v>3</v>
      </c>
      <c r="Y182" s="66">
        <f t="shared" si="115"/>
        <v>4</v>
      </c>
      <c r="Z182" s="66">
        <f t="shared" si="116"/>
        <v>1</v>
      </c>
      <c r="AA182" s="106">
        <f t="shared" si="117"/>
        <v>5</v>
      </c>
      <c r="AB182" s="106">
        <f t="shared" si="118"/>
        <v>0</v>
      </c>
      <c r="AC182" s="154">
        <f t="shared" si="106"/>
        <v>-4</v>
      </c>
      <c r="AD182" s="155">
        <f t="shared" si="107"/>
        <v>103</v>
      </c>
      <c r="AF182" s="66" t="str">
        <f t="shared" si="108"/>
        <v>L</v>
      </c>
      <c r="AG182" s="66">
        <f t="shared" si="119"/>
        <v>1</v>
      </c>
      <c r="AH182" s="66">
        <f t="shared" si="120"/>
        <v>4</v>
      </c>
      <c r="AI182" s="66">
        <f t="shared" si="121"/>
        <v>2</v>
      </c>
      <c r="AJ182" s="106">
        <f t="shared" si="122"/>
        <v>5</v>
      </c>
      <c r="AK182" s="106">
        <f t="shared" si="123"/>
        <v>0</v>
      </c>
      <c r="AL182" s="154">
        <f t="shared" si="109"/>
        <v>49</v>
      </c>
      <c r="AM182" s="155">
        <f t="shared" si="110"/>
        <v>119</v>
      </c>
      <c r="AO182" s="66" t="str">
        <f t="shared" si="111"/>
        <v>L</v>
      </c>
      <c r="AP182" s="66">
        <f t="shared" si="95"/>
        <v>1</v>
      </c>
      <c r="AQ182" s="66">
        <f t="shared" si="112"/>
        <v>6</v>
      </c>
      <c r="AR182" s="66">
        <f t="shared" si="113"/>
        <v>2</v>
      </c>
      <c r="AS182" s="106">
        <f t="shared" si="88"/>
        <v>13</v>
      </c>
      <c r="AT182" s="106">
        <f t="shared" si="124"/>
        <v>0</v>
      </c>
      <c r="AU182" s="154">
        <f t="shared" si="114"/>
        <v>-448</v>
      </c>
    </row>
    <row r="183" spans="1:47">
      <c r="A183" s="197">
        <f t="shared" si="96"/>
        <v>173</v>
      </c>
      <c r="B183" s="198">
        <f>Data!B183</f>
        <v>32</v>
      </c>
      <c r="D183" s="112">
        <f t="shared" si="89"/>
        <v>3</v>
      </c>
      <c r="E183" s="116" t="str">
        <f t="shared" si="90"/>
        <v>B</v>
      </c>
      <c r="F183" s="158"/>
      <c r="G183" s="66" t="str">
        <f t="shared" si="97"/>
        <v>L</v>
      </c>
      <c r="H183" s="66">
        <f t="shared" si="91"/>
        <v>1</v>
      </c>
      <c r="I183" s="66">
        <f t="shared" si="98"/>
        <v>7</v>
      </c>
      <c r="J183" s="66">
        <f t="shared" si="99"/>
        <v>1</v>
      </c>
      <c r="K183" s="106">
        <f t="shared" si="92"/>
        <v>21</v>
      </c>
      <c r="L183" s="106">
        <f t="shared" si="100"/>
        <v>0</v>
      </c>
      <c r="M183" s="154">
        <f t="shared" si="101"/>
        <v>-46</v>
      </c>
      <c r="O183" s="66" t="str">
        <f t="shared" si="102"/>
        <v>L</v>
      </c>
      <c r="P183" s="66">
        <f t="shared" si="125"/>
        <v>2</v>
      </c>
      <c r="Q183" s="66">
        <f t="shared" si="93"/>
        <v>7</v>
      </c>
      <c r="R183" s="66">
        <f t="shared" si="94"/>
        <v>1</v>
      </c>
      <c r="S183" s="106">
        <f t="shared" si="87"/>
        <v>21</v>
      </c>
      <c r="T183" s="106">
        <f t="shared" si="103"/>
        <v>0</v>
      </c>
      <c r="U183" s="154">
        <f t="shared" si="104"/>
        <v>98</v>
      </c>
      <c r="W183" s="66" t="str">
        <f t="shared" si="105"/>
        <v>W</v>
      </c>
      <c r="X183" s="66">
        <f t="shared" si="126"/>
        <v>3</v>
      </c>
      <c r="Y183" s="66">
        <f t="shared" si="115"/>
        <v>4</v>
      </c>
      <c r="Z183" s="66">
        <f t="shared" si="116"/>
        <v>2</v>
      </c>
      <c r="AA183" s="106">
        <f t="shared" si="117"/>
        <v>5</v>
      </c>
      <c r="AB183" s="106">
        <f t="shared" si="118"/>
        <v>15</v>
      </c>
      <c r="AC183" s="154">
        <f t="shared" si="106"/>
        <v>6</v>
      </c>
      <c r="AD183" s="155">
        <f t="shared" si="107"/>
        <v>103</v>
      </c>
      <c r="AF183" s="66" t="str">
        <f t="shared" si="108"/>
        <v>L</v>
      </c>
      <c r="AG183" s="66">
        <f t="shared" si="119"/>
        <v>3</v>
      </c>
      <c r="AH183" s="66">
        <f t="shared" si="120"/>
        <v>5</v>
      </c>
      <c r="AI183" s="66">
        <f t="shared" si="121"/>
        <v>1</v>
      </c>
      <c r="AJ183" s="106">
        <f t="shared" si="122"/>
        <v>8</v>
      </c>
      <c r="AK183" s="106">
        <f t="shared" si="123"/>
        <v>0</v>
      </c>
      <c r="AL183" s="154">
        <f t="shared" si="109"/>
        <v>41</v>
      </c>
      <c r="AM183" s="155">
        <f t="shared" si="110"/>
        <v>119</v>
      </c>
      <c r="AO183" s="66" t="str">
        <f t="shared" si="111"/>
        <v>L</v>
      </c>
      <c r="AP183" s="66">
        <f t="shared" si="95"/>
        <v>3</v>
      </c>
      <c r="AQ183" s="66">
        <f t="shared" si="112"/>
        <v>7</v>
      </c>
      <c r="AR183" s="66">
        <f t="shared" si="113"/>
        <v>1</v>
      </c>
      <c r="AS183" s="106">
        <f t="shared" si="88"/>
        <v>21</v>
      </c>
      <c r="AT183" s="106">
        <f t="shared" si="124"/>
        <v>0</v>
      </c>
      <c r="AU183" s="154">
        <f t="shared" si="114"/>
        <v>-469</v>
      </c>
    </row>
    <row r="184" spans="1:47">
      <c r="A184" s="197">
        <f t="shared" si="96"/>
        <v>174</v>
      </c>
      <c r="B184" s="198">
        <f>Data!B184</f>
        <v>14</v>
      </c>
      <c r="D184" s="112">
        <f t="shared" si="89"/>
        <v>2</v>
      </c>
      <c r="E184" s="116" t="str">
        <f t="shared" si="90"/>
        <v>B</v>
      </c>
      <c r="F184" s="158"/>
      <c r="G184" s="66" t="str">
        <f t="shared" si="97"/>
        <v>L</v>
      </c>
      <c r="H184" s="66">
        <f t="shared" si="91"/>
        <v>1</v>
      </c>
      <c r="I184" s="66">
        <f t="shared" si="98"/>
        <v>7</v>
      </c>
      <c r="J184" s="66">
        <f t="shared" si="99"/>
        <v>2</v>
      </c>
      <c r="K184" s="106">
        <f t="shared" si="92"/>
        <v>21</v>
      </c>
      <c r="L184" s="106">
        <f t="shared" si="100"/>
        <v>0</v>
      </c>
      <c r="M184" s="154">
        <f t="shared" si="101"/>
        <v>-67</v>
      </c>
      <c r="O184" s="66" t="str">
        <f t="shared" si="102"/>
        <v>W</v>
      </c>
      <c r="P184" s="66">
        <f t="shared" si="125"/>
        <v>2</v>
      </c>
      <c r="Q184" s="66">
        <f t="shared" si="93"/>
        <v>7</v>
      </c>
      <c r="R184" s="66">
        <f t="shared" si="94"/>
        <v>2</v>
      </c>
      <c r="S184" s="106">
        <f t="shared" si="87"/>
        <v>21</v>
      </c>
      <c r="T184" s="106">
        <f t="shared" si="103"/>
        <v>63</v>
      </c>
      <c r="U184" s="154">
        <f t="shared" si="104"/>
        <v>140</v>
      </c>
      <c r="W184" s="66" t="str">
        <f t="shared" si="105"/>
        <v>L</v>
      </c>
      <c r="X184" s="66">
        <f t="shared" si="126"/>
        <v>3</v>
      </c>
      <c r="Y184" s="66">
        <f t="shared" si="115"/>
        <v>5</v>
      </c>
      <c r="Z184" s="66">
        <f t="shared" si="116"/>
        <v>1</v>
      </c>
      <c r="AA184" s="106">
        <f t="shared" si="117"/>
        <v>8</v>
      </c>
      <c r="AB184" s="106">
        <f t="shared" si="118"/>
        <v>0</v>
      </c>
      <c r="AC184" s="154">
        <f t="shared" si="106"/>
        <v>-2</v>
      </c>
      <c r="AD184" s="155">
        <f t="shared" si="107"/>
        <v>103</v>
      </c>
      <c r="AF184" s="66" t="str">
        <f t="shared" si="108"/>
        <v>L</v>
      </c>
      <c r="AG184" s="66">
        <f t="shared" si="119"/>
        <v>2</v>
      </c>
      <c r="AH184" s="66">
        <f t="shared" si="120"/>
        <v>5</v>
      </c>
      <c r="AI184" s="66">
        <f t="shared" si="121"/>
        <v>2</v>
      </c>
      <c r="AJ184" s="106">
        <f t="shared" si="122"/>
        <v>8</v>
      </c>
      <c r="AK184" s="106">
        <f t="shared" si="123"/>
        <v>0</v>
      </c>
      <c r="AL184" s="154">
        <f t="shared" si="109"/>
        <v>33</v>
      </c>
      <c r="AM184" s="155">
        <f t="shared" si="110"/>
        <v>119</v>
      </c>
      <c r="AO184" s="66" t="str">
        <f t="shared" si="111"/>
        <v>L</v>
      </c>
      <c r="AP184" s="66">
        <f t="shared" si="95"/>
        <v>2</v>
      </c>
      <c r="AQ184" s="66">
        <f t="shared" si="112"/>
        <v>7</v>
      </c>
      <c r="AR184" s="66">
        <f t="shared" si="113"/>
        <v>2</v>
      </c>
      <c r="AS184" s="106">
        <f t="shared" si="88"/>
        <v>21</v>
      </c>
      <c r="AT184" s="106">
        <f t="shared" si="124"/>
        <v>0</v>
      </c>
      <c r="AU184" s="154">
        <f t="shared" si="114"/>
        <v>-490</v>
      </c>
    </row>
    <row r="185" spans="1:47">
      <c r="A185" s="197">
        <f t="shared" si="96"/>
        <v>175</v>
      </c>
      <c r="B185" s="198">
        <f>Data!B185</f>
        <v>11</v>
      </c>
      <c r="D185" s="112">
        <f t="shared" si="89"/>
        <v>1</v>
      </c>
      <c r="E185" s="116" t="str">
        <f t="shared" si="90"/>
        <v>B</v>
      </c>
      <c r="F185" s="158"/>
      <c r="G185" s="66" t="str">
        <f t="shared" si="97"/>
        <v>W</v>
      </c>
      <c r="H185" s="66">
        <f t="shared" si="91"/>
        <v>1</v>
      </c>
      <c r="I185" s="66">
        <f t="shared" si="98"/>
        <v>8</v>
      </c>
      <c r="J185" s="66">
        <f t="shared" si="99"/>
        <v>1</v>
      </c>
      <c r="K185" s="106">
        <f t="shared" si="92"/>
        <v>34</v>
      </c>
      <c r="L185" s="106">
        <f t="shared" si="100"/>
        <v>63</v>
      </c>
      <c r="M185" s="154">
        <f t="shared" si="101"/>
        <v>-38</v>
      </c>
      <c r="O185" s="66" t="str">
        <f t="shared" si="102"/>
        <v>L</v>
      </c>
      <c r="P185" s="66">
        <f t="shared" si="125"/>
        <v>2</v>
      </c>
      <c r="Q185" s="66">
        <f t="shared" si="93"/>
        <v>8</v>
      </c>
      <c r="R185" s="66">
        <f t="shared" si="94"/>
        <v>1</v>
      </c>
      <c r="S185" s="106">
        <f t="shared" si="87"/>
        <v>34</v>
      </c>
      <c r="T185" s="106">
        <f t="shared" si="103"/>
        <v>0</v>
      </c>
      <c r="U185" s="154">
        <f t="shared" si="104"/>
        <v>106</v>
      </c>
      <c r="W185" s="66" t="str">
        <f t="shared" si="105"/>
        <v>L</v>
      </c>
      <c r="X185" s="66">
        <f t="shared" si="126"/>
        <v>3</v>
      </c>
      <c r="Y185" s="66">
        <f t="shared" si="115"/>
        <v>5</v>
      </c>
      <c r="Z185" s="66">
        <f t="shared" si="116"/>
        <v>2</v>
      </c>
      <c r="AA185" s="106">
        <f t="shared" si="117"/>
        <v>8</v>
      </c>
      <c r="AB185" s="106">
        <f t="shared" si="118"/>
        <v>0</v>
      </c>
      <c r="AC185" s="154">
        <f t="shared" si="106"/>
        <v>-10</v>
      </c>
      <c r="AD185" s="155">
        <f t="shared" si="107"/>
        <v>103</v>
      </c>
      <c r="AF185" s="66" t="str">
        <f t="shared" si="108"/>
        <v>L</v>
      </c>
      <c r="AG185" s="66">
        <f t="shared" si="119"/>
        <v>1</v>
      </c>
      <c r="AH185" s="66">
        <f t="shared" si="120"/>
        <v>6</v>
      </c>
      <c r="AI185" s="66">
        <f t="shared" si="121"/>
        <v>1</v>
      </c>
      <c r="AJ185" s="106">
        <f t="shared" si="122"/>
        <v>13</v>
      </c>
      <c r="AK185" s="106">
        <f t="shared" si="123"/>
        <v>0</v>
      </c>
      <c r="AL185" s="154">
        <f t="shared" si="109"/>
        <v>20</v>
      </c>
      <c r="AM185" s="155">
        <f t="shared" si="110"/>
        <v>119</v>
      </c>
      <c r="AO185" s="66" t="str">
        <f t="shared" si="111"/>
        <v>L</v>
      </c>
      <c r="AP185" s="66">
        <f t="shared" si="95"/>
        <v>1</v>
      </c>
      <c r="AQ185" s="66">
        <f t="shared" si="112"/>
        <v>8</v>
      </c>
      <c r="AR185" s="66">
        <f t="shared" si="113"/>
        <v>1</v>
      </c>
      <c r="AS185" s="106">
        <f t="shared" si="88"/>
        <v>34</v>
      </c>
      <c r="AT185" s="106">
        <f t="shared" si="124"/>
        <v>0</v>
      </c>
      <c r="AU185" s="154">
        <f t="shared" si="114"/>
        <v>-524</v>
      </c>
    </row>
    <row r="186" spans="1:47">
      <c r="A186" s="197">
        <f t="shared" si="96"/>
        <v>176</v>
      </c>
      <c r="B186" s="198">
        <f>Data!B186</f>
        <v>13</v>
      </c>
      <c r="D186" s="112">
        <f t="shared" si="89"/>
        <v>2</v>
      </c>
      <c r="E186" s="116" t="str">
        <f t="shared" si="90"/>
        <v>A</v>
      </c>
      <c r="F186" s="158"/>
      <c r="G186" s="66" t="str">
        <f t="shared" si="97"/>
        <v>L</v>
      </c>
      <c r="H186" s="66">
        <f t="shared" si="91"/>
        <v>1</v>
      </c>
      <c r="I186" s="66">
        <f t="shared" si="98"/>
        <v>8</v>
      </c>
      <c r="J186" s="66">
        <f t="shared" si="99"/>
        <v>2</v>
      </c>
      <c r="K186" s="106">
        <f t="shared" si="92"/>
        <v>34</v>
      </c>
      <c r="L186" s="106">
        <f t="shared" si="100"/>
        <v>0</v>
      </c>
      <c r="M186" s="154">
        <f t="shared" si="101"/>
        <v>-72</v>
      </c>
      <c r="O186" s="66" t="str">
        <f t="shared" si="102"/>
        <v>W</v>
      </c>
      <c r="P186" s="66">
        <f t="shared" si="125"/>
        <v>2</v>
      </c>
      <c r="Q186" s="66">
        <f t="shared" si="93"/>
        <v>8</v>
      </c>
      <c r="R186" s="66">
        <f t="shared" si="94"/>
        <v>2</v>
      </c>
      <c r="S186" s="106">
        <f t="shared" si="87"/>
        <v>34</v>
      </c>
      <c r="T186" s="106">
        <f t="shared" si="103"/>
        <v>102</v>
      </c>
      <c r="U186" s="154">
        <f t="shared" si="104"/>
        <v>174</v>
      </c>
      <c r="W186" s="66" t="str">
        <f t="shared" si="105"/>
        <v>L</v>
      </c>
      <c r="X186" s="66">
        <f t="shared" si="126"/>
        <v>3</v>
      </c>
      <c r="Y186" s="66">
        <f t="shared" si="115"/>
        <v>6</v>
      </c>
      <c r="Z186" s="66">
        <f t="shared" si="116"/>
        <v>1</v>
      </c>
      <c r="AA186" s="106">
        <f t="shared" si="117"/>
        <v>13</v>
      </c>
      <c r="AB186" s="106">
        <f t="shared" si="118"/>
        <v>0</v>
      </c>
      <c r="AC186" s="154">
        <f t="shared" si="106"/>
        <v>-23</v>
      </c>
      <c r="AD186" s="155">
        <f t="shared" si="107"/>
        <v>103</v>
      </c>
      <c r="AF186" s="66" t="str">
        <f t="shared" si="108"/>
        <v>L</v>
      </c>
      <c r="AG186" s="66">
        <f t="shared" si="119"/>
        <v>2</v>
      </c>
      <c r="AH186" s="66">
        <f t="shared" si="120"/>
        <v>6</v>
      </c>
      <c r="AI186" s="66">
        <f t="shared" si="121"/>
        <v>2</v>
      </c>
      <c r="AJ186" s="106">
        <f t="shared" si="122"/>
        <v>13</v>
      </c>
      <c r="AK186" s="106">
        <f t="shared" si="123"/>
        <v>0</v>
      </c>
      <c r="AL186" s="154">
        <f t="shared" si="109"/>
        <v>7</v>
      </c>
      <c r="AM186" s="155">
        <f t="shared" si="110"/>
        <v>119</v>
      </c>
      <c r="AO186" s="66" t="str">
        <f t="shared" si="111"/>
        <v>L</v>
      </c>
      <c r="AP186" s="66">
        <f t="shared" si="95"/>
        <v>2</v>
      </c>
      <c r="AQ186" s="66">
        <f t="shared" si="112"/>
        <v>8</v>
      </c>
      <c r="AR186" s="66">
        <f t="shared" si="113"/>
        <v>2</v>
      </c>
      <c r="AS186" s="106">
        <f t="shared" si="88"/>
        <v>34</v>
      </c>
      <c r="AT186" s="106">
        <f t="shared" si="124"/>
        <v>0</v>
      </c>
      <c r="AU186" s="154">
        <f t="shared" si="114"/>
        <v>-558</v>
      </c>
    </row>
    <row r="187" spans="1:47">
      <c r="A187" s="197">
        <f t="shared" si="96"/>
        <v>177</v>
      </c>
      <c r="B187" s="198">
        <f>Data!B187</f>
        <v>35</v>
      </c>
      <c r="D187" s="112">
        <f t="shared" si="89"/>
        <v>3</v>
      </c>
      <c r="E187" s="116" t="str">
        <f t="shared" si="90"/>
        <v>B</v>
      </c>
      <c r="F187" s="158"/>
      <c r="G187" s="66" t="str">
        <f t="shared" si="97"/>
        <v>L</v>
      </c>
      <c r="H187" s="66">
        <f t="shared" si="91"/>
        <v>1</v>
      </c>
      <c r="I187" s="66">
        <f t="shared" si="98"/>
        <v>1</v>
      </c>
      <c r="J187" s="66">
        <f t="shared" si="99"/>
        <v>1</v>
      </c>
      <c r="K187" s="106">
        <f t="shared" si="92"/>
        <v>1</v>
      </c>
      <c r="L187" s="106">
        <f t="shared" si="100"/>
        <v>0</v>
      </c>
      <c r="M187" s="154">
        <f t="shared" si="101"/>
        <v>-73</v>
      </c>
      <c r="O187" s="66" t="str">
        <f t="shared" si="102"/>
        <v>L</v>
      </c>
      <c r="P187" s="66">
        <f t="shared" si="125"/>
        <v>3</v>
      </c>
      <c r="Q187" s="66">
        <f t="shared" si="93"/>
        <v>1</v>
      </c>
      <c r="R187" s="66">
        <f t="shared" si="94"/>
        <v>1</v>
      </c>
      <c r="S187" s="106">
        <f t="shared" si="87"/>
        <v>1</v>
      </c>
      <c r="T187" s="106">
        <f t="shared" si="103"/>
        <v>0</v>
      </c>
      <c r="U187" s="154">
        <f t="shared" si="104"/>
        <v>173</v>
      </c>
      <c r="W187" s="66" t="str">
        <f t="shared" si="105"/>
        <v>W</v>
      </c>
      <c r="X187" s="66">
        <f t="shared" si="126"/>
        <v>3</v>
      </c>
      <c r="Y187" s="66">
        <f t="shared" si="115"/>
        <v>6</v>
      </c>
      <c r="Z187" s="66">
        <f t="shared" si="116"/>
        <v>2</v>
      </c>
      <c r="AA187" s="106">
        <f t="shared" si="117"/>
        <v>13</v>
      </c>
      <c r="AB187" s="106">
        <f t="shared" si="118"/>
        <v>39</v>
      </c>
      <c r="AC187" s="154">
        <f t="shared" si="106"/>
        <v>3</v>
      </c>
      <c r="AD187" s="155">
        <f t="shared" si="107"/>
        <v>103</v>
      </c>
      <c r="AF187" s="66" t="str">
        <f t="shared" si="108"/>
        <v>L</v>
      </c>
      <c r="AG187" s="66">
        <f t="shared" si="119"/>
        <v>3</v>
      </c>
      <c r="AH187" s="66">
        <f t="shared" si="120"/>
        <v>7</v>
      </c>
      <c r="AI187" s="66">
        <f t="shared" si="121"/>
        <v>1</v>
      </c>
      <c r="AJ187" s="106">
        <f t="shared" si="122"/>
        <v>21</v>
      </c>
      <c r="AK187" s="106">
        <f t="shared" si="123"/>
        <v>0</v>
      </c>
      <c r="AL187" s="154">
        <f t="shared" si="109"/>
        <v>-14</v>
      </c>
      <c r="AM187" s="155">
        <f t="shared" si="110"/>
        <v>119</v>
      </c>
      <c r="AO187" s="66" t="str">
        <f t="shared" si="111"/>
        <v>L</v>
      </c>
      <c r="AP187" s="66">
        <f t="shared" si="95"/>
        <v>3</v>
      </c>
      <c r="AQ187" s="66">
        <f t="shared" si="112"/>
        <v>1</v>
      </c>
      <c r="AR187" s="66">
        <f t="shared" si="113"/>
        <v>1</v>
      </c>
      <c r="AS187" s="106">
        <f t="shared" si="88"/>
        <v>1</v>
      </c>
      <c r="AT187" s="106">
        <f t="shared" si="124"/>
        <v>0</v>
      </c>
      <c r="AU187" s="154">
        <f t="shared" si="114"/>
        <v>-559</v>
      </c>
    </row>
    <row r="188" spans="1:47">
      <c r="A188" s="197">
        <f t="shared" si="96"/>
        <v>178</v>
      </c>
      <c r="B188" s="198">
        <f>Data!B188</f>
        <v>13</v>
      </c>
      <c r="D188" s="112">
        <f t="shared" si="89"/>
        <v>2</v>
      </c>
      <c r="E188" s="116" t="str">
        <f t="shared" si="90"/>
        <v>A</v>
      </c>
      <c r="F188" s="158"/>
      <c r="G188" s="66" t="str">
        <f t="shared" si="97"/>
        <v>L</v>
      </c>
      <c r="H188" s="66">
        <f t="shared" si="91"/>
        <v>1</v>
      </c>
      <c r="I188" s="66">
        <f t="shared" si="98"/>
        <v>1</v>
      </c>
      <c r="J188" s="66">
        <f t="shared" si="99"/>
        <v>2</v>
      </c>
      <c r="K188" s="106">
        <f t="shared" si="92"/>
        <v>1</v>
      </c>
      <c r="L188" s="106">
        <f t="shared" si="100"/>
        <v>0</v>
      </c>
      <c r="M188" s="154">
        <f t="shared" si="101"/>
        <v>-74</v>
      </c>
      <c r="O188" s="66" t="str">
        <f t="shared" si="102"/>
        <v>L</v>
      </c>
      <c r="P188" s="66">
        <f t="shared" si="125"/>
        <v>3</v>
      </c>
      <c r="Q188" s="66">
        <f t="shared" si="93"/>
        <v>1</v>
      </c>
      <c r="R188" s="66">
        <f t="shared" si="94"/>
        <v>2</v>
      </c>
      <c r="S188" s="106">
        <f t="shared" si="87"/>
        <v>1</v>
      </c>
      <c r="T188" s="106">
        <f t="shared" si="103"/>
        <v>0</v>
      </c>
      <c r="U188" s="154">
        <f t="shared" si="104"/>
        <v>172</v>
      </c>
      <c r="W188" s="66" t="str">
        <f t="shared" si="105"/>
        <v>L</v>
      </c>
      <c r="X188" s="66">
        <f t="shared" si="126"/>
        <v>3</v>
      </c>
      <c r="Y188" s="66">
        <f t="shared" si="115"/>
        <v>7</v>
      </c>
      <c r="Z188" s="66">
        <f t="shared" si="116"/>
        <v>1</v>
      </c>
      <c r="AA188" s="106">
        <f t="shared" si="117"/>
        <v>21</v>
      </c>
      <c r="AB188" s="106">
        <f t="shared" si="118"/>
        <v>0</v>
      </c>
      <c r="AC188" s="154">
        <f t="shared" si="106"/>
        <v>-18</v>
      </c>
      <c r="AD188" s="155">
        <f t="shared" si="107"/>
        <v>103</v>
      </c>
      <c r="AF188" s="66" t="str">
        <f t="shared" si="108"/>
        <v>L</v>
      </c>
      <c r="AG188" s="66">
        <f t="shared" si="119"/>
        <v>2</v>
      </c>
      <c r="AH188" s="66">
        <f t="shared" si="120"/>
        <v>7</v>
      </c>
      <c r="AI188" s="66">
        <f t="shared" si="121"/>
        <v>2</v>
      </c>
      <c r="AJ188" s="106">
        <f t="shared" si="122"/>
        <v>21</v>
      </c>
      <c r="AK188" s="106">
        <f t="shared" si="123"/>
        <v>0</v>
      </c>
      <c r="AL188" s="154">
        <f t="shared" si="109"/>
        <v>-35</v>
      </c>
      <c r="AM188" s="155">
        <f t="shared" si="110"/>
        <v>119</v>
      </c>
      <c r="AO188" s="66" t="str">
        <f t="shared" si="111"/>
        <v>L</v>
      </c>
      <c r="AP188" s="66">
        <f t="shared" si="95"/>
        <v>2</v>
      </c>
      <c r="AQ188" s="66">
        <f t="shared" si="112"/>
        <v>1</v>
      </c>
      <c r="AR188" s="66">
        <f t="shared" si="113"/>
        <v>2</v>
      </c>
      <c r="AS188" s="106">
        <f t="shared" si="88"/>
        <v>1</v>
      </c>
      <c r="AT188" s="106">
        <f t="shared" si="124"/>
        <v>0</v>
      </c>
      <c r="AU188" s="154">
        <f t="shared" si="114"/>
        <v>-560</v>
      </c>
    </row>
    <row r="189" spans="1:47">
      <c r="A189" s="197">
        <f t="shared" si="96"/>
        <v>179</v>
      </c>
      <c r="B189" s="198">
        <f>Data!B189</f>
        <v>14</v>
      </c>
      <c r="D189" s="112">
        <f t="shared" si="89"/>
        <v>2</v>
      </c>
      <c r="E189" s="116" t="str">
        <f t="shared" si="90"/>
        <v>B</v>
      </c>
      <c r="F189" s="158"/>
      <c r="G189" s="66" t="str">
        <f t="shared" si="97"/>
        <v>L</v>
      </c>
      <c r="H189" s="66">
        <f t="shared" si="91"/>
        <v>1</v>
      </c>
      <c r="I189" s="66">
        <f t="shared" si="98"/>
        <v>2</v>
      </c>
      <c r="J189" s="66">
        <f t="shared" si="99"/>
        <v>1</v>
      </c>
      <c r="K189" s="106">
        <f t="shared" si="92"/>
        <v>2</v>
      </c>
      <c r="L189" s="106">
        <f t="shared" si="100"/>
        <v>0</v>
      </c>
      <c r="M189" s="154">
        <f t="shared" si="101"/>
        <v>-76</v>
      </c>
      <c r="O189" s="66" t="str">
        <f t="shared" si="102"/>
        <v>L</v>
      </c>
      <c r="P189" s="66">
        <f t="shared" si="125"/>
        <v>3</v>
      </c>
      <c r="Q189" s="66">
        <f t="shared" si="93"/>
        <v>2</v>
      </c>
      <c r="R189" s="66">
        <f t="shared" si="94"/>
        <v>1</v>
      </c>
      <c r="S189" s="106">
        <f t="shared" si="87"/>
        <v>2</v>
      </c>
      <c r="T189" s="106">
        <f t="shared" si="103"/>
        <v>0</v>
      </c>
      <c r="U189" s="154">
        <f t="shared" si="104"/>
        <v>170</v>
      </c>
      <c r="W189" s="66" t="str">
        <f t="shared" si="105"/>
        <v>L</v>
      </c>
      <c r="X189" s="66">
        <f t="shared" si="126"/>
        <v>3</v>
      </c>
      <c r="Y189" s="66">
        <f t="shared" si="115"/>
        <v>7</v>
      </c>
      <c r="Z189" s="66">
        <f t="shared" si="116"/>
        <v>2</v>
      </c>
      <c r="AA189" s="106">
        <f t="shared" si="117"/>
        <v>21</v>
      </c>
      <c r="AB189" s="106">
        <f t="shared" si="118"/>
        <v>0</v>
      </c>
      <c r="AC189" s="154">
        <f t="shared" si="106"/>
        <v>-39</v>
      </c>
      <c r="AD189" s="155">
        <f t="shared" si="107"/>
        <v>103</v>
      </c>
      <c r="AF189" s="66" t="str">
        <f t="shared" si="108"/>
        <v>W</v>
      </c>
      <c r="AG189" s="66">
        <f t="shared" si="119"/>
        <v>2</v>
      </c>
      <c r="AH189" s="66">
        <f t="shared" si="120"/>
        <v>8</v>
      </c>
      <c r="AI189" s="66">
        <f t="shared" si="121"/>
        <v>1</v>
      </c>
      <c r="AJ189" s="106">
        <f t="shared" si="122"/>
        <v>34</v>
      </c>
      <c r="AK189" s="106">
        <f t="shared" si="123"/>
        <v>63</v>
      </c>
      <c r="AL189" s="154">
        <f t="shared" si="109"/>
        <v>-6</v>
      </c>
      <c r="AM189" s="155">
        <f t="shared" si="110"/>
        <v>119</v>
      </c>
      <c r="AO189" s="66" t="str">
        <f t="shared" si="111"/>
        <v>W</v>
      </c>
      <c r="AP189" s="66">
        <f t="shared" si="95"/>
        <v>2</v>
      </c>
      <c r="AQ189" s="66">
        <f t="shared" si="112"/>
        <v>2</v>
      </c>
      <c r="AR189" s="66">
        <f t="shared" si="113"/>
        <v>1</v>
      </c>
      <c r="AS189" s="106">
        <f t="shared" si="88"/>
        <v>2</v>
      </c>
      <c r="AT189" s="106">
        <f t="shared" si="124"/>
        <v>3</v>
      </c>
      <c r="AU189" s="154">
        <f t="shared" si="114"/>
        <v>-559</v>
      </c>
    </row>
    <row r="190" spans="1:47">
      <c r="A190" s="197">
        <f t="shared" si="96"/>
        <v>180</v>
      </c>
      <c r="B190" s="198">
        <f>Data!B190</f>
        <v>6</v>
      </c>
      <c r="D190" s="112">
        <f t="shared" si="89"/>
        <v>1</v>
      </c>
      <c r="E190" s="116" t="str">
        <f t="shared" si="90"/>
        <v>C</v>
      </c>
      <c r="F190" s="158"/>
      <c r="G190" s="66" t="str">
        <f t="shared" si="97"/>
        <v>W</v>
      </c>
      <c r="H190" s="66">
        <f t="shared" si="91"/>
        <v>1</v>
      </c>
      <c r="I190" s="66">
        <f t="shared" si="98"/>
        <v>2</v>
      </c>
      <c r="J190" s="66">
        <f t="shared" si="99"/>
        <v>2</v>
      </c>
      <c r="K190" s="106">
        <f t="shared" si="92"/>
        <v>2</v>
      </c>
      <c r="L190" s="106">
        <f t="shared" si="100"/>
        <v>6</v>
      </c>
      <c r="M190" s="154">
        <f t="shared" si="101"/>
        <v>-72</v>
      </c>
      <c r="O190" s="66" t="str">
        <f t="shared" si="102"/>
        <v>L</v>
      </c>
      <c r="P190" s="66">
        <f t="shared" si="125"/>
        <v>3</v>
      </c>
      <c r="Q190" s="66">
        <f t="shared" si="93"/>
        <v>2</v>
      </c>
      <c r="R190" s="66">
        <f t="shared" si="94"/>
        <v>2</v>
      </c>
      <c r="S190" s="106">
        <f t="shared" si="87"/>
        <v>2</v>
      </c>
      <c r="T190" s="106">
        <f t="shared" si="103"/>
        <v>0</v>
      </c>
      <c r="U190" s="154">
        <f t="shared" si="104"/>
        <v>168</v>
      </c>
      <c r="W190" s="66" t="str">
        <f t="shared" si="105"/>
        <v>L</v>
      </c>
      <c r="X190" s="66">
        <f t="shared" si="126"/>
        <v>3</v>
      </c>
      <c r="Y190" s="66">
        <f t="shared" si="115"/>
        <v>8</v>
      </c>
      <c r="Z190" s="66">
        <f t="shared" si="116"/>
        <v>1</v>
      </c>
      <c r="AA190" s="106">
        <f t="shared" si="117"/>
        <v>34</v>
      </c>
      <c r="AB190" s="106">
        <f t="shared" si="118"/>
        <v>0</v>
      </c>
      <c r="AC190" s="154">
        <f t="shared" si="106"/>
        <v>-73</v>
      </c>
      <c r="AD190" s="155">
        <f t="shared" si="107"/>
        <v>103</v>
      </c>
      <c r="AF190" s="66" t="str">
        <f t="shared" si="108"/>
        <v>L</v>
      </c>
      <c r="AG190" s="66">
        <f t="shared" si="119"/>
        <v>1</v>
      </c>
      <c r="AH190" s="66">
        <f t="shared" si="120"/>
        <v>8</v>
      </c>
      <c r="AI190" s="66">
        <f t="shared" si="121"/>
        <v>2</v>
      </c>
      <c r="AJ190" s="106">
        <f t="shared" si="122"/>
        <v>34</v>
      </c>
      <c r="AK190" s="106">
        <f t="shared" si="123"/>
        <v>0</v>
      </c>
      <c r="AL190" s="154">
        <f t="shared" si="109"/>
        <v>-40</v>
      </c>
      <c r="AM190" s="155">
        <f t="shared" si="110"/>
        <v>119</v>
      </c>
      <c r="AO190" s="66" t="str">
        <f t="shared" si="111"/>
        <v>L</v>
      </c>
      <c r="AP190" s="66">
        <f t="shared" si="95"/>
        <v>1</v>
      </c>
      <c r="AQ190" s="66">
        <f t="shared" si="112"/>
        <v>2</v>
      </c>
      <c r="AR190" s="66">
        <f t="shared" si="113"/>
        <v>2</v>
      </c>
      <c r="AS190" s="106">
        <f t="shared" si="88"/>
        <v>2</v>
      </c>
      <c r="AT190" s="106">
        <f t="shared" si="124"/>
        <v>0</v>
      </c>
      <c r="AU190" s="154">
        <f t="shared" si="114"/>
        <v>-561</v>
      </c>
    </row>
    <row r="191" spans="1:47">
      <c r="A191" s="197">
        <f t="shared" si="96"/>
        <v>181</v>
      </c>
      <c r="B191" s="198">
        <f>Data!B191</f>
        <v>16</v>
      </c>
      <c r="D191" s="112">
        <f t="shared" si="89"/>
        <v>2</v>
      </c>
      <c r="E191" s="116" t="str">
        <f t="shared" si="90"/>
        <v>A</v>
      </c>
      <c r="F191" s="158"/>
      <c r="G191" s="66" t="str">
        <f t="shared" si="97"/>
        <v>L</v>
      </c>
      <c r="H191" s="66">
        <f t="shared" si="91"/>
        <v>1</v>
      </c>
      <c r="I191" s="66">
        <f t="shared" si="98"/>
        <v>3</v>
      </c>
      <c r="J191" s="66">
        <f t="shared" si="99"/>
        <v>1</v>
      </c>
      <c r="K191" s="106">
        <f t="shared" si="92"/>
        <v>3</v>
      </c>
      <c r="L191" s="106">
        <f t="shared" si="100"/>
        <v>0</v>
      </c>
      <c r="M191" s="154">
        <f t="shared" si="101"/>
        <v>-75</v>
      </c>
      <c r="O191" s="66" t="str">
        <f t="shared" si="102"/>
        <v>L</v>
      </c>
      <c r="P191" s="66">
        <f t="shared" si="125"/>
        <v>3</v>
      </c>
      <c r="Q191" s="66">
        <f t="shared" si="93"/>
        <v>3</v>
      </c>
      <c r="R191" s="66">
        <f t="shared" si="94"/>
        <v>1</v>
      </c>
      <c r="S191" s="106">
        <f t="shared" si="87"/>
        <v>3</v>
      </c>
      <c r="T191" s="106">
        <f t="shared" si="103"/>
        <v>0</v>
      </c>
      <c r="U191" s="154">
        <f t="shared" si="104"/>
        <v>165</v>
      </c>
      <c r="W191" s="66" t="str">
        <f t="shared" si="105"/>
        <v>L</v>
      </c>
      <c r="X191" s="66">
        <f t="shared" si="126"/>
        <v>3</v>
      </c>
      <c r="Y191" s="66">
        <f t="shared" si="115"/>
        <v>8</v>
      </c>
      <c r="Z191" s="66">
        <f t="shared" si="116"/>
        <v>2</v>
      </c>
      <c r="AA191" s="106">
        <f t="shared" si="117"/>
        <v>34</v>
      </c>
      <c r="AB191" s="106">
        <f t="shared" si="118"/>
        <v>0</v>
      </c>
      <c r="AC191" s="154">
        <f t="shared" si="106"/>
        <v>-107</v>
      </c>
      <c r="AD191" s="155">
        <f t="shared" si="107"/>
        <v>103</v>
      </c>
      <c r="AF191" s="66" t="str">
        <f t="shared" si="108"/>
        <v>L</v>
      </c>
      <c r="AG191" s="66">
        <f t="shared" si="119"/>
        <v>2</v>
      </c>
      <c r="AH191" s="66">
        <f t="shared" si="120"/>
        <v>1</v>
      </c>
      <c r="AI191" s="66">
        <f t="shared" si="121"/>
        <v>1</v>
      </c>
      <c r="AJ191" s="106">
        <f t="shared" si="122"/>
        <v>1</v>
      </c>
      <c r="AK191" s="106">
        <f t="shared" si="123"/>
        <v>0</v>
      </c>
      <c r="AL191" s="154">
        <f t="shared" si="109"/>
        <v>-41</v>
      </c>
      <c r="AM191" s="155">
        <f t="shared" si="110"/>
        <v>119</v>
      </c>
      <c r="AO191" s="66" t="str">
        <f t="shared" si="111"/>
        <v>L</v>
      </c>
      <c r="AP191" s="66">
        <f t="shared" si="95"/>
        <v>2</v>
      </c>
      <c r="AQ191" s="66">
        <f t="shared" si="112"/>
        <v>3</v>
      </c>
      <c r="AR191" s="66">
        <f t="shared" si="113"/>
        <v>1</v>
      </c>
      <c r="AS191" s="106">
        <f t="shared" si="88"/>
        <v>3</v>
      </c>
      <c r="AT191" s="106">
        <f t="shared" si="124"/>
        <v>0</v>
      </c>
      <c r="AU191" s="154">
        <f t="shared" si="114"/>
        <v>-564</v>
      </c>
    </row>
    <row r="192" spans="1:47">
      <c r="A192" s="197">
        <f t="shared" si="96"/>
        <v>182</v>
      </c>
      <c r="B192" s="198">
        <f>Data!B192</f>
        <v>8</v>
      </c>
      <c r="D192" s="112">
        <f t="shared" si="89"/>
        <v>1</v>
      </c>
      <c r="E192" s="116" t="str">
        <f t="shared" si="90"/>
        <v>B</v>
      </c>
      <c r="F192" s="158"/>
      <c r="G192" s="66" t="str">
        <f t="shared" si="97"/>
        <v>W</v>
      </c>
      <c r="H192" s="66">
        <f t="shared" si="91"/>
        <v>1</v>
      </c>
      <c r="I192" s="66">
        <f t="shared" si="98"/>
        <v>3</v>
      </c>
      <c r="J192" s="66">
        <f t="shared" si="99"/>
        <v>2</v>
      </c>
      <c r="K192" s="106">
        <f t="shared" si="92"/>
        <v>3</v>
      </c>
      <c r="L192" s="106">
        <f t="shared" si="100"/>
        <v>9</v>
      </c>
      <c r="M192" s="154">
        <f t="shared" si="101"/>
        <v>-69</v>
      </c>
      <c r="O192" s="66" t="str">
        <f t="shared" si="102"/>
        <v>L</v>
      </c>
      <c r="P192" s="66">
        <f t="shared" si="125"/>
        <v>3</v>
      </c>
      <c r="Q192" s="66">
        <f t="shared" si="93"/>
        <v>3</v>
      </c>
      <c r="R192" s="66">
        <f t="shared" si="94"/>
        <v>2</v>
      </c>
      <c r="S192" s="106">
        <f t="shared" si="87"/>
        <v>3</v>
      </c>
      <c r="T192" s="106">
        <f t="shared" si="103"/>
        <v>0</v>
      </c>
      <c r="U192" s="154">
        <f t="shared" si="104"/>
        <v>162</v>
      </c>
      <c r="W192" s="66" t="str">
        <f t="shared" si="105"/>
        <v>L</v>
      </c>
      <c r="X192" s="66">
        <f t="shared" si="126"/>
        <v>1</v>
      </c>
      <c r="Y192" s="66">
        <f t="shared" si="115"/>
        <v>1</v>
      </c>
      <c r="Z192" s="66">
        <f t="shared" si="116"/>
        <v>1</v>
      </c>
      <c r="AA192" s="106">
        <f t="shared" si="117"/>
        <v>1</v>
      </c>
      <c r="AB192" s="106">
        <f t="shared" si="118"/>
        <v>0</v>
      </c>
      <c r="AC192" s="154">
        <f t="shared" si="106"/>
        <v>-108</v>
      </c>
      <c r="AD192" s="155">
        <f t="shared" si="107"/>
        <v>103</v>
      </c>
      <c r="AF192" s="66" t="str">
        <f t="shared" si="108"/>
        <v>L</v>
      </c>
      <c r="AG192" s="66">
        <f t="shared" si="119"/>
        <v>1</v>
      </c>
      <c r="AH192" s="66">
        <f t="shared" si="120"/>
        <v>1</v>
      </c>
      <c r="AI192" s="66">
        <f t="shared" si="121"/>
        <v>2</v>
      </c>
      <c r="AJ192" s="106">
        <f t="shared" si="122"/>
        <v>1</v>
      </c>
      <c r="AK192" s="106">
        <f t="shared" si="123"/>
        <v>0</v>
      </c>
      <c r="AL192" s="154">
        <f t="shared" si="109"/>
        <v>-42</v>
      </c>
      <c r="AM192" s="155">
        <f t="shared" si="110"/>
        <v>119</v>
      </c>
      <c r="AO192" s="66" t="str">
        <f t="shared" si="111"/>
        <v>L</v>
      </c>
      <c r="AP192" s="66">
        <f t="shared" si="95"/>
        <v>1</v>
      </c>
      <c r="AQ192" s="66">
        <f t="shared" si="112"/>
        <v>3</v>
      </c>
      <c r="AR192" s="66">
        <f t="shared" si="113"/>
        <v>2</v>
      </c>
      <c r="AS192" s="106">
        <f t="shared" si="88"/>
        <v>3</v>
      </c>
      <c r="AT192" s="106">
        <f t="shared" si="124"/>
        <v>0</v>
      </c>
      <c r="AU192" s="154">
        <f t="shared" si="114"/>
        <v>-567</v>
      </c>
    </row>
    <row r="193" spans="1:47">
      <c r="A193" s="197">
        <f t="shared" si="96"/>
        <v>183</v>
      </c>
      <c r="B193" s="198">
        <f>Data!B193</f>
        <v>5</v>
      </c>
      <c r="D193" s="112">
        <f t="shared" si="89"/>
        <v>1</v>
      </c>
      <c r="E193" s="116" t="str">
        <f t="shared" si="90"/>
        <v>B</v>
      </c>
      <c r="F193" s="158"/>
      <c r="G193" s="66" t="str">
        <f t="shared" si="97"/>
        <v>W</v>
      </c>
      <c r="H193" s="66">
        <f t="shared" si="91"/>
        <v>1</v>
      </c>
      <c r="I193" s="66">
        <f t="shared" si="98"/>
        <v>4</v>
      </c>
      <c r="J193" s="66">
        <f t="shared" si="99"/>
        <v>1</v>
      </c>
      <c r="K193" s="106">
        <f t="shared" si="92"/>
        <v>5</v>
      </c>
      <c r="L193" s="106">
        <f t="shared" si="100"/>
        <v>9</v>
      </c>
      <c r="M193" s="154">
        <f t="shared" si="101"/>
        <v>-65</v>
      </c>
      <c r="O193" s="66" t="str">
        <f t="shared" si="102"/>
        <v>L</v>
      </c>
      <c r="P193" s="66">
        <f t="shared" si="125"/>
        <v>3</v>
      </c>
      <c r="Q193" s="66">
        <f t="shared" si="93"/>
        <v>4</v>
      </c>
      <c r="R193" s="66">
        <f t="shared" si="94"/>
        <v>1</v>
      </c>
      <c r="S193" s="106">
        <f t="shared" si="87"/>
        <v>5</v>
      </c>
      <c r="T193" s="106">
        <f t="shared" si="103"/>
        <v>0</v>
      </c>
      <c r="U193" s="154">
        <f t="shared" si="104"/>
        <v>157</v>
      </c>
      <c r="W193" s="66" t="str">
        <f t="shared" si="105"/>
        <v>W</v>
      </c>
      <c r="X193" s="66">
        <f t="shared" si="126"/>
        <v>1</v>
      </c>
      <c r="Y193" s="66">
        <f t="shared" si="115"/>
        <v>1</v>
      </c>
      <c r="Z193" s="66">
        <f t="shared" si="116"/>
        <v>2</v>
      </c>
      <c r="AA193" s="106">
        <f t="shared" si="117"/>
        <v>1</v>
      </c>
      <c r="AB193" s="106">
        <f t="shared" si="118"/>
        <v>3</v>
      </c>
      <c r="AC193" s="154">
        <f t="shared" si="106"/>
        <v>-106</v>
      </c>
      <c r="AD193" s="155">
        <f t="shared" si="107"/>
        <v>103</v>
      </c>
      <c r="AF193" s="66" t="str">
        <f t="shared" si="108"/>
        <v>W</v>
      </c>
      <c r="AG193" s="66">
        <f t="shared" si="119"/>
        <v>1</v>
      </c>
      <c r="AH193" s="66">
        <f t="shared" si="120"/>
        <v>2</v>
      </c>
      <c r="AI193" s="66">
        <f t="shared" si="121"/>
        <v>1</v>
      </c>
      <c r="AJ193" s="106">
        <f t="shared" si="122"/>
        <v>2</v>
      </c>
      <c r="AK193" s="106">
        <f t="shared" si="123"/>
        <v>3</v>
      </c>
      <c r="AL193" s="154">
        <f t="shared" si="109"/>
        <v>-41</v>
      </c>
      <c r="AM193" s="155">
        <f t="shared" si="110"/>
        <v>119</v>
      </c>
      <c r="AO193" s="66" t="str">
        <f t="shared" si="111"/>
        <v>W</v>
      </c>
      <c r="AP193" s="66">
        <f t="shared" si="95"/>
        <v>1</v>
      </c>
      <c r="AQ193" s="66">
        <f t="shared" si="112"/>
        <v>4</v>
      </c>
      <c r="AR193" s="66">
        <f t="shared" si="113"/>
        <v>1</v>
      </c>
      <c r="AS193" s="106">
        <f t="shared" si="88"/>
        <v>5</v>
      </c>
      <c r="AT193" s="106">
        <f t="shared" si="124"/>
        <v>9</v>
      </c>
      <c r="AU193" s="154">
        <f t="shared" si="114"/>
        <v>-563</v>
      </c>
    </row>
    <row r="194" spans="1:47">
      <c r="A194" s="197">
        <f t="shared" si="96"/>
        <v>184</v>
      </c>
      <c r="B194" s="198">
        <f>Data!B194</f>
        <v>14</v>
      </c>
      <c r="D194" s="112">
        <f t="shared" si="89"/>
        <v>2</v>
      </c>
      <c r="E194" s="116" t="str">
        <f t="shared" si="90"/>
        <v>B</v>
      </c>
      <c r="F194" s="158"/>
      <c r="G194" s="66" t="str">
        <f t="shared" si="97"/>
        <v>L</v>
      </c>
      <c r="H194" s="66">
        <f t="shared" si="91"/>
        <v>1</v>
      </c>
      <c r="I194" s="66">
        <f t="shared" si="98"/>
        <v>4</v>
      </c>
      <c r="J194" s="66">
        <f t="shared" si="99"/>
        <v>2</v>
      </c>
      <c r="K194" s="106">
        <f t="shared" si="92"/>
        <v>5</v>
      </c>
      <c r="L194" s="106">
        <f t="shared" si="100"/>
        <v>0</v>
      </c>
      <c r="M194" s="154">
        <f t="shared" si="101"/>
        <v>-70</v>
      </c>
      <c r="O194" s="66" t="str">
        <f t="shared" si="102"/>
        <v>L</v>
      </c>
      <c r="P194" s="66">
        <f t="shared" si="125"/>
        <v>3</v>
      </c>
      <c r="Q194" s="66">
        <f t="shared" si="93"/>
        <v>4</v>
      </c>
      <c r="R194" s="66">
        <f t="shared" si="94"/>
        <v>2</v>
      </c>
      <c r="S194" s="106">
        <f t="shared" si="87"/>
        <v>5</v>
      </c>
      <c r="T194" s="106">
        <f t="shared" si="103"/>
        <v>0</v>
      </c>
      <c r="U194" s="154">
        <f t="shared" si="104"/>
        <v>152</v>
      </c>
      <c r="W194" s="66" t="str">
        <f t="shared" si="105"/>
        <v>L</v>
      </c>
      <c r="X194" s="66">
        <f t="shared" si="126"/>
        <v>1</v>
      </c>
      <c r="Y194" s="66">
        <f t="shared" si="115"/>
        <v>2</v>
      </c>
      <c r="Z194" s="66">
        <f t="shared" si="116"/>
        <v>1</v>
      </c>
      <c r="AA194" s="106">
        <f t="shared" si="117"/>
        <v>2</v>
      </c>
      <c r="AB194" s="106">
        <f t="shared" si="118"/>
        <v>0</v>
      </c>
      <c r="AC194" s="154">
        <f t="shared" si="106"/>
        <v>-108</v>
      </c>
      <c r="AD194" s="155">
        <f t="shared" si="107"/>
        <v>103</v>
      </c>
      <c r="AF194" s="66" t="str">
        <f t="shared" si="108"/>
        <v>L</v>
      </c>
      <c r="AG194" s="66">
        <f t="shared" si="119"/>
        <v>2</v>
      </c>
      <c r="AH194" s="66">
        <f t="shared" si="120"/>
        <v>2</v>
      </c>
      <c r="AI194" s="66">
        <f t="shared" si="121"/>
        <v>2</v>
      </c>
      <c r="AJ194" s="106">
        <f t="shared" si="122"/>
        <v>2</v>
      </c>
      <c r="AK194" s="106">
        <f t="shared" si="123"/>
        <v>0</v>
      </c>
      <c r="AL194" s="154">
        <f t="shared" si="109"/>
        <v>-43</v>
      </c>
      <c r="AM194" s="155">
        <f t="shared" si="110"/>
        <v>119</v>
      </c>
      <c r="AO194" s="66" t="str">
        <f t="shared" si="111"/>
        <v>L</v>
      </c>
      <c r="AP194" s="66">
        <f t="shared" si="95"/>
        <v>2</v>
      </c>
      <c r="AQ194" s="66">
        <f t="shared" si="112"/>
        <v>4</v>
      </c>
      <c r="AR194" s="66">
        <f t="shared" si="113"/>
        <v>2</v>
      </c>
      <c r="AS194" s="106">
        <f t="shared" si="88"/>
        <v>5</v>
      </c>
      <c r="AT194" s="106">
        <f t="shared" si="124"/>
        <v>0</v>
      </c>
      <c r="AU194" s="154">
        <f t="shared" si="114"/>
        <v>-568</v>
      </c>
    </row>
    <row r="195" spans="1:47">
      <c r="A195" s="197">
        <f t="shared" si="96"/>
        <v>185</v>
      </c>
      <c r="B195" s="198">
        <f>Data!B195</f>
        <v>17</v>
      </c>
      <c r="D195" s="112">
        <f t="shared" si="89"/>
        <v>2</v>
      </c>
      <c r="E195" s="116" t="str">
        <f t="shared" si="90"/>
        <v>B</v>
      </c>
      <c r="F195" s="158"/>
      <c r="G195" s="66" t="str">
        <f t="shared" si="97"/>
        <v>L</v>
      </c>
      <c r="H195" s="66">
        <f t="shared" si="91"/>
        <v>1</v>
      </c>
      <c r="I195" s="66">
        <f t="shared" si="98"/>
        <v>5</v>
      </c>
      <c r="J195" s="66">
        <f t="shared" si="99"/>
        <v>1</v>
      </c>
      <c r="K195" s="106">
        <f t="shared" si="92"/>
        <v>8</v>
      </c>
      <c r="L195" s="106">
        <f t="shared" si="100"/>
        <v>0</v>
      </c>
      <c r="M195" s="154">
        <f t="shared" si="101"/>
        <v>-78</v>
      </c>
      <c r="O195" s="66" t="str">
        <f t="shared" si="102"/>
        <v>L</v>
      </c>
      <c r="P195" s="66">
        <f t="shared" si="125"/>
        <v>3</v>
      </c>
      <c r="Q195" s="66">
        <f t="shared" si="93"/>
        <v>5</v>
      </c>
      <c r="R195" s="66">
        <f t="shared" si="94"/>
        <v>1</v>
      </c>
      <c r="S195" s="106">
        <f t="shared" si="87"/>
        <v>8</v>
      </c>
      <c r="T195" s="106">
        <f t="shared" si="103"/>
        <v>0</v>
      </c>
      <c r="U195" s="154">
        <f t="shared" si="104"/>
        <v>144</v>
      </c>
      <c r="W195" s="66" t="str">
        <f t="shared" si="105"/>
        <v>L</v>
      </c>
      <c r="X195" s="66">
        <f t="shared" si="126"/>
        <v>1</v>
      </c>
      <c r="Y195" s="66">
        <f t="shared" si="115"/>
        <v>2</v>
      </c>
      <c r="Z195" s="66">
        <f t="shared" si="116"/>
        <v>2</v>
      </c>
      <c r="AA195" s="106">
        <f t="shared" si="117"/>
        <v>2</v>
      </c>
      <c r="AB195" s="106">
        <f t="shared" si="118"/>
        <v>0</v>
      </c>
      <c r="AC195" s="154">
        <f t="shared" si="106"/>
        <v>-110</v>
      </c>
      <c r="AD195" s="155">
        <f t="shared" si="107"/>
        <v>103</v>
      </c>
      <c r="AF195" s="66" t="str">
        <f t="shared" si="108"/>
        <v>W</v>
      </c>
      <c r="AG195" s="66">
        <f t="shared" si="119"/>
        <v>2</v>
      </c>
      <c r="AH195" s="66">
        <f t="shared" si="120"/>
        <v>3</v>
      </c>
      <c r="AI195" s="66">
        <f t="shared" si="121"/>
        <v>1</v>
      </c>
      <c r="AJ195" s="106">
        <f t="shared" si="122"/>
        <v>3</v>
      </c>
      <c r="AK195" s="106">
        <f t="shared" si="123"/>
        <v>6</v>
      </c>
      <c r="AL195" s="154">
        <f t="shared" si="109"/>
        <v>-40</v>
      </c>
      <c r="AM195" s="155">
        <f t="shared" si="110"/>
        <v>119</v>
      </c>
      <c r="AO195" s="66" t="str">
        <f t="shared" si="111"/>
        <v>W</v>
      </c>
      <c r="AP195" s="66">
        <f t="shared" si="95"/>
        <v>2</v>
      </c>
      <c r="AQ195" s="66">
        <f t="shared" si="112"/>
        <v>5</v>
      </c>
      <c r="AR195" s="66">
        <f t="shared" si="113"/>
        <v>1</v>
      </c>
      <c r="AS195" s="106">
        <f t="shared" si="88"/>
        <v>8</v>
      </c>
      <c r="AT195" s="106">
        <f t="shared" si="124"/>
        <v>15</v>
      </c>
      <c r="AU195" s="154">
        <f t="shared" si="114"/>
        <v>-561</v>
      </c>
    </row>
    <row r="196" spans="1:47">
      <c r="A196" s="197">
        <f t="shared" si="96"/>
        <v>186</v>
      </c>
      <c r="B196" s="198">
        <f>Data!B196</f>
        <v>17</v>
      </c>
      <c r="D196" s="112">
        <f t="shared" si="89"/>
        <v>2</v>
      </c>
      <c r="E196" s="116" t="str">
        <f t="shared" si="90"/>
        <v>B</v>
      </c>
      <c r="F196" s="158"/>
      <c r="G196" s="66" t="str">
        <f t="shared" si="97"/>
        <v>L</v>
      </c>
      <c r="H196" s="66">
        <f t="shared" si="91"/>
        <v>1</v>
      </c>
      <c r="I196" s="66">
        <f t="shared" si="98"/>
        <v>5</v>
      </c>
      <c r="J196" s="66">
        <f t="shared" si="99"/>
        <v>2</v>
      </c>
      <c r="K196" s="106">
        <f t="shared" si="92"/>
        <v>8</v>
      </c>
      <c r="L196" s="106">
        <f t="shared" si="100"/>
        <v>0</v>
      </c>
      <c r="M196" s="154">
        <f t="shared" si="101"/>
        <v>-86</v>
      </c>
      <c r="O196" s="66" t="str">
        <f t="shared" si="102"/>
        <v>L</v>
      </c>
      <c r="P196" s="66">
        <f t="shared" si="125"/>
        <v>3</v>
      </c>
      <c r="Q196" s="66">
        <f t="shared" si="93"/>
        <v>5</v>
      </c>
      <c r="R196" s="66">
        <f t="shared" si="94"/>
        <v>2</v>
      </c>
      <c r="S196" s="106">
        <f t="shared" si="87"/>
        <v>8</v>
      </c>
      <c r="T196" s="106">
        <f t="shared" si="103"/>
        <v>0</v>
      </c>
      <c r="U196" s="154">
        <f t="shared" si="104"/>
        <v>136</v>
      </c>
      <c r="W196" s="66" t="str">
        <f t="shared" si="105"/>
        <v>L</v>
      </c>
      <c r="X196" s="66">
        <f t="shared" si="126"/>
        <v>1</v>
      </c>
      <c r="Y196" s="66">
        <f t="shared" si="115"/>
        <v>3</v>
      </c>
      <c r="Z196" s="66">
        <f t="shared" si="116"/>
        <v>1</v>
      </c>
      <c r="AA196" s="106">
        <f t="shared" si="117"/>
        <v>3</v>
      </c>
      <c r="AB196" s="106">
        <f t="shared" si="118"/>
        <v>0</v>
      </c>
      <c r="AC196" s="154">
        <f t="shared" si="106"/>
        <v>-113</v>
      </c>
      <c r="AD196" s="155">
        <f t="shared" si="107"/>
        <v>103</v>
      </c>
      <c r="AF196" s="66" t="str">
        <f t="shared" si="108"/>
        <v>W</v>
      </c>
      <c r="AG196" s="66">
        <f t="shared" si="119"/>
        <v>2</v>
      </c>
      <c r="AH196" s="66">
        <f t="shared" si="120"/>
        <v>3</v>
      </c>
      <c r="AI196" s="66">
        <f t="shared" si="121"/>
        <v>2</v>
      </c>
      <c r="AJ196" s="106">
        <f t="shared" si="122"/>
        <v>3</v>
      </c>
      <c r="AK196" s="106">
        <f t="shared" si="123"/>
        <v>9</v>
      </c>
      <c r="AL196" s="154">
        <f t="shared" si="109"/>
        <v>-34</v>
      </c>
      <c r="AM196" s="155">
        <f t="shared" si="110"/>
        <v>119</v>
      </c>
      <c r="AO196" s="66" t="str">
        <f t="shared" si="111"/>
        <v>W</v>
      </c>
      <c r="AP196" s="66">
        <f t="shared" si="95"/>
        <v>2</v>
      </c>
      <c r="AQ196" s="66">
        <f t="shared" si="112"/>
        <v>5</v>
      </c>
      <c r="AR196" s="66">
        <f t="shared" si="113"/>
        <v>2</v>
      </c>
      <c r="AS196" s="106">
        <f t="shared" si="88"/>
        <v>8</v>
      </c>
      <c r="AT196" s="106">
        <f t="shared" si="124"/>
        <v>24</v>
      </c>
      <c r="AU196" s="154">
        <f t="shared" si="114"/>
        <v>-545</v>
      </c>
    </row>
    <row r="197" spans="1:47">
      <c r="A197" s="197">
        <f t="shared" si="96"/>
        <v>187</v>
      </c>
      <c r="B197" s="198">
        <f>Data!B197</f>
        <v>27</v>
      </c>
      <c r="D197" s="112">
        <f t="shared" si="89"/>
        <v>3</v>
      </c>
      <c r="E197" s="116" t="str">
        <f t="shared" si="90"/>
        <v>C</v>
      </c>
      <c r="F197" s="158"/>
      <c r="G197" s="66" t="str">
        <f t="shared" si="97"/>
        <v>L</v>
      </c>
      <c r="H197" s="66">
        <f t="shared" si="91"/>
        <v>1</v>
      </c>
      <c r="I197" s="66">
        <f t="shared" si="98"/>
        <v>6</v>
      </c>
      <c r="J197" s="66">
        <f t="shared" si="99"/>
        <v>1</v>
      </c>
      <c r="K197" s="106">
        <f t="shared" si="92"/>
        <v>13</v>
      </c>
      <c r="L197" s="106">
        <f t="shared" si="100"/>
        <v>0</v>
      </c>
      <c r="M197" s="154">
        <f t="shared" si="101"/>
        <v>-99</v>
      </c>
      <c r="O197" s="66" t="str">
        <f t="shared" si="102"/>
        <v>W</v>
      </c>
      <c r="P197" s="66">
        <f t="shared" si="125"/>
        <v>3</v>
      </c>
      <c r="Q197" s="66">
        <f t="shared" si="93"/>
        <v>6</v>
      </c>
      <c r="R197" s="66">
        <f t="shared" si="94"/>
        <v>1</v>
      </c>
      <c r="S197" s="106">
        <f t="shared" si="87"/>
        <v>13</v>
      </c>
      <c r="T197" s="106">
        <f t="shared" si="103"/>
        <v>24</v>
      </c>
      <c r="U197" s="154">
        <f t="shared" si="104"/>
        <v>147</v>
      </c>
      <c r="W197" s="66" t="str">
        <f t="shared" si="105"/>
        <v>L</v>
      </c>
      <c r="X197" s="66">
        <f t="shared" si="126"/>
        <v>1</v>
      </c>
      <c r="Y197" s="66">
        <f t="shared" si="115"/>
        <v>3</v>
      </c>
      <c r="Z197" s="66">
        <f t="shared" si="116"/>
        <v>2</v>
      </c>
      <c r="AA197" s="106">
        <f t="shared" si="117"/>
        <v>3</v>
      </c>
      <c r="AB197" s="106">
        <f t="shared" si="118"/>
        <v>0</v>
      </c>
      <c r="AC197" s="154">
        <f t="shared" si="106"/>
        <v>-116</v>
      </c>
      <c r="AD197" s="155">
        <f t="shared" si="107"/>
        <v>103</v>
      </c>
      <c r="AF197" s="66" t="str">
        <f t="shared" si="108"/>
        <v>L</v>
      </c>
      <c r="AG197" s="66">
        <f t="shared" si="119"/>
        <v>3</v>
      </c>
      <c r="AH197" s="66">
        <f t="shared" si="120"/>
        <v>4</v>
      </c>
      <c r="AI197" s="66">
        <f t="shared" si="121"/>
        <v>1</v>
      </c>
      <c r="AJ197" s="106">
        <f t="shared" si="122"/>
        <v>5</v>
      </c>
      <c r="AK197" s="106">
        <f t="shared" si="123"/>
        <v>0</v>
      </c>
      <c r="AL197" s="154">
        <f t="shared" si="109"/>
        <v>-39</v>
      </c>
      <c r="AM197" s="155">
        <f t="shared" si="110"/>
        <v>119</v>
      </c>
      <c r="AO197" s="66" t="str">
        <f t="shared" si="111"/>
        <v>L</v>
      </c>
      <c r="AP197" s="66">
        <f t="shared" si="95"/>
        <v>3</v>
      </c>
      <c r="AQ197" s="66">
        <f t="shared" si="112"/>
        <v>6</v>
      </c>
      <c r="AR197" s="66">
        <f t="shared" si="113"/>
        <v>1</v>
      </c>
      <c r="AS197" s="106">
        <f t="shared" si="88"/>
        <v>13</v>
      </c>
      <c r="AT197" s="106">
        <f t="shared" si="124"/>
        <v>0</v>
      </c>
      <c r="AU197" s="154">
        <f t="shared" si="114"/>
        <v>-558</v>
      </c>
    </row>
    <row r="198" spans="1:47">
      <c r="A198" s="197">
        <f t="shared" si="96"/>
        <v>188</v>
      </c>
      <c r="B198" s="198">
        <f>Data!B198</f>
        <v>2</v>
      </c>
      <c r="D198" s="112">
        <f t="shared" si="89"/>
        <v>1</v>
      </c>
      <c r="E198" s="116" t="str">
        <f t="shared" si="90"/>
        <v>B</v>
      </c>
      <c r="F198" s="158"/>
      <c r="G198" s="66" t="str">
        <f t="shared" si="97"/>
        <v>W</v>
      </c>
      <c r="H198" s="66">
        <f t="shared" si="91"/>
        <v>1</v>
      </c>
      <c r="I198" s="66">
        <f t="shared" si="98"/>
        <v>6</v>
      </c>
      <c r="J198" s="66">
        <f t="shared" si="99"/>
        <v>2</v>
      </c>
      <c r="K198" s="106">
        <f t="shared" si="92"/>
        <v>13</v>
      </c>
      <c r="L198" s="106">
        <f t="shared" si="100"/>
        <v>39</v>
      </c>
      <c r="M198" s="154">
        <f t="shared" si="101"/>
        <v>-73</v>
      </c>
      <c r="O198" s="66" t="str">
        <f t="shared" si="102"/>
        <v>L</v>
      </c>
      <c r="P198" s="66">
        <f t="shared" si="125"/>
        <v>3</v>
      </c>
      <c r="Q198" s="66">
        <f t="shared" si="93"/>
        <v>6</v>
      </c>
      <c r="R198" s="66">
        <f t="shared" si="94"/>
        <v>2</v>
      </c>
      <c r="S198" s="106">
        <f t="shared" si="87"/>
        <v>13</v>
      </c>
      <c r="T198" s="106">
        <f t="shared" si="103"/>
        <v>0</v>
      </c>
      <c r="U198" s="154">
        <f t="shared" si="104"/>
        <v>134</v>
      </c>
      <c r="W198" s="66" t="str">
        <f t="shared" si="105"/>
        <v>W</v>
      </c>
      <c r="X198" s="66">
        <f t="shared" si="126"/>
        <v>1</v>
      </c>
      <c r="Y198" s="66">
        <f t="shared" si="115"/>
        <v>4</v>
      </c>
      <c r="Z198" s="66">
        <f t="shared" si="116"/>
        <v>1</v>
      </c>
      <c r="AA198" s="106">
        <f t="shared" si="117"/>
        <v>5</v>
      </c>
      <c r="AB198" s="106">
        <f t="shared" si="118"/>
        <v>9</v>
      </c>
      <c r="AC198" s="154">
        <f t="shared" si="106"/>
        <v>-112</v>
      </c>
      <c r="AD198" s="155">
        <f t="shared" si="107"/>
        <v>103</v>
      </c>
      <c r="AF198" s="66" t="str">
        <f t="shared" si="108"/>
        <v>L</v>
      </c>
      <c r="AG198" s="66">
        <f t="shared" si="119"/>
        <v>1</v>
      </c>
      <c r="AH198" s="66">
        <f t="shared" si="120"/>
        <v>4</v>
      </c>
      <c r="AI198" s="66">
        <f t="shared" si="121"/>
        <v>2</v>
      </c>
      <c r="AJ198" s="106">
        <f t="shared" si="122"/>
        <v>5</v>
      </c>
      <c r="AK198" s="106">
        <f t="shared" si="123"/>
        <v>0</v>
      </c>
      <c r="AL198" s="154">
        <f t="shared" si="109"/>
        <v>-44</v>
      </c>
      <c r="AM198" s="155">
        <f t="shared" si="110"/>
        <v>119</v>
      </c>
      <c r="AO198" s="66" t="str">
        <f t="shared" si="111"/>
        <v>L</v>
      </c>
      <c r="AP198" s="66">
        <f t="shared" si="95"/>
        <v>1</v>
      </c>
      <c r="AQ198" s="66">
        <f t="shared" si="112"/>
        <v>6</v>
      </c>
      <c r="AR198" s="66">
        <f t="shared" si="113"/>
        <v>2</v>
      </c>
      <c r="AS198" s="106">
        <f t="shared" si="88"/>
        <v>13</v>
      </c>
      <c r="AT198" s="106">
        <f t="shared" si="124"/>
        <v>0</v>
      </c>
      <c r="AU198" s="154">
        <f t="shared" si="114"/>
        <v>-571</v>
      </c>
    </row>
    <row r="199" spans="1:47">
      <c r="A199" s="197">
        <f t="shared" si="96"/>
        <v>189</v>
      </c>
      <c r="B199" s="198">
        <f>Data!B199</f>
        <v>12</v>
      </c>
      <c r="D199" s="112">
        <f t="shared" si="89"/>
        <v>1</v>
      </c>
      <c r="E199" s="116" t="str">
        <f t="shared" si="90"/>
        <v>C</v>
      </c>
      <c r="F199" s="158"/>
      <c r="G199" s="66" t="str">
        <f t="shared" si="97"/>
        <v>W</v>
      </c>
      <c r="H199" s="66">
        <f t="shared" si="91"/>
        <v>1</v>
      </c>
      <c r="I199" s="66">
        <f t="shared" si="98"/>
        <v>7</v>
      </c>
      <c r="J199" s="66">
        <f t="shared" si="99"/>
        <v>1</v>
      </c>
      <c r="K199" s="106">
        <f t="shared" si="92"/>
        <v>21</v>
      </c>
      <c r="L199" s="106">
        <f t="shared" si="100"/>
        <v>39</v>
      </c>
      <c r="M199" s="154">
        <f t="shared" si="101"/>
        <v>-55</v>
      </c>
      <c r="O199" s="66" t="str">
        <f t="shared" si="102"/>
        <v>L</v>
      </c>
      <c r="P199" s="66">
        <f t="shared" si="125"/>
        <v>3</v>
      </c>
      <c r="Q199" s="66">
        <f t="shared" si="93"/>
        <v>7</v>
      </c>
      <c r="R199" s="66">
        <f t="shared" si="94"/>
        <v>1</v>
      </c>
      <c r="S199" s="106">
        <f t="shared" si="87"/>
        <v>21</v>
      </c>
      <c r="T199" s="106">
        <f t="shared" si="103"/>
        <v>0</v>
      </c>
      <c r="U199" s="154">
        <f t="shared" si="104"/>
        <v>113</v>
      </c>
      <c r="W199" s="66" t="str">
        <f t="shared" si="105"/>
        <v>W</v>
      </c>
      <c r="X199" s="66">
        <f t="shared" si="126"/>
        <v>1</v>
      </c>
      <c r="Y199" s="66">
        <f t="shared" si="115"/>
        <v>4</v>
      </c>
      <c r="Z199" s="66">
        <f t="shared" si="116"/>
        <v>2</v>
      </c>
      <c r="AA199" s="106">
        <f t="shared" si="117"/>
        <v>5</v>
      </c>
      <c r="AB199" s="106">
        <f t="shared" si="118"/>
        <v>15</v>
      </c>
      <c r="AC199" s="154">
        <f t="shared" si="106"/>
        <v>-102</v>
      </c>
      <c r="AD199" s="155">
        <f t="shared" si="107"/>
        <v>103</v>
      </c>
      <c r="AF199" s="66" t="str">
        <f t="shared" si="108"/>
        <v>W</v>
      </c>
      <c r="AG199" s="66">
        <f t="shared" si="119"/>
        <v>1</v>
      </c>
      <c r="AH199" s="66">
        <f t="shared" si="120"/>
        <v>5</v>
      </c>
      <c r="AI199" s="66">
        <f t="shared" si="121"/>
        <v>1</v>
      </c>
      <c r="AJ199" s="106">
        <f t="shared" si="122"/>
        <v>8</v>
      </c>
      <c r="AK199" s="106">
        <f t="shared" si="123"/>
        <v>15</v>
      </c>
      <c r="AL199" s="154">
        <f t="shared" si="109"/>
        <v>-37</v>
      </c>
      <c r="AM199" s="155">
        <f t="shared" si="110"/>
        <v>119</v>
      </c>
      <c r="AO199" s="66" t="str">
        <f t="shared" si="111"/>
        <v>W</v>
      </c>
      <c r="AP199" s="66">
        <f t="shared" si="95"/>
        <v>1</v>
      </c>
      <c r="AQ199" s="66">
        <f t="shared" si="112"/>
        <v>7</v>
      </c>
      <c r="AR199" s="66">
        <f t="shared" si="113"/>
        <v>1</v>
      </c>
      <c r="AS199" s="106">
        <f t="shared" si="88"/>
        <v>21</v>
      </c>
      <c r="AT199" s="106">
        <f t="shared" si="124"/>
        <v>39</v>
      </c>
      <c r="AU199" s="154">
        <f t="shared" si="114"/>
        <v>-553</v>
      </c>
    </row>
    <row r="200" spans="1:47">
      <c r="A200" s="197">
        <f t="shared" si="96"/>
        <v>190</v>
      </c>
      <c r="B200" s="198">
        <f>Data!B200</f>
        <v>22</v>
      </c>
      <c r="D200" s="112">
        <f t="shared" si="89"/>
        <v>2</v>
      </c>
      <c r="E200" s="116" t="str">
        <f t="shared" si="90"/>
        <v>A</v>
      </c>
      <c r="F200" s="158"/>
      <c r="G200" s="66" t="str">
        <f t="shared" si="97"/>
        <v>L</v>
      </c>
      <c r="H200" s="66">
        <f t="shared" si="91"/>
        <v>1</v>
      </c>
      <c r="I200" s="66">
        <f t="shared" si="98"/>
        <v>7</v>
      </c>
      <c r="J200" s="66">
        <f t="shared" si="99"/>
        <v>2</v>
      </c>
      <c r="K200" s="106">
        <f t="shared" si="92"/>
        <v>21</v>
      </c>
      <c r="L200" s="106">
        <f t="shared" si="100"/>
        <v>0</v>
      </c>
      <c r="M200" s="154">
        <f t="shared" si="101"/>
        <v>-76</v>
      </c>
      <c r="O200" s="66" t="str">
        <f t="shared" si="102"/>
        <v>L</v>
      </c>
      <c r="P200" s="66">
        <f t="shared" si="125"/>
        <v>3</v>
      </c>
      <c r="Q200" s="66">
        <f t="shared" si="93"/>
        <v>7</v>
      </c>
      <c r="R200" s="66">
        <f t="shared" si="94"/>
        <v>2</v>
      </c>
      <c r="S200" s="106">
        <f t="shared" si="87"/>
        <v>21</v>
      </c>
      <c r="T200" s="106">
        <f t="shared" si="103"/>
        <v>0</v>
      </c>
      <c r="U200" s="154">
        <f t="shared" si="104"/>
        <v>92</v>
      </c>
      <c r="W200" s="66" t="str">
        <f t="shared" si="105"/>
        <v>L</v>
      </c>
      <c r="X200" s="66">
        <f t="shared" si="126"/>
        <v>1</v>
      </c>
      <c r="Y200" s="66">
        <f t="shared" si="115"/>
        <v>5</v>
      </c>
      <c r="Z200" s="66">
        <f t="shared" si="116"/>
        <v>1</v>
      </c>
      <c r="AA200" s="106">
        <f t="shared" si="117"/>
        <v>8</v>
      </c>
      <c r="AB200" s="106">
        <f t="shared" si="118"/>
        <v>0</v>
      </c>
      <c r="AC200" s="154">
        <f t="shared" si="106"/>
        <v>-110</v>
      </c>
      <c r="AD200" s="155">
        <f t="shared" si="107"/>
        <v>103</v>
      </c>
      <c r="AF200" s="66" t="str">
        <f t="shared" si="108"/>
        <v>L</v>
      </c>
      <c r="AG200" s="66">
        <f t="shared" si="119"/>
        <v>2</v>
      </c>
      <c r="AH200" s="66">
        <f t="shared" si="120"/>
        <v>5</v>
      </c>
      <c r="AI200" s="66">
        <f t="shared" si="121"/>
        <v>2</v>
      </c>
      <c r="AJ200" s="106">
        <f t="shared" si="122"/>
        <v>8</v>
      </c>
      <c r="AK200" s="106">
        <f t="shared" si="123"/>
        <v>0</v>
      </c>
      <c r="AL200" s="154">
        <f t="shared" si="109"/>
        <v>-45</v>
      </c>
      <c r="AM200" s="155">
        <f t="shared" si="110"/>
        <v>119</v>
      </c>
      <c r="AO200" s="66" t="str">
        <f t="shared" si="111"/>
        <v>L</v>
      </c>
      <c r="AP200" s="66">
        <f t="shared" si="95"/>
        <v>2</v>
      </c>
      <c r="AQ200" s="66">
        <f t="shared" si="112"/>
        <v>7</v>
      </c>
      <c r="AR200" s="66">
        <f t="shared" si="113"/>
        <v>2</v>
      </c>
      <c r="AS200" s="106">
        <f t="shared" si="88"/>
        <v>21</v>
      </c>
      <c r="AT200" s="106">
        <f t="shared" si="124"/>
        <v>0</v>
      </c>
      <c r="AU200" s="154">
        <f t="shared" si="114"/>
        <v>-574</v>
      </c>
    </row>
    <row r="201" spans="1:47">
      <c r="A201" s="197">
        <f t="shared" si="96"/>
        <v>191</v>
      </c>
      <c r="B201" s="198">
        <f>Data!B201</f>
        <v>6</v>
      </c>
      <c r="D201" s="112">
        <f t="shared" si="89"/>
        <v>1</v>
      </c>
      <c r="E201" s="116" t="str">
        <f t="shared" si="90"/>
        <v>C</v>
      </c>
      <c r="F201" s="158"/>
      <c r="G201" s="66" t="str">
        <f t="shared" si="97"/>
        <v>W</v>
      </c>
      <c r="H201" s="66">
        <f t="shared" si="91"/>
        <v>1</v>
      </c>
      <c r="I201" s="66">
        <f t="shared" si="98"/>
        <v>8</v>
      </c>
      <c r="J201" s="66">
        <f t="shared" si="99"/>
        <v>1</v>
      </c>
      <c r="K201" s="106">
        <f t="shared" si="92"/>
        <v>34</v>
      </c>
      <c r="L201" s="106">
        <f t="shared" si="100"/>
        <v>63</v>
      </c>
      <c r="M201" s="154">
        <f t="shared" si="101"/>
        <v>-47</v>
      </c>
      <c r="O201" s="66" t="str">
        <f t="shared" si="102"/>
        <v>L</v>
      </c>
      <c r="P201" s="66">
        <f t="shared" si="125"/>
        <v>3</v>
      </c>
      <c r="Q201" s="66">
        <f t="shared" si="93"/>
        <v>8</v>
      </c>
      <c r="R201" s="66">
        <f t="shared" si="94"/>
        <v>1</v>
      </c>
      <c r="S201" s="106">
        <f t="shared" si="87"/>
        <v>34</v>
      </c>
      <c r="T201" s="106">
        <f t="shared" si="103"/>
        <v>0</v>
      </c>
      <c r="U201" s="154">
        <f t="shared" si="104"/>
        <v>58</v>
      </c>
      <c r="W201" s="66" t="str">
        <f t="shared" si="105"/>
        <v>W</v>
      </c>
      <c r="X201" s="66">
        <f t="shared" si="126"/>
        <v>1</v>
      </c>
      <c r="Y201" s="66">
        <f t="shared" si="115"/>
        <v>5</v>
      </c>
      <c r="Z201" s="66">
        <f t="shared" si="116"/>
        <v>2</v>
      </c>
      <c r="AA201" s="106">
        <f t="shared" si="117"/>
        <v>8</v>
      </c>
      <c r="AB201" s="106">
        <f t="shared" si="118"/>
        <v>24</v>
      </c>
      <c r="AC201" s="154">
        <f t="shared" si="106"/>
        <v>-94</v>
      </c>
      <c r="AD201" s="155">
        <f t="shared" si="107"/>
        <v>103</v>
      </c>
      <c r="AF201" s="66" t="str">
        <f t="shared" si="108"/>
        <v>L</v>
      </c>
      <c r="AG201" s="66">
        <f t="shared" si="119"/>
        <v>1</v>
      </c>
      <c r="AH201" s="66">
        <f t="shared" si="120"/>
        <v>6</v>
      </c>
      <c r="AI201" s="66">
        <f t="shared" si="121"/>
        <v>1</v>
      </c>
      <c r="AJ201" s="106">
        <f t="shared" si="122"/>
        <v>13</v>
      </c>
      <c r="AK201" s="106">
        <f t="shared" si="123"/>
        <v>0</v>
      </c>
      <c r="AL201" s="154">
        <f t="shared" si="109"/>
        <v>-58</v>
      </c>
      <c r="AM201" s="155">
        <f t="shared" si="110"/>
        <v>119</v>
      </c>
      <c r="AO201" s="66" t="str">
        <f t="shared" si="111"/>
        <v>L</v>
      </c>
      <c r="AP201" s="66">
        <f t="shared" si="95"/>
        <v>1</v>
      </c>
      <c r="AQ201" s="66">
        <f t="shared" si="112"/>
        <v>8</v>
      </c>
      <c r="AR201" s="66">
        <f t="shared" si="113"/>
        <v>1</v>
      </c>
      <c r="AS201" s="106">
        <f t="shared" si="88"/>
        <v>34</v>
      </c>
      <c r="AT201" s="106">
        <f t="shared" si="124"/>
        <v>0</v>
      </c>
      <c r="AU201" s="154">
        <f t="shared" si="114"/>
        <v>-608</v>
      </c>
    </row>
    <row r="202" spans="1:47">
      <c r="A202" s="197">
        <f t="shared" si="96"/>
        <v>192</v>
      </c>
      <c r="B202" s="198">
        <f>Data!B202</f>
        <v>23</v>
      </c>
      <c r="D202" s="112">
        <f t="shared" si="89"/>
        <v>2</v>
      </c>
      <c r="E202" s="116" t="str">
        <f t="shared" si="90"/>
        <v>B</v>
      </c>
      <c r="F202" s="158"/>
      <c r="G202" s="66" t="str">
        <f t="shared" si="97"/>
        <v>L</v>
      </c>
      <c r="H202" s="66">
        <f t="shared" si="91"/>
        <v>1</v>
      </c>
      <c r="I202" s="66">
        <f t="shared" si="98"/>
        <v>8</v>
      </c>
      <c r="J202" s="66">
        <f t="shared" si="99"/>
        <v>2</v>
      </c>
      <c r="K202" s="106">
        <f t="shared" si="92"/>
        <v>34</v>
      </c>
      <c r="L202" s="106">
        <f t="shared" si="100"/>
        <v>0</v>
      </c>
      <c r="M202" s="154">
        <f t="shared" si="101"/>
        <v>-81</v>
      </c>
      <c r="O202" s="66" t="str">
        <f t="shared" si="102"/>
        <v>L</v>
      </c>
      <c r="P202" s="66">
        <f t="shared" si="125"/>
        <v>3</v>
      </c>
      <c r="Q202" s="66">
        <f t="shared" si="93"/>
        <v>8</v>
      </c>
      <c r="R202" s="66">
        <f t="shared" si="94"/>
        <v>2</v>
      </c>
      <c r="S202" s="106">
        <f t="shared" si="87"/>
        <v>34</v>
      </c>
      <c r="T202" s="106">
        <f t="shared" si="103"/>
        <v>0</v>
      </c>
      <c r="U202" s="154">
        <f t="shared" si="104"/>
        <v>24</v>
      </c>
      <c r="W202" s="66" t="str">
        <f t="shared" si="105"/>
        <v>L</v>
      </c>
      <c r="X202" s="66">
        <f t="shared" si="126"/>
        <v>1</v>
      </c>
      <c r="Y202" s="66">
        <f t="shared" si="115"/>
        <v>6</v>
      </c>
      <c r="Z202" s="66">
        <f t="shared" si="116"/>
        <v>1</v>
      </c>
      <c r="AA202" s="106">
        <f t="shared" si="117"/>
        <v>13</v>
      </c>
      <c r="AB202" s="106">
        <f t="shared" si="118"/>
        <v>0</v>
      </c>
      <c r="AC202" s="154">
        <f t="shared" si="106"/>
        <v>-107</v>
      </c>
      <c r="AD202" s="155">
        <f t="shared" si="107"/>
        <v>103</v>
      </c>
      <c r="AF202" s="66" t="str">
        <f t="shared" si="108"/>
        <v>L</v>
      </c>
      <c r="AG202" s="66">
        <f t="shared" si="119"/>
        <v>2</v>
      </c>
      <c r="AH202" s="66">
        <f t="shared" si="120"/>
        <v>6</v>
      </c>
      <c r="AI202" s="66">
        <f t="shared" si="121"/>
        <v>2</v>
      </c>
      <c r="AJ202" s="106">
        <f t="shared" si="122"/>
        <v>13</v>
      </c>
      <c r="AK202" s="106">
        <f t="shared" si="123"/>
        <v>0</v>
      </c>
      <c r="AL202" s="154">
        <f t="shared" si="109"/>
        <v>-71</v>
      </c>
      <c r="AM202" s="155">
        <f t="shared" si="110"/>
        <v>119</v>
      </c>
      <c r="AO202" s="66" t="str">
        <f t="shared" si="111"/>
        <v>L</v>
      </c>
      <c r="AP202" s="66">
        <f t="shared" si="95"/>
        <v>2</v>
      </c>
      <c r="AQ202" s="66">
        <f t="shared" si="112"/>
        <v>8</v>
      </c>
      <c r="AR202" s="66">
        <f t="shared" si="113"/>
        <v>2</v>
      </c>
      <c r="AS202" s="106">
        <f t="shared" si="88"/>
        <v>34</v>
      </c>
      <c r="AT202" s="106">
        <f t="shared" si="124"/>
        <v>0</v>
      </c>
      <c r="AU202" s="154">
        <f t="shared" si="114"/>
        <v>-642</v>
      </c>
    </row>
    <row r="203" spans="1:47">
      <c r="A203" s="197">
        <f t="shared" si="96"/>
        <v>193</v>
      </c>
      <c r="B203" s="198">
        <f>Data!B203</f>
        <v>22</v>
      </c>
      <c r="D203" s="112">
        <f t="shared" si="89"/>
        <v>2</v>
      </c>
      <c r="E203" s="116" t="str">
        <f t="shared" si="90"/>
        <v>A</v>
      </c>
      <c r="F203" s="158"/>
      <c r="G203" s="66" t="str">
        <f t="shared" si="97"/>
        <v>L</v>
      </c>
      <c r="H203" s="66">
        <f t="shared" si="91"/>
        <v>1</v>
      </c>
      <c r="I203" s="66">
        <f t="shared" si="98"/>
        <v>1</v>
      </c>
      <c r="J203" s="66">
        <f t="shared" si="99"/>
        <v>1</v>
      </c>
      <c r="K203" s="106">
        <f t="shared" si="92"/>
        <v>1</v>
      </c>
      <c r="L203" s="106">
        <f t="shared" si="100"/>
        <v>0</v>
      </c>
      <c r="M203" s="154">
        <f t="shared" si="101"/>
        <v>-82</v>
      </c>
      <c r="O203" s="66" t="str">
        <f t="shared" si="102"/>
        <v>L</v>
      </c>
      <c r="P203" s="66">
        <f t="shared" si="125"/>
        <v>1</v>
      </c>
      <c r="Q203" s="66">
        <f t="shared" si="93"/>
        <v>1</v>
      </c>
      <c r="R203" s="66">
        <f t="shared" si="94"/>
        <v>1</v>
      </c>
      <c r="S203" s="106">
        <f t="shared" ref="S203:S266" si="127">INDEX($AY$11:$AZ$25,Q203,2)</f>
        <v>1</v>
      </c>
      <c r="T203" s="106">
        <f t="shared" si="103"/>
        <v>0</v>
      </c>
      <c r="U203" s="154">
        <f t="shared" si="104"/>
        <v>23</v>
      </c>
      <c r="W203" s="66" t="str">
        <f t="shared" si="105"/>
        <v>L</v>
      </c>
      <c r="X203" s="66">
        <f t="shared" si="126"/>
        <v>1</v>
      </c>
      <c r="Y203" s="66">
        <f t="shared" si="115"/>
        <v>6</v>
      </c>
      <c r="Z203" s="66">
        <f t="shared" si="116"/>
        <v>2</v>
      </c>
      <c r="AA203" s="106">
        <f t="shared" si="117"/>
        <v>13</v>
      </c>
      <c r="AB203" s="106">
        <f t="shared" si="118"/>
        <v>0</v>
      </c>
      <c r="AC203" s="154">
        <f t="shared" si="106"/>
        <v>-120</v>
      </c>
      <c r="AD203" s="155">
        <f t="shared" si="107"/>
        <v>103</v>
      </c>
      <c r="AF203" s="66" t="str">
        <f t="shared" si="108"/>
        <v>W</v>
      </c>
      <c r="AG203" s="66">
        <f t="shared" si="119"/>
        <v>2</v>
      </c>
      <c r="AH203" s="66">
        <f t="shared" si="120"/>
        <v>7</v>
      </c>
      <c r="AI203" s="66">
        <f t="shared" si="121"/>
        <v>1</v>
      </c>
      <c r="AJ203" s="106">
        <f t="shared" si="122"/>
        <v>21</v>
      </c>
      <c r="AK203" s="106">
        <f t="shared" si="123"/>
        <v>39</v>
      </c>
      <c r="AL203" s="154">
        <f t="shared" si="109"/>
        <v>-53</v>
      </c>
      <c r="AM203" s="155">
        <f t="shared" si="110"/>
        <v>119</v>
      </c>
      <c r="AO203" s="66" t="str">
        <f t="shared" si="111"/>
        <v>W</v>
      </c>
      <c r="AP203" s="66">
        <f t="shared" si="95"/>
        <v>2</v>
      </c>
      <c r="AQ203" s="66">
        <f t="shared" si="112"/>
        <v>1</v>
      </c>
      <c r="AR203" s="66">
        <f t="shared" si="113"/>
        <v>1</v>
      </c>
      <c r="AS203" s="106">
        <f t="shared" ref="AS203:AS266" si="128">INDEX($AY$11:$AZ$25,AQ203,2)</f>
        <v>1</v>
      </c>
      <c r="AT203" s="106">
        <f t="shared" si="124"/>
        <v>102</v>
      </c>
      <c r="AU203" s="154">
        <f t="shared" si="114"/>
        <v>-541</v>
      </c>
    </row>
    <row r="204" spans="1:47">
      <c r="A204" s="197">
        <f t="shared" si="96"/>
        <v>194</v>
      </c>
      <c r="B204" s="198">
        <f>Data!B204</f>
        <v>21</v>
      </c>
      <c r="D204" s="112">
        <f t="shared" ref="D204:D267" si="129">IF($B204=0,0,IF(AND($B204&gt;0,$B204&lt;13),1,IF(AND($B204&gt;12,$B204&lt;25),2,3)))</f>
        <v>2</v>
      </c>
      <c r="E204" s="116" t="str">
        <f t="shared" ref="E204:E267" si="130">IF(B204=0,0,IF(MOD(B204,3)=1,"A",IF(MOD(B204,3),"B","C")))</f>
        <v>C</v>
      </c>
      <c r="F204" s="158"/>
      <c r="G204" s="66" t="str">
        <f t="shared" si="97"/>
        <v>L</v>
      </c>
      <c r="H204" s="66">
        <f t="shared" ref="H204:H267" si="131">IF(AND($H$9&lt;&gt;" ",$H$9&gt;0, $H$9 &lt;4),$H$9,1)</f>
        <v>1</v>
      </c>
      <c r="I204" s="66">
        <f t="shared" si="98"/>
        <v>1</v>
      </c>
      <c r="J204" s="66">
        <f t="shared" si="99"/>
        <v>2</v>
      </c>
      <c r="K204" s="106">
        <f t="shared" ref="K204:K267" si="132">INDEX($AY$11:$AZ$25,I204,2)</f>
        <v>1</v>
      </c>
      <c r="L204" s="106">
        <f t="shared" si="100"/>
        <v>0</v>
      </c>
      <c r="M204" s="154">
        <f t="shared" si="101"/>
        <v>-83</v>
      </c>
      <c r="O204" s="66" t="str">
        <f t="shared" si="102"/>
        <v>L</v>
      </c>
      <c r="P204" s="66">
        <f t="shared" si="125"/>
        <v>1</v>
      </c>
      <c r="Q204" s="66">
        <f t="shared" ref="Q204:Q267" si="133">IF(AND(Q203=$I$9,R203=2),1,IF(AND(Q203&lt;$I$9,R203=2),Q203+1,Q203))</f>
        <v>1</v>
      </c>
      <c r="R204" s="66">
        <f t="shared" ref="R204:R267" si="134">IF(R203&lt;2,R203+1,1)</f>
        <v>2</v>
      </c>
      <c r="S204" s="106">
        <f t="shared" si="127"/>
        <v>1</v>
      </c>
      <c r="T204" s="106">
        <f t="shared" si="103"/>
        <v>0</v>
      </c>
      <c r="U204" s="154">
        <f t="shared" si="104"/>
        <v>22</v>
      </c>
      <c r="W204" s="66" t="str">
        <f t="shared" si="105"/>
        <v>L</v>
      </c>
      <c r="X204" s="66">
        <f t="shared" si="126"/>
        <v>1</v>
      </c>
      <c r="Y204" s="66">
        <f t="shared" si="115"/>
        <v>7</v>
      </c>
      <c r="Z204" s="66">
        <f t="shared" si="116"/>
        <v>1</v>
      </c>
      <c r="AA204" s="106">
        <f t="shared" si="117"/>
        <v>21</v>
      </c>
      <c r="AB204" s="106">
        <f t="shared" si="118"/>
        <v>0</v>
      </c>
      <c r="AC204" s="154">
        <f t="shared" si="106"/>
        <v>-141</v>
      </c>
      <c r="AD204" s="155">
        <f t="shared" si="107"/>
        <v>103</v>
      </c>
      <c r="AF204" s="66" t="str">
        <f t="shared" si="108"/>
        <v>W</v>
      </c>
      <c r="AG204" s="66">
        <f t="shared" si="119"/>
        <v>2</v>
      </c>
      <c r="AH204" s="66">
        <f t="shared" si="120"/>
        <v>7</v>
      </c>
      <c r="AI204" s="66">
        <f t="shared" si="121"/>
        <v>2</v>
      </c>
      <c r="AJ204" s="106">
        <f t="shared" si="122"/>
        <v>21</v>
      </c>
      <c r="AK204" s="106">
        <f t="shared" si="123"/>
        <v>63</v>
      </c>
      <c r="AL204" s="154">
        <f t="shared" si="109"/>
        <v>-11</v>
      </c>
      <c r="AM204" s="155">
        <f t="shared" si="110"/>
        <v>119</v>
      </c>
      <c r="AO204" s="66" t="str">
        <f t="shared" si="111"/>
        <v>W</v>
      </c>
      <c r="AP204" s="66">
        <f t="shared" ref="AP204:AP267" si="135">IF($D204=0,AP203,$D204)</f>
        <v>2</v>
      </c>
      <c r="AQ204" s="66">
        <f t="shared" si="112"/>
        <v>1</v>
      </c>
      <c r="AR204" s="66">
        <f t="shared" si="113"/>
        <v>2</v>
      </c>
      <c r="AS204" s="106">
        <f t="shared" si="128"/>
        <v>1</v>
      </c>
      <c r="AT204" s="106">
        <f t="shared" si="124"/>
        <v>3</v>
      </c>
      <c r="AU204" s="154">
        <f t="shared" si="114"/>
        <v>-539</v>
      </c>
    </row>
    <row r="205" spans="1:47">
      <c r="A205" s="197">
        <f t="shared" ref="A205:A268" si="136">A204+1</f>
        <v>195</v>
      </c>
      <c r="B205" s="198">
        <f>Data!B205</f>
        <v>31</v>
      </c>
      <c r="D205" s="112">
        <f t="shared" si="129"/>
        <v>3</v>
      </c>
      <c r="E205" s="116" t="str">
        <f t="shared" si="130"/>
        <v>A</v>
      </c>
      <c r="F205" s="158"/>
      <c r="G205" s="66" t="str">
        <f t="shared" ref="G205:G268" si="137">IF($D205=H204,"W","L")</f>
        <v>L</v>
      </c>
      <c r="H205" s="66">
        <f t="shared" si="131"/>
        <v>1</v>
      </c>
      <c r="I205" s="66">
        <f t="shared" ref="I205:I268" si="138">IF(AND(I204=$I$9,J204=2),1,IF(AND(I204&lt;$I$9,J204=2),I204+1,I204))</f>
        <v>2</v>
      </c>
      <c r="J205" s="66">
        <f t="shared" ref="J205:J268" si="139">IF(J204&lt;2,J204+1,1)</f>
        <v>1</v>
      </c>
      <c r="K205" s="106">
        <f t="shared" si="132"/>
        <v>2</v>
      </c>
      <c r="L205" s="106">
        <f t="shared" ref="L205:L268" si="140">IF(G205="W",K204*3,0)</f>
        <v>0</v>
      </c>
      <c r="M205" s="154">
        <f t="shared" ref="M205:M268" si="141">M204-K205+L205</f>
        <v>-85</v>
      </c>
      <c r="O205" s="66" t="str">
        <f t="shared" ref="O205:O268" si="142">IF($D205=P204,"W","L")</f>
        <v>L</v>
      </c>
      <c r="P205" s="66">
        <f t="shared" si="125"/>
        <v>1</v>
      </c>
      <c r="Q205" s="66">
        <f t="shared" si="133"/>
        <v>2</v>
      </c>
      <c r="R205" s="66">
        <f t="shared" si="134"/>
        <v>1</v>
      </c>
      <c r="S205" s="106">
        <f t="shared" si="127"/>
        <v>2</v>
      </c>
      <c r="T205" s="106">
        <f t="shared" ref="T205:T268" si="143">IF(O205="W",S204*3,0)</f>
        <v>0</v>
      </c>
      <c r="U205" s="154">
        <f t="shared" ref="U205:U268" si="144">U204-S205+T205</f>
        <v>20</v>
      </c>
      <c r="W205" s="66" t="str">
        <f t="shared" ref="W205:W268" si="145">IF($D205=X204,"W","L")</f>
        <v>L</v>
      </c>
      <c r="X205" s="66">
        <f t="shared" si="126"/>
        <v>1</v>
      </c>
      <c r="Y205" s="66">
        <f t="shared" si="115"/>
        <v>7</v>
      </c>
      <c r="Z205" s="66">
        <f t="shared" si="116"/>
        <v>2</v>
      </c>
      <c r="AA205" s="106">
        <f t="shared" si="117"/>
        <v>21</v>
      </c>
      <c r="AB205" s="106">
        <f t="shared" si="118"/>
        <v>0</v>
      </c>
      <c r="AC205" s="154">
        <f t="shared" ref="AC205:AC268" si="146">AC204-AA205+AB205</f>
        <v>-162</v>
      </c>
      <c r="AD205" s="155">
        <f t="shared" ref="AD205:AD268" si="147">IF(AC205&gt;AD204,AC205,AD204)</f>
        <v>103</v>
      </c>
      <c r="AF205" s="66" t="str">
        <f t="shared" ref="AF205:AF268" si="148">IF($D205=AG204,"W","L")</f>
        <v>L</v>
      </c>
      <c r="AG205" s="66">
        <f t="shared" si="119"/>
        <v>3</v>
      </c>
      <c r="AH205" s="66">
        <f t="shared" si="120"/>
        <v>8</v>
      </c>
      <c r="AI205" s="66">
        <f t="shared" si="121"/>
        <v>1</v>
      </c>
      <c r="AJ205" s="106">
        <f t="shared" si="122"/>
        <v>34</v>
      </c>
      <c r="AK205" s="106">
        <f t="shared" si="123"/>
        <v>0</v>
      </c>
      <c r="AL205" s="154">
        <f t="shared" ref="AL205:AL268" si="149">AL204-AJ205+AK205</f>
        <v>-45</v>
      </c>
      <c r="AM205" s="155">
        <f t="shared" ref="AM205:AM268" si="150">IF(AL205&gt;AM204,AL205,AM204)</f>
        <v>119</v>
      </c>
      <c r="AO205" s="66" t="str">
        <f t="shared" ref="AO205:AO268" si="151">IF($D205=AP204,"W","L")</f>
        <v>L</v>
      </c>
      <c r="AP205" s="66">
        <f t="shared" si="135"/>
        <v>3</v>
      </c>
      <c r="AQ205" s="66">
        <f t="shared" ref="AQ205:AQ268" si="152">IF(AND(AQ204=$I$9,AR204=2),1,IF(AND(AQ204&lt;$I$9,AR204=2),AQ204+1,AQ204))</f>
        <v>2</v>
      </c>
      <c r="AR205" s="66">
        <f t="shared" ref="AR205:AR268" si="153">IF(AR204&lt;2,AR204+1,1)</f>
        <v>1</v>
      </c>
      <c r="AS205" s="106">
        <f t="shared" si="128"/>
        <v>2</v>
      </c>
      <c r="AT205" s="106">
        <f t="shared" si="124"/>
        <v>0</v>
      </c>
      <c r="AU205" s="154">
        <f t="shared" ref="AU205:AU268" si="154">AU204-AS205+AT205</f>
        <v>-541</v>
      </c>
    </row>
    <row r="206" spans="1:47">
      <c r="A206" s="197">
        <f t="shared" si="136"/>
        <v>196</v>
      </c>
      <c r="B206" s="198">
        <f>Data!B206</f>
        <v>28</v>
      </c>
      <c r="D206" s="112">
        <f t="shared" si="129"/>
        <v>3</v>
      </c>
      <c r="E206" s="116" t="str">
        <f t="shared" si="130"/>
        <v>A</v>
      </c>
      <c r="F206" s="158"/>
      <c r="G206" s="66" t="str">
        <f t="shared" si="137"/>
        <v>L</v>
      </c>
      <c r="H206" s="66">
        <f t="shared" si="131"/>
        <v>1</v>
      </c>
      <c r="I206" s="66">
        <f t="shared" si="138"/>
        <v>2</v>
      </c>
      <c r="J206" s="66">
        <f t="shared" si="139"/>
        <v>2</v>
      </c>
      <c r="K206" s="106">
        <f t="shared" si="132"/>
        <v>2</v>
      </c>
      <c r="L206" s="106">
        <f t="shared" si="140"/>
        <v>0</v>
      </c>
      <c r="M206" s="154">
        <f t="shared" si="141"/>
        <v>-87</v>
      </c>
      <c r="O206" s="66" t="str">
        <f t="shared" si="142"/>
        <v>L</v>
      </c>
      <c r="P206" s="66">
        <f t="shared" si="125"/>
        <v>1</v>
      </c>
      <c r="Q206" s="66">
        <f t="shared" si="133"/>
        <v>2</v>
      </c>
      <c r="R206" s="66">
        <f t="shared" si="134"/>
        <v>2</v>
      </c>
      <c r="S206" s="106">
        <f t="shared" si="127"/>
        <v>2</v>
      </c>
      <c r="T206" s="106">
        <f t="shared" si="143"/>
        <v>0</v>
      </c>
      <c r="U206" s="154">
        <f t="shared" si="144"/>
        <v>18</v>
      </c>
      <c r="W206" s="66" t="str">
        <f t="shared" si="145"/>
        <v>L</v>
      </c>
      <c r="X206" s="66">
        <f t="shared" si="126"/>
        <v>1</v>
      </c>
      <c r="Y206" s="66">
        <f t="shared" ref="Y206:Y269" si="155">IF(AC205&gt;AD204,1,IF(AND(Y205=$Y$9,Z205=2),1,IF(AND(Y205&lt;$Y$9,Z205=2),Y205+1,Y205)))</f>
        <v>8</v>
      </c>
      <c r="Z206" s="66">
        <f t="shared" ref="Z206:Z269" si="156">IF(AC205&gt;AD204,1,IF(Z205=2,1,2))</f>
        <v>1</v>
      </c>
      <c r="AA206" s="106">
        <f t="shared" ref="AA206:AA269" si="157">INDEX($AY$11:$AZ$25,Y206,2)</f>
        <v>34</v>
      </c>
      <c r="AB206" s="106">
        <f t="shared" ref="AB206:AB269" si="158">IF(W206="W",AA205*3,0)</f>
        <v>0</v>
      </c>
      <c r="AC206" s="154">
        <f t="shared" si="146"/>
        <v>-196</v>
      </c>
      <c r="AD206" s="155">
        <f t="shared" si="147"/>
        <v>103</v>
      </c>
      <c r="AF206" s="66" t="str">
        <f t="shared" si="148"/>
        <v>W</v>
      </c>
      <c r="AG206" s="66">
        <f t="shared" ref="AG206:AG269" si="159">IF($D206=0,AG205,$D206)</f>
        <v>3</v>
      </c>
      <c r="AH206" s="66">
        <f t="shared" ref="AH206:AH269" si="160">IF(AL205&gt;AM204,1,IF(AND(AH205=$Y$9,AI205=2),1,IF(AND(AH205&lt;$Y$9,AI205=2),AH205+1,AH205)))</f>
        <v>8</v>
      </c>
      <c r="AI206" s="66">
        <f t="shared" ref="AI206:AI269" si="161">IF(AL205&gt;AM204,1,IF(AI205=2,1,2))</f>
        <v>2</v>
      </c>
      <c r="AJ206" s="106">
        <f t="shared" ref="AJ206:AJ269" si="162">INDEX($AY$11:$AZ$25,AH206,2)</f>
        <v>34</v>
      </c>
      <c r="AK206" s="106">
        <f t="shared" ref="AK206:AK269" si="163">IF(AF206="W",AJ205*3,0)</f>
        <v>102</v>
      </c>
      <c r="AL206" s="154">
        <f t="shared" si="149"/>
        <v>23</v>
      </c>
      <c r="AM206" s="155">
        <f t="shared" si="150"/>
        <v>119</v>
      </c>
      <c r="AO206" s="66" t="str">
        <f t="shared" si="151"/>
        <v>W</v>
      </c>
      <c r="AP206" s="66">
        <f t="shared" si="135"/>
        <v>3</v>
      </c>
      <c r="AQ206" s="66">
        <f t="shared" si="152"/>
        <v>2</v>
      </c>
      <c r="AR206" s="66">
        <f t="shared" si="153"/>
        <v>2</v>
      </c>
      <c r="AS206" s="106">
        <f t="shared" si="128"/>
        <v>2</v>
      </c>
      <c r="AT206" s="106">
        <f t="shared" ref="AT206:AT269" si="164">IF(AO206="W",AS205*3,0)</f>
        <v>6</v>
      </c>
      <c r="AU206" s="154">
        <f t="shared" si="154"/>
        <v>-537</v>
      </c>
    </row>
    <row r="207" spans="1:47">
      <c r="A207" s="197">
        <f t="shared" si="136"/>
        <v>197</v>
      </c>
      <c r="B207" s="198">
        <f>Data!B207</f>
        <v>7</v>
      </c>
      <c r="D207" s="112">
        <f t="shared" si="129"/>
        <v>1</v>
      </c>
      <c r="E207" s="116" t="str">
        <f t="shared" si="130"/>
        <v>A</v>
      </c>
      <c r="F207" s="158"/>
      <c r="G207" s="66" t="str">
        <f t="shared" si="137"/>
        <v>W</v>
      </c>
      <c r="H207" s="66">
        <f t="shared" si="131"/>
        <v>1</v>
      </c>
      <c r="I207" s="66">
        <f t="shared" si="138"/>
        <v>3</v>
      </c>
      <c r="J207" s="66">
        <f t="shared" si="139"/>
        <v>1</v>
      </c>
      <c r="K207" s="106">
        <f t="shared" si="132"/>
        <v>3</v>
      </c>
      <c r="L207" s="106">
        <f t="shared" si="140"/>
        <v>6</v>
      </c>
      <c r="M207" s="154">
        <f t="shared" si="141"/>
        <v>-84</v>
      </c>
      <c r="O207" s="66" t="str">
        <f t="shared" si="142"/>
        <v>W</v>
      </c>
      <c r="P207" s="66">
        <f t="shared" si="125"/>
        <v>1</v>
      </c>
      <c r="Q207" s="66">
        <f t="shared" si="133"/>
        <v>3</v>
      </c>
      <c r="R207" s="66">
        <f t="shared" si="134"/>
        <v>1</v>
      </c>
      <c r="S207" s="106">
        <f t="shared" si="127"/>
        <v>3</v>
      </c>
      <c r="T207" s="106">
        <f t="shared" si="143"/>
        <v>6</v>
      </c>
      <c r="U207" s="154">
        <f t="shared" si="144"/>
        <v>21</v>
      </c>
      <c r="W207" s="66" t="str">
        <f t="shared" si="145"/>
        <v>W</v>
      </c>
      <c r="X207" s="66">
        <f t="shared" si="126"/>
        <v>1</v>
      </c>
      <c r="Y207" s="66">
        <f t="shared" si="155"/>
        <v>8</v>
      </c>
      <c r="Z207" s="66">
        <f t="shared" si="156"/>
        <v>2</v>
      </c>
      <c r="AA207" s="106">
        <f t="shared" si="157"/>
        <v>34</v>
      </c>
      <c r="AB207" s="106">
        <f t="shared" si="158"/>
        <v>102</v>
      </c>
      <c r="AC207" s="154">
        <f t="shared" si="146"/>
        <v>-128</v>
      </c>
      <c r="AD207" s="155">
        <f t="shared" si="147"/>
        <v>103</v>
      </c>
      <c r="AF207" s="66" t="str">
        <f t="shared" si="148"/>
        <v>L</v>
      </c>
      <c r="AG207" s="66">
        <f t="shared" si="159"/>
        <v>1</v>
      </c>
      <c r="AH207" s="66">
        <f t="shared" si="160"/>
        <v>1</v>
      </c>
      <c r="AI207" s="66">
        <f t="shared" si="161"/>
        <v>1</v>
      </c>
      <c r="AJ207" s="106">
        <f t="shared" si="162"/>
        <v>1</v>
      </c>
      <c r="AK207" s="106">
        <f t="shared" si="163"/>
        <v>0</v>
      </c>
      <c r="AL207" s="154">
        <f t="shared" si="149"/>
        <v>22</v>
      </c>
      <c r="AM207" s="155">
        <f t="shared" si="150"/>
        <v>119</v>
      </c>
      <c r="AO207" s="66" t="str">
        <f t="shared" si="151"/>
        <v>L</v>
      </c>
      <c r="AP207" s="66">
        <f t="shared" si="135"/>
        <v>1</v>
      </c>
      <c r="AQ207" s="66">
        <f t="shared" si="152"/>
        <v>3</v>
      </c>
      <c r="AR207" s="66">
        <f t="shared" si="153"/>
        <v>1</v>
      </c>
      <c r="AS207" s="106">
        <f t="shared" si="128"/>
        <v>3</v>
      </c>
      <c r="AT207" s="106">
        <f t="shared" si="164"/>
        <v>0</v>
      </c>
      <c r="AU207" s="154">
        <f t="shared" si="154"/>
        <v>-540</v>
      </c>
    </row>
    <row r="208" spans="1:47">
      <c r="A208" s="197">
        <f t="shared" si="136"/>
        <v>198</v>
      </c>
      <c r="B208" s="198">
        <f>Data!B208</f>
        <v>6</v>
      </c>
      <c r="D208" s="112">
        <f t="shared" si="129"/>
        <v>1</v>
      </c>
      <c r="E208" s="116" t="str">
        <f t="shared" si="130"/>
        <v>C</v>
      </c>
      <c r="F208" s="158"/>
      <c r="G208" s="66" t="str">
        <f t="shared" si="137"/>
        <v>W</v>
      </c>
      <c r="H208" s="66">
        <f t="shared" si="131"/>
        <v>1</v>
      </c>
      <c r="I208" s="66">
        <f t="shared" si="138"/>
        <v>3</v>
      </c>
      <c r="J208" s="66">
        <f t="shared" si="139"/>
        <v>2</v>
      </c>
      <c r="K208" s="106">
        <f t="shared" si="132"/>
        <v>3</v>
      </c>
      <c r="L208" s="106">
        <f t="shared" si="140"/>
        <v>9</v>
      </c>
      <c r="M208" s="154">
        <f t="shared" si="141"/>
        <v>-78</v>
      </c>
      <c r="O208" s="66" t="str">
        <f t="shared" si="142"/>
        <v>W</v>
      </c>
      <c r="P208" s="66">
        <f t="shared" si="125"/>
        <v>1</v>
      </c>
      <c r="Q208" s="66">
        <f t="shared" si="133"/>
        <v>3</v>
      </c>
      <c r="R208" s="66">
        <f t="shared" si="134"/>
        <v>2</v>
      </c>
      <c r="S208" s="106">
        <f t="shared" si="127"/>
        <v>3</v>
      </c>
      <c r="T208" s="106">
        <f t="shared" si="143"/>
        <v>9</v>
      </c>
      <c r="U208" s="154">
        <f t="shared" si="144"/>
        <v>27</v>
      </c>
      <c r="W208" s="66" t="str">
        <f t="shared" si="145"/>
        <v>W</v>
      </c>
      <c r="X208" s="66">
        <f t="shared" si="126"/>
        <v>2</v>
      </c>
      <c r="Y208" s="66">
        <f t="shared" si="155"/>
        <v>1</v>
      </c>
      <c r="Z208" s="66">
        <f t="shared" si="156"/>
        <v>1</v>
      </c>
      <c r="AA208" s="106">
        <f t="shared" si="157"/>
        <v>1</v>
      </c>
      <c r="AB208" s="106">
        <f t="shared" si="158"/>
        <v>102</v>
      </c>
      <c r="AC208" s="154">
        <f t="shared" si="146"/>
        <v>-27</v>
      </c>
      <c r="AD208" s="155">
        <f t="shared" si="147"/>
        <v>103</v>
      </c>
      <c r="AF208" s="66" t="str">
        <f t="shared" si="148"/>
        <v>W</v>
      </c>
      <c r="AG208" s="66">
        <f t="shared" si="159"/>
        <v>1</v>
      </c>
      <c r="AH208" s="66">
        <f t="shared" si="160"/>
        <v>1</v>
      </c>
      <c r="AI208" s="66">
        <f t="shared" si="161"/>
        <v>2</v>
      </c>
      <c r="AJ208" s="106">
        <f t="shared" si="162"/>
        <v>1</v>
      </c>
      <c r="AK208" s="106">
        <f t="shared" si="163"/>
        <v>3</v>
      </c>
      <c r="AL208" s="154">
        <f t="shared" si="149"/>
        <v>24</v>
      </c>
      <c r="AM208" s="155">
        <f t="shared" si="150"/>
        <v>119</v>
      </c>
      <c r="AO208" s="66" t="str">
        <f t="shared" si="151"/>
        <v>W</v>
      </c>
      <c r="AP208" s="66">
        <f t="shared" si="135"/>
        <v>1</v>
      </c>
      <c r="AQ208" s="66">
        <f t="shared" si="152"/>
        <v>3</v>
      </c>
      <c r="AR208" s="66">
        <f t="shared" si="153"/>
        <v>2</v>
      </c>
      <c r="AS208" s="106">
        <f t="shared" si="128"/>
        <v>3</v>
      </c>
      <c r="AT208" s="106">
        <f t="shared" si="164"/>
        <v>9</v>
      </c>
      <c r="AU208" s="154">
        <f t="shared" si="154"/>
        <v>-534</v>
      </c>
    </row>
    <row r="209" spans="1:47">
      <c r="A209" s="197">
        <f t="shared" si="136"/>
        <v>199</v>
      </c>
      <c r="B209" s="198">
        <f>Data!B209</f>
        <v>10</v>
      </c>
      <c r="D209" s="112">
        <f t="shared" si="129"/>
        <v>1</v>
      </c>
      <c r="E209" s="116" t="str">
        <f t="shared" si="130"/>
        <v>A</v>
      </c>
      <c r="F209" s="158"/>
      <c r="G209" s="66" t="str">
        <f t="shared" si="137"/>
        <v>W</v>
      </c>
      <c r="H209" s="66">
        <f t="shared" si="131"/>
        <v>1</v>
      </c>
      <c r="I209" s="66">
        <f t="shared" si="138"/>
        <v>4</v>
      </c>
      <c r="J209" s="66">
        <f t="shared" si="139"/>
        <v>1</v>
      </c>
      <c r="K209" s="106">
        <f t="shared" si="132"/>
        <v>5</v>
      </c>
      <c r="L209" s="106">
        <f t="shared" si="140"/>
        <v>9</v>
      </c>
      <c r="M209" s="154">
        <f t="shared" si="141"/>
        <v>-74</v>
      </c>
      <c r="O209" s="66" t="str">
        <f t="shared" si="142"/>
        <v>W</v>
      </c>
      <c r="P209" s="66">
        <f t="shared" si="125"/>
        <v>1</v>
      </c>
      <c r="Q209" s="66">
        <f t="shared" si="133"/>
        <v>4</v>
      </c>
      <c r="R209" s="66">
        <f t="shared" si="134"/>
        <v>1</v>
      </c>
      <c r="S209" s="106">
        <f t="shared" si="127"/>
        <v>5</v>
      </c>
      <c r="T209" s="106">
        <f t="shared" si="143"/>
        <v>9</v>
      </c>
      <c r="U209" s="154">
        <f t="shared" si="144"/>
        <v>31</v>
      </c>
      <c r="W209" s="66" t="str">
        <f t="shared" si="145"/>
        <v>L</v>
      </c>
      <c r="X209" s="66">
        <f t="shared" si="126"/>
        <v>2</v>
      </c>
      <c r="Y209" s="66">
        <f t="shared" si="155"/>
        <v>1</v>
      </c>
      <c r="Z209" s="66">
        <f t="shared" si="156"/>
        <v>2</v>
      </c>
      <c r="AA209" s="106">
        <f t="shared" si="157"/>
        <v>1</v>
      </c>
      <c r="AB209" s="106">
        <f t="shared" si="158"/>
        <v>0</v>
      </c>
      <c r="AC209" s="154">
        <f t="shared" si="146"/>
        <v>-28</v>
      </c>
      <c r="AD209" s="155">
        <f t="shared" si="147"/>
        <v>103</v>
      </c>
      <c r="AF209" s="66" t="str">
        <f t="shared" si="148"/>
        <v>W</v>
      </c>
      <c r="AG209" s="66">
        <f t="shared" si="159"/>
        <v>1</v>
      </c>
      <c r="AH209" s="66">
        <f t="shared" si="160"/>
        <v>2</v>
      </c>
      <c r="AI209" s="66">
        <f t="shared" si="161"/>
        <v>1</v>
      </c>
      <c r="AJ209" s="106">
        <f t="shared" si="162"/>
        <v>2</v>
      </c>
      <c r="AK209" s="106">
        <f t="shared" si="163"/>
        <v>3</v>
      </c>
      <c r="AL209" s="154">
        <f t="shared" si="149"/>
        <v>25</v>
      </c>
      <c r="AM209" s="155">
        <f t="shared" si="150"/>
        <v>119</v>
      </c>
      <c r="AO209" s="66" t="str">
        <f t="shared" si="151"/>
        <v>W</v>
      </c>
      <c r="AP209" s="66">
        <f t="shared" si="135"/>
        <v>1</v>
      </c>
      <c r="AQ209" s="66">
        <f t="shared" si="152"/>
        <v>4</v>
      </c>
      <c r="AR209" s="66">
        <f t="shared" si="153"/>
        <v>1</v>
      </c>
      <c r="AS209" s="106">
        <f t="shared" si="128"/>
        <v>5</v>
      </c>
      <c r="AT209" s="106">
        <f t="shared" si="164"/>
        <v>9</v>
      </c>
      <c r="AU209" s="154">
        <f t="shared" si="154"/>
        <v>-530</v>
      </c>
    </row>
    <row r="210" spans="1:47">
      <c r="A210" s="197">
        <f t="shared" si="136"/>
        <v>200</v>
      </c>
      <c r="B210" s="198">
        <f>Data!B210</f>
        <v>23</v>
      </c>
      <c r="D210" s="112">
        <f t="shared" si="129"/>
        <v>2</v>
      </c>
      <c r="E210" s="116" t="str">
        <f t="shared" si="130"/>
        <v>B</v>
      </c>
      <c r="F210" s="158"/>
      <c r="G210" s="66" t="str">
        <f t="shared" si="137"/>
        <v>L</v>
      </c>
      <c r="H210" s="66">
        <f t="shared" si="131"/>
        <v>1</v>
      </c>
      <c r="I210" s="66">
        <f t="shared" si="138"/>
        <v>4</v>
      </c>
      <c r="J210" s="66">
        <f t="shared" si="139"/>
        <v>2</v>
      </c>
      <c r="K210" s="106">
        <f t="shared" si="132"/>
        <v>5</v>
      </c>
      <c r="L210" s="106">
        <f t="shared" si="140"/>
        <v>0</v>
      </c>
      <c r="M210" s="154">
        <f t="shared" si="141"/>
        <v>-79</v>
      </c>
      <c r="O210" s="66" t="str">
        <f t="shared" si="142"/>
        <v>L</v>
      </c>
      <c r="P210" s="66">
        <f t="shared" si="125"/>
        <v>1</v>
      </c>
      <c r="Q210" s="66">
        <f t="shared" si="133"/>
        <v>4</v>
      </c>
      <c r="R210" s="66">
        <f t="shared" si="134"/>
        <v>2</v>
      </c>
      <c r="S210" s="106">
        <f t="shared" si="127"/>
        <v>5</v>
      </c>
      <c r="T210" s="106">
        <f t="shared" si="143"/>
        <v>0</v>
      </c>
      <c r="U210" s="154">
        <f t="shared" si="144"/>
        <v>26</v>
      </c>
      <c r="W210" s="66" t="str">
        <f t="shared" si="145"/>
        <v>W</v>
      </c>
      <c r="X210" s="66">
        <f t="shared" si="126"/>
        <v>2</v>
      </c>
      <c r="Y210" s="66">
        <f t="shared" si="155"/>
        <v>2</v>
      </c>
      <c r="Z210" s="66">
        <f t="shared" si="156"/>
        <v>1</v>
      </c>
      <c r="AA210" s="106">
        <f t="shared" si="157"/>
        <v>2</v>
      </c>
      <c r="AB210" s="106">
        <f t="shared" si="158"/>
        <v>3</v>
      </c>
      <c r="AC210" s="154">
        <f t="shared" si="146"/>
        <v>-27</v>
      </c>
      <c r="AD210" s="155">
        <f t="shared" si="147"/>
        <v>103</v>
      </c>
      <c r="AF210" s="66" t="str">
        <f t="shared" si="148"/>
        <v>L</v>
      </c>
      <c r="AG210" s="66">
        <f t="shared" si="159"/>
        <v>2</v>
      </c>
      <c r="AH210" s="66">
        <f t="shared" si="160"/>
        <v>2</v>
      </c>
      <c r="AI210" s="66">
        <f t="shared" si="161"/>
        <v>2</v>
      </c>
      <c r="AJ210" s="106">
        <f t="shared" si="162"/>
        <v>2</v>
      </c>
      <c r="AK210" s="106">
        <f t="shared" si="163"/>
        <v>0</v>
      </c>
      <c r="AL210" s="154">
        <f t="shared" si="149"/>
        <v>23</v>
      </c>
      <c r="AM210" s="155">
        <f t="shared" si="150"/>
        <v>119</v>
      </c>
      <c r="AO210" s="66" t="str">
        <f t="shared" si="151"/>
        <v>L</v>
      </c>
      <c r="AP210" s="66">
        <f t="shared" si="135"/>
        <v>2</v>
      </c>
      <c r="AQ210" s="66">
        <f t="shared" si="152"/>
        <v>4</v>
      </c>
      <c r="AR210" s="66">
        <f t="shared" si="153"/>
        <v>2</v>
      </c>
      <c r="AS210" s="106">
        <f t="shared" si="128"/>
        <v>5</v>
      </c>
      <c r="AT210" s="106">
        <f t="shared" si="164"/>
        <v>0</v>
      </c>
      <c r="AU210" s="154">
        <f t="shared" si="154"/>
        <v>-535</v>
      </c>
    </row>
    <row r="211" spans="1:47">
      <c r="A211" s="197">
        <f t="shared" si="136"/>
        <v>201</v>
      </c>
      <c r="B211" s="198">
        <f>Data!B211</f>
        <v>16</v>
      </c>
      <c r="D211" s="112">
        <f t="shared" si="129"/>
        <v>2</v>
      </c>
      <c r="E211" s="116" t="str">
        <f t="shared" si="130"/>
        <v>A</v>
      </c>
      <c r="F211" s="158"/>
      <c r="G211" s="66" t="str">
        <f t="shared" si="137"/>
        <v>L</v>
      </c>
      <c r="H211" s="66">
        <f t="shared" si="131"/>
        <v>1</v>
      </c>
      <c r="I211" s="66">
        <f t="shared" si="138"/>
        <v>5</v>
      </c>
      <c r="J211" s="66">
        <f t="shared" si="139"/>
        <v>1</v>
      </c>
      <c r="K211" s="106">
        <f t="shared" si="132"/>
        <v>8</v>
      </c>
      <c r="L211" s="106">
        <f t="shared" si="140"/>
        <v>0</v>
      </c>
      <c r="M211" s="154">
        <f t="shared" si="141"/>
        <v>-87</v>
      </c>
      <c r="O211" s="66" t="str">
        <f t="shared" si="142"/>
        <v>L</v>
      </c>
      <c r="P211" s="66">
        <f t="shared" si="125"/>
        <v>1</v>
      </c>
      <c r="Q211" s="66">
        <f t="shared" si="133"/>
        <v>5</v>
      </c>
      <c r="R211" s="66">
        <f t="shared" si="134"/>
        <v>1</v>
      </c>
      <c r="S211" s="106">
        <f t="shared" si="127"/>
        <v>8</v>
      </c>
      <c r="T211" s="106">
        <f t="shared" si="143"/>
        <v>0</v>
      </c>
      <c r="U211" s="154">
        <f t="shared" si="144"/>
        <v>18</v>
      </c>
      <c r="W211" s="66" t="str">
        <f t="shared" si="145"/>
        <v>W</v>
      </c>
      <c r="X211" s="66">
        <f t="shared" si="126"/>
        <v>2</v>
      </c>
      <c r="Y211" s="66">
        <f t="shared" si="155"/>
        <v>2</v>
      </c>
      <c r="Z211" s="66">
        <f t="shared" si="156"/>
        <v>2</v>
      </c>
      <c r="AA211" s="106">
        <f t="shared" si="157"/>
        <v>2</v>
      </c>
      <c r="AB211" s="106">
        <f t="shared" si="158"/>
        <v>6</v>
      </c>
      <c r="AC211" s="154">
        <f t="shared" si="146"/>
        <v>-23</v>
      </c>
      <c r="AD211" s="155">
        <f t="shared" si="147"/>
        <v>103</v>
      </c>
      <c r="AF211" s="66" t="str">
        <f t="shared" si="148"/>
        <v>W</v>
      </c>
      <c r="AG211" s="66">
        <f t="shared" si="159"/>
        <v>2</v>
      </c>
      <c r="AH211" s="66">
        <f t="shared" si="160"/>
        <v>3</v>
      </c>
      <c r="AI211" s="66">
        <f t="shared" si="161"/>
        <v>1</v>
      </c>
      <c r="AJ211" s="106">
        <f t="shared" si="162"/>
        <v>3</v>
      </c>
      <c r="AK211" s="106">
        <f t="shared" si="163"/>
        <v>6</v>
      </c>
      <c r="AL211" s="154">
        <f t="shared" si="149"/>
        <v>26</v>
      </c>
      <c r="AM211" s="155">
        <f t="shared" si="150"/>
        <v>119</v>
      </c>
      <c r="AO211" s="66" t="str">
        <f t="shared" si="151"/>
        <v>W</v>
      </c>
      <c r="AP211" s="66">
        <f t="shared" si="135"/>
        <v>2</v>
      </c>
      <c r="AQ211" s="66">
        <f t="shared" si="152"/>
        <v>5</v>
      </c>
      <c r="AR211" s="66">
        <f t="shared" si="153"/>
        <v>1</v>
      </c>
      <c r="AS211" s="106">
        <f t="shared" si="128"/>
        <v>8</v>
      </c>
      <c r="AT211" s="106">
        <f t="shared" si="164"/>
        <v>15</v>
      </c>
      <c r="AU211" s="154">
        <f t="shared" si="154"/>
        <v>-528</v>
      </c>
    </row>
    <row r="212" spans="1:47">
      <c r="A212" s="197">
        <f t="shared" si="136"/>
        <v>202</v>
      </c>
      <c r="B212" s="198">
        <f>Data!B212</f>
        <v>21</v>
      </c>
      <c r="D212" s="112">
        <f t="shared" si="129"/>
        <v>2</v>
      </c>
      <c r="E212" s="116" t="str">
        <f t="shared" si="130"/>
        <v>C</v>
      </c>
      <c r="F212" s="158"/>
      <c r="G212" s="66" t="str">
        <f t="shared" si="137"/>
        <v>L</v>
      </c>
      <c r="H212" s="66">
        <f t="shared" si="131"/>
        <v>1</v>
      </c>
      <c r="I212" s="66">
        <f t="shared" si="138"/>
        <v>5</v>
      </c>
      <c r="J212" s="66">
        <f t="shared" si="139"/>
        <v>2</v>
      </c>
      <c r="K212" s="106">
        <f t="shared" si="132"/>
        <v>8</v>
      </c>
      <c r="L212" s="106">
        <f t="shared" si="140"/>
        <v>0</v>
      </c>
      <c r="M212" s="154">
        <f t="shared" si="141"/>
        <v>-95</v>
      </c>
      <c r="O212" s="66" t="str">
        <f t="shared" si="142"/>
        <v>L</v>
      </c>
      <c r="P212" s="66">
        <f t="shared" si="125"/>
        <v>1</v>
      </c>
      <c r="Q212" s="66">
        <f t="shared" si="133"/>
        <v>5</v>
      </c>
      <c r="R212" s="66">
        <f t="shared" si="134"/>
        <v>2</v>
      </c>
      <c r="S212" s="106">
        <f t="shared" si="127"/>
        <v>8</v>
      </c>
      <c r="T212" s="106">
        <f t="shared" si="143"/>
        <v>0</v>
      </c>
      <c r="U212" s="154">
        <f t="shared" si="144"/>
        <v>10</v>
      </c>
      <c r="W212" s="66" t="str">
        <f t="shared" si="145"/>
        <v>W</v>
      </c>
      <c r="X212" s="66">
        <f t="shared" si="126"/>
        <v>2</v>
      </c>
      <c r="Y212" s="66">
        <f t="shared" si="155"/>
        <v>3</v>
      </c>
      <c r="Z212" s="66">
        <f t="shared" si="156"/>
        <v>1</v>
      </c>
      <c r="AA212" s="106">
        <f t="shared" si="157"/>
        <v>3</v>
      </c>
      <c r="AB212" s="106">
        <f t="shared" si="158"/>
        <v>6</v>
      </c>
      <c r="AC212" s="154">
        <f t="shared" si="146"/>
        <v>-20</v>
      </c>
      <c r="AD212" s="155">
        <f t="shared" si="147"/>
        <v>103</v>
      </c>
      <c r="AF212" s="66" t="str">
        <f t="shared" si="148"/>
        <v>W</v>
      </c>
      <c r="AG212" s="66">
        <f t="shared" si="159"/>
        <v>2</v>
      </c>
      <c r="AH212" s="66">
        <f t="shared" si="160"/>
        <v>3</v>
      </c>
      <c r="AI212" s="66">
        <f t="shared" si="161"/>
        <v>2</v>
      </c>
      <c r="AJ212" s="106">
        <f t="shared" si="162"/>
        <v>3</v>
      </c>
      <c r="AK212" s="106">
        <f t="shared" si="163"/>
        <v>9</v>
      </c>
      <c r="AL212" s="154">
        <f t="shared" si="149"/>
        <v>32</v>
      </c>
      <c r="AM212" s="155">
        <f t="shared" si="150"/>
        <v>119</v>
      </c>
      <c r="AO212" s="66" t="str">
        <f t="shared" si="151"/>
        <v>W</v>
      </c>
      <c r="AP212" s="66">
        <f t="shared" si="135"/>
        <v>2</v>
      </c>
      <c r="AQ212" s="66">
        <f t="shared" si="152"/>
        <v>5</v>
      </c>
      <c r="AR212" s="66">
        <f t="shared" si="153"/>
        <v>2</v>
      </c>
      <c r="AS212" s="106">
        <f t="shared" si="128"/>
        <v>8</v>
      </c>
      <c r="AT212" s="106">
        <f t="shared" si="164"/>
        <v>24</v>
      </c>
      <c r="AU212" s="154">
        <f t="shared" si="154"/>
        <v>-512</v>
      </c>
    </row>
    <row r="213" spans="1:47">
      <c r="A213" s="197">
        <f t="shared" si="136"/>
        <v>203</v>
      </c>
      <c r="B213" s="198">
        <f>Data!B213</f>
        <v>28</v>
      </c>
      <c r="D213" s="112">
        <f t="shared" si="129"/>
        <v>3</v>
      </c>
      <c r="E213" s="116" t="str">
        <f t="shared" si="130"/>
        <v>A</v>
      </c>
      <c r="F213" s="158"/>
      <c r="G213" s="66" t="str">
        <f t="shared" si="137"/>
        <v>L</v>
      </c>
      <c r="H213" s="66">
        <f t="shared" si="131"/>
        <v>1</v>
      </c>
      <c r="I213" s="66">
        <f t="shared" si="138"/>
        <v>6</v>
      </c>
      <c r="J213" s="66">
        <f t="shared" si="139"/>
        <v>1</v>
      </c>
      <c r="K213" s="106">
        <f t="shared" si="132"/>
        <v>13</v>
      </c>
      <c r="L213" s="106">
        <f t="shared" si="140"/>
        <v>0</v>
      </c>
      <c r="M213" s="154">
        <f t="shared" si="141"/>
        <v>-108</v>
      </c>
      <c r="O213" s="66" t="str">
        <f t="shared" si="142"/>
        <v>L</v>
      </c>
      <c r="P213" s="66">
        <f t="shared" si="125"/>
        <v>1</v>
      </c>
      <c r="Q213" s="66">
        <f t="shared" si="133"/>
        <v>6</v>
      </c>
      <c r="R213" s="66">
        <f t="shared" si="134"/>
        <v>1</v>
      </c>
      <c r="S213" s="106">
        <f t="shared" si="127"/>
        <v>13</v>
      </c>
      <c r="T213" s="106">
        <f t="shared" si="143"/>
        <v>0</v>
      </c>
      <c r="U213" s="154">
        <f t="shared" si="144"/>
        <v>-3</v>
      </c>
      <c r="W213" s="66" t="str">
        <f t="shared" si="145"/>
        <v>L</v>
      </c>
      <c r="X213" s="66">
        <f t="shared" si="126"/>
        <v>2</v>
      </c>
      <c r="Y213" s="66">
        <f t="shared" si="155"/>
        <v>3</v>
      </c>
      <c r="Z213" s="66">
        <f t="shared" si="156"/>
        <v>2</v>
      </c>
      <c r="AA213" s="106">
        <f t="shared" si="157"/>
        <v>3</v>
      </c>
      <c r="AB213" s="106">
        <f t="shared" si="158"/>
        <v>0</v>
      </c>
      <c r="AC213" s="154">
        <f t="shared" si="146"/>
        <v>-23</v>
      </c>
      <c r="AD213" s="155">
        <f t="shared" si="147"/>
        <v>103</v>
      </c>
      <c r="AF213" s="66" t="str">
        <f t="shared" si="148"/>
        <v>L</v>
      </c>
      <c r="AG213" s="66">
        <f t="shared" si="159"/>
        <v>3</v>
      </c>
      <c r="AH213" s="66">
        <f t="shared" si="160"/>
        <v>4</v>
      </c>
      <c r="AI213" s="66">
        <f t="shared" si="161"/>
        <v>1</v>
      </c>
      <c r="AJ213" s="106">
        <f t="shared" si="162"/>
        <v>5</v>
      </c>
      <c r="AK213" s="106">
        <f t="shared" si="163"/>
        <v>0</v>
      </c>
      <c r="AL213" s="154">
        <f t="shared" si="149"/>
        <v>27</v>
      </c>
      <c r="AM213" s="155">
        <f t="shared" si="150"/>
        <v>119</v>
      </c>
      <c r="AO213" s="66" t="str">
        <f t="shared" si="151"/>
        <v>L</v>
      </c>
      <c r="AP213" s="66">
        <f t="shared" si="135"/>
        <v>3</v>
      </c>
      <c r="AQ213" s="66">
        <f t="shared" si="152"/>
        <v>6</v>
      </c>
      <c r="AR213" s="66">
        <f t="shared" si="153"/>
        <v>1</v>
      </c>
      <c r="AS213" s="106">
        <f t="shared" si="128"/>
        <v>13</v>
      </c>
      <c r="AT213" s="106">
        <f t="shared" si="164"/>
        <v>0</v>
      </c>
      <c r="AU213" s="154">
        <f t="shared" si="154"/>
        <v>-525</v>
      </c>
    </row>
    <row r="214" spans="1:47">
      <c r="A214" s="197">
        <f t="shared" si="136"/>
        <v>204</v>
      </c>
      <c r="B214" s="198">
        <f>Data!B214</f>
        <v>11</v>
      </c>
      <c r="D214" s="112">
        <f t="shared" si="129"/>
        <v>1</v>
      </c>
      <c r="E214" s="116" t="str">
        <f t="shared" si="130"/>
        <v>B</v>
      </c>
      <c r="F214" s="158"/>
      <c r="G214" s="66" t="str">
        <f t="shared" si="137"/>
        <v>W</v>
      </c>
      <c r="H214" s="66">
        <f t="shared" si="131"/>
        <v>1</v>
      </c>
      <c r="I214" s="66">
        <f t="shared" si="138"/>
        <v>6</v>
      </c>
      <c r="J214" s="66">
        <f t="shared" si="139"/>
        <v>2</v>
      </c>
      <c r="K214" s="106">
        <f t="shared" si="132"/>
        <v>13</v>
      </c>
      <c r="L214" s="106">
        <f t="shared" si="140"/>
        <v>39</v>
      </c>
      <c r="M214" s="154">
        <f t="shared" si="141"/>
        <v>-82</v>
      </c>
      <c r="O214" s="66" t="str">
        <f t="shared" si="142"/>
        <v>W</v>
      </c>
      <c r="P214" s="66">
        <f t="shared" si="125"/>
        <v>1</v>
      </c>
      <c r="Q214" s="66">
        <f t="shared" si="133"/>
        <v>6</v>
      </c>
      <c r="R214" s="66">
        <f t="shared" si="134"/>
        <v>2</v>
      </c>
      <c r="S214" s="106">
        <f t="shared" si="127"/>
        <v>13</v>
      </c>
      <c r="T214" s="106">
        <f t="shared" si="143"/>
        <v>39</v>
      </c>
      <c r="U214" s="154">
        <f t="shared" si="144"/>
        <v>23</v>
      </c>
      <c r="W214" s="66" t="str">
        <f t="shared" si="145"/>
        <v>L</v>
      </c>
      <c r="X214" s="66">
        <f t="shared" si="126"/>
        <v>2</v>
      </c>
      <c r="Y214" s="66">
        <f t="shared" si="155"/>
        <v>4</v>
      </c>
      <c r="Z214" s="66">
        <f t="shared" si="156"/>
        <v>1</v>
      </c>
      <c r="AA214" s="106">
        <f t="shared" si="157"/>
        <v>5</v>
      </c>
      <c r="AB214" s="106">
        <f t="shared" si="158"/>
        <v>0</v>
      </c>
      <c r="AC214" s="154">
        <f t="shared" si="146"/>
        <v>-28</v>
      </c>
      <c r="AD214" s="155">
        <f t="shared" si="147"/>
        <v>103</v>
      </c>
      <c r="AF214" s="66" t="str">
        <f t="shared" si="148"/>
        <v>L</v>
      </c>
      <c r="AG214" s="66">
        <f t="shared" si="159"/>
        <v>1</v>
      </c>
      <c r="AH214" s="66">
        <f t="shared" si="160"/>
        <v>4</v>
      </c>
      <c r="AI214" s="66">
        <f t="shared" si="161"/>
        <v>2</v>
      </c>
      <c r="AJ214" s="106">
        <f t="shared" si="162"/>
        <v>5</v>
      </c>
      <c r="AK214" s="106">
        <f t="shared" si="163"/>
        <v>0</v>
      </c>
      <c r="AL214" s="154">
        <f t="shared" si="149"/>
        <v>22</v>
      </c>
      <c r="AM214" s="155">
        <f t="shared" si="150"/>
        <v>119</v>
      </c>
      <c r="AO214" s="66" t="str">
        <f t="shared" si="151"/>
        <v>L</v>
      </c>
      <c r="AP214" s="66">
        <f t="shared" si="135"/>
        <v>1</v>
      </c>
      <c r="AQ214" s="66">
        <f t="shared" si="152"/>
        <v>6</v>
      </c>
      <c r="AR214" s="66">
        <f t="shared" si="153"/>
        <v>2</v>
      </c>
      <c r="AS214" s="106">
        <f t="shared" si="128"/>
        <v>13</v>
      </c>
      <c r="AT214" s="106">
        <f t="shared" si="164"/>
        <v>0</v>
      </c>
      <c r="AU214" s="154">
        <f t="shared" si="154"/>
        <v>-538</v>
      </c>
    </row>
    <row r="215" spans="1:47">
      <c r="A215" s="197">
        <f t="shared" si="136"/>
        <v>205</v>
      </c>
      <c r="B215" s="198">
        <f>Data!B215</f>
        <v>3</v>
      </c>
      <c r="D215" s="112">
        <f t="shared" si="129"/>
        <v>1</v>
      </c>
      <c r="E215" s="116" t="str">
        <f t="shared" si="130"/>
        <v>C</v>
      </c>
      <c r="F215" s="158"/>
      <c r="G215" s="66" t="str">
        <f t="shared" si="137"/>
        <v>W</v>
      </c>
      <c r="H215" s="66">
        <f t="shared" si="131"/>
        <v>1</v>
      </c>
      <c r="I215" s="66">
        <f t="shared" si="138"/>
        <v>7</v>
      </c>
      <c r="J215" s="66">
        <f t="shared" si="139"/>
        <v>1</v>
      </c>
      <c r="K215" s="106">
        <f t="shared" si="132"/>
        <v>21</v>
      </c>
      <c r="L215" s="106">
        <f t="shared" si="140"/>
        <v>39</v>
      </c>
      <c r="M215" s="154">
        <f t="shared" si="141"/>
        <v>-64</v>
      </c>
      <c r="O215" s="66" t="str">
        <f t="shared" si="142"/>
        <v>W</v>
      </c>
      <c r="P215" s="66">
        <f t="shared" si="125"/>
        <v>1</v>
      </c>
      <c r="Q215" s="66">
        <f t="shared" si="133"/>
        <v>7</v>
      </c>
      <c r="R215" s="66">
        <f t="shared" si="134"/>
        <v>1</v>
      </c>
      <c r="S215" s="106">
        <f t="shared" si="127"/>
        <v>21</v>
      </c>
      <c r="T215" s="106">
        <f t="shared" si="143"/>
        <v>39</v>
      </c>
      <c r="U215" s="154">
        <f t="shared" si="144"/>
        <v>41</v>
      </c>
      <c r="W215" s="66" t="str">
        <f t="shared" si="145"/>
        <v>L</v>
      </c>
      <c r="X215" s="66">
        <f t="shared" si="126"/>
        <v>2</v>
      </c>
      <c r="Y215" s="66">
        <f t="shared" si="155"/>
        <v>4</v>
      </c>
      <c r="Z215" s="66">
        <f t="shared" si="156"/>
        <v>2</v>
      </c>
      <c r="AA215" s="106">
        <f t="shared" si="157"/>
        <v>5</v>
      </c>
      <c r="AB215" s="106">
        <f t="shared" si="158"/>
        <v>0</v>
      </c>
      <c r="AC215" s="154">
        <f t="shared" si="146"/>
        <v>-33</v>
      </c>
      <c r="AD215" s="155">
        <f t="shared" si="147"/>
        <v>103</v>
      </c>
      <c r="AF215" s="66" t="str">
        <f t="shared" si="148"/>
        <v>W</v>
      </c>
      <c r="AG215" s="66">
        <f t="shared" si="159"/>
        <v>1</v>
      </c>
      <c r="AH215" s="66">
        <f t="shared" si="160"/>
        <v>5</v>
      </c>
      <c r="AI215" s="66">
        <f t="shared" si="161"/>
        <v>1</v>
      </c>
      <c r="AJ215" s="106">
        <f t="shared" si="162"/>
        <v>8</v>
      </c>
      <c r="AK215" s="106">
        <f t="shared" si="163"/>
        <v>15</v>
      </c>
      <c r="AL215" s="154">
        <f t="shared" si="149"/>
        <v>29</v>
      </c>
      <c r="AM215" s="155">
        <f t="shared" si="150"/>
        <v>119</v>
      </c>
      <c r="AO215" s="66" t="str">
        <f t="shared" si="151"/>
        <v>W</v>
      </c>
      <c r="AP215" s="66">
        <f t="shared" si="135"/>
        <v>1</v>
      </c>
      <c r="AQ215" s="66">
        <f t="shared" si="152"/>
        <v>7</v>
      </c>
      <c r="AR215" s="66">
        <f t="shared" si="153"/>
        <v>1</v>
      </c>
      <c r="AS215" s="106">
        <f t="shared" si="128"/>
        <v>21</v>
      </c>
      <c r="AT215" s="106">
        <f t="shared" si="164"/>
        <v>39</v>
      </c>
      <c r="AU215" s="154">
        <f t="shared" si="154"/>
        <v>-520</v>
      </c>
    </row>
    <row r="216" spans="1:47">
      <c r="A216" s="197">
        <f t="shared" si="136"/>
        <v>206</v>
      </c>
      <c r="B216" s="198">
        <f>Data!B216</f>
        <v>21</v>
      </c>
      <c r="D216" s="112">
        <f t="shared" si="129"/>
        <v>2</v>
      </c>
      <c r="E216" s="116" t="str">
        <f t="shared" si="130"/>
        <v>C</v>
      </c>
      <c r="F216" s="158"/>
      <c r="G216" s="66" t="str">
        <f t="shared" si="137"/>
        <v>L</v>
      </c>
      <c r="H216" s="66">
        <f t="shared" si="131"/>
        <v>1</v>
      </c>
      <c r="I216" s="66">
        <f t="shared" si="138"/>
        <v>7</v>
      </c>
      <c r="J216" s="66">
        <f t="shared" si="139"/>
        <v>2</v>
      </c>
      <c r="K216" s="106">
        <f t="shared" si="132"/>
        <v>21</v>
      </c>
      <c r="L216" s="106">
        <f t="shared" si="140"/>
        <v>0</v>
      </c>
      <c r="M216" s="154">
        <f t="shared" si="141"/>
        <v>-85</v>
      </c>
      <c r="O216" s="66" t="str">
        <f t="shared" si="142"/>
        <v>L</v>
      </c>
      <c r="P216" s="66">
        <f t="shared" ref="P216:P279" si="165">IF(AND(P215&lt;&gt;3,Q215=$Q$9,R215=2),P215+1,IF(AND(P215=3,Q215=$Q$9,R215=2),1,P215))</f>
        <v>1</v>
      </c>
      <c r="Q216" s="66">
        <f t="shared" si="133"/>
        <v>7</v>
      </c>
      <c r="R216" s="66">
        <f t="shared" si="134"/>
        <v>2</v>
      </c>
      <c r="S216" s="106">
        <f t="shared" si="127"/>
        <v>21</v>
      </c>
      <c r="T216" s="106">
        <f t="shared" si="143"/>
        <v>0</v>
      </c>
      <c r="U216" s="154">
        <f t="shared" si="144"/>
        <v>20</v>
      </c>
      <c r="W216" s="66" t="str">
        <f t="shared" si="145"/>
        <v>W</v>
      </c>
      <c r="X216" s="66">
        <f t="shared" si="126"/>
        <v>2</v>
      </c>
      <c r="Y216" s="66">
        <f t="shared" si="155"/>
        <v>5</v>
      </c>
      <c r="Z216" s="66">
        <f t="shared" si="156"/>
        <v>1</v>
      </c>
      <c r="AA216" s="106">
        <f t="shared" si="157"/>
        <v>8</v>
      </c>
      <c r="AB216" s="106">
        <f t="shared" si="158"/>
        <v>15</v>
      </c>
      <c r="AC216" s="154">
        <f t="shared" si="146"/>
        <v>-26</v>
      </c>
      <c r="AD216" s="155">
        <f t="shared" si="147"/>
        <v>103</v>
      </c>
      <c r="AF216" s="66" t="str">
        <f t="shared" si="148"/>
        <v>L</v>
      </c>
      <c r="AG216" s="66">
        <f t="shared" si="159"/>
        <v>2</v>
      </c>
      <c r="AH216" s="66">
        <f t="shared" si="160"/>
        <v>5</v>
      </c>
      <c r="AI216" s="66">
        <f t="shared" si="161"/>
        <v>2</v>
      </c>
      <c r="AJ216" s="106">
        <f t="shared" si="162"/>
        <v>8</v>
      </c>
      <c r="AK216" s="106">
        <f t="shared" si="163"/>
        <v>0</v>
      </c>
      <c r="AL216" s="154">
        <f t="shared" si="149"/>
        <v>21</v>
      </c>
      <c r="AM216" s="155">
        <f t="shared" si="150"/>
        <v>119</v>
      </c>
      <c r="AO216" s="66" t="str">
        <f t="shared" si="151"/>
        <v>L</v>
      </c>
      <c r="AP216" s="66">
        <f t="shared" si="135"/>
        <v>2</v>
      </c>
      <c r="AQ216" s="66">
        <f t="shared" si="152"/>
        <v>7</v>
      </c>
      <c r="AR216" s="66">
        <f t="shared" si="153"/>
        <v>2</v>
      </c>
      <c r="AS216" s="106">
        <f t="shared" si="128"/>
        <v>21</v>
      </c>
      <c r="AT216" s="106">
        <f t="shared" si="164"/>
        <v>0</v>
      </c>
      <c r="AU216" s="154">
        <f t="shared" si="154"/>
        <v>-541</v>
      </c>
    </row>
    <row r="217" spans="1:47">
      <c r="A217" s="197">
        <f t="shared" si="136"/>
        <v>207</v>
      </c>
      <c r="B217" s="198">
        <f>Data!B217</f>
        <v>27</v>
      </c>
      <c r="D217" s="112">
        <f t="shared" si="129"/>
        <v>3</v>
      </c>
      <c r="E217" s="116" t="str">
        <f t="shared" si="130"/>
        <v>C</v>
      </c>
      <c r="F217" s="158"/>
      <c r="G217" s="66" t="str">
        <f t="shared" si="137"/>
        <v>L</v>
      </c>
      <c r="H217" s="66">
        <f t="shared" si="131"/>
        <v>1</v>
      </c>
      <c r="I217" s="66">
        <f t="shared" si="138"/>
        <v>8</v>
      </c>
      <c r="J217" s="66">
        <f t="shared" si="139"/>
        <v>1</v>
      </c>
      <c r="K217" s="106">
        <f t="shared" si="132"/>
        <v>34</v>
      </c>
      <c r="L217" s="106">
        <f t="shared" si="140"/>
        <v>0</v>
      </c>
      <c r="M217" s="154">
        <f t="shared" si="141"/>
        <v>-119</v>
      </c>
      <c r="O217" s="66" t="str">
        <f t="shared" si="142"/>
        <v>L</v>
      </c>
      <c r="P217" s="66">
        <f t="shared" si="165"/>
        <v>1</v>
      </c>
      <c r="Q217" s="66">
        <f t="shared" si="133"/>
        <v>8</v>
      </c>
      <c r="R217" s="66">
        <f t="shared" si="134"/>
        <v>1</v>
      </c>
      <c r="S217" s="106">
        <f t="shared" si="127"/>
        <v>34</v>
      </c>
      <c r="T217" s="106">
        <f t="shared" si="143"/>
        <v>0</v>
      </c>
      <c r="U217" s="154">
        <f t="shared" si="144"/>
        <v>-14</v>
      </c>
      <c r="W217" s="66" t="str">
        <f t="shared" si="145"/>
        <v>L</v>
      </c>
      <c r="X217" s="66">
        <f t="shared" si="126"/>
        <v>2</v>
      </c>
      <c r="Y217" s="66">
        <f t="shared" si="155"/>
        <v>5</v>
      </c>
      <c r="Z217" s="66">
        <f t="shared" si="156"/>
        <v>2</v>
      </c>
      <c r="AA217" s="106">
        <f t="shared" si="157"/>
        <v>8</v>
      </c>
      <c r="AB217" s="106">
        <f t="shared" si="158"/>
        <v>0</v>
      </c>
      <c r="AC217" s="154">
        <f t="shared" si="146"/>
        <v>-34</v>
      </c>
      <c r="AD217" s="155">
        <f t="shared" si="147"/>
        <v>103</v>
      </c>
      <c r="AF217" s="66" t="str">
        <f t="shared" si="148"/>
        <v>L</v>
      </c>
      <c r="AG217" s="66">
        <f t="shared" si="159"/>
        <v>3</v>
      </c>
      <c r="AH217" s="66">
        <f t="shared" si="160"/>
        <v>6</v>
      </c>
      <c r="AI217" s="66">
        <f t="shared" si="161"/>
        <v>1</v>
      </c>
      <c r="AJ217" s="106">
        <f t="shared" si="162"/>
        <v>13</v>
      </c>
      <c r="AK217" s="106">
        <f t="shared" si="163"/>
        <v>0</v>
      </c>
      <c r="AL217" s="154">
        <f t="shared" si="149"/>
        <v>8</v>
      </c>
      <c r="AM217" s="155">
        <f t="shared" si="150"/>
        <v>119</v>
      </c>
      <c r="AO217" s="66" t="str">
        <f t="shared" si="151"/>
        <v>L</v>
      </c>
      <c r="AP217" s="66">
        <f t="shared" si="135"/>
        <v>3</v>
      </c>
      <c r="AQ217" s="66">
        <f t="shared" si="152"/>
        <v>8</v>
      </c>
      <c r="AR217" s="66">
        <f t="shared" si="153"/>
        <v>1</v>
      </c>
      <c r="AS217" s="106">
        <f t="shared" si="128"/>
        <v>34</v>
      </c>
      <c r="AT217" s="106">
        <f t="shared" si="164"/>
        <v>0</v>
      </c>
      <c r="AU217" s="154">
        <f t="shared" si="154"/>
        <v>-575</v>
      </c>
    </row>
    <row r="218" spans="1:47">
      <c r="A218" s="197">
        <f t="shared" si="136"/>
        <v>208</v>
      </c>
      <c r="B218" s="198">
        <f>Data!B218</f>
        <v>18</v>
      </c>
      <c r="D218" s="112">
        <f t="shared" si="129"/>
        <v>2</v>
      </c>
      <c r="E218" s="116" t="str">
        <f t="shared" si="130"/>
        <v>C</v>
      </c>
      <c r="F218" s="158"/>
      <c r="G218" s="66" t="str">
        <f t="shared" si="137"/>
        <v>L</v>
      </c>
      <c r="H218" s="66">
        <f t="shared" si="131"/>
        <v>1</v>
      </c>
      <c r="I218" s="66">
        <f t="shared" si="138"/>
        <v>8</v>
      </c>
      <c r="J218" s="66">
        <f t="shared" si="139"/>
        <v>2</v>
      </c>
      <c r="K218" s="106">
        <f t="shared" si="132"/>
        <v>34</v>
      </c>
      <c r="L218" s="106">
        <f t="shared" si="140"/>
        <v>0</v>
      </c>
      <c r="M218" s="154">
        <f t="shared" si="141"/>
        <v>-153</v>
      </c>
      <c r="O218" s="66" t="str">
        <f t="shared" si="142"/>
        <v>L</v>
      </c>
      <c r="P218" s="66">
        <f t="shared" si="165"/>
        <v>1</v>
      </c>
      <c r="Q218" s="66">
        <f t="shared" si="133"/>
        <v>8</v>
      </c>
      <c r="R218" s="66">
        <f t="shared" si="134"/>
        <v>2</v>
      </c>
      <c r="S218" s="106">
        <f t="shared" si="127"/>
        <v>34</v>
      </c>
      <c r="T218" s="106">
        <f t="shared" si="143"/>
        <v>0</v>
      </c>
      <c r="U218" s="154">
        <f t="shared" si="144"/>
        <v>-48</v>
      </c>
      <c r="W218" s="66" t="str">
        <f t="shared" si="145"/>
        <v>W</v>
      </c>
      <c r="X218" s="66">
        <f t="shared" si="126"/>
        <v>2</v>
      </c>
      <c r="Y218" s="66">
        <f t="shared" si="155"/>
        <v>6</v>
      </c>
      <c r="Z218" s="66">
        <f t="shared" si="156"/>
        <v>1</v>
      </c>
      <c r="AA218" s="106">
        <f t="shared" si="157"/>
        <v>13</v>
      </c>
      <c r="AB218" s="106">
        <f t="shared" si="158"/>
        <v>24</v>
      </c>
      <c r="AC218" s="154">
        <f t="shared" si="146"/>
        <v>-23</v>
      </c>
      <c r="AD218" s="155">
        <f t="shared" si="147"/>
        <v>103</v>
      </c>
      <c r="AF218" s="66" t="str">
        <f t="shared" si="148"/>
        <v>L</v>
      </c>
      <c r="AG218" s="66">
        <f t="shared" si="159"/>
        <v>2</v>
      </c>
      <c r="AH218" s="66">
        <f t="shared" si="160"/>
        <v>6</v>
      </c>
      <c r="AI218" s="66">
        <f t="shared" si="161"/>
        <v>2</v>
      </c>
      <c r="AJ218" s="106">
        <f t="shared" si="162"/>
        <v>13</v>
      </c>
      <c r="AK218" s="106">
        <f t="shared" si="163"/>
        <v>0</v>
      </c>
      <c r="AL218" s="154">
        <f t="shared" si="149"/>
        <v>-5</v>
      </c>
      <c r="AM218" s="155">
        <f t="shared" si="150"/>
        <v>119</v>
      </c>
      <c r="AO218" s="66" t="str">
        <f t="shared" si="151"/>
        <v>L</v>
      </c>
      <c r="AP218" s="66">
        <f t="shared" si="135"/>
        <v>2</v>
      </c>
      <c r="AQ218" s="66">
        <f t="shared" si="152"/>
        <v>8</v>
      </c>
      <c r="AR218" s="66">
        <f t="shared" si="153"/>
        <v>2</v>
      </c>
      <c r="AS218" s="106">
        <f t="shared" si="128"/>
        <v>34</v>
      </c>
      <c r="AT218" s="106">
        <f t="shared" si="164"/>
        <v>0</v>
      </c>
      <c r="AU218" s="154">
        <f t="shared" si="154"/>
        <v>-609</v>
      </c>
    </row>
    <row r="219" spans="1:47">
      <c r="A219" s="197">
        <f t="shared" si="136"/>
        <v>209</v>
      </c>
      <c r="B219" s="198">
        <f>Data!B219</f>
        <v>31</v>
      </c>
      <c r="D219" s="112">
        <f t="shared" si="129"/>
        <v>3</v>
      </c>
      <c r="E219" s="116" t="str">
        <f t="shared" si="130"/>
        <v>A</v>
      </c>
      <c r="F219" s="158"/>
      <c r="G219" s="66" t="str">
        <f t="shared" si="137"/>
        <v>L</v>
      </c>
      <c r="H219" s="66">
        <f t="shared" si="131"/>
        <v>1</v>
      </c>
      <c r="I219" s="66">
        <f t="shared" si="138"/>
        <v>1</v>
      </c>
      <c r="J219" s="66">
        <f t="shared" si="139"/>
        <v>1</v>
      </c>
      <c r="K219" s="106">
        <f t="shared" si="132"/>
        <v>1</v>
      </c>
      <c r="L219" s="106">
        <f t="shared" si="140"/>
        <v>0</v>
      </c>
      <c r="M219" s="154">
        <f t="shared" si="141"/>
        <v>-154</v>
      </c>
      <c r="O219" s="66" t="str">
        <f t="shared" si="142"/>
        <v>L</v>
      </c>
      <c r="P219" s="66">
        <f t="shared" si="165"/>
        <v>2</v>
      </c>
      <c r="Q219" s="66">
        <f t="shared" si="133"/>
        <v>1</v>
      </c>
      <c r="R219" s="66">
        <f t="shared" si="134"/>
        <v>1</v>
      </c>
      <c r="S219" s="106">
        <f t="shared" si="127"/>
        <v>1</v>
      </c>
      <c r="T219" s="106">
        <f t="shared" si="143"/>
        <v>0</v>
      </c>
      <c r="U219" s="154">
        <f t="shared" si="144"/>
        <v>-49</v>
      </c>
      <c r="W219" s="66" t="str">
        <f t="shared" si="145"/>
        <v>L</v>
      </c>
      <c r="X219" s="66">
        <f t="shared" ref="X219:X282" si="166">IF(AC218&gt;AD217,IF(X218&lt;&gt;3,X218+1,1), IF(AND(X218&lt;&gt;3,Y218=$Y$9,Z218=2),X218+1,IF(AND(X218=3,Y218=$Y$9,Z218=2),1,X218)))</f>
        <v>2</v>
      </c>
      <c r="Y219" s="66">
        <f t="shared" si="155"/>
        <v>6</v>
      </c>
      <c r="Z219" s="66">
        <f t="shared" si="156"/>
        <v>2</v>
      </c>
      <c r="AA219" s="106">
        <f t="shared" si="157"/>
        <v>13</v>
      </c>
      <c r="AB219" s="106">
        <f t="shared" si="158"/>
        <v>0</v>
      </c>
      <c r="AC219" s="154">
        <f t="shared" si="146"/>
        <v>-36</v>
      </c>
      <c r="AD219" s="155">
        <f t="shared" si="147"/>
        <v>103</v>
      </c>
      <c r="AF219" s="66" t="str">
        <f t="shared" si="148"/>
        <v>L</v>
      </c>
      <c r="AG219" s="66">
        <f t="shared" si="159"/>
        <v>3</v>
      </c>
      <c r="AH219" s="66">
        <f t="shared" si="160"/>
        <v>7</v>
      </c>
      <c r="AI219" s="66">
        <f t="shared" si="161"/>
        <v>1</v>
      </c>
      <c r="AJ219" s="106">
        <f t="shared" si="162"/>
        <v>21</v>
      </c>
      <c r="AK219" s="106">
        <f t="shared" si="163"/>
        <v>0</v>
      </c>
      <c r="AL219" s="154">
        <f t="shared" si="149"/>
        <v>-26</v>
      </c>
      <c r="AM219" s="155">
        <f t="shared" si="150"/>
        <v>119</v>
      </c>
      <c r="AO219" s="66" t="str">
        <f t="shared" si="151"/>
        <v>L</v>
      </c>
      <c r="AP219" s="66">
        <f t="shared" si="135"/>
        <v>3</v>
      </c>
      <c r="AQ219" s="66">
        <f t="shared" si="152"/>
        <v>1</v>
      </c>
      <c r="AR219" s="66">
        <f t="shared" si="153"/>
        <v>1</v>
      </c>
      <c r="AS219" s="106">
        <f t="shared" si="128"/>
        <v>1</v>
      </c>
      <c r="AT219" s="106">
        <f t="shared" si="164"/>
        <v>0</v>
      </c>
      <c r="AU219" s="154">
        <f t="shared" si="154"/>
        <v>-610</v>
      </c>
    </row>
    <row r="220" spans="1:47">
      <c r="A220" s="197">
        <f t="shared" si="136"/>
        <v>210</v>
      </c>
      <c r="B220" s="198">
        <f>Data!B220</f>
        <v>26</v>
      </c>
      <c r="D220" s="112">
        <f t="shared" si="129"/>
        <v>3</v>
      </c>
      <c r="E220" s="116" t="str">
        <f t="shared" si="130"/>
        <v>B</v>
      </c>
      <c r="F220" s="158"/>
      <c r="G220" s="66" t="str">
        <f t="shared" si="137"/>
        <v>L</v>
      </c>
      <c r="H220" s="66">
        <f t="shared" si="131"/>
        <v>1</v>
      </c>
      <c r="I220" s="66">
        <f t="shared" si="138"/>
        <v>1</v>
      </c>
      <c r="J220" s="66">
        <f t="shared" si="139"/>
        <v>2</v>
      </c>
      <c r="K220" s="106">
        <f t="shared" si="132"/>
        <v>1</v>
      </c>
      <c r="L220" s="106">
        <f t="shared" si="140"/>
        <v>0</v>
      </c>
      <c r="M220" s="154">
        <f t="shared" si="141"/>
        <v>-155</v>
      </c>
      <c r="O220" s="66" t="str">
        <f t="shared" si="142"/>
        <v>L</v>
      </c>
      <c r="P220" s="66">
        <f t="shared" si="165"/>
        <v>2</v>
      </c>
      <c r="Q220" s="66">
        <f t="shared" si="133"/>
        <v>1</v>
      </c>
      <c r="R220" s="66">
        <f t="shared" si="134"/>
        <v>2</v>
      </c>
      <c r="S220" s="106">
        <f t="shared" si="127"/>
        <v>1</v>
      </c>
      <c r="T220" s="106">
        <f t="shared" si="143"/>
        <v>0</v>
      </c>
      <c r="U220" s="154">
        <f t="shared" si="144"/>
        <v>-50</v>
      </c>
      <c r="W220" s="66" t="str">
        <f t="shared" si="145"/>
        <v>L</v>
      </c>
      <c r="X220" s="66">
        <f t="shared" si="166"/>
        <v>2</v>
      </c>
      <c r="Y220" s="66">
        <f t="shared" si="155"/>
        <v>7</v>
      </c>
      <c r="Z220" s="66">
        <f t="shared" si="156"/>
        <v>1</v>
      </c>
      <c r="AA220" s="106">
        <f t="shared" si="157"/>
        <v>21</v>
      </c>
      <c r="AB220" s="106">
        <f t="shared" si="158"/>
        <v>0</v>
      </c>
      <c r="AC220" s="154">
        <f t="shared" si="146"/>
        <v>-57</v>
      </c>
      <c r="AD220" s="155">
        <f t="shared" si="147"/>
        <v>103</v>
      </c>
      <c r="AF220" s="66" t="str">
        <f t="shared" si="148"/>
        <v>W</v>
      </c>
      <c r="AG220" s="66">
        <f t="shared" si="159"/>
        <v>3</v>
      </c>
      <c r="AH220" s="66">
        <f t="shared" si="160"/>
        <v>7</v>
      </c>
      <c r="AI220" s="66">
        <f t="shared" si="161"/>
        <v>2</v>
      </c>
      <c r="AJ220" s="106">
        <f t="shared" si="162"/>
        <v>21</v>
      </c>
      <c r="AK220" s="106">
        <f t="shared" si="163"/>
        <v>63</v>
      </c>
      <c r="AL220" s="154">
        <f t="shared" si="149"/>
        <v>16</v>
      </c>
      <c r="AM220" s="155">
        <f t="shared" si="150"/>
        <v>119</v>
      </c>
      <c r="AO220" s="66" t="str">
        <f t="shared" si="151"/>
        <v>W</v>
      </c>
      <c r="AP220" s="66">
        <f t="shared" si="135"/>
        <v>3</v>
      </c>
      <c r="AQ220" s="66">
        <f t="shared" si="152"/>
        <v>1</v>
      </c>
      <c r="AR220" s="66">
        <f t="shared" si="153"/>
        <v>2</v>
      </c>
      <c r="AS220" s="106">
        <f t="shared" si="128"/>
        <v>1</v>
      </c>
      <c r="AT220" s="106">
        <f t="shared" si="164"/>
        <v>3</v>
      </c>
      <c r="AU220" s="154">
        <f t="shared" si="154"/>
        <v>-608</v>
      </c>
    </row>
    <row r="221" spans="1:47">
      <c r="A221" s="197">
        <f t="shared" si="136"/>
        <v>211</v>
      </c>
      <c r="B221" s="198">
        <f>Data!B221</f>
        <v>29</v>
      </c>
      <c r="D221" s="112">
        <f t="shared" si="129"/>
        <v>3</v>
      </c>
      <c r="E221" s="116" t="str">
        <f t="shared" si="130"/>
        <v>B</v>
      </c>
      <c r="F221" s="158"/>
      <c r="G221" s="66" t="str">
        <f t="shared" si="137"/>
        <v>L</v>
      </c>
      <c r="H221" s="66">
        <f t="shared" si="131"/>
        <v>1</v>
      </c>
      <c r="I221" s="66">
        <f t="shared" si="138"/>
        <v>2</v>
      </c>
      <c r="J221" s="66">
        <f t="shared" si="139"/>
        <v>1</v>
      </c>
      <c r="K221" s="106">
        <f t="shared" si="132"/>
        <v>2</v>
      </c>
      <c r="L221" s="106">
        <f t="shared" si="140"/>
        <v>0</v>
      </c>
      <c r="M221" s="154">
        <f t="shared" si="141"/>
        <v>-157</v>
      </c>
      <c r="O221" s="66" t="str">
        <f t="shared" si="142"/>
        <v>L</v>
      </c>
      <c r="P221" s="66">
        <f t="shared" si="165"/>
        <v>2</v>
      </c>
      <c r="Q221" s="66">
        <f t="shared" si="133"/>
        <v>2</v>
      </c>
      <c r="R221" s="66">
        <f t="shared" si="134"/>
        <v>1</v>
      </c>
      <c r="S221" s="106">
        <f t="shared" si="127"/>
        <v>2</v>
      </c>
      <c r="T221" s="106">
        <f t="shared" si="143"/>
        <v>0</v>
      </c>
      <c r="U221" s="154">
        <f t="shared" si="144"/>
        <v>-52</v>
      </c>
      <c r="W221" s="66" t="str">
        <f t="shared" si="145"/>
        <v>L</v>
      </c>
      <c r="X221" s="66">
        <f t="shared" si="166"/>
        <v>2</v>
      </c>
      <c r="Y221" s="66">
        <f t="shared" si="155"/>
        <v>7</v>
      </c>
      <c r="Z221" s="66">
        <f t="shared" si="156"/>
        <v>2</v>
      </c>
      <c r="AA221" s="106">
        <f t="shared" si="157"/>
        <v>21</v>
      </c>
      <c r="AB221" s="106">
        <f t="shared" si="158"/>
        <v>0</v>
      </c>
      <c r="AC221" s="154">
        <f t="shared" si="146"/>
        <v>-78</v>
      </c>
      <c r="AD221" s="155">
        <f t="shared" si="147"/>
        <v>103</v>
      </c>
      <c r="AF221" s="66" t="str">
        <f t="shared" si="148"/>
        <v>W</v>
      </c>
      <c r="AG221" s="66">
        <f t="shared" si="159"/>
        <v>3</v>
      </c>
      <c r="AH221" s="66">
        <f t="shared" si="160"/>
        <v>8</v>
      </c>
      <c r="AI221" s="66">
        <f t="shared" si="161"/>
        <v>1</v>
      </c>
      <c r="AJ221" s="106">
        <f t="shared" si="162"/>
        <v>34</v>
      </c>
      <c r="AK221" s="106">
        <f t="shared" si="163"/>
        <v>63</v>
      </c>
      <c r="AL221" s="154">
        <f t="shared" si="149"/>
        <v>45</v>
      </c>
      <c r="AM221" s="155">
        <f t="shared" si="150"/>
        <v>119</v>
      </c>
      <c r="AO221" s="66" t="str">
        <f t="shared" si="151"/>
        <v>W</v>
      </c>
      <c r="AP221" s="66">
        <f t="shared" si="135"/>
        <v>3</v>
      </c>
      <c r="AQ221" s="66">
        <f t="shared" si="152"/>
        <v>2</v>
      </c>
      <c r="AR221" s="66">
        <f t="shared" si="153"/>
        <v>1</v>
      </c>
      <c r="AS221" s="106">
        <f t="shared" si="128"/>
        <v>2</v>
      </c>
      <c r="AT221" s="106">
        <f t="shared" si="164"/>
        <v>3</v>
      </c>
      <c r="AU221" s="154">
        <f t="shared" si="154"/>
        <v>-607</v>
      </c>
    </row>
    <row r="222" spans="1:47">
      <c r="A222" s="197">
        <f t="shared" si="136"/>
        <v>212</v>
      </c>
      <c r="B222" s="198">
        <f>Data!B222</f>
        <v>26</v>
      </c>
      <c r="D222" s="112">
        <f t="shared" si="129"/>
        <v>3</v>
      </c>
      <c r="E222" s="116" t="str">
        <f t="shared" si="130"/>
        <v>B</v>
      </c>
      <c r="F222" s="158"/>
      <c r="G222" s="66" t="str">
        <f t="shared" si="137"/>
        <v>L</v>
      </c>
      <c r="H222" s="66">
        <f t="shared" si="131"/>
        <v>1</v>
      </c>
      <c r="I222" s="66">
        <f t="shared" si="138"/>
        <v>2</v>
      </c>
      <c r="J222" s="66">
        <f t="shared" si="139"/>
        <v>2</v>
      </c>
      <c r="K222" s="106">
        <f t="shared" si="132"/>
        <v>2</v>
      </c>
      <c r="L222" s="106">
        <f t="shared" si="140"/>
        <v>0</v>
      </c>
      <c r="M222" s="154">
        <f t="shared" si="141"/>
        <v>-159</v>
      </c>
      <c r="O222" s="66" t="str">
        <f t="shared" si="142"/>
        <v>L</v>
      </c>
      <c r="P222" s="66">
        <f t="shared" si="165"/>
        <v>2</v>
      </c>
      <c r="Q222" s="66">
        <f t="shared" si="133"/>
        <v>2</v>
      </c>
      <c r="R222" s="66">
        <f t="shared" si="134"/>
        <v>2</v>
      </c>
      <c r="S222" s="106">
        <f t="shared" si="127"/>
        <v>2</v>
      </c>
      <c r="T222" s="106">
        <f t="shared" si="143"/>
        <v>0</v>
      </c>
      <c r="U222" s="154">
        <f t="shared" si="144"/>
        <v>-54</v>
      </c>
      <c r="W222" s="66" t="str">
        <f t="shared" si="145"/>
        <v>L</v>
      </c>
      <c r="X222" s="66">
        <f t="shared" si="166"/>
        <v>2</v>
      </c>
      <c r="Y222" s="66">
        <f t="shared" si="155"/>
        <v>8</v>
      </c>
      <c r="Z222" s="66">
        <f t="shared" si="156"/>
        <v>1</v>
      </c>
      <c r="AA222" s="106">
        <f t="shared" si="157"/>
        <v>34</v>
      </c>
      <c r="AB222" s="106">
        <f t="shared" si="158"/>
        <v>0</v>
      </c>
      <c r="AC222" s="154">
        <f t="shared" si="146"/>
        <v>-112</v>
      </c>
      <c r="AD222" s="155">
        <f t="shared" si="147"/>
        <v>103</v>
      </c>
      <c r="AF222" s="66" t="str">
        <f t="shared" si="148"/>
        <v>W</v>
      </c>
      <c r="AG222" s="66">
        <f t="shared" si="159"/>
        <v>3</v>
      </c>
      <c r="AH222" s="66">
        <f t="shared" si="160"/>
        <v>8</v>
      </c>
      <c r="AI222" s="66">
        <f t="shared" si="161"/>
        <v>2</v>
      </c>
      <c r="AJ222" s="106">
        <f t="shared" si="162"/>
        <v>34</v>
      </c>
      <c r="AK222" s="106">
        <f t="shared" si="163"/>
        <v>102</v>
      </c>
      <c r="AL222" s="154">
        <f t="shared" si="149"/>
        <v>113</v>
      </c>
      <c r="AM222" s="155">
        <f t="shared" si="150"/>
        <v>119</v>
      </c>
      <c r="AO222" s="66" t="str">
        <f t="shared" si="151"/>
        <v>W</v>
      </c>
      <c r="AP222" s="66">
        <f t="shared" si="135"/>
        <v>3</v>
      </c>
      <c r="AQ222" s="66">
        <f t="shared" si="152"/>
        <v>2</v>
      </c>
      <c r="AR222" s="66">
        <f t="shared" si="153"/>
        <v>2</v>
      </c>
      <c r="AS222" s="106">
        <f t="shared" si="128"/>
        <v>2</v>
      </c>
      <c r="AT222" s="106">
        <f t="shared" si="164"/>
        <v>6</v>
      </c>
      <c r="AU222" s="154">
        <f t="shared" si="154"/>
        <v>-603</v>
      </c>
    </row>
    <row r="223" spans="1:47">
      <c r="A223" s="197">
        <f t="shared" si="136"/>
        <v>213</v>
      </c>
      <c r="B223" s="198">
        <f>Data!B223</f>
        <v>29</v>
      </c>
      <c r="D223" s="112">
        <f t="shared" si="129"/>
        <v>3</v>
      </c>
      <c r="E223" s="116" t="str">
        <f t="shared" si="130"/>
        <v>B</v>
      </c>
      <c r="F223" s="158"/>
      <c r="G223" s="66" t="str">
        <f t="shared" si="137"/>
        <v>L</v>
      </c>
      <c r="H223" s="66">
        <f t="shared" si="131"/>
        <v>1</v>
      </c>
      <c r="I223" s="66">
        <f t="shared" si="138"/>
        <v>3</v>
      </c>
      <c r="J223" s="66">
        <f t="shared" si="139"/>
        <v>1</v>
      </c>
      <c r="K223" s="106">
        <f t="shared" si="132"/>
        <v>3</v>
      </c>
      <c r="L223" s="106">
        <f t="shared" si="140"/>
        <v>0</v>
      </c>
      <c r="M223" s="154">
        <f t="shared" si="141"/>
        <v>-162</v>
      </c>
      <c r="O223" s="66" t="str">
        <f t="shared" si="142"/>
        <v>L</v>
      </c>
      <c r="P223" s="66">
        <f t="shared" si="165"/>
        <v>2</v>
      </c>
      <c r="Q223" s="66">
        <f t="shared" si="133"/>
        <v>3</v>
      </c>
      <c r="R223" s="66">
        <f t="shared" si="134"/>
        <v>1</v>
      </c>
      <c r="S223" s="106">
        <f t="shared" si="127"/>
        <v>3</v>
      </c>
      <c r="T223" s="106">
        <f t="shared" si="143"/>
        <v>0</v>
      </c>
      <c r="U223" s="154">
        <f t="shared" si="144"/>
        <v>-57</v>
      </c>
      <c r="W223" s="66" t="str">
        <f t="shared" si="145"/>
        <v>L</v>
      </c>
      <c r="X223" s="66">
        <f t="shared" si="166"/>
        <v>2</v>
      </c>
      <c r="Y223" s="66">
        <f t="shared" si="155"/>
        <v>8</v>
      </c>
      <c r="Z223" s="66">
        <f t="shared" si="156"/>
        <v>2</v>
      </c>
      <c r="AA223" s="106">
        <f t="shared" si="157"/>
        <v>34</v>
      </c>
      <c r="AB223" s="106">
        <f t="shared" si="158"/>
        <v>0</v>
      </c>
      <c r="AC223" s="154">
        <f t="shared" si="146"/>
        <v>-146</v>
      </c>
      <c r="AD223" s="155">
        <f t="shared" si="147"/>
        <v>103</v>
      </c>
      <c r="AF223" s="66" t="str">
        <f t="shared" si="148"/>
        <v>W</v>
      </c>
      <c r="AG223" s="66">
        <f t="shared" si="159"/>
        <v>3</v>
      </c>
      <c r="AH223" s="66">
        <f t="shared" si="160"/>
        <v>1</v>
      </c>
      <c r="AI223" s="66">
        <f t="shared" si="161"/>
        <v>1</v>
      </c>
      <c r="AJ223" s="106">
        <f t="shared" si="162"/>
        <v>1</v>
      </c>
      <c r="AK223" s="106">
        <f t="shared" si="163"/>
        <v>102</v>
      </c>
      <c r="AL223" s="154">
        <f t="shared" si="149"/>
        <v>214</v>
      </c>
      <c r="AM223" s="155">
        <f t="shared" si="150"/>
        <v>214</v>
      </c>
      <c r="AO223" s="66" t="str">
        <f t="shared" si="151"/>
        <v>W</v>
      </c>
      <c r="AP223" s="66">
        <f t="shared" si="135"/>
        <v>3</v>
      </c>
      <c r="AQ223" s="66">
        <f t="shared" si="152"/>
        <v>3</v>
      </c>
      <c r="AR223" s="66">
        <f t="shared" si="153"/>
        <v>1</v>
      </c>
      <c r="AS223" s="106">
        <f t="shared" si="128"/>
        <v>3</v>
      </c>
      <c r="AT223" s="106">
        <f t="shared" si="164"/>
        <v>6</v>
      </c>
      <c r="AU223" s="154">
        <f t="shared" si="154"/>
        <v>-600</v>
      </c>
    </row>
    <row r="224" spans="1:47">
      <c r="A224" s="197">
        <f t="shared" si="136"/>
        <v>214</v>
      </c>
      <c r="B224" s="198">
        <f>Data!B224</f>
        <v>21</v>
      </c>
      <c r="D224" s="112">
        <f t="shared" si="129"/>
        <v>2</v>
      </c>
      <c r="E224" s="116" t="str">
        <f t="shared" si="130"/>
        <v>C</v>
      </c>
      <c r="F224" s="158"/>
      <c r="G224" s="66" t="str">
        <f t="shared" si="137"/>
        <v>L</v>
      </c>
      <c r="H224" s="66">
        <f t="shared" si="131"/>
        <v>1</v>
      </c>
      <c r="I224" s="66">
        <f t="shared" si="138"/>
        <v>3</v>
      </c>
      <c r="J224" s="66">
        <f t="shared" si="139"/>
        <v>2</v>
      </c>
      <c r="K224" s="106">
        <f t="shared" si="132"/>
        <v>3</v>
      </c>
      <c r="L224" s="106">
        <f t="shared" si="140"/>
        <v>0</v>
      </c>
      <c r="M224" s="154">
        <f t="shared" si="141"/>
        <v>-165</v>
      </c>
      <c r="O224" s="66" t="str">
        <f t="shared" si="142"/>
        <v>W</v>
      </c>
      <c r="P224" s="66">
        <f t="shared" si="165"/>
        <v>2</v>
      </c>
      <c r="Q224" s="66">
        <f t="shared" si="133"/>
        <v>3</v>
      </c>
      <c r="R224" s="66">
        <f t="shared" si="134"/>
        <v>2</v>
      </c>
      <c r="S224" s="106">
        <f t="shared" si="127"/>
        <v>3</v>
      </c>
      <c r="T224" s="106">
        <f t="shared" si="143"/>
        <v>9</v>
      </c>
      <c r="U224" s="154">
        <f t="shared" si="144"/>
        <v>-51</v>
      </c>
      <c r="W224" s="66" t="str">
        <f t="shared" si="145"/>
        <v>W</v>
      </c>
      <c r="X224" s="66">
        <f t="shared" si="166"/>
        <v>3</v>
      </c>
      <c r="Y224" s="66">
        <f t="shared" si="155"/>
        <v>1</v>
      </c>
      <c r="Z224" s="66">
        <f t="shared" si="156"/>
        <v>1</v>
      </c>
      <c r="AA224" s="106">
        <f t="shared" si="157"/>
        <v>1</v>
      </c>
      <c r="AB224" s="106">
        <f t="shared" si="158"/>
        <v>102</v>
      </c>
      <c r="AC224" s="154">
        <f t="shared" si="146"/>
        <v>-45</v>
      </c>
      <c r="AD224" s="155">
        <f t="shared" si="147"/>
        <v>103</v>
      </c>
      <c r="AF224" s="66" t="str">
        <f t="shared" si="148"/>
        <v>L</v>
      </c>
      <c r="AG224" s="66">
        <f t="shared" si="159"/>
        <v>2</v>
      </c>
      <c r="AH224" s="66">
        <f t="shared" si="160"/>
        <v>1</v>
      </c>
      <c r="AI224" s="66">
        <f t="shared" si="161"/>
        <v>1</v>
      </c>
      <c r="AJ224" s="106">
        <f t="shared" si="162"/>
        <v>1</v>
      </c>
      <c r="AK224" s="106">
        <f t="shared" si="163"/>
        <v>0</v>
      </c>
      <c r="AL224" s="154">
        <f t="shared" si="149"/>
        <v>213</v>
      </c>
      <c r="AM224" s="155">
        <f t="shared" si="150"/>
        <v>214</v>
      </c>
      <c r="AO224" s="66" t="str">
        <f t="shared" si="151"/>
        <v>L</v>
      </c>
      <c r="AP224" s="66">
        <f t="shared" si="135"/>
        <v>2</v>
      </c>
      <c r="AQ224" s="66">
        <f t="shared" si="152"/>
        <v>3</v>
      </c>
      <c r="AR224" s="66">
        <f t="shared" si="153"/>
        <v>2</v>
      </c>
      <c r="AS224" s="106">
        <f t="shared" si="128"/>
        <v>3</v>
      </c>
      <c r="AT224" s="106">
        <f t="shared" si="164"/>
        <v>0</v>
      </c>
      <c r="AU224" s="154">
        <f t="shared" si="154"/>
        <v>-603</v>
      </c>
    </row>
    <row r="225" spans="1:47">
      <c r="A225" s="197">
        <f t="shared" si="136"/>
        <v>215</v>
      </c>
      <c r="B225" s="198">
        <f>Data!B225</f>
        <v>10</v>
      </c>
      <c r="D225" s="112">
        <f t="shared" si="129"/>
        <v>1</v>
      </c>
      <c r="E225" s="116" t="str">
        <f t="shared" si="130"/>
        <v>A</v>
      </c>
      <c r="F225" s="158"/>
      <c r="G225" s="66" t="str">
        <f t="shared" si="137"/>
        <v>W</v>
      </c>
      <c r="H225" s="66">
        <f t="shared" si="131"/>
        <v>1</v>
      </c>
      <c r="I225" s="66">
        <f t="shared" si="138"/>
        <v>4</v>
      </c>
      <c r="J225" s="66">
        <f t="shared" si="139"/>
        <v>1</v>
      </c>
      <c r="K225" s="106">
        <f t="shared" si="132"/>
        <v>5</v>
      </c>
      <c r="L225" s="106">
        <f t="shared" si="140"/>
        <v>9</v>
      </c>
      <c r="M225" s="154">
        <f t="shared" si="141"/>
        <v>-161</v>
      </c>
      <c r="O225" s="66" t="str">
        <f t="shared" si="142"/>
        <v>L</v>
      </c>
      <c r="P225" s="66">
        <f t="shared" si="165"/>
        <v>2</v>
      </c>
      <c r="Q225" s="66">
        <f t="shared" si="133"/>
        <v>4</v>
      </c>
      <c r="R225" s="66">
        <f t="shared" si="134"/>
        <v>1</v>
      </c>
      <c r="S225" s="106">
        <f t="shared" si="127"/>
        <v>5</v>
      </c>
      <c r="T225" s="106">
        <f t="shared" si="143"/>
        <v>0</v>
      </c>
      <c r="U225" s="154">
        <f t="shared" si="144"/>
        <v>-56</v>
      </c>
      <c r="W225" s="66" t="str">
        <f t="shared" si="145"/>
        <v>L</v>
      </c>
      <c r="X225" s="66">
        <f t="shared" si="166"/>
        <v>3</v>
      </c>
      <c r="Y225" s="66">
        <f t="shared" si="155"/>
        <v>1</v>
      </c>
      <c r="Z225" s="66">
        <f t="shared" si="156"/>
        <v>2</v>
      </c>
      <c r="AA225" s="106">
        <f t="shared" si="157"/>
        <v>1</v>
      </c>
      <c r="AB225" s="106">
        <f t="shared" si="158"/>
        <v>0</v>
      </c>
      <c r="AC225" s="154">
        <f t="shared" si="146"/>
        <v>-46</v>
      </c>
      <c r="AD225" s="155">
        <f t="shared" si="147"/>
        <v>103</v>
      </c>
      <c r="AF225" s="66" t="str">
        <f t="shared" si="148"/>
        <v>L</v>
      </c>
      <c r="AG225" s="66">
        <f t="shared" si="159"/>
        <v>1</v>
      </c>
      <c r="AH225" s="66">
        <f t="shared" si="160"/>
        <v>1</v>
      </c>
      <c r="AI225" s="66">
        <f t="shared" si="161"/>
        <v>2</v>
      </c>
      <c r="AJ225" s="106">
        <f t="shared" si="162"/>
        <v>1</v>
      </c>
      <c r="AK225" s="106">
        <f t="shared" si="163"/>
        <v>0</v>
      </c>
      <c r="AL225" s="154">
        <f t="shared" si="149"/>
        <v>212</v>
      </c>
      <c r="AM225" s="155">
        <f t="shared" si="150"/>
        <v>214</v>
      </c>
      <c r="AO225" s="66" t="str">
        <f t="shared" si="151"/>
        <v>L</v>
      </c>
      <c r="AP225" s="66">
        <f t="shared" si="135"/>
        <v>1</v>
      </c>
      <c r="AQ225" s="66">
        <f t="shared" si="152"/>
        <v>4</v>
      </c>
      <c r="AR225" s="66">
        <f t="shared" si="153"/>
        <v>1</v>
      </c>
      <c r="AS225" s="106">
        <f t="shared" si="128"/>
        <v>5</v>
      </c>
      <c r="AT225" s="106">
        <f t="shared" si="164"/>
        <v>0</v>
      </c>
      <c r="AU225" s="154">
        <f t="shared" si="154"/>
        <v>-608</v>
      </c>
    </row>
    <row r="226" spans="1:47">
      <c r="A226" s="197">
        <f t="shared" si="136"/>
        <v>216</v>
      </c>
      <c r="B226" s="198">
        <f>Data!B226</f>
        <v>30</v>
      </c>
      <c r="D226" s="112">
        <f t="shared" si="129"/>
        <v>3</v>
      </c>
      <c r="E226" s="116" t="str">
        <f t="shared" si="130"/>
        <v>C</v>
      </c>
      <c r="F226" s="158"/>
      <c r="G226" s="66" t="str">
        <f t="shared" si="137"/>
        <v>L</v>
      </c>
      <c r="H226" s="66">
        <f t="shared" si="131"/>
        <v>1</v>
      </c>
      <c r="I226" s="66">
        <f t="shared" si="138"/>
        <v>4</v>
      </c>
      <c r="J226" s="66">
        <f t="shared" si="139"/>
        <v>2</v>
      </c>
      <c r="K226" s="106">
        <f t="shared" si="132"/>
        <v>5</v>
      </c>
      <c r="L226" s="106">
        <f t="shared" si="140"/>
        <v>0</v>
      </c>
      <c r="M226" s="154">
        <f t="shared" si="141"/>
        <v>-166</v>
      </c>
      <c r="O226" s="66" t="str">
        <f t="shared" si="142"/>
        <v>L</v>
      </c>
      <c r="P226" s="66">
        <f t="shared" si="165"/>
        <v>2</v>
      </c>
      <c r="Q226" s="66">
        <f t="shared" si="133"/>
        <v>4</v>
      </c>
      <c r="R226" s="66">
        <f t="shared" si="134"/>
        <v>2</v>
      </c>
      <c r="S226" s="106">
        <f t="shared" si="127"/>
        <v>5</v>
      </c>
      <c r="T226" s="106">
        <f t="shared" si="143"/>
        <v>0</v>
      </c>
      <c r="U226" s="154">
        <f t="shared" si="144"/>
        <v>-61</v>
      </c>
      <c r="W226" s="66" t="str">
        <f t="shared" si="145"/>
        <v>W</v>
      </c>
      <c r="X226" s="66">
        <f t="shared" si="166"/>
        <v>3</v>
      </c>
      <c r="Y226" s="66">
        <f t="shared" si="155"/>
        <v>2</v>
      </c>
      <c r="Z226" s="66">
        <f t="shared" si="156"/>
        <v>1</v>
      </c>
      <c r="AA226" s="106">
        <f t="shared" si="157"/>
        <v>2</v>
      </c>
      <c r="AB226" s="106">
        <f t="shared" si="158"/>
        <v>3</v>
      </c>
      <c r="AC226" s="154">
        <f t="shared" si="146"/>
        <v>-45</v>
      </c>
      <c r="AD226" s="155">
        <f t="shared" si="147"/>
        <v>103</v>
      </c>
      <c r="AF226" s="66" t="str">
        <f t="shared" si="148"/>
        <v>L</v>
      </c>
      <c r="AG226" s="66">
        <f t="shared" si="159"/>
        <v>3</v>
      </c>
      <c r="AH226" s="66">
        <f t="shared" si="160"/>
        <v>2</v>
      </c>
      <c r="AI226" s="66">
        <f t="shared" si="161"/>
        <v>1</v>
      </c>
      <c r="AJ226" s="106">
        <f t="shared" si="162"/>
        <v>2</v>
      </c>
      <c r="AK226" s="106">
        <f t="shared" si="163"/>
        <v>0</v>
      </c>
      <c r="AL226" s="154">
        <f t="shared" si="149"/>
        <v>210</v>
      </c>
      <c r="AM226" s="155">
        <f t="shared" si="150"/>
        <v>214</v>
      </c>
      <c r="AO226" s="66" t="str">
        <f t="shared" si="151"/>
        <v>L</v>
      </c>
      <c r="AP226" s="66">
        <f t="shared" si="135"/>
        <v>3</v>
      </c>
      <c r="AQ226" s="66">
        <f t="shared" si="152"/>
        <v>4</v>
      </c>
      <c r="AR226" s="66">
        <f t="shared" si="153"/>
        <v>2</v>
      </c>
      <c r="AS226" s="106">
        <f t="shared" si="128"/>
        <v>5</v>
      </c>
      <c r="AT226" s="106">
        <f t="shared" si="164"/>
        <v>0</v>
      </c>
      <c r="AU226" s="154">
        <f t="shared" si="154"/>
        <v>-613</v>
      </c>
    </row>
    <row r="227" spans="1:47">
      <c r="A227" s="197">
        <f t="shared" si="136"/>
        <v>217</v>
      </c>
      <c r="B227" s="198">
        <f>Data!B227</f>
        <v>8</v>
      </c>
      <c r="D227" s="112">
        <f t="shared" si="129"/>
        <v>1</v>
      </c>
      <c r="E227" s="116" t="str">
        <f t="shared" si="130"/>
        <v>B</v>
      </c>
      <c r="F227" s="158"/>
      <c r="G227" s="66" t="str">
        <f t="shared" si="137"/>
        <v>W</v>
      </c>
      <c r="H227" s="66">
        <f t="shared" si="131"/>
        <v>1</v>
      </c>
      <c r="I227" s="66">
        <f t="shared" si="138"/>
        <v>5</v>
      </c>
      <c r="J227" s="66">
        <f t="shared" si="139"/>
        <v>1</v>
      </c>
      <c r="K227" s="106">
        <f t="shared" si="132"/>
        <v>8</v>
      </c>
      <c r="L227" s="106">
        <f t="shared" si="140"/>
        <v>15</v>
      </c>
      <c r="M227" s="154">
        <f t="shared" si="141"/>
        <v>-159</v>
      </c>
      <c r="O227" s="66" t="str">
        <f t="shared" si="142"/>
        <v>L</v>
      </c>
      <c r="P227" s="66">
        <f t="shared" si="165"/>
        <v>2</v>
      </c>
      <c r="Q227" s="66">
        <f t="shared" si="133"/>
        <v>5</v>
      </c>
      <c r="R227" s="66">
        <f t="shared" si="134"/>
        <v>1</v>
      </c>
      <c r="S227" s="106">
        <f t="shared" si="127"/>
        <v>8</v>
      </c>
      <c r="T227" s="106">
        <f t="shared" si="143"/>
        <v>0</v>
      </c>
      <c r="U227" s="154">
        <f t="shared" si="144"/>
        <v>-69</v>
      </c>
      <c r="W227" s="66" t="str">
        <f t="shared" si="145"/>
        <v>L</v>
      </c>
      <c r="X227" s="66">
        <f t="shared" si="166"/>
        <v>3</v>
      </c>
      <c r="Y227" s="66">
        <f t="shared" si="155"/>
        <v>2</v>
      </c>
      <c r="Z227" s="66">
        <f t="shared" si="156"/>
        <v>2</v>
      </c>
      <c r="AA227" s="106">
        <f t="shared" si="157"/>
        <v>2</v>
      </c>
      <c r="AB227" s="106">
        <f t="shared" si="158"/>
        <v>0</v>
      </c>
      <c r="AC227" s="154">
        <f t="shared" si="146"/>
        <v>-47</v>
      </c>
      <c r="AD227" s="155">
        <f t="shared" si="147"/>
        <v>103</v>
      </c>
      <c r="AF227" s="66" t="str">
        <f t="shared" si="148"/>
        <v>L</v>
      </c>
      <c r="AG227" s="66">
        <f t="shared" si="159"/>
        <v>1</v>
      </c>
      <c r="AH227" s="66">
        <f t="shared" si="160"/>
        <v>2</v>
      </c>
      <c r="AI227" s="66">
        <f t="shared" si="161"/>
        <v>2</v>
      </c>
      <c r="AJ227" s="106">
        <f t="shared" si="162"/>
        <v>2</v>
      </c>
      <c r="AK227" s="106">
        <f t="shared" si="163"/>
        <v>0</v>
      </c>
      <c r="AL227" s="154">
        <f t="shared" si="149"/>
        <v>208</v>
      </c>
      <c r="AM227" s="155">
        <f t="shared" si="150"/>
        <v>214</v>
      </c>
      <c r="AO227" s="66" t="str">
        <f t="shared" si="151"/>
        <v>L</v>
      </c>
      <c r="AP227" s="66">
        <f t="shared" si="135"/>
        <v>1</v>
      </c>
      <c r="AQ227" s="66">
        <f t="shared" si="152"/>
        <v>5</v>
      </c>
      <c r="AR227" s="66">
        <f t="shared" si="153"/>
        <v>1</v>
      </c>
      <c r="AS227" s="106">
        <f t="shared" si="128"/>
        <v>8</v>
      </c>
      <c r="AT227" s="106">
        <f t="shared" si="164"/>
        <v>0</v>
      </c>
      <c r="AU227" s="154">
        <f t="shared" si="154"/>
        <v>-621</v>
      </c>
    </row>
    <row r="228" spans="1:47">
      <c r="A228" s="197">
        <f t="shared" si="136"/>
        <v>218</v>
      </c>
      <c r="B228" s="198">
        <f>Data!B228</f>
        <v>30</v>
      </c>
      <c r="D228" s="112">
        <f t="shared" si="129"/>
        <v>3</v>
      </c>
      <c r="E228" s="116" t="str">
        <f t="shared" si="130"/>
        <v>C</v>
      </c>
      <c r="F228" s="158"/>
      <c r="G228" s="66" t="str">
        <f t="shared" si="137"/>
        <v>L</v>
      </c>
      <c r="H228" s="66">
        <f t="shared" si="131"/>
        <v>1</v>
      </c>
      <c r="I228" s="66">
        <f t="shared" si="138"/>
        <v>5</v>
      </c>
      <c r="J228" s="66">
        <f t="shared" si="139"/>
        <v>2</v>
      </c>
      <c r="K228" s="106">
        <f t="shared" si="132"/>
        <v>8</v>
      </c>
      <c r="L228" s="106">
        <f t="shared" si="140"/>
        <v>0</v>
      </c>
      <c r="M228" s="154">
        <f t="shared" si="141"/>
        <v>-167</v>
      </c>
      <c r="O228" s="66" t="str">
        <f t="shared" si="142"/>
        <v>L</v>
      </c>
      <c r="P228" s="66">
        <f t="shared" si="165"/>
        <v>2</v>
      </c>
      <c r="Q228" s="66">
        <f t="shared" si="133"/>
        <v>5</v>
      </c>
      <c r="R228" s="66">
        <f t="shared" si="134"/>
        <v>2</v>
      </c>
      <c r="S228" s="106">
        <f t="shared" si="127"/>
        <v>8</v>
      </c>
      <c r="T228" s="106">
        <f t="shared" si="143"/>
        <v>0</v>
      </c>
      <c r="U228" s="154">
        <f t="shared" si="144"/>
        <v>-77</v>
      </c>
      <c r="W228" s="66" t="str">
        <f t="shared" si="145"/>
        <v>W</v>
      </c>
      <c r="X228" s="66">
        <f t="shared" si="166"/>
        <v>3</v>
      </c>
      <c r="Y228" s="66">
        <f t="shared" si="155"/>
        <v>3</v>
      </c>
      <c r="Z228" s="66">
        <f t="shared" si="156"/>
        <v>1</v>
      </c>
      <c r="AA228" s="106">
        <f t="shared" si="157"/>
        <v>3</v>
      </c>
      <c r="AB228" s="106">
        <f t="shared" si="158"/>
        <v>6</v>
      </c>
      <c r="AC228" s="154">
        <f t="shared" si="146"/>
        <v>-44</v>
      </c>
      <c r="AD228" s="155">
        <f t="shared" si="147"/>
        <v>103</v>
      </c>
      <c r="AF228" s="66" t="str">
        <f t="shared" si="148"/>
        <v>L</v>
      </c>
      <c r="AG228" s="66">
        <f t="shared" si="159"/>
        <v>3</v>
      </c>
      <c r="AH228" s="66">
        <f t="shared" si="160"/>
        <v>3</v>
      </c>
      <c r="AI228" s="66">
        <f t="shared" si="161"/>
        <v>1</v>
      </c>
      <c r="AJ228" s="106">
        <f t="shared" si="162"/>
        <v>3</v>
      </c>
      <c r="AK228" s="106">
        <f t="shared" si="163"/>
        <v>0</v>
      </c>
      <c r="AL228" s="154">
        <f t="shared" si="149"/>
        <v>205</v>
      </c>
      <c r="AM228" s="155">
        <f t="shared" si="150"/>
        <v>214</v>
      </c>
      <c r="AO228" s="66" t="str">
        <f t="shared" si="151"/>
        <v>L</v>
      </c>
      <c r="AP228" s="66">
        <f t="shared" si="135"/>
        <v>3</v>
      </c>
      <c r="AQ228" s="66">
        <f t="shared" si="152"/>
        <v>5</v>
      </c>
      <c r="AR228" s="66">
        <f t="shared" si="153"/>
        <v>2</v>
      </c>
      <c r="AS228" s="106">
        <f t="shared" si="128"/>
        <v>8</v>
      </c>
      <c r="AT228" s="106">
        <f t="shared" si="164"/>
        <v>0</v>
      </c>
      <c r="AU228" s="154">
        <f t="shared" si="154"/>
        <v>-629</v>
      </c>
    </row>
    <row r="229" spans="1:47">
      <c r="A229" s="197">
        <f t="shared" si="136"/>
        <v>219</v>
      </c>
      <c r="B229" s="198">
        <f>Data!B229</f>
        <v>22</v>
      </c>
      <c r="D229" s="112">
        <f t="shared" si="129"/>
        <v>2</v>
      </c>
      <c r="E229" s="116" t="str">
        <f t="shared" si="130"/>
        <v>A</v>
      </c>
      <c r="F229" s="158"/>
      <c r="G229" s="66" t="str">
        <f t="shared" si="137"/>
        <v>L</v>
      </c>
      <c r="H229" s="66">
        <f t="shared" si="131"/>
        <v>1</v>
      </c>
      <c r="I229" s="66">
        <f t="shared" si="138"/>
        <v>6</v>
      </c>
      <c r="J229" s="66">
        <f t="shared" si="139"/>
        <v>1</v>
      </c>
      <c r="K229" s="106">
        <f t="shared" si="132"/>
        <v>13</v>
      </c>
      <c r="L229" s="106">
        <f t="shared" si="140"/>
        <v>0</v>
      </c>
      <c r="M229" s="154">
        <f t="shared" si="141"/>
        <v>-180</v>
      </c>
      <c r="O229" s="66" t="str">
        <f t="shared" si="142"/>
        <v>W</v>
      </c>
      <c r="P229" s="66">
        <f t="shared" si="165"/>
        <v>2</v>
      </c>
      <c r="Q229" s="66">
        <f t="shared" si="133"/>
        <v>6</v>
      </c>
      <c r="R229" s="66">
        <f t="shared" si="134"/>
        <v>1</v>
      </c>
      <c r="S229" s="106">
        <f t="shared" si="127"/>
        <v>13</v>
      </c>
      <c r="T229" s="106">
        <f t="shared" si="143"/>
        <v>24</v>
      </c>
      <c r="U229" s="154">
        <f t="shared" si="144"/>
        <v>-66</v>
      </c>
      <c r="W229" s="66" t="str">
        <f t="shared" si="145"/>
        <v>L</v>
      </c>
      <c r="X229" s="66">
        <f t="shared" si="166"/>
        <v>3</v>
      </c>
      <c r="Y229" s="66">
        <f t="shared" si="155"/>
        <v>3</v>
      </c>
      <c r="Z229" s="66">
        <f t="shared" si="156"/>
        <v>2</v>
      </c>
      <c r="AA229" s="106">
        <f t="shared" si="157"/>
        <v>3</v>
      </c>
      <c r="AB229" s="106">
        <f t="shared" si="158"/>
        <v>0</v>
      </c>
      <c r="AC229" s="154">
        <f t="shared" si="146"/>
        <v>-47</v>
      </c>
      <c r="AD229" s="155">
        <f t="shared" si="147"/>
        <v>103</v>
      </c>
      <c r="AF229" s="66" t="str">
        <f t="shared" si="148"/>
        <v>L</v>
      </c>
      <c r="AG229" s="66">
        <f t="shared" si="159"/>
        <v>2</v>
      </c>
      <c r="AH229" s="66">
        <f t="shared" si="160"/>
        <v>3</v>
      </c>
      <c r="AI229" s="66">
        <f t="shared" si="161"/>
        <v>2</v>
      </c>
      <c r="AJ229" s="106">
        <f t="shared" si="162"/>
        <v>3</v>
      </c>
      <c r="AK229" s="106">
        <f t="shared" si="163"/>
        <v>0</v>
      </c>
      <c r="AL229" s="154">
        <f t="shared" si="149"/>
        <v>202</v>
      </c>
      <c r="AM229" s="155">
        <f t="shared" si="150"/>
        <v>214</v>
      </c>
      <c r="AO229" s="66" t="str">
        <f t="shared" si="151"/>
        <v>L</v>
      </c>
      <c r="AP229" s="66">
        <f t="shared" si="135"/>
        <v>2</v>
      </c>
      <c r="AQ229" s="66">
        <f t="shared" si="152"/>
        <v>6</v>
      </c>
      <c r="AR229" s="66">
        <f t="shared" si="153"/>
        <v>1</v>
      </c>
      <c r="AS229" s="106">
        <f t="shared" si="128"/>
        <v>13</v>
      </c>
      <c r="AT229" s="106">
        <f t="shared" si="164"/>
        <v>0</v>
      </c>
      <c r="AU229" s="154">
        <f t="shared" si="154"/>
        <v>-642</v>
      </c>
    </row>
    <row r="230" spans="1:47">
      <c r="A230" s="197">
        <f t="shared" si="136"/>
        <v>220</v>
      </c>
      <c r="B230" s="198">
        <f>Data!B230</f>
        <v>3</v>
      </c>
      <c r="D230" s="112">
        <f t="shared" si="129"/>
        <v>1</v>
      </c>
      <c r="E230" s="116" t="str">
        <f t="shared" si="130"/>
        <v>C</v>
      </c>
      <c r="F230" s="158"/>
      <c r="G230" s="66" t="str">
        <f t="shared" si="137"/>
        <v>W</v>
      </c>
      <c r="H230" s="66">
        <f t="shared" si="131"/>
        <v>1</v>
      </c>
      <c r="I230" s="66">
        <f t="shared" si="138"/>
        <v>6</v>
      </c>
      <c r="J230" s="66">
        <f t="shared" si="139"/>
        <v>2</v>
      </c>
      <c r="K230" s="106">
        <f t="shared" si="132"/>
        <v>13</v>
      </c>
      <c r="L230" s="106">
        <f t="shared" si="140"/>
        <v>39</v>
      </c>
      <c r="M230" s="154">
        <f t="shared" si="141"/>
        <v>-154</v>
      </c>
      <c r="O230" s="66" t="str">
        <f t="shared" si="142"/>
        <v>L</v>
      </c>
      <c r="P230" s="66">
        <f t="shared" si="165"/>
        <v>2</v>
      </c>
      <c r="Q230" s="66">
        <f t="shared" si="133"/>
        <v>6</v>
      </c>
      <c r="R230" s="66">
        <f t="shared" si="134"/>
        <v>2</v>
      </c>
      <c r="S230" s="106">
        <f t="shared" si="127"/>
        <v>13</v>
      </c>
      <c r="T230" s="106">
        <f t="shared" si="143"/>
        <v>0</v>
      </c>
      <c r="U230" s="154">
        <f t="shared" si="144"/>
        <v>-79</v>
      </c>
      <c r="W230" s="66" t="str">
        <f t="shared" si="145"/>
        <v>L</v>
      </c>
      <c r="X230" s="66">
        <f t="shared" si="166"/>
        <v>3</v>
      </c>
      <c r="Y230" s="66">
        <f t="shared" si="155"/>
        <v>4</v>
      </c>
      <c r="Z230" s="66">
        <f t="shared" si="156"/>
        <v>1</v>
      </c>
      <c r="AA230" s="106">
        <f t="shared" si="157"/>
        <v>5</v>
      </c>
      <c r="AB230" s="106">
        <f t="shared" si="158"/>
        <v>0</v>
      </c>
      <c r="AC230" s="154">
        <f t="shared" si="146"/>
        <v>-52</v>
      </c>
      <c r="AD230" s="155">
        <f t="shared" si="147"/>
        <v>103</v>
      </c>
      <c r="AF230" s="66" t="str">
        <f t="shared" si="148"/>
        <v>L</v>
      </c>
      <c r="AG230" s="66">
        <f t="shared" si="159"/>
        <v>1</v>
      </c>
      <c r="AH230" s="66">
        <f t="shared" si="160"/>
        <v>4</v>
      </c>
      <c r="AI230" s="66">
        <f t="shared" si="161"/>
        <v>1</v>
      </c>
      <c r="AJ230" s="106">
        <f t="shared" si="162"/>
        <v>5</v>
      </c>
      <c r="AK230" s="106">
        <f t="shared" si="163"/>
        <v>0</v>
      </c>
      <c r="AL230" s="154">
        <f t="shared" si="149"/>
        <v>197</v>
      </c>
      <c r="AM230" s="155">
        <f t="shared" si="150"/>
        <v>214</v>
      </c>
      <c r="AO230" s="66" t="str">
        <f t="shared" si="151"/>
        <v>L</v>
      </c>
      <c r="AP230" s="66">
        <f t="shared" si="135"/>
        <v>1</v>
      </c>
      <c r="AQ230" s="66">
        <f t="shared" si="152"/>
        <v>6</v>
      </c>
      <c r="AR230" s="66">
        <f t="shared" si="153"/>
        <v>2</v>
      </c>
      <c r="AS230" s="106">
        <f t="shared" si="128"/>
        <v>13</v>
      </c>
      <c r="AT230" s="106">
        <f t="shared" si="164"/>
        <v>0</v>
      </c>
      <c r="AU230" s="154">
        <f t="shared" si="154"/>
        <v>-655</v>
      </c>
    </row>
    <row r="231" spans="1:47">
      <c r="A231" s="197">
        <f t="shared" si="136"/>
        <v>221</v>
      </c>
      <c r="B231" s="198">
        <f>Data!B231</f>
        <v>34</v>
      </c>
      <c r="D231" s="112">
        <f t="shared" si="129"/>
        <v>3</v>
      </c>
      <c r="E231" s="116" t="str">
        <f t="shared" si="130"/>
        <v>A</v>
      </c>
      <c r="F231" s="158"/>
      <c r="G231" s="66" t="str">
        <f t="shared" si="137"/>
        <v>L</v>
      </c>
      <c r="H231" s="66">
        <f t="shared" si="131"/>
        <v>1</v>
      </c>
      <c r="I231" s="66">
        <f t="shared" si="138"/>
        <v>7</v>
      </c>
      <c r="J231" s="66">
        <f t="shared" si="139"/>
        <v>1</v>
      </c>
      <c r="K231" s="106">
        <f t="shared" si="132"/>
        <v>21</v>
      </c>
      <c r="L231" s="106">
        <f t="shared" si="140"/>
        <v>0</v>
      </c>
      <c r="M231" s="154">
        <f t="shared" si="141"/>
        <v>-175</v>
      </c>
      <c r="O231" s="66" t="str">
        <f t="shared" si="142"/>
        <v>L</v>
      </c>
      <c r="P231" s="66">
        <f t="shared" si="165"/>
        <v>2</v>
      </c>
      <c r="Q231" s="66">
        <f t="shared" si="133"/>
        <v>7</v>
      </c>
      <c r="R231" s="66">
        <f t="shared" si="134"/>
        <v>1</v>
      </c>
      <c r="S231" s="106">
        <f t="shared" si="127"/>
        <v>21</v>
      </c>
      <c r="T231" s="106">
        <f t="shared" si="143"/>
        <v>0</v>
      </c>
      <c r="U231" s="154">
        <f t="shared" si="144"/>
        <v>-100</v>
      </c>
      <c r="W231" s="66" t="str">
        <f t="shared" si="145"/>
        <v>W</v>
      </c>
      <c r="X231" s="66">
        <f t="shared" si="166"/>
        <v>3</v>
      </c>
      <c r="Y231" s="66">
        <f t="shared" si="155"/>
        <v>4</v>
      </c>
      <c r="Z231" s="66">
        <f t="shared" si="156"/>
        <v>2</v>
      </c>
      <c r="AA231" s="106">
        <f t="shared" si="157"/>
        <v>5</v>
      </c>
      <c r="AB231" s="106">
        <f t="shared" si="158"/>
        <v>15</v>
      </c>
      <c r="AC231" s="154">
        <f t="shared" si="146"/>
        <v>-42</v>
      </c>
      <c r="AD231" s="155">
        <f t="shared" si="147"/>
        <v>103</v>
      </c>
      <c r="AF231" s="66" t="str">
        <f t="shared" si="148"/>
        <v>L</v>
      </c>
      <c r="AG231" s="66">
        <f t="shared" si="159"/>
        <v>3</v>
      </c>
      <c r="AH231" s="66">
        <f t="shared" si="160"/>
        <v>4</v>
      </c>
      <c r="AI231" s="66">
        <f t="shared" si="161"/>
        <v>2</v>
      </c>
      <c r="AJ231" s="106">
        <f t="shared" si="162"/>
        <v>5</v>
      </c>
      <c r="AK231" s="106">
        <f t="shared" si="163"/>
        <v>0</v>
      </c>
      <c r="AL231" s="154">
        <f t="shared" si="149"/>
        <v>192</v>
      </c>
      <c r="AM231" s="155">
        <f t="shared" si="150"/>
        <v>214</v>
      </c>
      <c r="AO231" s="66" t="str">
        <f t="shared" si="151"/>
        <v>L</v>
      </c>
      <c r="AP231" s="66">
        <f t="shared" si="135"/>
        <v>3</v>
      </c>
      <c r="AQ231" s="66">
        <f t="shared" si="152"/>
        <v>7</v>
      </c>
      <c r="AR231" s="66">
        <f t="shared" si="153"/>
        <v>1</v>
      </c>
      <c r="AS231" s="106">
        <f t="shared" si="128"/>
        <v>21</v>
      </c>
      <c r="AT231" s="106">
        <f t="shared" si="164"/>
        <v>0</v>
      </c>
      <c r="AU231" s="154">
        <f t="shared" si="154"/>
        <v>-676</v>
      </c>
    </row>
    <row r="232" spans="1:47">
      <c r="A232" s="197">
        <f t="shared" si="136"/>
        <v>222</v>
      </c>
      <c r="B232" s="198">
        <f>Data!B232</f>
        <v>20</v>
      </c>
      <c r="D232" s="112">
        <f t="shared" si="129"/>
        <v>2</v>
      </c>
      <c r="E232" s="116" t="str">
        <f t="shared" si="130"/>
        <v>B</v>
      </c>
      <c r="F232" s="158"/>
      <c r="G232" s="66" t="str">
        <f t="shared" si="137"/>
        <v>L</v>
      </c>
      <c r="H232" s="66">
        <f t="shared" si="131"/>
        <v>1</v>
      </c>
      <c r="I232" s="66">
        <f t="shared" si="138"/>
        <v>7</v>
      </c>
      <c r="J232" s="66">
        <f t="shared" si="139"/>
        <v>2</v>
      </c>
      <c r="K232" s="106">
        <f t="shared" si="132"/>
        <v>21</v>
      </c>
      <c r="L232" s="106">
        <f t="shared" si="140"/>
        <v>0</v>
      </c>
      <c r="M232" s="154">
        <f t="shared" si="141"/>
        <v>-196</v>
      </c>
      <c r="O232" s="66" t="str">
        <f t="shared" si="142"/>
        <v>W</v>
      </c>
      <c r="P232" s="66">
        <f t="shared" si="165"/>
        <v>2</v>
      </c>
      <c r="Q232" s="66">
        <f t="shared" si="133"/>
        <v>7</v>
      </c>
      <c r="R232" s="66">
        <f t="shared" si="134"/>
        <v>2</v>
      </c>
      <c r="S232" s="106">
        <f t="shared" si="127"/>
        <v>21</v>
      </c>
      <c r="T232" s="106">
        <f t="shared" si="143"/>
        <v>63</v>
      </c>
      <c r="U232" s="154">
        <f t="shared" si="144"/>
        <v>-58</v>
      </c>
      <c r="W232" s="66" t="str">
        <f t="shared" si="145"/>
        <v>L</v>
      </c>
      <c r="X232" s="66">
        <f t="shared" si="166"/>
        <v>3</v>
      </c>
      <c r="Y232" s="66">
        <f t="shared" si="155"/>
        <v>5</v>
      </c>
      <c r="Z232" s="66">
        <f t="shared" si="156"/>
        <v>1</v>
      </c>
      <c r="AA232" s="106">
        <f t="shared" si="157"/>
        <v>8</v>
      </c>
      <c r="AB232" s="106">
        <f t="shared" si="158"/>
        <v>0</v>
      </c>
      <c r="AC232" s="154">
        <f t="shared" si="146"/>
        <v>-50</v>
      </c>
      <c r="AD232" s="155">
        <f t="shared" si="147"/>
        <v>103</v>
      </c>
      <c r="AF232" s="66" t="str">
        <f t="shared" si="148"/>
        <v>L</v>
      </c>
      <c r="AG232" s="66">
        <f t="shared" si="159"/>
        <v>2</v>
      </c>
      <c r="AH232" s="66">
        <f t="shared" si="160"/>
        <v>5</v>
      </c>
      <c r="AI232" s="66">
        <f t="shared" si="161"/>
        <v>1</v>
      </c>
      <c r="AJ232" s="106">
        <f t="shared" si="162"/>
        <v>8</v>
      </c>
      <c r="AK232" s="106">
        <f t="shared" si="163"/>
        <v>0</v>
      </c>
      <c r="AL232" s="154">
        <f t="shared" si="149"/>
        <v>184</v>
      </c>
      <c r="AM232" s="155">
        <f t="shared" si="150"/>
        <v>214</v>
      </c>
      <c r="AO232" s="66" t="str">
        <f t="shared" si="151"/>
        <v>L</v>
      </c>
      <c r="AP232" s="66">
        <f t="shared" si="135"/>
        <v>2</v>
      </c>
      <c r="AQ232" s="66">
        <f t="shared" si="152"/>
        <v>7</v>
      </c>
      <c r="AR232" s="66">
        <f t="shared" si="153"/>
        <v>2</v>
      </c>
      <c r="AS232" s="106">
        <f t="shared" si="128"/>
        <v>21</v>
      </c>
      <c r="AT232" s="106">
        <f t="shared" si="164"/>
        <v>0</v>
      </c>
      <c r="AU232" s="154">
        <f t="shared" si="154"/>
        <v>-697</v>
      </c>
    </row>
    <row r="233" spans="1:47">
      <c r="A233" s="197">
        <f t="shared" si="136"/>
        <v>223</v>
      </c>
      <c r="B233" s="198">
        <f>Data!B233</f>
        <v>23</v>
      </c>
      <c r="D233" s="112">
        <f t="shared" si="129"/>
        <v>2</v>
      </c>
      <c r="E233" s="116" t="str">
        <f t="shared" si="130"/>
        <v>B</v>
      </c>
      <c r="F233" s="158"/>
      <c r="G233" s="66" t="str">
        <f t="shared" si="137"/>
        <v>L</v>
      </c>
      <c r="H233" s="66">
        <f t="shared" si="131"/>
        <v>1</v>
      </c>
      <c r="I233" s="66">
        <f t="shared" si="138"/>
        <v>8</v>
      </c>
      <c r="J233" s="66">
        <f t="shared" si="139"/>
        <v>1</v>
      </c>
      <c r="K233" s="106">
        <f t="shared" si="132"/>
        <v>34</v>
      </c>
      <c r="L233" s="106">
        <f t="shared" si="140"/>
        <v>0</v>
      </c>
      <c r="M233" s="154">
        <f t="shared" si="141"/>
        <v>-230</v>
      </c>
      <c r="O233" s="66" t="str">
        <f t="shared" si="142"/>
        <v>W</v>
      </c>
      <c r="P233" s="66">
        <f t="shared" si="165"/>
        <v>2</v>
      </c>
      <c r="Q233" s="66">
        <f t="shared" si="133"/>
        <v>8</v>
      </c>
      <c r="R233" s="66">
        <f t="shared" si="134"/>
        <v>1</v>
      </c>
      <c r="S233" s="106">
        <f t="shared" si="127"/>
        <v>34</v>
      </c>
      <c r="T233" s="106">
        <f t="shared" si="143"/>
        <v>63</v>
      </c>
      <c r="U233" s="154">
        <f t="shared" si="144"/>
        <v>-29</v>
      </c>
      <c r="W233" s="66" t="str">
        <f t="shared" si="145"/>
        <v>L</v>
      </c>
      <c r="X233" s="66">
        <f t="shared" si="166"/>
        <v>3</v>
      </c>
      <c r="Y233" s="66">
        <f t="shared" si="155"/>
        <v>5</v>
      </c>
      <c r="Z233" s="66">
        <f t="shared" si="156"/>
        <v>2</v>
      </c>
      <c r="AA233" s="106">
        <f t="shared" si="157"/>
        <v>8</v>
      </c>
      <c r="AB233" s="106">
        <f t="shared" si="158"/>
        <v>0</v>
      </c>
      <c r="AC233" s="154">
        <f t="shared" si="146"/>
        <v>-58</v>
      </c>
      <c r="AD233" s="155">
        <f t="shared" si="147"/>
        <v>103</v>
      </c>
      <c r="AF233" s="66" t="str">
        <f t="shared" si="148"/>
        <v>W</v>
      </c>
      <c r="AG233" s="66">
        <f t="shared" si="159"/>
        <v>2</v>
      </c>
      <c r="AH233" s="66">
        <f t="shared" si="160"/>
        <v>5</v>
      </c>
      <c r="AI233" s="66">
        <f t="shared" si="161"/>
        <v>2</v>
      </c>
      <c r="AJ233" s="106">
        <f t="shared" si="162"/>
        <v>8</v>
      </c>
      <c r="AK233" s="106">
        <f t="shared" si="163"/>
        <v>24</v>
      </c>
      <c r="AL233" s="154">
        <f t="shared" si="149"/>
        <v>200</v>
      </c>
      <c r="AM233" s="155">
        <f t="shared" si="150"/>
        <v>214</v>
      </c>
      <c r="AO233" s="66" t="str">
        <f t="shared" si="151"/>
        <v>W</v>
      </c>
      <c r="AP233" s="66">
        <f t="shared" si="135"/>
        <v>2</v>
      </c>
      <c r="AQ233" s="66">
        <f t="shared" si="152"/>
        <v>8</v>
      </c>
      <c r="AR233" s="66">
        <f t="shared" si="153"/>
        <v>1</v>
      </c>
      <c r="AS233" s="106">
        <f t="shared" si="128"/>
        <v>34</v>
      </c>
      <c r="AT233" s="106">
        <f t="shared" si="164"/>
        <v>63</v>
      </c>
      <c r="AU233" s="154">
        <f t="shared" si="154"/>
        <v>-668</v>
      </c>
    </row>
    <row r="234" spans="1:47">
      <c r="A234" s="197">
        <f t="shared" si="136"/>
        <v>224</v>
      </c>
      <c r="B234" s="198">
        <f>Data!B234</f>
        <v>18</v>
      </c>
      <c r="D234" s="112">
        <f t="shared" si="129"/>
        <v>2</v>
      </c>
      <c r="E234" s="116" t="str">
        <f t="shared" si="130"/>
        <v>C</v>
      </c>
      <c r="F234" s="158"/>
      <c r="G234" s="66" t="str">
        <f t="shared" si="137"/>
        <v>L</v>
      </c>
      <c r="H234" s="66">
        <f t="shared" si="131"/>
        <v>1</v>
      </c>
      <c r="I234" s="66">
        <f t="shared" si="138"/>
        <v>8</v>
      </c>
      <c r="J234" s="66">
        <f t="shared" si="139"/>
        <v>2</v>
      </c>
      <c r="K234" s="106">
        <f t="shared" si="132"/>
        <v>34</v>
      </c>
      <c r="L234" s="106">
        <f t="shared" si="140"/>
        <v>0</v>
      </c>
      <c r="M234" s="154">
        <f t="shared" si="141"/>
        <v>-264</v>
      </c>
      <c r="O234" s="66" t="str">
        <f t="shared" si="142"/>
        <v>W</v>
      </c>
      <c r="P234" s="66">
        <f t="shared" si="165"/>
        <v>2</v>
      </c>
      <c r="Q234" s="66">
        <f t="shared" si="133"/>
        <v>8</v>
      </c>
      <c r="R234" s="66">
        <f t="shared" si="134"/>
        <v>2</v>
      </c>
      <c r="S234" s="106">
        <f t="shared" si="127"/>
        <v>34</v>
      </c>
      <c r="T234" s="106">
        <f t="shared" si="143"/>
        <v>102</v>
      </c>
      <c r="U234" s="154">
        <f t="shared" si="144"/>
        <v>39</v>
      </c>
      <c r="W234" s="66" t="str">
        <f t="shared" si="145"/>
        <v>L</v>
      </c>
      <c r="X234" s="66">
        <f t="shared" si="166"/>
        <v>3</v>
      </c>
      <c r="Y234" s="66">
        <f t="shared" si="155"/>
        <v>6</v>
      </c>
      <c r="Z234" s="66">
        <f t="shared" si="156"/>
        <v>1</v>
      </c>
      <c r="AA234" s="106">
        <f t="shared" si="157"/>
        <v>13</v>
      </c>
      <c r="AB234" s="106">
        <f t="shared" si="158"/>
        <v>0</v>
      </c>
      <c r="AC234" s="154">
        <f t="shared" si="146"/>
        <v>-71</v>
      </c>
      <c r="AD234" s="155">
        <f t="shared" si="147"/>
        <v>103</v>
      </c>
      <c r="AF234" s="66" t="str">
        <f t="shared" si="148"/>
        <v>W</v>
      </c>
      <c r="AG234" s="66">
        <f t="shared" si="159"/>
        <v>2</v>
      </c>
      <c r="AH234" s="66">
        <f t="shared" si="160"/>
        <v>6</v>
      </c>
      <c r="AI234" s="66">
        <f t="shared" si="161"/>
        <v>1</v>
      </c>
      <c r="AJ234" s="106">
        <f t="shared" si="162"/>
        <v>13</v>
      </c>
      <c r="AK234" s="106">
        <f t="shared" si="163"/>
        <v>24</v>
      </c>
      <c r="AL234" s="154">
        <f t="shared" si="149"/>
        <v>211</v>
      </c>
      <c r="AM234" s="155">
        <f t="shared" si="150"/>
        <v>214</v>
      </c>
      <c r="AO234" s="66" t="str">
        <f t="shared" si="151"/>
        <v>W</v>
      </c>
      <c r="AP234" s="66">
        <f t="shared" si="135"/>
        <v>2</v>
      </c>
      <c r="AQ234" s="66">
        <f t="shared" si="152"/>
        <v>8</v>
      </c>
      <c r="AR234" s="66">
        <f t="shared" si="153"/>
        <v>2</v>
      </c>
      <c r="AS234" s="106">
        <f t="shared" si="128"/>
        <v>34</v>
      </c>
      <c r="AT234" s="106">
        <f t="shared" si="164"/>
        <v>102</v>
      </c>
      <c r="AU234" s="154">
        <f t="shared" si="154"/>
        <v>-600</v>
      </c>
    </row>
    <row r="235" spans="1:47">
      <c r="A235" s="197">
        <f t="shared" si="136"/>
        <v>225</v>
      </c>
      <c r="B235" s="198">
        <f>Data!B235</f>
        <v>18</v>
      </c>
      <c r="D235" s="112">
        <f t="shared" si="129"/>
        <v>2</v>
      </c>
      <c r="E235" s="116" t="str">
        <f t="shared" si="130"/>
        <v>C</v>
      </c>
      <c r="F235" s="158"/>
      <c r="G235" s="66" t="str">
        <f t="shared" si="137"/>
        <v>L</v>
      </c>
      <c r="H235" s="66">
        <f t="shared" si="131"/>
        <v>1</v>
      </c>
      <c r="I235" s="66">
        <f t="shared" si="138"/>
        <v>1</v>
      </c>
      <c r="J235" s="66">
        <f t="shared" si="139"/>
        <v>1</v>
      </c>
      <c r="K235" s="106">
        <f t="shared" si="132"/>
        <v>1</v>
      </c>
      <c r="L235" s="106">
        <f t="shared" si="140"/>
        <v>0</v>
      </c>
      <c r="M235" s="154">
        <f t="shared" si="141"/>
        <v>-265</v>
      </c>
      <c r="O235" s="66" t="str">
        <f t="shared" si="142"/>
        <v>W</v>
      </c>
      <c r="P235" s="66">
        <f t="shared" si="165"/>
        <v>3</v>
      </c>
      <c r="Q235" s="66">
        <f t="shared" si="133"/>
        <v>1</v>
      </c>
      <c r="R235" s="66">
        <f t="shared" si="134"/>
        <v>1</v>
      </c>
      <c r="S235" s="106">
        <f t="shared" si="127"/>
        <v>1</v>
      </c>
      <c r="T235" s="106">
        <f t="shared" si="143"/>
        <v>102</v>
      </c>
      <c r="U235" s="154">
        <f t="shared" si="144"/>
        <v>140</v>
      </c>
      <c r="W235" s="66" t="str">
        <f t="shared" si="145"/>
        <v>L</v>
      </c>
      <c r="X235" s="66">
        <f t="shared" si="166"/>
        <v>3</v>
      </c>
      <c r="Y235" s="66">
        <f t="shared" si="155"/>
        <v>6</v>
      </c>
      <c r="Z235" s="66">
        <f t="shared" si="156"/>
        <v>2</v>
      </c>
      <c r="AA235" s="106">
        <f t="shared" si="157"/>
        <v>13</v>
      </c>
      <c r="AB235" s="106">
        <f t="shared" si="158"/>
        <v>0</v>
      </c>
      <c r="AC235" s="154">
        <f t="shared" si="146"/>
        <v>-84</v>
      </c>
      <c r="AD235" s="155">
        <f t="shared" si="147"/>
        <v>103</v>
      </c>
      <c r="AF235" s="66" t="str">
        <f t="shared" si="148"/>
        <v>W</v>
      </c>
      <c r="AG235" s="66">
        <f t="shared" si="159"/>
        <v>2</v>
      </c>
      <c r="AH235" s="66">
        <f t="shared" si="160"/>
        <v>6</v>
      </c>
      <c r="AI235" s="66">
        <f t="shared" si="161"/>
        <v>2</v>
      </c>
      <c r="AJ235" s="106">
        <f t="shared" si="162"/>
        <v>13</v>
      </c>
      <c r="AK235" s="106">
        <f t="shared" si="163"/>
        <v>39</v>
      </c>
      <c r="AL235" s="154">
        <f t="shared" si="149"/>
        <v>237</v>
      </c>
      <c r="AM235" s="155">
        <f t="shared" si="150"/>
        <v>237</v>
      </c>
      <c r="AO235" s="66" t="str">
        <f t="shared" si="151"/>
        <v>W</v>
      </c>
      <c r="AP235" s="66">
        <f t="shared" si="135"/>
        <v>2</v>
      </c>
      <c r="AQ235" s="66">
        <f t="shared" si="152"/>
        <v>1</v>
      </c>
      <c r="AR235" s="66">
        <f t="shared" si="153"/>
        <v>1</v>
      </c>
      <c r="AS235" s="106">
        <f t="shared" si="128"/>
        <v>1</v>
      </c>
      <c r="AT235" s="106">
        <f t="shared" si="164"/>
        <v>102</v>
      </c>
      <c r="AU235" s="154">
        <f t="shared" si="154"/>
        <v>-499</v>
      </c>
    </row>
    <row r="236" spans="1:47">
      <c r="A236" s="197">
        <f t="shared" si="136"/>
        <v>226</v>
      </c>
      <c r="B236" s="198">
        <f>Data!B236</f>
        <v>20</v>
      </c>
      <c r="D236" s="112">
        <f t="shared" si="129"/>
        <v>2</v>
      </c>
      <c r="E236" s="116" t="str">
        <f t="shared" si="130"/>
        <v>B</v>
      </c>
      <c r="F236" s="158"/>
      <c r="G236" s="66" t="str">
        <f t="shared" si="137"/>
        <v>L</v>
      </c>
      <c r="H236" s="66">
        <f t="shared" si="131"/>
        <v>1</v>
      </c>
      <c r="I236" s="66">
        <f t="shared" si="138"/>
        <v>1</v>
      </c>
      <c r="J236" s="66">
        <f t="shared" si="139"/>
        <v>2</v>
      </c>
      <c r="K236" s="106">
        <f t="shared" si="132"/>
        <v>1</v>
      </c>
      <c r="L236" s="106">
        <f t="shared" si="140"/>
        <v>0</v>
      </c>
      <c r="M236" s="154">
        <f t="shared" si="141"/>
        <v>-266</v>
      </c>
      <c r="O236" s="66" t="str">
        <f t="shared" si="142"/>
        <v>L</v>
      </c>
      <c r="P236" s="66">
        <f t="shared" si="165"/>
        <v>3</v>
      </c>
      <c r="Q236" s="66">
        <f t="shared" si="133"/>
        <v>1</v>
      </c>
      <c r="R236" s="66">
        <f t="shared" si="134"/>
        <v>2</v>
      </c>
      <c r="S236" s="106">
        <f t="shared" si="127"/>
        <v>1</v>
      </c>
      <c r="T236" s="106">
        <f t="shared" si="143"/>
        <v>0</v>
      </c>
      <c r="U236" s="154">
        <f t="shared" si="144"/>
        <v>139</v>
      </c>
      <c r="W236" s="66" t="str">
        <f t="shared" si="145"/>
        <v>L</v>
      </c>
      <c r="X236" s="66">
        <f t="shared" si="166"/>
        <v>3</v>
      </c>
      <c r="Y236" s="66">
        <f t="shared" si="155"/>
        <v>7</v>
      </c>
      <c r="Z236" s="66">
        <f t="shared" si="156"/>
        <v>1</v>
      </c>
      <c r="AA236" s="106">
        <f t="shared" si="157"/>
        <v>21</v>
      </c>
      <c r="AB236" s="106">
        <f t="shared" si="158"/>
        <v>0</v>
      </c>
      <c r="AC236" s="154">
        <f t="shared" si="146"/>
        <v>-105</v>
      </c>
      <c r="AD236" s="155">
        <f t="shared" si="147"/>
        <v>103</v>
      </c>
      <c r="AF236" s="66" t="str">
        <f t="shared" si="148"/>
        <v>W</v>
      </c>
      <c r="AG236" s="66">
        <f t="shared" si="159"/>
        <v>2</v>
      </c>
      <c r="AH236" s="66">
        <f t="shared" si="160"/>
        <v>1</v>
      </c>
      <c r="AI236" s="66">
        <f t="shared" si="161"/>
        <v>1</v>
      </c>
      <c r="AJ236" s="106">
        <f t="shared" si="162"/>
        <v>1</v>
      </c>
      <c r="AK236" s="106">
        <f t="shared" si="163"/>
        <v>39</v>
      </c>
      <c r="AL236" s="154">
        <f t="shared" si="149"/>
        <v>275</v>
      </c>
      <c r="AM236" s="155">
        <f t="shared" si="150"/>
        <v>275</v>
      </c>
      <c r="AO236" s="66" t="str">
        <f t="shared" si="151"/>
        <v>W</v>
      </c>
      <c r="AP236" s="66">
        <f t="shared" si="135"/>
        <v>2</v>
      </c>
      <c r="AQ236" s="66">
        <f t="shared" si="152"/>
        <v>1</v>
      </c>
      <c r="AR236" s="66">
        <f t="shared" si="153"/>
        <v>2</v>
      </c>
      <c r="AS236" s="106">
        <f t="shared" si="128"/>
        <v>1</v>
      </c>
      <c r="AT236" s="106">
        <f t="shared" si="164"/>
        <v>3</v>
      </c>
      <c r="AU236" s="154">
        <f t="shared" si="154"/>
        <v>-497</v>
      </c>
    </row>
    <row r="237" spans="1:47">
      <c r="A237" s="197">
        <f t="shared" si="136"/>
        <v>227</v>
      </c>
      <c r="B237" s="198">
        <f>Data!B237</f>
        <v>34</v>
      </c>
      <c r="D237" s="112">
        <f t="shared" si="129"/>
        <v>3</v>
      </c>
      <c r="E237" s="116" t="str">
        <f t="shared" si="130"/>
        <v>A</v>
      </c>
      <c r="F237" s="158"/>
      <c r="G237" s="66" t="str">
        <f t="shared" si="137"/>
        <v>L</v>
      </c>
      <c r="H237" s="66">
        <f t="shared" si="131"/>
        <v>1</v>
      </c>
      <c r="I237" s="66">
        <f t="shared" si="138"/>
        <v>2</v>
      </c>
      <c r="J237" s="66">
        <f t="shared" si="139"/>
        <v>1</v>
      </c>
      <c r="K237" s="106">
        <f t="shared" si="132"/>
        <v>2</v>
      </c>
      <c r="L237" s="106">
        <f t="shared" si="140"/>
        <v>0</v>
      </c>
      <c r="M237" s="154">
        <f t="shared" si="141"/>
        <v>-268</v>
      </c>
      <c r="O237" s="66" t="str">
        <f t="shared" si="142"/>
        <v>W</v>
      </c>
      <c r="P237" s="66">
        <f t="shared" si="165"/>
        <v>3</v>
      </c>
      <c r="Q237" s="66">
        <f t="shared" si="133"/>
        <v>2</v>
      </c>
      <c r="R237" s="66">
        <f t="shared" si="134"/>
        <v>1</v>
      </c>
      <c r="S237" s="106">
        <f t="shared" si="127"/>
        <v>2</v>
      </c>
      <c r="T237" s="106">
        <f t="shared" si="143"/>
        <v>3</v>
      </c>
      <c r="U237" s="154">
        <f t="shared" si="144"/>
        <v>140</v>
      </c>
      <c r="W237" s="66" t="str">
        <f t="shared" si="145"/>
        <v>W</v>
      </c>
      <c r="X237" s="66">
        <f t="shared" si="166"/>
        <v>3</v>
      </c>
      <c r="Y237" s="66">
        <f t="shared" si="155"/>
        <v>7</v>
      </c>
      <c r="Z237" s="66">
        <f t="shared" si="156"/>
        <v>2</v>
      </c>
      <c r="AA237" s="106">
        <f t="shared" si="157"/>
        <v>21</v>
      </c>
      <c r="AB237" s="106">
        <f t="shared" si="158"/>
        <v>63</v>
      </c>
      <c r="AC237" s="154">
        <f t="shared" si="146"/>
        <v>-63</v>
      </c>
      <c r="AD237" s="155">
        <f t="shared" si="147"/>
        <v>103</v>
      </c>
      <c r="AF237" s="66" t="str">
        <f t="shared" si="148"/>
        <v>L</v>
      </c>
      <c r="AG237" s="66">
        <f t="shared" si="159"/>
        <v>3</v>
      </c>
      <c r="AH237" s="66">
        <f t="shared" si="160"/>
        <v>1</v>
      </c>
      <c r="AI237" s="66">
        <f t="shared" si="161"/>
        <v>1</v>
      </c>
      <c r="AJ237" s="106">
        <f t="shared" si="162"/>
        <v>1</v>
      </c>
      <c r="AK237" s="106">
        <f t="shared" si="163"/>
        <v>0</v>
      </c>
      <c r="AL237" s="154">
        <f t="shared" si="149"/>
        <v>274</v>
      </c>
      <c r="AM237" s="155">
        <f t="shared" si="150"/>
        <v>275</v>
      </c>
      <c r="AO237" s="66" t="str">
        <f t="shared" si="151"/>
        <v>L</v>
      </c>
      <c r="AP237" s="66">
        <f t="shared" si="135"/>
        <v>3</v>
      </c>
      <c r="AQ237" s="66">
        <f t="shared" si="152"/>
        <v>2</v>
      </c>
      <c r="AR237" s="66">
        <f t="shared" si="153"/>
        <v>1</v>
      </c>
      <c r="AS237" s="106">
        <f t="shared" si="128"/>
        <v>2</v>
      </c>
      <c r="AT237" s="106">
        <f t="shared" si="164"/>
        <v>0</v>
      </c>
      <c r="AU237" s="154">
        <f t="shared" si="154"/>
        <v>-499</v>
      </c>
    </row>
    <row r="238" spans="1:47">
      <c r="A238" s="197">
        <f t="shared" si="136"/>
        <v>228</v>
      </c>
      <c r="B238" s="198">
        <f>Data!B238</f>
        <v>0</v>
      </c>
      <c r="D238" s="112">
        <f t="shared" si="129"/>
        <v>0</v>
      </c>
      <c r="E238" s="116">
        <f t="shared" si="130"/>
        <v>0</v>
      </c>
      <c r="F238" s="158"/>
      <c r="G238" s="66" t="str">
        <f t="shared" si="137"/>
        <v>L</v>
      </c>
      <c r="H238" s="66">
        <f t="shared" si="131"/>
        <v>1</v>
      </c>
      <c r="I238" s="66">
        <f t="shared" si="138"/>
        <v>2</v>
      </c>
      <c r="J238" s="66">
        <f t="shared" si="139"/>
        <v>2</v>
      </c>
      <c r="K238" s="106">
        <f t="shared" si="132"/>
        <v>2</v>
      </c>
      <c r="L238" s="106">
        <f t="shared" si="140"/>
        <v>0</v>
      </c>
      <c r="M238" s="154">
        <f t="shared" si="141"/>
        <v>-270</v>
      </c>
      <c r="O238" s="66" t="str">
        <f t="shared" si="142"/>
        <v>L</v>
      </c>
      <c r="P238" s="66">
        <f t="shared" si="165"/>
        <v>3</v>
      </c>
      <c r="Q238" s="66">
        <f t="shared" si="133"/>
        <v>2</v>
      </c>
      <c r="R238" s="66">
        <f t="shared" si="134"/>
        <v>2</v>
      </c>
      <c r="S238" s="106">
        <f t="shared" si="127"/>
        <v>2</v>
      </c>
      <c r="T238" s="106">
        <f t="shared" si="143"/>
        <v>0</v>
      </c>
      <c r="U238" s="154">
        <f t="shared" si="144"/>
        <v>138</v>
      </c>
      <c r="W238" s="66" t="str">
        <f t="shared" si="145"/>
        <v>L</v>
      </c>
      <c r="X238" s="66">
        <f t="shared" si="166"/>
        <v>3</v>
      </c>
      <c r="Y238" s="66">
        <f t="shared" si="155"/>
        <v>8</v>
      </c>
      <c r="Z238" s="66">
        <f t="shared" si="156"/>
        <v>1</v>
      </c>
      <c r="AA238" s="106">
        <f t="shared" si="157"/>
        <v>34</v>
      </c>
      <c r="AB238" s="106">
        <f t="shared" si="158"/>
        <v>0</v>
      </c>
      <c r="AC238" s="154">
        <f t="shared" si="146"/>
        <v>-97</v>
      </c>
      <c r="AD238" s="155">
        <f t="shared" si="147"/>
        <v>103</v>
      </c>
      <c r="AF238" s="66" t="str">
        <f t="shared" si="148"/>
        <v>L</v>
      </c>
      <c r="AG238" s="66">
        <f t="shared" si="159"/>
        <v>3</v>
      </c>
      <c r="AH238" s="66">
        <f t="shared" si="160"/>
        <v>1</v>
      </c>
      <c r="AI238" s="66">
        <f t="shared" si="161"/>
        <v>2</v>
      </c>
      <c r="AJ238" s="106">
        <f t="shared" si="162"/>
        <v>1</v>
      </c>
      <c r="AK238" s="106">
        <f t="shared" si="163"/>
        <v>0</v>
      </c>
      <c r="AL238" s="154">
        <f t="shared" si="149"/>
        <v>273</v>
      </c>
      <c r="AM238" s="155">
        <f t="shared" si="150"/>
        <v>275</v>
      </c>
      <c r="AO238" s="66" t="str">
        <f t="shared" si="151"/>
        <v>L</v>
      </c>
      <c r="AP238" s="66">
        <f t="shared" si="135"/>
        <v>3</v>
      </c>
      <c r="AQ238" s="66">
        <f t="shared" si="152"/>
        <v>2</v>
      </c>
      <c r="AR238" s="66">
        <f t="shared" si="153"/>
        <v>2</v>
      </c>
      <c r="AS238" s="106">
        <f t="shared" si="128"/>
        <v>2</v>
      </c>
      <c r="AT238" s="106">
        <f t="shared" si="164"/>
        <v>0</v>
      </c>
      <c r="AU238" s="154">
        <f t="shared" si="154"/>
        <v>-501</v>
      </c>
    </row>
    <row r="239" spans="1:47">
      <c r="A239" s="197">
        <f t="shared" si="136"/>
        <v>229</v>
      </c>
      <c r="B239" s="198">
        <f>Data!B239</f>
        <v>3</v>
      </c>
      <c r="D239" s="112">
        <f t="shared" si="129"/>
        <v>1</v>
      </c>
      <c r="E239" s="116" t="str">
        <f t="shared" si="130"/>
        <v>C</v>
      </c>
      <c r="F239" s="158"/>
      <c r="G239" s="66" t="str">
        <f t="shared" si="137"/>
        <v>W</v>
      </c>
      <c r="H239" s="66">
        <f t="shared" si="131"/>
        <v>1</v>
      </c>
      <c r="I239" s="66">
        <f t="shared" si="138"/>
        <v>3</v>
      </c>
      <c r="J239" s="66">
        <f t="shared" si="139"/>
        <v>1</v>
      </c>
      <c r="K239" s="106">
        <f t="shared" si="132"/>
        <v>3</v>
      </c>
      <c r="L239" s="106">
        <f t="shared" si="140"/>
        <v>6</v>
      </c>
      <c r="M239" s="154">
        <f t="shared" si="141"/>
        <v>-267</v>
      </c>
      <c r="O239" s="66" t="str">
        <f t="shared" si="142"/>
        <v>L</v>
      </c>
      <c r="P239" s="66">
        <f t="shared" si="165"/>
        <v>3</v>
      </c>
      <c r="Q239" s="66">
        <f t="shared" si="133"/>
        <v>3</v>
      </c>
      <c r="R239" s="66">
        <f t="shared" si="134"/>
        <v>1</v>
      </c>
      <c r="S239" s="106">
        <f t="shared" si="127"/>
        <v>3</v>
      </c>
      <c r="T239" s="106">
        <f t="shared" si="143"/>
        <v>0</v>
      </c>
      <c r="U239" s="154">
        <f t="shared" si="144"/>
        <v>135</v>
      </c>
      <c r="W239" s="66" t="str">
        <f t="shared" si="145"/>
        <v>L</v>
      </c>
      <c r="X239" s="66">
        <f t="shared" si="166"/>
        <v>3</v>
      </c>
      <c r="Y239" s="66">
        <f t="shared" si="155"/>
        <v>8</v>
      </c>
      <c r="Z239" s="66">
        <f t="shared" si="156"/>
        <v>2</v>
      </c>
      <c r="AA239" s="106">
        <f t="shared" si="157"/>
        <v>34</v>
      </c>
      <c r="AB239" s="106">
        <f t="shared" si="158"/>
        <v>0</v>
      </c>
      <c r="AC239" s="154">
        <f t="shared" si="146"/>
        <v>-131</v>
      </c>
      <c r="AD239" s="155">
        <f t="shared" si="147"/>
        <v>103</v>
      </c>
      <c r="AF239" s="66" t="str">
        <f t="shared" si="148"/>
        <v>L</v>
      </c>
      <c r="AG239" s="66">
        <f t="shared" si="159"/>
        <v>1</v>
      </c>
      <c r="AH239" s="66">
        <f t="shared" si="160"/>
        <v>2</v>
      </c>
      <c r="AI239" s="66">
        <f t="shared" si="161"/>
        <v>1</v>
      </c>
      <c r="AJ239" s="106">
        <f t="shared" si="162"/>
        <v>2</v>
      </c>
      <c r="AK239" s="106">
        <f t="shared" si="163"/>
        <v>0</v>
      </c>
      <c r="AL239" s="154">
        <f t="shared" si="149"/>
        <v>271</v>
      </c>
      <c r="AM239" s="155">
        <f t="shared" si="150"/>
        <v>275</v>
      </c>
      <c r="AO239" s="66" t="str">
        <f t="shared" si="151"/>
        <v>L</v>
      </c>
      <c r="AP239" s="66">
        <f t="shared" si="135"/>
        <v>1</v>
      </c>
      <c r="AQ239" s="66">
        <f t="shared" si="152"/>
        <v>3</v>
      </c>
      <c r="AR239" s="66">
        <f t="shared" si="153"/>
        <v>1</v>
      </c>
      <c r="AS239" s="106">
        <f t="shared" si="128"/>
        <v>3</v>
      </c>
      <c r="AT239" s="106">
        <f t="shared" si="164"/>
        <v>0</v>
      </c>
      <c r="AU239" s="154">
        <f t="shared" si="154"/>
        <v>-504</v>
      </c>
    </row>
    <row r="240" spans="1:47">
      <c r="A240" s="197">
        <f t="shared" si="136"/>
        <v>230</v>
      </c>
      <c r="B240" s="198">
        <f>Data!B240</f>
        <v>13</v>
      </c>
      <c r="D240" s="112">
        <f t="shared" si="129"/>
        <v>2</v>
      </c>
      <c r="E240" s="116" t="str">
        <f t="shared" si="130"/>
        <v>A</v>
      </c>
      <c r="F240" s="158"/>
      <c r="G240" s="66" t="str">
        <f t="shared" si="137"/>
        <v>L</v>
      </c>
      <c r="H240" s="66">
        <f t="shared" si="131"/>
        <v>1</v>
      </c>
      <c r="I240" s="66">
        <f t="shared" si="138"/>
        <v>3</v>
      </c>
      <c r="J240" s="66">
        <f t="shared" si="139"/>
        <v>2</v>
      </c>
      <c r="K240" s="106">
        <f t="shared" si="132"/>
        <v>3</v>
      </c>
      <c r="L240" s="106">
        <f t="shared" si="140"/>
        <v>0</v>
      </c>
      <c r="M240" s="154">
        <f t="shared" si="141"/>
        <v>-270</v>
      </c>
      <c r="O240" s="66" t="str">
        <f t="shared" si="142"/>
        <v>L</v>
      </c>
      <c r="P240" s="66">
        <f t="shared" si="165"/>
        <v>3</v>
      </c>
      <c r="Q240" s="66">
        <f t="shared" si="133"/>
        <v>3</v>
      </c>
      <c r="R240" s="66">
        <f t="shared" si="134"/>
        <v>2</v>
      </c>
      <c r="S240" s="106">
        <f t="shared" si="127"/>
        <v>3</v>
      </c>
      <c r="T240" s="106">
        <f t="shared" si="143"/>
        <v>0</v>
      </c>
      <c r="U240" s="154">
        <f t="shared" si="144"/>
        <v>132</v>
      </c>
      <c r="W240" s="66" t="str">
        <f t="shared" si="145"/>
        <v>L</v>
      </c>
      <c r="X240" s="66">
        <f t="shared" si="166"/>
        <v>1</v>
      </c>
      <c r="Y240" s="66">
        <f t="shared" si="155"/>
        <v>1</v>
      </c>
      <c r="Z240" s="66">
        <f t="shared" si="156"/>
        <v>1</v>
      </c>
      <c r="AA240" s="106">
        <f t="shared" si="157"/>
        <v>1</v>
      </c>
      <c r="AB240" s="106">
        <f t="shared" si="158"/>
        <v>0</v>
      </c>
      <c r="AC240" s="154">
        <f t="shared" si="146"/>
        <v>-132</v>
      </c>
      <c r="AD240" s="155">
        <f t="shared" si="147"/>
        <v>103</v>
      </c>
      <c r="AF240" s="66" t="str">
        <f t="shared" si="148"/>
        <v>L</v>
      </c>
      <c r="AG240" s="66">
        <f t="shared" si="159"/>
        <v>2</v>
      </c>
      <c r="AH240" s="66">
        <f t="shared" si="160"/>
        <v>2</v>
      </c>
      <c r="AI240" s="66">
        <f t="shared" si="161"/>
        <v>2</v>
      </c>
      <c r="AJ240" s="106">
        <f t="shared" si="162"/>
        <v>2</v>
      </c>
      <c r="AK240" s="106">
        <f t="shared" si="163"/>
        <v>0</v>
      </c>
      <c r="AL240" s="154">
        <f t="shared" si="149"/>
        <v>269</v>
      </c>
      <c r="AM240" s="155">
        <f t="shared" si="150"/>
        <v>275</v>
      </c>
      <c r="AO240" s="66" t="str">
        <f t="shared" si="151"/>
        <v>L</v>
      </c>
      <c r="AP240" s="66">
        <f t="shared" si="135"/>
        <v>2</v>
      </c>
      <c r="AQ240" s="66">
        <f t="shared" si="152"/>
        <v>3</v>
      </c>
      <c r="AR240" s="66">
        <f t="shared" si="153"/>
        <v>2</v>
      </c>
      <c r="AS240" s="106">
        <f t="shared" si="128"/>
        <v>3</v>
      </c>
      <c r="AT240" s="106">
        <f t="shared" si="164"/>
        <v>0</v>
      </c>
      <c r="AU240" s="154">
        <f t="shared" si="154"/>
        <v>-507</v>
      </c>
    </row>
    <row r="241" spans="1:47">
      <c r="A241" s="197">
        <f t="shared" si="136"/>
        <v>231</v>
      </c>
      <c r="B241" s="198">
        <f>Data!B241</f>
        <v>33</v>
      </c>
      <c r="D241" s="112">
        <f t="shared" si="129"/>
        <v>3</v>
      </c>
      <c r="E241" s="116" t="str">
        <f t="shared" si="130"/>
        <v>C</v>
      </c>
      <c r="F241" s="158"/>
      <c r="G241" s="66" t="str">
        <f t="shared" si="137"/>
        <v>L</v>
      </c>
      <c r="H241" s="66">
        <f t="shared" si="131"/>
        <v>1</v>
      </c>
      <c r="I241" s="66">
        <f t="shared" si="138"/>
        <v>4</v>
      </c>
      <c r="J241" s="66">
        <f t="shared" si="139"/>
        <v>1</v>
      </c>
      <c r="K241" s="106">
        <f t="shared" si="132"/>
        <v>5</v>
      </c>
      <c r="L241" s="106">
        <f t="shared" si="140"/>
        <v>0</v>
      </c>
      <c r="M241" s="154">
        <f t="shared" si="141"/>
        <v>-275</v>
      </c>
      <c r="O241" s="66" t="str">
        <f t="shared" si="142"/>
        <v>W</v>
      </c>
      <c r="P241" s="66">
        <f t="shared" si="165"/>
        <v>3</v>
      </c>
      <c r="Q241" s="66">
        <f t="shared" si="133"/>
        <v>4</v>
      </c>
      <c r="R241" s="66">
        <f t="shared" si="134"/>
        <v>1</v>
      </c>
      <c r="S241" s="106">
        <f t="shared" si="127"/>
        <v>5</v>
      </c>
      <c r="T241" s="106">
        <f t="shared" si="143"/>
        <v>9</v>
      </c>
      <c r="U241" s="154">
        <f t="shared" si="144"/>
        <v>136</v>
      </c>
      <c r="W241" s="66" t="str">
        <f t="shared" si="145"/>
        <v>L</v>
      </c>
      <c r="X241" s="66">
        <f t="shared" si="166"/>
        <v>1</v>
      </c>
      <c r="Y241" s="66">
        <f t="shared" si="155"/>
        <v>1</v>
      </c>
      <c r="Z241" s="66">
        <f t="shared" si="156"/>
        <v>2</v>
      </c>
      <c r="AA241" s="106">
        <f t="shared" si="157"/>
        <v>1</v>
      </c>
      <c r="AB241" s="106">
        <f t="shared" si="158"/>
        <v>0</v>
      </c>
      <c r="AC241" s="154">
        <f t="shared" si="146"/>
        <v>-133</v>
      </c>
      <c r="AD241" s="155">
        <f t="shared" si="147"/>
        <v>103</v>
      </c>
      <c r="AF241" s="66" t="str">
        <f t="shared" si="148"/>
        <v>L</v>
      </c>
      <c r="AG241" s="66">
        <f t="shared" si="159"/>
        <v>3</v>
      </c>
      <c r="AH241" s="66">
        <f t="shared" si="160"/>
        <v>3</v>
      </c>
      <c r="AI241" s="66">
        <f t="shared" si="161"/>
        <v>1</v>
      </c>
      <c r="AJ241" s="106">
        <f t="shared" si="162"/>
        <v>3</v>
      </c>
      <c r="AK241" s="106">
        <f t="shared" si="163"/>
        <v>0</v>
      </c>
      <c r="AL241" s="154">
        <f t="shared" si="149"/>
        <v>266</v>
      </c>
      <c r="AM241" s="155">
        <f t="shared" si="150"/>
        <v>275</v>
      </c>
      <c r="AO241" s="66" t="str">
        <f t="shared" si="151"/>
        <v>L</v>
      </c>
      <c r="AP241" s="66">
        <f t="shared" si="135"/>
        <v>3</v>
      </c>
      <c r="AQ241" s="66">
        <f t="shared" si="152"/>
        <v>4</v>
      </c>
      <c r="AR241" s="66">
        <f t="shared" si="153"/>
        <v>1</v>
      </c>
      <c r="AS241" s="106">
        <f t="shared" si="128"/>
        <v>5</v>
      </c>
      <c r="AT241" s="106">
        <f t="shared" si="164"/>
        <v>0</v>
      </c>
      <c r="AU241" s="154">
        <f t="shared" si="154"/>
        <v>-512</v>
      </c>
    </row>
    <row r="242" spans="1:47">
      <c r="A242" s="197">
        <f t="shared" si="136"/>
        <v>232</v>
      </c>
      <c r="B242" s="198">
        <f>Data!B242</f>
        <v>15</v>
      </c>
      <c r="D242" s="112">
        <f t="shared" si="129"/>
        <v>2</v>
      </c>
      <c r="E242" s="116" t="str">
        <f t="shared" si="130"/>
        <v>C</v>
      </c>
      <c r="F242" s="158"/>
      <c r="G242" s="66" t="str">
        <f t="shared" si="137"/>
        <v>L</v>
      </c>
      <c r="H242" s="66">
        <f t="shared" si="131"/>
        <v>1</v>
      </c>
      <c r="I242" s="66">
        <f t="shared" si="138"/>
        <v>4</v>
      </c>
      <c r="J242" s="66">
        <f t="shared" si="139"/>
        <v>2</v>
      </c>
      <c r="K242" s="106">
        <f t="shared" si="132"/>
        <v>5</v>
      </c>
      <c r="L242" s="106">
        <f t="shared" si="140"/>
        <v>0</v>
      </c>
      <c r="M242" s="154">
        <f t="shared" si="141"/>
        <v>-280</v>
      </c>
      <c r="O242" s="66" t="str">
        <f t="shared" si="142"/>
        <v>L</v>
      </c>
      <c r="P242" s="66">
        <f t="shared" si="165"/>
        <v>3</v>
      </c>
      <c r="Q242" s="66">
        <f t="shared" si="133"/>
        <v>4</v>
      </c>
      <c r="R242" s="66">
        <f t="shared" si="134"/>
        <v>2</v>
      </c>
      <c r="S242" s="106">
        <f t="shared" si="127"/>
        <v>5</v>
      </c>
      <c r="T242" s="106">
        <f t="shared" si="143"/>
        <v>0</v>
      </c>
      <c r="U242" s="154">
        <f t="shared" si="144"/>
        <v>131</v>
      </c>
      <c r="W242" s="66" t="str">
        <f t="shared" si="145"/>
        <v>L</v>
      </c>
      <c r="X242" s="66">
        <f t="shared" si="166"/>
        <v>1</v>
      </c>
      <c r="Y242" s="66">
        <f t="shared" si="155"/>
        <v>2</v>
      </c>
      <c r="Z242" s="66">
        <f t="shared" si="156"/>
        <v>1</v>
      </c>
      <c r="AA242" s="106">
        <f t="shared" si="157"/>
        <v>2</v>
      </c>
      <c r="AB242" s="106">
        <f t="shared" si="158"/>
        <v>0</v>
      </c>
      <c r="AC242" s="154">
        <f t="shared" si="146"/>
        <v>-135</v>
      </c>
      <c r="AD242" s="155">
        <f t="shared" si="147"/>
        <v>103</v>
      </c>
      <c r="AF242" s="66" t="str">
        <f t="shared" si="148"/>
        <v>L</v>
      </c>
      <c r="AG242" s="66">
        <f t="shared" si="159"/>
        <v>2</v>
      </c>
      <c r="AH242" s="66">
        <f t="shared" si="160"/>
        <v>3</v>
      </c>
      <c r="AI242" s="66">
        <f t="shared" si="161"/>
        <v>2</v>
      </c>
      <c r="AJ242" s="106">
        <f t="shared" si="162"/>
        <v>3</v>
      </c>
      <c r="AK242" s="106">
        <f t="shared" si="163"/>
        <v>0</v>
      </c>
      <c r="AL242" s="154">
        <f t="shared" si="149"/>
        <v>263</v>
      </c>
      <c r="AM242" s="155">
        <f t="shared" si="150"/>
        <v>275</v>
      </c>
      <c r="AO242" s="66" t="str">
        <f t="shared" si="151"/>
        <v>L</v>
      </c>
      <c r="AP242" s="66">
        <f t="shared" si="135"/>
        <v>2</v>
      </c>
      <c r="AQ242" s="66">
        <f t="shared" si="152"/>
        <v>4</v>
      </c>
      <c r="AR242" s="66">
        <f t="shared" si="153"/>
        <v>2</v>
      </c>
      <c r="AS242" s="106">
        <f t="shared" si="128"/>
        <v>5</v>
      </c>
      <c r="AT242" s="106">
        <f t="shared" si="164"/>
        <v>0</v>
      </c>
      <c r="AU242" s="154">
        <f t="shared" si="154"/>
        <v>-517</v>
      </c>
    </row>
    <row r="243" spans="1:47">
      <c r="A243" s="197">
        <f t="shared" si="136"/>
        <v>233</v>
      </c>
      <c r="B243" s="198">
        <f>Data!B243</f>
        <v>13</v>
      </c>
      <c r="D243" s="112">
        <f t="shared" si="129"/>
        <v>2</v>
      </c>
      <c r="E243" s="116" t="str">
        <f t="shared" si="130"/>
        <v>A</v>
      </c>
      <c r="F243" s="158"/>
      <c r="G243" s="66" t="str">
        <f t="shared" si="137"/>
        <v>L</v>
      </c>
      <c r="H243" s="66">
        <f t="shared" si="131"/>
        <v>1</v>
      </c>
      <c r="I243" s="66">
        <f t="shared" si="138"/>
        <v>5</v>
      </c>
      <c r="J243" s="66">
        <f t="shared" si="139"/>
        <v>1</v>
      </c>
      <c r="K243" s="106">
        <f t="shared" si="132"/>
        <v>8</v>
      </c>
      <c r="L243" s="106">
        <f t="shared" si="140"/>
        <v>0</v>
      </c>
      <c r="M243" s="154">
        <f t="shared" si="141"/>
        <v>-288</v>
      </c>
      <c r="O243" s="66" t="str">
        <f t="shared" si="142"/>
        <v>L</v>
      </c>
      <c r="P243" s="66">
        <f t="shared" si="165"/>
        <v>3</v>
      </c>
      <c r="Q243" s="66">
        <f t="shared" si="133"/>
        <v>5</v>
      </c>
      <c r="R243" s="66">
        <f t="shared" si="134"/>
        <v>1</v>
      </c>
      <c r="S243" s="106">
        <f t="shared" si="127"/>
        <v>8</v>
      </c>
      <c r="T243" s="106">
        <f t="shared" si="143"/>
        <v>0</v>
      </c>
      <c r="U243" s="154">
        <f t="shared" si="144"/>
        <v>123</v>
      </c>
      <c r="W243" s="66" t="str">
        <f t="shared" si="145"/>
        <v>L</v>
      </c>
      <c r="X243" s="66">
        <f t="shared" si="166"/>
        <v>1</v>
      </c>
      <c r="Y243" s="66">
        <f t="shared" si="155"/>
        <v>2</v>
      </c>
      <c r="Z243" s="66">
        <f t="shared" si="156"/>
        <v>2</v>
      </c>
      <c r="AA243" s="106">
        <f t="shared" si="157"/>
        <v>2</v>
      </c>
      <c r="AB243" s="106">
        <f t="shared" si="158"/>
        <v>0</v>
      </c>
      <c r="AC243" s="154">
        <f t="shared" si="146"/>
        <v>-137</v>
      </c>
      <c r="AD243" s="155">
        <f t="shared" si="147"/>
        <v>103</v>
      </c>
      <c r="AF243" s="66" t="str">
        <f t="shared" si="148"/>
        <v>W</v>
      </c>
      <c r="AG243" s="66">
        <f t="shared" si="159"/>
        <v>2</v>
      </c>
      <c r="AH243" s="66">
        <f t="shared" si="160"/>
        <v>4</v>
      </c>
      <c r="AI243" s="66">
        <f t="shared" si="161"/>
        <v>1</v>
      </c>
      <c r="AJ243" s="106">
        <f t="shared" si="162"/>
        <v>5</v>
      </c>
      <c r="AK243" s="106">
        <f t="shared" si="163"/>
        <v>9</v>
      </c>
      <c r="AL243" s="154">
        <f t="shared" si="149"/>
        <v>267</v>
      </c>
      <c r="AM243" s="155">
        <f t="shared" si="150"/>
        <v>275</v>
      </c>
      <c r="AO243" s="66" t="str">
        <f t="shared" si="151"/>
        <v>W</v>
      </c>
      <c r="AP243" s="66">
        <f t="shared" si="135"/>
        <v>2</v>
      </c>
      <c r="AQ243" s="66">
        <f t="shared" si="152"/>
        <v>5</v>
      </c>
      <c r="AR243" s="66">
        <f t="shared" si="153"/>
        <v>1</v>
      </c>
      <c r="AS243" s="106">
        <f t="shared" si="128"/>
        <v>8</v>
      </c>
      <c r="AT243" s="106">
        <f t="shared" si="164"/>
        <v>15</v>
      </c>
      <c r="AU243" s="154">
        <f t="shared" si="154"/>
        <v>-510</v>
      </c>
    </row>
    <row r="244" spans="1:47">
      <c r="A244" s="197">
        <f t="shared" si="136"/>
        <v>234</v>
      </c>
      <c r="B244" s="198">
        <f>Data!B244</f>
        <v>26</v>
      </c>
      <c r="D244" s="112">
        <f t="shared" si="129"/>
        <v>3</v>
      </c>
      <c r="E244" s="116" t="str">
        <f t="shared" si="130"/>
        <v>B</v>
      </c>
      <c r="F244" s="158"/>
      <c r="G244" s="66" t="str">
        <f t="shared" si="137"/>
        <v>L</v>
      </c>
      <c r="H244" s="66">
        <f t="shared" si="131"/>
        <v>1</v>
      </c>
      <c r="I244" s="66">
        <f t="shared" si="138"/>
        <v>5</v>
      </c>
      <c r="J244" s="66">
        <f t="shared" si="139"/>
        <v>2</v>
      </c>
      <c r="K244" s="106">
        <f t="shared" si="132"/>
        <v>8</v>
      </c>
      <c r="L244" s="106">
        <f t="shared" si="140"/>
        <v>0</v>
      </c>
      <c r="M244" s="154">
        <f t="shared" si="141"/>
        <v>-296</v>
      </c>
      <c r="O244" s="66" t="str">
        <f t="shared" si="142"/>
        <v>W</v>
      </c>
      <c r="P244" s="66">
        <f t="shared" si="165"/>
        <v>3</v>
      </c>
      <c r="Q244" s="66">
        <f t="shared" si="133"/>
        <v>5</v>
      </c>
      <c r="R244" s="66">
        <f t="shared" si="134"/>
        <v>2</v>
      </c>
      <c r="S244" s="106">
        <f t="shared" si="127"/>
        <v>8</v>
      </c>
      <c r="T244" s="106">
        <f t="shared" si="143"/>
        <v>24</v>
      </c>
      <c r="U244" s="154">
        <f t="shared" si="144"/>
        <v>139</v>
      </c>
      <c r="W244" s="66" t="str">
        <f t="shared" si="145"/>
        <v>L</v>
      </c>
      <c r="X244" s="66">
        <f t="shared" si="166"/>
        <v>1</v>
      </c>
      <c r="Y244" s="66">
        <f t="shared" si="155"/>
        <v>3</v>
      </c>
      <c r="Z244" s="66">
        <f t="shared" si="156"/>
        <v>1</v>
      </c>
      <c r="AA244" s="106">
        <f t="shared" si="157"/>
        <v>3</v>
      </c>
      <c r="AB244" s="106">
        <f t="shared" si="158"/>
        <v>0</v>
      </c>
      <c r="AC244" s="154">
        <f t="shared" si="146"/>
        <v>-140</v>
      </c>
      <c r="AD244" s="155">
        <f t="shared" si="147"/>
        <v>103</v>
      </c>
      <c r="AF244" s="66" t="str">
        <f t="shared" si="148"/>
        <v>L</v>
      </c>
      <c r="AG244" s="66">
        <f t="shared" si="159"/>
        <v>3</v>
      </c>
      <c r="AH244" s="66">
        <f t="shared" si="160"/>
        <v>4</v>
      </c>
      <c r="AI244" s="66">
        <f t="shared" si="161"/>
        <v>2</v>
      </c>
      <c r="AJ244" s="106">
        <f t="shared" si="162"/>
        <v>5</v>
      </c>
      <c r="AK244" s="106">
        <f t="shared" si="163"/>
        <v>0</v>
      </c>
      <c r="AL244" s="154">
        <f t="shared" si="149"/>
        <v>262</v>
      </c>
      <c r="AM244" s="155">
        <f t="shared" si="150"/>
        <v>275</v>
      </c>
      <c r="AO244" s="66" t="str">
        <f t="shared" si="151"/>
        <v>L</v>
      </c>
      <c r="AP244" s="66">
        <f t="shared" si="135"/>
        <v>3</v>
      </c>
      <c r="AQ244" s="66">
        <f t="shared" si="152"/>
        <v>5</v>
      </c>
      <c r="AR244" s="66">
        <f t="shared" si="153"/>
        <v>2</v>
      </c>
      <c r="AS244" s="106">
        <f t="shared" si="128"/>
        <v>8</v>
      </c>
      <c r="AT244" s="106">
        <f t="shared" si="164"/>
        <v>0</v>
      </c>
      <c r="AU244" s="154">
        <f t="shared" si="154"/>
        <v>-518</v>
      </c>
    </row>
    <row r="245" spans="1:47">
      <c r="A245" s="197">
        <f t="shared" si="136"/>
        <v>235</v>
      </c>
      <c r="B245" s="198">
        <f>Data!B245</f>
        <v>21</v>
      </c>
      <c r="D245" s="112">
        <f t="shared" si="129"/>
        <v>2</v>
      </c>
      <c r="E245" s="116" t="str">
        <f t="shared" si="130"/>
        <v>C</v>
      </c>
      <c r="F245" s="158"/>
      <c r="G245" s="66" t="str">
        <f t="shared" si="137"/>
        <v>L</v>
      </c>
      <c r="H245" s="66">
        <f t="shared" si="131"/>
        <v>1</v>
      </c>
      <c r="I245" s="66">
        <f t="shared" si="138"/>
        <v>6</v>
      </c>
      <c r="J245" s="66">
        <f t="shared" si="139"/>
        <v>1</v>
      </c>
      <c r="K245" s="106">
        <f t="shared" si="132"/>
        <v>13</v>
      </c>
      <c r="L245" s="106">
        <f t="shared" si="140"/>
        <v>0</v>
      </c>
      <c r="M245" s="154">
        <f t="shared" si="141"/>
        <v>-309</v>
      </c>
      <c r="O245" s="66" t="str">
        <f t="shared" si="142"/>
        <v>L</v>
      </c>
      <c r="P245" s="66">
        <f t="shared" si="165"/>
        <v>3</v>
      </c>
      <c r="Q245" s="66">
        <f t="shared" si="133"/>
        <v>6</v>
      </c>
      <c r="R245" s="66">
        <f t="shared" si="134"/>
        <v>1</v>
      </c>
      <c r="S245" s="106">
        <f t="shared" si="127"/>
        <v>13</v>
      </c>
      <c r="T245" s="106">
        <f t="shared" si="143"/>
        <v>0</v>
      </c>
      <c r="U245" s="154">
        <f t="shared" si="144"/>
        <v>126</v>
      </c>
      <c r="W245" s="66" t="str">
        <f t="shared" si="145"/>
        <v>L</v>
      </c>
      <c r="X245" s="66">
        <f t="shared" si="166"/>
        <v>1</v>
      </c>
      <c r="Y245" s="66">
        <f t="shared" si="155"/>
        <v>3</v>
      </c>
      <c r="Z245" s="66">
        <f t="shared" si="156"/>
        <v>2</v>
      </c>
      <c r="AA245" s="106">
        <f t="shared" si="157"/>
        <v>3</v>
      </c>
      <c r="AB245" s="106">
        <f t="shared" si="158"/>
        <v>0</v>
      </c>
      <c r="AC245" s="154">
        <f t="shared" si="146"/>
        <v>-143</v>
      </c>
      <c r="AD245" s="155">
        <f t="shared" si="147"/>
        <v>103</v>
      </c>
      <c r="AF245" s="66" t="str">
        <f t="shared" si="148"/>
        <v>L</v>
      </c>
      <c r="AG245" s="66">
        <f t="shared" si="159"/>
        <v>2</v>
      </c>
      <c r="AH245" s="66">
        <f t="shared" si="160"/>
        <v>5</v>
      </c>
      <c r="AI245" s="66">
        <f t="shared" si="161"/>
        <v>1</v>
      </c>
      <c r="AJ245" s="106">
        <f t="shared" si="162"/>
        <v>8</v>
      </c>
      <c r="AK245" s="106">
        <f t="shared" si="163"/>
        <v>0</v>
      </c>
      <c r="AL245" s="154">
        <f t="shared" si="149"/>
        <v>254</v>
      </c>
      <c r="AM245" s="155">
        <f t="shared" si="150"/>
        <v>275</v>
      </c>
      <c r="AO245" s="66" t="str">
        <f t="shared" si="151"/>
        <v>L</v>
      </c>
      <c r="AP245" s="66">
        <f t="shared" si="135"/>
        <v>2</v>
      </c>
      <c r="AQ245" s="66">
        <f t="shared" si="152"/>
        <v>6</v>
      </c>
      <c r="AR245" s="66">
        <f t="shared" si="153"/>
        <v>1</v>
      </c>
      <c r="AS245" s="106">
        <f t="shared" si="128"/>
        <v>13</v>
      </c>
      <c r="AT245" s="106">
        <f t="shared" si="164"/>
        <v>0</v>
      </c>
      <c r="AU245" s="154">
        <f t="shared" si="154"/>
        <v>-531</v>
      </c>
    </row>
    <row r="246" spans="1:47">
      <c r="A246" s="197">
        <f t="shared" si="136"/>
        <v>236</v>
      </c>
      <c r="B246" s="198">
        <f>Data!B246</f>
        <v>23</v>
      </c>
      <c r="D246" s="112">
        <f t="shared" si="129"/>
        <v>2</v>
      </c>
      <c r="E246" s="116" t="str">
        <f t="shared" si="130"/>
        <v>B</v>
      </c>
      <c r="F246" s="158"/>
      <c r="G246" s="66" t="str">
        <f t="shared" si="137"/>
        <v>L</v>
      </c>
      <c r="H246" s="66">
        <f t="shared" si="131"/>
        <v>1</v>
      </c>
      <c r="I246" s="66">
        <f t="shared" si="138"/>
        <v>6</v>
      </c>
      <c r="J246" s="66">
        <f t="shared" si="139"/>
        <v>2</v>
      </c>
      <c r="K246" s="106">
        <f t="shared" si="132"/>
        <v>13</v>
      </c>
      <c r="L246" s="106">
        <f t="shared" si="140"/>
        <v>0</v>
      </c>
      <c r="M246" s="154">
        <f t="shared" si="141"/>
        <v>-322</v>
      </c>
      <c r="O246" s="66" t="str">
        <f t="shared" si="142"/>
        <v>L</v>
      </c>
      <c r="P246" s="66">
        <f t="shared" si="165"/>
        <v>3</v>
      </c>
      <c r="Q246" s="66">
        <f t="shared" si="133"/>
        <v>6</v>
      </c>
      <c r="R246" s="66">
        <f t="shared" si="134"/>
        <v>2</v>
      </c>
      <c r="S246" s="106">
        <f t="shared" si="127"/>
        <v>13</v>
      </c>
      <c r="T246" s="106">
        <f t="shared" si="143"/>
        <v>0</v>
      </c>
      <c r="U246" s="154">
        <f t="shared" si="144"/>
        <v>113</v>
      </c>
      <c r="W246" s="66" t="str">
        <f t="shared" si="145"/>
        <v>L</v>
      </c>
      <c r="X246" s="66">
        <f t="shared" si="166"/>
        <v>1</v>
      </c>
      <c r="Y246" s="66">
        <f t="shared" si="155"/>
        <v>4</v>
      </c>
      <c r="Z246" s="66">
        <f t="shared" si="156"/>
        <v>1</v>
      </c>
      <c r="AA246" s="106">
        <f t="shared" si="157"/>
        <v>5</v>
      </c>
      <c r="AB246" s="106">
        <f t="shared" si="158"/>
        <v>0</v>
      </c>
      <c r="AC246" s="154">
        <f t="shared" si="146"/>
        <v>-148</v>
      </c>
      <c r="AD246" s="155">
        <f t="shared" si="147"/>
        <v>103</v>
      </c>
      <c r="AF246" s="66" t="str">
        <f t="shared" si="148"/>
        <v>W</v>
      </c>
      <c r="AG246" s="66">
        <f t="shared" si="159"/>
        <v>2</v>
      </c>
      <c r="AH246" s="66">
        <f t="shared" si="160"/>
        <v>5</v>
      </c>
      <c r="AI246" s="66">
        <f t="shared" si="161"/>
        <v>2</v>
      </c>
      <c r="AJ246" s="106">
        <f t="shared" si="162"/>
        <v>8</v>
      </c>
      <c r="AK246" s="106">
        <f t="shared" si="163"/>
        <v>24</v>
      </c>
      <c r="AL246" s="154">
        <f t="shared" si="149"/>
        <v>270</v>
      </c>
      <c r="AM246" s="155">
        <f t="shared" si="150"/>
        <v>275</v>
      </c>
      <c r="AO246" s="66" t="str">
        <f t="shared" si="151"/>
        <v>W</v>
      </c>
      <c r="AP246" s="66">
        <f t="shared" si="135"/>
        <v>2</v>
      </c>
      <c r="AQ246" s="66">
        <f t="shared" si="152"/>
        <v>6</v>
      </c>
      <c r="AR246" s="66">
        <f t="shared" si="153"/>
        <v>2</v>
      </c>
      <c r="AS246" s="106">
        <f t="shared" si="128"/>
        <v>13</v>
      </c>
      <c r="AT246" s="106">
        <f t="shared" si="164"/>
        <v>39</v>
      </c>
      <c r="AU246" s="154">
        <f t="shared" si="154"/>
        <v>-505</v>
      </c>
    </row>
    <row r="247" spans="1:47">
      <c r="A247" s="197">
        <f t="shared" si="136"/>
        <v>237</v>
      </c>
      <c r="B247" s="198">
        <f>Data!B247</f>
        <v>23</v>
      </c>
      <c r="D247" s="112">
        <f t="shared" si="129"/>
        <v>2</v>
      </c>
      <c r="E247" s="116" t="str">
        <f t="shared" si="130"/>
        <v>B</v>
      </c>
      <c r="F247" s="158"/>
      <c r="G247" s="66" t="str">
        <f t="shared" si="137"/>
        <v>L</v>
      </c>
      <c r="H247" s="66">
        <f t="shared" si="131"/>
        <v>1</v>
      </c>
      <c r="I247" s="66">
        <f t="shared" si="138"/>
        <v>7</v>
      </c>
      <c r="J247" s="66">
        <f t="shared" si="139"/>
        <v>1</v>
      </c>
      <c r="K247" s="106">
        <f t="shared" si="132"/>
        <v>21</v>
      </c>
      <c r="L247" s="106">
        <f t="shared" si="140"/>
        <v>0</v>
      </c>
      <c r="M247" s="154">
        <f t="shared" si="141"/>
        <v>-343</v>
      </c>
      <c r="O247" s="66" t="str">
        <f t="shared" si="142"/>
        <v>L</v>
      </c>
      <c r="P247" s="66">
        <f t="shared" si="165"/>
        <v>3</v>
      </c>
      <c r="Q247" s="66">
        <f t="shared" si="133"/>
        <v>7</v>
      </c>
      <c r="R247" s="66">
        <f t="shared" si="134"/>
        <v>1</v>
      </c>
      <c r="S247" s="106">
        <f t="shared" si="127"/>
        <v>21</v>
      </c>
      <c r="T247" s="106">
        <f t="shared" si="143"/>
        <v>0</v>
      </c>
      <c r="U247" s="154">
        <f t="shared" si="144"/>
        <v>92</v>
      </c>
      <c r="W247" s="66" t="str">
        <f t="shared" si="145"/>
        <v>L</v>
      </c>
      <c r="X247" s="66">
        <f t="shared" si="166"/>
        <v>1</v>
      </c>
      <c r="Y247" s="66">
        <f t="shared" si="155"/>
        <v>4</v>
      </c>
      <c r="Z247" s="66">
        <f t="shared" si="156"/>
        <v>2</v>
      </c>
      <c r="AA247" s="106">
        <f t="shared" si="157"/>
        <v>5</v>
      </c>
      <c r="AB247" s="106">
        <f t="shared" si="158"/>
        <v>0</v>
      </c>
      <c r="AC247" s="154">
        <f t="shared" si="146"/>
        <v>-153</v>
      </c>
      <c r="AD247" s="155">
        <f t="shared" si="147"/>
        <v>103</v>
      </c>
      <c r="AF247" s="66" t="str">
        <f t="shared" si="148"/>
        <v>W</v>
      </c>
      <c r="AG247" s="66">
        <f t="shared" si="159"/>
        <v>2</v>
      </c>
      <c r="AH247" s="66">
        <f t="shared" si="160"/>
        <v>6</v>
      </c>
      <c r="AI247" s="66">
        <f t="shared" si="161"/>
        <v>1</v>
      </c>
      <c r="AJ247" s="106">
        <f t="shared" si="162"/>
        <v>13</v>
      </c>
      <c r="AK247" s="106">
        <f t="shared" si="163"/>
        <v>24</v>
      </c>
      <c r="AL247" s="154">
        <f t="shared" si="149"/>
        <v>281</v>
      </c>
      <c r="AM247" s="155">
        <f t="shared" si="150"/>
        <v>281</v>
      </c>
      <c r="AO247" s="66" t="str">
        <f t="shared" si="151"/>
        <v>W</v>
      </c>
      <c r="AP247" s="66">
        <f t="shared" si="135"/>
        <v>2</v>
      </c>
      <c r="AQ247" s="66">
        <f t="shared" si="152"/>
        <v>7</v>
      </c>
      <c r="AR247" s="66">
        <f t="shared" si="153"/>
        <v>1</v>
      </c>
      <c r="AS247" s="106">
        <f t="shared" si="128"/>
        <v>21</v>
      </c>
      <c r="AT247" s="106">
        <f t="shared" si="164"/>
        <v>39</v>
      </c>
      <c r="AU247" s="154">
        <f t="shared" si="154"/>
        <v>-487</v>
      </c>
    </row>
    <row r="248" spans="1:47">
      <c r="A248" s="197">
        <f t="shared" si="136"/>
        <v>238</v>
      </c>
      <c r="B248" s="198">
        <f>Data!B248</f>
        <v>22</v>
      </c>
      <c r="D248" s="112">
        <f t="shared" si="129"/>
        <v>2</v>
      </c>
      <c r="E248" s="116" t="str">
        <f t="shared" si="130"/>
        <v>A</v>
      </c>
      <c r="F248" s="158"/>
      <c r="G248" s="66" t="str">
        <f t="shared" si="137"/>
        <v>L</v>
      </c>
      <c r="H248" s="66">
        <f t="shared" si="131"/>
        <v>1</v>
      </c>
      <c r="I248" s="66">
        <f t="shared" si="138"/>
        <v>7</v>
      </c>
      <c r="J248" s="66">
        <f t="shared" si="139"/>
        <v>2</v>
      </c>
      <c r="K248" s="106">
        <f t="shared" si="132"/>
        <v>21</v>
      </c>
      <c r="L248" s="106">
        <f t="shared" si="140"/>
        <v>0</v>
      </c>
      <c r="M248" s="154">
        <f t="shared" si="141"/>
        <v>-364</v>
      </c>
      <c r="O248" s="66" t="str">
        <f t="shared" si="142"/>
        <v>L</v>
      </c>
      <c r="P248" s="66">
        <f t="shared" si="165"/>
        <v>3</v>
      </c>
      <c r="Q248" s="66">
        <f t="shared" si="133"/>
        <v>7</v>
      </c>
      <c r="R248" s="66">
        <f t="shared" si="134"/>
        <v>2</v>
      </c>
      <c r="S248" s="106">
        <f t="shared" si="127"/>
        <v>21</v>
      </c>
      <c r="T248" s="106">
        <f t="shared" si="143"/>
        <v>0</v>
      </c>
      <c r="U248" s="154">
        <f t="shared" si="144"/>
        <v>71</v>
      </c>
      <c r="W248" s="66" t="str">
        <f t="shared" si="145"/>
        <v>L</v>
      </c>
      <c r="X248" s="66">
        <f t="shared" si="166"/>
        <v>1</v>
      </c>
      <c r="Y248" s="66">
        <f t="shared" si="155"/>
        <v>5</v>
      </c>
      <c r="Z248" s="66">
        <f t="shared" si="156"/>
        <v>1</v>
      </c>
      <c r="AA248" s="106">
        <f t="shared" si="157"/>
        <v>8</v>
      </c>
      <c r="AB248" s="106">
        <f t="shared" si="158"/>
        <v>0</v>
      </c>
      <c r="AC248" s="154">
        <f t="shared" si="146"/>
        <v>-161</v>
      </c>
      <c r="AD248" s="155">
        <f t="shared" si="147"/>
        <v>103</v>
      </c>
      <c r="AF248" s="66" t="str">
        <f t="shared" si="148"/>
        <v>W</v>
      </c>
      <c r="AG248" s="66">
        <f t="shared" si="159"/>
        <v>2</v>
      </c>
      <c r="AH248" s="66">
        <f t="shared" si="160"/>
        <v>1</v>
      </c>
      <c r="AI248" s="66">
        <f t="shared" si="161"/>
        <v>1</v>
      </c>
      <c r="AJ248" s="106">
        <f t="shared" si="162"/>
        <v>1</v>
      </c>
      <c r="AK248" s="106">
        <f t="shared" si="163"/>
        <v>39</v>
      </c>
      <c r="AL248" s="154">
        <f t="shared" si="149"/>
        <v>319</v>
      </c>
      <c r="AM248" s="155">
        <f t="shared" si="150"/>
        <v>319</v>
      </c>
      <c r="AO248" s="66" t="str">
        <f t="shared" si="151"/>
        <v>W</v>
      </c>
      <c r="AP248" s="66">
        <f t="shared" si="135"/>
        <v>2</v>
      </c>
      <c r="AQ248" s="66">
        <f t="shared" si="152"/>
        <v>7</v>
      </c>
      <c r="AR248" s="66">
        <f t="shared" si="153"/>
        <v>2</v>
      </c>
      <c r="AS248" s="106">
        <f t="shared" si="128"/>
        <v>21</v>
      </c>
      <c r="AT248" s="106">
        <f t="shared" si="164"/>
        <v>63</v>
      </c>
      <c r="AU248" s="154">
        <f t="shared" si="154"/>
        <v>-445</v>
      </c>
    </row>
    <row r="249" spans="1:47">
      <c r="A249" s="197">
        <f t="shared" si="136"/>
        <v>239</v>
      </c>
      <c r="B249" s="198">
        <f>Data!B249</f>
        <v>34</v>
      </c>
      <c r="D249" s="112">
        <f t="shared" si="129"/>
        <v>3</v>
      </c>
      <c r="E249" s="116" t="str">
        <f t="shared" si="130"/>
        <v>A</v>
      </c>
      <c r="F249" s="158"/>
      <c r="G249" s="66" t="str">
        <f t="shared" si="137"/>
        <v>L</v>
      </c>
      <c r="H249" s="66">
        <f t="shared" si="131"/>
        <v>1</v>
      </c>
      <c r="I249" s="66">
        <f t="shared" si="138"/>
        <v>8</v>
      </c>
      <c r="J249" s="66">
        <f t="shared" si="139"/>
        <v>1</v>
      </c>
      <c r="K249" s="106">
        <f t="shared" si="132"/>
        <v>34</v>
      </c>
      <c r="L249" s="106">
        <f t="shared" si="140"/>
        <v>0</v>
      </c>
      <c r="M249" s="154">
        <f t="shared" si="141"/>
        <v>-398</v>
      </c>
      <c r="O249" s="66" t="str">
        <f t="shared" si="142"/>
        <v>W</v>
      </c>
      <c r="P249" s="66">
        <f t="shared" si="165"/>
        <v>3</v>
      </c>
      <c r="Q249" s="66">
        <f t="shared" si="133"/>
        <v>8</v>
      </c>
      <c r="R249" s="66">
        <f t="shared" si="134"/>
        <v>1</v>
      </c>
      <c r="S249" s="106">
        <f t="shared" si="127"/>
        <v>34</v>
      </c>
      <c r="T249" s="106">
        <f t="shared" si="143"/>
        <v>63</v>
      </c>
      <c r="U249" s="154">
        <f t="shared" si="144"/>
        <v>100</v>
      </c>
      <c r="W249" s="66" t="str">
        <f t="shared" si="145"/>
        <v>L</v>
      </c>
      <c r="X249" s="66">
        <f t="shared" si="166"/>
        <v>1</v>
      </c>
      <c r="Y249" s="66">
        <f t="shared" si="155"/>
        <v>5</v>
      </c>
      <c r="Z249" s="66">
        <f t="shared" si="156"/>
        <v>2</v>
      </c>
      <c r="AA249" s="106">
        <f t="shared" si="157"/>
        <v>8</v>
      </c>
      <c r="AB249" s="106">
        <f t="shared" si="158"/>
        <v>0</v>
      </c>
      <c r="AC249" s="154">
        <f t="shared" si="146"/>
        <v>-169</v>
      </c>
      <c r="AD249" s="155">
        <f t="shared" si="147"/>
        <v>103</v>
      </c>
      <c r="AF249" s="66" t="str">
        <f t="shared" si="148"/>
        <v>L</v>
      </c>
      <c r="AG249" s="66">
        <f t="shared" si="159"/>
        <v>3</v>
      </c>
      <c r="AH249" s="66">
        <f t="shared" si="160"/>
        <v>1</v>
      </c>
      <c r="AI249" s="66">
        <f t="shared" si="161"/>
        <v>1</v>
      </c>
      <c r="AJ249" s="106">
        <f t="shared" si="162"/>
        <v>1</v>
      </c>
      <c r="AK249" s="106">
        <f t="shared" si="163"/>
        <v>0</v>
      </c>
      <c r="AL249" s="154">
        <f t="shared" si="149"/>
        <v>318</v>
      </c>
      <c r="AM249" s="155">
        <f t="shared" si="150"/>
        <v>319</v>
      </c>
      <c r="AO249" s="66" t="str">
        <f t="shared" si="151"/>
        <v>L</v>
      </c>
      <c r="AP249" s="66">
        <f t="shared" si="135"/>
        <v>3</v>
      </c>
      <c r="AQ249" s="66">
        <f t="shared" si="152"/>
        <v>8</v>
      </c>
      <c r="AR249" s="66">
        <f t="shared" si="153"/>
        <v>1</v>
      </c>
      <c r="AS249" s="106">
        <f t="shared" si="128"/>
        <v>34</v>
      </c>
      <c r="AT249" s="106">
        <f t="shared" si="164"/>
        <v>0</v>
      </c>
      <c r="AU249" s="154">
        <f t="shared" si="154"/>
        <v>-479</v>
      </c>
    </row>
    <row r="250" spans="1:47">
      <c r="A250" s="197">
        <f t="shared" si="136"/>
        <v>240</v>
      </c>
      <c r="B250" s="198">
        <f>Data!B250</f>
        <v>17</v>
      </c>
      <c r="D250" s="112">
        <f t="shared" si="129"/>
        <v>2</v>
      </c>
      <c r="E250" s="116" t="str">
        <f t="shared" si="130"/>
        <v>B</v>
      </c>
      <c r="F250" s="158"/>
      <c r="G250" s="66" t="str">
        <f t="shared" si="137"/>
        <v>L</v>
      </c>
      <c r="H250" s="66">
        <f t="shared" si="131"/>
        <v>1</v>
      </c>
      <c r="I250" s="66">
        <f t="shared" si="138"/>
        <v>8</v>
      </c>
      <c r="J250" s="66">
        <f t="shared" si="139"/>
        <v>2</v>
      </c>
      <c r="K250" s="106">
        <f t="shared" si="132"/>
        <v>34</v>
      </c>
      <c r="L250" s="106">
        <f t="shared" si="140"/>
        <v>0</v>
      </c>
      <c r="M250" s="154">
        <f t="shared" si="141"/>
        <v>-432</v>
      </c>
      <c r="O250" s="66" t="str">
        <f t="shared" si="142"/>
        <v>L</v>
      </c>
      <c r="P250" s="66">
        <f t="shared" si="165"/>
        <v>3</v>
      </c>
      <c r="Q250" s="66">
        <f t="shared" si="133"/>
        <v>8</v>
      </c>
      <c r="R250" s="66">
        <f t="shared" si="134"/>
        <v>2</v>
      </c>
      <c r="S250" s="106">
        <f t="shared" si="127"/>
        <v>34</v>
      </c>
      <c r="T250" s="106">
        <f t="shared" si="143"/>
        <v>0</v>
      </c>
      <c r="U250" s="154">
        <f t="shared" si="144"/>
        <v>66</v>
      </c>
      <c r="W250" s="66" t="str">
        <f t="shared" si="145"/>
        <v>L</v>
      </c>
      <c r="X250" s="66">
        <f t="shared" si="166"/>
        <v>1</v>
      </c>
      <c r="Y250" s="66">
        <f t="shared" si="155"/>
        <v>6</v>
      </c>
      <c r="Z250" s="66">
        <f t="shared" si="156"/>
        <v>1</v>
      </c>
      <c r="AA250" s="106">
        <f t="shared" si="157"/>
        <v>13</v>
      </c>
      <c r="AB250" s="106">
        <f t="shared" si="158"/>
        <v>0</v>
      </c>
      <c r="AC250" s="154">
        <f t="shared" si="146"/>
        <v>-182</v>
      </c>
      <c r="AD250" s="155">
        <f t="shared" si="147"/>
        <v>103</v>
      </c>
      <c r="AF250" s="66" t="str">
        <f t="shared" si="148"/>
        <v>L</v>
      </c>
      <c r="AG250" s="66">
        <f t="shared" si="159"/>
        <v>2</v>
      </c>
      <c r="AH250" s="66">
        <f t="shared" si="160"/>
        <v>1</v>
      </c>
      <c r="AI250" s="66">
        <f t="shared" si="161"/>
        <v>2</v>
      </c>
      <c r="AJ250" s="106">
        <f t="shared" si="162"/>
        <v>1</v>
      </c>
      <c r="AK250" s="106">
        <f t="shared" si="163"/>
        <v>0</v>
      </c>
      <c r="AL250" s="154">
        <f t="shared" si="149"/>
        <v>317</v>
      </c>
      <c r="AM250" s="155">
        <f t="shared" si="150"/>
        <v>319</v>
      </c>
      <c r="AO250" s="66" t="str">
        <f t="shared" si="151"/>
        <v>L</v>
      </c>
      <c r="AP250" s="66">
        <f t="shared" si="135"/>
        <v>2</v>
      </c>
      <c r="AQ250" s="66">
        <f t="shared" si="152"/>
        <v>8</v>
      </c>
      <c r="AR250" s="66">
        <f t="shared" si="153"/>
        <v>2</v>
      </c>
      <c r="AS250" s="106">
        <f t="shared" si="128"/>
        <v>34</v>
      </c>
      <c r="AT250" s="106">
        <f t="shared" si="164"/>
        <v>0</v>
      </c>
      <c r="AU250" s="154">
        <f t="shared" si="154"/>
        <v>-513</v>
      </c>
    </row>
    <row r="251" spans="1:47">
      <c r="A251" s="197">
        <f t="shared" si="136"/>
        <v>241</v>
      </c>
      <c r="B251" s="198">
        <f>Data!B251</f>
        <v>2</v>
      </c>
      <c r="D251" s="112">
        <f t="shared" si="129"/>
        <v>1</v>
      </c>
      <c r="E251" s="116" t="str">
        <f t="shared" si="130"/>
        <v>B</v>
      </c>
      <c r="F251" s="158"/>
      <c r="G251" s="66" t="str">
        <f t="shared" si="137"/>
        <v>W</v>
      </c>
      <c r="H251" s="66">
        <f t="shared" si="131"/>
        <v>1</v>
      </c>
      <c r="I251" s="66">
        <f t="shared" si="138"/>
        <v>1</v>
      </c>
      <c r="J251" s="66">
        <f t="shared" si="139"/>
        <v>1</v>
      </c>
      <c r="K251" s="106">
        <f t="shared" si="132"/>
        <v>1</v>
      </c>
      <c r="L251" s="106">
        <f t="shared" si="140"/>
        <v>102</v>
      </c>
      <c r="M251" s="154">
        <f t="shared" si="141"/>
        <v>-331</v>
      </c>
      <c r="O251" s="66" t="str">
        <f t="shared" si="142"/>
        <v>L</v>
      </c>
      <c r="P251" s="66">
        <f t="shared" si="165"/>
        <v>1</v>
      </c>
      <c r="Q251" s="66">
        <f t="shared" si="133"/>
        <v>1</v>
      </c>
      <c r="R251" s="66">
        <f t="shared" si="134"/>
        <v>1</v>
      </c>
      <c r="S251" s="106">
        <f t="shared" si="127"/>
        <v>1</v>
      </c>
      <c r="T251" s="106">
        <f t="shared" si="143"/>
        <v>0</v>
      </c>
      <c r="U251" s="154">
        <f t="shared" si="144"/>
        <v>65</v>
      </c>
      <c r="W251" s="66" t="str">
        <f t="shared" si="145"/>
        <v>W</v>
      </c>
      <c r="X251" s="66">
        <f t="shared" si="166"/>
        <v>1</v>
      </c>
      <c r="Y251" s="66">
        <f t="shared" si="155"/>
        <v>6</v>
      </c>
      <c r="Z251" s="66">
        <f t="shared" si="156"/>
        <v>2</v>
      </c>
      <c r="AA251" s="106">
        <f t="shared" si="157"/>
        <v>13</v>
      </c>
      <c r="AB251" s="106">
        <f t="shared" si="158"/>
        <v>39</v>
      </c>
      <c r="AC251" s="154">
        <f t="shared" si="146"/>
        <v>-156</v>
      </c>
      <c r="AD251" s="155">
        <f t="shared" si="147"/>
        <v>103</v>
      </c>
      <c r="AF251" s="66" t="str">
        <f t="shared" si="148"/>
        <v>L</v>
      </c>
      <c r="AG251" s="66">
        <f t="shared" si="159"/>
        <v>1</v>
      </c>
      <c r="AH251" s="66">
        <f t="shared" si="160"/>
        <v>2</v>
      </c>
      <c r="AI251" s="66">
        <f t="shared" si="161"/>
        <v>1</v>
      </c>
      <c r="AJ251" s="106">
        <f t="shared" si="162"/>
        <v>2</v>
      </c>
      <c r="AK251" s="106">
        <f t="shared" si="163"/>
        <v>0</v>
      </c>
      <c r="AL251" s="154">
        <f t="shared" si="149"/>
        <v>315</v>
      </c>
      <c r="AM251" s="155">
        <f t="shared" si="150"/>
        <v>319</v>
      </c>
      <c r="AO251" s="66" t="str">
        <f t="shared" si="151"/>
        <v>L</v>
      </c>
      <c r="AP251" s="66">
        <f t="shared" si="135"/>
        <v>1</v>
      </c>
      <c r="AQ251" s="66">
        <f t="shared" si="152"/>
        <v>1</v>
      </c>
      <c r="AR251" s="66">
        <f t="shared" si="153"/>
        <v>1</v>
      </c>
      <c r="AS251" s="106">
        <f t="shared" si="128"/>
        <v>1</v>
      </c>
      <c r="AT251" s="106">
        <f t="shared" si="164"/>
        <v>0</v>
      </c>
      <c r="AU251" s="154">
        <f t="shared" si="154"/>
        <v>-514</v>
      </c>
    </row>
    <row r="252" spans="1:47">
      <c r="A252" s="197">
        <f t="shared" si="136"/>
        <v>242</v>
      </c>
      <c r="B252" s="198">
        <f>Data!B252</f>
        <v>1</v>
      </c>
      <c r="D252" s="112">
        <f t="shared" si="129"/>
        <v>1</v>
      </c>
      <c r="E252" s="116" t="str">
        <f t="shared" si="130"/>
        <v>A</v>
      </c>
      <c r="F252" s="158"/>
      <c r="G252" s="66" t="str">
        <f t="shared" si="137"/>
        <v>W</v>
      </c>
      <c r="H252" s="66">
        <f t="shared" si="131"/>
        <v>1</v>
      </c>
      <c r="I252" s="66">
        <f t="shared" si="138"/>
        <v>1</v>
      </c>
      <c r="J252" s="66">
        <f t="shared" si="139"/>
        <v>2</v>
      </c>
      <c r="K252" s="106">
        <f t="shared" si="132"/>
        <v>1</v>
      </c>
      <c r="L252" s="106">
        <f t="shared" si="140"/>
        <v>3</v>
      </c>
      <c r="M252" s="154">
        <f t="shared" si="141"/>
        <v>-329</v>
      </c>
      <c r="O252" s="66" t="str">
        <f t="shared" si="142"/>
        <v>W</v>
      </c>
      <c r="P252" s="66">
        <f t="shared" si="165"/>
        <v>1</v>
      </c>
      <c r="Q252" s="66">
        <f t="shared" si="133"/>
        <v>1</v>
      </c>
      <c r="R252" s="66">
        <f t="shared" si="134"/>
        <v>2</v>
      </c>
      <c r="S252" s="106">
        <f t="shared" si="127"/>
        <v>1</v>
      </c>
      <c r="T252" s="106">
        <f t="shared" si="143"/>
        <v>3</v>
      </c>
      <c r="U252" s="154">
        <f t="shared" si="144"/>
        <v>67</v>
      </c>
      <c r="W252" s="66" t="str">
        <f t="shared" si="145"/>
        <v>W</v>
      </c>
      <c r="X252" s="66">
        <f t="shared" si="166"/>
        <v>1</v>
      </c>
      <c r="Y252" s="66">
        <f t="shared" si="155"/>
        <v>7</v>
      </c>
      <c r="Z252" s="66">
        <f t="shared" si="156"/>
        <v>1</v>
      </c>
      <c r="AA252" s="106">
        <f t="shared" si="157"/>
        <v>21</v>
      </c>
      <c r="AB252" s="106">
        <f t="shared" si="158"/>
        <v>39</v>
      </c>
      <c r="AC252" s="154">
        <f t="shared" si="146"/>
        <v>-138</v>
      </c>
      <c r="AD252" s="155">
        <f t="shared" si="147"/>
        <v>103</v>
      </c>
      <c r="AF252" s="66" t="str">
        <f t="shared" si="148"/>
        <v>W</v>
      </c>
      <c r="AG252" s="66">
        <f t="shared" si="159"/>
        <v>1</v>
      </c>
      <c r="AH252" s="66">
        <f t="shared" si="160"/>
        <v>2</v>
      </c>
      <c r="AI252" s="66">
        <f t="shared" si="161"/>
        <v>2</v>
      </c>
      <c r="AJ252" s="106">
        <f t="shared" si="162"/>
        <v>2</v>
      </c>
      <c r="AK252" s="106">
        <f t="shared" si="163"/>
        <v>6</v>
      </c>
      <c r="AL252" s="154">
        <f t="shared" si="149"/>
        <v>319</v>
      </c>
      <c r="AM252" s="155">
        <f t="shared" si="150"/>
        <v>319</v>
      </c>
      <c r="AO252" s="66" t="str">
        <f t="shared" si="151"/>
        <v>W</v>
      </c>
      <c r="AP252" s="66">
        <f t="shared" si="135"/>
        <v>1</v>
      </c>
      <c r="AQ252" s="66">
        <f t="shared" si="152"/>
        <v>1</v>
      </c>
      <c r="AR252" s="66">
        <f t="shared" si="153"/>
        <v>2</v>
      </c>
      <c r="AS252" s="106">
        <f t="shared" si="128"/>
        <v>1</v>
      </c>
      <c r="AT252" s="106">
        <f t="shared" si="164"/>
        <v>3</v>
      </c>
      <c r="AU252" s="154">
        <f t="shared" si="154"/>
        <v>-512</v>
      </c>
    </row>
    <row r="253" spans="1:47">
      <c r="A253" s="197">
        <f t="shared" si="136"/>
        <v>243</v>
      </c>
      <c r="B253" s="198">
        <f>Data!B253</f>
        <v>31</v>
      </c>
      <c r="D253" s="112">
        <f t="shared" si="129"/>
        <v>3</v>
      </c>
      <c r="E253" s="116" t="str">
        <f t="shared" si="130"/>
        <v>A</v>
      </c>
      <c r="F253" s="158"/>
      <c r="G253" s="66" t="str">
        <f t="shared" si="137"/>
        <v>L</v>
      </c>
      <c r="H253" s="66">
        <f t="shared" si="131"/>
        <v>1</v>
      </c>
      <c r="I253" s="66">
        <f t="shared" si="138"/>
        <v>2</v>
      </c>
      <c r="J253" s="66">
        <f t="shared" si="139"/>
        <v>1</v>
      </c>
      <c r="K253" s="106">
        <f t="shared" si="132"/>
        <v>2</v>
      </c>
      <c r="L253" s="106">
        <f t="shared" si="140"/>
        <v>0</v>
      </c>
      <c r="M253" s="154">
        <f t="shared" si="141"/>
        <v>-331</v>
      </c>
      <c r="O253" s="66" t="str">
        <f t="shared" si="142"/>
        <v>L</v>
      </c>
      <c r="P253" s="66">
        <f t="shared" si="165"/>
        <v>1</v>
      </c>
      <c r="Q253" s="66">
        <f t="shared" si="133"/>
        <v>2</v>
      </c>
      <c r="R253" s="66">
        <f t="shared" si="134"/>
        <v>1</v>
      </c>
      <c r="S253" s="106">
        <f t="shared" si="127"/>
        <v>2</v>
      </c>
      <c r="T253" s="106">
        <f t="shared" si="143"/>
        <v>0</v>
      </c>
      <c r="U253" s="154">
        <f t="shared" si="144"/>
        <v>65</v>
      </c>
      <c r="W253" s="66" t="str">
        <f t="shared" si="145"/>
        <v>L</v>
      </c>
      <c r="X253" s="66">
        <f t="shared" si="166"/>
        <v>1</v>
      </c>
      <c r="Y253" s="66">
        <f t="shared" si="155"/>
        <v>7</v>
      </c>
      <c r="Z253" s="66">
        <f t="shared" si="156"/>
        <v>2</v>
      </c>
      <c r="AA253" s="106">
        <f t="shared" si="157"/>
        <v>21</v>
      </c>
      <c r="AB253" s="106">
        <f t="shared" si="158"/>
        <v>0</v>
      </c>
      <c r="AC253" s="154">
        <f t="shared" si="146"/>
        <v>-159</v>
      </c>
      <c r="AD253" s="155">
        <f t="shared" si="147"/>
        <v>103</v>
      </c>
      <c r="AF253" s="66" t="str">
        <f t="shared" si="148"/>
        <v>L</v>
      </c>
      <c r="AG253" s="66">
        <f t="shared" si="159"/>
        <v>3</v>
      </c>
      <c r="AH253" s="66">
        <f t="shared" si="160"/>
        <v>3</v>
      </c>
      <c r="AI253" s="66">
        <f t="shared" si="161"/>
        <v>1</v>
      </c>
      <c r="AJ253" s="106">
        <f t="shared" si="162"/>
        <v>3</v>
      </c>
      <c r="AK253" s="106">
        <f t="shared" si="163"/>
        <v>0</v>
      </c>
      <c r="AL253" s="154">
        <f t="shared" si="149"/>
        <v>316</v>
      </c>
      <c r="AM253" s="155">
        <f t="shared" si="150"/>
        <v>319</v>
      </c>
      <c r="AO253" s="66" t="str">
        <f t="shared" si="151"/>
        <v>L</v>
      </c>
      <c r="AP253" s="66">
        <f t="shared" si="135"/>
        <v>3</v>
      </c>
      <c r="AQ253" s="66">
        <f t="shared" si="152"/>
        <v>2</v>
      </c>
      <c r="AR253" s="66">
        <f t="shared" si="153"/>
        <v>1</v>
      </c>
      <c r="AS253" s="106">
        <f t="shared" si="128"/>
        <v>2</v>
      </c>
      <c r="AT253" s="106">
        <f t="shared" si="164"/>
        <v>0</v>
      </c>
      <c r="AU253" s="154">
        <f t="shared" si="154"/>
        <v>-514</v>
      </c>
    </row>
    <row r="254" spans="1:47">
      <c r="A254" s="197">
        <f t="shared" si="136"/>
        <v>244</v>
      </c>
      <c r="B254" s="198">
        <f>Data!B254</f>
        <v>27</v>
      </c>
      <c r="D254" s="112">
        <f t="shared" si="129"/>
        <v>3</v>
      </c>
      <c r="E254" s="116" t="str">
        <f t="shared" si="130"/>
        <v>C</v>
      </c>
      <c r="F254" s="158"/>
      <c r="G254" s="66" t="str">
        <f t="shared" si="137"/>
        <v>L</v>
      </c>
      <c r="H254" s="66">
        <f t="shared" si="131"/>
        <v>1</v>
      </c>
      <c r="I254" s="66">
        <f t="shared" si="138"/>
        <v>2</v>
      </c>
      <c r="J254" s="66">
        <f t="shared" si="139"/>
        <v>2</v>
      </c>
      <c r="K254" s="106">
        <f t="shared" si="132"/>
        <v>2</v>
      </c>
      <c r="L254" s="106">
        <f t="shared" si="140"/>
        <v>0</v>
      </c>
      <c r="M254" s="154">
        <f t="shared" si="141"/>
        <v>-333</v>
      </c>
      <c r="O254" s="66" t="str">
        <f t="shared" si="142"/>
        <v>L</v>
      </c>
      <c r="P254" s="66">
        <f t="shared" si="165"/>
        <v>1</v>
      </c>
      <c r="Q254" s="66">
        <f t="shared" si="133"/>
        <v>2</v>
      </c>
      <c r="R254" s="66">
        <f t="shared" si="134"/>
        <v>2</v>
      </c>
      <c r="S254" s="106">
        <f t="shared" si="127"/>
        <v>2</v>
      </c>
      <c r="T254" s="106">
        <f t="shared" si="143"/>
        <v>0</v>
      </c>
      <c r="U254" s="154">
        <f t="shared" si="144"/>
        <v>63</v>
      </c>
      <c r="W254" s="66" t="str">
        <f t="shared" si="145"/>
        <v>L</v>
      </c>
      <c r="X254" s="66">
        <f t="shared" si="166"/>
        <v>1</v>
      </c>
      <c r="Y254" s="66">
        <f t="shared" si="155"/>
        <v>8</v>
      </c>
      <c r="Z254" s="66">
        <f t="shared" si="156"/>
        <v>1</v>
      </c>
      <c r="AA254" s="106">
        <f t="shared" si="157"/>
        <v>34</v>
      </c>
      <c r="AB254" s="106">
        <f t="shared" si="158"/>
        <v>0</v>
      </c>
      <c r="AC254" s="154">
        <f t="shared" si="146"/>
        <v>-193</v>
      </c>
      <c r="AD254" s="155">
        <f t="shared" si="147"/>
        <v>103</v>
      </c>
      <c r="AF254" s="66" t="str">
        <f t="shared" si="148"/>
        <v>W</v>
      </c>
      <c r="AG254" s="66">
        <f t="shared" si="159"/>
        <v>3</v>
      </c>
      <c r="AH254" s="66">
        <f t="shared" si="160"/>
        <v>3</v>
      </c>
      <c r="AI254" s="66">
        <f t="shared" si="161"/>
        <v>2</v>
      </c>
      <c r="AJ254" s="106">
        <f t="shared" si="162"/>
        <v>3</v>
      </c>
      <c r="AK254" s="106">
        <f t="shared" si="163"/>
        <v>9</v>
      </c>
      <c r="AL254" s="154">
        <f t="shared" si="149"/>
        <v>322</v>
      </c>
      <c r="AM254" s="155">
        <f t="shared" si="150"/>
        <v>322</v>
      </c>
      <c r="AO254" s="66" t="str">
        <f t="shared" si="151"/>
        <v>W</v>
      </c>
      <c r="AP254" s="66">
        <f t="shared" si="135"/>
        <v>3</v>
      </c>
      <c r="AQ254" s="66">
        <f t="shared" si="152"/>
        <v>2</v>
      </c>
      <c r="AR254" s="66">
        <f t="shared" si="153"/>
        <v>2</v>
      </c>
      <c r="AS254" s="106">
        <f t="shared" si="128"/>
        <v>2</v>
      </c>
      <c r="AT254" s="106">
        <f t="shared" si="164"/>
        <v>6</v>
      </c>
      <c r="AU254" s="154">
        <f t="shared" si="154"/>
        <v>-510</v>
      </c>
    </row>
    <row r="255" spans="1:47">
      <c r="A255" s="197">
        <f t="shared" si="136"/>
        <v>245</v>
      </c>
      <c r="B255" s="198">
        <f>Data!B255</f>
        <v>13</v>
      </c>
      <c r="D255" s="112">
        <f t="shared" si="129"/>
        <v>2</v>
      </c>
      <c r="E255" s="116" t="str">
        <f t="shared" si="130"/>
        <v>A</v>
      </c>
      <c r="F255" s="158"/>
      <c r="G255" s="66" t="str">
        <f t="shared" si="137"/>
        <v>L</v>
      </c>
      <c r="H255" s="66">
        <f t="shared" si="131"/>
        <v>1</v>
      </c>
      <c r="I255" s="66">
        <f t="shared" si="138"/>
        <v>3</v>
      </c>
      <c r="J255" s="66">
        <f t="shared" si="139"/>
        <v>1</v>
      </c>
      <c r="K255" s="106">
        <f t="shared" si="132"/>
        <v>3</v>
      </c>
      <c r="L255" s="106">
        <f t="shared" si="140"/>
        <v>0</v>
      </c>
      <c r="M255" s="154">
        <f t="shared" si="141"/>
        <v>-336</v>
      </c>
      <c r="O255" s="66" t="str">
        <f t="shared" si="142"/>
        <v>L</v>
      </c>
      <c r="P255" s="66">
        <f t="shared" si="165"/>
        <v>1</v>
      </c>
      <c r="Q255" s="66">
        <f t="shared" si="133"/>
        <v>3</v>
      </c>
      <c r="R255" s="66">
        <f t="shared" si="134"/>
        <v>1</v>
      </c>
      <c r="S255" s="106">
        <f t="shared" si="127"/>
        <v>3</v>
      </c>
      <c r="T255" s="106">
        <f t="shared" si="143"/>
        <v>0</v>
      </c>
      <c r="U255" s="154">
        <f t="shared" si="144"/>
        <v>60</v>
      </c>
      <c r="W255" s="66" t="str">
        <f t="shared" si="145"/>
        <v>L</v>
      </c>
      <c r="X255" s="66">
        <f t="shared" si="166"/>
        <v>1</v>
      </c>
      <c r="Y255" s="66">
        <f t="shared" si="155"/>
        <v>8</v>
      </c>
      <c r="Z255" s="66">
        <f t="shared" si="156"/>
        <v>2</v>
      </c>
      <c r="AA255" s="106">
        <f t="shared" si="157"/>
        <v>34</v>
      </c>
      <c r="AB255" s="106">
        <f t="shared" si="158"/>
        <v>0</v>
      </c>
      <c r="AC255" s="154">
        <f t="shared" si="146"/>
        <v>-227</v>
      </c>
      <c r="AD255" s="155">
        <f t="shared" si="147"/>
        <v>103</v>
      </c>
      <c r="AF255" s="66" t="str">
        <f t="shared" si="148"/>
        <v>L</v>
      </c>
      <c r="AG255" s="66">
        <f t="shared" si="159"/>
        <v>2</v>
      </c>
      <c r="AH255" s="66">
        <f t="shared" si="160"/>
        <v>1</v>
      </c>
      <c r="AI255" s="66">
        <f t="shared" si="161"/>
        <v>1</v>
      </c>
      <c r="AJ255" s="106">
        <f t="shared" si="162"/>
        <v>1</v>
      </c>
      <c r="AK255" s="106">
        <f t="shared" si="163"/>
        <v>0</v>
      </c>
      <c r="AL255" s="154">
        <f t="shared" si="149"/>
        <v>321</v>
      </c>
      <c r="AM255" s="155">
        <f t="shared" si="150"/>
        <v>322</v>
      </c>
      <c r="AO255" s="66" t="str">
        <f t="shared" si="151"/>
        <v>L</v>
      </c>
      <c r="AP255" s="66">
        <f t="shared" si="135"/>
        <v>2</v>
      </c>
      <c r="AQ255" s="66">
        <f t="shared" si="152"/>
        <v>3</v>
      </c>
      <c r="AR255" s="66">
        <f t="shared" si="153"/>
        <v>1</v>
      </c>
      <c r="AS255" s="106">
        <f t="shared" si="128"/>
        <v>3</v>
      </c>
      <c r="AT255" s="106">
        <f t="shared" si="164"/>
        <v>0</v>
      </c>
      <c r="AU255" s="154">
        <f t="shared" si="154"/>
        <v>-513</v>
      </c>
    </row>
    <row r="256" spans="1:47">
      <c r="A256" s="197">
        <f t="shared" si="136"/>
        <v>246</v>
      </c>
      <c r="B256" s="198">
        <f>Data!B256</f>
        <v>23</v>
      </c>
      <c r="D256" s="112">
        <f t="shared" si="129"/>
        <v>2</v>
      </c>
      <c r="E256" s="116" t="str">
        <f t="shared" si="130"/>
        <v>B</v>
      </c>
      <c r="F256" s="158"/>
      <c r="G256" s="66" t="str">
        <f t="shared" si="137"/>
        <v>L</v>
      </c>
      <c r="H256" s="66">
        <f t="shared" si="131"/>
        <v>1</v>
      </c>
      <c r="I256" s="66">
        <f t="shared" si="138"/>
        <v>3</v>
      </c>
      <c r="J256" s="66">
        <f t="shared" si="139"/>
        <v>2</v>
      </c>
      <c r="K256" s="106">
        <f t="shared" si="132"/>
        <v>3</v>
      </c>
      <c r="L256" s="106">
        <f t="shared" si="140"/>
        <v>0</v>
      </c>
      <c r="M256" s="154">
        <f t="shared" si="141"/>
        <v>-339</v>
      </c>
      <c r="O256" s="66" t="str">
        <f t="shared" si="142"/>
        <v>L</v>
      </c>
      <c r="P256" s="66">
        <f t="shared" si="165"/>
        <v>1</v>
      </c>
      <c r="Q256" s="66">
        <f t="shared" si="133"/>
        <v>3</v>
      </c>
      <c r="R256" s="66">
        <f t="shared" si="134"/>
        <v>2</v>
      </c>
      <c r="S256" s="106">
        <f t="shared" si="127"/>
        <v>3</v>
      </c>
      <c r="T256" s="106">
        <f t="shared" si="143"/>
        <v>0</v>
      </c>
      <c r="U256" s="154">
        <f t="shared" si="144"/>
        <v>57</v>
      </c>
      <c r="W256" s="66" t="str">
        <f t="shared" si="145"/>
        <v>L</v>
      </c>
      <c r="X256" s="66">
        <f t="shared" si="166"/>
        <v>2</v>
      </c>
      <c r="Y256" s="66">
        <f t="shared" si="155"/>
        <v>1</v>
      </c>
      <c r="Z256" s="66">
        <f t="shared" si="156"/>
        <v>1</v>
      </c>
      <c r="AA256" s="106">
        <f t="shared" si="157"/>
        <v>1</v>
      </c>
      <c r="AB256" s="106">
        <f t="shared" si="158"/>
        <v>0</v>
      </c>
      <c r="AC256" s="154">
        <f t="shared" si="146"/>
        <v>-228</v>
      </c>
      <c r="AD256" s="155">
        <f t="shared" si="147"/>
        <v>103</v>
      </c>
      <c r="AF256" s="66" t="str">
        <f t="shared" si="148"/>
        <v>W</v>
      </c>
      <c r="AG256" s="66">
        <f t="shared" si="159"/>
        <v>2</v>
      </c>
      <c r="AH256" s="66">
        <f t="shared" si="160"/>
        <v>1</v>
      </c>
      <c r="AI256" s="66">
        <f t="shared" si="161"/>
        <v>2</v>
      </c>
      <c r="AJ256" s="106">
        <f t="shared" si="162"/>
        <v>1</v>
      </c>
      <c r="AK256" s="106">
        <f t="shared" si="163"/>
        <v>3</v>
      </c>
      <c r="AL256" s="154">
        <f t="shared" si="149"/>
        <v>323</v>
      </c>
      <c r="AM256" s="155">
        <f t="shared" si="150"/>
        <v>323</v>
      </c>
      <c r="AO256" s="66" t="str">
        <f t="shared" si="151"/>
        <v>W</v>
      </c>
      <c r="AP256" s="66">
        <f t="shared" si="135"/>
        <v>2</v>
      </c>
      <c r="AQ256" s="66">
        <f t="shared" si="152"/>
        <v>3</v>
      </c>
      <c r="AR256" s="66">
        <f t="shared" si="153"/>
        <v>2</v>
      </c>
      <c r="AS256" s="106">
        <f t="shared" si="128"/>
        <v>3</v>
      </c>
      <c r="AT256" s="106">
        <f t="shared" si="164"/>
        <v>9</v>
      </c>
      <c r="AU256" s="154">
        <f t="shared" si="154"/>
        <v>-507</v>
      </c>
    </row>
    <row r="257" spans="1:47">
      <c r="A257" s="197">
        <f t="shared" si="136"/>
        <v>247</v>
      </c>
      <c r="B257" s="198">
        <f>Data!B257</f>
        <v>33</v>
      </c>
      <c r="D257" s="112">
        <f t="shared" si="129"/>
        <v>3</v>
      </c>
      <c r="E257" s="116" t="str">
        <f t="shared" si="130"/>
        <v>C</v>
      </c>
      <c r="F257" s="158"/>
      <c r="G257" s="66" t="str">
        <f t="shared" si="137"/>
        <v>L</v>
      </c>
      <c r="H257" s="66">
        <f t="shared" si="131"/>
        <v>1</v>
      </c>
      <c r="I257" s="66">
        <f t="shared" si="138"/>
        <v>4</v>
      </c>
      <c r="J257" s="66">
        <f t="shared" si="139"/>
        <v>1</v>
      </c>
      <c r="K257" s="106">
        <f t="shared" si="132"/>
        <v>5</v>
      </c>
      <c r="L257" s="106">
        <f t="shared" si="140"/>
        <v>0</v>
      </c>
      <c r="M257" s="154">
        <f t="shared" si="141"/>
        <v>-344</v>
      </c>
      <c r="O257" s="66" t="str">
        <f t="shared" si="142"/>
        <v>L</v>
      </c>
      <c r="P257" s="66">
        <f t="shared" si="165"/>
        <v>1</v>
      </c>
      <c r="Q257" s="66">
        <f t="shared" si="133"/>
        <v>4</v>
      </c>
      <c r="R257" s="66">
        <f t="shared" si="134"/>
        <v>1</v>
      </c>
      <c r="S257" s="106">
        <f t="shared" si="127"/>
        <v>5</v>
      </c>
      <c r="T257" s="106">
        <f t="shared" si="143"/>
        <v>0</v>
      </c>
      <c r="U257" s="154">
        <f t="shared" si="144"/>
        <v>52</v>
      </c>
      <c r="W257" s="66" t="str">
        <f t="shared" si="145"/>
        <v>L</v>
      </c>
      <c r="X257" s="66">
        <f t="shared" si="166"/>
        <v>2</v>
      </c>
      <c r="Y257" s="66">
        <f t="shared" si="155"/>
        <v>1</v>
      </c>
      <c r="Z257" s="66">
        <f t="shared" si="156"/>
        <v>2</v>
      </c>
      <c r="AA257" s="106">
        <f t="shared" si="157"/>
        <v>1</v>
      </c>
      <c r="AB257" s="106">
        <f t="shared" si="158"/>
        <v>0</v>
      </c>
      <c r="AC257" s="154">
        <f t="shared" si="146"/>
        <v>-229</v>
      </c>
      <c r="AD257" s="155">
        <f t="shared" si="147"/>
        <v>103</v>
      </c>
      <c r="AF257" s="66" t="str">
        <f t="shared" si="148"/>
        <v>L</v>
      </c>
      <c r="AG257" s="66">
        <f t="shared" si="159"/>
        <v>3</v>
      </c>
      <c r="AH257" s="66">
        <f t="shared" si="160"/>
        <v>1</v>
      </c>
      <c r="AI257" s="66">
        <f t="shared" si="161"/>
        <v>1</v>
      </c>
      <c r="AJ257" s="106">
        <f t="shared" si="162"/>
        <v>1</v>
      </c>
      <c r="AK257" s="106">
        <f t="shared" si="163"/>
        <v>0</v>
      </c>
      <c r="AL257" s="154">
        <f t="shared" si="149"/>
        <v>322</v>
      </c>
      <c r="AM257" s="155">
        <f t="shared" si="150"/>
        <v>323</v>
      </c>
      <c r="AO257" s="66" t="str">
        <f t="shared" si="151"/>
        <v>L</v>
      </c>
      <c r="AP257" s="66">
        <f t="shared" si="135"/>
        <v>3</v>
      </c>
      <c r="AQ257" s="66">
        <f t="shared" si="152"/>
        <v>4</v>
      </c>
      <c r="AR257" s="66">
        <f t="shared" si="153"/>
        <v>1</v>
      </c>
      <c r="AS257" s="106">
        <f t="shared" si="128"/>
        <v>5</v>
      </c>
      <c r="AT257" s="106">
        <f t="shared" si="164"/>
        <v>0</v>
      </c>
      <c r="AU257" s="154">
        <f t="shared" si="154"/>
        <v>-512</v>
      </c>
    </row>
    <row r="258" spans="1:47">
      <c r="A258" s="197">
        <f t="shared" si="136"/>
        <v>248</v>
      </c>
      <c r="B258" s="198">
        <f>Data!B258</f>
        <v>24</v>
      </c>
      <c r="D258" s="112">
        <f t="shared" si="129"/>
        <v>2</v>
      </c>
      <c r="E258" s="116" t="str">
        <f t="shared" si="130"/>
        <v>C</v>
      </c>
      <c r="F258" s="158"/>
      <c r="G258" s="66" t="str">
        <f t="shared" si="137"/>
        <v>L</v>
      </c>
      <c r="H258" s="66">
        <f t="shared" si="131"/>
        <v>1</v>
      </c>
      <c r="I258" s="66">
        <f t="shared" si="138"/>
        <v>4</v>
      </c>
      <c r="J258" s="66">
        <f t="shared" si="139"/>
        <v>2</v>
      </c>
      <c r="K258" s="106">
        <f t="shared" si="132"/>
        <v>5</v>
      </c>
      <c r="L258" s="106">
        <f t="shared" si="140"/>
        <v>0</v>
      </c>
      <c r="M258" s="154">
        <f t="shared" si="141"/>
        <v>-349</v>
      </c>
      <c r="O258" s="66" t="str">
        <f t="shared" si="142"/>
        <v>L</v>
      </c>
      <c r="P258" s="66">
        <f t="shared" si="165"/>
        <v>1</v>
      </c>
      <c r="Q258" s="66">
        <f t="shared" si="133"/>
        <v>4</v>
      </c>
      <c r="R258" s="66">
        <f t="shared" si="134"/>
        <v>2</v>
      </c>
      <c r="S258" s="106">
        <f t="shared" si="127"/>
        <v>5</v>
      </c>
      <c r="T258" s="106">
        <f t="shared" si="143"/>
        <v>0</v>
      </c>
      <c r="U258" s="154">
        <f t="shared" si="144"/>
        <v>47</v>
      </c>
      <c r="W258" s="66" t="str">
        <f t="shared" si="145"/>
        <v>W</v>
      </c>
      <c r="X258" s="66">
        <f t="shared" si="166"/>
        <v>2</v>
      </c>
      <c r="Y258" s="66">
        <f t="shared" si="155"/>
        <v>2</v>
      </c>
      <c r="Z258" s="66">
        <f t="shared" si="156"/>
        <v>1</v>
      </c>
      <c r="AA258" s="106">
        <f t="shared" si="157"/>
        <v>2</v>
      </c>
      <c r="AB258" s="106">
        <f t="shared" si="158"/>
        <v>3</v>
      </c>
      <c r="AC258" s="154">
        <f t="shared" si="146"/>
        <v>-228</v>
      </c>
      <c r="AD258" s="155">
        <f t="shared" si="147"/>
        <v>103</v>
      </c>
      <c r="AF258" s="66" t="str">
        <f t="shared" si="148"/>
        <v>L</v>
      </c>
      <c r="AG258" s="66">
        <f t="shared" si="159"/>
        <v>2</v>
      </c>
      <c r="AH258" s="66">
        <f t="shared" si="160"/>
        <v>1</v>
      </c>
      <c r="AI258" s="66">
        <f t="shared" si="161"/>
        <v>2</v>
      </c>
      <c r="AJ258" s="106">
        <f t="shared" si="162"/>
        <v>1</v>
      </c>
      <c r="AK258" s="106">
        <f t="shared" si="163"/>
        <v>0</v>
      </c>
      <c r="AL258" s="154">
        <f t="shared" si="149"/>
        <v>321</v>
      </c>
      <c r="AM258" s="155">
        <f t="shared" si="150"/>
        <v>323</v>
      </c>
      <c r="AO258" s="66" t="str">
        <f t="shared" si="151"/>
        <v>L</v>
      </c>
      <c r="AP258" s="66">
        <f t="shared" si="135"/>
        <v>2</v>
      </c>
      <c r="AQ258" s="66">
        <f t="shared" si="152"/>
        <v>4</v>
      </c>
      <c r="AR258" s="66">
        <f t="shared" si="153"/>
        <v>2</v>
      </c>
      <c r="AS258" s="106">
        <f t="shared" si="128"/>
        <v>5</v>
      </c>
      <c r="AT258" s="106">
        <f t="shared" si="164"/>
        <v>0</v>
      </c>
      <c r="AU258" s="154">
        <f t="shared" si="154"/>
        <v>-517</v>
      </c>
    </row>
    <row r="259" spans="1:47">
      <c r="A259" s="197">
        <f t="shared" si="136"/>
        <v>249</v>
      </c>
      <c r="B259" s="198">
        <f>Data!B259</f>
        <v>2</v>
      </c>
      <c r="D259" s="112">
        <f t="shared" si="129"/>
        <v>1</v>
      </c>
      <c r="E259" s="116" t="str">
        <f t="shared" si="130"/>
        <v>B</v>
      </c>
      <c r="F259" s="158"/>
      <c r="G259" s="66" t="str">
        <f t="shared" si="137"/>
        <v>W</v>
      </c>
      <c r="H259" s="66">
        <f t="shared" si="131"/>
        <v>1</v>
      </c>
      <c r="I259" s="66">
        <f t="shared" si="138"/>
        <v>5</v>
      </c>
      <c r="J259" s="66">
        <f t="shared" si="139"/>
        <v>1</v>
      </c>
      <c r="K259" s="106">
        <f t="shared" si="132"/>
        <v>8</v>
      </c>
      <c r="L259" s="106">
        <f t="shared" si="140"/>
        <v>15</v>
      </c>
      <c r="M259" s="154">
        <f t="shared" si="141"/>
        <v>-342</v>
      </c>
      <c r="O259" s="66" t="str">
        <f t="shared" si="142"/>
        <v>W</v>
      </c>
      <c r="P259" s="66">
        <f t="shared" si="165"/>
        <v>1</v>
      </c>
      <c r="Q259" s="66">
        <f t="shared" si="133"/>
        <v>5</v>
      </c>
      <c r="R259" s="66">
        <f t="shared" si="134"/>
        <v>1</v>
      </c>
      <c r="S259" s="106">
        <f t="shared" si="127"/>
        <v>8</v>
      </c>
      <c r="T259" s="106">
        <f t="shared" si="143"/>
        <v>15</v>
      </c>
      <c r="U259" s="154">
        <f t="shared" si="144"/>
        <v>54</v>
      </c>
      <c r="W259" s="66" t="str">
        <f t="shared" si="145"/>
        <v>L</v>
      </c>
      <c r="X259" s="66">
        <f t="shared" si="166"/>
        <v>2</v>
      </c>
      <c r="Y259" s="66">
        <f t="shared" si="155"/>
        <v>2</v>
      </c>
      <c r="Z259" s="66">
        <f t="shared" si="156"/>
        <v>2</v>
      </c>
      <c r="AA259" s="106">
        <f t="shared" si="157"/>
        <v>2</v>
      </c>
      <c r="AB259" s="106">
        <f t="shared" si="158"/>
        <v>0</v>
      </c>
      <c r="AC259" s="154">
        <f t="shared" si="146"/>
        <v>-230</v>
      </c>
      <c r="AD259" s="155">
        <f t="shared" si="147"/>
        <v>103</v>
      </c>
      <c r="AF259" s="66" t="str">
        <f t="shared" si="148"/>
        <v>L</v>
      </c>
      <c r="AG259" s="66">
        <f t="shared" si="159"/>
        <v>1</v>
      </c>
      <c r="AH259" s="66">
        <f t="shared" si="160"/>
        <v>2</v>
      </c>
      <c r="AI259" s="66">
        <f t="shared" si="161"/>
        <v>1</v>
      </c>
      <c r="AJ259" s="106">
        <f t="shared" si="162"/>
        <v>2</v>
      </c>
      <c r="AK259" s="106">
        <f t="shared" si="163"/>
        <v>0</v>
      </c>
      <c r="AL259" s="154">
        <f t="shared" si="149"/>
        <v>319</v>
      </c>
      <c r="AM259" s="155">
        <f t="shared" si="150"/>
        <v>323</v>
      </c>
      <c r="AO259" s="66" t="str">
        <f t="shared" si="151"/>
        <v>L</v>
      </c>
      <c r="AP259" s="66">
        <f t="shared" si="135"/>
        <v>1</v>
      </c>
      <c r="AQ259" s="66">
        <f t="shared" si="152"/>
        <v>5</v>
      </c>
      <c r="AR259" s="66">
        <f t="shared" si="153"/>
        <v>1</v>
      </c>
      <c r="AS259" s="106">
        <f t="shared" si="128"/>
        <v>8</v>
      </c>
      <c r="AT259" s="106">
        <f t="shared" si="164"/>
        <v>0</v>
      </c>
      <c r="AU259" s="154">
        <f t="shared" si="154"/>
        <v>-525</v>
      </c>
    </row>
    <row r="260" spans="1:47">
      <c r="A260" s="197">
        <f t="shared" si="136"/>
        <v>250</v>
      </c>
      <c r="B260" s="198">
        <f>Data!B260</f>
        <v>21</v>
      </c>
      <c r="D260" s="112">
        <f t="shared" si="129"/>
        <v>2</v>
      </c>
      <c r="E260" s="116" t="str">
        <f t="shared" si="130"/>
        <v>C</v>
      </c>
      <c r="F260" s="158"/>
      <c r="G260" s="66" t="str">
        <f t="shared" si="137"/>
        <v>L</v>
      </c>
      <c r="H260" s="66">
        <f t="shared" si="131"/>
        <v>1</v>
      </c>
      <c r="I260" s="66">
        <f t="shared" si="138"/>
        <v>5</v>
      </c>
      <c r="J260" s="66">
        <f t="shared" si="139"/>
        <v>2</v>
      </c>
      <c r="K260" s="106">
        <f t="shared" si="132"/>
        <v>8</v>
      </c>
      <c r="L260" s="106">
        <f t="shared" si="140"/>
        <v>0</v>
      </c>
      <c r="M260" s="154">
        <f t="shared" si="141"/>
        <v>-350</v>
      </c>
      <c r="O260" s="66" t="str">
        <f t="shared" si="142"/>
        <v>L</v>
      </c>
      <c r="P260" s="66">
        <f t="shared" si="165"/>
        <v>1</v>
      </c>
      <c r="Q260" s="66">
        <f t="shared" si="133"/>
        <v>5</v>
      </c>
      <c r="R260" s="66">
        <f t="shared" si="134"/>
        <v>2</v>
      </c>
      <c r="S260" s="106">
        <f t="shared" si="127"/>
        <v>8</v>
      </c>
      <c r="T260" s="106">
        <f t="shared" si="143"/>
        <v>0</v>
      </c>
      <c r="U260" s="154">
        <f t="shared" si="144"/>
        <v>46</v>
      </c>
      <c r="W260" s="66" t="str">
        <f t="shared" si="145"/>
        <v>W</v>
      </c>
      <c r="X260" s="66">
        <f t="shared" si="166"/>
        <v>2</v>
      </c>
      <c r="Y260" s="66">
        <f t="shared" si="155"/>
        <v>3</v>
      </c>
      <c r="Z260" s="66">
        <f t="shared" si="156"/>
        <v>1</v>
      </c>
      <c r="AA260" s="106">
        <f t="shared" si="157"/>
        <v>3</v>
      </c>
      <c r="AB260" s="106">
        <f t="shared" si="158"/>
        <v>6</v>
      </c>
      <c r="AC260" s="154">
        <f t="shared" si="146"/>
        <v>-227</v>
      </c>
      <c r="AD260" s="155">
        <f t="shared" si="147"/>
        <v>103</v>
      </c>
      <c r="AF260" s="66" t="str">
        <f t="shared" si="148"/>
        <v>L</v>
      </c>
      <c r="AG260" s="66">
        <f t="shared" si="159"/>
        <v>2</v>
      </c>
      <c r="AH260" s="66">
        <f t="shared" si="160"/>
        <v>2</v>
      </c>
      <c r="AI260" s="66">
        <f t="shared" si="161"/>
        <v>2</v>
      </c>
      <c r="AJ260" s="106">
        <f t="shared" si="162"/>
        <v>2</v>
      </c>
      <c r="AK260" s="106">
        <f t="shared" si="163"/>
        <v>0</v>
      </c>
      <c r="AL260" s="154">
        <f t="shared" si="149"/>
        <v>317</v>
      </c>
      <c r="AM260" s="155">
        <f t="shared" si="150"/>
        <v>323</v>
      </c>
      <c r="AO260" s="66" t="str">
        <f t="shared" si="151"/>
        <v>L</v>
      </c>
      <c r="AP260" s="66">
        <f t="shared" si="135"/>
        <v>2</v>
      </c>
      <c r="AQ260" s="66">
        <f t="shared" si="152"/>
        <v>5</v>
      </c>
      <c r="AR260" s="66">
        <f t="shared" si="153"/>
        <v>2</v>
      </c>
      <c r="AS260" s="106">
        <f t="shared" si="128"/>
        <v>8</v>
      </c>
      <c r="AT260" s="106">
        <f t="shared" si="164"/>
        <v>0</v>
      </c>
      <c r="AU260" s="154">
        <f t="shared" si="154"/>
        <v>-533</v>
      </c>
    </row>
    <row r="261" spans="1:47">
      <c r="A261" s="197">
        <f t="shared" si="136"/>
        <v>251</v>
      </c>
      <c r="B261" s="198">
        <f>Data!B261</f>
        <v>19</v>
      </c>
      <c r="D261" s="112">
        <f t="shared" si="129"/>
        <v>2</v>
      </c>
      <c r="E261" s="116" t="str">
        <f t="shared" si="130"/>
        <v>A</v>
      </c>
      <c r="F261" s="158"/>
      <c r="G261" s="66" t="str">
        <f t="shared" si="137"/>
        <v>L</v>
      </c>
      <c r="H261" s="66">
        <f t="shared" si="131"/>
        <v>1</v>
      </c>
      <c r="I261" s="66">
        <f t="shared" si="138"/>
        <v>6</v>
      </c>
      <c r="J261" s="66">
        <f t="shared" si="139"/>
        <v>1</v>
      </c>
      <c r="K261" s="106">
        <f t="shared" si="132"/>
        <v>13</v>
      </c>
      <c r="L261" s="106">
        <f t="shared" si="140"/>
        <v>0</v>
      </c>
      <c r="M261" s="154">
        <f t="shared" si="141"/>
        <v>-363</v>
      </c>
      <c r="O261" s="66" t="str">
        <f t="shared" si="142"/>
        <v>L</v>
      </c>
      <c r="P261" s="66">
        <f t="shared" si="165"/>
        <v>1</v>
      </c>
      <c r="Q261" s="66">
        <f t="shared" si="133"/>
        <v>6</v>
      </c>
      <c r="R261" s="66">
        <f t="shared" si="134"/>
        <v>1</v>
      </c>
      <c r="S261" s="106">
        <f t="shared" si="127"/>
        <v>13</v>
      </c>
      <c r="T261" s="106">
        <f t="shared" si="143"/>
        <v>0</v>
      </c>
      <c r="U261" s="154">
        <f t="shared" si="144"/>
        <v>33</v>
      </c>
      <c r="W261" s="66" t="str">
        <f t="shared" si="145"/>
        <v>W</v>
      </c>
      <c r="X261" s="66">
        <f t="shared" si="166"/>
        <v>2</v>
      </c>
      <c r="Y261" s="66">
        <f t="shared" si="155"/>
        <v>3</v>
      </c>
      <c r="Z261" s="66">
        <f t="shared" si="156"/>
        <v>2</v>
      </c>
      <c r="AA261" s="106">
        <f t="shared" si="157"/>
        <v>3</v>
      </c>
      <c r="AB261" s="106">
        <f t="shared" si="158"/>
        <v>9</v>
      </c>
      <c r="AC261" s="154">
        <f t="shared" si="146"/>
        <v>-221</v>
      </c>
      <c r="AD261" s="155">
        <f t="shared" si="147"/>
        <v>103</v>
      </c>
      <c r="AF261" s="66" t="str">
        <f t="shared" si="148"/>
        <v>W</v>
      </c>
      <c r="AG261" s="66">
        <f t="shared" si="159"/>
        <v>2</v>
      </c>
      <c r="AH261" s="66">
        <f t="shared" si="160"/>
        <v>3</v>
      </c>
      <c r="AI261" s="66">
        <f t="shared" si="161"/>
        <v>1</v>
      </c>
      <c r="AJ261" s="106">
        <f t="shared" si="162"/>
        <v>3</v>
      </c>
      <c r="AK261" s="106">
        <f t="shared" si="163"/>
        <v>6</v>
      </c>
      <c r="AL261" s="154">
        <f t="shared" si="149"/>
        <v>320</v>
      </c>
      <c r="AM261" s="155">
        <f t="shared" si="150"/>
        <v>323</v>
      </c>
      <c r="AO261" s="66" t="str">
        <f t="shared" si="151"/>
        <v>W</v>
      </c>
      <c r="AP261" s="66">
        <f t="shared" si="135"/>
        <v>2</v>
      </c>
      <c r="AQ261" s="66">
        <f t="shared" si="152"/>
        <v>6</v>
      </c>
      <c r="AR261" s="66">
        <f t="shared" si="153"/>
        <v>1</v>
      </c>
      <c r="AS261" s="106">
        <f t="shared" si="128"/>
        <v>13</v>
      </c>
      <c r="AT261" s="106">
        <f t="shared" si="164"/>
        <v>24</v>
      </c>
      <c r="AU261" s="154">
        <f t="shared" si="154"/>
        <v>-522</v>
      </c>
    </row>
    <row r="262" spans="1:47">
      <c r="A262" s="197">
        <f t="shared" si="136"/>
        <v>252</v>
      </c>
      <c r="B262" s="198">
        <f>Data!B262</f>
        <v>7</v>
      </c>
      <c r="D262" s="112">
        <f t="shared" si="129"/>
        <v>1</v>
      </c>
      <c r="E262" s="116" t="str">
        <f t="shared" si="130"/>
        <v>A</v>
      </c>
      <c r="F262" s="158"/>
      <c r="G262" s="66" t="str">
        <f t="shared" si="137"/>
        <v>W</v>
      </c>
      <c r="H262" s="66">
        <f t="shared" si="131"/>
        <v>1</v>
      </c>
      <c r="I262" s="66">
        <f t="shared" si="138"/>
        <v>6</v>
      </c>
      <c r="J262" s="66">
        <f t="shared" si="139"/>
        <v>2</v>
      </c>
      <c r="K262" s="106">
        <f t="shared" si="132"/>
        <v>13</v>
      </c>
      <c r="L262" s="106">
        <f t="shared" si="140"/>
        <v>39</v>
      </c>
      <c r="M262" s="154">
        <f t="shared" si="141"/>
        <v>-337</v>
      </c>
      <c r="O262" s="66" t="str">
        <f t="shared" si="142"/>
        <v>W</v>
      </c>
      <c r="P262" s="66">
        <f t="shared" si="165"/>
        <v>1</v>
      </c>
      <c r="Q262" s="66">
        <f t="shared" si="133"/>
        <v>6</v>
      </c>
      <c r="R262" s="66">
        <f t="shared" si="134"/>
        <v>2</v>
      </c>
      <c r="S262" s="106">
        <f t="shared" si="127"/>
        <v>13</v>
      </c>
      <c r="T262" s="106">
        <f t="shared" si="143"/>
        <v>39</v>
      </c>
      <c r="U262" s="154">
        <f t="shared" si="144"/>
        <v>59</v>
      </c>
      <c r="W262" s="66" t="str">
        <f t="shared" si="145"/>
        <v>L</v>
      </c>
      <c r="X262" s="66">
        <f t="shared" si="166"/>
        <v>2</v>
      </c>
      <c r="Y262" s="66">
        <f t="shared" si="155"/>
        <v>4</v>
      </c>
      <c r="Z262" s="66">
        <f t="shared" si="156"/>
        <v>1</v>
      </c>
      <c r="AA262" s="106">
        <f t="shared" si="157"/>
        <v>5</v>
      </c>
      <c r="AB262" s="106">
        <f t="shared" si="158"/>
        <v>0</v>
      </c>
      <c r="AC262" s="154">
        <f t="shared" si="146"/>
        <v>-226</v>
      </c>
      <c r="AD262" s="155">
        <f t="shared" si="147"/>
        <v>103</v>
      </c>
      <c r="AF262" s="66" t="str">
        <f t="shared" si="148"/>
        <v>L</v>
      </c>
      <c r="AG262" s="66">
        <f t="shared" si="159"/>
        <v>1</v>
      </c>
      <c r="AH262" s="66">
        <f t="shared" si="160"/>
        <v>3</v>
      </c>
      <c r="AI262" s="66">
        <f t="shared" si="161"/>
        <v>2</v>
      </c>
      <c r="AJ262" s="106">
        <f t="shared" si="162"/>
        <v>3</v>
      </c>
      <c r="AK262" s="106">
        <f t="shared" si="163"/>
        <v>0</v>
      </c>
      <c r="AL262" s="154">
        <f t="shared" si="149"/>
        <v>317</v>
      </c>
      <c r="AM262" s="155">
        <f t="shared" si="150"/>
        <v>323</v>
      </c>
      <c r="AO262" s="66" t="str">
        <f t="shared" si="151"/>
        <v>L</v>
      </c>
      <c r="AP262" s="66">
        <f t="shared" si="135"/>
        <v>1</v>
      </c>
      <c r="AQ262" s="66">
        <f t="shared" si="152"/>
        <v>6</v>
      </c>
      <c r="AR262" s="66">
        <f t="shared" si="153"/>
        <v>2</v>
      </c>
      <c r="AS262" s="106">
        <f t="shared" si="128"/>
        <v>13</v>
      </c>
      <c r="AT262" s="106">
        <f t="shared" si="164"/>
        <v>0</v>
      </c>
      <c r="AU262" s="154">
        <f t="shared" si="154"/>
        <v>-535</v>
      </c>
    </row>
    <row r="263" spans="1:47">
      <c r="A263" s="197">
        <f t="shared" si="136"/>
        <v>253</v>
      </c>
      <c r="B263" s="198">
        <f>Data!B263</f>
        <v>10</v>
      </c>
      <c r="D263" s="112">
        <f t="shared" si="129"/>
        <v>1</v>
      </c>
      <c r="E263" s="116" t="str">
        <f t="shared" si="130"/>
        <v>A</v>
      </c>
      <c r="F263" s="158"/>
      <c r="G263" s="66" t="str">
        <f t="shared" si="137"/>
        <v>W</v>
      </c>
      <c r="H263" s="66">
        <f t="shared" si="131"/>
        <v>1</v>
      </c>
      <c r="I263" s="66">
        <f t="shared" si="138"/>
        <v>7</v>
      </c>
      <c r="J263" s="66">
        <f t="shared" si="139"/>
        <v>1</v>
      </c>
      <c r="K263" s="106">
        <f t="shared" si="132"/>
        <v>21</v>
      </c>
      <c r="L263" s="106">
        <f t="shared" si="140"/>
        <v>39</v>
      </c>
      <c r="M263" s="154">
        <f t="shared" si="141"/>
        <v>-319</v>
      </c>
      <c r="O263" s="66" t="str">
        <f t="shared" si="142"/>
        <v>W</v>
      </c>
      <c r="P263" s="66">
        <f t="shared" si="165"/>
        <v>1</v>
      </c>
      <c r="Q263" s="66">
        <f t="shared" si="133"/>
        <v>7</v>
      </c>
      <c r="R263" s="66">
        <f t="shared" si="134"/>
        <v>1</v>
      </c>
      <c r="S263" s="106">
        <f t="shared" si="127"/>
        <v>21</v>
      </c>
      <c r="T263" s="106">
        <f t="shared" si="143"/>
        <v>39</v>
      </c>
      <c r="U263" s="154">
        <f t="shared" si="144"/>
        <v>77</v>
      </c>
      <c r="W263" s="66" t="str">
        <f t="shared" si="145"/>
        <v>L</v>
      </c>
      <c r="X263" s="66">
        <f t="shared" si="166"/>
        <v>2</v>
      </c>
      <c r="Y263" s="66">
        <f t="shared" si="155"/>
        <v>4</v>
      </c>
      <c r="Z263" s="66">
        <f t="shared" si="156"/>
        <v>2</v>
      </c>
      <c r="AA263" s="106">
        <f t="shared" si="157"/>
        <v>5</v>
      </c>
      <c r="AB263" s="106">
        <f t="shared" si="158"/>
        <v>0</v>
      </c>
      <c r="AC263" s="154">
        <f t="shared" si="146"/>
        <v>-231</v>
      </c>
      <c r="AD263" s="155">
        <f t="shared" si="147"/>
        <v>103</v>
      </c>
      <c r="AF263" s="66" t="str">
        <f t="shared" si="148"/>
        <v>W</v>
      </c>
      <c r="AG263" s="66">
        <f t="shared" si="159"/>
        <v>1</v>
      </c>
      <c r="AH263" s="66">
        <f t="shared" si="160"/>
        <v>4</v>
      </c>
      <c r="AI263" s="66">
        <f t="shared" si="161"/>
        <v>1</v>
      </c>
      <c r="AJ263" s="106">
        <f t="shared" si="162"/>
        <v>5</v>
      </c>
      <c r="AK263" s="106">
        <f t="shared" si="163"/>
        <v>9</v>
      </c>
      <c r="AL263" s="154">
        <f t="shared" si="149"/>
        <v>321</v>
      </c>
      <c r="AM263" s="155">
        <f t="shared" si="150"/>
        <v>323</v>
      </c>
      <c r="AO263" s="66" t="str">
        <f t="shared" si="151"/>
        <v>W</v>
      </c>
      <c r="AP263" s="66">
        <f t="shared" si="135"/>
        <v>1</v>
      </c>
      <c r="AQ263" s="66">
        <f t="shared" si="152"/>
        <v>7</v>
      </c>
      <c r="AR263" s="66">
        <f t="shared" si="153"/>
        <v>1</v>
      </c>
      <c r="AS263" s="106">
        <f t="shared" si="128"/>
        <v>21</v>
      </c>
      <c r="AT263" s="106">
        <f t="shared" si="164"/>
        <v>39</v>
      </c>
      <c r="AU263" s="154">
        <f t="shared" si="154"/>
        <v>-517</v>
      </c>
    </row>
    <row r="264" spans="1:47">
      <c r="A264" s="197">
        <f t="shared" si="136"/>
        <v>254</v>
      </c>
      <c r="B264" s="198">
        <f>Data!B264</f>
        <v>6</v>
      </c>
      <c r="D264" s="112">
        <f t="shared" si="129"/>
        <v>1</v>
      </c>
      <c r="E264" s="116" t="str">
        <f t="shared" si="130"/>
        <v>C</v>
      </c>
      <c r="F264" s="158"/>
      <c r="G264" s="66" t="str">
        <f t="shared" si="137"/>
        <v>W</v>
      </c>
      <c r="H264" s="66">
        <f t="shared" si="131"/>
        <v>1</v>
      </c>
      <c r="I264" s="66">
        <f t="shared" si="138"/>
        <v>7</v>
      </c>
      <c r="J264" s="66">
        <f t="shared" si="139"/>
        <v>2</v>
      </c>
      <c r="K264" s="106">
        <f t="shared" si="132"/>
        <v>21</v>
      </c>
      <c r="L264" s="106">
        <f t="shared" si="140"/>
        <v>63</v>
      </c>
      <c r="M264" s="154">
        <f t="shared" si="141"/>
        <v>-277</v>
      </c>
      <c r="O264" s="66" t="str">
        <f t="shared" si="142"/>
        <v>W</v>
      </c>
      <c r="P264" s="66">
        <f t="shared" si="165"/>
        <v>1</v>
      </c>
      <c r="Q264" s="66">
        <f t="shared" si="133"/>
        <v>7</v>
      </c>
      <c r="R264" s="66">
        <f t="shared" si="134"/>
        <v>2</v>
      </c>
      <c r="S264" s="106">
        <f t="shared" si="127"/>
        <v>21</v>
      </c>
      <c r="T264" s="106">
        <f t="shared" si="143"/>
        <v>63</v>
      </c>
      <c r="U264" s="154">
        <f t="shared" si="144"/>
        <v>119</v>
      </c>
      <c r="W264" s="66" t="str">
        <f t="shared" si="145"/>
        <v>L</v>
      </c>
      <c r="X264" s="66">
        <f t="shared" si="166"/>
        <v>2</v>
      </c>
      <c r="Y264" s="66">
        <f t="shared" si="155"/>
        <v>5</v>
      </c>
      <c r="Z264" s="66">
        <f t="shared" si="156"/>
        <v>1</v>
      </c>
      <c r="AA264" s="106">
        <f t="shared" si="157"/>
        <v>8</v>
      </c>
      <c r="AB264" s="106">
        <f t="shared" si="158"/>
        <v>0</v>
      </c>
      <c r="AC264" s="154">
        <f t="shared" si="146"/>
        <v>-239</v>
      </c>
      <c r="AD264" s="155">
        <f t="shared" si="147"/>
        <v>103</v>
      </c>
      <c r="AF264" s="66" t="str">
        <f t="shared" si="148"/>
        <v>W</v>
      </c>
      <c r="AG264" s="66">
        <f t="shared" si="159"/>
        <v>1</v>
      </c>
      <c r="AH264" s="66">
        <f t="shared" si="160"/>
        <v>4</v>
      </c>
      <c r="AI264" s="66">
        <f t="shared" si="161"/>
        <v>2</v>
      </c>
      <c r="AJ264" s="106">
        <f t="shared" si="162"/>
        <v>5</v>
      </c>
      <c r="AK264" s="106">
        <f t="shared" si="163"/>
        <v>15</v>
      </c>
      <c r="AL264" s="154">
        <f t="shared" si="149"/>
        <v>331</v>
      </c>
      <c r="AM264" s="155">
        <f t="shared" si="150"/>
        <v>331</v>
      </c>
      <c r="AO264" s="66" t="str">
        <f t="shared" si="151"/>
        <v>W</v>
      </c>
      <c r="AP264" s="66">
        <f t="shared" si="135"/>
        <v>1</v>
      </c>
      <c r="AQ264" s="66">
        <f t="shared" si="152"/>
        <v>7</v>
      </c>
      <c r="AR264" s="66">
        <f t="shared" si="153"/>
        <v>2</v>
      </c>
      <c r="AS264" s="106">
        <f t="shared" si="128"/>
        <v>21</v>
      </c>
      <c r="AT264" s="106">
        <f t="shared" si="164"/>
        <v>63</v>
      </c>
      <c r="AU264" s="154">
        <f t="shared" si="154"/>
        <v>-475</v>
      </c>
    </row>
    <row r="265" spans="1:47">
      <c r="A265" s="197">
        <f t="shared" si="136"/>
        <v>255</v>
      </c>
      <c r="B265" s="198">
        <f>Data!B265</f>
        <v>13</v>
      </c>
      <c r="D265" s="112">
        <f t="shared" si="129"/>
        <v>2</v>
      </c>
      <c r="E265" s="116" t="str">
        <f t="shared" si="130"/>
        <v>A</v>
      </c>
      <c r="F265" s="158"/>
      <c r="G265" s="66" t="str">
        <f t="shared" si="137"/>
        <v>L</v>
      </c>
      <c r="H265" s="66">
        <f t="shared" si="131"/>
        <v>1</v>
      </c>
      <c r="I265" s="66">
        <f t="shared" si="138"/>
        <v>8</v>
      </c>
      <c r="J265" s="66">
        <f t="shared" si="139"/>
        <v>1</v>
      </c>
      <c r="K265" s="106">
        <f t="shared" si="132"/>
        <v>34</v>
      </c>
      <c r="L265" s="106">
        <f t="shared" si="140"/>
        <v>0</v>
      </c>
      <c r="M265" s="154">
        <f t="shared" si="141"/>
        <v>-311</v>
      </c>
      <c r="O265" s="66" t="str">
        <f t="shared" si="142"/>
        <v>L</v>
      </c>
      <c r="P265" s="66">
        <f t="shared" si="165"/>
        <v>1</v>
      </c>
      <c r="Q265" s="66">
        <f t="shared" si="133"/>
        <v>8</v>
      </c>
      <c r="R265" s="66">
        <f t="shared" si="134"/>
        <v>1</v>
      </c>
      <c r="S265" s="106">
        <f t="shared" si="127"/>
        <v>34</v>
      </c>
      <c r="T265" s="106">
        <f t="shared" si="143"/>
        <v>0</v>
      </c>
      <c r="U265" s="154">
        <f t="shared" si="144"/>
        <v>85</v>
      </c>
      <c r="W265" s="66" t="str">
        <f t="shared" si="145"/>
        <v>W</v>
      </c>
      <c r="X265" s="66">
        <f t="shared" si="166"/>
        <v>2</v>
      </c>
      <c r="Y265" s="66">
        <f t="shared" si="155"/>
        <v>5</v>
      </c>
      <c r="Z265" s="66">
        <f t="shared" si="156"/>
        <v>2</v>
      </c>
      <c r="AA265" s="106">
        <f t="shared" si="157"/>
        <v>8</v>
      </c>
      <c r="AB265" s="106">
        <f t="shared" si="158"/>
        <v>24</v>
      </c>
      <c r="AC265" s="154">
        <f t="shared" si="146"/>
        <v>-223</v>
      </c>
      <c r="AD265" s="155">
        <f t="shared" si="147"/>
        <v>103</v>
      </c>
      <c r="AF265" s="66" t="str">
        <f t="shared" si="148"/>
        <v>L</v>
      </c>
      <c r="AG265" s="66">
        <f t="shared" si="159"/>
        <v>2</v>
      </c>
      <c r="AH265" s="66">
        <f t="shared" si="160"/>
        <v>1</v>
      </c>
      <c r="AI265" s="66">
        <f t="shared" si="161"/>
        <v>1</v>
      </c>
      <c r="AJ265" s="106">
        <f t="shared" si="162"/>
        <v>1</v>
      </c>
      <c r="AK265" s="106">
        <f t="shared" si="163"/>
        <v>0</v>
      </c>
      <c r="AL265" s="154">
        <f t="shared" si="149"/>
        <v>330</v>
      </c>
      <c r="AM265" s="155">
        <f t="shared" si="150"/>
        <v>331</v>
      </c>
      <c r="AO265" s="66" t="str">
        <f t="shared" si="151"/>
        <v>L</v>
      </c>
      <c r="AP265" s="66">
        <f t="shared" si="135"/>
        <v>2</v>
      </c>
      <c r="AQ265" s="66">
        <f t="shared" si="152"/>
        <v>8</v>
      </c>
      <c r="AR265" s="66">
        <f t="shared" si="153"/>
        <v>1</v>
      </c>
      <c r="AS265" s="106">
        <f t="shared" si="128"/>
        <v>34</v>
      </c>
      <c r="AT265" s="106">
        <f t="shared" si="164"/>
        <v>0</v>
      </c>
      <c r="AU265" s="154">
        <f t="shared" si="154"/>
        <v>-509</v>
      </c>
    </row>
    <row r="266" spans="1:47">
      <c r="A266" s="197">
        <f t="shared" si="136"/>
        <v>256</v>
      </c>
      <c r="B266" s="198">
        <f>Data!B266</f>
        <v>32</v>
      </c>
      <c r="D266" s="112">
        <f t="shared" si="129"/>
        <v>3</v>
      </c>
      <c r="E266" s="116" t="str">
        <f t="shared" si="130"/>
        <v>B</v>
      </c>
      <c r="F266" s="158"/>
      <c r="G266" s="66" t="str">
        <f t="shared" si="137"/>
        <v>L</v>
      </c>
      <c r="H266" s="66">
        <f t="shared" si="131"/>
        <v>1</v>
      </c>
      <c r="I266" s="66">
        <f t="shared" si="138"/>
        <v>8</v>
      </c>
      <c r="J266" s="66">
        <f t="shared" si="139"/>
        <v>2</v>
      </c>
      <c r="K266" s="106">
        <f t="shared" si="132"/>
        <v>34</v>
      </c>
      <c r="L266" s="106">
        <f t="shared" si="140"/>
        <v>0</v>
      </c>
      <c r="M266" s="154">
        <f t="shared" si="141"/>
        <v>-345</v>
      </c>
      <c r="O266" s="66" t="str">
        <f t="shared" si="142"/>
        <v>L</v>
      </c>
      <c r="P266" s="66">
        <f t="shared" si="165"/>
        <v>1</v>
      </c>
      <c r="Q266" s="66">
        <f t="shared" si="133"/>
        <v>8</v>
      </c>
      <c r="R266" s="66">
        <f t="shared" si="134"/>
        <v>2</v>
      </c>
      <c r="S266" s="106">
        <f t="shared" si="127"/>
        <v>34</v>
      </c>
      <c r="T266" s="106">
        <f t="shared" si="143"/>
        <v>0</v>
      </c>
      <c r="U266" s="154">
        <f t="shared" si="144"/>
        <v>51</v>
      </c>
      <c r="W266" s="66" t="str">
        <f t="shared" si="145"/>
        <v>L</v>
      </c>
      <c r="X266" s="66">
        <f t="shared" si="166"/>
        <v>2</v>
      </c>
      <c r="Y266" s="66">
        <f t="shared" si="155"/>
        <v>6</v>
      </c>
      <c r="Z266" s="66">
        <f t="shared" si="156"/>
        <v>1</v>
      </c>
      <c r="AA266" s="106">
        <f t="shared" si="157"/>
        <v>13</v>
      </c>
      <c r="AB266" s="106">
        <f t="shared" si="158"/>
        <v>0</v>
      </c>
      <c r="AC266" s="154">
        <f t="shared" si="146"/>
        <v>-236</v>
      </c>
      <c r="AD266" s="155">
        <f t="shared" si="147"/>
        <v>103</v>
      </c>
      <c r="AF266" s="66" t="str">
        <f t="shared" si="148"/>
        <v>L</v>
      </c>
      <c r="AG266" s="66">
        <f t="shared" si="159"/>
        <v>3</v>
      </c>
      <c r="AH266" s="66">
        <f t="shared" si="160"/>
        <v>1</v>
      </c>
      <c r="AI266" s="66">
        <f t="shared" si="161"/>
        <v>2</v>
      </c>
      <c r="AJ266" s="106">
        <f t="shared" si="162"/>
        <v>1</v>
      </c>
      <c r="AK266" s="106">
        <f t="shared" si="163"/>
        <v>0</v>
      </c>
      <c r="AL266" s="154">
        <f t="shared" si="149"/>
        <v>329</v>
      </c>
      <c r="AM266" s="155">
        <f t="shared" si="150"/>
        <v>331</v>
      </c>
      <c r="AO266" s="66" t="str">
        <f t="shared" si="151"/>
        <v>L</v>
      </c>
      <c r="AP266" s="66">
        <f t="shared" si="135"/>
        <v>3</v>
      </c>
      <c r="AQ266" s="66">
        <f t="shared" si="152"/>
        <v>8</v>
      </c>
      <c r="AR266" s="66">
        <f t="shared" si="153"/>
        <v>2</v>
      </c>
      <c r="AS266" s="106">
        <f t="shared" si="128"/>
        <v>34</v>
      </c>
      <c r="AT266" s="106">
        <f t="shared" si="164"/>
        <v>0</v>
      </c>
      <c r="AU266" s="154">
        <f t="shared" si="154"/>
        <v>-543</v>
      </c>
    </row>
    <row r="267" spans="1:47">
      <c r="A267" s="197">
        <f t="shared" si="136"/>
        <v>257</v>
      </c>
      <c r="B267" s="198">
        <f>Data!B267</f>
        <v>22</v>
      </c>
      <c r="D267" s="112">
        <f t="shared" si="129"/>
        <v>2</v>
      </c>
      <c r="E267" s="116" t="str">
        <f t="shared" si="130"/>
        <v>A</v>
      </c>
      <c r="F267" s="158"/>
      <c r="G267" s="66" t="str">
        <f t="shared" si="137"/>
        <v>L</v>
      </c>
      <c r="H267" s="66">
        <f t="shared" si="131"/>
        <v>1</v>
      </c>
      <c r="I267" s="66">
        <f t="shared" si="138"/>
        <v>1</v>
      </c>
      <c r="J267" s="66">
        <f t="shared" si="139"/>
        <v>1</v>
      </c>
      <c r="K267" s="106">
        <f t="shared" si="132"/>
        <v>1</v>
      </c>
      <c r="L267" s="106">
        <f t="shared" si="140"/>
        <v>0</v>
      </c>
      <c r="M267" s="154">
        <f t="shared" si="141"/>
        <v>-346</v>
      </c>
      <c r="O267" s="66" t="str">
        <f t="shared" si="142"/>
        <v>L</v>
      </c>
      <c r="P267" s="66">
        <f t="shared" si="165"/>
        <v>2</v>
      </c>
      <c r="Q267" s="66">
        <f t="shared" si="133"/>
        <v>1</v>
      </c>
      <c r="R267" s="66">
        <f t="shared" si="134"/>
        <v>1</v>
      </c>
      <c r="S267" s="106">
        <f t="shared" ref="S267:S310" si="167">INDEX($AY$11:$AZ$25,Q267,2)</f>
        <v>1</v>
      </c>
      <c r="T267" s="106">
        <f t="shared" si="143"/>
        <v>0</v>
      </c>
      <c r="U267" s="154">
        <f t="shared" si="144"/>
        <v>50</v>
      </c>
      <c r="W267" s="66" t="str">
        <f t="shared" si="145"/>
        <v>W</v>
      </c>
      <c r="X267" s="66">
        <f t="shared" si="166"/>
        <v>2</v>
      </c>
      <c r="Y267" s="66">
        <f t="shared" si="155"/>
        <v>6</v>
      </c>
      <c r="Z267" s="66">
        <f t="shared" si="156"/>
        <v>2</v>
      </c>
      <c r="AA267" s="106">
        <f t="shared" si="157"/>
        <v>13</v>
      </c>
      <c r="AB267" s="106">
        <f t="shared" si="158"/>
        <v>39</v>
      </c>
      <c r="AC267" s="154">
        <f t="shared" si="146"/>
        <v>-210</v>
      </c>
      <c r="AD267" s="155">
        <f t="shared" si="147"/>
        <v>103</v>
      </c>
      <c r="AF267" s="66" t="str">
        <f t="shared" si="148"/>
        <v>L</v>
      </c>
      <c r="AG267" s="66">
        <f t="shared" si="159"/>
        <v>2</v>
      </c>
      <c r="AH267" s="66">
        <f t="shared" si="160"/>
        <v>2</v>
      </c>
      <c r="AI267" s="66">
        <f t="shared" si="161"/>
        <v>1</v>
      </c>
      <c r="AJ267" s="106">
        <f t="shared" si="162"/>
        <v>2</v>
      </c>
      <c r="AK267" s="106">
        <f t="shared" si="163"/>
        <v>0</v>
      </c>
      <c r="AL267" s="154">
        <f t="shared" si="149"/>
        <v>327</v>
      </c>
      <c r="AM267" s="155">
        <f t="shared" si="150"/>
        <v>331</v>
      </c>
      <c r="AO267" s="66" t="str">
        <f t="shared" si="151"/>
        <v>L</v>
      </c>
      <c r="AP267" s="66">
        <f t="shared" si="135"/>
        <v>2</v>
      </c>
      <c r="AQ267" s="66">
        <f t="shared" si="152"/>
        <v>1</v>
      </c>
      <c r="AR267" s="66">
        <f t="shared" si="153"/>
        <v>1</v>
      </c>
      <c r="AS267" s="106">
        <f t="shared" ref="AS267:AS330" si="168">INDEX($AY$11:$AZ$25,AQ267,2)</f>
        <v>1</v>
      </c>
      <c r="AT267" s="106">
        <f t="shared" si="164"/>
        <v>0</v>
      </c>
      <c r="AU267" s="154">
        <f t="shared" si="154"/>
        <v>-544</v>
      </c>
    </row>
    <row r="268" spans="1:47">
      <c r="A268" s="197">
        <f t="shared" si="136"/>
        <v>258</v>
      </c>
      <c r="B268" s="198">
        <f>Data!B268</f>
        <v>20</v>
      </c>
      <c r="D268" s="112">
        <f t="shared" ref="D268:D331" si="169">IF($B268=0,0,IF(AND($B268&gt;0,$B268&lt;13),1,IF(AND($B268&gt;12,$B268&lt;25),2,3)))</f>
        <v>2</v>
      </c>
      <c r="E268" s="116" t="str">
        <f t="shared" ref="E268:E331" si="170">IF(B268=0,0,IF(MOD(B268,3)=1,"A",IF(MOD(B268,3),"B","C")))</f>
        <v>B</v>
      </c>
      <c r="F268" s="158"/>
      <c r="G268" s="66" t="str">
        <f t="shared" si="137"/>
        <v>L</v>
      </c>
      <c r="H268" s="66">
        <f t="shared" ref="H268:H331" si="171">IF(AND($H$9&lt;&gt;" ",$H$9&gt;0, $H$9 &lt;4),$H$9,1)</f>
        <v>1</v>
      </c>
      <c r="I268" s="66">
        <f t="shared" si="138"/>
        <v>1</v>
      </c>
      <c r="J268" s="66">
        <f t="shared" si="139"/>
        <v>2</v>
      </c>
      <c r="K268" s="106">
        <f t="shared" ref="K268:K310" si="172">INDEX($AY$11:$AZ$25,I268,2)</f>
        <v>1</v>
      </c>
      <c r="L268" s="106">
        <f t="shared" si="140"/>
        <v>0</v>
      </c>
      <c r="M268" s="154">
        <f t="shared" si="141"/>
        <v>-347</v>
      </c>
      <c r="O268" s="66" t="str">
        <f t="shared" si="142"/>
        <v>W</v>
      </c>
      <c r="P268" s="66">
        <f t="shared" si="165"/>
        <v>2</v>
      </c>
      <c r="Q268" s="66">
        <f t="shared" ref="Q268:Q310" si="173">IF(AND(Q267=$I$9,R267=2),1,IF(AND(Q267&lt;$I$9,R267=2),Q267+1,Q267))</f>
        <v>1</v>
      </c>
      <c r="R268" s="66">
        <f t="shared" ref="R268:R331" si="174">IF(R267&lt;2,R267+1,1)</f>
        <v>2</v>
      </c>
      <c r="S268" s="106">
        <f t="shared" si="167"/>
        <v>1</v>
      </c>
      <c r="T268" s="106">
        <f t="shared" si="143"/>
        <v>3</v>
      </c>
      <c r="U268" s="154">
        <f t="shared" si="144"/>
        <v>52</v>
      </c>
      <c r="W268" s="66" t="str">
        <f t="shared" si="145"/>
        <v>W</v>
      </c>
      <c r="X268" s="66">
        <f t="shared" si="166"/>
        <v>2</v>
      </c>
      <c r="Y268" s="66">
        <f t="shared" si="155"/>
        <v>7</v>
      </c>
      <c r="Z268" s="66">
        <f t="shared" si="156"/>
        <v>1</v>
      </c>
      <c r="AA268" s="106">
        <f t="shared" si="157"/>
        <v>21</v>
      </c>
      <c r="AB268" s="106">
        <f t="shared" si="158"/>
        <v>39</v>
      </c>
      <c r="AC268" s="154">
        <f t="shared" si="146"/>
        <v>-192</v>
      </c>
      <c r="AD268" s="155">
        <f t="shared" si="147"/>
        <v>103</v>
      </c>
      <c r="AF268" s="66" t="str">
        <f t="shared" si="148"/>
        <v>W</v>
      </c>
      <c r="AG268" s="66">
        <f t="shared" si="159"/>
        <v>2</v>
      </c>
      <c r="AH268" s="66">
        <f t="shared" si="160"/>
        <v>2</v>
      </c>
      <c r="AI268" s="66">
        <f t="shared" si="161"/>
        <v>2</v>
      </c>
      <c r="AJ268" s="106">
        <f t="shared" si="162"/>
        <v>2</v>
      </c>
      <c r="AK268" s="106">
        <f t="shared" si="163"/>
        <v>6</v>
      </c>
      <c r="AL268" s="154">
        <f t="shared" si="149"/>
        <v>331</v>
      </c>
      <c r="AM268" s="155">
        <f t="shared" si="150"/>
        <v>331</v>
      </c>
      <c r="AO268" s="66" t="str">
        <f t="shared" si="151"/>
        <v>W</v>
      </c>
      <c r="AP268" s="66">
        <f t="shared" ref="AP268:AP331" si="175">IF($D268=0,AP267,$D268)</f>
        <v>2</v>
      </c>
      <c r="AQ268" s="66">
        <f t="shared" si="152"/>
        <v>1</v>
      </c>
      <c r="AR268" s="66">
        <f t="shared" si="153"/>
        <v>2</v>
      </c>
      <c r="AS268" s="106">
        <f t="shared" si="168"/>
        <v>1</v>
      </c>
      <c r="AT268" s="106">
        <f t="shared" si="164"/>
        <v>3</v>
      </c>
      <c r="AU268" s="154">
        <f t="shared" si="154"/>
        <v>-542</v>
      </c>
    </row>
    <row r="269" spans="1:47">
      <c r="A269" s="197">
        <f t="shared" ref="A269:A332" si="176">A268+1</f>
        <v>259</v>
      </c>
      <c r="B269" s="198">
        <f>Data!B269</f>
        <v>13</v>
      </c>
      <c r="D269" s="112">
        <f t="shared" si="169"/>
        <v>2</v>
      </c>
      <c r="E269" s="116" t="str">
        <f t="shared" si="170"/>
        <v>A</v>
      </c>
      <c r="F269" s="158"/>
      <c r="G269" s="66" t="str">
        <f t="shared" ref="G269:G310" si="177">IF($D269=H268,"W","L")</f>
        <v>L</v>
      </c>
      <c r="H269" s="66">
        <f t="shared" si="171"/>
        <v>1</v>
      </c>
      <c r="I269" s="66">
        <f t="shared" ref="I269:I310" si="178">IF(AND(I268=$I$9,J268=2),1,IF(AND(I268&lt;$I$9,J268=2),I268+1,I268))</f>
        <v>2</v>
      </c>
      <c r="J269" s="66">
        <f t="shared" ref="J269:J332" si="179">IF(J268&lt;2,J268+1,1)</f>
        <v>1</v>
      </c>
      <c r="K269" s="106">
        <f t="shared" si="172"/>
        <v>2</v>
      </c>
      <c r="L269" s="106">
        <f t="shared" ref="L269:L310" si="180">IF(G269="W",K268*3,0)</f>
        <v>0</v>
      </c>
      <c r="M269" s="154">
        <f t="shared" ref="M269:M310" si="181">M268-K269+L269</f>
        <v>-349</v>
      </c>
      <c r="O269" s="66" t="str">
        <f t="shared" ref="O269:O310" si="182">IF($D269=P268,"W","L")</f>
        <v>W</v>
      </c>
      <c r="P269" s="66">
        <f t="shared" si="165"/>
        <v>2</v>
      </c>
      <c r="Q269" s="66">
        <f t="shared" si="173"/>
        <v>2</v>
      </c>
      <c r="R269" s="66">
        <f t="shared" si="174"/>
        <v>1</v>
      </c>
      <c r="S269" s="106">
        <f t="shared" si="167"/>
        <v>2</v>
      </c>
      <c r="T269" s="106">
        <f t="shared" ref="T269:T310" si="183">IF(O269="W",S268*3,0)</f>
        <v>3</v>
      </c>
      <c r="U269" s="154">
        <f t="shared" ref="U269:U310" si="184">U268-S269+T269</f>
        <v>53</v>
      </c>
      <c r="W269" s="66" t="str">
        <f t="shared" ref="W269:W310" si="185">IF($D269=X268,"W","L")</f>
        <v>W</v>
      </c>
      <c r="X269" s="66">
        <f t="shared" si="166"/>
        <v>2</v>
      </c>
      <c r="Y269" s="66">
        <f t="shared" si="155"/>
        <v>7</v>
      </c>
      <c r="Z269" s="66">
        <f t="shared" si="156"/>
        <v>2</v>
      </c>
      <c r="AA269" s="106">
        <f t="shared" si="157"/>
        <v>21</v>
      </c>
      <c r="AB269" s="106">
        <f t="shared" si="158"/>
        <v>63</v>
      </c>
      <c r="AC269" s="154">
        <f t="shared" ref="AC269:AC310" si="186">AC268-AA269+AB269</f>
        <v>-150</v>
      </c>
      <c r="AD269" s="155">
        <f t="shared" ref="AD269:AD310" si="187">IF(AC269&gt;AD268,AC269,AD268)</f>
        <v>103</v>
      </c>
      <c r="AF269" s="66" t="str">
        <f t="shared" ref="AF269:AF310" si="188">IF($D269=AG268,"W","L")</f>
        <v>W</v>
      </c>
      <c r="AG269" s="66">
        <f t="shared" si="159"/>
        <v>2</v>
      </c>
      <c r="AH269" s="66">
        <f t="shared" si="160"/>
        <v>3</v>
      </c>
      <c r="AI269" s="66">
        <f t="shared" si="161"/>
        <v>1</v>
      </c>
      <c r="AJ269" s="106">
        <f t="shared" si="162"/>
        <v>3</v>
      </c>
      <c r="AK269" s="106">
        <f t="shared" si="163"/>
        <v>6</v>
      </c>
      <c r="AL269" s="154">
        <f t="shared" ref="AL269:AL310" si="189">AL268-AJ269+AK269</f>
        <v>334</v>
      </c>
      <c r="AM269" s="155">
        <f t="shared" ref="AM269:AM310" si="190">IF(AL269&gt;AM268,AL269,AM268)</f>
        <v>334</v>
      </c>
      <c r="AO269" s="66" t="str">
        <f t="shared" ref="AO269:AO332" si="191">IF($D269=AP268,"W","L")</f>
        <v>W</v>
      </c>
      <c r="AP269" s="66">
        <f t="shared" si="175"/>
        <v>2</v>
      </c>
      <c r="AQ269" s="66">
        <f t="shared" ref="AQ269:AQ332" si="192">IF(AND(AQ268=$I$9,AR268=2),1,IF(AND(AQ268&lt;$I$9,AR268=2),AQ268+1,AQ268))</f>
        <v>2</v>
      </c>
      <c r="AR269" s="66">
        <f t="shared" ref="AR269:AR332" si="193">IF(AR268&lt;2,AR268+1,1)</f>
        <v>1</v>
      </c>
      <c r="AS269" s="106">
        <f t="shared" si="168"/>
        <v>2</v>
      </c>
      <c r="AT269" s="106">
        <f t="shared" si="164"/>
        <v>3</v>
      </c>
      <c r="AU269" s="154">
        <f t="shared" ref="AU269:AU332" si="194">AU268-AS269+AT269</f>
        <v>-541</v>
      </c>
    </row>
    <row r="270" spans="1:47">
      <c r="A270" s="197">
        <f t="shared" si="176"/>
        <v>260</v>
      </c>
      <c r="B270" s="198">
        <f>Data!B270</f>
        <v>15</v>
      </c>
      <c r="D270" s="112">
        <f t="shared" si="169"/>
        <v>2</v>
      </c>
      <c r="E270" s="116" t="str">
        <f t="shared" si="170"/>
        <v>C</v>
      </c>
      <c r="F270" s="158"/>
      <c r="G270" s="66" t="str">
        <f t="shared" si="177"/>
        <v>L</v>
      </c>
      <c r="H270" s="66">
        <f t="shared" si="171"/>
        <v>1</v>
      </c>
      <c r="I270" s="66">
        <f t="shared" si="178"/>
        <v>2</v>
      </c>
      <c r="J270" s="66">
        <f t="shared" si="179"/>
        <v>2</v>
      </c>
      <c r="K270" s="106">
        <f t="shared" si="172"/>
        <v>2</v>
      </c>
      <c r="L270" s="106">
        <f t="shared" si="180"/>
        <v>0</v>
      </c>
      <c r="M270" s="154">
        <f t="shared" si="181"/>
        <v>-351</v>
      </c>
      <c r="O270" s="66" t="str">
        <f t="shared" si="182"/>
        <v>W</v>
      </c>
      <c r="P270" s="66">
        <f t="shared" si="165"/>
        <v>2</v>
      </c>
      <c r="Q270" s="66">
        <f t="shared" si="173"/>
        <v>2</v>
      </c>
      <c r="R270" s="66">
        <f t="shared" si="174"/>
        <v>2</v>
      </c>
      <c r="S270" s="106">
        <f t="shared" si="167"/>
        <v>2</v>
      </c>
      <c r="T270" s="106">
        <f t="shared" si="183"/>
        <v>6</v>
      </c>
      <c r="U270" s="154">
        <f t="shared" si="184"/>
        <v>57</v>
      </c>
      <c r="W270" s="66" t="str">
        <f t="shared" si="185"/>
        <v>W</v>
      </c>
      <c r="X270" s="66">
        <f t="shared" si="166"/>
        <v>2</v>
      </c>
      <c r="Y270" s="66">
        <f t="shared" ref="Y270:Y310" si="195">IF(AC269&gt;AD268,1,IF(AND(Y269=$Y$9,Z269=2),1,IF(AND(Y269&lt;$Y$9,Z269=2),Y269+1,Y269)))</f>
        <v>8</v>
      </c>
      <c r="Z270" s="66">
        <f t="shared" ref="Z270:Z310" si="196">IF(AC269&gt;AD268,1,IF(Z269=2,1,2))</f>
        <v>1</v>
      </c>
      <c r="AA270" s="106">
        <f t="shared" ref="AA270:AA310" si="197">INDEX($AY$11:$AZ$25,Y270,2)</f>
        <v>34</v>
      </c>
      <c r="AB270" s="106">
        <f t="shared" ref="AB270:AB310" si="198">IF(W270="W",AA269*3,0)</f>
        <v>63</v>
      </c>
      <c r="AC270" s="154">
        <f t="shared" si="186"/>
        <v>-121</v>
      </c>
      <c r="AD270" s="155">
        <f t="shared" si="187"/>
        <v>103</v>
      </c>
      <c r="AF270" s="66" t="str">
        <f t="shared" si="188"/>
        <v>W</v>
      </c>
      <c r="AG270" s="66">
        <f t="shared" ref="AG270:AG333" si="199">IF($D270=0,AG269,$D270)</f>
        <v>2</v>
      </c>
      <c r="AH270" s="66">
        <f t="shared" ref="AH270:AH310" si="200">IF(AL269&gt;AM268,1,IF(AND(AH269=$Y$9,AI269=2),1,IF(AND(AH269&lt;$Y$9,AI269=2),AH269+1,AH269)))</f>
        <v>1</v>
      </c>
      <c r="AI270" s="66">
        <f t="shared" ref="AI270:AI310" si="201">IF(AL269&gt;AM268,1,IF(AI269=2,1,2))</f>
        <v>1</v>
      </c>
      <c r="AJ270" s="106">
        <f t="shared" ref="AJ270:AJ310" si="202">INDEX($AY$11:$AZ$25,AH270,2)</f>
        <v>1</v>
      </c>
      <c r="AK270" s="106">
        <f t="shared" ref="AK270:AK310" si="203">IF(AF270="W",AJ269*3,0)</f>
        <v>9</v>
      </c>
      <c r="AL270" s="154">
        <f t="shared" si="189"/>
        <v>342</v>
      </c>
      <c r="AM270" s="155">
        <f t="shared" si="190"/>
        <v>342</v>
      </c>
      <c r="AO270" s="66" t="str">
        <f t="shared" si="191"/>
        <v>W</v>
      </c>
      <c r="AP270" s="66">
        <f t="shared" si="175"/>
        <v>2</v>
      </c>
      <c r="AQ270" s="66">
        <f t="shared" si="192"/>
        <v>2</v>
      </c>
      <c r="AR270" s="66">
        <f t="shared" si="193"/>
        <v>2</v>
      </c>
      <c r="AS270" s="106">
        <f t="shared" si="168"/>
        <v>2</v>
      </c>
      <c r="AT270" s="106">
        <f t="shared" ref="AT270:AT333" si="204">IF(AO270="W",AS269*3,0)</f>
        <v>6</v>
      </c>
      <c r="AU270" s="154">
        <f t="shared" si="194"/>
        <v>-537</v>
      </c>
    </row>
    <row r="271" spans="1:47">
      <c r="A271" s="197">
        <f t="shared" si="176"/>
        <v>261</v>
      </c>
      <c r="B271" s="198">
        <f>Data!B271</f>
        <v>19</v>
      </c>
      <c r="D271" s="112">
        <f t="shared" si="169"/>
        <v>2</v>
      </c>
      <c r="E271" s="116" t="str">
        <f t="shared" si="170"/>
        <v>A</v>
      </c>
      <c r="F271" s="158"/>
      <c r="G271" s="66" t="str">
        <f t="shared" si="177"/>
        <v>L</v>
      </c>
      <c r="H271" s="66">
        <f t="shared" si="171"/>
        <v>1</v>
      </c>
      <c r="I271" s="66">
        <f t="shared" si="178"/>
        <v>3</v>
      </c>
      <c r="J271" s="66">
        <f t="shared" si="179"/>
        <v>1</v>
      </c>
      <c r="K271" s="106">
        <f t="shared" si="172"/>
        <v>3</v>
      </c>
      <c r="L271" s="106">
        <f t="shared" si="180"/>
        <v>0</v>
      </c>
      <c r="M271" s="154">
        <f t="shared" si="181"/>
        <v>-354</v>
      </c>
      <c r="O271" s="66" t="str">
        <f t="shared" si="182"/>
        <v>W</v>
      </c>
      <c r="P271" s="66">
        <f t="shared" si="165"/>
        <v>2</v>
      </c>
      <c r="Q271" s="66">
        <f t="shared" si="173"/>
        <v>3</v>
      </c>
      <c r="R271" s="66">
        <f t="shared" si="174"/>
        <v>1</v>
      </c>
      <c r="S271" s="106">
        <f t="shared" si="167"/>
        <v>3</v>
      </c>
      <c r="T271" s="106">
        <f t="shared" si="183"/>
        <v>6</v>
      </c>
      <c r="U271" s="154">
        <f t="shared" si="184"/>
        <v>60</v>
      </c>
      <c r="W271" s="66" t="str">
        <f t="shared" si="185"/>
        <v>W</v>
      </c>
      <c r="X271" s="66">
        <f t="shared" si="166"/>
        <v>2</v>
      </c>
      <c r="Y271" s="66">
        <f t="shared" si="195"/>
        <v>8</v>
      </c>
      <c r="Z271" s="66">
        <f t="shared" si="196"/>
        <v>2</v>
      </c>
      <c r="AA271" s="106">
        <f t="shared" si="197"/>
        <v>34</v>
      </c>
      <c r="AB271" s="106">
        <f t="shared" si="198"/>
        <v>102</v>
      </c>
      <c r="AC271" s="154">
        <f t="shared" si="186"/>
        <v>-53</v>
      </c>
      <c r="AD271" s="155">
        <f t="shared" si="187"/>
        <v>103</v>
      </c>
      <c r="AF271" s="66" t="str">
        <f t="shared" si="188"/>
        <v>W</v>
      </c>
      <c r="AG271" s="66">
        <f t="shared" si="199"/>
        <v>2</v>
      </c>
      <c r="AH271" s="66">
        <f t="shared" si="200"/>
        <v>1</v>
      </c>
      <c r="AI271" s="66">
        <f t="shared" si="201"/>
        <v>1</v>
      </c>
      <c r="AJ271" s="106">
        <f t="shared" si="202"/>
        <v>1</v>
      </c>
      <c r="AK271" s="106">
        <f t="shared" si="203"/>
        <v>3</v>
      </c>
      <c r="AL271" s="154">
        <f t="shared" si="189"/>
        <v>344</v>
      </c>
      <c r="AM271" s="155">
        <f t="shared" si="190"/>
        <v>344</v>
      </c>
      <c r="AO271" s="66" t="str">
        <f t="shared" si="191"/>
        <v>W</v>
      </c>
      <c r="AP271" s="66">
        <f t="shared" si="175"/>
        <v>2</v>
      </c>
      <c r="AQ271" s="66">
        <f t="shared" si="192"/>
        <v>3</v>
      </c>
      <c r="AR271" s="66">
        <f t="shared" si="193"/>
        <v>1</v>
      </c>
      <c r="AS271" s="106">
        <f t="shared" si="168"/>
        <v>3</v>
      </c>
      <c r="AT271" s="106">
        <f t="shared" si="204"/>
        <v>6</v>
      </c>
      <c r="AU271" s="154">
        <f t="shared" si="194"/>
        <v>-534</v>
      </c>
    </row>
    <row r="272" spans="1:47">
      <c r="A272" s="197">
        <f t="shared" si="176"/>
        <v>262</v>
      </c>
      <c r="B272" s="198">
        <f>Data!B272</f>
        <v>19</v>
      </c>
      <c r="D272" s="112">
        <f t="shared" si="169"/>
        <v>2</v>
      </c>
      <c r="E272" s="116" t="str">
        <f t="shared" si="170"/>
        <v>A</v>
      </c>
      <c r="F272" s="158"/>
      <c r="G272" s="66" t="str">
        <f t="shared" si="177"/>
        <v>L</v>
      </c>
      <c r="H272" s="66">
        <f t="shared" si="171"/>
        <v>1</v>
      </c>
      <c r="I272" s="66">
        <f t="shared" si="178"/>
        <v>3</v>
      </c>
      <c r="J272" s="66">
        <f t="shared" si="179"/>
        <v>2</v>
      </c>
      <c r="K272" s="106">
        <f t="shared" si="172"/>
        <v>3</v>
      </c>
      <c r="L272" s="106">
        <f t="shared" si="180"/>
        <v>0</v>
      </c>
      <c r="M272" s="154">
        <f t="shared" si="181"/>
        <v>-357</v>
      </c>
      <c r="O272" s="66" t="str">
        <f t="shared" si="182"/>
        <v>W</v>
      </c>
      <c r="P272" s="66">
        <f t="shared" si="165"/>
        <v>2</v>
      </c>
      <c r="Q272" s="66">
        <f t="shared" si="173"/>
        <v>3</v>
      </c>
      <c r="R272" s="66">
        <f t="shared" si="174"/>
        <v>2</v>
      </c>
      <c r="S272" s="106">
        <f t="shared" si="167"/>
        <v>3</v>
      </c>
      <c r="T272" s="106">
        <f t="shared" si="183"/>
        <v>9</v>
      </c>
      <c r="U272" s="154">
        <f t="shared" si="184"/>
        <v>66</v>
      </c>
      <c r="W272" s="66" t="str">
        <f t="shared" si="185"/>
        <v>W</v>
      </c>
      <c r="X272" s="66">
        <f t="shared" si="166"/>
        <v>3</v>
      </c>
      <c r="Y272" s="66">
        <f t="shared" si="195"/>
        <v>1</v>
      </c>
      <c r="Z272" s="66">
        <f t="shared" si="196"/>
        <v>1</v>
      </c>
      <c r="AA272" s="106">
        <f t="shared" si="197"/>
        <v>1</v>
      </c>
      <c r="AB272" s="106">
        <f t="shared" si="198"/>
        <v>102</v>
      </c>
      <c r="AC272" s="154">
        <f t="shared" si="186"/>
        <v>48</v>
      </c>
      <c r="AD272" s="155">
        <f t="shared" si="187"/>
        <v>103</v>
      </c>
      <c r="AF272" s="66" t="str">
        <f t="shared" si="188"/>
        <v>W</v>
      </c>
      <c r="AG272" s="66">
        <f t="shared" si="199"/>
        <v>2</v>
      </c>
      <c r="AH272" s="66">
        <f t="shared" si="200"/>
        <v>1</v>
      </c>
      <c r="AI272" s="66">
        <f t="shared" si="201"/>
        <v>1</v>
      </c>
      <c r="AJ272" s="106">
        <f t="shared" si="202"/>
        <v>1</v>
      </c>
      <c r="AK272" s="106">
        <f t="shared" si="203"/>
        <v>3</v>
      </c>
      <c r="AL272" s="154">
        <f t="shared" si="189"/>
        <v>346</v>
      </c>
      <c r="AM272" s="155">
        <f t="shared" si="190"/>
        <v>346</v>
      </c>
      <c r="AO272" s="66" t="str">
        <f t="shared" si="191"/>
        <v>W</v>
      </c>
      <c r="AP272" s="66">
        <f t="shared" si="175"/>
        <v>2</v>
      </c>
      <c r="AQ272" s="66">
        <f t="shared" si="192"/>
        <v>3</v>
      </c>
      <c r="AR272" s="66">
        <f t="shared" si="193"/>
        <v>2</v>
      </c>
      <c r="AS272" s="106">
        <f t="shared" si="168"/>
        <v>3</v>
      </c>
      <c r="AT272" s="106">
        <f t="shared" si="204"/>
        <v>9</v>
      </c>
      <c r="AU272" s="154">
        <f t="shared" si="194"/>
        <v>-528</v>
      </c>
    </row>
    <row r="273" spans="1:47">
      <c r="A273" s="197">
        <f t="shared" si="176"/>
        <v>263</v>
      </c>
      <c r="B273" s="198">
        <f>Data!B273</f>
        <v>18</v>
      </c>
      <c r="D273" s="112">
        <f t="shared" si="169"/>
        <v>2</v>
      </c>
      <c r="E273" s="116" t="str">
        <f t="shared" si="170"/>
        <v>C</v>
      </c>
      <c r="F273" s="158"/>
      <c r="G273" s="66" t="str">
        <f t="shared" si="177"/>
        <v>L</v>
      </c>
      <c r="H273" s="66">
        <f t="shared" si="171"/>
        <v>1</v>
      </c>
      <c r="I273" s="66">
        <f t="shared" si="178"/>
        <v>4</v>
      </c>
      <c r="J273" s="66">
        <f t="shared" si="179"/>
        <v>1</v>
      </c>
      <c r="K273" s="106">
        <f t="shared" si="172"/>
        <v>5</v>
      </c>
      <c r="L273" s="106">
        <f t="shared" si="180"/>
        <v>0</v>
      </c>
      <c r="M273" s="154">
        <f t="shared" si="181"/>
        <v>-362</v>
      </c>
      <c r="O273" s="66" t="str">
        <f t="shared" si="182"/>
        <v>W</v>
      </c>
      <c r="P273" s="66">
        <f t="shared" si="165"/>
        <v>2</v>
      </c>
      <c r="Q273" s="66">
        <f t="shared" si="173"/>
        <v>4</v>
      </c>
      <c r="R273" s="66">
        <f t="shared" si="174"/>
        <v>1</v>
      </c>
      <c r="S273" s="106">
        <f t="shared" si="167"/>
        <v>5</v>
      </c>
      <c r="T273" s="106">
        <f t="shared" si="183"/>
        <v>9</v>
      </c>
      <c r="U273" s="154">
        <f t="shared" si="184"/>
        <v>70</v>
      </c>
      <c r="W273" s="66" t="str">
        <f t="shared" si="185"/>
        <v>L</v>
      </c>
      <c r="X273" s="66">
        <f t="shared" si="166"/>
        <v>3</v>
      </c>
      <c r="Y273" s="66">
        <f t="shared" si="195"/>
        <v>1</v>
      </c>
      <c r="Z273" s="66">
        <f t="shared" si="196"/>
        <v>2</v>
      </c>
      <c r="AA273" s="106">
        <f t="shared" si="197"/>
        <v>1</v>
      </c>
      <c r="AB273" s="106">
        <f t="shared" si="198"/>
        <v>0</v>
      </c>
      <c r="AC273" s="154">
        <f t="shared" si="186"/>
        <v>47</v>
      </c>
      <c r="AD273" s="155">
        <f t="shared" si="187"/>
        <v>103</v>
      </c>
      <c r="AF273" s="66" t="str">
        <f t="shared" si="188"/>
        <v>W</v>
      </c>
      <c r="AG273" s="66">
        <f t="shared" si="199"/>
        <v>2</v>
      </c>
      <c r="AH273" s="66">
        <f t="shared" si="200"/>
        <v>1</v>
      </c>
      <c r="AI273" s="66">
        <f t="shared" si="201"/>
        <v>1</v>
      </c>
      <c r="AJ273" s="106">
        <f t="shared" si="202"/>
        <v>1</v>
      </c>
      <c r="AK273" s="106">
        <f t="shared" si="203"/>
        <v>3</v>
      </c>
      <c r="AL273" s="154">
        <f t="shared" si="189"/>
        <v>348</v>
      </c>
      <c r="AM273" s="155">
        <f t="shared" si="190"/>
        <v>348</v>
      </c>
      <c r="AO273" s="66" t="str">
        <f t="shared" si="191"/>
        <v>W</v>
      </c>
      <c r="AP273" s="66">
        <f t="shared" si="175"/>
        <v>2</v>
      </c>
      <c r="AQ273" s="66">
        <f t="shared" si="192"/>
        <v>4</v>
      </c>
      <c r="AR273" s="66">
        <f t="shared" si="193"/>
        <v>1</v>
      </c>
      <c r="AS273" s="106">
        <f t="shared" si="168"/>
        <v>5</v>
      </c>
      <c r="AT273" s="106">
        <f t="shared" si="204"/>
        <v>9</v>
      </c>
      <c r="AU273" s="154">
        <f t="shared" si="194"/>
        <v>-524</v>
      </c>
    </row>
    <row r="274" spans="1:47">
      <c r="A274" s="197">
        <f t="shared" si="176"/>
        <v>264</v>
      </c>
      <c r="B274" s="198">
        <f>Data!B274</f>
        <v>22</v>
      </c>
      <c r="D274" s="112">
        <f t="shared" si="169"/>
        <v>2</v>
      </c>
      <c r="E274" s="116" t="str">
        <f t="shared" si="170"/>
        <v>A</v>
      </c>
      <c r="F274" s="158"/>
      <c r="G274" s="66" t="str">
        <f t="shared" si="177"/>
        <v>L</v>
      </c>
      <c r="H274" s="66">
        <f t="shared" si="171"/>
        <v>1</v>
      </c>
      <c r="I274" s="66">
        <f t="shared" si="178"/>
        <v>4</v>
      </c>
      <c r="J274" s="66">
        <f t="shared" si="179"/>
        <v>2</v>
      </c>
      <c r="K274" s="106">
        <f t="shared" si="172"/>
        <v>5</v>
      </c>
      <c r="L274" s="106">
        <f t="shared" si="180"/>
        <v>0</v>
      </c>
      <c r="M274" s="154">
        <f t="shared" si="181"/>
        <v>-367</v>
      </c>
      <c r="O274" s="66" t="str">
        <f t="shared" si="182"/>
        <v>W</v>
      </c>
      <c r="P274" s="66">
        <f t="shared" si="165"/>
        <v>2</v>
      </c>
      <c r="Q274" s="66">
        <f t="shared" si="173"/>
        <v>4</v>
      </c>
      <c r="R274" s="66">
        <f t="shared" si="174"/>
        <v>2</v>
      </c>
      <c r="S274" s="106">
        <f t="shared" si="167"/>
        <v>5</v>
      </c>
      <c r="T274" s="106">
        <f t="shared" si="183"/>
        <v>15</v>
      </c>
      <c r="U274" s="154">
        <f t="shared" si="184"/>
        <v>80</v>
      </c>
      <c r="W274" s="66" t="str">
        <f t="shared" si="185"/>
        <v>L</v>
      </c>
      <c r="X274" s="66">
        <f t="shared" si="166"/>
        <v>3</v>
      </c>
      <c r="Y274" s="66">
        <f t="shared" si="195"/>
        <v>2</v>
      </c>
      <c r="Z274" s="66">
        <f t="shared" si="196"/>
        <v>1</v>
      </c>
      <c r="AA274" s="106">
        <f t="shared" si="197"/>
        <v>2</v>
      </c>
      <c r="AB274" s="106">
        <f t="shared" si="198"/>
        <v>0</v>
      </c>
      <c r="AC274" s="154">
        <f t="shared" si="186"/>
        <v>45</v>
      </c>
      <c r="AD274" s="155">
        <f t="shared" si="187"/>
        <v>103</v>
      </c>
      <c r="AF274" s="66" t="str">
        <f t="shared" si="188"/>
        <v>W</v>
      </c>
      <c r="AG274" s="66">
        <f t="shared" si="199"/>
        <v>2</v>
      </c>
      <c r="AH274" s="66">
        <f t="shared" si="200"/>
        <v>1</v>
      </c>
      <c r="AI274" s="66">
        <f t="shared" si="201"/>
        <v>1</v>
      </c>
      <c r="AJ274" s="106">
        <f t="shared" si="202"/>
        <v>1</v>
      </c>
      <c r="AK274" s="106">
        <f t="shared" si="203"/>
        <v>3</v>
      </c>
      <c r="AL274" s="154">
        <f t="shared" si="189"/>
        <v>350</v>
      </c>
      <c r="AM274" s="155">
        <f t="shared" si="190"/>
        <v>350</v>
      </c>
      <c r="AO274" s="66" t="str">
        <f t="shared" si="191"/>
        <v>W</v>
      </c>
      <c r="AP274" s="66">
        <f t="shared" si="175"/>
        <v>2</v>
      </c>
      <c r="AQ274" s="66">
        <f t="shared" si="192"/>
        <v>4</v>
      </c>
      <c r="AR274" s="66">
        <f t="shared" si="193"/>
        <v>2</v>
      </c>
      <c r="AS274" s="106">
        <f t="shared" si="168"/>
        <v>5</v>
      </c>
      <c r="AT274" s="106">
        <f t="shared" si="204"/>
        <v>15</v>
      </c>
      <c r="AU274" s="154">
        <f t="shared" si="194"/>
        <v>-514</v>
      </c>
    </row>
    <row r="275" spans="1:47">
      <c r="A275" s="197">
        <f t="shared" si="176"/>
        <v>265</v>
      </c>
      <c r="B275" s="198">
        <f>Data!B275</f>
        <v>19</v>
      </c>
      <c r="D275" s="112">
        <f t="shared" si="169"/>
        <v>2</v>
      </c>
      <c r="E275" s="116" t="str">
        <f t="shared" si="170"/>
        <v>A</v>
      </c>
      <c r="F275" s="158"/>
      <c r="G275" s="66" t="str">
        <f t="shared" si="177"/>
        <v>L</v>
      </c>
      <c r="H275" s="66">
        <f t="shared" si="171"/>
        <v>1</v>
      </c>
      <c r="I275" s="66">
        <f t="shared" si="178"/>
        <v>5</v>
      </c>
      <c r="J275" s="66">
        <f t="shared" si="179"/>
        <v>1</v>
      </c>
      <c r="K275" s="106">
        <f t="shared" si="172"/>
        <v>8</v>
      </c>
      <c r="L275" s="106">
        <f t="shared" si="180"/>
        <v>0</v>
      </c>
      <c r="M275" s="154">
        <f t="shared" si="181"/>
        <v>-375</v>
      </c>
      <c r="O275" s="66" t="str">
        <f t="shared" si="182"/>
        <v>W</v>
      </c>
      <c r="P275" s="66">
        <f t="shared" si="165"/>
        <v>2</v>
      </c>
      <c r="Q275" s="66">
        <f t="shared" si="173"/>
        <v>5</v>
      </c>
      <c r="R275" s="66">
        <f t="shared" si="174"/>
        <v>1</v>
      </c>
      <c r="S275" s="106">
        <f t="shared" si="167"/>
        <v>8</v>
      </c>
      <c r="T275" s="106">
        <f t="shared" si="183"/>
        <v>15</v>
      </c>
      <c r="U275" s="154">
        <f t="shared" si="184"/>
        <v>87</v>
      </c>
      <c r="W275" s="66" t="str">
        <f t="shared" si="185"/>
        <v>L</v>
      </c>
      <c r="X275" s="66">
        <f t="shared" si="166"/>
        <v>3</v>
      </c>
      <c r="Y275" s="66">
        <f t="shared" si="195"/>
        <v>2</v>
      </c>
      <c r="Z275" s="66">
        <f t="shared" si="196"/>
        <v>2</v>
      </c>
      <c r="AA275" s="106">
        <f t="shared" si="197"/>
        <v>2</v>
      </c>
      <c r="AB275" s="106">
        <f t="shared" si="198"/>
        <v>0</v>
      </c>
      <c r="AC275" s="154">
        <f t="shared" si="186"/>
        <v>43</v>
      </c>
      <c r="AD275" s="155">
        <f t="shared" si="187"/>
        <v>103</v>
      </c>
      <c r="AF275" s="66" t="str">
        <f t="shared" si="188"/>
        <v>W</v>
      </c>
      <c r="AG275" s="66">
        <f t="shared" si="199"/>
        <v>2</v>
      </c>
      <c r="AH275" s="66">
        <f t="shared" si="200"/>
        <v>1</v>
      </c>
      <c r="AI275" s="66">
        <f t="shared" si="201"/>
        <v>1</v>
      </c>
      <c r="AJ275" s="106">
        <f t="shared" si="202"/>
        <v>1</v>
      </c>
      <c r="AK275" s="106">
        <f t="shared" si="203"/>
        <v>3</v>
      </c>
      <c r="AL275" s="154">
        <f t="shared" si="189"/>
        <v>352</v>
      </c>
      <c r="AM275" s="155">
        <f t="shared" si="190"/>
        <v>352</v>
      </c>
      <c r="AO275" s="66" t="str">
        <f t="shared" si="191"/>
        <v>W</v>
      </c>
      <c r="AP275" s="66">
        <f t="shared" si="175"/>
        <v>2</v>
      </c>
      <c r="AQ275" s="66">
        <f t="shared" si="192"/>
        <v>5</v>
      </c>
      <c r="AR275" s="66">
        <f t="shared" si="193"/>
        <v>1</v>
      </c>
      <c r="AS275" s="106">
        <f t="shared" si="168"/>
        <v>8</v>
      </c>
      <c r="AT275" s="106">
        <f t="shared" si="204"/>
        <v>15</v>
      </c>
      <c r="AU275" s="154">
        <f t="shared" si="194"/>
        <v>-507</v>
      </c>
    </row>
    <row r="276" spans="1:47">
      <c r="A276" s="197">
        <f t="shared" si="176"/>
        <v>266</v>
      </c>
      <c r="B276" s="198">
        <f>Data!B276</f>
        <v>20</v>
      </c>
      <c r="D276" s="112">
        <f t="shared" si="169"/>
        <v>2</v>
      </c>
      <c r="E276" s="116" t="str">
        <f t="shared" si="170"/>
        <v>B</v>
      </c>
      <c r="F276" s="158"/>
      <c r="G276" s="66" t="str">
        <f t="shared" si="177"/>
        <v>L</v>
      </c>
      <c r="H276" s="66">
        <f t="shared" si="171"/>
        <v>1</v>
      </c>
      <c r="I276" s="66">
        <f t="shared" si="178"/>
        <v>5</v>
      </c>
      <c r="J276" s="66">
        <f t="shared" si="179"/>
        <v>2</v>
      </c>
      <c r="K276" s="106">
        <f t="shared" si="172"/>
        <v>8</v>
      </c>
      <c r="L276" s="106">
        <f t="shared" si="180"/>
        <v>0</v>
      </c>
      <c r="M276" s="154">
        <f t="shared" si="181"/>
        <v>-383</v>
      </c>
      <c r="O276" s="66" t="str">
        <f t="shared" si="182"/>
        <v>W</v>
      </c>
      <c r="P276" s="66">
        <f t="shared" si="165"/>
        <v>2</v>
      </c>
      <c r="Q276" s="66">
        <f t="shared" si="173"/>
        <v>5</v>
      </c>
      <c r="R276" s="66">
        <f t="shared" si="174"/>
        <v>2</v>
      </c>
      <c r="S276" s="106">
        <f t="shared" si="167"/>
        <v>8</v>
      </c>
      <c r="T276" s="106">
        <f t="shared" si="183"/>
        <v>24</v>
      </c>
      <c r="U276" s="154">
        <f t="shared" si="184"/>
        <v>103</v>
      </c>
      <c r="W276" s="66" t="str">
        <f t="shared" si="185"/>
        <v>L</v>
      </c>
      <c r="X276" s="66">
        <f t="shared" si="166"/>
        <v>3</v>
      </c>
      <c r="Y276" s="66">
        <f t="shared" si="195"/>
        <v>3</v>
      </c>
      <c r="Z276" s="66">
        <f t="shared" si="196"/>
        <v>1</v>
      </c>
      <c r="AA276" s="106">
        <f t="shared" si="197"/>
        <v>3</v>
      </c>
      <c r="AB276" s="106">
        <f t="shared" si="198"/>
        <v>0</v>
      </c>
      <c r="AC276" s="154">
        <f t="shared" si="186"/>
        <v>40</v>
      </c>
      <c r="AD276" s="155">
        <f t="shared" si="187"/>
        <v>103</v>
      </c>
      <c r="AF276" s="66" t="str">
        <f t="shared" si="188"/>
        <v>W</v>
      </c>
      <c r="AG276" s="66">
        <f t="shared" si="199"/>
        <v>2</v>
      </c>
      <c r="AH276" s="66">
        <f t="shared" si="200"/>
        <v>1</v>
      </c>
      <c r="AI276" s="66">
        <f t="shared" si="201"/>
        <v>1</v>
      </c>
      <c r="AJ276" s="106">
        <f t="shared" si="202"/>
        <v>1</v>
      </c>
      <c r="AK276" s="106">
        <f t="shared" si="203"/>
        <v>3</v>
      </c>
      <c r="AL276" s="154">
        <f t="shared" si="189"/>
        <v>354</v>
      </c>
      <c r="AM276" s="155">
        <f t="shared" si="190"/>
        <v>354</v>
      </c>
      <c r="AO276" s="66" t="str">
        <f t="shared" si="191"/>
        <v>W</v>
      </c>
      <c r="AP276" s="66">
        <f t="shared" si="175"/>
        <v>2</v>
      </c>
      <c r="AQ276" s="66">
        <f t="shared" si="192"/>
        <v>5</v>
      </c>
      <c r="AR276" s="66">
        <f t="shared" si="193"/>
        <v>2</v>
      </c>
      <c r="AS276" s="106">
        <f t="shared" si="168"/>
        <v>8</v>
      </c>
      <c r="AT276" s="106">
        <f t="shared" si="204"/>
        <v>24</v>
      </c>
      <c r="AU276" s="154">
        <f t="shared" si="194"/>
        <v>-491</v>
      </c>
    </row>
    <row r="277" spans="1:47">
      <c r="A277" s="197">
        <f t="shared" si="176"/>
        <v>267</v>
      </c>
      <c r="B277" s="198">
        <f>Data!B277</f>
        <v>18</v>
      </c>
      <c r="D277" s="112">
        <f t="shared" si="169"/>
        <v>2</v>
      </c>
      <c r="E277" s="116" t="str">
        <f t="shared" si="170"/>
        <v>C</v>
      </c>
      <c r="F277" s="158"/>
      <c r="G277" s="66" t="str">
        <f t="shared" si="177"/>
        <v>L</v>
      </c>
      <c r="H277" s="66">
        <f t="shared" si="171"/>
        <v>1</v>
      </c>
      <c r="I277" s="66">
        <f t="shared" si="178"/>
        <v>6</v>
      </c>
      <c r="J277" s="66">
        <f t="shared" si="179"/>
        <v>1</v>
      </c>
      <c r="K277" s="106">
        <f t="shared" si="172"/>
        <v>13</v>
      </c>
      <c r="L277" s="106">
        <f t="shared" si="180"/>
        <v>0</v>
      </c>
      <c r="M277" s="154">
        <f t="shared" si="181"/>
        <v>-396</v>
      </c>
      <c r="O277" s="66" t="str">
        <f t="shared" si="182"/>
        <v>W</v>
      </c>
      <c r="P277" s="66">
        <f t="shared" si="165"/>
        <v>2</v>
      </c>
      <c r="Q277" s="66">
        <f t="shared" si="173"/>
        <v>6</v>
      </c>
      <c r="R277" s="66">
        <f t="shared" si="174"/>
        <v>1</v>
      </c>
      <c r="S277" s="106">
        <f t="shared" si="167"/>
        <v>13</v>
      </c>
      <c r="T277" s="106">
        <f t="shared" si="183"/>
        <v>24</v>
      </c>
      <c r="U277" s="154">
        <f t="shared" si="184"/>
        <v>114</v>
      </c>
      <c r="W277" s="66" t="str">
        <f t="shared" si="185"/>
        <v>L</v>
      </c>
      <c r="X277" s="66">
        <f t="shared" si="166"/>
        <v>3</v>
      </c>
      <c r="Y277" s="66">
        <f t="shared" si="195"/>
        <v>3</v>
      </c>
      <c r="Z277" s="66">
        <f t="shared" si="196"/>
        <v>2</v>
      </c>
      <c r="AA277" s="106">
        <f t="shared" si="197"/>
        <v>3</v>
      </c>
      <c r="AB277" s="106">
        <f t="shared" si="198"/>
        <v>0</v>
      </c>
      <c r="AC277" s="154">
        <f t="shared" si="186"/>
        <v>37</v>
      </c>
      <c r="AD277" s="155">
        <f t="shared" si="187"/>
        <v>103</v>
      </c>
      <c r="AF277" s="66" t="str">
        <f t="shared" si="188"/>
        <v>W</v>
      </c>
      <c r="AG277" s="66">
        <f t="shared" si="199"/>
        <v>2</v>
      </c>
      <c r="AH277" s="66">
        <f t="shared" si="200"/>
        <v>1</v>
      </c>
      <c r="AI277" s="66">
        <f t="shared" si="201"/>
        <v>1</v>
      </c>
      <c r="AJ277" s="106">
        <f t="shared" si="202"/>
        <v>1</v>
      </c>
      <c r="AK277" s="106">
        <f t="shared" si="203"/>
        <v>3</v>
      </c>
      <c r="AL277" s="154">
        <f t="shared" si="189"/>
        <v>356</v>
      </c>
      <c r="AM277" s="155">
        <f t="shared" si="190"/>
        <v>356</v>
      </c>
      <c r="AO277" s="66" t="str">
        <f t="shared" si="191"/>
        <v>W</v>
      </c>
      <c r="AP277" s="66">
        <f t="shared" si="175"/>
        <v>2</v>
      </c>
      <c r="AQ277" s="66">
        <f t="shared" si="192"/>
        <v>6</v>
      </c>
      <c r="AR277" s="66">
        <f t="shared" si="193"/>
        <v>1</v>
      </c>
      <c r="AS277" s="106">
        <f t="shared" si="168"/>
        <v>13</v>
      </c>
      <c r="AT277" s="106">
        <f t="shared" si="204"/>
        <v>24</v>
      </c>
      <c r="AU277" s="154">
        <f t="shared" si="194"/>
        <v>-480</v>
      </c>
    </row>
    <row r="278" spans="1:47">
      <c r="A278" s="197">
        <f t="shared" si="176"/>
        <v>268</v>
      </c>
      <c r="B278" s="198">
        <f>Data!B278</f>
        <v>27</v>
      </c>
      <c r="D278" s="112">
        <f t="shared" si="169"/>
        <v>3</v>
      </c>
      <c r="E278" s="116" t="str">
        <f t="shared" si="170"/>
        <v>C</v>
      </c>
      <c r="F278" s="158"/>
      <c r="G278" s="66" t="str">
        <f t="shared" si="177"/>
        <v>L</v>
      </c>
      <c r="H278" s="66">
        <f t="shared" si="171"/>
        <v>1</v>
      </c>
      <c r="I278" s="66">
        <f t="shared" si="178"/>
        <v>6</v>
      </c>
      <c r="J278" s="66">
        <f t="shared" si="179"/>
        <v>2</v>
      </c>
      <c r="K278" s="106">
        <f t="shared" si="172"/>
        <v>13</v>
      </c>
      <c r="L278" s="106">
        <f t="shared" si="180"/>
        <v>0</v>
      </c>
      <c r="M278" s="154">
        <f t="shared" si="181"/>
        <v>-409</v>
      </c>
      <c r="O278" s="66" t="str">
        <f t="shared" si="182"/>
        <v>L</v>
      </c>
      <c r="P278" s="66">
        <f t="shared" si="165"/>
        <v>2</v>
      </c>
      <c r="Q278" s="66">
        <f t="shared" si="173"/>
        <v>6</v>
      </c>
      <c r="R278" s="66">
        <f t="shared" si="174"/>
        <v>2</v>
      </c>
      <c r="S278" s="106">
        <f t="shared" si="167"/>
        <v>13</v>
      </c>
      <c r="T278" s="106">
        <f t="shared" si="183"/>
        <v>0</v>
      </c>
      <c r="U278" s="154">
        <f t="shared" si="184"/>
        <v>101</v>
      </c>
      <c r="W278" s="66" t="str">
        <f t="shared" si="185"/>
        <v>W</v>
      </c>
      <c r="X278" s="66">
        <f t="shared" si="166"/>
        <v>3</v>
      </c>
      <c r="Y278" s="66">
        <f t="shared" si="195"/>
        <v>4</v>
      </c>
      <c r="Z278" s="66">
        <f t="shared" si="196"/>
        <v>1</v>
      </c>
      <c r="AA278" s="106">
        <f t="shared" si="197"/>
        <v>5</v>
      </c>
      <c r="AB278" s="106">
        <f t="shared" si="198"/>
        <v>9</v>
      </c>
      <c r="AC278" s="154">
        <f t="shared" si="186"/>
        <v>41</v>
      </c>
      <c r="AD278" s="155">
        <f t="shared" si="187"/>
        <v>103</v>
      </c>
      <c r="AF278" s="66" t="str">
        <f t="shared" si="188"/>
        <v>L</v>
      </c>
      <c r="AG278" s="66">
        <f t="shared" si="199"/>
        <v>3</v>
      </c>
      <c r="AH278" s="66">
        <f t="shared" si="200"/>
        <v>1</v>
      </c>
      <c r="AI278" s="66">
        <f t="shared" si="201"/>
        <v>1</v>
      </c>
      <c r="AJ278" s="106">
        <f t="shared" si="202"/>
        <v>1</v>
      </c>
      <c r="AK278" s="106">
        <f t="shared" si="203"/>
        <v>0</v>
      </c>
      <c r="AL278" s="154">
        <f t="shared" si="189"/>
        <v>355</v>
      </c>
      <c r="AM278" s="155">
        <f t="shared" si="190"/>
        <v>356</v>
      </c>
      <c r="AO278" s="66" t="str">
        <f t="shared" si="191"/>
        <v>L</v>
      </c>
      <c r="AP278" s="66">
        <f t="shared" si="175"/>
        <v>3</v>
      </c>
      <c r="AQ278" s="66">
        <f t="shared" si="192"/>
        <v>6</v>
      </c>
      <c r="AR278" s="66">
        <f t="shared" si="193"/>
        <v>2</v>
      </c>
      <c r="AS278" s="106">
        <f t="shared" si="168"/>
        <v>13</v>
      </c>
      <c r="AT278" s="106">
        <f t="shared" si="204"/>
        <v>0</v>
      </c>
      <c r="AU278" s="154">
        <f t="shared" si="194"/>
        <v>-493</v>
      </c>
    </row>
    <row r="279" spans="1:47">
      <c r="A279" s="197">
        <f t="shared" si="176"/>
        <v>269</v>
      </c>
      <c r="B279" s="198">
        <f>Data!B279</f>
        <v>9</v>
      </c>
      <c r="D279" s="112">
        <f t="shared" si="169"/>
        <v>1</v>
      </c>
      <c r="E279" s="116" t="str">
        <f t="shared" si="170"/>
        <v>C</v>
      </c>
      <c r="F279" s="158"/>
      <c r="G279" s="66" t="str">
        <f t="shared" si="177"/>
        <v>W</v>
      </c>
      <c r="H279" s="66">
        <f t="shared" si="171"/>
        <v>1</v>
      </c>
      <c r="I279" s="66">
        <f t="shared" si="178"/>
        <v>7</v>
      </c>
      <c r="J279" s="66">
        <f t="shared" si="179"/>
        <v>1</v>
      </c>
      <c r="K279" s="106">
        <f t="shared" si="172"/>
        <v>21</v>
      </c>
      <c r="L279" s="106">
        <f t="shared" si="180"/>
        <v>39</v>
      </c>
      <c r="M279" s="154">
        <f t="shared" si="181"/>
        <v>-391</v>
      </c>
      <c r="O279" s="66" t="str">
        <f t="shared" si="182"/>
        <v>L</v>
      </c>
      <c r="P279" s="66">
        <f t="shared" si="165"/>
        <v>2</v>
      </c>
      <c r="Q279" s="66">
        <f t="shared" si="173"/>
        <v>7</v>
      </c>
      <c r="R279" s="66">
        <f t="shared" si="174"/>
        <v>1</v>
      </c>
      <c r="S279" s="106">
        <f t="shared" si="167"/>
        <v>21</v>
      </c>
      <c r="T279" s="106">
        <f t="shared" si="183"/>
        <v>0</v>
      </c>
      <c r="U279" s="154">
        <f t="shared" si="184"/>
        <v>80</v>
      </c>
      <c r="W279" s="66" t="str">
        <f t="shared" si="185"/>
        <v>L</v>
      </c>
      <c r="X279" s="66">
        <f t="shared" si="166"/>
        <v>3</v>
      </c>
      <c r="Y279" s="66">
        <f t="shared" si="195"/>
        <v>4</v>
      </c>
      <c r="Z279" s="66">
        <f t="shared" si="196"/>
        <v>2</v>
      </c>
      <c r="AA279" s="106">
        <f t="shared" si="197"/>
        <v>5</v>
      </c>
      <c r="AB279" s="106">
        <f t="shared" si="198"/>
        <v>0</v>
      </c>
      <c r="AC279" s="154">
        <f t="shared" si="186"/>
        <v>36</v>
      </c>
      <c r="AD279" s="155">
        <f t="shared" si="187"/>
        <v>103</v>
      </c>
      <c r="AF279" s="66" t="str">
        <f t="shared" si="188"/>
        <v>L</v>
      </c>
      <c r="AG279" s="66">
        <f t="shared" si="199"/>
        <v>1</v>
      </c>
      <c r="AH279" s="66">
        <f t="shared" si="200"/>
        <v>1</v>
      </c>
      <c r="AI279" s="66">
        <f t="shared" si="201"/>
        <v>2</v>
      </c>
      <c r="AJ279" s="106">
        <f t="shared" si="202"/>
        <v>1</v>
      </c>
      <c r="AK279" s="106">
        <f t="shared" si="203"/>
        <v>0</v>
      </c>
      <c r="AL279" s="154">
        <f t="shared" si="189"/>
        <v>354</v>
      </c>
      <c r="AM279" s="155">
        <f t="shared" si="190"/>
        <v>356</v>
      </c>
      <c r="AO279" s="66" t="str">
        <f t="shared" si="191"/>
        <v>L</v>
      </c>
      <c r="AP279" s="66">
        <f t="shared" si="175"/>
        <v>1</v>
      </c>
      <c r="AQ279" s="66">
        <f t="shared" si="192"/>
        <v>7</v>
      </c>
      <c r="AR279" s="66">
        <f t="shared" si="193"/>
        <v>1</v>
      </c>
      <c r="AS279" s="106">
        <f t="shared" si="168"/>
        <v>21</v>
      </c>
      <c r="AT279" s="106">
        <f t="shared" si="204"/>
        <v>0</v>
      </c>
      <c r="AU279" s="154">
        <f t="shared" si="194"/>
        <v>-514</v>
      </c>
    </row>
    <row r="280" spans="1:47">
      <c r="A280" s="197">
        <f t="shared" si="176"/>
        <v>270</v>
      </c>
      <c r="B280" s="198">
        <f>Data!B280</f>
        <v>0</v>
      </c>
      <c r="D280" s="112">
        <f t="shared" si="169"/>
        <v>0</v>
      </c>
      <c r="E280" s="116">
        <f t="shared" si="170"/>
        <v>0</v>
      </c>
      <c r="F280" s="158"/>
      <c r="G280" s="66" t="str">
        <f t="shared" si="177"/>
        <v>L</v>
      </c>
      <c r="H280" s="66">
        <f t="shared" si="171"/>
        <v>1</v>
      </c>
      <c r="I280" s="66">
        <f t="shared" si="178"/>
        <v>7</v>
      </c>
      <c r="J280" s="66">
        <f t="shared" si="179"/>
        <v>2</v>
      </c>
      <c r="K280" s="106">
        <f t="shared" si="172"/>
        <v>21</v>
      </c>
      <c r="L280" s="106">
        <f t="shared" si="180"/>
        <v>0</v>
      </c>
      <c r="M280" s="154">
        <f t="shared" si="181"/>
        <v>-412</v>
      </c>
      <c r="O280" s="66" t="str">
        <f t="shared" si="182"/>
        <v>L</v>
      </c>
      <c r="P280" s="66">
        <f t="shared" ref="P280:P310" si="205">IF(AND(P279&lt;&gt;3,Q279=$Q$9,R279=2),P279+1,IF(AND(P279=3,Q279=$Q$9,R279=2),1,P279))</f>
        <v>2</v>
      </c>
      <c r="Q280" s="66">
        <f t="shared" si="173"/>
        <v>7</v>
      </c>
      <c r="R280" s="66">
        <f t="shared" si="174"/>
        <v>2</v>
      </c>
      <c r="S280" s="106">
        <f t="shared" si="167"/>
        <v>21</v>
      </c>
      <c r="T280" s="106">
        <f t="shared" si="183"/>
        <v>0</v>
      </c>
      <c r="U280" s="154">
        <f t="shared" si="184"/>
        <v>59</v>
      </c>
      <c r="W280" s="66" t="str">
        <f t="shared" si="185"/>
        <v>L</v>
      </c>
      <c r="X280" s="66">
        <f t="shared" si="166"/>
        <v>3</v>
      </c>
      <c r="Y280" s="66">
        <f t="shared" si="195"/>
        <v>5</v>
      </c>
      <c r="Z280" s="66">
        <f t="shared" si="196"/>
        <v>1</v>
      </c>
      <c r="AA280" s="106">
        <f t="shared" si="197"/>
        <v>8</v>
      </c>
      <c r="AB280" s="106">
        <f t="shared" si="198"/>
        <v>0</v>
      </c>
      <c r="AC280" s="154">
        <f t="shared" si="186"/>
        <v>28</v>
      </c>
      <c r="AD280" s="155">
        <f t="shared" si="187"/>
        <v>103</v>
      </c>
      <c r="AF280" s="66" t="str">
        <f t="shared" si="188"/>
        <v>L</v>
      </c>
      <c r="AG280" s="66">
        <f t="shared" si="199"/>
        <v>1</v>
      </c>
      <c r="AH280" s="66">
        <f t="shared" si="200"/>
        <v>2</v>
      </c>
      <c r="AI280" s="66">
        <f t="shared" si="201"/>
        <v>1</v>
      </c>
      <c r="AJ280" s="106">
        <f t="shared" si="202"/>
        <v>2</v>
      </c>
      <c r="AK280" s="106">
        <f t="shared" si="203"/>
        <v>0</v>
      </c>
      <c r="AL280" s="154">
        <f t="shared" si="189"/>
        <v>352</v>
      </c>
      <c r="AM280" s="155">
        <f t="shared" si="190"/>
        <v>356</v>
      </c>
      <c r="AO280" s="66" t="str">
        <f t="shared" si="191"/>
        <v>L</v>
      </c>
      <c r="AP280" s="66">
        <f t="shared" si="175"/>
        <v>1</v>
      </c>
      <c r="AQ280" s="66">
        <f t="shared" si="192"/>
        <v>7</v>
      </c>
      <c r="AR280" s="66">
        <f t="shared" si="193"/>
        <v>2</v>
      </c>
      <c r="AS280" s="106">
        <f t="shared" si="168"/>
        <v>21</v>
      </c>
      <c r="AT280" s="106">
        <f t="shared" si="204"/>
        <v>0</v>
      </c>
      <c r="AU280" s="154">
        <f t="shared" si="194"/>
        <v>-535</v>
      </c>
    </row>
    <row r="281" spans="1:47">
      <c r="A281" s="197">
        <f t="shared" si="176"/>
        <v>271</v>
      </c>
      <c r="B281" s="198">
        <f>Data!B281</f>
        <v>16</v>
      </c>
      <c r="D281" s="112">
        <f t="shared" si="169"/>
        <v>2</v>
      </c>
      <c r="E281" s="116" t="str">
        <f t="shared" si="170"/>
        <v>A</v>
      </c>
      <c r="F281" s="158"/>
      <c r="G281" s="66" t="str">
        <f t="shared" si="177"/>
        <v>L</v>
      </c>
      <c r="H281" s="66">
        <f t="shared" si="171"/>
        <v>1</v>
      </c>
      <c r="I281" s="66">
        <f t="shared" si="178"/>
        <v>8</v>
      </c>
      <c r="J281" s="66">
        <f t="shared" si="179"/>
        <v>1</v>
      </c>
      <c r="K281" s="106">
        <f t="shared" si="172"/>
        <v>34</v>
      </c>
      <c r="L281" s="106">
        <f t="shared" si="180"/>
        <v>0</v>
      </c>
      <c r="M281" s="154">
        <f t="shared" si="181"/>
        <v>-446</v>
      </c>
      <c r="O281" s="66" t="str">
        <f t="shared" si="182"/>
        <v>W</v>
      </c>
      <c r="P281" s="66">
        <f t="shared" si="205"/>
        <v>2</v>
      </c>
      <c r="Q281" s="66">
        <f t="shared" si="173"/>
        <v>8</v>
      </c>
      <c r="R281" s="66">
        <f t="shared" si="174"/>
        <v>1</v>
      </c>
      <c r="S281" s="106">
        <f t="shared" si="167"/>
        <v>34</v>
      </c>
      <c r="T281" s="106">
        <f t="shared" si="183"/>
        <v>63</v>
      </c>
      <c r="U281" s="154">
        <f t="shared" si="184"/>
        <v>88</v>
      </c>
      <c r="W281" s="66" t="str">
        <f t="shared" si="185"/>
        <v>L</v>
      </c>
      <c r="X281" s="66">
        <f t="shared" si="166"/>
        <v>3</v>
      </c>
      <c r="Y281" s="66">
        <f t="shared" si="195"/>
        <v>5</v>
      </c>
      <c r="Z281" s="66">
        <f t="shared" si="196"/>
        <v>2</v>
      </c>
      <c r="AA281" s="106">
        <f t="shared" si="197"/>
        <v>8</v>
      </c>
      <c r="AB281" s="106">
        <f t="shared" si="198"/>
        <v>0</v>
      </c>
      <c r="AC281" s="154">
        <f t="shared" si="186"/>
        <v>20</v>
      </c>
      <c r="AD281" s="155">
        <f t="shared" si="187"/>
        <v>103</v>
      </c>
      <c r="AF281" s="66" t="str">
        <f t="shared" si="188"/>
        <v>L</v>
      </c>
      <c r="AG281" s="66">
        <f t="shared" si="199"/>
        <v>2</v>
      </c>
      <c r="AH281" s="66">
        <f t="shared" si="200"/>
        <v>2</v>
      </c>
      <c r="AI281" s="66">
        <f t="shared" si="201"/>
        <v>2</v>
      </c>
      <c r="AJ281" s="106">
        <f t="shared" si="202"/>
        <v>2</v>
      </c>
      <c r="AK281" s="106">
        <f t="shared" si="203"/>
        <v>0</v>
      </c>
      <c r="AL281" s="154">
        <f t="shared" si="189"/>
        <v>350</v>
      </c>
      <c r="AM281" s="155">
        <f t="shared" si="190"/>
        <v>356</v>
      </c>
      <c r="AO281" s="66" t="str">
        <f t="shared" si="191"/>
        <v>L</v>
      </c>
      <c r="AP281" s="66">
        <f t="shared" si="175"/>
        <v>2</v>
      </c>
      <c r="AQ281" s="66">
        <f t="shared" si="192"/>
        <v>8</v>
      </c>
      <c r="AR281" s="66">
        <f t="shared" si="193"/>
        <v>1</v>
      </c>
      <c r="AS281" s="106">
        <f t="shared" si="168"/>
        <v>34</v>
      </c>
      <c r="AT281" s="106">
        <f t="shared" si="204"/>
        <v>0</v>
      </c>
      <c r="AU281" s="154">
        <f t="shared" si="194"/>
        <v>-569</v>
      </c>
    </row>
    <row r="282" spans="1:47">
      <c r="A282" s="197">
        <f t="shared" si="176"/>
        <v>272</v>
      </c>
      <c r="B282" s="198">
        <f>Data!B282</f>
        <v>4</v>
      </c>
      <c r="D282" s="112">
        <f t="shared" si="169"/>
        <v>1</v>
      </c>
      <c r="E282" s="116" t="str">
        <f t="shared" si="170"/>
        <v>A</v>
      </c>
      <c r="F282" s="158"/>
      <c r="G282" s="66" t="str">
        <f t="shared" si="177"/>
        <v>W</v>
      </c>
      <c r="H282" s="66">
        <f t="shared" si="171"/>
        <v>1</v>
      </c>
      <c r="I282" s="66">
        <f t="shared" si="178"/>
        <v>8</v>
      </c>
      <c r="J282" s="66">
        <f t="shared" si="179"/>
        <v>2</v>
      </c>
      <c r="K282" s="106">
        <f t="shared" si="172"/>
        <v>34</v>
      </c>
      <c r="L282" s="106">
        <f t="shared" si="180"/>
        <v>102</v>
      </c>
      <c r="M282" s="154">
        <f t="shared" si="181"/>
        <v>-378</v>
      </c>
      <c r="O282" s="66" t="str">
        <f t="shared" si="182"/>
        <v>L</v>
      </c>
      <c r="P282" s="66">
        <f t="shared" si="205"/>
        <v>2</v>
      </c>
      <c r="Q282" s="66">
        <f t="shared" si="173"/>
        <v>8</v>
      </c>
      <c r="R282" s="66">
        <f t="shared" si="174"/>
        <v>2</v>
      </c>
      <c r="S282" s="106">
        <f t="shared" si="167"/>
        <v>34</v>
      </c>
      <c r="T282" s="106">
        <f t="shared" si="183"/>
        <v>0</v>
      </c>
      <c r="U282" s="154">
        <f t="shared" si="184"/>
        <v>54</v>
      </c>
      <c r="W282" s="66" t="str">
        <f t="shared" si="185"/>
        <v>L</v>
      </c>
      <c r="X282" s="66">
        <f t="shared" si="166"/>
        <v>3</v>
      </c>
      <c r="Y282" s="66">
        <f t="shared" si="195"/>
        <v>6</v>
      </c>
      <c r="Z282" s="66">
        <f t="shared" si="196"/>
        <v>1</v>
      </c>
      <c r="AA282" s="106">
        <f t="shared" si="197"/>
        <v>13</v>
      </c>
      <c r="AB282" s="106">
        <f t="shared" si="198"/>
        <v>0</v>
      </c>
      <c r="AC282" s="154">
        <f t="shared" si="186"/>
        <v>7</v>
      </c>
      <c r="AD282" s="155">
        <f t="shared" si="187"/>
        <v>103</v>
      </c>
      <c r="AF282" s="66" t="str">
        <f t="shared" si="188"/>
        <v>L</v>
      </c>
      <c r="AG282" s="66">
        <f t="shared" si="199"/>
        <v>1</v>
      </c>
      <c r="AH282" s="66">
        <f t="shared" si="200"/>
        <v>3</v>
      </c>
      <c r="AI282" s="66">
        <f t="shared" si="201"/>
        <v>1</v>
      </c>
      <c r="AJ282" s="106">
        <f t="shared" si="202"/>
        <v>3</v>
      </c>
      <c r="AK282" s="106">
        <f t="shared" si="203"/>
        <v>0</v>
      </c>
      <c r="AL282" s="154">
        <f t="shared" si="189"/>
        <v>347</v>
      </c>
      <c r="AM282" s="155">
        <f t="shared" si="190"/>
        <v>356</v>
      </c>
      <c r="AO282" s="66" t="str">
        <f t="shared" si="191"/>
        <v>L</v>
      </c>
      <c r="AP282" s="66">
        <f t="shared" si="175"/>
        <v>1</v>
      </c>
      <c r="AQ282" s="66">
        <f t="shared" si="192"/>
        <v>8</v>
      </c>
      <c r="AR282" s="66">
        <f t="shared" si="193"/>
        <v>2</v>
      </c>
      <c r="AS282" s="106">
        <f t="shared" si="168"/>
        <v>34</v>
      </c>
      <c r="AT282" s="106">
        <f t="shared" si="204"/>
        <v>0</v>
      </c>
      <c r="AU282" s="154">
        <f t="shared" si="194"/>
        <v>-603</v>
      </c>
    </row>
    <row r="283" spans="1:47">
      <c r="A283" s="197">
        <f t="shared" si="176"/>
        <v>273</v>
      </c>
      <c r="B283" s="198">
        <f>Data!B283</f>
        <v>30</v>
      </c>
      <c r="D283" s="112">
        <f t="shared" si="169"/>
        <v>3</v>
      </c>
      <c r="E283" s="116" t="str">
        <f t="shared" si="170"/>
        <v>C</v>
      </c>
      <c r="F283" s="158"/>
      <c r="G283" s="66" t="str">
        <f t="shared" si="177"/>
        <v>L</v>
      </c>
      <c r="H283" s="66">
        <f t="shared" si="171"/>
        <v>1</v>
      </c>
      <c r="I283" s="66">
        <f t="shared" si="178"/>
        <v>1</v>
      </c>
      <c r="J283" s="66">
        <f t="shared" si="179"/>
        <v>1</v>
      </c>
      <c r="K283" s="106">
        <f t="shared" si="172"/>
        <v>1</v>
      </c>
      <c r="L283" s="106">
        <f t="shared" si="180"/>
        <v>0</v>
      </c>
      <c r="M283" s="154">
        <f t="shared" si="181"/>
        <v>-379</v>
      </c>
      <c r="O283" s="66" t="str">
        <f t="shared" si="182"/>
        <v>L</v>
      </c>
      <c r="P283" s="66">
        <f t="shared" si="205"/>
        <v>3</v>
      </c>
      <c r="Q283" s="66">
        <f t="shared" si="173"/>
        <v>1</v>
      </c>
      <c r="R283" s="66">
        <f t="shared" si="174"/>
        <v>1</v>
      </c>
      <c r="S283" s="106">
        <f t="shared" si="167"/>
        <v>1</v>
      </c>
      <c r="T283" s="106">
        <f t="shared" si="183"/>
        <v>0</v>
      </c>
      <c r="U283" s="154">
        <f t="shared" si="184"/>
        <v>53</v>
      </c>
      <c r="W283" s="66" t="str">
        <f t="shared" si="185"/>
        <v>W</v>
      </c>
      <c r="X283" s="66">
        <f t="shared" ref="X283:X310" si="206">IF(AC282&gt;AD281,IF(X282&lt;&gt;3,X282+1,1), IF(AND(X282&lt;&gt;3,Y282=$Y$9,Z282=2),X282+1,IF(AND(X282=3,Y282=$Y$9,Z282=2),1,X282)))</f>
        <v>3</v>
      </c>
      <c r="Y283" s="66">
        <f t="shared" si="195"/>
        <v>6</v>
      </c>
      <c r="Z283" s="66">
        <f t="shared" si="196"/>
        <v>2</v>
      </c>
      <c r="AA283" s="106">
        <f t="shared" si="197"/>
        <v>13</v>
      </c>
      <c r="AB283" s="106">
        <f t="shared" si="198"/>
        <v>39</v>
      </c>
      <c r="AC283" s="154">
        <f t="shared" si="186"/>
        <v>33</v>
      </c>
      <c r="AD283" s="155">
        <f t="shared" si="187"/>
        <v>103</v>
      </c>
      <c r="AF283" s="66" t="str">
        <f t="shared" si="188"/>
        <v>L</v>
      </c>
      <c r="AG283" s="66">
        <f t="shared" si="199"/>
        <v>3</v>
      </c>
      <c r="AH283" s="66">
        <f t="shared" si="200"/>
        <v>3</v>
      </c>
      <c r="AI283" s="66">
        <f t="shared" si="201"/>
        <v>2</v>
      </c>
      <c r="AJ283" s="106">
        <f t="shared" si="202"/>
        <v>3</v>
      </c>
      <c r="AK283" s="106">
        <f t="shared" si="203"/>
        <v>0</v>
      </c>
      <c r="AL283" s="154">
        <f t="shared" si="189"/>
        <v>344</v>
      </c>
      <c r="AM283" s="155">
        <f t="shared" si="190"/>
        <v>356</v>
      </c>
      <c r="AO283" s="66" t="str">
        <f t="shared" si="191"/>
        <v>L</v>
      </c>
      <c r="AP283" s="66">
        <f t="shared" si="175"/>
        <v>3</v>
      </c>
      <c r="AQ283" s="66">
        <f t="shared" si="192"/>
        <v>1</v>
      </c>
      <c r="AR283" s="66">
        <f t="shared" si="193"/>
        <v>1</v>
      </c>
      <c r="AS283" s="106">
        <f t="shared" si="168"/>
        <v>1</v>
      </c>
      <c r="AT283" s="106">
        <f t="shared" si="204"/>
        <v>0</v>
      </c>
      <c r="AU283" s="154">
        <f t="shared" si="194"/>
        <v>-604</v>
      </c>
    </row>
    <row r="284" spans="1:47">
      <c r="A284" s="197">
        <f t="shared" si="176"/>
        <v>274</v>
      </c>
      <c r="B284" s="198">
        <f>Data!B284</f>
        <v>33</v>
      </c>
      <c r="D284" s="112">
        <f t="shared" si="169"/>
        <v>3</v>
      </c>
      <c r="E284" s="116" t="str">
        <f t="shared" si="170"/>
        <v>C</v>
      </c>
      <c r="F284" s="158"/>
      <c r="G284" s="66" t="str">
        <f t="shared" si="177"/>
        <v>L</v>
      </c>
      <c r="H284" s="66">
        <f t="shared" si="171"/>
        <v>1</v>
      </c>
      <c r="I284" s="66">
        <f t="shared" si="178"/>
        <v>1</v>
      </c>
      <c r="J284" s="66">
        <f t="shared" si="179"/>
        <v>2</v>
      </c>
      <c r="K284" s="106">
        <f t="shared" si="172"/>
        <v>1</v>
      </c>
      <c r="L284" s="106">
        <f t="shared" si="180"/>
        <v>0</v>
      </c>
      <c r="M284" s="154">
        <f t="shared" si="181"/>
        <v>-380</v>
      </c>
      <c r="O284" s="66" t="str">
        <f t="shared" si="182"/>
        <v>W</v>
      </c>
      <c r="P284" s="66">
        <f t="shared" si="205"/>
        <v>3</v>
      </c>
      <c r="Q284" s="66">
        <f t="shared" si="173"/>
        <v>1</v>
      </c>
      <c r="R284" s="66">
        <f t="shared" si="174"/>
        <v>2</v>
      </c>
      <c r="S284" s="106">
        <f t="shared" si="167"/>
        <v>1</v>
      </c>
      <c r="T284" s="106">
        <f t="shared" si="183"/>
        <v>3</v>
      </c>
      <c r="U284" s="154">
        <f t="shared" si="184"/>
        <v>55</v>
      </c>
      <c r="W284" s="66" t="str">
        <f t="shared" si="185"/>
        <v>W</v>
      </c>
      <c r="X284" s="66">
        <f t="shared" si="206"/>
        <v>3</v>
      </c>
      <c r="Y284" s="66">
        <f t="shared" si="195"/>
        <v>7</v>
      </c>
      <c r="Z284" s="66">
        <f t="shared" si="196"/>
        <v>1</v>
      </c>
      <c r="AA284" s="106">
        <f t="shared" si="197"/>
        <v>21</v>
      </c>
      <c r="AB284" s="106">
        <f t="shared" si="198"/>
        <v>39</v>
      </c>
      <c r="AC284" s="154">
        <f t="shared" si="186"/>
        <v>51</v>
      </c>
      <c r="AD284" s="155">
        <f t="shared" si="187"/>
        <v>103</v>
      </c>
      <c r="AF284" s="66" t="str">
        <f t="shared" si="188"/>
        <v>W</v>
      </c>
      <c r="AG284" s="66">
        <f t="shared" si="199"/>
        <v>3</v>
      </c>
      <c r="AH284" s="66">
        <f t="shared" si="200"/>
        <v>4</v>
      </c>
      <c r="AI284" s="66">
        <f t="shared" si="201"/>
        <v>1</v>
      </c>
      <c r="AJ284" s="106">
        <f t="shared" si="202"/>
        <v>5</v>
      </c>
      <c r="AK284" s="106">
        <f t="shared" si="203"/>
        <v>9</v>
      </c>
      <c r="AL284" s="154">
        <f t="shared" si="189"/>
        <v>348</v>
      </c>
      <c r="AM284" s="155">
        <f t="shared" si="190"/>
        <v>356</v>
      </c>
      <c r="AO284" s="66" t="str">
        <f t="shared" si="191"/>
        <v>W</v>
      </c>
      <c r="AP284" s="66">
        <f t="shared" si="175"/>
        <v>3</v>
      </c>
      <c r="AQ284" s="66">
        <f t="shared" si="192"/>
        <v>1</v>
      </c>
      <c r="AR284" s="66">
        <f t="shared" si="193"/>
        <v>2</v>
      </c>
      <c r="AS284" s="106">
        <f t="shared" si="168"/>
        <v>1</v>
      </c>
      <c r="AT284" s="106">
        <f t="shared" si="204"/>
        <v>3</v>
      </c>
      <c r="AU284" s="154">
        <f t="shared" si="194"/>
        <v>-602</v>
      </c>
    </row>
    <row r="285" spans="1:47">
      <c r="A285" s="197">
        <f t="shared" si="176"/>
        <v>275</v>
      </c>
      <c r="B285" s="198">
        <f>Data!B285</f>
        <v>29</v>
      </c>
      <c r="D285" s="112">
        <f t="shared" si="169"/>
        <v>3</v>
      </c>
      <c r="E285" s="116" t="str">
        <f t="shared" si="170"/>
        <v>B</v>
      </c>
      <c r="F285" s="158"/>
      <c r="G285" s="66" t="str">
        <f t="shared" si="177"/>
        <v>L</v>
      </c>
      <c r="H285" s="66">
        <f t="shared" si="171"/>
        <v>1</v>
      </c>
      <c r="I285" s="66">
        <f t="shared" si="178"/>
        <v>2</v>
      </c>
      <c r="J285" s="66">
        <f t="shared" si="179"/>
        <v>1</v>
      </c>
      <c r="K285" s="106">
        <f t="shared" si="172"/>
        <v>2</v>
      </c>
      <c r="L285" s="106">
        <f t="shared" si="180"/>
        <v>0</v>
      </c>
      <c r="M285" s="154">
        <f t="shared" si="181"/>
        <v>-382</v>
      </c>
      <c r="O285" s="66" t="str">
        <f t="shared" si="182"/>
        <v>W</v>
      </c>
      <c r="P285" s="66">
        <f t="shared" si="205"/>
        <v>3</v>
      </c>
      <c r="Q285" s="66">
        <f t="shared" si="173"/>
        <v>2</v>
      </c>
      <c r="R285" s="66">
        <f t="shared" si="174"/>
        <v>1</v>
      </c>
      <c r="S285" s="106">
        <f t="shared" si="167"/>
        <v>2</v>
      </c>
      <c r="T285" s="106">
        <f t="shared" si="183"/>
        <v>3</v>
      </c>
      <c r="U285" s="154">
        <f t="shared" si="184"/>
        <v>56</v>
      </c>
      <c r="W285" s="66" t="str">
        <f t="shared" si="185"/>
        <v>W</v>
      </c>
      <c r="X285" s="66">
        <f t="shared" si="206"/>
        <v>3</v>
      </c>
      <c r="Y285" s="66">
        <f t="shared" si="195"/>
        <v>7</v>
      </c>
      <c r="Z285" s="66">
        <f t="shared" si="196"/>
        <v>2</v>
      </c>
      <c r="AA285" s="106">
        <f t="shared" si="197"/>
        <v>21</v>
      </c>
      <c r="AB285" s="106">
        <f t="shared" si="198"/>
        <v>63</v>
      </c>
      <c r="AC285" s="154">
        <f t="shared" si="186"/>
        <v>93</v>
      </c>
      <c r="AD285" s="155">
        <f t="shared" si="187"/>
        <v>103</v>
      </c>
      <c r="AF285" s="66" t="str">
        <f t="shared" si="188"/>
        <v>W</v>
      </c>
      <c r="AG285" s="66">
        <f t="shared" si="199"/>
        <v>3</v>
      </c>
      <c r="AH285" s="66">
        <f t="shared" si="200"/>
        <v>4</v>
      </c>
      <c r="AI285" s="66">
        <f t="shared" si="201"/>
        <v>2</v>
      </c>
      <c r="AJ285" s="106">
        <f t="shared" si="202"/>
        <v>5</v>
      </c>
      <c r="AK285" s="106">
        <f t="shared" si="203"/>
        <v>15</v>
      </c>
      <c r="AL285" s="154">
        <f t="shared" si="189"/>
        <v>358</v>
      </c>
      <c r="AM285" s="155">
        <f t="shared" si="190"/>
        <v>358</v>
      </c>
      <c r="AO285" s="66" t="str">
        <f t="shared" si="191"/>
        <v>W</v>
      </c>
      <c r="AP285" s="66">
        <f t="shared" si="175"/>
        <v>3</v>
      </c>
      <c r="AQ285" s="66">
        <f t="shared" si="192"/>
        <v>2</v>
      </c>
      <c r="AR285" s="66">
        <f t="shared" si="193"/>
        <v>1</v>
      </c>
      <c r="AS285" s="106">
        <f t="shared" si="168"/>
        <v>2</v>
      </c>
      <c r="AT285" s="106">
        <f t="shared" si="204"/>
        <v>3</v>
      </c>
      <c r="AU285" s="154">
        <f t="shared" si="194"/>
        <v>-601</v>
      </c>
    </row>
    <row r="286" spans="1:47">
      <c r="A286" s="197">
        <f t="shared" si="176"/>
        <v>276</v>
      </c>
      <c r="B286" s="198">
        <f>Data!B286</f>
        <v>22</v>
      </c>
      <c r="D286" s="112">
        <f t="shared" si="169"/>
        <v>2</v>
      </c>
      <c r="E286" s="116" t="str">
        <f t="shared" si="170"/>
        <v>A</v>
      </c>
      <c r="F286" s="158"/>
      <c r="G286" s="66" t="str">
        <f t="shared" si="177"/>
        <v>L</v>
      </c>
      <c r="H286" s="66">
        <f t="shared" si="171"/>
        <v>1</v>
      </c>
      <c r="I286" s="66">
        <f t="shared" si="178"/>
        <v>2</v>
      </c>
      <c r="J286" s="66">
        <f t="shared" si="179"/>
        <v>2</v>
      </c>
      <c r="K286" s="106">
        <f t="shared" si="172"/>
        <v>2</v>
      </c>
      <c r="L286" s="106">
        <f t="shared" si="180"/>
        <v>0</v>
      </c>
      <c r="M286" s="154">
        <f t="shared" si="181"/>
        <v>-384</v>
      </c>
      <c r="O286" s="66" t="str">
        <f t="shared" si="182"/>
        <v>L</v>
      </c>
      <c r="P286" s="66">
        <f t="shared" si="205"/>
        <v>3</v>
      </c>
      <c r="Q286" s="66">
        <f t="shared" si="173"/>
        <v>2</v>
      </c>
      <c r="R286" s="66">
        <f t="shared" si="174"/>
        <v>2</v>
      </c>
      <c r="S286" s="106">
        <f t="shared" si="167"/>
        <v>2</v>
      </c>
      <c r="T286" s="106">
        <f t="shared" si="183"/>
        <v>0</v>
      </c>
      <c r="U286" s="154">
        <f t="shared" si="184"/>
        <v>54</v>
      </c>
      <c r="W286" s="66" t="str">
        <f t="shared" si="185"/>
        <v>L</v>
      </c>
      <c r="X286" s="66">
        <f t="shared" si="206"/>
        <v>3</v>
      </c>
      <c r="Y286" s="66">
        <f t="shared" si="195"/>
        <v>8</v>
      </c>
      <c r="Z286" s="66">
        <f t="shared" si="196"/>
        <v>1</v>
      </c>
      <c r="AA286" s="106">
        <f t="shared" si="197"/>
        <v>34</v>
      </c>
      <c r="AB286" s="106">
        <f t="shared" si="198"/>
        <v>0</v>
      </c>
      <c r="AC286" s="154">
        <f t="shared" si="186"/>
        <v>59</v>
      </c>
      <c r="AD286" s="155">
        <f t="shared" si="187"/>
        <v>103</v>
      </c>
      <c r="AF286" s="66" t="str">
        <f t="shared" si="188"/>
        <v>L</v>
      </c>
      <c r="AG286" s="66">
        <f t="shared" si="199"/>
        <v>2</v>
      </c>
      <c r="AH286" s="66">
        <f t="shared" si="200"/>
        <v>1</v>
      </c>
      <c r="AI286" s="66">
        <f t="shared" si="201"/>
        <v>1</v>
      </c>
      <c r="AJ286" s="106">
        <f t="shared" si="202"/>
        <v>1</v>
      </c>
      <c r="AK286" s="106">
        <f t="shared" si="203"/>
        <v>0</v>
      </c>
      <c r="AL286" s="154">
        <f t="shared" si="189"/>
        <v>357</v>
      </c>
      <c r="AM286" s="155">
        <f t="shared" si="190"/>
        <v>358</v>
      </c>
      <c r="AO286" s="66" t="str">
        <f t="shared" si="191"/>
        <v>L</v>
      </c>
      <c r="AP286" s="66">
        <f t="shared" si="175"/>
        <v>2</v>
      </c>
      <c r="AQ286" s="66">
        <f t="shared" si="192"/>
        <v>2</v>
      </c>
      <c r="AR286" s="66">
        <f t="shared" si="193"/>
        <v>2</v>
      </c>
      <c r="AS286" s="106">
        <f t="shared" si="168"/>
        <v>2</v>
      </c>
      <c r="AT286" s="106">
        <f t="shared" si="204"/>
        <v>0</v>
      </c>
      <c r="AU286" s="154">
        <f t="shared" si="194"/>
        <v>-603</v>
      </c>
    </row>
    <row r="287" spans="1:47">
      <c r="A287" s="197">
        <f t="shared" si="176"/>
        <v>277</v>
      </c>
      <c r="B287" s="198">
        <f>Data!B287</f>
        <v>13</v>
      </c>
      <c r="D287" s="112">
        <f t="shared" si="169"/>
        <v>2</v>
      </c>
      <c r="E287" s="116" t="str">
        <f t="shared" si="170"/>
        <v>A</v>
      </c>
      <c r="F287" s="158"/>
      <c r="G287" s="66" t="str">
        <f t="shared" si="177"/>
        <v>L</v>
      </c>
      <c r="H287" s="66">
        <f t="shared" si="171"/>
        <v>1</v>
      </c>
      <c r="I287" s="66">
        <f t="shared" si="178"/>
        <v>3</v>
      </c>
      <c r="J287" s="66">
        <f t="shared" si="179"/>
        <v>1</v>
      </c>
      <c r="K287" s="106">
        <f t="shared" si="172"/>
        <v>3</v>
      </c>
      <c r="L287" s="106">
        <f t="shared" si="180"/>
        <v>0</v>
      </c>
      <c r="M287" s="154">
        <f t="shared" si="181"/>
        <v>-387</v>
      </c>
      <c r="O287" s="66" t="str">
        <f t="shared" si="182"/>
        <v>L</v>
      </c>
      <c r="P287" s="66">
        <f t="shared" si="205"/>
        <v>3</v>
      </c>
      <c r="Q287" s="66">
        <f t="shared" si="173"/>
        <v>3</v>
      </c>
      <c r="R287" s="66">
        <f t="shared" si="174"/>
        <v>1</v>
      </c>
      <c r="S287" s="106">
        <f t="shared" si="167"/>
        <v>3</v>
      </c>
      <c r="T287" s="106">
        <f t="shared" si="183"/>
        <v>0</v>
      </c>
      <c r="U287" s="154">
        <f t="shared" si="184"/>
        <v>51</v>
      </c>
      <c r="W287" s="66" t="str">
        <f t="shared" si="185"/>
        <v>L</v>
      </c>
      <c r="X287" s="66">
        <f t="shared" si="206"/>
        <v>3</v>
      </c>
      <c r="Y287" s="66">
        <f t="shared" si="195"/>
        <v>8</v>
      </c>
      <c r="Z287" s="66">
        <f t="shared" si="196"/>
        <v>2</v>
      </c>
      <c r="AA287" s="106">
        <f t="shared" si="197"/>
        <v>34</v>
      </c>
      <c r="AB287" s="106">
        <f t="shared" si="198"/>
        <v>0</v>
      </c>
      <c r="AC287" s="154">
        <f t="shared" si="186"/>
        <v>25</v>
      </c>
      <c r="AD287" s="155">
        <f t="shared" si="187"/>
        <v>103</v>
      </c>
      <c r="AF287" s="66" t="str">
        <f t="shared" si="188"/>
        <v>W</v>
      </c>
      <c r="AG287" s="66">
        <f t="shared" si="199"/>
        <v>2</v>
      </c>
      <c r="AH287" s="66">
        <f t="shared" si="200"/>
        <v>1</v>
      </c>
      <c r="AI287" s="66">
        <f t="shared" si="201"/>
        <v>2</v>
      </c>
      <c r="AJ287" s="106">
        <f t="shared" si="202"/>
        <v>1</v>
      </c>
      <c r="AK287" s="106">
        <f t="shared" si="203"/>
        <v>3</v>
      </c>
      <c r="AL287" s="154">
        <f t="shared" si="189"/>
        <v>359</v>
      </c>
      <c r="AM287" s="155">
        <f t="shared" si="190"/>
        <v>359</v>
      </c>
      <c r="AO287" s="66" t="str">
        <f t="shared" si="191"/>
        <v>W</v>
      </c>
      <c r="AP287" s="66">
        <f t="shared" si="175"/>
        <v>2</v>
      </c>
      <c r="AQ287" s="66">
        <f t="shared" si="192"/>
        <v>3</v>
      </c>
      <c r="AR287" s="66">
        <f t="shared" si="193"/>
        <v>1</v>
      </c>
      <c r="AS287" s="106">
        <f t="shared" si="168"/>
        <v>3</v>
      </c>
      <c r="AT287" s="106">
        <f t="shared" si="204"/>
        <v>6</v>
      </c>
      <c r="AU287" s="154">
        <f t="shared" si="194"/>
        <v>-600</v>
      </c>
    </row>
    <row r="288" spans="1:47">
      <c r="A288" s="197">
        <f t="shared" si="176"/>
        <v>278</v>
      </c>
      <c r="B288" s="198">
        <f>Data!B288</f>
        <v>9</v>
      </c>
      <c r="D288" s="112">
        <f t="shared" si="169"/>
        <v>1</v>
      </c>
      <c r="E288" s="116" t="str">
        <f t="shared" si="170"/>
        <v>C</v>
      </c>
      <c r="F288" s="158"/>
      <c r="G288" s="66" t="str">
        <f t="shared" si="177"/>
        <v>W</v>
      </c>
      <c r="H288" s="66">
        <f t="shared" si="171"/>
        <v>1</v>
      </c>
      <c r="I288" s="66">
        <f t="shared" si="178"/>
        <v>3</v>
      </c>
      <c r="J288" s="66">
        <f t="shared" si="179"/>
        <v>2</v>
      </c>
      <c r="K288" s="106">
        <f t="shared" si="172"/>
        <v>3</v>
      </c>
      <c r="L288" s="106">
        <f t="shared" si="180"/>
        <v>9</v>
      </c>
      <c r="M288" s="154">
        <f t="shared" si="181"/>
        <v>-381</v>
      </c>
      <c r="O288" s="66" t="str">
        <f t="shared" si="182"/>
        <v>L</v>
      </c>
      <c r="P288" s="66">
        <f t="shared" si="205"/>
        <v>3</v>
      </c>
      <c r="Q288" s="66">
        <f t="shared" si="173"/>
        <v>3</v>
      </c>
      <c r="R288" s="66">
        <f t="shared" si="174"/>
        <v>2</v>
      </c>
      <c r="S288" s="106">
        <f t="shared" si="167"/>
        <v>3</v>
      </c>
      <c r="T288" s="106">
        <f t="shared" si="183"/>
        <v>0</v>
      </c>
      <c r="U288" s="154">
        <f t="shared" si="184"/>
        <v>48</v>
      </c>
      <c r="W288" s="66" t="str">
        <f t="shared" si="185"/>
        <v>L</v>
      </c>
      <c r="X288" s="66">
        <f t="shared" si="206"/>
        <v>1</v>
      </c>
      <c r="Y288" s="66">
        <f t="shared" si="195"/>
        <v>1</v>
      </c>
      <c r="Z288" s="66">
        <f t="shared" si="196"/>
        <v>1</v>
      </c>
      <c r="AA288" s="106">
        <f t="shared" si="197"/>
        <v>1</v>
      </c>
      <c r="AB288" s="106">
        <f t="shared" si="198"/>
        <v>0</v>
      </c>
      <c r="AC288" s="154">
        <f t="shared" si="186"/>
        <v>24</v>
      </c>
      <c r="AD288" s="155">
        <f t="shared" si="187"/>
        <v>103</v>
      </c>
      <c r="AF288" s="66" t="str">
        <f t="shared" si="188"/>
        <v>L</v>
      </c>
      <c r="AG288" s="66">
        <f t="shared" si="199"/>
        <v>1</v>
      </c>
      <c r="AH288" s="66">
        <f t="shared" si="200"/>
        <v>1</v>
      </c>
      <c r="AI288" s="66">
        <f t="shared" si="201"/>
        <v>1</v>
      </c>
      <c r="AJ288" s="106">
        <f t="shared" si="202"/>
        <v>1</v>
      </c>
      <c r="AK288" s="106">
        <f t="shared" si="203"/>
        <v>0</v>
      </c>
      <c r="AL288" s="154">
        <f t="shared" si="189"/>
        <v>358</v>
      </c>
      <c r="AM288" s="155">
        <f t="shared" si="190"/>
        <v>359</v>
      </c>
      <c r="AO288" s="66" t="str">
        <f t="shared" si="191"/>
        <v>L</v>
      </c>
      <c r="AP288" s="66">
        <f t="shared" si="175"/>
        <v>1</v>
      </c>
      <c r="AQ288" s="66">
        <f t="shared" si="192"/>
        <v>3</v>
      </c>
      <c r="AR288" s="66">
        <f t="shared" si="193"/>
        <v>2</v>
      </c>
      <c r="AS288" s="106">
        <f t="shared" si="168"/>
        <v>3</v>
      </c>
      <c r="AT288" s="106">
        <f t="shared" si="204"/>
        <v>0</v>
      </c>
      <c r="AU288" s="154">
        <f t="shared" si="194"/>
        <v>-603</v>
      </c>
    </row>
    <row r="289" spans="1:47">
      <c r="A289" s="197">
        <f t="shared" si="176"/>
        <v>279</v>
      </c>
      <c r="B289" s="198">
        <f>Data!B289</f>
        <v>33</v>
      </c>
      <c r="D289" s="112">
        <f t="shared" si="169"/>
        <v>3</v>
      </c>
      <c r="E289" s="116" t="str">
        <f t="shared" si="170"/>
        <v>C</v>
      </c>
      <c r="F289" s="158"/>
      <c r="G289" s="66" t="str">
        <f t="shared" si="177"/>
        <v>L</v>
      </c>
      <c r="H289" s="66">
        <f t="shared" si="171"/>
        <v>1</v>
      </c>
      <c r="I289" s="66">
        <f t="shared" si="178"/>
        <v>4</v>
      </c>
      <c r="J289" s="66">
        <f t="shared" si="179"/>
        <v>1</v>
      </c>
      <c r="K289" s="106">
        <f t="shared" si="172"/>
        <v>5</v>
      </c>
      <c r="L289" s="106">
        <f t="shared" si="180"/>
        <v>0</v>
      </c>
      <c r="M289" s="154">
        <f t="shared" si="181"/>
        <v>-386</v>
      </c>
      <c r="O289" s="66" t="str">
        <f t="shared" si="182"/>
        <v>W</v>
      </c>
      <c r="P289" s="66">
        <f t="shared" si="205"/>
        <v>3</v>
      </c>
      <c r="Q289" s="66">
        <f t="shared" si="173"/>
        <v>4</v>
      </c>
      <c r="R289" s="66">
        <f t="shared" si="174"/>
        <v>1</v>
      </c>
      <c r="S289" s="106">
        <f t="shared" si="167"/>
        <v>5</v>
      </c>
      <c r="T289" s="106">
        <f t="shared" si="183"/>
        <v>9</v>
      </c>
      <c r="U289" s="154">
        <f t="shared" si="184"/>
        <v>52</v>
      </c>
      <c r="W289" s="66" t="str">
        <f t="shared" si="185"/>
        <v>L</v>
      </c>
      <c r="X289" s="66">
        <f t="shared" si="206"/>
        <v>1</v>
      </c>
      <c r="Y289" s="66">
        <f t="shared" si="195"/>
        <v>1</v>
      </c>
      <c r="Z289" s="66">
        <f t="shared" si="196"/>
        <v>2</v>
      </c>
      <c r="AA289" s="106">
        <f t="shared" si="197"/>
        <v>1</v>
      </c>
      <c r="AB289" s="106">
        <f t="shared" si="198"/>
        <v>0</v>
      </c>
      <c r="AC289" s="154">
        <f t="shared" si="186"/>
        <v>23</v>
      </c>
      <c r="AD289" s="155">
        <f t="shared" si="187"/>
        <v>103</v>
      </c>
      <c r="AF289" s="66" t="str">
        <f t="shared" si="188"/>
        <v>L</v>
      </c>
      <c r="AG289" s="66">
        <f t="shared" si="199"/>
        <v>3</v>
      </c>
      <c r="AH289" s="66">
        <f t="shared" si="200"/>
        <v>1</v>
      </c>
      <c r="AI289" s="66">
        <f t="shared" si="201"/>
        <v>2</v>
      </c>
      <c r="AJ289" s="106">
        <f t="shared" si="202"/>
        <v>1</v>
      </c>
      <c r="AK289" s="106">
        <f t="shared" si="203"/>
        <v>0</v>
      </c>
      <c r="AL289" s="154">
        <f t="shared" si="189"/>
        <v>357</v>
      </c>
      <c r="AM289" s="155">
        <f t="shared" si="190"/>
        <v>359</v>
      </c>
      <c r="AO289" s="66" t="str">
        <f t="shared" si="191"/>
        <v>L</v>
      </c>
      <c r="AP289" s="66">
        <f t="shared" si="175"/>
        <v>3</v>
      </c>
      <c r="AQ289" s="66">
        <f t="shared" si="192"/>
        <v>4</v>
      </c>
      <c r="AR289" s="66">
        <f t="shared" si="193"/>
        <v>1</v>
      </c>
      <c r="AS289" s="106">
        <f t="shared" si="168"/>
        <v>5</v>
      </c>
      <c r="AT289" s="106">
        <f t="shared" si="204"/>
        <v>0</v>
      </c>
      <c r="AU289" s="154">
        <f t="shared" si="194"/>
        <v>-608</v>
      </c>
    </row>
    <row r="290" spans="1:47">
      <c r="A290" s="197">
        <f t="shared" si="176"/>
        <v>280</v>
      </c>
      <c r="B290" s="198">
        <f>Data!B290</f>
        <v>25</v>
      </c>
      <c r="D290" s="112">
        <f t="shared" si="169"/>
        <v>3</v>
      </c>
      <c r="E290" s="116" t="str">
        <f t="shared" si="170"/>
        <v>A</v>
      </c>
      <c r="F290" s="158"/>
      <c r="G290" s="66" t="str">
        <f t="shared" si="177"/>
        <v>L</v>
      </c>
      <c r="H290" s="66">
        <f t="shared" si="171"/>
        <v>1</v>
      </c>
      <c r="I290" s="66">
        <f t="shared" si="178"/>
        <v>4</v>
      </c>
      <c r="J290" s="66">
        <f t="shared" si="179"/>
        <v>2</v>
      </c>
      <c r="K290" s="106">
        <f t="shared" si="172"/>
        <v>5</v>
      </c>
      <c r="L290" s="106">
        <f t="shared" si="180"/>
        <v>0</v>
      </c>
      <c r="M290" s="154">
        <f t="shared" si="181"/>
        <v>-391</v>
      </c>
      <c r="O290" s="66" t="str">
        <f t="shared" si="182"/>
        <v>W</v>
      </c>
      <c r="P290" s="66">
        <f t="shared" si="205"/>
        <v>3</v>
      </c>
      <c r="Q290" s="66">
        <f t="shared" si="173"/>
        <v>4</v>
      </c>
      <c r="R290" s="66">
        <f t="shared" si="174"/>
        <v>2</v>
      </c>
      <c r="S290" s="106">
        <f t="shared" si="167"/>
        <v>5</v>
      </c>
      <c r="T290" s="106">
        <f t="shared" si="183"/>
        <v>15</v>
      </c>
      <c r="U290" s="154">
        <f t="shared" si="184"/>
        <v>62</v>
      </c>
      <c r="W290" s="66" t="str">
        <f t="shared" si="185"/>
        <v>L</v>
      </c>
      <c r="X290" s="66">
        <f t="shared" si="206"/>
        <v>1</v>
      </c>
      <c r="Y290" s="66">
        <f t="shared" si="195"/>
        <v>2</v>
      </c>
      <c r="Z290" s="66">
        <f t="shared" si="196"/>
        <v>1</v>
      </c>
      <c r="AA290" s="106">
        <f t="shared" si="197"/>
        <v>2</v>
      </c>
      <c r="AB290" s="106">
        <f t="shared" si="198"/>
        <v>0</v>
      </c>
      <c r="AC290" s="154">
        <f t="shared" si="186"/>
        <v>21</v>
      </c>
      <c r="AD290" s="155">
        <f t="shared" si="187"/>
        <v>103</v>
      </c>
      <c r="AF290" s="66" t="str">
        <f t="shared" si="188"/>
        <v>W</v>
      </c>
      <c r="AG290" s="66">
        <f t="shared" si="199"/>
        <v>3</v>
      </c>
      <c r="AH290" s="66">
        <f t="shared" si="200"/>
        <v>2</v>
      </c>
      <c r="AI290" s="66">
        <f t="shared" si="201"/>
        <v>1</v>
      </c>
      <c r="AJ290" s="106">
        <f t="shared" si="202"/>
        <v>2</v>
      </c>
      <c r="AK290" s="106">
        <f t="shared" si="203"/>
        <v>3</v>
      </c>
      <c r="AL290" s="154">
        <f t="shared" si="189"/>
        <v>358</v>
      </c>
      <c r="AM290" s="155">
        <f t="shared" si="190"/>
        <v>359</v>
      </c>
      <c r="AO290" s="66" t="str">
        <f t="shared" si="191"/>
        <v>W</v>
      </c>
      <c r="AP290" s="66">
        <f t="shared" si="175"/>
        <v>3</v>
      </c>
      <c r="AQ290" s="66">
        <f t="shared" si="192"/>
        <v>4</v>
      </c>
      <c r="AR290" s="66">
        <f t="shared" si="193"/>
        <v>2</v>
      </c>
      <c r="AS290" s="106">
        <f t="shared" si="168"/>
        <v>5</v>
      </c>
      <c r="AT290" s="106">
        <f t="shared" si="204"/>
        <v>15</v>
      </c>
      <c r="AU290" s="154">
        <f t="shared" si="194"/>
        <v>-598</v>
      </c>
    </row>
    <row r="291" spans="1:47">
      <c r="A291" s="197">
        <f t="shared" si="176"/>
        <v>281</v>
      </c>
      <c r="B291" s="198">
        <f>Data!B291</f>
        <v>20</v>
      </c>
      <c r="D291" s="112">
        <f t="shared" si="169"/>
        <v>2</v>
      </c>
      <c r="E291" s="116" t="str">
        <f t="shared" si="170"/>
        <v>B</v>
      </c>
      <c r="F291" s="158"/>
      <c r="G291" s="66" t="str">
        <f t="shared" si="177"/>
        <v>L</v>
      </c>
      <c r="H291" s="66">
        <f t="shared" si="171"/>
        <v>1</v>
      </c>
      <c r="I291" s="66">
        <f t="shared" si="178"/>
        <v>5</v>
      </c>
      <c r="J291" s="66">
        <f t="shared" si="179"/>
        <v>1</v>
      </c>
      <c r="K291" s="106">
        <f t="shared" si="172"/>
        <v>8</v>
      </c>
      <c r="L291" s="106">
        <f t="shared" si="180"/>
        <v>0</v>
      </c>
      <c r="M291" s="154">
        <f t="shared" si="181"/>
        <v>-399</v>
      </c>
      <c r="O291" s="66" t="str">
        <f t="shared" si="182"/>
        <v>L</v>
      </c>
      <c r="P291" s="66">
        <f t="shared" si="205"/>
        <v>3</v>
      </c>
      <c r="Q291" s="66">
        <f t="shared" si="173"/>
        <v>5</v>
      </c>
      <c r="R291" s="66">
        <f t="shared" si="174"/>
        <v>1</v>
      </c>
      <c r="S291" s="106">
        <f t="shared" si="167"/>
        <v>8</v>
      </c>
      <c r="T291" s="106">
        <f t="shared" si="183"/>
        <v>0</v>
      </c>
      <c r="U291" s="154">
        <f t="shared" si="184"/>
        <v>54</v>
      </c>
      <c r="W291" s="66" t="str">
        <f t="shared" si="185"/>
        <v>L</v>
      </c>
      <c r="X291" s="66">
        <f t="shared" si="206"/>
        <v>1</v>
      </c>
      <c r="Y291" s="66">
        <f t="shared" si="195"/>
        <v>2</v>
      </c>
      <c r="Z291" s="66">
        <f t="shared" si="196"/>
        <v>2</v>
      </c>
      <c r="AA291" s="106">
        <f t="shared" si="197"/>
        <v>2</v>
      </c>
      <c r="AB291" s="106">
        <f t="shared" si="198"/>
        <v>0</v>
      </c>
      <c r="AC291" s="154">
        <f t="shared" si="186"/>
        <v>19</v>
      </c>
      <c r="AD291" s="155">
        <f t="shared" si="187"/>
        <v>103</v>
      </c>
      <c r="AF291" s="66" t="str">
        <f t="shared" si="188"/>
        <v>L</v>
      </c>
      <c r="AG291" s="66">
        <f t="shared" si="199"/>
        <v>2</v>
      </c>
      <c r="AH291" s="66">
        <f t="shared" si="200"/>
        <v>2</v>
      </c>
      <c r="AI291" s="66">
        <f t="shared" si="201"/>
        <v>2</v>
      </c>
      <c r="AJ291" s="106">
        <f t="shared" si="202"/>
        <v>2</v>
      </c>
      <c r="AK291" s="106">
        <f t="shared" si="203"/>
        <v>0</v>
      </c>
      <c r="AL291" s="154">
        <f t="shared" si="189"/>
        <v>356</v>
      </c>
      <c r="AM291" s="155">
        <f t="shared" si="190"/>
        <v>359</v>
      </c>
      <c r="AO291" s="66" t="str">
        <f t="shared" si="191"/>
        <v>L</v>
      </c>
      <c r="AP291" s="66">
        <f t="shared" si="175"/>
        <v>2</v>
      </c>
      <c r="AQ291" s="66">
        <f t="shared" si="192"/>
        <v>5</v>
      </c>
      <c r="AR291" s="66">
        <f t="shared" si="193"/>
        <v>1</v>
      </c>
      <c r="AS291" s="106">
        <f t="shared" si="168"/>
        <v>8</v>
      </c>
      <c r="AT291" s="106">
        <f t="shared" si="204"/>
        <v>0</v>
      </c>
      <c r="AU291" s="154">
        <f t="shared" si="194"/>
        <v>-606</v>
      </c>
    </row>
    <row r="292" spans="1:47">
      <c r="A292" s="197">
        <f t="shared" si="176"/>
        <v>282</v>
      </c>
      <c r="B292" s="198">
        <f>Data!B292</f>
        <v>14</v>
      </c>
      <c r="D292" s="112">
        <f t="shared" si="169"/>
        <v>2</v>
      </c>
      <c r="E292" s="116" t="str">
        <f t="shared" si="170"/>
        <v>B</v>
      </c>
      <c r="F292" s="158"/>
      <c r="G292" s="66" t="str">
        <f t="shared" si="177"/>
        <v>L</v>
      </c>
      <c r="H292" s="66">
        <f t="shared" si="171"/>
        <v>1</v>
      </c>
      <c r="I292" s="66">
        <f t="shared" si="178"/>
        <v>5</v>
      </c>
      <c r="J292" s="66">
        <f t="shared" si="179"/>
        <v>2</v>
      </c>
      <c r="K292" s="106">
        <f t="shared" si="172"/>
        <v>8</v>
      </c>
      <c r="L292" s="106">
        <f t="shared" si="180"/>
        <v>0</v>
      </c>
      <c r="M292" s="154">
        <f t="shared" si="181"/>
        <v>-407</v>
      </c>
      <c r="O292" s="66" t="str">
        <f t="shared" si="182"/>
        <v>L</v>
      </c>
      <c r="P292" s="66">
        <f t="shared" si="205"/>
        <v>3</v>
      </c>
      <c r="Q292" s="66">
        <f t="shared" si="173"/>
        <v>5</v>
      </c>
      <c r="R292" s="66">
        <f t="shared" si="174"/>
        <v>2</v>
      </c>
      <c r="S292" s="106">
        <f t="shared" si="167"/>
        <v>8</v>
      </c>
      <c r="T292" s="106">
        <f t="shared" si="183"/>
        <v>0</v>
      </c>
      <c r="U292" s="154">
        <f t="shared" si="184"/>
        <v>46</v>
      </c>
      <c r="W292" s="66" t="str">
        <f t="shared" si="185"/>
        <v>L</v>
      </c>
      <c r="X292" s="66">
        <f t="shared" si="206"/>
        <v>1</v>
      </c>
      <c r="Y292" s="66">
        <f t="shared" si="195"/>
        <v>3</v>
      </c>
      <c r="Z292" s="66">
        <f t="shared" si="196"/>
        <v>1</v>
      </c>
      <c r="AA292" s="106">
        <f t="shared" si="197"/>
        <v>3</v>
      </c>
      <c r="AB292" s="106">
        <f t="shared" si="198"/>
        <v>0</v>
      </c>
      <c r="AC292" s="154">
        <f t="shared" si="186"/>
        <v>16</v>
      </c>
      <c r="AD292" s="155">
        <f t="shared" si="187"/>
        <v>103</v>
      </c>
      <c r="AF292" s="66" t="str">
        <f t="shared" si="188"/>
        <v>W</v>
      </c>
      <c r="AG292" s="66">
        <f t="shared" si="199"/>
        <v>2</v>
      </c>
      <c r="AH292" s="66">
        <f t="shared" si="200"/>
        <v>3</v>
      </c>
      <c r="AI292" s="66">
        <f t="shared" si="201"/>
        <v>1</v>
      </c>
      <c r="AJ292" s="106">
        <f t="shared" si="202"/>
        <v>3</v>
      </c>
      <c r="AK292" s="106">
        <f t="shared" si="203"/>
        <v>6</v>
      </c>
      <c r="AL292" s="154">
        <f t="shared" si="189"/>
        <v>359</v>
      </c>
      <c r="AM292" s="155">
        <f t="shared" si="190"/>
        <v>359</v>
      </c>
      <c r="AO292" s="66" t="str">
        <f t="shared" si="191"/>
        <v>W</v>
      </c>
      <c r="AP292" s="66">
        <f t="shared" si="175"/>
        <v>2</v>
      </c>
      <c r="AQ292" s="66">
        <f t="shared" si="192"/>
        <v>5</v>
      </c>
      <c r="AR292" s="66">
        <f t="shared" si="193"/>
        <v>2</v>
      </c>
      <c r="AS292" s="106">
        <f t="shared" si="168"/>
        <v>8</v>
      </c>
      <c r="AT292" s="106">
        <f t="shared" si="204"/>
        <v>24</v>
      </c>
      <c r="AU292" s="154">
        <f t="shared" si="194"/>
        <v>-590</v>
      </c>
    </row>
    <row r="293" spans="1:47">
      <c r="A293" s="197">
        <f t="shared" si="176"/>
        <v>283</v>
      </c>
      <c r="B293" s="198">
        <f>Data!B293</f>
        <v>33</v>
      </c>
      <c r="D293" s="112">
        <f t="shared" si="169"/>
        <v>3</v>
      </c>
      <c r="E293" s="116" t="str">
        <f t="shared" si="170"/>
        <v>C</v>
      </c>
      <c r="F293" s="158"/>
      <c r="G293" s="66" t="str">
        <f t="shared" si="177"/>
        <v>L</v>
      </c>
      <c r="H293" s="66">
        <f t="shared" si="171"/>
        <v>1</v>
      </c>
      <c r="I293" s="66">
        <f t="shared" si="178"/>
        <v>6</v>
      </c>
      <c r="J293" s="66">
        <f t="shared" si="179"/>
        <v>1</v>
      </c>
      <c r="K293" s="106">
        <f t="shared" si="172"/>
        <v>13</v>
      </c>
      <c r="L293" s="106">
        <f t="shared" si="180"/>
        <v>0</v>
      </c>
      <c r="M293" s="154">
        <f t="shared" si="181"/>
        <v>-420</v>
      </c>
      <c r="O293" s="66" t="str">
        <f t="shared" si="182"/>
        <v>W</v>
      </c>
      <c r="P293" s="66">
        <f t="shared" si="205"/>
        <v>3</v>
      </c>
      <c r="Q293" s="66">
        <f t="shared" si="173"/>
        <v>6</v>
      </c>
      <c r="R293" s="66">
        <f t="shared" si="174"/>
        <v>1</v>
      </c>
      <c r="S293" s="106">
        <f t="shared" si="167"/>
        <v>13</v>
      </c>
      <c r="T293" s="106">
        <f t="shared" si="183"/>
        <v>24</v>
      </c>
      <c r="U293" s="154">
        <f t="shared" si="184"/>
        <v>57</v>
      </c>
      <c r="W293" s="66" t="str">
        <f t="shared" si="185"/>
        <v>L</v>
      </c>
      <c r="X293" s="66">
        <f t="shared" si="206"/>
        <v>1</v>
      </c>
      <c r="Y293" s="66">
        <f t="shared" si="195"/>
        <v>3</v>
      </c>
      <c r="Z293" s="66">
        <f t="shared" si="196"/>
        <v>2</v>
      </c>
      <c r="AA293" s="106">
        <f t="shared" si="197"/>
        <v>3</v>
      </c>
      <c r="AB293" s="106">
        <f t="shared" si="198"/>
        <v>0</v>
      </c>
      <c r="AC293" s="154">
        <f t="shared" si="186"/>
        <v>13</v>
      </c>
      <c r="AD293" s="155">
        <f t="shared" si="187"/>
        <v>103</v>
      </c>
      <c r="AF293" s="66" t="str">
        <f t="shared" si="188"/>
        <v>L</v>
      </c>
      <c r="AG293" s="66">
        <f t="shared" si="199"/>
        <v>3</v>
      </c>
      <c r="AH293" s="66">
        <f t="shared" si="200"/>
        <v>3</v>
      </c>
      <c r="AI293" s="66">
        <f t="shared" si="201"/>
        <v>2</v>
      </c>
      <c r="AJ293" s="106">
        <f t="shared" si="202"/>
        <v>3</v>
      </c>
      <c r="AK293" s="106">
        <f t="shared" si="203"/>
        <v>0</v>
      </c>
      <c r="AL293" s="154">
        <f t="shared" si="189"/>
        <v>356</v>
      </c>
      <c r="AM293" s="155">
        <f t="shared" si="190"/>
        <v>359</v>
      </c>
      <c r="AO293" s="66" t="str">
        <f t="shared" si="191"/>
        <v>L</v>
      </c>
      <c r="AP293" s="66">
        <f t="shared" si="175"/>
        <v>3</v>
      </c>
      <c r="AQ293" s="66">
        <f t="shared" si="192"/>
        <v>6</v>
      </c>
      <c r="AR293" s="66">
        <f t="shared" si="193"/>
        <v>1</v>
      </c>
      <c r="AS293" s="106">
        <f t="shared" si="168"/>
        <v>13</v>
      </c>
      <c r="AT293" s="106">
        <f t="shared" si="204"/>
        <v>0</v>
      </c>
      <c r="AU293" s="154">
        <f t="shared" si="194"/>
        <v>-603</v>
      </c>
    </row>
    <row r="294" spans="1:47">
      <c r="A294" s="197">
        <f t="shared" si="176"/>
        <v>284</v>
      </c>
      <c r="B294" s="198">
        <f>Data!B294</f>
        <v>31</v>
      </c>
      <c r="D294" s="112">
        <f t="shared" si="169"/>
        <v>3</v>
      </c>
      <c r="E294" s="116" t="str">
        <f t="shared" si="170"/>
        <v>A</v>
      </c>
      <c r="F294" s="158"/>
      <c r="G294" s="66" t="str">
        <f t="shared" si="177"/>
        <v>L</v>
      </c>
      <c r="H294" s="66">
        <f t="shared" si="171"/>
        <v>1</v>
      </c>
      <c r="I294" s="66">
        <f t="shared" si="178"/>
        <v>6</v>
      </c>
      <c r="J294" s="66">
        <f t="shared" si="179"/>
        <v>2</v>
      </c>
      <c r="K294" s="106">
        <f t="shared" si="172"/>
        <v>13</v>
      </c>
      <c r="L294" s="106">
        <f t="shared" si="180"/>
        <v>0</v>
      </c>
      <c r="M294" s="154">
        <f t="shared" si="181"/>
        <v>-433</v>
      </c>
      <c r="O294" s="66" t="str">
        <f t="shared" si="182"/>
        <v>W</v>
      </c>
      <c r="P294" s="66">
        <f t="shared" si="205"/>
        <v>3</v>
      </c>
      <c r="Q294" s="66">
        <f t="shared" si="173"/>
        <v>6</v>
      </c>
      <c r="R294" s="66">
        <f t="shared" si="174"/>
        <v>2</v>
      </c>
      <c r="S294" s="106">
        <f t="shared" si="167"/>
        <v>13</v>
      </c>
      <c r="T294" s="106">
        <f t="shared" si="183"/>
        <v>39</v>
      </c>
      <c r="U294" s="154">
        <f t="shared" si="184"/>
        <v>83</v>
      </c>
      <c r="W294" s="66" t="str">
        <f t="shared" si="185"/>
        <v>L</v>
      </c>
      <c r="X294" s="66">
        <f t="shared" si="206"/>
        <v>1</v>
      </c>
      <c r="Y294" s="66">
        <f t="shared" si="195"/>
        <v>4</v>
      </c>
      <c r="Z294" s="66">
        <f t="shared" si="196"/>
        <v>1</v>
      </c>
      <c r="AA294" s="106">
        <f t="shared" si="197"/>
        <v>5</v>
      </c>
      <c r="AB294" s="106">
        <f t="shared" si="198"/>
        <v>0</v>
      </c>
      <c r="AC294" s="154">
        <f t="shared" si="186"/>
        <v>8</v>
      </c>
      <c r="AD294" s="155">
        <f t="shared" si="187"/>
        <v>103</v>
      </c>
      <c r="AF294" s="66" t="str">
        <f t="shared" si="188"/>
        <v>W</v>
      </c>
      <c r="AG294" s="66">
        <f t="shared" si="199"/>
        <v>3</v>
      </c>
      <c r="AH294" s="66">
        <f t="shared" si="200"/>
        <v>4</v>
      </c>
      <c r="AI294" s="66">
        <f t="shared" si="201"/>
        <v>1</v>
      </c>
      <c r="AJ294" s="106">
        <f t="shared" si="202"/>
        <v>5</v>
      </c>
      <c r="AK294" s="106">
        <f t="shared" si="203"/>
        <v>9</v>
      </c>
      <c r="AL294" s="154">
        <f t="shared" si="189"/>
        <v>360</v>
      </c>
      <c r="AM294" s="155">
        <f t="shared" si="190"/>
        <v>360</v>
      </c>
      <c r="AO294" s="66" t="str">
        <f t="shared" si="191"/>
        <v>W</v>
      </c>
      <c r="AP294" s="66">
        <f t="shared" si="175"/>
        <v>3</v>
      </c>
      <c r="AQ294" s="66">
        <f t="shared" si="192"/>
        <v>6</v>
      </c>
      <c r="AR294" s="66">
        <f t="shared" si="193"/>
        <v>2</v>
      </c>
      <c r="AS294" s="106">
        <f t="shared" si="168"/>
        <v>13</v>
      </c>
      <c r="AT294" s="106">
        <f t="shared" si="204"/>
        <v>39</v>
      </c>
      <c r="AU294" s="154">
        <f t="shared" si="194"/>
        <v>-577</v>
      </c>
    </row>
    <row r="295" spans="1:47">
      <c r="A295" s="197">
        <f t="shared" si="176"/>
        <v>285</v>
      </c>
      <c r="B295" s="198">
        <f>Data!B295</f>
        <v>16</v>
      </c>
      <c r="D295" s="112">
        <f t="shared" si="169"/>
        <v>2</v>
      </c>
      <c r="E295" s="116" t="str">
        <f t="shared" si="170"/>
        <v>A</v>
      </c>
      <c r="F295" s="158"/>
      <c r="G295" s="66" t="str">
        <f t="shared" si="177"/>
        <v>L</v>
      </c>
      <c r="H295" s="66">
        <f t="shared" si="171"/>
        <v>1</v>
      </c>
      <c r="I295" s="66">
        <f t="shared" si="178"/>
        <v>7</v>
      </c>
      <c r="J295" s="66">
        <f t="shared" si="179"/>
        <v>1</v>
      </c>
      <c r="K295" s="106">
        <f t="shared" si="172"/>
        <v>21</v>
      </c>
      <c r="L295" s="106">
        <f t="shared" si="180"/>
        <v>0</v>
      </c>
      <c r="M295" s="154">
        <f t="shared" si="181"/>
        <v>-454</v>
      </c>
      <c r="O295" s="66" t="str">
        <f t="shared" si="182"/>
        <v>L</v>
      </c>
      <c r="P295" s="66">
        <f t="shared" si="205"/>
        <v>3</v>
      </c>
      <c r="Q295" s="66">
        <f t="shared" si="173"/>
        <v>7</v>
      </c>
      <c r="R295" s="66">
        <f t="shared" si="174"/>
        <v>1</v>
      </c>
      <c r="S295" s="106">
        <f t="shared" si="167"/>
        <v>21</v>
      </c>
      <c r="T295" s="106">
        <f t="shared" si="183"/>
        <v>0</v>
      </c>
      <c r="U295" s="154">
        <f t="shared" si="184"/>
        <v>62</v>
      </c>
      <c r="W295" s="66" t="str">
        <f t="shared" si="185"/>
        <v>L</v>
      </c>
      <c r="X295" s="66">
        <f t="shared" si="206"/>
        <v>1</v>
      </c>
      <c r="Y295" s="66">
        <f t="shared" si="195"/>
        <v>4</v>
      </c>
      <c r="Z295" s="66">
        <f t="shared" si="196"/>
        <v>2</v>
      </c>
      <c r="AA295" s="106">
        <f t="shared" si="197"/>
        <v>5</v>
      </c>
      <c r="AB295" s="106">
        <f t="shared" si="198"/>
        <v>0</v>
      </c>
      <c r="AC295" s="154">
        <f t="shared" si="186"/>
        <v>3</v>
      </c>
      <c r="AD295" s="155">
        <f t="shared" si="187"/>
        <v>103</v>
      </c>
      <c r="AF295" s="66" t="str">
        <f t="shared" si="188"/>
        <v>L</v>
      </c>
      <c r="AG295" s="66">
        <f t="shared" si="199"/>
        <v>2</v>
      </c>
      <c r="AH295" s="66">
        <f t="shared" si="200"/>
        <v>1</v>
      </c>
      <c r="AI295" s="66">
        <f t="shared" si="201"/>
        <v>1</v>
      </c>
      <c r="AJ295" s="106">
        <f t="shared" si="202"/>
        <v>1</v>
      </c>
      <c r="AK295" s="106">
        <f t="shared" si="203"/>
        <v>0</v>
      </c>
      <c r="AL295" s="154">
        <f t="shared" si="189"/>
        <v>359</v>
      </c>
      <c r="AM295" s="155">
        <f t="shared" si="190"/>
        <v>360</v>
      </c>
      <c r="AO295" s="66" t="str">
        <f t="shared" si="191"/>
        <v>L</v>
      </c>
      <c r="AP295" s="66">
        <f t="shared" si="175"/>
        <v>2</v>
      </c>
      <c r="AQ295" s="66">
        <f t="shared" si="192"/>
        <v>7</v>
      </c>
      <c r="AR295" s="66">
        <f t="shared" si="193"/>
        <v>1</v>
      </c>
      <c r="AS295" s="106">
        <f t="shared" si="168"/>
        <v>21</v>
      </c>
      <c r="AT295" s="106">
        <f t="shared" si="204"/>
        <v>0</v>
      </c>
      <c r="AU295" s="154">
        <f t="shared" si="194"/>
        <v>-598</v>
      </c>
    </row>
    <row r="296" spans="1:47">
      <c r="A296" s="197">
        <f t="shared" si="176"/>
        <v>286</v>
      </c>
      <c r="B296" s="198">
        <f>Data!B296</f>
        <v>22</v>
      </c>
      <c r="D296" s="112">
        <f t="shared" si="169"/>
        <v>2</v>
      </c>
      <c r="E296" s="116" t="str">
        <f t="shared" si="170"/>
        <v>A</v>
      </c>
      <c r="F296" s="158"/>
      <c r="G296" s="66" t="str">
        <f t="shared" si="177"/>
        <v>L</v>
      </c>
      <c r="H296" s="66">
        <f t="shared" si="171"/>
        <v>1</v>
      </c>
      <c r="I296" s="66">
        <f t="shared" si="178"/>
        <v>7</v>
      </c>
      <c r="J296" s="66">
        <f t="shared" si="179"/>
        <v>2</v>
      </c>
      <c r="K296" s="106">
        <f t="shared" si="172"/>
        <v>21</v>
      </c>
      <c r="L296" s="106">
        <f t="shared" si="180"/>
        <v>0</v>
      </c>
      <c r="M296" s="154">
        <f t="shared" si="181"/>
        <v>-475</v>
      </c>
      <c r="O296" s="66" t="str">
        <f t="shared" si="182"/>
        <v>L</v>
      </c>
      <c r="P296" s="66">
        <f t="shared" si="205"/>
        <v>3</v>
      </c>
      <c r="Q296" s="66">
        <f t="shared" si="173"/>
        <v>7</v>
      </c>
      <c r="R296" s="66">
        <f t="shared" si="174"/>
        <v>2</v>
      </c>
      <c r="S296" s="106">
        <f t="shared" si="167"/>
        <v>21</v>
      </c>
      <c r="T296" s="106">
        <f t="shared" si="183"/>
        <v>0</v>
      </c>
      <c r="U296" s="154">
        <f t="shared" si="184"/>
        <v>41</v>
      </c>
      <c r="W296" s="66" t="str">
        <f t="shared" si="185"/>
        <v>L</v>
      </c>
      <c r="X296" s="66">
        <f t="shared" si="206"/>
        <v>1</v>
      </c>
      <c r="Y296" s="66">
        <f t="shared" si="195"/>
        <v>5</v>
      </c>
      <c r="Z296" s="66">
        <f t="shared" si="196"/>
        <v>1</v>
      </c>
      <c r="AA296" s="106">
        <f t="shared" si="197"/>
        <v>8</v>
      </c>
      <c r="AB296" s="106">
        <f t="shared" si="198"/>
        <v>0</v>
      </c>
      <c r="AC296" s="154">
        <f t="shared" si="186"/>
        <v>-5</v>
      </c>
      <c r="AD296" s="155">
        <f t="shared" si="187"/>
        <v>103</v>
      </c>
      <c r="AF296" s="66" t="str">
        <f t="shared" si="188"/>
        <v>W</v>
      </c>
      <c r="AG296" s="66">
        <f t="shared" si="199"/>
        <v>2</v>
      </c>
      <c r="AH296" s="66">
        <f t="shared" si="200"/>
        <v>1</v>
      </c>
      <c r="AI296" s="66">
        <f t="shared" si="201"/>
        <v>2</v>
      </c>
      <c r="AJ296" s="106">
        <f t="shared" si="202"/>
        <v>1</v>
      </c>
      <c r="AK296" s="106">
        <f t="shared" si="203"/>
        <v>3</v>
      </c>
      <c r="AL296" s="154">
        <f t="shared" si="189"/>
        <v>361</v>
      </c>
      <c r="AM296" s="155">
        <f t="shared" si="190"/>
        <v>361</v>
      </c>
      <c r="AO296" s="66" t="str">
        <f t="shared" si="191"/>
        <v>W</v>
      </c>
      <c r="AP296" s="66">
        <f t="shared" si="175"/>
        <v>2</v>
      </c>
      <c r="AQ296" s="66">
        <f t="shared" si="192"/>
        <v>7</v>
      </c>
      <c r="AR296" s="66">
        <f t="shared" si="193"/>
        <v>2</v>
      </c>
      <c r="AS296" s="106">
        <f t="shared" si="168"/>
        <v>21</v>
      </c>
      <c r="AT296" s="106">
        <f t="shared" si="204"/>
        <v>63</v>
      </c>
      <c r="AU296" s="154">
        <f t="shared" si="194"/>
        <v>-556</v>
      </c>
    </row>
    <row r="297" spans="1:47">
      <c r="A297" s="197">
        <f t="shared" si="176"/>
        <v>287</v>
      </c>
      <c r="B297" s="198">
        <f>Data!B297</f>
        <v>11</v>
      </c>
      <c r="D297" s="112">
        <f t="shared" si="169"/>
        <v>1</v>
      </c>
      <c r="E297" s="116" t="str">
        <f t="shared" si="170"/>
        <v>B</v>
      </c>
      <c r="F297" s="158"/>
      <c r="G297" s="66" t="str">
        <f t="shared" si="177"/>
        <v>W</v>
      </c>
      <c r="H297" s="66">
        <f t="shared" si="171"/>
        <v>1</v>
      </c>
      <c r="I297" s="66">
        <f t="shared" si="178"/>
        <v>8</v>
      </c>
      <c r="J297" s="66">
        <f t="shared" si="179"/>
        <v>1</v>
      </c>
      <c r="K297" s="106">
        <f t="shared" si="172"/>
        <v>34</v>
      </c>
      <c r="L297" s="106">
        <f t="shared" si="180"/>
        <v>63</v>
      </c>
      <c r="M297" s="154">
        <f t="shared" si="181"/>
        <v>-446</v>
      </c>
      <c r="O297" s="66" t="str">
        <f t="shared" si="182"/>
        <v>L</v>
      </c>
      <c r="P297" s="66">
        <f t="shared" si="205"/>
        <v>3</v>
      </c>
      <c r="Q297" s="66">
        <f t="shared" si="173"/>
        <v>8</v>
      </c>
      <c r="R297" s="66">
        <f t="shared" si="174"/>
        <v>1</v>
      </c>
      <c r="S297" s="106">
        <f t="shared" si="167"/>
        <v>34</v>
      </c>
      <c r="T297" s="106">
        <f t="shared" si="183"/>
        <v>0</v>
      </c>
      <c r="U297" s="154">
        <f t="shared" si="184"/>
        <v>7</v>
      </c>
      <c r="W297" s="66" t="str">
        <f t="shared" si="185"/>
        <v>W</v>
      </c>
      <c r="X297" s="66">
        <f t="shared" si="206"/>
        <v>1</v>
      </c>
      <c r="Y297" s="66">
        <f t="shared" si="195"/>
        <v>5</v>
      </c>
      <c r="Z297" s="66">
        <f t="shared" si="196"/>
        <v>2</v>
      </c>
      <c r="AA297" s="106">
        <f t="shared" si="197"/>
        <v>8</v>
      </c>
      <c r="AB297" s="106">
        <f t="shared" si="198"/>
        <v>24</v>
      </c>
      <c r="AC297" s="154">
        <f t="shared" si="186"/>
        <v>11</v>
      </c>
      <c r="AD297" s="155">
        <f t="shared" si="187"/>
        <v>103</v>
      </c>
      <c r="AF297" s="66" t="str">
        <f t="shared" si="188"/>
        <v>L</v>
      </c>
      <c r="AG297" s="66">
        <f t="shared" si="199"/>
        <v>1</v>
      </c>
      <c r="AH297" s="66">
        <f t="shared" si="200"/>
        <v>1</v>
      </c>
      <c r="AI297" s="66">
        <f t="shared" si="201"/>
        <v>1</v>
      </c>
      <c r="AJ297" s="106">
        <f t="shared" si="202"/>
        <v>1</v>
      </c>
      <c r="AK297" s="106">
        <f t="shared" si="203"/>
        <v>0</v>
      </c>
      <c r="AL297" s="154">
        <f t="shared" si="189"/>
        <v>360</v>
      </c>
      <c r="AM297" s="155">
        <f t="shared" si="190"/>
        <v>361</v>
      </c>
      <c r="AO297" s="66" t="str">
        <f t="shared" si="191"/>
        <v>L</v>
      </c>
      <c r="AP297" s="66">
        <f t="shared" si="175"/>
        <v>1</v>
      </c>
      <c r="AQ297" s="66">
        <f t="shared" si="192"/>
        <v>8</v>
      </c>
      <c r="AR297" s="66">
        <f t="shared" si="193"/>
        <v>1</v>
      </c>
      <c r="AS297" s="106">
        <f t="shared" si="168"/>
        <v>34</v>
      </c>
      <c r="AT297" s="106">
        <f t="shared" si="204"/>
        <v>0</v>
      </c>
      <c r="AU297" s="154">
        <f t="shared" si="194"/>
        <v>-590</v>
      </c>
    </row>
    <row r="298" spans="1:47">
      <c r="A298" s="197">
        <f t="shared" si="176"/>
        <v>288</v>
      </c>
      <c r="B298" s="198">
        <f>Data!B298</f>
        <v>11</v>
      </c>
      <c r="D298" s="112">
        <f t="shared" si="169"/>
        <v>1</v>
      </c>
      <c r="E298" s="116" t="str">
        <f t="shared" si="170"/>
        <v>B</v>
      </c>
      <c r="F298" s="158"/>
      <c r="G298" s="66" t="str">
        <f t="shared" si="177"/>
        <v>W</v>
      </c>
      <c r="H298" s="66">
        <f t="shared" si="171"/>
        <v>1</v>
      </c>
      <c r="I298" s="66">
        <f t="shared" si="178"/>
        <v>8</v>
      </c>
      <c r="J298" s="66">
        <f t="shared" si="179"/>
        <v>2</v>
      </c>
      <c r="K298" s="106">
        <f t="shared" si="172"/>
        <v>34</v>
      </c>
      <c r="L298" s="106">
        <f t="shared" si="180"/>
        <v>102</v>
      </c>
      <c r="M298" s="154">
        <f t="shared" si="181"/>
        <v>-378</v>
      </c>
      <c r="O298" s="66" t="str">
        <f t="shared" si="182"/>
        <v>L</v>
      </c>
      <c r="P298" s="66">
        <f t="shared" si="205"/>
        <v>3</v>
      </c>
      <c r="Q298" s="66">
        <f t="shared" si="173"/>
        <v>8</v>
      </c>
      <c r="R298" s="66">
        <f t="shared" si="174"/>
        <v>2</v>
      </c>
      <c r="S298" s="106">
        <f t="shared" si="167"/>
        <v>34</v>
      </c>
      <c r="T298" s="106">
        <f t="shared" si="183"/>
        <v>0</v>
      </c>
      <c r="U298" s="154">
        <f t="shared" si="184"/>
        <v>-27</v>
      </c>
      <c r="W298" s="66" t="str">
        <f t="shared" si="185"/>
        <v>W</v>
      </c>
      <c r="X298" s="66">
        <f t="shared" si="206"/>
        <v>1</v>
      </c>
      <c r="Y298" s="66">
        <f t="shared" si="195"/>
        <v>6</v>
      </c>
      <c r="Z298" s="66">
        <f t="shared" si="196"/>
        <v>1</v>
      </c>
      <c r="AA298" s="106">
        <f t="shared" si="197"/>
        <v>13</v>
      </c>
      <c r="AB298" s="106">
        <f t="shared" si="198"/>
        <v>24</v>
      </c>
      <c r="AC298" s="154">
        <f t="shared" si="186"/>
        <v>22</v>
      </c>
      <c r="AD298" s="155">
        <f t="shared" si="187"/>
        <v>103</v>
      </c>
      <c r="AF298" s="66" t="str">
        <f t="shared" si="188"/>
        <v>W</v>
      </c>
      <c r="AG298" s="66">
        <f t="shared" si="199"/>
        <v>1</v>
      </c>
      <c r="AH298" s="66">
        <f t="shared" si="200"/>
        <v>1</v>
      </c>
      <c r="AI298" s="66">
        <f t="shared" si="201"/>
        <v>2</v>
      </c>
      <c r="AJ298" s="106">
        <f t="shared" si="202"/>
        <v>1</v>
      </c>
      <c r="AK298" s="106">
        <f t="shared" si="203"/>
        <v>3</v>
      </c>
      <c r="AL298" s="154">
        <f t="shared" si="189"/>
        <v>362</v>
      </c>
      <c r="AM298" s="155">
        <f t="shared" si="190"/>
        <v>362</v>
      </c>
      <c r="AO298" s="66" t="str">
        <f t="shared" si="191"/>
        <v>W</v>
      </c>
      <c r="AP298" s="66">
        <f t="shared" si="175"/>
        <v>1</v>
      </c>
      <c r="AQ298" s="66">
        <f t="shared" si="192"/>
        <v>8</v>
      </c>
      <c r="AR298" s="66">
        <f t="shared" si="193"/>
        <v>2</v>
      </c>
      <c r="AS298" s="106">
        <f t="shared" si="168"/>
        <v>34</v>
      </c>
      <c r="AT298" s="106">
        <f t="shared" si="204"/>
        <v>102</v>
      </c>
      <c r="AU298" s="154">
        <f t="shared" si="194"/>
        <v>-522</v>
      </c>
    </row>
    <row r="299" spans="1:47">
      <c r="A299" s="197">
        <f t="shared" si="176"/>
        <v>289</v>
      </c>
      <c r="B299" s="198">
        <f>Data!B299</f>
        <v>0</v>
      </c>
      <c r="D299" s="112">
        <f t="shared" si="169"/>
        <v>0</v>
      </c>
      <c r="E299" s="116">
        <f t="shared" si="170"/>
        <v>0</v>
      </c>
      <c r="F299" s="158"/>
      <c r="G299" s="66" t="str">
        <f t="shared" si="177"/>
        <v>L</v>
      </c>
      <c r="H299" s="66">
        <f t="shared" si="171"/>
        <v>1</v>
      </c>
      <c r="I299" s="66">
        <f t="shared" si="178"/>
        <v>1</v>
      </c>
      <c r="J299" s="66">
        <f t="shared" si="179"/>
        <v>1</v>
      </c>
      <c r="K299" s="106">
        <f t="shared" si="172"/>
        <v>1</v>
      </c>
      <c r="L299" s="106">
        <f t="shared" si="180"/>
        <v>0</v>
      </c>
      <c r="M299" s="154">
        <f t="shared" si="181"/>
        <v>-379</v>
      </c>
      <c r="O299" s="66" t="str">
        <f t="shared" si="182"/>
        <v>L</v>
      </c>
      <c r="P299" s="66">
        <f t="shared" si="205"/>
        <v>1</v>
      </c>
      <c r="Q299" s="66">
        <f t="shared" si="173"/>
        <v>1</v>
      </c>
      <c r="R299" s="66">
        <f t="shared" si="174"/>
        <v>1</v>
      </c>
      <c r="S299" s="106">
        <f t="shared" si="167"/>
        <v>1</v>
      </c>
      <c r="T299" s="106">
        <f t="shared" si="183"/>
        <v>0</v>
      </c>
      <c r="U299" s="154">
        <f t="shared" si="184"/>
        <v>-28</v>
      </c>
      <c r="W299" s="66" t="str">
        <f t="shared" si="185"/>
        <v>L</v>
      </c>
      <c r="X299" s="66">
        <f t="shared" si="206"/>
        <v>1</v>
      </c>
      <c r="Y299" s="66">
        <f t="shared" si="195"/>
        <v>6</v>
      </c>
      <c r="Z299" s="66">
        <f t="shared" si="196"/>
        <v>2</v>
      </c>
      <c r="AA299" s="106">
        <f t="shared" si="197"/>
        <v>13</v>
      </c>
      <c r="AB299" s="106">
        <f t="shared" si="198"/>
        <v>0</v>
      </c>
      <c r="AC299" s="154">
        <f t="shared" si="186"/>
        <v>9</v>
      </c>
      <c r="AD299" s="155">
        <f t="shared" si="187"/>
        <v>103</v>
      </c>
      <c r="AF299" s="66" t="str">
        <f t="shared" si="188"/>
        <v>L</v>
      </c>
      <c r="AG299" s="66">
        <f t="shared" si="199"/>
        <v>1</v>
      </c>
      <c r="AH299" s="66">
        <f t="shared" si="200"/>
        <v>1</v>
      </c>
      <c r="AI299" s="66">
        <f t="shared" si="201"/>
        <v>1</v>
      </c>
      <c r="AJ299" s="106">
        <f t="shared" si="202"/>
        <v>1</v>
      </c>
      <c r="AK299" s="106">
        <f t="shared" si="203"/>
        <v>0</v>
      </c>
      <c r="AL299" s="154">
        <f t="shared" si="189"/>
        <v>361</v>
      </c>
      <c r="AM299" s="155">
        <f t="shared" si="190"/>
        <v>362</v>
      </c>
      <c r="AO299" s="66" t="str">
        <f t="shared" si="191"/>
        <v>L</v>
      </c>
      <c r="AP299" s="66">
        <f t="shared" si="175"/>
        <v>1</v>
      </c>
      <c r="AQ299" s="66">
        <f t="shared" si="192"/>
        <v>1</v>
      </c>
      <c r="AR299" s="66">
        <f t="shared" si="193"/>
        <v>1</v>
      </c>
      <c r="AS299" s="106">
        <f t="shared" si="168"/>
        <v>1</v>
      </c>
      <c r="AT299" s="106">
        <f t="shared" si="204"/>
        <v>0</v>
      </c>
      <c r="AU299" s="154">
        <f t="shared" si="194"/>
        <v>-523</v>
      </c>
    </row>
    <row r="300" spans="1:47">
      <c r="A300" s="197">
        <f t="shared" si="176"/>
        <v>290</v>
      </c>
      <c r="B300" s="198">
        <f>Data!B300</f>
        <v>32</v>
      </c>
      <c r="D300" s="112">
        <f t="shared" si="169"/>
        <v>3</v>
      </c>
      <c r="E300" s="116" t="str">
        <f t="shared" si="170"/>
        <v>B</v>
      </c>
      <c r="F300" s="158"/>
      <c r="G300" s="66" t="str">
        <f t="shared" si="177"/>
        <v>L</v>
      </c>
      <c r="H300" s="66">
        <f t="shared" si="171"/>
        <v>1</v>
      </c>
      <c r="I300" s="66">
        <f t="shared" si="178"/>
        <v>1</v>
      </c>
      <c r="J300" s="66">
        <f t="shared" si="179"/>
        <v>2</v>
      </c>
      <c r="K300" s="106">
        <f t="shared" si="172"/>
        <v>1</v>
      </c>
      <c r="L300" s="106">
        <f t="shared" si="180"/>
        <v>0</v>
      </c>
      <c r="M300" s="154">
        <f t="shared" si="181"/>
        <v>-380</v>
      </c>
      <c r="O300" s="66" t="str">
        <f t="shared" si="182"/>
        <v>L</v>
      </c>
      <c r="P300" s="66">
        <f t="shared" si="205"/>
        <v>1</v>
      </c>
      <c r="Q300" s="66">
        <f t="shared" si="173"/>
        <v>1</v>
      </c>
      <c r="R300" s="66">
        <f t="shared" si="174"/>
        <v>2</v>
      </c>
      <c r="S300" s="106">
        <f t="shared" si="167"/>
        <v>1</v>
      </c>
      <c r="T300" s="106">
        <f t="shared" si="183"/>
        <v>0</v>
      </c>
      <c r="U300" s="154">
        <f t="shared" si="184"/>
        <v>-29</v>
      </c>
      <c r="W300" s="66" t="str">
        <f t="shared" si="185"/>
        <v>L</v>
      </c>
      <c r="X300" s="66">
        <f t="shared" si="206"/>
        <v>1</v>
      </c>
      <c r="Y300" s="66">
        <f t="shared" si="195"/>
        <v>7</v>
      </c>
      <c r="Z300" s="66">
        <f t="shared" si="196"/>
        <v>1</v>
      </c>
      <c r="AA300" s="106">
        <f t="shared" si="197"/>
        <v>21</v>
      </c>
      <c r="AB300" s="106">
        <f t="shared" si="198"/>
        <v>0</v>
      </c>
      <c r="AC300" s="154">
        <f t="shared" si="186"/>
        <v>-12</v>
      </c>
      <c r="AD300" s="155">
        <f t="shared" si="187"/>
        <v>103</v>
      </c>
      <c r="AF300" s="66" t="str">
        <f t="shared" si="188"/>
        <v>L</v>
      </c>
      <c r="AG300" s="66">
        <f t="shared" si="199"/>
        <v>3</v>
      </c>
      <c r="AH300" s="66">
        <f t="shared" si="200"/>
        <v>1</v>
      </c>
      <c r="AI300" s="66">
        <f t="shared" si="201"/>
        <v>2</v>
      </c>
      <c r="AJ300" s="106">
        <f t="shared" si="202"/>
        <v>1</v>
      </c>
      <c r="AK300" s="106">
        <f t="shared" si="203"/>
        <v>0</v>
      </c>
      <c r="AL300" s="154">
        <f t="shared" si="189"/>
        <v>360</v>
      </c>
      <c r="AM300" s="155">
        <f t="shared" si="190"/>
        <v>362</v>
      </c>
      <c r="AO300" s="66" t="str">
        <f t="shared" si="191"/>
        <v>L</v>
      </c>
      <c r="AP300" s="66">
        <f t="shared" si="175"/>
        <v>3</v>
      </c>
      <c r="AQ300" s="66">
        <f t="shared" si="192"/>
        <v>1</v>
      </c>
      <c r="AR300" s="66">
        <f t="shared" si="193"/>
        <v>2</v>
      </c>
      <c r="AS300" s="106">
        <f t="shared" si="168"/>
        <v>1</v>
      </c>
      <c r="AT300" s="106">
        <f t="shared" si="204"/>
        <v>0</v>
      </c>
      <c r="AU300" s="154">
        <f t="shared" si="194"/>
        <v>-524</v>
      </c>
    </row>
    <row r="301" spans="1:47">
      <c r="A301" s="197">
        <f t="shared" si="176"/>
        <v>291</v>
      </c>
      <c r="B301" s="198">
        <f>Data!B301</f>
        <v>0</v>
      </c>
      <c r="D301" s="112">
        <f t="shared" si="169"/>
        <v>0</v>
      </c>
      <c r="E301" s="116">
        <f t="shared" si="170"/>
        <v>0</v>
      </c>
      <c r="F301" s="158"/>
      <c r="G301" s="66" t="str">
        <f t="shared" si="177"/>
        <v>L</v>
      </c>
      <c r="H301" s="66">
        <f t="shared" si="171"/>
        <v>1</v>
      </c>
      <c r="I301" s="66">
        <f t="shared" si="178"/>
        <v>2</v>
      </c>
      <c r="J301" s="66">
        <f t="shared" si="179"/>
        <v>1</v>
      </c>
      <c r="K301" s="106">
        <f t="shared" si="172"/>
        <v>2</v>
      </c>
      <c r="L301" s="106">
        <f t="shared" si="180"/>
        <v>0</v>
      </c>
      <c r="M301" s="154">
        <f t="shared" si="181"/>
        <v>-382</v>
      </c>
      <c r="O301" s="66" t="str">
        <f t="shared" si="182"/>
        <v>L</v>
      </c>
      <c r="P301" s="66">
        <f t="shared" si="205"/>
        <v>1</v>
      </c>
      <c r="Q301" s="66">
        <f t="shared" si="173"/>
        <v>2</v>
      </c>
      <c r="R301" s="66">
        <f t="shared" si="174"/>
        <v>1</v>
      </c>
      <c r="S301" s="106">
        <f t="shared" si="167"/>
        <v>2</v>
      </c>
      <c r="T301" s="106">
        <f t="shared" si="183"/>
        <v>0</v>
      </c>
      <c r="U301" s="154">
        <f t="shared" si="184"/>
        <v>-31</v>
      </c>
      <c r="W301" s="66" t="str">
        <f t="shared" si="185"/>
        <v>L</v>
      </c>
      <c r="X301" s="66">
        <f t="shared" si="206"/>
        <v>1</v>
      </c>
      <c r="Y301" s="66">
        <f t="shared" si="195"/>
        <v>7</v>
      </c>
      <c r="Z301" s="66">
        <f t="shared" si="196"/>
        <v>2</v>
      </c>
      <c r="AA301" s="106">
        <f t="shared" si="197"/>
        <v>21</v>
      </c>
      <c r="AB301" s="106">
        <f t="shared" si="198"/>
        <v>0</v>
      </c>
      <c r="AC301" s="154">
        <f t="shared" si="186"/>
        <v>-33</v>
      </c>
      <c r="AD301" s="155">
        <f t="shared" si="187"/>
        <v>103</v>
      </c>
      <c r="AF301" s="66" t="str">
        <f t="shared" si="188"/>
        <v>L</v>
      </c>
      <c r="AG301" s="66">
        <f t="shared" si="199"/>
        <v>3</v>
      </c>
      <c r="AH301" s="66">
        <f t="shared" si="200"/>
        <v>2</v>
      </c>
      <c r="AI301" s="66">
        <f t="shared" si="201"/>
        <v>1</v>
      </c>
      <c r="AJ301" s="106">
        <f t="shared" si="202"/>
        <v>2</v>
      </c>
      <c r="AK301" s="106">
        <f t="shared" si="203"/>
        <v>0</v>
      </c>
      <c r="AL301" s="154">
        <f t="shared" si="189"/>
        <v>358</v>
      </c>
      <c r="AM301" s="155">
        <f t="shared" si="190"/>
        <v>362</v>
      </c>
      <c r="AO301" s="66" t="str">
        <f t="shared" si="191"/>
        <v>L</v>
      </c>
      <c r="AP301" s="66">
        <f t="shared" si="175"/>
        <v>3</v>
      </c>
      <c r="AQ301" s="66">
        <f t="shared" si="192"/>
        <v>2</v>
      </c>
      <c r="AR301" s="66">
        <f t="shared" si="193"/>
        <v>1</v>
      </c>
      <c r="AS301" s="106">
        <f t="shared" si="168"/>
        <v>2</v>
      </c>
      <c r="AT301" s="106">
        <f t="shared" si="204"/>
        <v>0</v>
      </c>
      <c r="AU301" s="154">
        <f t="shared" si="194"/>
        <v>-526</v>
      </c>
    </row>
    <row r="302" spans="1:47">
      <c r="A302" s="197">
        <f t="shared" si="176"/>
        <v>292</v>
      </c>
      <c r="B302" s="198">
        <f>Data!B302</f>
        <v>9</v>
      </c>
      <c r="D302" s="112">
        <f t="shared" si="169"/>
        <v>1</v>
      </c>
      <c r="E302" s="116" t="str">
        <f t="shared" si="170"/>
        <v>C</v>
      </c>
      <c r="F302" s="158"/>
      <c r="G302" s="66" t="str">
        <f t="shared" si="177"/>
        <v>W</v>
      </c>
      <c r="H302" s="66">
        <f t="shared" si="171"/>
        <v>1</v>
      </c>
      <c r="I302" s="66">
        <f t="shared" si="178"/>
        <v>2</v>
      </c>
      <c r="J302" s="66">
        <f t="shared" si="179"/>
        <v>2</v>
      </c>
      <c r="K302" s="106">
        <f t="shared" si="172"/>
        <v>2</v>
      </c>
      <c r="L302" s="106">
        <f t="shared" si="180"/>
        <v>6</v>
      </c>
      <c r="M302" s="154">
        <f t="shared" si="181"/>
        <v>-378</v>
      </c>
      <c r="O302" s="66" t="str">
        <f t="shared" si="182"/>
        <v>W</v>
      </c>
      <c r="P302" s="66">
        <f t="shared" si="205"/>
        <v>1</v>
      </c>
      <c r="Q302" s="66">
        <f t="shared" si="173"/>
        <v>2</v>
      </c>
      <c r="R302" s="66">
        <f t="shared" si="174"/>
        <v>2</v>
      </c>
      <c r="S302" s="106">
        <f t="shared" si="167"/>
        <v>2</v>
      </c>
      <c r="T302" s="106">
        <f t="shared" si="183"/>
        <v>6</v>
      </c>
      <c r="U302" s="154">
        <f t="shared" si="184"/>
        <v>-27</v>
      </c>
      <c r="W302" s="66" t="str">
        <f t="shared" si="185"/>
        <v>W</v>
      </c>
      <c r="X302" s="66">
        <f t="shared" si="206"/>
        <v>1</v>
      </c>
      <c r="Y302" s="66">
        <f t="shared" si="195"/>
        <v>8</v>
      </c>
      <c r="Z302" s="66">
        <f t="shared" si="196"/>
        <v>1</v>
      </c>
      <c r="AA302" s="106">
        <f t="shared" si="197"/>
        <v>34</v>
      </c>
      <c r="AB302" s="106">
        <f t="shared" si="198"/>
        <v>63</v>
      </c>
      <c r="AC302" s="154">
        <f t="shared" si="186"/>
        <v>-4</v>
      </c>
      <c r="AD302" s="155">
        <f t="shared" si="187"/>
        <v>103</v>
      </c>
      <c r="AF302" s="66" t="str">
        <f t="shared" si="188"/>
        <v>L</v>
      </c>
      <c r="AG302" s="66">
        <f t="shared" si="199"/>
        <v>1</v>
      </c>
      <c r="AH302" s="66">
        <f t="shared" si="200"/>
        <v>2</v>
      </c>
      <c r="AI302" s="66">
        <f t="shared" si="201"/>
        <v>2</v>
      </c>
      <c r="AJ302" s="106">
        <f t="shared" si="202"/>
        <v>2</v>
      </c>
      <c r="AK302" s="106">
        <f t="shared" si="203"/>
        <v>0</v>
      </c>
      <c r="AL302" s="154">
        <f t="shared" si="189"/>
        <v>356</v>
      </c>
      <c r="AM302" s="155">
        <f t="shared" si="190"/>
        <v>362</v>
      </c>
      <c r="AO302" s="66" t="str">
        <f t="shared" si="191"/>
        <v>L</v>
      </c>
      <c r="AP302" s="66">
        <f t="shared" si="175"/>
        <v>1</v>
      </c>
      <c r="AQ302" s="66">
        <f t="shared" si="192"/>
        <v>2</v>
      </c>
      <c r="AR302" s="66">
        <f t="shared" si="193"/>
        <v>2</v>
      </c>
      <c r="AS302" s="106">
        <f t="shared" si="168"/>
        <v>2</v>
      </c>
      <c r="AT302" s="106">
        <f t="shared" si="204"/>
        <v>0</v>
      </c>
      <c r="AU302" s="154">
        <f t="shared" si="194"/>
        <v>-528</v>
      </c>
    </row>
    <row r="303" spans="1:47">
      <c r="A303" s="197">
        <f t="shared" si="176"/>
        <v>293</v>
      </c>
      <c r="B303" s="198">
        <f>Data!B303</f>
        <v>11</v>
      </c>
      <c r="D303" s="112">
        <f t="shared" si="169"/>
        <v>1</v>
      </c>
      <c r="E303" s="116" t="str">
        <f t="shared" si="170"/>
        <v>B</v>
      </c>
      <c r="F303" s="158"/>
      <c r="G303" s="66" t="str">
        <f t="shared" si="177"/>
        <v>W</v>
      </c>
      <c r="H303" s="66">
        <f t="shared" si="171"/>
        <v>1</v>
      </c>
      <c r="I303" s="66">
        <f t="shared" si="178"/>
        <v>3</v>
      </c>
      <c r="J303" s="66">
        <f t="shared" si="179"/>
        <v>1</v>
      </c>
      <c r="K303" s="106">
        <f t="shared" si="172"/>
        <v>3</v>
      </c>
      <c r="L303" s="106">
        <f t="shared" si="180"/>
        <v>6</v>
      </c>
      <c r="M303" s="154">
        <f t="shared" si="181"/>
        <v>-375</v>
      </c>
      <c r="O303" s="66" t="str">
        <f t="shared" si="182"/>
        <v>W</v>
      </c>
      <c r="P303" s="66">
        <f t="shared" si="205"/>
        <v>1</v>
      </c>
      <c r="Q303" s="66">
        <f t="shared" si="173"/>
        <v>3</v>
      </c>
      <c r="R303" s="66">
        <f t="shared" si="174"/>
        <v>1</v>
      </c>
      <c r="S303" s="106">
        <f t="shared" si="167"/>
        <v>3</v>
      </c>
      <c r="T303" s="106">
        <f t="shared" si="183"/>
        <v>6</v>
      </c>
      <c r="U303" s="154">
        <f t="shared" si="184"/>
        <v>-24</v>
      </c>
      <c r="W303" s="66" t="str">
        <f t="shared" si="185"/>
        <v>W</v>
      </c>
      <c r="X303" s="66">
        <f t="shared" si="206"/>
        <v>1</v>
      </c>
      <c r="Y303" s="66">
        <f t="shared" si="195"/>
        <v>8</v>
      </c>
      <c r="Z303" s="66">
        <f t="shared" si="196"/>
        <v>2</v>
      </c>
      <c r="AA303" s="106">
        <f t="shared" si="197"/>
        <v>34</v>
      </c>
      <c r="AB303" s="106">
        <f t="shared" si="198"/>
        <v>102</v>
      </c>
      <c r="AC303" s="154">
        <f t="shared" si="186"/>
        <v>64</v>
      </c>
      <c r="AD303" s="155">
        <f t="shared" si="187"/>
        <v>103</v>
      </c>
      <c r="AF303" s="66" t="str">
        <f t="shared" si="188"/>
        <v>W</v>
      </c>
      <c r="AG303" s="66">
        <f t="shared" si="199"/>
        <v>1</v>
      </c>
      <c r="AH303" s="66">
        <f t="shared" si="200"/>
        <v>3</v>
      </c>
      <c r="AI303" s="66">
        <f t="shared" si="201"/>
        <v>1</v>
      </c>
      <c r="AJ303" s="106">
        <f t="shared" si="202"/>
        <v>3</v>
      </c>
      <c r="AK303" s="106">
        <f t="shared" si="203"/>
        <v>6</v>
      </c>
      <c r="AL303" s="154">
        <f t="shared" si="189"/>
        <v>359</v>
      </c>
      <c r="AM303" s="155">
        <f t="shared" si="190"/>
        <v>362</v>
      </c>
      <c r="AO303" s="66" t="str">
        <f t="shared" si="191"/>
        <v>W</v>
      </c>
      <c r="AP303" s="66">
        <f t="shared" si="175"/>
        <v>1</v>
      </c>
      <c r="AQ303" s="66">
        <f t="shared" si="192"/>
        <v>3</v>
      </c>
      <c r="AR303" s="66">
        <f t="shared" si="193"/>
        <v>1</v>
      </c>
      <c r="AS303" s="106">
        <f t="shared" si="168"/>
        <v>3</v>
      </c>
      <c r="AT303" s="106">
        <f t="shared" si="204"/>
        <v>6</v>
      </c>
      <c r="AU303" s="154">
        <f t="shared" si="194"/>
        <v>-525</v>
      </c>
    </row>
    <row r="304" spans="1:47">
      <c r="A304" s="197">
        <f t="shared" si="176"/>
        <v>294</v>
      </c>
      <c r="B304" s="198">
        <f>Data!B304</f>
        <v>15</v>
      </c>
      <c r="D304" s="112">
        <f t="shared" si="169"/>
        <v>2</v>
      </c>
      <c r="E304" s="116" t="str">
        <f t="shared" si="170"/>
        <v>C</v>
      </c>
      <c r="F304" s="158"/>
      <c r="G304" s="66" t="str">
        <f t="shared" si="177"/>
        <v>L</v>
      </c>
      <c r="H304" s="66">
        <f t="shared" si="171"/>
        <v>1</v>
      </c>
      <c r="I304" s="66">
        <f t="shared" si="178"/>
        <v>3</v>
      </c>
      <c r="J304" s="66">
        <f t="shared" si="179"/>
        <v>2</v>
      </c>
      <c r="K304" s="106">
        <f t="shared" si="172"/>
        <v>3</v>
      </c>
      <c r="L304" s="106">
        <f t="shared" si="180"/>
        <v>0</v>
      </c>
      <c r="M304" s="154">
        <f t="shared" si="181"/>
        <v>-378</v>
      </c>
      <c r="O304" s="66" t="str">
        <f t="shared" si="182"/>
        <v>L</v>
      </c>
      <c r="P304" s="66">
        <f t="shared" si="205"/>
        <v>1</v>
      </c>
      <c r="Q304" s="66">
        <f t="shared" si="173"/>
        <v>3</v>
      </c>
      <c r="R304" s="66">
        <f t="shared" si="174"/>
        <v>2</v>
      </c>
      <c r="S304" s="106">
        <f t="shared" si="167"/>
        <v>3</v>
      </c>
      <c r="T304" s="106">
        <f t="shared" si="183"/>
        <v>0</v>
      </c>
      <c r="U304" s="154">
        <f t="shared" si="184"/>
        <v>-27</v>
      </c>
      <c r="W304" s="66" t="str">
        <f t="shared" si="185"/>
        <v>L</v>
      </c>
      <c r="X304" s="66">
        <f t="shared" si="206"/>
        <v>2</v>
      </c>
      <c r="Y304" s="66">
        <f t="shared" si="195"/>
        <v>1</v>
      </c>
      <c r="Z304" s="66">
        <f t="shared" si="196"/>
        <v>1</v>
      </c>
      <c r="AA304" s="106">
        <f t="shared" si="197"/>
        <v>1</v>
      </c>
      <c r="AB304" s="106">
        <f t="shared" si="198"/>
        <v>0</v>
      </c>
      <c r="AC304" s="154">
        <f t="shared" si="186"/>
        <v>63</v>
      </c>
      <c r="AD304" s="155">
        <f t="shared" si="187"/>
        <v>103</v>
      </c>
      <c r="AF304" s="66" t="str">
        <f t="shared" si="188"/>
        <v>L</v>
      </c>
      <c r="AG304" s="66">
        <f t="shared" si="199"/>
        <v>2</v>
      </c>
      <c r="AH304" s="66">
        <f t="shared" si="200"/>
        <v>3</v>
      </c>
      <c r="AI304" s="66">
        <f t="shared" si="201"/>
        <v>2</v>
      </c>
      <c r="AJ304" s="106">
        <f t="shared" si="202"/>
        <v>3</v>
      </c>
      <c r="AK304" s="106">
        <f t="shared" si="203"/>
        <v>0</v>
      </c>
      <c r="AL304" s="154">
        <f t="shared" si="189"/>
        <v>356</v>
      </c>
      <c r="AM304" s="155">
        <f t="shared" si="190"/>
        <v>362</v>
      </c>
      <c r="AO304" s="66" t="str">
        <f t="shared" si="191"/>
        <v>L</v>
      </c>
      <c r="AP304" s="66">
        <f t="shared" si="175"/>
        <v>2</v>
      </c>
      <c r="AQ304" s="66">
        <f t="shared" si="192"/>
        <v>3</v>
      </c>
      <c r="AR304" s="66">
        <f t="shared" si="193"/>
        <v>2</v>
      </c>
      <c r="AS304" s="106">
        <f t="shared" si="168"/>
        <v>3</v>
      </c>
      <c r="AT304" s="106">
        <f t="shared" si="204"/>
        <v>0</v>
      </c>
      <c r="AU304" s="154">
        <f t="shared" si="194"/>
        <v>-528</v>
      </c>
    </row>
    <row r="305" spans="1:49">
      <c r="A305" s="197">
        <f t="shared" si="176"/>
        <v>295</v>
      </c>
      <c r="B305" s="198">
        <f>Data!B305</f>
        <v>24</v>
      </c>
      <c r="D305" s="112">
        <f t="shared" si="169"/>
        <v>2</v>
      </c>
      <c r="E305" s="116" t="str">
        <f t="shared" si="170"/>
        <v>C</v>
      </c>
      <c r="F305" s="158"/>
      <c r="G305" s="66" t="str">
        <f t="shared" si="177"/>
        <v>L</v>
      </c>
      <c r="H305" s="66">
        <f t="shared" si="171"/>
        <v>1</v>
      </c>
      <c r="I305" s="66">
        <f t="shared" si="178"/>
        <v>4</v>
      </c>
      <c r="J305" s="66">
        <f t="shared" si="179"/>
        <v>1</v>
      </c>
      <c r="K305" s="106">
        <f t="shared" si="172"/>
        <v>5</v>
      </c>
      <c r="L305" s="106">
        <f t="shared" si="180"/>
        <v>0</v>
      </c>
      <c r="M305" s="154">
        <f t="shared" si="181"/>
        <v>-383</v>
      </c>
      <c r="O305" s="66" t="str">
        <f t="shared" si="182"/>
        <v>L</v>
      </c>
      <c r="P305" s="66">
        <f t="shared" si="205"/>
        <v>1</v>
      </c>
      <c r="Q305" s="66">
        <f t="shared" si="173"/>
        <v>4</v>
      </c>
      <c r="R305" s="66">
        <f t="shared" si="174"/>
        <v>1</v>
      </c>
      <c r="S305" s="106">
        <f t="shared" si="167"/>
        <v>5</v>
      </c>
      <c r="T305" s="106">
        <f t="shared" si="183"/>
        <v>0</v>
      </c>
      <c r="U305" s="154">
        <f t="shared" si="184"/>
        <v>-32</v>
      </c>
      <c r="W305" s="66" t="str">
        <f t="shared" si="185"/>
        <v>W</v>
      </c>
      <c r="X305" s="66">
        <f t="shared" si="206"/>
        <v>2</v>
      </c>
      <c r="Y305" s="66">
        <f t="shared" si="195"/>
        <v>1</v>
      </c>
      <c r="Z305" s="66">
        <f t="shared" si="196"/>
        <v>2</v>
      </c>
      <c r="AA305" s="106">
        <f t="shared" si="197"/>
        <v>1</v>
      </c>
      <c r="AB305" s="106">
        <f t="shared" si="198"/>
        <v>3</v>
      </c>
      <c r="AC305" s="154">
        <f t="shared" si="186"/>
        <v>65</v>
      </c>
      <c r="AD305" s="155">
        <f t="shared" si="187"/>
        <v>103</v>
      </c>
      <c r="AF305" s="66" t="str">
        <f t="shared" si="188"/>
        <v>W</v>
      </c>
      <c r="AG305" s="66">
        <f t="shared" si="199"/>
        <v>2</v>
      </c>
      <c r="AH305" s="66">
        <f t="shared" si="200"/>
        <v>4</v>
      </c>
      <c r="AI305" s="66">
        <f t="shared" si="201"/>
        <v>1</v>
      </c>
      <c r="AJ305" s="106">
        <f t="shared" si="202"/>
        <v>5</v>
      </c>
      <c r="AK305" s="106">
        <f t="shared" si="203"/>
        <v>9</v>
      </c>
      <c r="AL305" s="154">
        <f t="shared" si="189"/>
        <v>360</v>
      </c>
      <c r="AM305" s="155">
        <f t="shared" si="190"/>
        <v>362</v>
      </c>
      <c r="AO305" s="66" t="str">
        <f t="shared" si="191"/>
        <v>W</v>
      </c>
      <c r="AP305" s="66">
        <f t="shared" si="175"/>
        <v>2</v>
      </c>
      <c r="AQ305" s="66">
        <f t="shared" si="192"/>
        <v>4</v>
      </c>
      <c r="AR305" s="66">
        <f t="shared" si="193"/>
        <v>1</v>
      </c>
      <c r="AS305" s="106">
        <f t="shared" si="168"/>
        <v>5</v>
      </c>
      <c r="AT305" s="106">
        <f t="shared" si="204"/>
        <v>9</v>
      </c>
      <c r="AU305" s="154">
        <f t="shared" si="194"/>
        <v>-524</v>
      </c>
    </row>
    <row r="306" spans="1:49">
      <c r="A306" s="197">
        <f t="shared" si="176"/>
        <v>296</v>
      </c>
      <c r="B306" s="198">
        <f>Data!B306</f>
        <v>35</v>
      </c>
      <c r="D306" s="112">
        <f t="shared" si="169"/>
        <v>3</v>
      </c>
      <c r="E306" s="116" t="str">
        <f t="shared" si="170"/>
        <v>B</v>
      </c>
      <c r="F306" s="158"/>
      <c r="G306" s="66" t="str">
        <f t="shared" si="177"/>
        <v>L</v>
      </c>
      <c r="H306" s="66">
        <f t="shared" si="171"/>
        <v>1</v>
      </c>
      <c r="I306" s="66">
        <f t="shared" si="178"/>
        <v>4</v>
      </c>
      <c r="J306" s="66">
        <f t="shared" si="179"/>
        <v>2</v>
      </c>
      <c r="K306" s="106">
        <f t="shared" si="172"/>
        <v>5</v>
      </c>
      <c r="L306" s="106">
        <f t="shared" si="180"/>
        <v>0</v>
      </c>
      <c r="M306" s="154">
        <f t="shared" si="181"/>
        <v>-388</v>
      </c>
      <c r="O306" s="66" t="str">
        <f t="shared" si="182"/>
        <v>L</v>
      </c>
      <c r="P306" s="66">
        <f t="shared" si="205"/>
        <v>1</v>
      </c>
      <c r="Q306" s="66">
        <f t="shared" si="173"/>
        <v>4</v>
      </c>
      <c r="R306" s="66">
        <f t="shared" si="174"/>
        <v>2</v>
      </c>
      <c r="S306" s="106">
        <f t="shared" si="167"/>
        <v>5</v>
      </c>
      <c r="T306" s="106">
        <f t="shared" si="183"/>
        <v>0</v>
      </c>
      <c r="U306" s="154">
        <f t="shared" si="184"/>
        <v>-37</v>
      </c>
      <c r="W306" s="66" t="str">
        <f t="shared" si="185"/>
        <v>L</v>
      </c>
      <c r="X306" s="66">
        <f t="shared" si="206"/>
        <v>2</v>
      </c>
      <c r="Y306" s="66">
        <f t="shared" si="195"/>
        <v>2</v>
      </c>
      <c r="Z306" s="66">
        <f t="shared" si="196"/>
        <v>1</v>
      </c>
      <c r="AA306" s="106">
        <f t="shared" si="197"/>
        <v>2</v>
      </c>
      <c r="AB306" s="106">
        <f t="shared" si="198"/>
        <v>0</v>
      </c>
      <c r="AC306" s="154">
        <f t="shared" si="186"/>
        <v>63</v>
      </c>
      <c r="AD306" s="155">
        <f t="shared" si="187"/>
        <v>103</v>
      </c>
      <c r="AF306" s="66" t="str">
        <f t="shared" si="188"/>
        <v>L</v>
      </c>
      <c r="AG306" s="66">
        <f t="shared" si="199"/>
        <v>3</v>
      </c>
      <c r="AH306" s="66">
        <f t="shared" si="200"/>
        <v>4</v>
      </c>
      <c r="AI306" s="66">
        <f t="shared" si="201"/>
        <v>2</v>
      </c>
      <c r="AJ306" s="106">
        <f t="shared" si="202"/>
        <v>5</v>
      </c>
      <c r="AK306" s="106">
        <f t="shared" si="203"/>
        <v>0</v>
      </c>
      <c r="AL306" s="154">
        <f t="shared" si="189"/>
        <v>355</v>
      </c>
      <c r="AM306" s="155">
        <f t="shared" si="190"/>
        <v>362</v>
      </c>
      <c r="AO306" s="66" t="str">
        <f t="shared" si="191"/>
        <v>L</v>
      </c>
      <c r="AP306" s="66">
        <f t="shared" si="175"/>
        <v>3</v>
      </c>
      <c r="AQ306" s="66">
        <f t="shared" si="192"/>
        <v>4</v>
      </c>
      <c r="AR306" s="66">
        <f t="shared" si="193"/>
        <v>2</v>
      </c>
      <c r="AS306" s="106">
        <f t="shared" si="168"/>
        <v>5</v>
      </c>
      <c r="AT306" s="106">
        <f t="shared" si="204"/>
        <v>0</v>
      </c>
      <c r="AU306" s="154">
        <f t="shared" si="194"/>
        <v>-529</v>
      </c>
    </row>
    <row r="307" spans="1:49">
      <c r="A307" s="197">
        <f t="shared" si="176"/>
        <v>297</v>
      </c>
      <c r="B307" s="198">
        <f>Data!B307</f>
        <v>3</v>
      </c>
      <c r="D307" s="112">
        <f t="shared" si="169"/>
        <v>1</v>
      </c>
      <c r="E307" s="116" t="str">
        <f t="shared" si="170"/>
        <v>C</v>
      </c>
      <c r="F307" s="158"/>
      <c r="G307" s="66" t="str">
        <f t="shared" si="177"/>
        <v>W</v>
      </c>
      <c r="H307" s="66">
        <f t="shared" si="171"/>
        <v>1</v>
      </c>
      <c r="I307" s="66">
        <f t="shared" si="178"/>
        <v>5</v>
      </c>
      <c r="J307" s="66">
        <f t="shared" si="179"/>
        <v>1</v>
      </c>
      <c r="K307" s="106">
        <f t="shared" si="172"/>
        <v>8</v>
      </c>
      <c r="L307" s="106">
        <f t="shared" si="180"/>
        <v>15</v>
      </c>
      <c r="M307" s="154">
        <f t="shared" si="181"/>
        <v>-381</v>
      </c>
      <c r="O307" s="66" t="str">
        <f t="shared" si="182"/>
        <v>W</v>
      </c>
      <c r="P307" s="66">
        <f t="shared" si="205"/>
        <v>1</v>
      </c>
      <c r="Q307" s="66">
        <f t="shared" si="173"/>
        <v>5</v>
      </c>
      <c r="R307" s="66">
        <f t="shared" si="174"/>
        <v>1</v>
      </c>
      <c r="S307" s="106">
        <f t="shared" si="167"/>
        <v>8</v>
      </c>
      <c r="T307" s="106">
        <f t="shared" si="183"/>
        <v>15</v>
      </c>
      <c r="U307" s="154">
        <f t="shared" si="184"/>
        <v>-30</v>
      </c>
      <c r="W307" s="66" t="str">
        <f t="shared" si="185"/>
        <v>L</v>
      </c>
      <c r="X307" s="66">
        <f t="shared" si="206"/>
        <v>2</v>
      </c>
      <c r="Y307" s="66">
        <f t="shared" si="195"/>
        <v>2</v>
      </c>
      <c r="Z307" s="66">
        <f t="shared" si="196"/>
        <v>2</v>
      </c>
      <c r="AA307" s="106">
        <f t="shared" si="197"/>
        <v>2</v>
      </c>
      <c r="AB307" s="106">
        <f t="shared" si="198"/>
        <v>0</v>
      </c>
      <c r="AC307" s="154">
        <f t="shared" si="186"/>
        <v>61</v>
      </c>
      <c r="AD307" s="155">
        <f t="shared" si="187"/>
        <v>103</v>
      </c>
      <c r="AF307" s="66" t="str">
        <f t="shared" si="188"/>
        <v>L</v>
      </c>
      <c r="AG307" s="66">
        <f t="shared" si="199"/>
        <v>1</v>
      </c>
      <c r="AH307" s="66">
        <f t="shared" si="200"/>
        <v>5</v>
      </c>
      <c r="AI307" s="66">
        <f t="shared" si="201"/>
        <v>1</v>
      </c>
      <c r="AJ307" s="106">
        <f t="shared" si="202"/>
        <v>8</v>
      </c>
      <c r="AK307" s="106">
        <f t="shared" si="203"/>
        <v>0</v>
      </c>
      <c r="AL307" s="154">
        <f t="shared" si="189"/>
        <v>347</v>
      </c>
      <c r="AM307" s="155">
        <f t="shared" si="190"/>
        <v>362</v>
      </c>
      <c r="AO307" s="66" t="str">
        <f t="shared" si="191"/>
        <v>L</v>
      </c>
      <c r="AP307" s="66">
        <f t="shared" si="175"/>
        <v>1</v>
      </c>
      <c r="AQ307" s="66">
        <f t="shared" si="192"/>
        <v>5</v>
      </c>
      <c r="AR307" s="66">
        <f t="shared" si="193"/>
        <v>1</v>
      </c>
      <c r="AS307" s="106">
        <f t="shared" si="168"/>
        <v>8</v>
      </c>
      <c r="AT307" s="106">
        <f t="shared" si="204"/>
        <v>0</v>
      </c>
      <c r="AU307" s="154">
        <f t="shared" si="194"/>
        <v>-537</v>
      </c>
    </row>
    <row r="308" spans="1:49">
      <c r="A308" s="197">
        <f t="shared" si="176"/>
        <v>298</v>
      </c>
      <c r="B308" s="198">
        <f>Data!B308</f>
        <v>3</v>
      </c>
      <c r="D308" s="112">
        <f t="shared" si="169"/>
        <v>1</v>
      </c>
      <c r="E308" s="116" t="str">
        <f t="shared" si="170"/>
        <v>C</v>
      </c>
      <c r="F308" s="158"/>
      <c r="G308" s="66" t="str">
        <f t="shared" si="177"/>
        <v>W</v>
      </c>
      <c r="H308" s="66">
        <f t="shared" si="171"/>
        <v>1</v>
      </c>
      <c r="I308" s="66">
        <f t="shared" si="178"/>
        <v>5</v>
      </c>
      <c r="J308" s="66">
        <f t="shared" si="179"/>
        <v>2</v>
      </c>
      <c r="K308" s="106">
        <f t="shared" si="172"/>
        <v>8</v>
      </c>
      <c r="L308" s="106">
        <f t="shared" si="180"/>
        <v>24</v>
      </c>
      <c r="M308" s="154">
        <f t="shared" si="181"/>
        <v>-365</v>
      </c>
      <c r="O308" s="66" t="str">
        <f t="shared" si="182"/>
        <v>W</v>
      </c>
      <c r="P308" s="66">
        <f t="shared" si="205"/>
        <v>1</v>
      </c>
      <c r="Q308" s="66">
        <f t="shared" si="173"/>
        <v>5</v>
      </c>
      <c r="R308" s="66">
        <f t="shared" si="174"/>
        <v>2</v>
      </c>
      <c r="S308" s="106">
        <f t="shared" si="167"/>
        <v>8</v>
      </c>
      <c r="T308" s="106">
        <f t="shared" si="183"/>
        <v>24</v>
      </c>
      <c r="U308" s="154">
        <f t="shared" si="184"/>
        <v>-14</v>
      </c>
      <c r="W308" s="66" t="str">
        <f t="shared" si="185"/>
        <v>L</v>
      </c>
      <c r="X308" s="66">
        <f t="shared" si="206"/>
        <v>2</v>
      </c>
      <c r="Y308" s="66">
        <f t="shared" si="195"/>
        <v>3</v>
      </c>
      <c r="Z308" s="66">
        <f t="shared" si="196"/>
        <v>1</v>
      </c>
      <c r="AA308" s="106">
        <f t="shared" si="197"/>
        <v>3</v>
      </c>
      <c r="AB308" s="106">
        <f t="shared" si="198"/>
        <v>0</v>
      </c>
      <c r="AC308" s="154">
        <f t="shared" si="186"/>
        <v>58</v>
      </c>
      <c r="AD308" s="155">
        <f t="shared" si="187"/>
        <v>103</v>
      </c>
      <c r="AF308" s="66" t="str">
        <f t="shared" si="188"/>
        <v>W</v>
      </c>
      <c r="AG308" s="66">
        <f t="shared" si="199"/>
        <v>1</v>
      </c>
      <c r="AH308" s="66">
        <f t="shared" si="200"/>
        <v>5</v>
      </c>
      <c r="AI308" s="66">
        <f t="shared" si="201"/>
        <v>2</v>
      </c>
      <c r="AJ308" s="106">
        <f t="shared" si="202"/>
        <v>8</v>
      </c>
      <c r="AK308" s="106">
        <f t="shared" si="203"/>
        <v>24</v>
      </c>
      <c r="AL308" s="154">
        <f t="shared" si="189"/>
        <v>363</v>
      </c>
      <c r="AM308" s="155">
        <f t="shared" si="190"/>
        <v>363</v>
      </c>
      <c r="AO308" s="66" t="str">
        <f t="shared" si="191"/>
        <v>W</v>
      </c>
      <c r="AP308" s="66">
        <f t="shared" si="175"/>
        <v>1</v>
      </c>
      <c r="AQ308" s="66">
        <f t="shared" si="192"/>
        <v>5</v>
      </c>
      <c r="AR308" s="66">
        <f t="shared" si="193"/>
        <v>2</v>
      </c>
      <c r="AS308" s="106">
        <f t="shared" si="168"/>
        <v>8</v>
      </c>
      <c r="AT308" s="106">
        <f t="shared" si="204"/>
        <v>24</v>
      </c>
      <c r="AU308" s="154">
        <f t="shared" si="194"/>
        <v>-521</v>
      </c>
    </row>
    <row r="309" spans="1:49">
      <c r="A309" s="197">
        <f t="shared" si="176"/>
        <v>299</v>
      </c>
      <c r="B309" s="198">
        <f>Data!B309</f>
        <v>7</v>
      </c>
      <c r="D309" s="112">
        <f t="shared" si="169"/>
        <v>1</v>
      </c>
      <c r="E309" s="116" t="str">
        <f t="shared" si="170"/>
        <v>A</v>
      </c>
      <c r="F309" s="158"/>
      <c r="G309" s="66" t="str">
        <f t="shared" si="177"/>
        <v>W</v>
      </c>
      <c r="H309" s="66">
        <f t="shared" si="171"/>
        <v>1</v>
      </c>
      <c r="I309" s="66">
        <f t="shared" si="178"/>
        <v>6</v>
      </c>
      <c r="J309" s="66">
        <f t="shared" si="179"/>
        <v>1</v>
      </c>
      <c r="K309" s="106">
        <f t="shared" si="172"/>
        <v>13</v>
      </c>
      <c r="L309" s="106">
        <f t="shared" si="180"/>
        <v>24</v>
      </c>
      <c r="M309" s="154">
        <f t="shared" si="181"/>
        <v>-354</v>
      </c>
      <c r="O309" s="66" t="str">
        <f t="shared" si="182"/>
        <v>W</v>
      </c>
      <c r="P309" s="66">
        <f t="shared" si="205"/>
        <v>1</v>
      </c>
      <c r="Q309" s="66">
        <f t="shared" si="173"/>
        <v>6</v>
      </c>
      <c r="R309" s="66">
        <f t="shared" si="174"/>
        <v>1</v>
      </c>
      <c r="S309" s="106">
        <f t="shared" si="167"/>
        <v>13</v>
      </c>
      <c r="T309" s="106">
        <f t="shared" si="183"/>
        <v>24</v>
      </c>
      <c r="U309" s="154">
        <f t="shared" si="184"/>
        <v>-3</v>
      </c>
      <c r="W309" s="66" t="str">
        <f t="shared" si="185"/>
        <v>L</v>
      </c>
      <c r="X309" s="66">
        <f t="shared" si="206"/>
        <v>2</v>
      </c>
      <c r="Y309" s="66">
        <f t="shared" si="195"/>
        <v>3</v>
      </c>
      <c r="Z309" s="66">
        <f t="shared" si="196"/>
        <v>2</v>
      </c>
      <c r="AA309" s="106">
        <f t="shared" si="197"/>
        <v>3</v>
      </c>
      <c r="AB309" s="106">
        <f t="shared" si="198"/>
        <v>0</v>
      </c>
      <c r="AC309" s="154">
        <f t="shared" si="186"/>
        <v>55</v>
      </c>
      <c r="AD309" s="155">
        <f t="shared" si="187"/>
        <v>103</v>
      </c>
      <c r="AF309" s="66" t="str">
        <f t="shared" si="188"/>
        <v>W</v>
      </c>
      <c r="AG309" s="66">
        <f t="shared" si="199"/>
        <v>1</v>
      </c>
      <c r="AH309" s="66">
        <f t="shared" si="200"/>
        <v>1</v>
      </c>
      <c r="AI309" s="66">
        <f t="shared" si="201"/>
        <v>1</v>
      </c>
      <c r="AJ309" s="106">
        <f t="shared" si="202"/>
        <v>1</v>
      </c>
      <c r="AK309" s="106">
        <f t="shared" si="203"/>
        <v>24</v>
      </c>
      <c r="AL309" s="154">
        <f t="shared" si="189"/>
        <v>386</v>
      </c>
      <c r="AM309" s="155">
        <f t="shared" si="190"/>
        <v>386</v>
      </c>
      <c r="AO309" s="66" t="str">
        <f t="shared" si="191"/>
        <v>W</v>
      </c>
      <c r="AP309" s="66">
        <f t="shared" si="175"/>
        <v>1</v>
      </c>
      <c r="AQ309" s="66">
        <f t="shared" si="192"/>
        <v>6</v>
      </c>
      <c r="AR309" s="66">
        <f t="shared" si="193"/>
        <v>1</v>
      </c>
      <c r="AS309" s="106">
        <f t="shared" si="168"/>
        <v>13</v>
      </c>
      <c r="AT309" s="106">
        <f t="shared" si="204"/>
        <v>24</v>
      </c>
      <c r="AU309" s="154">
        <f t="shared" si="194"/>
        <v>-510</v>
      </c>
    </row>
    <row r="310" spans="1:49">
      <c r="A310" s="197">
        <f t="shared" si="176"/>
        <v>300</v>
      </c>
      <c r="B310" s="198">
        <f>Data!B310</f>
        <v>31</v>
      </c>
      <c r="D310" s="112">
        <f t="shared" si="169"/>
        <v>3</v>
      </c>
      <c r="E310" s="116" t="str">
        <f t="shared" si="170"/>
        <v>A</v>
      </c>
      <c r="F310" s="158"/>
      <c r="G310" s="66" t="str">
        <f t="shared" si="177"/>
        <v>L</v>
      </c>
      <c r="H310" s="66">
        <f t="shared" si="171"/>
        <v>1</v>
      </c>
      <c r="I310" s="66">
        <f t="shared" si="178"/>
        <v>6</v>
      </c>
      <c r="J310" s="66">
        <f t="shared" si="179"/>
        <v>2</v>
      </c>
      <c r="K310" s="106">
        <f t="shared" si="172"/>
        <v>13</v>
      </c>
      <c r="L310" s="106">
        <f t="shared" si="180"/>
        <v>0</v>
      </c>
      <c r="M310" s="154">
        <f t="shared" si="181"/>
        <v>-367</v>
      </c>
      <c r="O310" s="66" t="str">
        <f t="shared" si="182"/>
        <v>L</v>
      </c>
      <c r="P310" s="66">
        <f t="shared" si="205"/>
        <v>1</v>
      </c>
      <c r="Q310" s="66">
        <f t="shared" si="173"/>
        <v>6</v>
      </c>
      <c r="R310" s="66">
        <f t="shared" si="174"/>
        <v>2</v>
      </c>
      <c r="S310" s="106">
        <f t="shared" si="167"/>
        <v>13</v>
      </c>
      <c r="T310" s="106">
        <f t="shared" si="183"/>
        <v>0</v>
      </c>
      <c r="U310" s="154">
        <f t="shared" si="184"/>
        <v>-16</v>
      </c>
      <c r="W310" s="66" t="str">
        <f t="shared" si="185"/>
        <v>L</v>
      </c>
      <c r="X310" s="66">
        <f t="shared" si="206"/>
        <v>2</v>
      </c>
      <c r="Y310" s="66">
        <f t="shared" si="195"/>
        <v>4</v>
      </c>
      <c r="Z310" s="66">
        <f t="shared" si="196"/>
        <v>1</v>
      </c>
      <c r="AA310" s="106">
        <f t="shared" si="197"/>
        <v>5</v>
      </c>
      <c r="AB310" s="106">
        <f t="shared" si="198"/>
        <v>0</v>
      </c>
      <c r="AC310" s="154">
        <f t="shared" si="186"/>
        <v>50</v>
      </c>
      <c r="AD310" s="155">
        <f t="shared" si="187"/>
        <v>103</v>
      </c>
      <c r="AF310" s="66" t="str">
        <f t="shared" si="188"/>
        <v>L</v>
      </c>
      <c r="AG310" s="66">
        <f t="shared" si="199"/>
        <v>3</v>
      </c>
      <c r="AH310" s="66">
        <f t="shared" si="200"/>
        <v>1</v>
      </c>
      <c r="AI310" s="66">
        <f t="shared" si="201"/>
        <v>1</v>
      </c>
      <c r="AJ310" s="106">
        <f t="shared" si="202"/>
        <v>1</v>
      </c>
      <c r="AK310" s="106">
        <f t="shared" si="203"/>
        <v>0</v>
      </c>
      <c r="AL310" s="154">
        <f t="shared" si="189"/>
        <v>385</v>
      </c>
      <c r="AM310" s="155">
        <f t="shared" si="190"/>
        <v>386</v>
      </c>
      <c r="AO310" s="66" t="str">
        <f t="shared" si="191"/>
        <v>L</v>
      </c>
      <c r="AP310" s="66">
        <f t="shared" si="175"/>
        <v>3</v>
      </c>
      <c r="AQ310" s="66">
        <f t="shared" si="192"/>
        <v>6</v>
      </c>
      <c r="AR310" s="66">
        <f t="shared" si="193"/>
        <v>2</v>
      </c>
      <c r="AS310" s="106">
        <f t="shared" si="168"/>
        <v>13</v>
      </c>
      <c r="AT310" s="106">
        <f t="shared" si="204"/>
        <v>0</v>
      </c>
      <c r="AU310" s="154">
        <f t="shared" si="194"/>
        <v>-523</v>
      </c>
    </row>
    <row r="311" spans="1:49">
      <c r="A311" s="197">
        <f t="shared" si="176"/>
        <v>301</v>
      </c>
      <c r="B311" s="198">
        <f>Data!B311</f>
        <v>20</v>
      </c>
      <c r="D311" s="112">
        <f t="shared" si="169"/>
        <v>2</v>
      </c>
      <c r="E311" s="116" t="str">
        <f t="shared" si="170"/>
        <v>B</v>
      </c>
      <c r="F311" s="158"/>
      <c r="G311" s="66" t="str">
        <f t="shared" ref="G311:G374" si="207">IF($D311=H310,"W","L")</f>
        <v>L</v>
      </c>
      <c r="H311" s="66">
        <f t="shared" si="171"/>
        <v>1</v>
      </c>
      <c r="I311" s="66">
        <f t="shared" ref="I311:I374" si="208">IF(AND(I310=$I$9,J310=2),1,IF(AND(I310&lt;$I$9,J310=2),I310+1,I310))</f>
        <v>7</v>
      </c>
      <c r="J311" s="66">
        <f t="shared" si="179"/>
        <v>1</v>
      </c>
      <c r="K311" s="106">
        <f t="shared" ref="K311:K374" si="209">INDEX($AY$11:$AZ$25,I311,2)</f>
        <v>21</v>
      </c>
      <c r="L311" s="106">
        <f t="shared" ref="L311:L374" si="210">IF(G311="W",K310*3,0)</f>
        <v>0</v>
      </c>
      <c r="M311" s="154">
        <f t="shared" ref="M311:M374" si="211">M310-K311+L311</f>
        <v>-388</v>
      </c>
      <c r="O311" s="66" t="str">
        <f t="shared" ref="O311:O374" si="212">IF($D311=P310,"W","L")</f>
        <v>L</v>
      </c>
      <c r="P311" s="66">
        <f t="shared" ref="P311:P374" si="213">IF(AND(P310&lt;&gt;3,Q310=$Q$9,R310=2),P310+1,IF(AND(P310=3,Q310=$Q$9,R310=2),1,P310))</f>
        <v>1</v>
      </c>
      <c r="Q311" s="66">
        <f t="shared" ref="Q311:Q374" si="214">IF(AND(Q310=$I$9,R310=2),1,IF(AND(Q310&lt;$I$9,R310=2),Q310+1,Q310))</f>
        <v>7</v>
      </c>
      <c r="R311" s="66">
        <f t="shared" si="174"/>
        <v>1</v>
      </c>
      <c r="S311" s="106">
        <f t="shared" ref="S311:S374" si="215">INDEX($AY$11:$AZ$25,Q311,2)</f>
        <v>21</v>
      </c>
      <c r="T311" s="106">
        <f t="shared" ref="T311:T374" si="216">IF(O311="W",S310*3,0)</f>
        <v>0</v>
      </c>
      <c r="U311" s="154">
        <f t="shared" ref="U311:U374" si="217">U310-S311+T311</f>
        <v>-37</v>
      </c>
      <c r="W311" s="66" t="str">
        <f t="shared" ref="W311:W374" si="218">IF($D311=X310,"W","L")</f>
        <v>W</v>
      </c>
      <c r="X311" s="66">
        <f t="shared" ref="X311:X374" si="219">IF(AC310&gt;AD309,IF(X310&lt;&gt;3,X310+1,1), IF(AND(X310&lt;&gt;3,Y310=$Y$9,Z310=2),X310+1,IF(AND(X310=3,Y310=$Y$9,Z310=2),1,X310)))</f>
        <v>2</v>
      </c>
      <c r="Y311" s="66">
        <f t="shared" ref="Y311:Y374" si="220">IF(AC310&gt;AD309,1,IF(AND(Y310=$Y$9,Z310=2),1,IF(AND(Y310&lt;$Y$9,Z310=2),Y310+1,Y310)))</f>
        <v>4</v>
      </c>
      <c r="Z311" s="66">
        <f t="shared" ref="Z311:Z374" si="221">IF(AC310&gt;AD309,1,IF(Z310=2,1,2))</f>
        <v>2</v>
      </c>
      <c r="AA311" s="106">
        <f t="shared" ref="AA311:AA374" si="222">INDEX($AY$11:$AZ$25,Y311,2)</f>
        <v>5</v>
      </c>
      <c r="AB311" s="106">
        <f t="shared" ref="AB311:AB374" si="223">IF(W311="W",AA310*3,0)</f>
        <v>15</v>
      </c>
      <c r="AC311" s="154">
        <f t="shared" ref="AC311:AC374" si="224">AC310-AA311+AB311</f>
        <v>60</v>
      </c>
      <c r="AD311" s="155">
        <f t="shared" ref="AD311:AD374" si="225">IF(AC311&gt;AD310,AC311,AD310)</f>
        <v>103</v>
      </c>
      <c r="AF311" s="66" t="str">
        <f t="shared" ref="AF311:AF374" si="226">IF($D311=AG310,"W","L")</f>
        <v>L</v>
      </c>
      <c r="AG311" s="66">
        <f t="shared" si="199"/>
        <v>2</v>
      </c>
      <c r="AH311" s="66">
        <f t="shared" ref="AH311:AH374" si="227">IF(AL310&gt;AM309,1,IF(AND(AH310=$Y$9,AI310=2),1,IF(AND(AH310&lt;$Y$9,AI310=2),AH310+1,AH310)))</f>
        <v>1</v>
      </c>
      <c r="AI311" s="66">
        <f t="shared" ref="AI311:AI374" si="228">IF(AL310&gt;AM309,1,IF(AI310=2,1,2))</f>
        <v>2</v>
      </c>
      <c r="AJ311" s="106">
        <f t="shared" ref="AJ311:AJ374" si="229">INDEX($AY$11:$AZ$25,AH311,2)</f>
        <v>1</v>
      </c>
      <c r="AK311" s="106">
        <f t="shared" ref="AK311:AK374" si="230">IF(AF311="W",AJ310*3,0)</f>
        <v>0</v>
      </c>
      <c r="AL311" s="154">
        <f t="shared" ref="AL311:AL374" si="231">AL310-AJ311+AK311</f>
        <v>384</v>
      </c>
      <c r="AM311" s="155">
        <f t="shared" ref="AM311:AM374" si="232">IF(AL311&gt;AM310,AL311,AM310)</f>
        <v>386</v>
      </c>
      <c r="AO311" s="66" t="str">
        <f t="shared" si="191"/>
        <v>L</v>
      </c>
      <c r="AP311" s="66">
        <f t="shared" si="175"/>
        <v>2</v>
      </c>
      <c r="AQ311" s="66">
        <f t="shared" si="192"/>
        <v>7</v>
      </c>
      <c r="AR311" s="66">
        <f t="shared" si="193"/>
        <v>1</v>
      </c>
      <c r="AS311" s="106">
        <f t="shared" si="168"/>
        <v>21</v>
      </c>
      <c r="AT311" s="106">
        <f t="shared" si="204"/>
        <v>0</v>
      </c>
      <c r="AU311" s="154">
        <f t="shared" si="194"/>
        <v>-544</v>
      </c>
    </row>
    <row r="312" spans="1:49">
      <c r="A312" s="197">
        <f t="shared" si="176"/>
        <v>302</v>
      </c>
      <c r="B312" s="198">
        <f>Data!B312</f>
        <v>28</v>
      </c>
      <c r="D312" s="112">
        <f t="shared" si="169"/>
        <v>3</v>
      </c>
      <c r="E312" s="116" t="str">
        <f t="shared" si="170"/>
        <v>A</v>
      </c>
      <c r="F312" s="158"/>
      <c r="G312" s="66" t="str">
        <f t="shared" si="207"/>
        <v>L</v>
      </c>
      <c r="H312" s="66">
        <f t="shared" si="171"/>
        <v>1</v>
      </c>
      <c r="I312" s="66">
        <f t="shared" si="208"/>
        <v>7</v>
      </c>
      <c r="J312" s="66">
        <f t="shared" si="179"/>
        <v>2</v>
      </c>
      <c r="K312" s="106">
        <f t="shared" si="209"/>
        <v>21</v>
      </c>
      <c r="L312" s="106">
        <f t="shared" si="210"/>
        <v>0</v>
      </c>
      <c r="M312" s="154">
        <f t="shared" si="211"/>
        <v>-409</v>
      </c>
      <c r="O312" s="66" t="str">
        <f t="shared" si="212"/>
        <v>L</v>
      </c>
      <c r="P312" s="66">
        <f t="shared" si="213"/>
        <v>1</v>
      </c>
      <c r="Q312" s="66">
        <f t="shared" si="214"/>
        <v>7</v>
      </c>
      <c r="R312" s="66">
        <f t="shared" si="174"/>
        <v>2</v>
      </c>
      <c r="S312" s="106">
        <f t="shared" si="215"/>
        <v>21</v>
      </c>
      <c r="T312" s="106">
        <f t="shared" si="216"/>
        <v>0</v>
      </c>
      <c r="U312" s="154">
        <f t="shared" si="217"/>
        <v>-58</v>
      </c>
      <c r="W312" s="66" t="str">
        <f t="shared" si="218"/>
        <v>L</v>
      </c>
      <c r="X312" s="66">
        <f t="shared" si="219"/>
        <v>2</v>
      </c>
      <c r="Y312" s="66">
        <f t="shared" si="220"/>
        <v>5</v>
      </c>
      <c r="Z312" s="66">
        <f t="shared" si="221"/>
        <v>1</v>
      </c>
      <c r="AA312" s="106">
        <f t="shared" si="222"/>
        <v>8</v>
      </c>
      <c r="AB312" s="106">
        <f t="shared" si="223"/>
        <v>0</v>
      </c>
      <c r="AC312" s="154">
        <f t="shared" si="224"/>
        <v>52</v>
      </c>
      <c r="AD312" s="155">
        <f t="shared" si="225"/>
        <v>103</v>
      </c>
      <c r="AF312" s="66" t="str">
        <f t="shared" si="226"/>
        <v>L</v>
      </c>
      <c r="AG312" s="66">
        <f t="shared" si="199"/>
        <v>3</v>
      </c>
      <c r="AH312" s="66">
        <f t="shared" si="227"/>
        <v>2</v>
      </c>
      <c r="AI312" s="66">
        <f t="shared" si="228"/>
        <v>1</v>
      </c>
      <c r="AJ312" s="106">
        <f t="shared" si="229"/>
        <v>2</v>
      </c>
      <c r="AK312" s="106">
        <f t="shared" si="230"/>
        <v>0</v>
      </c>
      <c r="AL312" s="154">
        <f t="shared" si="231"/>
        <v>382</v>
      </c>
      <c r="AM312" s="155">
        <f t="shared" si="232"/>
        <v>386</v>
      </c>
      <c r="AO312" s="66" t="str">
        <f t="shared" si="191"/>
        <v>L</v>
      </c>
      <c r="AP312" s="66">
        <f t="shared" si="175"/>
        <v>3</v>
      </c>
      <c r="AQ312" s="66">
        <f t="shared" si="192"/>
        <v>7</v>
      </c>
      <c r="AR312" s="66">
        <f t="shared" si="193"/>
        <v>2</v>
      </c>
      <c r="AS312" s="106">
        <f t="shared" si="168"/>
        <v>21</v>
      </c>
      <c r="AT312" s="106">
        <f t="shared" si="204"/>
        <v>0</v>
      </c>
      <c r="AU312" s="154">
        <f t="shared" si="194"/>
        <v>-565</v>
      </c>
    </row>
    <row r="313" spans="1:49">
      <c r="A313" s="197">
        <f t="shared" si="176"/>
        <v>303</v>
      </c>
      <c r="B313" s="198">
        <f>Data!B313</f>
        <v>12</v>
      </c>
      <c r="D313" s="112">
        <f t="shared" si="169"/>
        <v>1</v>
      </c>
      <c r="E313" s="116" t="str">
        <f t="shared" si="170"/>
        <v>C</v>
      </c>
      <c r="G313" s="66" t="str">
        <f t="shared" si="207"/>
        <v>W</v>
      </c>
      <c r="H313" s="66">
        <f t="shared" si="171"/>
        <v>1</v>
      </c>
      <c r="I313" s="66">
        <f t="shared" si="208"/>
        <v>8</v>
      </c>
      <c r="J313" s="66">
        <f t="shared" si="179"/>
        <v>1</v>
      </c>
      <c r="K313" s="106">
        <f t="shared" si="209"/>
        <v>34</v>
      </c>
      <c r="L313" s="106">
        <f t="shared" si="210"/>
        <v>63</v>
      </c>
      <c r="M313" s="154">
        <f t="shared" si="211"/>
        <v>-380</v>
      </c>
      <c r="O313" s="66" t="str">
        <f t="shared" si="212"/>
        <v>W</v>
      </c>
      <c r="P313" s="66">
        <f t="shared" si="213"/>
        <v>1</v>
      </c>
      <c r="Q313" s="66">
        <f t="shared" si="214"/>
        <v>8</v>
      </c>
      <c r="R313" s="66">
        <f t="shared" si="174"/>
        <v>1</v>
      </c>
      <c r="S313" s="106">
        <f t="shared" si="215"/>
        <v>34</v>
      </c>
      <c r="T313" s="106">
        <f t="shared" si="216"/>
        <v>63</v>
      </c>
      <c r="U313" s="154">
        <f t="shared" si="217"/>
        <v>-29</v>
      </c>
      <c r="W313" s="66" t="str">
        <f t="shared" si="218"/>
        <v>L</v>
      </c>
      <c r="X313" s="66">
        <f t="shared" si="219"/>
        <v>2</v>
      </c>
      <c r="Y313" s="66">
        <f t="shared" si="220"/>
        <v>5</v>
      </c>
      <c r="Z313" s="66">
        <f t="shared" si="221"/>
        <v>2</v>
      </c>
      <c r="AA313" s="106">
        <f t="shared" si="222"/>
        <v>8</v>
      </c>
      <c r="AB313" s="106">
        <f t="shared" si="223"/>
        <v>0</v>
      </c>
      <c r="AC313" s="154">
        <f t="shared" si="224"/>
        <v>44</v>
      </c>
      <c r="AD313" s="155">
        <f t="shared" si="225"/>
        <v>103</v>
      </c>
      <c r="AF313" s="66" t="str">
        <f t="shared" si="226"/>
        <v>L</v>
      </c>
      <c r="AG313" s="66">
        <f t="shared" si="199"/>
        <v>1</v>
      </c>
      <c r="AH313" s="66">
        <f t="shared" si="227"/>
        <v>2</v>
      </c>
      <c r="AI313" s="66">
        <f t="shared" si="228"/>
        <v>2</v>
      </c>
      <c r="AJ313" s="106">
        <f t="shared" si="229"/>
        <v>2</v>
      </c>
      <c r="AK313" s="106">
        <f t="shared" si="230"/>
        <v>0</v>
      </c>
      <c r="AL313" s="154">
        <f t="shared" si="231"/>
        <v>380</v>
      </c>
      <c r="AM313" s="155">
        <f t="shared" si="232"/>
        <v>386</v>
      </c>
      <c r="AO313" s="66" t="str">
        <f t="shared" si="191"/>
        <v>L</v>
      </c>
      <c r="AP313" s="66">
        <f t="shared" si="175"/>
        <v>1</v>
      </c>
      <c r="AQ313" s="66">
        <f t="shared" si="192"/>
        <v>8</v>
      </c>
      <c r="AR313" s="66">
        <f t="shared" si="193"/>
        <v>1</v>
      </c>
      <c r="AS313" s="106">
        <f t="shared" si="168"/>
        <v>34</v>
      </c>
      <c r="AT313" s="106">
        <f t="shared" si="204"/>
        <v>0</v>
      </c>
      <c r="AU313" s="154">
        <f t="shared" si="194"/>
        <v>-599</v>
      </c>
      <c r="AW313" s="71" t="s">
        <v>98</v>
      </c>
    </row>
    <row r="314" spans="1:49">
      <c r="A314" s="197">
        <f t="shared" si="176"/>
        <v>304</v>
      </c>
      <c r="B314" s="198">
        <f>Data!B314</f>
        <v>14</v>
      </c>
      <c r="D314" s="112">
        <f t="shared" si="169"/>
        <v>2</v>
      </c>
      <c r="E314" s="116" t="str">
        <f t="shared" si="170"/>
        <v>B</v>
      </c>
      <c r="G314" s="66" t="str">
        <f t="shared" si="207"/>
        <v>L</v>
      </c>
      <c r="H314" s="66">
        <f t="shared" si="171"/>
        <v>1</v>
      </c>
      <c r="I314" s="66">
        <f t="shared" si="208"/>
        <v>8</v>
      </c>
      <c r="J314" s="66">
        <f t="shared" si="179"/>
        <v>2</v>
      </c>
      <c r="K314" s="106">
        <f t="shared" si="209"/>
        <v>34</v>
      </c>
      <c r="L314" s="106">
        <f t="shared" si="210"/>
        <v>0</v>
      </c>
      <c r="M314" s="154">
        <f t="shared" si="211"/>
        <v>-414</v>
      </c>
      <c r="O314" s="66" t="str">
        <f t="shared" si="212"/>
        <v>L</v>
      </c>
      <c r="P314" s="66">
        <f t="shared" si="213"/>
        <v>1</v>
      </c>
      <c r="Q314" s="66">
        <f t="shared" si="214"/>
        <v>8</v>
      </c>
      <c r="R314" s="66">
        <f t="shared" si="174"/>
        <v>2</v>
      </c>
      <c r="S314" s="106">
        <f t="shared" si="215"/>
        <v>34</v>
      </c>
      <c r="T314" s="106">
        <f t="shared" si="216"/>
        <v>0</v>
      </c>
      <c r="U314" s="154">
        <f t="shared" si="217"/>
        <v>-63</v>
      </c>
      <c r="W314" s="66" t="str">
        <f t="shared" si="218"/>
        <v>W</v>
      </c>
      <c r="X314" s="66">
        <f t="shared" si="219"/>
        <v>2</v>
      </c>
      <c r="Y314" s="66">
        <f t="shared" si="220"/>
        <v>6</v>
      </c>
      <c r="Z314" s="66">
        <f t="shared" si="221"/>
        <v>1</v>
      </c>
      <c r="AA314" s="106">
        <f t="shared" si="222"/>
        <v>13</v>
      </c>
      <c r="AB314" s="106">
        <f t="shared" si="223"/>
        <v>24</v>
      </c>
      <c r="AC314" s="154">
        <f t="shared" si="224"/>
        <v>55</v>
      </c>
      <c r="AD314" s="155">
        <f t="shared" si="225"/>
        <v>103</v>
      </c>
      <c r="AF314" s="66" t="str">
        <f t="shared" si="226"/>
        <v>L</v>
      </c>
      <c r="AG314" s="66">
        <f t="shared" si="199"/>
        <v>2</v>
      </c>
      <c r="AH314" s="66">
        <f t="shared" si="227"/>
        <v>3</v>
      </c>
      <c r="AI314" s="66">
        <f t="shared" si="228"/>
        <v>1</v>
      </c>
      <c r="AJ314" s="106">
        <f t="shared" si="229"/>
        <v>3</v>
      </c>
      <c r="AK314" s="106">
        <f t="shared" si="230"/>
        <v>0</v>
      </c>
      <c r="AL314" s="154">
        <f t="shared" si="231"/>
        <v>377</v>
      </c>
      <c r="AM314" s="155">
        <f t="shared" si="232"/>
        <v>386</v>
      </c>
      <c r="AO314" s="66" t="str">
        <f t="shared" si="191"/>
        <v>L</v>
      </c>
      <c r="AP314" s="66">
        <f t="shared" si="175"/>
        <v>2</v>
      </c>
      <c r="AQ314" s="66">
        <f t="shared" si="192"/>
        <v>8</v>
      </c>
      <c r="AR314" s="66">
        <f t="shared" si="193"/>
        <v>2</v>
      </c>
      <c r="AS314" s="106">
        <f t="shared" si="168"/>
        <v>34</v>
      </c>
      <c r="AT314" s="106">
        <f t="shared" si="204"/>
        <v>0</v>
      </c>
      <c r="AU314" s="154">
        <f t="shared" si="194"/>
        <v>-633</v>
      </c>
      <c r="AW314" s="71"/>
    </row>
    <row r="315" spans="1:49">
      <c r="A315" s="197">
        <f t="shared" si="176"/>
        <v>305</v>
      </c>
      <c r="B315" s="198">
        <f>Data!B315</f>
        <v>5</v>
      </c>
      <c r="D315" s="112">
        <f t="shared" si="169"/>
        <v>1</v>
      </c>
      <c r="E315" s="116" t="str">
        <f t="shared" si="170"/>
        <v>B</v>
      </c>
      <c r="G315" s="66" t="str">
        <f t="shared" si="207"/>
        <v>W</v>
      </c>
      <c r="H315" s="66">
        <f t="shared" si="171"/>
        <v>1</v>
      </c>
      <c r="I315" s="66">
        <f t="shared" si="208"/>
        <v>1</v>
      </c>
      <c r="J315" s="66">
        <f t="shared" si="179"/>
        <v>1</v>
      </c>
      <c r="K315" s="106">
        <f t="shared" si="209"/>
        <v>1</v>
      </c>
      <c r="L315" s="106">
        <f t="shared" si="210"/>
        <v>102</v>
      </c>
      <c r="M315" s="154">
        <f t="shared" si="211"/>
        <v>-313</v>
      </c>
      <c r="O315" s="66" t="str">
        <f t="shared" si="212"/>
        <v>W</v>
      </c>
      <c r="P315" s="66">
        <f t="shared" si="213"/>
        <v>2</v>
      </c>
      <c r="Q315" s="66">
        <f t="shared" si="214"/>
        <v>1</v>
      </c>
      <c r="R315" s="66">
        <f t="shared" si="174"/>
        <v>1</v>
      </c>
      <c r="S315" s="106">
        <f t="shared" si="215"/>
        <v>1</v>
      </c>
      <c r="T315" s="106">
        <f t="shared" si="216"/>
        <v>102</v>
      </c>
      <c r="U315" s="154">
        <f t="shared" si="217"/>
        <v>38</v>
      </c>
      <c r="W315" s="66" t="str">
        <f t="shared" si="218"/>
        <v>L</v>
      </c>
      <c r="X315" s="66">
        <f t="shared" si="219"/>
        <v>2</v>
      </c>
      <c r="Y315" s="66">
        <f t="shared" si="220"/>
        <v>6</v>
      </c>
      <c r="Z315" s="66">
        <f t="shared" si="221"/>
        <v>2</v>
      </c>
      <c r="AA315" s="106">
        <f t="shared" si="222"/>
        <v>13</v>
      </c>
      <c r="AB315" s="106">
        <f t="shared" si="223"/>
        <v>0</v>
      </c>
      <c r="AC315" s="154">
        <f t="shared" si="224"/>
        <v>42</v>
      </c>
      <c r="AD315" s="155">
        <f t="shared" si="225"/>
        <v>103</v>
      </c>
      <c r="AF315" s="66" t="str">
        <f t="shared" si="226"/>
        <v>L</v>
      </c>
      <c r="AG315" s="66">
        <f t="shared" si="199"/>
        <v>1</v>
      </c>
      <c r="AH315" s="66">
        <f t="shared" si="227"/>
        <v>3</v>
      </c>
      <c r="AI315" s="66">
        <f t="shared" si="228"/>
        <v>2</v>
      </c>
      <c r="AJ315" s="106">
        <f t="shared" si="229"/>
        <v>3</v>
      </c>
      <c r="AK315" s="106">
        <f t="shared" si="230"/>
        <v>0</v>
      </c>
      <c r="AL315" s="154">
        <f t="shared" si="231"/>
        <v>374</v>
      </c>
      <c r="AM315" s="155">
        <f t="shared" si="232"/>
        <v>386</v>
      </c>
      <c r="AO315" s="66" t="str">
        <f t="shared" si="191"/>
        <v>L</v>
      </c>
      <c r="AP315" s="66">
        <f t="shared" si="175"/>
        <v>1</v>
      </c>
      <c r="AQ315" s="66">
        <f t="shared" si="192"/>
        <v>1</v>
      </c>
      <c r="AR315" s="66">
        <f t="shared" si="193"/>
        <v>1</v>
      </c>
      <c r="AS315" s="106">
        <f t="shared" si="168"/>
        <v>1</v>
      </c>
      <c r="AT315" s="106">
        <f t="shared" si="204"/>
        <v>0</v>
      </c>
      <c r="AU315" s="154">
        <f t="shared" si="194"/>
        <v>-634</v>
      </c>
    </row>
    <row r="316" spans="1:49">
      <c r="A316" s="197">
        <f t="shared" si="176"/>
        <v>306</v>
      </c>
      <c r="B316" s="198">
        <f>Data!B316</f>
        <v>32</v>
      </c>
      <c r="D316" s="112">
        <f t="shared" si="169"/>
        <v>3</v>
      </c>
      <c r="E316" s="116" t="str">
        <f t="shared" si="170"/>
        <v>B</v>
      </c>
      <c r="G316" s="66" t="str">
        <f t="shared" si="207"/>
        <v>L</v>
      </c>
      <c r="H316" s="66">
        <f t="shared" si="171"/>
        <v>1</v>
      </c>
      <c r="I316" s="66">
        <f t="shared" si="208"/>
        <v>1</v>
      </c>
      <c r="J316" s="66">
        <f t="shared" si="179"/>
        <v>2</v>
      </c>
      <c r="K316" s="106">
        <f t="shared" si="209"/>
        <v>1</v>
      </c>
      <c r="L316" s="106">
        <f t="shared" si="210"/>
        <v>0</v>
      </c>
      <c r="M316" s="154">
        <f t="shared" si="211"/>
        <v>-314</v>
      </c>
      <c r="O316" s="66" t="str">
        <f t="shared" si="212"/>
        <v>L</v>
      </c>
      <c r="P316" s="66">
        <f t="shared" si="213"/>
        <v>2</v>
      </c>
      <c r="Q316" s="66">
        <f t="shared" si="214"/>
        <v>1</v>
      </c>
      <c r="R316" s="66">
        <f t="shared" si="174"/>
        <v>2</v>
      </c>
      <c r="S316" s="106">
        <f t="shared" si="215"/>
        <v>1</v>
      </c>
      <c r="T316" s="106">
        <f t="shared" si="216"/>
        <v>0</v>
      </c>
      <c r="U316" s="154">
        <f t="shared" si="217"/>
        <v>37</v>
      </c>
      <c r="W316" s="66" t="str">
        <f t="shared" si="218"/>
        <v>L</v>
      </c>
      <c r="X316" s="66">
        <f t="shared" si="219"/>
        <v>2</v>
      </c>
      <c r="Y316" s="66">
        <f t="shared" si="220"/>
        <v>7</v>
      </c>
      <c r="Z316" s="66">
        <f t="shared" si="221"/>
        <v>1</v>
      </c>
      <c r="AA316" s="106">
        <f t="shared" si="222"/>
        <v>21</v>
      </c>
      <c r="AB316" s="106">
        <f t="shared" si="223"/>
        <v>0</v>
      </c>
      <c r="AC316" s="154">
        <f t="shared" si="224"/>
        <v>21</v>
      </c>
      <c r="AD316" s="155">
        <f t="shared" si="225"/>
        <v>103</v>
      </c>
      <c r="AF316" s="66" t="str">
        <f t="shared" si="226"/>
        <v>L</v>
      </c>
      <c r="AG316" s="66">
        <f t="shared" si="199"/>
        <v>3</v>
      </c>
      <c r="AH316" s="66">
        <f t="shared" si="227"/>
        <v>4</v>
      </c>
      <c r="AI316" s="66">
        <f t="shared" si="228"/>
        <v>1</v>
      </c>
      <c r="AJ316" s="106">
        <f t="shared" si="229"/>
        <v>5</v>
      </c>
      <c r="AK316" s="106">
        <f t="shared" si="230"/>
        <v>0</v>
      </c>
      <c r="AL316" s="154">
        <f t="shared" si="231"/>
        <v>369</v>
      </c>
      <c r="AM316" s="155">
        <f t="shared" si="232"/>
        <v>386</v>
      </c>
      <c r="AO316" s="66" t="str">
        <f t="shared" si="191"/>
        <v>L</v>
      </c>
      <c r="AP316" s="66">
        <f t="shared" si="175"/>
        <v>3</v>
      </c>
      <c r="AQ316" s="66">
        <f t="shared" si="192"/>
        <v>1</v>
      </c>
      <c r="AR316" s="66">
        <f t="shared" si="193"/>
        <v>2</v>
      </c>
      <c r="AS316" s="106">
        <f t="shared" si="168"/>
        <v>1</v>
      </c>
      <c r="AT316" s="106">
        <f t="shared" si="204"/>
        <v>0</v>
      </c>
      <c r="AU316" s="154">
        <f t="shared" si="194"/>
        <v>-635</v>
      </c>
    </row>
    <row r="317" spans="1:49">
      <c r="A317" s="197">
        <f t="shared" si="176"/>
        <v>307</v>
      </c>
      <c r="B317" s="198">
        <f>Data!B317</f>
        <v>32</v>
      </c>
      <c r="D317" s="112">
        <f t="shared" si="169"/>
        <v>3</v>
      </c>
      <c r="E317" s="116" t="str">
        <f t="shared" si="170"/>
        <v>B</v>
      </c>
      <c r="G317" s="66" t="str">
        <f t="shared" si="207"/>
        <v>L</v>
      </c>
      <c r="H317" s="66">
        <f t="shared" si="171"/>
        <v>1</v>
      </c>
      <c r="I317" s="66">
        <f t="shared" si="208"/>
        <v>2</v>
      </c>
      <c r="J317" s="66">
        <f t="shared" si="179"/>
        <v>1</v>
      </c>
      <c r="K317" s="106">
        <f t="shared" si="209"/>
        <v>2</v>
      </c>
      <c r="L317" s="106">
        <f t="shared" si="210"/>
        <v>0</v>
      </c>
      <c r="M317" s="154">
        <f t="shared" si="211"/>
        <v>-316</v>
      </c>
      <c r="O317" s="66" t="str">
        <f t="shared" si="212"/>
        <v>L</v>
      </c>
      <c r="P317" s="66">
        <f t="shared" si="213"/>
        <v>2</v>
      </c>
      <c r="Q317" s="66">
        <f t="shared" si="214"/>
        <v>2</v>
      </c>
      <c r="R317" s="66">
        <f t="shared" si="174"/>
        <v>1</v>
      </c>
      <c r="S317" s="106">
        <f t="shared" si="215"/>
        <v>2</v>
      </c>
      <c r="T317" s="106">
        <f t="shared" si="216"/>
        <v>0</v>
      </c>
      <c r="U317" s="154">
        <f t="shared" si="217"/>
        <v>35</v>
      </c>
      <c r="W317" s="66" t="str">
        <f t="shared" si="218"/>
        <v>L</v>
      </c>
      <c r="X317" s="66">
        <f t="shared" si="219"/>
        <v>2</v>
      </c>
      <c r="Y317" s="66">
        <f t="shared" si="220"/>
        <v>7</v>
      </c>
      <c r="Z317" s="66">
        <f t="shared" si="221"/>
        <v>2</v>
      </c>
      <c r="AA317" s="106">
        <f t="shared" si="222"/>
        <v>21</v>
      </c>
      <c r="AB317" s="106">
        <f t="shared" si="223"/>
        <v>0</v>
      </c>
      <c r="AC317" s="154">
        <f t="shared" si="224"/>
        <v>0</v>
      </c>
      <c r="AD317" s="155">
        <f t="shared" si="225"/>
        <v>103</v>
      </c>
      <c r="AF317" s="66" t="str">
        <f t="shared" si="226"/>
        <v>W</v>
      </c>
      <c r="AG317" s="66">
        <f t="shared" si="199"/>
        <v>3</v>
      </c>
      <c r="AH317" s="66">
        <f t="shared" si="227"/>
        <v>4</v>
      </c>
      <c r="AI317" s="66">
        <f t="shared" si="228"/>
        <v>2</v>
      </c>
      <c r="AJ317" s="106">
        <f t="shared" si="229"/>
        <v>5</v>
      </c>
      <c r="AK317" s="106">
        <f t="shared" si="230"/>
        <v>15</v>
      </c>
      <c r="AL317" s="154">
        <f t="shared" si="231"/>
        <v>379</v>
      </c>
      <c r="AM317" s="155">
        <f t="shared" si="232"/>
        <v>386</v>
      </c>
      <c r="AO317" s="66" t="str">
        <f t="shared" si="191"/>
        <v>W</v>
      </c>
      <c r="AP317" s="66">
        <f t="shared" si="175"/>
        <v>3</v>
      </c>
      <c r="AQ317" s="66">
        <f t="shared" si="192"/>
        <v>2</v>
      </c>
      <c r="AR317" s="66">
        <f t="shared" si="193"/>
        <v>1</v>
      </c>
      <c r="AS317" s="106">
        <f t="shared" si="168"/>
        <v>2</v>
      </c>
      <c r="AT317" s="106">
        <f t="shared" si="204"/>
        <v>3</v>
      </c>
      <c r="AU317" s="154">
        <f t="shared" si="194"/>
        <v>-634</v>
      </c>
    </row>
    <row r="318" spans="1:49">
      <c r="A318" s="197">
        <f t="shared" si="176"/>
        <v>308</v>
      </c>
      <c r="B318" s="198">
        <f>Data!B318</f>
        <v>20</v>
      </c>
      <c r="D318" s="112">
        <f t="shared" si="169"/>
        <v>2</v>
      </c>
      <c r="E318" s="116" t="str">
        <f t="shared" si="170"/>
        <v>B</v>
      </c>
      <c r="G318" s="66" t="str">
        <f t="shared" si="207"/>
        <v>L</v>
      </c>
      <c r="H318" s="66">
        <f t="shared" si="171"/>
        <v>1</v>
      </c>
      <c r="I318" s="66">
        <f t="shared" si="208"/>
        <v>2</v>
      </c>
      <c r="J318" s="66">
        <f t="shared" si="179"/>
        <v>2</v>
      </c>
      <c r="K318" s="106">
        <f t="shared" si="209"/>
        <v>2</v>
      </c>
      <c r="L318" s="106">
        <f t="shared" si="210"/>
        <v>0</v>
      </c>
      <c r="M318" s="154">
        <f t="shared" si="211"/>
        <v>-318</v>
      </c>
      <c r="O318" s="66" t="str">
        <f t="shared" si="212"/>
        <v>W</v>
      </c>
      <c r="P318" s="66">
        <f t="shared" si="213"/>
        <v>2</v>
      </c>
      <c r="Q318" s="66">
        <f t="shared" si="214"/>
        <v>2</v>
      </c>
      <c r="R318" s="66">
        <f t="shared" si="174"/>
        <v>2</v>
      </c>
      <c r="S318" s="106">
        <f t="shared" si="215"/>
        <v>2</v>
      </c>
      <c r="T318" s="106">
        <f t="shared" si="216"/>
        <v>6</v>
      </c>
      <c r="U318" s="154">
        <f t="shared" si="217"/>
        <v>39</v>
      </c>
      <c r="W318" s="66" t="str">
        <f t="shared" si="218"/>
        <v>W</v>
      </c>
      <c r="X318" s="66">
        <f t="shared" si="219"/>
        <v>2</v>
      </c>
      <c r="Y318" s="66">
        <f t="shared" si="220"/>
        <v>8</v>
      </c>
      <c r="Z318" s="66">
        <f t="shared" si="221"/>
        <v>1</v>
      </c>
      <c r="AA318" s="106">
        <f t="shared" si="222"/>
        <v>34</v>
      </c>
      <c r="AB318" s="106">
        <f t="shared" si="223"/>
        <v>63</v>
      </c>
      <c r="AC318" s="154">
        <f t="shared" si="224"/>
        <v>29</v>
      </c>
      <c r="AD318" s="155">
        <f t="shared" si="225"/>
        <v>103</v>
      </c>
      <c r="AF318" s="66" t="str">
        <f t="shared" si="226"/>
        <v>L</v>
      </c>
      <c r="AG318" s="66">
        <f t="shared" si="199"/>
        <v>2</v>
      </c>
      <c r="AH318" s="66">
        <f t="shared" si="227"/>
        <v>5</v>
      </c>
      <c r="AI318" s="66">
        <f t="shared" si="228"/>
        <v>1</v>
      </c>
      <c r="AJ318" s="106">
        <f t="shared" si="229"/>
        <v>8</v>
      </c>
      <c r="AK318" s="106">
        <f t="shared" si="230"/>
        <v>0</v>
      </c>
      <c r="AL318" s="154">
        <f t="shared" si="231"/>
        <v>371</v>
      </c>
      <c r="AM318" s="155">
        <f t="shared" si="232"/>
        <v>386</v>
      </c>
      <c r="AO318" s="66" t="str">
        <f t="shared" si="191"/>
        <v>L</v>
      </c>
      <c r="AP318" s="66">
        <f t="shared" si="175"/>
        <v>2</v>
      </c>
      <c r="AQ318" s="66">
        <f t="shared" si="192"/>
        <v>2</v>
      </c>
      <c r="AR318" s="66">
        <f t="shared" si="193"/>
        <v>2</v>
      </c>
      <c r="AS318" s="106">
        <f t="shared" si="168"/>
        <v>2</v>
      </c>
      <c r="AT318" s="106">
        <f t="shared" si="204"/>
        <v>0</v>
      </c>
      <c r="AU318" s="154">
        <f t="shared" si="194"/>
        <v>-636</v>
      </c>
    </row>
    <row r="319" spans="1:49">
      <c r="A319" s="197">
        <f t="shared" si="176"/>
        <v>309</v>
      </c>
      <c r="B319" s="198">
        <f>Data!B319</f>
        <v>17</v>
      </c>
      <c r="D319" s="112">
        <f t="shared" si="169"/>
        <v>2</v>
      </c>
      <c r="E319" s="116" t="str">
        <f t="shared" si="170"/>
        <v>B</v>
      </c>
      <c r="G319" s="66" t="str">
        <f t="shared" si="207"/>
        <v>L</v>
      </c>
      <c r="H319" s="66">
        <f t="shared" si="171"/>
        <v>1</v>
      </c>
      <c r="I319" s="66">
        <f t="shared" si="208"/>
        <v>3</v>
      </c>
      <c r="J319" s="66">
        <f t="shared" si="179"/>
        <v>1</v>
      </c>
      <c r="K319" s="106">
        <f t="shared" si="209"/>
        <v>3</v>
      </c>
      <c r="L319" s="106">
        <f t="shared" si="210"/>
        <v>0</v>
      </c>
      <c r="M319" s="154">
        <f t="shared" si="211"/>
        <v>-321</v>
      </c>
      <c r="O319" s="66" t="str">
        <f t="shared" si="212"/>
        <v>W</v>
      </c>
      <c r="P319" s="66">
        <f t="shared" si="213"/>
        <v>2</v>
      </c>
      <c r="Q319" s="66">
        <f t="shared" si="214"/>
        <v>3</v>
      </c>
      <c r="R319" s="66">
        <f t="shared" si="174"/>
        <v>1</v>
      </c>
      <c r="S319" s="106">
        <f t="shared" si="215"/>
        <v>3</v>
      </c>
      <c r="T319" s="106">
        <f t="shared" si="216"/>
        <v>6</v>
      </c>
      <c r="U319" s="154">
        <f t="shared" si="217"/>
        <v>42</v>
      </c>
      <c r="W319" s="66" t="str">
        <f t="shared" si="218"/>
        <v>W</v>
      </c>
      <c r="X319" s="66">
        <f t="shared" si="219"/>
        <v>2</v>
      </c>
      <c r="Y319" s="66">
        <f t="shared" si="220"/>
        <v>8</v>
      </c>
      <c r="Z319" s="66">
        <f t="shared" si="221"/>
        <v>2</v>
      </c>
      <c r="AA319" s="106">
        <f t="shared" si="222"/>
        <v>34</v>
      </c>
      <c r="AB319" s="106">
        <f t="shared" si="223"/>
        <v>102</v>
      </c>
      <c r="AC319" s="154">
        <f t="shared" si="224"/>
        <v>97</v>
      </c>
      <c r="AD319" s="155">
        <f t="shared" si="225"/>
        <v>103</v>
      </c>
      <c r="AF319" s="66" t="str">
        <f t="shared" si="226"/>
        <v>W</v>
      </c>
      <c r="AG319" s="66">
        <f t="shared" si="199"/>
        <v>2</v>
      </c>
      <c r="AH319" s="66">
        <f t="shared" si="227"/>
        <v>5</v>
      </c>
      <c r="AI319" s="66">
        <f t="shared" si="228"/>
        <v>2</v>
      </c>
      <c r="AJ319" s="106">
        <f t="shared" si="229"/>
        <v>8</v>
      </c>
      <c r="AK319" s="106">
        <f t="shared" si="230"/>
        <v>24</v>
      </c>
      <c r="AL319" s="154">
        <f t="shared" si="231"/>
        <v>387</v>
      </c>
      <c r="AM319" s="155">
        <f t="shared" si="232"/>
        <v>387</v>
      </c>
      <c r="AO319" s="66" t="str">
        <f t="shared" si="191"/>
        <v>W</v>
      </c>
      <c r="AP319" s="66">
        <f t="shared" si="175"/>
        <v>2</v>
      </c>
      <c r="AQ319" s="66">
        <f t="shared" si="192"/>
        <v>3</v>
      </c>
      <c r="AR319" s="66">
        <f t="shared" si="193"/>
        <v>1</v>
      </c>
      <c r="AS319" s="106">
        <f t="shared" si="168"/>
        <v>3</v>
      </c>
      <c r="AT319" s="106">
        <f t="shared" si="204"/>
        <v>6</v>
      </c>
      <c r="AU319" s="154">
        <f t="shared" si="194"/>
        <v>-633</v>
      </c>
    </row>
    <row r="320" spans="1:49">
      <c r="A320" s="197">
        <f t="shared" si="176"/>
        <v>310</v>
      </c>
      <c r="B320" s="198">
        <f>Data!B320</f>
        <v>10</v>
      </c>
      <c r="D320" s="112">
        <f t="shared" si="169"/>
        <v>1</v>
      </c>
      <c r="E320" s="116" t="str">
        <f t="shared" si="170"/>
        <v>A</v>
      </c>
      <c r="G320" s="66" t="str">
        <f t="shared" si="207"/>
        <v>W</v>
      </c>
      <c r="H320" s="66">
        <f t="shared" si="171"/>
        <v>1</v>
      </c>
      <c r="I320" s="66">
        <f t="shared" si="208"/>
        <v>3</v>
      </c>
      <c r="J320" s="66">
        <f t="shared" si="179"/>
        <v>2</v>
      </c>
      <c r="K320" s="106">
        <f t="shared" si="209"/>
        <v>3</v>
      </c>
      <c r="L320" s="106">
        <f t="shared" si="210"/>
        <v>9</v>
      </c>
      <c r="M320" s="154">
        <f t="shared" si="211"/>
        <v>-315</v>
      </c>
      <c r="O320" s="66" t="str">
        <f t="shared" si="212"/>
        <v>L</v>
      </c>
      <c r="P320" s="66">
        <f t="shared" si="213"/>
        <v>2</v>
      </c>
      <c r="Q320" s="66">
        <f t="shared" si="214"/>
        <v>3</v>
      </c>
      <c r="R320" s="66">
        <f t="shared" si="174"/>
        <v>2</v>
      </c>
      <c r="S320" s="106">
        <f t="shared" si="215"/>
        <v>3</v>
      </c>
      <c r="T320" s="106">
        <f t="shared" si="216"/>
        <v>0</v>
      </c>
      <c r="U320" s="154">
        <f t="shared" si="217"/>
        <v>39</v>
      </c>
      <c r="W320" s="66" t="str">
        <f t="shared" si="218"/>
        <v>L</v>
      </c>
      <c r="X320" s="66">
        <f t="shared" si="219"/>
        <v>3</v>
      </c>
      <c r="Y320" s="66">
        <f t="shared" si="220"/>
        <v>1</v>
      </c>
      <c r="Z320" s="66">
        <f t="shared" si="221"/>
        <v>1</v>
      </c>
      <c r="AA320" s="106">
        <f t="shared" si="222"/>
        <v>1</v>
      </c>
      <c r="AB320" s="106">
        <f t="shared" si="223"/>
        <v>0</v>
      </c>
      <c r="AC320" s="154">
        <f t="shared" si="224"/>
        <v>96</v>
      </c>
      <c r="AD320" s="155">
        <f t="shared" si="225"/>
        <v>103</v>
      </c>
      <c r="AF320" s="66" t="str">
        <f t="shared" si="226"/>
        <v>L</v>
      </c>
      <c r="AG320" s="66">
        <f t="shared" si="199"/>
        <v>1</v>
      </c>
      <c r="AH320" s="66">
        <f t="shared" si="227"/>
        <v>1</v>
      </c>
      <c r="AI320" s="66">
        <f t="shared" si="228"/>
        <v>1</v>
      </c>
      <c r="AJ320" s="106">
        <f t="shared" si="229"/>
        <v>1</v>
      </c>
      <c r="AK320" s="106">
        <f t="shared" si="230"/>
        <v>0</v>
      </c>
      <c r="AL320" s="154">
        <f t="shared" si="231"/>
        <v>386</v>
      </c>
      <c r="AM320" s="155">
        <f t="shared" si="232"/>
        <v>387</v>
      </c>
      <c r="AO320" s="66" t="str">
        <f t="shared" si="191"/>
        <v>L</v>
      </c>
      <c r="AP320" s="66">
        <f t="shared" si="175"/>
        <v>1</v>
      </c>
      <c r="AQ320" s="66">
        <f t="shared" si="192"/>
        <v>3</v>
      </c>
      <c r="AR320" s="66">
        <f t="shared" si="193"/>
        <v>2</v>
      </c>
      <c r="AS320" s="106">
        <f t="shared" si="168"/>
        <v>3</v>
      </c>
      <c r="AT320" s="106">
        <f t="shared" si="204"/>
        <v>0</v>
      </c>
      <c r="AU320" s="154">
        <f t="shared" si="194"/>
        <v>-636</v>
      </c>
    </row>
    <row r="321" spans="1:47">
      <c r="A321" s="197">
        <f t="shared" si="176"/>
        <v>311</v>
      </c>
      <c r="B321" s="198">
        <f>Data!B321</f>
        <v>5</v>
      </c>
      <c r="D321" s="112">
        <f t="shared" si="169"/>
        <v>1</v>
      </c>
      <c r="E321" s="116" t="str">
        <f t="shared" si="170"/>
        <v>B</v>
      </c>
      <c r="G321" s="66" t="str">
        <f t="shared" si="207"/>
        <v>W</v>
      </c>
      <c r="H321" s="66">
        <f t="shared" si="171"/>
        <v>1</v>
      </c>
      <c r="I321" s="66">
        <f t="shared" si="208"/>
        <v>4</v>
      </c>
      <c r="J321" s="66">
        <f t="shared" si="179"/>
        <v>1</v>
      </c>
      <c r="K321" s="106">
        <f t="shared" si="209"/>
        <v>5</v>
      </c>
      <c r="L321" s="106">
        <f t="shared" si="210"/>
        <v>9</v>
      </c>
      <c r="M321" s="154">
        <f t="shared" si="211"/>
        <v>-311</v>
      </c>
      <c r="O321" s="66" t="str">
        <f t="shared" si="212"/>
        <v>L</v>
      </c>
      <c r="P321" s="66">
        <f t="shared" si="213"/>
        <v>2</v>
      </c>
      <c r="Q321" s="66">
        <f t="shared" si="214"/>
        <v>4</v>
      </c>
      <c r="R321" s="66">
        <f t="shared" si="174"/>
        <v>1</v>
      </c>
      <c r="S321" s="106">
        <f t="shared" si="215"/>
        <v>5</v>
      </c>
      <c r="T321" s="106">
        <f t="shared" si="216"/>
        <v>0</v>
      </c>
      <c r="U321" s="154">
        <f t="shared" si="217"/>
        <v>34</v>
      </c>
      <c r="W321" s="66" t="str">
        <f t="shared" si="218"/>
        <v>L</v>
      </c>
      <c r="X321" s="66">
        <f t="shared" si="219"/>
        <v>3</v>
      </c>
      <c r="Y321" s="66">
        <f t="shared" si="220"/>
        <v>1</v>
      </c>
      <c r="Z321" s="66">
        <f t="shared" si="221"/>
        <v>2</v>
      </c>
      <c r="AA321" s="106">
        <f t="shared" si="222"/>
        <v>1</v>
      </c>
      <c r="AB321" s="106">
        <f t="shared" si="223"/>
        <v>0</v>
      </c>
      <c r="AC321" s="154">
        <f t="shared" si="224"/>
        <v>95</v>
      </c>
      <c r="AD321" s="155">
        <f t="shared" si="225"/>
        <v>103</v>
      </c>
      <c r="AF321" s="66" t="str">
        <f t="shared" si="226"/>
        <v>W</v>
      </c>
      <c r="AG321" s="66">
        <f t="shared" si="199"/>
        <v>1</v>
      </c>
      <c r="AH321" s="66">
        <f t="shared" si="227"/>
        <v>1</v>
      </c>
      <c r="AI321" s="66">
        <f t="shared" si="228"/>
        <v>2</v>
      </c>
      <c r="AJ321" s="106">
        <f t="shared" si="229"/>
        <v>1</v>
      </c>
      <c r="AK321" s="106">
        <f t="shared" si="230"/>
        <v>3</v>
      </c>
      <c r="AL321" s="154">
        <f t="shared" si="231"/>
        <v>388</v>
      </c>
      <c r="AM321" s="155">
        <f t="shared" si="232"/>
        <v>388</v>
      </c>
      <c r="AO321" s="66" t="str">
        <f t="shared" si="191"/>
        <v>W</v>
      </c>
      <c r="AP321" s="66">
        <f t="shared" si="175"/>
        <v>1</v>
      </c>
      <c r="AQ321" s="66">
        <f t="shared" si="192"/>
        <v>4</v>
      </c>
      <c r="AR321" s="66">
        <f t="shared" si="193"/>
        <v>1</v>
      </c>
      <c r="AS321" s="106">
        <f t="shared" si="168"/>
        <v>5</v>
      </c>
      <c r="AT321" s="106">
        <f t="shared" si="204"/>
        <v>9</v>
      </c>
      <c r="AU321" s="154">
        <f t="shared" si="194"/>
        <v>-632</v>
      </c>
    </row>
    <row r="322" spans="1:47">
      <c r="A322" s="197">
        <f t="shared" si="176"/>
        <v>312</v>
      </c>
      <c r="B322" s="198">
        <f>Data!B322</f>
        <v>36</v>
      </c>
      <c r="D322" s="112">
        <f t="shared" si="169"/>
        <v>3</v>
      </c>
      <c r="E322" s="116" t="str">
        <f t="shared" si="170"/>
        <v>C</v>
      </c>
      <c r="G322" s="66" t="str">
        <f t="shared" si="207"/>
        <v>L</v>
      </c>
      <c r="H322" s="66">
        <f t="shared" si="171"/>
        <v>1</v>
      </c>
      <c r="I322" s="66">
        <f t="shared" si="208"/>
        <v>4</v>
      </c>
      <c r="J322" s="66">
        <f t="shared" si="179"/>
        <v>2</v>
      </c>
      <c r="K322" s="106">
        <f t="shared" si="209"/>
        <v>5</v>
      </c>
      <c r="L322" s="106">
        <f t="shared" si="210"/>
        <v>0</v>
      </c>
      <c r="M322" s="154">
        <f t="shared" si="211"/>
        <v>-316</v>
      </c>
      <c r="O322" s="66" t="str">
        <f t="shared" si="212"/>
        <v>L</v>
      </c>
      <c r="P322" s="66">
        <f t="shared" si="213"/>
        <v>2</v>
      </c>
      <c r="Q322" s="66">
        <f t="shared" si="214"/>
        <v>4</v>
      </c>
      <c r="R322" s="66">
        <f t="shared" si="174"/>
        <v>2</v>
      </c>
      <c r="S322" s="106">
        <f t="shared" si="215"/>
        <v>5</v>
      </c>
      <c r="T322" s="106">
        <f t="shared" si="216"/>
        <v>0</v>
      </c>
      <c r="U322" s="154">
        <f t="shared" si="217"/>
        <v>29</v>
      </c>
      <c r="W322" s="66" t="str">
        <f t="shared" si="218"/>
        <v>W</v>
      </c>
      <c r="X322" s="66">
        <f t="shared" si="219"/>
        <v>3</v>
      </c>
      <c r="Y322" s="66">
        <f t="shared" si="220"/>
        <v>2</v>
      </c>
      <c r="Z322" s="66">
        <f t="shared" si="221"/>
        <v>1</v>
      </c>
      <c r="AA322" s="106">
        <f t="shared" si="222"/>
        <v>2</v>
      </c>
      <c r="AB322" s="106">
        <f t="shared" si="223"/>
        <v>3</v>
      </c>
      <c r="AC322" s="154">
        <f t="shared" si="224"/>
        <v>96</v>
      </c>
      <c r="AD322" s="155">
        <f t="shared" si="225"/>
        <v>103</v>
      </c>
      <c r="AF322" s="66" t="str">
        <f t="shared" si="226"/>
        <v>L</v>
      </c>
      <c r="AG322" s="66">
        <f t="shared" si="199"/>
        <v>3</v>
      </c>
      <c r="AH322" s="66">
        <f t="shared" si="227"/>
        <v>1</v>
      </c>
      <c r="AI322" s="66">
        <f t="shared" si="228"/>
        <v>1</v>
      </c>
      <c r="AJ322" s="106">
        <f t="shared" si="229"/>
        <v>1</v>
      </c>
      <c r="AK322" s="106">
        <f t="shared" si="230"/>
        <v>0</v>
      </c>
      <c r="AL322" s="154">
        <f t="shared" si="231"/>
        <v>387</v>
      </c>
      <c r="AM322" s="155">
        <f t="shared" si="232"/>
        <v>388</v>
      </c>
      <c r="AO322" s="66" t="str">
        <f t="shared" si="191"/>
        <v>L</v>
      </c>
      <c r="AP322" s="66">
        <f t="shared" si="175"/>
        <v>3</v>
      </c>
      <c r="AQ322" s="66">
        <f t="shared" si="192"/>
        <v>4</v>
      </c>
      <c r="AR322" s="66">
        <f t="shared" si="193"/>
        <v>2</v>
      </c>
      <c r="AS322" s="106">
        <f t="shared" si="168"/>
        <v>5</v>
      </c>
      <c r="AT322" s="106">
        <f t="shared" si="204"/>
        <v>0</v>
      </c>
      <c r="AU322" s="154">
        <f t="shared" si="194"/>
        <v>-637</v>
      </c>
    </row>
    <row r="323" spans="1:47">
      <c r="A323" s="197">
        <f t="shared" si="176"/>
        <v>313</v>
      </c>
      <c r="B323" s="198">
        <f>Data!B323</f>
        <v>10</v>
      </c>
      <c r="D323" s="112">
        <f t="shared" si="169"/>
        <v>1</v>
      </c>
      <c r="E323" s="116" t="str">
        <f t="shared" si="170"/>
        <v>A</v>
      </c>
      <c r="G323" s="66" t="str">
        <f t="shared" si="207"/>
        <v>W</v>
      </c>
      <c r="H323" s="66">
        <f t="shared" si="171"/>
        <v>1</v>
      </c>
      <c r="I323" s="66">
        <f t="shared" si="208"/>
        <v>5</v>
      </c>
      <c r="J323" s="66">
        <f t="shared" si="179"/>
        <v>1</v>
      </c>
      <c r="K323" s="106">
        <f t="shared" si="209"/>
        <v>8</v>
      </c>
      <c r="L323" s="106">
        <f t="shared" si="210"/>
        <v>15</v>
      </c>
      <c r="M323" s="154">
        <f t="shared" si="211"/>
        <v>-309</v>
      </c>
      <c r="O323" s="66" t="str">
        <f t="shared" si="212"/>
        <v>L</v>
      </c>
      <c r="P323" s="66">
        <f t="shared" si="213"/>
        <v>2</v>
      </c>
      <c r="Q323" s="66">
        <f t="shared" si="214"/>
        <v>5</v>
      </c>
      <c r="R323" s="66">
        <f t="shared" si="174"/>
        <v>1</v>
      </c>
      <c r="S323" s="106">
        <f t="shared" si="215"/>
        <v>8</v>
      </c>
      <c r="T323" s="106">
        <f t="shared" si="216"/>
        <v>0</v>
      </c>
      <c r="U323" s="154">
        <f t="shared" si="217"/>
        <v>21</v>
      </c>
      <c r="W323" s="66" t="str">
        <f t="shared" si="218"/>
        <v>L</v>
      </c>
      <c r="X323" s="66">
        <f t="shared" si="219"/>
        <v>3</v>
      </c>
      <c r="Y323" s="66">
        <f t="shared" si="220"/>
        <v>2</v>
      </c>
      <c r="Z323" s="66">
        <f t="shared" si="221"/>
        <v>2</v>
      </c>
      <c r="AA323" s="106">
        <f t="shared" si="222"/>
        <v>2</v>
      </c>
      <c r="AB323" s="106">
        <f t="shared" si="223"/>
        <v>0</v>
      </c>
      <c r="AC323" s="154">
        <f t="shared" si="224"/>
        <v>94</v>
      </c>
      <c r="AD323" s="155">
        <f t="shared" si="225"/>
        <v>103</v>
      </c>
      <c r="AF323" s="66" t="str">
        <f t="shared" si="226"/>
        <v>L</v>
      </c>
      <c r="AG323" s="66">
        <f t="shared" si="199"/>
        <v>1</v>
      </c>
      <c r="AH323" s="66">
        <f t="shared" si="227"/>
        <v>1</v>
      </c>
      <c r="AI323" s="66">
        <f t="shared" si="228"/>
        <v>2</v>
      </c>
      <c r="AJ323" s="106">
        <f t="shared" si="229"/>
        <v>1</v>
      </c>
      <c r="AK323" s="106">
        <f t="shared" si="230"/>
        <v>0</v>
      </c>
      <c r="AL323" s="154">
        <f t="shared" si="231"/>
        <v>386</v>
      </c>
      <c r="AM323" s="155">
        <f t="shared" si="232"/>
        <v>388</v>
      </c>
      <c r="AO323" s="66" t="str">
        <f t="shared" si="191"/>
        <v>L</v>
      </c>
      <c r="AP323" s="66">
        <f t="shared" si="175"/>
        <v>1</v>
      </c>
      <c r="AQ323" s="66">
        <f t="shared" si="192"/>
        <v>5</v>
      </c>
      <c r="AR323" s="66">
        <f t="shared" si="193"/>
        <v>1</v>
      </c>
      <c r="AS323" s="106">
        <f t="shared" si="168"/>
        <v>8</v>
      </c>
      <c r="AT323" s="106">
        <f t="shared" si="204"/>
        <v>0</v>
      </c>
      <c r="AU323" s="154">
        <f t="shared" si="194"/>
        <v>-645</v>
      </c>
    </row>
    <row r="324" spans="1:47">
      <c r="A324" s="197">
        <f t="shared" si="176"/>
        <v>314</v>
      </c>
      <c r="B324" s="198">
        <f>Data!B324</f>
        <v>33</v>
      </c>
      <c r="D324" s="112">
        <f t="shared" si="169"/>
        <v>3</v>
      </c>
      <c r="E324" s="116" t="str">
        <f t="shared" si="170"/>
        <v>C</v>
      </c>
      <c r="G324" s="66" t="str">
        <f t="shared" si="207"/>
        <v>L</v>
      </c>
      <c r="H324" s="66">
        <f t="shared" si="171"/>
        <v>1</v>
      </c>
      <c r="I324" s="66">
        <f t="shared" si="208"/>
        <v>5</v>
      </c>
      <c r="J324" s="66">
        <f t="shared" si="179"/>
        <v>2</v>
      </c>
      <c r="K324" s="106">
        <f t="shared" si="209"/>
        <v>8</v>
      </c>
      <c r="L324" s="106">
        <f t="shared" si="210"/>
        <v>0</v>
      </c>
      <c r="M324" s="154">
        <f t="shared" si="211"/>
        <v>-317</v>
      </c>
      <c r="O324" s="66" t="str">
        <f t="shared" si="212"/>
        <v>L</v>
      </c>
      <c r="P324" s="66">
        <f t="shared" si="213"/>
        <v>2</v>
      </c>
      <c r="Q324" s="66">
        <f t="shared" si="214"/>
        <v>5</v>
      </c>
      <c r="R324" s="66">
        <f t="shared" si="174"/>
        <v>2</v>
      </c>
      <c r="S324" s="106">
        <f t="shared" si="215"/>
        <v>8</v>
      </c>
      <c r="T324" s="106">
        <f t="shared" si="216"/>
        <v>0</v>
      </c>
      <c r="U324" s="154">
        <f t="shared" si="217"/>
        <v>13</v>
      </c>
      <c r="W324" s="66" t="str">
        <f t="shared" si="218"/>
        <v>W</v>
      </c>
      <c r="X324" s="66">
        <f t="shared" si="219"/>
        <v>3</v>
      </c>
      <c r="Y324" s="66">
        <f t="shared" si="220"/>
        <v>3</v>
      </c>
      <c r="Z324" s="66">
        <f t="shared" si="221"/>
        <v>1</v>
      </c>
      <c r="AA324" s="106">
        <f t="shared" si="222"/>
        <v>3</v>
      </c>
      <c r="AB324" s="106">
        <f t="shared" si="223"/>
        <v>6</v>
      </c>
      <c r="AC324" s="154">
        <f t="shared" si="224"/>
        <v>97</v>
      </c>
      <c r="AD324" s="155">
        <f t="shared" si="225"/>
        <v>103</v>
      </c>
      <c r="AF324" s="66" t="str">
        <f t="shared" si="226"/>
        <v>L</v>
      </c>
      <c r="AG324" s="66">
        <f t="shared" si="199"/>
        <v>3</v>
      </c>
      <c r="AH324" s="66">
        <f t="shared" si="227"/>
        <v>2</v>
      </c>
      <c r="AI324" s="66">
        <f t="shared" si="228"/>
        <v>1</v>
      </c>
      <c r="AJ324" s="106">
        <f t="shared" si="229"/>
        <v>2</v>
      </c>
      <c r="AK324" s="106">
        <f t="shared" si="230"/>
        <v>0</v>
      </c>
      <c r="AL324" s="154">
        <f t="shared" si="231"/>
        <v>384</v>
      </c>
      <c r="AM324" s="155">
        <f t="shared" si="232"/>
        <v>388</v>
      </c>
      <c r="AO324" s="66" t="str">
        <f t="shared" si="191"/>
        <v>L</v>
      </c>
      <c r="AP324" s="66">
        <f t="shared" si="175"/>
        <v>3</v>
      </c>
      <c r="AQ324" s="66">
        <f t="shared" si="192"/>
        <v>5</v>
      </c>
      <c r="AR324" s="66">
        <f t="shared" si="193"/>
        <v>2</v>
      </c>
      <c r="AS324" s="106">
        <f t="shared" si="168"/>
        <v>8</v>
      </c>
      <c r="AT324" s="106">
        <f t="shared" si="204"/>
        <v>0</v>
      </c>
      <c r="AU324" s="154">
        <f t="shared" si="194"/>
        <v>-653</v>
      </c>
    </row>
    <row r="325" spans="1:47">
      <c r="A325" s="197">
        <f t="shared" si="176"/>
        <v>315</v>
      </c>
      <c r="B325" s="198">
        <f>Data!B325</f>
        <v>13</v>
      </c>
      <c r="D325" s="112">
        <f t="shared" si="169"/>
        <v>2</v>
      </c>
      <c r="E325" s="116" t="str">
        <f t="shared" si="170"/>
        <v>A</v>
      </c>
      <c r="G325" s="66" t="str">
        <f t="shared" si="207"/>
        <v>L</v>
      </c>
      <c r="H325" s="66">
        <f t="shared" si="171"/>
        <v>1</v>
      </c>
      <c r="I325" s="66">
        <f t="shared" si="208"/>
        <v>6</v>
      </c>
      <c r="J325" s="66">
        <f t="shared" si="179"/>
        <v>1</v>
      </c>
      <c r="K325" s="106">
        <f t="shared" si="209"/>
        <v>13</v>
      </c>
      <c r="L325" s="106">
        <f t="shared" si="210"/>
        <v>0</v>
      </c>
      <c r="M325" s="154">
        <f t="shared" si="211"/>
        <v>-330</v>
      </c>
      <c r="O325" s="66" t="str">
        <f t="shared" si="212"/>
        <v>W</v>
      </c>
      <c r="P325" s="66">
        <f t="shared" si="213"/>
        <v>2</v>
      </c>
      <c r="Q325" s="66">
        <f t="shared" si="214"/>
        <v>6</v>
      </c>
      <c r="R325" s="66">
        <f t="shared" si="174"/>
        <v>1</v>
      </c>
      <c r="S325" s="106">
        <f t="shared" si="215"/>
        <v>13</v>
      </c>
      <c r="T325" s="106">
        <f t="shared" si="216"/>
        <v>24</v>
      </c>
      <c r="U325" s="154">
        <f t="shared" si="217"/>
        <v>24</v>
      </c>
      <c r="W325" s="66" t="str">
        <f t="shared" si="218"/>
        <v>L</v>
      </c>
      <c r="X325" s="66">
        <f t="shared" si="219"/>
        <v>3</v>
      </c>
      <c r="Y325" s="66">
        <f t="shared" si="220"/>
        <v>3</v>
      </c>
      <c r="Z325" s="66">
        <f t="shared" si="221"/>
        <v>2</v>
      </c>
      <c r="AA325" s="106">
        <f t="shared" si="222"/>
        <v>3</v>
      </c>
      <c r="AB325" s="106">
        <f t="shared" si="223"/>
        <v>0</v>
      </c>
      <c r="AC325" s="154">
        <f t="shared" si="224"/>
        <v>94</v>
      </c>
      <c r="AD325" s="155">
        <f t="shared" si="225"/>
        <v>103</v>
      </c>
      <c r="AF325" s="66" t="str">
        <f t="shared" si="226"/>
        <v>L</v>
      </c>
      <c r="AG325" s="66">
        <f t="shared" si="199"/>
        <v>2</v>
      </c>
      <c r="AH325" s="66">
        <f t="shared" si="227"/>
        <v>2</v>
      </c>
      <c r="AI325" s="66">
        <f t="shared" si="228"/>
        <v>2</v>
      </c>
      <c r="AJ325" s="106">
        <f t="shared" si="229"/>
        <v>2</v>
      </c>
      <c r="AK325" s="106">
        <f t="shared" si="230"/>
        <v>0</v>
      </c>
      <c r="AL325" s="154">
        <f t="shared" si="231"/>
        <v>382</v>
      </c>
      <c r="AM325" s="155">
        <f t="shared" si="232"/>
        <v>388</v>
      </c>
      <c r="AO325" s="66" t="str">
        <f t="shared" si="191"/>
        <v>L</v>
      </c>
      <c r="AP325" s="66">
        <f t="shared" si="175"/>
        <v>2</v>
      </c>
      <c r="AQ325" s="66">
        <f t="shared" si="192"/>
        <v>6</v>
      </c>
      <c r="AR325" s="66">
        <f t="shared" si="193"/>
        <v>1</v>
      </c>
      <c r="AS325" s="106">
        <f t="shared" si="168"/>
        <v>13</v>
      </c>
      <c r="AT325" s="106">
        <f t="shared" si="204"/>
        <v>0</v>
      </c>
      <c r="AU325" s="154">
        <f t="shared" si="194"/>
        <v>-666</v>
      </c>
    </row>
    <row r="326" spans="1:47">
      <c r="A326" s="197">
        <f t="shared" si="176"/>
        <v>316</v>
      </c>
      <c r="B326" s="198">
        <f>Data!B326</f>
        <v>9</v>
      </c>
      <c r="D326" s="112">
        <f t="shared" si="169"/>
        <v>1</v>
      </c>
      <c r="E326" s="116" t="str">
        <f t="shared" si="170"/>
        <v>C</v>
      </c>
      <c r="G326" s="66" t="str">
        <f t="shared" si="207"/>
        <v>W</v>
      </c>
      <c r="H326" s="66">
        <f t="shared" si="171"/>
        <v>1</v>
      </c>
      <c r="I326" s="66">
        <f t="shared" si="208"/>
        <v>6</v>
      </c>
      <c r="J326" s="66">
        <f t="shared" si="179"/>
        <v>2</v>
      </c>
      <c r="K326" s="106">
        <f t="shared" si="209"/>
        <v>13</v>
      </c>
      <c r="L326" s="106">
        <f t="shared" si="210"/>
        <v>39</v>
      </c>
      <c r="M326" s="154">
        <f t="shared" si="211"/>
        <v>-304</v>
      </c>
      <c r="O326" s="66" t="str">
        <f t="shared" si="212"/>
        <v>L</v>
      </c>
      <c r="P326" s="66">
        <f t="shared" si="213"/>
        <v>2</v>
      </c>
      <c r="Q326" s="66">
        <f t="shared" si="214"/>
        <v>6</v>
      </c>
      <c r="R326" s="66">
        <f t="shared" si="174"/>
        <v>2</v>
      </c>
      <c r="S326" s="106">
        <f t="shared" si="215"/>
        <v>13</v>
      </c>
      <c r="T326" s="106">
        <f t="shared" si="216"/>
        <v>0</v>
      </c>
      <c r="U326" s="154">
        <f t="shared" si="217"/>
        <v>11</v>
      </c>
      <c r="W326" s="66" t="str">
        <f t="shared" si="218"/>
        <v>L</v>
      </c>
      <c r="X326" s="66">
        <f t="shared" si="219"/>
        <v>3</v>
      </c>
      <c r="Y326" s="66">
        <f t="shared" si="220"/>
        <v>4</v>
      </c>
      <c r="Z326" s="66">
        <f t="shared" si="221"/>
        <v>1</v>
      </c>
      <c r="AA326" s="106">
        <f t="shared" si="222"/>
        <v>5</v>
      </c>
      <c r="AB326" s="106">
        <f t="shared" si="223"/>
        <v>0</v>
      </c>
      <c r="AC326" s="154">
        <f t="shared" si="224"/>
        <v>89</v>
      </c>
      <c r="AD326" s="155">
        <f t="shared" si="225"/>
        <v>103</v>
      </c>
      <c r="AF326" s="66" t="str">
        <f t="shared" si="226"/>
        <v>L</v>
      </c>
      <c r="AG326" s="66">
        <f t="shared" si="199"/>
        <v>1</v>
      </c>
      <c r="AH326" s="66">
        <f t="shared" si="227"/>
        <v>3</v>
      </c>
      <c r="AI326" s="66">
        <f t="shared" si="228"/>
        <v>1</v>
      </c>
      <c r="AJ326" s="106">
        <f t="shared" si="229"/>
        <v>3</v>
      </c>
      <c r="AK326" s="106">
        <f t="shared" si="230"/>
        <v>0</v>
      </c>
      <c r="AL326" s="154">
        <f t="shared" si="231"/>
        <v>379</v>
      </c>
      <c r="AM326" s="155">
        <f t="shared" si="232"/>
        <v>388</v>
      </c>
      <c r="AO326" s="66" t="str">
        <f t="shared" si="191"/>
        <v>L</v>
      </c>
      <c r="AP326" s="66">
        <f t="shared" si="175"/>
        <v>1</v>
      </c>
      <c r="AQ326" s="66">
        <f t="shared" si="192"/>
        <v>6</v>
      </c>
      <c r="AR326" s="66">
        <f t="shared" si="193"/>
        <v>2</v>
      </c>
      <c r="AS326" s="106">
        <f t="shared" si="168"/>
        <v>13</v>
      </c>
      <c r="AT326" s="106">
        <f t="shared" si="204"/>
        <v>0</v>
      </c>
      <c r="AU326" s="154">
        <f t="shared" si="194"/>
        <v>-679</v>
      </c>
    </row>
    <row r="327" spans="1:47">
      <c r="A327" s="197">
        <f t="shared" si="176"/>
        <v>317</v>
      </c>
      <c r="B327" s="198">
        <f>Data!B327</f>
        <v>7</v>
      </c>
      <c r="D327" s="112">
        <f t="shared" si="169"/>
        <v>1</v>
      </c>
      <c r="E327" s="116" t="str">
        <f t="shared" si="170"/>
        <v>A</v>
      </c>
      <c r="G327" s="66" t="str">
        <f t="shared" si="207"/>
        <v>W</v>
      </c>
      <c r="H327" s="66">
        <f t="shared" si="171"/>
        <v>1</v>
      </c>
      <c r="I327" s="66">
        <f t="shared" si="208"/>
        <v>7</v>
      </c>
      <c r="J327" s="66">
        <f t="shared" si="179"/>
        <v>1</v>
      </c>
      <c r="K327" s="106">
        <f t="shared" si="209"/>
        <v>21</v>
      </c>
      <c r="L327" s="106">
        <f t="shared" si="210"/>
        <v>39</v>
      </c>
      <c r="M327" s="154">
        <f t="shared" si="211"/>
        <v>-286</v>
      </c>
      <c r="O327" s="66" t="str">
        <f t="shared" si="212"/>
        <v>L</v>
      </c>
      <c r="P327" s="66">
        <f t="shared" si="213"/>
        <v>2</v>
      </c>
      <c r="Q327" s="66">
        <f t="shared" si="214"/>
        <v>7</v>
      </c>
      <c r="R327" s="66">
        <f t="shared" si="174"/>
        <v>1</v>
      </c>
      <c r="S327" s="106">
        <f t="shared" si="215"/>
        <v>21</v>
      </c>
      <c r="T327" s="106">
        <f t="shared" si="216"/>
        <v>0</v>
      </c>
      <c r="U327" s="154">
        <f t="shared" si="217"/>
        <v>-10</v>
      </c>
      <c r="W327" s="66" t="str">
        <f t="shared" si="218"/>
        <v>L</v>
      </c>
      <c r="X327" s="66">
        <f t="shared" si="219"/>
        <v>3</v>
      </c>
      <c r="Y327" s="66">
        <f t="shared" si="220"/>
        <v>4</v>
      </c>
      <c r="Z327" s="66">
        <f t="shared" si="221"/>
        <v>2</v>
      </c>
      <c r="AA327" s="106">
        <f t="shared" si="222"/>
        <v>5</v>
      </c>
      <c r="AB327" s="106">
        <f t="shared" si="223"/>
        <v>0</v>
      </c>
      <c r="AC327" s="154">
        <f t="shared" si="224"/>
        <v>84</v>
      </c>
      <c r="AD327" s="155">
        <f t="shared" si="225"/>
        <v>103</v>
      </c>
      <c r="AF327" s="66" t="str">
        <f t="shared" si="226"/>
        <v>W</v>
      </c>
      <c r="AG327" s="66">
        <f t="shared" si="199"/>
        <v>1</v>
      </c>
      <c r="AH327" s="66">
        <f t="shared" si="227"/>
        <v>3</v>
      </c>
      <c r="AI327" s="66">
        <f t="shared" si="228"/>
        <v>2</v>
      </c>
      <c r="AJ327" s="106">
        <f t="shared" si="229"/>
        <v>3</v>
      </c>
      <c r="AK327" s="106">
        <f t="shared" si="230"/>
        <v>9</v>
      </c>
      <c r="AL327" s="154">
        <f t="shared" si="231"/>
        <v>385</v>
      </c>
      <c r="AM327" s="155">
        <f t="shared" si="232"/>
        <v>388</v>
      </c>
      <c r="AO327" s="66" t="str">
        <f t="shared" si="191"/>
        <v>W</v>
      </c>
      <c r="AP327" s="66">
        <f t="shared" si="175"/>
        <v>1</v>
      </c>
      <c r="AQ327" s="66">
        <f t="shared" si="192"/>
        <v>7</v>
      </c>
      <c r="AR327" s="66">
        <f t="shared" si="193"/>
        <v>1</v>
      </c>
      <c r="AS327" s="106">
        <f t="shared" si="168"/>
        <v>21</v>
      </c>
      <c r="AT327" s="106">
        <f t="shared" si="204"/>
        <v>39</v>
      </c>
      <c r="AU327" s="154">
        <f t="shared" si="194"/>
        <v>-661</v>
      </c>
    </row>
    <row r="328" spans="1:47">
      <c r="A328" s="197">
        <f t="shared" si="176"/>
        <v>318</v>
      </c>
      <c r="B328" s="198">
        <f>Data!B328</f>
        <v>22</v>
      </c>
      <c r="D328" s="112">
        <f t="shared" si="169"/>
        <v>2</v>
      </c>
      <c r="E328" s="116" t="str">
        <f t="shared" si="170"/>
        <v>A</v>
      </c>
      <c r="G328" s="66" t="str">
        <f t="shared" si="207"/>
        <v>L</v>
      </c>
      <c r="H328" s="66">
        <f t="shared" si="171"/>
        <v>1</v>
      </c>
      <c r="I328" s="66">
        <f t="shared" si="208"/>
        <v>7</v>
      </c>
      <c r="J328" s="66">
        <f t="shared" si="179"/>
        <v>2</v>
      </c>
      <c r="K328" s="106">
        <f t="shared" si="209"/>
        <v>21</v>
      </c>
      <c r="L328" s="106">
        <f t="shared" si="210"/>
        <v>0</v>
      </c>
      <c r="M328" s="154">
        <f t="shared" si="211"/>
        <v>-307</v>
      </c>
      <c r="O328" s="66" t="str">
        <f t="shared" si="212"/>
        <v>W</v>
      </c>
      <c r="P328" s="66">
        <f t="shared" si="213"/>
        <v>2</v>
      </c>
      <c r="Q328" s="66">
        <f t="shared" si="214"/>
        <v>7</v>
      </c>
      <c r="R328" s="66">
        <f t="shared" si="174"/>
        <v>2</v>
      </c>
      <c r="S328" s="106">
        <f t="shared" si="215"/>
        <v>21</v>
      </c>
      <c r="T328" s="106">
        <f t="shared" si="216"/>
        <v>63</v>
      </c>
      <c r="U328" s="154">
        <f t="shared" si="217"/>
        <v>32</v>
      </c>
      <c r="W328" s="66" t="str">
        <f t="shared" si="218"/>
        <v>L</v>
      </c>
      <c r="X328" s="66">
        <f t="shared" si="219"/>
        <v>3</v>
      </c>
      <c r="Y328" s="66">
        <f t="shared" si="220"/>
        <v>5</v>
      </c>
      <c r="Z328" s="66">
        <f t="shared" si="221"/>
        <v>1</v>
      </c>
      <c r="AA328" s="106">
        <f t="shared" si="222"/>
        <v>8</v>
      </c>
      <c r="AB328" s="106">
        <f t="shared" si="223"/>
        <v>0</v>
      </c>
      <c r="AC328" s="154">
        <f t="shared" si="224"/>
        <v>76</v>
      </c>
      <c r="AD328" s="155">
        <f t="shared" si="225"/>
        <v>103</v>
      </c>
      <c r="AF328" s="66" t="str">
        <f t="shared" si="226"/>
        <v>L</v>
      </c>
      <c r="AG328" s="66">
        <f t="shared" si="199"/>
        <v>2</v>
      </c>
      <c r="AH328" s="66">
        <f t="shared" si="227"/>
        <v>4</v>
      </c>
      <c r="AI328" s="66">
        <f t="shared" si="228"/>
        <v>1</v>
      </c>
      <c r="AJ328" s="106">
        <f t="shared" si="229"/>
        <v>5</v>
      </c>
      <c r="AK328" s="106">
        <f t="shared" si="230"/>
        <v>0</v>
      </c>
      <c r="AL328" s="154">
        <f t="shared" si="231"/>
        <v>380</v>
      </c>
      <c r="AM328" s="155">
        <f t="shared" si="232"/>
        <v>388</v>
      </c>
      <c r="AO328" s="66" t="str">
        <f t="shared" si="191"/>
        <v>L</v>
      </c>
      <c r="AP328" s="66">
        <f t="shared" si="175"/>
        <v>2</v>
      </c>
      <c r="AQ328" s="66">
        <f t="shared" si="192"/>
        <v>7</v>
      </c>
      <c r="AR328" s="66">
        <f t="shared" si="193"/>
        <v>2</v>
      </c>
      <c r="AS328" s="106">
        <f t="shared" si="168"/>
        <v>21</v>
      </c>
      <c r="AT328" s="106">
        <f t="shared" si="204"/>
        <v>0</v>
      </c>
      <c r="AU328" s="154">
        <f t="shared" si="194"/>
        <v>-682</v>
      </c>
    </row>
    <row r="329" spans="1:47">
      <c r="A329" s="197">
        <f t="shared" si="176"/>
        <v>319</v>
      </c>
      <c r="B329" s="198">
        <f>Data!B329</f>
        <v>33</v>
      </c>
      <c r="D329" s="112">
        <f t="shared" si="169"/>
        <v>3</v>
      </c>
      <c r="E329" s="116" t="str">
        <f t="shared" si="170"/>
        <v>C</v>
      </c>
      <c r="G329" s="66" t="str">
        <f t="shared" si="207"/>
        <v>L</v>
      </c>
      <c r="H329" s="66">
        <f t="shared" si="171"/>
        <v>1</v>
      </c>
      <c r="I329" s="66">
        <f t="shared" si="208"/>
        <v>8</v>
      </c>
      <c r="J329" s="66">
        <f t="shared" si="179"/>
        <v>1</v>
      </c>
      <c r="K329" s="106">
        <f t="shared" si="209"/>
        <v>34</v>
      </c>
      <c r="L329" s="106">
        <f t="shared" si="210"/>
        <v>0</v>
      </c>
      <c r="M329" s="154">
        <f t="shared" si="211"/>
        <v>-341</v>
      </c>
      <c r="O329" s="66" t="str">
        <f t="shared" si="212"/>
        <v>L</v>
      </c>
      <c r="P329" s="66">
        <f t="shared" si="213"/>
        <v>2</v>
      </c>
      <c r="Q329" s="66">
        <f t="shared" si="214"/>
        <v>8</v>
      </c>
      <c r="R329" s="66">
        <f t="shared" si="174"/>
        <v>1</v>
      </c>
      <c r="S329" s="106">
        <f t="shared" si="215"/>
        <v>34</v>
      </c>
      <c r="T329" s="106">
        <f t="shared" si="216"/>
        <v>0</v>
      </c>
      <c r="U329" s="154">
        <f t="shared" si="217"/>
        <v>-2</v>
      </c>
      <c r="W329" s="66" t="str">
        <f t="shared" si="218"/>
        <v>W</v>
      </c>
      <c r="X329" s="66">
        <f t="shared" si="219"/>
        <v>3</v>
      </c>
      <c r="Y329" s="66">
        <f t="shared" si="220"/>
        <v>5</v>
      </c>
      <c r="Z329" s="66">
        <f t="shared" si="221"/>
        <v>2</v>
      </c>
      <c r="AA329" s="106">
        <f t="shared" si="222"/>
        <v>8</v>
      </c>
      <c r="AB329" s="106">
        <f t="shared" si="223"/>
        <v>24</v>
      </c>
      <c r="AC329" s="154">
        <f t="shared" si="224"/>
        <v>92</v>
      </c>
      <c r="AD329" s="155">
        <f t="shared" si="225"/>
        <v>103</v>
      </c>
      <c r="AF329" s="66" t="str">
        <f t="shared" si="226"/>
        <v>L</v>
      </c>
      <c r="AG329" s="66">
        <f t="shared" si="199"/>
        <v>3</v>
      </c>
      <c r="AH329" s="66">
        <f t="shared" si="227"/>
        <v>4</v>
      </c>
      <c r="AI329" s="66">
        <f t="shared" si="228"/>
        <v>2</v>
      </c>
      <c r="AJ329" s="106">
        <f t="shared" si="229"/>
        <v>5</v>
      </c>
      <c r="AK329" s="106">
        <f t="shared" si="230"/>
        <v>0</v>
      </c>
      <c r="AL329" s="154">
        <f t="shared" si="231"/>
        <v>375</v>
      </c>
      <c r="AM329" s="155">
        <f t="shared" si="232"/>
        <v>388</v>
      </c>
      <c r="AO329" s="66" t="str">
        <f t="shared" si="191"/>
        <v>L</v>
      </c>
      <c r="AP329" s="66">
        <f t="shared" si="175"/>
        <v>3</v>
      </c>
      <c r="AQ329" s="66">
        <f t="shared" si="192"/>
        <v>8</v>
      </c>
      <c r="AR329" s="66">
        <f t="shared" si="193"/>
        <v>1</v>
      </c>
      <c r="AS329" s="106">
        <f t="shared" si="168"/>
        <v>34</v>
      </c>
      <c r="AT329" s="106">
        <f t="shared" si="204"/>
        <v>0</v>
      </c>
      <c r="AU329" s="154">
        <f t="shared" si="194"/>
        <v>-716</v>
      </c>
    </row>
    <row r="330" spans="1:47">
      <c r="A330" s="197">
        <f t="shared" si="176"/>
        <v>320</v>
      </c>
      <c r="B330" s="198">
        <f>Data!B330</f>
        <v>19</v>
      </c>
      <c r="D330" s="112">
        <f t="shared" si="169"/>
        <v>2</v>
      </c>
      <c r="E330" s="116" t="str">
        <f t="shared" si="170"/>
        <v>A</v>
      </c>
      <c r="G330" s="66" t="str">
        <f t="shared" si="207"/>
        <v>L</v>
      </c>
      <c r="H330" s="66">
        <f t="shared" si="171"/>
        <v>1</v>
      </c>
      <c r="I330" s="66">
        <f t="shared" si="208"/>
        <v>8</v>
      </c>
      <c r="J330" s="66">
        <f t="shared" si="179"/>
        <v>2</v>
      </c>
      <c r="K330" s="106">
        <f t="shared" si="209"/>
        <v>34</v>
      </c>
      <c r="L330" s="106">
        <f t="shared" si="210"/>
        <v>0</v>
      </c>
      <c r="M330" s="154">
        <f t="shared" si="211"/>
        <v>-375</v>
      </c>
      <c r="O330" s="66" t="str">
        <f t="shared" si="212"/>
        <v>W</v>
      </c>
      <c r="P330" s="66">
        <f t="shared" si="213"/>
        <v>2</v>
      </c>
      <c r="Q330" s="66">
        <f t="shared" si="214"/>
        <v>8</v>
      </c>
      <c r="R330" s="66">
        <f t="shared" si="174"/>
        <v>2</v>
      </c>
      <c r="S330" s="106">
        <f t="shared" si="215"/>
        <v>34</v>
      </c>
      <c r="T330" s="106">
        <f t="shared" si="216"/>
        <v>102</v>
      </c>
      <c r="U330" s="154">
        <f t="shared" si="217"/>
        <v>66</v>
      </c>
      <c r="W330" s="66" t="str">
        <f t="shared" si="218"/>
        <v>L</v>
      </c>
      <c r="X330" s="66">
        <f t="shared" si="219"/>
        <v>3</v>
      </c>
      <c r="Y330" s="66">
        <f t="shared" si="220"/>
        <v>6</v>
      </c>
      <c r="Z330" s="66">
        <f t="shared" si="221"/>
        <v>1</v>
      </c>
      <c r="AA330" s="106">
        <f t="shared" si="222"/>
        <v>13</v>
      </c>
      <c r="AB330" s="106">
        <f t="shared" si="223"/>
        <v>0</v>
      </c>
      <c r="AC330" s="154">
        <f t="shared" si="224"/>
        <v>79</v>
      </c>
      <c r="AD330" s="155">
        <f t="shared" si="225"/>
        <v>103</v>
      </c>
      <c r="AF330" s="66" t="str">
        <f t="shared" si="226"/>
        <v>L</v>
      </c>
      <c r="AG330" s="66">
        <f t="shared" si="199"/>
        <v>2</v>
      </c>
      <c r="AH330" s="66">
        <f t="shared" si="227"/>
        <v>5</v>
      </c>
      <c r="AI330" s="66">
        <f t="shared" si="228"/>
        <v>1</v>
      </c>
      <c r="AJ330" s="106">
        <f t="shared" si="229"/>
        <v>8</v>
      </c>
      <c r="AK330" s="106">
        <f t="shared" si="230"/>
        <v>0</v>
      </c>
      <c r="AL330" s="154">
        <f t="shared" si="231"/>
        <v>367</v>
      </c>
      <c r="AM330" s="155">
        <f t="shared" si="232"/>
        <v>388</v>
      </c>
      <c r="AO330" s="66" t="str">
        <f t="shared" si="191"/>
        <v>L</v>
      </c>
      <c r="AP330" s="66">
        <f t="shared" si="175"/>
        <v>2</v>
      </c>
      <c r="AQ330" s="66">
        <f t="shared" si="192"/>
        <v>8</v>
      </c>
      <c r="AR330" s="66">
        <f t="shared" si="193"/>
        <v>2</v>
      </c>
      <c r="AS330" s="106">
        <f t="shared" si="168"/>
        <v>34</v>
      </c>
      <c r="AT330" s="106">
        <f t="shared" si="204"/>
        <v>0</v>
      </c>
      <c r="AU330" s="154">
        <f t="shared" si="194"/>
        <v>-750</v>
      </c>
    </row>
    <row r="331" spans="1:47">
      <c r="A331" s="197">
        <f t="shared" si="176"/>
        <v>321</v>
      </c>
      <c r="B331" s="198">
        <f>Data!B331</f>
        <v>23</v>
      </c>
      <c r="D331" s="112">
        <f t="shared" si="169"/>
        <v>2</v>
      </c>
      <c r="E331" s="116" t="str">
        <f t="shared" si="170"/>
        <v>B</v>
      </c>
      <c r="G331" s="66" t="str">
        <f t="shared" si="207"/>
        <v>L</v>
      </c>
      <c r="H331" s="66">
        <f t="shared" si="171"/>
        <v>1</v>
      </c>
      <c r="I331" s="66">
        <f t="shared" si="208"/>
        <v>1</v>
      </c>
      <c r="J331" s="66">
        <f t="shared" si="179"/>
        <v>1</v>
      </c>
      <c r="K331" s="106">
        <f t="shared" si="209"/>
        <v>1</v>
      </c>
      <c r="L331" s="106">
        <f t="shared" si="210"/>
        <v>0</v>
      </c>
      <c r="M331" s="154">
        <f t="shared" si="211"/>
        <v>-376</v>
      </c>
      <c r="O331" s="66" t="str">
        <f t="shared" si="212"/>
        <v>W</v>
      </c>
      <c r="P331" s="66">
        <f t="shared" si="213"/>
        <v>3</v>
      </c>
      <c r="Q331" s="66">
        <f t="shared" si="214"/>
        <v>1</v>
      </c>
      <c r="R331" s="66">
        <f t="shared" si="174"/>
        <v>1</v>
      </c>
      <c r="S331" s="106">
        <f t="shared" si="215"/>
        <v>1</v>
      </c>
      <c r="T331" s="106">
        <f t="shared" si="216"/>
        <v>102</v>
      </c>
      <c r="U331" s="154">
        <f t="shared" si="217"/>
        <v>167</v>
      </c>
      <c r="W331" s="66" t="str">
        <f t="shared" si="218"/>
        <v>L</v>
      </c>
      <c r="X331" s="66">
        <f t="shared" si="219"/>
        <v>3</v>
      </c>
      <c r="Y331" s="66">
        <f t="shared" si="220"/>
        <v>6</v>
      </c>
      <c r="Z331" s="66">
        <f t="shared" si="221"/>
        <v>2</v>
      </c>
      <c r="AA331" s="106">
        <f t="shared" si="222"/>
        <v>13</v>
      </c>
      <c r="AB331" s="106">
        <f t="shared" si="223"/>
        <v>0</v>
      </c>
      <c r="AC331" s="154">
        <f t="shared" si="224"/>
        <v>66</v>
      </c>
      <c r="AD331" s="155">
        <f t="shared" si="225"/>
        <v>103</v>
      </c>
      <c r="AF331" s="66" t="str">
        <f t="shared" si="226"/>
        <v>W</v>
      </c>
      <c r="AG331" s="66">
        <f t="shared" si="199"/>
        <v>2</v>
      </c>
      <c r="AH331" s="66">
        <f t="shared" si="227"/>
        <v>5</v>
      </c>
      <c r="AI331" s="66">
        <f t="shared" si="228"/>
        <v>2</v>
      </c>
      <c r="AJ331" s="106">
        <f t="shared" si="229"/>
        <v>8</v>
      </c>
      <c r="AK331" s="106">
        <f t="shared" si="230"/>
        <v>24</v>
      </c>
      <c r="AL331" s="154">
        <f t="shared" si="231"/>
        <v>383</v>
      </c>
      <c r="AM331" s="155">
        <f t="shared" si="232"/>
        <v>388</v>
      </c>
      <c r="AO331" s="66" t="str">
        <f t="shared" si="191"/>
        <v>W</v>
      </c>
      <c r="AP331" s="66">
        <f t="shared" si="175"/>
        <v>2</v>
      </c>
      <c r="AQ331" s="66">
        <f t="shared" si="192"/>
        <v>1</v>
      </c>
      <c r="AR331" s="66">
        <f t="shared" si="193"/>
        <v>1</v>
      </c>
      <c r="AS331" s="106">
        <f t="shared" ref="AS331:AS394" si="233">INDEX($AY$11:$AZ$25,AQ331,2)</f>
        <v>1</v>
      </c>
      <c r="AT331" s="106">
        <f t="shared" si="204"/>
        <v>102</v>
      </c>
      <c r="AU331" s="154">
        <f t="shared" si="194"/>
        <v>-649</v>
      </c>
    </row>
    <row r="332" spans="1:47">
      <c r="A332" s="197">
        <f t="shared" si="176"/>
        <v>322</v>
      </c>
      <c r="B332" s="198">
        <f>Data!B332</f>
        <v>12</v>
      </c>
      <c r="D332" s="112">
        <f t="shared" ref="D332:D395" si="234">IF($B332=0,0,IF(AND($B332&gt;0,$B332&lt;13),1,IF(AND($B332&gt;12,$B332&lt;25),2,3)))</f>
        <v>1</v>
      </c>
      <c r="E332" s="116" t="str">
        <f t="shared" ref="E332:E395" si="235">IF(B332=0,0,IF(MOD(B332,3)=1,"A",IF(MOD(B332,3),"B","C")))</f>
        <v>C</v>
      </c>
      <c r="G332" s="66" t="str">
        <f t="shared" si="207"/>
        <v>W</v>
      </c>
      <c r="H332" s="66">
        <f t="shared" ref="H332:H395" si="236">IF(AND($H$9&lt;&gt;" ",$H$9&gt;0, $H$9 &lt;4),$H$9,1)</f>
        <v>1</v>
      </c>
      <c r="I332" s="66">
        <f t="shared" si="208"/>
        <v>1</v>
      </c>
      <c r="J332" s="66">
        <f t="shared" si="179"/>
        <v>2</v>
      </c>
      <c r="K332" s="106">
        <f t="shared" si="209"/>
        <v>1</v>
      </c>
      <c r="L332" s="106">
        <f t="shared" si="210"/>
        <v>3</v>
      </c>
      <c r="M332" s="154">
        <f t="shared" si="211"/>
        <v>-374</v>
      </c>
      <c r="O332" s="66" t="str">
        <f t="shared" si="212"/>
        <v>L</v>
      </c>
      <c r="P332" s="66">
        <f t="shared" si="213"/>
        <v>3</v>
      </c>
      <c r="Q332" s="66">
        <f t="shared" si="214"/>
        <v>1</v>
      </c>
      <c r="R332" s="66">
        <f t="shared" ref="R332:R395" si="237">IF(R331&lt;2,R331+1,1)</f>
        <v>2</v>
      </c>
      <c r="S332" s="106">
        <f t="shared" si="215"/>
        <v>1</v>
      </c>
      <c r="T332" s="106">
        <f t="shared" si="216"/>
        <v>0</v>
      </c>
      <c r="U332" s="154">
        <f t="shared" si="217"/>
        <v>166</v>
      </c>
      <c r="W332" s="66" t="str">
        <f t="shared" si="218"/>
        <v>L</v>
      </c>
      <c r="X332" s="66">
        <f t="shared" si="219"/>
        <v>3</v>
      </c>
      <c r="Y332" s="66">
        <f t="shared" si="220"/>
        <v>7</v>
      </c>
      <c r="Z332" s="66">
        <f t="shared" si="221"/>
        <v>1</v>
      </c>
      <c r="AA332" s="106">
        <f t="shared" si="222"/>
        <v>21</v>
      </c>
      <c r="AB332" s="106">
        <f t="shared" si="223"/>
        <v>0</v>
      </c>
      <c r="AC332" s="154">
        <f t="shared" si="224"/>
        <v>45</v>
      </c>
      <c r="AD332" s="155">
        <f t="shared" si="225"/>
        <v>103</v>
      </c>
      <c r="AF332" s="66" t="str">
        <f t="shared" si="226"/>
        <v>L</v>
      </c>
      <c r="AG332" s="66">
        <f t="shared" si="199"/>
        <v>1</v>
      </c>
      <c r="AH332" s="66">
        <f t="shared" si="227"/>
        <v>6</v>
      </c>
      <c r="AI332" s="66">
        <f t="shared" si="228"/>
        <v>1</v>
      </c>
      <c r="AJ332" s="106">
        <f t="shared" si="229"/>
        <v>13</v>
      </c>
      <c r="AK332" s="106">
        <f t="shared" si="230"/>
        <v>0</v>
      </c>
      <c r="AL332" s="154">
        <f t="shared" si="231"/>
        <v>370</v>
      </c>
      <c r="AM332" s="155">
        <f t="shared" si="232"/>
        <v>388</v>
      </c>
      <c r="AO332" s="66" t="str">
        <f t="shared" si="191"/>
        <v>L</v>
      </c>
      <c r="AP332" s="66">
        <f t="shared" ref="AP332:AP395" si="238">IF($D332=0,AP331,$D332)</f>
        <v>1</v>
      </c>
      <c r="AQ332" s="66">
        <f t="shared" si="192"/>
        <v>1</v>
      </c>
      <c r="AR332" s="66">
        <f t="shared" si="193"/>
        <v>2</v>
      </c>
      <c r="AS332" s="106">
        <f t="shared" si="233"/>
        <v>1</v>
      </c>
      <c r="AT332" s="106">
        <f t="shared" si="204"/>
        <v>0</v>
      </c>
      <c r="AU332" s="154">
        <f t="shared" si="194"/>
        <v>-650</v>
      </c>
    </row>
    <row r="333" spans="1:47">
      <c r="A333" s="197">
        <f t="shared" ref="A333:A396" si="239">A332+1</f>
        <v>323</v>
      </c>
      <c r="B333" s="198">
        <f>Data!B333</f>
        <v>36</v>
      </c>
      <c r="D333" s="112">
        <f t="shared" si="234"/>
        <v>3</v>
      </c>
      <c r="E333" s="116" t="str">
        <f t="shared" si="235"/>
        <v>C</v>
      </c>
      <c r="G333" s="66" t="str">
        <f t="shared" si="207"/>
        <v>L</v>
      </c>
      <c r="H333" s="66">
        <f t="shared" si="236"/>
        <v>1</v>
      </c>
      <c r="I333" s="66">
        <f t="shared" si="208"/>
        <v>2</v>
      </c>
      <c r="J333" s="66">
        <f t="shared" ref="J333:J396" si="240">IF(J332&lt;2,J332+1,1)</f>
        <v>1</v>
      </c>
      <c r="K333" s="106">
        <f t="shared" si="209"/>
        <v>2</v>
      </c>
      <c r="L333" s="106">
        <f t="shared" si="210"/>
        <v>0</v>
      </c>
      <c r="M333" s="154">
        <f t="shared" si="211"/>
        <v>-376</v>
      </c>
      <c r="O333" s="66" t="str">
        <f t="shared" si="212"/>
        <v>W</v>
      </c>
      <c r="P333" s="66">
        <f t="shared" si="213"/>
        <v>3</v>
      </c>
      <c r="Q333" s="66">
        <f t="shared" si="214"/>
        <v>2</v>
      </c>
      <c r="R333" s="66">
        <f t="shared" si="237"/>
        <v>1</v>
      </c>
      <c r="S333" s="106">
        <f t="shared" si="215"/>
        <v>2</v>
      </c>
      <c r="T333" s="106">
        <f t="shared" si="216"/>
        <v>3</v>
      </c>
      <c r="U333" s="154">
        <f t="shared" si="217"/>
        <v>167</v>
      </c>
      <c r="W333" s="66" t="str">
        <f t="shared" si="218"/>
        <v>W</v>
      </c>
      <c r="X333" s="66">
        <f t="shared" si="219"/>
        <v>3</v>
      </c>
      <c r="Y333" s="66">
        <f t="shared" si="220"/>
        <v>7</v>
      </c>
      <c r="Z333" s="66">
        <f t="shared" si="221"/>
        <v>2</v>
      </c>
      <c r="AA333" s="106">
        <f t="shared" si="222"/>
        <v>21</v>
      </c>
      <c r="AB333" s="106">
        <f t="shared" si="223"/>
        <v>63</v>
      </c>
      <c r="AC333" s="154">
        <f t="shared" si="224"/>
        <v>87</v>
      </c>
      <c r="AD333" s="155">
        <f t="shared" si="225"/>
        <v>103</v>
      </c>
      <c r="AF333" s="66" t="str">
        <f t="shared" si="226"/>
        <v>L</v>
      </c>
      <c r="AG333" s="66">
        <f t="shared" si="199"/>
        <v>3</v>
      </c>
      <c r="AH333" s="66">
        <f t="shared" si="227"/>
        <v>6</v>
      </c>
      <c r="AI333" s="66">
        <f t="shared" si="228"/>
        <v>2</v>
      </c>
      <c r="AJ333" s="106">
        <f t="shared" si="229"/>
        <v>13</v>
      </c>
      <c r="AK333" s="106">
        <f t="shared" si="230"/>
        <v>0</v>
      </c>
      <c r="AL333" s="154">
        <f t="shared" si="231"/>
        <v>357</v>
      </c>
      <c r="AM333" s="155">
        <f t="shared" si="232"/>
        <v>388</v>
      </c>
      <c r="AO333" s="66" t="str">
        <f t="shared" ref="AO333:AO396" si="241">IF($D333=AP332,"W","L")</f>
        <v>L</v>
      </c>
      <c r="AP333" s="66">
        <f t="shared" si="238"/>
        <v>3</v>
      </c>
      <c r="AQ333" s="66">
        <f t="shared" ref="AQ333:AQ396" si="242">IF(AND(AQ332=$I$9,AR332=2),1,IF(AND(AQ332&lt;$I$9,AR332=2),AQ332+1,AQ332))</f>
        <v>2</v>
      </c>
      <c r="AR333" s="66">
        <f t="shared" ref="AR333:AR396" si="243">IF(AR332&lt;2,AR332+1,1)</f>
        <v>1</v>
      </c>
      <c r="AS333" s="106">
        <f t="shared" si="233"/>
        <v>2</v>
      </c>
      <c r="AT333" s="106">
        <f t="shared" si="204"/>
        <v>0</v>
      </c>
      <c r="AU333" s="154">
        <f t="shared" ref="AU333:AU396" si="244">AU332-AS333+AT333</f>
        <v>-652</v>
      </c>
    </row>
    <row r="334" spans="1:47">
      <c r="A334" s="197">
        <f t="shared" si="239"/>
        <v>324</v>
      </c>
      <c r="B334" s="198">
        <f>Data!B334</f>
        <v>17</v>
      </c>
      <c r="D334" s="112">
        <f t="shared" si="234"/>
        <v>2</v>
      </c>
      <c r="E334" s="116" t="str">
        <f t="shared" si="235"/>
        <v>B</v>
      </c>
      <c r="G334" s="66" t="str">
        <f t="shared" si="207"/>
        <v>L</v>
      </c>
      <c r="H334" s="66">
        <f t="shared" si="236"/>
        <v>1</v>
      </c>
      <c r="I334" s="66">
        <f t="shared" si="208"/>
        <v>2</v>
      </c>
      <c r="J334" s="66">
        <f t="shared" si="240"/>
        <v>2</v>
      </c>
      <c r="K334" s="106">
        <f t="shared" si="209"/>
        <v>2</v>
      </c>
      <c r="L334" s="106">
        <f t="shared" si="210"/>
        <v>0</v>
      </c>
      <c r="M334" s="154">
        <f t="shared" si="211"/>
        <v>-378</v>
      </c>
      <c r="O334" s="66" t="str">
        <f t="shared" si="212"/>
        <v>L</v>
      </c>
      <c r="P334" s="66">
        <f t="shared" si="213"/>
        <v>3</v>
      </c>
      <c r="Q334" s="66">
        <f t="shared" si="214"/>
        <v>2</v>
      </c>
      <c r="R334" s="66">
        <f t="shared" si="237"/>
        <v>2</v>
      </c>
      <c r="S334" s="106">
        <f t="shared" si="215"/>
        <v>2</v>
      </c>
      <c r="T334" s="106">
        <f t="shared" si="216"/>
        <v>0</v>
      </c>
      <c r="U334" s="154">
        <f t="shared" si="217"/>
        <v>165</v>
      </c>
      <c r="W334" s="66" t="str">
        <f t="shared" si="218"/>
        <v>L</v>
      </c>
      <c r="X334" s="66">
        <f t="shared" si="219"/>
        <v>3</v>
      </c>
      <c r="Y334" s="66">
        <f t="shared" si="220"/>
        <v>8</v>
      </c>
      <c r="Z334" s="66">
        <f t="shared" si="221"/>
        <v>1</v>
      </c>
      <c r="AA334" s="106">
        <f t="shared" si="222"/>
        <v>34</v>
      </c>
      <c r="AB334" s="106">
        <f t="shared" si="223"/>
        <v>0</v>
      </c>
      <c r="AC334" s="154">
        <f t="shared" si="224"/>
        <v>53</v>
      </c>
      <c r="AD334" s="155">
        <f t="shared" si="225"/>
        <v>103</v>
      </c>
      <c r="AF334" s="66" t="str">
        <f t="shared" si="226"/>
        <v>L</v>
      </c>
      <c r="AG334" s="66">
        <f t="shared" ref="AG334:AG397" si="245">IF($D334=0,AG333,$D334)</f>
        <v>2</v>
      </c>
      <c r="AH334" s="66">
        <f t="shared" si="227"/>
        <v>7</v>
      </c>
      <c r="AI334" s="66">
        <f t="shared" si="228"/>
        <v>1</v>
      </c>
      <c r="AJ334" s="106">
        <f t="shared" si="229"/>
        <v>21</v>
      </c>
      <c r="AK334" s="106">
        <f t="shared" si="230"/>
        <v>0</v>
      </c>
      <c r="AL334" s="154">
        <f t="shared" si="231"/>
        <v>336</v>
      </c>
      <c r="AM334" s="155">
        <f t="shared" si="232"/>
        <v>388</v>
      </c>
      <c r="AO334" s="66" t="str">
        <f t="shared" si="241"/>
        <v>L</v>
      </c>
      <c r="AP334" s="66">
        <f t="shared" si="238"/>
        <v>2</v>
      </c>
      <c r="AQ334" s="66">
        <f t="shared" si="242"/>
        <v>2</v>
      </c>
      <c r="AR334" s="66">
        <f t="shared" si="243"/>
        <v>2</v>
      </c>
      <c r="AS334" s="106">
        <f t="shared" si="233"/>
        <v>2</v>
      </c>
      <c r="AT334" s="106">
        <f t="shared" ref="AT334:AT397" si="246">IF(AO334="W",AS333*3,0)</f>
        <v>0</v>
      </c>
      <c r="AU334" s="154">
        <f t="shared" si="244"/>
        <v>-654</v>
      </c>
    </row>
    <row r="335" spans="1:47">
      <c r="A335" s="197">
        <f t="shared" si="239"/>
        <v>325</v>
      </c>
      <c r="B335" s="198">
        <f>Data!B335</f>
        <v>4</v>
      </c>
      <c r="D335" s="112">
        <f t="shared" si="234"/>
        <v>1</v>
      </c>
      <c r="E335" s="116" t="str">
        <f t="shared" si="235"/>
        <v>A</v>
      </c>
      <c r="G335" s="66" t="str">
        <f t="shared" si="207"/>
        <v>W</v>
      </c>
      <c r="H335" s="66">
        <f t="shared" si="236"/>
        <v>1</v>
      </c>
      <c r="I335" s="66">
        <f t="shared" si="208"/>
        <v>3</v>
      </c>
      <c r="J335" s="66">
        <f t="shared" si="240"/>
        <v>1</v>
      </c>
      <c r="K335" s="106">
        <f t="shared" si="209"/>
        <v>3</v>
      </c>
      <c r="L335" s="106">
        <f t="shared" si="210"/>
        <v>6</v>
      </c>
      <c r="M335" s="154">
        <f t="shared" si="211"/>
        <v>-375</v>
      </c>
      <c r="O335" s="66" t="str">
        <f t="shared" si="212"/>
        <v>L</v>
      </c>
      <c r="P335" s="66">
        <f t="shared" si="213"/>
        <v>3</v>
      </c>
      <c r="Q335" s="66">
        <f t="shared" si="214"/>
        <v>3</v>
      </c>
      <c r="R335" s="66">
        <f t="shared" si="237"/>
        <v>1</v>
      </c>
      <c r="S335" s="106">
        <f t="shared" si="215"/>
        <v>3</v>
      </c>
      <c r="T335" s="106">
        <f t="shared" si="216"/>
        <v>0</v>
      </c>
      <c r="U335" s="154">
        <f t="shared" si="217"/>
        <v>162</v>
      </c>
      <c r="W335" s="66" t="str">
        <f t="shared" si="218"/>
        <v>L</v>
      </c>
      <c r="X335" s="66">
        <f t="shared" si="219"/>
        <v>3</v>
      </c>
      <c r="Y335" s="66">
        <f t="shared" si="220"/>
        <v>8</v>
      </c>
      <c r="Z335" s="66">
        <f t="shared" si="221"/>
        <v>2</v>
      </c>
      <c r="AA335" s="106">
        <f t="shared" si="222"/>
        <v>34</v>
      </c>
      <c r="AB335" s="106">
        <f t="shared" si="223"/>
        <v>0</v>
      </c>
      <c r="AC335" s="154">
        <f t="shared" si="224"/>
        <v>19</v>
      </c>
      <c r="AD335" s="155">
        <f t="shared" si="225"/>
        <v>103</v>
      </c>
      <c r="AF335" s="66" t="str">
        <f t="shared" si="226"/>
        <v>L</v>
      </c>
      <c r="AG335" s="66">
        <f t="shared" si="245"/>
        <v>1</v>
      </c>
      <c r="AH335" s="66">
        <f t="shared" si="227"/>
        <v>7</v>
      </c>
      <c r="AI335" s="66">
        <f t="shared" si="228"/>
        <v>2</v>
      </c>
      <c r="AJ335" s="106">
        <f t="shared" si="229"/>
        <v>21</v>
      </c>
      <c r="AK335" s="106">
        <f t="shared" si="230"/>
        <v>0</v>
      </c>
      <c r="AL335" s="154">
        <f t="shared" si="231"/>
        <v>315</v>
      </c>
      <c r="AM335" s="155">
        <f t="shared" si="232"/>
        <v>388</v>
      </c>
      <c r="AO335" s="66" t="str">
        <f t="shared" si="241"/>
        <v>L</v>
      </c>
      <c r="AP335" s="66">
        <f t="shared" si="238"/>
        <v>1</v>
      </c>
      <c r="AQ335" s="66">
        <f t="shared" si="242"/>
        <v>3</v>
      </c>
      <c r="AR335" s="66">
        <f t="shared" si="243"/>
        <v>1</v>
      </c>
      <c r="AS335" s="106">
        <f t="shared" si="233"/>
        <v>3</v>
      </c>
      <c r="AT335" s="106">
        <f t="shared" si="246"/>
        <v>0</v>
      </c>
      <c r="AU335" s="154">
        <f t="shared" si="244"/>
        <v>-657</v>
      </c>
    </row>
    <row r="336" spans="1:47">
      <c r="A336" s="197">
        <f t="shared" si="239"/>
        <v>326</v>
      </c>
      <c r="B336" s="198">
        <f>Data!B336</f>
        <v>34</v>
      </c>
      <c r="D336" s="112">
        <f t="shared" si="234"/>
        <v>3</v>
      </c>
      <c r="E336" s="116" t="str">
        <f t="shared" si="235"/>
        <v>A</v>
      </c>
      <c r="G336" s="66" t="str">
        <f t="shared" si="207"/>
        <v>L</v>
      </c>
      <c r="H336" s="66">
        <f t="shared" si="236"/>
        <v>1</v>
      </c>
      <c r="I336" s="66">
        <f t="shared" si="208"/>
        <v>3</v>
      </c>
      <c r="J336" s="66">
        <f t="shared" si="240"/>
        <v>2</v>
      </c>
      <c r="K336" s="106">
        <f t="shared" si="209"/>
        <v>3</v>
      </c>
      <c r="L336" s="106">
        <f t="shared" si="210"/>
        <v>0</v>
      </c>
      <c r="M336" s="154">
        <f t="shared" si="211"/>
        <v>-378</v>
      </c>
      <c r="O336" s="66" t="str">
        <f t="shared" si="212"/>
        <v>W</v>
      </c>
      <c r="P336" s="66">
        <f t="shared" si="213"/>
        <v>3</v>
      </c>
      <c r="Q336" s="66">
        <f t="shared" si="214"/>
        <v>3</v>
      </c>
      <c r="R336" s="66">
        <f t="shared" si="237"/>
        <v>2</v>
      </c>
      <c r="S336" s="106">
        <f t="shared" si="215"/>
        <v>3</v>
      </c>
      <c r="T336" s="106">
        <f t="shared" si="216"/>
        <v>9</v>
      </c>
      <c r="U336" s="154">
        <f t="shared" si="217"/>
        <v>168</v>
      </c>
      <c r="W336" s="66" t="str">
        <f t="shared" si="218"/>
        <v>W</v>
      </c>
      <c r="X336" s="66">
        <f t="shared" si="219"/>
        <v>1</v>
      </c>
      <c r="Y336" s="66">
        <f t="shared" si="220"/>
        <v>1</v>
      </c>
      <c r="Z336" s="66">
        <f t="shared" si="221"/>
        <v>1</v>
      </c>
      <c r="AA336" s="106">
        <f t="shared" si="222"/>
        <v>1</v>
      </c>
      <c r="AB336" s="106">
        <f t="shared" si="223"/>
        <v>102</v>
      </c>
      <c r="AC336" s="154">
        <f t="shared" si="224"/>
        <v>120</v>
      </c>
      <c r="AD336" s="155">
        <f t="shared" si="225"/>
        <v>120</v>
      </c>
      <c r="AF336" s="66" t="str">
        <f t="shared" si="226"/>
        <v>L</v>
      </c>
      <c r="AG336" s="66">
        <f t="shared" si="245"/>
        <v>3</v>
      </c>
      <c r="AH336" s="66">
        <f t="shared" si="227"/>
        <v>8</v>
      </c>
      <c r="AI336" s="66">
        <f t="shared" si="228"/>
        <v>1</v>
      </c>
      <c r="AJ336" s="106">
        <f t="shared" si="229"/>
        <v>34</v>
      </c>
      <c r="AK336" s="106">
        <f t="shared" si="230"/>
        <v>0</v>
      </c>
      <c r="AL336" s="154">
        <f t="shared" si="231"/>
        <v>281</v>
      </c>
      <c r="AM336" s="155">
        <f t="shared" si="232"/>
        <v>388</v>
      </c>
      <c r="AO336" s="66" t="str">
        <f t="shared" si="241"/>
        <v>L</v>
      </c>
      <c r="AP336" s="66">
        <f t="shared" si="238"/>
        <v>3</v>
      </c>
      <c r="AQ336" s="66">
        <f t="shared" si="242"/>
        <v>3</v>
      </c>
      <c r="AR336" s="66">
        <f t="shared" si="243"/>
        <v>2</v>
      </c>
      <c r="AS336" s="106">
        <f t="shared" si="233"/>
        <v>3</v>
      </c>
      <c r="AT336" s="106">
        <f t="shared" si="246"/>
        <v>0</v>
      </c>
      <c r="AU336" s="154">
        <f t="shared" si="244"/>
        <v>-660</v>
      </c>
    </row>
    <row r="337" spans="1:47">
      <c r="A337" s="197">
        <f t="shared" si="239"/>
        <v>327</v>
      </c>
      <c r="B337" s="198">
        <f>Data!B337</f>
        <v>9</v>
      </c>
      <c r="D337" s="112">
        <f t="shared" si="234"/>
        <v>1</v>
      </c>
      <c r="E337" s="116" t="str">
        <f t="shared" si="235"/>
        <v>C</v>
      </c>
      <c r="G337" s="66" t="str">
        <f t="shared" si="207"/>
        <v>W</v>
      </c>
      <c r="H337" s="66">
        <f t="shared" si="236"/>
        <v>1</v>
      </c>
      <c r="I337" s="66">
        <f t="shared" si="208"/>
        <v>4</v>
      </c>
      <c r="J337" s="66">
        <f t="shared" si="240"/>
        <v>1</v>
      </c>
      <c r="K337" s="106">
        <f t="shared" si="209"/>
        <v>5</v>
      </c>
      <c r="L337" s="106">
        <f t="shared" si="210"/>
        <v>9</v>
      </c>
      <c r="M337" s="154">
        <f t="shared" si="211"/>
        <v>-374</v>
      </c>
      <c r="O337" s="66" t="str">
        <f t="shared" si="212"/>
        <v>L</v>
      </c>
      <c r="P337" s="66">
        <f t="shared" si="213"/>
        <v>3</v>
      </c>
      <c r="Q337" s="66">
        <f t="shared" si="214"/>
        <v>4</v>
      </c>
      <c r="R337" s="66">
        <f t="shared" si="237"/>
        <v>1</v>
      </c>
      <c r="S337" s="106">
        <f t="shared" si="215"/>
        <v>5</v>
      </c>
      <c r="T337" s="106">
        <f t="shared" si="216"/>
        <v>0</v>
      </c>
      <c r="U337" s="154">
        <f t="shared" si="217"/>
        <v>163</v>
      </c>
      <c r="W337" s="66" t="str">
        <f t="shared" si="218"/>
        <v>W</v>
      </c>
      <c r="X337" s="66">
        <f t="shared" si="219"/>
        <v>2</v>
      </c>
      <c r="Y337" s="66">
        <f t="shared" si="220"/>
        <v>1</v>
      </c>
      <c r="Z337" s="66">
        <f t="shared" si="221"/>
        <v>1</v>
      </c>
      <c r="AA337" s="106">
        <f t="shared" si="222"/>
        <v>1</v>
      </c>
      <c r="AB337" s="106">
        <f t="shared" si="223"/>
        <v>3</v>
      </c>
      <c r="AC337" s="154">
        <f t="shared" si="224"/>
        <v>122</v>
      </c>
      <c r="AD337" s="155">
        <f t="shared" si="225"/>
        <v>122</v>
      </c>
      <c r="AF337" s="66" t="str">
        <f t="shared" si="226"/>
        <v>L</v>
      </c>
      <c r="AG337" s="66">
        <f t="shared" si="245"/>
        <v>1</v>
      </c>
      <c r="AH337" s="66">
        <f t="shared" si="227"/>
        <v>8</v>
      </c>
      <c r="AI337" s="66">
        <f t="shared" si="228"/>
        <v>2</v>
      </c>
      <c r="AJ337" s="106">
        <f t="shared" si="229"/>
        <v>34</v>
      </c>
      <c r="AK337" s="106">
        <f t="shared" si="230"/>
        <v>0</v>
      </c>
      <c r="AL337" s="154">
        <f t="shared" si="231"/>
        <v>247</v>
      </c>
      <c r="AM337" s="155">
        <f t="shared" si="232"/>
        <v>388</v>
      </c>
      <c r="AO337" s="66" t="str">
        <f t="shared" si="241"/>
        <v>L</v>
      </c>
      <c r="AP337" s="66">
        <f t="shared" si="238"/>
        <v>1</v>
      </c>
      <c r="AQ337" s="66">
        <f t="shared" si="242"/>
        <v>4</v>
      </c>
      <c r="AR337" s="66">
        <f t="shared" si="243"/>
        <v>1</v>
      </c>
      <c r="AS337" s="106">
        <f t="shared" si="233"/>
        <v>5</v>
      </c>
      <c r="AT337" s="106">
        <f t="shared" si="246"/>
        <v>0</v>
      </c>
      <c r="AU337" s="154">
        <f t="shared" si="244"/>
        <v>-665</v>
      </c>
    </row>
    <row r="338" spans="1:47">
      <c r="A338" s="197">
        <f t="shared" si="239"/>
        <v>328</v>
      </c>
      <c r="B338" s="198">
        <f>Data!B338</f>
        <v>7</v>
      </c>
      <c r="D338" s="112">
        <f t="shared" si="234"/>
        <v>1</v>
      </c>
      <c r="E338" s="116" t="str">
        <f t="shared" si="235"/>
        <v>A</v>
      </c>
      <c r="G338" s="66" t="str">
        <f t="shared" si="207"/>
        <v>W</v>
      </c>
      <c r="H338" s="66">
        <f t="shared" si="236"/>
        <v>1</v>
      </c>
      <c r="I338" s="66">
        <f t="shared" si="208"/>
        <v>4</v>
      </c>
      <c r="J338" s="66">
        <f t="shared" si="240"/>
        <v>2</v>
      </c>
      <c r="K338" s="106">
        <f t="shared" si="209"/>
        <v>5</v>
      </c>
      <c r="L338" s="106">
        <f t="shared" si="210"/>
        <v>15</v>
      </c>
      <c r="M338" s="154">
        <f t="shared" si="211"/>
        <v>-364</v>
      </c>
      <c r="O338" s="66" t="str">
        <f t="shared" si="212"/>
        <v>L</v>
      </c>
      <c r="P338" s="66">
        <f t="shared" si="213"/>
        <v>3</v>
      </c>
      <c r="Q338" s="66">
        <f t="shared" si="214"/>
        <v>4</v>
      </c>
      <c r="R338" s="66">
        <f t="shared" si="237"/>
        <v>2</v>
      </c>
      <c r="S338" s="106">
        <f t="shared" si="215"/>
        <v>5</v>
      </c>
      <c r="T338" s="106">
        <f t="shared" si="216"/>
        <v>0</v>
      </c>
      <c r="U338" s="154">
        <f t="shared" si="217"/>
        <v>158</v>
      </c>
      <c r="W338" s="66" t="str">
        <f t="shared" si="218"/>
        <v>L</v>
      </c>
      <c r="X338" s="66">
        <f t="shared" si="219"/>
        <v>3</v>
      </c>
      <c r="Y338" s="66">
        <f t="shared" si="220"/>
        <v>1</v>
      </c>
      <c r="Z338" s="66">
        <f t="shared" si="221"/>
        <v>1</v>
      </c>
      <c r="AA338" s="106">
        <f t="shared" si="222"/>
        <v>1</v>
      </c>
      <c r="AB338" s="106">
        <f t="shared" si="223"/>
        <v>0</v>
      </c>
      <c r="AC338" s="154">
        <f t="shared" si="224"/>
        <v>121</v>
      </c>
      <c r="AD338" s="155">
        <f t="shared" si="225"/>
        <v>122</v>
      </c>
      <c r="AF338" s="66" t="str">
        <f t="shared" si="226"/>
        <v>W</v>
      </c>
      <c r="AG338" s="66">
        <f t="shared" si="245"/>
        <v>1</v>
      </c>
      <c r="AH338" s="66">
        <f t="shared" si="227"/>
        <v>1</v>
      </c>
      <c r="AI338" s="66">
        <f t="shared" si="228"/>
        <v>1</v>
      </c>
      <c r="AJ338" s="106">
        <f t="shared" si="229"/>
        <v>1</v>
      </c>
      <c r="AK338" s="106">
        <f t="shared" si="230"/>
        <v>102</v>
      </c>
      <c r="AL338" s="154">
        <f t="shared" si="231"/>
        <v>348</v>
      </c>
      <c r="AM338" s="155">
        <f t="shared" si="232"/>
        <v>388</v>
      </c>
      <c r="AO338" s="66" t="str">
        <f t="shared" si="241"/>
        <v>W</v>
      </c>
      <c r="AP338" s="66">
        <f t="shared" si="238"/>
        <v>1</v>
      </c>
      <c r="AQ338" s="66">
        <f t="shared" si="242"/>
        <v>4</v>
      </c>
      <c r="AR338" s="66">
        <f t="shared" si="243"/>
        <v>2</v>
      </c>
      <c r="AS338" s="106">
        <f t="shared" si="233"/>
        <v>5</v>
      </c>
      <c r="AT338" s="106">
        <f t="shared" si="246"/>
        <v>15</v>
      </c>
      <c r="AU338" s="154">
        <f t="shared" si="244"/>
        <v>-655</v>
      </c>
    </row>
    <row r="339" spans="1:47">
      <c r="A339" s="197">
        <f t="shared" si="239"/>
        <v>329</v>
      </c>
      <c r="B339" s="198">
        <f>Data!B339</f>
        <v>8</v>
      </c>
      <c r="D339" s="112">
        <f t="shared" si="234"/>
        <v>1</v>
      </c>
      <c r="E339" s="116" t="str">
        <f t="shared" si="235"/>
        <v>B</v>
      </c>
      <c r="G339" s="66" t="str">
        <f t="shared" si="207"/>
        <v>W</v>
      </c>
      <c r="H339" s="66">
        <f t="shared" si="236"/>
        <v>1</v>
      </c>
      <c r="I339" s="66">
        <f t="shared" si="208"/>
        <v>5</v>
      </c>
      <c r="J339" s="66">
        <f t="shared" si="240"/>
        <v>1</v>
      </c>
      <c r="K339" s="106">
        <f t="shared" si="209"/>
        <v>8</v>
      </c>
      <c r="L339" s="106">
        <f t="shared" si="210"/>
        <v>15</v>
      </c>
      <c r="M339" s="154">
        <f t="shared" si="211"/>
        <v>-357</v>
      </c>
      <c r="O339" s="66" t="str">
        <f t="shared" si="212"/>
        <v>L</v>
      </c>
      <c r="P339" s="66">
        <f t="shared" si="213"/>
        <v>3</v>
      </c>
      <c r="Q339" s="66">
        <f t="shared" si="214"/>
        <v>5</v>
      </c>
      <c r="R339" s="66">
        <f t="shared" si="237"/>
        <v>1</v>
      </c>
      <c r="S339" s="106">
        <f t="shared" si="215"/>
        <v>8</v>
      </c>
      <c r="T339" s="106">
        <f t="shared" si="216"/>
        <v>0</v>
      </c>
      <c r="U339" s="154">
        <f t="shared" si="217"/>
        <v>150</v>
      </c>
      <c r="W339" s="66" t="str">
        <f t="shared" si="218"/>
        <v>L</v>
      </c>
      <c r="X339" s="66">
        <f t="shared" si="219"/>
        <v>3</v>
      </c>
      <c r="Y339" s="66">
        <f t="shared" si="220"/>
        <v>1</v>
      </c>
      <c r="Z339" s="66">
        <f t="shared" si="221"/>
        <v>2</v>
      </c>
      <c r="AA339" s="106">
        <f t="shared" si="222"/>
        <v>1</v>
      </c>
      <c r="AB339" s="106">
        <f t="shared" si="223"/>
        <v>0</v>
      </c>
      <c r="AC339" s="154">
        <f t="shared" si="224"/>
        <v>120</v>
      </c>
      <c r="AD339" s="155">
        <f t="shared" si="225"/>
        <v>122</v>
      </c>
      <c r="AF339" s="66" t="str">
        <f t="shared" si="226"/>
        <v>W</v>
      </c>
      <c r="AG339" s="66">
        <f t="shared" si="245"/>
        <v>1</v>
      </c>
      <c r="AH339" s="66">
        <f t="shared" si="227"/>
        <v>1</v>
      </c>
      <c r="AI339" s="66">
        <f t="shared" si="228"/>
        <v>2</v>
      </c>
      <c r="AJ339" s="106">
        <f t="shared" si="229"/>
        <v>1</v>
      </c>
      <c r="AK339" s="106">
        <f t="shared" si="230"/>
        <v>3</v>
      </c>
      <c r="AL339" s="154">
        <f t="shared" si="231"/>
        <v>350</v>
      </c>
      <c r="AM339" s="155">
        <f t="shared" si="232"/>
        <v>388</v>
      </c>
      <c r="AO339" s="66" t="str">
        <f t="shared" si="241"/>
        <v>W</v>
      </c>
      <c r="AP339" s="66">
        <f t="shared" si="238"/>
        <v>1</v>
      </c>
      <c r="AQ339" s="66">
        <f t="shared" si="242"/>
        <v>5</v>
      </c>
      <c r="AR339" s="66">
        <f t="shared" si="243"/>
        <v>1</v>
      </c>
      <c r="AS339" s="106">
        <f t="shared" si="233"/>
        <v>8</v>
      </c>
      <c r="AT339" s="106">
        <f t="shared" si="246"/>
        <v>15</v>
      </c>
      <c r="AU339" s="154">
        <f t="shared" si="244"/>
        <v>-648</v>
      </c>
    </row>
    <row r="340" spans="1:47">
      <c r="A340" s="197">
        <f t="shared" si="239"/>
        <v>330</v>
      </c>
      <c r="B340" s="198">
        <f>Data!B340</f>
        <v>33</v>
      </c>
      <c r="D340" s="112">
        <f t="shared" si="234"/>
        <v>3</v>
      </c>
      <c r="E340" s="116" t="str">
        <f t="shared" si="235"/>
        <v>C</v>
      </c>
      <c r="G340" s="66" t="str">
        <f t="shared" si="207"/>
        <v>L</v>
      </c>
      <c r="H340" s="66">
        <f t="shared" si="236"/>
        <v>1</v>
      </c>
      <c r="I340" s="66">
        <f t="shared" si="208"/>
        <v>5</v>
      </c>
      <c r="J340" s="66">
        <f t="shared" si="240"/>
        <v>2</v>
      </c>
      <c r="K340" s="106">
        <f t="shared" si="209"/>
        <v>8</v>
      </c>
      <c r="L340" s="106">
        <f t="shared" si="210"/>
        <v>0</v>
      </c>
      <c r="M340" s="154">
        <f t="shared" si="211"/>
        <v>-365</v>
      </c>
      <c r="O340" s="66" t="str">
        <f t="shared" si="212"/>
        <v>W</v>
      </c>
      <c r="P340" s="66">
        <f t="shared" si="213"/>
        <v>3</v>
      </c>
      <c r="Q340" s="66">
        <f t="shared" si="214"/>
        <v>5</v>
      </c>
      <c r="R340" s="66">
        <f t="shared" si="237"/>
        <v>2</v>
      </c>
      <c r="S340" s="106">
        <f t="shared" si="215"/>
        <v>8</v>
      </c>
      <c r="T340" s="106">
        <f t="shared" si="216"/>
        <v>24</v>
      </c>
      <c r="U340" s="154">
        <f t="shared" si="217"/>
        <v>166</v>
      </c>
      <c r="W340" s="66" t="str">
        <f t="shared" si="218"/>
        <v>W</v>
      </c>
      <c r="X340" s="66">
        <f t="shared" si="219"/>
        <v>3</v>
      </c>
      <c r="Y340" s="66">
        <f t="shared" si="220"/>
        <v>2</v>
      </c>
      <c r="Z340" s="66">
        <f t="shared" si="221"/>
        <v>1</v>
      </c>
      <c r="AA340" s="106">
        <f t="shared" si="222"/>
        <v>2</v>
      </c>
      <c r="AB340" s="106">
        <f t="shared" si="223"/>
        <v>3</v>
      </c>
      <c r="AC340" s="154">
        <f t="shared" si="224"/>
        <v>121</v>
      </c>
      <c r="AD340" s="155">
        <f t="shared" si="225"/>
        <v>122</v>
      </c>
      <c r="AF340" s="66" t="str">
        <f t="shared" si="226"/>
        <v>L</v>
      </c>
      <c r="AG340" s="66">
        <f t="shared" si="245"/>
        <v>3</v>
      </c>
      <c r="AH340" s="66">
        <f t="shared" si="227"/>
        <v>2</v>
      </c>
      <c r="AI340" s="66">
        <f t="shared" si="228"/>
        <v>1</v>
      </c>
      <c r="AJ340" s="106">
        <f t="shared" si="229"/>
        <v>2</v>
      </c>
      <c r="AK340" s="106">
        <f t="shared" si="230"/>
        <v>0</v>
      </c>
      <c r="AL340" s="154">
        <f t="shared" si="231"/>
        <v>348</v>
      </c>
      <c r="AM340" s="155">
        <f t="shared" si="232"/>
        <v>388</v>
      </c>
      <c r="AO340" s="66" t="str">
        <f t="shared" si="241"/>
        <v>L</v>
      </c>
      <c r="AP340" s="66">
        <f t="shared" si="238"/>
        <v>3</v>
      </c>
      <c r="AQ340" s="66">
        <f t="shared" si="242"/>
        <v>5</v>
      </c>
      <c r="AR340" s="66">
        <f t="shared" si="243"/>
        <v>2</v>
      </c>
      <c r="AS340" s="106">
        <f t="shared" si="233"/>
        <v>8</v>
      </c>
      <c r="AT340" s="106">
        <f t="shared" si="246"/>
        <v>0</v>
      </c>
      <c r="AU340" s="154">
        <f t="shared" si="244"/>
        <v>-656</v>
      </c>
    </row>
    <row r="341" spans="1:47">
      <c r="A341" s="197">
        <f t="shared" si="239"/>
        <v>331</v>
      </c>
      <c r="B341" s="198">
        <f>Data!B341</f>
        <v>7</v>
      </c>
      <c r="D341" s="112">
        <f t="shared" si="234"/>
        <v>1</v>
      </c>
      <c r="E341" s="116" t="str">
        <f t="shared" si="235"/>
        <v>A</v>
      </c>
      <c r="G341" s="66" t="str">
        <f t="shared" si="207"/>
        <v>W</v>
      </c>
      <c r="H341" s="66">
        <f t="shared" si="236"/>
        <v>1</v>
      </c>
      <c r="I341" s="66">
        <f t="shared" si="208"/>
        <v>6</v>
      </c>
      <c r="J341" s="66">
        <f t="shared" si="240"/>
        <v>1</v>
      </c>
      <c r="K341" s="106">
        <f t="shared" si="209"/>
        <v>13</v>
      </c>
      <c r="L341" s="106">
        <f t="shared" si="210"/>
        <v>24</v>
      </c>
      <c r="M341" s="154">
        <f t="shared" si="211"/>
        <v>-354</v>
      </c>
      <c r="O341" s="66" t="str">
        <f t="shared" si="212"/>
        <v>L</v>
      </c>
      <c r="P341" s="66">
        <f t="shared" si="213"/>
        <v>3</v>
      </c>
      <c r="Q341" s="66">
        <f t="shared" si="214"/>
        <v>6</v>
      </c>
      <c r="R341" s="66">
        <f t="shared" si="237"/>
        <v>1</v>
      </c>
      <c r="S341" s="106">
        <f t="shared" si="215"/>
        <v>13</v>
      </c>
      <c r="T341" s="106">
        <f t="shared" si="216"/>
        <v>0</v>
      </c>
      <c r="U341" s="154">
        <f t="shared" si="217"/>
        <v>153</v>
      </c>
      <c r="W341" s="66" t="str">
        <f t="shared" si="218"/>
        <v>L</v>
      </c>
      <c r="X341" s="66">
        <f t="shared" si="219"/>
        <v>3</v>
      </c>
      <c r="Y341" s="66">
        <f t="shared" si="220"/>
        <v>2</v>
      </c>
      <c r="Z341" s="66">
        <f t="shared" si="221"/>
        <v>2</v>
      </c>
      <c r="AA341" s="106">
        <f t="shared" si="222"/>
        <v>2</v>
      </c>
      <c r="AB341" s="106">
        <f t="shared" si="223"/>
        <v>0</v>
      </c>
      <c r="AC341" s="154">
        <f t="shared" si="224"/>
        <v>119</v>
      </c>
      <c r="AD341" s="155">
        <f t="shared" si="225"/>
        <v>122</v>
      </c>
      <c r="AF341" s="66" t="str">
        <f t="shared" si="226"/>
        <v>L</v>
      </c>
      <c r="AG341" s="66">
        <f t="shared" si="245"/>
        <v>1</v>
      </c>
      <c r="AH341" s="66">
        <f t="shared" si="227"/>
        <v>2</v>
      </c>
      <c r="AI341" s="66">
        <f t="shared" si="228"/>
        <v>2</v>
      </c>
      <c r="AJ341" s="106">
        <f t="shared" si="229"/>
        <v>2</v>
      </c>
      <c r="AK341" s="106">
        <f t="shared" si="230"/>
        <v>0</v>
      </c>
      <c r="AL341" s="154">
        <f t="shared" si="231"/>
        <v>346</v>
      </c>
      <c r="AM341" s="155">
        <f t="shared" si="232"/>
        <v>388</v>
      </c>
      <c r="AO341" s="66" t="str">
        <f t="shared" si="241"/>
        <v>L</v>
      </c>
      <c r="AP341" s="66">
        <f t="shared" si="238"/>
        <v>1</v>
      </c>
      <c r="AQ341" s="66">
        <f t="shared" si="242"/>
        <v>6</v>
      </c>
      <c r="AR341" s="66">
        <f t="shared" si="243"/>
        <v>1</v>
      </c>
      <c r="AS341" s="106">
        <f t="shared" si="233"/>
        <v>13</v>
      </c>
      <c r="AT341" s="106">
        <f t="shared" si="246"/>
        <v>0</v>
      </c>
      <c r="AU341" s="154">
        <f t="shared" si="244"/>
        <v>-669</v>
      </c>
    </row>
    <row r="342" spans="1:47">
      <c r="A342" s="197">
        <f t="shared" si="239"/>
        <v>332</v>
      </c>
      <c r="B342" s="198">
        <f>Data!B342</f>
        <v>18</v>
      </c>
      <c r="D342" s="112">
        <f t="shared" si="234"/>
        <v>2</v>
      </c>
      <c r="E342" s="116" t="str">
        <f t="shared" si="235"/>
        <v>C</v>
      </c>
      <c r="G342" s="66" t="str">
        <f t="shared" si="207"/>
        <v>L</v>
      </c>
      <c r="H342" s="66">
        <f t="shared" si="236"/>
        <v>1</v>
      </c>
      <c r="I342" s="66">
        <f t="shared" si="208"/>
        <v>6</v>
      </c>
      <c r="J342" s="66">
        <f t="shared" si="240"/>
        <v>2</v>
      </c>
      <c r="K342" s="106">
        <f t="shared" si="209"/>
        <v>13</v>
      </c>
      <c r="L342" s="106">
        <f t="shared" si="210"/>
        <v>0</v>
      </c>
      <c r="M342" s="154">
        <f t="shared" si="211"/>
        <v>-367</v>
      </c>
      <c r="O342" s="66" t="str">
        <f t="shared" si="212"/>
        <v>L</v>
      </c>
      <c r="P342" s="66">
        <f t="shared" si="213"/>
        <v>3</v>
      </c>
      <c r="Q342" s="66">
        <f t="shared" si="214"/>
        <v>6</v>
      </c>
      <c r="R342" s="66">
        <f t="shared" si="237"/>
        <v>2</v>
      </c>
      <c r="S342" s="106">
        <f t="shared" si="215"/>
        <v>13</v>
      </c>
      <c r="T342" s="106">
        <f t="shared" si="216"/>
        <v>0</v>
      </c>
      <c r="U342" s="154">
        <f t="shared" si="217"/>
        <v>140</v>
      </c>
      <c r="W342" s="66" t="str">
        <f t="shared" si="218"/>
        <v>L</v>
      </c>
      <c r="X342" s="66">
        <f t="shared" si="219"/>
        <v>3</v>
      </c>
      <c r="Y342" s="66">
        <f t="shared" si="220"/>
        <v>3</v>
      </c>
      <c r="Z342" s="66">
        <f t="shared" si="221"/>
        <v>1</v>
      </c>
      <c r="AA342" s="106">
        <f t="shared" si="222"/>
        <v>3</v>
      </c>
      <c r="AB342" s="106">
        <f t="shared" si="223"/>
        <v>0</v>
      </c>
      <c r="AC342" s="154">
        <f t="shared" si="224"/>
        <v>116</v>
      </c>
      <c r="AD342" s="155">
        <f t="shared" si="225"/>
        <v>122</v>
      </c>
      <c r="AF342" s="66" t="str">
        <f t="shared" si="226"/>
        <v>L</v>
      </c>
      <c r="AG342" s="66">
        <f t="shared" si="245"/>
        <v>2</v>
      </c>
      <c r="AH342" s="66">
        <f t="shared" si="227"/>
        <v>3</v>
      </c>
      <c r="AI342" s="66">
        <f t="shared" si="228"/>
        <v>1</v>
      </c>
      <c r="AJ342" s="106">
        <f t="shared" si="229"/>
        <v>3</v>
      </c>
      <c r="AK342" s="106">
        <f t="shared" si="230"/>
        <v>0</v>
      </c>
      <c r="AL342" s="154">
        <f t="shared" si="231"/>
        <v>343</v>
      </c>
      <c r="AM342" s="155">
        <f t="shared" si="232"/>
        <v>388</v>
      </c>
      <c r="AO342" s="66" t="str">
        <f t="shared" si="241"/>
        <v>L</v>
      </c>
      <c r="AP342" s="66">
        <f t="shared" si="238"/>
        <v>2</v>
      </c>
      <c r="AQ342" s="66">
        <f t="shared" si="242"/>
        <v>6</v>
      </c>
      <c r="AR342" s="66">
        <f t="shared" si="243"/>
        <v>2</v>
      </c>
      <c r="AS342" s="106">
        <f t="shared" si="233"/>
        <v>13</v>
      </c>
      <c r="AT342" s="106">
        <f t="shared" si="246"/>
        <v>0</v>
      </c>
      <c r="AU342" s="154">
        <f t="shared" si="244"/>
        <v>-682</v>
      </c>
    </row>
    <row r="343" spans="1:47">
      <c r="A343" s="197">
        <f t="shared" si="239"/>
        <v>333</v>
      </c>
      <c r="B343" s="198">
        <f>Data!B343</f>
        <v>18</v>
      </c>
      <c r="D343" s="112">
        <f t="shared" si="234"/>
        <v>2</v>
      </c>
      <c r="E343" s="116" t="str">
        <f t="shared" si="235"/>
        <v>C</v>
      </c>
      <c r="G343" s="66" t="str">
        <f t="shared" si="207"/>
        <v>L</v>
      </c>
      <c r="H343" s="66">
        <f t="shared" si="236"/>
        <v>1</v>
      </c>
      <c r="I343" s="66">
        <f t="shared" si="208"/>
        <v>7</v>
      </c>
      <c r="J343" s="66">
        <f t="shared" si="240"/>
        <v>1</v>
      </c>
      <c r="K343" s="106">
        <f t="shared" si="209"/>
        <v>21</v>
      </c>
      <c r="L343" s="106">
        <f t="shared" si="210"/>
        <v>0</v>
      </c>
      <c r="M343" s="154">
        <f t="shared" si="211"/>
        <v>-388</v>
      </c>
      <c r="O343" s="66" t="str">
        <f t="shared" si="212"/>
        <v>L</v>
      </c>
      <c r="P343" s="66">
        <f t="shared" si="213"/>
        <v>3</v>
      </c>
      <c r="Q343" s="66">
        <f t="shared" si="214"/>
        <v>7</v>
      </c>
      <c r="R343" s="66">
        <f t="shared" si="237"/>
        <v>1</v>
      </c>
      <c r="S343" s="106">
        <f t="shared" si="215"/>
        <v>21</v>
      </c>
      <c r="T343" s="106">
        <f t="shared" si="216"/>
        <v>0</v>
      </c>
      <c r="U343" s="154">
        <f t="shared" si="217"/>
        <v>119</v>
      </c>
      <c r="W343" s="66" t="str">
        <f t="shared" si="218"/>
        <v>L</v>
      </c>
      <c r="X343" s="66">
        <f t="shared" si="219"/>
        <v>3</v>
      </c>
      <c r="Y343" s="66">
        <f t="shared" si="220"/>
        <v>3</v>
      </c>
      <c r="Z343" s="66">
        <f t="shared" si="221"/>
        <v>2</v>
      </c>
      <c r="AA343" s="106">
        <f t="shared" si="222"/>
        <v>3</v>
      </c>
      <c r="AB343" s="106">
        <f t="shared" si="223"/>
        <v>0</v>
      </c>
      <c r="AC343" s="154">
        <f t="shared" si="224"/>
        <v>113</v>
      </c>
      <c r="AD343" s="155">
        <f t="shared" si="225"/>
        <v>122</v>
      </c>
      <c r="AF343" s="66" t="str">
        <f t="shared" si="226"/>
        <v>W</v>
      </c>
      <c r="AG343" s="66">
        <f t="shared" si="245"/>
        <v>2</v>
      </c>
      <c r="AH343" s="66">
        <f t="shared" si="227"/>
        <v>3</v>
      </c>
      <c r="AI343" s="66">
        <f t="shared" si="228"/>
        <v>2</v>
      </c>
      <c r="AJ343" s="106">
        <f t="shared" si="229"/>
        <v>3</v>
      </c>
      <c r="AK343" s="106">
        <f t="shared" si="230"/>
        <v>9</v>
      </c>
      <c r="AL343" s="154">
        <f t="shared" si="231"/>
        <v>349</v>
      </c>
      <c r="AM343" s="155">
        <f t="shared" si="232"/>
        <v>388</v>
      </c>
      <c r="AO343" s="66" t="str">
        <f t="shared" si="241"/>
        <v>W</v>
      </c>
      <c r="AP343" s="66">
        <f t="shared" si="238"/>
        <v>2</v>
      </c>
      <c r="AQ343" s="66">
        <f t="shared" si="242"/>
        <v>7</v>
      </c>
      <c r="AR343" s="66">
        <f t="shared" si="243"/>
        <v>1</v>
      </c>
      <c r="AS343" s="106">
        <f t="shared" si="233"/>
        <v>21</v>
      </c>
      <c r="AT343" s="106">
        <f t="shared" si="246"/>
        <v>39</v>
      </c>
      <c r="AU343" s="154">
        <f t="shared" si="244"/>
        <v>-664</v>
      </c>
    </row>
    <row r="344" spans="1:47">
      <c r="A344" s="197">
        <f t="shared" si="239"/>
        <v>334</v>
      </c>
      <c r="B344" s="198">
        <f>Data!B344</f>
        <v>4</v>
      </c>
      <c r="D344" s="112">
        <f t="shared" si="234"/>
        <v>1</v>
      </c>
      <c r="E344" s="116" t="str">
        <f t="shared" si="235"/>
        <v>A</v>
      </c>
      <c r="G344" s="66" t="str">
        <f t="shared" si="207"/>
        <v>W</v>
      </c>
      <c r="H344" s="66">
        <f t="shared" si="236"/>
        <v>1</v>
      </c>
      <c r="I344" s="66">
        <f t="shared" si="208"/>
        <v>7</v>
      </c>
      <c r="J344" s="66">
        <f t="shared" si="240"/>
        <v>2</v>
      </c>
      <c r="K344" s="106">
        <f t="shared" si="209"/>
        <v>21</v>
      </c>
      <c r="L344" s="106">
        <f t="shared" si="210"/>
        <v>63</v>
      </c>
      <c r="M344" s="154">
        <f t="shared" si="211"/>
        <v>-346</v>
      </c>
      <c r="O344" s="66" t="str">
        <f t="shared" si="212"/>
        <v>L</v>
      </c>
      <c r="P344" s="66">
        <f t="shared" si="213"/>
        <v>3</v>
      </c>
      <c r="Q344" s="66">
        <f t="shared" si="214"/>
        <v>7</v>
      </c>
      <c r="R344" s="66">
        <f t="shared" si="237"/>
        <v>2</v>
      </c>
      <c r="S344" s="106">
        <f t="shared" si="215"/>
        <v>21</v>
      </c>
      <c r="T344" s="106">
        <f t="shared" si="216"/>
        <v>0</v>
      </c>
      <c r="U344" s="154">
        <f t="shared" si="217"/>
        <v>98</v>
      </c>
      <c r="W344" s="66" t="str">
        <f t="shared" si="218"/>
        <v>L</v>
      </c>
      <c r="X344" s="66">
        <f t="shared" si="219"/>
        <v>3</v>
      </c>
      <c r="Y344" s="66">
        <f t="shared" si="220"/>
        <v>4</v>
      </c>
      <c r="Z344" s="66">
        <f t="shared" si="221"/>
        <v>1</v>
      </c>
      <c r="AA344" s="106">
        <f t="shared" si="222"/>
        <v>5</v>
      </c>
      <c r="AB344" s="106">
        <f t="shared" si="223"/>
        <v>0</v>
      </c>
      <c r="AC344" s="154">
        <f t="shared" si="224"/>
        <v>108</v>
      </c>
      <c r="AD344" s="155">
        <f t="shared" si="225"/>
        <v>122</v>
      </c>
      <c r="AF344" s="66" t="str">
        <f t="shared" si="226"/>
        <v>L</v>
      </c>
      <c r="AG344" s="66">
        <f t="shared" si="245"/>
        <v>1</v>
      </c>
      <c r="AH344" s="66">
        <f t="shared" si="227"/>
        <v>4</v>
      </c>
      <c r="AI344" s="66">
        <f t="shared" si="228"/>
        <v>1</v>
      </c>
      <c r="AJ344" s="106">
        <f t="shared" si="229"/>
        <v>5</v>
      </c>
      <c r="AK344" s="106">
        <f t="shared" si="230"/>
        <v>0</v>
      </c>
      <c r="AL344" s="154">
        <f t="shared" si="231"/>
        <v>344</v>
      </c>
      <c r="AM344" s="155">
        <f t="shared" si="232"/>
        <v>388</v>
      </c>
      <c r="AO344" s="66" t="str">
        <f t="shared" si="241"/>
        <v>L</v>
      </c>
      <c r="AP344" s="66">
        <f t="shared" si="238"/>
        <v>1</v>
      </c>
      <c r="AQ344" s="66">
        <f t="shared" si="242"/>
        <v>7</v>
      </c>
      <c r="AR344" s="66">
        <f t="shared" si="243"/>
        <v>2</v>
      </c>
      <c r="AS344" s="106">
        <f t="shared" si="233"/>
        <v>21</v>
      </c>
      <c r="AT344" s="106">
        <f t="shared" si="246"/>
        <v>0</v>
      </c>
      <c r="AU344" s="154">
        <f t="shared" si="244"/>
        <v>-685</v>
      </c>
    </row>
    <row r="345" spans="1:47">
      <c r="A345" s="197">
        <f t="shared" si="239"/>
        <v>335</v>
      </c>
      <c r="B345" s="198">
        <f>Data!B345</f>
        <v>23</v>
      </c>
      <c r="D345" s="112">
        <f t="shared" si="234"/>
        <v>2</v>
      </c>
      <c r="E345" s="116" t="str">
        <f t="shared" si="235"/>
        <v>B</v>
      </c>
      <c r="G345" s="66" t="str">
        <f t="shared" si="207"/>
        <v>L</v>
      </c>
      <c r="H345" s="66">
        <f t="shared" si="236"/>
        <v>1</v>
      </c>
      <c r="I345" s="66">
        <f t="shared" si="208"/>
        <v>8</v>
      </c>
      <c r="J345" s="66">
        <f t="shared" si="240"/>
        <v>1</v>
      </c>
      <c r="K345" s="106">
        <f t="shared" si="209"/>
        <v>34</v>
      </c>
      <c r="L345" s="106">
        <f t="shared" si="210"/>
        <v>0</v>
      </c>
      <c r="M345" s="154">
        <f t="shared" si="211"/>
        <v>-380</v>
      </c>
      <c r="O345" s="66" t="str">
        <f t="shared" si="212"/>
        <v>L</v>
      </c>
      <c r="P345" s="66">
        <f t="shared" si="213"/>
        <v>3</v>
      </c>
      <c r="Q345" s="66">
        <f t="shared" si="214"/>
        <v>8</v>
      </c>
      <c r="R345" s="66">
        <f t="shared" si="237"/>
        <v>1</v>
      </c>
      <c r="S345" s="106">
        <f t="shared" si="215"/>
        <v>34</v>
      </c>
      <c r="T345" s="106">
        <f t="shared" si="216"/>
        <v>0</v>
      </c>
      <c r="U345" s="154">
        <f t="shared" si="217"/>
        <v>64</v>
      </c>
      <c r="W345" s="66" t="str">
        <f t="shared" si="218"/>
        <v>L</v>
      </c>
      <c r="X345" s="66">
        <f t="shared" si="219"/>
        <v>3</v>
      </c>
      <c r="Y345" s="66">
        <f t="shared" si="220"/>
        <v>4</v>
      </c>
      <c r="Z345" s="66">
        <f t="shared" si="221"/>
        <v>2</v>
      </c>
      <c r="AA345" s="106">
        <f t="shared" si="222"/>
        <v>5</v>
      </c>
      <c r="AB345" s="106">
        <f t="shared" si="223"/>
        <v>0</v>
      </c>
      <c r="AC345" s="154">
        <f t="shared" si="224"/>
        <v>103</v>
      </c>
      <c r="AD345" s="155">
        <f t="shared" si="225"/>
        <v>122</v>
      </c>
      <c r="AF345" s="66" t="str">
        <f t="shared" si="226"/>
        <v>L</v>
      </c>
      <c r="AG345" s="66">
        <f t="shared" si="245"/>
        <v>2</v>
      </c>
      <c r="AH345" s="66">
        <f t="shared" si="227"/>
        <v>4</v>
      </c>
      <c r="AI345" s="66">
        <f t="shared" si="228"/>
        <v>2</v>
      </c>
      <c r="AJ345" s="106">
        <f t="shared" si="229"/>
        <v>5</v>
      </c>
      <c r="AK345" s="106">
        <f t="shared" si="230"/>
        <v>0</v>
      </c>
      <c r="AL345" s="154">
        <f t="shared" si="231"/>
        <v>339</v>
      </c>
      <c r="AM345" s="155">
        <f t="shared" si="232"/>
        <v>388</v>
      </c>
      <c r="AO345" s="66" t="str">
        <f t="shared" si="241"/>
        <v>L</v>
      </c>
      <c r="AP345" s="66">
        <f t="shared" si="238"/>
        <v>2</v>
      </c>
      <c r="AQ345" s="66">
        <f t="shared" si="242"/>
        <v>8</v>
      </c>
      <c r="AR345" s="66">
        <f t="shared" si="243"/>
        <v>1</v>
      </c>
      <c r="AS345" s="106">
        <f t="shared" si="233"/>
        <v>34</v>
      </c>
      <c r="AT345" s="106">
        <f t="shared" si="246"/>
        <v>0</v>
      </c>
      <c r="AU345" s="154">
        <f t="shared" si="244"/>
        <v>-719</v>
      </c>
    </row>
    <row r="346" spans="1:47">
      <c r="A346" s="197">
        <f t="shared" si="239"/>
        <v>336</v>
      </c>
      <c r="B346" s="198">
        <f>Data!B346</f>
        <v>5</v>
      </c>
      <c r="D346" s="112">
        <f t="shared" si="234"/>
        <v>1</v>
      </c>
      <c r="E346" s="116" t="str">
        <f t="shared" si="235"/>
        <v>B</v>
      </c>
      <c r="G346" s="66" t="str">
        <f t="shared" si="207"/>
        <v>W</v>
      </c>
      <c r="H346" s="66">
        <f t="shared" si="236"/>
        <v>1</v>
      </c>
      <c r="I346" s="66">
        <f t="shared" si="208"/>
        <v>8</v>
      </c>
      <c r="J346" s="66">
        <f t="shared" si="240"/>
        <v>2</v>
      </c>
      <c r="K346" s="106">
        <f t="shared" si="209"/>
        <v>34</v>
      </c>
      <c r="L346" s="106">
        <f t="shared" si="210"/>
        <v>102</v>
      </c>
      <c r="M346" s="154">
        <f t="shared" si="211"/>
        <v>-312</v>
      </c>
      <c r="O346" s="66" t="str">
        <f t="shared" si="212"/>
        <v>L</v>
      </c>
      <c r="P346" s="66">
        <f t="shared" si="213"/>
        <v>3</v>
      </c>
      <c r="Q346" s="66">
        <f t="shared" si="214"/>
        <v>8</v>
      </c>
      <c r="R346" s="66">
        <f t="shared" si="237"/>
        <v>2</v>
      </c>
      <c r="S346" s="106">
        <f t="shared" si="215"/>
        <v>34</v>
      </c>
      <c r="T346" s="106">
        <f t="shared" si="216"/>
        <v>0</v>
      </c>
      <c r="U346" s="154">
        <f t="shared" si="217"/>
        <v>30</v>
      </c>
      <c r="W346" s="66" t="str">
        <f t="shared" si="218"/>
        <v>L</v>
      </c>
      <c r="X346" s="66">
        <f t="shared" si="219"/>
        <v>3</v>
      </c>
      <c r="Y346" s="66">
        <f t="shared" si="220"/>
        <v>5</v>
      </c>
      <c r="Z346" s="66">
        <f t="shared" si="221"/>
        <v>1</v>
      </c>
      <c r="AA346" s="106">
        <f t="shared" si="222"/>
        <v>8</v>
      </c>
      <c r="AB346" s="106">
        <f t="shared" si="223"/>
        <v>0</v>
      </c>
      <c r="AC346" s="154">
        <f t="shared" si="224"/>
        <v>95</v>
      </c>
      <c r="AD346" s="155">
        <f t="shared" si="225"/>
        <v>122</v>
      </c>
      <c r="AF346" s="66" t="str">
        <f t="shared" si="226"/>
        <v>L</v>
      </c>
      <c r="AG346" s="66">
        <f t="shared" si="245"/>
        <v>1</v>
      </c>
      <c r="AH346" s="66">
        <f t="shared" si="227"/>
        <v>5</v>
      </c>
      <c r="AI346" s="66">
        <f t="shared" si="228"/>
        <v>1</v>
      </c>
      <c r="AJ346" s="106">
        <f t="shared" si="229"/>
        <v>8</v>
      </c>
      <c r="AK346" s="106">
        <f t="shared" si="230"/>
        <v>0</v>
      </c>
      <c r="AL346" s="154">
        <f t="shared" si="231"/>
        <v>331</v>
      </c>
      <c r="AM346" s="155">
        <f t="shared" si="232"/>
        <v>388</v>
      </c>
      <c r="AO346" s="66" t="str">
        <f t="shared" si="241"/>
        <v>L</v>
      </c>
      <c r="AP346" s="66">
        <f t="shared" si="238"/>
        <v>1</v>
      </c>
      <c r="AQ346" s="66">
        <f t="shared" si="242"/>
        <v>8</v>
      </c>
      <c r="AR346" s="66">
        <f t="shared" si="243"/>
        <v>2</v>
      </c>
      <c r="AS346" s="106">
        <f t="shared" si="233"/>
        <v>34</v>
      </c>
      <c r="AT346" s="106">
        <f t="shared" si="246"/>
        <v>0</v>
      </c>
      <c r="AU346" s="154">
        <f t="shared" si="244"/>
        <v>-753</v>
      </c>
    </row>
    <row r="347" spans="1:47">
      <c r="A347" s="197">
        <f t="shared" si="239"/>
        <v>337</v>
      </c>
      <c r="B347" s="198">
        <f>Data!B347</f>
        <v>16</v>
      </c>
      <c r="D347" s="112">
        <f t="shared" si="234"/>
        <v>2</v>
      </c>
      <c r="E347" s="116" t="str">
        <f t="shared" si="235"/>
        <v>A</v>
      </c>
      <c r="G347" s="66" t="str">
        <f t="shared" si="207"/>
        <v>L</v>
      </c>
      <c r="H347" s="66">
        <f t="shared" si="236"/>
        <v>1</v>
      </c>
      <c r="I347" s="66">
        <f t="shared" si="208"/>
        <v>1</v>
      </c>
      <c r="J347" s="66">
        <f t="shared" si="240"/>
        <v>1</v>
      </c>
      <c r="K347" s="106">
        <f t="shared" si="209"/>
        <v>1</v>
      </c>
      <c r="L347" s="106">
        <f t="shared" si="210"/>
        <v>0</v>
      </c>
      <c r="M347" s="154">
        <f t="shared" si="211"/>
        <v>-313</v>
      </c>
      <c r="O347" s="66" t="str">
        <f t="shared" si="212"/>
        <v>L</v>
      </c>
      <c r="P347" s="66">
        <f t="shared" si="213"/>
        <v>1</v>
      </c>
      <c r="Q347" s="66">
        <f t="shared" si="214"/>
        <v>1</v>
      </c>
      <c r="R347" s="66">
        <f t="shared" si="237"/>
        <v>1</v>
      </c>
      <c r="S347" s="106">
        <f t="shared" si="215"/>
        <v>1</v>
      </c>
      <c r="T347" s="106">
        <f t="shared" si="216"/>
        <v>0</v>
      </c>
      <c r="U347" s="154">
        <f t="shared" si="217"/>
        <v>29</v>
      </c>
      <c r="W347" s="66" t="str">
        <f t="shared" si="218"/>
        <v>L</v>
      </c>
      <c r="X347" s="66">
        <f t="shared" si="219"/>
        <v>3</v>
      </c>
      <c r="Y347" s="66">
        <f t="shared" si="220"/>
        <v>5</v>
      </c>
      <c r="Z347" s="66">
        <f t="shared" si="221"/>
        <v>2</v>
      </c>
      <c r="AA347" s="106">
        <f t="shared" si="222"/>
        <v>8</v>
      </c>
      <c r="AB347" s="106">
        <f t="shared" si="223"/>
        <v>0</v>
      </c>
      <c r="AC347" s="154">
        <f t="shared" si="224"/>
        <v>87</v>
      </c>
      <c r="AD347" s="155">
        <f t="shared" si="225"/>
        <v>122</v>
      </c>
      <c r="AF347" s="66" t="str">
        <f t="shared" si="226"/>
        <v>L</v>
      </c>
      <c r="AG347" s="66">
        <f t="shared" si="245"/>
        <v>2</v>
      </c>
      <c r="AH347" s="66">
        <f t="shared" si="227"/>
        <v>5</v>
      </c>
      <c r="AI347" s="66">
        <f t="shared" si="228"/>
        <v>2</v>
      </c>
      <c r="AJ347" s="106">
        <f t="shared" si="229"/>
        <v>8</v>
      </c>
      <c r="AK347" s="106">
        <f t="shared" si="230"/>
        <v>0</v>
      </c>
      <c r="AL347" s="154">
        <f t="shared" si="231"/>
        <v>323</v>
      </c>
      <c r="AM347" s="155">
        <f t="shared" si="232"/>
        <v>388</v>
      </c>
      <c r="AO347" s="66" t="str">
        <f t="shared" si="241"/>
        <v>L</v>
      </c>
      <c r="AP347" s="66">
        <f t="shared" si="238"/>
        <v>2</v>
      </c>
      <c r="AQ347" s="66">
        <f t="shared" si="242"/>
        <v>1</v>
      </c>
      <c r="AR347" s="66">
        <f t="shared" si="243"/>
        <v>1</v>
      </c>
      <c r="AS347" s="106">
        <f t="shared" si="233"/>
        <v>1</v>
      </c>
      <c r="AT347" s="106">
        <f t="shared" si="246"/>
        <v>0</v>
      </c>
      <c r="AU347" s="154">
        <f t="shared" si="244"/>
        <v>-754</v>
      </c>
    </row>
    <row r="348" spans="1:47">
      <c r="A348" s="197">
        <f t="shared" si="239"/>
        <v>338</v>
      </c>
      <c r="B348" s="198">
        <f>Data!B348</f>
        <v>23</v>
      </c>
      <c r="D348" s="112">
        <f t="shared" si="234"/>
        <v>2</v>
      </c>
      <c r="E348" s="116" t="str">
        <f t="shared" si="235"/>
        <v>B</v>
      </c>
      <c r="G348" s="66" t="str">
        <f t="shared" si="207"/>
        <v>L</v>
      </c>
      <c r="H348" s="66">
        <f t="shared" si="236"/>
        <v>1</v>
      </c>
      <c r="I348" s="66">
        <f t="shared" si="208"/>
        <v>1</v>
      </c>
      <c r="J348" s="66">
        <f t="shared" si="240"/>
        <v>2</v>
      </c>
      <c r="K348" s="106">
        <f t="shared" si="209"/>
        <v>1</v>
      </c>
      <c r="L348" s="106">
        <f t="shared" si="210"/>
        <v>0</v>
      </c>
      <c r="M348" s="154">
        <f t="shared" si="211"/>
        <v>-314</v>
      </c>
      <c r="O348" s="66" t="str">
        <f t="shared" si="212"/>
        <v>L</v>
      </c>
      <c r="P348" s="66">
        <f t="shared" si="213"/>
        <v>1</v>
      </c>
      <c r="Q348" s="66">
        <f t="shared" si="214"/>
        <v>1</v>
      </c>
      <c r="R348" s="66">
        <f t="shared" si="237"/>
        <v>2</v>
      </c>
      <c r="S348" s="106">
        <f t="shared" si="215"/>
        <v>1</v>
      </c>
      <c r="T348" s="106">
        <f t="shared" si="216"/>
        <v>0</v>
      </c>
      <c r="U348" s="154">
        <f t="shared" si="217"/>
        <v>28</v>
      </c>
      <c r="W348" s="66" t="str">
        <f t="shared" si="218"/>
        <v>L</v>
      </c>
      <c r="X348" s="66">
        <f t="shared" si="219"/>
        <v>3</v>
      </c>
      <c r="Y348" s="66">
        <f t="shared" si="220"/>
        <v>6</v>
      </c>
      <c r="Z348" s="66">
        <f t="shared" si="221"/>
        <v>1</v>
      </c>
      <c r="AA348" s="106">
        <f t="shared" si="222"/>
        <v>13</v>
      </c>
      <c r="AB348" s="106">
        <f t="shared" si="223"/>
        <v>0</v>
      </c>
      <c r="AC348" s="154">
        <f t="shared" si="224"/>
        <v>74</v>
      </c>
      <c r="AD348" s="155">
        <f t="shared" si="225"/>
        <v>122</v>
      </c>
      <c r="AF348" s="66" t="str">
        <f t="shared" si="226"/>
        <v>W</v>
      </c>
      <c r="AG348" s="66">
        <f t="shared" si="245"/>
        <v>2</v>
      </c>
      <c r="AH348" s="66">
        <f t="shared" si="227"/>
        <v>6</v>
      </c>
      <c r="AI348" s="66">
        <f t="shared" si="228"/>
        <v>1</v>
      </c>
      <c r="AJ348" s="106">
        <f t="shared" si="229"/>
        <v>13</v>
      </c>
      <c r="AK348" s="106">
        <f t="shared" si="230"/>
        <v>24</v>
      </c>
      <c r="AL348" s="154">
        <f t="shared" si="231"/>
        <v>334</v>
      </c>
      <c r="AM348" s="155">
        <f t="shared" si="232"/>
        <v>388</v>
      </c>
      <c r="AO348" s="66" t="str">
        <f t="shared" si="241"/>
        <v>W</v>
      </c>
      <c r="AP348" s="66">
        <f t="shared" si="238"/>
        <v>2</v>
      </c>
      <c r="AQ348" s="66">
        <f t="shared" si="242"/>
        <v>1</v>
      </c>
      <c r="AR348" s="66">
        <f t="shared" si="243"/>
        <v>2</v>
      </c>
      <c r="AS348" s="106">
        <f t="shared" si="233"/>
        <v>1</v>
      </c>
      <c r="AT348" s="106">
        <f t="shared" si="246"/>
        <v>3</v>
      </c>
      <c r="AU348" s="154">
        <f t="shared" si="244"/>
        <v>-752</v>
      </c>
    </row>
    <row r="349" spans="1:47">
      <c r="A349" s="197">
        <f t="shared" si="239"/>
        <v>339</v>
      </c>
      <c r="B349" s="198">
        <f>Data!B349</f>
        <v>8</v>
      </c>
      <c r="D349" s="112">
        <f t="shared" si="234"/>
        <v>1</v>
      </c>
      <c r="E349" s="116" t="str">
        <f t="shared" si="235"/>
        <v>B</v>
      </c>
      <c r="G349" s="66" t="str">
        <f t="shared" si="207"/>
        <v>W</v>
      </c>
      <c r="H349" s="66">
        <f t="shared" si="236"/>
        <v>1</v>
      </c>
      <c r="I349" s="66">
        <f t="shared" si="208"/>
        <v>2</v>
      </c>
      <c r="J349" s="66">
        <f t="shared" si="240"/>
        <v>1</v>
      </c>
      <c r="K349" s="106">
        <f t="shared" si="209"/>
        <v>2</v>
      </c>
      <c r="L349" s="106">
        <f t="shared" si="210"/>
        <v>3</v>
      </c>
      <c r="M349" s="154">
        <f t="shared" si="211"/>
        <v>-313</v>
      </c>
      <c r="O349" s="66" t="str">
        <f t="shared" si="212"/>
        <v>W</v>
      </c>
      <c r="P349" s="66">
        <f t="shared" si="213"/>
        <v>1</v>
      </c>
      <c r="Q349" s="66">
        <f t="shared" si="214"/>
        <v>2</v>
      </c>
      <c r="R349" s="66">
        <f t="shared" si="237"/>
        <v>1</v>
      </c>
      <c r="S349" s="106">
        <f t="shared" si="215"/>
        <v>2</v>
      </c>
      <c r="T349" s="106">
        <f t="shared" si="216"/>
        <v>3</v>
      </c>
      <c r="U349" s="154">
        <f t="shared" si="217"/>
        <v>29</v>
      </c>
      <c r="W349" s="66" t="str">
        <f t="shared" si="218"/>
        <v>L</v>
      </c>
      <c r="X349" s="66">
        <f t="shared" si="219"/>
        <v>3</v>
      </c>
      <c r="Y349" s="66">
        <f t="shared" si="220"/>
        <v>6</v>
      </c>
      <c r="Z349" s="66">
        <f t="shared" si="221"/>
        <v>2</v>
      </c>
      <c r="AA349" s="106">
        <f t="shared" si="222"/>
        <v>13</v>
      </c>
      <c r="AB349" s="106">
        <f t="shared" si="223"/>
        <v>0</v>
      </c>
      <c r="AC349" s="154">
        <f t="shared" si="224"/>
        <v>61</v>
      </c>
      <c r="AD349" s="155">
        <f t="shared" si="225"/>
        <v>122</v>
      </c>
      <c r="AF349" s="66" t="str">
        <f t="shared" si="226"/>
        <v>L</v>
      </c>
      <c r="AG349" s="66">
        <f t="shared" si="245"/>
        <v>1</v>
      </c>
      <c r="AH349" s="66">
        <f t="shared" si="227"/>
        <v>6</v>
      </c>
      <c r="AI349" s="66">
        <f t="shared" si="228"/>
        <v>2</v>
      </c>
      <c r="AJ349" s="106">
        <f t="shared" si="229"/>
        <v>13</v>
      </c>
      <c r="AK349" s="106">
        <f t="shared" si="230"/>
        <v>0</v>
      </c>
      <c r="AL349" s="154">
        <f t="shared" si="231"/>
        <v>321</v>
      </c>
      <c r="AM349" s="155">
        <f t="shared" si="232"/>
        <v>388</v>
      </c>
      <c r="AO349" s="66" t="str">
        <f t="shared" si="241"/>
        <v>L</v>
      </c>
      <c r="AP349" s="66">
        <f t="shared" si="238"/>
        <v>1</v>
      </c>
      <c r="AQ349" s="66">
        <f t="shared" si="242"/>
        <v>2</v>
      </c>
      <c r="AR349" s="66">
        <f t="shared" si="243"/>
        <v>1</v>
      </c>
      <c r="AS349" s="106">
        <f t="shared" si="233"/>
        <v>2</v>
      </c>
      <c r="AT349" s="106">
        <f t="shared" si="246"/>
        <v>0</v>
      </c>
      <c r="AU349" s="154">
        <f t="shared" si="244"/>
        <v>-754</v>
      </c>
    </row>
    <row r="350" spans="1:47">
      <c r="A350" s="197">
        <f t="shared" si="239"/>
        <v>340</v>
      </c>
      <c r="B350" s="198">
        <f>Data!B350</f>
        <v>30</v>
      </c>
      <c r="D350" s="112">
        <f t="shared" si="234"/>
        <v>3</v>
      </c>
      <c r="E350" s="116" t="str">
        <f t="shared" si="235"/>
        <v>C</v>
      </c>
      <c r="G350" s="66" t="str">
        <f t="shared" si="207"/>
        <v>L</v>
      </c>
      <c r="H350" s="66">
        <f t="shared" si="236"/>
        <v>1</v>
      </c>
      <c r="I350" s="66">
        <f t="shared" si="208"/>
        <v>2</v>
      </c>
      <c r="J350" s="66">
        <f t="shared" si="240"/>
        <v>2</v>
      </c>
      <c r="K350" s="106">
        <f t="shared" si="209"/>
        <v>2</v>
      </c>
      <c r="L350" s="106">
        <f t="shared" si="210"/>
        <v>0</v>
      </c>
      <c r="M350" s="154">
        <f t="shared" si="211"/>
        <v>-315</v>
      </c>
      <c r="O350" s="66" t="str">
        <f t="shared" si="212"/>
        <v>L</v>
      </c>
      <c r="P350" s="66">
        <f t="shared" si="213"/>
        <v>1</v>
      </c>
      <c r="Q350" s="66">
        <f t="shared" si="214"/>
        <v>2</v>
      </c>
      <c r="R350" s="66">
        <f t="shared" si="237"/>
        <v>2</v>
      </c>
      <c r="S350" s="106">
        <f t="shared" si="215"/>
        <v>2</v>
      </c>
      <c r="T350" s="106">
        <f t="shared" si="216"/>
        <v>0</v>
      </c>
      <c r="U350" s="154">
        <f t="shared" si="217"/>
        <v>27</v>
      </c>
      <c r="W350" s="66" t="str">
        <f t="shared" si="218"/>
        <v>W</v>
      </c>
      <c r="X350" s="66">
        <f t="shared" si="219"/>
        <v>3</v>
      </c>
      <c r="Y350" s="66">
        <f t="shared" si="220"/>
        <v>7</v>
      </c>
      <c r="Z350" s="66">
        <f t="shared" si="221"/>
        <v>1</v>
      </c>
      <c r="AA350" s="106">
        <f t="shared" si="222"/>
        <v>21</v>
      </c>
      <c r="AB350" s="106">
        <f t="shared" si="223"/>
        <v>39</v>
      </c>
      <c r="AC350" s="154">
        <f t="shared" si="224"/>
        <v>79</v>
      </c>
      <c r="AD350" s="155">
        <f t="shared" si="225"/>
        <v>122</v>
      </c>
      <c r="AF350" s="66" t="str">
        <f t="shared" si="226"/>
        <v>L</v>
      </c>
      <c r="AG350" s="66">
        <f t="shared" si="245"/>
        <v>3</v>
      </c>
      <c r="AH350" s="66">
        <f t="shared" si="227"/>
        <v>7</v>
      </c>
      <c r="AI350" s="66">
        <f t="shared" si="228"/>
        <v>1</v>
      </c>
      <c r="AJ350" s="106">
        <f t="shared" si="229"/>
        <v>21</v>
      </c>
      <c r="AK350" s="106">
        <f t="shared" si="230"/>
        <v>0</v>
      </c>
      <c r="AL350" s="154">
        <f t="shared" si="231"/>
        <v>300</v>
      </c>
      <c r="AM350" s="155">
        <f t="shared" si="232"/>
        <v>388</v>
      </c>
      <c r="AO350" s="66" t="str">
        <f t="shared" si="241"/>
        <v>L</v>
      </c>
      <c r="AP350" s="66">
        <f t="shared" si="238"/>
        <v>3</v>
      </c>
      <c r="AQ350" s="66">
        <f t="shared" si="242"/>
        <v>2</v>
      </c>
      <c r="AR350" s="66">
        <f t="shared" si="243"/>
        <v>2</v>
      </c>
      <c r="AS350" s="106">
        <f t="shared" si="233"/>
        <v>2</v>
      </c>
      <c r="AT350" s="106">
        <f t="shared" si="246"/>
        <v>0</v>
      </c>
      <c r="AU350" s="154">
        <f t="shared" si="244"/>
        <v>-756</v>
      </c>
    </row>
    <row r="351" spans="1:47">
      <c r="A351" s="197">
        <f t="shared" si="239"/>
        <v>341</v>
      </c>
      <c r="B351" s="198">
        <f>Data!B351</f>
        <v>25</v>
      </c>
      <c r="D351" s="112">
        <f t="shared" si="234"/>
        <v>3</v>
      </c>
      <c r="E351" s="116" t="str">
        <f t="shared" si="235"/>
        <v>A</v>
      </c>
      <c r="G351" s="66" t="str">
        <f t="shared" si="207"/>
        <v>L</v>
      </c>
      <c r="H351" s="66">
        <f t="shared" si="236"/>
        <v>1</v>
      </c>
      <c r="I351" s="66">
        <f t="shared" si="208"/>
        <v>3</v>
      </c>
      <c r="J351" s="66">
        <f t="shared" si="240"/>
        <v>1</v>
      </c>
      <c r="K351" s="106">
        <f t="shared" si="209"/>
        <v>3</v>
      </c>
      <c r="L351" s="106">
        <f t="shared" si="210"/>
        <v>0</v>
      </c>
      <c r="M351" s="154">
        <f t="shared" si="211"/>
        <v>-318</v>
      </c>
      <c r="O351" s="66" t="str">
        <f t="shared" si="212"/>
        <v>L</v>
      </c>
      <c r="P351" s="66">
        <f t="shared" si="213"/>
        <v>1</v>
      </c>
      <c r="Q351" s="66">
        <f t="shared" si="214"/>
        <v>3</v>
      </c>
      <c r="R351" s="66">
        <f t="shared" si="237"/>
        <v>1</v>
      </c>
      <c r="S351" s="106">
        <f t="shared" si="215"/>
        <v>3</v>
      </c>
      <c r="T351" s="106">
        <f t="shared" si="216"/>
        <v>0</v>
      </c>
      <c r="U351" s="154">
        <f t="shared" si="217"/>
        <v>24</v>
      </c>
      <c r="W351" s="66" t="str">
        <f t="shared" si="218"/>
        <v>W</v>
      </c>
      <c r="X351" s="66">
        <f t="shared" si="219"/>
        <v>3</v>
      </c>
      <c r="Y351" s="66">
        <f t="shared" si="220"/>
        <v>7</v>
      </c>
      <c r="Z351" s="66">
        <f t="shared" si="221"/>
        <v>2</v>
      </c>
      <c r="AA351" s="106">
        <f t="shared" si="222"/>
        <v>21</v>
      </c>
      <c r="AB351" s="106">
        <f t="shared" si="223"/>
        <v>63</v>
      </c>
      <c r="AC351" s="154">
        <f t="shared" si="224"/>
        <v>121</v>
      </c>
      <c r="AD351" s="155">
        <f t="shared" si="225"/>
        <v>122</v>
      </c>
      <c r="AF351" s="66" t="str">
        <f t="shared" si="226"/>
        <v>W</v>
      </c>
      <c r="AG351" s="66">
        <f t="shared" si="245"/>
        <v>3</v>
      </c>
      <c r="AH351" s="66">
        <f t="shared" si="227"/>
        <v>7</v>
      </c>
      <c r="AI351" s="66">
        <f t="shared" si="228"/>
        <v>2</v>
      </c>
      <c r="AJ351" s="106">
        <f t="shared" si="229"/>
        <v>21</v>
      </c>
      <c r="AK351" s="106">
        <f t="shared" si="230"/>
        <v>63</v>
      </c>
      <c r="AL351" s="154">
        <f t="shared" si="231"/>
        <v>342</v>
      </c>
      <c r="AM351" s="155">
        <f t="shared" si="232"/>
        <v>388</v>
      </c>
      <c r="AO351" s="66" t="str">
        <f t="shared" si="241"/>
        <v>W</v>
      </c>
      <c r="AP351" s="66">
        <f t="shared" si="238"/>
        <v>3</v>
      </c>
      <c r="AQ351" s="66">
        <f t="shared" si="242"/>
        <v>3</v>
      </c>
      <c r="AR351" s="66">
        <f t="shared" si="243"/>
        <v>1</v>
      </c>
      <c r="AS351" s="106">
        <f t="shared" si="233"/>
        <v>3</v>
      </c>
      <c r="AT351" s="106">
        <f t="shared" si="246"/>
        <v>6</v>
      </c>
      <c r="AU351" s="154">
        <f t="shared" si="244"/>
        <v>-753</v>
      </c>
    </row>
    <row r="352" spans="1:47">
      <c r="A352" s="197">
        <f t="shared" si="239"/>
        <v>342</v>
      </c>
      <c r="B352" s="198">
        <f>Data!B352</f>
        <v>14</v>
      </c>
      <c r="D352" s="112">
        <f t="shared" si="234"/>
        <v>2</v>
      </c>
      <c r="E352" s="116" t="str">
        <f t="shared" si="235"/>
        <v>B</v>
      </c>
      <c r="G352" s="66" t="str">
        <f t="shared" si="207"/>
        <v>L</v>
      </c>
      <c r="H352" s="66">
        <f t="shared" si="236"/>
        <v>1</v>
      </c>
      <c r="I352" s="66">
        <f t="shared" si="208"/>
        <v>3</v>
      </c>
      <c r="J352" s="66">
        <f t="shared" si="240"/>
        <v>2</v>
      </c>
      <c r="K352" s="106">
        <f t="shared" si="209"/>
        <v>3</v>
      </c>
      <c r="L352" s="106">
        <f t="shared" si="210"/>
        <v>0</v>
      </c>
      <c r="M352" s="154">
        <f t="shared" si="211"/>
        <v>-321</v>
      </c>
      <c r="O352" s="66" t="str">
        <f t="shared" si="212"/>
        <v>L</v>
      </c>
      <c r="P352" s="66">
        <f t="shared" si="213"/>
        <v>1</v>
      </c>
      <c r="Q352" s="66">
        <f t="shared" si="214"/>
        <v>3</v>
      </c>
      <c r="R352" s="66">
        <f t="shared" si="237"/>
        <v>2</v>
      </c>
      <c r="S352" s="106">
        <f t="shared" si="215"/>
        <v>3</v>
      </c>
      <c r="T352" s="106">
        <f t="shared" si="216"/>
        <v>0</v>
      </c>
      <c r="U352" s="154">
        <f t="shared" si="217"/>
        <v>21</v>
      </c>
      <c r="W352" s="66" t="str">
        <f t="shared" si="218"/>
        <v>L</v>
      </c>
      <c r="X352" s="66">
        <f t="shared" si="219"/>
        <v>3</v>
      </c>
      <c r="Y352" s="66">
        <f t="shared" si="220"/>
        <v>8</v>
      </c>
      <c r="Z352" s="66">
        <f t="shared" si="221"/>
        <v>1</v>
      </c>
      <c r="AA352" s="106">
        <f t="shared" si="222"/>
        <v>34</v>
      </c>
      <c r="AB352" s="106">
        <f t="shared" si="223"/>
        <v>0</v>
      </c>
      <c r="AC352" s="154">
        <f t="shared" si="224"/>
        <v>87</v>
      </c>
      <c r="AD352" s="155">
        <f t="shared" si="225"/>
        <v>122</v>
      </c>
      <c r="AF352" s="66" t="str">
        <f t="shared" si="226"/>
        <v>L</v>
      </c>
      <c r="AG352" s="66">
        <f t="shared" si="245"/>
        <v>2</v>
      </c>
      <c r="AH352" s="66">
        <f t="shared" si="227"/>
        <v>8</v>
      </c>
      <c r="AI352" s="66">
        <f t="shared" si="228"/>
        <v>1</v>
      </c>
      <c r="AJ352" s="106">
        <f t="shared" si="229"/>
        <v>34</v>
      </c>
      <c r="AK352" s="106">
        <f t="shared" si="230"/>
        <v>0</v>
      </c>
      <c r="AL352" s="154">
        <f t="shared" si="231"/>
        <v>308</v>
      </c>
      <c r="AM352" s="155">
        <f t="shared" si="232"/>
        <v>388</v>
      </c>
      <c r="AO352" s="66" t="str">
        <f t="shared" si="241"/>
        <v>L</v>
      </c>
      <c r="AP352" s="66">
        <f t="shared" si="238"/>
        <v>2</v>
      </c>
      <c r="AQ352" s="66">
        <f t="shared" si="242"/>
        <v>3</v>
      </c>
      <c r="AR352" s="66">
        <f t="shared" si="243"/>
        <v>2</v>
      </c>
      <c r="AS352" s="106">
        <f t="shared" si="233"/>
        <v>3</v>
      </c>
      <c r="AT352" s="106">
        <f t="shared" si="246"/>
        <v>0</v>
      </c>
      <c r="AU352" s="154">
        <f t="shared" si="244"/>
        <v>-756</v>
      </c>
    </row>
    <row r="353" spans="1:47">
      <c r="A353" s="197">
        <f t="shared" si="239"/>
        <v>343</v>
      </c>
      <c r="B353" s="198">
        <f>Data!B353</f>
        <v>24</v>
      </c>
      <c r="D353" s="112">
        <f t="shared" si="234"/>
        <v>2</v>
      </c>
      <c r="E353" s="116" t="str">
        <f t="shared" si="235"/>
        <v>C</v>
      </c>
      <c r="G353" s="66" t="str">
        <f t="shared" si="207"/>
        <v>L</v>
      </c>
      <c r="H353" s="66">
        <f t="shared" si="236"/>
        <v>1</v>
      </c>
      <c r="I353" s="66">
        <f t="shared" si="208"/>
        <v>4</v>
      </c>
      <c r="J353" s="66">
        <f t="shared" si="240"/>
        <v>1</v>
      </c>
      <c r="K353" s="106">
        <f t="shared" si="209"/>
        <v>5</v>
      </c>
      <c r="L353" s="106">
        <f t="shared" si="210"/>
        <v>0</v>
      </c>
      <c r="M353" s="154">
        <f t="shared" si="211"/>
        <v>-326</v>
      </c>
      <c r="O353" s="66" t="str">
        <f t="shared" si="212"/>
        <v>L</v>
      </c>
      <c r="P353" s="66">
        <f t="shared" si="213"/>
        <v>1</v>
      </c>
      <c r="Q353" s="66">
        <f t="shared" si="214"/>
        <v>4</v>
      </c>
      <c r="R353" s="66">
        <f t="shared" si="237"/>
        <v>1</v>
      </c>
      <c r="S353" s="106">
        <f t="shared" si="215"/>
        <v>5</v>
      </c>
      <c r="T353" s="106">
        <f t="shared" si="216"/>
        <v>0</v>
      </c>
      <c r="U353" s="154">
        <f t="shared" si="217"/>
        <v>16</v>
      </c>
      <c r="W353" s="66" t="str">
        <f t="shared" si="218"/>
        <v>L</v>
      </c>
      <c r="X353" s="66">
        <f t="shared" si="219"/>
        <v>3</v>
      </c>
      <c r="Y353" s="66">
        <f t="shared" si="220"/>
        <v>8</v>
      </c>
      <c r="Z353" s="66">
        <f t="shared" si="221"/>
        <v>2</v>
      </c>
      <c r="AA353" s="106">
        <f t="shared" si="222"/>
        <v>34</v>
      </c>
      <c r="AB353" s="106">
        <f t="shared" si="223"/>
        <v>0</v>
      </c>
      <c r="AC353" s="154">
        <f t="shared" si="224"/>
        <v>53</v>
      </c>
      <c r="AD353" s="155">
        <f t="shared" si="225"/>
        <v>122</v>
      </c>
      <c r="AF353" s="66" t="str">
        <f t="shared" si="226"/>
        <v>W</v>
      </c>
      <c r="AG353" s="66">
        <f t="shared" si="245"/>
        <v>2</v>
      </c>
      <c r="AH353" s="66">
        <f t="shared" si="227"/>
        <v>8</v>
      </c>
      <c r="AI353" s="66">
        <f t="shared" si="228"/>
        <v>2</v>
      </c>
      <c r="AJ353" s="106">
        <f t="shared" si="229"/>
        <v>34</v>
      </c>
      <c r="AK353" s="106">
        <f t="shared" si="230"/>
        <v>102</v>
      </c>
      <c r="AL353" s="154">
        <f t="shared" si="231"/>
        <v>376</v>
      </c>
      <c r="AM353" s="155">
        <f t="shared" si="232"/>
        <v>388</v>
      </c>
      <c r="AO353" s="66" t="str">
        <f t="shared" si="241"/>
        <v>W</v>
      </c>
      <c r="AP353" s="66">
        <f t="shared" si="238"/>
        <v>2</v>
      </c>
      <c r="AQ353" s="66">
        <f t="shared" si="242"/>
        <v>4</v>
      </c>
      <c r="AR353" s="66">
        <f t="shared" si="243"/>
        <v>1</v>
      </c>
      <c r="AS353" s="106">
        <f t="shared" si="233"/>
        <v>5</v>
      </c>
      <c r="AT353" s="106">
        <f t="shared" si="246"/>
        <v>9</v>
      </c>
      <c r="AU353" s="154">
        <f t="shared" si="244"/>
        <v>-752</v>
      </c>
    </row>
    <row r="354" spans="1:47">
      <c r="A354" s="197">
        <f t="shared" si="239"/>
        <v>344</v>
      </c>
      <c r="B354" s="198">
        <f>Data!B354</f>
        <v>19</v>
      </c>
      <c r="D354" s="112">
        <f t="shared" si="234"/>
        <v>2</v>
      </c>
      <c r="E354" s="116" t="str">
        <f t="shared" si="235"/>
        <v>A</v>
      </c>
      <c r="G354" s="66" t="str">
        <f t="shared" si="207"/>
        <v>L</v>
      </c>
      <c r="H354" s="66">
        <f t="shared" si="236"/>
        <v>1</v>
      </c>
      <c r="I354" s="66">
        <f t="shared" si="208"/>
        <v>4</v>
      </c>
      <c r="J354" s="66">
        <f t="shared" si="240"/>
        <v>2</v>
      </c>
      <c r="K354" s="106">
        <f t="shared" si="209"/>
        <v>5</v>
      </c>
      <c r="L354" s="106">
        <f t="shared" si="210"/>
        <v>0</v>
      </c>
      <c r="M354" s="154">
        <f t="shared" si="211"/>
        <v>-331</v>
      </c>
      <c r="O354" s="66" t="str">
        <f t="shared" si="212"/>
        <v>L</v>
      </c>
      <c r="P354" s="66">
        <f t="shared" si="213"/>
        <v>1</v>
      </c>
      <c r="Q354" s="66">
        <f t="shared" si="214"/>
        <v>4</v>
      </c>
      <c r="R354" s="66">
        <f t="shared" si="237"/>
        <v>2</v>
      </c>
      <c r="S354" s="106">
        <f t="shared" si="215"/>
        <v>5</v>
      </c>
      <c r="T354" s="106">
        <f t="shared" si="216"/>
        <v>0</v>
      </c>
      <c r="U354" s="154">
        <f t="shared" si="217"/>
        <v>11</v>
      </c>
      <c r="W354" s="66" t="str">
        <f t="shared" si="218"/>
        <v>L</v>
      </c>
      <c r="X354" s="66">
        <f t="shared" si="219"/>
        <v>1</v>
      </c>
      <c r="Y354" s="66">
        <f t="shared" si="220"/>
        <v>1</v>
      </c>
      <c r="Z354" s="66">
        <f t="shared" si="221"/>
        <v>1</v>
      </c>
      <c r="AA354" s="106">
        <f t="shared" si="222"/>
        <v>1</v>
      </c>
      <c r="AB354" s="106">
        <f t="shared" si="223"/>
        <v>0</v>
      </c>
      <c r="AC354" s="154">
        <f t="shared" si="224"/>
        <v>52</v>
      </c>
      <c r="AD354" s="155">
        <f t="shared" si="225"/>
        <v>122</v>
      </c>
      <c r="AF354" s="66" t="str">
        <f t="shared" si="226"/>
        <v>W</v>
      </c>
      <c r="AG354" s="66">
        <f t="shared" si="245"/>
        <v>2</v>
      </c>
      <c r="AH354" s="66">
        <f t="shared" si="227"/>
        <v>1</v>
      </c>
      <c r="AI354" s="66">
        <f t="shared" si="228"/>
        <v>1</v>
      </c>
      <c r="AJ354" s="106">
        <f t="shared" si="229"/>
        <v>1</v>
      </c>
      <c r="AK354" s="106">
        <f t="shared" si="230"/>
        <v>102</v>
      </c>
      <c r="AL354" s="154">
        <f t="shared" si="231"/>
        <v>477</v>
      </c>
      <c r="AM354" s="155">
        <f t="shared" si="232"/>
        <v>477</v>
      </c>
      <c r="AO354" s="66" t="str">
        <f t="shared" si="241"/>
        <v>W</v>
      </c>
      <c r="AP354" s="66">
        <f t="shared" si="238"/>
        <v>2</v>
      </c>
      <c r="AQ354" s="66">
        <f t="shared" si="242"/>
        <v>4</v>
      </c>
      <c r="AR354" s="66">
        <f t="shared" si="243"/>
        <v>2</v>
      </c>
      <c r="AS354" s="106">
        <f t="shared" si="233"/>
        <v>5</v>
      </c>
      <c r="AT354" s="106">
        <f t="shared" si="246"/>
        <v>15</v>
      </c>
      <c r="AU354" s="154">
        <f t="shared" si="244"/>
        <v>-742</v>
      </c>
    </row>
    <row r="355" spans="1:47">
      <c r="A355" s="197">
        <f t="shared" si="239"/>
        <v>345</v>
      </c>
      <c r="B355" s="198">
        <f>Data!B355</f>
        <v>24</v>
      </c>
      <c r="D355" s="112">
        <f t="shared" si="234"/>
        <v>2</v>
      </c>
      <c r="E355" s="116" t="str">
        <f t="shared" si="235"/>
        <v>C</v>
      </c>
      <c r="G355" s="66" t="str">
        <f t="shared" si="207"/>
        <v>L</v>
      </c>
      <c r="H355" s="66">
        <f t="shared" si="236"/>
        <v>1</v>
      </c>
      <c r="I355" s="66">
        <f t="shared" si="208"/>
        <v>5</v>
      </c>
      <c r="J355" s="66">
        <f t="shared" si="240"/>
        <v>1</v>
      </c>
      <c r="K355" s="106">
        <f t="shared" si="209"/>
        <v>8</v>
      </c>
      <c r="L355" s="106">
        <f t="shared" si="210"/>
        <v>0</v>
      </c>
      <c r="M355" s="154">
        <f t="shared" si="211"/>
        <v>-339</v>
      </c>
      <c r="O355" s="66" t="str">
        <f t="shared" si="212"/>
        <v>L</v>
      </c>
      <c r="P355" s="66">
        <f t="shared" si="213"/>
        <v>1</v>
      </c>
      <c r="Q355" s="66">
        <f t="shared" si="214"/>
        <v>5</v>
      </c>
      <c r="R355" s="66">
        <f t="shared" si="237"/>
        <v>1</v>
      </c>
      <c r="S355" s="106">
        <f t="shared" si="215"/>
        <v>8</v>
      </c>
      <c r="T355" s="106">
        <f t="shared" si="216"/>
        <v>0</v>
      </c>
      <c r="U355" s="154">
        <f t="shared" si="217"/>
        <v>3</v>
      </c>
      <c r="W355" s="66" t="str">
        <f t="shared" si="218"/>
        <v>L</v>
      </c>
      <c r="X355" s="66">
        <f t="shared" si="219"/>
        <v>1</v>
      </c>
      <c r="Y355" s="66">
        <f t="shared" si="220"/>
        <v>1</v>
      </c>
      <c r="Z355" s="66">
        <f t="shared" si="221"/>
        <v>2</v>
      </c>
      <c r="AA355" s="106">
        <f t="shared" si="222"/>
        <v>1</v>
      </c>
      <c r="AB355" s="106">
        <f t="shared" si="223"/>
        <v>0</v>
      </c>
      <c r="AC355" s="154">
        <f t="shared" si="224"/>
        <v>51</v>
      </c>
      <c r="AD355" s="155">
        <f t="shared" si="225"/>
        <v>122</v>
      </c>
      <c r="AF355" s="66" t="str">
        <f t="shared" si="226"/>
        <v>W</v>
      </c>
      <c r="AG355" s="66">
        <f t="shared" si="245"/>
        <v>2</v>
      </c>
      <c r="AH355" s="66">
        <f t="shared" si="227"/>
        <v>1</v>
      </c>
      <c r="AI355" s="66">
        <f t="shared" si="228"/>
        <v>1</v>
      </c>
      <c r="AJ355" s="106">
        <f t="shared" si="229"/>
        <v>1</v>
      </c>
      <c r="AK355" s="106">
        <f t="shared" si="230"/>
        <v>3</v>
      </c>
      <c r="AL355" s="154">
        <f t="shared" si="231"/>
        <v>479</v>
      </c>
      <c r="AM355" s="155">
        <f t="shared" si="232"/>
        <v>479</v>
      </c>
      <c r="AO355" s="66" t="str">
        <f t="shared" si="241"/>
        <v>W</v>
      </c>
      <c r="AP355" s="66">
        <f t="shared" si="238"/>
        <v>2</v>
      </c>
      <c r="AQ355" s="66">
        <f t="shared" si="242"/>
        <v>5</v>
      </c>
      <c r="AR355" s="66">
        <f t="shared" si="243"/>
        <v>1</v>
      </c>
      <c r="AS355" s="106">
        <f t="shared" si="233"/>
        <v>8</v>
      </c>
      <c r="AT355" s="106">
        <f t="shared" si="246"/>
        <v>15</v>
      </c>
      <c r="AU355" s="154">
        <f t="shared" si="244"/>
        <v>-735</v>
      </c>
    </row>
    <row r="356" spans="1:47">
      <c r="A356" s="197">
        <f t="shared" si="239"/>
        <v>346</v>
      </c>
      <c r="B356" s="198">
        <f>Data!B356</f>
        <v>32</v>
      </c>
      <c r="D356" s="112">
        <f t="shared" si="234"/>
        <v>3</v>
      </c>
      <c r="E356" s="116" t="str">
        <f t="shared" si="235"/>
        <v>B</v>
      </c>
      <c r="G356" s="66" t="str">
        <f t="shared" si="207"/>
        <v>L</v>
      </c>
      <c r="H356" s="66">
        <f t="shared" si="236"/>
        <v>1</v>
      </c>
      <c r="I356" s="66">
        <f t="shared" si="208"/>
        <v>5</v>
      </c>
      <c r="J356" s="66">
        <f t="shared" si="240"/>
        <v>2</v>
      </c>
      <c r="K356" s="106">
        <f t="shared" si="209"/>
        <v>8</v>
      </c>
      <c r="L356" s="106">
        <f t="shared" si="210"/>
        <v>0</v>
      </c>
      <c r="M356" s="154">
        <f t="shared" si="211"/>
        <v>-347</v>
      </c>
      <c r="O356" s="66" t="str">
        <f t="shared" si="212"/>
        <v>L</v>
      </c>
      <c r="P356" s="66">
        <f t="shared" si="213"/>
        <v>1</v>
      </c>
      <c r="Q356" s="66">
        <f t="shared" si="214"/>
        <v>5</v>
      </c>
      <c r="R356" s="66">
        <f t="shared" si="237"/>
        <v>2</v>
      </c>
      <c r="S356" s="106">
        <f t="shared" si="215"/>
        <v>8</v>
      </c>
      <c r="T356" s="106">
        <f t="shared" si="216"/>
        <v>0</v>
      </c>
      <c r="U356" s="154">
        <f t="shared" si="217"/>
        <v>-5</v>
      </c>
      <c r="W356" s="66" t="str">
        <f t="shared" si="218"/>
        <v>L</v>
      </c>
      <c r="X356" s="66">
        <f t="shared" si="219"/>
        <v>1</v>
      </c>
      <c r="Y356" s="66">
        <f t="shared" si="220"/>
        <v>2</v>
      </c>
      <c r="Z356" s="66">
        <f t="shared" si="221"/>
        <v>1</v>
      </c>
      <c r="AA356" s="106">
        <f t="shared" si="222"/>
        <v>2</v>
      </c>
      <c r="AB356" s="106">
        <f t="shared" si="223"/>
        <v>0</v>
      </c>
      <c r="AC356" s="154">
        <f t="shared" si="224"/>
        <v>49</v>
      </c>
      <c r="AD356" s="155">
        <f t="shared" si="225"/>
        <v>122</v>
      </c>
      <c r="AF356" s="66" t="str">
        <f t="shared" si="226"/>
        <v>L</v>
      </c>
      <c r="AG356" s="66">
        <f t="shared" si="245"/>
        <v>3</v>
      </c>
      <c r="AH356" s="66">
        <f t="shared" si="227"/>
        <v>1</v>
      </c>
      <c r="AI356" s="66">
        <f t="shared" si="228"/>
        <v>1</v>
      </c>
      <c r="AJ356" s="106">
        <f t="shared" si="229"/>
        <v>1</v>
      </c>
      <c r="AK356" s="106">
        <f t="shared" si="230"/>
        <v>0</v>
      </c>
      <c r="AL356" s="154">
        <f t="shared" si="231"/>
        <v>478</v>
      </c>
      <c r="AM356" s="155">
        <f t="shared" si="232"/>
        <v>479</v>
      </c>
      <c r="AO356" s="66" t="str">
        <f t="shared" si="241"/>
        <v>L</v>
      </c>
      <c r="AP356" s="66">
        <f t="shared" si="238"/>
        <v>3</v>
      </c>
      <c r="AQ356" s="66">
        <f t="shared" si="242"/>
        <v>5</v>
      </c>
      <c r="AR356" s="66">
        <f t="shared" si="243"/>
        <v>2</v>
      </c>
      <c r="AS356" s="106">
        <f t="shared" si="233"/>
        <v>8</v>
      </c>
      <c r="AT356" s="106">
        <f t="shared" si="246"/>
        <v>0</v>
      </c>
      <c r="AU356" s="154">
        <f t="shared" si="244"/>
        <v>-743</v>
      </c>
    </row>
    <row r="357" spans="1:47">
      <c r="A357" s="197">
        <f t="shared" si="239"/>
        <v>347</v>
      </c>
      <c r="B357" s="198">
        <f>Data!B357</f>
        <v>24</v>
      </c>
      <c r="D357" s="112">
        <f t="shared" si="234"/>
        <v>2</v>
      </c>
      <c r="E357" s="116" t="str">
        <f t="shared" si="235"/>
        <v>C</v>
      </c>
      <c r="G357" s="66" t="str">
        <f t="shared" si="207"/>
        <v>L</v>
      </c>
      <c r="H357" s="66">
        <f t="shared" si="236"/>
        <v>1</v>
      </c>
      <c r="I357" s="66">
        <f t="shared" si="208"/>
        <v>6</v>
      </c>
      <c r="J357" s="66">
        <f t="shared" si="240"/>
        <v>1</v>
      </c>
      <c r="K357" s="106">
        <f t="shared" si="209"/>
        <v>13</v>
      </c>
      <c r="L357" s="106">
        <f t="shared" si="210"/>
        <v>0</v>
      </c>
      <c r="M357" s="154">
        <f t="shared" si="211"/>
        <v>-360</v>
      </c>
      <c r="O357" s="66" t="str">
        <f t="shared" si="212"/>
        <v>L</v>
      </c>
      <c r="P357" s="66">
        <f t="shared" si="213"/>
        <v>1</v>
      </c>
      <c r="Q357" s="66">
        <f t="shared" si="214"/>
        <v>6</v>
      </c>
      <c r="R357" s="66">
        <f t="shared" si="237"/>
        <v>1</v>
      </c>
      <c r="S357" s="106">
        <f t="shared" si="215"/>
        <v>13</v>
      </c>
      <c r="T357" s="106">
        <f t="shared" si="216"/>
        <v>0</v>
      </c>
      <c r="U357" s="154">
        <f t="shared" si="217"/>
        <v>-18</v>
      </c>
      <c r="W357" s="66" t="str">
        <f t="shared" si="218"/>
        <v>L</v>
      </c>
      <c r="X357" s="66">
        <f t="shared" si="219"/>
        <v>1</v>
      </c>
      <c r="Y357" s="66">
        <f t="shared" si="220"/>
        <v>2</v>
      </c>
      <c r="Z357" s="66">
        <f t="shared" si="221"/>
        <v>2</v>
      </c>
      <c r="AA357" s="106">
        <f t="shared" si="222"/>
        <v>2</v>
      </c>
      <c r="AB357" s="106">
        <f t="shared" si="223"/>
        <v>0</v>
      </c>
      <c r="AC357" s="154">
        <f t="shared" si="224"/>
        <v>47</v>
      </c>
      <c r="AD357" s="155">
        <f t="shared" si="225"/>
        <v>122</v>
      </c>
      <c r="AF357" s="66" t="str">
        <f t="shared" si="226"/>
        <v>L</v>
      </c>
      <c r="AG357" s="66">
        <f t="shared" si="245"/>
        <v>2</v>
      </c>
      <c r="AH357" s="66">
        <f t="shared" si="227"/>
        <v>1</v>
      </c>
      <c r="AI357" s="66">
        <f t="shared" si="228"/>
        <v>2</v>
      </c>
      <c r="AJ357" s="106">
        <f t="shared" si="229"/>
        <v>1</v>
      </c>
      <c r="AK357" s="106">
        <f t="shared" si="230"/>
        <v>0</v>
      </c>
      <c r="AL357" s="154">
        <f t="shared" si="231"/>
        <v>477</v>
      </c>
      <c r="AM357" s="155">
        <f t="shared" si="232"/>
        <v>479</v>
      </c>
      <c r="AO357" s="66" t="str">
        <f t="shared" si="241"/>
        <v>L</v>
      </c>
      <c r="AP357" s="66">
        <f t="shared" si="238"/>
        <v>2</v>
      </c>
      <c r="AQ357" s="66">
        <f t="shared" si="242"/>
        <v>6</v>
      </c>
      <c r="AR357" s="66">
        <f t="shared" si="243"/>
        <v>1</v>
      </c>
      <c r="AS357" s="106">
        <f t="shared" si="233"/>
        <v>13</v>
      </c>
      <c r="AT357" s="106">
        <f t="shared" si="246"/>
        <v>0</v>
      </c>
      <c r="AU357" s="154">
        <f t="shared" si="244"/>
        <v>-756</v>
      </c>
    </row>
    <row r="358" spans="1:47">
      <c r="A358" s="197">
        <f t="shared" si="239"/>
        <v>348</v>
      </c>
      <c r="B358" s="198">
        <f>Data!B358</f>
        <v>6</v>
      </c>
      <c r="D358" s="112">
        <f t="shared" si="234"/>
        <v>1</v>
      </c>
      <c r="E358" s="116" t="str">
        <f t="shared" si="235"/>
        <v>C</v>
      </c>
      <c r="G358" s="66" t="str">
        <f t="shared" si="207"/>
        <v>W</v>
      </c>
      <c r="H358" s="66">
        <f t="shared" si="236"/>
        <v>1</v>
      </c>
      <c r="I358" s="66">
        <f t="shared" si="208"/>
        <v>6</v>
      </c>
      <c r="J358" s="66">
        <f t="shared" si="240"/>
        <v>2</v>
      </c>
      <c r="K358" s="106">
        <f t="shared" si="209"/>
        <v>13</v>
      </c>
      <c r="L358" s="106">
        <f t="shared" si="210"/>
        <v>39</v>
      </c>
      <c r="M358" s="154">
        <f t="shared" si="211"/>
        <v>-334</v>
      </c>
      <c r="O358" s="66" t="str">
        <f t="shared" si="212"/>
        <v>W</v>
      </c>
      <c r="P358" s="66">
        <f t="shared" si="213"/>
        <v>1</v>
      </c>
      <c r="Q358" s="66">
        <f t="shared" si="214"/>
        <v>6</v>
      </c>
      <c r="R358" s="66">
        <f t="shared" si="237"/>
        <v>2</v>
      </c>
      <c r="S358" s="106">
        <f t="shared" si="215"/>
        <v>13</v>
      </c>
      <c r="T358" s="106">
        <f t="shared" si="216"/>
        <v>39</v>
      </c>
      <c r="U358" s="154">
        <f t="shared" si="217"/>
        <v>8</v>
      </c>
      <c r="W358" s="66" t="str">
        <f t="shared" si="218"/>
        <v>W</v>
      </c>
      <c r="X358" s="66">
        <f t="shared" si="219"/>
        <v>1</v>
      </c>
      <c r="Y358" s="66">
        <f t="shared" si="220"/>
        <v>3</v>
      </c>
      <c r="Z358" s="66">
        <f t="shared" si="221"/>
        <v>1</v>
      </c>
      <c r="AA358" s="106">
        <f t="shared" si="222"/>
        <v>3</v>
      </c>
      <c r="AB358" s="106">
        <f t="shared" si="223"/>
        <v>6</v>
      </c>
      <c r="AC358" s="154">
        <f t="shared" si="224"/>
        <v>50</v>
      </c>
      <c r="AD358" s="155">
        <f t="shared" si="225"/>
        <v>122</v>
      </c>
      <c r="AF358" s="66" t="str">
        <f t="shared" si="226"/>
        <v>L</v>
      </c>
      <c r="AG358" s="66">
        <f t="shared" si="245"/>
        <v>1</v>
      </c>
      <c r="AH358" s="66">
        <f t="shared" si="227"/>
        <v>2</v>
      </c>
      <c r="AI358" s="66">
        <f t="shared" si="228"/>
        <v>1</v>
      </c>
      <c r="AJ358" s="106">
        <f t="shared" si="229"/>
        <v>2</v>
      </c>
      <c r="AK358" s="106">
        <f t="shared" si="230"/>
        <v>0</v>
      </c>
      <c r="AL358" s="154">
        <f t="shared" si="231"/>
        <v>475</v>
      </c>
      <c r="AM358" s="155">
        <f t="shared" si="232"/>
        <v>479</v>
      </c>
      <c r="AO358" s="66" t="str">
        <f t="shared" si="241"/>
        <v>L</v>
      </c>
      <c r="AP358" s="66">
        <f t="shared" si="238"/>
        <v>1</v>
      </c>
      <c r="AQ358" s="66">
        <f t="shared" si="242"/>
        <v>6</v>
      </c>
      <c r="AR358" s="66">
        <f t="shared" si="243"/>
        <v>2</v>
      </c>
      <c r="AS358" s="106">
        <f t="shared" si="233"/>
        <v>13</v>
      </c>
      <c r="AT358" s="106">
        <f t="shared" si="246"/>
        <v>0</v>
      </c>
      <c r="AU358" s="154">
        <f t="shared" si="244"/>
        <v>-769</v>
      </c>
    </row>
    <row r="359" spans="1:47">
      <c r="A359" s="197">
        <f t="shared" si="239"/>
        <v>349</v>
      </c>
      <c r="B359" s="198">
        <f>Data!B359</f>
        <v>19</v>
      </c>
      <c r="D359" s="112">
        <f t="shared" si="234"/>
        <v>2</v>
      </c>
      <c r="E359" s="116" t="str">
        <f t="shared" si="235"/>
        <v>A</v>
      </c>
      <c r="G359" s="66" t="str">
        <f t="shared" si="207"/>
        <v>L</v>
      </c>
      <c r="H359" s="66">
        <f t="shared" si="236"/>
        <v>1</v>
      </c>
      <c r="I359" s="66">
        <f t="shared" si="208"/>
        <v>7</v>
      </c>
      <c r="J359" s="66">
        <f t="shared" si="240"/>
        <v>1</v>
      </c>
      <c r="K359" s="106">
        <f t="shared" si="209"/>
        <v>21</v>
      </c>
      <c r="L359" s="106">
        <f t="shared" si="210"/>
        <v>0</v>
      </c>
      <c r="M359" s="154">
        <f t="shared" si="211"/>
        <v>-355</v>
      </c>
      <c r="O359" s="66" t="str">
        <f t="shared" si="212"/>
        <v>L</v>
      </c>
      <c r="P359" s="66">
        <f t="shared" si="213"/>
        <v>1</v>
      </c>
      <c r="Q359" s="66">
        <f t="shared" si="214"/>
        <v>7</v>
      </c>
      <c r="R359" s="66">
        <f t="shared" si="237"/>
        <v>1</v>
      </c>
      <c r="S359" s="106">
        <f t="shared" si="215"/>
        <v>21</v>
      </c>
      <c r="T359" s="106">
        <f t="shared" si="216"/>
        <v>0</v>
      </c>
      <c r="U359" s="154">
        <f t="shared" si="217"/>
        <v>-13</v>
      </c>
      <c r="W359" s="66" t="str">
        <f t="shared" si="218"/>
        <v>L</v>
      </c>
      <c r="X359" s="66">
        <f t="shared" si="219"/>
        <v>1</v>
      </c>
      <c r="Y359" s="66">
        <f t="shared" si="220"/>
        <v>3</v>
      </c>
      <c r="Z359" s="66">
        <f t="shared" si="221"/>
        <v>2</v>
      </c>
      <c r="AA359" s="106">
        <f t="shared" si="222"/>
        <v>3</v>
      </c>
      <c r="AB359" s="106">
        <f t="shared" si="223"/>
        <v>0</v>
      </c>
      <c r="AC359" s="154">
        <f t="shared" si="224"/>
        <v>47</v>
      </c>
      <c r="AD359" s="155">
        <f t="shared" si="225"/>
        <v>122</v>
      </c>
      <c r="AF359" s="66" t="str">
        <f t="shared" si="226"/>
        <v>L</v>
      </c>
      <c r="AG359" s="66">
        <f t="shared" si="245"/>
        <v>2</v>
      </c>
      <c r="AH359" s="66">
        <f t="shared" si="227"/>
        <v>2</v>
      </c>
      <c r="AI359" s="66">
        <f t="shared" si="228"/>
        <v>2</v>
      </c>
      <c r="AJ359" s="106">
        <f t="shared" si="229"/>
        <v>2</v>
      </c>
      <c r="AK359" s="106">
        <f t="shared" si="230"/>
        <v>0</v>
      </c>
      <c r="AL359" s="154">
        <f t="shared" si="231"/>
        <v>473</v>
      </c>
      <c r="AM359" s="155">
        <f t="shared" si="232"/>
        <v>479</v>
      </c>
      <c r="AO359" s="66" t="str">
        <f t="shared" si="241"/>
        <v>L</v>
      </c>
      <c r="AP359" s="66">
        <f t="shared" si="238"/>
        <v>2</v>
      </c>
      <c r="AQ359" s="66">
        <f t="shared" si="242"/>
        <v>7</v>
      </c>
      <c r="AR359" s="66">
        <f t="shared" si="243"/>
        <v>1</v>
      </c>
      <c r="AS359" s="106">
        <f t="shared" si="233"/>
        <v>21</v>
      </c>
      <c r="AT359" s="106">
        <f t="shared" si="246"/>
        <v>0</v>
      </c>
      <c r="AU359" s="154">
        <f t="shared" si="244"/>
        <v>-790</v>
      </c>
    </row>
    <row r="360" spans="1:47">
      <c r="A360" s="197">
        <f t="shared" si="239"/>
        <v>350</v>
      </c>
      <c r="B360" s="198">
        <f>Data!B360</f>
        <v>0</v>
      </c>
      <c r="D360" s="112">
        <f t="shared" si="234"/>
        <v>0</v>
      </c>
      <c r="E360" s="116">
        <f t="shared" si="235"/>
        <v>0</v>
      </c>
      <c r="G360" s="66" t="str">
        <f t="shared" si="207"/>
        <v>L</v>
      </c>
      <c r="H360" s="66">
        <f t="shared" si="236"/>
        <v>1</v>
      </c>
      <c r="I360" s="66">
        <f t="shared" si="208"/>
        <v>7</v>
      </c>
      <c r="J360" s="66">
        <f t="shared" si="240"/>
        <v>2</v>
      </c>
      <c r="K360" s="106">
        <f t="shared" si="209"/>
        <v>21</v>
      </c>
      <c r="L360" s="106">
        <f t="shared" si="210"/>
        <v>0</v>
      </c>
      <c r="M360" s="154">
        <f t="shared" si="211"/>
        <v>-376</v>
      </c>
      <c r="O360" s="66" t="str">
        <f t="shared" si="212"/>
        <v>L</v>
      </c>
      <c r="P360" s="66">
        <f t="shared" si="213"/>
        <v>1</v>
      </c>
      <c r="Q360" s="66">
        <f t="shared" si="214"/>
        <v>7</v>
      </c>
      <c r="R360" s="66">
        <f t="shared" si="237"/>
        <v>2</v>
      </c>
      <c r="S360" s="106">
        <f t="shared" si="215"/>
        <v>21</v>
      </c>
      <c r="T360" s="106">
        <f t="shared" si="216"/>
        <v>0</v>
      </c>
      <c r="U360" s="154">
        <f t="shared" si="217"/>
        <v>-34</v>
      </c>
      <c r="W360" s="66" t="str">
        <f t="shared" si="218"/>
        <v>L</v>
      </c>
      <c r="X360" s="66">
        <f t="shared" si="219"/>
        <v>1</v>
      </c>
      <c r="Y360" s="66">
        <f t="shared" si="220"/>
        <v>4</v>
      </c>
      <c r="Z360" s="66">
        <f t="shared" si="221"/>
        <v>1</v>
      </c>
      <c r="AA360" s="106">
        <f t="shared" si="222"/>
        <v>5</v>
      </c>
      <c r="AB360" s="106">
        <f t="shared" si="223"/>
        <v>0</v>
      </c>
      <c r="AC360" s="154">
        <f t="shared" si="224"/>
        <v>42</v>
      </c>
      <c r="AD360" s="155">
        <f t="shared" si="225"/>
        <v>122</v>
      </c>
      <c r="AF360" s="66" t="str">
        <f t="shared" si="226"/>
        <v>L</v>
      </c>
      <c r="AG360" s="66">
        <f t="shared" si="245"/>
        <v>2</v>
      </c>
      <c r="AH360" s="66">
        <f t="shared" si="227"/>
        <v>3</v>
      </c>
      <c r="AI360" s="66">
        <f t="shared" si="228"/>
        <v>1</v>
      </c>
      <c r="AJ360" s="106">
        <f t="shared" si="229"/>
        <v>3</v>
      </c>
      <c r="AK360" s="106">
        <f t="shared" si="230"/>
        <v>0</v>
      </c>
      <c r="AL360" s="154">
        <f t="shared" si="231"/>
        <v>470</v>
      </c>
      <c r="AM360" s="155">
        <f t="shared" si="232"/>
        <v>479</v>
      </c>
      <c r="AO360" s="66" t="str">
        <f t="shared" si="241"/>
        <v>L</v>
      </c>
      <c r="AP360" s="66">
        <f t="shared" si="238"/>
        <v>2</v>
      </c>
      <c r="AQ360" s="66">
        <f t="shared" si="242"/>
        <v>7</v>
      </c>
      <c r="AR360" s="66">
        <f t="shared" si="243"/>
        <v>2</v>
      </c>
      <c r="AS360" s="106">
        <f t="shared" si="233"/>
        <v>21</v>
      </c>
      <c r="AT360" s="106">
        <f t="shared" si="246"/>
        <v>0</v>
      </c>
      <c r="AU360" s="154">
        <f t="shared" si="244"/>
        <v>-811</v>
      </c>
    </row>
    <row r="361" spans="1:47">
      <c r="A361" s="197">
        <f t="shared" si="239"/>
        <v>351</v>
      </c>
      <c r="B361" s="198">
        <f>Data!B361</f>
        <v>33</v>
      </c>
      <c r="D361" s="112">
        <f t="shared" si="234"/>
        <v>3</v>
      </c>
      <c r="E361" s="116" t="str">
        <f t="shared" si="235"/>
        <v>C</v>
      </c>
      <c r="G361" s="66" t="str">
        <f t="shared" si="207"/>
        <v>L</v>
      </c>
      <c r="H361" s="66">
        <f t="shared" si="236"/>
        <v>1</v>
      </c>
      <c r="I361" s="66">
        <f t="shared" si="208"/>
        <v>8</v>
      </c>
      <c r="J361" s="66">
        <f t="shared" si="240"/>
        <v>1</v>
      </c>
      <c r="K361" s="106">
        <f t="shared" si="209"/>
        <v>34</v>
      </c>
      <c r="L361" s="106">
        <f t="shared" si="210"/>
        <v>0</v>
      </c>
      <c r="M361" s="154">
        <f t="shared" si="211"/>
        <v>-410</v>
      </c>
      <c r="O361" s="66" t="str">
        <f t="shared" si="212"/>
        <v>L</v>
      </c>
      <c r="P361" s="66">
        <f t="shared" si="213"/>
        <v>1</v>
      </c>
      <c r="Q361" s="66">
        <f t="shared" si="214"/>
        <v>8</v>
      </c>
      <c r="R361" s="66">
        <f t="shared" si="237"/>
        <v>1</v>
      </c>
      <c r="S361" s="106">
        <f t="shared" si="215"/>
        <v>34</v>
      </c>
      <c r="T361" s="106">
        <f t="shared" si="216"/>
        <v>0</v>
      </c>
      <c r="U361" s="154">
        <f t="shared" si="217"/>
        <v>-68</v>
      </c>
      <c r="W361" s="66" t="str">
        <f t="shared" si="218"/>
        <v>L</v>
      </c>
      <c r="X361" s="66">
        <f t="shared" si="219"/>
        <v>1</v>
      </c>
      <c r="Y361" s="66">
        <f t="shared" si="220"/>
        <v>4</v>
      </c>
      <c r="Z361" s="66">
        <f t="shared" si="221"/>
        <v>2</v>
      </c>
      <c r="AA361" s="106">
        <f t="shared" si="222"/>
        <v>5</v>
      </c>
      <c r="AB361" s="106">
        <f t="shared" si="223"/>
        <v>0</v>
      </c>
      <c r="AC361" s="154">
        <f t="shared" si="224"/>
        <v>37</v>
      </c>
      <c r="AD361" s="155">
        <f t="shared" si="225"/>
        <v>122</v>
      </c>
      <c r="AF361" s="66" t="str">
        <f t="shared" si="226"/>
        <v>L</v>
      </c>
      <c r="AG361" s="66">
        <f t="shared" si="245"/>
        <v>3</v>
      </c>
      <c r="AH361" s="66">
        <f t="shared" si="227"/>
        <v>3</v>
      </c>
      <c r="AI361" s="66">
        <f t="shared" si="228"/>
        <v>2</v>
      </c>
      <c r="AJ361" s="106">
        <f t="shared" si="229"/>
        <v>3</v>
      </c>
      <c r="AK361" s="106">
        <f t="shared" si="230"/>
        <v>0</v>
      </c>
      <c r="AL361" s="154">
        <f t="shared" si="231"/>
        <v>467</v>
      </c>
      <c r="AM361" s="155">
        <f t="shared" si="232"/>
        <v>479</v>
      </c>
      <c r="AO361" s="66" t="str">
        <f t="shared" si="241"/>
        <v>L</v>
      </c>
      <c r="AP361" s="66">
        <f t="shared" si="238"/>
        <v>3</v>
      </c>
      <c r="AQ361" s="66">
        <f t="shared" si="242"/>
        <v>8</v>
      </c>
      <c r="AR361" s="66">
        <f t="shared" si="243"/>
        <v>1</v>
      </c>
      <c r="AS361" s="106">
        <f t="shared" si="233"/>
        <v>34</v>
      </c>
      <c r="AT361" s="106">
        <f t="shared" si="246"/>
        <v>0</v>
      </c>
      <c r="AU361" s="154">
        <f t="shared" si="244"/>
        <v>-845</v>
      </c>
    </row>
    <row r="362" spans="1:47">
      <c r="A362" s="197">
        <f t="shared" si="239"/>
        <v>352</v>
      </c>
      <c r="B362" s="198">
        <f>Data!B362</f>
        <v>2</v>
      </c>
      <c r="D362" s="112">
        <f t="shared" si="234"/>
        <v>1</v>
      </c>
      <c r="E362" s="116" t="str">
        <f t="shared" si="235"/>
        <v>B</v>
      </c>
      <c r="G362" s="66" t="str">
        <f t="shared" si="207"/>
        <v>W</v>
      </c>
      <c r="H362" s="66">
        <f t="shared" si="236"/>
        <v>1</v>
      </c>
      <c r="I362" s="66">
        <f t="shared" si="208"/>
        <v>8</v>
      </c>
      <c r="J362" s="66">
        <f t="shared" si="240"/>
        <v>2</v>
      </c>
      <c r="K362" s="106">
        <f t="shared" si="209"/>
        <v>34</v>
      </c>
      <c r="L362" s="106">
        <f t="shared" si="210"/>
        <v>102</v>
      </c>
      <c r="M362" s="154">
        <f t="shared" si="211"/>
        <v>-342</v>
      </c>
      <c r="O362" s="66" t="str">
        <f t="shared" si="212"/>
        <v>W</v>
      </c>
      <c r="P362" s="66">
        <f t="shared" si="213"/>
        <v>1</v>
      </c>
      <c r="Q362" s="66">
        <f t="shared" si="214"/>
        <v>8</v>
      </c>
      <c r="R362" s="66">
        <f t="shared" si="237"/>
        <v>2</v>
      </c>
      <c r="S362" s="106">
        <f t="shared" si="215"/>
        <v>34</v>
      </c>
      <c r="T362" s="106">
        <f t="shared" si="216"/>
        <v>102</v>
      </c>
      <c r="U362" s="154">
        <f t="shared" si="217"/>
        <v>0</v>
      </c>
      <c r="W362" s="66" t="str">
        <f t="shared" si="218"/>
        <v>W</v>
      </c>
      <c r="X362" s="66">
        <f t="shared" si="219"/>
        <v>1</v>
      </c>
      <c r="Y362" s="66">
        <f t="shared" si="220"/>
        <v>5</v>
      </c>
      <c r="Z362" s="66">
        <f t="shared" si="221"/>
        <v>1</v>
      </c>
      <c r="AA362" s="106">
        <f t="shared" si="222"/>
        <v>8</v>
      </c>
      <c r="AB362" s="106">
        <f t="shared" si="223"/>
        <v>15</v>
      </c>
      <c r="AC362" s="154">
        <f t="shared" si="224"/>
        <v>44</v>
      </c>
      <c r="AD362" s="155">
        <f t="shared" si="225"/>
        <v>122</v>
      </c>
      <c r="AF362" s="66" t="str">
        <f t="shared" si="226"/>
        <v>L</v>
      </c>
      <c r="AG362" s="66">
        <f t="shared" si="245"/>
        <v>1</v>
      </c>
      <c r="AH362" s="66">
        <f t="shared" si="227"/>
        <v>4</v>
      </c>
      <c r="AI362" s="66">
        <f t="shared" si="228"/>
        <v>1</v>
      </c>
      <c r="AJ362" s="106">
        <f t="shared" si="229"/>
        <v>5</v>
      </c>
      <c r="AK362" s="106">
        <f t="shared" si="230"/>
        <v>0</v>
      </c>
      <c r="AL362" s="154">
        <f t="shared" si="231"/>
        <v>462</v>
      </c>
      <c r="AM362" s="155">
        <f t="shared" si="232"/>
        <v>479</v>
      </c>
      <c r="AO362" s="66" t="str">
        <f t="shared" si="241"/>
        <v>L</v>
      </c>
      <c r="AP362" s="66">
        <f t="shared" si="238"/>
        <v>1</v>
      </c>
      <c r="AQ362" s="66">
        <f t="shared" si="242"/>
        <v>8</v>
      </c>
      <c r="AR362" s="66">
        <f t="shared" si="243"/>
        <v>2</v>
      </c>
      <c r="AS362" s="106">
        <f t="shared" si="233"/>
        <v>34</v>
      </c>
      <c r="AT362" s="106">
        <f t="shared" si="246"/>
        <v>0</v>
      </c>
      <c r="AU362" s="154">
        <f t="shared" si="244"/>
        <v>-879</v>
      </c>
    </row>
    <row r="363" spans="1:47">
      <c r="A363" s="197">
        <f t="shared" si="239"/>
        <v>353</v>
      </c>
      <c r="B363" s="198">
        <f>Data!B363</f>
        <v>14</v>
      </c>
      <c r="D363" s="112">
        <f t="shared" si="234"/>
        <v>2</v>
      </c>
      <c r="E363" s="116" t="str">
        <f t="shared" si="235"/>
        <v>B</v>
      </c>
      <c r="G363" s="66" t="str">
        <f t="shared" si="207"/>
        <v>L</v>
      </c>
      <c r="H363" s="66">
        <f t="shared" si="236"/>
        <v>1</v>
      </c>
      <c r="I363" s="66">
        <f t="shared" si="208"/>
        <v>1</v>
      </c>
      <c r="J363" s="66">
        <f t="shared" si="240"/>
        <v>1</v>
      </c>
      <c r="K363" s="106">
        <f t="shared" si="209"/>
        <v>1</v>
      </c>
      <c r="L363" s="106">
        <f t="shared" si="210"/>
        <v>0</v>
      </c>
      <c r="M363" s="154">
        <f t="shared" si="211"/>
        <v>-343</v>
      </c>
      <c r="O363" s="66" t="str">
        <f t="shared" si="212"/>
        <v>L</v>
      </c>
      <c r="P363" s="66">
        <f t="shared" si="213"/>
        <v>2</v>
      </c>
      <c r="Q363" s="66">
        <f t="shared" si="214"/>
        <v>1</v>
      </c>
      <c r="R363" s="66">
        <f t="shared" si="237"/>
        <v>1</v>
      </c>
      <c r="S363" s="106">
        <f t="shared" si="215"/>
        <v>1</v>
      </c>
      <c r="T363" s="106">
        <f t="shared" si="216"/>
        <v>0</v>
      </c>
      <c r="U363" s="154">
        <f t="shared" si="217"/>
        <v>-1</v>
      </c>
      <c r="W363" s="66" t="str">
        <f t="shared" si="218"/>
        <v>L</v>
      </c>
      <c r="X363" s="66">
        <f t="shared" si="219"/>
        <v>1</v>
      </c>
      <c r="Y363" s="66">
        <f t="shared" si="220"/>
        <v>5</v>
      </c>
      <c r="Z363" s="66">
        <f t="shared" si="221"/>
        <v>2</v>
      </c>
      <c r="AA363" s="106">
        <f t="shared" si="222"/>
        <v>8</v>
      </c>
      <c r="AB363" s="106">
        <f t="shared" si="223"/>
        <v>0</v>
      </c>
      <c r="AC363" s="154">
        <f t="shared" si="224"/>
        <v>36</v>
      </c>
      <c r="AD363" s="155">
        <f t="shared" si="225"/>
        <v>122</v>
      </c>
      <c r="AF363" s="66" t="str">
        <f t="shared" si="226"/>
        <v>L</v>
      </c>
      <c r="AG363" s="66">
        <f t="shared" si="245"/>
        <v>2</v>
      </c>
      <c r="AH363" s="66">
        <f t="shared" si="227"/>
        <v>4</v>
      </c>
      <c r="AI363" s="66">
        <f t="shared" si="228"/>
        <v>2</v>
      </c>
      <c r="AJ363" s="106">
        <f t="shared" si="229"/>
        <v>5</v>
      </c>
      <c r="AK363" s="106">
        <f t="shared" si="230"/>
        <v>0</v>
      </c>
      <c r="AL363" s="154">
        <f t="shared" si="231"/>
        <v>457</v>
      </c>
      <c r="AM363" s="155">
        <f t="shared" si="232"/>
        <v>479</v>
      </c>
      <c r="AO363" s="66" t="str">
        <f t="shared" si="241"/>
        <v>L</v>
      </c>
      <c r="AP363" s="66">
        <f t="shared" si="238"/>
        <v>2</v>
      </c>
      <c r="AQ363" s="66">
        <f t="shared" si="242"/>
        <v>1</v>
      </c>
      <c r="AR363" s="66">
        <f t="shared" si="243"/>
        <v>1</v>
      </c>
      <c r="AS363" s="106">
        <f t="shared" si="233"/>
        <v>1</v>
      </c>
      <c r="AT363" s="106">
        <f t="shared" si="246"/>
        <v>0</v>
      </c>
      <c r="AU363" s="154">
        <f t="shared" si="244"/>
        <v>-880</v>
      </c>
    </row>
    <row r="364" spans="1:47">
      <c r="A364" s="197">
        <f t="shared" si="239"/>
        <v>354</v>
      </c>
      <c r="B364" s="198">
        <f>Data!B364</f>
        <v>9</v>
      </c>
      <c r="D364" s="112">
        <f t="shared" si="234"/>
        <v>1</v>
      </c>
      <c r="E364" s="116" t="str">
        <f t="shared" si="235"/>
        <v>C</v>
      </c>
      <c r="G364" s="66" t="str">
        <f t="shared" si="207"/>
        <v>W</v>
      </c>
      <c r="H364" s="66">
        <f t="shared" si="236"/>
        <v>1</v>
      </c>
      <c r="I364" s="66">
        <f t="shared" si="208"/>
        <v>1</v>
      </c>
      <c r="J364" s="66">
        <f t="shared" si="240"/>
        <v>2</v>
      </c>
      <c r="K364" s="106">
        <f t="shared" si="209"/>
        <v>1</v>
      </c>
      <c r="L364" s="106">
        <f t="shared" si="210"/>
        <v>3</v>
      </c>
      <c r="M364" s="154">
        <f t="shared" si="211"/>
        <v>-341</v>
      </c>
      <c r="O364" s="66" t="str">
        <f t="shared" si="212"/>
        <v>L</v>
      </c>
      <c r="P364" s="66">
        <f t="shared" si="213"/>
        <v>2</v>
      </c>
      <c r="Q364" s="66">
        <f t="shared" si="214"/>
        <v>1</v>
      </c>
      <c r="R364" s="66">
        <f t="shared" si="237"/>
        <v>2</v>
      </c>
      <c r="S364" s="106">
        <f t="shared" si="215"/>
        <v>1</v>
      </c>
      <c r="T364" s="106">
        <f t="shared" si="216"/>
        <v>0</v>
      </c>
      <c r="U364" s="154">
        <f t="shared" si="217"/>
        <v>-2</v>
      </c>
      <c r="W364" s="66" t="str">
        <f t="shared" si="218"/>
        <v>W</v>
      </c>
      <c r="X364" s="66">
        <f t="shared" si="219"/>
        <v>1</v>
      </c>
      <c r="Y364" s="66">
        <f t="shared" si="220"/>
        <v>6</v>
      </c>
      <c r="Z364" s="66">
        <f t="shared" si="221"/>
        <v>1</v>
      </c>
      <c r="AA364" s="106">
        <f t="shared" si="222"/>
        <v>13</v>
      </c>
      <c r="AB364" s="106">
        <f t="shared" si="223"/>
        <v>24</v>
      </c>
      <c r="AC364" s="154">
        <f t="shared" si="224"/>
        <v>47</v>
      </c>
      <c r="AD364" s="155">
        <f t="shared" si="225"/>
        <v>122</v>
      </c>
      <c r="AF364" s="66" t="str">
        <f t="shared" si="226"/>
        <v>L</v>
      </c>
      <c r="AG364" s="66">
        <f t="shared" si="245"/>
        <v>1</v>
      </c>
      <c r="AH364" s="66">
        <f t="shared" si="227"/>
        <v>5</v>
      </c>
      <c r="AI364" s="66">
        <f t="shared" si="228"/>
        <v>1</v>
      </c>
      <c r="AJ364" s="106">
        <f t="shared" si="229"/>
        <v>8</v>
      </c>
      <c r="AK364" s="106">
        <f t="shared" si="230"/>
        <v>0</v>
      </c>
      <c r="AL364" s="154">
        <f t="shared" si="231"/>
        <v>449</v>
      </c>
      <c r="AM364" s="155">
        <f t="shared" si="232"/>
        <v>479</v>
      </c>
      <c r="AO364" s="66" t="str">
        <f t="shared" si="241"/>
        <v>L</v>
      </c>
      <c r="AP364" s="66">
        <f t="shared" si="238"/>
        <v>1</v>
      </c>
      <c r="AQ364" s="66">
        <f t="shared" si="242"/>
        <v>1</v>
      </c>
      <c r="AR364" s="66">
        <f t="shared" si="243"/>
        <v>2</v>
      </c>
      <c r="AS364" s="106">
        <f t="shared" si="233"/>
        <v>1</v>
      </c>
      <c r="AT364" s="106">
        <f t="shared" si="246"/>
        <v>0</v>
      </c>
      <c r="AU364" s="154">
        <f t="shared" si="244"/>
        <v>-881</v>
      </c>
    </row>
    <row r="365" spans="1:47">
      <c r="A365" s="197">
        <f t="shared" si="239"/>
        <v>355</v>
      </c>
      <c r="B365" s="198">
        <f>Data!B365</f>
        <v>6</v>
      </c>
      <c r="D365" s="112">
        <f t="shared" si="234"/>
        <v>1</v>
      </c>
      <c r="E365" s="116" t="str">
        <f t="shared" si="235"/>
        <v>C</v>
      </c>
      <c r="G365" s="66" t="str">
        <f t="shared" si="207"/>
        <v>W</v>
      </c>
      <c r="H365" s="66">
        <f t="shared" si="236"/>
        <v>1</v>
      </c>
      <c r="I365" s="66">
        <f t="shared" si="208"/>
        <v>2</v>
      </c>
      <c r="J365" s="66">
        <f t="shared" si="240"/>
        <v>1</v>
      </c>
      <c r="K365" s="106">
        <f t="shared" si="209"/>
        <v>2</v>
      </c>
      <c r="L365" s="106">
        <f t="shared" si="210"/>
        <v>3</v>
      </c>
      <c r="M365" s="154">
        <f t="shared" si="211"/>
        <v>-340</v>
      </c>
      <c r="O365" s="66" t="str">
        <f t="shared" si="212"/>
        <v>L</v>
      </c>
      <c r="P365" s="66">
        <f t="shared" si="213"/>
        <v>2</v>
      </c>
      <c r="Q365" s="66">
        <f t="shared" si="214"/>
        <v>2</v>
      </c>
      <c r="R365" s="66">
        <f t="shared" si="237"/>
        <v>1</v>
      </c>
      <c r="S365" s="106">
        <f t="shared" si="215"/>
        <v>2</v>
      </c>
      <c r="T365" s="106">
        <f t="shared" si="216"/>
        <v>0</v>
      </c>
      <c r="U365" s="154">
        <f t="shared" si="217"/>
        <v>-4</v>
      </c>
      <c r="W365" s="66" t="str">
        <f t="shared" si="218"/>
        <v>W</v>
      </c>
      <c r="X365" s="66">
        <f t="shared" si="219"/>
        <v>1</v>
      </c>
      <c r="Y365" s="66">
        <f t="shared" si="220"/>
        <v>6</v>
      </c>
      <c r="Z365" s="66">
        <f t="shared" si="221"/>
        <v>2</v>
      </c>
      <c r="AA365" s="106">
        <f t="shared" si="222"/>
        <v>13</v>
      </c>
      <c r="AB365" s="106">
        <f t="shared" si="223"/>
        <v>39</v>
      </c>
      <c r="AC365" s="154">
        <f t="shared" si="224"/>
        <v>73</v>
      </c>
      <c r="AD365" s="155">
        <f t="shared" si="225"/>
        <v>122</v>
      </c>
      <c r="AF365" s="66" t="str">
        <f t="shared" si="226"/>
        <v>W</v>
      </c>
      <c r="AG365" s="66">
        <f t="shared" si="245"/>
        <v>1</v>
      </c>
      <c r="AH365" s="66">
        <f t="shared" si="227"/>
        <v>5</v>
      </c>
      <c r="AI365" s="66">
        <f t="shared" si="228"/>
        <v>2</v>
      </c>
      <c r="AJ365" s="106">
        <f t="shared" si="229"/>
        <v>8</v>
      </c>
      <c r="AK365" s="106">
        <f t="shared" si="230"/>
        <v>24</v>
      </c>
      <c r="AL365" s="154">
        <f t="shared" si="231"/>
        <v>465</v>
      </c>
      <c r="AM365" s="155">
        <f t="shared" si="232"/>
        <v>479</v>
      </c>
      <c r="AO365" s="66" t="str">
        <f t="shared" si="241"/>
        <v>W</v>
      </c>
      <c r="AP365" s="66">
        <f t="shared" si="238"/>
        <v>1</v>
      </c>
      <c r="AQ365" s="66">
        <f t="shared" si="242"/>
        <v>2</v>
      </c>
      <c r="AR365" s="66">
        <f t="shared" si="243"/>
        <v>1</v>
      </c>
      <c r="AS365" s="106">
        <f t="shared" si="233"/>
        <v>2</v>
      </c>
      <c r="AT365" s="106">
        <f t="shared" si="246"/>
        <v>3</v>
      </c>
      <c r="AU365" s="154">
        <f t="shared" si="244"/>
        <v>-880</v>
      </c>
    </row>
    <row r="366" spans="1:47">
      <c r="A366" s="197">
        <f t="shared" si="239"/>
        <v>356</v>
      </c>
      <c r="B366" s="198">
        <f>Data!B366</f>
        <v>15</v>
      </c>
      <c r="D366" s="112">
        <f t="shared" si="234"/>
        <v>2</v>
      </c>
      <c r="E366" s="116" t="str">
        <f t="shared" si="235"/>
        <v>C</v>
      </c>
      <c r="G366" s="66" t="str">
        <f t="shared" si="207"/>
        <v>L</v>
      </c>
      <c r="H366" s="66">
        <f t="shared" si="236"/>
        <v>1</v>
      </c>
      <c r="I366" s="66">
        <f t="shared" si="208"/>
        <v>2</v>
      </c>
      <c r="J366" s="66">
        <f t="shared" si="240"/>
        <v>2</v>
      </c>
      <c r="K366" s="106">
        <f t="shared" si="209"/>
        <v>2</v>
      </c>
      <c r="L366" s="106">
        <f t="shared" si="210"/>
        <v>0</v>
      </c>
      <c r="M366" s="154">
        <f t="shared" si="211"/>
        <v>-342</v>
      </c>
      <c r="O366" s="66" t="str">
        <f t="shared" si="212"/>
        <v>W</v>
      </c>
      <c r="P366" s="66">
        <f t="shared" si="213"/>
        <v>2</v>
      </c>
      <c r="Q366" s="66">
        <f t="shared" si="214"/>
        <v>2</v>
      </c>
      <c r="R366" s="66">
        <f t="shared" si="237"/>
        <v>2</v>
      </c>
      <c r="S366" s="106">
        <f t="shared" si="215"/>
        <v>2</v>
      </c>
      <c r="T366" s="106">
        <f t="shared" si="216"/>
        <v>6</v>
      </c>
      <c r="U366" s="154">
        <f t="shared" si="217"/>
        <v>0</v>
      </c>
      <c r="W366" s="66" t="str">
        <f t="shared" si="218"/>
        <v>L</v>
      </c>
      <c r="X366" s="66">
        <f t="shared" si="219"/>
        <v>1</v>
      </c>
      <c r="Y366" s="66">
        <f t="shared" si="220"/>
        <v>7</v>
      </c>
      <c r="Z366" s="66">
        <f t="shared" si="221"/>
        <v>1</v>
      </c>
      <c r="AA366" s="106">
        <f t="shared" si="222"/>
        <v>21</v>
      </c>
      <c r="AB366" s="106">
        <f t="shared" si="223"/>
        <v>0</v>
      </c>
      <c r="AC366" s="154">
        <f t="shared" si="224"/>
        <v>52</v>
      </c>
      <c r="AD366" s="155">
        <f t="shared" si="225"/>
        <v>122</v>
      </c>
      <c r="AF366" s="66" t="str">
        <f t="shared" si="226"/>
        <v>L</v>
      </c>
      <c r="AG366" s="66">
        <f t="shared" si="245"/>
        <v>2</v>
      </c>
      <c r="AH366" s="66">
        <f t="shared" si="227"/>
        <v>6</v>
      </c>
      <c r="AI366" s="66">
        <f t="shared" si="228"/>
        <v>1</v>
      </c>
      <c r="AJ366" s="106">
        <f t="shared" si="229"/>
        <v>13</v>
      </c>
      <c r="AK366" s="106">
        <f t="shared" si="230"/>
        <v>0</v>
      </c>
      <c r="AL366" s="154">
        <f t="shared" si="231"/>
        <v>452</v>
      </c>
      <c r="AM366" s="155">
        <f t="shared" si="232"/>
        <v>479</v>
      </c>
      <c r="AO366" s="66" t="str">
        <f t="shared" si="241"/>
        <v>L</v>
      </c>
      <c r="AP366" s="66">
        <f t="shared" si="238"/>
        <v>2</v>
      </c>
      <c r="AQ366" s="66">
        <f t="shared" si="242"/>
        <v>2</v>
      </c>
      <c r="AR366" s="66">
        <f t="shared" si="243"/>
        <v>2</v>
      </c>
      <c r="AS366" s="106">
        <f t="shared" si="233"/>
        <v>2</v>
      </c>
      <c r="AT366" s="106">
        <f t="shared" si="246"/>
        <v>0</v>
      </c>
      <c r="AU366" s="154">
        <f t="shared" si="244"/>
        <v>-882</v>
      </c>
    </row>
    <row r="367" spans="1:47">
      <c r="A367" s="197">
        <f t="shared" si="239"/>
        <v>357</v>
      </c>
      <c r="B367" s="198">
        <f>Data!B367</f>
        <v>34</v>
      </c>
      <c r="D367" s="112">
        <f t="shared" si="234"/>
        <v>3</v>
      </c>
      <c r="E367" s="116" t="str">
        <f t="shared" si="235"/>
        <v>A</v>
      </c>
      <c r="G367" s="66" t="str">
        <f t="shared" si="207"/>
        <v>L</v>
      </c>
      <c r="H367" s="66">
        <f t="shared" si="236"/>
        <v>1</v>
      </c>
      <c r="I367" s="66">
        <f t="shared" si="208"/>
        <v>3</v>
      </c>
      <c r="J367" s="66">
        <f t="shared" si="240"/>
        <v>1</v>
      </c>
      <c r="K367" s="106">
        <f t="shared" si="209"/>
        <v>3</v>
      </c>
      <c r="L367" s="106">
        <f t="shared" si="210"/>
        <v>0</v>
      </c>
      <c r="M367" s="154">
        <f t="shared" si="211"/>
        <v>-345</v>
      </c>
      <c r="O367" s="66" t="str">
        <f t="shared" si="212"/>
        <v>L</v>
      </c>
      <c r="P367" s="66">
        <f t="shared" si="213"/>
        <v>2</v>
      </c>
      <c r="Q367" s="66">
        <f t="shared" si="214"/>
        <v>3</v>
      </c>
      <c r="R367" s="66">
        <f t="shared" si="237"/>
        <v>1</v>
      </c>
      <c r="S367" s="106">
        <f t="shared" si="215"/>
        <v>3</v>
      </c>
      <c r="T367" s="106">
        <f t="shared" si="216"/>
        <v>0</v>
      </c>
      <c r="U367" s="154">
        <f t="shared" si="217"/>
        <v>-3</v>
      </c>
      <c r="W367" s="66" t="str">
        <f t="shared" si="218"/>
        <v>L</v>
      </c>
      <c r="X367" s="66">
        <f t="shared" si="219"/>
        <v>1</v>
      </c>
      <c r="Y367" s="66">
        <f t="shared" si="220"/>
        <v>7</v>
      </c>
      <c r="Z367" s="66">
        <f t="shared" si="221"/>
        <v>2</v>
      </c>
      <c r="AA367" s="106">
        <f t="shared" si="222"/>
        <v>21</v>
      </c>
      <c r="AB367" s="106">
        <f t="shared" si="223"/>
        <v>0</v>
      </c>
      <c r="AC367" s="154">
        <f t="shared" si="224"/>
        <v>31</v>
      </c>
      <c r="AD367" s="155">
        <f t="shared" si="225"/>
        <v>122</v>
      </c>
      <c r="AF367" s="66" t="str">
        <f t="shared" si="226"/>
        <v>L</v>
      </c>
      <c r="AG367" s="66">
        <f t="shared" si="245"/>
        <v>3</v>
      </c>
      <c r="AH367" s="66">
        <f t="shared" si="227"/>
        <v>6</v>
      </c>
      <c r="AI367" s="66">
        <f t="shared" si="228"/>
        <v>2</v>
      </c>
      <c r="AJ367" s="106">
        <f t="shared" si="229"/>
        <v>13</v>
      </c>
      <c r="AK367" s="106">
        <f t="shared" si="230"/>
        <v>0</v>
      </c>
      <c r="AL367" s="154">
        <f t="shared" si="231"/>
        <v>439</v>
      </c>
      <c r="AM367" s="155">
        <f t="shared" si="232"/>
        <v>479</v>
      </c>
      <c r="AO367" s="66" t="str">
        <f t="shared" si="241"/>
        <v>L</v>
      </c>
      <c r="AP367" s="66">
        <f t="shared" si="238"/>
        <v>3</v>
      </c>
      <c r="AQ367" s="66">
        <f t="shared" si="242"/>
        <v>3</v>
      </c>
      <c r="AR367" s="66">
        <f t="shared" si="243"/>
        <v>1</v>
      </c>
      <c r="AS367" s="106">
        <f t="shared" si="233"/>
        <v>3</v>
      </c>
      <c r="AT367" s="106">
        <f t="shared" si="246"/>
        <v>0</v>
      </c>
      <c r="AU367" s="154">
        <f t="shared" si="244"/>
        <v>-885</v>
      </c>
    </row>
    <row r="368" spans="1:47">
      <c r="A368" s="197">
        <f t="shared" si="239"/>
        <v>358</v>
      </c>
      <c r="B368" s="198">
        <f>Data!B368</f>
        <v>34</v>
      </c>
      <c r="D368" s="112">
        <f t="shared" si="234"/>
        <v>3</v>
      </c>
      <c r="E368" s="116" t="str">
        <f t="shared" si="235"/>
        <v>A</v>
      </c>
      <c r="G368" s="66" t="str">
        <f t="shared" si="207"/>
        <v>L</v>
      </c>
      <c r="H368" s="66">
        <f t="shared" si="236"/>
        <v>1</v>
      </c>
      <c r="I368" s="66">
        <f t="shared" si="208"/>
        <v>3</v>
      </c>
      <c r="J368" s="66">
        <f t="shared" si="240"/>
        <v>2</v>
      </c>
      <c r="K368" s="106">
        <f t="shared" si="209"/>
        <v>3</v>
      </c>
      <c r="L368" s="106">
        <f t="shared" si="210"/>
        <v>0</v>
      </c>
      <c r="M368" s="154">
        <f t="shared" si="211"/>
        <v>-348</v>
      </c>
      <c r="O368" s="66" t="str">
        <f t="shared" si="212"/>
        <v>L</v>
      </c>
      <c r="P368" s="66">
        <f t="shared" si="213"/>
        <v>2</v>
      </c>
      <c r="Q368" s="66">
        <f t="shared" si="214"/>
        <v>3</v>
      </c>
      <c r="R368" s="66">
        <f t="shared" si="237"/>
        <v>2</v>
      </c>
      <c r="S368" s="106">
        <f t="shared" si="215"/>
        <v>3</v>
      </c>
      <c r="T368" s="106">
        <f t="shared" si="216"/>
        <v>0</v>
      </c>
      <c r="U368" s="154">
        <f t="shared" si="217"/>
        <v>-6</v>
      </c>
      <c r="W368" s="66" t="str">
        <f t="shared" si="218"/>
        <v>L</v>
      </c>
      <c r="X368" s="66">
        <f t="shared" si="219"/>
        <v>1</v>
      </c>
      <c r="Y368" s="66">
        <f t="shared" si="220"/>
        <v>8</v>
      </c>
      <c r="Z368" s="66">
        <f t="shared" si="221"/>
        <v>1</v>
      </c>
      <c r="AA368" s="106">
        <f t="shared" si="222"/>
        <v>34</v>
      </c>
      <c r="AB368" s="106">
        <f t="shared" si="223"/>
        <v>0</v>
      </c>
      <c r="AC368" s="154">
        <f t="shared" si="224"/>
        <v>-3</v>
      </c>
      <c r="AD368" s="155">
        <f t="shared" si="225"/>
        <v>122</v>
      </c>
      <c r="AF368" s="66" t="str">
        <f t="shared" si="226"/>
        <v>W</v>
      </c>
      <c r="AG368" s="66">
        <f t="shared" si="245"/>
        <v>3</v>
      </c>
      <c r="AH368" s="66">
        <f t="shared" si="227"/>
        <v>7</v>
      </c>
      <c r="AI368" s="66">
        <f t="shared" si="228"/>
        <v>1</v>
      </c>
      <c r="AJ368" s="106">
        <f t="shared" si="229"/>
        <v>21</v>
      </c>
      <c r="AK368" s="106">
        <f t="shared" si="230"/>
        <v>39</v>
      </c>
      <c r="AL368" s="154">
        <f t="shared" si="231"/>
        <v>457</v>
      </c>
      <c r="AM368" s="155">
        <f t="shared" si="232"/>
        <v>479</v>
      </c>
      <c r="AO368" s="66" t="str">
        <f t="shared" si="241"/>
        <v>W</v>
      </c>
      <c r="AP368" s="66">
        <f t="shared" si="238"/>
        <v>3</v>
      </c>
      <c r="AQ368" s="66">
        <f t="shared" si="242"/>
        <v>3</v>
      </c>
      <c r="AR368" s="66">
        <f t="shared" si="243"/>
        <v>2</v>
      </c>
      <c r="AS368" s="106">
        <f t="shared" si="233"/>
        <v>3</v>
      </c>
      <c r="AT368" s="106">
        <f t="shared" si="246"/>
        <v>9</v>
      </c>
      <c r="AU368" s="154">
        <f t="shared" si="244"/>
        <v>-879</v>
      </c>
    </row>
    <row r="369" spans="1:47">
      <c r="A369" s="197">
        <f t="shared" si="239"/>
        <v>359</v>
      </c>
      <c r="B369" s="198">
        <f>Data!B369</f>
        <v>30</v>
      </c>
      <c r="D369" s="112">
        <f t="shared" si="234"/>
        <v>3</v>
      </c>
      <c r="E369" s="116" t="str">
        <f t="shared" si="235"/>
        <v>C</v>
      </c>
      <c r="G369" s="66" t="str">
        <f t="shared" si="207"/>
        <v>L</v>
      </c>
      <c r="H369" s="66">
        <f t="shared" si="236"/>
        <v>1</v>
      </c>
      <c r="I369" s="66">
        <f t="shared" si="208"/>
        <v>4</v>
      </c>
      <c r="J369" s="66">
        <f t="shared" si="240"/>
        <v>1</v>
      </c>
      <c r="K369" s="106">
        <f t="shared" si="209"/>
        <v>5</v>
      </c>
      <c r="L369" s="106">
        <f t="shared" si="210"/>
        <v>0</v>
      </c>
      <c r="M369" s="154">
        <f t="shared" si="211"/>
        <v>-353</v>
      </c>
      <c r="O369" s="66" t="str">
        <f t="shared" si="212"/>
        <v>L</v>
      </c>
      <c r="P369" s="66">
        <f t="shared" si="213"/>
        <v>2</v>
      </c>
      <c r="Q369" s="66">
        <f t="shared" si="214"/>
        <v>4</v>
      </c>
      <c r="R369" s="66">
        <f t="shared" si="237"/>
        <v>1</v>
      </c>
      <c r="S369" s="106">
        <f t="shared" si="215"/>
        <v>5</v>
      </c>
      <c r="T369" s="106">
        <f t="shared" si="216"/>
        <v>0</v>
      </c>
      <c r="U369" s="154">
        <f t="shared" si="217"/>
        <v>-11</v>
      </c>
      <c r="W369" s="66" t="str">
        <f t="shared" si="218"/>
        <v>L</v>
      </c>
      <c r="X369" s="66">
        <f t="shared" si="219"/>
        <v>1</v>
      </c>
      <c r="Y369" s="66">
        <f t="shared" si="220"/>
        <v>8</v>
      </c>
      <c r="Z369" s="66">
        <f t="shared" si="221"/>
        <v>2</v>
      </c>
      <c r="AA369" s="106">
        <f t="shared" si="222"/>
        <v>34</v>
      </c>
      <c r="AB369" s="106">
        <f t="shared" si="223"/>
        <v>0</v>
      </c>
      <c r="AC369" s="154">
        <f t="shared" si="224"/>
        <v>-37</v>
      </c>
      <c r="AD369" s="155">
        <f t="shared" si="225"/>
        <v>122</v>
      </c>
      <c r="AF369" s="66" t="str">
        <f t="shared" si="226"/>
        <v>W</v>
      </c>
      <c r="AG369" s="66">
        <f t="shared" si="245"/>
        <v>3</v>
      </c>
      <c r="AH369" s="66">
        <f t="shared" si="227"/>
        <v>7</v>
      </c>
      <c r="AI369" s="66">
        <f t="shared" si="228"/>
        <v>2</v>
      </c>
      <c r="AJ369" s="106">
        <f t="shared" si="229"/>
        <v>21</v>
      </c>
      <c r="AK369" s="106">
        <f t="shared" si="230"/>
        <v>63</v>
      </c>
      <c r="AL369" s="154">
        <f t="shared" si="231"/>
        <v>499</v>
      </c>
      <c r="AM369" s="155">
        <f t="shared" si="232"/>
        <v>499</v>
      </c>
      <c r="AO369" s="66" t="str">
        <f t="shared" si="241"/>
        <v>W</v>
      </c>
      <c r="AP369" s="66">
        <f t="shared" si="238"/>
        <v>3</v>
      </c>
      <c r="AQ369" s="66">
        <f t="shared" si="242"/>
        <v>4</v>
      </c>
      <c r="AR369" s="66">
        <f t="shared" si="243"/>
        <v>1</v>
      </c>
      <c r="AS369" s="106">
        <f t="shared" si="233"/>
        <v>5</v>
      </c>
      <c r="AT369" s="106">
        <f t="shared" si="246"/>
        <v>9</v>
      </c>
      <c r="AU369" s="154">
        <f t="shared" si="244"/>
        <v>-875</v>
      </c>
    </row>
    <row r="370" spans="1:47">
      <c r="A370" s="197">
        <f t="shared" si="239"/>
        <v>360</v>
      </c>
      <c r="B370" s="198">
        <f>Data!B370</f>
        <v>6</v>
      </c>
      <c r="D370" s="112">
        <f t="shared" si="234"/>
        <v>1</v>
      </c>
      <c r="E370" s="116" t="str">
        <f t="shared" si="235"/>
        <v>C</v>
      </c>
      <c r="G370" s="66" t="str">
        <f t="shared" si="207"/>
        <v>W</v>
      </c>
      <c r="H370" s="66">
        <f t="shared" si="236"/>
        <v>1</v>
      </c>
      <c r="I370" s="66">
        <f t="shared" si="208"/>
        <v>4</v>
      </c>
      <c r="J370" s="66">
        <f t="shared" si="240"/>
        <v>2</v>
      </c>
      <c r="K370" s="106">
        <f t="shared" si="209"/>
        <v>5</v>
      </c>
      <c r="L370" s="106">
        <f t="shared" si="210"/>
        <v>15</v>
      </c>
      <c r="M370" s="154">
        <f t="shared" si="211"/>
        <v>-343</v>
      </c>
      <c r="O370" s="66" t="str">
        <f t="shared" si="212"/>
        <v>L</v>
      </c>
      <c r="P370" s="66">
        <f t="shared" si="213"/>
        <v>2</v>
      </c>
      <c r="Q370" s="66">
        <f t="shared" si="214"/>
        <v>4</v>
      </c>
      <c r="R370" s="66">
        <f t="shared" si="237"/>
        <v>2</v>
      </c>
      <c r="S370" s="106">
        <f t="shared" si="215"/>
        <v>5</v>
      </c>
      <c r="T370" s="106">
        <f t="shared" si="216"/>
        <v>0</v>
      </c>
      <c r="U370" s="154">
        <f t="shared" si="217"/>
        <v>-16</v>
      </c>
      <c r="W370" s="66" t="str">
        <f t="shared" si="218"/>
        <v>W</v>
      </c>
      <c r="X370" s="66">
        <f t="shared" si="219"/>
        <v>2</v>
      </c>
      <c r="Y370" s="66">
        <f t="shared" si="220"/>
        <v>1</v>
      </c>
      <c r="Z370" s="66">
        <f t="shared" si="221"/>
        <v>1</v>
      </c>
      <c r="AA370" s="106">
        <f t="shared" si="222"/>
        <v>1</v>
      </c>
      <c r="AB370" s="106">
        <f t="shared" si="223"/>
        <v>102</v>
      </c>
      <c r="AC370" s="154">
        <f t="shared" si="224"/>
        <v>64</v>
      </c>
      <c r="AD370" s="155">
        <f t="shared" si="225"/>
        <v>122</v>
      </c>
      <c r="AF370" s="66" t="str">
        <f t="shared" si="226"/>
        <v>L</v>
      </c>
      <c r="AG370" s="66">
        <f t="shared" si="245"/>
        <v>1</v>
      </c>
      <c r="AH370" s="66">
        <f t="shared" si="227"/>
        <v>1</v>
      </c>
      <c r="AI370" s="66">
        <f t="shared" si="228"/>
        <v>1</v>
      </c>
      <c r="AJ370" s="106">
        <f t="shared" si="229"/>
        <v>1</v>
      </c>
      <c r="AK370" s="106">
        <f t="shared" si="230"/>
        <v>0</v>
      </c>
      <c r="AL370" s="154">
        <f t="shared" si="231"/>
        <v>498</v>
      </c>
      <c r="AM370" s="155">
        <f t="shared" si="232"/>
        <v>499</v>
      </c>
      <c r="AO370" s="66" t="str">
        <f t="shared" si="241"/>
        <v>L</v>
      </c>
      <c r="AP370" s="66">
        <f t="shared" si="238"/>
        <v>1</v>
      </c>
      <c r="AQ370" s="66">
        <f t="shared" si="242"/>
        <v>4</v>
      </c>
      <c r="AR370" s="66">
        <f t="shared" si="243"/>
        <v>2</v>
      </c>
      <c r="AS370" s="106">
        <f t="shared" si="233"/>
        <v>5</v>
      </c>
      <c r="AT370" s="106">
        <f t="shared" si="246"/>
        <v>0</v>
      </c>
      <c r="AU370" s="154">
        <f t="shared" si="244"/>
        <v>-880</v>
      </c>
    </row>
    <row r="371" spans="1:47">
      <c r="A371" s="197">
        <f t="shared" si="239"/>
        <v>361</v>
      </c>
      <c r="B371" s="198">
        <f>Data!B371</f>
        <v>18</v>
      </c>
      <c r="D371" s="112">
        <f t="shared" si="234"/>
        <v>2</v>
      </c>
      <c r="E371" s="116" t="str">
        <f t="shared" si="235"/>
        <v>C</v>
      </c>
      <c r="G371" s="66" t="str">
        <f t="shared" si="207"/>
        <v>L</v>
      </c>
      <c r="H371" s="66">
        <f t="shared" si="236"/>
        <v>1</v>
      </c>
      <c r="I371" s="66">
        <f t="shared" si="208"/>
        <v>5</v>
      </c>
      <c r="J371" s="66">
        <f t="shared" si="240"/>
        <v>1</v>
      </c>
      <c r="K371" s="106">
        <f t="shared" si="209"/>
        <v>8</v>
      </c>
      <c r="L371" s="106">
        <f t="shared" si="210"/>
        <v>0</v>
      </c>
      <c r="M371" s="154">
        <f t="shared" si="211"/>
        <v>-351</v>
      </c>
      <c r="O371" s="66" t="str">
        <f t="shared" si="212"/>
        <v>W</v>
      </c>
      <c r="P371" s="66">
        <f t="shared" si="213"/>
        <v>2</v>
      </c>
      <c r="Q371" s="66">
        <f t="shared" si="214"/>
        <v>5</v>
      </c>
      <c r="R371" s="66">
        <f t="shared" si="237"/>
        <v>1</v>
      </c>
      <c r="S371" s="106">
        <f t="shared" si="215"/>
        <v>8</v>
      </c>
      <c r="T371" s="106">
        <f t="shared" si="216"/>
        <v>15</v>
      </c>
      <c r="U371" s="154">
        <f t="shared" si="217"/>
        <v>-9</v>
      </c>
      <c r="W371" s="66" t="str">
        <f t="shared" si="218"/>
        <v>W</v>
      </c>
      <c r="X371" s="66">
        <f t="shared" si="219"/>
        <v>2</v>
      </c>
      <c r="Y371" s="66">
        <f t="shared" si="220"/>
        <v>1</v>
      </c>
      <c r="Z371" s="66">
        <f t="shared" si="221"/>
        <v>2</v>
      </c>
      <c r="AA371" s="106">
        <f t="shared" si="222"/>
        <v>1</v>
      </c>
      <c r="AB371" s="106">
        <f t="shared" si="223"/>
        <v>3</v>
      </c>
      <c r="AC371" s="154">
        <f t="shared" si="224"/>
        <v>66</v>
      </c>
      <c r="AD371" s="155">
        <f t="shared" si="225"/>
        <v>122</v>
      </c>
      <c r="AF371" s="66" t="str">
        <f t="shared" si="226"/>
        <v>L</v>
      </c>
      <c r="AG371" s="66">
        <f t="shared" si="245"/>
        <v>2</v>
      </c>
      <c r="AH371" s="66">
        <f t="shared" si="227"/>
        <v>1</v>
      </c>
      <c r="AI371" s="66">
        <f t="shared" si="228"/>
        <v>2</v>
      </c>
      <c r="AJ371" s="106">
        <f t="shared" si="229"/>
        <v>1</v>
      </c>
      <c r="AK371" s="106">
        <f t="shared" si="230"/>
        <v>0</v>
      </c>
      <c r="AL371" s="154">
        <f t="shared" si="231"/>
        <v>497</v>
      </c>
      <c r="AM371" s="155">
        <f t="shared" si="232"/>
        <v>499</v>
      </c>
      <c r="AO371" s="66" t="str">
        <f t="shared" si="241"/>
        <v>L</v>
      </c>
      <c r="AP371" s="66">
        <f t="shared" si="238"/>
        <v>2</v>
      </c>
      <c r="AQ371" s="66">
        <f t="shared" si="242"/>
        <v>5</v>
      </c>
      <c r="AR371" s="66">
        <f t="shared" si="243"/>
        <v>1</v>
      </c>
      <c r="AS371" s="106">
        <f t="shared" si="233"/>
        <v>8</v>
      </c>
      <c r="AT371" s="106">
        <f t="shared" si="246"/>
        <v>0</v>
      </c>
      <c r="AU371" s="154">
        <f t="shared" si="244"/>
        <v>-888</v>
      </c>
    </row>
    <row r="372" spans="1:47">
      <c r="A372" s="197">
        <f t="shared" si="239"/>
        <v>362</v>
      </c>
      <c r="B372" s="198">
        <f>Data!B372</f>
        <v>21</v>
      </c>
      <c r="D372" s="112">
        <f t="shared" si="234"/>
        <v>2</v>
      </c>
      <c r="E372" s="116" t="str">
        <f t="shared" si="235"/>
        <v>C</v>
      </c>
      <c r="G372" s="66" t="str">
        <f t="shared" si="207"/>
        <v>L</v>
      </c>
      <c r="H372" s="66">
        <f t="shared" si="236"/>
        <v>1</v>
      </c>
      <c r="I372" s="66">
        <f t="shared" si="208"/>
        <v>5</v>
      </c>
      <c r="J372" s="66">
        <f t="shared" si="240"/>
        <v>2</v>
      </c>
      <c r="K372" s="106">
        <f t="shared" si="209"/>
        <v>8</v>
      </c>
      <c r="L372" s="106">
        <f t="shared" si="210"/>
        <v>0</v>
      </c>
      <c r="M372" s="154">
        <f t="shared" si="211"/>
        <v>-359</v>
      </c>
      <c r="O372" s="66" t="str">
        <f t="shared" si="212"/>
        <v>W</v>
      </c>
      <c r="P372" s="66">
        <f t="shared" si="213"/>
        <v>2</v>
      </c>
      <c r="Q372" s="66">
        <f t="shared" si="214"/>
        <v>5</v>
      </c>
      <c r="R372" s="66">
        <f t="shared" si="237"/>
        <v>2</v>
      </c>
      <c r="S372" s="106">
        <f t="shared" si="215"/>
        <v>8</v>
      </c>
      <c r="T372" s="106">
        <f t="shared" si="216"/>
        <v>24</v>
      </c>
      <c r="U372" s="154">
        <f t="shared" si="217"/>
        <v>7</v>
      </c>
      <c r="W372" s="66" t="str">
        <f t="shared" si="218"/>
        <v>W</v>
      </c>
      <c r="X372" s="66">
        <f t="shared" si="219"/>
        <v>2</v>
      </c>
      <c r="Y372" s="66">
        <f t="shared" si="220"/>
        <v>2</v>
      </c>
      <c r="Z372" s="66">
        <f t="shared" si="221"/>
        <v>1</v>
      </c>
      <c r="AA372" s="106">
        <f t="shared" si="222"/>
        <v>2</v>
      </c>
      <c r="AB372" s="106">
        <f t="shared" si="223"/>
        <v>3</v>
      </c>
      <c r="AC372" s="154">
        <f t="shared" si="224"/>
        <v>67</v>
      </c>
      <c r="AD372" s="155">
        <f t="shared" si="225"/>
        <v>122</v>
      </c>
      <c r="AF372" s="66" t="str">
        <f t="shared" si="226"/>
        <v>W</v>
      </c>
      <c r="AG372" s="66">
        <f t="shared" si="245"/>
        <v>2</v>
      </c>
      <c r="AH372" s="66">
        <f t="shared" si="227"/>
        <v>2</v>
      </c>
      <c r="AI372" s="66">
        <f t="shared" si="228"/>
        <v>1</v>
      </c>
      <c r="AJ372" s="106">
        <f t="shared" si="229"/>
        <v>2</v>
      </c>
      <c r="AK372" s="106">
        <f t="shared" si="230"/>
        <v>3</v>
      </c>
      <c r="AL372" s="154">
        <f t="shared" si="231"/>
        <v>498</v>
      </c>
      <c r="AM372" s="155">
        <f t="shared" si="232"/>
        <v>499</v>
      </c>
      <c r="AO372" s="66" t="str">
        <f t="shared" si="241"/>
        <v>W</v>
      </c>
      <c r="AP372" s="66">
        <f t="shared" si="238"/>
        <v>2</v>
      </c>
      <c r="AQ372" s="66">
        <f t="shared" si="242"/>
        <v>5</v>
      </c>
      <c r="AR372" s="66">
        <f t="shared" si="243"/>
        <v>2</v>
      </c>
      <c r="AS372" s="106">
        <f t="shared" si="233"/>
        <v>8</v>
      </c>
      <c r="AT372" s="106">
        <f t="shared" si="246"/>
        <v>24</v>
      </c>
      <c r="AU372" s="154">
        <f t="shared" si="244"/>
        <v>-872</v>
      </c>
    </row>
    <row r="373" spans="1:47">
      <c r="A373" s="197">
        <f t="shared" si="239"/>
        <v>363</v>
      </c>
      <c r="B373" s="198">
        <f>Data!B373</f>
        <v>0</v>
      </c>
      <c r="D373" s="112">
        <f t="shared" si="234"/>
        <v>0</v>
      </c>
      <c r="E373" s="116">
        <f t="shared" si="235"/>
        <v>0</v>
      </c>
      <c r="G373" s="66" t="str">
        <f t="shared" si="207"/>
        <v>L</v>
      </c>
      <c r="H373" s="66">
        <f t="shared" si="236"/>
        <v>1</v>
      </c>
      <c r="I373" s="66">
        <f t="shared" si="208"/>
        <v>6</v>
      </c>
      <c r="J373" s="66">
        <f t="shared" si="240"/>
        <v>1</v>
      </c>
      <c r="K373" s="106">
        <f t="shared" si="209"/>
        <v>13</v>
      </c>
      <c r="L373" s="106">
        <f t="shared" si="210"/>
        <v>0</v>
      </c>
      <c r="M373" s="154">
        <f t="shared" si="211"/>
        <v>-372</v>
      </c>
      <c r="O373" s="66" t="str">
        <f t="shared" si="212"/>
        <v>L</v>
      </c>
      <c r="P373" s="66">
        <f t="shared" si="213"/>
        <v>2</v>
      </c>
      <c r="Q373" s="66">
        <f t="shared" si="214"/>
        <v>6</v>
      </c>
      <c r="R373" s="66">
        <f t="shared" si="237"/>
        <v>1</v>
      </c>
      <c r="S373" s="106">
        <f t="shared" si="215"/>
        <v>13</v>
      </c>
      <c r="T373" s="106">
        <f t="shared" si="216"/>
        <v>0</v>
      </c>
      <c r="U373" s="154">
        <f t="shared" si="217"/>
        <v>-6</v>
      </c>
      <c r="W373" s="66" t="str">
        <f t="shared" si="218"/>
        <v>L</v>
      </c>
      <c r="X373" s="66">
        <f t="shared" si="219"/>
        <v>2</v>
      </c>
      <c r="Y373" s="66">
        <f t="shared" si="220"/>
        <v>2</v>
      </c>
      <c r="Z373" s="66">
        <f t="shared" si="221"/>
        <v>2</v>
      </c>
      <c r="AA373" s="106">
        <f t="shared" si="222"/>
        <v>2</v>
      </c>
      <c r="AB373" s="106">
        <f t="shared" si="223"/>
        <v>0</v>
      </c>
      <c r="AC373" s="154">
        <f t="shared" si="224"/>
        <v>65</v>
      </c>
      <c r="AD373" s="155">
        <f t="shared" si="225"/>
        <v>122</v>
      </c>
      <c r="AF373" s="66" t="str">
        <f t="shared" si="226"/>
        <v>L</v>
      </c>
      <c r="AG373" s="66">
        <f t="shared" si="245"/>
        <v>2</v>
      </c>
      <c r="AH373" s="66">
        <f t="shared" si="227"/>
        <v>2</v>
      </c>
      <c r="AI373" s="66">
        <f t="shared" si="228"/>
        <v>2</v>
      </c>
      <c r="AJ373" s="106">
        <f t="shared" si="229"/>
        <v>2</v>
      </c>
      <c r="AK373" s="106">
        <f t="shared" si="230"/>
        <v>0</v>
      </c>
      <c r="AL373" s="154">
        <f t="shared" si="231"/>
        <v>496</v>
      </c>
      <c r="AM373" s="155">
        <f t="shared" si="232"/>
        <v>499</v>
      </c>
      <c r="AO373" s="66" t="str">
        <f t="shared" si="241"/>
        <v>L</v>
      </c>
      <c r="AP373" s="66">
        <f t="shared" si="238"/>
        <v>2</v>
      </c>
      <c r="AQ373" s="66">
        <f t="shared" si="242"/>
        <v>6</v>
      </c>
      <c r="AR373" s="66">
        <f t="shared" si="243"/>
        <v>1</v>
      </c>
      <c r="AS373" s="106">
        <f t="shared" si="233"/>
        <v>13</v>
      </c>
      <c r="AT373" s="106">
        <f t="shared" si="246"/>
        <v>0</v>
      </c>
      <c r="AU373" s="154">
        <f t="shared" si="244"/>
        <v>-885</v>
      </c>
    </row>
    <row r="374" spans="1:47">
      <c r="A374" s="197">
        <f t="shared" si="239"/>
        <v>364</v>
      </c>
      <c r="B374" s="198">
        <f>Data!B374</f>
        <v>24</v>
      </c>
      <c r="D374" s="112">
        <f t="shared" si="234"/>
        <v>2</v>
      </c>
      <c r="E374" s="116" t="str">
        <f t="shared" si="235"/>
        <v>C</v>
      </c>
      <c r="G374" s="66" t="str">
        <f t="shared" si="207"/>
        <v>L</v>
      </c>
      <c r="H374" s="66">
        <f t="shared" si="236"/>
        <v>1</v>
      </c>
      <c r="I374" s="66">
        <f t="shared" si="208"/>
        <v>6</v>
      </c>
      <c r="J374" s="66">
        <f t="shared" si="240"/>
        <v>2</v>
      </c>
      <c r="K374" s="106">
        <f t="shared" si="209"/>
        <v>13</v>
      </c>
      <c r="L374" s="106">
        <f t="shared" si="210"/>
        <v>0</v>
      </c>
      <c r="M374" s="154">
        <f t="shared" si="211"/>
        <v>-385</v>
      </c>
      <c r="O374" s="66" t="str">
        <f t="shared" si="212"/>
        <v>W</v>
      </c>
      <c r="P374" s="66">
        <f t="shared" si="213"/>
        <v>2</v>
      </c>
      <c r="Q374" s="66">
        <f t="shared" si="214"/>
        <v>6</v>
      </c>
      <c r="R374" s="66">
        <f t="shared" si="237"/>
        <v>2</v>
      </c>
      <c r="S374" s="106">
        <f t="shared" si="215"/>
        <v>13</v>
      </c>
      <c r="T374" s="106">
        <f t="shared" si="216"/>
        <v>39</v>
      </c>
      <c r="U374" s="154">
        <f t="shared" si="217"/>
        <v>20</v>
      </c>
      <c r="W374" s="66" t="str">
        <f t="shared" si="218"/>
        <v>W</v>
      </c>
      <c r="X374" s="66">
        <f t="shared" si="219"/>
        <v>2</v>
      </c>
      <c r="Y374" s="66">
        <f t="shared" si="220"/>
        <v>3</v>
      </c>
      <c r="Z374" s="66">
        <f t="shared" si="221"/>
        <v>1</v>
      </c>
      <c r="AA374" s="106">
        <f t="shared" si="222"/>
        <v>3</v>
      </c>
      <c r="AB374" s="106">
        <f t="shared" si="223"/>
        <v>6</v>
      </c>
      <c r="AC374" s="154">
        <f t="shared" si="224"/>
        <v>68</v>
      </c>
      <c r="AD374" s="155">
        <f t="shared" si="225"/>
        <v>122</v>
      </c>
      <c r="AF374" s="66" t="str">
        <f t="shared" si="226"/>
        <v>W</v>
      </c>
      <c r="AG374" s="66">
        <f t="shared" si="245"/>
        <v>2</v>
      </c>
      <c r="AH374" s="66">
        <f t="shared" si="227"/>
        <v>3</v>
      </c>
      <c r="AI374" s="66">
        <f t="shared" si="228"/>
        <v>1</v>
      </c>
      <c r="AJ374" s="106">
        <f t="shared" si="229"/>
        <v>3</v>
      </c>
      <c r="AK374" s="106">
        <f t="shared" si="230"/>
        <v>6</v>
      </c>
      <c r="AL374" s="154">
        <f t="shared" si="231"/>
        <v>499</v>
      </c>
      <c r="AM374" s="155">
        <f t="shared" si="232"/>
        <v>499</v>
      </c>
      <c r="AO374" s="66" t="str">
        <f t="shared" si="241"/>
        <v>W</v>
      </c>
      <c r="AP374" s="66">
        <f t="shared" si="238"/>
        <v>2</v>
      </c>
      <c r="AQ374" s="66">
        <f t="shared" si="242"/>
        <v>6</v>
      </c>
      <c r="AR374" s="66">
        <f t="shared" si="243"/>
        <v>2</v>
      </c>
      <c r="AS374" s="106">
        <f t="shared" si="233"/>
        <v>13</v>
      </c>
      <c r="AT374" s="106">
        <f t="shared" si="246"/>
        <v>39</v>
      </c>
      <c r="AU374" s="154">
        <f t="shared" si="244"/>
        <v>-859</v>
      </c>
    </row>
    <row r="375" spans="1:47">
      <c r="A375" s="197">
        <f t="shared" si="239"/>
        <v>365</v>
      </c>
      <c r="B375" s="198">
        <f>Data!B375</f>
        <v>16</v>
      </c>
      <c r="D375" s="112">
        <f t="shared" si="234"/>
        <v>2</v>
      </c>
      <c r="E375" s="116" t="str">
        <f t="shared" si="235"/>
        <v>A</v>
      </c>
      <c r="G375" s="66" t="str">
        <f t="shared" ref="G375:G438" si="247">IF($D375=H374,"W","L")</f>
        <v>L</v>
      </c>
      <c r="H375" s="66">
        <f t="shared" si="236"/>
        <v>1</v>
      </c>
      <c r="I375" s="66">
        <f t="shared" ref="I375:I438" si="248">IF(AND(I374=$I$9,J374=2),1,IF(AND(I374&lt;$I$9,J374=2),I374+1,I374))</f>
        <v>7</v>
      </c>
      <c r="J375" s="66">
        <f t="shared" si="240"/>
        <v>1</v>
      </c>
      <c r="K375" s="106">
        <f t="shared" ref="K375:K438" si="249">INDEX($AY$11:$AZ$25,I375,2)</f>
        <v>21</v>
      </c>
      <c r="L375" s="106">
        <f t="shared" ref="L375:L438" si="250">IF(G375="W",K374*3,0)</f>
        <v>0</v>
      </c>
      <c r="M375" s="154">
        <f t="shared" ref="M375:M438" si="251">M374-K375+L375</f>
        <v>-406</v>
      </c>
      <c r="O375" s="66" t="str">
        <f t="shared" ref="O375:O438" si="252">IF($D375=P374,"W","L")</f>
        <v>W</v>
      </c>
      <c r="P375" s="66">
        <f t="shared" ref="P375:P438" si="253">IF(AND(P374&lt;&gt;3,Q374=$Q$9,R374=2),P374+1,IF(AND(P374=3,Q374=$Q$9,R374=2),1,P374))</f>
        <v>2</v>
      </c>
      <c r="Q375" s="66">
        <f t="shared" ref="Q375:Q438" si="254">IF(AND(Q374=$I$9,R374=2),1,IF(AND(Q374&lt;$I$9,R374=2),Q374+1,Q374))</f>
        <v>7</v>
      </c>
      <c r="R375" s="66">
        <f t="shared" si="237"/>
        <v>1</v>
      </c>
      <c r="S375" s="106">
        <f t="shared" ref="S375:S438" si="255">INDEX($AY$11:$AZ$25,Q375,2)</f>
        <v>21</v>
      </c>
      <c r="T375" s="106">
        <f t="shared" ref="T375:T438" si="256">IF(O375="W",S374*3,0)</f>
        <v>39</v>
      </c>
      <c r="U375" s="154">
        <f t="shared" ref="U375:U438" si="257">U374-S375+T375</f>
        <v>38</v>
      </c>
      <c r="W375" s="66" t="str">
        <f t="shared" ref="W375:W438" si="258">IF($D375=X374,"W","L")</f>
        <v>W</v>
      </c>
      <c r="X375" s="66">
        <f t="shared" ref="X375:X438" si="259">IF(AC374&gt;AD373,IF(X374&lt;&gt;3,X374+1,1), IF(AND(X374&lt;&gt;3,Y374=$Y$9,Z374=2),X374+1,IF(AND(X374=3,Y374=$Y$9,Z374=2),1,X374)))</f>
        <v>2</v>
      </c>
      <c r="Y375" s="66">
        <f t="shared" ref="Y375:Y438" si="260">IF(AC374&gt;AD373,1,IF(AND(Y374=$Y$9,Z374=2),1,IF(AND(Y374&lt;$Y$9,Z374=2),Y374+1,Y374)))</f>
        <v>3</v>
      </c>
      <c r="Z375" s="66">
        <f t="shared" ref="Z375:Z438" si="261">IF(AC374&gt;AD373,1,IF(Z374=2,1,2))</f>
        <v>2</v>
      </c>
      <c r="AA375" s="106">
        <f t="shared" ref="AA375:AA438" si="262">INDEX($AY$11:$AZ$25,Y375,2)</f>
        <v>3</v>
      </c>
      <c r="AB375" s="106">
        <f t="shared" ref="AB375:AB438" si="263">IF(W375="W",AA374*3,0)</f>
        <v>9</v>
      </c>
      <c r="AC375" s="154">
        <f t="shared" ref="AC375:AC438" si="264">AC374-AA375+AB375</f>
        <v>74</v>
      </c>
      <c r="AD375" s="155">
        <f t="shared" ref="AD375:AD438" si="265">IF(AC375&gt;AD374,AC375,AD374)</f>
        <v>122</v>
      </c>
      <c r="AF375" s="66" t="str">
        <f t="shared" ref="AF375:AF438" si="266">IF($D375=AG374,"W","L")</f>
        <v>W</v>
      </c>
      <c r="AG375" s="66">
        <f t="shared" si="245"/>
        <v>2</v>
      </c>
      <c r="AH375" s="66">
        <f t="shared" ref="AH375:AH438" si="267">IF(AL374&gt;AM373,1,IF(AND(AH374=$Y$9,AI374=2),1,IF(AND(AH374&lt;$Y$9,AI374=2),AH374+1,AH374)))</f>
        <v>3</v>
      </c>
      <c r="AI375" s="66">
        <f t="shared" ref="AI375:AI438" si="268">IF(AL374&gt;AM373,1,IF(AI374=2,1,2))</f>
        <v>2</v>
      </c>
      <c r="AJ375" s="106">
        <f t="shared" ref="AJ375:AJ438" si="269">INDEX($AY$11:$AZ$25,AH375,2)</f>
        <v>3</v>
      </c>
      <c r="AK375" s="106">
        <f t="shared" ref="AK375:AK438" si="270">IF(AF375="W",AJ374*3,0)</f>
        <v>9</v>
      </c>
      <c r="AL375" s="154">
        <f t="shared" ref="AL375:AL438" si="271">AL374-AJ375+AK375</f>
        <v>505</v>
      </c>
      <c r="AM375" s="155">
        <f t="shared" ref="AM375:AM438" si="272">IF(AL375&gt;AM374,AL375,AM374)</f>
        <v>505</v>
      </c>
      <c r="AO375" s="66" t="str">
        <f t="shared" si="241"/>
        <v>W</v>
      </c>
      <c r="AP375" s="66">
        <f t="shared" si="238"/>
        <v>2</v>
      </c>
      <c r="AQ375" s="66">
        <f t="shared" si="242"/>
        <v>7</v>
      </c>
      <c r="AR375" s="66">
        <f t="shared" si="243"/>
        <v>1</v>
      </c>
      <c r="AS375" s="106">
        <f t="shared" si="233"/>
        <v>21</v>
      </c>
      <c r="AT375" s="106">
        <f t="shared" si="246"/>
        <v>39</v>
      </c>
      <c r="AU375" s="154">
        <f t="shared" si="244"/>
        <v>-841</v>
      </c>
    </row>
    <row r="376" spans="1:47">
      <c r="A376" s="197">
        <f t="shared" si="239"/>
        <v>366</v>
      </c>
      <c r="B376" s="198">
        <f>Data!B376</f>
        <v>25</v>
      </c>
      <c r="D376" s="112">
        <f t="shared" si="234"/>
        <v>3</v>
      </c>
      <c r="E376" s="116" t="str">
        <f t="shared" si="235"/>
        <v>A</v>
      </c>
      <c r="G376" s="66" t="str">
        <f t="shared" si="247"/>
        <v>L</v>
      </c>
      <c r="H376" s="66">
        <f t="shared" si="236"/>
        <v>1</v>
      </c>
      <c r="I376" s="66">
        <f t="shared" si="248"/>
        <v>7</v>
      </c>
      <c r="J376" s="66">
        <f t="shared" si="240"/>
        <v>2</v>
      </c>
      <c r="K376" s="106">
        <f t="shared" si="249"/>
        <v>21</v>
      </c>
      <c r="L376" s="106">
        <f t="shared" si="250"/>
        <v>0</v>
      </c>
      <c r="M376" s="154">
        <f t="shared" si="251"/>
        <v>-427</v>
      </c>
      <c r="O376" s="66" t="str">
        <f t="shared" si="252"/>
        <v>L</v>
      </c>
      <c r="P376" s="66">
        <f t="shared" si="253"/>
        <v>2</v>
      </c>
      <c r="Q376" s="66">
        <f t="shared" si="254"/>
        <v>7</v>
      </c>
      <c r="R376" s="66">
        <f t="shared" si="237"/>
        <v>2</v>
      </c>
      <c r="S376" s="106">
        <f t="shared" si="255"/>
        <v>21</v>
      </c>
      <c r="T376" s="106">
        <f t="shared" si="256"/>
        <v>0</v>
      </c>
      <c r="U376" s="154">
        <f t="shared" si="257"/>
        <v>17</v>
      </c>
      <c r="W376" s="66" t="str">
        <f t="shared" si="258"/>
        <v>L</v>
      </c>
      <c r="X376" s="66">
        <f t="shared" si="259"/>
        <v>2</v>
      </c>
      <c r="Y376" s="66">
        <f t="shared" si="260"/>
        <v>4</v>
      </c>
      <c r="Z376" s="66">
        <f t="shared" si="261"/>
        <v>1</v>
      </c>
      <c r="AA376" s="106">
        <f t="shared" si="262"/>
        <v>5</v>
      </c>
      <c r="AB376" s="106">
        <f t="shared" si="263"/>
        <v>0</v>
      </c>
      <c r="AC376" s="154">
        <f t="shared" si="264"/>
        <v>69</v>
      </c>
      <c r="AD376" s="155">
        <f t="shared" si="265"/>
        <v>122</v>
      </c>
      <c r="AF376" s="66" t="str">
        <f t="shared" si="266"/>
        <v>L</v>
      </c>
      <c r="AG376" s="66">
        <f t="shared" si="245"/>
        <v>3</v>
      </c>
      <c r="AH376" s="66">
        <f t="shared" si="267"/>
        <v>1</v>
      </c>
      <c r="AI376" s="66">
        <f t="shared" si="268"/>
        <v>1</v>
      </c>
      <c r="AJ376" s="106">
        <f t="shared" si="269"/>
        <v>1</v>
      </c>
      <c r="AK376" s="106">
        <f t="shared" si="270"/>
        <v>0</v>
      </c>
      <c r="AL376" s="154">
        <f t="shared" si="271"/>
        <v>504</v>
      </c>
      <c r="AM376" s="155">
        <f t="shared" si="272"/>
        <v>505</v>
      </c>
      <c r="AO376" s="66" t="str">
        <f t="shared" si="241"/>
        <v>L</v>
      </c>
      <c r="AP376" s="66">
        <f t="shared" si="238"/>
        <v>3</v>
      </c>
      <c r="AQ376" s="66">
        <f t="shared" si="242"/>
        <v>7</v>
      </c>
      <c r="AR376" s="66">
        <f t="shared" si="243"/>
        <v>2</v>
      </c>
      <c r="AS376" s="106">
        <f t="shared" si="233"/>
        <v>21</v>
      </c>
      <c r="AT376" s="106">
        <f t="shared" si="246"/>
        <v>0</v>
      </c>
      <c r="AU376" s="154">
        <f t="shared" si="244"/>
        <v>-862</v>
      </c>
    </row>
    <row r="377" spans="1:47">
      <c r="A377" s="197">
        <f t="shared" si="239"/>
        <v>367</v>
      </c>
      <c r="B377" s="198">
        <f>Data!B377</f>
        <v>7</v>
      </c>
      <c r="D377" s="112">
        <f t="shared" si="234"/>
        <v>1</v>
      </c>
      <c r="E377" s="116" t="str">
        <f t="shared" si="235"/>
        <v>A</v>
      </c>
      <c r="G377" s="66" t="str">
        <f t="shared" si="247"/>
        <v>W</v>
      </c>
      <c r="H377" s="66">
        <f t="shared" si="236"/>
        <v>1</v>
      </c>
      <c r="I377" s="66">
        <f t="shared" si="248"/>
        <v>8</v>
      </c>
      <c r="J377" s="66">
        <f t="shared" si="240"/>
        <v>1</v>
      </c>
      <c r="K377" s="106">
        <f t="shared" si="249"/>
        <v>34</v>
      </c>
      <c r="L377" s="106">
        <f t="shared" si="250"/>
        <v>63</v>
      </c>
      <c r="M377" s="154">
        <f t="shared" si="251"/>
        <v>-398</v>
      </c>
      <c r="O377" s="66" t="str">
        <f t="shared" si="252"/>
        <v>L</v>
      </c>
      <c r="P377" s="66">
        <f t="shared" si="253"/>
        <v>2</v>
      </c>
      <c r="Q377" s="66">
        <f t="shared" si="254"/>
        <v>8</v>
      </c>
      <c r="R377" s="66">
        <f t="shared" si="237"/>
        <v>1</v>
      </c>
      <c r="S377" s="106">
        <f t="shared" si="255"/>
        <v>34</v>
      </c>
      <c r="T377" s="106">
        <f t="shared" si="256"/>
        <v>0</v>
      </c>
      <c r="U377" s="154">
        <f t="shared" si="257"/>
        <v>-17</v>
      </c>
      <c r="W377" s="66" t="str">
        <f t="shared" si="258"/>
        <v>L</v>
      </c>
      <c r="X377" s="66">
        <f t="shared" si="259"/>
        <v>2</v>
      </c>
      <c r="Y377" s="66">
        <f t="shared" si="260"/>
        <v>4</v>
      </c>
      <c r="Z377" s="66">
        <f t="shared" si="261"/>
        <v>2</v>
      </c>
      <c r="AA377" s="106">
        <f t="shared" si="262"/>
        <v>5</v>
      </c>
      <c r="AB377" s="106">
        <f t="shared" si="263"/>
        <v>0</v>
      </c>
      <c r="AC377" s="154">
        <f t="shared" si="264"/>
        <v>64</v>
      </c>
      <c r="AD377" s="155">
        <f t="shared" si="265"/>
        <v>122</v>
      </c>
      <c r="AF377" s="66" t="str">
        <f t="shared" si="266"/>
        <v>L</v>
      </c>
      <c r="AG377" s="66">
        <f t="shared" si="245"/>
        <v>1</v>
      </c>
      <c r="AH377" s="66">
        <f t="shared" si="267"/>
        <v>1</v>
      </c>
      <c r="AI377" s="66">
        <f t="shared" si="268"/>
        <v>2</v>
      </c>
      <c r="AJ377" s="106">
        <f t="shared" si="269"/>
        <v>1</v>
      </c>
      <c r="AK377" s="106">
        <f t="shared" si="270"/>
        <v>0</v>
      </c>
      <c r="AL377" s="154">
        <f t="shared" si="271"/>
        <v>503</v>
      </c>
      <c r="AM377" s="155">
        <f t="shared" si="272"/>
        <v>505</v>
      </c>
      <c r="AO377" s="66" t="str">
        <f t="shared" si="241"/>
        <v>L</v>
      </c>
      <c r="AP377" s="66">
        <f t="shared" si="238"/>
        <v>1</v>
      </c>
      <c r="AQ377" s="66">
        <f t="shared" si="242"/>
        <v>8</v>
      </c>
      <c r="AR377" s="66">
        <f t="shared" si="243"/>
        <v>1</v>
      </c>
      <c r="AS377" s="106">
        <f t="shared" si="233"/>
        <v>34</v>
      </c>
      <c r="AT377" s="106">
        <f t="shared" si="246"/>
        <v>0</v>
      </c>
      <c r="AU377" s="154">
        <f t="shared" si="244"/>
        <v>-896</v>
      </c>
    </row>
    <row r="378" spans="1:47">
      <c r="A378" s="197">
        <f t="shared" si="239"/>
        <v>368</v>
      </c>
      <c r="B378" s="198">
        <f>Data!B378</f>
        <v>22</v>
      </c>
      <c r="D378" s="112">
        <f t="shared" si="234"/>
        <v>2</v>
      </c>
      <c r="E378" s="116" t="str">
        <f t="shared" si="235"/>
        <v>A</v>
      </c>
      <c r="G378" s="66" t="str">
        <f t="shared" si="247"/>
        <v>L</v>
      </c>
      <c r="H378" s="66">
        <f t="shared" si="236"/>
        <v>1</v>
      </c>
      <c r="I378" s="66">
        <f t="shared" si="248"/>
        <v>8</v>
      </c>
      <c r="J378" s="66">
        <f t="shared" si="240"/>
        <v>2</v>
      </c>
      <c r="K378" s="106">
        <f t="shared" si="249"/>
        <v>34</v>
      </c>
      <c r="L378" s="106">
        <f t="shared" si="250"/>
        <v>0</v>
      </c>
      <c r="M378" s="154">
        <f t="shared" si="251"/>
        <v>-432</v>
      </c>
      <c r="O378" s="66" t="str">
        <f t="shared" si="252"/>
        <v>W</v>
      </c>
      <c r="P378" s="66">
        <f t="shared" si="253"/>
        <v>2</v>
      </c>
      <c r="Q378" s="66">
        <f t="shared" si="254"/>
        <v>8</v>
      </c>
      <c r="R378" s="66">
        <f t="shared" si="237"/>
        <v>2</v>
      </c>
      <c r="S378" s="106">
        <f t="shared" si="255"/>
        <v>34</v>
      </c>
      <c r="T378" s="106">
        <f t="shared" si="256"/>
        <v>102</v>
      </c>
      <c r="U378" s="154">
        <f t="shared" si="257"/>
        <v>51</v>
      </c>
      <c r="W378" s="66" t="str">
        <f t="shared" si="258"/>
        <v>W</v>
      </c>
      <c r="X378" s="66">
        <f t="shared" si="259"/>
        <v>2</v>
      </c>
      <c r="Y378" s="66">
        <f t="shared" si="260"/>
        <v>5</v>
      </c>
      <c r="Z378" s="66">
        <f t="shared" si="261"/>
        <v>1</v>
      </c>
      <c r="AA378" s="106">
        <f t="shared" si="262"/>
        <v>8</v>
      </c>
      <c r="AB378" s="106">
        <f t="shared" si="263"/>
        <v>15</v>
      </c>
      <c r="AC378" s="154">
        <f t="shared" si="264"/>
        <v>71</v>
      </c>
      <c r="AD378" s="155">
        <f t="shared" si="265"/>
        <v>122</v>
      </c>
      <c r="AF378" s="66" t="str">
        <f t="shared" si="266"/>
        <v>L</v>
      </c>
      <c r="AG378" s="66">
        <f t="shared" si="245"/>
        <v>2</v>
      </c>
      <c r="AH378" s="66">
        <f t="shared" si="267"/>
        <v>2</v>
      </c>
      <c r="AI378" s="66">
        <f t="shared" si="268"/>
        <v>1</v>
      </c>
      <c r="AJ378" s="106">
        <f t="shared" si="269"/>
        <v>2</v>
      </c>
      <c r="AK378" s="106">
        <f t="shared" si="270"/>
        <v>0</v>
      </c>
      <c r="AL378" s="154">
        <f t="shared" si="271"/>
        <v>501</v>
      </c>
      <c r="AM378" s="155">
        <f t="shared" si="272"/>
        <v>505</v>
      </c>
      <c r="AO378" s="66" t="str">
        <f t="shared" si="241"/>
        <v>L</v>
      </c>
      <c r="AP378" s="66">
        <f t="shared" si="238"/>
        <v>2</v>
      </c>
      <c r="AQ378" s="66">
        <f t="shared" si="242"/>
        <v>8</v>
      </c>
      <c r="AR378" s="66">
        <f t="shared" si="243"/>
        <v>2</v>
      </c>
      <c r="AS378" s="106">
        <f t="shared" si="233"/>
        <v>34</v>
      </c>
      <c r="AT378" s="106">
        <f t="shared" si="246"/>
        <v>0</v>
      </c>
      <c r="AU378" s="154">
        <f t="shared" si="244"/>
        <v>-930</v>
      </c>
    </row>
    <row r="379" spans="1:47">
      <c r="A379" s="197">
        <f t="shared" si="239"/>
        <v>369</v>
      </c>
      <c r="B379" s="198">
        <f>Data!B379</f>
        <v>9</v>
      </c>
      <c r="D379" s="112">
        <f t="shared" si="234"/>
        <v>1</v>
      </c>
      <c r="E379" s="116" t="str">
        <f t="shared" si="235"/>
        <v>C</v>
      </c>
      <c r="G379" s="66" t="str">
        <f t="shared" si="247"/>
        <v>W</v>
      </c>
      <c r="H379" s="66">
        <f t="shared" si="236"/>
        <v>1</v>
      </c>
      <c r="I379" s="66">
        <f t="shared" si="248"/>
        <v>1</v>
      </c>
      <c r="J379" s="66">
        <f t="shared" si="240"/>
        <v>1</v>
      </c>
      <c r="K379" s="106">
        <f t="shared" si="249"/>
        <v>1</v>
      </c>
      <c r="L379" s="106">
        <f t="shared" si="250"/>
        <v>102</v>
      </c>
      <c r="M379" s="154">
        <f t="shared" si="251"/>
        <v>-331</v>
      </c>
      <c r="O379" s="66" t="str">
        <f t="shared" si="252"/>
        <v>L</v>
      </c>
      <c r="P379" s="66">
        <f t="shared" si="253"/>
        <v>3</v>
      </c>
      <c r="Q379" s="66">
        <f t="shared" si="254"/>
        <v>1</v>
      </c>
      <c r="R379" s="66">
        <f t="shared" si="237"/>
        <v>1</v>
      </c>
      <c r="S379" s="106">
        <f t="shared" si="255"/>
        <v>1</v>
      </c>
      <c r="T379" s="106">
        <f t="shared" si="256"/>
        <v>0</v>
      </c>
      <c r="U379" s="154">
        <f t="shared" si="257"/>
        <v>50</v>
      </c>
      <c r="W379" s="66" t="str">
        <f t="shared" si="258"/>
        <v>L</v>
      </c>
      <c r="X379" s="66">
        <f t="shared" si="259"/>
        <v>2</v>
      </c>
      <c r="Y379" s="66">
        <f t="shared" si="260"/>
        <v>5</v>
      </c>
      <c r="Z379" s="66">
        <f t="shared" si="261"/>
        <v>2</v>
      </c>
      <c r="AA379" s="106">
        <f t="shared" si="262"/>
        <v>8</v>
      </c>
      <c r="AB379" s="106">
        <f t="shared" si="263"/>
        <v>0</v>
      </c>
      <c r="AC379" s="154">
        <f t="shared" si="264"/>
        <v>63</v>
      </c>
      <c r="AD379" s="155">
        <f t="shared" si="265"/>
        <v>122</v>
      </c>
      <c r="AF379" s="66" t="str">
        <f t="shared" si="266"/>
        <v>L</v>
      </c>
      <c r="AG379" s="66">
        <f t="shared" si="245"/>
        <v>1</v>
      </c>
      <c r="AH379" s="66">
        <f t="shared" si="267"/>
        <v>2</v>
      </c>
      <c r="AI379" s="66">
        <f t="shared" si="268"/>
        <v>2</v>
      </c>
      <c r="AJ379" s="106">
        <f t="shared" si="269"/>
        <v>2</v>
      </c>
      <c r="AK379" s="106">
        <f t="shared" si="270"/>
        <v>0</v>
      </c>
      <c r="AL379" s="154">
        <f t="shared" si="271"/>
        <v>499</v>
      </c>
      <c r="AM379" s="155">
        <f t="shared" si="272"/>
        <v>505</v>
      </c>
      <c r="AO379" s="66" t="str">
        <f t="shared" si="241"/>
        <v>L</v>
      </c>
      <c r="AP379" s="66">
        <f t="shared" si="238"/>
        <v>1</v>
      </c>
      <c r="AQ379" s="66">
        <f t="shared" si="242"/>
        <v>1</v>
      </c>
      <c r="AR379" s="66">
        <f t="shared" si="243"/>
        <v>1</v>
      </c>
      <c r="AS379" s="106">
        <f t="shared" si="233"/>
        <v>1</v>
      </c>
      <c r="AT379" s="106">
        <f t="shared" si="246"/>
        <v>0</v>
      </c>
      <c r="AU379" s="154">
        <f t="shared" si="244"/>
        <v>-931</v>
      </c>
    </row>
    <row r="380" spans="1:47">
      <c r="A380" s="197">
        <f t="shared" si="239"/>
        <v>370</v>
      </c>
      <c r="B380" s="198">
        <f>Data!B380</f>
        <v>14</v>
      </c>
      <c r="D380" s="112">
        <f t="shared" si="234"/>
        <v>2</v>
      </c>
      <c r="E380" s="116" t="str">
        <f t="shared" si="235"/>
        <v>B</v>
      </c>
      <c r="G380" s="66" t="str">
        <f t="shared" si="247"/>
        <v>L</v>
      </c>
      <c r="H380" s="66">
        <f t="shared" si="236"/>
        <v>1</v>
      </c>
      <c r="I380" s="66">
        <f t="shared" si="248"/>
        <v>1</v>
      </c>
      <c r="J380" s="66">
        <f t="shared" si="240"/>
        <v>2</v>
      </c>
      <c r="K380" s="106">
        <f t="shared" si="249"/>
        <v>1</v>
      </c>
      <c r="L380" s="106">
        <f t="shared" si="250"/>
        <v>0</v>
      </c>
      <c r="M380" s="154">
        <f t="shared" si="251"/>
        <v>-332</v>
      </c>
      <c r="O380" s="66" t="str">
        <f t="shared" si="252"/>
        <v>L</v>
      </c>
      <c r="P380" s="66">
        <f t="shared" si="253"/>
        <v>3</v>
      </c>
      <c r="Q380" s="66">
        <f t="shared" si="254"/>
        <v>1</v>
      </c>
      <c r="R380" s="66">
        <f t="shared" si="237"/>
        <v>2</v>
      </c>
      <c r="S380" s="106">
        <f t="shared" si="255"/>
        <v>1</v>
      </c>
      <c r="T380" s="106">
        <f t="shared" si="256"/>
        <v>0</v>
      </c>
      <c r="U380" s="154">
        <f t="shared" si="257"/>
        <v>49</v>
      </c>
      <c r="W380" s="66" t="str">
        <f t="shared" si="258"/>
        <v>W</v>
      </c>
      <c r="X380" s="66">
        <f t="shared" si="259"/>
        <v>2</v>
      </c>
      <c r="Y380" s="66">
        <f t="shared" si="260"/>
        <v>6</v>
      </c>
      <c r="Z380" s="66">
        <f t="shared" si="261"/>
        <v>1</v>
      </c>
      <c r="AA380" s="106">
        <f t="shared" si="262"/>
        <v>13</v>
      </c>
      <c r="AB380" s="106">
        <f t="shared" si="263"/>
        <v>24</v>
      </c>
      <c r="AC380" s="154">
        <f t="shared" si="264"/>
        <v>74</v>
      </c>
      <c r="AD380" s="155">
        <f t="shared" si="265"/>
        <v>122</v>
      </c>
      <c r="AF380" s="66" t="str">
        <f t="shared" si="266"/>
        <v>L</v>
      </c>
      <c r="AG380" s="66">
        <f t="shared" si="245"/>
        <v>2</v>
      </c>
      <c r="AH380" s="66">
        <f t="shared" si="267"/>
        <v>3</v>
      </c>
      <c r="AI380" s="66">
        <f t="shared" si="268"/>
        <v>1</v>
      </c>
      <c r="AJ380" s="106">
        <f t="shared" si="269"/>
        <v>3</v>
      </c>
      <c r="AK380" s="106">
        <f t="shared" si="270"/>
        <v>0</v>
      </c>
      <c r="AL380" s="154">
        <f t="shared" si="271"/>
        <v>496</v>
      </c>
      <c r="AM380" s="155">
        <f t="shared" si="272"/>
        <v>505</v>
      </c>
      <c r="AO380" s="66" t="str">
        <f t="shared" si="241"/>
        <v>L</v>
      </c>
      <c r="AP380" s="66">
        <f t="shared" si="238"/>
        <v>2</v>
      </c>
      <c r="AQ380" s="66">
        <f t="shared" si="242"/>
        <v>1</v>
      </c>
      <c r="AR380" s="66">
        <f t="shared" si="243"/>
        <v>2</v>
      </c>
      <c r="AS380" s="106">
        <f t="shared" si="233"/>
        <v>1</v>
      </c>
      <c r="AT380" s="106">
        <f t="shared" si="246"/>
        <v>0</v>
      </c>
      <c r="AU380" s="154">
        <f t="shared" si="244"/>
        <v>-932</v>
      </c>
    </row>
    <row r="381" spans="1:47">
      <c r="A381" s="197">
        <f t="shared" si="239"/>
        <v>371</v>
      </c>
      <c r="B381" s="198">
        <f>Data!B381</f>
        <v>9</v>
      </c>
      <c r="D381" s="112">
        <f t="shared" si="234"/>
        <v>1</v>
      </c>
      <c r="E381" s="116" t="str">
        <f t="shared" si="235"/>
        <v>C</v>
      </c>
      <c r="G381" s="66" t="str">
        <f t="shared" si="247"/>
        <v>W</v>
      </c>
      <c r="H381" s="66">
        <f t="shared" si="236"/>
        <v>1</v>
      </c>
      <c r="I381" s="66">
        <f t="shared" si="248"/>
        <v>2</v>
      </c>
      <c r="J381" s="66">
        <f t="shared" si="240"/>
        <v>1</v>
      </c>
      <c r="K381" s="106">
        <f t="shared" si="249"/>
        <v>2</v>
      </c>
      <c r="L381" s="106">
        <f t="shared" si="250"/>
        <v>3</v>
      </c>
      <c r="M381" s="154">
        <f t="shared" si="251"/>
        <v>-331</v>
      </c>
      <c r="O381" s="66" t="str">
        <f t="shared" si="252"/>
        <v>L</v>
      </c>
      <c r="P381" s="66">
        <f t="shared" si="253"/>
        <v>3</v>
      </c>
      <c r="Q381" s="66">
        <f t="shared" si="254"/>
        <v>2</v>
      </c>
      <c r="R381" s="66">
        <f t="shared" si="237"/>
        <v>1</v>
      </c>
      <c r="S381" s="106">
        <f t="shared" si="255"/>
        <v>2</v>
      </c>
      <c r="T381" s="106">
        <f t="shared" si="256"/>
        <v>0</v>
      </c>
      <c r="U381" s="154">
        <f t="shared" si="257"/>
        <v>47</v>
      </c>
      <c r="W381" s="66" t="str">
        <f t="shared" si="258"/>
        <v>L</v>
      </c>
      <c r="X381" s="66">
        <f t="shared" si="259"/>
        <v>2</v>
      </c>
      <c r="Y381" s="66">
        <f t="shared" si="260"/>
        <v>6</v>
      </c>
      <c r="Z381" s="66">
        <f t="shared" si="261"/>
        <v>2</v>
      </c>
      <c r="AA381" s="106">
        <f t="shared" si="262"/>
        <v>13</v>
      </c>
      <c r="AB381" s="106">
        <f t="shared" si="263"/>
        <v>0</v>
      </c>
      <c r="AC381" s="154">
        <f t="shared" si="264"/>
        <v>61</v>
      </c>
      <c r="AD381" s="155">
        <f t="shared" si="265"/>
        <v>122</v>
      </c>
      <c r="AF381" s="66" t="str">
        <f t="shared" si="266"/>
        <v>L</v>
      </c>
      <c r="AG381" s="66">
        <f t="shared" si="245"/>
        <v>1</v>
      </c>
      <c r="AH381" s="66">
        <f t="shared" si="267"/>
        <v>3</v>
      </c>
      <c r="AI381" s="66">
        <f t="shared" si="268"/>
        <v>2</v>
      </c>
      <c r="AJ381" s="106">
        <f t="shared" si="269"/>
        <v>3</v>
      </c>
      <c r="AK381" s="106">
        <f t="shared" si="270"/>
        <v>0</v>
      </c>
      <c r="AL381" s="154">
        <f t="shared" si="271"/>
        <v>493</v>
      </c>
      <c r="AM381" s="155">
        <f t="shared" si="272"/>
        <v>505</v>
      </c>
      <c r="AO381" s="66" t="str">
        <f t="shared" si="241"/>
        <v>L</v>
      </c>
      <c r="AP381" s="66">
        <f t="shared" si="238"/>
        <v>1</v>
      </c>
      <c r="AQ381" s="66">
        <f t="shared" si="242"/>
        <v>2</v>
      </c>
      <c r="AR381" s="66">
        <f t="shared" si="243"/>
        <v>1</v>
      </c>
      <c r="AS381" s="106">
        <f t="shared" si="233"/>
        <v>2</v>
      </c>
      <c r="AT381" s="106">
        <f t="shared" si="246"/>
        <v>0</v>
      </c>
      <c r="AU381" s="154">
        <f t="shared" si="244"/>
        <v>-934</v>
      </c>
    </row>
    <row r="382" spans="1:47">
      <c r="A382" s="197">
        <f t="shared" si="239"/>
        <v>372</v>
      </c>
      <c r="B382" s="198">
        <f>Data!B382</f>
        <v>31</v>
      </c>
      <c r="D382" s="112">
        <f t="shared" si="234"/>
        <v>3</v>
      </c>
      <c r="E382" s="116" t="str">
        <f t="shared" si="235"/>
        <v>A</v>
      </c>
      <c r="G382" s="66" t="str">
        <f t="shared" si="247"/>
        <v>L</v>
      </c>
      <c r="H382" s="66">
        <f t="shared" si="236"/>
        <v>1</v>
      </c>
      <c r="I382" s="66">
        <f t="shared" si="248"/>
        <v>2</v>
      </c>
      <c r="J382" s="66">
        <f t="shared" si="240"/>
        <v>2</v>
      </c>
      <c r="K382" s="106">
        <f t="shared" si="249"/>
        <v>2</v>
      </c>
      <c r="L382" s="106">
        <f t="shared" si="250"/>
        <v>0</v>
      </c>
      <c r="M382" s="154">
        <f t="shared" si="251"/>
        <v>-333</v>
      </c>
      <c r="O382" s="66" t="str">
        <f t="shared" si="252"/>
        <v>W</v>
      </c>
      <c r="P382" s="66">
        <f t="shared" si="253"/>
        <v>3</v>
      </c>
      <c r="Q382" s="66">
        <f t="shared" si="254"/>
        <v>2</v>
      </c>
      <c r="R382" s="66">
        <f t="shared" si="237"/>
        <v>2</v>
      </c>
      <c r="S382" s="106">
        <f t="shared" si="255"/>
        <v>2</v>
      </c>
      <c r="T382" s="106">
        <f t="shared" si="256"/>
        <v>6</v>
      </c>
      <c r="U382" s="154">
        <f t="shared" si="257"/>
        <v>51</v>
      </c>
      <c r="W382" s="66" t="str">
        <f t="shared" si="258"/>
        <v>L</v>
      </c>
      <c r="X382" s="66">
        <f t="shared" si="259"/>
        <v>2</v>
      </c>
      <c r="Y382" s="66">
        <f t="shared" si="260"/>
        <v>7</v>
      </c>
      <c r="Z382" s="66">
        <f t="shared" si="261"/>
        <v>1</v>
      </c>
      <c r="AA382" s="106">
        <f t="shared" si="262"/>
        <v>21</v>
      </c>
      <c r="AB382" s="106">
        <f t="shared" si="263"/>
        <v>0</v>
      </c>
      <c r="AC382" s="154">
        <f t="shared" si="264"/>
        <v>40</v>
      </c>
      <c r="AD382" s="155">
        <f t="shared" si="265"/>
        <v>122</v>
      </c>
      <c r="AF382" s="66" t="str">
        <f t="shared" si="266"/>
        <v>L</v>
      </c>
      <c r="AG382" s="66">
        <f t="shared" si="245"/>
        <v>3</v>
      </c>
      <c r="AH382" s="66">
        <f t="shared" si="267"/>
        <v>4</v>
      </c>
      <c r="AI382" s="66">
        <f t="shared" si="268"/>
        <v>1</v>
      </c>
      <c r="AJ382" s="106">
        <f t="shared" si="269"/>
        <v>5</v>
      </c>
      <c r="AK382" s="106">
        <f t="shared" si="270"/>
        <v>0</v>
      </c>
      <c r="AL382" s="154">
        <f t="shared" si="271"/>
        <v>488</v>
      </c>
      <c r="AM382" s="155">
        <f t="shared" si="272"/>
        <v>505</v>
      </c>
      <c r="AO382" s="66" t="str">
        <f t="shared" si="241"/>
        <v>L</v>
      </c>
      <c r="AP382" s="66">
        <f t="shared" si="238"/>
        <v>3</v>
      </c>
      <c r="AQ382" s="66">
        <f t="shared" si="242"/>
        <v>2</v>
      </c>
      <c r="AR382" s="66">
        <f t="shared" si="243"/>
        <v>2</v>
      </c>
      <c r="AS382" s="106">
        <f t="shared" si="233"/>
        <v>2</v>
      </c>
      <c r="AT382" s="106">
        <f t="shared" si="246"/>
        <v>0</v>
      </c>
      <c r="AU382" s="154">
        <f t="shared" si="244"/>
        <v>-936</v>
      </c>
    </row>
    <row r="383" spans="1:47">
      <c r="A383" s="197">
        <f t="shared" si="239"/>
        <v>373</v>
      </c>
      <c r="B383" s="198">
        <f>Data!B383</f>
        <v>9</v>
      </c>
      <c r="D383" s="112">
        <f t="shared" si="234"/>
        <v>1</v>
      </c>
      <c r="E383" s="116" t="str">
        <f t="shared" si="235"/>
        <v>C</v>
      </c>
      <c r="G383" s="66" t="str">
        <f t="shared" si="247"/>
        <v>W</v>
      </c>
      <c r="H383" s="66">
        <f t="shared" si="236"/>
        <v>1</v>
      </c>
      <c r="I383" s="66">
        <f t="shared" si="248"/>
        <v>3</v>
      </c>
      <c r="J383" s="66">
        <f t="shared" si="240"/>
        <v>1</v>
      </c>
      <c r="K383" s="106">
        <f t="shared" si="249"/>
        <v>3</v>
      </c>
      <c r="L383" s="106">
        <f t="shared" si="250"/>
        <v>6</v>
      </c>
      <c r="M383" s="154">
        <f t="shared" si="251"/>
        <v>-330</v>
      </c>
      <c r="O383" s="66" t="str">
        <f t="shared" si="252"/>
        <v>L</v>
      </c>
      <c r="P383" s="66">
        <f t="shared" si="253"/>
        <v>3</v>
      </c>
      <c r="Q383" s="66">
        <f t="shared" si="254"/>
        <v>3</v>
      </c>
      <c r="R383" s="66">
        <f t="shared" si="237"/>
        <v>1</v>
      </c>
      <c r="S383" s="106">
        <f t="shared" si="255"/>
        <v>3</v>
      </c>
      <c r="T383" s="106">
        <f t="shared" si="256"/>
        <v>0</v>
      </c>
      <c r="U383" s="154">
        <f t="shared" si="257"/>
        <v>48</v>
      </c>
      <c r="W383" s="66" t="str">
        <f t="shared" si="258"/>
        <v>L</v>
      </c>
      <c r="X383" s="66">
        <f t="shared" si="259"/>
        <v>2</v>
      </c>
      <c r="Y383" s="66">
        <f t="shared" si="260"/>
        <v>7</v>
      </c>
      <c r="Z383" s="66">
        <f t="shared" si="261"/>
        <v>2</v>
      </c>
      <c r="AA383" s="106">
        <f t="shared" si="262"/>
        <v>21</v>
      </c>
      <c r="AB383" s="106">
        <f t="shared" si="263"/>
        <v>0</v>
      </c>
      <c r="AC383" s="154">
        <f t="shared" si="264"/>
        <v>19</v>
      </c>
      <c r="AD383" s="155">
        <f t="shared" si="265"/>
        <v>122</v>
      </c>
      <c r="AF383" s="66" t="str">
        <f t="shared" si="266"/>
        <v>L</v>
      </c>
      <c r="AG383" s="66">
        <f t="shared" si="245"/>
        <v>1</v>
      </c>
      <c r="AH383" s="66">
        <f t="shared" si="267"/>
        <v>4</v>
      </c>
      <c r="AI383" s="66">
        <f t="shared" si="268"/>
        <v>2</v>
      </c>
      <c r="AJ383" s="106">
        <f t="shared" si="269"/>
        <v>5</v>
      </c>
      <c r="AK383" s="106">
        <f t="shared" si="270"/>
        <v>0</v>
      </c>
      <c r="AL383" s="154">
        <f t="shared" si="271"/>
        <v>483</v>
      </c>
      <c r="AM383" s="155">
        <f t="shared" si="272"/>
        <v>505</v>
      </c>
      <c r="AO383" s="66" t="str">
        <f t="shared" si="241"/>
        <v>L</v>
      </c>
      <c r="AP383" s="66">
        <f t="shared" si="238"/>
        <v>1</v>
      </c>
      <c r="AQ383" s="66">
        <f t="shared" si="242"/>
        <v>3</v>
      </c>
      <c r="AR383" s="66">
        <f t="shared" si="243"/>
        <v>1</v>
      </c>
      <c r="AS383" s="106">
        <f t="shared" si="233"/>
        <v>3</v>
      </c>
      <c r="AT383" s="106">
        <f t="shared" si="246"/>
        <v>0</v>
      </c>
      <c r="AU383" s="154">
        <f t="shared" si="244"/>
        <v>-939</v>
      </c>
    </row>
    <row r="384" spans="1:47">
      <c r="A384" s="197">
        <f t="shared" si="239"/>
        <v>374</v>
      </c>
      <c r="B384" s="198">
        <f>Data!B384</f>
        <v>30</v>
      </c>
      <c r="D384" s="112">
        <f t="shared" si="234"/>
        <v>3</v>
      </c>
      <c r="E384" s="116" t="str">
        <f t="shared" si="235"/>
        <v>C</v>
      </c>
      <c r="G384" s="66" t="str">
        <f t="shared" si="247"/>
        <v>L</v>
      </c>
      <c r="H384" s="66">
        <f t="shared" si="236"/>
        <v>1</v>
      </c>
      <c r="I384" s="66">
        <f t="shared" si="248"/>
        <v>3</v>
      </c>
      <c r="J384" s="66">
        <f t="shared" si="240"/>
        <v>2</v>
      </c>
      <c r="K384" s="106">
        <f t="shared" si="249"/>
        <v>3</v>
      </c>
      <c r="L384" s="106">
        <f t="shared" si="250"/>
        <v>0</v>
      </c>
      <c r="M384" s="154">
        <f t="shared" si="251"/>
        <v>-333</v>
      </c>
      <c r="O384" s="66" t="str">
        <f t="shared" si="252"/>
        <v>W</v>
      </c>
      <c r="P384" s="66">
        <f t="shared" si="253"/>
        <v>3</v>
      </c>
      <c r="Q384" s="66">
        <f t="shared" si="254"/>
        <v>3</v>
      </c>
      <c r="R384" s="66">
        <f t="shared" si="237"/>
        <v>2</v>
      </c>
      <c r="S384" s="106">
        <f t="shared" si="255"/>
        <v>3</v>
      </c>
      <c r="T384" s="106">
        <f t="shared" si="256"/>
        <v>9</v>
      </c>
      <c r="U384" s="154">
        <f t="shared" si="257"/>
        <v>54</v>
      </c>
      <c r="W384" s="66" t="str">
        <f t="shared" si="258"/>
        <v>L</v>
      </c>
      <c r="X384" s="66">
        <f t="shared" si="259"/>
        <v>2</v>
      </c>
      <c r="Y384" s="66">
        <f t="shared" si="260"/>
        <v>8</v>
      </c>
      <c r="Z384" s="66">
        <f t="shared" si="261"/>
        <v>1</v>
      </c>
      <c r="AA384" s="106">
        <f t="shared" si="262"/>
        <v>34</v>
      </c>
      <c r="AB384" s="106">
        <f t="shared" si="263"/>
        <v>0</v>
      </c>
      <c r="AC384" s="154">
        <f t="shared" si="264"/>
        <v>-15</v>
      </c>
      <c r="AD384" s="155">
        <f t="shared" si="265"/>
        <v>122</v>
      </c>
      <c r="AF384" s="66" t="str">
        <f t="shared" si="266"/>
        <v>L</v>
      </c>
      <c r="AG384" s="66">
        <f t="shared" si="245"/>
        <v>3</v>
      </c>
      <c r="AH384" s="66">
        <f t="shared" si="267"/>
        <v>5</v>
      </c>
      <c r="AI384" s="66">
        <f t="shared" si="268"/>
        <v>1</v>
      </c>
      <c r="AJ384" s="106">
        <f t="shared" si="269"/>
        <v>8</v>
      </c>
      <c r="AK384" s="106">
        <f t="shared" si="270"/>
        <v>0</v>
      </c>
      <c r="AL384" s="154">
        <f t="shared" si="271"/>
        <v>475</v>
      </c>
      <c r="AM384" s="155">
        <f t="shared" si="272"/>
        <v>505</v>
      </c>
      <c r="AO384" s="66" t="str">
        <f t="shared" si="241"/>
        <v>L</v>
      </c>
      <c r="AP384" s="66">
        <f t="shared" si="238"/>
        <v>3</v>
      </c>
      <c r="AQ384" s="66">
        <f t="shared" si="242"/>
        <v>3</v>
      </c>
      <c r="AR384" s="66">
        <f t="shared" si="243"/>
        <v>2</v>
      </c>
      <c r="AS384" s="106">
        <f t="shared" si="233"/>
        <v>3</v>
      </c>
      <c r="AT384" s="106">
        <f t="shared" si="246"/>
        <v>0</v>
      </c>
      <c r="AU384" s="154">
        <f t="shared" si="244"/>
        <v>-942</v>
      </c>
    </row>
    <row r="385" spans="1:47">
      <c r="A385" s="197">
        <f t="shared" si="239"/>
        <v>375</v>
      </c>
      <c r="B385" s="198">
        <f>Data!B385</f>
        <v>34</v>
      </c>
      <c r="D385" s="112">
        <f t="shared" si="234"/>
        <v>3</v>
      </c>
      <c r="E385" s="116" t="str">
        <f t="shared" si="235"/>
        <v>A</v>
      </c>
      <c r="G385" s="66" t="str">
        <f t="shared" si="247"/>
        <v>L</v>
      </c>
      <c r="H385" s="66">
        <f t="shared" si="236"/>
        <v>1</v>
      </c>
      <c r="I385" s="66">
        <f t="shared" si="248"/>
        <v>4</v>
      </c>
      <c r="J385" s="66">
        <f t="shared" si="240"/>
        <v>1</v>
      </c>
      <c r="K385" s="106">
        <f t="shared" si="249"/>
        <v>5</v>
      </c>
      <c r="L385" s="106">
        <f t="shared" si="250"/>
        <v>0</v>
      </c>
      <c r="M385" s="154">
        <f t="shared" si="251"/>
        <v>-338</v>
      </c>
      <c r="O385" s="66" t="str">
        <f t="shared" si="252"/>
        <v>W</v>
      </c>
      <c r="P385" s="66">
        <f t="shared" si="253"/>
        <v>3</v>
      </c>
      <c r="Q385" s="66">
        <f t="shared" si="254"/>
        <v>4</v>
      </c>
      <c r="R385" s="66">
        <f t="shared" si="237"/>
        <v>1</v>
      </c>
      <c r="S385" s="106">
        <f t="shared" si="255"/>
        <v>5</v>
      </c>
      <c r="T385" s="106">
        <f t="shared" si="256"/>
        <v>9</v>
      </c>
      <c r="U385" s="154">
        <f t="shared" si="257"/>
        <v>58</v>
      </c>
      <c r="W385" s="66" t="str">
        <f t="shared" si="258"/>
        <v>L</v>
      </c>
      <c r="X385" s="66">
        <f t="shared" si="259"/>
        <v>2</v>
      </c>
      <c r="Y385" s="66">
        <f t="shared" si="260"/>
        <v>8</v>
      </c>
      <c r="Z385" s="66">
        <f t="shared" si="261"/>
        <v>2</v>
      </c>
      <c r="AA385" s="106">
        <f t="shared" si="262"/>
        <v>34</v>
      </c>
      <c r="AB385" s="106">
        <f t="shared" si="263"/>
        <v>0</v>
      </c>
      <c r="AC385" s="154">
        <f t="shared" si="264"/>
        <v>-49</v>
      </c>
      <c r="AD385" s="155">
        <f t="shared" si="265"/>
        <v>122</v>
      </c>
      <c r="AF385" s="66" t="str">
        <f t="shared" si="266"/>
        <v>W</v>
      </c>
      <c r="AG385" s="66">
        <f t="shared" si="245"/>
        <v>3</v>
      </c>
      <c r="AH385" s="66">
        <f t="shared" si="267"/>
        <v>5</v>
      </c>
      <c r="AI385" s="66">
        <f t="shared" si="268"/>
        <v>2</v>
      </c>
      <c r="AJ385" s="106">
        <f t="shared" si="269"/>
        <v>8</v>
      </c>
      <c r="AK385" s="106">
        <f t="shared" si="270"/>
        <v>24</v>
      </c>
      <c r="AL385" s="154">
        <f t="shared" si="271"/>
        <v>491</v>
      </c>
      <c r="AM385" s="155">
        <f t="shared" si="272"/>
        <v>505</v>
      </c>
      <c r="AO385" s="66" t="str">
        <f t="shared" si="241"/>
        <v>W</v>
      </c>
      <c r="AP385" s="66">
        <f t="shared" si="238"/>
        <v>3</v>
      </c>
      <c r="AQ385" s="66">
        <f t="shared" si="242"/>
        <v>4</v>
      </c>
      <c r="AR385" s="66">
        <f t="shared" si="243"/>
        <v>1</v>
      </c>
      <c r="AS385" s="106">
        <f t="shared" si="233"/>
        <v>5</v>
      </c>
      <c r="AT385" s="106">
        <f t="shared" si="246"/>
        <v>9</v>
      </c>
      <c r="AU385" s="154">
        <f t="shared" si="244"/>
        <v>-938</v>
      </c>
    </row>
    <row r="386" spans="1:47">
      <c r="A386" s="197">
        <f t="shared" si="239"/>
        <v>376</v>
      </c>
      <c r="B386" s="198">
        <f>Data!B386</f>
        <v>28</v>
      </c>
      <c r="D386" s="112">
        <f t="shared" si="234"/>
        <v>3</v>
      </c>
      <c r="E386" s="116" t="str">
        <f t="shared" si="235"/>
        <v>A</v>
      </c>
      <c r="G386" s="66" t="str">
        <f t="shared" si="247"/>
        <v>L</v>
      </c>
      <c r="H386" s="66">
        <f t="shared" si="236"/>
        <v>1</v>
      </c>
      <c r="I386" s="66">
        <f t="shared" si="248"/>
        <v>4</v>
      </c>
      <c r="J386" s="66">
        <f t="shared" si="240"/>
        <v>2</v>
      </c>
      <c r="K386" s="106">
        <f t="shared" si="249"/>
        <v>5</v>
      </c>
      <c r="L386" s="106">
        <f t="shared" si="250"/>
        <v>0</v>
      </c>
      <c r="M386" s="154">
        <f t="shared" si="251"/>
        <v>-343</v>
      </c>
      <c r="O386" s="66" t="str">
        <f t="shared" si="252"/>
        <v>W</v>
      </c>
      <c r="P386" s="66">
        <f t="shared" si="253"/>
        <v>3</v>
      </c>
      <c r="Q386" s="66">
        <f t="shared" si="254"/>
        <v>4</v>
      </c>
      <c r="R386" s="66">
        <f t="shared" si="237"/>
        <v>2</v>
      </c>
      <c r="S386" s="106">
        <f t="shared" si="255"/>
        <v>5</v>
      </c>
      <c r="T386" s="106">
        <f t="shared" si="256"/>
        <v>15</v>
      </c>
      <c r="U386" s="154">
        <f t="shared" si="257"/>
        <v>68</v>
      </c>
      <c r="W386" s="66" t="str">
        <f t="shared" si="258"/>
        <v>L</v>
      </c>
      <c r="X386" s="66">
        <f t="shared" si="259"/>
        <v>3</v>
      </c>
      <c r="Y386" s="66">
        <f t="shared" si="260"/>
        <v>1</v>
      </c>
      <c r="Z386" s="66">
        <f t="shared" si="261"/>
        <v>1</v>
      </c>
      <c r="AA386" s="106">
        <f t="shared" si="262"/>
        <v>1</v>
      </c>
      <c r="AB386" s="106">
        <f t="shared" si="263"/>
        <v>0</v>
      </c>
      <c r="AC386" s="154">
        <f t="shared" si="264"/>
        <v>-50</v>
      </c>
      <c r="AD386" s="155">
        <f t="shared" si="265"/>
        <v>122</v>
      </c>
      <c r="AF386" s="66" t="str">
        <f t="shared" si="266"/>
        <v>W</v>
      </c>
      <c r="AG386" s="66">
        <f t="shared" si="245"/>
        <v>3</v>
      </c>
      <c r="AH386" s="66">
        <f t="shared" si="267"/>
        <v>6</v>
      </c>
      <c r="AI386" s="66">
        <f t="shared" si="268"/>
        <v>1</v>
      </c>
      <c r="AJ386" s="106">
        <f t="shared" si="269"/>
        <v>13</v>
      </c>
      <c r="AK386" s="106">
        <f t="shared" si="270"/>
        <v>24</v>
      </c>
      <c r="AL386" s="154">
        <f t="shared" si="271"/>
        <v>502</v>
      </c>
      <c r="AM386" s="155">
        <f t="shared" si="272"/>
        <v>505</v>
      </c>
      <c r="AO386" s="66" t="str">
        <f t="shared" si="241"/>
        <v>W</v>
      </c>
      <c r="AP386" s="66">
        <f t="shared" si="238"/>
        <v>3</v>
      </c>
      <c r="AQ386" s="66">
        <f t="shared" si="242"/>
        <v>4</v>
      </c>
      <c r="AR386" s="66">
        <f t="shared" si="243"/>
        <v>2</v>
      </c>
      <c r="AS386" s="106">
        <f t="shared" si="233"/>
        <v>5</v>
      </c>
      <c r="AT386" s="106">
        <f t="shared" si="246"/>
        <v>15</v>
      </c>
      <c r="AU386" s="154">
        <f t="shared" si="244"/>
        <v>-928</v>
      </c>
    </row>
    <row r="387" spans="1:47">
      <c r="A387" s="197">
        <f t="shared" si="239"/>
        <v>377</v>
      </c>
      <c r="B387" s="198">
        <f>Data!B387</f>
        <v>16</v>
      </c>
      <c r="D387" s="112">
        <f t="shared" si="234"/>
        <v>2</v>
      </c>
      <c r="E387" s="116" t="str">
        <f t="shared" si="235"/>
        <v>A</v>
      </c>
      <c r="G387" s="66" t="str">
        <f t="shared" si="247"/>
        <v>L</v>
      </c>
      <c r="H387" s="66">
        <f t="shared" si="236"/>
        <v>1</v>
      </c>
      <c r="I387" s="66">
        <f t="shared" si="248"/>
        <v>5</v>
      </c>
      <c r="J387" s="66">
        <f t="shared" si="240"/>
        <v>1</v>
      </c>
      <c r="K387" s="106">
        <f t="shared" si="249"/>
        <v>8</v>
      </c>
      <c r="L387" s="106">
        <f t="shared" si="250"/>
        <v>0</v>
      </c>
      <c r="M387" s="154">
        <f t="shared" si="251"/>
        <v>-351</v>
      </c>
      <c r="O387" s="66" t="str">
        <f t="shared" si="252"/>
        <v>L</v>
      </c>
      <c r="P387" s="66">
        <f t="shared" si="253"/>
        <v>3</v>
      </c>
      <c r="Q387" s="66">
        <f t="shared" si="254"/>
        <v>5</v>
      </c>
      <c r="R387" s="66">
        <f t="shared" si="237"/>
        <v>1</v>
      </c>
      <c r="S387" s="106">
        <f t="shared" si="255"/>
        <v>8</v>
      </c>
      <c r="T387" s="106">
        <f t="shared" si="256"/>
        <v>0</v>
      </c>
      <c r="U387" s="154">
        <f t="shared" si="257"/>
        <v>60</v>
      </c>
      <c r="W387" s="66" t="str">
        <f t="shared" si="258"/>
        <v>L</v>
      </c>
      <c r="X387" s="66">
        <f t="shared" si="259"/>
        <v>3</v>
      </c>
      <c r="Y387" s="66">
        <f t="shared" si="260"/>
        <v>1</v>
      </c>
      <c r="Z387" s="66">
        <f t="shared" si="261"/>
        <v>2</v>
      </c>
      <c r="AA387" s="106">
        <f t="shared" si="262"/>
        <v>1</v>
      </c>
      <c r="AB387" s="106">
        <f t="shared" si="263"/>
        <v>0</v>
      </c>
      <c r="AC387" s="154">
        <f t="shared" si="264"/>
        <v>-51</v>
      </c>
      <c r="AD387" s="155">
        <f t="shared" si="265"/>
        <v>122</v>
      </c>
      <c r="AF387" s="66" t="str">
        <f t="shared" si="266"/>
        <v>L</v>
      </c>
      <c r="AG387" s="66">
        <f t="shared" si="245"/>
        <v>2</v>
      </c>
      <c r="AH387" s="66">
        <f t="shared" si="267"/>
        <v>6</v>
      </c>
      <c r="AI387" s="66">
        <f t="shared" si="268"/>
        <v>2</v>
      </c>
      <c r="AJ387" s="106">
        <f t="shared" si="269"/>
        <v>13</v>
      </c>
      <c r="AK387" s="106">
        <f t="shared" si="270"/>
        <v>0</v>
      </c>
      <c r="AL387" s="154">
        <f t="shared" si="271"/>
        <v>489</v>
      </c>
      <c r="AM387" s="155">
        <f t="shared" si="272"/>
        <v>505</v>
      </c>
      <c r="AO387" s="66" t="str">
        <f t="shared" si="241"/>
        <v>L</v>
      </c>
      <c r="AP387" s="66">
        <f t="shared" si="238"/>
        <v>2</v>
      </c>
      <c r="AQ387" s="66">
        <f t="shared" si="242"/>
        <v>5</v>
      </c>
      <c r="AR387" s="66">
        <f t="shared" si="243"/>
        <v>1</v>
      </c>
      <c r="AS387" s="106">
        <f t="shared" si="233"/>
        <v>8</v>
      </c>
      <c r="AT387" s="106">
        <f t="shared" si="246"/>
        <v>0</v>
      </c>
      <c r="AU387" s="154">
        <f t="shared" si="244"/>
        <v>-936</v>
      </c>
    </row>
    <row r="388" spans="1:47">
      <c r="A388" s="197">
        <f t="shared" si="239"/>
        <v>378</v>
      </c>
      <c r="B388" s="198">
        <f>Data!B388</f>
        <v>26</v>
      </c>
      <c r="D388" s="112">
        <f t="shared" si="234"/>
        <v>3</v>
      </c>
      <c r="E388" s="116" t="str">
        <f t="shared" si="235"/>
        <v>B</v>
      </c>
      <c r="G388" s="66" t="str">
        <f t="shared" si="247"/>
        <v>L</v>
      </c>
      <c r="H388" s="66">
        <f t="shared" si="236"/>
        <v>1</v>
      </c>
      <c r="I388" s="66">
        <f t="shared" si="248"/>
        <v>5</v>
      </c>
      <c r="J388" s="66">
        <f t="shared" si="240"/>
        <v>2</v>
      </c>
      <c r="K388" s="106">
        <f t="shared" si="249"/>
        <v>8</v>
      </c>
      <c r="L388" s="106">
        <f t="shared" si="250"/>
        <v>0</v>
      </c>
      <c r="M388" s="154">
        <f t="shared" si="251"/>
        <v>-359</v>
      </c>
      <c r="O388" s="66" t="str">
        <f t="shared" si="252"/>
        <v>W</v>
      </c>
      <c r="P388" s="66">
        <f t="shared" si="253"/>
        <v>3</v>
      </c>
      <c r="Q388" s="66">
        <f t="shared" si="254"/>
        <v>5</v>
      </c>
      <c r="R388" s="66">
        <f t="shared" si="237"/>
        <v>2</v>
      </c>
      <c r="S388" s="106">
        <f t="shared" si="255"/>
        <v>8</v>
      </c>
      <c r="T388" s="106">
        <f t="shared" si="256"/>
        <v>24</v>
      </c>
      <c r="U388" s="154">
        <f t="shared" si="257"/>
        <v>76</v>
      </c>
      <c r="W388" s="66" t="str">
        <f t="shared" si="258"/>
        <v>W</v>
      </c>
      <c r="X388" s="66">
        <f t="shared" si="259"/>
        <v>3</v>
      </c>
      <c r="Y388" s="66">
        <f t="shared" si="260"/>
        <v>2</v>
      </c>
      <c r="Z388" s="66">
        <f t="shared" si="261"/>
        <v>1</v>
      </c>
      <c r="AA388" s="106">
        <f t="shared" si="262"/>
        <v>2</v>
      </c>
      <c r="AB388" s="106">
        <f t="shared" si="263"/>
        <v>3</v>
      </c>
      <c r="AC388" s="154">
        <f t="shared" si="264"/>
        <v>-50</v>
      </c>
      <c r="AD388" s="155">
        <f t="shared" si="265"/>
        <v>122</v>
      </c>
      <c r="AF388" s="66" t="str">
        <f t="shared" si="266"/>
        <v>L</v>
      </c>
      <c r="AG388" s="66">
        <f t="shared" si="245"/>
        <v>3</v>
      </c>
      <c r="AH388" s="66">
        <f t="shared" si="267"/>
        <v>7</v>
      </c>
      <c r="AI388" s="66">
        <f t="shared" si="268"/>
        <v>1</v>
      </c>
      <c r="AJ388" s="106">
        <f t="shared" si="269"/>
        <v>21</v>
      </c>
      <c r="AK388" s="106">
        <f t="shared" si="270"/>
        <v>0</v>
      </c>
      <c r="AL388" s="154">
        <f t="shared" si="271"/>
        <v>468</v>
      </c>
      <c r="AM388" s="155">
        <f t="shared" si="272"/>
        <v>505</v>
      </c>
      <c r="AO388" s="66" t="str">
        <f t="shared" si="241"/>
        <v>L</v>
      </c>
      <c r="AP388" s="66">
        <f t="shared" si="238"/>
        <v>3</v>
      </c>
      <c r="AQ388" s="66">
        <f t="shared" si="242"/>
        <v>5</v>
      </c>
      <c r="AR388" s="66">
        <f t="shared" si="243"/>
        <v>2</v>
      </c>
      <c r="AS388" s="106">
        <f t="shared" si="233"/>
        <v>8</v>
      </c>
      <c r="AT388" s="106">
        <f t="shared" si="246"/>
        <v>0</v>
      </c>
      <c r="AU388" s="154">
        <f t="shared" si="244"/>
        <v>-944</v>
      </c>
    </row>
    <row r="389" spans="1:47">
      <c r="A389" s="197">
        <f t="shared" si="239"/>
        <v>379</v>
      </c>
      <c r="B389" s="198">
        <f>Data!B389</f>
        <v>9</v>
      </c>
      <c r="D389" s="112">
        <f t="shared" si="234"/>
        <v>1</v>
      </c>
      <c r="E389" s="116" t="str">
        <f t="shared" si="235"/>
        <v>C</v>
      </c>
      <c r="G389" s="66" t="str">
        <f t="shared" si="247"/>
        <v>W</v>
      </c>
      <c r="H389" s="66">
        <f t="shared" si="236"/>
        <v>1</v>
      </c>
      <c r="I389" s="66">
        <f t="shared" si="248"/>
        <v>6</v>
      </c>
      <c r="J389" s="66">
        <f t="shared" si="240"/>
        <v>1</v>
      </c>
      <c r="K389" s="106">
        <f t="shared" si="249"/>
        <v>13</v>
      </c>
      <c r="L389" s="106">
        <f t="shared" si="250"/>
        <v>24</v>
      </c>
      <c r="M389" s="154">
        <f t="shared" si="251"/>
        <v>-348</v>
      </c>
      <c r="O389" s="66" t="str">
        <f t="shared" si="252"/>
        <v>L</v>
      </c>
      <c r="P389" s="66">
        <f t="shared" si="253"/>
        <v>3</v>
      </c>
      <c r="Q389" s="66">
        <f t="shared" si="254"/>
        <v>6</v>
      </c>
      <c r="R389" s="66">
        <f t="shared" si="237"/>
        <v>1</v>
      </c>
      <c r="S389" s="106">
        <f t="shared" si="255"/>
        <v>13</v>
      </c>
      <c r="T389" s="106">
        <f t="shared" si="256"/>
        <v>0</v>
      </c>
      <c r="U389" s="154">
        <f t="shared" si="257"/>
        <v>63</v>
      </c>
      <c r="W389" s="66" t="str">
        <f t="shared" si="258"/>
        <v>L</v>
      </c>
      <c r="X389" s="66">
        <f t="shared" si="259"/>
        <v>3</v>
      </c>
      <c r="Y389" s="66">
        <f t="shared" si="260"/>
        <v>2</v>
      </c>
      <c r="Z389" s="66">
        <f t="shared" si="261"/>
        <v>2</v>
      </c>
      <c r="AA389" s="106">
        <f t="shared" si="262"/>
        <v>2</v>
      </c>
      <c r="AB389" s="106">
        <f t="shared" si="263"/>
        <v>0</v>
      </c>
      <c r="AC389" s="154">
        <f t="shared" si="264"/>
        <v>-52</v>
      </c>
      <c r="AD389" s="155">
        <f t="shared" si="265"/>
        <v>122</v>
      </c>
      <c r="AF389" s="66" t="str">
        <f t="shared" si="266"/>
        <v>L</v>
      </c>
      <c r="AG389" s="66">
        <f t="shared" si="245"/>
        <v>1</v>
      </c>
      <c r="AH389" s="66">
        <f t="shared" si="267"/>
        <v>7</v>
      </c>
      <c r="AI389" s="66">
        <f t="shared" si="268"/>
        <v>2</v>
      </c>
      <c r="AJ389" s="106">
        <f t="shared" si="269"/>
        <v>21</v>
      </c>
      <c r="AK389" s="106">
        <f t="shared" si="270"/>
        <v>0</v>
      </c>
      <c r="AL389" s="154">
        <f t="shared" si="271"/>
        <v>447</v>
      </c>
      <c r="AM389" s="155">
        <f t="shared" si="272"/>
        <v>505</v>
      </c>
      <c r="AO389" s="66" t="str">
        <f t="shared" si="241"/>
        <v>L</v>
      </c>
      <c r="AP389" s="66">
        <f t="shared" si="238"/>
        <v>1</v>
      </c>
      <c r="AQ389" s="66">
        <f t="shared" si="242"/>
        <v>6</v>
      </c>
      <c r="AR389" s="66">
        <f t="shared" si="243"/>
        <v>1</v>
      </c>
      <c r="AS389" s="106">
        <f t="shared" si="233"/>
        <v>13</v>
      </c>
      <c r="AT389" s="106">
        <f t="shared" si="246"/>
        <v>0</v>
      </c>
      <c r="AU389" s="154">
        <f t="shared" si="244"/>
        <v>-957</v>
      </c>
    </row>
    <row r="390" spans="1:47">
      <c r="A390" s="197">
        <f t="shared" si="239"/>
        <v>380</v>
      </c>
      <c r="B390" s="198">
        <f>Data!B390</f>
        <v>9</v>
      </c>
      <c r="D390" s="112">
        <f t="shared" si="234"/>
        <v>1</v>
      </c>
      <c r="E390" s="116" t="str">
        <f t="shared" si="235"/>
        <v>C</v>
      </c>
      <c r="G390" s="66" t="str">
        <f t="shared" si="247"/>
        <v>W</v>
      </c>
      <c r="H390" s="66">
        <f t="shared" si="236"/>
        <v>1</v>
      </c>
      <c r="I390" s="66">
        <f t="shared" si="248"/>
        <v>6</v>
      </c>
      <c r="J390" s="66">
        <f t="shared" si="240"/>
        <v>2</v>
      </c>
      <c r="K390" s="106">
        <f t="shared" si="249"/>
        <v>13</v>
      </c>
      <c r="L390" s="106">
        <f t="shared" si="250"/>
        <v>39</v>
      </c>
      <c r="M390" s="154">
        <f t="shared" si="251"/>
        <v>-322</v>
      </c>
      <c r="O390" s="66" t="str">
        <f t="shared" si="252"/>
        <v>L</v>
      </c>
      <c r="P390" s="66">
        <f t="shared" si="253"/>
        <v>3</v>
      </c>
      <c r="Q390" s="66">
        <f t="shared" si="254"/>
        <v>6</v>
      </c>
      <c r="R390" s="66">
        <f t="shared" si="237"/>
        <v>2</v>
      </c>
      <c r="S390" s="106">
        <f t="shared" si="255"/>
        <v>13</v>
      </c>
      <c r="T390" s="106">
        <f t="shared" si="256"/>
        <v>0</v>
      </c>
      <c r="U390" s="154">
        <f t="shared" si="257"/>
        <v>50</v>
      </c>
      <c r="W390" s="66" t="str">
        <f t="shared" si="258"/>
        <v>L</v>
      </c>
      <c r="X390" s="66">
        <f t="shared" si="259"/>
        <v>3</v>
      </c>
      <c r="Y390" s="66">
        <f t="shared" si="260"/>
        <v>3</v>
      </c>
      <c r="Z390" s="66">
        <f t="shared" si="261"/>
        <v>1</v>
      </c>
      <c r="AA390" s="106">
        <f t="shared" si="262"/>
        <v>3</v>
      </c>
      <c r="AB390" s="106">
        <f t="shared" si="263"/>
        <v>0</v>
      </c>
      <c r="AC390" s="154">
        <f t="shared" si="264"/>
        <v>-55</v>
      </c>
      <c r="AD390" s="155">
        <f t="shared" si="265"/>
        <v>122</v>
      </c>
      <c r="AF390" s="66" t="str">
        <f t="shared" si="266"/>
        <v>W</v>
      </c>
      <c r="AG390" s="66">
        <f t="shared" si="245"/>
        <v>1</v>
      </c>
      <c r="AH390" s="66">
        <f t="shared" si="267"/>
        <v>8</v>
      </c>
      <c r="AI390" s="66">
        <f t="shared" si="268"/>
        <v>1</v>
      </c>
      <c r="AJ390" s="106">
        <f t="shared" si="269"/>
        <v>34</v>
      </c>
      <c r="AK390" s="106">
        <f t="shared" si="270"/>
        <v>63</v>
      </c>
      <c r="AL390" s="154">
        <f t="shared" si="271"/>
        <v>476</v>
      </c>
      <c r="AM390" s="155">
        <f t="shared" si="272"/>
        <v>505</v>
      </c>
      <c r="AO390" s="66" t="str">
        <f t="shared" si="241"/>
        <v>W</v>
      </c>
      <c r="AP390" s="66">
        <f t="shared" si="238"/>
        <v>1</v>
      </c>
      <c r="AQ390" s="66">
        <f t="shared" si="242"/>
        <v>6</v>
      </c>
      <c r="AR390" s="66">
        <f t="shared" si="243"/>
        <v>2</v>
      </c>
      <c r="AS390" s="106">
        <f t="shared" si="233"/>
        <v>13</v>
      </c>
      <c r="AT390" s="106">
        <f t="shared" si="246"/>
        <v>39</v>
      </c>
      <c r="AU390" s="154">
        <f t="shared" si="244"/>
        <v>-931</v>
      </c>
    </row>
    <row r="391" spans="1:47">
      <c r="A391" s="197">
        <f t="shared" si="239"/>
        <v>381</v>
      </c>
      <c r="B391" s="198">
        <f>Data!B391</f>
        <v>26</v>
      </c>
      <c r="D391" s="112">
        <f t="shared" si="234"/>
        <v>3</v>
      </c>
      <c r="E391" s="116" t="str">
        <f t="shared" si="235"/>
        <v>B</v>
      </c>
      <c r="G391" s="66" t="str">
        <f t="shared" si="247"/>
        <v>L</v>
      </c>
      <c r="H391" s="66">
        <f t="shared" si="236"/>
        <v>1</v>
      </c>
      <c r="I391" s="66">
        <f t="shared" si="248"/>
        <v>7</v>
      </c>
      <c r="J391" s="66">
        <f t="shared" si="240"/>
        <v>1</v>
      </c>
      <c r="K391" s="106">
        <f t="shared" si="249"/>
        <v>21</v>
      </c>
      <c r="L391" s="106">
        <f t="shared" si="250"/>
        <v>0</v>
      </c>
      <c r="M391" s="154">
        <f t="shared" si="251"/>
        <v>-343</v>
      </c>
      <c r="O391" s="66" t="str">
        <f t="shared" si="252"/>
        <v>W</v>
      </c>
      <c r="P391" s="66">
        <f t="shared" si="253"/>
        <v>3</v>
      </c>
      <c r="Q391" s="66">
        <f t="shared" si="254"/>
        <v>7</v>
      </c>
      <c r="R391" s="66">
        <f t="shared" si="237"/>
        <v>1</v>
      </c>
      <c r="S391" s="106">
        <f t="shared" si="255"/>
        <v>21</v>
      </c>
      <c r="T391" s="106">
        <f t="shared" si="256"/>
        <v>39</v>
      </c>
      <c r="U391" s="154">
        <f t="shared" si="257"/>
        <v>68</v>
      </c>
      <c r="W391" s="66" t="str">
        <f t="shared" si="258"/>
        <v>W</v>
      </c>
      <c r="X391" s="66">
        <f t="shared" si="259"/>
        <v>3</v>
      </c>
      <c r="Y391" s="66">
        <f t="shared" si="260"/>
        <v>3</v>
      </c>
      <c r="Z391" s="66">
        <f t="shared" si="261"/>
        <v>2</v>
      </c>
      <c r="AA391" s="106">
        <f t="shared" si="262"/>
        <v>3</v>
      </c>
      <c r="AB391" s="106">
        <f t="shared" si="263"/>
        <v>9</v>
      </c>
      <c r="AC391" s="154">
        <f t="shared" si="264"/>
        <v>-49</v>
      </c>
      <c r="AD391" s="155">
        <f t="shared" si="265"/>
        <v>122</v>
      </c>
      <c r="AF391" s="66" t="str">
        <f t="shared" si="266"/>
        <v>L</v>
      </c>
      <c r="AG391" s="66">
        <f t="shared" si="245"/>
        <v>3</v>
      </c>
      <c r="AH391" s="66">
        <f t="shared" si="267"/>
        <v>8</v>
      </c>
      <c r="AI391" s="66">
        <f t="shared" si="268"/>
        <v>2</v>
      </c>
      <c r="AJ391" s="106">
        <f t="shared" si="269"/>
        <v>34</v>
      </c>
      <c r="AK391" s="106">
        <f t="shared" si="270"/>
        <v>0</v>
      </c>
      <c r="AL391" s="154">
        <f t="shared" si="271"/>
        <v>442</v>
      </c>
      <c r="AM391" s="155">
        <f t="shared" si="272"/>
        <v>505</v>
      </c>
      <c r="AO391" s="66" t="str">
        <f t="shared" si="241"/>
        <v>L</v>
      </c>
      <c r="AP391" s="66">
        <f t="shared" si="238"/>
        <v>3</v>
      </c>
      <c r="AQ391" s="66">
        <f t="shared" si="242"/>
        <v>7</v>
      </c>
      <c r="AR391" s="66">
        <f t="shared" si="243"/>
        <v>1</v>
      </c>
      <c r="AS391" s="106">
        <f t="shared" si="233"/>
        <v>21</v>
      </c>
      <c r="AT391" s="106">
        <f t="shared" si="246"/>
        <v>0</v>
      </c>
      <c r="AU391" s="154">
        <f t="shared" si="244"/>
        <v>-952</v>
      </c>
    </row>
    <row r="392" spans="1:47">
      <c r="A392" s="197">
        <f t="shared" si="239"/>
        <v>382</v>
      </c>
      <c r="B392" s="198">
        <f>Data!B392</f>
        <v>17</v>
      </c>
      <c r="D392" s="112">
        <f t="shared" si="234"/>
        <v>2</v>
      </c>
      <c r="E392" s="116" t="str">
        <f t="shared" si="235"/>
        <v>B</v>
      </c>
      <c r="G392" s="66" t="str">
        <f t="shared" si="247"/>
        <v>L</v>
      </c>
      <c r="H392" s="66">
        <f t="shared" si="236"/>
        <v>1</v>
      </c>
      <c r="I392" s="66">
        <f t="shared" si="248"/>
        <v>7</v>
      </c>
      <c r="J392" s="66">
        <f t="shared" si="240"/>
        <v>2</v>
      </c>
      <c r="K392" s="106">
        <f t="shared" si="249"/>
        <v>21</v>
      </c>
      <c r="L392" s="106">
        <f t="shared" si="250"/>
        <v>0</v>
      </c>
      <c r="M392" s="154">
        <f t="shared" si="251"/>
        <v>-364</v>
      </c>
      <c r="O392" s="66" t="str">
        <f t="shared" si="252"/>
        <v>L</v>
      </c>
      <c r="P392" s="66">
        <f t="shared" si="253"/>
        <v>3</v>
      </c>
      <c r="Q392" s="66">
        <f t="shared" si="254"/>
        <v>7</v>
      </c>
      <c r="R392" s="66">
        <f t="shared" si="237"/>
        <v>2</v>
      </c>
      <c r="S392" s="106">
        <f t="shared" si="255"/>
        <v>21</v>
      </c>
      <c r="T392" s="106">
        <f t="shared" si="256"/>
        <v>0</v>
      </c>
      <c r="U392" s="154">
        <f t="shared" si="257"/>
        <v>47</v>
      </c>
      <c r="W392" s="66" t="str">
        <f t="shared" si="258"/>
        <v>L</v>
      </c>
      <c r="X392" s="66">
        <f t="shared" si="259"/>
        <v>3</v>
      </c>
      <c r="Y392" s="66">
        <f t="shared" si="260"/>
        <v>4</v>
      </c>
      <c r="Z392" s="66">
        <f t="shared" si="261"/>
        <v>1</v>
      </c>
      <c r="AA392" s="106">
        <f t="shared" si="262"/>
        <v>5</v>
      </c>
      <c r="AB392" s="106">
        <f t="shared" si="263"/>
        <v>0</v>
      </c>
      <c r="AC392" s="154">
        <f t="shared" si="264"/>
        <v>-54</v>
      </c>
      <c r="AD392" s="155">
        <f t="shared" si="265"/>
        <v>122</v>
      </c>
      <c r="AF392" s="66" t="str">
        <f t="shared" si="266"/>
        <v>L</v>
      </c>
      <c r="AG392" s="66">
        <f t="shared" si="245"/>
        <v>2</v>
      </c>
      <c r="AH392" s="66">
        <f t="shared" si="267"/>
        <v>1</v>
      </c>
      <c r="AI392" s="66">
        <f t="shared" si="268"/>
        <v>1</v>
      </c>
      <c r="AJ392" s="106">
        <f t="shared" si="269"/>
        <v>1</v>
      </c>
      <c r="AK392" s="106">
        <f t="shared" si="270"/>
        <v>0</v>
      </c>
      <c r="AL392" s="154">
        <f t="shared" si="271"/>
        <v>441</v>
      </c>
      <c r="AM392" s="155">
        <f t="shared" si="272"/>
        <v>505</v>
      </c>
      <c r="AO392" s="66" t="str">
        <f t="shared" si="241"/>
        <v>L</v>
      </c>
      <c r="AP392" s="66">
        <f t="shared" si="238"/>
        <v>2</v>
      </c>
      <c r="AQ392" s="66">
        <f t="shared" si="242"/>
        <v>7</v>
      </c>
      <c r="AR392" s="66">
        <f t="shared" si="243"/>
        <v>2</v>
      </c>
      <c r="AS392" s="106">
        <f t="shared" si="233"/>
        <v>21</v>
      </c>
      <c r="AT392" s="106">
        <f t="shared" si="246"/>
        <v>0</v>
      </c>
      <c r="AU392" s="154">
        <f t="shared" si="244"/>
        <v>-973</v>
      </c>
    </row>
    <row r="393" spans="1:47">
      <c r="A393" s="197">
        <f t="shared" si="239"/>
        <v>383</v>
      </c>
      <c r="B393" s="198">
        <f>Data!B393</f>
        <v>33</v>
      </c>
      <c r="D393" s="112">
        <f t="shared" si="234"/>
        <v>3</v>
      </c>
      <c r="E393" s="116" t="str">
        <f t="shared" si="235"/>
        <v>C</v>
      </c>
      <c r="G393" s="66" t="str">
        <f t="shared" si="247"/>
        <v>L</v>
      </c>
      <c r="H393" s="66">
        <f t="shared" si="236"/>
        <v>1</v>
      </c>
      <c r="I393" s="66">
        <f t="shared" si="248"/>
        <v>8</v>
      </c>
      <c r="J393" s="66">
        <f t="shared" si="240"/>
        <v>1</v>
      </c>
      <c r="K393" s="106">
        <f t="shared" si="249"/>
        <v>34</v>
      </c>
      <c r="L393" s="106">
        <f t="shared" si="250"/>
        <v>0</v>
      </c>
      <c r="M393" s="154">
        <f t="shared" si="251"/>
        <v>-398</v>
      </c>
      <c r="O393" s="66" t="str">
        <f t="shared" si="252"/>
        <v>W</v>
      </c>
      <c r="P393" s="66">
        <f t="shared" si="253"/>
        <v>3</v>
      </c>
      <c r="Q393" s="66">
        <f t="shared" si="254"/>
        <v>8</v>
      </c>
      <c r="R393" s="66">
        <f t="shared" si="237"/>
        <v>1</v>
      </c>
      <c r="S393" s="106">
        <f t="shared" si="255"/>
        <v>34</v>
      </c>
      <c r="T393" s="106">
        <f t="shared" si="256"/>
        <v>63</v>
      </c>
      <c r="U393" s="154">
        <f t="shared" si="257"/>
        <v>76</v>
      </c>
      <c r="W393" s="66" t="str">
        <f t="shared" si="258"/>
        <v>W</v>
      </c>
      <c r="X393" s="66">
        <f t="shared" si="259"/>
        <v>3</v>
      </c>
      <c r="Y393" s="66">
        <f t="shared" si="260"/>
        <v>4</v>
      </c>
      <c r="Z393" s="66">
        <f t="shared" si="261"/>
        <v>2</v>
      </c>
      <c r="AA393" s="106">
        <f t="shared" si="262"/>
        <v>5</v>
      </c>
      <c r="AB393" s="106">
        <f t="shared" si="263"/>
        <v>15</v>
      </c>
      <c r="AC393" s="154">
        <f t="shared" si="264"/>
        <v>-44</v>
      </c>
      <c r="AD393" s="155">
        <f t="shared" si="265"/>
        <v>122</v>
      </c>
      <c r="AF393" s="66" t="str">
        <f t="shared" si="266"/>
        <v>L</v>
      </c>
      <c r="AG393" s="66">
        <f t="shared" si="245"/>
        <v>3</v>
      </c>
      <c r="AH393" s="66">
        <f t="shared" si="267"/>
        <v>1</v>
      </c>
      <c r="AI393" s="66">
        <f t="shared" si="268"/>
        <v>2</v>
      </c>
      <c r="AJ393" s="106">
        <f t="shared" si="269"/>
        <v>1</v>
      </c>
      <c r="AK393" s="106">
        <f t="shared" si="270"/>
        <v>0</v>
      </c>
      <c r="AL393" s="154">
        <f t="shared" si="271"/>
        <v>440</v>
      </c>
      <c r="AM393" s="155">
        <f t="shared" si="272"/>
        <v>505</v>
      </c>
      <c r="AO393" s="66" t="str">
        <f t="shared" si="241"/>
        <v>L</v>
      </c>
      <c r="AP393" s="66">
        <f t="shared" si="238"/>
        <v>3</v>
      </c>
      <c r="AQ393" s="66">
        <f t="shared" si="242"/>
        <v>8</v>
      </c>
      <c r="AR393" s="66">
        <f t="shared" si="243"/>
        <v>1</v>
      </c>
      <c r="AS393" s="106">
        <f t="shared" si="233"/>
        <v>34</v>
      </c>
      <c r="AT393" s="106">
        <f t="shared" si="246"/>
        <v>0</v>
      </c>
      <c r="AU393" s="154">
        <f t="shared" si="244"/>
        <v>-1007</v>
      </c>
    </row>
    <row r="394" spans="1:47">
      <c r="A394" s="197">
        <f t="shared" si="239"/>
        <v>384</v>
      </c>
      <c r="B394" s="198">
        <f>Data!B394</f>
        <v>17</v>
      </c>
      <c r="D394" s="112">
        <f t="shared" si="234"/>
        <v>2</v>
      </c>
      <c r="E394" s="116" t="str">
        <f t="shared" si="235"/>
        <v>B</v>
      </c>
      <c r="G394" s="66" t="str">
        <f t="shared" si="247"/>
        <v>L</v>
      </c>
      <c r="H394" s="66">
        <f t="shared" si="236"/>
        <v>1</v>
      </c>
      <c r="I394" s="66">
        <f t="shared" si="248"/>
        <v>8</v>
      </c>
      <c r="J394" s="66">
        <f t="shared" si="240"/>
        <v>2</v>
      </c>
      <c r="K394" s="106">
        <f t="shared" si="249"/>
        <v>34</v>
      </c>
      <c r="L394" s="106">
        <f t="shared" si="250"/>
        <v>0</v>
      </c>
      <c r="M394" s="154">
        <f t="shared" si="251"/>
        <v>-432</v>
      </c>
      <c r="O394" s="66" t="str">
        <f t="shared" si="252"/>
        <v>L</v>
      </c>
      <c r="P394" s="66">
        <f t="shared" si="253"/>
        <v>3</v>
      </c>
      <c r="Q394" s="66">
        <f t="shared" si="254"/>
        <v>8</v>
      </c>
      <c r="R394" s="66">
        <f t="shared" si="237"/>
        <v>2</v>
      </c>
      <c r="S394" s="106">
        <f t="shared" si="255"/>
        <v>34</v>
      </c>
      <c r="T394" s="106">
        <f t="shared" si="256"/>
        <v>0</v>
      </c>
      <c r="U394" s="154">
        <f t="shared" si="257"/>
        <v>42</v>
      </c>
      <c r="W394" s="66" t="str">
        <f t="shared" si="258"/>
        <v>L</v>
      </c>
      <c r="X394" s="66">
        <f t="shared" si="259"/>
        <v>3</v>
      </c>
      <c r="Y394" s="66">
        <f t="shared" si="260"/>
        <v>5</v>
      </c>
      <c r="Z394" s="66">
        <f t="shared" si="261"/>
        <v>1</v>
      </c>
      <c r="AA394" s="106">
        <f t="shared" si="262"/>
        <v>8</v>
      </c>
      <c r="AB394" s="106">
        <f t="shared" si="263"/>
        <v>0</v>
      </c>
      <c r="AC394" s="154">
        <f t="shared" si="264"/>
        <v>-52</v>
      </c>
      <c r="AD394" s="155">
        <f t="shared" si="265"/>
        <v>122</v>
      </c>
      <c r="AF394" s="66" t="str">
        <f t="shared" si="266"/>
        <v>L</v>
      </c>
      <c r="AG394" s="66">
        <f t="shared" si="245"/>
        <v>2</v>
      </c>
      <c r="AH394" s="66">
        <f t="shared" si="267"/>
        <v>2</v>
      </c>
      <c r="AI394" s="66">
        <f t="shared" si="268"/>
        <v>1</v>
      </c>
      <c r="AJ394" s="106">
        <f t="shared" si="269"/>
        <v>2</v>
      </c>
      <c r="AK394" s="106">
        <f t="shared" si="270"/>
        <v>0</v>
      </c>
      <c r="AL394" s="154">
        <f t="shared" si="271"/>
        <v>438</v>
      </c>
      <c r="AM394" s="155">
        <f t="shared" si="272"/>
        <v>505</v>
      </c>
      <c r="AO394" s="66" t="str">
        <f t="shared" si="241"/>
        <v>L</v>
      </c>
      <c r="AP394" s="66">
        <f t="shared" si="238"/>
        <v>2</v>
      </c>
      <c r="AQ394" s="66">
        <f t="shared" si="242"/>
        <v>8</v>
      </c>
      <c r="AR394" s="66">
        <f t="shared" si="243"/>
        <v>2</v>
      </c>
      <c r="AS394" s="106">
        <f t="shared" si="233"/>
        <v>34</v>
      </c>
      <c r="AT394" s="106">
        <f t="shared" si="246"/>
        <v>0</v>
      </c>
      <c r="AU394" s="154">
        <f t="shared" si="244"/>
        <v>-1041</v>
      </c>
    </row>
    <row r="395" spans="1:47">
      <c r="A395" s="197">
        <f t="shared" si="239"/>
        <v>385</v>
      </c>
      <c r="B395" s="198">
        <f>Data!B395</f>
        <v>2</v>
      </c>
      <c r="D395" s="112">
        <f t="shared" si="234"/>
        <v>1</v>
      </c>
      <c r="E395" s="116" t="str">
        <f t="shared" si="235"/>
        <v>B</v>
      </c>
      <c r="G395" s="66" t="str">
        <f t="shared" si="247"/>
        <v>W</v>
      </c>
      <c r="H395" s="66">
        <f t="shared" si="236"/>
        <v>1</v>
      </c>
      <c r="I395" s="66">
        <f t="shared" si="248"/>
        <v>1</v>
      </c>
      <c r="J395" s="66">
        <f t="shared" si="240"/>
        <v>1</v>
      </c>
      <c r="K395" s="106">
        <f t="shared" si="249"/>
        <v>1</v>
      </c>
      <c r="L395" s="106">
        <f t="shared" si="250"/>
        <v>102</v>
      </c>
      <c r="M395" s="154">
        <f t="shared" si="251"/>
        <v>-331</v>
      </c>
      <c r="O395" s="66" t="str">
        <f t="shared" si="252"/>
        <v>L</v>
      </c>
      <c r="P395" s="66">
        <f t="shared" si="253"/>
        <v>1</v>
      </c>
      <c r="Q395" s="66">
        <f t="shared" si="254"/>
        <v>1</v>
      </c>
      <c r="R395" s="66">
        <f t="shared" si="237"/>
        <v>1</v>
      </c>
      <c r="S395" s="106">
        <f t="shared" si="255"/>
        <v>1</v>
      </c>
      <c r="T395" s="106">
        <f t="shared" si="256"/>
        <v>0</v>
      </c>
      <c r="U395" s="154">
        <f t="shared" si="257"/>
        <v>41</v>
      </c>
      <c r="W395" s="66" t="str">
        <f t="shared" si="258"/>
        <v>L</v>
      </c>
      <c r="X395" s="66">
        <f t="shared" si="259"/>
        <v>3</v>
      </c>
      <c r="Y395" s="66">
        <f t="shared" si="260"/>
        <v>5</v>
      </c>
      <c r="Z395" s="66">
        <f t="shared" si="261"/>
        <v>2</v>
      </c>
      <c r="AA395" s="106">
        <f t="shared" si="262"/>
        <v>8</v>
      </c>
      <c r="AB395" s="106">
        <f t="shared" si="263"/>
        <v>0</v>
      </c>
      <c r="AC395" s="154">
        <f t="shared" si="264"/>
        <v>-60</v>
      </c>
      <c r="AD395" s="155">
        <f t="shared" si="265"/>
        <v>122</v>
      </c>
      <c r="AF395" s="66" t="str">
        <f t="shared" si="266"/>
        <v>L</v>
      </c>
      <c r="AG395" s="66">
        <f t="shared" si="245"/>
        <v>1</v>
      </c>
      <c r="AH395" s="66">
        <f t="shared" si="267"/>
        <v>2</v>
      </c>
      <c r="AI395" s="66">
        <f t="shared" si="268"/>
        <v>2</v>
      </c>
      <c r="AJ395" s="106">
        <f t="shared" si="269"/>
        <v>2</v>
      </c>
      <c r="AK395" s="106">
        <f t="shared" si="270"/>
        <v>0</v>
      </c>
      <c r="AL395" s="154">
        <f t="shared" si="271"/>
        <v>436</v>
      </c>
      <c r="AM395" s="155">
        <f t="shared" si="272"/>
        <v>505</v>
      </c>
      <c r="AO395" s="66" t="str">
        <f t="shared" si="241"/>
        <v>L</v>
      </c>
      <c r="AP395" s="66">
        <f t="shared" si="238"/>
        <v>1</v>
      </c>
      <c r="AQ395" s="66">
        <f t="shared" si="242"/>
        <v>1</v>
      </c>
      <c r="AR395" s="66">
        <f t="shared" si="243"/>
        <v>1</v>
      </c>
      <c r="AS395" s="106">
        <f t="shared" ref="AS395:AS458" si="273">INDEX($AY$11:$AZ$25,AQ395,2)</f>
        <v>1</v>
      </c>
      <c r="AT395" s="106">
        <f t="shared" si="246"/>
        <v>0</v>
      </c>
      <c r="AU395" s="154">
        <f t="shared" si="244"/>
        <v>-1042</v>
      </c>
    </row>
    <row r="396" spans="1:47">
      <c r="A396" s="197">
        <f t="shared" si="239"/>
        <v>386</v>
      </c>
      <c r="B396" s="198">
        <f>Data!B396</f>
        <v>6</v>
      </c>
      <c r="D396" s="112">
        <f t="shared" ref="D396:D459" si="274">IF($B396=0,0,IF(AND($B396&gt;0,$B396&lt;13),1,IF(AND($B396&gt;12,$B396&lt;25),2,3)))</f>
        <v>1</v>
      </c>
      <c r="E396" s="116" t="str">
        <f t="shared" ref="E396:E459" si="275">IF(B396=0,0,IF(MOD(B396,3)=1,"A",IF(MOD(B396,3),"B","C")))</f>
        <v>C</v>
      </c>
      <c r="G396" s="66" t="str">
        <f t="shared" si="247"/>
        <v>W</v>
      </c>
      <c r="H396" s="66">
        <f t="shared" ref="H396:H459" si="276">IF(AND($H$9&lt;&gt;" ",$H$9&gt;0, $H$9 &lt;4),$H$9,1)</f>
        <v>1</v>
      </c>
      <c r="I396" s="66">
        <f t="shared" si="248"/>
        <v>1</v>
      </c>
      <c r="J396" s="66">
        <f t="shared" si="240"/>
        <v>2</v>
      </c>
      <c r="K396" s="106">
        <f t="shared" si="249"/>
        <v>1</v>
      </c>
      <c r="L396" s="106">
        <f t="shared" si="250"/>
        <v>3</v>
      </c>
      <c r="M396" s="154">
        <f t="shared" si="251"/>
        <v>-329</v>
      </c>
      <c r="O396" s="66" t="str">
        <f t="shared" si="252"/>
        <v>W</v>
      </c>
      <c r="P396" s="66">
        <f t="shared" si="253"/>
        <v>1</v>
      </c>
      <c r="Q396" s="66">
        <f t="shared" si="254"/>
        <v>1</v>
      </c>
      <c r="R396" s="66">
        <f t="shared" ref="R396:R459" si="277">IF(R395&lt;2,R395+1,1)</f>
        <v>2</v>
      </c>
      <c r="S396" s="106">
        <f t="shared" si="255"/>
        <v>1</v>
      </c>
      <c r="T396" s="106">
        <f t="shared" si="256"/>
        <v>3</v>
      </c>
      <c r="U396" s="154">
        <f t="shared" si="257"/>
        <v>43</v>
      </c>
      <c r="W396" s="66" t="str">
        <f t="shared" si="258"/>
        <v>L</v>
      </c>
      <c r="X396" s="66">
        <f t="shared" si="259"/>
        <v>3</v>
      </c>
      <c r="Y396" s="66">
        <f t="shared" si="260"/>
        <v>6</v>
      </c>
      <c r="Z396" s="66">
        <f t="shared" si="261"/>
        <v>1</v>
      </c>
      <c r="AA396" s="106">
        <f t="shared" si="262"/>
        <v>13</v>
      </c>
      <c r="AB396" s="106">
        <f t="shared" si="263"/>
        <v>0</v>
      </c>
      <c r="AC396" s="154">
        <f t="shared" si="264"/>
        <v>-73</v>
      </c>
      <c r="AD396" s="155">
        <f t="shared" si="265"/>
        <v>122</v>
      </c>
      <c r="AF396" s="66" t="str">
        <f t="shared" si="266"/>
        <v>W</v>
      </c>
      <c r="AG396" s="66">
        <f t="shared" si="245"/>
        <v>1</v>
      </c>
      <c r="AH396" s="66">
        <f t="shared" si="267"/>
        <v>3</v>
      </c>
      <c r="AI396" s="66">
        <f t="shared" si="268"/>
        <v>1</v>
      </c>
      <c r="AJ396" s="106">
        <f t="shared" si="269"/>
        <v>3</v>
      </c>
      <c r="AK396" s="106">
        <f t="shared" si="270"/>
        <v>6</v>
      </c>
      <c r="AL396" s="154">
        <f t="shared" si="271"/>
        <v>439</v>
      </c>
      <c r="AM396" s="155">
        <f t="shared" si="272"/>
        <v>505</v>
      </c>
      <c r="AO396" s="66" t="str">
        <f t="shared" si="241"/>
        <v>W</v>
      </c>
      <c r="AP396" s="66">
        <f t="shared" ref="AP396:AP459" si="278">IF($D396=0,AP395,$D396)</f>
        <v>1</v>
      </c>
      <c r="AQ396" s="66">
        <f t="shared" si="242"/>
        <v>1</v>
      </c>
      <c r="AR396" s="66">
        <f t="shared" si="243"/>
        <v>2</v>
      </c>
      <c r="AS396" s="106">
        <f t="shared" si="273"/>
        <v>1</v>
      </c>
      <c r="AT396" s="106">
        <f t="shared" si="246"/>
        <v>3</v>
      </c>
      <c r="AU396" s="154">
        <f t="shared" si="244"/>
        <v>-1040</v>
      </c>
    </row>
    <row r="397" spans="1:47">
      <c r="A397" s="197">
        <f t="shared" ref="A397:A460" si="279">A396+1</f>
        <v>387</v>
      </c>
      <c r="B397" s="198">
        <f>Data!B397</f>
        <v>22</v>
      </c>
      <c r="D397" s="112">
        <f t="shared" si="274"/>
        <v>2</v>
      </c>
      <c r="E397" s="116" t="str">
        <f t="shared" si="275"/>
        <v>A</v>
      </c>
      <c r="G397" s="66" t="str">
        <f t="shared" si="247"/>
        <v>L</v>
      </c>
      <c r="H397" s="66">
        <f t="shared" si="276"/>
        <v>1</v>
      </c>
      <c r="I397" s="66">
        <f t="shared" si="248"/>
        <v>2</v>
      </c>
      <c r="J397" s="66">
        <f t="shared" ref="J397:J460" si="280">IF(J396&lt;2,J396+1,1)</f>
        <v>1</v>
      </c>
      <c r="K397" s="106">
        <f t="shared" si="249"/>
        <v>2</v>
      </c>
      <c r="L397" s="106">
        <f t="shared" si="250"/>
        <v>0</v>
      </c>
      <c r="M397" s="154">
        <f t="shared" si="251"/>
        <v>-331</v>
      </c>
      <c r="O397" s="66" t="str">
        <f t="shared" si="252"/>
        <v>L</v>
      </c>
      <c r="P397" s="66">
        <f t="shared" si="253"/>
        <v>1</v>
      </c>
      <c r="Q397" s="66">
        <f t="shared" si="254"/>
        <v>2</v>
      </c>
      <c r="R397" s="66">
        <f t="shared" si="277"/>
        <v>1</v>
      </c>
      <c r="S397" s="106">
        <f t="shared" si="255"/>
        <v>2</v>
      </c>
      <c r="T397" s="106">
        <f t="shared" si="256"/>
        <v>0</v>
      </c>
      <c r="U397" s="154">
        <f t="shared" si="257"/>
        <v>41</v>
      </c>
      <c r="W397" s="66" t="str">
        <f t="shared" si="258"/>
        <v>L</v>
      </c>
      <c r="X397" s="66">
        <f t="shared" si="259"/>
        <v>3</v>
      </c>
      <c r="Y397" s="66">
        <f t="shared" si="260"/>
        <v>6</v>
      </c>
      <c r="Z397" s="66">
        <f t="shared" si="261"/>
        <v>2</v>
      </c>
      <c r="AA397" s="106">
        <f t="shared" si="262"/>
        <v>13</v>
      </c>
      <c r="AB397" s="106">
        <f t="shared" si="263"/>
        <v>0</v>
      </c>
      <c r="AC397" s="154">
        <f t="shared" si="264"/>
        <v>-86</v>
      </c>
      <c r="AD397" s="155">
        <f t="shared" si="265"/>
        <v>122</v>
      </c>
      <c r="AF397" s="66" t="str">
        <f t="shared" si="266"/>
        <v>L</v>
      </c>
      <c r="AG397" s="66">
        <f t="shared" si="245"/>
        <v>2</v>
      </c>
      <c r="AH397" s="66">
        <f t="shared" si="267"/>
        <v>3</v>
      </c>
      <c r="AI397" s="66">
        <f t="shared" si="268"/>
        <v>2</v>
      </c>
      <c r="AJ397" s="106">
        <f t="shared" si="269"/>
        <v>3</v>
      </c>
      <c r="AK397" s="106">
        <f t="shared" si="270"/>
        <v>0</v>
      </c>
      <c r="AL397" s="154">
        <f t="shared" si="271"/>
        <v>436</v>
      </c>
      <c r="AM397" s="155">
        <f t="shared" si="272"/>
        <v>505</v>
      </c>
      <c r="AO397" s="66" t="str">
        <f t="shared" ref="AO397:AO460" si="281">IF($D397=AP396,"W","L")</f>
        <v>L</v>
      </c>
      <c r="AP397" s="66">
        <f t="shared" si="278"/>
        <v>2</v>
      </c>
      <c r="AQ397" s="66">
        <f t="shared" ref="AQ397:AQ460" si="282">IF(AND(AQ396=$I$9,AR396=2),1,IF(AND(AQ396&lt;$I$9,AR396=2),AQ396+1,AQ396))</f>
        <v>2</v>
      </c>
      <c r="AR397" s="66">
        <f t="shared" ref="AR397:AR460" si="283">IF(AR396&lt;2,AR396+1,1)</f>
        <v>1</v>
      </c>
      <c r="AS397" s="106">
        <f t="shared" si="273"/>
        <v>2</v>
      </c>
      <c r="AT397" s="106">
        <f t="shared" si="246"/>
        <v>0</v>
      </c>
      <c r="AU397" s="154">
        <f t="shared" ref="AU397:AU460" si="284">AU396-AS397+AT397</f>
        <v>-1042</v>
      </c>
    </row>
    <row r="398" spans="1:47">
      <c r="A398" s="197">
        <f t="shared" si="279"/>
        <v>388</v>
      </c>
      <c r="B398" s="198">
        <f>Data!B398</f>
        <v>27</v>
      </c>
      <c r="D398" s="112">
        <f t="shared" si="274"/>
        <v>3</v>
      </c>
      <c r="E398" s="116" t="str">
        <f t="shared" si="275"/>
        <v>C</v>
      </c>
      <c r="G398" s="66" t="str">
        <f t="shared" si="247"/>
        <v>L</v>
      </c>
      <c r="H398" s="66">
        <f t="shared" si="276"/>
        <v>1</v>
      </c>
      <c r="I398" s="66">
        <f t="shared" si="248"/>
        <v>2</v>
      </c>
      <c r="J398" s="66">
        <f t="shared" si="280"/>
        <v>2</v>
      </c>
      <c r="K398" s="106">
        <f t="shared" si="249"/>
        <v>2</v>
      </c>
      <c r="L398" s="106">
        <f t="shared" si="250"/>
        <v>0</v>
      </c>
      <c r="M398" s="154">
        <f t="shared" si="251"/>
        <v>-333</v>
      </c>
      <c r="O398" s="66" t="str">
        <f t="shared" si="252"/>
        <v>L</v>
      </c>
      <c r="P398" s="66">
        <f t="shared" si="253"/>
        <v>1</v>
      </c>
      <c r="Q398" s="66">
        <f t="shared" si="254"/>
        <v>2</v>
      </c>
      <c r="R398" s="66">
        <f t="shared" si="277"/>
        <v>2</v>
      </c>
      <c r="S398" s="106">
        <f t="shared" si="255"/>
        <v>2</v>
      </c>
      <c r="T398" s="106">
        <f t="shared" si="256"/>
        <v>0</v>
      </c>
      <c r="U398" s="154">
        <f t="shared" si="257"/>
        <v>39</v>
      </c>
      <c r="W398" s="66" t="str">
        <f t="shared" si="258"/>
        <v>W</v>
      </c>
      <c r="X398" s="66">
        <f t="shared" si="259"/>
        <v>3</v>
      </c>
      <c r="Y398" s="66">
        <f t="shared" si="260"/>
        <v>7</v>
      </c>
      <c r="Z398" s="66">
        <f t="shared" si="261"/>
        <v>1</v>
      </c>
      <c r="AA398" s="106">
        <f t="shared" si="262"/>
        <v>21</v>
      </c>
      <c r="AB398" s="106">
        <f t="shared" si="263"/>
        <v>39</v>
      </c>
      <c r="AC398" s="154">
        <f t="shared" si="264"/>
        <v>-68</v>
      </c>
      <c r="AD398" s="155">
        <f t="shared" si="265"/>
        <v>122</v>
      </c>
      <c r="AF398" s="66" t="str">
        <f t="shared" si="266"/>
        <v>L</v>
      </c>
      <c r="AG398" s="66">
        <f t="shared" ref="AG398:AG461" si="285">IF($D398=0,AG397,$D398)</f>
        <v>3</v>
      </c>
      <c r="AH398" s="66">
        <f t="shared" si="267"/>
        <v>4</v>
      </c>
      <c r="AI398" s="66">
        <f t="shared" si="268"/>
        <v>1</v>
      </c>
      <c r="AJ398" s="106">
        <f t="shared" si="269"/>
        <v>5</v>
      </c>
      <c r="AK398" s="106">
        <f t="shared" si="270"/>
        <v>0</v>
      </c>
      <c r="AL398" s="154">
        <f t="shared" si="271"/>
        <v>431</v>
      </c>
      <c r="AM398" s="155">
        <f t="shared" si="272"/>
        <v>505</v>
      </c>
      <c r="AO398" s="66" t="str">
        <f t="shared" si="281"/>
        <v>L</v>
      </c>
      <c r="AP398" s="66">
        <f t="shared" si="278"/>
        <v>3</v>
      </c>
      <c r="AQ398" s="66">
        <f t="shared" si="282"/>
        <v>2</v>
      </c>
      <c r="AR398" s="66">
        <f t="shared" si="283"/>
        <v>2</v>
      </c>
      <c r="AS398" s="106">
        <f t="shared" si="273"/>
        <v>2</v>
      </c>
      <c r="AT398" s="106">
        <f t="shared" ref="AT398:AT461" si="286">IF(AO398="W",AS397*3,0)</f>
        <v>0</v>
      </c>
      <c r="AU398" s="154">
        <f t="shared" si="284"/>
        <v>-1044</v>
      </c>
    </row>
    <row r="399" spans="1:47">
      <c r="A399" s="197">
        <f t="shared" si="279"/>
        <v>389</v>
      </c>
      <c r="B399" s="198">
        <f>Data!B399</f>
        <v>23</v>
      </c>
      <c r="D399" s="112">
        <f t="shared" si="274"/>
        <v>2</v>
      </c>
      <c r="E399" s="116" t="str">
        <f t="shared" si="275"/>
        <v>B</v>
      </c>
      <c r="G399" s="66" t="str">
        <f t="shared" si="247"/>
        <v>L</v>
      </c>
      <c r="H399" s="66">
        <f t="shared" si="276"/>
        <v>1</v>
      </c>
      <c r="I399" s="66">
        <f t="shared" si="248"/>
        <v>3</v>
      </c>
      <c r="J399" s="66">
        <f t="shared" si="280"/>
        <v>1</v>
      </c>
      <c r="K399" s="106">
        <f t="shared" si="249"/>
        <v>3</v>
      </c>
      <c r="L399" s="106">
        <f t="shared" si="250"/>
        <v>0</v>
      </c>
      <c r="M399" s="154">
        <f t="shared" si="251"/>
        <v>-336</v>
      </c>
      <c r="O399" s="66" t="str">
        <f t="shared" si="252"/>
        <v>L</v>
      </c>
      <c r="P399" s="66">
        <f t="shared" si="253"/>
        <v>1</v>
      </c>
      <c r="Q399" s="66">
        <f t="shared" si="254"/>
        <v>3</v>
      </c>
      <c r="R399" s="66">
        <f t="shared" si="277"/>
        <v>1</v>
      </c>
      <c r="S399" s="106">
        <f t="shared" si="255"/>
        <v>3</v>
      </c>
      <c r="T399" s="106">
        <f t="shared" si="256"/>
        <v>0</v>
      </c>
      <c r="U399" s="154">
        <f t="shared" si="257"/>
        <v>36</v>
      </c>
      <c r="W399" s="66" t="str">
        <f t="shared" si="258"/>
        <v>L</v>
      </c>
      <c r="X399" s="66">
        <f t="shared" si="259"/>
        <v>3</v>
      </c>
      <c r="Y399" s="66">
        <f t="shared" si="260"/>
        <v>7</v>
      </c>
      <c r="Z399" s="66">
        <f t="shared" si="261"/>
        <v>2</v>
      </c>
      <c r="AA399" s="106">
        <f t="shared" si="262"/>
        <v>21</v>
      </c>
      <c r="AB399" s="106">
        <f t="shared" si="263"/>
        <v>0</v>
      </c>
      <c r="AC399" s="154">
        <f t="shared" si="264"/>
        <v>-89</v>
      </c>
      <c r="AD399" s="155">
        <f t="shared" si="265"/>
        <v>122</v>
      </c>
      <c r="AF399" s="66" t="str">
        <f t="shared" si="266"/>
        <v>L</v>
      </c>
      <c r="AG399" s="66">
        <f t="shared" si="285"/>
        <v>2</v>
      </c>
      <c r="AH399" s="66">
        <f t="shared" si="267"/>
        <v>4</v>
      </c>
      <c r="AI399" s="66">
        <f t="shared" si="268"/>
        <v>2</v>
      </c>
      <c r="AJ399" s="106">
        <f t="shared" si="269"/>
        <v>5</v>
      </c>
      <c r="AK399" s="106">
        <f t="shared" si="270"/>
        <v>0</v>
      </c>
      <c r="AL399" s="154">
        <f t="shared" si="271"/>
        <v>426</v>
      </c>
      <c r="AM399" s="155">
        <f t="shared" si="272"/>
        <v>505</v>
      </c>
      <c r="AO399" s="66" t="str">
        <f t="shared" si="281"/>
        <v>L</v>
      </c>
      <c r="AP399" s="66">
        <f t="shared" si="278"/>
        <v>2</v>
      </c>
      <c r="AQ399" s="66">
        <f t="shared" si="282"/>
        <v>3</v>
      </c>
      <c r="AR399" s="66">
        <f t="shared" si="283"/>
        <v>1</v>
      </c>
      <c r="AS399" s="106">
        <f t="shared" si="273"/>
        <v>3</v>
      </c>
      <c r="AT399" s="106">
        <f t="shared" si="286"/>
        <v>0</v>
      </c>
      <c r="AU399" s="154">
        <f t="shared" si="284"/>
        <v>-1047</v>
      </c>
    </row>
    <row r="400" spans="1:47">
      <c r="A400" s="197">
        <f t="shared" si="279"/>
        <v>390</v>
      </c>
      <c r="B400" s="198">
        <f>Data!B400</f>
        <v>22</v>
      </c>
      <c r="D400" s="112">
        <f t="shared" si="274"/>
        <v>2</v>
      </c>
      <c r="E400" s="116" t="str">
        <f t="shared" si="275"/>
        <v>A</v>
      </c>
      <c r="G400" s="66" t="str">
        <f t="shared" si="247"/>
        <v>L</v>
      </c>
      <c r="H400" s="66">
        <f t="shared" si="276"/>
        <v>1</v>
      </c>
      <c r="I400" s="66">
        <f t="shared" si="248"/>
        <v>3</v>
      </c>
      <c r="J400" s="66">
        <f t="shared" si="280"/>
        <v>2</v>
      </c>
      <c r="K400" s="106">
        <f t="shared" si="249"/>
        <v>3</v>
      </c>
      <c r="L400" s="106">
        <f t="shared" si="250"/>
        <v>0</v>
      </c>
      <c r="M400" s="154">
        <f t="shared" si="251"/>
        <v>-339</v>
      </c>
      <c r="O400" s="66" t="str">
        <f t="shared" si="252"/>
        <v>L</v>
      </c>
      <c r="P400" s="66">
        <f t="shared" si="253"/>
        <v>1</v>
      </c>
      <c r="Q400" s="66">
        <f t="shared" si="254"/>
        <v>3</v>
      </c>
      <c r="R400" s="66">
        <f t="shared" si="277"/>
        <v>2</v>
      </c>
      <c r="S400" s="106">
        <f t="shared" si="255"/>
        <v>3</v>
      </c>
      <c r="T400" s="106">
        <f t="shared" si="256"/>
        <v>0</v>
      </c>
      <c r="U400" s="154">
        <f t="shared" si="257"/>
        <v>33</v>
      </c>
      <c r="W400" s="66" t="str">
        <f t="shared" si="258"/>
        <v>L</v>
      </c>
      <c r="X400" s="66">
        <f t="shared" si="259"/>
        <v>3</v>
      </c>
      <c r="Y400" s="66">
        <f t="shared" si="260"/>
        <v>8</v>
      </c>
      <c r="Z400" s="66">
        <f t="shared" si="261"/>
        <v>1</v>
      </c>
      <c r="AA400" s="106">
        <f t="shared" si="262"/>
        <v>34</v>
      </c>
      <c r="AB400" s="106">
        <f t="shared" si="263"/>
        <v>0</v>
      </c>
      <c r="AC400" s="154">
        <f t="shared" si="264"/>
        <v>-123</v>
      </c>
      <c r="AD400" s="155">
        <f t="shared" si="265"/>
        <v>122</v>
      </c>
      <c r="AF400" s="66" t="str">
        <f t="shared" si="266"/>
        <v>W</v>
      </c>
      <c r="AG400" s="66">
        <f t="shared" si="285"/>
        <v>2</v>
      </c>
      <c r="AH400" s="66">
        <f t="shared" si="267"/>
        <v>5</v>
      </c>
      <c r="AI400" s="66">
        <f t="shared" si="268"/>
        <v>1</v>
      </c>
      <c r="AJ400" s="106">
        <f t="shared" si="269"/>
        <v>8</v>
      </c>
      <c r="AK400" s="106">
        <f t="shared" si="270"/>
        <v>15</v>
      </c>
      <c r="AL400" s="154">
        <f t="shared" si="271"/>
        <v>433</v>
      </c>
      <c r="AM400" s="155">
        <f t="shared" si="272"/>
        <v>505</v>
      </c>
      <c r="AO400" s="66" t="str">
        <f t="shared" si="281"/>
        <v>W</v>
      </c>
      <c r="AP400" s="66">
        <f t="shared" si="278"/>
        <v>2</v>
      </c>
      <c r="AQ400" s="66">
        <f t="shared" si="282"/>
        <v>3</v>
      </c>
      <c r="AR400" s="66">
        <f t="shared" si="283"/>
        <v>2</v>
      </c>
      <c r="AS400" s="106">
        <f t="shared" si="273"/>
        <v>3</v>
      </c>
      <c r="AT400" s="106">
        <f t="shared" si="286"/>
        <v>9</v>
      </c>
      <c r="AU400" s="154">
        <f t="shared" si="284"/>
        <v>-1041</v>
      </c>
    </row>
    <row r="401" spans="1:47">
      <c r="A401" s="197">
        <f t="shared" si="279"/>
        <v>391</v>
      </c>
      <c r="B401" s="198">
        <f>Data!B401</f>
        <v>28</v>
      </c>
      <c r="D401" s="112">
        <f t="shared" si="274"/>
        <v>3</v>
      </c>
      <c r="E401" s="116" t="str">
        <f t="shared" si="275"/>
        <v>A</v>
      </c>
      <c r="G401" s="66" t="str">
        <f t="shared" si="247"/>
        <v>L</v>
      </c>
      <c r="H401" s="66">
        <f t="shared" si="276"/>
        <v>1</v>
      </c>
      <c r="I401" s="66">
        <f t="shared" si="248"/>
        <v>4</v>
      </c>
      <c r="J401" s="66">
        <f t="shared" si="280"/>
        <v>1</v>
      </c>
      <c r="K401" s="106">
        <f t="shared" si="249"/>
        <v>5</v>
      </c>
      <c r="L401" s="106">
        <f t="shared" si="250"/>
        <v>0</v>
      </c>
      <c r="M401" s="154">
        <f t="shared" si="251"/>
        <v>-344</v>
      </c>
      <c r="O401" s="66" t="str">
        <f t="shared" si="252"/>
        <v>L</v>
      </c>
      <c r="P401" s="66">
        <f t="shared" si="253"/>
        <v>1</v>
      </c>
      <c r="Q401" s="66">
        <f t="shared" si="254"/>
        <v>4</v>
      </c>
      <c r="R401" s="66">
        <f t="shared" si="277"/>
        <v>1</v>
      </c>
      <c r="S401" s="106">
        <f t="shared" si="255"/>
        <v>5</v>
      </c>
      <c r="T401" s="106">
        <f t="shared" si="256"/>
        <v>0</v>
      </c>
      <c r="U401" s="154">
        <f t="shared" si="257"/>
        <v>28</v>
      </c>
      <c r="W401" s="66" t="str">
        <f t="shared" si="258"/>
        <v>W</v>
      </c>
      <c r="X401" s="66">
        <f t="shared" si="259"/>
        <v>3</v>
      </c>
      <c r="Y401" s="66">
        <f t="shared" si="260"/>
        <v>8</v>
      </c>
      <c r="Z401" s="66">
        <f t="shared" si="261"/>
        <v>2</v>
      </c>
      <c r="AA401" s="106">
        <f t="shared" si="262"/>
        <v>34</v>
      </c>
      <c r="AB401" s="106">
        <f t="shared" si="263"/>
        <v>102</v>
      </c>
      <c r="AC401" s="154">
        <f t="shared" si="264"/>
        <v>-55</v>
      </c>
      <c r="AD401" s="155">
        <f t="shared" si="265"/>
        <v>122</v>
      </c>
      <c r="AF401" s="66" t="str">
        <f t="shared" si="266"/>
        <v>L</v>
      </c>
      <c r="AG401" s="66">
        <f t="shared" si="285"/>
        <v>3</v>
      </c>
      <c r="AH401" s="66">
        <f t="shared" si="267"/>
        <v>5</v>
      </c>
      <c r="AI401" s="66">
        <f t="shared" si="268"/>
        <v>2</v>
      </c>
      <c r="AJ401" s="106">
        <f t="shared" si="269"/>
        <v>8</v>
      </c>
      <c r="AK401" s="106">
        <f t="shared" si="270"/>
        <v>0</v>
      </c>
      <c r="AL401" s="154">
        <f t="shared" si="271"/>
        <v>425</v>
      </c>
      <c r="AM401" s="155">
        <f t="shared" si="272"/>
        <v>505</v>
      </c>
      <c r="AO401" s="66" t="str">
        <f t="shared" si="281"/>
        <v>L</v>
      </c>
      <c r="AP401" s="66">
        <f t="shared" si="278"/>
        <v>3</v>
      </c>
      <c r="AQ401" s="66">
        <f t="shared" si="282"/>
        <v>4</v>
      </c>
      <c r="AR401" s="66">
        <f t="shared" si="283"/>
        <v>1</v>
      </c>
      <c r="AS401" s="106">
        <f t="shared" si="273"/>
        <v>5</v>
      </c>
      <c r="AT401" s="106">
        <f t="shared" si="286"/>
        <v>0</v>
      </c>
      <c r="AU401" s="154">
        <f t="shared" si="284"/>
        <v>-1046</v>
      </c>
    </row>
    <row r="402" spans="1:47">
      <c r="A402" s="197">
        <f t="shared" si="279"/>
        <v>392</v>
      </c>
      <c r="B402" s="198">
        <f>Data!B402</f>
        <v>33</v>
      </c>
      <c r="D402" s="112">
        <f t="shared" si="274"/>
        <v>3</v>
      </c>
      <c r="E402" s="116" t="str">
        <f t="shared" si="275"/>
        <v>C</v>
      </c>
      <c r="G402" s="66" t="str">
        <f t="shared" si="247"/>
        <v>L</v>
      </c>
      <c r="H402" s="66">
        <f t="shared" si="276"/>
        <v>1</v>
      </c>
      <c r="I402" s="66">
        <f t="shared" si="248"/>
        <v>4</v>
      </c>
      <c r="J402" s="66">
        <f t="shared" si="280"/>
        <v>2</v>
      </c>
      <c r="K402" s="106">
        <f t="shared" si="249"/>
        <v>5</v>
      </c>
      <c r="L402" s="106">
        <f t="shared" si="250"/>
        <v>0</v>
      </c>
      <c r="M402" s="154">
        <f t="shared" si="251"/>
        <v>-349</v>
      </c>
      <c r="O402" s="66" t="str">
        <f t="shared" si="252"/>
        <v>L</v>
      </c>
      <c r="P402" s="66">
        <f t="shared" si="253"/>
        <v>1</v>
      </c>
      <c r="Q402" s="66">
        <f t="shared" si="254"/>
        <v>4</v>
      </c>
      <c r="R402" s="66">
        <f t="shared" si="277"/>
        <v>2</v>
      </c>
      <c r="S402" s="106">
        <f t="shared" si="255"/>
        <v>5</v>
      </c>
      <c r="T402" s="106">
        <f t="shared" si="256"/>
        <v>0</v>
      </c>
      <c r="U402" s="154">
        <f t="shared" si="257"/>
        <v>23</v>
      </c>
      <c r="W402" s="66" t="str">
        <f t="shared" si="258"/>
        <v>W</v>
      </c>
      <c r="X402" s="66">
        <f t="shared" si="259"/>
        <v>1</v>
      </c>
      <c r="Y402" s="66">
        <f t="shared" si="260"/>
        <v>1</v>
      </c>
      <c r="Z402" s="66">
        <f t="shared" si="261"/>
        <v>1</v>
      </c>
      <c r="AA402" s="106">
        <f t="shared" si="262"/>
        <v>1</v>
      </c>
      <c r="AB402" s="106">
        <f t="shared" si="263"/>
        <v>102</v>
      </c>
      <c r="AC402" s="154">
        <f t="shared" si="264"/>
        <v>46</v>
      </c>
      <c r="AD402" s="155">
        <f t="shared" si="265"/>
        <v>122</v>
      </c>
      <c r="AF402" s="66" t="str">
        <f t="shared" si="266"/>
        <v>W</v>
      </c>
      <c r="AG402" s="66">
        <f t="shared" si="285"/>
        <v>3</v>
      </c>
      <c r="AH402" s="66">
        <f t="shared" si="267"/>
        <v>6</v>
      </c>
      <c r="AI402" s="66">
        <f t="shared" si="268"/>
        <v>1</v>
      </c>
      <c r="AJ402" s="106">
        <f t="shared" si="269"/>
        <v>13</v>
      </c>
      <c r="AK402" s="106">
        <f t="shared" si="270"/>
        <v>24</v>
      </c>
      <c r="AL402" s="154">
        <f t="shared" si="271"/>
        <v>436</v>
      </c>
      <c r="AM402" s="155">
        <f t="shared" si="272"/>
        <v>505</v>
      </c>
      <c r="AO402" s="66" t="str">
        <f t="shared" si="281"/>
        <v>W</v>
      </c>
      <c r="AP402" s="66">
        <f t="shared" si="278"/>
        <v>3</v>
      </c>
      <c r="AQ402" s="66">
        <f t="shared" si="282"/>
        <v>4</v>
      </c>
      <c r="AR402" s="66">
        <f t="shared" si="283"/>
        <v>2</v>
      </c>
      <c r="AS402" s="106">
        <f t="shared" si="273"/>
        <v>5</v>
      </c>
      <c r="AT402" s="106">
        <f t="shared" si="286"/>
        <v>15</v>
      </c>
      <c r="AU402" s="154">
        <f t="shared" si="284"/>
        <v>-1036</v>
      </c>
    </row>
    <row r="403" spans="1:47">
      <c r="A403" s="197">
        <f t="shared" si="279"/>
        <v>393</v>
      </c>
      <c r="B403" s="198">
        <f>Data!B403</f>
        <v>29</v>
      </c>
      <c r="D403" s="112">
        <f t="shared" si="274"/>
        <v>3</v>
      </c>
      <c r="E403" s="116" t="str">
        <f t="shared" si="275"/>
        <v>B</v>
      </c>
      <c r="G403" s="66" t="str">
        <f t="shared" si="247"/>
        <v>L</v>
      </c>
      <c r="H403" s="66">
        <f t="shared" si="276"/>
        <v>1</v>
      </c>
      <c r="I403" s="66">
        <f t="shared" si="248"/>
        <v>5</v>
      </c>
      <c r="J403" s="66">
        <f t="shared" si="280"/>
        <v>1</v>
      </c>
      <c r="K403" s="106">
        <f t="shared" si="249"/>
        <v>8</v>
      </c>
      <c r="L403" s="106">
        <f t="shared" si="250"/>
        <v>0</v>
      </c>
      <c r="M403" s="154">
        <f t="shared" si="251"/>
        <v>-357</v>
      </c>
      <c r="O403" s="66" t="str">
        <f t="shared" si="252"/>
        <v>L</v>
      </c>
      <c r="P403" s="66">
        <f t="shared" si="253"/>
        <v>1</v>
      </c>
      <c r="Q403" s="66">
        <f t="shared" si="254"/>
        <v>5</v>
      </c>
      <c r="R403" s="66">
        <f t="shared" si="277"/>
        <v>1</v>
      </c>
      <c r="S403" s="106">
        <f t="shared" si="255"/>
        <v>8</v>
      </c>
      <c r="T403" s="106">
        <f t="shared" si="256"/>
        <v>0</v>
      </c>
      <c r="U403" s="154">
        <f t="shared" si="257"/>
        <v>15</v>
      </c>
      <c r="W403" s="66" t="str">
        <f t="shared" si="258"/>
        <v>L</v>
      </c>
      <c r="X403" s="66">
        <f t="shared" si="259"/>
        <v>1</v>
      </c>
      <c r="Y403" s="66">
        <f t="shared" si="260"/>
        <v>1</v>
      </c>
      <c r="Z403" s="66">
        <f t="shared" si="261"/>
        <v>2</v>
      </c>
      <c r="AA403" s="106">
        <f t="shared" si="262"/>
        <v>1</v>
      </c>
      <c r="AB403" s="106">
        <f t="shared" si="263"/>
        <v>0</v>
      </c>
      <c r="AC403" s="154">
        <f t="shared" si="264"/>
        <v>45</v>
      </c>
      <c r="AD403" s="155">
        <f t="shared" si="265"/>
        <v>122</v>
      </c>
      <c r="AF403" s="66" t="str">
        <f t="shared" si="266"/>
        <v>W</v>
      </c>
      <c r="AG403" s="66">
        <f t="shared" si="285"/>
        <v>3</v>
      </c>
      <c r="AH403" s="66">
        <f t="shared" si="267"/>
        <v>6</v>
      </c>
      <c r="AI403" s="66">
        <f t="shared" si="268"/>
        <v>2</v>
      </c>
      <c r="AJ403" s="106">
        <f t="shared" si="269"/>
        <v>13</v>
      </c>
      <c r="AK403" s="106">
        <f t="shared" si="270"/>
        <v>39</v>
      </c>
      <c r="AL403" s="154">
        <f t="shared" si="271"/>
        <v>462</v>
      </c>
      <c r="AM403" s="155">
        <f t="shared" si="272"/>
        <v>505</v>
      </c>
      <c r="AO403" s="66" t="str">
        <f t="shared" si="281"/>
        <v>W</v>
      </c>
      <c r="AP403" s="66">
        <f t="shared" si="278"/>
        <v>3</v>
      </c>
      <c r="AQ403" s="66">
        <f t="shared" si="282"/>
        <v>5</v>
      </c>
      <c r="AR403" s="66">
        <f t="shared" si="283"/>
        <v>1</v>
      </c>
      <c r="AS403" s="106">
        <f t="shared" si="273"/>
        <v>8</v>
      </c>
      <c r="AT403" s="106">
        <f t="shared" si="286"/>
        <v>15</v>
      </c>
      <c r="AU403" s="154">
        <f t="shared" si="284"/>
        <v>-1029</v>
      </c>
    </row>
    <row r="404" spans="1:47">
      <c r="A404" s="197">
        <f t="shared" si="279"/>
        <v>394</v>
      </c>
      <c r="B404" s="198">
        <f>Data!B404</f>
        <v>7</v>
      </c>
      <c r="D404" s="112">
        <f t="shared" si="274"/>
        <v>1</v>
      </c>
      <c r="E404" s="116" t="str">
        <f t="shared" si="275"/>
        <v>A</v>
      </c>
      <c r="G404" s="66" t="str">
        <f t="shared" si="247"/>
        <v>W</v>
      </c>
      <c r="H404" s="66">
        <f t="shared" si="276"/>
        <v>1</v>
      </c>
      <c r="I404" s="66">
        <f t="shared" si="248"/>
        <v>5</v>
      </c>
      <c r="J404" s="66">
        <f t="shared" si="280"/>
        <v>2</v>
      </c>
      <c r="K404" s="106">
        <f t="shared" si="249"/>
        <v>8</v>
      </c>
      <c r="L404" s="106">
        <f t="shared" si="250"/>
        <v>24</v>
      </c>
      <c r="M404" s="154">
        <f t="shared" si="251"/>
        <v>-341</v>
      </c>
      <c r="O404" s="66" t="str">
        <f t="shared" si="252"/>
        <v>W</v>
      </c>
      <c r="P404" s="66">
        <f t="shared" si="253"/>
        <v>1</v>
      </c>
      <c r="Q404" s="66">
        <f t="shared" si="254"/>
        <v>5</v>
      </c>
      <c r="R404" s="66">
        <f t="shared" si="277"/>
        <v>2</v>
      </c>
      <c r="S404" s="106">
        <f t="shared" si="255"/>
        <v>8</v>
      </c>
      <c r="T404" s="106">
        <f t="shared" si="256"/>
        <v>24</v>
      </c>
      <c r="U404" s="154">
        <f t="shared" si="257"/>
        <v>31</v>
      </c>
      <c r="W404" s="66" t="str">
        <f t="shared" si="258"/>
        <v>W</v>
      </c>
      <c r="X404" s="66">
        <f t="shared" si="259"/>
        <v>1</v>
      </c>
      <c r="Y404" s="66">
        <f t="shared" si="260"/>
        <v>2</v>
      </c>
      <c r="Z404" s="66">
        <f t="shared" si="261"/>
        <v>1</v>
      </c>
      <c r="AA404" s="106">
        <f t="shared" si="262"/>
        <v>2</v>
      </c>
      <c r="AB404" s="106">
        <f t="shared" si="263"/>
        <v>3</v>
      </c>
      <c r="AC404" s="154">
        <f t="shared" si="264"/>
        <v>46</v>
      </c>
      <c r="AD404" s="155">
        <f t="shared" si="265"/>
        <v>122</v>
      </c>
      <c r="AF404" s="66" t="str">
        <f t="shared" si="266"/>
        <v>L</v>
      </c>
      <c r="AG404" s="66">
        <f t="shared" si="285"/>
        <v>1</v>
      </c>
      <c r="AH404" s="66">
        <f t="shared" si="267"/>
        <v>7</v>
      </c>
      <c r="AI404" s="66">
        <f t="shared" si="268"/>
        <v>1</v>
      </c>
      <c r="AJ404" s="106">
        <f t="shared" si="269"/>
        <v>21</v>
      </c>
      <c r="AK404" s="106">
        <f t="shared" si="270"/>
        <v>0</v>
      </c>
      <c r="AL404" s="154">
        <f t="shared" si="271"/>
        <v>441</v>
      </c>
      <c r="AM404" s="155">
        <f t="shared" si="272"/>
        <v>505</v>
      </c>
      <c r="AO404" s="66" t="str">
        <f t="shared" si="281"/>
        <v>L</v>
      </c>
      <c r="AP404" s="66">
        <f t="shared" si="278"/>
        <v>1</v>
      </c>
      <c r="AQ404" s="66">
        <f t="shared" si="282"/>
        <v>5</v>
      </c>
      <c r="AR404" s="66">
        <f t="shared" si="283"/>
        <v>2</v>
      </c>
      <c r="AS404" s="106">
        <f t="shared" si="273"/>
        <v>8</v>
      </c>
      <c r="AT404" s="106">
        <f t="shared" si="286"/>
        <v>0</v>
      </c>
      <c r="AU404" s="154">
        <f t="shared" si="284"/>
        <v>-1037</v>
      </c>
    </row>
    <row r="405" spans="1:47">
      <c r="A405" s="197">
        <f t="shared" si="279"/>
        <v>395</v>
      </c>
      <c r="B405" s="198">
        <f>Data!B405</f>
        <v>27</v>
      </c>
      <c r="D405" s="112">
        <f t="shared" si="274"/>
        <v>3</v>
      </c>
      <c r="E405" s="116" t="str">
        <f t="shared" si="275"/>
        <v>C</v>
      </c>
      <c r="G405" s="66" t="str">
        <f t="shared" si="247"/>
        <v>L</v>
      </c>
      <c r="H405" s="66">
        <f t="shared" si="276"/>
        <v>1</v>
      </c>
      <c r="I405" s="66">
        <f t="shared" si="248"/>
        <v>6</v>
      </c>
      <c r="J405" s="66">
        <f t="shared" si="280"/>
        <v>1</v>
      </c>
      <c r="K405" s="106">
        <f t="shared" si="249"/>
        <v>13</v>
      </c>
      <c r="L405" s="106">
        <f t="shared" si="250"/>
        <v>0</v>
      </c>
      <c r="M405" s="154">
        <f t="shared" si="251"/>
        <v>-354</v>
      </c>
      <c r="O405" s="66" t="str">
        <f t="shared" si="252"/>
        <v>L</v>
      </c>
      <c r="P405" s="66">
        <f t="shared" si="253"/>
        <v>1</v>
      </c>
      <c r="Q405" s="66">
        <f t="shared" si="254"/>
        <v>6</v>
      </c>
      <c r="R405" s="66">
        <f t="shared" si="277"/>
        <v>1</v>
      </c>
      <c r="S405" s="106">
        <f t="shared" si="255"/>
        <v>13</v>
      </c>
      <c r="T405" s="106">
        <f t="shared" si="256"/>
        <v>0</v>
      </c>
      <c r="U405" s="154">
        <f t="shared" si="257"/>
        <v>18</v>
      </c>
      <c r="W405" s="66" t="str">
        <f t="shared" si="258"/>
        <v>L</v>
      </c>
      <c r="X405" s="66">
        <f t="shared" si="259"/>
        <v>1</v>
      </c>
      <c r="Y405" s="66">
        <f t="shared" si="260"/>
        <v>2</v>
      </c>
      <c r="Z405" s="66">
        <f t="shared" si="261"/>
        <v>2</v>
      </c>
      <c r="AA405" s="106">
        <f t="shared" si="262"/>
        <v>2</v>
      </c>
      <c r="AB405" s="106">
        <f t="shared" si="263"/>
        <v>0</v>
      </c>
      <c r="AC405" s="154">
        <f t="shared" si="264"/>
        <v>44</v>
      </c>
      <c r="AD405" s="155">
        <f t="shared" si="265"/>
        <v>122</v>
      </c>
      <c r="AF405" s="66" t="str">
        <f t="shared" si="266"/>
        <v>L</v>
      </c>
      <c r="AG405" s="66">
        <f t="shared" si="285"/>
        <v>3</v>
      </c>
      <c r="AH405" s="66">
        <f t="shared" si="267"/>
        <v>7</v>
      </c>
      <c r="AI405" s="66">
        <f t="shared" si="268"/>
        <v>2</v>
      </c>
      <c r="AJ405" s="106">
        <f t="shared" si="269"/>
        <v>21</v>
      </c>
      <c r="AK405" s="106">
        <f t="shared" si="270"/>
        <v>0</v>
      </c>
      <c r="AL405" s="154">
        <f t="shared" si="271"/>
        <v>420</v>
      </c>
      <c r="AM405" s="155">
        <f t="shared" si="272"/>
        <v>505</v>
      </c>
      <c r="AO405" s="66" t="str">
        <f t="shared" si="281"/>
        <v>L</v>
      </c>
      <c r="AP405" s="66">
        <f t="shared" si="278"/>
        <v>3</v>
      </c>
      <c r="AQ405" s="66">
        <f t="shared" si="282"/>
        <v>6</v>
      </c>
      <c r="AR405" s="66">
        <f t="shared" si="283"/>
        <v>1</v>
      </c>
      <c r="AS405" s="106">
        <f t="shared" si="273"/>
        <v>13</v>
      </c>
      <c r="AT405" s="106">
        <f t="shared" si="286"/>
        <v>0</v>
      </c>
      <c r="AU405" s="154">
        <f t="shared" si="284"/>
        <v>-1050</v>
      </c>
    </row>
    <row r="406" spans="1:47">
      <c r="A406" s="197">
        <f t="shared" si="279"/>
        <v>396</v>
      </c>
      <c r="B406" s="198">
        <f>Data!B406</f>
        <v>4</v>
      </c>
      <c r="D406" s="112">
        <f t="shared" si="274"/>
        <v>1</v>
      </c>
      <c r="E406" s="116" t="str">
        <f t="shared" si="275"/>
        <v>A</v>
      </c>
      <c r="G406" s="66" t="str">
        <f t="shared" si="247"/>
        <v>W</v>
      </c>
      <c r="H406" s="66">
        <f t="shared" si="276"/>
        <v>1</v>
      </c>
      <c r="I406" s="66">
        <f t="shared" si="248"/>
        <v>6</v>
      </c>
      <c r="J406" s="66">
        <f t="shared" si="280"/>
        <v>2</v>
      </c>
      <c r="K406" s="106">
        <f t="shared" si="249"/>
        <v>13</v>
      </c>
      <c r="L406" s="106">
        <f t="shared" si="250"/>
        <v>39</v>
      </c>
      <c r="M406" s="154">
        <f t="shared" si="251"/>
        <v>-328</v>
      </c>
      <c r="O406" s="66" t="str">
        <f t="shared" si="252"/>
        <v>W</v>
      </c>
      <c r="P406" s="66">
        <f t="shared" si="253"/>
        <v>1</v>
      </c>
      <c r="Q406" s="66">
        <f t="shared" si="254"/>
        <v>6</v>
      </c>
      <c r="R406" s="66">
        <f t="shared" si="277"/>
        <v>2</v>
      </c>
      <c r="S406" s="106">
        <f t="shared" si="255"/>
        <v>13</v>
      </c>
      <c r="T406" s="106">
        <f t="shared" si="256"/>
        <v>39</v>
      </c>
      <c r="U406" s="154">
        <f t="shared" si="257"/>
        <v>44</v>
      </c>
      <c r="W406" s="66" t="str">
        <f t="shared" si="258"/>
        <v>W</v>
      </c>
      <c r="X406" s="66">
        <f t="shared" si="259"/>
        <v>1</v>
      </c>
      <c r="Y406" s="66">
        <f t="shared" si="260"/>
        <v>3</v>
      </c>
      <c r="Z406" s="66">
        <f t="shared" si="261"/>
        <v>1</v>
      </c>
      <c r="AA406" s="106">
        <f t="shared" si="262"/>
        <v>3</v>
      </c>
      <c r="AB406" s="106">
        <f t="shared" si="263"/>
        <v>6</v>
      </c>
      <c r="AC406" s="154">
        <f t="shared" si="264"/>
        <v>47</v>
      </c>
      <c r="AD406" s="155">
        <f t="shared" si="265"/>
        <v>122</v>
      </c>
      <c r="AF406" s="66" t="str">
        <f t="shared" si="266"/>
        <v>L</v>
      </c>
      <c r="AG406" s="66">
        <f t="shared" si="285"/>
        <v>1</v>
      </c>
      <c r="AH406" s="66">
        <f t="shared" si="267"/>
        <v>8</v>
      </c>
      <c r="AI406" s="66">
        <f t="shared" si="268"/>
        <v>1</v>
      </c>
      <c r="AJ406" s="106">
        <f t="shared" si="269"/>
        <v>34</v>
      </c>
      <c r="AK406" s="106">
        <f t="shared" si="270"/>
        <v>0</v>
      </c>
      <c r="AL406" s="154">
        <f t="shared" si="271"/>
        <v>386</v>
      </c>
      <c r="AM406" s="155">
        <f t="shared" si="272"/>
        <v>505</v>
      </c>
      <c r="AO406" s="66" t="str">
        <f t="shared" si="281"/>
        <v>L</v>
      </c>
      <c r="AP406" s="66">
        <f t="shared" si="278"/>
        <v>1</v>
      </c>
      <c r="AQ406" s="66">
        <f t="shared" si="282"/>
        <v>6</v>
      </c>
      <c r="AR406" s="66">
        <f t="shared" si="283"/>
        <v>2</v>
      </c>
      <c r="AS406" s="106">
        <f t="shared" si="273"/>
        <v>13</v>
      </c>
      <c r="AT406" s="106">
        <f t="shared" si="286"/>
        <v>0</v>
      </c>
      <c r="AU406" s="154">
        <f t="shared" si="284"/>
        <v>-1063</v>
      </c>
    </row>
    <row r="407" spans="1:47">
      <c r="A407" s="197">
        <f t="shared" si="279"/>
        <v>397</v>
      </c>
      <c r="B407" s="198">
        <f>Data!B407</f>
        <v>25</v>
      </c>
      <c r="D407" s="112">
        <f t="shared" si="274"/>
        <v>3</v>
      </c>
      <c r="E407" s="116" t="str">
        <f t="shared" si="275"/>
        <v>A</v>
      </c>
      <c r="G407" s="66" t="str">
        <f t="shared" si="247"/>
        <v>L</v>
      </c>
      <c r="H407" s="66">
        <f t="shared" si="276"/>
        <v>1</v>
      </c>
      <c r="I407" s="66">
        <f t="shared" si="248"/>
        <v>7</v>
      </c>
      <c r="J407" s="66">
        <f t="shared" si="280"/>
        <v>1</v>
      </c>
      <c r="K407" s="106">
        <f t="shared" si="249"/>
        <v>21</v>
      </c>
      <c r="L407" s="106">
        <f t="shared" si="250"/>
        <v>0</v>
      </c>
      <c r="M407" s="154">
        <f t="shared" si="251"/>
        <v>-349</v>
      </c>
      <c r="O407" s="66" t="str">
        <f t="shared" si="252"/>
        <v>L</v>
      </c>
      <c r="P407" s="66">
        <f t="shared" si="253"/>
        <v>1</v>
      </c>
      <c r="Q407" s="66">
        <f t="shared" si="254"/>
        <v>7</v>
      </c>
      <c r="R407" s="66">
        <f t="shared" si="277"/>
        <v>1</v>
      </c>
      <c r="S407" s="106">
        <f t="shared" si="255"/>
        <v>21</v>
      </c>
      <c r="T407" s="106">
        <f t="shared" si="256"/>
        <v>0</v>
      </c>
      <c r="U407" s="154">
        <f t="shared" si="257"/>
        <v>23</v>
      </c>
      <c r="W407" s="66" t="str">
        <f t="shared" si="258"/>
        <v>L</v>
      </c>
      <c r="X407" s="66">
        <f t="shared" si="259"/>
        <v>1</v>
      </c>
      <c r="Y407" s="66">
        <f t="shared" si="260"/>
        <v>3</v>
      </c>
      <c r="Z407" s="66">
        <f t="shared" si="261"/>
        <v>2</v>
      </c>
      <c r="AA407" s="106">
        <f t="shared" si="262"/>
        <v>3</v>
      </c>
      <c r="AB407" s="106">
        <f t="shared" si="263"/>
        <v>0</v>
      </c>
      <c r="AC407" s="154">
        <f t="shared" si="264"/>
        <v>44</v>
      </c>
      <c r="AD407" s="155">
        <f t="shared" si="265"/>
        <v>122</v>
      </c>
      <c r="AF407" s="66" t="str">
        <f t="shared" si="266"/>
        <v>L</v>
      </c>
      <c r="AG407" s="66">
        <f t="shared" si="285"/>
        <v>3</v>
      </c>
      <c r="AH407" s="66">
        <f t="shared" si="267"/>
        <v>8</v>
      </c>
      <c r="AI407" s="66">
        <f t="shared" si="268"/>
        <v>2</v>
      </c>
      <c r="AJ407" s="106">
        <f t="shared" si="269"/>
        <v>34</v>
      </c>
      <c r="AK407" s="106">
        <f t="shared" si="270"/>
        <v>0</v>
      </c>
      <c r="AL407" s="154">
        <f t="shared" si="271"/>
        <v>352</v>
      </c>
      <c r="AM407" s="155">
        <f t="shared" si="272"/>
        <v>505</v>
      </c>
      <c r="AO407" s="66" t="str">
        <f t="shared" si="281"/>
        <v>L</v>
      </c>
      <c r="AP407" s="66">
        <f t="shared" si="278"/>
        <v>3</v>
      </c>
      <c r="AQ407" s="66">
        <f t="shared" si="282"/>
        <v>7</v>
      </c>
      <c r="AR407" s="66">
        <f t="shared" si="283"/>
        <v>1</v>
      </c>
      <c r="AS407" s="106">
        <f t="shared" si="273"/>
        <v>21</v>
      </c>
      <c r="AT407" s="106">
        <f t="shared" si="286"/>
        <v>0</v>
      </c>
      <c r="AU407" s="154">
        <f t="shared" si="284"/>
        <v>-1084</v>
      </c>
    </row>
    <row r="408" spans="1:47">
      <c r="A408" s="197">
        <f t="shared" si="279"/>
        <v>398</v>
      </c>
      <c r="B408" s="198">
        <f>Data!B408</f>
        <v>5</v>
      </c>
      <c r="D408" s="112">
        <f t="shared" si="274"/>
        <v>1</v>
      </c>
      <c r="E408" s="116" t="str">
        <f t="shared" si="275"/>
        <v>B</v>
      </c>
      <c r="G408" s="66" t="str">
        <f t="shared" si="247"/>
        <v>W</v>
      </c>
      <c r="H408" s="66">
        <f t="shared" si="276"/>
        <v>1</v>
      </c>
      <c r="I408" s="66">
        <f t="shared" si="248"/>
        <v>7</v>
      </c>
      <c r="J408" s="66">
        <f t="shared" si="280"/>
        <v>2</v>
      </c>
      <c r="K408" s="106">
        <f t="shared" si="249"/>
        <v>21</v>
      </c>
      <c r="L408" s="106">
        <f t="shared" si="250"/>
        <v>63</v>
      </c>
      <c r="M408" s="154">
        <f t="shared" si="251"/>
        <v>-307</v>
      </c>
      <c r="O408" s="66" t="str">
        <f t="shared" si="252"/>
        <v>W</v>
      </c>
      <c r="P408" s="66">
        <f t="shared" si="253"/>
        <v>1</v>
      </c>
      <c r="Q408" s="66">
        <f t="shared" si="254"/>
        <v>7</v>
      </c>
      <c r="R408" s="66">
        <f t="shared" si="277"/>
        <v>2</v>
      </c>
      <c r="S408" s="106">
        <f t="shared" si="255"/>
        <v>21</v>
      </c>
      <c r="T408" s="106">
        <f t="shared" si="256"/>
        <v>63</v>
      </c>
      <c r="U408" s="154">
        <f t="shared" si="257"/>
        <v>65</v>
      </c>
      <c r="W408" s="66" t="str">
        <f t="shared" si="258"/>
        <v>W</v>
      </c>
      <c r="X408" s="66">
        <f t="shared" si="259"/>
        <v>1</v>
      </c>
      <c r="Y408" s="66">
        <f t="shared" si="260"/>
        <v>4</v>
      </c>
      <c r="Z408" s="66">
        <f t="shared" si="261"/>
        <v>1</v>
      </c>
      <c r="AA408" s="106">
        <f t="shared" si="262"/>
        <v>5</v>
      </c>
      <c r="AB408" s="106">
        <f t="shared" si="263"/>
        <v>9</v>
      </c>
      <c r="AC408" s="154">
        <f t="shared" si="264"/>
        <v>48</v>
      </c>
      <c r="AD408" s="155">
        <f t="shared" si="265"/>
        <v>122</v>
      </c>
      <c r="AF408" s="66" t="str">
        <f t="shared" si="266"/>
        <v>L</v>
      </c>
      <c r="AG408" s="66">
        <f t="shared" si="285"/>
        <v>1</v>
      </c>
      <c r="AH408" s="66">
        <f t="shared" si="267"/>
        <v>1</v>
      </c>
      <c r="AI408" s="66">
        <f t="shared" si="268"/>
        <v>1</v>
      </c>
      <c r="AJ408" s="106">
        <f t="shared" si="269"/>
        <v>1</v>
      </c>
      <c r="AK408" s="106">
        <f t="shared" si="270"/>
        <v>0</v>
      </c>
      <c r="AL408" s="154">
        <f t="shared" si="271"/>
        <v>351</v>
      </c>
      <c r="AM408" s="155">
        <f t="shared" si="272"/>
        <v>505</v>
      </c>
      <c r="AO408" s="66" t="str">
        <f t="shared" si="281"/>
        <v>L</v>
      </c>
      <c r="AP408" s="66">
        <f t="shared" si="278"/>
        <v>1</v>
      </c>
      <c r="AQ408" s="66">
        <f t="shared" si="282"/>
        <v>7</v>
      </c>
      <c r="AR408" s="66">
        <f t="shared" si="283"/>
        <v>2</v>
      </c>
      <c r="AS408" s="106">
        <f t="shared" si="273"/>
        <v>21</v>
      </c>
      <c r="AT408" s="106">
        <f t="shared" si="286"/>
        <v>0</v>
      </c>
      <c r="AU408" s="154">
        <f t="shared" si="284"/>
        <v>-1105</v>
      </c>
    </row>
    <row r="409" spans="1:47">
      <c r="A409" s="197">
        <f t="shared" si="279"/>
        <v>399</v>
      </c>
      <c r="B409" s="198">
        <f>Data!B409</f>
        <v>8</v>
      </c>
      <c r="D409" s="112">
        <f t="shared" si="274"/>
        <v>1</v>
      </c>
      <c r="E409" s="116" t="str">
        <f t="shared" si="275"/>
        <v>B</v>
      </c>
      <c r="G409" s="66" t="str">
        <f t="shared" si="247"/>
        <v>W</v>
      </c>
      <c r="H409" s="66">
        <f t="shared" si="276"/>
        <v>1</v>
      </c>
      <c r="I409" s="66">
        <f t="shared" si="248"/>
        <v>8</v>
      </c>
      <c r="J409" s="66">
        <f t="shared" si="280"/>
        <v>1</v>
      </c>
      <c r="K409" s="106">
        <f t="shared" si="249"/>
        <v>34</v>
      </c>
      <c r="L409" s="106">
        <f t="shared" si="250"/>
        <v>63</v>
      </c>
      <c r="M409" s="154">
        <f t="shared" si="251"/>
        <v>-278</v>
      </c>
      <c r="O409" s="66" t="str">
        <f t="shared" si="252"/>
        <v>W</v>
      </c>
      <c r="P409" s="66">
        <f t="shared" si="253"/>
        <v>1</v>
      </c>
      <c r="Q409" s="66">
        <f t="shared" si="254"/>
        <v>8</v>
      </c>
      <c r="R409" s="66">
        <f t="shared" si="277"/>
        <v>1</v>
      </c>
      <c r="S409" s="106">
        <f t="shared" si="255"/>
        <v>34</v>
      </c>
      <c r="T409" s="106">
        <f t="shared" si="256"/>
        <v>63</v>
      </c>
      <c r="U409" s="154">
        <f t="shared" si="257"/>
        <v>94</v>
      </c>
      <c r="W409" s="66" t="str">
        <f t="shared" si="258"/>
        <v>W</v>
      </c>
      <c r="X409" s="66">
        <f t="shared" si="259"/>
        <v>1</v>
      </c>
      <c r="Y409" s="66">
        <f t="shared" si="260"/>
        <v>4</v>
      </c>
      <c r="Z409" s="66">
        <f t="shared" si="261"/>
        <v>2</v>
      </c>
      <c r="AA409" s="106">
        <f t="shared" si="262"/>
        <v>5</v>
      </c>
      <c r="AB409" s="106">
        <f t="shared" si="263"/>
        <v>15</v>
      </c>
      <c r="AC409" s="154">
        <f t="shared" si="264"/>
        <v>58</v>
      </c>
      <c r="AD409" s="155">
        <f t="shared" si="265"/>
        <v>122</v>
      </c>
      <c r="AF409" s="66" t="str">
        <f t="shared" si="266"/>
        <v>W</v>
      </c>
      <c r="AG409" s="66">
        <f t="shared" si="285"/>
        <v>1</v>
      </c>
      <c r="AH409" s="66">
        <f t="shared" si="267"/>
        <v>1</v>
      </c>
      <c r="AI409" s="66">
        <f t="shared" si="268"/>
        <v>2</v>
      </c>
      <c r="AJ409" s="106">
        <f t="shared" si="269"/>
        <v>1</v>
      </c>
      <c r="AK409" s="106">
        <f t="shared" si="270"/>
        <v>3</v>
      </c>
      <c r="AL409" s="154">
        <f t="shared" si="271"/>
        <v>353</v>
      </c>
      <c r="AM409" s="155">
        <f t="shared" si="272"/>
        <v>505</v>
      </c>
      <c r="AO409" s="66" t="str">
        <f t="shared" si="281"/>
        <v>W</v>
      </c>
      <c r="AP409" s="66">
        <f t="shared" si="278"/>
        <v>1</v>
      </c>
      <c r="AQ409" s="66">
        <f t="shared" si="282"/>
        <v>8</v>
      </c>
      <c r="AR409" s="66">
        <f t="shared" si="283"/>
        <v>1</v>
      </c>
      <c r="AS409" s="106">
        <f t="shared" si="273"/>
        <v>34</v>
      </c>
      <c r="AT409" s="106">
        <f t="shared" si="286"/>
        <v>63</v>
      </c>
      <c r="AU409" s="154">
        <f t="shared" si="284"/>
        <v>-1076</v>
      </c>
    </row>
    <row r="410" spans="1:47">
      <c r="A410" s="197">
        <f t="shared" si="279"/>
        <v>400</v>
      </c>
      <c r="B410" s="198">
        <f>Data!B410</f>
        <v>8</v>
      </c>
      <c r="D410" s="112">
        <f t="shared" si="274"/>
        <v>1</v>
      </c>
      <c r="E410" s="116" t="str">
        <f t="shared" si="275"/>
        <v>B</v>
      </c>
      <c r="G410" s="66" t="str">
        <f t="shared" si="247"/>
        <v>W</v>
      </c>
      <c r="H410" s="66">
        <f t="shared" si="276"/>
        <v>1</v>
      </c>
      <c r="I410" s="66">
        <f t="shared" si="248"/>
        <v>8</v>
      </c>
      <c r="J410" s="66">
        <f t="shared" si="280"/>
        <v>2</v>
      </c>
      <c r="K410" s="106">
        <f t="shared" si="249"/>
        <v>34</v>
      </c>
      <c r="L410" s="106">
        <f t="shared" si="250"/>
        <v>102</v>
      </c>
      <c r="M410" s="154">
        <f t="shared" si="251"/>
        <v>-210</v>
      </c>
      <c r="O410" s="66" t="str">
        <f t="shared" si="252"/>
        <v>W</v>
      </c>
      <c r="P410" s="66">
        <f t="shared" si="253"/>
        <v>1</v>
      </c>
      <c r="Q410" s="66">
        <f t="shared" si="254"/>
        <v>8</v>
      </c>
      <c r="R410" s="66">
        <f t="shared" si="277"/>
        <v>2</v>
      </c>
      <c r="S410" s="106">
        <f t="shared" si="255"/>
        <v>34</v>
      </c>
      <c r="T410" s="106">
        <f t="shared" si="256"/>
        <v>102</v>
      </c>
      <c r="U410" s="154">
        <f t="shared" si="257"/>
        <v>162</v>
      </c>
      <c r="W410" s="66" t="str">
        <f t="shared" si="258"/>
        <v>W</v>
      </c>
      <c r="X410" s="66">
        <f t="shared" si="259"/>
        <v>1</v>
      </c>
      <c r="Y410" s="66">
        <f t="shared" si="260"/>
        <v>5</v>
      </c>
      <c r="Z410" s="66">
        <f t="shared" si="261"/>
        <v>1</v>
      </c>
      <c r="AA410" s="106">
        <f t="shared" si="262"/>
        <v>8</v>
      </c>
      <c r="AB410" s="106">
        <f t="shared" si="263"/>
        <v>15</v>
      </c>
      <c r="AC410" s="154">
        <f t="shared" si="264"/>
        <v>65</v>
      </c>
      <c r="AD410" s="155">
        <f t="shared" si="265"/>
        <v>122</v>
      </c>
      <c r="AF410" s="66" t="str">
        <f t="shared" si="266"/>
        <v>W</v>
      </c>
      <c r="AG410" s="66">
        <f t="shared" si="285"/>
        <v>1</v>
      </c>
      <c r="AH410" s="66">
        <f t="shared" si="267"/>
        <v>2</v>
      </c>
      <c r="AI410" s="66">
        <f t="shared" si="268"/>
        <v>1</v>
      </c>
      <c r="AJ410" s="106">
        <f t="shared" si="269"/>
        <v>2</v>
      </c>
      <c r="AK410" s="106">
        <f t="shared" si="270"/>
        <v>3</v>
      </c>
      <c r="AL410" s="154">
        <f t="shared" si="271"/>
        <v>354</v>
      </c>
      <c r="AM410" s="155">
        <f t="shared" si="272"/>
        <v>505</v>
      </c>
      <c r="AO410" s="66" t="str">
        <f t="shared" si="281"/>
        <v>W</v>
      </c>
      <c r="AP410" s="66">
        <f t="shared" si="278"/>
        <v>1</v>
      </c>
      <c r="AQ410" s="66">
        <f t="shared" si="282"/>
        <v>8</v>
      </c>
      <c r="AR410" s="66">
        <f t="shared" si="283"/>
        <v>2</v>
      </c>
      <c r="AS410" s="106">
        <f t="shared" si="273"/>
        <v>34</v>
      </c>
      <c r="AT410" s="106">
        <f t="shared" si="286"/>
        <v>102</v>
      </c>
      <c r="AU410" s="154">
        <f t="shared" si="284"/>
        <v>-1008</v>
      </c>
    </row>
    <row r="411" spans="1:47">
      <c r="A411" s="197">
        <f t="shared" si="279"/>
        <v>401</v>
      </c>
      <c r="B411" s="198">
        <f>Data!B411</f>
        <v>12</v>
      </c>
      <c r="D411" s="112">
        <f t="shared" si="274"/>
        <v>1</v>
      </c>
      <c r="E411" s="116" t="str">
        <f t="shared" si="275"/>
        <v>C</v>
      </c>
      <c r="G411" s="66" t="str">
        <f t="shared" si="247"/>
        <v>W</v>
      </c>
      <c r="H411" s="66">
        <f t="shared" si="276"/>
        <v>1</v>
      </c>
      <c r="I411" s="66">
        <f t="shared" si="248"/>
        <v>1</v>
      </c>
      <c r="J411" s="66">
        <f t="shared" si="280"/>
        <v>1</v>
      </c>
      <c r="K411" s="106">
        <f t="shared" si="249"/>
        <v>1</v>
      </c>
      <c r="L411" s="106">
        <f t="shared" si="250"/>
        <v>102</v>
      </c>
      <c r="M411" s="154">
        <f t="shared" si="251"/>
        <v>-109</v>
      </c>
      <c r="O411" s="66" t="str">
        <f t="shared" si="252"/>
        <v>W</v>
      </c>
      <c r="P411" s="66">
        <f t="shared" si="253"/>
        <v>2</v>
      </c>
      <c r="Q411" s="66">
        <f t="shared" si="254"/>
        <v>1</v>
      </c>
      <c r="R411" s="66">
        <f t="shared" si="277"/>
        <v>1</v>
      </c>
      <c r="S411" s="106">
        <f t="shared" si="255"/>
        <v>1</v>
      </c>
      <c r="T411" s="106">
        <f t="shared" si="256"/>
        <v>102</v>
      </c>
      <c r="U411" s="154">
        <f t="shared" si="257"/>
        <v>263</v>
      </c>
      <c r="W411" s="66" t="str">
        <f t="shared" si="258"/>
        <v>W</v>
      </c>
      <c r="X411" s="66">
        <f t="shared" si="259"/>
        <v>1</v>
      </c>
      <c r="Y411" s="66">
        <f t="shared" si="260"/>
        <v>5</v>
      </c>
      <c r="Z411" s="66">
        <f t="shared" si="261"/>
        <v>2</v>
      </c>
      <c r="AA411" s="106">
        <f t="shared" si="262"/>
        <v>8</v>
      </c>
      <c r="AB411" s="106">
        <f t="shared" si="263"/>
        <v>24</v>
      </c>
      <c r="AC411" s="154">
        <f t="shared" si="264"/>
        <v>81</v>
      </c>
      <c r="AD411" s="155">
        <f t="shared" si="265"/>
        <v>122</v>
      </c>
      <c r="AF411" s="66" t="str">
        <f t="shared" si="266"/>
        <v>W</v>
      </c>
      <c r="AG411" s="66">
        <f t="shared" si="285"/>
        <v>1</v>
      </c>
      <c r="AH411" s="66">
        <f t="shared" si="267"/>
        <v>2</v>
      </c>
      <c r="AI411" s="66">
        <f t="shared" si="268"/>
        <v>2</v>
      </c>
      <c r="AJ411" s="106">
        <f t="shared" si="269"/>
        <v>2</v>
      </c>
      <c r="AK411" s="106">
        <f t="shared" si="270"/>
        <v>6</v>
      </c>
      <c r="AL411" s="154">
        <f t="shared" si="271"/>
        <v>358</v>
      </c>
      <c r="AM411" s="155">
        <f t="shared" si="272"/>
        <v>505</v>
      </c>
      <c r="AO411" s="66" t="str">
        <f t="shared" si="281"/>
        <v>W</v>
      </c>
      <c r="AP411" s="66">
        <f t="shared" si="278"/>
        <v>1</v>
      </c>
      <c r="AQ411" s="66">
        <f t="shared" si="282"/>
        <v>1</v>
      </c>
      <c r="AR411" s="66">
        <f t="shared" si="283"/>
        <v>1</v>
      </c>
      <c r="AS411" s="106">
        <f t="shared" si="273"/>
        <v>1</v>
      </c>
      <c r="AT411" s="106">
        <f t="shared" si="286"/>
        <v>102</v>
      </c>
      <c r="AU411" s="154">
        <f t="shared" si="284"/>
        <v>-907</v>
      </c>
    </row>
    <row r="412" spans="1:47">
      <c r="A412" s="197">
        <f t="shared" si="279"/>
        <v>402</v>
      </c>
      <c r="B412" s="198">
        <f>Data!B412</f>
        <v>36</v>
      </c>
      <c r="D412" s="112">
        <f t="shared" si="274"/>
        <v>3</v>
      </c>
      <c r="E412" s="116" t="str">
        <f t="shared" si="275"/>
        <v>C</v>
      </c>
      <c r="G412" s="66" t="str">
        <f t="shared" si="247"/>
        <v>L</v>
      </c>
      <c r="H412" s="66">
        <f t="shared" si="276"/>
        <v>1</v>
      </c>
      <c r="I412" s="66">
        <f t="shared" si="248"/>
        <v>1</v>
      </c>
      <c r="J412" s="66">
        <f t="shared" si="280"/>
        <v>2</v>
      </c>
      <c r="K412" s="106">
        <f t="shared" si="249"/>
        <v>1</v>
      </c>
      <c r="L412" s="106">
        <f t="shared" si="250"/>
        <v>0</v>
      </c>
      <c r="M412" s="154">
        <f t="shared" si="251"/>
        <v>-110</v>
      </c>
      <c r="O412" s="66" t="str">
        <f t="shared" si="252"/>
        <v>L</v>
      </c>
      <c r="P412" s="66">
        <f t="shared" si="253"/>
        <v>2</v>
      </c>
      <c r="Q412" s="66">
        <f t="shared" si="254"/>
        <v>1</v>
      </c>
      <c r="R412" s="66">
        <f t="shared" si="277"/>
        <v>2</v>
      </c>
      <c r="S412" s="106">
        <f t="shared" si="255"/>
        <v>1</v>
      </c>
      <c r="T412" s="106">
        <f t="shared" si="256"/>
        <v>0</v>
      </c>
      <c r="U412" s="154">
        <f t="shared" si="257"/>
        <v>262</v>
      </c>
      <c r="W412" s="66" t="str">
        <f t="shared" si="258"/>
        <v>L</v>
      </c>
      <c r="X412" s="66">
        <f t="shared" si="259"/>
        <v>1</v>
      </c>
      <c r="Y412" s="66">
        <f t="shared" si="260"/>
        <v>6</v>
      </c>
      <c r="Z412" s="66">
        <f t="shared" si="261"/>
        <v>1</v>
      </c>
      <c r="AA412" s="106">
        <f t="shared" si="262"/>
        <v>13</v>
      </c>
      <c r="AB412" s="106">
        <f t="shared" si="263"/>
        <v>0</v>
      </c>
      <c r="AC412" s="154">
        <f t="shared" si="264"/>
        <v>68</v>
      </c>
      <c r="AD412" s="155">
        <f t="shared" si="265"/>
        <v>122</v>
      </c>
      <c r="AF412" s="66" t="str">
        <f t="shared" si="266"/>
        <v>L</v>
      </c>
      <c r="AG412" s="66">
        <f t="shared" si="285"/>
        <v>3</v>
      </c>
      <c r="AH412" s="66">
        <f t="shared" si="267"/>
        <v>3</v>
      </c>
      <c r="AI412" s="66">
        <f t="shared" si="268"/>
        <v>1</v>
      </c>
      <c r="AJ412" s="106">
        <f t="shared" si="269"/>
        <v>3</v>
      </c>
      <c r="AK412" s="106">
        <f t="shared" si="270"/>
        <v>0</v>
      </c>
      <c r="AL412" s="154">
        <f t="shared" si="271"/>
        <v>355</v>
      </c>
      <c r="AM412" s="155">
        <f t="shared" si="272"/>
        <v>505</v>
      </c>
      <c r="AO412" s="66" t="str">
        <f t="shared" si="281"/>
        <v>L</v>
      </c>
      <c r="AP412" s="66">
        <f t="shared" si="278"/>
        <v>3</v>
      </c>
      <c r="AQ412" s="66">
        <f t="shared" si="282"/>
        <v>1</v>
      </c>
      <c r="AR412" s="66">
        <f t="shared" si="283"/>
        <v>2</v>
      </c>
      <c r="AS412" s="106">
        <f t="shared" si="273"/>
        <v>1</v>
      </c>
      <c r="AT412" s="106">
        <f t="shared" si="286"/>
        <v>0</v>
      </c>
      <c r="AU412" s="154">
        <f t="shared" si="284"/>
        <v>-908</v>
      </c>
    </row>
    <row r="413" spans="1:47">
      <c r="A413" s="197">
        <f t="shared" si="279"/>
        <v>403</v>
      </c>
      <c r="B413" s="198">
        <f>Data!B413</f>
        <v>20</v>
      </c>
      <c r="D413" s="112">
        <f t="shared" si="274"/>
        <v>2</v>
      </c>
      <c r="E413" s="116" t="str">
        <f t="shared" si="275"/>
        <v>B</v>
      </c>
      <c r="G413" s="66" t="str">
        <f t="shared" si="247"/>
        <v>L</v>
      </c>
      <c r="H413" s="66">
        <f t="shared" si="276"/>
        <v>1</v>
      </c>
      <c r="I413" s="66">
        <f t="shared" si="248"/>
        <v>2</v>
      </c>
      <c r="J413" s="66">
        <f t="shared" si="280"/>
        <v>1</v>
      </c>
      <c r="K413" s="106">
        <f t="shared" si="249"/>
        <v>2</v>
      </c>
      <c r="L413" s="106">
        <f t="shared" si="250"/>
        <v>0</v>
      </c>
      <c r="M413" s="154">
        <f t="shared" si="251"/>
        <v>-112</v>
      </c>
      <c r="O413" s="66" t="str">
        <f t="shared" si="252"/>
        <v>W</v>
      </c>
      <c r="P413" s="66">
        <f t="shared" si="253"/>
        <v>2</v>
      </c>
      <c r="Q413" s="66">
        <f t="shared" si="254"/>
        <v>2</v>
      </c>
      <c r="R413" s="66">
        <f t="shared" si="277"/>
        <v>1</v>
      </c>
      <c r="S413" s="106">
        <f t="shared" si="255"/>
        <v>2</v>
      </c>
      <c r="T413" s="106">
        <f t="shared" si="256"/>
        <v>3</v>
      </c>
      <c r="U413" s="154">
        <f t="shared" si="257"/>
        <v>263</v>
      </c>
      <c r="W413" s="66" t="str">
        <f t="shared" si="258"/>
        <v>L</v>
      </c>
      <c r="X413" s="66">
        <f t="shared" si="259"/>
        <v>1</v>
      </c>
      <c r="Y413" s="66">
        <f t="shared" si="260"/>
        <v>6</v>
      </c>
      <c r="Z413" s="66">
        <f t="shared" si="261"/>
        <v>2</v>
      </c>
      <c r="AA413" s="106">
        <f t="shared" si="262"/>
        <v>13</v>
      </c>
      <c r="AB413" s="106">
        <f t="shared" si="263"/>
        <v>0</v>
      </c>
      <c r="AC413" s="154">
        <f t="shared" si="264"/>
        <v>55</v>
      </c>
      <c r="AD413" s="155">
        <f t="shared" si="265"/>
        <v>122</v>
      </c>
      <c r="AF413" s="66" t="str">
        <f t="shared" si="266"/>
        <v>L</v>
      </c>
      <c r="AG413" s="66">
        <f t="shared" si="285"/>
        <v>2</v>
      </c>
      <c r="AH413" s="66">
        <f t="shared" si="267"/>
        <v>3</v>
      </c>
      <c r="AI413" s="66">
        <f t="shared" si="268"/>
        <v>2</v>
      </c>
      <c r="AJ413" s="106">
        <f t="shared" si="269"/>
        <v>3</v>
      </c>
      <c r="AK413" s="106">
        <f t="shared" si="270"/>
        <v>0</v>
      </c>
      <c r="AL413" s="154">
        <f t="shared" si="271"/>
        <v>352</v>
      </c>
      <c r="AM413" s="155">
        <f t="shared" si="272"/>
        <v>505</v>
      </c>
      <c r="AO413" s="66" t="str">
        <f t="shared" si="281"/>
        <v>L</v>
      </c>
      <c r="AP413" s="66">
        <f t="shared" si="278"/>
        <v>2</v>
      </c>
      <c r="AQ413" s="66">
        <f t="shared" si="282"/>
        <v>2</v>
      </c>
      <c r="AR413" s="66">
        <f t="shared" si="283"/>
        <v>1</v>
      </c>
      <c r="AS413" s="106">
        <f t="shared" si="273"/>
        <v>2</v>
      </c>
      <c r="AT413" s="106">
        <f t="shared" si="286"/>
        <v>0</v>
      </c>
      <c r="AU413" s="154">
        <f t="shared" si="284"/>
        <v>-910</v>
      </c>
    </row>
    <row r="414" spans="1:47">
      <c r="A414" s="197">
        <f t="shared" si="279"/>
        <v>404</v>
      </c>
      <c r="B414" s="198">
        <f>Data!B414</f>
        <v>32</v>
      </c>
      <c r="D414" s="112">
        <f t="shared" si="274"/>
        <v>3</v>
      </c>
      <c r="E414" s="116" t="str">
        <f t="shared" si="275"/>
        <v>B</v>
      </c>
      <c r="G414" s="66" t="str">
        <f t="shared" si="247"/>
        <v>L</v>
      </c>
      <c r="H414" s="66">
        <f t="shared" si="276"/>
        <v>1</v>
      </c>
      <c r="I414" s="66">
        <f t="shared" si="248"/>
        <v>2</v>
      </c>
      <c r="J414" s="66">
        <f t="shared" si="280"/>
        <v>2</v>
      </c>
      <c r="K414" s="106">
        <f t="shared" si="249"/>
        <v>2</v>
      </c>
      <c r="L414" s="106">
        <f t="shared" si="250"/>
        <v>0</v>
      </c>
      <c r="M414" s="154">
        <f t="shared" si="251"/>
        <v>-114</v>
      </c>
      <c r="O414" s="66" t="str">
        <f t="shared" si="252"/>
        <v>L</v>
      </c>
      <c r="P414" s="66">
        <f t="shared" si="253"/>
        <v>2</v>
      </c>
      <c r="Q414" s="66">
        <f t="shared" si="254"/>
        <v>2</v>
      </c>
      <c r="R414" s="66">
        <f t="shared" si="277"/>
        <v>2</v>
      </c>
      <c r="S414" s="106">
        <f t="shared" si="255"/>
        <v>2</v>
      </c>
      <c r="T414" s="106">
        <f t="shared" si="256"/>
        <v>0</v>
      </c>
      <c r="U414" s="154">
        <f t="shared" si="257"/>
        <v>261</v>
      </c>
      <c r="W414" s="66" t="str">
        <f t="shared" si="258"/>
        <v>L</v>
      </c>
      <c r="X414" s="66">
        <f t="shared" si="259"/>
        <v>1</v>
      </c>
      <c r="Y414" s="66">
        <f t="shared" si="260"/>
        <v>7</v>
      </c>
      <c r="Z414" s="66">
        <f t="shared" si="261"/>
        <v>1</v>
      </c>
      <c r="AA414" s="106">
        <f t="shared" si="262"/>
        <v>21</v>
      </c>
      <c r="AB414" s="106">
        <f t="shared" si="263"/>
        <v>0</v>
      </c>
      <c r="AC414" s="154">
        <f t="shared" si="264"/>
        <v>34</v>
      </c>
      <c r="AD414" s="155">
        <f t="shared" si="265"/>
        <v>122</v>
      </c>
      <c r="AF414" s="66" t="str">
        <f t="shared" si="266"/>
        <v>L</v>
      </c>
      <c r="AG414" s="66">
        <f t="shared" si="285"/>
        <v>3</v>
      </c>
      <c r="AH414" s="66">
        <f t="shared" si="267"/>
        <v>4</v>
      </c>
      <c r="AI414" s="66">
        <f t="shared" si="268"/>
        <v>1</v>
      </c>
      <c r="AJ414" s="106">
        <f t="shared" si="269"/>
        <v>5</v>
      </c>
      <c r="AK414" s="106">
        <f t="shared" si="270"/>
        <v>0</v>
      </c>
      <c r="AL414" s="154">
        <f t="shared" si="271"/>
        <v>347</v>
      </c>
      <c r="AM414" s="155">
        <f t="shared" si="272"/>
        <v>505</v>
      </c>
      <c r="AO414" s="66" t="str">
        <f t="shared" si="281"/>
        <v>L</v>
      </c>
      <c r="AP414" s="66">
        <f t="shared" si="278"/>
        <v>3</v>
      </c>
      <c r="AQ414" s="66">
        <f t="shared" si="282"/>
        <v>2</v>
      </c>
      <c r="AR414" s="66">
        <f t="shared" si="283"/>
        <v>2</v>
      </c>
      <c r="AS414" s="106">
        <f t="shared" si="273"/>
        <v>2</v>
      </c>
      <c r="AT414" s="106">
        <f t="shared" si="286"/>
        <v>0</v>
      </c>
      <c r="AU414" s="154">
        <f t="shared" si="284"/>
        <v>-912</v>
      </c>
    </row>
    <row r="415" spans="1:47">
      <c r="A415" s="197">
        <f t="shared" si="279"/>
        <v>405</v>
      </c>
      <c r="B415" s="198">
        <f>Data!B415</f>
        <v>33</v>
      </c>
      <c r="D415" s="112">
        <f t="shared" si="274"/>
        <v>3</v>
      </c>
      <c r="E415" s="116" t="str">
        <f t="shared" si="275"/>
        <v>C</v>
      </c>
      <c r="G415" s="66" t="str">
        <f t="shared" si="247"/>
        <v>L</v>
      </c>
      <c r="H415" s="66">
        <f t="shared" si="276"/>
        <v>1</v>
      </c>
      <c r="I415" s="66">
        <f t="shared" si="248"/>
        <v>3</v>
      </c>
      <c r="J415" s="66">
        <f t="shared" si="280"/>
        <v>1</v>
      </c>
      <c r="K415" s="106">
        <f t="shared" si="249"/>
        <v>3</v>
      </c>
      <c r="L415" s="106">
        <f t="shared" si="250"/>
        <v>0</v>
      </c>
      <c r="M415" s="154">
        <f t="shared" si="251"/>
        <v>-117</v>
      </c>
      <c r="O415" s="66" t="str">
        <f t="shared" si="252"/>
        <v>L</v>
      </c>
      <c r="P415" s="66">
        <f t="shared" si="253"/>
        <v>2</v>
      </c>
      <c r="Q415" s="66">
        <f t="shared" si="254"/>
        <v>3</v>
      </c>
      <c r="R415" s="66">
        <f t="shared" si="277"/>
        <v>1</v>
      </c>
      <c r="S415" s="106">
        <f t="shared" si="255"/>
        <v>3</v>
      </c>
      <c r="T415" s="106">
        <f t="shared" si="256"/>
        <v>0</v>
      </c>
      <c r="U415" s="154">
        <f t="shared" si="257"/>
        <v>258</v>
      </c>
      <c r="W415" s="66" t="str">
        <f t="shared" si="258"/>
        <v>L</v>
      </c>
      <c r="X415" s="66">
        <f t="shared" si="259"/>
        <v>1</v>
      </c>
      <c r="Y415" s="66">
        <f t="shared" si="260"/>
        <v>7</v>
      </c>
      <c r="Z415" s="66">
        <f t="shared" si="261"/>
        <v>2</v>
      </c>
      <c r="AA415" s="106">
        <f t="shared" si="262"/>
        <v>21</v>
      </c>
      <c r="AB415" s="106">
        <f t="shared" si="263"/>
        <v>0</v>
      </c>
      <c r="AC415" s="154">
        <f t="shared" si="264"/>
        <v>13</v>
      </c>
      <c r="AD415" s="155">
        <f t="shared" si="265"/>
        <v>122</v>
      </c>
      <c r="AF415" s="66" t="str">
        <f t="shared" si="266"/>
        <v>W</v>
      </c>
      <c r="AG415" s="66">
        <f t="shared" si="285"/>
        <v>3</v>
      </c>
      <c r="AH415" s="66">
        <f t="shared" si="267"/>
        <v>4</v>
      </c>
      <c r="AI415" s="66">
        <f t="shared" si="268"/>
        <v>2</v>
      </c>
      <c r="AJ415" s="106">
        <f t="shared" si="269"/>
        <v>5</v>
      </c>
      <c r="AK415" s="106">
        <f t="shared" si="270"/>
        <v>15</v>
      </c>
      <c r="AL415" s="154">
        <f t="shared" si="271"/>
        <v>357</v>
      </c>
      <c r="AM415" s="155">
        <f t="shared" si="272"/>
        <v>505</v>
      </c>
      <c r="AO415" s="66" t="str">
        <f t="shared" si="281"/>
        <v>W</v>
      </c>
      <c r="AP415" s="66">
        <f t="shared" si="278"/>
        <v>3</v>
      </c>
      <c r="AQ415" s="66">
        <f t="shared" si="282"/>
        <v>3</v>
      </c>
      <c r="AR415" s="66">
        <f t="shared" si="283"/>
        <v>1</v>
      </c>
      <c r="AS415" s="106">
        <f t="shared" si="273"/>
        <v>3</v>
      </c>
      <c r="AT415" s="106">
        <f t="shared" si="286"/>
        <v>6</v>
      </c>
      <c r="AU415" s="154">
        <f t="shared" si="284"/>
        <v>-909</v>
      </c>
    </row>
    <row r="416" spans="1:47">
      <c r="A416" s="197">
        <f t="shared" si="279"/>
        <v>406</v>
      </c>
      <c r="B416" s="198">
        <f>Data!B416</f>
        <v>0</v>
      </c>
      <c r="D416" s="112">
        <f t="shared" si="274"/>
        <v>0</v>
      </c>
      <c r="E416" s="116">
        <f t="shared" si="275"/>
        <v>0</v>
      </c>
      <c r="G416" s="66" t="str">
        <f t="shared" si="247"/>
        <v>L</v>
      </c>
      <c r="H416" s="66">
        <f t="shared" si="276"/>
        <v>1</v>
      </c>
      <c r="I416" s="66">
        <f t="shared" si="248"/>
        <v>3</v>
      </c>
      <c r="J416" s="66">
        <f t="shared" si="280"/>
        <v>2</v>
      </c>
      <c r="K416" s="106">
        <f t="shared" si="249"/>
        <v>3</v>
      </c>
      <c r="L416" s="106">
        <f t="shared" si="250"/>
        <v>0</v>
      </c>
      <c r="M416" s="154">
        <f t="shared" si="251"/>
        <v>-120</v>
      </c>
      <c r="O416" s="66" t="str">
        <f t="shared" si="252"/>
        <v>L</v>
      </c>
      <c r="P416" s="66">
        <f t="shared" si="253"/>
        <v>2</v>
      </c>
      <c r="Q416" s="66">
        <f t="shared" si="254"/>
        <v>3</v>
      </c>
      <c r="R416" s="66">
        <f t="shared" si="277"/>
        <v>2</v>
      </c>
      <c r="S416" s="106">
        <f t="shared" si="255"/>
        <v>3</v>
      </c>
      <c r="T416" s="106">
        <f t="shared" si="256"/>
        <v>0</v>
      </c>
      <c r="U416" s="154">
        <f t="shared" si="257"/>
        <v>255</v>
      </c>
      <c r="W416" s="66" t="str">
        <f t="shared" si="258"/>
        <v>L</v>
      </c>
      <c r="X416" s="66">
        <f t="shared" si="259"/>
        <v>1</v>
      </c>
      <c r="Y416" s="66">
        <f t="shared" si="260"/>
        <v>8</v>
      </c>
      <c r="Z416" s="66">
        <f t="shared" si="261"/>
        <v>1</v>
      </c>
      <c r="AA416" s="106">
        <f t="shared" si="262"/>
        <v>34</v>
      </c>
      <c r="AB416" s="106">
        <f t="shared" si="263"/>
        <v>0</v>
      </c>
      <c r="AC416" s="154">
        <f t="shared" si="264"/>
        <v>-21</v>
      </c>
      <c r="AD416" s="155">
        <f t="shared" si="265"/>
        <v>122</v>
      </c>
      <c r="AF416" s="66" t="str">
        <f t="shared" si="266"/>
        <v>L</v>
      </c>
      <c r="AG416" s="66">
        <f t="shared" si="285"/>
        <v>3</v>
      </c>
      <c r="AH416" s="66">
        <f t="shared" si="267"/>
        <v>5</v>
      </c>
      <c r="AI416" s="66">
        <f t="shared" si="268"/>
        <v>1</v>
      </c>
      <c r="AJ416" s="106">
        <f t="shared" si="269"/>
        <v>8</v>
      </c>
      <c r="AK416" s="106">
        <f t="shared" si="270"/>
        <v>0</v>
      </c>
      <c r="AL416" s="154">
        <f t="shared" si="271"/>
        <v>349</v>
      </c>
      <c r="AM416" s="155">
        <f t="shared" si="272"/>
        <v>505</v>
      </c>
      <c r="AO416" s="66" t="str">
        <f t="shared" si="281"/>
        <v>L</v>
      </c>
      <c r="AP416" s="66">
        <f t="shared" si="278"/>
        <v>3</v>
      </c>
      <c r="AQ416" s="66">
        <f t="shared" si="282"/>
        <v>3</v>
      </c>
      <c r="AR416" s="66">
        <f t="shared" si="283"/>
        <v>2</v>
      </c>
      <c r="AS416" s="106">
        <f t="shared" si="273"/>
        <v>3</v>
      </c>
      <c r="AT416" s="106">
        <f t="shared" si="286"/>
        <v>0</v>
      </c>
      <c r="AU416" s="154">
        <f t="shared" si="284"/>
        <v>-912</v>
      </c>
    </row>
    <row r="417" spans="1:47">
      <c r="A417" s="197">
        <f t="shared" si="279"/>
        <v>407</v>
      </c>
      <c r="B417" s="198">
        <f>Data!B417</f>
        <v>7</v>
      </c>
      <c r="D417" s="112">
        <f t="shared" si="274"/>
        <v>1</v>
      </c>
      <c r="E417" s="116" t="str">
        <f t="shared" si="275"/>
        <v>A</v>
      </c>
      <c r="G417" s="66" t="str">
        <f t="shared" si="247"/>
        <v>W</v>
      </c>
      <c r="H417" s="66">
        <f t="shared" si="276"/>
        <v>1</v>
      </c>
      <c r="I417" s="66">
        <f t="shared" si="248"/>
        <v>4</v>
      </c>
      <c r="J417" s="66">
        <f t="shared" si="280"/>
        <v>1</v>
      </c>
      <c r="K417" s="106">
        <f t="shared" si="249"/>
        <v>5</v>
      </c>
      <c r="L417" s="106">
        <f t="shared" si="250"/>
        <v>9</v>
      </c>
      <c r="M417" s="154">
        <f t="shared" si="251"/>
        <v>-116</v>
      </c>
      <c r="O417" s="66" t="str">
        <f t="shared" si="252"/>
        <v>L</v>
      </c>
      <c r="P417" s="66">
        <f t="shared" si="253"/>
        <v>2</v>
      </c>
      <c r="Q417" s="66">
        <f t="shared" si="254"/>
        <v>4</v>
      </c>
      <c r="R417" s="66">
        <f t="shared" si="277"/>
        <v>1</v>
      </c>
      <c r="S417" s="106">
        <f t="shared" si="255"/>
        <v>5</v>
      </c>
      <c r="T417" s="106">
        <f t="shared" si="256"/>
        <v>0</v>
      </c>
      <c r="U417" s="154">
        <f t="shared" si="257"/>
        <v>250</v>
      </c>
      <c r="W417" s="66" t="str">
        <f t="shared" si="258"/>
        <v>W</v>
      </c>
      <c r="X417" s="66">
        <f t="shared" si="259"/>
        <v>1</v>
      </c>
      <c r="Y417" s="66">
        <f t="shared" si="260"/>
        <v>8</v>
      </c>
      <c r="Z417" s="66">
        <f t="shared" si="261"/>
        <v>2</v>
      </c>
      <c r="AA417" s="106">
        <f t="shared" si="262"/>
        <v>34</v>
      </c>
      <c r="AB417" s="106">
        <f t="shared" si="263"/>
        <v>102</v>
      </c>
      <c r="AC417" s="154">
        <f t="shared" si="264"/>
        <v>47</v>
      </c>
      <c r="AD417" s="155">
        <f t="shared" si="265"/>
        <v>122</v>
      </c>
      <c r="AF417" s="66" t="str">
        <f t="shared" si="266"/>
        <v>L</v>
      </c>
      <c r="AG417" s="66">
        <f t="shared" si="285"/>
        <v>1</v>
      </c>
      <c r="AH417" s="66">
        <f t="shared" si="267"/>
        <v>5</v>
      </c>
      <c r="AI417" s="66">
        <f t="shared" si="268"/>
        <v>2</v>
      </c>
      <c r="AJ417" s="106">
        <f t="shared" si="269"/>
        <v>8</v>
      </c>
      <c r="AK417" s="106">
        <f t="shared" si="270"/>
        <v>0</v>
      </c>
      <c r="AL417" s="154">
        <f t="shared" si="271"/>
        <v>341</v>
      </c>
      <c r="AM417" s="155">
        <f t="shared" si="272"/>
        <v>505</v>
      </c>
      <c r="AO417" s="66" t="str">
        <f t="shared" si="281"/>
        <v>L</v>
      </c>
      <c r="AP417" s="66">
        <f t="shared" si="278"/>
        <v>1</v>
      </c>
      <c r="AQ417" s="66">
        <f t="shared" si="282"/>
        <v>4</v>
      </c>
      <c r="AR417" s="66">
        <f t="shared" si="283"/>
        <v>1</v>
      </c>
      <c r="AS417" s="106">
        <f t="shared" si="273"/>
        <v>5</v>
      </c>
      <c r="AT417" s="106">
        <f t="shared" si="286"/>
        <v>0</v>
      </c>
      <c r="AU417" s="154">
        <f t="shared" si="284"/>
        <v>-917</v>
      </c>
    </row>
    <row r="418" spans="1:47">
      <c r="A418" s="197">
        <f t="shared" si="279"/>
        <v>408</v>
      </c>
      <c r="B418" s="198">
        <f>Data!B418</f>
        <v>22</v>
      </c>
      <c r="D418" s="112">
        <f t="shared" si="274"/>
        <v>2</v>
      </c>
      <c r="E418" s="116" t="str">
        <f t="shared" si="275"/>
        <v>A</v>
      </c>
      <c r="G418" s="66" t="str">
        <f t="shared" si="247"/>
        <v>L</v>
      </c>
      <c r="H418" s="66">
        <f t="shared" si="276"/>
        <v>1</v>
      </c>
      <c r="I418" s="66">
        <f t="shared" si="248"/>
        <v>4</v>
      </c>
      <c r="J418" s="66">
        <f t="shared" si="280"/>
        <v>2</v>
      </c>
      <c r="K418" s="106">
        <f t="shared" si="249"/>
        <v>5</v>
      </c>
      <c r="L418" s="106">
        <f t="shared" si="250"/>
        <v>0</v>
      </c>
      <c r="M418" s="154">
        <f t="shared" si="251"/>
        <v>-121</v>
      </c>
      <c r="O418" s="66" t="str">
        <f t="shared" si="252"/>
        <v>W</v>
      </c>
      <c r="P418" s="66">
        <f t="shared" si="253"/>
        <v>2</v>
      </c>
      <c r="Q418" s="66">
        <f t="shared" si="254"/>
        <v>4</v>
      </c>
      <c r="R418" s="66">
        <f t="shared" si="277"/>
        <v>2</v>
      </c>
      <c r="S418" s="106">
        <f t="shared" si="255"/>
        <v>5</v>
      </c>
      <c r="T418" s="106">
        <f t="shared" si="256"/>
        <v>15</v>
      </c>
      <c r="U418" s="154">
        <f t="shared" si="257"/>
        <v>260</v>
      </c>
      <c r="W418" s="66" t="str">
        <f t="shared" si="258"/>
        <v>L</v>
      </c>
      <c r="X418" s="66">
        <f t="shared" si="259"/>
        <v>2</v>
      </c>
      <c r="Y418" s="66">
        <f t="shared" si="260"/>
        <v>1</v>
      </c>
      <c r="Z418" s="66">
        <f t="shared" si="261"/>
        <v>1</v>
      </c>
      <c r="AA418" s="106">
        <f t="shared" si="262"/>
        <v>1</v>
      </c>
      <c r="AB418" s="106">
        <f t="shared" si="263"/>
        <v>0</v>
      </c>
      <c r="AC418" s="154">
        <f t="shared" si="264"/>
        <v>46</v>
      </c>
      <c r="AD418" s="155">
        <f t="shared" si="265"/>
        <v>122</v>
      </c>
      <c r="AF418" s="66" t="str">
        <f t="shared" si="266"/>
        <v>L</v>
      </c>
      <c r="AG418" s="66">
        <f t="shared" si="285"/>
        <v>2</v>
      </c>
      <c r="AH418" s="66">
        <f t="shared" si="267"/>
        <v>6</v>
      </c>
      <c r="AI418" s="66">
        <f t="shared" si="268"/>
        <v>1</v>
      </c>
      <c r="AJ418" s="106">
        <f t="shared" si="269"/>
        <v>13</v>
      </c>
      <c r="AK418" s="106">
        <f t="shared" si="270"/>
        <v>0</v>
      </c>
      <c r="AL418" s="154">
        <f t="shared" si="271"/>
        <v>328</v>
      </c>
      <c r="AM418" s="155">
        <f t="shared" si="272"/>
        <v>505</v>
      </c>
      <c r="AO418" s="66" t="str">
        <f t="shared" si="281"/>
        <v>L</v>
      </c>
      <c r="AP418" s="66">
        <f t="shared" si="278"/>
        <v>2</v>
      </c>
      <c r="AQ418" s="66">
        <f t="shared" si="282"/>
        <v>4</v>
      </c>
      <c r="AR418" s="66">
        <f t="shared" si="283"/>
        <v>2</v>
      </c>
      <c r="AS418" s="106">
        <f t="shared" si="273"/>
        <v>5</v>
      </c>
      <c r="AT418" s="106">
        <f t="shared" si="286"/>
        <v>0</v>
      </c>
      <c r="AU418" s="154">
        <f t="shared" si="284"/>
        <v>-922</v>
      </c>
    </row>
    <row r="419" spans="1:47">
      <c r="A419" s="197">
        <f t="shared" si="279"/>
        <v>409</v>
      </c>
      <c r="B419" s="198">
        <f>Data!B419</f>
        <v>3</v>
      </c>
      <c r="D419" s="112">
        <f t="shared" si="274"/>
        <v>1</v>
      </c>
      <c r="E419" s="116" t="str">
        <f t="shared" si="275"/>
        <v>C</v>
      </c>
      <c r="G419" s="66" t="str">
        <f t="shared" si="247"/>
        <v>W</v>
      </c>
      <c r="H419" s="66">
        <f t="shared" si="276"/>
        <v>1</v>
      </c>
      <c r="I419" s="66">
        <f t="shared" si="248"/>
        <v>5</v>
      </c>
      <c r="J419" s="66">
        <f t="shared" si="280"/>
        <v>1</v>
      </c>
      <c r="K419" s="106">
        <f t="shared" si="249"/>
        <v>8</v>
      </c>
      <c r="L419" s="106">
        <f t="shared" si="250"/>
        <v>15</v>
      </c>
      <c r="M419" s="154">
        <f t="shared" si="251"/>
        <v>-114</v>
      </c>
      <c r="O419" s="66" t="str">
        <f t="shared" si="252"/>
        <v>L</v>
      </c>
      <c r="P419" s="66">
        <f t="shared" si="253"/>
        <v>2</v>
      </c>
      <c r="Q419" s="66">
        <f t="shared" si="254"/>
        <v>5</v>
      </c>
      <c r="R419" s="66">
        <f t="shared" si="277"/>
        <v>1</v>
      </c>
      <c r="S419" s="106">
        <f t="shared" si="255"/>
        <v>8</v>
      </c>
      <c r="T419" s="106">
        <f t="shared" si="256"/>
        <v>0</v>
      </c>
      <c r="U419" s="154">
        <f t="shared" si="257"/>
        <v>252</v>
      </c>
      <c r="W419" s="66" t="str">
        <f t="shared" si="258"/>
        <v>L</v>
      </c>
      <c r="X419" s="66">
        <f t="shared" si="259"/>
        <v>2</v>
      </c>
      <c r="Y419" s="66">
        <f t="shared" si="260"/>
        <v>1</v>
      </c>
      <c r="Z419" s="66">
        <f t="shared" si="261"/>
        <v>2</v>
      </c>
      <c r="AA419" s="106">
        <f t="shared" si="262"/>
        <v>1</v>
      </c>
      <c r="AB419" s="106">
        <f t="shared" si="263"/>
        <v>0</v>
      </c>
      <c r="AC419" s="154">
        <f t="shared" si="264"/>
        <v>45</v>
      </c>
      <c r="AD419" s="155">
        <f t="shared" si="265"/>
        <v>122</v>
      </c>
      <c r="AF419" s="66" t="str">
        <f t="shared" si="266"/>
        <v>L</v>
      </c>
      <c r="AG419" s="66">
        <f t="shared" si="285"/>
        <v>1</v>
      </c>
      <c r="AH419" s="66">
        <f t="shared" si="267"/>
        <v>6</v>
      </c>
      <c r="AI419" s="66">
        <f t="shared" si="268"/>
        <v>2</v>
      </c>
      <c r="AJ419" s="106">
        <f t="shared" si="269"/>
        <v>13</v>
      </c>
      <c r="AK419" s="106">
        <f t="shared" si="270"/>
        <v>0</v>
      </c>
      <c r="AL419" s="154">
        <f t="shared" si="271"/>
        <v>315</v>
      </c>
      <c r="AM419" s="155">
        <f t="shared" si="272"/>
        <v>505</v>
      </c>
      <c r="AO419" s="66" t="str">
        <f t="shared" si="281"/>
        <v>L</v>
      </c>
      <c r="AP419" s="66">
        <f t="shared" si="278"/>
        <v>1</v>
      </c>
      <c r="AQ419" s="66">
        <f t="shared" si="282"/>
        <v>5</v>
      </c>
      <c r="AR419" s="66">
        <f t="shared" si="283"/>
        <v>1</v>
      </c>
      <c r="AS419" s="106">
        <f t="shared" si="273"/>
        <v>8</v>
      </c>
      <c r="AT419" s="106">
        <f t="shared" si="286"/>
        <v>0</v>
      </c>
      <c r="AU419" s="154">
        <f t="shared" si="284"/>
        <v>-930</v>
      </c>
    </row>
    <row r="420" spans="1:47">
      <c r="A420" s="197">
        <f t="shared" si="279"/>
        <v>410</v>
      </c>
      <c r="B420" s="198">
        <f>Data!B420</f>
        <v>6</v>
      </c>
      <c r="D420" s="112">
        <f t="shared" si="274"/>
        <v>1</v>
      </c>
      <c r="E420" s="116" t="str">
        <f t="shared" si="275"/>
        <v>C</v>
      </c>
      <c r="G420" s="66" t="str">
        <f t="shared" si="247"/>
        <v>W</v>
      </c>
      <c r="H420" s="66">
        <f t="shared" si="276"/>
        <v>1</v>
      </c>
      <c r="I420" s="66">
        <f t="shared" si="248"/>
        <v>5</v>
      </c>
      <c r="J420" s="66">
        <f t="shared" si="280"/>
        <v>2</v>
      </c>
      <c r="K420" s="106">
        <f t="shared" si="249"/>
        <v>8</v>
      </c>
      <c r="L420" s="106">
        <f t="shared" si="250"/>
        <v>24</v>
      </c>
      <c r="M420" s="154">
        <f t="shared" si="251"/>
        <v>-98</v>
      </c>
      <c r="O420" s="66" t="str">
        <f t="shared" si="252"/>
        <v>L</v>
      </c>
      <c r="P420" s="66">
        <f t="shared" si="253"/>
        <v>2</v>
      </c>
      <c r="Q420" s="66">
        <f t="shared" si="254"/>
        <v>5</v>
      </c>
      <c r="R420" s="66">
        <f t="shared" si="277"/>
        <v>2</v>
      </c>
      <c r="S420" s="106">
        <f t="shared" si="255"/>
        <v>8</v>
      </c>
      <c r="T420" s="106">
        <f t="shared" si="256"/>
        <v>0</v>
      </c>
      <c r="U420" s="154">
        <f t="shared" si="257"/>
        <v>244</v>
      </c>
      <c r="W420" s="66" t="str">
        <f t="shared" si="258"/>
        <v>L</v>
      </c>
      <c r="X420" s="66">
        <f t="shared" si="259"/>
        <v>2</v>
      </c>
      <c r="Y420" s="66">
        <f t="shared" si="260"/>
        <v>2</v>
      </c>
      <c r="Z420" s="66">
        <f t="shared" si="261"/>
        <v>1</v>
      </c>
      <c r="AA420" s="106">
        <f t="shared" si="262"/>
        <v>2</v>
      </c>
      <c r="AB420" s="106">
        <f t="shared" si="263"/>
        <v>0</v>
      </c>
      <c r="AC420" s="154">
        <f t="shared" si="264"/>
        <v>43</v>
      </c>
      <c r="AD420" s="155">
        <f t="shared" si="265"/>
        <v>122</v>
      </c>
      <c r="AF420" s="66" t="str">
        <f t="shared" si="266"/>
        <v>W</v>
      </c>
      <c r="AG420" s="66">
        <f t="shared" si="285"/>
        <v>1</v>
      </c>
      <c r="AH420" s="66">
        <f t="shared" si="267"/>
        <v>7</v>
      </c>
      <c r="AI420" s="66">
        <f t="shared" si="268"/>
        <v>1</v>
      </c>
      <c r="AJ420" s="106">
        <f t="shared" si="269"/>
        <v>21</v>
      </c>
      <c r="AK420" s="106">
        <f t="shared" si="270"/>
        <v>39</v>
      </c>
      <c r="AL420" s="154">
        <f t="shared" si="271"/>
        <v>333</v>
      </c>
      <c r="AM420" s="155">
        <f t="shared" si="272"/>
        <v>505</v>
      </c>
      <c r="AO420" s="66" t="str">
        <f t="shared" si="281"/>
        <v>W</v>
      </c>
      <c r="AP420" s="66">
        <f t="shared" si="278"/>
        <v>1</v>
      </c>
      <c r="AQ420" s="66">
        <f t="shared" si="282"/>
        <v>5</v>
      </c>
      <c r="AR420" s="66">
        <f t="shared" si="283"/>
        <v>2</v>
      </c>
      <c r="AS420" s="106">
        <f t="shared" si="273"/>
        <v>8</v>
      </c>
      <c r="AT420" s="106">
        <f t="shared" si="286"/>
        <v>24</v>
      </c>
      <c r="AU420" s="154">
        <f t="shared" si="284"/>
        <v>-914</v>
      </c>
    </row>
    <row r="421" spans="1:47">
      <c r="A421" s="197">
        <f t="shared" si="279"/>
        <v>411</v>
      </c>
      <c r="B421" s="198">
        <f>Data!B421</f>
        <v>1</v>
      </c>
      <c r="D421" s="112">
        <f t="shared" si="274"/>
        <v>1</v>
      </c>
      <c r="E421" s="116" t="str">
        <f t="shared" si="275"/>
        <v>A</v>
      </c>
      <c r="G421" s="66" t="str">
        <f t="shared" si="247"/>
        <v>W</v>
      </c>
      <c r="H421" s="66">
        <f t="shared" si="276"/>
        <v>1</v>
      </c>
      <c r="I421" s="66">
        <f t="shared" si="248"/>
        <v>6</v>
      </c>
      <c r="J421" s="66">
        <f t="shared" si="280"/>
        <v>1</v>
      </c>
      <c r="K421" s="106">
        <f t="shared" si="249"/>
        <v>13</v>
      </c>
      <c r="L421" s="106">
        <f t="shared" si="250"/>
        <v>24</v>
      </c>
      <c r="M421" s="154">
        <f t="shared" si="251"/>
        <v>-87</v>
      </c>
      <c r="O421" s="66" t="str">
        <f t="shared" si="252"/>
        <v>L</v>
      </c>
      <c r="P421" s="66">
        <f t="shared" si="253"/>
        <v>2</v>
      </c>
      <c r="Q421" s="66">
        <f t="shared" si="254"/>
        <v>6</v>
      </c>
      <c r="R421" s="66">
        <f t="shared" si="277"/>
        <v>1</v>
      </c>
      <c r="S421" s="106">
        <f t="shared" si="255"/>
        <v>13</v>
      </c>
      <c r="T421" s="106">
        <f t="shared" si="256"/>
        <v>0</v>
      </c>
      <c r="U421" s="154">
        <f t="shared" si="257"/>
        <v>231</v>
      </c>
      <c r="W421" s="66" t="str">
        <f t="shared" si="258"/>
        <v>L</v>
      </c>
      <c r="X421" s="66">
        <f t="shared" si="259"/>
        <v>2</v>
      </c>
      <c r="Y421" s="66">
        <f t="shared" si="260"/>
        <v>2</v>
      </c>
      <c r="Z421" s="66">
        <f t="shared" si="261"/>
        <v>2</v>
      </c>
      <c r="AA421" s="106">
        <f t="shared" si="262"/>
        <v>2</v>
      </c>
      <c r="AB421" s="106">
        <f t="shared" si="263"/>
        <v>0</v>
      </c>
      <c r="AC421" s="154">
        <f t="shared" si="264"/>
        <v>41</v>
      </c>
      <c r="AD421" s="155">
        <f t="shared" si="265"/>
        <v>122</v>
      </c>
      <c r="AF421" s="66" t="str">
        <f t="shared" si="266"/>
        <v>W</v>
      </c>
      <c r="AG421" s="66">
        <f t="shared" si="285"/>
        <v>1</v>
      </c>
      <c r="AH421" s="66">
        <f t="shared" si="267"/>
        <v>7</v>
      </c>
      <c r="AI421" s="66">
        <f t="shared" si="268"/>
        <v>2</v>
      </c>
      <c r="AJ421" s="106">
        <f t="shared" si="269"/>
        <v>21</v>
      </c>
      <c r="AK421" s="106">
        <f t="shared" si="270"/>
        <v>63</v>
      </c>
      <c r="AL421" s="154">
        <f t="shared" si="271"/>
        <v>375</v>
      </c>
      <c r="AM421" s="155">
        <f t="shared" si="272"/>
        <v>505</v>
      </c>
      <c r="AO421" s="66" t="str">
        <f t="shared" si="281"/>
        <v>W</v>
      </c>
      <c r="AP421" s="66">
        <f t="shared" si="278"/>
        <v>1</v>
      </c>
      <c r="AQ421" s="66">
        <f t="shared" si="282"/>
        <v>6</v>
      </c>
      <c r="AR421" s="66">
        <f t="shared" si="283"/>
        <v>1</v>
      </c>
      <c r="AS421" s="106">
        <f t="shared" si="273"/>
        <v>13</v>
      </c>
      <c r="AT421" s="106">
        <f t="shared" si="286"/>
        <v>24</v>
      </c>
      <c r="AU421" s="154">
        <f t="shared" si="284"/>
        <v>-903</v>
      </c>
    </row>
    <row r="422" spans="1:47">
      <c r="A422" s="197">
        <f t="shared" si="279"/>
        <v>412</v>
      </c>
      <c r="B422" s="198">
        <f>Data!B422</f>
        <v>6</v>
      </c>
      <c r="D422" s="112">
        <f t="shared" si="274"/>
        <v>1</v>
      </c>
      <c r="E422" s="116" t="str">
        <f t="shared" si="275"/>
        <v>C</v>
      </c>
      <c r="G422" s="66" t="str">
        <f t="shared" si="247"/>
        <v>W</v>
      </c>
      <c r="H422" s="66">
        <f t="shared" si="276"/>
        <v>1</v>
      </c>
      <c r="I422" s="66">
        <f t="shared" si="248"/>
        <v>6</v>
      </c>
      <c r="J422" s="66">
        <f t="shared" si="280"/>
        <v>2</v>
      </c>
      <c r="K422" s="106">
        <f t="shared" si="249"/>
        <v>13</v>
      </c>
      <c r="L422" s="106">
        <f t="shared" si="250"/>
        <v>39</v>
      </c>
      <c r="M422" s="154">
        <f t="shared" si="251"/>
        <v>-61</v>
      </c>
      <c r="O422" s="66" t="str">
        <f t="shared" si="252"/>
        <v>L</v>
      </c>
      <c r="P422" s="66">
        <f t="shared" si="253"/>
        <v>2</v>
      </c>
      <c r="Q422" s="66">
        <f t="shared" si="254"/>
        <v>6</v>
      </c>
      <c r="R422" s="66">
        <f t="shared" si="277"/>
        <v>2</v>
      </c>
      <c r="S422" s="106">
        <f t="shared" si="255"/>
        <v>13</v>
      </c>
      <c r="T422" s="106">
        <f t="shared" si="256"/>
        <v>0</v>
      </c>
      <c r="U422" s="154">
        <f t="shared" si="257"/>
        <v>218</v>
      </c>
      <c r="W422" s="66" t="str">
        <f t="shared" si="258"/>
        <v>L</v>
      </c>
      <c r="X422" s="66">
        <f t="shared" si="259"/>
        <v>2</v>
      </c>
      <c r="Y422" s="66">
        <f t="shared" si="260"/>
        <v>3</v>
      </c>
      <c r="Z422" s="66">
        <f t="shared" si="261"/>
        <v>1</v>
      </c>
      <c r="AA422" s="106">
        <f t="shared" si="262"/>
        <v>3</v>
      </c>
      <c r="AB422" s="106">
        <f t="shared" si="263"/>
        <v>0</v>
      </c>
      <c r="AC422" s="154">
        <f t="shared" si="264"/>
        <v>38</v>
      </c>
      <c r="AD422" s="155">
        <f t="shared" si="265"/>
        <v>122</v>
      </c>
      <c r="AF422" s="66" t="str">
        <f t="shared" si="266"/>
        <v>W</v>
      </c>
      <c r="AG422" s="66">
        <f t="shared" si="285"/>
        <v>1</v>
      </c>
      <c r="AH422" s="66">
        <f t="shared" si="267"/>
        <v>8</v>
      </c>
      <c r="AI422" s="66">
        <f t="shared" si="268"/>
        <v>1</v>
      </c>
      <c r="AJ422" s="106">
        <f t="shared" si="269"/>
        <v>34</v>
      </c>
      <c r="AK422" s="106">
        <f t="shared" si="270"/>
        <v>63</v>
      </c>
      <c r="AL422" s="154">
        <f t="shared" si="271"/>
        <v>404</v>
      </c>
      <c r="AM422" s="155">
        <f t="shared" si="272"/>
        <v>505</v>
      </c>
      <c r="AO422" s="66" t="str">
        <f t="shared" si="281"/>
        <v>W</v>
      </c>
      <c r="AP422" s="66">
        <f t="shared" si="278"/>
        <v>1</v>
      </c>
      <c r="AQ422" s="66">
        <f t="shared" si="282"/>
        <v>6</v>
      </c>
      <c r="AR422" s="66">
        <f t="shared" si="283"/>
        <v>2</v>
      </c>
      <c r="AS422" s="106">
        <f t="shared" si="273"/>
        <v>13</v>
      </c>
      <c r="AT422" s="106">
        <f t="shared" si="286"/>
        <v>39</v>
      </c>
      <c r="AU422" s="154">
        <f t="shared" si="284"/>
        <v>-877</v>
      </c>
    </row>
    <row r="423" spans="1:47">
      <c r="A423" s="197">
        <f t="shared" si="279"/>
        <v>413</v>
      </c>
      <c r="B423" s="198">
        <f>Data!B423</f>
        <v>23</v>
      </c>
      <c r="D423" s="112">
        <f t="shared" si="274"/>
        <v>2</v>
      </c>
      <c r="E423" s="116" t="str">
        <f t="shared" si="275"/>
        <v>B</v>
      </c>
      <c r="G423" s="66" t="str">
        <f t="shared" si="247"/>
        <v>L</v>
      </c>
      <c r="H423" s="66">
        <f t="shared" si="276"/>
        <v>1</v>
      </c>
      <c r="I423" s="66">
        <f t="shared" si="248"/>
        <v>7</v>
      </c>
      <c r="J423" s="66">
        <f t="shared" si="280"/>
        <v>1</v>
      </c>
      <c r="K423" s="106">
        <f t="shared" si="249"/>
        <v>21</v>
      </c>
      <c r="L423" s="106">
        <f t="shared" si="250"/>
        <v>0</v>
      </c>
      <c r="M423" s="154">
        <f t="shared" si="251"/>
        <v>-82</v>
      </c>
      <c r="O423" s="66" t="str">
        <f t="shared" si="252"/>
        <v>W</v>
      </c>
      <c r="P423" s="66">
        <f t="shared" si="253"/>
        <v>2</v>
      </c>
      <c r="Q423" s="66">
        <f t="shared" si="254"/>
        <v>7</v>
      </c>
      <c r="R423" s="66">
        <f t="shared" si="277"/>
        <v>1</v>
      </c>
      <c r="S423" s="106">
        <f t="shared" si="255"/>
        <v>21</v>
      </c>
      <c r="T423" s="106">
        <f t="shared" si="256"/>
        <v>39</v>
      </c>
      <c r="U423" s="154">
        <f t="shared" si="257"/>
        <v>236</v>
      </c>
      <c r="W423" s="66" t="str">
        <f t="shared" si="258"/>
        <v>W</v>
      </c>
      <c r="X423" s="66">
        <f t="shared" si="259"/>
        <v>2</v>
      </c>
      <c r="Y423" s="66">
        <f t="shared" si="260"/>
        <v>3</v>
      </c>
      <c r="Z423" s="66">
        <f t="shared" si="261"/>
        <v>2</v>
      </c>
      <c r="AA423" s="106">
        <f t="shared" si="262"/>
        <v>3</v>
      </c>
      <c r="AB423" s="106">
        <f t="shared" si="263"/>
        <v>9</v>
      </c>
      <c r="AC423" s="154">
        <f t="shared" si="264"/>
        <v>44</v>
      </c>
      <c r="AD423" s="155">
        <f t="shared" si="265"/>
        <v>122</v>
      </c>
      <c r="AF423" s="66" t="str">
        <f t="shared" si="266"/>
        <v>L</v>
      </c>
      <c r="AG423" s="66">
        <f t="shared" si="285"/>
        <v>2</v>
      </c>
      <c r="AH423" s="66">
        <f t="shared" si="267"/>
        <v>8</v>
      </c>
      <c r="AI423" s="66">
        <f t="shared" si="268"/>
        <v>2</v>
      </c>
      <c r="AJ423" s="106">
        <f t="shared" si="269"/>
        <v>34</v>
      </c>
      <c r="AK423" s="106">
        <f t="shared" si="270"/>
        <v>0</v>
      </c>
      <c r="AL423" s="154">
        <f t="shared" si="271"/>
        <v>370</v>
      </c>
      <c r="AM423" s="155">
        <f t="shared" si="272"/>
        <v>505</v>
      </c>
      <c r="AO423" s="66" t="str">
        <f t="shared" si="281"/>
        <v>L</v>
      </c>
      <c r="AP423" s="66">
        <f t="shared" si="278"/>
        <v>2</v>
      </c>
      <c r="AQ423" s="66">
        <f t="shared" si="282"/>
        <v>7</v>
      </c>
      <c r="AR423" s="66">
        <f t="shared" si="283"/>
        <v>1</v>
      </c>
      <c r="AS423" s="106">
        <f t="shared" si="273"/>
        <v>21</v>
      </c>
      <c r="AT423" s="106">
        <f t="shared" si="286"/>
        <v>0</v>
      </c>
      <c r="AU423" s="154">
        <f t="shared" si="284"/>
        <v>-898</v>
      </c>
    </row>
    <row r="424" spans="1:47">
      <c r="A424" s="197">
        <f t="shared" si="279"/>
        <v>414</v>
      </c>
      <c r="B424" s="198">
        <f>Data!B424</f>
        <v>7</v>
      </c>
      <c r="D424" s="112">
        <f t="shared" si="274"/>
        <v>1</v>
      </c>
      <c r="E424" s="116" t="str">
        <f t="shared" si="275"/>
        <v>A</v>
      </c>
      <c r="G424" s="66" t="str">
        <f t="shared" si="247"/>
        <v>W</v>
      </c>
      <c r="H424" s="66">
        <f t="shared" si="276"/>
        <v>1</v>
      </c>
      <c r="I424" s="66">
        <f t="shared" si="248"/>
        <v>7</v>
      </c>
      <c r="J424" s="66">
        <f t="shared" si="280"/>
        <v>2</v>
      </c>
      <c r="K424" s="106">
        <f t="shared" si="249"/>
        <v>21</v>
      </c>
      <c r="L424" s="106">
        <f t="shared" si="250"/>
        <v>63</v>
      </c>
      <c r="M424" s="154">
        <f t="shared" si="251"/>
        <v>-40</v>
      </c>
      <c r="O424" s="66" t="str">
        <f t="shared" si="252"/>
        <v>L</v>
      </c>
      <c r="P424" s="66">
        <f t="shared" si="253"/>
        <v>2</v>
      </c>
      <c r="Q424" s="66">
        <f t="shared" si="254"/>
        <v>7</v>
      </c>
      <c r="R424" s="66">
        <f t="shared" si="277"/>
        <v>2</v>
      </c>
      <c r="S424" s="106">
        <f t="shared" si="255"/>
        <v>21</v>
      </c>
      <c r="T424" s="106">
        <f t="shared" si="256"/>
        <v>0</v>
      </c>
      <c r="U424" s="154">
        <f t="shared" si="257"/>
        <v>215</v>
      </c>
      <c r="W424" s="66" t="str">
        <f t="shared" si="258"/>
        <v>L</v>
      </c>
      <c r="X424" s="66">
        <f t="shared" si="259"/>
        <v>2</v>
      </c>
      <c r="Y424" s="66">
        <f t="shared" si="260"/>
        <v>4</v>
      </c>
      <c r="Z424" s="66">
        <f t="shared" si="261"/>
        <v>1</v>
      </c>
      <c r="AA424" s="106">
        <f t="shared" si="262"/>
        <v>5</v>
      </c>
      <c r="AB424" s="106">
        <f t="shared" si="263"/>
        <v>0</v>
      </c>
      <c r="AC424" s="154">
        <f t="shared" si="264"/>
        <v>39</v>
      </c>
      <c r="AD424" s="155">
        <f t="shared" si="265"/>
        <v>122</v>
      </c>
      <c r="AF424" s="66" t="str">
        <f t="shared" si="266"/>
        <v>L</v>
      </c>
      <c r="AG424" s="66">
        <f t="shared" si="285"/>
        <v>1</v>
      </c>
      <c r="AH424" s="66">
        <f t="shared" si="267"/>
        <v>1</v>
      </c>
      <c r="AI424" s="66">
        <f t="shared" si="268"/>
        <v>1</v>
      </c>
      <c r="AJ424" s="106">
        <f t="shared" si="269"/>
        <v>1</v>
      </c>
      <c r="AK424" s="106">
        <f t="shared" si="270"/>
        <v>0</v>
      </c>
      <c r="AL424" s="154">
        <f t="shared" si="271"/>
        <v>369</v>
      </c>
      <c r="AM424" s="155">
        <f t="shared" si="272"/>
        <v>505</v>
      </c>
      <c r="AO424" s="66" t="str">
        <f t="shared" si="281"/>
        <v>L</v>
      </c>
      <c r="AP424" s="66">
        <f t="shared" si="278"/>
        <v>1</v>
      </c>
      <c r="AQ424" s="66">
        <f t="shared" si="282"/>
        <v>7</v>
      </c>
      <c r="AR424" s="66">
        <f t="shared" si="283"/>
        <v>2</v>
      </c>
      <c r="AS424" s="106">
        <f t="shared" si="273"/>
        <v>21</v>
      </c>
      <c r="AT424" s="106">
        <f t="shared" si="286"/>
        <v>0</v>
      </c>
      <c r="AU424" s="154">
        <f t="shared" si="284"/>
        <v>-919</v>
      </c>
    </row>
    <row r="425" spans="1:47">
      <c r="A425" s="197">
        <f t="shared" si="279"/>
        <v>415</v>
      </c>
      <c r="B425" s="198">
        <f>Data!B425</f>
        <v>13</v>
      </c>
      <c r="D425" s="112">
        <f t="shared" si="274"/>
        <v>2</v>
      </c>
      <c r="E425" s="116" t="str">
        <f t="shared" si="275"/>
        <v>A</v>
      </c>
      <c r="G425" s="66" t="str">
        <f t="shared" si="247"/>
        <v>L</v>
      </c>
      <c r="H425" s="66">
        <f t="shared" si="276"/>
        <v>1</v>
      </c>
      <c r="I425" s="66">
        <f t="shared" si="248"/>
        <v>8</v>
      </c>
      <c r="J425" s="66">
        <f t="shared" si="280"/>
        <v>1</v>
      </c>
      <c r="K425" s="106">
        <f t="shared" si="249"/>
        <v>34</v>
      </c>
      <c r="L425" s="106">
        <f t="shared" si="250"/>
        <v>0</v>
      </c>
      <c r="M425" s="154">
        <f t="shared" si="251"/>
        <v>-74</v>
      </c>
      <c r="O425" s="66" t="str">
        <f t="shared" si="252"/>
        <v>W</v>
      </c>
      <c r="P425" s="66">
        <f t="shared" si="253"/>
        <v>2</v>
      </c>
      <c r="Q425" s="66">
        <f t="shared" si="254"/>
        <v>8</v>
      </c>
      <c r="R425" s="66">
        <f t="shared" si="277"/>
        <v>1</v>
      </c>
      <c r="S425" s="106">
        <f t="shared" si="255"/>
        <v>34</v>
      </c>
      <c r="T425" s="106">
        <f t="shared" si="256"/>
        <v>63</v>
      </c>
      <c r="U425" s="154">
        <f t="shared" si="257"/>
        <v>244</v>
      </c>
      <c r="W425" s="66" t="str">
        <f t="shared" si="258"/>
        <v>W</v>
      </c>
      <c r="X425" s="66">
        <f t="shared" si="259"/>
        <v>2</v>
      </c>
      <c r="Y425" s="66">
        <f t="shared" si="260"/>
        <v>4</v>
      </c>
      <c r="Z425" s="66">
        <f t="shared" si="261"/>
        <v>2</v>
      </c>
      <c r="AA425" s="106">
        <f t="shared" si="262"/>
        <v>5</v>
      </c>
      <c r="AB425" s="106">
        <f t="shared" si="263"/>
        <v>15</v>
      </c>
      <c r="AC425" s="154">
        <f t="shared" si="264"/>
        <v>49</v>
      </c>
      <c r="AD425" s="155">
        <f t="shared" si="265"/>
        <v>122</v>
      </c>
      <c r="AF425" s="66" t="str">
        <f t="shared" si="266"/>
        <v>L</v>
      </c>
      <c r="AG425" s="66">
        <f t="shared" si="285"/>
        <v>2</v>
      </c>
      <c r="AH425" s="66">
        <f t="shared" si="267"/>
        <v>1</v>
      </c>
      <c r="AI425" s="66">
        <f t="shared" si="268"/>
        <v>2</v>
      </c>
      <c r="AJ425" s="106">
        <f t="shared" si="269"/>
        <v>1</v>
      </c>
      <c r="AK425" s="106">
        <f t="shared" si="270"/>
        <v>0</v>
      </c>
      <c r="AL425" s="154">
        <f t="shared" si="271"/>
        <v>368</v>
      </c>
      <c r="AM425" s="155">
        <f t="shared" si="272"/>
        <v>505</v>
      </c>
      <c r="AO425" s="66" t="str">
        <f t="shared" si="281"/>
        <v>L</v>
      </c>
      <c r="AP425" s="66">
        <f t="shared" si="278"/>
        <v>2</v>
      </c>
      <c r="AQ425" s="66">
        <f t="shared" si="282"/>
        <v>8</v>
      </c>
      <c r="AR425" s="66">
        <f t="shared" si="283"/>
        <v>1</v>
      </c>
      <c r="AS425" s="106">
        <f t="shared" si="273"/>
        <v>34</v>
      </c>
      <c r="AT425" s="106">
        <f t="shared" si="286"/>
        <v>0</v>
      </c>
      <c r="AU425" s="154">
        <f t="shared" si="284"/>
        <v>-953</v>
      </c>
    </row>
    <row r="426" spans="1:47">
      <c r="A426" s="197">
        <f t="shared" si="279"/>
        <v>416</v>
      </c>
      <c r="B426" s="198">
        <f>Data!B426</f>
        <v>11</v>
      </c>
      <c r="D426" s="112">
        <f t="shared" si="274"/>
        <v>1</v>
      </c>
      <c r="E426" s="116" t="str">
        <f t="shared" si="275"/>
        <v>B</v>
      </c>
      <c r="G426" s="66" t="str">
        <f t="shared" si="247"/>
        <v>W</v>
      </c>
      <c r="H426" s="66">
        <f t="shared" si="276"/>
        <v>1</v>
      </c>
      <c r="I426" s="66">
        <f t="shared" si="248"/>
        <v>8</v>
      </c>
      <c r="J426" s="66">
        <f t="shared" si="280"/>
        <v>2</v>
      </c>
      <c r="K426" s="106">
        <f t="shared" si="249"/>
        <v>34</v>
      </c>
      <c r="L426" s="106">
        <f t="shared" si="250"/>
        <v>102</v>
      </c>
      <c r="M426" s="154">
        <f t="shared" si="251"/>
        <v>-6</v>
      </c>
      <c r="O426" s="66" t="str">
        <f t="shared" si="252"/>
        <v>L</v>
      </c>
      <c r="P426" s="66">
        <f t="shared" si="253"/>
        <v>2</v>
      </c>
      <c r="Q426" s="66">
        <f t="shared" si="254"/>
        <v>8</v>
      </c>
      <c r="R426" s="66">
        <f t="shared" si="277"/>
        <v>2</v>
      </c>
      <c r="S426" s="106">
        <f t="shared" si="255"/>
        <v>34</v>
      </c>
      <c r="T426" s="106">
        <f t="shared" si="256"/>
        <v>0</v>
      </c>
      <c r="U426" s="154">
        <f t="shared" si="257"/>
        <v>210</v>
      </c>
      <c r="W426" s="66" t="str">
        <f t="shared" si="258"/>
        <v>L</v>
      </c>
      <c r="X426" s="66">
        <f t="shared" si="259"/>
        <v>2</v>
      </c>
      <c r="Y426" s="66">
        <f t="shared" si="260"/>
        <v>5</v>
      </c>
      <c r="Z426" s="66">
        <f t="shared" si="261"/>
        <v>1</v>
      </c>
      <c r="AA426" s="106">
        <f t="shared" si="262"/>
        <v>8</v>
      </c>
      <c r="AB426" s="106">
        <f t="shared" si="263"/>
        <v>0</v>
      </c>
      <c r="AC426" s="154">
        <f t="shared" si="264"/>
        <v>41</v>
      </c>
      <c r="AD426" s="155">
        <f t="shared" si="265"/>
        <v>122</v>
      </c>
      <c r="AF426" s="66" t="str">
        <f t="shared" si="266"/>
        <v>L</v>
      </c>
      <c r="AG426" s="66">
        <f t="shared" si="285"/>
        <v>1</v>
      </c>
      <c r="AH426" s="66">
        <f t="shared" si="267"/>
        <v>2</v>
      </c>
      <c r="AI426" s="66">
        <f t="shared" si="268"/>
        <v>1</v>
      </c>
      <c r="AJ426" s="106">
        <f t="shared" si="269"/>
        <v>2</v>
      </c>
      <c r="AK426" s="106">
        <f t="shared" si="270"/>
        <v>0</v>
      </c>
      <c r="AL426" s="154">
        <f t="shared" si="271"/>
        <v>366</v>
      </c>
      <c r="AM426" s="155">
        <f t="shared" si="272"/>
        <v>505</v>
      </c>
      <c r="AO426" s="66" t="str">
        <f t="shared" si="281"/>
        <v>L</v>
      </c>
      <c r="AP426" s="66">
        <f t="shared" si="278"/>
        <v>1</v>
      </c>
      <c r="AQ426" s="66">
        <f t="shared" si="282"/>
        <v>8</v>
      </c>
      <c r="AR426" s="66">
        <f t="shared" si="283"/>
        <v>2</v>
      </c>
      <c r="AS426" s="106">
        <f t="shared" si="273"/>
        <v>34</v>
      </c>
      <c r="AT426" s="106">
        <f t="shared" si="286"/>
        <v>0</v>
      </c>
      <c r="AU426" s="154">
        <f t="shared" si="284"/>
        <v>-987</v>
      </c>
    </row>
    <row r="427" spans="1:47">
      <c r="A427" s="197">
        <f t="shared" si="279"/>
        <v>417</v>
      </c>
      <c r="B427" s="198">
        <f>Data!B427</f>
        <v>21</v>
      </c>
      <c r="D427" s="112">
        <f t="shared" si="274"/>
        <v>2</v>
      </c>
      <c r="E427" s="116" t="str">
        <f t="shared" si="275"/>
        <v>C</v>
      </c>
      <c r="G427" s="66" t="str">
        <f t="shared" si="247"/>
        <v>L</v>
      </c>
      <c r="H427" s="66">
        <f t="shared" si="276"/>
        <v>1</v>
      </c>
      <c r="I427" s="66">
        <f t="shared" si="248"/>
        <v>1</v>
      </c>
      <c r="J427" s="66">
        <f t="shared" si="280"/>
        <v>1</v>
      </c>
      <c r="K427" s="106">
        <f t="shared" si="249"/>
        <v>1</v>
      </c>
      <c r="L427" s="106">
        <f t="shared" si="250"/>
        <v>0</v>
      </c>
      <c r="M427" s="154">
        <f t="shared" si="251"/>
        <v>-7</v>
      </c>
      <c r="O427" s="66" t="str">
        <f t="shared" si="252"/>
        <v>W</v>
      </c>
      <c r="P427" s="66">
        <f t="shared" si="253"/>
        <v>3</v>
      </c>
      <c r="Q427" s="66">
        <f t="shared" si="254"/>
        <v>1</v>
      </c>
      <c r="R427" s="66">
        <f t="shared" si="277"/>
        <v>1</v>
      </c>
      <c r="S427" s="106">
        <f t="shared" si="255"/>
        <v>1</v>
      </c>
      <c r="T427" s="106">
        <f t="shared" si="256"/>
        <v>102</v>
      </c>
      <c r="U427" s="154">
        <f t="shared" si="257"/>
        <v>311</v>
      </c>
      <c r="W427" s="66" t="str">
        <f t="shared" si="258"/>
        <v>W</v>
      </c>
      <c r="X427" s="66">
        <f t="shared" si="259"/>
        <v>2</v>
      </c>
      <c r="Y427" s="66">
        <f t="shared" si="260"/>
        <v>5</v>
      </c>
      <c r="Z427" s="66">
        <f t="shared" si="261"/>
        <v>2</v>
      </c>
      <c r="AA427" s="106">
        <f t="shared" si="262"/>
        <v>8</v>
      </c>
      <c r="AB427" s="106">
        <f t="shared" si="263"/>
        <v>24</v>
      </c>
      <c r="AC427" s="154">
        <f t="shared" si="264"/>
        <v>57</v>
      </c>
      <c r="AD427" s="155">
        <f t="shared" si="265"/>
        <v>122</v>
      </c>
      <c r="AF427" s="66" t="str">
        <f t="shared" si="266"/>
        <v>L</v>
      </c>
      <c r="AG427" s="66">
        <f t="shared" si="285"/>
        <v>2</v>
      </c>
      <c r="AH427" s="66">
        <f t="shared" si="267"/>
        <v>2</v>
      </c>
      <c r="AI427" s="66">
        <f t="shared" si="268"/>
        <v>2</v>
      </c>
      <c r="AJ427" s="106">
        <f t="shared" si="269"/>
        <v>2</v>
      </c>
      <c r="AK427" s="106">
        <f t="shared" si="270"/>
        <v>0</v>
      </c>
      <c r="AL427" s="154">
        <f t="shared" si="271"/>
        <v>364</v>
      </c>
      <c r="AM427" s="155">
        <f t="shared" si="272"/>
        <v>505</v>
      </c>
      <c r="AO427" s="66" t="str">
        <f t="shared" si="281"/>
        <v>L</v>
      </c>
      <c r="AP427" s="66">
        <f t="shared" si="278"/>
        <v>2</v>
      </c>
      <c r="AQ427" s="66">
        <f t="shared" si="282"/>
        <v>1</v>
      </c>
      <c r="AR427" s="66">
        <f t="shared" si="283"/>
        <v>1</v>
      </c>
      <c r="AS427" s="106">
        <f t="shared" si="273"/>
        <v>1</v>
      </c>
      <c r="AT427" s="106">
        <f t="shared" si="286"/>
        <v>0</v>
      </c>
      <c r="AU427" s="154">
        <f t="shared" si="284"/>
        <v>-988</v>
      </c>
    </row>
    <row r="428" spans="1:47">
      <c r="A428" s="197">
        <f t="shared" si="279"/>
        <v>418</v>
      </c>
      <c r="B428" s="198">
        <f>Data!B428</f>
        <v>33</v>
      </c>
      <c r="D428" s="112">
        <f t="shared" si="274"/>
        <v>3</v>
      </c>
      <c r="E428" s="116" t="str">
        <f t="shared" si="275"/>
        <v>C</v>
      </c>
      <c r="G428" s="66" t="str">
        <f t="shared" si="247"/>
        <v>L</v>
      </c>
      <c r="H428" s="66">
        <f t="shared" si="276"/>
        <v>1</v>
      </c>
      <c r="I428" s="66">
        <f t="shared" si="248"/>
        <v>1</v>
      </c>
      <c r="J428" s="66">
        <f t="shared" si="280"/>
        <v>2</v>
      </c>
      <c r="K428" s="106">
        <f t="shared" si="249"/>
        <v>1</v>
      </c>
      <c r="L428" s="106">
        <f t="shared" si="250"/>
        <v>0</v>
      </c>
      <c r="M428" s="154">
        <f t="shared" si="251"/>
        <v>-8</v>
      </c>
      <c r="O428" s="66" t="str">
        <f t="shared" si="252"/>
        <v>W</v>
      </c>
      <c r="P428" s="66">
        <f t="shared" si="253"/>
        <v>3</v>
      </c>
      <c r="Q428" s="66">
        <f t="shared" si="254"/>
        <v>1</v>
      </c>
      <c r="R428" s="66">
        <f t="shared" si="277"/>
        <v>2</v>
      </c>
      <c r="S428" s="106">
        <f t="shared" si="255"/>
        <v>1</v>
      </c>
      <c r="T428" s="106">
        <f t="shared" si="256"/>
        <v>3</v>
      </c>
      <c r="U428" s="154">
        <f t="shared" si="257"/>
        <v>313</v>
      </c>
      <c r="W428" s="66" t="str">
        <f t="shared" si="258"/>
        <v>L</v>
      </c>
      <c r="X428" s="66">
        <f t="shared" si="259"/>
        <v>2</v>
      </c>
      <c r="Y428" s="66">
        <f t="shared" si="260"/>
        <v>6</v>
      </c>
      <c r="Z428" s="66">
        <f t="shared" si="261"/>
        <v>1</v>
      </c>
      <c r="AA428" s="106">
        <f t="shared" si="262"/>
        <v>13</v>
      </c>
      <c r="AB428" s="106">
        <f t="shared" si="263"/>
        <v>0</v>
      </c>
      <c r="AC428" s="154">
        <f t="shared" si="264"/>
        <v>44</v>
      </c>
      <c r="AD428" s="155">
        <f t="shared" si="265"/>
        <v>122</v>
      </c>
      <c r="AF428" s="66" t="str">
        <f t="shared" si="266"/>
        <v>L</v>
      </c>
      <c r="AG428" s="66">
        <f t="shared" si="285"/>
        <v>3</v>
      </c>
      <c r="AH428" s="66">
        <f t="shared" si="267"/>
        <v>3</v>
      </c>
      <c r="AI428" s="66">
        <f t="shared" si="268"/>
        <v>1</v>
      </c>
      <c r="AJ428" s="106">
        <f t="shared" si="269"/>
        <v>3</v>
      </c>
      <c r="AK428" s="106">
        <f t="shared" si="270"/>
        <v>0</v>
      </c>
      <c r="AL428" s="154">
        <f t="shared" si="271"/>
        <v>361</v>
      </c>
      <c r="AM428" s="155">
        <f t="shared" si="272"/>
        <v>505</v>
      </c>
      <c r="AO428" s="66" t="str">
        <f t="shared" si="281"/>
        <v>L</v>
      </c>
      <c r="AP428" s="66">
        <f t="shared" si="278"/>
        <v>3</v>
      </c>
      <c r="AQ428" s="66">
        <f t="shared" si="282"/>
        <v>1</v>
      </c>
      <c r="AR428" s="66">
        <f t="shared" si="283"/>
        <v>2</v>
      </c>
      <c r="AS428" s="106">
        <f t="shared" si="273"/>
        <v>1</v>
      </c>
      <c r="AT428" s="106">
        <f t="shared" si="286"/>
        <v>0</v>
      </c>
      <c r="AU428" s="154">
        <f t="shared" si="284"/>
        <v>-989</v>
      </c>
    </row>
    <row r="429" spans="1:47">
      <c r="A429" s="197">
        <f t="shared" si="279"/>
        <v>419</v>
      </c>
      <c r="B429" s="198">
        <f>Data!B429</f>
        <v>14</v>
      </c>
      <c r="D429" s="112">
        <f t="shared" si="274"/>
        <v>2</v>
      </c>
      <c r="E429" s="116" t="str">
        <f t="shared" si="275"/>
        <v>B</v>
      </c>
      <c r="G429" s="66" t="str">
        <f t="shared" si="247"/>
        <v>L</v>
      </c>
      <c r="H429" s="66">
        <f t="shared" si="276"/>
        <v>1</v>
      </c>
      <c r="I429" s="66">
        <f t="shared" si="248"/>
        <v>2</v>
      </c>
      <c r="J429" s="66">
        <f t="shared" si="280"/>
        <v>1</v>
      </c>
      <c r="K429" s="106">
        <f t="shared" si="249"/>
        <v>2</v>
      </c>
      <c r="L429" s="106">
        <f t="shared" si="250"/>
        <v>0</v>
      </c>
      <c r="M429" s="154">
        <f t="shared" si="251"/>
        <v>-10</v>
      </c>
      <c r="O429" s="66" t="str">
        <f t="shared" si="252"/>
        <v>L</v>
      </c>
      <c r="P429" s="66">
        <f t="shared" si="253"/>
        <v>3</v>
      </c>
      <c r="Q429" s="66">
        <f t="shared" si="254"/>
        <v>2</v>
      </c>
      <c r="R429" s="66">
        <f t="shared" si="277"/>
        <v>1</v>
      </c>
      <c r="S429" s="106">
        <f t="shared" si="255"/>
        <v>2</v>
      </c>
      <c r="T429" s="106">
        <f t="shared" si="256"/>
        <v>0</v>
      </c>
      <c r="U429" s="154">
        <f t="shared" si="257"/>
        <v>311</v>
      </c>
      <c r="W429" s="66" t="str">
        <f t="shared" si="258"/>
        <v>W</v>
      </c>
      <c r="X429" s="66">
        <f t="shared" si="259"/>
        <v>2</v>
      </c>
      <c r="Y429" s="66">
        <f t="shared" si="260"/>
        <v>6</v>
      </c>
      <c r="Z429" s="66">
        <f t="shared" si="261"/>
        <v>2</v>
      </c>
      <c r="AA429" s="106">
        <f t="shared" si="262"/>
        <v>13</v>
      </c>
      <c r="AB429" s="106">
        <f t="shared" si="263"/>
        <v>39</v>
      </c>
      <c r="AC429" s="154">
        <f t="shared" si="264"/>
        <v>70</v>
      </c>
      <c r="AD429" s="155">
        <f t="shared" si="265"/>
        <v>122</v>
      </c>
      <c r="AF429" s="66" t="str">
        <f t="shared" si="266"/>
        <v>L</v>
      </c>
      <c r="AG429" s="66">
        <f t="shared" si="285"/>
        <v>2</v>
      </c>
      <c r="AH429" s="66">
        <f t="shared" si="267"/>
        <v>3</v>
      </c>
      <c r="AI429" s="66">
        <f t="shared" si="268"/>
        <v>2</v>
      </c>
      <c r="AJ429" s="106">
        <f t="shared" si="269"/>
        <v>3</v>
      </c>
      <c r="AK429" s="106">
        <f t="shared" si="270"/>
        <v>0</v>
      </c>
      <c r="AL429" s="154">
        <f t="shared" si="271"/>
        <v>358</v>
      </c>
      <c r="AM429" s="155">
        <f t="shared" si="272"/>
        <v>505</v>
      </c>
      <c r="AO429" s="66" t="str">
        <f t="shared" si="281"/>
        <v>L</v>
      </c>
      <c r="AP429" s="66">
        <f t="shared" si="278"/>
        <v>2</v>
      </c>
      <c r="AQ429" s="66">
        <f t="shared" si="282"/>
        <v>2</v>
      </c>
      <c r="AR429" s="66">
        <f t="shared" si="283"/>
        <v>1</v>
      </c>
      <c r="AS429" s="106">
        <f t="shared" si="273"/>
        <v>2</v>
      </c>
      <c r="AT429" s="106">
        <f t="shared" si="286"/>
        <v>0</v>
      </c>
      <c r="AU429" s="154">
        <f t="shared" si="284"/>
        <v>-991</v>
      </c>
    </row>
    <row r="430" spans="1:47">
      <c r="A430" s="197">
        <f t="shared" si="279"/>
        <v>420</v>
      </c>
      <c r="B430" s="198">
        <f>Data!B430</f>
        <v>16</v>
      </c>
      <c r="D430" s="112">
        <f t="shared" si="274"/>
        <v>2</v>
      </c>
      <c r="E430" s="116" t="str">
        <f t="shared" si="275"/>
        <v>A</v>
      </c>
      <c r="G430" s="66" t="str">
        <f t="shared" si="247"/>
        <v>L</v>
      </c>
      <c r="H430" s="66">
        <f t="shared" si="276"/>
        <v>1</v>
      </c>
      <c r="I430" s="66">
        <f t="shared" si="248"/>
        <v>2</v>
      </c>
      <c r="J430" s="66">
        <f t="shared" si="280"/>
        <v>2</v>
      </c>
      <c r="K430" s="106">
        <f t="shared" si="249"/>
        <v>2</v>
      </c>
      <c r="L430" s="106">
        <f t="shared" si="250"/>
        <v>0</v>
      </c>
      <c r="M430" s="154">
        <f t="shared" si="251"/>
        <v>-12</v>
      </c>
      <c r="O430" s="66" t="str">
        <f t="shared" si="252"/>
        <v>L</v>
      </c>
      <c r="P430" s="66">
        <f t="shared" si="253"/>
        <v>3</v>
      </c>
      <c r="Q430" s="66">
        <f t="shared" si="254"/>
        <v>2</v>
      </c>
      <c r="R430" s="66">
        <f t="shared" si="277"/>
        <v>2</v>
      </c>
      <c r="S430" s="106">
        <f t="shared" si="255"/>
        <v>2</v>
      </c>
      <c r="T430" s="106">
        <f t="shared" si="256"/>
        <v>0</v>
      </c>
      <c r="U430" s="154">
        <f t="shared" si="257"/>
        <v>309</v>
      </c>
      <c r="W430" s="66" t="str">
        <f t="shared" si="258"/>
        <v>W</v>
      </c>
      <c r="X430" s="66">
        <f t="shared" si="259"/>
        <v>2</v>
      </c>
      <c r="Y430" s="66">
        <f t="shared" si="260"/>
        <v>7</v>
      </c>
      <c r="Z430" s="66">
        <f t="shared" si="261"/>
        <v>1</v>
      </c>
      <c r="AA430" s="106">
        <f t="shared" si="262"/>
        <v>21</v>
      </c>
      <c r="AB430" s="106">
        <f t="shared" si="263"/>
        <v>39</v>
      </c>
      <c r="AC430" s="154">
        <f t="shared" si="264"/>
        <v>88</v>
      </c>
      <c r="AD430" s="155">
        <f t="shared" si="265"/>
        <v>122</v>
      </c>
      <c r="AF430" s="66" t="str">
        <f t="shared" si="266"/>
        <v>W</v>
      </c>
      <c r="AG430" s="66">
        <f t="shared" si="285"/>
        <v>2</v>
      </c>
      <c r="AH430" s="66">
        <f t="shared" si="267"/>
        <v>4</v>
      </c>
      <c r="AI430" s="66">
        <f t="shared" si="268"/>
        <v>1</v>
      </c>
      <c r="AJ430" s="106">
        <f t="shared" si="269"/>
        <v>5</v>
      </c>
      <c r="AK430" s="106">
        <f t="shared" si="270"/>
        <v>9</v>
      </c>
      <c r="AL430" s="154">
        <f t="shared" si="271"/>
        <v>362</v>
      </c>
      <c r="AM430" s="155">
        <f t="shared" si="272"/>
        <v>505</v>
      </c>
      <c r="AO430" s="66" t="str">
        <f t="shared" si="281"/>
        <v>W</v>
      </c>
      <c r="AP430" s="66">
        <f t="shared" si="278"/>
        <v>2</v>
      </c>
      <c r="AQ430" s="66">
        <f t="shared" si="282"/>
        <v>2</v>
      </c>
      <c r="AR430" s="66">
        <f t="shared" si="283"/>
        <v>2</v>
      </c>
      <c r="AS430" s="106">
        <f t="shared" si="273"/>
        <v>2</v>
      </c>
      <c r="AT430" s="106">
        <f t="shared" si="286"/>
        <v>6</v>
      </c>
      <c r="AU430" s="154">
        <f t="shared" si="284"/>
        <v>-987</v>
      </c>
    </row>
    <row r="431" spans="1:47">
      <c r="A431" s="197">
        <f t="shared" si="279"/>
        <v>421</v>
      </c>
      <c r="B431" s="198">
        <f>Data!B431</f>
        <v>29</v>
      </c>
      <c r="D431" s="112">
        <f t="shared" si="274"/>
        <v>3</v>
      </c>
      <c r="E431" s="116" t="str">
        <f t="shared" si="275"/>
        <v>B</v>
      </c>
      <c r="G431" s="66" t="str">
        <f t="shared" si="247"/>
        <v>L</v>
      </c>
      <c r="H431" s="66">
        <f t="shared" si="276"/>
        <v>1</v>
      </c>
      <c r="I431" s="66">
        <f t="shared" si="248"/>
        <v>3</v>
      </c>
      <c r="J431" s="66">
        <f t="shared" si="280"/>
        <v>1</v>
      </c>
      <c r="K431" s="106">
        <f t="shared" si="249"/>
        <v>3</v>
      </c>
      <c r="L431" s="106">
        <f t="shared" si="250"/>
        <v>0</v>
      </c>
      <c r="M431" s="154">
        <f t="shared" si="251"/>
        <v>-15</v>
      </c>
      <c r="O431" s="66" t="str">
        <f t="shared" si="252"/>
        <v>W</v>
      </c>
      <c r="P431" s="66">
        <f t="shared" si="253"/>
        <v>3</v>
      </c>
      <c r="Q431" s="66">
        <f t="shared" si="254"/>
        <v>3</v>
      </c>
      <c r="R431" s="66">
        <f t="shared" si="277"/>
        <v>1</v>
      </c>
      <c r="S431" s="106">
        <f t="shared" si="255"/>
        <v>3</v>
      </c>
      <c r="T431" s="106">
        <f t="shared" si="256"/>
        <v>6</v>
      </c>
      <c r="U431" s="154">
        <f t="shared" si="257"/>
        <v>312</v>
      </c>
      <c r="W431" s="66" t="str">
        <f t="shared" si="258"/>
        <v>L</v>
      </c>
      <c r="X431" s="66">
        <f t="shared" si="259"/>
        <v>2</v>
      </c>
      <c r="Y431" s="66">
        <f t="shared" si="260"/>
        <v>7</v>
      </c>
      <c r="Z431" s="66">
        <f t="shared" si="261"/>
        <v>2</v>
      </c>
      <c r="AA431" s="106">
        <f t="shared" si="262"/>
        <v>21</v>
      </c>
      <c r="AB431" s="106">
        <f t="shared" si="263"/>
        <v>0</v>
      </c>
      <c r="AC431" s="154">
        <f t="shared" si="264"/>
        <v>67</v>
      </c>
      <c r="AD431" s="155">
        <f t="shared" si="265"/>
        <v>122</v>
      </c>
      <c r="AF431" s="66" t="str">
        <f t="shared" si="266"/>
        <v>L</v>
      </c>
      <c r="AG431" s="66">
        <f t="shared" si="285"/>
        <v>3</v>
      </c>
      <c r="AH431" s="66">
        <f t="shared" si="267"/>
        <v>4</v>
      </c>
      <c r="AI431" s="66">
        <f t="shared" si="268"/>
        <v>2</v>
      </c>
      <c r="AJ431" s="106">
        <f t="shared" si="269"/>
        <v>5</v>
      </c>
      <c r="AK431" s="106">
        <f t="shared" si="270"/>
        <v>0</v>
      </c>
      <c r="AL431" s="154">
        <f t="shared" si="271"/>
        <v>357</v>
      </c>
      <c r="AM431" s="155">
        <f t="shared" si="272"/>
        <v>505</v>
      </c>
      <c r="AO431" s="66" t="str">
        <f t="shared" si="281"/>
        <v>L</v>
      </c>
      <c r="AP431" s="66">
        <f t="shared" si="278"/>
        <v>3</v>
      </c>
      <c r="AQ431" s="66">
        <f t="shared" si="282"/>
        <v>3</v>
      </c>
      <c r="AR431" s="66">
        <f t="shared" si="283"/>
        <v>1</v>
      </c>
      <c r="AS431" s="106">
        <f t="shared" si="273"/>
        <v>3</v>
      </c>
      <c r="AT431" s="106">
        <f t="shared" si="286"/>
        <v>0</v>
      </c>
      <c r="AU431" s="154">
        <f t="shared" si="284"/>
        <v>-990</v>
      </c>
    </row>
    <row r="432" spans="1:47">
      <c r="A432" s="197">
        <f t="shared" si="279"/>
        <v>422</v>
      </c>
      <c r="B432" s="198">
        <f>Data!B432</f>
        <v>33</v>
      </c>
      <c r="D432" s="112">
        <f t="shared" si="274"/>
        <v>3</v>
      </c>
      <c r="E432" s="116" t="str">
        <f t="shared" si="275"/>
        <v>C</v>
      </c>
      <c r="G432" s="66" t="str">
        <f t="shared" si="247"/>
        <v>L</v>
      </c>
      <c r="H432" s="66">
        <f t="shared" si="276"/>
        <v>1</v>
      </c>
      <c r="I432" s="66">
        <f t="shared" si="248"/>
        <v>3</v>
      </c>
      <c r="J432" s="66">
        <f t="shared" si="280"/>
        <v>2</v>
      </c>
      <c r="K432" s="106">
        <f t="shared" si="249"/>
        <v>3</v>
      </c>
      <c r="L432" s="106">
        <f t="shared" si="250"/>
        <v>0</v>
      </c>
      <c r="M432" s="154">
        <f t="shared" si="251"/>
        <v>-18</v>
      </c>
      <c r="O432" s="66" t="str">
        <f t="shared" si="252"/>
        <v>W</v>
      </c>
      <c r="P432" s="66">
        <f t="shared" si="253"/>
        <v>3</v>
      </c>
      <c r="Q432" s="66">
        <f t="shared" si="254"/>
        <v>3</v>
      </c>
      <c r="R432" s="66">
        <f t="shared" si="277"/>
        <v>2</v>
      </c>
      <c r="S432" s="106">
        <f t="shared" si="255"/>
        <v>3</v>
      </c>
      <c r="T432" s="106">
        <f t="shared" si="256"/>
        <v>9</v>
      </c>
      <c r="U432" s="154">
        <f t="shared" si="257"/>
        <v>318</v>
      </c>
      <c r="W432" s="66" t="str">
        <f t="shared" si="258"/>
        <v>L</v>
      </c>
      <c r="X432" s="66">
        <f t="shared" si="259"/>
        <v>2</v>
      </c>
      <c r="Y432" s="66">
        <f t="shared" si="260"/>
        <v>8</v>
      </c>
      <c r="Z432" s="66">
        <f t="shared" si="261"/>
        <v>1</v>
      </c>
      <c r="AA432" s="106">
        <f t="shared" si="262"/>
        <v>34</v>
      </c>
      <c r="AB432" s="106">
        <f t="shared" si="263"/>
        <v>0</v>
      </c>
      <c r="AC432" s="154">
        <f t="shared" si="264"/>
        <v>33</v>
      </c>
      <c r="AD432" s="155">
        <f t="shared" si="265"/>
        <v>122</v>
      </c>
      <c r="AF432" s="66" t="str">
        <f t="shared" si="266"/>
        <v>W</v>
      </c>
      <c r="AG432" s="66">
        <f t="shared" si="285"/>
        <v>3</v>
      </c>
      <c r="AH432" s="66">
        <f t="shared" si="267"/>
        <v>5</v>
      </c>
      <c r="AI432" s="66">
        <f t="shared" si="268"/>
        <v>1</v>
      </c>
      <c r="AJ432" s="106">
        <f t="shared" si="269"/>
        <v>8</v>
      </c>
      <c r="AK432" s="106">
        <f t="shared" si="270"/>
        <v>15</v>
      </c>
      <c r="AL432" s="154">
        <f t="shared" si="271"/>
        <v>364</v>
      </c>
      <c r="AM432" s="155">
        <f t="shared" si="272"/>
        <v>505</v>
      </c>
      <c r="AO432" s="66" t="str">
        <f t="shared" si="281"/>
        <v>W</v>
      </c>
      <c r="AP432" s="66">
        <f t="shared" si="278"/>
        <v>3</v>
      </c>
      <c r="AQ432" s="66">
        <f t="shared" si="282"/>
        <v>3</v>
      </c>
      <c r="AR432" s="66">
        <f t="shared" si="283"/>
        <v>2</v>
      </c>
      <c r="AS432" s="106">
        <f t="shared" si="273"/>
        <v>3</v>
      </c>
      <c r="AT432" s="106">
        <f t="shared" si="286"/>
        <v>9</v>
      </c>
      <c r="AU432" s="154">
        <f t="shared" si="284"/>
        <v>-984</v>
      </c>
    </row>
    <row r="433" spans="1:47">
      <c r="A433" s="197">
        <f t="shared" si="279"/>
        <v>423</v>
      </c>
      <c r="B433" s="198">
        <f>Data!B433</f>
        <v>8</v>
      </c>
      <c r="D433" s="112">
        <f t="shared" si="274"/>
        <v>1</v>
      </c>
      <c r="E433" s="116" t="str">
        <f t="shared" si="275"/>
        <v>B</v>
      </c>
      <c r="G433" s="66" t="str">
        <f t="shared" si="247"/>
        <v>W</v>
      </c>
      <c r="H433" s="66">
        <f t="shared" si="276"/>
        <v>1</v>
      </c>
      <c r="I433" s="66">
        <f t="shared" si="248"/>
        <v>4</v>
      </c>
      <c r="J433" s="66">
        <f t="shared" si="280"/>
        <v>1</v>
      </c>
      <c r="K433" s="106">
        <f t="shared" si="249"/>
        <v>5</v>
      </c>
      <c r="L433" s="106">
        <f t="shared" si="250"/>
        <v>9</v>
      </c>
      <c r="M433" s="154">
        <f t="shared" si="251"/>
        <v>-14</v>
      </c>
      <c r="O433" s="66" t="str">
        <f t="shared" si="252"/>
        <v>L</v>
      </c>
      <c r="P433" s="66">
        <f t="shared" si="253"/>
        <v>3</v>
      </c>
      <c r="Q433" s="66">
        <f t="shared" si="254"/>
        <v>4</v>
      </c>
      <c r="R433" s="66">
        <f t="shared" si="277"/>
        <v>1</v>
      </c>
      <c r="S433" s="106">
        <f t="shared" si="255"/>
        <v>5</v>
      </c>
      <c r="T433" s="106">
        <f t="shared" si="256"/>
        <v>0</v>
      </c>
      <c r="U433" s="154">
        <f t="shared" si="257"/>
        <v>313</v>
      </c>
      <c r="W433" s="66" t="str">
        <f t="shared" si="258"/>
        <v>L</v>
      </c>
      <c r="X433" s="66">
        <f t="shared" si="259"/>
        <v>2</v>
      </c>
      <c r="Y433" s="66">
        <f t="shared" si="260"/>
        <v>8</v>
      </c>
      <c r="Z433" s="66">
        <f t="shared" si="261"/>
        <v>2</v>
      </c>
      <c r="AA433" s="106">
        <f t="shared" si="262"/>
        <v>34</v>
      </c>
      <c r="AB433" s="106">
        <f t="shared" si="263"/>
        <v>0</v>
      </c>
      <c r="AC433" s="154">
        <f t="shared" si="264"/>
        <v>-1</v>
      </c>
      <c r="AD433" s="155">
        <f t="shared" si="265"/>
        <v>122</v>
      </c>
      <c r="AF433" s="66" t="str">
        <f t="shared" si="266"/>
        <v>L</v>
      </c>
      <c r="AG433" s="66">
        <f t="shared" si="285"/>
        <v>1</v>
      </c>
      <c r="AH433" s="66">
        <f t="shared" si="267"/>
        <v>5</v>
      </c>
      <c r="AI433" s="66">
        <f t="shared" si="268"/>
        <v>2</v>
      </c>
      <c r="AJ433" s="106">
        <f t="shared" si="269"/>
        <v>8</v>
      </c>
      <c r="AK433" s="106">
        <f t="shared" si="270"/>
        <v>0</v>
      </c>
      <c r="AL433" s="154">
        <f t="shared" si="271"/>
        <v>356</v>
      </c>
      <c r="AM433" s="155">
        <f t="shared" si="272"/>
        <v>505</v>
      </c>
      <c r="AO433" s="66" t="str">
        <f t="shared" si="281"/>
        <v>L</v>
      </c>
      <c r="AP433" s="66">
        <f t="shared" si="278"/>
        <v>1</v>
      </c>
      <c r="AQ433" s="66">
        <f t="shared" si="282"/>
        <v>4</v>
      </c>
      <c r="AR433" s="66">
        <f t="shared" si="283"/>
        <v>1</v>
      </c>
      <c r="AS433" s="106">
        <f t="shared" si="273"/>
        <v>5</v>
      </c>
      <c r="AT433" s="106">
        <f t="shared" si="286"/>
        <v>0</v>
      </c>
      <c r="AU433" s="154">
        <f t="shared" si="284"/>
        <v>-989</v>
      </c>
    </row>
    <row r="434" spans="1:47">
      <c r="A434" s="197">
        <f t="shared" si="279"/>
        <v>424</v>
      </c>
      <c r="B434" s="198">
        <f>Data!B434</f>
        <v>4</v>
      </c>
      <c r="D434" s="112">
        <f t="shared" si="274"/>
        <v>1</v>
      </c>
      <c r="E434" s="116" t="str">
        <f t="shared" si="275"/>
        <v>A</v>
      </c>
      <c r="G434" s="66" t="str">
        <f t="shared" si="247"/>
        <v>W</v>
      </c>
      <c r="H434" s="66">
        <f t="shared" si="276"/>
        <v>1</v>
      </c>
      <c r="I434" s="66">
        <f t="shared" si="248"/>
        <v>4</v>
      </c>
      <c r="J434" s="66">
        <f t="shared" si="280"/>
        <v>2</v>
      </c>
      <c r="K434" s="106">
        <f t="shared" si="249"/>
        <v>5</v>
      </c>
      <c r="L434" s="106">
        <f t="shared" si="250"/>
        <v>15</v>
      </c>
      <c r="M434" s="154">
        <f t="shared" si="251"/>
        <v>-4</v>
      </c>
      <c r="O434" s="66" t="str">
        <f t="shared" si="252"/>
        <v>L</v>
      </c>
      <c r="P434" s="66">
        <f t="shared" si="253"/>
        <v>3</v>
      </c>
      <c r="Q434" s="66">
        <f t="shared" si="254"/>
        <v>4</v>
      </c>
      <c r="R434" s="66">
        <f t="shared" si="277"/>
        <v>2</v>
      </c>
      <c r="S434" s="106">
        <f t="shared" si="255"/>
        <v>5</v>
      </c>
      <c r="T434" s="106">
        <f t="shared" si="256"/>
        <v>0</v>
      </c>
      <c r="U434" s="154">
        <f t="shared" si="257"/>
        <v>308</v>
      </c>
      <c r="W434" s="66" t="str">
        <f t="shared" si="258"/>
        <v>L</v>
      </c>
      <c r="X434" s="66">
        <f t="shared" si="259"/>
        <v>3</v>
      </c>
      <c r="Y434" s="66">
        <f t="shared" si="260"/>
        <v>1</v>
      </c>
      <c r="Z434" s="66">
        <f t="shared" si="261"/>
        <v>1</v>
      </c>
      <c r="AA434" s="106">
        <f t="shared" si="262"/>
        <v>1</v>
      </c>
      <c r="AB434" s="106">
        <f t="shared" si="263"/>
        <v>0</v>
      </c>
      <c r="AC434" s="154">
        <f t="shared" si="264"/>
        <v>-2</v>
      </c>
      <c r="AD434" s="155">
        <f t="shared" si="265"/>
        <v>122</v>
      </c>
      <c r="AF434" s="66" t="str">
        <f t="shared" si="266"/>
        <v>W</v>
      </c>
      <c r="AG434" s="66">
        <f t="shared" si="285"/>
        <v>1</v>
      </c>
      <c r="AH434" s="66">
        <f t="shared" si="267"/>
        <v>6</v>
      </c>
      <c r="AI434" s="66">
        <f t="shared" si="268"/>
        <v>1</v>
      </c>
      <c r="AJ434" s="106">
        <f t="shared" si="269"/>
        <v>13</v>
      </c>
      <c r="AK434" s="106">
        <f t="shared" si="270"/>
        <v>24</v>
      </c>
      <c r="AL434" s="154">
        <f t="shared" si="271"/>
        <v>367</v>
      </c>
      <c r="AM434" s="155">
        <f t="shared" si="272"/>
        <v>505</v>
      </c>
      <c r="AO434" s="66" t="str">
        <f t="shared" si="281"/>
        <v>W</v>
      </c>
      <c r="AP434" s="66">
        <f t="shared" si="278"/>
        <v>1</v>
      </c>
      <c r="AQ434" s="66">
        <f t="shared" si="282"/>
        <v>4</v>
      </c>
      <c r="AR434" s="66">
        <f t="shared" si="283"/>
        <v>2</v>
      </c>
      <c r="AS434" s="106">
        <f t="shared" si="273"/>
        <v>5</v>
      </c>
      <c r="AT434" s="106">
        <f t="shared" si="286"/>
        <v>15</v>
      </c>
      <c r="AU434" s="154">
        <f t="shared" si="284"/>
        <v>-979</v>
      </c>
    </row>
    <row r="435" spans="1:47">
      <c r="A435" s="197">
        <f t="shared" si="279"/>
        <v>425</v>
      </c>
      <c r="B435" s="198">
        <f>Data!B435</f>
        <v>10</v>
      </c>
      <c r="D435" s="112">
        <f t="shared" si="274"/>
        <v>1</v>
      </c>
      <c r="E435" s="116" t="str">
        <f t="shared" si="275"/>
        <v>A</v>
      </c>
      <c r="G435" s="66" t="str">
        <f t="shared" si="247"/>
        <v>W</v>
      </c>
      <c r="H435" s="66">
        <f t="shared" si="276"/>
        <v>1</v>
      </c>
      <c r="I435" s="66">
        <f t="shared" si="248"/>
        <v>5</v>
      </c>
      <c r="J435" s="66">
        <f t="shared" si="280"/>
        <v>1</v>
      </c>
      <c r="K435" s="106">
        <f t="shared" si="249"/>
        <v>8</v>
      </c>
      <c r="L435" s="106">
        <f t="shared" si="250"/>
        <v>15</v>
      </c>
      <c r="M435" s="154">
        <f t="shared" si="251"/>
        <v>3</v>
      </c>
      <c r="O435" s="66" t="str">
        <f t="shared" si="252"/>
        <v>L</v>
      </c>
      <c r="P435" s="66">
        <f t="shared" si="253"/>
        <v>3</v>
      </c>
      <c r="Q435" s="66">
        <f t="shared" si="254"/>
        <v>5</v>
      </c>
      <c r="R435" s="66">
        <f t="shared" si="277"/>
        <v>1</v>
      </c>
      <c r="S435" s="106">
        <f t="shared" si="255"/>
        <v>8</v>
      </c>
      <c r="T435" s="106">
        <f t="shared" si="256"/>
        <v>0</v>
      </c>
      <c r="U435" s="154">
        <f t="shared" si="257"/>
        <v>300</v>
      </c>
      <c r="W435" s="66" t="str">
        <f t="shared" si="258"/>
        <v>L</v>
      </c>
      <c r="X435" s="66">
        <f t="shared" si="259"/>
        <v>3</v>
      </c>
      <c r="Y435" s="66">
        <f t="shared" si="260"/>
        <v>1</v>
      </c>
      <c r="Z435" s="66">
        <f t="shared" si="261"/>
        <v>2</v>
      </c>
      <c r="AA435" s="106">
        <f t="shared" si="262"/>
        <v>1</v>
      </c>
      <c r="AB435" s="106">
        <f t="shared" si="263"/>
        <v>0</v>
      </c>
      <c r="AC435" s="154">
        <f t="shared" si="264"/>
        <v>-3</v>
      </c>
      <c r="AD435" s="155">
        <f t="shared" si="265"/>
        <v>122</v>
      </c>
      <c r="AF435" s="66" t="str">
        <f t="shared" si="266"/>
        <v>W</v>
      </c>
      <c r="AG435" s="66">
        <f t="shared" si="285"/>
        <v>1</v>
      </c>
      <c r="AH435" s="66">
        <f t="shared" si="267"/>
        <v>6</v>
      </c>
      <c r="AI435" s="66">
        <f t="shared" si="268"/>
        <v>2</v>
      </c>
      <c r="AJ435" s="106">
        <f t="shared" si="269"/>
        <v>13</v>
      </c>
      <c r="AK435" s="106">
        <f t="shared" si="270"/>
        <v>39</v>
      </c>
      <c r="AL435" s="154">
        <f t="shared" si="271"/>
        <v>393</v>
      </c>
      <c r="AM435" s="155">
        <f t="shared" si="272"/>
        <v>505</v>
      </c>
      <c r="AO435" s="66" t="str">
        <f t="shared" si="281"/>
        <v>W</v>
      </c>
      <c r="AP435" s="66">
        <f t="shared" si="278"/>
        <v>1</v>
      </c>
      <c r="AQ435" s="66">
        <f t="shared" si="282"/>
        <v>5</v>
      </c>
      <c r="AR435" s="66">
        <f t="shared" si="283"/>
        <v>1</v>
      </c>
      <c r="AS435" s="106">
        <f t="shared" si="273"/>
        <v>8</v>
      </c>
      <c r="AT435" s="106">
        <f t="shared" si="286"/>
        <v>15</v>
      </c>
      <c r="AU435" s="154">
        <f t="shared" si="284"/>
        <v>-972</v>
      </c>
    </row>
    <row r="436" spans="1:47">
      <c r="A436" s="197">
        <f t="shared" si="279"/>
        <v>426</v>
      </c>
      <c r="B436" s="198">
        <f>Data!B436</f>
        <v>8</v>
      </c>
      <c r="D436" s="112">
        <f t="shared" si="274"/>
        <v>1</v>
      </c>
      <c r="E436" s="116" t="str">
        <f t="shared" si="275"/>
        <v>B</v>
      </c>
      <c r="G436" s="66" t="str">
        <f t="shared" si="247"/>
        <v>W</v>
      </c>
      <c r="H436" s="66">
        <f t="shared" si="276"/>
        <v>1</v>
      </c>
      <c r="I436" s="66">
        <f t="shared" si="248"/>
        <v>5</v>
      </c>
      <c r="J436" s="66">
        <f t="shared" si="280"/>
        <v>2</v>
      </c>
      <c r="K436" s="106">
        <f t="shared" si="249"/>
        <v>8</v>
      </c>
      <c r="L436" s="106">
        <f t="shared" si="250"/>
        <v>24</v>
      </c>
      <c r="M436" s="154">
        <f t="shared" si="251"/>
        <v>19</v>
      </c>
      <c r="O436" s="66" t="str">
        <f t="shared" si="252"/>
        <v>L</v>
      </c>
      <c r="P436" s="66">
        <f t="shared" si="253"/>
        <v>3</v>
      </c>
      <c r="Q436" s="66">
        <f t="shared" si="254"/>
        <v>5</v>
      </c>
      <c r="R436" s="66">
        <f t="shared" si="277"/>
        <v>2</v>
      </c>
      <c r="S436" s="106">
        <f t="shared" si="255"/>
        <v>8</v>
      </c>
      <c r="T436" s="106">
        <f t="shared" si="256"/>
        <v>0</v>
      </c>
      <c r="U436" s="154">
        <f t="shared" si="257"/>
        <v>292</v>
      </c>
      <c r="W436" s="66" t="str">
        <f t="shared" si="258"/>
        <v>L</v>
      </c>
      <c r="X436" s="66">
        <f t="shared" si="259"/>
        <v>3</v>
      </c>
      <c r="Y436" s="66">
        <f t="shared" si="260"/>
        <v>2</v>
      </c>
      <c r="Z436" s="66">
        <f t="shared" si="261"/>
        <v>1</v>
      </c>
      <c r="AA436" s="106">
        <f t="shared" si="262"/>
        <v>2</v>
      </c>
      <c r="AB436" s="106">
        <f t="shared" si="263"/>
        <v>0</v>
      </c>
      <c r="AC436" s="154">
        <f t="shared" si="264"/>
        <v>-5</v>
      </c>
      <c r="AD436" s="155">
        <f t="shared" si="265"/>
        <v>122</v>
      </c>
      <c r="AF436" s="66" t="str">
        <f t="shared" si="266"/>
        <v>W</v>
      </c>
      <c r="AG436" s="66">
        <f t="shared" si="285"/>
        <v>1</v>
      </c>
      <c r="AH436" s="66">
        <f t="shared" si="267"/>
        <v>7</v>
      </c>
      <c r="AI436" s="66">
        <f t="shared" si="268"/>
        <v>1</v>
      </c>
      <c r="AJ436" s="106">
        <f t="shared" si="269"/>
        <v>21</v>
      </c>
      <c r="AK436" s="106">
        <f t="shared" si="270"/>
        <v>39</v>
      </c>
      <c r="AL436" s="154">
        <f t="shared" si="271"/>
        <v>411</v>
      </c>
      <c r="AM436" s="155">
        <f t="shared" si="272"/>
        <v>505</v>
      </c>
      <c r="AO436" s="66" t="str">
        <f t="shared" si="281"/>
        <v>W</v>
      </c>
      <c r="AP436" s="66">
        <f t="shared" si="278"/>
        <v>1</v>
      </c>
      <c r="AQ436" s="66">
        <f t="shared" si="282"/>
        <v>5</v>
      </c>
      <c r="AR436" s="66">
        <f t="shared" si="283"/>
        <v>2</v>
      </c>
      <c r="AS436" s="106">
        <f t="shared" si="273"/>
        <v>8</v>
      </c>
      <c r="AT436" s="106">
        <f t="shared" si="286"/>
        <v>24</v>
      </c>
      <c r="AU436" s="154">
        <f t="shared" si="284"/>
        <v>-956</v>
      </c>
    </row>
    <row r="437" spans="1:47">
      <c r="A437" s="197">
        <f t="shared" si="279"/>
        <v>427</v>
      </c>
      <c r="B437" s="198">
        <f>Data!B437</f>
        <v>7</v>
      </c>
      <c r="D437" s="112">
        <f t="shared" si="274"/>
        <v>1</v>
      </c>
      <c r="E437" s="116" t="str">
        <f t="shared" si="275"/>
        <v>A</v>
      </c>
      <c r="G437" s="66" t="str">
        <f t="shared" si="247"/>
        <v>W</v>
      </c>
      <c r="H437" s="66">
        <f t="shared" si="276"/>
        <v>1</v>
      </c>
      <c r="I437" s="66">
        <f t="shared" si="248"/>
        <v>6</v>
      </c>
      <c r="J437" s="66">
        <f t="shared" si="280"/>
        <v>1</v>
      </c>
      <c r="K437" s="106">
        <f t="shared" si="249"/>
        <v>13</v>
      </c>
      <c r="L437" s="106">
        <f t="shared" si="250"/>
        <v>24</v>
      </c>
      <c r="M437" s="154">
        <f t="shared" si="251"/>
        <v>30</v>
      </c>
      <c r="O437" s="66" t="str">
        <f t="shared" si="252"/>
        <v>L</v>
      </c>
      <c r="P437" s="66">
        <f t="shared" si="253"/>
        <v>3</v>
      </c>
      <c r="Q437" s="66">
        <f t="shared" si="254"/>
        <v>6</v>
      </c>
      <c r="R437" s="66">
        <f t="shared" si="277"/>
        <v>1</v>
      </c>
      <c r="S437" s="106">
        <f t="shared" si="255"/>
        <v>13</v>
      </c>
      <c r="T437" s="106">
        <f t="shared" si="256"/>
        <v>0</v>
      </c>
      <c r="U437" s="154">
        <f t="shared" si="257"/>
        <v>279</v>
      </c>
      <c r="W437" s="66" t="str">
        <f t="shared" si="258"/>
        <v>L</v>
      </c>
      <c r="X437" s="66">
        <f t="shared" si="259"/>
        <v>3</v>
      </c>
      <c r="Y437" s="66">
        <f t="shared" si="260"/>
        <v>2</v>
      </c>
      <c r="Z437" s="66">
        <f t="shared" si="261"/>
        <v>2</v>
      </c>
      <c r="AA437" s="106">
        <f t="shared" si="262"/>
        <v>2</v>
      </c>
      <c r="AB437" s="106">
        <f t="shared" si="263"/>
        <v>0</v>
      </c>
      <c r="AC437" s="154">
        <f t="shared" si="264"/>
        <v>-7</v>
      </c>
      <c r="AD437" s="155">
        <f t="shared" si="265"/>
        <v>122</v>
      </c>
      <c r="AF437" s="66" t="str">
        <f t="shared" si="266"/>
        <v>W</v>
      </c>
      <c r="AG437" s="66">
        <f t="shared" si="285"/>
        <v>1</v>
      </c>
      <c r="AH437" s="66">
        <f t="shared" si="267"/>
        <v>7</v>
      </c>
      <c r="AI437" s="66">
        <f t="shared" si="268"/>
        <v>2</v>
      </c>
      <c r="AJ437" s="106">
        <f t="shared" si="269"/>
        <v>21</v>
      </c>
      <c r="AK437" s="106">
        <f t="shared" si="270"/>
        <v>63</v>
      </c>
      <c r="AL437" s="154">
        <f t="shared" si="271"/>
        <v>453</v>
      </c>
      <c r="AM437" s="155">
        <f t="shared" si="272"/>
        <v>505</v>
      </c>
      <c r="AO437" s="66" t="str">
        <f t="shared" si="281"/>
        <v>W</v>
      </c>
      <c r="AP437" s="66">
        <f t="shared" si="278"/>
        <v>1</v>
      </c>
      <c r="AQ437" s="66">
        <f t="shared" si="282"/>
        <v>6</v>
      </c>
      <c r="AR437" s="66">
        <f t="shared" si="283"/>
        <v>1</v>
      </c>
      <c r="AS437" s="106">
        <f t="shared" si="273"/>
        <v>13</v>
      </c>
      <c r="AT437" s="106">
        <f t="shared" si="286"/>
        <v>24</v>
      </c>
      <c r="AU437" s="154">
        <f t="shared" si="284"/>
        <v>-945</v>
      </c>
    </row>
    <row r="438" spans="1:47">
      <c r="A438" s="197">
        <f t="shared" si="279"/>
        <v>428</v>
      </c>
      <c r="B438" s="198">
        <f>Data!B438</f>
        <v>25</v>
      </c>
      <c r="D438" s="112">
        <f t="shared" si="274"/>
        <v>3</v>
      </c>
      <c r="E438" s="116" t="str">
        <f t="shared" si="275"/>
        <v>A</v>
      </c>
      <c r="G438" s="66" t="str">
        <f t="shared" si="247"/>
        <v>L</v>
      </c>
      <c r="H438" s="66">
        <f t="shared" si="276"/>
        <v>1</v>
      </c>
      <c r="I438" s="66">
        <f t="shared" si="248"/>
        <v>6</v>
      </c>
      <c r="J438" s="66">
        <f t="shared" si="280"/>
        <v>2</v>
      </c>
      <c r="K438" s="106">
        <f t="shared" si="249"/>
        <v>13</v>
      </c>
      <c r="L438" s="106">
        <f t="shared" si="250"/>
        <v>0</v>
      </c>
      <c r="M438" s="154">
        <f t="shared" si="251"/>
        <v>17</v>
      </c>
      <c r="O438" s="66" t="str">
        <f t="shared" si="252"/>
        <v>W</v>
      </c>
      <c r="P438" s="66">
        <f t="shared" si="253"/>
        <v>3</v>
      </c>
      <c r="Q438" s="66">
        <f t="shared" si="254"/>
        <v>6</v>
      </c>
      <c r="R438" s="66">
        <f t="shared" si="277"/>
        <v>2</v>
      </c>
      <c r="S438" s="106">
        <f t="shared" si="255"/>
        <v>13</v>
      </c>
      <c r="T438" s="106">
        <f t="shared" si="256"/>
        <v>39</v>
      </c>
      <c r="U438" s="154">
        <f t="shared" si="257"/>
        <v>305</v>
      </c>
      <c r="W438" s="66" t="str">
        <f t="shared" si="258"/>
        <v>W</v>
      </c>
      <c r="X438" s="66">
        <f t="shared" si="259"/>
        <v>3</v>
      </c>
      <c r="Y438" s="66">
        <f t="shared" si="260"/>
        <v>3</v>
      </c>
      <c r="Z438" s="66">
        <f t="shared" si="261"/>
        <v>1</v>
      </c>
      <c r="AA438" s="106">
        <f t="shared" si="262"/>
        <v>3</v>
      </c>
      <c r="AB438" s="106">
        <f t="shared" si="263"/>
        <v>6</v>
      </c>
      <c r="AC438" s="154">
        <f t="shared" si="264"/>
        <v>-4</v>
      </c>
      <c r="AD438" s="155">
        <f t="shared" si="265"/>
        <v>122</v>
      </c>
      <c r="AF438" s="66" t="str">
        <f t="shared" si="266"/>
        <v>L</v>
      </c>
      <c r="AG438" s="66">
        <f t="shared" si="285"/>
        <v>3</v>
      </c>
      <c r="AH438" s="66">
        <f t="shared" si="267"/>
        <v>8</v>
      </c>
      <c r="AI438" s="66">
        <f t="shared" si="268"/>
        <v>1</v>
      </c>
      <c r="AJ438" s="106">
        <f t="shared" si="269"/>
        <v>34</v>
      </c>
      <c r="AK438" s="106">
        <f t="shared" si="270"/>
        <v>0</v>
      </c>
      <c r="AL438" s="154">
        <f t="shared" si="271"/>
        <v>419</v>
      </c>
      <c r="AM438" s="155">
        <f t="shared" si="272"/>
        <v>505</v>
      </c>
      <c r="AO438" s="66" t="str">
        <f t="shared" si="281"/>
        <v>L</v>
      </c>
      <c r="AP438" s="66">
        <f t="shared" si="278"/>
        <v>3</v>
      </c>
      <c r="AQ438" s="66">
        <f t="shared" si="282"/>
        <v>6</v>
      </c>
      <c r="AR438" s="66">
        <f t="shared" si="283"/>
        <v>2</v>
      </c>
      <c r="AS438" s="106">
        <f t="shared" si="273"/>
        <v>13</v>
      </c>
      <c r="AT438" s="106">
        <f t="shared" si="286"/>
        <v>0</v>
      </c>
      <c r="AU438" s="154">
        <f t="shared" si="284"/>
        <v>-958</v>
      </c>
    </row>
    <row r="439" spans="1:47">
      <c r="A439" s="197">
        <f t="shared" si="279"/>
        <v>429</v>
      </c>
      <c r="B439" s="198">
        <f>Data!B439</f>
        <v>22</v>
      </c>
      <c r="D439" s="112">
        <f t="shared" si="274"/>
        <v>2</v>
      </c>
      <c r="E439" s="116" t="str">
        <f t="shared" si="275"/>
        <v>A</v>
      </c>
      <c r="G439" s="66" t="str">
        <f t="shared" ref="G439:G502" si="287">IF($D439=H438,"W","L")</f>
        <v>L</v>
      </c>
      <c r="H439" s="66">
        <f t="shared" si="276"/>
        <v>1</v>
      </c>
      <c r="I439" s="66">
        <f t="shared" ref="I439:I502" si="288">IF(AND(I438=$I$9,J438=2),1,IF(AND(I438&lt;$I$9,J438=2),I438+1,I438))</f>
        <v>7</v>
      </c>
      <c r="J439" s="66">
        <f t="shared" si="280"/>
        <v>1</v>
      </c>
      <c r="K439" s="106">
        <f t="shared" ref="K439:K502" si="289">INDEX($AY$11:$AZ$25,I439,2)</f>
        <v>21</v>
      </c>
      <c r="L439" s="106">
        <f t="shared" ref="L439:L502" si="290">IF(G439="W",K438*3,0)</f>
        <v>0</v>
      </c>
      <c r="M439" s="154">
        <f t="shared" ref="M439:M502" si="291">M438-K439+L439</f>
        <v>-4</v>
      </c>
      <c r="O439" s="66" t="str">
        <f t="shared" ref="O439:O502" si="292">IF($D439=P438,"W","L")</f>
        <v>L</v>
      </c>
      <c r="P439" s="66">
        <f t="shared" ref="P439:P502" si="293">IF(AND(P438&lt;&gt;3,Q438=$Q$9,R438=2),P438+1,IF(AND(P438=3,Q438=$Q$9,R438=2),1,P438))</f>
        <v>3</v>
      </c>
      <c r="Q439" s="66">
        <f t="shared" ref="Q439:Q502" si="294">IF(AND(Q438=$I$9,R438=2),1,IF(AND(Q438&lt;$I$9,R438=2),Q438+1,Q438))</f>
        <v>7</v>
      </c>
      <c r="R439" s="66">
        <f t="shared" si="277"/>
        <v>1</v>
      </c>
      <c r="S439" s="106">
        <f t="shared" ref="S439:S502" si="295">INDEX($AY$11:$AZ$25,Q439,2)</f>
        <v>21</v>
      </c>
      <c r="T439" s="106">
        <f t="shared" ref="T439:T502" si="296">IF(O439="W",S438*3,0)</f>
        <v>0</v>
      </c>
      <c r="U439" s="154">
        <f t="shared" ref="U439:U502" si="297">U438-S439+T439</f>
        <v>284</v>
      </c>
      <c r="W439" s="66" t="str">
        <f t="shared" ref="W439:W502" si="298">IF($D439=X438,"W","L")</f>
        <v>L</v>
      </c>
      <c r="X439" s="66">
        <f t="shared" ref="X439:X502" si="299">IF(AC438&gt;AD437,IF(X438&lt;&gt;3,X438+1,1), IF(AND(X438&lt;&gt;3,Y438=$Y$9,Z438=2),X438+1,IF(AND(X438=3,Y438=$Y$9,Z438=2),1,X438)))</f>
        <v>3</v>
      </c>
      <c r="Y439" s="66">
        <f t="shared" ref="Y439:Y502" si="300">IF(AC438&gt;AD437,1,IF(AND(Y438=$Y$9,Z438=2),1,IF(AND(Y438&lt;$Y$9,Z438=2),Y438+1,Y438)))</f>
        <v>3</v>
      </c>
      <c r="Z439" s="66">
        <f t="shared" ref="Z439:Z502" si="301">IF(AC438&gt;AD437,1,IF(Z438=2,1,2))</f>
        <v>2</v>
      </c>
      <c r="AA439" s="106">
        <f t="shared" ref="AA439:AA502" si="302">INDEX($AY$11:$AZ$25,Y439,2)</f>
        <v>3</v>
      </c>
      <c r="AB439" s="106">
        <f t="shared" ref="AB439:AB502" si="303">IF(W439="W",AA438*3,0)</f>
        <v>0</v>
      </c>
      <c r="AC439" s="154">
        <f t="shared" ref="AC439:AC502" si="304">AC438-AA439+AB439</f>
        <v>-7</v>
      </c>
      <c r="AD439" s="155">
        <f t="shared" ref="AD439:AD502" si="305">IF(AC439&gt;AD438,AC439,AD438)</f>
        <v>122</v>
      </c>
      <c r="AF439" s="66" t="str">
        <f t="shared" ref="AF439:AF502" si="306">IF($D439=AG438,"W","L")</f>
        <v>L</v>
      </c>
      <c r="AG439" s="66">
        <f t="shared" si="285"/>
        <v>2</v>
      </c>
      <c r="AH439" s="66">
        <f t="shared" ref="AH439:AH502" si="307">IF(AL438&gt;AM437,1,IF(AND(AH438=$Y$9,AI438=2),1,IF(AND(AH438&lt;$Y$9,AI438=2),AH438+1,AH438)))</f>
        <v>8</v>
      </c>
      <c r="AI439" s="66">
        <f t="shared" ref="AI439:AI502" si="308">IF(AL438&gt;AM437,1,IF(AI438=2,1,2))</f>
        <v>2</v>
      </c>
      <c r="AJ439" s="106">
        <f t="shared" ref="AJ439:AJ502" si="309">INDEX($AY$11:$AZ$25,AH439,2)</f>
        <v>34</v>
      </c>
      <c r="AK439" s="106">
        <f t="shared" ref="AK439:AK502" si="310">IF(AF439="W",AJ438*3,0)</f>
        <v>0</v>
      </c>
      <c r="AL439" s="154">
        <f t="shared" ref="AL439:AL502" si="311">AL438-AJ439+AK439</f>
        <v>385</v>
      </c>
      <c r="AM439" s="155">
        <f t="shared" ref="AM439:AM502" si="312">IF(AL439&gt;AM438,AL439,AM438)</f>
        <v>505</v>
      </c>
      <c r="AO439" s="66" t="str">
        <f t="shared" si="281"/>
        <v>L</v>
      </c>
      <c r="AP439" s="66">
        <f t="shared" si="278"/>
        <v>2</v>
      </c>
      <c r="AQ439" s="66">
        <f t="shared" si="282"/>
        <v>7</v>
      </c>
      <c r="AR439" s="66">
        <f t="shared" si="283"/>
        <v>1</v>
      </c>
      <c r="AS439" s="106">
        <f t="shared" si="273"/>
        <v>21</v>
      </c>
      <c r="AT439" s="106">
        <f t="shared" si="286"/>
        <v>0</v>
      </c>
      <c r="AU439" s="154">
        <f t="shared" si="284"/>
        <v>-979</v>
      </c>
    </row>
    <row r="440" spans="1:47">
      <c r="A440" s="197">
        <f t="shared" si="279"/>
        <v>430</v>
      </c>
      <c r="B440" s="198">
        <f>Data!B440</f>
        <v>24</v>
      </c>
      <c r="D440" s="112">
        <f t="shared" si="274"/>
        <v>2</v>
      </c>
      <c r="E440" s="116" t="str">
        <f t="shared" si="275"/>
        <v>C</v>
      </c>
      <c r="G440" s="66" t="str">
        <f t="shared" si="287"/>
        <v>L</v>
      </c>
      <c r="H440" s="66">
        <f t="shared" si="276"/>
        <v>1</v>
      </c>
      <c r="I440" s="66">
        <f t="shared" si="288"/>
        <v>7</v>
      </c>
      <c r="J440" s="66">
        <f t="shared" si="280"/>
        <v>2</v>
      </c>
      <c r="K440" s="106">
        <f t="shared" si="289"/>
        <v>21</v>
      </c>
      <c r="L440" s="106">
        <f t="shared" si="290"/>
        <v>0</v>
      </c>
      <c r="M440" s="154">
        <f t="shared" si="291"/>
        <v>-25</v>
      </c>
      <c r="O440" s="66" t="str">
        <f t="shared" si="292"/>
        <v>L</v>
      </c>
      <c r="P440" s="66">
        <f t="shared" si="293"/>
        <v>3</v>
      </c>
      <c r="Q440" s="66">
        <f t="shared" si="294"/>
        <v>7</v>
      </c>
      <c r="R440" s="66">
        <f t="shared" si="277"/>
        <v>2</v>
      </c>
      <c r="S440" s="106">
        <f t="shared" si="295"/>
        <v>21</v>
      </c>
      <c r="T440" s="106">
        <f t="shared" si="296"/>
        <v>0</v>
      </c>
      <c r="U440" s="154">
        <f t="shared" si="297"/>
        <v>263</v>
      </c>
      <c r="W440" s="66" t="str">
        <f t="shared" si="298"/>
        <v>L</v>
      </c>
      <c r="X440" s="66">
        <f t="shared" si="299"/>
        <v>3</v>
      </c>
      <c r="Y440" s="66">
        <f t="shared" si="300"/>
        <v>4</v>
      </c>
      <c r="Z440" s="66">
        <f t="shared" si="301"/>
        <v>1</v>
      </c>
      <c r="AA440" s="106">
        <f t="shared" si="302"/>
        <v>5</v>
      </c>
      <c r="AB440" s="106">
        <f t="shared" si="303"/>
        <v>0</v>
      </c>
      <c r="AC440" s="154">
        <f t="shared" si="304"/>
        <v>-12</v>
      </c>
      <c r="AD440" s="155">
        <f t="shared" si="305"/>
        <v>122</v>
      </c>
      <c r="AF440" s="66" t="str">
        <f t="shared" si="306"/>
        <v>W</v>
      </c>
      <c r="AG440" s="66">
        <f t="shared" si="285"/>
        <v>2</v>
      </c>
      <c r="AH440" s="66">
        <f t="shared" si="307"/>
        <v>1</v>
      </c>
      <c r="AI440" s="66">
        <f t="shared" si="308"/>
        <v>1</v>
      </c>
      <c r="AJ440" s="106">
        <f t="shared" si="309"/>
        <v>1</v>
      </c>
      <c r="AK440" s="106">
        <f t="shared" si="310"/>
        <v>102</v>
      </c>
      <c r="AL440" s="154">
        <f t="shared" si="311"/>
        <v>486</v>
      </c>
      <c r="AM440" s="155">
        <f t="shared" si="312"/>
        <v>505</v>
      </c>
      <c r="AO440" s="66" t="str">
        <f t="shared" si="281"/>
        <v>W</v>
      </c>
      <c r="AP440" s="66">
        <f t="shared" si="278"/>
        <v>2</v>
      </c>
      <c r="AQ440" s="66">
        <f t="shared" si="282"/>
        <v>7</v>
      </c>
      <c r="AR440" s="66">
        <f t="shared" si="283"/>
        <v>2</v>
      </c>
      <c r="AS440" s="106">
        <f t="shared" si="273"/>
        <v>21</v>
      </c>
      <c r="AT440" s="106">
        <f t="shared" si="286"/>
        <v>63</v>
      </c>
      <c r="AU440" s="154">
        <f t="shared" si="284"/>
        <v>-937</v>
      </c>
    </row>
    <row r="441" spans="1:47">
      <c r="A441" s="197">
        <f t="shared" si="279"/>
        <v>431</v>
      </c>
      <c r="B441" s="198">
        <f>Data!B441</f>
        <v>19</v>
      </c>
      <c r="D441" s="112">
        <f t="shared" si="274"/>
        <v>2</v>
      </c>
      <c r="E441" s="116" t="str">
        <f t="shared" si="275"/>
        <v>A</v>
      </c>
      <c r="G441" s="66" t="str">
        <f t="shared" si="287"/>
        <v>L</v>
      </c>
      <c r="H441" s="66">
        <f t="shared" si="276"/>
        <v>1</v>
      </c>
      <c r="I441" s="66">
        <f t="shared" si="288"/>
        <v>8</v>
      </c>
      <c r="J441" s="66">
        <f t="shared" si="280"/>
        <v>1</v>
      </c>
      <c r="K441" s="106">
        <f t="shared" si="289"/>
        <v>34</v>
      </c>
      <c r="L441" s="106">
        <f t="shared" si="290"/>
        <v>0</v>
      </c>
      <c r="M441" s="154">
        <f t="shared" si="291"/>
        <v>-59</v>
      </c>
      <c r="O441" s="66" t="str">
        <f t="shared" si="292"/>
        <v>L</v>
      </c>
      <c r="P441" s="66">
        <f t="shared" si="293"/>
        <v>3</v>
      </c>
      <c r="Q441" s="66">
        <f t="shared" si="294"/>
        <v>8</v>
      </c>
      <c r="R441" s="66">
        <f t="shared" si="277"/>
        <v>1</v>
      </c>
      <c r="S441" s="106">
        <f t="shared" si="295"/>
        <v>34</v>
      </c>
      <c r="T441" s="106">
        <f t="shared" si="296"/>
        <v>0</v>
      </c>
      <c r="U441" s="154">
        <f t="shared" si="297"/>
        <v>229</v>
      </c>
      <c r="W441" s="66" t="str">
        <f t="shared" si="298"/>
        <v>L</v>
      </c>
      <c r="X441" s="66">
        <f t="shared" si="299"/>
        <v>3</v>
      </c>
      <c r="Y441" s="66">
        <f t="shared" si="300"/>
        <v>4</v>
      </c>
      <c r="Z441" s="66">
        <f t="shared" si="301"/>
        <v>2</v>
      </c>
      <c r="AA441" s="106">
        <f t="shared" si="302"/>
        <v>5</v>
      </c>
      <c r="AB441" s="106">
        <f t="shared" si="303"/>
        <v>0</v>
      </c>
      <c r="AC441" s="154">
        <f t="shared" si="304"/>
        <v>-17</v>
      </c>
      <c r="AD441" s="155">
        <f t="shared" si="305"/>
        <v>122</v>
      </c>
      <c r="AF441" s="66" t="str">
        <f t="shared" si="306"/>
        <v>W</v>
      </c>
      <c r="AG441" s="66">
        <f t="shared" si="285"/>
        <v>2</v>
      </c>
      <c r="AH441" s="66">
        <f t="shared" si="307"/>
        <v>1</v>
      </c>
      <c r="AI441" s="66">
        <f t="shared" si="308"/>
        <v>2</v>
      </c>
      <c r="AJ441" s="106">
        <f t="shared" si="309"/>
        <v>1</v>
      </c>
      <c r="AK441" s="106">
        <f t="shared" si="310"/>
        <v>3</v>
      </c>
      <c r="AL441" s="154">
        <f t="shared" si="311"/>
        <v>488</v>
      </c>
      <c r="AM441" s="155">
        <f t="shared" si="312"/>
        <v>505</v>
      </c>
      <c r="AO441" s="66" t="str">
        <f t="shared" si="281"/>
        <v>W</v>
      </c>
      <c r="AP441" s="66">
        <f t="shared" si="278"/>
        <v>2</v>
      </c>
      <c r="AQ441" s="66">
        <f t="shared" si="282"/>
        <v>8</v>
      </c>
      <c r="AR441" s="66">
        <f t="shared" si="283"/>
        <v>1</v>
      </c>
      <c r="AS441" s="106">
        <f t="shared" si="273"/>
        <v>34</v>
      </c>
      <c r="AT441" s="106">
        <f t="shared" si="286"/>
        <v>63</v>
      </c>
      <c r="AU441" s="154">
        <f t="shared" si="284"/>
        <v>-908</v>
      </c>
    </row>
    <row r="442" spans="1:47">
      <c r="A442" s="197">
        <f t="shared" si="279"/>
        <v>432</v>
      </c>
      <c r="B442" s="198">
        <f>Data!B442</f>
        <v>10</v>
      </c>
      <c r="D442" s="112">
        <f t="shared" si="274"/>
        <v>1</v>
      </c>
      <c r="E442" s="116" t="str">
        <f t="shared" si="275"/>
        <v>A</v>
      </c>
      <c r="G442" s="66" t="str">
        <f t="shared" si="287"/>
        <v>W</v>
      </c>
      <c r="H442" s="66">
        <f t="shared" si="276"/>
        <v>1</v>
      </c>
      <c r="I442" s="66">
        <f t="shared" si="288"/>
        <v>8</v>
      </c>
      <c r="J442" s="66">
        <f t="shared" si="280"/>
        <v>2</v>
      </c>
      <c r="K442" s="106">
        <f t="shared" si="289"/>
        <v>34</v>
      </c>
      <c r="L442" s="106">
        <f t="shared" si="290"/>
        <v>102</v>
      </c>
      <c r="M442" s="154">
        <f t="shared" si="291"/>
        <v>9</v>
      </c>
      <c r="O442" s="66" t="str">
        <f t="shared" si="292"/>
        <v>L</v>
      </c>
      <c r="P442" s="66">
        <f t="shared" si="293"/>
        <v>3</v>
      </c>
      <c r="Q442" s="66">
        <f t="shared" si="294"/>
        <v>8</v>
      </c>
      <c r="R442" s="66">
        <f t="shared" si="277"/>
        <v>2</v>
      </c>
      <c r="S442" s="106">
        <f t="shared" si="295"/>
        <v>34</v>
      </c>
      <c r="T442" s="106">
        <f t="shared" si="296"/>
        <v>0</v>
      </c>
      <c r="U442" s="154">
        <f t="shared" si="297"/>
        <v>195</v>
      </c>
      <c r="W442" s="66" t="str">
        <f t="shared" si="298"/>
        <v>L</v>
      </c>
      <c r="X442" s="66">
        <f t="shared" si="299"/>
        <v>3</v>
      </c>
      <c r="Y442" s="66">
        <f t="shared" si="300"/>
        <v>5</v>
      </c>
      <c r="Z442" s="66">
        <f t="shared" si="301"/>
        <v>1</v>
      </c>
      <c r="AA442" s="106">
        <f t="shared" si="302"/>
        <v>8</v>
      </c>
      <c r="AB442" s="106">
        <f t="shared" si="303"/>
        <v>0</v>
      </c>
      <c r="AC442" s="154">
        <f t="shared" si="304"/>
        <v>-25</v>
      </c>
      <c r="AD442" s="155">
        <f t="shared" si="305"/>
        <v>122</v>
      </c>
      <c r="AF442" s="66" t="str">
        <f t="shared" si="306"/>
        <v>L</v>
      </c>
      <c r="AG442" s="66">
        <f t="shared" si="285"/>
        <v>1</v>
      </c>
      <c r="AH442" s="66">
        <f t="shared" si="307"/>
        <v>2</v>
      </c>
      <c r="AI442" s="66">
        <f t="shared" si="308"/>
        <v>1</v>
      </c>
      <c r="AJ442" s="106">
        <f t="shared" si="309"/>
        <v>2</v>
      </c>
      <c r="AK442" s="106">
        <f t="shared" si="310"/>
        <v>0</v>
      </c>
      <c r="AL442" s="154">
        <f t="shared" si="311"/>
        <v>486</v>
      </c>
      <c r="AM442" s="155">
        <f t="shared" si="312"/>
        <v>505</v>
      </c>
      <c r="AO442" s="66" t="str">
        <f t="shared" si="281"/>
        <v>L</v>
      </c>
      <c r="AP442" s="66">
        <f t="shared" si="278"/>
        <v>1</v>
      </c>
      <c r="AQ442" s="66">
        <f t="shared" si="282"/>
        <v>8</v>
      </c>
      <c r="AR442" s="66">
        <f t="shared" si="283"/>
        <v>2</v>
      </c>
      <c r="AS442" s="106">
        <f t="shared" si="273"/>
        <v>34</v>
      </c>
      <c r="AT442" s="106">
        <f t="shared" si="286"/>
        <v>0</v>
      </c>
      <c r="AU442" s="154">
        <f t="shared" si="284"/>
        <v>-942</v>
      </c>
    </row>
    <row r="443" spans="1:47">
      <c r="A443" s="197">
        <f t="shared" si="279"/>
        <v>433</v>
      </c>
      <c r="B443" s="198">
        <f>Data!B443</f>
        <v>26</v>
      </c>
      <c r="D443" s="112">
        <f t="shared" si="274"/>
        <v>3</v>
      </c>
      <c r="E443" s="116" t="str">
        <f t="shared" si="275"/>
        <v>B</v>
      </c>
      <c r="G443" s="66" t="str">
        <f t="shared" si="287"/>
        <v>L</v>
      </c>
      <c r="H443" s="66">
        <f t="shared" si="276"/>
        <v>1</v>
      </c>
      <c r="I443" s="66">
        <f t="shared" si="288"/>
        <v>1</v>
      </c>
      <c r="J443" s="66">
        <f t="shared" si="280"/>
        <v>1</v>
      </c>
      <c r="K443" s="106">
        <f t="shared" si="289"/>
        <v>1</v>
      </c>
      <c r="L443" s="106">
        <f t="shared" si="290"/>
        <v>0</v>
      </c>
      <c r="M443" s="154">
        <f t="shared" si="291"/>
        <v>8</v>
      </c>
      <c r="O443" s="66" t="str">
        <f t="shared" si="292"/>
        <v>W</v>
      </c>
      <c r="P443" s="66">
        <f t="shared" si="293"/>
        <v>1</v>
      </c>
      <c r="Q443" s="66">
        <f t="shared" si="294"/>
        <v>1</v>
      </c>
      <c r="R443" s="66">
        <f t="shared" si="277"/>
        <v>1</v>
      </c>
      <c r="S443" s="106">
        <f t="shared" si="295"/>
        <v>1</v>
      </c>
      <c r="T443" s="106">
        <f t="shared" si="296"/>
        <v>102</v>
      </c>
      <c r="U443" s="154">
        <f t="shared" si="297"/>
        <v>296</v>
      </c>
      <c r="W443" s="66" t="str">
        <f t="shared" si="298"/>
        <v>W</v>
      </c>
      <c r="X443" s="66">
        <f t="shared" si="299"/>
        <v>3</v>
      </c>
      <c r="Y443" s="66">
        <f t="shared" si="300"/>
        <v>5</v>
      </c>
      <c r="Z443" s="66">
        <f t="shared" si="301"/>
        <v>2</v>
      </c>
      <c r="AA443" s="106">
        <f t="shared" si="302"/>
        <v>8</v>
      </c>
      <c r="AB443" s="106">
        <f t="shared" si="303"/>
        <v>24</v>
      </c>
      <c r="AC443" s="154">
        <f t="shared" si="304"/>
        <v>-9</v>
      </c>
      <c r="AD443" s="155">
        <f t="shared" si="305"/>
        <v>122</v>
      </c>
      <c r="AF443" s="66" t="str">
        <f t="shared" si="306"/>
        <v>L</v>
      </c>
      <c r="AG443" s="66">
        <f t="shared" si="285"/>
        <v>3</v>
      </c>
      <c r="AH443" s="66">
        <f t="shared" si="307"/>
        <v>2</v>
      </c>
      <c r="AI443" s="66">
        <f t="shared" si="308"/>
        <v>2</v>
      </c>
      <c r="AJ443" s="106">
        <f t="shared" si="309"/>
        <v>2</v>
      </c>
      <c r="AK443" s="106">
        <f t="shared" si="310"/>
        <v>0</v>
      </c>
      <c r="AL443" s="154">
        <f t="shared" si="311"/>
        <v>484</v>
      </c>
      <c r="AM443" s="155">
        <f t="shared" si="312"/>
        <v>505</v>
      </c>
      <c r="AO443" s="66" t="str">
        <f t="shared" si="281"/>
        <v>L</v>
      </c>
      <c r="AP443" s="66">
        <f t="shared" si="278"/>
        <v>3</v>
      </c>
      <c r="AQ443" s="66">
        <f t="shared" si="282"/>
        <v>1</v>
      </c>
      <c r="AR443" s="66">
        <f t="shared" si="283"/>
        <v>1</v>
      </c>
      <c r="AS443" s="106">
        <f t="shared" si="273"/>
        <v>1</v>
      </c>
      <c r="AT443" s="106">
        <f t="shared" si="286"/>
        <v>0</v>
      </c>
      <c r="AU443" s="154">
        <f t="shared" si="284"/>
        <v>-943</v>
      </c>
    </row>
    <row r="444" spans="1:47">
      <c r="A444" s="197">
        <f t="shared" si="279"/>
        <v>434</v>
      </c>
      <c r="B444" s="198">
        <f>Data!B444</f>
        <v>11</v>
      </c>
      <c r="D444" s="112">
        <f t="shared" si="274"/>
        <v>1</v>
      </c>
      <c r="E444" s="116" t="str">
        <f t="shared" si="275"/>
        <v>B</v>
      </c>
      <c r="G444" s="66" t="str">
        <f t="shared" si="287"/>
        <v>W</v>
      </c>
      <c r="H444" s="66">
        <f t="shared" si="276"/>
        <v>1</v>
      </c>
      <c r="I444" s="66">
        <f t="shared" si="288"/>
        <v>1</v>
      </c>
      <c r="J444" s="66">
        <f t="shared" si="280"/>
        <v>2</v>
      </c>
      <c r="K444" s="106">
        <f t="shared" si="289"/>
        <v>1</v>
      </c>
      <c r="L444" s="106">
        <f t="shared" si="290"/>
        <v>3</v>
      </c>
      <c r="M444" s="154">
        <f t="shared" si="291"/>
        <v>10</v>
      </c>
      <c r="O444" s="66" t="str">
        <f t="shared" si="292"/>
        <v>W</v>
      </c>
      <c r="P444" s="66">
        <f t="shared" si="293"/>
        <v>1</v>
      </c>
      <c r="Q444" s="66">
        <f t="shared" si="294"/>
        <v>1</v>
      </c>
      <c r="R444" s="66">
        <f t="shared" si="277"/>
        <v>2</v>
      </c>
      <c r="S444" s="106">
        <f t="shared" si="295"/>
        <v>1</v>
      </c>
      <c r="T444" s="106">
        <f t="shared" si="296"/>
        <v>3</v>
      </c>
      <c r="U444" s="154">
        <f t="shared" si="297"/>
        <v>298</v>
      </c>
      <c r="W444" s="66" t="str">
        <f t="shared" si="298"/>
        <v>L</v>
      </c>
      <c r="X444" s="66">
        <f t="shared" si="299"/>
        <v>3</v>
      </c>
      <c r="Y444" s="66">
        <f t="shared" si="300"/>
        <v>6</v>
      </c>
      <c r="Z444" s="66">
        <f t="shared" si="301"/>
        <v>1</v>
      </c>
      <c r="AA444" s="106">
        <f t="shared" si="302"/>
        <v>13</v>
      </c>
      <c r="AB444" s="106">
        <f t="shared" si="303"/>
        <v>0</v>
      </c>
      <c r="AC444" s="154">
        <f t="shared" si="304"/>
        <v>-22</v>
      </c>
      <c r="AD444" s="155">
        <f t="shared" si="305"/>
        <v>122</v>
      </c>
      <c r="AF444" s="66" t="str">
        <f t="shared" si="306"/>
        <v>L</v>
      </c>
      <c r="AG444" s="66">
        <f t="shared" si="285"/>
        <v>1</v>
      </c>
      <c r="AH444" s="66">
        <f t="shared" si="307"/>
        <v>3</v>
      </c>
      <c r="AI444" s="66">
        <f t="shared" si="308"/>
        <v>1</v>
      </c>
      <c r="AJ444" s="106">
        <f t="shared" si="309"/>
        <v>3</v>
      </c>
      <c r="AK444" s="106">
        <f t="shared" si="310"/>
        <v>0</v>
      </c>
      <c r="AL444" s="154">
        <f t="shared" si="311"/>
        <v>481</v>
      </c>
      <c r="AM444" s="155">
        <f t="shared" si="312"/>
        <v>505</v>
      </c>
      <c r="AO444" s="66" t="str">
        <f t="shared" si="281"/>
        <v>L</v>
      </c>
      <c r="AP444" s="66">
        <f t="shared" si="278"/>
        <v>1</v>
      </c>
      <c r="AQ444" s="66">
        <f t="shared" si="282"/>
        <v>1</v>
      </c>
      <c r="AR444" s="66">
        <f t="shared" si="283"/>
        <v>2</v>
      </c>
      <c r="AS444" s="106">
        <f t="shared" si="273"/>
        <v>1</v>
      </c>
      <c r="AT444" s="106">
        <f t="shared" si="286"/>
        <v>0</v>
      </c>
      <c r="AU444" s="154">
        <f t="shared" si="284"/>
        <v>-944</v>
      </c>
    </row>
    <row r="445" spans="1:47">
      <c r="A445" s="197">
        <f t="shared" si="279"/>
        <v>435</v>
      </c>
      <c r="B445" s="198">
        <f>Data!B445</f>
        <v>8</v>
      </c>
      <c r="D445" s="112">
        <f t="shared" si="274"/>
        <v>1</v>
      </c>
      <c r="E445" s="116" t="str">
        <f t="shared" si="275"/>
        <v>B</v>
      </c>
      <c r="G445" s="66" t="str">
        <f t="shared" si="287"/>
        <v>W</v>
      </c>
      <c r="H445" s="66">
        <f t="shared" si="276"/>
        <v>1</v>
      </c>
      <c r="I445" s="66">
        <f t="shared" si="288"/>
        <v>2</v>
      </c>
      <c r="J445" s="66">
        <f t="shared" si="280"/>
        <v>1</v>
      </c>
      <c r="K445" s="106">
        <f t="shared" si="289"/>
        <v>2</v>
      </c>
      <c r="L445" s="106">
        <f t="shared" si="290"/>
        <v>3</v>
      </c>
      <c r="M445" s="154">
        <f t="shared" si="291"/>
        <v>11</v>
      </c>
      <c r="O445" s="66" t="str">
        <f t="shared" si="292"/>
        <v>W</v>
      </c>
      <c r="P445" s="66">
        <f t="shared" si="293"/>
        <v>1</v>
      </c>
      <c r="Q445" s="66">
        <f t="shared" si="294"/>
        <v>2</v>
      </c>
      <c r="R445" s="66">
        <f t="shared" si="277"/>
        <v>1</v>
      </c>
      <c r="S445" s="106">
        <f t="shared" si="295"/>
        <v>2</v>
      </c>
      <c r="T445" s="106">
        <f t="shared" si="296"/>
        <v>3</v>
      </c>
      <c r="U445" s="154">
        <f t="shared" si="297"/>
        <v>299</v>
      </c>
      <c r="W445" s="66" t="str">
        <f t="shared" si="298"/>
        <v>L</v>
      </c>
      <c r="X445" s="66">
        <f t="shared" si="299"/>
        <v>3</v>
      </c>
      <c r="Y445" s="66">
        <f t="shared" si="300"/>
        <v>6</v>
      </c>
      <c r="Z445" s="66">
        <f t="shared" si="301"/>
        <v>2</v>
      </c>
      <c r="AA445" s="106">
        <f t="shared" si="302"/>
        <v>13</v>
      </c>
      <c r="AB445" s="106">
        <f t="shared" si="303"/>
        <v>0</v>
      </c>
      <c r="AC445" s="154">
        <f t="shared" si="304"/>
        <v>-35</v>
      </c>
      <c r="AD445" s="155">
        <f t="shared" si="305"/>
        <v>122</v>
      </c>
      <c r="AF445" s="66" t="str">
        <f t="shared" si="306"/>
        <v>W</v>
      </c>
      <c r="AG445" s="66">
        <f t="shared" si="285"/>
        <v>1</v>
      </c>
      <c r="AH445" s="66">
        <f t="shared" si="307"/>
        <v>3</v>
      </c>
      <c r="AI445" s="66">
        <f t="shared" si="308"/>
        <v>2</v>
      </c>
      <c r="AJ445" s="106">
        <f t="shared" si="309"/>
        <v>3</v>
      </c>
      <c r="AK445" s="106">
        <f t="shared" si="310"/>
        <v>9</v>
      </c>
      <c r="AL445" s="154">
        <f t="shared" si="311"/>
        <v>487</v>
      </c>
      <c r="AM445" s="155">
        <f t="shared" si="312"/>
        <v>505</v>
      </c>
      <c r="AO445" s="66" t="str">
        <f t="shared" si="281"/>
        <v>W</v>
      </c>
      <c r="AP445" s="66">
        <f t="shared" si="278"/>
        <v>1</v>
      </c>
      <c r="AQ445" s="66">
        <f t="shared" si="282"/>
        <v>2</v>
      </c>
      <c r="AR445" s="66">
        <f t="shared" si="283"/>
        <v>1</v>
      </c>
      <c r="AS445" s="106">
        <f t="shared" si="273"/>
        <v>2</v>
      </c>
      <c r="AT445" s="106">
        <f t="shared" si="286"/>
        <v>3</v>
      </c>
      <c r="AU445" s="154">
        <f t="shared" si="284"/>
        <v>-943</v>
      </c>
    </row>
    <row r="446" spans="1:47">
      <c r="A446" s="197">
        <f t="shared" si="279"/>
        <v>436</v>
      </c>
      <c r="B446" s="198">
        <f>Data!B446</f>
        <v>25</v>
      </c>
      <c r="D446" s="112">
        <f t="shared" si="274"/>
        <v>3</v>
      </c>
      <c r="E446" s="116" t="str">
        <f t="shared" si="275"/>
        <v>A</v>
      </c>
      <c r="G446" s="66" t="str">
        <f t="shared" si="287"/>
        <v>L</v>
      </c>
      <c r="H446" s="66">
        <f t="shared" si="276"/>
        <v>1</v>
      </c>
      <c r="I446" s="66">
        <f t="shared" si="288"/>
        <v>2</v>
      </c>
      <c r="J446" s="66">
        <f t="shared" si="280"/>
        <v>2</v>
      </c>
      <c r="K446" s="106">
        <f t="shared" si="289"/>
        <v>2</v>
      </c>
      <c r="L446" s="106">
        <f t="shared" si="290"/>
        <v>0</v>
      </c>
      <c r="M446" s="154">
        <f t="shared" si="291"/>
        <v>9</v>
      </c>
      <c r="O446" s="66" t="str">
        <f t="shared" si="292"/>
        <v>L</v>
      </c>
      <c r="P446" s="66">
        <f t="shared" si="293"/>
        <v>1</v>
      </c>
      <c r="Q446" s="66">
        <f t="shared" si="294"/>
        <v>2</v>
      </c>
      <c r="R446" s="66">
        <f t="shared" si="277"/>
        <v>2</v>
      </c>
      <c r="S446" s="106">
        <f t="shared" si="295"/>
        <v>2</v>
      </c>
      <c r="T446" s="106">
        <f t="shared" si="296"/>
        <v>0</v>
      </c>
      <c r="U446" s="154">
        <f t="shared" si="297"/>
        <v>297</v>
      </c>
      <c r="W446" s="66" t="str">
        <f t="shared" si="298"/>
        <v>W</v>
      </c>
      <c r="X446" s="66">
        <f t="shared" si="299"/>
        <v>3</v>
      </c>
      <c r="Y446" s="66">
        <f t="shared" si="300"/>
        <v>7</v>
      </c>
      <c r="Z446" s="66">
        <f t="shared" si="301"/>
        <v>1</v>
      </c>
      <c r="AA446" s="106">
        <f t="shared" si="302"/>
        <v>21</v>
      </c>
      <c r="AB446" s="106">
        <f t="shared" si="303"/>
        <v>39</v>
      </c>
      <c r="AC446" s="154">
        <f t="shared" si="304"/>
        <v>-17</v>
      </c>
      <c r="AD446" s="155">
        <f t="shared" si="305"/>
        <v>122</v>
      </c>
      <c r="AF446" s="66" t="str">
        <f t="shared" si="306"/>
        <v>L</v>
      </c>
      <c r="AG446" s="66">
        <f t="shared" si="285"/>
        <v>3</v>
      </c>
      <c r="AH446" s="66">
        <f t="shared" si="307"/>
        <v>4</v>
      </c>
      <c r="AI446" s="66">
        <f t="shared" si="308"/>
        <v>1</v>
      </c>
      <c r="AJ446" s="106">
        <f t="shared" si="309"/>
        <v>5</v>
      </c>
      <c r="AK446" s="106">
        <f t="shared" si="310"/>
        <v>0</v>
      </c>
      <c r="AL446" s="154">
        <f t="shared" si="311"/>
        <v>482</v>
      </c>
      <c r="AM446" s="155">
        <f t="shared" si="312"/>
        <v>505</v>
      </c>
      <c r="AO446" s="66" t="str">
        <f t="shared" si="281"/>
        <v>L</v>
      </c>
      <c r="AP446" s="66">
        <f t="shared" si="278"/>
        <v>3</v>
      </c>
      <c r="AQ446" s="66">
        <f t="shared" si="282"/>
        <v>2</v>
      </c>
      <c r="AR446" s="66">
        <f t="shared" si="283"/>
        <v>2</v>
      </c>
      <c r="AS446" s="106">
        <f t="shared" si="273"/>
        <v>2</v>
      </c>
      <c r="AT446" s="106">
        <f t="shared" si="286"/>
        <v>0</v>
      </c>
      <c r="AU446" s="154">
        <f t="shared" si="284"/>
        <v>-945</v>
      </c>
    </row>
    <row r="447" spans="1:47">
      <c r="A447" s="197">
        <f t="shared" si="279"/>
        <v>437</v>
      </c>
      <c r="B447" s="198">
        <f>Data!B447</f>
        <v>35</v>
      </c>
      <c r="D447" s="112">
        <f t="shared" si="274"/>
        <v>3</v>
      </c>
      <c r="E447" s="116" t="str">
        <f t="shared" si="275"/>
        <v>B</v>
      </c>
      <c r="G447" s="66" t="str">
        <f t="shared" si="287"/>
        <v>L</v>
      </c>
      <c r="H447" s="66">
        <f t="shared" si="276"/>
        <v>1</v>
      </c>
      <c r="I447" s="66">
        <f t="shared" si="288"/>
        <v>3</v>
      </c>
      <c r="J447" s="66">
        <f t="shared" si="280"/>
        <v>1</v>
      </c>
      <c r="K447" s="106">
        <f t="shared" si="289"/>
        <v>3</v>
      </c>
      <c r="L447" s="106">
        <f t="shared" si="290"/>
        <v>0</v>
      </c>
      <c r="M447" s="154">
        <f t="shared" si="291"/>
        <v>6</v>
      </c>
      <c r="O447" s="66" t="str">
        <f t="shared" si="292"/>
        <v>L</v>
      </c>
      <c r="P447" s="66">
        <f t="shared" si="293"/>
        <v>1</v>
      </c>
      <c r="Q447" s="66">
        <f t="shared" si="294"/>
        <v>3</v>
      </c>
      <c r="R447" s="66">
        <f t="shared" si="277"/>
        <v>1</v>
      </c>
      <c r="S447" s="106">
        <f t="shared" si="295"/>
        <v>3</v>
      </c>
      <c r="T447" s="106">
        <f t="shared" si="296"/>
        <v>0</v>
      </c>
      <c r="U447" s="154">
        <f t="shared" si="297"/>
        <v>294</v>
      </c>
      <c r="W447" s="66" t="str">
        <f t="shared" si="298"/>
        <v>W</v>
      </c>
      <c r="X447" s="66">
        <f t="shared" si="299"/>
        <v>3</v>
      </c>
      <c r="Y447" s="66">
        <f t="shared" si="300"/>
        <v>7</v>
      </c>
      <c r="Z447" s="66">
        <f t="shared" si="301"/>
        <v>2</v>
      </c>
      <c r="AA447" s="106">
        <f t="shared" si="302"/>
        <v>21</v>
      </c>
      <c r="AB447" s="106">
        <f t="shared" si="303"/>
        <v>63</v>
      </c>
      <c r="AC447" s="154">
        <f t="shared" si="304"/>
        <v>25</v>
      </c>
      <c r="AD447" s="155">
        <f t="shared" si="305"/>
        <v>122</v>
      </c>
      <c r="AF447" s="66" t="str">
        <f t="shared" si="306"/>
        <v>W</v>
      </c>
      <c r="AG447" s="66">
        <f t="shared" si="285"/>
        <v>3</v>
      </c>
      <c r="AH447" s="66">
        <f t="shared" si="307"/>
        <v>4</v>
      </c>
      <c r="AI447" s="66">
        <f t="shared" si="308"/>
        <v>2</v>
      </c>
      <c r="AJ447" s="106">
        <f t="shared" si="309"/>
        <v>5</v>
      </c>
      <c r="AK447" s="106">
        <f t="shared" si="310"/>
        <v>15</v>
      </c>
      <c r="AL447" s="154">
        <f t="shared" si="311"/>
        <v>492</v>
      </c>
      <c r="AM447" s="155">
        <f t="shared" si="312"/>
        <v>505</v>
      </c>
      <c r="AO447" s="66" t="str">
        <f t="shared" si="281"/>
        <v>W</v>
      </c>
      <c r="AP447" s="66">
        <f t="shared" si="278"/>
        <v>3</v>
      </c>
      <c r="AQ447" s="66">
        <f t="shared" si="282"/>
        <v>3</v>
      </c>
      <c r="AR447" s="66">
        <f t="shared" si="283"/>
        <v>1</v>
      </c>
      <c r="AS447" s="106">
        <f t="shared" si="273"/>
        <v>3</v>
      </c>
      <c r="AT447" s="106">
        <f t="shared" si="286"/>
        <v>6</v>
      </c>
      <c r="AU447" s="154">
        <f t="shared" si="284"/>
        <v>-942</v>
      </c>
    </row>
    <row r="448" spans="1:47">
      <c r="A448" s="197">
        <f t="shared" si="279"/>
        <v>438</v>
      </c>
      <c r="B448" s="198">
        <f>Data!B448</f>
        <v>8</v>
      </c>
      <c r="D448" s="112">
        <f t="shared" si="274"/>
        <v>1</v>
      </c>
      <c r="E448" s="116" t="str">
        <f t="shared" si="275"/>
        <v>B</v>
      </c>
      <c r="G448" s="66" t="str">
        <f t="shared" si="287"/>
        <v>W</v>
      </c>
      <c r="H448" s="66">
        <f t="shared" si="276"/>
        <v>1</v>
      </c>
      <c r="I448" s="66">
        <f t="shared" si="288"/>
        <v>3</v>
      </c>
      <c r="J448" s="66">
        <f t="shared" si="280"/>
        <v>2</v>
      </c>
      <c r="K448" s="106">
        <f t="shared" si="289"/>
        <v>3</v>
      </c>
      <c r="L448" s="106">
        <f t="shared" si="290"/>
        <v>9</v>
      </c>
      <c r="M448" s="154">
        <f t="shared" si="291"/>
        <v>12</v>
      </c>
      <c r="O448" s="66" t="str">
        <f t="shared" si="292"/>
        <v>W</v>
      </c>
      <c r="P448" s="66">
        <f t="shared" si="293"/>
        <v>1</v>
      </c>
      <c r="Q448" s="66">
        <f t="shared" si="294"/>
        <v>3</v>
      </c>
      <c r="R448" s="66">
        <f t="shared" si="277"/>
        <v>2</v>
      </c>
      <c r="S448" s="106">
        <f t="shared" si="295"/>
        <v>3</v>
      </c>
      <c r="T448" s="106">
        <f t="shared" si="296"/>
        <v>9</v>
      </c>
      <c r="U448" s="154">
        <f t="shared" si="297"/>
        <v>300</v>
      </c>
      <c r="W448" s="66" t="str">
        <f t="shared" si="298"/>
        <v>L</v>
      </c>
      <c r="X448" s="66">
        <f t="shared" si="299"/>
        <v>3</v>
      </c>
      <c r="Y448" s="66">
        <f t="shared" si="300"/>
        <v>8</v>
      </c>
      <c r="Z448" s="66">
        <f t="shared" si="301"/>
        <v>1</v>
      </c>
      <c r="AA448" s="106">
        <f t="shared" si="302"/>
        <v>34</v>
      </c>
      <c r="AB448" s="106">
        <f t="shared" si="303"/>
        <v>0</v>
      </c>
      <c r="AC448" s="154">
        <f t="shared" si="304"/>
        <v>-9</v>
      </c>
      <c r="AD448" s="155">
        <f t="shared" si="305"/>
        <v>122</v>
      </c>
      <c r="AF448" s="66" t="str">
        <f t="shared" si="306"/>
        <v>L</v>
      </c>
      <c r="AG448" s="66">
        <f t="shared" si="285"/>
        <v>1</v>
      </c>
      <c r="AH448" s="66">
        <f t="shared" si="307"/>
        <v>5</v>
      </c>
      <c r="AI448" s="66">
        <f t="shared" si="308"/>
        <v>1</v>
      </c>
      <c r="AJ448" s="106">
        <f t="shared" si="309"/>
        <v>8</v>
      </c>
      <c r="AK448" s="106">
        <f t="shared" si="310"/>
        <v>0</v>
      </c>
      <c r="AL448" s="154">
        <f t="shared" si="311"/>
        <v>484</v>
      </c>
      <c r="AM448" s="155">
        <f t="shared" si="312"/>
        <v>505</v>
      </c>
      <c r="AO448" s="66" t="str">
        <f t="shared" si="281"/>
        <v>L</v>
      </c>
      <c r="AP448" s="66">
        <f t="shared" si="278"/>
        <v>1</v>
      </c>
      <c r="AQ448" s="66">
        <f t="shared" si="282"/>
        <v>3</v>
      </c>
      <c r="AR448" s="66">
        <f t="shared" si="283"/>
        <v>2</v>
      </c>
      <c r="AS448" s="106">
        <f t="shared" si="273"/>
        <v>3</v>
      </c>
      <c r="AT448" s="106">
        <f t="shared" si="286"/>
        <v>0</v>
      </c>
      <c r="AU448" s="154">
        <f t="shared" si="284"/>
        <v>-945</v>
      </c>
    </row>
    <row r="449" spans="1:47">
      <c r="A449" s="197">
        <f t="shared" si="279"/>
        <v>439</v>
      </c>
      <c r="B449" s="198">
        <f>Data!B449</f>
        <v>25</v>
      </c>
      <c r="D449" s="112">
        <f t="shared" si="274"/>
        <v>3</v>
      </c>
      <c r="E449" s="116" t="str">
        <f t="shared" si="275"/>
        <v>A</v>
      </c>
      <c r="G449" s="66" t="str">
        <f t="shared" si="287"/>
        <v>L</v>
      </c>
      <c r="H449" s="66">
        <f t="shared" si="276"/>
        <v>1</v>
      </c>
      <c r="I449" s="66">
        <f t="shared" si="288"/>
        <v>4</v>
      </c>
      <c r="J449" s="66">
        <f t="shared" si="280"/>
        <v>1</v>
      </c>
      <c r="K449" s="106">
        <f t="shared" si="289"/>
        <v>5</v>
      </c>
      <c r="L449" s="106">
        <f t="shared" si="290"/>
        <v>0</v>
      </c>
      <c r="M449" s="154">
        <f t="shared" si="291"/>
        <v>7</v>
      </c>
      <c r="O449" s="66" t="str">
        <f t="shared" si="292"/>
        <v>L</v>
      </c>
      <c r="P449" s="66">
        <f t="shared" si="293"/>
        <v>1</v>
      </c>
      <c r="Q449" s="66">
        <f t="shared" si="294"/>
        <v>4</v>
      </c>
      <c r="R449" s="66">
        <f t="shared" si="277"/>
        <v>1</v>
      </c>
      <c r="S449" s="106">
        <f t="shared" si="295"/>
        <v>5</v>
      </c>
      <c r="T449" s="106">
        <f t="shared" si="296"/>
        <v>0</v>
      </c>
      <c r="U449" s="154">
        <f t="shared" si="297"/>
        <v>295</v>
      </c>
      <c r="W449" s="66" t="str">
        <f t="shared" si="298"/>
        <v>W</v>
      </c>
      <c r="X449" s="66">
        <f t="shared" si="299"/>
        <v>3</v>
      </c>
      <c r="Y449" s="66">
        <f t="shared" si="300"/>
        <v>8</v>
      </c>
      <c r="Z449" s="66">
        <f t="shared" si="301"/>
        <v>2</v>
      </c>
      <c r="AA449" s="106">
        <f t="shared" si="302"/>
        <v>34</v>
      </c>
      <c r="AB449" s="106">
        <f t="shared" si="303"/>
        <v>102</v>
      </c>
      <c r="AC449" s="154">
        <f t="shared" si="304"/>
        <v>59</v>
      </c>
      <c r="AD449" s="155">
        <f t="shared" si="305"/>
        <v>122</v>
      </c>
      <c r="AF449" s="66" t="str">
        <f t="shared" si="306"/>
        <v>L</v>
      </c>
      <c r="AG449" s="66">
        <f t="shared" si="285"/>
        <v>3</v>
      </c>
      <c r="AH449" s="66">
        <f t="shared" si="307"/>
        <v>5</v>
      </c>
      <c r="AI449" s="66">
        <f t="shared" si="308"/>
        <v>2</v>
      </c>
      <c r="AJ449" s="106">
        <f t="shared" si="309"/>
        <v>8</v>
      </c>
      <c r="AK449" s="106">
        <f t="shared" si="310"/>
        <v>0</v>
      </c>
      <c r="AL449" s="154">
        <f t="shared" si="311"/>
        <v>476</v>
      </c>
      <c r="AM449" s="155">
        <f t="shared" si="312"/>
        <v>505</v>
      </c>
      <c r="AO449" s="66" t="str">
        <f t="shared" si="281"/>
        <v>L</v>
      </c>
      <c r="AP449" s="66">
        <f t="shared" si="278"/>
        <v>3</v>
      </c>
      <c r="AQ449" s="66">
        <f t="shared" si="282"/>
        <v>4</v>
      </c>
      <c r="AR449" s="66">
        <f t="shared" si="283"/>
        <v>1</v>
      </c>
      <c r="AS449" s="106">
        <f t="shared" si="273"/>
        <v>5</v>
      </c>
      <c r="AT449" s="106">
        <f t="shared" si="286"/>
        <v>0</v>
      </c>
      <c r="AU449" s="154">
        <f t="shared" si="284"/>
        <v>-950</v>
      </c>
    </row>
    <row r="450" spans="1:47">
      <c r="A450" s="197">
        <f t="shared" si="279"/>
        <v>440</v>
      </c>
      <c r="B450" s="198">
        <f>Data!B450</f>
        <v>6</v>
      </c>
      <c r="D450" s="112">
        <f t="shared" si="274"/>
        <v>1</v>
      </c>
      <c r="E450" s="116" t="str">
        <f t="shared" si="275"/>
        <v>C</v>
      </c>
      <c r="G450" s="66" t="str">
        <f t="shared" si="287"/>
        <v>W</v>
      </c>
      <c r="H450" s="66">
        <f t="shared" si="276"/>
        <v>1</v>
      </c>
      <c r="I450" s="66">
        <f t="shared" si="288"/>
        <v>4</v>
      </c>
      <c r="J450" s="66">
        <f t="shared" si="280"/>
        <v>2</v>
      </c>
      <c r="K450" s="106">
        <f t="shared" si="289"/>
        <v>5</v>
      </c>
      <c r="L450" s="106">
        <f t="shared" si="290"/>
        <v>15</v>
      </c>
      <c r="M450" s="154">
        <f t="shared" si="291"/>
        <v>17</v>
      </c>
      <c r="O450" s="66" t="str">
        <f t="shared" si="292"/>
        <v>W</v>
      </c>
      <c r="P450" s="66">
        <f t="shared" si="293"/>
        <v>1</v>
      </c>
      <c r="Q450" s="66">
        <f t="shared" si="294"/>
        <v>4</v>
      </c>
      <c r="R450" s="66">
        <f t="shared" si="277"/>
        <v>2</v>
      </c>
      <c r="S450" s="106">
        <f t="shared" si="295"/>
        <v>5</v>
      </c>
      <c r="T450" s="106">
        <f t="shared" si="296"/>
        <v>15</v>
      </c>
      <c r="U450" s="154">
        <f t="shared" si="297"/>
        <v>305</v>
      </c>
      <c r="W450" s="66" t="str">
        <f t="shared" si="298"/>
        <v>L</v>
      </c>
      <c r="X450" s="66">
        <f t="shared" si="299"/>
        <v>1</v>
      </c>
      <c r="Y450" s="66">
        <f t="shared" si="300"/>
        <v>1</v>
      </c>
      <c r="Z450" s="66">
        <f t="shared" si="301"/>
        <v>1</v>
      </c>
      <c r="AA450" s="106">
        <f t="shared" si="302"/>
        <v>1</v>
      </c>
      <c r="AB450" s="106">
        <f t="shared" si="303"/>
        <v>0</v>
      </c>
      <c r="AC450" s="154">
        <f t="shared" si="304"/>
        <v>58</v>
      </c>
      <c r="AD450" s="155">
        <f t="shared" si="305"/>
        <v>122</v>
      </c>
      <c r="AF450" s="66" t="str">
        <f t="shared" si="306"/>
        <v>L</v>
      </c>
      <c r="AG450" s="66">
        <f t="shared" si="285"/>
        <v>1</v>
      </c>
      <c r="AH450" s="66">
        <f t="shared" si="307"/>
        <v>6</v>
      </c>
      <c r="AI450" s="66">
        <f t="shared" si="308"/>
        <v>1</v>
      </c>
      <c r="AJ450" s="106">
        <f t="shared" si="309"/>
        <v>13</v>
      </c>
      <c r="AK450" s="106">
        <f t="shared" si="310"/>
        <v>0</v>
      </c>
      <c r="AL450" s="154">
        <f t="shared" si="311"/>
        <v>463</v>
      </c>
      <c r="AM450" s="155">
        <f t="shared" si="312"/>
        <v>505</v>
      </c>
      <c r="AO450" s="66" t="str">
        <f t="shared" si="281"/>
        <v>L</v>
      </c>
      <c r="AP450" s="66">
        <f t="shared" si="278"/>
        <v>1</v>
      </c>
      <c r="AQ450" s="66">
        <f t="shared" si="282"/>
        <v>4</v>
      </c>
      <c r="AR450" s="66">
        <f t="shared" si="283"/>
        <v>2</v>
      </c>
      <c r="AS450" s="106">
        <f t="shared" si="273"/>
        <v>5</v>
      </c>
      <c r="AT450" s="106">
        <f t="shared" si="286"/>
        <v>0</v>
      </c>
      <c r="AU450" s="154">
        <f t="shared" si="284"/>
        <v>-955</v>
      </c>
    </row>
    <row r="451" spans="1:47">
      <c r="A451" s="197">
        <f t="shared" si="279"/>
        <v>441</v>
      </c>
      <c r="B451" s="198">
        <f>Data!B451</f>
        <v>24</v>
      </c>
      <c r="D451" s="112">
        <f t="shared" si="274"/>
        <v>2</v>
      </c>
      <c r="E451" s="116" t="str">
        <f t="shared" si="275"/>
        <v>C</v>
      </c>
      <c r="G451" s="66" t="str">
        <f t="shared" si="287"/>
        <v>L</v>
      </c>
      <c r="H451" s="66">
        <f t="shared" si="276"/>
        <v>1</v>
      </c>
      <c r="I451" s="66">
        <f t="shared" si="288"/>
        <v>5</v>
      </c>
      <c r="J451" s="66">
        <f t="shared" si="280"/>
        <v>1</v>
      </c>
      <c r="K451" s="106">
        <f t="shared" si="289"/>
        <v>8</v>
      </c>
      <c r="L451" s="106">
        <f t="shared" si="290"/>
        <v>0</v>
      </c>
      <c r="M451" s="154">
        <f t="shared" si="291"/>
        <v>9</v>
      </c>
      <c r="O451" s="66" t="str">
        <f t="shared" si="292"/>
        <v>L</v>
      </c>
      <c r="P451" s="66">
        <f t="shared" si="293"/>
        <v>1</v>
      </c>
      <c r="Q451" s="66">
        <f t="shared" si="294"/>
        <v>5</v>
      </c>
      <c r="R451" s="66">
        <f t="shared" si="277"/>
        <v>1</v>
      </c>
      <c r="S451" s="106">
        <f t="shared" si="295"/>
        <v>8</v>
      </c>
      <c r="T451" s="106">
        <f t="shared" si="296"/>
        <v>0</v>
      </c>
      <c r="U451" s="154">
        <f t="shared" si="297"/>
        <v>297</v>
      </c>
      <c r="W451" s="66" t="str">
        <f t="shared" si="298"/>
        <v>L</v>
      </c>
      <c r="X451" s="66">
        <f t="shared" si="299"/>
        <v>1</v>
      </c>
      <c r="Y451" s="66">
        <f t="shared" si="300"/>
        <v>1</v>
      </c>
      <c r="Z451" s="66">
        <f t="shared" si="301"/>
        <v>2</v>
      </c>
      <c r="AA451" s="106">
        <f t="shared" si="302"/>
        <v>1</v>
      </c>
      <c r="AB451" s="106">
        <f t="shared" si="303"/>
        <v>0</v>
      </c>
      <c r="AC451" s="154">
        <f t="shared" si="304"/>
        <v>57</v>
      </c>
      <c r="AD451" s="155">
        <f t="shared" si="305"/>
        <v>122</v>
      </c>
      <c r="AF451" s="66" t="str">
        <f t="shared" si="306"/>
        <v>L</v>
      </c>
      <c r="AG451" s="66">
        <f t="shared" si="285"/>
        <v>2</v>
      </c>
      <c r="AH451" s="66">
        <f t="shared" si="307"/>
        <v>6</v>
      </c>
      <c r="AI451" s="66">
        <f t="shared" si="308"/>
        <v>2</v>
      </c>
      <c r="AJ451" s="106">
        <f t="shared" si="309"/>
        <v>13</v>
      </c>
      <c r="AK451" s="106">
        <f t="shared" si="310"/>
        <v>0</v>
      </c>
      <c r="AL451" s="154">
        <f t="shared" si="311"/>
        <v>450</v>
      </c>
      <c r="AM451" s="155">
        <f t="shared" si="312"/>
        <v>505</v>
      </c>
      <c r="AO451" s="66" t="str">
        <f t="shared" si="281"/>
        <v>L</v>
      </c>
      <c r="AP451" s="66">
        <f t="shared" si="278"/>
        <v>2</v>
      </c>
      <c r="AQ451" s="66">
        <f t="shared" si="282"/>
        <v>5</v>
      </c>
      <c r="AR451" s="66">
        <f t="shared" si="283"/>
        <v>1</v>
      </c>
      <c r="AS451" s="106">
        <f t="shared" si="273"/>
        <v>8</v>
      </c>
      <c r="AT451" s="106">
        <f t="shared" si="286"/>
        <v>0</v>
      </c>
      <c r="AU451" s="154">
        <f t="shared" si="284"/>
        <v>-963</v>
      </c>
    </row>
    <row r="452" spans="1:47">
      <c r="A452" s="197">
        <f t="shared" si="279"/>
        <v>442</v>
      </c>
      <c r="B452" s="198">
        <f>Data!B452</f>
        <v>6</v>
      </c>
      <c r="D452" s="112">
        <f t="shared" si="274"/>
        <v>1</v>
      </c>
      <c r="E452" s="116" t="str">
        <f t="shared" si="275"/>
        <v>C</v>
      </c>
      <c r="G452" s="66" t="str">
        <f t="shared" si="287"/>
        <v>W</v>
      </c>
      <c r="H452" s="66">
        <f t="shared" si="276"/>
        <v>1</v>
      </c>
      <c r="I452" s="66">
        <f t="shared" si="288"/>
        <v>5</v>
      </c>
      <c r="J452" s="66">
        <f t="shared" si="280"/>
        <v>2</v>
      </c>
      <c r="K452" s="106">
        <f t="shared" si="289"/>
        <v>8</v>
      </c>
      <c r="L452" s="106">
        <f t="shared" si="290"/>
        <v>24</v>
      </c>
      <c r="M452" s="154">
        <f t="shared" si="291"/>
        <v>25</v>
      </c>
      <c r="O452" s="66" t="str">
        <f t="shared" si="292"/>
        <v>W</v>
      </c>
      <c r="P452" s="66">
        <f t="shared" si="293"/>
        <v>1</v>
      </c>
      <c r="Q452" s="66">
        <f t="shared" si="294"/>
        <v>5</v>
      </c>
      <c r="R452" s="66">
        <f t="shared" si="277"/>
        <v>2</v>
      </c>
      <c r="S452" s="106">
        <f t="shared" si="295"/>
        <v>8</v>
      </c>
      <c r="T452" s="106">
        <f t="shared" si="296"/>
        <v>24</v>
      </c>
      <c r="U452" s="154">
        <f t="shared" si="297"/>
        <v>313</v>
      </c>
      <c r="W452" s="66" t="str">
        <f t="shared" si="298"/>
        <v>W</v>
      </c>
      <c r="X452" s="66">
        <f t="shared" si="299"/>
        <v>1</v>
      </c>
      <c r="Y452" s="66">
        <f t="shared" si="300"/>
        <v>2</v>
      </c>
      <c r="Z452" s="66">
        <f t="shared" si="301"/>
        <v>1</v>
      </c>
      <c r="AA452" s="106">
        <f t="shared" si="302"/>
        <v>2</v>
      </c>
      <c r="AB452" s="106">
        <f t="shared" si="303"/>
        <v>3</v>
      </c>
      <c r="AC452" s="154">
        <f t="shared" si="304"/>
        <v>58</v>
      </c>
      <c r="AD452" s="155">
        <f t="shared" si="305"/>
        <v>122</v>
      </c>
      <c r="AF452" s="66" t="str">
        <f t="shared" si="306"/>
        <v>L</v>
      </c>
      <c r="AG452" s="66">
        <f t="shared" si="285"/>
        <v>1</v>
      </c>
      <c r="AH452" s="66">
        <f t="shared" si="307"/>
        <v>7</v>
      </c>
      <c r="AI452" s="66">
        <f t="shared" si="308"/>
        <v>1</v>
      </c>
      <c r="AJ452" s="106">
        <f t="shared" si="309"/>
        <v>21</v>
      </c>
      <c r="AK452" s="106">
        <f t="shared" si="310"/>
        <v>0</v>
      </c>
      <c r="AL452" s="154">
        <f t="shared" si="311"/>
        <v>429</v>
      </c>
      <c r="AM452" s="155">
        <f t="shared" si="312"/>
        <v>505</v>
      </c>
      <c r="AO452" s="66" t="str">
        <f t="shared" si="281"/>
        <v>L</v>
      </c>
      <c r="AP452" s="66">
        <f t="shared" si="278"/>
        <v>1</v>
      </c>
      <c r="AQ452" s="66">
        <f t="shared" si="282"/>
        <v>5</v>
      </c>
      <c r="AR452" s="66">
        <f t="shared" si="283"/>
        <v>2</v>
      </c>
      <c r="AS452" s="106">
        <f t="shared" si="273"/>
        <v>8</v>
      </c>
      <c r="AT452" s="106">
        <f t="shared" si="286"/>
        <v>0</v>
      </c>
      <c r="AU452" s="154">
        <f t="shared" si="284"/>
        <v>-971</v>
      </c>
    </row>
    <row r="453" spans="1:47">
      <c r="A453" s="197">
        <f t="shared" si="279"/>
        <v>443</v>
      </c>
      <c r="B453" s="198">
        <f>Data!B453</f>
        <v>31</v>
      </c>
      <c r="D453" s="112">
        <f t="shared" si="274"/>
        <v>3</v>
      </c>
      <c r="E453" s="116" t="str">
        <f t="shared" si="275"/>
        <v>A</v>
      </c>
      <c r="G453" s="66" t="str">
        <f t="shared" si="287"/>
        <v>L</v>
      </c>
      <c r="H453" s="66">
        <f t="shared" si="276"/>
        <v>1</v>
      </c>
      <c r="I453" s="66">
        <f t="shared" si="288"/>
        <v>6</v>
      </c>
      <c r="J453" s="66">
        <f t="shared" si="280"/>
        <v>1</v>
      </c>
      <c r="K453" s="106">
        <f t="shared" si="289"/>
        <v>13</v>
      </c>
      <c r="L453" s="106">
        <f t="shared" si="290"/>
        <v>0</v>
      </c>
      <c r="M453" s="154">
        <f t="shared" si="291"/>
        <v>12</v>
      </c>
      <c r="O453" s="66" t="str">
        <f t="shared" si="292"/>
        <v>L</v>
      </c>
      <c r="P453" s="66">
        <f t="shared" si="293"/>
        <v>1</v>
      </c>
      <c r="Q453" s="66">
        <f t="shared" si="294"/>
        <v>6</v>
      </c>
      <c r="R453" s="66">
        <f t="shared" si="277"/>
        <v>1</v>
      </c>
      <c r="S453" s="106">
        <f t="shared" si="295"/>
        <v>13</v>
      </c>
      <c r="T453" s="106">
        <f t="shared" si="296"/>
        <v>0</v>
      </c>
      <c r="U453" s="154">
        <f t="shared" si="297"/>
        <v>300</v>
      </c>
      <c r="W453" s="66" t="str">
        <f t="shared" si="298"/>
        <v>L</v>
      </c>
      <c r="X453" s="66">
        <f t="shared" si="299"/>
        <v>1</v>
      </c>
      <c r="Y453" s="66">
        <f t="shared" si="300"/>
        <v>2</v>
      </c>
      <c r="Z453" s="66">
        <f t="shared" si="301"/>
        <v>2</v>
      </c>
      <c r="AA453" s="106">
        <f t="shared" si="302"/>
        <v>2</v>
      </c>
      <c r="AB453" s="106">
        <f t="shared" si="303"/>
        <v>0</v>
      </c>
      <c r="AC453" s="154">
        <f t="shared" si="304"/>
        <v>56</v>
      </c>
      <c r="AD453" s="155">
        <f t="shared" si="305"/>
        <v>122</v>
      </c>
      <c r="AF453" s="66" t="str">
        <f t="shared" si="306"/>
        <v>L</v>
      </c>
      <c r="AG453" s="66">
        <f t="shared" si="285"/>
        <v>3</v>
      </c>
      <c r="AH453" s="66">
        <f t="shared" si="307"/>
        <v>7</v>
      </c>
      <c r="AI453" s="66">
        <f t="shared" si="308"/>
        <v>2</v>
      </c>
      <c r="AJ453" s="106">
        <f t="shared" si="309"/>
        <v>21</v>
      </c>
      <c r="AK453" s="106">
        <f t="shared" si="310"/>
        <v>0</v>
      </c>
      <c r="AL453" s="154">
        <f t="shared" si="311"/>
        <v>408</v>
      </c>
      <c r="AM453" s="155">
        <f t="shared" si="312"/>
        <v>505</v>
      </c>
      <c r="AO453" s="66" t="str">
        <f t="shared" si="281"/>
        <v>L</v>
      </c>
      <c r="AP453" s="66">
        <f t="shared" si="278"/>
        <v>3</v>
      </c>
      <c r="AQ453" s="66">
        <f t="shared" si="282"/>
        <v>6</v>
      </c>
      <c r="AR453" s="66">
        <f t="shared" si="283"/>
        <v>1</v>
      </c>
      <c r="AS453" s="106">
        <f t="shared" si="273"/>
        <v>13</v>
      </c>
      <c r="AT453" s="106">
        <f t="shared" si="286"/>
        <v>0</v>
      </c>
      <c r="AU453" s="154">
        <f t="shared" si="284"/>
        <v>-984</v>
      </c>
    </row>
    <row r="454" spans="1:47">
      <c r="A454" s="197">
        <f t="shared" si="279"/>
        <v>444</v>
      </c>
      <c r="B454" s="198">
        <f>Data!B454</f>
        <v>14</v>
      </c>
      <c r="D454" s="112">
        <f t="shared" si="274"/>
        <v>2</v>
      </c>
      <c r="E454" s="116" t="str">
        <f t="shared" si="275"/>
        <v>B</v>
      </c>
      <c r="G454" s="66" t="str">
        <f t="shared" si="287"/>
        <v>L</v>
      </c>
      <c r="H454" s="66">
        <f t="shared" si="276"/>
        <v>1</v>
      </c>
      <c r="I454" s="66">
        <f t="shared" si="288"/>
        <v>6</v>
      </c>
      <c r="J454" s="66">
        <f t="shared" si="280"/>
        <v>2</v>
      </c>
      <c r="K454" s="106">
        <f t="shared" si="289"/>
        <v>13</v>
      </c>
      <c r="L454" s="106">
        <f t="shared" si="290"/>
        <v>0</v>
      </c>
      <c r="M454" s="154">
        <f t="shared" si="291"/>
        <v>-1</v>
      </c>
      <c r="O454" s="66" t="str">
        <f t="shared" si="292"/>
        <v>L</v>
      </c>
      <c r="P454" s="66">
        <f t="shared" si="293"/>
        <v>1</v>
      </c>
      <c r="Q454" s="66">
        <f t="shared" si="294"/>
        <v>6</v>
      </c>
      <c r="R454" s="66">
        <f t="shared" si="277"/>
        <v>2</v>
      </c>
      <c r="S454" s="106">
        <f t="shared" si="295"/>
        <v>13</v>
      </c>
      <c r="T454" s="106">
        <f t="shared" si="296"/>
        <v>0</v>
      </c>
      <c r="U454" s="154">
        <f t="shared" si="297"/>
        <v>287</v>
      </c>
      <c r="W454" s="66" t="str">
        <f t="shared" si="298"/>
        <v>L</v>
      </c>
      <c r="X454" s="66">
        <f t="shared" si="299"/>
        <v>1</v>
      </c>
      <c r="Y454" s="66">
        <f t="shared" si="300"/>
        <v>3</v>
      </c>
      <c r="Z454" s="66">
        <f t="shared" si="301"/>
        <v>1</v>
      </c>
      <c r="AA454" s="106">
        <f t="shared" si="302"/>
        <v>3</v>
      </c>
      <c r="AB454" s="106">
        <f t="shared" si="303"/>
        <v>0</v>
      </c>
      <c r="AC454" s="154">
        <f t="shared" si="304"/>
        <v>53</v>
      </c>
      <c r="AD454" s="155">
        <f t="shared" si="305"/>
        <v>122</v>
      </c>
      <c r="AF454" s="66" t="str">
        <f t="shared" si="306"/>
        <v>L</v>
      </c>
      <c r="AG454" s="66">
        <f t="shared" si="285"/>
        <v>2</v>
      </c>
      <c r="AH454" s="66">
        <f t="shared" si="307"/>
        <v>8</v>
      </c>
      <c r="AI454" s="66">
        <f t="shared" si="308"/>
        <v>1</v>
      </c>
      <c r="AJ454" s="106">
        <f t="shared" si="309"/>
        <v>34</v>
      </c>
      <c r="AK454" s="106">
        <f t="shared" si="310"/>
        <v>0</v>
      </c>
      <c r="AL454" s="154">
        <f t="shared" si="311"/>
        <v>374</v>
      </c>
      <c r="AM454" s="155">
        <f t="shared" si="312"/>
        <v>505</v>
      </c>
      <c r="AO454" s="66" t="str">
        <f t="shared" si="281"/>
        <v>L</v>
      </c>
      <c r="AP454" s="66">
        <f t="shared" si="278"/>
        <v>2</v>
      </c>
      <c r="AQ454" s="66">
        <f t="shared" si="282"/>
        <v>6</v>
      </c>
      <c r="AR454" s="66">
        <f t="shared" si="283"/>
        <v>2</v>
      </c>
      <c r="AS454" s="106">
        <f t="shared" si="273"/>
        <v>13</v>
      </c>
      <c r="AT454" s="106">
        <f t="shared" si="286"/>
        <v>0</v>
      </c>
      <c r="AU454" s="154">
        <f t="shared" si="284"/>
        <v>-997</v>
      </c>
    </row>
    <row r="455" spans="1:47">
      <c r="A455" s="197">
        <f t="shared" si="279"/>
        <v>445</v>
      </c>
      <c r="B455" s="198">
        <f>Data!B455</f>
        <v>25</v>
      </c>
      <c r="D455" s="112">
        <f t="shared" si="274"/>
        <v>3</v>
      </c>
      <c r="E455" s="116" t="str">
        <f t="shared" si="275"/>
        <v>A</v>
      </c>
      <c r="G455" s="66" t="str">
        <f t="shared" si="287"/>
        <v>L</v>
      </c>
      <c r="H455" s="66">
        <f t="shared" si="276"/>
        <v>1</v>
      </c>
      <c r="I455" s="66">
        <f t="shared" si="288"/>
        <v>7</v>
      </c>
      <c r="J455" s="66">
        <f t="shared" si="280"/>
        <v>1</v>
      </c>
      <c r="K455" s="106">
        <f t="shared" si="289"/>
        <v>21</v>
      </c>
      <c r="L455" s="106">
        <f t="shared" si="290"/>
        <v>0</v>
      </c>
      <c r="M455" s="154">
        <f t="shared" si="291"/>
        <v>-22</v>
      </c>
      <c r="O455" s="66" t="str">
        <f t="shared" si="292"/>
        <v>L</v>
      </c>
      <c r="P455" s="66">
        <f t="shared" si="293"/>
        <v>1</v>
      </c>
      <c r="Q455" s="66">
        <f t="shared" si="294"/>
        <v>7</v>
      </c>
      <c r="R455" s="66">
        <f t="shared" si="277"/>
        <v>1</v>
      </c>
      <c r="S455" s="106">
        <f t="shared" si="295"/>
        <v>21</v>
      </c>
      <c r="T455" s="106">
        <f t="shared" si="296"/>
        <v>0</v>
      </c>
      <c r="U455" s="154">
        <f t="shared" si="297"/>
        <v>266</v>
      </c>
      <c r="W455" s="66" t="str">
        <f t="shared" si="298"/>
        <v>L</v>
      </c>
      <c r="X455" s="66">
        <f t="shared" si="299"/>
        <v>1</v>
      </c>
      <c r="Y455" s="66">
        <f t="shared" si="300"/>
        <v>3</v>
      </c>
      <c r="Z455" s="66">
        <f t="shared" si="301"/>
        <v>2</v>
      </c>
      <c r="AA455" s="106">
        <f t="shared" si="302"/>
        <v>3</v>
      </c>
      <c r="AB455" s="106">
        <f t="shared" si="303"/>
        <v>0</v>
      </c>
      <c r="AC455" s="154">
        <f t="shared" si="304"/>
        <v>50</v>
      </c>
      <c r="AD455" s="155">
        <f t="shared" si="305"/>
        <v>122</v>
      </c>
      <c r="AF455" s="66" t="str">
        <f t="shared" si="306"/>
        <v>L</v>
      </c>
      <c r="AG455" s="66">
        <f t="shared" si="285"/>
        <v>3</v>
      </c>
      <c r="AH455" s="66">
        <f t="shared" si="307"/>
        <v>8</v>
      </c>
      <c r="AI455" s="66">
        <f t="shared" si="308"/>
        <v>2</v>
      </c>
      <c r="AJ455" s="106">
        <f t="shared" si="309"/>
        <v>34</v>
      </c>
      <c r="AK455" s="106">
        <f t="shared" si="310"/>
        <v>0</v>
      </c>
      <c r="AL455" s="154">
        <f t="shared" si="311"/>
        <v>340</v>
      </c>
      <c r="AM455" s="155">
        <f t="shared" si="312"/>
        <v>505</v>
      </c>
      <c r="AO455" s="66" t="str">
        <f t="shared" si="281"/>
        <v>L</v>
      </c>
      <c r="AP455" s="66">
        <f t="shared" si="278"/>
        <v>3</v>
      </c>
      <c r="AQ455" s="66">
        <f t="shared" si="282"/>
        <v>7</v>
      </c>
      <c r="AR455" s="66">
        <f t="shared" si="283"/>
        <v>1</v>
      </c>
      <c r="AS455" s="106">
        <f t="shared" si="273"/>
        <v>21</v>
      </c>
      <c r="AT455" s="106">
        <f t="shared" si="286"/>
        <v>0</v>
      </c>
      <c r="AU455" s="154">
        <f t="shared" si="284"/>
        <v>-1018</v>
      </c>
    </row>
    <row r="456" spans="1:47">
      <c r="A456" s="197">
        <f t="shared" si="279"/>
        <v>446</v>
      </c>
      <c r="B456" s="198">
        <f>Data!B456</f>
        <v>18</v>
      </c>
      <c r="D456" s="112">
        <f t="shared" si="274"/>
        <v>2</v>
      </c>
      <c r="E456" s="116" t="str">
        <f t="shared" si="275"/>
        <v>C</v>
      </c>
      <c r="G456" s="66" t="str">
        <f t="shared" si="287"/>
        <v>L</v>
      </c>
      <c r="H456" s="66">
        <f t="shared" si="276"/>
        <v>1</v>
      </c>
      <c r="I456" s="66">
        <f t="shared" si="288"/>
        <v>7</v>
      </c>
      <c r="J456" s="66">
        <f t="shared" si="280"/>
        <v>2</v>
      </c>
      <c r="K456" s="106">
        <f t="shared" si="289"/>
        <v>21</v>
      </c>
      <c r="L456" s="106">
        <f t="shared" si="290"/>
        <v>0</v>
      </c>
      <c r="M456" s="154">
        <f t="shared" si="291"/>
        <v>-43</v>
      </c>
      <c r="O456" s="66" t="str">
        <f t="shared" si="292"/>
        <v>L</v>
      </c>
      <c r="P456" s="66">
        <f t="shared" si="293"/>
        <v>1</v>
      </c>
      <c r="Q456" s="66">
        <f t="shared" si="294"/>
        <v>7</v>
      </c>
      <c r="R456" s="66">
        <f t="shared" si="277"/>
        <v>2</v>
      </c>
      <c r="S456" s="106">
        <f t="shared" si="295"/>
        <v>21</v>
      </c>
      <c r="T456" s="106">
        <f t="shared" si="296"/>
        <v>0</v>
      </c>
      <c r="U456" s="154">
        <f t="shared" si="297"/>
        <v>245</v>
      </c>
      <c r="W456" s="66" t="str">
        <f t="shared" si="298"/>
        <v>L</v>
      </c>
      <c r="X456" s="66">
        <f t="shared" si="299"/>
        <v>1</v>
      </c>
      <c r="Y456" s="66">
        <f t="shared" si="300"/>
        <v>4</v>
      </c>
      <c r="Z456" s="66">
        <f t="shared" si="301"/>
        <v>1</v>
      </c>
      <c r="AA456" s="106">
        <f t="shared" si="302"/>
        <v>5</v>
      </c>
      <c r="AB456" s="106">
        <f t="shared" si="303"/>
        <v>0</v>
      </c>
      <c r="AC456" s="154">
        <f t="shared" si="304"/>
        <v>45</v>
      </c>
      <c r="AD456" s="155">
        <f t="shared" si="305"/>
        <v>122</v>
      </c>
      <c r="AF456" s="66" t="str">
        <f t="shared" si="306"/>
        <v>L</v>
      </c>
      <c r="AG456" s="66">
        <f t="shared" si="285"/>
        <v>2</v>
      </c>
      <c r="AH456" s="66">
        <f t="shared" si="307"/>
        <v>1</v>
      </c>
      <c r="AI456" s="66">
        <f t="shared" si="308"/>
        <v>1</v>
      </c>
      <c r="AJ456" s="106">
        <f t="shared" si="309"/>
        <v>1</v>
      </c>
      <c r="AK456" s="106">
        <f t="shared" si="310"/>
        <v>0</v>
      </c>
      <c r="AL456" s="154">
        <f t="shared" si="311"/>
        <v>339</v>
      </c>
      <c r="AM456" s="155">
        <f t="shared" si="312"/>
        <v>505</v>
      </c>
      <c r="AO456" s="66" t="str">
        <f t="shared" si="281"/>
        <v>L</v>
      </c>
      <c r="AP456" s="66">
        <f t="shared" si="278"/>
        <v>2</v>
      </c>
      <c r="AQ456" s="66">
        <f t="shared" si="282"/>
        <v>7</v>
      </c>
      <c r="AR456" s="66">
        <f t="shared" si="283"/>
        <v>2</v>
      </c>
      <c r="AS456" s="106">
        <f t="shared" si="273"/>
        <v>21</v>
      </c>
      <c r="AT456" s="106">
        <f t="shared" si="286"/>
        <v>0</v>
      </c>
      <c r="AU456" s="154">
        <f t="shared" si="284"/>
        <v>-1039</v>
      </c>
    </row>
    <row r="457" spans="1:47">
      <c r="A457" s="197">
        <f t="shared" si="279"/>
        <v>447</v>
      </c>
      <c r="B457" s="198">
        <f>Data!B457</f>
        <v>3</v>
      </c>
      <c r="D457" s="112">
        <f t="shared" si="274"/>
        <v>1</v>
      </c>
      <c r="E457" s="116" t="str">
        <f t="shared" si="275"/>
        <v>C</v>
      </c>
      <c r="G457" s="66" t="str">
        <f t="shared" si="287"/>
        <v>W</v>
      </c>
      <c r="H457" s="66">
        <f t="shared" si="276"/>
        <v>1</v>
      </c>
      <c r="I457" s="66">
        <f t="shared" si="288"/>
        <v>8</v>
      </c>
      <c r="J457" s="66">
        <f t="shared" si="280"/>
        <v>1</v>
      </c>
      <c r="K457" s="106">
        <f t="shared" si="289"/>
        <v>34</v>
      </c>
      <c r="L457" s="106">
        <f t="shared" si="290"/>
        <v>63</v>
      </c>
      <c r="M457" s="154">
        <f t="shared" si="291"/>
        <v>-14</v>
      </c>
      <c r="O457" s="66" t="str">
        <f t="shared" si="292"/>
        <v>W</v>
      </c>
      <c r="P457" s="66">
        <f t="shared" si="293"/>
        <v>1</v>
      </c>
      <c r="Q457" s="66">
        <f t="shared" si="294"/>
        <v>8</v>
      </c>
      <c r="R457" s="66">
        <f t="shared" si="277"/>
        <v>1</v>
      </c>
      <c r="S457" s="106">
        <f t="shared" si="295"/>
        <v>34</v>
      </c>
      <c r="T457" s="106">
        <f t="shared" si="296"/>
        <v>63</v>
      </c>
      <c r="U457" s="154">
        <f t="shared" si="297"/>
        <v>274</v>
      </c>
      <c r="W457" s="66" t="str">
        <f t="shared" si="298"/>
        <v>W</v>
      </c>
      <c r="X457" s="66">
        <f t="shared" si="299"/>
        <v>1</v>
      </c>
      <c r="Y457" s="66">
        <f t="shared" si="300"/>
        <v>4</v>
      </c>
      <c r="Z457" s="66">
        <f t="shared" si="301"/>
        <v>2</v>
      </c>
      <c r="AA457" s="106">
        <f t="shared" si="302"/>
        <v>5</v>
      </c>
      <c r="AB457" s="106">
        <f t="shared" si="303"/>
        <v>15</v>
      </c>
      <c r="AC457" s="154">
        <f t="shared" si="304"/>
        <v>55</v>
      </c>
      <c r="AD457" s="155">
        <f t="shared" si="305"/>
        <v>122</v>
      </c>
      <c r="AF457" s="66" t="str">
        <f t="shared" si="306"/>
        <v>L</v>
      </c>
      <c r="AG457" s="66">
        <f t="shared" si="285"/>
        <v>1</v>
      </c>
      <c r="AH457" s="66">
        <f t="shared" si="307"/>
        <v>1</v>
      </c>
      <c r="AI457" s="66">
        <f t="shared" si="308"/>
        <v>2</v>
      </c>
      <c r="AJ457" s="106">
        <f t="shared" si="309"/>
        <v>1</v>
      </c>
      <c r="AK457" s="106">
        <f t="shared" si="310"/>
        <v>0</v>
      </c>
      <c r="AL457" s="154">
        <f t="shared" si="311"/>
        <v>338</v>
      </c>
      <c r="AM457" s="155">
        <f t="shared" si="312"/>
        <v>505</v>
      </c>
      <c r="AO457" s="66" t="str">
        <f t="shared" si="281"/>
        <v>L</v>
      </c>
      <c r="AP457" s="66">
        <f t="shared" si="278"/>
        <v>1</v>
      </c>
      <c r="AQ457" s="66">
        <f t="shared" si="282"/>
        <v>8</v>
      </c>
      <c r="AR457" s="66">
        <f t="shared" si="283"/>
        <v>1</v>
      </c>
      <c r="AS457" s="106">
        <f t="shared" si="273"/>
        <v>34</v>
      </c>
      <c r="AT457" s="106">
        <f t="shared" si="286"/>
        <v>0</v>
      </c>
      <c r="AU457" s="154">
        <f t="shared" si="284"/>
        <v>-1073</v>
      </c>
    </row>
    <row r="458" spans="1:47">
      <c r="A458" s="197">
        <f t="shared" si="279"/>
        <v>448</v>
      </c>
      <c r="B458" s="198">
        <f>Data!B458</f>
        <v>24</v>
      </c>
      <c r="D458" s="112">
        <f t="shared" si="274"/>
        <v>2</v>
      </c>
      <c r="E458" s="116" t="str">
        <f t="shared" si="275"/>
        <v>C</v>
      </c>
      <c r="G458" s="66" t="str">
        <f t="shared" si="287"/>
        <v>L</v>
      </c>
      <c r="H458" s="66">
        <f t="shared" si="276"/>
        <v>1</v>
      </c>
      <c r="I458" s="66">
        <f t="shared" si="288"/>
        <v>8</v>
      </c>
      <c r="J458" s="66">
        <f t="shared" si="280"/>
        <v>2</v>
      </c>
      <c r="K458" s="106">
        <f t="shared" si="289"/>
        <v>34</v>
      </c>
      <c r="L458" s="106">
        <f t="shared" si="290"/>
        <v>0</v>
      </c>
      <c r="M458" s="154">
        <f t="shared" si="291"/>
        <v>-48</v>
      </c>
      <c r="O458" s="66" t="str">
        <f t="shared" si="292"/>
        <v>L</v>
      </c>
      <c r="P458" s="66">
        <f t="shared" si="293"/>
        <v>1</v>
      </c>
      <c r="Q458" s="66">
        <f t="shared" si="294"/>
        <v>8</v>
      </c>
      <c r="R458" s="66">
        <f t="shared" si="277"/>
        <v>2</v>
      </c>
      <c r="S458" s="106">
        <f t="shared" si="295"/>
        <v>34</v>
      </c>
      <c r="T458" s="106">
        <f t="shared" si="296"/>
        <v>0</v>
      </c>
      <c r="U458" s="154">
        <f t="shared" si="297"/>
        <v>240</v>
      </c>
      <c r="W458" s="66" t="str">
        <f t="shared" si="298"/>
        <v>L</v>
      </c>
      <c r="X458" s="66">
        <f t="shared" si="299"/>
        <v>1</v>
      </c>
      <c r="Y458" s="66">
        <f t="shared" si="300"/>
        <v>5</v>
      </c>
      <c r="Z458" s="66">
        <f t="shared" si="301"/>
        <v>1</v>
      </c>
      <c r="AA458" s="106">
        <f t="shared" si="302"/>
        <v>8</v>
      </c>
      <c r="AB458" s="106">
        <f t="shared" si="303"/>
        <v>0</v>
      </c>
      <c r="AC458" s="154">
        <f t="shared" si="304"/>
        <v>47</v>
      </c>
      <c r="AD458" s="155">
        <f t="shared" si="305"/>
        <v>122</v>
      </c>
      <c r="AF458" s="66" t="str">
        <f t="shared" si="306"/>
        <v>L</v>
      </c>
      <c r="AG458" s="66">
        <f t="shared" si="285"/>
        <v>2</v>
      </c>
      <c r="AH458" s="66">
        <f t="shared" si="307"/>
        <v>2</v>
      </c>
      <c r="AI458" s="66">
        <f t="shared" si="308"/>
        <v>1</v>
      </c>
      <c r="AJ458" s="106">
        <f t="shared" si="309"/>
        <v>2</v>
      </c>
      <c r="AK458" s="106">
        <f t="shared" si="310"/>
        <v>0</v>
      </c>
      <c r="AL458" s="154">
        <f t="shared" si="311"/>
        <v>336</v>
      </c>
      <c r="AM458" s="155">
        <f t="shared" si="312"/>
        <v>505</v>
      </c>
      <c r="AO458" s="66" t="str">
        <f t="shared" si="281"/>
        <v>L</v>
      </c>
      <c r="AP458" s="66">
        <f t="shared" si="278"/>
        <v>2</v>
      </c>
      <c r="AQ458" s="66">
        <f t="shared" si="282"/>
        <v>8</v>
      </c>
      <c r="AR458" s="66">
        <f t="shared" si="283"/>
        <v>2</v>
      </c>
      <c r="AS458" s="106">
        <f t="shared" si="273"/>
        <v>34</v>
      </c>
      <c r="AT458" s="106">
        <f t="shared" si="286"/>
        <v>0</v>
      </c>
      <c r="AU458" s="154">
        <f t="shared" si="284"/>
        <v>-1107</v>
      </c>
    </row>
    <row r="459" spans="1:47">
      <c r="A459" s="197">
        <f t="shared" si="279"/>
        <v>449</v>
      </c>
      <c r="B459" s="198">
        <f>Data!B459</f>
        <v>5</v>
      </c>
      <c r="D459" s="112">
        <f t="shared" si="274"/>
        <v>1</v>
      </c>
      <c r="E459" s="116" t="str">
        <f t="shared" si="275"/>
        <v>B</v>
      </c>
      <c r="G459" s="66" t="str">
        <f t="shared" si="287"/>
        <v>W</v>
      </c>
      <c r="H459" s="66">
        <f t="shared" si="276"/>
        <v>1</v>
      </c>
      <c r="I459" s="66">
        <f t="shared" si="288"/>
        <v>1</v>
      </c>
      <c r="J459" s="66">
        <f t="shared" si="280"/>
        <v>1</v>
      </c>
      <c r="K459" s="106">
        <f t="shared" si="289"/>
        <v>1</v>
      </c>
      <c r="L459" s="106">
        <f t="shared" si="290"/>
        <v>102</v>
      </c>
      <c r="M459" s="154">
        <f t="shared" si="291"/>
        <v>53</v>
      </c>
      <c r="O459" s="66" t="str">
        <f t="shared" si="292"/>
        <v>W</v>
      </c>
      <c r="P459" s="66">
        <f t="shared" si="293"/>
        <v>2</v>
      </c>
      <c r="Q459" s="66">
        <f t="shared" si="294"/>
        <v>1</v>
      </c>
      <c r="R459" s="66">
        <f t="shared" si="277"/>
        <v>1</v>
      </c>
      <c r="S459" s="106">
        <f t="shared" si="295"/>
        <v>1</v>
      </c>
      <c r="T459" s="106">
        <f t="shared" si="296"/>
        <v>102</v>
      </c>
      <c r="U459" s="154">
        <f t="shared" si="297"/>
        <v>341</v>
      </c>
      <c r="W459" s="66" t="str">
        <f t="shared" si="298"/>
        <v>W</v>
      </c>
      <c r="X459" s="66">
        <f t="shared" si="299"/>
        <v>1</v>
      </c>
      <c r="Y459" s="66">
        <f t="shared" si="300"/>
        <v>5</v>
      </c>
      <c r="Z459" s="66">
        <f t="shared" si="301"/>
        <v>2</v>
      </c>
      <c r="AA459" s="106">
        <f t="shared" si="302"/>
        <v>8</v>
      </c>
      <c r="AB459" s="106">
        <f t="shared" si="303"/>
        <v>24</v>
      </c>
      <c r="AC459" s="154">
        <f t="shared" si="304"/>
        <v>63</v>
      </c>
      <c r="AD459" s="155">
        <f t="shared" si="305"/>
        <v>122</v>
      </c>
      <c r="AF459" s="66" t="str">
        <f t="shared" si="306"/>
        <v>L</v>
      </c>
      <c r="AG459" s="66">
        <f t="shared" si="285"/>
        <v>1</v>
      </c>
      <c r="AH459" s="66">
        <f t="shared" si="307"/>
        <v>2</v>
      </c>
      <c r="AI459" s="66">
        <f t="shared" si="308"/>
        <v>2</v>
      </c>
      <c r="AJ459" s="106">
        <f t="shared" si="309"/>
        <v>2</v>
      </c>
      <c r="AK459" s="106">
        <f t="shared" si="310"/>
        <v>0</v>
      </c>
      <c r="AL459" s="154">
        <f t="shared" si="311"/>
        <v>334</v>
      </c>
      <c r="AM459" s="155">
        <f t="shared" si="312"/>
        <v>505</v>
      </c>
      <c r="AO459" s="66" t="str">
        <f t="shared" si="281"/>
        <v>L</v>
      </c>
      <c r="AP459" s="66">
        <f t="shared" si="278"/>
        <v>1</v>
      </c>
      <c r="AQ459" s="66">
        <f t="shared" si="282"/>
        <v>1</v>
      </c>
      <c r="AR459" s="66">
        <f t="shared" si="283"/>
        <v>1</v>
      </c>
      <c r="AS459" s="106">
        <f t="shared" ref="AS459:AS510" si="313">INDEX($AY$11:$AZ$25,AQ459,2)</f>
        <v>1</v>
      </c>
      <c r="AT459" s="106">
        <f t="shared" si="286"/>
        <v>0</v>
      </c>
      <c r="AU459" s="154">
        <f t="shared" si="284"/>
        <v>-1108</v>
      </c>
    </row>
    <row r="460" spans="1:47">
      <c r="A460" s="197">
        <f t="shared" si="279"/>
        <v>450</v>
      </c>
      <c r="B460" s="198">
        <f>Data!B460</f>
        <v>33</v>
      </c>
      <c r="D460" s="112">
        <f t="shared" ref="D460:D510" si="314">IF($B460=0,0,IF(AND($B460&gt;0,$B460&lt;13),1,IF(AND($B460&gt;12,$B460&lt;25),2,3)))</f>
        <v>3</v>
      </c>
      <c r="E460" s="116" t="str">
        <f t="shared" ref="E460:E510" si="315">IF(B460=0,0,IF(MOD(B460,3)=1,"A",IF(MOD(B460,3),"B","C")))</f>
        <v>C</v>
      </c>
      <c r="G460" s="66" t="str">
        <f t="shared" si="287"/>
        <v>L</v>
      </c>
      <c r="H460" s="66">
        <f t="shared" ref="H460:H510" si="316">IF(AND($H$9&lt;&gt;" ",$H$9&gt;0, $H$9 &lt;4),$H$9,1)</f>
        <v>1</v>
      </c>
      <c r="I460" s="66">
        <f t="shared" si="288"/>
        <v>1</v>
      </c>
      <c r="J460" s="66">
        <f t="shared" si="280"/>
        <v>2</v>
      </c>
      <c r="K460" s="106">
        <f t="shared" si="289"/>
        <v>1</v>
      </c>
      <c r="L460" s="106">
        <f t="shared" si="290"/>
        <v>0</v>
      </c>
      <c r="M460" s="154">
        <f t="shared" si="291"/>
        <v>52</v>
      </c>
      <c r="O460" s="66" t="str">
        <f t="shared" si="292"/>
        <v>L</v>
      </c>
      <c r="P460" s="66">
        <f t="shared" si="293"/>
        <v>2</v>
      </c>
      <c r="Q460" s="66">
        <f t="shared" si="294"/>
        <v>1</v>
      </c>
      <c r="R460" s="66">
        <f t="shared" ref="R460:R510" si="317">IF(R459&lt;2,R459+1,1)</f>
        <v>2</v>
      </c>
      <c r="S460" s="106">
        <f t="shared" si="295"/>
        <v>1</v>
      </c>
      <c r="T460" s="106">
        <f t="shared" si="296"/>
        <v>0</v>
      </c>
      <c r="U460" s="154">
        <f t="shared" si="297"/>
        <v>340</v>
      </c>
      <c r="W460" s="66" t="str">
        <f t="shared" si="298"/>
        <v>L</v>
      </c>
      <c r="X460" s="66">
        <f t="shared" si="299"/>
        <v>1</v>
      </c>
      <c r="Y460" s="66">
        <f t="shared" si="300"/>
        <v>6</v>
      </c>
      <c r="Z460" s="66">
        <f t="shared" si="301"/>
        <v>1</v>
      </c>
      <c r="AA460" s="106">
        <f t="shared" si="302"/>
        <v>13</v>
      </c>
      <c r="AB460" s="106">
        <f t="shared" si="303"/>
        <v>0</v>
      </c>
      <c r="AC460" s="154">
        <f t="shared" si="304"/>
        <v>50</v>
      </c>
      <c r="AD460" s="155">
        <f t="shared" si="305"/>
        <v>122</v>
      </c>
      <c r="AF460" s="66" t="str">
        <f t="shared" si="306"/>
        <v>L</v>
      </c>
      <c r="AG460" s="66">
        <f t="shared" si="285"/>
        <v>3</v>
      </c>
      <c r="AH460" s="66">
        <f t="shared" si="307"/>
        <v>3</v>
      </c>
      <c r="AI460" s="66">
        <f t="shared" si="308"/>
        <v>1</v>
      </c>
      <c r="AJ460" s="106">
        <f t="shared" si="309"/>
        <v>3</v>
      </c>
      <c r="AK460" s="106">
        <f t="shared" si="310"/>
        <v>0</v>
      </c>
      <c r="AL460" s="154">
        <f t="shared" si="311"/>
        <v>331</v>
      </c>
      <c r="AM460" s="155">
        <f t="shared" si="312"/>
        <v>505</v>
      </c>
      <c r="AO460" s="66" t="str">
        <f t="shared" si="281"/>
        <v>L</v>
      </c>
      <c r="AP460" s="66">
        <f t="shared" ref="AP460:AP510" si="318">IF($D460=0,AP459,$D460)</f>
        <v>3</v>
      </c>
      <c r="AQ460" s="66">
        <f t="shared" si="282"/>
        <v>1</v>
      </c>
      <c r="AR460" s="66">
        <f t="shared" si="283"/>
        <v>2</v>
      </c>
      <c r="AS460" s="106">
        <f t="shared" si="313"/>
        <v>1</v>
      </c>
      <c r="AT460" s="106">
        <f t="shared" si="286"/>
        <v>0</v>
      </c>
      <c r="AU460" s="154">
        <f t="shared" si="284"/>
        <v>-1109</v>
      </c>
    </row>
    <row r="461" spans="1:47">
      <c r="A461" s="197">
        <f t="shared" ref="A461:A510" si="319">A460+1</f>
        <v>451</v>
      </c>
      <c r="B461" s="198">
        <f>Data!B461</f>
        <v>23</v>
      </c>
      <c r="D461" s="112">
        <f t="shared" si="314"/>
        <v>2</v>
      </c>
      <c r="E461" s="116" t="str">
        <f t="shared" si="315"/>
        <v>B</v>
      </c>
      <c r="G461" s="66" t="str">
        <f t="shared" si="287"/>
        <v>L</v>
      </c>
      <c r="H461" s="66">
        <f t="shared" si="316"/>
        <v>1</v>
      </c>
      <c r="I461" s="66">
        <f t="shared" si="288"/>
        <v>2</v>
      </c>
      <c r="J461" s="66">
        <f t="shared" ref="J461:J510" si="320">IF(J460&lt;2,J460+1,1)</f>
        <v>1</v>
      </c>
      <c r="K461" s="106">
        <f t="shared" si="289"/>
        <v>2</v>
      </c>
      <c r="L461" s="106">
        <f t="shared" si="290"/>
        <v>0</v>
      </c>
      <c r="M461" s="154">
        <f t="shared" si="291"/>
        <v>50</v>
      </c>
      <c r="O461" s="66" t="str">
        <f t="shared" si="292"/>
        <v>W</v>
      </c>
      <c r="P461" s="66">
        <f t="shared" si="293"/>
        <v>2</v>
      </c>
      <c r="Q461" s="66">
        <f t="shared" si="294"/>
        <v>2</v>
      </c>
      <c r="R461" s="66">
        <f t="shared" si="317"/>
        <v>1</v>
      </c>
      <c r="S461" s="106">
        <f t="shared" si="295"/>
        <v>2</v>
      </c>
      <c r="T461" s="106">
        <f t="shared" si="296"/>
        <v>3</v>
      </c>
      <c r="U461" s="154">
        <f t="shared" si="297"/>
        <v>341</v>
      </c>
      <c r="W461" s="66" t="str">
        <f t="shared" si="298"/>
        <v>L</v>
      </c>
      <c r="X461" s="66">
        <f t="shared" si="299"/>
        <v>1</v>
      </c>
      <c r="Y461" s="66">
        <f t="shared" si="300"/>
        <v>6</v>
      </c>
      <c r="Z461" s="66">
        <f t="shared" si="301"/>
        <v>2</v>
      </c>
      <c r="AA461" s="106">
        <f t="shared" si="302"/>
        <v>13</v>
      </c>
      <c r="AB461" s="106">
        <f t="shared" si="303"/>
        <v>0</v>
      </c>
      <c r="AC461" s="154">
        <f t="shared" si="304"/>
        <v>37</v>
      </c>
      <c r="AD461" s="155">
        <f t="shared" si="305"/>
        <v>122</v>
      </c>
      <c r="AF461" s="66" t="str">
        <f t="shared" si="306"/>
        <v>L</v>
      </c>
      <c r="AG461" s="66">
        <f t="shared" si="285"/>
        <v>2</v>
      </c>
      <c r="AH461" s="66">
        <f t="shared" si="307"/>
        <v>3</v>
      </c>
      <c r="AI461" s="66">
        <f t="shared" si="308"/>
        <v>2</v>
      </c>
      <c r="AJ461" s="106">
        <f t="shared" si="309"/>
        <v>3</v>
      </c>
      <c r="AK461" s="106">
        <f t="shared" si="310"/>
        <v>0</v>
      </c>
      <c r="AL461" s="154">
        <f t="shared" si="311"/>
        <v>328</v>
      </c>
      <c r="AM461" s="155">
        <f t="shared" si="312"/>
        <v>505</v>
      </c>
      <c r="AO461" s="66" t="str">
        <f t="shared" ref="AO461:AO510" si="321">IF($D461=AP460,"W","L")</f>
        <v>L</v>
      </c>
      <c r="AP461" s="66">
        <f t="shared" si="318"/>
        <v>2</v>
      </c>
      <c r="AQ461" s="66">
        <f t="shared" ref="AQ461:AQ510" si="322">IF(AND(AQ460=$I$9,AR460=2),1,IF(AND(AQ460&lt;$I$9,AR460=2),AQ460+1,AQ460))</f>
        <v>2</v>
      </c>
      <c r="AR461" s="66">
        <f t="shared" ref="AR461:AR510" si="323">IF(AR460&lt;2,AR460+1,1)</f>
        <v>1</v>
      </c>
      <c r="AS461" s="106">
        <f t="shared" si="313"/>
        <v>2</v>
      </c>
      <c r="AT461" s="106">
        <f t="shared" si="286"/>
        <v>0</v>
      </c>
      <c r="AU461" s="154">
        <f t="shared" ref="AU461:AU510" si="324">AU460-AS461+AT461</f>
        <v>-1111</v>
      </c>
    </row>
    <row r="462" spans="1:47">
      <c r="A462" s="197">
        <f t="shared" si="319"/>
        <v>452</v>
      </c>
      <c r="B462" s="198">
        <f>Data!B462</f>
        <v>18</v>
      </c>
      <c r="D462" s="112">
        <f t="shared" si="314"/>
        <v>2</v>
      </c>
      <c r="E462" s="116" t="str">
        <f t="shared" si="315"/>
        <v>C</v>
      </c>
      <c r="G462" s="66" t="str">
        <f t="shared" si="287"/>
        <v>L</v>
      </c>
      <c r="H462" s="66">
        <f t="shared" si="316"/>
        <v>1</v>
      </c>
      <c r="I462" s="66">
        <f t="shared" si="288"/>
        <v>2</v>
      </c>
      <c r="J462" s="66">
        <f t="shared" si="320"/>
        <v>2</v>
      </c>
      <c r="K462" s="106">
        <f t="shared" si="289"/>
        <v>2</v>
      </c>
      <c r="L462" s="106">
        <f t="shared" si="290"/>
        <v>0</v>
      </c>
      <c r="M462" s="154">
        <f t="shared" si="291"/>
        <v>48</v>
      </c>
      <c r="O462" s="66" t="str">
        <f t="shared" si="292"/>
        <v>W</v>
      </c>
      <c r="P462" s="66">
        <f t="shared" si="293"/>
        <v>2</v>
      </c>
      <c r="Q462" s="66">
        <f t="shared" si="294"/>
        <v>2</v>
      </c>
      <c r="R462" s="66">
        <f t="shared" si="317"/>
        <v>2</v>
      </c>
      <c r="S462" s="106">
        <f t="shared" si="295"/>
        <v>2</v>
      </c>
      <c r="T462" s="106">
        <f t="shared" si="296"/>
        <v>6</v>
      </c>
      <c r="U462" s="154">
        <f t="shared" si="297"/>
        <v>345</v>
      </c>
      <c r="W462" s="66" t="str">
        <f t="shared" si="298"/>
        <v>L</v>
      </c>
      <c r="X462" s="66">
        <f t="shared" si="299"/>
        <v>1</v>
      </c>
      <c r="Y462" s="66">
        <f t="shared" si="300"/>
        <v>7</v>
      </c>
      <c r="Z462" s="66">
        <f t="shared" si="301"/>
        <v>1</v>
      </c>
      <c r="AA462" s="106">
        <f t="shared" si="302"/>
        <v>21</v>
      </c>
      <c r="AB462" s="106">
        <f t="shared" si="303"/>
        <v>0</v>
      </c>
      <c r="AC462" s="154">
        <f t="shared" si="304"/>
        <v>16</v>
      </c>
      <c r="AD462" s="155">
        <f t="shared" si="305"/>
        <v>122</v>
      </c>
      <c r="AF462" s="66" t="str">
        <f t="shared" si="306"/>
        <v>W</v>
      </c>
      <c r="AG462" s="66">
        <f t="shared" ref="AG462:AG510" si="325">IF($D462=0,AG461,$D462)</f>
        <v>2</v>
      </c>
      <c r="AH462" s="66">
        <f t="shared" si="307"/>
        <v>4</v>
      </c>
      <c r="AI462" s="66">
        <f t="shared" si="308"/>
        <v>1</v>
      </c>
      <c r="AJ462" s="106">
        <f t="shared" si="309"/>
        <v>5</v>
      </c>
      <c r="AK462" s="106">
        <f t="shared" si="310"/>
        <v>9</v>
      </c>
      <c r="AL462" s="154">
        <f t="shared" si="311"/>
        <v>332</v>
      </c>
      <c r="AM462" s="155">
        <f t="shared" si="312"/>
        <v>505</v>
      </c>
      <c r="AO462" s="66" t="str">
        <f t="shared" si="321"/>
        <v>W</v>
      </c>
      <c r="AP462" s="66">
        <f t="shared" si="318"/>
        <v>2</v>
      </c>
      <c r="AQ462" s="66">
        <f t="shared" si="322"/>
        <v>2</v>
      </c>
      <c r="AR462" s="66">
        <f t="shared" si="323"/>
        <v>2</v>
      </c>
      <c r="AS462" s="106">
        <f t="shared" si="313"/>
        <v>2</v>
      </c>
      <c r="AT462" s="106">
        <f t="shared" ref="AT462:AT510" si="326">IF(AO462="W",AS461*3,0)</f>
        <v>6</v>
      </c>
      <c r="AU462" s="154">
        <f t="shared" si="324"/>
        <v>-1107</v>
      </c>
    </row>
    <row r="463" spans="1:47">
      <c r="A463" s="197">
        <f t="shared" si="319"/>
        <v>453</v>
      </c>
      <c r="B463" s="198">
        <f>Data!B463</f>
        <v>1</v>
      </c>
      <c r="D463" s="112">
        <f t="shared" si="314"/>
        <v>1</v>
      </c>
      <c r="E463" s="116" t="str">
        <f t="shared" si="315"/>
        <v>A</v>
      </c>
      <c r="G463" s="66" t="str">
        <f t="shared" si="287"/>
        <v>W</v>
      </c>
      <c r="H463" s="66">
        <f t="shared" si="316"/>
        <v>1</v>
      </c>
      <c r="I463" s="66">
        <f t="shared" si="288"/>
        <v>3</v>
      </c>
      <c r="J463" s="66">
        <f t="shared" si="320"/>
        <v>1</v>
      </c>
      <c r="K463" s="106">
        <f t="shared" si="289"/>
        <v>3</v>
      </c>
      <c r="L463" s="106">
        <f t="shared" si="290"/>
        <v>6</v>
      </c>
      <c r="M463" s="154">
        <f t="shared" si="291"/>
        <v>51</v>
      </c>
      <c r="O463" s="66" t="str">
        <f t="shared" si="292"/>
        <v>L</v>
      </c>
      <c r="P463" s="66">
        <f t="shared" si="293"/>
        <v>2</v>
      </c>
      <c r="Q463" s="66">
        <f t="shared" si="294"/>
        <v>3</v>
      </c>
      <c r="R463" s="66">
        <f t="shared" si="317"/>
        <v>1</v>
      </c>
      <c r="S463" s="106">
        <f t="shared" si="295"/>
        <v>3</v>
      </c>
      <c r="T463" s="106">
        <f t="shared" si="296"/>
        <v>0</v>
      </c>
      <c r="U463" s="154">
        <f t="shared" si="297"/>
        <v>342</v>
      </c>
      <c r="W463" s="66" t="str">
        <f t="shared" si="298"/>
        <v>W</v>
      </c>
      <c r="X463" s="66">
        <f t="shared" si="299"/>
        <v>1</v>
      </c>
      <c r="Y463" s="66">
        <f t="shared" si="300"/>
        <v>7</v>
      </c>
      <c r="Z463" s="66">
        <f t="shared" si="301"/>
        <v>2</v>
      </c>
      <c r="AA463" s="106">
        <f t="shared" si="302"/>
        <v>21</v>
      </c>
      <c r="AB463" s="106">
        <f t="shared" si="303"/>
        <v>63</v>
      </c>
      <c r="AC463" s="154">
        <f t="shared" si="304"/>
        <v>58</v>
      </c>
      <c r="AD463" s="155">
        <f t="shared" si="305"/>
        <v>122</v>
      </c>
      <c r="AF463" s="66" t="str">
        <f t="shared" si="306"/>
        <v>L</v>
      </c>
      <c r="AG463" s="66">
        <f t="shared" si="325"/>
        <v>1</v>
      </c>
      <c r="AH463" s="66">
        <f t="shared" si="307"/>
        <v>4</v>
      </c>
      <c r="AI463" s="66">
        <f t="shared" si="308"/>
        <v>2</v>
      </c>
      <c r="AJ463" s="106">
        <f t="shared" si="309"/>
        <v>5</v>
      </c>
      <c r="AK463" s="106">
        <f t="shared" si="310"/>
        <v>0</v>
      </c>
      <c r="AL463" s="154">
        <f t="shared" si="311"/>
        <v>327</v>
      </c>
      <c r="AM463" s="155">
        <f t="shared" si="312"/>
        <v>505</v>
      </c>
      <c r="AO463" s="66" t="str">
        <f t="shared" si="321"/>
        <v>L</v>
      </c>
      <c r="AP463" s="66">
        <f t="shared" si="318"/>
        <v>1</v>
      </c>
      <c r="AQ463" s="66">
        <f t="shared" si="322"/>
        <v>3</v>
      </c>
      <c r="AR463" s="66">
        <f t="shared" si="323"/>
        <v>1</v>
      </c>
      <c r="AS463" s="106">
        <f t="shared" si="313"/>
        <v>3</v>
      </c>
      <c r="AT463" s="106">
        <f t="shared" si="326"/>
        <v>0</v>
      </c>
      <c r="AU463" s="154">
        <f t="shared" si="324"/>
        <v>-1110</v>
      </c>
    </row>
    <row r="464" spans="1:47">
      <c r="A464" s="197">
        <f t="shared" si="319"/>
        <v>454</v>
      </c>
      <c r="B464" s="198">
        <f>Data!B464</f>
        <v>21</v>
      </c>
      <c r="D464" s="112">
        <f t="shared" si="314"/>
        <v>2</v>
      </c>
      <c r="E464" s="116" t="str">
        <f t="shared" si="315"/>
        <v>C</v>
      </c>
      <c r="G464" s="66" t="str">
        <f t="shared" si="287"/>
        <v>L</v>
      </c>
      <c r="H464" s="66">
        <f t="shared" si="316"/>
        <v>1</v>
      </c>
      <c r="I464" s="66">
        <f t="shared" si="288"/>
        <v>3</v>
      </c>
      <c r="J464" s="66">
        <f t="shared" si="320"/>
        <v>2</v>
      </c>
      <c r="K464" s="106">
        <f t="shared" si="289"/>
        <v>3</v>
      </c>
      <c r="L464" s="106">
        <f t="shared" si="290"/>
        <v>0</v>
      </c>
      <c r="M464" s="154">
        <f t="shared" si="291"/>
        <v>48</v>
      </c>
      <c r="O464" s="66" t="str">
        <f t="shared" si="292"/>
        <v>W</v>
      </c>
      <c r="P464" s="66">
        <f t="shared" si="293"/>
        <v>2</v>
      </c>
      <c r="Q464" s="66">
        <f t="shared" si="294"/>
        <v>3</v>
      </c>
      <c r="R464" s="66">
        <f t="shared" si="317"/>
        <v>2</v>
      </c>
      <c r="S464" s="106">
        <f t="shared" si="295"/>
        <v>3</v>
      </c>
      <c r="T464" s="106">
        <f t="shared" si="296"/>
        <v>9</v>
      </c>
      <c r="U464" s="154">
        <f t="shared" si="297"/>
        <v>348</v>
      </c>
      <c r="W464" s="66" t="str">
        <f t="shared" si="298"/>
        <v>L</v>
      </c>
      <c r="X464" s="66">
        <f t="shared" si="299"/>
        <v>1</v>
      </c>
      <c r="Y464" s="66">
        <f t="shared" si="300"/>
        <v>8</v>
      </c>
      <c r="Z464" s="66">
        <f t="shared" si="301"/>
        <v>1</v>
      </c>
      <c r="AA464" s="106">
        <f t="shared" si="302"/>
        <v>34</v>
      </c>
      <c r="AB464" s="106">
        <f t="shared" si="303"/>
        <v>0</v>
      </c>
      <c r="AC464" s="154">
        <f t="shared" si="304"/>
        <v>24</v>
      </c>
      <c r="AD464" s="155">
        <f t="shared" si="305"/>
        <v>122</v>
      </c>
      <c r="AF464" s="66" t="str">
        <f t="shared" si="306"/>
        <v>L</v>
      </c>
      <c r="AG464" s="66">
        <f t="shared" si="325"/>
        <v>2</v>
      </c>
      <c r="AH464" s="66">
        <f t="shared" si="307"/>
        <v>5</v>
      </c>
      <c r="AI464" s="66">
        <f t="shared" si="308"/>
        <v>1</v>
      </c>
      <c r="AJ464" s="106">
        <f t="shared" si="309"/>
        <v>8</v>
      </c>
      <c r="AK464" s="106">
        <f t="shared" si="310"/>
        <v>0</v>
      </c>
      <c r="AL464" s="154">
        <f t="shared" si="311"/>
        <v>319</v>
      </c>
      <c r="AM464" s="155">
        <f t="shared" si="312"/>
        <v>505</v>
      </c>
      <c r="AO464" s="66" t="str">
        <f t="shared" si="321"/>
        <v>L</v>
      </c>
      <c r="AP464" s="66">
        <f t="shared" si="318"/>
        <v>2</v>
      </c>
      <c r="AQ464" s="66">
        <f t="shared" si="322"/>
        <v>3</v>
      </c>
      <c r="AR464" s="66">
        <f t="shared" si="323"/>
        <v>2</v>
      </c>
      <c r="AS464" s="106">
        <f t="shared" si="313"/>
        <v>3</v>
      </c>
      <c r="AT464" s="106">
        <f t="shared" si="326"/>
        <v>0</v>
      </c>
      <c r="AU464" s="154">
        <f t="shared" si="324"/>
        <v>-1113</v>
      </c>
    </row>
    <row r="465" spans="1:47">
      <c r="A465" s="197">
        <f t="shared" si="319"/>
        <v>455</v>
      </c>
      <c r="B465" s="198">
        <f>Data!B465</f>
        <v>24</v>
      </c>
      <c r="D465" s="112">
        <f t="shared" si="314"/>
        <v>2</v>
      </c>
      <c r="E465" s="116" t="str">
        <f t="shared" si="315"/>
        <v>C</v>
      </c>
      <c r="G465" s="66" t="str">
        <f t="shared" si="287"/>
        <v>L</v>
      </c>
      <c r="H465" s="66">
        <f t="shared" si="316"/>
        <v>1</v>
      </c>
      <c r="I465" s="66">
        <f t="shared" si="288"/>
        <v>4</v>
      </c>
      <c r="J465" s="66">
        <f t="shared" si="320"/>
        <v>1</v>
      </c>
      <c r="K465" s="106">
        <f t="shared" si="289"/>
        <v>5</v>
      </c>
      <c r="L465" s="106">
        <f t="shared" si="290"/>
        <v>0</v>
      </c>
      <c r="M465" s="154">
        <f t="shared" si="291"/>
        <v>43</v>
      </c>
      <c r="O465" s="66" t="str">
        <f t="shared" si="292"/>
        <v>W</v>
      </c>
      <c r="P465" s="66">
        <f t="shared" si="293"/>
        <v>2</v>
      </c>
      <c r="Q465" s="66">
        <f t="shared" si="294"/>
        <v>4</v>
      </c>
      <c r="R465" s="66">
        <f t="shared" si="317"/>
        <v>1</v>
      </c>
      <c r="S465" s="106">
        <f t="shared" si="295"/>
        <v>5</v>
      </c>
      <c r="T465" s="106">
        <f t="shared" si="296"/>
        <v>9</v>
      </c>
      <c r="U465" s="154">
        <f t="shared" si="297"/>
        <v>352</v>
      </c>
      <c r="W465" s="66" t="str">
        <f t="shared" si="298"/>
        <v>L</v>
      </c>
      <c r="X465" s="66">
        <f t="shared" si="299"/>
        <v>1</v>
      </c>
      <c r="Y465" s="66">
        <f t="shared" si="300"/>
        <v>8</v>
      </c>
      <c r="Z465" s="66">
        <f t="shared" si="301"/>
        <v>2</v>
      </c>
      <c r="AA465" s="106">
        <f t="shared" si="302"/>
        <v>34</v>
      </c>
      <c r="AB465" s="106">
        <f t="shared" si="303"/>
        <v>0</v>
      </c>
      <c r="AC465" s="154">
        <f t="shared" si="304"/>
        <v>-10</v>
      </c>
      <c r="AD465" s="155">
        <f t="shared" si="305"/>
        <v>122</v>
      </c>
      <c r="AF465" s="66" t="str">
        <f t="shared" si="306"/>
        <v>W</v>
      </c>
      <c r="AG465" s="66">
        <f t="shared" si="325"/>
        <v>2</v>
      </c>
      <c r="AH465" s="66">
        <f t="shared" si="307"/>
        <v>5</v>
      </c>
      <c r="AI465" s="66">
        <f t="shared" si="308"/>
        <v>2</v>
      </c>
      <c r="AJ465" s="106">
        <f t="shared" si="309"/>
        <v>8</v>
      </c>
      <c r="AK465" s="106">
        <f t="shared" si="310"/>
        <v>24</v>
      </c>
      <c r="AL465" s="154">
        <f t="shared" si="311"/>
        <v>335</v>
      </c>
      <c r="AM465" s="155">
        <f t="shared" si="312"/>
        <v>505</v>
      </c>
      <c r="AO465" s="66" t="str">
        <f t="shared" si="321"/>
        <v>W</v>
      </c>
      <c r="AP465" s="66">
        <f t="shared" si="318"/>
        <v>2</v>
      </c>
      <c r="AQ465" s="66">
        <f t="shared" si="322"/>
        <v>4</v>
      </c>
      <c r="AR465" s="66">
        <f t="shared" si="323"/>
        <v>1</v>
      </c>
      <c r="AS465" s="106">
        <f t="shared" si="313"/>
        <v>5</v>
      </c>
      <c r="AT465" s="106">
        <f t="shared" si="326"/>
        <v>9</v>
      </c>
      <c r="AU465" s="154">
        <f t="shared" si="324"/>
        <v>-1109</v>
      </c>
    </row>
    <row r="466" spans="1:47">
      <c r="A466" s="197">
        <f t="shared" si="319"/>
        <v>456</v>
      </c>
      <c r="B466" s="198">
        <f>Data!B466</f>
        <v>23</v>
      </c>
      <c r="D466" s="112">
        <f t="shared" si="314"/>
        <v>2</v>
      </c>
      <c r="E466" s="116" t="str">
        <f t="shared" si="315"/>
        <v>B</v>
      </c>
      <c r="G466" s="66" t="str">
        <f t="shared" si="287"/>
        <v>L</v>
      </c>
      <c r="H466" s="66">
        <f t="shared" si="316"/>
        <v>1</v>
      </c>
      <c r="I466" s="66">
        <f t="shared" si="288"/>
        <v>4</v>
      </c>
      <c r="J466" s="66">
        <f t="shared" si="320"/>
        <v>2</v>
      </c>
      <c r="K466" s="106">
        <f t="shared" si="289"/>
        <v>5</v>
      </c>
      <c r="L466" s="106">
        <f t="shared" si="290"/>
        <v>0</v>
      </c>
      <c r="M466" s="154">
        <f t="shared" si="291"/>
        <v>38</v>
      </c>
      <c r="O466" s="66" t="str">
        <f t="shared" si="292"/>
        <v>W</v>
      </c>
      <c r="P466" s="66">
        <f t="shared" si="293"/>
        <v>2</v>
      </c>
      <c r="Q466" s="66">
        <f t="shared" si="294"/>
        <v>4</v>
      </c>
      <c r="R466" s="66">
        <f t="shared" si="317"/>
        <v>2</v>
      </c>
      <c r="S466" s="106">
        <f t="shared" si="295"/>
        <v>5</v>
      </c>
      <c r="T466" s="106">
        <f t="shared" si="296"/>
        <v>15</v>
      </c>
      <c r="U466" s="154">
        <f t="shared" si="297"/>
        <v>362</v>
      </c>
      <c r="W466" s="66" t="str">
        <f t="shared" si="298"/>
        <v>L</v>
      </c>
      <c r="X466" s="66">
        <f t="shared" si="299"/>
        <v>2</v>
      </c>
      <c r="Y466" s="66">
        <f t="shared" si="300"/>
        <v>1</v>
      </c>
      <c r="Z466" s="66">
        <f t="shared" si="301"/>
        <v>1</v>
      </c>
      <c r="AA466" s="106">
        <f t="shared" si="302"/>
        <v>1</v>
      </c>
      <c r="AB466" s="106">
        <f t="shared" si="303"/>
        <v>0</v>
      </c>
      <c r="AC466" s="154">
        <f t="shared" si="304"/>
        <v>-11</v>
      </c>
      <c r="AD466" s="155">
        <f t="shared" si="305"/>
        <v>122</v>
      </c>
      <c r="AF466" s="66" t="str">
        <f t="shared" si="306"/>
        <v>W</v>
      </c>
      <c r="AG466" s="66">
        <f t="shared" si="325"/>
        <v>2</v>
      </c>
      <c r="AH466" s="66">
        <f t="shared" si="307"/>
        <v>6</v>
      </c>
      <c r="AI466" s="66">
        <f t="shared" si="308"/>
        <v>1</v>
      </c>
      <c r="AJ466" s="106">
        <f t="shared" si="309"/>
        <v>13</v>
      </c>
      <c r="AK466" s="106">
        <f t="shared" si="310"/>
        <v>24</v>
      </c>
      <c r="AL466" s="154">
        <f t="shared" si="311"/>
        <v>346</v>
      </c>
      <c r="AM466" s="155">
        <f t="shared" si="312"/>
        <v>505</v>
      </c>
      <c r="AO466" s="66" t="str">
        <f t="shared" si="321"/>
        <v>W</v>
      </c>
      <c r="AP466" s="66">
        <f t="shared" si="318"/>
        <v>2</v>
      </c>
      <c r="AQ466" s="66">
        <f t="shared" si="322"/>
        <v>4</v>
      </c>
      <c r="AR466" s="66">
        <f t="shared" si="323"/>
        <v>2</v>
      </c>
      <c r="AS466" s="106">
        <f t="shared" si="313"/>
        <v>5</v>
      </c>
      <c r="AT466" s="106">
        <f t="shared" si="326"/>
        <v>15</v>
      </c>
      <c r="AU466" s="154">
        <f t="shared" si="324"/>
        <v>-1099</v>
      </c>
    </row>
    <row r="467" spans="1:47">
      <c r="A467" s="197">
        <f t="shared" si="319"/>
        <v>457</v>
      </c>
      <c r="B467" s="198">
        <f>Data!B467</f>
        <v>9</v>
      </c>
      <c r="D467" s="112">
        <f t="shared" si="314"/>
        <v>1</v>
      </c>
      <c r="E467" s="116" t="str">
        <f t="shared" si="315"/>
        <v>C</v>
      </c>
      <c r="G467" s="66" t="str">
        <f t="shared" si="287"/>
        <v>W</v>
      </c>
      <c r="H467" s="66">
        <f t="shared" si="316"/>
        <v>1</v>
      </c>
      <c r="I467" s="66">
        <f t="shared" si="288"/>
        <v>5</v>
      </c>
      <c r="J467" s="66">
        <f t="shared" si="320"/>
        <v>1</v>
      </c>
      <c r="K467" s="106">
        <f t="shared" si="289"/>
        <v>8</v>
      </c>
      <c r="L467" s="106">
        <f t="shared" si="290"/>
        <v>15</v>
      </c>
      <c r="M467" s="154">
        <f t="shared" si="291"/>
        <v>45</v>
      </c>
      <c r="O467" s="66" t="str">
        <f t="shared" si="292"/>
        <v>L</v>
      </c>
      <c r="P467" s="66">
        <f t="shared" si="293"/>
        <v>2</v>
      </c>
      <c r="Q467" s="66">
        <f t="shared" si="294"/>
        <v>5</v>
      </c>
      <c r="R467" s="66">
        <f t="shared" si="317"/>
        <v>1</v>
      </c>
      <c r="S467" s="106">
        <f t="shared" si="295"/>
        <v>8</v>
      </c>
      <c r="T467" s="106">
        <f t="shared" si="296"/>
        <v>0</v>
      </c>
      <c r="U467" s="154">
        <f t="shared" si="297"/>
        <v>354</v>
      </c>
      <c r="W467" s="66" t="str">
        <f t="shared" si="298"/>
        <v>L</v>
      </c>
      <c r="X467" s="66">
        <f t="shared" si="299"/>
        <v>2</v>
      </c>
      <c r="Y467" s="66">
        <f t="shared" si="300"/>
        <v>1</v>
      </c>
      <c r="Z467" s="66">
        <f t="shared" si="301"/>
        <v>2</v>
      </c>
      <c r="AA467" s="106">
        <f t="shared" si="302"/>
        <v>1</v>
      </c>
      <c r="AB467" s="106">
        <f t="shared" si="303"/>
        <v>0</v>
      </c>
      <c r="AC467" s="154">
        <f t="shared" si="304"/>
        <v>-12</v>
      </c>
      <c r="AD467" s="155">
        <f t="shared" si="305"/>
        <v>122</v>
      </c>
      <c r="AF467" s="66" t="str">
        <f t="shared" si="306"/>
        <v>L</v>
      </c>
      <c r="AG467" s="66">
        <f t="shared" si="325"/>
        <v>1</v>
      </c>
      <c r="AH467" s="66">
        <f t="shared" si="307"/>
        <v>6</v>
      </c>
      <c r="AI467" s="66">
        <f t="shared" si="308"/>
        <v>2</v>
      </c>
      <c r="AJ467" s="106">
        <f t="shared" si="309"/>
        <v>13</v>
      </c>
      <c r="AK467" s="106">
        <f t="shared" si="310"/>
        <v>0</v>
      </c>
      <c r="AL467" s="154">
        <f t="shared" si="311"/>
        <v>333</v>
      </c>
      <c r="AM467" s="155">
        <f t="shared" si="312"/>
        <v>505</v>
      </c>
      <c r="AO467" s="66" t="str">
        <f t="shared" si="321"/>
        <v>L</v>
      </c>
      <c r="AP467" s="66">
        <f t="shared" si="318"/>
        <v>1</v>
      </c>
      <c r="AQ467" s="66">
        <f t="shared" si="322"/>
        <v>5</v>
      </c>
      <c r="AR467" s="66">
        <f t="shared" si="323"/>
        <v>1</v>
      </c>
      <c r="AS467" s="106">
        <f t="shared" si="313"/>
        <v>8</v>
      </c>
      <c r="AT467" s="106">
        <f t="shared" si="326"/>
        <v>0</v>
      </c>
      <c r="AU467" s="154">
        <f t="shared" si="324"/>
        <v>-1107</v>
      </c>
    </row>
    <row r="468" spans="1:47">
      <c r="A468" s="197">
        <f t="shared" si="319"/>
        <v>458</v>
      </c>
      <c r="B468" s="198">
        <f>Data!B468</f>
        <v>5</v>
      </c>
      <c r="D468" s="112">
        <f t="shared" si="314"/>
        <v>1</v>
      </c>
      <c r="E468" s="116" t="str">
        <f t="shared" si="315"/>
        <v>B</v>
      </c>
      <c r="G468" s="66" t="str">
        <f t="shared" si="287"/>
        <v>W</v>
      </c>
      <c r="H468" s="66">
        <f t="shared" si="316"/>
        <v>1</v>
      </c>
      <c r="I468" s="66">
        <f t="shared" si="288"/>
        <v>5</v>
      </c>
      <c r="J468" s="66">
        <f t="shared" si="320"/>
        <v>2</v>
      </c>
      <c r="K468" s="106">
        <f t="shared" si="289"/>
        <v>8</v>
      </c>
      <c r="L468" s="106">
        <f t="shared" si="290"/>
        <v>24</v>
      </c>
      <c r="M468" s="154">
        <f t="shared" si="291"/>
        <v>61</v>
      </c>
      <c r="O468" s="66" t="str">
        <f t="shared" si="292"/>
        <v>L</v>
      </c>
      <c r="P468" s="66">
        <f t="shared" si="293"/>
        <v>2</v>
      </c>
      <c r="Q468" s="66">
        <f t="shared" si="294"/>
        <v>5</v>
      </c>
      <c r="R468" s="66">
        <f t="shared" si="317"/>
        <v>2</v>
      </c>
      <c r="S468" s="106">
        <f t="shared" si="295"/>
        <v>8</v>
      </c>
      <c r="T468" s="106">
        <f t="shared" si="296"/>
        <v>0</v>
      </c>
      <c r="U468" s="154">
        <f t="shared" si="297"/>
        <v>346</v>
      </c>
      <c r="W468" s="66" t="str">
        <f t="shared" si="298"/>
        <v>L</v>
      </c>
      <c r="X468" s="66">
        <f t="shared" si="299"/>
        <v>2</v>
      </c>
      <c r="Y468" s="66">
        <f t="shared" si="300"/>
        <v>2</v>
      </c>
      <c r="Z468" s="66">
        <f t="shared" si="301"/>
        <v>1</v>
      </c>
      <c r="AA468" s="106">
        <f t="shared" si="302"/>
        <v>2</v>
      </c>
      <c r="AB468" s="106">
        <f t="shared" si="303"/>
        <v>0</v>
      </c>
      <c r="AC468" s="154">
        <f t="shared" si="304"/>
        <v>-14</v>
      </c>
      <c r="AD468" s="155">
        <f t="shared" si="305"/>
        <v>122</v>
      </c>
      <c r="AF468" s="66" t="str">
        <f t="shared" si="306"/>
        <v>W</v>
      </c>
      <c r="AG468" s="66">
        <f t="shared" si="325"/>
        <v>1</v>
      </c>
      <c r="AH468" s="66">
        <f t="shared" si="307"/>
        <v>7</v>
      </c>
      <c r="AI468" s="66">
        <f t="shared" si="308"/>
        <v>1</v>
      </c>
      <c r="AJ468" s="106">
        <f t="shared" si="309"/>
        <v>21</v>
      </c>
      <c r="AK468" s="106">
        <f t="shared" si="310"/>
        <v>39</v>
      </c>
      <c r="AL468" s="154">
        <f t="shared" si="311"/>
        <v>351</v>
      </c>
      <c r="AM468" s="155">
        <f t="shared" si="312"/>
        <v>505</v>
      </c>
      <c r="AO468" s="66" t="str">
        <f t="shared" si="321"/>
        <v>W</v>
      </c>
      <c r="AP468" s="66">
        <f t="shared" si="318"/>
        <v>1</v>
      </c>
      <c r="AQ468" s="66">
        <f t="shared" si="322"/>
        <v>5</v>
      </c>
      <c r="AR468" s="66">
        <f t="shared" si="323"/>
        <v>2</v>
      </c>
      <c r="AS468" s="106">
        <f t="shared" si="313"/>
        <v>8</v>
      </c>
      <c r="AT468" s="106">
        <f t="shared" si="326"/>
        <v>24</v>
      </c>
      <c r="AU468" s="154">
        <f t="shared" si="324"/>
        <v>-1091</v>
      </c>
    </row>
    <row r="469" spans="1:47">
      <c r="A469" s="197">
        <f t="shared" si="319"/>
        <v>459</v>
      </c>
      <c r="B469" s="198">
        <f>Data!B469</f>
        <v>30</v>
      </c>
      <c r="D469" s="112">
        <f t="shared" si="314"/>
        <v>3</v>
      </c>
      <c r="E469" s="116" t="str">
        <f t="shared" si="315"/>
        <v>C</v>
      </c>
      <c r="G469" s="66" t="str">
        <f t="shared" si="287"/>
        <v>L</v>
      </c>
      <c r="H469" s="66">
        <f t="shared" si="316"/>
        <v>1</v>
      </c>
      <c r="I469" s="66">
        <f t="shared" si="288"/>
        <v>6</v>
      </c>
      <c r="J469" s="66">
        <f t="shared" si="320"/>
        <v>1</v>
      </c>
      <c r="K469" s="106">
        <f t="shared" si="289"/>
        <v>13</v>
      </c>
      <c r="L469" s="106">
        <f t="shared" si="290"/>
        <v>0</v>
      </c>
      <c r="M469" s="154">
        <f t="shared" si="291"/>
        <v>48</v>
      </c>
      <c r="O469" s="66" t="str">
        <f t="shared" si="292"/>
        <v>L</v>
      </c>
      <c r="P469" s="66">
        <f t="shared" si="293"/>
        <v>2</v>
      </c>
      <c r="Q469" s="66">
        <f t="shared" si="294"/>
        <v>6</v>
      </c>
      <c r="R469" s="66">
        <f t="shared" si="317"/>
        <v>1</v>
      </c>
      <c r="S469" s="106">
        <f t="shared" si="295"/>
        <v>13</v>
      </c>
      <c r="T469" s="106">
        <f t="shared" si="296"/>
        <v>0</v>
      </c>
      <c r="U469" s="154">
        <f t="shared" si="297"/>
        <v>333</v>
      </c>
      <c r="W469" s="66" t="str">
        <f t="shared" si="298"/>
        <v>L</v>
      </c>
      <c r="X469" s="66">
        <f t="shared" si="299"/>
        <v>2</v>
      </c>
      <c r="Y469" s="66">
        <f t="shared" si="300"/>
        <v>2</v>
      </c>
      <c r="Z469" s="66">
        <f t="shared" si="301"/>
        <v>2</v>
      </c>
      <c r="AA469" s="106">
        <f t="shared" si="302"/>
        <v>2</v>
      </c>
      <c r="AB469" s="106">
        <f t="shared" si="303"/>
        <v>0</v>
      </c>
      <c r="AC469" s="154">
        <f t="shared" si="304"/>
        <v>-16</v>
      </c>
      <c r="AD469" s="155">
        <f t="shared" si="305"/>
        <v>122</v>
      </c>
      <c r="AF469" s="66" t="str">
        <f t="shared" si="306"/>
        <v>L</v>
      </c>
      <c r="AG469" s="66">
        <f t="shared" si="325"/>
        <v>3</v>
      </c>
      <c r="AH469" s="66">
        <f t="shared" si="307"/>
        <v>7</v>
      </c>
      <c r="AI469" s="66">
        <f t="shared" si="308"/>
        <v>2</v>
      </c>
      <c r="AJ469" s="106">
        <f t="shared" si="309"/>
        <v>21</v>
      </c>
      <c r="AK469" s="106">
        <f t="shared" si="310"/>
        <v>0</v>
      </c>
      <c r="AL469" s="154">
        <f t="shared" si="311"/>
        <v>330</v>
      </c>
      <c r="AM469" s="155">
        <f t="shared" si="312"/>
        <v>505</v>
      </c>
      <c r="AO469" s="66" t="str">
        <f t="shared" si="321"/>
        <v>L</v>
      </c>
      <c r="AP469" s="66">
        <f t="shared" si="318"/>
        <v>3</v>
      </c>
      <c r="AQ469" s="66">
        <f t="shared" si="322"/>
        <v>6</v>
      </c>
      <c r="AR469" s="66">
        <f t="shared" si="323"/>
        <v>1</v>
      </c>
      <c r="AS469" s="106">
        <f t="shared" si="313"/>
        <v>13</v>
      </c>
      <c r="AT469" s="106">
        <f t="shared" si="326"/>
        <v>0</v>
      </c>
      <c r="AU469" s="154">
        <f t="shared" si="324"/>
        <v>-1104</v>
      </c>
    </row>
    <row r="470" spans="1:47">
      <c r="A470" s="197">
        <f t="shared" si="319"/>
        <v>460</v>
      </c>
      <c r="B470" s="198">
        <f>Data!B470</f>
        <v>15</v>
      </c>
      <c r="D470" s="112">
        <f t="shared" si="314"/>
        <v>2</v>
      </c>
      <c r="E470" s="116" t="str">
        <f t="shared" si="315"/>
        <v>C</v>
      </c>
      <c r="G470" s="66" t="str">
        <f t="shared" si="287"/>
        <v>L</v>
      </c>
      <c r="H470" s="66">
        <f t="shared" si="316"/>
        <v>1</v>
      </c>
      <c r="I470" s="66">
        <f t="shared" si="288"/>
        <v>6</v>
      </c>
      <c r="J470" s="66">
        <f t="shared" si="320"/>
        <v>2</v>
      </c>
      <c r="K470" s="106">
        <f t="shared" si="289"/>
        <v>13</v>
      </c>
      <c r="L470" s="106">
        <f t="shared" si="290"/>
        <v>0</v>
      </c>
      <c r="M470" s="154">
        <f t="shared" si="291"/>
        <v>35</v>
      </c>
      <c r="O470" s="66" t="str">
        <f t="shared" si="292"/>
        <v>W</v>
      </c>
      <c r="P470" s="66">
        <f t="shared" si="293"/>
        <v>2</v>
      </c>
      <c r="Q470" s="66">
        <f t="shared" si="294"/>
        <v>6</v>
      </c>
      <c r="R470" s="66">
        <f t="shared" si="317"/>
        <v>2</v>
      </c>
      <c r="S470" s="106">
        <f t="shared" si="295"/>
        <v>13</v>
      </c>
      <c r="T470" s="106">
        <f t="shared" si="296"/>
        <v>39</v>
      </c>
      <c r="U470" s="154">
        <f t="shared" si="297"/>
        <v>359</v>
      </c>
      <c r="W470" s="66" t="str">
        <f t="shared" si="298"/>
        <v>W</v>
      </c>
      <c r="X470" s="66">
        <f t="shared" si="299"/>
        <v>2</v>
      </c>
      <c r="Y470" s="66">
        <f t="shared" si="300"/>
        <v>3</v>
      </c>
      <c r="Z470" s="66">
        <f t="shared" si="301"/>
        <v>1</v>
      </c>
      <c r="AA470" s="106">
        <f t="shared" si="302"/>
        <v>3</v>
      </c>
      <c r="AB470" s="106">
        <f t="shared" si="303"/>
        <v>6</v>
      </c>
      <c r="AC470" s="154">
        <f t="shared" si="304"/>
        <v>-13</v>
      </c>
      <c r="AD470" s="155">
        <f t="shared" si="305"/>
        <v>122</v>
      </c>
      <c r="AF470" s="66" t="str">
        <f t="shared" si="306"/>
        <v>L</v>
      </c>
      <c r="AG470" s="66">
        <f t="shared" si="325"/>
        <v>2</v>
      </c>
      <c r="AH470" s="66">
        <f t="shared" si="307"/>
        <v>8</v>
      </c>
      <c r="AI470" s="66">
        <f t="shared" si="308"/>
        <v>1</v>
      </c>
      <c r="AJ470" s="106">
        <f t="shared" si="309"/>
        <v>34</v>
      </c>
      <c r="AK470" s="106">
        <f t="shared" si="310"/>
        <v>0</v>
      </c>
      <c r="AL470" s="154">
        <f t="shared" si="311"/>
        <v>296</v>
      </c>
      <c r="AM470" s="155">
        <f t="shared" si="312"/>
        <v>505</v>
      </c>
      <c r="AO470" s="66" t="str">
        <f t="shared" si="321"/>
        <v>L</v>
      </c>
      <c r="AP470" s="66">
        <f t="shared" si="318"/>
        <v>2</v>
      </c>
      <c r="AQ470" s="66">
        <f t="shared" si="322"/>
        <v>6</v>
      </c>
      <c r="AR470" s="66">
        <f t="shared" si="323"/>
        <v>2</v>
      </c>
      <c r="AS470" s="106">
        <f t="shared" si="313"/>
        <v>13</v>
      </c>
      <c r="AT470" s="106">
        <f t="shared" si="326"/>
        <v>0</v>
      </c>
      <c r="AU470" s="154">
        <f t="shared" si="324"/>
        <v>-1117</v>
      </c>
    </row>
    <row r="471" spans="1:47">
      <c r="A471" s="197">
        <f t="shared" si="319"/>
        <v>461</v>
      </c>
      <c r="B471" s="198">
        <f>Data!B471</f>
        <v>15</v>
      </c>
      <c r="D471" s="112">
        <f t="shared" si="314"/>
        <v>2</v>
      </c>
      <c r="E471" s="116" t="str">
        <f t="shared" si="315"/>
        <v>C</v>
      </c>
      <c r="G471" s="66" t="str">
        <f t="shared" si="287"/>
        <v>L</v>
      </c>
      <c r="H471" s="66">
        <f t="shared" si="316"/>
        <v>1</v>
      </c>
      <c r="I471" s="66">
        <f t="shared" si="288"/>
        <v>7</v>
      </c>
      <c r="J471" s="66">
        <f t="shared" si="320"/>
        <v>1</v>
      </c>
      <c r="K471" s="106">
        <f t="shared" si="289"/>
        <v>21</v>
      </c>
      <c r="L471" s="106">
        <f t="shared" si="290"/>
        <v>0</v>
      </c>
      <c r="M471" s="154">
        <f t="shared" si="291"/>
        <v>14</v>
      </c>
      <c r="O471" s="66" t="str">
        <f t="shared" si="292"/>
        <v>W</v>
      </c>
      <c r="P471" s="66">
        <f t="shared" si="293"/>
        <v>2</v>
      </c>
      <c r="Q471" s="66">
        <f t="shared" si="294"/>
        <v>7</v>
      </c>
      <c r="R471" s="66">
        <f t="shared" si="317"/>
        <v>1</v>
      </c>
      <c r="S471" s="106">
        <f t="shared" si="295"/>
        <v>21</v>
      </c>
      <c r="T471" s="106">
        <f t="shared" si="296"/>
        <v>39</v>
      </c>
      <c r="U471" s="154">
        <f t="shared" si="297"/>
        <v>377</v>
      </c>
      <c r="W471" s="66" t="str">
        <f t="shared" si="298"/>
        <v>W</v>
      </c>
      <c r="X471" s="66">
        <f t="shared" si="299"/>
        <v>2</v>
      </c>
      <c r="Y471" s="66">
        <f t="shared" si="300"/>
        <v>3</v>
      </c>
      <c r="Z471" s="66">
        <f t="shared" si="301"/>
        <v>2</v>
      </c>
      <c r="AA471" s="106">
        <f t="shared" si="302"/>
        <v>3</v>
      </c>
      <c r="AB471" s="106">
        <f t="shared" si="303"/>
        <v>9</v>
      </c>
      <c r="AC471" s="154">
        <f t="shared" si="304"/>
        <v>-7</v>
      </c>
      <c r="AD471" s="155">
        <f t="shared" si="305"/>
        <v>122</v>
      </c>
      <c r="AF471" s="66" t="str">
        <f t="shared" si="306"/>
        <v>W</v>
      </c>
      <c r="AG471" s="66">
        <f t="shared" si="325"/>
        <v>2</v>
      </c>
      <c r="AH471" s="66">
        <f t="shared" si="307"/>
        <v>8</v>
      </c>
      <c r="AI471" s="66">
        <f t="shared" si="308"/>
        <v>2</v>
      </c>
      <c r="AJ471" s="106">
        <f t="shared" si="309"/>
        <v>34</v>
      </c>
      <c r="AK471" s="106">
        <f t="shared" si="310"/>
        <v>102</v>
      </c>
      <c r="AL471" s="154">
        <f t="shared" si="311"/>
        <v>364</v>
      </c>
      <c r="AM471" s="155">
        <f t="shared" si="312"/>
        <v>505</v>
      </c>
      <c r="AO471" s="66" t="str">
        <f t="shared" si="321"/>
        <v>W</v>
      </c>
      <c r="AP471" s="66">
        <f t="shared" si="318"/>
        <v>2</v>
      </c>
      <c r="AQ471" s="66">
        <f t="shared" si="322"/>
        <v>7</v>
      </c>
      <c r="AR471" s="66">
        <f t="shared" si="323"/>
        <v>1</v>
      </c>
      <c r="AS471" s="106">
        <f t="shared" si="313"/>
        <v>21</v>
      </c>
      <c r="AT471" s="106">
        <f t="shared" si="326"/>
        <v>39</v>
      </c>
      <c r="AU471" s="154">
        <f t="shared" si="324"/>
        <v>-1099</v>
      </c>
    </row>
    <row r="472" spans="1:47">
      <c r="A472" s="197">
        <f t="shared" si="319"/>
        <v>462</v>
      </c>
      <c r="B472" s="198">
        <f>Data!B472</f>
        <v>19</v>
      </c>
      <c r="D472" s="112">
        <f t="shared" si="314"/>
        <v>2</v>
      </c>
      <c r="E472" s="116" t="str">
        <f t="shared" si="315"/>
        <v>A</v>
      </c>
      <c r="G472" s="66" t="str">
        <f t="shared" si="287"/>
        <v>L</v>
      </c>
      <c r="H472" s="66">
        <f t="shared" si="316"/>
        <v>1</v>
      </c>
      <c r="I472" s="66">
        <f t="shared" si="288"/>
        <v>7</v>
      </c>
      <c r="J472" s="66">
        <f t="shared" si="320"/>
        <v>2</v>
      </c>
      <c r="K472" s="106">
        <f t="shared" si="289"/>
        <v>21</v>
      </c>
      <c r="L472" s="106">
        <f t="shared" si="290"/>
        <v>0</v>
      </c>
      <c r="M472" s="154">
        <f t="shared" si="291"/>
        <v>-7</v>
      </c>
      <c r="O472" s="66" t="str">
        <f t="shared" si="292"/>
        <v>W</v>
      </c>
      <c r="P472" s="66">
        <f t="shared" si="293"/>
        <v>2</v>
      </c>
      <c r="Q472" s="66">
        <f t="shared" si="294"/>
        <v>7</v>
      </c>
      <c r="R472" s="66">
        <f t="shared" si="317"/>
        <v>2</v>
      </c>
      <c r="S472" s="106">
        <f t="shared" si="295"/>
        <v>21</v>
      </c>
      <c r="T472" s="106">
        <f t="shared" si="296"/>
        <v>63</v>
      </c>
      <c r="U472" s="154">
        <f t="shared" si="297"/>
        <v>419</v>
      </c>
      <c r="W472" s="66" t="str">
        <f t="shared" si="298"/>
        <v>W</v>
      </c>
      <c r="X472" s="66">
        <f t="shared" si="299"/>
        <v>2</v>
      </c>
      <c r="Y472" s="66">
        <f t="shared" si="300"/>
        <v>4</v>
      </c>
      <c r="Z472" s="66">
        <f t="shared" si="301"/>
        <v>1</v>
      </c>
      <c r="AA472" s="106">
        <f t="shared" si="302"/>
        <v>5</v>
      </c>
      <c r="AB472" s="106">
        <f t="shared" si="303"/>
        <v>9</v>
      </c>
      <c r="AC472" s="154">
        <f t="shared" si="304"/>
        <v>-3</v>
      </c>
      <c r="AD472" s="155">
        <f t="shared" si="305"/>
        <v>122</v>
      </c>
      <c r="AF472" s="66" t="str">
        <f t="shared" si="306"/>
        <v>W</v>
      </c>
      <c r="AG472" s="66">
        <f t="shared" si="325"/>
        <v>2</v>
      </c>
      <c r="AH472" s="66">
        <f t="shared" si="307"/>
        <v>1</v>
      </c>
      <c r="AI472" s="66">
        <f t="shared" si="308"/>
        <v>1</v>
      </c>
      <c r="AJ472" s="106">
        <f t="shared" si="309"/>
        <v>1</v>
      </c>
      <c r="AK472" s="106">
        <f t="shared" si="310"/>
        <v>102</v>
      </c>
      <c r="AL472" s="154">
        <f t="shared" si="311"/>
        <v>465</v>
      </c>
      <c r="AM472" s="155">
        <f t="shared" si="312"/>
        <v>505</v>
      </c>
      <c r="AO472" s="66" t="str">
        <f t="shared" si="321"/>
        <v>W</v>
      </c>
      <c r="AP472" s="66">
        <f t="shared" si="318"/>
        <v>2</v>
      </c>
      <c r="AQ472" s="66">
        <f t="shared" si="322"/>
        <v>7</v>
      </c>
      <c r="AR472" s="66">
        <f t="shared" si="323"/>
        <v>2</v>
      </c>
      <c r="AS472" s="106">
        <f t="shared" si="313"/>
        <v>21</v>
      </c>
      <c r="AT472" s="106">
        <f t="shared" si="326"/>
        <v>63</v>
      </c>
      <c r="AU472" s="154">
        <f t="shared" si="324"/>
        <v>-1057</v>
      </c>
    </row>
    <row r="473" spans="1:47">
      <c r="A473" s="197">
        <f t="shared" si="319"/>
        <v>463</v>
      </c>
      <c r="B473" s="198">
        <f>Data!B473</f>
        <v>35</v>
      </c>
      <c r="D473" s="112">
        <f t="shared" si="314"/>
        <v>3</v>
      </c>
      <c r="E473" s="116" t="str">
        <f t="shared" si="315"/>
        <v>B</v>
      </c>
      <c r="G473" s="66" t="str">
        <f t="shared" si="287"/>
        <v>L</v>
      </c>
      <c r="H473" s="66">
        <f t="shared" si="316"/>
        <v>1</v>
      </c>
      <c r="I473" s="66">
        <f t="shared" si="288"/>
        <v>8</v>
      </c>
      <c r="J473" s="66">
        <f t="shared" si="320"/>
        <v>1</v>
      </c>
      <c r="K473" s="106">
        <f t="shared" si="289"/>
        <v>34</v>
      </c>
      <c r="L473" s="106">
        <f t="shared" si="290"/>
        <v>0</v>
      </c>
      <c r="M473" s="154">
        <f t="shared" si="291"/>
        <v>-41</v>
      </c>
      <c r="O473" s="66" t="str">
        <f t="shared" si="292"/>
        <v>L</v>
      </c>
      <c r="P473" s="66">
        <f t="shared" si="293"/>
        <v>2</v>
      </c>
      <c r="Q473" s="66">
        <f t="shared" si="294"/>
        <v>8</v>
      </c>
      <c r="R473" s="66">
        <f t="shared" si="317"/>
        <v>1</v>
      </c>
      <c r="S473" s="106">
        <f t="shared" si="295"/>
        <v>34</v>
      </c>
      <c r="T473" s="106">
        <f t="shared" si="296"/>
        <v>0</v>
      </c>
      <c r="U473" s="154">
        <f t="shared" si="297"/>
        <v>385</v>
      </c>
      <c r="W473" s="66" t="str">
        <f t="shared" si="298"/>
        <v>L</v>
      </c>
      <c r="X473" s="66">
        <f t="shared" si="299"/>
        <v>2</v>
      </c>
      <c r="Y473" s="66">
        <f t="shared" si="300"/>
        <v>4</v>
      </c>
      <c r="Z473" s="66">
        <f t="shared" si="301"/>
        <v>2</v>
      </c>
      <c r="AA473" s="106">
        <f t="shared" si="302"/>
        <v>5</v>
      </c>
      <c r="AB473" s="106">
        <f t="shared" si="303"/>
        <v>0</v>
      </c>
      <c r="AC473" s="154">
        <f t="shared" si="304"/>
        <v>-8</v>
      </c>
      <c r="AD473" s="155">
        <f t="shared" si="305"/>
        <v>122</v>
      </c>
      <c r="AF473" s="66" t="str">
        <f t="shared" si="306"/>
        <v>L</v>
      </c>
      <c r="AG473" s="66">
        <f t="shared" si="325"/>
        <v>3</v>
      </c>
      <c r="AH473" s="66">
        <f t="shared" si="307"/>
        <v>1</v>
      </c>
      <c r="AI473" s="66">
        <f t="shared" si="308"/>
        <v>2</v>
      </c>
      <c r="AJ473" s="106">
        <f t="shared" si="309"/>
        <v>1</v>
      </c>
      <c r="AK473" s="106">
        <f t="shared" si="310"/>
        <v>0</v>
      </c>
      <c r="AL473" s="154">
        <f t="shared" si="311"/>
        <v>464</v>
      </c>
      <c r="AM473" s="155">
        <f t="shared" si="312"/>
        <v>505</v>
      </c>
      <c r="AO473" s="66" t="str">
        <f t="shared" si="321"/>
        <v>L</v>
      </c>
      <c r="AP473" s="66">
        <f t="shared" si="318"/>
        <v>3</v>
      </c>
      <c r="AQ473" s="66">
        <f t="shared" si="322"/>
        <v>8</v>
      </c>
      <c r="AR473" s="66">
        <f t="shared" si="323"/>
        <v>1</v>
      </c>
      <c r="AS473" s="106">
        <f t="shared" si="313"/>
        <v>34</v>
      </c>
      <c r="AT473" s="106">
        <f t="shared" si="326"/>
        <v>0</v>
      </c>
      <c r="AU473" s="154">
        <f t="shared" si="324"/>
        <v>-1091</v>
      </c>
    </row>
    <row r="474" spans="1:47">
      <c r="A474" s="197">
        <f t="shared" si="319"/>
        <v>464</v>
      </c>
      <c r="B474" s="198">
        <f>Data!B474</f>
        <v>24</v>
      </c>
      <c r="D474" s="112">
        <f t="shared" si="314"/>
        <v>2</v>
      </c>
      <c r="E474" s="116" t="str">
        <f t="shared" si="315"/>
        <v>C</v>
      </c>
      <c r="G474" s="66" t="str">
        <f t="shared" si="287"/>
        <v>L</v>
      </c>
      <c r="H474" s="66">
        <f t="shared" si="316"/>
        <v>1</v>
      </c>
      <c r="I474" s="66">
        <f t="shared" si="288"/>
        <v>8</v>
      </c>
      <c r="J474" s="66">
        <f t="shared" si="320"/>
        <v>2</v>
      </c>
      <c r="K474" s="106">
        <f t="shared" si="289"/>
        <v>34</v>
      </c>
      <c r="L474" s="106">
        <f t="shared" si="290"/>
        <v>0</v>
      </c>
      <c r="M474" s="154">
        <f t="shared" si="291"/>
        <v>-75</v>
      </c>
      <c r="O474" s="66" t="str">
        <f t="shared" si="292"/>
        <v>W</v>
      </c>
      <c r="P474" s="66">
        <f t="shared" si="293"/>
        <v>2</v>
      </c>
      <c r="Q474" s="66">
        <f t="shared" si="294"/>
        <v>8</v>
      </c>
      <c r="R474" s="66">
        <f t="shared" si="317"/>
        <v>2</v>
      </c>
      <c r="S474" s="106">
        <f t="shared" si="295"/>
        <v>34</v>
      </c>
      <c r="T474" s="106">
        <f t="shared" si="296"/>
        <v>102</v>
      </c>
      <c r="U474" s="154">
        <f t="shared" si="297"/>
        <v>453</v>
      </c>
      <c r="W474" s="66" t="str">
        <f t="shared" si="298"/>
        <v>W</v>
      </c>
      <c r="X474" s="66">
        <f t="shared" si="299"/>
        <v>2</v>
      </c>
      <c r="Y474" s="66">
        <f t="shared" si="300"/>
        <v>5</v>
      </c>
      <c r="Z474" s="66">
        <f t="shared" si="301"/>
        <v>1</v>
      </c>
      <c r="AA474" s="106">
        <f t="shared" si="302"/>
        <v>8</v>
      </c>
      <c r="AB474" s="106">
        <f t="shared" si="303"/>
        <v>15</v>
      </c>
      <c r="AC474" s="154">
        <f t="shared" si="304"/>
        <v>-1</v>
      </c>
      <c r="AD474" s="155">
        <f t="shared" si="305"/>
        <v>122</v>
      </c>
      <c r="AF474" s="66" t="str">
        <f t="shared" si="306"/>
        <v>L</v>
      </c>
      <c r="AG474" s="66">
        <f t="shared" si="325"/>
        <v>2</v>
      </c>
      <c r="AH474" s="66">
        <f t="shared" si="307"/>
        <v>2</v>
      </c>
      <c r="AI474" s="66">
        <f t="shared" si="308"/>
        <v>1</v>
      </c>
      <c r="AJ474" s="106">
        <f t="shared" si="309"/>
        <v>2</v>
      </c>
      <c r="AK474" s="106">
        <f t="shared" si="310"/>
        <v>0</v>
      </c>
      <c r="AL474" s="154">
        <f t="shared" si="311"/>
        <v>462</v>
      </c>
      <c r="AM474" s="155">
        <f t="shared" si="312"/>
        <v>505</v>
      </c>
      <c r="AO474" s="66" t="str">
        <f t="shared" si="321"/>
        <v>L</v>
      </c>
      <c r="AP474" s="66">
        <f t="shared" si="318"/>
        <v>2</v>
      </c>
      <c r="AQ474" s="66">
        <f t="shared" si="322"/>
        <v>8</v>
      </c>
      <c r="AR474" s="66">
        <f t="shared" si="323"/>
        <v>2</v>
      </c>
      <c r="AS474" s="106">
        <f t="shared" si="313"/>
        <v>34</v>
      </c>
      <c r="AT474" s="106">
        <f t="shared" si="326"/>
        <v>0</v>
      </c>
      <c r="AU474" s="154">
        <f t="shared" si="324"/>
        <v>-1125</v>
      </c>
    </row>
    <row r="475" spans="1:47">
      <c r="A475" s="197">
        <f t="shared" si="319"/>
        <v>465</v>
      </c>
      <c r="B475" s="198">
        <f>Data!B475</f>
        <v>4</v>
      </c>
      <c r="D475" s="112">
        <f t="shared" si="314"/>
        <v>1</v>
      </c>
      <c r="E475" s="116" t="str">
        <f t="shared" si="315"/>
        <v>A</v>
      </c>
      <c r="G475" s="66" t="str">
        <f t="shared" si="287"/>
        <v>W</v>
      </c>
      <c r="H475" s="66">
        <f t="shared" si="316"/>
        <v>1</v>
      </c>
      <c r="I475" s="66">
        <f t="shared" si="288"/>
        <v>1</v>
      </c>
      <c r="J475" s="66">
        <f t="shared" si="320"/>
        <v>1</v>
      </c>
      <c r="K475" s="106">
        <f t="shared" si="289"/>
        <v>1</v>
      </c>
      <c r="L475" s="106">
        <f t="shared" si="290"/>
        <v>102</v>
      </c>
      <c r="M475" s="154">
        <f t="shared" si="291"/>
        <v>26</v>
      </c>
      <c r="O475" s="66" t="str">
        <f t="shared" si="292"/>
        <v>L</v>
      </c>
      <c r="P475" s="66">
        <f t="shared" si="293"/>
        <v>3</v>
      </c>
      <c r="Q475" s="66">
        <f t="shared" si="294"/>
        <v>1</v>
      </c>
      <c r="R475" s="66">
        <f t="shared" si="317"/>
        <v>1</v>
      </c>
      <c r="S475" s="106">
        <f t="shared" si="295"/>
        <v>1</v>
      </c>
      <c r="T475" s="106">
        <f t="shared" si="296"/>
        <v>0</v>
      </c>
      <c r="U475" s="154">
        <f t="shared" si="297"/>
        <v>452</v>
      </c>
      <c r="W475" s="66" t="str">
        <f t="shared" si="298"/>
        <v>L</v>
      </c>
      <c r="X475" s="66">
        <f t="shared" si="299"/>
        <v>2</v>
      </c>
      <c r="Y475" s="66">
        <f t="shared" si="300"/>
        <v>5</v>
      </c>
      <c r="Z475" s="66">
        <f t="shared" si="301"/>
        <v>2</v>
      </c>
      <c r="AA475" s="106">
        <f t="shared" si="302"/>
        <v>8</v>
      </c>
      <c r="AB475" s="106">
        <f t="shared" si="303"/>
        <v>0</v>
      </c>
      <c r="AC475" s="154">
        <f t="shared" si="304"/>
        <v>-9</v>
      </c>
      <c r="AD475" s="155">
        <f t="shared" si="305"/>
        <v>122</v>
      </c>
      <c r="AF475" s="66" t="str">
        <f t="shared" si="306"/>
        <v>L</v>
      </c>
      <c r="AG475" s="66">
        <f t="shared" si="325"/>
        <v>1</v>
      </c>
      <c r="AH475" s="66">
        <f t="shared" si="307"/>
        <v>2</v>
      </c>
      <c r="AI475" s="66">
        <f t="shared" si="308"/>
        <v>2</v>
      </c>
      <c r="AJ475" s="106">
        <f t="shared" si="309"/>
        <v>2</v>
      </c>
      <c r="AK475" s="106">
        <f t="shared" si="310"/>
        <v>0</v>
      </c>
      <c r="AL475" s="154">
        <f t="shared" si="311"/>
        <v>460</v>
      </c>
      <c r="AM475" s="155">
        <f t="shared" si="312"/>
        <v>505</v>
      </c>
      <c r="AO475" s="66" t="str">
        <f t="shared" si="321"/>
        <v>L</v>
      </c>
      <c r="AP475" s="66">
        <f t="shared" si="318"/>
        <v>1</v>
      </c>
      <c r="AQ475" s="66">
        <f t="shared" si="322"/>
        <v>1</v>
      </c>
      <c r="AR475" s="66">
        <f t="shared" si="323"/>
        <v>1</v>
      </c>
      <c r="AS475" s="106">
        <f t="shared" si="313"/>
        <v>1</v>
      </c>
      <c r="AT475" s="106">
        <f t="shared" si="326"/>
        <v>0</v>
      </c>
      <c r="AU475" s="154">
        <f t="shared" si="324"/>
        <v>-1126</v>
      </c>
    </row>
    <row r="476" spans="1:47">
      <c r="A476" s="197">
        <f t="shared" si="319"/>
        <v>466</v>
      </c>
      <c r="B476" s="198">
        <f>Data!B476</f>
        <v>9</v>
      </c>
      <c r="D476" s="112">
        <f t="shared" si="314"/>
        <v>1</v>
      </c>
      <c r="E476" s="116" t="str">
        <f t="shared" si="315"/>
        <v>C</v>
      </c>
      <c r="G476" s="66" t="str">
        <f t="shared" si="287"/>
        <v>W</v>
      </c>
      <c r="H476" s="66">
        <f t="shared" si="316"/>
        <v>1</v>
      </c>
      <c r="I476" s="66">
        <f t="shared" si="288"/>
        <v>1</v>
      </c>
      <c r="J476" s="66">
        <f t="shared" si="320"/>
        <v>2</v>
      </c>
      <c r="K476" s="106">
        <f t="shared" si="289"/>
        <v>1</v>
      </c>
      <c r="L476" s="106">
        <f t="shared" si="290"/>
        <v>3</v>
      </c>
      <c r="M476" s="154">
        <f t="shared" si="291"/>
        <v>28</v>
      </c>
      <c r="O476" s="66" t="str">
        <f t="shared" si="292"/>
        <v>L</v>
      </c>
      <c r="P476" s="66">
        <f t="shared" si="293"/>
        <v>3</v>
      </c>
      <c r="Q476" s="66">
        <f t="shared" si="294"/>
        <v>1</v>
      </c>
      <c r="R476" s="66">
        <f t="shared" si="317"/>
        <v>2</v>
      </c>
      <c r="S476" s="106">
        <f t="shared" si="295"/>
        <v>1</v>
      </c>
      <c r="T476" s="106">
        <f t="shared" si="296"/>
        <v>0</v>
      </c>
      <c r="U476" s="154">
        <f t="shared" si="297"/>
        <v>451</v>
      </c>
      <c r="W476" s="66" t="str">
        <f t="shared" si="298"/>
        <v>L</v>
      </c>
      <c r="X476" s="66">
        <f t="shared" si="299"/>
        <v>2</v>
      </c>
      <c r="Y476" s="66">
        <f t="shared" si="300"/>
        <v>6</v>
      </c>
      <c r="Z476" s="66">
        <f t="shared" si="301"/>
        <v>1</v>
      </c>
      <c r="AA476" s="106">
        <f t="shared" si="302"/>
        <v>13</v>
      </c>
      <c r="AB476" s="106">
        <f t="shared" si="303"/>
        <v>0</v>
      </c>
      <c r="AC476" s="154">
        <f t="shared" si="304"/>
        <v>-22</v>
      </c>
      <c r="AD476" s="155">
        <f t="shared" si="305"/>
        <v>122</v>
      </c>
      <c r="AF476" s="66" t="str">
        <f t="shared" si="306"/>
        <v>W</v>
      </c>
      <c r="AG476" s="66">
        <f t="shared" si="325"/>
        <v>1</v>
      </c>
      <c r="AH476" s="66">
        <f t="shared" si="307"/>
        <v>3</v>
      </c>
      <c r="AI476" s="66">
        <f t="shared" si="308"/>
        <v>1</v>
      </c>
      <c r="AJ476" s="106">
        <f t="shared" si="309"/>
        <v>3</v>
      </c>
      <c r="AK476" s="106">
        <f t="shared" si="310"/>
        <v>6</v>
      </c>
      <c r="AL476" s="154">
        <f t="shared" si="311"/>
        <v>463</v>
      </c>
      <c r="AM476" s="155">
        <f t="shared" si="312"/>
        <v>505</v>
      </c>
      <c r="AO476" s="66" t="str">
        <f t="shared" si="321"/>
        <v>W</v>
      </c>
      <c r="AP476" s="66">
        <f t="shared" si="318"/>
        <v>1</v>
      </c>
      <c r="AQ476" s="66">
        <f t="shared" si="322"/>
        <v>1</v>
      </c>
      <c r="AR476" s="66">
        <f t="shared" si="323"/>
        <v>2</v>
      </c>
      <c r="AS476" s="106">
        <f t="shared" si="313"/>
        <v>1</v>
      </c>
      <c r="AT476" s="106">
        <f t="shared" si="326"/>
        <v>3</v>
      </c>
      <c r="AU476" s="154">
        <f t="shared" si="324"/>
        <v>-1124</v>
      </c>
    </row>
    <row r="477" spans="1:47">
      <c r="A477" s="197">
        <f t="shared" si="319"/>
        <v>467</v>
      </c>
      <c r="B477" s="198">
        <f>Data!B477</f>
        <v>16</v>
      </c>
      <c r="D477" s="112">
        <f t="shared" si="314"/>
        <v>2</v>
      </c>
      <c r="E477" s="116" t="str">
        <f t="shared" si="315"/>
        <v>A</v>
      </c>
      <c r="G477" s="66" t="str">
        <f t="shared" si="287"/>
        <v>L</v>
      </c>
      <c r="H477" s="66">
        <f t="shared" si="316"/>
        <v>1</v>
      </c>
      <c r="I477" s="66">
        <f t="shared" si="288"/>
        <v>2</v>
      </c>
      <c r="J477" s="66">
        <f t="shared" si="320"/>
        <v>1</v>
      </c>
      <c r="K477" s="106">
        <f t="shared" si="289"/>
        <v>2</v>
      </c>
      <c r="L477" s="106">
        <f t="shared" si="290"/>
        <v>0</v>
      </c>
      <c r="M477" s="154">
        <f t="shared" si="291"/>
        <v>26</v>
      </c>
      <c r="O477" s="66" t="str">
        <f t="shared" si="292"/>
        <v>L</v>
      </c>
      <c r="P477" s="66">
        <f t="shared" si="293"/>
        <v>3</v>
      </c>
      <c r="Q477" s="66">
        <f t="shared" si="294"/>
        <v>2</v>
      </c>
      <c r="R477" s="66">
        <f t="shared" si="317"/>
        <v>1</v>
      </c>
      <c r="S477" s="106">
        <f t="shared" si="295"/>
        <v>2</v>
      </c>
      <c r="T477" s="106">
        <f t="shared" si="296"/>
        <v>0</v>
      </c>
      <c r="U477" s="154">
        <f t="shared" si="297"/>
        <v>449</v>
      </c>
      <c r="W477" s="66" t="str">
        <f t="shared" si="298"/>
        <v>W</v>
      </c>
      <c r="X477" s="66">
        <f t="shared" si="299"/>
        <v>2</v>
      </c>
      <c r="Y477" s="66">
        <f t="shared" si="300"/>
        <v>6</v>
      </c>
      <c r="Z477" s="66">
        <f t="shared" si="301"/>
        <v>2</v>
      </c>
      <c r="AA477" s="106">
        <f t="shared" si="302"/>
        <v>13</v>
      </c>
      <c r="AB477" s="106">
        <f t="shared" si="303"/>
        <v>39</v>
      </c>
      <c r="AC477" s="154">
        <f t="shared" si="304"/>
        <v>4</v>
      </c>
      <c r="AD477" s="155">
        <f t="shared" si="305"/>
        <v>122</v>
      </c>
      <c r="AF477" s="66" t="str">
        <f t="shared" si="306"/>
        <v>L</v>
      </c>
      <c r="AG477" s="66">
        <f t="shared" si="325"/>
        <v>2</v>
      </c>
      <c r="AH477" s="66">
        <f t="shared" si="307"/>
        <v>3</v>
      </c>
      <c r="AI477" s="66">
        <f t="shared" si="308"/>
        <v>2</v>
      </c>
      <c r="AJ477" s="106">
        <f t="shared" si="309"/>
        <v>3</v>
      </c>
      <c r="AK477" s="106">
        <f t="shared" si="310"/>
        <v>0</v>
      </c>
      <c r="AL477" s="154">
        <f t="shared" si="311"/>
        <v>460</v>
      </c>
      <c r="AM477" s="155">
        <f t="shared" si="312"/>
        <v>505</v>
      </c>
      <c r="AO477" s="66" t="str">
        <f t="shared" si="321"/>
        <v>L</v>
      </c>
      <c r="AP477" s="66">
        <f t="shared" si="318"/>
        <v>2</v>
      </c>
      <c r="AQ477" s="66">
        <f t="shared" si="322"/>
        <v>2</v>
      </c>
      <c r="AR477" s="66">
        <f t="shared" si="323"/>
        <v>1</v>
      </c>
      <c r="AS477" s="106">
        <f t="shared" si="313"/>
        <v>2</v>
      </c>
      <c r="AT477" s="106">
        <f t="shared" si="326"/>
        <v>0</v>
      </c>
      <c r="AU477" s="154">
        <f t="shared" si="324"/>
        <v>-1126</v>
      </c>
    </row>
    <row r="478" spans="1:47">
      <c r="A478" s="197">
        <f t="shared" si="319"/>
        <v>468</v>
      </c>
      <c r="B478" s="198">
        <f>Data!B478</f>
        <v>34</v>
      </c>
      <c r="D478" s="112">
        <f t="shared" si="314"/>
        <v>3</v>
      </c>
      <c r="E478" s="116" t="str">
        <f t="shared" si="315"/>
        <v>A</v>
      </c>
      <c r="G478" s="66" t="str">
        <f t="shared" si="287"/>
        <v>L</v>
      </c>
      <c r="H478" s="66">
        <f t="shared" si="316"/>
        <v>1</v>
      </c>
      <c r="I478" s="66">
        <f t="shared" si="288"/>
        <v>2</v>
      </c>
      <c r="J478" s="66">
        <f t="shared" si="320"/>
        <v>2</v>
      </c>
      <c r="K478" s="106">
        <f t="shared" si="289"/>
        <v>2</v>
      </c>
      <c r="L478" s="106">
        <f t="shared" si="290"/>
        <v>0</v>
      </c>
      <c r="M478" s="154">
        <f t="shared" si="291"/>
        <v>24</v>
      </c>
      <c r="O478" s="66" t="str">
        <f t="shared" si="292"/>
        <v>W</v>
      </c>
      <c r="P478" s="66">
        <f t="shared" si="293"/>
        <v>3</v>
      </c>
      <c r="Q478" s="66">
        <f t="shared" si="294"/>
        <v>2</v>
      </c>
      <c r="R478" s="66">
        <f t="shared" si="317"/>
        <v>2</v>
      </c>
      <c r="S478" s="106">
        <f t="shared" si="295"/>
        <v>2</v>
      </c>
      <c r="T478" s="106">
        <f t="shared" si="296"/>
        <v>6</v>
      </c>
      <c r="U478" s="154">
        <f t="shared" si="297"/>
        <v>453</v>
      </c>
      <c r="W478" s="66" t="str">
        <f t="shared" si="298"/>
        <v>L</v>
      </c>
      <c r="X478" s="66">
        <f t="shared" si="299"/>
        <v>2</v>
      </c>
      <c r="Y478" s="66">
        <f t="shared" si="300"/>
        <v>7</v>
      </c>
      <c r="Z478" s="66">
        <f t="shared" si="301"/>
        <v>1</v>
      </c>
      <c r="AA478" s="106">
        <f t="shared" si="302"/>
        <v>21</v>
      </c>
      <c r="AB478" s="106">
        <f t="shared" si="303"/>
        <v>0</v>
      </c>
      <c r="AC478" s="154">
        <f t="shared" si="304"/>
        <v>-17</v>
      </c>
      <c r="AD478" s="155">
        <f t="shared" si="305"/>
        <v>122</v>
      </c>
      <c r="AF478" s="66" t="str">
        <f t="shared" si="306"/>
        <v>L</v>
      </c>
      <c r="AG478" s="66">
        <f t="shared" si="325"/>
        <v>3</v>
      </c>
      <c r="AH478" s="66">
        <f t="shared" si="307"/>
        <v>4</v>
      </c>
      <c r="AI478" s="66">
        <f t="shared" si="308"/>
        <v>1</v>
      </c>
      <c r="AJ478" s="106">
        <f t="shared" si="309"/>
        <v>5</v>
      </c>
      <c r="AK478" s="106">
        <f t="shared" si="310"/>
        <v>0</v>
      </c>
      <c r="AL478" s="154">
        <f t="shared" si="311"/>
        <v>455</v>
      </c>
      <c r="AM478" s="155">
        <f t="shared" si="312"/>
        <v>505</v>
      </c>
      <c r="AO478" s="66" t="str">
        <f t="shared" si="321"/>
        <v>L</v>
      </c>
      <c r="AP478" s="66">
        <f t="shared" si="318"/>
        <v>3</v>
      </c>
      <c r="AQ478" s="66">
        <f t="shared" si="322"/>
        <v>2</v>
      </c>
      <c r="AR478" s="66">
        <f t="shared" si="323"/>
        <v>2</v>
      </c>
      <c r="AS478" s="106">
        <f t="shared" si="313"/>
        <v>2</v>
      </c>
      <c r="AT478" s="106">
        <f t="shared" si="326"/>
        <v>0</v>
      </c>
      <c r="AU478" s="154">
        <f t="shared" si="324"/>
        <v>-1128</v>
      </c>
    </row>
    <row r="479" spans="1:47">
      <c r="A479" s="197">
        <f t="shared" si="319"/>
        <v>469</v>
      </c>
      <c r="B479" s="198">
        <f>Data!B479</f>
        <v>27</v>
      </c>
      <c r="D479" s="112">
        <f t="shared" si="314"/>
        <v>3</v>
      </c>
      <c r="E479" s="116" t="str">
        <f t="shared" si="315"/>
        <v>C</v>
      </c>
      <c r="G479" s="66" t="str">
        <f t="shared" si="287"/>
        <v>L</v>
      </c>
      <c r="H479" s="66">
        <f t="shared" si="316"/>
        <v>1</v>
      </c>
      <c r="I479" s="66">
        <f t="shared" si="288"/>
        <v>3</v>
      </c>
      <c r="J479" s="66">
        <f t="shared" si="320"/>
        <v>1</v>
      </c>
      <c r="K479" s="106">
        <f t="shared" si="289"/>
        <v>3</v>
      </c>
      <c r="L479" s="106">
        <f t="shared" si="290"/>
        <v>0</v>
      </c>
      <c r="M479" s="154">
        <f t="shared" si="291"/>
        <v>21</v>
      </c>
      <c r="O479" s="66" t="str">
        <f t="shared" si="292"/>
        <v>W</v>
      </c>
      <c r="P479" s="66">
        <f t="shared" si="293"/>
        <v>3</v>
      </c>
      <c r="Q479" s="66">
        <f t="shared" si="294"/>
        <v>3</v>
      </c>
      <c r="R479" s="66">
        <f t="shared" si="317"/>
        <v>1</v>
      </c>
      <c r="S479" s="106">
        <f t="shared" si="295"/>
        <v>3</v>
      </c>
      <c r="T479" s="106">
        <f t="shared" si="296"/>
        <v>6</v>
      </c>
      <c r="U479" s="154">
        <f t="shared" si="297"/>
        <v>456</v>
      </c>
      <c r="W479" s="66" t="str">
        <f t="shared" si="298"/>
        <v>L</v>
      </c>
      <c r="X479" s="66">
        <f t="shared" si="299"/>
        <v>2</v>
      </c>
      <c r="Y479" s="66">
        <f t="shared" si="300"/>
        <v>7</v>
      </c>
      <c r="Z479" s="66">
        <f t="shared" si="301"/>
        <v>2</v>
      </c>
      <c r="AA479" s="106">
        <f t="shared" si="302"/>
        <v>21</v>
      </c>
      <c r="AB479" s="106">
        <f t="shared" si="303"/>
        <v>0</v>
      </c>
      <c r="AC479" s="154">
        <f t="shared" si="304"/>
        <v>-38</v>
      </c>
      <c r="AD479" s="155">
        <f t="shared" si="305"/>
        <v>122</v>
      </c>
      <c r="AF479" s="66" t="str">
        <f t="shared" si="306"/>
        <v>W</v>
      </c>
      <c r="AG479" s="66">
        <f t="shared" si="325"/>
        <v>3</v>
      </c>
      <c r="AH479" s="66">
        <f t="shared" si="307"/>
        <v>4</v>
      </c>
      <c r="AI479" s="66">
        <f t="shared" si="308"/>
        <v>2</v>
      </c>
      <c r="AJ479" s="106">
        <f t="shared" si="309"/>
        <v>5</v>
      </c>
      <c r="AK479" s="106">
        <f t="shared" si="310"/>
        <v>15</v>
      </c>
      <c r="AL479" s="154">
        <f t="shared" si="311"/>
        <v>465</v>
      </c>
      <c r="AM479" s="155">
        <f t="shared" si="312"/>
        <v>505</v>
      </c>
      <c r="AO479" s="66" t="str">
        <f t="shared" si="321"/>
        <v>W</v>
      </c>
      <c r="AP479" s="66">
        <f t="shared" si="318"/>
        <v>3</v>
      </c>
      <c r="AQ479" s="66">
        <f t="shared" si="322"/>
        <v>3</v>
      </c>
      <c r="AR479" s="66">
        <f t="shared" si="323"/>
        <v>1</v>
      </c>
      <c r="AS479" s="106">
        <f t="shared" si="313"/>
        <v>3</v>
      </c>
      <c r="AT479" s="106">
        <f t="shared" si="326"/>
        <v>6</v>
      </c>
      <c r="AU479" s="154">
        <f t="shared" si="324"/>
        <v>-1125</v>
      </c>
    </row>
    <row r="480" spans="1:47">
      <c r="A480" s="197">
        <f t="shared" si="319"/>
        <v>470</v>
      </c>
      <c r="B480" s="198">
        <f>Data!B480</f>
        <v>35</v>
      </c>
      <c r="D480" s="112">
        <f t="shared" si="314"/>
        <v>3</v>
      </c>
      <c r="E480" s="116" t="str">
        <f t="shared" si="315"/>
        <v>B</v>
      </c>
      <c r="G480" s="66" t="str">
        <f t="shared" si="287"/>
        <v>L</v>
      </c>
      <c r="H480" s="66">
        <f t="shared" si="316"/>
        <v>1</v>
      </c>
      <c r="I480" s="66">
        <f t="shared" si="288"/>
        <v>3</v>
      </c>
      <c r="J480" s="66">
        <f t="shared" si="320"/>
        <v>2</v>
      </c>
      <c r="K480" s="106">
        <f t="shared" si="289"/>
        <v>3</v>
      </c>
      <c r="L480" s="106">
        <f t="shared" si="290"/>
        <v>0</v>
      </c>
      <c r="M480" s="154">
        <f t="shared" si="291"/>
        <v>18</v>
      </c>
      <c r="O480" s="66" t="str">
        <f t="shared" si="292"/>
        <v>W</v>
      </c>
      <c r="P480" s="66">
        <f t="shared" si="293"/>
        <v>3</v>
      </c>
      <c r="Q480" s="66">
        <f t="shared" si="294"/>
        <v>3</v>
      </c>
      <c r="R480" s="66">
        <f t="shared" si="317"/>
        <v>2</v>
      </c>
      <c r="S480" s="106">
        <f t="shared" si="295"/>
        <v>3</v>
      </c>
      <c r="T480" s="106">
        <f t="shared" si="296"/>
        <v>9</v>
      </c>
      <c r="U480" s="154">
        <f t="shared" si="297"/>
        <v>462</v>
      </c>
      <c r="W480" s="66" t="str">
        <f t="shared" si="298"/>
        <v>L</v>
      </c>
      <c r="X480" s="66">
        <f t="shared" si="299"/>
        <v>2</v>
      </c>
      <c r="Y480" s="66">
        <f t="shared" si="300"/>
        <v>8</v>
      </c>
      <c r="Z480" s="66">
        <f t="shared" si="301"/>
        <v>1</v>
      </c>
      <c r="AA480" s="106">
        <f t="shared" si="302"/>
        <v>34</v>
      </c>
      <c r="AB480" s="106">
        <f t="shared" si="303"/>
        <v>0</v>
      </c>
      <c r="AC480" s="154">
        <f t="shared" si="304"/>
        <v>-72</v>
      </c>
      <c r="AD480" s="155">
        <f t="shared" si="305"/>
        <v>122</v>
      </c>
      <c r="AF480" s="66" t="str">
        <f t="shared" si="306"/>
        <v>W</v>
      </c>
      <c r="AG480" s="66">
        <f t="shared" si="325"/>
        <v>3</v>
      </c>
      <c r="AH480" s="66">
        <f t="shared" si="307"/>
        <v>5</v>
      </c>
      <c r="AI480" s="66">
        <f t="shared" si="308"/>
        <v>1</v>
      </c>
      <c r="AJ480" s="106">
        <f t="shared" si="309"/>
        <v>8</v>
      </c>
      <c r="AK480" s="106">
        <f t="shared" si="310"/>
        <v>15</v>
      </c>
      <c r="AL480" s="154">
        <f t="shared" si="311"/>
        <v>472</v>
      </c>
      <c r="AM480" s="155">
        <f t="shared" si="312"/>
        <v>505</v>
      </c>
      <c r="AO480" s="66" t="str">
        <f t="shared" si="321"/>
        <v>W</v>
      </c>
      <c r="AP480" s="66">
        <f t="shared" si="318"/>
        <v>3</v>
      </c>
      <c r="AQ480" s="66">
        <f t="shared" si="322"/>
        <v>3</v>
      </c>
      <c r="AR480" s="66">
        <f t="shared" si="323"/>
        <v>2</v>
      </c>
      <c r="AS480" s="106">
        <f t="shared" si="313"/>
        <v>3</v>
      </c>
      <c r="AT480" s="106">
        <f t="shared" si="326"/>
        <v>9</v>
      </c>
      <c r="AU480" s="154">
        <f t="shared" si="324"/>
        <v>-1119</v>
      </c>
    </row>
    <row r="481" spans="1:47">
      <c r="A481" s="197">
        <f t="shared" si="319"/>
        <v>471</v>
      </c>
      <c r="B481" s="198">
        <f>Data!B481</f>
        <v>28</v>
      </c>
      <c r="D481" s="112">
        <f t="shared" si="314"/>
        <v>3</v>
      </c>
      <c r="E481" s="116" t="str">
        <f t="shared" si="315"/>
        <v>A</v>
      </c>
      <c r="G481" s="66" t="str">
        <f t="shared" si="287"/>
        <v>L</v>
      </c>
      <c r="H481" s="66">
        <f t="shared" si="316"/>
        <v>1</v>
      </c>
      <c r="I481" s="66">
        <f t="shared" si="288"/>
        <v>4</v>
      </c>
      <c r="J481" s="66">
        <f t="shared" si="320"/>
        <v>1</v>
      </c>
      <c r="K481" s="106">
        <f t="shared" si="289"/>
        <v>5</v>
      </c>
      <c r="L481" s="106">
        <f t="shared" si="290"/>
        <v>0</v>
      </c>
      <c r="M481" s="154">
        <f t="shared" si="291"/>
        <v>13</v>
      </c>
      <c r="O481" s="66" t="str">
        <f t="shared" si="292"/>
        <v>W</v>
      </c>
      <c r="P481" s="66">
        <f t="shared" si="293"/>
        <v>3</v>
      </c>
      <c r="Q481" s="66">
        <f t="shared" si="294"/>
        <v>4</v>
      </c>
      <c r="R481" s="66">
        <f t="shared" si="317"/>
        <v>1</v>
      </c>
      <c r="S481" s="106">
        <f t="shared" si="295"/>
        <v>5</v>
      </c>
      <c r="T481" s="106">
        <f t="shared" si="296"/>
        <v>9</v>
      </c>
      <c r="U481" s="154">
        <f t="shared" si="297"/>
        <v>466</v>
      </c>
      <c r="W481" s="66" t="str">
        <f t="shared" si="298"/>
        <v>L</v>
      </c>
      <c r="X481" s="66">
        <f t="shared" si="299"/>
        <v>2</v>
      </c>
      <c r="Y481" s="66">
        <f t="shared" si="300"/>
        <v>8</v>
      </c>
      <c r="Z481" s="66">
        <f t="shared" si="301"/>
        <v>2</v>
      </c>
      <c r="AA481" s="106">
        <f t="shared" si="302"/>
        <v>34</v>
      </c>
      <c r="AB481" s="106">
        <f t="shared" si="303"/>
        <v>0</v>
      </c>
      <c r="AC481" s="154">
        <f t="shared" si="304"/>
        <v>-106</v>
      </c>
      <c r="AD481" s="155">
        <f t="shared" si="305"/>
        <v>122</v>
      </c>
      <c r="AF481" s="66" t="str">
        <f t="shared" si="306"/>
        <v>W</v>
      </c>
      <c r="AG481" s="66">
        <f t="shared" si="325"/>
        <v>3</v>
      </c>
      <c r="AH481" s="66">
        <f t="shared" si="307"/>
        <v>5</v>
      </c>
      <c r="AI481" s="66">
        <f t="shared" si="308"/>
        <v>2</v>
      </c>
      <c r="AJ481" s="106">
        <f t="shared" si="309"/>
        <v>8</v>
      </c>
      <c r="AK481" s="106">
        <f t="shared" si="310"/>
        <v>24</v>
      </c>
      <c r="AL481" s="154">
        <f t="shared" si="311"/>
        <v>488</v>
      </c>
      <c r="AM481" s="155">
        <f t="shared" si="312"/>
        <v>505</v>
      </c>
      <c r="AO481" s="66" t="str">
        <f t="shared" si="321"/>
        <v>W</v>
      </c>
      <c r="AP481" s="66">
        <f t="shared" si="318"/>
        <v>3</v>
      </c>
      <c r="AQ481" s="66">
        <f t="shared" si="322"/>
        <v>4</v>
      </c>
      <c r="AR481" s="66">
        <f t="shared" si="323"/>
        <v>1</v>
      </c>
      <c r="AS481" s="106">
        <f t="shared" si="313"/>
        <v>5</v>
      </c>
      <c r="AT481" s="106">
        <f t="shared" si="326"/>
        <v>9</v>
      </c>
      <c r="AU481" s="154">
        <f t="shared" si="324"/>
        <v>-1115</v>
      </c>
    </row>
    <row r="482" spans="1:47">
      <c r="A482" s="197">
        <f t="shared" si="319"/>
        <v>472</v>
      </c>
      <c r="B482" s="198">
        <f>Data!B482</f>
        <v>36</v>
      </c>
      <c r="D482" s="112">
        <f t="shared" si="314"/>
        <v>3</v>
      </c>
      <c r="E482" s="116" t="str">
        <f t="shared" si="315"/>
        <v>C</v>
      </c>
      <c r="G482" s="66" t="str">
        <f t="shared" si="287"/>
        <v>L</v>
      </c>
      <c r="H482" s="66">
        <f t="shared" si="316"/>
        <v>1</v>
      </c>
      <c r="I482" s="66">
        <f t="shared" si="288"/>
        <v>4</v>
      </c>
      <c r="J482" s="66">
        <f t="shared" si="320"/>
        <v>2</v>
      </c>
      <c r="K482" s="106">
        <f t="shared" si="289"/>
        <v>5</v>
      </c>
      <c r="L482" s="106">
        <f t="shared" si="290"/>
        <v>0</v>
      </c>
      <c r="M482" s="154">
        <f t="shared" si="291"/>
        <v>8</v>
      </c>
      <c r="O482" s="66" t="str">
        <f t="shared" si="292"/>
        <v>W</v>
      </c>
      <c r="P482" s="66">
        <f t="shared" si="293"/>
        <v>3</v>
      </c>
      <c r="Q482" s="66">
        <f t="shared" si="294"/>
        <v>4</v>
      </c>
      <c r="R482" s="66">
        <f t="shared" si="317"/>
        <v>2</v>
      </c>
      <c r="S482" s="106">
        <f t="shared" si="295"/>
        <v>5</v>
      </c>
      <c r="T482" s="106">
        <f t="shared" si="296"/>
        <v>15</v>
      </c>
      <c r="U482" s="154">
        <f t="shared" si="297"/>
        <v>476</v>
      </c>
      <c r="W482" s="66" t="str">
        <f t="shared" si="298"/>
        <v>L</v>
      </c>
      <c r="X482" s="66">
        <f t="shared" si="299"/>
        <v>3</v>
      </c>
      <c r="Y482" s="66">
        <f t="shared" si="300"/>
        <v>1</v>
      </c>
      <c r="Z482" s="66">
        <f t="shared" si="301"/>
        <v>1</v>
      </c>
      <c r="AA482" s="106">
        <f t="shared" si="302"/>
        <v>1</v>
      </c>
      <c r="AB482" s="106">
        <f t="shared" si="303"/>
        <v>0</v>
      </c>
      <c r="AC482" s="154">
        <f t="shared" si="304"/>
        <v>-107</v>
      </c>
      <c r="AD482" s="155">
        <f t="shared" si="305"/>
        <v>122</v>
      </c>
      <c r="AF482" s="66" t="str">
        <f t="shared" si="306"/>
        <v>W</v>
      </c>
      <c r="AG482" s="66">
        <f t="shared" si="325"/>
        <v>3</v>
      </c>
      <c r="AH482" s="66">
        <f t="shared" si="307"/>
        <v>6</v>
      </c>
      <c r="AI482" s="66">
        <f t="shared" si="308"/>
        <v>1</v>
      </c>
      <c r="AJ482" s="106">
        <f t="shared" si="309"/>
        <v>13</v>
      </c>
      <c r="AK482" s="106">
        <f t="shared" si="310"/>
        <v>24</v>
      </c>
      <c r="AL482" s="154">
        <f t="shared" si="311"/>
        <v>499</v>
      </c>
      <c r="AM482" s="155">
        <f t="shared" si="312"/>
        <v>505</v>
      </c>
      <c r="AO482" s="66" t="str">
        <f t="shared" si="321"/>
        <v>W</v>
      </c>
      <c r="AP482" s="66">
        <f t="shared" si="318"/>
        <v>3</v>
      </c>
      <c r="AQ482" s="66">
        <f t="shared" si="322"/>
        <v>4</v>
      </c>
      <c r="AR482" s="66">
        <f t="shared" si="323"/>
        <v>2</v>
      </c>
      <c r="AS482" s="106">
        <f t="shared" si="313"/>
        <v>5</v>
      </c>
      <c r="AT482" s="106">
        <f t="shared" si="326"/>
        <v>15</v>
      </c>
      <c r="AU482" s="154">
        <f t="shared" si="324"/>
        <v>-1105</v>
      </c>
    </row>
    <row r="483" spans="1:47">
      <c r="A483" s="197">
        <f t="shared" si="319"/>
        <v>473</v>
      </c>
      <c r="B483" s="198">
        <f>Data!B483</f>
        <v>25</v>
      </c>
      <c r="D483" s="112">
        <f t="shared" si="314"/>
        <v>3</v>
      </c>
      <c r="E483" s="116" t="str">
        <f t="shared" si="315"/>
        <v>A</v>
      </c>
      <c r="G483" s="66" t="str">
        <f t="shared" si="287"/>
        <v>L</v>
      </c>
      <c r="H483" s="66">
        <f t="shared" si="316"/>
        <v>1</v>
      </c>
      <c r="I483" s="66">
        <f t="shared" si="288"/>
        <v>5</v>
      </c>
      <c r="J483" s="66">
        <f t="shared" si="320"/>
        <v>1</v>
      </c>
      <c r="K483" s="106">
        <f t="shared" si="289"/>
        <v>8</v>
      </c>
      <c r="L483" s="106">
        <f t="shared" si="290"/>
        <v>0</v>
      </c>
      <c r="M483" s="154">
        <f t="shared" si="291"/>
        <v>0</v>
      </c>
      <c r="O483" s="66" t="str">
        <f t="shared" si="292"/>
        <v>W</v>
      </c>
      <c r="P483" s="66">
        <f t="shared" si="293"/>
        <v>3</v>
      </c>
      <c r="Q483" s="66">
        <f t="shared" si="294"/>
        <v>5</v>
      </c>
      <c r="R483" s="66">
        <f t="shared" si="317"/>
        <v>1</v>
      </c>
      <c r="S483" s="106">
        <f t="shared" si="295"/>
        <v>8</v>
      </c>
      <c r="T483" s="106">
        <f t="shared" si="296"/>
        <v>15</v>
      </c>
      <c r="U483" s="154">
        <f t="shared" si="297"/>
        <v>483</v>
      </c>
      <c r="W483" s="66" t="str">
        <f t="shared" si="298"/>
        <v>W</v>
      </c>
      <c r="X483" s="66">
        <f t="shared" si="299"/>
        <v>3</v>
      </c>
      <c r="Y483" s="66">
        <f t="shared" si="300"/>
        <v>1</v>
      </c>
      <c r="Z483" s="66">
        <f t="shared" si="301"/>
        <v>2</v>
      </c>
      <c r="AA483" s="106">
        <f t="shared" si="302"/>
        <v>1</v>
      </c>
      <c r="AB483" s="106">
        <f t="shared" si="303"/>
        <v>3</v>
      </c>
      <c r="AC483" s="154">
        <f t="shared" si="304"/>
        <v>-105</v>
      </c>
      <c r="AD483" s="155">
        <f t="shared" si="305"/>
        <v>122</v>
      </c>
      <c r="AF483" s="66" t="str">
        <f t="shared" si="306"/>
        <v>W</v>
      </c>
      <c r="AG483" s="66">
        <f t="shared" si="325"/>
        <v>3</v>
      </c>
      <c r="AH483" s="66">
        <f t="shared" si="307"/>
        <v>6</v>
      </c>
      <c r="AI483" s="66">
        <f t="shared" si="308"/>
        <v>2</v>
      </c>
      <c r="AJ483" s="106">
        <f t="shared" si="309"/>
        <v>13</v>
      </c>
      <c r="AK483" s="106">
        <f t="shared" si="310"/>
        <v>39</v>
      </c>
      <c r="AL483" s="154">
        <f t="shared" si="311"/>
        <v>525</v>
      </c>
      <c r="AM483" s="155">
        <f t="shared" si="312"/>
        <v>525</v>
      </c>
      <c r="AO483" s="66" t="str">
        <f t="shared" si="321"/>
        <v>W</v>
      </c>
      <c r="AP483" s="66">
        <f t="shared" si="318"/>
        <v>3</v>
      </c>
      <c r="AQ483" s="66">
        <f t="shared" si="322"/>
        <v>5</v>
      </c>
      <c r="AR483" s="66">
        <f t="shared" si="323"/>
        <v>1</v>
      </c>
      <c r="AS483" s="106">
        <f t="shared" si="313"/>
        <v>8</v>
      </c>
      <c r="AT483" s="106">
        <f t="shared" si="326"/>
        <v>15</v>
      </c>
      <c r="AU483" s="154">
        <f t="shared" si="324"/>
        <v>-1098</v>
      </c>
    </row>
    <row r="484" spans="1:47">
      <c r="A484" s="197">
        <f t="shared" si="319"/>
        <v>474</v>
      </c>
      <c r="B484" s="198">
        <f>Data!B484</f>
        <v>5</v>
      </c>
      <c r="D484" s="112">
        <f t="shared" si="314"/>
        <v>1</v>
      </c>
      <c r="E484" s="116" t="str">
        <f t="shared" si="315"/>
        <v>B</v>
      </c>
      <c r="G484" s="66" t="str">
        <f t="shared" si="287"/>
        <v>W</v>
      </c>
      <c r="H484" s="66">
        <f t="shared" si="316"/>
        <v>1</v>
      </c>
      <c r="I484" s="66">
        <f t="shared" si="288"/>
        <v>5</v>
      </c>
      <c r="J484" s="66">
        <f t="shared" si="320"/>
        <v>2</v>
      </c>
      <c r="K484" s="106">
        <f t="shared" si="289"/>
        <v>8</v>
      </c>
      <c r="L484" s="106">
        <f t="shared" si="290"/>
        <v>24</v>
      </c>
      <c r="M484" s="154">
        <f t="shared" si="291"/>
        <v>16</v>
      </c>
      <c r="O484" s="66" t="str">
        <f t="shared" si="292"/>
        <v>L</v>
      </c>
      <c r="P484" s="66">
        <f t="shared" si="293"/>
        <v>3</v>
      </c>
      <c r="Q484" s="66">
        <f t="shared" si="294"/>
        <v>5</v>
      </c>
      <c r="R484" s="66">
        <f t="shared" si="317"/>
        <v>2</v>
      </c>
      <c r="S484" s="106">
        <f t="shared" si="295"/>
        <v>8</v>
      </c>
      <c r="T484" s="106">
        <f t="shared" si="296"/>
        <v>0</v>
      </c>
      <c r="U484" s="154">
        <f t="shared" si="297"/>
        <v>475</v>
      </c>
      <c r="W484" s="66" t="str">
        <f t="shared" si="298"/>
        <v>L</v>
      </c>
      <c r="X484" s="66">
        <f t="shared" si="299"/>
        <v>3</v>
      </c>
      <c r="Y484" s="66">
        <f t="shared" si="300"/>
        <v>2</v>
      </c>
      <c r="Z484" s="66">
        <f t="shared" si="301"/>
        <v>1</v>
      </c>
      <c r="AA484" s="106">
        <f t="shared" si="302"/>
        <v>2</v>
      </c>
      <c r="AB484" s="106">
        <f t="shared" si="303"/>
        <v>0</v>
      </c>
      <c r="AC484" s="154">
        <f t="shared" si="304"/>
        <v>-107</v>
      </c>
      <c r="AD484" s="155">
        <f t="shared" si="305"/>
        <v>122</v>
      </c>
      <c r="AF484" s="66" t="str">
        <f t="shared" si="306"/>
        <v>L</v>
      </c>
      <c r="AG484" s="66">
        <f t="shared" si="325"/>
        <v>1</v>
      </c>
      <c r="AH484" s="66">
        <f t="shared" si="307"/>
        <v>1</v>
      </c>
      <c r="AI484" s="66">
        <f t="shared" si="308"/>
        <v>1</v>
      </c>
      <c r="AJ484" s="106">
        <f t="shared" si="309"/>
        <v>1</v>
      </c>
      <c r="AK484" s="106">
        <f t="shared" si="310"/>
        <v>0</v>
      </c>
      <c r="AL484" s="154">
        <f t="shared" si="311"/>
        <v>524</v>
      </c>
      <c r="AM484" s="155">
        <f t="shared" si="312"/>
        <v>525</v>
      </c>
      <c r="AO484" s="66" t="str">
        <f t="shared" si="321"/>
        <v>L</v>
      </c>
      <c r="AP484" s="66">
        <f t="shared" si="318"/>
        <v>1</v>
      </c>
      <c r="AQ484" s="66">
        <f t="shared" si="322"/>
        <v>5</v>
      </c>
      <c r="AR484" s="66">
        <f t="shared" si="323"/>
        <v>2</v>
      </c>
      <c r="AS484" s="106">
        <f t="shared" si="313"/>
        <v>8</v>
      </c>
      <c r="AT484" s="106">
        <f t="shared" si="326"/>
        <v>0</v>
      </c>
      <c r="AU484" s="154">
        <f t="shared" si="324"/>
        <v>-1106</v>
      </c>
    </row>
    <row r="485" spans="1:47">
      <c r="A485" s="197">
        <f t="shared" si="319"/>
        <v>475</v>
      </c>
      <c r="B485" s="198">
        <f>Data!B485</f>
        <v>21</v>
      </c>
      <c r="D485" s="112">
        <f t="shared" si="314"/>
        <v>2</v>
      </c>
      <c r="E485" s="116" t="str">
        <f t="shared" si="315"/>
        <v>C</v>
      </c>
      <c r="G485" s="66" t="str">
        <f t="shared" si="287"/>
        <v>L</v>
      </c>
      <c r="H485" s="66">
        <f t="shared" si="316"/>
        <v>1</v>
      </c>
      <c r="I485" s="66">
        <f t="shared" si="288"/>
        <v>6</v>
      </c>
      <c r="J485" s="66">
        <f t="shared" si="320"/>
        <v>1</v>
      </c>
      <c r="K485" s="106">
        <f t="shared" si="289"/>
        <v>13</v>
      </c>
      <c r="L485" s="106">
        <f t="shared" si="290"/>
        <v>0</v>
      </c>
      <c r="M485" s="154">
        <f t="shared" si="291"/>
        <v>3</v>
      </c>
      <c r="O485" s="66" t="str">
        <f t="shared" si="292"/>
        <v>L</v>
      </c>
      <c r="P485" s="66">
        <f t="shared" si="293"/>
        <v>3</v>
      </c>
      <c r="Q485" s="66">
        <f t="shared" si="294"/>
        <v>6</v>
      </c>
      <c r="R485" s="66">
        <f t="shared" si="317"/>
        <v>1</v>
      </c>
      <c r="S485" s="106">
        <f t="shared" si="295"/>
        <v>13</v>
      </c>
      <c r="T485" s="106">
        <f t="shared" si="296"/>
        <v>0</v>
      </c>
      <c r="U485" s="154">
        <f t="shared" si="297"/>
        <v>462</v>
      </c>
      <c r="W485" s="66" t="str">
        <f t="shared" si="298"/>
        <v>L</v>
      </c>
      <c r="X485" s="66">
        <f t="shared" si="299"/>
        <v>3</v>
      </c>
      <c r="Y485" s="66">
        <f t="shared" si="300"/>
        <v>2</v>
      </c>
      <c r="Z485" s="66">
        <f t="shared" si="301"/>
        <v>2</v>
      </c>
      <c r="AA485" s="106">
        <f t="shared" si="302"/>
        <v>2</v>
      </c>
      <c r="AB485" s="106">
        <f t="shared" si="303"/>
        <v>0</v>
      </c>
      <c r="AC485" s="154">
        <f t="shared" si="304"/>
        <v>-109</v>
      </c>
      <c r="AD485" s="155">
        <f t="shared" si="305"/>
        <v>122</v>
      </c>
      <c r="AF485" s="66" t="str">
        <f t="shared" si="306"/>
        <v>L</v>
      </c>
      <c r="AG485" s="66">
        <f t="shared" si="325"/>
        <v>2</v>
      </c>
      <c r="AH485" s="66">
        <f t="shared" si="307"/>
        <v>1</v>
      </c>
      <c r="AI485" s="66">
        <f t="shared" si="308"/>
        <v>2</v>
      </c>
      <c r="AJ485" s="106">
        <f t="shared" si="309"/>
        <v>1</v>
      </c>
      <c r="AK485" s="106">
        <f t="shared" si="310"/>
        <v>0</v>
      </c>
      <c r="AL485" s="154">
        <f t="shared" si="311"/>
        <v>523</v>
      </c>
      <c r="AM485" s="155">
        <f t="shared" si="312"/>
        <v>525</v>
      </c>
      <c r="AO485" s="66" t="str">
        <f t="shared" si="321"/>
        <v>L</v>
      </c>
      <c r="AP485" s="66">
        <f t="shared" si="318"/>
        <v>2</v>
      </c>
      <c r="AQ485" s="66">
        <f t="shared" si="322"/>
        <v>6</v>
      </c>
      <c r="AR485" s="66">
        <f t="shared" si="323"/>
        <v>1</v>
      </c>
      <c r="AS485" s="106">
        <f t="shared" si="313"/>
        <v>13</v>
      </c>
      <c r="AT485" s="106">
        <f t="shared" si="326"/>
        <v>0</v>
      </c>
      <c r="AU485" s="154">
        <f t="shared" si="324"/>
        <v>-1119</v>
      </c>
    </row>
    <row r="486" spans="1:47">
      <c r="A486" s="197">
        <f t="shared" si="319"/>
        <v>476</v>
      </c>
      <c r="B486" s="198">
        <f>Data!B486</f>
        <v>5</v>
      </c>
      <c r="D486" s="112">
        <f t="shared" si="314"/>
        <v>1</v>
      </c>
      <c r="E486" s="116" t="str">
        <f t="shared" si="315"/>
        <v>B</v>
      </c>
      <c r="G486" s="66" t="str">
        <f t="shared" si="287"/>
        <v>W</v>
      </c>
      <c r="H486" s="66">
        <f t="shared" si="316"/>
        <v>1</v>
      </c>
      <c r="I486" s="66">
        <f t="shared" si="288"/>
        <v>6</v>
      </c>
      <c r="J486" s="66">
        <f t="shared" si="320"/>
        <v>2</v>
      </c>
      <c r="K486" s="106">
        <f t="shared" si="289"/>
        <v>13</v>
      </c>
      <c r="L486" s="106">
        <f t="shared" si="290"/>
        <v>39</v>
      </c>
      <c r="M486" s="154">
        <f t="shared" si="291"/>
        <v>29</v>
      </c>
      <c r="O486" s="66" t="str">
        <f t="shared" si="292"/>
        <v>L</v>
      </c>
      <c r="P486" s="66">
        <f t="shared" si="293"/>
        <v>3</v>
      </c>
      <c r="Q486" s="66">
        <f t="shared" si="294"/>
        <v>6</v>
      </c>
      <c r="R486" s="66">
        <f t="shared" si="317"/>
        <v>2</v>
      </c>
      <c r="S486" s="106">
        <f t="shared" si="295"/>
        <v>13</v>
      </c>
      <c r="T486" s="106">
        <f t="shared" si="296"/>
        <v>0</v>
      </c>
      <c r="U486" s="154">
        <f t="shared" si="297"/>
        <v>449</v>
      </c>
      <c r="W486" s="66" t="str">
        <f t="shared" si="298"/>
        <v>L</v>
      </c>
      <c r="X486" s="66">
        <f t="shared" si="299"/>
        <v>3</v>
      </c>
      <c r="Y486" s="66">
        <f t="shared" si="300"/>
        <v>3</v>
      </c>
      <c r="Z486" s="66">
        <f t="shared" si="301"/>
        <v>1</v>
      </c>
      <c r="AA486" s="106">
        <f t="shared" si="302"/>
        <v>3</v>
      </c>
      <c r="AB486" s="106">
        <f t="shared" si="303"/>
        <v>0</v>
      </c>
      <c r="AC486" s="154">
        <f t="shared" si="304"/>
        <v>-112</v>
      </c>
      <c r="AD486" s="155">
        <f t="shared" si="305"/>
        <v>122</v>
      </c>
      <c r="AF486" s="66" t="str">
        <f t="shared" si="306"/>
        <v>L</v>
      </c>
      <c r="AG486" s="66">
        <f t="shared" si="325"/>
        <v>1</v>
      </c>
      <c r="AH486" s="66">
        <f t="shared" si="307"/>
        <v>2</v>
      </c>
      <c r="AI486" s="66">
        <f t="shared" si="308"/>
        <v>1</v>
      </c>
      <c r="AJ486" s="106">
        <f t="shared" si="309"/>
        <v>2</v>
      </c>
      <c r="AK486" s="106">
        <f t="shared" si="310"/>
        <v>0</v>
      </c>
      <c r="AL486" s="154">
        <f t="shared" si="311"/>
        <v>521</v>
      </c>
      <c r="AM486" s="155">
        <f t="shared" si="312"/>
        <v>525</v>
      </c>
      <c r="AO486" s="66" t="str">
        <f t="shared" si="321"/>
        <v>L</v>
      </c>
      <c r="AP486" s="66">
        <f t="shared" si="318"/>
        <v>1</v>
      </c>
      <c r="AQ486" s="66">
        <f t="shared" si="322"/>
        <v>6</v>
      </c>
      <c r="AR486" s="66">
        <f t="shared" si="323"/>
        <v>2</v>
      </c>
      <c r="AS486" s="106">
        <f t="shared" si="313"/>
        <v>13</v>
      </c>
      <c r="AT486" s="106">
        <f t="shared" si="326"/>
        <v>0</v>
      </c>
      <c r="AU486" s="154">
        <f t="shared" si="324"/>
        <v>-1132</v>
      </c>
    </row>
    <row r="487" spans="1:47">
      <c r="A487" s="197">
        <f t="shared" si="319"/>
        <v>477</v>
      </c>
      <c r="B487" s="198">
        <f>Data!B487</f>
        <v>36</v>
      </c>
      <c r="D487" s="112">
        <f t="shared" si="314"/>
        <v>3</v>
      </c>
      <c r="E487" s="116" t="str">
        <f t="shared" si="315"/>
        <v>C</v>
      </c>
      <c r="G487" s="66" t="str">
        <f t="shared" si="287"/>
        <v>L</v>
      </c>
      <c r="H487" s="66">
        <f t="shared" si="316"/>
        <v>1</v>
      </c>
      <c r="I487" s="66">
        <f t="shared" si="288"/>
        <v>7</v>
      </c>
      <c r="J487" s="66">
        <f t="shared" si="320"/>
        <v>1</v>
      </c>
      <c r="K487" s="106">
        <f t="shared" si="289"/>
        <v>21</v>
      </c>
      <c r="L487" s="106">
        <f t="shared" si="290"/>
        <v>0</v>
      </c>
      <c r="M487" s="154">
        <f t="shared" si="291"/>
        <v>8</v>
      </c>
      <c r="O487" s="66" t="str">
        <f t="shared" si="292"/>
        <v>W</v>
      </c>
      <c r="P487" s="66">
        <f t="shared" si="293"/>
        <v>3</v>
      </c>
      <c r="Q487" s="66">
        <f t="shared" si="294"/>
        <v>7</v>
      </c>
      <c r="R487" s="66">
        <f t="shared" si="317"/>
        <v>1</v>
      </c>
      <c r="S487" s="106">
        <f t="shared" si="295"/>
        <v>21</v>
      </c>
      <c r="T487" s="106">
        <f t="shared" si="296"/>
        <v>39</v>
      </c>
      <c r="U487" s="154">
        <f t="shared" si="297"/>
        <v>467</v>
      </c>
      <c r="W487" s="66" t="str">
        <f t="shared" si="298"/>
        <v>W</v>
      </c>
      <c r="X487" s="66">
        <f t="shared" si="299"/>
        <v>3</v>
      </c>
      <c r="Y487" s="66">
        <f t="shared" si="300"/>
        <v>3</v>
      </c>
      <c r="Z487" s="66">
        <f t="shared" si="301"/>
        <v>2</v>
      </c>
      <c r="AA487" s="106">
        <f t="shared" si="302"/>
        <v>3</v>
      </c>
      <c r="AB487" s="106">
        <f t="shared" si="303"/>
        <v>9</v>
      </c>
      <c r="AC487" s="154">
        <f t="shared" si="304"/>
        <v>-106</v>
      </c>
      <c r="AD487" s="155">
        <f t="shared" si="305"/>
        <v>122</v>
      </c>
      <c r="AF487" s="66" t="str">
        <f t="shared" si="306"/>
        <v>L</v>
      </c>
      <c r="AG487" s="66">
        <f t="shared" si="325"/>
        <v>3</v>
      </c>
      <c r="AH487" s="66">
        <f t="shared" si="307"/>
        <v>2</v>
      </c>
      <c r="AI487" s="66">
        <f t="shared" si="308"/>
        <v>2</v>
      </c>
      <c r="AJ487" s="106">
        <f t="shared" si="309"/>
        <v>2</v>
      </c>
      <c r="AK487" s="106">
        <f t="shared" si="310"/>
        <v>0</v>
      </c>
      <c r="AL487" s="154">
        <f t="shared" si="311"/>
        <v>519</v>
      </c>
      <c r="AM487" s="155">
        <f t="shared" si="312"/>
        <v>525</v>
      </c>
      <c r="AO487" s="66" t="str">
        <f t="shared" si="321"/>
        <v>L</v>
      </c>
      <c r="AP487" s="66">
        <f t="shared" si="318"/>
        <v>3</v>
      </c>
      <c r="AQ487" s="66">
        <f t="shared" si="322"/>
        <v>7</v>
      </c>
      <c r="AR487" s="66">
        <f t="shared" si="323"/>
        <v>1</v>
      </c>
      <c r="AS487" s="106">
        <f t="shared" si="313"/>
        <v>21</v>
      </c>
      <c r="AT487" s="106">
        <f t="shared" si="326"/>
        <v>0</v>
      </c>
      <c r="AU487" s="154">
        <f t="shared" si="324"/>
        <v>-1153</v>
      </c>
    </row>
    <row r="488" spans="1:47">
      <c r="A488" s="197">
        <f t="shared" si="319"/>
        <v>478</v>
      </c>
      <c r="B488" s="198">
        <f>Data!B488</f>
        <v>15</v>
      </c>
      <c r="D488" s="112">
        <f t="shared" si="314"/>
        <v>2</v>
      </c>
      <c r="E488" s="116" t="str">
        <f t="shared" si="315"/>
        <v>C</v>
      </c>
      <c r="G488" s="66" t="str">
        <f t="shared" si="287"/>
        <v>L</v>
      </c>
      <c r="H488" s="66">
        <f t="shared" si="316"/>
        <v>1</v>
      </c>
      <c r="I488" s="66">
        <f t="shared" si="288"/>
        <v>7</v>
      </c>
      <c r="J488" s="66">
        <f t="shared" si="320"/>
        <v>2</v>
      </c>
      <c r="K488" s="106">
        <f t="shared" si="289"/>
        <v>21</v>
      </c>
      <c r="L488" s="106">
        <f t="shared" si="290"/>
        <v>0</v>
      </c>
      <c r="M488" s="154">
        <f t="shared" si="291"/>
        <v>-13</v>
      </c>
      <c r="O488" s="66" t="str">
        <f t="shared" si="292"/>
        <v>L</v>
      </c>
      <c r="P488" s="66">
        <f t="shared" si="293"/>
        <v>3</v>
      </c>
      <c r="Q488" s="66">
        <f t="shared" si="294"/>
        <v>7</v>
      </c>
      <c r="R488" s="66">
        <f t="shared" si="317"/>
        <v>2</v>
      </c>
      <c r="S488" s="106">
        <f t="shared" si="295"/>
        <v>21</v>
      </c>
      <c r="T488" s="106">
        <f t="shared" si="296"/>
        <v>0</v>
      </c>
      <c r="U488" s="154">
        <f t="shared" si="297"/>
        <v>446</v>
      </c>
      <c r="W488" s="66" t="str">
        <f t="shared" si="298"/>
        <v>L</v>
      </c>
      <c r="X488" s="66">
        <f t="shared" si="299"/>
        <v>3</v>
      </c>
      <c r="Y488" s="66">
        <f t="shared" si="300"/>
        <v>4</v>
      </c>
      <c r="Z488" s="66">
        <f t="shared" si="301"/>
        <v>1</v>
      </c>
      <c r="AA488" s="106">
        <f t="shared" si="302"/>
        <v>5</v>
      </c>
      <c r="AB488" s="106">
        <f t="shared" si="303"/>
        <v>0</v>
      </c>
      <c r="AC488" s="154">
        <f t="shared" si="304"/>
        <v>-111</v>
      </c>
      <c r="AD488" s="155">
        <f t="shared" si="305"/>
        <v>122</v>
      </c>
      <c r="AF488" s="66" t="str">
        <f t="shared" si="306"/>
        <v>L</v>
      </c>
      <c r="AG488" s="66">
        <f t="shared" si="325"/>
        <v>2</v>
      </c>
      <c r="AH488" s="66">
        <f t="shared" si="307"/>
        <v>3</v>
      </c>
      <c r="AI488" s="66">
        <f t="shared" si="308"/>
        <v>1</v>
      </c>
      <c r="AJ488" s="106">
        <f t="shared" si="309"/>
        <v>3</v>
      </c>
      <c r="AK488" s="106">
        <f t="shared" si="310"/>
        <v>0</v>
      </c>
      <c r="AL488" s="154">
        <f t="shared" si="311"/>
        <v>516</v>
      </c>
      <c r="AM488" s="155">
        <f t="shared" si="312"/>
        <v>525</v>
      </c>
      <c r="AO488" s="66" t="str">
        <f t="shared" si="321"/>
        <v>L</v>
      </c>
      <c r="AP488" s="66">
        <f t="shared" si="318"/>
        <v>2</v>
      </c>
      <c r="AQ488" s="66">
        <f t="shared" si="322"/>
        <v>7</v>
      </c>
      <c r="AR488" s="66">
        <f t="shared" si="323"/>
        <v>2</v>
      </c>
      <c r="AS488" s="106">
        <f t="shared" si="313"/>
        <v>21</v>
      </c>
      <c r="AT488" s="106">
        <f t="shared" si="326"/>
        <v>0</v>
      </c>
      <c r="AU488" s="154">
        <f t="shared" si="324"/>
        <v>-1174</v>
      </c>
    </row>
    <row r="489" spans="1:47">
      <c r="A489" s="197">
        <f t="shared" si="319"/>
        <v>479</v>
      </c>
      <c r="B489" s="198">
        <f>Data!B489</f>
        <v>7</v>
      </c>
      <c r="D489" s="112">
        <f t="shared" si="314"/>
        <v>1</v>
      </c>
      <c r="E489" s="116" t="str">
        <f t="shared" si="315"/>
        <v>A</v>
      </c>
      <c r="G489" s="66" t="str">
        <f t="shared" si="287"/>
        <v>W</v>
      </c>
      <c r="H489" s="66">
        <f t="shared" si="316"/>
        <v>1</v>
      </c>
      <c r="I489" s="66">
        <f t="shared" si="288"/>
        <v>8</v>
      </c>
      <c r="J489" s="66">
        <f t="shared" si="320"/>
        <v>1</v>
      </c>
      <c r="K489" s="106">
        <f t="shared" si="289"/>
        <v>34</v>
      </c>
      <c r="L489" s="106">
        <f t="shared" si="290"/>
        <v>63</v>
      </c>
      <c r="M489" s="154">
        <f t="shared" si="291"/>
        <v>16</v>
      </c>
      <c r="O489" s="66" t="str">
        <f t="shared" si="292"/>
        <v>L</v>
      </c>
      <c r="P489" s="66">
        <f t="shared" si="293"/>
        <v>3</v>
      </c>
      <c r="Q489" s="66">
        <f t="shared" si="294"/>
        <v>8</v>
      </c>
      <c r="R489" s="66">
        <f t="shared" si="317"/>
        <v>1</v>
      </c>
      <c r="S489" s="106">
        <f t="shared" si="295"/>
        <v>34</v>
      </c>
      <c r="T489" s="106">
        <f t="shared" si="296"/>
        <v>0</v>
      </c>
      <c r="U489" s="154">
        <f t="shared" si="297"/>
        <v>412</v>
      </c>
      <c r="W489" s="66" t="str">
        <f t="shared" si="298"/>
        <v>L</v>
      </c>
      <c r="X489" s="66">
        <f t="shared" si="299"/>
        <v>3</v>
      </c>
      <c r="Y489" s="66">
        <f t="shared" si="300"/>
        <v>4</v>
      </c>
      <c r="Z489" s="66">
        <f t="shared" si="301"/>
        <v>2</v>
      </c>
      <c r="AA489" s="106">
        <f t="shared" si="302"/>
        <v>5</v>
      </c>
      <c r="AB489" s="106">
        <f t="shared" si="303"/>
        <v>0</v>
      </c>
      <c r="AC489" s="154">
        <f t="shared" si="304"/>
        <v>-116</v>
      </c>
      <c r="AD489" s="155">
        <f t="shared" si="305"/>
        <v>122</v>
      </c>
      <c r="AF489" s="66" t="str">
        <f t="shared" si="306"/>
        <v>L</v>
      </c>
      <c r="AG489" s="66">
        <f t="shared" si="325"/>
        <v>1</v>
      </c>
      <c r="AH489" s="66">
        <f t="shared" si="307"/>
        <v>3</v>
      </c>
      <c r="AI489" s="66">
        <f t="shared" si="308"/>
        <v>2</v>
      </c>
      <c r="AJ489" s="106">
        <f t="shared" si="309"/>
        <v>3</v>
      </c>
      <c r="AK489" s="106">
        <f t="shared" si="310"/>
        <v>0</v>
      </c>
      <c r="AL489" s="154">
        <f t="shared" si="311"/>
        <v>513</v>
      </c>
      <c r="AM489" s="155">
        <f t="shared" si="312"/>
        <v>525</v>
      </c>
      <c r="AO489" s="66" t="str">
        <f t="shared" si="321"/>
        <v>L</v>
      </c>
      <c r="AP489" s="66">
        <f t="shared" si="318"/>
        <v>1</v>
      </c>
      <c r="AQ489" s="66">
        <f t="shared" si="322"/>
        <v>8</v>
      </c>
      <c r="AR489" s="66">
        <f t="shared" si="323"/>
        <v>1</v>
      </c>
      <c r="AS489" s="106">
        <f t="shared" si="313"/>
        <v>34</v>
      </c>
      <c r="AT489" s="106">
        <f t="shared" si="326"/>
        <v>0</v>
      </c>
      <c r="AU489" s="154">
        <f t="shared" si="324"/>
        <v>-1208</v>
      </c>
    </row>
    <row r="490" spans="1:47">
      <c r="A490" s="197">
        <f t="shared" si="319"/>
        <v>480</v>
      </c>
      <c r="B490" s="198">
        <f>Data!B490</f>
        <v>26</v>
      </c>
      <c r="D490" s="112">
        <f t="shared" si="314"/>
        <v>3</v>
      </c>
      <c r="E490" s="116" t="str">
        <f t="shared" si="315"/>
        <v>B</v>
      </c>
      <c r="G490" s="66" t="str">
        <f t="shared" si="287"/>
        <v>L</v>
      </c>
      <c r="H490" s="66">
        <f t="shared" si="316"/>
        <v>1</v>
      </c>
      <c r="I490" s="66">
        <f t="shared" si="288"/>
        <v>8</v>
      </c>
      <c r="J490" s="66">
        <f t="shared" si="320"/>
        <v>2</v>
      </c>
      <c r="K490" s="106">
        <f t="shared" si="289"/>
        <v>34</v>
      </c>
      <c r="L490" s="106">
        <f t="shared" si="290"/>
        <v>0</v>
      </c>
      <c r="M490" s="154">
        <f t="shared" si="291"/>
        <v>-18</v>
      </c>
      <c r="O490" s="66" t="str">
        <f t="shared" si="292"/>
        <v>W</v>
      </c>
      <c r="P490" s="66">
        <f t="shared" si="293"/>
        <v>3</v>
      </c>
      <c r="Q490" s="66">
        <f t="shared" si="294"/>
        <v>8</v>
      </c>
      <c r="R490" s="66">
        <f t="shared" si="317"/>
        <v>2</v>
      </c>
      <c r="S490" s="106">
        <f t="shared" si="295"/>
        <v>34</v>
      </c>
      <c r="T490" s="106">
        <f t="shared" si="296"/>
        <v>102</v>
      </c>
      <c r="U490" s="154">
        <f t="shared" si="297"/>
        <v>480</v>
      </c>
      <c r="W490" s="66" t="str">
        <f t="shared" si="298"/>
        <v>W</v>
      </c>
      <c r="X490" s="66">
        <f t="shared" si="299"/>
        <v>3</v>
      </c>
      <c r="Y490" s="66">
        <f t="shared" si="300"/>
        <v>5</v>
      </c>
      <c r="Z490" s="66">
        <f t="shared" si="301"/>
        <v>1</v>
      </c>
      <c r="AA490" s="106">
        <f t="shared" si="302"/>
        <v>8</v>
      </c>
      <c r="AB490" s="106">
        <f t="shared" si="303"/>
        <v>15</v>
      </c>
      <c r="AC490" s="154">
        <f t="shared" si="304"/>
        <v>-109</v>
      </c>
      <c r="AD490" s="155">
        <f t="shared" si="305"/>
        <v>122</v>
      </c>
      <c r="AF490" s="66" t="str">
        <f t="shared" si="306"/>
        <v>L</v>
      </c>
      <c r="AG490" s="66">
        <f t="shared" si="325"/>
        <v>3</v>
      </c>
      <c r="AH490" s="66">
        <f t="shared" si="307"/>
        <v>4</v>
      </c>
      <c r="AI490" s="66">
        <f t="shared" si="308"/>
        <v>1</v>
      </c>
      <c r="AJ490" s="106">
        <f t="shared" si="309"/>
        <v>5</v>
      </c>
      <c r="AK490" s="106">
        <f t="shared" si="310"/>
        <v>0</v>
      </c>
      <c r="AL490" s="154">
        <f t="shared" si="311"/>
        <v>508</v>
      </c>
      <c r="AM490" s="155">
        <f t="shared" si="312"/>
        <v>525</v>
      </c>
      <c r="AO490" s="66" t="str">
        <f t="shared" si="321"/>
        <v>L</v>
      </c>
      <c r="AP490" s="66">
        <f t="shared" si="318"/>
        <v>3</v>
      </c>
      <c r="AQ490" s="66">
        <f t="shared" si="322"/>
        <v>8</v>
      </c>
      <c r="AR490" s="66">
        <f t="shared" si="323"/>
        <v>2</v>
      </c>
      <c r="AS490" s="106">
        <f t="shared" si="313"/>
        <v>34</v>
      </c>
      <c r="AT490" s="106">
        <f t="shared" si="326"/>
        <v>0</v>
      </c>
      <c r="AU490" s="154">
        <f t="shared" si="324"/>
        <v>-1242</v>
      </c>
    </row>
    <row r="491" spans="1:47">
      <c r="A491" s="197">
        <f t="shared" si="319"/>
        <v>481</v>
      </c>
      <c r="B491" s="198">
        <f>Data!B491</f>
        <v>5</v>
      </c>
      <c r="D491" s="112">
        <f t="shared" si="314"/>
        <v>1</v>
      </c>
      <c r="E491" s="116" t="str">
        <f t="shared" si="315"/>
        <v>B</v>
      </c>
      <c r="G491" s="66" t="str">
        <f t="shared" si="287"/>
        <v>W</v>
      </c>
      <c r="H491" s="66">
        <f t="shared" si="316"/>
        <v>1</v>
      </c>
      <c r="I491" s="66">
        <f t="shared" si="288"/>
        <v>1</v>
      </c>
      <c r="J491" s="66">
        <f t="shared" si="320"/>
        <v>1</v>
      </c>
      <c r="K491" s="106">
        <f t="shared" si="289"/>
        <v>1</v>
      </c>
      <c r="L491" s="106">
        <f t="shared" si="290"/>
        <v>102</v>
      </c>
      <c r="M491" s="154">
        <f t="shared" si="291"/>
        <v>83</v>
      </c>
      <c r="O491" s="66" t="str">
        <f t="shared" si="292"/>
        <v>L</v>
      </c>
      <c r="P491" s="66">
        <f t="shared" si="293"/>
        <v>1</v>
      </c>
      <c r="Q491" s="66">
        <f t="shared" si="294"/>
        <v>1</v>
      </c>
      <c r="R491" s="66">
        <f t="shared" si="317"/>
        <v>1</v>
      </c>
      <c r="S491" s="106">
        <f t="shared" si="295"/>
        <v>1</v>
      </c>
      <c r="T491" s="106">
        <f t="shared" si="296"/>
        <v>0</v>
      </c>
      <c r="U491" s="154">
        <f t="shared" si="297"/>
        <v>479</v>
      </c>
      <c r="W491" s="66" t="str">
        <f t="shared" si="298"/>
        <v>L</v>
      </c>
      <c r="X491" s="66">
        <f t="shared" si="299"/>
        <v>3</v>
      </c>
      <c r="Y491" s="66">
        <f t="shared" si="300"/>
        <v>5</v>
      </c>
      <c r="Z491" s="66">
        <f t="shared" si="301"/>
        <v>2</v>
      </c>
      <c r="AA491" s="106">
        <f t="shared" si="302"/>
        <v>8</v>
      </c>
      <c r="AB491" s="106">
        <f t="shared" si="303"/>
        <v>0</v>
      </c>
      <c r="AC491" s="154">
        <f t="shared" si="304"/>
        <v>-117</v>
      </c>
      <c r="AD491" s="155">
        <f t="shared" si="305"/>
        <v>122</v>
      </c>
      <c r="AF491" s="66" t="str">
        <f t="shared" si="306"/>
        <v>L</v>
      </c>
      <c r="AG491" s="66">
        <f t="shared" si="325"/>
        <v>1</v>
      </c>
      <c r="AH491" s="66">
        <f t="shared" si="307"/>
        <v>4</v>
      </c>
      <c r="AI491" s="66">
        <f t="shared" si="308"/>
        <v>2</v>
      </c>
      <c r="AJ491" s="106">
        <f t="shared" si="309"/>
        <v>5</v>
      </c>
      <c r="AK491" s="106">
        <f t="shared" si="310"/>
        <v>0</v>
      </c>
      <c r="AL491" s="154">
        <f t="shared" si="311"/>
        <v>503</v>
      </c>
      <c r="AM491" s="155">
        <f t="shared" si="312"/>
        <v>525</v>
      </c>
      <c r="AO491" s="66" t="str">
        <f t="shared" si="321"/>
        <v>L</v>
      </c>
      <c r="AP491" s="66">
        <f t="shared" si="318"/>
        <v>1</v>
      </c>
      <c r="AQ491" s="66">
        <f t="shared" si="322"/>
        <v>1</v>
      </c>
      <c r="AR491" s="66">
        <f t="shared" si="323"/>
        <v>1</v>
      </c>
      <c r="AS491" s="106">
        <f t="shared" si="313"/>
        <v>1</v>
      </c>
      <c r="AT491" s="106">
        <f t="shared" si="326"/>
        <v>0</v>
      </c>
      <c r="AU491" s="154">
        <f t="shared" si="324"/>
        <v>-1243</v>
      </c>
    </row>
    <row r="492" spans="1:47">
      <c r="A492" s="197">
        <f t="shared" si="319"/>
        <v>482</v>
      </c>
      <c r="B492" s="198">
        <f>Data!B492</f>
        <v>19</v>
      </c>
      <c r="D492" s="112">
        <f t="shared" si="314"/>
        <v>2</v>
      </c>
      <c r="E492" s="116" t="str">
        <f t="shared" si="315"/>
        <v>A</v>
      </c>
      <c r="G492" s="66" t="str">
        <f t="shared" si="287"/>
        <v>L</v>
      </c>
      <c r="H492" s="66">
        <f t="shared" si="316"/>
        <v>1</v>
      </c>
      <c r="I492" s="66">
        <f t="shared" si="288"/>
        <v>1</v>
      </c>
      <c r="J492" s="66">
        <f t="shared" si="320"/>
        <v>2</v>
      </c>
      <c r="K492" s="106">
        <f t="shared" si="289"/>
        <v>1</v>
      </c>
      <c r="L492" s="106">
        <f t="shared" si="290"/>
        <v>0</v>
      </c>
      <c r="M492" s="154">
        <f t="shared" si="291"/>
        <v>82</v>
      </c>
      <c r="O492" s="66" t="str">
        <f t="shared" si="292"/>
        <v>L</v>
      </c>
      <c r="P492" s="66">
        <f t="shared" si="293"/>
        <v>1</v>
      </c>
      <c r="Q492" s="66">
        <f t="shared" si="294"/>
        <v>1</v>
      </c>
      <c r="R492" s="66">
        <f t="shared" si="317"/>
        <v>2</v>
      </c>
      <c r="S492" s="106">
        <f t="shared" si="295"/>
        <v>1</v>
      </c>
      <c r="T492" s="106">
        <f t="shared" si="296"/>
        <v>0</v>
      </c>
      <c r="U492" s="154">
        <f t="shared" si="297"/>
        <v>478</v>
      </c>
      <c r="W492" s="66" t="str">
        <f t="shared" si="298"/>
        <v>L</v>
      </c>
      <c r="X492" s="66">
        <f t="shared" si="299"/>
        <v>3</v>
      </c>
      <c r="Y492" s="66">
        <f t="shared" si="300"/>
        <v>6</v>
      </c>
      <c r="Z492" s="66">
        <f t="shared" si="301"/>
        <v>1</v>
      </c>
      <c r="AA492" s="106">
        <f t="shared" si="302"/>
        <v>13</v>
      </c>
      <c r="AB492" s="106">
        <f t="shared" si="303"/>
        <v>0</v>
      </c>
      <c r="AC492" s="154">
        <f t="shared" si="304"/>
        <v>-130</v>
      </c>
      <c r="AD492" s="155">
        <f t="shared" si="305"/>
        <v>122</v>
      </c>
      <c r="AF492" s="66" t="str">
        <f t="shared" si="306"/>
        <v>L</v>
      </c>
      <c r="AG492" s="66">
        <f t="shared" si="325"/>
        <v>2</v>
      </c>
      <c r="AH492" s="66">
        <f t="shared" si="307"/>
        <v>5</v>
      </c>
      <c r="AI492" s="66">
        <f t="shared" si="308"/>
        <v>1</v>
      </c>
      <c r="AJ492" s="106">
        <f t="shared" si="309"/>
        <v>8</v>
      </c>
      <c r="AK492" s="106">
        <f t="shared" si="310"/>
        <v>0</v>
      </c>
      <c r="AL492" s="154">
        <f t="shared" si="311"/>
        <v>495</v>
      </c>
      <c r="AM492" s="155">
        <f t="shared" si="312"/>
        <v>525</v>
      </c>
      <c r="AO492" s="66" t="str">
        <f t="shared" si="321"/>
        <v>L</v>
      </c>
      <c r="AP492" s="66">
        <f t="shared" si="318"/>
        <v>2</v>
      </c>
      <c r="AQ492" s="66">
        <f t="shared" si="322"/>
        <v>1</v>
      </c>
      <c r="AR492" s="66">
        <f t="shared" si="323"/>
        <v>2</v>
      </c>
      <c r="AS492" s="106">
        <f t="shared" si="313"/>
        <v>1</v>
      </c>
      <c r="AT492" s="106">
        <f t="shared" si="326"/>
        <v>0</v>
      </c>
      <c r="AU492" s="154">
        <f t="shared" si="324"/>
        <v>-1244</v>
      </c>
    </row>
    <row r="493" spans="1:47">
      <c r="A493" s="197">
        <f t="shared" si="319"/>
        <v>483</v>
      </c>
      <c r="B493" s="198">
        <f>Data!B493</f>
        <v>20</v>
      </c>
      <c r="D493" s="112">
        <f t="shared" si="314"/>
        <v>2</v>
      </c>
      <c r="E493" s="116" t="str">
        <f t="shared" si="315"/>
        <v>B</v>
      </c>
      <c r="G493" s="66" t="str">
        <f t="shared" si="287"/>
        <v>L</v>
      </c>
      <c r="H493" s="66">
        <f t="shared" si="316"/>
        <v>1</v>
      </c>
      <c r="I493" s="66">
        <f t="shared" si="288"/>
        <v>2</v>
      </c>
      <c r="J493" s="66">
        <f t="shared" si="320"/>
        <v>1</v>
      </c>
      <c r="K493" s="106">
        <f t="shared" si="289"/>
        <v>2</v>
      </c>
      <c r="L493" s="106">
        <f t="shared" si="290"/>
        <v>0</v>
      </c>
      <c r="M493" s="154">
        <f t="shared" si="291"/>
        <v>80</v>
      </c>
      <c r="O493" s="66" t="str">
        <f t="shared" si="292"/>
        <v>L</v>
      </c>
      <c r="P493" s="66">
        <f t="shared" si="293"/>
        <v>1</v>
      </c>
      <c r="Q493" s="66">
        <f t="shared" si="294"/>
        <v>2</v>
      </c>
      <c r="R493" s="66">
        <f t="shared" si="317"/>
        <v>1</v>
      </c>
      <c r="S493" s="106">
        <f t="shared" si="295"/>
        <v>2</v>
      </c>
      <c r="T493" s="106">
        <f t="shared" si="296"/>
        <v>0</v>
      </c>
      <c r="U493" s="154">
        <f t="shared" si="297"/>
        <v>476</v>
      </c>
      <c r="W493" s="66" t="str">
        <f t="shared" si="298"/>
        <v>L</v>
      </c>
      <c r="X493" s="66">
        <f t="shared" si="299"/>
        <v>3</v>
      </c>
      <c r="Y493" s="66">
        <f t="shared" si="300"/>
        <v>6</v>
      </c>
      <c r="Z493" s="66">
        <f t="shared" si="301"/>
        <v>2</v>
      </c>
      <c r="AA493" s="106">
        <f t="shared" si="302"/>
        <v>13</v>
      </c>
      <c r="AB493" s="106">
        <f t="shared" si="303"/>
        <v>0</v>
      </c>
      <c r="AC493" s="154">
        <f t="shared" si="304"/>
        <v>-143</v>
      </c>
      <c r="AD493" s="155">
        <f t="shared" si="305"/>
        <v>122</v>
      </c>
      <c r="AF493" s="66" t="str">
        <f t="shared" si="306"/>
        <v>W</v>
      </c>
      <c r="AG493" s="66">
        <f t="shared" si="325"/>
        <v>2</v>
      </c>
      <c r="AH493" s="66">
        <f t="shared" si="307"/>
        <v>5</v>
      </c>
      <c r="AI493" s="66">
        <f t="shared" si="308"/>
        <v>2</v>
      </c>
      <c r="AJ493" s="106">
        <f t="shared" si="309"/>
        <v>8</v>
      </c>
      <c r="AK493" s="106">
        <f t="shared" si="310"/>
        <v>24</v>
      </c>
      <c r="AL493" s="154">
        <f t="shared" si="311"/>
        <v>511</v>
      </c>
      <c r="AM493" s="155">
        <f t="shared" si="312"/>
        <v>525</v>
      </c>
      <c r="AO493" s="66" t="str">
        <f t="shared" si="321"/>
        <v>W</v>
      </c>
      <c r="AP493" s="66">
        <f t="shared" si="318"/>
        <v>2</v>
      </c>
      <c r="AQ493" s="66">
        <f t="shared" si="322"/>
        <v>2</v>
      </c>
      <c r="AR493" s="66">
        <f t="shared" si="323"/>
        <v>1</v>
      </c>
      <c r="AS493" s="106">
        <f t="shared" si="313"/>
        <v>2</v>
      </c>
      <c r="AT493" s="106">
        <f t="shared" si="326"/>
        <v>3</v>
      </c>
      <c r="AU493" s="154">
        <f t="shared" si="324"/>
        <v>-1243</v>
      </c>
    </row>
    <row r="494" spans="1:47">
      <c r="A494" s="197">
        <f t="shared" si="319"/>
        <v>484</v>
      </c>
      <c r="B494" s="198">
        <f>Data!B494</f>
        <v>10</v>
      </c>
      <c r="D494" s="112">
        <f t="shared" si="314"/>
        <v>1</v>
      </c>
      <c r="E494" s="116" t="str">
        <f t="shared" si="315"/>
        <v>A</v>
      </c>
      <c r="G494" s="66" t="str">
        <f t="shared" si="287"/>
        <v>W</v>
      </c>
      <c r="H494" s="66">
        <f t="shared" si="316"/>
        <v>1</v>
      </c>
      <c r="I494" s="66">
        <f t="shared" si="288"/>
        <v>2</v>
      </c>
      <c r="J494" s="66">
        <f t="shared" si="320"/>
        <v>2</v>
      </c>
      <c r="K494" s="106">
        <f t="shared" si="289"/>
        <v>2</v>
      </c>
      <c r="L494" s="106">
        <f t="shared" si="290"/>
        <v>6</v>
      </c>
      <c r="M494" s="154">
        <f t="shared" si="291"/>
        <v>84</v>
      </c>
      <c r="O494" s="66" t="str">
        <f t="shared" si="292"/>
        <v>W</v>
      </c>
      <c r="P494" s="66">
        <f t="shared" si="293"/>
        <v>1</v>
      </c>
      <c r="Q494" s="66">
        <f t="shared" si="294"/>
        <v>2</v>
      </c>
      <c r="R494" s="66">
        <f t="shared" si="317"/>
        <v>2</v>
      </c>
      <c r="S494" s="106">
        <f t="shared" si="295"/>
        <v>2</v>
      </c>
      <c r="T494" s="106">
        <f t="shared" si="296"/>
        <v>6</v>
      </c>
      <c r="U494" s="154">
        <f t="shared" si="297"/>
        <v>480</v>
      </c>
      <c r="W494" s="66" t="str">
        <f t="shared" si="298"/>
        <v>L</v>
      </c>
      <c r="X494" s="66">
        <f t="shared" si="299"/>
        <v>3</v>
      </c>
      <c r="Y494" s="66">
        <f t="shared" si="300"/>
        <v>7</v>
      </c>
      <c r="Z494" s="66">
        <f t="shared" si="301"/>
        <v>1</v>
      </c>
      <c r="AA494" s="106">
        <f t="shared" si="302"/>
        <v>21</v>
      </c>
      <c r="AB494" s="106">
        <f t="shared" si="303"/>
        <v>0</v>
      </c>
      <c r="AC494" s="154">
        <f t="shared" si="304"/>
        <v>-164</v>
      </c>
      <c r="AD494" s="155">
        <f t="shared" si="305"/>
        <v>122</v>
      </c>
      <c r="AF494" s="66" t="str">
        <f t="shared" si="306"/>
        <v>L</v>
      </c>
      <c r="AG494" s="66">
        <f t="shared" si="325"/>
        <v>1</v>
      </c>
      <c r="AH494" s="66">
        <f t="shared" si="307"/>
        <v>6</v>
      </c>
      <c r="AI494" s="66">
        <f t="shared" si="308"/>
        <v>1</v>
      </c>
      <c r="AJ494" s="106">
        <f t="shared" si="309"/>
        <v>13</v>
      </c>
      <c r="AK494" s="106">
        <f t="shared" si="310"/>
        <v>0</v>
      </c>
      <c r="AL494" s="154">
        <f t="shared" si="311"/>
        <v>498</v>
      </c>
      <c r="AM494" s="155">
        <f t="shared" si="312"/>
        <v>525</v>
      </c>
      <c r="AO494" s="66" t="str">
        <f t="shared" si="321"/>
        <v>L</v>
      </c>
      <c r="AP494" s="66">
        <f t="shared" si="318"/>
        <v>1</v>
      </c>
      <c r="AQ494" s="66">
        <f t="shared" si="322"/>
        <v>2</v>
      </c>
      <c r="AR494" s="66">
        <f t="shared" si="323"/>
        <v>2</v>
      </c>
      <c r="AS494" s="106">
        <f t="shared" si="313"/>
        <v>2</v>
      </c>
      <c r="AT494" s="106">
        <f t="shared" si="326"/>
        <v>0</v>
      </c>
      <c r="AU494" s="154">
        <f t="shared" si="324"/>
        <v>-1245</v>
      </c>
    </row>
    <row r="495" spans="1:47">
      <c r="A495" s="197">
        <f t="shared" si="319"/>
        <v>485</v>
      </c>
      <c r="B495" s="198">
        <f>Data!B495</f>
        <v>36</v>
      </c>
      <c r="D495" s="112">
        <f t="shared" si="314"/>
        <v>3</v>
      </c>
      <c r="E495" s="116" t="str">
        <f t="shared" si="315"/>
        <v>C</v>
      </c>
      <c r="G495" s="66" t="str">
        <f t="shared" si="287"/>
        <v>L</v>
      </c>
      <c r="H495" s="66">
        <f t="shared" si="316"/>
        <v>1</v>
      </c>
      <c r="I495" s="66">
        <f t="shared" si="288"/>
        <v>3</v>
      </c>
      <c r="J495" s="66">
        <f t="shared" si="320"/>
        <v>1</v>
      </c>
      <c r="K495" s="106">
        <f t="shared" si="289"/>
        <v>3</v>
      </c>
      <c r="L495" s="106">
        <f t="shared" si="290"/>
        <v>0</v>
      </c>
      <c r="M495" s="154">
        <f t="shared" si="291"/>
        <v>81</v>
      </c>
      <c r="O495" s="66" t="str">
        <f t="shared" si="292"/>
        <v>L</v>
      </c>
      <c r="P495" s="66">
        <f t="shared" si="293"/>
        <v>1</v>
      </c>
      <c r="Q495" s="66">
        <f t="shared" si="294"/>
        <v>3</v>
      </c>
      <c r="R495" s="66">
        <f t="shared" si="317"/>
        <v>1</v>
      </c>
      <c r="S495" s="106">
        <f t="shared" si="295"/>
        <v>3</v>
      </c>
      <c r="T495" s="106">
        <f t="shared" si="296"/>
        <v>0</v>
      </c>
      <c r="U495" s="154">
        <f t="shared" si="297"/>
        <v>477</v>
      </c>
      <c r="W495" s="66" t="str">
        <f t="shared" si="298"/>
        <v>W</v>
      </c>
      <c r="X495" s="66">
        <f t="shared" si="299"/>
        <v>3</v>
      </c>
      <c r="Y495" s="66">
        <f t="shared" si="300"/>
        <v>7</v>
      </c>
      <c r="Z495" s="66">
        <f t="shared" si="301"/>
        <v>2</v>
      </c>
      <c r="AA495" s="106">
        <f t="shared" si="302"/>
        <v>21</v>
      </c>
      <c r="AB495" s="106">
        <f t="shared" si="303"/>
        <v>63</v>
      </c>
      <c r="AC495" s="154">
        <f t="shared" si="304"/>
        <v>-122</v>
      </c>
      <c r="AD495" s="155">
        <f t="shared" si="305"/>
        <v>122</v>
      </c>
      <c r="AF495" s="66" t="str">
        <f t="shared" si="306"/>
        <v>L</v>
      </c>
      <c r="AG495" s="66">
        <f t="shared" si="325"/>
        <v>3</v>
      </c>
      <c r="AH495" s="66">
        <f t="shared" si="307"/>
        <v>6</v>
      </c>
      <c r="AI495" s="66">
        <f t="shared" si="308"/>
        <v>2</v>
      </c>
      <c r="AJ495" s="106">
        <f t="shared" si="309"/>
        <v>13</v>
      </c>
      <c r="AK495" s="106">
        <f t="shared" si="310"/>
        <v>0</v>
      </c>
      <c r="AL495" s="154">
        <f t="shared" si="311"/>
        <v>485</v>
      </c>
      <c r="AM495" s="155">
        <f t="shared" si="312"/>
        <v>525</v>
      </c>
      <c r="AO495" s="66" t="str">
        <f t="shared" si="321"/>
        <v>L</v>
      </c>
      <c r="AP495" s="66">
        <f t="shared" si="318"/>
        <v>3</v>
      </c>
      <c r="AQ495" s="66">
        <f t="shared" si="322"/>
        <v>3</v>
      </c>
      <c r="AR495" s="66">
        <f t="shared" si="323"/>
        <v>1</v>
      </c>
      <c r="AS495" s="106">
        <f t="shared" si="313"/>
        <v>3</v>
      </c>
      <c r="AT495" s="106">
        <f t="shared" si="326"/>
        <v>0</v>
      </c>
      <c r="AU495" s="154">
        <f t="shared" si="324"/>
        <v>-1248</v>
      </c>
    </row>
    <row r="496" spans="1:47">
      <c r="A496" s="197">
        <f t="shared" si="319"/>
        <v>486</v>
      </c>
      <c r="B496" s="198">
        <f>Data!B496</f>
        <v>28</v>
      </c>
      <c r="D496" s="112">
        <f t="shared" si="314"/>
        <v>3</v>
      </c>
      <c r="E496" s="116" t="str">
        <f t="shared" si="315"/>
        <v>A</v>
      </c>
      <c r="G496" s="66" t="str">
        <f t="shared" si="287"/>
        <v>L</v>
      </c>
      <c r="H496" s="66">
        <f t="shared" si="316"/>
        <v>1</v>
      </c>
      <c r="I496" s="66">
        <f t="shared" si="288"/>
        <v>3</v>
      </c>
      <c r="J496" s="66">
        <f t="shared" si="320"/>
        <v>2</v>
      </c>
      <c r="K496" s="106">
        <f t="shared" si="289"/>
        <v>3</v>
      </c>
      <c r="L496" s="106">
        <f t="shared" si="290"/>
        <v>0</v>
      </c>
      <c r="M496" s="154">
        <f t="shared" si="291"/>
        <v>78</v>
      </c>
      <c r="O496" s="66" t="str">
        <f t="shared" si="292"/>
        <v>L</v>
      </c>
      <c r="P496" s="66">
        <f t="shared" si="293"/>
        <v>1</v>
      </c>
      <c r="Q496" s="66">
        <f t="shared" si="294"/>
        <v>3</v>
      </c>
      <c r="R496" s="66">
        <f t="shared" si="317"/>
        <v>2</v>
      </c>
      <c r="S496" s="106">
        <f t="shared" si="295"/>
        <v>3</v>
      </c>
      <c r="T496" s="106">
        <f t="shared" si="296"/>
        <v>0</v>
      </c>
      <c r="U496" s="154">
        <f t="shared" si="297"/>
        <v>474</v>
      </c>
      <c r="W496" s="66" t="str">
        <f t="shared" si="298"/>
        <v>W</v>
      </c>
      <c r="X496" s="66">
        <f t="shared" si="299"/>
        <v>3</v>
      </c>
      <c r="Y496" s="66">
        <f t="shared" si="300"/>
        <v>8</v>
      </c>
      <c r="Z496" s="66">
        <f t="shared" si="301"/>
        <v>1</v>
      </c>
      <c r="AA496" s="106">
        <f t="shared" si="302"/>
        <v>34</v>
      </c>
      <c r="AB496" s="106">
        <f t="shared" si="303"/>
        <v>63</v>
      </c>
      <c r="AC496" s="154">
        <f t="shared" si="304"/>
        <v>-93</v>
      </c>
      <c r="AD496" s="155">
        <f t="shared" si="305"/>
        <v>122</v>
      </c>
      <c r="AF496" s="66" t="str">
        <f t="shared" si="306"/>
        <v>W</v>
      </c>
      <c r="AG496" s="66">
        <f t="shared" si="325"/>
        <v>3</v>
      </c>
      <c r="AH496" s="66">
        <f t="shared" si="307"/>
        <v>7</v>
      </c>
      <c r="AI496" s="66">
        <f t="shared" si="308"/>
        <v>1</v>
      </c>
      <c r="AJ496" s="106">
        <f t="shared" si="309"/>
        <v>21</v>
      </c>
      <c r="AK496" s="106">
        <f t="shared" si="310"/>
        <v>39</v>
      </c>
      <c r="AL496" s="154">
        <f t="shared" si="311"/>
        <v>503</v>
      </c>
      <c r="AM496" s="155">
        <f t="shared" si="312"/>
        <v>525</v>
      </c>
      <c r="AO496" s="66" t="str">
        <f t="shared" si="321"/>
        <v>W</v>
      </c>
      <c r="AP496" s="66">
        <f t="shared" si="318"/>
        <v>3</v>
      </c>
      <c r="AQ496" s="66">
        <f t="shared" si="322"/>
        <v>3</v>
      </c>
      <c r="AR496" s="66">
        <f t="shared" si="323"/>
        <v>2</v>
      </c>
      <c r="AS496" s="106">
        <f t="shared" si="313"/>
        <v>3</v>
      </c>
      <c r="AT496" s="106">
        <f t="shared" si="326"/>
        <v>9</v>
      </c>
      <c r="AU496" s="154">
        <f t="shared" si="324"/>
        <v>-1242</v>
      </c>
    </row>
    <row r="497" spans="1:47">
      <c r="A497" s="197">
        <f t="shared" si="319"/>
        <v>487</v>
      </c>
      <c r="B497" s="198">
        <f>Data!B497</f>
        <v>2</v>
      </c>
      <c r="D497" s="112">
        <f t="shared" si="314"/>
        <v>1</v>
      </c>
      <c r="E497" s="116" t="str">
        <f t="shared" si="315"/>
        <v>B</v>
      </c>
      <c r="G497" s="66" t="str">
        <f t="shared" si="287"/>
        <v>W</v>
      </c>
      <c r="H497" s="66">
        <f t="shared" si="316"/>
        <v>1</v>
      </c>
      <c r="I497" s="66">
        <f t="shared" si="288"/>
        <v>4</v>
      </c>
      <c r="J497" s="66">
        <f t="shared" si="320"/>
        <v>1</v>
      </c>
      <c r="K497" s="106">
        <f t="shared" si="289"/>
        <v>5</v>
      </c>
      <c r="L497" s="106">
        <f t="shared" si="290"/>
        <v>9</v>
      </c>
      <c r="M497" s="154">
        <f t="shared" si="291"/>
        <v>82</v>
      </c>
      <c r="O497" s="66" t="str">
        <f t="shared" si="292"/>
        <v>W</v>
      </c>
      <c r="P497" s="66">
        <f t="shared" si="293"/>
        <v>1</v>
      </c>
      <c r="Q497" s="66">
        <f t="shared" si="294"/>
        <v>4</v>
      </c>
      <c r="R497" s="66">
        <f t="shared" si="317"/>
        <v>1</v>
      </c>
      <c r="S497" s="106">
        <f t="shared" si="295"/>
        <v>5</v>
      </c>
      <c r="T497" s="106">
        <f t="shared" si="296"/>
        <v>9</v>
      </c>
      <c r="U497" s="154">
        <f t="shared" si="297"/>
        <v>478</v>
      </c>
      <c r="W497" s="66" t="str">
        <f t="shared" si="298"/>
        <v>L</v>
      </c>
      <c r="X497" s="66">
        <f t="shared" si="299"/>
        <v>3</v>
      </c>
      <c r="Y497" s="66">
        <f t="shared" si="300"/>
        <v>8</v>
      </c>
      <c r="Z497" s="66">
        <f t="shared" si="301"/>
        <v>2</v>
      </c>
      <c r="AA497" s="106">
        <f t="shared" si="302"/>
        <v>34</v>
      </c>
      <c r="AB497" s="106">
        <f t="shared" si="303"/>
        <v>0</v>
      </c>
      <c r="AC497" s="154">
        <f t="shared" si="304"/>
        <v>-127</v>
      </c>
      <c r="AD497" s="155">
        <f t="shared" si="305"/>
        <v>122</v>
      </c>
      <c r="AF497" s="66" t="str">
        <f t="shared" si="306"/>
        <v>L</v>
      </c>
      <c r="AG497" s="66">
        <f t="shared" si="325"/>
        <v>1</v>
      </c>
      <c r="AH497" s="66">
        <f t="shared" si="307"/>
        <v>7</v>
      </c>
      <c r="AI497" s="66">
        <f t="shared" si="308"/>
        <v>2</v>
      </c>
      <c r="AJ497" s="106">
        <f t="shared" si="309"/>
        <v>21</v>
      </c>
      <c r="AK497" s="106">
        <f t="shared" si="310"/>
        <v>0</v>
      </c>
      <c r="AL497" s="154">
        <f t="shared" si="311"/>
        <v>482</v>
      </c>
      <c r="AM497" s="155">
        <f t="shared" si="312"/>
        <v>525</v>
      </c>
      <c r="AO497" s="66" t="str">
        <f t="shared" si="321"/>
        <v>L</v>
      </c>
      <c r="AP497" s="66">
        <f t="shared" si="318"/>
        <v>1</v>
      </c>
      <c r="AQ497" s="66">
        <f t="shared" si="322"/>
        <v>4</v>
      </c>
      <c r="AR497" s="66">
        <f t="shared" si="323"/>
        <v>1</v>
      </c>
      <c r="AS497" s="106">
        <f t="shared" si="313"/>
        <v>5</v>
      </c>
      <c r="AT497" s="106">
        <f t="shared" si="326"/>
        <v>0</v>
      </c>
      <c r="AU497" s="154">
        <f t="shared" si="324"/>
        <v>-1247</v>
      </c>
    </row>
    <row r="498" spans="1:47">
      <c r="A498" s="197">
        <f t="shared" si="319"/>
        <v>488</v>
      </c>
      <c r="B498" s="198">
        <f>Data!B498</f>
        <v>17</v>
      </c>
      <c r="D498" s="112">
        <f t="shared" si="314"/>
        <v>2</v>
      </c>
      <c r="E498" s="116" t="str">
        <f t="shared" si="315"/>
        <v>B</v>
      </c>
      <c r="G498" s="66" t="str">
        <f t="shared" si="287"/>
        <v>L</v>
      </c>
      <c r="H498" s="66">
        <f t="shared" si="316"/>
        <v>1</v>
      </c>
      <c r="I498" s="66">
        <f t="shared" si="288"/>
        <v>4</v>
      </c>
      <c r="J498" s="66">
        <f t="shared" si="320"/>
        <v>2</v>
      </c>
      <c r="K498" s="106">
        <f t="shared" si="289"/>
        <v>5</v>
      </c>
      <c r="L498" s="106">
        <f t="shared" si="290"/>
        <v>0</v>
      </c>
      <c r="M498" s="154">
        <f t="shared" si="291"/>
        <v>77</v>
      </c>
      <c r="O498" s="66" t="str">
        <f t="shared" si="292"/>
        <v>L</v>
      </c>
      <c r="P498" s="66">
        <f t="shared" si="293"/>
        <v>1</v>
      </c>
      <c r="Q498" s="66">
        <f t="shared" si="294"/>
        <v>4</v>
      </c>
      <c r="R498" s="66">
        <f t="shared" si="317"/>
        <v>2</v>
      </c>
      <c r="S498" s="106">
        <f t="shared" si="295"/>
        <v>5</v>
      </c>
      <c r="T498" s="106">
        <f t="shared" si="296"/>
        <v>0</v>
      </c>
      <c r="U498" s="154">
        <f t="shared" si="297"/>
        <v>473</v>
      </c>
      <c r="W498" s="66" t="str">
        <f t="shared" si="298"/>
        <v>L</v>
      </c>
      <c r="X498" s="66">
        <f t="shared" si="299"/>
        <v>1</v>
      </c>
      <c r="Y498" s="66">
        <f t="shared" si="300"/>
        <v>1</v>
      </c>
      <c r="Z498" s="66">
        <f t="shared" si="301"/>
        <v>1</v>
      </c>
      <c r="AA498" s="106">
        <f t="shared" si="302"/>
        <v>1</v>
      </c>
      <c r="AB498" s="106">
        <f t="shared" si="303"/>
        <v>0</v>
      </c>
      <c r="AC498" s="154">
        <f t="shared" si="304"/>
        <v>-128</v>
      </c>
      <c r="AD498" s="155">
        <f t="shared" si="305"/>
        <v>122</v>
      </c>
      <c r="AF498" s="66" t="str">
        <f t="shared" si="306"/>
        <v>L</v>
      </c>
      <c r="AG498" s="66">
        <f t="shared" si="325"/>
        <v>2</v>
      </c>
      <c r="AH498" s="66">
        <f t="shared" si="307"/>
        <v>8</v>
      </c>
      <c r="AI498" s="66">
        <f t="shared" si="308"/>
        <v>1</v>
      </c>
      <c r="AJ498" s="106">
        <f t="shared" si="309"/>
        <v>34</v>
      </c>
      <c r="AK498" s="106">
        <f t="shared" si="310"/>
        <v>0</v>
      </c>
      <c r="AL498" s="154">
        <f t="shared" si="311"/>
        <v>448</v>
      </c>
      <c r="AM498" s="155">
        <f t="shared" si="312"/>
        <v>525</v>
      </c>
      <c r="AO498" s="66" t="str">
        <f t="shared" si="321"/>
        <v>L</v>
      </c>
      <c r="AP498" s="66">
        <f t="shared" si="318"/>
        <v>2</v>
      </c>
      <c r="AQ498" s="66">
        <f t="shared" si="322"/>
        <v>4</v>
      </c>
      <c r="AR498" s="66">
        <f t="shared" si="323"/>
        <v>2</v>
      </c>
      <c r="AS498" s="106">
        <f t="shared" si="313"/>
        <v>5</v>
      </c>
      <c r="AT498" s="106">
        <f t="shared" si="326"/>
        <v>0</v>
      </c>
      <c r="AU498" s="154">
        <f t="shared" si="324"/>
        <v>-1252</v>
      </c>
    </row>
    <row r="499" spans="1:47">
      <c r="A499" s="197">
        <f t="shared" si="319"/>
        <v>489</v>
      </c>
      <c r="B499" s="198">
        <f>Data!B499</f>
        <v>9</v>
      </c>
      <c r="D499" s="112">
        <f t="shared" si="314"/>
        <v>1</v>
      </c>
      <c r="E499" s="116" t="str">
        <f t="shared" si="315"/>
        <v>C</v>
      </c>
      <c r="G499" s="66" t="str">
        <f t="shared" si="287"/>
        <v>W</v>
      </c>
      <c r="H499" s="66">
        <f t="shared" si="316"/>
        <v>1</v>
      </c>
      <c r="I499" s="66">
        <f t="shared" si="288"/>
        <v>5</v>
      </c>
      <c r="J499" s="66">
        <f t="shared" si="320"/>
        <v>1</v>
      </c>
      <c r="K499" s="106">
        <f t="shared" si="289"/>
        <v>8</v>
      </c>
      <c r="L499" s="106">
        <f t="shared" si="290"/>
        <v>15</v>
      </c>
      <c r="M499" s="154">
        <f t="shared" si="291"/>
        <v>84</v>
      </c>
      <c r="O499" s="66" t="str">
        <f t="shared" si="292"/>
        <v>W</v>
      </c>
      <c r="P499" s="66">
        <f t="shared" si="293"/>
        <v>1</v>
      </c>
      <c r="Q499" s="66">
        <f t="shared" si="294"/>
        <v>5</v>
      </c>
      <c r="R499" s="66">
        <f t="shared" si="317"/>
        <v>1</v>
      </c>
      <c r="S499" s="106">
        <f t="shared" si="295"/>
        <v>8</v>
      </c>
      <c r="T499" s="106">
        <f t="shared" si="296"/>
        <v>15</v>
      </c>
      <c r="U499" s="154">
        <f t="shared" si="297"/>
        <v>480</v>
      </c>
      <c r="W499" s="66" t="str">
        <f t="shared" si="298"/>
        <v>W</v>
      </c>
      <c r="X499" s="66">
        <f t="shared" si="299"/>
        <v>1</v>
      </c>
      <c r="Y499" s="66">
        <f t="shared" si="300"/>
        <v>1</v>
      </c>
      <c r="Z499" s="66">
        <f t="shared" si="301"/>
        <v>2</v>
      </c>
      <c r="AA499" s="106">
        <f t="shared" si="302"/>
        <v>1</v>
      </c>
      <c r="AB499" s="106">
        <f t="shared" si="303"/>
        <v>3</v>
      </c>
      <c r="AC499" s="154">
        <f t="shared" si="304"/>
        <v>-126</v>
      </c>
      <c r="AD499" s="155">
        <f t="shared" si="305"/>
        <v>122</v>
      </c>
      <c r="AF499" s="66" t="str">
        <f t="shared" si="306"/>
        <v>L</v>
      </c>
      <c r="AG499" s="66">
        <f t="shared" si="325"/>
        <v>1</v>
      </c>
      <c r="AH499" s="66">
        <f t="shared" si="307"/>
        <v>8</v>
      </c>
      <c r="AI499" s="66">
        <f t="shared" si="308"/>
        <v>2</v>
      </c>
      <c r="AJ499" s="106">
        <f t="shared" si="309"/>
        <v>34</v>
      </c>
      <c r="AK499" s="106">
        <f t="shared" si="310"/>
        <v>0</v>
      </c>
      <c r="AL499" s="154">
        <f t="shared" si="311"/>
        <v>414</v>
      </c>
      <c r="AM499" s="155">
        <f t="shared" si="312"/>
        <v>525</v>
      </c>
      <c r="AO499" s="66" t="str">
        <f t="shared" si="321"/>
        <v>L</v>
      </c>
      <c r="AP499" s="66">
        <f t="shared" si="318"/>
        <v>1</v>
      </c>
      <c r="AQ499" s="66">
        <f t="shared" si="322"/>
        <v>5</v>
      </c>
      <c r="AR499" s="66">
        <f t="shared" si="323"/>
        <v>1</v>
      </c>
      <c r="AS499" s="106">
        <f t="shared" si="313"/>
        <v>8</v>
      </c>
      <c r="AT499" s="106">
        <f t="shared" si="326"/>
        <v>0</v>
      </c>
      <c r="AU499" s="154">
        <f t="shared" si="324"/>
        <v>-1260</v>
      </c>
    </row>
    <row r="500" spans="1:47">
      <c r="A500" s="197">
        <f t="shared" si="319"/>
        <v>490</v>
      </c>
      <c r="B500" s="198">
        <f>Data!B500</f>
        <v>9</v>
      </c>
      <c r="D500" s="112">
        <f t="shared" si="314"/>
        <v>1</v>
      </c>
      <c r="E500" s="116" t="str">
        <f t="shared" si="315"/>
        <v>C</v>
      </c>
      <c r="G500" s="66" t="str">
        <f t="shared" si="287"/>
        <v>W</v>
      </c>
      <c r="H500" s="66">
        <f t="shared" si="316"/>
        <v>1</v>
      </c>
      <c r="I500" s="66">
        <f t="shared" si="288"/>
        <v>5</v>
      </c>
      <c r="J500" s="66">
        <f t="shared" si="320"/>
        <v>2</v>
      </c>
      <c r="K500" s="106">
        <f t="shared" si="289"/>
        <v>8</v>
      </c>
      <c r="L500" s="106">
        <f t="shared" si="290"/>
        <v>24</v>
      </c>
      <c r="M500" s="154">
        <f t="shared" si="291"/>
        <v>100</v>
      </c>
      <c r="O500" s="66" t="str">
        <f t="shared" si="292"/>
        <v>W</v>
      </c>
      <c r="P500" s="66">
        <f t="shared" si="293"/>
        <v>1</v>
      </c>
      <c r="Q500" s="66">
        <f t="shared" si="294"/>
        <v>5</v>
      </c>
      <c r="R500" s="66">
        <f t="shared" si="317"/>
        <v>2</v>
      </c>
      <c r="S500" s="106">
        <f t="shared" si="295"/>
        <v>8</v>
      </c>
      <c r="T500" s="106">
        <f t="shared" si="296"/>
        <v>24</v>
      </c>
      <c r="U500" s="154">
        <f t="shared" si="297"/>
        <v>496</v>
      </c>
      <c r="W500" s="66" t="str">
        <f t="shared" si="298"/>
        <v>W</v>
      </c>
      <c r="X500" s="66">
        <f t="shared" si="299"/>
        <v>1</v>
      </c>
      <c r="Y500" s="66">
        <f t="shared" si="300"/>
        <v>2</v>
      </c>
      <c r="Z500" s="66">
        <f t="shared" si="301"/>
        <v>1</v>
      </c>
      <c r="AA500" s="106">
        <f t="shared" si="302"/>
        <v>2</v>
      </c>
      <c r="AB500" s="106">
        <f t="shared" si="303"/>
        <v>3</v>
      </c>
      <c r="AC500" s="154">
        <f t="shared" si="304"/>
        <v>-125</v>
      </c>
      <c r="AD500" s="155">
        <f t="shared" si="305"/>
        <v>122</v>
      </c>
      <c r="AF500" s="66" t="str">
        <f t="shared" si="306"/>
        <v>W</v>
      </c>
      <c r="AG500" s="66">
        <f t="shared" si="325"/>
        <v>1</v>
      </c>
      <c r="AH500" s="66">
        <f t="shared" si="307"/>
        <v>1</v>
      </c>
      <c r="AI500" s="66">
        <f t="shared" si="308"/>
        <v>1</v>
      </c>
      <c r="AJ500" s="106">
        <f t="shared" si="309"/>
        <v>1</v>
      </c>
      <c r="AK500" s="106">
        <f t="shared" si="310"/>
        <v>102</v>
      </c>
      <c r="AL500" s="154">
        <f t="shared" si="311"/>
        <v>515</v>
      </c>
      <c r="AM500" s="155">
        <f t="shared" si="312"/>
        <v>525</v>
      </c>
      <c r="AO500" s="66" t="str">
        <f t="shared" si="321"/>
        <v>W</v>
      </c>
      <c r="AP500" s="66">
        <f t="shared" si="318"/>
        <v>1</v>
      </c>
      <c r="AQ500" s="66">
        <f t="shared" si="322"/>
        <v>5</v>
      </c>
      <c r="AR500" s="66">
        <f t="shared" si="323"/>
        <v>2</v>
      </c>
      <c r="AS500" s="106">
        <f t="shared" si="313"/>
        <v>8</v>
      </c>
      <c r="AT500" s="106">
        <f t="shared" si="326"/>
        <v>24</v>
      </c>
      <c r="AU500" s="154">
        <f t="shared" si="324"/>
        <v>-1244</v>
      </c>
    </row>
    <row r="501" spans="1:47">
      <c r="A501" s="197">
        <f t="shared" si="319"/>
        <v>491</v>
      </c>
      <c r="B501" s="198">
        <f>Data!B501</f>
        <v>36</v>
      </c>
      <c r="D501" s="112">
        <f t="shared" si="314"/>
        <v>3</v>
      </c>
      <c r="E501" s="116" t="str">
        <f t="shared" si="315"/>
        <v>C</v>
      </c>
      <c r="G501" s="66" t="str">
        <f t="shared" si="287"/>
        <v>L</v>
      </c>
      <c r="H501" s="66">
        <f t="shared" si="316"/>
        <v>1</v>
      </c>
      <c r="I501" s="66">
        <f t="shared" si="288"/>
        <v>6</v>
      </c>
      <c r="J501" s="66">
        <f t="shared" si="320"/>
        <v>1</v>
      </c>
      <c r="K501" s="106">
        <f t="shared" si="289"/>
        <v>13</v>
      </c>
      <c r="L501" s="106">
        <f t="shared" si="290"/>
        <v>0</v>
      </c>
      <c r="M501" s="154">
        <f t="shared" si="291"/>
        <v>87</v>
      </c>
      <c r="O501" s="66" t="str">
        <f t="shared" si="292"/>
        <v>L</v>
      </c>
      <c r="P501" s="66">
        <f t="shared" si="293"/>
        <v>1</v>
      </c>
      <c r="Q501" s="66">
        <f t="shared" si="294"/>
        <v>6</v>
      </c>
      <c r="R501" s="66">
        <f t="shared" si="317"/>
        <v>1</v>
      </c>
      <c r="S501" s="106">
        <f t="shared" si="295"/>
        <v>13</v>
      </c>
      <c r="T501" s="106">
        <f t="shared" si="296"/>
        <v>0</v>
      </c>
      <c r="U501" s="154">
        <f t="shared" si="297"/>
        <v>483</v>
      </c>
      <c r="W501" s="66" t="str">
        <f t="shared" si="298"/>
        <v>L</v>
      </c>
      <c r="X501" s="66">
        <f t="shared" si="299"/>
        <v>1</v>
      </c>
      <c r="Y501" s="66">
        <f t="shared" si="300"/>
        <v>2</v>
      </c>
      <c r="Z501" s="66">
        <f t="shared" si="301"/>
        <v>2</v>
      </c>
      <c r="AA501" s="106">
        <f t="shared" si="302"/>
        <v>2</v>
      </c>
      <c r="AB501" s="106">
        <f t="shared" si="303"/>
        <v>0</v>
      </c>
      <c r="AC501" s="154">
        <f t="shared" si="304"/>
        <v>-127</v>
      </c>
      <c r="AD501" s="155">
        <f t="shared" si="305"/>
        <v>122</v>
      </c>
      <c r="AF501" s="66" t="str">
        <f t="shared" si="306"/>
        <v>L</v>
      </c>
      <c r="AG501" s="66">
        <f t="shared" si="325"/>
        <v>3</v>
      </c>
      <c r="AH501" s="66">
        <f t="shared" si="307"/>
        <v>1</v>
      </c>
      <c r="AI501" s="66">
        <f t="shared" si="308"/>
        <v>2</v>
      </c>
      <c r="AJ501" s="106">
        <f t="shared" si="309"/>
        <v>1</v>
      </c>
      <c r="AK501" s="106">
        <f t="shared" si="310"/>
        <v>0</v>
      </c>
      <c r="AL501" s="154">
        <f t="shared" si="311"/>
        <v>514</v>
      </c>
      <c r="AM501" s="155">
        <f t="shared" si="312"/>
        <v>525</v>
      </c>
      <c r="AO501" s="66" t="str">
        <f t="shared" si="321"/>
        <v>L</v>
      </c>
      <c r="AP501" s="66">
        <f t="shared" si="318"/>
        <v>3</v>
      </c>
      <c r="AQ501" s="66">
        <f t="shared" si="322"/>
        <v>6</v>
      </c>
      <c r="AR501" s="66">
        <f t="shared" si="323"/>
        <v>1</v>
      </c>
      <c r="AS501" s="106">
        <f t="shared" si="313"/>
        <v>13</v>
      </c>
      <c r="AT501" s="106">
        <f t="shared" si="326"/>
        <v>0</v>
      </c>
      <c r="AU501" s="154">
        <f t="shared" si="324"/>
        <v>-1257</v>
      </c>
    </row>
    <row r="502" spans="1:47">
      <c r="A502" s="197">
        <f t="shared" si="319"/>
        <v>492</v>
      </c>
      <c r="B502" s="198">
        <f>Data!B502</f>
        <v>4</v>
      </c>
      <c r="D502" s="112">
        <f t="shared" si="314"/>
        <v>1</v>
      </c>
      <c r="E502" s="116" t="str">
        <f t="shared" si="315"/>
        <v>A</v>
      </c>
      <c r="G502" s="66" t="str">
        <f t="shared" si="287"/>
        <v>W</v>
      </c>
      <c r="H502" s="66">
        <f t="shared" si="316"/>
        <v>1</v>
      </c>
      <c r="I502" s="66">
        <f t="shared" si="288"/>
        <v>6</v>
      </c>
      <c r="J502" s="66">
        <f t="shared" si="320"/>
        <v>2</v>
      </c>
      <c r="K502" s="106">
        <f t="shared" si="289"/>
        <v>13</v>
      </c>
      <c r="L502" s="106">
        <f t="shared" si="290"/>
        <v>39</v>
      </c>
      <c r="M502" s="154">
        <f t="shared" si="291"/>
        <v>113</v>
      </c>
      <c r="O502" s="66" t="str">
        <f t="shared" si="292"/>
        <v>W</v>
      </c>
      <c r="P502" s="66">
        <f t="shared" si="293"/>
        <v>1</v>
      </c>
      <c r="Q502" s="66">
        <f t="shared" si="294"/>
        <v>6</v>
      </c>
      <c r="R502" s="66">
        <f t="shared" si="317"/>
        <v>2</v>
      </c>
      <c r="S502" s="106">
        <f t="shared" si="295"/>
        <v>13</v>
      </c>
      <c r="T502" s="106">
        <f t="shared" si="296"/>
        <v>39</v>
      </c>
      <c r="U502" s="154">
        <f t="shared" si="297"/>
        <v>509</v>
      </c>
      <c r="W502" s="66" t="str">
        <f t="shared" si="298"/>
        <v>W</v>
      </c>
      <c r="X502" s="66">
        <f t="shared" si="299"/>
        <v>1</v>
      </c>
      <c r="Y502" s="66">
        <f t="shared" si="300"/>
        <v>3</v>
      </c>
      <c r="Z502" s="66">
        <f t="shared" si="301"/>
        <v>1</v>
      </c>
      <c r="AA502" s="106">
        <f t="shared" si="302"/>
        <v>3</v>
      </c>
      <c r="AB502" s="106">
        <f t="shared" si="303"/>
        <v>6</v>
      </c>
      <c r="AC502" s="154">
        <f t="shared" si="304"/>
        <v>-124</v>
      </c>
      <c r="AD502" s="155">
        <f t="shared" si="305"/>
        <v>122</v>
      </c>
      <c r="AF502" s="66" t="str">
        <f t="shared" si="306"/>
        <v>L</v>
      </c>
      <c r="AG502" s="66">
        <f t="shared" si="325"/>
        <v>1</v>
      </c>
      <c r="AH502" s="66">
        <f t="shared" si="307"/>
        <v>2</v>
      </c>
      <c r="AI502" s="66">
        <f t="shared" si="308"/>
        <v>1</v>
      </c>
      <c r="AJ502" s="106">
        <f t="shared" si="309"/>
        <v>2</v>
      </c>
      <c r="AK502" s="106">
        <f t="shared" si="310"/>
        <v>0</v>
      </c>
      <c r="AL502" s="154">
        <f t="shared" si="311"/>
        <v>512</v>
      </c>
      <c r="AM502" s="155">
        <f t="shared" si="312"/>
        <v>525</v>
      </c>
      <c r="AO502" s="66" t="str">
        <f t="shared" si="321"/>
        <v>L</v>
      </c>
      <c r="AP502" s="66">
        <f t="shared" si="318"/>
        <v>1</v>
      </c>
      <c r="AQ502" s="66">
        <f t="shared" si="322"/>
        <v>6</v>
      </c>
      <c r="AR502" s="66">
        <f t="shared" si="323"/>
        <v>2</v>
      </c>
      <c r="AS502" s="106">
        <f t="shared" si="313"/>
        <v>13</v>
      </c>
      <c r="AT502" s="106">
        <f t="shared" si="326"/>
        <v>0</v>
      </c>
      <c r="AU502" s="154">
        <f t="shared" si="324"/>
        <v>-1270</v>
      </c>
    </row>
    <row r="503" spans="1:47">
      <c r="A503" s="197">
        <f t="shared" si="319"/>
        <v>493</v>
      </c>
      <c r="B503" s="198">
        <f>Data!B503</f>
        <v>8</v>
      </c>
      <c r="D503" s="112">
        <f t="shared" si="314"/>
        <v>1</v>
      </c>
      <c r="E503" s="116" t="str">
        <f t="shared" si="315"/>
        <v>B</v>
      </c>
      <c r="G503" s="66" t="str">
        <f t="shared" ref="G503:G510" si="327">IF($D503=H502,"W","L")</f>
        <v>W</v>
      </c>
      <c r="H503" s="66">
        <f t="shared" si="316"/>
        <v>1</v>
      </c>
      <c r="I503" s="66">
        <f t="shared" ref="I503:I510" si="328">IF(AND(I502=$I$9,J502=2),1,IF(AND(I502&lt;$I$9,J502=2),I502+1,I502))</f>
        <v>7</v>
      </c>
      <c r="J503" s="66">
        <f t="shared" si="320"/>
        <v>1</v>
      </c>
      <c r="K503" s="106">
        <f t="shared" ref="K503:K510" si="329">INDEX($AY$11:$AZ$25,I503,2)</f>
        <v>21</v>
      </c>
      <c r="L503" s="106">
        <f t="shared" ref="L503:L510" si="330">IF(G503="W",K502*3,0)</f>
        <v>39</v>
      </c>
      <c r="M503" s="154">
        <f t="shared" ref="M503:M510" si="331">M502-K503+L503</f>
        <v>131</v>
      </c>
      <c r="O503" s="66" t="str">
        <f t="shared" ref="O503:O510" si="332">IF($D503=P502,"W","L")</f>
        <v>W</v>
      </c>
      <c r="P503" s="66">
        <f t="shared" ref="P503:P510" si="333">IF(AND(P502&lt;&gt;3,Q502=$Q$9,R502=2),P502+1,IF(AND(P502=3,Q502=$Q$9,R502=2),1,P502))</f>
        <v>1</v>
      </c>
      <c r="Q503" s="66">
        <f t="shared" ref="Q503:Q510" si="334">IF(AND(Q502=$I$9,R502=2),1,IF(AND(Q502&lt;$I$9,R502=2),Q502+1,Q502))</f>
        <v>7</v>
      </c>
      <c r="R503" s="66">
        <f t="shared" si="317"/>
        <v>1</v>
      </c>
      <c r="S503" s="106">
        <f t="shared" ref="S503:S510" si="335">INDEX($AY$11:$AZ$25,Q503,2)</f>
        <v>21</v>
      </c>
      <c r="T503" s="106">
        <f t="shared" ref="T503:T510" si="336">IF(O503="W",S502*3,0)</f>
        <v>39</v>
      </c>
      <c r="U503" s="154">
        <f t="shared" ref="U503:U510" si="337">U502-S503+T503</f>
        <v>527</v>
      </c>
      <c r="W503" s="66" t="str">
        <f t="shared" ref="W503:W510" si="338">IF($D503=X502,"W","L")</f>
        <v>W</v>
      </c>
      <c r="X503" s="66">
        <f t="shared" ref="X503:X510" si="339">IF(AC502&gt;AD501,IF(X502&lt;&gt;3,X502+1,1), IF(AND(X502&lt;&gt;3,Y502=$Y$9,Z502=2),X502+1,IF(AND(X502=3,Y502=$Y$9,Z502=2),1,X502)))</f>
        <v>1</v>
      </c>
      <c r="Y503" s="66">
        <f t="shared" ref="Y503:Y510" si="340">IF(AC502&gt;AD501,1,IF(AND(Y502=$Y$9,Z502=2),1,IF(AND(Y502&lt;$Y$9,Z502=2),Y502+1,Y502)))</f>
        <v>3</v>
      </c>
      <c r="Z503" s="66">
        <f t="shared" ref="Z503:Z510" si="341">IF(AC502&gt;AD501,1,IF(Z502=2,1,2))</f>
        <v>2</v>
      </c>
      <c r="AA503" s="106">
        <f t="shared" ref="AA503:AA510" si="342">INDEX($AY$11:$AZ$25,Y503,2)</f>
        <v>3</v>
      </c>
      <c r="AB503" s="106">
        <f t="shared" ref="AB503:AB510" si="343">IF(W503="W",AA502*3,0)</f>
        <v>9</v>
      </c>
      <c r="AC503" s="154">
        <f t="shared" ref="AC503:AC510" si="344">AC502-AA503+AB503</f>
        <v>-118</v>
      </c>
      <c r="AD503" s="155">
        <f t="shared" ref="AD503:AD510" si="345">IF(AC503&gt;AD502,AC503,AD502)</f>
        <v>122</v>
      </c>
      <c r="AF503" s="66" t="str">
        <f t="shared" ref="AF503:AF510" si="346">IF($D503=AG502,"W","L")</f>
        <v>W</v>
      </c>
      <c r="AG503" s="66">
        <f t="shared" si="325"/>
        <v>1</v>
      </c>
      <c r="AH503" s="66">
        <f t="shared" ref="AH503:AH510" si="347">IF(AL502&gt;AM501,1,IF(AND(AH502=$Y$9,AI502=2),1,IF(AND(AH502&lt;$Y$9,AI502=2),AH502+1,AH502)))</f>
        <v>2</v>
      </c>
      <c r="AI503" s="66">
        <f t="shared" ref="AI503:AI510" si="348">IF(AL502&gt;AM501,1,IF(AI502=2,1,2))</f>
        <v>2</v>
      </c>
      <c r="AJ503" s="106">
        <f t="shared" ref="AJ503:AJ510" si="349">INDEX($AY$11:$AZ$25,AH503,2)</f>
        <v>2</v>
      </c>
      <c r="AK503" s="106">
        <f t="shared" ref="AK503:AK510" si="350">IF(AF503="W",AJ502*3,0)</f>
        <v>6</v>
      </c>
      <c r="AL503" s="154">
        <f t="shared" ref="AL503:AL510" si="351">AL502-AJ503+AK503</f>
        <v>516</v>
      </c>
      <c r="AM503" s="155">
        <f t="shared" ref="AM503:AM510" si="352">IF(AL503&gt;AM502,AL503,AM502)</f>
        <v>525</v>
      </c>
      <c r="AO503" s="66" t="str">
        <f t="shared" si="321"/>
        <v>W</v>
      </c>
      <c r="AP503" s="66">
        <f t="shared" si="318"/>
        <v>1</v>
      </c>
      <c r="AQ503" s="66">
        <f t="shared" si="322"/>
        <v>7</v>
      </c>
      <c r="AR503" s="66">
        <f t="shared" si="323"/>
        <v>1</v>
      </c>
      <c r="AS503" s="106">
        <f t="shared" si="313"/>
        <v>21</v>
      </c>
      <c r="AT503" s="106">
        <f t="shared" si="326"/>
        <v>39</v>
      </c>
      <c r="AU503" s="154">
        <f t="shared" si="324"/>
        <v>-1252</v>
      </c>
    </row>
    <row r="504" spans="1:47">
      <c r="A504" s="197">
        <f t="shared" si="319"/>
        <v>494</v>
      </c>
      <c r="B504" s="198">
        <f>Data!B504</f>
        <v>5</v>
      </c>
      <c r="D504" s="112">
        <f t="shared" si="314"/>
        <v>1</v>
      </c>
      <c r="E504" s="116" t="str">
        <f t="shared" si="315"/>
        <v>B</v>
      </c>
      <c r="G504" s="66" t="str">
        <f t="shared" si="327"/>
        <v>W</v>
      </c>
      <c r="H504" s="66">
        <f t="shared" si="316"/>
        <v>1</v>
      </c>
      <c r="I504" s="66">
        <f t="shared" si="328"/>
        <v>7</v>
      </c>
      <c r="J504" s="66">
        <f t="shared" si="320"/>
        <v>2</v>
      </c>
      <c r="K504" s="106">
        <f t="shared" si="329"/>
        <v>21</v>
      </c>
      <c r="L504" s="106">
        <f t="shared" si="330"/>
        <v>63</v>
      </c>
      <c r="M504" s="154">
        <f t="shared" si="331"/>
        <v>173</v>
      </c>
      <c r="O504" s="66" t="str">
        <f t="shared" si="332"/>
        <v>W</v>
      </c>
      <c r="P504" s="66">
        <f t="shared" si="333"/>
        <v>1</v>
      </c>
      <c r="Q504" s="66">
        <f t="shared" si="334"/>
        <v>7</v>
      </c>
      <c r="R504" s="66">
        <f t="shared" si="317"/>
        <v>2</v>
      </c>
      <c r="S504" s="106">
        <f t="shared" si="335"/>
        <v>21</v>
      </c>
      <c r="T504" s="106">
        <f t="shared" si="336"/>
        <v>63</v>
      </c>
      <c r="U504" s="154">
        <f t="shared" si="337"/>
        <v>569</v>
      </c>
      <c r="W504" s="66" t="str">
        <f t="shared" si="338"/>
        <v>W</v>
      </c>
      <c r="X504" s="66">
        <f t="shared" si="339"/>
        <v>1</v>
      </c>
      <c r="Y504" s="66">
        <f t="shared" si="340"/>
        <v>4</v>
      </c>
      <c r="Z504" s="66">
        <f t="shared" si="341"/>
        <v>1</v>
      </c>
      <c r="AA504" s="106">
        <f t="shared" si="342"/>
        <v>5</v>
      </c>
      <c r="AB504" s="106">
        <f t="shared" si="343"/>
        <v>9</v>
      </c>
      <c r="AC504" s="154">
        <f t="shared" si="344"/>
        <v>-114</v>
      </c>
      <c r="AD504" s="155">
        <f t="shared" si="345"/>
        <v>122</v>
      </c>
      <c r="AF504" s="66" t="str">
        <f t="shared" si="346"/>
        <v>W</v>
      </c>
      <c r="AG504" s="66">
        <f t="shared" si="325"/>
        <v>1</v>
      </c>
      <c r="AH504" s="66">
        <f t="shared" si="347"/>
        <v>3</v>
      </c>
      <c r="AI504" s="66">
        <f t="shared" si="348"/>
        <v>1</v>
      </c>
      <c r="AJ504" s="106">
        <f t="shared" si="349"/>
        <v>3</v>
      </c>
      <c r="AK504" s="106">
        <f t="shared" si="350"/>
        <v>6</v>
      </c>
      <c r="AL504" s="154">
        <f t="shared" si="351"/>
        <v>519</v>
      </c>
      <c r="AM504" s="155">
        <f t="shared" si="352"/>
        <v>525</v>
      </c>
      <c r="AO504" s="66" t="str">
        <f t="shared" si="321"/>
        <v>W</v>
      </c>
      <c r="AP504" s="66">
        <f t="shared" si="318"/>
        <v>1</v>
      </c>
      <c r="AQ504" s="66">
        <f t="shared" si="322"/>
        <v>7</v>
      </c>
      <c r="AR504" s="66">
        <f t="shared" si="323"/>
        <v>2</v>
      </c>
      <c r="AS504" s="106">
        <f t="shared" si="313"/>
        <v>21</v>
      </c>
      <c r="AT504" s="106">
        <f t="shared" si="326"/>
        <v>63</v>
      </c>
      <c r="AU504" s="154">
        <f t="shared" si="324"/>
        <v>-1210</v>
      </c>
    </row>
    <row r="505" spans="1:47">
      <c r="A505" s="197">
        <f t="shared" si="319"/>
        <v>495</v>
      </c>
      <c r="B505" s="198">
        <f>Data!B505</f>
        <v>8</v>
      </c>
      <c r="D505" s="112">
        <f t="shared" si="314"/>
        <v>1</v>
      </c>
      <c r="E505" s="116" t="str">
        <f t="shared" si="315"/>
        <v>B</v>
      </c>
      <c r="G505" s="66" t="str">
        <f t="shared" si="327"/>
        <v>W</v>
      </c>
      <c r="H505" s="66">
        <f t="shared" si="316"/>
        <v>1</v>
      </c>
      <c r="I505" s="66">
        <f t="shared" si="328"/>
        <v>8</v>
      </c>
      <c r="J505" s="66">
        <f t="shared" si="320"/>
        <v>1</v>
      </c>
      <c r="K505" s="106">
        <f t="shared" si="329"/>
        <v>34</v>
      </c>
      <c r="L505" s="106">
        <f t="shared" si="330"/>
        <v>63</v>
      </c>
      <c r="M505" s="154">
        <f t="shared" si="331"/>
        <v>202</v>
      </c>
      <c r="O505" s="66" t="str">
        <f t="shared" si="332"/>
        <v>W</v>
      </c>
      <c r="P505" s="66">
        <f t="shared" si="333"/>
        <v>1</v>
      </c>
      <c r="Q505" s="66">
        <f t="shared" si="334"/>
        <v>8</v>
      </c>
      <c r="R505" s="66">
        <f t="shared" si="317"/>
        <v>1</v>
      </c>
      <c r="S505" s="106">
        <f t="shared" si="335"/>
        <v>34</v>
      </c>
      <c r="T505" s="106">
        <f t="shared" si="336"/>
        <v>63</v>
      </c>
      <c r="U505" s="154">
        <f t="shared" si="337"/>
        <v>598</v>
      </c>
      <c r="W505" s="66" t="str">
        <f t="shared" si="338"/>
        <v>W</v>
      </c>
      <c r="X505" s="66">
        <f t="shared" si="339"/>
        <v>1</v>
      </c>
      <c r="Y505" s="66">
        <f t="shared" si="340"/>
        <v>4</v>
      </c>
      <c r="Z505" s="66">
        <f t="shared" si="341"/>
        <v>2</v>
      </c>
      <c r="AA505" s="106">
        <f t="shared" si="342"/>
        <v>5</v>
      </c>
      <c r="AB505" s="106">
        <f t="shared" si="343"/>
        <v>15</v>
      </c>
      <c r="AC505" s="154">
        <f t="shared" si="344"/>
        <v>-104</v>
      </c>
      <c r="AD505" s="155">
        <f t="shared" si="345"/>
        <v>122</v>
      </c>
      <c r="AF505" s="66" t="str">
        <f t="shared" si="346"/>
        <v>W</v>
      </c>
      <c r="AG505" s="66">
        <f t="shared" si="325"/>
        <v>1</v>
      </c>
      <c r="AH505" s="66">
        <f t="shared" si="347"/>
        <v>3</v>
      </c>
      <c r="AI505" s="66">
        <f t="shared" si="348"/>
        <v>2</v>
      </c>
      <c r="AJ505" s="106">
        <f t="shared" si="349"/>
        <v>3</v>
      </c>
      <c r="AK505" s="106">
        <f t="shared" si="350"/>
        <v>9</v>
      </c>
      <c r="AL505" s="154">
        <f t="shared" si="351"/>
        <v>525</v>
      </c>
      <c r="AM505" s="155">
        <f t="shared" si="352"/>
        <v>525</v>
      </c>
      <c r="AO505" s="66" t="str">
        <f t="shared" si="321"/>
        <v>W</v>
      </c>
      <c r="AP505" s="66">
        <f t="shared" si="318"/>
        <v>1</v>
      </c>
      <c r="AQ505" s="66">
        <f t="shared" si="322"/>
        <v>8</v>
      </c>
      <c r="AR505" s="66">
        <f t="shared" si="323"/>
        <v>1</v>
      </c>
      <c r="AS505" s="106">
        <f t="shared" si="313"/>
        <v>34</v>
      </c>
      <c r="AT505" s="106">
        <f t="shared" si="326"/>
        <v>63</v>
      </c>
      <c r="AU505" s="154">
        <f t="shared" si="324"/>
        <v>-1181</v>
      </c>
    </row>
    <row r="506" spans="1:47">
      <c r="A506" s="197">
        <f t="shared" si="319"/>
        <v>496</v>
      </c>
      <c r="B506" s="198">
        <f>Data!B506</f>
        <v>33</v>
      </c>
      <c r="D506" s="112">
        <f t="shared" si="314"/>
        <v>3</v>
      </c>
      <c r="E506" s="116" t="str">
        <f t="shared" si="315"/>
        <v>C</v>
      </c>
      <c r="G506" s="66" t="str">
        <f t="shared" si="327"/>
        <v>L</v>
      </c>
      <c r="H506" s="66">
        <f t="shared" si="316"/>
        <v>1</v>
      </c>
      <c r="I506" s="66">
        <f t="shared" si="328"/>
        <v>8</v>
      </c>
      <c r="J506" s="66">
        <f t="shared" si="320"/>
        <v>2</v>
      </c>
      <c r="K506" s="106">
        <f t="shared" si="329"/>
        <v>34</v>
      </c>
      <c r="L506" s="106">
        <f t="shared" si="330"/>
        <v>0</v>
      </c>
      <c r="M506" s="154">
        <f t="shared" si="331"/>
        <v>168</v>
      </c>
      <c r="O506" s="66" t="str">
        <f t="shared" si="332"/>
        <v>L</v>
      </c>
      <c r="P506" s="66">
        <f t="shared" si="333"/>
        <v>1</v>
      </c>
      <c r="Q506" s="66">
        <f t="shared" si="334"/>
        <v>8</v>
      </c>
      <c r="R506" s="66">
        <f t="shared" si="317"/>
        <v>2</v>
      </c>
      <c r="S506" s="106">
        <f t="shared" si="335"/>
        <v>34</v>
      </c>
      <c r="T506" s="106">
        <f t="shared" si="336"/>
        <v>0</v>
      </c>
      <c r="U506" s="154">
        <f t="shared" si="337"/>
        <v>564</v>
      </c>
      <c r="W506" s="66" t="str">
        <f t="shared" si="338"/>
        <v>L</v>
      </c>
      <c r="X506" s="66">
        <f t="shared" si="339"/>
        <v>1</v>
      </c>
      <c r="Y506" s="66">
        <f t="shared" si="340"/>
        <v>5</v>
      </c>
      <c r="Z506" s="66">
        <f t="shared" si="341"/>
        <v>1</v>
      </c>
      <c r="AA506" s="106">
        <f t="shared" si="342"/>
        <v>8</v>
      </c>
      <c r="AB506" s="106">
        <f t="shared" si="343"/>
        <v>0</v>
      </c>
      <c r="AC506" s="154">
        <f t="shared" si="344"/>
        <v>-112</v>
      </c>
      <c r="AD506" s="155">
        <f t="shared" si="345"/>
        <v>122</v>
      </c>
      <c r="AF506" s="66" t="str">
        <f t="shared" si="346"/>
        <v>L</v>
      </c>
      <c r="AG506" s="66">
        <f t="shared" si="325"/>
        <v>3</v>
      </c>
      <c r="AH506" s="66">
        <f t="shared" si="347"/>
        <v>4</v>
      </c>
      <c r="AI506" s="66">
        <f t="shared" si="348"/>
        <v>1</v>
      </c>
      <c r="AJ506" s="106">
        <f t="shared" si="349"/>
        <v>5</v>
      </c>
      <c r="AK506" s="106">
        <f t="shared" si="350"/>
        <v>0</v>
      </c>
      <c r="AL506" s="154">
        <f t="shared" si="351"/>
        <v>520</v>
      </c>
      <c r="AM506" s="155">
        <f t="shared" si="352"/>
        <v>525</v>
      </c>
      <c r="AO506" s="66" t="str">
        <f t="shared" si="321"/>
        <v>L</v>
      </c>
      <c r="AP506" s="66">
        <f t="shared" si="318"/>
        <v>3</v>
      </c>
      <c r="AQ506" s="66">
        <f t="shared" si="322"/>
        <v>8</v>
      </c>
      <c r="AR506" s="66">
        <f t="shared" si="323"/>
        <v>2</v>
      </c>
      <c r="AS506" s="106">
        <f t="shared" si="313"/>
        <v>34</v>
      </c>
      <c r="AT506" s="106">
        <f t="shared" si="326"/>
        <v>0</v>
      </c>
      <c r="AU506" s="154">
        <f t="shared" si="324"/>
        <v>-1215</v>
      </c>
    </row>
    <row r="507" spans="1:47">
      <c r="A507" s="197">
        <f t="shared" si="319"/>
        <v>497</v>
      </c>
      <c r="B507" s="198">
        <f>Data!B507</f>
        <v>21</v>
      </c>
      <c r="D507" s="112">
        <f t="shared" si="314"/>
        <v>2</v>
      </c>
      <c r="E507" s="116" t="str">
        <f t="shared" si="315"/>
        <v>C</v>
      </c>
      <c r="G507" s="66" t="str">
        <f t="shared" si="327"/>
        <v>L</v>
      </c>
      <c r="H507" s="66">
        <f t="shared" si="316"/>
        <v>1</v>
      </c>
      <c r="I507" s="66">
        <f t="shared" si="328"/>
        <v>1</v>
      </c>
      <c r="J507" s="66">
        <f t="shared" si="320"/>
        <v>1</v>
      </c>
      <c r="K507" s="106">
        <f t="shared" si="329"/>
        <v>1</v>
      </c>
      <c r="L507" s="106">
        <f t="shared" si="330"/>
        <v>0</v>
      </c>
      <c r="M507" s="154">
        <f t="shared" si="331"/>
        <v>167</v>
      </c>
      <c r="O507" s="66" t="str">
        <f t="shared" si="332"/>
        <v>L</v>
      </c>
      <c r="P507" s="66">
        <f t="shared" si="333"/>
        <v>2</v>
      </c>
      <c r="Q507" s="66">
        <f t="shared" si="334"/>
        <v>1</v>
      </c>
      <c r="R507" s="66">
        <f t="shared" si="317"/>
        <v>1</v>
      </c>
      <c r="S507" s="106">
        <f t="shared" si="335"/>
        <v>1</v>
      </c>
      <c r="T507" s="106">
        <f t="shared" si="336"/>
        <v>0</v>
      </c>
      <c r="U507" s="154">
        <f t="shared" si="337"/>
        <v>563</v>
      </c>
      <c r="W507" s="66" t="str">
        <f t="shared" si="338"/>
        <v>L</v>
      </c>
      <c r="X507" s="66">
        <f t="shared" si="339"/>
        <v>1</v>
      </c>
      <c r="Y507" s="66">
        <f t="shared" si="340"/>
        <v>5</v>
      </c>
      <c r="Z507" s="66">
        <f t="shared" si="341"/>
        <v>2</v>
      </c>
      <c r="AA507" s="106">
        <f t="shared" si="342"/>
        <v>8</v>
      </c>
      <c r="AB507" s="106">
        <f t="shared" si="343"/>
        <v>0</v>
      </c>
      <c r="AC507" s="154">
        <f t="shared" si="344"/>
        <v>-120</v>
      </c>
      <c r="AD507" s="155">
        <f t="shared" si="345"/>
        <v>122</v>
      </c>
      <c r="AF507" s="66" t="str">
        <f t="shared" si="346"/>
        <v>L</v>
      </c>
      <c r="AG507" s="66">
        <f t="shared" si="325"/>
        <v>2</v>
      </c>
      <c r="AH507" s="66">
        <f t="shared" si="347"/>
        <v>4</v>
      </c>
      <c r="AI507" s="66">
        <f t="shared" si="348"/>
        <v>2</v>
      </c>
      <c r="AJ507" s="106">
        <f t="shared" si="349"/>
        <v>5</v>
      </c>
      <c r="AK507" s="106">
        <f t="shared" si="350"/>
        <v>0</v>
      </c>
      <c r="AL507" s="154">
        <f t="shared" si="351"/>
        <v>515</v>
      </c>
      <c r="AM507" s="155">
        <f t="shared" si="352"/>
        <v>525</v>
      </c>
      <c r="AO507" s="66" t="str">
        <f t="shared" si="321"/>
        <v>L</v>
      </c>
      <c r="AP507" s="66">
        <f t="shared" si="318"/>
        <v>2</v>
      </c>
      <c r="AQ507" s="66">
        <f t="shared" si="322"/>
        <v>1</v>
      </c>
      <c r="AR507" s="66">
        <f t="shared" si="323"/>
        <v>1</v>
      </c>
      <c r="AS507" s="106">
        <f t="shared" si="313"/>
        <v>1</v>
      </c>
      <c r="AT507" s="106">
        <f t="shared" si="326"/>
        <v>0</v>
      </c>
      <c r="AU507" s="154">
        <f t="shared" si="324"/>
        <v>-1216</v>
      </c>
    </row>
    <row r="508" spans="1:47">
      <c r="A508" s="197">
        <f t="shared" si="319"/>
        <v>498</v>
      </c>
      <c r="B508" s="198">
        <f>Data!B508</f>
        <v>7</v>
      </c>
      <c r="D508" s="112">
        <f t="shared" si="314"/>
        <v>1</v>
      </c>
      <c r="E508" s="116" t="str">
        <f t="shared" si="315"/>
        <v>A</v>
      </c>
      <c r="G508" s="66" t="str">
        <f t="shared" si="327"/>
        <v>W</v>
      </c>
      <c r="H508" s="66">
        <f t="shared" si="316"/>
        <v>1</v>
      </c>
      <c r="I508" s="66">
        <f t="shared" si="328"/>
        <v>1</v>
      </c>
      <c r="J508" s="66">
        <f t="shared" si="320"/>
        <v>2</v>
      </c>
      <c r="K508" s="106">
        <f t="shared" si="329"/>
        <v>1</v>
      </c>
      <c r="L508" s="106">
        <f t="shared" si="330"/>
        <v>3</v>
      </c>
      <c r="M508" s="154">
        <f t="shared" si="331"/>
        <v>169</v>
      </c>
      <c r="O508" s="66" t="str">
        <f t="shared" si="332"/>
        <v>L</v>
      </c>
      <c r="P508" s="66">
        <f t="shared" si="333"/>
        <v>2</v>
      </c>
      <c r="Q508" s="66">
        <f t="shared" si="334"/>
        <v>1</v>
      </c>
      <c r="R508" s="66">
        <f t="shared" si="317"/>
        <v>2</v>
      </c>
      <c r="S508" s="106">
        <f t="shared" si="335"/>
        <v>1</v>
      </c>
      <c r="T508" s="106">
        <f t="shared" si="336"/>
        <v>0</v>
      </c>
      <c r="U508" s="154">
        <f t="shared" si="337"/>
        <v>562</v>
      </c>
      <c r="W508" s="66" t="str">
        <f t="shared" si="338"/>
        <v>W</v>
      </c>
      <c r="X508" s="66">
        <f t="shared" si="339"/>
        <v>1</v>
      </c>
      <c r="Y508" s="66">
        <f t="shared" si="340"/>
        <v>6</v>
      </c>
      <c r="Z508" s="66">
        <f t="shared" si="341"/>
        <v>1</v>
      </c>
      <c r="AA508" s="106">
        <f t="shared" si="342"/>
        <v>13</v>
      </c>
      <c r="AB508" s="106">
        <f t="shared" si="343"/>
        <v>24</v>
      </c>
      <c r="AC508" s="154">
        <f t="shared" si="344"/>
        <v>-109</v>
      </c>
      <c r="AD508" s="155">
        <f t="shared" si="345"/>
        <v>122</v>
      </c>
      <c r="AF508" s="66" t="str">
        <f t="shared" si="346"/>
        <v>L</v>
      </c>
      <c r="AG508" s="66">
        <f t="shared" si="325"/>
        <v>1</v>
      </c>
      <c r="AH508" s="66">
        <f t="shared" si="347"/>
        <v>5</v>
      </c>
      <c r="AI508" s="66">
        <f t="shared" si="348"/>
        <v>1</v>
      </c>
      <c r="AJ508" s="106">
        <f t="shared" si="349"/>
        <v>8</v>
      </c>
      <c r="AK508" s="106">
        <f t="shared" si="350"/>
        <v>0</v>
      </c>
      <c r="AL508" s="154">
        <f t="shared" si="351"/>
        <v>507</v>
      </c>
      <c r="AM508" s="155">
        <f t="shared" si="352"/>
        <v>525</v>
      </c>
      <c r="AO508" s="66" t="str">
        <f t="shared" si="321"/>
        <v>L</v>
      </c>
      <c r="AP508" s="66">
        <f t="shared" si="318"/>
        <v>1</v>
      </c>
      <c r="AQ508" s="66">
        <f t="shared" si="322"/>
        <v>1</v>
      </c>
      <c r="AR508" s="66">
        <f t="shared" si="323"/>
        <v>2</v>
      </c>
      <c r="AS508" s="106">
        <f t="shared" si="313"/>
        <v>1</v>
      </c>
      <c r="AT508" s="106">
        <f t="shared" si="326"/>
        <v>0</v>
      </c>
      <c r="AU508" s="154">
        <f t="shared" si="324"/>
        <v>-1217</v>
      </c>
    </row>
    <row r="509" spans="1:47">
      <c r="A509" s="197">
        <f t="shared" si="319"/>
        <v>499</v>
      </c>
      <c r="B509" s="198">
        <f>Data!B509</f>
        <v>14</v>
      </c>
      <c r="D509" s="112">
        <f t="shared" si="314"/>
        <v>2</v>
      </c>
      <c r="E509" s="116" t="str">
        <f t="shared" si="315"/>
        <v>B</v>
      </c>
      <c r="G509" s="66" t="str">
        <f t="shared" si="327"/>
        <v>L</v>
      </c>
      <c r="H509" s="66">
        <f t="shared" si="316"/>
        <v>1</v>
      </c>
      <c r="I509" s="66">
        <f t="shared" si="328"/>
        <v>2</v>
      </c>
      <c r="J509" s="66">
        <f t="shared" si="320"/>
        <v>1</v>
      </c>
      <c r="K509" s="106">
        <f t="shared" si="329"/>
        <v>2</v>
      </c>
      <c r="L509" s="106">
        <f t="shared" si="330"/>
        <v>0</v>
      </c>
      <c r="M509" s="154">
        <f t="shared" si="331"/>
        <v>167</v>
      </c>
      <c r="O509" s="66" t="str">
        <f t="shared" si="332"/>
        <v>W</v>
      </c>
      <c r="P509" s="66">
        <f t="shared" si="333"/>
        <v>2</v>
      </c>
      <c r="Q509" s="66">
        <f t="shared" si="334"/>
        <v>2</v>
      </c>
      <c r="R509" s="66">
        <f t="shared" si="317"/>
        <v>1</v>
      </c>
      <c r="S509" s="106">
        <f t="shared" si="335"/>
        <v>2</v>
      </c>
      <c r="T509" s="106">
        <f t="shared" si="336"/>
        <v>3</v>
      </c>
      <c r="U509" s="154">
        <f t="shared" si="337"/>
        <v>563</v>
      </c>
      <c r="W509" s="66" t="str">
        <f t="shared" si="338"/>
        <v>L</v>
      </c>
      <c r="X509" s="66">
        <f t="shared" si="339"/>
        <v>1</v>
      </c>
      <c r="Y509" s="66">
        <f t="shared" si="340"/>
        <v>6</v>
      </c>
      <c r="Z509" s="66">
        <f t="shared" si="341"/>
        <v>2</v>
      </c>
      <c r="AA509" s="106">
        <f t="shared" si="342"/>
        <v>13</v>
      </c>
      <c r="AB509" s="106">
        <f t="shared" si="343"/>
        <v>0</v>
      </c>
      <c r="AC509" s="154">
        <f t="shared" si="344"/>
        <v>-122</v>
      </c>
      <c r="AD509" s="155">
        <f t="shared" si="345"/>
        <v>122</v>
      </c>
      <c r="AF509" s="66" t="str">
        <f t="shared" si="346"/>
        <v>L</v>
      </c>
      <c r="AG509" s="66">
        <f t="shared" si="325"/>
        <v>2</v>
      </c>
      <c r="AH509" s="66">
        <f t="shared" si="347"/>
        <v>5</v>
      </c>
      <c r="AI509" s="66">
        <f t="shared" si="348"/>
        <v>2</v>
      </c>
      <c r="AJ509" s="106">
        <f t="shared" si="349"/>
        <v>8</v>
      </c>
      <c r="AK509" s="106">
        <f t="shared" si="350"/>
        <v>0</v>
      </c>
      <c r="AL509" s="154">
        <f t="shared" si="351"/>
        <v>499</v>
      </c>
      <c r="AM509" s="155">
        <f t="shared" si="352"/>
        <v>525</v>
      </c>
      <c r="AO509" s="66" t="str">
        <f t="shared" si="321"/>
        <v>L</v>
      </c>
      <c r="AP509" s="66">
        <f t="shared" si="318"/>
        <v>2</v>
      </c>
      <c r="AQ509" s="66">
        <f t="shared" si="322"/>
        <v>2</v>
      </c>
      <c r="AR509" s="66">
        <f t="shared" si="323"/>
        <v>1</v>
      </c>
      <c r="AS509" s="106">
        <f t="shared" si="313"/>
        <v>2</v>
      </c>
      <c r="AT509" s="106">
        <f t="shared" si="326"/>
        <v>0</v>
      </c>
      <c r="AU509" s="154">
        <f t="shared" si="324"/>
        <v>-1219</v>
      </c>
    </row>
    <row r="510" spans="1:47">
      <c r="A510" s="197">
        <f t="shared" si="319"/>
        <v>500</v>
      </c>
      <c r="B510" s="198">
        <f>Data!B510</f>
        <v>21</v>
      </c>
      <c r="D510" s="112">
        <f t="shared" si="314"/>
        <v>2</v>
      </c>
      <c r="E510" s="116" t="str">
        <f t="shared" si="315"/>
        <v>C</v>
      </c>
      <c r="G510" s="66" t="str">
        <f t="shared" si="327"/>
        <v>L</v>
      </c>
      <c r="H510" s="66">
        <f t="shared" si="316"/>
        <v>1</v>
      </c>
      <c r="I510" s="66">
        <f t="shared" si="328"/>
        <v>2</v>
      </c>
      <c r="J510" s="66">
        <f t="shared" si="320"/>
        <v>2</v>
      </c>
      <c r="K510" s="106">
        <f t="shared" si="329"/>
        <v>2</v>
      </c>
      <c r="L510" s="106">
        <f t="shared" si="330"/>
        <v>0</v>
      </c>
      <c r="M510" s="154">
        <f t="shared" si="331"/>
        <v>165</v>
      </c>
      <c r="O510" s="66" t="str">
        <f t="shared" si="332"/>
        <v>W</v>
      </c>
      <c r="P510" s="66">
        <f t="shared" si="333"/>
        <v>2</v>
      </c>
      <c r="Q510" s="66">
        <f t="shared" si="334"/>
        <v>2</v>
      </c>
      <c r="R510" s="66">
        <f t="shared" si="317"/>
        <v>2</v>
      </c>
      <c r="S510" s="106">
        <f t="shared" si="335"/>
        <v>2</v>
      </c>
      <c r="T510" s="106">
        <f t="shared" si="336"/>
        <v>6</v>
      </c>
      <c r="U510" s="154">
        <f t="shared" si="337"/>
        <v>567</v>
      </c>
      <c r="W510" s="66" t="str">
        <f t="shared" si="338"/>
        <v>L</v>
      </c>
      <c r="X510" s="66">
        <f t="shared" si="339"/>
        <v>1</v>
      </c>
      <c r="Y510" s="66">
        <f t="shared" si="340"/>
        <v>7</v>
      </c>
      <c r="Z510" s="66">
        <f t="shared" si="341"/>
        <v>1</v>
      </c>
      <c r="AA510" s="106">
        <f t="shared" si="342"/>
        <v>21</v>
      </c>
      <c r="AB510" s="106">
        <f t="shared" si="343"/>
        <v>0</v>
      </c>
      <c r="AC510" s="154">
        <f t="shared" si="344"/>
        <v>-143</v>
      </c>
      <c r="AD510" s="155">
        <f t="shared" si="345"/>
        <v>122</v>
      </c>
      <c r="AF510" s="66" t="str">
        <f t="shared" si="346"/>
        <v>W</v>
      </c>
      <c r="AG510" s="66">
        <f t="shared" si="325"/>
        <v>2</v>
      </c>
      <c r="AH510" s="66">
        <f t="shared" si="347"/>
        <v>6</v>
      </c>
      <c r="AI510" s="66">
        <f t="shared" si="348"/>
        <v>1</v>
      </c>
      <c r="AJ510" s="106">
        <f t="shared" si="349"/>
        <v>13</v>
      </c>
      <c r="AK510" s="106">
        <f t="shared" si="350"/>
        <v>24</v>
      </c>
      <c r="AL510" s="154">
        <f t="shared" si="351"/>
        <v>510</v>
      </c>
      <c r="AM510" s="155">
        <f t="shared" si="352"/>
        <v>525</v>
      </c>
      <c r="AO510" s="66" t="str">
        <f t="shared" si="321"/>
        <v>W</v>
      </c>
      <c r="AP510" s="66">
        <f t="shared" si="318"/>
        <v>2</v>
      </c>
      <c r="AQ510" s="66">
        <f t="shared" si="322"/>
        <v>2</v>
      </c>
      <c r="AR510" s="66">
        <f t="shared" si="323"/>
        <v>2</v>
      </c>
      <c r="AS510" s="106">
        <f t="shared" si="313"/>
        <v>2</v>
      </c>
      <c r="AT510" s="106">
        <f t="shared" si="326"/>
        <v>6</v>
      </c>
      <c r="AU510" s="154">
        <f t="shared" si="324"/>
        <v>-1215</v>
      </c>
    </row>
    <row r="511" spans="1:47" ht="15" thickBot="1">
      <c r="A511" s="199"/>
      <c r="B511" s="200"/>
      <c r="D511" s="113"/>
      <c r="E511" s="117"/>
      <c r="G511" s="66"/>
      <c r="H511" s="66"/>
      <c r="I511" s="66"/>
      <c r="J511" s="66"/>
      <c r="K511" s="106"/>
      <c r="L511" s="106"/>
      <c r="M511" s="154"/>
      <c r="O511" s="66"/>
      <c r="P511" s="66"/>
      <c r="Q511" s="66"/>
      <c r="R511" s="66"/>
      <c r="S511" s="106"/>
      <c r="T511" s="106"/>
      <c r="U511" s="154"/>
      <c r="W511" s="66"/>
      <c r="X511" s="66"/>
      <c r="Y511" s="66"/>
      <c r="Z511" s="66"/>
      <c r="AA511" s="106"/>
      <c r="AB511" s="106"/>
      <c r="AC511" s="154"/>
      <c r="AF511" s="66"/>
      <c r="AG511" s="66"/>
      <c r="AH511" s="66"/>
      <c r="AI511" s="66"/>
      <c r="AJ511" s="106"/>
      <c r="AK511" s="106"/>
      <c r="AL511" s="154"/>
      <c r="AO511" s="66"/>
      <c r="AP511" s="66"/>
      <c r="AQ511" s="66"/>
      <c r="AR511" s="66"/>
      <c r="AS511" s="106"/>
      <c r="AT511" s="106"/>
      <c r="AU511" s="154"/>
    </row>
    <row r="513" spans="7:47">
      <c r="G513" s="66">
        <f>COUNTIF(G11:G510,"W")</f>
        <v>166</v>
      </c>
      <c r="H513" s="66">
        <f>COUNTIF(G11:G510,"L")</f>
        <v>333</v>
      </c>
      <c r="I513" s="66"/>
      <c r="J513" s="66"/>
      <c r="K513" s="106"/>
      <c r="L513" s="106" t="s">
        <v>85</v>
      </c>
      <c r="M513" s="154">
        <f>MAX(M11:M510)</f>
        <v>202</v>
      </c>
      <c r="O513" s="66">
        <f>COUNTIF(O11:O510,"W")</f>
        <v>176</v>
      </c>
      <c r="P513" s="66">
        <f>COUNTIF(O11:O510,"L")</f>
        <v>323</v>
      </c>
      <c r="Q513" s="66"/>
      <c r="R513" s="66"/>
      <c r="S513" s="106"/>
      <c r="T513" s="106" t="s">
        <v>85</v>
      </c>
      <c r="U513" s="154">
        <f>MAX(U11:U510)</f>
        <v>598</v>
      </c>
      <c r="W513" s="66">
        <f>COUNTIF(W11:W510,"W")</f>
        <v>172</v>
      </c>
      <c r="X513" s="66">
        <f>COUNTIF(W11:W510,"L")</f>
        <v>327</v>
      </c>
      <c r="Y513" s="66"/>
      <c r="Z513" s="66"/>
      <c r="AA513" s="106"/>
      <c r="AB513" s="106" t="s">
        <v>85</v>
      </c>
      <c r="AC513" s="154">
        <f>MAX(AC11:AC510)</f>
        <v>122</v>
      </c>
      <c r="AF513" s="66">
        <f>COUNTIF(AF11:AF510,"W")</f>
        <v>163</v>
      </c>
      <c r="AG513" s="66">
        <f>COUNTIF(AF11:AF510,"L")</f>
        <v>336</v>
      </c>
      <c r="AH513" s="66"/>
      <c r="AI513" s="66"/>
      <c r="AJ513" s="106"/>
      <c r="AK513" s="106" t="s">
        <v>85</v>
      </c>
      <c r="AL513" s="154">
        <f>MAX(AL11:AL510)</f>
        <v>525</v>
      </c>
      <c r="AO513" s="66">
        <f>COUNTIF(AO11:AO510,"W")</f>
        <v>163</v>
      </c>
      <c r="AP513" s="66">
        <f>COUNTIF(AO11:AO510,"L")</f>
        <v>336</v>
      </c>
      <c r="AQ513" s="66"/>
      <c r="AR513" s="66"/>
      <c r="AS513" s="106"/>
      <c r="AT513" s="106" t="s">
        <v>85</v>
      </c>
      <c r="AU513" s="154">
        <f>MAX(AU11:AU510)</f>
        <v>2</v>
      </c>
    </row>
    <row r="514" spans="7:47">
      <c r="L514" s="106" t="s">
        <v>84</v>
      </c>
      <c r="M514" s="154">
        <f>MIN(M11:M510)</f>
        <v>-475</v>
      </c>
      <c r="T514" s="106" t="s">
        <v>84</v>
      </c>
      <c r="U514" s="154">
        <f>MIN(U11:U510)</f>
        <v>-100</v>
      </c>
      <c r="AB514" s="106" t="s">
        <v>84</v>
      </c>
      <c r="AC514" s="154">
        <f>MIN(AC11:AC510)</f>
        <v>-239</v>
      </c>
      <c r="AK514" s="106" t="s">
        <v>84</v>
      </c>
      <c r="AL514" s="154">
        <f>MIN(AL11:AL510)</f>
        <v>-346</v>
      </c>
      <c r="AT514" s="106" t="s">
        <v>84</v>
      </c>
      <c r="AU514" s="154">
        <f>MIN(AU11:AU510)</f>
        <v>-1270</v>
      </c>
    </row>
  </sheetData>
  <mergeCells count="5">
    <mergeCell ref="G7:M7"/>
    <mergeCell ref="O7:U7"/>
    <mergeCell ref="W7:AC7"/>
    <mergeCell ref="AF7:AL7"/>
    <mergeCell ref="AO7:AU7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2:AW518"/>
  <sheetViews>
    <sheetView workbookViewId="0">
      <selection activeCell="AG9" sqref="AG9"/>
    </sheetView>
  </sheetViews>
  <sheetFormatPr defaultRowHeight="14.25"/>
  <cols>
    <col min="1" max="1" width="8.625" style="4" customWidth="1"/>
    <col min="2" max="2" width="8.625" style="8" customWidth="1"/>
    <col min="3" max="3" width="3.625" style="71" customWidth="1"/>
    <col min="4" max="4" width="3.625" style="150" customWidth="1"/>
    <col min="5" max="5" width="4.375" customWidth="1"/>
    <col min="6" max="9" width="3.625" style="150" customWidth="1"/>
    <col min="10" max="11" width="3.625" style="14" customWidth="1"/>
    <col min="12" max="12" width="5.625" style="14" customWidth="1"/>
    <col min="13" max="13" width="4.125" customWidth="1"/>
    <col min="14" max="17" width="3.625" style="150" customWidth="1"/>
    <col min="18" max="19" width="3.625" style="14" customWidth="1"/>
    <col min="20" max="20" width="5.625" style="14" customWidth="1"/>
    <col min="21" max="21" width="4.125" customWidth="1"/>
    <col min="22" max="25" width="3.625" style="150" customWidth="1"/>
    <col min="26" max="27" width="3.625" style="14" customWidth="1"/>
    <col min="28" max="28" width="5.625" style="14" customWidth="1"/>
    <col min="29" max="29" width="3.875" style="155" customWidth="1"/>
    <col min="30" max="30" width="3.625" customWidth="1"/>
    <col min="31" max="34" width="3.625" style="150" customWidth="1"/>
    <col min="35" max="36" width="3.625" style="14" customWidth="1"/>
    <col min="37" max="37" width="5.625" style="14" customWidth="1"/>
    <col min="38" max="39" width="3.875" style="155" customWidth="1"/>
    <col min="40" max="43" width="3.625" style="165" customWidth="1"/>
    <col min="44" max="45" width="3.625" style="14" customWidth="1"/>
    <col min="46" max="46" width="5.625" style="14" customWidth="1"/>
    <col min="48" max="49" width="3.625" style="120" customWidth="1"/>
  </cols>
  <sheetData>
    <row r="2" spans="1:49" s="71" customFormat="1">
      <c r="A2" s="4"/>
      <c r="B2" s="8"/>
      <c r="D2" s="163"/>
      <c r="F2" s="163"/>
      <c r="G2" s="163"/>
      <c r="H2" s="163"/>
      <c r="I2" s="163"/>
      <c r="J2" s="14"/>
      <c r="K2" s="14"/>
      <c r="L2" s="14"/>
      <c r="N2" s="163"/>
      <c r="O2" s="163"/>
      <c r="P2" s="163"/>
      <c r="Q2" s="163"/>
      <c r="R2" s="14"/>
      <c r="S2" s="14"/>
      <c r="T2" s="14"/>
      <c r="V2" s="163"/>
      <c r="W2" s="163"/>
      <c r="X2" s="163"/>
      <c r="Y2" s="163"/>
      <c r="Z2" s="14"/>
      <c r="AA2" s="14"/>
      <c r="AB2" s="14"/>
      <c r="AC2" s="155"/>
      <c r="AE2" s="163"/>
      <c r="AF2" s="163"/>
      <c r="AG2" s="163"/>
      <c r="AH2" s="163"/>
      <c r="AI2" s="14"/>
      <c r="AJ2" s="14"/>
      <c r="AK2" s="14"/>
      <c r="AL2" s="155"/>
      <c r="AM2" s="155"/>
      <c r="AN2" s="165"/>
      <c r="AO2" s="165"/>
      <c r="AP2" s="165"/>
      <c r="AQ2" s="165"/>
      <c r="AR2" s="14"/>
      <c r="AS2" s="14"/>
      <c r="AT2" s="14"/>
      <c r="AV2" s="120"/>
      <c r="AW2" s="120"/>
    </row>
    <row r="3" spans="1:49" s="71" customFormat="1">
      <c r="A3" s="4"/>
      <c r="B3" s="8"/>
      <c r="D3" s="163"/>
      <c r="F3" s="163"/>
      <c r="G3" s="163"/>
      <c r="H3" s="163"/>
      <c r="I3" s="163"/>
      <c r="J3" s="14"/>
      <c r="K3" s="14"/>
      <c r="L3" s="14"/>
      <c r="N3" s="163"/>
      <c r="O3" s="163"/>
      <c r="P3" s="163"/>
      <c r="Q3" s="163"/>
      <c r="R3" s="14"/>
      <c r="S3" s="14"/>
      <c r="T3" s="14"/>
      <c r="V3" s="163"/>
      <c r="W3" s="163"/>
      <c r="X3" s="163"/>
      <c r="Y3" s="163"/>
      <c r="Z3" s="14"/>
      <c r="AA3" s="14"/>
      <c r="AB3" s="14"/>
      <c r="AC3" s="155"/>
      <c r="AE3" s="163"/>
      <c r="AF3" s="163"/>
      <c r="AG3" s="163"/>
      <c r="AH3" s="163"/>
      <c r="AI3" s="14"/>
      <c r="AJ3" s="14"/>
      <c r="AK3" s="14"/>
      <c r="AL3" s="155"/>
      <c r="AM3" s="155"/>
      <c r="AN3" s="165"/>
      <c r="AO3" s="165"/>
      <c r="AP3" s="165"/>
      <c r="AQ3" s="165"/>
      <c r="AR3" s="14"/>
      <c r="AS3" s="14"/>
      <c r="AT3" s="14"/>
      <c r="AV3" s="120"/>
      <c r="AW3" s="120"/>
    </row>
    <row r="4" spans="1:49" s="71" customFormat="1">
      <c r="A4" s="4"/>
      <c r="B4" s="8"/>
      <c r="D4" s="163"/>
      <c r="F4" s="163"/>
      <c r="G4" s="163"/>
      <c r="H4" s="163"/>
      <c r="I4" s="163"/>
      <c r="J4" s="14"/>
      <c r="K4" s="14"/>
      <c r="L4" s="14"/>
      <c r="N4" s="163"/>
      <c r="O4" s="163"/>
      <c r="P4" s="163"/>
      <c r="Q4" s="163"/>
      <c r="R4" s="14"/>
      <c r="S4" s="14"/>
      <c r="T4" s="14"/>
      <c r="V4" s="163"/>
      <c r="W4" s="163"/>
      <c r="X4" s="163"/>
      <c r="Y4" s="163"/>
      <c r="Z4" s="14"/>
      <c r="AA4" s="14"/>
      <c r="AB4" s="14"/>
      <c r="AC4" s="155"/>
      <c r="AE4" s="163"/>
      <c r="AF4" s="163"/>
      <c r="AG4" s="163"/>
      <c r="AH4" s="163"/>
      <c r="AI4" s="14"/>
      <c r="AJ4" s="14"/>
      <c r="AK4" s="14"/>
      <c r="AL4" s="155"/>
      <c r="AM4" s="155"/>
      <c r="AN4" s="165"/>
      <c r="AO4" s="165"/>
      <c r="AP4" s="165"/>
      <c r="AQ4" s="165"/>
      <c r="AR4" s="14"/>
      <c r="AS4" s="14"/>
      <c r="AT4" s="14"/>
      <c r="AV4" s="120"/>
      <c r="AW4" s="120"/>
    </row>
    <row r="5" spans="1:49" s="71" customFormat="1">
      <c r="A5" s="4"/>
      <c r="B5" s="8"/>
      <c r="D5" s="163"/>
      <c r="F5" s="163"/>
      <c r="G5" s="163"/>
      <c r="H5" s="163"/>
      <c r="I5" s="163"/>
      <c r="J5" s="14"/>
      <c r="K5" s="14"/>
      <c r="L5" s="14"/>
      <c r="N5" s="163"/>
      <c r="O5" s="163"/>
      <c r="P5" s="163"/>
      <c r="Q5" s="163"/>
      <c r="R5" s="14"/>
      <c r="S5" s="14"/>
      <c r="T5" s="14"/>
      <c r="V5" s="163"/>
      <c r="W5" s="163"/>
      <c r="X5" s="163"/>
      <c r="Y5" s="163"/>
      <c r="Z5" s="14"/>
      <c r="AA5" s="14"/>
      <c r="AB5" s="14"/>
      <c r="AC5" s="155"/>
      <c r="AE5" s="163"/>
      <c r="AF5" s="163"/>
      <c r="AG5" s="163"/>
      <c r="AH5" s="163"/>
      <c r="AI5" s="14"/>
      <c r="AJ5" s="14"/>
      <c r="AK5" s="14"/>
      <c r="AL5" s="155"/>
      <c r="AM5" s="155"/>
      <c r="AN5" s="165"/>
      <c r="AO5" s="165"/>
      <c r="AP5" s="165"/>
      <c r="AQ5" s="165"/>
      <c r="AR5" s="14"/>
      <c r="AS5" s="14"/>
      <c r="AT5" s="14"/>
      <c r="AV5" s="120"/>
      <c r="AW5" s="120"/>
    </row>
    <row r="6" spans="1:49" s="71" customFormat="1">
      <c r="A6" s="4"/>
      <c r="B6" s="8"/>
      <c r="D6" s="150"/>
      <c r="F6" s="150"/>
      <c r="G6" s="150"/>
      <c r="H6" s="150"/>
      <c r="I6" s="150"/>
      <c r="J6" s="14"/>
      <c r="K6" s="14"/>
      <c r="L6" s="14"/>
      <c r="N6" s="150"/>
      <c r="O6" s="150"/>
      <c r="P6" s="150"/>
      <c r="Q6" s="150"/>
      <c r="R6" s="14"/>
      <c r="S6" s="14"/>
      <c r="T6" s="14"/>
      <c r="V6" s="150"/>
      <c r="W6" s="150"/>
      <c r="X6" s="150"/>
      <c r="Y6" s="150"/>
      <c r="Z6" s="14"/>
      <c r="AA6" s="14"/>
      <c r="AB6" s="14"/>
      <c r="AC6" s="155"/>
      <c r="AE6" s="150"/>
      <c r="AF6" s="150"/>
      <c r="AG6" s="150"/>
      <c r="AH6" s="150"/>
      <c r="AI6" s="14"/>
      <c r="AJ6" s="14"/>
      <c r="AK6" s="14"/>
      <c r="AL6" s="155"/>
      <c r="AM6" s="155"/>
      <c r="AN6" s="165"/>
      <c r="AO6" s="165"/>
      <c r="AP6" s="165"/>
      <c r="AQ6" s="165"/>
      <c r="AR6" s="14"/>
      <c r="AS6" s="14"/>
      <c r="AT6" s="14"/>
      <c r="AV6" s="120"/>
      <c r="AW6" s="120"/>
    </row>
    <row r="7" spans="1:49" s="71" customFormat="1">
      <c r="A7" s="4"/>
      <c r="B7" s="8"/>
      <c r="D7" s="150"/>
      <c r="F7" s="676" t="s">
        <v>88</v>
      </c>
      <c r="G7" s="676"/>
      <c r="H7" s="676"/>
      <c r="I7" s="676"/>
      <c r="J7" s="676"/>
      <c r="K7" s="676"/>
      <c r="L7" s="676"/>
      <c r="N7" s="676" t="s">
        <v>89</v>
      </c>
      <c r="O7" s="676"/>
      <c r="P7" s="676"/>
      <c r="Q7" s="676"/>
      <c r="R7" s="676"/>
      <c r="S7" s="676"/>
      <c r="T7" s="676"/>
      <c r="V7" s="676" t="s">
        <v>90</v>
      </c>
      <c r="W7" s="676"/>
      <c r="X7" s="676"/>
      <c r="Y7" s="676"/>
      <c r="Z7" s="676"/>
      <c r="AA7" s="676"/>
      <c r="AB7" s="676"/>
      <c r="AC7" s="155"/>
      <c r="AE7" s="676" t="s">
        <v>92</v>
      </c>
      <c r="AF7" s="676"/>
      <c r="AG7" s="676"/>
      <c r="AH7" s="676"/>
      <c r="AI7" s="676"/>
      <c r="AJ7" s="676"/>
      <c r="AK7" s="676"/>
      <c r="AL7" s="155"/>
      <c r="AM7" s="155"/>
      <c r="AN7" s="676" t="s">
        <v>196</v>
      </c>
      <c r="AO7" s="676"/>
      <c r="AP7" s="676"/>
      <c r="AQ7" s="676"/>
      <c r="AR7" s="676"/>
      <c r="AS7" s="676"/>
      <c r="AT7" s="676"/>
      <c r="AV7" s="120"/>
      <c r="AW7" s="120"/>
    </row>
    <row r="9" spans="1:49" ht="15" thickBot="1">
      <c r="G9" s="151">
        <v>1</v>
      </c>
      <c r="H9" s="151">
        <v>8</v>
      </c>
      <c r="I9" s="137" t="s">
        <v>87</v>
      </c>
      <c r="O9" s="66">
        <f t="shared" ref="O9" si="0">IF(AND(O8&lt;&gt;6,P8=$P$9,Q8=5),O8+1,IF(AND(O8=6,P8=$P$9,Q8=5),1,O8))</f>
        <v>0</v>
      </c>
      <c r="P9" s="151">
        <f>H9</f>
        <v>8</v>
      </c>
      <c r="Q9" s="137" t="s">
        <v>87</v>
      </c>
      <c r="W9" s="151"/>
      <c r="X9" s="151">
        <f>H9</f>
        <v>8</v>
      </c>
      <c r="Y9" s="137" t="s">
        <v>87</v>
      </c>
      <c r="AF9" s="151"/>
      <c r="AG9" s="151">
        <f>H9</f>
        <v>8</v>
      </c>
      <c r="AH9" s="137" t="s">
        <v>87</v>
      </c>
      <c r="AO9" s="161"/>
      <c r="AP9" s="161">
        <f>H9</f>
        <v>8</v>
      </c>
      <c r="AQ9" s="137" t="s">
        <v>87</v>
      </c>
    </row>
    <row r="10" spans="1:49" ht="15" thickBot="1">
      <c r="A10" s="1" t="s">
        <v>0</v>
      </c>
      <c r="B10" s="2" t="s">
        <v>1</v>
      </c>
      <c r="D10" s="72" t="s">
        <v>2</v>
      </c>
      <c r="F10" s="150" t="s">
        <v>9</v>
      </c>
      <c r="G10" s="151" t="s">
        <v>2</v>
      </c>
      <c r="H10" s="152" t="s">
        <v>40</v>
      </c>
      <c r="I10" s="152" t="s">
        <v>86</v>
      </c>
      <c r="J10" s="153" t="s">
        <v>30</v>
      </c>
      <c r="K10" s="153" t="s">
        <v>29</v>
      </c>
      <c r="L10" s="153" t="s">
        <v>4</v>
      </c>
      <c r="N10" s="150" t="s">
        <v>9</v>
      </c>
      <c r="O10" s="151" t="s">
        <v>2</v>
      </c>
      <c r="P10" s="152" t="s">
        <v>40</v>
      </c>
      <c r="Q10" s="152" t="s">
        <v>86</v>
      </c>
      <c r="R10" s="153" t="s">
        <v>30</v>
      </c>
      <c r="S10" s="153" t="s">
        <v>29</v>
      </c>
      <c r="T10" s="153" t="s">
        <v>4</v>
      </c>
      <c r="V10" s="150" t="s">
        <v>9</v>
      </c>
      <c r="W10" s="151" t="s">
        <v>2</v>
      </c>
      <c r="X10" s="152" t="s">
        <v>40</v>
      </c>
      <c r="Y10" s="152" t="s">
        <v>86</v>
      </c>
      <c r="Z10" s="153" t="s">
        <v>30</v>
      </c>
      <c r="AA10" s="153" t="s">
        <v>29</v>
      </c>
      <c r="AB10" s="153" t="s">
        <v>4</v>
      </c>
      <c r="AC10" s="156" t="s">
        <v>91</v>
      </c>
      <c r="AE10" s="150" t="s">
        <v>9</v>
      </c>
      <c r="AF10" s="151" t="s">
        <v>2</v>
      </c>
      <c r="AG10" s="152" t="s">
        <v>40</v>
      </c>
      <c r="AH10" s="152" t="s">
        <v>86</v>
      </c>
      <c r="AI10" s="153" t="s">
        <v>30</v>
      </c>
      <c r="AJ10" s="153" t="s">
        <v>29</v>
      </c>
      <c r="AK10" s="153" t="s">
        <v>4</v>
      </c>
      <c r="AL10" s="156" t="s">
        <v>91</v>
      </c>
      <c r="AM10" s="156"/>
      <c r="AN10" s="165" t="s">
        <v>9</v>
      </c>
      <c r="AO10" s="161" t="s">
        <v>2</v>
      </c>
      <c r="AP10" s="152" t="s">
        <v>40</v>
      </c>
      <c r="AQ10" s="152" t="s">
        <v>86</v>
      </c>
      <c r="AR10" s="153" t="s">
        <v>30</v>
      </c>
      <c r="AS10" s="153" t="s">
        <v>29</v>
      </c>
      <c r="AT10" s="153" t="s">
        <v>4</v>
      </c>
      <c r="AV10" s="120" t="s">
        <v>40</v>
      </c>
      <c r="AW10" s="120" t="s">
        <v>30</v>
      </c>
    </row>
    <row r="11" spans="1:49">
      <c r="A11" s="3">
        <v>1</v>
      </c>
      <c r="B11" s="9">
        <f>Data!B11</f>
        <v>4</v>
      </c>
      <c r="D11" s="73">
        <f>IF($B11=0,0,IF(MOD($B11,6)=0,QUOTIENT($B11,6),QUOTIENT($B11,6)+1))</f>
        <v>1</v>
      </c>
      <c r="F11" s="66"/>
      <c r="G11" s="66">
        <f t="shared" ref="G11:G42" si="1">IF(AND($G$9&lt;&gt;" ",$G$9&gt;0, $G$9 &lt;7),$G$9,1)</f>
        <v>1</v>
      </c>
      <c r="H11" s="66">
        <v>1</v>
      </c>
      <c r="I11" s="66">
        <v>1</v>
      </c>
      <c r="J11" s="106">
        <f>INDEX($AV$11:$AW$25,H11,2)</f>
        <v>1</v>
      </c>
      <c r="K11" s="106">
        <v>0</v>
      </c>
      <c r="L11" s="154">
        <f>-J11</f>
        <v>-1</v>
      </c>
      <c r="N11" s="66"/>
      <c r="O11" s="66">
        <v>1</v>
      </c>
      <c r="P11" s="66">
        <v>1</v>
      </c>
      <c r="Q11" s="66">
        <v>1</v>
      </c>
      <c r="R11" s="106">
        <f t="shared" ref="R11:R74" si="2">INDEX($AV$11:$AW$25,P11,2)</f>
        <v>1</v>
      </c>
      <c r="S11" s="106">
        <v>0</v>
      </c>
      <c r="T11" s="154">
        <f>-R11</f>
        <v>-1</v>
      </c>
      <c r="V11" s="66"/>
      <c r="W11" s="66">
        <v>1</v>
      </c>
      <c r="X11" s="66">
        <v>1</v>
      </c>
      <c r="Y11" s="66">
        <v>1</v>
      </c>
      <c r="Z11" s="106">
        <f t="shared" ref="Z11:Z14" si="3">INDEX($AV$11:$AW$25,X11,2)</f>
        <v>1</v>
      </c>
      <c r="AA11" s="106">
        <v>0</v>
      </c>
      <c r="AB11" s="154">
        <f>-Z11</f>
        <v>-1</v>
      </c>
      <c r="AC11" s="155">
        <f>AB11</f>
        <v>-1</v>
      </c>
      <c r="AE11" s="66"/>
      <c r="AF11" s="66">
        <f>IF($D11=0,AF10,$D11)</f>
        <v>1</v>
      </c>
      <c r="AG11" s="66">
        <v>1</v>
      </c>
      <c r="AH11" s="66">
        <v>1</v>
      </c>
      <c r="AI11" s="106">
        <f t="shared" ref="AI11:AI14" si="4">INDEX($AV$11:$AW$25,AG11,2)</f>
        <v>1</v>
      </c>
      <c r="AJ11" s="106">
        <v>0</v>
      </c>
      <c r="AK11" s="154">
        <f>-AI11</f>
        <v>-1</v>
      </c>
      <c r="AL11" s="155">
        <f>AK11</f>
        <v>-1</v>
      </c>
      <c r="AN11" s="66"/>
      <c r="AO11" s="66">
        <f>IF($D11=0,AO10,$D11)</f>
        <v>1</v>
      </c>
      <c r="AP11" s="66">
        <v>1</v>
      </c>
      <c r="AQ11" s="66">
        <v>1</v>
      </c>
      <c r="AR11" s="106">
        <f t="shared" ref="AR11:AR74" si="5">INDEX($AV$11:$AW$25,AP11,2)</f>
        <v>1</v>
      </c>
      <c r="AS11" s="106">
        <v>0</v>
      </c>
      <c r="AT11" s="154">
        <f>-AR11</f>
        <v>-1</v>
      </c>
      <c r="AV11" s="120">
        <v>1</v>
      </c>
      <c r="AW11" s="120">
        <v>1</v>
      </c>
    </row>
    <row r="12" spans="1:49">
      <c r="A12" s="3">
        <f>A11+1</f>
        <v>2</v>
      </c>
      <c r="B12" s="9">
        <f>Data!B12</f>
        <v>7</v>
      </c>
      <c r="D12" s="73">
        <f t="shared" ref="D12:D75" si="6">IF($B12=0,0,IF(MOD($B12,6)=0,QUOTIENT($B12,6),QUOTIENT($B12,6)+1))</f>
        <v>2</v>
      </c>
      <c r="F12" s="66" t="str">
        <f>IF($D12=G11,"W","L")</f>
        <v>L</v>
      </c>
      <c r="G12" s="66">
        <f t="shared" si="1"/>
        <v>1</v>
      </c>
      <c r="H12" s="66">
        <f>IF(AND(H11=$H$9,I11=5),1,IF(AND(H11&lt;$H$9,I11=5),H11+1,H11))</f>
        <v>1</v>
      </c>
      <c r="I12" s="66">
        <f>IF(I11&lt;5,I11+1,1)</f>
        <v>2</v>
      </c>
      <c r="J12" s="106">
        <f t="shared" ref="J12:J75" si="7">INDEX($AV$11:$AW$25,H12,2)</f>
        <v>1</v>
      </c>
      <c r="K12" s="106">
        <f>IF(F12="W",J11*6,0)</f>
        <v>0</v>
      </c>
      <c r="L12" s="154">
        <f>L11-J12+K12</f>
        <v>-2</v>
      </c>
      <c r="N12" s="66" t="str">
        <f>IF($D12=O11,"W","L")</f>
        <v>L</v>
      </c>
      <c r="O12" s="66">
        <f t="shared" ref="O12:O75" si="8">IF(AND(O11&lt;&gt;6,P11=$P$9,Q11=5),O11+1,IF(AND(O11=6,P11=$P$9,Q11=5),1,O11))</f>
        <v>1</v>
      </c>
      <c r="P12" s="66">
        <f>IF(AND(P11=$P$9,Q11=5),1,IF(AND(P11&lt;$P$9,Q11=5),P11+1,P11))</f>
        <v>1</v>
      </c>
      <c r="Q12" s="66">
        <f>IF(Q11&lt;5,Q11+1,1)</f>
        <v>2</v>
      </c>
      <c r="R12" s="106">
        <f t="shared" si="2"/>
        <v>1</v>
      </c>
      <c r="S12" s="106">
        <f>IF(N12="W",R11*6,0)</f>
        <v>0</v>
      </c>
      <c r="T12" s="154">
        <f>T11-R12+S12</f>
        <v>-2</v>
      </c>
      <c r="V12" s="66" t="str">
        <f>IF($D12=W11,"W","L")</f>
        <v>L</v>
      </c>
      <c r="W12" s="66">
        <f>IF(AB11&gt;AC10,IF(W11&lt;&gt;6,W11+1,1), IF(AND(W11&lt;&gt;6,X11=$X$9,Y11=5),W11+1,IF(AND(W11=6,X11=$X$9,Y11=5),1,W11)))</f>
        <v>1</v>
      </c>
      <c r="X12" s="66">
        <f>IF(AND(X11=$X$9,Y11=5),1,IF(AND(X11&lt;$X$9,Y11=5),X11+1,X11))</f>
        <v>1</v>
      </c>
      <c r="Y12" s="66">
        <f>IF(Y11&lt;5,Y11+1,1)</f>
        <v>2</v>
      </c>
      <c r="Z12" s="106">
        <f t="shared" si="3"/>
        <v>1</v>
      </c>
      <c r="AA12" s="106">
        <f>IF(V12="W",Z11*6,0)</f>
        <v>0</v>
      </c>
      <c r="AB12" s="154">
        <f>AB11-Z12+AA12</f>
        <v>-2</v>
      </c>
      <c r="AC12" s="155">
        <f>IF(AB12&gt;AC11,AB12,AC11)</f>
        <v>-1</v>
      </c>
      <c r="AE12" s="66" t="str">
        <f>IF($D12=AF11,"W","L")</f>
        <v>L</v>
      </c>
      <c r="AF12" s="66">
        <f t="shared" ref="AF12:AF75" si="9">IF($D12=0,AF11,$D12)</f>
        <v>2</v>
      </c>
      <c r="AG12" s="66">
        <f>IF(AND(AG11=$X$9,AH11=5),1,IF(AND(AG11&lt;$X$9,AH11=5),AG11+1,AG11))</f>
        <v>1</v>
      </c>
      <c r="AH12" s="66">
        <f>IF(AH11&lt;5,AH11+1,1)</f>
        <v>2</v>
      </c>
      <c r="AI12" s="106">
        <f t="shared" si="4"/>
        <v>1</v>
      </c>
      <c r="AJ12" s="106">
        <f>IF(AE12="W",AI11*6,0)</f>
        <v>0</v>
      </c>
      <c r="AK12" s="154">
        <f>AK11-AI12+AJ12</f>
        <v>-2</v>
      </c>
      <c r="AL12" s="155">
        <f>IF(AK12&gt;AL11,AK12,AL11)</f>
        <v>-1</v>
      </c>
      <c r="AN12" s="66" t="str">
        <f>IF($D12=AO11,"W","L")</f>
        <v>L</v>
      </c>
      <c r="AO12" s="66">
        <f t="shared" ref="AO12:AO75" si="10">IF($D12=0,AO11,$D12)</f>
        <v>2</v>
      </c>
      <c r="AP12" s="66">
        <f>IF(AND(AP11=$H$9,AQ11=5),1,IF(AND(AP11&lt;$H$9,AQ11=5),AP11+1,AP11))</f>
        <v>1</v>
      </c>
      <c r="AQ12" s="66">
        <f>IF(AQ11&lt;5,AQ11+1,1)</f>
        <v>2</v>
      </c>
      <c r="AR12" s="106">
        <f t="shared" si="5"/>
        <v>1</v>
      </c>
      <c r="AS12" s="106">
        <f>IF(AN12="W",AR11*6,0)</f>
        <v>0</v>
      </c>
      <c r="AT12" s="154">
        <f>AT11-AR12+AS12</f>
        <v>-2</v>
      </c>
      <c r="AV12" s="120">
        <v>2</v>
      </c>
      <c r="AW12" s="120">
        <v>2</v>
      </c>
    </row>
    <row r="13" spans="1:49">
      <c r="A13" s="3">
        <f t="shared" ref="A13:A76" si="11">A12+1</f>
        <v>3</v>
      </c>
      <c r="B13" s="9">
        <f>Data!B13</f>
        <v>3</v>
      </c>
      <c r="D13" s="73">
        <f t="shared" si="6"/>
        <v>1</v>
      </c>
      <c r="F13" s="66" t="str">
        <f t="shared" ref="F13:F76" si="12">IF($D13=G12,"W","L")</f>
        <v>W</v>
      </c>
      <c r="G13" s="66">
        <f t="shared" si="1"/>
        <v>1</v>
      </c>
      <c r="H13" s="66">
        <f t="shared" ref="H13:H76" si="13">IF(AND(H12=$H$9,I12=5),1,IF(AND(H12&lt;$H$9,I12=5),H12+1,H12))</f>
        <v>1</v>
      </c>
      <c r="I13" s="66">
        <f t="shared" ref="I13:I25" si="14">IF(I12&lt;5,I12+1,1)</f>
        <v>3</v>
      </c>
      <c r="J13" s="106">
        <f t="shared" si="7"/>
        <v>1</v>
      </c>
      <c r="K13" s="106">
        <f t="shared" ref="K13:K25" si="15">IF(F13="W",J12*6,0)</f>
        <v>6</v>
      </c>
      <c r="L13" s="154">
        <f t="shared" ref="L13:L25" si="16">L12-J13+K13</f>
        <v>3</v>
      </c>
      <c r="N13" s="66" t="str">
        <f t="shared" ref="N13:N76" si="17">IF($D13=O12,"W","L")</f>
        <v>W</v>
      </c>
      <c r="O13" s="66">
        <f t="shared" si="8"/>
        <v>1</v>
      </c>
      <c r="P13" s="66">
        <f t="shared" ref="P13:P76" si="18">IF(AND(P12=$P$9,Q12=5),1,IF(AND(P12&lt;$P$9,Q12=5),P12+1,P12))</f>
        <v>1</v>
      </c>
      <c r="Q13" s="66">
        <f t="shared" ref="Q13:Q76" si="19">IF(Q12&lt;5,Q12+1,1)</f>
        <v>3</v>
      </c>
      <c r="R13" s="106">
        <f t="shared" si="2"/>
        <v>1</v>
      </c>
      <c r="S13" s="106">
        <f t="shared" ref="S13:S76" si="20">IF(N13="W",R12*6,0)</f>
        <v>6</v>
      </c>
      <c r="T13" s="154">
        <f t="shared" ref="T13:T76" si="21">T12-R13+S13</f>
        <v>3</v>
      </c>
      <c r="V13" s="66" t="str">
        <f t="shared" ref="V13:V76" si="22">IF($D13=W12,"W","L")</f>
        <v>W</v>
      </c>
      <c r="W13" s="66">
        <f>IF(AB12&gt;AC11,IF(W12&lt;&gt;6,W12+1,1), IF(AND(W12&lt;&gt;6,X12=$X$9,Y12=5),W12+1,IF(AND(W12=6,X12=$X$9,Y12=5),1,W12)))</f>
        <v>1</v>
      </c>
      <c r="X13" s="66">
        <f>IF(AB12&gt;AC11,1,IF(AND(X12=$X$9,Y12=5),1,IF(AND(X12&lt;$X$9,Y12=5),X12+1,X12)))</f>
        <v>1</v>
      </c>
      <c r="Y13" s="66">
        <f>IF(AB12&gt;AC11,1,IF(Y12&lt;5,Y12+1,1))</f>
        <v>3</v>
      </c>
      <c r="Z13" s="106">
        <f t="shared" si="3"/>
        <v>1</v>
      </c>
      <c r="AA13" s="106">
        <f t="shared" ref="AA13:AA76" si="23">IF(V13="W",Z12*6,0)</f>
        <v>6</v>
      </c>
      <c r="AB13" s="154">
        <f t="shared" ref="AB13:AB76" si="24">AB12-Z13+AA13</f>
        <v>3</v>
      </c>
      <c r="AC13" s="155">
        <f t="shared" ref="AC13:AC76" si="25">IF(AB13&gt;AC12,AB13,AC12)</f>
        <v>3</v>
      </c>
      <c r="AE13" s="66" t="str">
        <f t="shared" ref="AE13:AE76" si="26">IF($D13=AF12,"W","L")</f>
        <v>L</v>
      </c>
      <c r="AF13" s="66">
        <f t="shared" si="9"/>
        <v>1</v>
      </c>
      <c r="AG13" s="66">
        <f>IF(AK12&gt;AL11,1,IF(AND(AG12=$X$9,AH12=5),1,IF(AND(AG12&lt;$X$9,AH12=5),AG12+1,AG12)))</f>
        <v>1</v>
      </c>
      <c r="AH13" s="66">
        <f>IF(AK12&gt;AL11,1,IF(AH12&lt;5,AH12+1,1))</f>
        <v>3</v>
      </c>
      <c r="AI13" s="106">
        <f t="shared" si="4"/>
        <v>1</v>
      </c>
      <c r="AJ13" s="106">
        <f t="shared" ref="AJ13:AJ76" si="27">IF(AE13="W",AI12*6,0)</f>
        <v>0</v>
      </c>
      <c r="AK13" s="154">
        <f t="shared" ref="AK13:AK76" si="28">AK12-AI13+AJ13</f>
        <v>-3</v>
      </c>
      <c r="AL13" s="155">
        <f t="shared" ref="AL13:AL76" si="29">IF(AK13&gt;AL12,AK13,AL12)</f>
        <v>-1</v>
      </c>
      <c r="AN13" s="66" t="str">
        <f t="shared" ref="AN13:AN76" si="30">IF($D13=AO12,"W","L")</f>
        <v>L</v>
      </c>
      <c r="AO13" s="66">
        <f t="shared" si="10"/>
        <v>1</v>
      </c>
      <c r="AP13" s="66">
        <f t="shared" ref="AP13:AP76" si="31">IF(AND(AP12=$H$9,AQ12=5),1,IF(AND(AP12&lt;$H$9,AQ12=5),AP12+1,AP12))</f>
        <v>1</v>
      </c>
      <c r="AQ13" s="66">
        <f t="shared" ref="AQ13:AQ76" si="32">IF(AQ12&lt;5,AQ12+1,1)</f>
        <v>3</v>
      </c>
      <c r="AR13" s="106">
        <f t="shared" si="5"/>
        <v>1</v>
      </c>
      <c r="AS13" s="106">
        <f t="shared" ref="AS13:AS76" si="33">IF(AN13="W",AR12*6,0)</f>
        <v>0</v>
      </c>
      <c r="AT13" s="154">
        <f t="shared" ref="AT13:AT76" si="34">AT12-AR13+AS13</f>
        <v>-3</v>
      </c>
      <c r="AV13" s="120">
        <v>3</v>
      </c>
      <c r="AW13" s="120">
        <f>AW11+AW12</f>
        <v>3</v>
      </c>
    </row>
    <row r="14" spans="1:49">
      <c r="A14" s="3">
        <f t="shared" si="11"/>
        <v>4</v>
      </c>
      <c r="B14" s="9">
        <f>Data!B14</f>
        <v>24</v>
      </c>
      <c r="D14" s="73">
        <f t="shared" si="6"/>
        <v>4</v>
      </c>
      <c r="F14" s="66" t="str">
        <f t="shared" si="12"/>
        <v>L</v>
      </c>
      <c r="G14" s="66">
        <f t="shared" si="1"/>
        <v>1</v>
      </c>
      <c r="H14" s="66">
        <f t="shared" si="13"/>
        <v>1</v>
      </c>
      <c r="I14" s="66">
        <f t="shared" si="14"/>
        <v>4</v>
      </c>
      <c r="J14" s="106">
        <f t="shared" si="7"/>
        <v>1</v>
      </c>
      <c r="K14" s="106">
        <f t="shared" si="15"/>
        <v>0</v>
      </c>
      <c r="L14" s="154">
        <f t="shared" si="16"/>
        <v>2</v>
      </c>
      <c r="N14" s="66" t="str">
        <f t="shared" si="17"/>
        <v>L</v>
      </c>
      <c r="O14" s="66">
        <f t="shared" si="8"/>
        <v>1</v>
      </c>
      <c r="P14" s="66">
        <f t="shared" si="18"/>
        <v>1</v>
      </c>
      <c r="Q14" s="66">
        <f t="shared" si="19"/>
        <v>4</v>
      </c>
      <c r="R14" s="106">
        <f t="shared" si="2"/>
        <v>1</v>
      </c>
      <c r="S14" s="106">
        <f t="shared" si="20"/>
        <v>0</v>
      </c>
      <c r="T14" s="154">
        <f t="shared" si="21"/>
        <v>2</v>
      </c>
      <c r="V14" s="66" t="str">
        <f t="shared" si="22"/>
        <v>L</v>
      </c>
      <c r="W14" s="66">
        <f t="shared" ref="W14:W77" si="35">IF(AB13&gt;AC12,IF(W13&lt;&gt;6,W13+1,1), IF(AND(W13&lt;&gt;6,X13=$X$9,Y13=5),W13+1,IF(AND(W13=6,X13=$X$9,Y13=5),1,W13)))</f>
        <v>2</v>
      </c>
      <c r="X14" s="66">
        <f t="shared" ref="X14:X77" si="36">IF(AB13&gt;AC12,1,IF(AND(X13=$X$9,Y13=5),1,IF(AND(X13&lt;$X$9,Y13=5),X13+1,X13)))</f>
        <v>1</v>
      </c>
      <c r="Y14" s="66">
        <f t="shared" ref="Y14:Y77" si="37">IF(AB13&gt;AC12,1,IF(Y13&lt;5,Y13+1,1))</f>
        <v>1</v>
      </c>
      <c r="Z14" s="106">
        <f t="shared" si="3"/>
        <v>1</v>
      </c>
      <c r="AA14" s="106">
        <f t="shared" si="23"/>
        <v>0</v>
      </c>
      <c r="AB14" s="154">
        <f t="shared" si="24"/>
        <v>2</v>
      </c>
      <c r="AC14" s="155">
        <f t="shared" si="25"/>
        <v>3</v>
      </c>
      <c r="AE14" s="66" t="str">
        <f t="shared" si="26"/>
        <v>L</v>
      </c>
      <c r="AF14" s="66">
        <f t="shared" si="9"/>
        <v>4</v>
      </c>
      <c r="AG14" s="66">
        <f t="shared" ref="AG14:AG77" si="38">IF(AK13&gt;AL12,1,IF(AND(AG13=$X$9,AH13=5),1,IF(AND(AG13&lt;$X$9,AH13=5),AG13+1,AG13)))</f>
        <v>1</v>
      </c>
      <c r="AH14" s="66">
        <f t="shared" ref="AH14:AH77" si="39">IF(AK13&gt;AL12,1,IF(AH13&lt;5,AH13+1,1))</f>
        <v>4</v>
      </c>
      <c r="AI14" s="106">
        <f t="shared" si="4"/>
        <v>1</v>
      </c>
      <c r="AJ14" s="106">
        <f t="shared" si="27"/>
        <v>0</v>
      </c>
      <c r="AK14" s="154">
        <f t="shared" si="28"/>
        <v>-4</v>
      </c>
      <c r="AL14" s="155">
        <f t="shared" si="29"/>
        <v>-1</v>
      </c>
      <c r="AN14" s="66" t="str">
        <f t="shared" si="30"/>
        <v>L</v>
      </c>
      <c r="AO14" s="66">
        <f t="shared" si="10"/>
        <v>4</v>
      </c>
      <c r="AP14" s="66">
        <f t="shared" si="31"/>
        <v>1</v>
      </c>
      <c r="AQ14" s="66">
        <f t="shared" si="32"/>
        <v>4</v>
      </c>
      <c r="AR14" s="106">
        <f t="shared" si="5"/>
        <v>1</v>
      </c>
      <c r="AS14" s="106">
        <f t="shared" si="33"/>
        <v>0</v>
      </c>
      <c r="AT14" s="154">
        <f t="shared" si="34"/>
        <v>-4</v>
      </c>
      <c r="AV14" s="120">
        <v>4</v>
      </c>
      <c r="AW14" s="120">
        <f t="shared" ref="AW14:AW25" si="40">AW12+AW13</f>
        <v>5</v>
      </c>
    </row>
    <row r="15" spans="1:49">
      <c r="A15" s="3">
        <f t="shared" si="11"/>
        <v>5</v>
      </c>
      <c r="B15" s="9">
        <f>Data!B15</f>
        <v>10</v>
      </c>
      <c r="D15" s="73">
        <f t="shared" si="6"/>
        <v>2</v>
      </c>
      <c r="F15" s="66" t="str">
        <f t="shared" si="12"/>
        <v>L</v>
      </c>
      <c r="G15" s="66">
        <f t="shared" si="1"/>
        <v>1</v>
      </c>
      <c r="H15" s="66">
        <f t="shared" si="13"/>
        <v>1</v>
      </c>
      <c r="I15" s="66">
        <f t="shared" si="14"/>
        <v>5</v>
      </c>
      <c r="J15" s="106">
        <f t="shared" si="7"/>
        <v>1</v>
      </c>
      <c r="K15" s="106">
        <f t="shared" si="15"/>
        <v>0</v>
      </c>
      <c r="L15" s="154">
        <f t="shared" si="16"/>
        <v>1</v>
      </c>
      <c r="N15" s="66" t="str">
        <f t="shared" si="17"/>
        <v>L</v>
      </c>
      <c r="O15" s="66">
        <f t="shared" si="8"/>
        <v>1</v>
      </c>
      <c r="P15" s="66">
        <f t="shared" si="18"/>
        <v>1</v>
      </c>
      <c r="Q15" s="66">
        <f t="shared" si="19"/>
        <v>5</v>
      </c>
      <c r="R15" s="106">
        <f t="shared" si="2"/>
        <v>1</v>
      </c>
      <c r="S15" s="106">
        <f t="shared" si="20"/>
        <v>0</v>
      </c>
      <c r="T15" s="154">
        <f t="shared" si="21"/>
        <v>1</v>
      </c>
      <c r="V15" s="66" t="str">
        <f t="shared" si="22"/>
        <v>W</v>
      </c>
      <c r="W15" s="66">
        <f t="shared" si="35"/>
        <v>2</v>
      </c>
      <c r="X15" s="66">
        <f t="shared" si="36"/>
        <v>1</v>
      </c>
      <c r="Y15" s="66">
        <f t="shared" si="37"/>
        <v>2</v>
      </c>
      <c r="Z15" s="106">
        <f t="shared" ref="Z15:Z46" si="41">INDEX($AV$11:$AW$25,X15,2)</f>
        <v>1</v>
      </c>
      <c r="AA15" s="106">
        <f t="shared" si="23"/>
        <v>6</v>
      </c>
      <c r="AB15" s="154">
        <f t="shared" si="24"/>
        <v>7</v>
      </c>
      <c r="AC15" s="155">
        <f t="shared" si="25"/>
        <v>7</v>
      </c>
      <c r="AE15" s="66" t="str">
        <f t="shared" si="26"/>
        <v>L</v>
      </c>
      <c r="AF15" s="66">
        <f t="shared" si="9"/>
        <v>2</v>
      </c>
      <c r="AG15" s="66">
        <f t="shared" si="38"/>
        <v>1</v>
      </c>
      <c r="AH15" s="66">
        <f t="shared" si="39"/>
        <v>5</v>
      </c>
      <c r="AI15" s="106">
        <f t="shared" ref="AI15:AI46" si="42">INDEX($AV$11:$AW$25,AG15,2)</f>
        <v>1</v>
      </c>
      <c r="AJ15" s="106">
        <f t="shared" si="27"/>
        <v>0</v>
      </c>
      <c r="AK15" s="154">
        <f t="shared" si="28"/>
        <v>-5</v>
      </c>
      <c r="AL15" s="155">
        <f t="shared" si="29"/>
        <v>-1</v>
      </c>
      <c r="AN15" s="66" t="str">
        <f t="shared" si="30"/>
        <v>L</v>
      </c>
      <c r="AO15" s="66">
        <f t="shared" si="10"/>
        <v>2</v>
      </c>
      <c r="AP15" s="66">
        <f t="shared" si="31"/>
        <v>1</v>
      </c>
      <c r="AQ15" s="66">
        <f t="shared" si="32"/>
        <v>5</v>
      </c>
      <c r="AR15" s="106">
        <f t="shared" si="5"/>
        <v>1</v>
      </c>
      <c r="AS15" s="106">
        <f t="shared" si="33"/>
        <v>0</v>
      </c>
      <c r="AT15" s="154">
        <f t="shared" si="34"/>
        <v>-5</v>
      </c>
      <c r="AV15" s="120">
        <v>5</v>
      </c>
      <c r="AW15" s="120">
        <f t="shared" si="40"/>
        <v>8</v>
      </c>
    </row>
    <row r="16" spans="1:49">
      <c r="A16" s="3">
        <f t="shared" si="11"/>
        <v>6</v>
      </c>
      <c r="B16" s="9">
        <f>Data!B16</f>
        <v>34</v>
      </c>
      <c r="D16" s="73">
        <f t="shared" si="6"/>
        <v>6</v>
      </c>
      <c r="F16" s="66" t="str">
        <f t="shared" si="12"/>
        <v>L</v>
      </c>
      <c r="G16" s="66">
        <f t="shared" si="1"/>
        <v>1</v>
      </c>
      <c r="H16" s="66">
        <f t="shared" si="13"/>
        <v>2</v>
      </c>
      <c r="I16" s="66">
        <f t="shared" si="14"/>
        <v>1</v>
      </c>
      <c r="J16" s="106">
        <f t="shared" si="7"/>
        <v>2</v>
      </c>
      <c r="K16" s="106">
        <f t="shared" si="15"/>
        <v>0</v>
      </c>
      <c r="L16" s="154">
        <f t="shared" si="16"/>
        <v>-1</v>
      </c>
      <c r="N16" s="66" t="str">
        <f t="shared" si="17"/>
        <v>L</v>
      </c>
      <c r="O16" s="66">
        <f t="shared" si="8"/>
        <v>1</v>
      </c>
      <c r="P16" s="66">
        <f t="shared" si="18"/>
        <v>2</v>
      </c>
      <c r="Q16" s="66">
        <f t="shared" si="19"/>
        <v>1</v>
      </c>
      <c r="R16" s="106">
        <f t="shared" si="2"/>
        <v>2</v>
      </c>
      <c r="S16" s="106">
        <f t="shared" si="20"/>
        <v>0</v>
      </c>
      <c r="T16" s="154">
        <f t="shared" si="21"/>
        <v>-1</v>
      </c>
      <c r="V16" s="66" t="str">
        <f t="shared" si="22"/>
        <v>L</v>
      </c>
      <c r="W16" s="66">
        <f t="shared" si="35"/>
        <v>3</v>
      </c>
      <c r="X16" s="66">
        <f t="shared" si="36"/>
        <v>1</v>
      </c>
      <c r="Y16" s="66">
        <f t="shared" si="37"/>
        <v>1</v>
      </c>
      <c r="Z16" s="106">
        <f t="shared" si="41"/>
        <v>1</v>
      </c>
      <c r="AA16" s="106">
        <f t="shared" si="23"/>
        <v>0</v>
      </c>
      <c r="AB16" s="154">
        <f t="shared" si="24"/>
        <v>6</v>
      </c>
      <c r="AC16" s="155">
        <f t="shared" si="25"/>
        <v>7</v>
      </c>
      <c r="AE16" s="66" t="str">
        <f t="shared" si="26"/>
        <v>L</v>
      </c>
      <c r="AF16" s="66">
        <f t="shared" si="9"/>
        <v>6</v>
      </c>
      <c r="AG16" s="66">
        <f t="shared" si="38"/>
        <v>2</v>
      </c>
      <c r="AH16" s="66">
        <f t="shared" si="39"/>
        <v>1</v>
      </c>
      <c r="AI16" s="106">
        <f t="shared" si="42"/>
        <v>2</v>
      </c>
      <c r="AJ16" s="106">
        <f t="shared" si="27"/>
        <v>0</v>
      </c>
      <c r="AK16" s="154">
        <f t="shared" si="28"/>
        <v>-7</v>
      </c>
      <c r="AL16" s="155">
        <f t="shared" si="29"/>
        <v>-1</v>
      </c>
      <c r="AN16" s="66" t="str">
        <f t="shared" si="30"/>
        <v>L</v>
      </c>
      <c r="AO16" s="66">
        <f t="shared" si="10"/>
        <v>6</v>
      </c>
      <c r="AP16" s="66">
        <f t="shared" si="31"/>
        <v>2</v>
      </c>
      <c r="AQ16" s="66">
        <f t="shared" si="32"/>
        <v>1</v>
      </c>
      <c r="AR16" s="106">
        <f t="shared" si="5"/>
        <v>2</v>
      </c>
      <c r="AS16" s="106">
        <f t="shared" si="33"/>
        <v>0</v>
      </c>
      <c r="AT16" s="154">
        <f t="shared" si="34"/>
        <v>-7</v>
      </c>
      <c r="AV16" s="120">
        <v>6</v>
      </c>
      <c r="AW16" s="120">
        <f t="shared" si="40"/>
        <v>13</v>
      </c>
    </row>
    <row r="17" spans="1:49">
      <c r="A17" s="3">
        <f t="shared" si="11"/>
        <v>7</v>
      </c>
      <c r="B17" s="9">
        <f>Data!B17</f>
        <v>0</v>
      </c>
      <c r="D17" s="73">
        <f t="shared" si="6"/>
        <v>0</v>
      </c>
      <c r="F17" s="66" t="str">
        <f t="shared" si="12"/>
        <v>L</v>
      </c>
      <c r="G17" s="66">
        <f t="shared" si="1"/>
        <v>1</v>
      </c>
      <c r="H17" s="66">
        <f t="shared" si="13"/>
        <v>2</v>
      </c>
      <c r="I17" s="66">
        <f t="shared" si="14"/>
        <v>2</v>
      </c>
      <c r="J17" s="106">
        <f t="shared" si="7"/>
        <v>2</v>
      </c>
      <c r="K17" s="106">
        <f t="shared" si="15"/>
        <v>0</v>
      </c>
      <c r="L17" s="154">
        <f t="shared" si="16"/>
        <v>-3</v>
      </c>
      <c r="N17" s="66" t="str">
        <f t="shared" si="17"/>
        <v>L</v>
      </c>
      <c r="O17" s="66">
        <f t="shared" si="8"/>
        <v>1</v>
      </c>
      <c r="P17" s="66">
        <f t="shared" si="18"/>
        <v>2</v>
      </c>
      <c r="Q17" s="66">
        <f t="shared" si="19"/>
        <v>2</v>
      </c>
      <c r="R17" s="106">
        <f t="shared" si="2"/>
        <v>2</v>
      </c>
      <c r="S17" s="106">
        <f t="shared" si="20"/>
        <v>0</v>
      </c>
      <c r="T17" s="154">
        <f t="shared" si="21"/>
        <v>-3</v>
      </c>
      <c r="V17" s="66" t="str">
        <f t="shared" si="22"/>
        <v>L</v>
      </c>
      <c r="W17" s="66">
        <f t="shared" si="35"/>
        <v>3</v>
      </c>
      <c r="X17" s="66">
        <f t="shared" si="36"/>
        <v>1</v>
      </c>
      <c r="Y17" s="66">
        <f t="shared" si="37"/>
        <v>2</v>
      </c>
      <c r="Z17" s="106">
        <f t="shared" si="41"/>
        <v>1</v>
      </c>
      <c r="AA17" s="106">
        <f t="shared" si="23"/>
        <v>0</v>
      </c>
      <c r="AB17" s="154">
        <f t="shared" si="24"/>
        <v>5</v>
      </c>
      <c r="AC17" s="155">
        <f t="shared" si="25"/>
        <v>7</v>
      </c>
      <c r="AE17" s="66" t="str">
        <f t="shared" si="26"/>
        <v>L</v>
      </c>
      <c r="AF17" s="66">
        <f t="shared" si="9"/>
        <v>6</v>
      </c>
      <c r="AG17" s="66">
        <f t="shared" si="38"/>
        <v>2</v>
      </c>
      <c r="AH17" s="66">
        <f t="shared" si="39"/>
        <v>2</v>
      </c>
      <c r="AI17" s="106">
        <f t="shared" si="42"/>
        <v>2</v>
      </c>
      <c r="AJ17" s="106">
        <f t="shared" si="27"/>
        <v>0</v>
      </c>
      <c r="AK17" s="154">
        <f t="shared" si="28"/>
        <v>-9</v>
      </c>
      <c r="AL17" s="155">
        <f t="shared" si="29"/>
        <v>-1</v>
      </c>
      <c r="AN17" s="66" t="str">
        <f t="shared" si="30"/>
        <v>L</v>
      </c>
      <c r="AO17" s="66">
        <f t="shared" si="10"/>
        <v>6</v>
      </c>
      <c r="AP17" s="66">
        <f t="shared" si="31"/>
        <v>2</v>
      </c>
      <c r="AQ17" s="66">
        <f t="shared" si="32"/>
        <v>2</v>
      </c>
      <c r="AR17" s="106">
        <f t="shared" si="5"/>
        <v>2</v>
      </c>
      <c r="AS17" s="106">
        <f t="shared" si="33"/>
        <v>0</v>
      </c>
      <c r="AT17" s="154">
        <f t="shared" si="34"/>
        <v>-9</v>
      </c>
      <c r="AV17" s="120">
        <v>7</v>
      </c>
      <c r="AW17" s="120">
        <f t="shared" si="40"/>
        <v>21</v>
      </c>
    </row>
    <row r="18" spans="1:49">
      <c r="A18" s="3">
        <f t="shared" si="11"/>
        <v>8</v>
      </c>
      <c r="B18" s="9">
        <f>Data!B18</f>
        <v>8</v>
      </c>
      <c r="D18" s="73">
        <f t="shared" si="6"/>
        <v>2</v>
      </c>
      <c r="F18" s="66" t="str">
        <f t="shared" si="12"/>
        <v>L</v>
      </c>
      <c r="G18" s="66">
        <f t="shared" si="1"/>
        <v>1</v>
      </c>
      <c r="H18" s="66">
        <f t="shared" si="13"/>
        <v>2</v>
      </c>
      <c r="I18" s="66">
        <f t="shared" si="14"/>
        <v>3</v>
      </c>
      <c r="J18" s="106">
        <f t="shared" si="7"/>
        <v>2</v>
      </c>
      <c r="K18" s="106">
        <f t="shared" si="15"/>
        <v>0</v>
      </c>
      <c r="L18" s="154">
        <f t="shared" si="16"/>
        <v>-5</v>
      </c>
      <c r="N18" s="66" t="str">
        <f t="shared" si="17"/>
        <v>L</v>
      </c>
      <c r="O18" s="66">
        <f t="shared" si="8"/>
        <v>1</v>
      </c>
      <c r="P18" s="66">
        <f t="shared" si="18"/>
        <v>2</v>
      </c>
      <c r="Q18" s="66">
        <f t="shared" si="19"/>
        <v>3</v>
      </c>
      <c r="R18" s="106">
        <f t="shared" si="2"/>
        <v>2</v>
      </c>
      <c r="S18" s="106">
        <f t="shared" si="20"/>
        <v>0</v>
      </c>
      <c r="T18" s="154">
        <f t="shared" si="21"/>
        <v>-5</v>
      </c>
      <c r="V18" s="66" t="str">
        <f t="shared" si="22"/>
        <v>L</v>
      </c>
      <c r="W18" s="66">
        <f t="shared" si="35"/>
        <v>3</v>
      </c>
      <c r="X18" s="66">
        <f t="shared" si="36"/>
        <v>1</v>
      </c>
      <c r="Y18" s="66">
        <f t="shared" si="37"/>
        <v>3</v>
      </c>
      <c r="Z18" s="106">
        <f t="shared" si="41"/>
        <v>1</v>
      </c>
      <c r="AA18" s="106">
        <f t="shared" si="23"/>
        <v>0</v>
      </c>
      <c r="AB18" s="154">
        <f t="shared" si="24"/>
        <v>4</v>
      </c>
      <c r="AC18" s="155">
        <f t="shared" si="25"/>
        <v>7</v>
      </c>
      <c r="AE18" s="66" t="str">
        <f t="shared" si="26"/>
        <v>L</v>
      </c>
      <c r="AF18" s="66">
        <f t="shared" si="9"/>
        <v>2</v>
      </c>
      <c r="AG18" s="66">
        <f t="shared" si="38"/>
        <v>2</v>
      </c>
      <c r="AH18" s="66">
        <f t="shared" si="39"/>
        <v>3</v>
      </c>
      <c r="AI18" s="106">
        <f t="shared" si="42"/>
        <v>2</v>
      </c>
      <c r="AJ18" s="106">
        <f t="shared" si="27"/>
        <v>0</v>
      </c>
      <c r="AK18" s="154">
        <f t="shared" si="28"/>
        <v>-11</v>
      </c>
      <c r="AL18" s="155">
        <f t="shared" si="29"/>
        <v>-1</v>
      </c>
      <c r="AN18" s="66" t="str">
        <f t="shared" si="30"/>
        <v>L</v>
      </c>
      <c r="AO18" s="66">
        <f t="shared" si="10"/>
        <v>2</v>
      </c>
      <c r="AP18" s="66">
        <f t="shared" si="31"/>
        <v>2</v>
      </c>
      <c r="AQ18" s="66">
        <f t="shared" si="32"/>
        <v>3</v>
      </c>
      <c r="AR18" s="106">
        <f t="shared" si="5"/>
        <v>2</v>
      </c>
      <c r="AS18" s="106">
        <f t="shared" si="33"/>
        <v>0</v>
      </c>
      <c r="AT18" s="154">
        <f t="shared" si="34"/>
        <v>-11</v>
      </c>
      <c r="AV18" s="120">
        <v>8</v>
      </c>
      <c r="AW18" s="120">
        <f t="shared" si="40"/>
        <v>34</v>
      </c>
    </row>
    <row r="19" spans="1:49">
      <c r="A19" s="3">
        <f t="shared" si="11"/>
        <v>9</v>
      </c>
      <c r="B19" s="9">
        <f>Data!B19</f>
        <v>17</v>
      </c>
      <c r="D19" s="73">
        <f t="shared" si="6"/>
        <v>3</v>
      </c>
      <c r="F19" s="66" t="str">
        <f t="shared" si="12"/>
        <v>L</v>
      </c>
      <c r="G19" s="66">
        <f t="shared" si="1"/>
        <v>1</v>
      </c>
      <c r="H19" s="66">
        <f t="shared" si="13"/>
        <v>2</v>
      </c>
      <c r="I19" s="66">
        <f t="shared" si="14"/>
        <v>4</v>
      </c>
      <c r="J19" s="106">
        <f t="shared" si="7"/>
        <v>2</v>
      </c>
      <c r="K19" s="106">
        <f t="shared" si="15"/>
        <v>0</v>
      </c>
      <c r="L19" s="154">
        <f t="shared" si="16"/>
        <v>-7</v>
      </c>
      <c r="N19" s="66" t="str">
        <f t="shared" si="17"/>
        <v>L</v>
      </c>
      <c r="O19" s="66">
        <f t="shared" si="8"/>
        <v>1</v>
      </c>
      <c r="P19" s="66">
        <f t="shared" si="18"/>
        <v>2</v>
      </c>
      <c r="Q19" s="66">
        <f t="shared" si="19"/>
        <v>4</v>
      </c>
      <c r="R19" s="106">
        <f t="shared" si="2"/>
        <v>2</v>
      </c>
      <c r="S19" s="106">
        <f t="shared" si="20"/>
        <v>0</v>
      </c>
      <c r="T19" s="154">
        <f t="shared" si="21"/>
        <v>-7</v>
      </c>
      <c r="V19" s="66" t="str">
        <f t="shared" si="22"/>
        <v>W</v>
      </c>
      <c r="W19" s="66">
        <f t="shared" si="35"/>
        <v>3</v>
      </c>
      <c r="X19" s="66">
        <f t="shared" si="36"/>
        <v>1</v>
      </c>
      <c r="Y19" s="66">
        <f t="shared" si="37"/>
        <v>4</v>
      </c>
      <c r="Z19" s="106">
        <f t="shared" si="41"/>
        <v>1</v>
      </c>
      <c r="AA19" s="106">
        <f t="shared" si="23"/>
        <v>6</v>
      </c>
      <c r="AB19" s="154">
        <f t="shared" si="24"/>
        <v>9</v>
      </c>
      <c r="AC19" s="155">
        <f t="shared" si="25"/>
        <v>9</v>
      </c>
      <c r="AE19" s="66" t="str">
        <f t="shared" si="26"/>
        <v>L</v>
      </c>
      <c r="AF19" s="66">
        <f t="shared" si="9"/>
        <v>3</v>
      </c>
      <c r="AG19" s="66">
        <f t="shared" si="38"/>
        <v>2</v>
      </c>
      <c r="AH19" s="66">
        <f t="shared" si="39"/>
        <v>4</v>
      </c>
      <c r="AI19" s="106">
        <f t="shared" si="42"/>
        <v>2</v>
      </c>
      <c r="AJ19" s="106">
        <f t="shared" si="27"/>
        <v>0</v>
      </c>
      <c r="AK19" s="154">
        <f t="shared" si="28"/>
        <v>-13</v>
      </c>
      <c r="AL19" s="155">
        <f t="shared" si="29"/>
        <v>-1</v>
      </c>
      <c r="AN19" s="66" t="str">
        <f t="shared" si="30"/>
        <v>L</v>
      </c>
      <c r="AO19" s="66">
        <f t="shared" si="10"/>
        <v>3</v>
      </c>
      <c r="AP19" s="66">
        <f t="shared" si="31"/>
        <v>2</v>
      </c>
      <c r="AQ19" s="66">
        <f t="shared" si="32"/>
        <v>4</v>
      </c>
      <c r="AR19" s="106">
        <f t="shared" si="5"/>
        <v>2</v>
      </c>
      <c r="AS19" s="106">
        <f t="shared" si="33"/>
        <v>0</v>
      </c>
      <c r="AT19" s="154">
        <f t="shared" si="34"/>
        <v>-13</v>
      </c>
      <c r="AV19" s="120">
        <v>9</v>
      </c>
      <c r="AW19" s="120">
        <f t="shared" si="40"/>
        <v>55</v>
      </c>
    </row>
    <row r="20" spans="1:49">
      <c r="A20" s="3">
        <f t="shared" si="11"/>
        <v>10</v>
      </c>
      <c r="B20" s="9">
        <f>Data!B20</f>
        <v>9</v>
      </c>
      <c r="D20" s="73">
        <f t="shared" si="6"/>
        <v>2</v>
      </c>
      <c r="F20" s="66" t="str">
        <f t="shared" si="12"/>
        <v>L</v>
      </c>
      <c r="G20" s="66">
        <f t="shared" si="1"/>
        <v>1</v>
      </c>
      <c r="H20" s="66">
        <f t="shared" si="13"/>
        <v>2</v>
      </c>
      <c r="I20" s="66">
        <f t="shared" si="14"/>
        <v>5</v>
      </c>
      <c r="J20" s="106">
        <f t="shared" si="7"/>
        <v>2</v>
      </c>
      <c r="K20" s="106">
        <f t="shared" si="15"/>
        <v>0</v>
      </c>
      <c r="L20" s="154">
        <f t="shared" si="16"/>
        <v>-9</v>
      </c>
      <c r="N20" s="66" t="str">
        <f t="shared" si="17"/>
        <v>L</v>
      </c>
      <c r="O20" s="66">
        <f t="shared" si="8"/>
        <v>1</v>
      </c>
      <c r="P20" s="66">
        <f t="shared" si="18"/>
        <v>2</v>
      </c>
      <c r="Q20" s="66">
        <f t="shared" si="19"/>
        <v>5</v>
      </c>
      <c r="R20" s="106">
        <f t="shared" si="2"/>
        <v>2</v>
      </c>
      <c r="S20" s="106">
        <f t="shared" si="20"/>
        <v>0</v>
      </c>
      <c r="T20" s="154">
        <f t="shared" si="21"/>
        <v>-9</v>
      </c>
      <c r="V20" s="66" t="str">
        <f t="shared" si="22"/>
        <v>L</v>
      </c>
      <c r="W20" s="66">
        <f t="shared" si="35"/>
        <v>4</v>
      </c>
      <c r="X20" s="66">
        <f t="shared" si="36"/>
        <v>1</v>
      </c>
      <c r="Y20" s="66">
        <f t="shared" si="37"/>
        <v>1</v>
      </c>
      <c r="Z20" s="106">
        <f t="shared" si="41"/>
        <v>1</v>
      </c>
      <c r="AA20" s="106">
        <f t="shared" si="23"/>
        <v>0</v>
      </c>
      <c r="AB20" s="154">
        <f t="shared" si="24"/>
        <v>8</v>
      </c>
      <c r="AC20" s="155">
        <f t="shared" si="25"/>
        <v>9</v>
      </c>
      <c r="AE20" s="66" t="str">
        <f t="shared" si="26"/>
        <v>L</v>
      </c>
      <c r="AF20" s="66">
        <f t="shared" si="9"/>
        <v>2</v>
      </c>
      <c r="AG20" s="66">
        <f t="shared" si="38"/>
        <v>2</v>
      </c>
      <c r="AH20" s="66">
        <f t="shared" si="39"/>
        <v>5</v>
      </c>
      <c r="AI20" s="106">
        <f t="shared" si="42"/>
        <v>2</v>
      </c>
      <c r="AJ20" s="106">
        <f t="shared" si="27"/>
        <v>0</v>
      </c>
      <c r="AK20" s="154">
        <f t="shared" si="28"/>
        <v>-15</v>
      </c>
      <c r="AL20" s="155">
        <f t="shared" si="29"/>
        <v>-1</v>
      </c>
      <c r="AN20" s="66" t="str">
        <f t="shared" si="30"/>
        <v>L</v>
      </c>
      <c r="AO20" s="66">
        <f t="shared" si="10"/>
        <v>2</v>
      </c>
      <c r="AP20" s="66">
        <f t="shared" si="31"/>
        <v>2</v>
      </c>
      <c r="AQ20" s="66">
        <f t="shared" si="32"/>
        <v>5</v>
      </c>
      <c r="AR20" s="106">
        <f t="shared" si="5"/>
        <v>2</v>
      </c>
      <c r="AS20" s="106">
        <f t="shared" si="33"/>
        <v>0</v>
      </c>
      <c r="AT20" s="154">
        <f t="shared" si="34"/>
        <v>-15</v>
      </c>
      <c r="AV20" s="120">
        <v>10</v>
      </c>
      <c r="AW20" s="120">
        <f t="shared" si="40"/>
        <v>89</v>
      </c>
    </row>
    <row r="21" spans="1:49">
      <c r="A21" s="3">
        <f t="shared" si="11"/>
        <v>11</v>
      </c>
      <c r="B21" s="9">
        <f>Data!B21</f>
        <v>21</v>
      </c>
      <c r="D21" s="73">
        <f t="shared" si="6"/>
        <v>4</v>
      </c>
      <c r="F21" s="66" t="str">
        <f t="shared" si="12"/>
        <v>L</v>
      </c>
      <c r="G21" s="66">
        <f t="shared" si="1"/>
        <v>1</v>
      </c>
      <c r="H21" s="66">
        <f t="shared" si="13"/>
        <v>3</v>
      </c>
      <c r="I21" s="66">
        <f t="shared" si="14"/>
        <v>1</v>
      </c>
      <c r="J21" s="106">
        <f t="shared" si="7"/>
        <v>3</v>
      </c>
      <c r="K21" s="106">
        <f t="shared" si="15"/>
        <v>0</v>
      </c>
      <c r="L21" s="154">
        <f t="shared" si="16"/>
        <v>-12</v>
      </c>
      <c r="N21" s="66" t="str">
        <f t="shared" si="17"/>
        <v>L</v>
      </c>
      <c r="O21" s="66">
        <f t="shared" si="8"/>
        <v>1</v>
      </c>
      <c r="P21" s="66">
        <f t="shared" si="18"/>
        <v>3</v>
      </c>
      <c r="Q21" s="66">
        <f t="shared" si="19"/>
        <v>1</v>
      </c>
      <c r="R21" s="106">
        <f t="shared" si="2"/>
        <v>3</v>
      </c>
      <c r="S21" s="106">
        <f t="shared" si="20"/>
        <v>0</v>
      </c>
      <c r="T21" s="154">
        <f t="shared" si="21"/>
        <v>-12</v>
      </c>
      <c r="V21" s="66" t="str">
        <f t="shared" si="22"/>
        <v>W</v>
      </c>
      <c r="W21" s="66">
        <f t="shared" si="35"/>
        <v>4</v>
      </c>
      <c r="X21" s="66">
        <f t="shared" si="36"/>
        <v>1</v>
      </c>
      <c r="Y21" s="66">
        <f t="shared" si="37"/>
        <v>2</v>
      </c>
      <c r="Z21" s="106">
        <f t="shared" si="41"/>
        <v>1</v>
      </c>
      <c r="AA21" s="106">
        <f t="shared" si="23"/>
        <v>6</v>
      </c>
      <c r="AB21" s="154">
        <f t="shared" si="24"/>
        <v>13</v>
      </c>
      <c r="AC21" s="155">
        <f t="shared" si="25"/>
        <v>13</v>
      </c>
      <c r="AE21" s="66" t="str">
        <f t="shared" si="26"/>
        <v>L</v>
      </c>
      <c r="AF21" s="66">
        <f t="shared" si="9"/>
        <v>4</v>
      </c>
      <c r="AG21" s="66">
        <f t="shared" si="38"/>
        <v>3</v>
      </c>
      <c r="AH21" s="66">
        <f t="shared" si="39"/>
        <v>1</v>
      </c>
      <c r="AI21" s="106">
        <f t="shared" si="42"/>
        <v>3</v>
      </c>
      <c r="AJ21" s="106">
        <f t="shared" si="27"/>
        <v>0</v>
      </c>
      <c r="AK21" s="154">
        <f t="shared" si="28"/>
        <v>-18</v>
      </c>
      <c r="AL21" s="155">
        <f t="shared" si="29"/>
        <v>-1</v>
      </c>
      <c r="AN21" s="66" t="str">
        <f t="shared" si="30"/>
        <v>L</v>
      </c>
      <c r="AO21" s="66">
        <f t="shared" si="10"/>
        <v>4</v>
      </c>
      <c r="AP21" s="66">
        <f t="shared" si="31"/>
        <v>3</v>
      </c>
      <c r="AQ21" s="66">
        <f t="shared" si="32"/>
        <v>1</v>
      </c>
      <c r="AR21" s="106">
        <f t="shared" si="5"/>
        <v>3</v>
      </c>
      <c r="AS21" s="106">
        <f t="shared" si="33"/>
        <v>0</v>
      </c>
      <c r="AT21" s="154">
        <f t="shared" si="34"/>
        <v>-18</v>
      </c>
      <c r="AV21" s="120">
        <v>11</v>
      </c>
      <c r="AW21" s="120">
        <f t="shared" si="40"/>
        <v>144</v>
      </c>
    </row>
    <row r="22" spans="1:49">
      <c r="A22" s="3">
        <f t="shared" si="11"/>
        <v>12</v>
      </c>
      <c r="B22" s="9">
        <f>Data!B22</f>
        <v>32</v>
      </c>
      <c r="D22" s="73">
        <f t="shared" si="6"/>
        <v>6</v>
      </c>
      <c r="F22" s="66" t="str">
        <f t="shared" si="12"/>
        <v>L</v>
      </c>
      <c r="G22" s="66">
        <f t="shared" si="1"/>
        <v>1</v>
      </c>
      <c r="H22" s="66">
        <f t="shared" si="13"/>
        <v>3</v>
      </c>
      <c r="I22" s="66">
        <f t="shared" si="14"/>
        <v>2</v>
      </c>
      <c r="J22" s="106">
        <f t="shared" si="7"/>
        <v>3</v>
      </c>
      <c r="K22" s="106">
        <f t="shared" si="15"/>
        <v>0</v>
      </c>
      <c r="L22" s="154">
        <f t="shared" si="16"/>
        <v>-15</v>
      </c>
      <c r="N22" s="66" t="str">
        <f t="shared" si="17"/>
        <v>L</v>
      </c>
      <c r="O22" s="66">
        <f t="shared" si="8"/>
        <v>1</v>
      </c>
      <c r="P22" s="66">
        <f t="shared" si="18"/>
        <v>3</v>
      </c>
      <c r="Q22" s="66">
        <f t="shared" si="19"/>
        <v>2</v>
      </c>
      <c r="R22" s="106">
        <f t="shared" si="2"/>
        <v>3</v>
      </c>
      <c r="S22" s="106">
        <f t="shared" si="20"/>
        <v>0</v>
      </c>
      <c r="T22" s="154">
        <f t="shared" si="21"/>
        <v>-15</v>
      </c>
      <c r="V22" s="66" t="str">
        <f t="shared" si="22"/>
        <v>L</v>
      </c>
      <c r="W22" s="66">
        <f t="shared" si="35"/>
        <v>5</v>
      </c>
      <c r="X22" s="66">
        <f t="shared" si="36"/>
        <v>1</v>
      </c>
      <c r="Y22" s="66">
        <f t="shared" si="37"/>
        <v>1</v>
      </c>
      <c r="Z22" s="106">
        <f t="shared" si="41"/>
        <v>1</v>
      </c>
      <c r="AA22" s="106">
        <f t="shared" si="23"/>
        <v>0</v>
      </c>
      <c r="AB22" s="154">
        <f t="shared" si="24"/>
        <v>12</v>
      </c>
      <c r="AC22" s="155">
        <f t="shared" si="25"/>
        <v>13</v>
      </c>
      <c r="AE22" s="66" t="str">
        <f t="shared" si="26"/>
        <v>L</v>
      </c>
      <c r="AF22" s="66">
        <f t="shared" si="9"/>
        <v>6</v>
      </c>
      <c r="AG22" s="66">
        <f t="shared" si="38"/>
        <v>3</v>
      </c>
      <c r="AH22" s="66">
        <f t="shared" si="39"/>
        <v>2</v>
      </c>
      <c r="AI22" s="106">
        <f t="shared" si="42"/>
        <v>3</v>
      </c>
      <c r="AJ22" s="106">
        <f t="shared" si="27"/>
        <v>0</v>
      </c>
      <c r="AK22" s="154">
        <f t="shared" si="28"/>
        <v>-21</v>
      </c>
      <c r="AL22" s="155">
        <f t="shared" si="29"/>
        <v>-1</v>
      </c>
      <c r="AN22" s="66" t="str">
        <f t="shared" si="30"/>
        <v>L</v>
      </c>
      <c r="AO22" s="66">
        <f t="shared" si="10"/>
        <v>6</v>
      </c>
      <c r="AP22" s="66">
        <f t="shared" si="31"/>
        <v>3</v>
      </c>
      <c r="AQ22" s="66">
        <f t="shared" si="32"/>
        <v>2</v>
      </c>
      <c r="AR22" s="106">
        <f t="shared" si="5"/>
        <v>3</v>
      </c>
      <c r="AS22" s="106">
        <f t="shared" si="33"/>
        <v>0</v>
      </c>
      <c r="AT22" s="154">
        <f t="shared" si="34"/>
        <v>-21</v>
      </c>
      <c r="AV22" s="120">
        <v>12</v>
      </c>
      <c r="AW22" s="120">
        <f t="shared" si="40"/>
        <v>233</v>
      </c>
    </row>
    <row r="23" spans="1:49">
      <c r="A23" s="3">
        <f t="shared" si="11"/>
        <v>13</v>
      </c>
      <c r="B23" s="9">
        <f>Data!B23</f>
        <v>19</v>
      </c>
      <c r="D23" s="73">
        <f t="shared" si="6"/>
        <v>4</v>
      </c>
      <c r="F23" s="66" t="str">
        <f t="shared" si="12"/>
        <v>L</v>
      </c>
      <c r="G23" s="66">
        <f t="shared" si="1"/>
        <v>1</v>
      </c>
      <c r="H23" s="66">
        <f t="shared" si="13"/>
        <v>3</v>
      </c>
      <c r="I23" s="66">
        <f t="shared" si="14"/>
        <v>3</v>
      </c>
      <c r="J23" s="106">
        <f t="shared" si="7"/>
        <v>3</v>
      </c>
      <c r="K23" s="106">
        <f t="shared" si="15"/>
        <v>0</v>
      </c>
      <c r="L23" s="154">
        <f t="shared" si="16"/>
        <v>-18</v>
      </c>
      <c r="N23" s="66" t="str">
        <f t="shared" si="17"/>
        <v>L</v>
      </c>
      <c r="O23" s="66">
        <f t="shared" si="8"/>
        <v>1</v>
      </c>
      <c r="P23" s="66">
        <f t="shared" si="18"/>
        <v>3</v>
      </c>
      <c r="Q23" s="66">
        <f t="shared" si="19"/>
        <v>3</v>
      </c>
      <c r="R23" s="106">
        <f t="shared" si="2"/>
        <v>3</v>
      </c>
      <c r="S23" s="106">
        <f t="shared" si="20"/>
        <v>0</v>
      </c>
      <c r="T23" s="154">
        <f t="shared" si="21"/>
        <v>-18</v>
      </c>
      <c r="V23" s="66" t="str">
        <f t="shared" si="22"/>
        <v>L</v>
      </c>
      <c r="W23" s="66">
        <f t="shared" si="35"/>
        <v>5</v>
      </c>
      <c r="X23" s="66">
        <f t="shared" si="36"/>
        <v>1</v>
      </c>
      <c r="Y23" s="66">
        <f t="shared" si="37"/>
        <v>2</v>
      </c>
      <c r="Z23" s="106">
        <f t="shared" si="41"/>
        <v>1</v>
      </c>
      <c r="AA23" s="106">
        <f t="shared" si="23"/>
        <v>0</v>
      </c>
      <c r="AB23" s="154">
        <f t="shared" si="24"/>
        <v>11</v>
      </c>
      <c r="AC23" s="155">
        <f t="shared" si="25"/>
        <v>13</v>
      </c>
      <c r="AE23" s="66" t="str">
        <f t="shared" si="26"/>
        <v>L</v>
      </c>
      <c r="AF23" s="66">
        <f t="shared" si="9"/>
        <v>4</v>
      </c>
      <c r="AG23" s="66">
        <f t="shared" si="38"/>
        <v>3</v>
      </c>
      <c r="AH23" s="66">
        <f t="shared" si="39"/>
        <v>3</v>
      </c>
      <c r="AI23" s="106">
        <f t="shared" si="42"/>
        <v>3</v>
      </c>
      <c r="AJ23" s="106">
        <f t="shared" si="27"/>
        <v>0</v>
      </c>
      <c r="AK23" s="154">
        <f t="shared" si="28"/>
        <v>-24</v>
      </c>
      <c r="AL23" s="155">
        <f t="shared" si="29"/>
        <v>-1</v>
      </c>
      <c r="AN23" s="66" t="str">
        <f t="shared" si="30"/>
        <v>L</v>
      </c>
      <c r="AO23" s="66">
        <f t="shared" si="10"/>
        <v>4</v>
      </c>
      <c r="AP23" s="66">
        <f t="shared" si="31"/>
        <v>3</v>
      </c>
      <c r="AQ23" s="66">
        <f t="shared" si="32"/>
        <v>3</v>
      </c>
      <c r="AR23" s="106">
        <f t="shared" si="5"/>
        <v>3</v>
      </c>
      <c r="AS23" s="106">
        <f t="shared" si="33"/>
        <v>0</v>
      </c>
      <c r="AT23" s="154">
        <f t="shared" si="34"/>
        <v>-24</v>
      </c>
      <c r="AV23" s="120">
        <v>13</v>
      </c>
      <c r="AW23" s="120">
        <f t="shared" si="40"/>
        <v>377</v>
      </c>
    </row>
    <row r="24" spans="1:49">
      <c r="A24" s="3">
        <f t="shared" si="11"/>
        <v>14</v>
      </c>
      <c r="B24" s="9">
        <f>Data!B24</f>
        <v>22</v>
      </c>
      <c r="D24" s="73">
        <f t="shared" si="6"/>
        <v>4</v>
      </c>
      <c r="F24" s="66" t="str">
        <f t="shared" si="12"/>
        <v>L</v>
      </c>
      <c r="G24" s="66">
        <f t="shared" si="1"/>
        <v>1</v>
      </c>
      <c r="H24" s="66">
        <f t="shared" si="13"/>
        <v>3</v>
      </c>
      <c r="I24" s="66">
        <f t="shared" si="14"/>
        <v>4</v>
      </c>
      <c r="J24" s="106">
        <f t="shared" si="7"/>
        <v>3</v>
      </c>
      <c r="K24" s="106">
        <f t="shared" si="15"/>
        <v>0</v>
      </c>
      <c r="L24" s="154">
        <f t="shared" si="16"/>
        <v>-21</v>
      </c>
      <c r="N24" s="66" t="str">
        <f t="shared" si="17"/>
        <v>L</v>
      </c>
      <c r="O24" s="66">
        <f t="shared" si="8"/>
        <v>1</v>
      </c>
      <c r="P24" s="66">
        <f t="shared" si="18"/>
        <v>3</v>
      </c>
      <c r="Q24" s="66">
        <f t="shared" si="19"/>
        <v>4</v>
      </c>
      <c r="R24" s="106">
        <f t="shared" si="2"/>
        <v>3</v>
      </c>
      <c r="S24" s="106">
        <f t="shared" si="20"/>
        <v>0</v>
      </c>
      <c r="T24" s="154">
        <f t="shared" si="21"/>
        <v>-21</v>
      </c>
      <c r="V24" s="66" t="str">
        <f t="shared" si="22"/>
        <v>L</v>
      </c>
      <c r="W24" s="66">
        <f t="shared" si="35"/>
        <v>5</v>
      </c>
      <c r="X24" s="66">
        <f t="shared" si="36"/>
        <v>1</v>
      </c>
      <c r="Y24" s="66">
        <f t="shared" si="37"/>
        <v>3</v>
      </c>
      <c r="Z24" s="106">
        <f t="shared" si="41"/>
        <v>1</v>
      </c>
      <c r="AA24" s="106">
        <f t="shared" si="23"/>
        <v>0</v>
      </c>
      <c r="AB24" s="154">
        <f t="shared" si="24"/>
        <v>10</v>
      </c>
      <c r="AC24" s="155">
        <f t="shared" si="25"/>
        <v>13</v>
      </c>
      <c r="AE24" s="66" t="str">
        <f t="shared" si="26"/>
        <v>W</v>
      </c>
      <c r="AF24" s="66">
        <f t="shared" si="9"/>
        <v>4</v>
      </c>
      <c r="AG24" s="66">
        <f t="shared" si="38"/>
        <v>3</v>
      </c>
      <c r="AH24" s="66">
        <f t="shared" si="39"/>
        <v>4</v>
      </c>
      <c r="AI24" s="106">
        <f t="shared" si="42"/>
        <v>3</v>
      </c>
      <c r="AJ24" s="106">
        <f t="shared" si="27"/>
        <v>18</v>
      </c>
      <c r="AK24" s="154">
        <f t="shared" si="28"/>
        <v>-9</v>
      </c>
      <c r="AL24" s="155">
        <f t="shared" si="29"/>
        <v>-1</v>
      </c>
      <c r="AN24" s="66" t="str">
        <f t="shared" si="30"/>
        <v>W</v>
      </c>
      <c r="AO24" s="66">
        <f t="shared" si="10"/>
        <v>4</v>
      </c>
      <c r="AP24" s="66">
        <f t="shared" si="31"/>
        <v>3</v>
      </c>
      <c r="AQ24" s="66">
        <f t="shared" si="32"/>
        <v>4</v>
      </c>
      <c r="AR24" s="106">
        <f t="shared" si="5"/>
        <v>3</v>
      </c>
      <c r="AS24" s="106">
        <f t="shared" si="33"/>
        <v>18</v>
      </c>
      <c r="AT24" s="154">
        <f t="shared" si="34"/>
        <v>-9</v>
      </c>
      <c r="AV24" s="120">
        <v>14</v>
      </c>
      <c r="AW24" s="120">
        <f t="shared" si="40"/>
        <v>610</v>
      </c>
    </row>
    <row r="25" spans="1:49">
      <c r="A25" s="3">
        <f t="shared" si="11"/>
        <v>15</v>
      </c>
      <c r="B25" s="9">
        <f>Data!B25</f>
        <v>10</v>
      </c>
      <c r="D25" s="73">
        <f t="shared" si="6"/>
        <v>2</v>
      </c>
      <c r="F25" s="66" t="str">
        <f t="shared" si="12"/>
        <v>L</v>
      </c>
      <c r="G25" s="66">
        <f t="shared" si="1"/>
        <v>1</v>
      </c>
      <c r="H25" s="66">
        <f t="shared" si="13"/>
        <v>3</v>
      </c>
      <c r="I25" s="66">
        <f t="shared" si="14"/>
        <v>5</v>
      </c>
      <c r="J25" s="106">
        <f t="shared" si="7"/>
        <v>3</v>
      </c>
      <c r="K25" s="106">
        <f t="shared" si="15"/>
        <v>0</v>
      </c>
      <c r="L25" s="154">
        <f t="shared" si="16"/>
        <v>-24</v>
      </c>
      <c r="N25" s="66" t="str">
        <f t="shared" si="17"/>
        <v>L</v>
      </c>
      <c r="O25" s="66">
        <f t="shared" si="8"/>
        <v>1</v>
      </c>
      <c r="P25" s="66">
        <f t="shared" si="18"/>
        <v>3</v>
      </c>
      <c r="Q25" s="66">
        <f t="shared" si="19"/>
        <v>5</v>
      </c>
      <c r="R25" s="106">
        <f t="shared" si="2"/>
        <v>3</v>
      </c>
      <c r="S25" s="106">
        <f t="shared" si="20"/>
        <v>0</v>
      </c>
      <c r="T25" s="154">
        <f t="shared" si="21"/>
        <v>-24</v>
      </c>
      <c r="V25" s="66" t="str">
        <f t="shared" si="22"/>
        <v>L</v>
      </c>
      <c r="W25" s="66">
        <f t="shared" si="35"/>
        <v>5</v>
      </c>
      <c r="X25" s="66">
        <f t="shared" si="36"/>
        <v>1</v>
      </c>
      <c r="Y25" s="66">
        <f t="shared" si="37"/>
        <v>4</v>
      </c>
      <c r="Z25" s="106">
        <f t="shared" si="41"/>
        <v>1</v>
      </c>
      <c r="AA25" s="106">
        <f t="shared" si="23"/>
        <v>0</v>
      </c>
      <c r="AB25" s="154">
        <f t="shared" si="24"/>
        <v>9</v>
      </c>
      <c r="AC25" s="155">
        <f t="shared" si="25"/>
        <v>13</v>
      </c>
      <c r="AE25" s="66" t="str">
        <f t="shared" si="26"/>
        <v>L</v>
      </c>
      <c r="AF25" s="66">
        <f t="shared" si="9"/>
        <v>2</v>
      </c>
      <c r="AG25" s="66">
        <f t="shared" si="38"/>
        <v>3</v>
      </c>
      <c r="AH25" s="66">
        <f t="shared" si="39"/>
        <v>5</v>
      </c>
      <c r="AI25" s="106">
        <f t="shared" si="42"/>
        <v>3</v>
      </c>
      <c r="AJ25" s="106">
        <f t="shared" si="27"/>
        <v>0</v>
      </c>
      <c r="AK25" s="154">
        <f t="shared" si="28"/>
        <v>-12</v>
      </c>
      <c r="AL25" s="155">
        <f t="shared" si="29"/>
        <v>-1</v>
      </c>
      <c r="AN25" s="66" t="str">
        <f t="shared" si="30"/>
        <v>L</v>
      </c>
      <c r="AO25" s="66">
        <f t="shared" si="10"/>
        <v>2</v>
      </c>
      <c r="AP25" s="66">
        <f t="shared" si="31"/>
        <v>3</v>
      </c>
      <c r="AQ25" s="66">
        <f t="shared" si="32"/>
        <v>5</v>
      </c>
      <c r="AR25" s="106">
        <f t="shared" si="5"/>
        <v>3</v>
      </c>
      <c r="AS25" s="106">
        <f t="shared" si="33"/>
        <v>0</v>
      </c>
      <c r="AT25" s="154">
        <f t="shared" si="34"/>
        <v>-12</v>
      </c>
      <c r="AV25" s="120">
        <v>15</v>
      </c>
      <c r="AW25" s="120">
        <f t="shared" si="40"/>
        <v>987</v>
      </c>
    </row>
    <row r="26" spans="1:49">
      <c r="A26" s="3">
        <f t="shared" si="11"/>
        <v>16</v>
      </c>
      <c r="B26" s="9">
        <f>Data!B26</f>
        <v>21</v>
      </c>
      <c r="D26" s="73">
        <f t="shared" si="6"/>
        <v>4</v>
      </c>
      <c r="F26" s="66" t="str">
        <f t="shared" si="12"/>
        <v>L</v>
      </c>
      <c r="G26" s="66">
        <f t="shared" si="1"/>
        <v>1</v>
      </c>
      <c r="H26" s="66">
        <f t="shared" si="13"/>
        <v>4</v>
      </c>
      <c r="I26" s="66">
        <f t="shared" ref="I26:I89" si="43">IF(I25&lt;5,I25+1,1)</f>
        <v>1</v>
      </c>
      <c r="J26" s="106">
        <f t="shared" si="7"/>
        <v>5</v>
      </c>
      <c r="K26" s="106">
        <f t="shared" ref="K26:K89" si="44">IF(F26="W",J25*6,0)</f>
        <v>0</v>
      </c>
      <c r="L26" s="154">
        <f t="shared" ref="L26:L89" si="45">L25-J26+K26</f>
        <v>-29</v>
      </c>
      <c r="N26" s="66" t="str">
        <f t="shared" si="17"/>
        <v>L</v>
      </c>
      <c r="O26" s="66">
        <f t="shared" si="8"/>
        <v>1</v>
      </c>
      <c r="P26" s="66">
        <f t="shared" si="18"/>
        <v>4</v>
      </c>
      <c r="Q26" s="66">
        <f t="shared" si="19"/>
        <v>1</v>
      </c>
      <c r="R26" s="106">
        <f t="shared" si="2"/>
        <v>5</v>
      </c>
      <c r="S26" s="106">
        <f t="shared" si="20"/>
        <v>0</v>
      </c>
      <c r="T26" s="154">
        <f t="shared" si="21"/>
        <v>-29</v>
      </c>
      <c r="V26" s="66" t="str">
        <f t="shared" si="22"/>
        <v>L</v>
      </c>
      <c r="W26" s="66">
        <f t="shared" si="35"/>
        <v>5</v>
      </c>
      <c r="X26" s="66">
        <f t="shared" si="36"/>
        <v>1</v>
      </c>
      <c r="Y26" s="66">
        <f t="shared" si="37"/>
        <v>5</v>
      </c>
      <c r="Z26" s="106">
        <f t="shared" si="41"/>
        <v>1</v>
      </c>
      <c r="AA26" s="106">
        <f t="shared" si="23"/>
        <v>0</v>
      </c>
      <c r="AB26" s="154">
        <f t="shared" si="24"/>
        <v>8</v>
      </c>
      <c r="AC26" s="155">
        <f t="shared" si="25"/>
        <v>13</v>
      </c>
      <c r="AE26" s="66" t="str">
        <f t="shared" si="26"/>
        <v>L</v>
      </c>
      <c r="AF26" s="66">
        <f t="shared" si="9"/>
        <v>4</v>
      </c>
      <c r="AG26" s="66">
        <f t="shared" si="38"/>
        <v>4</v>
      </c>
      <c r="AH26" s="66">
        <f t="shared" si="39"/>
        <v>1</v>
      </c>
      <c r="AI26" s="106">
        <f t="shared" si="42"/>
        <v>5</v>
      </c>
      <c r="AJ26" s="106">
        <f t="shared" si="27"/>
        <v>0</v>
      </c>
      <c r="AK26" s="154">
        <f t="shared" si="28"/>
        <v>-17</v>
      </c>
      <c r="AL26" s="155">
        <f t="shared" si="29"/>
        <v>-1</v>
      </c>
      <c r="AN26" s="66" t="str">
        <f t="shared" si="30"/>
        <v>L</v>
      </c>
      <c r="AO26" s="66">
        <f t="shared" si="10"/>
        <v>4</v>
      </c>
      <c r="AP26" s="66">
        <f t="shared" si="31"/>
        <v>4</v>
      </c>
      <c r="AQ26" s="66">
        <f t="shared" si="32"/>
        <v>1</v>
      </c>
      <c r="AR26" s="106">
        <f t="shared" si="5"/>
        <v>5</v>
      </c>
      <c r="AS26" s="106">
        <f t="shared" si="33"/>
        <v>0</v>
      </c>
      <c r="AT26" s="154">
        <f t="shared" si="34"/>
        <v>-17</v>
      </c>
    </row>
    <row r="27" spans="1:49">
      <c r="A27" s="3">
        <f t="shared" si="11"/>
        <v>17</v>
      </c>
      <c r="B27" s="9">
        <f>Data!B27</f>
        <v>4</v>
      </c>
      <c r="D27" s="73">
        <f t="shared" si="6"/>
        <v>1</v>
      </c>
      <c r="F27" s="66" t="str">
        <f t="shared" si="12"/>
        <v>W</v>
      </c>
      <c r="G27" s="66">
        <f t="shared" si="1"/>
        <v>1</v>
      </c>
      <c r="H27" s="66">
        <f t="shared" si="13"/>
        <v>4</v>
      </c>
      <c r="I27" s="66">
        <f t="shared" si="43"/>
        <v>2</v>
      </c>
      <c r="J27" s="106">
        <f t="shared" si="7"/>
        <v>5</v>
      </c>
      <c r="K27" s="106">
        <f t="shared" si="44"/>
        <v>30</v>
      </c>
      <c r="L27" s="154">
        <f t="shared" si="45"/>
        <v>-4</v>
      </c>
      <c r="N27" s="66" t="str">
        <f t="shared" si="17"/>
        <v>W</v>
      </c>
      <c r="O27" s="66">
        <f t="shared" si="8"/>
        <v>1</v>
      </c>
      <c r="P27" s="66">
        <f t="shared" si="18"/>
        <v>4</v>
      </c>
      <c r="Q27" s="66">
        <f t="shared" si="19"/>
        <v>2</v>
      </c>
      <c r="R27" s="106">
        <f t="shared" si="2"/>
        <v>5</v>
      </c>
      <c r="S27" s="106">
        <f t="shared" si="20"/>
        <v>30</v>
      </c>
      <c r="T27" s="154">
        <f t="shared" si="21"/>
        <v>-4</v>
      </c>
      <c r="V27" s="66" t="str">
        <f t="shared" si="22"/>
        <v>L</v>
      </c>
      <c r="W27" s="66">
        <f t="shared" si="35"/>
        <v>5</v>
      </c>
      <c r="X27" s="66">
        <f t="shared" si="36"/>
        <v>2</v>
      </c>
      <c r="Y27" s="66">
        <f t="shared" si="37"/>
        <v>1</v>
      </c>
      <c r="Z27" s="106">
        <f t="shared" si="41"/>
        <v>2</v>
      </c>
      <c r="AA27" s="106">
        <f t="shared" si="23"/>
        <v>0</v>
      </c>
      <c r="AB27" s="154">
        <f t="shared" si="24"/>
        <v>6</v>
      </c>
      <c r="AC27" s="155">
        <f t="shared" si="25"/>
        <v>13</v>
      </c>
      <c r="AE27" s="66" t="str">
        <f t="shared" si="26"/>
        <v>L</v>
      </c>
      <c r="AF27" s="66">
        <f t="shared" si="9"/>
        <v>1</v>
      </c>
      <c r="AG27" s="66">
        <f t="shared" si="38"/>
        <v>4</v>
      </c>
      <c r="AH27" s="66">
        <f t="shared" si="39"/>
        <v>2</v>
      </c>
      <c r="AI27" s="106">
        <f t="shared" si="42"/>
        <v>5</v>
      </c>
      <c r="AJ27" s="106">
        <f t="shared" si="27"/>
        <v>0</v>
      </c>
      <c r="AK27" s="154">
        <f t="shared" si="28"/>
        <v>-22</v>
      </c>
      <c r="AL27" s="155">
        <f t="shared" si="29"/>
        <v>-1</v>
      </c>
      <c r="AN27" s="66" t="str">
        <f t="shared" si="30"/>
        <v>L</v>
      </c>
      <c r="AO27" s="66">
        <f t="shared" si="10"/>
        <v>1</v>
      </c>
      <c r="AP27" s="66">
        <f t="shared" si="31"/>
        <v>4</v>
      </c>
      <c r="AQ27" s="66">
        <f t="shared" si="32"/>
        <v>2</v>
      </c>
      <c r="AR27" s="106">
        <f t="shared" si="5"/>
        <v>5</v>
      </c>
      <c r="AS27" s="106">
        <f t="shared" si="33"/>
        <v>0</v>
      </c>
      <c r="AT27" s="154">
        <f t="shared" si="34"/>
        <v>-22</v>
      </c>
    </row>
    <row r="28" spans="1:49">
      <c r="A28" s="3">
        <f t="shared" si="11"/>
        <v>18</v>
      </c>
      <c r="B28" s="9">
        <f>Data!B28</f>
        <v>18</v>
      </c>
      <c r="D28" s="73">
        <f t="shared" si="6"/>
        <v>3</v>
      </c>
      <c r="F28" s="66" t="str">
        <f t="shared" si="12"/>
        <v>L</v>
      </c>
      <c r="G28" s="66">
        <f t="shared" si="1"/>
        <v>1</v>
      </c>
      <c r="H28" s="66">
        <f t="shared" si="13"/>
        <v>4</v>
      </c>
      <c r="I28" s="66">
        <f t="shared" si="43"/>
        <v>3</v>
      </c>
      <c r="J28" s="106">
        <f t="shared" si="7"/>
        <v>5</v>
      </c>
      <c r="K28" s="106">
        <f t="shared" si="44"/>
        <v>0</v>
      </c>
      <c r="L28" s="154">
        <f t="shared" si="45"/>
        <v>-9</v>
      </c>
      <c r="N28" s="66" t="str">
        <f t="shared" si="17"/>
        <v>L</v>
      </c>
      <c r="O28" s="66">
        <f t="shared" si="8"/>
        <v>1</v>
      </c>
      <c r="P28" s="66">
        <f t="shared" si="18"/>
        <v>4</v>
      </c>
      <c r="Q28" s="66">
        <f t="shared" si="19"/>
        <v>3</v>
      </c>
      <c r="R28" s="106">
        <f t="shared" si="2"/>
        <v>5</v>
      </c>
      <c r="S28" s="106">
        <f t="shared" si="20"/>
        <v>0</v>
      </c>
      <c r="T28" s="154">
        <f t="shared" si="21"/>
        <v>-9</v>
      </c>
      <c r="V28" s="66" t="str">
        <f t="shared" si="22"/>
        <v>L</v>
      </c>
      <c r="W28" s="66">
        <f t="shared" si="35"/>
        <v>5</v>
      </c>
      <c r="X28" s="66">
        <f t="shared" si="36"/>
        <v>2</v>
      </c>
      <c r="Y28" s="66">
        <f t="shared" si="37"/>
        <v>2</v>
      </c>
      <c r="Z28" s="106">
        <f t="shared" si="41"/>
        <v>2</v>
      </c>
      <c r="AA28" s="106">
        <f t="shared" si="23"/>
        <v>0</v>
      </c>
      <c r="AB28" s="154">
        <f t="shared" si="24"/>
        <v>4</v>
      </c>
      <c r="AC28" s="155">
        <f t="shared" si="25"/>
        <v>13</v>
      </c>
      <c r="AE28" s="66" t="str">
        <f t="shared" si="26"/>
        <v>L</v>
      </c>
      <c r="AF28" s="66">
        <f t="shared" si="9"/>
        <v>3</v>
      </c>
      <c r="AG28" s="66">
        <f t="shared" si="38"/>
        <v>4</v>
      </c>
      <c r="AH28" s="66">
        <f t="shared" si="39"/>
        <v>3</v>
      </c>
      <c r="AI28" s="106">
        <f t="shared" si="42"/>
        <v>5</v>
      </c>
      <c r="AJ28" s="106">
        <f t="shared" si="27"/>
        <v>0</v>
      </c>
      <c r="AK28" s="154">
        <f t="shared" si="28"/>
        <v>-27</v>
      </c>
      <c r="AL28" s="155">
        <f t="shared" si="29"/>
        <v>-1</v>
      </c>
      <c r="AN28" s="66" t="str">
        <f t="shared" si="30"/>
        <v>L</v>
      </c>
      <c r="AO28" s="66">
        <f t="shared" si="10"/>
        <v>3</v>
      </c>
      <c r="AP28" s="66">
        <f t="shared" si="31"/>
        <v>4</v>
      </c>
      <c r="AQ28" s="66">
        <f t="shared" si="32"/>
        <v>3</v>
      </c>
      <c r="AR28" s="106">
        <f t="shared" si="5"/>
        <v>5</v>
      </c>
      <c r="AS28" s="106">
        <f t="shared" si="33"/>
        <v>0</v>
      </c>
      <c r="AT28" s="154">
        <f t="shared" si="34"/>
        <v>-27</v>
      </c>
    </row>
    <row r="29" spans="1:49">
      <c r="A29" s="3">
        <f t="shared" si="11"/>
        <v>19</v>
      </c>
      <c r="B29" s="10">
        <f>Data!B29</f>
        <v>1</v>
      </c>
      <c r="D29" s="73">
        <f t="shared" si="6"/>
        <v>1</v>
      </c>
      <c r="F29" s="66" t="str">
        <f t="shared" si="12"/>
        <v>W</v>
      </c>
      <c r="G29" s="66">
        <f t="shared" si="1"/>
        <v>1</v>
      </c>
      <c r="H29" s="66">
        <f t="shared" si="13"/>
        <v>4</v>
      </c>
      <c r="I29" s="66">
        <f t="shared" si="43"/>
        <v>4</v>
      </c>
      <c r="J29" s="106">
        <f t="shared" si="7"/>
        <v>5</v>
      </c>
      <c r="K29" s="106">
        <f t="shared" si="44"/>
        <v>30</v>
      </c>
      <c r="L29" s="154">
        <f t="shared" si="45"/>
        <v>16</v>
      </c>
      <c r="N29" s="66" t="str">
        <f t="shared" si="17"/>
        <v>W</v>
      </c>
      <c r="O29" s="66">
        <f t="shared" si="8"/>
        <v>1</v>
      </c>
      <c r="P29" s="66">
        <f t="shared" si="18"/>
        <v>4</v>
      </c>
      <c r="Q29" s="66">
        <f t="shared" si="19"/>
        <v>4</v>
      </c>
      <c r="R29" s="106">
        <f t="shared" si="2"/>
        <v>5</v>
      </c>
      <c r="S29" s="106">
        <f t="shared" si="20"/>
        <v>30</v>
      </c>
      <c r="T29" s="154">
        <f t="shared" si="21"/>
        <v>16</v>
      </c>
      <c r="V29" s="66" t="str">
        <f t="shared" si="22"/>
        <v>L</v>
      </c>
      <c r="W29" s="66">
        <f t="shared" si="35"/>
        <v>5</v>
      </c>
      <c r="X29" s="66">
        <f t="shared" si="36"/>
        <v>2</v>
      </c>
      <c r="Y29" s="66">
        <f t="shared" si="37"/>
        <v>3</v>
      </c>
      <c r="Z29" s="106">
        <f t="shared" si="41"/>
        <v>2</v>
      </c>
      <c r="AA29" s="106">
        <f t="shared" si="23"/>
        <v>0</v>
      </c>
      <c r="AB29" s="154">
        <f t="shared" si="24"/>
        <v>2</v>
      </c>
      <c r="AC29" s="155">
        <f t="shared" si="25"/>
        <v>13</v>
      </c>
      <c r="AE29" s="66" t="str">
        <f t="shared" si="26"/>
        <v>L</v>
      </c>
      <c r="AF29" s="66">
        <f t="shared" si="9"/>
        <v>1</v>
      </c>
      <c r="AG29" s="66">
        <f t="shared" si="38"/>
        <v>4</v>
      </c>
      <c r="AH29" s="66">
        <f t="shared" si="39"/>
        <v>4</v>
      </c>
      <c r="AI29" s="106">
        <f t="shared" si="42"/>
        <v>5</v>
      </c>
      <c r="AJ29" s="106">
        <f t="shared" si="27"/>
        <v>0</v>
      </c>
      <c r="AK29" s="154">
        <f t="shared" si="28"/>
        <v>-32</v>
      </c>
      <c r="AL29" s="155">
        <f t="shared" si="29"/>
        <v>-1</v>
      </c>
      <c r="AN29" s="66" t="str">
        <f t="shared" si="30"/>
        <v>L</v>
      </c>
      <c r="AO29" s="66">
        <f t="shared" si="10"/>
        <v>1</v>
      </c>
      <c r="AP29" s="66">
        <f t="shared" si="31"/>
        <v>4</v>
      </c>
      <c r="AQ29" s="66">
        <f t="shared" si="32"/>
        <v>4</v>
      </c>
      <c r="AR29" s="106">
        <f t="shared" si="5"/>
        <v>5</v>
      </c>
      <c r="AS29" s="106">
        <f t="shared" si="33"/>
        <v>0</v>
      </c>
      <c r="AT29" s="154">
        <f t="shared" si="34"/>
        <v>-32</v>
      </c>
    </row>
    <row r="30" spans="1:49">
      <c r="A30" s="3">
        <f t="shared" si="11"/>
        <v>20</v>
      </c>
      <c r="B30" s="11">
        <f>Data!B30</f>
        <v>4</v>
      </c>
      <c r="D30" s="73">
        <f t="shared" si="6"/>
        <v>1</v>
      </c>
      <c r="F30" s="66" t="str">
        <f t="shared" si="12"/>
        <v>W</v>
      </c>
      <c r="G30" s="66">
        <f t="shared" si="1"/>
        <v>1</v>
      </c>
      <c r="H30" s="66">
        <f t="shared" si="13"/>
        <v>4</v>
      </c>
      <c r="I30" s="66">
        <f t="shared" si="43"/>
        <v>5</v>
      </c>
      <c r="J30" s="106">
        <f t="shared" si="7"/>
        <v>5</v>
      </c>
      <c r="K30" s="106">
        <f t="shared" si="44"/>
        <v>30</v>
      </c>
      <c r="L30" s="154">
        <f t="shared" si="45"/>
        <v>41</v>
      </c>
      <c r="N30" s="66" t="str">
        <f t="shared" si="17"/>
        <v>W</v>
      </c>
      <c r="O30" s="66">
        <f t="shared" si="8"/>
        <v>1</v>
      </c>
      <c r="P30" s="66">
        <f t="shared" si="18"/>
        <v>4</v>
      </c>
      <c r="Q30" s="66">
        <f t="shared" si="19"/>
        <v>5</v>
      </c>
      <c r="R30" s="106">
        <f t="shared" si="2"/>
        <v>5</v>
      </c>
      <c r="S30" s="106">
        <f t="shared" si="20"/>
        <v>30</v>
      </c>
      <c r="T30" s="154">
        <f t="shared" si="21"/>
        <v>41</v>
      </c>
      <c r="V30" s="66" t="str">
        <f t="shared" si="22"/>
        <v>L</v>
      </c>
      <c r="W30" s="66">
        <f t="shared" si="35"/>
        <v>5</v>
      </c>
      <c r="X30" s="66">
        <f t="shared" si="36"/>
        <v>2</v>
      </c>
      <c r="Y30" s="66">
        <f t="shared" si="37"/>
        <v>4</v>
      </c>
      <c r="Z30" s="106">
        <f t="shared" si="41"/>
        <v>2</v>
      </c>
      <c r="AA30" s="106">
        <f t="shared" si="23"/>
        <v>0</v>
      </c>
      <c r="AB30" s="154">
        <f t="shared" si="24"/>
        <v>0</v>
      </c>
      <c r="AC30" s="155">
        <f t="shared" si="25"/>
        <v>13</v>
      </c>
      <c r="AE30" s="66" t="str">
        <f t="shared" si="26"/>
        <v>W</v>
      </c>
      <c r="AF30" s="66">
        <f t="shared" si="9"/>
        <v>1</v>
      </c>
      <c r="AG30" s="66">
        <f t="shared" si="38"/>
        <v>4</v>
      </c>
      <c r="AH30" s="66">
        <f t="shared" si="39"/>
        <v>5</v>
      </c>
      <c r="AI30" s="106">
        <f t="shared" si="42"/>
        <v>5</v>
      </c>
      <c r="AJ30" s="106">
        <f t="shared" si="27"/>
        <v>30</v>
      </c>
      <c r="AK30" s="154">
        <f t="shared" si="28"/>
        <v>-7</v>
      </c>
      <c r="AL30" s="155">
        <f t="shared" si="29"/>
        <v>-1</v>
      </c>
      <c r="AN30" s="66" t="str">
        <f t="shared" si="30"/>
        <v>W</v>
      </c>
      <c r="AO30" s="66">
        <f t="shared" si="10"/>
        <v>1</v>
      </c>
      <c r="AP30" s="66">
        <f t="shared" si="31"/>
        <v>4</v>
      </c>
      <c r="AQ30" s="66">
        <f t="shared" si="32"/>
        <v>5</v>
      </c>
      <c r="AR30" s="106">
        <f t="shared" si="5"/>
        <v>5</v>
      </c>
      <c r="AS30" s="106">
        <f t="shared" si="33"/>
        <v>30</v>
      </c>
      <c r="AT30" s="154">
        <f t="shared" si="34"/>
        <v>-7</v>
      </c>
    </row>
    <row r="31" spans="1:49">
      <c r="A31" s="3">
        <f t="shared" si="11"/>
        <v>21</v>
      </c>
      <c r="B31" s="9">
        <f>Data!B31</f>
        <v>2</v>
      </c>
      <c r="D31" s="73">
        <f t="shared" si="6"/>
        <v>1</v>
      </c>
      <c r="F31" s="66" t="str">
        <f t="shared" si="12"/>
        <v>W</v>
      </c>
      <c r="G31" s="66">
        <f t="shared" si="1"/>
        <v>1</v>
      </c>
      <c r="H31" s="66">
        <f t="shared" si="13"/>
        <v>5</v>
      </c>
      <c r="I31" s="66">
        <f t="shared" si="43"/>
        <v>1</v>
      </c>
      <c r="J31" s="106">
        <f t="shared" si="7"/>
        <v>8</v>
      </c>
      <c r="K31" s="106">
        <f t="shared" si="44"/>
        <v>30</v>
      </c>
      <c r="L31" s="154">
        <f t="shared" si="45"/>
        <v>63</v>
      </c>
      <c r="N31" s="66" t="str">
        <f t="shared" si="17"/>
        <v>W</v>
      </c>
      <c r="O31" s="66">
        <f t="shared" si="8"/>
        <v>1</v>
      </c>
      <c r="P31" s="66">
        <f t="shared" si="18"/>
        <v>5</v>
      </c>
      <c r="Q31" s="66">
        <f t="shared" si="19"/>
        <v>1</v>
      </c>
      <c r="R31" s="106">
        <f t="shared" si="2"/>
        <v>8</v>
      </c>
      <c r="S31" s="106">
        <f t="shared" si="20"/>
        <v>30</v>
      </c>
      <c r="T31" s="154">
        <f t="shared" si="21"/>
        <v>63</v>
      </c>
      <c r="V31" s="66" t="str">
        <f t="shared" si="22"/>
        <v>L</v>
      </c>
      <c r="W31" s="66">
        <f t="shared" si="35"/>
        <v>5</v>
      </c>
      <c r="X31" s="66">
        <f t="shared" si="36"/>
        <v>2</v>
      </c>
      <c r="Y31" s="66">
        <f t="shared" si="37"/>
        <v>5</v>
      </c>
      <c r="Z31" s="106">
        <f t="shared" si="41"/>
        <v>2</v>
      </c>
      <c r="AA31" s="106">
        <f t="shared" si="23"/>
        <v>0</v>
      </c>
      <c r="AB31" s="154">
        <f t="shared" si="24"/>
        <v>-2</v>
      </c>
      <c r="AC31" s="155">
        <f t="shared" si="25"/>
        <v>13</v>
      </c>
      <c r="AE31" s="66" t="str">
        <f t="shared" si="26"/>
        <v>W</v>
      </c>
      <c r="AF31" s="66">
        <f t="shared" si="9"/>
        <v>1</v>
      </c>
      <c r="AG31" s="66">
        <f t="shared" si="38"/>
        <v>5</v>
      </c>
      <c r="AH31" s="66">
        <f t="shared" si="39"/>
        <v>1</v>
      </c>
      <c r="AI31" s="106">
        <f t="shared" si="42"/>
        <v>8</v>
      </c>
      <c r="AJ31" s="106">
        <f t="shared" si="27"/>
        <v>30</v>
      </c>
      <c r="AK31" s="154">
        <f t="shared" si="28"/>
        <v>15</v>
      </c>
      <c r="AL31" s="155">
        <f t="shared" si="29"/>
        <v>15</v>
      </c>
      <c r="AN31" s="66" t="str">
        <f t="shared" si="30"/>
        <v>W</v>
      </c>
      <c r="AO31" s="66">
        <f t="shared" si="10"/>
        <v>1</v>
      </c>
      <c r="AP31" s="66">
        <f t="shared" si="31"/>
        <v>5</v>
      </c>
      <c r="AQ31" s="66">
        <f t="shared" si="32"/>
        <v>1</v>
      </c>
      <c r="AR31" s="106">
        <f t="shared" si="5"/>
        <v>8</v>
      </c>
      <c r="AS31" s="106">
        <f t="shared" si="33"/>
        <v>30</v>
      </c>
      <c r="AT31" s="154">
        <f t="shared" si="34"/>
        <v>15</v>
      </c>
    </row>
    <row r="32" spans="1:49">
      <c r="A32" s="3">
        <f t="shared" si="11"/>
        <v>22</v>
      </c>
      <c r="B32" s="9">
        <f>Data!B32</f>
        <v>34</v>
      </c>
      <c r="D32" s="73">
        <f t="shared" si="6"/>
        <v>6</v>
      </c>
      <c r="F32" s="66" t="str">
        <f t="shared" si="12"/>
        <v>L</v>
      </c>
      <c r="G32" s="66">
        <f t="shared" si="1"/>
        <v>1</v>
      </c>
      <c r="H32" s="66">
        <f t="shared" si="13"/>
        <v>5</v>
      </c>
      <c r="I32" s="66">
        <f t="shared" si="43"/>
        <v>2</v>
      </c>
      <c r="J32" s="106">
        <f t="shared" si="7"/>
        <v>8</v>
      </c>
      <c r="K32" s="106">
        <f t="shared" si="44"/>
        <v>0</v>
      </c>
      <c r="L32" s="154">
        <f t="shared" si="45"/>
        <v>55</v>
      </c>
      <c r="N32" s="66" t="str">
        <f t="shared" si="17"/>
        <v>L</v>
      </c>
      <c r="O32" s="66">
        <f t="shared" si="8"/>
        <v>1</v>
      </c>
      <c r="P32" s="66">
        <f t="shared" si="18"/>
        <v>5</v>
      </c>
      <c r="Q32" s="66">
        <f t="shared" si="19"/>
        <v>2</v>
      </c>
      <c r="R32" s="106">
        <f t="shared" si="2"/>
        <v>8</v>
      </c>
      <c r="S32" s="106">
        <f t="shared" si="20"/>
        <v>0</v>
      </c>
      <c r="T32" s="154">
        <f t="shared" si="21"/>
        <v>55</v>
      </c>
      <c r="V32" s="66" t="str">
        <f t="shared" si="22"/>
        <v>L</v>
      </c>
      <c r="W32" s="66">
        <f t="shared" si="35"/>
        <v>5</v>
      </c>
      <c r="X32" s="66">
        <f t="shared" si="36"/>
        <v>3</v>
      </c>
      <c r="Y32" s="66">
        <f t="shared" si="37"/>
        <v>1</v>
      </c>
      <c r="Z32" s="106">
        <f t="shared" si="41"/>
        <v>3</v>
      </c>
      <c r="AA32" s="106">
        <f t="shared" si="23"/>
        <v>0</v>
      </c>
      <c r="AB32" s="154">
        <f t="shared" si="24"/>
        <v>-5</v>
      </c>
      <c r="AC32" s="155">
        <f t="shared" si="25"/>
        <v>13</v>
      </c>
      <c r="AE32" s="66" t="str">
        <f t="shared" si="26"/>
        <v>L</v>
      </c>
      <c r="AF32" s="66">
        <f t="shared" si="9"/>
        <v>6</v>
      </c>
      <c r="AG32" s="66">
        <f t="shared" si="38"/>
        <v>1</v>
      </c>
      <c r="AH32" s="66">
        <f t="shared" si="39"/>
        <v>1</v>
      </c>
      <c r="AI32" s="106">
        <f t="shared" si="42"/>
        <v>1</v>
      </c>
      <c r="AJ32" s="106">
        <f t="shared" si="27"/>
        <v>0</v>
      </c>
      <c r="AK32" s="154">
        <f t="shared" si="28"/>
        <v>14</v>
      </c>
      <c r="AL32" s="155">
        <f t="shared" si="29"/>
        <v>15</v>
      </c>
      <c r="AN32" s="66" t="str">
        <f t="shared" si="30"/>
        <v>L</v>
      </c>
      <c r="AO32" s="66">
        <f t="shared" si="10"/>
        <v>6</v>
      </c>
      <c r="AP32" s="66">
        <f t="shared" si="31"/>
        <v>5</v>
      </c>
      <c r="AQ32" s="66">
        <f t="shared" si="32"/>
        <v>2</v>
      </c>
      <c r="AR32" s="106">
        <f t="shared" si="5"/>
        <v>8</v>
      </c>
      <c r="AS32" s="106">
        <f t="shared" si="33"/>
        <v>0</v>
      </c>
      <c r="AT32" s="154">
        <f t="shared" si="34"/>
        <v>7</v>
      </c>
    </row>
    <row r="33" spans="1:46">
      <c r="A33" s="3">
        <f t="shared" si="11"/>
        <v>23</v>
      </c>
      <c r="B33" s="9">
        <f>Data!B33</f>
        <v>15</v>
      </c>
      <c r="D33" s="73">
        <f t="shared" si="6"/>
        <v>3</v>
      </c>
      <c r="F33" s="66" t="str">
        <f t="shared" si="12"/>
        <v>L</v>
      </c>
      <c r="G33" s="66">
        <f t="shared" si="1"/>
        <v>1</v>
      </c>
      <c r="H33" s="66">
        <f t="shared" si="13"/>
        <v>5</v>
      </c>
      <c r="I33" s="66">
        <f t="shared" si="43"/>
        <v>3</v>
      </c>
      <c r="J33" s="106">
        <f t="shared" si="7"/>
        <v>8</v>
      </c>
      <c r="K33" s="106">
        <f t="shared" si="44"/>
        <v>0</v>
      </c>
      <c r="L33" s="154">
        <f t="shared" si="45"/>
        <v>47</v>
      </c>
      <c r="N33" s="66" t="str">
        <f t="shared" si="17"/>
        <v>L</v>
      </c>
      <c r="O33" s="66">
        <f t="shared" si="8"/>
        <v>1</v>
      </c>
      <c r="P33" s="66">
        <f t="shared" si="18"/>
        <v>5</v>
      </c>
      <c r="Q33" s="66">
        <f t="shared" si="19"/>
        <v>3</v>
      </c>
      <c r="R33" s="106">
        <f t="shared" si="2"/>
        <v>8</v>
      </c>
      <c r="S33" s="106">
        <f t="shared" si="20"/>
        <v>0</v>
      </c>
      <c r="T33" s="154">
        <f t="shared" si="21"/>
        <v>47</v>
      </c>
      <c r="V33" s="66" t="str">
        <f t="shared" si="22"/>
        <v>L</v>
      </c>
      <c r="W33" s="66">
        <f t="shared" si="35"/>
        <v>5</v>
      </c>
      <c r="X33" s="66">
        <f t="shared" si="36"/>
        <v>3</v>
      </c>
      <c r="Y33" s="66">
        <f t="shared" si="37"/>
        <v>2</v>
      </c>
      <c r="Z33" s="106">
        <f t="shared" si="41"/>
        <v>3</v>
      </c>
      <c r="AA33" s="106">
        <f t="shared" si="23"/>
        <v>0</v>
      </c>
      <c r="AB33" s="154">
        <f t="shared" si="24"/>
        <v>-8</v>
      </c>
      <c r="AC33" s="155">
        <f t="shared" si="25"/>
        <v>13</v>
      </c>
      <c r="AE33" s="66" t="str">
        <f t="shared" si="26"/>
        <v>L</v>
      </c>
      <c r="AF33" s="66">
        <f t="shared" si="9"/>
        <v>3</v>
      </c>
      <c r="AG33" s="66">
        <f t="shared" si="38"/>
        <v>1</v>
      </c>
      <c r="AH33" s="66">
        <f t="shared" si="39"/>
        <v>2</v>
      </c>
      <c r="AI33" s="106">
        <f t="shared" si="42"/>
        <v>1</v>
      </c>
      <c r="AJ33" s="106">
        <f t="shared" si="27"/>
        <v>0</v>
      </c>
      <c r="AK33" s="154">
        <f t="shared" si="28"/>
        <v>13</v>
      </c>
      <c r="AL33" s="155">
        <f t="shared" si="29"/>
        <v>15</v>
      </c>
      <c r="AN33" s="66" t="str">
        <f t="shared" si="30"/>
        <v>L</v>
      </c>
      <c r="AO33" s="66">
        <f t="shared" si="10"/>
        <v>3</v>
      </c>
      <c r="AP33" s="66">
        <f t="shared" si="31"/>
        <v>5</v>
      </c>
      <c r="AQ33" s="66">
        <f t="shared" si="32"/>
        <v>3</v>
      </c>
      <c r="AR33" s="106">
        <f t="shared" si="5"/>
        <v>8</v>
      </c>
      <c r="AS33" s="106">
        <f t="shared" si="33"/>
        <v>0</v>
      </c>
      <c r="AT33" s="154">
        <f t="shared" si="34"/>
        <v>-1</v>
      </c>
    </row>
    <row r="34" spans="1:46">
      <c r="A34" s="3">
        <f t="shared" si="11"/>
        <v>24</v>
      </c>
      <c r="B34" s="9">
        <f>Data!B34</f>
        <v>34</v>
      </c>
      <c r="D34" s="73">
        <f t="shared" si="6"/>
        <v>6</v>
      </c>
      <c r="F34" s="66" t="str">
        <f t="shared" si="12"/>
        <v>L</v>
      </c>
      <c r="G34" s="66">
        <f t="shared" si="1"/>
        <v>1</v>
      </c>
      <c r="H34" s="66">
        <f t="shared" si="13"/>
        <v>5</v>
      </c>
      <c r="I34" s="66">
        <f t="shared" si="43"/>
        <v>4</v>
      </c>
      <c r="J34" s="106">
        <f t="shared" si="7"/>
        <v>8</v>
      </c>
      <c r="K34" s="106">
        <f t="shared" si="44"/>
        <v>0</v>
      </c>
      <c r="L34" s="154">
        <f t="shared" si="45"/>
        <v>39</v>
      </c>
      <c r="N34" s="66" t="str">
        <f t="shared" si="17"/>
        <v>L</v>
      </c>
      <c r="O34" s="66">
        <f t="shared" si="8"/>
        <v>1</v>
      </c>
      <c r="P34" s="66">
        <f t="shared" si="18"/>
        <v>5</v>
      </c>
      <c r="Q34" s="66">
        <f t="shared" si="19"/>
        <v>4</v>
      </c>
      <c r="R34" s="106">
        <f t="shared" si="2"/>
        <v>8</v>
      </c>
      <c r="S34" s="106">
        <f t="shared" si="20"/>
        <v>0</v>
      </c>
      <c r="T34" s="154">
        <f t="shared" si="21"/>
        <v>39</v>
      </c>
      <c r="V34" s="66" t="str">
        <f t="shared" si="22"/>
        <v>L</v>
      </c>
      <c r="W34" s="66">
        <f t="shared" si="35"/>
        <v>5</v>
      </c>
      <c r="X34" s="66">
        <f t="shared" si="36"/>
        <v>3</v>
      </c>
      <c r="Y34" s="66">
        <f t="shared" si="37"/>
        <v>3</v>
      </c>
      <c r="Z34" s="106">
        <f t="shared" si="41"/>
        <v>3</v>
      </c>
      <c r="AA34" s="106">
        <f t="shared" si="23"/>
        <v>0</v>
      </c>
      <c r="AB34" s="154">
        <f t="shared" si="24"/>
        <v>-11</v>
      </c>
      <c r="AC34" s="155">
        <f t="shared" si="25"/>
        <v>13</v>
      </c>
      <c r="AE34" s="66" t="str">
        <f t="shared" si="26"/>
        <v>L</v>
      </c>
      <c r="AF34" s="66">
        <f t="shared" si="9"/>
        <v>6</v>
      </c>
      <c r="AG34" s="66">
        <f t="shared" si="38"/>
        <v>1</v>
      </c>
      <c r="AH34" s="66">
        <f t="shared" si="39"/>
        <v>3</v>
      </c>
      <c r="AI34" s="106">
        <f t="shared" si="42"/>
        <v>1</v>
      </c>
      <c r="AJ34" s="106">
        <f t="shared" si="27"/>
        <v>0</v>
      </c>
      <c r="AK34" s="154">
        <f t="shared" si="28"/>
        <v>12</v>
      </c>
      <c r="AL34" s="155">
        <f t="shared" si="29"/>
        <v>15</v>
      </c>
      <c r="AN34" s="66" t="str">
        <f t="shared" si="30"/>
        <v>L</v>
      </c>
      <c r="AO34" s="66">
        <f t="shared" si="10"/>
        <v>6</v>
      </c>
      <c r="AP34" s="66">
        <f t="shared" si="31"/>
        <v>5</v>
      </c>
      <c r="AQ34" s="66">
        <f t="shared" si="32"/>
        <v>4</v>
      </c>
      <c r="AR34" s="106">
        <f t="shared" si="5"/>
        <v>8</v>
      </c>
      <c r="AS34" s="106">
        <f t="shared" si="33"/>
        <v>0</v>
      </c>
      <c r="AT34" s="154">
        <f t="shared" si="34"/>
        <v>-9</v>
      </c>
    </row>
    <row r="35" spans="1:46">
      <c r="A35" s="3">
        <f t="shared" si="11"/>
        <v>25</v>
      </c>
      <c r="B35" s="9">
        <f>Data!B35</f>
        <v>0</v>
      </c>
      <c r="D35" s="73">
        <f t="shared" si="6"/>
        <v>0</v>
      </c>
      <c r="F35" s="66" t="str">
        <f t="shared" si="12"/>
        <v>L</v>
      </c>
      <c r="G35" s="66">
        <f t="shared" si="1"/>
        <v>1</v>
      </c>
      <c r="H35" s="66">
        <f t="shared" si="13"/>
        <v>5</v>
      </c>
      <c r="I35" s="66">
        <f t="shared" si="43"/>
        <v>5</v>
      </c>
      <c r="J35" s="106">
        <f t="shared" si="7"/>
        <v>8</v>
      </c>
      <c r="K35" s="106">
        <f t="shared" si="44"/>
        <v>0</v>
      </c>
      <c r="L35" s="154">
        <f t="shared" si="45"/>
        <v>31</v>
      </c>
      <c r="N35" s="66" t="str">
        <f t="shared" si="17"/>
        <v>L</v>
      </c>
      <c r="O35" s="66">
        <f t="shared" si="8"/>
        <v>1</v>
      </c>
      <c r="P35" s="66">
        <f t="shared" si="18"/>
        <v>5</v>
      </c>
      <c r="Q35" s="66">
        <f t="shared" si="19"/>
        <v>5</v>
      </c>
      <c r="R35" s="106">
        <f t="shared" si="2"/>
        <v>8</v>
      </c>
      <c r="S35" s="106">
        <f t="shared" si="20"/>
        <v>0</v>
      </c>
      <c r="T35" s="154">
        <f t="shared" si="21"/>
        <v>31</v>
      </c>
      <c r="V35" s="66" t="str">
        <f t="shared" si="22"/>
        <v>L</v>
      </c>
      <c r="W35" s="66">
        <f t="shared" si="35"/>
        <v>5</v>
      </c>
      <c r="X35" s="66">
        <f t="shared" si="36"/>
        <v>3</v>
      </c>
      <c r="Y35" s="66">
        <f t="shared" si="37"/>
        <v>4</v>
      </c>
      <c r="Z35" s="106">
        <f t="shared" si="41"/>
        <v>3</v>
      </c>
      <c r="AA35" s="106">
        <f t="shared" si="23"/>
        <v>0</v>
      </c>
      <c r="AB35" s="154">
        <f t="shared" si="24"/>
        <v>-14</v>
      </c>
      <c r="AC35" s="155">
        <f t="shared" si="25"/>
        <v>13</v>
      </c>
      <c r="AE35" s="66" t="str">
        <f t="shared" si="26"/>
        <v>L</v>
      </c>
      <c r="AF35" s="66">
        <f t="shared" si="9"/>
        <v>6</v>
      </c>
      <c r="AG35" s="66">
        <f t="shared" si="38"/>
        <v>1</v>
      </c>
      <c r="AH35" s="66">
        <f t="shared" si="39"/>
        <v>4</v>
      </c>
      <c r="AI35" s="106">
        <f t="shared" si="42"/>
        <v>1</v>
      </c>
      <c r="AJ35" s="106">
        <f t="shared" si="27"/>
        <v>0</v>
      </c>
      <c r="AK35" s="154">
        <f t="shared" si="28"/>
        <v>11</v>
      </c>
      <c r="AL35" s="155">
        <f t="shared" si="29"/>
        <v>15</v>
      </c>
      <c r="AN35" s="66" t="str">
        <f t="shared" si="30"/>
        <v>L</v>
      </c>
      <c r="AO35" s="66">
        <f t="shared" si="10"/>
        <v>6</v>
      </c>
      <c r="AP35" s="66">
        <f t="shared" si="31"/>
        <v>5</v>
      </c>
      <c r="AQ35" s="66">
        <f t="shared" si="32"/>
        <v>5</v>
      </c>
      <c r="AR35" s="106">
        <f t="shared" si="5"/>
        <v>8</v>
      </c>
      <c r="AS35" s="106">
        <f t="shared" si="33"/>
        <v>0</v>
      </c>
      <c r="AT35" s="154">
        <f t="shared" si="34"/>
        <v>-17</v>
      </c>
    </row>
    <row r="36" spans="1:46">
      <c r="A36" s="3">
        <f t="shared" si="11"/>
        <v>26</v>
      </c>
      <c r="B36" s="9">
        <f>Data!B36</f>
        <v>29</v>
      </c>
      <c r="D36" s="73">
        <f t="shared" si="6"/>
        <v>5</v>
      </c>
      <c r="F36" s="66" t="str">
        <f t="shared" si="12"/>
        <v>L</v>
      </c>
      <c r="G36" s="66">
        <f t="shared" si="1"/>
        <v>1</v>
      </c>
      <c r="H36" s="66">
        <f t="shared" si="13"/>
        <v>6</v>
      </c>
      <c r="I36" s="66">
        <f t="shared" si="43"/>
        <v>1</v>
      </c>
      <c r="J36" s="106">
        <f t="shared" si="7"/>
        <v>13</v>
      </c>
      <c r="K36" s="106">
        <f t="shared" si="44"/>
        <v>0</v>
      </c>
      <c r="L36" s="154">
        <f t="shared" si="45"/>
        <v>18</v>
      </c>
      <c r="N36" s="66" t="str">
        <f t="shared" si="17"/>
        <v>L</v>
      </c>
      <c r="O36" s="66">
        <f t="shared" si="8"/>
        <v>1</v>
      </c>
      <c r="P36" s="66">
        <f t="shared" si="18"/>
        <v>6</v>
      </c>
      <c r="Q36" s="66">
        <f t="shared" si="19"/>
        <v>1</v>
      </c>
      <c r="R36" s="106">
        <f t="shared" si="2"/>
        <v>13</v>
      </c>
      <c r="S36" s="106">
        <f t="shared" si="20"/>
        <v>0</v>
      </c>
      <c r="T36" s="154">
        <f t="shared" si="21"/>
        <v>18</v>
      </c>
      <c r="V36" s="66" t="str">
        <f t="shared" si="22"/>
        <v>W</v>
      </c>
      <c r="W36" s="66">
        <f t="shared" si="35"/>
        <v>5</v>
      </c>
      <c r="X36" s="66">
        <f t="shared" si="36"/>
        <v>3</v>
      </c>
      <c r="Y36" s="66">
        <f t="shared" si="37"/>
        <v>5</v>
      </c>
      <c r="Z36" s="106">
        <f t="shared" si="41"/>
        <v>3</v>
      </c>
      <c r="AA36" s="106">
        <f t="shared" si="23"/>
        <v>18</v>
      </c>
      <c r="AB36" s="154">
        <f t="shared" si="24"/>
        <v>1</v>
      </c>
      <c r="AC36" s="155">
        <f t="shared" si="25"/>
        <v>13</v>
      </c>
      <c r="AE36" s="66" t="str">
        <f t="shared" si="26"/>
        <v>L</v>
      </c>
      <c r="AF36" s="66">
        <f t="shared" si="9"/>
        <v>5</v>
      </c>
      <c r="AG36" s="66">
        <f t="shared" si="38"/>
        <v>1</v>
      </c>
      <c r="AH36" s="66">
        <f t="shared" si="39"/>
        <v>5</v>
      </c>
      <c r="AI36" s="106">
        <f t="shared" si="42"/>
        <v>1</v>
      </c>
      <c r="AJ36" s="106">
        <f t="shared" si="27"/>
        <v>0</v>
      </c>
      <c r="AK36" s="154">
        <f t="shared" si="28"/>
        <v>10</v>
      </c>
      <c r="AL36" s="155">
        <f t="shared" si="29"/>
        <v>15</v>
      </c>
      <c r="AN36" s="66" t="str">
        <f t="shared" si="30"/>
        <v>L</v>
      </c>
      <c r="AO36" s="66">
        <f t="shared" si="10"/>
        <v>5</v>
      </c>
      <c r="AP36" s="66">
        <f t="shared" si="31"/>
        <v>6</v>
      </c>
      <c r="AQ36" s="66">
        <f t="shared" si="32"/>
        <v>1</v>
      </c>
      <c r="AR36" s="106">
        <f t="shared" si="5"/>
        <v>13</v>
      </c>
      <c r="AS36" s="106">
        <f t="shared" si="33"/>
        <v>0</v>
      </c>
      <c r="AT36" s="154">
        <f t="shared" si="34"/>
        <v>-30</v>
      </c>
    </row>
    <row r="37" spans="1:46">
      <c r="A37" s="3">
        <f t="shared" si="11"/>
        <v>27</v>
      </c>
      <c r="B37" s="9">
        <f>Data!B37</f>
        <v>25</v>
      </c>
      <c r="D37" s="73">
        <f t="shared" si="6"/>
        <v>5</v>
      </c>
      <c r="F37" s="66" t="str">
        <f t="shared" si="12"/>
        <v>L</v>
      </c>
      <c r="G37" s="66">
        <f t="shared" si="1"/>
        <v>1</v>
      </c>
      <c r="H37" s="66">
        <f t="shared" si="13"/>
        <v>6</v>
      </c>
      <c r="I37" s="66">
        <f t="shared" si="43"/>
        <v>2</v>
      </c>
      <c r="J37" s="106">
        <f t="shared" si="7"/>
        <v>13</v>
      </c>
      <c r="K37" s="106">
        <f t="shared" si="44"/>
        <v>0</v>
      </c>
      <c r="L37" s="154">
        <f t="shared" si="45"/>
        <v>5</v>
      </c>
      <c r="N37" s="66" t="str">
        <f t="shared" si="17"/>
        <v>L</v>
      </c>
      <c r="O37" s="66">
        <f t="shared" si="8"/>
        <v>1</v>
      </c>
      <c r="P37" s="66">
        <f t="shared" si="18"/>
        <v>6</v>
      </c>
      <c r="Q37" s="66">
        <f t="shared" si="19"/>
        <v>2</v>
      </c>
      <c r="R37" s="106">
        <f t="shared" si="2"/>
        <v>13</v>
      </c>
      <c r="S37" s="106">
        <f t="shared" si="20"/>
        <v>0</v>
      </c>
      <c r="T37" s="154">
        <f t="shared" si="21"/>
        <v>5</v>
      </c>
      <c r="V37" s="66" t="str">
        <f t="shared" si="22"/>
        <v>W</v>
      </c>
      <c r="W37" s="66">
        <f t="shared" si="35"/>
        <v>5</v>
      </c>
      <c r="X37" s="66">
        <f t="shared" si="36"/>
        <v>4</v>
      </c>
      <c r="Y37" s="66">
        <f t="shared" si="37"/>
        <v>1</v>
      </c>
      <c r="Z37" s="106">
        <f t="shared" si="41"/>
        <v>5</v>
      </c>
      <c r="AA37" s="106">
        <f t="shared" si="23"/>
        <v>18</v>
      </c>
      <c r="AB37" s="154">
        <f t="shared" si="24"/>
        <v>14</v>
      </c>
      <c r="AC37" s="155">
        <f t="shared" si="25"/>
        <v>14</v>
      </c>
      <c r="AE37" s="66" t="str">
        <f t="shared" si="26"/>
        <v>W</v>
      </c>
      <c r="AF37" s="66">
        <f t="shared" si="9"/>
        <v>5</v>
      </c>
      <c r="AG37" s="66">
        <f t="shared" si="38"/>
        <v>2</v>
      </c>
      <c r="AH37" s="66">
        <f t="shared" si="39"/>
        <v>1</v>
      </c>
      <c r="AI37" s="106">
        <f t="shared" si="42"/>
        <v>2</v>
      </c>
      <c r="AJ37" s="106">
        <f t="shared" si="27"/>
        <v>6</v>
      </c>
      <c r="AK37" s="154">
        <f t="shared" si="28"/>
        <v>14</v>
      </c>
      <c r="AL37" s="155">
        <f t="shared" si="29"/>
        <v>15</v>
      </c>
      <c r="AN37" s="66" t="str">
        <f t="shared" si="30"/>
        <v>W</v>
      </c>
      <c r="AO37" s="66">
        <f t="shared" si="10"/>
        <v>5</v>
      </c>
      <c r="AP37" s="66">
        <f t="shared" si="31"/>
        <v>6</v>
      </c>
      <c r="AQ37" s="66">
        <f t="shared" si="32"/>
        <v>2</v>
      </c>
      <c r="AR37" s="106">
        <f t="shared" si="5"/>
        <v>13</v>
      </c>
      <c r="AS37" s="106">
        <f t="shared" si="33"/>
        <v>78</v>
      </c>
      <c r="AT37" s="154">
        <f t="shared" si="34"/>
        <v>35</v>
      </c>
    </row>
    <row r="38" spans="1:46">
      <c r="A38" s="3">
        <f t="shared" si="11"/>
        <v>28</v>
      </c>
      <c r="B38" s="9">
        <f>Data!B38</f>
        <v>1</v>
      </c>
      <c r="D38" s="73">
        <f t="shared" si="6"/>
        <v>1</v>
      </c>
      <c r="F38" s="66" t="str">
        <f t="shared" si="12"/>
        <v>W</v>
      </c>
      <c r="G38" s="66">
        <f t="shared" si="1"/>
        <v>1</v>
      </c>
      <c r="H38" s="66">
        <f t="shared" si="13"/>
        <v>6</v>
      </c>
      <c r="I38" s="66">
        <f t="shared" si="43"/>
        <v>3</v>
      </c>
      <c r="J38" s="106">
        <f t="shared" si="7"/>
        <v>13</v>
      </c>
      <c r="K38" s="106">
        <f t="shared" si="44"/>
        <v>78</v>
      </c>
      <c r="L38" s="154">
        <f t="shared" si="45"/>
        <v>70</v>
      </c>
      <c r="N38" s="66" t="str">
        <f t="shared" si="17"/>
        <v>W</v>
      </c>
      <c r="O38" s="66">
        <f t="shared" si="8"/>
        <v>1</v>
      </c>
      <c r="P38" s="66">
        <f t="shared" si="18"/>
        <v>6</v>
      </c>
      <c r="Q38" s="66">
        <f t="shared" si="19"/>
        <v>3</v>
      </c>
      <c r="R38" s="106">
        <f t="shared" si="2"/>
        <v>13</v>
      </c>
      <c r="S38" s="106">
        <f t="shared" si="20"/>
        <v>78</v>
      </c>
      <c r="T38" s="154">
        <f t="shared" si="21"/>
        <v>70</v>
      </c>
      <c r="V38" s="66" t="str">
        <f t="shared" si="22"/>
        <v>L</v>
      </c>
      <c r="W38" s="66">
        <f t="shared" si="35"/>
        <v>6</v>
      </c>
      <c r="X38" s="66">
        <f t="shared" si="36"/>
        <v>1</v>
      </c>
      <c r="Y38" s="66">
        <f t="shared" si="37"/>
        <v>1</v>
      </c>
      <c r="Z38" s="106">
        <f t="shared" si="41"/>
        <v>1</v>
      </c>
      <c r="AA38" s="106">
        <f t="shared" si="23"/>
        <v>0</v>
      </c>
      <c r="AB38" s="154">
        <f t="shared" si="24"/>
        <v>13</v>
      </c>
      <c r="AC38" s="155">
        <f t="shared" si="25"/>
        <v>14</v>
      </c>
      <c r="AE38" s="66" t="str">
        <f t="shared" si="26"/>
        <v>L</v>
      </c>
      <c r="AF38" s="66">
        <f t="shared" si="9"/>
        <v>1</v>
      </c>
      <c r="AG38" s="66">
        <f t="shared" si="38"/>
        <v>2</v>
      </c>
      <c r="AH38" s="66">
        <f t="shared" si="39"/>
        <v>2</v>
      </c>
      <c r="AI38" s="106">
        <f t="shared" si="42"/>
        <v>2</v>
      </c>
      <c r="AJ38" s="106">
        <f t="shared" si="27"/>
        <v>0</v>
      </c>
      <c r="AK38" s="154">
        <f t="shared" si="28"/>
        <v>12</v>
      </c>
      <c r="AL38" s="155">
        <f t="shared" si="29"/>
        <v>15</v>
      </c>
      <c r="AN38" s="66" t="str">
        <f t="shared" si="30"/>
        <v>L</v>
      </c>
      <c r="AO38" s="66">
        <f t="shared" si="10"/>
        <v>1</v>
      </c>
      <c r="AP38" s="66">
        <f t="shared" si="31"/>
        <v>6</v>
      </c>
      <c r="AQ38" s="66">
        <f t="shared" si="32"/>
        <v>3</v>
      </c>
      <c r="AR38" s="106">
        <f t="shared" si="5"/>
        <v>13</v>
      </c>
      <c r="AS38" s="106">
        <f t="shared" si="33"/>
        <v>0</v>
      </c>
      <c r="AT38" s="154">
        <f t="shared" si="34"/>
        <v>22</v>
      </c>
    </row>
    <row r="39" spans="1:46">
      <c r="A39" s="3">
        <f t="shared" si="11"/>
        <v>29</v>
      </c>
      <c r="B39" s="9">
        <f>Data!B39</f>
        <v>15</v>
      </c>
      <c r="D39" s="73">
        <f t="shared" si="6"/>
        <v>3</v>
      </c>
      <c r="F39" s="66" t="str">
        <f t="shared" si="12"/>
        <v>L</v>
      </c>
      <c r="G39" s="66">
        <f t="shared" si="1"/>
        <v>1</v>
      </c>
      <c r="H39" s="66">
        <f t="shared" si="13"/>
        <v>6</v>
      </c>
      <c r="I39" s="66">
        <f t="shared" si="43"/>
        <v>4</v>
      </c>
      <c r="J39" s="106">
        <f t="shared" si="7"/>
        <v>13</v>
      </c>
      <c r="K39" s="106">
        <f t="shared" si="44"/>
        <v>0</v>
      </c>
      <c r="L39" s="154">
        <f t="shared" si="45"/>
        <v>57</v>
      </c>
      <c r="N39" s="66" t="str">
        <f t="shared" si="17"/>
        <v>L</v>
      </c>
      <c r="O39" s="66">
        <f t="shared" si="8"/>
        <v>1</v>
      </c>
      <c r="P39" s="66">
        <f t="shared" si="18"/>
        <v>6</v>
      </c>
      <c r="Q39" s="66">
        <f t="shared" si="19"/>
        <v>4</v>
      </c>
      <c r="R39" s="106">
        <f t="shared" si="2"/>
        <v>13</v>
      </c>
      <c r="S39" s="106">
        <f t="shared" si="20"/>
        <v>0</v>
      </c>
      <c r="T39" s="154">
        <f t="shared" si="21"/>
        <v>57</v>
      </c>
      <c r="V39" s="66" t="str">
        <f t="shared" si="22"/>
        <v>L</v>
      </c>
      <c r="W39" s="66">
        <f t="shared" si="35"/>
        <v>6</v>
      </c>
      <c r="X39" s="66">
        <f t="shared" si="36"/>
        <v>1</v>
      </c>
      <c r="Y39" s="66">
        <f t="shared" si="37"/>
        <v>2</v>
      </c>
      <c r="Z39" s="106">
        <f t="shared" si="41"/>
        <v>1</v>
      </c>
      <c r="AA39" s="106">
        <f t="shared" si="23"/>
        <v>0</v>
      </c>
      <c r="AB39" s="154">
        <f t="shared" si="24"/>
        <v>12</v>
      </c>
      <c r="AC39" s="155">
        <f t="shared" si="25"/>
        <v>14</v>
      </c>
      <c r="AE39" s="66" t="str">
        <f t="shared" si="26"/>
        <v>L</v>
      </c>
      <c r="AF39" s="66">
        <f t="shared" si="9"/>
        <v>3</v>
      </c>
      <c r="AG39" s="66">
        <f t="shared" si="38"/>
        <v>2</v>
      </c>
      <c r="AH39" s="66">
        <f t="shared" si="39"/>
        <v>3</v>
      </c>
      <c r="AI39" s="106">
        <f t="shared" si="42"/>
        <v>2</v>
      </c>
      <c r="AJ39" s="106">
        <f t="shared" si="27"/>
        <v>0</v>
      </c>
      <c r="AK39" s="154">
        <f t="shared" si="28"/>
        <v>10</v>
      </c>
      <c r="AL39" s="155">
        <f t="shared" si="29"/>
        <v>15</v>
      </c>
      <c r="AN39" s="66" t="str">
        <f t="shared" si="30"/>
        <v>L</v>
      </c>
      <c r="AO39" s="66">
        <f t="shared" si="10"/>
        <v>3</v>
      </c>
      <c r="AP39" s="66">
        <f t="shared" si="31"/>
        <v>6</v>
      </c>
      <c r="AQ39" s="66">
        <f t="shared" si="32"/>
        <v>4</v>
      </c>
      <c r="AR39" s="106">
        <f t="shared" si="5"/>
        <v>13</v>
      </c>
      <c r="AS39" s="106">
        <f t="shared" si="33"/>
        <v>0</v>
      </c>
      <c r="AT39" s="154">
        <f t="shared" si="34"/>
        <v>9</v>
      </c>
    </row>
    <row r="40" spans="1:46">
      <c r="A40" s="3">
        <f t="shared" si="11"/>
        <v>30</v>
      </c>
      <c r="B40" s="9">
        <f>Data!B40</f>
        <v>12</v>
      </c>
      <c r="D40" s="73">
        <f t="shared" si="6"/>
        <v>2</v>
      </c>
      <c r="F40" s="66" t="str">
        <f t="shared" si="12"/>
        <v>L</v>
      </c>
      <c r="G40" s="66">
        <f t="shared" si="1"/>
        <v>1</v>
      </c>
      <c r="H40" s="66">
        <f t="shared" si="13"/>
        <v>6</v>
      </c>
      <c r="I40" s="66">
        <f t="shared" si="43"/>
        <v>5</v>
      </c>
      <c r="J40" s="106">
        <f t="shared" si="7"/>
        <v>13</v>
      </c>
      <c r="K40" s="106">
        <f t="shared" si="44"/>
        <v>0</v>
      </c>
      <c r="L40" s="154">
        <f t="shared" si="45"/>
        <v>44</v>
      </c>
      <c r="N40" s="66" t="str">
        <f t="shared" si="17"/>
        <v>L</v>
      </c>
      <c r="O40" s="66">
        <f t="shared" si="8"/>
        <v>1</v>
      </c>
      <c r="P40" s="66">
        <f t="shared" si="18"/>
        <v>6</v>
      </c>
      <c r="Q40" s="66">
        <f t="shared" si="19"/>
        <v>5</v>
      </c>
      <c r="R40" s="106">
        <f t="shared" si="2"/>
        <v>13</v>
      </c>
      <c r="S40" s="106">
        <f t="shared" si="20"/>
        <v>0</v>
      </c>
      <c r="T40" s="154">
        <f t="shared" si="21"/>
        <v>44</v>
      </c>
      <c r="V40" s="66" t="str">
        <f t="shared" si="22"/>
        <v>L</v>
      </c>
      <c r="W40" s="66">
        <f t="shared" si="35"/>
        <v>6</v>
      </c>
      <c r="X40" s="66">
        <f t="shared" si="36"/>
        <v>1</v>
      </c>
      <c r="Y40" s="66">
        <f t="shared" si="37"/>
        <v>3</v>
      </c>
      <c r="Z40" s="106">
        <f t="shared" si="41"/>
        <v>1</v>
      </c>
      <c r="AA40" s="106">
        <f t="shared" si="23"/>
        <v>0</v>
      </c>
      <c r="AB40" s="154">
        <f t="shared" si="24"/>
        <v>11</v>
      </c>
      <c r="AC40" s="155">
        <f t="shared" si="25"/>
        <v>14</v>
      </c>
      <c r="AE40" s="66" t="str">
        <f t="shared" si="26"/>
        <v>L</v>
      </c>
      <c r="AF40" s="66">
        <f t="shared" si="9"/>
        <v>2</v>
      </c>
      <c r="AG40" s="66">
        <f t="shared" si="38"/>
        <v>2</v>
      </c>
      <c r="AH40" s="66">
        <f t="shared" si="39"/>
        <v>4</v>
      </c>
      <c r="AI40" s="106">
        <f t="shared" si="42"/>
        <v>2</v>
      </c>
      <c r="AJ40" s="106">
        <f t="shared" si="27"/>
        <v>0</v>
      </c>
      <c r="AK40" s="154">
        <f t="shared" si="28"/>
        <v>8</v>
      </c>
      <c r="AL40" s="155">
        <f t="shared" si="29"/>
        <v>15</v>
      </c>
      <c r="AN40" s="66" t="str">
        <f t="shared" si="30"/>
        <v>L</v>
      </c>
      <c r="AO40" s="66">
        <f t="shared" si="10"/>
        <v>2</v>
      </c>
      <c r="AP40" s="66">
        <f t="shared" si="31"/>
        <v>6</v>
      </c>
      <c r="AQ40" s="66">
        <f t="shared" si="32"/>
        <v>5</v>
      </c>
      <c r="AR40" s="106">
        <f t="shared" si="5"/>
        <v>13</v>
      </c>
      <c r="AS40" s="106">
        <f t="shared" si="33"/>
        <v>0</v>
      </c>
      <c r="AT40" s="154">
        <f t="shared" si="34"/>
        <v>-4</v>
      </c>
    </row>
    <row r="41" spans="1:46">
      <c r="A41" s="3">
        <f t="shared" si="11"/>
        <v>31</v>
      </c>
      <c r="B41" s="9">
        <f>Data!B41</f>
        <v>35</v>
      </c>
      <c r="D41" s="73">
        <f t="shared" si="6"/>
        <v>6</v>
      </c>
      <c r="F41" s="66" t="str">
        <f t="shared" si="12"/>
        <v>L</v>
      </c>
      <c r="G41" s="66">
        <f t="shared" si="1"/>
        <v>1</v>
      </c>
      <c r="H41" s="66">
        <f t="shared" si="13"/>
        <v>7</v>
      </c>
      <c r="I41" s="66">
        <f t="shared" si="43"/>
        <v>1</v>
      </c>
      <c r="J41" s="106">
        <f t="shared" si="7"/>
        <v>21</v>
      </c>
      <c r="K41" s="106">
        <f t="shared" si="44"/>
        <v>0</v>
      </c>
      <c r="L41" s="154">
        <f t="shared" si="45"/>
        <v>23</v>
      </c>
      <c r="N41" s="66" t="str">
        <f t="shared" si="17"/>
        <v>L</v>
      </c>
      <c r="O41" s="66">
        <f t="shared" si="8"/>
        <v>1</v>
      </c>
      <c r="P41" s="66">
        <f t="shared" si="18"/>
        <v>7</v>
      </c>
      <c r="Q41" s="66">
        <f t="shared" si="19"/>
        <v>1</v>
      </c>
      <c r="R41" s="106">
        <f t="shared" si="2"/>
        <v>21</v>
      </c>
      <c r="S41" s="106">
        <f t="shared" si="20"/>
        <v>0</v>
      </c>
      <c r="T41" s="154">
        <f t="shared" si="21"/>
        <v>23</v>
      </c>
      <c r="V41" s="66" t="str">
        <f t="shared" si="22"/>
        <v>W</v>
      </c>
      <c r="W41" s="66">
        <f t="shared" si="35"/>
        <v>6</v>
      </c>
      <c r="X41" s="66">
        <f t="shared" si="36"/>
        <v>1</v>
      </c>
      <c r="Y41" s="66">
        <f t="shared" si="37"/>
        <v>4</v>
      </c>
      <c r="Z41" s="106">
        <f t="shared" si="41"/>
        <v>1</v>
      </c>
      <c r="AA41" s="106">
        <f t="shared" si="23"/>
        <v>6</v>
      </c>
      <c r="AB41" s="154">
        <f t="shared" si="24"/>
        <v>16</v>
      </c>
      <c r="AC41" s="155">
        <f t="shared" si="25"/>
        <v>16</v>
      </c>
      <c r="AE41" s="66" t="str">
        <f t="shared" si="26"/>
        <v>L</v>
      </c>
      <c r="AF41" s="66">
        <f t="shared" si="9"/>
        <v>6</v>
      </c>
      <c r="AG41" s="66">
        <f t="shared" si="38"/>
        <v>2</v>
      </c>
      <c r="AH41" s="66">
        <f t="shared" si="39"/>
        <v>5</v>
      </c>
      <c r="AI41" s="106">
        <f t="shared" si="42"/>
        <v>2</v>
      </c>
      <c r="AJ41" s="106">
        <f t="shared" si="27"/>
        <v>0</v>
      </c>
      <c r="AK41" s="154">
        <f t="shared" si="28"/>
        <v>6</v>
      </c>
      <c r="AL41" s="155">
        <f t="shared" si="29"/>
        <v>15</v>
      </c>
      <c r="AN41" s="66" t="str">
        <f t="shared" si="30"/>
        <v>L</v>
      </c>
      <c r="AO41" s="66">
        <f t="shared" si="10"/>
        <v>6</v>
      </c>
      <c r="AP41" s="66">
        <f t="shared" si="31"/>
        <v>7</v>
      </c>
      <c r="AQ41" s="66">
        <f t="shared" si="32"/>
        <v>1</v>
      </c>
      <c r="AR41" s="106">
        <f t="shared" si="5"/>
        <v>21</v>
      </c>
      <c r="AS41" s="106">
        <f t="shared" si="33"/>
        <v>0</v>
      </c>
      <c r="AT41" s="154">
        <f t="shared" si="34"/>
        <v>-25</v>
      </c>
    </row>
    <row r="42" spans="1:46">
      <c r="A42" s="3">
        <f t="shared" si="11"/>
        <v>32</v>
      </c>
      <c r="B42" s="9">
        <f>Data!B42</f>
        <v>17</v>
      </c>
      <c r="D42" s="73">
        <f t="shared" si="6"/>
        <v>3</v>
      </c>
      <c r="F42" s="66" t="str">
        <f t="shared" si="12"/>
        <v>L</v>
      </c>
      <c r="G42" s="66">
        <f t="shared" si="1"/>
        <v>1</v>
      </c>
      <c r="H42" s="66">
        <f t="shared" si="13"/>
        <v>7</v>
      </c>
      <c r="I42" s="66">
        <f t="shared" si="43"/>
        <v>2</v>
      </c>
      <c r="J42" s="106">
        <f t="shared" si="7"/>
        <v>21</v>
      </c>
      <c r="K42" s="106">
        <f t="shared" si="44"/>
        <v>0</v>
      </c>
      <c r="L42" s="154">
        <f t="shared" si="45"/>
        <v>2</v>
      </c>
      <c r="N42" s="66" t="str">
        <f t="shared" si="17"/>
        <v>L</v>
      </c>
      <c r="O42" s="66">
        <f t="shared" si="8"/>
        <v>1</v>
      </c>
      <c r="P42" s="66">
        <f t="shared" si="18"/>
        <v>7</v>
      </c>
      <c r="Q42" s="66">
        <f t="shared" si="19"/>
        <v>2</v>
      </c>
      <c r="R42" s="106">
        <f t="shared" si="2"/>
        <v>21</v>
      </c>
      <c r="S42" s="106">
        <f t="shared" si="20"/>
        <v>0</v>
      </c>
      <c r="T42" s="154">
        <f t="shared" si="21"/>
        <v>2</v>
      </c>
      <c r="V42" s="66" t="str">
        <f t="shared" si="22"/>
        <v>L</v>
      </c>
      <c r="W42" s="66">
        <f t="shared" si="35"/>
        <v>1</v>
      </c>
      <c r="X42" s="66">
        <f t="shared" si="36"/>
        <v>1</v>
      </c>
      <c r="Y42" s="66">
        <f t="shared" si="37"/>
        <v>1</v>
      </c>
      <c r="Z42" s="106">
        <f t="shared" si="41"/>
        <v>1</v>
      </c>
      <c r="AA42" s="106">
        <f t="shared" si="23"/>
        <v>0</v>
      </c>
      <c r="AB42" s="154">
        <f t="shared" si="24"/>
        <v>15</v>
      </c>
      <c r="AC42" s="155">
        <f t="shared" si="25"/>
        <v>16</v>
      </c>
      <c r="AE42" s="66" t="str">
        <f t="shared" si="26"/>
        <v>L</v>
      </c>
      <c r="AF42" s="66">
        <f t="shared" si="9"/>
        <v>3</v>
      </c>
      <c r="AG42" s="66">
        <f t="shared" si="38"/>
        <v>3</v>
      </c>
      <c r="AH42" s="66">
        <f t="shared" si="39"/>
        <v>1</v>
      </c>
      <c r="AI42" s="106">
        <f t="shared" si="42"/>
        <v>3</v>
      </c>
      <c r="AJ42" s="106">
        <f t="shared" si="27"/>
        <v>0</v>
      </c>
      <c r="AK42" s="154">
        <f t="shared" si="28"/>
        <v>3</v>
      </c>
      <c r="AL42" s="155">
        <f t="shared" si="29"/>
        <v>15</v>
      </c>
      <c r="AN42" s="66" t="str">
        <f t="shared" si="30"/>
        <v>L</v>
      </c>
      <c r="AO42" s="66">
        <f t="shared" si="10"/>
        <v>3</v>
      </c>
      <c r="AP42" s="66">
        <f t="shared" si="31"/>
        <v>7</v>
      </c>
      <c r="AQ42" s="66">
        <f t="shared" si="32"/>
        <v>2</v>
      </c>
      <c r="AR42" s="106">
        <f t="shared" si="5"/>
        <v>21</v>
      </c>
      <c r="AS42" s="106">
        <f t="shared" si="33"/>
        <v>0</v>
      </c>
      <c r="AT42" s="154">
        <f t="shared" si="34"/>
        <v>-46</v>
      </c>
    </row>
    <row r="43" spans="1:46">
      <c r="A43" s="3">
        <f t="shared" si="11"/>
        <v>33</v>
      </c>
      <c r="B43" s="9">
        <f>Data!B43</f>
        <v>14</v>
      </c>
      <c r="D43" s="73">
        <f t="shared" si="6"/>
        <v>3</v>
      </c>
      <c r="F43" s="66" t="str">
        <f t="shared" si="12"/>
        <v>L</v>
      </c>
      <c r="G43" s="66">
        <f t="shared" ref="G43:G75" si="46">IF(AND($G$9&lt;&gt;" ",$G$9&gt;0, $G$9 &lt;7),$G$9,1)</f>
        <v>1</v>
      </c>
      <c r="H43" s="66">
        <f t="shared" si="13"/>
        <v>7</v>
      </c>
      <c r="I43" s="66">
        <f t="shared" si="43"/>
        <v>3</v>
      </c>
      <c r="J43" s="106">
        <f t="shared" si="7"/>
        <v>21</v>
      </c>
      <c r="K43" s="106">
        <f t="shared" si="44"/>
        <v>0</v>
      </c>
      <c r="L43" s="154">
        <f t="shared" si="45"/>
        <v>-19</v>
      </c>
      <c r="N43" s="66" t="str">
        <f t="shared" si="17"/>
        <v>L</v>
      </c>
      <c r="O43" s="66">
        <f t="shared" si="8"/>
        <v>1</v>
      </c>
      <c r="P43" s="66">
        <f t="shared" si="18"/>
        <v>7</v>
      </c>
      <c r="Q43" s="66">
        <f t="shared" si="19"/>
        <v>3</v>
      </c>
      <c r="R43" s="106">
        <f t="shared" si="2"/>
        <v>21</v>
      </c>
      <c r="S43" s="106">
        <f t="shared" si="20"/>
        <v>0</v>
      </c>
      <c r="T43" s="154">
        <f t="shared" si="21"/>
        <v>-19</v>
      </c>
      <c r="V43" s="66" t="str">
        <f t="shared" si="22"/>
        <v>L</v>
      </c>
      <c r="W43" s="66">
        <f t="shared" si="35"/>
        <v>1</v>
      </c>
      <c r="X43" s="66">
        <f t="shared" si="36"/>
        <v>1</v>
      </c>
      <c r="Y43" s="66">
        <f t="shared" si="37"/>
        <v>2</v>
      </c>
      <c r="Z43" s="106">
        <f t="shared" si="41"/>
        <v>1</v>
      </c>
      <c r="AA43" s="106">
        <f t="shared" si="23"/>
        <v>0</v>
      </c>
      <c r="AB43" s="154">
        <f t="shared" si="24"/>
        <v>14</v>
      </c>
      <c r="AC43" s="155">
        <f t="shared" si="25"/>
        <v>16</v>
      </c>
      <c r="AE43" s="66" t="str">
        <f t="shared" si="26"/>
        <v>W</v>
      </c>
      <c r="AF43" s="66">
        <f t="shared" si="9"/>
        <v>3</v>
      </c>
      <c r="AG43" s="66">
        <f t="shared" si="38"/>
        <v>3</v>
      </c>
      <c r="AH43" s="66">
        <f t="shared" si="39"/>
        <v>2</v>
      </c>
      <c r="AI43" s="106">
        <f t="shared" si="42"/>
        <v>3</v>
      </c>
      <c r="AJ43" s="106">
        <f t="shared" si="27"/>
        <v>18</v>
      </c>
      <c r="AK43" s="154">
        <f t="shared" si="28"/>
        <v>18</v>
      </c>
      <c r="AL43" s="155">
        <f t="shared" si="29"/>
        <v>18</v>
      </c>
      <c r="AN43" s="66" t="str">
        <f t="shared" si="30"/>
        <v>W</v>
      </c>
      <c r="AO43" s="66">
        <f t="shared" si="10"/>
        <v>3</v>
      </c>
      <c r="AP43" s="66">
        <f t="shared" si="31"/>
        <v>7</v>
      </c>
      <c r="AQ43" s="66">
        <f t="shared" si="32"/>
        <v>3</v>
      </c>
      <c r="AR43" s="106">
        <f t="shared" si="5"/>
        <v>21</v>
      </c>
      <c r="AS43" s="106">
        <f t="shared" si="33"/>
        <v>126</v>
      </c>
      <c r="AT43" s="154">
        <f t="shared" si="34"/>
        <v>59</v>
      </c>
    </row>
    <row r="44" spans="1:46">
      <c r="A44" s="3">
        <f t="shared" si="11"/>
        <v>34</v>
      </c>
      <c r="B44" s="9">
        <f>Data!B44</f>
        <v>9</v>
      </c>
      <c r="D44" s="73">
        <f t="shared" si="6"/>
        <v>2</v>
      </c>
      <c r="F44" s="66" t="str">
        <f t="shared" si="12"/>
        <v>L</v>
      </c>
      <c r="G44" s="66">
        <f t="shared" si="46"/>
        <v>1</v>
      </c>
      <c r="H44" s="66">
        <f t="shared" si="13"/>
        <v>7</v>
      </c>
      <c r="I44" s="66">
        <f t="shared" si="43"/>
        <v>4</v>
      </c>
      <c r="J44" s="106">
        <f t="shared" si="7"/>
        <v>21</v>
      </c>
      <c r="K44" s="106">
        <f t="shared" si="44"/>
        <v>0</v>
      </c>
      <c r="L44" s="154">
        <f t="shared" si="45"/>
        <v>-40</v>
      </c>
      <c r="N44" s="66" t="str">
        <f t="shared" si="17"/>
        <v>L</v>
      </c>
      <c r="O44" s="66">
        <f t="shared" si="8"/>
        <v>1</v>
      </c>
      <c r="P44" s="66">
        <f t="shared" si="18"/>
        <v>7</v>
      </c>
      <c r="Q44" s="66">
        <f t="shared" si="19"/>
        <v>4</v>
      </c>
      <c r="R44" s="106">
        <f t="shared" si="2"/>
        <v>21</v>
      </c>
      <c r="S44" s="106">
        <f t="shared" si="20"/>
        <v>0</v>
      </c>
      <c r="T44" s="154">
        <f t="shared" si="21"/>
        <v>-40</v>
      </c>
      <c r="V44" s="66" t="str">
        <f t="shared" si="22"/>
        <v>L</v>
      </c>
      <c r="W44" s="66">
        <f t="shared" si="35"/>
        <v>1</v>
      </c>
      <c r="X44" s="66">
        <f t="shared" si="36"/>
        <v>1</v>
      </c>
      <c r="Y44" s="66">
        <f t="shared" si="37"/>
        <v>3</v>
      </c>
      <c r="Z44" s="106">
        <f t="shared" si="41"/>
        <v>1</v>
      </c>
      <c r="AA44" s="106">
        <f t="shared" si="23"/>
        <v>0</v>
      </c>
      <c r="AB44" s="154">
        <f t="shared" si="24"/>
        <v>13</v>
      </c>
      <c r="AC44" s="155">
        <f t="shared" si="25"/>
        <v>16</v>
      </c>
      <c r="AE44" s="66" t="str">
        <f t="shared" si="26"/>
        <v>L</v>
      </c>
      <c r="AF44" s="66">
        <f t="shared" si="9"/>
        <v>2</v>
      </c>
      <c r="AG44" s="66">
        <f t="shared" si="38"/>
        <v>1</v>
      </c>
      <c r="AH44" s="66">
        <f t="shared" si="39"/>
        <v>1</v>
      </c>
      <c r="AI44" s="106">
        <f t="shared" si="42"/>
        <v>1</v>
      </c>
      <c r="AJ44" s="106">
        <f t="shared" si="27"/>
        <v>0</v>
      </c>
      <c r="AK44" s="154">
        <f t="shared" si="28"/>
        <v>17</v>
      </c>
      <c r="AL44" s="155">
        <f t="shared" si="29"/>
        <v>18</v>
      </c>
      <c r="AN44" s="66" t="str">
        <f t="shared" si="30"/>
        <v>L</v>
      </c>
      <c r="AO44" s="66">
        <f t="shared" si="10"/>
        <v>2</v>
      </c>
      <c r="AP44" s="66">
        <f t="shared" si="31"/>
        <v>7</v>
      </c>
      <c r="AQ44" s="66">
        <f t="shared" si="32"/>
        <v>4</v>
      </c>
      <c r="AR44" s="106">
        <f t="shared" si="5"/>
        <v>21</v>
      </c>
      <c r="AS44" s="106">
        <f t="shared" si="33"/>
        <v>0</v>
      </c>
      <c r="AT44" s="154">
        <f t="shared" si="34"/>
        <v>38</v>
      </c>
    </row>
    <row r="45" spans="1:46">
      <c r="A45" s="3">
        <f t="shared" si="11"/>
        <v>35</v>
      </c>
      <c r="B45" s="9">
        <f>Data!B45</f>
        <v>27</v>
      </c>
      <c r="D45" s="73">
        <f t="shared" si="6"/>
        <v>5</v>
      </c>
      <c r="F45" s="66" t="str">
        <f t="shared" si="12"/>
        <v>L</v>
      </c>
      <c r="G45" s="66">
        <f t="shared" si="46"/>
        <v>1</v>
      </c>
      <c r="H45" s="66">
        <f t="shared" si="13"/>
        <v>7</v>
      </c>
      <c r="I45" s="66">
        <f t="shared" si="43"/>
        <v>5</v>
      </c>
      <c r="J45" s="106">
        <f t="shared" si="7"/>
        <v>21</v>
      </c>
      <c r="K45" s="106">
        <f t="shared" si="44"/>
        <v>0</v>
      </c>
      <c r="L45" s="154">
        <f t="shared" si="45"/>
        <v>-61</v>
      </c>
      <c r="N45" s="66" t="str">
        <f t="shared" si="17"/>
        <v>L</v>
      </c>
      <c r="O45" s="66">
        <f t="shared" si="8"/>
        <v>1</v>
      </c>
      <c r="P45" s="66">
        <f t="shared" si="18"/>
        <v>7</v>
      </c>
      <c r="Q45" s="66">
        <f t="shared" si="19"/>
        <v>5</v>
      </c>
      <c r="R45" s="106">
        <f t="shared" si="2"/>
        <v>21</v>
      </c>
      <c r="S45" s="106">
        <f t="shared" si="20"/>
        <v>0</v>
      </c>
      <c r="T45" s="154">
        <f t="shared" si="21"/>
        <v>-61</v>
      </c>
      <c r="V45" s="66" t="str">
        <f t="shared" si="22"/>
        <v>L</v>
      </c>
      <c r="W45" s="66">
        <f t="shared" si="35"/>
        <v>1</v>
      </c>
      <c r="X45" s="66">
        <f t="shared" si="36"/>
        <v>1</v>
      </c>
      <c r="Y45" s="66">
        <f t="shared" si="37"/>
        <v>4</v>
      </c>
      <c r="Z45" s="106">
        <f t="shared" si="41"/>
        <v>1</v>
      </c>
      <c r="AA45" s="106">
        <f t="shared" si="23"/>
        <v>0</v>
      </c>
      <c r="AB45" s="154">
        <f t="shared" si="24"/>
        <v>12</v>
      </c>
      <c r="AC45" s="155">
        <f t="shared" si="25"/>
        <v>16</v>
      </c>
      <c r="AE45" s="66" t="str">
        <f t="shared" si="26"/>
        <v>L</v>
      </c>
      <c r="AF45" s="66">
        <f t="shared" si="9"/>
        <v>5</v>
      </c>
      <c r="AG45" s="66">
        <f t="shared" si="38"/>
        <v>1</v>
      </c>
      <c r="AH45" s="66">
        <f t="shared" si="39"/>
        <v>2</v>
      </c>
      <c r="AI45" s="106">
        <f t="shared" si="42"/>
        <v>1</v>
      </c>
      <c r="AJ45" s="106">
        <f t="shared" si="27"/>
        <v>0</v>
      </c>
      <c r="AK45" s="154">
        <f t="shared" si="28"/>
        <v>16</v>
      </c>
      <c r="AL45" s="155">
        <f t="shared" si="29"/>
        <v>18</v>
      </c>
      <c r="AN45" s="66" t="str">
        <f t="shared" si="30"/>
        <v>L</v>
      </c>
      <c r="AO45" s="66">
        <f t="shared" si="10"/>
        <v>5</v>
      </c>
      <c r="AP45" s="66">
        <f t="shared" si="31"/>
        <v>7</v>
      </c>
      <c r="AQ45" s="66">
        <f t="shared" si="32"/>
        <v>5</v>
      </c>
      <c r="AR45" s="106">
        <f t="shared" si="5"/>
        <v>21</v>
      </c>
      <c r="AS45" s="106">
        <f t="shared" si="33"/>
        <v>0</v>
      </c>
      <c r="AT45" s="154">
        <f t="shared" si="34"/>
        <v>17</v>
      </c>
    </row>
    <row r="46" spans="1:46">
      <c r="A46" s="3">
        <f t="shared" si="11"/>
        <v>36</v>
      </c>
      <c r="B46" s="9">
        <f>Data!B46</f>
        <v>19</v>
      </c>
      <c r="D46" s="73">
        <f t="shared" si="6"/>
        <v>4</v>
      </c>
      <c r="F46" s="66" t="str">
        <f t="shared" si="12"/>
        <v>L</v>
      </c>
      <c r="G46" s="66">
        <f t="shared" si="46"/>
        <v>1</v>
      </c>
      <c r="H46" s="66">
        <f t="shared" si="13"/>
        <v>8</v>
      </c>
      <c r="I46" s="66">
        <f t="shared" si="43"/>
        <v>1</v>
      </c>
      <c r="J46" s="106">
        <f t="shared" si="7"/>
        <v>34</v>
      </c>
      <c r="K46" s="106">
        <f t="shared" si="44"/>
        <v>0</v>
      </c>
      <c r="L46" s="154">
        <f t="shared" si="45"/>
        <v>-95</v>
      </c>
      <c r="N46" s="66" t="str">
        <f t="shared" si="17"/>
        <v>L</v>
      </c>
      <c r="O46" s="66">
        <f t="shared" si="8"/>
        <v>1</v>
      </c>
      <c r="P46" s="66">
        <f t="shared" si="18"/>
        <v>8</v>
      </c>
      <c r="Q46" s="66">
        <f t="shared" si="19"/>
        <v>1</v>
      </c>
      <c r="R46" s="106">
        <f t="shared" si="2"/>
        <v>34</v>
      </c>
      <c r="S46" s="106">
        <f t="shared" si="20"/>
        <v>0</v>
      </c>
      <c r="T46" s="154">
        <f t="shared" si="21"/>
        <v>-95</v>
      </c>
      <c r="V46" s="66" t="str">
        <f t="shared" si="22"/>
        <v>L</v>
      </c>
      <c r="W46" s="66">
        <f t="shared" si="35"/>
        <v>1</v>
      </c>
      <c r="X46" s="66">
        <f t="shared" si="36"/>
        <v>1</v>
      </c>
      <c r="Y46" s="66">
        <f t="shared" si="37"/>
        <v>5</v>
      </c>
      <c r="Z46" s="106">
        <f t="shared" si="41"/>
        <v>1</v>
      </c>
      <c r="AA46" s="106">
        <f t="shared" si="23"/>
        <v>0</v>
      </c>
      <c r="AB46" s="154">
        <f t="shared" si="24"/>
        <v>11</v>
      </c>
      <c r="AC46" s="155">
        <f t="shared" si="25"/>
        <v>16</v>
      </c>
      <c r="AE46" s="66" t="str">
        <f t="shared" si="26"/>
        <v>L</v>
      </c>
      <c r="AF46" s="66">
        <f t="shared" si="9"/>
        <v>4</v>
      </c>
      <c r="AG46" s="66">
        <f t="shared" si="38"/>
        <v>1</v>
      </c>
      <c r="AH46" s="66">
        <f t="shared" si="39"/>
        <v>3</v>
      </c>
      <c r="AI46" s="106">
        <f t="shared" si="42"/>
        <v>1</v>
      </c>
      <c r="AJ46" s="106">
        <f t="shared" si="27"/>
        <v>0</v>
      </c>
      <c r="AK46" s="154">
        <f t="shared" si="28"/>
        <v>15</v>
      </c>
      <c r="AL46" s="155">
        <f t="shared" si="29"/>
        <v>18</v>
      </c>
      <c r="AN46" s="66" t="str">
        <f t="shared" si="30"/>
        <v>L</v>
      </c>
      <c r="AO46" s="66">
        <f t="shared" si="10"/>
        <v>4</v>
      </c>
      <c r="AP46" s="66">
        <f t="shared" si="31"/>
        <v>8</v>
      </c>
      <c r="AQ46" s="66">
        <f t="shared" si="32"/>
        <v>1</v>
      </c>
      <c r="AR46" s="106">
        <f t="shared" si="5"/>
        <v>34</v>
      </c>
      <c r="AS46" s="106">
        <f t="shared" si="33"/>
        <v>0</v>
      </c>
      <c r="AT46" s="154">
        <f t="shared" si="34"/>
        <v>-17</v>
      </c>
    </row>
    <row r="47" spans="1:46">
      <c r="A47" s="3">
        <f t="shared" si="11"/>
        <v>37</v>
      </c>
      <c r="B47" s="9">
        <f>Data!B47</f>
        <v>23</v>
      </c>
      <c r="D47" s="73">
        <f t="shared" si="6"/>
        <v>4</v>
      </c>
      <c r="F47" s="66" t="str">
        <f t="shared" si="12"/>
        <v>L</v>
      </c>
      <c r="G47" s="66">
        <f t="shared" si="46"/>
        <v>1</v>
      </c>
      <c r="H47" s="66">
        <f t="shared" si="13"/>
        <v>8</v>
      </c>
      <c r="I47" s="66">
        <f t="shared" si="43"/>
        <v>2</v>
      </c>
      <c r="J47" s="106">
        <f t="shared" si="7"/>
        <v>34</v>
      </c>
      <c r="K47" s="106">
        <f t="shared" si="44"/>
        <v>0</v>
      </c>
      <c r="L47" s="154">
        <f t="shared" si="45"/>
        <v>-129</v>
      </c>
      <c r="N47" s="66" t="str">
        <f t="shared" si="17"/>
        <v>L</v>
      </c>
      <c r="O47" s="66">
        <f t="shared" si="8"/>
        <v>1</v>
      </c>
      <c r="P47" s="66">
        <f t="shared" si="18"/>
        <v>8</v>
      </c>
      <c r="Q47" s="66">
        <f t="shared" si="19"/>
        <v>2</v>
      </c>
      <c r="R47" s="106">
        <f t="shared" si="2"/>
        <v>34</v>
      </c>
      <c r="S47" s="106">
        <f t="shared" si="20"/>
        <v>0</v>
      </c>
      <c r="T47" s="154">
        <f t="shared" si="21"/>
        <v>-129</v>
      </c>
      <c r="V47" s="66" t="str">
        <f t="shared" si="22"/>
        <v>L</v>
      </c>
      <c r="W47" s="66">
        <f t="shared" si="35"/>
        <v>1</v>
      </c>
      <c r="X47" s="66">
        <f t="shared" si="36"/>
        <v>2</v>
      </c>
      <c r="Y47" s="66">
        <f t="shared" si="37"/>
        <v>1</v>
      </c>
      <c r="Z47" s="106">
        <f t="shared" ref="Z47:Z79" si="47">INDEX($AV$11:$AW$25,X47,2)</f>
        <v>2</v>
      </c>
      <c r="AA47" s="106">
        <f t="shared" si="23"/>
        <v>0</v>
      </c>
      <c r="AB47" s="154">
        <f t="shared" si="24"/>
        <v>9</v>
      </c>
      <c r="AC47" s="155">
        <f t="shared" si="25"/>
        <v>16</v>
      </c>
      <c r="AE47" s="66" t="str">
        <f t="shared" si="26"/>
        <v>W</v>
      </c>
      <c r="AF47" s="66">
        <f t="shared" si="9"/>
        <v>4</v>
      </c>
      <c r="AG47" s="66">
        <f t="shared" si="38"/>
        <v>1</v>
      </c>
      <c r="AH47" s="66">
        <f t="shared" si="39"/>
        <v>4</v>
      </c>
      <c r="AI47" s="106">
        <f t="shared" ref="AI47:AI79" si="48">INDEX($AV$11:$AW$25,AG47,2)</f>
        <v>1</v>
      </c>
      <c r="AJ47" s="106">
        <f t="shared" si="27"/>
        <v>6</v>
      </c>
      <c r="AK47" s="154">
        <f t="shared" si="28"/>
        <v>20</v>
      </c>
      <c r="AL47" s="155">
        <f t="shared" si="29"/>
        <v>20</v>
      </c>
      <c r="AN47" s="66" t="str">
        <f t="shared" si="30"/>
        <v>W</v>
      </c>
      <c r="AO47" s="66">
        <f t="shared" si="10"/>
        <v>4</v>
      </c>
      <c r="AP47" s="66">
        <f t="shared" si="31"/>
        <v>8</v>
      </c>
      <c r="AQ47" s="66">
        <f t="shared" si="32"/>
        <v>2</v>
      </c>
      <c r="AR47" s="106">
        <f t="shared" si="5"/>
        <v>34</v>
      </c>
      <c r="AS47" s="106">
        <f t="shared" si="33"/>
        <v>204</v>
      </c>
      <c r="AT47" s="154">
        <f t="shared" si="34"/>
        <v>153</v>
      </c>
    </row>
    <row r="48" spans="1:46">
      <c r="A48" s="3">
        <f t="shared" si="11"/>
        <v>38</v>
      </c>
      <c r="B48" s="9">
        <f>Data!B48</f>
        <v>3</v>
      </c>
      <c r="D48" s="73">
        <f t="shared" si="6"/>
        <v>1</v>
      </c>
      <c r="F48" s="66" t="str">
        <f t="shared" si="12"/>
        <v>W</v>
      </c>
      <c r="G48" s="66">
        <f t="shared" si="46"/>
        <v>1</v>
      </c>
      <c r="H48" s="66">
        <f t="shared" si="13"/>
        <v>8</v>
      </c>
      <c r="I48" s="66">
        <f t="shared" si="43"/>
        <v>3</v>
      </c>
      <c r="J48" s="106">
        <f t="shared" si="7"/>
        <v>34</v>
      </c>
      <c r="K48" s="106">
        <f t="shared" si="44"/>
        <v>204</v>
      </c>
      <c r="L48" s="154">
        <f t="shared" si="45"/>
        <v>41</v>
      </c>
      <c r="N48" s="66" t="str">
        <f t="shared" si="17"/>
        <v>W</v>
      </c>
      <c r="O48" s="66">
        <f t="shared" si="8"/>
        <v>1</v>
      </c>
      <c r="P48" s="66">
        <f t="shared" si="18"/>
        <v>8</v>
      </c>
      <c r="Q48" s="66">
        <f t="shared" si="19"/>
        <v>3</v>
      </c>
      <c r="R48" s="106">
        <f t="shared" si="2"/>
        <v>34</v>
      </c>
      <c r="S48" s="106">
        <f t="shared" si="20"/>
        <v>204</v>
      </c>
      <c r="T48" s="154">
        <f t="shared" si="21"/>
        <v>41</v>
      </c>
      <c r="V48" s="66" t="str">
        <f t="shared" si="22"/>
        <v>W</v>
      </c>
      <c r="W48" s="66">
        <f t="shared" si="35"/>
        <v>1</v>
      </c>
      <c r="X48" s="66">
        <f t="shared" si="36"/>
        <v>2</v>
      </c>
      <c r="Y48" s="66">
        <f t="shared" si="37"/>
        <v>2</v>
      </c>
      <c r="Z48" s="106">
        <f t="shared" si="47"/>
        <v>2</v>
      </c>
      <c r="AA48" s="106">
        <f t="shared" si="23"/>
        <v>12</v>
      </c>
      <c r="AB48" s="154">
        <f t="shared" si="24"/>
        <v>19</v>
      </c>
      <c r="AC48" s="155">
        <f t="shared" si="25"/>
        <v>19</v>
      </c>
      <c r="AE48" s="66" t="str">
        <f t="shared" si="26"/>
        <v>L</v>
      </c>
      <c r="AF48" s="66">
        <f t="shared" si="9"/>
        <v>1</v>
      </c>
      <c r="AG48" s="66">
        <f t="shared" si="38"/>
        <v>1</v>
      </c>
      <c r="AH48" s="66">
        <f t="shared" si="39"/>
        <v>1</v>
      </c>
      <c r="AI48" s="106">
        <f t="shared" si="48"/>
        <v>1</v>
      </c>
      <c r="AJ48" s="106">
        <f t="shared" si="27"/>
        <v>0</v>
      </c>
      <c r="AK48" s="154">
        <f t="shared" si="28"/>
        <v>19</v>
      </c>
      <c r="AL48" s="155">
        <f t="shared" si="29"/>
        <v>20</v>
      </c>
      <c r="AN48" s="66" t="str">
        <f t="shared" si="30"/>
        <v>L</v>
      </c>
      <c r="AO48" s="66">
        <f t="shared" si="10"/>
        <v>1</v>
      </c>
      <c r="AP48" s="66">
        <f t="shared" si="31"/>
        <v>8</v>
      </c>
      <c r="AQ48" s="66">
        <f t="shared" si="32"/>
        <v>3</v>
      </c>
      <c r="AR48" s="106">
        <f t="shared" si="5"/>
        <v>34</v>
      </c>
      <c r="AS48" s="106">
        <f t="shared" si="33"/>
        <v>0</v>
      </c>
      <c r="AT48" s="154">
        <f t="shared" si="34"/>
        <v>119</v>
      </c>
    </row>
    <row r="49" spans="1:46">
      <c r="A49" s="3">
        <f t="shared" si="11"/>
        <v>39</v>
      </c>
      <c r="B49" s="9">
        <f>Data!B49</f>
        <v>30</v>
      </c>
      <c r="D49" s="73">
        <f t="shared" si="6"/>
        <v>5</v>
      </c>
      <c r="F49" s="66" t="str">
        <f t="shared" si="12"/>
        <v>L</v>
      </c>
      <c r="G49" s="66">
        <f t="shared" si="46"/>
        <v>1</v>
      </c>
      <c r="H49" s="66">
        <f t="shared" si="13"/>
        <v>8</v>
      </c>
      <c r="I49" s="66">
        <f t="shared" si="43"/>
        <v>4</v>
      </c>
      <c r="J49" s="106">
        <f t="shared" si="7"/>
        <v>34</v>
      </c>
      <c r="K49" s="106">
        <f t="shared" si="44"/>
        <v>0</v>
      </c>
      <c r="L49" s="154">
        <f t="shared" si="45"/>
        <v>7</v>
      </c>
      <c r="N49" s="66" t="str">
        <f t="shared" si="17"/>
        <v>L</v>
      </c>
      <c r="O49" s="66">
        <f t="shared" si="8"/>
        <v>1</v>
      </c>
      <c r="P49" s="66">
        <f t="shared" si="18"/>
        <v>8</v>
      </c>
      <c r="Q49" s="66">
        <f t="shared" si="19"/>
        <v>4</v>
      </c>
      <c r="R49" s="106">
        <f t="shared" si="2"/>
        <v>34</v>
      </c>
      <c r="S49" s="106">
        <f t="shared" si="20"/>
        <v>0</v>
      </c>
      <c r="T49" s="154">
        <f t="shared" si="21"/>
        <v>7</v>
      </c>
      <c r="V49" s="66" t="str">
        <f t="shared" si="22"/>
        <v>L</v>
      </c>
      <c r="W49" s="66">
        <f t="shared" si="35"/>
        <v>2</v>
      </c>
      <c r="X49" s="66">
        <f t="shared" si="36"/>
        <v>1</v>
      </c>
      <c r="Y49" s="66">
        <f t="shared" si="37"/>
        <v>1</v>
      </c>
      <c r="Z49" s="106">
        <f t="shared" si="47"/>
        <v>1</v>
      </c>
      <c r="AA49" s="106">
        <f t="shared" si="23"/>
        <v>0</v>
      </c>
      <c r="AB49" s="154">
        <f t="shared" si="24"/>
        <v>18</v>
      </c>
      <c r="AC49" s="155">
        <f t="shared" si="25"/>
        <v>19</v>
      </c>
      <c r="AE49" s="66" t="str">
        <f t="shared" si="26"/>
        <v>L</v>
      </c>
      <c r="AF49" s="66">
        <f t="shared" si="9"/>
        <v>5</v>
      </c>
      <c r="AG49" s="66">
        <f t="shared" si="38"/>
        <v>1</v>
      </c>
      <c r="AH49" s="66">
        <f t="shared" si="39"/>
        <v>2</v>
      </c>
      <c r="AI49" s="106">
        <f t="shared" si="48"/>
        <v>1</v>
      </c>
      <c r="AJ49" s="106">
        <f t="shared" si="27"/>
        <v>0</v>
      </c>
      <c r="AK49" s="154">
        <f t="shared" si="28"/>
        <v>18</v>
      </c>
      <c r="AL49" s="155">
        <f t="shared" si="29"/>
        <v>20</v>
      </c>
      <c r="AN49" s="66" t="str">
        <f t="shared" si="30"/>
        <v>L</v>
      </c>
      <c r="AO49" s="66">
        <f t="shared" si="10"/>
        <v>5</v>
      </c>
      <c r="AP49" s="66">
        <f t="shared" si="31"/>
        <v>8</v>
      </c>
      <c r="AQ49" s="66">
        <f t="shared" si="32"/>
        <v>4</v>
      </c>
      <c r="AR49" s="106">
        <f t="shared" si="5"/>
        <v>34</v>
      </c>
      <c r="AS49" s="106">
        <f t="shared" si="33"/>
        <v>0</v>
      </c>
      <c r="AT49" s="154">
        <f t="shared" si="34"/>
        <v>85</v>
      </c>
    </row>
    <row r="50" spans="1:46">
      <c r="A50" s="3">
        <f t="shared" si="11"/>
        <v>40</v>
      </c>
      <c r="B50" s="9">
        <f>Data!B50</f>
        <v>17</v>
      </c>
      <c r="D50" s="73">
        <f t="shared" si="6"/>
        <v>3</v>
      </c>
      <c r="F50" s="66" t="str">
        <f t="shared" si="12"/>
        <v>L</v>
      </c>
      <c r="G50" s="66">
        <f t="shared" si="46"/>
        <v>1</v>
      </c>
      <c r="H50" s="66">
        <f t="shared" si="13"/>
        <v>8</v>
      </c>
      <c r="I50" s="66">
        <f t="shared" si="43"/>
        <v>5</v>
      </c>
      <c r="J50" s="106">
        <f t="shared" si="7"/>
        <v>34</v>
      </c>
      <c r="K50" s="106">
        <f t="shared" si="44"/>
        <v>0</v>
      </c>
      <c r="L50" s="154">
        <f t="shared" si="45"/>
        <v>-27</v>
      </c>
      <c r="N50" s="66" t="str">
        <f t="shared" si="17"/>
        <v>L</v>
      </c>
      <c r="O50" s="66">
        <f t="shared" si="8"/>
        <v>1</v>
      </c>
      <c r="P50" s="66">
        <f t="shared" si="18"/>
        <v>8</v>
      </c>
      <c r="Q50" s="66">
        <f t="shared" si="19"/>
        <v>5</v>
      </c>
      <c r="R50" s="106">
        <f t="shared" si="2"/>
        <v>34</v>
      </c>
      <c r="S50" s="106">
        <f t="shared" si="20"/>
        <v>0</v>
      </c>
      <c r="T50" s="154">
        <f t="shared" si="21"/>
        <v>-27</v>
      </c>
      <c r="V50" s="66" t="str">
        <f t="shared" si="22"/>
        <v>L</v>
      </c>
      <c r="W50" s="66">
        <f t="shared" si="35"/>
        <v>2</v>
      </c>
      <c r="X50" s="66">
        <f t="shared" si="36"/>
        <v>1</v>
      </c>
      <c r="Y50" s="66">
        <f t="shared" si="37"/>
        <v>2</v>
      </c>
      <c r="Z50" s="106">
        <f t="shared" si="47"/>
        <v>1</v>
      </c>
      <c r="AA50" s="106">
        <f t="shared" si="23"/>
        <v>0</v>
      </c>
      <c r="AB50" s="154">
        <f t="shared" si="24"/>
        <v>17</v>
      </c>
      <c r="AC50" s="155">
        <f t="shared" si="25"/>
        <v>19</v>
      </c>
      <c r="AE50" s="66" t="str">
        <f t="shared" si="26"/>
        <v>L</v>
      </c>
      <c r="AF50" s="66">
        <f t="shared" si="9"/>
        <v>3</v>
      </c>
      <c r="AG50" s="66">
        <f t="shared" si="38"/>
        <v>1</v>
      </c>
      <c r="AH50" s="66">
        <f t="shared" si="39"/>
        <v>3</v>
      </c>
      <c r="AI50" s="106">
        <f t="shared" si="48"/>
        <v>1</v>
      </c>
      <c r="AJ50" s="106">
        <f t="shared" si="27"/>
        <v>0</v>
      </c>
      <c r="AK50" s="154">
        <f t="shared" si="28"/>
        <v>17</v>
      </c>
      <c r="AL50" s="155">
        <f t="shared" si="29"/>
        <v>20</v>
      </c>
      <c r="AN50" s="66" t="str">
        <f t="shared" si="30"/>
        <v>L</v>
      </c>
      <c r="AO50" s="66">
        <f t="shared" si="10"/>
        <v>3</v>
      </c>
      <c r="AP50" s="66">
        <f t="shared" si="31"/>
        <v>8</v>
      </c>
      <c r="AQ50" s="66">
        <f t="shared" si="32"/>
        <v>5</v>
      </c>
      <c r="AR50" s="106">
        <f t="shared" si="5"/>
        <v>34</v>
      </c>
      <c r="AS50" s="106">
        <f t="shared" si="33"/>
        <v>0</v>
      </c>
      <c r="AT50" s="154">
        <f t="shared" si="34"/>
        <v>51</v>
      </c>
    </row>
    <row r="51" spans="1:46">
      <c r="A51" s="3">
        <f t="shared" si="11"/>
        <v>41</v>
      </c>
      <c r="B51" s="9">
        <f>Data!B51</f>
        <v>8</v>
      </c>
      <c r="D51" s="73">
        <f t="shared" si="6"/>
        <v>2</v>
      </c>
      <c r="F51" s="66" t="str">
        <f t="shared" si="12"/>
        <v>L</v>
      </c>
      <c r="G51" s="66">
        <f t="shared" si="46"/>
        <v>1</v>
      </c>
      <c r="H51" s="66">
        <f t="shared" si="13"/>
        <v>1</v>
      </c>
      <c r="I51" s="66">
        <f t="shared" si="43"/>
        <v>1</v>
      </c>
      <c r="J51" s="106">
        <f t="shared" si="7"/>
        <v>1</v>
      </c>
      <c r="K51" s="106">
        <f t="shared" si="44"/>
        <v>0</v>
      </c>
      <c r="L51" s="154">
        <f t="shared" si="45"/>
        <v>-28</v>
      </c>
      <c r="N51" s="66" t="str">
        <f t="shared" si="17"/>
        <v>L</v>
      </c>
      <c r="O51" s="66">
        <f t="shared" si="8"/>
        <v>2</v>
      </c>
      <c r="P51" s="66">
        <f t="shared" si="18"/>
        <v>1</v>
      </c>
      <c r="Q51" s="66">
        <f t="shared" si="19"/>
        <v>1</v>
      </c>
      <c r="R51" s="106">
        <f t="shared" si="2"/>
        <v>1</v>
      </c>
      <c r="S51" s="106">
        <f t="shared" si="20"/>
        <v>0</v>
      </c>
      <c r="T51" s="154">
        <f t="shared" si="21"/>
        <v>-28</v>
      </c>
      <c r="V51" s="66" t="str">
        <f t="shared" si="22"/>
        <v>W</v>
      </c>
      <c r="W51" s="66">
        <f t="shared" si="35"/>
        <v>2</v>
      </c>
      <c r="X51" s="66">
        <f t="shared" si="36"/>
        <v>1</v>
      </c>
      <c r="Y51" s="66">
        <f t="shared" si="37"/>
        <v>3</v>
      </c>
      <c r="Z51" s="106">
        <f t="shared" si="47"/>
        <v>1</v>
      </c>
      <c r="AA51" s="106">
        <f t="shared" si="23"/>
        <v>6</v>
      </c>
      <c r="AB51" s="154">
        <f t="shared" si="24"/>
        <v>22</v>
      </c>
      <c r="AC51" s="155">
        <f t="shared" si="25"/>
        <v>22</v>
      </c>
      <c r="AE51" s="66" t="str">
        <f t="shared" si="26"/>
        <v>L</v>
      </c>
      <c r="AF51" s="66">
        <f t="shared" si="9"/>
        <v>2</v>
      </c>
      <c r="AG51" s="66">
        <f t="shared" si="38"/>
        <v>1</v>
      </c>
      <c r="AH51" s="66">
        <f t="shared" si="39"/>
        <v>4</v>
      </c>
      <c r="AI51" s="106">
        <f t="shared" si="48"/>
        <v>1</v>
      </c>
      <c r="AJ51" s="106">
        <f t="shared" si="27"/>
        <v>0</v>
      </c>
      <c r="AK51" s="154">
        <f t="shared" si="28"/>
        <v>16</v>
      </c>
      <c r="AL51" s="155">
        <f t="shared" si="29"/>
        <v>20</v>
      </c>
      <c r="AN51" s="66" t="str">
        <f t="shared" si="30"/>
        <v>L</v>
      </c>
      <c r="AO51" s="66">
        <f t="shared" si="10"/>
        <v>2</v>
      </c>
      <c r="AP51" s="66">
        <f t="shared" si="31"/>
        <v>1</v>
      </c>
      <c r="AQ51" s="66">
        <f t="shared" si="32"/>
        <v>1</v>
      </c>
      <c r="AR51" s="106">
        <f t="shared" si="5"/>
        <v>1</v>
      </c>
      <c r="AS51" s="106">
        <f t="shared" si="33"/>
        <v>0</v>
      </c>
      <c r="AT51" s="154">
        <f t="shared" si="34"/>
        <v>50</v>
      </c>
    </row>
    <row r="52" spans="1:46">
      <c r="A52" s="3">
        <f t="shared" si="11"/>
        <v>42</v>
      </c>
      <c r="B52" s="9">
        <f>Data!B52</f>
        <v>29</v>
      </c>
      <c r="D52" s="73">
        <f t="shared" si="6"/>
        <v>5</v>
      </c>
      <c r="F52" s="66" t="str">
        <f t="shared" si="12"/>
        <v>L</v>
      </c>
      <c r="G52" s="66">
        <f t="shared" si="46"/>
        <v>1</v>
      </c>
      <c r="H52" s="66">
        <f t="shared" si="13"/>
        <v>1</v>
      </c>
      <c r="I52" s="66">
        <f t="shared" si="43"/>
        <v>2</v>
      </c>
      <c r="J52" s="106">
        <f t="shared" si="7"/>
        <v>1</v>
      </c>
      <c r="K52" s="106">
        <f t="shared" si="44"/>
        <v>0</v>
      </c>
      <c r="L52" s="154">
        <f t="shared" si="45"/>
        <v>-29</v>
      </c>
      <c r="N52" s="66" t="str">
        <f t="shared" si="17"/>
        <v>L</v>
      </c>
      <c r="O52" s="66">
        <f t="shared" si="8"/>
        <v>2</v>
      </c>
      <c r="P52" s="66">
        <f t="shared" si="18"/>
        <v>1</v>
      </c>
      <c r="Q52" s="66">
        <f t="shared" si="19"/>
        <v>2</v>
      </c>
      <c r="R52" s="106">
        <f t="shared" si="2"/>
        <v>1</v>
      </c>
      <c r="S52" s="106">
        <f t="shared" si="20"/>
        <v>0</v>
      </c>
      <c r="T52" s="154">
        <f t="shared" si="21"/>
        <v>-29</v>
      </c>
      <c r="V52" s="66" t="str">
        <f t="shared" si="22"/>
        <v>L</v>
      </c>
      <c r="W52" s="66">
        <f t="shared" si="35"/>
        <v>3</v>
      </c>
      <c r="X52" s="66">
        <f t="shared" si="36"/>
        <v>1</v>
      </c>
      <c r="Y52" s="66">
        <f t="shared" si="37"/>
        <v>1</v>
      </c>
      <c r="Z52" s="106">
        <f t="shared" si="47"/>
        <v>1</v>
      </c>
      <c r="AA52" s="106">
        <f t="shared" si="23"/>
        <v>0</v>
      </c>
      <c r="AB52" s="154">
        <f t="shared" si="24"/>
        <v>21</v>
      </c>
      <c r="AC52" s="155">
        <f t="shared" si="25"/>
        <v>22</v>
      </c>
      <c r="AE52" s="66" t="str">
        <f t="shared" si="26"/>
        <v>L</v>
      </c>
      <c r="AF52" s="66">
        <f t="shared" si="9"/>
        <v>5</v>
      </c>
      <c r="AG52" s="66">
        <f t="shared" si="38"/>
        <v>1</v>
      </c>
      <c r="AH52" s="66">
        <f t="shared" si="39"/>
        <v>5</v>
      </c>
      <c r="AI52" s="106">
        <f t="shared" si="48"/>
        <v>1</v>
      </c>
      <c r="AJ52" s="106">
        <f t="shared" si="27"/>
        <v>0</v>
      </c>
      <c r="AK52" s="154">
        <f t="shared" si="28"/>
        <v>15</v>
      </c>
      <c r="AL52" s="155">
        <f t="shared" si="29"/>
        <v>20</v>
      </c>
      <c r="AN52" s="66" t="str">
        <f t="shared" si="30"/>
        <v>L</v>
      </c>
      <c r="AO52" s="66">
        <f t="shared" si="10"/>
        <v>5</v>
      </c>
      <c r="AP52" s="66">
        <f t="shared" si="31"/>
        <v>1</v>
      </c>
      <c r="AQ52" s="66">
        <f t="shared" si="32"/>
        <v>2</v>
      </c>
      <c r="AR52" s="106">
        <f t="shared" si="5"/>
        <v>1</v>
      </c>
      <c r="AS52" s="106">
        <f t="shared" si="33"/>
        <v>0</v>
      </c>
      <c r="AT52" s="154">
        <f t="shared" si="34"/>
        <v>49</v>
      </c>
    </row>
    <row r="53" spans="1:46">
      <c r="A53" s="3">
        <f t="shared" si="11"/>
        <v>43</v>
      </c>
      <c r="B53" s="9">
        <f>Data!B53</f>
        <v>24</v>
      </c>
      <c r="D53" s="73">
        <f t="shared" si="6"/>
        <v>4</v>
      </c>
      <c r="F53" s="66" t="str">
        <f t="shared" si="12"/>
        <v>L</v>
      </c>
      <c r="G53" s="66">
        <f t="shared" si="46"/>
        <v>1</v>
      </c>
      <c r="H53" s="66">
        <f t="shared" si="13"/>
        <v>1</v>
      </c>
      <c r="I53" s="66">
        <f t="shared" si="43"/>
        <v>3</v>
      </c>
      <c r="J53" s="106">
        <f t="shared" si="7"/>
        <v>1</v>
      </c>
      <c r="K53" s="106">
        <f t="shared" si="44"/>
        <v>0</v>
      </c>
      <c r="L53" s="154">
        <f t="shared" si="45"/>
        <v>-30</v>
      </c>
      <c r="N53" s="66" t="str">
        <f t="shared" si="17"/>
        <v>L</v>
      </c>
      <c r="O53" s="66">
        <f t="shared" si="8"/>
        <v>2</v>
      </c>
      <c r="P53" s="66">
        <f t="shared" si="18"/>
        <v>1</v>
      </c>
      <c r="Q53" s="66">
        <f t="shared" si="19"/>
        <v>3</v>
      </c>
      <c r="R53" s="106">
        <f t="shared" si="2"/>
        <v>1</v>
      </c>
      <c r="S53" s="106">
        <f t="shared" si="20"/>
        <v>0</v>
      </c>
      <c r="T53" s="154">
        <f t="shared" si="21"/>
        <v>-30</v>
      </c>
      <c r="V53" s="66" t="str">
        <f t="shared" si="22"/>
        <v>L</v>
      </c>
      <c r="W53" s="66">
        <f t="shared" si="35"/>
        <v>3</v>
      </c>
      <c r="X53" s="66">
        <f t="shared" si="36"/>
        <v>1</v>
      </c>
      <c r="Y53" s="66">
        <f t="shared" si="37"/>
        <v>2</v>
      </c>
      <c r="Z53" s="106">
        <f t="shared" si="47"/>
        <v>1</v>
      </c>
      <c r="AA53" s="106">
        <f t="shared" si="23"/>
        <v>0</v>
      </c>
      <c r="AB53" s="154">
        <f t="shared" si="24"/>
        <v>20</v>
      </c>
      <c r="AC53" s="155">
        <f t="shared" si="25"/>
        <v>22</v>
      </c>
      <c r="AE53" s="66" t="str">
        <f t="shared" si="26"/>
        <v>L</v>
      </c>
      <c r="AF53" s="66">
        <f t="shared" si="9"/>
        <v>4</v>
      </c>
      <c r="AG53" s="66">
        <f t="shared" si="38"/>
        <v>2</v>
      </c>
      <c r="AH53" s="66">
        <f t="shared" si="39"/>
        <v>1</v>
      </c>
      <c r="AI53" s="106">
        <f t="shared" si="48"/>
        <v>2</v>
      </c>
      <c r="AJ53" s="106">
        <f t="shared" si="27"/>
        <v>0</v>
      </c>
      <c r="AK53" s="154">
        <f t="shared" si="28"/>
        <v>13</v>
      </c>
      <c r="AL53" s="155">
        <f t="shared" si="29"/>
        <v>20</v>
      </c>
      <c r="AN53" s="66" t="str">
        <f t="shared" si="30"/>
        <v>L</v>
      </c>
      <c r="AO53" s="66">
        <f t="shared" si="10"/>
        <v>4</v>
      </c>
      <c r="AP53" s="66">
        <f t="shared" si="31"/>
        <v>1</v>
      </c>
      <c r="AQ53" s="66">
        <f t="shared" si="32"/>
        <v>3</v>
      </c>
      <c r="AR53" s="106">
        <f t="shared" si="5"/>
        <v>1</v>
      </c>
      <c r="AS53" s="106">
        <f t="shared" si="33"/>
        <v>0</v>
      </c>
      <c r="AT53" s="154">
        <f t="shared" si="34"/>
        <v>48</v>
      </c>
    </row>
    <row r="54" spans="1:46">
      <c r="A54" s="3">
        <f t="shared" si="11"/>
        <v>44</v>
      </c>
      <c r="B54" s="9">
        <f>Data!B54</f>
        <v>11</v>
      </c>
      <c r="D54" s="73">
        <f t="shared" si="6"/>
        <v>2</v>
      </c>
      <c r="F54" s="66" t="str">
        <f t="shared" si="12"/>
        <v>L</v>
      </c>
      <c r="G54" s="66">
        <f t="shared" si="46"/>
        <v>1</v>
      </c>
      <c r="H54" s="66">
        <f t="shared" si="13"/>
        <v>1</v>
      </c>
      <c r="I54" s="66">
        <f t="shared" si="43"/>
        <v>4</v>
      </c>
      <c r="J54" s="106">
        <f t="shared" si="7"/>
        <v>1</v>
      </c>
      <c r="K54" s="106">
        <f t="shared" si="44"/>
        <v>0</v>
      </c>
      <c r="L54" s="154">
        <f t="shared" si="45"/>
        <v>-31</v>
      </c>
      <c r="N54" s="66" t="str">
        <f t="shared" si="17"/>
        <v>W</v>
      </c>
      <c r="O54" s="66">
        <f t="shared" si="8"/>
        <v>2</v>
      </c>
      <c r="P54" s="66">
        <f t="shared" si="18"/>
        <v>1</v>
      </c>
      <c r="Q54" s="66">
        <f t="shared" si="19"/>
        <v>4</v>
      </c>
      <c r="R54" s="106">
        <f t="shared" si="2"/>
        <v>1</v>
      </c>
      <c r="S54" s="106">
        <f t="shared" si="20"/>
        <v>6</v>
      </c>
      <c r="T54" s="154">
        <f t="shared" si="21"/>
        <v>-25</v>
      </c>
      <c r="V54" s="66" t="str">
        <f t="shared" si="22"/>
        <v>L</v>
      </c>
      <c r="W54" s="66">
        <f t="shared" si="35"/>
        <v>3</v>
      </c>
      <c r="X54" s="66">
        <f t="shared" si="36"/>
        <v>1</v>
      </c>
      <c r="Y54" s="66">
        <f t="shared" si="37"/>
        <v>3</v>
      </c>
      <c r="Z54" s="106">
        <f t="shared" si="47"/>
        <v>1</v>
      </c>
      <c r="AA54" s="106">
        <f t="shared" si="23"/>
        <v>0</v>
      </c>
      <c r="AB54" s="154">
        <f t="shared" si="24"/>
        <v>19</v>
      </c>
      <c r="AC54" s="155">
        <f t="shared" si="25"/>
        <v>22</v>
      </c>
      <c r="AE54" s="66" t="str">
        <f t="shared" si="26"/>
        <v>L</v>
      </c>
      <c r="AF54" s="66">
        <f t="shared" si="9"/>
        <v>2</v>
      </c>
      <c r="AG54" s="66">
        <f t="shared" si="38"/>
        <v>2</v>
      </c>
      <c r="AH54" s="66">
        <f t="shared" si="39"/>
        <v>2</v>
      </c>
      <c r="AI54" s="106">
        <f t="shared" si="48"/>
        <v>2</v>
      </c>
      <c r="AJ54" s="106">
        <f t="shared" si="27"/>
        <v>0</v>
      </c>
      <c r="AK54" s="154">
        <f t="shared" si="28"/>
        <v>11</v>
      </c>
      <c r="AL54" s="155">
        <f t="shared" si="29"/>
        <v>20</v>
      </c>
      <c r="AN54" s="66" t="str">
        <f t="shared" si="30"/>
        <v>L</v>
      </c>
      <c r="AO54" s="66">
        <f t="shared" si="10"/>
        <v>2</v>
      </c>
      <c r="AP54" s="66">
        <f t="shared" si="31"/>
        <v>1</v>
      </c>
      <c r="AQ54" s="66">
        <f t="shared" si="32"/>
        <v>4</v>
      </c>
      <c r="AR54" s="106">
        <f t="shared" si="5"/>
        <v>1</v>
      </c>
      <c r="AS54" s="106">
        <f t="shared" si="33"/>
        <v>0</v>
      </c>
      <c r="AT54" s="154">
        <f t="shared" si="34"/>
        <v>47</v>
      </c>
    </row>
    <row r="55" spans="1:46">
      <c r="A55" s="3">
        <f t="shared" si="11"/>
        <v>45</v>
      </c>
      <c r="B55" s="9">
        <f>Data!B55</f>
        <v>20</v>
      </c>
      <c r="D55" s="73">
        <f t="shared" si="6"/>
        <v>4</v>
      </c>
      <c r="F55" s="66" t="str">
        <f t="shared" si="12"/>
        <v>L</v>
      </c>
      <c r="G55" s="66">
        <f t="shared" si="46"/>
        <v>1</v>
      </c>
      <c r="H55" s="66">
        <f t="shared" si="13"/>
        <v>1</v>
      </c>
      <c r="I55" s="66">
        <f t="shared" si="43"/>
        <v>5</v>
      </c>
      <c r="J55" s="106">
        <f t="shared" si="7"/>
        <v>1</v>
      </c>
      <c r="K55" s="106">
        <f t="shared" si="44"/>
        <v>0</v>
      </c>
      <c r="L55" s="154">
        <f t="shared" si="45"/>
        <v>-32</v>
      </c>
      <c r="N55" s="66" t="str">
        <f t="shared" si="17"/>
        <v>L</v>
      </c>
      <c r="O55" s="66">
        <f t="shared" si="8"/>
        <v>2</v>
      </c>
      <c r="P55" s="66">
        <f t="shared" si="18"/>
        <v>1</v>
      </c>
      <c r="Q55" s="66">
        <f t="shared" si="19"/>
        <v>5</v>
      </c>
      <c r="R55" s="106">
        <f t="shared" si="2"/>
        <v>1</v>
      </c>
      <c r="S55" s="106">
        <f t="shared" si="20"/>
        <v>0</v>
      </c>
      <c r="T55" s="154">
        <f t="shared" si="21"/>
        <v>-26</v>
      </c>
      <c r="V55" s="66" t="str">
        <f t="shared" si="22"/>
        <v>L</v>
      </c>
      <c r="W55" s="66">
        <f t="shared" si="35"/>
        <v>3</v>
      </c>
      <c r="X55" s="66">
        <f t="shared" si="36"/>
        <v>1</v>
      </c>
      <c r="Y55" s="66">
        <f t="shared" si="37"/>
        <v>4</v>
      </c>
      <c r="Z55" s="106">
        <f t="shared" si="47"/>
        <v>1</v>
      </c>
      <c r="AA55" s="106">
        <f t="shared" si="23"/>
        <v>0</v>
      </c>
      <c r="AB55" s="154">
        <f t="shared" si="24"/>
        <v>18</v>
      </c>
      <c r="AC55" s="155">
        <f t="shared" si="25"/>
        <v>22</v>
      </c>
      <c r="AE55" s="66" t="str">
        <f t="shared" si="26"/>
        <v>L</v>
      </c>
      <c r="AF55" s="66">
        <f t="shared" si="9"/>
        <v>4</v>
      </c>
      <c r="AG55" s="66">
        <f t="shared" si="38"/>
        <v>2</v>
      </c>
      <c r="AH55" s="66">
        <f t="shared" si="39"/>
        <v>3</v>
      </c>
      <c r="AI55" s="106">
        <f t="shared" si="48"/>
        <v>2</v>
      </c>
      <c r="AJ55" s="106">
        <f t="shared" si="27"/>
        <v>0</v>
      </c>
      <c r="AK55" s="154">
        <f t="shared" si="28"/>
        <v>9</v>
      </c>
      <c r="AL55" s="155">
        <f t="shared" si="29"/>
        <v>20</v>
      </c>
      <c r="AN55" s="66" t="str">
        <f t="shared" si="30"/>
        <v>L</v>
      </c>
      <c r="AO55" s="66">
        <f t="shared" si="10"/>
        <v>4</v>
      </c>
      <c r="AP55" s="66">
        <f t="shared" si="31"/>
        <v>1</v>
      </c>
      <c r="AQ55" s="66">
        <f t="shared" si="32"/>
        <v>5</v>
      </c>
      <c r="AR55" s="106">
        <f t="shared" si="5"/>
        <v>1</v>
      </c>
      <c r="AS55" s="106">
        <f t="shared" si="33"/>
        <v>0</v>
      </c>
      <c r="AT55" s="154">
        <f t="shared" si="34"/>
        <v>46</v>
      </c>
    </row>
    <row r="56" spans="1:46">
      <c r="A56" s="3">
        <f t="shared" si="11"/>
        <v>46</v>
      </c>
      <c r="B56" s="9">
        <f>Data!B56</f>
        <v>35</v>
      </c>
      <c r="D56" s="73">
        <f t="shared" si="6"/>
        <v>6</v>
      </c>
      <c r="F56" s="66" t="str">
        <f t="shared" si="12"/>
        <v>L</v>
      </c>
      <c r="G56" s="66">
        <f t="shared" si="46"/>
        <v>1</v>
      </c>
      <c r="H56" s="66">
        <f t="shared" si="13"/>
        <v>2</v>
      </c>
      <c r="I56" s="66">
        <f t="shared" si="43"/>
        <v>1</v>
      </c>
      <c r="J56" s="106">
        <f t="shared" si="7"/>
        <v>2</v>
      </c>
      <c r="K56" s="106">
        <f t="shared" si="44"/>
        <v>0</v>
      </c>
      <c r="L56" s="154">
        <f t="shared" si="45"/>
        <v>-34</v>
      </c>
      <c r="N56" s="66" t="str">
        <f t="shared" si="17"/>
        <v>L</v>
      </c>
      <c r="O56" s="66">
        <f t="shared" si="8"/>
        <v>2</v>
      </c>
      <c r="P56" s="66">
        <f t="shared" si="18"/>
        <v>2</v>
      </c>
      <c r="Q56" s="66">
        <f t="shared" si="19"/>
        <v>1</v>
      </c>
      <c r="R56" s="106">
        <f t="shared" si="2"/>
        <v>2</v>
      </c>
      <c r="S56" s="106">
        <f t="shared" si="20"/>
        <v>0</v>
      </c>
      <c r="T56" s="154">
        <f t="shared" si="21"/>
        <v>-28</v>
      </c>
      <c r="V56" s="66" t="str">
        <f t="shared" si="22"/>
        <v>L</v>
      </c>
      <c r="W56" s="66">
        <f t="shared" si="35"/>
        <v>3</v>
      </c>
      <c r="X56" s="66">
        <f t="shared" si="36"/>
        <v>1</v>
      </c>
      <c r="Y56" s="66">
        <f t="shared" si="37"/>
        <v>5</v>
      </c>
      <c r="Z56" s="106">
        <f t="shared" si="47"/>
        <v>1</v>
      </c>
      <c r="AA56" s="106">
        <f t="shared" si="23"/>
        <v>0</v>
      </c>
      <c r="AB56" s="154">
        <f t="shared" si="24"/>
        <v>17</v>
      </c>
      <c r="AC56" s="155">
        <f t="shared" si="25"/>
        <v>22</v>
      </c>
      <c r="AE56" s="66" t="str">
        <f t="shared" si="26"/>
        <v>L</v>
      </c>
      <c r="AF56" s="66">
        <f t="shared" si="9"/>
        <v>6</v>
      </c>
      <c r="AG56" s="66">
        <f t="shared" si="38"/>
        <v>2</v>
      </c>
      <c r="AH56" s="66">
        <f t="shared" si="39"/>
        <v>4</v>
      </c>
      <c r="AI56" s="106">
        <f t="shared" si="48"/>
        <v>2</v>
      </c>
      <c r="AJ56" s="106">
        <f t="shared" si="27"/>
        <v>0</v>
      </c>
      <c r="AK56" s="154">
        <f t="shared" si="28"/>
        <v>7</v>
      </c>
      <c r="AL56" s="155">
        <f t="shared" si="29"/>
        <v>20</v>
      </c>
      <c r="AN56" s="66" t="str">
        <f t="shared" si="30"/>
        <v>L</v>
      </c>
      <c r="AO56" s="66">
        <f t="shared" si="10"/>
        <v>6</v>
      </c>
      <c r="AP56" s="66">
        <f t="shared" si="31"/>
        <v>2</v>
      </c>
      <c r="AQ56" s="66">
        <f t="shared" si="32"/>
        <v>1</v>
      </c>
      <c r="AR56" s="106">
        <f t="shared" si="5"/>
        <v>2</v>
      </c>
      <c r="AS56" s="106">
        <f t="shared" si="33"/>
        <v>0</v>
      </c>
      <c r="AT56" s="154">
        <f t="shared" si="34"/>
        <v>44</v>
      </c>
    </row>
    <row r="57" spans="1:46">
      <c r="A57" s="3">
        <f t="shared" si="11"/>
        <v>47</v>
      </c>
      <c r="B57" s="9">
        <f>Data!B57</f>
        <v>24</v>
      </c>
      <c r="D57" s="73">
        <f t="shared" si="6"/>
        <v>4</v>
      </c>
      <c r="F57" s="66" t="str">
        <f t="shared" si="12"/>
        <v>L</v>
      </c>
      <c r="G57" s="66">
        <f t="shared" si="46"/>
        <v>1</v>
      </c>
      <c r="H57" s="66">
        <f t="shared" si="13"/>
        <v>2</v>
      </c>
      <c r="I57" s="66">
        <f t="shared" si="43"/>
        <v>2</v>
      </c>
      <c r="J57" s="106">
        <f t="shared" si="7"/>
        <v>2</v>
      </c>
      <c r="K57" s="106">
        <f t="shared" si="44"/>
        <v>0</v>
      </c>
      <c r="L57" s="154">
        <f t="shared" si="45"/>
        <v>-36</v>
      </c>
      <c r="N57" s="66" t="str">
        <f t="shared" si="17"/>
        <v>L</v>
      </c>
      <c r="O57" s="66">
        <f t="shared" si="8"/>
        <v>2</v>
      </c>
      <c r="P57" s="66">
        <f t="shared" si="18"/>
        <v>2</v>
      </c>
      <c r="Q57" s="66">
        <f t="shared" si="19"/>
        <v>2</v>
      </c>
      <c r="R57" s="106">
        <f t="shared" si="2"/>
        <v>2</v>
      </c>
      <c r="S57" s="106">
        <f t="shared" si="20"/>
        <v>0</v>
      </c>
      <c r="T57" s="154">
        <f t="shared" si="21"/>
        <v>-30</v>
      </c>
      <c r="V57" s="66" t="str">
        <f t="shared" si="22"/>
        <v>L</v>
      </c>
      <c r="W57" s="66">
        <f t="shared" si="35"/>
        <v>3</v>
      </c>
      <c r="X57" s="66">
        <f t="shared" si="36"/>
        <v>2</v>
      </c>
      <c r="Y57" s="66">
        <f t="shared" si="37"/>
        <v>1</v>
      </c>
      <c r="Z57" s="106">
        <f t="shared" si="47"/>
        <v>2</v>
      </c>
      <c r="AA57" s="106">
        <f t="shared" si="23"/>
        <v>0</v>
      </c>
      <c r="AB57" s="154">
        <f t="shared" si="24"/>
        <v>15</v>
      </c>
      <c r="AC57" s="155">
        <f t="shared" si="25"/>
        <v>22</v>
      </c>
      <c r="AE57" s="66" t="str">
        <f t="shared" si="26"/>
        <v>L</v>
      </c>
      <c r="AF57" s="66">
        <f t="shared" si="9"/>
        <v>4</v>
      </c>
      <c r="AG57" s="66">
        <f t="shared" si="38"/>
        <v>2</v>
      </c>
      <c r="AH57" s="66">
        <f t="shared" si="39"/>
        <v>5</v>
      </c>
      <c r="AI57" s="106">
        <f t="shared" si="48"/>
        <v>2</v>
      </c>
      <c r="AJ57" s="106">
        <f t="shared" si="27"/>
        <v>0</v>
      </c>
      <c r="AK57" s="154">
        <f t="shared" si="28"/>
        <v>5</v>
      </c>
      <c r="AL57" s="155">
        <f t="shared" si="29"/>
        <v>20</v>
      </c>
      <c r="AN57" s="66" t="str">
        <f t="shared" si="30"/>
        <v>L</v>
      </c>
      <c r="AO57" s="66">
        <f t="shared" si="10"/>
        <v>4</v>
      </c>
      <c r="AP57" s="66">
        <f t="shared" si="31"/>
        <v>2</v>
      </c>
      <c r="AQ57" s="66">
        <f t="shared" si="32"/>
        <v>2</v>
      </c>
      <c r="AR57" s="106">
        <f t="shared" si="5"/>
        <v>2</v>
      </c>
      <c r="AS57" s="106">
        <f t="shared" si="33"/>
        <v>0</v>
      </c>
      <c r="AT57" s="154">
        <f t="shared" si="34"/>
        <v>42</v>
      </c>
    </row>
    <row r="58" spans="1:46">
      <c r="A58" s="3">
        <f t="shared" si="11"/>
        <v>48</v>
      </c>
      <c r="B58" s="9">
        <f>Data!B58</f>
        <v>26</v>
      </c>
      <c r="D58" s="73">
        <f t="shared" si="6"/>
        <v>5</v>
      </c>
      <c r="F58" s="66" t="str">
        <f t="shared" si="12"/>
        <v>L</v>
      </c>
      <c r="G58" s="66">
        <f t="shared" si="46"/>
        <v>1</v>
      </c>
      <c r="H58" s="66">
        <f t="shared" si="13"/>
        <v>2</v>
      </c>
      <c r="I58" s="66">
        <f t="shared" si="43"/>
        <v>3</v>
      </c>
      <c r="J58" s="106">
        <f t="shared" si="7"/>
        <v>2</v>
      </c>
      <c r="K58" s="106">
        <f t="shared" si="44"/>
        <v>0</v>
      </c>
      <c r="L58" s="154">
        <f t="shared" si="45"/>
        <v>-38</v>
      </c>
      <c r="N58" s="66" t="str">
        <f t="shared" si="17"/>
        <v>L</v>
      </c>
      <c r="O58" s="66">
        <f t="shared" si="8"/>
        <v>2</v>
      </c>
      <c r="P58" s="66">
        <f t="shared" si="18"/>
        <v>2</v>
      </c>
      <c r="Q58" s="66">
        <f t="shared" si="19"/>
        <v>3</v>
      </c>
      <c r="R58" s="106">
        <f t="shared" si="2"/>
        <v>2</v>
      </c>
      <c r="S58" s="106">
        <f t="shared" si="20"/>
        <v>0</v>
      </c>
      <c r="T58" s="154">
        <f t="shared" si="21"/>
        <v>-32</v>
      </c>
      <c r="V58" s="66" t="str">
        <f t="shared" si="22"/>
        <v>L</v>
      </c>
      <c r="W58" s="66">
        <f t="shared" si="35"/>
        <v>3</v>
      </c>
      <c r="X58" s="66">
        <f t="shared" si="36"/>
        <v>2</v>
      </c>
      <c r="Y58" s="66">
        <f t="shared" si="37"/>
        <v>2</v>
      </c>
      <c r="Z58" s="106">
        <f t="shared" si="47"/>
        <v>2</v>
      </c>
      <c r="AA58" s="106">
        <f t="shared" si="23"/>
        <v>0</v>
      </c>
      <c r="AB58" s="154">
        <f t="shared" si="24"/>
        <v>13</v>
      </c>
      <c r="AC58" s="155">
        <f t="shared" si="25"/>
        <v>22</v>
      </c>
      <c r="AE58" s="66" t="str">
        <f t="shared" si="26"/>
        <v>L</v>
      </c>
      <c r="AF58" s="66">
        <f t="shared" si="9"/>
        <v>5</v>
      </c>
      <c r="AG58" s="66">
        <f t="shared" si="38"/>
        <v>3</v>
      </c>
      <c r="AH58" s="66">
        <f t="shared" si="39"/>
        <v>1</v>
      </c>
      <c r="AI58" s="106">
        <f t="shared" si="48"/>
        <v>3</v>
      </c>
      <c r="AJ58" s="106">
        <f t="shared" si="27"/>
        <v>0</v>
      </c>
      <c r="AK58" s="154">
        <f t="shared" si="28"/>
        <v>2</v>
      </c>
      <c r="AL58" s="155">
        <f t="shared" si="29"/>
        <v>20</v>
      </c>
      <c r="AN58" s="66" t="str">
        <f t="shared" si="30"/>
        <v>L</v>
      </c>
      <c r="AO58" s="66">
        <f t="shared" si="10"/>
        <v>5</v>
      </c>
      <c r="AP58" s="66">
        <f t="shared" si="31"/>
        <v>2</v>
      </c>
      <c r="AQ58" s="66">
        <f t="shared" si="32"/>
        <v>3</v>
      </c>
      <c r="AR58" s="106">
        <f t="shared" si="5"/>
        <v>2</v>
      </c>
      <c r="AS58" s="106">
        <f t="shared" si="33"/>
        <v>0</v>
      </c>
      <c r="AT58" s="154">
        <f t="shared" si="34"/>
        <v>40</v>
      </c>
    </row>
    <row r="59" spans="1:46">
      <c r="A59" s="3">
        <f t="shared" si="11"/>
        <v>49</v>
      </c>
      <c r="B59" s="9">
        <f>Data!B59</f>
        <v>14</v>
      </c>
      <c r="D59" s="73">
        <f t="shared" si="6"/>
        <v>3</v>
      </c>
      <c r="F59" s="66" t="str">
        <f t="shared" si="12"/>
        <v>L</v>
      </c>
      <c r="G59" s="66">
        <f t="shared" si="46"/>
        <v>1</v>
      </c>
      <c r="H59" s="66">
        <f t="shared" si="13"/>
        <v>2</v>
      </c>
      <c r="I59" s="66">
        <f t="shared" si="43"/>
        <v>4</v>
      </c>
      <c r="J59" s="106">
        <f t="shared" si="7"/>
        <v>2</v>
      </c>
      <c r="K59" s="106">
        <f t="shared" si="44"/>
        <v>0</v>
      </c>
      <c r="L59" s="154">
        <f t="shared" si="45"/>
        <v>-40</v>
      </c>
      <c r="N59" s="66" t="str">
        <f t="shared" si="17"/>
        <v>L</v>
      </c>
      <c r="O59" s="66">
        <f t="shared" si="8"/>
        <v>2</v>
      </c>
      <c r="P59" s="66">
        <f t="shared" si="18"/>
        <v>2</v>
      </c>
      <c r="Q59" s="66">
        <f t="shared" si="19"/>
        <v>4</v>
      </c>
      <c r="R59" s="106">
        <f t="shared" si="2"/>
        <v>2</v>
      </c>
      <c r="S59" s="106">
        <f t="shared" si="20"/>
        <v>0</v>
      </c>
      <c r="T59" s="154">
        <f t="shared" si="21"/>
        <v>-34</v>
      </c>
      <c r="V59" s="66" t="str">
        <f t="shared" si="22"/>
        <v>W</v>
      </c>
      <c r="W59" s="66">
        <f t="shared" si="35"/>
        <v>3</v>
      </c>
      <c r="X59" s="66">
        <f t="shared" si="36"/>
        <v>2</v>
      </c>
      <c r="Y59" s="66">
        <f t="shared" si="37"/>
        <v>3</v>
      </c>
      <c r="Z59" s="106">
        <f t="shared" si="47"/>
        <v>2</v>
      </c>
      <c r="AA59" s="106">
        <f t="shared" si="23"/>
        <v>12</v>
      </c>
      <c r="AB59" s="154">
        <f t="shared" si="24"/>
        <v>23</v>
      </c>
      <c r="AC59" s="155">
        <f t="shared" si="25"/>
        <v>23</v>
      </c>
      <c r="AE59" s="66" t="str">
        <f t="shared" si="26"/>
        <v>L</v>
      </c>
      <c r="AF59" s="66">
        <f t="shared" si="9"/>
        <v>3</v>
      </c>
      <c r="AG59" s="66">
        <f t="shared" si="38"/>
        <v>3</v>
      </c>
      <c r="AH59" s="66">
        <f t="shared" si="39"/>
        <v>2</v>
      </c>
      <c r="AI59" s="106">
        <f t="shared" si="48"/>
        <v>3</v>
      </c>
      <c r="AJ59" s="106">
        <f t="shared" si="27"/>
        <v>0</v>
      </c>
      <c r="AK59" s="154">
        <f t="shared" si="28"/>
        <v>-1</v>
      </c>
      <c r="AL59" s="155">
        <f t="shared" si="29"/>
        <v>20</v>
      </c>
      <c r="AN59" s="66" t="str">
        <f t="shared" si="30"/>
        <v>L</v>
      </c>
      <c r="AO59" s="66">
        <f t="shared" si="10"/>
        <v>3</v>
      </c>
      <c r="AP59" s="66">
        <f t="shared" si="31"/>
        <v>2</v>
      </c>
      <c r="AQ59" s="66">
        <f t="shared" si="32"/>
        <v>4</v>
      </c>
      <c r="AR59" s="106">
        <f t="shared" si="5"/>
        <v>2</v>
      </c>
      <c r="AS59" s="106">
        <f t="shared" si="33"/>
        <v>0</v>
      </c>
      <c r="AT59" s="154">
        <f t="shared" si="34"/>
        <v>38</v>
      </c>
    </row>
    <row r="60" spans="1:46">
      <c r="A60" s="3">
        <f t="shared" si="11"/>
        <v>50</v>
      </c>
      <c r="B60" s="9">
        <f>Data!B60</f>
        <v>11</v>
      </c>
      <c r="D60" s="73">
        <f t="shared" si="6"/>
        <v>2</v>
      </c>
      <c r="F60" s="66" t="str">
        <f t="shared" si="12"/>
        <v>L</v>
      </c>
      <c r="G60" s="66">
        <f t="shared" si="46"/>
        <v>1</v>
      </c>
      <c r="H60" s="66">
        <f t="shared" si="13"/>
        <v>2</v>
      </c>
      <c r="I60" s="66">
        <f t="shared" si="43"/>
        <v>5</v>
      </c>
      <c r="J60" s="106">
        <f t="shared" si="7"/>
        <v>2</v>
      </c>
      <c r="K60" s="106">
        <f t="shared" si="44"/>
        <v>0</v>
      </c>
      <c r="L60" s="154">
        <f t="shared" si="45"/>
        <v>-42</v>
      </c>
      <c r="N60" s="66" t="str">
        <f t="shared" si="17"/>
        <v>W</v>
      </c>
      <c r="O60" s="66">
        <f t="shared" si="8"/>
        <v>2</v>
      </c>
      <c r="P60" s="66">
        <f t="shared" si="18"/>
        <v>2</v>
      </c>
      <c r="Q60" s="66">
        <f t="shared" si="19"/>
        <v>5</v>
      </c>
      <c r="R60" s="106">
        <f t="shared" si="2"/>
        <v>2</v>
      </c>
      <c r="S60" s="106">
        <f t="shared" si="20"/>
        <v>12</v>
      </c>
      <c r="T60" s="154">
        <f t="shared" si="21"/>
        <v>-24</v>
      </c>
      <c r="V60" s="66" t="str">
        <f t="shared" si="22"/>
        <v>L</v>
      </c>
      <c r="W60" s="66">
        <f t="shared" si="35"/>
        <v>4</v>
      </c>
      <c r="X60" s="66">
        <f t="shared" si="36"/>
        <v>1</v>
      </c>
      <c r="Y60" s="66">
        <f t="shared" si="37"/>
        <v>1</v>
      </c>
      <c r="Z60" s="106">
        <f t="shared" si="47"/>
        <v>1</v>
      </c>
      <c r="AA60" s="106">
        <f t="shared" si="23"/>
        <v>0</v>
      </c>
      <c r="AB60" s="154">
        <f t="shared" si="24"/>
        <v>22</v>
      </c>
      <c r="AC60" s="155">
        <f t="shared" si="25"/>
        <v>23</v>
      </c>
      <c r="AE60" s="66" t="str">
        <f t="shared" si="26"/>
        <v>L</v>
      </c>
      <c r="AF60" s="66">
        <f t="shared" si="9"/>
        <v>2</v>
      </c>
      <c r="AG60" s="66">
        <f t="shared" si="38"/>
        <v>3</v>
      </c>
      <c r="AH60" s="66">
        <f t="shared" si="39"/>
        <v>3</v>
      </c>
      <c r="AI60" s="106">
        <f t="shared" si="48"/>
        <v>3</v>
      </c>
      <c r="AJ60" s="106">
        <f t="shared" si="27"/>
        <v>0</v>
      </c>
      <c r="AK60" s="154">
        <f t="shared" si="28"/>
        <v>-4</v>
      </c>
      <c r="AL60" s="155">
        <f t="shared" si="29"/>
        <v>20</v>
      </c>
      <c r="AN60" s="66" t="str">
        <f t="shared" si="30"/>
        <v>L</v>
      </c>
      <c r="AO60" s="66">
        <f t="shared" si="10"/>
        <v>2</v>
      </c>
      <c r="AP60" s="66">
        <f t="shared" si="31"/>
        <v>2</v>
      </c>
      <c r="AQ60" s="66">
        <f t="shared" si="32"/>
        <v>5</v>
      </c>
      <c r="AR60" s="106">
        <f t="shared" si="5"/>
        <v>2</v>
      </c>
      <c r="AS60" s="106">
        <f t="shared" si="33"/>
        <v>0</v>
      </c>
      <c r="AT60" s="154">
        <f t="shared" si="34"/>
        <v>36</v>
      </c>
    </row>
    <row r="61" spans="1:46">
      <c r="A61" s="3">
        <f t="shared" si="11"/>
        <v>51</v>
      </c>
      <c r="B61" s="9">
        <f>Data!B61</f>
        <v>35</v>
      </c>
      <c r="D61" s="73">
        <f t="shared" si="6"/>
        <v>6</v>
      </c>
      <c r="F61" s="66" t="str">
        <f t="shared" si="12"/>
        <v>L</v>
      </c>
      <c r="G61" s="66">
        <f t="shared" si="46"/>
        <v>1</v>
      </c>
      <c r="H61" s="66">
        <f t="shared" si="13"/>
        <v>3</v>
      </c>
      <c r="I61" s="66">
        <f t="shared" si="43"/>
        <v>1</v>
      </c>
      <c r="J61" s="106">
        <f t="shared" si="7"/>
        <v>3</v>
      </c>
      <c r="K61" s="106">
        <f t="shared" si="44"/>
        <v>0</v>
      </c>
      <c r="L61" s="154">
        <f t="shared" si="45"/>
        <v>-45</v>
      </c>
      <c r="N61" s="66" t="str">
        <f t="shared" si="17"/>
        <v>L</v>
      </c>
      <c r="O61" s="66">
        <f t="shared" si="8"/>
        <v>2</v>
      </c>
      <c r="P61" s="66">
        <f t="shared" si="18"/>
        <v>3</v>
      </c>
      <c r="Q61" s="66">
        <f t="shared" si="19"/>
        <v>1</v>
      </c>
      <c r="R61" s="106">
        <f t="shared" si="2"/>
        <v>3</v>
      </c>
      <c r="S61" s="106">
        <f t="shared" si="20"/>
        <v>0</v>
      </c>
      <c r="T61" s="154">
        <f t="shared" si="21"/>
        <v>-27</v>
      </c>
      <c r="V61" s="66" t="str">
        <f t="shared" si="22"/>
        <v>L</v>
      </c>
      <c r="W61" s="66">
        <f t="shared" si="35"/>
        <v>4</v>
      </c>
      <c r="X61" s="66">
        <f t="shared" si="36"/>
        <v>1</v>
      </c>
      <c r="Y61" s="66">
        <f t="shared" si="37"/>
        <v>2</v>
      </c>
      <c r="Z61" s="106">
        <f t="shared" si="47"/>
        <v>1</v>
      </c>
      <c r="AA61" s="106">
        <f t="shared" si="23"/>
        <v>0</v>
      </c>
      <c r="AB61" s="154">
        <f t="shared" si="24"/>
        <v>21</v>
      </c>
      <c r="AC61" s="155">
        <f t="shared" si="25"/>
        <v>23</v>
      </c>
      <c r="AE61" s="66" t="str">
        <f t="shared" si="26"/>
        <v>L</v>
      </c>
      <c r="AF61" s="66">
        <f t="shared" si="9"/>
        <v>6</v>
      </c>
      <c r="AG61" s="66">
        <f t="shared" si="38"/>
        <v>3</v>
      </c>
      <c r="AH61" s="66">
        <f t="shared" si="39"/>
        <v>4</v>
      </c>
      <c r="AI61" s="106">
        <f t="shared" si="48"/>
        <v>3</v>
      </c>
      <c r="AJ61" s="106">
        <f t="shared" si="27"/>
        <v>0</v>
      </c>
      <c r="AK61" s="154">
        <f t="shared" si="28"/>
        <v>-7</v>
      </c>
      <c r="AL61" s="155">
        <f t="shared" si="29"/>
        <v>20</v>
      </c>
      <c r="AN61" s="66" t="str">
        <f t="shared" si="30"/>
        <v>L</v>
      </c>
      <c r="AO61" s="66">
        <f t="shared" si="10"/>
        <v>6</v>
      </c>
      <c r="AP61" s="66">
        <f t="shared" si="31"/>
        <v>3</v>
      </c>
      <c r="AQ61" s="66">
        <f t="shared" si="32"/>
        <v>1</v>
      </c>
      <c r="AR61" s="106">
        <f t="shared" si="5"/>
        <v>3</v>
      </c>
      <c r="AS61" s="106">
        <f t="shared" si="33"/>
        <v>0</v>
      </c>
      <c r="AT61" s="154">
        <f t="shared" si="34"/>
        <v>33</v>
      </c>
    </row>
    <row r="62" spans="1:46">
      <c r="A62" s="3">
        <f t="shared" si="11"/>
        <v>52</v>
      </c>
      <c r="B62" s="9">
        <f>Data!B62</f>
        <v>8</v>
      </c>
      <c r="D62" s="73">
        <f t="shared" si="6"/>
        <v>2</v>
      </c>
      <c r="F62" s="66" t="str">
        <f t="shared" si="12"/>
        <v>L</v>
      </c>
      <c r="G62" s="66">
        <f t="shared" si="46"/>
        <v>1</v>
      </c>
      <c r="H62" s="66">
        <f t="shared" si="13"/>
        <v>3</v>
      </c>
      <c r="I62" s="66">
        <f t="shared" si="43"/>
        <v>2</v>
      </c>
      <c r="J62" s="106">
        <f t="shared" si="7"/>
        <v>3</v>
      </c>
      <c r="K62" s="106">
        <f t="shared" si="44"/>
        <v>0</v>
      </c>
      <c r="L62" s="154">
        <f t="shared" si="45"/>
        <v>-48</v>
      </c>
      <c r="N62" s="66" t="str">
        <f t="shared" si="17"/>
        <v>W</v>
      </c>
      <c r="O62" s="66">
        <f t="shared" si="8"/>
        <v>2</v>
      </c>
      <c r="P62" s="66">
        <f t="shared" si="18"/>
        <v>3</v>
      </c>
      <c r="Q62" s="66">
        <f t="shared" si="19"/>
        <v>2</v>
      </c>
      <c r="R62" s="106">
        <f t="shared" si="2"/>
        <v>3</v>
      </c>
      <c r="S62" s="106">
        <f t="shared" si="20"/>
        <v>18</v>
      </c>
      <c r="T62" s="154">
        <f t="shared" si="21"/>
        <v>-12</v>
      </c>
      <c r="V62" s="66" t="str">
        <f t="shared" si="22"/>
        <v>L</v>
      </c>
      <c r="W62" s="66">
        <f t="shared" si="35"/>
        <v>4</v>
      </c>
      <c r="X62" s="66">
        <f t="shared" si="36"/>
        <v>1</v>
      </c>
      <c r="Y62" s="66">
        <f t="shared" si="37"/>
        <v>3</v>
      </c>
      <c r="Z62" s="106">
        <f t="shared" si="47"/>
        <v>1</v>
      </c>
      <c r="AA62" s="106">
        <f t="shared" si="23"/>
        <v>0</v>
      </c>
      <c r="AB62" s="154">
        <f t="shared" si="24"/>
        <v>20</v>
      </c>
      <c r="AC62" s="155">
        <f t="shared" si="25"/>
        <v>23</v>
      </c>
      <c r="AE62" s="66" t="str">
        <f t="shared" si="26"/>
        <v>L</v>
      </c>
      <c r="AF62" s="66">
        <f t="shared" si="9"/>
        <v>2</v>
      </c>
      <c r="AG62" s="66">
        <f t="shared" si="38"/>
        <v>3</v>
      </c>
      <c r="AH62" s="66">
        <f t="shared" si="39"/>
        <v>5</v>
      </c>
      <c r="AI62" s="106">
        <f t="shared" si="48"/>
        <v>3</v>
      </c>
      <c r="AJ62" s="106">
        <f t="shared" si="27"/>
        <v>0</v>
      </c>
      <c r="AK62" s="154">
        <f t="shared" si="28"/>
        <v>-10</v>
      </c>
      <c r="AL62" s="155">
        <f t="shared" si="29"/>
        <v>20</v>
      </c>
      <c r="AN62" s="66" t="str">
        <f t="shared" si="30"/>
        <v>L</v>
      </c>
      <c r="AO62" s="66">
        <f t="shared" si="10"/>
        <v>2</v>
      </c>
      <c r="AP62" s="66">
        <f t="shared" si="31"/>
        <v>3</v>
      </c>
      <c r="AQ62" s="66">
        <f t="shared" si="32"/>
        <v>2</v>
      </c>
      <c r="AR62" s="106">
        <f t="shared" si="5"/>
        <v>3</v>
      </c>
      <c r="AS62" s="106">
        <f t="shared" si="33"/>
        <v>0</v>
      </c>
      <c r="AT62" s="154">
        <f t="shared" si="34"/>
        <v>30</v>
      </c>
    </row>
    <row r="63" spans="1:46">
      <c r="A63" s="3">
        <f t="shared" si="11"/>
        <v>53</v>
      </c>
      <c r="B63" s="9">
        <f>Data!B63</f>
        <v>35</v>
      </c>
      <c r="D63" s="73">
        <f t="shared" si="6"/>
        <v>6</v>
      </c>
      <c r="F63" s="66" t="str">
        <f t="shared" si="12"/>
        <v>L</v>
      </c>
      <c r="G63" s="66">
        <f t="shared" si="46"/>
        <v>1</v>
      </c>
      <c r="H63" s="66">
        <f t="shared" si="13"/>
        <v>3</v>
      </c>
      <c r="I63" s="66">
        <f t="shared" si="43"/>
        <v>3</v>
      </c>
      <c r="J63" s="106">
        <f t="shared" si="7"/>
        <v>3</v>
      </c>
      <c r="K63" s="106">
        <f t="shared" si="44"/>
        <v>0</v>
      </c>
      <c r="L63" s="154">
        <f t="shared" si="45"/>
        <v>-51</v>
      </c>
      <c r="N63" s="66" t="str">
        <f t="shared" si="17"/>
        <v>L</v>
      </c>
      <c r="O63" s="66">
        <f t="shared" si="8"/>
        <v>2</v>
      </c>
      <c r="P63" s="66">
        <f t="shared" si="18"/>
        <v>3</v>
      </c>
      <c r="Q63" s="66">
        <f t="shared" si="19"/>
        <v>3</v>
      </c>
      <c r="R63" s="106">
        <f t="shared" si="2"/>
        <v>3</v>
      </c>
      <c r="S63" s="106">
        <f t="shared" si="20"/>
        <v>0</v>
      </c>
      <c r="T63" s="154">
        <f t="shared" si="21"/>
        <v>-15</v>
      </c>
      <c r="V63" s="66" t="str">
        <f t="shared" si="22"/>
        <v>L</v>
      </c>
      <c r="W63" s="66">
        <f t="shared" si="35"/>
        <v>4</v>
      </c>
      <c r="X63" s="66">
        <f t="shared" si="36"/>
        <v>1</v>
      </c>
      <c r="Y63" s="66">
        <f t="shared" si="37"/>
        <v>4</v>
      </c>
      <c r="Z63" s="106">
        <f t="shared" si="47"/>
        <v>1</v>
      </c>
      <c r="AA63" s="106">
        <f t="shared" si="23"/>
        <v>0</v>
      </c>
      <c r="AB63" s="154">
        <f t="shared" si="24"/>
        <v>19</v>
      </c>
      <c r="AC63" s="155">
        <f t="shared" si="25"/>
        <v>23</v>
      </c>
      <c r="AE63" s="66" t="str">
        <f t="shared" si="26"/>
        <v>L</v>
      </c>
      <c r="AF63" s="66">
        <f t="shared" si="9"/>
        <v>6</v>
      </c>
      <c r="AG63" s="66">
        <f t="shared" si="38"/>
        <v>4</v>
      </c>
      <c r="AH63" s="66">
        <f t="shared" si="39"/>
        <v>1</v>
      </c>
      <c r="AI63" s="106">
        <f t="shared" si="48"/>
        <v>5</v>
      </c>
      <c r="AJ63" s="106">
        <f t="shared" si="27"/>
        <v>0</v>
      </c>
      <c r="AK63" s="154">
        <f t="shared" si="28"/>
        <v>-15</v>
      </c>
      <c r="AL63" s="155">
        <f t="shared" si="29"/>
        <v>20</v>
      </c>
      <c r="AN63" s="66" t="str">
        <f t="shared" si="30"/>
        <v>L</v>
      </c>
      <c r="AO63" s="66">
        <f t="shared" si="10"/>
        <v>6</v>
      </c>
      <c r="AP63" s="66">
        <f t="shared" si="31"/>
        <v>3</v>
      </c>
      <c r="AQ63" s="66">
        <f t="shared" si="32"/>
        <v>3</v>
      </c>
      <c r="AR63" s="106">
        <f t="shared" si="5"/>
        <v>3</v>
      </c>
      <c r="AS63" s="106">
        <f t="shared" si="33"/>
        <v>0</v>
      </c>
      <c r="AT63" s="154">
        <f t="shared" si="34"/>
        <v>27</v>
      </c>
    </row>
    <row r="64" spans="1:46">
      <c r="A64" s="3">
        <f t="shared" si="11"/>
        <v>54</v>
      </c>
      <c r="B64" s="9">
        <f>Data!B64</f>
        <v>21</v>
      </c>
      <c r="D64" s="73">
        <f t="shared" si="6"/>
        <v>4</v>
      </c>
      <c r="F64" s="66" t="str">
        <f t="shared" si="12"/>
        <v>L</v>
      </c>
      <c r="G64" s="66">
        <f t="shared" si="46"/>
        <v>1</v>
      </c>
      <c r="H64" s="66">
        <f t="shared" si="13"/>
        <v>3</v>
      </c>
      <c r="I64" s="66">
        <f t="shared" si="43"/>
        <v>4</v>
      </c>
      <c r="J64" s="106">
        <f t="shared" si="7"/>
        <v>3</v>
      </c>
      <c r="K64" s="106">
        <f t="shared" si="44"/>
        <v>0</v>
      </c>
      <c r="L64" s="154">
        <f t="shared" si="45"/>
        <v>-54</v>
      </c>
      <c r="N64" s="66" t="str">
        <f t="shared" si="17"/>
        <v>L</v>
      </c>
      <c r="O64" s="66">
        <f t="shared" si="8"/>
        <v>2</v>
      </c>
      <c r="P64" s="66">
        <f t="shared" si="18"/>
        <v>3</v>
      </c>
      <c r="Q64" s="66">
        <f t="shared" si="19"/>
        <v>4</v>
      </c>
      <c r="R64" s="106">
        <f t="shared" si="2"/>
        <v>3</v>
      </c>
      <c r="S64" s="106">
        <f t="shared" si="20"/>
        <v>0</v>
      </c>
      <c r="T64" s="154">
        <f t="shared" si="21"/>
        <v>-18</v>
      </c>
      <c r="V64" s="66" t="str">
        <f t="shared" si="22"/>
        <v>W</v>
      </c>
      <c r="W64" s="66">
        <f t="shared" si="35"/>
        <v>4</v>
      </c>
      <c r="X64" s="66">
        <f t="shared" si="36"/>
        <v>1</v>
      </c>
      <c r="Y64" s="66">
        <f t="shared" si="37"/>
        <v>5</v>
      </c>
      <c r="Z64" s="106">
        <f t="shared" si="47"/>
        <v>1</v>
      </c>
      <c r="AA64" s="106">
        <f t="shared" si="23"/>
        <v>6</v>
      </c>
      <c r="AB64" s="154">
        <f t="shared" si="24"/>
        <v>24</v>
      </c>
      <c r="AC64" s="155">
        <f t="shared" si="25"/>
        <v>24</v>
      </c>
      <c r="AE64" s="66" t="str">
        <f t="shared" si="26"/>
        <v>L</v>
      </c>
      <c r="AF64" s="66">
        <f t="shared" si="9"/>
        <v>4</v>
      </c>
      <c r="AG64" s="66">
        <f t="shared" si="38"/>
        <v>4</v>
      </c>
      <c r="AH64" s="66">
        <f t="shared" si="39"/>
        <v>2</v>
      </c>
      <c r="AI64" s="106">
        <f t="shared" si="48"/>
        <v>5</v>
      </c>
      <c r="AJ64" s="106">
        <f t="shared" si="27"/>
        <v>0</v>
      </c>
      <c r="AK64" s="154">
        <f t="shared" si="28"/>
        <v>-20</v>
      </c>
      <c r="AL64" s="155">
        <f t="shared" si="29"/>
        <v>20</v>
      </c>
      <c r="AN64" s="66" t="str">
        <f t="shared" si="30"/>
        <v>L</v>
      </c>
      <c r="AO64" s="66">
        <f t="shared" si="10"/>
        <v>4</v>
      </c>
      <c r="AP64" s="66">
        <f t="shared" si="31"/>
        <v>3</v>
      </c>
      <c r="AQ64" s="66">
        <f t="shared" si="32"/>
        <v>4</v>
      </c>
      <c r="AR64" s="106">
        <f t="shared" si="5"/>
        <v>3</v>
      </c>
      <c r="AS64" s="106">
        <f t="shared" si="33"/>
        <v>0</v>
      </c>
      <c r="AT64" s="154">
        <f t="shared" si="34"/>
        <v>24</v>
      </c>
    </row>
    <row r="65" spans="1:46">
      <c r="A65" s="3">
        <f t="shared" si="11"/>
        <v>55</v>
      </c>
      <c r="B65" s="9">
        <f>Data!B65</f>
        <v>26</v>
      </c>
      <c r="D65" s="73">
        <f t="shared" si="6"/>
        <v>5</v>
      </c>
      <c r="F65" s="66" t="str">
        <f t="shared" si="12"/>
        <v>L</v>
      </c>
      <c r="G65" s="66">
        <f t="shared" si="46"/>
        <v>1</v>
      </c>
      <c r="H65" s="66">
        <f t="shared" si="13"/>
        <v>3</v>
      </c>
      <c r="I65" s="66">
        <f t="shared" si="43"/>
        <v>5</v>
      </c>
      <c r="J65" s="106">
        <f t="shared" si="7"/>
        <v>3</v>
      </c>
      <c r="K65" s="106">
        <f t="shared" si="44"/>
        <v>0</v>
      </c>
      <c r="L65" s="154">
        <f t="shared" si="45"/>
        <v>-57</v>
      </c>
      <c r="N65" s="66" t="str">
        <f t="shared" si="17"/>
        <v>L</v>
      </c>
      <c r="O65" s="66">
        <f t="shared" si="8"/>
        <v>2</v>
      </c>
      <c r="P65" s="66">
        <f t="shared" si="18"/>
        <v>3</v>
      </c>
      <c r="Q65" s="66">
        <f t="shared" si="19"/>
        <v>5</v>
      </c>
      <c r="R65" s="106">
        <f t="shared" si="2"/>
        <v>3</v>
      </c>
      <c r="S65" s="106">
        <f t="shared" si="20"/>
        <v>0</v>
      </c>
      <c r="T65" s="154">
        <f t="shared" si="21"/>
        <v>-21</v>
      </c>
      <c r="V65" s="66" t="str">
        <f t="shared" si="22"/>
        <v>L</v>
      </c>
      <c r="W65" s="66">
        <f t="shared" si="35"/>
        <v>5</v>
      </c>
      <c r="X65" s="66">
        <f t="shared" si="36"/>
        <v>1</v>
      </c>
      <c r="Y65" s="66">
        <f t="shared" si="37"/>
        <v>1</v>
      </c>
      <c r="Z65" s="106">
        <f t="shared" si="47"/>
        <v>1</v>
      </c>
      <c r="AA65" s="106">
        <f t="shared" si="23"/>
        <v>0</v>
      </c>
      <c r="AB65" s="154">
        <f t="shared" si="24"/>
        <v>23</v>
      </c>
      <c r="AC65" s="155">
        <f t="shared" si="25"/>
        <v>24</v>
      </c>
      <c r="AE65" s="66" t="str">
        <f t="shared" si="26"/>
        <v>L</v>
      </c>
      <c r="AF65" s="66">
        <f t="shared" si="9"/>
        <v>5</v>
      </c>
      <c r="AG65" s="66">
        <f t="shared" si="38"/>
        <v>4</v>
      </c>
      <c r="AH65" s="66">
        <f t="shared" si="39"/>
        <v>3</v>
      </c>
      <c r="AI65" s="106">
        <f t="shared" si="48"/>
        <v>5</v>
      </c>
      <c r="AJ65" s="106">
        <f t="shared" si="27"/>
        <v>0</v>
      </c>
      <c r="AK65" s="154">
        <f t="shared" si="28"/>
        <v>-25</v>
      </c>
      <c r="AL65" s="155">
        <f t="shared" si="29"/>
        <v>20</v>
      </c>
      <c r="AN65" s="66" t="str">
        <f t="shared" si="30"/>
        <v>L</v>
      </c>
      <c r="AO65" s="66">
        <f t="shared" si="10"/>
        <v>5</v>
      </c>
      <c r="AP65" s="66">
        <f t="shared" si="31"/>
        <v>3</v>
      </c>
      <c r="AQ65" s="66">
        <f t="shared" si="32"/>
        <v>5</v>
      </c>
      <c r="AR65" s="106">
        <f t="shared" si="5"/>
        <v>3</v>
      </c>
      <c r="AS65" s="106">
        <f t="shared" si="33"/>
        <v>0</v>
      </c>
      <c r="AT65" s="154">
        <f t="shared" si="34"/>
        <v>21</v>
      </c>
    </row>
    <row r="66" spans="1:46">
      <c r="A66" s="3">
        <f t="shared" si="11"/>
        <v>56</v>
      </c>
      <c r="B66" s="9">
        <f>Data!B66</f>
        <v>29</v>
      </c>
      <c r="D66" s="73">
        <f t="shared" si="6"/>
        <v>5</v>
      </c>
      <c r="F66" s="66" t="str">
        <f t="shared" si="12"/>
        <v>L</v>
      </c>
      <c r="G66" s="66">
        <f t="shared" si="46"/>
        <v>1</v>
      </c>
      <c r="H66" s="66">
        <f t="shared" si="13"/>
        <v>4</v>
      </c>
      <c r="I66" s="66">
        <f t="shared" si="43"/>
        <v>1</v>
      </c>
      <c r="J66" s="106">
        <f t="shared" si="7"/>
        <v>5</v>
      </c>
      <c r="K66" s="106">
        <f t="shared" si="44"/>
        <v>0</v>
      </c>
      <c r="L66" s="154">
        <f t="shared" si="45"/>
        <v>-62</v>
      </c>
      <c r="N66" s="66" t="str">
        <f t="shared" si="17"/>
        <v>L</v>
      </c>
      <c r="O66" s="66">
        <f t="shared" si="8"/>
        <v>2</v>
      </c>
      <c r="P66" s="66">
        <f t="shared" si="18"/>
        <v>4</v>
      </c>
      <c r="Q66" s="66">
        <f t="shared" si="19"/>
        <v>1</v>
      </c>
      <c r="R66" s="106">
        <f t="shared" si="2"/>
        <v>5</v>
      </c>
      <c r="S66" s="106">
        <f t="shared" si="20"/>
        <v>0</v>
      </c>
      <c r="T66" s="154">
        <f t="shared" si="21"/>
        <v>-26</v>
      </c>
      <c r="V66" s="66" t="str">
        <f t="shared" si="22"/>
        <v>W</v>
      </c>
      <c r="W66" s="66">
        <f t="shared" si="35"/>
        <v>5</v>
      </c>
      <c r="X66" s="66">
        <f t="shared" si="36"/>
        <v>1</v>
      </c>
      <c r="Y66" s="66">
        <f t="shared" si="37"/>
        <v>2</v>
      </c>
      <c r="Z66" s="106">
        <f t="shared" si="47"/>
        <v>1</v>
      </c>
      <c r="AA66" s="106">
        <f t="shared" si="23"/>
        <v>6</v>
      </c>
      <c r="AB66" s="154">
        <f t="shared" si="24"/>
        <v>28</v>
      </c>
      <c r="AC66" s="155">
        <f t="shared" si="25"/>
        <v>28</v>
      </c>
      <c r="AE66" s="66" t="str">
        <f t="shared" si="26"/>
        <v>W</v>
      </c>
      <c r="AF66" s="66">
        <f t="shared" si="9"/>
        <v>5</v>
      </c>
      <c r="AG66" s="66">
        <f t="shared" si="38"/>
        <v>4</v>
      </c>
      <c r="AH66" s="66">
        <f t="shared" si="39"/>
        <v>4</v>
      </c>
      <c r="AI66" s="106">
        <f t="shared" si="48"/>
        <v>5</v>
      </c>
      <c r="AJ66" s="106">
        <f t="shared" si="27"/>
        <v>30</v>
      </c>
      <c r="AK66" s="154">
        <f t="shared" si="28"/>
        <v>0</v>
      </c>
      <c r="AL66" s="155">
        <f t="shared" si="29"/>
        <v>20</v>
      </c>
      <c r="AN66" s="66" t="str">
        <f t="shared" si="30"/>
        <v>W</v>
      </c>
      <c r="AO66" s="66">
        <f t="shared" si="10"/>
        <v>5</v>
      </c>
      <c r="AP66" s="66">
        <f t="shared" si="31"/>
        <v>4</v>
      </c>
      <c r="AQ66" s="66">
        <f t="shared" si="32"/>
        <v>1</v>
      </c>
      <c r="AR66" s="106">
        <f t="shared" si="5"/>
        <v>5</v>
      </c>
      <c r="AS66" s="106">
        <f t="shared" si="33"/>
        <v>18</v>
      </c>
      <c r="AT66" s="154">
        <f t="shared" si="34"/>
        <v>34</v>
      </c>
    </row>
    <row r="67" spans="1:46">
      <c r="A67" s="3">
        <f t="shared" si="11"/>
        <v>57</v>
      </c>
      <c r="B67" s="9">
        <f>Data!B67</f>
        <v>13</v>
      </c>
      <c r="D67" s="73">
        <f t="shared" si="6"/>
        <v>3</v>
      </c>
      <c r="F67" s="66" t="str">
        <f t="shared" si="12"/>
        <v>L</v>
      </c>
      <c r="G67" s="66">
        <f t="shared" si="46"/>
        <v>1</v>
      </c>
      <c r="H67" s="66">
        <f t="shared" si="13"/>
        <v>4</v>
      </c>
      <c r="I67" s="66">
        <f t="shared" si="43"/>
        <v>2</v>
      </c>
      <c r="J67" s="106">
        <f t="shared" si="7"/>
        <v>5</v>
      </c>
      <c r="K67" s="106">
        <f t="shared" si="44"/>
        <v>0</v>
      </c>
      <c r="L67" s="154">
        <f t="shared" si="45"/>
        <v>-67</v>
      </c>
      <c r="N67" s="66" t="str">
        <f t="shared" si="17"/>
        <v>L</v>
      </c>
      <c r="O67" s="66">
        <f t="shared" si="8"/>
        <v>2</v>
      </c>
      <c r="P67" s="66">
        <f t="shared" si="18"/>
        <v>4</v>
      </c>
      <c r="Q67" s="66">
        <f t="shared" si="19"/>
        <v>2</v>
      </c>
      <c r="R67" s="106">
        <f t="shared" si="2"/>
        <v>5</v>
      </c>
      <c r="S67" s="106">
        <f t="shared" si="20"/>
        <v>0</v>
      </c>
      <c r="T67" s="154">
        <f t="shared" si="21"/>
        <v>-31</v>
      </c>
      <c r="V67" s="66" t="str">
        <f t="shared" si="22"/>
        <v>L</v>
      </c>
      <c r="W67" s="66">
        <f t="shared" si="35"/>
        <v>6</v>
      </c>
      <c r="X67" s="66">
        <f t="shared" si="36"/>
        <v>1</v>
      </c>
      <c r="Y67" s="66">
        <f t="shared" si="37"/>
        <v>1</v>
      </c>
      <c r="Z67" s="106">
        <f t="shared" si="47"/>
        <v>1</v>
      </c>
      <c r="AA67" s="106">
        <f t="shared" si="23"/>
        <v>0</v>
      </c>
      <c r="AB67" s="154">
        <f t="shared" si="24"/>
        <v>27</v>
      </c>
      <c r="AC67" s="155">
        <f t="shared" si="25"/>
        <v>28</v>
      </c>
      <c r="AE67" s="66" t="str">
        <f t="shared" si="26"/>
        <v>L</v>
      </c>
      <c r="AF67" s="66">
        <f t="shared" si="9"/>
        <v>3</v>
      </c>
      <c r="AG67" s="66">
        <f t="shared" si="38"/>
        <v>4</v>
      </c>
      <c r="AH67" s="66">
        <f t="shared" si="39"/>
        <v>5</v>
      </c>
      <c r="AI67" s="106">
        <f t="shared" si="48"/>
        <v>5</v>
      </c>
      <c r="AJ67" s="106">
        <f t="shared" si="27"/>
        <v>0</v>
      </c>
      <c r="AK67" s="154">
        <f t="shared" si="28"/>
        <v>-5</v>
      </c>
      <c r="AL67" s="155">
        <f t="shared" si="29"/>
        <v>20</v>
      </c>
      <c r="AN67" s="66" t="str">
        <f t="shared" si="30"/>
        <v>L</v>
      </c>
      <c r="AO67" s="66">
        <f t="shared" si="10"/>
        <v>3</v>
      </c>
      <c r="AP67" s="66">
        <f t="shared" si="31"/>
        <v>4</v>
      </c>
      <c r="AQ67" s="66">
        <f t="shared" si="32"/>
        <v>2</v>
      </c>
      <c r="AR67" s="106">
        <f t="shared" si="5"/>
        <v>5</v>
      </c>
      <c r="AS67" s="106">
        <f t="shared" si="33"/>
        <v>0</v>
      </c>
      <c r="AT67" s="154">
        <f t="shared" si="34"/>
        <v>29</v>
      </c>
    </row>
    <row r="68" spans="1:46">
      <c r="A68" s="3">
        <f t="shared" si="11"/>
        <v>58</v>
      </c>
      <c r="B68" s="9">
        <f>Data!B68</f>
        <v>10</v>
      </c>
      <c r="D68" s="73">
        <f t="shared" si="6"/>
        <v>2</v>
      </c>
      <c r="F68" s="66" t="str">
        <f t="shared" si="12"/>
        <v>L</v>
      </c>
      <c r="G68" s="66">
        <f t="shared" si="46"/>
        <v>1</v>
      </c>
      <c r="H68" s="66">
        <f t="shared" si="13"/>
        <v>4</v>
      </c>
      <c r="I68" s="66">
        <f t="shared" si="43"/>
        <v>3</v>
      </c>
      <c r="J68" s="106">
        <f t="shared" si="7"/>
        <v>5</v>
      </c>
      <c r="K68" s="106">
        <f t="shared" si="44"/>
        <v>0</v>
      </c>
      <c r="L68" s="154">
        <f t="shared" si="45"/>
        <v>-72</v>
      </c>
      <c r="N68" s="66" t="str">
        <f t="shared" si="17"/>
        <v>W</v>
      </c>
      <c r="O68" s="66">
        <f t="shared" si="8"/>
        <v>2</v>
      </c>
      <c r="P68" s="66">
        <f t="shared" si="18"/>
        <v>4</v>
      </c>
      <c r="Q68" s="66">
        <f t="shared" si="19"/>
        <v>3</v>
      </c>
      <c r="R68" s="106">
        <f t="shared" si="2"/>
        <v>5</v>
      </c>
      <c r="S68" s="106">
        <f t="shared" si="20"/>
        <v>30</v>
      </c>
      <c r="T68" s="154">
        <f t="shared" si="21"/>
        <v>-6</v>
      </c>
      <c r="V68" s="66" t="str">
        <f t="shared" si="22"/>
        <v>L</v>
      </c>
      <c r="W68" s="66">
        <f t="shared" si="35"/>
        <v>6</v>
      </c>
      <c r="X68" s="66">
        <f t="shared" si="36"/>
        <v>1</v>
      </c>
      <c r="Y68" s="66">
        <f t="shared" si="37"/>
        <v>2</v>
      </c>
      <c r="Z68" s="106">
        <f t="shared" si="47"/>
        <v>1</v>
      </c>
      <c r="AA68" s="106">
        <f t="shared" si="23"/>
        <v>0</v>
      </c>
      <c r="AB68" s="154">
        <f t="shared" si="24"/>
        <v>26</v>
      </c>
      <c r="AC68" s="155">
        <f t="shared" si="25"/>
        <v>28</v>
      </c>
      <c r="AE68" s="66" t="str">
        <f t="shared" si="26"/>
        <v>L</v>
      </c>
      <c r="AF68" s="66">
        <f t="shared" si="9"/>
        <v>2</v>
      </c>
      <c r="AG68" s="66">
        <f t="shared" si="38"/>
        <v>5</v>
      </c>
      <c r="AH68" s="66">
        <f t="shared" si="39"/>
        <v>1</v>
      </c>
      <c r="AI68" s="106">
        <f t="shared" si="48"/>
        <v>8</v>
      </c>
      <c r="AJ68" s="106">
        <f t="shared" si="27"/>
        <v>0</v>
      </c>
      <c r="AK68" s="154">
        <f t="shared" si="28"/>
        <v>-13</v>
      </c>
      <c r="AL68" s="155">
        <f t="shared" si="29"/>
        <v>20</v>
      </c>
      <c r="AN68" s="66" t="str">
        <f t="shared" si="30"/>
        <v>L</v>
      </c>
      <c r="AO68" s="66">
        <f t="shared" si="10"/>
        <v>2</v>
      </c>
      <c r="AP68" s="66">
        <f t="shared" si="31"/>
        <v>4</v>
      </c>
      <c r="AQ68" s="66">
        <f t="shared" si="32"/>
        <v>3</v>
      </c>
      <c r="AR68" s="106">
        <f t="shared" si="5"/>
        <v>5</v>
      </c>
      <c r="AS68" s="106">
        <f t="shared" si="33"/>
        <v>0</v>
      </c>
      <c r="AT68" s="154">
        <f t="shared" si="34"/>
        <v>24</v>
      </c>
    </row>
    <row r="69" spans="1:46">
      <c r="A69" s="3">
        <f t="shared" si="11"/>
        <v>59</v>
      </c>
      <c r="B69" s="9">
        <f>Data!B69</f>
        <v>14</v>
      </c>
      <c r="D69" s="73">
        <f t="shared" si="6"/>
        <v>3</v>
      </c>
      <c r="F69" s="66" t="str">
        <f t="shared" si="12"/>
        <v>L</v>
      </c>
      <c r="G69" s="66">
        <f t="shared" si="46"/>
        <v>1</v>
      </c>
      <c r="H69" s="66">
        <f t="shared" si="13"/>
        <v>4</v>
      </c>
      <c r="I69" s="66">
        <f t="shared" si="43"/>
        <v>4</v>
      </c>
      <c r="J69" s="106">
        <f t="shared" si="7"/>
        <v>5</v>
      </c>
      <c r="K69" s="106">
        <f t="shared" si="44"/>
        <v>0</v>
      </c>
      <c r="L69" s="154">
        <f t="shared" si="45"/>
        <v>-77</v>
      </c>
      <c r="N69" s="66" t="str">
        <f t="shared" si="17"/>
        <v>L</v>
      </c>
      <c r="O69" s="66">
        <f t="shared" si="8"/>
        <v>2</v>
      </c>
      <c r="P69" s="66">
        <f t="shared" si="18"/>
        <v>4</v>
      </c>
      <c r="Q69" s="66">
        <f t="shared" si="19"/>
        <v>4</v>
      </c>
      <c r="R69" s="106">
        <f t="shared" si="2"/>
        <v>5</v>
      </c>
      <c r="S69" s="106">
        <f t="shared" si="20"/>
        <v>0</v>
      </c>
      <c r="T69" s="154">
        <f t="shared" si="21"/>
        <v>-11</v>
      </c>
      <c r="V69" s="66" t="str">
        <f t="shared" si="22"/>
        <v>L</v>
      </c>
      <c r="W69" s="66">
        <f t="shared" si="35"/>
        <v>6</v>
      </c>
      <c r="X69" s="66">
        <f t="shared" si="36"/>
        <v>1</v>
      </c>
      <c r="Y69" s="66">
        <f t="shared" si="37"/>
        <v>3</v>
      </c>
      <c r="Z69" s="106">
        <f t="shared" si="47"/>
        <v>1</v>
      </c>
      <c r="AA69" s="106">
        <f t="shared" si="23"/>
        <v>0</v>
      </c>
      <c r="AB69" s="154">
        <f t="shared" si="24"/>
        <v>25</v>
      </c>
      <c r="AC69" s="155">
        <f t="shared" si="25"/>
        <v>28</v>
      </c>
      <c r="AE69" s="66" t="str">
        <f t="shared" si="26"/>
        <v>L</v>
      </c>
      <c r="AF69" s="66">
        <f t="shared" si="9"/>
        <v>3</v>
      </c>
      <c r="AG69" s="66">
        <f t="shared" si="38"/>
        <v>5</v>
      </c>
      <c r="AH69" s="66">
        <f t="shared" si="39"/>
        <v>2</v>
      </c>
      <c r="AI69" s="106">
        <f t="shared" si="48"/>
        <v>8</v>
      </c>
      <c r="AJ69" s="106">
        <f t="shared" si="27"/>
        <v>0</v>
      </c>
      <c r="AK69" s="154">
        <f t="shared" si="28"/>
        <v>-21</v>
      </c>
      <c r="AL69" s="155">
        <f t="shared" si="29"/>
        <v>20</v>
      </c>
      <c r="AN69" s="66" t="str">
        <f t="shared" si="30"/>
        <v>L</v>
      </c>
      <c r="AO69" s="66">
        <f t="shared" si="10"/>
        <v>3</v>
      </c>
      <c r="AP69" s="66">
        <f t="shared" si="31"/>
        <v>4</v>
      </c>
      <c r="AQ69" s="66">
        <f t="shared" si="32"/>
        <v>4</v>
      </c>
      <c r="AR69" s="106">
        <f t="shared" si="5"/>
        <v>5</v>
      </c>
      <c r="AS69" s="106">
        <f t="shared" si="33"/>
        <v>0</v>
      </c>
      <c r="AT69" s="154">
        <f t="shared" si="34"/>
        <v>19</v>
      </c>
    </row>
    <row r="70" spans="1:46">
      <c r="A70" s="3">
        <f t="shared" si="11"/>
        <v>60</v>
      </c>
      <c r="B70" s="9">
        <f>Data!B70</f>
        <v>19</v>
      </c>
      <c r="D70" s="73">
        <f t="shared" si="6"/>
        <v>4</v>
      </c>
      <c r="F70" s="66" t="str">
        <f t="shared" si="12"/>
        <v>L</v>
      </c>
      <c r="G70" s="66">
        <f t="shared" si="46"/>
        <v>1</v>
      </c>
      <c r="H70" s="66">
        <f t="shared" si="13"/>
        <v>4</v>
      </c>
      <c r="I70" s="66">
        <f t="shared" si="43"/>
        <v>5</v>
      </c>
      <c r="J70" s="106">
        <f t="shared" si="7"/>
        <v>5</v>
      </c>
      <c r="K70" s="106">
        <f t="shared" si="44"/>
        <v>0</v>
      </c>
      <c r="L70" s="154">
        <f t="shared" si="45"/>
        <v>-82</v>
      </c>
      <c r="N70" s="66" t="str">
        <f t="shared" si="17"/>
        <v>L</v>
      </c>
      <c r="O70" s="66">
        <f t="shared" si="8"/>
        <v>2</v>
      </c>
      <c r="P70" s="66">
        <f t="shared" si="18"/>
        <v>4</v>
      </c>
      <c r="Q70" s="66">
        <f t="shared" si="19"/>
        <v>5</v>
      </c>
      <c r="R70" s="106">
        <f t="shared" si="2"/>
        <v>5</v>
      </c>
      <c r="S70" s="106">
        <f t="shared" si="20"/>
        <v>0</v>
      </c>
      <c r="T70" s="154">
        <f t="shared" si="21"/>
        <v>-16</v>
      </c>
      <c r="V70" s="66" t="str">
        <f t="shared" si="22"/>
        <v>L</v>
      </c>
      <c r="W70" s="66">
        <f t="shared" si="35"/>
        <v>6</v>
      </c>
      <c r="X70" s="66">
        <f t="shared" si="36"/>
        <v>1</v>
      </c>
      <c r="Y70" s="66">
        <f t="shared" si="37"/>
        <v>4</v>
      </c>
      <c r="Z70" s="106">
        <f t="shared" si="47"/>
        <v>1</v>
      </c>
      <c r="AA70" s="106">
        <f t="shared" si="23"/>
        <v>0</v>
      </c>
      <c r="AB70" s="154">
        <f t="shared" si="24"/>
        <v>24</v>
      </c>
      <c r="AC70" s="155">
        <f t="shared" si="25"/>
        <v>28</v>
      </c>
      <c r="AE70" s="66" t="str">
        <f t="shared" si="26"/>
        <v>L</v>
      </c>
      <c r="AF70" s="66">
        <f t="shared" si="9"/>
        <v>4</v>
      </c>
      <c r="AG70" s="66">
        <f t="shared" si="38"/>
        <v>5</v>
      </c>
      <c r="AH70" s="66">
        <f t="shared" si="39"/>
        <v>3</v>
      </c>
      <c r="AI70" s="106">
        <f t="shared" si="48"/>
        <v>8</v>
      </c>
      <c r="AJ70" s="106">
        <f t="shared" si="27"/>
        <v>0</v>
      </c>
      <c r="AK70" s="154">
        <f t="shared" si="28"/>
        <v>-29</v>
      </c>
      <c r="AL70" s="155">
        <f t="shared" si="29"/>
        <v>20</v>
      </c>
      <c r="AN70" s="66" t="str">
        <f t="shared" si="30"/>
        <v>L</v>
      </c>
      <c r="AO70" s="66">
        <f t="shared" si="10"/>
        <v>4</v>
      </c>
      <c r="AP70" s="66">
        <f t="shared" si="31"/>
        <v>4</v>
      </c>
      <c r="AQ70" s="66">
        <f t="shared" si="32"/>
        <v>5</v>
      </c>
      <c r="AR70" s="106">
        <f t="shared" si="5"/>
        <v>5</v>
      </c>
      <c r="AS70" s="106">
        <f t="shared" si="33"/>
        <v>0</v>
      </c>
      <c r="AT70" s="154">
        <f t="shared" si="34"/>
        <v>14</v>
      </c>
    </row>
    <row r="71" spans="1:46">
      <c r="A71" s="3">
        <f t="shared" si="11"/>
        <v>61</v>
      </c>
      <c r="B71" s="9">
        <f>Data!B71</f>
        <v>9</v>
      </c>
      <c r="D71" s="73">
        <f t="shared" si="6"/>
        <v>2</v>
      </c>
      <c r="F71" s="66" t="str">
        <f t="shared" si="12"/>
        <v>L</v>
      </c>
      <c r="G71" s="66">
        <f t="shared" si="46"/>
        <v>1</v>
      </c>
      <c r="H71" s="66">
        <f t="shared" si="13"/>
        <v>5</v>
      </c>
      <c r="I71" s="66">
        <f t="shared" si="43"/>
        <v>1</v>
      </c>
      <c r="J71" s="106">
        <f t="shared" si="7"/>
        <v>8</v>
      </c>
      <c r="K71" s="106">
        <f t="shared" si="44"/>
        <v>0</v>
      </c>
      <c r="L71" s="154">
        <f t="shared" si="45"/>
        <v>-90</v>
      </c>
      <c r="N71" s="66" t="str">
        <f t="shared" si="17"/>
        <v>W</v>
      </c>
      <c r="O71" s="66">
        <f t="shared" si="8"/>
        <v>2</v>
      </c>
      <c r="P71" s="66">
        <f t="shared" si="18"/>
        <v>5</v>
      </c>
      <c r="Q71" s="66">
        <f t="shared" si="19"/>
        <v>1</v>
      </c>
      <c r="R71" s="106">
        <f t="shared" si="2"/>
        <v>8</v>
      </c>
      <c r="S71" s="106">
        <f t="shared" si="20"/>
        <v>30</v>
      </c>
      <c r="T71" s="154">
        <f t="shared" si="21"/>
        <v>6</v>
      </c>
      <c r="V71" s="66" t="str">
        <f t="shared" si="22"/>
        <v>L</v>
      </c>
      <c r="W71" s="66">
        <f t="shared" si="35"/>
        <v>6</v>
      </c>
      <c r="X71" s="66">
        <f t="shared" si="36"/>
        <v>1</v>
      </c>
      <c r="Y71" s="66">
        <f t="shared" si="37"/>
        <v>5</v>
      </c>
      <c r="Z71" s="106">
        <f t="shared" si="47"/>
        <v>1</v>
      </c>
      <c r="AA71" s="106">
        <f t="shared" si="23"/>
        <v>0</v>
      </c>
      <c r="AB71" s="154">
        <f t="shared" si="24"/>
        <v>23</v>
      </c>
      <c r="AC71" s="155">
        <f t="shared" si="25"/>
        <v>28</v>
      </c>
      <c r="AE71" s="66" t="str">
        <f t="shared" si="26"/>
        <v>L</v>
      </c>
      <c r="AF71" s="66">
        <f t="shared" si="9"/>
        <v>2</v>
      </c>
      <c r="AG71" s="66">
        <f t="shared" si="38"/>
        <v>5</v>
      </c>
      <c r="AH71" s="66">
        <f t="shared" si="39"/>
        <v>4</v>
      </c>
      <c r="AI71" s="106">
        <f t="shared" si="48"/>
        <v>8</v>
      </c>
      <c r="AJ71" s="106">
        <f t="shared" si="27"/>
        <v>0</v>
      </c>
      <c r="AK71" s="154">
        <f t="shared" si="28"/>
        <v>-37</v>
      </c>
      <c r="AL71" s="155">
        <f t="shared" si="29"/>
        <v>20</v>
      </c>
      <c r="AN71" s="66" t="str">
        <f t="shared" si="30"/>
        <v>L</v>
      </c>
      <c r="AO71" s="66">
        <f t="shared" si="10"/>
        <v>2</v>
      </c>
      <c r="AP71" s="66">
        <f t="shared" si="31"/>
        <v>5</v>
      </c>
      <c r="AQ71" s="66">
        <f t="shared" si="32"/>
        <v>1</v>
      </c>
      <c r="AR71" s="106">
        <f t="shared" si="5"/>
        <v>8</v>
      </c>
      <c r="AS71" s="106">
        <f t="shared" si="33"/>
        <v>0</v>
      </c>
      <c r="AT71" s="154">
        <f t="shared" si="34"/>
        <v>6</v>
      </c>
    </row>
    <row r="72" spans="1:46">
      <c r="A72" s="3">
        <f t="shared" si="11"/>
        <v>62</v>
      </c>
      <c r="B72" s="9">
        <f>Data!B72</f>
        <v>31</v>
      </c>
      <c r="D72" s="73">
        <f t="shared" si="6"/>
        <v>6</v>
      </c>
      <c r="F72" s="66" t="str">
        <f t="shared" si="12"/>
        <v>L</v>
      </c>
      <c r="G72" s="66">
        <f t="shared" si="46"/>
        <v>1</v>
      </c>
      <c r="H72" s="66">
        <f t="shared" si="13"/>
        <v>5</v>
      </c>
      <c r="I72" s="66">
        <f t="shared" si="43"/>
        <v>2</v>
      </c>
      <c r="J72" s="106">
        <f t="shared" si="7"/>
        <v>8</v>
      </c>
      <c r="K72" s="106">
        <f t="shared" si="44"/>
        <v>0</v>
      </c>
      <c r="L72" s="154">
        <f t="shared" si="45"/>
        <v>-98</v>
      </c>
      <c r="N72" s="66" t="str">
        <f t="shared" si="17"/>
        <v>L</v>
      </c>
      <c r="O72" s="66">
        <f t="shared" si="8"/>
        <v>2</v>
      </c>
      <c r="P72" s="66">
        <f t="shared" si="18"/>
        <v>5</v>
      </c>
      <c r="Q72" s="66">
        <f t="shared" si="19"/>
        <v>2</v>
      </c>
      <c r="R72" s="106">
        <f t="shared" si="2"/>
        <v>8</v>
      </c>
      <c r="S72" s="106">
        <f t="shared" si="20"/>
        <v>0</v>
      </c>
      <c r="T72" s="154">
        <f t="shared" si="21"/>
        <v>-2</v>
      </c>
      <c r="V72" s="66" t="str">
        <f t="shared" si="22"/>
        <v>W</v>
      </c>
      <c r="W72" s="66">
        <f t="shared" si="35"/>
        <v>6</v>
      </c>
      <c r="X72" s="66">
        <f t="shared" si="36"/>
        <v>2</v>
      </c>
      <c r="Y72" s="66">
        <f t="shared" si="37"/>
        <v>1</v>
      </c>
      <c r="Z72" s="106">
        <f t="shared" si="47"/>
        <v>2</v>
      </c>
      <c r="AA72" s="106">
        <f t="shared" si="23"/>
        <v>6</v>
      </c>
      <c r="AB72" s="154">
        <f t="shared" si="24"/>
        <v>27</v>
      </c>
      <c r="AC72" s="155">
        <f t="shared" si="25"/>
        <v>28</v>
      </c>
      <c r="AE72" s="66" t="str">
        <f t="shared" si="26"/>
        <v>L</v>
      </c>
      <c r="AF72" s="66">
        <f t="shared" si="9"/>
        <v>6</v>
      </c>
      <c r="AG72" s="66">
        <f t="shared" si="38"/>
        <v>5</v>
      </c>
      <c r="AH72" s="66">
        <f t="shared" si="39"/>
        <v>5</v>
      </c>
      <c r="AI72" s="106">
        <f t="shared" si="48"/>
        <v>8</v>
      </c>
      <c r="AJ72" s="106">
        <f t="shared" si="27"/>
        <v>0</v>
      </c>
      <c r="AK72" s="154">
        <f t="shared" si="28"/>
        <v>-45</v>
      </c>
      <c r="AL72" s="155">
        <f t="shared" si="29"/>
        <v>20</v>
      </c>
      <c r="AN72" s="66" t="str">
        <f t="shared" si="30"/>
        <v>L</v>
      </c>
      <c r="AO72" s="66">
        <f t="shared" si="10"/>
        <v>6</v>
      </c>
      <c r="AP72" s="66">
        <f t="shared" si="31"/>
        <v>5</v>
      </c>
      <c r="AQ72" s="66">
        <f t="shared" si="32"/>
        <v>2</v>
      </c>
      <c r="AR72" s="106">
        <f t="shared" si="5"/>
        <v>8</v>
      </c>
      <c r="AS72" s="106">
        <f t="shared" si="33"/>
        <v>0</v>
      </c>
      <c r="AT72" s="154">
        <f t="shared" si="34"/>
        <v>-2</v>
      </c>
    </row>
    <row r="73" spans="1:46">
      <c r="A73" s="3">
        <f t="shared" si="11"/>
        <v>63</v>
      </c>
      <c r="B73" s="9">
        <f>Data!B73</f>
        <v>29</v>
      </c>
      <c r="D73" s="73">
        <f t="shared" si="6"/>
        <v>5</v>
      </c>
      <c r="F73" s="66" t="str">
        <f t="shared" si="12"/>
        <v>L</v>
      </c>
      <c r="G73" s="66">
        <f t="shared" si="46"/>
        <v>1</v>
      </c>
      <c r="H73" s="66">
        <f t="shared" si="13"/>
        <v>5</v>
      </c>
      <c r="I73" s="66">
        <f t="shared" si="43"/>
        <v>3</v>
      </c>
      <c r="J73" s="106">
        <f t="shared" si="7"/>
        <v>8</v>
      </c>
      <c r="K73" s="106">
        <f t="shared" si="44"/>
        <v>0</v>
      </c>
      <c r="L73" s="154">
        <f t="shared" si="45"/>
        <v>-106</v>
      </c>
      <c r="N73" s="66" t="str">
        <f t="shared" si="17"/>
        <v>L</v>
      </c>
      <c r="O73" s="66">
        <f t="shared" si="8"/>
        <v>2</v>
      </c>
      <c r="P73" s="66">
        <f t="shared" si="18"/>
        <v>5</v>
      </c>
      <c r="Q73" s="66">
        <f t="shared" si="19"/>
        <v>3</v>
      </c>
      <c r="R73" s="106">
        <f t="shared" si="2"/>
        <v>8</v>
      </c>
      <c r="S73" s="106">
        <f t="shared" si="20"/>
        <v>0</v>
      </c>
      <c r="T73" s="154">
        <f t="shared" si="21"/>
        <v>-10</v>
      </c>
      <c r="V73" s="66" t="str">
        <f t="shared" si="22"/>
        <v>L</v>
      </c>
      <c r="W73" s="66">
        <f t="shared" si="35"/>
        <v>6</v>
      </c>
      <c r="X73" s="66">
        <f t="shared" si="36"/>
        <v>2</v>
      </c>
      <c r="Y73" s="66">
        <f t="shared" si="37"/>
        <v>2</v>
      </c>
      <c r="Z73" s="106">
        <f t="shared" si="47"/>
        <v>2</v>
      </c>
      <c r="AA73" s="106">
        <f t="shared" si="23"/>
        <v>0</v>
      </c>
      <c r="AB73" s="154">
        <f t="shared" si="24"/>
        <v>25</v>
      </c>
      <c r="AC73" s="155">
        <f t="shared" si="25"/>
        <v>28</v>
      </c>
      <c r="AE73" s="66" t="str">
        <f t="shared" si="26"/>
        <v>L</v>
      </c>
      <c r="AF73" s="66">
        <f t="shared" si="9"/>
        <v>5</v>
      </c>
      <c r="AG73" s="66">
        <f t="shared" si="38"/>
        <v>6</v>
      </c>
      <c r="AH73" s="66">
        <f t="shared" si="39"/>
        <v>1</v>
      </c>
      <c r="AI73" s="106">
        <f t="shared" si="48"/>
        <v>13</v>
      </c>
      <c r="AJ73" s="106">
        <f t="shared" si="27"/>
        <v>0</v>
      </c>
      <c r="AK73" s="154">
        <f t="shared" si="28"/>
        <v>-58</v>
      </c>
      <c r="AL73" s="155">
        <f t="shared" si="29"/>
        <v>20</v>
      </c>
      <c r="AN73" s="66" t="str">
        <f t="shared" si="30"/>
        <v>L</v>
      </c>
      <c r="AO73" s="66">
        <f t="shared" si="10"/>
        <v>5</v>
      </c>
      <c r="AP73" s="66">
        <f t="shared" si="31"/>
        <v>5</v>
      </c>
      <c r="AQ73" s="66">
        <f t="shared" si="32"/>
        <v>3</v>
      </c>
      <c r="AR73" s="106">
        <f t="shared" si="5"/>
        <v>8</v>
      </c>
      <c r="AS73" s="106">
        <f t="shared" si="33"/>
        <v>0</v>
      </c>
      <c r="AT73" s="154">
        <f t="shared" si="34"/>
        <v>-10</v>
      </c>
    </row>
    <row r="74" spans="1:46">
      <c r="A74" s="3">
        <f t="shared" si="11"/>
        <v>64</v>
      </c>
      <c r="B74" s="9">
        <f>Data!B74</f>
        <v>22</v>
      </c>
      <c r="D74" s="73">
        <f t="shared" si="6"/>
        <v>4</v>
      </c>
      <c r="F74" s="66" t="str">
        <f t="shared" si="12"/>
        <v>L</v>
      </c>
      <c r="G74" s="66">
        <f t="shared" si="46"/>
        <v>1</v>
      </c>
      <c r="H74" s="66">
        <f t="shared" si="13"/>
        <v>5</v>
      </c>
      <c r="I74" s="66">
        <f t="shared" si="43"/>
        <v>4</v>
      </c>
      <c r="J74" s="106">
        <f t="shared" si="7"/>
        <v>8</v>
      </c>
      <c r="K74" s="106">
        <f t="shared" si="44"/>
        <v>0</v>
      </c>
      <c r="L74" s="154">
        <f t="shared" si="45"/>
        <v>-114</v>
      </c>
      <c r="N74" s="66" t="str">
        <f t="shared" si="17"/>
        <v>L</v>
      </c>
      <c r="O74" s="66">
        <f t="shared" si="8"/>
        <v>2</v>
      </c>
      <c r="P74" s="66">
        <f t="shared" si="18"/>
        <v>5</v>
      </c>
      <c r="Q74" s="66">
        <f t="shared" si="19"/>
        <v>4</v>
      </c>
      <c r="R74" s="106">
        <f t="shared" si="2"/>
        <v>8</v>
      </c>
      <c r="S74" s="106">
        <f t="shared" si="20"/>
        <v>0</v>
      </c>
      <c r="T74" s="154">
        <f t="shared" si="21"/>
        <v>-18</v>
      </c>
      <c r="V74" s="66" t="str">
        <f t="shared" si="22"/>
        <v>L</v>
      </c>
      <c r="W74" s="66">
        <f t="shared" si="35"/>
        <v>6</v>
      </c>
      <c r="X74" s="66">
        <f t="shared" si="36"/>
        <v>2</v>
      </c>
      <c r="Y74" s="66">
        <f t="shared" si="37"/>
        <v>3</v>
      </c>
      <c r="Z74" s="106">
        <f t="shared" si="47"/>
        <v>2</v>
      </c>
      <c r="AA74" s="106">
        <f t="shared" si="23"/>
        <v>0</v>
      </c>
      <c r="AB74" s="154">
        <f t="shared" si="24"/>
        <v>23</v>
      </c>
      <c r="AC74" s="155">
        <f t="shared" si="25"/>
        <v>28</v>
      </c>
      <c r="AE74" s="66" t="str">
        <f t="shared" si="26"/>
        <v>L</v>
      </c>
      <c r="AF74" s="66">
        <f t="shared" si="9"/>
        <v>4</v>
      </c>
      <c r="AG74" s="66">
        <f t="shared" si="38"/>
        <v>6</v>
      </c>
      <c r="AH74" s="66">
        <f t="shared" si="39"/>
        <v>2</v>
      </c>
      <c r="AI74" s="106">
        <f t="shared" si="48"/>
        <v>13</v>
      </c>
      <c r="AJ74" s="106">
        <f t="shared" si="27"/>
        <v>0</v>
      </c>
      <c r="AK74" s="154">
        <f t="shared" si="28"/>
        <v>-71</v>
      </c>
      <c r="AL74" s="155">
        <f t="shared" si="29"/>
        <v>20</v>
      </c>
      <c r="AN74" s="66" t="str">
        <f t="shared" si="30"/>
        <v>L</v>
      </c>
      <c r="AO74" s="66">
        <f t="shared" si="10"/>
        <v>4</v>
      </c>
      <c r="AP74" s="66">
        <f t="shared" si="31"/>
        <v>5</v>
      </c>
      <c r="AQ74" s="66">
        <f t="shared" si="32"/>
        <v>4</v>
      </c>
      <c r="AR74" s="106">
        <f t="shared" si="5"/>
        <v>8</v>
      </c>
      <c r="AS74" s="106">
        <f t="shared" si="33"/>
        <v>0</v>
      </c>
      <c r="AT74" s="154">
        <f t="shared" si="34"/>
        <v>-18</v>
      </c>
    </row>
    <row r="75" spans="1:46">
      <c r="A75" s="3">
        <f t="shared" si="11"/>
        <v>65</v>
      </c>
      <c r="B75" s="9">
        <f>Data!B75</f>
        <v>7</v>
      </c>
      <c r="D75" s="73">
        <f t="shared" si="6"/>
        <v>2</v>
      </c>
      <c r="F75" s="66" t="str">
        <f t="shared" si="12"/>
        <v>L</v>
      </c>
      <c r="G75" s="66">
        <f t="shared" si="46"/>
        <v>1</v>
      </c>
      <c r="H75" s="66">
        <f t="shared" si="13"/>
        <v>5</v>
      </c>
      <c r="I75" s="66">
        <f t="shared" si="43"/>
        <v>5</v>
      </c>
      <c r="J75" s="106">
        <f t="shared" si="7"/>
        <v>8</v>
      </c>
      <c r="K75" s="106">
        <f t="shared" si="44"/>
        <v>0</v>
      </c>
      <c r="L75" s="154">
        <f t="shared" si="45"/>
        <v>-122</v>
      </c>
      <c r="N75" s="66" t="str">
        <f t="shared" si="17"/>
        <v>W</v>
      </c>
      <c r="O75" s="66">
        <f t="shared" si="8"/>
        <v>2</v>
      </c>
      <c r="P75" s="66">
        <f t="shared" si="18"/>
        <v>5</v>
      </c>
      <c r="Q75" s="66">
        <f t="shared" si="19"/>
        <v>5</v>
      </c>
      <c r="R75" s="106">
        <f t="shared" ref="R75:R138" si="49">INDEX($AV$11:$AW$25,P75,2)</f>
        <v>8</v>
      </c>
      <c r="S75" s="106">
        <f t="shared" si="20"/>
        <v>48</v>
      </c>
      <c r="T75" s="154">
        <f t="shared" si="21"/>
        <v>22</v>
      </c>
      <c r="V75" s="66" t="str">
        <f t="shared" si="22"/>
        <v>L</v>
      </c>
      <c r="W75" s="66">
        <f t="shared" si="35"/>
        <v>6</v>
      </c>
      <c r="X75" s="66">
        <f t="shared" si="36"/>
        <v>2</v>
      </c>
      <c r="Y75" s="66">
        <f t="shared" si="37"/>
        <v>4</v>
      </c>
      <c r="Z75" s="106">
        <f t="shared" si="47"/>
        <v>2</v>
      </c>
      <c r="AA75" s="106">
        <f t="shared" si="23"/>
        <v>0</v>
      </c>
      <c r="AB75" s="154">
        <f t="shared" si="24"/>
        <v>21</v>
      </c>
      <c r="AC75" s="155">
        <f t="shared" si="25"/>
        <v>28</v>
      </c>
      <c r="AE75" s="66" t="str">
        <f t="shared" si="26"/>
        <v>L</v>
      </c>
      <c r="AF75" s="66">
        <f t="shared" si="9"/>
        <v>2</v>
      </c>
      <c r="AG75" s="66">
        <f t="shared" si="38"/>
        <v>6</v>
      </c>
      <c r="AH75" s="66">
        <f t="shared" si="39"/>
        <v>3</v>
      </c>
      <c r="AI75" s="106">
        <f t="shared" si="48"/>
        <v>13</v>
      </c>
      <c r="AJ75" s="106">
        <f t="shared" si="27"/>
        <v>0</v>
      </c>
      <c r="AK75" s="154">
        <f t="shared" si="28"/>
        <v>-84</v>
      </c>
      <c r="AL75" s="155">
        <f t="shared" si="29"/>
        <v>20</v>
      </c>
      <c r="AN75" s="66" t="str">
        <f t="shared" si="30"/>
        <v>L</v>
      </c>
      <c r="AO75" s="66">
        <f t="shared" si="10"/>
        <v>2</v>
      </c>
      <c r="AP75" s="66">
        <f t="shared" si="31"/>
        <v>5</v>
      </c>
      <c r="AQ75" s="66">
        <f t="shared" si="32"/>
        <v>5</v>
      </c>
      <c r="AR75" s="106">
        <f t="shared" ref="AR75:AR138" si="50">INDEX($AV$11:$AW$25,AP75,2)</f>
        <v>8</v>
      </c>
      <c r="AS75" s="106">
        <f t="shared" si="33"/>
        <v>0</v>
      </c>
      <c r="AT75" s="154">
        <f t="shared" si="34"/>
        <v>-26</v>
      </c>
    </row>
    <row r="76" spans="1:46">
      <c r="A76" s="3">
        <f t="shared" si="11"/>
        <v>66</v>
      </c>
      <c r="B76" s="9">
        <f>Data!B76</f>
        <v>8</v>
      </c>
      <c r="D76" s="73">
        <f t="shared" ref="D76:D139" si="51">IF($B76=0,0,IF(MOD($B76,6)=0,QUOTIENT($B76,6),QUOTIENT($B76,6)+1))</f>
        <v>2</v>
      </c>
      <c r="F76" s="66" t="str">
        <f t="shared" si="12"/>
        <v>L</v>
      </c>
      <c r="G76" s="66">
        <f t="shared" ref="G76:G139" si="52">IF(AND($G$9&lt;&gt;" ",$G$9&gt;0, $G$9 &lt;7),$G$9,1)</f>
        <v>1</v>
      </c>
      <c r="H76" s="66">
        <f t="shared" si="13"/>
        <v>6</v>
      </c>
      <c r="I76" s="66">
        <f t="shared" si="43"/>
        <v>1</v>
      </c>
      <c r="J76" s="106">
        <f t="shared" ref="J76:J139" si="53">INDEX($AV$11:$AW$25,H76,2)</f>
        <v>13</v>
      </c>
      <c r="K76" s="106">
        <f t="shared" si="44"/>
        <v>0</v>
      </c>
      <c r="L76" s="154">
        <f t="shared" si="45"/>
        <v>-135</v>
      </c>
      <c r="N76" s="66" t="str">
        <f t="shared" si="17"/>
        <v>W</v>
      </c>
      <c r="O76" s="66">
        <f t="shared" ref="O76:O139" si="54">IF(AND(O75&lt;&gt;6,P75=$P$9,Q75=5),O75+1,IF(AND(O75=6,P75=$P$9,Q75=5),1,O75))</f>
        <v>2</v>
      </c>
      <c r="P76" s="66">
        <f t="shared" si="18"/>
        <v>6</v>
      </c>
      <c r="Q76" s="66">
        <f t="shared" si="19"/>
        <v>1</v>
      </c>
      <c r="R76" s="106">
        <f t="shared" si="49"/>
        <v>13</v>
      </c>
      <c r="S76" s="106">
        <f t="shared" si="20"/>
        <v>48</v>
      </c>
      <c r="T76" s="154">
        <f t="shared" si="21"/>
        <v>57</v>
      </c>
      <c r="V76" s="66" t="str">
        <f t="shared" si="22"/>
        <v>L</v>
      </c>
      <c r="W76" s="66">
        <f t="shared" si="35"/>
        <v>6</v>
      </c>
      <c r="X76" s="66">
        <f t="shared" si="36"/>
        <v>2</v>
      </c>
      <c r="Y76" s="66">
        <f t="shared" si="37"/>
        <v>5</v>
      </c>
      <c r="Z76" s="106">
        <f t="shared" si="47"/>
        <v>2</v>
      </c>
      <c r="AA76" s="106">
        <f t="shared" si="23"/>
        <v>0</v>
      </c>
      <c r="AB76" s="154">
        <f t="shared" si="24"/>
        <v>19</v>
      </c>
      <c r="AC76" s="155">
        <f t="shared" si="25"/>
        <v>28</v>
      </c>
      <c r="AE76" s="66" t="str">
        <f t="shared" si="26"/>
        <v>W</v>
      </c>
      <c r="AF76" s="66">
        <f t="shared" ref="AF76:AF139" si="55">IF($D76=0,AF75,$D76)</f>
        <v>2</v>
      </c>
      <c r="AG76" s="66">
        <f t="shared" si="38"/>
        <v>6</v>
      </c>
      <c r="AH76" s="66">
        <f t="shared" si="39"/>
        <v>4</v>
      </c>
      <c r="AI76" s="106">
        <f t="shared" si="48"/>
        <v>13</v>
      </c>
      <c r="AJ76" s="106">
        <f t="shared" si="27"/>
        <v>78</v>
      </c>
      <c r="AK76" s="154">
        <f t="shared" si="28"/>
        <v>-19</v>
      </c>
      <c r="AL76" s="155">
        <f t="shared" si="29"/>
        <v>20</v>
      </c>
      <c r="AN76" s="66" t="str">
        <f t="shared" si="30"/>
        <v>W</v>
      </c>
      <c r="AO76" s="66">
        <f t="shared" ref="AO76:AO139" si="56">IF($D76=0,AO75,$D76)</f>
        <v>2</v>
      </c>
      <c r="AP76" s="66">
        <f t="shared" si="31"/>
        <v>6</v>
      </c>
      <c r="AQ76" s="66">
        <f t="shared" si="32"/>
        <v>1</v>
      </c>
      <c r="AR76" s="106">
        <f t="shared" si="50"/>
        <v>13</v>
      </c>
      <c r="AS76" s="106">
        <f t="shared" si="33"/>
        <v>48</v>
      </c>
      <c r="AT76" s="154">
        <f t="shared" si="34"/>
        <v>9</v>
      </c>
    </row>
    <row r="77" spans="1:46">
      <c r="A77" s="3">
        <f t="shared" ref="A77:A140" si="57">A76+1</f>
        <v>67</v>
      </c>
      <c r="B77" s="9">
        <f>Data!B77</f>
        <v>2</v>
      </c>
      <c r="D77" s="73">
        <f t="shared" si="51"/>
        <v>1</v>
      </c>
      <c r="F77" s="66" t="str">
        <f t="shared" ref="F77:F140" si="58">IF($D77=G76,"W","L")</f>
        <v>W</v>
      </c>
      <c r="G77" s="66">
        <f t="shared" si="52"/>
        <v>1</v>
      </c>
      <c r="H77" s="66">
        <f t="shared" ref="H77:H140" si="59">IF(AND(H76=$H$9,I76=5),1,IF(AND(H76&lt;$H$9,I76=5),H76+1,H76))</f>
        <v>6</v>
      </c>
      <c r="I77" s="66">
        <f t="shared" si="43"/>
        <v>2</v>
      </c>
      <c r="J77" s="106">
        <f t="shared" si="53"/>
        <v>13</v>
      </c>
      <c r="K77" s="106">
        <f t="shared" si="44"/>
        <v>78</v>
      </c>
      <c r="L77" s="154">
        <f t="shared" si="45"/>
        <v>-70</v>
      </c>
      <c r="N77" s="66" t="str">
        <f t="shared" ref="N77:N140" si="60">IF($D77=O76,"W","L")</f>
        <v>L</v>
      </c>
      <c r="O77" s="66">
        <f t="shared" si="54"/>
        <v>2</v>
      </c>
      <c r="P77" s="66">
        <f t="shared" ref="P77:P140" si="61">IF(AND(P76=$P$9,Q76=5),1,IF(AND(P76&lt;$P$9,Q76=5),P76+1,P76))</f>
        <v>6</v>
      </c>
      <c r="Q77" s="66">
        <f t="shared" ref="Q77:Q140" si="62">IF(Q76&lt;5,Q76+1,1)</f>
        <v>2</v>
      </c>
      <c r="R77" s="106">
        <f t="shared" si="49"/>
        <v>13</v>
      </c>
      <c r="S77" s="106">
        <f t="shared" ref="S77:S140" si="63">IF(N77="W",R76*6,0)</f>
        <v>0</v>
      </c>
      <c r="T77" s="154">
        <f t="shared" ref="T77:T140" si="64">T76-R77+S77</f>
        <v>44</v>
      </c>
      <c r="V77" s="66" t="str">
        <f t="shared" ref="V77:V140" si="65">IF($D77=W76,"W","L")</f>
        <v>L</v>
      </c>
      <c r="W77" s="66">
        <f t="shared" si="35"/>
        <v>6</v>
      </c>
      <c r="X77" s="66">
        <f t="shared" si="36"/>
        <v>3</v>
      </c>
      <c r="Y77" s="66">
        <f t="shared" si="37"/>
        <v>1</v>
      </c>
      <c r="Z77" s="106">
        <f t="shared" si="47"/>
        <v>3</v>
      </c>
      <c r="AA77" s="106">
        <f t="shared" ref="AA77:AA140" si="66">IF(V77="W",Z76*6,0)</f>
        <v>0</v>
      </c>
      <c r="AB77" s="154">
        <f t="shared" ref="AB77:AB140" si="67">AB76-Z77+AA77</f>
        <v>16</v>
      </c>
      <c r="AC77" s="155">
        <f t="shared" ref="AC77:AC140" si="68">IF(AB77&gt;AC76,AB77,AC76)</f>
        <v>28</v>
      </c>
      <c r="AE77" s="66" t="str">
        <f t="shared" ref="AE77:AE140" si="69">IF($D77=AF76,"W","L")</f>
        <v>L</v>
      </c>
      <c r="AF77" s="66">
        <f t="shared" si="55"/>
        <v>1</v>
      </c>
      <c r="AG77" s="66">
        <f t="shared" si="38"/>
        <v>6</v>
      </c>
      <c r="AH77" s="66">
        <f t="shared" si="39"/>
        <v>5</v>
      </c>
      <c r="AI77" s="106">
        <f t="shared" si="48"/>
        <v>13</v>
      </c>
      <c r="AJ77" s="106">
        <f t="shared" ref="AJ77:AJ140" si="70">IF(AE77="W",AI76*6,0)</f>
        <v>0</v>
      </c>
      <c r="AK77" s="154">
        <f t="shared" ref="AK77:AK140" si="71">AK76-AI77+AJ77</f>
        <v>-32</v>
      </c>
      <c r="AL77" s="155">
        <f t="shared" ref="AL77:AL140" si="72">IF(AK77&gt;AL76,AK77,AL76)</f>
        <v>20</v>
      </c>
      <c r="AN77" s="66" t="str">
        <f t="shared" ref="AN77:AN140" si="73">IF($D77=AO76,"W","L")</f>
        <v>L</v>
      </c>
      <c r="AO77" s="66">
        <f t="shared" si="56"/>
        <v>1</v>
      </c>
      <c r="AP77" s="66">
        <f t="shared" ref="AP77:AP140" si="74">IF(AND(AP76=$H$9,AQ76=5),1,IF(AND(AP76&lt;$H$9,AQ76=5),AP76+1,AP76))</f>
        <v>6</v>
      </c>
      <c r="AQ77" s="66">
        <f t="shared" ref="AQ77:AQ140" si="75">IF(AQ76&lt;5,AQ76+1,1)</f>
        <v>2</v>
      </c>
      <c r="AR77" s="106">
        <f t="shared" si="50"/>
        <v>13</v>
      </c>
      <c r="AS77" s="106">
        <f t="shared" ref="AS77:AS140" si="76">IF(AN77="W",AR76*6,0)</f>
        <v>0</v>
      </c>
      <c r="AT77" s="154">
        <f t="shared" ref="AT77:AT140" si="77">AT76-AR77+AS77</f>
        <v>-4</v>
      </c>
    </row>
    <row r="78" spans="1:46">
      <c r="A78" s="3">
        <f t="shared" si="57"/>
        <v>68</v>
      </c>
      <c r="B78" s="9">
        <f>Data!B78</f>
        <v>33</v>
      </c>
      <c r="D78" s="73">
        <f t="shared" si="51"/>
        <v>6</v>
      </c>
      <c r="F78" s="66" t="str">
        <f t="shared" si="58"/>
        <v>L</v>
      </c>
      <c r="G78" s="66">
        <f t="shared" si="52"/>
        <v>1</v>
      </c>
      <c r="H78" s="66">
        <f t="shared" si="59"/>
        <v>6</v>
      </c>
      <c r="I78" s="66">
        <f t="shared" si="43"/>
        <v>3</v>
      </c>
      <c r="J78" s="106">
        <f t="shared" si="53"/>
        <v>13</v>
      </c>
      <c r="K78" s="106">
        <f t="shared" si="44"/>
        <v>0</v>
      </c>
      <c r="L78" s="154">
        <f t="shared" si="45"/>
        <v>-83</v>
      </c>
      <c r="N78" s="66" t="str">
        <f t="shared" si="60"/>
        <v>L</v>
      </c>
      <c r="O78" s="66">
        <f t="shared" si="54"/>
        <v>2</v>
      </c>
      <c r="P78" s="66">
        <f t="shared" si="61"/>
        <v>6</v>
      </c>
      <c r="Q78" s="66">
        <f t="shared" si="62"/>
        <v>3</v>
      </c>
      <c r="R78" s="106">
        <f t="shared" si="49"/>
        <v>13</v>
      </c>
      <c r="S78" s="106">
        <f t="shared" si="63"/>
        <v>0</v>
      </c>
      <c r="T78" s="154">
        <f t="shared" si="64"/>
        <v>31</v>
      </c>
      <c r="V78" s="66" t="str">
        <f t="shared" si="65"/>
        <v>W</v>
      </c>
      <c r="W78" s="66">
        <f t="shared" ref="W78:W141" si="78">IF(AB77&gt;AC76,IF(W77&lt;&gt;6,W77+1,1), IF(AND(W77&lt;&gt;6,X77=$X$9,Y77=5),W77+1,IF(AND(W77=6,X77=$X$9,Y77=5),1,W77)))</f>
        <v>6</v>
      </c>
      <c r="X78" s="66">
        <f t="shared" ref="X78:X141" si="79">IF(AB77&gt;AC76,1,IF(AND(X77=$X$9,Y77=5),1,IF(AND(X77&lt;$X$9,Y77=5),X77+1,X77)))</f>
        <v>3</v>
      </c>
      <c r="Y78" s="66">
        <f t="shared" ref="Y78:Y141" si="80">IF(AB77&gt;AC76,1,IF(Y77&lt;5,Y77+1,1))</f>
        <v>2</v>
      </c>
      <c r="Z78" s="106">
        <f t="shared" si="47"/>
        <v>3</v>
      </c>
      <c r="AA78" s="106">
        <f t="shared" si="66"/>
        <v>18</v>
      </c>
      <c r="AB78" s="154">
        <f t="shared" si="67"/>
        <v>31</v>
      </c>
      <c r="AC78" s="155">
        <f t="shared" si="68"/>
        <v>31</v>
      </c>
      <c r="AE78" s="66" t="str">
        <f t="shared" si="69"/>
        <v>L</v>
      </c>
      <c r="AF78" s="66">
        <f t="shared" si="55"/>
        <v>6</v>
      </c>
      <c r="AG78" s="66">
        <f t="shared" ref="AG78:AG141" si="81">IF(AK77&gt;AL76,1,IF(AND(AG77=$X$9,AH77=5),1,IF(AND(AG77&lt;$X$9,AH77=5),AG77+1,AG77)))</f>
        <v>7</v>
      </c>
      <c r="AH78" s="66">
        <f t="shared" ref="AH78:AH141" si="82">IF(AK77&gt;AL76,1,IF(AH77&lt;5,AH77+1,1))</f>
        <v>1</v>
      </c>
      <c r="AI78" s="106">
        <f t="shared" si="48"/>
        <v>21</v>
      </c>
      <c r="AJ78" s="106">
        <f t="shared" si="70"/>
        <v>0</v>
      </c>
      <c r="AK78" s="154">
        <f t="shared" si="71"/>
        <v>-53</v>
      </c>
      <c r="AL78" s="155">
        <f t="shared" si="72"/>
        <v>20</v>
      </c>
      <c r="AN78" s="66" t="str">
        <f t="shared" si="73"/>
        <v>L</v>
      </c>
      <c r="AO78" s="66">
        <f t="shared" si="56"/>
        <v>6</v>
      </c>
      <c r="AP78" s="66">
        <f t="shared" si="74"/>
        <v>6</v>
      </c>
      <c r="AQ78" s="66">
        <f t="shared" si="75"/>
        <v>3</v>
      </c>
      <c r="AR78" s="106">
        <f t="shared" si="50"/>
        <v>13</v>
      </c>
      <c r="AS78" s="106">
        <f t="shared" si="76"/>
        <v>0</v>
      </c>
      <c r="AT78" s="154">
        <f t="shared" si="77"/>
        <v>-17</v>
      </c>
    </row>
    <row r="79" spans="1:46">
      <c r="A79" s="3">
        <f t="shared" si="57"/>
        <v>69</v>
      </c>
      <c r="B79" s="9">
        <f>Data!B79</f>
        <v>34</v>
      </c>
      <c r="D79" s="73">
        <f t="shared" si="51"/>
        <v>6</v>
      </c>
      <c r="F79" s="66" t="str">
        <f t="shared" si="58"/>
        <v>L</v>
      </c>
      <c r="G79" s="66">
        <f t="shared" si="52"/>
        <v>1</v>
      </c>
      <c r="H79" s="66">
        <f t="shared" si="59"/>
        <v>6</v>
      </c>
      <c r="I79" s="66">
        <f t="shared" si="43"/>
        <v>4</v>
      </c>
      <c r="J79" s="106">
        <f t="shared" si="53"/>
        <v>13</v>
      </c>
      <c r="K79" s="106">
        <f t="shared" si="44"/>
        <v>0</v>
      </c>
      <c r="L79" s="154">
        <f t="shared" si="45"/>
        <v>-96</v>
      </c>
      <c r="N79" s="66" t="str">
        <f t="shared" si="60"/>
        <v>L</v>
      </c>
      <c r="O79" s="66">
        <f t="shared" si="54"/>
        <v>2</v>
      </c>
      <c r="P79" s="66">
        <f t="shared" si="61"/>
        <v>6</v>
      </c>
      <c r="Q79" s="66">
        <f t="shared" si="62"/>
        <v>4</v>
      </c>
      <c r="R79" s="106">
        <f t="shared" si="49"/>
        <v>13</v>
      </c>
      <c r="S79" s="106">
        <f t="shared" si="63"/>
        <v>0</v>
      </c>
      <c r="T79" s="154">
        <f t="shared" si="64"/>
        <v>18</v>
      </c>
      <c r="V79" s="66" t="str">
        <f t="shared" si="65"/>
        <v>W</v>
      </c>
      <c r="W79" s="66">
        <f t="shared" si="78"/>
        <v>1</v>
      </c>
      <c r="X79" s="66">
        <f t="shared" si="79"/>
        <v>1</v>
      </c>
      <c r="Y79" s="66">
        <f t="shared" si="80"/>
        <v>1</v>
      </c>
      <c r="Z79" s="106">
        <f t="shared" si="47"/>
        <v>1</v>
      </c>
      <c r="AA79" s="106">
        <f t="shared" si="66"/>
        <v>18</v>
      </c>
      <c r="AB79" s="154">
        <f t="shared" si="67"/>
        <v>48</v>
      </c>
      <c r="AC79" s="155">
        <f t="shared" si="68"/>
        <v>48</v>
      </c>
      <c r="AE79" s="66" t="str">
        <f t="shared" si="69"/>
        <v>W</v>
      </c>
      <c r="AF79" s="66">
        <f t="shared" si="55"/>
        <v>6</v>
      </c>
      <c r="AG79" s="66">
        <f t="shared" si="81"/>
        <v>7</v>
      </c>
      <c r="AH79" s="66">
        <f t="shared" si="82"/>
        <v>2</v>
      </c>
      <c r="AI79" s="106">
        <f t="shared" si="48"/>
        <v>21</v>
      </c>
      <c r="AJ79" s="106">
        <f t="shared" si="70"/>
        <v>126</v>
      </c>
      <c r="AK79" s="154">
        <f t="shared" si="71"/>
        <v>52</v>
      </c>
      <c r="AL79" s="155">
        <f t="shared" si="72"/>
        <v>52</v>
      </c>
      <c r="AN79" s="66" t="str">
        <f t="shared" si="73"/>
        <v>W</v>
      </c>
      <c r="AO79" s="66">
        <f t="shared" si="56"/>
        <v>6</v>
      </c>
      <c r="AP79" s="66">
        <f t="shared" si="74"/>
        <v>6</v>
      </c>
      <c r="AQ79" s="66">
        <f t="shared" si="75"/>
        <v>4</v>
      </c>
      <c r="AR79" s="106">
        <f t="shared" si="50"/>
        <v>13</v>
      </c>
      <c r="AS79" s="106">
        <f t="shared" si="76"/>
        <v>78</v>
      </c>
      <c r="AT79" s="154">
        <f t="shared" si="77"/>
        <v>48</v>
      </c>
    </row>
    <row r="80" spans="1:46">
      <c r="A80" s="3">
        <f t="shared" si="57"/>
        <v>70</v>
      </c>
      <c r="B80" s="9">
        <f>Data!B80</f>
        <v>19</v>
      </c>
      <c r="D80" s="73">
        <f t="shared" si="51"/>
        <v>4</v>
      </c>
      <c r="F80" s="66" t="str">
        <f t="shared" si="58"/>
        <v>L</v>
      </c>
      <c r="G80" s="66">
        <f t="shared" si="52"/>
        <v>1</v>
      </c>
      <c r="H80" s="66">
        <f t="shared" si="59"/>
        <v>6</v>
      </c>
      <c r="I80" s="66">
        <f t="shared" si="43"/>
        <v>5</v>
      </c>
      <c r="J80" s="106">
        <f t="shared" si="53"/>
        <v>13</v>
      </c>
      <c r="K80" s="106">
        <f t="shared" si="44"/>
        <v>0</v>
      </c>
      <c r="L80" s="154">
        <f t="shared" si="45"/>
        <v>-109</v>
      </c>
      <c r="N80" s="66" t="str">
        <f t="shared" si="60"/>
        <v>L</v>
      </c>
      <c r="O80" s="66">
        <f t="shared" si="54"/>
        <v>2</v>
      </c>
      <c r="P80" s="66">
        <f t="shared" si="61"/>
        <v>6</v>
      </c>
      <c r="Q80" s="66">
        <f t="shared" si="62"/>
        <v>5</v>
      </c>
      <c r="R80" s="106">
        <f t="shared" si="49"/>
        <v>13</v>
      </c>
      <c r="S80" s="106">
        <f t="shared" si="63"/>
        <v>0</v>
      </c>
      <c r="T80" s="154">
        <f t="shared" si="64"/>
        <v>5</v>
      </c>
      <c r="V80" s="66" t="str">
        <f t="shared" si="65"/>
        <v>L</v>
      </c>
      <c r="W80" s="66">
        <f t="shared" si="78"/>
        <v>2</v>
      </c>
      <c r="X80" s="66">
        <f t="shared" si="79"/>
        <v>1</v>
      </c>
      <c r="Y80" s="66">
        <f t="shared" si="80"/>
        <v>1</v>
      </c>
      <c r="Z80" s="106">
        <f t="shared" ref="Z80:Z143" si="83">INDEX($AV$11:$AW$25,X80,2)</f>
        <v>1</v>
      </c>
      <c r="AA80" s="106">
        <f t="shared" si="66"/>
        <v>0</v>
      </c>
      <c r="AB80" s="154">
        <f t="shared" si="67"/>
        <v>47</v>
      </c>
      <c r="AC80" s="155">
        <f t="shared" si="68"/>
        <v>48</v>
      </c>
      <c r="AE80" s="66" t="str">
        <f t="shared" si="69"/>
        <v>L</v>
      </c>
      <c r="AF80" s="66">
        <f t="shared" si="55"/>
        <v>4</v>
      </c>
      <c r="AG80" s="66">
        <f t="shared" si="81"/>
        <v>1</v>
      </c>
      <c r="AH80" s="66">
        <f t="shared" si="82"/>
        <v>1</v>
      </c>
      <c r="AI80" s="106">
        <f t="shared" ref="AI80:AI143" si="84">INDEX($AV$11:$AW$25,AG80,2)</f>
        <v>1</v>
      </c>
      <c r="AJ80" s="106">
        <f t="shared" si="70"/>
        <v>0</v>
      </c>
      <c r="AK80" s="154">
        <f t="shared" si="71"/>
        <v>51</v>
      </c>
      <c r="AL80" s="155">
        <f t="shared" si="72"/>
        <v>52</v>
      </c>
      <c r="AN80" s="66" t="str">
        <f t="shared" si="73"/>
        <v>L</v>
      </c>
      <c r="AO80" s="66">
        <f t="shared" si="56"/>
        <v>4</v>
      </c>
      <c r="AP80" s="66">
        <f t="shared" si="74"/>
        <v>6</v>
      </c>
      <c r="AQ80" s="66">
        <f t="shared" si="75"/>
        <v>5</v>
      </c>
      <c r="AR80" s="106">
        <f t="shared" si="50"/>
        <v>13</v>
      </c>
      <c r="AS80" s="106">
        <f t="shared" si="76"/>
        <v>0</v>
      </c>
      <c r="AT80" s="154">
        <f t="shared" si="77"/>
        <v>35</v>
      </c>
    </row>
    <row r="81" spans="1:46">
      <c r="A81" s="3">
        <f t="shared" si="57"/>
        <v>71</v>
      </c>
      <c r="B81" s="9">
        <f>Data!B81</f>
        <v>27</v>
      </c>
      <c r="D81" s="73">
        <f t="shared" si="51"/>
        <v>5</v>
      </c>
      <c r="F81" s="66" t="str">
        <f t="shared" si="58"/>
        <v>L</v>
      </c>
      <c r="G81" s="66">
        <f t="shared" si="52"/>
        <v>1</v>
      </c>
      <c r="H81" s="66">
        <f t="shared" si="59"/>
        <v>7</v>
      </c>
      <c r="I81" s="66">
        <f t="shared" si="43"/>
        <v>1</v>
      </c>
      <c r="J81" s="106">
        <f t="shared" si="53"/>
        <v>21</v>
      </c>
      <c r="K81" s="106">
        <f t="shared" si="44"/>
        <v>0</v>
      </c>
      <c r="L81" s="154">
        <f t="shared" si="45"/>
        <v>-130</v>
      </c>
      <c r="N81" s="66" t="str">
        <f t="shared" si="60"/>
        <v>L</v>
      </c>
      <c r="O81" s="66">
        <f t="shared" si="54"/>
        <v>2</v>
      </c>
      <c r="P81" s="66">
        <f t="shared" si="61"/>
        <v>7</v>
      </c>
      <c r="Q81" s="66">
        <f t="shared" si="62"/>
        <v>1</v>
      </c>
      <c r="R81" s="106">
        <f t="shared" si="49"/>
        <v>21</v>
      </c>
      <c r="S81" s="106">
        <f t="shared" si="63"/>
        <v>0</v>
      </c>
      <c r="T81" s="154">
        <f t="shared" si="64"/>
        <v>-16</v>
      </c>
      <c r="V81" s="66" t="str">
        <f t="shared" si="65"/>
        <v>L</v>
      </c>
      <c r="W81" s="66">
        <f t="shared" si="78"/>
        <v>2</v>
      </c>
      <c r="X81" s="66">
        <f t="shared" si="79"/>
        <v>1</v>
      </c>
      <c r="Y81" s="66">
        <f t="shared" si="80"/>
        <v>2</v>
      </c>
      <c r="Z81" s="106">
        <f t="shared" si="83"/>
        <v>1</v>
      </c>
      <c r="AA81" s="106">
        <f t="shared" si="66"/>
        <v>0</v>
      </c>
      <c r="AB81" s="154">
        <f t="shared" si="67"/>
        <v>46</v>
      </c>
      <c r="AC81" s="155">
        <f t="shared" si="68"/>
        <v>48</v>
      </c>
      <c r="AE81" s="66" t="str">
        <f t="shared" si="69"/>
        <v>L</v>
      </c>
      <c r="AF81" s="66">
        <f t="shared" si="55"/>
        <v>5</v>
      </c>
      <c r="AG81" s="66">
        <f t="shared" si="81"/>
        <v>1</v>
      </c>
      <c r="AH81" s="66">
        <f t="shared" si="82"/>
        <v>2</v>
      </c>
      <c r="AI81" s="106">
        <f t="shared" si="84"/>
        <v>1</v>
      </c>
      <c r="AJ81" s="106">
        <f t="shared" si="70"/>
        <v>0</v>
      </c>
      <c r="AK81" s="154">
        <f t="shared" si="71"/>
        <v>50</v>
      </c>
      <c r="AL81" s="155">
        <f t="shared" si="72"/>
        <v>52</v>
      </c>
      <c r="AN81" s="66" t="str">
        <f t="shared" si="73"/>
        <v>L</v>
      </c>
      <c r="AO81" s="66">
        <f t="shared" si="56"/>
        <v>5</v>
      </c>
      <c r="AP81" s="66">
        <f t="shared" si="74"/>
        <v>7</v>
      </c>
      <c r="AQ81" s="66">
        <f t="shared" si="75"/>
        <v>1</v>
      </c>
      <c r="AR81" s="106">
        <f t="shared" si="50"/>
        <v>21</v>
      </c>
      <c r="AS81" s="106">
        <f t="shared" si="76"/>
        <v>0</v>
      </c>
      <c r="AT81" s="154">
        <f t="shared" si="77"/>
        <v>14</v>
      </c>
    </row>
    <row r="82" spans="1:46">
      <c r="A82" s="3">
        <f t="shared" si="57"/>
        <v>72</v>
      </c>
      <c r="B82" s="9">
        <f>Data!B82</f>
        <v>15</v>
      </c>
      <c r="D82" s="73">
        <f t="shared" si="51"/>
        <v>3</v>
      </c>
      <c r="F82" s="66" t="str">
        <f t="shared" si="58"/>
        <v>L</v>
      </c>
      <c r="G82" s="66">
        <f t="shared" si="52"/>
        <v>1</v>
      </c>
      <c r="H82" s="66">
        <f t="shared" si="59"/>
        <v>7</v>
      </c>
      <c r="I82" s="66">
        <f t="shared" si="43"/>
        <v>2</v>
      </c>
      <c r="J82" s="106">
        <f t="shared" si="53"/>
        <v>21</v>
      </c>
      <c r="K82" s="106">
        <f t="shared" si="44"/>
        <v>0</v>
      </c>
      <c r="L82" s="154">
        <f t="shared" si="45"/>
        <v>-151</v>
      </c>
      <c r="N82" s="66" t="str">
        <f t="shared" si="60"/>
        <v>L</v>
      </c>
      <c r="O82" s="66">
        <f t="shared" si="54"/>
        <v>2</v>
      </c>
      <c r="P82" s="66">
        <f t="shared" si="61"/>
        <v>7</v>
      </c>
      <c r="Q82" s="66">
        <f t="shared" si="62"/>
        <v>2</v>
      </c>
      <c r="R82" s="106">
        <f t="shared" si="49"/>
        <v>21</v>
      </c>
      <c r="S82" s="106">
        <f t="shared" si="63"/>
        <v>0</v>
      </c>
      <c r="T82" s="154">
        <f t="shared" si="64"/>
        <v>-37</v>
      </c>
      <c r="V82" s="66" t="str">
        <f t="shared" si="65"/>
        <v>L</v>
      </c>
      <c r="W82" s="66">
        <f t="shared" si="78"/>
        <v>2</v>
      </c>
      <c r="X82" s="66">
        <f t="shared" si="79"/>
        <v>1</v>
      </c>
      <c r="Y82" s="66">
        <f t="shared" si="80"/>
        <v>3</v>
      </c>
      <c r="Z82" s="106">
        <f t="shared" si="83"/>
        <v>1</v>
      </c>
      <c r="AA82" s="106">
        <f t="shared" si="66"/>
        <v>0</v>
      </c>
      <c r="AB82" s="154">
        <f t="shared" si="67"/>
        <v>45</v>
      </c>
      <c r="AC82" s="155">
        <f t="shared" si="68"/>
        <v>48</v>
      </c>
      <c r="AE82" s="66" t="str">
        <f t="shared" si="69"/>
        <v>L</v>
      </c>
      <c r="AF82" s="66">
        <f t="shared" si="55"/>
        <v>3</v>
      </c>
      <c r="AG82" s="66">
        <f t="shared" si="81"/>
        <v>1</v>
      </c>
      <c r="AH82" s="66">
        <f t="shared" si="82"/>
        <v>3</v>
      </c>
      <c r="AI82" s="106">
        <f t="shared" si="84"/>
        <v>1</v>
      </c>
      <c r="AJ82" s="106">
        <f t="shared" si="70"/>
        <v>0</v>
      </c>
      <c r="AK82" s="154">
        <f t="shared" si="71"/>
        <v>49</v>
      </c>
      <c r="AL82" s="155">
        <f t="shared" si="72"/>
        <v>52</v>
      </c>
      <c r="AN82" s="66" t="str">
        <f t="shared" si="73"/>
        <v>L</v>
      </c>
      <c r="AO82" s="66">
        <f t="shared" si="56"/>
        <v>3</v>
      </c>
      <c r="AP82" s="66">
        <f t="shared" si="74"/>
        <v>7</v>
      </c>
      <c r="AQ82" s="66">
        <f t="shared" si="75"/>
        <v>2</v>
      </c>
      <c r="AR82" s="106">
        <f t="shared" si="50"/>
        <v>21</v>
      </c>
      <c r="AS82" s="106">
        <f t="shared" si="76"/>
        <v>0</v>
      </c>
      <c r="AT82" s="154">
        <f t="shared" si="77"/>
        <v>-7</v>
      </c>
    </row>
    <row r="83" spans="1:46">
      <c r="A83" s="3">
        <f t="shared" si="57"/>
        <v>73</v>
      </c>
      <c r="B83" s="9">
        <f>Data!B83</f>
        <v>30</v>
      </c>
      <c r="D83" s="73">
        <f t="shared" si="51"/>
        <v>5</v>
      </c>
      <c r="F83" s="66" t="str">
        <f t="shared" si="58"/>
        <v>L</v>
      </c>
      <c r="G83" s="66">
        <f t="shared" si="52"/>
        <v>1</v>
      </c>
      <c r="H83" s="66">
        <f t="shared" si="59"/>
        <v>7</v>
      </c>
      <c r="I83" s="66">
        <f t="shared" si="43"/>
        <v>3</v>
      </c>
      <c r="J83" s="106">
        <f t="shared" si="53"/>
        <v>21</v>
      </c>
      <c r="K83" s="106">
        <f t="shared" si="44"/>
        <v>0</v>
      </c>
      <c r="L83" s="154">
        <f t="shared" si="45"/>
        <v>-172</v>
      </c>
      <c r="N83" s="66" t="str">
        <f t="shared" si="60"/>
        <v>L</v>
      </c>
      <c r="O83" s="66">
        <f t="shared" si="54"/>
        <v>2</v>
      </c>
      <c r="P83" s="66">
        <f t="shared" si="61"/>
        <v>7</v>
      </c>
      <c r="Q83" s="66">
        <f t="shared" si="62"/>
        <v>3</v>
      </c>
      <c r="R83" s="106">
        <f t="shared" si="49"/>
        <v>21</v>
      </c>
      <c r="S83" s="106">
        <f t="shared" si="63"/>
        <v>0</v>
      </c>
      <c r="T83" s="154">
        <f t="shared" si="64"/>
        <v>-58</v>
      </c>
      <c r="V83" s="66" t="str">
        <f t="shared" si="65"/>
        <v>L</v>
      </c>
      <c r="W83" s="66">
        <f t="shared" si="78"/>
        <v>2</v>
      </c>
      <c r="X83" s="66">
        <f t="shared" si="79"/>
        <v>1</v>
      </c>
      <c r="Y83" s="66">
        <f t="shared" si="80"/>
        <v>4</v>
      </c>
      <c r="Z83" s="106">
        <f t="shared" si="83"/>
        <v>1</v>
      </c>
      <c r="AA83" s="106">
        <f t="shared" si="66"/>
        <v>0</v>
      </c>
      <c r="AB83" s="154">
        <f t="shared" si="67"/>
        <v>44</v>
      </c>
      <c r="AC83" s="155">
        <f t="shared" si="68"/>
        <v>48</v>
      </c>
      <c r="AE83" s="66" t="str">
        <f t="shared" si="69"/>
        <v>L</v>
      </c>
      <c r="AF83" s="66">
        <f t="shared" si="55"/>
        <v>5</v>
      </c>
      <c r="AG83" s="66">
        <f t="shared" si="81"/>
        <v>1</v>
      </c>
      <c r="AH83" s="66">
        <f t="shared" si="82"/>
        <v>4</v>
      </c>
      <c r="AI83" s="106">
        <f t="shared" si="84"/>
        <v>1</v>
      </c>
      <c r="AJ83" s="106">
        <f t="shared" si="70"/>
        <v>0</v>
      </c>
      <c r="AK83" s="154">
        <f t="shared" si="71"/>
        <v>48</v>
      </c>
      <c r="AL83" s="155">
        <f t="shared" si="72"/>
        <v>52</v>
      </c>
      <c r="AN83" s="66" t="str">
        <f t="shared" si="73"/>
        <v>L</v>
      </c>
      <c r="AO83" s="66">
        <f t="shared" si="56"/>
        <v>5</v>
      </c>
      <c r="AP83" s="66">
        <f t="shared" si="74"/>
        <v>7</v>
      </c>
      <c r="AQ83" s="66">
        <f t="shared" si="75"/>
        <v>3</v>
      </c>
      <c r="AR83" s="106">
        <f t="shared" si="50"/>
        <v>21</v>
      </c>
      <c r="AS83" s="106">
        <f t="shared" si="76"/>
        <v>0</v>
      </c>
      <c r="AT83" s="154">
        <f t="shared" si="77"/>
        <v>-28</v>
      </c>
    </row>
    <row r="84" spans="1:46">
      <c r="A84" s="3">
        <f t="shared" si="57"/>
        <v>74</v>
      </c>
      <c r="B84" s="9">
        <f>Data!B84</f>
        <v>5</v>
      </c>
      <c r="D84" s="73">
        <f t="shared" si="51"/>
        <v>1</v>
      </c>
      <c r="F84" s="66" t="str">
        <f t="shared" si="58"/>
        <v>W</v>
      </c>
      <c r="G84" s="66">
        <f t="shared" si="52"/>
        <v>1</v>
      </c>
      <c r="H84" s="66">
        <f t="shared" si="59"/>
        <v>7</v>
      </c>
      <c r="I84" s="66">
        <f t="shared" si="43"/>
        <v>4</v>
      </c>
      <c r="J84" s="106">
        <f t="shared" si="53"/>
        <v>21</v>
      </c>
      <c r="K84" s="106">
        <f t="shared" si="44"/>
        <v>126</v>
      </c>
      <c r="L84" s="154">
        <f t="shared" si="45"/>
        <v>-67</v>
      </c>
      <c r="N84" s="66" t="str">
        <f t="shared" si="60"/>
        <v>L</v>
      </c>
      <c r="O84" s="66">
        <f t="shared" si="54"/>
        <v>2</v>
      </c>
      <c r="P84" s="66">
        <f t="shared" si="61"/>
        <v>7</v>
      </c>
      <c r="Q84" s="66">
        <f t="shared" si="62"/>
        <v>4</v>
      </c>
      <c r="R84" s="106">
        <f t="shared" si="49"/>
        <v>21</v>
      </c>
      <c r="S84" s="106">
        <f t="shared" si="63"/>
        <v>0</v>
      </c>
      <c r="T84" s="154">
        <f t="shared" si="64"/>
        <v>-79</v>
      </c>
      <c r="V84" s="66" t="str">
        <f t="shared" si="65"/>
        <v>L</v>
      </c>
      <c r="W84" s="66">
        <f t="shared" si="78"/>
        <v>2</v>
      </c>
      <c r="X84" s="66">
        <f t="shared" si="79"/>
        <v>1</v>
      </c>
      <c r="Y84" s="66">
        <f t="shared" si="80"/>
        <v>5</v>
      </c>
      <c r="Z84" s="106">
        <f t="shared" si="83"/>
        <v>1</v>
      </c>
      <c r="AA84" s="106">
        <f t="shared" si="66"/>
        <v>0</v>
      </c>
      <c r="AB84" s="154">
        <f t="shared" si="67"/>
        <v>43</v>
      </c>
      <c r="AC84" s="155">
        <f t="shared" si="68"/>
        <v>48</v>
      </c>
      <c r="AE84" s="66" t="str">
        <f t="shared" si="69"/>
        <v>L</v>
      </c>
      <c r="AF84" s="66">
        <f t="shared" si="55"/>
        <v>1</v>
      </c>
      <c r="AG84" s="66">
        <f t="shared" si="81"/>
        <v>1</v>
      </c>
      <c r="AH84" s="66">
        <f t="shared" si="82"/>
        <v>5</v>
      </c>
      <c r="AI84" s="106">
        <f t="shared" si="84"/>
        <v>1</v>
      </c>
      <c r="AJ84" s="106">
        <f t="shared" si="70"/>
        <v>0</v>
      </c>
      <c r="AK84" s="154">
        <f t="shared" si="71"/>
        <v>47</v>
      </c>
      <c r="AL84" s="155">
        <f t="shared" si="72"/>
        <v>52</v>
      </c>
      <c r="AN84" s="66" t="str">
        <f t="shared" si="73"/>
        <v>L</v>
      </c>
      <c r="AO84" s="66">
        <f t="shared" si="56"/>
        <v>1</v>
      </c>
      <c r="AP84" s="66">
        <f t="shared" si="74"/>
        <v>7</v>
      </c>
      <c r="AQ84" s="66">
        <f t="shared" si="75"/>
        <v>4</v>
      </c>
      <c r="AR84" s="106">
        <f t="shared" si="50"/>
        <v>21</v>
      </c>
      <c r="AS84" s="106">
        <f t="shared" si="76"/>
        <v>0</v>
      </c>
      <c r="AT84" s="154">
        <f t="shared" si="77"/>
        <v>-49</v>
      </c>
    </row>
    <row r="85" spans="1:46">
      <c r="A85" s="3">
        <f t="shared" si="57"/>
        <v>75</v>
      </c>
      <c r="B85" s="9">
        <f>Data!B85</f>
        <v>28</v>
      </c>
      <c r="D85" s="73">
        <f t="shared" si="51"/>
        <v>5</v>
      </c>
      <c r="F85" s="66" t="str">
        <f t="shared" si="58"/>
        <v>L</v>
      </c>
      <c r="G85" s="66">
        <f t="shared" si="52"/>
        <v>1</v>
      </c>
      <c r="H85" s="66">
        <f t="shared" si="59"/>
        <v>7</v>
      </c>
      <c r="I85" s="66">
        <f t="shared" si="43"/>
        <v>5</v>
      </c>
      <c r="J85" s="106">
        <f t="shared" si="53"/>
        <v>21</v>
      </c>
      <c r="K85" s="106">
        <f t="shared" si="44"/>
        <v>0</v>
      </c>
      <c r="L85" s="154">
        <f t="shared" si="45"/>
        <v>-88</v>
      </c>
      <c r="N85" s="66" t="str">
        <f t="shared" si="60"/>
        <v>L</v>
      </c>
      <c r="O85" s="66">
        <f t="shared" si="54"/>
        <v>2</v>
      </c>
      <c r="P85" s="66">
        <f t="shared" si="61"/>
        <v>7</v>
      </c>
      <c r="Q85" s="66">
        <f t="shared" si="62"/>
        <v>5</v>
      </c>
      <c r="R85" s="106">
        <f t="shared" si="49"/>
        <v>21</v>
      </c>
      <c r="S85" s="106">
        <f t="shared" si="63"/>
        <v>0</v>
      </c>
      <c r="T85" s="154">
        <f t="shared" si="64"/>
        <v>-100</v>
      </c>
      <c r="V85" s="66" t="str">
        <f t="shared" si="65"/>
        <v>L</v>
      </c>
      <c r="W85" s="66">
        <f t="shared" si="78"/>
        <v>2</v>
      </c>
      <c r="X85" s="66">
        <f t="shared" si="79"/>
        <v>2</v>
      </c>
      <c r="Y85" s="66">
        <f t="shared" si="80"/>
        <v>1</v>
      </c>
      <c r="Z85" s="106">
        <f t="shared" si="83"/>
        <v>2</v>
      </c>
      <c r="AA85" s="106">
        <f t="shared" si="66"/>
        <v>0</v>
      </c>
      <c r="AB85" s="154">
        <f t="shared" si="67"/>
        <v>41</v>
      </c>
      <c r="AC85" s="155">
        <f t="shared" si="68"/>
        <v>48</v>
      </c>
      <c r="AE85" s="66" t="str">
        <f t="shared" si="69"/>
        <v>L</v>
      </c>
      <c r="AF85" s="66">
        <f t="shared" si="55"/>
        <v>5</v>
      </c>
      <c r="AG85" s="66">
        <f t="shared" si="81"/>
        <v>2</v>
      </c>
      <c r="AH85" s="66">
        <f t="shared" si="82"/>
        <v>1</v>
      </c>
      <c r="AI85" s="106">
        <f t="shared" si="84"/>
        <v>2</v>
      </c>
      <c r="AJ85" s="106">
        <f t="shared" si="70"/>
        <v>0</v>
      </c>
      <c r="AK85" s="154">
        <f t="shared" si="71"/>
        <v>45</v>
      </c>
      <c r="AL85" s="155">
        <f t="shared" si="72"/>
        <v>52</v>
      </c>
      <c r="AN85" s="66" t="str">
        <f t="shared" si="73"/>
        <v>L</v>
      </c>
      <c r="AO85" s="66">
        <f t="shared" si="56"/>
        <v>5</v>
      </c>
      <c r="AP85" s="66">
        <f t="shared" si="74"/>
        <v>7</v>
      </c>
      <c r="AQ85" s="66">
        <f t="shared" si="75"/>
        <v>5</v>
      </c>
      <c r="AR85" s="106">
        <f t="shared" si="50"/>
        <v>21</v>
      </c>
      <c r="AS85" s="106">
        <f t="shared" si="76"/>
        <v>0</v>
      </c>
      <c r="AT85" s="154">
        <f t="shared" si="77"/>
        <v>-70</v>
      </c>
    </row>
    <row r="86" spans="1:46">
      <c r="A86" s="3">
        <f t="shared" si="57"/>
        <v>76</v>
      </c>
      <c r="B86" s="9">
        <f>Data!B86</f>
        <v>33</v>
      </c>
      <c r="D86" s="73">
        <f t="shared" si="51"/>
        <v>6</v>
      </c>
      <c r="F86" s="66" t="str">
        <f t="shared" si="58"/>
        <v>L</v>
      </c>
      <c r="G86" s="66">
        <f t="shared" si="52"/>
        <v>1</v>
      </c>
      <c r="H86" s="66">
        <f t="shared" si="59"/>
        <v>8</v>
      </c>
      <c r="I86" s="66">
        <f t="shared" si="43"/>
        <v>1</v>
      </c>
      <c r="J86" s="106">
        <f t="shared" si="53"/>
        <v>34</v>
      </c>
      <c r="K86" s="106">
        <f t="shared" si="44"/>
        <v>0</v>
      </c>
      <c r="L86" s="154">
        <f t="shared" si="45"/>
        <v>-122</v>
      </c>
      <c r="N86" s="66" t="str">
        <f t="shared" si="60"/>
        <v>L</v>
      </c>
      <c r="O86" s="66">
        <f t="shared" si="54"/>
        <v>2</v>
      </c>
      <c r="P86" s="66">
        <f t="shared" si="61"/>
        <v>8</v>
      </c>
      <c r="Q86" s="66">
        <f t="shared" si="62"/>
        <v>1</v>
      </c>
      <c r="R86" s="106">
        <f t="shared" si="49"/>
        <v>34</v>
      </c>
      <c r="S86" s="106">
        <f t="shared" si="63"/>
        <v>0</v>
      </c>
      <c r="T86" s="154">
        <f t="shared" si="64"/>
        <v>-134</v>
      </c>
      <c r="V86" s="66" t="str">
        <f t="shared" si="65"/>
        <v>L</v>
      </c>
      <c r="W86" s="66">
        <f t="shared" si="78"/>
        <v>2</v>
      </c>
      <c r="X86" s="66">
        <f t="shared" si="79"/>
        <v>2</v>
      </c>
      <c r="Y86" s="66">
        <f t="shared" si="80"/>
        <v>2</v>
      </c>
      <c r="Z86" s="106">
        <f t="shared" si="83"/>
        <v>2</v>
      </c>
      <c r="AA86" s="106">
        <f t="shared" si="66"/>
        <v>0</v>
      </c>
      <c r="AB86" s="154">
        <f t="shared" si="67"/>
        <v>39</v>
      </c>
      <c r="AC86" s="155">
        <f t="shared" si="68"/>
        <v>48</v>
      </c>
      <c r="AE86" s="66" t="str">
        <f t="shared" si="69"/>
        <v>L</v>
      </c>
      <c r="AF86" s="66">
        <f t="shared" si="55"/>
        <v>6</v>
      </c>
      <c r="AG86" s="66">
        <f t="shared" si="81"/>
        <v>2</v>
      </c>
      <c r="AH86" s="66">
        <f t="shared" si="82"/>
        <v>2</v>
      </c>
      <c r="AI86" s="106">
        <f t="shared" si="84"/>
        <v>2</v>
      </c>
      <c r="AJ86" s="106">
        <f t="shared" si="70"/>
        <v>0</v>
      </c>
      <c r="AK86" s="154">
        <f t="shared" si="71"/>
        <v>43</v>
      </c>
      <c r="AL86" s="155">
        <f t="shared" si="72"/>
        <v>52</v>
      </c>
      <c r="AN86" s="66" t="str">
        <f t="shared" si="73"/>
        <v>L</v>
      </c>
      <c r="AO86" s="66">
        <f t="shared" si="56"/>
        <v>6</v>
      </c>
      <c r="AP86" s="66">
        <f t="shared" si="74"/>
        <v>8</v>
      </c>
      <c r="AQ86" s="66">
        <f t="shared" si="75"/>
        <v>1</v>
      </c>
      <c r="AR86" s="106">
        <f t="shared" si="50"/>
        <v>34</v>
      </c>
      <c r="AS86" s="106">
        <f t="shared" si="76"/>
        <v>0</v>
      </c>
      <c r="AT86" s="154">
        <f t="shared" si="77"/>
        <v>-104</v>
      </c>
    </row>
    <row r="87" spans="1:46">
      <c r="A87" s="3">
        <f t="shared" si="57"/>
        <v>77</v>
      </c>
      <c r="B87" s="9">
        <f>Data!B87</f>
        <v>27</v>
      </c>
      <c r="D87" s="73">
        <f t="shared" si="51"/>
        <v>5</v>
      </c>
      <c r="F87" s="66" t="str">
        <f t="shared" si="58"/>
        <v>L</v>
      </c>
      <c r="G87" s="66">
        <f t="shared" si="52"/>
        <v>1</v>
      </c>
      <c r="H87" s="66">
        <f t="shared" si="59"/>
        <v>8</v>
      </c>
      <c r="I87" s="66">
        <f t="shared" si="43"/>
        <v>2</v>
      </c>
      <c r="J87" s="106">
        <f t="shared" si="53"/>
        <v>34</v>
      </c>
      <c r="K87" s="106">
        <f t="shared" si="44"/>
        <v>0</v>
      </c>
      <c r="L87" s="154">
        <f t="shared" si="45"/>
        <v>-156</v>
      </c>
      <c r="N87" s="66" t="str">
        <f t="shared" si="60"/>
        <v>L</v>
      </c>
      <c r="O87" s="66">
        <f t="shared" si="54"/>
        <v>2</v>
      </c>
      <c r="P87" s="66">
        <f t="shared" si="61"/>
        <v>8</v>
      </c>
      <c r="Q87" s="66">
        <f t="shared" si="62"/>
        <v>2</v>
      </c>
      <c r="R87" s="106">
        <f t="shared" si="49"/>
        <v>34</v>
      </c>
      <c r="S87" s="106">
        <f t="shared" si="63"/>
        <v>0</v>
      </c>
      <c r="T87" s="154">
        <f t="shared" si="64"/>
        <v>-168</v>
      </c>
      <c r="V87" s="66" t="str">
        <f t="shared" si="65"/>
        <v>L</v>
      </c>
      <c r="W87" s="66">
        <f t="shared" si="78"/>
        <v>2</v>
      </c>
      <c r="X87" s="66">
        <f t="shared" si="79"/>
        <v>2</v>
      </c>
      <c r="Y87" s="66">
        <f t="shared" si="80"/>
        <v>3</v>
      </c>
      <c r="Z87" s="106">
        <f t="shared" si="83"/>
        <v>2</v>
      </c>
      <c r="AA87" s="106">
        <f t="shared" si="66"/>
        <v>0</v>
      </c>
      <c r="AB87" s="154">
        <f t="shared" si="67"/>
        <v>37</v>
      </c>
      <c r="AC87" s="155">
        <f t="shared" si="68"/>
        <v>48</v>
      </c>
      <c r="AE87" s="66" t="str">
        <f t="shared" si="69"/>
        <v>L</v>
      </c>
      <c r="AF87" s="66">
        <f t="shared" si="55"/>
        <v>5</v>
      </c>
      <c r="AG87" s="66">
        <f t="shared" si="81"/>
        <v>2</v>
      </c>
      <c r="AH87" s="66">
        <f t="shared" si="82"/>
        <v>3</v>
      </c>
      <c r="AI87" s="106">
        <f t="shared" si="84"/>
        <v>2</v>
      </c>
      <c r="AJ87" s="106">
        <f t="shared" si="70"/>
        <v>0</v>
      </c>
      <c r="AK87" s="154">
        <f t="shared" si="71"/>
        <v>41</v>
      </c>
      <c r="AL87" s="155">
        <f t="shared" si="72"/>
        <v>52</v>
      </c>
      <c r="AN87" s="66" t="str">
        <f t="shared" si="73"/>
        <v>L</v>
      </c>
      <c r="AO87" s="66">
        <f t="shared" si="56"/>
        <v>5</v>
      </c>
      <c r="AP87" s="66">
        <f t="shared" si="74"/>
        <v>8</v>
      </c>
      <c r="AQ87" s="66">
        <f t="shared" si="75"/>
        <v>2</v>
      </c>
      <c r="AR87" s="106">
        <f t="shared" si="50"/>
        <v>34</v>
      </c>
      <c r="AS87" s="106">
        <f t="shared" si="76"/>
        <v>0</v>
      </c>
      <c r="AT87" s="154">
        <f t="shared" si="77"/>
        <v>-138</v>
      </c>
    </row>
    <row r="88" spans="1:46">
      <c r="A88" s="3">
        <f t="shared" si="57"/>
        <v>78</v>
      </c>
      <c r="B88" s="9">
        <f>Data!B88</f>
        <v>13</v>
      </c>
      <c r="D88" s="73">
        <f t="shared" si="51"/>
        <v>3</v>
      </c>
      <c r="F88" s="66" t="str">
        <f t="shared" si="58"/>
        <v>L</v>
      </c>
      <c r="G88" s="66">
        <f t="shared" si="52"/>
        <v>1</v>
      </c>
      <c r="H88" s="66">
        <f t="shared" si="59"/>
        <v>8</v>
      </c>
      <c r="I88" s="66">
        <f t="shared" si="43"/>
        <v>3</v>
      </c>
      <c r="J88" s="106">
        <f t="shared" si="53"/>
        <v>34</v>
      </c>
      <c r="K88" s="106">
        <f t="shared" si="44"/>
        <v>0</v>
      </c>
      <c r="L88" s="154">
        <f t="shared" si="45"/>
        <v>-190</v>
      </c>
      <c r="N88" s="66" t="str">
        <f t="shared" si="60"/>
        <v>L</v>
      </c>
      <c r="O88" s="66">
        <f t="shared" si="54"/>
        <v>2</v>
      </c>
      <c r="P88" s="66">
        <f t="shared" si="61"/>
        <v>8</v>
      </c>
      <c r="Q88" s="66">
        <f t="shared" si="62"/>
        <v>3</v>
      </c>
      <c r="R88" s="106">
        <f t="shared" si="49"/>
        <v>34</v>
      </c>
      <c r="S88" s="106">
        <f t="shared" si="63"/>
        <v>0</v>
      </c>
      <c r="T88" s="154">
        <f t="shared" si="64"/>
        <v>-202</v>
      </c>
      <c r="V88" s="66" t="str">
        <f t="shared" si="65"/>
        <v>L</v>
      </c>
      <c r="W88" s="66">
        <f t="shared" si="78"/>
        <v>2</v>
      </c>
      <c r="X88" s="66">
        <f t="shared" si="79"/>
        <v>2</v>
      </c>
      <c r="Y88" s="66">
        <f t="shared" si="80"/>
        <v>4</v>
      </c>
      <c r="Z88" s="106">
        <f t="shared" si="83"/>
        <v>2</v>
      </c>
      <c r="AA88" s="106">
        <f t="shared" si="66"/>
        <v>0</v>
      </c>
      <c r="AB88" s="154">
        <f t="shared" si="67"/>
        <v>35</v>
      </c>
      <c r="AC88" s="155">
        <f t="shared" si="68"/>
        <v>48</v>
      </c>
      <c r="AE88" s="66" t="str">
        <f t="shared" si="69"/>
        <v>L</v>
      </c>
      <c r="AF88" s="66">
        <f t="shared" si="55"/>
        <v>3</v>
      </c>
      <c r="AG88" s="66">
        <f t="shared" si="81"/>
        <v>2</v>
      </c>
      <c r="AH88" s="66">
        <f t="shared" si="82"/>
        <v>4</v>
      </c>
      <c r="AI88" s="106">
        <f t="shared" si="84"/>
        <v>2</v>
      </c>
      <c r="AJ88" s="106">
        <f t="shared" si="70"/>
        <v>0</v>
      </c>
      <c r="AK88" s="154">
        <f t="shared" si="71"/>
        <v>39</v>
      </c>
      <c r="AL88" s="155">
        <f t="shared" si="72"/>
        <v>52</v>
      </c>
      <c r="AN88" s="66" t="str">
        <f t="shared" si="73"/>
        <v>L</v>
      </c>
      <c r="AO88" s="66">
        <f t="shared" si="56"/>
        <v>3</v>
      </c>
      <c r="AP88" s="66">
        <f t="shared" si="74"/>
        <v>8</v>
      </c>
      <c r="AQ88" s="66">
        <f t="shared" si="75"/>
        <v>3</v>
      </c>
      <c r="AR88" s="106">
        <f t="shared" si="50"/>
        <v>34</v>
      </c>
      <c r="AS88" s="106">
        <f t="shared" si="76"/>
        <v>0</v>
      </c>
      <c r="AT88" s="154">
        <f t="shared" si="77"/>
        <v>-172</v>
      </c>
    </row>
    <row r="89" spans="1:46">
      <c r="A89" s="3">
        <f t="shared" si="57"/>
        <v>79</v>
      </c>
      <c r="B89" s="9">
        <f>Data!B89</f>
        <v>21</v>
      </c>
      <c r="D89" s="73">
        <f t="shared" si="51"/>
        <v>4</v>
      </c>
      <c r="F89" s="66" t="str">
        <f t="shared" si="58"/>
        <v>L</v>
      </c>
      <c r="G89" s="66">
        <f t="shared" si="52"/>
        <v>1</v>
      </c>
      <c r="H89" s="66">
        <f t="shared" si="59"/>
        <v>8</v>
      </c>
      <c r="I89" s="66">
        <f t="shared" si="43"/>
        <v>4</v>
      </c>
      <c r="J89" s="106">
        <f t="shared" si="53"/>
        <v>34</v>
      </c>
      <c r="K89" s="106">
        <f t="shared" si="44"/>
        <v>0</v>
      </c>
      <c r="L89" s="154">
        <f t="shared" si="45"/>
        <v>-224</v>
      </c>
      <c r="N89" s="66" t="str">
        <f t="shared" si="60"/>
        <v>L</v>
      </c>
      <c r="O89" s="66">
        <f t="shared" si="54"/>
        <v>2</v>
      </c>
      <c r="P89" s="66">
        <f t="shared" si="61"/>
        <v>8</v>
      </c>
      <c r="Q89" s="66">
        <f t="shared" si="62"/>
        <v>4</v>
      </c>
      <c r="R89" s="106">
        <f t="shared" si="49"/>
        <v>34</v>
      </c>
      <c r="S89" s="106">
        <f t="shared" si="63"/>
        <v>0</v>
      </c>
      <c r="T89" s="154">
        <f t="shared" si="64"/>
        <v>-236</v>
      </c>
      <c r="V89" s="66" t="str">
        <f t="shared" si="65"/>
        <v>L</v>
      </c>
      <c r="W89" s="66">
        <f t="shared" si="78"/>
        <v>2</v>
      </c>
      <c r="X89" s="66">
        <f t="shared" si="79"/>
        <v>2</v>
      </c>
      <c r="Y89" s="66">
        <f t="shared" si="80"/>
        <v>5</v>
      </c>
      <c r="Z89" s="106">
        <f t="shared" si="83"/>
        <v>2</v>
      </c>
      <c r="AA89" s="106">
        <f t="shared" si="66"/>
        <v>0</v>
      </c>
      <c r="AB89" s="154">
        <f t="shared" si="67"/>
        <v>33</v>
      </c>
      <c r="AC89" s="155">
        <f t="shared" si="68"/>
        <v>48</v>
      </c>
      <c r="AE89" s="66" t="str">
        <f t="shared" si="69"/>
        <v>L</v>
      </c>
      <c r="AF89" s="66">
        <f t="shared" si="55"/>
        <v>4</v>
      </c>
      <c r="AG89" s="66">
        <f t="shared" si="81"/>
        <v>2</v>
      </c>
      <c r="AH89" s="66">
        <f t="shared" si="82"/>
        <v>5</v>
      </c>
      <c r="AI89" s="106">
        <f t="shared" si="84"/>
        <v>2</v>
      </c>
      <c r="AJ89" s="106">
        <f t="shared" si="70"/>
        <v>0</v>
      </c>
      <c r="AK89" s="154">
        <f t="shared" si="71"/>
        <v>37</v>
      </c>
      <c r="AL89" s="155">
        <f t="shared" si="72"/>
        <v>52</v>
      </c>
      <c r="AN89" s="66" t="str">
        <f t="shared" si="73"/>
        <v>L</v>
      </c>
      <c r="AO89" s="66">
        <f t="shared" si="56"/>
        <v>4</v>
      </c>
      <c r="AP89" s="66">
        <f t="shared" si="74"/>
        <v>8</v>
      </c>
      <c r="AQ89" s="66">
        <f t="shared" si="75"/>
        <v>4</v>
      </c>
      <c r="AR89" s="106">
        <f t="shared" si="50"/>
        <v>34</v>
      </c>
      <c r="AS89" s="106">
        <f t="shared" si="76"/>
        <v>0</v>
      </c>
      <c r="AT89" s="154">
        <f t="shared" si="77"/>
        <v>-206</v>
      </c>
    </row>
    <row r="90" spans="1:46">
      <c r="A90" s="3">
        <f t="shared" si="57"/>
        <v>80</v>
      </c>
      <c r="B90" s="9">
        <f>Data!B90</f>
        <v>32</v>
      </c>
      <c r="D90" s="73">
        <f t="shared" si="51"/>
        <v>6</v>
      </c>
      <c r="F90" s="66" t="str">
        <f t="shared" si="58"/>
        <v>L</v>
      </c>
      <c r="G90" s="66">
        <f t="shared" si="52"/>
        <v>1</v>
      </c>
      <c r="H90" s="66">
        <f t="shared" si="59"/>
        <v>8</v>
      </c>
      <c r="I90" s="66">
        <f t="shared" ref="I90:I153" si="85">IF(I89&lt;5,I89+1,1)</f>
        <v>5</v>
      </c>
      <c r="J90" s="106">
        <f t="shared" si="53"/>
        <v>34</v>
      </c>
      <c r="K90" s="106">
        <f t="shared" ref="K90:K153" si="86">IF(F90="W",J89*6,0)</f>
        <v>0</v>
      </c>
      <c r="L90" s="154">
        <f t="shared" ref="L90:L153" si="87">L89-J90+K90</f>
        <v>-258</v>
      </c>
      <c r="N90" s="66" t="str">
        <f t="shared" si="60"/>
        <v>L</v>
      </c>
      <c r="O90" s="66">
        <f t="shared" si="54"/>
        <v>2</v>
      </c>
      <c r="P90" s="66">
        <f t="shared" si="61"/>
        <v>8</v>
      </c>
      <c r="Q90" s="66">
        <f t="shared" si="62"/>
        <v>5</v>
      </c>
      <c r="R90" s="106">
        <f t="shared" si="49"/>
        <v>34</v>
      </c>
      <c r="S90" s="106">
        <f t="shared" si="63"/>
        <v>0</v>
      </c>
      <c r="T90" s="154">
        <f t="shared" si="64"/>
        <v>-270</v>
      </c>
      <c r="V90" s="66" t="str">
        <f t="shared" si="65"/>
        <v>L</v>
      </c>
      <c r="W90" s="66">
        <f t="shared" si="78"/>
        <v>2</v>
      </c>
      <c r="X90" s="66">
        <f t="shared" si="79"/>
        <v>3</v>
      </c>
      <c r="Y90" s="66">
        <f t="shared" si="80"/>
        <v>1</v>
      </c>
      <c r="Z90" s="106">
        <f t="shared" si="83"/>
        <v>3</v>
      </c>
      <c r="AA90" s="106">
        <f t="shared" si="66"/>
        <v>0</v>
      </c>
      <c r="AB90" s="154">
        <f t="shared" si="67"/>
        <v>30</v>
      </c>
      <c r="AC90" s="155">
        <f t="shared" si="68"/>
        <v>48</v>
      </c>
      <c r="AE90" s="66" t="str">
        <f t="shared" si="69"/>
        <v>L</v>
      </c>
      <c r="AF90" s="66">
        <f t="shared" si="55"/>
        <v>6</v>
      </c>
      <c r="AG90" s="66">
        <f t="shared" si="81"/>
        <v>3</v>
      </c>
      <c r="AH90" s="66">
        <f t="shared" si="82"/>
        <v>1</v>
      </c>
      <c r="AI90" s="106">
        <f t="shared" si="84"/>
        <v>3</v>
      </c>
      <c r="AJ90" s="106">
        <f t="shared" si="70"/>
        <v>0</v>
      </c>
      <c r="AK90" s="154">
        <f t="shared" si="71"/>
        <v>34</v>
      </c>
      <c r="AL90" s="155">
        <f t="shared" si="72"/>
        <v>52</v>
      </c>
      <c r="AN90" s="66" t="str">
        <f t="shared" si="73"/>
        <v>L</v>
      </c>
      <c r="AO90" s="66">
        <f t="shared" si="56"/>
        <v>6</v>
      </c>
      <c r="AP90" s="66">
        <f t="shared" si="74"/>
        <v>8</v>
      </c>
      <c r="AQ90" s="66">
        <f t="shared" si="75"/>
        <v>5</v>
      </c>
      <c r="AR90" s="106">
        <f t="shared" si="50"/>
        <v>34</v>
      </c>
      <c r="AS90" s="106">
        <f t="shared" si="76"/>
        <v>0</v>
      </c>
      <c r="AT90" s="154">
        <f t="shared" si="77"/>
        <v>-240</v>
      </c>
    </row>
    <row r="91" spans="1:46">
      <c r="A91" s="3">
        <f t="shared" si="57"/>
        <v>81</v>
      </c>
      <c r="B91" s="9">
        <f>Data!B91</f>
        <v>34</v>
      </c>
      <c r="D91" s="73">
        <f t="shared" si="51"/>
        <v>6</v>
      </c>
      <c r="F91" s="66" t="str">
        <f t="shared" si="58"/>
        <v>L</v>
      </c>
      <c r="G91" s="66">
        <f t="shared" si="52"/>
        <v>1</v>
      </c>
      <c r="H91" s="66">
        <f t="shared" si="59"/>
        <v>1</v>
      </c>
      <c r="I91" s="66">
        <f t="shared" si="85"/>
        <v>1</v>
      </c>
      <c r="J91" s="106">
        <f t="shared" si="53"/>
        <v>1</v>
      </c>
      <c r="K91" s="106">
        <f t="shared" si="86"/>
        <v>0</v>
      </c>
      <c r="L91" s="154">
        <f t="shared" si="87"/>
        <v>-259</v>
      </c>
      <c r="N91" s="66" t="str">
        <f t="shared" si="60"/>
        <v>L</v>
      </c>
      <c r="O91" s="66">
        <f t="shared" si="54"/>
        <v>3</v>
      </c>
      <c r="P91" s="66">
        <f t="shared" si="61"/>
        <v>1</v>
      </c>
      <c r="Q91" s="66">
        <f t="shared" si="62"/>
        <v>1</v>
      </c>
      <c r="R91" s="106">
        <f t="shared" si="49"/>
        <v>1</v>
      </c>
      <c r="S91" s="106">
        <f t="shared" si="63"/>
        <v>0</v>
      </c>
      <c r="T91" s="154">
        <f t="shared" si="64"/>
        <v>-271</v>
      </c>
      <c r="V91" s="66" t="str">
        <f t="shared" si="65"/>
        <v>L</v>
      </c>
      <c r="W91" s="66">
        <f t="shared" si="78"/>
        <v>2</v>
      </c>
      <c r="X91" s="66">
        <f t="shared" si="79"/>
        <v>3</v>
      </c>
      <c r="Y91" s="66">
        <f t="shared" si="80"/>
        <v>2</v>
      </c>
      <c r="Z91" s="106">
        <f t="shared" si="83"/>
        <v>3</v>
      </c>
      <c r="AA91" s="106">
        <f t="shared" si="66"/>
        <v>0</v>
      </c>
      <c r="AB91" s="154">
        <f t="shared" si="67"/>
        <v>27</v>
      </c>
      <c r="AC91" s="155">
        <f t="shared" si="68"/>
        <v>48</v>
      </c>
      <c r="AE91" s="66" t="str">
        <f t="shared" si="69"/>
        <v>W</v>
      </c>
      <c r="AF91" s="66">
        <f t="shared" si="55"/>
        <v>6</v>
      </c>
      <c r="AG91" s="66">
        <f t="shared" si="81"/>
        <v>3</v>
      </c>
      <c r="AH91" s="66">
        <f t="shared" si="82"/>
        <v>2</v>
      </c>
      <c r="AI91" s="106">
        <f t="shared" si="84"/>
        <v>3</v>
      </c>
      <c r="AJ91" s="106">
        <f t="shared" si="70"/>
        <v>18</v>
      </c>
      <c r="AK91" s="154">
        <f t="shared" si="71"/>
        <v>49</v>
      </c>
      <c r="AL91" s="155">
        <f t="shared" si="72"/>
        <v>52</v>
      </c>
      <c r="AN91" s="66" t="str">
        <f t="shared" si="73"/>
        <v>W</v>
      </c>
      <c r="AO91" s="66">
        <f t="shared" si="56"/>
        <v>6</v>
      </c>
      <c r="AP91" s="66">
        <f t="shared" si="74"/>
        <v>1</v>
      </c>
      <c r="AQ91" s="66">
        <f t="shared" si="75"/>
        <v>1</v>
      </c>
      <c r="AR91" s="106">
        <f t="shared" si="50"/>
        <v>1</v>
      </c>
      <c r="AS91" s="106">
        <f t="shared" si="76"/>
        <v>204</v>
      </c>
      <c r="AT91" s="154">
        <f t="shared" si="77"/>
        <v>-37</v>
      </c>
    </row>
    <row r="92" spans="1:46">
      <c r="A92" s="3">
        <f t="shared" si="57"/>
        <v>82</v>
      </c>
      <c r="B92" s="9">
        <f>Data!B92</f>
        <v>19</v>
      </c>
      <c r="D92" s="73">
        <f t="shared" si="51"/>
        <v>4</v>
      </c>
      <c r="F92" s="66" t="str">
        <f t="shared" si="58"/>
        <v>L</v>
      </c>
      <c r="G92" s="66">
        <f t="shared" si="52"/>
        <v>1</v>
      </c>
      <c r="H92" s="66">
        <f t="shared" si="59"/>
        <v>1</v>
      </c>
      <c r="I92" s="66">
        <f t="shared" si="85"/>
        <v>2</v>
      </c>
      <c r="J92" s="106">
        <f t="shared" si="53"/>
        <v>1</v>
      </c>
      <c r="K92" s="106">
        <f t="shared" si="86"/>
        <v>0</v>
      </c>
      <c r="L92" s="154">
        <f t="shared" si="87"/>
        <v>-260</v>
      </c>
      <c r="N92" s="66" t="str">
        <f t="shared" si="60"/>
        <v>L</v>
      </c>
      <c r="O92" s="66">
        <f t="shared" si="54"/>
        <v>3</v>
      </c>
      <c r="P92" s="66">
        <f t="shared" si="61"/>
        <v>1</v>
      </c>
      <c r="Q92" s="66">
        <f t="shared" si="62"/>
        <v>2</v>
      </c>
      <c r="R92" s="106">
        <f t="shared" si="49"/>
        <v>1</v>
      </c>
      <c r="S92" s="106">
        <f t="shared" si="63"/>
        <v>0</v>
      </c>
      <c r="T92" s="154">
        <f t="shared" si="64"/>
        <v>-272</v>
      </c>
      <c r="V92" s="66" t="str">
        <f t="shared" si="65"/>
        <v>L</v>
      </c>
      <c r="W92" s="66">
        <f t="shared" si="78"/>
        <v>2</v>
      </c>
      <c r="X92" s="66">
        <f t="shared" si="79"/>
        <v>3</v>
      </c>
      <c r="Y92" s="66">
        <f t="shared" si="80"/>
        <v>3</v>
      </c>
      <c r="Z92" s="106">
        <f t="shared" si="83"/>
        <v>3</v>
      </c>
      <c r="AA92" s="106">
        <f t="shared" si="66"/>
        <v>0</v>
      </c>
      <c r="AB92" s="154">
        <f t="shared" si="67"/>
        <v>24</v>
      </c>
      <c r="AC92" s="155">
        <f t="shared" si="68"/>
        <v>48</v>
      </c>
      <c r="AE92" s="66" t="str">
        <f t="shared" si="69"/>
        <v>L</v>
      </c>
      <c r="AF92" s="66">
        <f t="shared" si="55"/>
        <v>4</v>
      </c>
      <c r="AG92" s="66">
        <f t="shared" si="81"/>
        <v>3</v>
      </c>
      <c r="AH92" s="66">
        <f t="shared" si="82"/>
        <v>3</v>
      </c>
      <c r="AI92" s="106">
        <f t="shared" si="84"/>
        <v>3</v>
      </c>
      <c r="AJ92" s="106">
        <f t="shared" si="70"/>
        <v>0</v>
      </c>
      <c r="AK92" s="154">
        <f t="shared" si="71"/>
        <v>46</v>
      </c>
      <c r="AL92" s="155">
        <f t="shared" si="72"/>
        <v>52</v>
      </c>
      <c r="AN92" s="66" t="str">
        <f t="shared" si="73"/>
        <v>L</v>
      </c>
      <c r="AO92" s="66">
        <f t="shared" si="56"/>
        <v>4</v>
      </c>
      <c r="AP92" s="66">
        <f t="shared" si="74"/>
        <v>1</v>
      </c>
      <c r="AQ92" s="66">
        <f t="shared" si="75"/>
        <v>2</v>
      </c>
      <c r="AR92" s="106">
        <f t="shared" si="50"/>
        <v>1</v>
      </c>
      <c r="AS92" s="106">
        <f t="shared" si="76"/>
        <v>0</v>
      </c>
      <c r="AT92" s="154">
        <f t="shared" si="77"/>
        <v>-38</v>
      </c>
    </row>
    <row r="93" spans="1:46">
      <c r="A93" s="3">
        <f t="shared" si="57"/>
        <v>83</v>
      </c>
      <c r="B93" s="9">
        <f>Data!B93</f>
        <v>25</v>
      </c>
      <c r="D93" s="73">
        <f t="shared" si="51"/>
        <v>5</v>
      </c>
      <c r="F93" s="66" t="str">
        <f t="shared" si="58"/>
        <v>L</v>
      </c>
      <c r="G93" s="66">
        <f t="shared" si="52"/>
        <v>1</v>
      </c>
      <c r="H93" s="66">
        <f t="shared" si="59"/>
        <v>1</v>
      </c>
      <c r="I93" s="66">
        <f t="shared" si="85"/>
        <v>3</v>
      </c>
      <c r="J93" s="106">
        <f t="shared" si="53"/>
        <v>1</v>
      </c>
      <c r="K93" s="106">
        <f t="shared" si="86"/>
        <v>0</v>
      </c>
      <c r="L93" s="154">
        <f t="shared" si="87"/>
        <v>-261</v>
      </c>
      <c r="N93" s="66" t="str">
        <f t="shared" si="60"/>
        <v>L</v>
      </c>
      <c r="O93" s="66">
        <f t="shared" si="54"/>
        <v>3</v>
      </c>
      <c r="P93" s="66">
        <f t="shared" si="61"/>
        <v>1</v>
      </c>
      <c r="Q93" s="66">
        <f t="shared" si="62"/>
        <v>3</v>
      </c>
      <c r="R93" s="106">
        <f t="shared" si="49"/>
        <v>1</v>
      </c>
      <c r="S93" s="106">
        <f t="shared" si="63"/>
        <v>0</v>
      </c>
      <c r="T93" s="154">
        <f t="shared" si="64"/>
        <v>-273</v>
      </c>
      <c r="V93" s="66" t="str">
        <f t="shared" si="65"/>
        <v>L</v>
      </c>
      <c r="W93" s="66">
        <f t="shared" si="78"/>
        <v>2</v>
      </c>
      <c r="X93" s="66">
        <f t="shared" si="79"/>
        <v>3</v>
      </c>
      <c r="Y93" s="66">
        <f t="shared" si="80"/>
        <v>4</v>
      </c>
      <c r="Z93" s="106">
        <f t="shared" si="83"/>
        <v>3</v>
      </c>
      <c r="AA93" s="106">
        <f t="shared" si="66"/>
        <v>0</v>
      </c>
      <c r="AB93" s="154">
        <f t="shared" si="67"/>
        <v>21</v>
      </c>
      <c r="AC93" s="155">
        <f t="shared" si="68"/>
        <v>48</v>
      </c>
      <c r="AE93" s="66" t="str">
        <f t="shared" si="69"/>
        <v>L</v>
      </c>
      <c r="AF93" s="66">
        <f t="shared" si="55"/>
        <v>5</v>
      </c>
      <c r="AG93" s="66">
        <f t="shared" si="81"/>
        <v>3</v>
      </c>
      <c r="AH93" s="66">
        <f t="shared" si="82"/>
        <v>4</v>
      </c>
      <c r="AI93" s="106">
        <f t="shared" si="84"/>
        <v>3</v>
      </c>
      <c r="AJ93" s="106">
        <f t="shared" si="70"/>
        <v>0</v>
      </c>
      <c r="AK93" s="154">
        <f t="shared" si="71"/>
        <v>43</v>
      </c>
      <c r="AL93" s="155">
        <f t="shared" si="72"/>
        <v>52</v>
      </c>
      <c r="AN93" s="66" t="str">
        <f t="shared" si="73"/>
        <v>L</v>
      </c>
      <c r="AO93" s="66">
        <f t="shared" si="56"/>
        <v>5</v>
      </c>
      <c r="AP93" s="66">
        <f t="shared" si="74"/>
        <v>1</v>
      </c>
      <c r="AQ93" s="66">
        <f t="shared" si="75"/>
        <v>3</v>
      </c>
      <c r="AR93" s="106">
        <f t="shared" si="50"/>
        <v>1</v>
      </c>
      <c r="AS93" s="106">
        <f t="shared" si="76"/>
        <v>0</v>
      </c>
      <c r="AT93" s="154">
        <f t="shared" si="77"/>
        <v>-39</v>
      </c>
    </row>
    <row r="94" spans="1:46">
      <c r="A94" s="3">
        <f t="shared" si="57"/>
        <v>84</v>
      </c>
      <c r="B94" s="9">
        <f>Data!B94</f>
        <v>30</v>
      </c>
      <c r="D94" s="73">
        <f t="shared" si="51"/>
        <v>5</v>
      </c>
      <c r="F94" s="66" t="str">
        <f t="shared" si="58"/>
        <v>L</v>
      </c>
      <c r="G94" s="66">
        <f t="shared" si="52"/>
        <v>1</v>
      </c>
      <c r="H94" s="66">
        <f t="shared" si="59"/>
        <v>1</v>
      </c>
      <c r="I94" s="66">
        <f t="shared" si="85"/>
        <v>4</v>
      </c>
      <c r="J94" s="106">
        <f t="shared" si="53"/>
        <v>1</v>
      </c>
      <c r="K94" s="106">
        <f t="shared" si="86"/>
        <v>0</v>
      </c>
      <c r="L94" s="154">
        <f t="shared" si="87"/>
        <v>-262</v>
      </c>
      <c r="N94" s="66" t="str">
        <f t="shared" si="60"/>
        <v>L</v>
      </c>
      <c r="O94" s="66">
        <f t="shared" si="54"/>
        <v>3</v>
      </c>
      <c r="P94" s="66">
        <f t="shared" si="61"/>
        <v>1</v>
      </c>
      <c r="Q94" s="66">
        <f t="shared" si="62"/>
        <v>4</v>
      </c>
      <c r="R94" s="106">
        <f t="shared" si="49"/>
        <v>1</v>
      </c>
      <c r="S94" s="106">
        <f t="shared" si="63"/>
        <v>0</v>
      </c>
      <c r="T94" s="154">
        <f t="shared" si="64"/>
        <v>-274</v>
      </c>
      <c r="V94" s="66" t="str">
        <f t="shared" si="65"/>
        <v>L</v>
      </c>
      <c r="W94" s="66">
        <f t="shared" si="78"/>
        <v>2</v>
      </c>
      <c r="X94" s="66">
        <f t="shared" si="79"/>
        <v>3</v>
      </c>
      <c r="Y94" s="66">
        <f t="shared" si="80"/>
        <v>5</v>
      </c>
      <c r="Z94" s="106">
        <f t="shared" si="83"/>
        <v>3</v>
      </c>
      <c r="AA94" s="106">
        <f t="shared" si="66"/>
        <v>0</v>
      </c>
      <c r="AB94" s="154">
        <f t="shared" si="67"/>
        <v>18</v>
      </c>
      <c r="AC94" s="155">
        <f t="shared" si="68"/>
        <v>48</v>
      </c>
      <c r="AE94" s="66" t="str">
        <f t="shared" si="69"/>
        <v>W</v>
      </c>
      <c r="AF94" s="66">
        <f t="shared" si="55"/>
        <v>5</v>
      </c>
      <c r="AG94" s="66">
        <f t="shared" si="81"/>
        <v>3</v>
      </c>
      <c r="AH94" s="66">
        <f t="shared" si="82"/>
        <v>5</v>
      </c>
      <c r="AI94" s="106">
        <f t="shared" si="84"/>
        <v>3</v>
      </c>
      <c r="AJ94" s="106">
        <f t="shared" si="70"/>
        <v>18</v>
      </c>
      <c r="AK94" s="154">
        <f t="shared" si="71"/>
        <v>58</v>
      </c>
      <c r="AL94" s="155">
        <f t="shared" si="72"/>
        <v>58</v>
      </c>
      <c r="AN94" s="66" t="str">
        <f t="shared" si="73"/>
        <v>W</v>
      </c>
      <c r="AO94" s="66">
        <f t="shared" si="56"/>
        <v>5</v>
      </c>
      <c r="AP94" s="66">
        <f t="shared" si="74"/>
        <v>1</v>
      </c>
      <c r="AQ94" s="66">
        <f t="shared" si="75"/>
        <v>4</v>
      </c>
      <c r="AR94" s="106">
        <f t="shared" si="50"/>
        <v>1</v>
      </c>
      <c r="AS94" s="106">
        <f t="shared" si="76"/>
        <v>6</v>
      </c>
      <c r="AT94" s="154">
        <f t="shared" si="77"/>
        <v>-34</v>
      </c>
    </row>
    <row r="95" spans="1:46">
      <c r="A95" s="3">
        <f t="shared" si="57"/>
        <v>85</v>
      </c>
      <c r="B95" s="9">
        <f>Data!B95</f>
        <v>3</v>
      </c>
      <c r="D95" s="73">
        <f t="shared" si="51"/>
        <v>1</v>
      </c>
      <c r="F95" s="66" t="str">
        <f t="shared" si="58"/>
        <v>W</v>
      </c>
      <c r="G95" s="66">
        <f t="shared" si="52"/>
        <v>1</v>
      </c>
      <c r="H95" s="66">
        <f t="shared" si="59"/>
        <v>1</v>
      </c>
      <c r="I95" s="66">
        <f t="shared" si="85"/>
        <v>5</v>
      </c>
      <c r="J95" s="106">
        <f t="shared" si="53"/>
        <v>1</v>
      </c>
      <c r="K95" s="106">
        <f t="shared" si="86"/>
        <v>6</v>
      </c>
      <c r="L95" s="154">
        <f t="shared" si="87"/>
        <v>-257</v>
      </c>
      <c r="N95" s="66" t="str">
        <f t="shared" si="60"/>
        <v>L</v>
      </c>
      <c r="O95" s="66">
        <f t="shared" si="54"/>
        <v>3</v>
      </c>
      <c r="P95" s="66">
        <f t="shared" si="61"/>
        <v>1</v>
      </c>
      <c r="Q95" s="66">
        <f t="shared" si="62"/>
        <v>5</v>
      </c>
      <c r="R95" s="106">
        <f t="shared" si="49"/>
        <v>1</v>
      </c>
      <c r="S95" s="106">
        <f t="shared" si="63"/>
        <v>0</v>
      </c>
      <c r="T95" s="154">
        <f t="shared" si="64"/>
        <v>-275</v>
      </c>
      <c r="V95" s="66" t="str">
        <f t="shared" si="65"/>
        <v>L</v>
      </c>
      <c r="W95" s="66">
        <f t="shared" si="78"/>
        <v>2</v>
      </c>
      <c r="X95" s="66">
        <f t="shared" si="79"/>
        <v>4</v>
      </c>
      <c r="Y95" s="66">
        <f t="shared" si="80"/>
        <v>1</v>
      </c>
      <c r="Z95" s="106">
        <f t="shared" si="83"/>
        <v>5</v>
      </c>
      <c r="AA95" s="106">
        <f t="shared" si="66"/>
        <v>0</v>
      </c>
      <c r="AB95" s="154">
        <f t="shared" si="67"/>
        <v>13</v>
      </c>
      <c r="AC95" s="155">
        <f t="shared" si="68"/>
        <v>48</v>
      </c>
      <c r="AE95" s="66" t="str">
        <f t="shared" si="69"/>
        <v>L</v>
      </c>
      <c r="AF95" s="66">
        <f t="shared" si="55"/>
        <v>1</v>
      </c>
      <c r="AG95" s="66">
        <f t="shared" si="81"/>
        <v>1</v>
      </c>
      <c r="AH95" s="66">
        <f t="shared" si="82"/>
        <v>1</v>
      </c>
      <c r="AI95" s="106">
        <f t="shared" si="84"/>
        <v>1</v>
      </c>
      <c r="AJ95" s="106">
        <f t="shared" si="70"/>
        <v>0</v>
      </c>
      <c r="AK95" s="154">
        <f t="shared" si="71"/>
        <v>57</v>
      </c>
      <c r="AL95" s="155">
        <f t="shared" si="72"/>
        <v>58</v>
      </c>
      <c r="AN95" s="66" t="str">
        <f t="shared" si="73"/>
        <v>L</v>
      </c>
      <c r="AO95" s="66">
        <f t="shared" si="56"/>
        <v>1</v>
      </c>
      <c r="AP95" s="66">
        <f t="shared" si="74"/>
        <v>1</v>
      </c>
      <c r="AQ95" s="66">
        <f t="shared" si="75"/>
        <v>5</v>
      </c>
      <c r="AR95" s="106">
        <f t="shared" si="50"/>
        <v>1</v>
      </c>
      <c r="AS95" s="106">
        <f t="shared" si="76"/>
        <v>0</v>
      </c>
      <c r="AT95" s="154">
        <f t="shared" si="77"/>
        <v>-35</v>
      </c>
    </row>
    <row r="96" spans="1:46">
      <c r="A96" s="3">
        <f t="shared" si="57"/>
        <v>86</v>
      </c>
      <c r="B96" s="9">
        <f>Data!B96</f>
        <v>18</v>
      </c>
      <c r="D96" s="73">
        <f t="shared" si="51"/>
        <v>3</v>
      </c>
      <c r="F96" s="66" t="str">
        <f t="shared" si="58"/>
        <v>L</v>
      </c>
      <c r="G96" s="66">
        <f t="shared" si="52"/>
        <v>1</v>
      </c>
      <c r="H96" s="66">
        <f t="shared" si="59"/>
        <v>2</v>
      </c>
      <c r="I96" s="66">
        <f t="shared" si="85"/>
        <v>1</v>
      </c>
      <c r="J96" s="106">
        <f t="shared" si="53"/>
        <v>2</v>
      </c>
      <c r="K96" s="106">
        <f t="shared" si="86"/>
        <v>0</v>
      </c>
      <c r="L96" s="154">
        <f t="shared" si="87"/>
        <v>-259</v>
      </c>
      <c r="N96" s="66" t="str">
        <f t="shared" si="60"/>
        <v>W</v>
      </c>
      <c r="O96" s="66">
        <f t="shared" si="54"/>
        <v>3</v>
      </c>
      <c r="P96" s="66">
        <f t="shared" si="61"/>
        <v>2</v>
      </c>
      <c r="Q96" s="66">
        <f t="shared" si="62"/>
        <v>1</v>
      </c>
      <c r="R96" s="106">
        <f t="shared" si="49"/>
        <v>2</v>
      </c>
      <c r="S96" s="106">
        <f t="shared" si="63"/>
        <v>6</v>
      </c>
      <c r="T96" s="154">
        <f t="shared" si="64"/>
        <v>-271</v>
      </c>
      <c r="V96" s="66" t="str">
        <f t="shared" si="65"/>
        <v>L</v>
      </c>
      <c r="W96" s="66">
        <f t="shared" si="78"/>
        <v>2</v>
      </c>
      <c r="X96" s="66">
        <f t="shared" si="79"/>
        <v>4</v>
      </c>
      <c r="Y96" s="66">
        <f t="shared" si="80"/>
        <v>2</v>
      </c>
      <c r="Z96" s="106">
        <f t="shared" si="83"/>
        <v>5</v>
      </c>
      <c r="AA96" s="106">
        <f t="shared" si="66"/>
        <v>0</v>
      </c>
      <c r="AB96" s="154">
        <f t="shared" si="67"/>
        <v>8</v>
      </c>
      <c r="AC96" s="155">
        <f t="shared" si="68"/>
        <v>48</v>
      </c>
      <c r="AE96" s="66" t="str">
        <f t="shared" si="69"/>
        <v>L</v>
      </c>
      <c r="AF96" s="66">
        <f t="shared" si="55"/>
        <v>3</v>
      </c>
      <c r="AG96" s="66">
        <f t="shared" si="81"/>
        <v>1</v>
      </c>
      <c r="AH96" s="66">
        <f t="shared" si="82"/>
        <v>2</v>
      </c>
      <c r="AI96" s="106">
        <f t="shared" si="84"/>
        <v>1</v>
      </c>
      <c r="AJ96" s="106">
        <f t="shared" si="70"/>
        <v>0</v>
      </c>
      <c r="AK96" s="154">
        <f t="shared" si="71"/>
        <v>56</v>
      </c>
      <c r="AL96" s="155">
        <f t="shared" si="72"/>
        <v>58</v>
      </c>
      <c r="AN96" s="66" t="str">
        <f t="shared" si="73"/>
        <v>L</v>
      </c>
      <c r="AO96" s="66">
        <f t="shared" si="56"/>
        <v>3</v>
      </c>
      <c r="AP96" s="66">
        <f t="shared" si="74"/>
        <v>2</v>
      </c>
      <c r="AQ96" s="66">
        <f t="shared" si="75"/>
        <v>1</v>
      </c>
      <c r="AR96" s="106">
        <f t="shared" si="50"/>
        <v>2</v>
      </c>
      <c r="AS96" s="106">
        <f t="shared" si="76"/>
        <v>0</v>
      </c>
      <c r="AT96" s="154">
        <f t="shared" si="77"/>
        <v>-37</v>
      </c>
    </row>
    <row r="97" spans="1:46">
      <c r="A97" s="3">
        <f t="shared" si="57"/>
        <v>87</v>
      </c>
      <c r="B97" s="9">
        <f>Data!B97</f>
        <v>10</v>
      </c>
      <c r="D97" s="73">
        <f t="shared" si="51"/>
        <v>2</v>
      </c>
      <c r="F97" s="66" t="str">
        <f t="shared" si="58"/>
        <v>L</v>
      </c>
      <c r="G97" s="66">
        <f t="shared" si="52"/>
        <v>1</v>
      </c>
      <c r="H97" s="66">
        <f t="shared" si="59"/>
        <v>2</v>
      </c>
      <c r="I97" s="66">
        <f t="shared" si="85"/>
        <v>2</v>
      </c>
      <c r="J97" s="106">
        <f t="shared" si="53"/>
        <v>2</v>
      </c>
      <c r="K97" s="106">
        <f t="shared" si="86"/>
        <v>0</v>
      </c>
      <c r="L97" s="154">
        <f t="shared" si="87"/>
        <v>-261</v>
      </c>
      <c r="N97" s="66" t="str">
        <f t="shared" si="60"/>
        <v>L</v>
      </c>
      <c r="O97" s="66">
        <f t="shared" si="54"/>
        <v>3</v>
      </c>
      <c r="P97" s="66">
        <f t="shared" si="61"/>
        <v>2</v>
      </c>
      <c r="Q97" s="66">
        <f t="shared" si="62"/>
        <v>2</v>
      </c>
      <c r="R97" s="106">
        <f t="shared" si="49"/>
        <v>2</v>
      </c>
      <c r="S97" s="106">
        <f t="shared" si="63"/>
        <v>0</v>
      </c>
      <c r="T97" s="154">
        <f t="shared" si="64"/>
        <v>-273</v>
      </c>
      <c r="V97" s="66" t="str">
        <f t="shared" si="65"/>
        <v>W</v>
      </c>
      <c r="W97" s="66">
        <f t="shared" si="78"/>
        <v>2</v>
      </c>
      <c r="X97" s="66">
        <f t="shared" si="79"/>
        <v>4</v>
      </c>
      <c r="Y97" s="66">
        <f t="shared" si="80"/>
        <v>3</v>
      </c>
      <c r="Z97" s="106">
        <f t="shared" si="83"/>
        <v>5</v>
      </c>
      <c r="AA97" s="106">
        <f t="shared" si="66"/>
        <v>30</v>
      </c>
      <c r="AB97" s="154">
        <f t="shared" si="67"/>
        <v>33</v>
      </c>
      <c r="AC97" s="155">
        <f t="shared" si="68"/>
        <v>48</v>
      </c>
      <c r="AE97" s="66" t="str">
        <f t="shared" si="69"/>
        <v>L</v>
      </c>
      <c r="AF97" s="66">
        <f t="shared" si="55"/>
        <v>2</v>
      </c>
      <c r="AG97" s="66">
        <f t="shared" si="81"/>
        <v>1</v>
      </c>
      <c r="AH97" s="66">
        <f t="shared" si="82"/>
        <v>3</v>
      </c>
      <c r="AI97" s="106">
        <f t="shared" si="84"/>
        <v>1</v>
      </c>
      <c r="AJ97" s="106">
        <f t="shared" si="70"/>
        <v>0</v>
      </c>
      <c r="AK97" s="154">
        <f t="shared" si="71"/>
        <v>55</v>
      </c>
      <c r="AL97" s="155">
        <f t="shared" si="72"/>
        <v>58</v>
      </c>
      <c r="AN97" s="66" t="str">
        <f t="shared" si="73"/>
        <v>L</v>
      </c>
      <c r="AO97" s="66">
        <f t="shared" si="56"/>
        <v>2</v>
      </c>
      <c r="AP97" s="66">
        <f t="shared" si="74"/>
        <v>2</v>
      </c>
      <c r="AQ97" s="66">
        <f t="shared" si="75"/>
        <v>2</v>
      </c>
      <c r="AR97" s="106">
        <f t="shared" si="50"/>
        <v>2</v>
      </c>
      <c r="AS97" s="106">
        <f t="shared" si="76"/>
        <v>0</v>
      </c>
      <c r="AT97" s="154">
        <f t="shared" si="77"/>
        <v>-39</v>
      </c>
    </row>
    <row r="98" spans="1:46">
      <c r="A98" s="3">
        <f t="shared" si="57"/>
        <v>88</v>
      </c>
      <c r="B98" s="9">
        <f>Data!B98</f>
        <v>1</v>
      </c>
      <c r="D98" s="73">
        <f t="shared" si="51"/>
        <v>1</v>
      </c>
      <c r="F98" s="66" t="str">
        <f t="shared" si="58"/>
        <v>W</v>
      </c>
      <c r="G98" s="66">
        <f t="shared" si="52"/>
        <v>1</v>
      </c>
      <c r="H98" s="66">
        <f t="shared" si="59"/>
        <v>2</v>
      </c>
      <c r="I98" s="66">
        <f t="shared" si="85"/>
        <v>3</v>
      </c>
      <c r="J98" s="106">
        <f t="shared" si="53"/>
        <v>2</v>
      </c>
      <c r="K98" s="106">
        <f t="shared" si="86"/>
        <v>12</v>
      </c>
      <c r="L98" s="154">
        <f t="shared" si="87"/>
        <v>-251</v>
      </c>
      <c r="N98" s="66" t="str">
        <f t="shared" si="60"/>
        <v>L</v>
      </c>
      <c r="O98" s="66">
        <f t="shared" si="54"/>
        <v>3</v>
      </c>
      <c r="P98" s="66">
        <f t="shared" si="61"/>
        <v>2</v>
      </c>
      <c r="Q98" s="66">
        <f t="shared" si="62"/>
        <v>3</v>
      </c>
      <c r="R98" s="106">
        <f t="shared" si="49"/>
        <v>2</v>
      </c>
      <c r="S98" s="106">
        <f t="shared" si="63"/>
        <v>0</v>
      </c>
      <c r="T98" s="154">
        <f t="shared" si="64"/>
        <v>-275</v>
      </c>
      <c r="V98" s="66" t="str">
        <f t="shared" si="65"/>
        <v>L</v>
      </c>
      <c r="W98" s="66">
        <f t="shared" si="78"/>
        <v>2</v>
      </c>
      <c r="X98" s="66">
        <f t="shared" si="79"/>
        <v>4</v>
      </c>
      <c r="Y98" s="66">
        <f t="shared" si="80"/>
        <v>4</v>
      </c>
      <c r="Z98" s="106">
        <f t="shared" si="83"/>
        <v>5</v>
      </c>
      <c r="AA98" s="106">
        <f t="shared" si="66"/>
        <v>0</v>
      </c>
      <c r="AB98" s="154">
        <f t="shared" si="67"/>
        <v>28</v>
      </c>
      <c r="AC98" s="155">
        <f t="shared" si="68"/>
        <v>48</v>
      </c>
      <c r="AE98" s="66" t="str">
        <f t="shared" si="69"/>
        <v>L</v>
      </c>
      <c r="AF98" s="66">
        <f t="shared" si="55"/>
        <v>1</v>
      </c>
      <c r="AG98" s="66">
        <f t="shared" si="81"/>
        <v>1</v>
      </c>
      <c r="AH98" s="66">
        <f t="shared" si="82"/>
        <v>4</v>
      </c>
      <c r="AI98" s="106">
        <f t="shared" si="84"/>
        <v>1</v>
      </c>
      <c r="AJ98" s="106">
        <f t="shared" si="70"/>
        <v>0</v>
      </c>
      <c r="AK98" s="154">
        <f t="shared" si="71"/>
        <v>54</v>
      </c>
      <c r="AL98" s="155">
        <f t="shared" si="72"/>
        <v>58</v>
      </c>
      <c r="AN98" s="66" t="str">
        <f t="shared" si="73"/>
        <v>L</v>
      </c>
      <c r="AO98" s="66">
        <f t="shared" si="56"/>
        <v>1</v>
      </c>
      <c r="AP98" s="66">
        <f t="shared" si="74"/>
        <v>2</v>
      </c>
      <c r="AQ98" s="66">
        <f t="shared" si="75"/>
        <v>3</v>
      </c>
      <c r="AR98" s="106">
        <f t="shared" si="50"/>
        <v>2</v>
      </c>
      <c r="AS98" s="106">
        <f t="shared" si="76"/>
        <v>0</v>
      </c>
      <c r="AT98" s="154">
        <f t="shared" si="77"/>
        <v>-41</v>
      </c>
    </row>
    <row r="99" spans="1:46">
      <c r="A99" s="3">
        <f t="shared" si="57"/>
        <v>89</v>
      </c>
      <c r="B99" s="9">
        <f>Data!B99</f>
        <v>24</v>
      </c>
      <c r="D99" s="73">
        <f t="shared" si="51"/>
        <v>4</v>
      </c>
      <c r="F99" s="66" t="str">
        <f t="shared" si="58"/>
        <v>L</v>
      </c>
      <c r="G99" s="66">
        <f t="shared" si="52"/>
        <v>1</v>
      </c>
      <c r="H99" s="66">
        <f t="shared" si="59"/>
        <v>2</v>
      </c>
      <c r="I99" s="66">
        <f t="shared" si="85"/>
        <v>4</v>
      </c>
      <c r="J99" s="106">
        <f t="shared" si="53"/>
        <v>2</v>
      </c>
      <c r="K99" s="106">
        <f t="shared" si="86"/>
        <v>0</v>
      </c>
      <c r="L99" s="154">
        <f t="shared" si="87"/>
        <v>-253</v>
      </c>
      <c r="N99" s="66" t="str">
        <f t="shared" si="60"/>
        <v>L</v>
      </c>
      <c r="O99" s="66">
        <f t="shared" si="54"/>
        <v>3</v>
      </c>
      <c r="P99" s="66">
        <f t="shared" si="61"/>
        <v>2</v>
      </c>
      <c r="Q99" s="66">
        <f t="shared" si="62"/>
        <v>4</v>
      </c>
      <c r="R99" s="106">
        <f t="shared" si="49"/>
        <v>2</v>
      </c>
      <c r="S99" s="106">
        <f t="shared" si="63"/>
        <v>0</v>
      </c>
      <c r="T99" s="154">
        <f t="shared" si="64"/>
        <v>-277</v>
      </c>
      <c r="V99" s="66" t="str">
        <f t="shared" si="65"/>
        <v>L</v>
      </c>
      <c r="W99" s="66">
        <f t="shared" si="78"/>
        <v>2</v>
      </c>
      <c r="X99" s="66">
        <f t="shared" si="79"/>
        <v>4</v>
      </c>
      <c r="Y99" s="66">
        <f t="shared" si="80"/>
        <v>5</v>
      </c>
      <c r="Z99" s="106">
        <f t="shared" si="83"/>
        <v>5</v>
      </c>
      <c r="AA99" s="106">
        <f t="shared" si="66"/>
        <v>0</v>
      </c>
      <c r="AB99" s="154">
        <f t="shared" si="67"/>
        <v>23</v>
      </c>
      <c r="AC99" s="155">
        <f t="shared" si="68"/>
        <v>48</v>
      </c>
      <c r="AE99" s="66" t="str">
        <f t="shared" si="69"/>
        <v>L</v>
      </c>
      <c r="AF99" s="66">
        <f t="shared" si="55"/>
        <v>4</v>
      </c>
      <c r="AG99" s="66">
        <f t="shared" si="81"/>
        <v>1</v>
      </c>
      <c r="AH99" s="66">
        <f t="shared" si="82"/>
        <v>5</v>
      </c>
      <c r="AI99" s="106">
        <f t="shared" si="84"/>
        <v>1</v>
      </c>
      <c r="AJ99" s="106">
        <f t="shared" si="70"/>
        <v>0</v>
      </c>
      <c r="AK99" s="154">
        <f t="shared" si="71"/>
        <v>53</v>
      </c>
      <c r="AL99" s="155">
        <f t="shared" si="72"/>
        <v>58</v>
      </c>
      <c r="AN99" s="66" t="str">
        <f t="shared" si="73"/>
        <v>L</v>
      </c>
      <c r="AO99" s="66">
        <f t="shared" si="56"/>
        <v>4</v>
      </c>
      <c r="AP99" s="66">
        <f t="shared" si="74"/>
        <v>2</v>
      </c>
      <c r="AQ99" s="66">
        <f t="shared" si="75"/>
        <v>4</v>
      </c>
      <c r="AR99" s="106">
        <f t="shared" si="50"/>
        <v>2</v>
      </c>
      <c r="AS99" s="106">
        <f t="shared" si="76"/>
        <v>0</v>
      </c>
      <c r="AT99" s="154">
        <f t="shared" si="77"/>
        <v>-43</v>
      </c>
    </row>
    <row r="100" spans="1:46">
      <c r="A100" s="3">
        <f t="shared" si="57"/>
        <v>90</v>
      </c>
      <c r="B100" s="9">
        <f>Data!B100</f>
        <v>18</v>
      </c>
      <c r="D100" s="73">
        <f t="shared" si="51"/>
        <v>3</v>
      </c>
      <c r="F100" s="66" t="str">
        <f t="shared" si="58"/>
        <v>L</v>
      </c>
      <c r="G100" s="66">
        <f t="shared" si="52"/>
        <v>1</v>
      </c>
      <c r="H100" s="66">
        <f t="shared" si="59"/>
        <v>2</v>
      </c>
      <c r="I100" s="66">
        <f t="shared" si="85"/>
        <v>5</v>
      </c>
      <c r="J100" s="106">
        <f t="shared" si="53"/>
        <v>2</v>
      </c>
      <c r="K100" s="106">
        <f t="shared" si="86"/>
        <v>0</v>
      </c>
      <c r="L100" s="154">
        <f t="shared" si="87"/>
        <v>-255</v>
      </c>
      <c r="N100" s="66" t="str">
        <f t="shared" si="60"/>
        <v>W</v>
      </c>
      <c r="O100" s="66">
        <f t="shared" si="54"/>
        <v>3</v>
      </c>
      <c r="P100" s="66">
        <f t="shared" si="61"/>
        <v>2</v>
      </c>
      <c r="Q100" s="66">
        <f t="shared" si="62"/>
        <v>5</v>
      </c>
      <c r="R100" s="106">
        <f t="shared" si="49"/>
        <v>2</v>
      </c>
      <c r="S100" s="106">
        <f t="shared" si="63"/>
        <v>12</v>
      </c>
      <c r="T100" s="154">
        <f t="shared" si="64"/>
        <v>-267</v>
      </c>
      <c r="V100" s="66" t="str">
        <f t="shared" si="65"/>
        <v>L</v>
      </c>
      <c r="W100" s="66">
        <f t="shared" si="78"/>
        <v>2</v>
      </c>
      <c r="X100" s="66">
        <f t="shared" si="79"/>
        <v>5</v>
      </c>
      <c r="Y100" s="66">
        <f t="shared" si="80"/>
        <v>1</v>
      </c>
      <c r="Z100" s="106">
        <f t="shared" si="83"/>
        <v>8</v>
      </c>
      <c r="AA100" s="106">
        <f t="shared" si="66"/>
        <v>0</v>
      </c>
      <c r="AB100" s="154">
        <f t="shared" si="67"/>
        <v>15</v>
      </c>
      <c r="AC100" s="155">
        <f t="shared" si="68"/>
        <v>48</v>
      </c>
      <c r="AE100" s="66" t="str">
        <f t="shared" si="69"/>
        <v>L</v>
      </c>
      <c r="AF100" s="66">
        <f t="shared" si="55"/>
        <v>3</v>
      </c>
      <c r="AG100" s="66">
        <f t="shared" si="81"/>
        <v>2</v>
      </c>
      <c r="AH100" s="66">
        <f t="shared" si="82"/>
        <v>1</v>
      </c>
      <c r="AI100" s="106">
        <f t="shared" si="84"/>
        <v>2</v>
      </c>
      <c r="AJ100" s="106">
        <f t="shared" si="70"/>
        <v>0</v>
      </c>
      <c r="AK100" s="154">
        <f t="shared" si="71"/>
        <v>51</v>
      </c>
      <c r="AL100" s="155">
        <f t="shared" si="72"/>
        <v>58</v>
      </c>
      <c r="AN100" s="66" t="str">
        <f t="shared" si="73"/>
        <v>L</v>
      </c>
      <c r="AO100" s="66">
        <f t="shared" si="56"/>
        <v>3</v>
      </c>
      <c r="AP100" s="66">
        <f t="shared" si="74"/>
        <v>2</v>
      </c>
      <c r="AQ100" s="66">
        <f t="shared" si="75"/>
        <v>5</v>
      </c>
      <c r="AR100" s="106">
        <f t="shared" si="50"/>
        <v>2</v>
      </c>
      <c r="AS100" s="106">
        <f t="shared" si="76"/>
        <v>0</v>
      </c>
      <c r="AT100" s="154">
        <f t="shared" si="77"/>
        <v>-45</v>
      </c>
    </row>
    <row r="101" spans="1:46">
      <c r="A101" s="3">
        <f t="shared" si="57"/>
        <v>91</v>
      </c>
      <c r="B101" s="9">
        <f>Data!B101</f>
        <v>35</v>
      </c>
      <c r="D101" s="73">
        <f t="shared" si="51"/>
        <v>6</v>
      </c>
      <c r="F101" s="66" t="str">
        <f t="shared" si="58"/>
        <v>L</v>
      </c>
      <c r="G101" s="66">
        <f t="shared" si="52"/>
        <v>1</v>
      </c>
      <c r="H101" s="66">
        <f t="shared" si="59"/>
        <v>3</v>
      </c>
      <c r="I101" s="66">
        <f t="shared" si="85"/>
        <v>1</v>
      </c>
      <c r="J101" s="106">
        <f t="shared" si="53"/>
        <v>3</v>
      </c>
      <c r="K101" s="106">
        <f t="shared" si="86"/>
        <v>0</v>
      </c>
      <c r="L101" s="154">
        <f t="shared" si="87"/>
        <v>-258</v>
      </c>
      <c r="N101" s="66" t="str">
        <f t="shared" si="60"/>
        <v>L</v>
      </c>
      <c r="O101" s="66">
        <f t="shared" si="54"/>
        <v>3</v>
      </c>
      <c r="P101" s="66">
        <f t="shared" si="61"/>
        <v>3</v>
      </c>
      <c r="Q101" s="66">
        <f t="shared" si="62"/>
        <v>1</v>
      </c>
      <c r="R101" s="106">
        <f t="shared" si="49"/>
        <v>3</v>
      </c>
      <c r="S101" s="106">
        <f t="shared" si="63"/>
        <v>0</v>
      </c>
      <c r="T101" s="154">
        <f t="shared" si="64"/>
        <v>-270</v>
      </c>
      <c r="V101" s="66" t="str">
        <f t="shared" si="65"/>
        <v>L</v>
      </c>
      <c r="W101" s="66">
        <f t="shared" si="78"/>
        <v>2</v>
      </c>
      <c r="X101" s="66">
        <f t="shared" si="79"/>
        <v>5</v>
      </c>
      <c r="Y101" s="66">
        <f t="shared" si="80"/>
        <v>2</v>
      </c>
      <c r="Z101" s="106">
        <f t="shared" si="83"/>
        <v>8</v>
      </c>
      <c r="AA101" s="106">
        <f t="shared" si="66"/>
        <v>0</v>
      </c>
      <c r="AB101" s="154">
        <f t="shared" si="67"/>
        <v>7</v>
      </c>
      <c r="AC101" s="155">
        <f t="shared" si="68"/>
        <v>48</v>
      </c>
      <c r="AE101" s="66" t="str">
        <f t="shared" si="69"/>
        <v>L</v>
      </c>
      <c r="AF101" s="66">
        <f t="shared" si="55"/>
        <v>6</v>
      </c>
      <c r="AG101" s="66">
        <f t="shared" si="81"/>
        <v>2</v>
      </c>
      <c r="AH101" s="66">
        <f t="shared" si="82"/>
        <v>2</v>
      </c>
      <c r="AI101" s="106">
        <f t="shared" si="84"/>
        <v>2</v>
      </c>
      <c r="AJ101" s="106">
        <f t="shared" si="70"/>
        <v>0</v>
      </c>
      <c r="AK101" s="154">
        <f t="shared" si="71"/>
        <v>49</v>
      </c>
      <c r="AL101" s="155">
        <f t="shared" si="72"/>
        <v>58</v>
      </c>
      <c r="AN101" s="66" t="str">
        <f t="shared" si="73"/>
        <v>L</v>
      </c>
      <c r="AO101" s="66">
        <f t="shared" si="56"/>
        <v>6</v>
      </c>
      <c r="AP101" s="66">
        <f t="shared" si="74"/>
        <v>3</v>
      </c>
      <c r="AQ101" s="66">
        <f t="shared" si="75"/>
        <v>1</v>
      </c>
      <c r="AR101" s="106">
        <f t="shared" si="50"/>
        <v>3</v>
      </c>
      <c r="AS101" s="106">
        <f t="shared" si="76"/>
        <v>0</v>
      </c>
      <c r="AT101" s="154">
        <f t="shared" si="77"/>
        <v>-48</v>
      </c>
    </row>
    <row r="102" spans="1:46">
      <c r="A102" s="3">
        <f t="shared" si="57"/>
        <v>92</v>
      </c>
      <c r="B102" s="9">
        <f>Data!B102</f>
        <v>14</v>
      </c>
      <c r="D102" s="73">
        <f t="shared" si="51"/>
        <v>3</v>
      </c>
      <c r="F102" s="66" t="str">
        <f t="shared" si="58"/>
        <v>L</v>
      </c>
      <c r="G102" s="66">
        <f t="shared" si="52"/>
        <v>1</v>
      </c>
      <c r="H102" s="66">
        <f t="shared" si="59"/>
        <v>3</v>
      </c>
      <c r="I102" s="66">
        <f t="shared" si="85"/>
        <v>2</v>
      </c>
      <c r="J102" s="106">
        <f t="shared" si="53"/>
        <v>3</v>
      </c>
      <c r="K102" s="106">
        <f t="shared" si="86"/>
        <v>0</v>
      </c>
      <c r="L102" s="154">
        <f t="shared" si="87"/>
        <v>-261</v>
      </c>
      <c r="N102" s="66" t="str">
        <f t="shared" si="60"/>
        <v>W</v>
      </c>
      <c r="O102" s="66">
        <f t="shared" si="54"/>
        <v>3</v>
      </c>
      <c r="P102" s="66">
        <f t="shared" si="61"/>
        <v>3</v>
      </c>
      <c r="Q102" s="66">
        <f t="shared" si="62"/>
        <v>2</v>
      </c>
      <c r="R102" s="106">
        <f t="shared" si="49"/>
        <v>3</v>
      </c>
      <c r="S102" s="106">
        <f t="shared" si="63"/>
        <v>18</v>
      </c>
      <c r="T102" s="154">
        <f t="shared" si="64"/>
        <v>-255</v>
      </c>
      <c r="V102" s="66" t="str">
        <f t="shared" si="65"/>
        <v>L</v>
      </c>
      <c r="W102" s="66">
        <f t="shared" si="78"/>
        <v>2</v>
      </c>
      <c r="X102" s="66">
        <f t="shared" si="79"/>
        <v>5</v>
      </c>
      <c r="Y102" s="66">
        <f t="shared" si="80"/>
        <v>3</v>
      </c>
      <c r="Z102" s="106">
        <f t="shared" si="83"/>
        <v>8</v>
      </c>
      <c r="AA102" s="106">
        <f t="shared" si="66"/>
        <v>0</v>
      </c>
      <c r="AB102" s="154">
        <f t="shared" si="67"/>
        <v>-1</v>
      </c>
      <c r="AC102" s="155">
        <f t="shared" si="68"/>
        <v>48</v>
      </c>
      <c r="AE102" s="66" t="str">
        <f t="shared" si="69"/>
        <v>L</v>
      </c>
      <c r="AF102" s="66">
        <f t="shared" si="55"/>
        <v>3</v>
      </c>
      <c r="AG102" s="66">
        <f t="shared" si="81"/>
        <v>2</v>
      </c>
      <c r="AH102" s="66">
        <f t="shared" si="82"/>
        <v>3</v>
      </c>
      <c r="AI102" s="106">
        <f t="shared" si="84"/>
        <v>2</v>
      </c>
      <c r="AJ102" s="106">
        <f t="shared" si="70"/>
        <v>0</v>
      </c>
      <c r="AK102" s="154">
        <f t="shared" si="71"/>
        <v>47</v>
      </c>
      <c r="AL102" s="155">
        <f t="shared" si="72"/>
        <v>58</v>
      </c>
      <c r="AN102" s="66" t="str">
        <f t="shared" si="73"/>
        <v>L</v>
      </c>
      <c r="AO102" s="66">
        <f t="shared" si="56"/>
        <v>3</v>
      </c>
      <c r="AP102" s="66">
        <f t="shared" si="74"/>
        <v>3</v>
      </c>
      <c r="AQ102" s="66">
        <f t="shared" si="75"/>
        <v>2</v>
      </c>
      <c r="AR102" s="106">
        <f t="shared" si="50"/>
        <v>3</v>
      </c>
      <c r="AS102" s="106">
        <f t="shared" si="76"/>
        <v>0</v>
      </c>
      <c r="AT102" s="154">
        <f t="shared" si="77"/>
        <v>-51</v>
      </c>
    </row>
    <row r="103" spans="1:46">
      <c r="A103" s="3">
        <f t="shared" si="57"/>
        <v>93</v>
      </c>
      <c r="B103" s="9">
        <f>Data!B103</f>
        <v>35</v>
      </c>
      <c r="D103" s="73">
        <f t="shared" si="51"/>
        <v>6</v>
      </c>
      <c r="F103" s="66" t="str">
        <f t="shared" si="58"/>
        <v>L</v>
      </c>
      <c r="G103" s="66">
        <f t="shared" si="52"/>
        <v>1</v>
      </c>
      <c r="H103" s="66">
        <f t="shared" si="59"/>
        <v>3</v>
      </c>
      <c r="I103" s="66">
        <f t="shared" si="85"/>
        <v>3</v>
      </c>
      <c r="J103" s="106">
        <f t="shared" si="53"/>
        <v>3</v>
      </c>
      <c r="K103" s="106">
        <f t="shared" si="86"/>
        <v>0</v>
      </c>
      <c r="L103" s="154">
        <f t="shared" si="87"/>
        <v>-264</v>
      </c>
      <c r="N103" s="66" t="str">
        <f t="shared" si="60"/>
        <v>L</v>
      </c>
      <c r="O103" s="66">
        <f t="shared" si="54"/>
        <v>3</v>
      </c>
      <c r="P103" s="66">
        <f t="shared" si="61"/>
        <v>3</v>
      </c>
      <c r="Q103" s="66">
        <f t="shared" si="62"/>
        <v>3</v>
      </c>
      <c r="R103" s="106">
        <f t="shared" si="49"/>
        <v>3</v>
      </c>
      <c r="S103" s="106">
        <f t="shared" si="63"/>
        <v>0</v>
      </c>
      <c r="T103" s="154">
        <f t="shared" si="64"/>
        <v>-258</v>
      </c>
      <c r="V103" s="66" t="str">
        <f t="shared" si="65"/>
        <v>L</v>
      </c>
      <c r="W103" s="66">
        <f t="shared" si="78"/>
        <v>2</v>
      </c>
      <c r="X103" s="66">
        <f t="shared" si="79"/>
        <v>5</v>
      </c>
      <c r="Y103" s="66">
        <f t="shared" si="80"/>
        <v>4</v>
      </c>
      <c r="Z103" s="106">
        <f t="shared" si="83"/>
        <v>8</v>
      </c>
      <c r="AA103" s="106">
        <f t="shared" si="66"/>
        <v>0</v>
      </c>
      <c r="AB103" s="154">
        <f t="shared" si="67"/>
        <v>-9</v>
      </c>
      <c r="AC103" s="155">
        <f t="shared" si="68"/>
        <v>48</v>
      </c>
      <c r="AE103" s="66" t="str">
        <f t="shared" si="69"/>
        <v>L</v>
      </c>
      <c r="AF103" s="66">
        <f t="shared" si="55"/>
        <v>6</v>
      </c>
      <c r="AG103" s="66">
        <f t="shared" si="81"/>
        <v>2</v>
      </c>
      <c r="AH103" s="66">
        <f t="shared" si="82"/>
        <v>4</v>
      </c>
      <c r="AI103" s="106">
        <f t="shared" si="84"/>
        <v>2</v>
      </c>
      <c r="AJ103" s="106">
        <f t="shared" si="70"/>
        <v>0</v>
      </c>
      <c r="AK103" s="154">
        <f t="shared" si="71"/>
        <v>45</v>
      </c>
      <c r="AL103" s="155">
        <f t="shared" si="72"/>
        <v>58</v>
      </c>
      <c r="AN103" s="66" t="str">
        <f t="shared" si="73"/>
        <v>L</v>
      </c>
      <c r="AO103" s="66">
        <f t="shared" si="56"/>
        <v>6</v>
      </c>
      <c r="AP103" s="66">
        <f t="shared" si="74"/>
        <v>3</v>
      </c>
      <c r="AQ103" s="66">
        <f t="shared" si="75"/>
        <v>3</v>
      </c>
      <c r="AR103" s="106">
        <f t="shared" si="50"/>
        <v>3</v>
      </c>
      <c r="AS103" s="106">
        <f t="shared" si="76"/>
        <v>0</v>
      </c>
      <c r="AT103" s="154">
        <f t="shared" si="77"/>
        <v>-54</v>
      </c>
    </row>
    <row r="104" spans="1:46">
      <c r="A104" s="3">
        <f t="shared" si="57"/>
        <v>94</v>
      </c>
      <c r="B104" s="9">
        <f>Data!B104</f>
        <v>12</v>
      </c>
      <c r="D104" s="73">
        <f t="shared" si="51"/>
        <v>2</v>
      </c>
      <c r="F104" s="66" t="str">
        <f t="shared" si="58"/>
        <v>L</v>
      </c>
      <c r="G104" s="66">
        <f t="shared" si="52"/>
        <v>1</v>
      </c>
      <c r="H104" s="66">
        <f t="shared" si="59"/>
        <v>3</v>
      </c>
      <c r="I104" s="66">
        <f t="shared" si="85"/>
        <v>4</v>
      </c>
      <c r="J104" s="106">
        <f t="shared" si="53"/>
        <v>3</v>
      </c>
      <c r="K104" s="106">
        <f t="shared" si="86"/>
        <v>0</v>
      </c>
      <c r="L104" s="154">
        <f t="shared" si="87"/>
        <v>-267</v>
      </c>
      <c r="N104" s="66" t="str">
        <f t="shared" si="60"/>
        <v>L</v>
      </c>
      <c r="O104" s="66">
        <f t="shared" si="54"/>
        <v>3</v>
      </c>
      <c r="P104" s="66">
        <f t="shared" si="61"/>
        <v>3</v>
      </c>
      <c r="Q104" s="66">
        <f t="shared" si="62"/>
        <v>4</v>
      </c>
      <c r="R104" s="106">
        <f t="shared" si="49"/>
        <v>3</v>
      </c>
      <c r="S104" s="106">
        <f t="shared" si="63"/>
        <v>0</v>
      </c>
      <c r="T104" s="154">
        <f t="shared" si="64"/>
        <v>-261</v>
      </c>
      <c r="V104" s="66" t="str">
        <f t="shared" si="65"/>
        <v>W</v>
      </c>
      <c r="W104" s="66">
        <f t="shared" si="78"/>
        <v>2</v>
      </c>
      <c r="X104" s="66">
        <f t="shared" si="79"/>
        <v>5</v>
      </c>
      <c r="Y104" s="66">
        <f t="shared" si="80"/>
        <v>5</v>
      </c>
      <c r="Z104" s="106">
        <f t="shared" si="83"/>
        <v>8</v>
      </c>
      <c r="AA104" s="106">
        <f t="shared" si="66"/>
        <v>48</v>
      </c>
      <c r="AB104" s="154">
        <f t="shared" si="67"/>
        <v>31</v>
      </c>
      <c r="AC104" s="155">
        <f t="shared" si="68"/>
        <v>48</v>
      </c>
      <c r="AE104" s="66" t="str">
        <f t="shared" si="69"/>
        <v>L</v>
      </c>
      <c r="AF104" s="66">
        <f t="shared" si="55"/>
        <v>2</v>
      </c>
      <c r="AG104" s="66">
        <f t="shared" si="81"/>
        <v>2</v>
      </c>
      <c r="AH104" s="66">
        <f t="shared" si="82"/>
        <v>5</v>
      </c>
      <c r="AI104" s="106">
        <f t="shared" si="84"/>
        <v>2</v>
      </c>
      <c r="AJ104" s="106">
        <f t="shared" si="70"/>
        <v>0</v>
      </c>
      <c r="AK104" s="154">
        <f t="shared" si="71"/>
        <v>43</v>
      </c>
      <c r="AL104" s="155">
        <f t="shared" si="72"/>
        <v>58</v>
      </c>
      <c r="AN104" s="66" t="str">
        <f t="shared" si="73"/>
        <v>L</v>
      </c>
      <c r="AO104" s="66">
        <f t="shared" si="56"/>
        <v>2</v>
      </c>
      <c r="AP104" s="66">
        <f t="shared" si="74"/>
        <v>3</v>
      </c>
      <c r="AQ104" s="66">
        <f t="shared" si="75"/>
        <v>4</v>
      </c>
      <c r="AR104" s="106">
        <f t="shared" si="50"/>
        <v>3</v>
      </c>
      <c r="AS104" s="106">
        <f t="shared" si="76"/>
        <v>0</v>
      </c>
      <c r="AT104" s="154">
        <f t="shared" si="77"/>
        <v>-57</v>
      </c>
    </row>
    <row r="105" spans="1:46">
      <c r="A105" s="3">
        <f t="shared" si="57"/>
        <v>95</v>
      </c>
      <c r="B105" s="9">
        <f>Data!B105</f>
        <v>7</v>
      </c>
      <c r="D105" s="73">
        <f t="shared" si="51"/>
        <v>2</v>
      </c>
      <c r="F105" s="66" t="str">
        <f t="shared" si="58"/>
        <v>L</v>
      </c>
      <c r="G105" s="66">
        <f t="shared" si="52"/>
        <v>1</v>
      </c>
      <c r="H105" s="66">
        <f t="shared" si="59"/>
        <v>3</v>
      </c>
      <c r="I105" s="66">
        <f t="shared" si="85"/>
        <v>5</v>
      </c>
      <c r="J105" s="106">
        <f t="shared" si="53"/>
        <v>3</v>
      </c>
      <c r="K105" s="106">
        <f t="shared" si="86"/>
        <v>0</v>
      </c>
      <c r="L105" s="154">
        <f t="shared" si="87"/>
        <v>-270</v>
      </c>
      <c r="N105" s="66" t="str">
        <f t="shared" si="60"/>
        <v>L</v>
      </c>
      <c r="O105" s="66">
        <f t="shared" si="54"/>
        <v>3</v>
      </c>
      <c r="P105" s="66">
        <f t="shared" si="61"/>
        <v>3</v>
      </c>
      <c r="Q105" s="66">
        <f t="shared" si="62"/>
        <v>5</v>
      </c>
      <c r="R105" s="106">
        <f t="shared" si="49"/>
        <v>3</v>
      </c>
      <c r="S105" s="106">
        <f t="shared" si="63"/>
        <v>0</v>
      </c>
      <c r="T105" s="154">
        <f t="shared" si="64"/>
        <v>-264</v>
      </c>
      <c r="V105" s="66" t="str">
        <f t="shared" si="65"/>
        <v>W</v>
      </c>
      <c r="W105" s="66">
        <f t="shared" si="78"/>
        <v>2</v>
      </c>
      <c r="X105" s="66">
        <f t="shared" si="79"/>
        <v>6</v>
      </c>
      <c r="Y105" s="66">
        <f t="shared" si="80"/>
        <v>1</v>
      </c>
      <c r="Z105" s="106">
        <f t="shared" si="83"/>
        <v>13</v>
      </c>
      <c r="AA105" s="106">
        <f t="shared" si="66"/>
        <v>48</v>
      </c>
      <c r="AB105" s="154">
        <f t="shared" si="67"/>
        <v>66</v>
      </c>
      <c r="AC105" s="155">
        <f t="shared" si="68"/>
        <v>66</v>
      </c>
      <c r="AE105" s="66" t="str">
        <f t="shared" si="69"/>
        <v>W</v>
      </c>
      <c r="AF105" s="66">
        <f t="shared" si="55"/>
        <v>2</v>
      </c>
      <c r="AG105" s="66">
        <f t="shared" si="81"/>
        <v>3</v>
      </c>
      <c r="AH105" s="66">
        <f t="shared" si="82"/>
        <v>1</v>
      </c>
      <c r="AI105" s="106">
        <f t="shared" si="84"/>
        <v>3</v>
      </c>
      <c r="AJ105" s="106">
        <f t="shared" si="70"/>
        <v>12</v>
      </c>
      <c r="AK105" s="154">
        <f t="shared" si="71"/>
        <v>52</v>
      </c>
      <c r="AL105" s="155">
        <f t="shared" si="72"/>
        <v>58</v>
      </c>
      <c r="AN105" s="66" t="str">
        <f t="shared" si="73"/>
        <v>W</v>
      </c>
      <c r="AO105" s="66">
        <f t="shared" si="56"/>
        <v>2</v>
      </c>
      <c r="AP105" s="66">
        <f t="shared" si="74"/>
        <v>3</v>
      </c>
      <c r="AQ105" s="66">
        <f t="shared" si="75"/>
        <v>5</v>
      </c>
      <c r="AR105" s="106">
        <f t="shared" si="50"/>
        <v>3</v>
      </c>
      <c r="AS105" s="106">
        <f t="shared" si="76"/>
        <v>18</v>
      </c>
      <c r="AT105" s="154">
        <f t="shared" si="77"/>
        <v>-42</v>
      </c>
    </row>
    <row r="106" spans="1:46">
      <c r="A106" s="3">
        <f t="shared" si="57"/>
        <v>96</v>
      </c>
      <c r="B106" s="9">
        <f>Data!B106</f>
        <v>33</v>
      </c>
      <c r="D106" s="73">
        <f t="shared" si="51"/>
        <v>6</v>
      </c>
      <c r="F106" s="66" t="str">
        <f t="shared" si="58"/>
        <v>L</v>
      </c>
      <c r="G106" s="66">
        <f t="shared" si="52"/>
        <v>1</v>
      </c>
      <c r="H106" s="66">
        <f t="shared" si="59"/>
        <v>4</v>
      </c>
      <c r="I106" s="66">
        <f t="shared" si="85"/>
        <v>1</v>
      </c>
      <c r="J106" s="106">
        <f t="shared" si="53"/>
        <v>5</v>
      </c>
      <c r="K106" s="106">
        <f t="shared" si="86"/>
        <v>0</v>
      </c>
      <c r="L106" s="154">
        <f t="shared" si="87"/>
        <v>-275</v>
      </c>
      <c r="N106" s="66" t="str">
        <f t="shared" si="60"/>
        <v>L</v>
      </c>
      <c r="O106" s="66">
        <f t="shared" si="54"/>
        <v>3</v>
      </c>
      <c r="P106" s="66">
        <f t="shared" si="61"/>
        <v>4</v>
      </c>
      <c r="Q106" s="66">
        <f t="shared" si="62"/>
        <v>1</v>
      </c>
      <c r="R106" s="106">
        <f t="shared" si="49"/>
        <v>5</v>
      </c>
      <c r="S106" s="106">
        <f t="shared" si="63"/>
        <v>0</v>
      </c>
      <c r="T106" s="154">
        <f t="shared" si="64"/>
        <v>-269</v>
      </c>
      <c r="V106" s="66" t="str">
        <f t="shared" si="65"/>
        <v>L</v>
      </c>
      <c r="W106" s="66">
        <f t="shared" si="78"/>
        <v>3</v>
      </c>
      <c r="X106" s="66">
        <f t="shared" si="79"/>
        <v>1</v>
      </c>
      <c r="Y106" s="66">
        <f t="shared" si="80"/>
        <v>1</v>
      </c>
      <c r="Z106" s="106">
        <f t="shared" si="83"/>
        <v>1</v>
      </c>
      <c r="AA106" s="106">
        <f t="shared" si="66"/>
        <v>0</v>
      </c>
      <c r="AB106" s="154">
        <f t="shared" si="67"/>
        <v>65</v>
      </c>
      <c r="AC106" s="155">
        <f t="shared" si="68"/>
        <v>66</v>
      </c>
      <c r="AE106" s="66" t="str">
        <f t="shared" si="69"/>
        <v>L</v>
      </c>
      <c r="AF106" s="66">
        <f t="shared" si="55"/>
        <v>6</v>
      </c>
      <c r="AG106" s="66">
        <f t="shared" si="81"/>
        <v>3</v>
      </c>
      <c r="AH106" s="66">
        <f t="shared" si="82"/>
        <v>2</v>
      </c>
      <c r="AI106" s="106">
        <f t="shared" si="84"/>
        <v>3</v>
      </c>
      <c r="AJ106" s="106">
        <f t="shared" si="70"/>
        <v>0</v>
      </c>
      <c r="AK106" s="154">
        <f t="shared" si="71"/>
        <v>49</v>
      </c>
      <c r="AL106" s="155">
        <f t="shared" si="72"/>
        <v>58</v>
      </c>
      <c r="AN106" s="66" t="str">
        <f t="shared" si="73"/>
        <v>L</v>
      </c>
      <c r="AO106" s="66">
        <f t="shared" si="56"/>
        <v>6</v>
      </c>
      <c r="AP106" s="66">
        <f t="shared" si="74"/>
        <v>4</v>
      </c>
      <c r="AQ106" s="66">
        <f t="shared" si="75"/>
        <v>1</v>
      </c>
      <c r="AR106" s="106">
        <f t="shared" si="50"/>
        <v>5</v>
      </c>
      <c r="AS106" s="106">
        <f t="shared" si="76"/>
        <v>0</v>
      </c>
      <c r="AT106" s="154">
        <f t="shared" si="77"/>
        <v>-47</v>
      </c>
    </row>
    <row r="107" spans="1:46">
      <c r="A107" s="3">
        <f t="shared" si="57"/>
        <v>97</v>
      </c>
      <c r="B107" s="9">
        <f>Data!B107</f>
        <v>11</v>
      </c>
      <c r="D107" s="73">
        <f t="shared" si="51"/>
        <v>2</v>
      </c>
      <c r="F107" s="66" t="str">
        <f t="shared" si="58"/>
        <v>L</v>
      </c>
      <c r="G107" s="66">
        <f t="shared" si="52"/>
        <v>1</v>
      </c>
      <c r="H107" s="66">
        <f t="shared" si="59"/>
        <v>4</v>
      </c>
      <c r="I107" s="66">
        <f t="shared" si="85"/>
        <v>2</v>
      </c>
      <c r="J107" s="106">
        <f t="shared" si="53"/>
        <v>5</v>
      </c>
      <c r="K107" s="106">
        <f t="shared" si="86"/>
        <v>0</v>
      </c>
      <c r="L107" s="154">
        <f t="shared" si="87"/>
        <v>-280</v>
      </c>
      <c r="N107" s="66" t="str">
        <f t="shared" si="60"/>
        <v>L</v>
      </c>
      <c r="O107" s="66">
        <f t="shared" si="54"/>
        <v>3</v>
      </c>
      <c r="P107" s="66">
        <f t="shared" si="61"/>
        <v>4</v>
      </c>
      <c r="Q107" s="66">
        <f t="shared" si="62"/>
        <v>2</v>
      </c>
      <c r="R107" s="106">
        <f t="shared" si="49"/>
        <v>5</v>
      </c>
      <c r="S107" s="106">
        <f t="shared" si="63"/>
        <v>0</v>
      </c>
      <c r="T107" s="154">
        <f t="shared" si="64"/>
        <v>-274</v>
      </c>
      <c r="V107" s="66" t="str">
        <f t="shared" si="65"/>
        <v>L</v>
      </c>
      <c r="W107" s="66">
        <f t="shared" si="78"/>
        <v>3</v>
      </c>
      <c r="X107" s="66">
        <f t="shared" si="79"/>
        <v>1</v>
      </c>
      <c r="Y107" s="66">
        <f t="shared" si="80"/>
        <v>2</v>
      </c>
      <c r="Z107" s="106">
        <f t="shared" si="83"/>
        <v>1</v>
      </c>
      <c r="AA107" s="106">
        <f t="shared" si="66"/>
        <v>0</v>
      </c>
      <c r="AB107" s="154">
        <f t="shared" si="67"/>
        <v>64</v>
      </c>
      <c r="AC107" s="155">
        <f t="shared" si="68"/>
        <v>66</v>
      </c>
      <c r="AE107" s="66" t="str">
        <f t="shared" si="69"/>
        <v>L</v>
      </c>
      <c r="AF107" s="66">
        <f t="shared" si="55"/>
        <v>2</v>
      </c>
      <c r="AG107" s="66">
        <f t="shared" si="81"/>
        <v>3</v>
      </c>
      <c r="AH107" s="66">
        <f t="shared" si="82"/>
        <v>3</v>
      </c>
      <c r="AI107" s="106">
        <f t="shared" si="84"/>
        <v>3</v>
      </c>
      <c r="AJ107" s="106">
        <f t="shared" si="70"/>
        <v>0</v>
      </c>
      <c r="AK107" s="154">
        <f t="shared" si="71"/>
        <v>46</v>
      </c>
      <c r="AL107" s="155">
        <f t="shared" si="72"/>
        <v>58</v>
      </c>
      <c r="AN107" s="66" t="str">
        <f t="shared" si="73"/>
        <v>L</v>
      </c>
      <c r="AO107" s="66">
        <f t="shared" si="56"/>
        <v>2</v>
      </c>
      <c r="AP107" s="66">
        <f t="shared" si="74"/>
        <v>4</v>
      </c>
      <c r="AQ107" s="66">
        <f t="shared" si="75"/>
        <v>2</v>
      </c>
      <c r="AR107" s="106">
        <f t="shared" si="50"/>
        <v>5</v>
      </c>
      <c r="AS107" s="106">
        <f t="shared" si="76"/>
        <v>0</v>
      </c>
      <c r="AT107" s="154">
        <f t="shared" si="77"/>
        <v>-52</v>
      </c>
    </row>
    <row r="108" spans="1:46">
      <c r="A108" s="3">
        <f t="shared" si="57"/>
        <v>98</v>
      </c>
      <c r="B108" s="9">
        <f>Data!B108</f>
        <v>4</v>
      </c>
      <c r="D108" s="73">
        <f t="shared" si="51"/>
        <v>1</v>
      </c>
      <c r="F108" s="66" t="str">
        <f t="shared" si="58"/>
        <v>W</v>
      </c>
      <c r="G108" s="66">
        <f t="shared" si="52"/>
        <v>1</v>
      </c>
      <c r="H108" s="66">
        <f t="shared" si="59"/>
        <v>4</v>
      </c>
      <c r="I108" s="66">
        <f t="shared" si="85"/>
        <v>3</v>
      </c>
      <c r="J108" s="106">
        <f t="shared" si="53"/>
        <v>5</v>
      </c>
      <c r="K108" s="106">
        <f t="shared" si="86"/>
        <v>30</v>
      </c>
      <c r="L108" s="154">
        <f t="shared" si="87"/>
        <v>-255</v>
      </c>
      <c r="N108" s="66" t="str">
        <f t="shared" si="60"/>
        <v>L</v>
      </c>
      <c r="O108" s="66">
        <f t="shared" si="54"/>
        <v>3</v>
      </c>
      <c r="P108" s="66">
        <f t="shared" si="61"/>
        <v>4</v>
      </c>
      <c r="Q108" s="66">
        <f t="shared" si="62"/>
        <v>3</v>
      </c>
      <c r="R108" s="106">
        <f t="shared" si="49"/>
        <v>5</v>
      </c>
      <c r="S108" s="106">
        <f t="shared" si="63"/>
        <v>0</v>
      </c>
      <c r="T108" s="154">
        <f t="shared" si="64"/>
        <v>-279</v>
      </c>
      <c r="V108" s="66" t="str">
        <f t="shared" si="65"/>
        <v>L</v>
      </c>
      <c r="W108" s="66">
        <f t="shared" si="78"/>
        <v>3</v>
      </c>
      <c r="X108" s="66">
        <f t="shared" si="79"/>
        <v>1</v>
      </c>
      <c r="Y108" s="66">
        <f t="shared" si="80"/>
        <v>3</v>
      </c>
      <c r="Z108" s="106">
        <f t="shared" si="83"/>
        <v>1</v>
      </c>
      <c r="AA108" s="106">
        <f t="shared" si="66"/>
        <v>0</v>
      </c>
      <c r="AB108" s="154">
        <f t="shared" si="67"/>
        <v>63</v>
      </c>
      <c r="AC108" s="155">
        <f t="shared" si="68"/>
        <v>66</v>
      </c>
      <c r="AE108" s="66" t="str">
        <f t="shared" si="69"/>
        <v>L</v>
      </c>
      <c r="AF108" s="66">
        <f t="shared" si="55"/>
        <v>1</v>
      </c>
      <c r="AG108" s="66">
        <f t="shared" si="81"/>
        <v>3</v>
      </c>
      <c r="AH108" s="66">
        <f t="shared" si="82"/>
        <v>4</v>
      </c>
      <c r="AI108" s="106">
        <f t="shared" si="84"/>
        <v>3</v>
      </c>
      <c r="AJ108" s="106">
        <f t="shared" si="70"/>
        <v>0</v>
      </c>
      <c r="AK108" s="154">
        <f t="shared" si="71"/>
        <v>43</v>
      </c>
      <c r="AL108" s="155">
        <f t="shared" si="72"/>
        <v>58</v>
      </c>
      <c r="AN108" s="66" t="str">
        <f t="shared" si="73"/>
        <v>L</v>
      </c>
      <c r="AO108" s="66">
        <f t="shared" si="56"/>
        <v>1</v>
      </c>
      <c r="AP108" s="66">
        <f t="shared" si="74"/>
        <v>4</v>
      </c>
      <c r="AQ108" s="66">
        <f t="shared" si="75"/>
        <v>3</v>
      </c>
      <c r="AR108" s="106">
        <f t="shared" si="50"/>
        <v>5</v>
      </c>
      <c r="AS108" s="106">
        <f t="shared" si="76"/>
        <v>0</v>
      </c>
      <c r="AT108" s="154">
        <f t="shared" si="77"/>
        <v>-57</v>
      </c>
    </row>
    <row r="109" spans="1:46">
      <c r="A109" s="3">
        <f t="shared" si="57"/>
        <v>99</v>
      </c>
      <c r="B109" s="9">
        <f>Data!B109</f>
        <v>18</v>
      </c>
      <c r="D109" s="73">
        <f t="shared" si="51"/>
        <v>3</v>
      </c>
      <c r="F109" s="66" t="str">
        <f t="shared" si="58"/>
        <v>L</v>
      </c>
      <c r="G109" s="66">
        <f t="shared" si="52"/>
        <v>1</v>
      </c>
      <c r="H109" s="66">
        <f t="shared" si="59"/>
        <v>4</v>
      </c>
      <c r="I109" s="66">
        <f t="shared" si="85"/>
        <v>4</v>
      </c>
      <c r="J109" s="106">
        <f t="shared" si="53"/>
        <v>5</v>
      </c>
      <c r="K109" s="106">
        <f t="shared" si="86"/>
        <v>0</v>
      </c>
      <c r="L109" s="154">
        <f t="shared" si="87"/>
        <v>-260</v>
      </c>
      <c r="N109" s="66" t="str">
        <f t="shared" si="60"/>
        <v>W</v>
      </c>
      <c r="O109" s="66">
        <f t="shared" si="54"/>
        <v>3</v>
      </c>
      <c r="P109" s="66">
        <f t="shared" si="61"/>
        <v>4</v>
      </c>
      <c r="Q109" s="66">
        <f t="shared" si="62"/>
        <v>4</v>
      </c>
      <c r="R109" s="106">
        <f t="shared" si="49"/>
        <v>5</v>
      </c>
      <c r="S109" s="106">
        <f t="shared" si="63"/>
        <v>30</v>
      </c>
      <c r="T109" s="154">
        <f t="shared" si="64"/>
        <v>-254</v>
      </c>
      <c r="V109" s="66" t="str">
        <f t="shared" si="65"/>
        <v>W</v>
      </c>
      <c r="W109" s="66">
        <f t="shared" si="78"/>
        <v>3</v>
      </c>
      <c r="X109" s="66">
        <f t="shared" si="79"/>
        <v>1</v>
      </c>
      <c r="Y109" s="66">
        <f t="shared" si="80"/>
        <v>4</v>
      </c>
      <c r="Z109" s="106">
        <f t="shared" si="83"/>
        <v>1</v>
      </c>
      <c r="AA109" s="106">
        <f t="shared" si="66"/>
        <v>6</v>
      </c>
      <c r="AB109" s="154">
        <f t="shared" si="67"/>
        <v>68</v>
      </c>
      <c r="AC109" s="155">
        <f t="shared" si="68"/>
        <v>68</v>
      </c>
      <c r="AE109" s="66" t="str">
        <f t="shared" si="69"/>
        <v>L</v>
      </c>
      <c r="AF109" s="66">
        <f t="shared" si="55"/>
        <v>3</v>
      </c>
      <c r="AG109" s="66">
        <f t="shared" si="81"/>
        <v>3</v>
      </c>
      <c r="AH109" s="66">
        <f t="shared" si="82"/>
        <v>5</v>
      </c>
      <c r="AI109" s="106">
        <f t="shared" si="84"/>
        <v>3</v>
      </c>
      <c r="AJ109" s="106">
        <f t="shared" si="70"/>
        <v>0</v>
      </c>
      <c r="AK109" s="154">
        <f t="shared" si="71"/>
        <v>40</v>
      </c>
      <c r="AL109" s="155">
        <f t="shared" si="72"/>
        <v>58</v>
      </c>
      <c r="AN109" s="66" t="str">
        <f t="shared" si="73"/>
        <v>L</v>
      </c>
      <c r="AO109" s="66">
        <f t="shared" si="56"/>
        <v>3</v>
      </c>
      <c r="AP109" s="66">
        <f t="shared" si="74"/>
        <v>4</v>
      </c>
      <c r="AQ109" s="66">
        <f t="shared" si="75"/>
        <v>4</v>
      </c>
      <c r="AR109" s="106">
        <f t="shared" si="50"/>
        <v>5</v>
      </c>
      <c r="AS109" s="106">
        <f t="shared" si="76"/>
        <v>0</v>
      </c>
      <c r="AT109" s="154">
        <f t="shared" si="77"/>
        <v>-62</v>
      </c>
    </row>
    <row r="110" spans="1:46">
      <c r="A110" s="3">
        <f t="shared" si="57"/>
        <v>100</v>
      </c>
      <c r="B110" s="9">
        <f>Data!B110</f>
        <v>13</v>
      </c>
      <c r="D110" s="73">
        <f t="shared" si="51"/>
        <v>3</v>
      </c>
      <c r="F110" s="66" t="str">
        <f t="shared" si="58"/>
        <v>L</v>
      </c>
      <c r="G110" s="66">
        <f t="shared" si="52"/>
        <v>1</v>
      </c>
      <c r="H110" s="66">
        <f t="shared" si="59"/>
        <v>4</v>
      </c>
      <c r="I110" s="66">
        <f t="shared" si="85"/>
        <v>5</v>
      </c>
      <c r="J110" s="106">
        <f t="shared" si="53"/>
        <v>5</v>
      </c>
      <c r="K110" s="106">
        <f t="shared" si="86"/>
        <v>0</v>
      </c>
      <c r="L110" s="154">
        <f t="shared" si="87"/>
        <v>-265</v>
      </c>
      <c r="N110" s="66" t="str">
        <f t="shared" si="60"/>
        <v>W</v>
      </c>
      <c r="O110" s="66">
        <f t="shared" si="54"/>
        <v>3</v>
      </c>
      <c r="P110" s="66">
        <f t="shared" si="61"/>
        <v>4</v>
      </c>
      <c r="Q110" s="66">
        <f t="shared" si="62"/>
        <v>5</v>
      </c>
      <c r="R110" s="106">
        <f t="shared" si="49"/>
        <v>5</v>
      </c>
      <c r="S110" s="106">
        <f t="shared" si="63"/>
        <v>30</v>
      </c>
      <c r="T110" s="154">
        <f t="shared" si="64"/>
        <v>-229</v>
      </c>
      <c r="V110" s="66" t="str">
        <f t="shared" si="65"/>
        <v>W</v>
      </c>
      <c r="W110" s="66">
        <f t="shared" si="78"/>
        <v>4</v>
      </c>
      <c r="X110" s="66">
        <f t="shared" si="79"/>
        <v>1</v>
      </c>
      <c r="Y110" s="66">
        <f t="shared" si="80"/>
        <v>1</v>
      </c>
      <c r="Z110" s="106">
        <f t="shared" si="83"/>
        <v>1</v>
      </c>
      <c r="AA110" s="106">
        <f t="shared" si="66"/>
        <v>6</v>
      </c>
      <c r="AB110" s="154">
        <f t="shared" si="67"/>
        <v>73</v>
      </c>
      <c r="AC110" s="155">
        <f t="shared" si="68"/>
        <v>73</v>
      </c>
      <c r="AE110" s="66" t="str">
        <f t="shared" si="69"/>
        <v>W</v>
      </c>
      <c r="AF110" s="66">
        <f t="shared" si="55"/>
        <v>3</v>
      </c>
      <c r="AG110" s="66">
        <f t="shared" si="81"/>
        <v>4</v>
      </c>
      <c r="AH110" s="66">
        <f t="shared" si="82"/>
        <v>1</v>
      </c>
      <c r="AI110" s="106">
        <f t="shared" si="84"/>
        <v>5</v>
      </c>
      <c r="AJ110" s="106">
        <f t="shared" si="70"/>
        <v>18</v>
      </c>
      <c r="AK110" s="154">
        <f t="shared" si="71"/>
        <v>53</v>
      </c>
      <c r="AL110" s="155">
        <f t="shared" si="72"/>
        <v>58</v>
      </c>
      <c r="AN110" s="66" t="str">
        <f t="shared" si="73"/>
        <v>W</v>
      </c>
      <c r="AO110" s="66">
        <f t="shared" si="56"/>
        <v>3</v>
      </c>
      <c r="AP110" s="66">
        <f t="shared" si="74"/>
        <v>4</v>
      </c>
      <c r="AQ110" s="66">
        <f t="shared" si="75"/>
        <v>5</v>
      </c>
      <c r="AR110" s="106">
        <f t="shared" si="50"/>
        <v>5</v>
      </c>
      <c r="AS110" s="106">
        <f t="shared" si="76"/>
        <v>30</v>
      </c>
      <c r="AT110" s="154">
        <f t="shared" si="77"/>
        <v>-37</v>
      </c>
    </row>
    <row r="111" spans="1:46">
      <c r="A111" s="3">
        <f t="shared" si="57"/>
        <v>101</v>
      </c>
      <c r="B111" s="9">
        <f>Data!B111</f>
        <v>17</v>
      </c>
      <c r="D111" s="73">
        <f t="shared" si="51"/>
        <v>3</v>
      </c>
      <c r="F111" s="66" t="str">
        <f t="shared" si="58"/>
        <v>L</v>
      </c>
      <c r="G111" s="66">
        <f t="shared" si="52"/>
        <v>1</v>
      </c>
      <c r="H111" s="66">
        <f t="shared" si="59"/>
        <v>5</v>
      </c>
      <c r="I111" s="66">
        <f t="shared" si="85"/>
        <v>1</v>
      </c>
      <c r="J111" s="106">
        <f t="shared" si="53"/>
        <v>8</v>
      </c>
      <c r="K111" s="106">
        <f t="shared" si="86"/>
        <v>0</v>
      </c>
      <c r="L111" s="154">
        <f t="shared" si="87"/>
        <v>-273</v>
      </c>
      <c r="N111" s="66" t="str">
        <f t="shared" si="60"/>
        <v>W</v>
      </c>
      <c r="O111" s="66">
        <f t="shared" si="54"/>
        <v>3</v>
      </c>
      <c r="P111" s="66">
        <f t="shared" si="61"/>
        <v>5</v>
      </c>
      <c r="Q111" s="66">
        <f t="shared" si="62"/>
        <v>1</v>
      </c>
      <c r="R111" s="106">
        <f t="shared" si="49"/>
        <v>8</v>
      </c>
      <c r="S111" s="106">
        <f t="shared" si="63"/>
        <v>30</v>
      </c>
      <c r="T111" s="154">
        <f t="shared" si="64"/>
        <v>-207</v>
      </c>
      <c r="V111" s="66" t="str">
        <f t="shared" si="65"/>
        <v>L</v>
      </c>
      <c r="W111" s="66">
        <f t="shared" si="78"/>
        <v>5</v>
      </c>
      <c r="X111" s="66">
        <f t="shared" si="79"/>
        <v>1</v>
      </c>
      <c r="Y111" s="66">
        <f t="shared" si="80"/>
        <v>1</v>
      </c>
      <c r="Z111" s="106">
        <f t="shared" si="83"/>
        <v>1</v>
      </c>
      <c r="AA111" s="106">
        <f t="shared" si="66"/>
        <v>0</v>
      </c>
      <c r="AB111" s="154">
        <f t="shared" si="67"/>
        <v>72</v>
      </c>
      <c r="AC111" s="155">
        <f t="shared" si="68"/>
        <v>73</v>
      </c>
      <c r="AE111" s="66" t="str">
        <f t="shared" si="69"/>
        <v>W</v>
      </c>
      <c r="AF111" s="66">
        <f t="shared" si="55"/>
        <v>3</v>
      </c>
      <c r="AG111" s="66">
        <f t="shared" si="81"/>
        <v>4</v>
      </c>
      <c r="AH111" s="66">
        <f t="shared" si="82"/>
        <v>2</v>
      </c>
      <c r="AI111" s="106">
        <f t="shared" si="84"/>
        <v>5</v>
      </c>
      <c r="AJ111" s="106">
        <f t="shared" si="70"/>
        <v>30</v>
      </c>
      <c r="AK111" s="154">
        <f t="shared" si="71"/>
        <v>78</v>
      </c>
      <c r="AL111" s="155">
        <f t="shared" si="72"/>
        <v>78</v>
      </c>
      <c r="AN111" s="66" t="str">
        <f t="shared" si="73"/>
        <v>W</v>
      </c>
      <c r="AO111" s="66">
        <f t="shared" si="56"/>
        <v>3</v>
      </c>
      <c r="AP111" s="66">
        <f t="shared" si="74"/>
        <v>5</v>
      </c>
      <c r="AQ111" s="66">
        <f t="shared" si="75"/>
        <v>1</v>
      </c>
      <c r="AR111" s="106">
        <f t="shared" si="50"/>
        <v>8</v>
      </c>
      <c r="AS111" s="106">
        <f t="shared" si="76"/>
        <v>30</v>
      </c>
      <c r="AT111" s="154">
        <f t="shared" si="77"/>
        <v>-15</v>
      </c>
    </row>
    <row r="112" spans="1:46">
      <c r="A112" s="3">
        <f t="shared" si="57"/>
        <v>102</v>
      </c>
      <c r="B112" s="9">
        <f>Data!B112</f>
        <v>32</v>
      </c>
      <c r="D112" s="73">
        <f t="shared" si="51"/>
        <v>6</v>
      </c>
      <c r="F112" s="66" t="str">
        <f t="shared" si="58"/>
        <v>L</v>
      </c>
      <c r="G112" s="66">
        <f t="shared" si="52"/>
        <v>1</v>
      </c>
      <c r="H112" s="66">
        <f t="shared" si="59"/>
        <v>5</v>
      </c>
      <c r="I112" s="66">
        <f t="shared" si="85"/>
        <v>2</v>
      </c>
      <c r="J112" s="106">
        <f t="shared" si="53"/>
        <v>8</v>
      </c>
      <c r="K112" s="106">
        <f t="shared" si="86"/>
        <v>0</v>
      </c>
      <c r="L112" s="154">
        <f t="shared" si="87"/>
        <v>-281</v>
      </c>
      <c r="N112" s="66" t="str">
        <f t="shared" si="60"/>
        <v>L</v>
      </c>
      <c r="O112" s="66">
        <f t="shared" si="54"/>
        <v>3</v>
      </c>
      <c r="P112" s="66">
        <f t="shared" si="61"/>
        <v>5</v>
      </c>
      <c r="Q112" s="66">
        <f t="shared" si="62"/>
        <v>2</v>
      </c>
      <c r="R112" s="106">
        <f t="shared" si="49"/>
        <v>8</v>
      </c>
      <c r="S112" s="106">
        <f t="shared" si="63"/>
        <v>0</v>
      </c>
      <c r="T112" s="154">
        <f t="shared" si="64"/>
        <v>-215</v>
      </c>
      <c r="V112" s="66" t="str">
        <f t="shared" si="65"/>
        <v>L</v>
      </c>
      <c r="W112" s="66">
        <f t="shared" si="78"/>
        <v>5</v>
      </c>
      <c r="X112" s="66">
        <f t="shared" si="79"/>
        <v>1</v>
      </c>
      <c r="Y112" s="66">
        <f t="shared" si="80"/>
        <v>2</v>
      </c>
      <c r="Z112" s="106">
        <f t="shared" si="83"/>
        <v>1</v>
      </c>
      <c r="AA112" s="106">
        <f t="shared" si="66"/>
        <v>0</v>
      </c>
      <c r="AB112" s="154">
        <f t="shared" si="67"/>
        <v>71</v>
      </c>
      <c r="AC112" s="155">
        <f t="shared" si="68"/>
        <v>73</v>
      </c>
      <c r="AE112" s="66" t="str">
        <f t="shared" si="69"/>
        <v>L</v>
      </c>
      <c r="AF112" s="66">
        <f t="shared" si="55"/>
        <v>6</v>
      </c>
      <c r="AG112" s="66">
        <f t="shared" si="81"/>
        <v>1</v>
      </c>
      <c r="AH112" s="66">
        <f t="shared" si="82"/>
        <v>1</v>
      </c>
      <c r="AI112" s="106">
        <f t="shared" si="84"/>
        <v>1</v>
      </c>
      <c r="AJ112" s="106">
        <f t="shared" si="70"/>
        <v>0</v>
      </c>
      <c r="AK112" s="154">
        <f t="shared" si="71"/>
        <v>77</v>
      </c>
      <c r="AL112" s="155">
        <f t="shared" si="72"/>
        <v>78</v>
      </c>
      <c r="AN112" s="66" t="str">
        <f t="shared" si="73"/>
        <v>L</v>
      </c>
      <c r="AO112" s="66">
        <f t="shared" si="56"/>
        <v>6</v>
      </c>
      <c r="AP112" s="66">
        <f t="shared" si="74"/>
        <v>5</v>
      </c>
      <c r="AQ112" s="66">
        <f t="shared" si="75"/>
        <v>2</v>
      </c>
      <c r="AR112" s="106">
        <f t="shared" si="50"/>
        <v>8</v>
      </c>
      <c r="AS112" s="106">
        <f t="shared" si="76"/>
        <v>0</v>
      </c>
      <c r="AT112" s="154">
        <f t="shared" si="77"/>
        <v>-23</v>
      </c>
    </row>
    <row r="113" spans="1:46">
      <c r="A113" s="3">
        <f t="shared" si="57"/>
        <v>103</v>
      </c>
      <c r="B113" s="9">
        <f>Data!B113</f>
        <v>24</v>
      </c>
      <c r="D113" s="73">
        <f t="shared" si="51"/>
        <v>4</v>
      </c>
      <c r="F113" s="66" t="str">
        <f t="shared" si="58"/>
        <v>L</v>
      </c>
      <c r="G113" s="66">
        <f t="shared" si="52"/>
        <v>1</v>
      </c>
      <c r="H113" s="66">
        <f t="shared" si="59"/>
        <v>5</v>
      </c>
      <c r="I113" s="66">
        <f t="shared" si="85"/>
        <v>3</v>
      </c>
      <c r="J113" s="106">
        <f t="shared" si="53"/>
        <v>8</v>
      </c>
      <c r="K113" s="106">
        <f t="shared" si="86"/>
        <v>0</v>
      </c>
      <c r="L113" s="154">
        <f t="shared" si="87"/>
        <v>-289</v>
      </c>
      <c r="N113" s="66" t="str">
        <f t="shared" si="60"/>
        <v>L</v>
      </c>
      <c r="O113" s="66">
        <f t="shared" si="54"/>
        <v>3</v>
      </c>
      <c r="P113" s="66">
        <f t="shared" si="61"/>
        <v>5</v>
      </c>
      <c r="Q113" s="66">
        <f t="shared" si="62"/>
        <v>3</v>
      </c>
      <c r="R113" s="106">
        <f t="shared" si="49"/>
        <v>8</v>
      </c>
      <c r="S113" s="106">
        <f t="shared" si="63"/>
        <v>0</v>
      </c>
      <c r="T113" s="154">
        <f t="shared" si="64"/>
        <v>-223</v>
      </c>
      <c r="V113" s="66" t="str">
        <f t="shared" si="65"/>
        <v>L</v>
      </c>
      <c r="W113" s="66">
        <f t="shared" si="78"/>
        <v>5</v>
      </c>
      <c r="X113" s="66">
        <f t="shared" si="79"/>
        <v>1</v>
      </c>
      <c r="Y113" s="66">
        <f t="shared" si="80"/>
        <v>3</v>
      </c>
      <c r="Z113" s="106">
        <f t="shared" si="83"/>
        <v>1</v>
      </c>
      <c r="AA113" s="106">
        <f t="shared" si="66"/>
        <v>0</v>
      </c>
      <c r="AB113" s="154">
        <f t="shared" si="67"/>
        <v>70</v>
      </c>
      <c r="AC113" s="155">
        <f t="shared" si="68"/>
        <v>73</v>
      </c>
      <c r="AE113" s="66" t="str">
        <f t="shared" si="69"/>
        <v>L</v>
      </c>
      <c r="AF113" s="66">
        <f t="shared" si="55"/>
        <v>4</v>
      </c>
      <c r="AG113" s="66">
        <f t="shared" si="81"/>
        <v>1</v>
      </c>
      <c r="AH113" s="66">
        <f t="shared" si="82"/>
        <v>2</v>
      </c>
      <c r="AI113" s="106">
        <f t="shared" si="84"/>
        <v>1</v>
      </c>
      <c r="AJ113" s="106">
        <f t="shared" si="70"/>
        <v>0</v>
      </c>
      <c r="AK113" s="154">
        <f t="shared" si="71"/>
        <v>76</v>
      </c>
      <c r="AL113" s="155">
        <f t="shared" si="72"/>
        <v>78</v>
      </c>
      <c r="AN113" s="66" t="str">
        <f t="shared" si="73"/>
        <v>L</v>
      </c>
      <c r="AO113" s="66">
        <f t="shared" si="56"/>
        <v>4</v>
      </c>
      <c r="AP113" s="66">
        <f t="shared" si="74"/>
        <v>5</v>
      </c>
      <c r="AQ113" s="66">
        <f t="shared" si="75"/>
        <v>3</v>
      </c>
      <c r="AR113" s="106">
        <f t="shared" si="50"/>
        <v>8</v>
      </c>
      <c r="AS113" s="106">
        <f t="shared" si="76"/>
        <v>0</v>
      </c>
      <c r="AT113" s="154">
        <f t="shared" si="77"/>
        <v>-31</v>
      </c>
    </row>
    <row r="114" spans="1:46">
      <c r="A114" s="3">
        <f t="shared" si="57"/>
        <v>104</v>
      </c>
      <c r="B114" s="9">
        <f>Data!B114</f>
        <v>19</v>
      </c>
      <c r="D114" s="73">
        <f t="shared" si="51"/>
        <v>4</v>
      </c>
      <c r="F114" s="66" t="str">
        <f t="shared" si="58"/>
        <v>L</v>
      </c>
      <c r="G114" s="66">
        <f t="shared" si="52"/>
        <v>1</v>
      </c>
      <c r="H114" s="66">
        <f t="shared" si="59"/>
        <v>5</v>
      </c>
      <c r="I114" s="66">
        <f t="shared" si="85"/>
        <v>4</v>
      </c>
      <c r="J114" s="106">
        <f t="shared" si="53"/>
        <v>8</v>
      </c>
      <c r="K114" s="106">
        <f t="shared" si="86"/>
        <v>0</v>
      </c>
      <c r="L114" s="154">
        <f t="shared" si="87"/>
        <v>-297</v>
      </c>
      <c r="N114" s="66" t="str">
        <f t="shared" si="60"/>
        <v>L</v>
      </c>
      <c r="O114" s="66">
        <f t="shared" si="54"/>
        <v>3</v>
      </c>
      <c r="P114" s="66">
        <f t="shared" si="61"/>
        <v>5</v>
      </c>
      <c r="Q114" s="66">
        <f t="shared" si="62"/>
        <v>4</v>
      </c>
      <c r="R114" s="106">
        <f t="shared" si="49"/>
        <v>8</v>
      </c>
      <c r="S114" s="106">
        <f t="shared" si="63"/>
        <v>0</v>
      </c>
      <c r="T114" s="154">
        <f t="shared" si="64"/>
        <v>-231</v>
      </c>
      <c r="V114" s="66" t="str">
        <f t="shared" si="65"/>
        <v>L</v>
      </c>
      <c r="W114" s="66">
        <f t="shared" si="78"/>
        <v>5</v>
      </c>
      <c r="X114" s="66">
        <f t="shared" si="79"/>
        <v>1</v>
      </c>
      <c r="Y114" s="66">
        <f t="shared" si="80"/>
        <v>4</v>
      </c>
      <c r="Z114" s="106">
        <f t="shared" si="83"/>
        <v>1</v>
      </c>
      <c r="AA114" s="106">
        <f t="shared" si="66"/>
        <v>0</v>
      </c>
      <c r="AB114" s="154">
        <f t="shared" si="67"/>
        <v>69</v>
      </c>
      <c r="AC114" s="155">
        <f t="shared" si="68"/>
        <v>73</v>
      </c>
      <c r="AE114" s="66" t="str">
        <f t="shared" si="69"/>
        <v>W</v>
      </c>
      <c r="AF114" s="66">
        <f t="shared" si="55"/>
        <v>4</v>
      </c>
      <c r="AG114" s="66">
        <f t="shared" si="81"/>
        <v>1</v>
      </c>
      <c r="AH114" s="66">
        <f t="shared" si="82"/>
        <v>3</v>
      </c>
      <c r="AI114" s="106">
        <f t="shared" si="84"/>
        <v>1</v>
      </c>
      <c r="AJ114" s="106">
        <f t="shared" si="70"/>
        <v>6</v>
      </c>
      <c r="AK114" s="154">
        <f t="shared" si="71"/>
        <v>81</v>
      </c>
      <c r="AL114" s="155">
        <f t="shared" si="72"/>
        <v>81</v>
      </c>
      <c r="AN114" s="66" t="str">
        <f t="shared" si="73"/>
        <v>W</v>
      </c>
      <c r="AO114" s="66">
        <f t="shared" si="56"/>
        <v>4</v>
      </c>
      <c r="AP114" s="66">
        <f t="shared" si="74"/>
        <v>5</v>
      </c>
      <c r="AQ114" s="66">
        <f t="shared" si="75"/>
        <v>4</v>
      </c>
      <c r="AR114" s="106">
        <f t="shared" si="50"/>
        <v>8</v>
      </c>
      <c r="AS114" s="106">
        <f t="shared" si="76"/>
        <v>48</v>
      </c>
      <c r="AT114" s="154">
        <f t="shared" si="77"/>
        <v>9</v>
      </c>
    </row>
    <row r="115" spans="1:46">
      <c r="A115" s="3">
        <f t="shared" si="57"/>
        <v>105</v>
      </c>
      <c r="B115" s="9">
        <f>Data!B115</f>
        <v>26</v>
      </c>
      <c r="D115" s="73">
        <f t="shared" si="51"/>
        <v>5</v>
      </c>
      <c r="F115" s="66" t="str">
        <f t="shared" si="58"/>
        <v>L</v>
      </c>
      <c r="G115" s="66">
        <f t="shared" si="52"/>
        <v>1</v>
      </c>
      <c r="H115" s="66">
        <f t="shared" si="59"/>
        <v>5</v>
      </c>
      <c r="I115" s="66">
        <f t="shared" si="85"/>
        <v>5</v>
      </c>
      <c r="J115" s="106">
        <f t="shared" si="53"/>
        <v>8</v>
      </c>
      <c r="K115" s="106">
        <f t="shared" si="86"/>
        <v>0</v>
      </c>
      <c r="L115" s="154">
        <f t="shared" si="87"/>
        <v>-305</v>
      </c>
      <c r="N115" s="66" t="str">
        <f t="shared" si="60"/>
        <v>L</v>
      </c>
      <c r="O115" s="66">
        <f t="shared" si="54"/>
        <v>3</v>
      </c>
      <c r="P115" s="66">
        <f t="shared" si="61"/>
        <v>5</v>
      </c>
      <c r="Q115" s="66">
        <f t="shared" si="62"/>
        <v>5</v>
      </c>
      <c r="R115" s="106">
        <f t="shared" si="49"/>
        <v>8</v>
      </c>
      <c r="S115" s="106">
        <f t="shared" si="63"/>
        <v>0</v>
      </c>
      <c r="T115" s="154">
        <f t="shared" si="64"/>
        <v>-239</v>
      </c>
      <c r="V115" s="66" t="str">
        <f t="shared" si="65"/>
        <v>W</v>
      </c>
      <c r="W115" s="66">
        <f t="shared" si="78"/>
        <v>5</v>
      </c>
      <c r="X115" s="66">
        <f t="shared" si="79"/>
        <v>1</v>
      </c>
      <c r="Y115" s="66">
        <f t="shared" si="80"/>
        <v>5</v>
      </c>
      <c r="Z115" s="106">
        <f t="shared" si="83"/>
        <v>1</v>
      </c>
      <c r="AA115" s="106">
        <f t="shared" si="66"/>
        <v>6</v>
      </c>
      <c r="AB115" s="154">
        <f t="shared" si="67"/>
        <v>74</v>
      </c>
      <c r="AC115" s="155">
        <f t="shared" si="68"/>
        <v>74</v>
      </c>
      <c r="AE115" s="66" t="str">
        <f t="shared" si="69"/>
        <v>L</v>
      </c>
      <c r="AF115" s="66">
        <f t="shared" si="55"/>
        <v>5</v>
      </c>
      <c r="AG115" s="66">
        <f t="shared" si="81"/>
        <v>1</v>
      </c>
      <c r="AH115" s="66">
        <f t="shared" si="82"/>
        <v>1</v>
      </c>
      <c r="AI115" s="106">
        <f t="shared" si="84"/>
        <v>1</v>
      </c>
      <c r="AJ115" s="106">
        <f t="shared" si="70"/>
        <v>0</v>
      </c>
      <c r="AK115" s="154">
        <f t="shared" si="71"/>
        <v>80</v>
      </c>
      <c r="AL115" s="155">
        <f t="shared" si="72"/>
        <v>81</v>
      </c>
      <c r="AN115" s="66" t="str">
        <f t="shared" si="73"/>
        <v>L</v>
      </c>
      <c r="AO115" s="66">
        <f t="shared" si="56"/>
        <v>5</v>
      </c>
      <c r="AP115" s="66">
        <f t="shared" si="74"/>
        <v>5</v>
      </c>
      <c r="AQ115" s="66">
        <f t="shared" si="75"/>
        <v>5</v>
      </c>
      <c r="AR115" s="106">
        <f t="shared" si="50"/>
        <v>8</v>
      </c>
      <c r="AS115" s="106">
        <f t="shared" si="76"/>
        <v>0</v>
      </c>
      <c r="AT115" s="154">
        <f t="shared" si="77"/>
        <v>1</v>
      </c>
    </row>
    <row r="116" spans="1:46">
      <c r="A116" s="3">
        <f t="shared" si="57"/>
        <v>106</v>
      </c>
      <c r="B116" s="9">
        <f>Data!B116</f>
        <v>26</v>
      </c>
      <c r="D116" s="73">
        <f t="shared" si="51"/>
        <v>5</v>
      </c>
      <c r="F116" s="66" t="str">
        <f t="shared" si="58"/>
        <v>L</v>
      </c>
      <c r="G116" s="66">
        <f t="shared" si="52"/>
        <v>1</v>
      </c>
      <c r="H116" s="66">
        <f t="shared" si="59"/>
        <v>6</v>
      </c>
      <c r="I116" s="66">
        <f t="shared" si="85"/>
        <v>1</v>
      </c>
      <c r="J116" s="106">
        <f t="shared" si="53"/>
        <v>13</v>
      </c>
      <c r="K116" s="106">
        <f t="shared" si="86"/>
        <v>0</v>
      </c>
      <c r="L116" s="154">
        <f t="shared" si="87"/>
        <v>-318</v>
      </c>
      <c r="N116" s="66" t="str">
        <f t="shared" si="60"/>
        <v>L</v>
      </c>
      <c r="O116" s="66">
        <f t="shared" si="54"/>
        <v>3</v>
      </c>
      <c r="P116" s="66">
        <f t="shared" si="61"/>
        <v>6</v>
      </c>
      <c r="Q116" s="66">
        <f t="shared" si="62"/>
        <v>1</v>
      </c>
      <c r="R116" s="106">
        <f t="shared" si="49"/>
        <v>13</v>
      </c>
      <c r="S116" s="106">
        <f t="shared" si="63"/>
        <v>0</v>
      </c>
      <c r="T116" s="154">
        <f t="shared" si="64"/>
        <v>-252</v>
      </c>
      <c r="V116" s="66" t="str">
        <f t="shared" si="65"/>
        <v>W</v>
      </c>
      <c r="W116" s="66">
        <f t="shared" si="78"/>
        <v>6</v>
      </c>
      <c r="X116" s="66">
        <f t="shared" si="79"/>
        <v>1</v>
      </c>
      <c r="Y116" s="66">
        <f t="shared" si="80"/>
        <v>1</v>
      </c>
      <c r="Z116" s="106">
        <f t="shared" si="83"/>
        <v>1</v>
      </c>
      <c r="AA116" s="106">
        <f t="shared" si="66"/>
        <v>6</v>
      </c>
      <c r="AB116" s="154">
        <f t="shared" si="67"/>
        <v>79</v>
      </c>
      <c r="AC116" s="155">
        <f t="shared" si="68"/>
        <v>79</v>
      </c>
      <c r="AE116" s="66" t="str">
        <f t="shared" si="69"/>
        <v>W</v>
      </c>
      <c r="AF116" s="66">
        <f t="shared" si="55"/>
        <v>5</v>
      </c>
      <c r="AG116" s="66">
        <f t="shared" si="81"/>
        <v>1</v>
      </c>
      <c r="AH116" s="66">
        <f t="shared" si="82"/>
        <v>2</v>
      </c>
      <c r="AI116" s="106">
        <f t="shared" si="84"/>
        <v>1</v>
      </c>
      <c r="AJ116" s="106">
        <f t="shared" si="70"/>
        <v>6</v>
      </c>
      <c r="AK116" s="154">
        <f t="shared" si="71"/>
        <v>85</v>
      </c>
      <c r="AL116" s="155">
        <f t="shared" si="72"/>
        <v>85</v>
      </c>
      <c r="AN116" s="66" t="str">
        <f t="shared" si="73"/>
        <v>W</v>
      </c>
      <c r="AO116" s="66">
        <f t="shared" si="56"/>
        <v>5</v>
      </c>
      <c r="AP116" s="66">
        <f t="shared" si="74"/>
        <v>6</v>
      </c>
      <c r="AQ116" s="66">
        <f t="shared" si="75"/>
        <v>1</v>
      </c>
      <c r="AR116" s="106">
        <f t="shared" si="50"/>
        <v>13</v>
      </c>
      <c r="AS116" s="106">
        <f t="shared" si="76"/>
        <v>48</v>
      </c>
      <c r="AT116" s="154">
        <f t="shared" si="77"/>
        <v>36</v>
      </c>
    </row>
    <row r="117" spans="1:46">
      <c r="A117" s="3">
        <f t="shared" si="57"/>
        <v>107</v>
      </c>
      <c r="B117" s="9">
        <f>Data!B117</f>
        <v>32</v>
      </c>
      <c r="D117" s="73">
        <f t="shared" si="51"/>
        <v>6</v>
      </c>
      <c r="F117" s="66" t="str">
        <f t="shared" si="58"/>
        <v>L</v>
      </c>
      <c r="G117" s="66">
        <f t="shared" si="52"/>
        <v>1</v>
      </c>
      <c r="H117" s="66">
        <f t="shared" si="59"/>
        <v>6</v>
      </c>
      <c r="I117" s="66">
        <f t="shared" si="85"/>
        <v>2</v>
      </c>
      <c r="J117" s="106">
        <f t="shared" si="53"/>
        <v>13</v>
      </c>
      <c r="K117" s="106">
        <f t="shared" si="86"/>
        <v>0</v>
      </c>
      <c r="L117" s="154">
        <f t="shared" si="87"/>
        <v>-331</v>
      </c>
      <c r="N117" s="66" t="str">
        <f t="shared" si="60"/>
        <v>L</v>
      </c>
      <c r="O117" s="66">
        <f t="shared" si="54"/>
        <v>3</v>
      </c>
      <c r="P117" s="66">
        <f t="shared" si="61"/>
        <v>6</v>
      </c>
      <c r="Q117" s="66">
        <f t="shared" si="62"/>
        <v>2</v>
      </c>
      <c r="R117" s="106">
        <f t="shared" si="49"/>
        <v>13</v>
      </c>
      <c r="S117" s="106">
        <f t="shared" si="63"/>
        <v>0</v>
      </c>
      <c r="T117" s="154">
        <f t="shared" si="64"/>
        <v>-265</v>
      </c>
      <c r="V117" s="66" t="str">
        <f t="shared" si="65"/>
        <v>W</v>
      </c>
      <c r="W117" s="66">
        <f t="shared" si="78"/>
        <v>1</v>
      </c>
      <c r="X117" s="66">
        <f t="shared" si="79"/>
        <v>1</v>
      </c>
      <c r="Y117" s="66">
        <f t="shared" si="80"/>
        <v>1</v>
      </c>
      <c r="Z117" s="106">
        <f t="shared" si="83"/>
        <v>1</v>
      </c>
      <c r="AA117" s="106">
        <f t="shared" si="66"/>
        <v>6</v>
      </c>
      <c r="AB117" s="154">
        <f t="shared" si="67"/>
        <v>84</v>
      </c>
      <c r="AC117" s="155">
        <f t="shared" si="68"/>
        <v>84</v>
      </c>
      <c r="AE117" s="66" t="str">
        <f t="shared" si="69"/>
        <v>L</v>
      </c>
      <c r="AF117" s="66">
        <f t="shared" si="55"/>
        <v>6</v>
      </c>
      <c r="AG117" s="66">
        <f t="shared" si="81"/>
        <v>1</v>
      </c>
      <c r="AH117" s="66">
        <f t="shared" si="82"/>
        <v>1</v>
      </c>
      <c r="AI117" s="106">
        <f t="shared" si="84"/>
        <v>1</v>
      </c>
      <c r="AJ117" s="106">
        <f t="shared" si="70"/>
        <v>0</v>
      </c>
      <c r="AK117" s="154">
        <f t="shared" si="71"/>
        <v>84</v>
      </c>
      <c r="AL117" s="155">
        <f t="shared" si="72"/>
        <v>85</v>
      </c>
      <c r="AN117" s="66" t="str">
        <f t="shared" si="73"/>
        <v>L</v>
      </c>
      <c r="AO117" s="66">
        <f t="shared" si="56"/>
        <v>6</v>
      </c>
      <c r="AP117" s="66">
        <f t="shared" si="74"/>
        <v>6</v>
      </c>
      <c r="AQ117" s="66">
        <f t="shared" si="75"/>
        <v>2</v>
      </c>
      <c r="AR117" s="106">
        <f t="shared" si="50"/>
        <v>13</v>
      </c>
      <c r="AS117" s="106">
        <f t="shared" si="76"/>
        <v>0</v>
      </c>
      <c r="AT117" s="154">
        <f t="shared" si="77"/>
        <v>23</v>
      </c>
    </row>
    <row r="118" spans="1:46">
      <c r="A118" s="3">
        <f t="shared" si="57"/>
        <v>108</v>
      </c>
      <c r="B118" s="9">
        <f>Data!B118</f>
        <v>0</v>
      </c>
      <c r="D118" s="73">
        <f t="shared" si="51"/>
        <v>0</v>
      </c>
      <c r="F118" s="66" t="str">
        <f t="shared" si="58"/>
        <v>L</v>
      </c>
      <c r="G118" s="66">
        <f t="shared" si="52"/>
        <v>1</v>
      </c>
      <c r="H118" s="66">
        <f t="shared" si="59"/>
        <v>6</v>
      </c>
      <c r="I118" s="66">
        <f t="shared" si="85"/>
        <v>3</v>
      </c>
      <c r="J118" s="106">
        <f t="shared" si="53"/>
        <v>13</v>
      </c>
      <c r="K118" s="106">
        <f t="shared" si="86"/>
        <v>0</v>
      </c>
      <c r="L118" s="154">
        <f t="shared" si="87"/>
        <v>-344</v>
      </c>
      <c r="N118" s="66" t="str">
        <f t="shared" si="60"/>
        <v>L</v>
      </c>
      <c r="O118" s="66">
        <f t="shared" si="54"/>
        <v>3</v>
      </c>
      <c r="P118" s="66">
        <f t="shared" si="61"/>
        <v>6</v>
      </c>
      <c r="Q118" s="66">
        <f t="shared" si="62"/>
        <v>3</v>
      </c>
      <c r="R118" s="106">
        <f t="shared" si="49"/>
        <v>13</v>
      </c>
      <c r="S118" s="106">
        <f t="shared" si="63"/>
        <v>0</v>
      </c>
      <c r="T118" s="154">
        <f t="shared" si="64"/>
        <v>-278</v>
      </c>
      <c r="V118" s="66" t="str">
        <f t="shared" si="65"/>
        <v>L</v>
      </c>
      <c r="W118" s="66">
        <f t="shared" si="78"/>
        <v>2</v>
      </c>
      <c r="X118" s="66">
        <f t="shared" si="79"/>
        <v>1</v>
      </c>
      <c r="Y118" s="66">
        <f t="shared" si="80"/>
        <v>1</v>
      </c>
      <c r="Z118" s="106">
        <f t="shared" si="83"/>
        <v>1</v>
      </c>
      <c r="AA118" s="106">
        <f t="shared" si="66"/>
        <v>0</v>
      </c>
      <c r="AB118" s="154">
        <f t="shared" si="67"/>
        <v>83</v>
      </c>
      <c r="AC118" s="155">
        <f t="shared" si="68"/>
        <v>84</v>
      </c>
      <c r="AE118" s="66" t="str">
        <f t="shared" si="69"/>
        <v>L</v>
      </c>
      <c r="AF118" s="66">
        <f t="shared" si="55"/>
        <v>6</v>
      </c>
      <c r="AG118" s="66">
        <f t="shared" si="81"/>
        <v>1</v>
      </c>
      <c r="AH118" s="66">
        <f t="shared" si="82"/>
        <v>2</v>
      </c>
      <c r="AI118" s="106">
        <f t="shared" si="84"/>
        <v>1</v>
      </c>
      <c r="AJ118" s="106">
        <f t="shared" si="70"/>
        <v>0</v>
      </c>
      <c r="AK118" s="154">
        <f t="shared" si="71"/>
        <v>83</v>
      </c>
      <c r="AL118" s="155">
        <f t="shared" si="72"/>
        <v>85</v>
      </c>
      <c r="AN118" s="66" t="str">
        <f t="shared" si="73"/>
        <v>L</v>
      </c>
      <c r="AO118" s="66">
        <f t="shared" si="56"/>
        <v>6</v>
      </c>
      <c r="AP118" s="66">
        <f t="shared" si="74"/>
        <v>6</v>
      </c>
      <c r="AQ118" s="66">
        <f t="shared" si="75"/>
        <v>3</v>
      </c>
      <c r="AR118" s="106">
        <f t="shared" si="50"/>
        <v>13</v>
      </c>
      <c r="AS118" s="106">
        <f t="shared" si="76"/>
        <v>0</v>
      </c>
      <c r="AT118" s="154">
        <f t="shared" si="77"/>
        <v>10</v>
      </c>
    </row>
    <row r="119" spans="1:46">
      <c r="A119" s="3">
        <f t="shared" si="57"/>
        <v>109</v>
      </c>
      <c r="B119" s="9">
        <f>Data!B119</f>
        <v>10</v>
      </c>
      <c r="D119" s="73">
        <f t="shared" si="51"/>
        <v>2</v>
      </c>
      <c r="F119" s="66" t="str">
        <f t="shared" si="58"/>
        <v>L</v>
      </c>
      <c r="G119" s="66">
        <f t="shared" si="52"/>
        <v>1</v>
      </c>
      <c r="H119" s="66">
        <f t="shared" si="59"/>
        <v>6</v>
      </c>
      <c r="I119" s="66">
        <f t="shared" si="85"/>
        <v>4</v>
      </c>
      <c r="J119" s="106">
        <f t="shared" si="53"/>
        <v>13</v>
      </c>
      <c r="K119" s="106">
        <f t="shared" si="86"/>
        <v>0</v>
      </c>
      <c r="L119" s="154">
        <f t="shared" si="87"/>
        <v>-357</v>
      </c>
      <c r="N119" s="66" t="str">
        <f t="shared" si="60"/>
        <v>L</v>
      </c>
      <c r="O119" s="66">
        <f t="shared" si="54"/>
        <v>3</v>
      </c>
      <c r="P119" s="66">
        <f t="shared" si="61"/>
        <v>6</v>
      </c>
      <c r="Q119" s="66">
        <f t="shared" si="62"/>
        <v>4</v>
      </c>
      <c r="R119" s="106">
        <f t="shared" si="49"/>
        <v>13</v>
      </c>
      <c r="S119" s="106">
        <f t="shared" si="63"/>
        <v>0</v>
      </c>
      <c r="T119" s="154">
        <f t="shared" si="64"/>
        <v>-291</v>
      </c>
      <c r="V119" s="66" t="str">
        <f t="shared" si="65"/>
        <v>W</v>
      </c>
      <c r="W119" s="66">
        <f t="shared" si="78"/>
        <v>2</v>
      </c>
      <c r="X119" s="66">
        <f t="shared" si="79"/>
        <v>1</v>
      </c>
      <c r="Y119" s="66">
        <f t="shared" si="80"/>
        <v>2</v>
      </c>
      <c r="Z119" s="106">
        <f t="shared" si="83"/>
        <v>1</v>
      </c>
      <c r="AA119" s="106">
        <f t="shared" si="66"/>
        <v>6</v>
      </c>
      <c r="AB119" s="154">
        <f t="shared" si="67"/>
        <v>88</v>
      </c>
      <c r="AC119" s="155">
        <f t="shared" si="68"/>
        <v>88</v>
      </c>
      <c r="AE119" s="66" t="str">
        <f t="shared" si="69"/>
        <v>L</v>
      </c>
      <c r="AF119" s="66">
        <f t="shared" si="55"/>
        <v>2</v>
      </c>
      <c r="AG119" s="66">
        <f t="shared" si="81"/>
        <v>1</v>
      </c>
      <c r="AH119" s="66">
        <f t="shared" si="82"/>
        <v>3</v>
      </c>
      <c r="AI119" s="106">
        <f t="shared" si="84"/>
        <v>1</v>
      </c>
      <c r="AJ119" s="106">
        <f t="shared" si="70"/>
        <v>0</v>
      </c>
      <c r="AK119" s="154">
        <f t="shared" si="71"/>
        <v>82</v>
      </c>
      <c r="AL119" s="155">
        <f t="shared" si="72"/>
        <v>85</v>
      </c>
      <c r="AN119" s="66" t="str">
        <f t="shared" si="73"/>
        <v>L</v>
      </c>
      <c r="AO119" s="66">
        <f t="shared" si="56"/>
        <v>2</v>
      </c>
      <c r="AP119" s="66">
        <f t="shared" si="74"/>
        <v>6</v>
      </c>
      <c r="AQ119" s="66">
        <f t="shared" si="75"/>
        <v>4</v>
      </c>
      <c r="AR119" s="106">
        <f t="shared" si="50"/>
        <v>13</v>
      </c>
      <c r="AS119" s="106">
        <f t="shared" si="76"/>
        <v>0</v>
      </c>
      <c r="AT119" s="154">
        <f t="shared" si="77"/>
        <v>-3</v>
      </c>
    </row>
    <row r="120" spans="1:46">
      <c r="A120" s="3">
        <f t="shared" si="57"/>
        <v>110</v>
      </c>
      <c r="B120" s="9">
        <f>Data!B120</f>
        <v>22</v>
      </c>
      <c r="D120" s="73">
        <f t="shared" si="51"/>
        <v>4</v>
      </c>
      <c r="F120" s="66" t="str">
        <f t="shared" si="58"/>
        <v>L</v>
      </c>
      <c r="G120" s="66">
        <f t="shared" si="52"/>
        <v>1</v>
      </c>
      <c r="H120" s="66">
        <f t="shared" si="59"/>
        <v>6</v>
      </c>
      <c r="I120" s="66">
        <f t="shared" si="85"/>
        <v>5</v>
      </c>
      <c r="J120" s="106">
        <f t="shared" si="53"/>
        <v>13</v>
      </c>
      <c r="K120" s="106">
        <f t="shared" si="86"/>
        <v>0</v>
      </c>
      <c r="L120" s="154">
        <f t="shared" si="87"/>
        <v>-370</v>
      </c>
      <c r="N120" s="66" t="str">
        <f t="shared" si="60"/>
        <v>L</v>
      </c>
      <c r="O120" s="66">
        <f t="shared" si="54"/>
        <v>3</v>
      </c>
      <c r="P120" s="66">
        <f t="shared" si="61"/>
        <v>6</v>
      </c>
      <c r="Q120" s="66">
        <f t="shared" si="62"/>
        <v>5</v>
      </c>
      <c r="R120" s="106">
        <f t="shared" si="49"/>
        <v>13</v>
      </c>
      <c r="S120" s="106">
        <f t="shared" si="63"/>
        <v>0</v>
      </c>
      <c r="T120" s="154">
        <f t="shared" si="64"/>
        <v>-304</v>
      </c>
      <c r="V120" s="66" t="str">
        <f t="shared" si="65"/>
        <v>L</v>
      </c>
      <c r="W120" s="66">
        <f t="shared" si="78"/>
        <v>3</v>
      </c>
      <c r="X120" s="66">
        <f t="shared" si="79"/>
        <v>1</v>
      </c>
      <c r="Y120" s="66">
        <f t="shared" si="80"/>
        <v>1</v>
      </c>
      <c r="Z120" s="106">
        <f t="shared" si="83"/>
        <v>1</v>
      </c>
      <c r="AA120" s="106">
        <f t="shared" si="66"/>
        <v>0</v>
      </c>
      <c r="AB120" s="154">
        <f t="shared" si="67"/>
        <v>87</v>
      </c>
      <c r="AC120" s="155">
        <f t="shared" si="68"/>
        <v>88</v>
      </c>
      <c r="AE120" s="66" t="str">
        <f t="shared" si="69"/>
        <v>L</v>
      </c>
      <c r="AF120" s="66">
        <f t="shared" si="55"/>
        <v>4</v>
      </c>
      <c r="AG120" s="66">
        <f t="shared" si="81"/>
        <v>1</v>
      </c>
      <c r="AH120" s="66">
        <f t="shared" si="82"/>
        <v>4</v>
      </c>
      <c r="AI120" s="106">
        <f t="shared" si="84"/>
        <v>1</v>
      </c>
      <c r="AJ120" s="106">
        <f t="shared" si="70"/>
        <v>0</v>
      </c>
      <c r="AK120" s="154">
        <f t="shared" si="71"/>
        <v>81</v>
      </c>
      <c r="AL120" s="155">
        <f t="shared" si="72"/>
        <v>85</v>
      </c>
      <c r="AN120" s="66" t="str">
        <f t="shared" si="73"/>
        <v>L</v>
      </c>
      <c r="AO120" s="66">
        <f t="shared" si="56"/>
        <v>4</v>
      </c>
      <c r="AP120" s="66">
        <f t="shared" si="74"/>
        <v>6</v>
      </c>
      <c r="AQ120" s="66">
        <f t="shared" si="75"/>
        <v>5</v>
      </c>
      <c r="AR120" s="106">
        <f t="shared" si="50"/>
        <v>13</v>
      </c>
      <c r="AS120" s="106">
        <f t="shared" si="76"/>
        <v>0</v>
      </c>
      <c r="AT120" s="154">
        <f t="shared" si="77"/>
        <v>-16</v>
      </c>
    </row>
    <row r="121" spans="1:46">
      <c r="A121" s="3">
        <f t="shared" si="57"/>
        <v>111</v>
      </c>
      <c r="B121" s="9">
        <f>Data!B121</f>
        <v>2</v>
      </c>
      <c r="D121" s="73">
        <f t="shared" si="51"/>
        <v>1</v>
      </c>
      <c r="F121" s="66" t="str">
        <f t="shared" si="58"/>
        <v>W</v>
      </c>
      <c r="G121" s="66">
        <f t="shared" si="52"/>
        <v>1</v>
      </c>
      <c r="H121" s="66">
        <f t="shared" si="59"/>
        <v>7</v>
      </c>
      <c r="I121" s="66">
        <f t="shared" si="85"/>
        <v>1</v>
      </c>
      <c r="J121" s="106">
        <f t="shared" si="53"/>
        <v>21</v>
      </c>
      <c r="K121" s="106">
        <f t="shared" si="86"/>
        <v>78</v>
      </c>
      <c r="L121" s="154">
        <f t="shared" si="87"/>
        <v>-313</v>
      </c>
      <c r="N121" s="66" t="str">
        <f t="shared" si="60"/>
        <v>L</v>
      </c>
      <c r="O121" s="66">
        <f t="shared" si="54"/>
        <v>3</v>
      </c>
      <c r="P121" s="66">
        <f t="shared" si="61"/>
        <v>7</v>
      </c>
      <c r="Q121" s="66">
        <f t="shared" si="62"/>
        <v>1</v>
      </c>
      <c r="R121" s="106">
        <f t="shared" si="49"/>
        <v>21</v>
      </c>
      <c r="S121" s="106">
        <f t="shared" si="63"/>
        <v>0</v>
      </c>
      <c r="T121" s="154">
        <f t="shared" si="64"/>
        <v>-325</v>
      </c>
      <c r="V121" s="66" t="str">
        <f t="shared" si="65"/>
        <v>L</v>
      </c>
      <c r="W121" s="66">
        <f t="shared" si="78"/>
        <v>3</v>
      </c>
      <c r="X121" s="66">
        <f t="shared" si="79"/>
        <v>1</v>
      </c>
      <c r="Y121" s="66">
        <f t="shared" si="80"/>
        <v>2</v>
      </c>
      <c r="Z121" s="106">
        <f t="shared" si="83"/>
        <v>1</v>
      </c>
      <c r="AA121" s="106">
        <f t="shared" si="66"/>
        <v>0</v>
      </c>
      <c r="AB121" s="154">
        <f t="shared" si="67"/>
        <v>86</v>
      </c>
      <c r="AC121" s="155">
        <f t="shared" si="68"/>
        <v>88</v>
      </c>
      <c r="AE121" s="66" t="str">
        <f t="shared" si="69"/>
        <v>L</v>
      </c>
      <c r="AF121" s="66">
        <f t="shared" si="55"/>
        <v>1</v>
      </c>
      <c r="AG121" s="66">
        <f t="shared" si="81"/>
        <v>1</v>
      </c>
      <c r="AH121" s="66">
        <f t="shared" si="82"/>
        <v>5</v>
      </c>
      <c r="AI121" s="106">
        <f t="shared" si="84"/>
        <v>1</v>
      </c>
      <c r="AJ121" s="106">
        <f t="shared" si="70"/>
        <v>0</v>
      </c>
      <c r="AK121" s="154">
        <f t="shared" si="71"/>
        <v>80</v>
      </c>
      <c r="AL121" s="155">
        <f t="shared" si="72"/>
        <v>85</v>
      </c>
      <c r="AN121" s="66" t="str">
        <f t="shared" si="73"/>
        <v>L</v>
      </c>
      <c r="AO121" s="66">
        <f t="shared" si="56"/>
        <v>1</v>
      </c>
      <c r="AP121" s="66">
        <f t="shared" si="74"/>
        <v>7</v>
      </c>
      <c r="AQ121" s="66">
        <f t="shared" si="75"/>
        <v>1</v>
      </c>
      <c r="AR121" s="106">
        <f t="shared" si="50"/>
        <v>21</v>
      </c>
      <c r="AS121" s="106">
        <f t="shared" si="76"/>
        <v>0</v>
      </c>
      <c r="AT121" s="154">
        <f t="shared" si="77"/>
        <v>-37</v>
      </c>
    </row>
    <row r="122" spans="1:46">
      <c r="A122" s="3">
        <f t="shared" si="57"/>
        <v>112</v>
      </c>
      <c r="B122" s="9">
        <f>Data!B122</f>
        <v>15</v>
      </c>
      <c r="D122" s="73">
        <f t="shared" si="51"/>
        <v>3</v>
      </c>
      <c r="F122" s="66" t="str">
        <f t="shared" si="58"/>
        <v>L</v>
      </c>
      <c r="G122" s="66">
        <f t="shared" si="52"/>
        <v>1</v>
      </c>
      <c r="H122" s="66">
        <f t="shared" si="59"/>
        <v>7</v>
      </c>
      <c r="I122" s="66">
        <f t="shared" si="85"/>
        <v>2</v>
      </c>
      <c r="J122" s="106">
        <f t="shared" si="53"/>
        <v>21</v>
      </c>
      <c r="K122" s="106">
        <f t="shared" si="86"/>
        <v>0</v>
      </c>
      <c r="L122" s="154">
        <f t="shared" si="87"/>
        <v>-334</v>
      </c>
      <c r="N122" s="66" t="str">
        <f t="shared" si="60"/>
        <v>W</v>
      </c>
      <c r="O122" s="66">
        <f t="shared" si="54"/>
        <v>3</v>
      </c>
      <c r="P122" s="66">
        <f t="shared" si="61"/>
        <v>7</v>
      </c>
      <c r="Q122" s="66">
        <f t="shared" si="62"/>
        <v>2</v>
      </c>
      <c r="R122" s="106">
        <f t="shared" si="49"/>
        <v>21</v>
      </c>
      <c r="S122" s="106">
        <f t="shared" si="63"/>
        <v>126</v>
      </c>
      <c r="T122" s="154">
        <f t="shared" si="64"/>
        <v>-220</v>
      </c>
      <c r="V122" s="66" t="str">
        <f t="shared" si="65"/>
        <v>W</v>
      </c>
      <c r="W122" s="66">
        <f t="shared" si="78"/>
        <v>3</v>
      </c>
      <c r="X122" s="66">
        <f t="shared" si="79"/>
        <v>1</v>
      </c>
      <c r="Y122" s="66">
        <f t="shared" si="80"/>
        <v>3</v>
      </c>
      <c r="Z122" s="106">
        <f t="shared" si="83"/>
        <v>1</v>
      </c>
      <c r="AA122" s="106">
        <f t="shared" si="66"/>
        <v>6</v>
      </c>
      <c r="AB122" s="154">
        <f t="shared" si="67"/>
        <v>91</v>
      </c>
      <c r="AC122" s="155">
        <f t="shared" si="68"/>
        <v>91</v>
      </c>
      <c r="AE122" s="66" t="str">
        <f t="shared" si="69"/>
        <v>L</v>
      </c>
      <c r="AF122" s="66">
        <f t="shared" si="55"/>
        <v>3</v>
      </c>
      <c r="AG122" s="66">
        <f t="shared" si="81"/>
        <v>2</v>
      </c>
      <c r="AH122" s="66">
        <f t="shared" si="82"/>
        <v>1</v>
      </c>
      <c r="AI122" s="106">
        <f t="shared" si="84"/>
        <v>2</v>
      </c>
      <c r="AJ122" s="106">
        <f t="shared" si="70"/>
        <v>0</v>
      </c>
      <c r="AK122" s="154">
        <f t="shared" si="71"/>
        <v>78</v>
      </c>
      <c r="AL122" s="155">
        <f t="shared" si="72"/>
        <v>85</v>
      </c>
      <c r="AN122" s="66" t="str">
        <f t="shared" si="73"/>
        <v>L</v>
      </c>
      <c r="AO122" s="66">
        <f t="shared" si="56"/>
        <v>3</v>
      </c>
      <c r="AP122" s="66">
        <f t="shared" si="74"/>
        <v>7</v>
      </c>
      <c r="AQ122" s="66">
        <f t="shared" si="75"/>
        <v>2</v>
      </c>
      <c r="AR122" s="106">
        <f t="shared" si="50"/>
        <v>21</v>
      </c>
      <c r="AS122" s="106">
        <f t="shared" si="76"/>
        <v>0</v>
      </c>
      <c r="AT122" s="154">
        <f t="shared" si="77"/>
        <v>-58</v>
      </c>
    </row>
    <row r="123" spans="1:46">
      <c r="A123" s="3">
        <f t="shared" si="57"/>
        <v>113</v>
      </c>
      <c r="B123" s="9">
        <f>Data!B123</f>
        <v>34</v>
      </c>
      <c r="D123" s="73">
        <f t="shared" si="51"/>
        <v>6</v>
      </c>
      <c r="F123" s="66" t="str">
        <f t="shared" si="58"/>
        <v>L</v>
      </c>
      <c r="G123" s="66">
        <f t="shared" si="52"/>
        <v>1</v>
      </c>
      <c r="H123" s="66">
        <f t="shared" si="59"/>
        <v>7</v>
      </c>
      <c r="I123" s="66">
        <f t="shared" si="85"/>
        <v>3</v>
      </c>
      <c r="J123" s="106">
        <f t="shared" si="53"/>
        <v>21</v>
      </c>
      <c r="K123" s="106">
        <f t="shared" si="86"/>
        <v>0</v>
      </c>
      <c r="L123" s="154">
        <f t="shared" si="87"/>
        <v>-355</v>
      </c>
      <c r="N123" s="66" t="str">
        <f t="shared" si="60"/>
        <v>L</v>
      </c>
      <c r="O123" s="66">
        <f t="shared" si="54"/>
        <v>3</v>
      </c>
      <c r="P123" s="66">
        <f t="shared" si="61"/>
        <v>7</v>
      </c>
      <c r="Q123" s="66">
        <f t="shared" si="62"/>
        <v>3</v>
      </c>
      <c r="R123" s="106">
        <f t="shared" si="49"/>
        <v>21</v>
      </c>
      <c r="S123" s="106">
        <f t="shared" si="63"/>
        <v>0</v>
      </c>
      <c r="T123" s="154">
        <f t="shared" si="64"/>
        <v>-241</v>
      </c>
      <c r="V123" s="66" t="str">
        <f t="shared" si="65"/>
        <v>L</v>
      </c>
      <c r="W123" s="66">
        <f t="shared" si="78"/>
        <v>4</v>
      </c>
      <c r="X123" s="66">
        <f t="shared" si="79"/>
        <v>1</v>
      </c>
      <c r="Y123" s="66">
        <f t="shared" si="80"/>
        <v>1</v>
      </c>
      <c r="Z123" s="106">
        <f t="shared" si="83"/>
        <v>1</v>
      </c>
      <c r="AA123" s="106">
        <f t="shared" si="66"/>
        <v>0</v>
      </c>
      <c r="AB123" s="154">
        <f t="shared" si="67"/>
        <v>90</v>
      </c>
      <c r="AC123" s="155">
        <f t="shared" si="68"/>
        <v>91</v>
      </c>
      <c r="AE123" s="66" t="str">
        <f t="shared" si="69"/>
        <v>L</v>
      </c>
      <c r="AF123" s="66">
        <f t="shared" si="55"/>
        <v>6</v>
      </c>
      <c r="AG123" s="66">
        <f t="shared" si="81"/>
        <v>2</v>
      </c>
      <c r="AH123" s="66">
        <f t="shared" si="82"/>
        <v>2</v>
      </c>
      <c r="AI123" s="106">
        <f t="shared" si="84"/>
        <v>2</v>
      </c>
      <c r="AJ123" s="106">
        <f t="shared" si="70"/>
        <v>0</v>
      </c>
      <c r="AK123" s="154">
        <f t="shared" si="71"/>
        <v>76</v>
      </c>
      <c r="AL123" s="155">
        <f t="shared" si="72"/>
        <v>85</v>
      </c>
      <c r="AN123" s="66" t="str">
        <f t="shared" si="73"/>
        <v>L</v>
      </c>
      <c r="AO123" s="66">
        <f t="shared" si="56"/>
        <v>6</v>
      </c>
      <c r="AP123" s="66">
        <f t="shared" si="74"/>
        <v>7</v>
      </c>
      <c r="AQ123" s="66">
        <f t="shared" si="75"/>
        <v>3</v>
      </c>
      <c r="AR123" s="106">
        <f t="shared" si="50"/>
        <v>21</v>
      </c>
      <c r="AS123" s="106">
        <f t="shared" si="76"/>
        <v>0</v>
      </c>
      <c r="AT123" s="154">
        <f t="shared" si="77"/>
        <v>-79</v>
      </c>
    </row>
    <row r="124" spans="1:46">
      <c r="A124" s="3">
        <f t="shared" si="57"/>
        <v>114</v>
      </c>
      <c r="B124" s="9">
        <f>Data!B124</f>
        <v>7</v>
      </c>
      <c r="D124" s="73">
        <f t="shared" si="51"/>
        <v>2</v>
      </c>
      <c r="F124" s="66" t="str">
        <f t="shared" si="58"/>
        <v>L</v>
      </c>
      <c r="G124" s="66">
        <f t="shared" si="52"/>
        <v>1</v>
      </c>
      <c r="H124" s="66">
        <f t="shared" si="59"/>
        <v>7</v>
      </c>
      <c r="I124" s="66">
        <f t="shared" si="85"/>
        <v>4</v>
      </c>
      <c r="J124" s="106">
        <f t="shared" si="53"/>
        <v>21</v>
      </c>
      <c r="K124" s="106">
        <f t="shared" si="86"/>
        <v>0</v>
      </c>
      <c r="L124" s="154">
        <f t="shared" si="87"/>
        <v>-376</v>
      </c>
      <c r="N124" s="66" t="str">
        <f t="shared" si="60"/>
        <v>L</v>
      </c>
      <c r="O124" s="66">
        <f t="shared" si="54"/>
        <v>3</v>
      </c>
      <c r="P124" s="66">
        <f t="shared" si="61"/>
        <v>7</v>
      </c>
      <c r="Q124" s="66">
        <f t="shared" si="62"/>
        <v>4</v>
      </c>
      <c r="R124" s="106">
        <f t="shared" si="49"/>
        <v>21</v>
      </c>
      <c r="S124" s="106">
        <f t="shared" si="63"/>
        <v>0</v>
      </c>
      <c r="T124" s="154">
        <f t="shared" si="64"/>
        <v>-262</v>
      </c>
      <c r="V124" s="66" t="str">
        <f t="shared" si="65"/>
        <v>L</v>
      </c>
      <c r="W124" s="66">
        <f t="shared" si="78"/>
        <v>4</v>
      </c>
      <c r="X124" s="66">
        <f t="shared" si="79"/>
        <v>1</v>
      </c>
      <c r="Y124" s="66">
        <f t="shared" si="80"/>
        <v>2</v>
      </c>
      <c r="Z124" s="106">
        <f t="shared" si="83"/>
        <v>1</v>
      </c>
      <c r="AA124" s="106">
        <f t="shared" si="66"/>
        <v>0</v>
      </c>
      <c r="AB124" s="154">
        <f t="shared" si="67"/>
        <v>89</v>
      </c>
      <c r="AC124" s="155">
        <f t="shared" si="68"/>
        <v>91</v>
      </c>
      <c r="AE124" s="66" t="str">
        <f t="shared" si="69"/>
        <v>L</v>
      </c>
      <c r="AF124" s="66">
        <f t="shared" si="55"/>
        <v>2</v>
      </c>
      <c r="AG124" s="66">
        <f t="shared" si="81"/>
        <v>2</v>
      </c>
      <c r="AH124" s="66">
        <f t="shared" si="82"/>
        <v>3</v>
      </c>
      <c r="AI124" s="106">
        <f t="shared" si="84"/>
        <v>2</v>
      </c>
      <c r="AJ124" s="106">
        <f t="shared" si="70"/>
        <v>0</v>
      </c>
      <c r="AK124" s="154">
        <f t="shared" si="71"/>
        <v>74</v>
      </c>
      <c r="AL124" s="155">
        <f t="shared" si="72"/>
        <v>85</v>
      </c>
      <c r="AN124" s="66" t="str">
        <f t="shared" si="73"/>
        <v>L</v>
      </c>
      <c r="AO124" s="66">
        <f t="shared" si="56"/>
        <v>2</v>
      </c>
      <c r="AP124" s="66">
        <f t="shared" si="74"/>
        <v>7</v>
      </c>
      <c r="AQ124" s="66">
        <f t="shared" si="75"/>
        <v>4</v>
      </c>
      <c r="AR124" s="106">
        <f t="shared" si="50"/>
        <v>21</v>
      </c>
      <c r="AS124" s="106">
        <f t="shared" si="76"/>
        <v>0</v>
      </c>
      <c r="AT124" s="154">
        <f t="shared" si="77"/>
        <v>-100</v>
      </c>
    </row>
    <row r="125" spans="1:46">
      <c r="A125" s="3">
        <f t="shared" si="57"/>
        <v>115</v>
      </c>
      <c r="B125" s="9">
        <f>Data!B125</f>
        <v>5</v>
      </c>
      <c r="D125" s="73">
        <f t="shared" si="51"/>
        <v>1</v>
      </c>
      <c r="F125" s="66" t="str">
        <f t="shared" si="58"/>
        <v>W</v>
      </c>
      <c r="G125" s="66">
        <f t="shared" si="52"/>
        <v>1</v>
      </c>
      <c r="H125" s="66">
        <f t="shared" si="59"/>
        <v>7</v>
      </c>
      <c r="I125" s="66">
        <f t="shared" si="85"/>
        <v>5</v>
      </c>
      <c r="J125" s="106">
        <f t="shared" si="53"/>
        <v>21</v>
      </c>
      <c r="K125" s="106">
        <f t="shared" si="86"/>
        <v>126</v>
      </c>
      <c r="L125" s="154">
        <f t="shared" si="87"/>
        <v>-271</v>
      </c>
      <c r="N125" s="66" t="str">
        <f t="shared" si="60"/>
        <v>L</v>
      </c>
      <c r="O125" s="66">
        <f t="shared" si="54"/>
        <v>3</v>
      </c>
      <c r="P125" s="66">
        <f t="shared" si="61"/>
        <v>7</v>
      </c>
      <c r="Q125" s="66">
        <f t="shared" si="62"/>
        <v>5</v>
      </c>
      <c r="R125" s="106">
        <f t="shared" si="49"/>
        <v>21</v>
      </c>
      <c r="S125" s="106">
        <f t="shared" si="63"/>
        <v>0</v>
      </c>
      <c r="T125" s="154">
        <f t="shared" si="64"/>
        <v>-283</v>
      </c>
      <c r="V125" s="66" t="str">
        <f t="shared" si="65"/>
        <v>L</v>
      </c>
      <c r="W125" s="66">
        <f t="shared" si="78"/>
        <v>4</v>
      </c>
      <c r="X125" s="66">
        <f t="shared" si="79"/>
        <v>1</v>
      </c>
      <c r="Y125" s="66">
        <f t="shared" si="80"/>
        <v>3</v>
      </c>
      <c r="Z125" s="106">
        <f t="shared" si="83"/>
        <v>1</v>
      </c>
      <c r="AA125" s="106">
        <f t="shared" si="66"/>
        <v>0</v>
      </c>
      <c r="AB125" s="154">
        <f t="shared" si="67"/>
        <v>88</v>
      </c>
      <c r="AC125" s="155">
        <f t="shared" si="68"/>
        <v>91</v>
      </c>
      <c r="AE125" s="66" t="str">
        <f t="shared" si="69"/>
        <v>L</v>
      </c>
      <c r="AF125" s="66">
        <f t="shared" si="55"/>
        <v>1</v>
      </c>
      <c r="AG125" s="66">
        <f t="shared" si="81"/>
        <v>2</v>
      </c>
      <c r="AH125" s="66">
        <f t="shared" si="82"/>
        <v>4</v>
      </c>
      <c r="AI125" s="106">
        <f t="shared" si="84"/>
        <v>2</v>
      </c>
      <c r="AJ125" s="106">
        <f t="shared" si="70"/>
        <v>0</v>
      </c>
      <c r="AK125" s="154">
        <f t="shared" si="71"/>
        <v>72</v>
      </c>
      <c r="AL125" s="155">
        <f t="shared" si="72"/>
        <v>85</v>
      </c>
      <c r="AN125" s="66" t="str">
        <f t="shared" si="73"/>
        <v>L</v>
      </c>
      <c r="AO125" s="66">
        <f t="shared" si="56"/>
        <v>1</v>
      </c>
      <c r="AP125" s="66">
        <f t="shared" si="74"/>
        <v>7</v>
      </c>
      <c r="AQ125" s="66">
        <f t="shared" si="75"/>
        <v>5</v>
      </c>
      <c r="AR125" s="106">
        <f t="shared" si="50"/>
        <v>21</v>
      </c>
      <c r="AS125" s="106">
        <f t="shared" si="76"/>
        <v>0</v>
      </c>
      <c r="AT125" s="154">
        <f t="shared" si="77"/>
        <v>-121</v>
      </c>
    </row>
    <row r="126" spans="1:46">
      <c r="A126" s="3">
        <f t="shared" si="57"/>
        <v>116</v>
      </c>
      <c r="B126" s="9">
        <f>Data!B126</f>
        <v>13</v>
      </c>
      <c r="D126" s="73">
        <f t="shared" si="51"/>
        <v>3</v>
      </c>
      <c r="F126" s="66" t="str">
        <f t="shared" si="58"/>
        <v>L</v>
      </c>
      <c r="G126" s="66">
        <f t="shared" si="52"/>
        <v>1</v>
      </c>
      <c r="H126" s="66">
        <f t="shared" si="59"/>
        <v>8</v>
      </c>
      <c r="I126" s="66">
        <f t="shared" si="85"/>
        <v>1</v>
      </c>
      <c r="J126" s="106">
        <f t="shared" si="53"/>
        <v>34</v>
      </c>
      <c r="K126" s="106">
        <f t="shared" si="86"/>
        <v>0</v>
      </c>
      <c r="L126" s="154">
        <f t="shared" si="87"/>
        <v>-305</v>
      </c>
      <c r="N126" s="66" t="str">
        <f t="shared" si="60"/>
        <v>W</v>
      </c>
      <c r="O126" s="66">
        <f t="shared" si="54"/>
        <v>3</v>
      </c>
      <c r="P126" s="66">
        <f t="shared" si="61"/>
        <v>8</v>
      </c>
      <c r="Q126" s="66">
        <f t="shared" si="62"/>
        <v>1</v>
      </c>
      <c r="R126" s="106">
        <f t="shared" si="49"/>
        <v>34</v>
      </c>
      <c r="S126" s="106">
        <f t="shared" si="63"/>
        <v>126</v>
      </c>
      <c r="T126" s="154">
        <f t="shared" si="64"/>
        <v>-191</v>
      </c>
      <c r="V126" s="66" t="str">
        <f t="shared" si="65"/>
        <v>L</v>
      </c>
      <c r="W126" s="66">
        <f t="shared" si="78"/>
        <v>4</v>
      </c>
      <c r="X126" s="66">
        <f t="shared" si="79"/>
        <v>1</v>
      </c>
      <c r="Y126" s="66">
        <f t="shared" si="80"/>
        <v>4</v>
      </c>
      <c r="Z126" s="106">
        <f t="shared" si="83"/>
        <v>1</v>
      </c>
      <c r="AA126" s="106">
        <f t="shared" si="66"/>
        <v>0</v>
      </c>
      <c r="AB126" s="154">
        <f t="shared" si="67"/>
        <v>87</v>
      </c>
      <c r="AC126" s="155">
        <f t="shared" si="68"/>
        <v>91</v>
      </c>
      <c r="AE126" s="66" t="str">
        <f t="shared" si="69"/>
        <v>L</v>
      </c>
      <c r="AF126" s="66">
        <f t="shared" si="55"/>
        <v>3</v>
      </c>
      <c r="AG126" s="66">
        <f t="shared" si="81"/>
        <v>2</v>
      </c>
      <c r="AH126" s="66">
        <f t="shared" si="82"/>
        <v>5</v>
      </c>
      <c r="AI126" s="106">
        <f t="shared" si="84"/>
        <v>2</v>
      </c>
      <c r="AJ126" s="106">
        <f t="shared" si="70"/>
        <v>0</v>
      </c>
      <c r="AK126" s="154">
        <f t="shared" si="71"/>
        <v>70</v>
      </c>
      <c r="AL126" s="155">
        <f t="shared" si="72"/>
        <v>85</v>
      </c>
      <c r="AN126" s="66" t="str">
        <f t="shared" si="73"/>
        <v>L</v>
      </c>
      <c r="AO126" s="66">
        <f t="shared" si="56"/>
        <v>3</v>
      </c>
      <c r="AP126" s="66">
        <f t="shared" si="74"/>
        <v>8</v>
      </c>
      <c r="AQ126" s="66">
        <f t="shared" si="75"/>
        <v>1</v>
      </c>
      <c r="AR126" s="106">
        <f t="shared" si="50"/>
        <v>34</v>
      </c>
      <c r="AS126" s="106">
        <f t="shared" si="76"/>
        <v>0</v>
      </c>
      <c r="AT126" s="154">
        <f t="shared" si="77"/>
        <v>-155</v>
      </c>
    </row>
    <row r="127" spans="1:46">
      <c r="A127" s="3">
        <f t="shared" si="57"/>
        <v>117</v>
      </c>
      <c r="B127" s="9">
        <f>Data!B127</f>
        <v>21</v>
      </c>
      <c r="D127" s="73">
        <f t="shared" si="51"/>
        <v>4</v>
      </c>
      <c r="F127" s="66" t="str">
        <f t="shared" si="58"/>
        <v>L</v>
      </c>
      <c r="G127" s="66">
        <f t="shared" si="52"/>
        <v>1</v>
      </c>
      <c r="H127" s="66">
        <f t="shared" si="59"/>
        <v>8</v>
      </c>
      <c r="I127" s="66">
        <f t="shared" si="85"/>
        <v>2</v>
      </c>
      <c r="J127" s="106">
        <f t="shared" si="53"/>
        <v>34</v>
      </c>
      <c r="K127" s="106">
        <f t="shared" si="86"/>
        <v>0</v>
      </c>
      <c r="L127" s="154">
        <f t="shared" si="87"/>
        <v>-339</v>
      </c>
      <c r="N127" s="66" t="str">
        <f t="shared" si="60"/>
        <v>L</v>
      </c>
      <c r="O127" s="66">
        <f t="shared" si="54"/>
        <v>3</v>
      </c>
      <c r="P127" s="66">
        <f t="shared" si="61"/>
        <v>8</v>
      </c>
      <c r="Q127" s="66">
        <f t="shared" si="62"/>
        <v>2</v>
      </c>
      <c r="R127" s="106">
        <f t="shared" si="49"/>
        <v>34</v>
      </c>
      <c r="S127" s="106">
        <f t="shared" si="63"/>
        <v>0</v>
      </c>
      <c r="T127" s="154">
        <f t="shared" si="64"/>
        <v>-225</v>
      </c>
      <c r="V127" s="66" t="str">
        <f t="shared" si="65"/>
        <v>W</v>
      </c>
      <c r="W127" s="66">
        <f t="shared" si="78"/>
        <v>4</v>
      </c>
      <c r="X127" s="66">
        <f t="shared" si="79"/>
        <v>1</v>
      </c>
      <c r="Y127" s="66">
        <f t="shared" si="80"/>
        <v>5</v>
      </c>
      <c r="Z127" s="106">
        <f t="shared" si="83"/>
        <v>1</v>
      </c>
      <c r="AA127" s="106">
        <f t="shared" si="66"/>
        <v>6</v>
      </c>
      <c r="AB127" s="154">
        <f t="shared" si="67"/>
        <v>92</v>
      </c>
      <c r="AC127" s="155">
        <f t="shared" si="68"/>
        <v>92</v>
      </c>
      <c r="AE127" s="66" t="str">
        <f t="shared" si="69"/>
        <v>L</v>
      </c>
      <c r="AF127" s="66">
        <f t="shared" si="55"/>
        <v>4</v>
      </c>
      <c r="AG127" s="66">
        <f t="shared" si="81"/>
        <v>3</v>
      </c>
      <c r="AH127" s="66">
        <f t="shared" si="82"/>
        <v>1</v>
      </c>
      <c r="AI127" s="106">
        <f t="shared" si="84"/>
        <v>3</v>
      </c>
      <c r="AJ127" s="106">
        <f t="shared" si="70"/>
        <v>0</v>
      </c>
      <c r="AK127" s="154">
        <f t="shared" si="71"/>
        <v>67</v>
      </c>
      <c r="AL127" s="155">
        <f t="shared" si="72"/>
        <v>85</v>
      </c>
      <c r="AN127" s="66" t="str">
        <f t="shared" si="73"/>
        <v>L</v>
      </c>
      <c r="AO127" s="66">
        <f t="shared" si="56"/>
        <v>4</v>
      </c>
      <c r="AP127" s="66">
        <f t="shared" si="74"/>
        <v>8</v>
      </c>
      <c r="AQ127" s="66">
        <f t="shared" si="75"/>
        <v>2</v>
      </c>
      <c r="AR127" s="106">
        <f t="shared" si="50"/>
        <v>34</v>
      </c>
      <c r="AS127" s="106">
        <f t="shared" si="76"/>
        <v>0</v>
      </c>
      <c r="AT127" s="154">
        <f t="shared" si="77"/>
        <v>-189</v>
      </c>
    </row>
    <row r="128" spans="1:46">
      <c r="A128" s="3">
        <f t="shared" si="57"/>
        <v>118</v>
      </c>
      <c r="B128" s="9">
        <f>Data!B128</f>
        <v>4</v>
      </c>
      <c r="D128" s="73">
        <f t="shared" si="51"/>
        <v>1</v>
      </c>
      <c r="F128" s="66" t="str">
        <f t="shared" si="58"/>
        <v>W</v>
      </c>
      <c r="G128" s="66">
        <f t="shared" si="52"/>
        <v>1</v>
      </c>
      <c r="H128" s="66">
        <f t="shared" si="59"/>
        <v>8</v>
      </c>
      <c r="I128" s="66">
        <f t="shared" si="85"/>
        <v>3</v>
      </c>
      <c r="J128" s="106">
        <f t="shared" si="53"/>
        <v>34</v>
      </c>
      <c r="K128" s="106">
        <f t="shared" si="86"/>
        <v>204</v>
      </c>
      <c r="L128" s="154">
        <f t="shared" si="87"/>
        <v>-169</v>
      </c>
      <c r="N128" s="66" t="str">
        <f t="shared" si="60"/>
        <v>L</v>
      </c>
      <c r="O128" s="66">
        <f t="shared" si="54"/>
        <v>3</v>
      </c>
      <c r="P128" s="66">
        <f t="shared" si="61"/>
        <v>8</v>
      </c>
      <c r="Q128" s="66">
        <f t="shared" si="62"/>
        <v>3</v>
      </c>
      <c r="R128" s="106">
        <f t="shared" si="49"/>
        <v>34</v>
      </c>
      <c r="S128" s="106">
        <f t="shared" si="63"/>
        <v>0</v>
      </c>
      <c r="T128" s="154">
        <f t="shared" si="64"/>
        <v>-259</v>
      </c>
      <c r="V128" s="66" t="str">
        <f t="shared" si="65"/>
        <v>L</v>
      </c>
      <c r="W128" s="66">
        <f t="shared" si="78"/>
        <v>5</v>
      </c>
      <c r="X128" s="66">
        <f t="shared" si="79"/>
        <v>1</v>
      </c>
      <c r="Y128" s="66">
        <f t="shared" si="80"/>
        <v>1</v>
      </c>
      <c r="Z128" s="106">
        <f t="shared" si="83"/>
        <v>1</v>
      </c>
      <c r="AA128" s="106">
        <f t="shared" si="66"/>
        <v>0</v>
      </c>
      <c r="AB128" s="154">
        <f t="shared" si="67"/>
        <v>91</v>
      </c>
      <c r="AC128" s="155">
        <f t="shared" si="68"/>
        <v>92</v>
      </c>
      <c r="AE128" s="66" t="str">
        <f t="shared" si="69"/>
        <v>L</v>
      </c>
      <c r="AF128" s="66">
        <f t="shared" si="55"/>
        <v>1</v>
      </c>
      <c r="AG128" s="66">
        <f t="shared" si="81"/>
        <v>3</v>
      </c>
      <c r="AH128" s="66">
        <f t="shared" si="82"/>
        <v>2</v>
      </c>
      <c r="AI128" s="106">
        <f t="shared" si="84"/>
        <v>3</v>
      </c>
      <c r="AJ128" s="106">
        <f t="shared" si="70"/>
        <v>0</v>
      </c>
      <c r="AK128" s="154">
        <f t="shared" si="71"/>
        <v>64</v>
      </c>
      <c r="AL128" s="155">
        <f t="shared" si="72"/>
        <v>85</v>
      </c>
      <c r="AN128" s="66" t="str">
        <f t="shared" si="73"/>
        <v>L</v>
      </c>
      <c r="AO128" s="66">
        <f t="shared" si="56"/>
        <v>1</v>
      </c>
      <c r="AP128" s="66">
        <f t="shared" si="74"/>
        <v>8</v>
      </c>
      <c r="AQ128" s="66">
        <f t="shared" si="75"/>
        <v>3</v>
      </c>
      <c r="AR128" s="106">
        <f t="shared" si="50"/>
        <v>34</v>
      </c>
      <c r="AS128" s="106">
        <f t="shared" si="76"/>
        <v>0</v>
      </c>
      <c r="AT128" s="154">
        <f t="shared" si="77"/>
        <v>-223</v>
      </c>
    </row>
    <row r="129" spans="1:46">
      <c r="A129" s="3">
        <f t="shared" si="57"/>
        <v>119</v>
      </c>
      <c r="B129" s="9">
        <f>Data!B129</f>
        <v>16</v>
      </c>
      <c r="D129" s="73">
        <f t="shared" si="51"/>
        <v>3</v>
      </c>
      <c r="F129" s="66" t="str">
        <f t="shared" si="58"/>
        <v>L</v>
      </c>
      <c r="G129" s="66">
        <f t="shared" si="52"/>
        <v>1</v>
      </c>
      <c r="H129" s="66">
        <f t="shared" si="59"/>
        <v>8</v>
      </c>
      <c r="I129" s="66">
        <f t="shared" si="85"/>
        <v>4</v>
      </c>
      <c r="J129" s="106">
        <f t="shared" si="53"/>
        <v>34</v>
      </c>
      <c r="K129" s="106">
        <f t="shared" si="86"/>
        <v>0</v>
      </c>
      <c r="L129" s="154">
        <f t="shared" si="87"/>
        <v>-203</v>
      </c>
      <c r="N129" s="66" t="str">
        <f t="shared" si="60"/>
        <v>W</v>
      </c>
      <c r="O129" s="66">
        <f t="shared" si="54"/>
        <v>3</v>
      </c>
      <c r="P129" s="66">
        <f t="shared" si="61"/>
        <v>8</v>
      </c>
      <c r="Q129" s="66">
        <f t="shared" si="62"/>
        <v>4</v>
      </c>
      <c r="R129" s="106">
        <f t="shared" si="49"/>
        <v>34</v>
      </c>
      <c r="S129" s="106">
        <f t="shared" si="63"/>
        <v>204</v>
      </c>
      <c r="T129" s="154">
        <f t="shared" si="64"/>
        <v>-89</v>
      </c>
      <c r="V129" s="66" t="str">
        <f t="shared" si="65"/>
        <v>L</v>
      </c>
      <c r="W129" s="66">
        <f t="shared" si="78"/>
        <v>5</v>
      </c>
      <c r="X129" s="66">
        <f t="shared" si="79"/>
        <v>1</v>
      </c>
      <c r="Y129" s="66">
        <f t="shared" si="80"/>
        <v>2</v>
      </c>
      <c r="Z129" s="106">
        <f t="shared" si="83"/>
        <v>1</v>
      </c>
      <c r="AA129" s="106">
        <f t="shared" si="66"/>
        <v>0</v>
      </c>
      <c r="AB129" s="154">
        <f t="shared" si="67"/>
        <v>90</v>
      </c>
      <c r="AC129" s="155">
        <f t="shared" si="68"/>
        <v>92</v>
      </c>
      <c r="AE129" s="66" t="str">
        <f t="shared" si="69"/>
        <v>L</v>
      </c>
      <c r="AF129" s="66">
        <f t="shared" si="55"/>
        <v>3</v>
      </c>
      <c r="AG129" s="66">
        <f t="shared" si="81"/>
        <v>3</v>
      </c>
      <c r="AH129" s="66">
        <f t="shared" si="82"/>
        <v>3</v>
      </c>
      <c r="AI129" s="106">
        <f t="shared" si="84"/>
        <v>3</v>
      </c>
      <c r="AJ129" s="106">
        <f t="shared" si="70"/>
        <v>0</v>
      </c>
      <c r="AK129" s="154">
        <f t="shared" si="71"/>
        <v>61</v>
      </c>
      <c r="AL129" s="155">
        <f t="shared" si="72"/>
        <v>85</v>
      </c>
      <c r="AN129" s="66" t="str">
        <f t="shared" si="73"/>
        <v>L</v>
      </c>
      <c r="AO129" s="66">
        <f t="shared" si="56"/>
        <v>3</v>
      </c>
      <c r="AP129" s="66">
        <f t="shared" si="74"/>
        <v>8</v>
      </c>
      <c r="AQ129" s="66">
        <f t="shared" si="75"/>
        <v>4</v>
      </c>
      <c r="AR129" s="106">
        <f t="shared" si="50"/>
        <v>34</v>
      </c>
      <c r="AS129" s="106">
        <f t="shared" si="76"/>
        <v>0</v>
      </c>
      <c r="AT129" s="154">
        <f t="shared" si="77"/>
        <v>-257</v>
      </c>
    </row>
    <row r="130" spans="1:46">
      <c r="A130" s="3">
        <f t="shared" si="57"/>
        <v>120</v>
      </c>
      <c r="B130" s="9">
        <f>Data!B130</f>
        <v>5</v>
      </c>
      <c r="D130" s="73">
        <f t="shared" si="51"/>
        <v>1</v>
      </c>
      <c r="F130" s="66" t="str">
        <f t="shared" si="58"/>
        <v>W</v>
      </c>
      <c r="G130" s="66">
        <f t="shared" si="52"/>
        <v>1</v>
      </c>
      <c r="H130" s="66">
        <f t="shared" si="59"/>
        <v>8</v>
      </c>
      <c r="I130" s="66">
        <f t="shared" si="85"/>
        <v>5</v>
      </c>
      <c r="J130" s="106">
        <f t="shared" si="53"/>
        <v>34</v>
      </c>
      <c r="K130" s="106">
        <f t="shared" si="86"/>
        <v>204</v>
      </c>
      <c r="L130" s="154">
        <f t="shared" si="87"/>
        <v>-33</v>
      </c>
      <c r="N130" s="66" t="str">
        <f t="shared" si="60"/>
        <v>L</v>
      </c>
      <c r="O130" s="66">
        <f t="shared" si="54"/>
        <v>3</v>
      </c>
      <c r="P130" s="66">
        <f t="shared" si="61"/>
        <v>8</v>
      </c>
      <c r="Q130" s="66">
        <f t="shared" si="62"/>
        <v>5</v>
      </c>
      <c r="R130" s="106">
        <f t="shared" si="49"/>
        <v>34</v>
      </c>
      <c r="S130" s="106">
        <f t="shared" si="63"/>
        <v>0</v>
      </c>
      <c r="T130" s="154">
        <f t="shared" si="64"/>
        <v>-123</v>
      </c>
      <c r="V130" s="66" t="str">
        <f t="shared" si="65"/>
        <v>L</v>
      </c>
      <c r="W130" s="66">
        <f t="shared" si="78"/>
        <v>5</v>
      </c>
      <c r="X130" s="66">
        <f t="shared" si="79"/>
        <v>1</v>
      </c>
      <c r="Y130" s="66">
        <f t="shared" si="80"/>
        <v>3</v>
      </c>
      <c r="Z130" s="106">
        <f t="shared" si="83"/>
        <v>1</v>
      </c>
      <c r="AA130" s="106">
        <f t="shared" si="66"/>
        <v>0</v>
      </c>
      <c r="AB130" s="154">
        <f t="shared" si="67"/>
        <v>89</v>
      </c>
      <c r="AC130" s="155">
        <f t="shared" si="68"/>
        <v>92</v>
      </c>
      <c r="AE130" s="66" t="str">
        <f t="shared" si="69"/>
        <v>L</v>
      </c>
      <c r="AF130" s="66">
        <f t="shared" si="55"/>
        <v>1</v>
      </c>
      <c r="AG130" s="66">
        <f t="shared" si="81"/>
        <v>3</v>
      </c>
      <c r="AH130" s="66">
        <f t="shared" si="82"/>
        <v>4</v>
      </c>
      <c r="AI130" s="106">
        <f t="shared" si="84"/>
        <v>3</v>
      </c>
      <c r="AJ130" s="106">
        <f t="shared" si="70"/>
        <v>0</v>
      </c>
      <c r="AK130" s="154">
        <f t="shared" si="71"/>
        <v>58</v>
      </c>
      <c r="AL130" s="155">
        <f t="shared" si="72"/>
        <v>85</v>
      </c>
      <c r="AN130" s="66" t="str">
        <f t="shared" si="73"/>
        <v>L</v>
      </c>
      <c r="AO130" s="66">
        <f t="shared" si="56"/>
        <v>1</v>
      </c>
      <c r="AP130" s="66">
        <f t="shared" si="74"/>
        <v>8</v>
      </c>
      <c r="AQ130" s="66">
        <f t="shared" si="75"/>
        <v>5</v>
      </c>
      <c r="AR130" s="106">
        <f t="shared" si="50"/>
        <v>34</v>
      </c>
      <c r="AS130" s="106">
        <f t="shared" si="76"/>
        <v>0</v>
      </c>
      <c r="AT130" s="154">
        <f t="shared" si="77"/>
        <v>-291</v>
      </c>
    </row>
    <row r="131" spans="1:46">
      <c r="A131" s="3">
        <f t="shared" si="57"/>
        <v>121</v>
      </c>
      <c r="B131" s="9">
        <f>Data!B131</f>
        <v>28</v>
      </c>
      <c r="D131" s="73">
        <f t="shared" si="51"/>
        <v>5</v>
      </c>
      <c r="F131" s="66" t="str">
        <f t="shared" si="58"/>
        <v>L</v>
      </c>
      <c r="G131" s="66">
        <f t="shared" si="52"/>
        <v>1</v>
      </c>
      <c r="H131" s="66">
        <f t="shared" si="59"/>
        <v>1</v>
      </c>
      <c r="I131" s="66">
        <f t="shared" si="85"/>
        <v>1</v>
      </c>
      <c r="J131" s="106">
        <f t="shared" si="53"/>
        <v>1</v>
      </c>
      <c r="K131" s="106">
        <f t="shared" si="86"/>
        <v>0</v>
      </c>
      <c r="L131" s="154">
        <f t="shared" si="87"/>
        <v>-34</v>
      </c>
      <c r="N131" s="66" t="str">
        <f t="shared" si="60"/>
        <v>L</v>
      </c>
      <c r="O131" s="66">
        <f t="shared" si="54"/>
        <v>4</v>
      </c>
      <c r="P131" s="66">
        <f t="shared" si="61"/>
        <v>1</v>
      </c>
      <c r="Q131" s="66">
        <f t="shared" si="62"/>
        <v>1</v>
      </c>
      <c r="R131" s="106">
        <f t="shared" si="49"/>
        <v>1</v>
      </c>
      <c r="S131" s="106">
        <f t="shared" si="63"/>
        <v>0</v>
      </c>
      <c r="T131" s="154">
        <f t="shared" si="64"/>
        <v>-124</v>
      </c>
      <c r="V131" s="66" t="str">
        <f t="shared" si="65"/>
        <v>W</v>
      </c>
      <c r="W131" s="66">
        <f t="shared" si="78"/>
        <v>5</v>
      </c>
      <c r="X131" s="66">
        <f t="shared" si="79"/>
        <v>1</v>
      </c>
      <c r="Y131" s="66">
        <f t="shared" si="80"/>
        <v>4</v>
      </c>
      <c r="Z131" s="106">
        <f t="shared" si="83"/>
        <v>1</v>
      </c>
      <c r="AA131" s="106">
        <f t="shared" si="66"/>
        <v>6</v>
      </c>
      <c r="AB131" s="154">
        <f t="shared" si="67"/>
        <v>94</v>
      </c>
      <c r="AC131" s="155">
        <f t="shared" si="68"/>
        <v>94</v>
      </c>
      <c r="AE131" s="66" t="str">
        <f t="shared" si="69"/>
        <v>L</v>
      </c>
      <c r="AF131" s="66">
        <f t="shared" si="55"/>
        <v>5</v>
      </c>
      <c r="AG131" s="66">
        <f t="shared" si="81"/>
        <v>3</v>
      </c>
      <c r="AH131" s="66">
        <f t="shared" si="82"/>
        <v>5</v>
      </c>
      <c r="AI131" s="106">
        <f t="shared" si="84"/>
        <v>3</v>
      </c>
      <c r="AJ131" s="106">
        <f t="shared" si="70"/>
        <v>0</v>
      </c>
      <c r="AK131" s="154">
        <f t="shared" si="71"/>
        <v>55</v>
      </c>
      <c r="AL131" s="155">
        <f t="shared" si="72"/>
        <v>85</v>
      </c>
      <c r="AN131" s="66" t="str">
        <f t="shared" si="73"/>
        <v>L</v>
      </c>
      <c r="AO131" s="66">
        <f t="shared" si="56"/>
        <v>5</v>
      </c>
      <c r="AP131" s="66">
        <f t="shared" si="74"/>
        <v>1</v>
      </c>
      <c r="AQ131" s="66">
        <f t="shared" si="75"/>
        <v>1</v>
      </c>
      <c r="AR131" s="106">
        <f t="shared" si="50"/>
        <v>1</v>
      </c>
      <c r="AS131" s="106">
        <f t="shared" si="76"/>
        <v>0</v>
      </c>
      <c r="AT131" s="154">
        <f t="shared" si="77"/>
        <v>-292</v>
      </c>
    </row>
    <row r="132" spans="1:46">
      <c r="A132" s="3">
        <f t="shared" si="57"/>
        <v>122</v>
      </c>
      <c r="B132" s="9">
        <f>Data!B132</f>
        <v>21</v>
      </c>
      <c r="D132" s="73">
        <f t="shared" si="51"/>
        <v>4</v>
      </c>
      <c r="F132" s="66" t="str">
        <f t="shared" si="58"/>
        <v>L</v>
      </c>
      <c r="G132" s="66">
        <f t="shared" si="52"/>
        <v>1</v>
      </c>
      <c r="H132" s="66">
        <f t="shared" si="59"/>
        <v>1</v>
      </c>
      <c r="I132" s="66">
        <f t="shared" si="85"/>
        <v>2</v>
      </c>
      <c r="J132" s="106">
        <f t="shared" si="53"/>
        <v>1</v>
      </c>
      <c r="K132" s="106">
        <f t="shared" si="86"/>
        <v>0</v>
      </c>
      <c r="L132" s="154">
        <f t="shared" si="87"/>
        <v>-35</v>
      </c>
      <c r="N132" s="66" t="str">
        <f t="shared" si="60"/>
        <v>W</v>
      </c>
      <c r="O132" s="66">
        <f t="shared" si="54"/>
        <v>4</v>
      </c>
      <c r="P132" s="66">
        <f t="shared" si="61"/>
        <v>1</v>
      </c>
      <c r="Q132" s="66">
        <f t="shared" si="62"/>
        <v>2</v>
      </c>
      <c r="R132" s="106">
        <f t="shared" si="49"/>
        <v>1</v>
      </c>
      <c r="S132" s="106">
        <f t="shared" si="63"/>
        <v>6</v>
      </c>
      <c r="T132" s="154">
        <f t="shared" si="64"/>
        <v>-119</v>
      </c>
      <c r="V132" s="66" t="str">
        <f t="shared" si="65"/>
        <v>L</v>
      </c>
      <c r="W132" s="66">
        <f t="shared" si="78"/>
        <v>6</v>
      </c>
      <c r="X132" s="66">
        <f t="shared" si="79"/>
        <v>1</v>
      </c>
      <c r="Y132" s="66">
        <f t="shared" si="80"/>
        <v>1</v>
      </c>
      <c r="Z132" s="106">
        <f t="shared" si="83"/>
        <v>1</v>
      </c>
      <c r="AA132" s="106">
        <f t="shared" si="66"/>
        <v>0</v>
      </c>
      <c r="AB132" s="154">
        <f t="shared" si="67"/>
        <v>93</v>
      </c>
      <c r="AC132" s="155">
        <f t="shared" si="68"/>
        <v>94</v>
      </c>
      <c r="AE132" s="66" t="str">
        <f t="shared" si="69"/>
        <v>L</v>
      </c>
      <c r="AF132" s="66">
        <f t="shared" si="55"/>
        <v>4</v>
      </c>
      <c r="AG132" s="66">
        <f t="shared" si="81"/>
        <v>4</v>
      </c>
      <c r="AH132" s="66">
        <f t="shared" si="82"/>
        <v>1</v>
      </c>
      <c r="AI132" s="106">
        <f t="shared" si="84"/>
        <v>5</v>
      </c>
      <c r="AJ132" s="106">
        <f t="shared" si="70"/>
        <v>0</v>
      </c>
      <c r="AK132" s="154">
        <f t="shared" si="71"/>
        <v>50</v>
      </c>
      <c r="AL132" s="155">
        <f t="shared" si="72"/>
        <v>85</v>
      </c>
      <c r="AN132" s="66" t="str">
        <f t="shared" si="73"/>
        <v>L</v>
      </c>
      <c r="AO132" s="66">
        <f t="shared" si="56"/>
        <v>4</v>
      </c>
      <c r="AP132" s="66">
        <f t="shared" si="74"/>
        <v>1</v>
      </c>
      <c r="AQ132" s="66">
        <f t="shared" si="75"/>
        <v>2</v>
      </c>
      <c r="AR132" s="106">
        <f t="shared" si="50"/>
        <v>1</v>
      </c>
      <c r="AS132" s="106">
        <f t="shared" si="76"/>
        <v>0</v>
      </c>
      <c r="AT132" s="154">
        <f t="shared" si="77"/>
        <v>-293</v>
      </c>
    </row>
    <row r="133" spans="1:46">
      <c r="A133" s="3">
        <f t="shared" si="57"/>
        <v>123</v>
      </c>
      <c r="B133" s="9">
        <f>Data!B133</f>
        <v>10</v>
      </c>
      <c r="D133" s="73">
        <f t="shared" si="51"/>
        <v>2</v>
      </c>
      <c r="F133" s="66" t="str">
        <f t="shared" si="58"/>
        <v>L</v>
      </c>
      <c r="G133" s="66">
        <f t="shared" si="52"/>
        <v>1</v>
      </c>
      <c r="H133" s="66">
        <f t="shared" si="59"/>
        <v>1</v>
      </c>
      <c r="I133" s="66">
        <f t="shared" si="85"/>
        <v>3</v>
      </c>
      <c r="J133" s="106">
        <f t="shared" si="53"/>
        <v>1</v>
      </c>
      <c r="K133" s="106">
        <f t="shared" si="86"/>
        <v>0</v>
      </c>
      <c r="L133" s="154">
        <f t="shared" si="87"/>
        <v>-36</v>
      </c>
      <c r="N133" s="66" t="str">
        <f t="shared" si="60"/>
        <v>L</v>
      </c>
      <c r="O133" s="66">
        <f t="shared" si="54"/>
        <v>4</v>
      </c>
      <c r="P133" s="66">
        <f t="shared" si="61"/>
        <v>1</v>
      </c>
      <c r="Q133" s="66">
        <f t="shared" si="62"/>
        <v>3</v>
      </c>
      <c r="R133" s="106">
        <f t="shared" si="49"/>
        <v>1</v>
      </c>
      <c r="S133" s="106">
        <f t="shared" si="63"/>
        <v>0</v>
      </c>
      <c r="T133" s="154">
        <f t="shared" si="64"/>
        <v>-120</v>
      </c>
      <c r="V133" s="66" t="str">
        <f t="shared" si="65"/>
        <v>L</v>
      </c>
      <c r="W133" s="66">
        <f t="shared" si="78"/>
        <v>6</v>
      </c>
      <c r="X133" s="66">
        <f t="shared" si="79"/>
        <v>1</v>
      </c>
      <c r="Y133" s="66">
        <f t="shared" si="80"/>
        <v>2</v>
      </c>
      <c r="Z133" s="106">
        <f t="shared" si="83"/>
        <v>1</v>
      </c>
      <c r="AA133" s="106">
        <f t="shared" si="66"/>
        <v>0</v>
      </c>
      <c r="AB133" s="154">
        <f t="shared" si="67"/>
        <v>92</v>
      </c>
      <c r="AC133" s="155">
        <f t="shared" si="68"/>
        <v>94</v>
      </c>
      <c r="AE133" s="66" t="str">
        <f t="shared" si="69"/>
        <v>L</v>
      </c>
      <c r="AF133" s="66">
        <f t="shared" si="55"/>
        <v>2</v>
      </c>
      <c r="AG133" s="66">
        <f t="shared" si="81"/>
        <v>4</v>
      </c>
      <c r="AH133" s="66">
        <f t="shared" si="82"/>
        <v>2</v>
      </c>
      <c r="AI133" s="106">
        <f t="shared" si="84"/>
        <v>5</v>
      </c>
      <c r="AJ133" s="106">
        <f t="shared" si="70"/>
        <v>0</v>
      </c>
      <c r="AK133" s="154">
        <f t="shared" si="71"/>
        <v>45</v>
      </c>
      <c r="AL133" s="155">
        <f t="shared" si="72"/>
        <v>85</v>
      </c>
      <c r="AN133" s="66" t="str">
        <f t="shared" si="73"/>
        <v>L</v>
      </c>
      <c r="AO133" s="66">
        <f t="shared" si="56"/>
        <v>2</v>
      </c>
      <c r="AP133" s="66">
        <f t="shared" si="74"/>
        <v>1</v>
      </c>
      <c r="AQ133" s="66">
        <f t="shared" si="75"/>
        <v>3</v>
      </c>
      <c r="AR133" s="106">
        <f t="shared" si="50"/>
        <v>1</v>
      </c>
      <c r="AS133" s="106">
        <f t="shared" si="76"/>
        <v>0</v>
      </c>
      <c r="AT133" s="154">
        <f t="shared" si="77"/>
        <v>-294</v>
      </c>
    </row>
    <row r="134" spans="1:46">
      <c r="A134" s="3">
        <f t="shared" si="57"/>
        <v>124</v>
      </c>
      <c r="B134" s="9">
        <f>Data!B134</f>
        <v>5</v>
      </c>
      <c r="D134" s="73">
        <f t="shared" si="51"/>
        <v>1</v>
      </c>
      <c r="F134" s="66" t="str">
        <f t="shared" si="58"/>
        <v>W</v>
      </c>
      <c r="G134" s="66">
        <f t="shared" si="52"/>
        <v>1</v>
      </c>
      <c r="H134" s="66">
        <f t="shared" si="59"/>
        <v>1</v>
      </c>
      <c r="I134" s="66">
        <f t="shared" si="85"/>
        <v>4</v>
      </c>
      <c r="J134" s="106">
        <f t="shared" si="53"/>
        <v>1</v>
      </c>
      <c r="K134" s="106">
        <f t="shared" si="86"/>
        <v>6</v>
      </c>
      <c r="L134" s="154">
        <f t="shared" si="87"/>
        <v>-31</v>
      </c>
      <c r="N134" s="66" t="str">
        <f t="shared" si="60"/>
        <v>L</v>
      </c>
      <c r="O134" s="66">
        <f t="shared" si="54"/>
        <v>4</v>
      </c>
      <c r="P134" s="66">
        <f t="shared" si="61"/>
        <v>1</v>
      </c>
      <c r="Q134" s="66">
        <f t="shared" si="62"/>
        <v>4</v>
      </c>
      <c r="R134" s="106">
        <f t="shared" si="49"/>
        <v>1</v>
      </c>
      <c r="S134" s="106">
        <f t="shared" si="63"/>
        <v>0</v>
      </c>
      <c r="T134" s="154">
        <f t="shared" si="64"/>
        <v>-121</v>
      </c>
      <c r="V134" s="66" t="str">
        <f t="shared" si="65"/>
        <v>L</v>
      </c>
      <c r="W134" s="66">
        <f t="shared" si="78"/>
        <v>6</v>
      </c>
      <c r="X134" s="66">
        <f t="shared" si="79"/>
        <v>1</v>
      </c>
      <c r="Y134" s="66">
        <f t="shared" si="80"/>
        <v>3</v>
      </c>
      <c r="Z134" s="106">
        <f t="shared" si="83"/>
        <v>1</v>
      </c>
      <c r="AA134" s="106">
        <f t="shared" si="66"/>
        <v>0</v>
      </c>
      <c r="AB134" s="154">
        <f t="shared" si="67"/>
        <v>91</v>
      </c>
      <c r="AC134" s="155">
        <f t="shared" si="68"/>
        <v>94</v>
      </c>
      <c r="AE134" s="66" t="str">
        <f t="shared" si="69"/>
        <v>L</v>
      </c>
      <c r="AF134" s="66">
        <f t="shared" si="55"/>
        <v>1</v>
      </c>
      <c r="AG134" s="66">
        <f t="shared" si="81"/>
        <v>4</v>
      </c>
      <c r="AH134" s="66">
        <f t="shared" si="82"/>
        <v>3</v>
      </c>
      <c r="AI134" s="106">
        <f t="shared" si="84"/>
        <v>5</v>
      </c>
      <c r="AJ134" s="106">
        <f t="shared" si="70"/>
        <v>0</v>
      </c>
      <c r="AK134" s="154">
        <f t="shared" si="71"/>
        <v>40</v>
      </c>
      <c r="AL134" s="155">
        <f t="shared" si="72"/>
        <v>85</v>
      </c>
      <c r="AN134" s="66" t="str">
        <f t="shared" si="73"/>
        <v>L</v>
      </c>
      <c r="AO134" s="66">
        <f t="shared" si="56"/>
        <v>1</v>
      </c>
      <c r="AP134" s="66">
        <f t="shared" si="74"/>
        <v>1</v>
      </c>
      <c r="AQ134" s="66">
        <f t="shared" si="75"/>
        <v>4</v>
      </c>
      <c r="AR134" s="106">
        <f t="shared" si="50"/>
        <v>1</v>
      </c>
      <c r="AS134" s="106">
        <f t="shared" si="76"/>
        <v>0</v>
      </c>
      <c r="AT134" s="154">
        <f t="shared" si="77"/>
        <v>-295</v>
      </c>
    </row>
    <row r="135" spans="1:46">
      <c r="A135" s="3">
        <f t="shared" si="57"/>
        <v>125</v>
      </c>
      <c r="B135" s="9">
        <f>Data!B135</f>
        <v>8</v>
      </c>
      <c r="D135" s="73">
        <f t="shared" si="51"/>
        <v>2</v>
      </c>
      <c r="F135" s="66" t="str">
        <f t="shared" si="58"/>
        <v>L</v>
      </c>
      <c r="G135" s="66">
        <f t="shared" si="52"/>
        <v>1</v>
      </c>
      <c r="H135" s="66">
        <f t="shared" si="59"/>
        <v>1</v>
      </c>
      <c r="I135" s="66">
        <f t="shared" si="85"/>
        <v>5</v>
      </c>
      <c r="J135" s="106">
        <f t="shared" si="53"/>
        <v>1</v>
      </c>
      <c r="K135" s="106">
        <f t="shared" si="86"/>
        <v>0</v>
      </c>
      <c r="L135" s="154">
        <f t="shared" si="87"/>
        <v>-32</v>
      </c>
      <c r="N135" s="66" t="str">
        <f t="shared" si="60"/>
        <v>L</v>
      </c>
      <c r="O135" s="66">
        <f t="shared" si="54"/>
        <v>4</v>
      </c>
      <c r="P135" s="66">
        <f t="shared" si="61"/>
        <v>1</v>
      </c>
      <c r="Q135" s="66">
        <f t="shared" si="62"/>
        <v>5</v>
      </c>
      <c r="R135" s="106">
        <f t="shared" si="49"/>
        <v>1</v>
      </c>
      <c r="S135" s="106">
        <f t="shared" si="63"/>
        <v>0</v>
      </c>
      <c r="T135" s="154">
        <f t="shared" si="64"/>
        <v>-122</v>
      </c>
      <c r="V135" s="66" t="str">
        <f t="shared" si="65"/>
        <v>L</v>
      </c>
      <c r="W135" s="66">
        <f t="shared" si="78"/>
        <v>6</v>
      </c>
      <c r="X135" s="66">
        <f t="shared" si="79"/>
        <v>1</v>
      </c>
      <c r="Y135" s="66">
        <f t="shared" si="80"/>
        <v>4</v>
      </c>
      <c r="Z135" s="106">
        <f t="shared" si="83"/>
        <v>1</v>
      </c>
      <c r="AA135" s="106">
        <f t="shared" si="66"/>
        <v>0</v>
      </c>
      <c r="AB135" s="154">
        <f t="shared" si="67"/>
        <v>90</v>
      </c>
      <c r="AC135" s="155">
        <f t="shared" si="68"/>
        <v>94</v>
      </c>
      <c r="AE135" s="66" t="str">
        <f t="shared" si="69"/>
        <v>L</v>
      </c>
      <c r="AF135" s="66">
        <f t="shared" si="55"/>
        <v>2</v>
      </c>
      <c r="AG135" s="66">
        <f t="shared" si="81"/>
        <v>4</v>
      </c>
      <c r="AH135" s="66">
        <f t="shared" si="82"/>
        <v>4</v>
      </c>
      <c r="AI135" s="106">
        <f t="shared" si="84"/>
        <v>5</v>
      </c>
      <c r="AJ135" s="106">
        <f t="shared" si="70"/>
        <v>0</v>
      </c>
      <c r="AK135" s="154">
        <f t="shared" si="71"/>
        <v>35</v>
      </c>
      <c r="AL135" s="155">
        <f t="shared" si="72"/>
        <v>85</v>
      </c>
      <c r="AN135" s="66" t="str">
        <f t="shared" si="73"/>
        <v>L</v>
      </c>
      <c r="AO135" s="66">
        <f t="shared" si="56"/>
        <v>2</v>
      </c>
      <c r="AP135" s="66">
        <f t="shared" si="74"/>
        <v>1</v>
      </c>
      <c r="AQ135" s="66">
        <f t="shared" si="75"/>
        <v>5</v>
      </c>
      <c r="AR135" s="106">
        <f t="shared" si="50"/>
        <v>1</v>
      </c>
      <c r="AS135" s="106">
        <f t="shared" si="76"/>
        <v>0</v>
      </c>
      <c r="AT135" s="154">
        <f t="shared" si="77"/>
        <v>-296</v>
      </c>
    </row>
    <row r="136" spans="1:46">
      <c r="A136" s="3">
        <f t="shared" si="57"/>
        <v>126</v>
      </c>
      <c r="B136" s="9">
        <f>Data!B136</f>
        <v>20</v>
      </c>
      <c r="D136" s="73">
        <f t="shared" si="51"/>
        <v>4</v>
      </c>
      <c r="F136" s="66" t="str">
        <f t="shared" si="58"/>
        <v>L</v>
      </c>
      <c r="G136" s="66">
        <f t="shared" si="52"/>
        <v>1</v>
      </c>
      <c r="H136" s="66">
        <f t="shared" si="59"/>
        <v>2</v>
      </c>
      <c r="I136" s="66">
        <f t="shared" si="85"/>
        <v>1</v>
      </c>
      <c r="J136" s="106">
        <f t="shared" si="53"/>
        <v>2</v>
      </c>
      <c r="K136" s="106">
        <f t="shared" si="86"/>
        <v>0</v>
      </c>
      <c r="L136" s="154">
        <f t="shared" si="87"/>
        <v>-34</v>
      </c>
      <c r="N136" s="66" t="str">
        <f t="shared" si="60"/>
        <v>W</v>
      </c>
      <c r="O136" s="66">
        <f t="shared" si="54"/>
        <v>4</v>
      </c>
      <c r="P136" s="66">
        <f t="shared" si="61"/>
        <v>2</v>
      </c>
      <c r="Q136" s="66">
        <f t="shared" si="62"/>
        <v>1</v>
      </c>
      <c r="R136" s="106">
        <f t="shared" si="49"/>
        <v>2</v>
      </c>
      <c r="S136" s="106">
        <f t="shared" si="63"/>
        <v>6</v>
      </c>
      <c r="T136" s="154">
        <f t="shared" si="64"/>
        <v>-118</v>
      </c>
      <c r="V136" s="66" t="str">
        <f t="shared" si="65"/>
        <v>L</v>
      </c>
      <c r="W136" s="66">
        <f t="shared" si="78"/>
        <v>6</v>
      </c>
      <c r="X136" s="66">
        <f t="shared" si="79"/>
        <v>1</v>
      </c>
      <c r="Y136" s="66">
        <f t="shared" si="80"/>
        <v>5</v>
      </c>
      <c r="Z136" s="106">
        <f t="shared" si="83"/>
        <v>1</v>
      </c>
      <c r="AA136" s="106">
        <f t="shared" si="66"/>
        <v>0</v>
      </c>
      <c r="AB136" s="154">
        <f t="shared" si="67"/>
        <v>89</v>
      </c>
      <c r="AC136" s="155">
        <f t="shared" si="68"/>
        <v>94</v>
      </c>
      <c r="AE136" s="66" t="str">
        <f t="shared" si="69"/>
        <v>L</v>
      </c>
      <c r="AF136" s="66">
        <f t="shared" si="55"/>
        <v>4</v>
      </c>
      <c r="AG136" s="66">
        <f t="shared" si="81"/>
        <v>4</v>
      </c>
      <c r="AH136" s="66">
        <f t="shared" si="82"/>
        <v>5</v>
      </c>
      <c r="AI136" s="106">
        <f t="shared" si="84"/>
        <v>5</v>
      </c>
      <c r="AJ136" s="106">
        <f t="shared" si="70"/>
        <v>0</v>
      </c>
      <c r="AK136" s="154">
        <f t="shared" si="71"/>
        <v>30</v>
      </c>
      <c r="AL136" s="155">
        <f t="shared" si="72"/>
        <v>85</v>
      </c>
      <c r="AN136" s="66" t="str">
        <f t="shared" si="73"/>
        <v>L</v>
      </c>
      <c r="AO136" s="66">
        <f t="shared" si="56"/>
        <v>4</v>
      </c>
      <c r="AP136" s="66">
        <f t="shared" si="74"/>
        <v>2</v>
      </c>
      <c r="AQ136" s="66">
        <f t="shared" si="75"/>
        <v>1</v>
      </c>
      <c r="AR136" s="106">
        <f t="shared" si="50"/>
        <v>2</v>
      </c>
      <c r="AS136" s="106">
        <f t="shared" si="76"/>
        <v>0</v>
      </c>
      <c r="AT136" s="154">
        <f t="shared" si="77"/>
        <v>-298</v>
      </c>
    </row>
    <row r="137" spans="1:46">
      <c r="A137" s="3">
        <f t="shared" si="57"/>
        <v>127</v>
      </c>
      <c r="B137" s="9">
        <f>Data!B137</f>
        <v>14</v>
      </c>
      <c r="D137" s="73">
        <f t="shared" si="51"/>
        <v>3</v>
      </c>
      <c r="F137" s="66" t="str">
        <f t="shared" si="58"/>
        <v>L</v>
      </c>
      <c r="G137" s="66">
        <f t="shared" si="52"/>
        <v>1</v>
      </c>
      <c r="H137" s="66">
        <f t="shared" si="59"/>
        <v>2</v>
      </c>
      <c r="I137" s="66">
        <f t="shared" si="85"/>
        <v>2</v>
      </c>
      <c r="J137" s="106">
        <f t="shared" si="53"/>
        <v>2</v>
      </c>
      <c r="K137" s="106">
        <f t="shared" si="86"/>
        <v>0</v>
      </c>
      <c r="L137" s="154">
        <f t="shared" si="87"/>
        <v>-36</v>
      </c>
      <c r="N137" s="66" t="str">
        <f t="shared" si="60"/>
        <v>L</v>
      </c>
      <c r="O137" s="66">
        <f t="shared" si="54"/>
        <v>4</v>
      </c>
      <c r="P137" s="66">
        <f t="shared" si="61"/>
        <v>2</v>
      </c>
      <c r="Q137" s="66">
        <f t="shared" si="62"/>
        <v>2</v>
      </c>
      <c r="R137" s="106">
        <f t="shared" si="49"/>
        <v>2</v>
      </c>
      <c r="S137" s="106">
        <f t="shared" si="63"/>
        <v>0</v>
      </c>
      <c r="T137" s="154">
        <f t="shared" si="64"/>
        <v>-120</v>
      </c>
      <c r="V137" s="66" t="str">
        <f t="shared" si="65"/>
        <v>L</v>
      </c>
      <c r="W137" s="66">
        <f t="shared" si="78"/>
        <v>6</v>
      </c>
      <c r="X137" s="66">
        <f t="shared" si="79"/>
        <v>2</v>
      </c>
      <c r="Y137" s="66">
        <f t="shared" si="80"/>
        <v>1</v>
      </c>
      <c r="Z137" s="106">
        <f t="shared" si="83"/>
        <v>2</v>
      </c>
      <c r="AA137" s="106">
        <f t="shared" si="66"/>
        <v>0</v>
      </c>
      <c r="AB137" s="154">
        <f t="shared" si="67"/>
        <v>87</v>
      </c>
      <c r="AC137" s="155">
        <f t="shared" si="68"/>
        <v>94</v>
      </c>
      <c r="AE137" s="66" t="str">
        <f t="shared" si="69"/>
        <v>L</v>
      </c>
      <c r="AF137" s="66">
        <f t="shared" si="55"/>
        <v>3</v>
      </c>
      <c r="AG137" s="66">
        <f t="shared" si="81"/>
        <v>5</v>
      </c>
      <c r="AH137" s="66">
        <f t="shared" si="82"/>
        <v>1</v>
      </c>
      <c r="AI137" s="106">
        <f t="shared" si="84"/>
        <v>8</v>
      </c>
      <c r="AJ137" s="106">
        <f t="shared" si="70"/>
        <v>0</v>
      </c>
      <c r="AK137" s="154">
        <f t="shared" si="71"/>
        <v>22</v>
      </c>
      <c r="AL137" s="155">
        <f t="shared" si="72"/>
        <v>85</v>
      </c>
      <c r="AN137" s="66" t="str">
        <f t="shared" si="73"/>
        <v>L</v>
      </c>
      <c r="AO137" s="66">
        <f t="shared" si="56"/>
        <v>3</v>
      </c>
      <c r="AP137" s="66">
        <f t="shared" si="74"/>
        <v>2</v>
      </c>
      <c r="AQ137" s="66">
        <f t="shared" si="75"/>
        <v>2</v>
      </c>
      <c r="AR137" s="106">
        <f t="shared" si="50"/>
        <v>2</v>
      </c>
      <c r="AS137" s="106">
        <f t="shared" si="76"/>
        <v>0</v>
      </c>
      <c r="AT137" s="154">
        <f t="shared" si="77"/>
        <v>-300</v>
      </c>
    </row>
    <row r="138" spans="1:46">
      <c r="A138" s="3">
        <f t="shared" si="57"/>
        <v>128</v>
      </c>
      <c r="B138" s="9">
        <f>Data!B138</f>
        <v>23</v>
      </c>
      <c r="D138" s="73">
        <f t="shared" si="51"/>
        <v>4</v>
      </c>
      <c r="F138" s="66" t="str">
        <f t="shared" si="58"/>
        <v>L</v>
      </c>
      <c r="G138" s="66">
        <f t="shared" si="52"/>
        <v>1</v>
      </c>
      <c r="H138" s="66">
        <f t="shared" si="59"/>
        <v>2</v>
      </c>
      <c r="I138" s="66">
        <f t="shared" si="85"/>
        <v>3</v>
      </c>
      <c r="J138" s="106">
        <f t="shared" si="53"/>
        <v>2</v>
      </c>
      <c r="K138" s="106">
        <f t="shared" si="86"/>
        <v>0</v>
      </c>
      <c r="L138" s="154">
        <f t="shared" si="87"/>
        <v>-38</v>
      </c>
      <c r="N138" s="66" t="str">
        <f t="shared" si="60"/>
        <v>W</v>
      </c>
      <c r="O138" s="66">
        <f t="shared" si="54"/>
        <v>4</v>
      </c>
      <c r="P138" s="66">
        <f t="shared" si="61"/>
        <v>2</v>
      </c>
      <c r="Q138" s="66">
        <f t="shared" si="62"/>
        <v>3</v>
      </c>
      <c r="R138" s="106">
        <f t="shared" si="49"/>
        <v>2</v>
      </c>
      <c r="S138" s="106">
        <f t="shared" si="63"/>
        <v>12</v>
      </c>
      <c r="T138" s="154">
        <f t="shared" si="64"/>
        <v>-110</v>
      </c>
      <c r="V138" s="66" t="str">
        <f t="shared" si="65"/>
        <v>L</v>
      </c>
      <c r="W138" s="66">
        <f t="shared" si="78"/>
        <v>6</v>
      </c>
      <c r="X138" s="66">
        <f t="shared" si="79"/>
        <v>2</v>
      </c>
      <c r="Y138" s="66">
        <f t="shared" si="80"/>
        <v>2</v>
      </c>
      <c r="Z138" s="106">
        <f t="shared" si="83"/>
        <v>2</v>
      </c>
      <c r="AA138" s="106">
        <f t="shared" si="66"/>
        <v>0</v>
      </c>
      <c r="AB138" s="154">
        <f t="shared" si="67"/>
        <v>85</v>
      </c>
      <c r="AC138" s="155">
        <f t="shared" si="68"/>
        <v>94</v>
      </c>
      <c r="AE138" s="66" t="str">
        <f t="shared" si="69"/>
        <v>L</v>
      </c>
      <c r="AF138" s="66">
        <f t="shared" si="55"/>
        <v>4</v>
      </c>
      <c r="AG138" s="66">
        <f t="shared" si="81"/>
        <v>5</v>
      </c>
      <c r="AH138" s="66">
        <f t="shared" si="82"/>
        <v>2</v>
      </c>
      <c r="AI138" s="106">
        <f t="shared" si="84"/>
        <v>8</v>
      </c>
      <c r="AJ138" s="106">
        <f t="shared" si="70"/>
        <v>0</v>
      </c>
      <c r="AK138" s="154">
        <f t="shared" si="71"/>
        <v>14</v>
      </c>
      <c r="AL138" s="155">
        <f t="shared" si="72"/>
        <v>85</v>
      </c>
      <c r="AN138" s="66" t="str">
        <f t="shared" si="73"/>
        <v>L</v>
      </c>
      <c r="AO138" s="66">
        <f t="shared" si="56"/>
        <v>4</v>
      </c>
      <c r="AP138" s="66">
        <f t="shared" si="74"/>
        <v>2</v>
      </c>
      <c r="AQ138" s="66">
        <f t="shared" si="75"/>
        <v>3</v>
      </c>
      <c r="AR138" s="106">
        <f t="shared" si="50"/>
        <v>2</v>
      </c>
      <c r="AS138" s="106">
        <f t="shared" si="76"/>
        <v>0</v>
      </c>
      <c r="AT138" s="154">
        <f t="shared" si="77"/>
        <v>-302</v>
      </c>
    </row>
    <row r="139" spans="1:46">
      <c r="A139" s="3">
        <f t="shared" si="57"/>
        <v>129</v>
      </c>
      <c r="B139" s="9">
        <f>Data!B139</f>
        <v>0</v>
      </c>
      <c r="D139" s="73">
        <f t="shared" si="51"/>
        <v>0</v>
      </c>
      <c r="F139" s="66" t="str">
        <f t="shared" si="58"/>
        <v>L</v>
      </c>
      <c r="G139" s="66">
        <f t="shared" si="52"/>
        <v>1</v>
      </c>
      <c r="H139" s="66">
        <f t="shared" si="59"/>
        <v>2</v>
      </c>
      <c r="I139" s="66">
        <f t="shared" si="85"/>
        <v>4</v>
      </c>
      <c r="J139" s="106">
        <f t="shared" si="53"/>
        <v>2</v>
      </c>
      <c r="K139" s="106">
        <f t="shared" si="86"/>
        <v>0</v>
      </c>
      <c r="L139" s="154">
        <f t="shared" si="87"/>
        <v>-40</v>
      </c>
      <c r="N139" s="66" t="str">
        <f t="shared" si="60"/>
        <v>L</v>
      </c>
      <c r="O139" s="66">
        <f t="shared" si="54"/>
        <v>4</v>
      </c>
      <c r="P139" s="66">
        <f t="shared" si="61"/>
        <v>2</v>
      </c>
      <c r="Q139" s="66">
        <f t="shared" si="62"/>
        <v>4</v>
      </c>
      <c r="R139" s="106">
        <f t="shared" ref="R139:R202" si="88">INDEX($AV$11:$AW$25,P139,2)</f>
        <v>2</v>
      </c>
      <c r="S139" s="106">
        <f t="shared" si="63"/>
        <v>0</v>
      </c>
      <c r="T139" s="154">
        <f t="shared" si="64"/>
        <v>-112</v>
      </c>
      <c r="V139" s="66" t="str">
        <f t="shared" si="65"/>
        <v>L</v>
      </c>
      <c r="W139" s="66">
        <f t="shared" si="78"/>
        <v>6</v>
      </c>
      <c r="X139" s="66">
        <f t="shared" si="79"/>
        <v>2</v>
      </c>
      <c r="Y139" s="66">
        <f t="shared" si="80"/>
        <v>3</v>
      </c>
      <c r="Z139" s="106">
        <f t="shared" si="83"/>
        <v>2</v>
      </c>
      <c r="AA139" s="106">
        <f t="shared" si="66"/>
        <v>0</v>
      </c>
      <c r="AB139" s="154">
        <f t="shared" si="67"/>
        <v>83</v>
      </c>
      <c r="AC139" s="155">
        <f t="shared" si="68"/>
        <v>94</v>
      </c>
      <c r="AE139" s="66" t="str">
        <f t="shared" si="69"/>
        <v>L</v>
      </c>
      <c r="AF139" s="66">
        <f t="shared" si="55"/>
        <v>4</v>
      </c>
      <c r="AG139" s="66">
        <f t="shared" si="81"/>
        <v>5</v>
      </c>
      <c r="AH139" s="66">
        <f t="shared" si="82"/>
        <v>3</v>
      </c>
      <c r="AI139" s="106">
        <f t="shared" si="84"/>
        <v>8</v>
      </c>
      <c r="AJ139" s="106">
        <f t="shared" si="70"/>
        <v>0</v>
      </c>
      <c r="AK139" s="154">
        <f t="shared" si="71"/>
        <v>6</v>
      </c>
      <c r="AL139" s="155">
        <f t="shared" si="72"/>
        <v>85</v>
      </c>
      <c r="AN139" s="66" t="str">
        <f t="shared" si="73"/>
        <v>L</v>
      </c>
      <c r="AO139" s="66">
        <f t="shared" si="56"/>
        <v>4</v>
      </c>
      <c r="AP139" s="66">
        <f t="shared" si="74"/>
        <v>2</v>
      </c>
      <c r="AQ139" s="66">
        <f t="shared" si="75"/>
        <v>4</v>
      </c>
      <c r="AR139" s="106">
        <f t="shared" ref="AR139:AR202" si="89">INDEX($AV$11:$AW$25,AP139,2)</f>
        <v>2</v>
      </c>
      <c r="AS139" s="106">
        <f t="shared" si="76"/>
        <v>0</v>
      </c>
      <c r="AT139" s="154">
        <f t="shared" si="77"/>
        <v>-304</v>
      </c>
    </row>
    <row r="140" spans="1:46">
      <c r="A140" s="3">
        <f t="shared" si="57"/>
        <v>130</v>
      </c>
      <c r="B140" s="9">
        <f>Data!B140</f>
        <v>7</v>
      </c>
      <c r="D140" s="73">
        <f t="shared" ref="D140:D203" si="90">IF($B140=0,0,IF(MOD($B140,6)=0,QUOTIENT($B140,6),QUOTIENT($B140,6)+1))</f>
        <v>2</v>
      </c>
      <c r="F140" s="66" t="str">
        <f t="shared" si="58"/>
        <v>L</v>
      </c>
      <c r="G140" s="66">
        <f t="shared" ref="G140:G203" si="91">IF(AND($G$9&lt;&gt;" ",$G$9&gt;0, $G$9 &lt;7),$G$9,1)</f>
        <v>1</v>
      </c>
      <c r="H140" s="66">
        <f t="shared" si="59"/>
        <v>2</v>
      </c>
      <c r="I140" s="66">
        <f t="shared" si="85"/>
        <v>5</v>
      </c>
      <c r="J140" s="106">
        <f t="shared" ref="J140:J203" si="92">INDEX($AV$11:$AW$25,H140,2)</f>
        <v>2</v>
      </c>
      <c r="K140" s="106">
        <f t="shared" si="86"/>
        <v>0</v>
      </c>
      <c r="L140" s="154">
        <f t="shared" si="87"/>
        <v>-42</v>
      </c>
      <c r="N140" s="66" t="str">
        <f t="shared" si="60"/>
        <v>L</v>
      </c>
      <c r="O140" s="66">
        <f t="shared" ref="O140:O203" si="93">IF(AND(O139&lt;&gt;6,P139=$P$9,Q139=5),O139+1,IF(AND(O139=6,P139=$P$9,Q139=5),1,O139))</f>
        <v>4</v>
      </c>
      <c r="P140" s="66">
        <f t="shared" si="61"/>
        <v>2</v>
      </c>
      <c r="Q140" s="66">
        <f t="shared" si="62"/>
        <v>5</v>
      </c>
      <c r="R140" s="106">
        <f t="shared" si="88"/>
        <v>2</v>
      </c>
      <c r="S140" s="106">
        <f t="shared" si="63"/>
        <v>0</v>
      </c>
      <c r="T140" s="154">
        <f t="shared" si="64"/>
        <v>-114</v>
      </c>
      <c r="V140" s="66" t="str">
        <f t="shared" si="65"/>
        <v>L</v>
      </c>
      <c r="W140" s="66">
        <f t="shared" si="78"/>
        <v>6</v>
      </c>
      <c r="X140" s="66">
        <f t="shared" si="79"/>
        <v>2</v>
      </c>
      <c r="Y140" s="66">
        <f t="shared" si="80"/>
        <v>4</v>
      </c>
      <c r="Z140" s="106">
        <f t="shared" si="83"/>
        <v>2</v>
      </c>
      <c r="AA140" s="106">
        <f t="shared" si="66"/>
        <v>0</v>
      </c>
      <c r="AB140" s="154">
        <f t="shared" si="67"/>
        <v>81</v>
      </c>
      <c r="AC140" s="155">
        <f t="shared" si="68"/>
        <v>94</v>
      </c>
      <c r="AE140" s="66" t="str">
        <f t="shared" si="69"/>
        <v>L</v>
      </c>
      <c r="AF140" s="66">
        <f t="shared" ref="AF140:AF203" si="94">IF($D140=0,AF139,$D140)</f>
        <v>2</v>
      </c>
      <c r="AG140" s="66">
        <f t="shared" si="81"/>
        <v>5</v>
      </c>
      <c r="AH140" s="66">
        <f t="shared" si="82"/>
        <v>4</v>
      </c>
      <c r="AI140" s="106">
        <f t="shared" si="84"/>
        <v>8</v>
      </c>
      <c r="AJ140" s="106">
        <f t="shared" si="70"/>
        <v>0</v>
      </c>
      <c r="AK140" s="154">
        <f t="shared" si="71"/>
        <v>-2</v>
      </c>
      <c r="AL140" s="155">
        <f t="shared" si="72"/>
        <v>85</v>
      </c>
      <c r="AN140" s="66" t="str">
        <f t="shared" si="73"/>
        <v>L</v>
      </c>
      <c r="AO140" s="66">
        <f t="shared" ref="AO140:AO203" si="95">IF($D140=0,AO139,$D140)</f>
        <v>2</v>
      </c>
      <c r="AP140" s="66">
        <f t="shared" si="74"/>
        <v>2</v>
      </c>
      <c r="AQ140" s="66">
        <f t="shared" si="75"/>
        <v>5</v>
      </c>
      <c r="AR140" s="106">
        <f t="shared" si="89"/>
        <v>2</v>
      </c>
      <c r="AS140" s="106">
        <f t="shared" si="76"/>
        <v>0</v>
      </c>
      <c r="AT140" s="154">
        <f t="shared" si="77"/>
        <v>-306</v>
      </c>
    </row>
    <row r="141" spans="1:46">
      <c r="A141" s="3">
        <f t="shared" ref="A141:A204" si="96">A140+1</f>
        <v>131</v>
      </c>
      <c r="B141" s="9">
        <f>Data!B141</f>
        <v>6</v>
      </c>
      <c r="D141" s="73">
        <f t="shared" si="90"/>
        <v>1</v>
      </c>
      <c r="F141" s="66" t="str">
        <f t="shared" ref="F141:F204" si="97">IF($D141=G140,"W","L")</f>
        <v>W</v>
      </c>
      <c r="G141" s="66">
        <f t="shared" si="91"/>
        <v>1</v>
      </c>
      <c r="H141" s="66">
        <f t="shared" ref="H141:H204" si="98">IF(AND(H140=$H$9,I140=5),1,IF(AND(H140&lt;$H$9,I140=5),H140+1,H140))</f>
        <v>3</v>
      </c>
      <c r="I141" s="66">
        <f t="shared" si="85"/>
        <v>1</v>
      </c>
      <c r="J141" s="106">
        <f t="shared" si="92"/>
        <v>3</v>
      </c>
      <c r="K141" s="106">
        <f t="shared" si="86"/>
        <v>12</v>
      </c>
      <c r="L141" s="154">
        <f t="shared" si="87"/>
        <v>-33</v>
      </c>
      <c r="N141" s="66" t="str">
        <f t="shared" ref="N141:N204" si="99">IF($D141=O140,"W","L")</f>
        <v>L</v>
      </c>
      <c r="O141" s="66">
        <f t="shared" si="93"/>
        <v>4</v>
      </c>
      <c r="P141" s="66">
        <f t="shared" ref="P141:P204" si="100">IF(AND(P140=$P$9,Q140=5),1,IF(AND(P140&lt;$P$9,Q140=5),P140+1,P140))</f>
        <v>3</v>
      </c>
      <c r="Q141" s="66">
        <f t="shared" ref="Q141:Q204" si="101">IF(Q140&lt;5,Q140+1,1)</f>
        <v>1</v>
      </c>
      <c r="R141" s="106">
        <f t="shared" si="88"/>
        <v>3</v>
      </c>
      <c r="S141" s="106">
        <f t="shared" ref="S141:S204" si="102">IF(N141="W",R140*6,0)</f>
        <v>0</v>
      </c>
      <c r="T141" s="154">
        <f t="shared" ref="T141:T204" si="103">T140-R141+S141</f>
        <v>-117</v>
      </c>
      <c r="V141" s="66" t="str">
        <f t="shared" ref="V141:V204" si="104">IF($D141=W140,"W","L")</f>
        <v>L</v>
      </c>
      <c r="W141" s="66">
        <f t="shared" si="78"/>
        <v>6</v>
      </c>
      <c r="X141" s="66">
        <f t="shared" si="79"/>
        <v>2</v>
      </c>
      <c r="Y141" s="66">
        <f t="shared" si="80"/>
        <v>5</v>
      </c>
      <c r="Z141" s="106">
        <f t="shared" si="83"/>
        <v>2</v>
      </c>
      <c r="AA141" s="106">
        <f t="shared" ref="AA141:AA204" si="105">IF(V141="W",Z140*6,0)</f>
        <v>0</v>
      </c>
      <c r="AB141" s="154">
        <f t="shared" ref="AB141:AB204" si="106">AB140-Z141+AA141</f>
        <v>79</v>
      </c>
      <c r="AC141" s="155">
        <f t="shared" ref="AC141:AC204" si="107">IF(AB141&gt;AC140,AB141,AC140)</f>
        <v>94</v>
      </c>
      <c r="AE141" s="66" t="str">
        <f t="shared" ref="AE141:AE204" si="108">IF($D141=AF140,"W","L")</f>
        <v>L</v>
      </c>
      <c r="AF141" s="66">
        <f t="shared" si="94"/>
        <v>1</v>
      </c>
      <c r="AG141" s="66">
        <f t="shared" si="81"/>
        <v>5</v>
      </c>
      <c r="AH141" s="66">
        <f t="shared" si="82"/>
        <v>5</v>
      </c>
      <c r="AI141" s="106">
        <f t="shared" si="84"/>
        <v>8</v>
      </c>
      <c r="AJ141" s="106">
        <f t="shared" ref="AJ141:AJ204" si="109">IF(AE141="W",AI140*6,0)</f>
        <v>0</v>
      </c>
      <c r="AK141" s="154">
        <f t="shared" ref="AK141:AK204" si="110">AK140-AI141+AJ141</f>
        <v>-10</v>
      </c>
      <c r="AL141" s="155">
        <f t="shared" ref="AL141:AL204" si="111">IF(AK141&gt;AL140,AK141,AL140)</f>
        <v>85</v>
      </c>
      <c r="AN141" s="66" t="str">
        <f t="shared" ref="AN141:AN204" si="112">IF($D141=AO140,"W","L")</f>
        <v>L</v>
      </c>
      <c r="AO141" s="66">
        <f t="shared" si="95"/>
        <v>1</v>
      </c>
      <c r="AP141" s="66">
        <f t="shared" ref="AP141:AP204" si="113">IF(AND(AP140=$H$9,AQ140=5),1,IF(AND(AP140&lt;$H$9,AQ140=5),AP140+1,AP140))</f>
        <v>3</v>
      </c>
      <c r="AQ141" s="66">
        <f t="shared" ref="AQ141:AQ204" si="114">IF(AQ140&lt;5,AQ140+1,1)</f>
        <v>1</v>
      </c>
      <c r="AR141" s="106">
        <f t="shared" si="89"/>
        <v>3</v>
      </c>
      <c r="AS141" s="106">
        <f t="shared" ref="AS141:AS204" si="115">IF(AN141="W",AR140*6,0)</f>
        <v>0</v>
      </c>
      <c r="AT141" s="154">
        <f t="shared" ref="AT141:AT204" si="116">AT140-AR141+AS141</f>
        <v>-309</v>
      </c>
    </row>
    <row r="142" spans="1:46">
      <c r="A142" s="3">
        <f t="shared" si="96"/>
        <v>132</v>
      </c>
      <c r="B142" s="9">
        <f>Data!B142</f>
        <v>5</v>
      </c>
      <c r="D142" s="73">
        <f t="shared" si="90"/>
        <v>1</v>
      </c>
      <c r="F142" s="66" t="str">
        <f t="shared" si="97"/>
        <v>W</v>
      </c>
      <c r="G142" s="66">
        <f t="shared" si="91"/>
        <v>1</v>
      </c>
      <c r="H142" s="66">
        <f t="shared" si="98"/>
        <v>3</v>
      </c>
      <c r="I142" s="66">
        <f t="shared" si="85"/>
        <v>2</v>
      </c>
      <c r="J142" s="106">
        <f t="shared" si="92"/>
        <v>3</v>
      </c>
      <c r="K142" s="106">
        <f t="shared" si="86"/>
        <v>18</v>
      </c>
      <c r="L142" s="154">
        <f t="shared" si="87"/>
        <v>-18</v>
      </c>
      <c r="N142" s="66" t="str">
        <f t="shared" si="99"/>
        <v>L</v>
      </c>
      <c r="O142" s="66">
        <f t="shared" si="93"/>
        <v>4</v>
      </c>
      <c r="P142" s="66">
        <f t="shared" si="100"/>
        <v>3</v>
      </c>
      <c r="Q142" s="66">
        <f t="shared" si="101"/>
        <v>2</v>
      </c>
      <c r="R142" s="106">
        <f t="shared" si="88"/>
        <v>3</v>
      </c>
      <c r="S142" s="106">
        <f t="shared" si="102"/>
        <v>0</v>
      </c>
      <c r="T142" s="154">
        <f t="shared" si="103"/>
        <v>-120</v>
      </c>
      <c r="V142" s="66" t="str">
        <f t="shared" si="104"/>
        <v>L</v>
      </c>
      <c r="W142" s="66">
        <f t="shared" ref="W142:W205" si="117">IF(AB141&gt;AC140,IF(W141&lt;&gt;6,W141+1,1), IF(AND(W141&lt;&gt;6,X141=$X$9,Y141=5),W141+1,IF(AND(W141=6,X141=$X$9,Y141=5),1,W141)))</f>
        <v>6</v>
      </c>
      <c r="X142" s="66">
        <f t="shared" ref="X142:X205" si="118">IF(AB141&gt;AC140,1,IF(AND(X141=$X$9,Y141=5),1,IF(AND(X141&lt;$X$9,Y141=5),X141+1,X141)))</f>
        <v>3</v>
      </c>
      <c r="Y142" s="66">
        <f t="shared" ref="Y142:Y205" si="119">IF(AB141&gt;AC140,1,IF(Y141&lt;5,Y141+1,1))</f>
        <v>1</v>
      </c>
      <c r="Z142" s="106">
        <f t="shared" si="83"/>
        <v>3</v>
      </c>
      <c r="AA142" s="106">
        <f t="shared" si="105"/>
        <v>0</v>
      </c>
      <c r="AB142" s="154">
        <f t="shared" si="106"/>
        <v>76</v>
      </c>
      <c r="AC142" s="155">
        <f t="shared" si="107"/>
        <v>94</v>
      </c>
      <c r="AE142" s="66" t="str">
        <f t="shared" si="108"/>
        <v>W</v>
      </c>
      <c r="AF142" s="66">
        <f t="shared" si="94"/>
        <v>1</v>
      </c>
      <c r="AG142" s="66">
        <f t="shared" ref="AG142:AG205" si="120">IF(AK141&gt;AL140,1,IF(AND(AG141=$X$9,AH141=5),1,IF(AND(AG141&lt;$X$9,AH141=5),AG141+1,AG141)))</f>
        <v>6</v>
      </c>
      <c r="AH142" s="66">
        <f t="shared" ref="AH142:AH205" si="121">IF(AK141&gt;AL140,1,IF(AH141&lt;5,AH141+1,1))</f>
        <v>1</v>
      </c>
      <c r="AI142" s="106">
        <f t="shared" si="84"/>
        <v>13</v>
      </c>
      <c r="AJ142" s="106">
        <f t="shared" si="109"/>
        <v>48</v>
      </c>
      <c r="AK142" s="154">
        <f t="shared" si="110"/>
        <v>25</v>
      </c>
      <c r="AL142" s="155">
        <f t="shared" si="111"/>
        <v>85</v>
      </c>
      <c r="AN142" s="66" t="str">
        <f t="shared" si="112"/>
        <v>W</v>
      </c>
      <c r="AO142" s="66">
        <f t="shared" si="95"/>
        <v>1</v>
      </c>
      <c r="AP142" s="66">
        <f t="shared" si="113"/>
        <v>3</v>
      </c>
      <c r="AQ142" s="66">
        <f t="shared" si="114"/>
        <v>2</v>
      </c>
      <c r="AR142" s="106">
        <f t="shared" si="89"/>
        <v>3</v>
      </c>
      <c r="AS142" s="106">
        <f t="shared" si="115"/>
        <v>18</v>
      </c>
      <c r="AT142" s="154">
        <f t="shared" si="116"/>
        <v>-294</v>
      </c>
    </row>
    <row r="143" spans="1:46">
      <c r="A143" s="3">
        <f t="shared" si="96"/>
        <v>133</v>
      </c>
      <c r="B143" s="9">
        <f>Data!B143</f>
        <v>0</v>
      </c>
      <c r="D143" s="73">
        <f t="shared" si="90"/>
        <v>0</v>
      </c>
      <c r="F143" s="66" t="str">
        <f t="shared" si="97"/>
        <v>L</v>
      </c>
      <c r="G143" s="66">
        <f t="shared" si="91"/>
        <v>1</v>
      </c>
      <c r="H143" s="66">
        <f t="shared" si="98"/>
        <v>3</v>
      </c>
      <c r="I143" s="66">
        <f t="shared" si="85"/>
        <v>3</v>
      </c>
      <c r="J143" s="106">
        <f t="shared" si="92"/>
        <v>3</v>
      </c>
      <c r="K143" s="106">
        <f t="shared" si="86"/>
        <v>0</v>
      </c>
      <c r="L143" s="154">
        <f t="shared" si="87"/>
        <v>-21</v>
      </c>
      <c r="N143" s="66" t="str">
        <f t="shared" si="99"/>
        <v>L</v>
      </c>
      <c r="O143" s="66">
        <f t="shared" si="93"/>
        <v>4</v>
      </c>
      <c r="P143" s="66">
        <f t="shared" si="100"/>
        <v>3</v>
      </c>
      <c r="Q143" s="66">
        <f t="shared" si="101"/>
        <v>3</v>
      </c>
      <c r="R143" s="106">
        <f t="shared" si="88"/>
        <v>3</v>
      </c>
      <c r="S143" s="106">
        <f t="shared" si="102"/>
        <v>0</v>
      </c>
      <c r="T143" s="154">
        <f t="shared" si="103"/>
        <v>-123</v>
      </c>
      <c r="V143" s="66" t="str">
        <f t="shared" si="104"/>
        <v>L</v>
      </c>
      <c r="W143" s="66">
        <f t="shared" si="117"/>
        <v>6</v>
      </c>
      <c r="X143" s="66">
        <f t="shared" si="118"/>
        <v>3</v>
      </c>
      <c r="Y143" s="66">
        <f t="shared" si="119"/>
        <v>2</v>
      </c>
      <c r="Z143" s="106">
        <f t="shared" si="83"/>
        <v>3</v>
      </c>
      <c r="AA143" s="106">
        <f t="shared" si="105"/>
        <v>0</v>
      </c>
      <c r="AB143" s="154">
        <f t="shared" si="106"/>
        <v>73</v>
      </c>
      <c r="AC143" s="155">
        <f t="shared" si="107"/>
        <v>94</v>
      </c>
      <c r="AE143" s="66" t="str">
        <f t="shared" si="108"/>
        <v>L</v>
      </c>
      <c r="AF143" s="66">
        <f t="shared" si="94"/>
        <v>1</v>
      </c>
      <c r="AG143" s="66">
        <f t="shared" si="120"/>
        <v>6</v>
      </c>
      <c r="AH143" s="66">
        <f t="shared" si="121"/>
        <v>2</v>
      </c>
      <c r="AI143" s="106">
        <f t="shared" si="84"/>
        <v>13</v>
      </c>
      <c r="AJ143" s="106">
        <f t="shared" si="109"/>
        <v>0</v>
      </c>
      <c r="AK143" s="154">
        <f t="shared" si="110"/>
        <v>12</v>
      </c>
      <c r="AL143" s="155">
        <f t="shared" si="111"/>
        <v>85</v>
      </c>
      <c r="AN143" s="66" t="str">
        <f t="shared" si="112"/>
        <v>L</v>
      </c>
      <c r="AO143" s="66">
        <f t="shared" si="95"/>
        <v>1</v>
      </c>
      <c r="AP143" s="66">
        <f t="shared" si="113"/>
        <v>3</v>
      </c>
      <c r="AQ143" s="66">
        <f t="shared" si="114"/>
        <v>3</v>
      </c>
      <c r="AR143" s="106">
        <f t="shared" si="89"/>
        <v>3</v>
      </c>
      <c r="AS143" s="106">
        <f t="shared" si="115"/>
        <v>0</v>
      </c>
      <c r="AT143" s="154">
        <f t="shared" si="116"/>
        <v>-297</v>
      </c>
    </row>
    <row r="144" spans="1:46">
      <c r="A144" s="3">
        <f t="shared" si="96"/>
        <v>134</v>
      </c>
      <c r="B144" s="9">
        <f>Data!B144</f>
        <v>6</v>
      </c>
      <c r="D144" s="73">
        <f t="shared" si="90"/>
        <v>1</v>
      </c>
      <c r="F144" s="66" t="str">
        <f t="shared" si="97"/>
        <v>W</v>
      </c>
      <c r="G144" s="66">
        <f t="shared" si="91"/>
        <v>1</v>
      </c>
      <c r="H144" s="66">
        <f t="shared" si="98"/>
        <v>3</v>
      </c>
      <c r="I144" s="66">
        <f t="shared" si="85"/>
        <v>4</v>
      </c>
      <c r="J144" s="106">
        <f t="shared" si="92"/>
        <v>3</v>
      </c>
      <c r="K144" s="106">
        <f t="shared" si="86"/>
        <v>18</v>
      </c>
      <c r="L144" s="154">
        <f t="shared" si="87"/>
        <v>-6</v>
      </c>
      <c r="N144" s="66" t="str">
        <f t="shared" si="99"/>
        <v>L</v>
      </c>
      <c r="O144" s="66">
        <f t="shared" si="93"/>
        <v>4</v>
      </c>
      <c r="P144" s="66">
        <f t="shared" si="100"/>
        <v>3</v>
      </c>
      <c r="Q144" s="66">
        <f t="shared" si="101"/>
        <v>4</v>
      </c>
      <c r="R144" s="106">
        <f t="shared" si="88"/>
        <v>3</v>
      </c>
      <c r="S144" s="106">
        <f t="shared" si="102"/>
        <v>0</v>
      </c>
      <c r="T144" s="154">
        <f t="shared" si="103"/>
        <v>-126</v>
      </c>
      <c r="V144" s="66" t="str">
        <f t="shared" si="104"/>
        <v>L</v>
      </c>
      <c r="W144" s="66">
        <f t="shared" si="117"/>
        <v>6</v>
      </c>
      <c r="X144" s="66">
        <f t="shared" si="118"/>
        <v>3</v>
      </c>
      <c r="Y144" s="66">
        <f t="shared" si="119"/>
        <v>3</v>
      </c>
      <c r="Z144" s="106">
        <f t="shared" ref="Z144:Z207" si="122">INDEX($AV$11:$AW$25,X144,2)</f>
        <v>3</v>
      </c>
      <c r="AA144" s="106">
        <f t="shared" si="105"/>
        <v>0</v>
      </c>
      <c r="AB144" s="154">
        <f t="shared" si="106"/>
        <v>70</v>
      </c>
      <c r="AC144" s="155">
        <f t="shared" si="107"/>
        <v>94</v>
      </c>
      <c r="AE144" s="66" t="str">
        <f t="shared" si="108"/>
        <v>W</v>
      </c>
      <c r="AF144" s="66">
        <f t="shared" si="94"/>
        <v>1</v>
      </c>
      <c r="AG144" s="66">
        <f t="shared" si="120"/>
        <v>6</v>
      </c>
      <c r="AH144" s="66">
        <f t="shared" si="121"/>
        <v>3</v>
      </c>
      <c r="AI144" s="106">
        <f t="shared" ref="AI144:AI207" si="123">INDEX($AV$11:$AW$25,AG144,2)</f>
        <v>13</v>
      </c>
      <c r="AJ144" s="106">
        <f t="shared" si="109"/>
        <v>78</v>
      </c>
      <c r="AK144" s="154">
        <f t="shared" si="110"/>
        <v>77</v>
      </c>
      <c r="AL144" s="155">
        <f t="shared" si="111"/>
        <v>85</v>
      </c>
      <c r="AN144" s="66" t="str">
        <f t="shared" si="112"/>
        <v>W</v>
      </c>
      <c r="AO144" s="66">
        <f t="shared" si="95"/>
        <v>1</v>
      </c>
      <c r="AP144" s="66">
        <f t="shared" si="113"/>
        <v>3</v>
      </c>
      <c r="AQ144" s="66">
        <f t="shared" si="114"/>
        <v>4</v>
      </c>
      <c r="AR144" s="106">
        <f t="shared" si="89"/>
        <v>3</v>
      </c>
      <c r="AS144" s="106">
        <f t="shared" si="115"/>
        <v>18</v>
      </c>
      <c r="AT144" s="154">
        <f t="shared" si="116"/>
        <v>-282</v>
      </c>
    </row>
    <row r="145" spans="1:46">
      <c r="A145" s="3">
        <f t="shared" si="96"/>
        <v>135</v>
      </c>
      <c r="B145" s="9">
        <f>Data!B145</f>
        <v>10</v>
      </c>
      <c r="D145" s="73">
        <f t="shared" si="90"/>
        <v>2</v>
      </c>
      <c r="F145" s="66" t="str">
        <f t="shared" si="97"/>
        <v>L</v>
      </c>
      <c r="G145" s="66">
        <f t="shared" si="91"/>
        <v>1</v>
      </c>
      <c r="H145" s="66">
        <f t="shared" si="98"/>
        <v>3</v>
      </c>
      <c r="I145" s="66">
        <f t="shared" si="85"/>
        <v>5</v>
      </c>
      <c r="J145" s="106">
        <f t="shared" si="92"/>
        <v>3</v>
      </c>
      <c r="K145" s="106">
        <f t="shared" si="86"/>
        <v>0</v>
      </c>
      <c r="L145" s="154">
        <f t="shared" si="87"/>
        <v>-9</v>
      </c>
      <c r="N145" s="66" t="str">
        <f t="shared" si="99"/>
        <v>L</v>
      </c>
      <c r="O145" s="66">
        <f t="shared" si="93"/>
        <v>4</v>
      </c>
      <c r="P145" s="66">
        <f t="shared" si="100"/>
        <v>3</v>
      </c>
      <c r="Q145" s="66">
        <f t="shared" si="101"/>
        <v>5</v>
      </c>
      <c r="R145" s="106">
        <f t="shared" si="88"/>
        <v>3</v>
      </c>
      <c r="S145" s="106">
        <f t="shared" si="102"/>
        <v>0</v>
      </c>
      <c r="T145" s="154">
        <f t="shared" si="103"/>
        <v>-129</v>
      </c>
      <c r="V145" s="66" t="str">
        <f t="shared" si="104"/>
        <v>L</v>
      </c>
      <c r="W145" s="66">
        <f t="shared" si="117"/>
        <v>6</v>
      </c>
      <c r="X145" s="66">
        <f t="shared" si="118"/>
        <v>3</v>
      </c>
      <c r="Y145" s="66">
        <f t="shared" si="119"/>
        <v>4</v>
      </c>
      <c r="Z145" s="106">
        <f t="shared" si="122"/>
        <v>3</v>
      </c>
      <c r="AA145" s="106">
        <f t="shared" si="105"/>
        <v>0</v>
      </c>
      <c r="AB145" s="154">
        <f t="shared" si="106"/>
        <v>67</v>
      </c>
      <c r="AC145" s="155">
        <f t="shared" si="107"/>
        <v>94</v>
      </c>
      <c r="AE145" s="66" t="str">
        <f t="shared" si="108"/>
        <v>L</v>
      </c>
      <c r="AF145" s="66">
        <f t="shared" si="94"/>
        <v>2</v>
      </c>
      <c r="AG145" s="66">
        <f t="shared" si="120"/>
        <v>6</v>
      </c>
      <c r="AH145" s="66">
        <f t="shared" si="121"/>
        <v>4</v>
      </c>
      <c r="AI145" s="106">
        <f t="shared" si="123"/>
        <v>13</v>
      </c>
      <c r="AJ145" s="106">
        <f t="shared" si="109"/>
        <v>0</v>
      </c>
      <c r="AK145" s="154">
        <f t="shared" si="110"/>
        <v>64</v>
      </c>
      <c r="AL145" s="155">
        <f t="shared" si="111"/>
        <v>85</v>
      </c>
      <c r="AN145" s="66" t="str">
        <f t="shared" si="112"/>
        <v>L</v>
      </c>
      <c r="AO145" s="66">
        <f t="shared" si="95"/>
        <v>2</v>
      </c>
      <c r="AP145" s="66">
        <f t="shared" si="113"/>
        <v>3</v>
      </c>
      <c r="AQ145" s="66">
        <f t="shared" si="114"/>
        <v>5</v>
      </c>
      <c r="AR145" s="106">
        <f t="shared" si="89"/>
        <v>3</v>
      </c>
      <c r="AS145" s="106">
        <f t="shared" si="115"/>
        <v>0</v>
      </c>
      <c r="AT145" s="154">
        <f t="shared" si="116"/>
        <v>-285</v>
      </c>
    </row>
    <row r="146" spans="1:46">
      <c r="A146" s="3">
        <f t="shared" si="96"/>
        <v>136</v>
      </c>
      <c r="B146" s="9">
        <f>Data!B146</f>
        <v>32</v>
      </c>
      <c r="D146" s="73">
        <f t="shared" si="90"/>
        <v>6</v>
      </c>
      <c r="F146" s="66" t="str">
        <f t="shared" si="97"/>
        <v>L</v>
      </c>
      <c r="G146" s="66">
        <f t="shared" si="91"/>
        <v>1</v>
      </c>
      <c r="H146" s="66">
        <f t="shared" si="98"/>
        <v>4</v>
      </c>
      <c r="I146" s="66">
        <f t="shared" si="85"/>
        <v>1</v>
      </c>
      <c r="J146" s="106">
        <f t="shared" si="92"/>
        <v>5</v>
      </c>
      <c r="K146" s="106">
        <f t="shared" si="86"/>
        <v>0</v>
      </c>
      <c r="L146" s="154">
        <f t="shared" si="87"/>
        <v>-14</v>
      </c>
      <c r="N146" s="66" t="str">
        <f t="shared" si="99"/>
        <v>L</v>
      </c>
      <c r="O146" s="66">
        <f t="shared" si="93"/>
        <v>4</v>
      </c>
      <c r="P146" s="66">
        <f t="shared" si="100"/>
        <v>4</v>
      </c>
      <c r="Q146" s="66">
        <f t="shared" si="101"/>
        <v>1</v>
      </c>
      <c r="R146" s="106">
        <f t="shared" si="88"/>
        <v>5</v>
      </c>
      <c r="S146" s="106">
        <f t="shared" si="102"/>
        <v>0</v>
      </c>
      <c r="T146" s="154">
        <f t="shared" si="103"/>
        <v>-134</v>
      </c>
      <c r="V146" s="66" t="str">
        <f t="shared" si="104"/>
        <v>W</v>
      </c>
      <c r="W146" s="66">
        <f t="shared" si="117"/>
        <v>6</v>
      </c>
      <c r="X146" s="66">
        <f t="shared" si="118"/>
        <v>3</v>
      </c>
      <c r="Y146" s="66">
        <f t="shared" si="119"/>
        <v>5</v>
      </c>
      <c r="Z146" s="106">
        <f t="shared" si="122"/>
        <v>3</v>
      </c>
      <c r="AA146" s="106">
        <f t="shared" si="105"/>
        <v>18</v>
      </c>
      <c r="AB146" s="154">
        <f t="shared" si="106"/>
        <v>82</v>
      </c>
      <c r="AC146" s="155">
        <f t="shared" si="107"/>
        <v>94</v>
      </c>
      <c r="AE146" s="66" t="str">
        <f t="shared" si="108"/>
        <v>L</v>
      </c>
      <c r="AF146" s="66">
        <f t="shared" si="94"/>
        <v>6</v>
      </c>
      <c r="AG146" s="66">
        <f t="shared" si="120"/>
        <v>6</v>
      </c>
      <c r="AH146" s="66">
        <f t="shared" si="121"/>
        <v>5</v>
      </c>
      <c r="AI146" s="106">
        <f t="shared" si="123"/>
        <v>13</v>
      </c>
      <c r="AJ146" s="106">
        <f t="shared" si="109"/>
        <v>0</v>
      </c>
      <c r="AK146" s="154">
        <f t="shared" si="110"/>
        <v>51</v>
      </c>
      <c r="AL146" s="155">
        <f t="shared" si="111"/>
        <v>85</v>
      </c>
      <c r="AN146" s="66" t="str">
        <f t="shared" si="112"/>
        <v>L</v>
      </c>
      <c r="AO146" s="66">
        <f t="shared" si="95"/>
        <v>6</v>
      </c>
      <c r="AP146" s="66">
        <f t="shared" si="113"/>
        <v>4</v>
      </c>
      <c r="AQ146" s="66">
        <f t="shared" si="114"/>
        <v>1</v>
      </c>
      <c r="AR146" s="106">
        <f t="shared" si="89"/>
        <v>5</v>
      </c>
      <c r="AS146" s="106">
        <f t="shared" si="115"/>
        <v>0</v>
      </c>
      <c r="AT146" s="154">
        <f t="shared" si="116"/>
        <v>-290</v>
      </c>
    </row>
    <row r="147" spans="1:46">
      <c r="A147" s="3">
        <f t="shared" si="96"/>
        <v>137</v>
      </c>
      <c r="B147" s="9">
        <f>Data!B147</f>
        <v>23</v>
      </c>
      <c r="D147" s="73">
        <f t="shared" si="90"/>
        <v>4</v>
      </c>
      <c r="F147" s="66" t="str">
        <f t="shared" si="97"/>
        <v>L</v>
      </c>
      <c r="G147" s="66">
        <f t="shared" si="91"/>
        <v>1</v>
      </c>
      <c r="H147" s="66">
        <f t="shared" si="98"/>
        <v>4</v>
      </c>
      <c r="I147" s="66">
        <f t="shared" si="85"/>
        <v>2</v>
      </c>
      <c r="J147" s="106">
        <f t="shared" si="92"/>
        <v>5</v>
      </c>
      <c r="K147" s="106">
        <f t="shared" si="86"/>
        <v>0</v>
      </c>
      <c r="L147" s="154">
        <f t="shared" si="87"/>
        <v>-19</v>
      </c>
      <c r="N147" s="66" t="str">
        <f t="shared" si="99"/>
        <v>W</v>
      </c>
      <c r="O147" s="66">
        <f t="shared" si="93"/>
        <v>4</v>
      </c>
      <c r="P147" s="66">
        <f t="shared" si="100"/>
        <v>4</v>
      </c>
      <c r="Q147" s="66">
        <f t="shared" si="101"/>
        <v>2</v>
      </c>
      <c r="R147" s="106">
        <f t="shared" si="88"/>
        <v>5</v>
      </c>
      <c r="S147" s="106">
        <f t="shared" si="102"/>
        <v>30</v>
      </c>
      <c r="T147" s="154">
        <f t="shared" si="103"/>
        <v>-109</v>
      </c>
      <c r="V147" s="66" t="str">
        <f t="shared" si="104"/>
        <v>L</v>
      </c>
      <c r="W147" s="66">
        <f t="shared" si="117"/>
        <v>6</v>
      </c>
      <c r="X147" s="66">
        <f t="shared" si="118"/>
        <v>4</v>
      </c>
      <c r="Y147" s="66">
        <f t="shared" si="119"/>
        <v>1</v>
      </c>
      <c r="Z147" s="106">
        <f t="shared" si="122"/>
        <v>5</v>
      </c>
      <c r="AA147" s="106">
        <f t="shared" si="105"/>
        <v>0</v>
      </c>
      <c r="AB147" s="154">
        <f t="shared" si="106"/>
        <v>77</v>
      </c>
      <c r="AC147" s="155">
        <f t="shared" si="107"/>
        <v>94</v>
      </c>
      <c r="AE147" s="66" t="str">
        <f t="shared" si="108"/>
        <v>L</v>
      </c>
      <c r="AF147" s="66">
        <f t="shared" si="94"/>
        <v>4</v>
      </c>
      <c r="AG147" s="66">
        <f t="shared" si="120"/>
        <v>7</v>
      </c>
      <c r="AH147" s="66">
        <f t="shared" si="121"/>
        <v>1</v>
      </c>
      <c r="AI147" s="106">
        <f t="shared" si="123"/>
        <v>21</v>
      </c>
      <c r="AJ147" s="106">
        <f t="shared" si="109"/>
        <v>0</v>
      </c>
      <c r="AK147" s="154">
        <f t="shared" si="110"/>
        <v>30</v>
      </c>
      <c r="AL147" s="155">
        <f t="shared" si="111"/>
        <v>85</v>
      </c>
      <c r="AN147" s="66" t="str">
        <f t="shared" si="112"/>
        <v>L</v>
      </c>
      <c r="AO147" s="66">
        <f t="shared" si="95"/>
        <v>4</v>
      </c>
      <c r="AP147" s="66">
        <f t="shared" si="113"/>
        <v>4</v>
      </c>
      <c r="AQ147" s="66">
        <f t="shared" si="114"/>
        <v>2</v>
      </c>
      <c r="AR147" s="106">
        <f t="shared" si="89"/>
        <v>5</v>
      </c>
      <c r="AS147" s="106">
        <f t="shared" si="115"/>
        <v>0</v>
      </c>
      <c r="AT147" s="154">
        <f t="shared" si="116"/>
        <v>-295</v>
      </c>
    </row>
    <row r="148" spans="1:46">
      <c r="A148" s="3">
        <f t="shared" si="96"/>
        <v>138</v>
      </c>
      <c r="B148" s="9">
        <f>Data!B148</f>
        <v>3</v>
      </c>
      <c r="D148" s="73">
        <f t="shared" si="90"/>
        <v>1</v>
      </c>
      <c r="F148" s="66" t="str">
        <f t="shared" si="97"/>
        <v>W</v>
      </c>
      <c r="G148" s="66">
        <f t="shared" si="91"/>
        <v>1</v>
      </c>
      <c r="H148" s="66">
        <f t="shared" si="98"/>
        <v>4</v>
      </c>
      <c r="I148" s="66">
        <f t="shared" si="85"/>
        <v>3</v>
      </c>
      <c r="J148" s="106">
        <f t="shared" si="92"/>
        <v>5</v>
      </c>
      <c r="K148" s="106">
        <f t="shared" si="86"/>
        <v>30</v>
      </c>
      <c r="L148" s="154">
        <f t="shared" si="87"/>
        <v>6</v>
      </c>
      <c r="N148" s="66" t="str">
        <f t="shared" si="99"/>
        <v>L</v>
      </c>
      <c r="O148" s="66">
        <f t="shared" si="93"/>
        <v>4</v>
      </c>
      <c r="P148" s="66">
        <f t="shared" si="100"/>
        <v>4</v>
      </c>
      <c r="Q148" s="66">
        <f t="shared" si="101"/>
        <v>3</v>
      </c>
      <c r="R148" s="106">
        <f t="shared" si="88"/>
        <v>5</v>
      </c>
      <c r="S148" s="106">
        <f t="shared" si="102"/>
        <v>0</v>
      </c>
      <c r="T148" s="154">
        <f t="shared" si="103"/>
        <v>-114</v>
      </c>
      <c r="V148" s="66" t="str">
        <f t="shared" si="104"/>
        <v>L</v>
      </c>
      <c r="W148" s="66">
        <f t="shared" si="117"/>
        <v>6</v>
      </c>
      <c r="X148" s="66">
        <f t="shared" si="118"/>
        <v>4</v>
      </c>
      <c r="Y148" s="66">
        <f t="shared" si="119"/>
        <v>2</v>
      </c>
      <c r="Z148" s="106">
        <f t="shared" si="122"/>
        <v>5</v>
      </c>
      <c r="AA148" s="106">
        <f t="shared" si="105"/>
        <v>0</v>
      </c>
      <c r="AB148" s="154">
        <f t="shared" si="106"/>
        <v>72</v>
      </c>
      <c r="AC148" s="155">
        <f t="shared" si="107"/>
        <v>94</v>
      </c>
      <c r="AE148" s="66" t="str">
        <f t="shared" si="108"/>
        <v>L</v>
      </c>
      <c r="AF148" s="66">
        <f t="shared" si="94"/>
        <v>1</v>
      </c>
      <c r="AG148" s="66">
        <f t="shared" si="120"/>
        <v>7</v>
      </c>
      <c r="AH148" s="66">
        <f t="shared" si="121"/>
        <v>2</v>
      </c>
      <c r="AI148" s="106">
        <f t="shared" si="123"/>
        <v>21</v>
      </c>
      <c r="AJ148" s="106">
        <f t="shared" si="109"/>
        <v>0</v>
      </c>
      <c r="AK148" s="154">
        <f t="shared" si="110"/>
        <v>9</v>
      </c>
      <c r="AL148" s="155">
        <f t="shared" si="111"/>
        <v>85</v>
      </c>
      <c r="AN148" s="66" t="str">
        <f t="shared" si="112"/>
        <v>L</v>
      </c>
      <c r="AO148" s="66">
        <f t="shared" si="95"/>
        <v>1</v>
      </c>
      <c r="AP148" s="66">
        <f t="shared" si="113"/>
        <v>4</v>
      </c>
      <c r="AQ148" s="66">
        <f t="shared" si="114"/>
        <v>3</v>
      </c>
      <c r="AR148" s="106">
        <f t="shared" si="89"/>
        <v>5</v>
      </c>
      <c r="AS148" s="106">
        <f t="shared" si="115"/>
        <v>0</v>
      </c>
      <c r="AT148" s="154">
        <f t="shared" si="116"/>
        <v>-300</v>
      </c>
    </row>
    <row r="149" spans="1:46">
      <c r="A149" s="3">
        <f t="shared" si="96"/>
        <v>139</v>
      </c>
      <c r="B149" s="9">
        <f>Data!B149</f>
        <v>27</v>
      </c>
      <c r="D149" s="73">
        <f t="shared" si="90"/>
        <v>5</v>
      </c>
      <c r="F149" s="66" t="str">
        <f t="shared" si="97"/>
        <v>L</v>
      </c>
      <c r="G149" s="66">
        <f t="shared" si="91"/>
        <v>1</v>
      </c>
      <c r="H149" s="66">
        <f t="shared" si="98"/>
        <v>4</v>
      </c>
      <c r="I149" s="66">
        <f t="shared" si="85"/>
        <v>4</v>
      </c>
      <c r="J149" s="106">
        <f t="shared" si="92"/>
        <v>5</v>
      </c>
      <c r="K149" s="106">
        <f t="shared" si="86"/>
        <v>0</v>
      </c>
      <c r="L149" s="154">
        <f t="shared" si="87"/>
        <v>1</v>
      </c>
      <c r="N149" s="66" t="str">
        <f t="shared" si="99"/>
        <v>L</v>
      </c>
      <c r="O149" s="66">
        <f t="shared" si="93"/>
        <v>4</v>
      </c>
      <c r="P149" s="66">
        <f t="shared" si="100"/>
        <v>4</v>
      </c>
      <c r="Q149" s="66">
        <f t="shared" si="101"/>
        <v>4</v>
      </c>
      <c r="R149" s="106">
        <f t="shared" si="88"/>
        <v>5</v>
      </c>
      <c r="S149" s="106">
        <f t="shared" si="102"/>
        <v>0</v>
      </c>
      <c r="T149" s="154">
        <f t="shared" si="103"/>
        <v>-119</v>
      </c>
      <c r="V149" s="66" t="str">
        <f t="shared" si="104"/>
        <v>L</v>
      </c>
      <c r="W149" s="66">
        <f t="shared" si="117"/>
        <v>6</v>
      </c>
      <c r="X149" s="66">
        <f t="shared" si="118"/>
        <v>4</v>
      </c>
      <c r="Y149" s="66">
        <f t="shared" si="119"/>
        <v>3</v>
      </c>
      <c r="Z149" s="106">
        <f t="shared" si="122"/>
        <v>5</v>
      </c>
      <c r="AA149" s="106">
        <f t="shared" si="105"/>
        <v>0</v>
      </c>
      <c r="AB149" s="154">
        <f t="shared" si="106"/>
        <v>67</v>
      </c>
      <c r="AC149" s="155">
        <f t="shared" si="107"/>
        <v>94</v>
      </c>
      <c r="AE149" s="66" t="str">
        <f t="shared" si="108"/>
        <v>L</v>
      </c>
      <c r="AF149" s="66">
        <f t="shared" si="94"/>
        <v>5</v>
      </c>
      <c r="AG149" s="66">
        <f t="shared" si="120"/>
        <v>7</v>
      </c>
      <c r="AH149" s="66">
        <f t="shared" si="121"/>
        <v>3</v>
      </c>
      <c r="AI149" s="106">
        <f t="shared" si="123"/>
        <v>21</v>
      </c>
      <c r="AJ149" s="106">
        <f t="shared" si="109"/>
        <v>0</v>
      </c>
      <c r="AK149" s="154">
        <f t="shared" si="110"/>
        <v>-12</v>
      </c>
      <c r="AL149" s="155">
        <f t="shared" si="111"/>
        <v>85</v>
      </c>
      <c r="AN149" s="66" t="str">
        <f t="shared" si="112"/>
        <v>L</v>
      </c>
      <c r="AO149" s="66">
        <f t="shared" si="95"/>
        <v>5</v>
      </c>
      <c r="AP149" s="66">
        <f t="shared" si="113"/>
        <v>4</v>
      </c>
      <c r="AQ149" s="66">
        <f t="shared" si="114"/>
        <v>4</v>
      </c>
      <c r="AR149" s="106">
        <f t="shared" si="89"/>
        <v>5</v>
      </c>
      <c r="AS149" s="106">
        <f t="shared" si="115"/>
        <v>0</v>
      </c>
      <c r="AT149" s="154">
        <f t="shared" si="116"/>
        <v>-305</v>
      </c>
    </row>
    <row r="150" spans="1:46">
      <c r="A150" s="3">
        <f t="shared" si="96"/>
        <v>140</v>
      </c>
      <c r="B150" s="9">
        <f>Data!B150</f>
        <v>0</v>
      </c>
      <c r="D150" s="73">
        <f t="shared" si="90"/>
        <v>0</v>
      </c>
      <c r="F150" s="66" t="str">
        <f t="shared" si="97"/>
        <v>L</v>
      </c>
      <c r="G150" s="66">
        <f t="shared" si="91"/>
        <v>1</v>
      </c>
      <c r="H150" s="66">
        <f t="shared" si="98"/>
        <v>4</v>
      </c>
      <c r="I150" s="66">
        <f t="shared" si="85"/>
        <v>5</v>
      </c>
      <c r="J150" s="106">
        <f t="shared" si="92"/>
        <v>5</v>
      </c>
      <c r="K150" s="106">
        <f t="shared" si="86"/>
        <v>0</v>
      </c>
      <c r="L150" s="154">
        <f t="shared" si="87"/>
        <v>-4</v>
      </c>
      <c r="N150" s="66" t="str">
        <f t="shared" si="99"/>
        <v>L</v>
      </c>
      <c r="O150" s="66">
        <f t="shared" si="93"/>
        <v>4</v>
      </c>
      <c r="P150" s="66">
        <f t="shared" si="100"/>
        <v>4</v>
      </c>
      <c r="Q150" s="66">
        <f t="shared" si="101"/>
        <v>5</v>
      </c>
      <c r="R150" s="106">
        <f t="shared" si="88"/>
        <v>5</v>
      </c>
      <c r="S150" s="106">
        <f t="shared" si="102"/>
        <v>0</v>
      </c>
      <c r="T150" s="154">
        <f t="shared" si="103"/>
        <v>-124</v>
      </c>
      <c r="V150" s="66" t="str">
        <f t="shared" si="104"/>
        <v>L</v>
      </c>
      <c r="W150" s="66">
        <f t="shared" si="117"/>
        <v>6</v>
      </c>
      <c r="X150" s="66">
        <f t="shared" si="118"/>
        <v>4</v>
      </c>
      <c r="Y150" s="66">
        <f t="shared" si="119"/>
        <v>4</v>
      </c>
      <c r="Z150" s="106">
        <f t="shared" si="122"/>
        <v>5</v>
      </c>
      <c r="AA150" s="106">
        <f t="shared" si="105"/>
        <v>0</v>
      </c>
      <c r="AB150" s="154">
        <f t="shared" si="106"/>
        <v>62</v>
      </c>
      <c r="AC150" s="155">
        <f t="shared" si="107"/>
        <v>94</v>
      </c>
      <c r="AE150" s="66" t="str">
        <f t="shared" si="108"/>
        <v>L</v>
      </c>
      <c r="AF150" s="66">
        <f t="shared" si="94"/>
        <v>5</v>
      </c>
      <c r="AG150" s="66">
        <f t="shared" si="120"/>
        <v>7</v>
      </c>
      <c r="AH150" s="66">
        <f t="shared" si="121"/>
        <v>4</v>
      </c>
      <c r="AI150" s="106">
        <f t="shared" si="123"/>
        <v>21</v>
      </c>
      <c r="AJ150" s="106">
        <f t="shared" si="109"/>
        <v>0</v>
      </c>
      <c r="AK150" s="154">
        <f t="shared" si="110"/>
        <v>-33</v>
      </c>
      <c r="AL150" s="155">
        <f t="shared" si="111"/>
        <v>85</v>
      </c>
      <c r="AN150" s="66" t="str">
        <f t="shared" si="112"/>
        <v>L</v>
      </c>
      <c r="AO150" s="66">
        <f t="shared" si="95"/>
        <v>5</v>
      </c>
      <c r="AP150" s="66">
        <f t="shared" si="113"/>
        <v>4</v>
      </c>
      <c r="AQ150" s="66">
        <f t="shared" si="114"/>
        <v>5</v>
      </c>
      <c r="AR150" s="106">
        <f t="shared" si="89"/>
        <v>5</v>
      </c>
      <c r="AS150" s="106">
        <f t="shared" si="115"/>
        <v>0</v>
      </c>
      <c r="AT150" s="154">
        <f t="shared" si="116"/>
        <v>-310</v>
      </c>
    </row>
    <row r="151" spans="1:46">
      <c r="A151" s="3">
        <f t="shared" si="96"/>
        <v>141</v>
      </c>
      <c r="B151" s="9">
        <f>Data!B151</f>
        <v>7</v>
      </c>
      <c r="D151" s="73">
        <f t="shared" si="90"/>
        <v>2</v>
      </c>
      <c r="F151" s="66" t="str">
        <f t="shared" si="97"/>
        <v>L</v>
      </c>
      <c r="G151" s="66">
        <f t="shared" si="91"/>
        <v>1</v>
      </c>
      <c r="H151" s="66">
        <f t="shared" si="98"/>
        <v>5</v>
      </c>
      <c r="I151" s="66">
        <f t="shared" si="85"/>
        <v>1</v>
      </c>
      <c r="J151" s="106">
        <f t="shared" si="92"/>
        <v>8</v>
      </c>
      <c r="K151" s="106">
        <f t="shared" si="86"/>
        <v>0</v>
      </c>
      <c r="L151" s="154">
        <f t="shared" si="87"/>
        <v>-12</v>
      </c>
      <c r="N151" s="66" t="str">
        <f t="shared" si="99"/>
        <v>L</v>
      </c>
      <c r="O151" s="66">
        <f t="shared" si="93"/>
        <v>4</v>
      </c>
      <c r="P151" s="66">
        <f t="shared" si="100"/>
        <v>5</v>
      </c>
      <c r="Q151" s="66">
        <f t="shared" si="101"/>
        <v>1</v>
      </c>
      <c r="R151" s="106">
        <f t="shared" si="88"/>
        <v>8</v>
      </c>
      <c r="S151" s="106">
        <f t="shared" si="102"/>
        <v>0</v>
      </c>
      <c r="T151" s="154">
        <f t="shared" si="103"/>
        <v>-132</v>
      </c>
      <c r="V151" s="66" t="str">
        <f t="shared" si="104"/>
        <v>L</v>
      </c>
      <c r="W151" s="66">
        <f t="shared" si="117"/>
        <v>6</v>
      </c>
      <c r="X151" s="66">
        <f t="shared" si="118"/>
        <v>4</v>
      </c>
      <c r="Y151" s="66">
        <f t="shared" si="119"/>
        <v>5</v>
      </c>
      <c r="Z151" s="106">
        <f t="shared" si="122"/>
        <v>5</v>
      </c>
      <c r="AA151" s="106">
        <f t="shared" si="105"/>
        <v>0</v>
      </c>
      <c r="AB151" s="154">
        <f t="shared" si="106"/>
        <v>57</v>
      </c>
      <c r="AC151" s="155">
        <f t="shared" si="107"/>
        <v>94</v>
      </c>
      <c r="AE151" s="66" t="str">
        <f t="shared" si="108"/>
        <v>L</v>
      </c>
      <c r="AF151" s="66">
        <f t="shared" si="94"/>
        <v>2</v>
      </c>
      <c r="AG151" s="66">
        <f t="shared" si="120"/>
        <v>7</v>
      </c>
      <c r="AH151" s="66">
        <f t="shared" si="121"/>
        <v>5</v>
      </c>
      <c r="AI151" s="106">
        <f t="shared" si="123"/>
        <v>21</v>
      </c>
      <c r="AJ151" s="106">
        <f t="shared" si="109"/>
        <v>0</v>
      </c>
      <c r="AK151" s="154">
        <f t="shared" si="110"/>
        <v>-54</v>
      </c>
      <c r="AL151" s="155">
        <f t="shared" si="111"/>
        <v>85</v>
      </c>
      <c r="AN151" s="66" t="str">
        <f t="shared" si="112"/>
        <v>L</v>
      </c>
      <c r="AO151" s="66">
        <f t="shared" si="95"/>
        <v>2</v>
      </c>
      <c r="AP151" s="66">
        <f t="shared" si="113"/>
        <v>5</v>
      </c>
      <c r="AQ151" s="66">
        <f t="shared" si="114"/>
        <v>1</v>
      </c>
      <c r="AR151" s="106">
        <f t="shared" si="89"/>
        <v>8</v>
      </c>
      <c r="AS151" s="106">
        <f t="shared" si="115"/>
        <v>0</v>
      </c>
      <c r="AT151" s="154">
        <f t="shared" si="116"/>
        <v>-318</v>
      </c>
    </row>
    <row r="152" spans="1:46">
      <c r="A152" s="3">
        <f t="shared" si="96"/>
        <v>142</v>
      </c>
      <c r="B152" s="9">
        <f>Data!B152</f>
        <v>34</v>
      </c>
      <c r="D152" s="73">
        <f t="shared" si="90"/>
        <v>6</v>
      </c>
      <c r="F152" s="66" t="str">
        <f t="shared" si="97"/>
        <v>L</v>
      </c>
      <c r="G152" s="66">
        <f t="shared" si="91"/>
        <v>1</v>
      </c>
      <c r="H152" s="66">
        <f t="shared" si="98"/>
        <v>5</v>
      </c>
      <c r="I152" s="66">
        <f t="shared" si="85"/>
        <v>2</v>
      </c>
      <c r="J152" s="106">
        <f t="shared" si="92"/>
        <v>8</v>
      </c>
      <c r="K152" s="106">
        <f t="shared" si="86"/>
        <v>0</v>
      </c>
      <c r="L152" s="154">
        <f t="shared" si="87"/>
        <v>-20</v>
      </c>
      <c r="N152" s="66" t="str">
        <f t="shared" si="99"/>
        <v>L</v>
      </c>
      <c r="O152" s="66">
        <f t="shared" si="93"/>
        <v>4</v>
      </c>
      <c r="P152" s="66">
        <f t="shared" si="100"/>
        <v>5</v>
      </c>
      <c r="Q152" s="66">
        <f t="shared" si="101"/>
        <v>2</v>
      </c>
      <c r="R152" s="106">
        <f t="shared" si="88"/>
        <v>8</v>
      </c>
      <c r="S152" s="106">
        <f t="shared" si="102"/>
        <v>0</v>
      </c>
      <c r="T152" s="154">
        <f t="shared" si="103"/>
        <v>-140</v>
      </c>
      <c r="V152" s="66" t="str">
        <f t="shared" si="104"/>
        <v>W</v>
      </c>
      <c r="W152" s="66">
        <f t="shared" si="117"/>
        <v>6</v>
      </c>
      <c r="X152" s="66">
        <f t="shared" si="118"/>
        <v>5</v>
      </c>
      <c r="Y152" s="66">
        <f t="shared" si="119"/>
        <v>1</v>
      </c>
      <c r="Z152" s="106">
        <f t="shared" si="122"/>
        <v>8</v>
      </c>
      <c r="AA152" s="106">
        <f t="shared" si="105"/>
        <v>30</v>
      </c>
      <c r="AB152" s="154">
        <f t="shared" si="106"/>
        <v>79</v>
      </c>
      <c r="AC152" s="155">
        <f t="shared" si="107"/>
        <v>94</v>
      </c>
      <c r="AE152" s="66" t="str">
        <f t="shared" si="108"/>
        <v>L</v>
      </c>
      <c r="AF152" s="66">
        <f t="shared" si="94"/>
        <v>6</v>
      </c>
      <c r="AG152" s="66">
        <f t="shared" si="120"/>
        <v>8</v>
      </c>
      <c r="AH152" s="66">
        <f t="shared" si="121"/>
        <v>1</v>
      </c>
      <c r="AI152" s="106">
        <f t="shared" si="123"/>
        <v>34</v>
      </c>
      <c r="AJ152" s="106">
        <f t="shared" si="109"/>
        <v>0</v>
      </c>
      <c r="AK152" s="154">
        <f t="shared" si="110"/>
        <v>-88</v>
      </c>
      <c r="AL152" s="155">
        <f t="shared" si="111"/>
        <v>85</v>
      </c>
      <c r="AN152" s="66" t="str">
        <f t="shared" si="112"/>
        <v>L</v>
      </c>
      <c r="AO152" s="66">
        <f t="shared" si="95"/>
        <v>6</v>
      </c>
      <c r="AP152" s="66">
        <f t="shared" si="113"/>
        <v>5</v>
      </c>
      <c r="AQ152" s="66">
        <f t="shared" si="114"/>
        <v>2</v>
      </c>
      <c r="AR152" s="106">
        <f t="shared" si="89"/>
        <v>8</v>
      </c>
      <c r="AS152" s="106">
        <f t="shared" si="115"/>
        <v>0</v>
      </c>
      <c r="AT152" s="154">
        <f t="shared" si="116"/>
        <v>-326</v>
      </c>
    </row>
    <row r="153" spans="1:46">
      <c r="A153" s="3">
        <f t="shared" si="96"/>
        <v>143</v>
      </c>
      <c r="B153" s="9">
        <f>Data!B153</f>
        <v>1</v>
      </c>
      <c r="D153" s="73">
        <f t="shared" si="90"/>
        <v>1</v>
      </c>
      <c r="F153" s="66" t="str">
        <f t="shared" si="97"/>
        <v>W</v>
      </c>
      <c r="G153" s="66">
        <f t="shared" si="91"/>
        <v>1</v>
      </c>
      <c r="H153" s="66">
        <f t="shared" si="98"/>
        <v>5</v>
      </c>
      <c r="I153" s="66">
        <f t="shared" si="85"/>
        <v>3</v>
      </c>
      <c r="J153" s="106">
        <f t="shared" si="92"/>
        <v>8</v>
      </c>
      <c r="K153" s="106">
        <f t="shared" si="86"/>
        <v>48</v>
      </c>
      <c r="L153" s="154">
        <f t="shared" si="87"/>
        <v>20</v>
      </c>
      <c r="N153" s="66" t="str">
        <f t="shared" si="99"/>
        <v>L</v>
      </c>
      <c r="O153" s="66">
        <f t="shared" si="93"/>
        <v>4</v>
      </c>
      <c r="P153" s="66">
        <f t="shared" si="100"/>
        <v>5</v>
      </c>
      <c r="Q153" s="66">
        <f t="shared" si="101"/>
        <v>3</v>
      </c>
      <c r="R153" s="106">
        <f t="shared" si="88"/>
        <v>8</v>
      </c>
      <c r="S153" s="106">
        <f t="shared" si="102"/>
        <v>0</v>
      </c>
      <c r="T153" s="154">
        <f t="shared" si="103"/>
        <v>-148</v>
      </c>
      <c r="V153" s="66" t="str">
        <f t="shared" si="104"/>
        <v>L</v>
      </c>
      <c r="W153" s="66">
        <f t="shared" si="117"/>
        <v>6</v>
      </c>
      <c r="X153" s="66">
        <f t="shared" si="118"/>
        <v>5</v>
      </c>
      <c r="Y153" s="66">
        <f t="shared" si="119"/>
        <v>2</v>
      </c>
      <c r="Z153" s="106">
        <f t="shared" si="122"/>
        <v>8</v>
      </c>
      <c r="AA153" s="106">
        <f t="shared" si="105"/>
        <v>0</v>
      </c>
      <c r="AB153" s="154">
        <f t="shared" si="106"/>
        <v>71</v>
      </c>
      <c r="AC153" s="155">
        <f t="shared" si="107"/>
        <v>94</v>
      </c>
      <c r="AE153" s="66" t="str">
        <f t="shared" si="108"/>
        <v>L</v>
      </c>
      <c r="AF153" s="66">
        <f t="shared" si="94"/>
        <v>1</v>
      </c>
      <c r="AG153" s="66">
        <f t="shared" si="120"/>
        <v>8</v>
      </c>
      <c r="AH153" s="66">
        <f t="shared" si="121"/>
        <v>2</v>
      </c>
      <c r="AI153" s="106">
        <f t="shared" si="123"/>
        <v>34</v>
      </c>
      <c r="AJ153" s="106">
        <f t="shared" si="109"/>
        <v>0</v>
      </c>
      <c r="AK153" s="154">
        <f t="shared" si="110"/>
        <v>-122</v>
      </c>
      <c r="AL153" s="155">
        <f t="shared" si="111"/>
        <v>85</v>
      </c>
      <c r="AN153" s="66" t="str">
        <f t="shared" si="112"/>
        <v>L</v>
      </c>
      <c r="AO153" s="66">
        <f t="shared" si="95"/>
        <v>1</v>
      </c>
      <c r="AP153" s="66">
        <f t="shared" si="113"/>
        <v>5</v>
      </c>
      <c r="AQ153" s="66">
        <f t="shared" si="114"/>
        <v>3</v>
      </c>
      <c r="AR153" s="106">
        <f t="shared" si="89"/>
        <v>8</v>
      </c>
      <c r="AS153" s="106">
        <f t="shared" si="115"/>
        <v>0</v>
      </c>
      <c r="AT153" s="154">
        <f t="shared" si="116"/>
        <v>-334</v>
      </c>
    </row>
    <row r="154" spans="1:46">
      <c r="A154" s="3">
        <f t="shared" si="96"/>
        <v>144</v>
      </c>
      <c r="B154" s="9">
        <f>Data!B154</f>
        <v>2</v>
      </c>
      <c r="D154" s="73">
        <f t="shared" si="90"/>
        <v>1</v>
      </c>
      <c r="F154" s="66" t="str">
        <f t="shared" si="97"/>
        <v>W</v>
      </c>
      <c r="G154" s="66">
        <f t="shared" si="91"/>
        <v>1</v>
      </c>
      <c r="H154" s="66">
        <f t="shared" si="98"/>
        <v>5</v>
      </c>
      <c r="I154" s="66">
        <f t="shared" ref="I154:I217" si="124">IF(I153&lt;5,I153+1,1)</f>
        <v>4</v>
      </c>
      <c r="J154" s="106">
        <f t="shared" si="92"/>
        <v>8</v>
      </c>
      <c r="K154" s="106">
        <f t="shared" ref="K154:K217" si="125">IF(F154="W",J153*6,0)</f>
        <v>48</v>
      </c>
      <c r="L154" s="154">
        <f t="shared" ref="L154:L217" si="126">L153-J154+K154</f>
        <v>60</v>
      </c>
      <c r="N154" s="66" t="str">
        <f t="shared" si="99"/>
        <v>L</v>
      </c>
      <c r="O154" s="66">
        <f t="shared" si="93"/>
        <v>4</v>
      </c>
      <c r="P154" s="66">
        <f t="shared" si="100"/>
        <v>5</v>
      </c>
      <c r="Q154" s="66">
        <f t="shared" si="101"/>
        <v>4</v>
      </c>
      <c r="R154" s="106">
        <f t="shared" si="88"/>
        <v>8</v>
      </c>
      <c r="S154" s="106">
        <f t="shared" si="102"/>
        <v>0</v>
      </c>
      <c r="T154" s="154">
        <f t="shared" si="103"/>
        <v>-156</v>
      </c>
      <c r="V154" s="66" t="str">
        <f t="shared" si="104"/>
        <v>L</v>
      </c>
      <c r="W154" s="66">
        <f t="shared" si="117"/>
        <v>6</v>
      </c>
      <c r="X154" s="66">
        <f t="shared" si="118"/>
        <v>5</v>
      </c>
      <c r="Y154" s="66">
        <f t="shared" si="119"/>
        <v>3</v>
      </c>
      <c r="Z154" s="106">
        <f t="shared" si="122"/>
        <v>8</v>
      </c>
      <c r="AA154" s="106">
        <f t="shared" si="105"/>
        <v>0</v>
      </c>
      <c r="AB154" s="154">
        <f t="shared" si="106"/>
        <v>63</v>
      </c>
      <c r="AC154" s="155">
        <f t="shared" si="107"/>
        <v>94</v>
      </c>
      <c r="AE154" s="66" t="str">
        <f t="shared" si="108"/>
        <v>W</v>
      </c>
      <c r="AF154" s="66">
        <f t="shared" si="94"/>
        <v>1</v>
      </c>
      <c r="AG154" s="66">
        <f t="shared" si="120"/>
        <v>8</v>
      </c>
      <c r="AH154" s="66">
        <f t="shared" si="121"/>
        <v>3</v>
      </c>
      <c r="AI154" s="106">
        <f t="shared" si="123"/>
        <v>34</v>
      </c>
      <c r="AJ154" s="106">
        <f t="shared" si="109"/>
        <v>204</v>
      </c>
      <c r="AK154" s="154">
        <f t="shared" si="110"/>
        <v>48</v>
      </c>
      <c r="AL154" s="155">
        <f t="shared" si="111"/>
        <v>85</v>
      </c>
      <c r="AN154" s="66" t="str">
        <f t="shared" si="112"/>
        <v>W</v>
      </c>
      <c r="AO154" s="66">
        <f t="shared" si="95"/>
        <v>1</v>
      </c>
      <c r="AP154" s="66">
        <f t="shared" si="113"/>
        <v>5</v>
      </c>
      <c r="AQ154" s="66">
        <f t="shared" si="114"/>
        <v>4</v>
      </c>
      <c r="AR154" s="106">
        <f t="shared" si="89"/>
        <v>8</v>
      </c>
      <c r="AS154" s="106">
        <f t="shared" si="115"/>
        <v>48</v>
      </c>
      <c r="AT154" s="154">
        <f t="shared" si="116"/>
        <v>-294</v>
      </c>
    </row>
    <row r="155" spans="1:46">
      <c r="A155" s="3">
        <f t="shared" si="96"/>
        <v>145</v>
      </c>
      <c r="B155" s="9">
        <f>Data!B155</f>
        <v>11</v>
      </c>
      <c r="D155" s="73">
        <f t="shared" si="90"/>
        <v>2</v>
      </c>
      <c r="F155" s="66" t="str">
        <f t="shared" si="97"/>
        <v>L</v>
      </c>
      <c r="G155" s="66">
        <f t="shared" si="91"/>
        <v>1</v>
      </c>
      <c r="H155" s="66">
        <f t="shared" si="98"/>
        <v>5</v>
      </c>
      <c r="I155" s="66">
        <f t="shared" si="124"/>
        <v>5</v>
      </c>
      <c r="J155" s="106">
        <f t="shared" si="92"/>
        <v>8</v>
      </c>
      <c r="K155" s="106">
        <f t="shared" si="125"/>
        <v>0</v>
      </c>
      <c r="L155" s="154">
        <f t="shared" si="126"/>
        <v>52</v>
      </c>
      <c r="N155" s="66" t="str">
        <f t="shared" si="99"/>
        <v>L</v>
      </c>
      <c r="O155" s="66">
        <f t="shared" si="93"/>
        <v>4</v>
      </c>
      <c r="P155" s="66">
        <f t="shared" si="100"/>
        <v>5</v>
      </c>
      <c r="Q155" s="66">
        <f t="shared" si="101"/>
        <v>5</v>
      </c>
      <c r="R155" s="106">
        <f t="shared" si="88"/>
        <v>8</v>
      </c>
      <c r="S155" s="106">
        <f t="shared" si="102"/>
        <v>0</v>
      </c>
      <c r="T155" s="154">
        <f t="shared" si="103"/>
        <v>-164</v>
      </c>
      <c r="V155" s="66" t="str">
        <f t="shared" si="104"/>
        <v>L</v>
      </c>
      <c r="W155" s="66">
        <f t="shared" si="117"/>
        <v>6</v>
      </c>
      <c r="X155" s="66">
        <f t="shared" si="118"/>
        <v>5</v>
      </c>
      <c r="Y155" s="66">
        <f t="shared" si="119"/>
        <v>4</v>
      </c>
      <c r="Z155" s="106">
        <f t="shared" si="122"/>
        <v>8</v>
      </c>
      <c r="AA155" s="106">
        <f t="shared" si="105"/>
        <v>0</v>
      </c>
      <c r="AB155" s="154">
        <f t="shared" si="106"/>
        <v>55</v>
      </c>
      <c r="AC155" s="155">
        <f t="shared" si="107"/>
        <v>94</v>
      </c>
      <c r="AE155" s="66" t="str">
        <f t="shared" si="108"/>
        <v>L</v>
      </c>
      <c r="AF155" s="66">
        <f t="shared" si="94"/>
        <v>2</v>
      </c>
      <c r="AG155" s="66">
        <f t="shared" si="120"/>
        <v>8</v>
      </c>
      <c r="AH155" s="66">
        <f t="shared" si="121"/>
        <v>4</v>
      </c>
      <c r="AI155" s="106">
        <f t="shared" si="123"/>
        <v>34</v>
      </c>
      <c r="AJ155" s="106">
        <f t="shared" si="109"/>
        <v>0</v>
      </c>
      <c r="AK155" s="154">
        <f t="shared" si="110"/>
        <v>14</v>
      </c>
      <c r="AL155" s="155">
        <f t="shared" si="111"/>
        <v>85</v>
      </c>
      <c r="AN155" s="66" t="str">
        <f t="shared" si="112"/>
        <v>L</v>
      </c>
      <c r="AO155" s="66">
        <f t="shared" si="95"/>
        <v>2</v>
      </c>
      <c r="AP155" s="66">
        <f t="shared" si="113"/>
        <v>5</v>
      </c>
      <c r="AQ155" s="66">
        <f t="shared" si="114"/>
        <v>5</v>
      </c>
      <c r="AR155" s="106">
        <f t="shared" si="89"/>
        <v>8</v>
      </c>
      <c r="AS155" s="106">
        <f t="shared" si="115"/>
        <v>0</v>
      </c>
      <c r="AT155" s="154">
        <f t="shared" si="116"/>
        <v>-302</v>
      </c>
    </row>
    <row r="156" spans="1:46">
      <c r="A156" s="3">
        <f t="shared" si="96"/>
        <v>146</v>
      </c>
      <c r="B156" s="9">
        <f>Data!B156</f>
        <v>36</v>
      </c>
      <c r="D156" s="73">
        <f t="shared" si="90"/>
        <v>6</v>
      </c>
      <c r="F156" s="66" t="str">
        <f t="shared" si="97"/>
        <v>L</v>
      </c>
      <c r="G156" s="66">
        <f t="shared" si="91"/>
        <v>1</v>
      </c>
      <c r="H156" s="66">
        <f t="shared" si="98"/>
        <v>6</v>
      </c>
      <c r="I156" s="66">
        <f t="shared" si="124"/>
        <v>1</v>
      </c>
      <c r="J156" s="106">
        <f t="shared" si="92"/>
        <v>13</v>
      </c>
      <c r="K156" s="106">
        <f t="shared" si="125"/>
        <v>0</v>
      </c>
      <c r="L156" s="154">
        <f t="shared" si="126"/>
        <v>39</v>
      </c>
      <c r="N156" s="66" t="str">
        <f t="shared" si="99"/>
        <v>L</v>
      </c>
      <c r="O156" s="66">
        <f t="shared" si="93"/>
        <v>4</v>
      </c>
      <c r="P156" s="66">
        <f t="shared" si="100"/>
        <v>6</v>
      </c>
      <c r="Q156" s="66">
        <f t="shared" si="101"/>
        <v>1</v>
      </c>
      <c r="R156" s="106">
        <f t="shared" si="88"/>
        <v>13</v>
      </c>
      <c r="S156" s="106">
        <f t="shared" si="102"/>
        <v>0</v>
      </c>
      <c r="T156" s="154">
        <f t="shared" si="103"/>
        <v>-177</v>
      </c>
      <c r="V156" s="66" t="str">
        <f t="shared" si="104"/>
        <v>W</v>
      </c>
      <c r="W156" s="66">
        <f t="shared" si="117"/>
        <v>6</v>
      </c>
      <c r="X156" s="66">
        <f t="shared" si="118"/>
        <v>5</v>
      </c>
      <c r="Y156" s="66">
        <f t="shared" si="119"/>
        <v>5</v>
      </c>
      <c r="Z156" s="106">
        <f t="shared" si="122"/>
        <v>8</v>
      </c>
      <c r="AA156" s="106">
        <f t="shared" si="105"/>
        <v>48</v>
      </c>
      <c r="AB156" s="154">
        <f t="shared" si="106"/>
        <v>95</v>
      </c>
      <c r="AC156" s="155">
        <f t="shared" si="107"/>
        <v>95</v>
      </c>
      <c r="AE156" s="66" t="str">
        <f t="shared" si="108"/>
        <v>L</v>
      </c>
      <c r="AF156" s="66">
        <f t="shared" si="94"/>
        <v>6</v>
      </c>
      <c r="AG156" s="66">
        <f t="shared" si="120"/>
        <v>8</v>
      </c>
      <c r="AH156" s="66">
        <f t="shared" si="121"/>
        <v>5</v>
      </c>
      <c r="AI156" s="106">
        <f t="shared" si="123"/>
        <v>34</v>
      </c>
      <c r="AJ156" s="106">
        <f t="shared" si="109"/>
        <v>0</v>
      </c>
      <c r="AK156" s="154">
        <f t="shared" si="110"/>
        <v>-20</v>
      </c>
      <c r="AL156" s="155">
        <f t="shared" si="111"/>
        <v>85</v>
      </c>
      <c r="AN156" s="66" t="str">
        <f t="shared" si="112"/>
        <v>L</v>
      </c>
      <c r="AO156" s="66">
        <f t="shared" si="95"/>
        <v>6</v>
      </c>
      <c r="AP156" s="66">
        <f t="shared" si="113"/>
        <v>6</v>
      </c>
      <c r="AQ156" s="66">
        <f t="shared" si="114"/>
        <v>1</v>
      </c>
      <c r="AR156" s="106">
        <f t="shared" si="89"/>
        <v>13</v>
      </c>
      <c r="AS156" s="106">
        <f t="shared" si="115"/>
        <v>0</v>
      </c>
      <c r="AT156" s="154">
        <f t="shared" si="116"/>
        <v>-315</v>
      </c>
    </row>
    <row r="157" spans="1:46">
      <c r="A157" s="3">
        <f t="shared" si="96"/>
        <v>147</v>
      </c>
      <c r="B157" s="9">
        <f>Data!B157</f>
        <v>33</v>
      </c>
      <c r="D157" s="73">
        <f t="shared" si="90"/>
        <v>6</v>
      </c>
      <c r="F157" s="66" t="str">
        <f t="shared" si="97"/>
        <v>L</v>
      </c>
      <c r="G157" s="66">
        <f t="shared" si="91"/>
        <v>1</v>
      </c>
      <c r="H157" s="66">
        <f t="shared" si="98"/>
        <v>6</v>
      </c>
      <c r="I157" s="66">
        <f t="shared" si="124"/>
        <v>2</v>
      </c>
      <c r="J157" s="106">
        <f t="shared" si="92"/>
        <v>13</v>
      </c>
      <c r="K157" s="106">
        <f t="shared" si="125"/>
        <v>0</v>
      </c>
      <c r="L157" s="154">
        <f t="shared" si="126"/>
        <v>26</v>
      </c>
      <c r="N157" s="66" t="str">
        <f t="shared" si="99"/>
        <v>L</v>
      </c>
      <c r="O157" s="66">
        <f t="shared" si="93"/>
        <v>4</v>
      </c>
      <c r="P157" s="66">
        <f t="shared" si="100"/>
        <v>6</v>
      </c>
      <c r="Q157" s="66">
        <f t="shared" si="101"/>
        <v>2</v>
      </c>
      <c r="R157" s="106">
        <f t="shared" si="88"/>
        <v>13</v>
      </c>
      <c r="S157" s="106">
        <f t="shared" si="102"/>
        <v>0</v>
      </c>
      <c r="T157" s="154">
        <f t="shared" si="103"/>
        <v>-190</v>
      </c>
      <c r="V157" s="66" t="str">
        <f t="shared" si="104"/>
        <v>W</v>
      </c>
      <c r="W157" s="66">
        <f t="shared" si="117"/>
        <v>1</v>
      </c>
      <c r="X157" s="66">
        <f t="shared" si="118"/>
        <v>1</v>
      </c>
      <c r="Y157" s="66">
        <f t="shared" si="119"/>
        <v>1</v>
      </c>
      <c r="Z157" s="106">
        <f t="shared" si="122"/>
        <v>1</v>
      </c>
      <c r="AA157" s="106">
        <f t="shared" si="105"/>
        <v>48</v>
      </c>
      <c r="AB157" s="154">
        <f t="shared" si="106"/>
        <v>142</v>
      </c>
      <c r="AC157" s="155">
        <f t="shared" si="107"/>
        <v>142</v>
      </c>
      <c r="AE157" s="66" t="str">
        <f t="shared" si="108"/>
        <v>W</v>
      </c>
      <c r="AF157" s="66">
        <f t="shared" si="94"/>
        <v>6</v>
      </c>
      <c r="AG157" s="66">
        <f t="shared" si="120"/>
        <v>1</v>
      </c>
      <c r="AH157" s="66">
        <f t="shared" si="121"/>
        <v>1</v>
      </c>
      <c r="AI157" s="106">
        <f t="shared" si="123"/>
        <v>1</v>
      </c>
      <c r="AJ157" s="106">
        <f t="shared" si="109"/>
        <v>204</v>
      </c>
      <c r="AK157" s="154">
        <f t="shared" si="110"/>
        <v>183</v>
      </c>
      <c r="AL157" s="155">
        <f t="shared" si="111"/>
        <v>183</v>
      </c>
      <c r="AN157" s="66" t="str">
        <f t="shared" si="112"/>
        <v>W</v>
      </c>
      <c r="AO157" s="66">
        <f t="shared" si="95"/>
        <v>6</v>
      </c>
      <c r="AP157" s="66">
        <f t="shared" si="113"/>
        <v>6</v>
      </c>
      <c r="AQ157" s="66">
        <f t="shared" si="114"/>
        <v>2</v>
      </c>
      <c r="AR157" s="106">
        <f t="shared" si="89"/>
        <v>13</v>
      </c>
      <c r="AS157" s="106">
        <f t="shared" si="115"/>
        <v>78</v>
      </c>
      <c r="AT157" s="154">
        <f t="shared" si="116"/>
        <v>-250</v>
      </c>
    </row>
    <row r="158" spans="1:46">
      <c r="A158" s="3">
        <f t="shared" si="96"/>
        <v>148</v>
      </c>
      <c r="B158" s="9">
        <f>Data!B158</f>
        <v>31</v>
      </c>
      <c r="D158" s="73">
        <f t="shared" si="90"/>
        <v>6</v>
      </c>
      <c r="F158" s="66" t="str">
        <f t="shared" si="97"/>
        <v>L</v>
      </c>
      <c r="G158" s="66">
        <f t="shared" si="91"/>
        <v>1</v>
      </c>
      <c r="H158" s="66">
        <f t="shared" si="98"/>
        <v>6</v>
      </c>
      <c r="I158" s="66">
        <f t="shared" si="124"/>
        <v>3</v>
      </c>
      <c r="J158" s="106">
        <f t="shared" si="92"/>
        <v>13</v>
      </c>
      <c r="K158" s="106">
        <f t="shared" si="125"/>
        <v>0</v>
      </c>
      <c r="L158" s="154">
        <f t="shared" si="126"/>
        <v>13</v>
      </c>
      <c r="N158" s="66" t="str">
        <f t="shared" si="99"/>
        <v>L</v>
      </c>
      <c r="O158" s="66">
        <f t="shared" si="93"/>
        <v>4</v>
      </c>
      <c r="P158" s="66">
        <f t="shared" si="100"/>
        <v>6</v>
      </c>
      <c r="Q158" s="66">
        <f t="shared" si="101"/>
        <v>3</v>
      </c>
      <c r="R158" s="106">
        <f t="shared" si="88"/>
        <v>13</v>
      </c>
      <c r="S158" s="106">
        <f t="shared" si="102"/>
        <v>0</v>
      </c>
      <c r="T158" s="154">
        <f t="shared" si="103"/>
        <v>-203</v>
      </c>
      <c r="V158" s="66" t="str">
        <f t="shared" si="104"/>
        <v>L</v>
      </c>
      <c r="W158" s="66">
        <f t="shared" si="117"/>
        <v>2</v>
      </c>
      <c r="X158" s="66">
        <f t="shared" si="118"/>
        <v>1</v>
      </c>
      <c r="Y158" s="66">
        <f t="shared" si="119"/>
        <v>1</v>
      </c>
      <c r="Z158" s="106">
        <f t="shared" si="122"/>
        <v>1</v>
      </c>
      <c r="AA158" s="106">
        <f t="shared" si="105"/>
        <v>0</v>
      </c>
      <c r="AB158" s="154">
        <f t="shared" si="106"/>
        <v>141</v>
      </c>
      <c r="AC158" s="155">
        <f t="shared" si="107"/>
        <v>142</v>
      </c>
      <c r="AE158" s="66" t="str">
        <f t="shared" si="108"/>
        <v>W</v>
      </c>
      <c r="AF158" s="66">
        <f t="shared" si="94"/>
        <v>6</v>
      </c>
      <c r="AG158" s="66">
        <f t="shared" si="120"/>
        <v>1</v>
      </c>
      <c r="AH158" s="66">
        <f t="shared" si="121"/>
        <v>1</v>
      </c>
      <c r="AI158" s="106">
        <f t="shared" si="123"/>
        <v>1</v>
      </c>
      <c r="AJ158" s="106">
        <f t="shared" si="109"/>
        <v>6</v>
      </c>
      <c r="AK158" s="154">
        <f t="shared" si="110"/>
        <v>188</v>
      </c>
      <c r="AL158" s="155">
        <f t="shared" si="111"/>
        <v>188</v>
      </c>
      <c r="AN158" s="66" t="str">
        <f t="shared" si="112"/>
        <v>W</v>
      </c>
      <c r="AO158" s="66">
        <f t="shared" si="95"/>
        <v>6</v>
      </c>
      <c r="AP158" s="66">
        <f t="shared" si="113"/>
        <v>6</v>
      </c>
      <c r="AQ158" s="66">
        <f t="shared" si="114"/>
        <v>3</v>
      </c>
      <c r="AR158" s="106">
        <f t="shared" si="89"/>
        <v>13</v>
      </c>
      <c r="AS158" s="106">
        <f t="shared" si="115"/>
        <v>78</v>
      </c>
      <c r="AT158" s="154">
        <f t="shared" si="116"/>
        <v>-185</v>
      </c>
    </row>
    <row r="159" spans="1:46">
      <c r="A159" s="3">
        <f t="shared" si="96"/>
        <v>149</v>
      </c>
      <c r="B159" s="9">
        <f>Data!B159</f>
        <v>17</v>
      </c>
      <c r="D159" s="73">
        <f t="shared" si="90"/>
        <v>3</v>
      </c>
      <c r="F159" s="66" t="str">
        <f t="shared" si="97"/>
        <v>L</v>
      </c>
      <c r="G159" s="66">
        <f t="shared" si="91"/>
        <v>1</v>
      </c>
      <c r="H159" s="66">
        <f t="shared" si="98"/>
        <v>6</v>
      </c>
      <c r="I159" s="66">
        <f t="shared" si="124"/>
        <v>4</v>
      </c>
      <c r="J159" s="106">
        <f t="shared" si="92"/>
        <v>13</v>
      </c>
      <c r="K159" s="106">
        <f t="shared" si="125"/>
        <v>0</v>
      </c>
      <c r="L159" s="154">
        <f t="shared" si="126"/>
        <v>0</v>
      </c>
      <c r="N159" s="66" t="str">
        <f t="shared" si="99"/>
        <v>L</v>
      </c>
      <c r="O159" s="66">
        <f t="shared" si="93"/>
        <v>4</v>
      </c>
      <c r="P159" s="66">
        <f t="shared" si="100"/>
        <v>6</v>
      </c>
      <c r="Q159" s="66">
        <f t="shared" si="101"/>
        <v>4</v>
      </c>
      <c r="R159" s="106">
        <f t="shared" si="88"/>
        <v>13</v>
      </c>
      <c r="S159" s="106">
        <f t="shared" si="102"/>
        <v>0</v>
      </c>
      <c r="T159" s="154">
        <f t="shared" si="103"/>
        <v>-216</v>
      </c>
      <c r="V159" s="66" t="str">
        <f t="shared" si="104"/>
        <v>L</v>
      </c>
      <c r="W159" s="66">
        <f t="shared" si="117"/>
        <v>2</v>
      </c>
      <c r="X159" s="66">
        <f t="shared" si="118"/>
        <v>1</v>
      </c>
      <c r="Y159" s="66">
        <f t="shared" si="119"/>
        <v>2</v>
      </c>
      <c r="Z159" s="106">
        <f t="shared" si="122"/>
        <v>1</v>
      </c>
      <c r="AA159" s="106">
        <f t="shared" si="105"/>
        <v>0</v>
      </c>
      <c r="AB159" s="154">
        <f t="shared" si="106"/>
        <v>140</v>
      </c>
      <c r="AC159" s="155">
        <f t="shared" si="107"/>
        <v>142</v>
      </c>
      <c r="AE159" s="66" t="str">
        <f t="shared" si="108"/>
        <v>L</v>
      </c>
      <c r="AF159" s="66">
        <f t="shared" si="94"/>
        <v>3</v>
      </c>
      <c r="AG159" s="66">
        <f t="shared" si="120"/>
        <v>1</v>
      </c>
      <c r="AH159" s="66">
        <f t="shared" si="121"/>
        <v>1</v>
      </c>
      <c r="AI159" s="106">
        <f t="shared" si="123"/>
        <v>1</v>
      </c>
      <c r="AJ159" s="106">
        <f t="shared" si="109"/>
        <v>0</v>
      </c>
      <c r="AK159" s="154">
        <f t="shared" si="110"/>
        <v>187</v>
      </c>
      <c r="AL159" s="155">
        <f t="shared" si="111"/>
        <v>188</v>
      </c>
      <c r="AN159" s="66" t="str">
        <f t="shared" si="112"/>
        <v>L</v>
      </c>
      <c r="AO159" s="66">
        <f t="shared" si="95"/>
        <v>3</v>
      </c>
      <c r="AP159" s="66">
        <f t="shared" si="113"/>
        <v>6</v>
      </c>
      <c r="AQ159" s="66">
        <f t="shared" si="114"/>
        <v>4</v>
      </c>
      <c r="AR159" s="106">
        <f t="shared" si="89"/>
        <v>13</v>
      </c>
      <c r="AS159" s="106">
        <f t="shared" si="115"/>
        <v>0</v>
      </c>
      <c r="AT159" s="154">
        <f t="shared" si="116"/>
        <v>-198</v>
      </c>
    </row>
    <row r="160" spans="1:46">
      <c r="A160" s="3">
        <f t="shared" si="96"/>
        <v>150</v>
      </c>
      <c r="B160" s="9">
        <f>Data!B160</f>
        <v>11</v>
      </c>
      <c r="D160" s="73">
        <f t="shared" si="90"/>
        <v>2</v>
      </c>
      <c r="F160" s="66" t="str">
        <f t="shared" si="97"/>
        <v>L</v>
      </c>
      <c r="G160" s="66">
        <f t="shared" si="91"/>
        <v>1</v>
      </c>
      <c r="H160" s="66">
        <f t="shared" si="98"/>
        <v>6</v>
      </c>
      <c r="I160" s="66">
        <f t="shared" si="124"/>
        <v>5</v>
      </c>
      <c r="J160" s="106">
        <f t="shared" si="92"/>
        <v>13</v>
      </c>
      <c r="K160" s="106">
        <f t="shared" si="125"/>
        <v>0</v>
      </c>
      <c r="L160" s="154">
        <f t="shared" si="126"/>
        <v>-13</v>
      </c>
      <c r="N160" s="66" t="str">
        <f t="shared" si="99"/>
        <v>L</v>
      </c>
      <c r="O160" s="66">
        <f t="shared" si="93"/>
        <v>4</v>
      </c>
      <c r="P160" s="66">
        <f t="shared" si="100"/>
        <v>6</v>
      </c>
      <c r="Q160" s="66">
        <f t="shared" si="101"/>
        <v>5</v>
      </c>
      <c r="R160" s="106">
        <f t="shared" si="88"/>
        <v>13</v>
      </c>
      <c r="S160" s="106">
        <f t="shared" si="102"/>
        <v>0</v>
      </c>
      <c r="T160" s="154">
        <f t="shared" si="103"/>
        <v>-229</v>
      </c>
      <c r="V160" s="66" t="str">
        <f t="shared" si="104"/>
        <v>W</v>
      </c>
      <c r="W160" s="66">
        <f t="shared" si="117"/>
        <v>2</v>
      </c>
      <c r="X160" s="66">
        <f t="shared" si="118"/>
        <v>1</v>
      </c>
      <c r="Y160" s="66">
        <f t="shared" si="119"/>
        <v>3</v>
      </c>
      <c r="Z160" s="106">
        <f t="shared" si="122"/>
        <v>1</v>
      </c>
      <c r="AA160" s="106">
        <f t="shared" si="105"/>
        <v>6</v>
      </c>
      <c r="AB160" s="154">
        <f t="shared" si="106"/>
        <v>145</v>
      </c>
      <c r="AC160" s="155">
        <f t="shared" si="107"/>
        <v>145</v>
      </c>
      <c r="AE160" s="66" t="str">
        <f t="shared" si="108"/>
        <v>L</v>
      </c>
      <c r="AF160" s="66">
        <f t="shared" si="94"/>
        <v>2</v>
      </c>
      <c r="AG160" s="66">
        <f t="shared" si="120"/>
        <v>1</v>
      </c>
      <c r="AH160" s="66">
        <f t="shared" si="121"/>
        <v>2</v>
      </c>
      <c r="AI160" s="106">
        <f t="shared" si="123"/>
        <v>1</v>
      </c>
      <c r="AJ160" s="106">
        <f t="shared" si="109"/>
        <v>0</v>
      </c>
      <c r="AK160" s="154">
        <f t="shared" si="110"/>
        <v>186</v>
      </c>
      <c r="AL160" s="155">
        <f t="shared" si="111"/>
        <v>188</v>
      </c>
      <c r="AN160" s="66" t="str">
        <f t="shared" si="112"/>
        <v>L</v>
      </c>
      <c r="AO160" s="66">
        <f t="shared" si="95"/>
        <v>2</v>
      </c>
      <c r="AP160" s="66">
        <f t="shared" si="113"/>
        <v>6</v>
      </c>
      <c r="AQ160" s="66">
        <f t="shared" si="114"/>
        <v>5</v>
      </c>
      <c r="AR160" s="106">
        <f t="shared" si="89"/>
        <v>13</v>
      </c>
      <c r="AS160" s="106">
        <f t="shared" si="115"/>
        <v>0</v>
      </c>
      <c r="AT160" s="154">
        <f t="shared" si="116"/>
        <v>-211</v>
      </c>
    </row>
    <row r="161" spans="1:46">
      <c r="A161" s="3">
        <f t="shared" si="96"/>
        <v>151</v>
      </c>
      <c r="B161" s="9">
        <f>Data!B161</f>
        <v>4</v>
      </c>
      <c r="D161" s="73">
        <f t="shared" si="90"/>
        <v>1</v>
      </c>
      <c r="F161" s="66" t="str">
        <f t="shared" si="97"/>
        <v>W</v>
      </c>
      <c r="G161" s="66">
        <f t="shared" si="91"/>
        <v>1</v>
      </c>
      <c r="H161" s="66">
        <f t="shared" si="98"/>
        <v>7</v>
      </c>
      <c r="I161" s="66">
        <f t="shared" si="124"/>
        <v>1</v>
      </c>
      <c r="J161" s="106">
        <f t="shared" si="92"/>
        <v>21</v>
      </c>
      <c r="K161" s="106">
        <f t="shared" si="125"/>
        <v>78</v>
      </c>
      <c r="L161" s="154">
        <f t="shared" si="126"/>
        <v>44</v>
      </c>
      <c r="N161" s="66" t="str">
        <f t="shared" si="99"/>
        <v>L</v>
      </c>
      <c r="O161" s="66">
        <f t="shared" si="93"/>
        <v>4</v>
      </c>
      <c r="P161" s="66">
        <f t="shared" si="100"/>
        <v>7</v>
      </c>
      <c r="Q161" s="66">
        <f t="shared" si="101"/>
        <v>1</v>
      </c>
      <c r="R161" s="106">
        <f t="shared" si="88"/>
        <v>21</v>
      </c>
      <c r="S161" s="106">
        <f t="shared" si="102"/>
        <v>0</v>
      </c>
      <c r="T161" s="154">
        <f t="shared" si="103"/>
        <v>-250</v>
      </c>
      <c r="V161" s="66" t="str">
        <f t="shared" si="104"/>
        <v>L</v>
      </c>
      <c r="W161" s="66">
        <f t="shared" si="117"/>
        <v>3</v>
      </c>
      <c r="X161" s="66">
        <f t="shared" si="118"/>
        <v>1</v>
      </c>
      <c r="Y161" s="66">
        <f t="shared" si="119"/>
        <v>1</v>
      </c>
      <c r="Z161" s="106">
        <f t="shared" si="122"/>
        <v>1</v>
      </c>
      <c r="AA161" s="106">
        <f t="shared" si="105"/>
        <v>0</v>
      </c>
      <c r="AB161" s="154">
        <f t="shared" si="106"/>
        <v>144</v>
      </c>
      <c r="AC161" s="155">
        <f t="shared" si="107"/>
        <v>145</v>
      </c>
      <c r="AE161" s="66" t="str">
        <f t="shared" si="108"/>
        <v>L</v>
      </c>
      <c r="AF161" s="66">
        <f t="shared" si="94"/>
        <v>1</v>
      </c>
      <c r="AG161" s="66">
        <f t="shared" si="120"/>
        <v>1</v>
      </c>
      <c r="AH161" s="66">
        <f t="shared" si="121"/>
        <v>3</v>
      </c>
      <c r="AI161" s="106">
        <f t="shared" si="123"/>
        <v>1</v>
      </c>
      <c r="AJ161" s="106">
        <f t="shared" si="109"/>
        <v>0</v>
      </c>
      <c r="AK161" s="154">
        <f t="shared" si="110"/>
        <v>185</v>
      </c>
      <c r="AL161" s="155">
        <f t="shared" si="111"/>
        <v>188</v>
      </c>
      <c r="AN161" s="66" t="str">
        <f t="shared" si="112"/>
        <v>L</v>
      </c>
      <c r="AO161" s="66">
        <f t="shared" si="95"/>
        <v>1</v>
      </c>
      <c r="AP161" s="66">
        <f t="shared" si="113"/>
        <v>7</v>
      </c>
      <c r="AQ161" s="66">
        <f t="shared" si="114"/>
        <v>1</v>
      </c>
      <c r="AR161" s="106">
        <f t="shared" si="89"/>
        <v>21</v>
      </c>
      <c r="AS161" s="106">
        <f t="shared" si="115"/>
        <v>0</v>
      </c>
      <c r="AT161" s="154">
        <f t="shared" si="116"/>
        <v>-232</v>
      </c>
    </row>
    <row r="162" spans="1:46">
      <c r="A162" s="3">
        <f t="shared" si="96"/>
        <v>152</v>
      </c>
      <c r="B162" s="9">
        <f>Data!B162</f>
        <v>21</v>
      </c>
      <c r="D162" s="73">
        <f t="shared" si="90"/>
        <v>4</v>
      </c>
      <c r="F162" s="66" t="str">
        <f t="shared" si="97"/>
        <v>L</v>
      </c>
      <c r="G162" s="66">
        <f t="shared" si="91"/>
        <v>1</v>
      </c>
      <c r="H162" s="66">
        <f t="shared" si="98"/>
        <v>7</v>
      </c>
      <c r="I162" s="66">
        <f t="shared" si="124"/>
        <v>2</v>
      </c>
      <c r="J162" s="106">
        <f t="shared" si="92"/>
        <v>21</v>
      </c>
      <c r="K162" s="106">
        <f t="shared" si="125"/>
        <v>0</v>
      </c>
      <c r="L162" s="154">
        <f t="shared" si="126"/>
        <v>23</v>
      </c>
      <c r="N162" s="66" t="str">
        <f t="shared" si="99"/>
        <v>W</v>
      </c>
      <c r="O162" s="66">
        <f t="shared" si="93"/>
        <v>4</v>
      </c>
      <c r="P162" s="66">
        <f t="shared" si="100"/>
        <v>7</v>
      </c>
      <c r="Q162" s="66">
        <f t="shared" si="101"/>
        <v>2</v>
      </c>
      <c r="R162" s="106">
        <f t="shared" si="88"/>
        <v>21</v>
      </c>
      <c r="S162" s="106">
        <f t="shared" si="102"/>
        <v>126</v>
      </c>
      <c r="T162" s="154">
        <f t="shared" si="103"/>
        <v>-145</v>
      </c>
      <c r="V162" s="66" t="str">
        <f t="shared" si="104"/>
        <v>L</v>
      </c>
      <c r="W162" s="66">
        <f t="shared" si="117"/>
        <v>3</v>
      </c>
      <c r="X162" s="66">
        <f t="shared" si="118"/>
        <v>1</v>
      </c>
      <c r="Y162" s="66">
        <f t="shared" si="119"/>
        <v>2</v>
      </c>
      <c r="Z162" s="106">
        <f t="shared" si="122"/>
        <v>1</v>
      </c>
      <c r="AA162" s="106">
        <f t="shared" si="105"/>
        <v>0</v>
      </c>
      <c r="AB162" s="154">
        <f t="shared" si="106"/>
        <v>143</v>
      </c>
      <c r="AC162" s="155">
        <f t="shared" si="107"/>
        <v>145</v>
      </c>
      <c r="AE162" s="66" t="str">
        <f t="shared" si="108"/>
        <v>L</v>
      </c>
      <c r="AF162" s="66">
        <f t="shared" si="94"/>
        <v>4</v>
      </c>
      <c r="AG162" s="66">
        <f t="shared" si="120"/>
        <v>1</v>
      </c>
      <c r="AH162" s="66">
        <f t="shared" si="121"/>
        <v>4</v>
      </c>
      <c r="AI162" s="106">
        <f t="shared" si="123"/>
        <v>1</v>
      </c>
      <c r="AJ162" s="106">
        <f t="shared" si="109"/>
        <v>0</v>
      </c>
      <c r="AK162" s="154">
        <f t="shared" si="110"/>
        <v>184</v>
      </c>
      <c r="AL162" s="155">
        <f t="shared" si="111"/>
        <v>188</v>
      </c>
      <c r="AN162" s="66" t="str">
        <f t="shared" si="112"/>
        <v>L</v>
      </c>
      <c r="AO162" s="66">
        <f t="shared" si="95"/>
        <v>4</v>
      </c>
      <c r="AP162" s="66">
        <f t="shared" si="113"/>
        <v>7</v>
      </c>
      <c r="AQ162" s="66">
        <f t="shared" si="114"/>
        <v>2</v>
      </c>
      <c r="AR162" s="106">
        <f t="shared" si="89"/>
        <v>21</v>
      </c>
      <c r="AS162" s="106">
        <f t="shared" si="115"/>
        <v>0</v>
      </c>
      <c r="AT162" s="154">
        <f t="shared" si="116"/>
        <v>-253</v>
      </c>
    </row>
    <row r="163" spans="1:46">
      <c r="A163" s="3">
        <f t="shared" si="96"/>
        <v>153</v>
      </c>
      <c r="B163" s="9">
        <f>Data!B163</f>
        <v>18</v>
      </c>
      <c r="D163" s="73">
        <f t="shared" si="90"/>
        <v>3</v>
      </c>
      <c r="F163" s="66" t="str">
        <f t="shared" si="97"/>
        <v>L</v>
      </c>
      <c r="G163" s="66">
        <f t="shared" si="91"/>
        <v>1</v>
      </c>
      <c r="H163" s="66">
        <f t="shared" si="98"/>
        <v>7</v>
      </c>
      <c r="I163" s="66">
        <f t="shared" si="124"/>
        <v>3</v>
      </c>
      <c r="J163" s="106">
        <f t="shared" si="92"/>
        <v>21</v>
      </c>
      <c r="K163" s="106">
        <f t="shared" si="125"/>
        <v>0</v>
      </c>
      <c r="L163" s="154">
        <f t="shared" si="126"/>
        <v>2</v>
      </c>
      <c r="N163" s="66" t="str">
        <f t="shared" si="99"/>
        <v>L</v>
      </c>
      <c r="O163" s="66">
        <f t="shared" si="93"/>
        <v>4</v>
      </c>
      <c r="P163" s="66">
        <f t="shared" si="100"/>
        <v>7</v>
      </c>
      <c r="Q163" s="66">
        <f t="shared" si="101"/>
        <v>3</v>
      </c>
      <c r="R163" s="106">
        <f t="shared" si="88"/>
        <v>21</v>
      </c>
      <c r="S163" s="106">
        <f t="shared" si="102"/>
        <v>0</v>
      </c>
      <c r="T163" s="154">
        <f t="shared" si="103"/>
        <v>-166</v>
      </c>
      <c r="V163" s="66" t="str">
        <f t="shared" si="104"/>
        <v>W</v>
      </c>
      <c r="W163" s="66">
        <f t="shared" si="117"/>
        <v>3</v>
      </c>
      <c r="X163" s="66">
        <f t="shared" si="118"/>
        <v>1</v>
      </c>
      <c r="Y163" s="66">
        <f t="shared" si="119"/>
        <v>3</v>
      </c>
      <c r="Z163" s="106">
        <f t="shared" si="122"/>
        <v>1</v>
      </c>
      <c r="AA163" s="106">
        <f t="shared" si="105"/>
        <v>6</v>
      </c>
      <c r="AB163" s="154">
        <f t="shared" si="106"/>
        <v>148</v>
      </c>
      <c r="AC163" s="155">
        <f t="shared" si="107"/>
        <v>148</v>
      </c>
      <c r="AE163" s="66" t="str">
        <f t="shared" si="108"/>
        <v>L</v>
      </c>
      <c r="AF163" s="66">
        <f t="shared" si="94"/>
        <v>3</v>
      </c>
      <c r="AG163" s="66">
        <f t="shared" si="120"/>
        <v>1</v>
      </c>
      <c r="AH163" s="66">
        <f t="shared" si="121"/>
        <v>5</v>
      </c>
      <c r="AI163" s="106">
        <f t="shared" si="123"/>
        <v>1</v>
      </c>
      <c r="AJ163" s="106">
        <f t="shared" si="109"/>
        <v>0</v>
      </c>
      <c r="AK163" s="154">
        <f t="shared" si="110"/>
        <v>183</v>
      </c>
      <c r="AL163" s="155">
        <f t="shared" si="111"/>
        <v>188</v>
      </c>
      <c r="AN163" s="66" t="str">
        <f t="shared" si="112"/>
        <v>L</v>
      </c>
      <c r="AO163" s="66">
        <f t="shared" si="95"/>
        <v>3</v>
      </c>
      <c r="AP163" s="66">
        <f t="shared" si="113"/>
        <v>7</v>
      </c>
      <c r="AQ163" s="66">
        <f t="shared" si="114"/>
        <v>3</v>
      </c>
      <c r="AR163" s="106">
        <f t="shared" si="89"/>
        <v>21</v>
      </c>
      <c r="AS163" s="106">
        <f t="shared" si="115"/>
        <v>0</v>
      </c>
      <c r="AT163" s="154">
        <f t="shared" si="116"/>
        <v>-274</v>
      </c>
    </row>
    <row r="164" spans="1:46">
      <c r="A164" s="3">
        <f t="shared" si="96"/>
        <v>154</v>
      </c>
      <c r="B164" s="9">
        <f>Data!B164</f>
        <v>3</v>
      </c>
      <c r="D164" s="73">
        <f t="shared" si="90"/>
        <v>1</v>
      </c>
      <c r="F164" s="66" t="str">
        <f t="shared" si="97"/>
        <v>W</v>
      </c>
      <c r="G164" s="66">
        <f t="shared" si="91"/>
        <v>1</v>
      </c>
      <c r="H164" s="66">
        <f t="shared" si="98"/>
        <v>7</v>
      </c>
      <c r="I164" s="66">
        <f t="shared" si="124"/>
        <v>4</v>
      </c>
      <c r="J164" s="106">
        <f t="shared" si="92"/>
        <v>21</v>
      </c>
      <c r="K164" s="106">
        <f t="shared" si="125"/>
        <v>126</v>
      </c>
      <c r="L164" s="154">
        <f t="shared" si="126"/>
        <v>107</v>
      </c>
      <c r="N164" s="66" t="str">
        <f t="shared" si="99"/>
        <v>L</v>
      </c>
      <c r="O164" s="66">
        <f t="shared" si="93"/>
        <v>4</v>
      </c>
      <c r="P164" s="66">
        <f t="shared" si="100"/>
        <v>7</v>
      </c>
      <c r="Q164" s="66">
        <f t="shared" si="101"/>
        <v>4</v>
      </c>
      <c r="R164" s="106">
        <f t="shared" si="88"/>
        <v>21</v>
      </c>
      <c r="S164" s="106">
        <f t="shared" si="102"/>
        <v>0</v>
      </c>
      <c r="T164" s="154">
        <f t="shared" si="103"/>
        <v>-187</v>
      </c>
      <c r="V164" s="66" t="str">
        <f t="shared" si="104"/>
        <v>L</v>
      </c>
      <c r="W164" s="66">
        <f t="shared" si="117"/>
        <v>4</v>
      </c>
      <c r="X164" s="66">
        <f t="shared" si="118"/>
        <v>1</v>
      </c>
      <c r="Y164" s="66">
        <f t="shared" si="119"/>
        <v>1</v>
      </c>
      <c r="Z164" s="106">
        <f t="shared" si="122"/>
        <v>1</v>
      </c>
      <c r="AA164" s="106">
        <f t="shared" si="105"/>
        <v>0</v>
      </c>
      <c r="AB164" s="154">
        <f t="shared" si="106"/>
        <v>147</v>
      </c>
      <c r="AC164" s="155">
        <f t="shared" si="107"/>
        <v>148</v>
      </c>
      <c r="AE164" s="66" t="str">
        <f t="shared" si="108"/>
        <v>L</v>
      </c>
      <c r="AF164" s="66">
        <f t="shared" si="94"/>
        <v>1</v>
      </c>
      <c r="AG164" s="66">
        <f t="shared" si="120"/>
        <v>2</v>
      </c>
      <c r="AH164" s="66">
        <f t="shared" si="121"/>
        <v>1</v>
      </c>
      <c r="AI164" s="106">
        <f t="shared" si="123"/>
        <v>2</v>
      </c>
      <c r="AJ164" s="106">
        <f t="shared" si="109"/>
        <v>0</v>
      </c>
      <c r="AK164" s="154">
        <f t="shared" si="110"/>
        <v>181</v>
      </c>
      <c r="AL164" s="155">
        <f t="shared" si="111"/>
        <v>188</v>
      </c>
      <c r="AN164" s="66" t="str">
        <f t="shared" si="112"/>
        <v>L</v>
      </c>
      <c r="AO164" s="66">
        <f t="shared" si="95"/>
        <v>1</v>
      </c>
      <c r="AP164" s="66">
        <f t="shared" si="113"/>
        <v>7</v>
      </c>
      <c r="AQ164" s="66">
        <f t="shared" si="114"/>
        <v>4</v>
      </c>
      <c r="AR164" s="106">
        <f t="shared" si="89"/>
        <v>21</v>
      </c>
      <c r="AS164" s="106">
        <f t="shared" si="115"/>
        <v>0</v>
      </c>
      <c r="AT164" s="154">
        <f t="shared" si="116"/>
        <v>-295</v>
      </c>
    </row>
    <row r="165" spans="1:46">
      <c r="A165" s="3">
        <f t="shared" si="96"/>
        <v>155</v>
      </c>
      <c r="B165" s="9">
        <f>Data!B165</f>
        <v>20</v>
      </c>
      <c r="D165" s="73">
        <f t="shared" si="90"/>
        <v>4</v>
      </c>
      <c r="F165" s="66" t="str">
        <f t="shared" si="97"/>
        <v>L</v>
      </c>
      <c r="G165" s="66">
        <f t="shared" si="91"/>
        <v>1</v>
      </c>
      <c r="H165" s="66">
        <f t="shared" si="98"/>
        <v>7</v>
      </c>
      <c r="I165" s="66">
        <f t="shared" si="124"/>
        <v>5</v>
      </c>
      <c r="J165" s="106">
        <f t="shared" si="92"/>
        <v>21</v>
      </c>
      <c r="K165" s="106">
        <f t="shared" si="125"/>
        <v>0</v>
      </c>
      <c r="L165" s="154">
        <f t="shared" si="126"/>
        <v>86</v>
      </c>
      <c r="N165" s="66" t="str">
        <f t="shared" si="99"/>
        <v>W</v>
      </c>
      <c r="O165" s="66">
        <f t="shared" si="93"/>
        <v>4</v>
      </c>
      <c r="P165" s="66">
        <f t="shared" si="100"/>
        <v>7</v>
      </c>
      <c r="Q165" s="66">
        <f t="shared" si="101"/>
        <v>5</v>
      </c>
      <c r="R165" s="106">
        <f t="shared" si="88"/>
        <v>21</v>
      </c>
      <c r="S165" s="106">
        <f t="shared" si="102"/>
        <v>126</v>
      </c>
      <c r="T165" s="154">
        <f t="shared" si="103"/>
        <v>-82</v>
      </c>
      <c r="V165" s="66" t="str">
        <f t="shared" si="104"/>
        <v>W</v>
      </c>
      <c r="W165" s="66">
        <f t="shared" si="117"/>
        <v>4</v>
      </c>
      <c r="X165" s="66">
        <f t="shared" si="118"/>
        <v>1</v>
      </c>
      <c r="Y165" s="66">
        <f t="shared" si="119"/>
        <v>2</v>
      </c>
      <c r="Z165" s="106">
        <f t="shared" si="122"/>
        <v>1</v>
      </c>
      <c r="AA165" s="106">
        <f t="shared" si="105"/>
        <v>6</v>
      </c>
      <c r="AB165" s="154">
        <f t="shared" si="106"/>
        <v>152</v>
      </c>
      <c r="AC165" s="155">
        <f t="shared" si="107"/>
        <v>152</v>
      </c>
      <c r="AE165" s="66" t="str">
        <f t="shared" si="108"/>
        <v>L</v>
      </c>
      <c r="AF165" s="66">
        <f t="shared" si="94"/>
        <v>4</v>
      </c>
      <c r="AG165" s="66">
        <f t="shared" si="120"/>
        <v>2</v>
      </c>
      <c r="AH165" s="66">
        <f t="shared" si="121"/>
        <v>2</v>
      </c>
      <c r="AI165" s="106">
        <f t="shared" si="123"/>
        <v>2</v>
      </c>
      <c r="AJ165" s="106">
        <f t="shared" si="109"/>
        <v>0</v>
      </c>
      <c r="AK165" s="154">
        <f t="shared" si="110"/>
        <v>179</v>
      </c>
      <c r="AL165" s="155">
        <f t="shared" si="111"/>
        <v>188</v>
      </c>
      <c r="AN165" s="66" t="str">
        <f t="shared" si="112"/>
        <v>L</v>
      </c>
      <c r="AO165" s="66">
        <f t="shared" si="95"/>
        <v>4</v>
      </c>
      <c r="AP165" s="66">
        <f t="shared" si="113"/>
        <v>7</v>
      </c>
      <c r="AQ165" s="66">
        <f t="shared" si="114"/>
        <v>5</v>
      </c>
      <c r="AR165" s="106">
        <f t="shared" si="89"/>
        <v>21</v>
      </c>
      <c r="AS165" s="106">
        <f t="shared" si="115"/>
        <v>0</v>
      </c>
      <c r="AT165" s="154">
        <f t="shared" si="116"/>
        <v>-316</v>
      </c>
    </row>
    <row r="166" spans="1:46">
      <c r="A166" s="3">
        <f t="shared" si="96"/>
        <v>156</v>
      </c>
      <c r="B166" s="9">
        <f>Data!B166</f>
        <v>1</v>
      </c>
      <c r="D166" s="73">
        <f t="shared" si="90"/>
        <v>1</v>
      </c>
      <c r="F166" s="66" t="str">
        <f t="shared" si="97"/>
        <v>W</v>
      </c>
      <c r="G166" s="66">
        <f t="shared" si="91"/>
        <v>1</v>
      </c>
      <c r="H166" s="66">
        <f t="shared" si="98"/>
        <v>8</v>
      </c>
      <c r="I166" s="66">
        <f t="shared" si="124"/>
        <v>1</v>
      </c>
      <c r="J166" s="106">
        <f t="shared" si="92"/>
        <v>34</v>
      </c>
      <c r="K166" s="106">
        <f t="shared" si="125"/>
        <v>126</v>
      </c>
      <c r="L166" s="154">
        <f t="shared" si="126"/>
        <v>178</v>
      </c>
      <c r="N166" s="66" t="str">
        <f t="shared" si="99"/>
        <v>L</v>
      </c>
      <c r="O166" s="66">
        <f t="shared" si="93"/>
        <v>4</v>
      </c>
      <c r="P166" s="66">
        <f t="shared" si="100"/>
        <v>8</v>
      </c>
      <c r="Q166" s="66">
        <f t="shared" si="101"/>
        <v>1</v>
      </c>
      <c r="R166" s="106">
        <f t="shared" si="88"/>
        <v>34</v>
      </c>
      <c r="S166" s="106">
        <f t="shared" si="102"/>
        <v>0</v>
      </c>
      <c r="T166" s="154">
        <f t="shared" si="103"/>
        <v>-116</v>
      </c>
      <c r="V166" s="66" t="str">
        <f t="shared" si="104"/>
        <v>L</v>
      </c>
      <c r="W166" s="66">
        <f t="shared" si="117"/>
        <v>5</v>
      </c>
      <c r="X166" s="66">
        <f t="shared" si="118"/>
        <v>1</v>
      </c>
      <c r="Y166" s="66">
        <f t="shared" si="119"/>
        <v>1</v>
      </c>
      <c r="Z166" s="106">
        <f t="shared" si="122"/>
        <v>1</v>
      </c>
      <c r="AA166" s="106">
        <f t="shared" si="105"/>
        <v>0</v>
      </c>
      <c r="AB166" s="154">
        <f t="shared" si="106"/>
        <v>151</v>
      </c>
      <c r="AC166" s="155">
        <f t="shared" si="107"/>
        <v>152</v>
      </c>
      <c r="AE166" s="66" t="str">
        <f t="shared" si="108"/>
        <v>L</v>
      </c>
      <c r="AF166" s="66">
        <f t="shared" si="94"/>
        <v>1</v>
      </c>
      <c r="AG166" s="66">
        <f t="shared" si="120"/>
        <v>2</v>
      </c>
      <c r="AH166" s="66">
        <f t="shared" si="121"/>
        <v>3</v>
      </c>
      <c r="AI166" s="106">
        <f t="shared" si="123"/>
        <v>2</v>
      </c>
      <c r="AJ166" s="106">
        <f t="shared" si="109"/>
        <v>0</v>
      </c>
      <c r="AK166" s="154">
        <f t="shared" si="110"/>
        <v>177</v>
      </c>
      <c r="AL166" s="155">
        <f t="shared" si="111"/>
        <v>188</v>
      </c>
      <c r="AN166" s="66" t="str">
        <f t="shared" si="112"/>
        <v>L</v>
      </c>
      <c r="AO166" s="66">
        <f t="shared" si="95"/>
        <v>1</v>
      </c>
      <c r="AP166" s="66">
        <f t="shared" si="113"/>
        <v>8</v>
      </c>
      <c r="AQ166" s="66">
        <f t="shared" si="114"/>
        <v>1</v>
      </c>
      <c r="AR166" s="106">
        <f t="shared" si="89"/>
        <v>34</v>
      </c>
      <c r="AS166" s="106">
        <f t="shared" si="115"/>
        <v>0</v>
      </c>
      <c r="AT166" s="154">
        <f t="shared" si="116"/>
        <v>-350</v>
      </c>
    </row>
    <row r="167" spans="1:46">
      <c r="A167" s="3">
        <f t="shared" si="96"/>
        <v>157</v>
      </c>
      <c r="B167" s="9">
        <f>Data!B167</f>
        <v>36</v>
      </c>
      <c r="D167" s="73">
        <f t="shared" si="90"/>
        <v>6</v>
      </c>
      <c r="F167" s="66" t="str">
        <f t="shared" si="97"/>
        <v>L</v>
      </c>
      <c r="G167" s="66">
        <f t="shared" si="91"/>
        <v>1</v>
      </c>
      <c r="H167" s="66">
        <f t="shared" si="98"/>
        <v>8</v>
      </c>
      <c r="I167" s="66">
        <f t="shared" si="124"/>
        <v>2</v>
      </c>
      <c r="J167" s="106">
        <f t="shared" si="92"/>
        <v>34</v>
      </c>
      <c r="K167" s="106">
        <f t="shared" si="125"/>
        <v>0</v>
      </c>
      <c r="L167" s="154">
        <f t="shared" si="126"/>
        <v>144</v>
      </c>
      <c r="N167" s="66" t="str">
        <f t="shared" si="99"/>
        <v>L</v>
      </c>
      <c r="O167" s="66">
        <f t="shared" si="93"/>
        <v>4</v>
      </c>
      <c r="P167" s="66">
        <f t="shared" si="100"/>
        <v>8</v>
      </c>
      <c r="Q167" s="66">
        <f t="shared" si="101"/>
        <v>2</v>
      </c>
      <c r="R167" s="106">
        <f t="shared" si="88"/>
        <v>34</v>
      </c>
      <c r="S167" s="106">
        <f t="shared" si="102"/>
        <v>0</v>
      </c>
      <c r="T167" s="154">
        <f t="shared" si="103"/>
        <v>-150</v>
      </c>
      <c r="V167" s="66" t="str">
        <f t="shared" si="104"/>
        <v>L</v>
      </c>
      <c r="W167" s="66">
        <f t="shared" si="117"/>
        <v>5</v>
      </c>
      <c r="X167" s="66">
        <f t="shared" si="118"/>
        <v>1</v>
      </c>
      <c r="Y167" s="66">
        <f t="shared" si="119"/>
        <v>2</v>
      </c>
      <c r="Z167" s="106">
        <f t="shared" si="122"/>
        <v>1</v>
      </c>
      <c r="AA167" s="106">
        <f t="shared" si="105"/>
        <v>0</v>
      </c>
      <c r="AB167" s="154">
        <f t="shared" si="106"/>
        <v>150</v>
      </c>
      <c r="AC167" s="155">
        <f t="shared" si="107"/>
        <v>152</v>
      </c>
      <c r="AE167" s="66" t="str">
        <f t="shared" si="108"/>
        <v>L</v>
      </c>
      <c r="AF167" s="66">
        <f t="shared" si="94"/>
        <v>6</v>
      </c>
      <c r="AG167" s="66">
        <f t="shared" si="120"/>
        <v>2</v>
      </c>
      <c r="AH167" s="66">
        <f t="shared" si="121"/>
        <v>4</v>
      </c>
      <c r="AI167" s="106">
        <f t="shared" si="123"/>
        <v>2</v>
      </c>
      <c r="AJ167" s="106">
        <f t="shared" si="109"/>
        <v>0</v>
      </c>
      <c r="AK167" s="154">
        <f t="shared" si="110"/>
        <v>175</v>
      </c>
      <c r="AL167" s="155">
        <f t="shared" si="111"/>
        <v>188</v>
      </c>
      <c r="AN167" s="66" t="str">
        <f t="shared" si="112"/>
        <v>L</v>
      </c>
      <c r="AO167" s="66">
        <f t="shared" si="95"/>
        <v>6</v>
      </c>
      <c r="AP167" s="66">
        <f t="shared" si="113"/>
        <v>8</v>
      </c>
      <c r="AQ167" s="66">
        <f t="shared" si="114"/>
        <v>2</v>
      </c>
      <c r="AR167" s="106">
        <f t="shared" si="89"/>
        <v>34</v>
      </c>
      <c r="AS167" s="106">
        <f t="shared" si="115"/>
        <v>0</v>
      </c>
      <c r="AT167" s="154">
        <f t="shared" si="116"/>
        <v>-384</v>
      </c>
    </row>
    <row r="168" spans="1:46">
      <c r="A168" s="3">
        <f t="shared" si="96"/>
        <v>158</v>
      </c>
      <c r="B168" s="9">
        <f>Data!B168</f>
        <v>17</v>
      </c>
      <c r="D168" s="73">
        <f t="shared" si="90"/>
        <v>3</v>
      </c>
      <c r="F168" s="66" t="str">
        <f t="shared" si="97"/>
        <v>L</v>
      </c>
      <c r="G168" s="66">
        <f t="shared" si="91"/>
        <v>1</v>
      </c>
      <c r="H168" s="66">
        <f t="shared" si="98"/>
        <v>8</v>
      </c>
      <c r="I168" s="66">
        <f t="shared" si="124"/>
        <v>3</v>
      </c>
      <c r="J168" s="106">
        <f t="shared" si="92"/>
        <v>34</v>
      </c>
      <c r="K168" s="106">
        <f t="shared" si="125"/>
        <v>0</v>
      </c>
      <c r="L168" s="154">
        <f t="shared" si="126"/>
        <v>110</v>
      </c>
      <c r="N168" s="66" t="str">
        <f t="shared" si="99"/>
        <v>L</v>
      </c>
      <c r="O168" s="66">
        <f t="shared" si="93"/>
        <v>4</v>
      </c>
      <c r="P168" s="66">
        <f t="shared" si="100"/>
        <v>8</v>
      </c>
      <c r="Q168" s="66">
        <f t="shared" si="101"/>
        <v>3</v>
      </c>
      <c r="R168" s="106">
        <f t="shared" si="88"/>
        <v>34</v>
      </c>
      <c r="S168" s="106">
        <f t="shared" si="102"/>
        <v>0</v>
      </c>
      <c r="T168" s="154">
        <f t="shared" si="103"/>
        <v>-184</v>
      </c>
      <c r="V168" s="66" t="str">
        <f t="shared" si="104"/>
        <v>L</v>
      </c>
      <c r="W168" s="66">
        <f t="shared" si="117"/>
        <v>5</v>
      </c>
      <c r="X168" s="66">
        <f t="shared" si="118"/>
        <v>1</v>
      </c>
      <c r="Y168" s="66">
        <f t="shared" si="119"/>
        <v>3</v>
      </c>
      <c r="Z168" s="106">
        <f t="shared" si="122"/>
        <v>1</v>
      </c>
      <c r="AA168" s="106">
        <f t="shared" si="105"/>
        <v>0</v>
      </c>
      <c r="AB168" s="154">
        <f t="shared" si="106"/>
        <v>149</v>
      </c>
      <c r="AC168" s="155">
        <f t="shared" si="107"/>
        <v>152</v>
      </c>
      <c r="AE168" s="66" t="str">
        <f t="shared" si="108"/>
        <v>L</v>
      </c>
      <c r="AF168" s="66">
        <f t="shared" si="94"/>
        <v>3</v>
      </c>
      <c r="AG168" s="66">
        <f t="shared" si="120"/>
        <v>2</v>
      </c>
      <c r="AH168" s="66">
        <f t="shared" si="121"/>
        <v>5</v>
      </c>
      <c r="AI168" s="106">
        <f t="shared" si="123"/>
        <v>2</v>
      </c>
      <c r="AJ168" s="106">
        <f t="shared" si="109"/>
        <v>0</v>
      </c>
      <c r="AK168" s="154">
        <f t="shared" si="110"/>
        <v>173</v>
      </c>
      <c r="AL168" s="155">
        <f t="shared" si="111"/>
        <v>188</v>
      </c>
      <c r="AN168" s="66" t="str">
        <f t="shared" si="112"/>
        <v>L</v>
      </c>
      <c r="AO168" s="66">
        <f t="shared" si="95"/>
        <v>3</v>
      </c>
      <c r="AP168" s="66">
        <f t="shared" si="113"/>
        <v>8</v>
      </c>
      <c r="AQ168" s="66">
        <f t="shared" si="114"/>
        <v>3</v>
      </c>
      <c r="AR168" s="106">
        <f t="shared" si="89"/>
        <v>34</v>
      </c>
      <c r="AS168" s="106">
        <f t="shared" si="115"/>
        <v>0</v>
      </c>
      <c r="AT168" s="154">
        <f t="shared" si="116"/>
        <v>-418</v>
      </c>
    </row>
    <row r="169" spans="1:46">
      <c r="A169" s="3">
        <f t="shared" si="96"/>
        <v>159</v>
      </c>
      <c r="B169" s="9">
        <f>Data!B169</f>
        <v>1</v>
      </c>
      <c r="D169" s="73">
        <f t="shared" si="90"/>
        <v>1</v>
      </c>
      <c r="F169" s="66" t="str">
        <f t="shared" si="97"/>
        <v>W</v>
      </c>
      <c r="G169" s="66">
        <f t="shared" si="91"/>
        <v>1</v>
      </c>
      <c r="H169" s="66">
        <f t="shared" si="98"/>
        <v>8</v>
      </c>
      <c r="I169" s="66">
        <f t="shared" si="124"/>
        <v>4</v>
      </c>
      <c r="J169" s="106">
        <f t="shared" si="92"/>
        <v>34</v>
      </c>
      <c r="K169" s="106">
        <f t="shared" si="125"/>
        <v>204</v>
      </c>
      <c r="L169" s="154">
        <f t="shared" si="126"/>
        <v>280</v>
      </c>
      <c r="N169" s="66" t="str">
        <f t="shared" si="99"/>
        <v>L</v>
      </c>
      <c r="O169" s="66">
        <f t="shared" si="93"/>
        <v>4</v>
      </c>
      <c r="P169" s="66">
        <f t="shared" si="100"/>
        <v>8</v>
      </c>
      <c r="Q169" s="66">
        <f t="shared" si="101"/>
        <v>4</v>
      </c>
      <c r="R169" s="106">
        <f t="shared" si="88"/>
        <v>34</v>
      </c>
      <c r="S169" s="106">
        <f t="shared" si="102"/>
        <v>0</v>
      </c>
      <c r="T169" s="154">
        <f t="shared" si="103"/>
        <v>-218</v>
      </c>
      <c r="V169" s="66" t="str">
        <f t="shared" si="104"/>
        <v>L</v>
      </c>
      <c r="W169" s="66">
        <f t="shared" si="117"/>
        <v>5</v>
      </c>
      <c r="X169" s="66">
        <f t="shared" si="118"/>
        <v>1</v>
      </c>
      <c r="Y169" s="66">
        <f t="shared" si="119"/>
        <v>4</v>
      </c>
      <c r="Z169" s="106">
        <f t="shared" si="122"/>
        <v>1</v>
      </c>
      <c r="AA169" s="106">
        <f t="shared" si="105"/>
        <v>0</v>
      </c>
      <c r="AB169" s="154">
        <f t="shared" si="106"/>
        <v>148</v>
      </c>
      <c r="AC169" s="155">
        <f t="shared" si="107"/>
        <v>152</v>
      </c>
      <c r="AE169" s="66" t="str">
        <f t="shared" si="108"/>
        <v>L</v>
      </c>
      <c r="AF169" s="66">
        <f t="shared" si="94"/>
        <v>1</v>
      </c>
      <c r="AG169" s="66">
        <f t="shared" si="120"/>
        <v>3</v>
      </c>
      <c r="AH169" s="66">
        <f t="shared" si="121"/>
        <v>1</v>
      </c>
      <c r="AI169" s="106">
        <f t="shared" si="123"/>
        <v>3</v>
      </c>
      <c r="AJ169" s="106">
        <f t="shared" si="109"/>
        <v>0</v>
      </c>
      <c r="AK169" s="154">
        <f t="shared" si="110"/>
        <v>170</v>
      </c>
      <c r="AL169" s="155">
        <f t="shared" si="111"/>
        <v>188</v>
      </c>
      <c r="AN169" s="66" t="str">
        <f t="shared" si="112"/>
        <v>L</v>
      </c>
      <c r="AO169" s="66">
        <f t="shared" si="95"/>
        <v>1</v>
      </c>
      <c r="AP169" s="66">
        <f t="shared" si="113"/>
        <v>8</v>
      </c>
      <c r="AQ169" s="66">
        <f t="shared" si="114"/>
        <v>4</v>
      </c>
      <c r="AR169" s="106">
        <f t="shared" si="89"/>
        <v>34</v>
      </c>
      <c r="AS169" s="106">
        <f t="shared" si="115"/>
        <v>0</v>
      </c>
      <c r="AT169" s="154">
        <f t="shared" si="116"/>
        <v>-452</v>
      </c>
    </row>
    <row r="170" spans="1:46">
      <c r="A170" s="3">
        <f t="shared" si="96"/>
        <v>160</v>
      </c>
      <c r="B170" s="9">
        <f>Data!B170</f>
        <v>18</v>
      </c>
      <c r="D170" s="73">
        <f t="shared" si="90"/>
        <v>3</v>
      </c>
      <c r="F170" s="66" t="str">
        <f t="shared" si="97"/>
        <v>L</v>
      </c>
      <c r="G170" s="66">
        <f t="shared" si="91"/>
        <v>1</v>
      </c>
      <c r="H170" s="66">
        <f t="shared" si="98"/>
        <v>8</v>
      </c>
      <c r="I170" s="66">
        <f t="shared" si="124"/>
        <v>5</v>
      </c>
      <c r="J170" s="106">
        <f t="shared" si="92"/>
        <v>34</v>
      </c>
      <c r="K170" s="106">
        <f t="shared" si="125"/>
        <v>0</v>
      </c>
      <c r="L170" s="154">
        <f t="shared" si="126"/>
        <v>246</v>
      </c>
      <c r="N170" s="66" t="str">
        <f t="shared" si="99"/>
        <v>L</v>
      </c>
      <c r="O170" s="66">
        <f t="shared" si="93"/>
        <v>4</v>
      </c>
      <c r="P170" s="66">
        <f t="shared" si="100"/>
        <v>8</v>
      </c>
      <c r="Q170" s="66">
        <f t="shared" si="101"/>
        <v>5</v>
      </c>
      <c r="R170" s="106">
        <f t="shared" si="88"/>
        <v>34</v>
      </c>
      <c r="S170" s="106">
        <f t="shared" si="102"/>
        <v>0</v>
      </c>
      <c r="T170" s="154">
        <f t="shared" si="103"/>
        <v>-252</v>
      </c>
      <c r="V170" s="66" t="str">
        <f t="shared" si="104"/>
        <v>L</v>
      </c>
      <c r="W170" s="66">
        <f t="shared" si="117"/>
        <v>5</v>
      </c>
      <c r="X170" s="66">
        <f t="shared" si="118"/>
        <v>1</v>
      </c>
      <c r="Y170" s="66">
        <f t="shared" si="119"/>
        <v>5</v>
      </c>
      <c r="Z170" s="106">
        <f t="shared" si="122"/>
        <v>1</v>
      </c>
      <c r="AA170" s="106">
        <f t="shared" si="105"/>
        <v>0</v>
      </c>
      <c r="AB170" s="154">
        <f t="shared" si="106"/>
        <v>147</v>
      </c>
      <c r="AC170" s="155">
        <f t="shared" si="107"/>
        <v>152</v>
      </c>
      <c r="AE170" s="66" t="str">
        <f t="shared" si="108"/>
        <v>L</v>
      </c>
      <c r="AF170" s="66">
        <f t="shared" si="94"/>
        <v>3</v>
      </c>
      <c r="AG170" s="66">
        <f t="shared" si="120"/>
        <v>3</v>
      </c>
      <c r="AH170" s="66">
        <f t="shared" si="121"/>
        <v>2</v>
      </c>
      <c r="AI170" s="106">
        <f t="shared" si="123"/>
        <v>3</v>
      </c>
      <c r="AJ170" s="106">
        <f t="shared" si="109"/>
        <v>0</v>
      </c>
      <c r="AK170" s="154">
        <f t="shared" si="110"/>
        <v>167</v>
      </c>
      <c r="AL170" s="155">
        <f t="shared" si="111"/>
        <v>188</v>
      </c>
      <c r="AN170" s="66" t="str">
        <f t="shared" si="112"/>
        <v>L</v>
      </c>
      <c r="AO170" s="66">
        <f t="shared" si="95"/>
        <v>3</v>
      </c>
      <c r="AP170" s="66">
        <f t="shared" si="113"/>
        <v>8</v>
      </c>
      <c r="AQ170" s="66">
        <f t="shared" si="114"/>
        <v>5</v>
      </c>
      <c r="AR170" s="106">
        <f t="shared" si="89"/>
        <v>34</v>
      </c>
      <c r="AS170" s="106">
        <f t="shared" si="115"/>
        <v>0</v>
      </c>
      <c r="AT170" s="154">
        <f t="shared" si="116"/>
        <v>-486</v>
      </c>
    </row>
    <row r="171" spans="1:46">
      <c r="A171" s="3">
        <f t="shared" si="96"/>
        <v>161</v>
      </c>
      <c r="B171" s="9">
        <f>Data!B171</f>
        <v>10</v>
      </c>
      <c r="D171" s="73">
        <f t="shared" si="90"/>
        <v>2</v>
      </c>
      <c r="F171" s="66" t="str">
        <f t="shared" si="97"/>
        <v>L</v>
      </c>
      <c r="G171" s="66">
        <f t="shared" si="91"/>
        <v>1</v>
      </c>
      <c r="H171" s="66">
        <f t="shared" si="98"/>
        <v>1</v>
      </c>
      <c r="I171" s="66">
        <f t="shared" si="124"/>
        <v>1</v>
      </c>
      <c r="J171" s="106">
        <f t="shared" si="92"/>
        <v>1</v>
      </c>
      <c r="K171" s="106">
        <f t="shared" si="125"/>
        <v>0</v>
      </c>
      <c r="L171" s="154">
        <f t="shared" si="126"/>
        <v>245</v>
      </c>
      <c r="N171" s="66" t="str">
        <f t="shared" si="99"/>
        <v>L</v>
      </c>
      <c r="O171" s="66">
        <f t="shared" si="93"/>
        <v>5</v>
      </c>
      <c r="P171" s="66">
        <f t="shared" si="100"/>
        <v>1</v>
      </c>
      <c r="Q171" s="66">
        <f t="shared" si="101"/>
        <v>1</v>
      </c>
      <c r="R171" s="106">
        <f t="shared" si="88"/>
        <v>1</v>
      </c>
      <c r="S171" s="106">
        <f t="shared" si="102"/>
        <v>0</v>
      </c>
      <c r="T171" s="154">
        <f t="shared" si="103"/>
        <v>-253</v>
      </c>
      <c r="V171" s="66" t="str">
        <f t="shared" si="104"/>
        <v>L</v>
      </c>
      <c r="W171" s="66">
        <f t="shared" si="117"/>
        <v>5</v>
      </c>
      <c r="X171" s="66">
        <f t="shared" si="118"/>
        <v>2</v>
      </c>
      <c r="Y171" s="66">
        <f t="shared" si="119"/>
        <v>1</v>
      </c>
      <c r="Z171" s="106">
        <f t="shared" si="122"/>
        <v>2</v>
      </c>
      <c r="AA171" s="106">
        <f t="shared" si="105"/>
        <v>0</v>
      </c>
      <c r="AB171" s="154">
        <f t="shared" si="106"/>
        <v>145</v>
      </c>
      <c r="AC171" s="155">
        <f t="shared" si="107"/>
        <v>152</v>
      </c>
      <c r="AE171" s="66" t="str">
        <f t="shared" si="108"/>
        <v>L</v>
      </c>
      <c r="AF171" s="66">
        <f t="shared" si="94"/>
        <v>2</v>
      </c>
      <c r="AG171" s="66">
        <f t="shared" si="120"/>
        <v>3</v>
      </c>
      <c r="AH171" s="66">
        <f t="shared" si="121"/>
        <v>3</v>
      </c>
      <c r="AI171" s="106">
        <f t="shared" si="123"/>
        <v>3</v>
      </c>
      <c r="AJ171" s="106">
        <f t="shared" si="109"/>
        <v>0</v>
      </c>
      <c r="AK171" s="154">
        <f t="shared" si="110"/>
        <v>164</v>
      </c>
      <c r="AL171" s="155">
        <f t="shared" si="111"/>
        <v>188</v>
      </c>
      <c r="AN171" s="66" t="str">
        <f t="shared" si="112"/>
        <v>L</v>
      </c>
      <c r="AO171" s="66">
        <f t="shared" si="95"/>
        <v>2</v>
      </c>
      <c r="AP171" s="66">
        <f t="shared" si="113"/>
        <v>1</v>
      </c>
      <c r="AQ171" s="66">
        <f t="shared" si="114"/>
        <v>1</v>
      </c>
      <c r="AR171" s="106">
        <f t="shared" si="89"/>
        <v>1</v>
      </c>
      <c r="AS171" s="106">
        <f t="shared" si="115"/>
        <v>0</v>
      </c>
      <c r="AT171" s="154">
        <f t="shared" si="116"/>
        <v>-487</v>
      </c>
    </row>
    <row r="172" spans="1:46">
      <c r="A172" s="3">
        <f t="shared" si="96"/>
        <v>162</v>
      </c>
      <c r="B172" s="9">
        <f>Data!B172</f>
        <v>14</v>
      </c>
      <c r="D172" s="73">
        <f t="shared" si="90"/>
        <v>3</v>
      </c>
      <c r="F172" s="66" t="str">
        <f t="shared" si="97"/>
        <v>L</v>
      </c>
      <c r="G172" s="66">
        <f t="shared" si="91"/>
        <v>1</v>
      </c>
      <c r="H172" s="66">
        <f t="shared" si="98"/>
        <v>1</v>
      </c>
      <c r="I172" s="66">
        <f t="shared" si="124"/>
        <v>2</v>
      </c>
      <c r="J172" s="106">
        <f t="shared" si="92"/>
        <v>1</v>
      </c>
      <c r="K172" s="106">
        <f t="shared" si="125"/>
        <v>0</v>
      </c>
      <c r="L172" s="154">
        <f t="shared" si="126"/>
        <v>244</v>
      </c>
      <c r="N172" s="66" t="str">
        <f t="shared" si="99"/>
        <v>L</v>
      </c>
      <c r="O172" s="66">
        <f t="shared" si="93"/>
        <v>5</v>
      </c>
      <c r="P172" s="66">
        <f t="shared" si="100"/>
        <v>1</v>
      </c>
      <c r="Q172" s="66">
        <f t="shared" si="101"/>
        <v>2</v>
      </c>
      <c r="R172" s="106">
        <f t="shared" si="88"/>
        <v>1</v>
      </c>
      <c r="S172" s="106">
        <f t="shared" si="102"/>
        <v>0</v>
      </c>
      <c r="T172" s="154">
        <f t="shared" si="103"/>
        <v>-254</v>
      </c>
      <c r="V172" s="66" t="str">
        <f t="shared" si="104"/>
        <v>L</v>
      </c>
      <c r="W172" s="66">
        <f t="shared" si="117"/>
        <v>5</v>
      </c>
      <c r="X172" s="66">
        <f t="shared" si="118"/>
        <v>2</v>
      </c>
      <c r="Y172" s="66">
        <f t="shared" si="119"/>
        <v>2</v>
      </c>
      <c r="Z172" s="106">
        <f t="shared" si="122"/>
        <v>2</v>
      </c>
      <c r="AA172" s="106">
        <f t="shared" si="105"/>
        <v>0</v>
      </c>
      <c r="AB172" s="154">
        <f t="shared" si="106"/>
        <v>143</v>
      </c>
      <c r="AC172" s="155">
        <f t="shared" si="107"/>
        <v>152</v>
      </c>
      <c r="AE172" s="66" t="str">
        <f t="shared" si="108"/>
        <v>L</v>
      </c>
      <c r="AF172" s="66">
        <f t="shared" si="94"/>
        <v>3</v>
      </c>
      <c r="AG172" s="66">
        <f t="shared" si="120"/>
        <v>3</v>
      </c>
      <c r="AH172" s="66">
        <f t="shared" si="121"/>
        <v>4</v>
      </c>
      <c r="AI172" s="106">
        <f t="shared" si="123"/>
        <v>3</v>
      </c>
      <c r="AJ172" s="106">
        <f t="shared" si="109"/>
        <v>0</v>
      </c>
      <c r="AK172" s="154">
        <f t="shared" si="110"/>
        <v>161</v>
      </c>
      <c r="AL172" s="155">
        <f t="shared" si="111"/>
        <v>188</v>
      </c>
      <c r="AN172" s="66" t="str">
        <f t="shared" si="112"/>
        <v>L</v>
      </c>
      <c r="AO172" s="66">
        <f t="shared" si="95"/>
        <v>3</v>
      </c>
      <c r="AP172" s="66">
        <f t="shared" si="113"/>
        <v>1</v>
      </c>
      <c r="AQ172" s="66">
        <f t="shared" si="114"/>
        <v>2</v>
      </c>
      <c r="AR172" s="106">
        <f t="shared" si="89"/>
        <v>1</v>
      </c>
      <c r="AS172" s="106">
        <f t="shared" si="115"/>
        <v>0</v>
      </c>
      <c r="AT172" s="154">
        <f t="shared" si="116"/>
        <v>-488</v>
      </c>
    </row>
    <row r="173" spans="1:46">
      <c r="A173" s="3">
        <f t="shared" si="96"/>
        <v>163</v>
      </c>
      <c r="B173" s="9">
        <f>Data!B173</f>
        <v>30</v>
      </c>
      <c r="D173" s="73">
        <f t="shared" si="90"/>
        <v>5</v>
      </c>
      <c r="F173" s="66" t="str">
        <f t="shared" si="97"/>
        <v>L</v>
      </c>
      <c r="G173" s="66">
        <f t="shared" si="91"/>
        <v>1</v>
      </c>
      <c r="H173" s="66">
        <f t="shared" si="98"/>
        <v>1</v>
      </c>
      <c r="I173" s="66">
        <f t="shared" si="124"/>
        <v>3</v>
      </c>
      <c r="J173" s="106">
        <f t="shared" si="92"/>
        <v>1</v>
      </c>
      <c r="K173" s="106">
        <f t="shared" si="125"/>
        <v>0</v>
      </c>
      <c r="L173" s="154">
        <f t="shared" si="126"/>
        <v>243</v>
      </c>
      <c r="N173" s="66" t="str">
        <f t="shared" si="99"/>
        <v>W</v>
      </c>
      <c r="O173" s="66">
        <f t="shared" si="93"/>
        <v>5</v>
      </c>
      <c r="P173" s="66">
        <f t="shared" si="100"/>
        <v>1</v>
      </c>
      <c r="Q173" s="66">
        <f t="shared" si="101"/>
        <v>3</v>
      </c>
      <c r="R173" s="106">
        <f t="shared" si="88"/>
        <v>1</v>
      </c>
      <c r="S173" s="106">
        <f t="shared" si="102"/>
        <v>6</v>
      </c>
      <c r="T173" s="154">
        <f t="shared" si="103"/>
        <v>-249</v>
      </c>
      <c r="V173" s="66" t="str">
        <f t="shared" si="104"/>
        <v>W</v>
      </c>
      <c r="W173" s="66">
        <f t="shared" si="117"/>
        <v>5</v>
      </c>
      <c r="X173" s="66">
        <f t="shared" si="118"/>
        <v>2</v>
      </c>
      <c r="Y173" s="66">
        <f t="shared" si="119"/>
        <v>3</v>
      </c>
      <c r="Z173" s="106">
        <f t="shared" si="122"/>
        <v>2</v>
      </c>
      <c r="AA173" s="106">
        <f t="shared" si="105"/>
        <v>12</v>
      </c>
      <c r="AB173" s="154">
        <f t="shared" si="106"/>
        <v>153</v>
      </c>
      <c r="AC173" s="155">
        <f t="shared" si="107"/>
        <v>153</v>
      </c>
      <c r="AE173" s="66" t="str">
        <f t="shared" si="108"/>
        <v>L</v>
      </c>
      <c r="AF173" s="66">
        <f t="shared" si="94"/>
        <v>5</v>
      </c>
      <c r="AG173" s="66">
        <f t="shared" si="120"/>
        <v>3</v>
      </c>
      <c r="AH173" s="66">
        <f t="shared" si="121"/>
        <v>5</v>
      </c>
      <c r="AI173" s="106">
        <f t="shared" si="123"/>
        <v>3</v>
      </c>
      <c r="AJ173" s="106">
        <f t="shared" si="109"/>
        <v>0</v>
      </c>
      <c r="AK173" s="154">
        <f t="shared" si="110"/>
        <v>158</v>
      </c>
      <c r="AL173" s="155">
        <f t="shared" si="111"/>
        <v>188</v>
      </c>
      <c r="AN173" s="66" t="str">
        <f t="shared" si="112"/>
        <v>L</v>
      </c>
      <c r="AO173" s="66">
        <f t="shared" si="95"/>
        <v>5</v>
      </c>
      <c r="AP173" s="66">
        <f t="shared" si="113"/>
        <v>1</v>
      </c>
      <c r="AQ173" s="66">
        <f t="shared" si="114"/>
        <v>3</v>
      </c>
      <c r="AR173" s="106">
        <f t="shared" si="89"/>
        <v>1</v>
      </c>
      <c r="AS173" s="106">
        <f t="shared" si="115"/>
        <v>0</v>
      </c>
      <c r="AT173" s="154">
        <f t="shared" si="116"/>
        <v>-489</v>
      </c>
    </row>
    <row r="174" spans="1:46">
      <c r="A174" s="3">
        <f t="shared" si="96"/>
        <v>164</v>
      </c>
      <c r="B174" s="9">
        <f>Data!B174</f>
        <v>3</v>
      </c>
      <c r="D174" s="73">
        <f t="shared" si="90"/>
        <v>1</v>
      </c>
      <c r="F174" s="66" t="str">
        <f t="shared" si="97"/>
        <v>W</v>
      </c>
      <c r="G174" s="66">
        <f t="shared" si="91"/>
        <v>1</v>
      </c>
      <c r="H174" s="66">
        <f t="shared" si="98"/>
        <v>1</v>
      </c>
      <c r="I174" s="66">
        <f t="shared" si="124"/>
        <v>4</v>
      </c>
      <c r="J174" s="106">
        <f t="shared" si="92"/>
        <v>1</v>
      </c>
      <c r="K174" s="106">
        <f t="shared" si="125"/>
        <v>6</v>
      </c>
      <c r="L174" s="154">
        <f t="shared" si="126"/>
        <v>248</v>
      </c>
      <c r="N174" s="66" t="str">
        <f t="shared" si="99"/>
        <v>L</v>
      </c>
      <c r="O174" s="66">
        <f t="shared" si="93"/>
        <v>5</v>
      </c>
      <c r="P174" s="66">
        <f t="shared" si="100"/>
        <v>1</v>
      </c>
      <c r="Q174" s="66">
        <f t="shared" si="101"/>
        <v>4</v>
      </c>
      <c r="R174" s="106">
        <f t="shared" si="88"/>
        <v>1</v>
      </c>
      <c r="S174" s="106">
        <f t="shared" si="102"/>
        <v>0</v>
      </c>
      <c r="T174" s="154">
        <f t="shared" si="103"/>
        <v>-250</v>
      </c>
      <c r="V174" s="66" t="str">
        <f t="shared" si="104"/>
        <v>L</v>
      </c>
      <c r="W174" s="66">
        <f t="shared" si="117"/>
        <v>6</v>
      </c>
      <c r="X174" s="66">
        <f t="shared" si="118"/>
        <v>1</v>
      </c>
      <c r="Y174" s="66">
        <f t="shared" si="119"/>
        <v>1</v>
      </c>
      <c r="Z174" s="106">
        <f t="shared" si="122"/>
        <v>1</v>
      </c>
      <c r="AA174" s="106">
        <f t="shared" si="105"/>
        <v>0</v>
      </c>
      <c r="AB174" s="154">
        <f t="shared" si="106"/>
        <v>152</v>
      </c>
      <c r="AC174" s="155">
        <f t="shared" si="107"/>
        <v>153</v>
      </c>
      <c r="AE174" s="66" t="str">
        <f t="shared" si="108"/>
        <v>L</v>
      </c>
      <c r="AF174" s="66">
        <f t="shared" si="94"/>
        <v>1</v>
      </c>
      <c r="AG174" s="66">
        <f t="shared" si="120"/>
        <v>4</v>
      </c>
      <c r="AH174" s="66">
        <f t="shared" si="121"/>
        <v>1</v>
      </c>
      <c r="AI174" s="106">
        <f t="shared" si="123"/>
        <v>5</v>
      </c>
      <c r="AJ174" s="106">
        <f t="shared" si="109"/>
        <v>0</v>
      </c>
      <c r="AK174" s="154">
        <f t="shared" si="110"/>
        <v>153</v>
      </c>
      <c r="AL174" s="155">
        <f t="shared" si="111"/>
        <v>188</v>
      </c>
      <c r="AN174" s="66" t="str">
        <f t="shared" si="112"/>
        <v>L</v>
      </c>
      <c r="AO174" s="66">
        <f t="shared" si="95"/>
        <v>1</v>
      </c>
      <c r="AP174" s="66">
        <f t="shared" si="113"/>
        <v>1</v>
      </c>
      <c r="AQ174" s="66">
        <f t="shared" si="114"/>
        <v>4</v>
      </c>
      <c r="AR174" s="106">
        <f t="shared" si="89"/>
        <v>1</v>
      </c>
      <c r="AS174" s="106">
        <f t="shared" si="115"/>
        <v>0</v>
      </c>
      <c r="AT174" s="154">
        <f t="shared" si="116"/>
        <v>-490</v>
      </c>
    </row>
    <row r="175" spans="1:46">
      <c r="A175" s="3">
        <f t="shared" si="96"/>
        <v>165</v>
      </c>
      <c r="B175" s="9">
        <f>Data!B175</f>
        <v>11</v>
      </c>
      <c r="D175" s="73">
        <f t="shared" si="90"/>
        <v>2</v>
      </c>
      <c r="F175" s="66" t="str">
        <f t="shared" si="97"/>
        <v>L</v>
      </c>
      <c r="G175" s="66">
        <f t="shared" si="91"/>
        <v>1</v>
      </c>
      <c r="H175" s="66">
        <f t="shared" si="98"/>
        <v>1</v>
      </c>
      <c r="I175" s="66">
        <f t="shared" si="124"/>
        <v>5</v>
      </c>
      <c r="J175" s="106">
        <f t="shared" si="92"/>
        <v>1</v>
      </c>
      <c r="K175" s="106">
        <f t="shared" si="125"/>
        <v>0</v>
      </c>
      <c r="L175" s="154">
        <f t="shared" si="126"/>
        <v>247</v>
      </c>
      <c r="N175" s="66" t="str">
        <f t="shared" si="99"/>
        <v>L</v>
      </c>
      <c r="O175" s="66">
        <f t="shared" si="93"/>
        <v>5</v>
      </c>
      <c r="P175" s="66">
        <f t="shared" si="100"/>
        <v>1</v>
      </c>
      <c r="Q175" s="66">
        <f t="shared" si="101"/>
        <v>5</v>
      </c>
      <c r="R175" s="106">
        <f t="shared" si="88"/>
        <v>1</v>
      </c>
      <c r="S175" s="106">
        <f t="shared" si="102"/>
        <v>0</v>
      </c>
      <c r="T175" s="154">
        <f t="shared" si="103"/>
        <v>-251</v>
      </c>
      <c r="V175" s="66" t="str">
        <f t="shared" si="104"/>
        <v>L</v>
      </c>
      <c r="W175" s="66">
        <f t="shared" si="117"/>
        <v>6</v>
      </c>
      <c r="X175" s="66">
        <f t="shared" si="118"/>
        <v>1</v>
      </c>
      <c r="Y175" s="66">
        <f t="shared" si="119"/>
        <v>2</v>
      </c>
      <c r="Z175" s="106">
        <f t="shared" si="122"/>
        <v>1</v>
      </c>
      <c r="AA175" s="106">
        <f t="shared" si="105"/>
        <v>0</v>
      </c>
      <c r="AB175" s="154">
        <f t="shared" si="106"/>
        <v>151</v>
      </c>
      <c r="AC175" s="155">
        <f t="shared" si="107"/>
        <v>153</v>
      </c>
      <c r="AE175" s="66" t="str">
        <f t="shared" si="108"/>
        <v>L</v>
      </c>
      <c r="AF175" s="66">
        <f t="shared" si="94"/>
        <v>2</v>
      </c>
      <c r="AG175" s="66">
        <f t="shared" si="120"/>
        <v>4</v>
      </c>
      <c r="AH175" s="66">
        <f t="shared" si="121"/>
        <v>2</v>
      </c>
      <c r="AI175" s="106">
        <f t="shared" si="123"/>
        <v>5</v>
      </c>
      <c r="AJ175" s="106">
        <f t="shared" si="109"/>
        <v>0</v>
      </c>
      <c r="AK175" s="154">
        <f t="shared" si="110"/>
        <v>148</v>
      </c>
      <c r="AL175" s="155">
        <f t="shared" si="111"/>
        <v>188</v>
      </c>
      <c r="AN175" s="66" t="str">
        <f t="shared" si="112"/>
        <v>L</v>
      </c>
      <c r="AO175" s="66">
        <f t="shared" si="95"/>
        <v>2</v>
      </c>
      <c r="AP175" s="66">
        <f t="shared" si="113"/>
        <v>1</v>
      </c>
      <c r="AQ175" s="66">
        <f t="shared" si="114"/>
        <v>5</v>
      </c>
      <c r="AR175" s="106">
        <f t="shared" si="89"/>
        <v>1</v>
      </c>
      <c r="AS175" s="106">
        <f t="shared" si="115"/>
        <v>0</v>
      </c>
      <c r="AT175" s="154">
        <f t="shared" si="116"/>
        <v>-491</v>
      </c>
    </row>
    <row r="176" spans="1:46">
      <c r="A176" s="3">
        <f t="shared" si="96"/>
        <v>166</v>
      </c>
      <c r="B176" s="9">
        <f>Data!B176</f>
        <v>17</v>
      </c>
      <c r="D176" s="73">
        <f t="shared" si="90"/>
        <v>3</v>
      </c>
      <c r="F176" s="66" t="str">
        <f t="shared" si="97"/>
        <v>L</v>
      </c>
      <c r="G176" s="66">
        <f t="shared" si="91"/>
        <v>1</v>
      </c>
      <c r="H176" s="66">
        <f t="shared" si="98"/>
        <v>2</v>
      </c>
      <c r="I176" s="66">
        <f t="shared" si="124"/>
        <v>1</v>
      </c>
      <c r="J176" s="106">
        <f t="shared" si="92"/>
        <v>2</v>
      </c>
      <c r="K176" s="106">
        <f t="shared" si="125"/>
        <v>0</v>
      </c>
      <c r="L176" s="154">
        <f t="shared" si="126"/>
        <v>245</v>
      </c>
      <c r="N176" s="66" t="str">
        <f t="shared" si="99"/>
        <v>L</v>
      </c>
      <c r="O176" s="66">
        <f t="shared" si="93"/>
        <v>5</v>
      </c>
      <c r="P176" s="66">
        <f t="shared" si="100"/>
        <v>2</v>
      </c>
      <c r="Q176" s="66">
        <f t="shared" si="101"/>
        <v>1</v>
      </c>
      <c r="R176" s="106">
        <f t="shared" si="88"/>
        <v>2</v>
      </c>
      <c r="S176" s="106">
        <f t="shared" si="102"/>
        <v>0</v>
      </c>
      <c r="T176" s="154">
        <f t="shared" si="103"/>
        <v>-253</v>
      </c>
      <c r="V176" s="66" t="str">
        <f t="shared" si="104"/>
        <v>L</v>
      </c>
      <c r="W176" s="66">
        <f t="shared" si="117"/>
        <v>6</v>
      </c>
      <c r="X176" s="66">
        <f t="shared" si="118"/>
        <v>1</v>
      </c>
      <c r="Y176" s="66">
        <f t="shared" si="119"/>
        <v>3</v>
      </c>
      <c r="Z176" s="106">
        <f t="shared" si="122"/>
        <v>1</v>
      </c>
      <c r="AA176" s="106">
        <f t="shared" si="105"/>
        <v>0</v>
      </c>
      <c r="AB176" s="154">
        <f t="shared" si="106"/>
        <v>150</v>
      </c>
      <c r="AC176" s="155">
        <f t="shared" si="107"/>
        <v>153</v>
      </c>
      <c r="AE176" s="66" t="str">
        <f t="shared" si="108"/>
        <v>L</v>
      </c>
      <c r="AF176" s="66">
        <f t="shared" si="94"/>
        <v>3</v>
      </c>
      <c r="AG176" s="66">
        <f t="shared" si="120"/>
        <v>4</v>
      </c>
      <c r="AH176" s="66">
        <f t="shared" si="121"/>
        <v>3</v>
      </c>
      <c r="AI176" s="106">
        <f t="shared" si="123"/>
        <v>5</v>
      </c>
      <c r="AJ176" s="106">
        <f t="shared" si="109"/>
        <v>0</v>
      </c>
      <c r="AK176" s="154">
        <f t="shared" si="110"/>
        <v>143</v>
      </c>
      <c r="AL176" s="155">
        <f t="shared" si="111"/>
        <v>188</v>
      </c>
      <c r="AN176" s="66" t="str">
        <f t="shared" si="112"/>
        <v>L</v>
      </c>
      <c r="AO176" s="66">
        <f t="shared" si="95"/>
        <v>3</v>
      </c>
      <c r="AP176" s="66">
        <f t="shared" si="113"/>
        <v>2</v>
      </c>
      <c r="AQ176" s="66">
        <f t="shared" si="114"/>
        <v>1</v>
      </c>
      <c r="AR176" s="106">
        <f t="shared" si="89"/>
        <v>2</v>
      </c>
      <c r="AS176" s="106">
        <f t="shared" si="115"/>
        <v>0</v>
      </c>
      <c r="AT176" s="154">
        <f t="shared" si="116"/>
        <v>-493</v>
      </c>
    </row>
    <row r="177" spans="1:46">
      <c r="A177" s="3">
        <f t="shared" si="96"/>
        <v>167</v>
      </c>
      <c r="B177" s="9">
        <f>Data!B177</f>
        <v>3</v>
      </c>
      <c r="D177" s="73">
        <f t="shared" si="90"/>
        <v>1</v>
      </c>
      <c r="F177" s="66" t="str">
        <f t="shared" si="97"/>
        <v>W</v>
      </c>
      <c r="G177" s="66">
        <f t="shared" si="91"/>
        <v>1</v>
      </c>
      <c r="H177" s="66">
        <f t="shared" si="98"/>
        <v>2</v>
      </c>
      <c r="I177" s="66">
        <f t="shared" si="124"/>
        <v>2</v>
      </c>
      <c r="J177" s="106">
        <f t="shared" si="92"/>
        <v>2</v>
      </c>
      <c r="K177" s="106">
        <f t="shared" si="125"/>
        <v>12</v>
      </c>
      <c r="L177" s="154">
        <f t="shared" si="126"/>
        <v>255</v>
      </c>
      <c r="N177" s="66" t="str">
        <f t="shared" si="99"/>
        <v>L</v>
      </c>
      <c r="O177" s="66">
        <f t="shared" si="93"/>
        <v>5</v>
      </c>
      <c r="P177" s="66">
        <f t="shared" si="100"/>
        <v>2</v>
      </c>
      <c r="Q177" s="66">
        <f t="shared" si="101"/>
        <v>2</v>
      </c>
      <c r="R177" s="106">
        <f t="shared" si="88"/>
        <v>2</v>
      </c>
      <c r="S177" s="106">
        <f t="shared" si="102"/>
        <v>0</v>
      </c>
      <c r="T177" s="154">
        <f t="shared" si="103"/>
        <v>-255</v>
      </c>
      <c r="V177" s="66" t="str">
        <f t="shared" si="104"/>
        <v>L</v>
      </c>
      <c r="W177" s="66">
        <f t="shared" si="117"/>
        <v>6</v>
      </c>
      <c r="X177" s="66">
        <f t="shared" si="118"/>
        <v>1</v>
      </c>
      <c r="Y177" s="66">
        <f t="shared" si="119"/>
        <v>4</v>
      </c>
      <c r="Z177" s="106">
        <f t="shared" si="122"/>
        <v>1</v>
      </c>
      <c r="AA177" s="106">
        <f t="shared" si="105"/>
        <v>0</v>
      </c>
      <c r="AB177" s="154">
        <f t="shared" si="106"/>
        <v>149</v>
      </c>
      <c r="AC177" s="155">
        <f t="shared" si="107"/>
        <v>153</v>
      </c>
      <c r="AE177" s="66" t="str">
        <f t="shared" si="108"/>
        <v>L</v>
      </c>
      <c r="AF177" s="66">
        <f t="shared" si="94"/>
        <v>1</v>
      </c>
      <c r="AG177" s="66">
        <f t="shared" si="120"/>
        <v>4</v>
      </c>
      <c r="AH177" s="66">
        <f t="shared" si="121"/>
        <v>4</v>
      </c>
      <c r="AI177" s="106">
        <f t="shared" si="123"/>
        <v>5</v>
      </c>
      <c r="AJ177" s="106">
        <f t="shared" si="109"/>
        <v>0</v>
      </c>
      <c r="AK177" s="154">
        <f t="shared" si="110"/>
        <v>138</v>
      </c>
      <c r="AL177" s="155">
        <f t="shared" si="111"/>
        <v>188</v>
      </c>
      <c r="AN177" s="66" t="str">
        <f t="shared" si="112"/>
        <v>L</v>
      </c>
      <c r="AO177" s="66">
        <f t="shared" si="95"/>
        <v>1</v>
      </c>
      <c r="AP177" s="66">
        <f t="shared" si="113"/>
        <v>2</v>
      </c>
      <c r="AQ177" s="66">
        <f t="shared" si="114"/>
        <v>2</v>
      </c>
      <c r="AR177" s="106">
        <f t="shared" si="89"/>
        <v>2</v>
      </c>
      <c r="AS177" s="106">
        <f t="shared" si="115"/>
        <v>0</v>
      </c>
      <c r="AT177" s="154">
        <f t="shared" si="116"/>
        <v>-495</v>
      </c>
    </row>
    <row r="178" spans="1:46">
      <c r="A178" s="3">
        <f t="shared" si="96"/>
        <v>168</v>
      </c>
      <c r="B178" s="9">
        <f>Data!B178</f>
        <v>10</v>
      </c>
      <c r="D178" s="73">
        <f t="shared" si="90"/>
        <v>2</v>
      </c>
      <c r="F178" s="66" t="str">
        <f t="shared" si="97"/>
        <v>L</v>
      </c>
      <c r="G178" s="66">
        <f t="shared" si="91"/>
        <v>1</v>
      </c>
      <c r="H178" s="66">
        <f t="shared" si="98"/>
        <v>2</v>
      </c>
      <c r="I178" s="66">
        <f t="shared" si="124"/>
        <v>3</v>
      </c>
      <c r="J178" s="106">
        <f t="shared" si="92"/>
        <v>2</v>
      </c>
      <c r="K178" s="106">
        <f t="shared" si="125"/>
        <v>0</v>
      </c>
      <c r="L178" s="154">
        <f t="shared" si="126"/>
        <v>253</v>
      </c>
      <c r="N178" s="66" t="str">
        <f t="shared" si="99"/>
        <v>L</v>
      </c>
      <c r="O178" s="66">
        <f t="shared" si="93"/>
        <v>5</v>
      </c>
      <c r="P178" s="66">
        <f t="shared" si="100"/>
        <v>2</v>
      </c>
      <c r="Q178" s="66">
        <f t="shared" si="101"/>
        <v>3</v>
      </c>
      <c r="R178" s="106">
        <f t="shared" si="88"/>
        <v>2</v>
      </c>
      <c r="S178" s="106">
        <f t="shared" si="102"/>
        <v>0</v>
      </c>
      <c r="T178" s="154">
        <f t="shared" si="103"/>
        <v>-257</v>
      </c>
      <c r="V178" s="66" t="str">
        <f t="shared" si="104"/>
        <v>L</v>
      </c>
      <c r="W178" s="66">
        <f t="shared" si="117"/>
        <v>6</v>
      </c>
      <c r="X178" s="66">
        <f t="shared" si="118"/>
        <v>1</v>
      </c>
      <c r="Y178" s="66">
        <f t="shared" si="119"/>
        <v>5</v>
      </c>
      <c r="Z178" s="106">
        <f t="shared" si="122"/>
        <v>1</v>
      </c>
      <c r="AA178" s="106">
        <f t="shared" si="105"/>
        <v>0</v>
      </c>
      <c r="AB178" s="154">
        <f t="shared" si="106"/>
        <v>148</v>
      </c>
      <c r="AC178" s="155">
        <f t="shared" si="107"/>
        <v>153</v>
      </c>
      <c r="AE178" s="66" t="str">
        <f t="shared" si="108"/>
        <v>L</v>
      </c>
      <c r="AF178" s="66">
        <f t="shared" si="94"/>
        <v>2</v>
      </c>
      <c r="AG178" s="66">
        <f t="shared" si="120"/>
        <v>4</v>
      </c>
      <c r="AH178" s="66">
        <f t="shared" si="121"/>
        <v>5</v>
      </c>
      <c r="AI178" s="106">
        <f t="shared" si="123"/>
        <v>5</v>
      </c>
      <c r="AJ178" s="106">
        <f t="shared" si="109"/>
        <v>0</v>
      </c>
      <c r="AK178" s="154">
        <f t="shared" si="110"/>
        <v>133</v>
      </c>
      <c r="AL178" s="155">
        <f t="shared" si="111"/>
        <v>188</v>
      </c>
      <c r="AN178" s="66" t="str">
        <f t="shared" si="112"/>
        <v>L</v>
      </c>
      <c r="AO178" s="66">
        <f t="shared" si="95"/>
        <v>2</v>
      </c>
      <c r="AP178" s="66">
        <f t="shared" si="113"/>
        <v>2</v>
      </c>
      <c r="AQ178" s="66">
        <f t="shared" si="114"/>
        <v>3</v>
      </c>
      <c r="AR178" s="106">
        <f t="shared" si="89"/>
        <v>2</v>
      </c>
      <c r="AS178" s="106">
        <f t="shared" si="115"/>
        <v>0</v>
      </c>
      <c r="AT178" s="154">
        <f t="shared" si="116"/>
        <v>-497</v>
      </c>
    </row>
    <row r="179" spans="1:46">
      <c r="A179" s="3">
        <f t="shared" si="96"/>
        <v>169</v>
      </c>
      <c r="B179" s="9">
        <f>Data!B179</f>
        <v>18</v>
      </c>
      <c r="D179" s="73">
        <f t="shared" si="90"/>
        <v>3</v>
      </c>
      <c r="F179" s="66" t="str">
        <f t="shared" si="97"/>
        <v>L</v>
      </c>
      <c r="G179" s="66">
        <f t="shared" si="91"/>
        <v>1</v>
      </c>
      <c r="H179" s="66">
        <f t="shared" si="98"/>
        <v>2</v>
      </c>
      <c r="I179" s="66">
        <f t="shared" si="124"/>
        <v>4</v>
      </c>
      <c r="J179" s="106">
        <f t="shared" si="92"/>
        <v>2</v>
      </c>
      <c r="K179" s="106">
        <f t="shared" si="125"/>
        <v>0</v>
      </c>
      <c r="L179" s="154">
        <f t="shared" si="126"/>
        <v>251</v>
      </c>
      <c r="N179" s="66" t="str">
        <f t="shared" si="99"/>
        <v>L</v>
      </c>
      <c r="O179" s="66">
        <f t="shared" si="93"/>
        <v>5</v>
      </c>
      <c r="P179" s="66">
        <f t="shared" si="100"/>
        <v>2</v>
      </c>
      <c r="Q179" s="66">
        <f t="shared" si="101"/>
        <v>4</v>
      </c>
      <c r="R179" s="106">
        <f t="shared" si="88"/>
        <v>2</v>
      </c>
      <c r="S179" s="106">
        <f t="shared" si="102"/>
        <v>0</v>
      </c>
      <c r="T179" s="154">
        <f t="shared" si="103"/>
        <v>-259</v>
      </c>
      <c r="V179" s="66" t="str">
        <f t="shared" si="104"/>
        <v>L</v>
      </c>
      <c r="W179" s="66">
        <f t="shared" si="117"/>
        <v>6</v>
      </c>
      <c r="X179" s="66">
        <f t="shared" si="118"/>
        <v>2</v>
      </c>
      <c r="Y179" s="66">
        <f t="shared" si="119"/>
        <v>1</v>
      </c>
      <c r="Z179" s="106">
        <f t="shared" si="122"/>
        <v>2</v>
      </c>
      <c r="AA179" s="106">
        <f t="shared" si="105"/>
        <v>0</v>
      </c>
      <c r="AB179" s="154">
        <f t="shared" si="106"/>
        <v>146</v>
      </c>
      <c r="AC179" s="155">
        <f t="shared" si="107"/>
        <v>153</v>
      </c>
      <c r="AE179" s="66" t="str">
        <f t="shared" si="108"/>
        <v>L</v>
      </c>
      <c r="AF179" s="66">
        <f t="shared" si="94"/>
        <v>3</v>
      </c>
      <c r="AG179" s="66">
        <f t="shared" si="120"/>
        <v>5</v>
      </c>
      <c r="AH179" s="66">
        <f t="shared" si="121"/>
        <v>1</v>
      </c>
      <c r="AI179" s="106">
        <f t="shared" si="123"/>
        <v>8</v>
      </c>
      <c r="AJ179" s="106">
        <f t="shared" si="109"/>
        <v>0</v>
      </c>
      <c r="AK179" s="154">
        <f t="shared" si="110"/>
        <v>125</v>
      </c>
      <c r="AL179" s="155">
        <f t="shared" si="111"/>
        <v>188</v>
      </c>
      <c r="AN179" s="66" t="str">
        <f t="shared" si="112"/>
        <v>L</v>
      </c>
      <c r="AO179" s="66">
        <f t="shared" si="95"/>
        <v>3</v>
      </c>
      <c r="AP179" s="66">
        <f t="shared" si="113"/>
        <v>2</v>
      </c>
      <c r="AQ179" s="66">
        <f t="shared" si="114"/>
        <v>4</v>
      </c>
      <c r="AR179" s="106">
        <f t="shared" si="89"/>
        <v>2</v>
      </c>
      <c r="AS179" s="106">
        <f t="shared" si="115"/>
        <v>0</v>
      </c>
      <c r="AT179" s="154">
        <f t="shared" si="116"/>
        <v>-499</v>
      </c>
    </row>
    <row r="180" spans="1:46">
      <c r="A180" s="3">
        <f t="shared" si="96"/>
        <v>170</v>
      </c>
      <c r="B180" s="9">
        <f>Data!B180</f>
        <v>29</v>
      </c>
      <c r="D180" s="73">
        <f t="shared" si="90"/>
        <v>5</v>
      </c>
      <c r="F180" s="66" t="str">
        <f t="shared" si="97"/>
        <v>L</v>
      </c>
      <c r="G180" s="66">
        <f t="shared" si="91"/>
        <v>1</v>
      </c>
      <c r="H180" s="66">
        <f t="shared" si="98"/>
        <v>2</v>
      </c>
      <c r="I180" s="66">
        <f t="shared" si="124"/>
        <v>5</v>
      </c>
      <c r="J180" s="106">
        <f t="shared" si="92"/>
        <v>2</v>
      </c>
      <c r="K180" s="106">
        <f t="shared" si="125"/>
        <v>0</v>
      </c>
      <c r="L180" s="154">
        <f t="shared" si="126"/>
        <v>249</v>
      </c>
      <c r="N180" s="66" t="str">
        <f t="shared" si="99"/>
        <v>W</v>
      </c>
      <c r="O180" s="66">
        <f t="shared" si="93"/>
        <v>5</v>
      </c>
      <c r="P180" s="66">
        <f t="shared" si="100"/>
        <v>2</v>
      </c>
      <c r="Q180" s="66">
        <f t="shared" si="101"/>
        <v>5</v>
      </c>
      <c r="R180" s="106">
        <f t="shared" si="88"/>
        <v>2</v>
      </c>
      <c r="S180" s="106">
        <f t="shared" si="102"/>
        <v>12</v>
      </c>
      <c r="T180" s="154">
        <f t="shared" si="103"/>
        <v>-249</v>
      </c>
      <c r="V180" s="66" t="str">
        <f t="shared" si="104"/>
        <v>L</v>
      </c>
      <c r="W180" s="66">
        <f t="shared" si="117"/>
        <v>6</v>
      </c>
      <c r="X180" s="66">
        <f t="shared" si="118"/>
        <v>2</v>
      </c>
      <c r="Y180" s="66">
        <f t="shared" si="119"/>
        <v>2</v>
      </c>
      <c r="Z180" s="106">
        <f t="shared" si="122"/>
        <v>2</v>
      </c>
      <c r="AA180" s="106">
        <f t="shared" si="105"/>
        <v>0</v>
      </c>
      <c r="AB180" s="154">
        <f t="shared" si="106"/>
        <v>144</v>
      </c>
      <c r="AC180" s="155">
        <f t="shared" si="107"/>
        <v>153</v>
      </c>
      <c r="AE180" s="66" t="str">
        <f t="shared" si="108"/>
        <v>L</v>
      </c>
      <c r="AF180" s="66">
        <f t="shared" si="94"/>
        <v>5</v>
      </c>
      <c r="AG180" s="66">
        <f t="shared" si="120"/>
        <v>5</v>
      </c>
      <c r="AH180" s="66">
        <f t="shared" si="121"/>
        <v>2</v>
      </c>
      <c r="AI180" s="106">
        <f t="shared" si="123"/>
        <v>8</v>
      </c>
      <c r="AJ180" s="106">
        <f t="shared" si="109"/>
        <v>0</v>
      </c>
      <c r="AK180" s="154">
        <f t="shared" si="110"/>
        <v>117</v>
      </c>
      <c r="AL180" s="155">
        <f t="shared" si="111"/>
        <v>188</v>
      </c>
      <c r="AN180" s="66" t="str">
        <f t="shared" si="112"/>
        <v>L</v>
      </c>
      <c r="AO180" s="66">
        <f t="shared" si="95"/>
        <v>5</v>
      </c>
      <c r="AP180" s="66">
        <f t="shared" si="113"/>
        <v>2</v>
      </c>
      <c r="AQ180" s="66">
        <f t="shared" si="114"/>
        <v>5</v>
      </c>
      <c r="AR180" s="106">
        <f t="shared" si="89"/>
        <v>2</v>
      </c>
      <c r="AS180" s="106">
        <f t="shared" si="115"/>
        <v>0</v>
      </c>
      <c r="AT180" s="154">
        <f t="shared" si="116"/>
        <v>-501</v>
      </c>
    </row>
    <row r="181" spans="1:46">
      <c r="A181" s="3">
        <f t="shared" si="96"/>
        <v>171</v>
      </c>
      <c r="B181" s="9">
        <f>Data!B181</f>
        <v>28</v>
      </c>
      <c r="D181" s="73">
        <f t="shared" si="90"/>
        <v>5</v>
      </c>
      <c r="F181" s="66" t="str">
        <f t="shared" si="97"/>
        <v>L</v>
      </c>
      <c r="G181" s="66">
        <f t="shared" si="91"/>
        <v>1</v>
      </c>
      <c r="H181" s="66">
        <f t="shared" si="98"/>
        <v>3</v>
      </c>
      <c r="I181" s="66">
        <f t="shared" si="124"/>
        <v>1</v>
      </c>
      <c r="J181" s="106">
        <f t="shared" si="92"/>
        <v>3</v>
      </c>
      <c r="K181" s="106">
        <f t="shared" si="125"/>
        <v>0</v>
      </c>
      <c r="L181" s="154">
        <f t="shared" si="126"/>
        <v>246</v>
      </c>
      <c r="N181" s="66" t="str">
        <f t="shared" si="99"/>
        <v>W</v>
      </c>
      <c r="O181" s="66">
        <f t="shared" si="93"/>
        <v>5</v>
      </c>
      <c r="P181" s="66">
        <f t="shared" si="100"/>
        <v>3</v>
      </c>
      <c r="Q181" s="66">
        <f t="shared" si="101"/>
        <v>1</v>
      </c>
      <c r="R181" s="106">
        <f t="shared" si="88"/>
        <v>3</v>
      </c>
      <c r="S181" s="106">
        <f t="shared" si="102"/>
        <v>12</v>
      </c>
      <c r="T181" s="154">
        <f t="shared" si="103"/>
        <v>-240</v>
      </c>
      <c r="V181" s="66" t="str">
        <f t="shared" si="104"/>
        <v>L</v>
      </c>
      <c r="W181" s="66">
        <f t="shared" si="117"/>
        <v>6</v>
      </c>
      <c r="X181" s="66">
        <f t="shared" si="118"/>
        <v>2</v>
      </c>
      <c r="Y181" s="66">
        <f t="shared" si="119"/>
        <v>3</v>
      </c>
      <c r="Z181" s="106">
        <f t="shared" si="122"/>
        <v>2</v>
      </c>
      <c r="AA181" s="106">
        <f t="shared" si="105"/>
        <v>0</v>
      </c>
      <c r="AB181" s="154">
        <f t="shared" si="106"/>
        <v>142</v>
      </c>
      <c r="AC181" s="155">
        <f t="shared" si="107"/>
        <v>153</v>
      </c>
      <c r="AE181" s="66" t="str">
        <f t="shared" si="108"/>
        <v>W</v>
      </c>
      <c r="AF181" s="66">
        <f t="shared" si="94"/>
        <v>5</v>
      </c>
      <c r="AG181" s="66">
        <f t="shared" si="120"/>
        <v>5</v>
      </c>
      <c r="AH181" s="66">
        <f t="shared" si="121"/>
        <v>3</v>
      </c>
      <c r="AI181" s="106">
        <f t="shared" si="123"/>
        <v>8</v>
      </c>
      <c r="AJ181" s="106">
        <f t="shared" si="109"/>
        <v>48</v>
      </c>
      <c r="AK181" s="154">
        <f t="shared" si="110"/>
        <v>157</v>
      </c>
      <c r="AL181" s="155">
        <f t="shared" si="111"/>
        <v>188</v>
      </c>
      <c r="AN181" s="66" t="str">
        <f t="shared" si="112"/>
        <v>W</v>
      </c>
      <c r="AO181" s="66">
        <f t="shared" si="95"/>
        <v>5</v>
      </c>
      <c r="AP181" s="66">
        <f t="shared" si="113"/>
        <v>3</v>
      </c>
      <c r="AQ181" s="66">
        <f t="shared" si="114"/>
        <v>1</v>
      </c>
      <c r="AR181" s="106">
        <f t="shared" si="89"/>
        <v>3</v>
      </c>
      <c r="AS181" s="106">
        <f t="shared" si="115"/>
        <v>12</v>
      </c>
      <c r="AT181" s="154">
        <f t="shared" si="116"/>
        <v>-492</v>
      </c>
    </row>
    <row r="182" spans="1:46">
      <c r="A182" s="3">
        <f t="shared" si="96"/>
        <v>172</v>
      </c>
      <c r="B182" s="9">
        <f>Data!B182</f>
        <v>10</v>
      </c>
      <c r="D182" s="73">
        <f t="shared" si="90"/>
        <v>2</v>
      </c>
      <c r="F182" s="66" t="str">
        <f t="shared" si="97"/>
        <v>L</v>
      </c>
      <c r="G182" s="66">
        <f t="shared" si="91"/>
        <v>1</v>
      </c>
      <c r="H182" s="66">
        <f t="shared" si="98"/>
        <v>3</v>
      </c>
      <c r="I182" s="66">
        <f t="shared" si="124"/>
        <v>2</v>
      </c>
      <c r="J182" s="106">
        <f t="shared" si="92"/>
        <v>3</v>
      </c>
      <c r="K182" s="106">
        <f t="shared" si="125"/>
        <v>0</v>
      </c>
      <c r="L182" s="154">
        <f t="shared" si="126"/>
        <v>243</v>
      </c>
      <c r="N182" s="66" t="str">
        <f t="shared" si="99"/>
        <v>L</v>
      </c>
      <c r="O182" s="66">
        <f t="shared" si="93"/>
        <v>5</v>
      </c>
      <c r="P182" s="66">
        <f t="shared" si="100"/>
        <v>3</v>
      </c>
      <c r="Q182" s="66">
        <f t="shared" si="101"/>
        <v>2</v>
      </c>
      <c r="R182" s="106">
        <f t="shared" si="88"/>
        <v>3</v>
      </c>
      <c r="S182" s="106">
        <f t="shared" si="102"/>
        <v>0</v>
      </c>
      <c r="T182" s="154">
        <f t="shared" si="103"/>
        <v>-243</v>
      </c>
      <c r="V182" s="66" t="str">
        <f t="shared" si="104"/>
        <v>L</v>
      </c>
      <c r="W182" s="66">
        <f t="shared" si="117"/>
        <v>6</v>
      </c>
      <c r="X182" s="66">
        <f t="shared" si="118"/>
        <v>2</v>
      </c>
      <c r="Y182" s="66">
        <f t="shared" si="119"/>
        <v>4</v>
      </c>
      <c r="Z182" s="106">
        <f t="shared" si="122"/>
        <v>2</v>
      </c>
      <c r="AA182" s="106">
        <f t="shared" si="105"/>
        <v>0</v>
      </c>
      <c r="AB182" s="154">
        <f t="shared" si="106"/>
        <v>140</v>
      </c>
      <c r="AC182" s="155">
        <f t="shared" si="107"/>
        <v>153</v>
      </c>
      <c r="AE182" s="66" t="str">
        <f t="shared" si="108"/>
        <v>L</v>
      </c>
      <c r="AF182" s="66">
        <f t="shared" si="94"/>
        <v>2</v>
      </c>
      <c r="AG182" s="66">
        <f t="shared" si="120"/>
        <v>5</v>
      </c>
      <c r="AH182" s="66">
        <f t="shared" si="121"/>
        <v>4</v>
      </c>
      <c r="AI182" s="106">
        <f t="shared" si="123"/>
        <v>8</v>
      </c>
      <c r="AJ182" s="106">
        <f t="shared" si="109"/>
        <v>0</v>
      </c>
      <c r="AK182" s="154">
        <f t="shared" si="110"/>
        <v>149</v>
      </c>
      <c r="AL182" s="155">
        <f t="shared" si="111"/>
        <v>188</v>
      </c>
      <c r="AN182" s="66" t="str">
        <f t="shared" si="112"/>
        <v>L</v>
      </c>
      <c r="AO182" s="66">
        <f t="shared" si="95"/>
        <v>2</v>
      </c>
      <c r="AP182" s="66">
        <f t="shared" si="113"/>
        <v>3</v>
      </c>
      <c r="AQ182" s="66">
        <f t="shared" si="114"/>
        <v>2</v>
      </c>
      <c r="AR182" s="106">
        <f t="shared" si="89"/>
        <v>3</v>
      </c>
      <c r="AS182" s="106">
        <f t="shared" si="115"/>
        <v>0</v>
      </c>
      <c r="AT182" s="154">
        <f t="shared" si="116"/>
        <v>-495</v>
      </c>
    </row>
    <row r="183" spans="1:46">
      <c r="A183" s="3">
        <f t="shared" si="96"/>
        <v>173</v>
      </c>
      <c r="B183" s="9">
        <f>Data!B183</f>
        <v>32</v>
      </c>
      <c r="D183" s="73">
        <f t="shared" si="90"/>
        <v>6</v>
      </c>
      <c r="F183" s="66" t="str">
        <f t="shared" si="97"/>
        <v>L</v>
      </c>
      <c r="G183" s="66">
        <f t="shared" si="91"/>
        <v>1</v>
      </c>
      <c r="H183" s="66">
        <f t="shared" si="98"/>
        <v>3</v>
      </c>
      <c r="I183" s="66">
        <f t="shared" si="124"/>
        <v>3</v>
      </c>
      <c r="J183" s="106">
        <f t="shared" si="92"/>
        <v>3</v>
      </c>
      <c r="K183" s="106">
        <f t="shared" si="125"/>
        <v>0</v>
      </c>
      <c r="L183" s="154">
        <f t="shared" si="126"/>
        <v>240</v>
      </c>
      <c r="N183" s="66" t="str">
        <f t="shared" si="99"/>
        <v>L</v>
      </c>
      <c r="O183" s="66">
        <f t="shared" si="93"/>
        <v>5</v>
      </c>
      <c r="P183" s="66">
        <f t="shared" si="100"/>
        <v>3</v>
      </c>
      <c r="Q183" s="66">
        <f t="shared" si="101"/>
        <v>3</v>
      </c>
      <c r="R183" s="106">
        <f t="shared" si="88"/>
        <v>3</v>
      </c>
      <c r="S183" s="106">
        <f t="shared" si="102"/>
        <v>0</v>
      </c>
      <c r="T183" s="154">
        <f t="shared" si="103"/>
        <v>-246</v>
      </c>
      <c r="V183" s="66" t="str">
        <f t="shared" si="104"/>
        <v>W</v>
      </c>
      <c r="W183" s="66">
        <f t="shared" si="117"/>
        <v>6</v>
      </c>
      <c r="X183" s="66">
        <f t="shared" si="118"/>
        <v>2</v>
      </c>
      <c r="Y183" s="66">
        <f t="shared" si="119"/>
        <v>5</v>
      </c>
      <c r="Z183" s="106">
        <f t="shared" si="122"/>
        <v>2</v>
      </c>
      <c r="AA183" s="106">
        <f t="shared" si="105"/>
        <v>12</v>
      </c>
      <c r="AB183" s="154">
        <f t="shared" si="106"/>
        <v>150</v>
      </c>
      <c r="AC183" s="155">
        <f t="shared" si="107"/>
        <v>153</v>
      </c>
      <c r="AE183" s="66" t="str">
        <f t="shared" si="108"/>
        <v>L</v>
      </c>
      <c r="AF183" s="66">
        <f t="shared" si="94"/>
        <v>6</v>
      </c>
      <c r="AG183" s="66">
        <f t="shared" si="120"/>
        <v>5</v>
      </c>
      <c r="AH183" s="66">
        <f t="shared" si="121"/>
        <v>5</v>
      </c>
      <c r="AI183" s="106">
        <f t="shared" si="123"/>
        <v>8</v>
      </c>
      <c r="AJ183" s="106">
        <f t="shared" si="109"/>
        <v>0</v>
      </c>
      <c r="AK183" s="154">
        <f t="shared" si="110"/>
        <v>141</v>
      </c>
      <c r="AL183" s="155">
        <f t="shared" si="111"/>
        <v>188</v>
      </c>
      <c r="AN183" s="66" t="str">
        <f t="shared" si="112"/>
        <v>L</v>
      </c>
      <c r="AO183" s="66">
        <f t="shared" si="95"/>
        <v>6</v>
      </c>
      <c r="AP183" s="66">
        <f t="shared" si="113"/>
        <v>3</v>
      </c>
      <c r="AQ183" s="66">
        <f t="shared" si="114"/>
        <v>3</v>
      </c>
      <c r="AR183" s="106">
        <f t="shared" si="89"/>
        <v>3</v>
      </c>
      <c r="AS183" s="106">
        <f t="shared" si="115"/>
        <v>0</v>
      </c>
      <c r="AT183" s="154">
        <f t="shared" si="116"/>
        <v>-498</v>
      </c>
    </row>
    <row r="184" spans="1:46">
      <c r="A184" s="3">
        <f t="shared" si="96"/>
        <v>174</v>
      </c>
      <c r="B184" s="9">
        <f>Data!B184</f>
        <v>14</v>
      </c>
      <c r="D184" s="73">
        <f t="shared" si="90"/>
        <v>3</v>
      </c>
      <c r="F184" s="66" t="str">
        <f t="shared" si="97"/>
        <v>L</v>
      </c>
      <c r="G184" s="66">
        <f t="shared" si="91"/>
        <v>1</v>
      </c>
      <c r="H184" s="66">
        <f t="shared" si="98"/>
        <v>3</v>
      </c>
      <c r="I184" s="66">
        <f t="shared" si="124"/>
        <v>4</v>
      </c>
      <c r="J184" s="106">
        <f t="shared" si="92"/>
        <v>3</v>
      </c>
      <c r="K184" s="106">
        <f t="shared" si="125"/>
        <v>0</v>
      </c>
      <c r="L184" s="154">
        <f t="shared" si="126"/>
        <v>237</v>
      </c>
      <c r="N184" s="66" t="str">
        <f t="shared" si="99"/>
        <v>L</v>
      </c>
      <c r="O184" s="66">
        <f t="shared" si="93"/>
        <v>5</v>
      </c>
      <c r="P184" s="66">
        <f t="shared" si="100"/>
        <v>3</v>
      </c>
      <c r="Q184" s="66">
        <f t="shared" si="101"/>
        <v>4</v>
      </c>
      <c r="R184" s="106">
        <f t="shared" si="88"/>
        <v>3</v>
      </c>
      <c r="S184" s="106">
        <f t="shared" si="102"/>
        <v>0</v>
      </c>
      <c r="T184" s="154">
        <f t="shared" si="103"/>
        <v>-249</v>
      </c>
      <c r="V184" s="66" t="str">
        <f t="shared" si="104"/>
        <v>L</v>
      </c>
      <c r="W184" s="66">
        <f t="shared" si="117"/>
        <v>6</v>
      </c>
      <c r="X184" s="66">
        <f t="shared" si="118"/>
        <v>3</v>
      </c>
      <c r="Y184" s="66">
        <f t="shared" si="119"/>
        <v>1</v>
      </c>
      <c r="Z184" s="106">
        <f t="shared" si="122"/>
        <v>3</v>
      </c>
      <c r="AA184" s="106">
        <f t="shared" si="105"/>
        <v>0</v>
      </c>
      <c r="AB184" s="154">
        <f t="shared" si="106"/>
        <v>147</v>
      </c>
      <c r="AC184" s="155">
        <f t="shared" si="107"/>
        <v>153</v>
      </c>
      <c r="AE184" s="66" t="str">
        <f t="shared" si="108"/>
        <v>L</v>
      </c>
      <c r="AF184" s="66">
        <f t="shared" si="94"/>
        <v>3</v>
      </c>
      <c r="AG184" s="66">
        <f t="shared" si="120"/>
        <v>6</v>
      </c>
      <c r="AH184" s="66">
        <f t="shared" si="121"/>
        <v>1</v>
      </c>
      <c r="AI184" s="106">
        <f t="shared" si="123"/>
        <v>13</v>
      </c>
      <c r="AJ184" s="106">
        <f t="shared" si="109"/>
        <v>0</v>
      </c>
      <c r="AK184" s="154">
        <f t="shared" si="110"/>
        <v>128</v>
      </c>
      <c r="AL184" s="155">
        <f t="shared" si="111"/>
        <v>188</v>
      </c>
      <c r="AN184" s="66" t="str">
        <f t="shared" si="112"/>
        <v>L</v>
      </c>
      <c r="AO184" s="66">
        <f t="shared" si="95"/>
        <v>3</v>
      </c>
      <c r="AP184" s="66">
        <f t="shared" si="113"/>
        <v>3</v>
      </c>
      <c r="AQ184" s="66">
        <f t="shared" si="114"/>
        <v>4</v>
      </c>
      <c r="AR184" s="106">
        <f t="shared" si="89"/>
        <v>3</v>
      </c>
      <c r="AS184" s="106">
        <f t="shared" si="115"/>
        <v>0</v>
      </c>
      <c r="AT184" s="154">
        <f t="shared" si="116"/>
        <v>-501</v>
      </c>
    </row>
    <row r="185" spans="1:46">
      <c r="A185" s="3">
        <f t="shared" si="96"/>
        <v>175</v>
      </c>
      <c r="B185" s="9">
        <f>Data!B185</f>
        <v>11</v>
      </c>
      <c r="D185" s="73">
        <f t="shared" si="90"/>
        <v>2</v>
      </c>
      <c r="F185" s="66" t="str">
        <f t="shared" si="97"/>
        <v>L</v>
      </c>
      <c r="G185" s="66">
        <f t="shared" si="91"/>
        <v>1</v>
      </c>
      <c r="H185" s="66">
        <f t="shared" si="98"/>
        <v>3</v>
      </c>
      <c r="I185" s="66">
        <f t="shared" si="124"/>
        <v>5</v>
      </c>
      <c r="J185" s="106">
        <f t="shared" si="92"/>
        <v>3</v>
      </c>
      <c r="K185" s="106">
        <f t="shared" si="125"/>
        <v>0</v>
      </c>
      <c r="L185" s="154">
        <f t="shared" si="126"/>
        <v>234</v>
      </c>
      <c r="N185" s="66" t="str">
        <f t="shared" si="99"/>
        <v>L</v>
      </c>
      <c r="O185" s="66">
        <f t="shared" si="93"/>
        <v>5</v>
      </c>
      <c r="P185" s="66">
        <f t="shared" si="100"/>
        <v>3</v>
      </c>
      <c r="Q185" s="66">
        <f t="shared" si="101"/>
        <v>5</v>
      </c>
      <c r="R185" s="106">
        <f t="shared" si="88"/>
        <v>3</v>
      </c>
      <c r="S185" s="106">
        <f t="shared" si="102"/>
        <v>0</v>
      </c>
      <c r="T185" s="154">
        <f t="shared" si="103"/>
        <v>-252</v>
      </c>
      <c r="V185" s="66" t="str">
        <f t="shared" si="104"/>
        <v>L</v>
      </c>
      <c r="W185" s="66">
        <f t="shared" si="117"/>
        <v>6</v>
      </c>
      <c r="X185" s="66">
        <f t="shared" si="118"/>
        <v>3</v>
      </c>
      <c r="Y185" s="66">
        <f t="shared" si="119"/>
        <v>2</v>
      </c>
      <c r="Z185" s="106">
        <f t="shared" si="122"/>
        <v>3</v>
      </c>
      <c r="AA185" s="106">
        <f t="shared" si="105"/>
        <v>0</v>
      </c>
      <c r="AB185" s="154">
        <f t="shared" si="106"/>
        <v>144</v>
      </c>
      <c r="AC185" s="155">
        <f t="shared" si="107"/>
        <v>153</v>
      </c>
      <c r="AE185" s="66" t="str">
        <f t="shared" si="108"/>
        <v>L</v>
      </c>
      <c r="AF185" s="66">
        <f t="shared" si="94"/>
        <v>2</v>
      </c>
      <c r="AG185" s="66">
        <f t="shared" si="120"/>
        <v>6</v>
      </c>
      <c r="AH185" s="66">
        <f t="shared" si="121"/>
        <v>2</v>
      </c>
      <c r="AI185" s="106">
        <f t="shared" si="123"/>
        <v>13</v>
      </c>
      <c r="AJ185" s="106">
        <f t="shared" si="109"/>
        <v>0</v>
      </c>
      <c r="AK185" s="154">
        <f t="shared" si="110"/>
        <v>115</v>
      </c>
      <c r="AL185" s="155">
        <f t="shared" si="111"/>
        <v>188</v>
      </c>
      <c r="AN185" s="66" t="str">
        <f t="shared" si="112"/>
        <v>L</v>
      </c>
      <c r="AO185" s="66">
        <f t="shared" si="95"/>
        <v>2</v>
      </c>
      <c r="AP185" s="66">
        <f t="shared" si="113"/>
        <v>3</v>
      </c>
      <c r="AQ185" s="66">
        <f t="shared" si="114"/>
        <v>5</v>
      </c>
      <c r="AR185" s="106">
        <f t="shared" si="89"/>
        <v>3</v>
      </c>
      <c r="AS185" s="106">
        <f t="shared" si="115"/>
        <v>0</v>
      </c>
      <c r="AT185" s="154">
        <f t="shared" si="116"/>
        <v>-504</v>
      </c>
    </row>
    <row r="186" spans="1:46">
      <c r="A186" s="3">
        <f t="shared" si="96"/>
        <v>176</v>
      </c>
      <c r="B186" s="9">
        <f>Data!B186</f>
        <v>13</v>
      </c>
      <c r="D186" s="73">
        <f t="shared" si="90"/>
        <v>3</v>
      </c>
      <c r="F186" s="66" t="str">
        <f t="shared" si="97"/>
        <v>L</v>
      </c>
      <c r="G186" s="66">
        <f t="shared" si="91"/>
        <v>1</v>
      </c>
      <c r="H186" s="66">
        <f t="shared" si="98"/>
        <v>4</v>
      </c>
      <c r="I186" s="66">
        <f t="shared" si="124"/>
        <v>1</v>
      </c>
      <c r="J186" s="106">
        <f t="shared" si="92"/>
        <v>5</v>
      </c>
      <c r="K186" s="106">
        <f t="shared" si="125"/>
        <v>0</v>
      </c>
      <c r="L186" s="154">
        <f t="shared" si="126"/>
        <v>229</v>
      </c>
      <c r="N186" s="66" t="str">
        <f t="shared" si="99"/>
        <v>L</v>
      </c>
      <c r="O186" s="66">
        <f t="shared" si="93"/>
        <v>5</v>
      </c>
      <c r="P186" s="66">
        <f t="shared" si="100"/>
        <v>4</v>
      </c>
      <c r="Q186" s="66">
        <f t="shared" si="101"/>
        <v>1</v>
      </c>
      <c r="R186" s="106">
        <f t="shared" si="88"/>
        <v>5</v>
      </c>
      <c r="S186" s="106">
        <f t="shared" si="102"/>
        <v>0</v>
      </c>
      <c r="T186" s="154">
        <f t="shared" si="103"/>
        <v>-257</v>
      </c>
      <c r="V186" s="66" t="str">
        <f t="shared" si="104"/>
        <v>L</v>
      </c>
      <c r="W186" s="66">
        <f t="shared" si="117"/>
        <v>6</v>
      </c>
      <c r="X186" s="66">
        <f t="shared" si="118"/>
        <v>3</v>
      </c>
      <c r="Y186" s="66">
        <f t="shared" si="119"/>
        <v>3</v>
      </c>
      <c r="Z186" s="106">
        <f t="shared" si="122"/>
        <v>3</v>
      </c>
      <c r="AA186" s="106">
        <f t="shared" si="105"/>
        <v>0</v>
      </c>
      <c r="AB186" s="154">
        <f t="shared" si="106"/>
        <v>141</v>
      </c>
      <c r="AC186" s="155">
        <f t="shared" si="107"/>
        <v>153</v>
      </c>
      <c r="AE186" s="66" t="str">
        <f t="shared" si="108"/>
        <v>L</v>
      </c>
      <c r="AF186" s="66">
        <f t="shared" si="94"/>
        <v>3</v>
      </c>
      <c r="AG186" s="66">
        <f t="shared" si="120"/>
        <v>6</v>
      </c>
      <c r="AH186" s="66">
        <f t="shared" si="121"/>
        <v>3</v>
      </c>
      <c r="AI186" s="106">
        <f t="shared" si="123"/>
        <v>13</v>
      </c>
      <c r="AJ186" s="106">
        <f t="shared" si="109"/>
        <v>0</v>
      </c>
      <c r="AK186" s="154">
        <f t="shared" si="110"/>
        <v>102</v>
      </c>
      <c r="AL186" s="155">
        <f t="shared" si="111"/>
        <v>188</v>
      </c>
      <c r="AN186" s="66" t="str">
        <f t="shared" si="112"/>
        <v>L</v>
      </c>
      <c r="AO186" s="66">
        <f t="shared" si="95"/>
        <v>3</v>
      </c>
      <c r="AP186" s="66">
        <f t="shared" si="113"/>
        <v>4</v>
      </c>
      <c r="AQ186" s="66">
        <f t="shared" si="114"/>
        <v>1</v>
      </c>
      <c r="AR186" s="106">
        <f t="shared" si="89"/>
        <v>5</v>
      </c>
      <c r="AS186" s="106">
        <f t="shared" si="115"/>
        <v>0</v>
      </c>
      <c r="AT186" s="154">
        <f t="shared" si="116"/>
        <v>-509</v>
      </c>
    </row>
    <row r="187" spans="1:46">
      <c r="A187" s="3">
        <f t="shared" si="96"/>
        <v>177</v>
      </c>
      <c r="B187" s="9">
        <f>Data!B187</f>
        <v>35</v>
      </c>
      <c r="D187" s="73">
        <f t="shared" si="90"/>
        <v>6</v>
      </c>
      <c r="F187" s="66" t="str">
        <f t="shared" si="97"/>
        <v>L</v>
      </c>
      <c r="G187" s="66">
        <f t="shared" si="91"/>
        <v>1</v>
      </c>
      <c r="H187" s="66">
        <f t="shared" si="98"/>
        <v>4</v>
      </c>
      <c r="I187" s="66">
        <f t="shared" si="124"/>
        <v>2</v>
      </c>
      <c r="J187" s="106">
        <f t="shared" si="92"/>
        <v>5</v>
      </c>
      <c r="K187" s="106">
        <f t="shared" si="125"/>
        <v>0</v>
      </c>
      <c r="L187" s="154">
        <f t="shared" si="126"/>
        <v>224</v>
      </c>
      <c r="N187" s="66" t="str">
        <f t="shared" si="99"/>
        <v>L</v>
      </c>
      <c r="O187" s="66">
        <f t="shared" si="93"/>
        <v>5</v>
      </c>
      <c r="P187" s="66">
        <f t="shared" si="100"/>
        <v>4</v>
      </c>
      <c r="Q187" s="66">
        <f t="shared" si="101"/>
        <v>2</v>
      </c>
      <c r="R187" s="106">
        <f t="shared" si="88"/>
        <v>5</v>
      </c>
      <c r="S187" s="106">
        <f t="shared" si="102"/>
        <v>0</v>
      </c>
      <c r="T187" s="154">
        <f t="shared" si="103"/>
        <v>-262</v>
      </c>
      <c r="V187" s="66" t="str">
        <f t="shared" si="104"/>
        <v>W</v>
      </c>
      <c r="W187" s="66">
        <f t="shared" si="117"/>
        <v>6</v>
      </c>
      <c r="X187" s="66">
        <f t="shared" si="118"/>
        <v>3</v>
      </c>
      <c r="Y187" s="66">
        <f t="shared" si="119"/>
        <v>4</v>
      </c>
      <c r="Z187" s="106">
        <f t="shared" si="122"/>
        <v>3</v>
      </c>
      <c r="AA187" s="106">
        <f t="shared" si="105"/>
        <v>18</v>
      </c>
      <c r="AB187" s="154">
        <f t="shared" si="106"/>
        <v>156</v>
      </c>
      <c r="AC187" s="155">
        <f t="shared" si="107"/>
        <v>156</v>
      </c>
      <c r="AE187" s="66" t="str">
        <f t="shared" si="108"/>
        <v>L</v>
      </c>
      <c r="AF187" s="66">
        <f t="shared" si="94"/>
        <v>6</v>
      </c>
      <c r="AG187" s="66">
        <f t="shared" si="120"/>
        <v>6</v>
      </c>
      <c r="AH187" s="66">
        <f t="shared" si="121"/>
        <v>4</v>
      </c>
      <c r="AI187" s="106">
        <f t="shared" si="123"/>
        <v>13</v>
      </c>
      <c r="AJ187" s="106">
        <f t="shared" si="109"/>
        <v>0</v>
      </c>
      <c r="AK187" s="154">
        <f t="shared" si="110"/>
        <v>89</v>
      </c>
      <c r="AL187" s="155">
        <f t="shared" si="111"/>
        <v>188</v>
      </c>
      <c r="AN187" s="66" t="str">
        <f t="shared" si="112"/>
        <v>L</v>
      </c>
      <c r="AO187" s="66">
        <f t="shared" si="95"/>
        <v>6</v>
      </c>
      <c r="AP187" s="66">
        <f t="shared" si="113"/>
        <v>4</v>
      </c>
      <c r="AQ187" s="66">
        <f t="shared" si="114"/>
        <v>2</v>
      </c>
      <c r="AR187" s="106">
        <f t="shared" si="89"/>
        <v>5</v>
      </c>
      <c r="AS187" s="106">
        <f t="shared" si="115"/>
        <v>0</v>
      </c>
      <c r="AT187" s="154">
        <f t="shared" si="116"/>
        <v>-514</v>
      </c>
    </row>
    <row r="188" spans="1:46">
      <c r="A188" s="3">
        <f t="shared" si="96"/>
        <v>178</v>
      </c>
      <c r="B188" s="9">
        <f>Data!B188</f>
        <v>13</v>
      </c>
      <c r="D188" s="73">
        <f t="shared" si="90"/>
        <v>3</v>
      </c>
      <c r="F188" s="66" t="str">
        <f t="shared" si="97"/>
        <v>L</v>
      </c>
      <c r="G188" s="66">
        <f t="shared" si="91"/>
        <v>1</v>
      </c>
      <c r="H188" s="66">
        <f t="shared" si="98"/>
        <v>4</v>
      </c>
      <c r="I188" s="66">
        <f t="shared" si="124"/>
        <v>3</v>
      </c>
      <c r="J188" s="106">
        <f t="shared" si="92"/>
        <v>5</v>
      </c>
      <c r="K188" s="106">
        <f t="shared" si="125"/>
        <v>0</v>
      </c>
      <c r="L188" s="154">
        <f t="shared" si="126"/>
        <v>219</v>
      </c>
      <c r="N188" s="66" t="str">
        <f t="shared" si="99"/>
        <v>L</v>
      </c>
      <c r="O188" s="66">
        <f t="shared" si="93"/>
        <v>5</v>
      </c>
      <c r="P188" s="66">
        <f t="shared" si="100"/>
        <v>4</v>
      </c>
      <c r="Q188" s="66">
        <f t="shared" si="101"/>
        <v>3</v>
      </c>
      <c r="R188" s="106">
        <f t="shared" si="88"/>
        <v>5</v>
      </c>
      <c r="S188" s="106">
        <f t="shared" si="102"/>
        <v>0</v>
      </c>
      <c r="T188" s="154">
        <f t="shared" si="103"/>
        <v>-267</v>
      </c>
      <c r="V188" s="66" t="str">
        <f t="shared" si="104"/>
        <v>L</v>
      </c>
      <c r="W188" s="66">
        <f t="shared" si="117"/>
        <v>1</v>
      </c>
      <c r="X188" s="66">
        <f t="shared" si="118"/>
        <v>1</v>
      </c>
      <c r="Y188" s="66">
        <f t="shared" si="119"/>
        <v>1</v>
      </c>
      <c r="Z188" s="106">
        <f t="shared" si="122"/>
        <v>1</v>
      </c>
      <c r="AA188" s="106">
        <f t="shared" si="105"/>
        <v>0</v>
      </c>
      <c r="AB188" s="154">
        <f t="shared" si="106"/>
        <v>155</v>
      </c>
      <c r="AC188" s="155">
        <f t="shared" si="107"/>
        <v>156</v>
      </c>
      <c r="AE188" s="66" t="str">
        <f t="shared" si="108"/>
        <v>L</v>
      </c>
      <c r="AF188" s="66">
        <f t="shared" si="94"/>
        <v>3</v>
      </c>
      <c r="AG188" s="66">
        <f t="shared" si="120"/>
        <v>6</v>
      </c>
      <c r="AH188" s="66">
        <f t="shared" si="121"/>
        <v>5</v>
      </c>
      <c r="AI188" s="106">
        <f t="shared" si="123"/>
        <v>13</v>
      </c>
      <c r="AJ188" s="106">
        <f t="shared" si="109"/>
        <v>0</v>
      </c>
      <c r="AK188" s="154">
        <f t="shared" si="110"/>
        <v>76</v>
      </c>
      <c r="AL188" s="155">
        <f t="shared" si="111"/>
        <v>188</v>
      </c>
      <c r="AN188" s="66" t="str">
        <f t="shared" si="112"/>
        <v>L</v>
      </c>
      <c r="AO188" s="66">
        <f t="shared" si="95"/>
        <v>3</v>
      </c>
      <c r="AP188" s="66">
        <f t="shared" si="113"/>
        <v>4</v>
      </c>
      <c r="AQ188" s="66">
        <f t="shared" si="114"/>
        <v>3</v>
      </c>
      <c r="AR188" s="106">
        <f t="shared" si="89"/>
        <v>5</v>
      </c>
      <c r="AS188" s="106">
        <f t="shared" si="115"/>
        <v>0</v>
      </c>
      <c r="AT188" s="154">
        <f t="shared" si="116"/>
        <v>-519</v>
      </c>
    </row>
    <row r="189" spans="1:46">
      <c r="A189" s="3">
        <f t="shared" si="96"/>
        <v>179</v>
      </c>
      <c r="B189" s="9">
        <f>Data!B189</f>
        <v>14</v>
      </c>
      <c r="D189" s="73">
        <f t="shared" si="90"/>
        <v>3</v>
      </c>
      <c r="F189" s="66" t="str">
        <f t="shared" si="97"/>
        <v>L</v>
      </c>
      <c r="G189" s="66">
        <f t="shared" si="91"/>
        <v>1</v>
      </c>
      <c r="H189" s="66">
        <f t="shared" si="98"/>
        <v>4</v>
      </c>
      <c r="I189" s="66">
        <f t="shared" si="124"/>
        <v>4</v>
      </c>
      <c r="J189" s="106">
        <f t="shared" si="92"/>
        <v>5</v>
      </c>
      <c r="K189" s="106">
        <f t="shared" si="125"/>
        <v>0</v>
      </c>
      <c r="L189" s="154">
        <f t="shared" si="126"/>
        <v>214</v>
      </c>
      <c r="N189" s="66" t="str">
        <f t="shared" si="99"/>
        <v>L</v>
      </c>
      <c r="O189" s="66">
        <f t="shared" si="93"/>
        <v>5</v>
      </c>
      <c r="P189" s="66">
        <f t="shared" si="100"/>
        <v>4</v>
      </c>
      <c r="Q189" s="66">
        <f t="shared" si="101"/>
        <v>4</v>
      </c>
      <c r="R189" s="106">
        <f t="shared" si="88"/>
        <v>5</v>
      </c>
      <c r="S189" s="106">
        <f t="shared" si="102"/>
        <v>0</v>
      </c>
      <c r="T189" s="154">
        <f t="shared" si="103"/>
        <v>-272</v>
      </c>
      <c r="V189" s="66" t="str">
        <f t="shared" si="104"/>
        <v>L</v>
      </c>
      <c r="W189" s="66">
        <f t="shared" si="117"/>
        <v>1</v>
      </c>
      <c r="X189" s="66">
        <f t="shared" si="118"/>
        <v>1</v>
      </c>
      <c r="Y189" s="66">
        <f t="shared" si="119"/>
        <v>2</v>
      </c>
      <c r="Z189" s="106">
        <f t="shared" si="122"/>
        <v>1</v>
      </c>
      <c r="AA189" s="106">
        <f t="shared" si="105"/>
        <v>0</v>
      </c>
      <c r="AB189" s="154">
        <f t="shared" si="106"/>
        <v>154</v>
      </c>
      <c r="AC189" s="155">
        <f t="shared" si="107"/>
        <v>156</v>
      </c>
      <c r="AE189" s="66" t="str">
        <f t="shared" si="108"/>
        <v>W</v>
      </c>
      <c r="AF189" s="66">
        <f t="shared" si="94"/>
        <v>3</v>
      </c>
      <c r="AG189" s="66">
        <f t="shared" si="120"/>
        <v>7</v>
      </c>
      <c r="AH189" s="66">
        <f t="shared" si="121"/>
        <v>1</v>
      </c>
      <c r="AI189" s="106">
        <f t="shared" si="123"/>
        <v>21</v>
      </c>
      <c r="AJ189" s="106">
        <f t="shared" si="109"/>
        <v>78</v>
      </c>
      <c r="AK189" s="154">
        <f t="shared" si="110"/>
        <v>133</v>
      </c>
      <c r="AL189" s="155">
        <f t="shared" si="111"/>
        <v>188</v>
      </c>
      <c r="AN189" s="66" t="str">
        <f t="shared" si="112"/>
        <v>W</v>
      </c>
      <c r="AO189" s="66">
        <f t="shared" si="95"/>
        <v>3</v>
      </c>
      <c r="AP189" s="66">
        <f t="shared" si="113"/>
        <v>4</v>
      </c>
      <c r="AQ189" s="66">
        <f t="shared" si="114"/>
        <v>4</v>
      </c>
      <c r="AR189" s="106">
        <f t="shared" si="89"/>
        <v>5</v>
      </c>
      <c r="AS189" s="106">
        <f t="shared" si="115"/>
        <v>30</v>
      </c>
      <c r="AT189" s="154">
        <f t="shared" si="116"/>
        <v>-494</v>
      </c>
    </row>
    <row r="190" spans="1:46">
      <c r="A190" s="3">
        <f t="shared" si="96"/>
        <v>180</v>
      </c>
      <c r="B190" s="9">
        <f>Data!B190</f>
        <v>6</v>
      </c>
      <c r="D190" s="73">
        <f t="shared" si="90"/>
        <v>1</v>
      </c>
      <c r="F190" s="66" t="str">
        <f t="shared" si="97"/>
        <v>W</v>
      </c>
      <c r="G190" s="66">
        <f t="shared" si="91"/>
        <v>1</v>
      </c>
      <c r="H190" s="66">
        <f t="shared" si="98"/>
        <v>4</v>
      </c>
      <c r="I190" s="66">
        <f t="shared" si="124"/>
        <v>5</v>
      </c>
      <c r="J190" s="106">
        <f t="shared" si="92"/>
        <v>5</v>
      </c>
      <c r="K190" s="106">
        <f t="shared" si="125"/>
        <v>30</v>
      </c>
      <c r="L190" s="154">
        <f t="shared" si="126"/>
        <v>239</v>
      </c>
      <c r="N190" s="66" t="str">
        <f t="shared" si="99"/>
        <v>L</v>
      </c>
      <c r="O190" s="66">
        <f t="shared" si="93"/>
        <v>5</v>
      </c>
      <c r="P190" s="66">
        <f t="shared" si="100"/>
        <v>4</v>
      </c>
      <c r="Q190" s="66">
        <f t="shared" si="101"/>
        <v>5</v>
      </c>
      <c r="R190" s="106">
        <f t="shared" si="88"/>
        <v>5</v>
      </c>
      <c r="S190" s="106">
        <f t="shared" si="102"/>
        <v>0</v>
      </c>
      <c r="T190" s="154">
        <f t="shared" si="103"/>
        <v>-277</v>
      </c>
      <c r="V190" s="66" t="str">
        <f t="shared" si="104"/>
        <v>W</v>
      </c>
      <c r="W190" s="66">
        <f t="shared" si="117"/>
        <v>1</v>
      </c>
      <c r="X190" s="66">
        <f t="shared" si="118"/>
        <v>1</v>
      </c>
      <c r="Y190" s="66">
        <f t="shared" si="119"/>
        <v>3</v>
      </c>
      <c r="Z190" s="106">
        <f t="shared" si="122"/>
        <v>1</v>
      </c>
      <c r="AA190" s="106">
        <f t="shared" si="105"/>
        <v>6</v>
      </c>
      <c r="AB190" s="154">
        <f t="shared" si="106"/>
        <v>159</v>
      </c>
      <c r="AC190" s="155">
        <f t="shared" si="107"/>
        <v>159</v>
      </c>
      <c r="AE190" s="66" t="str">
        <f t="shared" si="108"/>
        <v>L</v>
      </c>
      <c r="AF190" s="66">
        <f t="shared" si="94"/>
        <v>1</v>
      </c>
      <c r="AG190" s="66">
        <f t="shared" si="120"/>
        <v>7</v>
      </c>
      <c r="AH190" s="66">
        <f t="shared" si="121"/>
        <v>2</v>
      </c>
      <c r="AI190" s="106">
        <f t="shared" si="123"/>
        <v>21</v>
      </c>
      <c r="AJ190" s="106">
        <f t="shared" si="109"/>
        <v>0</v>
      </c>
      <c r="AK190" s="154">
        <f t="shared" si="110"/>
        <v>112</v>
      </c>
      <c r="AL190" s="155">
        <f t="shared" si="111"/>
        <v>188</v>
      </c>
      <c r="AN190" s="66" t="str">
        <f t="shared" si="112"/>
        <v>L</v>
      </c>
      <c r="AO190" s="66">
        <f t="shared" si="95"/>
        <v>1</v>
      </c>
      <c r="AP190" s="66">
        <f t="shared" si="113"/>
        <v>4</v>
      </c>
      <c r="AQ190" s="66">
        <f t="shared" si="114"/>
        <v>5</v>
      </c>
      <c r="AR190" s="106">
        <f t="shared" si="89"/>
        <v>5</v>
      </c>
      <c r="AS190" s="106">
        <f t="shared" si="115"/>
        <v>0</v>
      </c>
      <c r="AT190" s="154">
        <f t="shared" si="116"/>
        <v>-499</v>
      </c>
    </row>
    <row r="191" spans="1:46">
      <c r="A191" s="3">
        <f t="shared" si="96"/>
        <v>181</v>
      </c>
      <c r="B191" s="9">
        <f>Data!B191</f>
        <v>16</v>
      </c>
      <c r="D191" s="73">
        <f t="shared" si="90"/>
        <v>3</v>
      </c>
      <c r="F191" s="66" t="str">
        <f t="shared" si="97"/>
        <v>L</v>
      </c>
      <c r="G191" s="66">
        <f t="shared" si="91"/>
        <v>1</v>
      </c>
      <c r="H191" s="66">
        <f t="shared" si="98"/>
        <v>5</v>
      </c>
      <c r="I191" s="66">
        <f t="shared" si="124"/>
        <v>1</v>
      </c>
      <c r="J191" s="106">
        <f t="shared" si="92"/>
        <v>8</v>
      </c>
      <c r="K191" s="106">
        <f t="shared" si="125"/>
        <v>0</v>
      </c>
      <c r="L191" s="154">
        <f t="shared" si="126"/>
        <v>231</v>
      </c>
      <c r="N191" s="66" t="str">
        <f t="shared" si="99"/>
        <v>L</v>
      </c>
      <c r="O191" s="66">
        <f t="shared" si="93"/>
        <v>5</v>
      </c>
      <c r="P191" s="66">
        <f t="shared" si="100"/>
        <v>5</v>
      </c>
      <c r="Q191" s="66">
        <f t="shared" si="101"/>
        <v>1</v>
      </c>
      <c r="R191" s="106">
        <f t="shared" si="88"/>
        <v>8</v>
      </c>
      <c r="S191" s="106">
        <f t="shared" si="102"/>
        <v>0</v>
      </c>
      <c r="T191" s="154">
        <f t="shared" si="103"/>
        <v>-285</v>
      </c>
      <c r="V191" s="66" t="str">
        <f t="shared" si="104"/>
        <v>L</v>
      </c>
      <c r="W191" s="66">
        <f t="shared" si="117"/>
        <v>2</v>
      </c>
      <c r="X191" s="66">
        <f t="shared" si="118"/>
        <v>1</v>
      </c>
      <c r="Y191" s="66">
        <f t="shared" si="119"/>
        <v>1</v>
      </c>
      <c r="Z191" s="106">
        <f t="shared" si="122"/>
        <v>1</v>
      </c>
      <c r="AA191" s="106">
        <f t="shared" si="105"/>
        <v>0</v>
      </c>
      <c r="AB191" s="154">
        <f t="shared" si="106"/>
        <v>158</v>
      </c>
      <c r="AC191" s="155">
        <f t="shared" si="107"/>
        <v>159</v>
      </c>
      <c r="AE191" s="66" t="str">
        <f t="shared" si="108"/>
        <v>L</v>
      </c>
      <c r="AF191" s="66">
        <f t="shared" si="94"/>
        <v>3</v>
      </c>
      <c r="AG191" s="66">
        <f t="shared" si="120"/>
        <v>7</v>
      </c>
      <c r="AH191" s="66">
        <f t="shared" si="121"/>
        <v>3</v>
      </c>
      <c r="AI191" s="106">
        <f t="shared" si="123"/>
        <v>21</v>
      </c>
      <c r="AJ191" s="106">
        <f t="shared" si="109"/>
        <v>0</v>
      </c>
      <c r="AK191" s="154">
        <f t="shared" si="110"/>
        <v>91</v>
      </c>
      <c r="AL191" s="155">
        <f t="shared" si="111"/>
        <v>188</v>
      </c>
      <c r="AN191" s="66" t="str">
        <f t="shared" si="112"/>
        <v>L</v>
      </c>
      <c r="AO191" s="66">
        <f t="shared" si="95"/>
        <v>3</v>
      </c>
      <c r="AP191" s="66">
        <f t="shared" si="113"/>
        <v>5</v>
      </c>
      <c r="AQ191" s="66">
        <f t="shared" si="114"/>
        <v>1</v>
      </c>
      <c r="AR191" s="106">
        <f t="shared" si="89"/>
        <v>8</v>
      </c>
      <c r="AS191" s="106">
        <f t="shared" si="115"/>
        <v>0</v>
      </c>
      <c r="AT191" s="154">
        <f t="shared" si="116"/>
        <v>-507</v>
      </c>
    </row>
    <row r="192" spans="1:46">
      <c r="A192" s="3">
        <f t="shared" si="96"/>
        <v>182</v>
      </c>
      <c r="B192" s="9">
        <f>Data!B192</f>
        <v>8</v>
      </c>
      <c r="D192" s="73">
        <f t="shared" si="90"/>
        <v>2</v>
      </c>
      <c r="F192" s="66" t="str">
        <f t="shared" si="97"/>
        <v>L</v>
      </c>
      <c r="G192" s="66">
        <f t="shared" si="91"/>
        <v>1</v>
      </c>
      <c r="H192" s="66">
        <f t="shared" si="98"/>
        <v>5</v>
      </c>
      <c r="I192" s="66">
        <f t="shared" si="124"/>
        <v>2</v>
      </c>
      <c r="J192" s="106">
        <f t="shared" si="92"/>
        <v>8</v>
      </c>
      <c r="K192" s="106">
        <f t="shared" si="125"/>
        <v>0</v>
      </c>
      <c r="L192" s="154">
        <f t="shared" si="126"/>
        <v>223</v>
      </c>
      <c r="N192" s="66" t="str">
        <f t="shared" si="99"/>
        <v>L</v>
      </c>
      <c r="O192" s="66">
        <f t="shared" si="93"/>
        <v>5</v>
      </c>
      <c r="P192" s="66">
        <f t="shared" si="100"/>
        <v>5</v>
      </c>
      <c r="Q192" s="66">
        <f t="shared" si="101"/>
        <v>2</v>
      </c>
      <c r="R192" s="106">
        <f t="shared" si="88"/>
        <v>8</v>
      </c>
      <c r="S192" s="106">
        <f t="shared" si="102"/>
        <v>0</v>
      </c>
      <c r="T192" s="154">
        <f t="shared" si="103"/>
        <v>-293</v>
      </c>
      <c r="V192" s="66" t="str">
        <f t="shared" si="104"/>
        <v>W</v>
      </c>
      <c r="W192" s="66">
        <f t="shared" si="117"/>
        <v>2</v>
      </c>
      <c r="X192" s="66">
        <f t="shared" si="118"/>
        <v>1</v>
      </c>
      <c r="Y192" s="66">
        <f t="shared" si="119"/>
        <v>2</v>
      </c>
      <c r="Z192" s="106">
        <f t="shared" si="122"/>
        <v>1</v>
      </c>
      <c r="AA192" s="106">
        <f t="shared" si="105"/>
        <v>6</v>
      </c>
      <c r="AB192" s="154">
        <f t="shared" si="106"/>
        <v>163</v>
      </c>
      <c r="AC192" s="155">
        <f t="shared" si="107"/>
        <v>163</v>
      </c>
      <c r="AE192" s="66" t="str">
        <f t="shared" si="108"/>
        <v>L</v>
      </c>
      <c r="AF192" s="66">
        <f t="shared" si="94"/>
        <v>2</v>
      </c>
      <c r="AG192" s="66">
        <f t="shared" si="120"/>
        <v>7</v>
      </c>
      <c r="AH192" s="66">
        <f t="shared" si="121"/>
        <v>4</v>
      </c>
      <c r="AI192" s="106">
        <f t="shared" si="123"/>
        <v>21</v>
      </c>
      <c r="AJ192" s="106">
        <f t="shared" si="109"/>
        <v>0</v>
      </c>
      <c r="AK192" s="154">
        <f t="shared" si="110"/>
        <v>70</v>
      </c>
      <c r="AL192" s="155">
        <f t="shared" si="111"/>
        <v>188</v>
      </c>
      <c r="AN192" s="66" t="str">
        <f t="shared" si="112"/>
        <v>L</v>
      </c>
      <c r="AO192" s="66">
        <f t="shared" si="95"/>
        <v>2</v>
      </c>
      <c r="AP192" s="66">
        <f t="shared" si="113"/>
        <v>5</v>
      </c>
      <c r="AQ192" s="66">
        <f t="shared" si="114"/>
        <v>2</v>
      </c>
      <c r="AR192" s="106">
        <f t="shared" si="89"/>
        <v>8</v>
      </c>
      <c r="AS192" s="106">
        <f t="shared" si="115"/>
        <v>0</v>
      </c>
      <c r="AT192" s="154">
        <f t="shared" si="116"/>
        <v>-515</v>
      </c>
    </row>
    <row r="193" spans="1:46">
      <c r="A193" s="3">
        <f t="shared" si="96"/>
        <v>183</v>
      </c>
      <c r="B193" s="9">
        <f>Data!B193</f>
        <v>5</v>
      </c>
      <c r="D193" s="73">
        <f t="shared" si="90"/>
        <v>1</v>
      </c>
      <c r="F193" s="66" t="str">
        <f t="shared" si="97"/>
        <v>W</v>
      </c>
      <c r="G193" s="66">
        <f t="shared" si="91"/>
        <v>1</v>
      </c>
      <c r="H193" s="66">
        <f t="shared" si="98"/>
        <v>5</v>
      </c>
      <c r="I193" s="66">
        <f t="shared" si="124"/>
        <v>3</v>
      </c>
      <c r="J193" s="106">
        <f t="shared" si="92"/>
        <v>8</v>
      </c>
      <c r="K193" s="106">
        <f t="shared" si="125"/>
        <v>48</v>
      </c>
      <c r="L193" s="154">
        <f t="shared" si="126"/>
        <v>263</v>
      </c>
      <c r="N193" s="66" t="str">
        <f t="shared" si="99"/>
        <v>L</v>
      </c>
      <c r="O193" s="66">
        <f t="shared" si="93"/>
        <v>5</v>
      </c>
      <c r="P193" s="66">
        <f t="shared" si="100"/>
        <v>5</v>
      </c>
      <c r="Q193" s="66">
        <f t="shared" si="101"/>
        <v>3</v>
      </c>
      <c r="R193" s="106">
        <f t="shared" si="88"/>
        <v>8</v>
      </c>
      <c r="S193" s="106">
        <f t="shared" si="102"/>
        <v>0</v>
      </c>
      <c r="T193" s="154">
        <f t="shared" si="103"/>
        <v>-301</v>
      </c>
      <c r="V193" s="66" t="str">
        <f t="shared" si="104"/>
        <v>L</v>
      </c>
      <c r="W193" s="66">
        <f t="shared" si="117"/>
        <v>3</v>
      </c>
      <c r="X193" s="66">
        <f t="shared" si="118"/>
        <v>1</v>
      </c>
      <c r="Y193" s="66">
        <f t="shared" si="119"/>
        <v>1</v>
      </c>
      <c r="Z193" s="106">
        <f t="shared" si="122"/>
        <v>1</v>
      </c>
      <c r="AA193" s="106">
        <f t="shared" si="105"/>
        <v>0</v>
      </c>
      <c r="AB193" s="154">
        <f t="shared" si="106"/>
        <v>162</v>
      </c>
      <c r="AC193" s="155">
        <f t="shared" si="107"/>
        <v>163</v>
      </c>
      <c r="AE193" s="66" t="str">
        <f t="shared" si="108"/>
        <v>L</v>
      </c>
      <c r="AF193" s="66">
        <f t="shared" si="94"/>
        <v>1</v>
      </c>
      <c r="AG193" s="66">
        <f t="shared" si="120"/>
        <v>7</v>
      </c>
      <c r="AH193" s="66">
        <f t="shared" si="121"/>
        <v>5</v>
      </c>
      <c r="AI193" s="106">
        <f t="shared" si="123"/>
        <v>21</v>
      </c>
      <c r="AJ193" s="106">
        <f t="shared" si="109"/>
        <v>0</v>
      </c>
      <c r="AK193" s="154">
        <f t="shared" si="110"/>
        <v>49</v>
      </c>
      <c r="AL193" s="155">
        <f t="shared" si="111"/>
        <v>188</v>
      </c>
      <c r="AN193" s="66" t="str">
        <f t="shared" si="112"/>
        <v>L</v>
      </c>
      <c r="AO193" s="66">
        <f t="shared" si="95"/>
        <v>1</v>
      </c>
      <c r="AP193" s="66">
        <f t="shared" si="113"/>
        <v>5</v>
      </c>
      <c r="AQ193" s="66">
        <f t="shared" si="114"/>
        <v>3</v>
      </c>
      <c r="AR193" s="106">
        <f t="shared" si="89"/>
        <v>8</v>
      </c>
      <c r="AS193" s="106">
        <f t="shared" si="115"/>
        <v>0</v>
      </c>
      <c r="AT193" s="154">
        <f t="shared" si="116"/>
        <v>-523</v>
      </c>
    </row>
    <row r="194" spans="1:46">
      <c r="A194" s="3">
        <f t="shared" si="96"/>
        <v>184</v>
      </c>
      <c r="B194" s="9">
        <f>Data!B194</f>
        <v>14</v>
      </c>
      <c r="D194" s="73">
        <f t="shared" si="90"/>
        <v>3</v>
      </c>
      <c r="F194" s="66" t="str">
        <f t="shared" si="97"/>
        <v>L</v>
      </c>
      <c r="G194" s="66">
        <f t="shared" si="91"/>
        <v>1</v>
      </c>
      <c r="H194" s="66">
        <f t="shared" si="98"/>
        <v>5</v>
      </c>
      <c r="I194" s="66">
        <f t="shared" si="124"/>
        <v>4</v>
      </c>
      <c r="J194" s="106">
        <f t="shared" si="92"/>
        <v>8</v>
      </c>
      <c r="K194" s="106">
        <f t="shared" si="125"/>
        <v>0</v>
      </c>
      <c r="L194" s="154">
        <f t="shared" si="126"/>
        <v>255</v>
      </c>
      <c r="N194" s="66" t="str">
        <f t="shared" si="99"/>
        <v>L</v>
      </c>
      <c r="O194" s="66">
        <f t="shared" si="93"/>
        <v>5</v>
      </c>
      <c r="P194" s="66">
        <f t="shared" si="100"/>
        <v>5</v>
      </c>
      <c r="Q194" s="66">
        <f t="shared" si="101"/>
        <v>4</v>
      </c>
      <c r="R194" s="106">
        <f t="shared" si="88"/>
        <v>8</v>
      </c>
      <c r="S194" s="106">
        <f t="shared" si="102"/>
        <v>0</v>
      </c>
      <c r="T194" s="154">
        <f t="shared" si="103"/>
        <v>-309</v>
      </c>
      <c r="V194" s="66" t="str">
        <f t="shared" si="104"/>
        <v>W</v>
      </c>
      <c r="W194" s="66">
        <f t="shared" si="117"/>
        <v>3</v>
      </c>
      <c r="X194" s="66">
        <f t="shared" si="118"/>
        <v>1</v>
      </c>
      <c r="Y194" s="66">
        <f t="shared" si="119"/>
        <v>2</v>
      </c>
      <c r="Z194" s="106">
        <f t="shared" si="122"/>
        <v>1</v>
      </c>
      <c r="AA194" s="106">
        <f t="shared" si="105"/>
        <v>6</v>
      </c>
      <c r="AB194" s="154">
        <f t="shared" si="106"/>
        <v>167</v>
      </c>
      <c r="AC194" s="155">
        <f t="shared" si="107"/>
        <v>167</v>
      </c>
      <c r="AE194" s="66" t="str">
        <f t="shared" si="108"/>
        <v>L</v>
      </c>
      <c r="AF194" s="66">
        <f t="shared" si="94"/>
        <v>3</v>
      </c>
      <c r="AG194" s="66">
        <f t="shared" si="120"/>
        <v>8</v>
      </c>
      <c r="AH194" s="66">
        <f t="shared" si="121"/>
        <v>1</v>
      </c>
      <c r="AI194" s="106">
        <f t="shared" si="123"/>
        <v>34</v>
      </c>
      <c r="AJ194" s="106">
        <f t="shared" si="109"/>
        <v>0</v>
      </c>
      <c r="AK194" s="154">
        <f t="shared" si="110"/>
        <v>15</v>
      </c>
      <c r="AL194" s="155">
        <f t="shared" si="111"/>
        <v>188</v>
      </c>
      <c r="AN194" s="66" t="str">
        <f t="shared" si="112"/>
        <v>L</v>
      </c>
      <c r="AO194" s="66">
        <f t="shared" si="95"/>
        <v>3</v>
      </c>
      <c r="AP194" s="66">
        <f t="shared" si="113"/>
        <v>5</v>
      </c>
      <c r="AQ194" s="66">
        <f t="shared" si="114"/>
        <v>4</v>
      </c>
      <c r="AR194" s="106">
        <f t="shared" si="89"/>
        <v>8</v>
      </c>
      <c r="AS194" s="106">
        <f t="shared" si="115"/>
        <v>0</v>
      </c>
      <c r="AT194" s="154">
        <f t="shared" si="116"/>
        <v>-531</v>
      </c>
    </row>
    <row r="195" spans="1:46">
      <c r="A195" s="3">
        <f t="shared" si="96"/>
        <v>185</v>
      </c>
      <c r="B195" s="9">
        <f>Data!B195</f>
        <v>17</v>
      </c>
      <c r="D195" s="73">
        <f t="shared" si="90"/>
        <v>3</v>
      </c>
      <c r="F195" s="66" t="str">
        <f t="shared" si="97"/>
        <v>L</v>
      </c>
      <c r="G195" s="66">
        <f t="shared" si="91"/>
        <v>1</v>
      </c>
      <c r="H195" s="66">
        <f t="shared" si="98"/>
        <v>5</v>
      </c>
      <c r="I195" s="66">
        <f t="shared" si="124"/>
        <v>5</v>
      </c>
      <c r="J195" s="106">
        <f t="shared" si="92"/>
        <v>8</v>
      </c>
      <c r="K195" s="106">
        <f t="shared" si="125"/>
        <v>0</v>
      </c>
      <c r="L195" s="154">
        <f t="shared" si="126"/>
        <v>247</v>
      </c>
      <c r="N195" s="66" t="str">
        <f t="shared" si="99"/>
        <v>L</v>
      </c>
      <c r="O195" s="66">
        <f t="shared" si="93"/>
        <v>5</v>
      </c>
      <c r="P195" s="66">
        <f t="shared" si="100"/>
        <v>5</v>
      </c>
      <c r="Q195" s="66">
        <f t="shared" si="101"/>
        <v>5</v>
      </c>
      <c r="R195" s="106">
        <f t="shared" si="88"/>
        <v>8</v>
      </c>
      <c r="S195" s="106">
        <f t="shared" si="102"/>
        <v>0</v>
      </c>
      <c r="T195" s="154">
        <f t="shared" si="103"/>
        <v>-317</v>
      </c>
      <c r="V195" s="66" t="str">
        <f t="shared" si="104"/>
        <v>W</v>
      </c>
      <c r="W195" s="66">
        <f t="shared" si="117"/>
        <v>4</v>
      </c>
      <c r="X195" s="66">
        <f t="shared" si="118"/>
        <v>1</v>
      </c>
      <c r="Y195" s="66">
        <f t="shared" si="119"/>
        <v>1</v>
      </c>
      <c r="Z195" s="106">
        <f t="shared" si="122"/>
        <v>1</v>
      </c>
      <c r="AA195" s="106">
        <f t="shared" si="105"/>
        <v>6</v>
      </c>
      <c r="AB195" s="154">
        <f t="shared" si="106"/>
        <v>172</v>
      </c>
      <c r="AC195" s="155">
        <f t="shared" si="107"/>
        <v>172</v>
      </c>
      <c r="AE195" s="66" t="str">
        <f t="shared" si="108"/>
        <v>W</v>
      </c>
      <c r="AF195" s="66">
        <f t="shared" si="94"/>
        <v>3</v>
      </c>
      <c r="AG195" s="66">
        <f t="shared" si="120"/>
        <v>8</v>
      </c>
      <c r="AH195" s="66">
        <f t="shared" si="121"/>
        <v>2</v>
      </c>
      <c r="AI195" s="106">
        <f t="shared" si="123"/>
        <v>34</v>
      </c>
      <c r="AJ195" s="106">
        <f t="shared" si="109"/>
        <v>204</v>
      </c>
      <c r="AK195" s="154">
        <f t="shared" si="110"/>
        <v>185</v>
      </c>
      <c r="AL195" s="155">
        <f t="shared" si="111"/>
        <v>188</v>
      </c>
      <c r="AN195" s="66" t="str">
        <f t="shared" si="112"/>
        <v>W</v>
      </c>
      <c r="AO195" s="66">
        <f t="shared" si="95"/>
        <v>3</v>
      </c>
      <c r="AP195" s="66">
        <f t="shared" si="113"/>
        <v>5</v>
      </c>
      <c r="AQ195" s="66">
        <f t="shared" si="114"/>
        <v>5</v>
      </c>
      <c r="AR195" s="106">
        <f t="shared" si="89"/>
        <v>8</v>
      </c>
      <c r="AS195" s="106">
        <f t="shared" si="115"/>
        <v>48</v>
      </c>
      <c r="AT195" s="154">
        <f t="shared" si="116"/>
        <v>-491</v>
      </c>
    </row>
    <row r="196" spans="1:46">
      <c r="A196" s="3">
        <f t="shared" si="96"/>
        <v>186</v>
      </c>
      <c r="B196" s="9">
        <f>Data!B196</f>
        <v>17</v>
      </c>
      <c r="D196" s="73">
        <f t="shared" si="90"/>
        <v>3</v>
      </c>
      <c r="F196" s="66" t="str">
        <f t="shared" si="97"/>
        <v>L</v>
      </c>
      <c r="G196" s="66">
        <f t="shared" si="91"/>
        <v>1</v>
      </c>
      <c r="H196" s="66">
        <f t="shared" si="98"/>
        <v>6</v>
      </c>
      <c r="I196" s="66">
        <f t="shared" si="124"/>
        <v>1</v>
      </c>
      <c r="J196" s="106">
        <f t="shared" si="92"/>
        <v>13</v>
      </c>
      <c r="K196" s="106">
        <f t="shared" si="125"/>
        <v>0</v>
      </c>
      <c r="L196" s="154">
        <f t="shared" si="126"/>
        <v>234</v>
      </c>
      <c r="N196" s="66" t="str">
        <f t="shared" si="99"/>
        <v>L</v>
      </c>
      <c r="O196" s="66">
        <f t="shared" si="93"/>
        <v>5</v>
      </c>
      <c r="P196" s="66">
        <f t="shared" si="100"/>
        <v>6</v>
      </c>
      <c r="Q196" s="66">
        <f t="shared" si="101"/>
        <v>1</v>
      </c>
      <c r="R196" s="106">
        <f t="shared" si="88"/>
        <v>13</v>
      </c>
      <c r="S196" s="106">
        <f t="shared" si="102"/>
        <v>0</v>
      </c>
      <c r="T196" s="154">
        <f t="shared" si="103"/>
        <v>-330</v>
      </c>
      <c r="V196" s="66" t="str">
        <f t="shared" si="104"/>
        <v>L</v>
      </c>
      <c r="W196" s="66">
        <f t="shared" si="117"/>
        <v>5</v>
      </c>
      <c r="X196" s="66">
        <f t="shared" si="118"/>
        <v>1</v>
      </c>
      <c r="Y196" s="66">
        <f t="shared" si="119"/>
        <v>1</v>
      </c>
      <c r="Z196" s="106">
        <f t="shared" si="122"/>
        <v>1</v>
      </c>
      <c r="AA196" s="106">
        <f t="shared" si="105"/>
        <v>0</v>
      </c>
      <c r="AB196" s="154">
        <f t="shared" si="106"/>
        <v>171</v>
      </c>
      <c r="AC196" s="155">
        <f t="shared" si="107"/>
        <v>172</v>
      </c>
      <c r="AE196" s="66" t="str">
        <f t="shared" si="108"/>
        <v>W</v>
      </c>
      <c r="AF196" s="66">
        <f t="shared" si="94"/>
        <v>3</v>
      </c>
      <c r="AG196" s="66">
        <f t="shared" si="120"/>
        <v>8</v>
      </c>
      <c r="AH196" s="66">
        <f t="shared" si="121"/>
        <v>3</v>
      </c>
      <c r="AI196" s="106">
        <f t="shared" si="123"/>
        <v>34</v>
      </c>
      <c r="AJ196" s="106">
        <f t="shared" si="109"/>
        <v>204</v>
      </c>
      <c r="AK196" s="154">
        <f t="shared" si="110"/>
        <v>355</v>
      </c>
      <c r="AL196" s="155">
        <f t="shared" si="111"/>
        <v>355</v>
      </c>
      <c r="AN196" s="66" t="str">
        <f t="shared" si="112"/>
        <v>W</v>
      </c>
      <c r="AO196" s="66">
        <f t="shared" si="95"/>
        <v>3</v>
      </c>
      <c r="AP196" s="66">
        <f t="shared" si="113"/>
        <v>6</v>
      </c>
      <c r="AQ196" s="66">
        <f t="shared" si="114"/>
        <v>1</v>
      </c>
      <c r="AR196" s="106">
        <f t="shared" si="89"/>
        <v>13</v>
      </c>
      <c r="AS196" s="106">
        <f t="shared" si="115"/>
        <v>48</v>
      </c>
      <c r="AT196" s="154">
        <f t="shared" si="116"/>
        <v>-456</v>
      </c>
    </row>
    <row r="197" spans="1:46">
      <c r="A197" s="3">
        <f t="shared" si="96"/>
        <v>187</v>
      </c>
      <c r="B197" s="9">
        <f>Data!B197</f>
        <v>27</v>
      </c>
      <c r="D197" s="73">
        <f t="shared" si="90"/>
        <v>5</v>
      </c>
      <c r="F197" s="66" t="str">
        <f t="shared" si="97"/>
        <v>L</v>
      </c>
      <c r="G197" s="66">
        <f t="shared" si="91"/>
        <v>1</v>
      </c>
      <c r="H197" s="66">
        <f t="shared" si="98"/>
        <v>6</v>
      </c>
      <c r="I197" s="66">
        <f t="shared" si="124"/>
        <v>2</v>
      </c>
      <c r="J197" s="106">
        <f t="shared" si="92"/>
        <v>13</v>
      </c>
      <c r="K197" s="106">
        <f t="shared" si="125"/>
        <v>0</v>
      </c>
      <c r="L197" s="154">
        <f t="shared" si="126"/>
        <v>221</v>
      </c>
      <c r="N197" s="66" t="str">
        <f t="shared" si="99"/>
        <v>W</v>
      </c>
      <c r="O197" s="66">
        <f t="shared" si="93"/>
        <v>5</v>
      </c>
      <c r="P197" s="66">
        <f t="shared" si="100"/>
        <v>6</v>
      </c>
      <c r="Q197" s="66">
        <f t="shared" si="101"/>
        <v>2</v>
      </c>
      <c r="R197" s="106">
        <f t="shared" si="88"/>
        <v>13</v>
      </c>
      <c r="S197" s="106">
        <f t="shared" si="102"/>
        <v>78</v>
      </c>
      <c r="T197" s="154">
        <f t="shared" si="103"/>
        <v>-265</v>
      </c>
      <c r="V197" s="66" t="str">
        <f t="shared" si="104"/>
        <v>W</v>
      </c>
      <c r="W197" s="66">
        <f t="shared" si="117"/>
        <v>5</v>
      </c>
      <c r="X197" s="66">
        <f t="shared" si="118"/>
        <v>1</v>
      </c>
      <c r="Y197" s="66">
        <f t="shared" si="119"/>
        <v>2</v>
      </c>
      <c r="Z197" s="106">
        <f t="shared" si="122"/>
        <v>1</v>
      </c>
      <c r="AA197" s="106">
        <f t="shared" si="105"/>
        <v>6</v>
      </c>
      <c r="AB197" s="154">
        <f t="shared" si="106"/>
        <v>176</v>
      </c>
      <c r="AC197" s="155">
        <f t="shared" si="107"/>
        <v>176</v>
      </c>
      <c r="AE197" s="66" t="str">
        <f t="shared" si="108"/>
        <v>L</v>
      </c>
      <c r="AF197" s="66">
        <f t="shared" si="94"/>
        <v>5</v>
      </c>
      <c r="AG197" s="66">
        <f t="shared" si="120"/>
        <v>1</v>
      </c>
      <c r="AH197" s="66">
        <f t="shared" si="121"/>
        <v>1</v>
      </c>
      <c r="AI197" s="106">
        <f t="shared" si="123"/>
        <v>1</v>
      </c>
      <c r="AJ197" s="106">
        <f t="shared" si="109"/>
        <v>0</v>
      </c>
      <c r="AK197" s="154">
        <f t="shared" si="110"/>
        <v>354</v>
      </c>
      <c r="AL197" s="155">
        <f t="shared" si="111"/>
        <v>355</v>
      </c>
      <c r="AN197" s="66" t="str">
        <f t="shared" si="112"/>
        <v>L</v>
      </c>
      <c r="AO197" s="66">
        <f t="shared" si="95"/>
        <v>5</v>
      </c>
      <c r="AP197" s="66">
        <f t="shared" si="113"/>
        <v>6</v>
      </c>
      <c r="AQ197" s="66">
        <f t="shared" si="114"/>
        <v>2</v>
      </c>
      <c r="AR197" s="106">
        <f t="shared" si="89"/>
        <v>13</v>
      </c>
      <c r="AS197" s="106">
        <f t="shared" si="115"/>
        <v>0</v>
      </c>
      <c r="AT197" s="154">
        <f t="shared" si="116"/>
        <v>-469</v>
      </c>
    </row>
    <row r="198" spans="1:46">
      <c r="A198" s="3">
        <f t="shared" si="96"/>
        <v>188</v>
      </c>
      <c r="B198" s="9">
        <f>Data!B198</f>
        <v>2</v>
      </c>
      <c r="D198" s="73">
        <f t="shared" si="90"/>
        <v>1</v>
      </c>
      <c r="F198" s="66" t="str">
        <f t="shared" si="97"/>
        <v>W</v>
      </c>
      <c r="G198" s="66">
        <f t="shared" si="91"/>
        <v>1</v>
      </c>
      <c r="H198" s="66">
        <f t="shared" si="98"/>
        <v>6</v>
      </c>
      <c r="I198" s="66">
        <f t="shared" si="124"/>
        <v>3</v>
      </c>
      <c r="J198" s="106">
        <f t="shared" si="92"/>
        <v>13</v>
      </c>
      <c r="K198" s="106">
        <f t="shared" si="125"/>
        <v>78</v>
      </c>
      <c r="L198" s="154">
        <f t="shared" si="126"/>
        <v>286</v>
      </c>
      <c r="N198" s="66" t="str">
        <f t="shared" si="99"/>
        <v>L</v>
      </c>
      <c r="O198" s="66">
        <f t="shared" si="93"/>
        <v>5</v>
      </c>
      <c r="P198" s="66">
        <f t="shared" si="100"/>
        <v>6</v>
      </c>
      <c r="Q198" s="66">
        <f t="shared" si="101"/>
        <v>3</v>
      </c>
      <c r="R198" s="106">
        <f t="shared" si="88"/>
        <v>13</v>
      </c>
      <c r="S198" s="106">
        <f t="shared" si="102"/>
        <v>0</v>
      </c>
      <c r="T198" s="154">
        <f t="shared" si="103"/>
        <v>-278</v>
      </c>
      <c r="V198" s="66" t="str">
        <f t="shared" si="104"/>
        <v>L</v>
      </c>
      <c r="W198" s="66">
        <f t="shared" si="117"/>
        <v>6</v>
      </c>
      <c r="X198" s="66">
        <f t="shared" si="118"/>
        <v>1</v>
      </c>
      <c r="Y198" s="66">
        <f t="shared" si="119"/>
        <v>1</v>
      </c>
      <c r="Z198" s="106">
        <f t="shared" si="122"/>
        <v>1</v>
      </c>
      <c r="AA198" s="106">
        <f t="shared" si="105"/>
        <v>0</v>
      </c>
      <c r="AB198" s="154">
        <f t="shared" si="106"/>
        <v>175</v>
      </c>
      <c r="AC198" s="155">
        <f t="shared" si="107"/>
        <v>176</v>
      </c>
      <c r="AE198" s="66" t="str">
        <f t="shared" si="108"/>
        <v>L</v>
      </c>
      <c r="AF198" s="66">
        <f t="shared" si="94"/>
        <v>1</v>
      </c>
      <c r="AG198" s="66">
        <f t="shared" si="120"/>
        <v>1</v>
      </c>
      <c r="AH198" s="66">
        <f t="shared" si="121"/>
        <v>2</v>
      </c>
      <c r="AI198" s="106">
        <f t="shared" si="123"/>
        <v>1</v>
      </c>
      <c r="AJ198" s="106">
        <f t="shared" si="109"/>
        <v>0</v>
      </c>
      <c r="AK198" s="154">
        <f t="shared" si="110"/>
        <v>353</v>
      </c>
      <c r="AL198" s="155">
        <f t="shared" si="111"/>
        <v>355</v>
      </c>
      <c r="AN198" s="66" t="str">
        <f t="shared" si="112"/>
        <v>L</v>
      </c>
      <c r="AO198" s="66">
        <f t="shared" si="95"/>
        <v>1</v>
      </c>
      <c r="AP198" s="66">
        <f t="shared" si="113"/>
        <v>6</v>
      </c>
      <c r="AQ198" s="66">
        <f t="shared" si="114"/>
        <v>3</v>
      </c>
      <c r="AR198" s="106">
        <f t="shared" si="89"/>
        <v>13</v>
      </c>
      <c r="AS198" s="106">
        <f t="shared" si="115"/>
        <v>0</v>
      </c>
      <c r="AT198" s="154">
        <f t="shared" si="116"/>
        <v>-482</v>
      </c>
    </row>
    <row r="199" spans="1:46">
      <c r="A199" s="3">
        <f t="shared" si="96"/>
        <v>189</v>
      </c>
      <c r="B199" s="9">
        <f>Data!B199</f>
        <v>12</v>
      </c>
      <c r="D199" s="73">
        <f t="shared" si="90"/>
        <v>2</v>
      </c>
      <c r="F199" s="66" t="str">
        <f t="shared" si="97"/>
        <v>L</v>
      </c>
      <c r="G199" s="66">
        <f t="shared" si="91"/>
        <v>1</v>
      </c>
      <c r="H199" s="66">
        <f t="shared" si="98"/>
        <v>6</v>
      </c>
      <c r="I199" s="66">
        <f t="shared" si="124"/>
        <v>4</v>
      </c>
      <c r="J199" s="106">
        <f t="shared" si="92"/>
        <v>13</v>
      </c>
      <c r="K199" s="106">
        <f t="shared" si="125"/>
        <v>0</v>
      </c>
      <c r="L199" s="154">
        <f t="shared" si="126"/>
        <v>273</v>
      </c>
      <c r="N199" s="66" t="str">
        <f t="shared" si="99"/>
        <v>L</v>
      </c>
      <c r="O199" s="66">
        <f t="shared" si="93"/>
        <v>5</v>
      </c>
      <c r="P199" s="66">
        <f t="shared" si="100"/>
        <v>6</v>
      </c>
      <c r="Q199" s="66">
        <f t="shared" si="101"/>
        <v>4</v>
      </c>
      <c r="R199" s="106">
        <f t="shared" si="88"/>
        <v>13</v>
      </c>
      <c r="S199" s="106">
        <f t="shared" si="102"/>
        <v>0</v>
      </c>
      <c r="T199" s="154">
        <f t="shared" si="103"/>
        <v>-291</v>
      </c>
      <c r="V199" s="66" t="str">
        <f t="shared" si="104"/>
        <v>L</v>
      </c>
      <c r="W199" s="66">
        <f t="shared" si="117"/>
        <v>6</v>
      </c>
      <c r="X199" s="66">
        <f t="shared" si="118"/>
        <v>1</v>
      </c>
      <c r="Y199" s="66">
        <f t="shared" si="119"/>
        <v>2</v>
      </c>
      <c r="Z199" s="106">
        <f t="shared" si="122"/>
        <v>1</v>
      </c>
      <c r="AA199" s="106">
        <f t="shared" si="105"/>
        <v>0</v>
      </c>
      <c r="AB199" s="154">
        <f t="shared" si="106"/>
        <v>174</v>
      </c>
      <c r="AC199" s="155">
        <f t="shared" si="107"/>
        <v>176</v>
      </c>
      <c r="AE199" s="66" t="str">
        <f t="shared" si="108"/>
        <v>L</v>
      </c>
      <c r="AF199" s="66">
        <f t="shared" si="94"/>
        <v>2</v>
      </c>
      <c r="AG199" s="66">
        <f t="shared" si="120"/>
        <v>1</v>
      </c>
      <c r="AH199" s="66">
        <f t="shared" si="121"/>
        <v>3</v>
      </c>
      <c r="AI199" s="106">
        <f t="shared" si="123"/>
        <v>1</v>
      </c>
      <c r="AJ199" s="106">
        <f t="shared" si="109"/>
        <v>0</v>
      </c>
      <c r="AK199" s="154">
        <f t="shared" si="110"/>
        <v>352</v>
      </c>
      <c r="AL199" s="155">
        <f t="shared" si="111"/>
        <v>355</v>
      </c>
      <c r="AN199" s="66" t="str">
        <f t="shared" si="112"/>
        <v>L</v>
      </c>
      <c r="AO199" s="66">
        <f t="shared" si="95"/>
        <v>2</v>
      </c>
      <c r="AP199" s="66">
        <f t="shared" si="113"/>
        <v>6</v>
      </c>
      <c r="AQ199" s="66">
        <f t="shared" si="114"/>
        <v>4</v>
      </c>
      <c r="AR199" s="106">
        <f t="shared" si="89"/>
        <v>13</v>
      </c>
      <c r="AS199" s="106">
        <f t="shared" si="115"/>
        <v>0</v>
      </c>
      <c r="AT199" s="154">
        <f t="shared" si="116"/>
        <v>-495</v>
      </c>
    </row>
    <row r="200" spans="1:46">
      <c r="A200" s="3">
        <f t="shared" si="96"/>
        <v>190</v>
      </c>
      <c r="B200" s="9">
        <f>Data!B200</f>
        <v>22</v>
      </c>
      <c r="D200" s="73">
        <f t="shared" si="90"/>
        <v>4</v>
      </c>
      <c r="F200" s="66" t="str">
        <f t="shared" si="97"/>
        <v>L</v>
      </c>
      <c r="G200" s="66">
        <f t="shared" si="91"/>
        <v>1</v>
      </c>
      <c r="H200" s="66">
        <f t="shared" si="98"/>
        <v>6</v>
      </c>
      <c r="I200" s="66">
        <f t="shared" si="124"/>
        <v>5</v>
      </c>
      <c r="J200" s="106">
        <f t="shared" si="92"/>
        <v>13</v>
      </c>
      <c r="K200" s="106">
        <f t="shared" si="125"/>
        <v>0</v>
      </c>
      <c r="L200" s="154">
        <f t="shared" si="126"/>
        <v>260</v>
      </c>
      <c r="N200" s="66" t="str">
        <f t="shared" si="99"/>
        <v>L</v>
      </c>
      <c r="O200" s="66">
        <f t="shared" si="93"/>
        <v>5</v>
      </c>
      <c r="P200" s="66">
        <f t="shared" si="100"/>
        <v>6</v>
      </c>
      <c r="Q200" s="66">
        <f t="shared" si="101"/>
        <v>5</v>
      </c>
      <c r="R200" s="106">
        <f t="shared" si="88"/>
        <v>13</v>
      </c>
      <c r="S200" s="106">
        <f t="shared" si="102"/>
        <v>0</v>
      </c>
      <c r="T200" s="154">
        <f t="shared" si="103"/>
        <v>-304</v>
      </c>
      <c r="V200" s="66" t="str">
        <f t="shared" si="104"/>
        <v>L</v>
      </c>
      <c r="W200" s="66">
        <f t="shared" si="117"/>
        <v>6</v>
      </c>
      <c r="X200" s="66">
        <f t="shared" si="118"/>
        <v>1</v>
      </c>
      <c r="Y200" s="66">
        <f t="shared" si="119"/>
        <v>3</v>
      </c>
      <c r="Z200" s="106">
        <f t="shared" si="122"/>
        <v>1</v>
      </c>
      <c r="AA200" s="106">
        <f t="shared" si="105"/>
        <v>0</v>
      </c>
      <c r="AB200" s="154">
        <f t="shared" si="106"/>
        <v>173</v>
      </c>
      <c r="AC200" s="155">
        <f t="shared" si="107"/>
        <v>176</v>
      </c>
      <c r="AE200" s="66" t="str">
        <f t="shared" si="108"/>
        <v>L</v>
      </c>
      <c r="AF200" s="66">
        <f t="shared" si="94"/>
        <v>4</v>
      </c>
      <c r="AG200" s="66">
        <f t="shared" si="120"/>
        <v>1</v>
      </c>
      <c r="AH200" s="66">
        <f t="shared" si="121"/>
        <v>4</v>
      </c>
      <c r="AI200" s="106">
        <f t="shared" si="123"/>
        <v>1</v>
      </c>
      <c r="AJ200" s="106">
        <f t="shared" si="109"/>
        <v>0</v>
      </c>
      <c r="AK200" s="154">
        <f t="shared" si="110"/>
        <v>351</v>
      </c>
      <c r="AL200" s="155">
        <f t="shared" si="111"/>
        <v>355</v>
      </c>
      <c r="AN200" s="66" t="str">
        <f t="shared" si="112"/>
        <v>L</v>
      </c>
      <c r="AO200" s="66">
        <f t="shared" si="95"/>
        <v>4</v>
      </c>
      <c r="AP200" s="66">
        <f t="shared" si="113"/>
        <v>6</v>
      </c>
      <c r="AQ200" s="66">
        <f t="shared" si="114"/>
        <v>5</v>
      </c>
      <c r="AR200" s="106">
        <f t="shared" si="89"/>
        <v>13</v>
      </c>
      <c r="AS200" s="106">
        <f t="shared" si="115"/>
        <v>0</v>
      </c>
      <c r="AT200" s="154">
        <f t="shared" si="116"/>
        <v>-508</v>
      </c>
    </row>
    <row r="201" spans="1:46">
      <c r="A201" s="3">
        <f t="shared" si="96"/>
        <v>191</v>
      </c>
      <c r="B201" s="9">
        <f>Data!B201</f>
        <v>6</v>
      </c>
      <c r="D201" s="73">
        <f t="shared" si="90"/>
        <v>1</v>
      </c>
      <c r="F201" s="66" t="str">
        <f t="shared" si="97"/>
        <v>W</v>
      </c>
      <c r="G201" s="66">
        <f t="shared" si="91"/>
        <v>1</v>
      </c>
      <c r="H201" s="66">
        <f t="shared" si="98"/>
        <v>7</v>
      </c>
      <c r="I201" s="66">
        <f t="shared" si="124"/>
        <v>1</v>
      </c>
      <c r="J201" s="106">
        <f t="shared" si="92"/>
        <v>21</v>
      </c>
      <c r="K201" s="106">
        <f t="shared" si="125"/>
        <v>78</v>
      </c>
      <c r="L201" s="154">
        <f t="shared" si="126"/>
        <v>317</v>
      </c>
      <c r="N201" s="66" t="str">
        <f t="shared" si="99"/>
        <v>L</v>
      </c>
      <c r="O201" s="66">
        <f t="shared" si="93"/>
        <v>5</v>
      </c>
      <c r="P201" s="66">
        <f t="shared" si="100"/>
        <v>7</v>
      </c>
      <c r="Q201" s="66">
        <f t="shared" si="101"/>
        <v>1</v>
      </c>
      <c r="R201" s="106">
        <f t="shared" si="88"/>
        <v>21</v>
      </c>
      <c r="S201" s="106">
        <f t="shared" si="102"/>
        <v>0</v>
      </c>
      <c r="T201" s="154">
        <f t="shared" si="103"/>
        <v>-325</v>
      </c>
      <c r="V201" s="66" t="str">
        <f t="shared" si="104"/>
        <v>L</v>
      </c>
      <c r="W201" s="66">
        <f t="shared" si="117"/>
        <v>6</v>
      </c>
      <c r="X201" s="66">
        <f t="shared" si="118"/>
        <v>1</v>
      </c>
      <c r="Y201" s="66">
        <f t="shared" si="119"/>
        <v>4</v>
      </c>
      <c r="Z201" s="106">
        <f t="shared" si="122"/>
        <v>1</v>
      </c>
      <c r="AA201" s="106">
        <f t="shared" si="105"/>
        <v>0</v>
      </c>
      <c r="AB201" s="154">
        <f t="shared" si="106"/>
        <v>172</v>
      </c>
      <c r="AC201" s="155">
        <f t="shared" si="107"/>
        <v>176</v>
      </c>
      <c r="AE201" s="66" t="str">
        <f t="shared" si="108"/>
        <v>L</v>
      </c>
      <c r="AF201" s="66">
        <f t="shared" si="94"/>
        <v>1</v>
      </c>
      <c r="AG201" s="66">
        <f t="shared" si="120"/>
        <v>1</v>
      </c>
      <c r="AH201" s="66">
        <f t="shared" si="121"/>
        <v>5</v>
      </c>
      <c r="AI201" s="106">
        <f t="shared" si="123"/>
        <v>1</v>
      </c>
      <c r="AJ201" s="106">
        <f t="shared" si="109"/>
        <v>0</v>
      </c>
      <c r="AK201" s="154">
        <f t="shared" si="110"/>
        <v>350</v>
      </c>
      <c r="AL201" s="155">
        <f t="shared" si="111"/>
        <v>355</v>
      </c>
      <c r="AN201" s="66" t="str">
        <f t="shared" si="112"/>
        <v>L</v>
      </c>
      <c r="AO201" s="66">
        <f t="shared" si="95"/>
        <v>1</v>
      </c>
      <c r="AP201" s="66">
        <f t="shared" si="113"/>
        <v>7</v>
      </c>
      <c r="AQ201" s="66">
        <f t="shared" si="114"/>
        <v>1</v>
      </c>
      <c r="AR201" s="106">
        <f t="shared" si="89"/>
        <v>21</v>
      </c>
      <c r="AS201" s="106">
        <f t="shared" si="115"/>
        <v>0</v>
      </c>
      <c r="AT201" s="154">
        <f t="shared" si="116"/>
        <v>-529</v>
      </c>
    </row>
    <row r="202" spans="1:46">
      <c r="A202" s="3">
        <f t="shared" si="96"/>
        <v>192</v>
      </c>
      <c r="B202" s="9">
        <f>Data!B202</f>
        <v>23</v>
      </c>
      <c r="D202" s="73">
        <f t="shared" si="90"/>
        <v>4</v>
      </c>
      <c r="F202" s="66" t="str">
        <f t="shared" si="97"/>
        <v>L</v>
      </c>
      <c r="G202" s="66">
        <f t="shared" si="91"/>
        <v>1</v>
      </c>
      <c r="H202" s="66">
        <f t="shared" si="98"/>
        <v>7</v>
      </c>
      <c r="I202" s="66">
        <f t="shared" si="124"/>
        <v>2</v>
      </c>
      <c r="J202" s="106">
        <f t="shared" si="92"/>
        <v>21</v>
      </c>
      <c r="K202" s="106">
        <f t="shared" si="125"/>
        <v>0</v>
      </c>
      <c r="L202" s="154">
        <f t="shared" si="126"/>
        <v>296</v>
      </c>
      <c r="N202" s="66" t="str">
        <f t="shared" si="99"/>
        <v>L</v>
      </c>
      <c r="O202" s="66">
        <f t="shared" si="93"/>
        <v>5</v>
      </c>
      <c r="P202" s="66">
        <f t="shared" si="100"/>
        <v>7</v>
      </c>
      <c r="Q202" s="66">
        <f t="shared" si="101"/>
        <v>2</v>
      </c>
      <c r="R202" s="106">
        <f t="shared" si="88"/>
        <v>21</v>
      </c>
      <c r="S202" s="106">
        <f t="shared" si="102"/>
        <v>0</v>
      </c>
      <c r="T202" s="154">
        <f t="shared" si="103"/>
        <v>-346</v>
      </c>
      <c r="V202" s="66" t="str">
        <f t="shared" si="104"/>
        <v>L</v>
      </c>
      <c r="W202" s="66">
        <f t="shared" si="117"/>
        <v>6</v>
      </c>
      <c r="X202" s="66">
        <f t="shared" si="118"/>
        <v>1</v>
      </c>
      <c r="Y202" s="66">
        <f t="shared" si="119"/>
        <v>5</v>
      </c>
      <c r="Z202" s="106">
        <f t="shared" si="122"/>
        <v>1</v>
      </c>
      <c r="AA202" s="106">
        <f t="shared" si="105"/>
        <v>0</v>
      </c>
      <c r="AB202" s="154">
        <f t="shared" si="106"/>
        <v>171</v>
      </c>
      <c r="AC202" s="155">
        <f t="shared" si="107"/>
        <v>176</v>
      </c>
      <c r="AE202" s="66" t="str">
        <f t="shared" si="108"/>
        <v>L</v>
      </c>
      <c r="AF202" s="66">
        <f t="shared" si="94"/>
        <v>4</v>
      </c>
      <c r="AG202" s="66">
        <f t="shared" si="120"/>
        <v>2</v>
      </c>
      <c r="AH202" s="66">
        <f t="shared" si="121"/>
        <v>1</v>
      </c>
      <c r="AI202" s="106">
        <f t="shared" si="123"/>
        <v>2</v>
      </c>
      <c r="AJ202" s="106">
        <f t="shared" si="109"/>
        <v>0</v>
      </c>
      <c r="AK202" s="154">
        <f t="shared" si="110"/>
        <v>348</v>
      </c>
      <c r="AL202" s="155">
        <f t="shared" si="111"/>
        <v>355</v>
      </c>
      <c r="AN202" s="66" t="str">
        <f t="shared" si="112"/>
        <v>L</v>
      </c>
      <c r="AO202" s="66">
        <f t="shared" si="95"/>
        <v>4</v>
      </c>
      <c r="AP202" s="66">
        <f t="shared" si="113"/>
        <v>7</v>
      </c>
      <c r="AQ202" s="66">
        <f t="shared" si="114"/>
        <v>2</v>
      </c>
      <c r="AR202" s="106">
        <f t="shared" si="89"/>
        <v>21</v>
      </c>
      <c r="AS202" s="106">
        <f t="shared" si="115"/>
        <v>0</v>
      </c>
      <c r="AT202" s="154">
        <f t="shared" si="116"/>
        <v>-550</v>
      </c>
    </row>
    <row r="203" spans="1:46">
      <c r="A203" s="3">
        <f t="shared" si="96"/>
        <v>193</v>
      </c>
      <c r="B203" s="9">
        <f>Data!B203</f>
        <v>22</v>
      </c>
      <c r="D203" s="73">
        <f t="shared" si="90"/>
        <v>4</v>
      </c>
      <c r="F203" s="66" t="str">
        <f t="shared" si="97"/>
        <v>L</v>
      </c>
      <c r="G203" s="66">
        <f t="shared" si="91"/>
        <v>1</v>
      </c>
      <c r="H203" s="66">
        <f t="shared" si="98"/>
        <v>7</v>
      </c>
      <c r="I203" s="66">
        <f t="shared" si="124"/>
        <v>3</v>
      </c>
      <c r="J203" s="106">
        <f t="shared" si="92"/>
        <v>21</v>
      </c>
      <c r="K203" s="106">
        <f t="shared" si="125"/>
        <v>0</v>
      </c>
      <c r="L203" s="154">
        <f t="shared" si="126"/>
        <v>275</v>
      </c>
      <c r="N203" s="66" t="str">
        <f t="shared" si="99"/>
        <v>L</v>
      </c>
      <c r="O203" s="66">
        <f t="shared" si="93"/>
        <v>5</v>
      </c>
      <c r="P203" s="66">
        <f t="shared" si="100"/>
        <v>7</v>
      </c>
      <c r="Q203" s="66">
        <f t="shared" si="101"/>
        <v>3</v>
      </c>
      <c r="R203" s="106">
        <f t="shared" ref="R203:R266" si="127">INDEX($AV$11:$AW$25,P203,2)</f>
        <v>21</v>
      </c>
      <c r="S203" s="106">
        <f t="shared" si="102"/>
        <v>0</v>
      </c>
      <c r="T203" s="154">
        <f t="shared" si="103"/>
        <v>-367</v>
      </c>
      <c r="V203" s="66" t="str">
        <f t="shared" si="104"/>
        <v>L</v>
      </c>
      <c r="W203" s="66">
        <f t="shared" si="117"/>
        <v>6</v>
      </c>
      <c r="X203" s="66">
        <f t="shared" si="118"/>
        <v>2</v>
      </c>
      <c r="Y203" s="66">
        <f t="shared" si="119"/>
        <v>1</v>
      </c>
      <c r="Z203" s="106">
        <f t="shared" si="122"/>
        <v>2</v>
      </c>
      <c r="AA203" s="106">
        <f t="shared" si="105"/>
        <v>0</v>
      </c>
      <c r="AB203" s="154">
        <f t="shared" si="106"/>
        <v>169</v>
      </c>
      <c r="AC203" s="155">
        <f t="shared" si="107"/>
        <v>176</v>
      </c>
      <c r="AE203" s="66" t="str">
        <f t="shared" si="108"/>
        <v>W</v>
      </c>
      <c r="AF203" s="66">
        <f t="shared" si="94"/>
        <v>4</v>
      </c>
      <c r="AG203" s="66">
        <f t="shared" si="120"/>
        <v>2</v>
      </c>
      <c r="AH203" s="66">
        <f t="shared" si="121"/>
        <v>2</v>
      </c>
      <c r="AI203" s="106">
        <f t="shared" si="123"/>
        <v>2</v>
      </c>
      <c r="AJ203" s="106">
        <f t="shared" si="109"/>
        <v>12</v>
      </c>
      <c r="AK203" s="154">
        <f t="shared" si="110"/>
        <v>358</v>
      </c>
      <c r="AL203" s="155">
        <f t="shared" si="111"/>
        <v>358</v>
      </c>
      <c r="AN203" s="66" t="str">
        <f t="shared" si="112"/>
        <v>W</v>
      </c>
      <c r="AO203" s="66">
        <f t="shared" si="95"/>
        <v>4</v>
      </c>
      <c r="AP203" s="66">
        <f t="shared" si="113"/>
        <v>7</v>
      </c>
      <c r="AQ203" s="66">
        <f t="shared" si="114"/>
        <v>3</v>
      </c>
      <c r="AR203" s="106">
        <f t="shared" ref="AR203:AR266" si="128">INDEX($AV$11:$AW$25,AP203,2)</f>
        <v>21</v>
      </c>
      <c r="AS203" s="106">
        <f t="shared" si="115"/>
        <v>126</v>
      </c>
      <c r="AT203" s="154">
        <f t="shared" si="116"/>
        <v>-445</v>
      </c>
    </row>
    <row r="204" spans="1:46">
      <c r="A204" s="3">
        <f t="shared" si="96"/>
        <v>194</v>
      </c>
      <c r="B204" s="9">
        <f>Data!B204</f>
        <v>21</v>
      </c>
      <c r="D204" s="73">
        <f t="shared" ref="D204:D267" si="129">IF($B204=0,0,IF(MOD($B204,6)=0,QUOTIENT($B204,6),QUOTIENT($B204,6)+1))</f>
        <v>4</v>
      </c>
      <c r="F204" s="66" t="str">
        <f t="shared" si="97"/>
        <v>L</v>
      </c>
      <c r="G204" s="66">
        <f t="shared" ref="G204:G267" si="130">IF(AND($G$9&lt;&gt;" ",$G$9&gt;0, $G$9 &lt;7),$G$9,1)</f>
        <v>1</v>
      </c>
      <c r="H204" s="66">
        <f t="shared" si="98"/>
        <v>7</v>
      </c>
      <c r="I204" s="66">
        <f t="shared" si="124"/>
        <v>4</v>
      </c>
      <c r="J204" s="106">
        <f t="shared" ref="J204:J267" si="131">INDEX($AV$11:$AW$25,H204,2)</f>
        <v>21</v>
      </c>
      <c r="K204" s="106">
        <f t="shared" si="125"/>
        <v>0</v>
      </c>
      <c r="L204" s="154">
        <f t="shared" si="126"/>
        <v>254</v>
      </c>
      <c r="N204" s="66" t="str">
        <f t="shared" si="99"/>
        <v>L</v>
      </c>
      <c r="O204" s="66">
        <f t="shared" ref="O204:O267" si="132">IF(AND(O203&lt;&gt;6,P203=$P$9,Q203=5),O203+1,IF(AND(O203=6,P203=$P$9,Q203=5),1,O203))</f>
        <v>5</v>
      </c>
      <c r="P204" s="66">
        <f t="shared" si="100"/>
        <v>7</v>
      </c>
      <c r="Q204" s="66">
        <f t="shared" si="101"/>
        <v>4</v>
      </c>
      <c r="R204" s="106">
        <f t="shared" si="127"/>
        <v>21</v>
      </c>
      <c r="S204" s="106">
        <f t="shared" si="102"/>
        <v>0</v>
      </c>
      <c r="T204" s="154">
        <f t="shared" si="103"/>
        <v>-388</v>
      </c>
      <c r="V204" s="66" t="str">
        <f t="shared" si="104"/>
        <v>L</v>
      </c>
      <c r="W204" s="66">
        <f t="shared" si="117"/>
        <v>6</v>
      </c>
      <c r="X204" s="66">
        <f t="shared" si="118"/>
        <v>2</v>
      </c>
      <c r="Y204" s="66">
        <f t="shared" si="119"/>
        <v>2</v>
      </c>
      <c r="Z204" s="106">
        <f t="shared" si="122"/>
        <v>2</v>
      </c>
      <c r="AA204" s="106">
        <f t="shared" si="105"/>
        <v>0</v>
      </c>
      <c r="AB204" s="154">
        <f t="shared" si="106"/>
        <v>167</v>
      </c>
      <c r="AC204" s="155">
        <f t="shared" si="107"/>
        <v>176</v>
      </c>
      <c r="AE204" s="66" t="str">
        <f t="shared" si="108"/>
        <v>W</v>
      </c>
      <c r="AF204" s="66">
        <f t="shared" ref="AF204:AF267" si="133">IF($D204=0,AF203,$D204)</f>
        <v>4</v>
      </c>
      <c r="AG204" s="66">
        <f t="shared" si="120"/>
        <v>1</v>
      </c>
      <c r="AH204" s="66">
        <f t="shared" si="121"/>
        <v>1</v>
      </c>
      <c r="AI204" s="106">
        <f t="shared" si="123"/>
        <v>1</v>
      </c>
      <c r="AJ204" s="106">
        <f t="shared" si="109"/>
        <v>12</v>
      </c>
      <c r="AK204" s="154">
        <f t="shared" si="110"/>
        <v>369</v>
      </c>
      <c r="AL204" s="155">
        <f t="shared" si="111"/>
        <v>369</v>
      </c>
      <c r="AN204" s="66" t="str">
        <f t="shared" si="112"/>
        <v>W</v>
      </c>
      <c r="AO204" s="66">
        <f t="shared" ref="AO204:AO267" si="134">IF($D204=0,AO203,$D204)</f>
        <v>4</v>
      </c>
      <c r="AP204" s="66">
        <f t="shared" si="113"/>
        <v>7</v>
      </c>
      <c r="AQ204" s="66">
        <f t="shared" si="114"/>
        <v>4</v>
      </c>
      <c r="AR204" s="106">
        <f t="shared" si="128"/>
        <v>21</v>
      </c>
      <c r="AS204" s="106">
        <f t="shared" si="115"/>
        <v>126</v>
      </c>
      <c r="AT204" s="154">
        <f t="shared" si="116"/>
        <v>-340</v>
      </c>
    </row>
    <row r="205" spans="1:46">
      <c r="A205" s="3">
        <f t="shared" ref="A205:A268" si="135">A204+1</f>
        <v>195</v>
      </c>
      <c r="B205" s="9">
        <f>Data!B205</f>
        <v>31</v>
      </c>
      <c r="D205" s="73">
        <f t="shared" si="129"/>
        <v>6</v>
      </c>
      <c r="F205" s="66" t="str">
        <f t="shared" ref="F205:F268" si="136">IF($D205=G204,"W","L")</f>
        <v>L</v>
      </c>
      <c r="G205" s="66">
        <f t="shared" si="130"/>
        <v>1</v>
      </c>
      <c r="H205" s="66">
        <f t="shared" ref="H205:H268" si="137">IF(AND(H204=$H$9,I204=5),1,IF(AND(H204&lt;$H$9,I204=5),H204+1,H204))</f>
        <v>7</v>
      </c>
      <c r="I205" s="66">
        <f t="shared" si="124"/>
        <v>5</v>
      </c>
      <c r="J205" s="106">
        <f t="shared" si="131"/>
        <v>21</v>
      </c>
      <c r="K205" s="106">
        <f t="shared" si="125"/>
        <v>0</v>
      </c>
      <c r="L205" s="154">
        <f t="shared" si="126"/>
        <v>233</v>
      </c>
      <c r="N205" s="66" t="str">
        <f t="shared" ref="N205:N268" si="138">IF($D205=O204,"W","L")</f>
        <v>L</v>
      </c>
      <c r="O205" s="66">
        <f t="shared" si="132"/>
        <v>5</v>
      </c>
      <c r="P205" s="66">
        <f t="shared" ref="P205:P268" si="139">IF(AND(P204=$P$9,Q204=5),1,IF(AND(P204&lt;$P$9,Q204=5),P204+1,P204))</f>
        <v>7</v>
      </c>
      <c r="Q205" s="66">
        <f t="shared" ref="Q205:Q268" si="140">IF(Q204&lt;5,Q204+1,1)</f>
        <v>5</v>
      </c>
      <c r="R205" s="106">
        <f t="shared" si="127"/>
        <v>21</v>
      </c>
      <c r="S205" s="106">
        <f t="shared" ref="S205:S268" si="141">IF(N205="W",R204*6,0)</f>
        <v>0</v>
      </c>
      <c r="T205" s="154">
        <f t="shared" ref="T205:T268" si="142">T204-R205+S205</f>
        <v>-409</v>
      </c>
      <c r="V205" s="66" t="str">
        <f t="shared" ref="V205:V268" si="143">IF($D205=W204,"W","L")</f>
        <v>W</v>
      </c>
      <c r="W205" s="66">
        <f t="shared" si="117"/>
        <v>6</v>
      </c>
      <c r="X205" s="66">
        <f t="shared" si="118"/>
        <v>2</v>
      </c>
      <c r="Y205" s="66">
        <f t="shared" si="119"/>
        <v>3</v>
      </c>
      <c r="Z205" s="106">
        <f t="shared" si="122"/>
        <v>2</v>
      </c>
      <c r="AA205" s="106">
        <f t="shared" ref="AA205:AA268" si="144">IF(V205="W",Z204*6,0)</f>
        <v>12</v>
      </c>
      <c r="AB205" s="154">
        <f t="shared" ref="AB205:AB268" si="145">AB204-Z205+AA205</f>
        <v>177</v>
      </c>
      <c r="AC205" s="155">
        <f t="shared" ref="AC205:AC268" si="146">IF(AB205&gt;AC204,AB205,AC204)</f>
        <v>177</v>
      </c>
      <c r="AE205" s="66" t="str">
        <f t="shared" ref="AE205:AE268" si="147">IF($D205=AF204,"W","L")</f>
        <v>L</v>
      </c>
      <c r="AF205" s="66">
        <f t="shared" si="133"/>
        <v>6</v>
      </c>
      <c r="AG205" s="66">
        <f t="shared" si="120"/>
        <v>1</v>
      </c>
      <c r="AH205" s="66">
        <f t="shared" si="121"/>
        <v>1</v>
      </c>
      <c r="AI205" s="106">
        <f t="shared" si="123"/>
        <v>1</v>
      </c>
      <c r="AJ205" s="106">
        <f t="shared" ref="AJ205:AJ268" si="148">IF(AE205="W",AI204*6,0)</f>
        <v>0</v>
      </c>
      <c r="AK205" s="154">
        <f t="shared" ref="AK205:AK268" si="149">AK204-AI205+AJ205</f>
        <v>368</v>
      </c>
      <c r="AL205" s="155">
        <f t="shared" ref="AL205:AL268" si="150">IF(AK205&gt;AL204,AK205,AL204)</f>
        <v>369</v>
      </c>
      <c r="AN205" s="66" t="str">
        <f t="shared" ref="AN205:AN268" si="151">IF($D205=AO204,"W","L")</f>
        <v>L</v>
      </c>
      <c r="AO205" s="66">
        <f t="shared" si="134"/>
        <v>6</v>
      </c>
      <c r="AP205" s="66">
        <f t="shared" ref="AP205:AP268" si="152">IF(AND(AP204=$H$9,AQ204=5),1,IF(AND(AP204&lt;$H$9,AQ204=5),AP204+1,AP204))</f>
        <v>7</v>
      </c>
      <c r="AQ205" s="66">
        <f t="shared" ref="AQ205:AQ268" si="153">IF(AQ204&lt;5,AQ204+1,1)</f>
        <v>5</v>
      </c>
      <c r="AR205" s="106">
        <f t="shared" si="128"/>
        <v>21</v>
      </c>
      <c r="AS205" s="106">
        <f t="shared" ref="AS205:AS268" si="154">IF(AN205="W",AR204*6,0)</f>
        <v>0</v>
      </c>
      <c r="AT205" s="154">
        <f t="shared" ref="AT205:AT268" si="155">AT204-AR205+AS205</f>
        <v>-361</v>
      </c>
    </row>
    <row r="206" spans="1:46">
      <c r="A206" s="3">
        <f t="shared" si="135"/>
        <v>196</v>
      </c>
      <c r="B206" s="9">
        <f>Data!B206</f>
        <v>28</v>
      </c>
      <c r="D206" s="73">
        <f t="shared" si="129"/>
        <v>5</v>
      </c>
      <c r="F206" s="66" t="str">
        <f t="shared" si="136"/>
        <v>L</v>
      </c>
      <c r="G206" s="66">
        <f t="shared" si="130"/>
        <v>1</v>
      </c>
      <c r="H206" s="66">
        <f t="shared" si="137"/>
        <v>8</v>
      </c>
      <c r="I206" s="66">
        <f t="shared" si="124"/>
        <v>1</v>
      </c>
      <c r="J206" s="106">
        <f t="shared" si="131"/>
        <v>34</v>
      </c>
      <c r="K206" s="106">
        <f t="shared" si="125"/>
        <v>0</v>
      </c>
      <c r="L206" s="154">
        <f t="shared" si="126"/>
        <v>199</v>
      </c>
      <c r="N206" s="66" t="str">
        <f t="shared" si="138"/>
        <v>W</v>
      </c>
      <c r="O206" s="66">
        <f t="shared" si="132"/>
        <v>5</v>
      </c>
      <c r="P206" s="66">
        <f t="shared" si="139"/>
        <v>8</v>
      </c>
      <c r="Q206" s="66">
        <f t="shared" si="140"/>
        <v>1</v>
      </c>
      <c r="R206" s="106">
        <f t="shared" si="127"/>
        <v>34</v>
      </c>
      <c r="S206" s="106">
        <f t="shared" si="141"/>
        <v>126</v>
      </c>
      <c r="T206" s="154">
        <f t="shared" si="142"/>
        <v>-317</v>
      </c>
      <c r="V206" s="66" t="str">
        <f t="shared" si="143"/>
        <v>L</v>
      </c>
      <c r="W206" s="66">
        <f t="shared" ref="W206:W269" si="156">IF(AB205&gt;AC204,IF(W205&lt;&gt;6,W205+1,1), IF(AND(W205&lt;&gt;6,X205=$X$9,Y205=5),W205+1,IF(AND(W205=6,X205=$X$9,Y205=5),1,W205)))</f>
        <v>1</v>
      </c>
      <c r="X206" s="66">
        <f t="shared" ref="X206:X269" si="157">IF(AB205&gt;AC204,1,IF(AND(X205=$X$9,Y205=5),1,IF(AND(X205&lt;$X$9,Y205=5),X205+1,X205)))</f>
        <v>1</v>
      </c>
      <c r="Y206" s="66">
        <f t="shared" ref="Y206:Y269" si="158">IF(AB205&gt;AC204,1,IF(Y205&lt;5,Y205+1,1))</f>
        <v>1</v>
      </c>
      <c r="Z206" s="106">
        <f t="shared" si="122"/>
        <v>1</v>
      </c>
      <c r="AA206" s="106">
        <f t="shared" si="144"/>
        <v>0</v>
      </c>
      <c r="AB206" s="154">
        <f t="shared" si="145"/>
        <v>176</v>
      </c>
      <c r="AC206" s="155">
        <f t="shared" si="146"/>
        <v>177</v>
      </c>
      <c r="AE206" s="66" t="str">
        <f t="shared" si="147"/>
        <v>L</v>
      </c>
      <c r="AF206" s="66">
        <f t="shared" si="133"/>
        <v>5</v>
      </c>
      <c r="AG206" s="66">
        <f t="shared" ref="AG206:AG269" si="159">IF(AK205&gt;AL204,1,IF(AND(AG205=$X$9,AH205=5),1,IF(AND(AG205&lt;$X$9,AH205=5),AG205+1,AG205)))</f>
        <v>1</v>
      </c>
      <c r="AH206" s="66">
        <f t="shared" ref="AH206:AH269" si="160">IF(AK205&gt;AL204,1,IF(AH205&lt;5,AH205+1,1))</f>
        <v>2</v>
      </c>
      <c r="AI206" s="106">
        <f t="shared" si="123"/>
        <v>1</v>
      </c>
      <c r="AJ206" s="106">
        <f t="shared" si="148"/>
        <v>0</v>
      </c>
      <c r="AK206" s="154">
        <f t="shared" si="149"/>
        <v>367</v>
      </c>
      <c r="AL206" s="155">
        <f t="shared" si="150"/>
        <v>369</v>
      </c>
      <c r="AN206" s="66" t="str">
        <f t="shared" si="151"/>
        <v>L</v>
      </c>
      <c r="AO206" s="66">
        <f t="shared" si="134"/>
        <v>5</v>
      </c>
      <c r="AP206" s="66">
        <f t="shared" si="152"/>
        <v>8</v>
      </c>
      <c r="AQ206" s="66">
        <f t="shared" si="153"/>
        <v>1</v>
      </c>
      <c r="AR206" s="106">
        <f t="shared" si="128"/>
        <v>34</v>
      </c>
      <c r="AS206" s="106">
        <f t="shared" si="154"/>
        <v>0</v>
      </c>
      <c r="AT206" s="154">
        <f t="shared" si="155"/>
        <v>-395</v>
      </c>
    </row>
    <row r="207" spans="1:46">
      <c r="A207" s="3">
        <f t="shared" si="135"/>
        <v>197</v>
      </c>
      <c r="B207" s="9">
        <f>Data!B207</f>
        <v>7</v>
      </c>
      <c r="D207" s="73">
        <f t="shared" si="129"/>
        <v>2</v>
      </c>
      <c r="F207" s="66" t="str">
        <f t="shared" si="136"/>
        <v>L</v>
      </c>
      <c r="G207" s="66">
        <f t="shared" si="130"/>
        <v>1</v>
      </c>
      <c r="H207" s="66">
        <f t="shared" si="137"/>
        <v>8</v>
      </c>
      <c r="I207" s="66">
        <f t="shared" si="124"/>
        <v>2</v>
      </c>
      <c r="J207" s="106">
        <f t="shared" si="131"/>
        <v>34</v>
      </c>
      <c r="K207" s="106">
        <f t="shared" si="125"/>
        <v>0</v>
      </c>
      <c r="L207" s="154">
        <f t="shared" si="126"/>
        <v>165</v>
      </c>
      <c r="N207" s="66" t="str">
        <f t="shared" si="138"/>
        <v>L</v>
      </c>
      <c r="O207" s="66">
        <f t="shared" si="132"/>
        <v>5</v>
      </c>
      <c r="P207" s="66">
        <f t="shared" si="139"/>
        <v>8</v>
      </c>
      <c r="Q207" s="66">
        <f t="shared" si="140"/>
        <v>2</v>
      </c>
      <c r="R207" s="106">
        <f t="shared" si="127"/>
        <v>34</v>
      </c>
      <c r="S207" s="106">
        <f t="shared" si="141"/>
        <v>0</v>
      </c>
      <c r="T207" s="154">
        <f t="shared" si="142"/>
        <v>-351</v>
      </c>
      <c r="V207" s="66" t="str">
        <f t="shared" si="143"/>
        <v>L</v>
      </c>
      <c r="W207" s="66">
        <f t="shared" si="156"/>
        <v>1</v>
      </c>
      <c r="X207" s="66">
        <f t="shared" si="157"/>
        <v>1</v>
      </c>
      <c r="Y207" s="66">
        <f t="shared" si="158"/>
        <v>2</v>
      </c>
      <c r="Z207" s="106">
        <f t="shared" si="122"/>
        <v>1</v>
      </c>
      <c r="AA207" s="106">
        <f t="shared" si="144"/>
        <v>0</v>
      </c>
      <c r="AB207" s="154">
        <f t="shared" si="145"/>
        <v>175</v>
      </c>
      <c r="AC207" s="155">
        <f t="shared" si="146"/>
        <v>177</v>
      </c>
      <c r="AE207" s="66" t="str">
        <f t="shared" si="147"/>
        <v>L</v>
      </c>
      <c r="AF207" s="66">
        <f t="shared" si="133"/>
        <v>2</v>
      </c>
      <c r="AG207" s="66">
        <f t="shared" si="159"/>
        <v>1</v>
      </c>
      <c r="AH207" s="66">
        <f t="shared" si="160"/>
        <v>3</v>
      </c>
      <c r="AI207" s="106">
        <f t="shared" si="123"/>
        <v>1</v>
      </c>
      <c r="AJ207" s="106">
        <f t="shared" si="148"/>
        <v>0</v>
      </c>
      <c r="AK207" s="154">
        <f t="shared" si="149"/>
        <v>366</v>
      </c>
      <c r="AL207" s="155">
        <f t="shared" si="150"/>
        <v>369</v>
      </c>
      <c r="AN207" s="66" t="str">
        <f t="shared" si="151"/>
        <v>L</v>
      </c>
      <c r="AO207" s="66">
        <f t="shared" si="134"/>
        <v>2</v>
      </c>
      <c r="AP207" s="66">
        <f t="shared" si="152"/>
        <v>8</v>
      </c>
      <c r="AQ207" s="66">
        <f t="shared" si="153"/>
        <v>2</v>
      </c>
      <c r="AR207" s="106">
        <f t="shared" si="128"/>
        <v>34</v>
      </c>
      <c r="AS207" s="106">
        <f t="shared" si="154"/>
        <v>0</v>
      </c>
      <c r="AT207" s="154">
        <f t="shared" si="155"/>
        <v>-429</v>
      </c>
    </row>
    <row r="208" spans="1:46">
      <c r="A208" s="3">
        <f t="shared" si="135"/>
        <v>198</v>
      </c>
      <c r="B208" s="9">
        <f>Data!B208</f>
        <v>6</v>
      </c>
      <c r="D208" s="73">
        <f t="shared" si="129"/>
        <v>1</v>
      </c>
      <c r="F208" s="66" t="str">
        <f t="shared" si="136"/>
        <v>W</v>
      </c>
      <c r="G208" s="66">
        <f t="shared" si="130"/>
        <v>1</v>
      </c>
      <c r="H208" s="66">
        <f t="shared" si="137"/>
        <v>8</v>
      </c>
      <c r="I208" s="66">
        <f t="shared" si="124"/>
        <v>3</v>
      </c>
      <c r="J208" s="106">
        <f t="shared" si="131"/>
        <v>34</v>
      </c>
      <c r="K208" s="106">
        <f t="shared" si="125"/>
        <v>204</v>
      </c>
      <c r="L208" s="154">
        <f t="shared" si="126"/>
        <v>335</v>
      </c>
      <c r="N208" s="66" t="str">
        <f t="shared" si="138"/>
        <v>L</v>
      </c>
      <c r="O208" s="66">
        <f t="shared" si="132"/>
        <v>5</v>
      </c>
      <c r="P208" s="66">
        <f t="shared" si="139"/>
        <v>8</v>
      </c>
      <c r="Q208" s="66">
        <f t="shared" si="140"/>
        <v>3</v>
      </c>
      <c r="R208" s="106">
        <f t="shared" si="127"/>
        <v>34</v>
      </c>
      <c r="S208" s="106">
        <f t="shared" si="141"/>
        <v>0</v>
      </c>
      <c r="T208" s="154">
        <f t="shared" si="142"/>
        <v>-385</v>
      </c>
      <c r="V208" s="66" t="str">
        <f t="shared" si="143"/>
        <v>W</v>
      </c>
      <c r="W208" s="66">
        <f t="shared" si="156"/>
        <v>1</v>
      </c>
      <c r="X208" s="66">
        <f t="shared" si="157"/>
        <v>1</v>
      </c>
      <c r="Y208" s="66">
        <f t="shared" si="158"/>
        <v>3</v>
      </c>
      <c r="Z208" s="106">
        <f t="shared" ref="Z208:Z271" si="161">INDEX($AV$11:$AW$25,X208,2)</f>
        <v>1</v>
      </c>
      <c r="AA208" s="106">
        <f t="shared" si="144"/>
        <v>6</v>
      </c>
      <c r="AB208" s="154">
        <f t="shared" si="145"/>
        <v>180</v>
      </c>
      <c r="AC208" s="155">
        <f t="shared" si="146"/>
        <v>180</v>
      </c>
      <c r="AE208" s="66" t="str">
        <f t="shared" si="147"/>
        <v>L</v>
      </c>
      <c r="AF208" s="66">
        <f t="shared" si="133"/>
        <v>1</v>
      </c>
      <c r="AG208" s="66">
        <f t="shared" si="159"/>
        <v>1</v>
      </c>
      <c r="AH208" s="66">
        <f t="shared" si="160"/>
        <v>4</v>
      </c>
      <c r="AI208" s="106">
        <f t="shared" ref="AI208:AI271" si="162">INDEX($AV$11:$AW$25,AG208,2)</f>
        <v>1</v>
      </c>
      <c r="AJ208" s="106">
        <f t="shared" si="148"/>
        <v>0</v>
      </c>
      <c r="AK208" s="154">
        <f t="shared" si="149"/>
        <v>365</v>
      </c>
      <c r="AL208" s="155">
        <f t="shared" si="150"/>
        <v>369</v>
      </c>
      <c r="AN208" s="66" t="str">
        <f t="shared" si="151"/>
        <v>L</v>
      </c>
      <c r="AO208" s="66">
        <f t="shared" si="134"/>
        <v>1</v>
      </c>
      <c r="AP208" s="66">
        <f t="shared" si="152"/>
        <v>8</v>
      </c>
      <c r="AQ208" s="66">
        <f t="shared" si="153"/>
        <v>3</v>
      </c>
      <c r="AR208" s="106">
        <f t="shared" si="128"/>
        <v>34</v>
      </c>
      <c r="AS208" s="106">
        <f t="shared" si="154"/>
        <v>0</v>
      </c>
      <c r="AT208" s="154">
        <f t="shared" si="155"/>
        <v>-463</v>
      </c>
    </row>
    <row r="209" spans="1:46">
      <c r="A209" s="3">
        <f t="shared" si="135"/>
        <v>199</v>
      </c>
      <c r="B209" s="9">
        <f>Data!B209</f>
        <v>10</v>
      </c>
      <c r="D209" s="73">
        <f t="shared" si="129"/>
        <v>2</v>
      </c>
      <c r="F209" s="66" t="str">
        <f t="shared" si="136"/>
        <v>L</v>
      </c>
      <c r="G209" s="66">
        <f t="shared" si="130"/>
        <v>1</v>
      </c>
      <c r="H209" s="66">
        <f t="shared" si="137"/>
        <v>8</v>
      </c>
      <c r="I209" s="66">
        <f t="shared" si="124"/>
        <v>4</v>
      </c>
      <c r="J209" s="106">
        <f t="shared" si="131"/>
        <v>34</v>
      </c>
      <c r="K209" s="106">
        <f t="shared" si="125"/>
        <v>0</v>
      </c>
      <c r="L209" s="154">
        <f t="shared" si="126"/>
        <v>301</v>
      </c>
      <c r="N209" s="66" t="str">
        <f t="shared" si="138"/>
        <v>L</v>
      </c>
      <c r="O209" s="66">
        <f t="shared" si="132"/>
        <v>5</v>
      </c>
      <c r="P209" s="66">
        <f t="shared" si="139"/>
        <v>8</v>
      </c>
      <c r="Q209" s="66">
        <f t="shared" si="140"/>
        <v>4</v>
      </c>
      <c r="R209" s="106">
        <f t="shared" si="127"/>
        <v>34</v>
      </c>
      <c r="S209" s="106">
        <f t="shared" si="141"/>
        <v>0</v>
      </c>
      <c r="T209" s="154">
        <f t="shared" si="142"/>
        <v>-419</v>
      </c>
      <c r="V209" s="66" t="str">
        <f t="shared" si="143"/>
        <v>L</v>
      </c>
      <c r="W209" s="66">
        <f t="shared" si="156"/>
        <v>2</v>
      </c>
      <c r="X209" s="66">
        <f t="shared" si="157"/>
        <v>1</v>
      </c>
      <c r="Y209" s="66">
        <f t="shared" si="158"/>
        <v>1</v>
      </c>
      <c r="Z209" s="106">
        <f t="shared" si="161"/>
        <v>1</v>
      </c>
      <c r="AA209" s="106">
        <f t="shared" si="144"/>
        <v>0</v>
      </c>
      <c r="AB209" s="154">
        <f t="shared" si="145"/>
        <v>179</v>
      </c>
      <c r="AC209" s="155">
        <f t="shared" si="146"/>
        <v>180</v>
      </c>
      <c r="AE209" s="66" t="str">
        <f t="shared" si="147"/>
        <v>L</v>
      </c>
      <c r="AF209" s="66">
        <f t="shared" si="133"/>
        <v>2</v>
      </c>
      <c r="AG209" s="66">
        <f t="shared" si="159"/>
        <v>1</v>
      </c>
      <c r="AH209" s="66">
        <f t="shared" si="160"/>
        <v>5</v>
      </c>
      <c r="AI209" s="106">
        <f t="shared" si="162"/>
        <v>1</v>
      </c>
      <c r="AJ209" s="106">
        <f t="shared" si="148"/>
        <v>0</v>
      </c>
      <c r="AK209" s="154">
        <f t="shared" si="149"/>
        <v>364</v>
      </c>
      <c r="AL209" s="155">
        <f t="shared" si="150"/>
        <v>369</v>
      </c>
      <c r="AN209" s="66" t="str">
        <f t="shared" si="151"/>
        <v>L</v>
      </c>
      <c r="AO209" s="66">
        <f t="shared" si="134"/>
        <v>2</v>
      </c>
      <c r="AP209" s="66">
        <f t="shared" si="152"/>
        <v>8</v>
      </c>
      <c r="AQ209" s="66">
        <f t="shared" si="153"/>
        <v>4</v>
      </c>
      <c r="AR209" s="106">
        <f t="shared" si="128"/>
        <v>34</v>
      </c>
      <c r="AS209" s="106">
        <f t="shared" si="154"/>
        <v>0</v>
      </c>
      <c r="AT209" s="154">
        <f t="shared" si="155"/>
        <v>-497</v>
      </c>
    </row>
    <row r="210" spans="1:46">
      <c r="A210" s="3">
        <f t="shared" si="135"/>
        <v>200</v>
      </c>
      <c r="B210" s="9">
        <f>Data!B210</f>
        <v>23</v>
      </c>
      <c r="D210" s="73">
        <f t="shared" si="129"/>
        <v>4</v>
      </c>
      <c r="F210" s="66" t="str">
        <f t="shared" si="136"/>
        <v>L</v>
      </c>
      <c r="G210" s="66">
        <f t="shared" si="130"/>
        <v>1</v>
      </c>
      <c r="H210" s="66">
        <f t="shared" si="137"/>
        <v>8</v>
      </c>
      <c r="I210" s="66">
        <f t="shared" si="124"/>
        <v>5</v>
      </c>
      <c r="J210" s="106">
        <f t="shared" si="131"/>
        <v>34</v>
      </c>
      <c r="K210" s="106">
        <f t="shared" si="125"/>
        <v>0</v>
      </c>
      <c r="L210" s="154">
        <f t="shared" si="126"/>
        <v>267</v>
      </c>
      <c r="N210" s="66" t="str">
        <f t="shared" si="138"/>
        <v>L</v>
      </c>
      <c r="O210" s="66">
        <f t="shared" si="132"/>
        <v>5</v>
      </c>
      <c r="P210" s="66">
        <f t="shared" si="139"/>
        <v>8</v>
      </c>
      <c r="Q210" s="66">
        <f t="shared" si="140"/>
        <v>5</v>
      </c>
      <c r="R210" s="106">
        <f t="shared" si="127"/>
        <v>34</v>
      </c>
      <c r="S210" s="106">
        <f t="shared" si="141"/>
        <v>0</v>
      </c>
      <c r="T210" s="154">
        <f t="shared" si="142"/>
        <v>-453</v>
      </c>
      <c r="V210" s="66" t="str">
        <f t="shared" si="143"/>
        <v>L</v>
      </c>
      <c r="W210" s="66">
        <f t="shared" si="156"/>
        <v>2</v>
      </c>
      <c r="X210" s="66">
        <f t="shared" si="157"/>
        <v>1</v>
      </c>
      <c r="Y210" s="66">
        <f t="shared" si="158"/>
        <v>2</v>
      </c>
      <c r="Z210" s="106">
        <f t="shared" si="161"/>
        <v>1</v>
      </c>
      <c r="AA210" s="106">
        <f t="shared" si="144"/>
        <v>0</v>
      </c>
      <c r="AB210" s="154">
        <f t="shared" si="145"/>
        <v>178</v>
      </c>
      <c r="AC210" s="155">
        <f t="shared" si="146"/>
        <v>180</v>
      </c>
      <c r="AE210" s="66" t="str">
        <f t="shared" si="147"/>
        <v>L</v>
      </c>
      <c r="AF210" s="66">
        <f t="shared" si="133"/>
        <v>4</v>
      </c>
      <c r="AG210" s="66">
        <f t="shared" si="159"/>
        <v>2</v>
      </c>
      <c r="AH210" s="66">
        <f t="shared" si="160"/>
        <v>1</v>
      </c>
      <c r="AI210" s="106">
        <f t="shared" si="162"/>
        <v>2</v>
      </c>
      <c r="AJ210" s="106">
        <f t="shared" si="148"/>
        <v>0</v>
      </c>
      <c r="AK210" s="154">
        <f t="shared" si="149"/>
        <v>362</v>
      </c>
      <c r="AL210" s="155">
        <f t="shared" si="150"/>
        <v>369</v>
      </c>
      <c r="AN210" s="66" t="str">
        <f t="shared" si="151"/>
        <v>L</v>
      </c>
      <c r="AO210" s="66">
        <f t="shared" si="134"/>
        <v>4</v>
      </c>
      <c r="AP210" s="66">
        <f t="shared" si="152"/>
        <v>8</v>
      </c>
      <c r="AQ210" s="66">
        <f t="shared" si="153"/>
        <v>5</v>
      </c>
      <c r="AR210" s="106">
        <f t="shared" si="128"/>
        <v>34</v>
      </c>
      <c r="AS210" s="106">
        <f t="shared" si="154"/>
        <v>0</v>
      </c>
      <c r="AT210" s="154">
        <f t="shared" si="155"/>
        <v>-531</v>
      </c>
    </row>
    <row r="211" spans="1:46">
      <c r="A211" s="3">
        <f t="shared" si="135"/>
        <v>201</v>
      </c>
      <c r="B211" s="9">
        <f>Data!B211</f>
        <v>16</v>
      </c>
      <c r="D211" s="73">
        <f t="shared" si="129"/>
        <v>3</v>
      </c>
      <c r="F211" s="66" t="str">
        <f t="shared" si="136"/>
        <v>L</v>
      </c>
      <c r="G211" s="66">
        <f t="shared" si="130"/>
        <v>1</v>
      </c>
      <c r="H211" s="66">
        <f t="shared" si="137"/>
        <v>1</v>
      </c>
      <c r="I211" s="66">
        <f t="shared" si="124"/>
        <v>1</v>
      </c>
      <c r="J211" s="106">
        <f t="shared" si="131"/>
        <v>1</v>
      </c>
      <c r="K211" s="106">
        <f t="shared" si="125"/>
        <v>0</v>
      </c>
      <c r="L211" s="154">
        <f t="shared" si="126"/>
        <v>266</v>
      </c>
      <c r="N211" s="66" t="str">
        <f t="shared" si="138"/>
        <v>L</v>
      </c>
      <c r="O211" s="66">
        <f t="shared" si="132"/>
        <v>6</v>
      </c>
      <c r="P211" s="66">
        <f t="shared" si="139"/>
        <v>1</v>
      </c>
      <c r="Q211" s="66">
        <f t="shared" si="140"/>
        <v>1</v>
      </c>
      <c r="R211" s="106">
        <f t="shared" si="127"/>
        <v>1</v>
      </c>
      <c r="S211" s="106">
        <f t="shared" si="141"/>
        <v>0</v>
      </c>
      <c r="T211" s="154">
        <f t="shared" si="142"/>
        <v>-454</v>
      </c>
      <c r="V211" s="66" t="str">
        <f t="shared" si="143"/>
        <v>L</v>
      </c>
      <c r="W211" s="66">
        <f t="shared" si="156"/>
        <v>2</v>
      </c>
      <c r="X211" s="66">
        <f t="shared" si="157"/>
        <v>1</v>
      </c>
      <c r="Y211" s="66">
        <f t="shared" si="158"/>
        <v>3</v>
      </c>
      <c r="Z211" s="106">
        <f t="shared" si="161"/>
        <v>1</v>
      </c>
      <c r="AA211" s="106">
        <f t="shared" si="144"/>
        <v>0</v>
      </c>
      <c r="AB211" s="154">
        <f t="shared" si="145"/>
        <v>177</v>
      </c>
      <c r="AC211" s="155">
        <f t="shared" si="146"/>
        <v>180</v>
      </c>
      <c r="AE211" s="66" t="str">
        <f t="shared" si="147"/>
        <v>L</v>
      </c>
      <c r="AF211" s="66">
        <f t="shared" si="133"/>
        <v>3</v>
      </c>
      <c r="AG211" s="66">
        <f t="shared" si="159"/>
        <v>2</v>
      </c>
      <c r="AH211" s="66">
        <f t="shared" si="160"/>
        <v>2</v>
      </c>
      <c r="AI211" s="106">
        <f t="shared" si="162"/>
        <v>2</v>
      </c>
      <c r="AJ211" s="106">
        <f t="shared" si="148"/>
        <v>0</v>
      </c>
      <c r="AK211" s="154">
        <f t="shared" si="149"/>
        <v>360</v>
      </c>
      <c r="AL211" s="155">
        <f t="shared" si="150"/>
        <v>369</v>
      </c>
      <c r="AN211" s="66" t="str">
        <f t="shared" si="151"/>
        <v>L</v>
      </c>
      <c r="AO211" s="66">
        <f t="shared" si="134"/>
        <v>3</v>
      </c>
      <c r="AP211" s="66">
        <f t="shared" si="152"/>
        <v>1</v>
      </c>
      <c r="AQ211" s="66">
        <f t="shared" si="153"/>
        <v>1</v>
      </c>
      <c r="AR211" s="106">
        <f t="shared" si="128"/>
        <v>1</v>
      </c>
      <c r="AS211" s="106">
        <f t="shared" si="154"/>
        <v>0</v>
      </c>
      <c r="AT211" s="154">
        <f t="shared" si="155"/>
        <v>-532</v>
      </c>
    </row>
    <row r="212" spans="1:46">
      <c r="A212" s="3">
        <f t="shared" si="135"/>
        <v>202</v>
      </c>
      <c r="B212" s="9">
        <f>Data!B212</f>
        <v>21</v>
      </c>
      <c r="D212" s="73">
        <f t="shared" si="129"/>
        <v>4</v>
      </c>
      <c r="F212" s="66" t="str">
        <f t="shared" si="136"/>
        <v>L</v>
      </c>
      <c r="G212" s="66">
        <f t="shared" si="130"/>
        <v>1</v>
      </c>
      <c r="H212" s="66">
        <f t="shared" si="137"/>
        <v>1</v>
      </c>
      <c r="I212" s="66">
        <f t="shared" si="124"/>
        <v>2</v>
      </c>
      <c r="J212" s="106">
        <f t="shared" si="131"/>
        <v>1</v>
      </c>
      <c r="K212" s="106">
        <f t="shared" si="125"/>
        <v>0</v>
      </c>
      <c r="L212" s="154">
        <f t="shared" si="126"/>
        <v>265</v>
      </c>
      <c r="N212" s="66" t="str">
        <f t="shared" si="138"/>
        <v>L</v>
      </c>
      <c r="O212" s="66">
        <f t="shared" si="132"/>
        <v>6</v>
      </c>
      <c r="P212" s="66">
        <f t="shared" si="139"/>
        <v>1</v>
      </c>
      <c r="Q212" s="66">
        <f t="shared" si="140"/>
        <v>2</v>
      </c>
      <c r="R212" s="106">
        <f t="shared" si="127"/>
        <v>1</v>
      </c>
      <c r="S212" s="106">
        <f t="shared" si="141"/>
        <v>0</v>
      </c>
      <c r="T212" s="154">
        <f t="shared" si="142"/>
        <v>-455</v>
      </c>
      <c r="V212" s="66" t="str">
        <f t="shared" si="143"/>
        <v>L</v>
      </c>
      <c r="W212" s="66">
        <f t="shared" si="156"/>
        <v>2</v>
      </c>
      <c r="X212" s="66">
        <f t="shared" si="157"/>
        <v>1</v>
      </c>
      <c r="Y212" s="66">
        <f t="shared" si="158"/>
        <v>4</v>
      </c>
      <c r="Z212" s="106">
        <f t="shared" si="161"/>
        <v>1</v>
      </c>
      <c r="AA212" s="106">
        <f t="shared" si="144"/>
        <v>0</v>
      </c>
      <c r="AB212" s="154">
        <f t="shared" si="145"/>
        <v>176</v>
      </c>
      <c r="AC212" s="155">
        <f t="shared" si="146"/>
        <v>180</v>
      </c>
      <c r="AE212" s="66" t="str">
        <f t="shared" si="147"/>
        <v>L</v>
      </c>
      <c r="AF212" s="66">
        <f t="shared" si="133"/>
        <v>4</v>
      </c>
      <c r="AG212" s="66">
        <f t="shared" si="159"/>
        <v>2</v>
      </c>
      <c r="AH212" s="66">
        <f t="shared" si="160"/>
        <v>3</v>
      </c>
      <c r="AI212" s="106">
        <f t="shared" si="162"/>
        <v>2</v>
      </c>
      <c r="AJ212" s="106">
        <f t="shared" si="148"/>
        <v>0</v>
      </c>
      <c r="AK212" s="154">
        <f t="shared" si="149"/>
        <v>358</v>
      </c>
      <c r="AL212" s="155">
        <f t="shared" si="150"/>
        <v>369</v>
      </c>
      <c r="AN212" s="66" t="str">
        <f t="shared" si="151"/>
        <v>L</v>
      </c>
      <c r="AO212" s="66">
        <f t="shared" si="134"/>
        <v>4</v>
      </c>
      <c r="AP212" s="66">
        <f t="shared" si="152"/>
        <v>1</v>
      </c>
      <c r="AQ212" s="66">
        <f t="shared" si="153"/>
        <v>2</v>
      </c>
      <c r="AR212" s="106">
        <f t="shared" si="128"/>
        <v>1</v>
      </c>
      <c r="AS212" s="106">
        <f t="shared" si="154"/>
        <v>0</v>
      </c>
      <c r="AT212" s="154">
        <f t="shared" si="155"/>
        <v>-533</v>
      </c>
    </row>
    <row r="213" spans="1:46">
      <c r="A213" s="3">
        <f t="shared" si="135"/>
        <v>203</v>
      </c>
      <c r="B213" s="9">
        <f>Data!B213</f>
        <v>28</v>
      </c>
      <c r="D213" s="73">
        <f t="shared" si="129"/>
        <v>5</v>
      </c>
      <c r="F213" s="66" t="str">
        <f t="shared" si="136"/>
        <v>L</v>
      </c>
      <c r="G213" s="66">
        <f t="shared" si="130"/>
        <v>1</v>
      </c>
      <c r="H213" s="66">
        <f t="shared" si="137"/>
        <v>1</v>
      </c>
      <c r="I213" s="66">
        <f t="shared" si="124"/>
        <v>3</v>
      </c>
      <c r="J213" s="106">
        <f t="shared" si="131"/>
        <v>1</v>
      </c>
      <c r="K213" s="106">
        <f t="shared" si="125"/>
        <v>0</v>
      </c>
      <c r="L213" s="154">
        <f t="shared" si="126"/>
        <v>264</v>
      </c>
      <c r="N213" s="66" t="str">
        <f t="shared" si="138"/>
        <v>L</v>
      </c>
      <c r="O213" s="66">
        <f t="shared" si="132"/>
        <v>6</v>
      </c>
      <c r="P213" s="66">
        <f t="shared" si="139"/>
        <v>1</v>
      </c>
      <c r="Q213" s="66">
        <f t="shared" si="140"/>
        <v>3</v>
      </c>
      <c r="R213" s="106">
        <f t="shared" si="127"/>
        <v>1</v>
      </c>
      <c r="S213" s="106">
        <f t="shared" si="141"/>
        <v>0</v>
      </c>
      <c r="T213" s="154">
        <f t="shared" si="142"/>
        <v>-456</v>
      </c>
      <c r="V213" s="66" t="str">
        <f t="shared" si="143"/>
        <v>L</v>
      </c>
      <c r="W213" s="66">
        <f t="shared" si="156"/>
        <v>2</v>
      </c>
      <c r="X213" s="66">
        <f t="shared" si="157"/>
        <v>1</v>
      </c>
      <c r="Y213" s="66">
        <f t="shared" si="158"/>
        <v>5</v>
      </c>
      <c r="Z213" s="106">
        <f t="shared" si="161"/>
        <v>1</v>
      </c>
      <c r="AA213" s="106">
        <f t="shared" si="144"/>
        <v>0</v>
      </c>
      <c r="AB213" s="154">
        <f t="shared" si="145"/>
        <v>175</v>
      </c>
      <c r="AC213" s="155">
        <f t="shared" si="146"/>
        <v>180</v>
      </c>
      <c r="AE213" s="66" t="str">
        <f t="shared" si="147"/>
        <v>L</v>
      </c>
      <c r="AF213" s="66">
        <f t="shared" si="133"/>
        <v>5</v>
      </c>
      <c r="AG213" s="66">
        <f t="shared" si="159"/>
        <v>2</v>
      </c>
      <c r="AH213" s="66">
        <f t="shared" si="160"/>
        <v>4</v>
      </c>
      <c r="AI213" s="106">
        <f t="shared" si="162"/>
        <v>2</v>
      </c>
      <c r="AJ213" s="106">
        <f t="shared" si="148"/>
        <v>0</v>
      </c>
      <c r="AK213" s="154">
        <f t="shared" si="149"/>
        <v>356</v>
      </c>
      <c r="AL213" s="155">
        <f t="shared" si="150"/>
        <v>369</v>
      </c>
      <c r="AN213" s="66" t="str">
        <f t="shared" si="151"/>
        <v>L</v>
      </c>
      <c r="AO213" s="66">
        <f t="shared" si="134"/>
        <v>5</v>
      </c>
      <c r="AP213" s="66">
        <f t="shared" si="152"/>
        <v>1</v>
      </c>
      <c r="AQ213" s="66">
        <f t="shared" si="153"/>
        <v>3</v>
      </c>
      <c r="AR213" s="106">
        <f t="shared" si="128"/>
        <v>1</v>
      </c>
      <c r="AS213" s="106">
        <f t="shared" si="154"/>
        <v>0</v>
      </c>
      <c r="AT213" s="154">
        <f t="shared" si="155"/>
        <v>-534</v>
      </c>
    </row>
    <row r="214" spans="1:46">
      <c r="A214" s="3">
        <f t="shared" si="135"/>
        <v>204</v>
      </c>
      <c r="B214" s="9">
        <f>Data!B214</f>
        <v>11</v>
      </c>
      <c r="D214" s="73">
        <f t="shared" si="129"/>
        <v>2</v>
      </c>
      <c r="F214" s="66" t="str">
        <f t="shared" si="136"/>
        <v>L</v>
      </c>
      <c r="G214" s="66">
        <f t="shared" si="130"/>
        <v>1</v>
      </c>
      <c r="H214" s="66">
        <f t="shared" si="137"/>
        <v>1</v>
      </c>
      <c r="I214" s="66">
        <f t="shared" si="124"/>
        <v>4</v>
      </c>
      <c r="J214" s="106">
        <f t="shared" si="131"/>
        <v>1</v>
      </c>
      <c r="K214" s="106">
        <f t="shared" si="125"/>
        <v>0</v>
      </c>
      <c r="L214" s="154">
        <f t="shared" si="126"/>
        <v>263</v>
      </c>
      <c r="N214" s="66" t="str">
        <f t="shared" si="138"/>
        <v>L</v>
      </c>
      <c r="O214" s="66">
        <f t="shared" si="132"/>
        <v>6</v>
      </c>
      <c r="P214" s="66">
        <f t="shared" si="139"/>
        <v>1</v>
      </c>
      <c r="Q214" s="66">
        <f t="shared" si="140"/>
        <v>4</v>
      </c>
      <c r="R214" s="106">
        <f t="shared" si="127"/>
        <v>1</v>
      </c>
      <c r="S214" s="106">
        <f t="shared" si="141"/>
        <v>0</v>
      </c>
      <c r="T214" s="154">
        <f t="shared" si="142"/>
        <v>-457</v>
      </c>
      <c r="V214" s="66" t="str">
        <f t="shared" si="143"/>
        <v>W</v>
      </c>
      <c r="W214" s="66">
        <f t="shared" si="156"/>
        <v>2</v>
      </c>
      <c r="X214" s="66">
        <f t="shared" si="157"/>
        <v>2</v>
      </c>
      <c r="Y214" s="66">
        <f t="shared" si="158"/>
        <v>1</v>
      </c>
      <c r="Z214" s="106">
        <f t="shared" si="161"/>
        <v>2</v>
      </c>
      <c r="AA214" s="106">
        <f t="shared" si="144"/>
        <v>6</v>
      </c>
      <c r="AB214" s="154">
        <f t="shared" si="145"/>
        <v>179</v>
      </c>
      <c r="AC214" s="155">
        <f t="shared" si="146"/>
        <v>180</v>
      </c>
      <c r="AE214" s="66" t="str">
        <f t="shared" si="147"/>
        <v>L</v>
      </c>
      <c r="AF214" s="66">
        <f t="shared" si="133"/>
        <v>2</v>
      </c>
      <c r="AG214" s="66">
        <f t="shared" si="159"/>
        <v>2</v>
      </c>
      <c r="AH214" s="66">
        <f t="shared" si="160"/>
        <v>5</v>
      </c>
      <c r="AI214" s="106">
        <f t="shared" si="162"/>
        <v>2</v>
      </c>
      <c r="AJ214" s="106">
        <f t="shared" si="148"/>
        <v>0</v>
      </c>
      <c r="AK214" s="154">
        <f t="shared" si="149"/>
        <v>354</v>
      </c>
      <c r="AL214" s="155">
        <f t="shared" si="150"/>
        <v>369</v>
      </c>
      <c r="AN214" s="66" t="str">
        <f t="shared" si="151"/>
        <v>L</v>
      </c>
      <c r="AO214" s="66">
        <f t="shared" si="134"/>
        <v>2</v>
      </c>
      <c r="AP214" s="66">
        <f t="shared" si="152"/>
        <v>1</v>
      </c>
      <c r="AQ214" s="66">
        <f t="shared" si="153"/>
        <v>4</v>
      </c>
      <c r="AR214" s="106">
        <f t="shared" si="128"/>
        <v>1</v>
      </c>
      <c r="AS214" s="106">
        <f t="shared" si="154"/>
        <v>0</v>
      </c>
      <c r="AT214" s="154">
        <f t="shared" si="155"/>
        <v>-535</v>
      </c>
    </row>
    <row r="215" spans="1:46">
      <c r="A215" s="3">
        <f t="shared" si="135"/>
        <v>205</v>
      </c>
      <c r="B215" s="9">
        <f>Data!B215</f>
        <v>3</v>
      </c>
      <c r="D215" s="73">
        <f t="shared" si="129"/>
        <v>1</v>
      </c>
      <c r="F215" s="66" t="str">
        <f t="shared" si="136"/>
        <v>W</v>
      </c>
      <c r="G215" s="66">
        <f t="shared" si="130"/>
        <v>1</v>
      </c>
      <c r="H215" s="66">
        <f t="shared" si="137"/>
        <v>1</v>
      </c>
      <c r="I215" s="66">
        <f t="shared" si="124"/>
        <v>5</v>
      </c>
      <c r="J215" s="106">
        <f t="shared" si="131"/>
        <v>1</v>
      </c>
      <c r="K215" s="106">
        <f t="shared" si="125"/>
        <v>6</v>
      </c>
      <c r="L215" s="154">
        <f t="shared" si="126"/>
        <v>268</v>
      </c>
      <c r="N215" s="66" t="str">
        <f t="shared" si="138"/>
        <v>L</v>
      </c>
      <c r="O215" s="66">
        <f t="shared" si="132"/>
        <v>6</v>
      </c>
      <c r="P215" s="66">
        <f t="shared" si="139"/>
        <v>1</v>
      </c>
      <c r="Q215" s="66">
        <f t="shared" si="140"/>
        <v>5</v>
      </c>
      <c r="R215" s="106">
        <f t="shared" si="127"/>
        <v>1</v>
      </c>
      <c r="S215" s="106">
        <f t="shared" si="141"/>
        <v>0</v>
      </c>
      <c r="T215" s="154">
        <f t="shared" si="142"/>
        <v>-458</v>
      </c>
      <c r="V215" s="66" t="str">
        <f t="shared" si="143"/>
        <v>L</v>
      </c>
      <c r="W215" s="66">
        <f t="shared" si="156"/>
        <v>2</v>
      </c>
      <c r="X215" s="66">
        <f t="shared" si="157"/>
        <v>2</v>
      </c>
      <c r="Y215" s="66">
        <f t="shared" si="158"/>
        <v>2</v>
      </c>
      <c r="Z215" s="106">
        <f t="shared" si="161"/>
        <v>2</v>
      </c>
      <c r="AA215" s="106">
        <f t="shared" si="144"/>
        <v>0</v>
      </c>
      <c r="AB215" s="154">
        <f t="shared" si="145"/>
        <v>177</v>
      </c>
      <c r="AC215" s="155">
        <f t="shared" si="146"/>
        <v>180</v>
      </c>
      <c r="AE215" s="66" t="str">
        <f t="shared" si="147"/>
        <v>L</v>
      </c>
      <c r="AF215" s="66">
        <f t="shared" si="133"/>
        <v>1</v>
      </c>
      <c r="AG215" s="66">
        <f t="shared" si="159"/>
        <v>3</v>
      </c>
      <c r="AH215" s="66">
        <f t="shared" si="160"/>
        <v>1</v>
      </c>
      <c r="AI215" s="106">
        <f t="shared" si="162"/>
        <v>3</v>
      </c>
      <c r="AJ215" s="106">
        <f t="shared" si="148"/>
        <v>0</v>
      </c>
      <c r="AK215" s="154">
        <f t="shared" si="149"/>
        <v>351</v>
      </c>
      <c r="AL215" s="155">
        <f t="shared" si="150"/>
        <v>369</v>
      </c>
      <c r="AN215" s="66" t="str">
        <f t="shared" si="151"/>
        <v>L</v>
      </c>
      <c r="AO215" s="66">
        <f t="shared" si="134"/>
        <v>1</v>
      </c>
      <c r="AP215" s="66">
        <f t="shared" si="152"/>
        <v>1</v>
      </c>
      <c r="AQ215" s="66">
        <f t="shared" si="153"/>
        <v>5</v>
      </c>
      <c r="AR215" s="106">
        <f t="shared" si="128"/>
        <v>1</v>
      </c>
      <c r="AS215" s="106">
        <f t="shared" si="154"/>
        <v>0</v>
      </c>
      <c r="AT215" s="154">
        <f t="shared" si="155"/>
        <v>-536</v>
      </c>
    </row>
    <row r="216" spans="1:46">
      <c r="A216" s="3">
        <f t="shared" si="135"/>
        <v>206</v>
      </c>
      <c r="B216" s="9">
        <f>Data!B216</f>
        <v>21</v>
      </c>
      <c r="D216" s="73">
        <f t="shared" si="129"/>
        <v>4</v>
      </c>
      <c r="F216" s="66" t="str">
        <f t="shared" si="136"/>
        <v>L</v>
      </c>
      <c r="G216" s="66">
        <f t="shared" si="130"/>
        <v>1</v>
      </c>
      <c r="H216" s="66">
        <f t="shared" si="137"/>
        <v>2</v>
      </c>
      <c r="I216" s="66">
        <f t="shared" si="124"/>
        <v>1</v>
      </c>
      <c r="J216" s="106">
        <f t="shared" si="131"/>
        <v>2</v>
      </c>
      <c r="K216" s="106">
        <f t="shared" si="125"/>
        <v>0</v>
      </c>
      <c r="L216" s="154">
        <f t="shared" si="126"/>
        <v>266</v>
      </c>
      <c r="N216" s="66" t="str">
        <f t="shared" si="138"/>
        <v>L</v>
      </c>
      <c r="O216" s="66">
        <f t="shared" si="132"/>
        <v>6</v>
      </c>
      <c r="P216" s="66">
        <f t="shared" si="139"/>
        <v>2</v>
      </c>
      <c r="Q216" s="66">
        <f t="shared" si="140"/>
        <v>1</v>
      </c>
      <c r="R216" s="106">
        <f t="shared" si="127"/>
        <v>2</v>
      </c>
      <c r="S216" s="106">
        <f t="shared" si="141"/>
        <v>0</v>
      </c>
      <c r="T216" s="154">
        <f t="shared" si="142"/>
        <v>-460</v>
      </c>
      <c r="V216" s="66" t="str">
        <f t="shared" si="143"/>
        <v>L</v>
      </c>
      <c r="W216" s="66">
        <f t="shared" si="156"/>
        <v>2</v>
      </c>
      <c r="X216" s="66">
        <f t="shared" si="157"/>
        <v>2</v>
      </c>
      <c r="Y216" s="66">
        <f t="shared" si="158"/>
        <v>3</v>
      </c>
      <c r="Z216" s="106">
        <f t="shared" si="161"/>
        <v>2</v>
      </c>
      <c r="AA216" s="106">
        <f t="shared" si="144"/>
        <v>0</v>
      </c>
      <c r="AB216" s="154">
        <f t="shared" si="145"/>
        <v>175</v>
      </c>
      <c r="AC216" s="155">
        <f t="shared" si="146"/>
        <v>180</v>
      </c>
      <c r="AE216" s="66" t="str">
        <f t="shared" si="147"/>
        <v>L</v>
      </c>
      <c r="AF216" s="66">
        <f t="shared" si="133"/>
        <v>4</v>
      </c>
      <c r="AG216" s="66">
        <f t="shared" si="159"/>
        <v>3</v>
      </c>
      <c r="AH216" s="66">
        <f t="shared" si="160"/>
        <v>2</v>
      </c>
      <c r="AI216" s="106">
        <f t="shared" si="162"/>
        <v>3</v>
      </c>
      <c r="AJ216" s="106">
        <f t="shared" si="148"/>
        <v>0</v>
      </c>
      <c r="AK216" s="154">
        <f t="shared" si="149"/>
        <v>348</v>
      </c>
      <c r="AL216" s="155">
        <f t="shared" si="150"/>
        <v>369</v>
      </c>
      <c r="AN216" s="66" t="str">
        <f t="shared" si="151"/>
        <v>L</v>
      </c>
      <c r="AO216" s="66">
        <f t="shared" si="134"/>
        <v>4</v>
      </c>
      <c r="AP216" s="66">
        <f t="shared" si="152"/>
        <v>2</v>
      </c>
      <c r="AQ216" s="66">
        <f t="shared" si="153"/>
        <v>1</v>
      </c>
      <c r="AR216" s="106">
        <f t="shared" si="128"/>
        <v>2</v>
      </c>
      <c r="AS216" s="106">
        <f t="shared" si="154"/>
        <v>0</v>
      </c>
      <c r="AT216" s="154">
        <f t="shared" si="155"/>
        <v>-538</v>
      </c>
    </row>
    <row r="217" spans="1:46">
      <c r="A217" s="3">
        <f t="shared" si="135"/>
        <v>207</v>
      </c>
      <c r="B217" s="9">
        <f>Data!B217</f>
        <v>27</v>
      </c>
      <c r="D217" s="73">
        <f t="shared" si="129"/>
        <v>5</v>
      </c>
      <c r="F217" s="66" t="str">
        <f t="shared" si="136"/>
        <v>L</v>
      </c>
      <c r="G217" s="66">
        <f t="shared" si="130"/>
        <v>1</v>
      </c>
      <c r="H217" s="66">
        <f t="shared" si="137"/>
        <v>2</v>
      </c>
      <c r="I217" s="66">
        <f t="shared" si="124"/>
        <v>2</v>
      </c>
      <c r="J217" s="106">
        <f t="shared" si="131"/>
        <v>2</v>
      </c>
      <c r="K217" s="106">
        <f t="shared" si="125"/>
        <v>0</v>
      </c>
      <c r="L217" s="154">
        <f t="shared" si="126"/>
        <v>264</v>
      </c>
      <c r="N217" s="66" t="str">
        <f t="shared" si="138"/>
        <v>L</v>
      </c>
      <c r="O217" s="66">
        <f t="shared" si="132"/>
        <v>6</v>
      </c>
      <c r="P217" s="66">
        <f t="shared" si="139"/>
        <v>2</v>
      </c>
      <c r="Q217" s="66">
        <f t="shared" si="140"/>
        <v>2</v>
      </c>
      <c r="R217" s="106">
        <f t="shared" si="127"/>
        <v>2</v>
      </c>
      <c r="S217" s="106">
        <f t="shared" si="141"/>
        <v>0</v>
      </c>
      <c r="T217" s="154">
        <f t="shared" si="142"/>
        <v>-462</v>
      </c>
      <c r="V217" s="66" t="str">
        <f t="shared" si="143"/>
        <v>L</v>
      </c>
      <c r="W217" s="66">
        <f t="shared" si="156"/>
        <v>2</v>
      </c>
      <c r="X217" s="66">
        <f t="shared" si="157"/>
        <v>2</v>
      </c>
      <c r="Y217" s="66">
        <f t="shared" si="158"/>
        <v>4</v>
      </c>
      <c r="Z217" s="106">
        <f t="shared" si="161"/>
        <v>2</v>
      </c>
      <c r="AA217" s="106">
        <f t="shared" si="144"/>
        <v>0</v>
      </c>
      <c r="AB217" s="154">
        <f t="shared" si="145"/>
        <v>173</v>
      </c>
      <c r="AC217" s="155">
        <f t="shared" si="146"/>
        <v>180</v>
      </c>
      <c r="AE217" s="66" t="str">
        <f t="shared" si="147"/>
        <v>L</v>
      </c>
      <c r="AF217" s="66">
        <f t="shared" si="133"/>
        <v>5</v>
      </c>
      <c r="AG217" s="66">
        <f t="shared" si="159"/>
        <v>3</v>
      </c>
      <c r="AH217" s="66">
        <f t="shared" si="160"/>
        <v>3</v>
      </c>
      <c r="AI217" s="106">
        <f t="shared" si="162"/>
        <v>3</v>
      </c>
      <c r="AJ217" s="106">
        <f t="shared" si="148"/>
        <v>0</v>
      </c>
      <c r="AK217" s="154">
        <f t="shared" si="149"/>
        <v>345</v>
      </c>
      <c r="AL217" s="155">
        <f t="shared" si="150"/>
        <v>369</v>
      </c>
      <c r="AN217" s="66" t="str">
        <f t="shared" si="151"/>
        <v>L</v>
      </c>
      <c r="AO217" s="66">
        <f t="shared" si="134"/>
        <v>5</v>
      </c>
      <c r="AP217" s="66">
        <f t="shared" si="152"/>
        <v>2</v>
      </c>
      <c r="AQ217" s="66">
        <f t="shared" si="153"/>
        <v>2</v>
      </c>
      <c r="AR217" s="106">
        <f t="shared" si="128"/>
        <v>2</v>
      </c>
      <c r="AS217" s="106">
        <f t="shared" si="154"/>
        <v>0</v>
      </c>
      <c r="AT217" s="154">
        <f t="shared" si="155"/>
        <v>-540</v>
      </c>
    </row>
    <row r="218" spans="1:46">
      <c r="A218" s="3">
        <f t="shared" si="135"/>
        <v>208</v>
      </c>
      <c r="B218" s="9">
        <f>Data!B218</f>
        <v>18</v>
      </c>
      <c r="D218" s="73">
        <f t="shared" si="129"/>
        <v>3</v>
      </c>
      <c r="F218" s="66" t="str">
        <f t="shared" si="136"/>
        <v>L</v>
      </c>
      <c r="G218" s="66">
        <f t="shared" si="130"/>
        <v>1</v>
      </c>
      <c r="H218" s="66">
        <f t="shared" si="137"/>
        <v>2</v>
      </c>
      <c r="I218" s="66">
        <f t="shared" ref="I218:I281" si="163">IF(I217&lt;5,I217+1,1)</f>
        <v>3</v>
      </c>
      <c r="J218" s="106">
        <f t="shared" si="131"/>
        <v>2</v>
      </c>
      <c r="K218" s="106">
        <f t="shared" ref="K218:K281" si="164">IF(F218="W",J217*6,0)</f>
        <v>0</v>
      </c>
      <c r="L218" s="154">
        <f t="shared" ref="L218:L281" si="165">L217-J218+K218</f>
        <v>262</v>
      </c>
      <c r="N218" s="66" t="str">
        <f t="shared" si="138"/>
        <v>L</v>
      </c>
      <c r="O218" s="66">
        <f t="shared" si="132"/>
        <v>6</v>
      </c>
      <c r="P218" s="66">
        <f t="shared" si="139"/>
        <v>2</v>
      </c>
      <c r="Q218" s="66">
        <f t="shared" si="140"/>
        <v>3</v>
      </c>
      <c r="R218" s="106">
        <f t="shared" si="127"/>
        <v>2</v>
      </c>
      <c r="S218" s="106">
        <f t="shared" si="141"/>
        <v>0</v>
      </c>
      <c r="T218" s="154">
        <f t="shared" si="142"/>
        <v>-464</v>
      </c>
      <c r="V218" s="66" t="str">
        <f t="shared" si="143"/>
        <v>L</v>
      </c>
      <c r="W218" s="66">
        <f t="shared" si="156"/>
        <v>2</v>
      </c>
      <c r="X218" s="66">
        <f t="shared" si="157"/>
        <v>2</v>
      </c>
      <c r="Y218" s="66">
        <f t="shared" si="158"/>
        <v>5</v>
      </c>
      <c r="Z218" s="106">
        <f t="shared" si="161"/>
        <v>2</v>
      </c>
      <c r="AA218" s="106">
        <f t="shared" si="144"/>
        <v>0</v>
      </c>
      <c r="AB218" s="154">
        <f t="shared" si="145"/>
        <v>171</v>
      </c>
      <c r="AC218" s="155">
        <f t="shared" si="146"/>
        <v>180</v>
      </c>
      <c r="AE218" s="66" t="str">
        <f t="shared" si="147"/>
        <v>L</v>
      </c>
      <c r="AF218" s="66">
        <f t="shared" si="133"/>
        <v>3</v>
      </c>
      <c r="AG218" s="66">
        <f t="shared" si="159"/>
        <v>3</v>
      </c>
      <c r="AH218" s="66">
        <f t="shared" si="160"/>
        <v>4</v>
      </c>
      <c r="AI218" s="106">
        <f t="shared" si="162"/>
        <v>3</v>
      </c>
      <c r="AJ218" s="106">
        <f t="shared" si="148"/>
        <v>0</v>
      </c>
      <c r="AK218" s="154">
        <f t="shared" si="149"/>
        <v>342</v>
      </c>
      <c r="AL218" s="155">
        <f t="shared" si="150"/>
        <v>369</v>
      </c>
      <c r="AN218" s="66" t="str">
        <f t="shared" si="151"/>
        <v>L</v>
      </c>
      <c r="AO218" s="66">
        <f t="shared" si="134"/>
        <v>3</v>
      </c>
      <c r="AP218" s="66">
        <f t="shared" si="152"/>
        <v>2</v>
      </c>
      <c r="AQ218" s="66">
        <f t="shared" si="153"/>
        <v>3</v>
      </c>
      <c r="AR218" s="106">
        <f t="shared" si="128"/>
        <v>2</v>
      </c>
      <c r="AS218" s="106">
        <f t="shared" si="154"/>
        <v>0</v>
      </c>
      <c r="AT218" s="154">
        <f t="shared" si="155"/>
        <v>-542</v>
      </c>
    </row>
    <row r="219" spans="1:46">
      <c r="A219" s="3">
        <f t="shared" si="135"/>
        <v>209</v>
      </c>
      <c r="B219" s="9">
        <f>Data!B219</f>
        <v>31</v>
      </c>
      <c r="D219" s="73">
        <f t="shared" si="129"/>
        <v>6</v>
      </c>
      <c r="F219" s="66" t="str">
        <f t="shared" si="136"/>
        <v>L</v>
      </c>
      <c r="G219" s="66">
        <f t="shared" si="130"/>
        <v>1</v>
      </c>
      <c r="H219" s="66">
        <f t="shared" si="137"/>
        <v>2</v>
      </c>
      <c r="I219" s="66">
        <f t="shared" si="163"/>
        <v>4</v>
      </c>
      <c r="J219" s="106">
        <f t="shared" si="131"/>
        <v>2</v>
      </c>
      <c r="K219" s="106">
        <f t="shared" si="164"/>
        <v>0</v>
      </c>
      <c r="L219" s="154">
        <f t="shared" si="165"/>
        <v>260</v>
      </c>
      <c r="N219" s="66" t="str">
        <f t="shared" si="138"/>
        <v>W</v>
      </c>
      <c r="O219" s="66">
        <f t="shared" si="132"/>
        <v>6</v>
      </c>
      <c r="P219" s="66">
        <f t="shared" si="139"/>
        <v>2</v>
      </c>
      <c r="Q219" s="66">
        <f t="shared" si="140"/>
        <v>4</v>
      </c>
      <c r="R219" s="106">
        <f t="shared" si="127"/>
        <v>2</v>
      </c>
      <c r="S219" s="106">
        <f t="shared" si="141"/>
        <v>12</v>
      </c>
      <c r="T219" s="154">
        <f t="shared" si="142"/>
        <v>-454</v>
      </c>
      <c r="V219" s="66" t="str">
        <f t="shared" si="143"/>
        <v>L</v>
      </c>
      <c r="W219" s="66">
        <f t="shared" si="156"/>
        <v>2</v>
      </c>
      <c r="X219" s="66">
        <f t="shared" si="157"/>
        <v>3</v>
      </c>
      <c r="Y219" s="66">
        <f t="shared" si="158"/>
        <v>1</v>
      </c>
      <c r="Z219" s="106">
        <f t="shared" si="161"/>
        <v>3</v>
      </c>
      <c r="AA219" s="106">
        <f t="shared" si="144"/>
        <v>0</v>
      </c>
      <c r="AB219" s="154">
        <f t="shared" si="145"/>
        <v>168</v>
      </c>
      <c r="AC219" s="155">
        <f t="shared" si="146"/>
        <v>180</v>
      </c>
      <c r="AE219" s="66" t="str">
        <f t="shared" si="147"/>
        <v>L</v>
      </c>
      <c r="AF219" s="66">
        <f t="shared" si="133"/>
        <v>6</v>
      </c>
      <c r="AG219" s="66">
        <f t="shared" si="159"/>
        <v>3</v>
      </c>
      <c r="AH219" s="66">
        <f t="shared" si="160"/>
        <v>5</v>
      </c>
      <c r="AI219" s="106">
        <f t="shared" si="162"/>
        <v>3</v>
      </c>
      <c r="AJ219" s="106">
        <f t="shared" si="148"/>
        <v>0</v>
      </c>
      <c r="AK219" s="154">
        <f t="shared" si="149"/>
        <v>339</v>
      </c>
      <c r="AL219" s="155">
        <f t="shared" si="150"/>
        <v>369</v>
      </c>
      <c r="AN219" s="66" t="str">
        <f t="shared" si="151"/>
        <v>L</v>
      </c>
      <c r="AO219" s="66">
        <f t="shared" si="134"/>
        <v>6</v>
      </c>
      <c r="AP219" s="66">
        <f t="shared" si="152"/>
        <v>2</v>
      </c>
      <c r="AQ219" s="66">
        <f t="shared" si="153"/>
        <v>4</v>
      </c>
      <c r="AR219" s="106">
        <f t="shared" si="128"/>
        <v>2</v>
      </c>
      <c r="AS219" s="106">
        <f t="shared" si="154"/>
        <v>0</v>
      </c>
      <c r="AT219" s="154">
        <f t="shared" si="155"/>
        <v>-544</v>
      </c>
    </row>
    <row r="220" spans="1:46">
      <c r="A220" s="3">
        <f t="shared" si="135"/>
        <v>210</v>
      </c>
      <c r="B220" s="9">
        <f>Data!B220</f>
        <v>26</v>
      </c>
      <c r="D220" s="73">
        <f t="shared" si="129"/>
        <v>5</v>
      </c>
      <c r="F220" s="66" t="str">
        <f t="shared" si="136"/>
        <v>L</v>
      </c>
      <c r="G220" s="66">
        <f t="shared" si="130"/>
        <v>1</v>
      </c>
      <c r="H220" s="66">
        <f t="shared" si="137"/>
        <v>2</v>
      </c>
      <c r="I220" s="66">
        <f t="shared" si="163"/>
        <v>5</v>
      </c>
      <c r="J220" s="106">
        <f t="shared" si="131"/>
        <v>2</v>
      </c>
      <c r="K220" s="106">
        <f t="shared" si="164"/>
        <v>0</v>
      </c>
      <c r="L220" s="154">
        <f t="shared" si="165"/>
        <v>258</v>
      </c>
      <c r="N220" s="66" t="str">
        <f t="shared" si="138"/>
        <v>L</v>
      </c>
      <c r="O220" s="66">
        <f t="shared" si="132"/>
        <v>6</v>
      </c>
      <c r="P220" s="66">
        <f t="shared" si="139"/>
        <v>2</v>
      </c>
      <c r="Q220" s="66">
        <f t="shared" si="140"/>
        <v>5</v>
      </c>
      <c r="R220" s="106">
        <f t="shared" si="127"/>
        <v>2</v>
      </c>
      <c r="S220" s="106">
        <f t="shared" si="141"/>
        <v>0</v>
      </c>
      <c r="T220" s="154">
        <f t="shared" si="142"/>
        <v>-456</v>
      </c>
      <c r="V220" s="66" t="str">
        <f t="shared" si="143"/>
        <v>L</v>
      </c>
      <c r="W220" s="66">
        <f t="shared" si="156"/>
        <v>2</v>
      </c>
      <c r="X220" s="66">
        <f t="shared" si="157"/>
        <v>3</v>
      </c>
      <c r="Y220" s="66">
        <f t="shared" si="158"/>
        <v>2</v>
      </c>
      <c r="Z220" s="106">
        <f t="shared" si="161"/>
        <v>3</v>
      </c>
      <c r="AA220" s="106">
        <f t="shared" si="144"/>
        <v>0</v>
      </c>
      <c r="AB220" s="154">
        <f t="shared" si="145"/>
        <v>165</v>
      </c>
      <c r="AC220" s="155">
        <f t="shared" si="146"/>
        <v>180</v>
      </c>
      <c r="AE220" s="66" t="str">
        <f t="shared" si="147"/>
        <v>L</v>
      </c>
      <c r="AF220" s="66">
        <f t="shared" si="133"/>
        <v>5</v>
      </c>
      <c r="AG220" s="66">
        <f t="shared" si="159"/>
        <v>4</v>
      </c>
      <c r="AH220" s="66">
        <f t="shared" si="160"/>
        <v>1</v>
      </c>
      <c r="AI220" s="106">
        <f t="shared" si="162"/>
        <v>5</v>
      </c>
      <c r="AJ220" s="106">
        <f t="shared" si="148"/>
        <v>0</v>
      </c>
      <c r="AK220" s="154">
        <f t="shared" si="149"/>
        <v>334</v>
      </c>
      <c r="AL220" s="155">
        <f t="shared" si="150"/>
        <v>369</v>
      </c>
      <c r="AN220" s="66" t="str">
        <f t="shared" si="151"/>
        <v>L</v>
      </c>
      <c r="AO220" s="66">
        <f t="shared" si="134"/>
        <v>5</v>
      </c>
      <c r="AP220" s="66">
        <f t="shared" si="152"/>
        <v>2</v>
      </c>
      <c r="AQ220" s="66">
        <f t="shared" si="153"/>
        <v>5</v>
      </c>
      <c r="AR220" s="106">
        <f t="shared" si="128"/>
        <v>2</v>
      </c>
      <c r="AS220" s="106">
        <f t="shared" si="154"/>
        <v>0</v>
      </c>
      <c r="AT220" s="154">
        <f t="shared" si="155"/>
        <v>-546</v>
      </c>
    </row>
    <row r="221" spans="1:46">
      <c r="A221" s="3">
        <f t="shared" si="135"/>
        <v>211</v>
      </c>
      <c r="B221" s="9">
        <f>Data!B221</f>
        <v>29</v>
      </c>
      <c r="D221" s="73">
        <f t="shared" si="129"/>
        <v>5</v>
      </c>
      <c r="F221" s="66" t="str">
        <f t="shared" si="136"/>
        <v>L</v>
      </c>
      <c r="G221" s="66">
        <f t="shared" si="130"/>
        <v>1</v>
      </c>
      <c r="H221" s="66">
        <f t="shared" si="137"/>
        <v>3</v>
      </c>
      <c r="I221" s="66">
        <f t="shared" si="163"/>
        <v>1</v>
      </c>
      <c r="J221" s="106">
        <f t="shared" si="131"/>
        <v>3</v>
      </c>
      <c r="K221" s="106">
        <f t="shared" si="164"/>
        <v>0</v>
      </c>
      <c r="L221" s="154">
        <f t="shared" si="165"/>
        <v>255</v>
      </c>
      <c r="N221" s="66" t="str">
        <f t="shared" si="138"/>
        <v>L</v>
      </c>
      <c r="O221" s="66">
        <f t="shared" si="132"/>
        <v>6</v>
      </c>
      <c r="P221" s="66">
        <f t="shared" si="139"/>
        <v>3</v>
      </c>
      <c r="Q221" s="66">
        <f t="shared" si="140"/>
        <v>1</v>
      </c>
      <c r="R221" s="106">
        <f t="shared" si="127"/>
        <v>3</v>
      </c>
      <c r="S221" s="106">
        <f t="shared" si="141"/>
        <v>0</v>
      </c>
      <c r="T221" s="154">
        <f t="shared" si="142"/>
        <v>-459</v>
      </c>
      <c r="V221" s="66" t="str">
        <f t="shared" si="143"/>
        <v>L</v>
      </c>
      <c r="W221" s="66">
        <f t="shared" si="156"/>
        <v>2</v>
      </c>
      <c r="X221" s="66">
        <f t="shared" si="157"/>
        <v>3</v>
      </c>
      <c r="Y221" s="66">
        <f t="shared" si="158"/>
        <v>3</v>
      </c>
      <c r="Z221" s="106">
        <f t="shared" si="161"/>
        <v>3</v>
      </c>
      <c r="AA221" s="106">
        <f t="shared" si="144"/>
        <v>0</v>
      </c>
      <c r="AB221" s="154">
        <f t="shared" si="145"/>
        <v>162</v>
      </c>
      <c r="AC221" s="155">
        <f t="shared" si="146"/>
        <v>180</v>
      </c>
      <c r="AE221" s="66" t="str">
        <f t="shared" si="147"/>
        <v>W</v>
      </c>
      <c r="AF221" s="66">
        <f t="shared" si="133"/>
        <v>5</v>
      </c>
      <c r="AG221" s="66">
        <f t="shared" si="159"/>
        <v>4</v>
      </c>
      <c r="AH221" s="66">
        <f t="shared" si="160"/>
        <v>2</v>
      </c>
      <c r="AI221" s="106">
        <f t="shared" si="162"/>
        <v>5</v>
      </c>
      <c r="AJ221" s="106">
        <f t="shared" si="148"/>
        <v>30</v>
      </c>
      <c r="AK221" s="154">
        <f t="shared" si="149"/>
        <v>359</v>
      </c>
      <c r="AL221" s="155">
        <f t="shared" si="150"/>
        <v>369</v>
      </c>
      <c r="AN221" s="66" t="str">
        <f t="shared" si="151"/>
        <v>W</v>
      </c>
      <c r="AO221" s="66">
        <f t="shared" si="134"/>
        <v>5</v>
      </c>
      <c r="AP221" s="66">
        <f t="shared" si="152"/>
        <v>3</v>
      </c>
      <c r="AQ221" s="66">
        <f t="shared" si="153"/>
        <v>1</v>
      </c>
      <c r="AR221" s="106">
        <f t="shared" si="128"/>
        <v>3</v>
      </c>
      <c r="AS221" s="106">
        <f t="shared" si="154"/>
        <v>12</v>
      </c>
      <c r="AT221" s="154">
        <f t="shared" si="155"/>
        <v>-537</v>
      </c>
    </row>
    <row r="222" spans="1:46">
      <c r="A222" s="3">
        <f t="shared" si="135"/>
        <v>212</v>
      </c>
      <c r="B222" s="9">
        <f>Data!B222</f>
        <v>26</v>
      </c>
      <c r="D222" s="73">
        <f t="shared" si="129"/>
        <v>5</v>
      </c>
      <c r="F222" s="66" t="str">
        <f t="shared" si="136"/>
        <v>L</v>
      </c>
      <c r="G222" s="66">
        <f t="shared" si="130"/>
        <v>1</v>
      </c>
      <c r="H222" s="66">
        <f t="shared" si="137"/>
        <v>3</v>
      </c>
      <c r="I222" s="66">
        <f t="shared" si="163"/>
        <v>2</v>
      </c>
      <c r="J222" s="106">
        <f t="shared" si="131"/>
        <v>3</v>
      </c>
      <c r="K222" s="106">
        <f t="shared" si="164"/>
        <v>0</v>
      </c>
      <c r="L222" s="154">
        <f t="shared" si="165"/>
        <v>252</v>
      </c>
      <c r="N222" s="66" t="str">
        <f t="shared" si="138"/>
        <v>L</v>
      </c>
      <c r="O222" s="66">
        <f t="shared" si="132"/>
        <v>6</v>
      </c>
      <c r="P222" s="66">
        <f t="shared" si="139"/>
        <v>3</v>
      </c>
      <c r="Q222" s="66">
        <f t="shared" si="140"/>
        <v>2</v>
      </c>
      <c r="R222" s="106">
        <f t="shared" si="127"/>
        <v>3</v>
      </c>
      <c r="S222" s="106">
        <f t="shared" si="141"/>
        <v>0</v>
      </c>
      <c r="T222" s="154">
        <f t="shared" si="142"/>
        <v>-462</v>
      </c>
      <c r="V222" s="66" t="str">
        <f t="shared" si="143"/>
        <v>L</v>
      </c>
      <c r="W222" s="66">
        <f t="shared" si="156"/>
        <v>2</v>
      </c>
      <c r="X222" s="66">
        <f t="shared" si="157"/>
        <v>3</v>
      </c>
      <c r="Y222" s="66">
        <f t="shared" si="158"/>
        <v>4</v>
      </c>
      <c r="Z222" s="106">
        <f t="shared" si="161"/>
        <v>3</v>
      </c>
      <c r="AA222" s="106">
        <f t="shared" si="144"/>
        <v>0</v>
      </c>
      <c r="AB222" s="154">
        <f t="shared" si="145"/>
        <v>159</v>
      </c>
      <c r="AC222" s="155">
        <f t="shared" si="146"/>
        <v>180</v>
      </c>
      <c r="AE222" s="66" t="str">
        <f t="shared" si="147"/>
        <v>W</v>
      </c>
      <c r="AF222" s="66">
        <f t="shared" si="133"/>
        <v>5</v>
      </c>
      <c r="AG222" s="66">
        <f t="shared" si="159"/>
        <v>4</v>
      </c>
      <c r="AH222" s="66">
        <f t="shared" si="160"/>
        <v>3</v>
      </c>
      <c r="AI222" s="106">
        <f t="shared" si="162"/>
        <v>5</v>
      </c>
      <c r="AJ222" s="106">
        <f t="shared" si="148"/>
        <v>30</v>
      </c>
      <c r="AK222" s="154">
        <f t="shared" si="149"/>
        <v>384</v>
      </c>
      <c r="AL222" s="155">
        <f t="shared" si="150"/>
        <v>384</v>
      </c>
      <c r="AN222" s="66" t="str">
        <f t="shared" si="151"/>
        <v>W</v>
      </c>
      <c r="AO222" s="66">
        <f t="shared" si="134"/>
        <v>5</v>
      </c>
      <c r="AP222" s="66">
        <f t="shared" si="152"/>
        <v>3</v>
      </c>
      <c r="AQ222" s="66">
        <f t="shared" si="153"/>
        <v>2</v>
      </c>
      <c r="AR222" s="106">
        <f t="shared" si="128"/>
        <v>3</v>
      </c>
      <c r="AS222" s="106">
        <f t="shared" si="154"/>
        <v>18</v>
      </c>
      <c r="AT222" s="154">
        <f t="shared" si="155"/>
        <v>-522</v>
      </c>
    </row>
    <row r="223" spans="1:46">
      <c r="A223" s="3">
        <f t="shared" si="135"/>
        <v>213</v>
      </c>
      <c r="B223" s="9">
        <f>Data!B223</f>
        <v>29</v>
      </c>
      <c r="D223" s="73">
        <f t="shared" si="129"/>
        <v>5</v>
      </c>
      <c r="F223" s="66" t="str">
        <f t="shared" si="136"/>
        <v>L</v>
      </c>
      <c r="G223" s="66">
        <f t="shared" si="130"/>
        <v>1</v>
      </c>
      <c r="H223" s="66">
        <f t="shared" si="137"/>
        <v>3</v>
      </c>
      <c r="I223" s="66">
        <f t="shared" si="163"/>
        <v>3</v>
      </c>
      <c r="J223" s="106">
        <f t="shared" si="131"/>
        <v>3</v>
      </c>
      <c r="K223" s="106">
        <f t="shared" si="164"/>
        <v>0</v>
      </c>
      <c r="L223" s="154">
        <f t="shared" si="165"/>
        <v>249</v>
      </c>
      <c r="N223" s="66" t="str">
        <f t="shared" si="138"/>
        <v>L</v>
      </c>
      <c r="O223" s="66">
        <f t="shared" si="132"/>
        <v>6</v>
      </c>
      <c r="P223" s="66">
        <f t="shared" si="139"/>
        <v>3</v>
      </c>
      <c r="Q223" s="66">
        <f t="shared" si="140"/>
        <v>3</v>
      </c>
      <c r="R223" s="106">
        <f t="shared" si="127"/>
        <v>3</v>
      </c>
      <c r="S223" s="106">
        <f t="shared" si="141"/>
        <v>0</v>
      </c>
      <c r="T223" s="154">
        <f t="shared" si="142"/>
        <v>-465</v>
      </c>
      <c r="V223" s="66" t="str">
        <f t="shared" si="143"/>
        <v>L</v>
      </c>
      <c r="W223" s="66">
        <f t="shared" si="156"/>
        <v>2</v>
      </c>
      <c r="X223" s="66">
        <f t="shared" si="157"/>
        <v>3</v>
      </c>
      <c r="Y223" s="66">
        <f t="shared" si="158"/>
        <v>5</v>
      </c>
      <c r="Z223" s="106">
        <f t="shared" si="161"/>
        <v>3</v>
      </c>
      <c r="AA223" s="106">
        <f t="shared" si="144"/>
        <v>0</v>
      </c>
      <c r="AB223" s="154">
        <f t="shared" si="145"/>
        <v>156</v>
      </c>
      <c r="AC223" s="155">
        <f t="shared" si="146"/>
        <v>180</v>
      </c>
      <c r="AE223" s="66" t="str">
        <f t="shared" si="147"/>
        <v>W</v>
      </c>
      <c r="AF223" s="66">
        <f t="shared" si="133"/>
        <v>5</v>
      </c>
      <c r="AG223" s="66">
        <f t="shared" si="159"/>
        <v>1</v>
      </c>
      <c r="AH223" s="66">
        <f t="shared" si="160"/>
        <v>1</v>
      </c>
      <c r="AI223" s="106">
        <f t="shared" si="162"/>
        <v>1</v>
      </c>
      <c r="AJ223" s="106">
        <f t="shared" si="148"/>
        <v>30</v>
      </c>
      <c r="AK223" s="154">
        <f t="shared" si="149"/>
        <v>413</v>
      </c>
      <c r="AL223" s="155">
        <f t="shared" si="150"/>
        <v>413</v>
      </c>
      <c r="AN223" s="66" t="str">
        <f t="shared" si="151"/>
        <v>W</v>
      </c>
      <c r="AO223" s="66">
        <f t="shared" si="134"/>
        <v>5</v>
      </c>
      <c r="AP223" s="66">
        <f t="shared" si="152"/>
        <v>3</v>
      </c>
      <c r="AQ223" s="66">
        <f t="shared" si="153"/>
        <v>3</v>
      </c>
      <c r="AR223" s="106">
        <f t="shared" si="128"/>
        <v>3</v>
      </c>
      <c r="AS223" s="106">
        <f t="shared" si="154"/>
        <v>18</v>
      </c>
      <c r="AT223" s="154">
        <f t="shared" si="155"/>
        <v>-507</v>
      </c>
    </row>
    <row r="224" spans="1:46">
      <c r="A224" s="3">
        <f t="shared" si="135"/>
        <v>214</v>
      </c>
      <c r="B224" s="9">
        <f>Data!B224</f>
        <v>21</v>
      </c>
      <c r="D224" s="73">
        <f t="shared" si="129"/>
        <v>4</v>
      </c>
      <c r="F224" s="66" t="str">
        <f t="shared" si="136"/>
        <v>L</v>
      </c>
      <c r="G224" s="66">
        <f t="shared" si="130"/>
        <v>1</v>
      </c>
      <c r="H224" s="66">
        <f t="shared" si="137"/>
        <v>3</v>
      </c>
      <c r="I224" s="66">
        <f t="shared" si="163"/>
        <v>4</v>
      </c>
      <c r="J224" s="106">
        <f t="shared" si="131"/>
        <v>3</v>
      </c>
      <c r="K224" s="106">
        <f t="shared" si="164"/>
        <v>0</v>
      </c>
      <c r="L224" s="154">
        <f t="shared" si="165"/>
        <v>246</v>
      </c>
      <c r="N224" s="66" t="str">
        <f t="shared" si="138"/>
        <v>L</v>
      </c>
      <c r="O224" s="66">
        <f t="shared" si="132"/>
        <v>6</v>
      </c>
      <c r="P224" s="66">
        <f t="shared" si="139"/>
        <v>3</v>
      </c>
      <c r="Q224" s="66">
        <f t="shared" si="140"/>
        <v>4</v>
      </c>
      <c r="R224" s="106">
        <f t="shared" si="127"/>
        <v>3</v>
      </c>
      <c r="S224" s="106">
        <f t="shared" si="141"/>
        <v>0</v>
      </c>
      <c r="T224" s="154">
        <f t="shared" si="142"/>
        <v>-468</v>
      </c>
      <c r="V224" s="66" t="str">
        <f t="shared" si="143"/>
        <v>L</v>
      </c>
      <c r="W224" s="66">
        <f t="shared" si="156"/>
        <v>2</v>
      </c>
      <c r="X224" s="66">
        <f t="shared" si="157"/>
        <v>4</v>
      </c>
      <c r="Y224" s="66">
        <f t="shared" si="158"/>
        <v>1</v>
      </c>
      <c r="Z224" s="106">
        <f t="shared" si="161"/>
        <v>5</v>
      </c>
      <c r="AA224" s="106">
        <f t="shared" si="144"/>
        <v>0</v>
      </c>
      <c r="AB224" s="154">
        <f t="shared" si="145"/>
        <v>151</v>
      </c>
      <c r="AC224" s="155">
        <f t="shared" si="146"/>
        <v>180</v>
      </c>
      <c r="AE224" s="66" t="str">
        <f t="shared" si="147"/>
        <v>L</v>
      </c>
      <c r="AF224" s="66">
        <f t="shared" si="133"/>
        <v>4</v>
      </c>
      <c r="AG224" s="66">
        <f t="shared" si="159"/>
        <v>1</v>
      </c>
      <c r="AH224" s="66">
        <f t="shared" si="160"/>
        <v>1</v>
      </c>
      <c r="AI224" s="106">
        <f t="shared" si="162"/>
        <v>1</v>
      </c>
      <c r="AJ224" s="106">
        <f t="shared" si="148"/>
        <v>0</v>
      </c>
      <c r="AK224" s="154">
        <f t="shared" si="149"/>
        <v>412</v>
      </c>
      <c r="AL224" s="155">
        <f t="shared" si="150"/>
        <v>413</v>
      </c>
      <c r="AN224" s="66" t="str">
        <f t="shared" si="151"/>
        <v>L</v>
      </c>
      <c r="AO224" s="66">
        <f t="shared" si="134"/>
        <v>4</v>
      </c>
      <c r="AP224" s="66">
        <f t="shared" si="152"/>
        <v>3</v>
      </c>
      <c r="AQ224" s="66">
        <f t="shared" si="153"/>
        <v>4</v>
      </c>
      <c r="AR224" s="106">
        <f t="shared" si="128"/>
        <v>3</v>
      </c>
      <c r="AS224" s="106">
        <f t="shared" si="154"/>
        <v>0</v>
      </c>
      <c r="AT224" s="154">
        <f t="shared" si="155"/>
        <v>-510</v>
      </c>
    </row>
    <row r="225" spans="1:46">
      <c r="A225" s="3">
        <f t="shared" si="135"/>
        <v>215</v>
      </c>
      <c r="B225" s="9">
        <f>Data!B225</f>
        <v>10</v>
      </c>
      <c r="D225" s="73">
        <f t="shared" si="129"/>
        <v>2</v>
      </c>
      <c r="F225" s="66" t="str">
        <f t="shared" si="136"/>
        <v>L</v>
      </c>
      <c r="G225" s="66">
        <f t="shared" si="130"/>
        <v>1</v>
      </c>
      <c r="H225" s="66">
        <f t="shared" si="137"/>
        <v>3</v>
      </c>
      <c r="I225" s="66">
        <f t="shared" si="163"/>
        <v>5</v>
      </c>
      <c r="J225" s="106">
        <f t="shared" si="131"/>
        <v>3</v>
      </c>
      <c r="K225" s="106">
        <f t="shared" si="164"/>
        <v>0</v>
      </c>
      <c r="L225" s="154">
        <f t="shared" si="165"/>
        <v>243</v>
      </c>
      <c r="N225" s="66" t="str">
        <f t="shared" si="138"/>
        <v>L</v>
      </c>
      <c r="O225" s="66">
        <f t="shared" si="132"/>
        <v>6</v>
      </c>
      <c r="P225" s="66">
        <f t="shared" si="139"/>
        <v>3</v>
      </c>
      <c r="Q225" s="66">
        <f t="shared" si="140"/>
        <v>5</v>
      </c>
      <c r="R225" s="106">
        <f t="shared" si="127"/>
        <v>3</v>
      </c>
      <c r="S225" s="106">
        <f t="shared" si="141"/>
        <v>0</v>
      </c>
      <c r="T225" s="154">
        <f t="shared" si="142"/>
        <v>-471</v>
      </c>
      <c r="V225" s="66" t="str">
        <f t="shared" si="143"/>
        <v>W</v>
      </c>
      <c r="W225" s="66">
        <f t="shared" si="156"/>
        <v>2</v>
      </c>
      <c r="X225" s="66">
        <f t="shared" si="157"/>
        <v>4</v>
      </c>
      <c r="Y225" s="66">
        <f t="shared" si="158"/>
        <v>2</v>
      </c>
      <c r="Z225" s="106">
        <f t="shared" si="161"/>
        <v>5</v>
      </c>
      <c r="AA225" s="106">
        <f t="shared" si="144"/>
        <v>30</v>
      </c>
      <c r="AB225" s="154">
        <f t="shared" si="145"/>
        <v>176</v>
      </c>
      <c r="AC225" s="155">
        <f t="shared" si="146"/>
        <v>180</v>
      </c>
      <c r="AE225" s="66" t="str">
        <f t="shared" si="147"/>
        <v>L</v>
      </c>
      <c r="AF225" s="66">
        <f t="shared" si="133"/>
        <v>2</v>
      </c>
      <c r="AG225" s="66">
        <f t="shared" si="159"/>
        <v>1</v>
      </c>
      <c r="AH225" s="66">
        <f t="shared" si="160"/>
        <v>2</v>
      </c>
      <c r="AI225" s="106">
        <f t="shared" si="162"/>
        <v>1</v>
      </c>
      <c r="AJ225" s="106">
        <f t="shared" si="148"/>
        <v>0</v>
      </c>
      <c r="AK225" s="154">
        <f t="shared" si="149"/>
        <v>411</v>
      </c>
      <c r="AL225" s="155">
        <f t="shared" si="150"/>
        <v>413</v>
      </c>
      <c r="AN225" s="66" t="str">
        <f t="shared" si="151"/>
        <v>L</v>
      </c>
      <c r="AO225" s="66">
        <f t="shared" si="134"/>
        <v>2</v>
      </c>
      <c r="AP225" s="66">
        <f t="shared" si="152"/>
        <v>3</v>
      </c>
      <c r="AQ225" s="66">
        <f t="shared" si="153"/>
        <v>5</v>
      </c>
      <c r="AR225" s="106">
        <f t="shared" si="128"/>
        <v>3</v>
      </c>
      <c r="AS225" s="106">
        <f t="shared" si="154"/>
        <v>0</v>
      </c>
      <c r="AT225" s="154">
        <f t="shared" si="155"/>
        <v>-513</v>
      </c>
    </row>
    <row r="226" spans="1:46">
      <c r="A226" s="3">
        <f t="shared" si="135"/>
        <v>216</v>
      </c>
      <c r="B226" s="9">
        <f>Data!B226</f>
        <v>30</v>
      </c>
      <c r="D226" s="73">
        <f t="shared" si="129"/>
        <v>5</v>
      </c>
      <c r="F226" s="66" t="str">
        <f t="shared" si="136"/>
        <v>L</v>
      </c>
      <c r="G226" s="66">
        <f t="shared" si="130"/>
        <v>1</v>
      </c>
      <c r="H226" s="66">
        <f t="shared" si="137"/>
        <v>4</v>
      </c>
      <c r="I226" s="66">
        <f t="shared" si="163"/>
        <v>1</v>
      </c>
      <c r="J226" s="106">
        <f t="shared" si="131"/>
        <v>5</v>
      </c>
      <c r="K226" s="106">
        <f t="shared" si="164"/>
        <v>0</v>
      </c>
      <c r="L226" s="154">
        <f t="shared" si="165"/>
        <v>238</v>
      </c>
      <c r="N226" s="66" t="str">
        <f t="shared" si="138"/>
        <v>L</v>
      </c>
      <c r="O226" s="66">
        <f t="shared" si="132"/>
        <v>6</v>
      </c>
      <c r="P226" s="66">
        <f t="shared" si="139"/>
        <v>4</v>
      </c>
      <c r="Q226" s="66">
        <f t="shared" si="140"/>
        <v>1</v>
      </c>
      <c r="R226" s="106">
        <f t="shared" si="127"/>
        <v>5</v>
      </c>
      <c r="S226" s="106">
        <f t="shared" si="141"/>
        <v>0</v>
      </c>
      <c r="T226" s="154">
        <f t="shared" si="142"/>
        <v>-476</v>
      </c>
      <c r="V226" s="66" t="str">
        <f t="shared" si="143"/>
        <v>L</v>
      </c>
      <c r="W226" s="66">
        <f t="shared" si="156"/>
        <v>2</v>
      </c>
      <c r="X226" s="66">
        <f t="shared" si="157"/>
        <v>4</v>
      </c>
      <c r="Y226" s="66">
        <f t="shared" si="158"/>
        <v>3</v>
      </c>
      <c r="Z226" s="106">
        <f t="shared" si="161"/>
        <v>5</v>
      </c>
      <c r="AA226" s="106">
        <f t="shared" si="144"/>
        <v>0</v>
      </c>
      <c r="AB226" s="154">
        <f t="shared" si="145"/>
        <v>171</v>
      </c>
      <c r="AC226" s="155">
        <f t="shared" si="146"/>
        <v>180</v>
      </c>
      <c r="AE226" s="66" t="str">
        <f t="shared" si="147"/>
        <v>L</v>
      </c>
      <c r="AF226" s="66">
        <f t="shared" si="133"/>
        <v>5</v>
      </c>
      <c r="AG226" s="66">
        <f t="shared" si="159"/>
        <v>1</v>
      </c>
      <c r="AH226" s="66">
        <f t="shared" si="160"/>
        <v>3</v>
      </c>
      <c r="AI226" s="106">
        <f t="shared" si="162"/>
        <v>1</v>
      </c>
      <c r="AJ226" s="106">
        <f t="shared" si="148"/>
        <v>0</v>
      </c>
      <c r="AK226" s="154">
        <f t="shared" si="149"/>
        <v>410</v>
      </c>
      <c r="AL226" s="155">
        <f t="shared" si="150"/>
        <v>413</v>
      </c>
      <c r="AN226" s="66" t="str">
        <f t="shared" si="151"/>
        <v>L</v>
      </c>
      <c r="AO226" s="66">
        <f t="shared" si="134"/>
        <v>5</v>
      </c>
      <c r="AP226" s="66">
        <f t="shared" si="152"/>
        <v>4</v>
      </c>
      <c r="AQ226" s="66">
        <f t="shared" si="153"/>
        <v>1</v>
      </c>
      <c r="AR226" s="106">
        <f t="shared" si="128"/>
        <v>5</v>
      </c>
      <c r="AS226" s="106">
        <f t="shared" si="154"/>
        <v>0</v>
      </c>
      <c r="AT226" s="154">
        <f t="shared" si="155"/>
        <v>-518</v>
      </c>
    </row>
    <row r="227" spans="1:46">
      <c r="A227" s="3">
        <f t="shared" si="135"/>
        <v>217</v>
      </c>
      <c r="B227" s="9">
        <f>Data!B227</f>
        <v>8</v>
      </c>
      <c r="D227" s="73">
        <f t="shared" si="129"/>
        <v>2</v>
      </c>
      <c r="F227" s="66" t="str">
        <f t="shared" si="136"/>
        <v>L</v>
      </c>
      <c r="G227" s="66">
        <f t="shared" si="130"/>
        <v>1</v>
      </c>
      <c r="H227" s="66">
        <f t="shared" si="137"/>
        <v>4</v>
      </c>
      <c r="I227" s="66">
        <f t="shared" si="163"/>
        <v>2</v>
      </c>
      <c r="J227" s="106">
        <f t="shared" si="131"/>
        <v>5</v>
      </c>
      <c r="K227" s="106">
        <f t="shared" si="164"/>
        <v>0</v>
      </c>
      <c r="L227" s="154">
        <f t="shared" si="165"/>
        <v>233</v>
      </c>
      <c r="N227" s="66" t="str">
        <f t="shared" si="138"/>
        <v>L</v>
      </c>
      <c r="O227" s="66">
        <f t="shared" si="132"/>
        <v>6</v>
      </c>
      <c r="P227" s="66">
        <f t="shared" si="139"/>
        <v>4</v>
      </c>
      <c r="Q227" s="66">
        <f t="shared" si="140"/>
        <v>2</v>
      </c>
      <c r="R227" s="106">
        <f t="shared" si="127"/>
        <v>5</v>
      </c>
      <c r="S227" s="106">
        <f t="shared" si="141"/>
        <v>0</v>
      </c>
      <c r="T227" s="154">
        <f t="shared" si="142"/>
        <v>-481</v>
      </c>
      <c r="V227" s="66" t="str">
        <f t="shared" si="143"/>
        <v>W</v>
      </c>
      <c r="W227" s="66">
        <f t="shared" si="156"/>
        <v>2</v>
      </c>
      <c r="X227" s="66">
        <f t="shared" si="157"/>
        <v>4</v>
      </c>
      <c r="Y227" s="66">
        <f t="shared" si="158"/>
        <v>4</v>
      </c>
      <c r="Z227" s="106">
        <f t="shared" si="161"/>
        <v>5</v>
      </c>
      <c r="AA227" s="106">
        <f t="shared" si="144"/>
        <v>30</v>
      </c>
      <c r="AB227" s="154">
        <f t="shared" si="145"/>
        <v>196</v>
      </c>
      <c r="AC227" s="155">
        <f t="shared" si="146"/>
        <v>196</v>
      </c>
      <c r="AE227" s="66" t="str">
        <f t="shared" si="147"/>
        <v>L</v>
      </c>
      <c r="AF227" s="66">
        <f t="shared" si="133"/>
        <v>2</v>
      </c>
      <c r="AG227" s="66">
        <f t="shared" si="159"/>
        <v>1</v>
      </c>
      <c r="AH227" s="66">
        <f t="shared" si="160"/>
        <v>4</v>
      </c>
      <c r="AI227" s="106">
        <f t="shared" si="162"/>
        <v>1</v>
      </c>
      <c r="AJ227" s="106">
        <f t="shared" si="148"/>
        <v>0</v>
      </c>
      <c r="AK227" s="154">
        <f t="shared" si="149"/>
        <v>409</v>
      </c>
      <c r="AL227" s="155">
        <f t="shared" si="150"/>
        <v>413</v>
      </c>
      <c r="AN227" s="66" t="str">
        <f t="shared" si="151"/>
        <v>L</v>
      </c>
      <c r="AO227" s="66">
        <f t="shared" si="134"/>
        <v>2</v>
      </c>
      <c r="AP227" s="66">
        <f t="shared" si="152"/>
        <v>4</v>
      </c>
      <c r="AQ227" s="66">
        <f t="shared" si="153"/>
        <v>2</v>
      </c>
      <c r="AR227" s="106">
        <f t="shared" si="128"/>
        <v>5</v>
      </c>
      <c r="AS227" s="106">
        <f t="shared" si="154"/>
        <v>0</v>
      </c>
      <c r="AT227" s="154">
        <f t="shared" si="155"/>
        <v>-523</v>
      </c>
    </row>
    <row r="228" spans="1:46">
      <c r="A228" s="3">
        <f t="shared" si="135"/>
        <v>218</v>
      </c>
      <c r="B228" s="9">
        <f>Data!B228</f>
        <v>30</v>
      </c>
      <c r="D228" s="73">
        <f t="shared" si="129"/>
        <v>5</v>
      </c>
      <c r="F228" s="66" t="str">
        <f t="shared" si="136"/>
        <v>L</v>
      </c>
      <c r="G228" s="66">
        <f t="shared" si="130"/>
        <v>1</v>
      </c>
      <c r="H228" s="66">
        <f t="shared" si="137"/>
        <v>4</v>
      </c>
      <c r="I228" s="66">
        <f t="shared" si="163"/>
        <v>3</v>
      </c>
      <c r="J228" s="106">
        <f t="shared" si="131"/>
        <v>5</v>
      </c>
      <c r="K228" s="106">
        <f t="shared" si="164"/>
        <v>0</v>
      </c>
      <c r="L228" s="154">
        <f t="shared" si="165"/>
        <v>228</v>
      </c>
      <c r="N228" s="66" t="str">
        <f t="shared" si="138"/>
        <v>L</v>
      </c>
      <c r="O228" s="66">
        <f t="shared" si="132"/>
        <v>6</v>
      </c>
      <c r="P228" s="66">
        <f t="shared" si="139"/>
        <v>4</v>
      </c>
      <c r="Q228" s="66">
        <f t="shared" si="140"/>
        <v>3</v>
      </c>
      <c r="R228" s="106">
        <f t="shared" si="127"/>
        <v>5</v>
      </c>
      <c r="S228" s="106">
        <f t="shared" si="141"/>
        <v>0</v>
      </c>
      <c r="T228" s="154">
        <f t="shared" si="142"/>
        <v>-486</v>
      </c>
      <c r="V228" s="66" t="str">
        <f t="shared" si="143"/>
        <v>L</v>
      </c>
      <c r="W228" s="66">
        <f t="shared" si="156"/>
        <v>3</v>
      </c>
      <c r="X228" s="66">
        <f t="shared" si="157"/>
        <v>1</v>
      </c>
      <c r="Y228" s="66">
        <f t="shared" si="158"/>
        <v>1</v>
      </c>
      <c r="Z228" s="106">
        <f t="shared" si="161"/>
        <v>1</v>
      </c>
      <c r="AA228" s="106">
        <f t="shared" si="144"/>
        <v>0</v>
      </c>
      <c r="AB228" s="154">
        <f t="shared" si="145"/>
        <v>195</v>
      </c>
      <c r="AC228" s="155">
        <f t="shared" si="146"/>
        <v>196</v>
      </c>
      <c r="AE228" s="66" t="str">
        <f t="shared" si="147"/>
        <v>L</v>
      </c>
      <c r="AF228" s="66">
        <f t="shared" si="133"/>
        <v>5</v>
      </c>
      <c r="AG228" s="66">
        <f t="shared" si="159"/>
        <v>1</v>
      </c>
      <c r="AH228" s="66">
        <f t="shared" si="160"/>
        <v>5</v>
      </c>
      <c r="AI228" s="106">
        <f t="shared" si="162"/>
        <v>1</v>
      </c>
      <c r="AJ228" s="106">
        <f t="shared" si="148"/>
        <v>0</v>
      </c>
      <c r="AK228" s="154">
        <f t="shared" si="149"/>
        <v>408</v>
      </c>
      <c r="AL228" s="155">
        <f t="shared" si="150"/>
        <v>413</v>
      </c>
      <c r="AN228" s="66" t="str">
        <f t="shared" si="151"/>
        <v>L</v>
      </c>
      <c r="AO228" s="66">
        <f t="shared" si="134"/>
        <v>5</v>
      </c>
      <c r="AP228" s="66">
        <f t="shared" si="152"/>
        <v>4</v>
      </c>
      <c r="AQ228" s="66">
        <f t="shared" si="153"/>
        <v>3</v>
      </c>
      <c r="AR228" s="106">
        <f t="shared" si="128"/>
        <v>5</v>
      </c>
      <c r="AS228" s="106">
        <f t="shared" si="154"/>
        <v>0</v>
      </c>
      <c r="AT228" s="154">
        <f t="shared" si="155"/>
        <v>-528</v>
      </c>
    </row>
    <row r="229" spans="1:46">
      <c r="A229" s="3">
        <f t="shared" si="135"/>
        <v>219</v>
      </c>
      <c r="B229" s="9">
        <f>Data!B229</f>
        <v>22</v>
      </c>
      <c r="D229" s="73">
        <f t="shared" si="129"/>
        <v>4</v>
      </c>
      <c r="F229" s="66" t="str">
        <f t="shared" si="136"/>
        <v>L</v>
      </c>
      <c r="G229" s="66">
        <f t="shared" si="130"/>
        <v>1</v>
      </c>
      <c r="H229" s="66">
        <f t="shared" si="137"/>
        <v>4</v>
      </c>
      <c r="I229" s="66">
        <f t="shared" si="163"/>
        <v>4</v>
      </c>
      <c r="J229" s="106">
        <f t="shared" si="131"/>
        <v>5</v>
      </c>
      <c r="K229" s="106">
        <f t="shared" si="164"/>
        <v>0</v>
      </c>
      <c r="L229" s="154">
        <f t="shared" si="165"/>
        <v>223</v>
      </c>
      <c r="N229" s="66" t="str">
        <f t="shared" si="138"/>
        <v>L</v>
      </c>
      <c r="O229" s="66">
        <f t="shared" si="132"/>
        <v>6</v>
      </c>
      <c r="P229" s="66">
        <f t="shared" si="139"/>
        <v>4</v>
      </c>
      <c r="Q229" s="66">
        <f t="shared" si="140"/>
        <v>4</v>
      </c>
      <c r="R229" s="106">
        <f t="shared" si="127"/>
        <v>5</v>
      </c>
      <c r="S229" s="106">
        <f t="shared" si="141"/>
        <v>0</v>
      </c>
      <c r="T229" s="154">
        <f t="shared" si="142"/>
        <v>-491</v>
      </c>
      <c r="V229" s="66" t="str">
        <f t="shared" si="143"/>
        <v>L</v>
      </c>
      <c r="W229" s="66">
        <f t="shared" si="156"/>
        <v>3</v>
      </c>
      <c r="X229" s="66">
        <f t="shared" si="157"/>
        <v>1</v>
      </c>
      <c r="Y229" s="66">
        <f t="shared" si="158"/>
        <v>2</v>
      </c>
      <c r="Z229" s="106">
        <f t="shared" si="161"/>
        <v>1</v>
      </c>
      <c r="AA229" s="106">
        <f t="shared" si="144"/>
        <v>0</v>
      </c>
      <c r="AB229" s="154">
        <f t="shared" si="145"/>
        <v>194</v>
      </c>
      <c r="AC229" s="155">
        <f t="shared" si="146"/>
        <v>196</v>
      </c>
      <c r="AE229" s="66" t="str">
        <f t="shared" si="147"/>
        <v>L</v>
      </c>
      <c r="AF229" s="66">
        <f t="shared" si="133"/>
        <v>4</v>
      </c>
      <c r="AG229" s="66">
        <f t="shared" si="159"/>
        <v>2</v>
      </c>
      <c r="AH229" s="66">
        <f t="shared" si="160"/>
        <v>1</v>
      </c>
      <c r="AI229" s="106">
        <f t="shared" si="162"/>
        <v>2</v>
      </c>
      <c r="AJ229" s="106">
        <f t="shared" si="148"/>
        <v>0</v>
      </c>
      <c r="AK229" s="154">
        <f t="shared" si="149"/>
        <v>406</v>
      </c>
      <c r="AL229" s="155">
        <f t="shared" si="150"/>
        <v>413</v>
      </c>
      <c r="AN229" s="66" t="str">
        <f t="shared" si="151"/>
        <v>L</v>
      </c>
      <c r="AO229" s="66">
        <f t="shared" si="134"/>
        <v>4</v>
      </c>
      <c r="AP229" s="66">
        <f t="shared" si="152"/>
        <v>4</v>
      </c>
      <c r="AQ229" s="66">
        <f t="shared" si="153"/>
        <v>4</v>
      </c>
      <c r="AR229" s="106">
        <f t="shared" si="128"/>
        <v>5</v>
      </c>
      <c r="AS229" s="106">
        <f t="shared" si="154"/>
        <v>0</v>
      </c>
      <c r="AT229" s="154">
        <f t="shared" si="155"/>
        <v>-533</v>
      </c>
    </row>
    <row r="230" spans="1:46">
      <c r="A230" s="3">
        <f t="shared" si="135"/>
        <v>220</v>
      </c>
      <c r="B230" s="9">
        <f>Data!B230</f>
        <v>3</v>
      </c>
      <c r="D230" s="73">
        <f t="shared" si="129"/>
        <v>1</v>
      </c>
      <c r="F230" s="66" t="str">
        <f t="shared" si="136"/>
        <v>W</v>
      </c>
      <c r="G230" s="66">
        <f t="shared" si="130"/>
        <v>1</v>
      </c>
      <c r="H230" s="66">
        <f t="shared" si="137"/>
        <v>4</v>
      </c>
      <c r="I230" s="66">
        <f t="shared" si="163"/>
        <v>5</v>
      </c>
      <c r="J230" s="106">
        <f t="shared" si="131"/>
        <v>5</v>
      </c>
      <c r="K230" s="106">
        <f t="shared" si="164"/>
        <v>30</v>
      </c>
      <c r="L230" s="154">
        <f t="shared" si="165"/>
        <v>248</v>
      </c>
      <c r="N230" s="66" t="str">
        <f t="shared" si="138"/>
        <v>L</v>
      </c>
      <c r="O230" s="66">
        <f t="shared" si="132"/>
        <v>6</v>
      </c>
      <c r="P230" s="66">
        <f t="shared" si="139"/>
        <v>4</v>
      </c>
      <c r="Q230" s="66">
        <f t="shared" si="140"/>
        <v>5</v>
      </c>
      <c r="R230" s="106">
        <f t="shared" si="127"/>
        <v>5</v>
      </c>
      <c r="S230" s="106">
        <f t="shared" si="141"/>
        <v>0</v>
      </c>
      <c r="T230" s="154">
        <f t="shared" si="142"/>
        <v>-496</v>
      </c>
      <c r="V230" s="66" t="str">
        <f t="shared" si="143"/>
        <v>L</v>
      </c>
      <c r="W230" s="66">
        <f t="shared" si="156"/>
        <v>3</v>
      </c>
      <c r="X230" s="66">
        <f t="shared" si="157"/>
        <v>1</v>
      </c>
      <c r="Y230" s="66">
        <f t="shared" si="158"/>
        <v>3</v>
      </c>
      <c r="Z230" s="106">
        <f t="shared" si="161"/>
        <v>1</v>
      </c>
      <c r="AA230" s="106">
        <f t="shared" si="144"/>
        <v>0</v>
      </c>
      <c r="AB230" s="154">
        <f t="shared" si="145"/>
        <v>193</v>
      </c>
      <c r="AC230" s="155">
        <f t="shared" si="146"/>
        <v>196</v>
      </c>
      <c r="AE230" s="66" t="str">
        <f t="shared" si="147"/>
        <v>L</v>
      </c>
      <c r="AF230" s="66">
        <f t="shared" si="133"/>
        <v>1</v>
      </c>
      <c r="AG230" s="66">
        <f t="shared" si="159"/>
        <v>2</v>
      </c>
      <c r="AH230" s="66">
        <f t="shared" si="160"/>
        <v>2</v>
      </c>
      <c r="AI230" s="106">
        <f t="shared" si="162"/>
        <v>2</v>
      </c>
      <c r="AJ230" s="106">
        <f t="shared" si="148"/>
        <v>0</v>
      </c>
      <c r="AK230" s="154">
        <f t="shared" si="149"/>
        <v>404</v>
      </c>
      <c r="AL230" s="155">
        <f t="shared" si="150"/>
        <v>413</v>
      </c>
      <c r="AN230" s="66" t="str">
        <f t="shared" si="151"/>
        <v>L</v>
      </c>
      <c r="AO230" s="66">
        <f t="shared" si="134"/>
        <v>1</v>
      </c>
      <c r="AP230" s="66">
        <f t="shared" si="152"/>
        <v>4</v>
      </c>
      <c r="AQ230" s="66">
        <f t="shared" si="153"/>
        <v>5</v>
      </c>
      <c r="AR230" s="106">
        <f t="shared" si="128"/>
        <v>5</v>
      </c>
      <c r="AS230" s="106">
        <f t="shared" si="154"/>
        <v>0</v>
      </c>
      <c r="AT230" s="154">
        <f t="shared" si="155"/>
        <v>-538</v>
      </c>
    </row>
    <row r="231" spans="1:46">
      <c r="A231" s="3">
        <f t="shared" si="135"/>
        <v>221</v>
      </c>
      <c r="B231" s="9">
        <f>Data!B231</f>
        <v>34</v>
      </c>
      <c r="D231" s="73">
        <f t="shared" si="129"/>
        <v>6</v>
      </c>
      <c r="F231" s="66" t="str">
        <f t="shared" si="136"/>
        <v>L</v>
      </c>
      <c r="G231" s="66">
        <f t="shared" si="130"/>
        <v>1</v>
      </c>
      <c r="H231" s="66">
        <f t="shared" si="137"/>
        <v>5</v>
      </c>
      <c r="I231" s="66">
        <f t="shared" si="163"/>
        <v>1</v>
      </c>
      <c r="J231" s="106">
        <f t="shared" si="131"/>
        <v>8</v>
      </c>
      <c r="K231" s="106">
        <f t="shared" si="164"/>
        <v>0</v>
      </c>
      <c r="L231" s="154">
        <f t="shared" si="165"/>
        <v>240</v>
      </c>
      <c r="N231" s="66" t="str">
        <f t="shared" si="138"/>
        <v>W</v>
      </c>
      <c r="O231" s="66">
        <f t="shared" si="132"/>
        <v>6</v>
      </c>
      <c r="P231" s="66">
        <f t="shared" si="139"/>
        <v>5</v>
      </c>
      <c r="Q231" s="66">
        <f t="shared" si="140"/>
        <v>1</v>
      </c>
      <c r="R231" s="106">
        <f t="shared" si="127"/>
        <v>8</v>
      </c>
      <c r="S231" s="106">
        <f t="shared" si="141"/>
        <v>30</v>
      </c>
      <c r="T231" s="154">
        <f t="shared" si="142"/>
        <v>-474</v>
      </c>
      <c r="V231" s="66" t="str">
        <f t="shared" si="143"/>
        <v>L</v>
      </c>
      <c r="W231" s="66">
        <f t="shared" si="156"/>
        <v>3</v>
      </c>
      <c r="X231" s="66">
        <f t="shared" si="157"/>
        <v>1</v>
      </c>
      <c r="Y231" s="66">
        <f t="shared" si="158"/>
        <v>4</v>
      </c>
      <c r="Z231" s="106">
        <f t="shared" si="161"/>
        <v>1</v>
      </c>
      <c r="AA231" s="106">
        <f t="shared" si="144"/>
        <v>0</v>
      </c>
      <c r="AB231" s="154">
        <f t="shared" si="145"/>
        <v>192</v>
      </c>
      <c r="AC231" s="155">
        <f t="shared" si="146"/>
        <v>196</v>
      </c>
      <c r="AE231" s="66" t="str">
        <f t="shared" si="147"/>
        <v>L</v>
      </c>
      <c r="AF231" s="66">
        <f t="shared" si="133"/>
        <v>6</v>
      </c>
      <c r="AG231" s="66">
        <f t="shared" si="159"/>
        <v>2</v>
      </c>
      <c r="AH231" s="66">
        <f t="shared" si="160"/>
        <v>3</v>
      </c>
      <c r="AI231" s="106">
        <f t="shared" si="162"/>
        <v>2</v>
      </c>
      <c r="AJ231" s="106">
        <f t="shared" si="148"/>
        <v>0</v>
      </c>
      <c r="AK231" s="154">
        <f t="shared" si="149"/>
        <v>402</v>
      </c>
      <c r="AL231" s="155">
        <f t="shared" si="150"/>
        <v>413</v>
      </c>
      <c r="AN231" s="66" t="str">
        <f t="shared" si="151"/>
        <v>L</v>
      </c>
      <c r="AO231" s="66">
        <f t="shared" si="134"/>
        <v>6</v>
      </c>
      <c r="AP231" s="66">
        <f t="shared" si="152"/>
        <v>5</v>
      </c>
      <c r="AQ231" s="66">
        <f t="shared" si="153"/>
        <v>1</v>
      </c>
      <c r="AR231" s="106">
        <f t="shared" si="128"/>
        <v>8</v>
      </c>
      <c r="AS231" s="106">
        <f t="shared" si="154"/>
        <v>0</v>
      </c>
      <c r="AT231" s="154">
        <f t="shared" si="155"/>
        <v>-546</v>
      </c>
    </row>
    <row r="232" spans="1:46">
      <c r="A232" s="3">
        <f t="shared" si="135"/>
        <v>222</v>
      </c>
      <c r="B232" s="9">
        <f>Data!B232</f>
        <v>20</v>
      </c>
      <c r="D232" s="73">
        <f t="shared" si="129"/>
        <v>4</v>
      </c>
      <c r="F232" s="66" t="str">
        <f t="shared" si="136"/>
        <v>L</v>
      </c>
      <c r="G232" s="66">
        <f t="shared" si="130"/>
        <v>1</v>
      </c>
      <c r="H232" s="66">
        <f t="shared" si="137"/>
        <v>5</v>
      </c>
      <c r="I232" s="66">
        <f t="shared" si="163"/>
        <v>2</v>
      </c>
      <c r="J232" s="106">
        <f t="shared" si="131"/>
        <v>8</v>
      </c>
      <c r="K232" s="106">
        <f t="shared" si="164"/>
        <v>0</v>
      </c>
      <c r="L232" s="154">
        <f t="shared" si="165"/>
        <v>232</v>
      </c>
      <c r="N232" s="66" t="str">
        <f t="shared" si="138"/>
        <v>L</v>
      </c>
      <c r="O232" s="66">
        <f t="shared" si="132"/>
        <v>6</v>
      </c>
      <c r="P232" s="66">
        <f t="shared" si="139"/>
        <v>5</v>
      </c>
      <c r="Q232" s="66">
        <f t="shared" si="140"/>
        <v>2</v>
      </c>
      <c r="R232" s="106">
        <f t="shared" si="127"/>
        <v>8</v>
      </c>
      <c r="S232" s="106">
        <f t="shared" si="141"/>
        <v>0</v>
      </c>
      <c r="T232" s="154">
        <f t="shared" si="142"/>
        <v>-482</v>
      </c>
      <c r="V232" s="66" t="str">
        <f t="shared" si="143"/>
        <v>L</v>
      </c>
      <c r="W232" s="66">
        <f t="shared" si="156"/>
        <v>3</v>
      </c>
      <c r="X232" s="66">
        <f t="shared" si="157"/>
        <v>1</v>
      </c>
      <c r="Y232" s="66">
        <f t="shared" si="158"/>
        <v>5</v>
      </c>
      <c r="Z232" s="106">
        <f t="shared" si="161"/>
        <v>1</v>
      </c>
      <c r="AA232" s="106">
        <f t="shared" si="144"/>
        <v>0</v>
      </c>
      <c r="AB232" s="154">
        <f t="shared" si="145"/>
        <v>191</v>
      </c>
      <c r="AC232" s="155">
        <f t="shared" si="146"/>
        <v>196</v>
      </c>
      <c r="AE232" s="66" t="str">
        <f t="shared" si="147"/>
        <v>L</v>
      </c>
      <c r="AF232" s="66">
        <f t="shared" si="133"/>
        <v>4</v>
      </c>
      <c r="AG232" s="66">
        <f t="shared" si="159"/>
        <v>2</v>
      </c>
      <c r="AH232" s="66">
        <f t="shared" si="160"/>
        <v>4</v>
      </c>
      <c r="AI232" s="106">
        <f t="shared" si="162"/>
        <v>2</v>
      </c>
      <c r="AJ232" s="106">
        <f t="shared" si="148"/>
        <v>0</v>
      </c>
      <c r="AK232" s="154">
        <f t="shared" si="149"/>
        <v>400</v>
      </c>
      <c r="AL232" s="155">
        <f t="shared" si="150"/>
        <v>413</v>
      </c>
      <c r="AN232" s="66" t="str">
        <f t="shared" si="151"/>
        <v>L</v>
      </c>
      <c r="AO232" s="66">
        <f t="shared" si="134"/>
        <v>4</v>
      </c>
      <c r="AP232" s="66">
        <f t="shared" si="152"/>
        <v>5</v>
      </c>
      <c r="AQ232" s="66">
        <f t="shared" si="153"/>
        <v>2</v>
      </c>
      <c r="AR232" s="106">
        <f t="shared" si="128"/>
        <v>8</v>
      </c>
      <c r="AS232" s="106">
        <f t="shared" si="154"/>
        <v>0</v>
      </c>
      <c r="AT232" s="154">
        <f t="shared" si="155"/>
        <v>-554</v>
      </c>
    </row>
    <row r="233" spans="1:46">
      <c r="A233" s="3">
        <f t="shared" si="135"/>
        <v>223</v>
      </c>
      <c r="B233" s="9">
        <f>Data!B233</f>
        <v>23</v>
      </c>
      <c r="D233" s="73">
        <f t="shared" si="129"/>
        <v>4</v>
      </c>
      <c r="F233" s="66" t="str">
        <f t="shared" si="136"/>
        <v>L</v>
      </c>
      <c r="G233" s="66">
        <f t="shared" si="130"/>
        <v>1</v>
      </c>
      <c r="H233" s="66">
        <f t="shared" si="137"/>
        <v>5</v>
      </c>
      <c r="I233" s="66">
        <f t="shared" si="163"/>
        <v>3</v>
      </c>
      <c r="J233" s="106">
        <f t="shared" si="131"/>
        <v>8</v>
      </c>
      <c r="K233" s="106">
        <f t="shared" si="164"/>
        <v>0</v>
      </c>
      <c r="L233" s="154">
        <f t="shared" si="165"/>
        <v>224</v>
      </c>
      <c r="N233" s="66" t="str">
        <f t="shared" si="138"/>
        <v>L</v>
      </c>
      <c r="O233" s="66">
        <f t="shared" si="132"/>
        <v>6</v>
      </c>
      <c r="P233" s="66">
        <f t="shared" si="139"/>
        <v>5</v>
      </c>
      <c r="Q233" s="66">
        <f t="shared" si="140"/>
        <v>3</v>
      </c>
      <c r="R233" s="106">
        <f t="shared" si="127"/>
        <v>8</v>
      </c>
      <c r="S233" s="106">
        <f t="shared" si="141"/>
        <v>0</v>
      </c>
      <c r="T233" s="154">
        <f t="shared" si="142"/>
        <v>-490</v>
      </c>
      <c r="V233" s="66" t="str">
        <f t="shared" si="143"/>
        <v>L</v>
      </c>
      <c r="W233" s="66">
        <f t="shared" si="156"/>
        <v>3</v>
      </c>
      <c r="X233" s="66">
        <f t="shared" si="157"/>
        <v>2</v>
      </c>
      <c r="Y233" s="66">
        <f t="shared" si="158"/>
        <v>1</v>
      </c>
      <c r="Z233" s="106">
        <f t="shared" si="161"/>
        <v>2</v>
      </c>
      <c r="AA233" s="106">
        <f t="shared" si="144"/>
        <v>0</v>
      </c>
      <c r="AB233" s="154">
        <f t="shared" si="145"/>
        <v>189</v>
      </c>
      <c r="AC233" s="155">
        <f t="shared" si="146"/>
        <v>196</v>
      </c>
      <c r="AE233" s="66" t="str">
        <f t="shared" si="147"/>
        <v>W</v>
      </c>
      <c r="AF233" s="66">
        <f t="shared" si="133"/>
        <v>4</v>
      </c>
      <c r="AG233" s="66">
        <f t="shared" si="159"/>
        <v>2</v>
      </c>
      <c r="AH233" s="66">
        <f t="shared" si="160"/>
        <v>5</v>
      </c>
      <c r="AI233" s="106">
        <f t="shared" si="162"/>
        <v>2</v>
      </c>
      <c r="AJ233" s="106">
        <f t="shared" si="148"/>
        <v>12</v>
      </c>
      <c r="AK233" s="154">
        <f t="shared" si="149"/>
        <v>410</v>
      </c>
      <c r="AL233" s="155">
        <f t="shared" si="150"/>
        <v>413</v>
      </c>
      <c r="AN233" s="66" t="str">
        <f t="shared" si="151"/>
        <v>W</v>
      </c>
      <c r="AO233" s="66">
        <f t="shared" si="134"/>
        <v>4</v>
      </c>
      <c r="AP233" s="66">
        <f t="shared" si="152"/>
        <v>5</v>
      </c>
      <c r="AQ233" s="66">
        <f t="shared" si="153"/>
        <v>3</v>
      </c>
      <c r="AR233" s="106">
        <f t="shared" si="128"/>
        <v>8</v>
      </c>
      <c r="AS233" s="106">
        <f t="shared" si="154"/>
        <v>48</v>
      </c>
      <c r="AT233" s="154">
        <f t="shared" si="155"/>
        <v>-514</v>
      </c>
    </row>
    <row r="234" spans="1:46">
      <c r="A234" s="3">
        <f t="shared" si="135"/>
        <v>224</v>
      </c>
      <c r="B234" s="9">
        <f>Data!B234</f>
        <v>18</v>
      </c>
      <c r="D234" s="73">
        <f t="shared" si="129"/>
        <v>3</v>
      </c>
      <c r="F234" s="66" t="str">
        <f t="shared" si="136"/>
        <v>L</v>
      </c>
      <c r="G234" s="66">
        <f t="shared" si="130"/>
        <v>1</v>
      </c>
      <c r="H234" s="66">
        <f t="shared" si="137"/>
        <v>5</v>
      </c>
      <c r="I234" s="66">
        <f t="shared" si="163"/>
        <v>4</v>
      </c>
      <c r="J234" s="106">
        <f t="shared" si="131"/>
        <v>8</v>
      </c>
      <c r="K234" s="106">
        <f t="shared" si="164"/>
        <v>0</v>
      </c>
      <c r="L234" s="154">
        <f t="shared" si="165"/>
        <v>216</v>
      </c>
      <c r="N234" s="66" t="str">
        <f t="shared" si="138"/>
        <v>L</v>
      </c>
      <c r="O234" s="66">
        <f t="shared" si="132"/>
        <v>6</v>
      </c>
      <c r="P234" s="66">
        <f t="shared" si="139"/>
        <v>5</v>
      </c>
      <c r="Q234" s="66">
        <f t="shared" si="140"/>
        <v>4</v>
      </c>
      <c r="R234" s="106">
        <f t="shared" si="127"/>
        <v>8</v>
      </c>
      <c r="S234" s="106">
        <f t="shared" si="141"/>
        <v>0</v>
      </c>
      <c r="T234" s="154">
        <f t="shared" si="142"/>
        <v>-498</v>
      </c>
      <c r="V234" s="66" t="str">
        <f t="shared" si="143"/>
        <v>W</v>
      </c>
      <c r="W234" s="66">
        <f t="shared" si="156"/>
        <v>3</v>
      </c>
      <c r="X234" s="66">
        <f t="shared" si="157"/>
        <v>2</v>
      </c>
      <c r="Y234" s="66">
        <f t="shared" si="158"/>
        <v>2</v>
      </c>
      <c r="Z234" s="106">
        <f t="shared" si="161"/>
        <v>2</v>
      </c>
      <c r="AA234" s="106">
        <f t="shared" si="144"/>
        <v>12</v>
      </c>
      <c r="AB234" s="154">
        <f t="shared" si="145"/>
        <v>199</v>
      </c>
      <c r="AC234" s="155">
        <f t="shared" si="146"/>
        <v>199</v>
      </c>
      <c r="AE234" s="66" t="str">
        <f t="shared" si="147"/>
        <v>L</v>
      </c>
      <c r="AF234" s="66">
        <f t="shared" si="133"/>
        <v>3</v>
      </c>
      <c r="AG234" s="66">
        <f t="shared" si="159"/>
        <v>3</v>
      </c>
      <c r="AH234" s="66">
        <f t="shared" si="160"/>
        <v>1</v>
      </c>
      <c r="AI234" s="106">
        <f t="shared" si="162"/>
        <v>3</v>
      </c>
      <c r="AJ234" s="106">
        <f t="shared" si="148"/>
        <v>0</v>
      </c>
      <c r="AK234" s="154">
        <f t="shared" si="149"/>
        <v>407</v>
      </c>
      <c r="AL234" s="155">
        <f t="shared" si="150"/>
        <v>413</v>
      </c>
      <c r="AN234" s="66" t="str">
        <f t="shared" si="151"/>
        <v>L</v>
      </c>
      <c r="AO234" s="66">
        <f t="shared" si="134"/>
        <v>3</v>
      </c>
      <c r="AP234" s="66">
        <f t="shared" si="152"/>
        <v>5</v>
      </c>
      <c r="AQ234" s="66">
        <f t="shared" si="153"/>
        <v>4</v>
      </c>
      <c r="AR234" s="106">
        <f t="shared" si="128"/>
        <v>8</v>
      </c>
      <c r="AS234" s="106">
        <f t="shared" si="154"/>
        <v>0</v>
      </c>
      <c r="AT234" s="154">
        <f t="shared" si="155"/>
        <v>-522</v>
      </c>
    </row>
    <row r="235" spans="1:46">
      <c r="A235" s="3">
        <f t="shared" si="135"/>
        <v>225</v>
      </c>
      <c r="B235" s="9">
        <f>Data!B235</f>
        <v>18</v>
      </c>
      <c r="D235" s="73">
        <f t="shared" si="129"/>
        <v>3</v>
      </c>
      <c r="F235" s="66" t="str">
        <f t="shared" si="136"/>
        <v>L</v>
      </c>
      <c r="G235" s="66">
        <f t="shared" si="130"/>
        <v>1</v>
      </c>
      <c r="H235" s="66">
        <f t="shared" si="137"/>
        <v>5</v>
      </c>
      <c r="I235" s="66">
        <f t="shared" si="163"/>
        <v>5</v>
      </c>
      <c r="J235" s="106">
        <f t="shared" si="131"/>
        <v>8</v>
      </c>
      <c r="K235" s="106">
        <f t="shared" si="164"/>
        <v>0</v>
      </c>
      <c r="L235" s="154">
        <f t="shared" si="165"/>
        <v>208</v>
      </c>
      <c r="N235" s="66" t="str">
        <f t="shared" si="138"/>
        <v>L</v>
      </c>
      <c r="O235" s="66">
        <f t="shared" si="132"/>
        <v>6</v>
      </c>
      <c r="P235" s="66">
        <f t="shared" si="139"/>
        <v>5</v>
      </c>
      <c r="Q235" s="66">
        <f t="shared" si="140"/>
        <v>5</v>
      </c>
      <c r="R235" s="106">
        <f t="shared" si="127"/>
        <v>8</v>
      </c>
      <c r="S235" s="106">
        <f t="shared" si="141"/>
        <v>0</v>
      </c>
      <c r="T235" s="154">
        <f t="shared" si="142"/>
        <v>-506</v>
      </c>
      <c r="V235" s="66" t="str">
        <f t="shared" si="143"/>
        <v>W</v>
      </c>
      <c r="W235" s="66">
        <f t="shared" si="156"/>
        <v>4</v>
      </c>
      <c r="X235" s="66">
        <f t="shared" si="157"/>
        <v>1</v>
      </c>
      <c r="Y235" s="66">
        <f t="shared" si="158"/>
        <v>1</v>
      </c>
      <c r="Z235" s="106">
        <f t="shared" si="161"/>
        <v>1</v>
      </c>
      <c r="AA235" s="106">
        <f t="shared" si="144"/>
        <v>12</v>
      </c>
      <c r="AB235" s="154">
        <f t="shared" si="145"/>
        <v>210</v>
      </c>
      <c r="AC235" s="155">
        <f t="shared" si="146"/>
        <v>210</v>
      </c>
      <c r="AE235" s="66" t="str">
        <f t="shared" si="147"/>
        <v>W</v>
      </c>
      <c r="AF235" s="66">
        <f t="shared" si="133"/>
        <v>3</v>
      </c>
      <c r="AG235" s="66">
        <f t="shared" si="159"/>
        <v>3</v>
      </c>
      <c r="AH235" s="66">
        <f t="shared" si="160"/>
        <v>2</v>
      </c>
      <c r="AI235" s="106">
        <f t="shared" si="162"/>
        <v>3</v>
      </c>
      <c r="AJ235" s="106">
        <f t="shared" si="148"/>
        <v>18</v>
      </c>
      <c r="AK235" s="154">
        <f t="shared" si="149"/>
        <v>422</v>
      </c>
      <c r="AL235" s="155">
        <f t="shared" si="150"/>
        <v>422</v>
      </c>
      <c r="AN235" s="66" t="str">
        <f t="shared" si="151"/>
        <v>W</v>
      </c>
      <c r="AO235" s="66">
        <f t="shared" si="134"/>
        <v>3</v>
      </c>
      <c r="AP235" s="66">
        <f t="shared" si="152"/>
        <v>5</v>
      </c>
      <c r="AQ235" s="66">
        <f t="shared" si="153"/>
        <v>5</v>
      </c>
      <c r="AR235" s="106">
        <f t="shared" si="128"/>
        <v>8</v>
      </c>
      <c r="AS235" s="106">
        <f t="shared" si="154"/>
        <v>48</v>
      </c>
      <c r="AT235" s="154">
        <f t="shared" si="155"/>
        <v>-482</v>
      </c>
    </row>
    <row r="236" spans="1:46">
      <c r="A236" s="3">
        <f t="shared" si="135"/>
        <v>226</v>
      </c>
      <c r="B236" s="9">
        <f>Data!B236</f>
        <v>20</v>
      </c>
      <c r="D236" s="73">
        <f t="shared" si="129"/>
        <v>4</v>
      </c>
      <c r="F236" s="66" t="str">
        <f t="shared" si="136"/>
        <v>L</v>
      </c>
      <c r="G236" s="66">
        <f t="shared" si="130"/>
        <v>1</v>
      </c>
      <c r="H236" s="66">
        <f t="shared" si="137"/>
        <v>6</v>
      </c>
      <c r="I236" s="66">
        <f t="shared" si="163"/>
        <v>1</v>
      </c>
      <c r="J236" s="106">
        <f t="shared" si="131"/>
        <v>13</v>
      </c>
      <c r="K236" s="106">
        <f t="shared" si="164"/>
        <v>0</v>
      </c>
      <c r="L236" s="154">
        <f t="shared" si="165"/>
        <v>195</v>
      </c>
      <c r="N236" s="66" t="str">
        <f t="shared" si="138"/>
        <v>L</v>
      </c>
      <c r="O236" s="66">
        <f t="shared" si="132"/>
        <v>6</v>
      </c>
      <c r="P236" s="66">
        <f t="shared" si="139"/>
        <v>6</v>
      </c>
      <c r="Q236" s="66">
        <f t="shared" si="140"/>
        <v>1</v>
      </c>
      <c r="R236" s="106">
        <f t="shared" si="127"/>
        <v>13</v>
      </c>
      <c r="S236" s="106">
        <f t="shared" si="141"/>
        <v>0</v>
      </c>
      <c r="T236" s="154">
        <f t="shared" si="142"/>
        <v>-519</v>
      </c>
      <c r="V236" s="66" t="str">
        <f t="shared" si="143"/>
        <v>W</v>
      </c>
      <c r="W236" s="66">
        <f t="shared" si="156"/>
        <v>5</v>
      </c>
      <c r="X236" s="66">
        <f t="shared" si="157"/>
        <v>1</v>
      </c>
      <c r="Y236" s="66">
        <f t="shared" si="158"/>
        <v>1</v>
      </c>
      <c r="Z236" s="106">
        <f t="shared" si="161"/>
        <v>1</v>
      </c>
      <c r="AA236" s="106">
        <f t="shared" si="144"/>
        <v>6</v>
      </c>
      <c r="AB236" s="154">
        <f t="shared" si="145"/>
        <v>215</v>
      </c>
      <c r="AC236" s="155">
        <f t="shared" si="146"/>
        <v>215</v>
      </c>
      <c r="AE236" s="66" t="str">
        <f t="shared" si="147"/>
        <v>L</v>
      </c>
      <c r="AF236" s="66">
        <f t="shared" si="133"/>
        <v>4</v>
      </c>
      <c r="AG236" s="66">
        <f t="shared" si="159"/>
        <v>1</v>
      </c>
      <c r="AH236" s="66">
        <f t="shared" si="160"/>
        <v>1</v>
      </c>
      <c r="AI236" s="106">
        <f t="shared" si="162"/>
        <v>1</v>
      </c>
      <c r="AJ236" s="106">
        <f t="shared" si="148"/>
        <v>0</v>
      </c>
      <c r="AK236" s="154">
        <f t="shared" si="149"/>
        <v>421</v>
      </c>
      <c r="AL236" s="155">
        <f t="shared" si="150"/>
        <v>422</v>
      </c>
      <c r="AN236" s="66" t="str">
        <f t="shared" si="151"/>
        <v>L</v>
      </c>
      <c r="AO236" s="66">
        <f t="shared" si="134"/>
        <v>4</v>
      </c>
      <c r="AP236" s="66">
        <f t="shared" si="152"/>
        <v>6</v>
      </c>
      <c r="AQ236" s="66">
        <f t="shared" si="153"/>
        <v>1</v>
      </c>
      <c r="AR236" s="106">
        <f t="shared" si="128"/>
        <v>13</v>
      </c>
      <c r="AS236" s="106">
        <f t="shared" si="154"/>
        <v>0</v>
      </c>
      <c r="AT236" s="154">
        <f t="shared" si="155"/>
        <v>-495</v>
      </c>
    </row>
    <row r="237" spans="1:46">
      <c r="A237" s="3">
        <f t="shared" si="135"/>
        <v>227</v>
      </c>
      <c r="B237" s="9">
        <f>Data!B237</f>
        <v>34</v>
      </c>
      <c r="D237" s="73">
        <f t="shared" si="129"/>
        <v>6</v>
      </c>
      <c r="F237" s="66" t="str">
        <f t="shared" si="136"/>
        <v>L</v>
      </c>
      <c r="G237" s="66">
        <f t="shared" si="130"/>
        <v>1</v>
      </c>
      <c r="H237" s="66">
        <f t="shared" si="137"/>
        <v>6</v>
      </c>
      <c r="I237" s="66">
        <f t="shared" si="163"/>
        <v>2</v>
      </c>
      <c r="J237" s="106">
        <f t="shared" si="131"/>
        <v>13</v>
      </c>
      <c r="K237" s="106">
        <f t="shared" si="164"/>
        <v>0</v>
      </c>
      <c r="L237" s="154">
        <f t="shared" si="165"/>
        <v>182</v>
      </c>
      <c r="N237" s="66" t="str">
        <f t="shared" si="138"/>
        <v>W</v>
      </c>
      <c r="O237" s="66">
        <f t="shared" si="132"/>
        <v>6</v>
      </c>
      <c r="P237" s="66">
        <f t="shared" si="139"/>
        <v>6</v>
      </c>
      <c r="Q237" s="66">
        <f t="shared" si="140"/>
        <v>2</v>
      </c>
      <c r="R237" s="106">
        <f t="shared" si="127"/>
        <v>13</v>
      </c>
      <c r="S237" s="106">
        <f t="shared" si="141"/>
        <v>78</v>
      </c>
      <c r="T237" s="154">
        <f t="shared" si="142"/>
        <v>-454</v>
      </c>
      <c r="V237" s="66" t="str">
        <f t="shared" si="143"/>
        <v>L</v>
      </c>
      <c r="W237" s="66">
        <f t="shared" si="156"/>
        <v>6</v>
      </c>
      <c r="X237" s="66">
        <f t="shared" si="157"/>
        <v>1</v>
      </c>
      <c r="Y237" s="66">
        <f t="shared" si="158"/>
        <v>1</v>
      </c>
      <c r="Z237" s="106">
        <f t="shared" si="161"/>
        <v>1</v>
      </c>
      <c r="AA237" s="106">
        <f t="shared" si="144"/>
        <v>0</v>
      </c>
      <c r="AB237" s="154">
        <f t="shared" si="145"/>
        <v>214</v>
      </c>
      <c r="AC237" s="155">
        <f t="shared" si="146"/>
        <v>215</v>
      </c>
      <c r="AE237" s="66" t="str">
        <f t="shared" si="147"/>
        <v>L</v>
      </c>
      <c r="AF237" s="66">
        <f t="shared" si="133"/>
        <v>6</v>
      </c>
      <c r="AG237" s="66">
        <f t="shared" si="159"/>
        <v>1</v>
      </c>
      <c r="AH237" s="66">
        <f t="shared" si="160"/>
        <v>2</v>
      </c>
      <c r="AI237" s="106">
        <f t="shared" si="162"/>
        <v>1</v>
      </c>
      <c r="AJ237" s="106">
        <f t="shared" si="148"/>
        <v>0</v>
      </c>
      <c r="AK237" s="154">
        <f t="shared" si="149"/>
        <v>420</v>
      </c>
      <c r="AL237" s="155">
        <f t="shared" si="150"/>
        <v>422</v>
      </c>
      <c r="AN237" s="66" t="str">
        <f t="shared" si="151"/>
        <v>L</v>
      </c>
      <c r="AO237" s="66">
        <f t="shared" si="134"/>
        <v>6</v>
      </c>
      <c r="AP237" s="66">
        <f t="shared" si="152"/>
        <v>6</v>
      </c>
      <c r="AQ237" s="66">
        <f t="shared" si="153"/>
        <v>2</v>
      </c>
      <c r="AR237" s="106">
        <f t="shared" si="128"/>
        <v>13</v>
      </c>
      <c r="AS237" s="106">
        <f t="shared" si="154"/>
        <v>0</v>
      </c>
      <c r="AT237" s="154">
        <f t="shared" si="155"/>
        <v>-508</v>
      </c>
    </row>
    <row r="238" spans="1:46">
      <c r="A238" s="3">
        <f t="shared" si="135"/>
        <v>228</v>
      </c>
      <c r="B238" s="9">
        <f>Data!B238</f>
        <v>0</v>
      </c>
      <c r="D238" s="73">
        <f t="shared" si="129"/>
        <v>0</v>
      </c>
      <c r="F238" s="66" t="str">
        <f t="shared" si="136"/>
        <v>L</v>
      </c>
      <c r="G238" s="66">
        <f t="shared" si="130"/>
        <v>1</v>
      </c>
      <c r="H238" s="66">
        <f t="shared" si="137"/>
        <v>6</v>
      </c>
      <c r="I238" s="66">
        <f t="shared" si="163"/>
        <v>3</v>
      </c>
      <c r="J238" s="106">
        <f t="shared" si="131"/>
        <v>13</v>
      </c>
      <c r="K238" s="106">
        <f t="shared" si="164"/>
        <v>0</v>
      </c>
      <c r="L238" s="154">
        <f t="shared" si="165"/>
        <v>169</v>
      </c>
      <c r="N238" s="66" t="str">
        <f t="shared" si="138"/>
        <v>L</v>
      </c>
      <c r="O238" s="66">
        <f t="shared" si="132"/>
        <v>6</v>
      </c>
      <c r="P238" s="66">
        <f t="shared" si="139"/>
        <v>6</v>
      </c>
      <c r="Q238" s="66">
        <f t="shared" si="140"/>
        <v>3</v>
      </c>
      <c r="R238" s="106">
        <f t="shared" si="127"/>
        <v>13</v>
      </c>
      <c r="S238" s="106">
        <f t="shared" si="141"/>
        <v>0</v>
      </c>
      <c r="T238" s="154">
        <f t="shared" si="142"/>
        <v>-467</v>
      </c>
      <c r="V238" s="66" t="str">
        <f t="shared" si="143"/>
        <v>L</v>
      </c>
      <c r="W238" s="66">
        <f t="shared" si="156"/>
        <v>6</v>
      </c>
      <c r="X238" s="66">
        <f t="shared" si="157"/>
        <v>1</v>
      </c>
      <c r="Y238" s="66">
        <f t="shared" si="158"/>
        <v>2</v>
      </c>
      <c r="Z238" s="106">
        <f t="shared" si="161"/>
        <v>1</v>
      </c>
      <c r="AA238" s="106">
        <f t="shared" si="144"/>
        <v>0</v>
      </c>
      <c r="AB238" s="154">
        <f t="shared" si="145"/>
        <v>213</v>
      </c>
      <c r="AC238" s="155">
        <f t="shared" si="146"/>
        <v>215</v>
      </c>
      <c r="AE238" s="66" t="str">
        <f t="shared" si="147"/>
        <v>L</v>
      </c>
      <c r="AF238" s="66">
        <f t="shared" si="133"/>
        <v>6</v>
      </c>
      <c r="AG238" s="66">
        <f t="shared" si="159"/>
        <v>1</v>
      </c>
      <c r="AH238" s="66">
        <f t="shared" si="160"/>
        <v>3</v>
      </c>
      <c r="AI238" s="106">
        <f t="shared" si="162"/>
        <v>1</v>
      </c>
      <c r="AJ238" s="106">
        <f t="shared" si="148"/>
        <v>0</v>
      </c>
      <c r="AK238" s="154">
        <f t="shared" si="149"/>
        <v>419</v>
      </c>
      <c r="AL238" s="155">
        <f t="shared" si="150"/>
        <v>422</v>
      </c>
      <c r="AN238" s="66" t="str">
        <f t="shared" si="151"/>
        <v>L</v>
      </c>
      <c r="AO238" s="66">
        <f t="shared" si="134"/>
        <v>6</v>
      </c>
      <c r="AP238" s="66">
        <f t="shared" si="152"/>
        <v>6</v>
      </c>
      <c r="AQ238" s="66">
        <f t="shared" si="153"/>
        <v>3</v>
      </c>
      <c r="AR238" s="106">
        <f t="shared" si="128"/>
        <v>13</v>
      </c>
      <c r="AS238" s="106">
        <f t="shared" si="154"/>
        <v>0</v>
      </c>
      <c r="AT238" s="154">
        <f t="shared" si="155"/>
        <v>-521</v>
      </c>
    </row>
    <row r="239" spans="1:46">
      <c r="A239" s="3">
        <f t="shared" si="135"/>
        <v>229</v>
      </c>
      <c r="B239" s="9">
        <f>Data!B239</f>
        <v>3</v>
      </c>
      <c r="D239" s="73">
        <f t="shared" si="129"/>
        <v>1</v>
      </c>
      <c r="F239" s="66" t="str">
        <f t="shared" si="136"/>
        <v>W</v>
      </c>
      <c r="G239" s="66">
        <f t="shared" si="130"/>
        <v>1</v>
      </c>
      <c r="H239" s="66">
        <f t="shared" si="137"/>
        <v>6</v>
      </c>
      <c r="I239" s="66">
        <f t="shared" si="163"/>
        <v>4</v>
      </c>
      <c r="J239" s="106">
        <f t="shared" si="131"/>
        <v>13</v>
      </c>
      <c r="K239" s="106">
        <f t="shared" si="164"/>
        <v>78</v>
      </c>
      <c r="L239" s="154">
        <f t="shared" si="165"/>
        <v>234</v>
      </c>
      <c r="N239" s="66" t="str">
        <f t="shared" si="138"/>
        <v>L</v>
      </c>
      <c r="O239" s="66">
        <f t="shared" si="132"/>
        <v>6</v>
      </c>
      <c r="P239" s="66">
        <f t="shared" si="139"/>
        <v>6</v>
      </c>
      <c r="Q239" s="66">
        <f t="shared" si="140"/>
        <v>4</v>
      </c>
      <c r="R239" s="106">
        <f t="shared" si="127"/>
        <v>13</v>
      </c>
      <c r="S239" s="106">
        <f t="shared" si="141"/>
        <v>0</v>
      </c>
      <c r="T239" s="154">
        <f t="shared" si="142"/>
        <v>-480</v>
      </c>
      <c r="V239" s="66" t="str">
        <f t="shared" si="143"/>
        <v>L</v>
      </c>
      <c r="W239" s="66">
        <f t="shared" si="156"/>
        <v>6</v>
      </c>
      <c r="X239" s="66">
        <f t="shared" si="157"/>
        <v>1</v>
      </c>
      <c r="Y239" s="66">
        <f t="shared" si="158"/>
        <v>3</v>
      </c>
      <c r="Z239" s="106">
        <f t="shared" si="161"/>
        <v>1</v>
      </c>
      <c r="AA239" s="106">
        <f t="shared" si="144"/>
        <v>0</v>
      </c>
      <c r="AB239" s="154">
        <f t="shared" si="145"/>
        <v>212</v>
      </c>
      <c r="AC239" s="155">
        <f t="shared" si="146"/>
        <v>215</v>
      </c>
      <c r="AE239" s="66" t="str">
        <f t="shared" si="147"/>
        <v>L</v>
      </c>
      <c r="AF239" s="66">
        <f t="shared" si="133"/>
        <v>1</v>
      </c>
      <c r="AG239" s="66">
        <f t="shared" si="159"/>
        <v>1</v>
      </c>
      <c r="AH239" s="66">
        <f t="shared" si="160"/>
        <v>4</v>
      </c>
      <c r="AI239" s="106">
        <f t="shared" si="162"/>
        <v>1</v>
      </c>
      <c r="AJ239" s="106">
        <f t="shared" si="148"/>
        <v>0</v>
      </c>
      <c r="AK239" s="154">
        <f t="shared" si="149"/>
        <v>418</v>
      </c>
      <c r="AL239" s="155">
        <f t="shared" si="150"/>
        <v>422</v>
      </c>
      <c r="AN239" s="66" t="str">
        <f t="shared" si="151"/>
        <v>L</v>
      </c>
      <c r="AO239" s="66">
        <f t="shared" si="134"/>
        <v>1</v>
      </c>
      <c r="AP239" s="66">
        <f t="shared" si="152"/>
        <v>6</v>
      </c>
      <c r="AQ239" s="66">
        <f t="shared" si="153"/>
        <v>4</v>
      </c>
      <c r="AR239" s="106">
        <f t="shared" si="128"/>
        <v>13</v>
      </c>
      <c r="AS239" s="106">
        <f t="shared" si="154"/>
        <v>0</v>
      </c>
      <c r="AT239" s="154">
        <f t="shared" si="155"/>
        <v>-534</v>
      </c>
    </row>
    <row r="240" spans="1:46">
      <c r="A240" s="3">
        <f t="shared" si="135"/>
        <v>230</v>
      </c>
      <c r="B240" s="9">
        <f>Data!B240</f>
        <v>13</v>
      </c>
      <c r="D240" s="73">
        <f t="shared" si="129"/>
        <v>3</v>
      </c>
      <c r="F240" s="66" t="str">
        <f t="shared" si="136"/>
        <v>L</v>
      </c>
      <c r="G240" s="66">
        <f t="shared" si="130"/>
        <v>1</v>
      </c>
      <c r="H240" s="66">
        <f t="shared" si="137"/>
        <v>6</v>
      </c>
      <c r="I240" s="66">
        <f t="shared" si="163"/>
        <v>5</v>
      </c>
      <c r="J240" s="106">
        <f t="shared" si="131"/>
        <v>13</v>
      </c>
      <c r="K240" s="106">
        <f t="shared" si="164"/>
        <v>0</v>
      </c>
      <c r="L240" s="154">
        <f t="shared" si="165"/>
        <v>221</v>
      </c>
      <c r="N240" s="66" t="str">
        <f t="shared" si="138"/>
        <v>L</v>
      </c>
      <c r="O240" s="66">
        <f t="shared" si="132"/>
        <v>6</v>
      </c>
      <c r="P240" s="66">
        <f t="shared" si="139"/>
        <v>6</v>
      </c>
      <c r="Q240" s="66">
        <f t="shared" si="140"/>
        <v>5</v>
      </c>
      <c r="R240" s="106">
        <f t="shared" si="127"/>
        <v>13</v>
      </c>
      <c r="S240" s="106">
        <f t="shared" si="141"/>
        <v>0</v>
      </c>
      <c r="T240" s="154">
        <f t="shared" si="142"/>
        <v>-493</v>
      </c>
      <c r="V240" s="66" t="str">
        <f t="shared" si="143"/>
        <v>L</v>
      </c>
      <c r="W240" s="66">
        <f t="shared" si="156"/>
        <v>6</v>
      </c>
      <c r="X240" s="66">
        <f t="shared" si="157"/>
        <v>1</v>
      </c>
      <c r="Y240" s="66">
        <f t="shared" si="158"/>
        <v>4</v>
      </c>
      <c r="Z240" s="106">
        <f t="shared" si="161"/>
        <v>1</v>
      </c>
      <c r="AA240" s="106">
        <f t="shared" si="144"/>
        <v>0</v>
      </c>
      <c r="AB240" s="154">
        <f t="shared" si="145"/>
        <v>211</v>
      </c>
      <c r="AC240" s="155">
        <f t="shared" si="146"/>
        <v>215</v>
      </c>
      <c r="AE240" s="66" t="str">
        <f t="shared" si="147"/>
        <v>L</v>
      </c>
      <c r="AF240" s="66">
        <f t="shared" si="133"/>
        <v>3</v>
      </c>
      <c r="AG240" s="66">
        <f t="shared" si="159"/>
        <v>1</v>
      </c>
      <c r="AH240" s="66">
        <f t="shared" si="160"/>
        <v>5</v>
      </c>
      <c r="AI240" s="106">
        <f t="shared" si="162"/>
        <v>1</v>
      </c>
      <c r="AJ240" s="106">
        <f t="shared" si="148"/>
        <v>0</v>
      </c>
      <c r="AK240" s="154">
        <f t="shared" si="149"/>
        <v>417</v>
      </c>
      <c r="AL240" s="155">
        <f t="shared" si="150"/>
        <v>422</v>
      </c>
      <c r="AN240" s="66" t="str">
        <f t="shared" si="151"/>
        <v>L</v>
      </c>
      <c r="AO240" s="66">
        <f t="shared" si="134"/>
        <v>3</v>
      </c>
      <c r="AP240" s="66">
        <f t="shared" si="152"/>
        <v>6</v>
      </c>
      <c r="AQ240" s="66">
        <f t="shared" si="153"/>
        <v>5</v>
      </c>
      <c r="AR240" s="106">
        <f t="shared" si="128"/>
        <v>13</v>
      </c>
      <c r="AS240" s="106">
        <f t="shared" si="154"/>
        <v>0</v>
      </c>
      <c r="AT240" s="154">
        <f t="shared" si="155"/>
        <v>-547</v>
      </c>
    </row>
    <row r="241" spans="1:46">
      <c r="A241" s="3">
        <f t="shared" si="135"/>
        <v>231</v>
      </c>
      <c r="B241" s="9">
        <f>Data!B241</f>
        <v>33</v>
      </c>
      <c r="D241" s="73">
        <f t="shared" si="129"/>
        <v>6</v>
      </c>
      <c r="F241" s="66" t="str">
        <f t="shared" si="136"/>
        <v>L</v>
      </c>
      <c r="G241" s="66">
        <f t="shared" si="130"/>
        <v>1</v>
      </c>
      <c r="H241" s="66">
        <f t="shared" si="137"/>
        <v>7</v>
      </c>
      <c r="I241" s="66">
        <f t="shared" si="163"/>
        <v>1</v>
      </c>
      <c r="J241" s="106">
        <f t="shared" si="131"/>
        <v>21</v>
      </c>
      <c r="K241" s="106">
        <f t="shared" si="164"/>
        <v>0</v>
      </c>
      <c r="L241" s="154">
        <f t="shared" si="165"/>
        <v>200</v>
      </c>
      <c r="N241" s="66" t="str">
        <f t="shared" si="138"/>
        <v>W</v>
      </c>
      <c r="O241" s="66">
        <f t="shared" si="132"/>
        <v>6</v>
      </c>
      <c r="P241" s="66">
        <f t="shared" si="139"/>
        <v>7</v>
      </c>
      <c r="Q241" s="66">
        <f t="shared" si="140"/>
        <v>1</v>
      </c>
      <c r="R241" s="106">
        <f t="shared" si="127"/>
        <v>21</v>
      </c>
      <c r="S241" s="106">
        <f t="shared" si="141"/>
        <v>78</v>
      </c>
      <c r="T241" s="154">
        <f t="shared" si="142"/>
        <v>-436</v>
      </c>
      <c r="V241" s="66" t="str">
        <f t="shared" si="143"/>
        <v>W</v>
      </c>
      <c r="W241" s="66">
        <f t="shared" si="156"/>
        <v>6</v>
      </c>
      <c r="X241" s="66">
        <f t="shared" si="157"/>
        <v>1</v>
      </c>
      <c r="Y241" s="66">
        <f t="shared" si="158"/>
        <v>5</v>
      </c>
      <c r="Z241" s="106">
        <f t="shared" si="161"/>
        <v>1</v>
      </c>
      <c r="AA241" s="106">
        <f t="shared" si="144"/>
        <v>6</v>
      </c>
      <c r="AB241" s="154">
        <f t="shared" si="145"/>
        <v>216</v>
      </c>
      <c r="AC241" s="155">
        <f t="shared" si="146"/>
        <v>216</v>
      </c>
      <c r="AE241" s="66" t="str">
        <f t="shared" si="147"/>
        <v>L</v>
      </c>
      <c r="AF241" s="66">
        <f t="shared" si="133"/>
        <v>6</v>
      </c>
      <c r="AG241" s="66">
        <f t="shared" si="159"/>
        <v>2</v>
      </c>
      <c r="AH241" s="66">
        <f t="shared" si="160"/>
        <v>1</v>
      </c>
      <c r="AI241" s="106">
        <f t="shared" si="162"/>
        <v>2</v>
      </c>
      <c r="AJ241" s="106">
        <f t="shared" si="148"/>
        <v>0</v>
      </c>
      <c r="AK241" s="154">
        <f t="shared" si="149"/>
        <v>415</v>
      </c>
      <c r="AL241" s="155">
        <f t="shared" si="150"/>
        <v>422</v>
      </c>
      <c r="AN241" s="66" t="str">
        <f t="shared" si="151"/>
        <v>L</v>
      </c>
      <c r="AO241" s="66">
        <f t="shared" si="134"/>
        <v>6</v>
      </c>
      <c r="AP241" s="66">
        <f t="shared" si="152"/>
        <v>7</v>
      </c>
      <c r="AQ241" s="66">
        <f t="shared" si="153"/>
        <v>1</v>
      </c>
      <c r="AR241" s="106">
        <f t="shared" si="128"/>
        <v>21</v>
      </c>
      <c r="AS241" s="106">
        <f t="shared" si="154"/>
        <v>0</v>
      </c>
      <c r="AT241" s="154">
        <f t="shared" si="155"/>
        <v>-568</v>
      </c>
    </row>
    <row r="242" spans="1:46">
      <c r="A242" s="3">
        <f t="shared" si="135"/>
        <v>232</v>
      </c>
      <c r="B242" s="9">
        <f>Data!B242</f>
        <v>15</v>
      </c>
      <c r="D242" s="73">
        <f t="shared" si="129"/>
        <v>3</v>
      </c>
      <c r="F242" s="66" t="str">
        <f t="shared" si="136"/>
        <v>L</v>
      </c>
      <c r="G242" s="66">
        <f t="shared" si="130"/>
        <v>1</v>
      </c>
      <c r="H242" s="66">
        <f t="shared" si="137"/>
        <v>7</v>
      </c>
      <c r="I242" s="66">
        <f t="shared" si="163"/>
        <v>2</v>
      </c>
      <c r="J242" s="106">
        <f t="shared" si="131"/>
        <v>21</v>
      </c>
      <c r="K242" s="106">
        <f t="shared" si="164"/>
        <v>0</v>
      </c>
      <c r="L242" s="154">
        <f t="shared" si="165"/>
        <v>179</v>
      </c>
      <c r="N242" s="66" t="str">
        <f t="shared" si="138"/>
        <v>L</v>
      </c>
      <c r="O242" s="66">
        <f t="shared" si="132"/>
        <v>6</v>
      </c>
      <c r="P242" s="66">
        <f t="shared" si="139"/>
        <v>7</v>
      </c>
      <c r="Q242" s="66">
        <f t="shared" si="140"/>
        <v>2</v>
      </c>
      <c r="R242" s="106">
        <f t="shared" si="127"/>
        <v>21</v>
      </c>
      <c r="S242" s="106">
        <f t="shared" si="141"/>
        <v>0</v>
      </c>
      <c r="T242" s="154">
        <f t="shared" si="142"/>
        <v>-457</v>
      </c>
      <c r="V242" s="66" t="str">
        <f t="shared" si="143"/>
        <v>L</v>
      </c>
      <c r="W242" s="66">
        <f t="shared" si="156"/>
        <v>1</v>
      </c>
      <c r="X242" s="66">
        <f t="shared" si="157"/>
        <v>1</v>
      </c>
      <c r="Y242" s="66">
        <f t="shared" si="158"/>
        <v>1</v>
      </c>
      <c r="Z242" s="106">
        <f t="shared" si="161"/>
        <v>1</v>
      </c>
      <c r="AA242" s="106">
        <f t="shared" si="144"/>
        <v>0</v>
      </c>
      <c r="AB242" s="154">
        <f t="shared" si="145"/>
        <v>215</v>
      </c>
      <c r="AC242" s="155">
        <f t="shared" si="146"/>
        <v>216</v>
      </c>
      <c r="AE242" s="66" t="str">
        <f t="shared" si="147"/>
        <v>L</v>
      </c>
      <c r="AF242" s="66">
        <f t="shared" si="133"/>
        <v>3</v>
      </c>
      <c r="AG242" s="66">
        <f t="shared" si="159"/>
        <v>2</v>
      </c>
      <c r="AH242" s="66">
        <f t="shared" si="160"/>
        <v>2</v>
      </c>
      <c r="AI242" s="106">
        <f t="shared" si="162"/>
        <v>2</v>
      </c>
      <c r="AJ242" s="106">
        <f t="shared" si="148"/>
        <v>0</v>
      </c>
      <c r="AK242" s="154">
        <f t="shared" si="149"/>
        <v>413</v>
      </c>
      <c r="AL242" s="155">
        <f t="shared" si="150"/>
        <v>422</v>
      </c>
      <c r="AN242" s="66" t="str">
        <f t="shared" si="151"/>
        <v>L</v>
      </c>
      <c r="AO242" s="66">
        <f t="shared" si="134"/>
        <v>3</v>
      </c>
      <c r="AP242" s="66">
        <f t="shared" si="152"/>
        <v>7</v>
      </c>
      <c r="AQ242" s="66">
        <f t="shared" si="153"/>
        <v>2</v>
      </c>
      <c r="AR242" s="106">
        <f t="shared" si="128"/>
        <v>21</v>
      </c>
      <c r="AS242" s="106">
        <f t="shared" si="154"/>
        <v>0</v>
      </c>
      <c r="AT242" s="154">
        <f t="shared" si="155"/>
        <v>-589</v>
      </c>
    </row>
    <row r="243" spans="1:46">
      <c r="A243" s="3">
        <f t="shared" si="135"/>
        <v>233</v>
      </c>
      <c r="B243" s="9">
        <f>Data!B243</f>
        <v>13</v>
      </c>
      <c r="D243" s="73">
        <f t="shared" si="129"/>
        <v>3</v>
      </c>
      <c r="F243" s="66" t="str">
        <f t="shared" si="136"/>
        <v>L</v>
      </c>
      <c r="G243" s="66">
        <f t="shared" si="130"/>
        <v>1</v>
      </c>
      <c r="H243" s="66">
        <f t="shared" si="137"/>
        <v>7</v>
      </c>
      <c r="I243" s="66">
        <f t="shared" si="163"/>
        <v>3</v>
      </c>
      <c r="J243" s="106">
        <f t="shared" si="131"/>
        <v>21</v>
      </c>
      <c r="K243" s="106">
        <f t="shared" si="164"/>
        <v>0</v>
      </c>
      <c r="L243" s="154">
        <f t="shared" si="165"/>
        <v>158</v>
      </c>
      <c r="N243" s="66" t="str">
        <f t="shared" si="138"/>
        <v>L</v>
      </c>
      <c r="O243" s="66">
        <f t="shared" si="132"/>
        <v>6</v>
      </c>
      <c r="P243" s="66">
        <f t="shared" si="139"/>
        <v>7</v>
      </c>
      <c r="Q243" s="66">
        <f t="shared" si="140"/>
        <v>3</v>
      </c>
      <c r="R243" s="106">
        <f t="shared" si="127"/>
        <v>21</v>
      </c>
      <c r="S243" s="106">
        <f t="shared" si="141"/>
        <v>0</v>
      </c>
      <c r="T243" s="154">
        <f t="shared" si="142"/>
        <v>-478</v>
      </c>
      <c r="V243" s="66" t="str">
        <f t="shared" si="143"/>
        <v>L</v>
      </c>
      <c r="W243" s="66">
        <f t="shared" si="156"/>
        <v>1</v>
      </c>
      <c r="X243" s="66">
        <f t="shared" si="157"/>
        <v>1</v>
      </c>
      <c r="Y243" s="66">
        <f t="shared" si="158"/>
        <v>2</v>
      </c>
      <c r="Z243" s="106">
        <f t="shared" si="161"/>
        <v>1</v>
      </c>
      <c r="AA243" s="106">
        <f t="shared" si="144"/>
        <v>0</v>
      </c>
      <c r="AB243" s="154">
        <f t="shared" si="145"/>
        <v>214</v>
      </c>
      <c r="AC243" s="155">
        <f t="shared" si="146"/>
        <v>216</v>
      </c>
      <c r="AE243" s="66" t="str">
        <f t="shared" si="147"/>
        <v>W</v>
      </c>
      <c r="AF243" s="66">
        <f t="shared" si="133"/>
        <v>3</v>
      </c>
      <c r="AG243" s="66">
        <f t="shared" si="159"/>
        <v>2</v>
      </c>
      <c r="AH243" s="66">
        <f t="shared" si="160"/>
        <v>3</v>
      </c>
      <c r="AI243" s="106">
        <f t="shared" si="162"/>
        <v>2</v>
      </c>
      <c r="AJ243" s="106">
        <f t="shared" si="148"/>
        <v>12</v>
      </c>
      <c r="AK243" s="154">
        <f t="shared" si="149"/>
        <v>423</v>
      </c>
      <c r="AL243" s="155">
        <f t="shared" si="150"/>
        <v>423</v>
      </c>
      <c r="AN243" s="66" t="str">
        <f t="shared" si="151"/>
        <v>W</v>
      </c>
      <c r="AO243" s="66">
        <f t="shared" si="134"/>
        <v>3</v>
      </c>
      <c r="AP243" s="66">
        <f t="shared" si="152"/>
        <v>7</v>
      </c>
      <c r="AQ243" s="66">
        <f t="shared" si="153"/>
        <v>3</v>
      </c>
      <c r="AR243" s="106">
        <f t="shared" si="128"/>
        <v>21</v>
      </c>
      <c r="AS243" s="106">
        <f t="shared" si="154"/>
        <v>126</v>
      </c>
      <c r="AT243" s="154">
        <f t="shared" si="155"/>
        <v>-484</v>
      </c>
    </row>
    <row r="244" spans="1:46">
      <c r="A244" s="3">
        <f t="shared" si="135"/>
        <v>234</v>
      </c>
      <c r="B244" s="9">
        <f>Data!B244</f>
        <v>26</v>
      </c>
      <c r="D244" s="73">
        <f t="shared" si="129"/>
        <v>5</v>
      </c>
      <c r="F244" s="66" t="str">
        <f t="shared" si="136"/>
        <v>L</v>
      </c>
      <c r="G244" s="66">
        <f t="shared" si="130"/>
        <v>1</v>
      </c>
      <c r="H244" s="66">
        <f t="shared" si="137"/>
        <v>7</v>
      </c>
      <c r="I244" s="66">
        <f t="shared" si="163"/>
        <v>4</v>
      </c>
      <c r="J244" s="106">
        <f t="shared" si="131"/>
        <v>21</v>
      </c>
      <c r="K244" s="106">
        <f t="shared" si="164"/>
        <v>0</v>
      </c>
      <c r="L244" s="154">
        <f t="shared" si="165"/>
        <v>137</v>
      </c>
      <c r="N244" s="66" t="str">
        <f t="shared" si="138"/>
        <v>L</v>
      </c>
      <c r="O244" s="66">
        <f t="shared" si="132"/>
        <v>6</v>
      </c>
      <c r="P244" s="66">
        <f t="shared" si="139"/>
        <v>7</v>
      </c>
      <c r="Q244" s="66">
        <f t="shared" si="140"/>
        <v>4</v>
      </c>
      <c r="R244" s="106">
        <f t="shared" si="127"/>
        <v>21</v>
      </c>
      <c r="S244" s="106">
        <f t="shared" si="141"/>
        <v>0</v>
      </c>
      <c r="T244" s="154">
        <f t="shared" si="142"/>
        <v>-499</v>
      </c>
      <c r="V244" s="66" t="str">
        <f t="shared" si="143"/>
        <v>L</v>
      </c>
      <c r="W244" s="66">
        <f t="shared" si="156"/>
        <v>1</v>
      </c>
      <c r="X244" s="66">
        <f t="shared" si="157"/>
        <v>1</v>
      </c>
      <c r="Y244" s="66">
        <f t="shared" si="158"/>
        <v>3</v>
      </c>
      <c r="Z244" s="106">
        <f t="shared" si="161"/>
        <v>1</v>
      </c>
      <c r="AA244" s="106">
        <f t="shared" si="144"/>
        <v>0</v>
      </c>
      <c r="AB244" s="154">
        <f t="shared" si="145"/>
        <v>213</v>
      </c>
      <c r="AC244" s="155">
        <f t="shared" si="146"/>
        <v>216</v>
      </c>
      <c r="AE244" s="66" t="str">
        <f t="shared" si="147"/>
        <v>L</v>
      </c>
      <c r="AF244" s="66">
        <f t="shared" si="133"/>
        <v>5</v>
      </c>
      <c r="AG244" s="66">
        <f t="shared" si="159"/>
        <v>1</v>
      </c>
      <c r="AH244" s="66">
        <f t="shared" si="160"/>
        <v>1</v>
      </c>
      <c r="AI244" s="106">
        <f t="shared" si="162"/>
        <v>1</v>
      </c>
      <c r="AJ244" s="106">
        <f t="shared" si="148"/>
        <v>0</v>
      </c>
      <c r="AK244" s="154">
        <f t="shared" si="149"/>
        <v>422</v>
      </c>
      <c r="AL244" s="155">
        <f t="shared" si="150"/>
        <v>423</v>
      </c>
      <c r="AN244" s="66" t="str">
        <f t="shared" si="151"/>
        <v>L</v>
      </c>
      <c r="AO244" s="66">
        <f t="shared" si="134"/>
        <v>5</v>
      </c>
      <c r="AP244" s="66">
        <f t="shared" si="152"/>
        <v>7</v>
      </c>
      <c r="AQ244" s="66">
        <f t="shared" si="153"/>
        <v>4</v>
      </c>
      <c r="AR244" s="106">
        <f t="shared" si="128"/>
        <v>21</v>
      </c>
      <c r="AS244" s="106">
        <f t="shared" si="154"/>
        <v>0</v>
      </c>
      <c r="AT244" s="154">
        <f t="shared" si="155"/>
        <v>-505</v>
      </c>
    </row>
    <row r="245" spans="1:46">
      <c r="A245" s="3">
        <f t="shared" si="135"/>
        <v>235</v>
      </c>
      <c r="B245" s="9">
        <f>Data!B245</f>
        <v>21</v>
      </c>
      <c r="D245" s="73">
        <f t="shared" si="129"/>
        <v>4</v>
      </c>
      <c r="F245" s="66" t="str">
        <f t="shared" si="136"/>
        <v>L</v>
      </c>
      <c r="G245" s="66">
        <f t="shared" si="130"/>
        <v>1</v>
      </c>
      <c r="H245" s="66">
        <f t="shared" si="137"/>
        <v>7</v>
      </c>
      <c r="I245" s="66">
        <f t="shared" si="163"/>
        <v>5</v>
      </c>
      <c r="J245" s="106">
        <f t="shared" si="131"/>
        <v>21</v>
      </c>
      <c r="K245" s="106">
        <f t="shared" si="164"/>
        <v>0</v>
      </c>
      <c r="L245" s="154">
        <f t="shared" si="165"/>
        <v>116</v>
      </c>
      <c r="N245" s="66" t="str">
        <f t="shared" si="138"/>
        <v>L</v>
      </c>
      <c r="O245" s="66">
        <f t="shared" si="132"/>
        <v>6</v>
      </c>
      <c r="P245" s="66">
        <f t="shared" si="139"/>
        <v>7</v>
      </c>
      <c r="Q245" s="66">
        <f t="shared" si="140"/>
        <v>5</v>
      </c>
      <c r="R245" s="106">
        <f t="shared" si="127"/>
        <v>21</v>
      </c>
      <c r="S245" s="106">
        <f t="shared" si="141"/>
        <v>0</v>
      </c>
      <c r="T245" s="154">
        <f t="shared" si="142"/>
        <v>-520</v>
      </c>
      <c r="V245" s="66" t="str">
        <f t="shared" si="143"/>
        <v>L</v>
      </c>
      <c r="W245" s="66">
        <f t="shared" si="156"/>
        <v>1</v>
      </c>
      <c r="X245" s="66">
        <f t="shared" si="157"/>
        <v>1</v>
      </c>
      <c r="Y245" s="66">
        <f t="shared" si="158"/>
        <v>4</v>
      </c>
      <c r="Z245" s="106">
        <f t="shared" si="161"/>
        <v>1</v>
      </c>
      <c r="AA245" s="106">
        <f t="shared" si="144"/>
        <v>0</v>
      </c>
      <c r="AB245" s="154">
        <f t="shared" si="145"/>
        <v>212</v>
      </c>
      <c r="AC245" s="155">
        <f t="shared" si="146"/>
        <v>216</v>
      </c>
      <c r="AE245" s="66" t="str">
        <f t="shared" si="147"/>
        <v>L</v>
      </c>
      <c r="AF245" s="66">
        <f t="shared" si="133"/>
        <v>4</v>
      </c>
      <c r="AG245" s="66">
        <f t="shared" si="159"/>
        <v>1</v>
      </c>
      <c r="AH245" s="66">
        <f t="shared" si="160"/>
        <v>2</v>
      </c>
      <c r="AI245" s="106">
        <f t="shared" si="162"/>
        <v>1</v>
      </c>
      <c r="AJ245" s="106">
        <f t="shared" si="148"/>
        <v>0</v>
      </c>
      <c r="AK245" s="154">
        <f t="shared" si="149"/>
        <v>421</v>
      </c>
      <c r="AL245" s="155">
        <f t="shared" si="150"/>
        <v>423</v>
      </c>
      <c r="AN245" s="66" t="str">
        <f t="shared" si="151"/>
        <v>L</v>
      </c>
      <c r="AO245" s="66">
        <f t="shared" si="134"/>
        <v>4</v>
      </c>
      <c r="AP245" s="66">
        <f t="shared" si="152"/>
        <v>7</v>
      </c>
      <c r="AQ245" s="66">
        <f t="shared" si="153"/>
        <v>5</v>
      </c>
      <c r="AR245" s="106">
        <f t="shared" si="128"/>
        <v>21</v>
      </c>
      <c r="AS245" s="106">
        <f t="shared" si="154"/>
        <v>0</v>
      </c>
      <c r="AT245" s="154">
        <f t="shared" si="155"/>
        <v>-526</v>
      </c>
    </row>
    <row r="246" spans="1:46">
      <c r="A246" s="3">
        <f t="shared" si="135"/>
        <v>236</v>
      </c>
      <c r="B246" s="9">
        <f>Data!B246</f>
        <v>23</v>
      </c>
      <c r="D246" s="73">
        <f t="shared" si="129"/>
        <v>4</v>
      </c>
      <c r="F246" s="66" t="str">
        <f t="shared" si="136"/>
        <v>L</v>
      </c>
      <c r="G246" s="66">
        <f t="shared" si="130"/>
        <v>1</v>
      </c>
      <c r="H246" s="66">
        <f t="shared" si="137"/>
        <v>8</v>
      </c>
      <c r="I246" s="66">
        <f t="shared" si="163"/>
        <v>1</v>
      </c>
      <c r="J246" s="106">
        <f t="shared" si="131"/>
        <v>34</v>
      </c>
      <c r="K246" s="106">
        <f t="shared" si="164"/>
        <v>0</v>
      </c>
      <c r="L246" s="154">
        <f t="shared" si="165"/>
        <v>82</v>
      </c>
      <c r="N246" s="66" t="str">
        <f t="shared" si="138"/>
        <v>L</v>
      </c>
      <c r="O246" s="66">
        <f t="shared" si="132"/>
        <v>6</v>
      </c>
      <c r="P246" s="66">
        <f t="shared" si="139"/>
        <v>8</v>
      </c>
      <c r="Q246" s="66">
        <f t="shared" si="140"/>
        <v>1</v>
      </c>
      <c r="R246" s="106">
        <f t="shared" si="127"/>
        <v>34</v>
      </c>
      <c r="S246" s="106">
        <f t="shared" si="141"/>
        <v>0</v>
      </c>
      <c r="T246" s="154">
        <f t="shared" si="142"/>
        <v>-554</v>
      </c>
      <c r="V246" s="66" t="str">
        <f t="shared" si="143"/>
        <v>L</v>
      </c>
      <c r="W246" s="66">
        <f t="shared" si="156"/>
        <v>1</v>
      </c>
      <c r="X246" s="66">
        <f t="shared" si="157"/>
        <v>1</v>
      </c>
      <c r="Y246" s="66">
        <f t="shared" si="158"/>
        <v>5</v>
      </c>
      <c r="Z246" s="106">
        <f t="shared" si="161"/>
        <v>1</v>
      </c>
      <c r="AA246" s="106">
        <f t="shared" si="144"/>
        <v>0</v>
      </c>
      <c r="AB246" s="154">
        <f t="shared" si="145"/>
        <v>211</v>
      </c>
      <c r="AC246" s="155">
        <f t="shared" si="146"/>
        <v>216</v>
      </c>
      <c r="AE246" s="66" t="str">
        <f t="shared" si="147"/>
        <v>W</v>
      </c>
      <c r="AF246" s="66">
        <f t="shared" si="133"/>
        <v>4</v>
      </c>
      <c r="AG246" s="66">
        <f t="shared" si="159"/>
        <v>1</v>
      </c>
      <c r="AH246" s="66">
        <f t="shared" si="160"/>
        <v>3</v>
      </c>
      <c r="AI246" s="106">
        <f t="shared" si="162"/>
        <v>1</v>
      </c>
      <c r="AJ246" s="106">
        <f t="shared" si="148"/>
        <v>6</v>
      </c>
      <c r="AK246" s="154">
        <f t="shared" si="149"/>
        <v>426</v>
      </c>
      <c r="AL246" s="155">
        <f t="shared" si="150"/>
        <v>426</v>
      </c>
      <c r="AN246" s="66" t="str">
        <f t="shared" si="151"/>
        <v>W</v>
      </c>
      <c r="AO246" s="66">
        <f t="shared" si="134"/>
        <v>4</v>
      </c>
      <c r="AP246" s="66">
        <f t="shared" si="152"/>
        <v>8</v>
      </c>
      <c r="AQ246" s="66">
        <f t="shared" si="153"/>
        <v>1</v>
      </c>
      <c r="AR246" s="106">
        <f t="shared" si="128"/>
        <v>34</v>
      </c>
      <c r="AS246" s="106">
        <f t="shared" si="154"/>
        <v>126</v>
      </c>
      <c r="AT246" s="154">
        <f t="shared" si="155"/>
        <v>-434</v>
      </c>
    </row>
    <row r="247" spans="1:46">
      <c r="A247" s="3">
        <f t="shared" si="135"/>
        <v>237</v>
      </c>
      <c r="B247" s="9">
        <f>Data!B247</f>
        <v>23</v>
      </c>
      <c r="D247" s="73">
        <f t="shared" si="129"/>
        <v>4</v>
      </c>
      <c r="F247" s="66" t="str">
        <f t="shared" si="136"/>
        <v>L</v>
      </c>
      <c r="G247" s="66">
        <f t="shared" si="130"/>
        <v>1</v>
      </c>
      <c r="H247" s="66">
        <f t="shared" si="137"/>
        <v>8</v>
      </c>
      <c r="I247" s="66">
        <f t="shared" si="163"/>
        <v>2</v>
      </c>
      <c r="J247" s="106">
        <f t="shared" si="131"/>
        <v>34</v>
      </c>
      <c r="K247" s="106">
        <f t="shared" si="164"/>
        <v>0</v>
      </c>
      <c r="L247" s="154">
        <f t="shared" si="165"/>
        <v>48</v>
      </c>
      <c r="N247" s="66" t="str">
        <f t="shared" si="138"/>
        <v>L</v>
      </c>
      <c r="O247" s="66">
        <f t="shared" si="132"/>
        <v>6</v>
      </c>
      <c r="P247" s="66">
        <f t="shared" si="139"/>
        <v>8</v>
      </c>
      <c r="Q247" s="66">
        <f t="shared" si="140"/>
        <v>2</v>
      </c>
      <c r="R247" s="106">
        <f t="shared" si="127"/>
        <v>34</v>
      </c>
      <c r="S247" s="106">
        <f t="shared" si="141"/>
        <v>0</v>
      </c>
      <c r="T247" s="154">
        <f t="shared" si="142"/>
        <v>-588</v>
      </c>
      <c r="V247" s="66" t="str">
        <f t="shared" si="143"/>
        <v>L</v>
      </c>
      <c r="W247" s="66">
        <f t="shared" si="156"/>
        <v>1</v>
      </c>
      <c r="X247" s="66">
        <f t="shared" si="157"/>
        <v>2</v>
      </c>
      <c r="Y247" s="66">
        <f t="shared" si="158"/>
        <v>1</v>
      </c>
      <c r="Z247" s="106">
        <f t="shared" si="161"/>
        <v>2</v>
      </c>
      <c r="AA247" s="106">
        <f t="shared" si="144"/>
        <v>0</v>
      </c>
      <c r="AB247" s="154">
        <f t="shared" si="145"/>
        <v>209</v>
      </c>
      <c r="AC247" s="155">
        <f t="shared" si="146"/>
        <v>216</v>
      </c>
      <c r="AE247" s="66" t="str">
        <f t="shared" si="147"/>
        <v>W</v>
      </c>
      <c r="AF247" s="66">
        <f t="shared" si="133"/>
        <v>4</v>
      </c>
      <c r="AG247" s="66">
        <f t="shared" si="159"/>
        <v>1</v>
      </c>
      <c r="AH247" s="66">
        <f t="shared" si="160"/>
        <v>1</v>
      </c>
      <c r="AI247" s="106">
        <f t="shared" si="162"/>
        <v>1</v>
      </c>
      <c r="AJ247" s="106">
        <f t="shared" si="148"/>
        <v>6</v>
      </c>
      <c r="AK247" s="154">
        <f t="shared" si="149"/>
        <v>431</v>
      </c>
      <c r="AL247" s="155">
        <f t="shared" si="150"/>
        <v>431</v>
      </c>
      <c r="AN247" s="66" t="str">
        <f t="shared" si="151"/>
        <v>W</v>
      </c>
      <c r="AO247" s="66">
        <f t="shared" si="134"/>
        <v>4</v>
      </c>
      <c r="AP247" s="66">
        <f t="shared" si="152"/>
        <v>8</v>
      </c>
      <c r="AQ247" s="66">
        <f t="shared" si="153"/>
        <v>2</v>
      </c>
      <c r="AR247" s="106">
        <f t="shared" si="128"/>
        <v>34</v>
      </c>
      <c r="AS247" s="106">
        <f t="shared" si="154"/>
        <v>204</v>
      </c>
      <c r="AT247" s="154">
        <f t="shared" si="155"/>
        <v>-264</v>
      </c>
    </row>
    <row r="248" spans="1:46">
      <c r="A248" s="3">
        <f t="shared" si="135"/>
        <v>238</v>
      </c>
      <c r="B248" s="9">
        <f>Data!B248</f>
        <v>22</v>
      </c>
      <c r="D248" s="73">
        <f t="shared" si="129"/>
        <v>4</v>
      </c>
      <c r="F248" s="66" t="str">
        <f t="shared" si="136"/>
        <v>L</v>
      </c>
      <c r="G248" s="66">
        <f t="shared" si="130"/>
        <v>1</v>
      </c>
      <c r="H248" s="66">
        <f t="shared" si="137"/>
        <v>8</v>
      </c>
      <c r="I248" s="66">
        <f t="shared" si="163"/>
        <v>3</v>
      </c>
      <c r="J248" s="106">
        <f t="shared" si="131"/>
        <v>34</v>
      </c>
      <c r="K248" s="106">
        <f t="shared" si="164"/>
        <v>0</v>
      </c>
      <c r="L248" s="154">
        <f t="shared" si="165"/>
        <v>14</v>
      </c>
      <c r="N248" s="66" t="str">
        <f t="shared" si="138"/>
        <v>L</v>
      </c>
      <c r="O248" s="66">
        <f t="shared" si="132"/>
        <v>6</v>
      </c>
      <c r="P248" s="66">
        <f t="shared" si="139"/>
        <v>8</v>
      </c>
      <c r="Q248" s="66">
        <f t="shared" si="140"/>
        <v>3</v>
      </c>
      <c r="R248" s="106">
        <f t="shared" si="127"/>
        <v>34</v>
      </c>
      <c r="S248" s="106">
        <f t="shared" si="141"/>
        <v>0</v>
      </c>
      <c r="T248" s="154">
        <f t="shared" si="142"/>
        <v>-622</v>
      </c>
      <c r="V248" s="66" t="str">
        <f t="shared" si="143"/>
        <v>L</v>
      </c>
      <c r="W248" s="66">
        <f t="shared" si="156"/>
        <v>1</v>
      </c>
      <c r="X248" s="66">
        <f t="shared" si="157"/>
        <v>2</v>
      </c>
      <c r="Y248" s="66">
        <f t="shared" si="158"/>
        <v>2</v>
      </c>
      <c r="Z248" s="106">
        <f t="shared" si="161"/>
        <v>2</v>
      </c>
      <c r="AA248" s="106">
        <f t="shared" si="144"/>
        <v>0</v>
      </c>
      <c r="AB248" s="154">
        <f t="shared" si="145"/>
        <v>207</v>
      </c>
      <c r="AC248" s="155">
        <f t="shared" si="146"/>
        <v>216</v>
      </c>
      <c r="AE248" s="66" t="str">
        <f t="shared" si="147"/>
        <v>W</v>
      </c>
      <c r="AF248" s="66">
        <f t="shared" si="133"/>
        <v>4</v>
      </c>
      <c r="AG248" s="66">
        <f t="shared" si="159"/>
        <v>1</v>
      </c>
      <c r="AH248" s="66">
        <f t="shared" si="160"/>
        <v>1</v>
      </c>
      <c r="AI248" s="106">
        <f t="shared" si="162"/>
        <v>1</v>
      </c>
      <c r="AJ248" s="106">
        <f t="shared" si="148"/>
        <v>6</v>
      </c>
      <c r="AK248" s="154">
        <f t="shared" si="149"/>
        <v>436</v>
      </c>
      <c r="AL248" s="155">
        <f t="shared" si="150"/>
        <v>436</v>
      </c>
      <c r="AN248" s="66" t="str">
        <f t="shared" si="151"/>
        <v>W</v>
      </c>
      <c r="AO248" s="66">
        <f t="shared" si="134"/>
        <v>4</v>
      </c>
      <c r="AP248" s="66">
        <f t="shared" si="152"/>
        <v>8</v>
      </c>
      <c r="AQ248" s="66">
        <f t="shared" si="153"/>
        <v>3</v>
      </c>
      <c r="AR248" s="106">
        <f t="shared" si="128"/>
        <v>34</v>
      </c>
      <c r="AS248" s="106">
        <f t="shared" si="154"/>
        <v>204</v>
      </c>
      <c r="AT248" s="154">
        <f t="shared" si="155"/>
        <v>-94</v>
      </c>
    </row>
    <row r="249" spans="1:46">
      <c r="A249" s="3">
        <f t="shared" si="135"/>
        <v>239</v>
      </c>
      <c r="B249" s="9">
        <f>Data!B249</f>
        <v>34</v>
      </c>
      <c r="D249" s="73">
        <f t="shared" si="129"/>
        <v>6</v>
      </c>
      <c r="F249" s="66" t="str">
        <f t="shared" si="136"/>
        <v>L</v>
      </c>
      <c r="G249" s="66">
        <f t="shared" si="130"/>
        <v>1</v>
      </c>
      <c r="H249" s="66">
        <f t="shared" si="137"/>
        <v>8</v>
      </c>
      <c r="I249" s="66">
        <f t="shared" si="163"/>
        <v>4</v>
      </c>
      <c r="J249" s="106">
        <f t="shared" si="131"/>
        <v>34</v>
      </c>
      <c r="K249" s="106">
        <f t="shared" si="164"/>
        <v>0</v>
      </c>
      <c r="L249" s="154">
        <f t="shared" si="165"/>
        <v>-20</v>
      </c>
      <c r="N249" s="66" t="str">
        <f t="shared" si="138"/>
        <v>W</v>
      </c>
      <c r="O249" s="66">
        <f t="shared" si="132"/>
        <v>6</v>
      </c>
      <c r="P249" s="66">
        <f t="shared" si="139"/>
        <v>8</v>
      </c>
      <c r="Q249" s="66">
        <f t="shared" si="140"/>
        <v>4</v>
      </c>
      <c r="R249" s="106">
        <f t="shared" si="127"/>
        <v>34</v>
      </c>
      <c r="S249" s="106">
        <f t="shared" si="141"/>
        <v>204</v>
      </c>
      <c r="T249" s="154">
        <f t="shared" si="142"/>
        <v>-452</v>
      </c>
      <c r="V249" s="66" t="str">
        <f t="shared" si="143"/>
        <v>L</v>
      </c>
      <c r="W249" s="66">
        <f t="shared" si="156"/>
        <v>1</v>
      </c>
      <c r="X249" s="66">
        <f t="shared" si="157"/>
        <v>2</v>
      </c>
      <c r="Y249" s="66">
        <f t="shared" si="158"/>
        <v>3</v>
      </c>
      <c r="Z249" s="106">
        <f t="shared" si="161"/>
        <v>2</v>
      </c>
      <c r="AA249" s="106">
        <f t="shared" si="144"/>
        <v>0</v>
      </c>
      <c r="AB249" s="154">
        <f t="shared" si="145"/>
        <v>205</v>
      </c>
      <c r="AC249" s="155">
        <f t="shared" si="146"/>
        <v>216</v>
      </c>
      <c r="AE249" s="66" t="str">
        <f t="shared" si="147"/>
        <v>L</v>
      </c>
      <c r="AF249" s="66">
        <f t="shared" si="133"/>
        <v>6</v>
      </c>
      <c r="AG249" s="66">
        <f t="shared" si="159"/>
        <v>1</v>
      </c>
      <c r="AH249" s="66">
        <f t="shared" si="160"/>
        <v>1</v>
      </c>
      <c r="AI249" s="106">
        <f t="shared" si="162"/>
        <v>1</v>
      </c>
      <c r="AJ249" s="106">
        <f t="shared" si="148"/>
        <v>0</v>
      </c>
      <c r="AK249" s="154">
        <f t="shared" si="149"/>
        <v>435</v>
      </c>
      <c r="AL249" s="155">
        <f t="shared" si="150"/>
        <v>436</v>
      </c>
      <c r="AN249" s="66" t="str">
        <f t="shared" si="151"/>
        <v>L</v>
      </c>
      <c r="AO249" s="66">
        <f t="shared" si="134"/>
        <v>6</v>
      </c>
      <c r="AP249" s="66">
        <f t="shared" si="152"/>
        <v>8</v>
      </c>
      <c r="AQ249" s="66">
        <f t="shared" si="153"/>
        <v>4</v>
      </c>
      <c r="AR249" s="106">
        <f t="shared" si="128"/>
        <v>34</v>
      </c>
      <c r="AS249" s="106">
        <f t="shared" si="154"/>
        <v>0</v>
      </c>
      <c r="AT249" s="154">
        <f t="shared" si="155"/>
        <v>-128</v>
      </c>
    </row>
    <row r="250" spans="1:46">
      <c r="A250" s="3">
        <f t="shared" si="135"/>
        <v>240</v>
      </c>
      <c r="B250" s="9">
        <f>Data!B250</f>
        <v>17</v>
      </c>
      <c r="D250" s="73">
        <f t="shared" si="129"/>
        <v>3</v>
      </c>
      <c r="F250" s="66" t="str">
        <f t="shared" si="136"/>
        <v>L</v>
      </c>
      <c r="G250" s="66">
        <f t="shared" si="130"/>
        <v>1</v>
      </c>
      <c r="H250" s="66">
        <f t="shared" si="137"/>
        <v>8</v>
      </c>
      <c r="I250" s="66">
        <f t="shared" si="163"/>
        <v>5</v>
      </c>
      <c r="J250" s="106">
        <f t="shared" si="131"/>
        <v>34</v>
      </c>
      <c r="K250" s="106">
        <f t="shared" si="164"/>
        <v>0</v>
      </c>
      <c r="L250" s="154">
        <f t="shared" si="165"/>
        <v>-54</v>
      </c>
      <c r="N250" s="66" t="str">
        <f t="shared" si="138"/>
        <v>L</v>
      </c>
      <c r="O250" s="66">
        <f t="shared" si="132"/>
        <v>6</v>
      </c>
      <c r="P250" s="66">
        <f t="shared" si="139"/>
        <v>8</v>
      </c>
      <c r="Q250" s="66">
        <f t="shared" si="140"/>
        <v>5</v>
      </c>
      <c r="R250" s="106">
        <f t="shared" si="127"/>
        <v>34</v>
      </c>
      <c r="S250" s="106">
        <f t="shared" si="141"/>
        <v>0</v>
      </c>
      <c r="T250" s="154">
        <f t="shared" si="142"/>
        <v>-486</v>
      </c>
      <c r="V250" s="66" t="str">
        <f t="shared" si="143"/>
        <v>L</v>
      </c>
      <c r="W250" s="66">
        <f t="shared" si="156"/>
        <v>1</v>
      </c>
      <c r="X250" s="66">
        <f t="shared" si="157"/>
        <v>2</v>
      </c>
      <c r="Y250" s="66">
        <f t="shared" si="158"/>
        <v>4</v>
      </c>
      <c r="Z250" s="106">
        <f t="shared" si="161"/>
        <v>2</v>
      </c>
      <c r="AA250" s="106">
        <f t="shared" si="144"/>
        <v>0</v>
      </c>
      <c r="AB250" s="154">
        <f t="shared" si="145"/>
        <v>203</v>
      </c>
      <c r="AC250" s="155">
        <f t="shared" si="146"/>
        <v>216</v>
      </c>
      <c r="AE250" s="66" t="str">
        <f t="shared" si="147"/>
        <v>L</v>
      </c>
      <c r="AF250" s="66">
        <f t="shared" si="133"/>
        <v>3</v>
      </c>
      <c r="AG250" s="66">
        <f t="shared" si="159"/>
        <v>1</v>
      </c>
      <c r="AH250" s="66">
        <f t="shared" si="160"/>
        <v>2</v>
      </c>
      <c r="AI250" s="106">
        <f t="shared" si="162"/>
        <v>1</v>
      </c>
      <c r="AJ250" s="106">
        <f t="shared" si="148"/>
        <v>0</v>
      </c>
      <c r="AK250" s="154">
        <f t="shared" si="149"/>
        <v>434</v>
      </c>
      <c r="AL250" s="155">
        <f t="shared" si="150"/>
        <v>436</v>
      </c>
      <c r="AN250" s="66" t="str">
        <f t="shared" si="151"/>
        <v>L</v>
      </c>
      <c r="AO250" s="66">
        <f t="shared" si="134"/>
        <v>3</v>
      </c>
      <c r="AP250" s="66">
        <f t="shared" si="152"/>
        <v>8</v>
      </c>
      <c r="AQ250" s="66">
        <f t="shared" si="153"/>
        <v>5</v>
      </c>
      <c r="AR250" s="106">
        <f t="shared" si="128"/>
        <v>34</v>
      </c>
      <c r="AS250" s="106">
        <f t="shared" si="154"/>
        <v>0</v>
      </c>
      <c r="AT250" s="154">
        <f t="shared" si="155"/>
        <v>-162</v>
      </c>
    </row>
    <row r="251" spans="1:46">
      <c r="A251" s="3">
        <f t="shared" si="135"/>
        <v>241</v>
      </c>
      <c r="B251" s="9">
        <f>Data!B251</f>
        <v>2</v>
      </c>
      <c r="D251" s="73">
        <f t="shared" si="129"/>
        <v>1</v>
      </c>
      <c r="F251" s="66" t="str">
        <f t="shared" si="136"/>
        <v>W</v>
      </c>
      <c r="G251" s="66">
        <f t="shared" si="130"/>
        <v>1</v>
      </c>
      <c r="H251" s="66">
        <f t="shared" si="137"/>
        <v>1</v>
      </c>
      <c r="I251" s="66">
        <f t="shared" si="163"/>
        <v>1</v>
      </c>
      <c r="J251" s="106">
        <f t="shared" si="131"/>
        <v>1</v>
      </c>
      <c r="K251" s="106">
        <f t="shared" si="164"/>
        <v>204</v>
      </c>
      <c r="L251" s="154">
        <f t="shared" si="165"/>
        <v>149</v>
      </c>
      <c r="N251" s="66" t="str">
        <f t="shared" si="138"/>
        <v>L</v>
      </c>
      <c r="O251" s="66">
        <f t="shared" si="132"/>
        <v>1</v>
      </c>
      <c r="P251" s="66">
        <f t="shared" si="139"/>
        <v>1</v>
      </c>
      <c r="Q251" s="66">
        <f t="shared" si="140"/>
        <v>1</v>
      </c>
      <c r="R251" s="106">
        <f t="shared" si="127"/>
        <v>1</v>
      </c>
      <c r="S251" s="106">
        <f t="shared" si="141"/>
        <v>0</v>
      </c>
      <c r="T251" s="154">
        <f t="shared" si="142"/>
        <v>-487</v>
      </c>
      <c r="V251" s="66" t="str">
        <f t="shared" si="143"/>
        <v>W</v>
      </c>
      <c r="W251" s="66">
        <f t="shared" si="156"/>
        <v>1</v>
      </c>
      <c r="X251" s="66">
        <f t="shared" si="157"/>
        <v>2</v>
      </c>
      <c r="Y251" s="66">
        <f t="shared" si="158"/>
        <v>5</v>
      </c>
      <c r="Z251" s="106">
        <f t="shared" si="161"/>
        <v>2</v>
      </c>
      <c r="AA251" s="106">
        <f t="shared" si="144"/>
        <v>12</v>
      </c>
      <c r="AB251" s="154">
        <f t="shared" si="145"/>
        <v>213</v>
      </c>
      <c r="AC251" s="155">
        <f t="shared" si="146"/>
        <v>216</v>
      </c>
      <c r="AE251" s="66" t="str">
        <f t="shared" si="147"/>
        <v>L</v>
      </c>
      <c r="AF251" s="66">
        <f t="shared" si="133"/>
        <v>1</v>
      </c>
      <c r="AG251" s="66">
        <f t="shared" si="159"/>
        <v>1</v>
      </c>
      <c r="AH251" s="66">
        <f t="shared" si="160"/>
        <v>3</v>
      </c>
      <c r="AI251" s="106">
        <f t="shared" si="162"/>
        <v>1</v>
      </c>
      <c r="AJ251" s="106">
        <f t="shared" si="148"/>
        <v>0</v>
      </c>
      <c r="AK251" s="154">
        <f t="shared" si="149"/>
        <v>433</v>
      </c>
      <c r="AL251" s="155">
        <f t="shared" si="150"/>
        <v>436</v>
      </c>
      <c r="AN251" s="66" t="str">
        <f t="shared" si="151"/>
        <v>L</v>
      </c>
      <c r="AO251" s="66">
        <f t="shared" si="134"/>
        <v>1</v>
      </c>
      <c r="AP251" s="66">
        <f t="shared" si="152"/>
        <v>1</v>
      </c>
      <c r="AQ251" s="66">
        <f t="shared" si="153"/>
        <v>1</v>
      </c>
      <c r="AR251" s="106">
        <f t="shared" si="128"/>
        <v>1</v>
      </c>
      <c r="AS251" s="106">
        <f t="shared" si="154"/>
        <v>0</v>
      </c>
      <c r="AT251" s="154">
        <f t="shared" si="155"/>
        <v>-163</v>
      </c>
    </row>
    <row r="252" spans="1:46">
      <c r="A252" s="3">
        <f t="shared" si="135"/>
        <v>242</v>
      </c>
      <c r="B252" s="9">
        <f>Data!B252</f>
        <v>1</v>
      </c>
      <c r="D252" s="73">
        <f t="shared" si="129"/>
        <v>1</v>
      </c>
      <c r="F252" s="66" t="str">
        <f t="shared" si="136"/>
        <v>W</v>
      </c>
      <c r="G252" s="66">
        <f t="shared" si="130"/>
        <v>1</v>
      </c>
      <c r="H252" s="66">
        <f t="shared" si="137"/>
        <v>1</v>
      </c>
      <c r="I252" s="66">
        <f t="shared" si="163"/>
        <v>2</v>
      </c>
      <c r="J252" s="106">
        <f t="shared" si="131"/>
        <v>1</v>
      </c>
      <c r="K252" s="106">
        <f t="shared" si="164"/>
        <v>6</v>
      </c>
      <c r="L252" s="154">
        <f t="shared" si="165"/>
        <v>154</v>
      </c>
      <c r="N252" s="66" t="str">
        <f t="shared" si="138"/>
        <v>W</v>
      </c>
      <c r="O252" s="66">
        <f t="shared" si="132"/>
        <v>1</v>
      </c>
      <c r="P252" s="66">
        <f t="shared" si="139"/>
        <v>1</v>
      </c>
      <c r="Q252" s="66">
        <f t="shared" si="140"/>
        <v>2</v>
      </c>
      <c r="R252" s="106">
        <f t="shared" si="127"/>
        <v>1</v>
      </c>
      <c r="S252" s="106">
        <f t="shared" si="141"/>
        <v>6</v>
      </c>
      <c r="T252" s="154">
        <f t="shared" si="142"/>
        <v>-482</v>
      </c>
      <c r="V252" s="66" t="str">
        <f t="shared" si="143"/>
        <v>W</v>
      </c>
      <c r="W252" s="66">
        <f t="shared" si="156"/>
        <v>1</v>
      </c>
      <c r="X252" s="66">
        <f t="shared" si="157"/>
        <v>3</v>
      </c>
      <c r="Y252" s="66">
        <f t="shared" si="158"/>
        <v>1</v>
      </c>
      <c r="Z252" s="106">
        <f t="shared" si="161"/>
        <v>3</v>
      </c>
      <c r="AA252" s="106">
        <f t="shared" si="144"/>
        <v>12</v>
      </c>
      <c r="AB252" s="154">
        <f t="shared" si="145"/>
        <v>222</v>
      </c>
      <c r="AC252" s="155">
        <f t="shared" si="146"/>
        <v>222</v>
      </c>
      <c r="AE252" s="66" t="str">
        <f t="shared" si="147"/>
        <v>W</v>
      </c>
      <c r="AF252" s="66">
        <f t="shared" si="133"/>
        <v>1</v>
      </c>
      <c r="AG252" s="66">
        <f t="shared" si="159"/>
        <v>1</v>
      </c>
      <c r="AH252" s="66">
        <f t="shared" si="160"/>
        <v>4</v>
      </c>
      <c r="AI252" s="106">
        <f t="shared" si="162"/>
        <v>1</v>
      </c>
      <c r="AJ252" s="106">
        <f t="shared" si="148"/>
        <v>6</v>
      </c>
      <c r="AK252" s="154">
        <f t="shared" si="149"/>
        <v>438</v>
      </c>
      <c r="AL252" s="155">
        <f t="shared" si="150"/>
        <v>438</v>
      </c>
      <c r="AN252" s="66" t="str">
        <f t="shared" si="151"/>
        <v>W</v>
      </c>
      <c r="AO252" s="66">
        <f t="shared" si="134"/>
        <v>1</v>
      </c>
      <c r="AP252" s="66">
        <f t="shared" si="152"/>
        <v>1</v>
      </c>
      <c r="AQ252" s="66">
        <f t="shared" si="153"/>
        <v>2</v>
      </c>
      <c r="AR252" s="106">
        <f t="shared" si="128"/>
        <v>1</v>
      </c>
      <c r="AS252" s="106">
        <f t="shared" si="154"/>
        <v>6</v>
      </c>
      <c r="AT252" s="154">
        <f t="shared" si="155"/>
        <v>-158</v>
      </c>
    </row>
    <row r="253" spans="1:46">
      <c r="A253" s="3">
        <f t="shared" si="135"/>
        <v>243</v>
      </c>
      <c r="B253" s="9">
        <f>Data!B253</f>
        <v>31</v>
      </c>
      <c r="D253" s="73">
        <f t="shared" si="129"/>
        <v>6</v>
      </c>
      <c r="F253" s="66" t="str">
        <f t="shared" si="136"/>
        <v>L</v>
      </c>
      <c r="G253" s="66">
        <f t="shared" si="130"/>
        <v>1</v>
      </c>
      <c r="H253" s="66">
        <f t="shared" si="137"/>
        <v>1</v>
      </c>
      <c r="I253" s="66">
        <f t="shared" si="163"/>
        <v>3</v>
      </c>
      <c r="J253" s="106">
        <f t="shared" si="131"/>
        <v>1</v>
      </c>
      <c r="K253" s="106">
        <f t="shared" si="164"/>
        <v>0</v>
      </c>
      <c r="L253" s="154">
        <f t="shared" si="165"/>
        <v>153</v>
      </c>
      <c r="N253" s="66" t="str">
        <f t="shared" si="138"/>
        <v>L</v>
      </c>
      <c r="O253" s="66">
        <f t="shared" si="132"/>
        <v>1</v>
      </c>
      <c r="P253" s="66">
        <f t="shared" si="139"/>
        <v>1</v>
      </c>
      <c r="Q253" s="66">
        <f t="shared" si="140"/>
        <v>3</v>
      </c>
      <c r="R253" s="106">
        <f t="shared" si="127"/>
        <v>1</v>
      </c>
      <c r="S253" s="106">
        <f t="shared" si="141"/>
        <v>0</v>
      </c>
      <c r="T253" s="154">
        <f t="shared" si="142"/>
        <v>-483</v>
      </c>
      <c r="V253" s="66" t="str">
        <f t="shared" si="143"/>
        <v>L</v>
      </c>
      <c r="W253" s="66">
        <f t="shared" si="156"/>
        <v>2</v>
      </c>
      <c r="X253" s="66">
        <f t="shared" si="157"/>
        <v>1</v>
      </c>
      <c r="Y253" s="66">
        <f t="shared" si="158"/>
        <v>1</v>
      </c>
      <c r="Z253" s="106">
        <f t="shared" si="161"/>
        <v>1</v>
      </c>
      <c r="AA253" s="106">
        <f t="shared" si="144"/>
        <v>0</v>
      </c>
      <c r="AB253" s="154">
        <f t="shared" si="145"/>
        <v>221</v>
      </c>
      <c r="AC253" s="155">
        <f t="shared" si="146"/>
        <v>222</v>
      </c>
      <c r="AE253" s="66" t="str">
        <f t="shared" si="147"/>
        <v>L</v>
      </c>
      <c r="AF253" s="66">
        <f t="shared" si="133"/>
        <v>6</v>
      </c>
      <c r="AG253" s="66">
        <f t="shared" si="159"/>
        <v>1</v>
      </c>
      <c r="AH253" s="66">
        <f t="shared" si="160"/>
        <v>1</v>
      </c>
      <c r="AI253" s="106">
        <f t="shared" si="162"/>
        <v>1</v>
      </c>
      <c r="AJ253" s="106">
        <f t="shared" si="148"/>
        <v>0</v>
      </c>
      <c r="AK253" s="154">
        <f t="shared" si="149"/>
        <v>437</v>
      </c>
      <c r="AL253" s="155">
        <f t="shared" si="150"/>
        <v>438</v>
      </c>
      <c r="AN253" s="66" t="str">
        <f t="shared" si="151"/>
        <v>L</v>
      </c>
      <c r="AO253" s="66">
        <f t="shared" si="134"/>
        <v>6</v>
      </c>
      <c r="AP253" s="66">
        <f t="shared" si="152"/>
        <v>1</v>
      </c>
      <c r="AQ253" s="66">
        <f t="shared" si="153"/>
        <v>3</v>
      </c>
      <c r="AR253" s="106">
        <f t="shared" si="128"/>
        <v>1</v>
      </c>
      <c r="AS253" s="106">
        <f t="shared" si="154"/>
        <v>0</v>
      </c>
      <c r="AT253" s="154">
        <f t="shared" si="155"/>
        <v>-159</v>
      </c>
    </row>
    <row r="254" spans="1:46">
      <c r="A254" s="3">
        <f t="shared" si="135"/>
        <v>244</v>
      </c>
      <c r="B254" s="9">
        <f>Data!B254</f>
        <v>27</v>
      </c>
      <c r="D254" s="73">
        <f t="shared" si="129"/>
        <v>5</v>
      </c>
      <c r="F254" s="66" t="str">
        <f t="shared" si="136"/>
        <v>L</v>
      </c>
      <c r="G254" s="66">
        <f t="shared" si="130"/>
        <v>1</v>
      </c>
      <c r="H254" s="66">
        <f t="shared" si="137"/>
        <v>1</v>
      </c>
      <c r="I254" s="66">
        <f t="shared" si="163"/>
        <v>4</v>
      </c>
      <c r="J254" s="106">
        <f t="shared" si="131"/>
        <v>1</v>
      </c>
      <c r="K254" s="106">
        <f t="shared" si="164"/>
        <v>0</v>
      </c>
      <c r="L254" s="154">
        <f t="shared" si="165"/>
        <v>152</v>
      </c>
      <c r="N254" s="66" t="str">
        <f t="shared" si="138"/>
        <v>L</v>
      </c>
      <c r="O254" s="66">
        <f t="shared" si="132"/>
        <v>1</v>
      </c>
      <c r="P254" s="66">
        <f t="shared" si="139"/>
        <v>1</v>
      </c>
      <c r="Q254" s="66">
        <f t="shared" si="140"/>
        <v>4</v>
      </c>
      <c r="R254" s="106">
        <f t="shared" si="127"/>
        <v>1</v>
      </c>
      <c r="S254" s="106">
        <f t="shared" si="141"/>
        <v>0</v>
      </c>
      <c r="T254" s="154">
        <f t="shared" si="142"/>
        <v>-484</v>
      </c>
      <c r="V254" s="66" t="str">
        <f t="shared" si="143"/>
        <v>L</v>
      </c>
      <c r="W254" s="66">
        <f t="shared" si="156"/>
        <v>2</v>
      </c>
      <c r="X254" s="66">
        <f t="shared" si="157"/>
        <v>1</v>
      </c>
      <c r="Y254" s="66">
        <f t="shared" si="158"/>
        <v>2</v>
      </c>
      <c r="Z254" s="106">
        <f t="shared" si="161"/>
        <v>1</v>
      </c>
      <c r="AA254" s="106">
        <f t="shared" si="144"/>
        <v>0</v>
      </c>
      <c r="AB254" s="154">
        <f t="shared" si="145"/>
        <v>220</v>
      </c>
      <c r="AC254" s="155">
        <f t="shared" si="146"/>
        <v>222</v>
      </c>
      <c r="AE254" s="66" t="str">
        <f t="shared" si="147"/>
        <v>L</v>
      </c>
      <c r="AF254" s="66">
        <f t="shared" si="133"/>
        <v>5</v>
      </c>
      <c r="AG254" s="66">
        <f t="shared" si="159"/>
        <v>1</v>
      </c>
      <c r="AH254" s="66">
        <f t="shared" si="160"/>
        <v>2</v>
      </c>
      <c r="AI254" s="106">
        <f t="shared" si="162"/>
        <v>1</v>
      </c>
      <c r="AJ254" s="106">
        <f t="shared" si="148"/>
        <v>0</v>
      </c>
      <c r="AK254" s="154">
        <f t="shared" si="149"/>
        <v>436</v>
      </c>
      <c r="AL254" s="155">
        <f t="shared" si="150"/>
        <v>438</v>
      </c>
      <c r="AN254" s="66" t="str">
        <f t="shared" si="151"/>
        <v>L</v>
      </c>
      <c r="AO254" s="66">
        <f t="shared" si="134"/>
        <v>5</v>
      </c>
      <c r="AP254" s="66">
        <f t="shared" si="152"/>
        <v>1</v>
      </c>
      <c r="AQ254" s="66">
        <f t="shared" si="153"/>
        <v>4</v>
      </c>
      <c r="AR254" s="106">
        <f t="shared" si="128"/>
        <v>1</v>
      </c>
      <c r="AS254" s="106">
        <f t="shared" si="154"/>
        <v>0</v>
      </c>
      <c r="AT254" s="154">
        <f t="shared" si="155"/>
        <v>-160</v>
      </c>
    </row>
    <row r="255" spans="1:46">
      <c r="A255" s="3">
        <f t="shared" si="135"/>
        <v>245</v>
      </c>
      <c r="B255" s="9">
        <f>Data!B255</f>
        <v>13</v>
      </c>
      <c r="D255" s="73">
        <f t="shared" si="129"/>
        <v>3</v>
      </c>
      <c r="F255" s="66" t="str">
        <f t="shared" si="136"/>
        <v>L</v>
      </c>
      <c r="G255" s="66">
        <f t="shared" si="130"/>
        <v>1</v>
      </c>
      <c r="H255" s="66">
        <f t="shared" si="137"/>
        <v>1</v>
      </c>
      <c r="I255" s="66">
        <f t="shared" si="163"/>
        <v>5</v>
      </c>
      <c r="J255" s="106">
        <f t="shared" si="131"/>
        <v>1</v>
      </c>
      <c r="K255" s="106">
        <f t="shared" si="164"/>
        <v>0</v>
      </c>
      <c r="L255" s="154">
        <f t="shared" si="165"/>
        <v>151</v>
      </c>
      <c r="N255" s="66" t="str">
        <f t="shared" si="138"/>
        <v>L</v>
      </c>
      <c r="O255" s="66">
        <f t="shared" si="132"/>
        <v>1</v>
      </c>
      <c r="P255" s="66">
        <f t="shared" si="139"/>
        <v>1</v>
      </c>
      <c r="Q255" s="66">
        <f t="shared" si="140"/>
        <v>5</v>
      </c>
      <c r="R255" s="106">
        <f t="shared" si="127"/>
        <v>1</v>
      </c>
      <c r="S255" s="106">
        <f t="shared" si="141"/>
        <v>0</v>
      </c>
      <c r="T255" s="154">
        <f t="shared" si="142"/>
        <v>-485</v>
      </c>
      <c r="V255" s="66" t="str">
        <f t="shared" si="143"/>
        <v>L</v>
      </c>
      <c r="W255" s="66">
        <f t="shared" si="156"/>
        <v>2</v>
      </c>
      <c r="X255" s="66">
        <f t="shared" si="157"/>
        <v>1</v>
      </c>
      <c r="Y255" s="66">
        <f t="shared" si="158"/>
        <v>3</v>
      </c>
      <c r="Z255" s="106">
        <f t="shared" si="161"/>
        <v>1</v>
      </c>
      <c r="AA255" s="106">
        <f t="shared" si="144"/>
        <v>0</v>
      </c>
      <c r="AB255" s="154">
        <f t="shared" si="145"/>
        <v>219</v>
      </c>
      <c r="AC255" s="155">
        <f t="shared" si="146"/>
        <v>222</v>
      </c>
      <c r="AE255" s="66" t="str">
        <f t="shared" si="147"/>
        <v>L</v>
      </c>
      <c r="AF255" s="66">
        <f t="shared" si="133"/>
        <v>3</v>
      </c>
      <c r="AG255" s="66">
        <f t="shared" si="159"/>
        <v>1</v>
      </c>
      <c r="AH255" s="66">
        <f t="shared" si="160"/>
        <v>3</v>
      </c>
      <c r="AI255" s="106">
        <f t="shared" si="162"/>
        <v>1</v>
      </c>
      <c r="AJ255" s="106">
        <f t="shared" si="148"/>
        <v>0</v>
      </c>
      <c r="AK255" s="154">
        <f t="shared" si="149"/>
        <v>435</v>
      </c>
      <c r="AL255" s="155">
        <f t="shared" si="150"/>
        <v>438</v>
      </c>
      <c r="AN255" s="66" t="str">
        <f t="shared" si="151"/>
        <v>L</v>
      </c>
      <c r="AO255" s="66">
        <f t="shared" si="134"/>
        <v>3</v>
      </c>
      <c r="AP255" s="66">
        <f t="shared" si="152"/>
        <v>1</v>
      </c>
      <c r="AQ255" s="66">
        <f t="shared" si="153"/>
        <v>5</v>
      </c>
      <c r="AR255" s="106">
        <f t="shared" si="128"/>
        <v>1</v>
      </c>
      <c r="AS255" s="106">
        <f t="shared" si="154"/>
        <v>0</v>
      </c>
      <c r="AT255" s="154">
        <f t="shared" si="155"/>
        <v>-161</v>
      </c>
    </row>
    <row r="256" spans="1:46">
      <c r="A256" s="3">
        <f t="shared" si="135"/>
        <v>246</v>
      </c>
      <c r="B256" s="9">
        <f>Data!B256</f>
        <v>23</v>
      </c>
      <c r="D256" s="73">
        <f t="shared" si="129"/>
        <v>4</v>
      </c>
      <c r="F256" s="66" t="str">
        <f t="shared" si="136"/>
        <v>L</v>
      </c>
      <c r="G256" s="66">
        <f t="shared" si="130"/>
        <v>1</v>
      </c>
      <c r="H256" s="66">
        <f t="shared" si="137"/>
        <v>2</v>
      </c>
      <c r="I256" s="66">
        <f t="shared" si="163"/>
        <v>1</v>
      </c>
      <c r="J256" s="106">
        <f t="shared" si="131"/>
        <v>2</v>
      </c>
      <c r="K256" s="106">
        <f t="shared" si="164"/>
        <v>0</v>
      </c>
      <c r="L256" s="154">
        <f t="shared" si="165"/>
        <v>149</v>
      </c>
      <c r="N256" s="66" t="str">
        <f t="shared" si="138"/>
        <v>L</v>
      </c>
      <c r="O256" s="66">
        <f t="shared" si="132"/>
        <v>1</v>
      </c>
      <c r="P256" s="66">
        <f t="shared" si="139"/>
        <v>2</v>
      </c>
      <c r="Q256" s="66">
        <f t="shared" si="140"/>
        <v>1</v>
      </c>
      <c r="R256" s="106">
        <f t="shared" si="127"/>
        <v>2</v>
      </c>
      <c r="S256" s="106">
        <f t="shared" si="141"/>
        <v>0</v>
      </c>
      <c r="T256" s="154">
        <f t="shared" si="142"/>
        <v>-487</v>
      </c>
      <c r="V256" s="66" t="str">
        <f t="shared" si="143"/>
        <v>L</v>
      </c>
      <c r="W256" s="66">
        <f t="shared" si="156"/>
        <v>2</v>
      </c>
      <c r="X256" s="66">
        <f t="shared" si="157"/>
        <v>1</v>
      </c>
      <c r="Y256" s="66">
        <f t="shared" si="158"/>
        <v>4</v>
      </c>
      <c r="Z256" s="106">
        <f t="shared" si="161"/>
        <v>1</v>
      </c>
      <c r="AA256" s="106">
        <f t="shared" si="144"/>
        <v>0</v>
      </c>
      <c r="AB256" s="154">
        <f t="shared" si="145"/>
        <v>218</v>
      </c>
      <c r="AC256" s="155">
        <f t="shared" si="146"/>
        <v>222</v>
      </c>
      <c r="AE256" s="66" t="str">
        <f t="shared" si="147"/>
        <v>L</v>
      </c>
      <c r="AF256" s="66">
        <f t="shared" si="133"/>
        <v>4</v>
      </c>
      <c r="AG256" s="66">
        <f t="shared" si="159"/>
        <v>1</v>
      </c>
      <c r="AH256" s="66">
        <f t="shared" si="160"/>
        <v>4</v>
      </c>
      <c r="AI256" s="106">
        <f t="shared" si="162"/>
        <v>1</v>
      </c>
      <c r="AJ256" s="106">
        <f t="shared" si="148"/>
        <v>0</v>
      </c>
      <c r="AK256" s="154">
        <f t="shared" si="149"/>
        <v>434</v>
      </c>
      <c r="AL256" s="155">
        <f t="shared" si="150"/>
        <v>438</v>
      </c>
      <c r="AN256" s="66" t="str">
        <f t="shared" si="151"/>
        <v>L</v>
      </c>
      <c r="AO256" s="66">
        <f t="shared" si="134"/>
        <v>4</v>
      </c>
      <c r="AP256" s="66">
        <f t="shared" si="152"/>
        <v>2</v>
      </c>
      <c r="AQ256" s="66">
        <f t="shared" si="153"/>
        <v>1</v>
      </c>
      <c r="AR256" s="106">
        <f t="shared" si="128"/>
        <v>2</v>
      </c>
      <c r="AS256" s="106">
        <f t="shared" si="154"/>
        <v>0</v>
      </c>
      <c r="AT256" s="154">
        <f t="shared" si="155"/>
        <v>-163</v>
      </c>
    </row>
    <row r="257" spans="1:46">
      <c r="A257" s="3">
        <f t="shared" si="135"/>
        <v>247</v>
      </c>
      <c r="B257" s="9">
        <f>Data!B257</f>
        <v>33</v>
      </c>
      <c r="D257" s="73">
        <f t="shared" si="129"/>
        <v>6</v>
      </c>
      <c r="F257" s="66" t="str">
        <f t="shared" si="136"/>
        <v>L</v>
      </c>
      <c r="G257" s="66">
        <f t="shared" si="130"/>
        <v>1</v>
      </c>
      <c r="H257" s="66">
        <f t="shared" si="137"/>
        <v>2</v>
      </c>
      <c r="I257" s="66">
        <f t="shared" si="163"/>
        <v>2</v>
      </c>
      <c r="J257" s="106">
        <f t="shared" si="131"/>
        <v>2</v>
      </c>
      <c r="K257" s="106">
        <f t="shared" si="164"/>
        <v>0</v>
      </c>
      <c r="L257" s="154">
        <f t="shared" si="165"/>
        <v>147</v>
      </c>
      <c r="N257" s="66" t="str">
        <f t="shared" si="138"/>
        <v>L</v>
      </c>
      <c r="O257" s="66">
        <f t="shared" si="132"/>
        <v>1</v>
      </c>
      <c r="P257" s="66">
        <f t="shared" si="139"/>
        <v>2</v>
      </c>
      <c r="Q257" s="66">
        <f t="shared" si="140"/>
        <v>2</v>
      </c>
      <c r="R257" s="106">
        <f t="shared" si="127"/>
        <v>2</v>
      </c>
      <c r="S257" s="106">
        <f t="shared" si="141"/>
        <v>0</v>
      </c>
      <c r="T257" s="154">
        <f t="shared" si="142"/>
        <v>-489</v>
      </c>
      <c r="V257" s="66" t="str">
        <f t="shared" si="143"/>
        <v>L</v>
      </c>
      <c r="W257" s="66">
        <f t="shared" si="156"/>
        <v>2</v>
      </c>
      <c r="X257" s="66">
        <f t="shared" si="157"/>
        <v>1</v>
      </c>
      <c r="Y257" s="66">
        <f t="shared" si="158"/>
        <v>5</v>
      </c>
      <c r="Z257" s="106">
        <f t="shared" si="161"/>
        <v>1</v>
      </c>
      <c r="AA257" s="106">
        <f t="shared" si="144"/>
        <v>0</v>
      </c>
      <c r="AB257" s="154">
        <f t="shared" si="145"/>
        <v>217</v>
      </c>
      <c r="AC257" s="155">
        <f t="shared" si="146"/>
        <v>222</v>
      </c>
      <c r="AE257" s="66" t="str">
        <f t="shared" si="147"/>
        <v>L</v>
      </c>
      <c r="AF257" s="66">
        <f t="shared" si="133"/>
        <v>6</v>
      </c>
      <c r="AG257" s="66">
        <f t="shared" si="159"/>
        <v>1</v>
      </c>
      <c r="AH257" s="66">
        <f t="shared" si="160"/>
        <v>5</v>
      </c>
      <c r="AI257" s="106">
        <f t="shared" si="162"/>
        <v>1</v>
      </c>
      <c r="AJ257" s="106">
        <f t="shared" si="148"/>
        <v>0</v>
      </c>
      <c r="AK257" s="154">
        <f t="shared" si="149"/>
        <v>433</v>
      </c>
      <c r="AL257" s="155">
        <f t="shared" si="150"/>
        <v>438</v>
      </c>
      <c r="AN257" s="66" t="str">
        <f t="shared" si="151"/>
        <v>L</v>
      </c>
      <c r="AO257" s="66">
        <f t="shared" si="134"/>
        <v>6</v>
      </c>
      <c r="AP257" s="66">
        <f t="shared" si="152"/>
        <v>2</v>
      </c>
      <c r="AQ257" s="66">
        <f t="shared" si="153"/>
        <v>2</v>
      </c>
      <c r="AR257" s="106">
        <f t="shared" si="128"/>
        <v>2</v>
      </c>
      <c r="AS257" s="106">
        <f t="shared" si="154"/>
        <v>0</v>
      </c>
      <c r="AT257" s="154">
        <f t="shared" si="155"/>
        <v>-165</v>
      </c>
    </row>
    <row r="258" spans="1:46">
      <c r="A258" s="3">
        <f t="shared" si="135"/>
        <v>248</v>
      </c>
      <c r="B258" s="9">
        <f>Data!B258</f>
        <v>24</v>
      </c>
      <c r="D258" s="73">
        <f t="shared" si="129"/>
        <v>4</v>
      </c>
      <c r="F258" s="66" t="str">
        <f t="shared" si="136"/>
        <v>L</v>
      </c>
      <c r="G258" s="66">
        <f t="shared" si="130"/>
        <v>1</v>
      </c>
      <c r="H258" s="66">
        <f t="shared" si="137"/>
        <v>2</v>
      </c>
      <c r="I258" s="66">
        <f t="shared" si="163"/>
        <v>3</v>
      </c>
      <c r="J258" s="106">
        <f t="shared" si="131"/>
        <v>2</v>
      </c>
      <c r="K258" s="106">
        <f t="shared" si="164"/>
        <v>0</v>
      </c>
      <c r="L258" s="154">
        <f t="shared" si="165"/>
        <v>145</v>
      </c>
      <c r="N258" s="66" t="str">
        <f t="shared" si="138"/>
        <v>L</v>
      </c>
      <c r="O258" s="66">
        <f t="shared" si="132"/>
        <v>1</v>
      </c>
      <c r="P258" s="66">
        <f t="shared" si="139"/>
        <v>2</v>
      </c>
      <c r="Q258" s="66">
        <f t="shared" si="140"/>
        <v>3</v>
      </c>
      <c r="R258" s="106">
        <f t="shared" si="127"/>
        <v>2</v>
      </c>
      <c r="S258" s="106">
        <f t="shared" si="141"/>
        <v>0</v>
      </c>
      <c r="T258" s="154">
        <f t="shared" si="142"/>
        <v>-491</v>
      </c>
      <c r="V258" s="66" t="str">
        <f t="shared" si="143"/>
        <v>L</v>
      </c>
      <c r="W258" s="66">
        <f t="shared" si="156"/>
        <v>2</v>
      </c>
      <c r="X258" s="66">
        <f t="shared" si="157"/>
        <v>2</v>
      </c>
      <c r="Y258" s="66">
        <f t="shared" si="158"/>
        <v>1</v>
      </c>
      <c r="Z258" s="106">
        <f t="shared" si="161"/>
        <v>2</v>
      </c>
      <c r="AA258" s="106">
        <f t="shared" si="144"/>
        <v>0</v>
      </c>
      <c r="AB258" s="154">
        <f t="shared" si="145"/>
        <v>215</v>
      </c>
      <c r="AC258" s="155">
        <f t="shared" si="146"/>
        <v>222</v>
      </c>
      <c r="AE258" s="66" t="str">
        <f t="shared" si="147"/>
        <v>L</v>
      </c>
      <c r="AF258" s="66">
        <f t="shared" si="133"/>
        <v>4</v>
      </c>
      <c r="AG258" s="66">
        <f t="shared" si="159"/>
        <v>2</v>
      </c>
      <c r="AH258" s="66">
        <f t="shared" si="160"/>
        <v>1</v>
      </c>
      <c r="AI258" s="106">
        <f t="shared" si="162"/>
        <v>2</v>
      </c>
      <c r="AJ258" s="106">
        <f t="shared" si="148"/>
        <v>0</v>
      </c>
      <c r="AK258" s="154">
        <f t="shared" si="149"/>
        <v>431</v>
      </c>
      <c r="AL258" s="155">
        <f t="shared" si="150"/>
        <v>438</v>
      </c>
      <c r="AN258" s="66" t="str">
        <f t="shared" si="151"/>
        <v>L</v>
      </c>
      <c r="AO258" s="66">
        <f t="shared" si="134"/>
        <v>4</v>
      </c>
      <c r="AP258" s="66">
        <f t="shared" si="152"/>
        <v>2</v>
      </c>
      <c r="AQ258" s="66">
        <f t="shared" si="153"/>
        <v>3</v>
      </c>
      <c r="AR258" s="106">
        <f t="shared" si="128"/>
        <v>2</v>
      </c>
      <c r="AS258" s="106">
        <f t="shared" si="154"/>
        <v>0</v>
      </c>
      <c r="AT258" s="154">
        <f t="shared" si="155"/>
        <v>-167</v>
      </c>
    </row>
    <row r="259" spans="1:46">
      <c r="A259" s="3">
        <f t="shared" si="135"/>
        <v>249</v>
      </c>
      <c r="B259" s="9">
        <f>Data!B259</f>
        <v>2</v>
      </c>
      <c r="D259" s="73">
        <f t="shared" si="129"/>
        <v>1</v>
      </c>
      <c r="F259" s="66" t="str">
        <f t="shared" si="136"/>
        <v>W</v>
      </c>
      <c r="G259" s="66">
        <f t="shared" si="130"/>
        <v>1</v>
      </c>
      <c r="H259" s="66">
        <f t="shared" si="137"/>
        <v>2</v>
      </c>
      <c r="I259" s="66">
        <f t="shared" si="163"/>
        <v>4</v>
      </c>
      <c r="J259" s="106">
        <f t="shared" si="131"/>
        <v>2</v>
      </c>
      <c r="K259" s="106">
        <f t="shared" si="164"/>
        <v>12</v>
      </c>
      <c r="L259" s="154">
        <f t="shared" si="165"/>
        <v>155</v>
      </c>
      <c r="N259" s="66" t="str">
        <f t="shared" si="138"/>
        <v>W</v>
      </c>
      <c r="O259" s="66">
        <f t="shared" si="132"/>
        <v>1</v>
      </c>
      <c r="P259" s="66">
        <f t="shared" si="139"/>
        <v>2</v>
      </c>
      <c r="Q259" s="66">
        <f t="shared" si="140"/>
        <v>4</v>
      </c>
      <c r="R259" s="106">
        <f t="shared" si="127"/>
        <v>2</v>
      </c>
      <c r="S259" s="106">
        <f t="shared" si="141"/>
        <v>12</v>
      </c>
      <c r="T259" s="154">
        <f t="shared" si="142"/>
        <v>-481</v>
      </c>
      <c r="V259" s="66" t="str">
        <f t="shared" si="143"/>
        <v>L</v>
      </c>
      <c r="W259" s="66">
        <f t="shared" si="156"/>
        <v>2</v>
      </c>
      <c r="X259" s="66">
        <f t="shared" si="157"/>
        <v>2</v>
      </c>
      <c r="Y259" s="66">
        <f t="shared" si="158"/>
        <v>2</v>
      </c>
      <c r="Z259" s="106">
        <f t="shared" si="161"/>
        <v>2</v>
      </c>
      <c r="AA259" s="106">
        <f t="shared" si="144"/>
        <v>0</v>
      </c>
      <c r="AB259" s="154">
        <f t="shared" si="145"/>
        <v>213</v>
      </c>
      <c r="AC259" s="155">
        <f t="shared" si="146"/>
        <v>222</v>
      </c>
      <c r="AE259" s="66" t="str">
        <f t="shared" si="147"/>
        <v>L</v>
      </c>
      <c r="AF259" s="66">
        <f t="shared" si="133"/>
        <v>1</v>
      </c>
      <c r="AG259" s="66">
        <f t="shared" si="159"/>
        <v>2</v>
      </c>
      <c r="AH259" s="66">
        <f t="shared" si="160"/>
        <v>2</v>
      </c>
      <c r="AI259" s="106">
        <f t="shared" si="162"/>
        <v>2</v>
      </c>
      <c r="AJ259" s="106">
        <f t="shared" si="148"/>
        <v>0</v>
      </c>
      <c r="AK259" s="154">
        <f t="shared" si="149"/>
        <v>429</v>
      </c>
      <c r="AL259" s="155">
        <f t="shared" si="150"/>
        <v>438</v>
      </c>
      <c r="AN259" s="66" t="str">
        <f t="shared" si="151"/>
        <v>L</v>
      </c>
      <c r="AO259" s="66">
        <f t="shared" si="134"/>
        <v>1</v>
      </c>
      <c r="AP259" s="66">
        <f t="shared" si="152"/>
        <v>2</v>
      </c>
      <c r="AQ259" s="66">
        <f t="shared" si="153"/>
        <v>4</v>
      </c>
      <c r="AR259" s="106">
        <f t="shared" si="128"/>
        <v>2</v>
      </c>
      <c r="AS259" s="106">
        <f t="shared" si="154"/>
        <v>0</v>
      </c>
      <c r="AT259" s="154">
        <f t="shared" si="155"/>
        <v>-169</v>
      </c>
    </row>
    <row r="260" spans="1:46">
      <c r="A260" s="3">
        <f t="shared" si="135"/>
        <v>250</v>
      </c>
      <c r="B260" s="9">
        <f>Data!B260</f>
        <v>21</v>
      </c>
      <c r="D260" s="73">
        <f t="shared" si="129"/>
        <v>4</v>
      </c>
      <c r="F260" s="66" t="str">
        <f t="shared" si="136"/>
        <v>L</v>
      </c>
      <c r="G260" s="66">
        <f t="shared" si="130"/>
        <v>1</v>
      </c>
      <c r="H260" s="66">
        <f t="shared" si="137"/>
        <v>2</v>
      </c>
      <c r="I260" s="66">
        <f t="shared" si="163"/>
        <v>5</v>
      </c>
      <c r="J260" s="106">
        <f t="shared" si="131"/>
        <v>2</v>
      </c>
      <c r="K260" s="106">
        <f t="shared" si="164"/>
        <v>0</v>
      </c>
      <c r="L260" s="154">
        <f t="shared" si="165"/>
        <v>153</v>
      </c>
      <c r="N260" s="66" t="str">
        <f t="shared" si="138"/>
        <v>L</v>
      </c>
      <c r="O260" s="66">
        <f t="shared" si="132"/>
        <v>1</v>
      </c>
      <c r="P260" s="66">
        <f t="shared" si="139"/>
        <v>2</v>
      </c>
      <c r="Q260" s="66">
        <f t="shared" si="140"/>
        <v>5</v>
      </c>
      <c r="R260" s="106">
        <f t="shared" si="127"/>
        <v>2</v>
      </c>
      <c r="S260" s="106">
        <f t="shared" si="141"/>
        <v>0</v>
      </c>
      <c r="T260" s="154">
        <f t="shared" si="142"/>
        <v>-483</v>
      </c>
      <c r="V260" s="66" t="str">
        <f t="shared" si="143"/>
        <v>L</v>
      </c>
      <c r="W260" s="66">
        <f t="shared" si="156"/>
        <v>2</v>
      </c>
      <c r="X260" s="66">
        <f t="shared" si="157"/>
        <v>2</v>
      </c>
      <c r="Y260" s="66">
        <f t="shared" si="158"/>
        <v>3</v>
      </c>
      <c r="Z260" s="106">
        <f t="shared" si="161"/>
        <v>2</v>
      </c>
      <c r="AA260" s="106">
        <f t="shared" si="144"/>
        <v>0</v>
      </c>
      <c r="AB260" s="154">
        <f t="shared" si="145"/>
        <v>211</v>
      </c>
      <c r="AC260" s="155">
        <f t="shared" si="146"/>
        <v>222</v>
      </c>
      <c r="AE260" s="66" t="str">
        <f t="shared" si="147"/>
        <v>L</v>
      </c>
      <c r="AF260" s="66">
        <f t="shared" si="133"/>
        <v>4</v>
      </c>
      <c r="AG260" s="66">
        <f t="shared" si="159"/>
        <v>2</v>
      </c>
      <c r="AH260" s="66">
        <f t="shared" si="160"/>
        <v>3</v>
      </c>
      <c r="AI260" s="106">
        <f t="shared" si="162"/>
        <v>2</v>
      </c>
      <c r="AJ260" s="106">
        <f t="shared" si="148"/>
        <v>0</v>
      </c>
      <c r="AK260" s="154">
        <f t="shared" si="149"/>
        <v>427</v>
      </c>
      <c r="AL260" s="155">
        <f t="shared" si="150"/>
        <v>438</v>
      </c>
      <c r="AN260" s="66" t="str">
        <f t="shared" si="151"/>
        <v>L</v>
      </c>
      <c r="AO260" s="66">
        <f t="shared" si="134"/>
        <v>4</v>
      </c>
      <c r="AP260" s="66">
        <f t="shared" si="152"/>
        <v>2</v>
      </c>
      <c r="AQ260" s="66">
        <f t="shared" si="153"/>
        <v>5</v>
      </c>
      <c r="AR260" s="106">
        <f t="shared" si="128"/>
        <v>2</v>
      </c>
      <c r="AS260" s="106">
        <f t="shared" si="154"/>
        <v>0</v>
      </c>
      <c r="AT260" s="154">
        <f t="shared" si="155"/>
        <v>-171</v>
      </c>
    </row>
    <row r="261" spans="1:46">
      <c r="A261" s="3">
        <f t="shared" si="135"/>
        <v>251</v>
      </c>
      <c r="B261" s="9">
        <f>Data!B261</f>
        <v>19</v>
      </c>
      <c r="D261" s="73">
        <f t="shared" si="129"/>
        <v>4</v>
      </c>
      <c r="F261" s="66" t="str">
        <f t="shared" si="136"/>
        <v>L</v>
      </c>
      <c r="G261" s="66">
        <f t="shared" si="130"/>
        <v>1</v>
      </c>
      <c r="H261" s="66">
        <f t="shared" si="137"/>
        <v>3</v>
      </c>
      <c r="I261" s="66">
        <f t="shared" si="163"/>
        <v>1</v>
      </c>
      <c r="J261" s="106">
        <f t="shared" si="131"/>
        <v>3</v>
      </c>
      <c r="K261" s="106">
        <f t="shared" si="164"/>
        <v>0</v>
      </c>
      <c r="L261" s="154">
        <f t="shared" si="165"/>
        <v>150</v>
      </c>
      <c r="N261" s="66" t="str">
        <f t="shared" si="138"/>
        <v>L</v>
      </c>
      <c r="O261" s="66">
        <f t="shared" si="132"/>
        <v>1</v>
      </c>
      <c r="P261" s="66">
        <f t="shared" si="139"/>
        <v>3</v>
      </c>
      <c r="Q261" s="66">
        <f t="shared" si="140"/>
        <v>1</v>
      </c>
      <c r="R261" s="106">
        <f t="shared" si="127"/>
        <v>3</v>
      </c>
      <c r="S261" s="106">
        <f t="shared" si="141"/>
        <v>0</v>
      </c>
      <c r="T261" s="154">
        <f t="shared" si="142"/>
        <v>-486</v>
      </c>
      <c r="V261" s="66" t="str">
        <f t="shared" si="143"/>
        <v>L</v>
      </c>
      <c r="W261" s="66">
        <f t="shared" si="156"/>
        <v>2</v>
      </c>
      <c r="X261" s="66">
        <f t="shared" si="157"/>
        <v>2</v>
      </c>
      <c r="Y261" s="66">
        <f t="shared" si="158"/>
        <v>4</v>
      </c>
      <c r="Z261" s="106">
        <f t="shared" si="161"/>
        <v>2</v>
      </c>
      <c r="AA261" s="106">
        <f t="shared" si="144"/>
        <v>0</v>
      </c>
      <c r="AB261" s="154">
        <f t="shared" si="145"/>
        <v>209</v>
      </c>
      <c r="AC261" s="155">
        <f t="shared" si="146"/>
        <v>222</v>
      </c>
      <c r="AE261" s="66" t="str">
        <f t="shared" si="147"/>
        <v>W</v>
      </c>
      <c r="AF261" s="66">
        <f t="shared" si="133"/>
        <v>4</v>
      </c>
      <c r="AG261" s="66">
        <f t="shared" si="159"/>
        <v>2</v>
      </c>
      <c r="AH261" s="66">
        <f t="shared" si="160"/>
        <v>4</v>
      </c>
      <c r="AI261" s="106">
        <f t="shared" si="162"/>
        <v>2</v>
      </c>
      <c r="AJ261" s="106">
        <f t="shared" si="148"/>
        <v>12</v>
      </c>
      <c r="AK261" s="154">
        <f t="shared" si="149"/>
        <v>437</v>
      </c>
      <c r="AL261" s="155">
        <f t="shared" si="150"/>
        <v>438</v>
      </c>
      <c r="AN261" s="66" t="str">
        <f t="shared" si="151"/>
        <v>W</v>
      </c>
      <c r="AO261" s="66">
        <f t="shared" si="134"/>
        <v>4</v>
      </c>
      <c r="AP261" s="66">
        <f t="shared" si="152"/>
        <v>3</v>
      </c>
      <c r="AQ261" s="66">
        <f t="shared" si="153"/>
        <v>1</v>
      </c>
      <c r="AR261" s="106">
        <f t="shared" si="128"/>
        <v>3</v>
      </c>
      <c r="AS261" s="106">
        <f t="shared" si="154"/>
        <v>12</v>
      </c>
      <c r="AT261" s="154">
        <f t="shared" si="155"/>
        <v>-162</v>
      </c>
    </row>
    <row r="262" spans="1:46">
      <c r="A262" s="3">
        <f t="shared" si="135"/>
        <v>252</v>
      </c>
      <c r="B262" s="9">
        <f>Data!B262</f>
        <v>7</v>
      </c>
      <c r="D262" s="73">
        <f t="shared" si="129"/>
        <v>2</v>
      </c>
      <c r="F262" s="66" t="str">
        <f t="shared" si="136"/>
        <v>L</v>
      </c>
      <c r="G262" s="66">
        <f t="shared" si="130"/>
        <v>1</v>
      </c>
      <c r="H262" s="66">
        <f t="shared" si="137"/>
        <v>3</v>
      </c>
      <c r="I262" s="66">
        <f t="shared" si="163"/>
        <v>2</v>
      </c>
      <c r="J262" s="106">
        <f t="shared" si="131"/>
        <v>3</v>
      </c>
      <c r="K262" s="106">
        <f t="shared" si="164"/>
        <v>0</v>
      </c>
      <c r="L262" s="154">
        <f t="shared" si="165"/>
        <v>147</v>
      </c>
      <c r="N262" s="66" t="str">
        <f t="shared" si="138"/>
        <v>L</v>
      </c>
      <c r="O262" s="66">
        <f t="shared" si="132"/>
        <v>1</v>
      </c>
      <c r="P262" s="66">
        <f t="shared" si="139"/>
        <v>3</v>
      </c>
      <c r="Q262" s="66">
        <f t="shared" si="140"/>
        <v>2</v>
      </c>
      <c r="R262" s="106">
        <f t="shared" si="127"/>
        <v>3</v>
      </c>
      <c r="S262" s="106">
        <f t="shared" si="141"/>
        <v>0</v>
      </c>
      <c r="T262" s="154">
        <f t="shared" si="142"/>
        <v>-489</v>
      </c>
      <c r="V262" s="66" t="str">
        <f t="shared" si="143"/>
        <v>W</v>
      </c>
      <c r="W262" s="66">
        <f t="shared" si="156"/>
        <v>2</v>
      </c>
      <c r="X262" s="66">
        <f t="shared" si="157"/>
        <v>2</v>
      </c>
      <c r="Y262" s="66">
        <f t="shared" si="158"/>
        <v>5</v>
      </c>
      <c r="Z262" s="106">
        <f t="shared" si="161"/>
        <v>2</v>
      </c>
      <c r="AA262" s="106">
        <f t="shared" si="144"/>
        <v>12</v>
      </c>
      <c r="AB262" s="154">
        <f t="shared" si="145"/>
        <v>219</v>
      </c>
      <c r="AC262" s="155">
        <f t="shared" si="146"/>
        <v>222</v>
      </c>
      <c r="AE262" s="66" t="str">
        <f t="shared" si="147"/>
        <v>L</v>
      </c>
      <c r="AF262" s="66">
        <f t="shared" si="133"/>
        <v>2</v>
      </c>
      <c r="AG262" s="66">
        <f t="shared" si="159"/>
        <v>2</v>
      </c>
      <c r="AH262" s="66">
        <f t="shared" si="160"/>
        <v>5</v>
      </c>
      <c r="AI262" s="106">
        <f t="shared" si="162"/>
        <v>2</v>
      </c>
      <c r="AJ262" s="106">
        <f t="shared" si="148"/>
        <v>0</v>
      </c>
      <c r="AK262" s="154">
        <f t="shared" si="149"/>
        <v>435</v>
      </c>
      <c r="AL262" s="155">
        <f t="shared" si="150"/>
        <v>438</v>
      </c>
      <c r="AN262" s="66" t="str">
        <f t="shared" si="151"/>
        <v>L</v>
      </c>
      <c r="AO262" s="66">
        <f t="shared" si="134"/>
        <v>2</v>
      </c>
      <c r="AP262" s="66">
        <f t="shared" si="152"/>
        <v>3</v>
      </c>
      <c r="AQ262" s="66">
        <f t="shared" si="153"/>
        <v>2</v>
      </c>
      <c r="AR262" s="106">
        <f t="shared" si="128"/>
        <v>3</v>
      </c>
      <c r="AS262" s="106">
        <f t="shared" si="154"/>
        <v>0</v>
      </c>
      <c r="AT262" s="154">
        <f t="shared" si="155"/>
        <v>-165</v>
      </c>
    </row>
    <row r="263" spans="1:46">
      <c r="A263" s="3">
        <f t="shared" si="135"/>
        <v>253</v>
      </c>
      <c r="B263" s="9">
        <f>Data!B263</f>
        <v>10</v>
      </c>
      <c r="D263" s="73">
        <f t="shared" si="129"/>
        <v>2</v>
      </c>
      <c r="F263" s="66" t="str">
        <f t="shared" si="136"/>
        <v>L</v>
      </c>
      <c r="G263" s="66">
        <f t="shared" si="130"/>
        <v>1</v>
      </c>
      <c r="H263" s="66">
        <f t="shared" si="137"/>
        <v>3</v>
      </c>
      <c r="I263" s="66">
        <f t="shared" si="163"/>
        <v>3</v>
      </c>
      <c r="J263" s="106">
        <f t="shared" si="131"/>
        <v>3</v>
      </c>
      <c r="K263" s="106">
        <f t="shared" si="164"/>
        <v>0</v>
      </c>
      <c r="L263" s="154">
        <f t="shared" si="165"/>
        <v>144</v>
      </c>
      <c r="N263" s="66" t="str">
        <f t="shared" si="138"/>
        <v>L</v>
      </c>
      <c r="O263" s="66">
        <f t="shared" si="132"/>
        <v>1</v>
      </c>
      <c r="P263" s="66">
        <f t="shared" si="139"/>
        <v>3</v>
      </c>
      <c r="Q263" s="66">
        <f t="shared" si="140"/>
        <v>3</v>
      </c>
      <c r="R263" s="106">
        <f t="shared" si="127"/>
        <v>3</v>
      </c>
      <c r="S263" s="106">
        <f t="shared" si="141"/>
        <v>0</v>
      </c>
      <c r="T263" s="154">
        <f t="shared" si="142"/>
        <v>-492</v>
      </c>
      <c r="V263" s="66" t="str">
        <f t="shared" si="143"/>
        <v>W</v>
      </c>
      <c r="W263" s="66">
        <f t="shared" si="156"/>
        <v>2</v>
      </c>
      <c r="X263" s="66">
        <f t="shared" si="157"/>
        <v>3</v>
      </c>
      <c r="Y263" s="66">
        <f t="shared" si="158"/>
        <v>1</v>
      </c>
      <c r="Z263" s="106">
        <f t="shared" si="161"/>
        <v>3</v>
      </c>
      <c r="AA263" s="106">
        <f t="shared" si="144"/>
        <v>12</v>
      </c>
      <c r="AB263" s="154">
        <f t="shared" si="145"/>
        <v>228</v>
      </c>
      <c r="AC263" s="155">
        <f t="shared" si="146"/>
        <v>228</v>
      </c>
      <c r="AE263" s="66" t="str">
        <f t="shared" si="147"/>
        <v>W</v>
      </c>
      <c r="AF263" s="66">
        <f t="shared" si="133"/>
        <v>2</v>
      </c>
      <c r="AG263" s="66">
        <f t="shared" si="159"/>
        <v>3</v>
      </c>
      <c r="AH263" s="66">
        <f t="shared" si="160"/>
        <v>1</v>
      </c>
      <c r="AI263" s="106">
        <f t="shared" si="162"/>
        <v>3</v>
      </c>
      <c r="AJ263" s="106">
        <f t="shared" si="148"/>
        <v>12</v>
      </c>
      <c r="AK263" s="154">
        <f t="shared" si="149"/>
        <v>444</v>
      </c>
      <c r="AL263" s="155">
        <f t="shared" si="150"/>
        <v>444</v>
      </c>
      <c r="AN263" s="66" t="str">
        <f t="shared" si="151"/>
        <v>W</v>
      </c>
      <c r="AO263" s="66">
        <f t="shared" si="134"/>
        <v>2</v>
      </c>
      <c r="AP263" s="66">
        <f t="shared" si="152"/>
        <v>3</v>
      </c>
      <c r="AQ263" s="66">
        <f t="shared" si="153"/>
        <v>3</v>
      </c>
      <c r="AR263" s="106">
        <f t="shared" si="128"/>
        <v>3</v>
      </c>
      <c r="AS263" s="106">
        <f t="shared" si="154"/>
        <v>18</v>
      </c>
      <c r="AT263" s="154">
        <f t="shared" si="155"/>
        <v>-150</v>
      </c>
    </row>
    <row r="264" spans="1:46">
      <c r="A264" s="3">
        <f t="shared" si="135"/>
        <v>254</v>
      </c>
      <c r="B264" s="9">
        <f>Data!B264</f>
        <v>6</v>
      </c>
      <c r="D264" s="73">
        <f t="shared" si="129"/>
        <v>1</v>
      </c>
      <c r="F264" s="66" t="str">
        <f t="shared" si="136"/>
        <v>W</v>
      </c>
      <c r="G264" s="66">
        <f t="shared" si="130"/>
        <v>1</v>
      </c>
      <c r="H264" s="66">
        <f t="shared" si="137"/>
        <v>3</v>
      </c>
      <c r="I264" s="66">
        <f t="shared" si="163"/>
        <v>4</v>
      </c>
      <c r="J264" s="106">
        <f t="shared" si="131"/>
        <v>3</v>
      </c>
      <c r="K264" s="106">
        <f t="shared" si="164"/>
        <v>18</v>
      </c>
      <c r="L264" s="154">
        <f t="shared" si="165"/>
        <v>159</v>
      </c>
      <c r="N264" s="66" t="str">
        <f t="shared" si="138"/>
        <v>W</v>
      </c>
      <c r="O264" s="66">
        <f t="shared" si="132"/>
        <v>1</v>
      </c>
      <c r="P264" s="66">
        <f t="shared" si="139"/>
        <v>3</v>
      </c>
      <c r="Q264" s="66">
        <f t="shared" si="140"/>
        <v>4</v>
      </c>
      <c r="R264" s="106">
        <f t="shared" si="127"/>
        <v>3</v>
      </c>
      <c r="S264" s="106">
        <f t="shared" si="141"/>
        <v>18</v>
      </c>
      <c r="T264" s="154">
        <f t="shared" si="142"/>
        <v>-477</v>
      </c>
      <c r="V264" s="66" t="str">
        <f t="shared" si="143"/>
        <v>L</v>
      </c>
      <c r="W264" s="66">
        <f t="shared" si="156"/>
        <v>3</v>
      </c>
      <c r="X264" s="66">
        <f t="shared" si="157"/>
        <v>1</v>
      </c>
      <c r="Y264" s="66">
        <f t="shared" si="158"/>
        <v>1</v>
      </c>
      <c r="Z264" s="106">
        <f t="shared" si="161"/>
        <v>1</v>
      </c>
      <c r="AA264" s="106">
        <f t="shared" si="144"/>
        <v>0</v>
      </c>
      <c r="AB264" s="154">
        <f t="shared" si="145"/>
        <v>227</v>
      </c>
      <c r="AC264" s="155">
        <f t="shared" si="146"/>
        <v>228</v>
      </c>
      <c r="AE264" s="66" t="str">
        <f t="shared" si="147"/>
        <v>L</v>
      </c>
      <c r="AF264" s="66">
        <f t="shared" si="133"/>
        <v>1</v>
      </c>
      <c r="AG264" s="66">
        <f t="shared" si="159"/>
        <v>1</v>
      </c>
      <c r="AH264" s="66">
        <f t="shared" si="160"/>
        <v>1</v>
      </c>
      <c r="AI264" s="106">
        <f t="shared" si="162"/>
        <v>1</v>
      </c>
      <c r="AJ264" s="106">
        <f t="shared" si="148"/>
        <v>0</v>
      </c>
      <c r="AK264" s="154">
        <f t="shared" si="149"/>
        <v>443</v>
      </c>
      <c r="AL264" s="155">
        <f t="shared" si="150"/>
        <v>444</v>
      </c>
      <c r="AN264" s="66" t="str">
        <f t="shared" si="151"/>
        <v>L</v>
      </c>
      <c r="AO264" s="66">
        <f t="shared" si="134"/>
        <v>1</v>
      </c>
      <c r="AP264" s="66">
        <f t="shared" si="152"/>
        <v>3</v>
      </c>
      <c r="AQ264" s="66">
        <f t="shared" si="153"/>
        <v>4</v>
      </c>
      <c r="AR264" s="106">
        <f t="shared" si="128"/>
        <v>3</v>
      </c>
      <c r="AS264" s="106">
        <f t="shared" si="154"/>
        <v>0</v>
      </c>
      <c r="AT264" s="154">
        <f t="shared" si="155"/>
        <v>-153</v>
      </c>
    </row>
    <row r="265" spans="1:46">
      <c r="A265" s="3">
        <f t="shared" si="135"/>
        <v>255</v>
      </c>
      <c r="B265" s="9">
        <f>Data!B265</f>
        <v>13</v>
      </c>
      <c r="D265" s="73">
        <f t="shared" si="129"/>
        <v>3</v>
      </c>
      <c r="F265" s="66" t="str">
        <f t="shared" si="136"/>
        <v>L</v>
      </c>
      <c r="G265" s="66">
        <f t="shared" si="130"/>
        <v>1</v>
      </c>
      <c r="H265" s="66">
        <f t="shared" si="137"/>
        <v>3</v>
      </c>
      <c r="I265" s="66">
        <f t="shared" si="163"/>
        <v>5</v>
      </c>
      <c r="J265" s="106">
        <f t="shared" si="131"/>
        <v>3</v>
      </c>
      <c r="K265" s="106">
        <f t="shared" si="164"/>
        <v>0</v>
      </c>
      <c r="L265" s="154">
        <f t="shared" si="165"/>
        <v>156</v>
      </c>
      <c r="N265" s="66" t="str">
        <f t="shared" si="138"/>
        <v>L</v>
      </c>
      <c r="O265" s="66">
        <f t="shared" si="132"/>
        <v>1</v>
      </c>
      <c r="P265" s="66">
        <f t="shared" si="139"/>
        <v>3</v>
      </c>
      <c r="Q265" s="66">
        <f t="shared" si="140"/>
        <v>5</v>
      </c>
      <c r="R265" s="106">
        <f t="shared" si="127"/>
        <v>3</v>
      </c>
      <c r="S265" s="106">
        <f t="shared" si="141"/>
        <v>0</v>
      </c>
      <c r="T265" s="154">
        <f t="shared" si="142"/>
        <v>-480</v>
      </c>
      <c r="V265" s="66" t="str">
        <f t="shared" si="143"/>
        <v>W</v>
      </c>
      <c r="W265" s="66">
        <f t="shared" si="156"/>
        <v>3</v>
      </c>
      <c r="X265" s="66">
        <f t="shared" si="157"/>
        <v>1</v>
      </c>
      <c r="Y265" s="66">
        <f t="shared" si="158"/>
        <v>2</v>
      </c>
      <c r="Z265" s="106">
        <f t="shared" si="161"/>
        <v>1</v>
      </c>
      <c r="AA265" s="106">
        <f t="shared" si="144"/>
        <v>6</v>
      </c>
      <c r="AB265" s="154">
        <f t="shared" si="145"/>
        <v>232</v>
      </c>
      <c r="AC265" s="155">
        <f t="shared" si="146"/>
        <v>232</v>
      </c>
      <c r="AE265" s="66" t="str">
        <f t="shared" si="147"/>
        <v>L</v>
      </c>
      <c r="AF265" s="66">
        <f t="shared" si="133"/>
        <v>3</v>
      </c>
      <c r="AG265" s="66">
        <f t="shared" si="159"/>
        <v>1</v>
      </c>
      <c r="AH265" s="66">
        <f t="shared" si="160"/>
        <v>2</v>
      </c>
      <c r="AI265" s="106">
        <f t="shared" si="162"/>
        <v>1</v>
      </c>
      <c r="AJ265" s="106">
        <f t="shared" si="148"/>
        <v>0</v>
      </c>
      <c r="AK265" s="154">
        <f t="shared" si="149"/>
        <v>442</v>
      </c>
      <c r="AL265" s="155">
        <f t="shared" si="150"/>
        <v>444</v>
      </c>
      <c r="AN265" s="66" t="str">
        <f t="shared" si="151"/>
        <v>L</v>
      </c>
      <c r="AO265" s="66">
        <f t="shared" si="134"/>
        <v>3</v>
      </c>
      <c r="AP265" s="66">
        <f t="shared" si="152"/>
        <v>3</v>
      </c>
      <c r="AQ265" s="66">
        <f t="shared" si="153"/>
        <v>5</v>
      </c>
      <c r="AR265" s="106">
        <f t="shared" si="128"/>
        <v>3</v>
      </c>
      <c r="AS265" s="106">
        <f t="shared" si="154"/>
        <v>0</v>
      </c>
      <c r="AT265" s="154">
        <f t="shared" si="155"/>
        <v>-156</v>
      </c>
    </row>
    <row r="266" spans="1:46">
      <c r="A266" s="3">
        <f t="shared" si="135"/>
        <v>256</v>
      </c>
      <c r="B266" s="9">
        <f>Data!B266</f>
        <v>32</v>
      </c>
      <c r="D266" s="73">
        <f t="shared" si="129"/>
        <v>6</v>
      </c>
      <c r="F266" s="66" t="str">
        <f t="shared" si="136"/>
        <v>L</v>
      </c>
      <c r="G266" s="66">
        <f t="shared" si="130"/>
        <v>1</v>
      </c>
      <c r="H266" s="66">
        <f t="shared" si="137"/>
        <v>4</v>
      </c>
      <c r="I266" s="66">
        <f t="shared" si="163"/>
        <v>1</v>
      </c>
      <c r="J266" s="106">
        <f t="shared" si="131"/>
        <v>5</v>
      </c>
      <c r="K266" s="106">
        <f t="shared" si="164"/>
        <v>0</v>
      </c>
      <c r="L266" s="154">
        <f t="shared" si="165"/>
        <v>151</v>
      </c>
      <c r="N266" s="66" t="str">
        <f t="shared" si="138"/>
        <v>L</v>
      </c>
      <c r="O266" s="66">
        <f t="shared" si="132"/>
        <v>1</v>
      </c>
      <c r="P266" s="66">
        <f t="shared" si="139"/>
        <v>4</v>
      </c>
      <c r="Q266" s="66">
        <f t="shared" si="140"/>
        <v>1</v>
      </c>
      <c r="R266" s="106">
        <f t="shared" si="127"/>
        <v>5</v>
      </c>
      <c r="S266" s="106">
        <f t="shared" si="141"/>
        <v>0</v>
      </c>
      <c r="T266" s="154">
        <f t="shared" si="142"/>
        <v>-485</v>
      </c>
      <c r="V266" s="66" t="str">
        <f t="shared" si="143"/>
        <v>L</v>
      </c>
      <c r="W266" s="66">
        <f t="shared" si="156"/>
        <v>4</v>
      </c>
      <c r="X266" s="66">
        <f t="shared" si="157"/>
        <v>1</v>
      </c>
      <c r="Y266" s="66">
        <f t="shared" si="158"/>
        <v>1</v>
      </c>
      <c r="Z266" s="106">
        <f t="shared" si="161"/>
        <v>1</v>
      </c>
      <c r="AA266" s="106">
        <f t="shared" si="144"/>
        <v>0</v>
      </c>
      <c r="AB266" s="154">
        <f t="shared" si="145"/>
        <v>231</v>
      </c>
      <c r="AC266" s="155">
        <f t="shared" si="146"/>
        <v>232</v>
      </c>
      <c r="AE266" s="66" t="str">
        <f t="shared" si="147"/>
        <v>L</v>
      </c>
      <c r="AF266" s="66">
        <f t="shared" si="133"/>
        <v>6</v>
      </c>
      <c r="AG266" s="66">
        <f t="shared" si="159"/>
        <v>1</v>
      </c>
      <c r="AH266" s="66">
        <f t="shared" si="160"/>
        <v>3</v>
      </c>
      <c r="AI266" s="106">
        <f t="shared" si="162"/>
        <v>1</v>
      </c>
      <c r="AJ266" s="106">
        <f t="shared" si="148"/>
        <v>0</v>
      </c>
      <c r="AK266" s="154">
        <f t="shared" si="149"/>
        <v>441</v>
      </c>
      <c r="AL266" s="155">
        <f t="shared" si="150"/>
        <v>444</v>
      </c>
      <c r="AN266" s="66" t="str">
        <f t="shared" si="151"/>
        <v>L</v>
      </c>
      <c r="AO266" s="66">
        <f t="shared" si="134"/>
        <v>6</v>
      </c>
      <c r="AP266" s="66">
        <f t="shared" si="152"/>
        <v>4</v>
      </c>
      <c r="AQ266" s="66">
        <f t="shared" si="153"/>
        <v>1</v>
      </c>
      <c r="AR266" s="106">
        <f t="shared" si="128"/>
        <v>5</v>
      </c>
      <c r="AS266" s="106">
        <f t="shared" si="154"/>
        <v>0</v>
      </c>
      <c r="AT266" s="154">
        <f t="shared" si="155"/>
        <v>-161</v>
      </c>
    </row>
    <row r="267" spans="1:46">
      <c r="A267" s="3">
        <f t="shared" si="135"/>
        <v>257</v>
      </c>
      <c r="B267" s="9">
        <f>Data!B267</f>
        <v>22</v>
      </c>
      <c r="D267" s="73">
        <f t="shared" si="129"/>
        <v>4</v>
      </c>
      <c r="F267" s="66" t="str">
        <f t="shared" si="136"/>
        <v>L</v>
      </c>
      <c r="G267" s="66">
        <f t="shared" si="130"/>
        <v>1</v>
      </c>
      <c r="H267" s="66">
        <f t="shared" si="137"/>
        <v>4</v>
      </c>
      <c r="I267" s="66">
        <f t="shared" si="163"/>
        <v>2</v>
      </c>
      <c r="J267" s="106">
        <f t="shared" si="131"/>
        <v>5</v>
      </c>
      <c r="K267" s="106">
        <f t="shared" si="164"/>
        <v>0</v>
      </c>
      <c r="L267" s="154">
        <f t="shared" si="165"/>
        <v>146</v>
      </c>
      <c r="N267" s="66" t="str">
        <f t="shared" si="138"/>
        <v>L</v>
      </c>
      <c r="O267" s="66">
        <f t="shared" si="132"/>
        <v>1</v>
      </c>
      <c r="P267" s="66">
        <f t="shared" si="139"/>
        <v>4</v>
      </c>
      <c r="Q267" s="66">
        <f t="shared" si="140"/>
        <v>2</v>
      </c>
      <c r="R267" s="106">
        <f t="shared" ref="R267:R309" si="166">INDEX($AV$11:$AW$25,P267,2)</f>
        <v>5</v>
      </c>
      <c r="S267" s="106">
        <f t="shared" si="141"/>
        <v>0</v>
      </c>
      <c r="T267" s="154">
        <f t="shared" si="142"/>
        <v>-490</v>
      </c>
      <c r="V267" s="66" t="str">
        <f t="shared" si="143"/>
        <v>W</v>
      </c>
      <c r="W267" s="66">
        <f t="shared" si="156"/>
        <v>4</v>
      </c>
      <c r="X267" s="66">
        <f t="shared" si="157"/>
        <v>1</v>
      </c>
      <c r="Y267" s="66">
        <f t="shared" si="158"/>
        <v>2</v>
      </c>
      <c r="Z267" s="106">
        <f t="shared" si="161"/>
        <v>1</v>
      </c>
      <c r="AA267" s="106">
        <f t="shared" si="144"/>
        <v>6</v>
      </c>
      <c r="AB267" s="154">
        <f t="shared" si="145"/>
        <v>236</v>
      </c>
      <c r="AC267" s="155">
        <f t="shared" si="146"/>
        <v>236</v>
      </c>
      <c r="AE267" s="66" t="str">
        <f t="shared" si="147"/>
        <v>L</v>
      </c>
      <c r="AF267" s="66">
        <f t="shared" si="133"/>
        <v>4</v>
      </c>
      <c r="AG267" s="66">
        <f t="shared" si="159"/>
        <v>1</v>
      </c>
      <c r="AH267" s="66">
        <f t="shared" si="160"/>
        <v>4</v>
      </c>
      <c r="AI267" s="106">
        <f t="shared" si="162"/>
        <v>1</v>
      </c>
      <c r="AJ267" s="106">
        <f t="shared" si="148"/>
        <v>0</v>
      </c>
      <c r="AK267" s="154">
        <f t="shared" si="149"/>
        <v>440</v>
      </c>
      <c r="AL267" s="155">
        <f t="shared" si="150"/>
        <v>444</v>
      </c>
      <c r="AN267" s="66" t="str">
        <f t="shared" si="151"/>
        <v>L</v>
      </c>
      <c r="AO267" s="66">
        <f t="shared" si="134"/>
        <v>4</v>
      </c>
      <c r="AP267" s="66">
        <f t="shared" si="152"/>
        <v>4</v>
      </c>
      <c r="AQ267" s="66">
        <f t="shared" si="153"/>
        <v>2</v>
      </c>
      <c r="AR267" s="106">
        <f t="shared" ref="AR267:AR271" si="167">INDEX($AV$11:$AW$25,AP267,2)</f>
        <v>5</v>
      </c>
      <c r="AS267" s="106">
        <f t="shared" si="154"/>
        <v>0</v>
      </c>
      <c r="AT267" s="154">
        <f t="shared" si="155"/>
        <v>-166</v>
      </c>
    </row>
    <row r="268" spans="1:46">
      <c r="A268" s="3">
        <f t="shared" si="135"/>
        <v>258</v>
      </c>
      <c r="B268" s="9">
        <f>Data!B268</f>
        <v>20</v>
      </c>
      <c r="D268" s="73">
        <f t="shared" ref="D268:D510" si="168">IF($B268=0,0,IF(MOD($B268,6)=0,QUOTIENT($B268,6),QUOTIENT($B268,6)+1))</f>
        <v>4</v>
      </c>
      <c r="F268" s="66" t="str">
        <f t="shared" si="136"/>
        <v>L</v>
      </c>
      <c r="G268" s="66">
        <f t="shared" ref="G268:G510" si="169">IF(AND($G$9&lt;&gt;" ",$G$9&gt;0, $G$9 &lt;7),$G$9,1)</f>
        <v>1</v>
      </c>
      <c r="H268" s="66">
        <f t="shared" si="137"/>
        <v>4</v>
      </c>
      <c r="I268" s="66">
        <f t="shared" si="163"/>
        <v>3</v>
      </c>
      <c r="J268" s="106">
        <f t="shared" ref="J268:J309" si="170">INDEX($AV$11:$AW$25,H268,2)</f>
        <v>5</v>
      </c>
      <c r="K268" s="106">
        <f t="shared" si="164"/>
        <v>0</v>
      </c>
      <c r="L268" s="154">
        <f t="shared" si="165"/>
        <v>141</v>
      </c>
      <c r="N268" s="66" t="str">
        <f t="shared" si="138"/>
        <v>L</v>
      </c>
      <c r="O268" s="66">
        <f t="shared" ref="O268:O309" si="171">IF(AND(O267&lt;&gt;6,P267=$P$9,Q267=5),O267+1,IF(AND(O267=6,P267=$P$9,Q267=5),1,O267))</f>
        <v>1</v>
      </c>
      <c r="P268" s="66">
        <f t="shared" si="139"/>
        <v>4</v>
      </c>
      <c r="Q268" s="66">
        <f t="shared" si="140"/>
        <v>3</v>
      </c>
      <c r="R268" s="106">
        <f t="shared" si="166"/>
        <v>5</v>
      </c>
      <c r="S268" s="106">
        <f t="shared" si="141"/>
        <v>0</v>
      </c>
      <c r="T268" s="154">
        <f t="shared" si="142"/>
        <v>-495</v>
      </c>
      <c r="V268" s="66" t="str">
        <f t="shared" si="143"/>
        <v>W</v>
      </c>
      <c r="W268" s="66">
        <f t="shared" si="156"/>
        <v>5</v>
      </c>
      <c r="X268" s="66">
        <f t="shared" si="157"/>
        <v>1</v>
      </c>
      <c r="Y268" s="66">
        <f t="shared" si="158"/>
        <v>1</v>
      </c>
      <c r="Z268" s="106">
        <f t="shared" si="161"/>
        <v>1</v>
      </c>
      <c r="AA268" s="106">
        <f t="shared" si="144"/>
        <v>6</v>
      </c>
      <c r="AB268" s="154">
        <f t="shared" si="145"/>
        <v>241</v>
      </c>
      <c r="AC268" s="155">
        <f t="shared" si="146"/>
        <v>241</v>
      </c>
      <c r="AE268" s="66" t="str">
        <f t="shared" si="147"/>
        <v>W</v>
      </c>
      <c r="AF268" s="66">
        <f t="shared" ref="AF268:AF331" si="172">IF($D268=0,AF267,$D268)</f>
        <v>4</v>
      </c>
      <c r="AG268" s="66">
        <f t="shared" si="159"/>
        <v>1</v>
      </c>
      <c r="AH268" s="66">
        <f t="shared" si="160"/>
        <v>5</v>
      </c>
      <c r="AI268" s="106">
        <f t="shared" si="162"/>
        <v>1</v>
      </c>
      <c r="AJ268" s="106">
        <f t="shared" si="148"/>
        <v>6</v>
      </c>
      <c r="AK268" s="154">
        <f t="shared" si="149"/>
        <v>445</v>
      </c>
      <c r="AL268" s="155">
        <f t="shared" si="150"/>
        <v>445</v>
      </c>
      <c r="AN268" s="66" t="str">
        <f t="shared" si="151"/>
        <v>W</v>
      </c>
      <c r="AO268" s="66">
        <f t="shared" ref="AO268:AO331" si="173">IF($D268=0,AO267,$D268)</f>
        <v>4</v>
      </c>
      <c r="AP268" s="66">
        <f t="shared" si="152"/>
        <v>4</v>
      </c>
      <c r="AQ268" s="66">
        <f t="shared" si="153"/>
        <v>3</v>
      </c>
      <c r="AR268" s="106">
        <f t="shared" si="167"/>
        <v>5</v>
      </c>
      <c r="AS268" s="106">
        <f t="shared" si="154"/>
        <v>30</v>
      </c>
      <c r="AT268" s="154">
        <f t="shared" si="155"/>
        <v>-141</v>
      </c>
    </row>
    <row r="269" spans="1:46">
      <c r="A269" s="3">
        <f t="shared" ref="A269:A332" si="174">A268+1</f>
        <v>259</v>
      </c>
      <c r="B269" s="9">
        <f>Data!B269</f>
        <v>13</v>
      </c>
      <c r="D269" s="73">
        <f t="shared" si="168"/>
        <v>3</v>
      </c>
      <c r="F269" s="66" t="str">
        <f t="shared" ref="F269:F309" si="175">IF($D269=G268,"W","L")</f>
        <v>L</v>
      </c>
      <c r="G269" s="66">
        <f t="shared" si="169"/>
        <v>1</v>
      </c>
      <c r="H269" s="66">
        <f t="shared" ref="H269:H309" si="176">IF(AND(H268=$H$9,I268=5),1,IF(AND(H268&lt;$H$9,I268=5),H268+1,H268))</f>
        <v>4</v>
      </c>
      <c r="I269" s="66">
        <f t="shared" si="163"/>
        <v>4</v>
      </c>
      <c r="J269" s="106">
        <f t="shared" si="170"/>
        <v>5</v>
      </c>
      <c r="K269" s="106">
        <f t="shared" si="164"/>
        <v>0</v>
      </c>
      <c r="L269" s="154">
        <f t="shared" si="165"/>
        <v>136</v>
      </c>
      <c r="N269" s="66" t="str">
        <f t="shared" ref="N269:N309" si="177">IF($D269=O268,"W","L")</f>
        <v>L</v>
      </c>
      <c r="O269" s="66">
        <f t="shared" si="171"/>
        <v>1</v>
      </c>
      <c r="P269" s="66">
        <f t="shared" ref="P269:P309" si="178">IF(AND(P268=$P$9,Q268=5),1,IF(AND(P268&lt;$P$9,Q268=5),P268+1,P268))</f>
        <v>4</v>
      </c>
      <c r="Q269" s="66">
        <f t="shared" ref="Q269:Q332" si="179">IF(Q268&lt;5,Q268+1,1)</f>
        <v>4</v>
      </c>
      <c r="R269" s="106">
        <f t="shared" si="166"/>
        <v>5</v>
      </c>
      <c r="S269" s="106">
        <f t="shared" ref="S269:S309" si="180">IF(N269="W",R268*6,0)</f>
        <v>0</v>
      </c>
      <c r="T269" s="154">
        <f t="shared" ref="T269:T309" si="181">T268-R269+S269</f>
        <v>-500</v>
      </c>
      <c r="V269" s="66" t="str">
        <f t="shared" ref="V269:V309" si="182">IF($D269=W268,"W","L")</f>
        <v>L</v>
      </c>
      <c r="W269" s="66">
        <f t="shared" si="156"/>
        <v>6</v>
      </c>
      <c r="X269" s="66">
        <f t="shared" si="157"/>
        <v>1</v>
      </c>
      <c r="Y269" s="66">
        <f t="shared" si="158"/>
        <v>1</v>
      </c>
      <c r="Z269" s="106">
        <f t="shared" si="161"/>
        <v>1</v>
      </c>
      <c r="AA269" s="106">
        <f t="shared" ref="AA269:AA309" si="183">IF(V269="W",Z268*6,0)</f>
        <v>0</v>
      </c>
      <c r="AB269" s="154">
        <f t="shared" ref="AB269:AB309" si="184">AB268-Z269+AA269</f>
        <v>240</v>
      </c>
      <c r="AC269" s="155">
        <f t="shared" ref="AC269:AC309" si="185">IF(AB269&gt;AC268,AB269,AC268)</f>
        <v>241</v>
      </c>
      <c r="AE269" s="66" t="str">
        <f t="shared" ref="AE269:AE309" si="186">IF($D269=AF268,"W","L")</f>
        <v>L</v>
      </c>
      <c r="AF269" s="66">
        <f t="shared" si="172"/>
        <v>3</v>
      </c>
      <c r="AG269" s="66">
        <f t="shared" si="159"/>
        <v>1</v>
      </c>
      <c r="AH269" s="66">
        <f t="shared" si="160"/>
        <v>1</v>
      </c>
      <c r="AI269" s="106">
        <f t="shared" si="162"/>
        <v>1</v>
      </c>
      <c r="AJ269" s="106">
        <f t="shared" ref="AJ269:AJ309" si="187">IF(AE269="W",AI268*6,0)</f>
        <v>0</v>
      </c>
      <c r="AK269" s="154">
        <f t="shared" ref="AK269:AK309" si="188">AK268-AI269+AJ269</f>
        <v>444</v>
      </c>
      <c r="AL269" s="155">
        <f t="shared" ref="AL269:AL309" si="189">IF(AK269&gt;AL268,AK269,AL268)</f>
        <v>445</v>
      </c>
      <c r="AN269" s="66" t="str">
        <f t="shared" ref="AN269:AN332" si="190">IF($D269=AO268,"W","L")</f>
        <v>L</v>
      </c>
      <c r="AO269" s="66">
        <f t="shared" si="173"/>
        <v>3</v>
      </c>
      <c r="AP269" s="66">
        <f t="shared" ref="AP269:AP332" si="191">IF(AND(AP268=$H$9,AQ268=5),1,IF(AND(AP268&lt;$H$9,AQ268=5),AP268+1,AP268))</f>
        <v>4</v>
      </c>
      <c r="AQ269" s="66">
        <f t="shared" ref="AQ269:AQ332" si="192">IF(AQ268&lt;5,AQ268+1,1)</f>
        <v>4</v>
      </c>
      <c r="AR269" s="106">
        <f t="shared" si="167"/>
        <v>5</v>
      </c>
      <c r="AS269" s="106">
        <f t="shared" ref="AS269:AS332" si="193">IF(AN269="W",AR268*6,0)</f>
        <v>0</v>
      </c>
      <c r="AT269" s="154">
        <f t="shared" ref="AT269:AT332" si="194">AT268-AR269+AS269</f>
        <v>-146</v>
      </c>
    </row>
    <row r="270" spans="1:46">
      <c r="A270" s="3">
        <f t="shared" si="174"/>
        <v>260</v>
      </c>
      <c r="B270" s="9">
        <f>Data!B270</f>
        <v>15</v>
      </c>
      <c r="D270" s="73">
        <f t="shared" si="168"/>
        <v>3</v>
      </c>
      <c r="F270" s="66" t="str">
        <f t="shared" si="175"/>
        <v>L</v>
      </c>
      <c r="G270" s="66">
        <f t="shared" si="169"/>
        <v>1</v>
      </c>
      <c r="H270" s="66">
        <f t="shared" si="176"/>
        <v>4</v>
      </c>
      <c r="I270" s="66">
        <f t="shared" si="163"/>
        <v>5</v>
      </c>
      <c r="J270" s="106">
        <f t="shared" si="170"/>
        <v>5</v>
      </c>
      <c r="K270" s="106">
        <f t="shared" si="164"/>
        <v>0</v>
      </c>
      <c r="L270" s="154">
        <f t="shared" si="165"/>
        <v>131</v>
      </c>
      <c r="N270" s="66" t="str">
        <f t="shared" si="177"/>
        <v>L</v>
      </c>
      <c r="O270" s="66">
        <f t="shared" si="171"/>
        <v>1</v>
      </c>
      <c r="P270" s="66">
        <f t="shared" si="178"/>
        <v>4</v>
      </c>
      <c r="Q270" s="66">
        <f t="shared" si="179"/>
        <v>5</v>
      </c>
      <c r="R270" s="106">
        <f t="shared" si="166"/>
        <v>5</v>
      </c>
      <c r="S270" s="106">
        <f t="shared" si="180"/>
        <v>0</v>
      </c>
      <c r="T270" s="154">
        <f t="shared" si="181"/>
        <v>-505</v>
      </c>
      <c r="V270" s="66" t="str">
        <f t="shared" si="182"/>
        <v>L</v>
      </c>
      <c r="W270" s="66">
        <f t="shared" ref="W270:W309" si="195">IF(AB269&gt;AC268,IF(W269&lt;&gt;6,W269+1,1), IF(AND(W269&lt;&gt;6,X269=$X$9,Y269=5),W269+1,IF(AND(W269=6,X269=$X$9,Y269=5),1,W269)))</f>
        <v>6</v>
      </c>
      <c r="X270" s="66">
        <f t="shared" ref="X270:X309" si="196">IF(AB269&gt;AC268,1,IF(AND(X269=$X$9,Y269=5),1,IF(AND(X269&lt;$X$9,Y269=5),X269+1,X269)))</f>
        <v>1</v>
      </c>
      <c r="Y270" s="66">
        <f t="shared" ref="Y270:Y309" si="197">IF(AB269&gt;AC268,1,IF(Y269&lt;5,Y269+1,1))</f>
        <v>2</v>
      </c>
      <c r="Z270" s="106">
        <f t="shared" si="161"/>
        <v>1</v>
      </c>
      <c r="AA270" s="106">
        <f t="shared" si="183"/>
        <v>0</v>
      </c>
      <c r="AB270" s="154">
        <f t="shared" si="184"/>
        <v>239</v>
      </c>
      <c r="AC270" s="155">
        <f t="shared" si="185"/>
        <v>241</v>
      </c>
      <c r="AE270" s="66" t="str">
        <f t="shared" si="186"/>
        <v>W</v>
      </c>
      <c r="AF270" s="66">
        <f t="shared" si="172"/>
        <v>3</v>
      </c>
      <c r="AG270" s="66">
        <f t="shared" ref="AG270:AG309" si="198">IF(AK269&gt;AL268,1,IF(AND(AG269=$X$9,AH269=5),1,IF(AND(AG269&lt;$X$9,AH269=5),AG269+1,AG269)))</f>
        <v>1</v>
      </c>
      <c r="AH270" s="66">
        <f t="shared" ref="AH270:AH309" si="199">IF(AK269&gt;AL268,1,IF(AH269&lt;5,AH269+1,1))</f>
        <v>2</v>
      </c>
      <c r="AI270" s="106">
        <f t="shared" si="162"/>
        <v>1</v>
      </c>
      <c r="AJ270" s="106">
        <f t="shared" si="187"/>
        <v>6</v>
      </c>
      <c r="AK270" s="154">
        <f t="shared" si="188"/>
        <v>449</v>
      </c>
      <c r="AL270" s="155">
        <f t="shared" si="189"/>
        <v>449</v>
      </c>
      <c r="AN270" s="66" t="str">
        <f t="shared" si="190"/>
        <v>W</v>
      </c>
      <c r="AO270" s="66">
        <f t="shared" si="173"/>
        <v>3</v>
      </c>
      <c r="AP270" s="66">
        <f t="shared" si="191"/>
        <v>4</v>
      </c>
      <c r="AQ270" s="66">
        <f t="shared" si="192"/>
        <v>5</v>
      </c>
      <c r="AR270" s="106">
        <f t="shared" si="167"/>
        <v>5</v>
      </c>
      <c r="AS270" s="106">
        <f t="shared" si="193"/>
        <v>30</v>
      </c>
      <c r="AT270" s="154">
        <f t="shared" si="194"/>
        <v>-121</v>
      </c>
    </row>
    <row r="271" spans="1:46">
      <c r="A271" s="3">
        <f t="shared" si="174"/>
        <v>261</v>
      </c>
      <c r="B271" s="9">
        <f>Data!B271</f>
        <v>19</v>
      </c>
      <c r="D271" s="73">
        <f t="shared" si="168"/>
        <v>4</v>
      </c>
      <c r="F271" s="66" t="str">
        <f t="shared" si="175"/>
        <v>L</v>
      </c>
      <c r="G271" s="66">
        <f t="shared" si="169"/>
        <v>1</v>
      </c>
      <c r="H271" s="66">
        <f t="shared" si="176"/>
        <v>5</v>
      </c>
      <c r="I271" s="66">
        <f t="shared" si="163"/>
        <v>1</v>
      </c>
      <c r="J271" s="106">
        <f t="shared" si="170"/>
        <v>8</v>
      </c>
      <c r="K271" s="106">
        <f t="shared" si="164"/>
        <v>0</v>
      </c>
      <c r="L271" s="154">
        <f t="shared" si="165"/>
        <v>123</v>
      </c>
      <c r="N271" s="66" t="str">
        <f t="shared" si="177"/>
        <v>L</v>
      </c>
      <c r="O271" s="66">
        <f t="shared" si="171"/>
        <v>1</v>
      </c>
      <c r="P271" s="66">
        <f t="shared" si="178"/>
        <v>5</v>
      </c>
      <c r="Q271" s="66">
        <f t="shared" si="179"/>
        <v>1</v>
      </c>
      <c r="R271" s="106">
        <f t="shared" si="166"/>
        <v>8</v>
      </c>
      <c r="S271" s="106">
        <f t="shared" si="180"/>
        <v>0</v>
      </c>
      <c r="T271" s="154">
        <f t="shared" si="181"/>
        <v>-513</v>
      </c>
      <c r="V271" s="66" t="str">
        <f t="shared" si="182"/>
        <v>L</v>
      </c>
      <c r="W271" s="66">
        <f t="shared" si="195"/>
        <v>6</v>
      </c>
      <c r="X271" s="66">
        <f t="shared" si="196"/>
        <v>1</v>
      </c>
      <c r="Y271" s="66">
        <f t="shared" si="197"/>
        <v>3</v>
      </c>
      <c r="Z271" s="106">
        <f t="shared" si="161"/>
        <v>1</v>
      </c>
      <c r="AA271" s="106">
        <f t="shared" si="183"/>
        <v>0</v>
      </c>
      <c r="AB271" s="154">
        <f t="shared" si="184"/>
        <v>238</v>
      </c>
      <c r="AC271" s="155">
        <f t="shared" si="185"/>
        <v>241</v>
      </c>
      <c r="AE271" s="66" t="str">
        <f t="shared" si="186"/>
        <v>L</v>
      </c>
      <c r="AF271" s="66">
        <f t="shared" si="172"/>
        <v>4</v>
      </c>
      <c r="AG271" s="66">
        <f t="shared" si="198"/>
        <v>1</v>
      </c>
      <c r="AH271" s="66">
        <f t="shared" si="199"/>
        <v>1</v>
      </c>
      <c r="AI271" s="106">
        <f t="shared" si="162"/>
        <v>1</v>
      </c>
      <c r="AJ271" s="106">
        <f t="shared" si="187"/>
        <v>0</v>
      </c>
      <c r="AK271" s="154">
        <f t="shared" si="188"/>
        <v>448</v>
      </c>
      <c r="AL271" s="155">
        <f t="shared" si="189"/>
        <v>449</v>
      </c>
      <c r="AN271" s="66" t="str">
        <f t="shared" si="190"/>
        <v>L</v>
      </c>
      <c r="AO271" s="66">
        <f t="shared" si="173"/>
        <v>4</v>
      </c>
      <c r="AP271" s="66">
        <f t="shared" si="191"/>
        <v>5</v>
      </c>
      <c r="AQ271" s="66">
        <f t="shared" si="192"/>
        <v>1</v>
      </c>
      <c r="AR271" s="106">
        <f t="shared" si="167"/>
        <v>8</v>
      </c>
      <c r="AS271" s="106">
        <f t="shared" si="193"/>
        <v>0</v>
      </c>
      <c r="AT271" s="154">
        <f t="shared" si="194"/>
        <v>-129</v>
      </c>
    </row>
    <row r="272" spans="1:46">
      <c r="A272" s="3">
        <f t="shared" si="174"/>
        <v>262</v>
      </c>
      <c r="B272" s="9">
        <f>Data!B272</f>
        <v>19</v>
      </c>
      <c r="D272" s="73">
        <f t="shared" si="168"/>
        <v>4</v>
      </c>
      <c r="F272" s="66" t="str">
        <f t="shared" si="175"/>
        <v>L</v>
      </c>
      <c r="G272" s="66">
        <f t="shared" si="169"/>
        <v>1</v>
      </c>
      <c r="H272" s="66">
        <f t="shared" si="176"/>
        <v>5</v>
      </c>
      <c r="I272" s="66">
        <f t="shared" si="163"/>
        <v>2</v>
      </c>
      <c r="J272" s="106">
        <f t="shared" si="170"/>
        <v>8</v>
      </c>
      <c r="K272" s="106">
        <f t="shared" si="164"/>
        <v>0</v>
      </c>
      <c r="L272" s="154">
        <f t="shared" si="165"/>
        <v>115</v>
      </c>
      <c r="N272" s="66" t="str">
        <f t="shared" si="177"/>
        <v>L</v>
      </c>
      <c r="O272" s="66">
        <f t="shared" si="171"/>
        <v>1</v>
      </c>
      <c r="P272" s="66">
        <f t="shared" si="178"/>
        <v>5</v>
      </c>
      <c r="Q272" s="66">
        <f t="shared" si="179"/>
        <v>2</v>
      </c>
      <c r="R272" s="106">
        <f t="shared" si="166"/>
        <v>8</v>
      </c>
      <c r="S272" s="106">
        <f t="shared" si="180"/>
        <v>0</v>
      </c>
      <c r="T272" s="154">
        <f t="shared" si="181"/>
        <v>-521</v>
      </c>
      <c r="V272" s="66" t="str">
        <f t="shared" si="182"/>
        <v>L</v>
      </c>
      <c r="W272" s="66">
        <f t="shared" si="195"/>
        <v>6</v>
      </c>
      <c r="X272" s="66">
        <f t="shared" si="196"/>
        <v>1</v>
      </c>
      <c r="Y272" s="66">
        <f t="shared" si="197"/>
        <v>4</v>
      </c>
      <c r="Z272" s="106">
        <f t="shared" ref="Z272:Z309" si="200">INDEX($AV$11:$AW$25,X272,2)</f>
        <v>1</v>
      </c>
      <c r="AA272" s="106">
        <f t="shared" si="183"/>
        <v>0</v>
      </c>
      <c r="AB272" s="154">
        <f t="shared" si="184"/>
        <v>237</v>
      </c>
      <c r="AC272" s="155">
        <f t="shared" si="185"/>
        <v>241</v>
      </c>
      <c r="AE272" s="66" t="str">
        <f t="shared" si="186"/>
        <v>W</v>
      </c>
      <c r="AF272" s="66">
        <f t="shared" si="172"/>
        <v>4</v>
      </c>
      <c r="AG272" s="66">
        <f t="shared" si="198"/>
        <v>1</v>
      </c>
      <c r="AH272" s="66">
        <f t="shared" si="199"/>
        <v>2</v>
      </c>
      <c r="AI272" s="106">
        <f t="shared" ref="AI272:AI309" si="201">INDEX($AV$11:$AW$25,AG272,2)</f>
        <v>1</v>
      </c>
      <c r="AJ272" s="106">
        <f t="shared" si="187"/>
        <v>6</v>
      </c>
      <c r="AK272" s="154">
        <f t="shared" si="188"/>
        <v>453</v>
      </c>
      <c r="AL272" s="155">
        <f t="shared" si="189"/>
        <v>453</v>
      </c>
      <c r="AN272" s="66" t="str">
        <f t="shared" si="190"/>
        <v>W</v>
      </c>
      <c r="AO272" s="66">
        <f t="shared" si="173"/>
        <v>4</v>
      </c>
      <c r="AP272" s="66">
        <f t="shared" si="191"/>
        <v>5</v>
      </c>
      <c r="AQ272" s="66">
        <f t="shared" si="192"/>
        <v>2</v>
      </c>
      <c r="AR272" s="106">
        <f t="shared" ref="AR272:AR309" si="202">INDEX($AV$11:$AW$25,AP272,2)</f>
        <v>8</v>
      </c>
      <c r="AS272" s="106">
        <f t="shared" si="193"/>
        <v>48</v>
      </c>
      <c r="AT272" s="154">
        <f t="shared" si="194"/>
        <v>-89</v>
      </c>
    </row>
    <row r="273" spans="1:46">
      <c r="A273" s="3">
        <f t="shared" si="174"/>
        <v>263</v>
      </c>
      <c r="B273" s="9">
        <f>Data!B273</f>
        <v>18</v>
      </c>
      <c r="D273" s="73">
        <f t="shared" si="168"/>
        <v>3</v>
      </c>
      <c r="F273" s="66" t="str">
        <f t="shared" si="175"/>
        <v>L</v>
      </c>
      <c r="G273" s="66">
        <f t="shared" si="169"/>
        <v>1</v>
      </c>
      <c r="H273" s="66">
        <f t="shared" si="176"/>
        <v>5</v>
      </c>
      <c r="I273" s="66">
        <f t="shared" si="163"/>
        <v>3</v>
      </c>
      <c r="J273" s="106">
        <f t="shared" si="170"/>
        <v>8</v>
      </c>
      <c r="K273" s="106">
        <f t="shared" si="164"/>
        <v>0</v>
      </c>
      <c r="L273" s="154">
        <f t="shared" si="165"/>
        <v>107</v>
      </c>
      <c r="N273" s="66" t="str">
        <f t="shared" si="177"/>
        <v>L</v>
      </c>
      <c r="O273" s="66">
        <f t="shared" si="171"/>
        <v>1</v>
      </c>
      <c r="P273" s="66">
        <f t="shared" si="178"/>
        <v>5</v>
      </c>
      <c r="Q273" s="66">
        <f t="shared" si="179"/>
        <v>3</v>
      </c>
      <c r="R273" s="106">
        <f t="shared" si="166"/>
        <v>8</v>
      </c>
      <c r="S273" s="106">
        <f t="shared" si="180"/>
        <v>0</v>
      </c>
      <c r="T273" s="154">
        <f t="shared" si="181"/>
        <v>-529</v>
      </c>
      <c r="V273" s="66" t="str">
        <f t="shared" si="182"/>
        <v>L</v>
      </c>
      <c r="W273" s="66">
        <f t="shared" si="195"/>
        <v>6</v>
      </c>
      <c r="X273" s="66">
        <f t="shared" si="196"/>
        <v>1</v>
      </c>
      <c r="Y273" s="66">
        <f t="shared" si="197"/>
        <v>5</v>
      </c>
      <c r="Z273" s="106">
        <f t="shared" si="200"/>
        <v>1</v>
      </c>
      <c r="AA273" s="106">
        <f t="shared" si="183"/>
        <v>0</v>
      </c>
      <c r="AB273" s="154">
        <f t="shared" si="184"/>
        <v>236</v>
      </c>
      <c r="AC273" s="155">
        <f t="shared" si="185"/>
        <v>241</v>
      </c>
      <c r="AE273" s="66" t="str">
        <f t="shared" si="186"/>
        <v>L</v>
      </c>
      <c r="AF273" s="66">
        <f t="shared" si="172"/>
        <v>3</v>
      </c>
      <c r="AG273" s="66">
        <f t="shared" si="198"/>
        <v>1</v>
      </c>
      <c r="AH273" s="66">
        <f t="shared" si="199"/>
        <v>1</v>
      </c>
      <c r="AI273" s="106">
        <f t="shared" si="201"/>
        <v>1</v>
      </c>
      <c r="AJ273" s="106">
        <f t="shared" si="187"/>
        <v>0</v>
      </c>
      <c r="AK273" s="154">
        <f t="shared" si="188"/>
        <v>452</v>
      </c>
      <c r="AL273" s="155">
        <f t="shared" si="189"/>
        <v>453</v>
      </c>
      <c r="AN273" s="66" t="str">
        <f t="shared" si="190"/>
        <v>L</v>
      </c>
      <c r="AO273" s="66">
        <f t="shared" si="173"/>
        <v>3</v>
      </c>
      <c r="AP273" s="66">
        <f t="shared" si="191"/>
        <v>5</v>
      </c>
      <c r="AQ273" s="66">
        <f t="shared" si="192"/>
        <v>3</v>
      </c>
      <c r="AR273" s="106">
        <f t="shared" si="202"/>
        <v>8</v>
      </c>
      <c r="AS273" s="106">
        <f t="shared" si="193"/>
        <v>0</v>
      </c>
      <c r="AT273" s="154">
        <f t="shared" si="194"/>
        <v>-97</v>
      </c>
    </row>
    <row r="274" spans="1:46">
      <c r="A274" s="3">
        <f t="shared" si="174"/>
        <v>264</v>
      </c>
      <c r="B274" s="9">
        <f>Data!B274</f>
        <v>22</v>
      </c>
      <c r="D274" s="73">
        <f t="shared" si="168"/>
        <v>4</v>
      </c>
      <c r="F274" s="66" t="str">
        <f t="shared" si="175"/>
        <v>L</v>
      </c>
      <c r="G274" s="66">
        <f t="shared" si="169"/>
        <v>1</v>
      </c>
      <c r="H274" s="66">
        <f t="shared" si="176"/>
        <v>5</v>
      </c>
      <c r="I274" s="66">
        <f t="shared" si="163"/>
        <v>4</v>
      </c>
      <c r="J274" s="106">
        <f t="shared" si="170"/>
        <v>8</v>
      </c>
      <c r="K274" s="106">
        <f t="shared" si="164"/>
        <v>0</v>
      </c>
      <c r="L274" s="154">
        <f t="shared" si="165"/>
        <v>99</v>
      </c>
      <c r="N274" s="66" t="str">
        <f t="shared" si="177"/>
        <v>L</v>
      </c>
      <c r="O274" s="66">
        <f t="shared" si="171"/>
        <v>1</v>
      </c>
      <c r="P274" s="66">
        <f t="shared" si="178"/>
        <v>5</v>
      </c>
      <c r="Q274" s="66">
        <f t="shared" si="179"/>
        <v>4</v>
      </c>
      <c r="R274" s="106">
        <f t="shared" si="166"/>
        <v>8</v>
      </c>
      <c r="S274" s="106">
        <f t="shared" si="180"/>
        <v>0</v>
      </c>
      <c r="T274" s="154">
        <f t="shared" si="181"/>
        <v>-537</v>
      </c>
      <c r="V274" s="66" t="str">
        <f t="shared" si="182"/>
        <v>L</v>
      </c>
      <c r="W274" s="66">
        <f t="shared" si="195"/>
        <v>6</v>
      </c>
      <c r="X274" s="66">
        <f t="shared" si="196"/>
        <v>2</v>
      </c>
      <c r="Y274" s="66">
        <f t="shared" si="197"/>
        <v>1</v>
      </c>
      <c r="Z274" s="106">
        <f t="shared" si="200"/>
        <v>2</v>
      </c>
      <c r="AA274" s="106">
        <f t="shared" si="183"/>
        <v>0</v>
      </c>
      <c r="AB274" s="154">
        <f t="shared" si="184"/>
        <v>234</v>
      </c>
      <c r="AC274" s="155">
        <f t="shared" si="185"/>
        <v>241</v>
      </c>
      <c r="AE274" s="66" t="str">
        <f t="shared" si="186"/>
        <v>L</v>
      </c>
      <c r="AF274" s="66">
        <f t="shared" si="172"/>
        <v>4</v>
      </c>
      <c r="AG274" s="66">
        <f t="shared" si="198"/>
        <v>1</v>
      </c>
      <c r="AH274" s="66">
        <f t="shared" si="199"/>
        <v>2</v>
      </c>
      <c r="AI274" s="106">
        <f t="shared" si="201"/>
        <v>1</v>
      </c>
      <c r="AJ274" s="106">
        <f t="shared" si="187"/>
        <v>0</v>
      </c>
      <c r="AK274" s="154">
        <f t="shared" si="188"/>
        <v>451</v>
      </c>
      <c r="AL274" s="155">
        <f t="shared" si="189"/>
        <v>453</v>
      </c>
      <c r="AN274" s="66" t="str">
        <f t="shared" si="190"/>
        <v>L</v>
      </c>
      <c r="AO274" s="66">
        <f t="shared" si="173"/>
        <v>4</v>
      </c>
      <c r="AP274" s="66">
        <f t="shared" si="191"/>
        <v>5</v>
      </c>
      <c r="AQ274" s="66">
        <f t="shared" si="192"/>
        <v>4</v>
      </c>
      <c r="AR274" s="106">
        <f t="shared" si="202"/>
        <v>8</v>
      </c>
      <c r="AS274" s="106">
        <f t="shared" si="193"/>
        <v>0</v>
      </c>
      <c r="AT274" s="154">
        <f t="shared" si="194"/>
        <v>-105</v>
      </c>
    </row>
    <row r="275" spans="1:46">
      <c r="A275" s="3">
        <f t="shared" si="174"/>
        <v>265</v>
      </c>
      <c r="B275" s="9">
        <f>Data!B275</f>
        <v>19</v>
      </c>
      <c r="D275" s="73">
        <f t="shared" si="168"/>
        <v>4</v>
      </c>
      <c r="F275" s="66" t="str">
        <f t="shared" si="175"/>
        <v>L</v>
      </c>
      <c r="G275" s="66">
        <f t="shared" si="169"/>
        <v>1</v>
      </c>
      <c r="H275" s="66">
        <f t="shared" si="176"/>
        <v>5</v>
      </c>
      <c r="I275" s="66">
        <f t="shared" si="163"/>
        <v>5</v>
      </c>
      <c r="J275" s="106">
        <f t="shared" si="170"/>
        <v>8</v>
      </c>
      <c r="K275" s="106">
        <f t="shared" si="164"/>
        <v>0</v>
      </c>
      <c r="L275" s="154">
        <f t="shared" si="165"/>
        <v>91</v>
      </c>
      <c r="N275" s="66" t="str">
        <f t="shared" si="177"/>
        <v>L</v>
      </c>
      <c r="O275" s="66">
        <f t="shared" si="171"/>
        <v>1</v>
      </c>
      <c r="P275" s="66">
        <f t="shared" si="178"/>
        <v>5</v>
      </c>
      <c r="Q275" s="66">
        <f t="shared" si="179"/>
        <v>5</v>
      </c>
      <c r="R275" s="106">
        <f t="shared" si="166"/>
        <v>8</v>
      </c>
      <c r="S275" s="106">
        <f t="shared" si="180"/>
        <v>0</v>
      </c>
      <c r="T275" s="154">
        <f t="shared" si="181"/>
        <v>-545</v>
      </c>
      <c r="V275" s="66" t="str">
        <f t="shared" si="182"/>
        <v>L</v>
      </c>
      <c r="W275" s="66">
        <f t="shared" si="195"/>
        <v>6</v>
      </c>
      <c r="X275" s="66">
        <f t="shared" si="196"/>
        <v>2</v>
      </c>
      <c r="Y275" s="66">
        <f t="shared" si="197"/>
        <v>2</v>
      </c>
      <c r="Z275" s="106">
        <f t="shared" si="200"/>
        <v>2</v>
      </c>
      <c r="AA275" s="106">
        <f t="shared" si="183"/>
        <v>0</v>
      </c>
      <c r="AB275" s="154">
        <f t="shared" si="184"/>
        <v>232</v>
      </c>
      <c r="AC275" s="155">
        <f t="shared" si="185"/>
        <v>241</v>
      </c>
      <c r="AE275" s="66" t="str">
        <f t="shared" si="186"/>
        <v>W</v>
      </c>
      <c r="AF275" s="66">
        <f t="shared" si="172"/>
        <v>4</v>
      </c>
      <c r="AG275" s="66">
        <f t="shared" si="198"/>
        <v>1</v>
      </c>
      <c r="AH275" s="66">
        <f t="shared" si="199"/>
        <v>3</v>
      </c>
      <c r="AI275" s="106">
        <f t="shared" si="201"/>
        <v>1</v>
      </c>
      <c r="AJ275" s="106">
        <f t="shared" si="187"/>
        <v>6</v>
      </c>
      <c r="AK275" s="154">
        <f t="shared" si="188"/>
        <v>456</v>
      </c>
      <c r="AL275" s="155">
        <f t="shared" si="189"/>
        <v>456</v>
      </c>
      <c r="AN275" s="66" t="str">
        <f t="shared" si="190"/>
        <v>W</v>
      </c>
      <c r="AO275" s="66">
        <f t="shared" si="173"/>
        <v>4</v>
      </c>
      <c r="AP275" s="66">
        <f t="shared" si="191"/>
        <v>5</v>
      </c>
      <c r="AQ275" s="66">
        <f t="shared" si="192"/>
        <v>5</v>
      </c>
      <c r="AR275" s="106">
        <f t="shared" si="202"/>
        <v>8</v>
      </c>
      <c r="AS275" s="106">
        <f t="shared" si="193"/>
        <v>48</v>
      </c>
      <c r="AT275" s="154">
        <f t="shared" si="194"/>
        <v>-65</v>
      </c>
    </row>
    <row r="276" spans="1:46">
      <c r="A276" s="3">
        <f t="shared" si="174"/>
        <v>266</v>
      </c>
      <c r="B276" s="9">
        <f>Data!B276</f>
        <v>20</v>
      </c>
      <c r="D276" s="73">
        <f t="shared" si="168"/>
        <v>4</v>
      </c>
      <c r="F276" s="66" t="str">
        <f t="shared" si="175"/>
        <v>L</v>
      </c>
      <c r="G276" s="66">
        <f t="shared" si="169"/>
        <v>1</v>
      </c>
      <c r="H276" s="66">
        <f t="shared" si="176"/>
        <v>6</v>
      </c>
      <c r="I276" s="66">
        <f t="shared" si="163"/>
        <v>1</v>
      </c>
      <c r="J276" s="106">
        <f t="shared" si="170"/>
        <v>13</v>
      </c>
      <c r="K276" s="106">
        <f t="shared" si="164"/>
        <v>0</v>
      </c>
      <c r="L276" s="154">
        <f t="shared" si="165"/>
        <v>78</v>
      </c>
      <c r="N276" s="66" t="str">
        <f t="shared" si="177"/>
        <v>L</v>
      </c>
      <c r="O276" s="66">
        <f t="shared" si="171"/>
        <v>1</v>
      </c>
      <c r="P276" s="66">
        <f t="shared" si="178"/>
        <v>6</v>
      </c>
      <c r="Q276" s="66">
        <f t="shared" si="179"/>
        <v>1</v>
      </c>
      <c r="R276" s="106">
        <f t="shared" si="166"/>
        <v>13</v>
      </c>
      <c r="S276" s="106">
        <f t="shared" si="180"/>
        <v>0</v>
      </c>
      <c r="T276" s="154">
        <f t="shared" si="181"/>
        <v>-558</v>
      </c>
      <c r="V276" s="66" t="str">
        <f t="shared" si="182"/>
        <v>L</v>
      </c>
      <c r="W276" s="66">
        <f t="shared" si="195"/>
        <v>6</v>
      </c>
      <c r="X276" s="66">
        <f t="shared" si="196"/>
        <v>2</v>
      </c>
      <c r="Y276" s="66">
        <f t="shared" si="197"/>
        <v>3</v>
      </c>
      <c r="Z276" s="106">
        <f t="shared" si="200"/>
        <v>2</v>
      </c>
      <c r="AA276" s="106">
        <f t="shared" si="183"/>
        <v>0</v>
      </c>
      <c r="AB276" s="154">
        <f t="shared" si="184"/>
        <v>230</v>
      </c>
      <c r="AC276" s="155">
        <f t="shared" si="185"/>
        <v>241</v>
      </c>
      <c r="AE276" s="66" t="str">
        <f t="shared" si="186"/>
        <v>W</v>
      </c>
      <c r="AF276" s="66">
        <f t="shared" si="172"/>
        <v>4</v>
      </c>
      <c r="AG276" s="66">
        <f t="shared" si="198"/>
        <v>1</v>
      </c>
      <c r="AH276" s="66">
        <f t="shared" si="199"/>
        <v>1</v>
      </c>
      <c r="AI276" s="106">
        <f t="shared" si="201"/>
        <v>1</v>
      </c>
      <c r="AJ276" s="106">
        <f t="shared" si="187"/>
        <v>6</v>
      </c>
      <c r="AK276" s="154">
        <f t="shared" si="188"/>
        <v>461</v>
      </c>
      <c r="AL276" s="155">
        <f t="shared" si="189"/>
        <v>461</v>
      </c>
      <c r="AN276" s="66" t="str">
        <f t="shared" si="190"/>
        <v>W</v>
      </c>
      <c r="AO276" s="66">
        <f t="shared" si="173"/>
        <v>4</v>
      </c>
      <c r="AP276" s="66">
        <f t="shared" si="191"/>
        <v>6</v>
      </c>
      <c r="AQ276" s="66">
        <f t="shared" si="192"/>
        <v>1</v>
      </c>
      <c r="AR276" s="106">
        <f t="shared" si="202"/>
        <v>13</v>
      </c>
      <c r="AS276" s="106">
        <f t="shared" si="193"/>
        <v>48</v>
      </c>
      <c r="AT276" s="154">
        <f t="shared" si="194"/>
        <v>-30</v>
      </c>
    </row>
    <row r="277" spans="1:46">
      <c r="A277" s="3">
        <f t="shared" si="174"/>
        <v>267</v>
      </c>
      <c r="B277" s="9">
        <f>Data!B277</f>
        <v>18</v>
      </c>
      <c r="D277" s="73">
        <f t="shared" si="168"/>
        <v>3</v>
      </c>
      <c r="F277" s="66" t="str">
        <f t="shared" si="175"/>
        <v>L</v>
      </c>
      <c r="G277" s="66">
        <f t="shared" si="169"/>
        <v>1</v>
      </c>
      <c r="H277" s="66">
        <f t="shared" si="176"/>
        <v>6</v>
      </c>
      <c r="I277" s="66">
        <f t="shared" si="163"/>
        <v>2</v>
      </c>
      <c r="J277" s="106">
        <f t="shared" si="170"/>
        <v>13</v>
      </c>
      <c r="K277" s="106">
        <f t="shared" si="164"/>
        <v>0</v>
      </c>
      <c r="L277" s="154">
        <f t="shared" si="165"/>
        <v>65</v>
      </c>
      <c r="N277" s="66" t="str">
        <f t="shared" si="177"/>
        <v>L</v>
      </c>
      <c r="O277" s="66">
        <f t="shared" si="171"/>
        <v>1</v>
      </c>
      <c r="P277" s="66">
        <f t="shared" si="178"/>
        <v>6</v>
      </c>
      <c r="Q277" s="66">
        <f t="shared" si="179"/>
        <v>2</v>
      </c>
      <c r="R277" s="106">
        <f t="shared" si="166"/>
        <v>13</v>
      </c>
      <c r="S277" s="106">
        <f t="shared" si="180"/>
        <v>0</v>
      </c>
      <c r="T277" s="154">
        <f t="shared" si="181"/>
        <v>-571</v>
      </c>
      <c r="V277" s="66" t="str">
        <f t="shared" si="182"/>
        <v>L</v>
      </c>
      <c r="W277" s="66">
        <f t="shared" si="195"/>
        <v>6</v>
      </c>
      <c r="X277" s="66">
        <f t="shared" si="196"/>
        <v>2</v>
      </c>
      <c r="Y277" s="66">
        <f t="shared" si="197"/>
        <v>4</v>
      </c>
      <c r="Z277" s="106">
        <f t="shared" si="200"/>
        <v>2</v>
      </c>
      <c r="AA277" s="106">
        <f t="shared" si="183"/>
        <v>0</v>
      </c>
      <c r="AB277" s="154">
        <f t="shared" si="184"/>
        <v>228</v>
      </c>
      <c r="AC277" s="155">
        <f t="shared" si="185"/>
        <v>241</v>
      </c>
      <c r="AE277" s="66" t="str">
        <f t="shared" si="186"/>
        <v>L</v>
      </c>
      <c r="AF277" s="66">
        <f t="shared" si="172"/>
        <v>3</v>
      </c>
      <c r="AG277" s="66">
        <f t="shared" si="198"/>
        <v>1</v>
      </c>
      <c r="AH277" s="66">
        <f t="shared" si="199"/>
        <v>1</v>
      </c>
      <c r="AI277" s="106">
        <f t="shared" si="201"/>
        <v>1</v>
      </c>
      <c r="AJ277" s="106">
        <f t="shared" si="187"/>
        <v>0</v>
      </c>
      <c r="AK277" s="154">
        <f t="shared" si="188"/>
        <v>460</v>
      </c>
      <c r="AL277" s="155">
        <f t="shared" si="189"/>
        <v>461</v>
      </c>
      <c r="AN277" s="66" t="str">
        <f t="shared" si="190"/>
        <v>L</v>
      </c>
      <c r="AO277" s="66">
        <f t="shared" si="173"/>
        <v>3</v>
      </c>
      <c r="AP277" s="66">
        <f t="shared" si="191"/>
        <v>6</v>
      </c>
      <c r="AQ277" s="66">
        <f t="shared" si="192"/>
        <v>2</v>
      </c>
      <c r="AR277" s="106">
        <f t="shared" si="202"/>
        <v>13</v>
      </c>
      <c r="AS277" s="106">
        <f t="shared" si="193"/>
        <v>0</v>
      </c>
      <c r="AT277" s="154">
        <f t="shared" si="194"/>
        <v>-43</v>
      </c>
    </row>
    <row r="278" spans="1:46">
      <c r="A278" s="3">
        <f t="shared" si="174"/>
        <v>268</v>
      </c>
      <c r="B278" s="9">
        <f>Data!B278</f>
        <v>27</v>
      </c>
      <c r="D278" s="73">
        <f t="shared" si="168"/>
        <v>5</v>
      </c>
      <c r="F278" s="66" t="str">
        <f t="shared" si="175"/>
        <v>L</v>
      </c>
      <c r="G278" s="66">
        <f t="shared" si="169"/>
        <v>1</v>
      </c>
      <c r="H278" s="66">
        <f t="shared" si="176"/>
        <v>6</v>
      </c>
      <c r="I278" s="66">
        <f t="shared" si="163"/>
        <v>3</v>
      </c>
      <c r="J278" s="106">
        <f t="shared" si="170"/>
        <v>13</v>
      </c>
      <c r="K278" s="106">
        <f t="shared" si="164"/>
        <v>0</v>
      </c>
      <c r="L278" s="154">
        <f t="shared" si="165"/>
        <v>52</v>
      </c>
      <c r="N278" s="66" t="str">
        <f t="shared" si="177"/>
        <v>L</v>
      </c>
      <c r="O278" s="66">
        <f t="shared" si="171"/>
        <v>1</v>
      </c>
      <c r="P278" s="66">
        <f t="shared" si="178"/>
        <v>6</v>
      </c>
      <c r="Q278" s="66">
        <f t="shared" si="179"/>
        <v>3</v>
      </c>
      <c r="R278" s="106">
        <f t="shared" si="166"/>
        <v>13</v>
      </c>
      <c r="S278" s="106">
        <f t="shared" si="180"/>
        <v>0</v>
      </c>
      <c r="T278" s="154">
        <f t="shared" si="181"/>
        <v>-584</v>
      </c>
      <c r="V278" s="66" t="str">
        <f t="shared" si="182"/>
        <v>L</v>
      </c>
      <c r="W278" s="66">
        <f t="shared" si="195"/>
        <v>6</v>
      </c>
      <c r="X278" s="66">
        <f t="shared" si="196"/>
        <v>2</v>
      </c>
      <c r="Y278" s="66">
        <f t="shared" si="197"/>
        <v>5</v>
      </c>
      <c r="Z278" s="106">
        <f t="shared" si="200"/>
        <v>2</v>
      </c>
      <c r="AA278" s="106">
        <f t="shared" si="183"/>
        <v>0</v>
      </c>
      <c r="AB278" s="154">
        <f t="shared" si="184"/>
        <v>226</v>
      </c>
      <c r="AC278" s="155">
        <f t="shared" si="185"/>
        <v>241</v>
      </c>
      <c r="AE278" s="66" t="str">
        <f t="shared" si="186"/>
        <v>L</v>
      </c>
      <c r="AF278" s="66">
        <f t="shared" si="172"/>
        <v>5</v>
      </c>
      <c r="AG278" s="66">
        <f t="shared" si="198"/>
        <v>1</v>
      </c>
      <c r="AH278" s="66">
        <f t="shared" si="199"/>
        <v>2</v>
      </c>
      <c r="AI278" s="106">
        <f t="shared" si="201"/>
        <v>1</v>
      </c>
      <c r="AJ278" s="106">
        <f t="shared" si="187"/>
        <v>0</v>
      </c>
      <c r="AK278" s="154">
        <f t="shared" si="188"/>
        <v>459</v>
      </c>
      <c r="AL278" s="155">
        <f t="shared" si="189"/>
        <v>461</v>
      </c>
      <c r="AN278" s="66" t="str">
        <f t="shared" si="190"/>
        <v>L</v>
      </c>
      <c r="AO278" s="66">
        <f t="shared" si="173"/>
        <v>5</v>
      </c>
      <c r="AP278" s="66">
        <f t="shared" si="191"/>
        <v>6</v>
      </c>
      <c r="AQ278" s="66">
        <f t="shared" si="192"/>
        <v>3</v>
      </c>
      <c r="AR278" s="106">
        <f t="shared" si="202"/>
        <v>13</v>
      </c>
      <c r="AS278" s="106">
        <f t="shared" si="193"/>
        <v>0</v>
      </c>
      <c r="AT278" s="154">
        <f t="shared" si="194"/>
        <v>-56</v>
      </c>
    </row>
    <row r="279" spans="1:46">
      <c r="A279" s="3">
        <f t="shared" si="174"/>
        <v>269</v>
      </c>
      <c r="B279" s="9">
        <f>Data!B279</f>
        <v>9</v>
      </c>
      <c r="D279" s="73">
        <f t="shared" si="168"/>
        <v>2</v>
      </c>
      <c r="F279" s="66" t="str">
        <f t="shared" si="175"/>
        <v>L</v>
      </c>
      <c r="G279" s="66">
        <f t="shared" si="169"/>
        <v>1</v>
      </c>
      <c r="H279" s="66">
        <f t="shared" si="176"/>
        <v>6</v>
      </c>
      <c r="I279" s="66">
        <f t="shared" si="163"/>
        <v>4</v>
      </c>
      <c r="J279" s="106">
        <f t="shared" si="170"/>
        <v>13</v>
      </c>
      <c r="K279" s="106">
        <f t="shared" si="164"/>
        <v>0</v>
      </c>
      <c r="L279" s="154">
        <f t="shared" si="165"/>
        <v>39</v>
      </c>
      <c r="N279" s="66" t="str">
        <f t="shared" si="177"/>
        <v>L</v>
      </c>
      <c r="O279" s="66">
        <f t="shared" si="171"/>
        <v>1</v>
      </c>
      <c r="P279" s="66">
        <f t="shared" si="178"/>
        <v>6</v>
      </c>
      <c r="Q279" s="66">
        <f t="shared" si="179"/>
        <v>4</v>
      </c>
      <c r="R279" s="106">
        <f t="shared" si="166"/>
        <v>13</v>
      </c>
      <c r="S279" s="106">
        <f t="shared" si="180"/>
        <v>0</v>
      </c>
      <c r="T279" s="154">
        <f t="shared" si="181"/>
        <v>-597</v>
      </c>
      <c r="V279" s="66" t="str">
        <f t="shared" si="182"/>
        <v>L</v>
      </c>
      <c r="W279" s="66">
        <f t="shared" si="195"/>
        <v>6</v>
      </c>
      <c r="X279" s="66">
        <f t="shared" si="196"/>
        <v>3</v>
      </c>
      <c r="Y279" s="66">
        <f t="shared" si="197"/>
        <v>1</v>
      </c>
      <c r="Z279" s="106">
        <f t="shared" si="200"/>
        <v>3</v>
      </c>
      <c r="AA279" s="106">
        <f t="shared" si="183"/>
        <v>0</v>
      </c>
      <c r="AB279" s="154">
        <f t="shared" si="184"/>
        <v>223</v>
      </c>
      <c r="AC279" s="155">
        <f t="shared" si="185"/>
        <v>241</v>
      </c>
      <c r="AE279" s="66" t="str">
        <f t="shared" si="186"/>
        <v>L</v>
      </c>
      <c r="AF279" s="66">
        <f t="shared" si="172"/>
        <v>2</v>
      </c>
      <c r="AG279" s="66">
        <f t="shared" si="198"/>
        <v>1</v>
      </c>
      <c r="AH279" s="66">
        <f t="shared" si="199"/>
        <v>3</v>
      </c>
      <c r="AI279" s="106">
        <f t="shared" si="201"/>
        <v>1</v>
      </c>
      <c r="AJ279" s="106">
        <f t="shared" si="187"/>
        <v>0</v>
      </c>
      <c r="AK279" s="154">
        <f t="shared" si="188"/>
        <v>458</v>
      </c>
      <c r="AL279" s="155">
        <f t="shared" si="189"/>
        <v>461</v>
      </c>
      <c r="AN279" s="66" t="str">
        <f t="shared" si="190"/>
        <v>L</v>
      </c>
      <c r="AO279" s="66">
        <f t="shared" si="173"/>
        <v>2</v>
      </c>
      <c r="AP279" s="66">
        <f t="shared" si="191"/>
        <v>6</v>
      </c>
      <c r="AQ279" s="66">
        <f t="shared" si="192"/>
        <v>4</v>
      </c>
      <c r="AR279" s="106">
        <f t="shared" si="202"/>
        <v>13</v>
      </c>
      <c r="AS279" s="106">
        <f t="shared" si="193"/>
        <v>0</v>
      </c>
      <c r="AT279" s="154">
        <f t="shared" si="194"/>
        <v>-69</v>
      </c>
    </row>
    <row r="280" spans="1:46">
      <c r="A280" s="3">
        <f t="shared" si="174"/>
        <v>270</v>
      </c>
      <c r="B280" s="9">
        <f>Data!B280</f>
        <v>0</v>
      </c>
      <c r="D280" s="73">
        <f t="shared" si="168"/>
        <v>0</v>
      </c>
      <c r="F280" s="66" t="str">
        <f t="shared" si="175"/>
        <v>L</v>
      </c>
      <c r="G280" s="66">
        <f t="shared" si="169"/>
        <v>1</v>
      </c>
      <c r="H280" s="66">
        <f t="shared" si="176"/>
        <v>6</v>
      </c>
      <c r="I280" s="66">
        <f t="shared" si="163"/>
        <v>5</v>
      </c>
      <c r="J280" s="106">
        <f t="shared" si="170"/>
        <v>13</v>
      </c>
      <c r="K280" s="106">
        <f t="shared" si="164"/>
        <v>0</v>
      </c>
      <c r="L280" s="154">
        <f t="shared" si="165"/>
        <v>26</v>
      </c>
      <c r="N280" s="66" t="str">
        <f t="shared" si="177"/>
        <v>L</v>
      </c>
      <c r="O280" s="66">
        <f t="shared" si="171"/>
        <v>1</v>
      </c>
      <c r="P280" s="66">
        <f t="shared" si="178"/>
        <v>6</v>
      </c>
      <c r="Q280" s="66">
        <f t="shared" si="179"/>
        <v>5</v>
      </c>
      <c r="R280" s="106">
        <f t="shared" si="166"/>
        <v>13</v>
      </c>
      <c r="S280" s="106">
        <f t="shared" si="180"/>
        <v>0</v>
      </c>
      <c r="T280" s="154">
        <f t="shared" si="181"/>
        <v>-610</v>
      </c>
      <c r="V280" s="66" t="str">
        <f t="shared" si="182"/>
        <v>L</v>
      </c>
      <c r="W280" s="66">
        <f t="shared" si="195"/>
        <v>6</v>
      </c>
      <c r="X280" s="66">
        <f t="shared" si="196"/>
        <v>3</v>
      </c>
      <c r="Y280" s="66">
        <f t="shared" si="197"/>
        <v>2</v>
      </c>
      <c r="Z280" s="106">
        <f t="shared" si="200"/>
        <v>3</v>
      </c>
      <c r="AA280" s="106">
        <f t="shared" si="183"/>
        <v>0</v>
      </c>
      <c r="AB280" s="154">
        <f t="shared" si="184"/>
        <v>220</v>
      </c>
      <c r="AC280" s="155">
        <f t="shared" si="185"/>
        <v>241</v>
      </c>
      <c r="AE280" s="66" t="str">
        <f t="shared" si="186"/>
        <v>L</v>
      </c>
      <c r="AF280" s="66">
        <f t="shared" si="172"/>
        <v>2</v>
      </c>
      <c r="AG280" s="66">
        <f t="shared" si="198"/>
        <v>1</v>
      </c>
      <c r="AH280" s="66">
        <f t="shared" si="199"/>
        <v>4</v>
      </c>
      <c r="AI280" s="106">
        <f t="shared" si="201"/>
        <v>1</v>
      </c>
      <c r="AJ280" s="106">
        <f t="shared" si="187"/>
        <v>0</v>
      </c>
      <c r="AK280" s="154">
        <f t="shared" si="188"/>
        <v>457</v>
      </c>
      <c r="AL280" s="155">
        <f t="shared" si="189"/>
        <v>461</v>
      </c>
      <c r="AN280" s="66" t="str">
        <f t="shared" si="190"/>
        <v>L</v>
      </c>
      <c r="AO280" s="66">
        <f t="shared" si="173"/>
        <v>2</v>
      </c>
      <c r="AP280" s="66">
        <f t="shared" si="191"/>
        <v>6</v>
      </c>
      <c r="AQ280" s="66">
        <f t="shared" si="192"/>
        <v>5</v>
      </c>
      <c r="AR280" s="106">
        <f t="shared" si="202"/>
        <v>13</v>
      </c>
      <c r="AS280" s="106">
        <f t="shared" si="193"/>
        <v>0</v>
      </c>
      <c r="AT280" s="154">
        <f t="shared" si="194"/>
        <v>-82</v>
      </c>
    </row>
    <row r="281" spans="1:46">
      <c r="A281" s="3">
        <f t="shared" si="174"/>
        <v>271</v>
      </c>
      <c r="B281" s="9">
        <f>Data!B281</f>
        <v>16</v>
      </c>
      <c r="D281" s="73">
        <f t="shared" si="168"/>
        <v>3</v>
      </c>
      <c r="F281" s="66" t="str">
        <f t="shared" si="175"/>
        <v>L</v>
      </c>
      <c r="G281" s="66">
        <f t="shared" si="169"/>
        <v>1</v>
      </c>
      <c r="H281" s="66">
        <f t="shared" si="176"/>
        <v>7</v>
      </c>
      <c r="I281" s="66">
        <f t="shared" si="163"/>
        <v>1</v>
      </c>
      <c r="J281" s="106">
        <f t="shared" si="170"/>
        <v>21</v>
      </c>
      <c r="K281" s="106">
        <f t="shared" si="164"/>
        <v>0</v>
      </c>
      <c r="L281" s="154">
        <f t="shared" si="165"/>
        <v>5</v>
      </c>
      <c r="N281" s="66" t="str">
        <f t="shared" si="177"/>
        <v>L</v>
      </c>
      <c r="O281" s="66">
        <f t="shared" si="171"/>
        <v>1</v>
      </c>
      <c r="P281" s="66">
        <f t="shared" si="178"/>
        <v>7</v>
      </c>
      <c r="Q281" s="66">
        <f t="shared" si="179"/>
        <v>1</v>
      </c>
      <c r="R281" s="106">
        <f t="shared" si="166"/>
        <v>21</v>
      </c>
      <c r="S281" s="106">
        <f t="shared" si="180"/>
        <v>0</v>
      </c>
      <c r="T281" s="154">
        <f t="shared" si="181"/>
        <v>-631</v>
      </c>
      <c r="V281" s="66" t="str">
        <f t="shared" si="182"/>
        <v>L</v>
      </c>
      <c r="W281" s="66">
        <f t="shared" si="195"/>
        <v>6</v>
      </c>
      <c r="X281" s="66">
        <f t="shared" si="196"/>
        <v>3</v>
      </c>
      <c r="Y281" s="66">
        <f t="shared" si="197"/>
        <v>3</v>
      </c>
      <c r="Z281" s="106">
        <f t="shared" si="200"/>
        <v>3</v>
      </c>
      <c r="AA281" s="106">
        <f t="shared" si="183"/>
        <v>0</v>
      </c>
      <c r="AB281" s="154">
        <f t="shared" si="184"/>
        <v>217</v>
      </c>
      <c r="AC281" s="155">
        <f t="shared" si="185"/>
        <v>241</v>
      </c>
      <c r="AE281" s="66" t="str">
        <f t="shared" si="186"/>
        <v>L</v>
      </c>
      <c r="AF281" s="66">
        <f t="shared" si="172"/>
        <v>3</v>
      </c>
      <c r="AG281" s="66">
        <f t="shared" si="198"/>
        <v>1</v>
      </c>
      <c r="AH281" s="66">
        <f t="shared" si="199"/>
        <v>5</v>
      </c>
      <c r="AI281" s="106">
        <f t="shared" si="201"/>
        <v>1</v>
      </c>
      <c r="AJ281" s="106">
        <f t="shared" si="187"/>
        <v>0</v>
      </c>
      <c r="AK281" s="154">
        <f t="shared" si="188"/>
        <v>456</v>
      </c>
      <c r="AL281" s="155">
        <f t="shared" si="189"/>
        <v>461</v>
      </c>
      <c r="AN281" s="66" t="str">
        <f t="shared" si="190"/>
        <v>L</v>
      </c>
      <c r="AO281" s="66">
        <f t="shared" si="173"/>
        <v>3</v>
      </c>
      <c r="AP281" s="66">
        <f t="shared" si="191"/>
        <v>7</v>
      </c>
      <c r="AQ281" s="66">
        <f t="shared" si="192"/>
        <v>1</v>
      </c>
      <c r="AR281" s="106">
        <f t="shared" si="202"/>
        <v>21</v>
      </c>
      <c r="AS281" s="106">
        <f t="shared" si="193"/>
        <v>0</v>
      </c>
      <c r="AT281" s="154">
        <f t="shared" si="194"/>
        <v>-103</v>
      </c>
    </row>
    <row r="282" spans="1:46">
      <c r="A282" s="3">
        <f t="shared" si="174"/>
        <v>272</v>
      </c>
      <c r="B282" s="9">
        <f>Data!B282</f>
        <v>4</v>
      </c>
      <c r="D282" s="73">
        <f t="shared" si="168"/>
        <v>1</v>
      </c>
      <c r="F282" s="66" t="str">
        <f t="shared" si="175"/>
        <v>W</v>
      </c>
      <c r="G282" s="66">
        <f t="shared" si="169"/>
        <v>1</v>
      </c>
      <c r="H282" s="66">
        <f t="shared" si="176"/>
        <v>7</v>
      </c>
      <c r="I282" s="66">
        <f t="shared" ref="I282:I345" si="203">IF(I281&lt;5,I281+1,1)</f>
        <v>2</v>
      </c>
      <c r="J282" s="106">
        <f t="shared" si="170"/>
        <v>21</v>
      </c>
      <c r="K282" s="106">
        <f t="shared" ref="K282:K309" si="204">IF(F282="W",J281*6,0)</f>
        <v>126</v>
      </c>
      <c r="L282" s="154">
        <f t="shared" ref="L282:L309" si="205">L281-J282+K282</f>
        <v>110</v>
      </c>
      <c r="N282" s="66" t="str">
        <f t="shared" si="177"/>
        <v>W</v>
      </c>
      <c r="O282" s="66">
        <f t="shared" si="171"/>
        <v>1</v>
      </c>
      <c r="P282" s="66">
        <f t="shared" si="178"/>
        <v>7</v>
      </c>
      <c r="Q282" s="66">
        <f t="shared" si="179"/>
        <v>2</v>
      </c>
      <c r="R282" s="106">
        <f t="shared" si="166"/>
        <v>21</v>
      </c>
      <c r="S282" s="106">
        <f t="shared" si="180"/>
        <v>126</v>
      </c>
      <c r="T282" s="154">
        <f t="shared" si="181"/>
        <v>-526</v>
      </c>
      <c r="V282" s="66" t="str">
        <f t="shared" si="182"/>
        <v>L</v>
      </c>
      <c r="W282" s="66">
        <f t="shared" si="195"/>
        <v>6</v>
      </c>
      <c r="X282" s="66">
        <f t="shared" si="196"/>
        <v>3</v>
      </c>
      <c r="Y282" s="66">
        <f t="shared" si="197"/>
        <v>4</v>
      </c>
      <c r="Z282" s="106">
        <f t="shared" si="200"/>
        <v>3</v>
      </c>
      <c r="AA282" s="106">
        <f t="shared" si="183"/>
        <v>0</v>
      </c>
      <c r="AB282" s="154">
        <f t="shared" si="184"/>
        <v>214</v>
      </c>
      <c r="AC282" s="155">
        <f t="shared" si="185"/>
        <v>241</v>
      </c>
      <c r="AE282" s="66" t="str">
        <f t="shared" si="186"/>
        <v>L</v>
      </c>
      <c r="AF282" s="66">
        <f t="shared" si="172"/>
        <v>1</v>
      </c>
      <c r="AG282" s="66">
        <f t="shared" si="198"/>
        <v>2</v>
      </c>
      <c r="AH282" s="66">
        <f t="shared" si="199"/>
        <v>1</v>
      </c>
      <c r="AI282" s="106">
        <f t="shared" si="201"/>
        <v>2</v>
      </c>
      <c r="AJ282" s="106">
        <f t="shared" si="187"/>
        <v>0</v>
      </c>
      <c r="AK282" s="154">
        <f t="shared" si="188"/>
        <v>454</v>
      </c>
      <c r="AL282" s="155">
        <f t="shared" si="189"/>
        <v>461</v>
      </c>
      <c r="AN282" s="66" t="str">
        <f t="shared" si="190"/>
        <v>L</v>
      </c>
      <c r="AO282" s="66">
        <f t="shared" si="173"/>
        <v>1</v>
      </c>
      <c r="AP282" s="66">
        <f t="shared" si="191"/>
        <v>7</v>
      </c>
      <c r="AQ282" s="66">
        <f t="shared" si="192"/>
        <v>2</v>
      </c>
      <c r="AR282" s="106">
        <f t="shared" si="202"/>
        <v>21</v>
      </c>
      <c r="AS282" s="106">
        <f t="shared" si="193"/>
        <v>0</v>
      </c>
      <c r="AT282" s="154">
        <f t="shared" si="194"/>
        <v>-124</v>
      </c>
    </row>
    <row r="283" spans="1:46">
      <c r="A283" s="3">
        <f t="shared" si="174"/>
        <v>273</v>
      </c>
      <c r="B283" s="9">
        <f>Data!B283</f>
        <v>30</v>
      </c>
      <c r="D283" s="73">
        <f t="shared" si="168"/>
        <v>5</v>
      </c>
      <c r="F283" s="66" t="str">
        <f t="shared" si="175"/>
        <v>L</v>
      </c>
      <c r="G283" s="66">
        <f t="shared" si="169"/>
        <v>1</v>
      </c>
      <c r="H283" s="66">
        <f t="shared" si="176"/>
        <v>7</v>
      </c>
      <c r="I283" s="66">
        <f t="shared" si="203"/>
        <v>3</v>
      </c>
      <c r="J283" s="106">
        <f t="shared" si="170"/>
        <v>21</v>
      </c>
      <c r="K283" s="106">
        <f t="shared" si="204"/>
        <v>0</v>
      </c>
      <c r="L283" s="154">
        <f t="shared" si="205"/>
        <v>89</v>
      </c>
      <c r="N283" s="66" t="str">
        <f t="shared" si="177"/>
        <v>L</v>
      </c>
      <c r="O283" s="66">
        <f t="shared" si="171"/>
        <v>1</v>
      </c>
      <c r="P283" s="66">
        <f t="shared" si="178"/>
        <v>7</v>
      </c>
      <c r="Q283" s="66">
        <f t="shared" si="179"/>
        <v>3</v>
      </c>
      <c r="R283" s="106">
        <f t="shared" si="166"/>
        <v>21</v>
      </c>
      <c r="S283" s="106">
        <f t="shared" si="180"/>
        <v>0</v>
      </c>
      <c r="T283" s="154">
        <f t="shared" si="181"/>
        <v>-547</v>
      </c>
      <c r="V283" s="66" t="str">
        <f t="shared" si="182"/>
        <v>L</v>
      </c>
      <c r="W283" s="66">
        <f t="shared" si="195"/>
        <v>6</v>
      </c>
      <c r="X283" s="66">
        <f t="shared" si="196"/>
        <v>3</v>
      </c>
      <c r="Y283" s="66">
        <f t="shared" si="197"/>
        <v>5</v>
      </c>
      <c r="Z283" s="106">
        <f t="shared" si="200"/>
        <v>3</v>
      </c>
      <c r="AA283" s="106">
        <f t="shared" si="183"/>
        <v>0</v>
      </c>
      <c r="AB283" s="154">
        <f t="shared" si="184"/>
        <v>211</v>
      </c>
      <c r="AC283" s="155">
        <f t="shared" si="185"/>
        <v>241</v>
      </c>
      <c r="AE283" s="66" t="str">
        <f t="shared" si="186"/>
        <v>L</v>
      </c>
      <c r="AF283" s="66">
        <f t="shared" si="172"/>
        <v>5</v>
      </c>
      <c r="AG283" s="66">
        <f t="shared" si="198"/>
        <v>2</v>
      </c>
      <c r="AH283" s="66">
        <f t="shared" si="199"/>
        <v>2</v>
      </c>
      <c r="AI283" s="106">
        <f t="shared" si="201"/>
        <v>2</v>
      </c>
      <c r="AJ283" s="106">
        <f t="shared" si="187"/>
        <v>0</v>
      </c>
      <c r="AK283" s="154">
        <f t="shared" si="188"/>
        <v>452</v>
      </c>
      <c r="AL283" s="155">
        <f t="shared" si="189"/>
        <v>461</v>
      </c>
      <c r="AN283" s="66" t="str">
        <f t="shared" si="190"/>
        <v>L</v>
      </c>
      <c r="AO283" s="66">
        <f t="shared" si="173"/>
        <v>5</v>
      </c>
      <c r="AP283" s="66">
        <f t="shared" si="191"/>
        <v>7</v>
      </c>
      <c r="AQ283" s="66">
        <f t="shared" si="192"/>
        <v>3</v>
      </c>
      <c r="AR283" s="106">
        <f t="shared" si="202"/>
        <v>21</v>
      </c>
      <c r="AS283" s="106">
        <f t="shared" si="193"/>
        <v>0</v>
      </c>
      <c r="AT283" s="154">
        <f t="shared" si="194"/>
        <v>-145</v>
      </c>
    </row>
    <row r="284" spans="1:46">
      <c r="A284" s="3">
        <f t="shared" si="174"/>
        <v>274</v>
      </c>
      <c r="B284" s="9">
        <f>Data!B284</f>
        <v>33</v>
      </c>
      <c r="D284" s="73">
        <f t="shared" si="168"/>
        <v>6</v>
      </c>
      <c r="F284" s="66" t="str">
        <f t="shared" si="175"/>
        <v>L</v>
      </c>
      <c r="G284" s="66">
        <f t="shared" si="169"/>
        <v>1</v>
      </c>
      <c r="H284" s="66">
        <f t="shared" si="176"/>
        <v>7</v>
      </c>
      <c r="I284" s="66">
        <f t="shared" si="203"/>
        <v>4</v>
      </c>
      <c r="J284" s="106">
        <f t="shared" si="170"/>
        <v>21</v>
      </c>
      <c r="K284" s="106">
        <f t="shared" si="204"/>
        <v>0</v>
      </c>
      <c r="L284" s="154">
        <f t="shared" si="205"/>
        <v>68</v>
      </c>
      <c r="N284" s="66" t="str">
        <f t="shared" si="177"/>
        <v>L</v>
      </c>
      <c r="O284" s="66">
        <f t="shared" si="171"/>
        <v>1</v>
      </c>
      <c r="P284" s="66">
        <f t="shared" si="178"/>
        <v>7</v>
      </c>
      <c r="Q284" s="66">
        <f t="shared" si="179"/>
        <v>4</v>
      </c>
      <c r="R284" s="106">
        <f t="shared" si="166"/>
        <v>21</v>
      </c>
      <c r="S284" s="106">
        <f t="shared" si="180"/>
        <v>0</v>
      </c>
      <c r="T284" s="154">
        <f t="shared" si="181"/>
        <v>-568</v>
      </c>
      <c r="V284" s="66" t="str">
        <f t="shared" si="182"/>
        <v>W</v>
      </c>
      <c r="W284" s="66">
        <f t="shared" si="195"/>
        <v>6</v>
      </c>
      <c r="X284" s="66">
        <f t="shared" si="196"/>
        <v>4</v>
      </c>
      <c r="Y284" s="66">
        <f t="shared" si="197"/>
        <v>1</v>
      </c>
      <c r="Z284" s="106">
        <f t="shared" si="200"/>
        <v>5</v>
      </c>
      <c r="AA284" s="106">
        <f t="shared" si="183"/>
        <v>18</v>
      </c>
      <c r="AB284" s="154">
        <f t="shared" si="184"/>
        <v>224</v>
      </c>
      <c r="AC284" s="155">
        <f t="shared" si="185"/>
        <v>241</v>
      </c>
      <c r="AE284" s="66" t="str">
        <f t="shared" si="186"/>
        <v>L</v>
      </c>
      <c r="AF284" s="66">
        <f t="shared" si="172"/>
        <v>6</v>
      </c>
      <c r="AG284" s="66">
        <f t="shared" si="198"/>
        <v>2</v>
      </c>
      <c r="AH284" s="66">
        <f t="shared" si="199"/>
        <v>3</v>
      </c>
      <c r="AI284" s="106">
        <f t="shared" si="201"/>
        <v>2</v>
      </c>
      <c r="AJ284" s="106">
        <f t="shared" si="187"/>
        <v>0</v>
      </c>
      <c r="AK284" s="154">
        <f t="shared" si="188"/>
        <v>450</v>
      </c>
      <c r="AL284" s="155">
        <f t="shared" si="189"/>
        <v>461</v>
      </c>
      <c r="AN284" s="66" t="str">
        <f t="shared" si="190"/>
        <v>L</v>
      </c>
      <c r="AO284" s="66">
        <f t="shared" si="173"/>
        <v>6</v>
      </c>
      <c r="AP284" s="66">
        <f t="shared" si="191"/>
        <v>7</v>
      </c>
      <c r="AQ284" s="66">
        <f t="shared" si="192"/>
        <v>4</v>
      </c>
      <c r="AR284" s="106">
        <f t="shared" si="202"/>
        <v>21</v>
      </c>
      <c r="AS284" s="106">
        <f t="shared" si="193"/>
        <v>0</v>
      </c>
      <c r="AT284" s="154">
        <f t="shared" si="194"/>
        <v>-166</v>
      </c>
    </row>
    <row r="285" spans="1:46">
      <c r="A285" s="3">
        <f t="shared" si="174"/>
        <v>275</v>
      </c>
      <c r="B285" s="9">
        <f>Data!B285</f>
        <v>29</v>
      </c>
      <c r="D285" s="73">
        <f t="shared" si="168"/>
        <v>5</v>
      </c>
      <c r="F285" s="66" t="str">
        <f t="shared" si="175"/>
        <v>L</v>
      </c>
      <c r="G285" s="66">
        <f t="shared" si="169"/>
        <v>1</v>
      </c>
      <c r="H285" s="66">
        <f t="shared" si="176"/>
        <v>7</v>
      </c>
      <c r="I285" s="66">
        <f t="shared" si="203"/>
        <v>5</v>
      </c>
      <c r="J285" s="106">
        <f t="shared" si="170"/>
        <v>21</v>
      </c>
      <c r="K285" s="106">
        <f t="shared" si="204"/>
        <v>0</v>
      </c>
      <c r="L285" s="154">
        <f t="shared" si="205"/>
        <v>47</v>
      </c>
      <c r="N285" s="66" t="str">
        <f t="shared" si="177"/>
        <v>L</v>
      </c>
      <c r="O285" s="66">
        <f t="shared" si="171"/>
        <v>1</v>
      </c>
      <c r="P285" s="66">
        <f t="shared" si="178"/>
        <v>7</v>
      </c>
      <c r="Q285" s="66">
        <f t="shared" si="179"/>
        <v>5</v>
      </c>
      <c r="R285" s="106">
        <f t="shared" si="166"/>
        <v>21</v>
      </c>
      <c r="S285" s="106">
        <f t="shared" si="180"/>
        <v>0</v>
      </c>
      <c r="T285" s="154">
        <f t="shared" si="181"/>
        <v>-589</v>
      </c>
      <c r="V285" s="66" t="str">
        <f t="shared" si="182"/>
        <v>L</v>
      </c>
      <c r="W285" s="66">
        <f t="shared" si="195"/>
        <v>6</v>
      </c>
      <c r="X285" s="66">
        <f t="shared" si="196"/>
        <v>4</v>
      </c>
      <c r="Y285" s="66">
        <f t="shared" si="197"/>
        <v>2</v>
      </c>
      <c r="Z285" s="106">
        <f t="shared" si="200"/>
        <v>5</v>
      </c>
      <c r="AA285" s="106">
        <f t="shared" si="183"/>
        <v>0</v>
      </c>
      <c r="AB285" s="154">
        <f t="shared" si="184"/>
        <v>219</v>
      </c>
      <c r="AC285" s="155">
        <f t="shared" si="185"/>
        <v>241</v>
      </c>
      <c r="AE285" s="66" t="str">
        <f t="shared" si="186"/>
        <v>L</v>
      </c>
      <c r="AF285" s="66">
        <f t="shared" si="172"/>
        <v>5</v>
      </c>
      <c r="AG285" s="66">
        <f t="shared" si="198"/>
        <v>2</v>
      </c>
      <c r="AH285" s="66">
        <f t="shared" si="199"/>
        <v>4</v>
      </c>
      <c r="AI285" s="106">
        <f t="shared" si="201"/>
        <v>2</v>
      </c>
      <c r="AJ285" s="106">
        <f t="shared" si="187"/>
        <v>0</v>
      </c>
      <c r="AK285" s="154">
        <f t="shared" si="188"/>
        <v>448</v>
      </c>
      <c r="AL285" s="155">
        <f t="shared" si="189"/>
        <v>461</v>
      </c>
      <c r="AN285" s="66" t="str">
        <f t="shared" si="190"/>
        <v>L</v>
      </c>
      <c r="AO285" s="66">
        <f t="shared" si="173"/>
        <v>5</v>
      </c>
      <c r="AP285" s="66">
        <f t="shared" si="191"/>
        <v>7</v>
      </c>
      <c r="AQ285" s="66">
        <f t="shared" si="192"/>
        <v>5</v>
      </c>
      <c r="AR285" s="106">
        <f t="shared" si="202"/>
        <v>21</v>
      </c>
      <c r="AS285" s="106">
        <f t="shared" si="193"/>
        <v>0</v>
      </c>
      <c r="AT285" s="154">
        <f t="shared" si="194"/>
        <v>-187</v>
      </c>
    </row>
    <row r="286" spans="1:46">
      <c r="A286" s="3">
        <f t="shared" si="174"/>
        <v>276</v>
      </c>
      <c r="B286" s="9">
        <f>Data!B286</f>
        <v>22</v>
      </c>
      <c r="D286" s="73">
        <f t="shared" si="168"/>
        <v>4</v>
      </c>
      <c r="F286" s="66" t="str">
        <f t="shared" si="175"/>
        <v>L</v>
      </c>
      <c r="G286" s="66">
        <f t="shared" si="169"/>
        <v>1</v>
      </c>
      <c r="H286" s="66">
        <f t="shared" si="176"/>
        <v>8</v>
      </c>
      <c r="I286" s="66">
        <f t="shared" si="203"/>
        <v>1</v>
      </c>
      <c r="J286" s="106">
        <f t="shared" si="170"/>
        <v>34</v>
      </c>
      <c r="K286" s="106">
        <f t="shared" si="204"/>
        <v>0</v>
      </c>
      <c r="L286" s="154">
        <f t="shared" si="205"/>
        <v>13</v>
      </c>
      <c r="N286" s="66" t="str">
        <f t="shared" si="177"/>
        <v>L</v>
      </c>
      <c r="O286" s="66">
        <f t="shared" si="171"/>
        <v>1</v>
      </c>
      <c r="P286" s="66">
        <f t="shared" si="178"/>
        <v>8</v>
      </c>
      <c r="Q286" s="66">
        <f t="shared" si="179"/>
        <v>1</v>
      </c>
      <c r="R286" s="106">
        <f t="shared" si="166"/>
        <v>34</v>
      </c>
      <c r="S286" s="106">
        <f t="shared" si="180"/>
        <v>0</v>
      </c>
      <c r="T286" s="154">
        <f t="shared" si="181"/>
        <v>-623</v>
      </c>
      <c r="V286" s="66" t="str">
        <f t="shared" si="182"/>
        <v>L</v>
      </c>
      <c r="W286" s="66">
        <f t="shared" si="195"/>
        <v>6</v>
      </c>
      <c r="X286" s="66">
        <f t="shared" si="196"/>
        <v>4</v>
      </c>
      <c r="Y286" s="66">
        <f t="shared" si="197"/>
        <v>3</v>
      </c>
      <c r="Z286" s="106">
        <f t="shared" si="200"/>
        <v>5</v>
      </c>
      <c r="AA286" s="106">
        <f t="shared" si="183"/>
        <v>0</v>
      </c>
      <c r="AB286" s="154">
        <f t="shared" si="184"/>
        <v>214</v>
      </c>
      <c r="AC286" s="155">
        <f t="shared" si="185"/>
        <v>241</v>
      </c>
      <c r="AE286" s="66" t="str">
        <f t="shared" si="186"/>
        <v>L</v>
      </c>
      <c r="AF286" s="66">
        <f t="shared" si="172"/>
        <v>4</v>
      </c>
      <c r="AG286" s="66">
        <f t="shared" si="198"/>
        <v>2</v>
      </c>
      <c r="AH286" s="66">
        <f t="shared" si="199"/>
        <v>5</v>
      </c>
      <c r="AI286" s="106">
        <f t="shared" si="201"/>
        <v>2</v>
      </c>
      <c r="AJ286" s="106">
        <f t="shared" si="187"/>
        <v>0</v>
      </c>
      <c r="AK286" s="154">
        <f t="shared" si="188"/>
        <v>446</v>
      </c>
      <c r="AL286" s="155">
        <f t="shared" si="189"/>
        <v>461</v>
      </c>
      <c r="AN286" s="66" t="str">
        <f t="shared" si="190"/>
        <v>L</v>
      </c>
      <c r="AO286" s="66">
        <f t="shared" si="173"/>
        <v>4</v>
      </c>
      <c r="AP286" s="66">
        <f t="shared" si="191"/>
        <v>8</v>
      </c>
      <c r="AQ286" s="66">
        <f t="shared" si="192"/>
        <v>1</v>
      </c>
      <c r="AR286" s="106">
        <f t="shared" si="202"/>
        <v>34</v>
      </c>
      <c r="AS286" s="106">
        <f t="shared" si="193"/>
        <v>0</v>
      </c>
      <c r="AT286" s="154">
        <f t="shared" si="194"/>
        <v>-221</v>
      </c>
    </row>
    <row r="287" spans="1:46">
      <c r="A287" s="3">
        <f t="shared" si="174"/>
        <v>277</v>
      </c>
      <c r="B287" s="9">
        <f>Data!B287</f>
        <v>13</v>
      </c>
      <c r="D287" s="73">
        <f t="shared" si="168"/>
        <v>3</v>
      </c>
      <c r="F287" s="66" t="str">
        <f t="shared" si="175"/>
        <v>L</v>
      </c>
      <c r="G287" s="66">
        <f t="shared" si="169"/>
        <v>1</v>
      </c>
      <c r="H287" s="66">
        <f t="shared" si="176"/>
        <v>8</v>
      </c>
      <c r="I287" s="66">
        <f t="shared" si="203"/>
        <v>2</v>
      </c>
      <c r="J287" s="106">
        <f t="shared" si="170"/>
        <v>34</v>
      </c>
      <c r="K287" s="106">
        <f t="shared" si="204"/>
        <v>0</v>
      </c>
      <c r="L287" s="154">
        <f t="shared" si="205"/>
        <v>-21</v>
      </c>
      <c r="N287" s="66" t="str">
        <f t="shared" si="177"/>
        <v>L</v>
      </c>
      <c r="O287" s="66">
        <f t="shared" si="171"/>
        <v>1</v>
      </c>
      <c r="P287" s="66">
        <f t="shared" si="178"/>
        <v>8</v>
      </c>
      <c r="Q287" s="66">
        <f t="shared" si="179"/>
        <v>2</v>
      </c>
      <c r="R287" s="106">
        <f t="shared" si="166"/>
        <v>34</v>
      </c>
      <c r="S287" s="106">
        <f t="shared" si="180"/>
        <v>0</v>
      </c>
      <c r="T287" s="154">
        <f t="shared" si="181"/>
        <v>-657</v>
      </c>
      <c r="V287" s="66" t="str">
        <f t="shared" si="182"/>
        <v>L</v>
      </c>
      <c r="W287" s="66">
        <f t="shared" si="195"/>
        <v>6</v>
      </c>
      <c r="X287" s="66">
        <f t="shared" si="196"/>
        <v>4</v>
      </c>
      <c r="Y287" s="66">
        <f t="shared" si="197"/>
        <v>4</v>
      </c>
      <c r="Z287" s="106">
        <f t="shared" si="200"/>
        <v>5</v>
      </c>
      <c r="AA287" s="106">
        <f t="shared" si="183"/>
        <v>0</v>
      </c>
      <c r="AB287" s="154">
        <f t="shared" si="184"/>
        <v>209</v>
      </c>
      <c r="AC287" s="155">
        <f t="shared" si="185"/>
        <v>241</v>
      </c>
      <c r="AE287" s="66" t="str">
        <f t="shared" si="186"/>
        <v>L</v>
      </c>
      <c r="AF287" s="66">
        <f t="shared" si="172"/>
        <v>3</v>
      </c>
      <c r="AG287" s="66">
        <f t="shared" si="198"/>
        <v>3</v>
      </c>
      <c r="AH287" s="66">
        <f t="shared" si="199"/>
        <v>1</v>
      </c>
      <c r="AI287" s="106">
        <f t="shared" si="201"/>
        <v>3</v>
      </c>
      <c r="AJ287" s="106">
        <f t="shared" si="187"/>
        <v>0</v>
      </c>
      <c r="AK287" s="154">
        <f t="shared" si="188"/>
        <v>443</v>
      </c>
      <c r="AL287" s="155">
        <f t="shared" si="189"/>
        <v>461</v>
      </c>
      <c r="AN287" s="66" t="str">
        <f t="shared" si="190"/>
        <v>L</v>
      </c>
      <c r="AO287" s="66">
        <f t="shared" si="173"/>
        <v>3</v>
      </c>
      <c r="AP287" s="66">
        <f t="shared" si="191"/>
        <v>8</v>
      </c>
      <c r="AQ287" s="66">
        <f t="shared" si="192"/>
        <v>2</v>
      </c>
      <c r="AR287" s="106">
        <f t="shared" si="202"/>
        <v>34</v>
      </c>
      <c r="AS287" s="106">
        <f t="shared" si="193"/>
        <v>0</v>
      </c>
      <c r="AT287" s="154">
        <f t="shared" si="194"/>
        <v>-255</v>
      </c>
    </row>
    <row r="288" spans="1:46">
      <c r="A288" s="3">
        <f t="shared" si="174"/>
        <v>278</v>
      </c>
      <c r="B288" s="9">
        <f>Data!B288</f>
        <v>9</v>
      </c>
      <c r="D288" s="73">
        <f t="shared" si="168"/>
        <v>2</v>
      </c>
      <c r="F288" s="66" t="str">
        <f t="shared" si="175"/>
        <v>L</v>
      </c>
      <c r="G288" s="66">
        <f t="shared" si="169"/>
        <v>1</v>
      </c>
      <c r="H288" s="66">
        <f t="shared" si="176"/>
        <v>8</v>
      </c>
      <c r="I288" s="66">
        <f t="shared" si="203"/>
        <v>3</v>
      </c>
      <c r="J288" s="106">
        <f t="shared" si="170"/>
        <v>34</v>
      </c>
      <c r="K288" s="106">
        <f t="shared" si="204"/>
        <v>0</v>
      </c>
      <c r="L288" s="154">
        <f t="shared" si="205"/>
        <v>-55</v>
      </c>
      <c r="N288" s="66" t="str">
        <f t="shared" si="177"/>
        <v>L</v>
      </c>
      <c r="O288" s="66">
        <f t="shared" si="171"/>
        <v>1</v>
      </c>
      <c r="P288" s="66">
        <f t="shared" si="178"/>
        <v>8</v>
      </c>
      <c r="Q288" s="66">
        <f t="shared" si="179"/>
        <v>3</v>
      </c>
      <c r="R288" s="106">
        <f t="shared" si="166"/>
        <v>34</v>
      </c>
      <c r="S288" s="106">
        <f t="shared" si="180"/>
        <v>0</v>
      </c>
      <c r="T288" s="154">
        <f t="shared" si="181"/>
        <v>-691</v>
      </c>
      <c r="V288" s="66" t="str">
        <f t="shared" si="182"/>
        <v>L</v>
      </c>
      <c r="W288" s="66">
        <f t="shared" si="195"/>
        <v>6</v>
      </c>
      <c r="X288" s="66">
        <f t="shared" si="196"/>
        <v>4</v>
      </c>
      <c r="Y288" s="66">
        <f t="shared" si="197"/>
        <v>5</v>
      </c>
      <c r="Z288" s="106">
        <f t="shared" si="200"/>
        <v>5</v>
      </c>
      <c r="AA288" s="106">
        <f t="shared" si="183"/>
        <v>0</v>
      </c>
      <c r="AB288" s="154">
        <f t="shared" si="184"/>
        <v>204</v>
      </c>
      <c r="AC288" s="155">
        <f t="shared" si="185"/>
        <v>241</v>
      </c>
      <c r="AE288" s="66" t="str">
        <f t="shared" si="186"/>
        <v>L</v>
      </c>
      <c r="AF288" s="66">
        <f t="shared" si="172"/>
        <v>2</v>
      </c>
      <c r="AG288" s="66">
        <f t="shared" si="198"/>
        <v>3</v>
      </c>
      <c r="AH288" s="66">
        <f t="shared" si="199"/>
        <v>2</v>
      </c>
      <c r="AI288" s="106">
        <f t="shared" si="201"/>
        <v>3</v>
      </c>
      <c r="AJ288" s="106">
        <f t="shared" si="187"/>
        <v>0</v>
      </c>
      <c r="AK288" s="154">
        <f t="shared" si="188"/>
        <v>440</v>
      </c>
      <c r="AL288" s="155">
        <f t="shared" si="189"/>
        <v>461</v>
      </c>
      <c r="AN288" s="66" t="str">
        <f t="shared" si="190"/>
        <v>L</v>
      </c>
      <c r="AO288" s="66">
        <f t="shared" si="173"/>
        <v>2</v>
      </c>
      <c r="AP288" s="66">
        <f t="shared" si="191"/>
        <v>8</v>
      </c>
      <c r="AQ288" s="66">
        <f t="shared" si="192"/>
        <v>3</v>
      </c>
      <c r="AR288" s="106">
        <f t="shared" si="202"/>
        <v>34</v>
      </c>
      <c r="AS288" s="106">
        <f t="shared" si="193"/>
        <v>0</v>
      </c>
      <c r="AT288" s="154">
        <f t="shared" si="194"/>
        <v>-289</v>
      </c>
    </row>
    <row r="289" spans="1:46">
      <c r="A289" s="3">
        <f t="shared" si="174"/>
        <v>279</v>
      </c>
      <c r="B289" s="9">
        <f>Data!B289</f>
        <v>33</v>
      </c>
      <c r="D289" s="73">
        <f t="shared" si="168"/>
        <v>6</v>
      </c>
      <c r="F289" s="66" t="str">
        <f t="shared" si="175"/>
        <v>L</v>
      </c>
      <c r="G289" s="66">
        <f t="shared" si="169"/>
        <v>1</v>
      </c>
      <c r="H289" s="66">
        <f t="shared" si="176"/>
        <v>8</v>
      </c>
      <c r="I289" s="66">
        <f t="shared" si="203"/>
        <v>4</v>
      </c>
      <c r="J289" s="106">
        <f t="shared" si="170"/>
        <v>34</v>
      </c>
      <c r="K289" s="106">
        <f t="shared" si="204"/>
        <v>0</v>
      </c>
      <c r="L289" s="154">
        <f t="shared" si="205"/>
        <v>-89</v>
      </c>
      <c r="N289" s="66" t="str">
        <f t="shared" si="177"/>
        <v>L</v>
      </c>
      <c r="O289" s="66">
        <f t="shared" si="171"/>
        <v>1</v>
      </c>
      <c r="P289" s="66">
        <f t="shared" si="178"/>
        <v>8</v>
      </c>
      <c r="Q289" s="66">
        <f t="shared" si="179"/>
        <v>4</v>
      </c>
      <c r="R289" s="106">
        <f t="shared" si="166"/>
        <v>34</v>
      </c>
      <c r="S289" s="106">
        <f t="shared" si="180"/>
        <v>0</v>
      </c>
      <c r="T289" s="154">
        <f t="shared" si="181"/>
        <v>-725</v>
      </c>
      <c r="V289" s="66" t="str">
        <f t="shared" si="182"/>
        <v>W</v>
      </c>
      <c r="W289" s="66">
        <f t="shared" si="195"/>
        <v>6</v>
      </c>
      <c r="X289" s="66">
        <f t="shared" si="196"/>
        <v>5</v>
      </c>
      <c r="Y289" s="66">
        <f t="shared" si="197"/>
        <v>1</v>
      </c>
      <c r="Z289" s="106">
        <f t="shared" si="200"/>
        <v>8</v>
      </c>
      <c r="AA289" s="106">
        <f t="shared" si="183"/>
        <v>30</v>
      </c>
      <c r="AB289" s="154">
        <f t="shared" si="184"/>
        <v>226</v>
      </c>
      <c r="AC289" s="155">
        <f t="shared" si="185"/>
        <v>241</v>
      </c>
      <c r="AE289" s="66" t="str">
        <f t="shared" si="186"/>
        <v>L</v>
      </c>
      <c r="AF289" s="66">
        <f t="shared" si="172"/>
        <v>6</v>
      </c>
      <c r="AG289" s="66">
        <f t="shared" si="198"/>
        <v>3</v>
      </c>
      <c r="AH289" s="66">
        <f t="shared" si="199"/>
        <v>3</v>
      </c>
      <c r="AI289" s="106">
        <f t="shared" si="201"/>
        <v>3</v>
      </c>
      <c r="AJ289" s="106">
        <f t="shared" si="187"/>
        <v>0</v>
      </c>
      <c r="AK289" s="154">
        <f t="shared" si="188"/>
        <v>437</v>
      </c>
      <c r="AL289" s="155">
        <f t="shared" si="189"/>
        <v>461</v>
      </c>
      <c r="AN289" s="66" t="str">
        <f t="shared" si="190"/>
        <v>L</v>
      </c>
      <c r="AO289" s="66">
        <f t="shared" si="173"/>
        <v>6</v>
      </c>
      <c r="AP289" s="66">
        <f t="shared" si="191"/>
        <v>8</v>
      </c>
      <c r="AQ289" s="66">
        <f t="shared" si="192"/>
        <v>4</v>
      </c>
      <c r="AR289" s="106">
        <f t="shared" si="202"/>
        <v>34</v>
      </c>
      <c r="AS289" s="106">
        <f t="shared" si="193"/>
        <v>0</v>
      </c>
      <c r="AT289" s="154">
        <f t="shared" si="194"/>
        <v>-323</v>
      </c>
    </row>
    <row r="290" spans="1:46">
      <c r="A290" s="3">
        <f t="shared" si="174"/>
        <v>280</v>
      </c>
      <c r="B290" s="9">
        <f>Data!B290</f>
        <v>25</v>
      </c>
      <c r="D290" s="73">
        <f t="shared" si="168"/>
        <v>5</v>
      </c>
      <c r="F290" s="66" t="str">
        <f t="shared" si="175"/>
        <v>L</v>
      </c>
      <c r="G290" s="66">
        <f t="shared" si="169"/>
        <v>1</v>
      </c>
      <c r="H290" s="66">
        <f t="shared" si="176"/>
        <v>8</v>
      </c>
      <c r="I290" s="66">
        <f t="shared" si="203"/>
        <v>5</v>
      </c>
      <c r="J290" s="106">
        <f t="shared" si="170"/>
        <v>34</v>
      </c>
      <c r="K290" s="106">
        <f t="shared" si="204"/>
        <v>0</v>
      </c>
      <c r="L290" s="154">
        <f t="shared" si="205"/>
        <v>-123</v>
      </c>
      <c r="N290" s="66" t="str">
        <f t="shared" si="177"/>
        <v>L</v>
      </c>
      <c r="O290" s="66">
        <f t="shared" si="171"/>
        <v>1</v>
      </c>
      <c r="P290" s="66">
        <f t="shared" si="178"/>
        <v>8</v>
      </c>
      <c r="Q290" s="66">
        <f t="shared" si="179"/>
        <v>5</v>
      </c>
      <c r="R290" s="106">
        <f t="shared" si="166"/>
        <v>34</v>
      </c>
      <c r="S290" s="106">
        <f t="shared" si="180"/>
        <v>0</v>
      </c>
      <c r="T290" s="154">
        <f t="shared" si="181"/>
        <v>-759</v>
      </c>
      <c r="V290" s="66" t="str">
        <f t="shared" si="182"/>
        <v>L</v>
      </c>
      <c r="W290" s="66">
        <f t="shared" si="195"/>
        <v>6</v>
      </c>
      <c r="X290" s="66">
        <f t="shared" si="196"/>
        <v>5</v>
      </c>
      <c r="Y290" s="66">
        <f t="shared" si="197"/>
        <v>2</v>
      </c>
      <c r="Z290" s="106">
        <f t="shared" si="200"/>
        <v>8</v>
      </c>
      <c r="AA290" s="106">
        <f t="shared" si="183"/>
        <v>0</v>
      </c>
      <c r="AB290" s="154">
        <f t="shared" si="184"/>
        <v>218</v>
      </c>
      <c r="AC290" s="155">
        <f t="shared" si="185"/>
        <v>241</v>
      </c>
      <c r="AE290" s="66" t="str">
        <f t="shared" si="186"/>
        <v>L</v>
      </c>
      <c r="AF290" s="66">
        <f t="shared" si="172"/>
        <v>5</v>
      </c>
      <c r="AG290" s="66">
        <f t="shared" si="198"/>
        <v>3</v>
      </c>
      <c r="AH290" s="66">
        <f t="shared" si="199"/>
        <v>4</v>
      </c>
      <c r="AI290" s="106">
        <f t="shared" si="201"/>
        <v>3</v>
      </c>
      <c r="AJ290" s="106">
        <f t="shared" si="187"/>
        <v>0</v>
      </c>
      <c r="AK290" s="154">
        <f t="shared" si="188"/>
        <v>434</v>
      </c>
      <c r="AL290" s="155">
        <f t="shared" si="189"/>
        <v>461</v>
      </c>
      <c r="AN290" s="66" t="str">
        <f t="shared" si="190"/>
        <v>L</v>
      </c>
      <c r="AO290" s="66">
        <f t="shared" si="173"/>
        <v>5</v>
      </c>
      <c r="AP290" s="66">
        <f t="shared" si="191"/>
        <v>8</v>
      </c>
      <c r="AQ290" s="66">
        <f t="shared" si="192"/>
        <v>5</v>
      </c>
      <c r="AR290" s="106">
        <f t="shared" si="202"/>
        <v>34</v>
      </c>
      <c r="AS290" s="106">
        <f t="shared" si="193"/>
        <v>0</v>
      </c>
      <c r="AT290" s="154">
        <f t="shared" si="194"/>
        <v>-357</v>
      </c>
    </row>
    <row r="291" spans="1:46">
      <c r="A291" s="3">
        <f t="shared" si="174"/>
        <v>281</v>
      </c>
      <c r="B291" s="9">
        <f>Data!B291</f>
        <v>20</v>
      </c>
      <c r="D291" s="73">
        <f t="shared" si="168"/>
        <v>4</v>
      </c>
      <c r="F291" s="66" t="str">
        <f t="shared" si="175"/>
        <v>L</v>
      </c>
      <c r="G291" s="66">
        <f t="shared" si="169"/>
        <v>1</v>
      </c>
      <c r="H291" s="66">
        <f t="shared" si="176"/>
        <v>1</v>
      </c>
      <c r="I291" s="66">
        <f t="shared" si="203"/>
        <v>1</v>
      </c>
      <c r="J291" s="106">
        <f t="shared" si="170"/>
        <v>1</v>
      </c>
      <c r="K291" s="106">
        <f t="shared" si="204"/>
        <v>0</v>
      </c>
      <c r="L291" s="154">
        <f t="shared" si="205"/>
        <v>-124</v>
      </c>
      <c r="N291" s="66" t="str">
        <f t="shared" si="177"/>
        <v>L</v>
      </c>
      <c r="O291" s="66">
        <f t="shared" si="171"/>
        <v>2</v>
      </c>
      <c r="P291" s="66">
        <f t="shared" si="178"/>
        <v>1</v>
      </c>
      <c r="Q291" s="66">
        <f t="shared" si="179"/>
        <v>1</v>
      </c>
      <c r="R291" s="106">
        <f t="shared" si="166"/>
        <v>1</v>
      </c>
      <c r="S291" s="106">
        <f t="shared" si="180"/>
        <v>0</v>
      </c>
      <c r="T291" s="154">
        <f t="shared" si="181"/>
        <v>-760</v>
      </c>
      <c r="V291" s="66" t="str">
        <f t="shared" si="182"/>
        <v>L</v>
      </c>
      <c r="W291" s="66">
        <f t="shared" si="195"/>
        <v>6</v>
      </c>
      <c r="X291" s="66">
        <f t="shared" si="196"/>
        <v>5</v>
      </c>
      <c r="Y291" s="66">
        <f t="shared" si="197"/>
        <v>3</v>
      </c>
      <c r="Z291" s="106">
        <f t="shared" si="200"/>
        <v>8</v>
      </c>
      <c r="AA291" s="106">
        <f t="shared" si="183"/>
        <v>0</v>
      </c>
      <c r="AB291" s="154">
        <f t="shared" si="184"/>
        <v>210</v>
      </c>
      <c r="AC291" s="155">
        <f t="shared" si="185"/>
        <v>241</v>
      </c>
      <c r="AE291" s="66" t="str">
        <f t="shared" si="186"/>
        <v>L</v>
      </c>
      <c r="AF291" s="66">
        <f t="shared" si="172"/>
        <v>4</v>
      </c>
      <c r="AG291" s="66">
        <f t="shared" si="198"/>
        <v>3</v>
      </c>
      <c r="AH291" s="66">
        <f t="shared" si="199"/>
        <v>5</v>
      </c>
      <c r="AI291" s="106">
        <f t="shared" si="201"/>
        <v>3</v>
      </c>
      <c r="AJ291" s="106">
        <f t="shared" si="187"/>
        <v>0</v>
      </c>
      <c r="AK291" s="154">
        <f t="shared" si="188"/>
        <v>431</v>
      </c>
      <c r="AL291" s="155">
        <f t="shared" si="189"/>
        <v>461</v>
      </c>
      <c r="AN291" s="66" t="str">
        <f t="shared" si="190"/>
        <v>L</v>
      </c>
      <c r="AO291" s="66">
        <f t="shared" si="173"/>
        <v>4</v>
      </c>
      <c r="AP291" s="66">
        <f t="shared" si="191"/>
        <v>1</v>
      </c>
      <c r="AQ291" s="66">
        <f t="shared" si="192"/>
        <v>1</v>
      </c>
      <c r="AR291" s="106">
        <f t="shared" si="202"/>
        <v>1</v>
      </c>
      <c r="AS291" s="106">
        <f t="shared" si="193"/>
        <v>0</v>
      </c>
      <c r="AT291" s="154">
        <f t="shared" si="194"/>
        <v>-358</v>
      </c>
    </row>
    <row r="292" spans="1:46">
      <c r="A292" s="3">
        <f t="shared" si="174"/>
        <v>282</v>
      </c>
      <c r="B292" s="9">
        <f>Data!B292</f>
        <v>14</v>
      </c>
      <c r="D292" s="73">
        <f t="shared" si="168"/>
        <v>3</v>
      </c>
      <c r="F292" s="66" t="str">
        <f t="shared" si="175"/>
        <v>L</v>
      </c>
      <c r="G292" s="66">
        <f t="shared" si="169"/>
        <v>1</v>
      </c>
      <c r="H292" s="66">
        <f t="shared" si="176"/>
        <v>1</v>
      </c>
      <c r="I292" s="66">
        <f t="shared" si="203"/>
        <v>2</v>
      </c>
      <c r="J292" s="106">
        <f t="shared" si="170"/>
        <v>1</v>
      </c>
      <c r="K292" s="106">
        <f t="shared" si="204"/>
        <v>0</v>
      </c>
      <c r="L292" s="154">
        <f t="shared" si="205"/>
        <v>-125</v>
      </c>
      <c r="N292" s="66" t="str">
        <f t="shared" si="177"/>
        <v>L</v>
      </c>
      <c r="O292" s="66">
        <f t="shared" si="171"/>
        <v>2</v>
      </c>
      <c r="P292" s="66">
        <f t="shared" si="178"/>
        <v>1</v>
      </c>
      <c r="Q292" s="66">
        <f t="shared" si="179"/>
        <v>2</v>
      </c>
      <c r="R292" s="106">
        <f t="shared" si="166"/>
        <v>1</v>
      </c>
      <c r="S292" s="106">
        <f t="shared" si="180"/>
        <v>0</v>
      </c>
      <c r="T292" s="154">
        <f t="shared" si="181"/>
        <v>-761</v>
      </c>
      <c r="V292" s="66" t="str">
        <f t="shared" si="182"/>
        <v>L</v>
      </c>
      <c r="W292" s="66">
        <f t="shared" si="195"/>
        <v>6</v>
      </c>
      <c r="X292" s="66">
        <f t="shared" si="196"/>
        <v>5</v>
      </c>
      <c r="Y292" s="66">
        <f t="shared" si="197"/>
        <v>4</v>
      </c>
      <c r="Z292" s="106">
        <f t="shared" si="200"/>
        <v>8</v>
      </c>
      <c r="AA292" s="106">
        <f t="shared" si="183"/>
        <v>0</v>
      </c>
      <c r="AB292" s="154">
        <f t="shared" si="184"/>
        <v>202</v>
      </c>
      <c r="AC292" s="155">
        <f t="shared" si="185"/>
        <v>241</v>
      </c>
      <c r="AE292" s="66" t="str">
        <f t="shared" si="186"/>
        <v>L</v>
      </c>
      <c r="AF292" s="66">
        <f t="shared" si="172"/>
        <v>3</v>
      </c>
      <c r="AG292" s="66">
        <f t="shared" si="198"/>
        <v>4</v>
      </c>
      <c r="AH292" s="66">
        <f t="shared" si="199"/>
        <v>1</v>
      </c>
      <c r="AI292" s="106">
        <f t="shared" si="201"/>
        <v>5</v>
      </c>
      <c r="AJ292" s="106">
        <f t="shared" si="187"/>
        <v>0</v>
      </c>
      <c r="AK292" s="154">
        <f t="shared" si="188"/>
        <v>426</v>
      </c>
      <c r="AL292" s="155">
        <f t="shared" si="189"/>
        <v>461</v>
      </c>
      <c r="AN292" s="66" t="str">
        <f t="shared" si="190"/>
        <v>L</v>
      </c>
      <c r="AO292" s="66">
        <f t="shared" si="173"/>
        <v>3</v>
      </c>
      <c r="AP292" s="66">
        <f t="shared" si="191"/>
        <v>1</v>
      </c>
      <c r="AQ292" s="66">
        <f t="shared" si="192"/>
        <v>2</v>
      </c>
      <c r="AR292" s="106">
        <f t="shared" si="202"/>
        <v>1</v>
      </c>
      <c r="AS292" s="106">
        <f t="shared" si="193"/>
        <v>0</v>
      </c>
      <c r="AT292" s="154">
        <f t="shared" si="194"/>
        <v>-359</v>
      </c>
    </row>
    <row r="293" spans="1:46">
      <c r="A293" s="3">
        <f t="shared" si="174"/>
        <v>283</v>
      </c>
      <c r="B293" s="9">
        <f>Data!B293</f>
        <v>33</v>
      </c>
      <c r="D293" s="73">
        <f t="shared" si="168"/>
        <v>6</v>
      </c>
      <c r="F293" s="66" t="str">
        <f t="shared" si="175"/>
        <v>L</v>
      </c>
      <c r="G293" s="66">
        <f t="shared" si="169"/>
        <v>1</v>
      </c>
      <c r="H293" s="66">
        <f t="shared" si="176"/>
        <v>1</v>
      </c>
      <c r="I293" s="66">
        <f t="shared" si="203"/>
        <v>3</v>
      </c>
      <c r="J293" s="106">
        <f t="shared" si="170"/>
        <v>1</v>
      </c>
      <c r="K293" s="106">
        <f t="shared" si="204"/>
        <v>0</v>
      </c>
      <c r="L293" s="154">
        <f t="shared" si="205"/>
        <v>-126</v>
      </c>
      <c r="N293" s="66" t="str">
        <f t="shared" si="177"/>
        <v>L</v>
      </c>
      <c r="O293" s="66">
        <f t="shared" si="171"/>
        <v>2</v>
      </c>
      <c r="P293" s="66">
        <f t="shared" si="178"/>
        <v>1</v>
      </c>
      <c r="Q293" s="66">
        <f t="shared" si="179"/>
        <v>3</v>
      </c>
      <c r="R293" s="106">
        <f t="shared" si="166"/>
        <v>1</v>
      </c>
      <c r="S293" s="106">
        <f t="shared" si="180"/>
        <v>0</v>
      </c>
      <c r="T293" s="154">
        <f t="shared" si="181"/>
        <v>-762</v>
      </c>
      <c r="V293" s="66" t="str">
        <f t="shared" si="182"/>
        <v>W</v>
      </c>
      <c r="W293" s="66">
        <f t="shared" si="195"/>
        <v>6</v>
      </c>
      <c r="X293" s="66">
        <f t="shared" si="196"/>
        <v>5</v>
      </c>
      <c r="Y293" s="66">
        <f t="shared" si="197"/>
        <v>5</v>
      </c>
      <c r="Z293" s="106">
        <f t="shared" si="200"/>
        <v>8</v>
      </c>
      <c r="AA293" s="106">
        <f t="shared" si="183"/>
        <v>48</v>
      </c>
      <c r="AB293" s="154">
        <f t="shared" si="184"/>
        <v>242</v>
      </c>
      <c r="AC293" s="155">
        <f t="shared" si="185"/>
        <v>242</v>
      </c>
      <c r="AE293" s="66" t="str">
        <f t="shared" si="186"/>
        <v>L</v>
      </c>
      <c r="AF293" s="66">
        <f t="shared" si="172"/>
        <v>6</v>
      </c>
      <c r="AG293" s="66">
        <f t="shared" si="198"/>
        <v>4</v>
      </c>
      <c r="AH293" s="66">
        <f t="shared" si="199"/>
        <v>2</v>
      </c>
      <c r="AI293" s="106">
        <f t="shared" si="201"/>
        <v>5</v>
      </c>
      <c r="AJ293" s="106">
        <f t="shared" si="187"/>
        <v>0</v>
      </c>
      <c r="AK293" s="154">
        <f t="shared" si="188"/>
        <v>421</v>
      </c>
      <c r="AL293" s="155">
        <f t="shared" si="189"/>
        <v>461</v>
      </c>
      <c r="AN293" s="66" t="str">
        <f t="shared" si="190"/>
        <v>L</v>
      </c>
      <c r="AO293" s="66">
        <f t="shared" si="173"/>
        <v>6</v>
      </c>
      <c r="AP293" s="66">
        <f t="shared" si="191"/>
        <v>1</v>
      </c>
      <c r="AQ293" s="66">
        <f t="shared" si="192"/>
        <v>3</v>
      </c>
      <c r="AR293" s="106">
        <f t="shared" si="202"/>
        <v>1</v>
      </c>
      <c r="AS293" s="106">
        <f t="shared" si="193"/>
        <v>0</v>
      </c>
      <c r="AT293" s="154">
        <f t="shared" si="194"/>
        <v>-360</v>
      </c>
    </row>
    <row r="294" spans="1:46">
      <c r="A294" s="3">
        <f t="shared" si="174"/>
        <v>284</v>
      </c>
      <c r="B294" s="9">
        <f>Data!B294</f>
        <v>31</v>
      </c>
      <c r="D294" s="73">
        <f t="shared" si="168"/>
        <v>6</v>
      </c>
      <c r="F294" s="66" t="str">
        <f t="shared" si="175"/>
        <v>L</v>
      </c>
      <c r="G294" s="66">
        <f t="shared" si="169"/>
        <v>1</v>
      </c>
      <c r="H294" s="66">
        <f t="shared" si="176"/>
        <v>1</v>
      </c>
      <c r="I294" s="66">
        <f t="shared" si="203"/>
        <v>4</v>
      </c>
      <c r="J294" s="106">
        <f t="shared" si="170"/>
        <v>1</v>
      </c>
      <c r="K294" s="106">
        <f t="shared" si="204"/>
        <v>0</v>
      </c>
      <c r="L294" s="154">
        <f t="shared" si="205"/>
        <v>-127</v>
      </c>
      <c r="N294" s="66" t="str">
        <f t="shared" si="177"/>
        <v>L</v>
      </c>
      <c r="O294" s="66">
        <f t="shared" si="171"/>
        <v>2</v>
      </c>
      <c r="P294" s="66">
        <f t="shared" si="178"/>
        <v>1</v>
      </c>
      <c r="Q294" s="66">
        <f t="shared" si="179"/>
        <v>4</v>
      </c>
      <c r="R294" s="106">
        <f t="shared" si="166"/>
        <v>1</v>
      </c>
      <c r="S294" s="106">
        <f t="shared" si="180"/>
        <v>0</v>
      </c>
      <c r="T294" s="154">
        <f t="shared" si="181"/>
        <v>-763</v>
      </c>
      <c r="V294" s="66" t="str">
        <f t="shared" si="182"/>
        <v>W</v>
      </c>
      <c r="W294" s="66">
        <f t="shared" si="195"/>
        <v>1</v>
      </c>
      <c r="X294" s="66">
        <f t="shared" si="196"/>
        <v>1</v>
      </c>
      <c r="Y294" s="66">
        <f t="shared" si="197"/>
        <v>1</v>
      </c>
      <c r="Z294" s="106">
        <f t="shared" si="200"/>
        <v>1</v>
      </c>
      <c r="AA294" s="106">
        <f t="shared" si="183"/>
        <v>48</v>
      </c>
      <c r="AB294" s="154">
        <f t="shared" si="184"/>
        <v>289</v>
      </c>
      <c r="AC294" s="155">
        <f t="shared" si="185"/>
        <v>289</v>
      </c>
      <c r="AE294" s="66" t="str">
        <f t="shared" si="186"/>
        <v>W</v>
      </c>
      <c r="AF294" s="66">
        <f t="shared" si="172"/>
        <v>6</v>
      </c>
      <c r="AG294" s="66">
        <f t="shared" si="198"/>
        <v>4</v>
      </c>
      <c r="AH294" s="66">
        <f t="shared" si="199"/>
        <v>3</v>
      </c>
      <c r="AI294" s="106">
        <f t="shared" si="201"/>
        <v>5</v>
      </c>
      <c r="AJ294" s="106">
        <f t="shared" si="187"/>
        <v>30</v>
      </c>
      <c r="AK294" s="154">
        <f t="shared" si="188"/>
        <v>446</v>
      </c>
      <c r="AL294" s="155">
        <f t="shared" si="189"/>
        <v>461</v>
      </c>
      <c r="AN294" s="66" t="str">
        <f t="shared" si="190"/>
        <v>W</v>
      </c>
      <c r="AO294" s="66">
        <f t="shared" si="173"/>
        <v>6</v>
      </c>
      <c r="AP294" s="66">
        <f t="shared" si="191"/>
        <v>1</v>
      </c>
      <c r="AQ294" s="66">
        <f t="shared" si="192"/>
        <v>4</v>
      </c>
      <c r="AR294" s="106">
        <f t="shared" si="202"/>
        <v>1</v>
      </c>
      <c r="AS294" s="106">
        <f t="shared" si="193"/>
        <v>6</v>
      </c>
      <c r="AT294" s="154">
        <f t="shared" si="194"/>
        <v>-355</v>
      </c>
    </row>
    <row r="295" spans="1:46">
      <c r="A295" s="3">
        <f t="shared" si="174"/>
        <v>285</v>
      </c>
      <c r="B295" s="9">
        <f>Data!B295</f>
        <v>16</v>
      </c>
      <c r="D295" s="73">
        <f t="shared" si="168"/>
        <v>3</v>
      </c>
      <c r="F295" s="66" t="str">
        <f t="shared" si="175"/>
        <v>L</v>
      </c>
      <c r="G295" s="66">
        <f t="shared" si="169"/>
        <v>1</v>
      </c>
      <c r="H295" s="66">
        <f t="shared" si="176"/>
        <v>1</v>
      </c>
      <c r="I295" s="66">
        <f t="shared" si="203"/>
        <v>5</v>
      </c>
      <c r="J295" s="106">
        <f t="shared" si="170"/>
        <v>1</v>
      </c>
      <c r="K295" s="106">
        <f t="shared" si="204"/>
        <v>0</v>
      </c>
      <c r="L295" s="154">
        <f t="shared" si="205"/>
        <v>-128</v>
      </c>
      <c r="N295" s="66" t="str">
        <f t="shared" si="177"/>
        <v>L</v>
      </c>
      <c r="O295" s="66">
        <f t="shared" si="171"/>
        <v>2</v>
      </c>
      <c r="P295" s="66">
        <f t="shared" si="178"/>
        <v>1</v>
      </c>
      <c r="Q295" s="66">
        <f t="shared" si="179"/>
        <v>5</v>
      </c>
      <c r="R295" s="106">
        <f t="shared" si="166"/>
        <v>1</v>
      </c>
      <c r="S295" s="106">
        <f t="shared" si="180"/>
        <v>0</v>
      </c>
      <c r="T295" s="154">
        <f t="shared" si="181"/>
        <v>-764</v>
      </c>
      <c r="V295" s="66" t="str">
        <f t="shared" si="182"/>
        <v>L</v>
      </c>
      <c r="W295" s="66">
        <f t="shared" si="195"/>
        <v>2</v>
      </c>
      <c r="X295" s="66">
        <f t="shared" si="196"/>
        <v>1</v>
      </c>
      <c r="Y295" s="66">
        <f t="shared" si="197"/>
        <v>1</v>
      </c>
      <c r="Z295" s="106">
        <f t="shared" si="200"/>
        <v>1</v>
      </c>
      <c r="AA295" s="106">
        <f t="shared" si="183"/>
        <v>0</v>
      </c>
      <c r="AB295" s="154">
        <f t="shared" si="184"/>
        <v>288</v>
      </c>
      <c r="AC295" s="155">
        <f t="shared" si="185"/>
        <v>289</v>
      </c>
      <c r="AE295" s="66" t="str">
        <f t="shared" si="186"/>
        <v>L</v>
      </c>
      <c r="AF295" s="66">
        <f t="shared" si="172"/>
        <v>3</v>
      </c>
      <c r="AG295" s="66">
        <f t="shared" si="198"/>
        <v>4</v>
      </c>
      <c r="AH295" s="66">
        <f t="shared" si="199"/>
        <v>4</v>
      </c>
      <c r="AI295" s="106">
        <f t="shared" si="201"/>
        <v>5</v>
      </c>
      <c r="AJ295" s="106">
        <f t="shared" si="187"/>
        <v>0</v>
      </c>
      <c r="AK295" s="154">
        <f t="shared" si="188"/>
        <v>441</v>
      </c>
      <c r="AL295" s="155">
        <f t="shared" si="189"/>
        <v>461</v>
      </c>
      <c r="AN295" s="66" t="str">
        <f t="shared" si="190"/>
        <v>L</v>
      </c>
      <c r="AO295" s="66">
        <f t="shared" si="173"/>
        <v>3</v>
      </c>
      <c r="AP295" s="66">
        <f t="shared" si="191"/>
        <v>1</v>
      </c>
      <c r="AQ295" s="66">
        <f t="shared" si="192"/>
        <v>5</v>
      </c>
      <c r="AR295" s="106">
        <f t="shared" si="202"/>
        <v>1</v>
      </c>
      <c r="AS295" s="106">
        <f t="shared" si="193"/>
        <v>0</v>
      </c>
      <c r="AT295" s="154">
        <f t="shared" si="194"/>
        <v>-356</v>
      </c>
    </row>
    <row r="296" spans="1:46">
      <c r="A296" s="3">
        <f t="shared" si="174"/>
        <v>286</v>
      </c>
      <c r="B296" s="9">
        <f>Data!B296</f>
        <v>22</v>
      </c>
      <c r="D296" s="73">
        <f t="shared" si="168"/>
        <v>4</v>
      </c>
      <c r="F296" s="66" t="str">
        <f t="shared" si="175"/>
        <v>L</v>
      </c>
      <c r="G296" s="66">
        <f t="shared" si="169"/>
        <v>1</v>
      </c>
      <c r="H296" s="66">
        <f t="shared" si="176"/>
        <v>2</v>
      </c>
      <c r="I296" s="66">
        <f t="shared" si="203"/>
        <v>1</v>
      </c>
      <c r="J296" s="106">
        <f t="shared" si="170"/>
        <v>2</v>
      </c>
      <c r="K296" s="106">
        <f t="shared" si="204"/>
        <v>0</v>
      </c>
      <c r="L296" s="154">
        <f t="shared" si="205"/>
        <v>-130</v>
      </c>
      <c r="N296" s="66" t="str">
        <f t="shared" si="177"/>
        <v>L</v>
      </c>
      <c r="O296" s="66">
        <f t="shared" si="171"/>
        <v>2</v>
      </c>
      <c r="P296" s="66">
        <f t="shared" si="178"/>
        <v>2</v>
      </c>
      <c r="Q296" s="66">
        <f t="shared" si="179"/>
        <v>1</v>
      </c>
      <c r="R296" s="106">
        <f t="shared" si="166"/>
        <v>2</v>
      </c>
      <c r="S296" s="106">
        <f t="shared" si="180"/>
        <v>0</v>
      </c>
      <c r="T296" s="154">
        <f t="shared" si="181"/>
        <v>-766</v>
      </c>
      <c r="V296" s="66" t="str">
        <f t="shared" si="182"/>
        <v>L</v>
      </c>
      <c r="W296" s="66">
        <f t="shared" si="195"/>
        <v>2</v>
      </c>
      <c r="X296" s="66">
        <f t="shared" si="196"/>
        <v>1</v>
      </c>
      <c r="Y296" s="66">
        <f t="shared" si="197"/>
        <v>2</v>
      </c>
      <c r="Z296" s="106">
        <f t="shared" si="200"/>
        <v>1</v>
      </c>
      <c r="AA296" s="106">
        <f t="shared" si="183"/>
        <v>0</v>
      </c>
      <c r="AB296" s="154">
        <f t="shared" si="184"/>
        <v>287</v>
      </c>
      <c r="AC296" s="155">
        <f t="shared" si="185"/>
        <v>289</v>
      </c>
      <c r="AE296" s="66" t="str">
        <f t="shared" si="186"/>
        <v>L</v>
      </c>
      <c r="AF296" s="66">
        <f t="shared" si="172"/>
        <v>4</v>
      </c>
      <c r="AG296" s="66">
        <f t="shared" si="198"/>
        <v>4</v>
      </c>
      <c r="AH296" s="66">
        <f t="shared" si="199"/>
        <v>5</v>
      </c>
      <c r="AI296" s="106">
        <f t="shared" si="201"/>
        <v>5</v>
      </c>
      <c r="AJ296" s="106">
        <f t="shared" si="187"/>
        <v>0</v>
      </c>
      <c r="AK296" s="154">
        <f t="shared" si="188"/>
        <v>436</v>
      </c>
      <c r="AL296" s="155">
        <f t="shared" si="189"/>
        <v>461</v>
      </c>
      <c r="AN296" s="66" t="str">
        <f t="shared" si="190"/>
        <v>L</v>
      </c>
      <c r="AO296" s="66">
        <f t="shared" si="173"/>
        <v>4</v>
      </c>
      <c r="AP296" s="66">
        <f t="shared" si="191"/>
        <v>2</v>
      </c>
      <c r="AQ296" s="66">
        <f t="shared" si="192"/>
        <v>1</v>
      </c>
      <c r="AR296" s="106">
        <f t="shared" si="202"/>
        <v>2</v>
      </c>
      <c r="AS296" s="106">
        <f t="shared" si="193"/>
        <v>0</v>
      </c>
      <c r="AT296" s="154">
        <f t="shared" si="194"/>
        <v>-358</v>
      </c>
    </row>
    <row r="297" spans="1:46">
      <c r="A297" s="3">
        <f t="shared" si="174"/>
        <v>287</v>
      </c>
      <c r="B297" s="9">
        <f>Data!B297</f>
        <v>11</v>
      </c>
      <c r="D297" s="73">
        <f t="shared" si="168"/>
        <v>2</v>
      </c>
      <c r="F297" s="66" t="str">
        <f t="shared" si="175"/>
        <v>L</v>
      </c>
      <c r="G297" s="66">
        <f t="shared" si="169"/>
        <v>1</v>
      </c>
      <c r="H297" s="66">
        <f t="shared" si="176"/>
        <v>2</v>
      </c>
      <c r="I297" s="66">
        <f t="shared" si="203"/>
        <v>2</v>
      </c>
      <c r="J297" s="106">
        <f t="shared" si="170"/>
        <v>2</v>
      </c>
      <c r="K297" s="106">
        <f t="shared" si="204"/>
        <v>0</v>
      </c>
      <c r="L297" s="154">
        <f t="shared" si="205"/>
        <v>-132</v>
      </c>
      <c r="N297" s="66" t="str">
        <f t="shared" si="177"/>
        <v>W</v>
      </c>
      <c r="O297" s="66">
        <f t="shared" si="171"/>
        <v>2</v>
      </c>
      <c r="P297" s="66">
        <f t="shared" si="178"/>
        <v>2</v>
      </c>
      <c r="Q297" s="66">
        <f t="shared" si="179"/>
        <v>2</v>
      </c>
      <c r="R297" s="106">
        <f t="shared" si="166"/>
        <v>2</v>
      </c>
      <c r="S297" s="106">
        <f t="shared" si="180"/>
        <v>12</v>
      </c>
      <c r="T297" s="154">
        <f t="shared" si="181"/>
        <v>-756</v>
      </c>
      <c r="V297" s="66" t="str">
        <f t="shared" si="182"/>
        <v>W</v>
      </c>
      <c r="W297" s="66">
        <f t="shared" si="195"/>
        <v>2</v>
      </c>
      <c r="X297" s="66">
        <f t="shared" si="196"/>
        <v>1</v>
      </c>
      <c r="Y297" s="66">
        <f t="shared" si="197"/>
        <v>3</v>
      </c>
      <c r="Z297" s="106">
        <f t="shared" si="200"/>
        <v>1</v>
      </c>
      <c r="AA297" s="106">
        <f t="shared" si="183"/>
        <v>6</v>
      </c>
      <c r="AB297" s="154">
        <f t="shared" si="184"/>
        <v>292</v>
      </c>
      <c r="AC297" s="155">
        <f t="shared" si="185"/>
        <v>292</v>
      </c>
      <c r="AE297" s="66" t="str">
        <f t="shared" si="186"/>
        <v>L</v>
      </c>
      <c r="AF297" s="66">
        <f t="shared" si="172"/>
        <v>2</v>
      </c>
      <c r="AG297" s="66">
        <f t="shared" si="198"/>
        <v>5</v>
      </c>
      <c r="AH297" s="66">
        <f t="shared" si="199"/>
        <v>1</v>
      </c>
      <c r="AI297" s="106">
        <f t="shared" si="201"/>
        <v>8</v>
      </c>
      <c r="AJ297" s="106">
        <f t="shared" si="187"/>
        <v>0</v>
      </c>
      <c r="AK297" s="154">
        <f t="shared" si="188"/>
        <v>428</v>
      </c>
      <c r="AL297" s="155">
        <f t="shared" si="189"/>
        <v>461</v>
      </c>
      <c r="AN297" s="66" t="str">
        <f t="shared" si="190"/>
        <v>L</v>
      </c>
      <c r="AO297" s="66">
        <f t="shared" si="173"/>
        <v>2</v>
      </c>
      <c r="AP297" s="66">
        <f t="shared" si="191"/>
        <v>2</v>
      </c>
      <c r="AQ297" s="66">
        <f t="shared" si="192"/>
        <v>2</v>
      </c>
      <c r="AR297" s="106">
        <f t="shared" si="202"/>
        <v>2</v>
      </c>
      <c r="AS297" s="106">
        <f t="shared" si="193"/>
        <v>0</v>
      </c>
      <c r="AT297" s="154">
        <f t="shared" si="194"/>
        <v>-360</v>
      </c>
    </row>
    <row r="298" spans="1:46">
      <c r="A298" s="3">
        <f t="shared" si="174"/>
        <v>288</v>
      </c>
      <c r="B298" s="9">
        <f>Data!B298</f>
        <v>11</v>
      </c>
      <c r="D298" s="73">
        <f t="shared" si="168"/>
        <v>2</v>
      </c>
      <c r="F298" s="66" t="str">
        <f t="shared" si="175"/>
        <v>L</v>
      </c>
      <c r="G298" s="66">
        <f t="shared" si="169"/>
        <v>1</v>
      </c>
      <c r="H298" s="66">
        <f t="shared" si="176"/>
        <v>2</v>
      </c>
      <c r="I298" s="66">
        <f t="shared" si="203"/>
        <v>3</v>
      </c>
      <c r="J298" s="106">
        <f t="shared" si="170"/>
        <v>2</v>
      </c>
      <c r="K298" s="106">
        <f t="shared" si="204"/>
        <v>0</v>
      </c>
      <c r="L298" s="154">
        <f t="shared" si="205"/>
        <v>-134</v>
      </c>
      <c r="N298" s="66" t="str">
        <f t="shared" si="177"/>
        <v>W</v>
      </c>
      <c r="O298" s="66">
        <f t="shared" si="171"/>
        <v>2</v>
      </c>
      <c r="P298" s="66">
        <f t="shared" si="178"/>
        <v>2</v>
      </c>
      <c r="Q298" s="66">
        <f t="shared" si="179"/>
        <v>3</v>
      </c>
      <c r="R298" s="106">
        <f t="shared" si="166"/>
        <v>2</v>
      </c>
      <c r="S298" s="106">
        <f t="shared" si="180"/>
        <v>12</v>
      </c>
      <c r="T298" s="154">
        <f t="shared" si="181"/>
        <v>-746</v>
      </c>
      <c r="V298" s="66" t="str">
        <f t="shared" si="182"/>
        <v>W</v>
      </c>
      <c r="W298" s="66">
        <f t="shared" si="195"/>
        <v>3</v>
      </c>
      <c r="X298" s="66">
        <f t="shared" si="196"/>
        <v>1</v>
      </c>
      <c r="Y298" s="66">
        <f t="shared" si="197"/>
        <v>1</v>
      </c>
      <c r="Z298" s="106">
        <f t="shared" si="200"/>
        <v>1</v>
      </c>
      <c r="AA298" s="106">
        <f t="shared" si="183"/>
        <v>6</v>
      </c>
      <c r="AB298" s="154">
        <f t="shared" si="184"/>
        <v>297</v>
      </c>
      <c r="AC298" s="155">
        <f t="shared" si="185"/>
        <v>297</v>
      </c>
      <c r="AE298" s="66" t="str">
        <f t="shared" si="186"/>
        <v>W</v>
      </c>
      <c r="AF298" s="66">
        <f t="shared" si="172"/>
        <v>2</v>
      </c>
      <c r="AG298" s="66">
        <f t="shared" si="198"/>
        <v>5</v>
      </c>
      <c r="AH298" s="66">
        <f t="shared" si="199"/>
        <v>2</v>
      </c>
      <c r="AI298" s="106">
        <f t="shared" si="201"/>
        <v>8</v>
      </c>
      <c r="AJ298" s="106">
        <f t="shared" si="187"/>
        <v>48</v>
      </c>
      <c r="AK298" s="154">
        <f t="shared" si="188"/>
        <v>468</v>
      </c>
      <c r="AL298" s="155">
        <f t="shared" si="189"/>
        <v>468</v>
      </c>
      <c r="AN298" s="66" t="str">
        <f t="shared" si="190"/>
        <v>W</v>
      </c>
      <c r="AO298" s="66">
        <f t="shared" si="173"/>
        <v>2</v>
      </c>
      <c r="AP298" s="66">
        <f t="shared" si="191"/>
        <v>2</v>
      </c>
      <c r="AQ298" s="66">
        <f t="shared" si="192"/>
        <v>3</v>
      </c>
      <c r="AR298" s="106">
        <f t="shared" si="202"/>
        <v>2</v>
      </c>
      <c r="AS298" s="106">
        <f t="shared" si="193"/>
        <v>12</v>
      </c>
      <c r="AT298" s="154">
        <f t="shared" si="194"/>
        <v>-350</v>
      </c>
    </row>
    <row r="299" spans="1:46">
      <c r="A299" s="3">
        <f t="shared" si="174"/>
        <v>289</v>
      </c>
      <c r="B299" s="9">
        <f>Data!B299</f>
        <v>0</v>
      </c>
      <c r="D299" s="73">
        <f t="shared" si="168"/>
        <v>0</v>
      </c>
      <c r="F299" s="66" t="str">
        <f t="shared" si="175"/>
        <v>L</v>
      </c>
      <c r="G299" s="66">
        <f t="shared" si="169"/>
        <v>1</v>
      </c>
      <c r="H299" s="66">
        <f t="shared" si="176"/>
        <v>2</v>
      </c>
      <c r="I299" s="66">
        <f t="shared" si="203"/>
        <v>4</v>
      </c>
      <c r="J299" s="106">
        <f t="shared" si="170"/>
        <v>2</v>
      </c>
      <c r="K299" s="106">
        <f t="shared" si="204"/>
        <v>0</v>
      </c>
      <c r="L299" s="154">
        <f t="shared" si="205"/>
        <v>-136</v>
      </c>
      <c r="N299" s="66" t="str">
        <f t="shared" si="177"/>
        <v>L</v>
      </c>
      <c r="O299" s="66">
        <f t="shared" si="171"/>
        <v>2</v>
      </c>
      <c r="P299" s="66">
        <f t="shared" si="178"/>
        <v>2</v>
      </c>
      <c r="Q299" s="66">
        <f t="shared" si="179"/>
        <v>4</v>
      </c>
      <c r="R299" s="106">
        <f t="shared" si="166"/>
        <v>2</v>
      </c>
      <c r="S299" s="106">
        <f t="shared" si="180"/>
        <v>0</v>
      </c>
      <c r="T299" s="154">
        <f t="shared" si="181"/>
        <v>-748</v>
      </c>
      <c r="V299" s="66" t="str">
        <f t="shared" si="182"/>
        <v>L</v>
      </c>
      <c r="W299" s="66">
        <f t="shared" si="195"/>
        <v>4</v>
      </c>
      <c r="X299" s="66">
        <f t="shared" si="196"/>
        <v>1</v>
      </c>
      <c r="Y299" s="66">
        <f t="shared" si="197"/>
        <v>1</v>
      </c>
      <c r="Z299" s="106">
        <f t="shared" si="200"/>
        <v>1</v>
      </c>
      <c r="AA299" s="106">
        <f t="shared" si="183"/>
        <v>0</v>
      </c>
      <c r="AB299" s="154">
        <f t="shared" si="184"/>
        <v>296</v>
      </c>
      <c r="AC299" s="155">
        <f t="shared" si="185"/>
        <v>297</v>
      </c>
      <c r="AE299" s="66" t="str">
        <f t="shared" si="186"/>
        <v>L</v>
      </c>
      <c r="AF299" s="66">
        <f t="shared" si="172"/>
        <v>2</v>
      </c>
      <c r="AG299" s="66">
        <f t="shared" si="198"/>
        <v>1</v>
      </c>
      <c r="AH299" s="66">
        <f t="shared" si="199"/>
        <v>1</v>
      </c>
      <c r="AI299" s="106">
        <f t="shared" si="201"/>
        <v>1</v>
      </c>
      <c r="AJ299" s="106">
        <f t="shared" si="187"/>
        <v>0</v>
      </c>
      <c r="AK299" s="154">
        <f t="shared" si="188"/>
        <v>467</v>
      </c>
      <c r="AL299" s="155">
        <f t="shared" si="189"/>
        <v>468</v>
      </c>
      <c r="AN299" s="66" t="str">
        <f t="shared" si="190"/>
        <v>L</v>
      </c>
      <c r="AO299" s="66">
        <f t="shared" si="173"/>
        <v>2</v>
      </c>
      <c r="AP299" s="66">
        <f t="shared" si="191"/>
        <v>2</v>
      </c>
      <c r="AQ299" s="66">
        <f t="shared" si="192"/>
        <v>4</v>
      </c>
      <c r="AR299" s="106">
        <f t="shared" si="202"/>
        <v>2</v>
      </c>
      <c r="AS299" s="106">
        <f t="shared" si="193"/>
        <v>0</v>
      </c>
      <c r="AT299" s="154">
        <f t="shared" si="194"/>
        <v>-352</v>
      </c>
    </row>
    <row r="300" spans="1:46">
      <c r="A300" s="3">
        <f t="shared" si="174"/>
        <v>290</v>
      </c>
      <c r="B300" s="9">
        <f>Data!B300</f>
        <v>32</v>
      </c>
      <c r="D300" s="73">
        <f t="shared" si="168"/>
        <v>6</v>
      </c>
      <c r="F300" s="66" t="str">
        <f t="shared" si="175"/>
        <v>L</v>
      </c>
      <c r="G300" s="66">
        <f t="shared" si="169"/>
        <v>1</v>
      </c>
      <c r="H300" s="66">
        <f t="shared" si="176"/>
        <v>2</v>
      </c>
      <c r="I300" s="66">
        <f t="shared" si="203"/>
        <v>5</v>
      </c>
      <c r="J300" s="106">
        <f t="shared" si="170"/>
        <v>2</v>
      </c>
      <c r="K300" s="106">
        <f t="shared" si="204"/>
        <v>0</v>
      </c>
      <c r="L300" s="154">
        <f t="shared" si="205"/>
        <v>-138</v>
      </c>
      <c r="N300" s="66" t="str">
        <f t="shared" si="177"/>
        <v>L</v>
      </c>
      <c r="O300" s="66">
        <f t="shared" si="171"/>
        <v>2</v>
      </c>
      <c r="P300" s="66">
        <f t="shared" si="178"/>
        <v>2</v>
      </c>
      <c r="Q300" s="66">
        <f t="shared" si="179"/>
        <v>5</v>
      </c>
      <c r="R300" s="106">
        <f t="shared" si="166"/>
        <v>2</v>
      </c>
      <c r="S300" s="106">
        <f t="shared" si="180"/>
        <v>0</v>
      </c>
      <c r="T300" s="154">
        <f t="shared" si="181"/>
        <v>-750</v>
      </c>
      <c r="V300" s="66" t="str">
        <f t="shared" si="182"/>
        <v>L</v>
      </c>
      <c r="W300" s="66">
        <f t="shared" si="195"/>
        <v>4</v>
      </c>
      <c r="X300" s="66">
        <f t="shared" si="196"/>
        <v>1</v>
      </c>
      <c r="Y300" s="66">
        <f t="shared" si="197"/>
        <v>2</v>
      </c>
      <c r="Z300" s="106">
        <f t="shared" si="200"/>
        <v>1</v>
      </c>
      <c r="AA300" s="106">
        <f t="shared" si="183"/>
        <v>0</v>
      </c>
      <c r="AB300" s="154">
        <f t="shared" si="184"/>
        <v>295</v>
      </c>
      <c r="AC300" s="155">
        <f t="shared" si="185"/>
        <v>297</v>
      </c>
      <c r="AE300" s="66" t="str">
        <f t="shared" si="186"/>
        <v>L</v>
      </c>
      <c r="AF300" s="66">
        <f t="shared" si="172"/>
        <v>6</v>
      </c>
      <c r="AG300" s="66">
        <f t="shared" si="198"/>
        <v>1</v>
      </c>
      <c r="AH300" s="66">
        <f t="shared" si="199"/>
        <v>2</v>
      </c>
      <c r="AI300" s="106">
        <f t="shared" si="201"/>
        <v>1</v>
      </c>
      <c r="AJ300" s="106">
        <f t="shared" si="187"/>
        <v>0</v>
      </c>
      <c r="AK300" s="154">
        <f t="shared" si="188"/>
        <v>466</v>
      </c>
      <c r="AL300" s="155">
        <f t="shared" si="189"/>
        <v>468</v>
      </c>
      <c r="AN300" s="66" t="str">
        <f t="shared" si="190"/>
        <v>L</v>
      </c>
      <c r="AO300" s="66">
        <f t="shared" si="173"/>
        <v>6</v>
      </c>
      <c r="AP300" s="66">
        <f t="shared" si="191"/>
        <v>2</v>
      </c>
      <c r="AQ300" s="66">
        <f t="shared" si="192"/>
        <v>5</v>
      </c>
      <c r="AR300" s="106">
        <f t="shared" si="202"/>
        <v>2</v>
      </c>
      <c r="AS300" s="106">
        <f t="shared" si="193"/>
        <v>0</v>
      </c>
      <c r="AT300" s="154">
        <f t="shared" si="194"/>
        <v>-354</v>
      </c>
    </row>
    <row r="301" spans="1:46">
      <c r="A301" s="3">
        <f t="shared" si="174"/>
        <v>291</v>
      </c>
      <c r="B301" s="9">
        <f>Data!B301</f>
        <v>0</v>
      </c>
      <c r="D301" s="73">
        <f t="shared" si="168"/>
        <v>0</v>
      </c>
      <c r="F301" s="66" t="str">
        <f t="shared" si="175"/>
        <v>L</v>
      </c>
      <c r="G301" s="66">
        <f t="shared" si="169"/>
        <v>1</v>
      </c>
      <c r="H301" s="66">
        <f t="shared" si="176"/>
        <v>3</v>
      </c>
      <c r="I301" s="66">
        <f t="shared" si="203"/>
        <v>1</v>
      </c>
      <c r="J301" s="106">
        <f t="shared" si="170"/>
        <v>3</v>
      </c>
      <c r="K301" s="106">
        <f t="shared" si="204"/>
        <v>0</v>
      </c>
      <c r="L301" s="154">
        <f t="shared" si="205"/>
        <v>-141</v>
      </c>
      <c r="N301" s="66" t="str">
        <f t="shared" si="177"/>
        <v>L</v>
      </c>
      <c r="O301" s="66">
        <f t="shared" si="171"/>
        <v>2</v>
      </c>
      <c r="P301" s="66">
        <f t="shared" si="178"/>
        <v>3</v>
      </c>
      <c r="Q301" s="66">
        <f t="shared" si="179"/>
        <v>1</v>
      </c>
      <c r="R301" s="106">
        <f t="shared" si="166"/>
        <v>3</v>
      </c>
      <c r="S301" s="106">
        <f t="shared" si="180"/>
        <v>0</v>
      </c>
      <c r="T301" s="154">
        <f t="shared" si="181"/>
        <v>-753</v>
      </c>
      <c r="V301" s="66" t="str">
        <f t="shared" si="182"/>
        <v>L</v>
      </c>
      <c r="W301" s="66">
        <f t="shared" si="195"/>
        <v>4</v>
      </c>
      <c r="X301" s="66">
        <f t="shared" si="196"/>
        <v>1</v>
      </c>
      <c r="Y301" s="66">
        <f t="shared" si="197"/>
        <v>3</v>
      </c>
      <c r="Z301" s="106">
        <f t="shared" si="200"/>
        <v>1</v>
      </c>
      <c r="AA301" s="106">
        <f t="shared" si="183"/>
        <v>0</v>
      </c>
      <c r="AB301" s="154">
        <f t="shared" si="184"/>
        <v>294</v>
      </c>
      <c r="AC301" s="155">
        <f t="shared" si="185"/>
        <v>297</v>
      </c>
      <c r="AE301" s="66" t="str">
        <f t="shared" si="186"/>
        <v>L</v>
      </c>
      <c r="AF301" s="66">
        <f t="shared" si="172"/>
        <v>6</v>
      </c>
      <c r="AG301" s="66">
        <f t="shared" si="198"/>
        <v>1</v>
      </c>
      <c r="AH301" s="66">
        <f t="shared" si="199"/>
        <v>3</v>
      </c>
      <c r="AI301" s="106">
        <f t="shared" si="201"/>
        <v>1</v>
      </c>
      <c r="AJ301" s="106">
        <f t="shared" si="187"/>
        <v>0</v>
      </c>
      <c r="AK301" s="154">
        <f t="shared" si="188"/>
        <v>465</v>
      </c>
      <c r="AL301" s="155">
        <f t="shared" si="189"/>
        <v>468</v>
      </c>
      <c r="AN301" s="66" t="str">
        <f t="shared" si="190"/>
        <v>L</v>
      </c>
      <c r="AO301" s="66">
        <f t="shared" si="173"/>
        <v>6</v>
      </c>
      <c r="AP301" s="66">
        <f t="shared" si="191"/>
        <v>3</v>
      </c>
      <c r="AQ301" s="66">
        <f t="shared" si="192"/>
        <v>1</v>
      </c>
      <c r="AR301" s="106">
        <f t="shared" si="202"/>
        <v>3</v>
      </c>
      <c r="AS301" s="106">
        <f t="shared" si="193"/>
        <v>0</v>
      </c>
      <c r="AT301" s="154">
        <f t="shared" si="194"/>
        <v>-357</v>
      </c>
    </row>
    <row r="302" spans="1:46">
      <c r="A302" s="3">
        <f t="shared" si="174"/>
        <v>292</v>
      </c>
      <c r="B302" s="9">
        <f>Data!B302</f>
        <v>9</v>
      </c>
      <c r="D302" s="73">
        <f t="shared" si="168"/>
        <v>2</v>
      </c>
      <c r="F302" s="66" t="str">
        <f t="shared" si="175"/>
        <v>L</v>
      </c>
      <c r="G302" s="66">
        <f t="shared" si="169"/>
        <v>1</v>
      </c>
      <c r="H302" s="66">
        <f t="shared" si="176"/>
        <v>3</v>
      </c>
      <c r="I302" s="66">
        <f t="shared" si="203"/>
        <v>2</v>
      </c>
      <c r="J302" s="106">
        <f t="shared" si="170"/>
        <v>3</v>
      </c>
      <c r="K302" s="106">
        <f t="shared" si="204"/>
        <v>0</v>
      </c>
      <c r="L302" s="154">
        <f t="shared" si="205"/>
        <v>-144</v>
      </c>
      <c r="N302" s="66" t="str">
        <f t="shared" si="177"/>
        <v>W</v>
      </c>
      <c r="O302" s="66">
        <f t="shared" si="171"/>
        <v>2</v>
      </c>
      <c r="P302" s="66">
        <f t="shared" si="178"/>
        <v>3</v>
      </c>
      <c r="Q302" s="66">
        <f t="shared" si="179"/>
        <v>2</v>
      </c>
      <c r="R302" s="106">
        <f t="shared" si="166"/>
        <v>3</v>
      </c>
      <c r="S302" s="106">
        <f t="shared" si="180"/>
        <v>18</v>
      </c>
      <c r="T302" s="154">
        <f t="shared" si="181"/>
        <v>-738</v>
      </c>
      <c r="V302" s="66" t="str">
        <f t="shared" si="182"/>
        <v>L</v>
      </c>
      <c r="W302" s="66">
        <f t="shared" si="195"/>
        <v>4</v>
      </c>
      <c r="X302" s="66">
        <f t="shared" si="196"/>
        <v>1</v>
      </c>
      <c r="Y302" s="66">
        <f t="shared" si="197"/>
        <v>4</v>
      </c>
      <c r="Z302" s="106">
        <f t="shared" si="200"/>
        <v>1</v>
      </c>
      <c r="AA302" s="106">
        <f t="shared" si="183"/>
        <v>0</v>
      </c>
      <c r="AB302" s="154">
        <f t="shared" si="184"/>
        <v>293</v>
      </c>
      <c r="AC302" s="155">
        <f t="shared" si="185"/>
        <v>297</v>
      </c>
      <c r="AE302" s="66" t="str">
        <f t="shared" si="186"/>
        <v>L</v>
      </c>
      <c r="AF302" s="66">
        <f t="shared" si="172"/>
        <v>2</v>
      </c>
      <c r="AG302" s="66">
        <f t="shared" si="198"/>
        <v>1</v>
      </c>
      <c r="AH302" s="66">
        <f t="shared" si="199"/>
        <v>4</v>
      </c>
      <c r="AI302" s="106">
        <f t="shared" si="201"/>
        <v>1</v>
      </c>
      <c r="AJ302" s="106">
        <f t="shared" si="187"/>
        <v>0</v>
      </c>
      <c r="AK302" s="154">
        <f t="shared" si="188"/>
        <v>464</v>
      </c>
      <c r="AL302" s="155">
        <f t="shared" si="189"/>
        <v>468</v>
      </c>
      <c r="AN302" s="66" t="str">
        <f t="shared" si="190"/>
        <v>L</v>
      </c>
      <c r="AO302" s="66">
        <f t="shared" si="173"/>
        <v>2</v>
      </c>
      <c r="AP302" s="66">
        <f t="shared" si="191"/>
        <v>3</v>
      </c>
      <c r="AQ302" s="66">
        <f t="shared" si="192"/>
        <v>2</v>
      </c>
      <c r="AR302" s="106">
        <f t="shared" si="202"/>
        <v>3</v>
      </c>
      <c r="AS302" s="106">
        <f t="shared" si="193"/>
        <v>0</v>
      </c>
      <c r="AT302" s="154">
        <f t="shared" si="194"/>
        <v>-360</v>
      </c>
    </row>
    <row r="303" spans="1:46">
      <c r="A303" s="3">
        <f t="shared" si="174"/>
        <v>293</v>
      </c>
      <c r="B303" s="9">
        <f>Data!B303</f>
        <v>11</v>
      </c>
      <c r="D303" s="73">
        <f t="shared" si="168"/>
        <v>2</v>
      </c>
      <c r="F303" s="66" t="str">
        <f t="shared" si="175"/>
        <v>L</v>
      </c>
      <c r="G303" s="66">
        <f t="shared" si="169"/>
        <v>1</v>
      </c>
      <c r="H303" s="66">
        <f t="shared" si="176"/>
        <v>3</v>
      </c>
      <c r="I303" s="66">
        <f t="shared" si="203"/>
        <v>3</v>
      </c>
      <c r="J303" s="106">
        <f t="shared" si="170"/>
        <v>3</v>
      </c>
      <c r="K303" s="106">
        <f t="shared" si="204"/>
        <v>0</v>
      </c>
      <c r="L303" s="154">
        <f t="shared" si="205"/>
        <v>-147</v>
      </c>
      <c r="N303" s="66" t="str">
        <f t="shared" si="177"/>
        <v>W</v>
      </c>
      <c r="O303" s="66">
        <f t="shared" si="171"/>
        <v>2</v>
      </c>
      <c r="P303" s="66">
        <f t="shared" si="178"/>
        <v>3</v>
      </c>
      <c r="Q303" s="66">
        <f t="shared" si="179"/>
        <v>3</v>
      </c>
      <c r="R303" s="106">
        <f t="shared" si="166"/>
        <v>3</v>
      </c>
      <c r="S303" s="106">
        <f t="shared" si="180"/>
        <v>18</v>
      </c>
      <c r="T303" s="154">
        <f t="shared" si="181"/>
        <v>-723</v>
      </c>
      <c r="V303" s="66" t="str">
        <f t="shared" si="182"/>
        <v>L</v>
      </c>
      <c r="W303" s="66">
        <f t="shared" si="195"/>
        <v>4</v>
      </c>
      <c r="X303" s="66">
        <f t="shared" si="196"/>
        <v>1</v>
      </c>
      <c r="Y303" s="66">
        <f t="shared" si="197"/>
        <v>5</v>
      </c>
      <c r="Z303" s="106">
        <f t="shared" si="200"/>
        <v>1</v>
      </c>
      <c r="AA303" s="106">
        <f t="shared" si="183"/>
        <v>0</v>
      </c>
      <c r="AB303" s="154">
        <f t="shared" si="184"/>
        <v>292</v>
      </c>
      <c r="AC303" s="155">
        <f t="shared" si="185"/>
        <v>297</v>
      </c>
      <c r="AE303" s="66" t="str">
        <f t="shared" si="186"/>
        <v>W</v>
      </c>
      <c r="AF303" s="66">
        <f t="shared" si="172"/>
        <v>2</v>
      </c>
      <c r="AG303" s="66">
        <f t="shared" si="198"/>
        <v>1</v>
      </c>
      <c r="AH303" s="66">
        <f t="shared" si="199"/>
        <v>5</v>
      </c>
      <c r="AI303" s="106">
        <f t="shared" si="201"/>
        <v>1</v>
      </c>
      <c r="AJ303" s="106">
        <f t="shared" si="187"/>
        <v>6</v>
      </c>
      <c r="AK303" s="154">
        <f t="shared" si="188"/>
        <v>469</v>
      </c>
      <c r="AL303" s="155">
        <f t="shared" si="189"/>
        <v>469</v>
      </c>
      <c r="AN303" s="66" t="str">
        <f t="shared" si="190"/>
        <v>W</v>
      </c>
      <c r="AO303" s="66">
        <f t="shared" si="173"/>
        <v>2</v>
      </c>
      <c r="AP303" s="66">
        <f t="shared" si="191"/>
        <v>3</v>
      </c>
      <c r="AQ303" s="66">
        <f t="shared" si="192"/>
        <v>3</v>
      </c>
      <c r="AR303" s="106">
        <f t="shared" si="202"/>
        <v>3</v>
      </c>
      <c r="AS303" s="106">
        <f t="shared" si="193"/>
        <v>18</v>
      </c>
      <c r="AT303" s="154">
        <f t="shared" si="194"/>
        <v>-345</v>
      </c>
    </row>
    <row r="304" spans="1:46">
      <c r="A304" s="3">
        <f t="shared" si="174"/>
        <v>294</v>
      </c>
      <c r="B304" s="9">
        <f>Data!B304</f>
        <v>15</v>
      </c>
      <c r="D304" s="73">
        <f t="shared" si="168"/>
        <v>3</v>
      </c>
      <c r="F304" s="66" t="str">
        <f t="shared" si="175"/>
        <v>L</v>
      </c>
      <c r="G304" s="66">
        <f t="shared" si="169"/>
        <v>1</v>
      </c>
      <c r="H304" s="66">
        <f t="shared" si="176"/>
        <v>3</v>
      </c>
      <c r="I304" s="66">
        <f t="shared" si="203"/>
        <v>4</v>
      </c>
      <c r="J304" s="106">
        <f t="shared" si="170"/>
        <v>3</v>
      </c>
      <c r="K304" s="106">
        <f t="shared" si="204"/>
        <v>0</v>
      </c>
      <c r="L304" s="154">
        <f t="shared" si="205"/>
        <v>-150</v>
      </c>
      <c r="N304" s="66" t="str">
        <f t="shared" si="177"/>
        <v>L</v>
      </c>
      <c r="O304" s="66">
        <f t="shared" si="171"/>
        <v>2</v>
      </c>
      <c r="P304" s="66">
        <f t="shared" si="178"/>
        <v>3</v>
      </c>
      <c r="Q304" s="66">
        <f t="shared" si="179"/>
        <v>4</v>
      </c>
      <c r="R304" s="106">
        <f t="shared" si="166"/>
        <v>3</v>
      </c>
      <c r="S304" s="106">
        <f t="shared" si="180"/>
        <v>0</v>
      </c>
      <c r="T304" s="154">
        <f t="shared" si="181"/>
        <v>-726</v>
      </c>
      <c r="V304" s="66" t="str">
        <f t="shared" si="182"/>
        <v>L</v>
      </c>
      <c r="W304" s="66">
        <f t="shared" si="195"/>
        <v>4</v>
      </c>
      <c r="X304" s="66">
        <f t="shared" si="196"/>
        <v>2</v>
      </c>
      <c r="Y304" s="66">
        <f t="shared" si="197"/>
        <v>1</v>
      </c>
      <c r="Z304" s="106">
        <f t="shared" si="200"/>
        <v>2</v>
      </c>
      <c r="AA304" s="106">
        <f t="shared" si="183"/>
        <v>0</v>
      </c>
      <c r="AB304" s="154">
        <f t="shared" si="184"/>
        <v>290</v>
      </c>
      <c r="AC304" s="155">
        <f t="shared" si="185"/>
        <v>297</v>
      </c>
      <c r="AE304" s="66" t="str">
        <f t="shared" si="186"/>
        <v>L</v>
      </c>
      <c r="AF304" s="66">
        <f t="shared" si="172"/>
        <v>3</v>
      </c>
      <c r="AG304" s="66">
        <f t="shared" si="198"/>
        <v>1</v>
      </c>
      <c r="AH304" s="66">
        <f t="shared" si="199"/>
        <v>1</v>
      </c>
      <c r="AI304" s="106">
        <f t="shared" si="201"/>
        <v>1</v>
      </c>
      <c r="AJ304" s="106">
        <f t="shared" si="187"/>
        <v>0</v>
      </c>
      <c r="AK304" s="154">
        <f t="shared" si="188"/>
        <v>468</v>
      </c>
      <c r="AL304" s="155">
        <f t="shared" si="189"/>
        <v>469</v>
      </c>
      <c r="AN304" s="66" t="str">
        <f t="shared" si="190"/>
        <v>L</v>
      </c>
      <c r="AO304" s="66">
        <f t="shared" si="173"/>
        <v>3</v>
      </c>
      <c r="AP304" s="66">
        <f t="shared" si="191"/>
        <v>3</v>
      </c>
      <c r="AQ304" s="66">
        <f t="shared" si="192"/>
        <v>4</v>
      </c>
      <c r="AR304" s="106">
        <f t="shared" si="202"/>
        <v>3</v>
      </c>
      <c r="AS304" s="106">
        <f t="shared" si="193"/>
        <v>0</v>
      </c>
      <c r="AT304" s="154">
        <f t="shared" si="194"/>
        <v>-348</v>
      </c>
    </row>
    <row r="305" spans="1:49">
      <c r="A305" s="3">
        <f t="shared" si="174"/>
        <v>295</v>
      </c>
      <c r="B305" s="9">
        <f>Data!B305</f>
        <v>24</v>
      </c>
      <c r="D305" s="73">
        <f t="shared" si="168"/>
        <v>4</v>
      </c>
      <c r="F305" s="66" t="str">
        <f t="shared" si="175"/>
        <v>L</v>
      </c>
      <c r="G305" s="66">
        <f t="shared" si="169"/>
        <v>1</v>
      </c>
      <c r="H305" s="66">
        <f t="shared" si="176"/>
        <v>3</v>
      </c>
      <c r="I305" s="66">
        <f t="shared" si="203"/>
        <v>5</v>
      </c>
      <c r="J305" s="106">
        <f t="shared" si="170"/>
        <v>3</v>
      </c>
      <c r="K305" s="106">
        <f t="shared" si="204"/>
        <v>0</v>
      </c>
      <c r="L305" s="154">
        <f t="shared" si="205"/>
        <v>-153</v>
      </c>
      <c r="N305" s="66" t="str">
        <f t="shared" si="177"/>
        <v>L</v>
      </c>
      <c r="O305" s="66">
        <f t="shared" si="171"/>
        <v>2</v>
      </c>
      <c r="P305" s="66">
        <f t="shared" si="178"/>
        <v>3</v>
      </c>
      <c r="Q305" s="66">
        <f t="shared" si="179"/>
        <v>5</v>
      </c>
      <c r="R305" s="106">
        <f t="shared" si="166"/>
        <v>3</v>
      </c>
      <c r="S305" s="106">
        <f t="shared" si="180"/>
        <v>0</v>
      </c>
      <c r="T305" s="154">
        <f t="shared" si="181"/>
        <v>-729</v>
      </c>
      <c r="V305" s="66" t="str">
        <f t="shared" si="182"/>
        <v>W</v>
      </c>
      <c r="W305" s="66">
        <f t="shared" si="195"/>
        <v>4</v>
      </c>
      <c r="X305" s="66">
        <f t="shared" si="196"/>
        <v>2</v>
      </c>
      <c r="Y305" s="66">
        <f t="shared" si="197"/>
        <v>2</v>
      </c>
      <c r="Z305" s="106">
        <f t="shared" si="200"/>
        <v>2</v>
      </c>
      <c r="AA305" s="106">
        <f t="shared" si="183"/>
        <v>12</v>
      </c>
      <c r="AB305" s="154">
        <f t="shared" si="184"/>
        <v>300</v>
      </c>
      <c r="AC305" s="155">
        <f t="shared" si="185"/>
        <v>300</v>
      </c>
      <c r="AE305" s="66" t="str">
        <f t="shared" si="186"/>
        <v>L</v>
      </c>
      <c r="AF305" s="66">
        <f t="shared" si="172"/>
        <v>4</v>
      </c>
      <c r="AG305" s="66">
        <f t="shared" si="198"/>
        <v>1</v>
      </c>
      <c r="AH305" s="66">
        <f t="shared" si="199"/>
        <v>2</v>
      </c>
      <c r="AI305" s="106">
        <f t="shared" si="201"/>
        <v>1</v>
      </c>
      <c r="AJ305" s="106">
        <f t="shared" si="187"/>
        <v>0</v>
      </c>
      <c r="AK305" s="154">
        <f t="shared" si="188"/>
        <v>467</v>
      </c>
      <c r="AL305" s="155">
        <f t="shared" si="189"/>
        <v>469</v>
      </c>
      <c r="AN305" s="66" t="str">
        <f t="shared" si="190"/>
        <v>L</v>
      </c>
      <c r="AO305" s="66">
        <f t="shared" si="173"/>
        <v>4</v>
      </c>
      <c r="AP305" s="66">
        <f t="shared" si="191"/>
        <v>3</v>
      </c>
      <c r="AQ305" s="66">
        <f t="shared" si="192"/>
        <v>5</v>
      </c>
      <c r="AR305" s="106">
        <f t="shared" si="202"/>
        <v>3</v>
      </c>
      <c r="AS305" s="106">
        <f t="shared" si="193"/>
        <v>0</v>
      </c>
      <c r="AT305" s="154">
        <f t="shared" si="194"/>
        <v>-351</v>
      </c>
    </row>
    <row r="306" spans="1:49">
      <c r="A306" s="3">
        <f t="shared" si="174"/>
        <v>296</v>
      </c>
      <c r="B306" s="9">
        <f>Data!B306</f>
        <v>35</v>
      </c>
      <c r="D306" s="73">
        <f t="shared" si="168"/>
        <v>6</v>
      </c>
      <c r="F306" s="66" t="str">
        <f t="shared" si="175"/>
        <v>L</v>
      </c>
      <c r="G306" s="66">
        <f t="shared" si="169"/>
        <v>1</v>
      </c>
      <c r="H306" s="66">
        <f t="shared" si="176"/>
        <v>4</v>
      </c>
      <c r="I306" s="66">
        <f t="shared" si="203"/>
        <v>1</v>
      </c>
      <c r="J306" s="106">
        <f t="shared" si="170"/>
        <v>5</v>
      </c>
      <c r="K306" s="106">
        <f t="shared" si="204"/>
        <v>0</v>
      </c>
      <c r="L306" s="154">
        <f t="shared" si="205"/>
        <v>-158</v>
      </c>
      <c r="N306" s="66" t="str">
        <f t="shared" si="177"/>
        <v>L</v>
      </c>
      <c r="O306" s="66">
        <f t="shared" si="171"/>
        <v>2</v>
      </c>
      <c r="P306" s="66">
        <f t="shared" si="178"/>
        <v>4</v>
      </c>
      <c r="Q306" s="66">
        <f t="shared" si="179"/>
        <v>1</v>
      </c>
      <c r="R306" s="106">
        <f t="shared" si="166"/>
        <v>5</v>
      </c>
      <c r="S306" s="106">
        <f t="shared" si="180"/>
        <v>0</v>
      </c>
      <c r="T306" s="154">
        <f t="shared" si="181"/>
        <v>-734</v>
      </c>
      <c r="V306" s="66" t="str">
        <f t="shared" si="182"/>
        <v>L</v>
      </c>
      <c r="W306" s="66">
        <f t="shared" si="195"/>
        <v>5</v>
      </c>
      <c r="X306" s="66">
        <f t="shared" si="196"/>
        <v>1</v>
      </c>
      <c r="Y306" s="66">
        <f t="shared" si="197"/>
        <v>1</v>
      </c>
      <c r="Z306" s="106">
        <f t="shared" si="200"/>
        <v>1</v>
      </c>
      <c r="AA306" s="106">
        <f t="shared" si="183"/>
        <v>0</v>
      </c>
      <c r="AB306" s="154">
        <f t="shared" si="184"/>
        <v>299</v>
      </c>
      <c r="AC306" s="155">
        <f t="shared" si="185"/>
        <v>300</v>
      </c>
      <c r="AE306" s="66" t="str">
        <f t="shared" si="186"/>
        <v>L</v>
      </c>
      <c r="AF306" s="66">
        <f t="shared" si="172"/>
        <v>6</v>
      </c>
      <c r="AG306" s="66">
        <f t="shared" si="198"/>
        <v>1</v>
      </c>
      <c r="AH306" s="66">
        <f t="shared" si="199"/>
        <v>3</v>
      </c>
      <c r="AI306" s="106">
        <f t="shared" si="201"/>
        <v>1</v>
      </c>
      <c r="AJ306" s="106">
        <f t="shared" si="187"/>
        <v>0</v>
      </c>
      <c r="AK306" s="154">
        <f t="shared" si="188"/>
        <v>466</v>
      </c>
      <c r="AL306" s="155">
        <f t="shared" si="189"/>
        <v>469</v>
      </c>
      <c r="AN306" s="66" t="str">
        <f t="shared" si="190"/>
        <v>L</v>
      </c>
      <c r="AO306" s="66">
        <f t="shared" si="173"/>
        <v>6</v>
      </c>
      <c r="AP306" s="66">
        <f t="shared" si="191"/>
        <v>4</v>
      </c>
      <c r="AQ306" s="66">
        <f t="shared" si="192"/>
        <v>1</v>
      </c>
      <c r="AR306" s="106">
        <f t="shared" si="202"/>
        <v>5</v>
      </c>
      <c r="AS306" s="106">
        <f t="shared" si="193"/>
        <v>0</v>
      </c>
      <c r="AT306" s="154">
        <f t="shared" si="194"/>
        <v>-356</v>
      </c>
    </row>
    <row r="307" spans="1:49">
      <c r="A307" s="3">
        <f t="shared" si="174"/>
        <v>297</v>
      </c>
      <c r="B307" s="9">
        <f>Data!B307</f>
        <v>3</v>
      </c>
      <c r="D307" s="73">
        <f t="shared" si="168"/>
        <v>1</v>
      </c>
      <c r="F307" s="66" t="str">
        <f t="shared" si="175"/>
        <v>W</v>
      </c>
      <c r="G307" s="66">
        <f t="shared" si="169"/>
        <v>1</v>
      </c>
      <c r="H307" s="66">
        <f t="shared" si="176"/>
        <v>4</v>
      </c>
      <c r="I307" s="66">
        <f t="shared" si="203"/>
        <v>2</v>
      </c>
      <c r="J307" s="106">
        <f t="shared" si="170"/>
        <v>5</v>
      </c>
      <c r="K307" s="106">
        <f t="shared" si="204"/>
        <v>30</v>
      </c>
      <c r="L307" s="154">
        <f t="shared" si="205"/>
        <v>-133</v>
      </c>
      <c r="N307" s="66" t="str">
        <f t="shared" si="177"/>
        <v>L</v>
      </c>
      <c r="O307" s="66">
        <f t="shared" si="171"/>
        <v>2</v>
      </c>
      <c r="P307" s="66">
        <f t="shared" si="178"/>
        <v>4</v>
      </c>
      <c r="Q307" s="66">
        <f t="shared" si="179"/>
        <v>2</v>
      </c>
      <c r="R307" s="106">
        <f t="shared" si="166"/>
        <v>5</v>
      </c>
      <c r="S307" s="106">
        <f t="shared" si="180"/>
        <v>0</v>
      </c>
      <c r="T307" s="154">
        <f t="shared" si="181"/>
        <v>-739</v>
      </c>
      <c r="V307" s="66" t="str">
        <f t="shared" si="182"/>
        <v>L</v>
      </c>
      <c r="W307" s="66">
        <f t="shared" si="195"/>
        <v>5</v>
      </c>
      <c r="X307" s="66">
        <f t="shared" si="196"/>
        <v>1</v>
      </c>
      <c r="Y307" s="66">
        <f t="shared" si="197"/>
        <v>2</v>
      </c>
      <c r="Z307" s="106">
        <f t="shared" si="200"/>
        <v>1</v>
      </c>
      <c r="AA307" s="106">
        <f t="shared" si="183"/>
        <v>0</v>
      </c>
      <c r="AB307" s="154">
        <f t="shared" si="184"/>
        <v>298</v>
      </c>
      <c r="AC307" s="155">
        <f t="shared" si="185"/>
        <v>300</v>
      </c>
      <c r="AE307" s="66" t="str">
        <f t="shared" si="186"/>
        <v>L</v>
      </c>
      <c r="AF307" s="66">
        <f t="shared" si="172"/>
        <v>1</v>
      </c>
      <c r="AG307" s="66">
        <f t="shared" si="198"/>
        <v>1</v>
      </c>
      <c r="AH307" s="66">
        <f t="shared" si="199"/>
        <v>4</v>
      </c>
      <c r="AI307" s="106">
        <f t="shared" si="201"/>
        <v>1</v>
      </c>
      <c r="AJ307" s="106">
        <f t="shared" si="187"/>
        <v>0</v>
      </c>
      <c r="AK307" s="154">
        <f t="shared" si="188"/>
        <v>465</v>
      </c>
      <c r="AL307" s="155">
        <f t="shared" si="189"/>
        <v>469</v>
      </c>
      <c r="AN307" s="66" t="str">
        <f t="shared" si="190"/>
        <v>L</v>
      </c>
      <c r="AO307" s="66">
        <f t="shared" si="173"/>
        <v>1</v>
      </c>
      <c r="AP307" s="66">
        <f t="shared" si="191"/>
        <v>4</v>
      </c>
      <c r="AQ307" s="66">
        <f t="shared" si="192"/>
        <v>2</v>
      </c>
      <c r="AR307" s="106">
        <f t="shared" si="202"/>
        <v>5</v>
      </c>
      <c r="AS307" s="106">
        <f t="shared" si="193"/>
        <v>0</v>
      </c>
      <c r="AT307" s="154">
        <f t="shared" si="194"/>
        <v>-361</v>
      </c>
    </row>
    <row r="308" spans="1:49">
      <c r="A308" s="3">
        <f t="shared" si="174"/>
        <v>298</v>
      </c>
      <c r="B308" s="9">
        <f>Data!B308</f>
        <v>3</v>
      </c>
      <c r="D308" s="73">
        <f t="shared" si="168"/>
        <v>1</v>
      </c>
      <c r="F308" s="66" t="str">
        <f t="shared" si="175"/>
        <v>W</v>
      </c>
      <c r="G308" s="66">
        <f t="shared" si="169"/>
        <v>1</v>
      </c>
      <c r="H308" s="66">
        <f t="shared" si="176"/>
        <v>4</v>
      </c>
      <c r="I308" s="66">
        <f t="shared" si="203"/>
        <v>3</v>
      </c>
      <c r="J308" s="106">
        <f t="shared" si="170"/>
        <v>5</v>
      </c>
      <c r="K308" s="106">
        <f t="shared" si="204"/>
        <v>30</v>
      </c>
      <c r="L308" s="154">
        <f t="shared" si="205"/>
        <v>-108</v>
      </c>
      <c r="N308" s="66" t="str">
        <f t="shared" si="177"/>
        <v>L</v>
      </c>
      <c r="O308" s="66">
        <f t="shared" si="171"/>
        <v>2</v>
      </c>
      <c r="P308" s="66">
        <f t="shared" si="178"/>
        <v>4</v>
      </c>
      <c r="Q308" s="66">
        <f t="shared" si="179"/>
        <v>3</v>
      </c>
      <c r="R308" s="106">
        <f t="shared" si="166"/>
        <v>5</v>
      </c>
      <c r="S308" s="106">
        <f t="shared" si="180"/>
        <v>0</v>
      </c>
      <c r="T308" s="154">
        <f t="shared" si="181"/>
        <v>-744</v>
      </c>
      <c r="V308" s="66" t="str">
        <f t="shared" si="182"/>
        <v>L</v>
      </c>
      <c r="W308" s="66">
        <f t="shared" si="195"/>
        <v>5</v>
      </c>
      <c r="X308" s="66">
        <f t="shared" si="196"/>
        <v>1</v>
      </c>
      <c r="Y308" s="66">
        <f t="shared" si="197"/>
        <v>3</v>
      </c>
      <c r="Z308" s="106">
        <f t="shared" si="200"/>
        <v>1</v>
      </c>
      <c r="AA308" s="106">
        <f t="shared" si="183"/>
        <v>0</v>
      </c>
      <c r="AB308" s="154">
        <f t="shared" si="184"/>
        <v>297</v>
      </c>
      <c r="AC308" s="155">
        <f t="shared" si="185"/>
        <v>300</v>
      </c>
      <c r="AE308" s="66" t="str">
        <f t="shared" si="186"/>
        <v>W</v>
      </c>
      <c r="AF308" s="66">
        <f t="shared" si="172"/>
        <v>1</v>
      </c>
      <c r="AG308" s="66">
        <f t="shared" si="198"/>
        <v>1</v>
      </c>
      <c r="AH308" s="66">
        <f t="shared" si="199"/>
        <v>5</v>
      </c>
      <c r="AI308" s="106">
        <f t="shared" si="201"/>
        <v>1</v>
      </c>
      <c r="AJ308" s="106">
        <f t="shared" si="187"/>
        <v>6</v>
      </c>
      <c r="AK308" s="154">
        <f t="shared" si="188"/>
        <v>470</v>
      </c>
      <c r="AL308" s="155">
        <f t="shared" si="189"/>
        <v>470</v>
      </c>
      <c r="AN308" s="66" t="str">
        <f t="shared" si="190"/>
        <v>W</v>
      </c>
      <c r="AO308" s="66">
        <f t="shared" si="173"/>
        <v>1</v>
      </c>
      <c r="AP308" s="66">
        <f t="shared" si="191"/>
        <v>4</v>
      </c>
      <c r="AQ308" s="66">
        <f t="shared" si="192"/>
        <v>3</v>
      </c>
      <c r="AR308" s="106">
        <f t="shared" si="202"/>
        <v>5</v>
      </c>
      <c r="AS308" s="106">
        <f t="shared" si="193"/>
        <v>30</v>
      </c>
      <c r="AT308" s="154">
        <f t="shared" si="194"/>
        <v>-336</v>
      </c>
    </row>
    <row r="309" spans="1:49">
      <c r="A309" s="3">
        <f t="shared" si="174"/>
        <v>299</v>
      </c>
      <c r="B309" s="9">
        <f>Data!B309</f>
        <v>7</v>
      </c>
      <c r="D309" s="73">
        <f t="shared" si="168"/>
        <v>2</v>
      </c>
      <c r="F309" s="66" t="str">
        <f t="shared" si="175"/>
        <v>L</v>
      </c>
      <c r="G309" s="66">
        <f t="shared" si="169"/>
        <v>1</v>
      </c>
      <c r="H309" s="66">
        <f t="shared" si="176"/>
        <v>4</v>
      </c>
      <c r="I309" s="66">
        <f t="shared" si="203"/>
        <v>4</v>
      </c>
      <c r="J309" s="106">
        <f t="shared" si="170"/>
        <v>5</v>
      </c>
      <c r="K309" s="106">
        <f t="shared" si="204"/>
        <v>0</v>
      </c>
      <c r="L309" s="154">
        <f t="shared" si="205"/>
        <v>-113</v>
      </c>
      <c r="N309" s="66" t="str">
        <f t="shared" si="177"/>
        <v>W</v>
      </c>
      <c r="O309" s="66">
        <f t="shared" si="171"/>
        <v>2</v>
      </c>
      <c r="P309" s="66">
        <f t="shared" si="178"/>
        <v>4</v>
      </c>
      <c r="Q309" s="66">
        <f t="shared" si="179"/>
        <v>4</v>
      </c>
      <c r="R309" s="106">
        <f t="shared" si="166"/>
        <v>5</v>
      </c>
      <c r="S309" s="106">
        <f t="shared" si="180"/>
        <v>30</v>
      </c>
      <c r="T309" s="154">
        <f t="shared" si="181"/>
        <v>-719</v>
      </c>
      <c r="V309" s="66" t="str">
        <f t="shared" si="182"/>
        <v>L</v>
      </c>
      <c r="W309" s="66">
        <f t="shared" si="195"/>
        <v>5</v>
      </c>
      <c r="X309" s="66">
        <f t="shared" si="196"/>
        <v>1</v>
      </c>
      <c r="Y309" s="66">
        <f t="shared" si="197"/>
        <v>4</v>
      </c>
      <c r="Z309" s="106">
        <f t="shared" si="200"/>
        <v>1</v>
      </c>
      <c r="AA309" s="106">
        <f t="shared" si="183"/>
        <v>0</v>
      </c>
      <c r="AB309" s="154">
        <f t="shared" si="184"/>
        <v>296</v>
      </c>
      <c r="AC309" s="155">
        <f t="shared" si="185"/>
        <v>300</v>
      </c>
      <c r="AE309" s="66" t="str">
        <f t="shared" si="186"/>
        <v>L</v>
      </c>
      <c r="AF309" s="66">
        <f t="shared" si="172"/>
        <v>2</v>
      </c>
      <c r="AG309" s="66">
        <f t="shared" si="198"/>
        <v>1</v>
      </c>
      <c r="AH309" s="66">
        <f t="shared" si="199"/>
        <v>1</v>
      </c>
      <c r="AI309" s="106">
        <f t="shared" si="201"/>
        <v>1</v>
      </c>
      <c r="AJ309" s="106">
        <f t="shared" si="187"/>
        <v>0</v>
      </c>
      <c r="AK309" s="154">
        <f t="shared" si="188"/>
        <v>469</v>
      </c>
      <c r="AL309" s="155">
        <f t="shared" si="189"/>
        <v>470</v>
      </c>
      <c r="AN309" s="66" t="str">
        <f t="shared" si="190"/>
        <v>L</v>
      </c>
      <c r="AO309" s="66">
        <f t="shared" si="173"/>
        <v>2</v>
      </c>
      <c r="AP309" s="66">
        <f t="shared" si="191"/>
        <v>4</v>
      </c>
      <c r="AQ309" s="66">
        <f t="shared" si="192"/>
        <v>4</v>
      </c>
      <c r="AR309" s="106">
        <f t="shared" si="202"/>
        <v>5</v>
      </c>
      <c r="AS309" s="106">
        <f t="shared" si="193"/>
        <v>0</v>
      </c>
      <c r="AT309" s="154">
        <f t="shared" si="194"/>
        <v>-341</v>
      </c>
    </row>
    <row r="310" spans="1:49" s="71" customFormat="1">
      <c r="A310" s="3">
        <f t="shared" si="174"/>
        <v>300</v>
      </c>
      <c r="B310" s="9">
        <f>Data!B310</f>
        <v>31</v>
      </c>
      <c r="D310" s="73">
        <f t="shared" si="168"/>
        <v>6</v>
      </c>
      <c r="F310" s="66" t="str">
        <f t="shared" ref="F310:F373" si="206">IF($D310=G309,"W","L")</f>
        <v>L</v>
      </c>
      <c r="G310" s="66">
        <f t="shared" si="169"/>
        <v>1</v>
      </c>
      <c r="H310" s="66">
        <f t="shared" ref="H310:H373" si="207">IF(AND(H309=$H$9,I309=5),1,IF(AND(H309&lt;$H$9,I309=5),H309+1,H309))</f>
        <v>4</v>
      </c>
      <c r="I310" s="66">
        <f t="shared" si="203"/>
        <v>5</v>
      </c>
      <c r="J310" s="106">
        <f t="shared" ref="J310:J373" si="208">INDEX($AV$11:$AW$25,H310,2)</f>
        <v>5</v>
      </c>
      <c r="K310" s="106">
        <f t="shared" ref="K310:K373" si="209">IF(F310="W",J309*6,0)</f>
        <v>0</v>
      </c>
      <c r="L310" s="154">
        <f t="shared" ref="L310:L373" si="210">L309-J310+K310</f>
        <v>-118</v>
      </c>
      <c r="N310" s="66" t="str">
        <f t="shared" ref="N310:N373" si="211">IF($D310=O309,"W","L")</f>
        <v>L</v>
      </c>
      <c r="O310" s="66">
        <f t="shared" ref="O310:O373" si="212">IF(AND(O309&lt;&gt;6,P309=$P$9,Q309=5),O309+1,IF(AND(O309=6,P309=$P$9,Q309=5),1,O309))</f>
        <v>2</v>
      </c>
      <c r="P310" s="66">
        <f t="shared" ref="P310:P373" si="213">IF(AND(P309=$P$9,Q309=5),1,IF(AND(P309&lt;$P$9,Q309=5),P309+1,P309))</f>
        <v>4</v>
      </c>
      <c r="Q310" s="66">
        <f t="shared" si="179"/>
        <v>5</v>
      </c>
      <c r="R310" s="106">
        <f t="shared" ref="R310:R373" si="214">INDEX($AV$11:$AW$25,P310,2)</f>
        <v>5</v>
      </c>
      <c r="S310" s="106">
        <f t="shared" ref="S310:S373" si="215">IF(N310="W",R309*6,0)</f>
        <v>0</v>
      </c>
      <c r="T310" s="154">
        <f t="shared" ref="T310:T373" si="216">T309-R310+S310</f>
        <v>-724</v>
      </c>
      <c r="V310" s="66" t="str">
        <f t="shared" ref="V310:V373" si="217">IF($D310=W309,"W","L")</f>
        <v>L</v>
      </c>
      <c r="W310" s="66">
        <f t="shared" ref="W310:W373" si="218">IF(AB309&gt;AC308,IF(W309&lt;&gt;6,W309+1,1), IF(AND(W309&lt;&gt;6,X309=$X$9,Y309=5),W309+1,IF(AND(W309=6,X309=$X$9,Y309=5),1,W309)))</f>
        <v>5</v>
      </c>
      <c r="X310" s="66">
        <f t="shared" ref="X310:X373" si="219">IF(AB309&gt;AC308,1,IF(AND(X309=$X$9,Y309=5),1,IF(AND(X309&lt;$X$9,Y309=5),X309+1,X309)))</f>
        <v>1</v>
      </c>
      <c r="Y310" s="66">
        <f t="shared" ref="Y310:Y373" si="220">IF(AB309&gt;AC308,1,IF(Y309&lt;5,Y309+1,1))</f>
        <v>5</v>
      </c>
      <c r="Z310" s="106">
        <f t="shared" ref="Z310:Z373" si="221">INDEX($AV$11:$AW$25,X310,2)</f>
        <v>1</v>
      </c>
      <c r="AA310" s="106">
        <f t="shared" ref="AA310:AA373" si="222">IF(V310="W",Z309*6,0)</f>
        <v>0</v>
      </c>
      <c r="AB310" s="154">
        <f t="shared" ref="AB310:AB373" si="223">AB309-Z310+AA310</f>
        <v>295</v>
      </c>
      <c r="AC310" s="155">
        <f t="shared" ref="AC310:AC373" si="224">IF(AB310&gt;AC309,AB310,AC309)</f>
        <v>300</v>
      </c>
      <c r="AE310" s="66" t="str">
        <f t="shared" ref="AE310:AE373" si="225">IF($D310=AF309,"W","L")</f>
        <v>L</v>
      </c>
      <c r="AF310" s="66">
        <f t="shared" si="172"/>
        <v>6</v>
      </c>
      <c r="AG310" s="66">
        <f t="shared" ref="AG310:AG373" si="226">IF(AK309&gt;AL308,1,IF(AND(AG309=$X$9,AH309=5),1,IF(AND(AG309&lt;$X$9,AH309=5),AG309+1,AG309)))</f>
        <v>1</v>
      </c>
      <c r="AH310" s="66">
        <f t="shared" ref="AH310:AH373" si="227">IF(AK309&gt;AL308,1,IF(AH309&lt;5,AH309+1,1))</f>
        <v>2</v>
      </c>
      <c r="AI310" s="106">
        <f t="shared" ref="AI310:AI373" si="228">INDEX($AV$11:$AW$25,AG310,2)</f>
        <v>1</v>
      </c>
      <c r="AJ310" s="106">
        <f t="shared" ref="AJ310:AJ373" si="229">IF(AE310="W",AI309*6,0)</f>
        <v>0</v>
      </c>
      <c r="AK310" s="154">
        <f t="shared" ref="AK310:AK373" si="230">AK309-AI310+AJ310</f>
        <v>468</v>
      </c>
      <c r="AL310" s="155">
        <f t="shared" ref="AL310:AL373" si="231">IF(AK310&gt;AL309,AK310,AL309)</f>
        <v>470</v>
      </c>
      <c r="AM310" s="155"/>
      <c r="AN310" s="66" t="str">
        <f t="shared" si="190"/>
        <v>L</v>
      </c>
      <c r="AO310" s="66">
        <f t="shared" si="173"/>
        <v>6</v>
      </c>
      <c r="AP310" s="66">
        <f t="shared" si="191"/>
        <v>4</v>
      </c>
      <c r="AQ310" s="66">
        <f t="shared" si="192"/>
        <v>5</v>
      </c>
      <c r="AR310" s="106">
        <f t="shared" ref="AR310:AR373" si="232">INDEX($AV$11:$AW$25,AP310,2)</f>
        <v>5</v>
      </c>
      <c r="AS310" s="106">
        <f t="shared" si="193"/>
        <v>0</v>
      </c>
      <c r="AT310" s="154">
        <f t="shared" si="194"/>
        <v>-346</v>
      </c>
      <c r="AV310" s="120"/>
      <c r="AW310" s="120"/>
    </row>
    <row r="311" spans="1:49" s="71" customFormat="1">
      <c r="A311" s="3">
        <f t="shared" si="174"/>
        <v>301</v>
      </c>
      <c r="B311" s="9">
        <f>Data!B311</f>
        <v>20</v>
      </c>
      <c r="D311" s="73">
        <f t="shared" si="168"/>
        <v>4</v>
      </c>
      <c r="F311" s="66" t="str">
        <f t="shared" si="206"/>
        <v>L</v>
      </c>
      <c r="G311" s="66">
        <f t="shared" si="169"/>
        <v>1</v>
      </c>
      <c r="H311" s="66">
        <f t="shared" si="207"/>
        <v>5</v>
      </c>
      <c r="I311" s="66">
        <f t="shared" si="203"/>
        <v>1</v>
      </c>
      <c r="J311" s="106">
        <f t="shared" si="208"/>
        <v>8</v>
      </c>
      <c r="K311" s="106">
        <f t="shared" si="209"/>
        <v>0</v>
      </c>
      <c r="L311" s="154">
        <f t="shared" si="210"/>
        <v>-126</v>
      </c>
      <c r="N311" s="66" t="str">
        <f t="shared" si="211"/>
        <v>L</v>
      </c>
      <c r="O311" s="66">
        <f t="shared" si="212"/>
        <v>2</v>
      </c>
      <c r="P311" s="66">
        <f t="shared" si="213"/>
        <v>5</v>
      </c>
      <c r="Q311" s="66">
        <f t="shared" si="179"/>
        <v>1</v>
      </c>
      <c r="R311" s="106">
        <f t="shared" si="214"/>
        <v>8</v>
      </c>
      <c r="S311" s="106">
        <f t="shared" si="215"/>
        <v>0</v>
      </c>
      <c r="T311" s="154">
        <f t="shared" si="216"/>
        <v>-732</v>
      </c>
      <c r="V311" s="66" t="str">
        <f t="shared" si="217"/>
        <v>L</v>
      </c>
      <c r="W311" s="66">
        <f t="shared" si="218"/>
        <v>5</v>
      </c>
      <c r="X311" s="66">
        <f t="shared" si="219"/>
        <v>2</v>
      </c>
      <c r="Y311" s="66">
        <f t="shared" si="220"/>
        <v>1</v>
      </c>
      <c r="Z311" s="106">
        <f t="shared" si="221"/>
        <v>2</v>
      </c>
      <c r="AA311" s="106">
        <f t="shared" si="222"/>
        <v>0</v>
      </c>
      <c r="AB311" s="154">
        <f t="shared" si="223"/>
        <v>293</v>
      </c>
      <c r="AC311" s="155">
        <f t="shared" si="224"/>
        <v>300</v>
      </c>
      <c r="AE311" s="66" t="str">
        <f t="shared" si="225"/>
        <v>L</v>
      </c>
      <c r="AF311" s="66">
        <f t="shared" si="172"/>
        <v>4</v>
      </c>
      <c r="AG311" s="66">
        <f t="shared" si="226"/>
        <v>1</v>
      </c>
      <c r="AH311" s="66">
        <f t="shared" si="227"/>
        <v>3</v>
      </c>
      <c r="AI311" s="106">
        <f t="shared" si="228"/>
        <v>1</v>
      </c>
      <c r="AJ311" s="106">
        <f t="shared" si="229"/>
        <v>0</v>
      </c>
      <c r="AK311" s="154">
        <f t="shared" si="230"/>
        <v>467</v>
      </c>
      <c r="AL311" s="155">
        <f t="shared" si="231"/>
        <v>470</v>
      </c>
      <c r="AM311" s="155"/>
      <c r="AN311" s="66" t="str">
        <f t="shared" si="190"/>
        <v>L</v>
      </c>
      <c r="AO311" s="66">
        <f t="shared" si="173"/>
        <v>4</v>
      </c>
      <c r="AP311" s="66">
        <f t="shared" si="191"/>
        <v>5</v>
      </c>
      <c r="AQ311" s="66">
        <f t="shared" si="192"/>
        <v>1</v>
      </c>
      <c r="AR311" s="106">
        <f t="shared" si="232"/>
        <v>8</v>
      </c>
      <c r="AS311" s="106">
        <f t="shared" si="193"/>
        <v>0</v>
      </c>
      <c r="AT311" s="154">
        <f t="shared" si="194"/>
        <v>-354</v>
      </c>
      <c r="AV311" s="120"/>
      <c r="AW311" s="120"/>
    </row>
    <row r="312" spans="1:49" s="71" customFormat="1">
      <c r="A312" s="3">
        <f t="shared" si="174"/>
        <v>302</v>
      </c>
      <c r="B312" s="9">
        <f>Data!B312</f>
        <v>28</v>
      </c>
      <c r="D312" s="73">
        <f t="shared" si="168"/>
        <v>5</v>
      </c>
      <c r="F312" s="66" t="str">
        <f t="shared" si="206"/>
        <v>L</v>
      </c>
      <c r="G312" s="66">
        <f t="shared" si="169"/>
        <v>1</v>
      </c>
      <c r="H312" s="66">
        <f t="shared" si="207"/>
        <v>5</v>
      </c>
      <c r="I312" s="66">
        <f t="shared" si="203"/>
        <v>2</v>
      </c>
      <c r="J312" s="106">
        <f t="shared" si="208"/>
        <v>8</v>
      </c>
      <c r="K312" s="106">
        <f t="shared" si="209"/>
        <v>0</v>
      </c>
      <c r="L312" s="154">
        <f t="shared" si="210"/>
        <v>-134</v>
      </c>
      <c r="N312" s="66" t="str">
        <f t="shared" si="211"/>
        <v>L</v>
      </c>
      <c r="O312" s="66">
        <f t="shared" si="212"/>
        <v>2</v>
      </c>
      <c r="P312" s="66">
        <f t="shared" si="213"/>
        <v>5</v>
      </c>
      <c r="Q312" s="66">
        <f t="shared" si="179"/>
        <v>2</v>
      </c>
      <c r="R312" s="106">
        <f t="shared" si="214"/>
        <v>8</v>
      </c>
      <c r="S312" s="106">
        <f t="shared" si="215"/>
        <v>0</v>
      </c>
      <c r="T312" s="154">
        <f t="shared" si="216"/>
        <v>-740</v>
      </c>
      <c r="V312" s="66" t="str">
        <f t="shared" si="217"/>
        <v>W</v>
      </c>
      <c r="W312" s="66">
        <f t="shared" si="218"/>
        <v>5</v>
      </c>
      <c r="X312" s="66">
        <f t="shared" si="219"/>
        <v>2</v>
      </c>
      <c r="Y312" s="66">
        <f t="shared" si="220"/>
        <v>2</v>
      </c>
      <c r="Z312" s="106">
        <f t="shared" si="221"/>
        <v>2</v>
      </c>
      <c r="AA312" s="106">
        <f t="shared" si="222"/>
        <v>12</v>
      </c>
      <c r="AB312" s="154">
        <f t="shared" si="223"/>
        <v>303</v>
      </c>
      <c r="AC312" s="155">
        <f t="shared" si="224"/>
        <v>303</v>
      </c>
      <c r="AE312" s="66" t="str">
        <f t="shared" si="225"/>
        <v>L</v>
      </c>
      <c r="AF312" s="66">
        <f t="shared" si="172"/>
        <v>5</v>
      </c>
      <c r="AG312" s="66">
        <f t="shared" si="226"/>
        <v>1</v>
      </c>
      <c r="AH312" s="66">
        <f t="shared" si="227"/>
        <v>4</v>
      </c>
      <c r="AI312" s="106">
        <f t="shared" si="228"/>
        <v>1</v>
      </c>
      <c r="AJ312" s="106">
        <f t="shared" si="229"/>
        <v>0</v>
      </c>
      <c r="AK312" s="154">
        <f t="shared" si="230"/>
        <v>466</v>
      </c>
      <c r="AL312" s="155">
        <f t="shared" si="231"/>
        <v>470</v>
      </c>
      <c r="AM312" s="155"/>
      <c r="AN312" s="66" t="str">
        <f t="shared" si="190"/>
        <v>L</v>
      </c>
      <c r="AO312" s="66">
        <f t="shared" si="173"/>
        <v>5</v>
      </c>
      <c r="AP312" s="66">
        <f t="shared" si="191"/>
        <v>5</v>
      </c>
      <c r="AQ312" s="66">
        <f t="shared" si="192"/>
        <v>2</v>
      </c>
      <c r="AR312" s="106">
        <f t="shared" si="232"/>
        <v>8</v>
      </c>
      <c r="AS312" s="106">
        <f t="shared" si="193"/>
        <v>0</v>
      </c>
      <c r="AT312" s="154">
        <f t="shared" si="194"/>
        <v>-362</v>
      </c>
      <c r="AV312" s="120"/>
      <c r="AW312" s="120"/>
    </row>
    <row r="313" spans="1:49" s="71" customFormat="1">
      <c r="A313" s="3">
        <f t="shared" si="174"/>
        <v>303</v>
      </c>
      <c r="B313" s="9">
        <f>Data!B313</f>
        <v>12</v>
      </c>
      <c r="D313" s="73">
        <f t="shared" si="168"/>
        <v>2</v>
      </c>
      <c r="F313" s="66" t="str">
        <f t="shared" si="206"/>
        <v>L</v>
      </c>
      <c r="G313" s="66">
        <f t="shared" si="169"/>
        <v>1</v>
      </c>
      <c r="H313" s="66">
        <f t="shared" si="207"/>
        <v>5</v>
      </c>
      <c r="I313" s="66">
        <f t="shared" si="203"/>
        <v>3</v>
      </c>
      <c r="J313" s="106">
        <f t="shared" si="208"/>
        <v>8</v>
      </c>
      <c r="K313" s="106">
        <f t="shared" si="209"/>
        <v>0</v>
      </c>
      <c r="L313" s="154">
        <f t="shared" si="210"/>
        <v>-142</v>
      </c>
      <c r="N313" s="66" t="str">
        <f t="shared" si="211"/>
        <v>W</v>
      </c>
      <c r="O313" s="66">
        <f t="shared" si="212"/>
        <v>2</v>
      </c>
      <c r="P313" s="66">
        <f t="shared" si="213"/>
        <v>5</v>
      </c>
      <c r="Q313" s="66">
        <f t="shared" si="179"/>
        <v>3</v>
      </c>
      <c r="R313" s="106">
        <f t="shared" si="214"/>
        <v>8</v>
      </c>
      <c r="S313" s="106">
        <f t="shared" si="215"/>
        <v>48</v>
      </c>
      <c r="T313" s="154">
        <f t="shared" si="216"/>
        <v>-700</v>
      </c>
      <c r="V313" s="66" t="str">
        <f t="shared" si="217"/>
        <v>L</v>
      </c>
      <c r="W313" s="66">
        <f t="shared" si="218"/>
        <v>6</v>
      </c>
      <c r="X313" s="66">
        <f t="shared" si="219"/>
        <v>1</v>
      </c>
      <c r="Y313" s="66">
        <f t="shared" si="220"/>
        <v>1</v>
      </c>
      <c r="Z313" s="106">
        <f t="shared" si="221"/>
        <v>1</v>
      </c>
      <c r="AA313" s="106">
        <f t="shared" si="222"/>
        <v>0</v>
      </c>
      <c r="AB313" s="154">
        <f t="shared" si="223"/>
        <v>302</v>
      </c>
      <c r="AC313" s="155">
        <f t="shared" si="224"/>
        <v>303</v>
      </c>
      <c r="AE313" s="66" t="str">
        <f t="shared" si="225"/>
        <v>L</v>
      </c>
      <c r="AF313" s="66">
        <f t="shared" si="172"/>
        <v>2</v>
      </c>
      <c r="AG313" s="66">
        <f t="shared" si="226"/>
        <v>1</v>
      </c>
      <c r="AH313" s="66">
        <f t="shared" si="227"/>
        <v>5</v>
      </c>
      <c r="AI313" s="106">
        <f t="shared" si="228"/>
        <v>1</v>
      </c>
      <c r="AJ313" s="106">
        <f t="shared" si="229"/>
        <v>0</v>
      </c>
      <c r="AK313" s="154">
        <f t="shared" si="230"/>
        <v>465</v>
      </c>
      <c r="AL313" s="155">
        <f t="shared" si="231"/>
        <v>470</v>
      </c>
      <c r="AM313" s="155"/>
      <c r="AN313" s="66" t="str">
        <f t="shared" si="190"/>
        <v>L</v>
      </c>
      <c r="AO313" s="66">
        <f t="shared" si="173"/>
        <v>2</v>
      </c>
      <c r="AP313" s="66">
        <f t="shared" si="191"/>
        <v>5</v>
      </c>
      <c r="AQ313" s="66">
        <f t="shared" si="192"/>
        <v>3</v>
      </c>
      <c r="AR313" s="106">
        <f t="shared" si="232"/>
        <v>8</v>
      </c>
      <c r="AS313" s="106">
        <f t="shared" si="193"/>
        <v>0</v>
      </c>
      <c r="AT313" s="154">
        <f t="shared" si="194"/>
        <v>-370</v>
      </c>
      <c r="AV313" s="120"/>
      <c r="AW313" s="120"/>
    </row>
    <row r="314" spans="1:49" s="71" customFormat="1">
      <c r="A314" s="3">
        <f t="shared" si="174"/>
        <v>304</v>
      </c>
      <c r="B314" s="9">
        <f>Data!B314</f>
        <v>14</v>
      </c>
      <c r="D314" s="73">
        <f t="shared" si="168"/>
        <v>3</v>
      </c>
      <c r="F314" s="66" t="str">
        <f t="shared" si="206"/>
        <v>L</v>
      </c>
      <c r="G314" s="66">
        <f t="shared" si="169"/>
        <v>1</v>
      </c>
      <c r="H314" s="66">
        <f t="shared" si="207"/>
        <v>5</v>
      </c>
      <c r="I314" s="66">
        <f t="shared" si="203"/>
        <v>4</v>
      </c>
      <c r="J314" s="106">
        <f t="shared" si="208"/>
        <v>8</v>
      </c>
      <c r="K314" s="106">
        <f t="shared" si="209"/>
        <v>0</v>
      </c>
      <c r="L314" s="154">
        <f t="shared" si="210"/>
        <v>-150</v>
      </c>
      <c r="N314" s="66" t="str">
        <f t="shared" si="211"/>
        <v>L</v>
      </c>
      <c r="O314" s="66">
        <f t="shared" si="212"/>
        <v>2</v>
      </c>
      <c r="P314" s="66">
        <f t="shared" si="213"/>
        <v>5</v>
      </c>
      <c r="Q314" s="66">
        <f t="shared" si="179"/>
        <v>4</v>
      </c>
      <c r="R314" s="106">
        <f t="shared" si="214"/>
        <v>8</v>
      </c>
      <c r="S314" s="106">
        <f t="shared" si="215"/>
        <v>0</v>
      </c>
      <c r="T314" s="154">
        <f t="shared" si="216"/>
        <v>-708</v>
      </c>
      <c r="V314" s="66" t="str">
        <f t="shared" si="217"/>
        <v>L</v>
      </c>
      <c r="W314" s="66">
        <f t="shared" si="218"/>
        <v>6</v>
      </c>
      <c r="X314" s="66">
        <f t="shared" si="219"/>
        <v>1</v>
      </c>
      <c r="Y314" s="66">
        <f t="shared" si="220"/>
        <v>2</v>
      </c>
      <c r="Z314" s="106">
        <f t="shared" si="221"/>
        <v>1</v>
      </c>
      <c r="AA314" s="106">
        <f t="shared" si="222"/>
        <v>0</v>
      </c>
      <c r="AB314" s="154">
        <f t="shared" si="223"/>
        <v>301</v>
      </c>
      <c r="AC314" s="155">
        <f t="shared" si="224"/>
        <v>303</v>
      </c>
      <c r="AE314" s="66" t="str">
        <f t="shared" si="225"/>
        <v>L</v>
      </c>
      <c r="AF314" s="66">
        <f t="shared" si="172"/>
        <v>3</v>
      </c>
      <c r="AG314" s="66">
        <f t="shared" si="226"/>
        <v>2</v>
      </c>
      <c r="AH314" s="66">
        <f t="shared" si="227"/>
        <v>1</v>
      </c>
      <c r="AI314" s="106">
        <f t="shared" si="228"/>
        <v>2</v>
      </c>
      <c r="AJ314" s="106">
        <f t="shared" si="229"/>
        <v>0</v>
      </c>
      <c r="AK314" s="154">
        <f t="shared" si="230"/>
        <v>463</v>
      </c>
      <c r="AL314" s="155">
        <f t="shared" si="231"/>
        <v>470</v>
      </c>
      <c r="AM314" s="155"/>
      <c r="AN314" s="66" t="str">
        <f t="shared" si="190"/>
        <v>L</v>
      </c>
      <c r="AO314" s="66">
        <f t="shared" si="173"/>
        <v>3</v>
      </c>
      <c r="AP314" s="66">
        <f t="shared" si="191"/>
        <v>5</v>
      </c>
      <c r="AQ314" s="66">
        <f t="shared" si="192"/>
        <v>4</v>
      </c>
      <c r="AR314" s="106">
        <f t="shared" si="232"/>
        <v>8</v>
      </c>
      <c r="AS314" s="106">
        <f t="shared" si="193"/>
        <v>0</v>
      </c>
      <c r="AT314" s="154">
        <f t="shared" si="194"/>
        <v>-378</v>
      </c>
      <c r="AV314" s="120"/>
      <c r="AW314" s="120"/>
    </row>
    <row r="315" spans="1:49" s="71" customFormat="1">
      <c r="A315" s="3">
        <f t="shared" si="174"/>
        <v>305</v>
      </c>
      <c r="B315" s="9">
        <f>Data!B315</f>
        <v>5</v>
      </c>
      <c r="D315" s="73">
        <f t="shared" si="168"/>
        <v>1</v>
      </c>
      <c r="F315" s="66" t="str">
        <f t="shared" si="206"/>
        <v>W</v>
      </c>
      <c r="G315" s="66">
        <f t="shared" si="169"/>
        <v>1</v>
      </c>
      <c r="H315" s="66">
        <f t="shared" si="207"/>
        <v>5</v>
      </c>
      <c r="I315" s="66">
        <f t="shared" si="203"/>
        <v>5</v>
      </c>
      <c r="J315" s="106">
        <f t="shared" si="208"/>
        <v>8</v>
      </c>
      <c r="K315" s="106">
        <f t="shared" si="209"/>
        <v>48</v>
      </c>
      <c r="L315" s="154">
        <f t="shared" si="210"/>
        <v>-110</v>
      </c>
      <c r="N315" s="66" t="str">
        <f t="shared" si="211"/>
        <v>L</v>
      </c>
      <c r="O315" s="66">
        <f t="shared" si="212"/>
        <v>2</v>
      </c>
      <c r="P315" s="66">
        <f t="shared" si="213"/>
        <v>5</v>
      </c>
      <c r="Q315" s="66">
        <f t="shared" si="179"/>
        <v>5</v>
      </c>
      <c r="R315" s="106">
        <f t="shared" si="214"/>
        <v>8</v>
      </c>
      <c r="S315" s="106">
        <f t="shared" si="215"/>
        <v>0</v>
      </c>
      <c r="T315" s="154">
        <f t="shared" si="216"/>
        <v>-716</v>
      </c>
      <c r="V315" s="66" t="str">
        <f t="shared" si="217"/>
        <v>L</v>
      </c>
      <c r="W315" s="66">
        <f t="shared" si="218"/>
        <v>6</v>
      </c>
      <c r="X315" s="66">
        <f t="shared" si="219"/>
        <v>1</v>
      </c>
      <c r="Y315" s="66">
        <f t="shared" si="220"/>
        <v>3</v>
      </c>
      <c r="Z315" s="106">
        <f t="shared" si="221"/>
        <v>1</v>
      </c>
      <c r="AA315" s="106">
        <f t="shared" si="222"/>
        <v>0</v>
      </c>
      <c r="AB315" s="154">
        <f t="shared" si="223"/>
        <v>300</v>
      </c>
      <c r="AC315" s="155">
        <f t="shared" si="224"/>
        <v>303</v>
      </c>
      <c r="AE315" s="66" t="str">
        <f t="shared" si="225"/>
        <v>L</v>
      </c>
      <c r="AF315" s="66">
        <f t="shared" si="172"/>
        <v>1</v>
      </c>
      <c r="AG315" s="66">
        <f t="shared" si="226"/>
        <v>2</v>
      </c>
      <c r="AH315" s="66">
        <f t="shared" si="227"/>
        <v>2</v>
      </c>
      <c r="AI315" s="106">
        <f t="shared" si="228"/>
        <v>2</v>
      </c>
      <c r="AJ315" s="106">
        <f t="shared" si="229"/>
        <v>0</v>
      </c>
      <c r="AK315" s="154">
        <f t="shared" si="230"/>
        <v>461</v>
      </c>
      <c r="AL315" s="155">
        <f t="shared" si="231"/>
        <v>470</v>
      </c>
      <c r="AM315" s="155"/>
      <c r="AN315" s="66" t="str">
        <f t="shared" si="190"/>
        <v>L</v>
      </c>
      <c r="AO315" s="66">
        <f t="shared" si="173"/>
        <v>1</v>
      </c>
      <c r="AP315" s="66">
        <f t="shared" si="191"/>
        <v>5</v>
      </c>
      <c r="AQ315" s="66">
        <f t="shared" si="192"/>
        <v>5</v>
      </c>
      <c r="AR315" s="106">
        <f t="shared" si="232"/>
        <v>8</v>
      </c>
      <c r="AS315" s="106">
        <f t="shared" si="193"/>
        <v>0</v>
      </c>
      <c r="AT315" s="154">
        <f t="shared" si="194"/>
        <v>-386</v>
      </c>
      <c r="AV315" s="120"/>
      <c r="AW315" s="120"/>
    </row>
    <row r="316" spans="1:49" s="71" customFormat="1">
      <c r="A316" s="3">
        <f t="shared" si="174"/>
        <v>306</v>
      </c>
      <c r="B316" s="9">
        <f>Data!B316</f>
        <v>32</v>
      </c>
      <c r="D316" s="73">
        <f t="shared" si="168"/>
        <v>6</v>
      </c>
      <c r="F316" s="66" t="str">
        <f t="shared" si="206"/>
        <v>L</v>
      </c>
      <c r="G316" s="66">
        <f t="shared" si="169"/>
        <v>1</v>
      </c>
      <c r="H316" s="66">
        <f t="shared" si="207"/>
        <v>6</v>
      </c>
      <c r="I316" s="66">
        <f t="shared" si="203"/>
        <v>1</v>
      </c>
      <c r="J316" s="106">
        <f t="shared" si="208"/>
        <v>13</v>
      </c>
      <c r="K316" s="106">
        <f t="shared" si="209"/>
        <v>0</v>
      </c>
      <c r="L316" s="154">
        <f t="shared" si="210"/>
        <v>-123</v>
      </c>
      <c r="N316" s="66" t="str">
        <f t="shared" si="211"/>
        <v>L</v>
      </c>
      <c r="O316" s="66">
        <f t="shared" si="212"/>
        <v>2</v>
      </c>
      <c r="P316" s="66">
        <f t="shared" si="213"/>
        <v>6</v>
      </c>
      <c r="Q316" s="66">
        <f t="shared" si="179"/>
        <v>1</v>
      </c>
      <c r="R316" s="106">
        <f t="shared" si="214"/>
        <v>13</v>
      </c>
      <c r="S316" s="106">
        <f t="shared" si="215"/>
        <v>0</v>
      </c>
      <c r="T316" s="154">
        <f t="shared" si="216"/>
        <v>-729</v>
      </c>
      <c r="V316" s="66" t="str">
        <f t="shared" si="217"/>
        <v>W</v>
      </c>
      <c r="W316" s="66">
        <f t="shared" si="218"/>
        <v>6</v>
      </c>
      <c r="X316" s="66">
        <f t="shared" si="219"/>
        <v>1</v>
      </c>
      <c r="Y316" s="66">
        <f t="shared" si="220"/>
        <v>4</v>
      </c>
      <c r="Z316" s="106">
        <f t="shared" si="221"/>
        <v>1</v>
      </c>
      <c r="AA316" s="106">
        <f t="shared" si="222"/>
        <v>6</v>
      </c>
      <c r="AB316" s="154">
        <f t="shared" si="223"/>
        <v>305</v>
      </c>
      <c r="AC316" s="155">
        <f t="shared" si="224"/>
        <v>305</v>
      </c>
      <c r="AE316" s="66" t="str">
        <f t="shared" si="225"/>
        <v>L</v>
      </c>
      <c r="AF316" s="66">
        <f t="shared" si="172"/>
        <v>6</v>
      </c>
      <c r="AG316" s="66">
        <f t="shared" si="226"/>
        <v>2</v>
      </c>
      <c r="AH316" s="66">
        <f t="shared" si="227"/>
        <v>3</v>
      </c>
      <c r="AI316" s="106">
        <f t="shared" si="228"/>
        <v>2</v>
      </c>
      <c r="AJ316" s="106">
        <f t="shared" si="229"/>
        <v>0</v>
      </c>
      <c r="AK316" s="154">
        <f t="shared" si="230"/>
        <v>459</v>
      </c>
      <c r="AL316" s="155">
        <f t="shared" si="231"/>
        <v>470</v>
      </c>
      <c r="AM316" s="155"/>
      <c r="AN316" s="66" t="str">
        <f t="shared" si="190"/>
        <v>L</v>
      </c>
      <c r="AO316" s="66">
        <f t="shared" si="173"/>
        <v>6</v>
      </c>
      <c r="AP316" s="66">
        <f t="shared" si="191"/>
        <v>6</v>
      </c>
      <c r="AQ316" s="66">
        <f t="shared" si="192"/>
        <v>1</v>
      </c>
      <c r="AR316" s="106">
        <f t="shared" si="232"/>
        <v>13</v>
      </c>
      <c r="AS316" s="106">
        <f t="shared" si="193"/>
        <v>0</v>
      </c>
      <c r="AT316" s="154">
        <f t="shared" si="194"/>
        <v>-399</v>
      </c>
      <c r="AV316" s="120"/>
      <c r="AW316" s="120"/>
    </row>
    <row r="317" spans="1:49" s="71" customFormat="1">
      <c r="A317" s="3">
        <f t="shared" si="174"/>
        <v>307</v>
      </c>
      <c r="B317" s="9">
        <f>Data!B317</f>
        <v>32</v>
      </c>
      <c r="D317" s="73">
        <f t="shared" si="168"/>
        <v>6</v>
      </c>
      <c r="F317" s="66" t="str">
        <f t="shared" si="206"/>
        <v>L</v>
      </c>
      <c r="G317" s="66">
        <f t="shared" si="169"/>
        <v>1</v>
      </c>
      <c r="H317" s="66">
        <f t="shared" si="207"/>
        <v>6</v>
      </c>
      <c r="I317" s="66">
        <f t="shared" si="203"/>
        <v>2</v>
      </c>
      <c r="J317" s="106">
        <f t="shared" si="208"/>
        <v>13</v>
      </c>
      <c r="K317" s="106">
        <f t="shared" si="209"/>
        <v>0</v>
      </c>
      <c r="L317" s="154">
        <f t="shared" si="210"/>
        <v>-136</v>
      </c>
      <c r="N317" s="66" t="str">
        <f t="shared" si="211"/>
        <v>L</v>
      </c>
      <c r="O317" s="66">
        <f t="shared" si="212"/>
        <v>2</v>
      </c>
      <c r="P317" s="66">
        <f t="shared" si="213"/>
        <v>6</v>
      </c>
      <c r="Q317" s="66">
        <f t="shared" si="179"/>
        <v>2</v>
      </c>
      <c r="R317" s="106">
        <f t="shared" si="214"/>
        <v>13</v>
      </c>
      <c r="S317" s="106">
        <f t="shared" si="215"/>
        <v>0</v>
      </c>
      <c r="T317" s="154">
        <f t="shared" si="216"/>
        <v>-742</v>
      </c>
      <c r="V317" s="66" t="str">
        <f t="shared" si="217"/>
        <v>W</v>
      </c>
      <c r="W317" s="66">
        <f t="shared" si="218"/>
        <v>1</v>
      </c>
      <c r="X317" s="66">
        <f t="shared" si="219"/>
        <v>1</v>
      </c>
      <c r="Y317" s="66">
        <f t="shared" si="220"/>
        <v>1</v>
      </c>
      <c r="Z317" s="106">
        <f t="shared" si="221"/>
        <v>1</v>
      </c>
      <c r="AA317" s="106">
        <f t="shared" si="222"/>
        <v>6</v>
      </c>
      <c r="AB317" s="154">
        <f t="shared" si="223"/>
        <v>310</v>
      </c>
      <c r="AC317" s="155">
        <f t="shared" si="224"/>
        <v>310</v>
      </c>
      <c r="AE317" s="66" t="str">
        <f t="shared" si="225"/>
        <v>W</v>
      </c>
      <c r="AF317" s="66">
        <f t="shared" si="172"/>
        <v>6</v>
      </c>
      <c r="AG317" s="66">
        <f t="shared" si="226"/>
        <v>2</v>
      </c>
      <c r="AH317" s="66">
        <f t="shared" si="227"/>
        <v>4</v>
      </c>
      <c r="AI317" s="106">
        <f t="shared" si="228"/>
        <v>2</v>
      </c>
      <c r="AJ317" s="106">
        <f t="shared" si="229"/>
        <v>12</v>
      </c>
      <c r="AK317" s="154">
        <f t="shared" si="230"/>
        <v>469</v>
      </c>
      <c r="AL317" s="155">
        <f t="shared" si="231"/>
        <v>470</v>
      </c>
      <c r="AM317" s="155"/>
      <c r="AN317" s="66" t="str">
        <f t="shared" si="190"/>
        <v>W</v>
      </c>
      <c r="AO317" s="66">
        <f t="shared" si="173"/>
        <v>6</v>
      </c>
      <c r="AP317" s="66">
        <f t="shared" si="191"/>
        <v>6</v>
      </c>
      <c r="AQ317" s="66">
        <f t="shared" si="192"/>
        <v>2</v>
      </c>
      <c r="AR317" s="106">
        <f t="shared" si="232"/>
        <v>13</v>
      </c>
      <c r="AS317" s="106">
        <f t="shared" si="193"/>
        <v>78</v>
      </c>
      <c r="AT317" s="154">
        <f t="shared" si="194"/>
        <v>-334</v>
      </c>
      <c r="AV317" s="120"/>
      <c r="AW317" s="120"/>
    </row>
    <row r="318" spans="1:49" s="71" customFormat="1">
      <c r="A318" s="3">
        <f t="shared" si="174"/>
        <v>308</v>
      </c>
      <c r="B318" s="9">
        <f>Data!B318</f>
        <v>20</v>
      </c>
      <c r="D318" s="73">
        <f t="shared" si="168"/>
        <v>4</v>
      </c>
      <c r="F318" s="66" t="str">
        <f t="shared" si="206"/>
        <v>L</v>
      </c>
      <c r="G318" s="66">
        <f t="shared" si="169"/>
        <v>1</v>
      </c>
      <c r="H318" s="66">
        <f t="shared" si="207"/>
        <v>6</v>
      </c>
      <c r="I318" s="66">
        <f t="shared" si="203"/>
        <v>3</v>
      </c>
      <c r="J318" s="106">
        <f t="shared" si="208"/>
        <v>13</v>
      </c>
      <c r="K318" s="106">
        <f t="shared" si="209"/>
        <v>0</v>
      </c>
      <c r="L318" s="154">
        <f t="shared" si="210"/>
        <v>-149</v>
      </c>
      <c r="N318" s="66" t="str">
        <f t="shared" si="211"/>
        <v>L</v>
      </c>
      <c r="O318" s="66">
        <f t="shared" si="212"/>
        <v>2</v>
      </c>
      <c r="P318" s="66">
        <f t="shared" si="213"/>
        <v>6</v>
      </c>
      <c r="Q318" s="66">
        <f t="shared" si="179"/>
        <v>3</v>
      </c>
      <c r="R318" s="106">
        <f t="shared" si="214"/>
        <v>13</v>
      </c>
      <c r="S318" s="106">
        <f t="shared" si="215"/>
        <v>0</v>
      </c>
      <c r="T318" s="154">
        <f t="shared" si="216"/>
        <v>-755</v>
      </c>
      <c r="V318" s="66" t="str">
        <f t="shared" si="217"/>
        <v>L</v>
      </c>
      <c r="W318" s="66">
        <f t="shared" si="218"/>
        <v>2</v>
      </c>
      <c r="X318" s="66">
        <f t="shared" si="219"/>
        <v>1</v>
      </c>
      <c r="Y318" s="66">
        <f t="shared" si="220"/>
        <v>1</v>
      </c>
      <c r="Z318" s="106">
        <f t="shared" si="221"/>
        <v>1</v>
      </c>
      <c r="AA318" s="106">
        <f t="shared" si="222"/>
        <v>0</v>
      </c>
      <c r="AB318" s="154">
        <f t="shared" si="223"/>
        <v>309</v>
      </c>
      <c r="AC318" s="155">
        <f t="shared" si="224"/>
        <v>310</v>
      </c>
      <c r="AE318" s="66" t="str">
        <f t="shared" si="225"/>
        <v>L</v>
      </c>
      <c r="AF318" s="66">
        <f t="shared" si="172"/>
        <v>4</v>
      </c>
      <c r="AG318" s="66">
        <f t="shared" si="226"/>
        <v>2</v>
      </c>
      <c r="AH318" s="66">
        <f t="shared" si="227"/>
        <v>5</v>
      </c>
      <c r="AI318" s="106">
        <f t="shared" si="228"/>
        <v>2</v>
      </c>
      <c r="AJ318" s="106">
        <f t="shared" si="229"/>
        <v>0</v>
      </c>
      <c r="AK318" s="154">
        <f t="shared" si="230"/>
        <v>467</v>
      </c>
      <c r="AL318" s="155">
        <f t="shared" si="231"/>
        <v>470</v>
      </c>
      <c r="AM318" s="155"/>
      <c r="AN318" s="66" t="str">
        <f t="shared" si="190"/>
        <v>L</v>
      </c>
      <c r="AO318" s="66">
        <f t="shared" si="173"/>
        <v>4</v>
      </c>
      <c r="AP318" s="66">
        <f t="shared" si="191"/>
        <v>6</v>
      </c>
      <c r="AQ318" s="66">
        <f t="shared" si="192"/>
        <v>3</v>
      </c>
      <c r="AR318" s="106">
        <f t="shared" si="232"/>
        <v>13</v>
      </c>
      <c r="AS318" s="106">
        <f t="shared" si="193"/>
        <v>0</v>
      </c>
      <c r="AT318" s="154">
        <f t="shared" si="194"/>
        <v>-347</v>
      </c>
      <c r="AV318" s="120"/>
      <c r="AW318" s="120"/>
    </row>
    <row r="319" spans="1:49" s="71" customFormat="1">
      <c r="A319" s="3">
        <f t="shared" si="174"/>
        <v>309</v>
      </c>
      <c r="B319" s="9">
        <f>Data!B319</f>
        <v>17</v>
      </c>
      <c r="D319" s="73">
        <f t="shared" si="168"/>
        <v>3</v>
      </c>
      <c r="F319" s="66" t="str">
        <f t="shared" si="206"/>
        <v>L</v>
      </c>
      <c r="G319" s="66">
        <f t="shared" si="169"/>
        <v>1</v>
      </c>
      <c r="H319" s="66">
        <f t="shared" si="207"/>
        <v>6</v>
      </c>
      <c r="I319" s="66">
        <f t="shared" si="203"/>
        <v>4</v>
      </c>
      <c r="J319" s="106">
        <f t="shared" si="208"/>
        <v>13</v>
      </c>
      <c r="K319" s="106">
        <f t="shared" si="209"/>
        <v>0</v>
      </c>
      <c r="L319" s="154">
        <f t="shared" si="210"/>
        <v>-162</v>
      </c>
      <c r="N319" s="66" t="str">
        <f t="shared" si="211"/>
        <v>L</v>
      </c>
      <c r="O319" s="66">
        <f t="shared" si="212"/>
        <v>2</v>
      </c>
      <c r="P319" s="66">
        <f t="shared" si="213"/>
        <v>6</v>
      </c>
      <c r="Q319" s="66">
        <f t="shared" si="179"/>
        <v>4</v>
      </c>
      <c r="R319" s="106">
        <f t="shared" si="214"/>
        <v>13</v>
      </c>
      <c r="S319" s="106">
        <f t="shared" si="215"/>
        <v>0</v>
      </c>
      <c r="T319" s="154">
        <f t="shared" si="216"/>
        <v>-768</v>
      </c>
      <c r="V319" s="66" t="str">
        <f t="shared" si="217"/>
        <v>L</v>
      </c>
      <c r="W319" s="66">
        <f t="shared" si="218"/>
        <v>2</v>
      </c>
      <c r="X319" s="66">
        <f t="shared" si="219"/>
        <v>1</v>
      </c>
      <c r="Y319" s="66">
        <f t="shared" si="220"/>
        <v>2</v>
      </c>
      <c r="Z319" s="106">
        <f t="shared" si="221"/>
        <v>1</v>
      </c>
      <c r="AA319" s="106">
        <f t="shared" si="222"/>
        <v>0</v>
      </c>
      <c r="AB319" s="154">
        <f t="shared" si="223"/>
        <v>308</v>
      </c>
      <c r="AC319" s="155">
        <f t="shared" si="224"/>
        <v>310</v>
      </c>
      <c r="AE319" s="66" t="str">
        <f t="shared" si="225"/>
        <v>L</v>
      </c>
      <c r="AF319" s="66">
        <f t="shared" si="172"/>
        <v>3</v>
      </c>
      <c r="AG319" s="66">
        <f t="shared" si="226"/>
        <v>3</v>
      </c>
      <c r="AH319" s="66">
        <f t="shared" si="227"/>
        <v>1</v>
      </c>
      <c r="AI319" s="106">
        <f t="shared" si="228"/>
        <v>3</v>
      </c>
      <c r="AJ319" s="106">
        <f t="shared" si="229"/>
        <v>0</v>
      </c>
      <c r="AK319" s="154">
        <f t="shared" si="230"/>
        <v>464</v>
      </c>
      <c r="AL319" s="155">
        <f t="shared" si="231"/>
        <v>470</v>
      </c>
      <c r="AM319" s="155"/>
      <c r="AN319" s="66" t="str">
        <f t="shared" si="190"/>
        <v>L</v>
      </c>
      <c r="AO319" s="66">
        <f t="shared" si="173"/>
        <v>3</v>
      </c>
      <c r="AP319" s="66">
        <f t="shared" si="191"/>
        <v>6</v>
      </c>
      <c r="AQ319" s="66">
        <f t="shared" si="192"/>
        <v>4</v>
      </c>
      <c r="AR319" s="106">
        <f t="shared" si="232"/>
        <v>13</v>
      </c>
      <c r="AS319" s="106">
        <f t="shared" si="193"/>
        <v>0</v>
      </c>
      <c r="AT319" s="154">
        <f t="shared" si="194"/>
        <v>-360</v>
      </c>
      <c r="AV319" s="120"/>
      <c r="AW319" s="120"/>
    </row>
    <row r="320" spans="1:49" s="71" customFormat="1">
      <c r="A320" s="3">
        <f t="shared" si="174"/>
        <v>310</v>
      </c>
      <c r="B320" s="9">
        <f>Data!B320</f>
        <v>10</v>
      </c>
      <c r="D320" s="73">
        <f t="shared" si="168"/>
        <v>2</v>
      </c>
      <c r="F320" s="66" t="str">
        <f t="shared" si="206"/>
        <v>L</v>
      </c>
      <c r="G320" s="66">
        <f t="shared" si="169"/>
        <v>1</v>
      </c>
      <c r="H320" s="66">
        <f t="shared" si="207"/>
        <v>6</v>
      </c>
      <c r="I320" s="66">
        <f t="shared" si="203"/>
        <v>5</v>
      </c>
      <c r="J320" s="106">
        <f t="shared" si="208"/>
        <v>13</v>
      </c>
      <c r="K320" s="106">
        <f t="shared" si="209"/>
        <v>0</v>
      </c>
      <c r="L320" s="154">
        <f t="shared" si="210"/>
        <v>-175</v>
      </c>
      <c r="N320" s="66" t="str">
        <f t="shared" si="211"/>
        <v>W</v>
      </c>
      <c r="O320" s="66">
        <f t="shared" si="212"/>
        <v>2</v>
      </c>
      <c r="P320" s="66">
        <f t="shared" si="213"/>
        <v>6</v>
      </c>
      <c r="Q320" s="66">
        <f t="shared" si="179"/>
        <v>5</v>
      </c>
      <c r="R320" s="106">
        <f t="shared" si="214"/>
        <v>13</v>
      </c>
      <c r="S320" s="106">
        <f t="shared" si="215"/>
        <v>78</v>
      </c>
      <c r="T320" s="154">
        <f t="shared" si="216"/>
        <v>-703</v>
      </c>
      <c r="V320" s="66" t="str">
        <f t="shared" si="217"/>
        <v>W</v>
      </c>
      <c r="W320" s="66">
        <f t="shared" si="218"/>
        <v>2</v>
      </c>
      <c r="X320" s="66">
        <f t="shared" si="219"/>
        <v>1</v>
      </c>
      <c r="Y320" s="66">
        <f t="shared" si="220"/>
        <v>3</v>
      </c>
      <c r="Z320" s="106">
        <f t="shared" si="221"/>
        <v>1</v>
      </c>
      <c r="AA320" s="106">
        <f t="shared" si="222"/>
        <v>6</v>
      </c>
      <c r="AB320" s="154">
        <f t="shared" si="223"/>
        <v>313</v>
      </c>
      <c r="AC320" s="155">
        <f t="shared" si="224"/>
        <v>313</v>
      </c>
      <c r="AE320" s="66" t="str">
        <f t="shared" si="225"/>
        <v>L</v>
      </c>
      <c r="AF320" s="66">
        <f t="shared" si="172"/>
        <v>2</v>
      </c>
      <c r="AG320" s="66">
        <f t="shared" si="226"/>
        <v>3</v>
      </c>
      <c r="AH320" s="66">
        <f t="shared" si="227"/>
        <v>2</v>
      </c>
      <c r="AI320" s="106">
        <f t="shared" si="228"/>
        <v>3</v>
      </c>
      <c r="AJ320" s="106">
        <f t="shared" si="229"/>
        <v>0</v>
      </c>
      <c r="AK320" s="154">
        <f t="shared" si="230"/>
        <v>461</v>
      </c>
      <c r="AL320" s="155">
        <f t="shared" si="231"/>
        <v>470</v>
      </c>
      <c r="AM320" s="155"/>
      <c r="AN320" s="66" t="str">
        <f t="shared" si="190"/>
        <v>L</v>
      </c>
      <c r="AO320" s="66">
        <f t="shared" si="173"/>
        <v>2</v>
      </c>
      <c r="AP320" s="66">
        <f t="shared" si="191"/>
        <v>6</v>
      </c>
      <c r="AQ320" s="66">
        <f t="shared" si="192"/>
        <v>5</v>
      </c>
      <c r="AR320" s="106">
        <f t="shared" si="232"/>
        <v>13</v>
      </c>
      <c r="AS320" s="106">
        <f t="shared" si="193"/>
        <v>0</v>
      </c>
      <c r="AT320" s="154">
        <f t="shared" si="194"/>
        <v>-373</v>
      </c>
      <c r="AV320" s="120"/>
      <c r="AW320" s="120"/>
    </row>
    <row r="321" spans="1:49" s="71" customFormat="1">
      <c r="A321" s="3">
        <f t="shared" si="174"/>
        <v>311</v>
      </c>
      <c r="B321" s="9">
        <f>Data!B321</f>
        <v>5</v>
      </c>
      <c r="D321" s="73">
        <f t="shared" si="168"/>
        <v>1</v>
      </c>
      <c r="F321" s="66" t="str">
        <f t="shared" si="206"/>
        <v>W</v>
      </c>
      <c r="G321" s="66">
        <f t="shared" si="169"/>
        <v>1</v>
      </c>
      <c r="H321" s="66">
        <f t="shared" si="207"/>
        <v>7</v>
      </c>
      <c r="I321" s="66">
        <f t="shared" si="203"/>
        <v>1</v>
      </c>
      <c r="J321" s="106">
        <f t="shared" si="208"/>
        <v>21</v>
      </c>
      <c r="K321" s="106">
        <f t="shared" si="209"/>
        <v>78</v>
      </c>
      <c r="L321" s="154">
        <f t="shared" si="210"/>
        <v>-118</v>
      </c>
      <c r="N321" s="66" t="str">
        <f t="shared" si="211"/>
        <v>L</v>
      </c>
      <c r="O321" s="66">
        <f t="shared" si="212"/>
        <v>2</v>
      </c>
      <c r="P321" s="66">
        <f t="shared" si="213"/>
        <v>7</v>
      </c>
      <c r="Q321" s="66">
        <f t="shared" si="179"/>
        <v>1</v>
      </c>
      <c r="R321" s="106">
        <f t="shared" si="214"/>
        <v>21</v>
      </c>
      <c r="S321" s="106">
        <f t="shared" si="215"/>
        <v>0</v>
      </c>
      <c r="T321" s="154">
        <f t="shared" si="216"/>
        <v>-724</v>
      </c>
      <c r="V321" s="66" t="str">
        <f t="shared" si="217"/>
        <v>L</v>
      </c>
      <c r="W321" s="66">
        <f t="shared" si="218"/>
        <v>3</v>
      </c>
      <c r="X321" s="66">
        <f t="shared" si="219"/>
        <v>1</v>
      </c>
      <c r="Y321" s="66">
        <f t="shared" si="220"/>
        <v>1</v>
      </c>
      <c r="Z321" s="106">
        <f t="shared" si="221"/>
        <v>1</v>
      </c>
      <c r="AA321" s="106">
        <f t="shared" si="222"/>
        <v>0</v>
      </c>
      <c r="AB321" s="154">
        <f t="shared" si="223"/>
        <v>312</v>
      </c>
      <c r="AC321" s="155">
        <f t="shared" si="224"/>
        <v>313</v>
      </c>
      <c r="AE321" s="66" t="str">
        <f t="shared" si="225"/>
        <v>L</v>
      </c>
      <c r="AF321" s="66">
        <f t="shared" si="172"/>
        <v>1</v>
      </c>
      <c r="AG321" s="66">
        <f t="shared" si="226"/>
        <v>3</v>
      </c>
      <c r="AH321" s="66">
        <f t="shared" si="227"/>
        <v>3</v>
      </c>
      <c r="AI321" s="106">
        <f t="shared" si="228"/>
        <v>3</v>
      </c>
      <c r="AJ321" s="106">
        <f t="shared" si="229"/>
        <v>0</v>
      </c>
      <c r="AK321" s="154">
        <f t="shared" si="230"/>
        <v>458</v>
      </c>
      <c r="AL321" s="155">
        <f t="shared" si="231"/>
        <v>470</v>
      </c>
      <c r="AM321" s="155"/>
      <c r="AN321" s="66" t="str">
        <f t="shared" si="190"/>
        <v>L</v>
      </c>
      <c r="AO321" s="66">
        <f t="shared" si="173"/>
        <v>1</v>
      </c>
      <c r="AP321" s="66">
        <f t="shared" si="191"/>
        <v>7</v>
      </c>
      <c r="AQ321" s="66">
        <f t="shared" si="192"/>
        <v>1</v>
      </c>
      <c r="AR321" s="106">
        <f t="shared" si="232"/>
        <v>21</v>
      </c>
      <c r="AS321" s="106">
        <f t="shared" si="193"/>
        <v>0</v>
      </c>
      <c r="AT321" s="154">
        <f t="shared" si="194"/>
        <v>-394</v>
      </c>
      <c r="AV321" s="120"/>
      <c r="AW321" s="120"/>
    </row>
    <row r="322" spans="1:49" s="71" customFormat="1">
      <c r="A322" s="3">
        <f t="shared" si="174"/>
        <v>312</v>
      </c>
      <c r="B322" s="9">
        <f>Data!B322</f>
        <v>36</v>
      </c>
      <c r="D322" s="73">
        <f t="shared" si="168"/>
        <v>6</v>
      </c>
      <c r="F322" s="66" t="str">
        <f t="shared" si="206"/>
        <v>L</v>
      </c>
      <c r="G322" s="66">
        <f t="shared" si="169"/>
        <v>1</v>
      </c>
      <c r="H322" s="66">
        <f t="shared" si="207"/>
        <v>7</v>
      </c>
      <c r="I322" s="66">
        <f t="shared" si="203"/>
        <v>2</v>
      </c>
      <c r="J322" s="106">
        <f t="shared" si="208"/>
        <v>21</v>
      </c>
      <c r="K322" s="106">
        <f t="shared" si="209"/>
        <v>0</v>
      </c>
      <c r="L322" s="154">
        <f t="shared" si="210"/>
        <v>-139</v>
      </c>
      <c r="N322" s="66" t="str">
        <f t="shared" si="211"/>
        <v>L</v>
      </c>
      <c r="O322" s="66">
        <f t="shared" si="212"/>
        <v>2</v>
      </c>
      <c r="P322" s="66">
        <f t="shared" si="213"/>
        <v>7</v>
      </c>
      <c r="Q322" s="66">
        <f t="shared" si="179"/>
        <v>2</v>
      </c>
      <c r="R322" s="106">
        <f t="shared" si="214"/>
        <v>21</v>
      </c>
      <c r="S322" s="106">
        <f t="shared" si="215"/>
        <v>0</v>
      </c>
      <c r="T322" s="154">
        <f t="shared" si="216"/>
        <v>-745</v>
      </c>
      <c r="V322" s="66" t="str">
        <f t="shared" si="217"/>
        <v>L</v>
      </c>
      <c r="W322" s="66">
        <f t="shared" si="218"/>
        <v>3</v>
      </c>
      <c r="X322" s="66">
        <f t="shared" si="219"/>
        <v>1</v>
      </c>
      <c r="Y322" s="66">
        <f t="shared" si="220"/>
        <v>2</v>
      </c>
      <c r="Z322" s="106">
        <f t="shared" si="221"/>
        <v>1</v>
      </c>
      <c r="AA322" s="106">
        <f t="shared" si="222"/>
        <v>0</v>
      </c>
      <c r="AB322" s="154">
        <f t="shared" si="223"/>
        <v>311</v>
      </c>
      <c r="AC322" s="155">
        <f t="shared" si="224"/>
        <v>313</v>
      </c>
      <c r="AE322" s="66" t="str">
        <f t="shared" si="225"/>
        <v>L</v>
      </c>
      <c r="AF322" s="66">
        <f t="shared" si="172"/>
        <v>6</v>
      </c>
      <c r="AG322" s="66">
        <f t="shared" si="226"/>
        <v>3</v>
      </c>
      <c r="AH322" s="66">
        <f t="shared" si="227"/>
        <v>4</v>
      </c>
      <c r="AI322" s="106">
        <f t="shared" si="228"/>
        <v>3</v>
      </c>
      <c r="AJ322" s="106">
        <f t="shared" si="229"/>
        <v>0</v>
      </c>
      <c r="AK322" s="154">
        <f t="shared" si="230"/>
        <v>455</v>
      </c>
      <c r="AL322" s="155">
        <f t="shared" si="231"/>
        <v>470</v>
      </c>
      <c r="AM322" s="155"/>
      <c r="AN322" s="66" t="str">
        <f t="shared" si="190"/>
        <v>L</v>
      </c>
      <c r="AO322" s="66">
        <f t="shared" si="173"/>
        <v>6</v>
      </c>
      <c r="AP322" s="66">
        <f t="shared" si="191"/>
        <v>7</v>
      </c>
      <c r="AQ322" s="66">
        <f t="shared" si="192"/>
        <v>2</v>
      </c>
      <c r="AR322" s="106">
        <f t="shared" si="232"/>
        <v>21</v>
      </c>
      <c r="AS322" s="106">
        <f t="shared" si="193"/>
        <v>0</v>
      </c>
      <c r="AT322" s="154">
        <f t="shared" si="194"/>
        <v>-415</v>
      </c>
      <c r="AV322" s="120"/>
      <c r="AW322" s="120"/>
    </row>
    <row r="323" spans="1:49" s="71" customFormat="1">
      <c r="A323" s="3">
        <f t="shared" si="174"/>
        <v>313</v>
      </c>
      <c r="B323" s="9">
        <f>Data!B323</f>
        <v>10</v>
      </c>
      <c r="D323" s="73">
        <f t="shared" si="168"/>
        <v>2</v>
      </c>
      <c r="F323" s="66" t="str">
        <f t="shared" si="206"/>
        <v>L</v>
      </c>
      <c r="G323" s="66">
        <f t="shared" si="169"/>
        <v>1</v>
      </c>
      <c r="H323" s="66">
        <f t="shared" si="207"/>
        <v>7</v>
      </c>
      <c r="I323" s="66">
        <f t="shared" si="203"/>
        <v>3</v>
      </c>
      <c r="J323" s="106">
        <f t="shared" si="208"/>
        <v>21</v>
      </c>
      <c r="K323" s="106">
        <f t="shared" si="209"/>
        <v>0</v>
      </c>
      <c r="L323" s="154">
        <f t="shared" si="210"/>
        <v>-160</v>
      </c>
      <c r="N323" s="66" t="str">
        <f t="shared" si="211"/>
        <v>W</v>
      </c>
      <c r="O323" s="66">
        <f t="shared" si="212"/>
        <v>2</v>
      </c>
      <c r="P323" s="66">
        <f t="shared" si="213"/>
        <v>7</v>
      </c>
      <c r="Q323" s="66">
        <f t="shared" si="179"/>
        <v>3</v>
      </c>
      <c r="R323" s="106">
        <f t="shared" si="214"/>
        <v>21</v>
      </c>
      <c r="S323" s="106">
        <f t="shared" si="215"/>
        <v>126</v>
      </c>
      <c r="T323" s="154">
        <f t="shared" si="216"/>
        <v>-640</v>
      </c>
      <c r="V323" s="66" t="str">
        <f t="shared" si="217"/>
        <v>L</v>
      </c>
      <c r="W323" s="66">
        <f t="shared" si="218"/>
        <v>3</v>
      </c>
      <c r="X323" s="66">
        <f t="shared" si="219"/>
        <v>1</v>
      </c>
      <c r="Y323" s="66">
        <f t="shared" si="220"/>
        <v>3</v>
      </c>
      <c r="Z323" s="106">
        <f t="shared" si="221"/>
        <v>1</v>
      </c>
      <c r="AA323" s="106">
        <f t="shared" si="222"/>
        <v>0</v>
      </c>
      <c r="AB323" s="154">
        <f t="shared" si="223"/>
        <v>310</v>
      </c>
      <c r="AC323" s="155">
        <f t="shared" si="224"/>
        <v>313</v>
      </c>
      <c r="AE323" s="66" t="str">
        <f t="shared" si="225"/>
        <v>L</v>
      </c>
      <c r="AF323" s="66">
        <f t="shared" si="172"/>
        <v>2</v>
      </c>
      <c r="AG323" s="66">
        <f t="shared" si="226"/>
        <v>3</v>
      </c>
      <c r="AH323" s="66">
        <f t="shared" si="227"/>
        <v>5</v>
      </c>
      <c r="AI323" s="106">
        <f t="shared" si="228"/>
        <v>3</v>
      </c>
      <c r="AJ323" s="106">
        <f t="shared" si="229"/>
        <v>0</v>
      </c>
      <c r="AK323" s="154">
        <f t="shared" si="230"/>
        <v>452</v>
      </c>
      <c r="AL323" s="155">
        <f t="shared" si="231"/>
        <v>470</v>
      </c>
      <c r="AM323" s="155"/>
      <c r="AN323" s="66" t="str">
        <f t="shared" si="190"/>
        <v>L</v>
      </c>
      <c r="AO323" s="66">
        <f t="shared" si="173"/>
        <v>2</v>
      </c>
      <c r="AP323" s="66">
        <f t="shared" si="191"/>
        <v>7</v>
      </c>
      <c r="AQ323" s="66">
        <f t="shared" si="192"/>
        <v>3</v>
      </c>
      <c r="AR323" s="106">
        <f t="shared" si="232"/>
        <v>21</v>
      </c>
      <c r="AS323" s="106">
        <f t="shared" si="193"/>
        <v>0</v>
      </c>
      <c r="AT323" s="154">
        <f t="shared" si="194"/>
        <v>-436</v>
      </c>
      <c r="AV323" s="120"/>
      <c r="AW323" s="120"/>
    </row>
    <row r="324" spans="1:49" s="71" customFormat="1">
      <c r="A324" s="3">
        <f t="shared" si="174"/>
        <v>314</v>
      </c>
      <c r="B324" s="9">
        <f>Data!B324</f>
        <v>33</v>
      </c>
      <c r="D324" s="73">
        <f t="shared" si="168"/>
        <v>6</v>
      </c>
      <c r="F324" s="66" t="str">
        <f t="shared" si="206"/>
        <v>L</v>
      </c>
      <c r="G324" s="66">
        <f t="shared" si="169"/>
        <v>1</v>
      </c>
      <c r="H324" s="66">
        <f t="shared" si="207"/>
        <v>7</v>
      </c>
      <c r="I324" s="66">
        <f t="shared" si="203"/>
        <v>4</v>
      </c>
      <c r="J324" s="106">
        <f t="shared" si="208"/>
        <v>21</v>
      </c>
      <c r="K324" s="106">
        <f t="shared" si="209"/>
        <v>0</v>
      </c>
      <c r="L324" s="154">
        <f t="shared" si="210"/>
        <v>-181</v>
      </c>
      <c r="N324" s="66" t="str">
        <f t="shared" si="211"/>
        <v>L</v>
      </c>
      <c r="O324" s="66">
        <f t="shared" si="212"/>
        <v>2</v>
      </c>
      <c r="P324" s="66">
        <f t="shared" si="213"/>
        <v>7</v>
      </c>
      <c r="Q324" s="66">
        <f t="shared" si="179"/>
        <v>4</v>
      </c>
      <c r="R324" s="106">
        <f t="shared" si="214"/>
        <v>21</v>
      </c>
      <c r="S324" s="106">
        <f t="shared" si="215"/>
        <v>0</v>
      </c>
      <c r="T324" s="154">
        <f t="shared" si="216"/>
        <v>-661</v>
      </c>
      <c r="V324" s="66" t="str">
        <f t="shared" si="217"/>
        <v>L</v>
      </c>
      <c r="W324" s="66">
        <f t="shared" si="218"/>
        <v>3</v>
      </c>
      <c r="X324" s="66">
        <f t="shared" si="219"/>
        <v>1</v>
      </c>
      <c r="Y324" s="66">
        <f t="shared" si="220"/>
        <v>4</v>
      </c>
      <c r="Z324" s="106">
        <f t="shared" si="221"/>
        <v>1</v>
      </c>
      <c r="AA324" s="106">
        <f t="shared" si="222"/>
        <v>0</v>
      </c>
      <c r="AB324" s="154">
        <f t="shared" si="223"/>
        <v>309</v>
      </c>
      <c r="AC324" s="155">
        <f t="shared" si="224"/>
        <v>313</v>
      </c>
      <c r="AE324" s="66" t="str">
        <f t="shared" si="225"/>
        <v>L</v>
      </c>
      <c r="AF324" s="66">
        <f t="shared" si="172"/>
        <v>6</v>
      </c>
      <c r="AG324" s="66">
        <f t="shared" si="226"/>
        <v>4</v>
      </c>
      <c r="AH324" s="66">
        <f t="shared" si="227"/>
        <v>1</v>
      </c>
      <c r="AI324" s="106">
        <f t="shared" si="228"/>
        <v>5</v>
      </c>
      <c r="AJ324" s="106">
        <f t="shared" si="229"/>
        <v>0</v>
      </c>
      <c r="AK324" s="154">
        <f t="shared" si="230"/>
        <v>447</v>
      </c>
      <c r="AL324" s="155">
        <f t="shared" si="231"/>
        <v>470</v>
      </c>
      <c r="AM324" s="155"/>
      <c r="AN324" s="66" t="str">
        <f t="shared" si="190"/>
        <v>L</v>
      </c>
      <c r="AO324" s="66">
        <f t="shared" si="173"/>
        <v>6</v>
      </c>
      <c r="AP324" s="66">
        <f t="shared" si="191"/>
        <v>7</v>
      </c>
      <c r="AQ324" s="66">
        <f t="shared" si="192"/>
        <v>4</v>
      </c>
      <c r="AR324" s="106">
        <f t="shared" si="232"/>
        <v>21</v>
      </c>
      <c r="AS324" s="106">
        <f t="shared" si="193"/>
        <v>0</v>
      </c>
      <c r="AT324" s="154">
        <f t="shared" si="194"/>
        <v>-457</v>
      </c>
      <c r="AV324" s="120"/>
      <c r="AW324" s="120"/>
    </row>
    <row r="325" spans="1:49" s="71" customFormat="1">
      <c r="A325" s="3">
        <f t="shared" si="174"/>
        <v>315</v>
      </c>
      <c r="B325" s="9">
        <f>Data!B325</f>
        <v>13</v>
      </c>
      <c r="D325" s="73">
        <f t="shared" si="168"/>
        <v>3</v>
      </c>
      <c r="F325" s="66" t="str">
        <f t="shared" si="206"/>
        <v>L</v>
      </c>
      <c r="G325" s="66">
        <f t="shared" si="169"/>
        <v>1</v>
      </c>
      <c r="H325" s="66">
        <f t="shared" si="207"/>
        <v>7</v>
      </c>
      <c r="I325" s="66">
        <f t="shared" si="203"/>
        <v>5</v>
      </c>
      <c r="J325" s="106">
        <f t="shared" si="208"/>
        <v>21</v>
      </c>
      <c r="K325" s="106">
        <f t="shared" si="209"/>
        <v>0</v>
      </c>
      <c r="L325" s="154">
        <f t="shared" si="210"/>
        <v>-202</v>
      </c>
      <c r="N325" s="66" t="str">
        <f t="shared" si="211"/>
        <v>L</v>
      </c>
      <c r="O325" s="66">
        <f t="shared" si="212"/>
        <v>2</v>
      </c>
      <c r="P325" s="66">
        <f t="shared" si="213"/>
        <v>7</v>
      </c>
      <c r="Q325" s="66">
        <f t="shared" si="179"/>
        <v>5</v>
      </c>
      <c r="R325" s="106">
        <f t="shared" si="214"/>
        <v>21</v>
      </c>
      <c r="S325" s="106">
        <f t="shared" si="215"/>
        <v>0</v>
      </c>
      <c r="T325" s="154">
        <f t="shared" si="216"/>
        <v>-682</v>
      </c>
      <c r="V325" s="66" t="str">
        <f t="shared" si="217"/>
        <v>W</v>
      </c>
      <c r="W325" s="66">
        <f t="shared" si="218"/>
        <v>3</v>
      </c>
      <c r="X325" s="66">
        <f t="shared" si="219"/>
        <v>1</v>
      </c>
      <c r="Y325" s="66">
        <f t="shared" si="220"/>
        <v>5</v>
      </c>
      <c r="Z325" s="106">
        <f t="shared" si="221"/>
        <v>1</v>
      </c>
      <c r="AA325" s="106">
        <f t="shared" si="222"/>
        <v>6</v>
      </c>
      <c r="AB325" s="154">
        <f t="shared" si="223"/>
        <v>314</v>
      </c>
      <c r="AC325" s="155">
        <f t="shared" si="224"/>
        <v>314</v>
      </c>
      <c r="AE325" s="66" t="str">
        <f t="shared" si="225"/>
        <v>L</v>
      </c>
      <c r="AF325" s="66">
        <f t="shared" si="172"/>
        <v>3</v>
      </c>
      <c r="AG325" s="66">
        <f t="shared" si="226"/>
        <v>4</v>
      </c>
      <c r="AH325" s="66">
        <f t="shared" si="227"/>
        <v>2</v>
      </c>
      <c r="AI325" s="106">
        <f t="shared" si="228"/>
        <v>5</v>
      </c>
      <c r="AJ325" s="106">
        <f t="shared" si="229"/>
        <v>0</v>
      </c>
      <c r="AK325" s="154">
        <f t="shared" si="230"/>
        <v>442</v>
      </c>
      <c r="AL325" s="155">
        <f t="shared" si="231"/>
        <v>470</v>
      </c>
      <c r="AM325" s="155"/>
      <c r="AN325" s="66" t="str">
        <f t="shared" si="190"/>
        <v>L</v>
      </c>
      <c r="AO325" s="66">
        <f t="shared" si="173"/>
        <v>3</v>
      </c>
      <c r="AP325" s="66">
        <f t="shared" si="191"/>
        <v>7</v>
      </c>
      <c r="AQ325" s="66">
        <f t="shared" si="192"/>
        <v>5</v>
      </c>
      <c r="AR325" s="106">
        <f t="shared" si="232"/>
        <v>21</v>
      </c>
      <c r="AS325" s="106">
        <f t="shared" si="193"/>
        <v>0</v>
      </c>
      <c r="AT325" s="154">
        <f t="shared" si="194"/>
        <v>-478</v>
      </c>
      <c r="AV325" s="120"/>
      <c r="AW325" s="120"/>
    </row>
    <row r="326" spans="1:49" s="71" customFormat="1">
      <c r="A326" s="3">
        <f t="shared" si="174"/>
        <v>316</v>
      </c>
      <c r="B326" s="9">
        <f>Data!B326</f>
        <v>9</v>
      </c>
      <c r="D326" s="73">
        <f t="shared" si="168"/>
        <v>2</v>
      </c>
      <c r="F326" s="66" t="str">
        <f t="shared" si="206"/>
        <v>L</v>
      </c>
      <c r="G326" s="66">
        <f t="shared" si="169"/>
        <v>1</v>
      </c>
      <c r="H326" s="66">
        <f t="shared" si="207"/>
        <v>8</v>
      </c>
      <c r="I326" s="66">
        <f t="shared" si="203"/>
        <v>1</v>
      </c>
      <c r="J326" s="106">
        <f t="shared" si="208"/>
        <v>34</v>
      </c>
      <c r="K326" s="106">
        <f t="shared" si="209"/>
        <v>0</v>
      </c>
      <c r="L326" s="154">
        <f t="shared" si="210"/>
        <v>-236</v>
      </c>
      <c r="N326" s="66" t="str">
        <f t="shared" si="211"/>
        <v>W</v>
      </c>
      <c r="O326" s="66">
        <f t="shared" si="212"/>
        <v>2</v>
      </c>
      <c r="P326" s="66">
        <f t="shared" si="213"/>
        <v>8</v>
      </c>
      <c r="Q326" s="66">
        <f t="shared" si="179"/>
        <v>1</v>
      </c>
      <c r="R326" s="106">
        <f t="shared" si="214"/>
        <v>34</v>
      </c>
      <c r="S326" s="106">
        <f t="shared" si="215"/>
        <v>126</v>
      </c>
      <c r="T326" s="154">
        <f t="shared" si="216"/>
        <v>-590</v>
      </c>
      <c r="V326" s="66" t="str">
        <f t="shared" si="217"/>
        <v>L</v>
      </c>
      <c r="W326" s="66">
        <f t="shared" si="218"/>
        <v>4</v>
      </c>
      <c r="X326" s="66">
        <f t="shared" si="219"/>
        <v>1</v>
      </c>
      <c r="Y326" s="66">
        <f t="shared" si="220"/>
        <v>1</v>
      </c>
      <c r="Z326" s="106">
        <f t="shared" si="221"/>
        <v>1</v>
      </c>
      <c r="AA326" s="106">
        <f t="shared" si="222"/>
        <v>0</v>
      </c>
      <c r="AB326" s="154">
        <f t="shared" si="223"/>
        <v>313</v>
      </c>
      <c r="AC326" s="155">
        <f t="shared" si="224"/>
        <v>314</v>
      </c>
      <c r="AE326" s="66" t="str">
        <f t="shared" si="225"/>
        <v>L</v>
      </c>
      <c r="AF326" s="66">
        <f t="shared" si="172"/>
        <v>2</v>
      </c>
      <c r="AG326" s="66">
        <f t="shared" si="226"/>
        <v>4</v>
      </c>
      <c r="AH326" s="66">
        <f t="shared" si="227"/>
        <v>3</v>
      </c>
      <c r="AI326" s="106">
        <f t="shared" si="228"/>
        <v>5</v>
      </c>
      <c r="AJ326" s="106">
        <f t="shared" si="229"/>
        <v>0</v>
      </c>
      <c r="AK326" s="154">
        <f t="shared" si="230"/>
        <v>437</v>
      </c>
      <c r="AL326" s="155">
        <f t="shared" si="231"/>
        <v>470</v>
      </c>
      <c r="AM326" s="155"/>
      <c r="AN326" s="66" t="str">
        <f t="shared" si="190"/>
        <v>L</v>
      </c>
      <c r="AO326" s="66">
        <f t="shared" si="173"/>
        <v>2</v>
      </c>
      <c r="AP326" s="66">
        <f t="shared" si="191"/>
        <v>8</v>
      </c>
      <c r="AQ326" s="66">
        <f t="shared" si="192"/>
        <v>1</v>
      </c>
      <c r="AR326" s="106">
        <f t="shared" si="232"/>
        <v>34</v>
      </c>
      <c r="AS326" s="106">
        <f t="shared" si="193"/>
        <v>0</v>
      </c>
      <c r="AT326" s="154">
        <f t="shared" si="194"/>
        <v>-512</v>
      </c>
      <c r="AV326" s="120"/>
      <c r="AW326" s="120"/>
    </row>
    <row r="327" spans="1:49" s="71" customFormat="1">
      <c r="A327" s="3">
        <f t="shared" si="174"/>
        <v>317</v>
      </c>
      <c r="B327" s="9">
        <f>Data!B327</f>
        <v>7</v>
      </c>
      <c r="D327" s="73">
        <f t="shared" si="168"/>
        <v>2</v>
      </c>
      <c r="F327" s="66" t="str">
        <f t="shared" si="206"/>
        <v>L</v>
      </c>
      <c r="G327" s="66">
        <f t="shared" si="169"/>
        <v>1</v>
      </c>
      <c r="H327" s="66">
        <f t="shared" si="207"/>
        <v>8</v>
      </c>
      <c r="I327" s="66">
        <f t="shared" si="203"/>
        <v>2</v>
      </c>
      <c r="J327" s="106">
        <f t="shared" si="208"/>
        <v>34</v>
      </c>
      <c r="K327" s="106">
        <f t="shared" si="209"/>
        <v>0</v>
      </c>
      <c r="L327" s="154">
        <f t="shared" si="210"/>
        <v>-270</v>
      </c>
      <c r="N327" s="66" t="str">
        <f t="shared" si="211"/>
        <v>W</v>
      </c>
      <c r="O327" s="66">
        <f t="shared" si="212"/>
        <v>2</v>
      </c>
      <c r="P327" s="66">
        <f t="shared" si="213"/>
        <v>8</v>
      </c>
      <c r="Q327" s="66">
        <f t="shared" si="179"/>
        <v>2</v>
      </c>
      <c r="R327" s="106">
        <f t="shared" si="214"/>
        <v>34</v>
      </c>
      <c r="S327" s="106">
        <f t="shared" si="215"/>
        <v>204</v>
      </c>
      <c r="T327" s="154">
        <f t="shared" si="216"/>
        <v>-420</v>
      </c>
      <c r="V327" s="66" t="str">
        <f t="shared" si="217"/>
        <v>L</v>
      </c>
      <c r="W327" s="66">
        <f t="shared" si="218"/>
        <v>4</v>
      </c>
      <c r="X327" s="66">
        <f t="shared" si="219"/>
        <v>1</v>
      </c>
      <c r="Y327" s="66">
        <f t="shared" si="220"/>
        <v>2</v>
      </c>
      <c r="Z327" s="106">
        <f t="shared" si="221"/>
        <v>1</v>
      </c>
      <c r="AA327" s="106">
        <f t="shared" si="222"/>
        <v>0</v>
      </c>
      <c r="AB327" s="154">
        <f t="shared" si="223"/>
        <v>312</v>
      </c>
      <c r="AC327" s="155">
        <f t="shared" si="224"/>
        <v>314</v>
      </c>
      <c r="AE327" s="66" t="str">
        <f t="shared" si="225"/>
        <v>W</v>
      </c>
      <c r="AF327" s="66">
        <f t="shared" si="172"/>
        <v>2</v>
      </c>
      <c r="AG327" s="66">
        <f t="shared" si="226"/>
        <v>4</v>
      </c>
      <c r="AH327" s="66">
        <f t="shared" si="227"/>
        <v>4</v>
      </c>
      <c r="AI327" s="106">
        <f t="shared" si="228"/>
        <v>5</v>
      </c>
      <c r="AJ327" s="106">
        <f t="shared" si="229"/>
        <v>30</v>
      </c>
      <c r="AK327" s="154">
        <f t="shared" si="230"/>
        <v>462</v>
      </c>
      <c r="AL327" s="155">
        <f t="shared" si="231"/>
        <v>470</v>
      </c>
      <c r="AM327" s="155"/>
      <c r="AN327" s="66" t="str">
        <f t="shared" si="190"/>
        <v>W</v>
      </c>
      <c r="AO327" s="66">
        <f t="shared" si="173"/>
        <v>2</v>
      </c>
      <c r="AP327" s="66">
        <f t="shared" si="191"/>
        <v>8</v>
      </c>
      <c r="AQ327" s="66">
        <f t="shared" si="192"/>
        <v>2</v>
      </c>
      <c r="AR327" s="106">
        <f t="shared" si="232"/>
        <v>34</v>
      </c>
      <c r="AS327" s="106">
        <f t="shared" si="193"/>
        <v>204</v>
      </c>
      <c r="AT327" s="154">
        <f t="shared" si="194"/>
        <v>-342</v>
      </c>
      <c r="AV327" s="120"/>
      <c r="AW327" s="120"/>
    </row>
    <row r="328" spans="1:49" s="71" customFormat="1">
      <c r="A328" s="3">
        <f t="shared" si="174"/>
        <v>318</v>
      </c>
      <c r="B328" s="9">
        <f>Data!B328</f>
        <v>22</v>
      </c>
      <c r="D328" s="73">
        <f t="shared" si="168"/>
        <v>4</v>
      </c>
      <c r="F328" s="66" t="str">
        <f t="shared" si="206"/>
        <v>L</v>
      </c>
      <c r="G328" s="66">
        <f t="shared" si="169"/>
        <v>1</v>
      </c>
      <c r="H328" s="66">
        <f t="shared" si="207"/>
        <v>8</v>
      </c>
      <c r="I328" s="66">
        <f t="shared" si="203"/>
        <v>3</v>
      </c>
      <c r="J328" s="106">
        <f t="shared" si="208"/>
        <v>34</v>
      </c>
      <c r="K328" s="106">
        <f t="shared" si="209"/>
        <v>0</v>
      </c>
      <c r="L328" s="154">
        <f t="shared" si="210"/>
        <v>-304</v>
      </c>
      <c r="N328" s="66" t="str">
        <f t="shared" si="211"/>
        <v>L</v>
      </c>
      <c r="O328" s="66">
        <f t="shared" si="212"/>
        <v>2</v>
      </c>
      <c r="P328" s="66">
        <f t="shared" si="213"/>
        <v>8</v>
      </c>
      <c r="Q328" s="66">
        <f t="shared" si="179"/>
        <v>3</v>
      </c>
      <c r="R328" s="106">
        <f t="shared" si="214"/>
        <v>34</v>
      </c>
      <c r="S328" s="106">
        <f t="shared" si="215"/>
        <v>0</v>
      </c>
      <c r="T328" s="154">
        <f t="shared" si="216"/>
        <v>-454</v>
      </c>
      <c r="V328" s="66" t="str">
        <f t="shared" si="217"/>
        <v>W</v>
      </c>
      <c r="W328" s="66">
        <f t="shared" si="218"/>
        <v>4</v>
      </c>
      <c r="X328" s="66">
        <f t="shared" si="219"/>
        <v>1</v>
      </c>
      <c r="Y328" s="66">
        <f t="shared" si="220"/>
        <v>3</v>
      </c>
      <c r="Z328" s="106">
        <f t="shared" si="221"/>
        <v>1</v>
      </c>
      <c r="AA328" s="106">
        <f t="shared" si="222"/>
        <v>6</v>
      </c>
      <c r="AB328" s="154">
        <f t="shared" si="223"/>
        <v>317</v>
      </c>
      <c r="AC328" s="155">
        <f t="shared" si="224"/>
        <v>317</v>
      </c>
      <c r="AE328" s="66" t="str">
        <f t="shared" si="225"/>
        <v>L</v>
      </c>
      <c r="AF328" s="66">
        <f t="shared" si="172"/>
        <v>4</v>
      </c>
      <c r="AG328" s="66">
        <f t="shared" si="226"/>
        <v>4</v>
      </c>
      <c r="AH328" s="66">
        <f t="shared" si="227"/>
        <v>5</v>
      </c>
      <c r="AI328" s="106">
        <f t="shared" si="228"/>
        <v>5</v>
      </c>
      <c r="AJ328" s="106">
        <f t="shared" si="229"/>
        <v>0</v>
      </c>
      <c r="AK328" s="154">
        <f t="shared" si="230"/>
        <v>457</v>
      </c>
      <c r="AL328" s="155">
        <f t="shared" si="231"/>
        <v>470</v>
      </c>
      <c r="AM328" s="155"/>
      <c r="AN328" s="66" t="str">
        <f t="shared" si="190"/>
        <v>L</v>
      </c>
      <c r="AO328" s="66">
        <f t="shared" si="173"/>
        <v>4</v>
      </c>
      <c r="AP328" s="66">
        <f t="shared" si="191"/>
        <v>8</v>
      </c>
      <c r="AQ328" s="66">
        <f t="shared" si="192"/>
        <v>3</v>
      </c>
      <c r="AR328" s="106">
        <f t="shared" si="232"/>
        <v>34</v>
      </c>
      <c r="AS328" s="106">
        <f t="shared" si="193"/>
        <v>0</v>
      </c>
      <c r="AT328" s="154">
        <f t="shared" si="194"/>
        <v>-376</v>
      </c>
      <c r="AV328" s="120"/>
      <c r="AW328" s="120"/>
    </row>
    <row r="329" spans="1:49" s="71" customFormat="1">
      <c r="A329" s="3">
        <f t="shared" si="174"/>
        <v>319</v>
      </c>
      <c r="B329" s="9">
        <f>Data!B329</f>
        <v>33</v>
      </c>
      <c r="D329" s="73">
        <f t="shared" si="168"/>
        <v>6</v>
      </c>
      <c r="F329" s="66" t="str">
        <f t="shared" si="206"/>
        <v>L</v>
      </c>
      <c r="G329" s="66">
        <f t="shared" si="169"/>
        <v>1</v>
      </c>
      <c r="H329" s="66">
        <f t="shared" si="207"/>
        <v>8</v>
      </c>
      <c r="I329" s="66">
        <f t="shared" si="203"/>
        <v>4</v>
      </c>
      <c r="J329" s="106">
        <f t="shared" si="208"/>
        <v>34</v>
      </c>
      <c r="K329" s="106">
        <f t="shared" si="209"/>
        <v>0</v>
      </c>
      <c r="L329" s="154">
        <f t="shared" si="210"/>
        <v>-338</v>
      </c>
      <c r="N329" s="66" t="str">
        <f t="shared" si="211"/>
        <v>L</v>
      </c>
      <c r="O329" s="66">
        <f t="shared" si="212"/>
        <v>2</v>
      </c>
      <c r="P329" s="66">
        <f t="shared" si="213"/>
        <v>8</v>
      </c>
      <c r="Q329" s="66">
        <f t="shared" si="179"/>
        <v>4</v>
      </c>
      <c r="R329" s="106">
        <f t="shared" si="214"/>
        <v>34</v>
      </c>
      <c r="S329" s="106">
        <f t="shared" si="215"/>
        <v>0</v>
      </c>
      <c r="T329" s="154">
        <f t="shared" si="216"/>
        <v>-488</v>
      </c>
      <c r="V329" s="66" t="str">
        <f t="shared" si="217"/>
        <v>L</v>
      </c>
      <c r="W329" s="66">
        <f t="shared" si="218"/>
        <v>5</v>
      </c>
      <c r="X329" s="66">
        <f t="shared" si="219"/>
        <v>1</v>
      </c>
      <c r="Y329" s="66">
        <f t="shared" si="220"/>
        <v>1</v>
      </c>
      <c r="Z329" s="106">
        <f t="shared" si="221"/>
        <v>1</v>
      </c>
      <c r="AA329" s="106">
        <f t="shared" si="222"/>
        <v>0</v>
      </c>
      <c r="AB329" s="154">
        <f t="shared" si="223"/>
        <v>316</v>
      </c>
      <c r="AC329" s="155">
        <f t="shared" si="224"/>
        <v>317</v>
      </c>
      <c r="AE329" s="66" t="str">
        <f t="shared" si="225"/>
        <v>L</v>
      </c>
      <c r="AF329" s="66">
        <f t="shared" si="172"/>
        <v>6</v>
      </c>
      <c r="AG329" s="66">
        <f t="shared" si="226"/>
        <v>5</v>
      </c>
      <c r="AH329" s="66">
        <f t="shared" si="227"/>
        <v>1</v>
      </c>
      <c r="AI329" s="106">
        <f t="shared" si="228"/>
        <v>8</v>
      </c>
      <c r="AJ329" s="106">
        <f t="shared" si="229"/>
        <v>0</v>
      </c>
      <c r="AK329" s="154">
        <f t="shared" si="230"/>
        <v>449</v>
      </c>
      <c r="AL329" s="155">
        <f t="shared" si="231"/>
        <v>470</v>
      </c>
      <c r="AM329" s="155"/>
      <c r="AN329" s="66" t="str">
        <f t="shared" si="190"/>
        <v>L</v>
      </c>
      <c r="AO329" s="66">
        <f t="shared" si="173"/>
        <v>6</v>
      </c>
      <c r="AP329" s="66">
        <f t="shared" si="191"/>
        <v>8</v>
      </c>
      <c r="AQ329" s="66">
        <f t="shared" si="192"/>
        <v>4</v>
      </c>
      <c r="AR329" s="106">
        <f t="shared" si="232"/>
        <v>34</v>
      </c>
      <c r="AS329" s="106">
        <f t="shared" si="193"/>
        <v>0</v>
      </c>
      <c r="AT329" s="154">
        <f t="shared" si="194"/>
        <v>-410</v>
      </c>
      <c r="AV329" s="120"/>
      <c r="AW329" s="120"/>
    </row>
    <row r="330" spans="1:49" s="71" customFormat="1">
      <c r="A330" s="3">
        <f t="shared" si="174"/>
        <v>320</v>
      </c>
      <c r="B330" s="9">
        <f>Data!B330</f>
        <v>19</v>
      </c>
      <c r="D330" s="73">
        <f t="shared" si="168"/>
        <v>4</v>
      </c>
      <c r="F330" s="66" t="str">
        <f t="shared" si="206"/>
        <v>L</v>
      </c>
      <c r="G330" s="66">
        <f t="shared" si="169"/>
        <v>1</v>
      </c>
      <c r="H330" s="66">
        <f t="shared" si="207"/>
        <v>8</v>
      </c>
      <c r="I330" s="66">
        <f t="shared" si="203"/>
        <v>5</v>
      </c>
      <c r="J330" s="106">
        <f t="shared" si="208"/>
        <v>34</v>
      </c>
      <c r="K330" s="106">
        <f t="shared" si="209"/>
        <v>0</v>
      </c>
      <c r="L330" s="154">
        <f t="shared" si="210"/>
        <v>-372</v>
      </c>
      <c r="N330" s="66" t="str">
        <f t="shared" si="211"/>
        <v>L</v>
      </c>
      <c r="O330" s="66">
        <f t="shared" si="212"/>
        <v>2</v>
      </c>
      <c r="P330" s="66">
        <f t="shared" si="213"/>
        <v>8</v>
      </c>
      <c r="Q330" s="66">
        <f t="shared" si="179"/>
        <v>5</v>
      </c>
      <c r="R330" s="106">
        <f t="shared" si="214"/>
        <v>34</v>
      </c>
      <c r="S330" s="106">
        <f t="shared" si="215"/>
        <v>0</v>
      </c>
      <c r="T330" s="154">
        <f t="shared" si="216"/>
        <v>-522</v>
      </c>
      <c r="V330" s="66" t="str">
        <f t="shared" si="217"/>
        <v>L</v>
      </c>
      <c r="W330" s="66">
        <f t="shared" si="218"/>
        <v>5</v>
      </c>
      <c r="X330" s="66">
        <f t="shared" si="219"/>
        <v>1</v>
      </c>
      <c r="Y330" s="66">
        <f t="shared" si="220"/>
        <v>2</v>
      </c>
      <c r="Z330" s="106">
        <f t="shared" si="221"/>
        <v>1</v>
      </c>
      <c r="AA330" s="106">
        <f t="shared" si="222"/>
        <v>0</v>
      </c>
      <c r="AB330" s="154">
        <f t="shared" si="223"/>
        <v>315</v>
      </c>
      <c r="AC330" s="155">
        <f t="shared" si="224"/>
        <v>317</v>
      </c>
      <c r="AE330" s="66" t="str">
        <f t="shared" si="225"/>
        <v>L</v>
      </c>
      <c r="AF330" s="66">
        <f t="shared" si="172"/>
        <v>4</v>
      </c>
      <c r="AG330" s="66">
        <f t="shared" si="226"/>
        <v>5</v>
      </c>
      <c r="AH330" s="66">
        <f t="shared" si="227"/>
        <v>2</v>
      </c>
      <c r="AI330" s="106">
        <f t="shared" si="228"/>
        <v>8</v>
      </c>
      <c r="AJ330" s="106">
        <f t="shared" si="229"/>
        <v>0</v>
      </c>
      <c r="AK330" s="154">
        <f t="shared" si="230"/>
        <v>441</v>
      </c>
      <c r="AL330" s="155">
        <f t="shared" si="231"/>
        <v>470</v>
      </c>
      <c r="AM330" s="155"/>
      <c r="AN330" s="66" t="str">
        <f t="shared" si="190"/>
        <v>L</v>
      </c>
      <c r="AO330" s="66">
        <f t="shared" si="173"/>
        <v>4</v>
      </c>
      <c r="AP330" s="66">
        <f t="shared" si="191"/>
        <v>8</v>
      </c>
      <c r="AQ330" s="66">
        <f t="shared" si="192"/>
        <v>5</v>
      </c>
      <c r="AR330" s="106">
        <f t="shared" si="232"/>
        <v>34</v>
      </c>
      <c r="AS330" s="106">
        <f t="shared" si="193"/>
        <v>0</v>
      </c>
      <c r="AT330" s="154">
        <f t="shared" si="194"/>
        <v>-444</v>
      </c>
      <c r="AV330" s="120"/>
      <c r="AW330" s="120"/>
    </row>
    <row r="331" spans="1:49" s="71" customFormat="1">
      <c r="A331" s="3">
        <f t="shared" si="174"/>
        <v>321</v>
      </c>
      <c r="B331" s="9">
        <f>Data!B331</f>
        <v>23</v>
      </c>
      <c r="D331" s="73">
        <f t="shared" si="168"/>
        <v>4</v>
      </c>
      <c r="F331" s="66" t="str">
        <f t="shared" si="206"/>
        <v>L</v>
      </c>
      <c r="G331" s="66">
        <f t="shared" si="169"/>
        <v>1</v>
      </c>
      <c r="H331" s="66">
        <f t="shared" si="207"/>
        <v>1</v>
      </c>
      <c r="I331" s="66">
        <f t="shared" si="203"/>
        <v>1</v>
      </c>
      <c r="J331" s="106">
        <f t="shared" si="208"/>
        <v>1</v>
      </c>
      <c r="K331" s="106">
        <f t="shared" si="209"/>
        <v>0</v>
      </c>
      <c r="L331" s="154">
        <f t="shared" si="210"/>
        <v>-373</v>
      </c>
      <c r="N331" s="66" t="str">
        <f t="shared" si="211"/>
        <v>L</v>
      </c>
      <c r="O331" s="66">
        <f t="shared" si="212"/>
        <v>3</v>
      </c>
      <c r="P331" s="66">
        <f t="shared" si="213"/>
        <v>1</v>
      </c>
      <c r="Q331" s="66">
        <f t="shared" si="179"/>
        <v>1</v>
      </c>
      <c r="R331" s="106">
        <f t="shared" si="214"/>
        <v>1</v>
      </c>
      <c r="S331" s="106">
        <f t="shared" si="215"/>
        <v>0</v>
      </c>
      <c r="T331" s="154">
        <f t="shared" si="216"/>
        <v>-523</v>
      </c>
      <c r="V331" s="66" t="str">
        <f t="shared" si="217"/>
        <v>L</v>
      </c>
      <c r="W331" s="66">
        <f t="shared" si="218"/>
        <v>5</v>
      </c>
      <c r="X331" s="66">
        <f t="shared" si="219"/>
        <v>1</v>
      </c>
      <c r="Y331" s="66">
        <f t="shared" si="220"/>
        <v>3</v>
      </c>
      <c r="Z331" s="106">
        <f t="shared" si="221"/>
        <v>1</v>
      </c>
      <c r="AA331" s="106">
        <f t="shared" si="222"/>
        <v>0</v>
      </c>
      <c r="AB331" s="154">
        <f t="shared" si="223"/>
        <v>314</v>
      </c>
      <c r="AC331" s="155">
        <f t="shared" si="224"/>
        <v>317</v>
      </c>
      <c r="AE331" s="66" t="str">
        <f t="shared" si="225"/>
        <v>W</v>
      </c>
      <c r="AF331" s="66">
        <f t="shared" si="172"/>
        <v>4</v>
      </c>
      <c r="AG331" s="66">
        <f t="shared" si="226"/>
        <v>5</v>
      </c>
      <c r="AH331" s="66">
        <f t="shared" si="227"/>
        <v>3</v>
      </c>
      <c r="AI331" s="106">
        <f t="shared" si="228"/>
        <v>8</v>
      </c>
      <c r="AJ331" s="106">
        <f t="shared" si="229"/>
        <v>48</v>
      </c>
      <c r="AK331" s="154">
        <f t="shared" si="230"/>
        <v>481</v>
      </c>
      <c r="AL331" s="155">
        <f t="shared" si="231"/>
        <v>481</v>
      </c>
      <c r="AM331" s="155"/>
      <c r="AN331" s="66" t="str">
        <f t="shared" si="190"/>
        <v>W</v>
      </c>
      <c r="AO331" s="66">
        <f t="shared" si="173"/>
        <v>4</v>
      </c>
      <c r="AP331" s="66">
        <f t="shared" si="191"/>
        <v>1</v>
      </c>
      <c r="AQ331" s="66">
        <f t="shared" si="192"/>
        <v>1</v>
      </c>
      <c r="AR331" s="106">
        <f t="shared" si="232"/>
        <v>1</v>
      </c>
      <c r="AS331" s="106">
        <f t="shared" si="193"/>
        <v>204</v>
      </c>
      <c r="AT331" s="154">
        <f t="shared" si="194"/>
        <v>-241</v>
      </c>
      <c r="AV331" s="120"/>
      <c r="AW331" s="120"/>
    </row>
    <row r="332" spans="1:49" s="71" customFormat="1">
      <c r="A332" s="3">
        <f t="shared" si="174"/>
        <v>322</v>
      </c>
      <c r="B332" s="9">
        <f>Data!B332</f>
        <v>12</v>
      </c>
      <c r="D332" s="73">
        <f t="shared" si="168"/>
        <v>2</v>
      </c>
      <c r="F332" s="66" t="str">
        <f t="shared" si="206"/>
        <v>L</v>
      </c>
      <c r="G332" s="66">
        <f t="shared" si="169"/>
        <v>1</v>
      </c>
      <c r="H332" s="66">
        <f t="shared" si="207"/>
        <v>1</v>
      </c>
      <c r="I332" s="66">
        <f t="shared" si="203"/>
        <v>2</v>
      </c>
      <c r="J332" s="106">
        <f t="shared" si="208"/>
        <v>1</v>
      </c>
      <c r="K332" s="106">
        <f t="shared" si="209"/>
        <v>0</v>
      </c>
      <c r="L332" s="154">
        <f t="shared" si="210"/>
        <v>-374</v>
      </c>
      <c r="N332" s="66" t="str">
        <f t="shared" si="211"/>
        <v>L</v>
      </c>
      <c r="O332" s="66">
        <f t="shared" si="212"/>
        <v>3</v>
      </c>
      <c r="P332" s="66">
        <f t="shared" si="213"/>
        <v>1</v>
      </c>
      <c r="Q332" s="66">
        <f t="shared" si="179"/>
        <v>2</v>
      </c>
      <c r="R332" s="106">
        <f t="shared" si="214"/>
        <v>1</v>
      </c>
      <c r="S332" s="106">
        <f t="shared" si="215"/>
        <v>0</v>
      </c>
      <c r="T332" s="154">
        <f t="shared" si="216"/>
        <v>-524</v>
      </c>
      <c r="V332" s="66" t="str">
        <f t="shared" si="217"/>
        <v>L</v>
      </c>
      <c r="W332" s="66">
        <f t="shared" si="218"/>
        <v>5</v>
      </c>
      <c r="X332" s="66">
        <f t="shared" si="219"/>
        <v>1</v>
      </c>
      <c r="Y332" s="66">
        <f t="shared" si="220"/>
        <v>4</v>
      </c>
      <c r="Z332" s="106">
        <f t="shared" si="221"/>
        <v>1</v>
      </c>
      <c r="AA332" s="106">
        <f t="shared" si="222"/>
        <v>0</v>
      </c>
      <c r="AB332" s="154">
        <f t="shared" si="223"/>
        <v>313</v>
      </c>
      <c r="AC332" s="155">
        <f t="shared" si="224"/>
        <v>317</v>
      </c>
      <c r="AE332" s="66" t="str">
        <f t="shared" si="225"/>
        <v>L</v>
      </c>
      <c r="AF332" s="66">
        <f t="shared" ref="AF332:AF395" si="233">IF($D332=0,AF331,$D332)</f>
        <v>2</v>
      </c>
      <c r="AG332" s="66">
        <f t="shared" si="226"/>
        <v>1</v>
      </c>
      <c r="AH332" s="66">
        <f t="shared" si="227"/>
        <v>1</v>
      </c>
      <c r="AI332" s="106">
        <f t="shared" si="228"/>
        <v>1</v>
      </c>
      <c r="AJ332" s="106">
        <f t="shared" si="229"/>
        <v>0</v>
      </c>
      <c r="AK332" s="154">
        <f t="shared" si="230"/>
        <v>480</v>
      </c>
      <c r="AL332" s="155">
        <f t="shared" si="231"/>
        <v>481</v>
      </c>
      <c r="AM332" s="155"/>
      <c r="AN332" s="66" t="str">
        <f t="shared" si="190"/>
        <v>L</v>
      </c>
      <c r="AO332" s="66">
        <f t="shared" ref="AO332:AO395" si="234">IF($D332=0,AO331,$D332)</f>
        <v>2</v>
      </c>
      <c r="AP332" s="66">
        <f t="shared" si="191"/>
        <v>1</v>
      </c>
      <c r="AQ332" s="66">
        <f t="shared" si="192"/>
        <v>2</v>
      </c>
      <c r="AR332" s="106">
        <f t="shared" si="232"/>
        <v>1</v>
      </c>
      <c r="AS332" s="106">
        <f t="shared" si="193"/>
        <v>0</v>
      </c>
      <c r="AT332" s="154">
        <f t="shared" si="194"/>
        <v>-242</v>
      </c>
      <c r="AV332" s="120"/>
      <c r="AW332" s="120"/>
    </row>
    <row r="333" spans="1:49" s="71" customFormat="1">
      <c r="A333" s="3">
        <f t="shared" ref="A333:A396" si="235">A332+1</f>
        <v>323</v>
      </c>
      <c r="B333" s="9">
        <f>Data!B333</f>
        <v>36</v>
      </c>
      <c r="D333" s="73">
        <f t="shared" si="168"/>
        <v>6</v>
      </c>
      <c r="F333" s="66" t="str">
        <f t="shared" si="206"/>
        <v>L</v>
      </c>
      <c r="G333" s="66">
        <f t="shared" si="169"/>
        <v>1</v>
      </c>
      <c r="H333" s="66">
        <f t="shared" si="207"/>
        <v>1</v>
      </c>
      <c r="I333" s="66">
        <f t="shared" si="203"/>
        <v>3</v>
      </c>
      <c r="J333" s="106">
        <f t="shared" si="208"/>
        <v>1</v>
      </c>
      <c r="K333" s="106">
        <f t="shared" si="209"/>
        <v>0</v>
      </c>
      <c r="L333" s="154">
        <f t="shared" si="210"/>
        <v>-375</v>
      </c>
      <c r="N333" s="66" t="str">
        <f t="shared" si="211"/>
        <v>L</v>
      </c>
      <c r="O333" s="66">
        <f t="shared" si="212"/>
        <v>3</v>
      </c>
      <c r="P333" s="66">
        <f t="shared" si="213"/>
        <v>1</v>
      </c>
      <c r="Q333" s="66">
        <f t="shared" ref="Q333:Q396" si="236">IF(Q332&lt;5,Q332+1,1)</f>
        <v>3</v>
      </c>
      <c r="R333" s="106">
        <f t="shared" si="214"/>
        <v>1</v>
      </c>
      <c r="S333" s="106">
        <f t="shared" si="215"/>
        <v>0</v>
      </c>
      <c r="T333" s="154">
        <f t="shared" si="216"/>
        <v>-525</v>
      </c>
      <c r="V333" s="66" t="str">
        <f t="shared" si="217"/>
        <v>L</v>
      </c>
      <c r="W333" s="66">
        <f t="shared" si="218"/>
        <v>5</v>
      </c>
      <c r="X333" s="66">
        <f t="shared" si="219"/>
        <v>1</v>
      </c>
      <c r="Y333" s="66">
        <f t="shared" si="220"/>
        <v>5</v>
      </c>
      <c r="Z333" s="106">
        <f t="shared" si="221"/>
        <v>1</v>
      </c>
      <c r="AA333" s="106">
        <f t="shared" si="222"/>
        <v>0</v>
      </c>
      <c r="AB333" s="154">
        <f t="shared" si="223"/>
        <v>312</v>
      </c>
      <c r="AC333" s="155">
        <f t="shared" si="224"/>
        <v>317</v>
      </c>
      <c r="AE333" s="66" t="str">
        <f t="shared" si="225"/>
        <v>L</v>
      </c>
      <c r="AF333" s="66">
        <f t="shared" si="233"/>
        <v>6</v>
      </c>
      <c r="AG333" s="66">
        <f t="shared" si="226"/>
        <v>1</v>
      </c>
      <c r="AH333" s="66">
        <f t="shared" si="227"/>
        <v>2</v>
      </c>
      <c r="AI333" s="106">
        <f t="shared" si="228"/>
        <v>1</v>
      </c>
      <c r="AJ333" s="106">
        <f t="shared" si="229"/>
        <v>0</v>
      </c>
      <c r="AK333" s="154">
        <f t="shared" si="230"/>
        <v>479</v>
      </c>
      <c r="AL333" s="155">
        <f t="shared" si="231"/>
        <v>481</v>
      </c>
      <c r="AM333" s="155"/>
      <c r="AN333" s="66" t="str">
        <f t="shared" ref="AN333:AN396" si="237">IF($D333=AO332,"W","L")</f>
        <v>L</v>
      </c>
      <c r="AO333" s="66">
        <f t="shared" si="234"/>
        <v>6</v>
      </c>
      <c r="AP333" s="66">
        <f t="shared" ref="AP333:AP396" si="238">IF(AND(AP332=$H$9,AQ332=5),1,IF(AND(AP332&lt;$H$9,AQ332=5),AP332+1,AP332))</f>
        <v>1</v>
      </c>
      <c r="AQ333" s="66">
        <f t="shared" ref="AQ333:AQ396" si="239">IF(AQ332&lt;5,AQ332+1,1)</f>
        <v>3</v>
      </c>
      <c r="AR333" s="106">
        <f t="shared" si="232"/>
        <v>1</v>
      </c>
      <c r="AS333" s="106">
        <f t="shared" ref="AS333:AS396" si="240">IF(AN333="W",AR332*6,0)</f>
        <v>0</v>
      </c>
      <c r="AT333" s="154">
        <f t="shared" ref="AT333:AT396" si="241">AT332-AR333+AS333</f>
        <v>-243</v>
      </c>
      <c r="AV333" s="120"/>
      <c r="AW333" s="120"/>
    </row>
    <row r="334" spans="1:49" s="71" customFormat="1">
      <c r="A334" s="3">
        <f t="shared" si="235"/>
        <v>324</v>
      </c>
      <c r="B334" s="9">
        <f>Data!B334</f>
        <v>17</v>
      </c>
      <c r="D334" s="73">
        <f t="shared" si="168"/>
        <v>3</v>
      </c>
      <c r="F334" s="66" t="str">
        <f t="shared" si="206"/>
        <v>L</v>
      </c>
      <c r="G334" s="66">
        <f t="shared" si="169"/>
        <v>1</v>
      </c>
      <c r="H334" s="66">
        <f t="shared" si="207"/>
        <v>1</v>
      </c>
      <c r="I334" s="66">
        <f t="shared" si="203"/>
        <v>4</v>
      </c>
      <c r="J334" s="106">
        <f t="shared" si="208"/>
        <v>1</v>
      </c>
      <c r="K334" s="106">
        <f t="shared" si="209"/>
        <v>0</v>
      </c>
      <c r="L334" s="154">
        <f t="shared" si="210"/>
        <v>-376</v>
      </c>
      <c r="N334" s="66" t="str">
        <f t="shared" si="211"/>
        <v>W</v>
      </c>
      <c r="O334" s="66">
        <f t="shared" si="212"/>
        <v>3</v>
      </c>
      <c r="P334" s="66">
        <f t="shared" si="213"/>
        <v>1</v>
      </c>
      <c r="Q334" s="66">
        <f t="shared" si="236"/>
        <v>4</v>
      </c>
      <c r="R334" s="106">
        <f t="shared" si="214"/>
        <v>1</v>
      </c>
      <c r="S334" s="106">
        <f t="shared" si="215"/>
        <v>6</v>
      </c>
      <c r="T334" s="154">
        <f t="shared" si="216"/>
        <v>-520</v>
      </c>
      <c r="V334" s="66" t="str">
        <f t="shared" si="217"/>
        <v>L</v>
      </c>
      <c r="W334" s="66">
        <f t="shared" si="218"/>
        <v>5</v>
      </c>
      <c r="X334" s="66">
        <f t="shared" si="219"/>
        <v>2</v>
      </c>
      <c r="Y334" s="66">
        <f t="shared" si="220"/>
        <v>1</v>
      </c>
      <c r="Z334" s="106">
        <f t="shared" si="221"/>
        <v>2</v>
      </c>
      <c r="AA334" s="106">
        <f t="shared" si="222"/>
        <v>0</v>
      </c>
      <c r="AB334" s="154">
        <f t="shared" si="223"/>
        <v>310</v>
      </c>
      <c r="AC334" s="155">
        <f t="shared" si="224"/>
        <v>317</v>
      </c>
      <c r="AE334" s="66" t="str">
        <f t="shared" si="225"/>
        <v>L</v>
      </c>
      <c r="AF334" s="66">
        <f t="shared" si="233"/>
        <v>3</v>
      </c>
      <c r="AG334" s="66">
        <f t="shared" si="226"/>
        <v>1</v>
      </c>
      <c r="AH334" s="66">
        <f t="shared" si="227"/>
        <v>3</v>
      </c>
      <c r="AI334" s="106">
        <f t="shared" si="228"/>
        <v>1</v>
      </c>
      <c r="AJ334" s="106">
        <f t="shared" si="229"/>
        <v>0</v>
      </c>
      <c r="AK334" s="154">
        <f t="shared" si="230"/>
        <v>478</v>
      </c>
      <c r="AL334" s="155">
        <f t="shared" si="231"/>
        <v>481</v>
      </c>
      <c r="AM334" s="155"/>
      <c r="AN334" s="66" t="str">
        <f t="shared" si="237"/>
        <v>L</v>
      </c>
      <c r="AO334" s="66">
        <f t="shared" si="234"/>
        <v>3</v>
      </c>
      <c r="AP334" s="66">
        <f t="shared" si="238"/>
        <v>1</v>
      </c>
      <c r="AQ334" s="66">
        <f t="shared" si="239"/>
        <v>4</v>
      </c>
      <c r="AR334" s="106">
        <f t="shared" si="232"/>
        <v>1</v>
      </c>
      <c r="AS334" s="106">
        <f t="shared" si="240"/>
        <v>0</v>
      </c>
      <c r="AT334" s="154">
        <f t="shared" si="241"/>
        <v>-244</v>
      </c>
      <c r="AV334" s="120"/>
      <c r="AW334" s="120"/>
    </row>
    <row r="335" spans="1:49" s="71" customFormat="1">
      <c r="A335" s="3">
        <f t="shared" si="235"/>
        <v>325</v>
      </c>
      <c r="B335" s="9">
        <f>Data!B335</f>
        <v>4</v>
      </c>
      <c r="D335" s="73">
        <f t="shared" si="168"/>
        <v>1</v>
      </c>
      <c r="F335" s="66" t="str">
        <f t="shared" si="206"/>
        <v>W</v>
      </c>
      <c r="G335" s="66">
        <f t="shared" si="169"/>
        <v>1</v>
      </c>
      <c r="H335" s="66">
        <f t="shared" si="207"/>
        <v>1</v>
      </c>
      <c r="I335" s="66">
        <f t="shared" si="203"/>
        <v>5</v>
      </c>
      <c r="J335" s="106">
        <f t="shared" si="208"/>
        <v>1</v>
      </c>
      <c r="K335" s="106">
        <f t="shared" si="209"/>
        <v>6</v>
      </c>
      <c r="L335" s="154">
        <f t="shared" si="210"/>
        <v>-371</v>
      </c>
      <c r="N335" s="66" t="str">
        <f t="shared" si="211"/>
        <v>L</v>
      </c>
      <c r="O335" s="66">
        <f t="shared" si="212"/>
        <v>3</v>
      </c>
      <c r="P335" s="66">
        <f t="shared" si="213"/>
        <v>1</v>
      </c>
      <c r="Q335" s="66">
        <f t="shared" si="236"/>
        <v>5</v>
      </c>
      <c r="R335" s="106">
        <f t="shared" si="214"/>
        <v>1</v>
      </c>
      <c r="S335" s="106">
        <f t="shared" si="215"/>
        <v>0</v>
      </c>
      <c r="T335" s="154">
        <f t="shared" si="216"/>
        <v>-521</v>
      </c>
      <c r="V335" s="66" t="str">
        <f t="shared" si="217"/>
        <v>L</v>
      </c>
      <c r="W335" s="66">
        <f t="shared" si="218"/>
        <v>5</v>
      </c>
      <c r="X335" s="66">
        <f t="shared" si="219"/>
        <v>2</v>
      </c>
      <c r="Y335" s="66">
        <f t="shared" si="220"/>
        <v>2</v>
      </c>
      <c r="Z335" s="106">
        <f t="shared" si="221"/>
        <v>2</v>
      </c>
      <c r="AA335" s="106">
        <f t="shared" si="222"/>
        <v>0</v>
      </c>
      <c r="AB335" s="154">
        <f t="shared" si="223"/>
        <v>308</v>
      </c>
      <c r="AC335" s="155">
        <f t="shared" si="224"/>
        <v>317</v>
      </c>
      <c r="AE335" s="66" t="str">
        <f t="shared" si="225"/>
        <v>L</v>
      </c>
      <c r="AF335" s="66">
        <f t="shared" si="233"/>
        <v>1</v>
      </c>
      <c r="AG335" s="66">
        <f t="shared" si="226"/>
        <v>1</v>
      </c>
      <c r="AH335" s="66">
        <f t="shared" si="227"/>
        <v>4</v>
      </c>
      <c r="AI335" s="106">
        <f t="shared" si="228"/>
        <v>1</v>
      </c>
      <c r="AJ335" s="106">
        <f t="shared" si="229"/>
        <v>0</v>
      </c>
      <c r="AK335" s="154">
        <f t="shared" si="230"/>
        <v>477</v>
      </c>
      <c r="AL335" s="155">
        <f t="shared" si="231"/>
        <v>481</v>
      </c>
      <c r="AM335" s="155"/>
      <c r="AN335" s="66" t="str">
        <f t="shared" si="237"/>
        <v>L</v>
      </c>
      <c r="AO335" s="66">
        <f t="shared" si="234"/>
        <v>1</v>
      </c>
      <c r="AP335" s="66">
        <f t="shared" si="238"/>
        <v>1</v>
      </c>
      <c r="AQ335" s="66">
        <f t="shared" si="239"/>
        <v>5</v>
      </c>
      <c r="AR335" s="106">
        <f t="shared" si="232"/>
        <v>1</v>
      </c>
      <c r="AS335" s="106">
        <f t="shared" si="240"/>
        <v>0</v>
      </c>
      <c r="AT335" s="154">
        <f t="shared" si="241"/>
        <v>-245</v>
      </c>
      <c r="AV335" s="120"/>
      <c r="AW335" s="120"/>
    </row>
    <row r="336" spans="1:49" s="71" customFormat="1">
      <c r="A336" s="3">
        <f t="shared" si="235"/>
        <v>326</v>
      </c>
      <c r="B336" s="9">
        <f>Data!B336</f>
        <v>34</v>
      </c>
      <c r="D336" s="73">
        <f t="shared" si="168"/>
        <v>6</v>
      </c>
      <c r="F336" s="66" t="str">
        <f t="shared" si="206"/>
        <v>L</v>
      </c>
      <c r="G336" s="66">
        <f t="shared" si="169"/>
        <v>1</v>
      </c>
      <c r="H336" s="66">
        <f t="shared" si="207"/>
        <v>2</v>
      </c>
      <c r="I336" s="66">
        <f t="shared" si="203"/>
        <v>1</v>
      </c>
      <c r="J336" s="106">
        <f t="shared" si="208"/>
        <v>2</v>
      </c>
      <c r="K336" s="106">
        <f t="shared" si="209"/>
        <v>0</v>
      </c>
      <c r="L336" s="154">
        <f t="shared" si="210"/>
        <v>-373</v>
      </c>
      <c r="N336" s="66" t="str">
        <f t="shared" si="211"/>
        <v>L</v>
      </c>
      <c r="O336" s="66">
        <f t="shared" si="212"/>
        <v>3</v>
      </c>
      <c r="P336" s="66">
        <f t="shared" si="213"/>
        <v>2</v>
      </c>
      <c r="Q336" s="66">
        <f t="shared" si="236"/>
        <v>1</v>
      </c>
      <c r="R336" s="106">
        <f t="shared" si="214"/>
        <v>2</v>
      </c>
      <c r="S336" s="106">
        <f t="shared" si="215"/>
        <v>0</v>
      </c>
      <c r="T336" s="154">
        <f t="shared" si="216"/>
        <v>-523</v>
      </c>
      <c r="V336" s="66" t="str">
        <f t="shared" si="217"/>
        <v>L</v>
      </c>
      <c r="W336" s="66">
        <f t="shared" si="218"/>
        <v>5</v>
      </c>
      <c r="X336" s="66">
        <f t="shared" si="219"/>
        <v>2</v>
      </c>
      <c r="Y336" s="66">
        <f t="shared" si="220"/>
        <v>3</v>
      </c>
      <c r="Z336" s="106">
        <f t="shared" si="221"/>
        <v>2</v>
      </c>
      <c r="AA336" s="106">
        <f t="shared" si="222"/>
        <v>0</v>
      </c>
      <c r="AB336" s="154">
        <f t="shared" si="223"/>
        <v>306</v>
      </c>
      <c r="AC336" s="155">
        <f t="shared" si="224"/>
        <v>317</v>
      </c>
      <c r="AE336" s="66" t="str">
        <f t="shared" si="225"/>
        <v>L</v>
      </c>
      <c r="AF336" s="66">
        <f t="shared" si="233"/>
        <v>6</v>
      </c>
      <c r="AG336" s="66">
        <f t="shared" si="226"/>
        <v>1</v>
      </c>
      <c r="AH336" s="66">
        <f t="shared" si="227"/>
        <v>5</v>
      </c>
      <c r="AI336" s="106">
        <f t="shared" si="228"/>
        <v>1</v>
      </c>
      <c r="AJ336" s="106">
        <f t="shared" si="229"/>
        <v>0</v>
      </c>
      <c r="AK336" s="154">
        <f t="shared" si="230"/>
        <v>476</v>
      </c>
      <c r="AL336" s="155">
        <f t="shared" si="231"/>
        <v>481</v>
      </c>
      <c r="AM336" s="155"/>
      <c r="AN336" s="66" t="str">
        <f t="shared" si="237"/>
        <v>L</v>
      </c>
      <c r="AO336" s="66">
        <f t="shared" si="234"/>
        <v>6</v>
      </c>
      <c r="AP336" s="66">
        <f t="shared" si="238"/>
        <v>2</v>
      </c>
      <c r="AQ336" s="66">
        <f t="shared" si="239"/>
        <v>1</v>
      </c>
      <c r="AR336" s="106">
        <f t="shared" si="232"/>
        <v>2</v>
      </c>
      <c r="AS336" s="106">
        <f t="shared" si="240"/>
        <v>0</v>
      </c>
      <c r="AT336" s="154">
        <f t="shared" si="241"/>
        <v>-247</v>
      </c>
      <c r="AV336" s="120"/>
      <c r="AW336" s="120"/>
    </row>
    <row r="337" spans="1:49" s="71" customFormat="1">
      <c r="A337" s="3">
        <f t="shared" si="235"/>
        <v>327</v>
      </c>
      <c r="B337" s="9">
        <f>Data!B337</f>
        <v>9</v>
      </c>
      <c r="D337" s="73">
        <f t="shared" si="168"/>
        <v>2</v>
      </c>
      <c r="F337" s="66" t="str">
        <f t="shared" si="206"/>
        <v>L</v>
      </c>
      <c r="G337" s="66">
        <f t="shared" si="169"/>
        <v>1</v>
      </c>
      <c r="H337" s="66">
        <f t="shared" si="207"/>
        <v>2</v>
      </c>
      <c r="I337" s="66">
        <f t="shared" si="203"/>
        <v>2</v>
      </c>
      <c r="J337" s="106">
        <f t="shared" si="208"/>
        <v>2</v>
      </c>
      <c r="K337" s="106">
        <f t="shared" si="209"/>
        <v>0</v>
      </c>
      <c r="L337" s="154">
        <f t="shared" si="210"/>
        <v>-375</v>
      </c>
      <c r="N337" s="66" t="str">
        <f t="shared" si="211"/>
        <v>L</v>
      </c>
      <c r="O337" s="66">
        <f t="shared" si="212"/>
        <v>3</v>
      </c>
      <c r="P337" s="66">
        <f t="shared" si="213"/>
        <v>2</v>
      </c>
      <c r="Q337" s="66">
        <f t="shared" si="236"/>
        <v>2</v>
      </c>
      <c r="R337" s="106">
        <f t="shared" si="214"/>
        <v>2</v>
      </c>
      <c r="S337" s="106">
        <f t="shared" si="215"/>
        <v>0</v>
      </c>
      <c r="T337" s="154">
        <f t="shared" si="216"/>
        <v>-525</v>
      </c>
      <c r="V337" s="66" t="str">
        <f t="shared" si="217"/>
        <v>L</v>
      </c>
      <c r="W337" s="66">
        <f t="shared" si="218"/>
        <v>5</v>
      </c>
      <c r="X337" s="66">
        <f t="shared" si="219"/>
        <v>2</v>
      </c>
      <c r="Y337" s="66">
        <f t="shared" si="220"/>
        <v>4</v>
      </c>
      <c r="Z337" s="106">
        <f t="shared" si="221"/>
        <v>2</v>
      </c>
      <c r="AA337" s="106">
        <f t="shared" si="222"/>
        <v>0</v>
      </c>
      <c r="AB337" s="154">
        <f t="shared" si="223"/>
        <v>304</v>
      </c>
      <c r="AC337" s="155">
        <f t="shared" si="224"/>
        <v>317</v>
      </c>
      <c r="AE337" s="66" t="str">
        <f t="shared" si="225"/>
        <v>L</v>
      </c>
      <c r="AF337" s="66">
        <f t="shared" si="233"/>
        <v>2</v>
      </c>
      <c r="AG337" s="66">
        <f t="shared" si="226"/>
        <v>2</v>
      </c>
      <c r="AH337" s="66">
        <f t="shared" si="227"/>
        <v>1</v>
      </c>
      <c r="AI337" s="106">
        <f t="shared" si="228"/>
        <v>2</v>
      </c>
      <c r="AJ337" s="106">
        <f t="shared" si="229"/>
        <v>0</v>
      </c>
      <c r="AK337" s="154">
        <f t="shared" si="230"/>
        <v>474</v>
      </c>
      <c r="AL337" s="155">
        <f t="shared" si="231"/>
        <v>481</v>
      </c>
      <c r="AM337" s="155"/>
      <c r="AN337" s="66" t="str">
        <f t="shared" si="237"/>
        <v>L</v>
      </c>
      <c r="AO337" s="66">
        <f t="shared" si="234"/>
        <v>2</v>
      </c>
      <c r="AP337" s="66">
        <f t="shared" si="238"/>
        <v>2</v>
      </c>
      <c r="AQ337" s="66">
        <f t="shared" si="239"/>
        <v>2</v>
      </c>
      <c r="AR337" s="106">
        <f t="shared" si="232"/>
        <v>2</v>
      </c>
      <c r="AS337" s="106">
        <f t="shared" si="240"/>
        <v>0</v>
      </c>
      <c r="AT337" s="154">
        <f t="shared" si="241"/>
        <v>-249</v>
      </c>
      <c r="AV337" s="120"/>
      <c r="AW337" s="120"/>
    </row>
    <row r="338" spans="1:49" s="71" customFormat="1">
      <c r="A338" s="3">
        <f t="shared" si="235"/>
        <v>328</v>
      </c>
      <c r="B338" s="9">
        <f>Data!B338</f>
        <v>7</v>
      </c>
      <c r="D338" s="73">
        <f t="shared" si="168"/>
        <v>2</v>
      </c>
      <c r="F338" s="66" t="str">
        <f t="shared" si="206"/>
        <v>L</v>
      </c>
      <c r="G338" s="66">
        <f t="shared" si="169"/>
        <v>1</v>
      </c>
      <c r="H338" s="66">
        <f t="shared" si="207"/>
        <v>2</v>
      </c>
      <c r="I338" s="66">
        <f t="shared" si="203"/>
        <v>3</v>
      </c>
      <c r="J338" s="106">
        <f t="shared" si="208"/>
        <v>2</v>
      </c>
      <c r="K338" s="106">
        <f t="shared" si="209"/>
        <v>0</v>
      </c>
      <c r="L338" s="154">
        <f t="shared" si="210"/>
        <v>-377</v>
      </c>
      <c r="N338" s="66" t="str">
        <f t="shared" si="211"/>
        <v>L</v>
      </c>
      <c r="O338" s="66">
        <f t="shared" si="212"/>
        <v>3</v>
      </c>
      <c r="P338" s="66">
        <f t="shared" si="213"/>
        <v>2</v>
      </c>
      <c r="Q338" s="66">
        <f t="shared" si="236"/>
        <v>3</v>
      </c>
      <c r="R338" s="106">
        <f t="shared" si="214"/>
        <v>2</v>
      </c>
      <c r="S338" s="106">
        <f t="shared" si="215"/>
        <v>0</v>
      </c>
      <c r="T338" s="154">
        <f t="shared" si="216"/>
        <v>-527</v>
      </c>
      <c r="V338" s="66" t="str">
        <f t="shared" si="217"/>
        <v>L</v>
      </c>
      <c r="W338" s="66">
        <f t="shared" si="218"/>
        <v>5</v>
      </c>
      <c r="X338" s="66">
        <f t="shared" si="219"/>
        <v>2</v>
      </c>
      <c r="Y338" s="66">
        <f t="shared" si="220"/>
        <v>5</v>
      </c>
      <c r="Z338" s="106">
        <f t="shared" si="221"/>
        <v>2</v>
      </c>
      <c r="AA338" s="106">
        <f t="shared" si="222"/>
        <v>0</v>
      </c>
      <c r="AB338" s="154">
        <f t="shared" si="223"/>
        <v>302</v>
      </c>
      <c r="AC338" s="155">
        <f t="shared" si="224"/>
        <v>317</v>
      </c>
      <c r="AE338" s="66" t="str">
        <f t="shared" si="225"/>
        <v>W</v>
      </c>
      <c r="AF338" s="66">
        <f t="shared" si="233"/>
        <v>2</v>
      </c>
      <c r="AG338" s="66">
        <f t="shared" si="226"/>
        <v>2</v>
      </c>
      <c r="AH338" s="66">
        <f t="shared" si="227"/>
        <v>2</v>
      </c>
      <c r="AI338" s="106">
        <f t="shared" si="228"/>
        <v>2</v>
      </c>
      <c r="AJ338" s="106">
        <f t="shared" si="229"/>
        <v>12</v>
      </c>
      <c r="AK338" s="154">
        <f t="shared" si="230"/>
        <v>484</v>
      </c>
      <c r="AL338" s="155">
        <f t="shared" si="231"/>
        <v>484</v>
      </c>
      <c r="AM338" s="155"/>
      <c r="AN338" s="66" t="str">
        <f t="shared" si="237"/>
        <v>W</v>
      </c>
      <c r="AO338" s="66">
        <f t="shared" si="234"/>
        <v>2</v>
      </c>
      <c r="AP338" s="66">
        <f t="shared" si="238"/>
        <v>2</v>
      </c>
      <c r="AQ338" s="66">
        <f t="shared" si="239"/>
        <v>3</v>
      </c>
      <c r="AR338" s="106">
        <f t="shared" si="232"/>
        <v>2</v>
      </c>
      <c r="AS338" s="106">
        <f t="shared" si="240"/>
        <v>12</v>
      </c>
      <c r="AT338" s="154">
        <f t="shared" si="241"/>
        <v>-239</v>
      </c>
      <c r="AV338" s="120"/>
      <c r="AW338" s="120"/>
    </row>
    <row r="339" spans="1:49" s="71" customFormat="1">
      <c r="A339" s="3">
        <f t="shared" si="235"/>
        <v>329</v>
      </c>
      <c r="B339" s="9">
        <f>Data!B339</f>
        <v>8</v>
      </c>
      <c r="D339" s="73">
        <f t="shared" si="168"/>
        <v>2</v>
      </c>
      <c r="F339" s="66" t="str">
        <f t="shared" si="206"/>
        <v>L</v>
      </c>
      <c r="G339" s="66">
        <f t="shared" si="169"/>
        <v>1</v>
      </c>
      <c r="H339" s="66">
        <f t="shared" si="207"/>
        <v>2</v>
      </c>
      <c r="I339" s="66">
        <f t="shared" si="203"/>
        <v>4</v>
      </c>
      <c r="J339" s="106">
        <f t="shared" si="208"/>
        <v>2</v>
      </c>
      <c r="K339" s="106">
        <f t="shared" si="209"/>
        <v>0</v>
      </c>
      <c r="L339" s="154">
        <f t="shared" si="210"/>
        <v>-379</v>
      </c>
      <c r="N339" s="66" t="str">
        <f t="shared" si="211"/>
        <v>L</v>
      </c>
      <c r="O339" s="66">
        <f t="shared" si="212"/>
        <v>3</v>
      </c>
      <c r="P339" s="66">
        <f t="shared" si="213"/>
        <v>2</v>
      </c>
      <c r="Q339" s="66">
        <f t="shared" si="236"/>
        <v>4</v>
      </c>
      <c r="R339" s="106">
        <f t="shared" si="214"/>
        <v>2</v>
      </c>
      <c r="S339" s="106">
        <f t="shared" si="215"/>
        <v>0</v>
      </c>
      <c r="T339" s="154">
        <f t="shared" si="216"/>
        <v>-529</v>
      </c>
      <c r="V339" s="66" t="str">
        <f t="shared" si="217"/>
        <v>L</v>
      </c>
      <c r="W339" s="66">
        <f t="shared" si="218"/>
        <v>5</v>
      </c>
      <c r="X339" s="66">
        <f t="shared" si="219"/>
        <v>3</v>
      </c>
      <c r="Y339" s="66">
        <f t="shared" si="220"/>
        <v>1</v>
      </c>
      <c r="Z339" s="106">
        <f t="shared" si="221"/>
        <v>3</v>
      </c>
      <c r="AA339" s="106">
        <f t="shared" si="222"/>
        <v>0</v>
      </c>
      <c r="AB339" s="154">
        <f t="shared" si="223"/>
        <v>299</v>
      </c>
      <c r="AC339" s="155">
        <f t="shared" si="224"/>
        <v>317</v>
      </c>
      <c r="AE339" s="66" t="str">
        <f t="shared" si="225"/>
        <v>W</v>
      </c>
      <c r="AF339" s="66">
        <f t="shared" si="233"/>
        <v>2</v>
      </c>
      <c r="AG339" s="66">
        <f t="shared" si="226"/>
        <v>1</v>
      </c>
      <c r="AH339" s="66">
        <f t="shared" si="227"/>
        <v>1</v>
      </c>
      <c r="AI339" s="106">
        <f t="shared" si="228"/>
        <v>1</v>
      </c>
      <c r="AJ339" s="106">
        <f t="shared" si="229"/>
        <v>12</v>
      </c>
      <c r="AK339" s="154">
        <f t="shared" si="230"/>
        <v>495</v>
      </c>
      <c r="AL339" s="155">
        <f t="shared" si="231"/>
        <v>495</v>
      </c>
      <c r="AM339" s="155"/>
      <c r="AN339" s="66" t="str">
        <f t="shared" si="237"/>
        <v>W</v>
      </c>
      <c r="AO339" s="66">
        <f t="shared" si="234"/>
        <v>2</v>
      </c>
      <c r="AP339" s="66">
        <f t="shared" si="238"/>
        <v>2</v>
      </c>
      <c r="AQ339" s="66">
        <f t="shared" si="239"/>
        <v>4</v>
      </c>
      <c r="AR339" s="106">
        <f t="shared" si="232"/>
        <v>2</v>
      </c>
      <c r="AS339" s="106">
        <f t="shared" si="240"/>
        <v>12</v>
      </c>
      <c r="AT339" s="154">
        <f t="shared" si="241"/>
        <v>-229</v>
      </c>
      <c r="AV339" s="120"/>
      <c r="AW339" s="120"/>
    </row>
    <row r="340" spans="1:49" s="71" customFormat="1">
      <c r="A340" s="3">
        <f t="shared" si="235"/>
        <v>330</v>
      </c>
      <c r="B340" s="9">
        <f>Data!B340</f>
        <v>33</v>
      </c>
      <c r="D340" s="73">
        <f t="shared" si="168"/>
        <v>6</v>
      </c>
      <c r="F340" s="66" t="str">
        <f t="shared" si="206"/>
        <v>L</v>
      </c>
      <c r="G340" s="66">
        <f t="shared" si="169"/>
        <v>1</v>
      </c>
      <c r="H340" s="66">
        <f t="shared" si="207"/>
        <v>2</v>
      </c>
      <c r="I340" s="66">
        <f t="shared" si="203"/>
        <v>5</v>
      </c>
      <c r="J340" s="106">
        <f t="shared" si="208"/>
        <v>2</v>
      </c>
      <c r="K340" s="106">
        <f t="shared" si="209"/>
        <v>0</v>
      </c>
      <c r="L340" s="154">
        <f t="shared" si="210"/>
        <v>-381</v>
      </c>
      <c r="N340" s="66" t="str">
        <f t="shared" si="211"/>
        <v>L</v>
      </c>
      <c r="O340" s="66">
        <f t="shared" si="212"/>
        <v>3</v>
      </c>
      <c r="P340" s="66">
        <f t="shared" si="213"/>
        <v>2</v>
      </c>
      <c r="Q340" s="66">
        <f t="shared" si="236"/>
        <v>5</v>
      </c>
      <c r="R340" s="106">
        <f t="shared" si="214"/>
        <v>2</v>
      </c>
      <c r="S340" s="106">
        <f t="shared" si="215"/>
        <v>0</v>
      </c>
      <c r="T340" s="154">
        <f t="shared" si="216"/>
        <v>-531</v>
      </c>
      <c r="V340" s="66" t="str">
        <f t="shared" si="217"/>
        <v>L</v>
      </c>
      <c r="W340" s="66">
        <f t="shared" si="218"/>
        <v>5</v>
      </c>
      <c r="X340" s="66">
        <f t="shared" si="219"/>
        <v>3</v>
      </c>
      <c r="Y340" s="66">
        <f t="shared" si="220"/>
        <v>2</v>
      </c>
      <c r="Z340" s="106">
        <f t="shared" si="221"/>
        <v>3</v>
      </c>
      <c r="AA340" s="106">
        <f t="shared" si="222"/>
        <v>0</v>
      </c>
      <c r="AB340" s="154">
        <f t="shared" si="223"/>
        <v>296</v>
      </c>
      <c r="AC340" s="155">
        <f t="shared" si="224"/>
        <v>317</v>
      </c>
      <c r="AE340" s="66" t="str">
        <f t="shared" si="225"/>
        <v>L</v>
      </c>
      <c r="AF340" s="66">
        <f t="shared" si="233"/>
        <v>6</v>
      </c>
      <c r="AG340" s="66">
        <f t="shared" si="226"/>
        <v>1</v>
      </c>
      <c r="AH340" s="66">
        <f t="shared" si="227"/>
        <v>1</v>
      </c>
      <c r="AI340" s="106">
        <f t="shared" si="228"/>
        <v>1</v>
      </c>
      <c r="AJ340" s="106">
        <f t="shared" si="229"/>
        <v>0</v>
      </c>
      <c r="AK340" s="154">
        <f t="shared" si="230"/>
        <v>494</v>
      </c>
      <c r="AL340" s="155">
        <f t="shared" si="231"/>
        <v>495</v>
      </c>
      <c r="AM340" s="155"/>
      <c r="AN340" s="66" t="str">
        <f t="shared" si="237"/>
        <v>L</v>
      </c>
      <c r="AO340" s="66">
        <f t="shared" si="234"/>
        <v>6</v>
      </c>
      <c r="AP340" s="66">
        <f t="shared" si="238"/>
        <v>2</v>
      </c>
      <c r="AQ340" s="66">
        <f t="shared" si="239"/>
        <v>5</v>
      </c>
      <c r="AR340" s="106">
        <f t="shared" si="232"/>
        <v>2</v>
      </c>
      <c r="AS340" s="106">
        <f t="shared" si="240"/>
        <v>0</v>
      </c>
      <c r="AT340" s="154">
        <f t="shared" si="241"/>
        <v>-231</v>
      </c>
      <c r="AV340" s="120"/>
      <c r="AW340" s="120"/>
    </row>
    <row r="341" spans="1:49" s="71" customFormat="1">
      <c r="A341" s="3">
        <f t="shared" si="235"/>
        <v>331</v>
      </c>
      <c r="B341" s="9">
        <f>Data!B341</f>
        <v>7</v>
      </c>
      <c r="D341" s="73">
        <f t="shared" si="168"/>
        <v>2</v>
      </c>
      <c r="F341" s="66" t="str">
        <f t="shared" si="206"/>
        <v>L</v>
      </c>
      <c r="G341" s="66">
        <f t="shared" si="169"/>
        <v>1</v>
      </c>
      <c r="H341" s="66">
        <f t="shared" si="207"/>
        <v>3</v>
      </c>
      <c r="I341" s="66">
        <f t="shared" si="203"/>
        <v>1</v>
      </c>
      <c r="J341" s="106">
        <f t="shared" si="208"/>
        <v>3</v>
      </c>
      <c r="K341" s="106">
        <f t="shared" si="209"/>
        <v>0</v>
      </c>
      <c r="L341" s="154">
        <f t="shared" si="210"/>
        <v>-384</v>
      </c>
      <c r="N341" s="66" t="str">
        <f t="shared" si="211"/>
        <v>L</v>
      </c>
      <c r="O341" s="66">
        <f t="shared" si="212"/>
        <v>3</v>
      </c>
      <c r="P341" s="66">
        <f t="shared" si="213"/>
        <v>3</v>
      </c>
      <c r="Q341" s="66">
        <f t="shared" si="236"/>
        <v>1</v>
      </c>
      <c r="R341" s="106">
        <f t="shared" si="214"/>
        <v>3</v>
      </c>
      <c r="S341" s="106">
        <f t="shared" si="215"/>
        <v>0</v>
      </c>
      <c r="T341" s="154">
        <f t="shared" si="216"/>
        <v>-534</v>
      </c>
      <c r="V341" s="66" t="str">
        <f t="shared" si="217"/>
        <v>L</v>
      </c>
      <c r="W341" s="66">
        <f t="shared" si="218"/>
        <v>5</v>
      </c>
      <c r="X341" s="66">
        <f t="shared" si="219"/>
        <v>3</v>
      </c>
      <c r="Y341" s="66">
        <f t="shared" si="220"/>
        <v>3</v>
      </c>
      <c r="Z341" s="106">
        <f t="shared" si="221"/>
        <v>3</v>
      </c>
      <c r="AA341" s="106">
        <f t="shared" si="222"/>
        <v>0</v>
      </c>
      <c r="AB341" s="154">
        <f t="shared" si="223"/>
        <v>293</v>
      </c>
      <c r="AC341" s="155">
        <f t="shared" si="224"/>
        <v>317</v>
      </c>
      <c r="AE341" s="66" t="str">
        <f t="shared" si="225"/>
        <v>L</v>
      </c>
      <c r="AF341" s="66">
        <f t="shared" si="233"/>
        <v>2</v>
      </c>
      <c r="AG341" s="66">
        <f t="shared" si="226"/>
        <v>1</v>
      </c>
      <c r="AH341" s="66">
        <f t="shared" si="227"/>
        <v>2</v>
      </c>
      <c r="AI341" s="106">
        <f t="shared" si="228"/>
        <v>1</v>
      </c>
      <c r="AJ341" s="106">
        <f t="shared" si="229"/>
        <v>0</v>
      </c>
      <c r="AK341" s="154">
        <f t="shared" si="230"/>
        <v>493</v>
      </c>
      <c r="AL341" s="155">
        <f t="shared" si="231"/>
        <v>495</v>
      </c>
      <c r="AM341" s="155"/>
      <c r="AN341" s="66" t="str">
        <f t="shared" si="237"/>
        <v>L</v>
      </c>
      <c r="AO341" s="66">
        <f t="shared" si="234"/>
        <v>2</v>
      </c>
      <c r="AP341" s="66">
        <f t="shared" si="238"/>
        <v>3</v>
      </c>
      <c r="AQ341" s="66">
        <f t="shared" si="239"/>
        <v>1</v>
      </c>
      <c r="AR341" s="106">
        <f t="shared" si="232"/>
        <v>3</v>
      </c>
      <c r="AS341" s="106">
        <f t="shared" si="240"/>
        <v>0</v>
      </c>
      <c r="AT341" s="154">
        <f t="shared" si="241"/>
        <v>-234</v>
      </c>
      <c r="AV341" s="120"/>
      <c r="AW341" s="120"/>
    </row>
    <row r="342" spans="1:49" s="71" customFormat="1">
      <c r="A342" s="3">
        <f t="shared" si="235"/>
        <v>332</v>
      </c>
      <c r="B342" s="9">
        <f>Data!B342</f>
        <v>18</v>
      </c>
      <c r="D342" s="73">
        <f t="shared" si="168"/>
        <v>3</v>
      </c>
      <c r="F342" s="66" t="str">
        <f t="shared" si="206"/>
        <v>L</v>
      </c>
      <c r="G342" s="66">
        <f t="shared" si="169"/>
        <v>1</v>
      </c>
      <c r="H342" s="66">
        <f t="shared" si="207"/>
        <v>3</v>
      </c>
      <c r="I342" s="66">
        <f t="shared" si="203"/>
        <v>2</v>
      </c>
      <c r="J342" s="106">
        <f t="shared" si="208"/>
        <v>3</v>
      </c>
      <c r="K342" s="106">
        <f t="shared" si="209"/>
        <v>0</v>
      </c>
      <c r="L342" s="154">
        <f t="shared" si="210"/>
        <v>-387</v>
      </c>
      <c r="N342" s="66" t="str">
        <f t="shared" si="211"/>
        <v>W</v>
      </c>
      <c r="O342" s="66">
        <f t="shared" si="212"/>
        <v>3</v>
      </c>
      <c r="P342" s="66">
        <f t="shared" si="213"/>
        <v>3</v>
      </c>
      <c r="Q342" s="66">
        <f t="shared" si="236"/>
        <v>2</v>
      </c>
      <c r="R342" s="106">
        <f t="shared" si="214"/>
        <v>3</v>
      </c>
      <c r="S342" s="106">
        <f t="shared" si="215"/>
        <v>18</v>
      </c>
      <c r="T342" s="154">
        <f t="shared" si="216"/>
        <v>-519</v>
      </c>
      <c r="V342" s="66" t="str">
        <f t="shared" si="217"/>
        <v>L</v>
      </c>
      <c r="W342" s="66">
        <f t="shared" si="218"/>
        <v>5</v>
      </c>
      <c r="X342" s="66">
        <f t="shared" si="219"/>
        <v>3</v>
      </c>
      <c r="Y342" s="66">
        <f t="shared" si="220"/>
        <v>4</v>
      </c>
      <c r="Z342" s="106">
        <f t="shared" si="221"/>
        <v>3</v>
      </c>
      <c r="AA342" s="106">
        <f t="shared" si="222"/>
        <v>0</v>
      </c>
      <c r="AB342" s="154">
        <f t="shared" si="223"/>
        <v>290</v>
      </c>
      <c r="AC342" s="155">
        <f t="shared" si="224"/>
        <v>317</v>
      </c>
      <c r="AE342" s="66" t="str">
        <f t="shared" si="225"/>
        <v>L</v>
      </c>
      <c r="AF342" s="66">
        <f t="shared" si="233"/>
        <v>3</v>
      </c>
      <c r="AG342" s="66">
        <f t="shared" si="226"/>
        <v>1</v>
      </c>
      <c r="AH342" s="66">
        <f t="shared" si="227"/>
        <v>3</v>
      </c>
      <c r="AI342" s="106">
        <f t="shared" si="228"/>
        <v>1</v>
      </c>
      <c r="AJ342" s="106">
        <f t="shared" si="229"/>
        <v>0</v>
      </c>
      <c r="AK342" s="154">
        <f t="shared" si="230"/>
        <v>492</v>
      </c>
      <c r="AL342" s="155">
        <f t="shared" si="231"/>
        <v>495</v>
      </c>
      <c r="AM342" s="155"/>
      <c r="AN342" s="66" t="str">
        <f t="shared" si="237"/>
        <v>L</v>
      </c>
      <c r="AO342" s="66">
        <f t="shared" si="234"/>
        <v>3</v>
      </c>
      <c r="AP342" s="66">
        <f t="shared" si="238"/>
        <v>3</v>
      </c>
      <c r="AQ342" s="66">
        <f t="shared" si="239"/>
        <v>2</v>
      </c>
      <c r="AR342" s="106">
        <f t="shared" si="232"/>
        <v>3</v>
      </c>
      <c r="AS342" s="106">
        <f t="shared" si="240"/>
        <v>0</v>
      </c>
      <c r="AT342" s="154">
        <f t="shared" si="241"/>
        <v>-237</v>
      </c>
      <c r="AV342" s="120"/>
      <c r="AW342" s="120"/>
    </row>
    <row r="343" spans="1:49" s="71" customFormat="1">
      <c r="A343" s="3">
        <f t="shared" si="235"/>
        <v>333</v>
      </c>
      <c r="B343" s="9">
        <f>Data!B343</f>
        <v>18</v>
      </c>
      <c r="D343" s="73">
        <f t="shared" si="168"/>
        <v>3</v>
      </c>
      <c r="F343" s="66" t="str">
        <f t="shared" si="206"/>
        <v>L</v>
      </c>
      <c r="G343" s="66">
        <f t="shared" si="169"/>
        <v>1</v>
      </c>
      <c r="H343" s="66">
        <f t="shared" si="207"/>
        <v>3</v>
      </c>
      <c r="I343" s="66">
        <f t="shared" si="203"/>
        <v>3</v>
      </c>
      <c r="J343" s="106">
        <f t="shared" si="208"/>
        <v>3</v>
      </c>
      <c r="K343" s="106">
        <f t="shared" si="209"/>
        <v>0</v>
      </c>
      <c r="L343" s="154">
        <f t="shared" si="210"/>
        <v>-390</v>
      </c>
      <c r="N343" s="66" t="str">
        <f t="shared" si="211"/>
        <v>W</v>
      </c>
      <c r="O343" s="66">
        <f t="shared" si="212"/>
        <v>3</v>
      </c>
      <c r="P343" s="66">
        <f t="shared" si="213"/>
        <v>3</v>
      </c>
      <c r="Q343" s="66">
        <f t="shared" si="236"/>
        <v>3</v>
      </c>
      <c r="R343" s="106">
        <f t="shared" si="214"/>
        <v>3</v>
      </c>
      <c r="S343" s="106">
        <f t="shared" si="215"/>
        <v>18</v>
      </c>
      <c r="T343" s="154">
        <f t="shared" si="216"/>
        <v>-504</v>
      </c>
      <c r="V343" s="66" t="str">
        <f t="shared" si="217"/>
        <v>L</v>
      </c>
      <c r="W343" s="66">
        <f t="shared" si="218"/>
        <v>5</v>
      </c>
      <c r="X343" s="66">
        <f t="shared" si="219"/>
        <v>3</v>
      </c>
      <c r="Y343" s="66">
        <f t="shared" si="220"/>
        <v>5</v>
      </c>
      <c r="Z343" s="106">
        <f t="shared" si="221"/>
        <v>3</v>
      </c>
      <c r="AA343" s="106">
        <f t="shared" si="222"/>
        <v>0</v>
      </c>
      <c r="AB343" s="154">
        <f t="shared" si="223"/>
        <v>287</v>
      </c>
      <c r="AC343" s="155">
        <f t="shared" si="224"/>
        <v>317</v>
      </c>
      <c r="AE343" s="66" t="str">
        <f t="shared" si="225"/>
        <v>W</v>
      </c>
      <c r="AF343" s="66">
        <f t="shared" si="233"/>
        <v>3</v>
      </c>
      <c r="AG343" s="66">
        <f t="shared" si="226"/>
        <v>1</v>
      </c>
      <c r="AH343" s="66">
        <f t="shared" si="227"/>
        <v>4</v>
      </c>
      <c r="AI343" s="106">
        <f t="shared" si="228"/>
        <v>1</v>
      </c>
      <c r="AJ343" s="106">
        <f t="shared" si="229"/>
        <v>6</v>
      </c>
      <c r="AK343" s="154">
        <f t="shared" si="230"/>
        <v>497</v>
      </c>
      <c r="AL343" s="155">
        <f t="shared" si="231"/>
        <v>497</v>
      </c>
      <c r="AM343" s="155"/>
      <c r="AN343" s="66" t="str">
        <f t="shared" si="237"/>
        <v>W</v>
      </c>
      <c r="AO343" s="66">
        <f t="shared" si="234"/>
        <v>3</v>
      </c>
      <c r="AP343" s="66">
        <f t="shared" si="238"/>
        <v>3</v>
      </c>
      <c r="AQ343" s="66">
        <f t="shared" si="239"/>
        <v>3</v>
      </c>
      <c r="AR343" s="106">
        <f t="shared" si="232"/>
        <v>3</v>
      </c>
      <c r="AS343" s="106">
        <f t="shared" si="240"/>
        <v>18</v>
      </c>
      <c r="AT343" s="154">
        <f t="shared" si="241"/>
        <v>-222</v>
      </c>
      <c r="AV343" s="120"/>
      <c r="AW343" s="120"/>
    </row>
    <row r="344" spans="1:49" s="71" customFormat="1">
      <c r="A344" s="3">
        <f t="shared" si="235"/>
        <v>334</v>
      </c>
      <c r="B344" s="9">
        <f>Data!B344</f>
        <v>4</v>
      </c>
      <c r="D344" s="73">
        <f t="shared" si="168"/>
        <v>1</v>
      </c>
      <c r="F344" s="66" t="str">
        <f t="shared" si="206"/>
        <v>W</v>
      </c>
      <c r="G344" s="66">
        <f t="shared" si="169"/>
        <v>1</v>
      </c>
      <c r="H344" s="66">
        <f t="shared" si="207"/>
        <v>3</v>
      </c>
      <c r="I344" s="66">
        <f t="shared" si="203"/>
        <v>4</v>
      </c>
      <c r="J344" s="106">
        <f t="shared" si="208"/>
        <v>3</v>
      </c>
      <c r="K344" s="106">
        <f t="shared" si="209"/>
        <v>18</v>
      </c>
      <c r="L344" s="154">
        <f t="shared" si="210"/>
        <v>-375</v>
      </c>
      <c r="N344" s="66" t="str">
        <f t="shared" si="211"/>
        <v>L</v>
      </c>
      <c r="O344" s="66">
        <f t="shared" si="212"/>
        <v>3</v>
      </c>
      <c r="P344" s="66">
        <f t="shared" si="213"/>
        <v>3</v>
      </c>
      <c r="Q344" s="66">
        <f t="shared" si="236"/>
        <v>4</v>
      </c>
      <c r="R344" s="106">
        <f t="shared" si="214"/>
        <v>3</v>
      </c>
      <c r="S344" s="106">
        <f t="shared" si="215"/>
        <v>0</v>
      </c>
      <c r="T344" s="154">
        <f t="shared" si="216"/>
        <v>-507</v>
      </c>
      <c r="V344" s="66" t="str">
        <f t="shared" si="217"/>
        <v>L</v>
      </c>
      <c r="W344" s="66">
        <f t="shared" si="218"/>
        <v>5</v>
      </c>
      <c r="X344" s="66">
        <f t="shared" si="219"/>
        <v>4</v>
      </c>
      <c r="Y344" s="66">
        <f t="shared" si="220"/>
        <v>1</v>
      </c>
      <c r="Z344" s="106">
        <f t="shared" si="221"/>
        <v>5</v>
      </c>
      <c r="AA344" s="106">
        <f t="shared" si="222"/>
        <v>0</v>
      </c>
      <c r="AB344" s="154">
        <f t="shared" si="223"/>
        <v>282</v>
      </c>
      <c r="AC344" s="155">
        <f t="shared" si="224"/>
        <v>317</v>
      </c>
      <c r="AE344" s="66" t="str">
        <f t="shared" si="225"/>
        <v>L</v>
      </c>
      <c r="AF344" s="66">
        <f t="shared" si="233"/>
        <v>1</v>
      </c>
      <c r="AG344" s="66">
        <f t="shared" si="226"/>
        <v>1</v>
      </c>
      <c r="AH344" s="66">
        <f t="shared" si="227"/>
        <v>1</v>
      </c>
      <c r="AI344" s="106">
        <f t="shared" si="228"/>
        <v>1</v>
      </c>
      <c r="AJ344" s="106">
        <f t="shared" si="229"/>
        <v>0</v>
      </c>
      <c r="AK344" s="154">
        <f t="shared" si="230"/>
        <v>496</v>
      </c>
      <c r="AL344" s="155">
        <f t="shared" si="231"/>
        <v>497</v>
      </c>
      <c r="AM344" s="155"/>
      <c r="AN344" s="66" t="str">
        <f t="shared" si="237"/>
        <v>L</v>
      </c>
      <c r="AO344" s="66">
        <f t="shared" si="234"/>
        <v>1</v>
      </c>
      <c r="AP344" s="66">
        <f t="shared" si="238"/>
        <v>3</v>
      </c>
      <c r="AQ344" s="66">
        <f t="shared" si="239"/>
        <v>4</v>
      </c>
      <c r="AR344" s="106">
        <f t="shared" si="232"/>
        <v>3</v>
      </c>
      <c r="AS344" s="106">
        <f t="shared" si="240"/>
        <v>0</v>
      </c>
      <c r="AT344" s="154">
        <f t="shared" si="241"/>
        <v>-225</v>
      </c>
      <c r="AV344" s="120"/>
      <c r="AW344" s="120"/>
    </row>
    <row r="345" spans="1:49" s="71" customFormat="1">
      <c r="A345" s="3">
        <f t="shared" si="235"/>
        <v>335</v>
      </c>
      <c r="B345" s="9">
        <f>Data!B345</f>
        <v>23</v>
      </c>
      <c r="D345" s="73">
        <f t="shared" si="168"/>
        <v>4</v>
      </c>
      <c r="F345" s="66" t="str">
        <f t="shared" si="206"/>
        <v>L</v>
      </c>
      <c r="G345" s="66">
        <f t="shared" si="169"/>
        <v>1</v>
      </c>
      <c r="H345" s="66">
        <f t="shared" si="207"/>
        <v>3</v>
      </c>
      <c r="I345" s="66">
        <f t="shared" si="203"/>
        <v>5</v>
      </c>
      <c r="J345" s="106">
        <f t="shared" si="208"/>
        <v>3</v>
      </c>
      <c r="K345" s="106">
        <f t="shared" si="209"/>
        <v>0</v>
      </c>
      <c r="L345" s="154">
        <f t="shared" si="210"/>
        <v>-378</v>
      </c>
      <c r="N345" s="66" t="str">
        <f t="shared" si="211"/>
        <v>L</v>
      </c>
      <c r="O345" s="66">
        <f t="shared" si="212"/>
        <v>3</v>
      </c>
      <c r="P345" s="66">
        <f t="shared" si="213"/>
        <v>3</v>
      </c>
      <c r="Q345" s="66">
        <f t="shared" si="236"/>
        <v>5</v>
      </c>
      <c r="R345" s="106">
        <f t="shared" si="214"/>
        <v>3</v>
      </c>
      <c r="S345" s="106">
        <f t="shared" si="215"/>
        <v>0</v>
      </c>
      <c r="T345" s="154">
        <f t="shared" si="216"/>
        <v>-510</v>
      </c>
      <c r="V345" s="66" t="str">
        <f t="shared" si="217"/>
        <v>L</v>
      </c>
      <c r="W345" s="66">
        <f t="shared" si="218"/>
        <v>5</v>
      </c>
      <c r="X345" s="66">
        <f t="shared" si="219"/>
        <v>4</v>
      </c>
      <c r="Y345" s="66">
        <f t="shared" si="220"/>
        <v>2</v>
      </c>
      <c r="Z345" s="106">
        <f t="shared" si="221"/>
        <v>5</v>
      </c>
      <c r="AA345" s="106">
        <f t="shared" si="222"/>
        <v>0</v>
      </c>
      <c r="AB345" s="154">
        <f t="shared" si="223"/>
        <v>277</v>
      </c>
      <c r="AC345" s="155">
        <f t="shared" si="224"/>
        <v>317</v>
      </c>
      <c r="AE345" s="66" t="str">
        <f t="shared" si="225"/>
        <v>L</v>
      </c>
      <c r="AF345" s="66">
        <f t="shared" si="233"/>
        <v>4</v>
      </c>
      <c r="AG345" s="66">
        <f t="shared" si="226"/>
        <v>1</v>
      </c>
      <c r="AH345" s="66">
        <f t="shared" si="227"/>
        <v>2</v>
      </c>
      <c r="AI345" s="106">
        <f t="shared" si="228"/>
        <v>1</v>
      </c>
      <c r="AJ345" s="106">
        <f t="shared" si="229"/>
        <v>0</v>
      </c>
      <c r="AK345" s="154">
        <f t="shared" si="230"/>
        <v>495</v>
      </c>
      <c r="AL345" s="155">
        <f t="shared" si="231"/>
        <v>497</v>
      </c>
      <c r="AM345" s="155"/>
      <c r="AN345" s="66" t="str">
        <f t="shared" si="237"/>
        <v>L</v>
      </c>
      <c r="AO345" s="66">
        <f t="shared" si="234"/>
        <v>4</v>
      </c>
      <c r="AP345" s="66">
        <f t="shared" si="238"/>
        <v>3</v>
      </c>
      <c r="AQ345" s="66">
        <f t="shared" si="239"/>
        <v>5</v>
      </c>
      <c r="AR345" s="106">
        <f t="shared" si="232"/>
        <v>3</v>
      </c>
      <c r="AS345" s="106">
        <f t="shared" si="240"/>
        <v>0</v>
      </c>
      <c r="AT345" s="154">
        <f t="shared" si="241"/>
        <v>-228</v>
      </c>
      <c r="AV345" s="120"/>
      <c r="AW345" s="120"/>
    </row>
    <row r="346" spans="1:49" s="71" customFormat="1">
      <c r="A346" s="3">
        <f t="shared" si="235"/>
        <v>336</v>
      </c>
      <c r="B346" s="9">
        <f>Data!B346</f>
        <v>5</v>
      </c>
      <c r="D346" s="73">
        <f t="shared" si="168"/>
        <v>1</v>
      </c>
      <c r="F346" s="66" t="str">
        <f t="shared" si="206"/>
        <v>W</v>
      </c>
      <c r="G346" s="66">
        <f t="shared" si="169"/>
        <v>1</v>
      </c>
      <c r="H346" s="66">
        <f t="shared" si="207"/>
        <v>4</v>
      </c>
      <c r="I346" s="66">
        <f t="shared" ref="I346:I409" si="242">IF(I345&lt;5,I345+1,1)</f>
        <v>1</v>
      </c>
      <c r="J346" s="106">
        <f t="shared" si="208"/>
        <v>5</v>
      </c>
      <c r="K346" s="106">
        <f t="shared" si="209"/>
        <v>18</v>
      </c>
      <c r="L346" s="154">
        <f t="shared" si="210"/>
        <v>-365</v>
      </c>
      <c r="N346" s="66" t="str">
        <f t="shared" si="211"/>
        <v>L</v>
      </c>
      <c r="O346" s="66">
        <f t="shared" si="212"/>
        <v>3</v>
      </c>
      <c r="P346" s="66">
        <f t="shared" si="213"/>
        <v>4</v>
      </c>
      <c r="Q346" s="66">
        <f t="shared" si="236"/>
        <v>1</v>
      </c>
      <c r="R346" s="106">
        <f t="shared" si="214"/>
        <v>5</v>
      </c>
      <c r="S346" s="106">
        <f t="shared" si="215"/>
        <v>0</v>
      </c>
      <c r="T346" s="154">
        <f t="shared" si="216"/>
        <v>-515</v>
      </c>
      <c r="V346" s="66" t="str">
        <f t="shared" si="217"/>
        <v>L</v>
      </c>
      <c r="W346" s="66">
        <f t="shared" si="218"/>
        <v>5</v>
      </c>
      <c r="X346" s="66">
        <f t="shared" si="219"/>
        <v>4</v>
      </c>
      <c r="Y346" s="66">
        <f t="shared" si="220"/>
        <v>3</v>
      </c>
      <c r="Z346" s="106">
        <f t="shared" si="221"/>
        <v>5</v>
      </c>
      <c r="AA346" s="106">
        <f t="shared" si="222"/>
        <v>0</v>
      </c>
      <c r="AB346" s="154">
        <f t="shared" si="223"/>
        <v>272</v>
      </c>
      <c r="AC346" s="155">
        <f t="shared" si="224"/>
        <v>317</v>
      </c>
      <c r="AE346" s="66" t="str">
        <f t="shared" si="225"/>
        <v>L</v>
      </c>
      <c r="AF346" s="66">
        <f t="shared" si="233"/>
        <v>1</v>
      </c>
      <c r="AG346" s="66">
        <f t="shared" si="226"/>
        <v>1</v>
      </c>
      <c r="AH346" s="66">
        <f t="shared" si="227"/>
        <v>3</v>
      </c>
      <c r="AI346" s="106">
        <f t="shared" si="228"/>
        <v>1</v>
      </c>
      <c r="AJ346" s="106">
        <f t="shared" si="229"/>
        <v>0</v>
      </c>
      <c r="AK346" s="154">
        <f t="shared" si="230"/>
        <v>494</v>
      </c>
      <c r="AL346" s="155">
        <f t="shared" si="231"/>
        <v>497</v>
      </c>
      <c r="AM346" s="155"/>
      <c r="AN346" s="66" t="str">
        <f t="shared" si="237"/>
        <v>L</v>
      </c>
      <c r="AO346" s="66">
        <f t="shared" si="234"/>
        <v>1</v>
      </c>
      <c r="AP346" s="66">
        <f t="shared" si="238"/>
        <v>4</v>
      </c>
      <c r="AQ346" s="66">
        <f t="shared" si="239"/>
        <v>1</v>
      </c>
      <c r="AR346" s="106">
        <f t="shared" si="232"/>
        <v>5</v>
      </c>
      <c r="AS346" s="106">
        <f t="shared" si="240"/>
        <v>0</v>
      </c>
      <c r="AT346" s="154">
        <f t="shared" si="241"/>
        <v>-233</v>
      </c>
      <c r="AV346" s="120"/>
      <c r="AW346" s="120"/>
    </row>
    <row r="347" spans="1:49" s="71" customFormat="1">
      <c r="A347" s="3">
        <f t="shared" si="235"/>
        <v>337</v>
      </c>
      <c r="B347" s="9">
        <f>Data!B347</f>
        <v>16</v>
      </c>
      <c r="D347" s="73">
        <f t="shared" si="168"/>
        <v>3</v>
      </c>
      <c r="F347" s="66" t="str">
        <f t="shared" si="206"/>
        <v>L</v>
      </c>
      <c r="G347" s="66">
        <f t="shared" si="169"/>
        <v>1</v>
      </c>
      <c r="H347" s="66">
        <f t="shared" si="207"/>
        <v>4</v>
      </c>
      <c r="I347" s="66">
        <f t="shared" si="242"/>
        <v>2</v>
      </c>
      <c r="J347" s="106">
        <f t="shared" si="208"/>
        <v>5</v>
      </c>
      <c r="K347" s="106">
        <f t="shared" si="209"/>
        <v>0</v>
      </c>
      <c r="L347" s="154">
        <f t="shared" si="210"/>
        <v>-370</v>
      </c>
      <c r="N347" s="66" t="str">
        <f t="shared" si="211"/>
        <v>W</v>
      </c>
      <c r="O347" s="66">
        <f t="shared" si="212"/>
        <v>3</v>
      </c>
      <c r="P347" s="66">
        <f t="shared" si="213"/>
        <v>4</v>
      </c>
      <c r="Q347" s="66">
        <f t="shared" si="236"/>
        <v>2</v>
      </c>
      <c r="R347" s="106">
        <f t="shared" si="214"/>
        <v>5</v>
      </c>
      <c r="S347" s="106">
        <f t="shared" si="215"/>
        <v>30</v>
      </c>
      <c r="T347" s="154">
        <f t="shared" si="216"/>
        <v>-490</v>
      </c>
      <c r="V347" s="66" t="str">
        <f t="shared" si="217"/>
        <v>L</v>
      </c>
      <c r="W347" s="66">
        <f t="shared" si="218"/>
        <v>5</v>
      </c>
      <c r="X347" s="66">
        <f t="shared" si="219"/>
        <v>4</v>
      </c>
      <c r="Y347" s="66">
        <f t="shared" si="220"/>
        <v>4</v>
      </c>
      <c r="Z347" s="106">
        <f t="shared" si="221"/>
        <v>5</v>
      </c>
      <c r="AA347" s="106">
        <f t="shared" si="222"/>
        <v>0</v>
      </c>
      <c r="AB347" s="154">
        <f t="shared" si="223"/>
        <v>267</v>
      </c>
      <c r="AC347" s="155">
        <f t="shared" si="224"/>
        <v>317</v>
      </c>
      <c r="AE347" s="66" t="str">
        <f t="shared" si="225"/>
        <v>L</v>
      </c>
      <c r="AF347" s="66">
        <f t="shared" si="233"/>
        <v>3</v>
      </c>
      <c r="AG347" s="66">
        <f t="shared" si="226"/>
        <v>1</v>
      </c>
      <c r="AH347" s="66">
        <f t="shared" si="227"/>
        <v>4</v>
      </c>
      <c r="AI347" s="106">
        <f t="shared" si="228"/>
        <v>1</v>
      </c>
      <c r="AJ347" s="106">
        <f t="shared" si="229"/>
        <v>0</v>
      </c>
      <c r="AK347" s="154">
        <f t="shared" si="230"/>
        <v>493</v>
      </c>
      <c r="AL347" s="155">
        <f t="shared" si="231"/>
        <v>497</v>
      </c>
      <c r="AM347" s="155"/>
      <c r="AN347" s="66" t="str">
        <f t="shared" si="237"/>
        <v>L</v>
      </c>
      <c r="AO347" s="66">
        <f t="shared" si="234"/>
        <v>3</v>
      </c>
      <c r="AP347" s="66">
        <f t="shared" si="238"/>
        <v>4</v>
      </c>
      <c r="AQ347" s="66">
        <f t="shared" si="239"/>
        <v>2</v>
      </c>
      <c r="AR347" s="106">
        <f t="shared" si="232"/>
        <v>5</v>
      </c>
      <c r="AS347" s="106">
        <f t="shared" si="240"/>
        <v>0</v>
      </c>
      <c r="AT347" s="154">
        <f t="shared" si="241"/>
        <v>-238</v>
      </c>
      <c r="AV347" s="120"/>
      <c r="AW347" s="120"/>
    </row>
    <row r="348" spans="1:49" s="71" customFormat="1">
      <c r="A348" s="3">
        <f t="shared" si="235"/>
        <v>338</v>
      </c>
      <c r="B348" s="9">
        <f>Data!B348</f>
        <v>23</v>
      </c>
      <c r="D348" s="73">
        <f t="shared" si="168"/>
        <v>4</v>
      </c>
      <c r="F348" s="66" t="str">
        <f t="shared" si="206"/>
        <v>L</v>
      </c>
      <c r="G348" s="66">
        <f t="shared" si="169"/>
        <v>1</v>
      </c>
      <c r="H348" s="66">
        <f t="shared" si="207"/>
        <v>4</v>
      </c>
      <c r="I348" s="66">
        <f t="shared" si="242"/>
        <v>3</v>
      </c>
      <c r="J348" s="106">
        <f t="shared" si="208"/>
        <v>5</v>
      </c>
      <c r="K348" s="106">
        <f t="shared" si="209"/>
        <v>0</v>
      </c>
      <c r="L348" s="154">
        <f t="shared" si="210"/>
        <v>-375</v>
      </c>
      <c r="N348" s="66" t="str">
        <f t="shared" si="211"/>
        <v>L</v>
      </c>
      <c r="O348" s="66">
        <f t="shared" si="212"/>
        <v>3</v>
      </c>
      <c r="P348" s="66">
        <f t="shared" si="213"/>
        <v>4</v>
      </c>
      <c r="Q348" s="66">
        <f t="shared" si="236"/>
        <v>3</v>
      </c>
      <c r="R348" s="106">
        <f t="shared" si="214"/>
        <v>5</v>
      </c>
      <c r="S348" s="106">
        <f t="shared" si="215"/>
        <v>0</v>
      </c>
      <c r="T348" s="154">
        <f t="shared" si="216"/>
        <v>-495</v>
      </c>
      <c r="V348" s="66" t="str">
        <f t="shared" si="217"/>
        <v>L</v>
      </c>
      <c r="W348" s="66">
        <f t="shared" si="218"/>
        <v>5</v>
      </c>
      <c r="X348" s="66">
        <f t="shared" si="219"/>
        <v>4</v>
      </c>
      <c r="Y348" s="66">
        <f t="shared" si="220"/>
        <v>5</v>
      </c>
      <c r="Z348" s="106">
        <f t="shared" si="221"/>
        <v>5</v>
      </c>
      <c r="AA348" s="106">
        <f t="shared" si="222"/>
        <v>0</v>
      </c>
      <c r="AB348" s="154">
        <f t="shared" si="223"/>
        <v>262</v>
      </c>
      <c r="AC348" s="155">
        <f t="shared" si="224"/>
        <v>317</v>
      </c>
      <c r="AE348" s="66" t="str">
        <f t="shared" si="225"/>
        <v>L</v>
      </c>
      <c r="AF348" s="66">
        <f t="shared" si="233"/>
        <v>4</v>
      </c>
      <c r="AG348" s="66">
        <f t="shared" si="226"/>
        <v>1</v>
      </c>
      <c r="AH348" s="66">
        <f t="shared" si="227"/>
        <v>5</v>
      </c>
      <c r="AI348" s="106">
        <f t="shared" si="228"/>
        <v>1</v>
      </c>
      <c r="AJ348" s="106">
        <f t="shared" si="229"/>
        <v>0</v>
      </c>
      <c r="AK348" s="154">
        <f t="shared" si="230"/>
        <v>492</v>
      </c>
      <c r="AL348" s="155">
        <f t="shared" si="231"/>
        <v>497</v>
      </c>
      <c r="AM348" s="155"/>
      <c r="AN348" s="66" t="str">
        <f t="shared" si="237"/>
        <v>L</v>
      </c>
      <c r="AO348" s="66">
        <f t="shared" si="234"/>
        <v>4</v>
      </c>
      <c r="AP348" s="66">
        <f t="shared" si="238"/>
        <v>4</v>
      </c>
      <c r="AQ348" s="66">
        <f t="shared" si="239"/>
        <v>3</v>
      </c>
      <c r="AR348" s="106">
        <f t="shared" si="232"/>
        <v>5</v>
      </c>
      <c r="AS348" s="106">
        <f t="shared" si="240"/>
        <v>0</v>
      </c>
      <c r="AT348" s="154">
        <f t="shared" si="241"/>
        <v>-243</v>
      </c>
      <c r="AV348" s="120"/>
      <c r="AW348" s="120"/>
    </row>
    <row r="349" spans="1:49" s="71" customFormat="1">
      <c r="A349" s="3">
        <f t="shared" si="235"/>
        <v>339</v>
      </c>
      <c r="B349" s="9">
        <f>Data!B349</f>
        <v>8</v>
      </c>
      <c r="D349" s="73">
        <f t="shared" si="168"/>
        <v>2</v>
      </c>
      <c r="F349" s="66" t="str">
        <f t="shared" si="206"/>
        <v>L</v>
      </c>
      <c r="G349" s="66">
        <f t="shared" si="169"/>
        <v>1</v>
      </c>
      <c r="H349" s="66">
        <f t="shared" si="207"/>
        <v>4</v>
      </c>
      <c r="I349" s="66">
        <f t="shared" si="242"/>
        <v>4</v>
      </c>
      <c r="J349" s="106">
        <f t="shared" si="208"/>
        <v>5</v>
      </c>
      <c r="K349" s="106">
        <f t="shared" si="209"/>
        <v>0</v>
      </c>
      <c r="L349" s="154">
        <f t="shared" si="210"/>
        <v>-380</v>
      </c>
      <c r="N349" s="66" t="str">
        <f t="shared" si="211"/>
        <v>L</v>
      </c>
      <c r="O349" s="66">
        <f t="shared" si="212"/>
        <v>3</v>
      </c>
      <c r="P349" s="66">
        <f t="shared" si="213"/>
        <v>4</v>
      </c>
      <c r="Q349" s="66">
        <f t="shared" si="236"/>
        <v>4</v>
      </c>
      <c r="R349" s="106">
        <f t="shared" si="214"/>
        <v>5</v>
      </c>
      <c r="S349" s="106">
        <f t="shared" si="215"/>
        <v>0</v>
      </c>
      <c r="T349" s="154">
        <f t="shared" si="216"/>
        <v>-500</v>
      </c>
      <c r="V349" s="66" t="str">
        <f t="shared" si="217"/>
        <v>L</v>
      </c>
      <c r="W349" s="66">
        <f t="shared" si="218"/>
        <v>5</v>
      </c>
      <c r="X349" s="66">
        <f t="shared" si="219"/>
        <v>5</v>
      </c>
      <c r="Y349" s="66">
        <f t="shared" si="220"/>
        <v>1</v>
      </c>
      <c r="Z349" s="106">
        <f t="shared" si="221"/>
        <v>8</v>
      </c>
      <c r="AA349" s="106">
        <f t="shared" si="222"/>
        <v>0</v>
      </c>
      <c r="AB349" s="154">
        <f t="shared" si="223"/>
        <v>254</v>
      </c>
      <c r="AC349" s="155">
        <f t="shared" si="224"/>
        <v>317</v>
      </c>
      <c r="AE349" s="66" t="str">
        <f t="shared" si="225"/>
        <v>L</v>
      </c>
      <c r="AF349" s="66">
        <f t="shared" si="233"/>
        <v>2</v>
      </c>
      <c r="AG349" s="66">
        <f t="shared" si="226"/>
        <v>2</v>
      </c>
      <c r="AH349" s="66">
        <f t="shared" si="227"/>
        <v>1</v>
      </c>
      <c r="AI349" s="106">
        <f t="shared" si="228"/>
        <v>2</v>
      </c>
      <c r="AJ349" s="106">
        <f t="shared" si="229"/>
        <v>0</v>
      </c>
      <c r="AK349" s="154">
        <f t="shared" si="230"/>
        <v>490</v>
      </c>
      <c r="AL349" s="155">
        <f t="shared" si="231"/>
        <v>497</v>
      </c>
      <c r="AM349" s="155"/>
      <c r="AN349" s="66" t="str">
        <f t="shared" si="237"/>
        <v>L</v>
      </c>
      <c r="AO349" s="66">
        <f t="shared" si="234"/>
        <v>2</v>
      </c>
      <c r="AP349" s="66">
        <f t="shared" si="238"/>
        <v>4</v>
      </c>
      <c r="AQ349" s="66">
        <f t="shared" si="239"/>
        <v>4</v>
      </c>
      <c r="AR349" s="106">
        <f t="shared" si="232"/>
        <v>5</v>
      </c>
      <c r="AS349" s="106">
        <f t="shared" si="240"/>
        <v>0</v>
      </c>
      <c r="AT349" s="154">
        <f t="shared" si="241"/>
        <v>-248</v>
      </c>
      <c r="AV349" s="120"/>
      <c r="AW349" s="120"/>
    </row>
    <row r="350" spans="1:49" s="71" customFormat="1">
      <c r="A350" s="3">
        <f t="shared" si="235"/>
        <v>340</v>
      </c>
      <c r="B350" s="9">
        <f>Data!B350</f>
        <v>30</v>
      </c>
      <c r="D350" s="73">
        <f t="shared" si="168"/>
        <v>5</v>
      </c>
      <c r="F350" s="66" t="str">
        <f t="shared" si="206"/>
        <v>L</v>
      </c>
      <c r="G350" s="66">
        <f t="shared" si="169"/>
        <v>1</v>
      </c>
      <c r="H350" s="66">
        <f t="shared" si="207"/>
        <v>4</v>
      </c>
      <c r="I350" s="66">
        <f t="shared" si="242"/>
        <v>5</v>
      </c>
      <c r="J350" s="106">
        <f t="shared" si="208"/>
        <v>5</v>
      </c>
      <c r="K350" s="106">
        <f t="shared" si="209"/>
        <v>0</v>
      </c>
      <c r="L350" s="154">
        <f t="shared" si="210"/>
        <v>-385</v>
      </c>
      <c r="N350" s="66" t="str">
        <f t="shared" si="211"/>
        <v>L</v>
      </c>
      <c r="O350" s="66">
        <f t="shared" si="212"/>
        <v>3</v>
      </c>
      <c r="P350" s="66">
        <f t="shared" si="213"/>
        <v>4</v>
      </c>
      <c r="Q350" s="66">
        <f t="shared" si="236"/>
        <v>5</v>
      </c>
      <c r="R350" s="106">
        <f t="shared" si="214"/>
        <v>5</v>
      </c>
      <c r="S350" s="106">
        <f t="shared" si="215"/>
        <v>0</v>
      </c>
      <c r="T350" s="154">
        <f t="shared" si="216"/>
        <v>-505</v>
      </c>
      <c r="V350" s="66" t="str">
        <f t="shared" si="217"/>
        <v>W</v>
      </c>
      <c r="W350" s="66">
        <f t="shared" si="218"/>
        <v>5</v>
      </c>
      <c r="X350" s="66">
        <f t="shared" si="219"/>
        <v>5</v>
      </c>
      <c r="Y350" s="66">
        <f t="shared" si="220"/>
        <v>2</v>
      </c>
      <c r="Z350" s="106">
        <f t="shared" si="221"/>
        <v>8</v>
      </c>
      <c r="AA350" s="106">
        <f t="shared" si="222"/>
        <v>48</v>
      </c>
      <c r="AB350" s="154">
        <f t="shared" si="223"/>
        <v>294</v>
      </c>
      <c r="AC350" s="155">
        <f t="shared" si="224"/>
        <v>317</v>
      </c>
      <c r="AE350" s="66" t="str">
        <f t="shared" si="225"/>
        <v>L</v>
      </c>
      <c r="AF350" s="66">
        <f t="shared" si="233"/>
        <v>5</v>
      </c>
      <c r="AG350" s="66">
        <f t="shared" si="226"/>
        <v>2</v>
      </c>
      <c r="AH350" s="66">
        <f t="shared" si="227"/>
        <v>2</v>
      </c>
      <c r="AI350" s="106">
        <f t="shared" si="228"/>
        <v>2</v>
      </c>
      <c r="AJ350" s="106">
        <f t="shared" si="229"/>
        <v>0</v>
      </c>
      <c r="AK350" s="154">
        <f t="shared" si="230"/>
        <v>488</v>
      </c>
      <c r="AL350" s="155">
        <f t="shared" si="231"/>
        <v>497</v>
      </c>
      <c r="AM350" s="155"/>
      <c r="AN350" s="66" t="str">
        <f t="shared" si="237"/>
        <v>L</v>
      </c>
      <c r="AO350" s="66">
        <f t="shared" si="234"/>
        <v>5</v>
      </c>
      <c r="AP350" s="66">
        <f t="shared" si="238"/>
        <v>4</v>
      </c>
      <c r="AQ350" s="66">
        <f t="shared" si="239"/>
        <v>5</v>
      </c>
      <c r="AR350" s="106">
        <f t="shared" si="232"/>
        <v>5</v>
      </c>
      <c r="AS350" s="106">
        <f t="shared" si="240"/>
        <v>0</v>
      </c>
      <c r="AT350" s="154">
        <f t="shared" si="241"/>
        <v>-253</v>
      </c>
      <c r="AV350" s="120"/>
      <c r="AW350" s="120"/>
    </row>
    <row r="351" spans="1:49" s="71" customFormat="1">
      <c r="A351" s="3">
        <f t="shared" si="235"/>
        <v>341</v>
      </c>
      <c r="B351" s="9">
        <f>Data!B351</f>
        <v>25</v>
      </c>
      <c r="D351" s="73">
        <f t="shared" si="168"/>
        <v>5</v>
      </c>
      <c r="F351" s="66" t="str">
        <f t="shared" si="206"/>
        <v>L</v>
      </c>
      <c r="G351" s="66">
        <f t="shared" si="169"/>
        <v>1</v>
      </c>
      <c r="H351" s="66">
        <f t="shared" si="207"/>
        <v>5</v>
      </c>
      <c r="I351" s="66">
        <f t="shared" si="242"/>
        <v>1</v>
      </c>
      <c r="J351" s="106">
        <f t="shared" si="208"/>
        <v>8</v>
      </c>
      <c r="K351" s="106">
        <f t="shared" si="209"/>
        <v>0</v>
      </c>
      <c r="L351" s="154">
        <f t="shared" si="210"/>
        <v>-393</v>
      </c>
      <c r="N351" s="66" t="str">
        <f t="shared" si="211"/>
        <v>L</v>
      </c>
      <c r="O351" s="66">
        <f t="shared" si="212"/>
        <v>3</v>
      </c>
      <c r="P351" s="66">
        <f t="shared" si="213"/>
        <v>5</v>
      </c>
      <c r="Q351" s="66">
        <f t="shared" si="236"/>
        <v>1</v>
      </c>
      <c r="R351" s="106">
        <f t="shared" si="214"/>
        <v>8</v>
      </c>
      <c r="S351" s="106">
        <f t="shared" si="215"/>
        <v>0</v>
      </c>
      <c r="T351" s="154">
        <f t="shared" si="216"/>
        <v>-513</v>
      </c>
      <c r="V351" s="66" t="str">
        <f t="shared" si="217"/>
        <v>W</v>
      </c>
      <c r="W351" s="66">
        <f t="shared" si="218"/>
        <v>5</v>
      </c>
      <c r="X351" s="66">
        <f t="shared" si="219"/>
        <v>5</v>
      </c>
      <c r="Y351" s="66">
        <f t="shared" si="220"/>
        <v>3</v>
      </c>
      <c r="Z351" s="106">
        <f t="shared" si="221"/>
        <v>8</v>
      </c>
      <c r="AA351" s="106">
        <f t="shared" si="222"/>
        <v>48</v>
      </c>
      <c r="AB351" s="154">
        <f t="shared" si="223"/>
        <v>334</v>
      </c>
      <c r="AC351" s="155">
        <f t="shared" si="224"/>
        <v>334</v>
      </c>
      <c r="AE351" s="66" t="str">
        <f t="shared" si="225"/>
        <v>W</v>
      </c>
      <c r="AF351" s="66">
        <f t="shared" si="233"/>
        <v>5</v>
      </c>
      <c r="AG351" s="66">
        <f t="shared" si="226"/>
        <v>2</v>
      </c>
      <c r="AH351" s="66">
        <f t="shared" si="227"/>
        <v>3</v>
      </c>
      <c r="AI351" s="106">
        <f t="shared" si="228"/>
        <v>2</v>
      </c>
      <c r="AJ351" s="106">
        <f t="shared" si="229"/>
        <v>12</v>
      </c>
      <c r="AK351" s="154">
        <f t="shared" si="230"/>
        <v>498</v>
      </c>
      <c r="AL351" s="155">
        <f t="shared" si="231"/>
        <v>498</v>
      </c>
      <c r="AM351" s="155"/>
      <c r="AN351" s="66" t="str">
        <f t="shared" si="237"/>
        <v>W</v>
      </c>
      <c r="AO351" s="66">
        <f t="shared" si="234"/>
        <v>5</v>
      </c>
      <c r="AP351" s="66">
        <f t="shared" si="238"/>
        <v>5</v>
      </c>
      <c r="AQ351" s="66">
        <f t="shared" si="239"/>
        <v>1</v>
      </c>
      <c r="AR351" s="106">
        <f t="shared" si="232"/>
        <v>8</v>
      </c>
      <c r="AS351" s="106">
        <f t="shared" si="240"/>
        <v>30</v>
      </c>
      <c r="AT351" s="154">
        <f t="shared" si="241"/>
        <v>-231</v>
      </c>
      <c r="AV351" s="120"/>
      <c r="AW351" s="120"/>
    </row>
    <row r="352" spans="1:49" s="71" customFormat="1">
      <c r="A352" s="3">
        <f t="shared" si="235"/>
        <v>342</v>
      </c>
      <c r="B352" s="9">
        <f>Data!B352</f>
        <v>14</v>
      </c>
      <c r="D352" s="73">
        <f t="shared" si="168"/>
        <v>3</v>
      </c>
      <c r="F352" s="66" t="str">
        <f t="shared" si="206"/>
        <v>L</v>
      </c>
      <c r="G352" s="66">
        <f t="shared" si="169"/>
        <v>1</v>
      </c>
      <c r="H352" s="66">
        <f t="shared" si="207"/>
        <v>5</v>
      </c>
      <c r="I352" s="66">
        <f t="shared" si="242"/>
        <v>2</v>
      </c>
      <c r="J352" s="106">
        <f t="shared" si="208"/>
        <v>8</v>
      </c>
      <c r="K352" s="106">
        <f t="shared" si="209"/>
        <v>0</v>
      </c>
      <c r="L352" s="154">
        <f t="shared" si="210"/>
        <v>-401</v>
      </c>
      <c r="N352" s="66" t="str">
        <f t="shared" si="211"/>
        <v>W</v>
      </c>
      <c r="O352" s="66">
        <f t="shared" si="212"/>
        <v>3</v>
      </c>
      <c r="P352" s="66">
        <f t="shared" si="213"/>
        <v>5</v>
      </c>
      <c r="Q352" s="66">
        <f t="shared" si="236"/>
        <v>2</v>
      </c>
      <c r="R352" s="106">
        <f t="shared" si="214"/>
        <v>8</v>
      </c>
      <c r="S352" s="106">
        <f t="shared" si="215"/>
        <v>48</v>
      </c>
      <c r="T352" s="154">
        <f t="shared" si="216"/>
        <v>-473</v>
      </c>
      <c r="V352" s="66" t="str">
        <f t="shared" si="217"/>
        <v>L</v>
      </c>
      <c r="W352" s="66">
        <f t="shared" si="218"/>
        <v>6</v>
      </c>
      <c r="X352" s="66">
        <f t="shared" si="219"/>
        <v>1</v>
      </c>
      <c r="Y352" s="66">
        <f t="shared" si="220"/>
        <v>1</v>
      </c>
      <c r="Z352" s="106">
        <f t="shared" si="221"/>
        <v>1</v>
      </c>
      <c r="AA352" s="106">
        <f t="shared" si="222"/>
        <v>0</v>
      </c>
      <c r="AB352" s="154">
        <f t="shared" si="223"/>
        <v>333</v>
      </c>
      <c r="AC352" s="155">
        <f t="shared" si="224"/>
        <v>334</v>
      </c>
      <c r="AE352" s="66" t="str">
        <f t="shared" si="225"/>
        <v>L</v>
      </c>
      <c r="AF352" s="66">
        <f t="shared" si="233"/>
        <v>3</v>
      </c>
      <c r="AG352" s="66">
        <f t="shared" si="226"/>
        <v>1</v>
      </c>
      <c r="AH352" s="66">
        <f t="shared" si="227"/>
        <v>1</v>
      </c>
      <c r="AI352" s="106">
        <f t="shared" si="228"/>
        <v>1</v>
      </c>
      <c r="AJ352" s="106">
        <f t="shared" si="229"/>
        <v>0</v>
      </c>
      <c r="AK352" s="154">
        <f t="shared" si="230"/>
        <v>497</v>
      </c>
      <c r="AL352" s="155">
        <f t="shared" si="231"/>
        <v>498</v>
      </c>
      <c r="AM352" s="155"/>
      <c r="AN352" s="66" t="str">
        <f t="shared" si="237"/>
        <v>L</v>
      </c>
      <c r="AO352" s="66">
        <f t="shared" si="234"/>
        <v>3</v>
      </c>
      <c r="AP352" s="66">
        <f t="shared" si="238"/>
        <v>5</v>
      </c>
      <c r="AQ352" s="66">
        <f t="shared" si="239"/>
        <v>2</v>
      </c>
      <c r="AR352" s="106">
        <f t="shared" si="232"/>
        <v>8</v>
      </c>
      <c r="AS352" s="106">
        <f t="shared" si="240"/>
        <v>0</v>
      </c>
      <c r="AT352" s="154">
        <f t="shared" si="241"/>
        <v>-239</v>
      </c>
      <c r="AV352" s="120"/>
      <c r="AW352" s="120"/>
    </row>
    <row r="353" spans="1:49" s="71" customFormat="1">
      <c r="A353" s="3">
        <f t="shared" si="235"/>
        <v>343</v>
      </c>
      <c r="B353" s="9">
        <f>Data!B353</f>
        <v>24</v>
      </c>
      <c r="D353" s="73">
        <f t="shared" si="168"/>
        <v>4</v>
      </c>
      <c r="F353" s="66" t="str">
        <f t="shared" si="206"/>
        <v>L</v>
      </c>
      <c r="G353" s="66">
        <f t="shared" si="169"/>
        <v>1</v>
      </c>
      <c r="H353" s="66">
        <f t="shared" si="207"/>
        <v>5</v>
      </c>
      <c r="I353" s="66">
        <f t="shared" si="242"/>
        <v>3</v>
      </c>
      <c r="J353" s="106">
        <f t="shared" si="208"/>
        <v>8</v>
      </c>
      <c r="K353" s="106">
        <f t="shared" si="209"/>
        <v>0</v>
      </c>
      <c r="L353" s="154">
        <f t="shared" si="210"/>
        <v>-409</v>
      </c>
      <c r="N353" s="66" t="str">
        <f t="shared" si="211"/>
        <v>L</v>
      </c>
      <c r="O353" s="66">
        <f t="shared" si="212"/>
        <v>3</v>
      </c>
      <c r="P353" s="66">
        <f t="shared" si="213"/>
        <v>5</v>
      </c>
      <c r="Q353" s="66">
        <f t="shared" si="236"/>
        <v>3</v>
      </c>
      <c r="R353" s="106">
        <f t="shared" si="214"/>
        <v>8</v>
      </c>
      <c r="S353" s="106">
        <f t="shared" si="215"/>
        <v>0</v>
      </c>
      <c r="T353" s="154">
        <f t="shared" si="216"/>
        <v>-481</v>
      </c>
      <c r="V353" s="66" t="str">
        <f t="shared" si="217"/>
        <v>L</v>
      </c>
      <c r="W353" s="66">
        <f t="shared" si="218"/>
        <v>6</v>
      </c>
      <c r="X353" s="66">
        <f t="shared" si="219"/>
        <v>1</v>
      </c>
      <c r="Y353" s="66">
        <f t="shared" si="220"/>
        <v>2</v>
      </c>
      <c r="Z353" s="106">
        <f t="shared" si="221"/>
        <v>1</v>
      </c>
      <c r="AA353" s="106">
        <f t="shared" si="222"/>
        <v>0</v>
      </c>
      <c r="AB353" s="154">
        <f t="shared" si="223"/>
        <v>332</v>
      </c>
      <c r="AC353" s="155">
        <f t="shared" si="224"/>
        <v>334</v>
      </c>
      <c r="AE353" s="66" t="str">
        <f t="shared" si="225"/>
        <v>L</v>
      </c>
      <c r="AF353" s="66">
        <f t="shared" si="233"/>
        <v>4</v>
      </c>
      <c r="AG353" s="66">
        <f t="shared" si="226"/>
        <v>1</v>
      </c>
      <c r="AH353" s="66">
        <f t="shared" si="227"/>
        <v>2</v>
      </c>
      <c r="AI353" s="106">
        <f t="shared" si="228"/>
        <v>1</v>
      </c>
      <c r="AJ353" s="106">
        <f t="shared" si="229"/>
        <v>0</v>
      </c>
      <c r="AK353" s="154">
        <f t="shared" si="230"/>
        <v>496</v>
      </c>
      <c r="AL353" s="155">
        <f t="shared" si="231"/>
        <v>498</v>
      </c>
      <c r="AM353" s="155"/>
      <c r="AN353" s="66" t="str">
        <f t="shared" si="237"/>
        <v>L</v>
      </c>
      <c r="AO353" s="66">
        <f t="shared" si="234"/>
        <v>4</v>
      </c>
      <c r="AP353" s="66">
        <f t="shared" si="238"/>
        <v>5</v>
      </c>
      <c r="AQ353" s="66">
        <f t="shared" si="239"/>
        <v>3</v>
      </c>
      <c r="AR353" s="106">
        <f t="shared" si="232"/>
        <v>8</v>
      </c>
      <c r="AS353" s="106">
        <f t="shared" si="240"/>
        <v>0</v>
      </c>
      <c r="AT353" s="154">
        <f t="shared" si="241"/>
        <v>-247</v>
      </c>
      <c r="AV353" s="120"/>
      <c r="AW353" s="120"/>
    </row>
    <row r="354" spans="1:49" s="71" customFormat="1">
      <c r="A354" s="3">
        <f t="shared" si="235"/>
        <v>344</v>
      </c>
      <c r="B354" s="9">
        <f>Data!B354</f>
        <v>19</v>
      </c>
      <c r="D354" s="73">
        <f t="shared" si="168"/>
        <v>4</v>
      </c>
      <c r="F354" s="66" t="str">
        <f t="shared" si="206"/>
        <v>L</v>
      </c>
      <c r="G354" s="66">
        <f t="shared" si="169"/>
        <v>1</v>
      </c>
      <c r="H354" s="66">
        <f t="shared" si="207"/>
        <v>5</v>
      </c>
      <c r="I354" s="66">
        <f t="shared" si="242"/>
        <v>4</v>
      </c>
      <c r="J354" s="106">
        <f t="shared" si="208"/>
        <v>8</v>
      </c>
      <c r="K354" s="106">
        <f t="shared" si="209"/>
        <v>0</v>
      </c>
      <c r="L354" s="154">
        <f t="shared" si="210"/>
        <v>-417</v>
      </c>
      <c r="N354" s="66" t="str">
        <f t="shared" si="211"/>
        <v>L</v>
      </c>
      <c r="O354" s="66">
        <f t="shared" si="212"/>
        <v>3</v>
      </c>
      <c r="P354" s="66">
        <f t="shared" si="213"/>
        <v>5</v>
      </c>
      <c r="Q354" s="66">
        <f t="shared" si="236"/>
        <v>4</v>
      </c>
      <c r="R354" s="106">
        <f t="shared" si="214"/>
        <v>8</v>
      </c>
      <c r="S354" s="106">
        <f t="shared" si="215"/>
        <v>0</v>
      </c>
      <c r="T354" s="154">
        <f t="shared" si="216"/>
        <v>-489</v>
      </c>
      <c r="V354" s="66" t="str">
        <f t="shared" si="217"/>
        <v>L</v>
      </c>
      <c r="W354" s="66">
        <f t="shared" si="218"/>
        <v>6</v>
      </c>
      <c r="X354" s="66">
        <f t="shared" si="219"/>
        <v>1</v>
      </c>
      <c r="Y354" s="66">
        <f t="shared" si="220"/>
        <v>3</v>
      </c>
      <c r="Z354" s="106">
        <f t="shared" si="221"/>
        <v>1</v>
      </c>
      <c r="AA354" s="106">
        <f t="shared" si="222"/>
        <v>0</v>
      </c>
      <c r="AB354" s="154">
        <f t="shared" si="223"/>
        <v>331</v>
      </c>
      <c r="AC354" s="155">
        <f t="shared" si="224"/>
        <v>334</v>
      </c>
      <c r="AE354" s="66" t="str">
        <f t="shared" si="225"/>
        <v>W</v>
      </c>
      <c r="AF354" s="66">
        <f t="shared" si="233"/>
        <v>4</v>
      </c>
      <c r="AG354" s="66">
        <f t="shared" si="226"/>
        <v>1</v>
      </c>
      <c r="AH354" s="66">
        <f t="shared" si="227"/>
        <v>3</v>
      </c>
      <c r="AI354" s="106">
        <f t="shared" si="228"/>
        <v>1</v>
      </c>
      <c r="AJ354" s="106">
        <f t="shared" si="229"/>
        <v>6</v>
      </c>
      <c r="AK354" s="154">
        <f t="shared" si="230"/>
        <v>501</v>
      </c>
      <c r="AL354" s="155">
        <f t="shared" si="231"/>
        <v>501</v>
      </c>
      <c r="AM354" s="155"/>
      <c r="AN354" s="66" t="str">
        <f t="shared" si="237"/>
        <v>W</v>
      </c>
      <c r="AO354" s="66">
        <f t="shared" si="234"/>
        <v>4</v>
      </c>
      <c r="AP354" s="66">
        <f t="shared" si="238"/>
        <v>5</v>
      </c>
      <c r="AQ354" s="66">
        <f t="shared" si="239"/>
        <v>4</v>
      </c>
      <c r="AR354" s="106">
        <f t="shared" si="232"/>
        <v>8</v>
      </c>
      <c r="AS354" s="106">
        <f t="shared" si="240"/>
        <v>48</v>
      </c>
      <c r="AT354" s="154">
        <f t="shared" si="241"/>
        <v>-207</v>
      </c>
      <c r="AV354" s="120"/>
      <c r="AW354" s="120"/>
    </row>
    <row r="355" spans="1:49" s="71" customFormat="1">
      <c r="A355" s="3">
        <f t="shared" si="235"/>
        <v>345</v>
      </c>
      <c r="B355" s="9">
        <f>Data!B355</f>
        <v>24</v>
      </c>
      <c r="D355" s="73">
        <f t="shared" si="168"/>
        <v>4</v>
      </c>
      <c r="F355" s="66" t="str">
        <f t="shared" si="206"/>
        <v>L</v>
      </c>
      <c r="G355" s="66">
        <f t="shared" si="169"/>
        <v>1</v>
      </c>
      <c r="H355" s="66">
        <f t="shared" si="207"/>
        <v>5</v>
      </c>
      <c r="I355" s="66">
        <f t="shared" si="242"/>
        <v>5</v>
      </c>
      <c r="J355" s="106">
        <f t="shared" si="208"/>
        <v>8</v>
      </c>
      <c r="K355" s="106">
        <f t="shared" si="209"/>
        <v>0</v>
      </c>
      <c r="L355" s="154">
        <f t="shared" si="210"/>
        <v>-425</v>
      </c>
      <c r="N355" s="66" t="str">
        <f t="shared" si="211"/>
        <v>L</v>
      </c>
      <c r="O355" s="66">
        <f t="shared" si="212"/>
        <v>3</v>
      </c>
      <c r="P355" s="66">
        <f t="shared" si="213"/>
        <v>5</v>
      </c>
      <c r="Q355" s="66">
        <f t="shared" si="236"/>
        <v>5</v>
      </c>
      <c r="R355" s="106">
        <f t="shared" si="214"/>
        <v>8</v>
      </c>
      <c r="S355" s="106">
        <f t="shared" si="215"/>
        <v>0</v>
      </c>
      <c r="T355" s="154">
        <f t="shared" si="216"/>
        <v>-497</v>
      </c>
      <c r="V355" s="66" t="str">
        <f t="shared" si="217"/>
        <v>L</v>
      </c>
      <c r="W355" s="66">
        <f t="shared" si="218"/>
        <v>6</v>
      </c>
      <c r="X355" s="66">
        <f t="shared" si="219"/>
        <v>1</v>
      </c>
      <c r="Y355" s="66">
        <f t="shared" si="220"/>
        <v>4</v>
      </c>
      <c r="Z355" s="106">
        <f t="shared" si="221"/>
        <v>1</v>
      </c>
      <c r="AA355" s="106">
        <f t="shared" si="222"/>
        <v>0</v>
      </c>
      <c r="AB355" s="154">
        <f t="shared" si="223"/>
        <v>330</v>
      </c>
      <c r="AC355" s="155">
        <f t="shared" si="224"/>
        <v>334</v>
      </c>
      <c r="AE355" s="66" t="str">
        <f t="shared" si="225"/>
        <v>W</v>
      </c>
      <c r="AF355" s="66">
        <f t="shared" si="233"/>
        <v>4</v>
      </c>
      <c r="AG355" s="66">
        <f t="shared" si="226"/>
        <v>1</v>
      </c>
      <c r="AH355" s="66">
        <f t="shared" si="227"/>
        <v>1</v>
      </c>
      <c r="AI355" s="106">
        <f t="shared" si="228"/>
        <v>1</v>
      </c>
      <c r="AJ355" s="106">
        <f t="shared" si="229"/>
        <v>6</v>
      </c>
      <c r="AK355" s="154">
        <f t="shared" si="230"/>
        <v>506</v>
      </c>
      <c r="AL355" s="155">
        <f t="shared" si="231"/>
        <v>506</v>
      </c>
      <c r="AM355" s="155"/>
      <c r="AN355" s="66" t="str">
        <f t="shared" si="237"/>
        <v>W</v>
      </c>
      <c r="AO355" s="66">
        <f t="shared" si="234"/>
        <v>4</v>
      </c>
      <c r="AP355" s="66">
        <f t="shared" si="238"/>
        <v>5</v>
      </c>
      <c r="AQ355" s="66">
        <f t="shared" si="239"/>
        <v>5</v>
      </c>
      <c r="AR355" s="106">
        <f t="shared" si="232"/>
        <v>8</v>
      </c>
      <c r="AS355" s="106">
        <f t="shared" si="240"/>
        <v>48</v>
      </c>
      <c r="AT355" s="154">
        <f t="shared" si="241"/>
        <v>-167</v>
      </c>
      <c r="AV355" s="120"/>
      <c r="AW355" s="120"/>
    </row>
    <row r="356" spans="1:49" s="71" customFormat="1">
      <c r="A356" s="3">
        <f t="shared" si="235"/>
        <v>346</v>
      </c>
      <c r="B356" s="9">
        <f>Data!B356</f>
        <v>32</v>
      </c>
      <c r="D356" s="73">
        <f t="shared" si="168"/>
        <v>6</v>
      </c>
      <c r="F356" s="66" t="str">
        <f t="shared" si="206"/>
        <v>L</v>
      </c>
      <c r="G356" s="66">
        <f t="shared" si="169"/>
        <v>1</v>
      </c>
      <c r="H356" s="66">
        <f t="shared" si="207"/>
        <v>6</v>
      </c>
      <c r="I356" s="66">
        <f t="shared" si="242"/>
        <v>1</v>
      </c>
      <c r="J356" s="106">
        <f t="shared" si="208"/>
        <v>13</v>
      </c>
      <c r="K356" s="106">
        <f t="shared" si="209"/>
        <v>0</v>
      </c>
      <c r="L356" s="154">
        <f t="shared" si="210"/>
        <v>-438</v>
      </c>
      <c r="N356" s="66" t="str">
        <f t="shared" si="211"/>
        <v>L</v>
      </c>
      <c r="O356" s="66">
        <f t="shared" si="212"/>
        <v>3</v>
      </c>
      <c r="P356" s="66">
        <f t="shared" si="213"/>
        <v>6</v>
      </c>
      <c r="Q356" s="66">
        <f t="shared" si="236"/>
        <v>1</v>
      </c>
      <c r="R356" s="106">
        <f t="shared" si="214"/>
        <v>13</v>
      </c>
      <c r="S356" s="106">
        <f t="shared" si="215"/>
        <v>0</v>
      </c>
      <c r="T356" s="154">
        <f t="shared" si="216"/>
        <v>-510</v>
      </c>
      <c r="V356" s="66" t="str">
        <f t="shared" si="217"/>
        <v>W</v>
      </c>
      <c r="W356" s="66">
        <f t="shared" si="218"/>
        <v>6</v>
      </c>
      <c r="X356" s="66">
        <f t="shared" si="219"/>
        <v>1</v>
      </c>
      <c r="Y356" s="66">
        <f t="shared" si="220"/>
        <v>5</v>
      </c>
      <c r="Z356" s="106">
        <f t="shared" si="221"/>
        <v>1</v>
      </c>
      <c r="AA356" s="106">
        <f t="shared" si="222"/>
        <v>6</v>
      </c>
      <c r="AB356" s="154">
        <f t="shared" si="223"/>
        <v>335</v>
      </c>
      <c r="AC356" s="155">
        <f t="shared" si="224"/>
        <v>335</v>
      </c>
      <c r="AE356" s="66" t="str">
        <f t="shared" si="225"/>
        <v>L</v>
      </c>
      <c r="AF356" s="66">
        <f t="shared" si="233"/>
        <v>6</v>
      </c>
      <c r="AG356" s="66">
        <f t="shared" si="226"/>
        <v>1</v>
      </c>
      <c r="AH356" s="66">
        <f t="shared" si="227"/>
        <v>1</v>
      </c>
      <c r="AI356" s="106">
        <f t="shared" si="228"/>
        <v>1</v>
      </c>
      <c r="AJ356" s="106">
        <f t="shared" si="229"/>
        <v>0</v>
      </c>
      <c r="AK356" s="154">
        <f t="shared" si="230"/>
        <v>505</v>
      </c>
      <c r="AL356" s="155">
        <f t="shared" si="231"/>
        <v>506</v>
      </c>
      <c r="AM356" s="155"/>
      <c r="AN356" s="66" t="str">
        <f t="shared" si="237"/>
        <v>L</v>
      </c>
      <c r="AO356" s="66">
        <f t="shared" si="234"/>
        <v>6</v>
      </c>
      <c r="AP356" s="66">
        <f t="shared" si="238"/>
        <v>6</v>
      </c>
      <c r="AQ356" s="66">
        <f t="shared" si="239"/>
        <v>1</v>
      </c>
      <c r="AR356" s="106">
        <f t="shared" si="232"/>
        <v>13</v>
      </c>
      <c r="AS356" s="106">
        <f t="shared" si="240"/>
        <v>0</v>
      </c>
      <c r="AT356" s="154">
        <f t="shared" si="241"/>
        <v>-180</v>
      </c>
      <c r="AV356" s="120"/>
      <c r="AW356" s="120"/>
    </row>
    <row r="357" spans="1:49" s="71" customFormat="1">
      <c r="A357" s="3">
        <f t="shared" si="235"/>
        <v>347</v>
      </c>
      <c r="B357" s="9">
        <f>Data!B357</f>
        <v>24</v>
      </c>
      <c r="D357" s="73">
        <f t="shared" si="168"/>
        <v>4</v>
      </c>
      <c r="F357" s="66" t="str">
        <f t="shared" si="206"/>
        <v>L</v>
      </c>
      <c r="G357" s="66">
        <f t="shared" si="169"/>
        <v>1</v>
      </c>
      <c r="H357" s="66">
        <f t="shared" si="207"/>
        <v>6</v>
      </c>
      <c r="I357" s="66">
        <f t="shared" si="242"/>
        <v>2</v>
      </c>
      <c r="J357" s="106">
        <f t="shared" si="208"/>
        <v>13</v>
      </c>
      <c r="K357" s="106">
        <f t="shared" si="209"/>
        <v>0</v>
      </c>
      <c r="L357" s="154">
        <f t="shared" si="210"/>
        <v>-451</v>
      </c>
      <c r="N357" s="66" t="str">
        <f t="shared" si="211"/>
        <v>L</v>
      </c>
      <c r="O357" s="66">
        <f t="shared" si="212"/>
        <v>3</v>
      </c>
      <c r="P357" s="66">
        <f t="shared" si="213"/>
        <v>6</v>
      </c>
      <c r="Q357" s="66">
        <f t="shared" si="236"/>
        <v>2</v>
      </c>
      <c r="R357" s="106">
        <f t="shared" si="214"/>
        <v>13</v>
      </c>
      <c r="S357" s="106">
        <f t="shared" si="215"/>
        <v>0</v>
      </c>
      <c r="T357" s="154">
        <f t="shared" si="216"/>
        <v>-523</v>
      </c>
      <c r="V357" s="66" t="str">
        <f t="shared" si="217"/>
        <v>L</v>
      </c>
      <c r="W357" s="66">
        <f t="shared" si="218"/>
        <v>1</v>
      </c>
      <c r="X357" s="66">
        <f t="shared" si="219"/>
        <v>1</v>
      </c>
      <c r="Y357" s="66">
        <f t="shared" si="220"/>
        <v>1</v>
      </c>
      <c r="Z357" s="106">
        <f t="shared" si="221"/>
        <v>1</v>
      </c>
      <c r="AA357" s="106">
        <f t="shared" si="222"/>
        <v>0</v>
      </c>
      <c r="AB357" s="154">
        <f t="shared" si="223"/>
        <v>334</v>
      </c>
      <c r="AC357" s="155">
        <f t="shared" si="224"/>
        <v>335</v>
      </c>
      <c r="AE357" s="66" t="str">
        <f t="shared" si="225"/>
        <v>L</v>
      </c>
      <c r="AF357" s="66">
        <f t="shared" si="233"/>
        <v>4</v>
      </c>
      <c r="AG357" s="66">
        <f t="shared" si="226"/>
        <v>1</v>
      </c>
      <c r="AH357" s="66">
        <f t="shared" si="227"/>
        <v>2</v>
      </c>
      <c r="AI357" s="106">
        <f t="shared" si="228"/>
        <v>1</v>
      </c>
      <c r="AJ357" s="106">
        <f t="shared" si="229"/>
        <v>0</v>
      </c>
      <c r="AK357" s="154">
        <f t="shared" si="230"/>
        <v>504</v>
      </c>
      <c r="AL357" s="155">
        <f t="shared" si="231"/>
        <v>506</v>
      </c>
      <c r="AM357" s="155"/>
      <c r="AN357" s="66" t="str">
        <f t="shared" si="237"/>
        <v>L</v>
      </c>
      <c r="AO357" s="66">
        <f t="shared" si="234"/>
        <v>4</v>
      </c>
      <c r="AP357" s="66">
        <f t="shared" si="238"/>
        <v>6</v>
      </c>
      <c r="AQ357" s="66">
        <f t="shared" si="239"/>
        <v>2</v>
      </c>
      <c r="AR357" s="106">
        <f t="shared" si="232"/>
        <v>13</v>
      </c>
      <c r="AS357" s="106">
        <f t="shared" si="240"/>
        <v>0</v>
      </c>
      <c r="AT357" s="154">
        <f t="shared" si="241"/>
        <v>-193</v>
      </c>
      <c r="AV357" s="120"/>
      <c r="AW357" s="120"/>
    </row>
    <row r="358" spans="1:49" s="71" customFormat="1">
      <c r="A358" s="3">
        <f t="shared" si="235"/>
        <v>348</v>
      </c>
      <c r="B358" s="9">
        <f>Data!B358</f>
        <v>6</v>
      </c>
      <c r="D358" s="73">
        <f t="shared" si="168"/>
        <v>1</v>
      </c>
      <c r="F358" s="66" t="str">
        <f t="shared" si="206"/>
        <v>W</v>
      </c>
      <c r="G358" s="66">
        <f t="shared" si="169"/>
        <v>1</v>
      </c>
      <c r="H358" s="66">
        <f t="shared" si="207"/>
        <v>6</v>
      </c>
      <c r="I358" s="66">
        <f t="shared" si="242"/>
        <v>3</v>
      </c>
      <c r="J358" s="106">
        <f t="shared" si="208"/>
        <v>13</v>
      </c>
      <c r="K358" s="106">
        <f t="shared" si="209"/>
        <v>78</v>
      </c>
      <c r="L358" s="154">
        <f t="shared" si="210"/>
        <v>-386</v>
      </c>
      <c r="N358" s="66" t="str">
        <f t="shared" si="211"/>
        <v>L</v>
      </c>
      <c r="O358" s="66">
        <f t="shared" si="212"/>
        <v>3</v>
      </c>
      <c r="P358" s="66">
        <f t="shared" si="213"/>
        <v>6</v>
      </c>
      <c r="Q358" s="66">
        <f t="shared" si="236"/>
        <v>3</v>
      </c>
      <c r="R358" s="106">
        <f t="shared" si="214"/>
        <v>13</v>
      </c>
      <c r="S358" s="106">
        <f t="shared" si="215"/>
        <v>0</v>
      </c>
      <c r="T358" s="154">
        <f t="shared" si="216"/>
        <v>-536</v>
      </c>
      <c r="V358" s="66" t="str">
        <f t="shared" si="217"/>
        <v>W</v>
      </c>
      <c r="W358" s="66">
        <f t="shared" si="218"/>
        <v>1</v>
      </c>
      <c r="X358" s="66">
        <f t="shared" si="219"/>
        <v>1</v>
      </c>
      <c r="Y358" s="66">
        <f t="shared" si="220"/>
        <v>2</v>
      </c>
      <c r="Z358" s="106">
        <f t="shared" si="221"/>
        <v>1</v>
      </c>
      <c r="AA358" s="106">
        <f t="shared" si="222"/>
        <v>6</v>
      </c>
      <c r="AB358" s="154">
        <f t="shared" si="223"/>
        <v>339</v>
      </c>
      <c r="AC358" s="155">
        <f t="shared" si="224"/>
        <v>339</v>
      </c>
      <c r="AE358" s="66" t="str">
        <f t="shared" si="225"/>
        <v>L</v>
      </c>
      <c r="AF358" s="66">
        <f t="shared" si="233"/>
        <v>1</v>
      </c>
      <c r="AG358" s="66">
        <f t="shared" si="226"/>
        <v>1</v>
      </c>
      <c r="AH358" s="66">
        <f t="shared" si="227"/>
        <v>3</v>
      </c>
      <c r="AI358" s="106">
        <f t="shared" si="228"/>
        <v>1</v>
      </c>
      <c r="AJ358" s="106">
        <f t="shared" si="229"/>
        <v>0</v>
      </c>
      <c r="AK358" s="154">
        <f t="shared" si="230"/>
        <v>503</v>
      </c>
      <c r="AL358" s="155">
        <f t="shared" si="231"/>
        <v>506</v>
      </c>
      <c r="AM358" s="155"/>
      <c r="AN358" s="66" t="str">
        <f t="shared" si="237"/>
        <v>L</v>
      </c>
      <c r="AO358" s="66">
        <f t="shared" si="234"/>
        <v>1</v>
      </c>
      <c r="AP358" s="66">
        <f t="shared" si="238"/>
        <v>6</v>
      </c>
      <c r="AQ358" s="66">
        <f t="shared" si="239"/>
        <v>3</v>
      </c>
      <c r="AR358" s="106">
        <f t="shared" si="232"/>
        <v>13</v>
      </c>
      <c r="AS358" s="106">
        <f t="shared" si="240"/>
        <v>0</v>
      </c>
      <c r="AT358" s="154">
        <f t="shared" si="241"/>
        <v>-206</v>
      </c>
      <c r="AV358" s="120"/>
      <c r="AW358" s="120"/>
    </row>
    <row r="359" spans="1:49" s="71" customFormat="1">
      <c r="A359" s="3">
        <f t="shared" si="235"/>
        <v>349</v>
      </c>
      <c r="B359" s="9">
        <f>Data!B359</f>
        <v>19</v>
      </c>
      <c r="D359" s="73">
        <f t="shared" si="168"/>
        <v>4</v>
      </c>
      <c r="F359" s="66" t="str">
        <f t="shared" si="206"/>
        <v>L</v>
      </c>
      <c r="G359" s="66">
        <f t="shared" si="169"/>
        <v>1</v>
      </c>
      <c r="H359" s="66">
        <f t="shared" si="207"/>
        <v>6</v>
      </c>
      <c r="I359" s="66">
        <f t="shared" si="242"/>
        <v>4</v>
      </c>
      <c r="J359" s="106">
        <f t="shared" si="208"/>
        <v>13</v>
      </c>
      <c r="K359" s="106">
        <f t="shared" si="209"/>
        <v>0</v>
      </c>
      <c r="L359" s="154">
        <f t="shared" si="210"/>
        <v>-399</v>
      </c>
      <c r="N359" s="66" t="str">
        <f t="shared" si="211"/>
        <v>L</v>
      </c>
      <c r="O359" s="66">
        <f t="shared" si="212"/>
        <v>3</v>
      </c>
      <c r="P359" s="66">
        <f t="shared" si="213"/>
        <v>6</v>
      </c>
      <c r="Q359" s="66">
        <f t="shared" si="236"/>
        <v>4</v>
      </c>
      <c r="R359" s="106">
        <f t="shared" si="214"/>
        <v>13</v>
      </c>
      <c r="S359" s="106">
        <f t="shared" si="215"/>
        <v>0</v>
      </c>
      <c r="T359" s="154">
        <f t="shared" si="216"/>
        <v>-549</v>
      </c>
      <c r="V359" s="66" t="str">
        <f t="shared" si="217"/>
        <v>L</v>
      </c>
      <c r="W359" s="66">
        <f t="shared" si="218"/>
        <v>2</v>
      </c>
      <c r="X359" s="66">
        <f t="shared" si="219"/>
        <v>1</v>
      </c>
      <c r="Y359" s="66">
        <f t="shared" si="220"/>
        <v>1</v>
      </c>
      <c r="Z359" s="106">
        <f t="shared" si="221"/>
        <v>1</v>
      </c>
      <c r="AA359" s="106">
        <f t="shared" si="222"/>
        <v>0</v>
      </c>
      <c r="AB359" s="154">
        <f t="shared" si="223"/>
        <v>338</v>
      </c>
      <c r="AC359" s="155">
        <f t="shared" si="224"/>
        <v>339</v>
      </c>
      <c r="AE359" s="66" t="str">
        <f t="shared" si="225"/>
        <v>L</v>
      </c>
      <c r="AF359" s="66">
        <f t="shared" si="233"/>
        <v>4</v>
      </c>
      <c r="AG359" s="66">
        <f t="shared" si="226"/>
        <v>1</v>
      </c>
      <c r="AH359" s="66">
        <f t="shared" si="227"/>
        <v>4</v>
      </c>
      <c r="AI359" s="106">
        <f t="shared" si="228"/>
        <v>1</v>
      </c>
      <c r="AJ359" s="106">
        <f t="shared" si="229"/>
        <v>0</v>
      </c>
      <c r="AK359" s="154">
        <f t="shared" si="230"/>
        <v>502</v>
      </c>
      <c r="AL359" s="155">
        <f t="shared" si="231"/>
        <v>506</v>
      </c>
      <c r="AM359" s="155"/>
      <c r="AN359" s="66" t="str">
        <f t="shared" si="237"/>
        <v>L</v>
      </c>
      <c r="AO359" s="66">
        <f t="shared" si="234"/>
        <v>4</v>
      </c>
      <c r="AP359" s="66">
        <f t="shared" si="238"/>
        <v>6</v>
      </c>
      <c r="AQ359" s="66">
        <f t="shared" si="239"/>
        <v>4</v>
      </c>
      <c r="AR359" s="106">
        <f t="shared" si="232"/>
        <v>13</v>
      </c>
      <c r="AS359" s="106">
        <f t="shared" si="240"/>
        <v>0</v>
      </c>
      <c r="AT359" s="154">
        <f t="shared" si="241"/>
        <v>-219</v>
      </c>
      <c r="AV359" s="120"/>
      <c r="AW359" s="120"/>
    </row>
    <row r="360" spans="1:49" s="71" customFormat="1">
      <c r="A360" s="3">
        <f t="shared" si="235"/>
        <v>350</v>
      </c>
      <c r="B360" s="9">
        <f>Data!B360</f>
        <v>0</v>
      </c>
      <c r="D360" s="73">
        <f t="shared" si="168"/>
        <v>0</v>
      </c>
      <c r="F360" s="66" t="str">
        <f t="shared" si="206"/>
        <v>L</v>
      </c>
      <c r="G360" s="66">
        <f t="shared" si="169"/>
        <v>1</v>
      </c>
      <c r="H360" s="66">
        <f t="shared" si="207"/>
        <v>6</v>
      </c>
      <c r="I360" s="66">
        <f t="shared" si="242"/>
        <v>5</v>
      </c>
      <c r="J360" s="106">
        <f t="shared" si="208"/>
        <v>13</v>
      </c>
      <c r="K360" s="106">
        <f t="shared" si="209"/>
        <v>0</v>
      </c>
      <c r="L360" s="154">
        <f t="shared" si="210"/>
        <v>-412</v>
      </c>
      <c r="N360" s="66" t="str">
        <f t="shared" si="211"/>
        <v>L</v>
      </c>
      <c r="O360" s="66">
        <f t="shared" si="212"/>
        <v>3</v>
      </c>
      <c r="P360" s="66">
        <f t="shared" si="213"/>
        <v>6</v>
      </c>
      <c r="Q360" s="66">
        <f t="shared" si="236"/>
        <v>5</v>
      </c>
      <c r="R360" s="106">
        <f t="shared" si="214"/>
        <v>13</v>
      </c>
      <c r="S360" s="106">
        <f t="shared" si="215"/>
        <v>0</v>
      </c>
      <c r="T360" s="154">
        <f t="shared" si="216"/>
        <v>-562</v>
      </c>
      <c r="V360" s="66" t="str">
        <f t="shared" si="217"/>
        <v>L</v>
      </c>
      <c r="W360" s="66">
        <f t="shared" si="218"/>
        <v>2</v>
      </c>
      <c r="X360" s="66">
        <f t="shared" si="219"/>
        <v>1</v>
      </c>
      <c r="Y360" s="66">
        <f t="shared" si="220"/>
        <v>2</v>
      </c>
      <c r="Z360" s="106">
        <f t="shared" si="221"/>
        <v>1</v>
      </c>
      <c r="AA360" s="106">
        <f t="shared" si="222"/>
        <v>0</v>
      </c>
      <c r="AB360" s="154">
        <f t="shared" si="223"/>
        <v>337</v>
      </c>
      <c r="AC360" s="155">
        <f t="shared" si="224"/>
        <v>339</v>
      </c>
      <c r="AE360" s="66" t="str">
        <f t="shared" si="225"/>
        <v>L</v>
      </c>
      <c r="AF360" s="66">
        <f t="shared" si="233"/>
        <v>4</v>
      </c>
      <c r="AG360" s="66">
        <f t="shared" si="226"/>
        <v>1</v>
      </c>
      <c r="AH360" s="66">
        <f t="shared" si="227"/>
        <v>5</v>
      </c>
      <c r="AI360" s="106">
        <f t="shared" si="228"/>
        <v>1</v>
      </c>
      <c r="AJ360" s="106">
        <f t="shared" si="229"/>
        <v>0</v>
      </c>
      <c r="AK360" s="154">
        <f t="shared" si="230"/>
        <v>501</v>
      </c>
      <c r="AL360" s="155">
        <f t="shared" si="231"/>
        <v>506</v>
      </c>
      <c r="AM360" s="155"/>
      <c r="AN360" s="66" t="str">
        <f t="shared" si="237"/>
        <v>L</v>
      </c>
      <c r="AO360" s="66">
        <f t="shared" si="234"/>
        <v>4</v>
      </c>
      <c r="AP360" s="66">
        <f t="shared" si="238"/>
        <v>6</v>
      </c>
      <c r="AQ360" s="66">
        <f t="shared" si="239"/>
        <v>5</v>
      </c>
      <c r="AR360" s="106">
        <f t="shared" si="232"/>
        <v>13</v>
      </c>
      <c r="AS360" s="106">
        <f t="shared" si="240"/>
        <v>0</v>
      </c>
      <c r="AT360" s="154">
        <f t="shared" si="241"/>
        <v>-232</v>
      </c>
      <c r="AV360" s="120"/>
      <c r="AW360" s="120"/>
    </row>
    <row r="361" spans="1:49" s="71" customFormat="1">
      <c r="A361" s="3">
        <f t="shared" si="235"/>
        <v>351</v>
      </c>
      <c r="B361" s="9">
        <f>Data!B361</f>
        <v>33</v>
      </c>
      <c r="D361" s="73">
        <f t="shared" si="168"/>
        <v>6</v>
      </c>
      <c r="F361" s="66" t="str">
        <f t="shared" si="206"/>
        <v>L</v>
      </c>
      <c r="G361" s="66">
        <f t="shared" si="169"/>
        <v>1</v>
      </c>
      <c r="H361" s="66">
        <f t="shared" si="207"/>
        <v>7</v>
      </c>
      <c r="I361" s="66">
        <f t="shared" si="242"/>
        <v>1</v>
      </c>
      <c r="J361" s="106">
        <f t="shared" si="208"/>
        <v>21</v>
      </c>
      <c r="K361" s="106">
        <f t="shared" si="209"/>
        <v>0</v>
      </c>
      <c r="L361" s="154">
        <f t="shared" si="210"/>
        <v>-433</v>
      </c>
      <c r="N361" s="66" t="str">
        <f t="shared" si="211"/>
        <v>L</v>
      </c>
      <c r="O361" s="66">
        <f t="shared" si="212"/>
        <v>3</v>
      </c>
      <c r="P361" s="66">
        <f t="shared" si="213"/>
        <v>7</v>
      </c>
      <c r="Q361" s="66">
        <f t="shared" si="236"/>
        <v>1</v>
      </c>
      <c r="R361" s="106">
        <f t="shared" si="214"/>
        <v>21</v>
      </c>
      <c r="S361" s="106">
        <f t="shared" si="215"/>
        <v>0</v>
      </c>
      <c r="T361" s="154">
        <f t="shared" si="216"/>
        <v>-583</v>
      </c>
      <c r="V361" s="66" t="str">
        <f t="shared" si="217"/>
        <v>L</v>
      </c>
      <c r="W361" s="66">
        <f t="shared" si="218"/>
        <v>2</v>
      </c>
      <c r="X361" s="66">
        <f t="shared" si="219"/>
        <v>1</v>
      </c>
      <c r="Y361" s="66">
        <f t="shared" si="220"/>
        <v>3</v>
      </c>
      <c r="Z361" s="106">
        <f t="shared" si="221"/>
        <v>1</v>
      </c>
      <c r="AA361" s="106">
        <f t="shared" si="222"/>
        <v>0</v>
      </c>
      <c r="AB361" s="154">
        <f t="shared" si="223"/>
        <v>336</v>
      </c>
      <c r="AC361" s="155">
        <f t="shared" si="224"/>
        <v>339</v>
      </c>
      <c r="AE361" s="66" t="str">
        <f t="shared" si="225"/>
        <v>L</v>
      </c>
      <c r="AF361" s="66">
        <f t="shared" si="233"/>
        <v>6</v>
      </c>
      <c r="AG361" s="66">
        <f t="shared" si="226"/>
        <v>2</v>
      </c>
      <c r="AH361" s="66">
        <f t="shared" si="227"/>
        <v>1</v>
      </c>
      <c r="AI361" s="106">
        <f t="shared" si="228"/>
        <v>2</v>
      </c>
      <c r="AJ361" s="106">
        <f t="shared" si="229"/>
        <v>0</v>
      </c>
      <c r="AK361" s="154">
        <f t="shared" si="230"/>
        <v>499</v>
      </c>
      <c r="AL361" s="155">
        <f t="shared" si="231"/>
        <v>506</v>
      </c>
      <c r="AM361" s="155"/>
      <c r="AN361" s="66" t="str">
        <f t="shared" si="237"/>
        <v>L</v>
      </c>
      <c r="AO361" s="66">
        <f t="shared" si="234"/>
        <v>6</v>
      </c>
      <c r="AP361" s="66">
        <f t="shared" si="238"/>
        <v>7</v>
      </c>
      <c r="AQ361" s="66">
        <f t="shared" si="239"/>
        <v>1</v>
      </c>
      <c r="AR361" s="106">
        <f t="shared" si="232"/>
        <v>21</v>
      </c>
      <c r="AS361" s="106">
        <f t="shared" si="240"/>
        <v>0</v>
      </c>
      <c r="AT361" s="154">
        <f t="shared" si="241"/>
        <v>-253</v>
      </c>
      <c r="AV361" s="120"/>
      <c r="AW361" s="120"/>
    </row>
    <row r="362" spans="1:49" s="71" customFormat="1">
      <c r="A362" s="3">
        <f t="shared" si="235"/>
        <v>352</v>
      </c>
      <c r="B362" s="9">
        <f>Data!B362</f>
        <v>2</v>
      </c>
      <c r="D362" s="73">
        <f t="shared" si="168"/>
        <v>1</v>
      </c>
      <c r="F362" s="66" t="str">
        <f t="shared" si="206"/>
        <v>W</v>
      </c>
      <c r="G362" s="66">
        <f t="shared" si="169"/>
        <v>1</v>
      </c>
      <c r="H362" s="66">
        <f t="shared" si="207"/>
        <v>7</v>
      </c>
      <c r="I362" s="66">
        <f t="shared" si="242"/>
        <v>2</v>
      </c>
      <c r="J362" s="106">
        <f t="shared" si="208"/>
        <v>21</v>
      </c>
      <c r="K362" s="106">
        <f t="shared" si="209"/>
        <v>126</v>
      </c>
      <c r="L362" s="154">
        <f t="shared" si="210"/>
        <v>-328</v>
      </c>
      <c r="N362" s="66" t="str">
        <f t="shared" si="211"/>
        <v>L</v>
      </c>
      <c r="O362" s="66">
        <f t="shared" si="212"/>
        <v>3</v>
      </c>
      <c r="P362" s="66">
        <f t="shared" si="213"/>
        <v>7</v>
      </c>
      <c r="Q362" s="66">
        <f t="shared" si="236"/>
        <v>2</v>
      </c>
      <c r="R362" s="106">
        <f t="shared" si="214"/>
        <v>21</v>
      </c>
      <c r="S362" s="106">
        <f t="shared" si="215"/>
        <v>0</v>
      </c>
      <c r="T362" s="154">
        <f t="shared" si="216"/>
        <v>-604</v>
      </c>
      <c r="V362" s="66" t="str">
        <f t="shared" si="217"/>
        <v>L</v>
      </c>
      <c r="W362" s="66">
        <f t="shared" si="218"/>
        <v>2</v>
      </c>
      <c r="X362" s="66">
        <f t="shared" si="219"/>
        <v>1</v>
      </c>
      <c r="Y362" s="66">
        <f t="shared" si="220"/>
        <v>4</v>
      </c>
      <c r="Z362" s="106">
        <f t="shared" si="221"/>
        <v>1</v>
      </c>
      <c r="AA362" s="106">
        <f t="shared" si="222"/>
        <v>0</v>
      </c>
      <c r="AB362" s="154">
        <f t="shared" si="223"/>
        <v>335</v>
      </c>
      <c r="AC362" s="155">
        <f t="shared" si="224"/>
        <v>339</v>
      </c>
      <c r="AE362" s="66" t="str">
        <f t="shared" si="225"/>
        <v>L</v>
      </c>
      <c r="AF362" s="66">
        <f t="shared" si="233"/>
        <v>1</v>
      </c>
      <c r="AG362" s="66">
        <f t="shared" si="226"/>
        <v>2</v>
      </c>
      <c r="AH362" s="66">
        <f t="shared" si="227"/>
        <v>2</v>
      </c>
      <c r="AI362" s="106">
        <f t="shared" si="228"/>
        <v>2</v>
      </c>
      <c r="AJ362" s="106">
        <f t="shared" si="229"/>
        <v>0</v>
      </c>
      <c r="AK362" s="154">
        <f t="shared" si="230"/>
        <v>497</v>
      </c>
      <c r="AL362" s="155">
        <f t="shared" si="231"/>
        <v>506</v>
      </c>
      <c r="AM362" s="155"/>
      <c r="AN362" s="66" t="str">
        <f t="shared" si="237"/>
        <v>L</v>
      </c>
      <c r="AO362" s="66">
        <f t="shared" si="234"/>
        <v>1</v>
      </c>
      <c r="AP362" s="66">
        <f t="shared" si="238"/>
        <v>7</v>
      </c>
      <c r="AQ362" s="66">
        <f t="shared" si="239"/>
        <v>2</v>
      </c>
      <c r="AR362" s="106">
        <f t="shared" si="232"/>
        <v>21</v>
      </c>
      <c r="AS362" s="106">
        <f t="shared" si="240"/>
        <v>0</v>
      </c>
      <c r="AT362" s="154">
        <f t="shared" si="241"/>
        <v>-274</v>
      </c>
      <c r="AV362" s="120"/>
      <c r="AW362" s="120"/>
    </row>
    <row r="363" spans="1:49" s="71" customFormat="1">
      <c r="A363" s="3">
        <f t="shared" si="235"/>
        <v>353</v>
      </c>
      <c r="B363" s="9">
        <f>Data!B363</f>
        <v>14</v>
      </c>
      <c r="D363" s="73">
        <f t="shared" si="168"/>
        <v>3</v>
      </c>
      <c r="F363" s="66" t="str">
        <f t="shared" si="206"/>
        <v>L</v>
      </c>
      <c r="G363" s="66">
        <f t="shared" si="169"/>
        <v>1</v>
      </c>
      <c r="H363" s="66">
        <f t="shared" si="207"/>
        <v>7</v>
      </c>
      <c r="I363" s="66">
        <f t="shared" si="242"/>
        <v>3</v>
      </c>
      <c r="J363" s="106">
        <f t="shared" si="208"/>
        <v>21</v>
      </c>
      <c r="K363" s="106">
        <f t="shared" si="209"/>
        <v>0</v>
      </c>
      <c r="L363" s="154">
        <f t="shared" si="210"/>
        <v>-349</v>
      </c>
      <c r="N363" s="66" t="str">
        <f t="shared" si="211"/>
        <v>W</v>
      </c>
      <c r="O363" s="66">
        <f t="shared" si="212"/>
        <v>3</v>
      </c>
      <c r="P363" s="66">
        <f t="shared" si="213"/>
        <v>7</v>
      </c>
      <c r="Q363" s="66">
        <f t="shared" si="236"/>
        <v>3</v>
      </c>
      <c r="R363" s="106">
        <f t="shared" si="214"/>
        <v>21</v>
      </c>
      <c r="S363" s="106">
        <f t="shared" si="215"/>
        <v>126</v>
      </c>
      <c r="T363" s="154">
        <f t="shared" si="216"/>
        <v>-499</v>
      </c>
      <c r="V363" s="66" t="str">
        <f t="shared" si="217"/>
        <v>L</v>
      </c>
      <c r="W363" s="66">
        <f t="shared" si="218"/>
        <v>2</v>
      </c>
      <c r="X363" s="66">
        <f t="shared" si="219"/>
        <v>1</v>
      </c>
      <c r="Y363" s="66">
        <f t="shared" si="220"/>
        <v>5</v>
      </c>
      <c r="Z363" s="106">
        <f t="shared" si="221"/>
        <v>1</v>
      </c>
      <c r="AA363" s="106">
        <f t="shared" si="222"/>
        <v>0</v>
      </c>
      <c r="AB363" s="154">
        <f t="shared" si="223"/>
        <v>334</v>
      </c>
      <c r="AC363" s="155">
        <f t="shared" si="224"/>
        <v>339</v>
      </c>
      <c r="AE363" s="66" t="str">
        <f t="shared" si="225"/>
        <v>L</v>
      </c>
      <c r="AF363" s="66">
        <f t="shared" si="233"/>
        <v>3</v>
      </c>
      <c r="AG363" s="66">
        <f t="shared" si="226"/>
        <v>2</v>
      </c>
      <c r="AH363" s="66">
        <f t="shared" si="227"/>
        <v>3</v>
      </c>
      <c r="AI363" s="106">
        <f t="shared" si="228"/>
        <v>2</v>
      </c>
      <c r="AJ363" s="106">
        <f t="shared" si="229"/>
        <v>0</v>
      </c>
      <c r="AK363" s="154">
        <f t="shared" si="230"/>
        <v>495</v>
      </c>
      <c r="AL363" s="155">
        <f t="shared" si="231"/>
        <v>506</v>
      </c>
      <c r="AM363" s="155"/>
      <c r="AN363" s="66" t="str">
        <f t="shared" si="237"/>
        <v>L</v>
      </c>
      <c r="AO363" s="66">
        <f t="shared" si="234"/>
        <v>3</v>
      </c>
      <c r="AP363" s="66">
        <f t="shared" si="238"/>
        <v>7</v>
      </c>
      <c r="AQ363" s="66">
        <f t="shared" si="239"/>
        <v>3</v>
      </c>
      <c r="AR363" s="106">
        <f t="shared" si="232"/>
        <v>21</v>
      </c>
      <c r="AS363" s="106">
        <f t="shared" si="240"/>
        <v>0</v>
      </c>
      <c r="AT363" s="154">
        <f t="shared" si="241"/>
        <v>-295</v>
      </c>
      <c r="AV363" s="120"/>
      <c r="AW363" s="120"/>
    </row>
    <row r="364" spans="1:49" s="71" customFormat="1">
      <c r="A364" s="3">
        <f t="shared" si="235"/>
        <v>354</v>
      </c>
      <c r="B364" s="9">
        <f>Data!B364</f>
        <v>9</v>
      </c>
      <c r="D364" s="73">
        <f t="shared" si="168"/>
        <v>2</v>
      </c>
      <c r="F364" s="66" t="str">
        <f t="shared" si="206"/>
        <v>L</v>
      </c>
      <c r="G364" s="66">
        <f t="shared" si="169"/>
        <v>1</v>
      </c>
      <c r="H364" s="66">
        <f t="shared" si="207"/>
        <v>7</v>
      </c>
      <c r="I364" s="66">
        <f t="shared" si="242"/>
        <v>4</v>
      </c>
      <c r="J364" s="106">
        <f t="shared" si="208"/>
        <v>21</v>
      </c>
      <c r="K364" s="106">
        <f t="shared" si="209"/>
        <v>0</v>
      </c>
      <c r="L364" s="154">
        <f t="shared" si="210"/>
        <v>-370</v>
      </c>
      <c r="N364" s="66" t="str">
        <f t="shared" si="211"/>
        <v>L</v>
      </c>
      <c r="O364" s="66">
        <f t="shared" si="212"/>
        <v>3</v>
      </c>
      <c r="P364" s="66">
        <f t="shared" si="213"/>
        <v>7</v>
      </c>
      <c r="Q364" s="66">
        <f t="shared" si="236"/>
        <v>4</v>
      </c>
      <c r="R364" s="106">
        <f t="shared" si="214"/>
        <v>21</v>
      </c>
      <c r="S364" s="106">
        <f t="shared" si="215"/>
        <v>0</v>
      </c>
      <c r="T364" s="154">
        <f t="shared" si="216"/>
        <v>-520</v>
      </c>
      <c r="V364" s="66" t="str">
        <f t="shared" si="217"/>
        <v>W</v>
      </c>
      <c r="W364" s="66">
        <f t="shared" si="218"/>
        <v>2</v>
      </c>
      <c r="X364" s="66">
        <f t="shared" si="219"/>
        <v>2</v>
      </c>
      <c r="Y364" s="66">
        <f t="shared" si="220"/>
        <v>1</v>
      </c>
      <c r="Z364" s="106">
        <f t="shared" si="221"/>
        <v>2</v>
      </c>
      <c r="AA364" s="106">
        <f t="shared" si="222"/>
        <v>6</v>
      </c>
      <c r="AB364" s="154">
        <f t="shared" si="223"/>
        <v>338</v>
      </c>
      <c r="AC364" s="155">
        <f t="shared" si="224"/>
        <v>339</v>
      </c>
      <c r="AE364" s="66" t="str">
        <f t="shared" si="225"/>
        <v>L</v>
      </c>
      <c r="AF364" s="66">
        <f t="shared" si="233"/>
        <v>2</v>
      </c>
      <c r="AG364" s="66">
        <f t="shared" si="226"/>
        <v>2</v>
      </c>
      <c r="AH364" s="66">
        <f t="shared" si="227"/>
        <v>4</v>
      </c>
      <c r="AI364" s="106">
        <f t="shared" si="228"/>
        <v>2</v>
      </c>
      <c r="AJ364" s="106">
        <f t="shared" si="229"/>
        <v>0</v>
      </c>
      <c r="AK364" s="154">
        <f t="shared" si="230"/>
        <v>493</v>
      </c>
      <c r="AL364" s="155">
        <f t="shared" si="231"/>
        <v>506</v>
      </c>
      <c r="AM364" s="155"/>
      <c r="AN364" s="66" t="str">
        <f t="shared" si="237"/>
        <v>L</v>
      </c>
      <c r="AO364" s="66">
        <f t="shared" si="234"/>
        <v>2</v>
      </c>
      <c r="AP364" s="66">
        <f t="shared" si="238"/>
        <v>7</v>
      </c>
      <c r="AQ364" s="66">
        <f t="shared" si="239"/>
        <v>4</v>
      </c>
      <c r="AR364" s="106">
        <f t="shared" si="232"/>
        <v>21</v>
      </c>
      <c r="AS364" s="106">
        <f t="shared" si="240"/>
        <v>0</v>
      </c>
      <c r="AT364" s="154">
        <f t="shared" si="241"/>
        <v>-316</v>
      </c>
      <c r="AV364" s="120"/>
      <c r="AW364" s="120"/>
    </row>
    <row r="365" spans="1:49" s="71" customFormat="1">
      <c r="A365" s="3">
        <f t="shared" si="235"/>
        <v>355</v>
      </c>
      <c r="B365" s="9">
        <f>Data!B365</f>
        <v>6</v>
      </c>
      <c r="D365" s="73">
        <f t="shared" si="168"/>
        <v>1</v>
      </c>
      <c r="F365" s="66" t="str">
        <f t="shared" si="206"/>
        <v>W</v>
      </c>
      <c r="G365" s="66">
        <f t="shared" si="169"/>
        <v>1</v>
      </c>
      <c r="H365" s="66">
        <f t="shared" si="207"/>
        <v>7</v>
      </c>
      <c r="I365" s="66">
        <f t="shared" si="242"/>
        <v>5</v>
      </c>
      <c r="J365" s="106">
        <f t="shared" si="208"/>
        <v>21</v>
      </c>
      <c r="K365" s="106">
        <f t="shared" si="209"/>
        <v>126</v>
      </c>
      <c r="L365" s="154">
        <f t="shared" si="210"/>
        <v>-265</v>
      </c>
      <c r="N365" s="66" t="str">
        <f t="shared" si="211"/>
        <v>L</v>
      </c>
      <c r="O365" s="66">
        <f t="shared" si="212"/>
        <v>3</v>
      </c>
      <c r="P365" s="66">
        <f t="shared" si="213"/>
        <v>7</v>
      </c>
      <c r="Q365" s="66">
        <f t="shared" si="236"/>
        <v>5</v>
      </c>
      <c r="R365" s="106">
        <f t="shared" si="214"/>
        <v>21</v>
      </c>
      <c r="S365" s="106">
        <f t="shared" si="215"/>
        <v>0</v>
      </c>
      <c r="T365" s="154">
        <f t="shared" si="216"/>
        <v>-541</v>
      </c>
      <c r="V365" s="66" t="str">
        <f t="shared" si="217"/>
        <v>L</v>
      </c>
      <c r="W365" s="66">
        <f t="shared" si="218"/>
        <v>2</v>
      </c>
      <c r="X365" s="66">
        <f t="shared" si="219"/>
        <v>2</v>
      </c>
      <c r="Y365" s="66">
        <f t="shared" si="220"/>
        <v>2</v>
      </c>
      <c r="Z365" s="106">
        <f t="shared" si="221"/>
        <v>2</v>
      </c>
      <c r="AA365" s="106">
        <f t="shared" si="222"/>
        <v>0</v>
      </c>
      <c r="AB365" s="154">
        <f t="shared" si="223"/>
        <v>336</v>
      </c>
      <c r="AC365" s="155">
        <f t="shared" si="224"/>
        <v>339</v>
      </c>
      <c r="AE365" s="66" t="str">
        <f t="shared" si="225"/>
        <v>L</v>
      </c>
      <c r="AF365" s="66">
        <f t="shared" si="233"/>
        <v>1</v>
      </c>
      <c r="AG365" s="66">
        <f t="shared" si="226"/>
        <v>2</v>
      </c>
      <c r="AH365" s="66">
        <f t="shared" si="227"/>
        <v>5</v>
      </c>
      <c r="AI365" s="106">
        <f t="shared" si="228"/>
        <v>2</v>
      </c>
      <c r="AJ365" s="106">
        <f t="shared" si="229"/>
        <v>0</v>
      </c>
      <c r="AK365" s="154">
        <f t="shared" si="230"/>
        <v>491</v>
      </c>
      <c r="AL365" s="155">
        <f t="shared" si="231"/>
        <v>506</v>
      </c>
      <c r="AM365" s="155"/>
      <c r="AN365" s="66" t="str">
        <f t="shared" si="237"/>
        <v>L</v>
      </c>
      <c r="AO365" s="66">
        <f t="shared" si="234"/>
        <v>1</v>
      </c>
      <c r="AP365" s="66">
        <f t="shared" si="238"/>
        <v>7</v>
      </c>
      <c r="AQ365" s="66">
        <f t="shared" si="239"/>
        <v>5</v>
      </c>
      <c r="AR365" s="106">
        <f t="shared" si="232"/>
        <v>21</v>
      </c>
      <c r="AS365" s="106">
        <f t="shared" si="240"/>
        <v>0</v>
      </c>
      <c r="AT365" s="154">
        <f t="shared" si="241"/>
        <v>-337</v>
      </c>
      <c r="AV365" s="120"/>
      <c r="AW365" s="120"/>
    </row>
    <row r="366" spans="1:49" s="71" customFormat="1">
      <c r="A366" s="3">
        <f t="shared" si="235"/>
        <v>356</v>
      </c>
      <c r="B366" s="9">
        <f>Data!B366</f>
        <v>15</v>
      </c>
      <c r="D366" s="73">
        <f t="shared" si="168"/>
        <v>3</v>
      </c>
      <c r="F366" s="66" t="str">
        <f t="shared" si="206"/>
        <v>L</v>
      </c>
      <c r="G366" s="66">
        <f t="shared" si="169"/>
        <v>1</v>
      </c>
      <c r="H366" s="66">
        <f t="shared" si="207"/>
        <v>8</v>
      </c>
      <c r="I366" s="66">
        <f t="shared" si="242"/>
        <v>1</v>
      </c>
      <c r="J366" s="106">
        <f t="shared" si="208"/>
        <v>34</v>
      </c>
      <c r="K366" s="106">
        <f t="shared" si="209"/>
        <v>0</v>
      </c>
      <c r="L366" s="154">
        <f t="shared" si="210"/>
        <v>-299</v>
      </c>
      <c r="N366" s="66" t="str">
        <f t="shared" si="211"/>
        <v>W</v>
      </c>
      <c r="O366" s="66">
        <f t="shared" si="212"/>
        <v>3</v>
      </c>
      <c r="P366" s="66">
        <f t="shared" si="213"/>
        <v>8</v>
      </c>
      <c r="Q366" s="66">
        <f t="shared" si="236"/>
        <v>1</v>
      </c>
      <c r="R366" s="106">
        <f t="shared" si="214"/>
        <v>34</v>
      </c>
      <c r="S366" s="106">
        <f t="shared" si="215"/>
        <v>126</v>
      </c>
      <c r="T366" s="154">
        <f t="shared" si="216"/>
        <v>-449</v>
      </c>
      <c r="V366" s="66" t="str">
        <f t="shared" si="217"/>
        <v>L</v>
      </c>
      <c r="W366" s="66">
        <f t="shared" si="218"/>
        <v>2</v>
      </c>
      <c r="X366" s="66">
        <f t="shared" si="219"/>
        <v>2</v>
      </c>
      <c r="Y366" s="66">
        <f t="shared" si="220"/>
        <v>3</v>
      </c>
      <c r="Z366" s="106">
        <f t="shared" si="221"/>
        <v>2</v>
      </c>
      <c r="AA366" s="106">
        <f t="shared" si="222"/>
        <v>0</v>
      </c>
      <c r="AB366" s="154">
        <f t="shared" si="223"/>
        <v>334</v>
      </c>
      <c r="AC366" s="155">
        <f t="shared" si="224"/>
        <v>339</v>
      </c>
      <c r="AE366" s="66" t="str">
        <f t="shared" si="225"/>
        <v>L</v>
      </c>
      <c r="AF366" s="66">
        <f t="shared" si="233"/>
        <v>3</v>
      </c>
      <c r="AG366" s="66">
        <f t="shared" si="226"/>
        <v>3</v>
      </c>
      <c r="AH366" s="66">
        <f t="shared" si="227"/>
        <v>1</v>
      </c>
      <c r="AI366" s="106">
        <f t="shared" si="228"/>
        <v>3</v>
      </c>
      <c r="AJ366" s="106">
        <f t="shared" si="229"/>
        <v>0</v>
      </c>
      <c r="AK366" s="154">
        <f t="shared" si="230"/>
        <v>488</v>
      </c>
      <c r="AL366" s="155">
        <f t="shared" si="231"/>
        <v>506</v>
      </c>
      <c r="AM366" s="155"/>
      <c r="AN366" s="66" t="str">
        <f t="shared" si="237"/>
        <v>L</v>
      </c>
      <c r="AO366" s="66">
        <f t="shared" si="234"/>
        <v>3</v>
      </c>
      <c r="AP366" s="66">
        <f t="shared" si="238"/>
        <v>8</v>
      </c>
      <c r="AQ366" s="66">
        <f t="shared" si="239"/>
        <v>1</v>
      </c>
      <c r="AR366" s="106">
        <f t="shared" si="232"/>
        <v>34</v>
      </c>
      <c r="AS366" s="106">
        <f t="shared" si="240"/>
        <v>0</v>
      </c>
      <c r="AT366" s="154">
        <f t="shared" si="241"/>
        <v>-371</v>
      </c>
      <c r="AV366" s="120"/>
      <c r="AW366" s="120"/>
    </row>
    <row r="367" spans="1:49" s="71" customFormat="1">
      <c r="A367" s="3">
        <f t="shared" si="235"/>
        <v>357</v>
      </c>
      <c r="B367" s="9">
        <f>Data!B367</f>
        <v>34</v>
      </c>
      <c r="D367" s="73">
        <f t="shared" si="168"/>
        <v>6</v>
      </c>
      <c r="F367" s="66" t="str">
        <f t="shared" si="206"/>
        <v>L</v>
      </c>
      <c r="G367" s="66">
        <f t="shared" si="169"/>
        <v>1</v>
      </c>
      <c r="H367" s="66">
        <f t="shared" si="207"/>
        <v>8</v>
      </c>
      <c r="I367" s="66">
        <f t="shared" si="242"/>
        <v>2</v>
      </c>
      <c r="J367" s="106">
        <f t="shared" si="208"/>
        <v>34</v>
      </c>
      <c r="K367" s="106">
        <f t="shared" si="209"/>
        <v>0</v>
      </c>
      <c r="L367" s="154">
        <f t="shared" si="210"/>
        <v>-333</v>
      </c>
      <c r="N367" s="66" t="str">
        <f t="shared" si="211"/>
        <v>L</v>
      </c>
      <c r="O367" s="66">
        <f t="shared" si="212"/>
        <v>3</v>
      </c>
      <c r="P367" s="66">
        <f t="shared" si="213"/>
        <v>8</v>
      </c>
      <c r="Q367" s="66">
        <f t="shared" si="236"/>
        <v>2</v>
      </c>
      <c r="R367" s="106">
        <f t="shared" si="214"/>
        <v>34</v>
      </c>
      <c r="S367" s="106">
        <f t="shared" si="215"/>
        <v>0</v>
      </c>
      <c r="T367" s="154">
        <f t="shared" si="216"/>
        <v>-483</v>
      </c>
      <c r="V367" s="66" t="str">
        <f t="shared" si="217"/>
        <v>L</v>
      </c>
      <c r="W367" s="66">
        <f t="shared" si="218"/>
        <v>2</v>
      </c>
      <c r="X367" s="66">
        <f t="shared" si="219"/>
        <v>2</v>
      </c>
      <c r="Y367" s="66">
        <f t="shared" si="220"/>
        <v>4</v>
      </c>
      <c r="Z367" s="106">
        <f t="shared" si="221"/>
        <v>2</v>
      </c>
      <c r="AA367" s="106">
        <f t="shared" si="222"/>
        <v>0</v>
      </c>
      <c r="AB367" s="154">
        <f t="shared" si="223"/>
        <v>332</v>
      </c>
      <c r="AC367" s="155">
        <f t="shared" si="224"/>
        <v>339</v>
      </c>
      <c r="AE367" s="66" t="str">
        <f t="shared" si="225"/>
        <v>L</v>
      </c>
      <c r="AF367" s="66">
        <f t="shared" si="233"/>
        <v>6</v>
      </c>
      <c r="AG367" s="66">
        <f t="shared" si="226"/>
        <v>3</v>
      </c>
      <c r="AH367" s="66">
        <f t="shared" si="227"/>
        <v>2</v>
      </c>
      <c r="AI367" s="106">
        <f t="shared" si="228"/>
        <v>3</v>
      </c>
      <c r="AJ367" s="106">
        <f t="shared" si="229"/>
        <v>0</v>
      </c>
      <c r="AK367" s="154">
        <f t="shared" si="230"/>
        <v>485</v>
      </c>
      <c r="AL367" s="155">
        <f t="shared" si="231"/>
        <v>506</v>
      </c>
      <c r="AM367" s="155"/>
      <c r="AN367" s="66" t="str">
        <f t="shared" si="237"/>
        <v>L</v>
      </c>
      <c r="AO367" s="66">
        <f t="shared" si="234"/>
        <v>6</v>
      </c>
      <c r="AP367" s="66">
        <f t="shared" si="238"/>
        <v>8</v>
      </c>
      <c r="AQ367" s="66">
        <f t="shared" si="239"/>
        <v>2</v>
      </c>
      <c r="AR367" s="106">
        <f t="shared" si="232"/>
        <v>34</v>
      </c>
      <c r="AS367" s="106">
        <f t="shared" si="240"/>
        <v>0</v>
      </c>
      <c r="AT367" s="154">
        <f t="shared" si="241"/>
        <v>-405</v>
      </c>
      <c r="AV367" s="120"/>
      <c r="AW367" s="120"/>
    </row>
    <row r="368" spans="1:49" s="71" customFormat="1">
      <c r="A368" s="3">
        <f t="shared" si="235"/>
        <v>358</v>
      </c>
      <c r="B368" s="9">
        <f>Data!B368</f>
        <v>34</v>
      </c>
      <c r="D368" s="73">
        <f t="shared" si="168"/>
        <v>6</v>
      </c>
      <c r="F368" s="66" t="str">
        <f t="shared" si="206"/>
        <v>L</v>
      </c>
      <c r="G368" s="66">
        <f t="shared" si="169"/>
        <v>1</v>
      </c>
      <c r="H368" s="66">
        <f t="shared" si="207"/>
        <v>8</v>
      </c>
      <c r="I368" s="66">
        <f t="shared" si="242"/>
        <v>3</v>
      </c>
      <c r="J368" s="106">
        <f t="shared" si="208"/>
        <v>34</v>
      </c>
      <c r="K368" s="106">
        <f t="shared" si="209"/>
        <v>0</v>
      </c>
      <c r="L368" s="154">
        <f t="shared" si="210"/>
        <v>-367</v>
      </c>
      <c r="N368" s="66" t="str">
        <f t="shared" si="211"/>
        <v>L</v>
      </c>
      <c r="O368" s="66">
        <f t="shared" si="212"/>
        <v>3</v>
      </c>
      <c r="P368" s="66">
        <f t="shared" si="213"/>
        <v>8</v>
      </c>
      <c r="Q368" s="66">
        <f t="shared" si="236"/>
        <v>3</v>
      </c>
      <c r="R368" s="106">
        <f t="shared" si="214"/>
        <v>34</v>
      </c>
      <c r="S368" s="106">
        <f t="shared" si="215"/>
        <v>0</v>
      </c>
      <c r="T368" s="154">
        <f t="shared" si="216"/>
        <v>-517</v>
      </c>
      <c r="V368" s="66" t="str">
        <f t="shared" si="217"/>
        <v>L</v>
      </c>
      <c r="W368" s="66">
        <f t="shared" si="218"/>
        <v>2</v>
      </c>
      <c r="X368" s="66">
        <f t="shared" si="219"/>
        <v>2</v>
      </c>
      <c r="Y368" s="66">
        <f t="shared" si="220"/>
        <v>5</v>
      </c>
      <c r="Z368" s="106">
        <f t="shared" si="221"/>
        <v>2</v>
      </c>
      <c r="AA368" s="106">
        <f t="shared" si="222"/>
        <v>0</v>
      </c>
      <c r="AB368" s="154">
        <f t="shared" si="223"/>
        <v>330</v>
      </c>
      <c r="AC368" s="155">
        <f t="shared" si="224"/>
        <v>339</v>
      </c>
      <c r="AE368" s="66" t="str">
        <f t="shared" si="225"/>
        <v>W</v>
      </c>
      <c r="AF368" s="66">
        <f t="shared" si="233"/>
        <v>6</v>
      </c>
      <c r="AG368" s="66">
        <f t="shared" si="226"/>
        <v>3</v>
      </c>
      <c r="AH368" s="66">
        <f t="shared" si="227"/>
        <v>3</v>
      </c>
      <c r="AI368" s="106">
        <f t="shared" si="228"/>
        <v>3</v>
      </c>
      <c r="AJ368" s="106">
        <f t="shared" si="229"/>
        <v>18</v>
      </c>
      <c r="AK368" s="154">
        <f t="shared" si="230"/>
        <v>500</v>
      </c>
      <c r="AL368" s="155">
        <f t="shared" si="231"/>
        <v>506</v>
      </c>
      <c r="AM368" s="155"/>
      <c r="AN368" s="66" t="str">
        <f t="shared" si="237"/>
        <v>W</v>
      </c>
      <c r="AO368" s="66">
        <f t="shared" si="234"/>
        <v>6</v>
      </c>
      <c r="AP368" s="66">
        <f t="shared" si="238"/>
        <v>8</v>
      </c>
      <c r="AQ368" s="66">
        <f t="shared" si="239"/>
        <v>3</v>
      </c>
      <c r="AR368" s="106">
        <f t="shared" si="232"/>
        <v>34</v>
      </c>
      <c r="AS368" s="106">
        <f t="shared" si="240"/>
        <v>204</v>
      </c>
      <c r="AT368" s="154">
        <f t="shared" si="241"/>
        <v>-235</v>
      </c>
      <c r="AV368" s="120"/>
      <c r="AW368" s="120"/>
    </row>
    <row r="369" spans="1:49" s="71" customFormat="1">
      <c r="A369" s="3">
        <f t="shared" si="235"/>
        <v>359</v>
      </c>
      <c r="B369" s="9">
        <f>Data!B369</f>
        <v>30</v>
      </c>
      <c r="D369" s="73">
        <f t="shared" si="168"/>
        <v>5</v>
      </c>
      <c r="F369" s="66" t="str">
        <f t="shared" si="206"/>
        <v>L</v>
      </c>
      <c r="G369" s="66">
        <f t="shared" si="169"/>
        <v>1</v>
      </c>
      <c r="H369" s="66">
        <f t="shared" si="207"/>
        <v>8</v>
      </c>
      <c r="I369" s="66">
        <f t="shared" si="242"/>
        <v>4</v>
      </c>
      <c r="J369" s="106">
        <f t="shared" si="208"/>
        <v>34</v>
      </c>
      <c r="K369" s="106">
        <f t="shared" si="209"/>
        <v>0</v>
      </c>
      <c r="L369" s="154">
        <f t="shared" si="210"/>
        <v>-401</v>
      </c>
      <c r="N369" s="66" t="str">
        <f t="shared" si="211"/>
        <v>L</v>
      </c>
      <c r="O369" s="66">
        <f t="shared" si="212"/>
        <v>3</v>
      </c>
      <c r="P369" s="66">
        <f t="shared" si="213"/>
        <v>8</v>
      </c>
      <c r="Q369" s="66">
        <f t="shared" si="236"/>
        <v>4</v>
      </c>
      <c r="R369" s="106">
        <f t="shared" si="214"/>
        <v>34</v>
      </c>
      <c r="S369" s="106">
        <f t="shared" si="215"/>
        <v>0</v>
      </c>
      <c r="T369" s="154">
        <f t="shared" si="216"/>
        <v>-551</v>
      </c>
      <c r="V369" s="66" t="str">
        <f t="shared" si="217"/>
        <v>L</v>
      </c>
      <c r="W369" s="66">
        <f t="shared" si="218"/>
        <v>2</v>
      </c>
      <c r="X369" s="66">
        <f t="shared" si="219"/>
        <v>3</v>
      </c>
      <c r="Y369" s="66">
        <f t="shared" si="220"/>
        <v>1</v>
      </c>
      <c r="Z369" s="106">
        <f t="shared" si="221"/>
        <v>3</v>
      </c>
      <c r="AA369" s="106">
        <f t="shared" si="222"/>
        <v>0</v>
      </c>
      <c r="AB369" s="154">
        <f t="shared" si="223"/>
        <v>327</v>
      </c>
      <c r="AC369" s="155">
        <f t="shared" si="224"/>
        <v>339</v>
      </c>
      <c r="AE369" s="66" t="str">
        <f t="shared" si="225"/>
        <v>L</v>
      </c>
      <c r="AF369" s="66">
        <f t="shared" si="233"/>
        <v>5</v>
      </c>
      <c r="AG369" s="66">
        <f t="shared" si="226"/>
        <v>3</v>
      </c>
      <c r="AH369" s="66">
        <f t="shared" si="227"/>
        <v>4</v>
      </c>
      <c r="AI369" s="106">
        <f t="shared" si="228"/>
        <v>3</v>
      </c>
      <c r="AJ369" s="106">
        <f t="shared" si="229"/>
        <v>0</v>
      </c>
      <c r="AK369" s="154">
        <f t="shared" si="230"/>
        <v>497</v>
      </c>
      <c r="AL369" s="155">
        <f t="shared" si="231"/>
        <v>506</v>
      </c>
      <c r="AM369" s="155"/>
      <c r="AN369" s="66" t="str">
        <f t="shared" si="237"/>
        <v>L</v>
      </c>
      <c r="AO369" s="66">
        <f t="shared" si="234"/>
        <v>5</v>
      </c>
      <c r="AP369" s="66">
        <f t="shared" si="238"/>
        <v>8</v>
      </c>
      <c r="AQ369" s="66">
        <f t="shared" si="239"/>
        <v>4</v>
      </c>
      <c r="AR369" s="106">
        <f t="shared" si="232"/>
        <v>34</v>
      </c>
      <c r="AS369" s="106">
        <f t="shared" si="240"/>
        <v>0</v>
      </c>
      <c r="AT369" s="154">
        <f t="shared" si="241"/>
        <v>-269</v>
      </c>
      <c r="AV369" s="120"/>
      <c r="AW369" s="120"/>
    </row>
    <row r="370" spans="1:49" s="71" customFormat="1">
      <c r="A370" s="3">
        <f t="shared" si="235"/>
        <v>360</v>
      </c>
      <c r="B370" s="9">
        <f>Data!B370</f>
        <v>6</v>
      </c>
      <c r="D370" s="73">
        <f t="shared" si="168"/>
        <v>1</v>
      </c>
      <c r="F370" s="66" t="str">
        <f t="shared" si="206"/>
        <v>W</v>
      </c>
      <c r="G370" s="66">
        <f t="shared" si="169"/>
        <v>1</v>
      </c>
      <c r="H370" s="66">
        <f t="shared" si="207"/>
        <v>8</v>
      </c>
      <c r="I370" s="66">
        <f t="shared" si="242"/>
        <v>5</v>
      </c>
      <c r="J370" s="106">
        <f t="shared" si="208"/>
        <v>34</v>
      </c>
      <c r="K370" s="106">
        <f t="shared" si="209"/>
        <v>204</v>
      </c>
      <c r="L370" s="154">
        <f t="shared" si="210"/>
        <v>-231</v>
      </c>
      <c r="N370" s="66" t="str">
        <f t="shared" si="211"/>
        <v>L</v>
      </c>
      <c r="O370" s="66">
        <f t="shared" si="212"/>
        <v>3</v>
      </c>
      <c r="P370" s="66">
        <f t="shared" si="213"/>
        <v>8</v>
      </c>
      <c r="Q370" s="66">
        <f t="shared" si="236"/>
        <v>5</v>
      </c>
      <c r="R370" s="106">
        <f t="shared" si="214"/>
        <v>34</v>
      </c>
      <c r="S370" s="106">
        <f t="shared" si="215"/>
        <v>0</v>
      </c>
      <c r="T370" s="154">
        <f t="shared" si="216"/>
        <v>-585</v>
      </c>
      <c r="V370" s="66" t="str">
        <f t="shared" si="217"/>
        <v>L</v>
      </c>
      <c r="W370" s="66">
        <f t="shared" si="218"/>
        <v>2</v>
      </c>
      <c r="X370" s="66">
        <f t="shared" si="219"/>
        <v>3</v>
      </c>
      <c r="Y370" s="66">
        <f t="shared" si="220"/>
        <v>2</v>
      </c>
      <c r="Z370" s="106">
        <f t="shared" si="221"/>
        <v>3</v>
      </c>
      <c r="AA370" s="106">
        <f t="shared" si="222"/>
        <v>0</v>
      </c>
      <c r="AB370" s="154">
        <f t="shared" si="223"/>
        <v>324</v>
      </c>
      <c r="AC370" s="155">
        <f t="shared" si="224"/>
        <v>339</v>
      </c>
      <c r="AE370" s="66" t="str">
        <f t="shared" si="225"/>
        <v>L</v>
      </c>
      <c r="AF370" s="66">
        <f t="shared" si="233"/>
        <v>1</v>
      </c>
      <c r="AG370" s="66">
        <f t="shared" si="226"/>
        <v>3</v>
      </c>
      <c r="AH370" s="66">
        <f t="shared" si="227"/>
        <v>5</v>
      </c>
      <c r="AI370" s="106">
        <f t="shared" si="228"/>
        <v>3</v>
      </c>
      <c r="AJ370" s="106">
        <f t="shared" si="229"/>
        <v>0</v>
      </c>
      <c r="AK370" s="154">
        <f t="shared" si="230"/>
        <v>494</v>
      </c>
      <c r="AL370" s="155">
        <f t="shared" si="231"/>
        <v>506</v>
      </c>
      <c r="AM370" s="155"/>
      <c r="AN370" s="66" t="str">
        <f t="shared" si="237"/>
        <v>L</v>
      </c>
      <c r="AO370" s="66">
        <f t="shared" si="234"/>
        <v>1</v>
      </c>
      <c r="AP370" s="66">
        <f t="shared" si="238"/>
        <v>8</v>
      </c>
      <c r="AQ370" s="66">
        <f t="shared" si="239"/>
        <v>5</v>
      </c>
      <c r="AR370" s="106">
        <f t="shared" si="232"/>
        <v>34</v>
      </c>
      <c r="AS370" s="106">
        <f t="shared" si="240"/>
        <v>0</v>
      </c>
      <c r="AT370" s="154">
        <f t="shared" si="241"/>
        <v>-303</v>
      </c>
      <c r="AV370" s="120"/>
      <c r="AW370" s="120"/>
    </row>
    <row r="371" spans="1:49" s="71" customFormat="1">
      <c r="A371" s="3">
        <f t="shared" si="235"/>
        <v>361</v>
      </c>
      <c r="B371" s="9">
        <f>Data!B371</f>
        <v>18</v>
      </c>
      <c r="D371" s="73">
        <f t="shared" si="168"/>
        <v>3</v>
      </c>
      <c r="F371" s="66" t="str">
        <f t="shared" si="206"/>
        <v>L</v>
      </c>
      <c r="G371" s="66">
        <f t="shared" si="169"/>
        <v>1</v>
      </c>
      <c r="H371" s="66">
        <f t="shared" si="207"/>
        <v>1</v>
      </c>
      <c r="I371" s="66">
        <f t="shared" si="242"/>
        <v>1</v>
      </c>
      <c r="J371" s="106">
        <f t="shared" si="208"/>
        <v>1</v>
      </c>
      <c r="K371" s="106">
        <f t="shared" si="209"/>
        <v>0</v>
      </c>
      <c r="L371" s="154">
        <f t="shared" si="210"/>
        <v>-232</v>
      </c>
      <c r="N371" s="66" t="str">
        <f t="shared" si="211"/>
        <v>W</v>
      </c>
      <c r="O371" s="66">
        <f t="shared" si="212"/>
        <v>4</v>
      </c>
      <c r="P371" s="66">
        <f t="shared" si="213"/>
        <v>1</v>
      </c>
      <c r="Q371" s="66">
        <f t="shared" si="236"/>
        <v>1</v>
      </c>
      <c r="R371" s="106">
        <f t="shared" si="214"/>
        <v>1</v>
      </c>
      <c r="S371" s="106">
        <f t="shared" si="215"/>
        <v>204</v>
      </c>
      <c r="T371" s="154">
        <f t="shared" si="216"/>
        <v>-382</v>
      </c>
      <c r="V371" s="66" t="str">
        <f t="shared" si="217"/>
        <v>L</v>
      </c>
      <c r="W371" s="66">
        <f t="shared" si="218"/>
        <v>2</v>
      </c>
      <c r="X371" s="66">
        <f t="shared" si="219"/>
        <v>3</v>
      </c>
      <c r="Y371" s="66">
        <f t="shared" si="220"/>
        <v>3</v>
      </c>
      <c r="Z371" s="106">
        <f t="shared" si="221"/>
        <v>3</v>
      </c>
      <c r="AA371" s="106">
        <f t="shared" si="222"/>
        <v>0</v>
      </c>
      <c r="AB371" s="154">
        <f t="shared" si="223"/>
        <v>321</v>
      </c>
      <c r="AC371" s="155">
        <f t="shared" si="224"/>
        <v>339</v>
      </c>
      <c r="AE371" s="66" t="str">
        <f t="shared" si="225"/>
        <v>L</v>
      </c>
      <c r="AF371" s="66">
        <f t="shared" si="233"/>
        <v>3</v>
      </c>
      <c r="AG371" s="66">
        <f t="shared" si="226"/>
        <v>4</v>
      </c>
      <c r="AH371" s="66">
        <f t="shared" si="227"/>
        <v>1</v>
      </c>
      <c r="AI371" s="106">
        <f t="shared" si="228"/>
        <v>5</v>
      </c>
      <c r="AJ371" s="106">
        <f t="shared" si="229"/>
        <v>0</v>
      </c>
      <c r="AK371" s="154">
        <f t="shared" si="230"/>
        <v>489</v>
      </c>
      <c r="AL371" s="155">
        <f t="shared" si="231"/>
        <v>506</v>
      </c>
      <c r="AM371" s="155"/>
      <c r="AN371" s="66" t="str">
        <f t="shared" si="237"/>
        <v>L</v>
      </c>
      <c r="AO371" s="66">
        <f t="shared" si="234"/>
        <v>3</v>
      </c>
      <c r="AP371" s="66">
        <f t="shared" si="238"/>
        <v>1</v>
      </c>
      <c r="AQ371" s="66">
        <f t="shared" si="239"/>
        <v>1</v>
      </c>
      <c r="AR371" s="106">
        <f t="shared" si="232"/>
        <v>1</v>
      </c>
      <c r="AS371" s="106">
        <f t="shared" si="240"/>
        <v>0</v>
      </c>
      <c r="AT371" s="154">
        <f t="shared" si="241"/>
        <v>-304</v>
      </c>
      <c r="AV371" s="120"/>
      <c r="AW371" s="120"/>
    </row>
    <row r="372" spans="1:49" s="71" customFormat="1">
      <c r="A372" s="3">
        <f t="shared" si="235"/>
        <v>362</v>
      </c>
      <c r="B372" s="9">
        <f>Data!B372</f>
        <v>21</v>
      </c>
      <c r="D372" s="73">
        <f t="shared" si="168"/>
        <v>4</v>
      </c>
      <c r="F372" s="66" t="str">
        <f t="shared" si="206"/>
        <v>L</v>
      </c>
      <c r="G372" s="66">
        <f t="shared" si="169"/>
        <v>1</v>
      </c>
      <c r="H372" s="66">
        <f t="shared" si="207"/>
        <v>1</v>
      </c>
      <c r="I372" s="66">
        <f t="shared" si="242"/>
        <v>2</v>
      </c>
      <c r="J372" s="106">
        <f t="shared" si="208"/>
        <v>1</v>
      </c>
      <c r="K372" s="106">
        <f t="shared" si="209"/>
        <v>0</v>
      </c>
      <c r="L372" s="154">
        <f t="shared" si="210"/>
        <v>-233</v>
      </c>
      <c r="N372" s="66" t="str">
        <f t="shared" si="211"/>
        <v>W</v>
      </c>
      <c r="O372" s="66">
        <f t="shared" si="212"/>
        <v>4</v>
      </c>
      <c r="P372" s="66">
        <f t="shared" si="213"/>
        <v>1</v>
      </c>
      <c r="Q372" s="66">
        <f t="shared" si="236"/>
        <v>2</v>
      </c>
      <c r="R372" s="106">
        <f t="shared" si="214"/>
        <v>1</v>
      </c>
      <c r="S372" s="106">
        <f t="shared" si="215"/>
        <v>6</v>
      </c>
      <c r="T372" s="154">
        <f t="shared" si="216"/>
        <v>-377</v>
      </c>
      <c r="V372" s="66" t="str">
        <f t="shared" si="217"/>
        <v>L</v>
      </c>
      <c r="W372" s="66">
        <f t="shared" si="218"/>
        <v>2</v>
      </c>
      <c r="X372" s="66">
        <f t="shared" si="219"/>
        <v>3</v>
      </c>
      <c r="Y372" s="66">
        <f t="shared" si="220"/>
        <v>4</v>
      </c>
      <c r="Z372" s="106">
        <f t="shared" si="221"/>
        <v>3</v>
      </c>
      <c r="AA372" s="106">
        <f t="shared" si="222"/>
        <v>0</v>
      </c>
      <c r="AB372" s="154">
        <f t="shared" si="223"/>
        <v>318</v>
      </c>
      <c r="AC372" s="155">
        <f t="shared" si="224"/>
        <v>339</v>
      </c>
      <c r="AE372" s="66" t="str">
        <f t="shared" si="225"/>
        <v>L</v>
      </c>
      <c r="AF372" s="66">
        <f t="shared" si="233"/>
        <v>4</v>
      </c>
      <c r="AG372" s="66">
        <f t="shared" si="226"/>
        <v>4</v>
      </c>
      <c r="AH372" s="66">
        <f t="shared" si="227"/>
        <v>2</v>
      </c>
      <c r="AI372" s="106">
        <f t="shared" si="228"/>
        <v>5</v>
      </c>
      <c r="AJ372" s="106">
        <f t="shared" si="229"/>
        <v>0</v>
      </c>
      <c r="AK372" s="154">
        <f t="shared" si="230"/>
        <v>484</v>
      </c>
      <c r="AL372" s="155">
        <f t="shared" si="231"/>
        <v>506</v>
      </c>
      <c r="AM372" s="155"/>
      <c r="AN372" s="66" t="str">
        <f t="shared" si="237"/>
        <v>L</v>
      </c>
      <c r="AO372" s="66">
        <f t="shared" si="234"/>
        <v>4</v>
      </c>
      <c r="AP372" s="66">
        <f t="shared" si="238"/>
        <v>1</v>
      </c>
      <c r="AQ372" s="66">
        <f t="shared" si="239"/>
        <v>2</v>
      </c>
      <c r="AR372" s="106">
        <f t="shared" si="232"/>
        <v>1</v>
      </c>
      <c r="AS372" s="106">
        <f t="shared" si="240"/>
        <v>0</v>
      </c>
      <c r="AT372" s="154">
        <f t="shared" si="241"/>
        <v>-305</v>
      </c>
      <c r="AV372" s="120"/>
      <c r="AW372" s="120"/>
    </row>
    <row r="373" spans="1:49" s="71" customFormat="1">
      <c r="A373" s="3">
        <f t="shared" si="235"/>
        <v>363</v>
      </c>
      <c r="B373" s="9">
        <f>Data!B373</f>
        <v>0</v>
      </c>
      <c r="D373" s="73">
        <f t="shared" si="168"/>
        <v>0</v>
      </c>
      <c r="F373" s="66" t="str">
        <f t="shared" si="206"/>
        <v>L</v>
      </c>
      <c r="G373" s="66">
        <f t="shared" si="169"/>
        <v>1</v>
      </c>
      <c r="H373" s="66">
        <f t="shared" si="207"/>
        <v>1</v>
      </c>
      <c r="I373" s="66">
        <f t="shared" si="242"/>
        <v>3</v>
      </c>
      <c r="J373" s="106">
        <f t="shared" si="208"/>
        <v>1</v>
      </c>
      <c r="K373" s="106">
        <f t="shared" si="209"/>
        <v>0</v>
      </c>
      <c r="L373" s="154">
        <f t="shared" si="210"/>
        <v>-234</v>
      </c>
      <c r="N373" s="66" t="str">
        <f t="shared" si="211"/>
        <v>L</v>
      </c>
      <c r="O373" s="66">
        <f t="shared" si="212"/>
        <v>4</v>
      </c>
      <c r="P373" s="66">
        <f t="shared" si="213"/>
        <v>1</v>
      </c>
      <c r="Q373" s="66">
        <f t="shared" si="236"/>
        <v>3</v>
      </c>
      <c r="R373" s="106">
        <f t="shared" si="214"/>
        <v>1</v>
      </c>
      <c r="S373" s="106">
        <f t="shared" si="215"/>
        <v>0</v>
      </c>
      <c r="T373" s="154">
        <f t="shared" si="216"/>
        <v>-378</v>
      </c>
      <c r="V373" s="66" t="str">
        <f t="shared" si="217"/>
        <v>L</v>
      </c>
      <c r="W373" s="66">
        <f t="shared" si="218"/>
        <v>2</v>
      </c>
      <c r="X373" s="66">
        <f t="shared" si="219"/>
        <v>3</v>
      </c>
      <c r="Y373" s="66">
        <f t="shared" si="220"/>
        <v>5</v>
      </c>
      <c r="Z373" s="106">
        <f t="shared" si="221"/>
        <v>3</v>
      </c>
      <c r="AA373" s="106">
        <f t="shared" si="222"/>
        <v>0</v>
      </c>
      <c r="AB373" s="154">
        <f t="shared" si="223"/>
        <v>315</v>
      </c>
      <c r="AC373" s="155">
        <f t="shared" si="224"/>
        <v>339</v>
      </c>
      <c r="AE373" s="66" t="str">
        <f t="shared" si="225"/>
        <v>L</v>
      </c>
      <c r="AF373" s="66">
        <f t="shared" si="233"/>
        <v>4</v>
      </c>
      <c r="AG373" s="66">
        <f t="shared" si="226"/>
        <v>4</v>
      </c>
      <c r="AH373" s="66">
        <f t="shared" si="227"/>
        <v>3</v>
      </c>
      <c r="AI373" s="106">
        <f t="shared" si="228"/>
        <v>5</v>
      </c>
      <c r="AJ373" s="106">
        <f t="shared" si="229"/>
        <v>0</v>
      </c>
      <c r="AK373" s="154">
        <f t="shared" si="230"/>
        <v>479</v>
      </c>
      <c r="AL373" s="155">
        <f t="shared" si="231"/>
        <v>506</v>
      </c>
      <c r="AM373" s="155"/>
      <c r="AN373" s="66" t="str">
        <f t="shared" si="237"/>
        <v>L</v>
      </c>
      <c r="AO373" s="66">
        <f t="shared" si="234"/>
        <v>4</v>
      </c>
      <c r="AP373" s="66">
        <f t="shared" si="238"/>
        <v>1</v>
      </c>
      <c r="AQ373" s="66">
        <f t="shared" si="239"/>
        <v>3</v>
      </c>
      <c r="AR373" s="106">
        <f t="shared" si="232"/>
        <v>1</v>
      </c>
      <c r="AS373" s="106">
        <f t="shared" si="240"/>
        <v>0</v>
      </c>
      <c r="AT373" s="154">
        <f t="shared" si="241"/>
        <v>-306</v>
      </c>
      <c r="AV373" s="120"/>
      <c r="AW373" s="120"/>
    </row>
    <row r="374" spans="1:49" s="71" customFormat="1">
      <c r="A374" s="3">
        <f t="shared" si="235"/>
        <v>364</v>
      </c>
      <c r="B374" s="9">
        <f>Data!B374</f>
        <v>24</v>
      </c>
      <c r="D374" s="73">
        <f t="shared" si="168"/>
        <v>4</v>
      </c>
      <c r="F374" s="66" t="str">
        <f t="shared" ref="F374:F437" si="243">IF($D374=G373,"W","L")</f>
        <v>L</v>
      </c>
      <c r="G374" s="66">
        <f t="shared" si="169"/>
        <v>1</v>
      </c>
      <c r="H374" s="66">
        <f t="shared" ref="H374:H437" si="244">IF(AND(H373=$H$9,I373=5),1,IF(AND(H373&lt;$H$9,I373=5),H373+1,H373))</f>
        <v>1</v>
      </c>
      <c r="I374" s="66">
        <f t="shared" si="242"/>
        <v>4</v>
      </c>
      <c r="J374" s="106">
        <f t="shared" ref="J374:J437" si="245">INDEX($AV$11:$AW$25,H374,2)</f>
        <v>1</v>
      </c>
      <c r="K374" s="106">
        <f t="shared" ref="K374:K437" si="246">IF(F374="W",J373*6,0)</f>
        <v>0</v>
      </c>
      <c r="L374" s="154">
        <f t="shared" ref="L374:L437" si="247">L373-J374+K374</f>
        <v>-235</v>
      </c>
      <c r="N374" s="66" t="str">
        <f t="shared" ref="N374:N437" si="248">IF($D374=O373,"W","L")</f>
        <v>W</v>
      </c>
      <c r="O374" s="66">
        <f t="shared" ref="O374:O437" si="249">IF(AND(O373&lt;&gt;6,P373=$P$9,Q373=5),O373+1,IF(AND(O373=6,P373=$P$9,Q373=5),1,O373))</f>
        <v>4</v>
      </c>
      <c r="P374" s="66">
        <f t="shared" ref="P374:P437" si="250">IF(AND(P373=$P$9,Q373=5),1,IF(AND(P373&lt;$P$9,Q373=5),P373+1,P373))</f>
        <v>1</v>
      </c>
      <c r="Q374" s="66">
        <f t="shared" si="236"/>
        <v>4</v>
      </c>
      <c r="R374" s="106">
        <f t="shared" ref="R374:R437" si="251">INDEX($AV$11:$AW$25,P374,2)</f>
        <v>1</v>
      </c>
      <c r="S374" s="106">
        <f t="shared" ref="S374:S437" si="252">IF(N374="W",R373*6,0)</f>
        <v>6</v>
      </c>
      <c r="T374" s="154">
        <f t="shared" ref="T374:T437" si="253">T373-R374+S374</f>
        <v>-373</v>
      </c>
      <c r="V374" s="66" t="str">
        <f t="shared" ref="V374:V437" si="254">IF($D374=W373,"W","L")</f>
        <v>L</v>
      </c>
      <c r="W374" s="66">
        <f t="shared" ref="W374:W437" si="255">IF(AB373&gt;AC372,IF(W373&lt;&gt;6,W373+1,1), IF(AND(W373&lt;&gt;6,X373=$X$9,Y373=5),W373+1,IF(AND(W373=6,X373=$X$9,Y373=5),1,W373)))</f>
        <v>2</v>
      </c>
      <c r="X374" s="66">
        <f t="shared" ref="X374:X437" si="256">IF(AB373&gt;AC372,1,IF(AND(X373=$X$9,Y373=5),1,IF(AND(X373&lt;$X$9,Y373=5),X373+1,X373)))</f>
        <v>4</v>
      </c>
      <c r="Y374" s="66">
        <f t="shared" ref="Y374:Y437" si="257">IF(AB373&gt;AC372,1,IF(Y373&lt;5,Y373+1,1))</f>
        <v>1</v>
      </c>
      <c r="Z374" s="106">
        <f t="shared" ref="Z374:Z437" si="258">INDEX($AV$11:$AW$25,X374,2)</f>
        <v>5</v>
      </c>
      <c r="AA374" s="106">
        <f t="shared" ref="AA374:AA437" si="259">IF(V374="W",Z373*6,0)</f>
        <v>0</v>
      </c>
      <c r="AB374" s="154">
        <f t="shared" ref="AB374:AB437" si="260">AB373-Z374+AA374</f>
        <v>310</v>
      </c>
      <c r="AC374" s="155">
        <f t="shared" ref="AC374:AC437" si="261">IF(AB374&gt;AC373,AB374,AC373)</f>
        <v>339</v>
      </c>
      <c r="AE374" s="66" t="str">
        <f t="shared" ref="AE374:AE437" si="262">IF($D374=AF373,"W","L")</f>
        <v>W</v>
      </c>
      <c r="AF374" s="66">
        <f t="shared" si="233"/>
        <v>4</v>
      </c>
      <c r="AG374" s="66">
        <f t="shared" ref="AG374:AG437" si="263">IF(AK373&gt;AL372,1,IF(AND(AG373=$X$9,AH373=5),1,IF(AND(AG373&lt;$X$9,AH373=5),AG373+1,AG373)))</f>
        <v>4</v>
      </c>
      <c r="AH374" s="66">
        <f t="shared" ref="AH374:AH437" si="264">IF(AK373&gt;AL372,1,IF(AH373&lt;5,AH373+1,1))</f>
        <v>4</v>
      </c>
      <c r="AI374" s="106">
        <f t="shared" ref="AI374:AI437" si="265">INDEX($AV$11:$AW$25,AG374,2)</f>
        <v>5</v>
      </c>
      <c r="AJ374" s="106">
        <f t="shared" ref="AJ374:AJ437" si="266">IF(AE374="W",AI373*6,0)</f>
        <v>30</v>
      </c>
      <c r="AK374" s="154">
        <f t="shared" ref="AK374:AK437" si="267">AK373-AI374+AJ374</f>
        <v>504</v>
      </c>
      <c r="AL374" s="155">
        <f t="shared" ref="AL374:AL437" si="268">IF(AK374&gt;AL373,AK374,AL373)</f>
        <v>506</v>
      </c>
      <c r="AM374" s="155"/>
      <c r="AN374" s="66" t="str">
        <f t="shared" si="237"/>
        <v>W</v>
      </c>
      <c r="AO374" s="66">
        <f t="shared" si="234"/>
        <v>4</v>
      </c>
      <c r="AP374" s="66">
        <f t="shared" si="238"/>
        <v>1</v>
      </c>
      <c r="AQ374" s="66">
        <f t="shared" si="239"/>
        <v>4</v>
      </c>
      <c r="AR374" s="106">
        <f t="shared" ref="AR374:AR437" si="269">INDEX($AV$11:$AW$25,AP374,2)</f>
        <v>1</v>
      </c>
      <c r="AS374" s="106">
        <f t="shared" si="240"/>
        <v>6</v>
      </c>
      <c r="AT374" s="154">
        <f t="shared" si="241"/>
        <v>-301</v>
      </c>
      <c r="AV374" s="120"/>
      <c r="AW374" s="120"/>
    </row>
    <row r="375" spans="1:49" s="71" customFormat="1">
      <c r="A375" s="3">
        <f t="shared" si="235"/>
        <v>365</v>
      </c>
      <c r="B375" s="9">
        <f>Data!B375</f>
        <v>16</v>
      </c>
      <c r="D375" s="73">
        <f t="shared" si="168"/>
        <v>3</v>
      </c>
      <c r="F375" s="66" t="str">
        <f t="shared" si="243"/>
        <v>L</v>
      </c>
      <c r="G375" s="66">
        <f t="shared" si="169"/>
        <v>1</v>
      </c>
      <c r="H375" s="66">
        <f t="shared" si="244"/>
        <v>1</v>
      </c>
      <c r="I375" s="66">
        <f t="shared" si="242"/>
        <v>5</v>
      </c>
      <c r="J375" s="106">
        <f t="shared" si="245"/>
        <v>1</v>
      </c>
      <c r="K375" s="106">
        <f t="shared" si="246"/>
        <v>0</v>
      </c>
      <c r="L375" s="154">
        <f t="shared" si="247"/>
        <v>-236</v>
      </c>
      <c r="N375" s="66" t="str">
        <f t="shared" si="248"/>
        <v>L</v>
      </c>
      <c r="O375" s="66">
        <f t="shared" si="249"/>
        <v>4</v>
      </c>
      <c r="P375" s="66">
        <f t="shared" si="250"/>
        <v>1</v>
      </c>
      <c r="Q375" s="66">
        <f t="shared" si="236"/>
        <v>5</v>
      </c>
      <c r="R375" s="106">
        <f t="shared" si="251"/>
        <v>1</v>
      </c>
      <c r="S375" s="106">
        <f t="shared" si="252"/>
        <v>0</v>
      </c>
      <c r="T375" s="154">
        <f t="shared" si="253"/>
        <v>-374</v>
      </c>
      <c r="V375" s="66" t="str">
        <f t="shared" si="254"/>
        <v>L</v>
      </c>
      <c r="W375" s="66">
        <f t="shared" si="255"/>
        <v>2</v>
      </c>
      <c r="X375" s="66">
        <f t="shared" si="256"/>
        <v>4</v>
      </c>
      <c r="Y375" s="66">
        <f t="shared" si="257"/>
        <v>2</v>
      </c>
      <c r="Z375" s="106">
        <f t="shared" si="258"/>
        <v>5</v>
      </c>
      <c r="AA375" s="106">
        <f t="shared" si="259"/>
        <v>0</v>
      </c>
      <c r="AB375" s="154">
        <f t="shared" si="260"/>
        <v>305</v>
      </c>
      <c r="AC375" s="155">
        <f t="shared" si="261"/>
        <v>339</v>
      </c>
      <c r="AE375" s="66" t="str">
        <f t="shared" si="262"/>
        <v>L</v>
      </c>
      <c r="AF375" s="66">
        <f t="shared" si="233"/>
        <v>3</v>
      </c>
      <c r="AG375" s="66">
        <f t="shared" si="263"/>
        <v>4</v>
      </c>
      <c r="AH375" s="66">
        <f t="shared" si="264"/>
        <v>5</v>
      </c>
      <c r="AI375" s="106">
        <f t="shared" si="265"/>
        <v>5</v>
      </c>
      <c r="AJ375" s="106">
        <f t="shared" si="266"/>
        <v>0</v>
      </c>
      <c r="AK375" s="154">
        <f t="shared" si="267"/>
        <v>499</v>
      </c>
      <c r="AL375" s="155">
        <f t="shared" si="268"/>
        <v>506</v>
      </c>
      <c r="AM375" s="155"/>
      <c r="AN375" s="66" t="str">
        <f t="shared" si="237"/>
        <v>L</v>
      </c>
      <c r="AO375" s="66">
        <f t="shared" si="234"/>
        <v>3</v>
      </c>
      <c r="AP375" s="66">
        <f t="shared" si="238"/>
        <v>1</v>
      </c>
      <c r="AQ375" s="66">
        <f t="shared" si="239"/>
        <v>5</v>
      </c>
      <c r="AR375" s="106">
        <f t="shared" si="269"/>
        <v>1</v>
      </c>
      <c r="AS375" s="106">
        <f t="shared" si="240"/>
        <v>0</v>
      </c>
      <c r="AT375" s="154">
        <f t="shared" si="241"/>
        <v>-302</v>
      </c>
      <c r="AV375" s="120"/>
      <c r="AW375" s="120"/>
    </row>
    <row r="376" spans="1:49" s="71" customFormat="1">
      <c r="A376" s="3">
        <f t="shared" si="235"/>
        <v>366</v>
      </c>
      <c r="B376" s="9">
        <f>Data!B376</f>
        <v>25</v>
      </c>
      <c r="D376" s="73">
        <f t="shared" si="168"/>
        <v>5</v>
      </c>
      <c r="F376" s="66" t="str">
        <f t="shared" si="243"/>
        <v>L</v>
      </c>
      <c r="G376" s="66">
        <f t="shared" si="169"/>
        <v>1</v>
      </c>
      <c r="H376" s="66">
        <f t="shared" si="244"/>
        <v>2</v>
      </c>
      <c r="I376" s="66">
        <f t="shared" si="242"/>
        <v>1</v>
      </c>
      <c r="J376" s="106">
        <f t="shared" si="245"/>
        <v>2</v>
      </c>
      <c r="K376" s="106">
        <f t="shared" si="246"/>
        <v>0</v>
      </c>
      <c r="L376" s="154">
        <f t="shared" si="247"/>
        <v>-238</v>
      </c>
      <c r="N376" s="66" t="str">
        <f t="shared" si="248"/>
        <v>L</v>
      </c>
      <c r="O376" s="66">
        <f t="shared" si="249"/>
        <v>4</v>
      </c>
      <c r="P376" s="66">
        <f t="shared" si="250"/>
        <v>2</v>
      </c>
      <c r="Q376" s="66">
        <f t="shared" si="236"/>
        <v>1</v>
      </c>
      <c r="R376" s="106">
        <f t="shared" si="251"/>
        <v>2</v>
      </c>
      <c r="S376" s="106">
        <f t="shared" si="252"/>
        <v>0</v>
      </c>
      <c r="T376" s="154">
        <f t="shared" si="253"/>
        <v>-376</v>
      </c>
      <c r="V376" s="66" t="str">
        <f t="shared" si="254"/>
        <v>L</v>
      </c>
      <c r="W376" s="66">
        <f t="shared" si="255"/>
        <v>2</v>
      </c>
      <c r="X376" s="66">
        <f t="shared" si="256"/>
        <v>4</v>
      </c>
      <c r="Y376" s="66">
        <f t="shared" si="257"/>
        <v>3</v>
      </c>
      <c r="Z376" s="106">
        <f t="shared" si="258"/>
        <v>5</v>
      </c>
      <c r="AA376" s="106">
        <f t="shared" si="259"/>
        <v>0</v>
      </c>
      <c r="AB376" s="154">
        <f t="shared" si="260"/>
        <v>300</v>
      </c>
      <c r="AC376" s="155">
        <f t="shared" si="261"/>
        <v>339</v>
      </c>
      <c r="AE376" s="66" t="str">
        <f t="shared" si="262"/>
        <v>L</v>
      </c>
      <c r="AF376" s="66">
        <f t="shared" si="233"/>
        <v>5</v>
      </c>
      <c r="AG376" s="66">
        <f t="shared" si="263"/>
        <v>5</v>
      </c>
      <c r="AH376" s="66">
        <f t="shared" si="264"/>
        <v>1</v>
      </c>
      <c r="AI376" s="106">
        <f t="shared" si="265"/>
        <v>8</v>
      </c>
      <c r="AJ376" s="106">
        <f t="shared" si="266"/>
        <v>0</v>
      </c>
      <c r="AK376" s="154">
        <f t="shared" si="267"/>
        <v>491</v>
      </c>
      <c r="AL376" s="155">
        <f t="shared" si="268"/>
        <v>506</v>
      </c>
      <c r="AM376" s="155"/>
      <c r="AN376" s="66" t="str">
        <f t="shared" si="237"/>
        <v>L</v>
      </c>
      <c r="AO376" s="66">
        <f t="shared" si="234"/>
        <v>5</v>
      </c>
      <c r="AP376" s="66">
        <f t="shared" si="238"/>
        <v>2</v>
      </c>
      <c r="AQ376" s="66">
        <f t="shared" si="239"/>
        <v>1</v>
      </c>
      <c r="AR376" s="106">
        <f t="shared" si="269"/>
        <v>2</v>
      </c>
      <c r="AS376" s="106">
        <f t="shared" si="240"/>
        <v>0</v>
      </c>
      <c r="AT376" s="154">
        <f t="shared" si="241"/>
        <v>-304</v>
      </c>
      <c r="AV376" s="120"/>
      <c r="AW376" s="120"/>
    </row>
    <row r="377" spans="1:49" s="71" customFormat="1">
      <c r="A377" s="3">
        <f t="shared" si="235"/>
        <v>367</v>
      </c>
      <c r="B377" s="9">
        <f>Data!B377</f>
        <v>7</v>
      </c>
      <c r="D377" s="73">
        <f t="shared" si="168"/>
        <v>2</v>
      </c>
      <c r="F377" s="66" t="str">
        <f t="shared" si="243"/>
        <v>L</v>
      </c>
      <c r="G377" s="66">
        <f t="shared" si="169"/>
        <v>1</v>
      </c>
      <c r="H377" s="66">
        <f t="shared" si="244"/>
        <v>2</v>
      </c>
      <c r="I377" s="66">
        <f t="shared" si="242"/>
        <v>2</v>
      </c>
      <c r="J377" s="106">
        <f t="shared" si="245"/>
        <v>2</v>
      </c>
      <c r="K377" s="106">
        <f t="shared" si="246"/>
        <v>0</v>
      </c>
      <c r="L377" s="154">
        <f t="shared" si="247"/>
        <v>-240</v>
      </c>
      <c r="N377" s="66" t="str">
        <f t="shared" si="248"/>
        <v>L</v>
      </c>
      <c r="O377" s="66">
        <f t="shared" si="249"/>
        <v>4</v>
      </c>
      <c r="P377" s="66">
        <f t="shared" si="250"/>
        <v>2</v>
      </c>
      <c r="Q377" s="66">
        <f t="shared" si="236"/>
        <v>2</v>
      </c>
      <c r="R377" s="106">
        <f t="shared" si="251"/>
        <v>2</v>
      </c>
      <c r="S377" s="106">
        <f t="shared" si="252"/>
        <v>0</v>
      </c>
      <c r="T377" s="154">
        <f t="shared" si="253"/>
        <v>-378</v>
      </c>
      <c r="V377" s="66" t="str">
        <f t="shared" si="254"/>
        <v>W</v>
      </c>
      <c r="W377" s="66">
        <f t="shared" si="255"/>
        <v>2</v>
      </c>
      <c r="X377" s="66">
        <f t="shared" si="256"/>
        <v>4</v>
      </c>
      <c r="Y377" s="66">
        <f t="shared" si="257"/>
        <v>4</v>
      </c>
      <c r="Z377" s="106">
        <f t="shared" si="258"/>
        <v>5</v>
      </c>
      <c r="AA377" s="106">
        <f t="shared" si="259"/>
        <v>30</v>
      </c>
      <c r="AB377" s="154">
        <f t="shared" si="260"/>
        <v>325</v>
      </c>
      <c r="AC377" s="155">
        <f t="shared" si="261"/>
        <v>339</v>
      </c>
      <c r="AE377" s="66" t="str">
        <f t="shared" si="262"/>
        <v>L</v>
      </c>
      <c r="AF377" s="66">
        <f t="shared" si="233"/>
        <v>2</v>
      </c>
      <c r="AG377" s="66">
        <f t="shared" si="263"/>
        <v>5</v>
      </c>
      <c r="AH377" s="66">
        <f t="shared" si="264"/>
        <v>2</v>
      </c>
      <c r="AI377" s="106">
        <f t="shared" si="265"/>
        <v>8</v>
      </c>
      <c r="AJ377" s="106">
        <f t="shared" si="266"/>
        <v>0</v>
      </c>
      <c r="AK377" s="154">
        <f t="shared" si="267"/>
        <v>483</v>
      </c>
      <c r="AL377" s="155">
        <f t="shared" si="268"/>
        <v>506</v>
      </c>
      <c r="AM377" s="155"/>
      <c r="AN377" s="66" t="str">
        <f t="shared" si="237"/>
        <v>L</v>
      </c>
      <c r="AO377" s="66">
        <f t="shared" si="234"/>
        <v>2</v>
      </c>
      <c r="AP377" s="66">
        <f t="shared" si="238"/>
        <v>2</v>
      </c>
      <c r="AQ377" s="66">
        <f t="shared" si="239"/>
        <v>2</v>
      </c>
      <c r="AR377" s="106">
        <f t="shared" si="269"/>
        <v>2</v>
      </c>
      <c r="AS377" s="106">
        <f t="shared" si="240"/>
        <v>0</v>
      </c>
      <c r="AT377" s="154">
        <f t="shared" si="241"/>
        <v>-306</v>
      </c>
      <c r="AV377" s="120"/>
      <c r="AW377" s="120"/>
    </row>
    <row r="378" spans="1:49" s="71" customFormat="1">
      <c r="A378" s="3">
        <f t="shared" si="235"/>
        <v>368</v>
      </c>
      <c r="B378" s="9">
        <f>Data!B378</f>
        <v>22</v>
      </c>
      <c r="D378" s="73">
        <f t="shared" si="168"/>
        <v>4</v>
      </c>
      <c r="F378" s="66" t="str">
        <f t="shared" si="243"/>
        <v>L</v>
      </c>
      <c r="G378" s="66">
        <f t="shared" si="169"/>
        <v>1</v>
      </c>
      <c r="H378" s="66">
        <f t="shared" si="244"/>
        <v>2</v>
      </c>
      <c r="I378" s="66">
        <f t="shared" si="242"/>
        <v>3</v>
      </c>
      <c r="J378" s="106">
        <f t="shared" si="245"/>
        <v>2</v>
      </c>
      <c r="K378" s="106">
        <f t="shared" si="246"/>
        <v>0</v>
      </c>
      <c r="L378" s="154">
        <f t="shared" si="247"/>
        <v>-242</v>
      </c>
      <c r="N378" s="66" t="str">
        <f t="shared" si="248"/>
        <v>W</v>
      </c>
      <c r="O378" s="66">
        <f t="shared" si="249"/>
        <v>4</v>
      </c>
      <c r="P378" s="66">
        <f t="shared" si="250"/>
        <v>2</v>
      </c>
      <c r="Q378" s="66">
        <f t="shared" si="236"/>
        <v>3</v>
      </c>
      <c r="R378" s="106">
        <f t="shared" si="251"/>
        <v>2</v>
      </c>
      <c r="S378" s="106">
        <f t="shared" si="252"/>
        <v>12</v>
      </c>
      <c r="T378" s="154">
        <f t="shared" si="253"/>
        <v>-368</v>
      </c>
      <c r="V378" s="66" t="str">
        <f t="shared" si="254"/>
        <v>L</v>
      </c>
      <c r="W378" s="66">
        <f t="shared" si="255"/>
        <v>2</v>
      </c>
      <c r="X378" s="66">
        <f t="shared" si="256"/>
        <v>4</v>
      </c>
      <c r="Y378" s="66">
        <f t="shared" si="257"/>
        <v>5</v>
      </c>
      <c r="Z378" s="106">
        <f t="shared" si="258"/>
        <v>5</v>
      </c>
      <c r="AA378" s="106">
        <f t="shared" si="259"/>
        <v>0</v>
      </c>
      <c r="AB378" s="154">
        <f t="shared" si="260"/>
        <v>320</v>
      </c>
      <c r="AC378" s="155">
        <f t="shared" si="261"/>
        <v>339</v>
      </c>
      <c r="AE378" s="66" t="str">
        <f t="shared" si="262"/>
        <v>L</v>
      </c>
      <c r="AF378" s="66">
        <f t="shared" si="233"/>
        <v>4</v>
      </c>
      <c r="AG378" s="66">
        <f t="shared" si="263"/>
        <v>5</v>
      </c>
      <c r="AH378" s="66">
        <f t="shared" si="264"/>
        <v>3</v>
      </c>
      <c r="AI378" s="106">
        <f t="shared" si="265"/>
        <v>8</v>
      </c>
      <c r="AJ378" s="106">
        <f t="shared" si="266"/>
        <v>0</v>
      </c>
      <c r="AK378" s="154">
        <f t="shared" si="267"/>
        <v>475</v>
      </c>
      <c r="AL378" s="155">
        <f t="shared" si="268"/>
        <v>506</v>
      </c>
      <c r="AM378" s="155"/>
      <c r="AN378" s="66" t="str">
        <f t="shared" si="237"/>
        <v>L</v>
      </c>
      <c r="AO378" s="66">
        <f t="shared" si="234"/>
        <v>4</v>
      </c>
      <c r="AP378" s="66">
        <f t="shared" si="238"/>
        <v>2</v>
      </c>
      <c r="AQ378" s="66">
        <f t="shared" si="239"/>
        <v>3</v>
      </c>
      <c r="AR378" s="106">
        <f t="shared" si="269"/>
        <v>2</v>
      </c>
      <c r="AS378" s="106">
        <f t="shared" si="240"/>
        <v>0</v>
      </c>
      <c r="AT378" s="154">
        <f t="shared" si="241"/>
        <v>-308</v>
      </c>
      <c r="AV378" s="120"/>
      <c r="AW378" s="120"/>
    </row>
    <row r="379" spans="1:49" s="71" customFormat="1">
      <c r="A379" s="3">
        <f t="shared" si="235"/>
        <v>369</v>
      </c>
      <c r="B379" s="9">
        <f>Data!B379</f>
        <v>9</v>
      </c>
      <c r="D379" s="73">
        <f t="shared" si="168"/>
        <v>2</v>
      </c>
      <c r="F379" s="66" t="str">
        <f t="shared" si="243"/>
        <v>L</v>
      </c>
      <c r="G379" s="66">
        <f t="shared" si="169"/>
        <v>1</v>
      </c>
      <c r="H379" s="66">
        <f t="shared" si="244"/>
        <v>2</v>
      </c>
      <c r="I379" s="66">
        <f t="shared" si="242"/>
        <v>4</v>
      </c>
      <c r="J379" s="106">
        <f t="shared" si="245"/>
        <v>2</v>
      </c>
      <c r="K379" s="106">
        <f t="shared" si="246"/>
        <v>0</v>
      </c>
      <c r="L379" s="154">
        <f t="shared" si="247"/>
        <v>-244</v>
      </c>
      <c r="N379" s="66" t="str">
        <f t="shared" si="248"/>
        <v>L</v>
      </c>
      <c r="O379" s="66">
        <f t="shared" si="249"/>
        <v>4</v>
      </c>
      <c r="P379" s="66">
        <f t="shared" si="250"/>
        <v>2</v>
      </c>
      <c r="Q379" s="66">
        <f t="shared" si="236"/>
        <v>4</v>
      </c>
      <c r="R379" s="106">
        <f t="shared" si="251"/>
        <v>2</v>
      </c>
      <c r="S379" s="106">
        <f t="shared" si="252"/>
        <v>0</v>
      </c>
      <c r="T379" s="154">
        <f t="shared" si="253"/>
        <v>-370</v>
      </c>
      <c r="V379" s="66" t="str">
        <f t="shared" si="254"/>
        <v>W</v>
      </c>
      <c r="W379" s="66">
        <f t="shared" si="255"/>
        <v>2</v>
      </c>
      <c r="X379" s="66">
        <f t="shared" si="256"/>
        <v>5</v>
      </c>
      <c r="Y379" s="66">
        <f t="shared" si="257"/>
        <v>1</v>
      </c>
      <c r="Z379" s="106">
        <f t="shared" si="258"/>
        <v>8</v>
      </c>
      <c r="AA379" s="106">
        <f t="shared" si="259"/>
        <v>30</v>
      </c>
      <c r="AB379" s="154">
        <f t="shared" si="260"/>
        <v>342</v>
      </c>
      <c r="AC379" s="155">
        <f t="shared" si="261"/>
        <v>342</v>
      </c>
      <c r="AE379" s="66" t="str">
        <f t="shared" si="262"/>
        <v>L</v>
      </c>
      <c r="AF379" s="66">
        <f t="shared" si="233"/>
        <v>2</v>
      </c>
      <c r="AG379" s="66">
        <f t="shared" si="263"/>
        <v>5</v>
      </c>
      <c r="AH379" s="66">
        <f t="shared" si="264"/>
        <v>4</v>
      </c>
      <c r="AI379" s="106">
        <f t="shared" si="265"/>
        <v>8</v>
      </c>
      <c r="AJ379" s="106">
        <f t="shared" si="266"/>
        <v>0</v>
      </c>
      <c r="AK379" s="154">
        <f t="shared" si="267"/>
        <v>467</v>
      </c>
      <c r="AL379" s="155">
        <f t="shared" si="268"/>
        <v>506</v>
      </c>
      <c r="AM379" s="155"/>
      <c r="AN379" s="66" t="str">
        <f t="shared" si="237"/>
        <v>L</v>
      </c>
      <c r="AO379" s="66">
        <f t="shared" si="234"/>
        <v>2</v>
      </c>
      <c r="AP379" s="66">
        <f t="shared" si="238"/>
        <v>2</v>
      </c>
      <c r="AQ379" s="66">
        <f t="shared" si="239"/>
        <v>4</v>
      </c>
      <c r="AR379" s="106">
        <f t="shared" si="269"/>
        <v>2</v>
      </c>
      <c r="AS379" s="106">
        <f t="shared" si="240"/>
        <v>0</v>
      </c>
      <c r="AT379" s="154">
        <f t="shared" si="241"/>
        <v>-310</v>
      </c>
      <c r="AV379" s="120"/>
      <c r="AW379" s="120"/>
    </row>
    <row r="380" spans="1:49" s="71" customFormat="1">
      <c r="A380" s="3">
        <f t="shared" si="235"/>
        <v>370</v>
      </c>
      <c r="B380" s="9">
        <f>Data!B380</f>
        <v>14</v>
      </c>
      <c r="D380" s="73">
        <f t="shared" si="168"/>
        <v>3</v>
      </c>
      <c r="F380" s="66" t="str">
        <f t="shared" si="243"/>
        <v>L</v>
      </c>
      <c r="G380" s="66">
        <f t="shared" si="169"/>
        <v>1</v>
      </c>
      <c r="H380" s="66">
        <f t="shared" si="244"/>
        <v>2</v>
      </c>
      <c r="I380" s="66">
        <f t="shared" si="242"/>
        <v>5</v>
      </c>
      <c r="J380" s="106">
        <f t="shared" si="245"/>
        <v>2</v>
      </c>
      <c r="K380" s="106">
        <f t="shared" si="246"/>
        <v>0</v>
      </c>
      <c r="L380" s="154">
        <f t="shared" si="247"/>
        <v>-246</v>
      </c>
      <c r="N380" s="66" t="str">
        <f t="shared" si="248"/>
        <v>L</v>
      </c>
      <c r="O380" s="66">
        <f t="shared" si="249"/>
        <v>4</v>
      </c>
      <c r="P380" s="66">
        <f t="shared" si="250"/>
        <v>2</v>
      </c>
      <c r="Q380" s="66">
        <f t="shared" si="236"/>
        <v>5</v>
      </c>
      <c r="R380" s="106">
        <f t="shared" si="251"/>
        <v>2</v>
      </c>
      <c r="S380" s="106">
        <f t="shared" si="252"/>
        <v>0</v>
      </c>
      <c r="T380" s="154">
        <f t="shared" si="253"/>
        <v>-372</v>
      </c>
      <c r="V380" s="66" t="str">
        <f t="shared" si="254"/>
        <v>L</v>
      </c>
      <c r="W380" s="66">
        <f t="shared" si="255"/>
        <v>3</v>
      </c>
      <c r="X380" s="66">
        <f t="shared" si="256"/>
        <v>1</v>
      </c>
      <c r="Y380" s="66">
        <f t="shared" si="257"/>
        <v>1</v>
      </c>
      <c r="Z380" s="106">
        <f t="shared" si="258"/>
        <v>1</v>
      </c>
      <c r="AA380" s="106">
        <f t="shared" si="259"/>
        <v>0</v>
      </c>
      <c r="AB380" s="154">
        <f t="shared" si="260"/>
        <v>341</v>
      </c>
      <c r="AC380" s="155">
        <f t="shared" si="261"/>
        <v>342</v>
      </c>
      <c r="AE380" s="66" t="str">
        <f t="shared" si="262"/>
        <v>L</v>
      </c>
      <c r="AF380" s="66">
        <f t="shared" si="233"/>
        <v>3</v>
      </c>
      <c r="AG380" s="66">
        <f t="shared" si="263"/>
        <v>5</v>
      </c>
      <c r="AH380" s="66">
        <f t="shared" si="264"/>
        <v>5</v>
      </c>
      <c r="AI380" s="106">
        <f t="shared" si="265"/>
        <v>8</v>
      </c>
      <c r="AJ380" s="106">
        <f t="shared" si="266"/>
        <v>0</v>
      </c>
      <c r="AK380" s="154">
        <f t="shared" si="267"/>
        <v>459</v>
      </c>
      <c r="AL380" s="155">
        <f t="shared" si="268"/>
        <v>506</v>
      </c>
      <c r="AM380" s="155"/>
      <c r="AN380" s="66" t="str">
        <f t="shared" si="237"/>
        <v>L</v>
      </c>
      <c r="AO380" s="66">
        <f t="shared" si="234"/>
        <v>3</v>
      </c>
      <c r="AP380" s="66">
        <f t="shared" si="238"/>
        <v>2</v>
      </c>
      <c r="AQ380" s="66">
        <f t="shared" si="239"/>
        <v>5</v>
      </c>
      <c r="AR380" s="106">
        <f t="shared" si="269"/>
        <v>2</v>
      </c>
      <c r="AS380" s="106">
        <f t="shared" si="240"/>
        <v>0</v>
      </c>
      <c r="AT380" s="154">
        <f t="shared" si="241"/>
        <v>-312</v>
      </c>
      <c r="AV380" s="120"/>
      <c r="AW380" s="120"/>
    </row>
    <row r="381" spans="1:49" s="71" customFormat="1">
      <c r="A381" s="3">
        <f t="shared" si="235"/>
        <v>371</v>
      </c>
      <c r="B381" s="9">
        <f>Data!B381</f>
        <v>9</v>
      </c>
      <c r="D381" s="73">
        <f t="shared" si="168"/>
        <v>2</v>
      </c>
      <c r="F381" s="66" t="str">
        <f t="shared" si="243"/>
        <v>L</v>
      </c>
      <c r="G381" s="66">
        <f t="shared" si="169"/>
        <v>1</v>
      </c>
      <c r="H381" s="66">
        <f t="shared" si="244"/>
        <v>3</v>
      </c>
      <c r="I381" s="66">
        <f t="shared" si="242"/>
        <v>1</v>
      </c>
      <c r="J381" s="106">
        <f t="shared" si="245"/>
        <v>3</v>
      </c>
      <c r="K381" s="106">
        <f t="shared" si="246"/>
        <v>0</v>
      </c>
      <c r="L381" s="154">
        <f t="shared" si="247"/>
        <v>-249</v>
      </c>
      <c r="N381" s="66" t="str">
        <f t="shared" si="248"/>
        <v>L</v>
      </c>
      <c r="O381" s="66">
        <f t="shared" si="249"/>
        <v>4</v>
      </c>
      <c r="P381" s="66">
        <f t="shared" si="250"/>
        <v>3</v>
      </c>
      <c r="Q381" s="66">
        <f t="shared" si="236"/>
        <v>1</v>
      </c>
      <c r="R381" s="106">
        <f t="shared" si="251"/>
        <v>3</v>
      </c>
      <c r="S381" s="106">
        <f t="shared" si="252"/>
        <v>0</v>
      </c>
      <c r="T381" s="154">
        <f t="shared" si="253"/>
        <v>-375</v>
      </c>
      <c r="V381" s="66" t="str">
        <f t="shared" si="254"/>
        <v>L</v>
      </c>
      <c r="W381" s="66">
        <f t="shared" si="255"/>
        <v>3</v>
      </c>
      <c r="X381" s="66">
        <f t="shared" si="256"/>
        <v>1</v>
      </c>
      <c r="Y381" s="66">
        <f t="shared" si="257"/>
        <v>2</v>
      </c>
      <c r="Z381" s="106">
        <f t="shared" si="258"/>
        <v>1</v>
      </c>
      <c r="AA381" s="106">
        <f t="shared" si="259"/>
        <v>0</v>
      </c>
      <c r="AB381" s="154">
        <f t="shared" si="260"/>
        <v>340</v>
      </c>
      <c r="AC381" s="155">
        <f t="shared" si="261"/>
        <v>342</v>
      </c>
      <c r="AE381" s="66" t="str">
        <f t="shared" si="262"/>
        <v>L</v>
      </c>
      <c r="AF381" s="66">
        <f t="shared" si="233"/>
        <v>2</v>
      </c>
      <c r="AG381" s="66">
        <f t="shared" si="263"/>
        <v>6</v>
      </c>
      <c r="AH381" s="66">
        <f t="shared" si="264"/>
        <v>1</v>
      </c>
      <c r="AI381" s="106">
        <f t="shared" si="265"/>
        <v>13</v>
      </c>
      <c r="AJ381" s="106">
        <f t="shared" si="266"/>
        <v>0</v>
      </c>
      <c r="AK381" s="154">
        <f t="shared" si="267"/>
        <v>446</v>
      </c>
      <c r="AL381" s="155">
        <f t="shared" si="268"/>
        <v>506</v>
      </c>
      <c r="AM381" s="155"/>
      <c r="AN381" s="66" t="str">
        <f t="shared" si="237"/>
        <v>L</v>
      </c>
      <c r="AO381" s="66">
        <f t="shared" si="234"/>
        <v>2</v>
      </c>
      <c r="AP381" s="66">
        <f t="shared" si="238"/>
        <v>3</v>
      </c>
      <c r="AQ381" s="66">
        <f t="shared" si="239"/>
        <v>1</v>
      </c>
      <c r="AR381" s="106">
        <f t="shared" si="269"/>
        <v>3</v>
      </c>
      <c r="AS381" s="106">
        <f t="shared" si="240"/>
        <v>0</v>
      </c>
      <c r="AT381" s="154">
        <f t="shared" si="241"/>
        <v>-315</v>
      </c>
      <c r="AV381" s="120"/>
      <c r="AW381" s="120"/>
    </row>
    <row r="382" spans="1:49" s="71" customFormat="1">
      <c r="A382" s="3">
        <f t="shared" si="235"/>
        <v>372</v>
      </c>
      <c r="B382" s="9">
        <f>Data!B382</f>
        <v>31</v>
      </c>
      <c r="D382" s="73">
        <f t="shared" si="168"/>
        <v>6</v>
      </c>
      <c r="F382" s="66" t="str">
        <f t="shared" si="243"/>
        <v>L</v>
      </c>
      <c r="G382" s="66">
        <f t="shared" si="169"/>
        <v>1</v>
      </c>
      <c r="H382" s="66">
        <f t="shared" si="244"/>
        <v>3</v>
      </c>
      <c r="I382" s="66">
        <f t="shared" si="242"/>
        <v>2</v>
      </c>
      <c r="J382" s="106">
        <f t="shared" si="245"/>
        <v>3</v>
      </c>
      <c r="K382" s="106">
        <f t="shared" si="246"/>
        <v>0</v>
      </c>
      <c r="L382" s="154">
        <f t="shared" si="247"/>
        <v>-252</v>
      </c>
      <c r="N382" s="66" t="str">
        <f t="shared" si="248"/>
        <v>L</v>
      </c>
      <c r="O382" s="66">
        <f t="shared" si="249"/>
        <v>4</v>
      </c>
      <c r="P382" s="66">
        <f t="shared" si="250"/>
        <v>3</v>
      </c>
      <c r="Q382" s="66">
        <f t="shared" si="236"/>
        <v>2</v>
      </c>
      <c r="R382" s="106">
        <f t="shared" si="251"/>
        <v>3</v>
      </c>
      <c r="S382" s="106">
        <f t="shared" si="252"/>
        <v>0</v>
      </c>
      <c r="T382" s="154">
        <f t="shared" si="253"/>
        <v>-378</v>
      </c>
      <c r="V382" s="66" t="str">
        <f t="shared" si="254"/>
        <v>L</v>
      </c>
      <c r="W382" s="66">
        <f t="shared" si="255"/>
        <v>3</v>
      </c>
      <c r="X382" s="66">
        <f t="shared" si="256"/>
        <v>1</v>
      </c>
      <c r="Y382" s="66">
        <f t="shared" si="257"/>
        <v>3</v>
      </c>
      <c r="Z382" s="106">
        <f t="shared" si="258"/>
        <v>1</v>
      </c>
      <c r="AA382" s="106">
        <f t="shared" si="259"/>
        <v>0</v>
      </c>
      <c r="AB382" s="154">
        <f t="shared" si="260"/>
        <v>339</v>
      </c>
      <c r="AC382" s="155">
        <f t="shared" si="261"/>
        <v>342</v>
      </c>
      <c r="AE382" s="66" t="str">
        <f t="shared" si="262"/>
        <v>L</v>
      </c>
      <c r="AF382" s="66">
        <f t="shared" si="233"/>
        <v>6</v>
      </c>
      <c r="AG382" s="66">
        <f t="shared" si="263"/>
        <v>6</v>
      </c>
      <c r="AH382" s="66">
        <f t="shared" si="264"/>
        <v>2</v>
      </c>
      <c r="AI382" s="106">
        <f t="shared" si="265"/>
        <v>13</v>
      </c>
      <c r="AJ382" s="106">
        <f t="shared" si="266"/>
        <v>0</v>
      </c>
      <c r="AK382" s="154">
        <f t="shared" si="267"/>
        <v>433</v>
      </c>
      <c r="AL382" s="155">
        <f t="shared" si="268"/>
        <v>506</v>
      </c>
      <c r="AM382" s="155"/>
      <c r="AN382" s="66" t="str">
        <f t="shared" si="237"/>
        <v>L</v>
      </c>
      <c r="AO382" s="66">
        <f t="shared" si="234"/>
        <v>6</v>
      </c>
      <c r="AP382" s="66">
        <f t="shared" si="238"/>
        <v>3</v>
      </c>
      <c r="AQ382" s="66">
        <f t="shared" si="239"/>
        <v>2</v>
      </c>
      <c r="AR382" s="106">
        <f t="shared" si="269"/>
        <v>3</v>
      </c>
      <c r="AS382" s="106">
        <f t="shared" si="240"/>
        <v>0</v>
      </c>
      <c r="AT382" s="154">
        <f t="shared" si="241"/>
        <v>-318</v>
      </c>
      <c r="AV382" s="120"/>
      <c r="AW382" s="120"/>
    </row>
    <row r="383" spans="1:49" s="71" customFormat="1">
      <c r="A383" s="3">
        <f t="shared" si="235"/>
        <v>373</v>
      </c>
      <c r="B383" s="9">
        <f>Data!B383</f>
        <v>9</v>
      </c>
      <c r="D383" s="73">
        <f t="shared" si="168"/>
        <v>2</v>
      </c>
      <c r="F383" s="66" t="str">
        <f t="shared" si="243"/>
        <v>L</v>
      </c>
      <c r="G383" s="66">
        <f t="shared" si="169"/>
        <v>1</v>
      </c>
      <c r="H383" s="66">
        <f t="shared" si="244"/>
        <v>3</v>
      </c>
      <c r="I383" s="66">
        <f t="shared" si="242"/>
        <v>3</v>
      </c>
      <c r="J383" s="106">
        <f t="shared" si="245"/>
        <v>3</v>
      </c>
      <c r="K383" s="106">
        <f t="shared" si="246"/>
        <v>0</v>
      </c>
      <c r="L383" s="154">
        <f t="shared" si="247"/>
        <v>-255</v>
      </c>
      <c r="N383" s="66" t="str">
        <f t="shared" si="248"/>
        <v>L</v>
      </c>
      <c r="O383" s="66">
        <f t="shared" si="249"/>
        <v>4</v>
      </c>
      <c r="P383" s="66">
        <f t="shared" si="250"/>
        <v>3</v>
      </c>
      <c r="Q383" s="66">
        <f t="shared" si="236"/>
        <v>3</v>
      </c>
      <c r="R383" s="106">
        <f t="shared" si="251"/>
        <v>3</v>
      </c>
      <c r="S383" s="106">
        <f t="shared" si="252"/>
        <v>0</v>
      </c>
      <c r="T383" s="154">
        <f t="shared" si="253"/>
        <v>-381</v>
      </c>
      <c r="V383" s="66" t="str">
        <f t="shared" si="254"/>
        <v>L</v>
      </c>
      <c r="W383" s="66">
        <f t="shared" si="255"/>
        <v>3</v>
      </c>
      <c r="X383" s="66">
        <f t="shared" si="256"/>
        <v>1</v>
      </c>
      <c r="Y383" s="66">
        <f t="shared" si="257"/>
        <v>4</v>
      </c>
      <c r="Z383" s="106">
        <f t="shared" si="258"/>
        <v>1</v>
      </c>
      <c r="AA383" s="106">
        <f t="shared" si="259"/>
        <v>0</v>
      </c>
      <c r="AB383" s="154">
        <f t="shared" si="260"/>
        <v>338</v>
      </c>
      <c r="AC383" s="155">
        <f t="shared" si="261"/>
        <v>342</v>
      </c>
      <c r="AE383" s="66" t="str">
        <f t="shared" si="262"/>
        <v>L</v>
      </c>
      <c r="AF383" s="66">
        <f t="shared" si="233"/>
        <v>2</v>
      </c>
      <c r="AG383" s="66">
        <f t="shared" si="263"/>
        <v>6</v>
      </c>
      <c r="AH383" s="66">
        <f t="shared" si="264"/>
        <v>3</v>
      </c>
      <c r="AI383" s="106">
        <f t="shared" si="265"/>
        <v>13</v>
      </c>
      <c r="AJ383" s="106">
        <f t="shared" si="266"/>
        <v>0</v>
      </c>
      <c r="AK383" s="154">
        <f t="shared" si="267"/>
        <v>420</v>
      </c>
      <c r="AL383" s="155">
        <f t="shared" si="268"/>
        <v>506</v>
      </c>
      <c r="AM383" s="155"/>
      <c r="AN383" s="66" t="str">
        <f t="shared" si="237"/>
        <v>L</v>
      </c>
      <c r="AO383" s="66">
        <f t="shared" si="234"/>
        <v>2</v>
      </c>
      <c r="AP383" s="66">
        <f t="shared" si="238"/>
        <v>3</v>
      </c>
      <c r="AQ383" s="66">
        <f t="shared" si="239"/>
        <v>3</v>
      </c>
      <c r="AR383" s="106">
        <f t="shared" si="269"/>
        <v>3</v>
      </c>
      <c r="AS383" s="106">
        <f t="shared" si="240"/>
        <v>0</v>
      </c>
      <c r="AT383" s="154">
        <f t="shared" si="241"/>
        <v>-321</v>
      </c>
      <c r="AV383" s="120"/>
      <c r="AW383" s="120"/>
    </row>
    <row r="384" spans="1:49" s="71" customFormat="1">
      <c r="A384" s="3">
        <f t="shared" si="235"/>
        <v>374</v>
      </c>
      <c r="B384" s="9">
        <f>Data!B384</f>
        <v>30</v>
      </c>
      <c r="D384" s="73">
        <f t="shared" si="168"/>
        <v>5</v>
      </c>
      <c r="F384" s="66" t="str">
        <f t="shared" si="243"/>
        <v>L</v>
      </c>
      <c r="G384" s="66">
        <f t="shared" si="169"/>
        <v>1</v>
      </c>
      <c r="H384" s="66">
        <f t="shared" si="244"/>
        <v>3</v>
      </c>
      <c r="I384" s="66">
        <f t="shared" si="242"/>
        <v>4</v>
      </c>
      <c r="J384" s="106">
        <f t="shared" si="245"/>
        <v>3</v>
      </c>
      <c r="K384" s="106">
        <f t="shared" si="246"/>
        <v>0</v>
      </c>
      <c r="L384" s="154">
        <f t="shared" si="247"/>
        <v>-258</v>
      </c>
      <c r="N384" s="66" t="str">
        <f t="shared" si="248"/>
        <v>L</v>
      </c>
      <c r="O384" s="66">
        <f t="shared" si="249"/>
        <v>4</v>
      </c>
      <c r="P384" s="66">
        <f t="shared" si="250"/>
        <v>3</v>
      </c>
      <c r="Q384" s="66">
        <f t="shared" si="236"/>
        <v>4</v>
      </c>
      <c r="R384" s="106">
        <f t="shared" si="251"/>
        <v>3</v>
      </c>
      <c r="S384" s="106">
        <f t="shared" si="252"/>
        <v>0</v>
      </c>
      <c r="T384" s="154">
        <f t="shared" si="253"/>
        <v>-384</v>
      </c>
      <c r="V384" s="66" t="str">
        <f t="shared" si="254"/>
        <v>L</v>
      </c>
      <c r="W384" s="66">
        <f t="shared" si="255"/>
        <v>3</v>
      </c>
      <c r="X384" s="66">
        <f t="shared" si="256"/>
        <v>1</v>
      </c>
      <c r="Y384" s="66">
        <f t="shared" si="257"/>
        <v>5</v>
      </c>
      <c r="Z384" s="106">
        <f t="shared" si="258"/>
        <v>1</v>
      </c>
      <c r="AA384" s="106">
        <f t="shared" si="259"/>
        <v>0</v>
      </c>
      <c r="AB384" s="154">
        <f t="shared" si="260"/>
        <v>337</v>
      </c>
      <c r="AC384" s="155">
        <f t="shared" si="261"/>
        <v>342</v>
      </c>
      <c r="AE384" s="66" t="str">
        <f t="shared" si="262"/>
        <v>L</v>
      </c>
      <c r="AF384" s="66">
        <f t="shared" si="233"/>
        <v>5</v>
      </c>
      <c r="AG384" s="66">
        <f t="shared" si="263"/>
        <v>6</v>
      </c>
      <c r="AH384" s="66">
        <f t="shared" si="264"/>
        <v>4</v>
      </c>
      <c r="AI384" s="106">
        <f t="shared" si="265"/>
        <v>13</v>
      </c>
      <c r="AJ384" s="106">
        <f t="shared" si="266"/>
        <v>0</v>
      </c>
      <c r="AK384" s="154">
        <f t="shared" si="267"/>
        <v>407</v>
      </c>
      <c r="AL384" s="155">
        <f t="shared" si="268"/>
        <v>506</v>
      </c>
      <c r="AM384" s="155"/>
      <c r="AN384" s="66" t="str">
        <f t="shared" si="237"/>
        <v>L</v>
      </c>
      <c r="AO384" s="66">
        <f t="shared" si="234"/>
        <v>5</v>
      </c>
      <c r="AP384" s="66">
        <f t="shared" si="238"/>
        <v>3</v>
      </c>
      <c r="AQ384" s="66">
        <f t="shared" si="239"/>
        <v>4</v>
      </c>
      <c r="AR384" s="106">
        <f t="shared" si="269"/>
        <v>3</v>
      </c>
      <c r="AS384" s="106">
        <f t="shared" si="240"/>
        <v>0</v>
      </c>
      <c r="AT384" s="154">
        <f t="shared" si="241"/>
        <v>-324</v>
      </c>
      <c r="AV384" s="120"/>
      <c r="AW384" s="120"/>
    </row>
    <row r="385" spans="1:49" s="71" customFormat="1">
      <c r="A385" s="3">
        <f t="shared" si="235"/>
        <v>375</v>
      </c>
      <c r="B385" s="9">
        <f>Data!B385</f>
        <v>34</v>
      </c>
      <c r="D385" s="73">
        <f t="shared" si="168"/>
        <v>6</v>
      </c>
      <c r="F385" s="66" t="str">
        <f t="shared" si="243"/>
        <v>L</v>
      </c>
      <c r="G385" s="66">
        <f t="shared" si="169"/>
        <v>1</v>
      </c>
      <c r="H385" s="66">
        <f t="shared" si="244"/>
        <v>3</v>
      </c>
      <c r="I385" s="66">
        <f t="shared" si="242"/>
        <v>5</v>
      </c>
      <c r="J385" s="106">
        <f t="shared" si="245"/>
        <v>3</v>
      </c>
      <c r="K385" s="106">
        <f t="shared" si="246"/>
        <v>0</v>
      </c>
      <c r="L385" s="154">
        <f t="shared" si="247"/>
        <v>-261</v>
      </c>
      <c r="N385" s="66" t="str">
        <f t="shared" si="248"/>
        <v>L</v>
      </c>
      <c r="O385" s="66">
        <f t="shared" si="249"/>
        <v>4</v>
      </c>
      <c r="P385" s="66">
        <f t="shared" si="250"/>
        <v>3</v>
      </c>
      <c r="Q385" s="66">
        <f t="shared" si="236"/>
        <v>5</v>
      </c>
      <c r="R385" s="106">
        <f t="shared" si="251"/>
        <v>3</v>
      </c>
      <c r="S385" s="106">
        <f t="shared" si="252"/>
        <v>0</v>
      </c>
      <c r="T385" s="154">
        <f t="shared" si="253"/>
        <v>-387</v>
      </c>
      <c r="V385" s="66" t="str">
        <f t="shared" si="254"/>
        <v>L</v>
      </c>
      <c r="W385" s="66">
        <f t="shared" si="255"/>
        <v>3</v>
      </c>
      <c r="X385" s="66">
        <f t="shared" si="256"/>
        <v>2</v>
      </c>
      <c r="Y385" s="66">
        <f t="shared" si="257"/>
        <v>1</v>
      </c>
      <c r="Z385" s="106">
        <f t="shared" si="258"/>
        <v>2</v>
      </c>
      <c r="AA385" s="106">
        <f t="shared" si="259"/>
        <v>0</v>
      </c>
      <c r="AB385" s="154">
        <f t="shared" si="260"/>
        <v>335</v>
      </c>
      <c r="AC385" s="155">
        <f t="shared" si="261"/>
        <v>342</v>
      </c>
      <c r="AE385" s="66" t="str">
        <f t="shared" si="262"/>
        <v>L</v>
      </c>
      <c r="AF385" s="66">
        <f t="shared" si="233"/>
        <v>6</v>
      </c>
      <c r="AG385" s="66">
        <f t="shared" si="263"/>
        <v>6</v>
      </c>
      <c r="AH385" s="66">
        <f t="shared" si="264"/>
        <v>5</v>
      </c>
      <c r="AI385" s="106">
        <f t="shared" si="265"/>
        <v>13</v>
      </c>
      <c r="AJ385" s="106">
        <f t="shared" si="266"/>
        <v>0</v>
      </c>
      <c r="AK385" s="154">
        <f t="shared" si="267"/>
        <v>394</v>
      </c>
      <c r="AL385" s="155">
        <f t="shared" si="268"/>
        <v>506</v>
      </c>
      <c r="AM385" s="155"/>
      <c r="AN385" s="66" t="str">
        <f t="shared" si="237"/>
        <v>L</v>
      </c>
      <c r="AO385" s="66">
        <f t="shared" si="234"/>
        <v>6</v>
      </c>
      <c r="AP385" s="66">
        <f t="shared" si="238"/>
        <v>3</v>
      </c>
      <c r="AQ385" s="66">
        <f t="shared" si="239"/>
        <v>5</v>
      </c>
      <c r="AR385" s="106">
        <f t="shared" si="269"/>
        <v>3</v>
      </c>
      <c r="AS385" s="106">
        <f t="shared" si="240"/>
        <v>0</v>
      </c>
      <c r="AT385" s="154">
        <f t="shared" si="241"/>
        <v>-327</v>
      </c>
      <c r="AV385" s="120"/>
      <c r="AW385" s="120"/>
    </row>
    <row r="386" spans="1:49" s="71" customFormat="1">
      <c r="A386" s="3">
        <f t="shared" si="235"/>
        <v>376</v>
      </c>
      <c r="B386" s="9">
        <f>Data!B386</f>
        <v>28</v>
      </c>
      <c r="D386" s="73">
        <f t="shared" si="168"/>
        <v>5</v>
      </c>
      <c r="F386" s="66" t="str">
        <f t="shared" si="243"/>
        <v>L</v>
      </c>
      <c r="G386" s="66">
        <f t="shared" si="169"/>
        <v>1</v>
      </c>
      <c r="H386" s="66">
        <f t="shared" si="244"/>
        <v>4</v>
      </c>
      <c r="I386" s="66">
        <f t="shared" si="242"/>
        <v>1</v>
      </c>
      <c r="J386" s="106">
        <f t="shared" si="245"/>
        <v>5</v>
      </c>
      <c r="K386" s="106">
        <f t="shared" si="246"/>
        <v>0</v>
      </c>
      <c r="L386" s="154">
        <f t="shared" si="247"/>
        <v>-266</v>
      </c>
      <c r="N386" s="66" t="str">
        <f t="shared" si="248"/>
        <v>L</v>
      </c>
      <c r="O386" s="66">
        <f t="shared" si="249"/>
        <v>4</v>
      </c>
      <c r="P386" s="66">
        <f t="shared" si="250"/>
        <v>4</v>
      </c>
      <c r="Q386" s="66">
        <f t="shared" si="236"/>
        <v>1</v>
      </c>
      <c r="R386" s="106">
        <f t="shared" si="251"/>
        <v>5</v>
      </c>
      <c r="S386" s="106">
        <f t="shared" si="252"/>
        <v>0</v>
      </c>
      <c r="T386" s="154">
        <f t="shared" si="253"/>
        <v>-392</v>
      </c>
      <c r="V386" s="66" t="str">
        <f t="shared" si="254"/>
        <v>L</v>
      </c>
      <c r="W386" s="66">
        <f t="shared" si="255"/>
        <v>3</v>
      </c>
      <c r="X386" s="66">
        <f t="shared" si="256"/>
        <v>2</v>
      </c>
      <c r="Y386" s="66">
        <f t="shared" si="257"/>
        <v>2</v>
      </c>
      <c r="Z386" s="106">
        <f t="shared" si="258"/>
        <v>2</v>
      </c>
      <c r="AA386" s="106">
        <f t="shared" si="259"/>
        <v>0</v>
      </c>
      <c r="AB386" s="154">
        <f t="shared" si="260"/>
        <v>333</v>
      </c>
      <c r="AC386" s="155">
        <f t="shared" si="261"/>
        <v>342</v>
      </c>
      <c r="AE386" s="66" t="str">
        <f t="shared" si="262"/>
        <v>L</v>
      </c>
      <c r="AF386" s="66">
        <f t="shared" si="233"/>
        <v>5</v>
      </c>
      <c r="AG386" s="66">
        <f t="shared" si="263"/>
        <v>7</v>
      </c>
      <c r="AH386" s="66">
        <f t="shared" si="264"/>
        <v>1</v>
      </c>
      <c r="AI386" s="106">
        <f t="shared" si="265"/>
        <v>21</v>
      </c>
      <c r="AJ386" s="106">
        <f t="shared" si="266"/>
        <v>0</v>
      </c>
      <c r="AK386" s="154">
        <f t="shared" si="267"/>
        <v>373</v>
      </c>
      <c r="AL386" s="155">
        <f t="shared" si="268"/>
        <v>506</v>
      </c>
      <c r="AM386" s="155"/>
      <c r="AN386" s="66" t="str">
        <f t="shared" si="237"/>
        <v>L</v>
      </c>
      <c r="AO386" s="66">
        <f t="shared" si="234"/>
        <v>5</v>
      </c>
      <c r="AP386" s="66">
        <f t="shared" si="238"/>
        <v>4</v>
      </c>
      <c r="AQ386" s="66">
        <f t="shared" si="239"/>
        <v>1</v>
      </c>
      <c r="AR386" s="106">
        <f t="shared" si="269"/>
        <v>5</v>
      </c>
      <c r="AS386" s="106">
        <f t="shared" si="240"/>
        <v>0</v>
      </c>
      <c r="AT386" s="154">
        <f t="shared" si="241"/>
        <v>-332</v>
      </c>
      <c r="AV386" s="120"/>
      <c r="AW386" s="120"/>
    </row>
    <row r="387" spans="1:49" s="71" customFormat="1">
      <c r="A387" s="3">
        <f t="shared" si="235"/>
        <v>377</v>
      </c>
      <c r="B387" s="9">
        <f>Data!B387</f>
        <v>16</v>
      </c>
      <c r="D387" s="73">
        <f t="shared" si="168"/>
        <v>3</v>
      </c>
      <c r="F387" s="66" t="str">
        <f t="shared" si="243"/>
        <v>L</v>
      </c>
      <c r="G387" s="66">
        <f t="shared" si="169"/>
        <v>1</v>
      </c>
      <c r="H387" s="66">
        <f t="shared" si="244"/>
        <v>4</v>
      </c>
      <c r="I387" s="66">
        <f t="shared" si="242"/>
        <v>2</v>
      </c>
      <c r="J387" s="106">
        <f t="shared" si="245"/>
        <v>5</v>
      </c>
      <c r="K387" s="106">
        <f t="shared" si="246"/>
        <v>0</v>
      </c>
      <c r="L387" s="154">
        <f t="shared" si="247"/>
        <v>-271</v>
      </c>
      <c r="N387" s="66" t="str">
        <f t="shared" si="248"/>
        <v>L</v>
      </c>
      <c r="O387" s="66">
        <f t="shared" si="249"/>
        <v>4</v>
      </c>
      <c r="P387" s="66">
        <f t="shared" si="250"/>
        <v>4</v>
      </c>
      <c r="Q387" s="66">
        <f t="shared" si="236"/>
        <v>2</v>
      </c>
      <c r="R387" s="106">
        <f t="shared" si="251"/>
        <v>5</v>
      </c>
      <c r="S387" s="106">
        <f t="shared" si="252"/>
        <v>0</v>
      </c>
      <c r="T387" s="154">
        <f t="shared" si="253"/>
        <v>-397</v>
      </c>
      <c r="V387" s="66" t="str">
        <f t="shared" si="254"/>
        <v>W</v>
      </c>
      <c r="W387" s="66">
        <f t="shared" si="255"/>
        <v>3</v>
      </c>
      <c r="X387" s="66">
        <f t="shared" si="256"/>
        <v>2</v>
      </c>
      <c r="Y387" s="66">
        <f t="shared" si="257"/>
        <v>3</v>
      </c>
      <c r="Z387" s="106">
        <f t="shared" si="258"/>
        <v>2</v>
      </c>
      <c r="AA387" s="106">
        <f t="shared" si="259"/>
        <v>12</v>
      </c>
      <c r="AB387" s="154">
        <f t="shared" si="260"/>
        <v>343</v>
      </c>
      <c r="AC387" s="155">
        <f t="shared" si="261"/>
        <v>343</v>
      </c>
      <c r="AE387" s="66" t="str">
        <f t="shared" si="262"/>
        <v>L</v>
      </c>
      <c r="AF387" s="66">
        <f t="shared" si="233"/>
        <v>3</v>
      </c>
      <c r="AG387" s="66">
        <f t="shared" si="263"/>
        <v>7</v>
      </c>
      <c r="AH387" s="66">
        <f t="shared" si="264"/>
        <v>2</v>
      </c>
      <c r="AI387" s="106">
        <f t="shared" si="265"/>
        <v>21</v>
      </c>
      <c r="AJ387" s="106">
        <f t="shared" si="266"/>
        <v>0</v>
      </c>
      <c r="AK387" s="154">
        <f t="shared" si="267"/>
        <v>352</v>
      </c>
      <c r="AL387" s="155">
        <f t="shared" si="268"/>
        <v>506</v>
      </c>
      <c r="AM387" s="155"/>
      <c r="AN387" s="66" t="str">
        <f t="shared" si="237"/>
        <v>L</v>
      </c>
      <c r="AO387" s="66">
        <f t="shared" si="234"/>
        <v>3</v>
      </c>
      <c r="AP387" s="66">
        <f t="shared" si="238"/>
        <v>4</v>
      </c>
      <c r="AQ387" s="66">
        <f t="shared" si="239"/>
        <v>2</v>
      </c>
      <c r="AR387" s="106">
        <f t="shared" si="269"/>
        <v>5</v>
      </c>
      <c r="AS387" s="106">
        <f t="shared" si="240"/>
        <v>0</v>
      </c>
      <c r="AT387" s="154">
        <f t="shared" si="241"/>
        <v>-337</v>
      </c>
      <c r="AV387" s="120"/>
      <c r="AW387" s="120"/>
    </row>
    <row r="388" spans="1:49" s="71" customFormat="1">
      <c r="A388" s="3">
        <f t="shared" si="235"/>
        <v>378</v>
      </c>
      <c r="B388" s="9">
        <f>Data!B388</f>
        <v>26</v>
      </c>
      <c r="D388" s="73">
        <f t="shared" si="168"/>
        <v>5</v>
      </c>
      <c r="F388" s="66" t="str">
        <f t="shared" si="243"/>
        <v>L</v>
      </c>
      <c r="G388" s="66">
        <f t="shared" si="169"/>
        <v>1</v>
      </c>
      <c r="H388" s="66">
        <f t="shared" si="244"/>
        <v>4</v>
      </c>
      <c r="I388" s="66">
        <f t="shared" si="242"/>
        <v>3</v>
      </c>
      <c r="J388" s="106">
        <f t="shared" si="245"/>
        <v>5</v>
      </c>
      <c r="K388" s="106">
        <f t="shared" si="246"/>
        <v>0</v>
      </c>
      <c r="L388" s="154">
        <f t="shared" si="247"/>
        <v>-276</v>
      </c>
      <c r="N388" s="66" t="str">
        <f t="shared" si="248"/>
        <v>L</v>
      </c>
      <c r="O388" s="66">
        <f t="shared" si="249"/>
        <v>4</v>
      </c>
      <c r="P388" s="66">
        <f t="shared" si="250"/>
        <v>4</v>
      </c>
      <c r="Q388" s="66">
        <f t="shared" si="236"/>
        <v>3</v>
      </c>
      <c r="R388" s="106">
        <f t="shared" si="251"/>
        <v>5</v>
      </c>
      <c r="S388" s="106">
        <f t="shared" si="252"/>
        <v>0</v>
      </c>
      <c r="T388" s="154">
        <f t="shared" si="253"/>
        <v>-402</v>
      </c>
      <c r="V388" s="66" t="str">
        <f t="shared" si="254"/>
        <v>L</v>
      </c>
      <c r="W388" s="66">
        <f t="shared" si="255"/>
        <v>4</v>
      </c>
      <c r="X388" s="66">
        <f t="shared" si="256"/>
        <v>1</v>
      </c>
      <c r="Y388" s="66">
        <f t="shared" si="257"/>
        <v>1</v>
      </c>
      <c r="Z388" s="106">
        <f t="shared" si="258"/>
        <v>1</v>
      </c>
      <c r="AA388" s="106">
        <f t="shared" si="259"/>
        <v>0</v>
      </c>
      <c r="AB388" s="154">
        <f t="shared" si="260"/>
        <v>342</v>
      </c>
      <c r="AC388" s="155">
        <f t="shared" si="261"/>
        <v>343</v>
      </c>
      <c r="AE388" s="66" t="str">
        <f t="shared" si="262"/>
        <v>L</v>
      </c>
      <c r="AF388" s="66">
        <f t="shared" si="233"/>
        <v>5</v>
      </c>
      <c r="AG388" s="66">
        <f t="shared" si="263"/>
        <v>7</v>
      </c>
      <c r="AH388" s="66">
        <f t="shared" si="264"/>
        <v>3</v>
      </c>
      <c r="AI388" s="106">
        <f t="shared" si="265"/>
        <v>21</v>
      </c>
      <c r="AJ388" s="106">
        <f t="shared" si="266"/>
        <v>0</v>
      </c>
      <c r="AK388" s="154">
        <f t="shared" si="267"/>
        <v>331</v>
      </c>
      <c r="AL388" s="155">
        <f t="shared" si="268"/>
        <v>506</v>
      </c>
      <c r="AM388" s="155"/>
      <c r="AN388" s="66" t="str">
        <f t="shared" si="237"/>
        <v>L</v>
      </c>
      <c r="AO388" s="66">
        <f t="shared" si="234"/>
        <v>5</v>
      </c>
      <c r="AP388" s="66">
        <f t="shared" si="238"/>
        <v>4</v>
      </c>
      <c r="AQ388" s="66">
        <f t="shared" si="239"/>
        <v>3</v>
      </c>
      <c r="AR388" s="106">
        <f t="shared" si="269"/>
        <v>5</v>
      </c>
      <c r="AS388" s="106">
        <f t="shared" si="240"/>
        <v>0</v>
      </c>
      <c r="AT388" s="154">
        <f t="shared" si="241"/>
        <v>-342</v>
      </c>
      <c r="AV388" s="120"/>
      <c r="AW388" s="120"/>
    </row>
    <row r="389" spans="1:49" s="71" customFormat="1">
      <c r="A389" s="3">
        <f t="shared" si="235"/>
        <v>379</v>
      </c>
      <c r="B389" s="9">
        <f>Data!B389</f>
        <v>9</v>
      </c>
      <c r="D389" s="73">
        <f t="shared" si="168"/>
        <v>2</v>
      </c>
      <c r="F389" s="66" t="str">
        <f t="shared" si="243"/>
        <v>L</v>
      </c>
      <c r="G389" s="66">
        <f t="shared" si="169"/>
        <v>1</v>
      </c>
      <c r="H389" s="66">
        <f t="shared" si="244"/>
        <v>4</v>
      </c>
      <c r="I389" s="66">
        <f t="shared" si="242"/>
        <v>4</v>
      </c>
      <c r="J389" s="106">
        <f t="shared" si="245"/>
        <v>5</v>
      </c>
      <c r="K389" s="106">
        <f t="shared" si="246"/>
        <v>0</v>
      </c>
      <c r="L389" s="154">
        <f t="shared" si="247"/>
        <v>-281</v>
      </c>
      <c r="N389" s="66" t="str">
        <f t="shared" si="248"/>
        <v>L</v>
      </c>
      <c r="O389" s="66">
        <f t="shared" si="249"/>
        <v>4</v>
      </c>
      <c r="P389" s="66">
        <f t="shared" si="250"/>
        <v>4</v>
      </c>
      <c r="Q389" s="66">
        <f t="shared" si="236"/>
        <v>4</v>
      </c>
      <c r="R389" s="106">
        <f t="shared" si="251"/>
        <v>5</v>
      </c>
      <c r="S389" s="106">
        <f t="shared" si="252"/>
        <v>0</v>
      </c>
      <c r="T389" s="154">
        <f t="shared" si="253"/>
        <v>-407</v>
      </c>
      <c r="V389" s="66" t="str">
        <f t="shared" si="254"/>
        <v>L</v>
      </c>
      <c r="W389" s="66">
        <f t="shared" si="255"/>
        <v>4</v>
      </c>
      <c r="X389" s="66">
        <f t="shared" si="256"/>
        <v>1</v>
      </c>
      <c r="Y389" s="66">
        <f t="shared" si="257"/>
        <v>2</v>
      </c>
      <c r="Z389" s="106">
        <f t="shared" si="258"/>
        <v>1</v>
      </c>
      <c r="AA389" s="106">
        <f t="shared" si="259"/>
        <v>0</v>
      </c>
      <c r="AB389" s="154">
        <f t="shared" si="260"/>
        <v>341</v>
      </c>
      <c r="AC389" s="155">
        <f t="shared" si="261"/>
        <v>343</v>
      </c>
      <c r="AE389" s="66" t="str">
        <f t="shared" si="262"/>
        <v>L</v>
      </c>
      <c r="AF389" s="66">
        <f t="shared" si="233"/>
        <v>2</v>
      </c>
      <c r="AG389" s="66">
        <f t="shared" si="263"/>
        <v>7</v>
      </c>
      <c r="AH389" s="66">
        <f t="shared" si="264"/>
        <v>4</v>
      </c>
      <c r="AI389" s="106">
        <f t="shared" si="265"/>
        <v>21</v>
      </c>
      <c r="AJ389" s="106">
        <f t="shared" si="266"/>
        <v>0</v>
      </c>
      <c r="AK389" s="154">
        <f t="shared" si="267"/>
        <v>310</v>
      </c>
      <c r="AL389" s="155">
        <f t="shared" si="268"/>
        <v>506</v>
      </c>
      <c r="AM389" s="155"/>
      <c r="AN389" s="66" t="str">
        <f t="shared" si="237"/>
        <v>L</v>
      </c>
      <c r="AO389" s="66">
        <f t="shared" si="234"/>
        <v>2</v>
      </c>
      <c r="AP389" s="66">
        <f t="shared" si="238"/>
        <v>4</v>
      </c>
      <c r="AQ389" s="66">
        <f t="shared" si="239"/>
        <v>4</v>
      </c>
      <c r="AR389" s="106">
        <f t="shared" si="269"/>
        <v>5</v>
      </c>
      <c r="AS389" s="106">
        <f t="shared" si="240"/>
        <v>0</v>
      </c>
      <c r="AT389" s="154">
        <f t="shared" si="241"/>
        <v>-347</v>
      </c>
      <c r="AV389" s="120"/>
      <c r="AW389" s="120"/>
    </row>
    <row r="390" spans="1:49" s="71" customFormat="1">
      <c r="A390" s="3">
        <f t="shared" si="235"/>
        <v>380</v>
      </c>
      <c r="B390" s="9">
        <f>Data!B390</f>
        <v>9</v>
      </c>
      <c r="D390" s="73">
        <f t="shared" si="168"/>
        <v>2</v>
      </c>
      <c r="F390" s="66" t="str">
        <f t="shared" si="243"/>
        <v>L</v>
      </c>
      <c r="G390" s="66">
        <f t="shared" si="169"/>
        <v>1</v>
      </c>
      <c r="H390" s="66">
        <f t="shared" si="244"/>
        <v>4</v>
      </c>
      <c r="I390" s="66">
        <f t="shared" si="242"/>
        <v>5</v>
      </c>
      <c r="J390" s="106">
        <f t="shared" si="245"/>
        <v>5</v>
      </c>
      <c r="K390" s="106">
        <f t="shared" si="246"/>
        <v>0</v>
      </c>
      <c r="L390" s="154">
        <f t="shared" si="247"/>
        <v>-286</v>
      </c>
      <c r="N390" s="66" t="str">
        <f t="shared" si="248"/>
        <v>L</v>
      </c>
      <c r="O390" s="66">
        <f t="shared" si="249"/>
        <v>4</v>
      </c>
      <c r="P390" s="66">
        <f t="shared" si="250"/>
        <v>4</v>
      </c>
      <c r="Q390" s="66">
        <f t="shared" si="236"/>
        <v>5</v>
      </c>
      <c r="R390" s="106">
        <f t="shared" si="251"/>
        <v>5</v>
      </c>
      <c r="S390" s="106">
        <f t="shared" si="252"/>
        <v>0</v>
      </c>
      <c r="T390" s="154">
        <f t="shared" si="253"/>
        <v>-412</v>
      </c>
      <c r="V390" s="66" t="str">
        <f t="shared" si="254"/>
        <v>L</v>
      </c>
      <c r="W390" s="66">
        <f t="shared" si="255"/>
        <v>4</v>
      </c>
      <c r="X390" s="66">
        <f t="shared" si="256"/>
        <v>1</v>
      </c>
      <c r="Y390" s="66">
        <f t="shared" si="257"/>
        <v>3</v>
      </c>
      <c r="Z390" s="106">
        <f t="shared" si="258"/>
        <v>1</v>
      </c>
      <c r="AA390" s="106">
        <f t="shared" si="259"/>
        <v>0</v>
      </c>
      <c r="AB390" s="154">
        <f t="shared" si="260"/>
        <v>340</v>
      </c>
      <c r="AC390" s="155">
        <f t="shared" si="261"/>
        <v>343</v>
      </c>
      <c r="AE390" s="66" t="str">
        <f t="shared" si="262"/>
        <v>W</v>
      </c>
      <c r="AF390" s="66">
        <f t="shared" si="233"/>
        <v>2</v>
      </c>
      <c r="AG390" s="66">
        <f t="shared" si="263"/>
        <v>7</v>
      </c>
      <c r="AH390" s="66">
        <f t="shared" si="264"/>
        <v>5</v>
      </c>
      <c r="AI390" s="106">
        <f t="shared" si="265"/>
        <v>21</v>
      </c>
      <c r="AJ390" s="106">
        <f t="shared" si="266"/>
        <v>126</v>
      </c>
      <c r="AK390" s="154">
        <f t="shared" si="267"/>
        <v>415</v>
      </c>
      <c r="AL390" s="155">
        <f t="shared" si="268"/>
        <v>506</v>
      </c>
      <c r="AM390" s="155"/>
      <c r="AN390" s="66" t="str">
        <f t="shared" si="237"/>
        <v>W</v>
      </c>
      <c r="AO390" s="66">
        <f t="shared" si="234"/>
        <v>2</v>
      </c>
      <c r="AP390" s="66">
        <f t="shared" si="238"/>
        <v>4</v>
      </c>
      <c r="AQ390" s="66">
        <f t="shared" si="239"/>
        <v>5</v>
      </c>
      <c r="AR390" s="106">
        <f t="shared" si="269"/>
        <v>5</v>
      </c>
      <c r="AS390" s="106">
        <f t="shared" si="240"/>
        <v>30</v>
      </c>
      <c r="AT390" s="154">
        <f t="shared" si="241"/>
        <v>-322</v>
      </c>
      <c r="AV390" s="120"/>
      <c r="AW390" s="120"/>
    </row>
    <row r="391" spans="1:49" s="71" customFormat="1">
      <c r="A391" s="3">
        <f t="shared" si="235"/>
        <v>381</v>
      </c>
      <c r="B391" s="9">
        <f>Data!B391</f>
        <v>26</v>
      </c>
      <c r="D391" s="73">
        <f t="shared" si="168"/>
        <v>5</v>
      </c>
      <c r="F391" s="66" t="str">
        <f t="shared" si="243"/>
        <v>L</v>
      </c>
      <c r="G391" s="66">
        <f t="shared" si="169"/>
        <v>1</v>
      </c>
      <c r="H391" s="66">
        <f t="shared" si="244"/>
        <v>5</v>
      </c>
      <c r="I391" s="66">
        <f t="shared" si="242"/>
        <v>1</v>
      </c>
      <c r="J391" s="106">
        <f t="shared" si="245"/>
        <v>8</v>
      </c>
      <c r="K391" s="106">
        <f t="shared" si="246"/>
        <v>0</v>
      </c>
      <c r="L391" s="154">
        <f t="shared" si="247"/>
        <v>-294</v>
      </c>
      <c r="N391" s="66" t="str">
        <f t="shared" si="248"/>
        <v>L</v>
      </c>
      <c r="O391" s="66">
        <f t="shared" si="249"/>
        <v>4</v>
      </c>
      <c r="P391" s="66">
        <f t="shared" si="250"/>
        <v>5</v>
      </c>
      <c r="Q391" s="66">
        <f t="shared" si="236"/>
        <v>1</v>
      </c>
      <c r="R391" s="106">
        <f t="shared" si="251"/>
        <v>8</v>
      </c>
      <c r="S391" s="106">
        <f t="shared" si="252"/>
        <v>0</v>
      </c>
      <c r="T391" s="154">
        <f t="shared" si="253"/>
        <v>-420</v>
      </c>
      <c r="V391" s="66" t="str">
        <f t="shared" si="254"/>
        <v>L</v>
      </c>
      <c r="W391" s="66">
        <f t="shared" si="255"/>
        <v>4</v>
      </c>
      <c r="X391" s="66">
        <f t="shared" si="256"/>
        <v>1</v>
      </c>
      <c r="Y391" s="66">
        <f t="shared" si="257"/>
        <v>4</v>
      </c>
      <c r="Z391" s="106">
        <f t="shared" si="258"/>
        <v>1</v>
      </c>
      <c r="AA391" s="106">
        <f t="shared" si="259"/>
        <v>0</v>
      </c>
      <c r="AB391" s="154">
        <f t="shared" si="260"/>
        <v>339</v>
      </c>
      <c r="AC391" s="155">
        <f t="shared" si="261"/>
        <v>343</v>
      </c>
      <c r="AE391" s="66" t="str">
        <f t="shared" si="262"/>
        <v>L</v>
      </c>
      <c r="AF391" s="66">
        <f t="shared" si="233"/>
        <v>5</v>
      </c>
      <c r="AG391" s="66">
        <f t="shared" si="263"/>
        <v>8</v>
      </c>
      <c r="AH391" s="66">
        <f t="shared" si="264"/>
        <v>1</v>
      </c>
      <c r="AI391" s="106">
        <f t="shared" si="265"/>
        <v>34</v>
      </c>
      <c r="AJ391" s="106">
        <f t="shared" si="266"/>
        <v>0</v>
      </c>
      <c r="AK391" s="154">
        <f t="shared" si="267"/>
        <v>381</v>
      </c>
      <c r="AL391" s="155">
        <f t="shared" si="268"/>
        <v>506</v>
      </c>
      <c r="AM391" s="155"/>
      <c r="AN391" s="66" t="str">
        <f t="shared" si="237"/>
        <v>L</v>
      </c>
      <c r="AO391" s="66">
        <f t="shared" si="234"/>
        <v>5</v>
      </c>
      <c r="AP391" s="66">
        <f t="shared" si="238"/>
        <v>5</v>
      </c>
      <c r="AQ391" s="66">
        <f t="shared" si="239"/>
        <v>1</v>
      </c>
      <c r="AR391" s="106">
        <f t="shared" si="269"/>
        <v>8</v>
      </c>
      <c r="AS391" s="106">
        <f t="shared" si="240"/>
        <v>0</v>
      </c>
      <c r="AT391" s="154">
        <f t="shared" si="241"/>
        <v>-330</v>
      </c>
      <c r="AV391" s="120"/>
      <c r="AW391" s="120"/>
    </row>
    <row r="392" spans="1:49" s="71" customFormat="1">
      <c r="A392" s="3">
        <f t="shared" si="235"/>
        <v>382</v>
      </c>
      <c r="B392" s="9">
        <f>Data!B392</f>
        <v>17</v>
      </c>
      <c r="D392" s="73">
        <f t="shared" si="168"/>
        <v>3</v>
      </c>
      <c r="F392" s="66" t="str">
        <f t="shared" si="243"/>
        <v>L</v>
      </c>
      <c r="G392" s="66">
        <f t="shared" si="169"/>
        <v>1</v>
      </c>
      <c r="H392" s="66">
        <f t="shared" si="244"/>
        <v>5</v>
      </c>
      <c r="I392" s="66">
        <f t="shared" si="242"/>
        <v>2</v>
      </c>
      <c r="J392" s="106">
        <f t="shared" si="245"/>
        <v>8</v>
      </c>
      <c r="K392" s="106">
        <f t="shared" si="246"/>
        <v>0</v>
      </c>
      <c r="L392" s="154">
        <f t="shared" si="247"/>
        <v>-302</v>
      </c>
      <c r="N392" s="66" t="str">
        <f t="shared" si="248"/>
        <v>L</v>
      </c>
      <c r="O392" s="66">
        <f t="shared" si="249"/>
        <v>4</v>
      </c>
      <c r="P392" s="66">
        <f t="shared" si="250"/>
        <v>5</v>
      </c>
      <c r="Q392" s="66">
        <f t="shared" si="236"/>
        <v>2</v>
      </c>
      <c r="R392" s="106">
        <f t="shared" si="251"/>
        <v>8</v>
      </c>
      <c r="S392" s="106">
        <f t="shared" si="252"/>
        <v>0</v>
      </c>
      <c r="T392" s="154">
        <f t="shared" si="253"/>
        <v>-428</v>
      </c>
      <c r="V392" s="66" t="str">
        <f t="shared" si="254"/>
        <v>L</v>
      </c>
      <c r="W392" s="66">
        <f t="shared" si="255"/>
        <v>4</v>
      </c>
      <c r="X392" s="66">
        <f t="shared" si="256"/>
        <v>1</v>
      </c>
      <c r="Y392" s="66">
        <f t="shared" si="257"/>
        <v>5</v>
      </c>
      <c r="Z392" s="106">
        <f t="shared" si="258"/>
        <v>1</v>
      </c>
      <c r="AA392" s="106">
        <f t="shared" si="259"/>
        <v>0</v>
      </c>
      <c r="AB392" s="154">
        <f t="shared" si="260"/>
        <v>338</v>
      </c>
      <c r="AC392" s="155">
        <f t="shared" si="261"/>
        <v>343</v>
      </c>
      <c r="AE392" s="66" t="str">
        <f t="shared" si="262"/>
        <v>L</v>
      </c>
      <c r="AF392" s="66">
        <f t="shared" si="233"/>
        <v>3</v>
      </c>
      <c r="AG392" s="66">
        <f t="shared" si="263"/>
        <v>8</v>
      </c>
      <c r="AH392" s="66">
        <f t="shared" si="264"/>
        <v>2</v>
      </c>
      <c r="AI392" s="106">
        <f t="shared" si="265"/>
        <v>34</v>
      </c>
      <c r="AJ392" s="106">
        <f t="shared" si="266"/>
        <v>0</v>
      </c>
      <c r="AK392" s="154">
        <f t="shared" si="267"/>
        <v>347</v>
      </c>
      <c r="AL392" s="155">
        <f t="shared" si="268"/>
        <v>506</v>
      </c>
      <c r="AM392" s="155"/>
      <c r="AN392" s="66" t="str">
        <f t="shared" si="237"/>
        <v>L</v>
      </c>
      <c r="AO392" s="66">
        <f t="shared" si="234"/>
        <v>3</v>
      </c>
      <c r="AP392" s="66">
        <f t="shared" si="238"/>
        <v>5</v>
      </c>
      <c r="AQ392" s="66">
        <f t="shared" si="239"/>
        <v>2</v>
      </c>
      <c r="AR392" s="106">
        <f t="shared" si="269"/>
        <v>8</v>
      </c>
      <c r="AS392" s="106">
        <f t="shared" si="240"/>
        <v>0</v>
      </c>
      <c r="AT392" s="154">
        <f t="shared" si="241"/>
        <v>-338</v>
      </c>
      <c r="AV392" s="120"/>
      <c r="AW392" s="120"/>
    </row>
    <row r="393" spans="1:49" s="71" customFormat="1">
      <c r="A393" s="3">
        <f t="shared" si="235"/>
        <v>383</v>
      </c>
      <c r="B393" s="9">
        <f>Data!B393</f>
        <v>33</v>
      </c>
      <c r="D393" s="73">
        <f t="shared" si="168"/>
        <v>6</v>
      </c>
      <c r="F393" s="66" t="str">
        <f t="shared" si="243"/>
        <v>L</v>
      </c>
      <c r="G393" s="66">
        <f t="shared" si="169"/>
        <v>1</v>
      </c>
      <c r="H393" s="66">
        <f t="shared" si="244"/>
        <v>5</v>
      </c>
      <c r="I393" s="66">
        <f t="shared" si="242"/>
        <v>3</v>
      </c>
      <c r="J393" s="106">
        <f t="shared" si="245"/>
        <v>8</v>
      </c>
      <c r="K393" s="106">
        <f t="shared" si="246"/>
        <v>0</v>
      </c>
      <c r="L393" s="154">
        <f t="shared" si="247"/>
        <v>-310</v>
      </c>
      <c r="N393" s="66" t="str">
        <f t="shared" si="248"/>
        <v>L</v>
      </c>
      <c r="O393" s="66">
        <f t="shared" si="249"/>
        <v>4</v>
      </c>
      <c r="P393" s="66">
        <f t="shared" si="250"/>
        <v>5</v>
      </c>
      <c r="Q393" s="66">
        <f t="shared" si="236"/>
        <v>3</v>
      </c>
      <c r="R393" s="106">
        <f t="shared" si="251"/>
        <v>8</v>
      </c>
      <c r="S393" s="106">
        <f t="shared" si="252"/>
        <v>0</v>
      </c>
      <c r="T393" s="154">
        <f t="shared" si="253"/>
        <v>-436</v>
      </c>
      <c r="V393" s="66" t="str">
        <f t="shared" si="254"/>
        <v>L</v>
      </c>
      <c r="W393" s="66">
        <f t="shared" si="255"/>
        <v>4</v>
      </c>
      <c r="X393" s="66">
        <f t="shared" si="256"/>
        <v>2</v>
      </c>
      <c r="Y393" s="66">
        <f t="shared" si="257"/>
        <v>1</v>
      </c>
      <c r="Z393" s="106">
        <f t="shared" si="258"/>
        <v>2</v>
      </c>
      <c r="AA393" s="106">
        <f t="shared" si="259"/>
        <v>0</v>
      </c>
      <c r="AB393" s="154">
        <f t="shared" si="260"/>
        <v>336</v>
      </c>
      <c r="AC393" s="155">
        <f t="shared" si="261"/>
        <v>343</v>
      </c>
      <c r="AE393" s="66" t="str">
        <f t="shared" si="262"/>
        <v>L</v>
      </c>
      <c r="AF393" s="66">
        <f t="shared" si="233"/>
        <v>6</v>
      </c>
      <c r="AG393" s="66">
        <f t="shared" si="263"/>
        <v>8</v>
      </c>
      <c r="AH393" s="66">
        <f t="shared" si="264"/>
        <v>3</v>
      </c>
      <c r="AI393" s="106">
        <f t="shared" si="265"/>
        <v>34</v>
      </c>
      <c r="AJ393" s="106">
        <f t="shared" si="266"/>
        <v>0</v>
      </c>
      <c r="AK393" s="154">
        <f t="shared" si="267"/>
        <v>313</v>
      </c>
      <c r="AL393" s="155">
        <f t="shared" si="268"/>
        <v>506</v>
      </c>
      <c r="AM393" s="155"/>
      <c r="AN393" s="66" t="str">
        <f t="shared" si="237"/>
        <v>L</v>
      </c>
      <c r="AO393" s="66">
        <f t="shared" si="234"/>
        <v>6</v>
      </c>
      <c r="AP393" s="66">
        <f t="shared" si="238"/>
        <v>5</v>
      </c>
      <c r="AQ393" s="66">
        <f t="shared" si="239"/>
        <v>3</v>
      </c>
      <c r="AR393" s="106">
        <f t="shared" si="269"/>
        <v>8</v>
      </c>
      <c r="AS393" s="106">
        <f t="shared" si="240"/>
        <v>0</v>
      </c>
      <c r="AT393" s="154">
        <f t="shared" si="241"/>
        <v>-346</v>
      </c>
      <c r="AV393" s="120"/>
      <c r="AW393" s="120"/>
    </row>
    <row r="394" spans="1:49" s="71" customFormat="1">
      <c r="A394" s="3">
        <f t="shared" si="235"/>
        <v>384</v>
      </c>
      <c r="B394" s="9">
        <f>Data!B394</f>
        <v>17</v>
      </c>
      <c r="D394" s="73">
        <f t="shared" si="168"/>
        <v>3</v>
      </c>
      <c r="F394" s="66" t="str">
        <f t="shared" si="243"/>
        <v>L</v>
      </c>
      <c r="G394" s="66">
        <f t="shared" si="169"/>
        <v>1</v>
      </c>
      <c r="H394" s="66">
        <f t="shared" si="244"/>
        <v>5</v>
      </c>
      <c r="I394" s="66">
        <f t="shared" si="242"/>
        <v>4</v>
      </c>
      <c r="J394" s="106">
        <f t="shared" si="245"/>
        <v>8</v>
      </c>
      <c r="K394" s="106">
        <f t="shared" si="246"/>
        <v>0</v>
      </c>
      <c r="L394" s="154">
        <f t="shared" si="247"/>
        <v>-318</v>
      </c>
      <c r="N394" s="66" t="str">
        <f t="shared" si="248"/>
        <v>L</v>
      </c>
      <c r="O394" s="66">
        <f t="shared" si="249"/>
        <v>4</v>
      </c>
      <c r="P394" s="66">
        <f t="shared" si="250"/>
        <v>5</v>
      </c>
      <c r="Q394" s="66">
        <f t="shared" si="236"/>
        <v>4</v>
      </c>
      <c r="R394" s="106">
        <f t="shared" si="251"/>
        <v>8</v>
      </c>
      <c r="S394" s="106">
        <f t="shared" si="252"/>
        <v>0</v>
      </c>
      <c r="T394" s="154">
        <f t="shared" si="253"/>
        <v>-444</v>
      </c>
      <c r="V394" s="66" t="str">
        <f t="shared" si="254"/>
        <v>L</v>
      </c>
      <c r="W394" s="66">
        <f t="shared" si="255"/>
        <v>4</v>
      </c>
      <c r="X394" s="66">
        <f t="shared" si="256"/>
        <v>2</v>
      </c>
      <c r="Y394" s="66">
        <f t="shared" si="257"/>
        <v>2</v>
      </c>
      <c r="Z394" s="106">
        <f t="shared" si="258"/>
        <v>2</v>
      </c>
      <c r="AA394" s="106">
        <f t="shared" si="259"/>
        <v>0</v>
      </c>
      <c r="AB394" s="154">
        <f t="shared" si="260"/>
        <v>334</v>
      </c>
      <c r="AC394" s="155">
        <f t="shared" si="261"/>
        <v>343</v>
      </c>
      <c r="AE394" s="66" t="str">
        <f t="shared" si="262"/>
        <v>L</v>
      </c>
      <c r="AF394" s="66">
        <f t="shared" si="233"/>
        <v>3</v>
      </c>
      <c r="AG394" s="66">
        <f t="shared" si="263"/>
        <v>8</v>
      </c>
      <c r="AH394" s="66">
        <f t="shared" si="264"/>
        <v>4</v>
      </c>
      <c r="AI394" s="106">
        <f t="shared" si="265"/>
        <v>34</v>
      </c>
      <c r="AJ394" s="106">
        <f t="shared" si="266"/>
        <v>0</v>
      </c>
      <c r="AK394" s="154">
        <f t="shared" si="267"/>
        <v>279</v>
      </c>
      <c r="AL394" s="155">
        <f t="shared" si="268"/>
        <v>506</v>
      </c>
      <c r="AM394" s="155"/>
      <c r="AN394" s="66" t="str">
        <f t="shared" si="237"/>
        <v>L</v>
      </c>
      <c r="AO394" s="66">
        <f t="shared" si="234"/>
        <v>3</v>
      </c>
      <c r="AP394" s="66">
        <f t="shared" si="238"/>
        <v>5</v>
      </c>
      <c r="AQ394" s="66">
        <f t="shared" si="239"/>
        <v>4</v>
      </c>
      <c r="AR394" s="106">
        <f t="shared" si="269"/>
        <v>8</v>
      </c>
      <c r="AS394" s="106">
        <f t="shared" si="240"/>
        <v>0</v>
      </c>
      <c r="AT394" s="154">
        <f t="shared" si="241"/>
        <v>-354</v>
      </c>
      <c r="AV394" s="120"/>
      <c r="AW394" s="120"/>
    </row>
    <row r="395" spans="1:49" s="71" customFormat="1">
      <c r="A395" s="3">
        <f t="shared" si="235"/>
        <v>385</v>
      </c>
      <c r="B395" s="9">
        <f>Data!B395</f>
        <v>2</v>
      </c>
      <c r="D395" s="73">
        <f t="shared" si="168"/>
        <v>1</v>
      </c>
      <c r="F395" s="66" t="str">
        <f t="shared" si="243"/>
        <v>W</v>
      </c>
      <c r="G395" s="66">
        <f t="shared" si="169"/>
        <v>1</v>
      </c>
      <c r="H395" s="66">
        <f t="shared" si="244"/>
        <v>5</v>
      </c>
      <c r="I395" s="66">
        <f t="shared" si="242"/>
        <v>5</v>
      </c>
      <c r="J395" s="106">
        <f t="shared" si="245"/>
        <v>8</v>
      </c>
      <c r="K395" s="106">
        <f t="shared" si="246"/>
        <v>48</v>
      </c>
      <c r="L395" s="154">
        <f t="shared" si="247"/>
        <v>-278</v>
      </c>
      <c r="N395" s="66" t="str">
        <f t="shared" si="248"/>
        <v>L</v>
      </c>
      <c r="O395" s="66">
        <f t="shared" si="249"/>
        <v>4</v>
      </c>
      <c r="P395" s="66">
        <f t="shared" si="250"/>
        <v>5</v>
      </c>
      <c r="Q395" s="66">
        <f t="shared" si="236"/>
        <v>5</v>
      </c>
      <c r="R395" s="106">
        <f t="shared" si="251"/>
        <v>8</v>
      </c>
      <c r="S395" s="106">
        <f t="shared" si="252"/>
        <v>0</v>
      </c>
      <c r="T395" s="154">
        <f t="shared" si="253"/>
        <v>-452</v>
      </c>
      <c r="V395" s="66" t="str">
        <f t="shared" si="254"/>
        <v>L</v>
      </c>
      <c r="W395" s="66">
        <f t="shared" si="255"/>
        <v>4</v>
      </c>
      <c r="X395" s="66">
        <f t="shared" si="256"/>
        <v>2</v>
      </c>
      <c r="Y395" s="66">
        <f t="shared" si="257"/>
        <v>3</v>
      </c>
      <c r="Z395" s="106">
        <f t="shared" si="258"/>
        <v>2</v>
      </c>
      <c r="AA395" s="106">
        <f t="shared" si="259"/>
        <v>0</v>
      </c>
      <c r="AB395" s="154">
        <f t="shared" si="260"/>
        <v>332</v>
      </c>
      <c r="AC395" s="155">
        <f t="shared" si="261"/>
        <v>343</v>
      </c>
      <c r="AE395" s="66" t="str">
        <f t="shared" si="262"/>
        <v>L</v>
      </c>
      <c r="AF395" s="66">
        <f t="shared" si="233"/>
        <v>1</v>
      </c>
      <c r="AG395" s="66">
        <f t="shared" si="263"/>
        <v>8</v>
      </c>
      <c r="AH395" s="66">
        <f t="shared" si="264"/>
        <v>5</v>
      </c>
      <c r="AI395" s="106">
        <f t="shared" si="265"/>
        <v>34</v>
      </c>
      <c r="AJ395" s="106">
        <f t="shared" si="266"/>
        <v>0</v>
      </c>
      <c r="AK395" s="154">
        <f t="shared" si="267"/>
        <v>245</v>
      </c>
      <c r="AL395" s="155">
        <f t="shared" si="268"/>
        <v>506</v>
      </c>
      <c r="AM395" s="155"/>
      <c r="AN395" s="66" t="str">
        <f t="shared" si="237"/>
        <v>L</v>
      </c>
      <c r="AO395" s="66">
        <f t="shared" si="234"/>
        <v>1</v>
      </c>
      <c r="AP395" s="66">
        <f t="shared" si="238"/>
        <v>5</v>
      </c>
      <c r="AQ395" s="66">
        <f t="shared" si="239"/>
        <v>5</v>
      </c>
      <c r="AR395" s="106">
        <f t="shared" si="269"/>
        <v>8</v>
      </c>
      <c r="AS395" s="106">
        <f t="shared" si="240"/>
        <v>0</v>
      </c>
      <c r="AT395" s="154">
        <f t="shared" si="241"/>
        <v>-362</v>
      </c>
      <c r="AV395" s="120"/>
      <c r="AW395" s="120"/>
    </row>
    <row r="396" spans="1:49" s="71" customFormat="1">
      <c r="A396" s="3">
        <f t="shared" si="235"/>
        <v>386</v>
      </c>
      <c r="B396" s="9">
        <f>Data!B396</f>
        <v>6</v>
      </c>
      <c r="D396" s="73">
        <f t="shared" si="168"/>
        <v>1</v>
      </c>
      <c r="F396" s="66" t="str">
        <f t="shared" si="243"/>
        <v>W</v>
      </c>
      <c r="G396" s="66">
        <f t="shared" si="169"/>
        <v>1</v>
      </c>
      <c r="H396" s="66">
        <f t="shared" si="244"/>
        <v>6</v>
      </c>
      <c r="I396" s="66">
        <f t="shared" si="242"/>
        <v>1</v>
      </c>
      <c r="J396" s="106">
        <f t="shared" si="245"/>
        <v>13</v>
      </c>
      <c r="K396" s="106">
        <f t="shared" si="246"/>
        <v>48</v>
      </c>
      <c r="L396" s="154">
        <f t="shared" si="247"/>
        <v>-243</v>
      </c>
      <c r="N396" s="66" t="str">
        <f t="shared" si="248"/>
        <v>L</v>
      </c>
      <c r="O396" s="66">
        <f t="shared" si="249"/>
        <v>4</v>
      </c>
      <c r="P396" s="66">
        <f t="shared" si="250"/>
        <v>6</v>
      </c>
      <c r="Q396" s="66">
        <f t="shared" si="236"/>
        <v>1</v>
      </c>
      <c r="R396" s="106">
        <f t="shared" si="251"/>
        <v>13</v>
      </c>
      <c r="S396" s="106">
        <f t="shared" si="252"/>
        <v>0</v>
      </c>
      <c r="T396" s="154">
        <f t="shared" si="253"/>
        <v>-465</v>
      </c>
      <c r="V396" s="66" t="str">
        <f t="shared" si="254"/>
        <v>L</v>
      </c>
      <c r="W396" s="66">
        <f t="shared" si="255"/>
        <v>4</v>
      </c>
      <c r="X396" s="66">
        <f t="shared" si="256"/>
        <v>2</v>
      </c>
      <c r="Y396" s="66">
        <f t="shared" si="257"/>
        <v>4</v>
      </c>
      <c r="Z396" s="106">
        <f t="shared" si="258"/>
        <v>2</v>
      </c>
      <c r="AA396" s="106">
        <f t="shared" si="259"/>
        <v>0</v>
      </c>
      <c r="AB396" s="154">
        <f t="shared" si="260"/>
        <v>330</v>
      </c>
      <c r="AC396" s="155">
        <f t="shared" si="261"/>
        <v>343</v>
      </c>
      <c r="AE396" s="66" t="str">
        <f t="shared" si="262"/>
        <v>W</v>
      </c>
      <c r="AF396" s="66">
        <f t="shared" ref="AF396:AF459" si="270">IF($D396=0,AF395,$D396)</f>
        <v>1</v>
      </c>
      <c r="AG396" s="66">
        <f t="shared" si="263"/>
        <v>1</v>
      </c>
      <c r="AH396" s="66">
        <f t="shared" si="264"/>
        <v>1</v>
      </c>
      <c r="AI396" s="106">
        <f t="shared" si="265"/>
        <v>1</v>
      </c>
      <c r="AJ396" s="106">
        <f t="shared" si="266"/>
        <v>204</v>
      </c>
      <c r="AK396" s="154">
        <f t="shared" si="267"/>
        <v>448</v>
      </c>
      <c r="AL396" s="155">
        <f t="shared" si="268"/>
        <v>506</v>
      </c>
      <c r="AM396" s="155"/>
      <c r="AN396" s="66" t="str">
        <f t="shared" si="237"/>
        <v>W</v>
      </c>
      <c r="AO396" s="66">
        <f t="shared" ref="AO396:AO459" si="271">IF($D396=0,AO395,$D396)</f>
        <v>1</v>
      </c>
      <c r="AP396" s="66">
        <f t="shared" si="238"/>
        <v>6</v>
      </c>
      <c r="AQ396" s="66">
        <f t="shared" si="239"/>
        <v>1</v>
      </c>
      <c r="AR396" s="106">
        <f t="shared" si="269"/>
        <v>13</v>
      </c>
      <c r="AS396" s="106">
        <f t="shared" si="240"/>
        <v>48</v>
      </c>
      <c r="AT396" s="154">
        <f t="shared" si="241"/>
        <v>-327</v>
      </c>
      <c r="AV396" s="120"/>
      <c r="AW396" s="120"/>
    </row>
    <row r="397" spans="1:49" s="71" customFormat="1">
      <c r="A397" s="3">
        <f t="shared" ref="A397:A460" si="272">A396+1</f>
        <v>387</v>
      </c>
      <c r="B397" s="9">
        <f>Data!B397</f>
        <v>22</v>
      </c>
      <c r="D397" s="73">
        <f t="shared" si="168"/>
        <v>4</v>
      </c>
      <c r="F397" s="66" t="str">
        <f t="shared" si="243"/>
        <v>L</v>
      </c>
      <c r="G397" s="66">
        <f t="shared" si="169"/>
        <v>1</v>
      </c>
      <c r="H397" s="66">
        <f t="shared" si="244"/>
        <v>6</v>
      </c>
      <c r="I397" s="66">
        <f t="shared" si="242"/>
        <v>2</v>
      </c>
      <c r="J397" s="106">
        <f t="shared" si="245"/>
        <v>13</v>
      </c>
      <c r="K397" s="106">
        <f t="shared" si="246"/>
        <v>0</v>
      </c>
      <c r="L397" s="154">
        <f t="shared" si="247"/>
        <v>-256</v>
      </c>
      <c r="N397" s="66" t="str">
        <f t="shared" si="248"/>
        <v>W</v>
      </c>
      <c r="O397" s="66">
        <f t="shared" si="249"/>
        <v>4</v>
      </c>
      <c r="P397" s="66">
        <f t="shared" si="250"/>
        <v>6</v>
      </c>
      <c r="Q397" s="66">
        <f t="shared" ref="Q397:Q460" si="273">IF(Q396&lt;5,Q396+1,1)</f>
        <v>2</v>
      </c>
      <c r="R397" s="106">
        <f t="shared" si="251"/>
        <v>13</v>
      </c>
      <c r="S397" s="106">
        <f t="shared" si="252"/>
        <v>78</v>
      </c>
      <c r="T397" s="154">
        <f t="shared" si="253"/>
        <v>-400</v>
      </c>
      <c r="V397" s="66" t="str">
        <f t="shared" si="254"/>
        <v>W</v>
      </c>
      <c r="W397" s="66">
        <f t="shared" si="255"/>
        <v>4</v>
      </c>
      <c r="X397" s="66">
        <f t="shared" si="256"/>
        <v>2</v>
      </c>
      <c r="Y397" s="66">
        <f t="shared" si="257"/>
        <v>5</v>
      </c>
      <c r="Z397" s="106">
        <f t="shared" si="258"/>
        <v>2</v>
      </c>
      <c r="AA397" s="106">
        <f t="shared" si="259"/>
        <v>12</v>
      </c>
      <c r="AB397" s="154">
        <f t="shared" si="260"/>
        <v>340</v>
      </c>
      <c r="AC397" s="155">
        <f t="shared" si="261"/>
        <v>343</v>
      </c>
      <c r="AE397" s="66" t="str">
        <f t="shared" si="262"/>
        <v>L</v>
      </c>
      <c r="AF397" s="66">
        <f t="shared" si="270"/>
        <v>4</v>
      </c>
      <c r="AG397" s="66">
        <f t="shared" si="263"/>
        <v>1</v>
      </c>
      <c r="AH397" s="66">
        <f t="shared" si="264"/>
        <v>2</v>
      </c>
      <c r="AI397" s="106">
        <f t="shared" si="265"/>
        <v>1</v>
      </c>
      <c r="AJ397" s="106">
        <f t="shared" si="266"/>
        <v>0</v>
      </c>
      <c r="AK397" s="154">
        <f t="shared" si="267"/>
        <v>447</v>
      </c>
      <c r="AL397" s="155">
        <f t="shared" si="268"/>
        <v>506</v>
      </c>
      <c r="AM397" s="155"/>
      <c r="AN397" s="66" t="str">
        <f t="shared" ref="AN397:AN460" si="274">IF($D397=AO396,"W","L")</f>
        <v>L</v>
      </c>
      <c r="AO397" s="66">
        <f t="shared" si="271"/>
        <v>4</v>
      </c>
      <c r="AP397" s="66">
        <f t="shared" ref="AP397:AP460" si="275">IF(AND(AP396=$H$9,AQ396=5),1,IF(AND(AP396&lt;$H$9,AQ396=5),AP396+1,AP396))</f>
        <v>6</v>
      </c>
      <c r="AQ397" s="66">
        <f t="shared" ref="AQ397:AQ460" si="276">IF(AQ396&lt;5,AQ396+1,1)</f>
        <v>2</v>
      </c>
      <c r="AR397" s="106">
        <f t="shared" si="269"/>
        <v>13</v>
      </c>
      <c r="AS397" s="106">
        <f t="shared" ref="AS397:AS460" si="277">IF(AN397="W",AR396*6,0)</f>
        <v>0</v>
      </c>
      <c r="AT397" s="154">
        <f t="shared" ref="AT397:AT460" si="278">AT396-AR397+AS397</f>
        <v>-340</v>
      </c>
      <c r="AV397" s="120"/>
      <c r="AW397" s="120"/>
    </row>
    <row r="398" spans="1:49" s="71" customFormat="1">
      <c r="A398" s="3">
        <f t="shared" si="272"/>
        <v>388</v>
      </c>
      <c r="B398" s="9">
        <f>Data!B398</f>
        <v>27</v>
      </c>
      <c r="D398" s="73">
        <f t="shared" si="168"/>
        <v>5</v>
      </c>
      <c r="F398" s="66" t="str">
        <f t="shared" si="243"/>
        <v>L</v>
      </c>
      <c r="G398" s="66">
        <f t="shared" si="169"/>
        <v>1</v>
      </c>
      <c r="H398" s="66">
        <f t="shared" si="244"/>
        <v>6</v>
      </c>
      <c r="I398" s="66">
        <f t="shared" si="242"/>
        <v>3</v>
      </c>
      <c r="J398" s="106">
        <f t="shared" si="245"/>
        <v>13</v>
      </c>
      <c r="K398" s="106">
        <f t="shared" si="246"/>
        <v>0</v>
      </c>
      <c r="L398" s="154">
        <f t="shared" si="247"/>
        <v>-269</v>
      </c>
      <c r="N398" s="66" t="str">
        <f t="shared" si="248"/>
        <v>L</v>
      </c>
      <c r="O398" s="66">
        <f t="shared" si="249"/>
        <v>4</v>
      </c>
      <c r="P398" s="66">
        <f t="shared" si="250"/>
        <v>6</v>
      </c>
      <c r="Q398" s="66">
        <f t="shared" si="273"/>
        <v>3</v>
      </c>
      <c r="R398" s="106">
        <f t="shared" si="251"/>
        <v>13</v>
      </c>
      <c r="S398" s="106">
        <f t="shared" si="252"/>
        <v>0</v>
      </c>
      <c r="T398" s="154">
        <f t="shared" si="253"/>
        <v>-413</v>
      </c>
      <c r="V398" s="66" t="str">
        <f t="shared" si="254"/>
        <v>L</v>
      </c>
      <c r="W398" s="66">
        <f t="shared" si="255"/>
        <v>4</v>
      </c>
      <c r="X398" s="66">
        <f t="shared" si="256"/>
        <v>3</v>
      </c>
      <c r="Y398" s="66">
        <f t="shared" si="257"/>
        <v>1</v>
      </c>
      <c r="Z398" s="106">
        <f t="shared" si="258"/>
        <v>3</v>
      </c>
      <c r="AA398" s="106">
        <f t="shared" si="259"/>
        <v>0</v>
      </c>
      <c r="AB398" s="154">
        <f t="shared" si="260"/>
        <v>337</v>
      </c>
      <c r="AC398" s="155">
        <f t="shared" si="261"/>
        <v>343</v>
      </c>
      <c r="AE398" s="66" t="str">
        <f t="shared" si="262"/>
        <v>L</v>
      </c>
      <c r="AF398" s="66">
        <f t="shared" si="270"/>
        <v>5</v>
      </c>
      <c r="AG398" s="66">
        <f t="shared" si="263"/>
        <v>1</v>
      </c>
      <c r="AH398" s="66">
        <f t="shared" si="264"/>
        <v>3</v>
      </c>
      <c r="AI398" s="106">
        <f t="shared" si="265"/>
        <v>1</v>
      </c>
      <c r="AJ398" s="106">
        <f t="shared" si="266"/>
        <v>0</v>
      </c>
      <c r="AK398" s="154">
        <f t="shared" si="267"/>
        <v>446</v>
      </c>
      <c r="AL398" s="155">
        <f t="shared" si="268"/>
        <v>506</v>
      </c>
      <c r="AM398" s="155"/>
      <c r="AN398" s="66" t="str">
        <f t="shared" si="274"/>
        <v>L</v>
      </c>
      <c r="AO398" s="66">
        <f t="shared" si="271"/>
        <v>5</v>
      </c>
      <c r="AP398" s="66">
        <f t="shared" si="275"/>
        <v>6</v>
      </c>
      <c r="AQ398" s="66">
        <f t="shared" si="276"/>
        <v>3</v>
      </c>
      <c r="AR398" s="106">
        <f t="shared" si="269"/>
        <v>13</v>
      </c>
      <c r="AS398" s="106">
        <f t="shared" si="277"/>
        <v>0</v>
      </c>
      <c r="AT398" s="154">
        <f t="shared" si="278"/>
        <v>-353</v>
      </c>
      <c r="AV398" s="120"/>
      <c r="AW398" s="120"/>
    </row>
    <row r="399" spans="1:49" s="71" customFormat="1">
      <c r="A399" s="3">
        <f t="shared" si="272"/>
        <v>389</v>
      </c>
      <c r="B399" s="9">
        <f>Data!B399</f>
        <v>23</v>
      </c>
      <c r="D399" s="73">
        <f t="shared" si="168"/>
        <v>4</v>
      </c>
      <c r="F399" s="66" t="str">
        <f t="shared" si="243"/>
        <v>L</v>
      </c>
      <c r="G399" s="66">
        <f t="shared" si="169"/>
        <v>1</v>
      </c>
      <c r="H399" s="66">
        <f t="shared" si="244"/>
        <v>6</v>
      </c>
      <c r="I399" s="66">
        <f t="shared" si="242"/>
        <v>4</v>
      </c>
      <c r="J399" s="106">
        <f t="shared" si="245"/>
        <v>13</v>
      </c>
      <c r="K399" s="106">
        <f t="shared" si="246"/>
        <v>0</v>
      </c>
      <c r="L399" s="154">
        <f t="shared" si="247"/>
        <v>-282</v>
      </c>
      <c r="N399" s="66" t="str">
        <f t="shared" si="248"/>
        <v>W</v>
      </c>
      <c r="O399" s="66">
        <f t="shared" si="249"/>
        <v>4</v>
      </c>
      <c r="P399" s="66">
        <f t="shared" si="250"/>
        <v>6</v>
      </c>
      <c r="Q399" s="66">
        <f t="shared" si="273"/>
        <v>4</v>
      </c>
      <c r="R399" s="106">
        <f t="shared" si="251"/>
        <v>13</v>
      </c>
      <c r="S399" s="106">
        <f t="shared" si="252"/>
        <v>78</v>
      </c>
      <c r="T399" s="154">
        <f t="shared" si="253"/>
        <v>-348</v>
      </c>
      <c r="V399" s="66" t="str">
        <f t="shared" si="254"/>
        <v>W</v>
      </c>
      <c r="W399" s="66">
        <f t="shared" si="255"/>
        <v>4</v>
      </c>
      <c r="X399" s="66">
        <f t="shared" si="256"/>
        <v>3</v>
      </c>
      <c r="Y399" s="66">
        <f t="shared" si="257"/>
        <v>2</v>
      </c>
      <c r="Z399" s="106">
        <f t="shared" si="258"/>
        <v>3</v>
      </c>
      <c r="AA399" s="106">
        <f t="shared" si="259"/>
        <v>18</v>
      </c>
      <c r="AB399" s="154">
        <f t="shared" si="260"/>
        <v>352</v>
      </c>
      <c r="AC399" s="155">
        <f t="shared" si="261"/>
        <v>352</v>
      </c>
      <c r="AE399" s="66" t="str">
        <f t="shared" si="262"/>
        <v>L</v>
      </c>
      <c r="AF399" s="66">
        <f t="shared" si="270"/>
        <v>4</v>
      </c>
      <c r="AG399" s="66">
        <f t="shared" si="263"/>
        <v>1</v>
      </c>
      <c r="AH399" s="66">
        <f t="shared" si="264"/>
        <v>4</v>
      </c>
      <c r="AI399" s="106">
        <f t="shared" si="265"/>
        <v>1</v>
      </c>
      <c r="AJ399" s="106">
        <f t="shared" si="266"/>
        <v>0</v>
      </c>
      <c r="AK399" s="154">
        <f t="shared" si="267"/>
        <v>445</v>
      </c>
      <c r="AL399" s="155">
        <f t="shared" si="268"/>
        <v>506</v>
      </c>
      <c r="AM399" s="155"/>
      <c r="AN399" s="66" t="str">
        <f t="shared" si="274"/>
        <v>L</v>
      </c>
      <c r="AO399" s="66">
        <f t="shared" si="271"/>
        <v>4</v>
      </c>
      <c r="AP399" s="66">
        <f t="shared" si="275"/>
        <v>6</v>
      </c>
      <c r="AQ399" s="66">
        <f t="shared" si="276"/>
        <v>4</v>
      </c>
      <c r="AR399" s="106">
        <f t="shared" si="269"/>
        <v>13</v>
      </c>
      <c r="AS399" s="106">
        <f t="shared" si="277"/>
        <v>0</v>
      </c>
      <c r="AT399" s="154">
        <f t="shared" si="278"/>
        <v>-366</v>
      </c>
      <c r="AV399" s="120"/>
      <c r="AW399" s="120"/>
    </row>
    <row r="400" spans="1:49" s="71" customFormat="1">
      <c r="A400" s="3">
        <f t="shared" si="272"/>
        <v>390</v>
      </c>
      <c r="B400" s="9">
        <f>Data!B400</f>
        <v>22</v>
      </c>
      <c r="D400" s="73">
        <f t="shared" si="168"/>
        <v>4</v>
      </c>
      <c r="F400" s="66" t="str">
        <f t="shared" si="243"/>
        <v>L</v>
      </c>
      <c r="G400" s="66">
        <f t="shared" si="169"/>
        <v>1</v>
      </c>
      <c r="H400" s="66">
        <f t="shared" si="244"/>
        <v>6</v>
      </c>
      <c r="I400" s="66">
        <f t="shared" si="242"/>
        <v>5</v>
      </c>
      <c r="J400" s="106">
        <f t="shared" si="245"/>
        <v>13</v>
      </c>
      <c r="K400" s="106">
        <f t="shared" si="246"/>
        <v>0</v>
      </c>
      <c r="L400" s="154">
        <f t="shared" si="247"/>
        <v>-295</v>
      </c>
      <c r="N400" s="66" t="str">
        <f t="shared" si="248"/>
        <v>W</v>
      </c>
      <c r="O400" s="66">
        <f t="shared" si="249"/>
        <v>4</v>
      </c>
      <c r="P400" s="66">
        <f t="shared" si="250"/>
        <v>6</v>
      </c>
      <c r="Q400" s="66">
        <f t="shared" si="273"/>
        <v>5</v>
      </c>
      <c r="R400" s="106">
        <f t="shared" si="251"/>
        <v>13</v>
      </c>
      <c r="S400" s="106">
        <f t="shared" si="252"/>
        <v>78</v>
      </c>
      <c r="T400" s="154">
        <f t="shared" si="253"/>
        <v>-283</v>
      </c>
      <c r="V400" s="66" t="str">
        <f t="shared" si="254"/>
        <v>W</v>
      </c>
      <c r="W400" s="66">
        <f t="shared" si="255"/>
        <v>5</v>
      </c>
      <c r="X400" s="66">
        <f t="shared" si="256"/>
        <v>1</v>
      </c>
      <c r="Y400" s="66">
        <f t="shared" si="257"/>
        <v>1</v>
      </c>
      <c r="Z400" s="106">
        <f t="shared" si="258"/>
        <v>1</v>
      </c>
      <c r="AA400" s="106">
        <f t="shared" si="259"/>
        <v>18</v>
      </c>
      <c r="AB400" s="154">
        <f t="shared" si="260"/>
        <v>369</v>
      </c>
      <c r="AC400" s="155">
        <f t="shared" si="261"/>
        <v>369</v>
      </c>
      <c r="AE400" s="66" t="str">
        <f t="shared" si="262"/>
        <v>W</v>
      </c>
      <c r="AF400" s="66">
        <f t="shared" si="270"/>
        <v>4</v>
      </c>
      <c r="AG400" s="66">
        <f t="shared" si="263"/>
        <v>1</v>
      </c>
      <c r="AH400" s="66">
        <f t="shared" si="264"/>
        <v>5</v>
      </c>
      <c r="AI400" s="106">
        <f t="shared" si="265"/>
        <v>1</v>
      </c>
      <c r="AJ400" s="106">
        <f t="shared" si="266"/>
        <v>6</v>
      </c>
      <c r="AK400" s="154">
        <f t="shared" si="267"/>
        <v>450</v>
      </c>
      <c r="AL400" s="155">
        <f t="shared" si="268"/>
        <v>506</v>
      </c>
      <c r="AM400" s="155"/>
      <c r="AN400" s="66" t="str">
        <f t="shared" si="274"/>
        <v>W</v>
      </c>
      <c r="AO400" s="66">
        <f t="shared" si="271"/>
        <v>4</v>
      </c>
      <c r="AP400" s="66">
        <f t="shared" si="275"/>
        <v>6</v>
      </c>
      <c r="AQ400" s="66">
        <f t="shared" si="276"/>
        <v>5</v>
      </c>
      <c r="AR400" s="106">
        <f t="shared" si="269"/>
        <v>13</v>
      </c>
      <c r="AS400" s="106">
        <f t="shared" si="277"/>
        <v>78</v>
      </c>
      <c r="AT400" s="154">
        <f t="shared" si="278"/>
        <v>-301</v>
      </c>
      <c r="AV400" s="120"/>
      <c r="AW400" s="120"/>
    </row>
    <row r="401" spans="1:49" s="71" customFormat="1">
      <c r="A401" s="3">
        <f t="shared" si="272"/>
        <v>391</v>
      </c>
      <c r="B401" s="9">
        <f>Data!B401</f>
        <v>28</v>
      </c>
      <c r="D401" s="73">
        <f t="shared" si="168"/>
        <v>5</v>
      </c>
      <c r="F401" s="66" t="str">
        <f t="shared" si="243"/>
        <v>L</v>
      </c>
      <c r="G401" s="66">
        <f t="shared" si="169"/>
        <v>1</v>
      </c>
      <c r="H401" s="66">
        <f t="shared" si="244"/>
        <v>7</v>
      </c>
      <c r="I401" s="66">
        <f t="shared" si="242"/>
        <v>1</v>
      </c>
      <c r="J401" s="106">
        <f t="shared" si="245"/>
        <v>21</v>
      </c>
      <c r="K401" s="106">
        <f t="shared" si="246"/>
        <v>0</v>
      </c>
      <c r="L401" s="154">
        <f t="shared" si="247"/>
        <v>-316</v>
      </c>
      <c r="N401" s="66" t="str">
        <f t="shared" si="248"/>
        <v>L</v>
      </c>
      <c r="O401" s="66">
        <f t="shared" si="249"/>
        <v>4</v>
      </c>
      <c r="P401" s="66">
        <f t="shared" si="250"/>
        <v>7</v>
      </c>
      <c r="Q401" s="66">
        <f t="shared" si="273"/>
        <v>1</v>
      </c>
      <c r="R401" s="106">
        <f t="shared" si="251"/>
        <v>21</v>
      </c>
      <c r="S401" s="106">
        <f t="shared" si="252"/>
        <v>0</v>
      </c>
      <c r="T401" s="154">
        <f t="shared" si="253"/>
        <v>-304</v>
      </c>
      <c r="V401" s="66" t="str">
        <f t="shared" si="254"/>
        <v>W</v>
      </c>
      <c r="W401" s="66">
        <f t="shared" si="255"/>
        <v>6</v>
      </c>
      <c r="X401" s="66">
        <f t="shared" si="256"/>
        <v>1</v>
      </c>
      <c r="Y401" s="66">
        <f t="shared" si="257"/>
        <v>1</v>
      </c>
      <c r="Z401" s="106">
        <f t="shared" si="258"/>
        <v>1</v>
      </c>
      <c r="AA401" s="106">
        <f t="shared" si="259"/>
        <v>6</v>
      </c>
      <c r="AB401" s="154">
        <f t="shared" si="260"/>
        <v>374</v>
      </c>
      <c r="AC401" s="155">
        <f t="shared" si="261"/>
        <v>374</v>
      </c>
      <c r="AE401" s="66" t="str">
        <f t="shared" si="262"/>
        <v>L</v>
      </c>
      <c r="AF401" s="66">
        <f t="shared" si="270"/>
        <v>5</v>
      </c>
      <c r="AG401" s="66">
        <f t="shared" si="263"/>
        <v>2</v>
      </c>
      <c r="AH401" s="66">
        <f t="shared" si="264"/>
        <v>1</v>
      </c>
      <c r="AI401" s="106">
        <f t="shared" si="265"/>
        <v>2</v>
      </c>
      <c r="AJ401" s="106">
        <f t="shared" si="266"/>
        <v>0</v>
      </c>
      <c r="AK401" s="154">
        <f t="shared" si="267"/>
        <v>448</v>
      </c>
      <c r="AL401" s="155">
        <f t="shared" si="268"/>
        <v>506</v>
      </c>
      <c r="AM401" s="155"/>
      <c r="AN401" s="66" t="str">
        <f t="shared" si="274"/>
        <v>L</v>
      </c>
      <c r="AO401" s="66">
        <f t="shared" si="271"/>
        <v>5</v>
      </c>
      <c r="AP401" s="66">
        <f t="shared" si="275"/>
        <v>7</v>
      </c>
      <c r="AQ401" s="66">
        <f t="shared" si="276"/>
        <v>1</v>
      </c>
      <c r="AR401" s="106">
        <f t="shared" si="269"/>
        <v>21</v>
      </c>
      <c r="AS401" s="106">
        <f t="shared" si="277"/>
        <v>0</v>
      </c>
      <c r="AT401" s="154">
        <f t="shared" si="278"/>
        <v>-322</v>
      </c>
      <c r="AV401" s="120"/>
      <c r="AW401" s="120"/>
    </row>
    <row r="402" spans="1:49" s="71" customFormat="1">
      <c r="A402" s="3">
        <f t="shared" si="272"/>
        <v>392</v>
      </c>
      <c r="B402" s="9">
        <f>Data!B402</f>
        <v>33</v>
      </c>
      <c r="D402" s="73">
        <f t="shared" si="168"/>
        <v>6</v>
      </c>
      <c r="F402" s="66" t="str">
        <f t="shared" si="243"/>
        <v>L</v>
      </c>
      <c r="G402" s="66">
        <f t="shared" si="169"/>
        <v>1</v>
      </c>
      <c r="H402" s="66">
        <f t="shared" si="244"/>
        <v>7</v>
      </c>
      <c r="I402" s="66">
        <f t="shared" si="242"/>
        <v>2</v>
      </c>
      <c r="J402" s="106">
        <f t="shared" si="245"/>
        <v>21</v>
      </c>
      <c r="K402" s="106">
        <f t="shared" si="246"/>
        <v>0</v>
      </c>
      <c r="L402" s="154">
        <f t="shared" si="247"/>
        <v>-337</v>
      </c>
      <c r="N402" s="66" t="str">
        <f t="shared" si="248"/>
        <v>L</v>
      </c>
      <c r="O402" s="66">
        <f t="shared" si="249"/>
        <v>4</v>
      </c>
      <c r="P402" s="66">
        <f t="shared" si="250"/>
        <v>7</v>
      </c>
      <c r="Q402" s="66">
        <f t="shared" si="273"/>
        <v>2</v>
      </c>
      <c r="R402" s="106">
        <f t="shared" si="251"/>
        <v>21</v>
      </c>
      <c r="S402" s="106">
        <f t="shared" si="252"/>
        <v>0</v>
      </c>
      <c r="T402" s="154">
        <f t="shared" si="253"/>
        <v>-325</v>
      </c>
      <c r="V402" s="66" t="str">
        <f t="shared" si="254"/>
        <v>W</v>
      </c>
      <c r="W402" s="66">
        <f t="shared" si="255"/>
        <v>1</v>
      </c>
      <c r="X402" s="66">
        <f t="shared" si="256"/>
        <v>1</v>
      </c>
      <c r="Y402" s="66">
        <f t="shared" si="257"/>
        <v>1</v>
      </c>
      <c r="Z402" s="106">
        <f t="shared" si="258"/>
        <v>1</v>
      </c>
      <c r="AA402" s="106">
        <f t="shared" si="259"/>
        <v>6</v>
      </c>
      <c r="AB402" s="154">
        <f t="shared" si="260"/>
        <v>379</v>
      </c>
      <c r="AC402" s="155">
        <f t="shared" si="261"/>
        <v>379</v>
      </c>
      <c r="AE402" s="66" t="str">
        <f t="shared" si="262"/>
        <v>L</v>
      </c>
      <c r="AF402" s="66">
        <f t="shared" si="270"/>
        <v>6</v>
      </c>
      <c r="AG402" s="66">
        <f t="shared" si="263"/>
        <v>2</v>
      </c>
      <c r="AH402" s="66">
        <f t="shared" si="264"/>
        <v>2</v>
      </c>
      <c r="AI402" s="106">
        <f t="shared" si="265"/>
        <v>2</v>
      </c>
      <c r="AJ402" s="106">
        <f t="shared" si="266"/>
        <v>0</v>
      </c>
      <c r="AK402" s="154">
        <f t="shared" si="267"/>
        <v>446</v>
      </c>
      <c r="AL402" s="155">
        <f t="shared" si="268"/>
        <v>506</v>
      </c>
      <c r="AM402" s="155"/>
      <c r="AN402" s="66" t="str">
        <f t="shared" si="274"/>
        <v>L</v>
      </c>
      <c r="AO402" s="66">
        <f t="shared" si="271"/>
        <v>6</v>
      </c>
      <c r="AP402" s="66">
        <f t="shared" si="275"/>
        <v>7</v>
      </c>
      <c r="AQ402" s="66">
        <f t="shared" si="276"/>
        <v>2</v>
      </c>
      <c r="AR402" s="106">
        <f t="shared" si="269"/>
        <v>21</v>
      </c>
      <c r="AS402" s="106">
        <f t="shared" si="277"/>
        <v>0</v>
      </c>
      <c r="AT402" s="154">
        <f t="shared" si="278"/>
        <v>-343</v>
      </c>
      <c r="AV402" s="120"/>
      <c r="AW402" s="120"/>
    </row>
    <row r="403" spans="1:49" s="71" customFormat="1">
      <c r="A403" s="3">
        <f t="shared" si="272"/>
        <v>393</v>
      </c>
      <c r="B403" s="9">
        <f>Data!B403</f>
        <v>29</v>
      </c>
      <c r="D403" s="73">
        <f t="shared" si="168"/>
        <v>5</v>
      </c>
      <c r="F403" s="66" t="str">
        <f t="shared" si="243"/>
        <v>L</v>
      </c>
      <c r="G403" s="66">
        <f t="shared" si="169"/>
        <v>1</v>
      </c>
      <c r="H403" s="66">
        <f t="shared" si="244"/>
        <v>7</v>
      </c>
      <c r="I403" s="66">
        <f t="shared" si="242"/>
        <v>3</v>
      </c>
      <c r="J403" s="106">
        <f t="shared" si="245"/>
        <v>21</v>
      </c>
      <c r="K403" s="106">
        <f t="shared" si="246"/>
        <v>0</v>
      </c>
      <c r="L403" s="154">
        <f t="shared" si="247"/>
        <v>-358</v>
      </c>
      <c r="N403" s="66" t="str">
        <f t="shared" si="248"/>
        <v>L</v>
      </c>
      <c r="O403" s="66">
        <f t="shared" si="249"/>
        <v>4</v>
      </c>
      <c r="P403" s="66">
        <f t="shared" si="250"/>
        <v>7</v>
      </c>
      <c r="Q403" s="66">
        <f t="shared" si="273"/>
        <v>3</v>
      </c>
      <c r="R403" s="106">
        <f t="shared" si="251"/>
        <v>21</v>
      </c>
      <c r="S403" s="106">
        <f t="shared" si="252"/>
        <v>0</v>
      </c>
      <c r="T403" s="154">
        <f t="shared" si="253"/>
        <v>-346</v>
      </c>
      <c r="V403" s="66" t="str">
        <f t="shared" si="254"/>
        <v>L</v>
      </c>
      <c r="W403" s="66">
        <f t="shared" si="255"/>
        <v>2</v>
      </c>
      <c r="X403" s="66">
        <f t="shared" si="256"/>
        <v>1</v>
      </c>
      <c r="Y403" s="66">
        <f t="shared" si="257"/>
        <v>1</v>
      </c>
      <c r="Z403" s="106">
        <f t="shared" si="258"/>
        <v>1</v>
      </c>
      <c r="AA403" s="106">
        <f t="shared" si="259"/>
        <v>0</v>
      </c>
      <c r="AB403" s="154">
        <f t="shared" si="260"/>
        <v>378</v>
      </c>
      <c r="AC403" s="155">
        <f t="shared" si="261"/>
        <v>379</v>
      </c>
      <c r="AE403" s="66" t="str">
        <f t="shared" si="262"/>
        <v>L</v>
      </c>
      <c r="AF403" s="66">
        <f t="shared" si="270"/>
        <v>5</v>
      </c>
      <c r="AG403" s="66">
        <f t="shared" si="263"/>
        <v>2</v>
      </c>
      <c r="AH403" s="66">
        <f t="shared" si="264"/>
        <v>3</v>
      </c>
      <c r="AI403" s="106">
        <f t="shared" si="265"/>
        <v>2</v>
      </c>
      <c r="AJ403" s="106">
        <f t="shared" si="266"/>
        <v>0</v>
      </c>
      <c r="AK403" s="154">
        <f t="shared" si="267"/>
        <v>444</v>
      </c>
      <c r="AL403" s="155">
        <f t="shared" si="268"/>
        <v>506</v>
      </c>
      <c r="AM403" s="155"/>
      <c r="AN403" s="66" t="str">
        <f t="shared" si="274"/>
        <v>L</v>
      </c>
      <c r="AO403" s="66">
        <f t="shared" si="271"/>
        <v>5</v>
      </c>
      <c r="AP403" s="66">
        <f t="shared" si="275"/>
        <v>7</v>
      </c>
      <c r="AQ403" s="66">
        <f t="shared" si="276"/>
        <v>3</v>
      </c>
      <c r="AR403" s="106">
        <f t="shared" si="269"/>
        <v>21</v>
      </c>
      <c r="AS403" s="106">
        <f t="shared" si="277"/>
        <v>0</v>
      </c>
      <c r="AT403" s="154">
        <f t="shared" si="278"/>
        <v>-364</v>
      </c>
      <c r="AV403" s="120"/>
      <c r="AW403" s="120"/>
    </row>
    <row r="404" spans="1:49" s="71" customFormat="1">
      <c r="A404" s="3">
        <f t="shared" si="272"/>
        <v>394</v>
      </c>
      <c r="B404" s="9">
        <f>Data!B404</f>
        <v>7</v>
      </c>
      <c r="D404" s="73">
        <f t="shared" si="168"/>
        <v>2</v>
      </c>
      <c r="F404" s="66" t="str">
        <f t="shared" si="243"/>
        <v>L</v>
      </c>
      <c r="G404" s="66">
        <f t="shared" si="169"/>
        <v>1</v>
      </c>
      <c r="H404" s="66">
        <f t="shared" si="244"/>
        <v>7</v>
      </c>
      <c r="I404" s="66">
        <f t="shared" si="242"/>
        <v>4</v>
      </c>
      <c r="J404" s="106">
        <f t="shared" si="245"/>
        <v>21</v>
      </c>
      <c r="K404" s="106">
        <f t="shared" si="246"/>
        <v>0</v>
      </c>
      <c r="L404" s="154">
        <f t="shared" si="247"/>
        <v>-379</v>
      </c>
      <c r="N404" s="66" t="str">
        <f t="shared" si="248"/>
        <v>L</v>
      </c>
      <c r="O404" s="66">
        <f t="shared" si="249"/>
        <v>4</v>
      </c>
      <c r="P404" s="66">
        <f t="shared" si="250"/>
        <v>7</v>
      </c>
      <c r="Q404" s="66">
        <f t="shared" si="273"/>
        <v>4</v>
      </c>
      <c r="R404" s="106">
        <f t="shared" si="251"/>
        <v>21</v>
      </c>
      <c r="S404" s="106">
        <f t="shared" si="252"/>
        <v>0</v>
      </c>
      <c r="T404" s="154">
        <f t="shared" si="253"/>
        <v>-367</v>
      </c>
      <c r="V404" s="66" t="str">
        <f t="shared" si="254"/>
        <v>W</v>
      </c>
      <c r="W404" s="66">
        <f t="shared" si="255"/>
        <v>2</v>
      </c>
      <c r="X404" s="66">
        <f t="shared" si="256"/>
        <v>1</v>
      </c>
      <c r="Y404" s="66">
        <f t="shared" si="257"/>
        <v>2</v>
      </c>
      <c r="Z404" s="106">
        <f t="shared" si="258"/>
        <v>1</v>
      </c>
      <c r="AA404" s="106">
        <f t="shared" si="259"/>
        <v>6</v>
      </c>
      <c r="AB404" s="154">
        <f t="shared" si="260"/>
        <v>383</v>
      </c>
      <c r="AC404" s="155">
        <f t="shared" si="261"/>
        <v>383</v>
      </c>
      <c r="AE404" s="66" t="str">
        <f t="shared" si="262"/>
        <v>L</v>
      </c>
      <c r="AF404" s="66">
        <f t="shared" si="270"/>
        <v>2</v>
      </c>
      <c r="AG404" s="66">
        <f t="shared" si="263"/>
        <v>2</v>
      </c>
      <c r="AH404" s="66">
        <f t="shared" si="264"/>
        <v>4</v>
      </c>
      <c r="AI404" s="106">
        <f t="shared" si="265"/>
        <v>2</v>
      </c>
      <c r="AJ404" s="106">
        <f t="shared" si="266"/>
        <v>0</v>
      </c>
      <c r="AK404" s="154">
        <f t="shared" si="267"/>
        <v>442</v>
      </c>
      <c r="AL404" s="155">
        <f t="shared" si="268"/>
        <v>506</v>
      </c>
      <c r="AM404" s="155"/>
      <c r="AN404" s="66" t="str">
        <f t="shared" si="274"/>
        <v>L</v>
      </c>
      <c r="AO404" s="66">
        <f t="shared" si="271"/>
        <v>2</v>
      </c>
      <c r="AP404" s="66">
        <f t="shared" si="275"/>
        <v>7</v>
      </c>
      <c r="AQ404" s="66">
        <f t="shared" si="276"/>
        <v>4</v>
      </c>
      <c r="AR404" s="106">
        <f t="shared" si="269"/>
        <v>21</v>
      </c>
      <c r="AS404" s="106">
        <f t="shared" si="277"/>
        <v>0</v>
      </c>
      <c r="AT404" s="154">
        <f t="shared" si="278"/>
        <v>-385</v>
      </c>
      <c r="AV404" s="120"/>
      <c r="AW404" s="120"/>
    </row>
    <row r="405" spans="1:49" s="71" customFormat="1">
      <c r="A405" s="3">
        <f t="shared" si="272"/>
        <v>395</v>
      </c>
      <c r="B405" s="9">
        <f>Data!B405</f>
        <v>27</v>
      </c>
      <c r="D405" s="73">
        <f t="shared" si="168"/>
        <v>5</v>
      </c>
      <c r="F405" s="66" t="str">
        <f t="shared" si="243"/>
        <v>L</v>
      </c>
      <c r="G405" s="66">
        <f t="shared" si="169"/>
        <v>1</v>
      </c>
      <c r="H405" s="66">
        <f t="shared" si="244"/>
        <v>7</v>
      </c>
      <c r="I405" s="66">
        <f t="shared" si="242"/>
        <v>5</v>
      </c>
      <c r="J405" s="106">
        <f t="shared" si="245"/>
        <v>21</v>
      </c>
      <c r="K405" s="106">
        <f t="shared" si="246"/>
        <v>0</v>
      </c>
      <c r="L405" s="154">
        <f t="shared" si="247"/>
        <v>-400</v>
      </c>
      <c r="N405" s="66" t="str">
        <f t="shared" si="248"/>
        <v>L</v>
      </c>
      <c r="O405" s="66">
        <f t="shared" si="249"/>
        <v>4</v>
      </c>
      <c r="P405" s="66">
        <f t="shared" si="250"/>
        <v>7</v>
      </c>
      <c r="Q405" s="66">
        <f t="shared" si="273"/>
        <v>5</v>
      </c>
      <c r="R405" s="106">
        <f t="shared" si="251"/>
        <v>21</v>
      </c>
      <c r="S405" s="106">
        <f t="shared" si="252"/>
        <v>0</v>
      </c>
      <c r="T405" s="154">
        <f t="shared" si="253"/>
        <v>-388</v>
      </c>
      <c r="V405" s="66" t="str">
        <f t="shared" si="254"/>
        <v>L</v>
      </c>
      <c r="W405" s="66">
        <f t="shared" si="255"/>
        <v>3</v>
      </c>
      <c r="X405" s="66">
        <f t="shared" si="256"/>
        <v>1</v>
      </c>
      <c r="Y405" s="66">
        <f t="shared" si="257"/>
        <v>1</v>
      </c>
      <c r="Z405" s="106">
        <f t="shared" si="258"/>
        <v>1</v>
      </c>
      <c r="AA405" s="106">
        <f t="shared" si="259"/>
        <v>0</v>
      </c>
      <c r="AB405" s="154">
        <f t="shared" si="260"/>
        <v>382</v>
      </c>
      <c r="AC405" s="155">
        <f t="shared" si="261"/>
        <v>383</v>
      </c>
      <c r="AE405" s="66" t="str">
        <f t="shared" si="262"/>
        <v>L</v>
      </c>
      <c r="AF405" s="66">
        <f t="shared" si="270"/>
        <v>5</v>
      </c>
      <c r="AG405" s="66">
        <f t="shared" si="263"/>
        <v>2</v>
      </c>
      <c r="AH405" s="66">
        <f t="shared" si="264"/>
        <v>5</v>
      </c>
      <c r="AI405" s="106">
        <f t="shared" si="265"/>
        <v>2</v>
      </c>
      <c r="AJ405" s="106">
        <f t="shared" si="266"/>
        <v>0</v>
      </c>
      <c r="AK405" s="154">
        <f t="shared" si="267"/>
        <v>440</v>
      </c>
      <c r="AL405" s="155">
        <f t="shared" si="268"/>
        <v>506</v>
      </c>
      <c r="AM405" s="155"/>
      <c r="AN405" s="66" t="str">
        <f t="shared" si="274"/>
        <v>L</v>
      </c>
      <c r="AO405" s="66">
        <f t="shared" si="271"/>
        <v>5</v>
      </c>
      <c r="AP405" s="66">
        <f t="shared" si="275"/>
        <v>7</v>
      </c>
      <c r="AQ405" s="66">
        <f t="shared" si="276"/>
        <v>5</v>
      </c>
      <c r="AR405" s="106">
        <f t="shared" si="269"/>
        <v>21</v>
      </c>
      <c r="AS405" s="106">
        <f t="shared" si="277"/>
        <v>0</v>
      </c>
      <c r="AT405" s="154">
        <f t="shared" si="278"/>
        <v>-406</v>
      </c>
      <c r="AV405" s="120"/>
      <c r="AW405" s="120"/>
    </row>
    <row r="406" spans="1:49" s="71" customFormat="1">
      <c r="A406" s="3">
        <f t="shared" si="272"/>
        <v>396</v>
      </c>
      <c r="B406" s="9">
        <f>Data!B406</f>
        <v>4</v>
      </c>
      <c r="D406" s="73">
        <f t="shared" si="168"/>
        <v>1</v>
      </c>
      <c r="F406" s="66" t="str">
        <f t="shared" si="243"/>
        <v>W</v>
      </c>
      <c r="G406" s="66">
        <f t="shared" si="169"/>
        <v>1</v>
      </c>
      <c r="H406" s="66">
        <f t="shared" si="244"/>
        <v>8</v>
      </c>
      <c r="I406" s="66">
        <f t="shared" si="242"/>
        <v>1</v>
      </c>
      <c r="J406" s="106">
        <f t="shared" si="245"/>
        <v>34</v>
      </c>
      <c r="K406" s="106">
        <f t="shared" si="246"/>
        <v>126</v>
      </c>
      <c r="L406" s="154">
        <f t="shared" si="247"/>
        <v>-308</v>
      </c>
      <c r="N406" s="66" t="str">
        <f t="shared" si="248"/>
        <v>L</v>
      </c>
      <c r="O406" s="66">
        <f t="shared" si="249"/>
        <v>4</v>
      </c>
      <c r="P406" s="66">
        <f t="shared" si="250"/>
        <v>8</v>
      </c>
      <c r="Q406" s="66">
        <f t="shared" si="273"/>
        <v>1</v>
      </c>
      <c r="R406" s="106">
        <f t="shared" si="251"/>
        <v>34</v>
      </c>
      <c r="S406" s="106">
        <f t="shared" si="252"/>
        <v>0</v>
      </c>
      <c r="T406" s="154">
        <f t="shared" si="253"/>
        <v>-422</v>
      </c>
      <c r="V406" s="66" t="str">
        <f t="shared" si="254"/>
        <v>L</v>
      </c>
      <c r="W406" s="66">
        <f t="shared" si="255"/>
        <v>3</v>
      </c>
      <c r="X406" s="66">
        <f t="shared" si="256"/>
        <v>1</v>
      </c>
      <c r="Y406" s="66">
        <f t="shared" si="257"/>
        <v>2</v>
      </c>
      <c r="Z406" s="106">
        <f t="shared" si="258"/>
        <v>1</v>
      </c>
      <c r="AA406" s="106">
        <f t="shared" si="259"/>
        <v>0</v>
      </c>
      <c r="AB406" s="154">
        <f t="shared" si="260"/>
        <v>381</v>
      </c>
      <c r="AC406" s="155">
        <f t="shared" si="261"/>
        <v>383</v>
      </c>
      <c r="AE406" s="66" t="str">
        <f t="shared" si="262"/>
        <v>L</v>
      </c>
      <c r="AF406" s="66">
        <f t="shared" si="270"/>
        <v>1</v>
      </c>
      <c r="AG406" s="66">
        <f t="shared" si="263"/>
        <v>3</v>
      </c>
      <c r="AH406" s="66">
        <f t="shared" si="264"/>
        <v>1</v>
      </c>
      <c r="AI406" s="106">
        <f t="shared" si="265"/>
        <v>3</v>
      </c>
      <c r="AJ406" s="106">
        <f t="shared" si="266"/>
        <v>0</v>
      </c>
      <c r="AK406" s="154">
        <f t="shared" si="267"/>
        <v>437</v>
      </c>
      <c r="AL406" s="155">
        <f t="shared" si="268"/>
        <v>506</v>
      </c>
      <c r="AM406" s="155"/>
      <c r="AN406" s="66" t="str">
        <f t="shared" si="274"/>
        <v>L</v>
      </c>
      <c r="AO406" s="66">
        <f t="shared" si="271"/>
        <v>1</v>
      </c>
      <c r="AP406" s="66">
        <f t="shared" si="275"/>
        <v>8</v>
      </c>
      <c r="AQ406" s="66">
        <f t="shared" si="276"/>
        <v>1</v>
      </c>
      <c r="AR406" s="106">
        <f t="shared" si="269"/>
        <v>34</v>
      </c>
      <c r="AS406" s="106">
        <f t="shared" si="277"/>
        <v>0</v>
      </c>
      <c r="AT406" s="154">
        <f t="shared" si="278"/>
        <v>-440</v>
      </c>
      <c r="AV406" s="120"/>
      <c r="AW406" s="120"/>
    </row>
    <row r="407" spans="1:49" s="71" customFormat="1">
      <c r="A407" s="3">
        <f t="shared" si="272"/>
        <v>397</v>
      </c>
      <c r="B407" s="9">
        <f>Data!B407</f>
        <v>25</v>
      </c>
      <c r="D407" s="73">
        <f t="shared" si="168"/>
        <v>5</v>
      </c>
      <c r="F407" s="66" t="str">
        <f t="shared" si="243"/>
        <v>L</v>
      </c>
      <c r="G407" s="66">
        <f t="shared" si="169"/>
        <v>1</v>
      </c>
      <c r="H407" s="66">
        <f t="shared" si="244"/>
        <v>8</v>
      </c>
      <c r="I407" s="66">
        <f t="shared" si="242"/>
        <v>2</v>
      </c>
      <c r="J407" s="106">
        <f t="shared" si="245"/>
        <v>34</v>
      </c>
      <c r="K407" s="106">
        <f t="shared" si="246"/>
        <v>0</v>
      </c>
      <c r="L407" s="154">
        <f t="shared" si="247"/>
        <v>-342</v>
      </c>
      <c r="N407" s="66" t="str">
        <f t="shared" si="248"/>
        <v>L</v>
      </c>
      <c r="O407" s="66">
        <f t="shared" si="249"/>
        <v>4</v>
      </c>
      <c r="P407" s="66">
        <f t="shared" si="250"/>
        <v>8</v>
      </c>
      <c r="Q407" s="66">
        <f t="shared" si="273"/>
        <v>2</v>
      </c>
      <c r="R407" s="106">
        <f t="shared" si="251"/>
        <v>34</v>
      </c>
      <c r="S407" s="106">
        <f t="shared" si="252"/>
        <v>0</v>
      </c>
      <c r="T407" s="154">
        <f t="shared" si="253"/>
        <v>-456</v>
      </c>
      <c r="V407" s="66" t="str">
        <f t="shared" si="254"/>
        <v>L</v>
      </c>
      <c r="W407" s="66">
        <f t="shared" si="255"/>
        <v>3</v>
      </c>
      <c r="X407" s="66">
        <f t="shared" si="256"/>
        <v>1</v>
      </c>
      <c r="Y407" s="66">
        <f t="shared" si="257"/>
        <v>3</v>
      </c>
      <c r="Z407" s="106">
        <f t="shared" si="258"/>
        <v>1</v>
      </c>
      <c r="AA407" s="106">
        <f t="shared" si="259"/>
        <v>0</v>
      </c>
      <c r="AB407" s="154">
        <f t="shared" si="260"/>
        <v>380</v>
      </c>
      <c r="AC407" s="155">
        <f t="shared" si="261"/>
        <v>383</v>
      </c>
      <c r="AE407" s="66" t="str">
        <f t="shared" si="262"/>
        <v>L</v>
      </c>
      <c r="AF407" s="66">
        <f t="shared" si="270"/>
        <v>5</v>
      </c>
      <c r="AG407" s="66">
        <f t="shared" si="263"/>
        <v>3</v>
      </c>
      <c r="AH407" s="66">
        <f t="shared" si="264"/>
        <v>2</v>
      </c>
      <c r="AI407" s="106">
        <f t="shared" si="265"/>
        <v>3</v>
      </c>
      <c r="AJ407" s="106">
        <f t="shared" si="266"/>
        <v>0</v>
      </c>
      <c r="AK407" s="154">
        <f t="shared" si="267"/>
        <v>434</v>
      </c>
      <c r="AL407" s="155">
        <f t="shared" si="268"/>
        <v>506</v>
      </c>
      <c r="AM407" s="155"/>
      <c r="AN407" s="66" t="str">
        <f t="shared" si="274"/>
        <v>L</v>
      </c>
      <c r="AO407" s="66">
        <f t="shared" si="271"/>
        <v>5</v>
      </c>
      <c r="AP407" s="66">
        <f t="shared" si="275"/>
        <v>8</v>
      </c>
      <c r="AQ407" s="66">
        <f t="shared" si="276"/>
        <v>2</v>
      </c>
      <c r="AR407" s="106">
        <f t="shared" si="269"/>
        <v>34</v>
      </c>
      <c r="AS407" s="106">
        <f t="shared" si="277"/>
        <v>0</v>
      </c>
      <c r="AT407" s="154">
        <f t="shared" si="278"/>
        <v>-474</v>
      </c>
      <c r="AV407" s="120"/>
      <c r="AW407" s="120"/>
    </row>
    <row r="408" spans="1:49" s="71" customFormat="1">
      <c r="A408" s="3">
        <f t="shared" si="272"/>
        <v>398</v>
      </c>
      <c r="B408" s="9">
        <f>Data!B408</f>
        <v>5</v>
      </c>
      <c r="D408" s="73">
        <f t="shared" si="168"/>
        <v>1</v>
      </c>
      <c r="F408" s="66" t="str">
        <f t="shared" si="243"/>
        <v>W</v>
      </c>
      <c r="G408" s="66">
        <f t="shared" si="169"/>
        <v>1</v>
      </c>
      <c r="H408" s="66">
        <f t="shared" si="244"/>
        <v>8</v>
      </c>
      <c r="I408" s="66">
        <f t="shared" si="242"/>
        <v>3</v>
      </c>
      <c r="J408" s="106">
        <f t="shared" si="245"/>
        <v>34</v>
      </c>
      <c r="K408" s="106">
        <f t="shared" si="246"/>
        <v>204</v>
      </c>
      <c r="L408" s="154">
        <f t="shared" si="247"/>
        <v>-172</v>
      </c>
      <c r="N408" s="66" t="str">
        <f t="shared" si="248"/>
        <v>L</v>
      </c>
      <c r="O408" s="66">
        <f t="shared" si="249"/>
        <v>4</v>
      </c>
      <c r="P408" s="66">
        <f t="shared" si="250"/>
        <v>8</v>
      </c>
      <c r="Q408" s="66">
        <f t="shared" si="273"/>
        <v>3</v>
      </c>
      <c r="R408" s="106">
        <f t="shared" si="251"/>
        <v>34</v>
      </c>
      <c r="S408" s="106">
        <f t="shared" si="252"/>
        <v>0</v>
      </c>
      <c r="T408" s="154">
        <f t="shared" si="253"/>
        <v>-490</v>
      </c>
      <c r="V408" s="66" t="str">
        <f t="shared" si="254"/>
        <v>L</v>
      </c>
      <c r="W408" s="66">
        <f t="shared" si="255"/>
        <v>3</v>
      </c>
      <c r="X408" s="66">
        <f t="shared" si="256"/>
        <v>1</v>
      </c>
      <c r="Y408" s="66">
        <f t="shared" si="257"/>
        <v>4</v>
      </c>
      <c r="Z408" s="106">
        <f t="shared" si="258"/>
        <v>1</v>
      </c>
      <c r="AA408" s="106">
        <f t="shared" si="259"/>
        <v>0</v>
      </c>
      <c r="AB408" s="154">
        <f t="shared" si="260"/>
        <v>379</v>
      </c>
      <c r="AC408" s="155">
        <f t="shared" si="261"/>
        <v>383</v>
      </c>
      <c r="AE408" s="66" t="str">
        <f t="shared" si="262"/>
        <v>L</v>
      </c>
      <c r="AF408" s="66">
        <f t="shared" si="270"/>
        <v>1</v>
      </c>
      <c r="AG408" s="66">
        <f t="shared" si="263"/>
        <v>3</v>
      </c>
      <c r="AH408" s="66">
        <f t="shared" si="264"/>
        <v>3</v>
      </c>
      <c r="AI408" s="106">
        <f t="shared" si="265"/>
        <v>3</v>
      </c>
      <c r="AJ408" s="106">
        <f t="shared" si="266"/>
        <v>0</v>
      </c>
      <c r="AK408" s="154">
        <f t="shared" si="267"/>
        <v>431</v>
      </c>
      <c r="AL408" s="155">
        <f t="shared" si="268"/>
        <v>506</v>
      </c>
      <c r="AM408" s="155"/>
      <c r="AN408" s="66" t="str">
        <f t="shared" si="274"/>
        <v>L</v>
      </c>
      <c r="AO408" s="66">
        <f t="shared" si="271"/>
        <v>1</v>
      </c>
      <c r="AP408" s="66">
        <f t="shared" si="275"/>
        <v>8</v>
      </c>
      <c r="AQ408" s="66">
        <f t="shared" si="276"/>
        <v>3</v>
      </c>
      <c r="AR408" s="106">
        <f t="shared" si="269"/>
        <v>34</v>
      </c>
      <c r="AS408" s="106">
        <f t="shared" si="277"/>
        <v>0</v>
      </c>
      <c r="AT408" s="154">
        <f t="shared" si="278"/>
        <v>-508</v>
      </c>
      <c r="AV408" s="120"/>
      <c r="AW408" s="120"/>
    </row>
    <row r="409" spans="1:49" s="71" customFormat="1">
      <c r="A409" s="3">
        <f t="shared" si="272"/>
        <v>399</v>
      </c>
      <c r="B409" s="9">
        <f>Data!B409</f>
        <v>8</v>
      </c>
      <c r="D409" s="73">
        <f t="shared" si="168"/>
        <v>2</v>
      </c>
      <c r="F409" s="66" t="str">
        <f t="shared" si="243"/>
        <v>L</v>
      </c>
      <c r="G409" s="66">
        <f t="shared" si="169"/>
        <v>1</v>
      </c>
      <c r="H409" s="66">
        <f t="shared" si="244"/>
        <v>8</v>
      </c>
      <c r="I409" s="66">
        <f t="shared" si="242"/>
        <v>4</v>
      </c>
      <c r="J409" s="106">
        <f t="shared" si="245"/>
        <v>34</v>
      </c>
      <c r="K409" s="106">
        <f t="shared" si="246"/>
        <v>0</v>
      </c>
      <c r="L409" s="154">
        <f t="shared" si="247"/>
        <v>-206</v>
      </c>
      <c r="N409" s="66" t="str">
        <f t="shared" si="248"/>
        <v>L</v>
      </c>
      <c r="O409" s="66">
        <f t="shared" si="249"/>
        <v>4</v>
      </c>
      <c r="P409" s="66">
        <f t="shared" si="250"/>
        <v>8</v>
      </c>
      <c r="Q409" s="66">
        <f t="shared" si="273"/>
        <v>4</v>
      </c>
      <c r="R409" s="106">
        <f t="shared" si="251"/>
        <v>34</v>
      </c>
      <c r="S409" s="106">
        <f t="shared" si="252"/>
        <v>0</v>
      </c>
      <c r="T409" s="154">
        <f t="shared" si="253"/>
        <v>-524</v>
      </c>
      <c r="V409" s="66" t="str">
        <f t="shared" si="254"/>
        <v>L</v>
      </c>
      <c r="W409" s="66">
        <f t="shared" si="255"/>
        <v>3</v>
      </c>
      <c r="X409" s="66">
        <f t="shared" si="256"/>
        <v>1</v>
      </c>
      <c r="Y409" s="66">
        <f t="shared" si="257"/>
        <v>5</v>
      </c>
      <c r="Z409" s="106">
        <f t="shared" si="258"/>
        <v>1</v>
      </c>
      <c r="AA409" s="106">
        <f t="shared" si="259"/>
        <v>0</v>
      </c>
      <c r="AB409" s="154">
        <f t="shared" si="260"/>
        <v>378</v>
      </c>
      <c r="AC409" s="155">
        <f t="shared" si="261"/>
        <v>383</v>
      </c>
      <c r="AE409" s="66" t="str">
        <f t="shared" si="262"/>
        <v>L</v>
      </c>
      <c r="AF409" s="66">
        <f t="shared" si="270"/>
        <v>2</v>
      </c>
      <c r="AG409" s="66">
        <f t="shared" si="263"/>
        <v>3</v>
      </c>
      <c r="AH409" s="66">
        <f t="shared" si="264"/>
        <v>4</v>
      </c>
      <c r="AI409" s="106">
        <f t="shared" si="265"/>
        <v>3</v>
      </c>
      <c r="AJ409" s="106">
        <f t="shared" si="266"/>
        <v>0</v>
      </c>
      <c r="AK409" s="154">
        <f t="shared" si="267"/>
        <v>428</v>
      </c>
      <c r="AL409" s="155">
        <f t="shared" si="268"/>
        <v>506</v>
      </c>
      <c r="AM409" s="155"/>
      <c r="AN409" s="66" t="str">
        <f t="shared" si="274"/>
        <v>L</v>
      </c>
      <c r="AO409" s="66">
        <f t="shared" si="271"/>
        <v>2</v>
      </c>
      <c r="AP409" s="66">
        <f t="shared" si="275"/>
        <v>8</v>
      </c>
      <c r="AQ409" s="66">
        <f t="shared" si="276"/>
        <v>4</v>
      </c>
      <c r="AR409" s="106">
        <f t="shared" si="269"/>
        <v>34</v>
      </c>
      <c r="AS409" s="106">
        <f t="shared" si="277"/>
        <v>0</v>
      </c>
      <c r="AT409" s="154">
        <f t="shared" si="278"/>
        <v>-542</v>
      </c>
      <c r="AV409" s="120"/>
      <c r="AW409" s="120"/>
    </row>
    <row r="410" spans="1:49" s="71" customFormat="1">
      <c r="A410" s="3">
        <f t="shared" si="272"/>
        <v>400</v>
      </c>
      <c r="B410" s="9">
        <f>Data!B410</f>
        <v>8</v>
      </c>
      <c r="D410" s="73">
        <f t="shared" si="168"/>
        <v>2</v>
      </c>
      <c r="F410" s="66" t="str">
        <f t="shared" si="243"/>
        <v>L</v>
      </c>
      <c r="G410" s="66">
        <f t="shared" si="169"/>
        <v>1</v>
      </c>
      <c r="H410" s="66">
        <f t="shared" si="244"/>
        <v>8</v>
      </c>
      <c r="I410" s="66">
        <f t="shared" ref="I410:I473" si="279">IF(I409&lt;5,I409+1,1)</f>
        <v>5</v>
      </c>
      <c r="J410" s="106">
        <f t="shared" si="245"/>
        <v>34</v>
      </c>
      <c r="K410" s="106">
        <f t="shared" si="246"/>
        <v>0</v>
      </c>
      <c r="L410" s="154">
        <f t="shared" si="247"/>
        <v>-240</v>
      </c>
      <c r="N410" s="66" t="str">
        <f t="shared" si="248"/>
        <v>L</v>
      </c>
      <c r="O410" s="66">
        <f t="shared" si="249"/>
        <v>4</v>
      </c>
      <c r="P410" s="66">
        <f t="shared" si="250"/>
        <v>8</v>
      </c>
      <c r="Q410" s="66">
        <f t="shared" si="273"/>
        <v>5</v>
      </c>
      <c r="R410" s="106">
        <f t="shared" si="251"/>
        <v>34</v>
      </c>
      <c r="S410" s="106">
        <f t="shared" si="252"/>
        <v>0</v>
      </c>
      <c r="T410" s="154">
        <f t="shared" si="253"/>
        <v>-558</v>
      </c>
      <c r="V410" s="66" t="str">
        <f t="shared" si="254"/>
        <v>L</v>
      </c>
      <c r="W410" s="66">
        <f t="shared" si="255"/>
        <v>3</v>
      </c>
      <c r="X410" s="66">
        <f t="shared" si="256"/>
        <v>2</v>
      </c>
      <c r="Y410" s="66">
        <f t="shared" si="257"/>
        <v>1</v>
      </c>
      <c r="Z410" s="106">
        <f t="shared" si="258"/>
        <v>2</v>
      </c>
      <c r="AA410" s="106">
        <f t="shared" si="259"/>
        <v>0</v>
      </c>
      <c r="AB410" s="154">
        <f t="shared" si="260"/>
        <v>376</v>
      </c>
      <c r="AC410" s="155">
        <f t="shared" si="261"/>
        <v>383</v>
      </c>
      <c r="AE410" s="66" t="str">
        <f t="shared" si="262"/>
        <v>W</v>
      </c>
      <c r="AF410" s="66">
        <f t="shared" si="270"/>
        <v>2</v>
      </c>
      <c r="AG410" s="66">
        <f t="shared" si="263"/>
        <v>3</v>
      </c>
      <c r="AH410" s="66">
        <f t="shared" si="264"/>
        <v>5</v>
      </c>
      <c r="AI410" s="106">
        <f t="shared" si="265"/>
        <v>3</v>
      </c>
      <c r="AJ410" s="106">
        <f t="shared" si="266"/>
        <v>18</v>
      </c>
      <c r="AK410" s="154">
        <f t="shared" si="267"/>
        <v>443</v>
      </c>
      <c r="AL410" s="155">
        <f t="shared" si="268"/>
        <v>506</v>
      </c>
      <c r="AM410" s="155"/>
      <c r="AN410" s="66" t="str">
        <f t="shared" si="274"/>
        <v>W</v>
      </c>
      <c r="AO410" s="66">
        <f t="shared" si="271"/>
        <v>2</v>
      </c>
      <c r="AP410" s="66">
        <f t="shared" si="275"/>
        <v>8</v>
      </c>
      <c r="AQ410" s="66">
        <f t="shared" si="276"/>
        <v>5</v>
      </c>
      <c r="AR410" s="106">
        <f t="shared" si="269"/>
        <v>34</v>
      </c>
      <c r="AS410" s="106">
        <f t="shared" si="277"/>
        <v>204</v>
      </c>
      <c r="AT410" s="154">
        <f t="shared" si="278"/>
        <v>-372</v>
      </c>
      <c r="AV410" s="120"/>
      <c r="AW410" s="120"/>
    </row>
    <row r="411" spans="1:49" s="71" customFormat="1">
      <c r="A411" s="3">
        <f t="shared" si="272"/>
        <v>401</v>
      </c>
      <c r="B411" s="9">
        <f>Data!B411</f>
        <v>12</v>
      </c>
      <c r="D411" s="73">
        <f t="shared" si="168"/>
        <v>2</v>
      </c>
      <c r="F411" s="66" t="str">
        <f t="shared" si="243"/>
        <v>L</v>
      </c>
      <c r="G411" s="66">
        <f t="shared" si="169"/>
        <v>1</v>
      </c>
      <c r="H411" s="66">
        <f t="shared" si="244"/>
        <v>1</v>
      </c>
      <c r="I411" s="66">
        <f t="shared" si="279"/>
        <v>1</v>
      </c>
      <c r="J411" s="106">
        <f t="shared" si="245"/>
        <v>1</v>
      </c>
      <c r="K411" s="106">
        <f t="shared" si="246"/>
        <v>0</v>
      </c>
      <c r="L411" s="154">
        <f t="shared" si="247"/>
        <v>-241</v>
      </c>
      <c r="N411" s="66" t="str">
        <f t="shared" si="248"/>
        <v>L</v>
      </c>
      <c r="O411" s="66">
        <f t="shared" si="249"/>
        <v>5</v>
      </c>
      <c r="P411" s="66">
        <f t="shared" si="250"/>
        <v>1</v>
      </c>
      <c r="Q411" s="66">
        <f t="shared" si="273"/>
        <v>1</v>
      </c>
      <c r="R411" s="106">
        <f t="shared" si="251"/>
        <v>1</v>
      </c>
      <c r="S411" s="106">
        <f t="shared" si="252"/>
        <v>0</v>
      </c>
      <c r="T411" s="154">
        <f t="shared" si="253"/>
        <v>-559</v>
      </c>
      <c r="V411" s="66" t="str">
        <f t="shared" si="254"/>
        <v>L</v>
      </c>
      <c r="W411" s="66">
        <f t="shared" si="255"/>
        <v>3</v>
      </c>
      <c r="X411" s="66">
        <f t="shared" si="256"/>
        <v>2</v>
      </c>
      <c r="Y411" s="66">
        <f t="shared" si="257"/>
        <v>2</v>
      </c>
      <c r="Z411" s="106">
        <f t="shared" si="258"/>
        <v>2</v>
      </c>
      <c r="AA411" s="106">
        <f t="shared" si="259"/>
        <v>0</v>
      </c>
      <c r="AB411" s="154">
        <f t="shared" si="260"/>
        <v>374</v>
      </c>
      <c r="AC411" s="155">
        <f t="shared" si="261"/>
        <v>383</v>
      </c>
      <c r="AE411" s="66" t="str">
        <f t="shared" si="262"/>
        <v>W</v>
      </c>
      <c r="AF411" s="66">
        <f t="shared" si="270"/>
        <v>2</v>
      </c>
      <c r="AG411" s="66">
        <f t="shared" si="263"/>
        <v>4</v>
      </c>
      <c r="AH411" s="66">
        <f t="shared" si="264"/>
        <v>1</v>
      </c>
      <c r="AI411" s="106">
        <f t="shared" si="265"/>
        <v>5</v>
      </c>
      <c r="AJ411" s="106">
        <f t="shared" si="266"/>
        <v>18</v>
      </c>
      <c r="AK411" s="154">
        <f t="shared" si="267"/>
        <v>456</v>
      </c>
      <c r="AL411" s="155">
        <f t="shared" si="268"/>
        <v>506</v>
      </c>
      <c r="AM411" s="155"/>
      <c r="AN411" s="66" t="str">
        <f t="shared" si="274"/>
        <v>W</v>
      </c>
      <c r="AO411" s="66">
        <f t="shared" si="271"/>
        <v>2</v>
      </c>
      <c r="AP411" s="66">
        <f t="shared" si="275"/>
        <v>1</v>
      </c>
      <c r="AQ411" s="66">
        <f t="shared" si="276"/>
        <v>1</v>
      </c>
      <c r="AR411" s="106">
        <f t="shared" si="269"/>
        <v>1</v>
      </c>
      <c r="AS411" s="106">
        <f t="shared" si="277"/>
        <v>204</v>
      </c>
      <c r="AT411" s="154">
        <f t="shared" si="278"/>
        <v>-169</v>
      </c>
      <c r="AV411" s="120"/>
      <c r="AW411" s="120"/>
    </row>
    <row r="412" spans="1:49" s="71" customFormat="1">
      <c r="A412" s="3">
        <f t="shared" si="272"/>
        <v>402</v>
      </c>
      <c r="B412" s="9">
        <f>Data!B412</f>
        <v>36</v>
      </c>
      <c r="D412" s="73">
        <f t="shared" si="168"/>
        <v>6</v>
      </c>
      <c r="F412" s="66" t="str">
        <f t="shared" si="243"/>
        <v>L</v>
      </c>
      <c r="G412" s="66">
        <f t="shared" si="169"/>
        <v>1</v>
      </c>
      <c r="H412" s="66">
        <f t="shared" si="244"/>
        <v>1</v>
      </c>
      <c r="I412" s="66">
        <f t="shared" si="279"/>
        <v>2</v>
      </c>
      <c r="J412" s="106">
        <f t="shared" si="245"/>
        <v>1</v>
      </c>
      <c r="K412" s="106">
        <f t="shared" si="246"/>
        <v>0</v>
      </c>
      <c r="L412" s="154">
        <f t="shared" si="247"/>
        <v>-242</v>
      </c>
      <c r="N412" s="66" t="str">
        <f t="shared" si="248"/>
        <v>L</v>
      </c>
      <c r="O412" s="66">
        <f t="shared" si="249"/>
        <v>5</v>
      </c>
      <c r="P412" s="66">
        <f t="shared" si="250"/>
        <v>1</v>
      </c>
      <c r="Q412" s="66">
        <f t="shared" si="273"/>
        <v>2</v>
      </c>
      <c r="R412" s="106">
        <f t="shared" si="251"/>
        <v>1</v>
      </c>
      <c r="S412" s="106">
        <f t="shared" si="252"/>
        <v>0</v>
      </c>
      <c r="T412" s="154">
        <f t="shared" si="253"/>
        <v>-560</v>
      </c>
      <c r="V412" s="66" t="str">
        <f t="shared" si="254"/>
        <v>L</v>
      </c>
      <c r="W412" s="66">
        <f t="shared" si="255"/>
        <v>3</v>
      </c>
      <c r="X412" s="66">
        <f t="shared" si="256"/>
        <v>2</v>
      </c>
      <c r="Y412" s="66">
        <f t="shared" si="257"/>
        <v>3</v>
      </c>
      <c r="Z412" s="106">
        <f t="shared" si="258"/>
        <v>2</v>
      </c>
      <c r="AA412" s="106">
        <f t="shared" si="259"/>
        <v>0</v>
      </c>
      <c r="AB412" s="154">
        <f t="shared" si="260"/>
        <v>372</v>
      </c>
      <c r="AC412" s="155">
        <f t="shared" si="261"/>
        <v>383</v>
      </c>
      <c r="AE412" s="66" t="str">
        <f t="shared" si="262"/>
        <v>L</v>
      </c>
      <c r="AF412" s="66">
        <f t="shared" si="270"/>
        <v>6</v>
      </c>
      <c r="AG412" s="66">
        <f t="shared" si="263"/>
        <v>4</v>
      </c>
      <c r="AH412" s="66">
        <f t="shared" si="264"/>
        <v>2</v>
      </c>
      <c r="AI412" s="106">
        <f t="shared" si="265"/>
        <v>5</v>
      </c>
      <c r="AJ412" s="106">
        <f t="shared" si="266"/>
        <v>0</v>
      </c>
      <c r="AK412" s="154">
        <f t="shared" si="267"/>
        <v>451</v>
      </c>
      <c r="AL412" s="155">
        <f t="shared" si="268"/>
        <v>506</v>
      </c>
      <c r="AM412" s="155"/>
      <c r="AN412" s="66" t="str">
        <f t="shared" si="274"/>
        <v>L</v>
      </c>
      <c r="AO412" s="66">
        <f t="shared" si="271"/>
        <v>6</v>
      </c>
      <c r="AP412" s="66">
        <f t="shared" si="275"/>
        <v>1</v>
      </c>
      <c r="AQ412" s="66">
        <f t="shared" si="276"/>
        <v>2</v>
      </c>
      <c r="AR412" s="106">
        <f t="shared" si="269"/>
        <v>1</v>
      </c>
      <c r="AS412" s="106">
        <f t="shared" si="277"/>
        <v>0</v>
      </c>
      <c r="AT412" s="154">
        <f t="shared" si="278"/>
        <v>-170</v>
      </c>
      <c r="AV412" s="120"/>
      <c r="AW412" s="120"/>
    </row>
    <row r="413" spans="1:49" s="71" customFormat="1">
      <c r="A413" s="3">
        <f t="shared" si="272"/>
        <v>403</v>
      </c>
      <c r="B413" s="9">
        <f>Data!B413</f>
        <v>20</v>
      </c>
      <c r="D413" s="73">
        <f t="shared" si="168"/>
        <v>4</v>
      </c>
      <c r="F413" s="66" t="str">
        <f t="shared" si="243"/>
        <v>L</v>
      </c>
      <c r="G413" s="66">
        <f t="shared" si="169"/>
        <v>1</v>
      </c>
      <c r="H413" s="66">
        <f t="shared" si="244"/>
        <v>1</v>
      </c>
      <c r="I413" s="66">
        <f t="shared" si="279"/>
        <v>3</v>
      </c>
      <c r="J413" s="106">
        <f t="shared" si="245"/>
        <v>1</v>
      </c>
      <c r="K413" s="106">
        <f t="shared" si="246"/>
        <v>0</v>
      </c>
      <c r="L413" s="154">
        <f t="shared" si="247"/>
        <v>-243</v>
      </c>
      <c r="N413" s="66" t="str">
        <f t="shared" si="248"/>
        <v>L</v>
      </c>
      <c r="O413" s="66">
        <f t="shared" si="249"/>
        <v>5</v>
      </c>
      <c r="P413" s="66">
        <f t="shared" si="250"/>
        <v>1</v>
      </c>
      <c r="Q413" s="66">
        <f t="shared" si="273"/>
        <v>3</v>
      </c>
      <c r="R413" s="106">
        <f t="shared" si="251"/>
        <v>1</v>
      </c>
      <c r="S413" s="106">
        <f t="shared" si="252"/>
        <v>0</v>
      </c>
      <c r="T413" s="154">
        <f t="shared" si="253"/>
        <v>-561</v>
      </c>
      <c r="V413" s="66" t="str">
        <f t="shared" si="254"/>
        <v>L</v>
      </c>
      <c r="W413" s="66">
        <f t="shared" si="255"/>
        <v>3</v>
      </c>
      <c r="X413" s="66">
        <f t="shared" si="256"/>
        <v>2</v>
      </c>
      <c r="Y413" s="66">
        <f t="shared" si="257"/>
        <v>4</v>
      </c>
      <c r="Z413" s="106">
        <f t="shared" si="258"/>
        <v>2</v>
      </c>
      <c r="AA413" s="106">
        <f t="shared" si="259"/>
        <v>0</v>
      </c>
      <c r="AB413" s="154">
        <f t="shared" si="260"/>
        <v>370</v>
      </c>
      <c r="AC413" s="155">
        <f t="shared" si="261"/>
        <v>383</v>
      </c>
      <c r="AE413" s="66" t="str">
        <f t="shared" si="262"/>
        <v>L</v>
      </c>
      <c r="AF413" s="66">
        <f t="shared" si="270"/>
        <v>4</v>
      </c>
      <c r="AG413" s="66">
        <f t="shared" si="263"/>
        <v>4</v>
      </c>
      <c r="AH413" s="66">
        <f t="shared" si="264"/>
        <v>3</v>
      </c>
      <c r="AI413" s="106">
        <f t="shared" si="265"/>
        <v>5</v>
      </c>
      <c r="AJ413" s="106">
        <f t="shared" si="266"/>
        <v>0</v>
      </c>
      <c r="AK413" s="154">
        <f t="shared" si="267"/>
        <v>446</v>
      </c>
      <c r="AL413" s="155">
        <f t="shared" si="268"/>
        <v>506</v>
      </c>
      <c r="AM413" s="155"/>
      <c r="AN413" s="66" t="str">
        <f t="shared" si="274"/>
        <v>L</v>
      </c>
      <c r="AO413" s="66">
        <f t="shared" si="271"/>
        <v>4</v>
      </c>
      <c r="AP413" s="66">
        <f t="shared" si="275"/>
        <v>1</v>
      </c>
      <c r="AQ413" s="66">
        <f t="shared" si="276"/>
        <v>3</v>
      </c>
      <c r="AR413" s="106">
        <f t="shared" si="269"/>
        <v>1</v>
      </c>
      <c r="AS413" s="106">
        <f t="shared" si="277"/>
        <v>0</v>
      </c>
      <c r="AT413" s="154">
        <f t="shared" si="278"/>
        <v>-171</v>
      </c>
      <c r="AV413" s="120"/>
      <c r="AW413" s="120"/>
    </row>
    <row r="414" spans="1:49" s="71" customFormat="1">
      <c r="A414" s="3">
        <f t="shared" si="272"/>
        <v>404</v>
      </c>
      <c r="B414" s="9">
        <f>Data!B414</f>
        <v>32</v>
      </c>
      <c r="D414" s="73">
        <f t="shared" si="168"/>
        <v>6</v>
      </c>
      <c r="F414" s="66" t="str">
        <f t="shared" si="243"/>
        <v>L</v>
      </c>
      <c r="G414" s="66">
        <f t="shared" si="169"/>
        <v>1</v>
      </c>
      <c r="H414" s="66">
        <f t="shared" si="244"/>
        <v>1</v>
      </c>
      <c r="I414" s="66">
        <f t="shared" si="279"/>
        <v>4</v>
      </c>
      <c r="J414" s="106">
        <f t="shared" si="245"/>
        <v>1</v>
      </c>
      <c r="K414" s="106">
        <f t="shared" si="246"/>
        <v>0</v>
      </c>
      <c r="L414" s="154">
        <f t="shared" si="247"/>
        <v>-244</v>
      </c>
      <c r="N414" s="66" t="str">
        <f t="shared" si="248"/>
        <v>L</v>
      </c>
      <c r="O414" s="66">
        <f t="shared" si="249"/>
        <v>5</v>
      </c>
      <c r="P414" s="66">
        <f t="shared" si="250"/>
        <v>1</v>
      </c>
      <c r="Q414" s="66">
        <f t="shared" si="273"/>
        <v>4</v>
      </c>
      <c r="R414" s="106">
        <f t="shared" si="251"/>
        <v>1</v>
      </c>
      <c r="S414" s="106">
        <f t="shared" si="252"/>
        <v>0</v>
      </c>
      <c r="T414" s="154">
        <f t="shared" si="253"/>
        <v>-562</v>
      </c>
      <c r="V414" s="66" t="str">
        <f t="shared" si="254"/>
        <v>L</v>
      </c>
      <c r="W414" s="66">
        <f t="shared" si="255"/>
        <v>3</v>
      </c>
      <c r="X414" s="66">
        <f t="shared" si="256"/>
        <v>2</v>
      </c>
      <c r="Y414" s="66">
        <f t="shared" si="257"/>
        <v>5</v>
      </c>
      <c r="Z414" s="106">
        <f t="shared" si="258"/>
        <v>2</v>
      </c>
      <c r="AA414" s="106">
        <f t="shared" si="259"/>
        <v>0</v>
      </c>
      <c r="AB414" s="154">
        <f t="shared" si="260"/>
        <v>368</v>
      </c>
      <c r="AC414" s="155">
        <f t="shared" si="261"/>
        <v>383</v>
      </c>
      <c r="AE414" s="66" t="str">
        <f t="shared" si="262"/>
        <v>L</v>
      </c>
      <c r="AF414" s="66">
        <f t="shared" si="270"/>
        <v>6</v>
      </c>
      <c r="AG414" s="66">
        <f t="shared" si="263"/>
        <v>4</v>
      </c>
      <c r="AH414" s="66">
        <f t="shared" si="264"/>
        <v>4</v>
      </c>
      <c r="AI414" s="106">
        <f t="shared" si="265"/>
        <v>5</v>
      </c>
      <c r="AJ414" s="106">
        <f t="shared" si="266"/>
        <v>0</v>
      </c>
      <c r="AK414" s="154">
        <f t="shared" si="267"/>
        <v>441</v>
      </c>
      <c r="AL414" s="155">
        <f t="shared" si="268"/>
        <v>506</v>
      </c>
      <c r="AM414" s="155"/>
      <c r="AN414" s="66" t="str">
        <f t="shared" si="274"/>
        <v>L</v>
      </c>
      <c r="AO414" s="66">
        <f t="shared" si="271"/>
        <v>6</v>
      </c>
      <c r="AP414" s="66">
        <f t="shared" si="275"/>
        <v>1</v>
      </c>
      <c r="AQ414" s="66">
        <f t="shared" si="276"/>
        <v>4</v>
      </c>
      <c r="AR414" s="106">
        <f t="shared" si="269"/>
        <v>1</v>
      </c>
      <c r="AS414" s="106">
        <f t="shared" si="277"/>
        <v>0</v>
      </c>
      <c r="AT414" s="154">
        <f t="shared" si="278"/>
        <v>-172</v>
      </c>
      <c r="AV414" s="120"/>
      <c r="AW414" s="120"/>
    </row>
    <row r="415" spans="1:49" s="71" customFormat="1">
      <c r="A415" s="3">
        <f t="shared" si="272"/>
        <v>405</v>
      </c>
      <c r="B415" s="9">
        <f>Data!B415</f>
        <v>33</v>
      </c>
      <c r="D415" s="73">
        <f t="shared" si="168"/>
        <v>6</v>
      </c>
      <c r="F415" s="66" t="str">
        <f t="shared" si="243"/>
        <v>L</v>
      </c>
      <c r="G415" s="66">
        <f t="shared" si="169"/>
        <v>1</v>
      </c>
      <c r="H415" s="66">
        <f t="shared" si="244"/>
        <v>1</v>
      </c>
      <c r="I415" s="66">
        <f t="shared" si="279"/>
        <v>5</v>
      </c>
      <c r="J415" s="106">
        <f t="shared" si="245"/>
        <v>1</v>
      </c>
      <c r="K415" s="106">
        <f t="shared" si="246"/>
        <v>0</v>
      </c>
      <c r="L415" s="154">
        <f t="shared" si="247"/>
        <v>-245</v>
      </c>
      <c r="N415" s="66" t="str">
        <f t="shared" si="248"/>
        <v>L</v>
      </c>
      <c r="O415" s="66">
        <f t="shared" si="249"/>
        <v>5</v>
      </c>
      <c r="P415" s="66">
        <f t="shared" si="250"/>
        <v>1</v>
      </c>
      <c r="Q415" s="66">
        <f t="shared" si="273"/>
        <v>5</v>
      </c>
      <c r="R415" s="106">
        <f t="shared" si="251"/>
        <v>1</v>
      </c>
      <c r="S415" s="106">
        <f t="shared" si="252"/>
        <v>0</v>
      </c>
      <c r="T415" s="154">
        <f t="shared" si="253"/>
        <v>-563</v>
      </c>
      <c r="V415" s="66" t="str">
        <f t="shared" si="254"/>
        <v>L</v>
      </c>
      <c r="W415" s="66">
        <f t="shared" si="255"/>
        <v>3</v>
      </c>
      <c r="X415" s="66">
        <f t="shared" si="256"/>
        <v>3</v>
      </c>
      <c r="Y415" s="66">
        <f t="shared" si="257"/>
        <v>1</v>
      </c>
      <c r="Z415" s="106">
        <f t="shared" si="258"/>
        <v>3</v>
      </c>
      <c r="AA415" s="106">
        <f t="shared" si="259"/>
        <v>0</v>
      </c>
      <c r="AB415" s="154">
        <f t="shared" si="260"/>
        <v>365</v>
      </c>
      <c r="AC415" s="155">
        <f t="shared" si="261"/>
        <v>383</v>
      </c>
      <c r="AE415" s="66" t="str">
        <f t="shared" si="262"/>
        <v>W</v>
      </c>
      <c r="AF415" s="66">
        <f t="shared" si="270"/>
        <v>6</v>
      </c>
      <c r="AG415" s="66">
        <f t="shared" si="263"/>
        <v>4</v>
      </c>
      <c r="AH415" s="66">
        <f t="shared" si="264"/>
        <v>5</v>
      </c>
      <c r="AI415" s="106">
        <f t="shared" si="265"/>
        <v>5</v>
      </c>
      <c r="AJ415" s="106">
        <f t="shared" si="266"/>
        <v>30</v>
      </c>
      <c r="AK415" s="154">
        <f t="shared" si="267"/>
        <v>466</v>
      </c>
      <c r="AL415" s="155">
        <f t="shared" si="268"/>
        <v>506</v>
      </c>
      <c r="AM415" s="155"/>
      <c r="AN415" s="66" t="str">
        <f t="shared" si="274"/>
        <v>W</v>
      </c>
      <c r="AO415" s="66">
        <f t="shared" si="271"/>
        <v>6</v>
      </c>
      <c r="AP415" s="66">
        <f t="shared" si="275"/>
        <v>1</v>
      </c>
      <c r="AQ415" s="66">
        <f t="shared" si="276"/>
        <v>5</v>
      </c>
      <c r="AR415" s="106">
        <f t="shared" si="269"/>
        <v>1</v>
      </c>
      <c r="AS415" s="106">
        <f t="shared" si="277"/>
        <v>6</v>
      </c>
      <c r="AT415" s="154">
        <f t="shared" si="278"/>
        <v>-167</v>
      </c>
      <c r="AV415" s="120"/>
      <c r="AW415" s="120"/>
    </row>
    <row r="416" spans="1:49" s="71" customFormat="1">
      <c r="A416" s="3">
        <f t="shared" si="272"/>
        <v>406</v>
      </c>
      <c r="B416" s="9">
        <f>Data!B416</f>
        <v>0</v>
      </c>
      <c r="D416" s="73">
        <f t="shared" si="168"/>
        <v>0</v>
      </c>
      <c r="F416" s="66" t="str">
        <f t="shared" si="243"/>
        <v>L</v>
      </c>
      <c r="G416" s="66">
        <f t="shared" si="169"/>
        <v>1</v>
      </c>
      <c r="H416" s="66">
        <f t="shared" si="244"/>
        <v>2</v>
      </c>
      <c r="I416" s="66">
        <f t="shared" si="279"/>
        <v>1</v>
      </c>
      <c r="J416" s="106">
        <f t="shared" si="245"/>
        <v>2</v>
      </c>
      <c r="K416" s="106">
        <f t="shared" si="246"/>
        <v>0</v>
      </c>
      <c r="L416" s="154">
        <f t="shared" si="247"/>
        <v>-247</v>
      </c>
      <c r="N416" s="66" t="str">
        <f t="shared" si="248"/>
        <v>L</v>
      </c>
      <c r="O416" s="66">
        <f t="shared" si="249"/>
        <v>5</v>
      </c>
      <c r="P416" s="66">
        <f t="shared" si="250"/>
        <v>2</v>
      </c>
      <c r="Q416" s="66">
        <f t="shared" si="273"/>
        <v>1</v>
      </c>
      <c r="R416" s="106">
        <f t="shared" si="251"/>
        <v>2</v>
      </c>
      <c r="S416" s="106">
        <f t="shared" si="252"/>
        <v>0</v>
      </c>
      <c r="T416" s="154">
        <f t="shared" si="253"/>
        <v>-565</v>
      </c>
      <c r="V416" s="66" t="str">
        <f t="shared" si="254"/>
        <v>L</v>
      </c>
      <c r="W416" s="66">
        <f t="shared" si="255"/>
        <v>3</v>
      </c>
      <c r="X416" s="66">
        <f t="shared" si="256"/>
        <v>3</v>
      </c>
      <c r="Y416" s="66">
        <f t="shared" si="257"/>
        <v>2</v>
      </c>
      <c r="Z416" s="106">
        <f t="shared" si="258"/>
        <v>3</v>
      </c>
      <c r="AA416" s="106">
        <f t="shared" si="259"/>
        <v>0</v>
      </c>
      <c r="AB416" s="154">
        <f t="shared" si="260"/>
        <v>362</v>
      </c>
      <c r="AC416" s="155">
        <f t="shared" si="261"/>
        <v>383</v>
      </c>
      <c r="AE416" s="66" t="str">
        <f t="shared" si="262"/>
        <v>L</v>
      </c>
      <c r="AF416" s="66">
        <f t="shared" si="270"/>
        <v>6</v>
      </c>
      <c r="AG416" s="66">
        <f t="shared" si="263"/>
        <v>5</v>
      </c>
      <c r="AH416" s="66">
        <f t="shared" si="264"/>
        <v>1</v>
      </c>
      <c r="AI416" s="106">
        <f t="shared" si="265"/>
        <v>8</v>
      </c>
      <c r="AJ416" s="106">
        <f t="shared" si="266"/>
        <v>0</v>
      </c>
      <c r="AK416" s="154">
        <f t="shared" si="267"/>
        <v>458</v>
      </c>
      <c r="AL416" s="155">
        <f t="shared" si="268"/>
        <v>506</v>
      </c>
      <c r="AM416" s="155"/>
      <c r="AN416" s="66" t="str">
        <f t="shared" si="274"/>
        <v>L</v>
      </c>
      <c r="AO416" s="66">
        <f t="shared" si="271"/>
        <v>6</v>
      </c>
      <c r="AP416" s="66">
        <f t="shared" si="275"/>
        <v>2</v>
      </c>
      <c r="AQ416" s="66">
        <f t="shared" si="276"/>
        <v>1</v>
      </c>
      <c r="AR416" s="106">
        <f t="shared" si="269"/>
        <v>2</v>
      </c>
      <c r="AS416" s="106">
        <f t="shared" si="277"/>
        <v>0</v>
      </c>
      <c r="AT416" s="154">
        <f t="shared" si="278"/>
        <v>-169</v>
      </c>
      <c r="AV416" s="120"/>
      <c r="AW416" s="120"/>
    </row>
    <row r="417" spans="1:49" s="71" customFormat="1">
      <c r="A417" s="3">
        <f t="shared" si="272"/>
        <v>407</v>
      </c>
      <c r="B417" s="9">
        <f>Data!B417</f>
        <v>7</v>
      </c>
      <c r="D417" s="73">
        <f t="shared" si="168"/>
        <v>2</v>
      </c>
      <c r="F417" s="66" t="str">
        <f t="shared" si="243"/>
        <v>L</v>
      </c>
      <c r="G417" s="66">
        <f t="shared" si="169"/>
        <v>1</v>
      </c>
      <c r="H417" s="66">
        <f t="shared" si="244"/>
        <v>2</v>
      </c>
      <c r="I417" s="66">
        <f t="shared" si="279"/>
        <v>2</v>
      </c>
      <c r="J417" s="106">
        <f t="shared" si="245"/>
        <v>2</v>
      </c>
      <c r="K417" s="106">
        <f t="shared" si="246"/>
        <v>0</v>
      </c>
      <c r="L417" s="154">
        <f t="shared" si="247"/>
        <v>-249</v>
      </c>
      <c r="N417" s="66" t="str">
        <f t="shared" si="248"/>
        <v>L</v>
      </c>
      <c r="O417" s="66">
        <f t="shared" si="249"/>
        <v>5</v>
      </c>
      <c r="P417" s="66">
        <f t="shared" si="250"/>
        <v>2</v>
      </c>
      <c r="Q417" s="66">
        <f t="shared" si="273"/>
        <v>2</v>
      </c>
      <c r="R417" s="106">
        <f t="shared" si="251"/>
        <v>2</v>
      </c>
      <c r="S417" s="106">
        <f t="shared" si="252"/>
        <v>0</v>
      </c>
      <c r="T417" s="154">
        <f t="shared" si="253"/>
        <v>-567</v>
      </c>
      <c r="V417" s="66" t="str">
        <f t="shared" si="254"/>
        <v>L</v>
      </c>
      <c r="W417" s="66">
        <f t="shared" si="255"/>
        <v>3</v>
      </c>
      <c r="X417" s="66">
        <f t="shared" si="256"/>
        <v>3</v>
      </c>
      <c r="Y417" s="66">
        <f t="shared" si="257"/>
        <v>3</v>
      </c>
      <c r="Z417" s="106">
        <f t="shared" si="258"/>
        <v>3</v>
      </c>
      <c r="AA417" s="106">
        <f t="shared" si="259"/>
        <v>0</v>
      </c>
      <c r="AB417" s="154">
        <f t="shared" si="260"/>
        <v>359</v>
      </c>
      <c r="AC417" s="155">
        <f t="shared" si="261"/>
        <v>383</v>
      </c>
      <c r="AE417" s="66" t="str">
        <f t="shared" si="262"/>
        <v>L</v>
      </c>
      <c r="AF417" s="66">
        <f t="shared" si="270"/>
        <v>2</v>
      </c>
      <c r="AG417" s="66">
        <f t="shared" si="263"/>
        <v>5</v>
      </c>
      <c r="AH417" s="66">
        <f t="shared" si="264"/>
        <v>2</v>
      </c>
      <c r="AI417" s="106">
        <f t="shared" si="265"/>
        <v>8</v>
      </c>
      <c r="AJ417" s="106">
        <f t="shared" si="266"/>
        <v>0</v>
      </c>
      <c r="AK417" s="154">
        <f t="shared" si="267"/>
        <v>450</v>
      </c>
      <c r="AL417" s="155">
        <f t="shared" si="268"/>
        <v>506</v>
      </c>
      <c r="AM417" s="155"/>
      <c r="AN417" s="66" t="str">
        <f t="shared" si="274"/>
        <v>L</v>
      </c>
      <c r="AO417" s="66">
        <f t="shared" si="271"/>
        <v>2</v>
      </c>
      <c r="AP417" s="66">
        <f t="shared" si="275"/>
        <v>2</v>
      </c>
      <c r="AQ417" s="66">
        <f t="shared" si="276"/>
        <v>2</v>
      </c>
      <c r="AR417" s="106">
        <f t="shared" si="269"/>
        <v>2</v>
      </c>
      <c r="AS417" s="106">
        <f t="shared" si="277"/>
        <v>0</v>
      </c>
      <c r="AT417" s="154">
        <f t="shared" si="278"/>
        <v>-171</v>
      </c>
      <c r="AV417" s="120"/>
      <c r="AW417" s="120"/>
    </row>
    <row r="418" spans="1:49" s="71" customFormat="1">
      <c r="A418" s="3">
        <f t="shared" si="272"/>
        <v>408</v>
      </c>
      <c r="B418" s="9">
        <f>Data!B418</f>
        <v>22</v>
      </c>
      <c r="D418" s="73">
        <f t="shared" si="168"/>
        <v>4</v>
      </c>
      <c r="F418" s="66" t="str">
        <f t="shared" si="243"/>
        <v>L</v>
      </c>
      <c r="G418" s="66">
        <f t="shared" si="169"/>
        <v>1</v>
      </c>
      <c r="H418" s="66">
        <f t="shared" si="244"/>
        <v>2</v>
      </c>
      <c r="I418" s="66">
        <f t="shared" si="279"/>
        <v>3</v>
      </c>
      <c r="J418" s="106">
        <f t="shared" si="245"/>
        <v>2</v>
      </c>
      <c r="K418" s="106">
        <f t="shared" si="246"/>
        <v>0</v>
      </c>
      <c r="L418" s="154">
        <f t="shared" si="247"/>
        <v>-251</v>
      </c>
      <c r="N418" s="66" t="str">
        <f t="shared" si="248"/>
        <v>L</v>
      </c>
      <c r="O418" s="66">
        <f t="shared" si="249"/>
        <v>5</v>
      </c>
      <c r="P418" s="66">
        <f t="shared" si="250"/>
        <v>2</v>
      </c>
      <c r="Q418" s="66">
        <f t="shared" si="273"/>
        <v>3</v>
      </c>
      <c r="R418" s="106">
        <f t="shared" si="251"/>
        <v>2</v>
      </c>
      <c r="S418" s="106">
        <f t="shared" si="252"/>
        <v>0</v>
      </c>
      <c r="T418" s="154">
        <f t="shared" si="253"/>
        <v>-569</v>
      </c>
      <c r="V418" s="66" t="str">
        <f t="shared" si="254"/>
        <v>L</v>
      </c>
      <c r="W418" s="66">
        <f t="shared" si="255"/>
        <v>3</v>
      </c>
      <c r="X418" s="66">
        <f t="shared" si="256"/>
        <v>3</v>
      </c>
      <c r="Y418" s="66">
        <f t="shared" si="257"/>
        <v>4</v>
      </c>
      <c r="Z418" s="106">
        <f t="shared" si="258"/>
        <v>3</v>
      </c>
      <c r="AA418" s="106">
        <f t="shared" si="259"/>
        <v>0</v>
      </c>
      <c r="AB418" s="154">
        <f t="shared" si="260"/>
        <v>356</v>
      </c>
      <c r="AC418" s="155">
        <f t="shared" si="261"/>
        <v>383</v>
      </c>
      <c r="AE418" s="66" t="str">
        <f t="shared" si="262"/>
        <v>L</v>
      </c>
      <c r="AF418" s="66">
        <f t="shared" si="270"/>
        <v>4</v>
      </c>
      <c r="AG418" s="66">
        <f t="shared" si="263"/>
        <v>5</v>
      </c>
      <c r="AH418" s="66">
        <f t="shared" si="264"/>
        <v>3</v>
      </c>
      <c r="AI418" s="106">
        <f t="shared" si="265"/>
        <v>8</v>
      </c>
      <c r="AJ418" s="106">
        <f t="shared" si="266"/>
        <v>0</v>
      </c>
      <c r="AK418" s="154">
        <f t="shared" si="267"/>
        <v>442</v>
      </c>
      <c r="AL418" s="155">
        <f t="shared" si="268"/>
        <v>506</v>
      </c>
      <c r="AM418" s="155"/>
      <c r="AN418" s="66" t="str">
        <f t="shared" si="274"/>
        <v>L</v>
      </c>
      <c r="AO418" s="66">
        <f t="shared" si="271"/>
        <v>4</v>
      </c>
      <c r="AP418" s="66">
        <f t="shared" si="275"/>
        <v>2</v>
      </c>
      <c r="AQ418" s="66">
        <f t="shared" si="276"/>
        <v>3</v>
      </c>
      <c r="AR418" s="106">
        <f t="shared" si="269"/>
        <v>2</v>
      </c>
      <c r="AS418" s="106">
        <f t="shared" si="277"/>
        <v>0</v>
      </c>
      <c r="AT418" s="154">
        <f t="shared" si="278"/>
        <v>-173</v>
      </c>
      <c r="AV418" s="120"/>
      <c r="AW418" s="120"/>
    </row>
    <row r="419" spans="1:49" s="71" customFormat="1">
      <c r="A419" s="3">
        <f t="shared" si="272"/>
        <v>409</v>
      </c>
      <c r="B419" s="9">
        <f>Data!B419</f>
        <v>3</v>
      </c>
      <c r="D419" s="73">
        <f t="shared" si="168"/>
        <v>1</v>
      </c>
      <c r="F419" s="66" t="str">
        <f t="shared" si="243"/>
        <v>W</v>
      </c>
      <c r="G419" s="66">
        <f t="shared" si="169"/>
        <v>1</v>
      </c>
      <c r="H419" s="66">
        <f t="shared" si="244"/>
        <v>2</v>
      </c>
      <c r="I419" s="66">
        <f t="shared" si="279"/>
        <v>4</v>
      </c>
      <c r="J419" s="106">
        <f t="shared" si="245"/>
        <v>2</v>
      </c>
      <c r="K419" s="106">
        <f t="shared" si="246"/>
        <v>12</v>
      </c>
      <c r="L419" s="154">
        <f t="shared" si="247"/>
        <v>-241</v>
      </c>
      <c r="N419" s="66" t="str">
        <f t="shared" si="248"/>
        <v>L</v>
      </c>
      <c r="O419" s="66">
        <f t="shared" si="249"/>
        <v>5</v>
      </c>
      <c r="P419" s="66">
        <f t="shared" si="250"/>
        <v>2</v>
      </c>
      <c r="Q419" s="66">
        <f t="shared" si="273"/>
        <v>4</v>
      </c>
      <c r="R419" s="106">
        <f t="shared" si="251"/>
        <v>2</v>
      </c>
      <c r="S419" s="106">
        <f t="shared" si="252"/>
        <v>0</v>
      </c>
      <c r="T419" s="154">
        <f t="shared" si="253"/>
        <v>-571</v>
      </c>
      <c r="V419" s="66" t="str">
        <f t="shared" si="254"/>
        <v>L</v>
      </c>
      <c r="W419" s="66">
        <f t="shared" si="255"/>
        <v>3</v>
      </c>
      <c r="X419" s="66">
        <f t="shared" si="256"/>
        <v>3</v>
      </c>
      <c r="Y419" s="66">
        <f t="shared" si="257"/>
        <v>5</v>
      </c>
      <c r="Z419" s="106">
        <f t="shared" si="258"/>
        <v>3</v>
      </c>
      <c r="AA419" s="106">
        <f t="shared" si="259"/>
        <v>0</v>
      </c>
      <c r="AB419" s="154">
        <f t="shared" si="260"/>
        <v>353</v>
      </c>
      <c r="AC419" s="155">
        <f t="shared" si="261"/>
        <v>383</v>
      </c>
      <c r="AE419" s="66" t="str">
        <f t="shared" si="262"/>
        <v>L</v>
      </c>
      <c r="AF419" s="66">
        <f t="shared" si="270"/>
        <v>1</v>
      </c>
      <c r="AG419" s="66">
        <f t="shared" si="263"/>
        <v>5</v>
      </c>
      <c r="AH419" s="66">
        <f t="shared" si="264"/>
        <v>4</v>
      </c>
      <c r="AI419" s="106">
        <f t="shared" si="265"/>
        <v>8</v>
      </c>
      <c r="AJ419" s="106">
        <f t="shared" si="266"/>
        <v>0</v>
      </c>
      <c r="AK419" s="154">
        <f t="shared" si="267"/>
        <v>434</v>
      </c>
      <c r="AL419" s="155">
        <f t="shared" si="268"/>
        <v>506</v>
      </c>
      <c r="AM419" s="155"/>
      <c r="AN419" s="66" t="str">
        <f t="shared" si="274"/>
        <v>L</v>
      </c>
      <c r="AO419" s="66">
        <f t="shared" si="271"/>
        <v>1</v>
      </c>
      <c r="AP419" s="66">
        <f t="shared" si="275"/>
        <v>2</v>
      </c>
      <c r="AQ419" s="66">
        <f t="shared" si="276"/>
        <v>4</v>
      </c>
      <c r="AR419" s="106">
        <f t="shared" si="269"/>
        <v>2</v>
      </c>
      <c r="AS419" s="106">
        <f t="shared" si="277"/>
        <v>0</v>
      </c>
      <c r="AT419" s="154">
        <f t="shared" si="278"/>
        <v>-175</v>
      </c>
      <c r="AV419" s="120"/>
      <c r="AW419" s="120"/>
    </row>
    <row r="420" spans="1:49" s="71" customFormat="1">
      <c r="A420" s="3">
        <f t="shared" si="272"/>
        <v>410</v>
      </c>
      <c r="B420" s="9">
        <f>Data!B420</f>
        <v>6</v>
      </c>
      <c r="D420" s="73">
        <f t="shared" si="168"/>
        <v>1</v>
      </c>
      <c r="F420" s="66" t="str">
        <f t="shared" si="243"/>
        <v>W</v>
      </c>
      <c r="G420" s="66">
        <f t="shared" si="169"/>
        <v>1</v>
      </c>
      <c r="H420" s="66">
        <f t="shared" si="244"/>
        <v>2</v>
      </c>
      <c r="I420" s="66">
        <f t="shared" si="279"/>
        <v>5</v>
      </c>
      <c r="J420" s="106">
        <f t="shared" si="245"/>
        <v>2</v>
      </c>
      <c r="K420" s="106">
        <f t="shared" si="246"/>
        <v>12</v>
      </c>
      <c r="L420" s="154">
        <f t="shared" si="247"/>
        <v>-231</v>
      </c>
      <c r="N420" s="66" t="str">
        <f t="shared" si="248"/>
        <v>L</v>
      </c>
      <c r="O420" s="66">
        <f t="shared" si="249"/>
        <v>5</v>
      </c>
      <c r="P420" s="66">
        <f t="shared" si="250"/>
        <v>2</v>
      </c>
      <c r="Q420" s="66">
        <f t="shared" si="273"/>
        <v>5</v>
      </c>
      <c r="R420" s="106">
        <f t="shared" si="251"/>
        <v>2</v>
      </c>
      <c r="S420" s="106">
        <f t="shared" si="252"/>
        <v>0</v>
      </c>
      <c r="T420" s="154">
        <f t="shared" si="253"/>
        <v>-573</v>
      </c>
      <c r="V420" s="66" t="str">
        <f t="shared" si="254"/>
        <v>L</v>
      </c>
      <c r="W420" s="66">
        <f t="shared" si="255"/>
        <v>3</v>
      </c>
      <c r="X420" s="66">
        <f t="shared" si="256"/>
        <v>4</v>
      </c>
      <c r="Y420" s="66">
        <f t="shared" si="257"/>
        <v>1</v>
      </c>
      <c r="Z420" s="106">
        <f t="shared" si="258"/>
        <v>5</v>
      </c>
      <c r="AA420" s="106">
        <f t="shared" si="259"/>
        <v>0</v>
      </c>
      <c r="AB420" s="154">
        <f t="shared" si="260"/>
        <v>348</v>
      </c>
      <c r="AC420" s="155">
        <f t="shared" si="261"/>
        <v>383</v>
      </c>
      <c r="AE420" s="66" t="str">
        <f t="shared" si="262"/>
        <v>W</v>
      </c>
      <c r="AF420" s="66">
        <f t="shared" si="270"/>
        <v>1</v>
      </c>
      <c r="AG420" s="66">
        <f t="shared" si="263"/>
        <v>5</v>
      </c>
      <c r="AH420" s="66">
        <f t="shared" si="264"/>
        <v>5</v>
      </c>
      <c r="AI420" s="106">
        <f t="shared" si="265"/>
        <v>8</v>
      </c>
      <c r="AJ420" s="106">
        <f t="shared" si="266"/>
        <v>48</v>
      </c>
      <c r="AK420" s="154">
        <f t="shared" si="267"/>
        <v>474</v>
      </c>
      <c r="AL420" s="155">
        <f t="shared" si="268"/>
        <v>506</v>
      </c>
      <c r="AM420" s="155"/>
      <c r="AN420" s="66" t="str">
        <f t="shared" si="274"/>
        <v>W</v>
      </c>
      <c r="AO420" s="66">
        <f t="shared" si="271"/>
        <v>1</v>
      </c>
      <c r="AP420" s="66">
        <f t="shared" si="275"/>
        <v>2</v>
      </c>
      <c r="AQ420" s="66">
        <f t="shared" si="276"/>
        <v>5</v>
      </c>
      <c r="AR420" s="106">
        <f t="shared" si="269"/>
        <v>2</v>
      </c>
      <c r="AS420" s="106">
        <f t="shared" si="277"/>
        <v>12</v>
      </c>
      <c r="AT420" s="154">
        <f t="shared" si="278"/>
        <v>-165</v>
      </c>
      <c r="AV420" s="120"/>
      <c r="AW420" s="120"/>
    </row>
    <row r="421" spans="1:49" s="71" customFormat="1">
      <c r="A421" s="3">
        <f t="shared" si="272"/>
        <v>411</v>
      </c>
      <c r="B421" s="9">
        <f>Data!B421</f>
        <v>1</v>
      </c>
      <c r="D421" s="73">
        <f t="shared" si="168"/>
        <v>1</v>
      </c>
      <c r="F421" s="66" t="str">
        <f t="shared" si="243"/>
        <v>W</v>
      </c>
      <c r="G421" s="66">
        <f t="shared" si="169"/>
        <v>1</v>
      </c>
      <c r="H421" s="66">
        <f t="shared" si="244"/>
        <v>3</v>
      </c>
      <c r="I421" s="66">
        <f t="shared" si="279"/>
        <v>1</v>
      </c>
      <c r="J421" s="106">
        <f t="shared" si="245"/>
        <v>3</v>
      </c>
      <c r="K421" s="106">
        <f t="shared" si="246"/>
        <v>12</v>
      </c>
      <c r="L421" s="154">
        <f t="shared" si="247"/>
        <v>-222</v>
      </c>
      <c r="N421" s="66" t="str">
        <f t="shared" si="248"/>
        <v>L</v>
      </c>
      <c r="O421" s="66">
        <f t="shared" si="249"/>
        <v>5</v>
      </c>
      <c r="P421" s="66">
        <f t="shared" si="250"/>
        <v>3</v>
      </c>
      <c r="Q421" s="66">
        <f t="shared" si="273"/>
        <v>1</v>
      </c>
      <c r="R421" s="106">
        <f t="shared" si="251"/>
        <v>3</v>
      </c>
      <c r="S421" s="106">
        <f t="shared" si="252"/>
        <v>0</v>
      </c>
      <c r="T421" s="154">
        <f t="shared" si="253"/>
        <v>-576</v>
      </c>
      <c r="V421" s="66" t="str">
        <f t="shared" si="254"/>
        <v>L</v>
      </c>
      <c r="W421" s="66">
        <f t="shared" si="255"/>
        <v>3</v>
      </c>
      <c r="X421" s="66">
        <f t="shared" si="256"/>
        <v>4</v>
      </c>
      <c r="Y421" s="66">
        <f t="shared" si="257"/>
        <v>2</v>
      </c>
      <c r="Z421" s="106">
        <f t="shared" si="258"/>
        <v>5</v>
      </c>
      <c r="AA421" s="106">
        <f t="shared" si="259"/>
        <v>0</v>
      </c>
      <c r="AB421" s="154">
        <f t="shared" si="260"/>
        <v>343</v>
      </c>
      <c r="AC421" s="155">
        <f t="shared" si="261"/>
        <v>383</v>
      </c>
      <c r="AE421" s="66" t="str">
        <f t="shared" si="262"/>
        <v>W</v>
      </c>
      <c r="AF421" s="66">
        <f t="shared" si="270"/>
        <v>1</v>
      </c>
      <c r="AG421" s="66">
        <f t="shared" si="263"/>
        <v>6</v>
      </c>
      <c r="AH421" s="66">
        <f t="shared" si="264"/>
        <v>1</v>
      </c>
      <c r="AI421" s="106">
        <f t="shared" si="265"/>
        <v>13</v>
      </c>
      <c r="AJ421" s="106">
        <f t="shared" si="266"/>
        <v>48</v>
      </c>
      <c r="AK421" s="154">
        <f t="shared" si="267"/>
        <v>509</v>
      </c>
      <c r="AL421" s="155">
        <f t="shared" si="268"/>
        <v>509</v>
      </c>
      <c r="AM421" s="155"/>
      <c r="AN421" s="66" t="str">
        <f t="shared" si="274"/>
        <v>W</v>
      </c>
      <c r="AO421" s="66">
        <f t="shared" si="271"/>
        <v>1</v>
      </c>
      <c r="AP421" s="66">
        <f t="shared" si="275"/>
        <v>3</v>
      </c>
      <c r="AQ421" s="66">
        <f t="shared" si="276"/>
        <v>1</v>
      </c>
      <c r="AR421" s="106">
        <f t="shared" si="269"/>
        <v>3</v>
      </c>
      <c r="AS421" s="106">
        <f t="shared" si="277"/>
        <v>12</v>
      </c>
      <c r="AT421" s="154">
        <f t="shared" si="278"/>
        <v>-156</v>
      </c>
      <c r="AV421" s="120"/>
      <c r="AW421" s="120"/>
    </row>
    <row r="422" spans="1:49" s="71" customFormat="1">
      <c r="A422" s="3">
        <f t="shared" si="272"/>
        <v>412</v>
      </c>
      <c r="B422" s="9">
        <f>Data!B422</f>
        <v>6</v>
      </c>
      <c r="D422" s="73">
        <f t="shared" si="168"/>
        <v>1</v>
      </c>
      <c r="F422" s="66" t="str">
        <f t="shared" si="243"/>
        <v>W</v>
      </c>
      <c r="G422" s="66">
        <f t="shared" si="169"/>
        <v>1</v>
      </c>
      <c r="H422" s="66">
        <f t="shared" si="244"/>
        <v>3</v>
      </c>
      <c r="I422" s="66">
        <f t="shared" si="279"/>
        <v>2</v>
      </c>
      <c r="J422" s="106">
        <f t="shared" si="245"/>
        <v>3</v>
      </c>
      <c r="K422" s="106">
        <f t="shared" si="246"/>
        <v>18</v>
      </c>
      <c r="L422" s="154">
        <f t="shared" si="247"/>
        <v>-207</v>
      </c>
      <c r="N422" s="66" t="str">
        <f t="shared" si="248"/>
        <v>L</v>
      </c>
      <c r="O422" s="66">
        <f t="shared" si="249"/>
        <v>5</v>
      </c>
      <c r="P422" s="66">
        <f t="shared" si="250"/>
        <v>3</v>
      </c>
      <c r="Q422" s="66">
        <f t="shared" si="273"/>
        <v>2</v>
      </c>
      <c r="R422" s="106">
        <f t="shared" si="251"/>
        <v>3</v>
      </c>
      <c r="S422" s="106">
        <f t="shared" si="252"/>
        <v>0</v>
      </c>
      <c r="T422" s="154">
        <f t="shared" si="253"/>
        <v>-579</v>
      </c>
      <c r="V422" s="66" t="str">
        <f t="shared" si="254"/>
        <v>L</v>
      </c>
      <c r="W422" s="66">
        <f t="shared" si="255"/>
        <v>3</v>
      </c>
      <c r="X422" s="66">
        <f t="shared" si="256"/>
        <v>4</v>
      </c>
      <c r="Y422" s="66">
        <f t="shared" si="257"/>
        <v>3</v>
      </c>
      <c r="Z422" s="106">
        <f t="shared" si="258"/>
        <v>5</v>
      </c>
      <c r="AA422" s="106">
        <f t="shared" si="259"/>
        <v>0</v>
      </c>
      <c r="AB422" s="154">
        <f t="shared" si="260"/>
        <v>338</v>
      </c>
      <c r="AC422" s="155">
        <f t="shared" si="261"/>
        <v>383</v>
      </c>
      <c r="AE422" s="66" t="str">
        <f t="shared" si="262"/>
        <v>W</v>
      </c>
      <c r="AF422" s="66">
        <f t="shared" si="270"/>
        <v>1</v>
      </c>
      <c r="AG422" s="66">
        <f t="shared" si="263"/>
        <v>1</v>
      </c>
      <c r="AH422" s="66">
        <f t="shared" si="264"/>
        <v>1</v>
      </c>
      <c r="AI422" s="106">
        <f t="shared" si="265"/>
        <v>1</v>
      </c>
      <c r="AJ422" s="106">
        <f t="shared" si="266"/>
        <v>78</v>
      </c>
      <c r="AK422" s="154">
        <f t="shared" si="267"/>
        <v>586</v>
      </c>
      <c r="AL422" s="155">
        <f t="shared" si="268"/>
        <v>586</v>
      </c>
      <c r="AM422" s="155"/>
      <c r="AN422" s="66" t="str">
        <f t="shared" si="274"/>
        <v>W</v>
      </c>
      <c r="AO422" s="66">
        <f t="shared" si="271"/>
        <v>1</v>
      </c>
      <c r="AP422" s="66">
        <f t="shared" si="275"/>
        <v>3</v>
      </c>
      <c r="AQ422" s="66">
        <f t="shared" si="276"/>
        <v>2</v>
      </c>
      <c r="AR422" s="106">
        <f t="shared" si="269"/>
        <v>3</v>
      </c>
      <c r="AS422" s="106">
        <f t="shared" si="277"/>
        <v>18</v>
      </c>
      <c r="AT422" s="154">
        <f t="shared" si="278"/>
        <v>-141</v>
      </c>
      <c r="AV422" s="120"/>
      <c r="AW422" s="120"/>
    </row>
    <row r="423" spans="1:49" s="71" customFormat="1">
      <c r="A423" s="3">
        <f t="shared" si="272"/>
        <v>413</v>
      </c>
      <c r="B423" s="9">
        <f>Data!B423</f>
        <v>23</v>
      </c>
      <c r="D423" s="73">
        <f t="shared" si="168"/>
        <v>4</v>
      </c>
      <c r="F423" s="66" t="str">
        <f t="shared" si="243"/>
        <v>L</v>
      </c>
      <c r="G423" s="66">
        <f t="shared" si="169"/>
        <v>1</v>
      </c>
      <c r="H423" s="66">
        <f t="shared" si="244"/>
        <v>3</v>
      </c>
      <c r="I423" s="66">
        <f t="shared" si="279"/>
        <v>3</v>
      </c>
      <c r="J423" s="106">
        <f t="shared" si="245"/>
        <v>3</v>
      </c>
      <c r="K423" s="106">
        <f t="shared" si="246"/>
        <v>0</v>
      </c>
      <c r="L423" s="154">
        <f t="shared" si="247"/>
        <v>-210</v>
      </c>
      <c r="N423" s="66" t="str">
        <f t="shared" si="248"/>
        <v>L</v>
      </c>
      <c r="O423" s="66">
        <f t="shared" si="249"/>
        <v>5</v>
      </c>
      <c r="P423" s="66">
        <f t="shared" si="250"/>
        <v>3</v>
      </c>
      <c r="Q423" s="66">
        <f t="shared" si="273"/>
        <v>3</v>
      </c>
      <c r="R423" s="106">
        <f t="shared" si="251"/>
        <v>3</v>
      </c>
      <c r="S423" s="106">
        <f t="shared" si="252"/>
        <v>0</v>
      </c>
      <c r="T423" s="154">
        <f t="shared" si="253"/>
        <v>-582</v>
      </c>
      <c r="V423" s="66" t="str">
        <f t="shared" si="254"/>
        <v>L</v>
      </c>
      <c r="W423" s="66">
        <f t="shared" si="255"/>
        <v>3</v>
      </c>
      <c r="X423" s="66">
        <f t="shared" si="256"/>
        <v>4</v>
      </c>
      <c r="Y423" s="66">
        <f t="shared" si="257"/>
        <v>4</v>
      </c>
      <c r="Z423" s="106">
        <f t="shared" si="258"/>
        <v>5</v>
      </c>
      <c r="AA423" s="106">
        <f t="shared" si="259"/>
        <v>0</v>
      </c>
      <c r="AB423" s="154">
        <f t="shared" si="260"/>
        <v>333</v>
      </c>
      <c r="AC423" s="155">
        <f t="shared" si="261"/>
        <v>383</v>
      </c>
      <c r="AE423" s="66" t="str">
        <f t="shared" si="262"/>
        <v>L</v>
      </c>
      <c r="AF423" s="66">
        <f t="shared" si="270"/>
        <v>4</v>
      </c>
      <c r="AG423" s="66">
        <f t="shared" si="263"/>
        <v>1</v>
      </c>
      <c r="AH423" s="66">
        <f t="shared" si="264"/>
        <v>1</v>
      </c>
      <c r="AI423" s="106">
        <f t="shared" si="265"/>
        <v>1</v>
      </c>
      <c r="AJ423" s="106">
        <f t="shared" si="266"/>
        <v>0</v>
      </c>
      <c r="AK423" s="154">
        <f t="shared" si="267"/>
        <v>585</v>
      </c>
      <c r="AL423" s="155">
        <f t="shared" si="268"/>
        <v>586</v>
      </c>
      <c r="AM423" s="155"/>
      <c r="AN423" s="66" t="str">
        <f t="shared" si="274"/>
        <v>L</v>
      </c>
      <c r="AO423" s="66">
        <f t="shared" si="271"/>
        <v>4</v>
      </c>
      <c r="AP423" s="66">
        <f t="shared" si="275"/>
        <v>3</v>
      </c>
      <c r="AQ423" s="66">
        <f t="shared" si="276"/>
        <v>3</v>
      </c>
      <c r="AR423" s="106">
        <f t="shared" si="269"/>
        <v>3</v>
      </c>
      <c r="AS423" s="106">
        <f t="shared" si="277"/>
        <v>0</v>
      </c>
      <c r="AT423" s="154">
        <f t="shared" si="278"/>
        <v>-144</v>
      </c>
      <c r="AV423" s="120"/>
      <c r="AW423" s="120"/>
    </row>
    <row r="424" spans="1:49" s="71" customFormat="1">
      <c r="A424" s="3">
        <f t="shared" si="272"/>
        <v>414</v>
      </c>
      <c r="B424" s="9">
        <f>Data!B424</f>
        <v>7</v>
      </c>
      <c r="D424" s="73">
        <f t="shared" si="168"/>
        <v>2</v>
      </c>
      <c r="F424" s="66" t="str">
        <f t="shared" si="243"/>
        <v>L</v>
      </c>
      <c r="G424" s="66">
        <f t="shared" si="169"/>
        <v>1</v>
      </c>
      <c r="H424" s="66">
        <f t="shared" si="244"/>
        <v>3</v>
      </c>
      <c r="I424" s="66">
        <f t="shared" si="279"/>
        <v>4</v>
      </c>
      <c r="J424" s="106">
        <f t="shared" si="245"/>
        <v>3</v>
      </c>
      <c r="K424" s="106">
        <f t="shared" si="246"/>
        <v>0</v>
      </c>
      <c r="L424" s="154">
        <f t="shared" si="247"/>
        <v>-213</v>
      </c>
      <c r="N424" s="66" t="str">
        <f t="shared" si="248"/>
        <v>L</v>
      </c>
      <c r="O424" s="66">
        <f t="shared" si="249"/>
        <v>5</v>
      </c>
      <c r="P424" s="66">
        <f t="shared" si="250"/>
        <v>3</v>
      </c>
      <c r="Q424" s="66">
        <f t="shared" si="273"/>
        <v>4</v>
      </c>
      <c r="R424" s="106">
        <f t="shared" si="251"/>
        <v>3</v>
      </c>
      <c r="S424" s="106">
        <f t="shared" si="252"/>
        <v>0</v>
      </c>
      <c r="T424" s="154">
        <f t="shared" si="253"/>
        <v>-585</v>
      </c>
      <c r="V424" s="66" t="str">
        <f t="shared" si="254"/>
        <v>L</v>
      </c>
      <c r="W424" s="66">
        <f t="shared" si="255"/>
        <v>3</v>
      </c>
      <c r="X424" s="66">
        <f t="shared" si="256"/>
        <v>4</v>
      </c>
      <c r="Y424" s="66">
        <f t="shared" si="257"/>
        <v>5</v>
      </c>
      <c r="Z424" s="106">
        <f t="shared" si="258"/>
        <v>5</v>
      </c>
      <c r="AA424" s="106">
        <f t="shared" si="259"/>
        <v>0</v>
      </c>
      <c r="AB424" s="154">
        <f t="shared" si="260"/>
        <v>328</v>
      </c>
      <c r="AC424" s="155">
        <f t="shared" si="261"/>
        <v>383</v>
      </c>
      <c r="AE424" s="66" t="str">
        <f t="shared" si="262"/>
        <v>L</v>
      </c>
      <c r="AF424" s="66">
        <f t="shared" si="270"/>
        <v>2</v>
      </c>
      <c r="AG424" s="66">
        <f t="shared" si="263"/>
        <v>1</v>
      </c>
      <c r="AH424" s="66">
        <f t="shared" si="264"/>
        <v>2</v>
      </c>
      <c r="AI424" s="106">
        <f t="shared" si="265"/>
        <v>1</v>
      </c>
      <c r="AJ424" s="106">
        <f t="shared" si="266"/>
        <v>0</v>
      </c>
      <c r="AK424" s="154">
        <f t="shared" si="267"/>
        <v>584</v>
      </c>
      <c r="AL424" s="155">
        <f t="shared" si="268"/>
        <v>586</v>
      </c>
      <c r="AM424" s="155"/>
      <c r="AN424" s="66" t="str">
        <f t="shared" si="274"/>
        <v>L</v>
      </c>
      <c r="AO424" s="66">
        <f t="shared" si="271"/>
        <v>2</v>
      </c>
      <c r="AP424" s="66">
        <f t="shared" si="275"/>
        <v>3</v>
      </c>
      <c r="AQ424" s="66">
        <f t="shared" si="276"/>
        <v>4</v>
      </c>
      <c r="AR424" s="106">
        <f t="shared" si="269"/>
        <v>3</v>
      </c>
      <c r="AS424" s="106">
        <f t="shared" si="277"/>
        <v>0</v>
      </c>
      <c r="AT424" s="154">
        <f t="shared" si="278"/>
        <v>-147</v>
      </c>
      <c r="AV424" s="120"/>
      <c r="AW424" s="120"/>
    </row>
    <row r="425" spans="1:49" s="71" customFormat="1">
      <c r="A425" s="3">
        <f t="shared" si="272"/>
        <v>415</v>
      </c>
      <c r="B425" s="9">
        <f>Data!B425</f>
        <v>13</v>
      </c>
      <c r="D425" s="73">
        <f t="shared" si="168"/>
        <v>3</v>
      </c>
      <c r="F425" s="66" t="str">
        <f t="shared" si="243"/>
        <v>L</v>
      </c>
      <c r="G425" s="66">
        <f t="shared" si="169"/>
        <v>1</v>
      </c>
      <c r="H425" s="66">
        <f t="shared" si="244"/>
        <v>3</v>
      </c>
      <c r="I425" s="66">
        <f t="shared" si="279"/>
        <v>5</v>
      </c>
      <c r="J425" s="106">
        <f t="shared" si="245"/>
        <v>3</v>
      </c>
      <c r="K425" s="106">
        <f t="shared" si="246"/>
        <v>0</v>
      </c>
      <c r="L425" s="154">
        <f t="shared" si="247"/>
        <v>-216</v>
      </c>
      <c r="N425" s="66" t="str">
        <f t="shared" si="248"/>
        <v>L</v>
      </c>
      <c r="O425" s="66">
        <f t="shared" si="249"/>
        <v>5</v>
      </c>
      <c r="P425" s="66">
        <f t="shared" si="250"/>
        <v>3</v>
      </c>
      <c r="Q425" s="66">
        <f t="shared" si="273"/>
        <v>5</v>
      </c>
      <c r="R425" s="106">
        <f t="shared" si="251"/>
        <v>3</v>
      </c>
      <c r="S425" s="106">
        <f t="shared" si="252"/>
        <v>0</v>
      </c>
      <c r="T425" s="154">
        <f t="shared" si="253"/>
        <v>-588</v>
      </c>
      <c r="V425" s="66" t="str">
        <f t="shared" si="254"/>
        <v>W</v>
      </c>
      <c r="W425" s="66">
        <f t="shared" si="255"/>
        <v>3</v>
      </c>
      <c r="X425" s="66">
        <f t="shared" si="256"/>
        <v>5</v>
      </c>
      <c r="Y425" s="66">
        <f t="shared" si="257"/>
        <v>1</v>
      </c>
      <c r="Z425" s="106">
        <f t="shared" si="258"/>
        <v>8</v>
      </c>
      <c r="AA425" s="106">
        <f t="shared" si="259"/>
        <v>30</v>
      </c>
      <c r="AB425" s="154">
        <f t="shared" si="260"/>
        <v>350</v>
      </c>
      <c r="AC425" s="155">
        <f t="shared" si="261"/>
        <v>383</v>
      </c>
      <c r="AE425" s="66" t="str">
        <f t="shared" si="262"/>
        <v>L</v>
      </c>
      <c r="AF425" s="66">
        <f t="shared" si="270"/>
        <v>3</v>
      </c>
      <c r="AG425" s="66">
        <f t="shared" si="263"/>
        <v>1</v>
      </c>
      <c r="AH425" s="66">
        <f t="shared" si="264"/>
        <v>3</v>
      </c>
      <c r="AI425" s="106">
        <f t="shared" si="265"/>
        <v>1</v>
      </c>
      <c r="AJ425" s="106">
        <f t="shared" si="266"/>
        <v>0</v>
      </c>
      <c r="AK425" s="154">
        <f t="shared" si="267"/>
        <v>583</v>
      </c>
      <c r="AL425" s="155">
        <f t="shared" si="268"/>
        <v>586</v>
      </c>
      <c r="AM425" s="155"/>
      <c r="AN425" s="66" t="str">
        <f t="shared" si="274"/>
        <v>L</v>
      </c>
      <c r="AO425" s="66">
        <f t="shared" si="271"/>
        <v>3</v>
      </c>
      <c r="AP425" s="66">
        <f t="shared" si="275"/>
        <v>3</v>
      </c>
      <c r="AQ425" s="66">
        <f t="shared" si="276"/>
        <v>5</v>
      </c>
      <c r="AR425" s="106">
        <f t="shared" si="269"/>
        <v>3</v>
      </c>
      <c r="AS425" s="106">
        <f t="shared" si="277"/>
        <v>0</v>
      </c>
      <c r="AT425" s="154">
        <f t="shared" si="278"/>
        <v>-150</v>
      </c>
      <c r="AV425" s="120"/>
      <c r="AW425" s="120"/>
    </row>
    <row r="426" spans="1:49" s="71" customFormat="1">
      <c r="A426" s="3">
        <f t="shared" si="272"/>
        <v>416</v>
      </c>
      <c r="B426" s="9">
        <f>Data!B426</f>
        <v>11</v>
      </c>
      <c r="D426" s="73">
        <f t="shared" si="168"/>
        <v>2</v>
      </c>
      <c r="F426" s="66" t="str">
        <f t="shared" si="243"/>
        <v>L</v>
      </c>
      <c r="G426" s="66">
        <f t="shared" si="169"/>
        <v>1</v>
      </c>
      <c r="H426" s="66">
        <f t="shared" si="244"/>
        <v>4</v>
      </c>
      <c r="I426" s="66">
        <f t="shared" si="279"/>
        <v>1</v>
      </c>
      <c r="J426" s="106">
        <f t="shared" si="245"/>
        <v>5</v>
      </c>
      <c r="K426" s="106">
        <f t="shared" si="246"/>
        <v>0</v>
      </c>
      <c r="L426" s="154">
        <f t="shared" si="247"/>
        <v>-221</v>
      </c>
      <c r="N426" s="66" t="str">
        <f t="shared" si="248"/>
        <v>L</v>
      </c>
      <c r="O426" s="66">
        <f t="shared" si="249"/>
        <v>5</v>
      </c>
      <c r="P426" s="66">
        <f t="shared" si="250"/>
        <v>4</v>
      </c>
      <c r="Q426" s="66">
        <f t="shared" si="273"/>
        <v>1</v>
      </c>
      <c r="R426" s="106">
        <f t="shared" si="251"/>
        <v>5</v>
      </c>
      <c r="S426" s="106">
        <f t="shared" si="252"/>
        <v>0</v>
      </c>
      <c r="T426" s="154">
        <f t="shared" si="253"/>
        <v>-593</v>
      </c>
      <c r="V426" s="66" t="str">
        <f t="shared" si="254"/>
        <v>L</v>
      </c>
      <c r="W426" s="66">
        <f t="shared" si="255"/>
        <v>3</v>
      </c>
      <c r="X426" s="66">
        <f t="shared" si="256"/>
        <v>5</v>
      </c>
      <c r="Y426" s="66">
        <f t="shared" si="257"/>
        <v>2</v>
      </c>
      <c r="Z426" s="106">
        <f t="shared" si="258"/>
        <v>8</v>
      </c>
      <c r="AA426" s="106">
        <f t="shared" si="259"/>
        <v>0</v>
      </c>
      <c r="AB426" s="154">
        <f t="shared" si="260"/>
        <v>342</v>
      </c>
      <c r="AC426" s="155">
        <f t="shared" si="261"/>
        <v>383</v>
      </c>
      <c r="AE426" s="66" t="str">
        <f t="shared" si="262"/>
        <v>L</v>
      </c>
      <c r="AF426" s="66">
        <f t="shared" si="270"/>
        <v>2</v>
      </c>
      <c r="AG426" s="66">
        <f t="shared" si="263"/>
        <v>1</v>
      </c>
      <c r="AH426" s="66">
        <f t="shared" si="264"/>
        <v>4</v>
      </c>
      <c r="AI426" s="106">
        <f t="shared" si="265"/>
        <v>1</v>
      </c>
      <c r="AJ426" s="106">
        <f t="shared" si="266"/>
        <v>0</v>
      </c>
      <c r="AK426" s="154">
        <f t="shared" si="267"/>
        <v>582</v>
      </c>
      <c r="AL426" s="155">
        <f t="shared" si="268"/>
        <v>586</v>
      </c>
      <c r="AM426" s="155"/>
      <c r="AN426" s="66" t="str">
        <f t="shared" si="274"/>
        <v>L</v>
      </c>
      <c r="AO426" s="66">
        <f t="shared" si="271"/>
        <v>2</v>
      </c>
      <c r="AP426" s="66">
        <f t="shared" si="275"/>
        <v>4</v>
      </c>
      <c r="AQ426" s="66">
        <f t="shared" si="276"/>
        <v>1</v>
      </c>
      <c r="AR426" s="106">
        <f t="shared" si="269"/>
        <v>5</v>
      </c>
      <c r="AS426" s="106">
        <f t="shared" si="277"/>
        <v>0</v>
      </c>
      <c r="AT426" s="154">
        <f t="shared" si="278"/>
        <v>-155</v>
      </c>
      <c r="AV426" s="120"/>
      <c r="AW426" s="120"/>
    </row>
    <row r="427" spans="1:49" s="71" customFormat="1">
      <c r="A427" s="3">
        <f t="shared" si="272"/>
        <v>417</v>
      </c>
      <c r="B427" s="9">
        <f>Data!B427</f>
        <v>21</v>
      </c>
      <c r="D427" s="73">
        <f t="shared" si="168"/>
        <v>4</v>
      </c>
      <c r="F427" s="66" t="str">
        <f t="shared" si="243"/>
        <v>L</v>
      </c>
      <c r="G427" s="66">
        <f t="shared" si="169"/>
        <v>1</v>
      </c>
      <c r="H427" s="66">
        <f t="shared" si="244"/>
        <v>4</v>
      </c>
      <c r="I427" s="66">
        <f t="shared" si="279"/>
        <v>2</v>
      </c>
      <c r="J427" s="106">
        <f t="shared" si="245"/>
        <v>5</v>
      </c>
      <c r="K427" s="106">
        <f t="shared" si="246"/>
        <v>0</v>
      </c>
      <c r="L427" s="154">
        <f t="shared" si="247"/>
        <v>-226</v>
      </c>
      <c r="N427" s="66" t="str">
        <f t="shared" si="248"/>
        <v>L</v>
      </c>
      <c r="O427" s="66">
        <f t="shared" si="249"/>
        <v>5</v>
      </c>
      <c r="P427" s="66">
        <f t="shared" si="250"/>
        <v>4</v>
      </c>
      <c r="Q427" s="66">
        <f t="shared" si="273"/>
        <v>2</v>
      </c>
      <c r="R427" s="106">
        <f t="shared" si="251"/>
        <v>5</v>
      </c>
      <c r="S427" s="106">
        <f t="shared" si="252"/>
        <v>0</v>
      </c>
      <c r="T427" s="154">
        <f t="shared" si="253"/>
        <v>-598</v>
      </c>
      <c r="V427" s="66" t="str">
        <f t="shared" si="254"/>
        <v>L</v>
      </c>
      <c r="W427" s="66">
        <f t="shared" si="255"/>
        <v>3</v>
      </c>
      <c r="X427" s="66">
        <f t="shared" si="256"/>
        <v>5</v>
      </c>
      <c r="Y427" s="66">
        <f t="shared" si="257"/>
        <v>3</v>
      </c>
      <c r="Z427" s="106">
        <f t="shared" si="258"/>
        <v>8</v>
      </c>
      <c r="AA427" s="106">
        <f t="shared" si="259"/>
        <v>0</v>
      </c>
      <c r="AB427" s="154">
        <f t="shared" si="260"/>
        <v>334</v>
      </c>
      <c r="AC427" s="155">
        <f t="shared" si="261"/>
        <v>383</v>
      </c>
      <c r="AE427" s="66" t="str">
        <f t="shared" si="262"/>
        <v>L</v>
      </c>
      <c r="AF427" s="66">
        <f t="shared" si="270"/>
        <v>4</v>
      </c>
      <c r="AG427" s="66">
        <f t="shared" si="263"/>
        <v>1</v>
      </c>
      <c r="AH427" s="66">
        <f t="shared" si="264"/>
        <v>5</v>
      </c>
      <c r="AI427" s="106">
        <f t="shared" si="265"/>
        <v>1</v>
      </c>
      <c r="AJ427" s="106">
        <f t="shared" si="266"/>
        <v>0</v>
      </c>
      <c r="AK427" s="154">
        <f t="shared" si="267"/>
        <v>581</v>
      </c>
      <c r="AL427" s="155">
        <f t="shared" si="268"/>
        <v>586</v>
      </c>
      <c r="AM427" s="155"/>
      <c r="AN427" s="66" t="str">
        <f t="shared" si="274"/>
        <v>L</v>
      </c>
      <c r="AO427" s="66">
        <f t="shared" si="271"/>
        <v>4</v>
      </c>
      <c r="AP427" s="66">
        <f t="shared" si="275"/>
        <v>4</v>
      </c>
      <c r="AQ427" s="66">
        <f t="shared" si="276"/>
        <v>2</v>
      </c>
      <c r="AR427" s="106">
        <f t="shared" si="269"/>
        <v>5</v>
      </c>
      <c r="AS427" s="106">
        <f t="shared" si="277"/>
        <v>0</v>
      </c>
      <c r="AT427" s="154">
        <f t="shared" si="278"/>
        <v>-160</v>
      </c>
      <c r="AV427" s="120"/>
      <c r="AW427" s="120"/>
    </row>
    <row r="428" spans="1:49" s="71" customFormat="1">
      <c r="A428" s="3">
        <f t="shared" si="272"/>
        <v>418</v>
      </c>
      <c r="B428" s="9">
        <f>Data!B428</f>
        <v>33</v>
      </c>
      <c r="D428" s="73">
        <f t="shared" si="168"/>
        <v>6</v>
      </c>
      <c r="F428" s="66" t="str">
        <f t="shared" si="243"/>
        <v>L</v>
      </c>
      <c r="G428" s="66">
        <f t="shared" si="169"/>
        <v>1</v>
      </c>
      <c r="H428" s="66">
        <f t="shared" si="244"/>
        <v>4</v>
      </c>
      <c r="I428" s="66">
        <f t="shared" si="279"/>
        <v>3</v>
      </c>
      <c r="J428" s="106">
        <f t="shared" si="245"/>
        <v>5</v>
      </c>
      <c r="K428" s="106">
        <f t="shared" si="246"/>
        <v>0</v>
      </c>
      <c r="L428" s="154">
        <f t="shared" si="247"/>
        <v>-231</v>
      </c>
      <c r="N428" s="66" t="str">
        <f t="shared" si="248"/>
        <v>L</v>
      </c>
      <c r="O428" s="66">
        <f t="shared" si="249"/>
        <v>5</v>
      </c>
      <c r="P428" s="66">
        <f t="shared" si="250"/>
        <v>4</v>
      </c>
      <c r="Q428" s="66">
        <f t="shared" si="273"/>
        <v>3</v>
      </c>
      <c r="R428" s="106">
        <f t="shared" si="251"/>
        <v>5</v>
      </c>
      <c r="S428" s="106">
        <f t="shared" si="252"/>
        <v>0</v>
      </c>
      <c r="T428" s="154">
        <f t="shared" si="253"/>
        <v>-603</v>
      </c>
      <c r="V428" s="66" t="str">
        <f t="shared" si="254"/>
        <v>L</v>
      </c>
      <c r="W428" s="66">
        <f t="shared" si="255"/>
        <v>3</v>
      </c>
      <c r="X428" s="66">
        <f t="shared" si="256"/>
        <v>5</v>
      </c>
      <c r="Y428" s="66">
        <f t="shared" si="257"/>
        <v>4</v>
      </c>
      <c r="Z428" s="106">
        <f t="shared" si="258"/>
        <v>8</v>
      </c>
      <c r="AA428" s="106">
        <f t="shared" si="259"/>
        <v>0</v>
      </c>
      <c r="AB428" s="154">
        <f t="shared" si="260"/>
        <v>326</v>
      </c>
      <c r="AC428" s="155">
        <f t="shared" si="261"/>
        <v>383</v>
      </c>
      <c r="AE428" s="66" t="str">
        <f t="shared" si="262"/>
        <v>L</v>
      </c>
      <c r="AF428" s="66">
        <f t="shared" si="270"/>
        <v>6</v>
      </c>
      <c r="AG428" s="66">
        <f t="shared" si="263"/>
        <v>2</v>
      </c>
      <c r="AH428" s="66">
        <f t="shared" si="264"/>
        <v>1</v>
      </c>
      <c r="AI428" s="106">
        <f t="shared" si="265"/>
        <v>2</v>
      </c>
      <c r="AJ428" s="106">
        <f t="shared" si="266"/>
        <v>0</v>
      </c>
      <c r="AK428" s="154">
        <f t="shared" si="267"/>
        <v>579</v>
      </c>
      <c r="AL428" s="155">
        <f t="shared" si="268"/>
        <v>586</v>
      </c>
      <c r="AM428" s="155"/>
      <c r="AN428" s="66" t="str">
        <f t="shared" si="274"/>
        <v>L</v>
      </c>
      <c r="AO428" s="66">
        <f t="shared" si="271"/>
        <v>6</v>
      </c>
      <c r="AP428" s="66">
        <f t="shared" si="275"/>
        <v>4</v>
      </c>
      <c r="AQ428" s="66">
        <f t="shared" si="276"/>
        <v>3</v>
      </c>
      <c r="AR428" s="106">
        <f t="shared" si="269"/>
        <v>5</v>
      </c>
      <c r="AS428" s="106">
        <f t="shared" si="277"/>
        <v>0</v>
      </c>
      <c r="AT428" s="154">
        <f t="shared" si="278"/>
        <v>-165</v>
      </c>
      <c r="AV428" s="120"/>
      <c r="AW428" s="120"/>
    </row>
    <row r="429" spans="1:49" s="71" customFormat="1">
      <c r="A429" s="3">
        <f t="shared" si="272"/>
        <v>419</v>
      </c>
      <c r="B429" s="9">
        <f>Data!B429</f>
        <v>14</v>
      </c>
      <c r="D429" s="73">
        <f t="shared" si="168"/>
        <v>3</v>
      </c>
      <c r="F429" s="66" t="str">
        <f t="shared" si="243"/>
        <v>L</v>
      </c>
      <c r="G429" s="66">
        <f t="shared" si="169"/>
        <v>1</v>
      </c>
      <c r="H429" s="66">
        <f t="shared" si="244"/>
        <v>4</v>
      </c>
      <c r="I429" s="66">
        <f t="shared" si="279"/>
        <v>4</v>
      </c>
      <c r="J429" s="106">
        <f t="shared" si="245"/>
        <v>5</v>
      </c>
      <c r="K429" s="106">
        <f t="shared" si="246"/>
        <v>0</v>
      </c>
      <c r="L429" s="154">
        <f t="shared" si="247"/>
        <v>-236</v>
      </c>
      <c r="N429" s="66" t="str">
        <f t="shared" si="248"/>
        <v>L</v>
      </c>
      <c r="O429" s="66">
        <f t="shared" si="249"/>
        <v>5</v>
      </c>
      <c r="P429" s="66">
        <f t="shared" si="250"/>
        <v>4</v>
      </c>
      <c r="Q429" s="66">
        <f t="shared" si="273"/>
        <v>4</v>
      </c>
      <c r="R429" s="106">
        <f t="shared" si="251"/>
        <v>5</v>
      </c>
      <c r="S429" s="106">
        <f t="shared" si="252"/>
        <v>0</v>
      </c>
      <c r="T429" s="154">
        <f t="shared" si="253"/>
        <v>-608</v>
      </c>
      <c r="V429" s="66" t="str">
        <f t="shared" si="254"/>
        <v>W</v>
      </c>
      <c r="W429" s="66">
        <f t="shared" si="255"/>
        <v>3</v>
      </c>
      <c r="X429" s="66">
        <f t="shared" si="256"/>
        <v>5</v>
      </c>
      <c r="Y429" s="66">
        <f t="shared" si="257"/>
        <v>5</v>
      </c>
      <c r="Z429" s="106">
        <f t="shared" si="258"/>
        <v>8</v>
      </c>
      <c r="AA429" s="106">
        <f t="shared" si="259"/>
        <v>48</v>
      </c>
      <c r="AB429" s="154">
        <f t="shared" si="260"/>
        <v>366</v>
      </c>
      <c r="AC429" s="155">
        <f t="shared" si="261"/>
        <v>383</v>
      </c>
      <c r="AE429" s="66" t="str">
        <f t="shared" si="262"/>
        <v>L</v>
      </c>
      <c r="AF429" s="66">
        <f t="shared" si="270"/>
        <v>3</v>
      </c>
      <c r="AG429" s="66">
        <f t="shared" si="263"/>
        <v>2</v>
      </c>
      <c r="AH429" s="66">
        <f t="shared" si="264"/>
        <v>2</v>
      </c>
      <c r="AI429" s="106">
        <f t="shared" si="265"/>
        <v>2</v>
      </c>
      <c r="AJ429" s="106">
        <f t="shared" si="266"/>
        <v>0</v>
      </c>
      <c r="AK429" s="154">
        <f t="shared" si="267"/>
        <v>577</v>
      </c>
      <c r="AL429" s="155">
        <f t="shared" si="268"/>
        <v>586</v>
      </c>
      <c r="AM429" s="155"/>
      <c r="AN429" s="66" t="str">
        <f t="shared" si="274"/>
        <v>L</v>
      </c>
      <c r="AO429" s="66">
        <f t="shared" si="271"/>
        <v>3</v>
      </c>
      <c r="AP429" s="66">
        <f t="shared" si="275"/>
        <v>4</v>
      </c>
      <c r="AQ429" s="66">
        <f t="shared" si="276"/>
        <v>4</v>
      </c>
      <c r="AR429" s="106">
        <f t="shared" si="269"/>
        <v>5</v>
      </c>
      <c r="AS429" s="106">
        <f t="shared" si="277"/>
        <v>0</v>
      </c>
      <c r="AT429" s="154">
        <f t="shared" si="278"/>
        <v>-170</v>
      </c>
      <c r="AV429" s="120"/>
      <c r="AW429" s="120"/>
    </row>
    <row r="430" spans="1:49" s="71" customFormat="1">
      <c r="A430" s="3">
        <f t="shared" si="272"/>
        <v>420</v>
      </c>
      <c r="B430" s="9">
        <f>Data!B430</f>
        <v>16</v>
      </c>
      <c r="D430" s="73">
        <f t="shared" si="168"/>
        <v>3</v>
      </c>
      <c r="F430" s="66" t="str">
        <f t="shared" si="243"/>
        <v>L</v>
      </c>
      <c r="G430" s="66">
        <f t="shared" si="169"/>
        <v>1</v>
      </c>
      <c r="H430" s="66">
        <f t="shared" si="244"/>
        <v>4</v>
      </c>
      <c r="I430" s="66">
        <f t="shared" si="279"/>
        <v>5</v>
      </c>
      <c r="J430" s="106">
        <f t="shared" si="245"/>
        <v>5</v>
      </c>
      <c r="K430" s="106">
        <f t="shared" si="246"/>
        <v>0</v>
      </c>
      <c r="L430" s="154">
        <f t="shared" si="247"/>
        <v>-241</v>
      </c>
      <c r="N430" s="66" t="str">
        <f t="shared" si="248"/>
        <v>L</v>
      </c>
      <c r="O430" s="66">
        <f t="shared" si="249"/>
        <v>5</v>
      </c>
      <c r="P430" s="66">
        <f t="shared" si="250"/>
        <v>4</v>
      </c>
      <c r="Q430" s="66">
        <f t="shared" si="273"/>
        <v>5</v>
      </c>
      <c r="R430" s="106">
        <f t="shared" si="251"/>
        <v>5</v>
      </c>
      <c r="S430" s="106">
        <f t="shared" si="252"/>
        <v>0</v>
      </c>
      <c r="T430" s="154">
        <f t="shared" si="253"/>
        <v>-613</v>
      </c>
      <c r="V430" s="66" t="str">
        <f t="shared" si="254"/>
        <v>W</v>
      </c>
      <c r="W430" s="66">
        <f t="shared" si="255"/>
        <v>3</v>
      </c>
      <c r="X430" s="66">
        <f t="shared" si="256"/>
        <v>6</v>
      </c>
      <c r="Y430" s="66">
        <f t="shared" si="257"/>
        <v>1</v>
      </c>
      <c r="Z430" s="106">
        <f t="shared" si="258"/>
        <v>13</v>
      </c>
      <c r="AA430" s="106">
        <f t="shared" si="259"/>
        <v>48</v>
      </c>
      <c r="AB430" s="154">
        <f t="shared" si="260"/>
        <v>401</v>
      </c>
      <c r="AC430" s="155">
        <f t="shared" si="261"/>
        <v>401</v>
      </c>
      <c r="AE430" s="66" t="str">
        <f t="shared" si="262"/>
        <v>W</v>
      </c>
      <c r="AF430" s="66">
        <f t="shared" si="270"/>
        <v>3</v>
      </c>
      <c r="AG430" s="66">
        <f t="shared" si="263"/>
        <v>2</v>
      </c>
      <c r="AH430" s="66">
        <f t="shared" si="264"/>
        <v>3</v>
      </c>
      <c r="AI430" s="106">
        <f t="shared" si="265"/>
        <v>2</v>
      </c>
      <c r="AJ430" s="106">
        <f t="shared" si="266"/>
        <v>12</v>
      </c>
      <c r="AK430" s="154">
        <f t="shared" si="267"/>
        <v>587</v>
      </c>
      <c r="AL430" s="155">
        <f t="shared" si="268"/>
        <v>587</v>
      </c>
      <c r="AM430" s="155"/>
      <c r="AN430" s="66" t="str">
        <f t="shared" si="274"/>
        <v>W</v>
      </c>
      <c r="AO430" s="66">
        <f t="shared" si="271"/>
        <v>3</v>
      </c>
      <c r="AP430" s="66">
        <f t="shared" si="275"/>
        <v>4</v>
      </c>
      <c r="AQ430" s="66">
        <f t="shared" si="276"/>
        <v>5</v>
      </c>
      <c r="AR430" s="106">
        <f t="shared" si="269"/>
        <v>5</v>
      </c>
      <c r="AS430" s="106">
        <f t="shared" si="277"/>
        <v>30</v>
      </c>
      <c r="AT430" s="154">
        <f t="shared" si="278"/>
        <v>-145</v>
      </c>
      <c r="AV430" s="120"/>
      <c r="AW430" s="120"/>
    </row>
    <row r="431" spans="1:49" s="71" customFormat="1">
      <c r="A431" s="3">
        <f t="shared" si="272"/>
        <v>421</v>
      </c>
      <c r="B431" s="9">
        <f>Data!B431</f>
        <v>29</v>
      </c>
      <c r="D431" s="73">
        <f t="shared" si="168"/>
        <v>5</v>
      </c>
      <c r="F431" s="66" t="str">
        <f t="shared" si="243"/>
        <v>L</v>
      </c>
      <c r="G431" s="66">
        <f t="shared" si="169"/>
        <v>1</v>
      </c>
      <c r="H431" s="66">
        <f t="shared" si="244"/>
        <v>5</v>
      </c>
      <c r="I431" s="66">
        <f t="shared" si="279"/>
        <v>1</v>
      </c>
      <c r="J431" s="106">
        <f t="shared" si="245"/>
        <v>8</v>
      </c>
      <c r="K431" s="106">
        <f t="shared" si="246"/>
        <v>0</v>
      </c>
      <c r="L431" s="154">
        <f t="shared" si="247"/>
        <v>-249</v>
      </c>
      <c r="N431" s="66" t="str">
        <f t="shared" si="248"/>
        <v>W</v>
      </c>
      <c r="O431" s="66">
        <f t="shared" si="249"/>
        <v>5</v>
      </c>
      <c r="P431" s="66">
        <f t="shared" si="250"/>
        <v>5</v>
      </c>
      <c r="Q431" s="66">
        <f t="shared" si="273"/>
        <v>1</v>
      </c>
      <c r="R431" s="106">
        <f t="shared" si="251"/>
        <v>8</v>
      </c>
      <c r="S431" s="106">
        <f t="shared" si="252"/>
        <v>30</v>
      </c>
      <c r="T431" s="154">
        <f t="shared" si="253"/>
        <v>-591</v>
      </c>
      <c r="V431" s="66" t="str">
        <f t="shared" si="254"/>
        <v>L</v>
      </c>
      <c r="W431" s="66">
        <f t="shared" si="255"/>
        <v>4</v>
      </c>
      <c r="X431" s="66">
        <f t="shared" si="256"/>
        <v>1</v>
      </c>
      <c r="Y431" s="66">
        <f t="shared" si="257"/>
        <v>1</v>
      </c>
      <c r="Z431" s="106">
        <f t="shared" si="258"/>
        <v>1</v>
      </c>
      <c r="AA431" s="106">
        <f t="shared" si="259"/>
        <v>0</v>
      </c>
      <c r="AB431" s="154">
        <f t="shared" si="260"/>
        <v>400</v>
      </c>
      <c r="AC431" s="155">
        <f t="shared" si="261"/>
        <v>401</v>
      </c>
      <c r="AE431" s="66" t="str">
        <f t="shared" si="262"/>
        <v>L</v>
      </c>
      <c r="AF431" s="66">
        <f t="shared" si="270"/>
        <v>5</v>
      </c>
      <c r="AG431" s="66">
        <f t="shared" si="263"/>
        <v>1</v>
      </c>
      <c r="AH431" s="66">
        <f t="shared" si="264"/>
        <v>1</v>
      </c>
      <c r="AI431" s="106">
        <f t="shared" si="265"/>
        <v>1</v>
      </c>
      <c r="AJ431" s="106">
        <f t="shared" si="266"/>
        <v>0</v>
      </c>
      <c r="AK431" s="154">
        <f t="shared" si="267"/>
        <v>586</v>
      </c>
      <c r="AL431" s="155">
        <f t="shared" si="268"/>
        <v>587</v>
      </c>
      <c r="AM431" s="155"/>
      <c r="AN431" s="66" t="str">
        <f t="shared" si="274"/>
        <v>L</v>
      </c>
      <c r="AO431" s="66">
        <f t="shared" si="271"/>
        <v>5</v>
      </c>
      <c r="AP431" s="66">
        <f t="shared" si="275"/>
        <v>5</v>
      </c>
      <c r="AQ431" s="66">
        <f t="shared" si="276"/>
        <v>1</v>
      </c>
      <c r="AR431" s="106">
        <f t="shared" si="269"/>
        <v>8</v>
      </c>
      <c r="AS431" s="106">
        <f t="shared" si="277"/>
        <v>0</v>
      </c>
      <c r="AT431" s="154">
        <f t="shared" si="278"/>
        <v>-153</v>
      </c>
      <c r="AV431" s="120"/>
      <c r="AW431" s="120"/>
    </row>
    <row r="432" spans="1:49" s="71" customFormat="1">
      <c r="A432" s="3">
        <f t="shared" si="272"/>
        <v>422</v>
      </c>
      <c r="B432" s="9">
        <f>Data!B432</f>
        <v>33</v>
      </c>
      <c r="D432" s="73">
        <f t="shared" si="168"/>
        <v>6</v>
      </c>
      <c r="F432" s="66" t="str">
        <f t="shared" si="243"/>
        <v>L</v>
      </c>
      <c r="G432" s="66">
        <f t="shared" si="169"/>
        <v>1</v>
      </c>
      <c r="H432" s="66">
        <f t="shared" si="244"/>
        <v>5</v>
      </c>
      <c r="I432" s="66">
        <f t="shared" si="279"/>
        <v>2</v>
      </c>
      <c r="J432" s="106">
        <f t="shared" si="245"/>
        <v>8</v>
      </c>
      <c r="K432" s="106">
        <f t="shared" si="246"/>
        <v>0</v>
      </c>
      <c r="L432" s="154">
        <f t="shared" si="247"/>
        <v>-257</v>
      </c>
      <c r="N432" s="66" t="str">
        <f t="shared" si="248"/>
        <v>L</v>
      </c>
      <c r="O432" s="66">
        <f t="shared" si="249"/>
        <v>5</v>
      </c>
      <c r="P432" s="66">
        <f t="shared" si="250"/>
        <v>5</v>
      </c>
      <c r="Q432" s="66">
        <f t="shared" si="273"/>
        <v>2</v>
      </c>
      <c r="R432" s="106">
        <f t="shared" si="251"/>
        <v>8</v>
      </c>
      <c r="S432" s="106">
        <f t="shared" si="252"/>
        <v>0</v>
      </c>
      <c r="T432" s="154">
        <f t="shared" si="253"/>
        <v>-599</v>
      </c>
      <c r="V432" s="66" t="str">
        <f t="shared" si="254"/>
        <v>L</v>
      </c>
      <c r="W432" s="66">
        <f t="shared" si="255"/>
        <v>4</v>
      </c>
      <c r="X432" s="66">
        <f t="shared" si="256"/>
        <v>1</v>
      </c>
      <c r="Y432" s="66">
        <f t="shared" si="257"/>
        <v>2</v>
      </c>
      <c r="Z432" s="106">
        <f t="shared" si="258"/>
        <v>1</v>
      </c>
      <c r="AA432" s="106">
        <f t="shared" si="259"/>
        <v>0</v>
      </c>
      <c r="AB432" s="154">
        <f t="shared" si="260"/>
        <v>399</v>
      </c>
      <c r="AC432" s="155">
        <f t="shared" si="261"/>
        <v>401</v>
      </c>
      <c r="AE432" s="66" t="str">
        <f t="shared" si="262"/>
        <v>L</v>
      </c>
      <c r="AF432" s="66">
        <f t="shared" si="270"/>
        <v>6</v>
      </c>
      <c r="AG432" s="66">
        <f t="shared" si="263"/>
        <v>1</v>
      </c>
      <c r="AH432" s="66">
        <f t="shared" si="264"/>
        <v>2</v>
      </c>
      <c r="AI432" s="106">
        <f t="shared" si="265"/>
        <v>1</v>
      </c>
      <c r="AJ432" s="106">
        <f t="shared" si="266"/>
        <v>0</v>
      </c>
      <c r="AK432" s="154">
        <f t="shared" si="267"/>
        <v>585</v>
      </c>
      <c r="AL432" s="155">
        <f t="shared" si="268"/>
        <v>587</v>
      </c>
      <c r="AM432" s="155"/>
      <c r="AN432" s="66" t="str">
        <f t="shared" si="274"/>
        <v>L</v>
      </c>
      <c r="AO432" s="66">
        <f t="shared" si="271"/>
        <v>6</v>
      </c>
      <c r="AP432" s="66">
        <f t="shared" si="275"/>
        <v>5</v>
      </c>
      <c r="AQ432" s="66">
        <f t="shared" si="276"/>
        <v>2</v>
      </c>
      <c r="AR432" s="106">
        <f t="shared" si="269"/>
        <v>8</v>
      </c>
      <c r="AS432" s="106">
        <f t="shared" si="277"/>
        <v>0</v>
      </c>
      <c r="AT432" s="154">
        <f t="shared" si="278"/>
        <v>-161</v>
      </c>
      <c r="AV432" s="120"/>
      <c r="AW432" s="120"/>
    </row>
    <row r="433" spans="1:49" s="71" customFormat="1">
      <c r="A433" s="3">
        <f t="shared" si="272"/>
        <v>423</v>
      </c>
      <c r="B433" s="9">
        <f>Data!B433</f>
        <v>8</v>
      </c>
      <c r="D433" s="73">
        <f t="shared" si="168"/>
        <v>2</v>
      </c>
      <c r="F433" s="66" t="str">
        <f t="shared" si="243"/>
        <v>L</v>
      </c>
      <c r="G433" s="66">
        <f t="shared" si="169"/>
        <v>1</v>
      </c>
      <c r="H433" s="66">
        <f t="shared" si="244"/>
        <v>5</v>
      </c>
      <c r="I433" s="66">
        <f t="shared" si="279"/>
        <v>3</v>
      </c>
      <c r="J433" s="106">
        <f t="shared" si="245"/>
        <v>8</v>
      </c>
      <c r="K433" s="106">
        <f t="shared" si="246"/>
        <v>0</v>
      </c>
      <c r="L433" s="154">
        <f t="shared" si="247"/>
        <v>-265</v>
      </c>
      <c r="N433" s="66" t="str">
        <f t="shared" si="248"/>
        <v>L</v>
      </c>
      <c r="O433" s="66">
        <f t="shared" si="249"/>
        <v>5</v>
      </c>
      <c r="P433" s="66">
        <f t="shared" si="250"/>
        <v>5</v>
      </c>
      <c r="Q433" s="66">
        <f t="shared" si="273"/>
        <v>3</v>
      </c>
      <c r="R433" s="106">
        <f t="shared" si="251"/>
        <v>8</v>
      </c>
      <c r="S433" s="106">
        <f t="shared" si="252"/>
        <v>0</v>
      </c>
      <c r="T433" s="154">
        <f t="shared" si="253"/>
        <v>-607</v>
      </c>
      <c r="V433" s="66" t="str">
        <f t="shared" si="254"/>
        <v>L</v>
      </c>
      <c r="W433" s="66">
        <f t="shared" si="255"/>
        <v>4</v>
      </c>
      <c r="X433" s="66">
        <f t="shared" si="256"/>
        <v>1</v>
      </c>
      <c r="Y433" s="66">
        <f t="shared" si="257"/>
        <v>3</v>
      </c>
      <c r="Z433" s="106">
        <f t="shared" si="258"/>
        <v>1</v>
      </c>
      <c r="AA433" s="106">
        <f t="shared" si="259"/>
        <v>0</v>
      </c>
      <c r="AB433" s="154">
        <f t="shared" si="260"/>
        <v>398</v>
      </c>
      <c r="AC433" s="155">
        <f t="shared" si="261"/>
        <v>401</v>
      </c>
      <c r="AE433" s="66" t="str">
        <f t="shared" si="262"/>
        <v>L</v>
      </c>
      <c r="AF433" s="66">
        <f t="shared" si="270"/>
        <v>2</v>
      </c>
      <c r="AG433" s="66">
        <f t="shared" si="263"/>
        <v>1</v>
      </c>
      <c r="AH433" s="66">
        <f t="shared" si="264"/>
        <v>3</v>
      </c>
      <c r="AI433" s="106">
        <f t="shared" si="265"/>
        <v>1</v>
      </c>
      <c r="AJ433" s="106">
        <f t="shared" si="266"/>
        <v>0</v>
      </c>
      <c r="AK433" s="154">
        <f t="shared" si="267"/>
        <v>584</v>
      </c>
      <c r="AL433" s="155">
        <f t="shared" si="268"/>
        <v>587</v>
      </c>
      <c r="AM433" s="155"/>
      <c r="AN433" s="66" t="str">
        <f t="shared" si="274"/>
        <v>L</v>
      </c>
      <c r="AO433" s="66">
        <f t="shared" si="271"/>
        <v>2</v>
      </c>
      <c r="AP433" s="66">
        <f t="shared" si="275"/>
        <v>5</v>
      </c>
      <c r="AQ433" s="66">
        <f t="shared" si="276"/>
        <v>3</v>
      </c>
      <c r="AR433" s="106">
        <f t="shared" si="269"/>
        <v>8</v>
      </c>
      <c r="AS433" s="106">
        <f t="shared" si="277"/>
        <v>0</v>
      </c>
      <c r="AT433" s="154">
        <f t="shared" si="278"/>
        <v>-169</v>
      </c>
      <c r="AV433" s="120"/>
      <c r="AW433" s="120"/>
    </row>
    <row r="434" spans="1:49" s="71" customFormat="1">
      <c r="A434" s="3">
        <f t="shared" si="272"/>
        <v>424</v>
      </c>
      <c r="B434" s="9">
        <f>Data!B434</f>
        <v>4</v>
      </c>
      <c r="D434" s="73">
        <f t="shared" si="168"/>
        <v>1</v>
      </c>
      <c r="F434" s="66" t="str">
        <f t="shared" si="243"/>
        <v>W</v>
      </c>
      <c r="G434" s="66">
        <f t="shared" si="169"/>
        <v>1</v>
      </c>
      <c r="H434" s="66">
        <f t="shared" si="244"/>
        <v>5</v>
      </c>
      <c r="I434" s="66">
        <f t="shared" si="279"/>
        <v>4</v>
      </c>
      <c r="J434" s="106">
        <f t="shared" si="245"/>
        <v>8</v>
      </c>
      <c r="K434" s="106">
        <f t="shared" si="246"/>
        <v>48</v>
      </c>
      <c r="L434" s="154">
        <f t="shared" si="247"/>
        <v>-225</v>
      </c>
      <c r="N434" s="66" t="str">
        <f t="shared" si="248"/>
        <v>L</v>
      </c>
      <c r="O434" s="66">
        <f t="shared" si="249"/>
        <v>5</v>
      </c>
      <c r="P434" s="66">
        <f t="shared" si="250"/>
        <v>5</v>
      </c>
      <c r="Q434" s="66">
        <f t="shared" si="273"/>
        <v>4</v>
      </c>
      <c r="R434" s="106">
        <f t="shared" si="251"/>
        <v>8</v>
      </c>
      <c r="S434" s="106">
        <f t="shared" si="252"/>
        <v>0</v>
      </c>
      <c r="T434" s="154">
        <f t="shared" si="253"/>
        <v>-615</v>
      </c>
      <c r="V434" s="66" t="str">
        <f t="shared" si="254"/>
        <v>L</v>
      </c>
      <c r="W434" s="66">
        <f t="shared" si="255"/>
        <v>4</v>
      </c>
      <c r="X434" s="66">
        <f t="shared" si="256"/>
        <v>1</v>
      </c>
      <c r="Y434" s="66">
        <f t="shared" si="257"/>
        <v>4</v>
      </c>
      <c r="Z434" s="106">
        <f t="shared" si="258"/>
        <v>1</v>
      </c>
      <c r="AA434" s="106">
        <f t="shared" si="259"/>
        <v>0</v>
      </c>
      <c r="AB434" s="154">
        <f t="shared" si="260"/>
        <v>397</v>
      </c>
      <c r="AC434" s="155">
        <f t="shared" si="261"/>
        <v>401</v>
      </c>
      <c r="AE434" s="66" t="str">
        <f t="shared" si="262"/>
        <v>L</v>
      </c>
      <c r="AF434" s="66">
        <f t="shared" si="270"/>
        <v>1</v>
      </c>
      <c r="AG434" s="66">
        <f t="shared" si="263"/>
        <v>1</v>
      </c>
      <c r="AH434" s="66">
        <f t="shared" si="264"/>
        <v>4</v>
      </c>
      <c r="AI434" s="106">
        <f t="shared" si="265"/>
        <v>1</v>
      </c>
      <c r="AJ434" s="106">
        <f t="shared" si="266"/>
        <v>0</v>
      </c>
      <c r="AK434" s="154">
        <f t="shared" si="267"/>
        <v>583</v>
      </c>
      <c r="AL434" s="155">
        <f t="shared" si="268"/>
        <v>587</v>
      </c>
      <c r="AM434" s="155"/>
      <c r="AN434" s="66" t="str">
        <f t="shared" si="274"/>
        <v>L</v>
      </c>
      <c r="AO434" s="66">
        <f t="shared" si="271"/>
        <v>1</v>
      </c>
      <c r="AP434" s="66">
        <f t="shared" si="275"/>
        <v>5</v>
      </c>
      <c r="AQ434" s="66">
        <f t="shared" si="276"/>
        <v>4</v>
      </c>
      <c r="AR434" s="106">
        <f t="shared" si="269"/>
        <v>8</v>
      </c>
      <c r="AS434" s="106">
        <f t="shared" si="277"/>
        <v>0</v>
      </c>
      <c r="AT434" s="154">
        <f t="shared" si="278"/>
        <v>-177</v>
      </c>
      <c r="AV434" s="120"/>
      <c r="AW434" s="120"/>
    </row>
    <row r="435" spans="1:49" s="71" customFormat="1">
      <c r="A435" s="3">
        <f t="shared" si="272"/>
        <v>425</v>
      </c>
      <c r="B435" s="9">
        <f>Data!B435</f>
        <v>10</v>
      </c>
      <c r="D435" s="73">
        <f t="shared" si="168"/>
        <v>2</v>
      </c>
      <c r="F435" s="66" t="str">
        <f t="shared" si="243"/>
        <v>L</v>
      </c>
      <c r="G435" s="66">
        <f t="shared" si="169"/>
        <v>1</v>
      </c>
      <c r="H435" s="66">
        <f t="shared" si="244"/>
        <v>5</v>
      </c>
      <c r="I435" s="66">
        <f t="shared" si="279"/>
        <v>5</v>
      </c>
      <c r="J435" s="106">
        <f t="shared" si="245"/>
        <v>8</v>
      </c>
      <c r="K435" s="106">
        <f t="shared" si="246"/>
        <v>0</v>
      </c>
      <c r="L435" s="154">
        <f t="shared" si="247"/>
        <v>-233</v>
      </c>
      <c r="N435" s="66" t="str">
        <f t="shared" si="248"/>
        <v>L</v>
      </c>
      <c r="O435" s="66">
        <f t="shared" si="249"/>
        <v>5</v>
      </c>
      <c r="P435" s="66">
        <f t="shared" si="250"/>
        <v>5</v>
      </c>
      <c r="Q435" s="66">
        <f t="shared" si="273"/>
        <v>5</v>
      </c>
      <c r="R435" s="106">
        <f t="shared" si="251"/>
        <v>8</v>
      </c>
      <c r="S435" s="106">
        <f t="shared" si="252"/>
        <v>0</v>
      </c>
      <c r="T435" s="154">
        <f t="shared" si="253"/>
        <v>-623</v>
      </c>
      <c r="V435" s="66" t="str">
        <f t="shared" si="254"/>
        <v>L</v>
      </c>
      <c r="W435" s="66">
        <f t="shared" si="255"/>
        <v>4</v>
      </c>
      <c r="X435" s="66">
        <f t="shared" si="256"/>
        <v>1</v>
      </c>
      <c r="Y435" s="66">
        <f t="shared" si="257"/>
        <v>5</v>
      </c>
      <c r="Z435" s="106">
        <f t="shared" si="258"/>
        <v>1</v>
      </c>
      <c r="AA435" s="106">
        <f t="shared" si="259"/>
        <v>0</v>
      </c>
      <c r="AB435" s="154">
        <f t="shared" si="260"/>
        <v>396</v>
      </c>
      <c r="AC435" s="155">
        <f t="shared" si="261"/>
        <v>401</v>
      </c>
      <c r="AE435" s="66" t="str">
        <f t="shared" si="262"/>
        <v>L</v>
      </c>
      <c r="AF435" s="66">
        <f t="shared" si="270"/>
        <v>2</v>
      </c>
      <c r="AG435" s="66">
        <f t="shared" si="263"/>
        <v>1</v>
      </c>
      <c r="AH435" s="66">
        <f t="shared" si="264"/>
        <v>5</v>
      </c>
      <c r="AI435" s="106">
        <f t="shared" si="265"/>
        <v>1</v>
      </c>
      <c r="AJ435" s="106">
        <f t="shared" si="266"/>
        <v>0</v>
      </c>
      <c r="AK435" s="154">
        <f t="shared" si="267"/>
        <v>582</v>
      </c>
      <c r="AL435" s="155">
        <f t="shared" si="268"/>
        <v>587</v>
      </c>
      <c r="AM435" s="155"/>
      <c r="AN435" s="66" t="str">
        <f t="shared" si="274"/>
        <v>L</v>
      </c>
      <c r="AO435" s="66">
        <f t="shared" si="271"/>
        <v>2</v>
      </c>
      <c r="AP435" s="66">
        <f t="shared" si="275"/>
        <v>5</v>
      </c>
      <c r="AQ435" s="66">
        <f t="shared" si="276"/>
        <v>5</v>
      </c>
      <c r="AR435" s="106">
        <f t="shared" si="269"/>
        <v>8</v>
      </c>
      <c r="AS435" s="106">
        <f t="shared" si="277"/>
        <v>0</v>
      </c>
      <c r="AT435" s="154">
        <f t="shared" si="278"/>
        <v>-185</v>
      </c>
      <c r="AV435" s="120"/>
      <c r="AW435" s="120"/>
    </row>
    <row r="436" spans="1:49" s="71" customFormat="1">
      <c r="A436" s="3">
        <f t="shared" si="272"/>
        <v>426</v>
      </c>
      <c r="B436" s="9">
        <f>Data!B436</f>
        <v>8</v>
      </c>
      <c r="D436" s="73">
        <f t="shared" si="168"/>
        <v>2</v>
      </c>
      <c r="F436" s="66" t="str">
        <f t="shared" si="243"/>
        <v>L</v>
      </c>
      <c r="G436" s="66">
        <f t="shared" si="169"/>
        <v>1</v>
      </c>
      <c r="H436" s="66">
        <f t="shared" si="244"/>
        <v>6</v>
      </c>
      <c r="I436" s="66">
        <f t="shared" si="279"/>
        <v>1</v>
      </c>
      <c r="J436" s="106">
        <f t="shared" si="245"/>
        <v>13</v>
      </c>
      <c r="K436" s="106">
        <f t="shared" si="246"/>
        <v>0</v>
      </c>
      <c r="L436" s="154">
        <f t="shared" si="247"/>
        <v>-246</v>
      </c>
      <c r="N436" s="66" t="str">
        <f t="shared" si="248"/>
        <v>L</v>
      </c>
      <c r="O436" s="66">
        <f t="shared" si="249"/>
        <v>5</v>
      </c>
      <c r="P436" s="66">
        <f t="shared" si="250"/>
        <v>6</v>
      </c>
      <c r="Q436" s="66">
        <f t="shared" si="273"/>
        <v>1</v>
      </c>
      <c r="R436" s="106">
        <f t="shared" si="251"/>
        <v>13</v>
      </c>
      <c r="S436" s="106">
        <f t="shared" si="252"/>
        <v>0</v>
      </c>
      <c r="T436" s="154">
        <f t="shared" si="253"/>
        <v>-636</v>
      </c>
      <c r="V436" s="66" t="str">
        <f t="shared" si="254"/>
        <v>L</v>
      </c>
      <c r="W436" s="66">
        <f t="shared" si="255"/>
        <v>4</v>
      </c>
      <c r="X436" s="66">
        <f t="shared" si="256"/>
        <v>2</v>
      </c>
      <c r="Y436" s="66">
        <f t="shared" si="257"/>
        <v>1</v>
      </c>
      <c r="Z436" s="106">
        <f t="shared" si="258"/>
        <v>2</v>
      </c>
      <c r="AA436" s="106">
        <f t="shared" si="259"/>
        <v>0</v>
      </c>
      <c r="AB436" s="154">
        <f t="shared" si="260"/>
        <v>394</v>
      </c>
      <c r="AC436" s="155">
        <f t="shared" si="261"/>
        <v>401</v>
      </c>
      <c r="AE436" s="66" t="str">
        <f t="shared" si="262"/>
        <v>W</v>
      </c>
      <c r="AF436" s="66">
        <f t="shared" si="270"/>
        <v>2</v>
      </c>
      <c r="AG436" s="66">
        <f t="shared" si="263"/>
        <v>2</v>
      </c>
      <c r="AH436" s="66">
        <f t="shared" si="264"/>
        <v>1</v>
      </c>
      <c r="AI436" s="106">
        <f t="shared" si="265"/>
        <v>2</v>
      </c>
      <c r="AJ436" s="106">
        <f t="shared" si="266"/>
        <v>6</v>
      </c>
      <c r="AK436" s="154">
        <f t="shared" si="267"/>
        <v>586</v>
      </c>
      <c r="AL436" s="155">
        <f t="shared" si="268"/>
        <v>587</v>
      </c>
      <c r="AM436" s="155"/>
      <c r="AN436" s="66" t="str">
        <f t="shared" si="274"/>
        <v>W</v>
      </c>
      <c r="AO436" s="66">
        <f t="shared" si="271"/>
        <v>2</v>
      </c>
      <c r="AP436" s="66">
        <f t="shared" si="275"/>
        <v>6</v>
      </c>
      <c r="AQ436" s="66">
        <f t="shared" si="276"/>
        <v>1</v>
      </c>
      <c r="AR436" s="106">
        <f t="shared" si="269"/>
        <v>13</v>
      </c>
      <c r="AS436" s="106">
        <f t="shared" si="277"/>
        <v>48</v>
      </c>
      <c r="AT436" s="154">
        <f t="shared" si="278"/>
        <v>-150</v>
      </c>
      <c r="AV436" s="120"/>
      <c r="AW436" s="120"/>
    </row>
    <row r="437" spans="1:49" s="71" customFormat="1">
      <c r="A437" s="3">
        <f t="shared" si="272"/>
        <v>427</v>
      </c>
      <c r="B437" s="9">
        <f>Data!B437</f>
        <v>7</v>
      </c>
      <c r="D437" s="73">
        <f t="shared" si="168"/>
        <v>2</v>
      </c>
      <c r="F437" s="66" t="str">
        <f t="shared" si="243"/>
        <v>L</v>
      </c>
      <c r="G437" s="66">
        <f t="shared" si="169"/>
        <v>1</v>
      </c>
      <c r="H437" s="66">
        <f t="shared" si="244"/>
        <v>6</v>
      </c>
      <c r="I437" s="66">
        <f t="shared" si="279"/>
        <v>2</v>
      </c>
      <c r="J437" s="106">
        <f t="shared" si="245"/>
        <v>13</v>
      </c>
      <c r="K437" s="106">
        <f t="shared" si="246"/>
        <v>0</v>
      </c>
      <c r="L437" s="154">
        <f t="shared" si="247"/>
        <v>-259</v>
      </c>
      <c r="N437" s="66" t="str">
        <f t="shared" si="248"/>
        <v>L</v>
      </c>
      <c r="O437" s="66">
        <f t="shared" si="249"/>
        <v>5</v>
      </c>
      <c r="P437" s="66">
        <f t="shared" si="250"/>
        <v>6</v>
      </c>
      <c r="Q437" s="66">
        <f t="shared" si="273"/>
        <v>2</v>
      </c>
      <c r="R437" s="106">
        <f t="shared" si="251"/>
        <v>13</v>
      </c>
      <c r="S437" s="106">
        <f t="shared" si="252"/>
        <v>0</v>
      </c>
      <c r="T437" s="154">
        <f t="shared" si="253"/>
        <v>-649</v>
      </c>
      <c r="V437" s="66" t="str">
        <f t="shared" si="254"/>
        <v>L</v>
      </c>
      <c r="W437" s="66">
        <f t="shared" si="255"/>
        <v>4</v>
      </c>
      <c r="X437" s="66">
        <f t="shared" si="256"/>
        <v>2</v>
      </c>
      <c r="Y437" s="66">
        <f t="shared" si="257"/>
        <v>2</v>
      </c>
      <c r="Z437" s="106">
        <f t="shared" si="258"/>
        <v>2</v>
      </c>
      <c r="AA437" s="106">
        <f t="shared" si="259"/>
        <v>0</v>
      </c>
      <c r="AB437" s="154">
        <f t="shared" si="260"/>
        <v>392</v>
      </c>
      <c r="AC437" s="155">
        <f t="shared" si="261"/>
        <v>401</v>
      </c>
      <c r="AE437" s="66" t="str">
        <f t="shared" si="262"/>
        <v>W</v>
      </c>
      <c r="AF437" s="66">
        <f t="shared" si="270"/>
        <v>2</v>
      </c>
      <c r="AG437" s="66">
        <f t="shared" si="263"/>
        <v>2</v>
      </c>
      <c r="AH437" s="66">
        <f t="shared" si="264"/>
        <v>2</v>
      </c>
      <c r="AI437" s="106">
        <f t="shared" si="265"/>
        <v>2</v>
      </c>
      <c r="AJ437" s="106">
        <f t="shared" si="266"/>
        <v>12</v>
      </c>
      <c r="AK437" s="154">
        <f t="shared" si="267"/>
        <v>596</v>
      </c>
      <c r="AL437" s="155">
        <f t="shared" si="268"/>
        <v>596</v>
      </c>
      <c r="AM437" s="155"/>
      <c r="AN437" s="66" t="str">
        <f t="shared" si="274"/>
        <v>W</v>
      </c>
      <c r="AO437" s="66">
        <f t="shared" si="271"/>
        <v>2</v>
      </c>
      <c r="AP437" s="66">
        <f t="shared" si="275"/>
        <v>6</v>
      </c>
      <c r="AQ437" s="66">
        <f t="shared" si="276"/>
        <v>2</v>
      </c>
      <c r="AR437" s="106">
        <f t="shared" si="269"/>
        <v>13</v>
      </c>
      <c r="AS437" s="106">
        <f t="shared" si="277"/>
        <v>78</v>
      </c>
      <c r="AT437" s="154">
        <f t="shared" si="278"/>
        <v>-85</v>
      </c>
      <c r="AV437" s="120"/>
      <c r="AW437" s="120"/>
    </row>
    <row r="438" spans="1:49" s="71" customFormat="1">
      <c r="A438" s="3">
        <f t="shared" si="272"/>
        <v>428</v>
      </c>
      <c r="B438" s="9">
        <f>Data!B438</f>
        <v>25</v>
      </c>
      <c r="D438" s="73">
        <f t="shared" si="168"/>
        <v>5</v>
      </c>
      <c r="F438" s="66" t="str">
        <f t="shared" ref="F438:F501" si="280">IF($D438=G437,"W","L")</f>
        <v>L</v>
      </c>
      <c r="G438" s="66">
        <f t="shared" si="169"/>
        <v>1</v>
      </c>
      <c r="H438" s="66">
        <f t="shared" ref="H438:H501" si="281">IF(AND(H437=$H$9,I437=5),1,IF(AND(H437&lt;$H$9,I437=5),H437+1,H437))</f>
        <v>6</v>
      </c>
      <c r="I438" s="66">
        <f t="shared" si="279"/>
        <v>3</v>
      </c>
      <c r="J438" s="106">
        <f t="shared" ref="J438:J501" si="282">INDEX($AV$11:$AW$25,H438,2)</f>
        <v>13</v>
      </c>
      <c r="K438" s="106">
        <f t="shared" ref="K438:K501" si="283">IF(F438="W",J437*6,0)</f>
        <v>0</v>
      </c>
      <c r="L438" s="154">
        <f t="shared" ref="L438:L501" si="284">L437-J438+K438</f>
        <v>-272</v>
      </c>
      <c r="N438" s="66" t="str">
        <f t="shared" ref="N438:N501" si="285">IF($D438=O437,"W","L")</f>
        <v>W</v>
      </c>
      <c r="O438" s="66">
        <f t="shared" ref="O438:O501" si="286">IF(AND(O437&lt;&gt;6,P437=$P$9,Q437=5),O437+1,IF(AND(O437=6,P437=$P$9,Q437=5),1,O437))</f>
        <v>5</v>
      </c>
      <c r="P438" s="66">
        <f t="shared" ref="P438:P501" si="287">IF(AND(P437=$P$9,Q437=5),1,IF(AND(P437&lt;$P$9,Q437=5),P437+1,P437))</f>
        <v>6</v>
      </c>
      <c r="Q438" s="66">
        <f t="shared" si="273"/>
        <v>3</v>
      </c>
      <c r="R438" s="106">
        <f t="shared" ref="R438:R501" si="288">INDEX($AV$11:$AW$25,P438,2)</f>
        <v>13</v>
      </c>
      <c r="S438" s="106">
        <f t="shared" ref="S438:S501" si="289">IF(N438="W",R437*6,0)</f>
        <v>78</v>
      </c>
      <c r="T438" s="154">
        <f t="shared" ref="T438:T501" si="290">T437-R438+S438</f>
        <v>-584</v>
      </c>
      <c r="V438" s="66" t="str">
        <f t="shared" ref="V438:V501" si="291">IF($D438=W437,"W","L")</f>
        <v>L</v>
      </c>
      <c r="W438" s="66">
        <f t="shared" ref="W438:W501" si="292">IF(AB437&gt;AC436,IF(W437&lt;&gt;6,W437+1,1), IF(AND(W437&lt;&gt;6,X437=$X$9,Y437=5),W437+1,IF(AND(W437=6,X437=$X$9,Y437=5),1,W437)))</f>
        <v>4</v>
      </c>
      <c r="X438" s="66">
        <f t="shared" ref="X438:X501" si="293">IF(AB437&gt;AC436,1,IF(AND(X437=$X$9,Y437=5),1,IF(AND(X437&lt;$X$9,Y437=5),X437+1,X437)))</f>
        <v>2</v>
      </c>
      <c r="Y438" s="66">
        <f t="shared" ref="Y438:Y501" si="294">IF(AB437&gt;AC436,1,IF(Y437&lt;5,Y437+1,1))</f>
        <v>3</v>
      </c>
      <c r="Z438" s="106">
        <f t="shared" ref="Z438:Z501" si="295">INDEX($AV$11:$AW$25,X438,2)</f>
        <v>2</v>
      </c>
      <c r="AA438" s="106">
        <f t="shared" ref="AA438:AA501" si="296">IF(V438="W",Z437*6,0)</f>
        <v>0</v>
      </c>
      <c r="AB438" s="154">
        <f t="shared" ref="AB438:AB501" si="297">AB437-Z438+AA438</f>
        <v>390</v>
      </c>
      <c r="AC438" s="155">
        <f t="shared" ref="AC438:AC501" si="298">IF(AB438&gt;AC437,AB438,AC437)</f>
        <v>401</v>
      </c>
      <c r="AE438" s="66" t="str">
        <f t="shared" ref="AE438:AE501" si="299">IF($D438=AF437,"W","L")</f>
        <v>L</v>
      </c>
      <c r="AF438" s="66">
        <f t="shared" si="270"/>
        <v>5</v>
      </c>
      <c r="AG438" s="66">
        <f t="shared" ref="AG438:AG501" si="300">IF(AK437&gt;AL436,1,IF(AND(AG437=$X$9,AH437=5),1,IF(AND(AG437&lt;$X$9,AH437=5),AG437+1,AG437)))</f>
        <v>1</v>
      </c>
      <c r="AH438" s="66">
        <f t="shared" ref="AH438:AH501" si="301">IF(AK437&gt;AL436,1,IF(AH437&lt;5,AH437+1,1))</f>
        <v>1</v>
      </c>
      <c r="AI438" s="106">
        <f t="shared" ref="AI438:AI501" si="302">INDEX($AV$11:$AW$25,AG438,2)</f>
        <v>1</v>
      </c>
      <c r="AJ438" s="106">
        <f t="shared" ref="AJ438:AJ501" si="303">IF(AE438="W",AI437*6,0)</f>
        <v>0</v>
      </c>
      <c r="AK438" s="154">
        <f t="shared" ref="AK438:AK501" si="304">AK437-AI438+AJ438</f>
        <v>595</v>
      </c>
      <c r="AL438" s="155">
        <f t="shared" ref="AL438:AL501" si="305">IF(AK438&gt;AL437,AK438,AL437)</f>
        <v>596</v>
      </c>
      <c r="AM438" s="155"/>
      <c r="AN438" s="66" t="str">
        <f t="shared" si="274"/>
        <v>L</v>
      </c>
      <c r="AO438" s="66">
        <f t="shared" si="271"/>
        <v>5</v>
      </c>
      <c r="AP438" s="66">
        <f t="shared" si="275"/>
        <v>6</v>
      </c>
      <c r="AQ438" s="66">
        <f t="shared" si="276"/>
        <v>3</v>
      </c>
      <c r="AR438" s="106">
        <f t="shared" ref="AR438:AR501" si="306">INDEX($AV$11:$AW$25,AP438,2)</f>
        <v>13</v>
      </c>
      <c r="AS438" s="106">
        <f t="shared" si="277"/>
        <v>0</v>
      </c>
      <c r="AT438" s="154">
        <f t="shared" si="278"/>
        <v>-98</v>
      </c>
      <c r="AV438" s="120"/>
      <c r="AW438" s="120"/>
    </row>
    <row r="439" spans="1:49" s="71" customFormat="1">
      <c r="A439" s="3">
        <f t="shared" si="272"/>
        <v>429</v>
      </c>
      <c r="B439" s="9">
        <f>Data!B439</f>
        <v>22</v>
      </c>
      <c r="D439" s="73">
        <f t="shared" si="168"/>
        <v>4</v>
      </c>
      <c r="F439" s="66" t="str">
        <f t="shared" si="280"/>
        <v>L</v>
      </c>
      <c r="G439" s="66">
        <f t="shared" si="169"/>
        <v>1</v>
      </c>
      <c r="H439" s="66">
        <f t="shared" si="281"/>
        <v>6</v>
      </c>
      <c r="I439" s="66">
        <f t="shared" si="279"/>
        <v>4</v>
      </c>
      <c r="J439" s="106">
        <f t="shared" si="282"/>
        <v>13</v>
      </c>
      <c r="K439" s="106">
        <f t="shared" si="283"/>
        <v>0</v>
      </c>
      <c r="L439" s="154">
        <f t="shared" si="284"/>
        <v>-285</v>
      </c>
      <c r="N439" s="66" t="str">
        <f t="shared" si="285"/>
        <v>L</v>
      </c>
      <c r="O439" s="66">
        <f t="shared" si="286"/>
        <v>5</v>
      </c>
      <c r="P439" s="66">
        <f t="shared" si="287"/>
        <v>6</v>
      </c>
      <c r="Q439" s="66">
        <f t="shared" si="273"/>
        <v>4</v>
      </c>
      <c r="R439" s="106">
        <f t="shared" si="288"/>
        <v>13</v>
      </c>
      <c r="S439" s="106">
        <f t="shared" si="289"/>
        <v>0</v>
      </c>
      <c r="T439" s="154">
        <f t="shared" si="290"/>
        <v>-597</v>
      </c>
      <c r="V439" s="66" t="str">
        <f t="shared" si="291"/>
        <v>W</v>
      </c>
      <c r="W439" s="66">
        <f t="shared" si="292"/>
        <v>4</v>
      </c>
      <c r="X439" s="66">
        <f t="shared" si="293"/>
        <v>2</v>
      </c>
      <c r="Y439" s="66">
        <f t="shared" si="294"/>
        <v>4</v>
      </c>
      <c r="Z439" s="106">
        <f t="shared" si="295"/>
        <v>2</v>
      </c>
      <c r="AA439" s="106">
        <f t="shared" si="296"/>
        <v>12</v>
      </c>
      <c r="AB439" s="154">
        <f t="shared" si="297"/>
        <v>400</v>
      </c>
      <c r="AC439" s="155">
        <f t="shared" si="298"/>
        <v>401</v>
      </c>
      <c r="AE439" s="66" t="str">
        <f t="shared" si="299"/>
        <v>L</v>
      </c>
      <c r="AF439" s="66">
        <f t="shared" si="270"/>
        <v>4</v>
      </c>
      <c r="AG439" s="66">
        <f t="shared" si="300"/>
        <v>1</v>
      </c>
      <c r="AH439" s="66">
        <f t="shared" si="301"/>
        <v>2</v>
      </c>
      <c r="AI439" s="106">
        <f t="shared" si="302"/>
        <v>1</v>
      </c>
      <c r="AJ439" s="106">
        <f t="shared" si="303"/>
        <v>0</v>
      </c>
      <c r="AK439" s="154">
        <f t="shared" si="304"/>
        <v>594</v>
      </c>
      <c r="AL439" s="155">
        <f t="shared" si="305"/>
        <v>596</v>
      </c>
      <c r="AM439" s="155"/>
      <c r="AN439" s="66" t="str">
        <f t="shared" si="274"/>
        <v>L</v>
      </c>
      <c r="AO439" s="66">
        <f t="shared" si="271"/>
        <v>4</v>
      </c>
      <c r="AP439" s="66">
        <f t="shared" si="275"/>
        <v>6</v>
      </c>
      <c r="AQ439" s="66">
        <f t="shared" si="276"/>
        <v>4</v>
      </c>
      <c r="AR439" s="106">
        <f t="shared" si="306"/>
        <v>13</v>
      </c>
      <c r="AS439" s="106">
        <f t="shared" si="277"/>
        <v>0</v>
      </c>
      <c r="AT439" s="154">
        <f t="shared" si="278"/>
        <v>-111</v>
      </c>
      <c r="AV439" s="120"/>
      <c r="AW439" s="120"/>
    </row>
    <row r="440" spans="1:49" s="71" customFormat="1">
      <c r="A440" s="3">
        <f t="shared" si="272"/>
        <v>430</v>
      </c>
      <c r="B440" s="9">
        <f>Data!B440</f>
        <v>24</v>
      </c>
      <c r="D440" s="73">
        <f t="shared" si="168"/>
        <v>4</v>
      </c>
      <c r="F440" s="66" t="str">
        <f t="shared" si="280"/>
        <v>L</v>
      </c>
      <c r="G440" s="66">
        <f t="shared" si="169"/>
        <v>1</v>
      </c>
      <c r="H440" s="66">
        <f t="shared" si="281"/>
        <v>6</v>
      </c>
      <c r="I440" s="66">
        <f t="shared" si="279"/>
        <v>5</v>
      </c>
      <c r="J440" s="106">
        <f t="shared" si="282"/>
        <v>13</v>
      </c>
      <c r="K440" s="106">
        <f t="shared" si="283"/>
        <v>0</v>
      </c>
      <c r="L440" s="154">
        <f t="shared" si="284"/>
        <v>-298</v>
      </c>
      <c r="N440" s="66" t="str">
        <f t="shared" si="285"/>
        <v>L</v>
      </c>
      <c r="O440" s="66">
        <f t="shared" si="286"/>
        <v>5</v>
      </c>
      <c r="P440" s="66">
        <f t="shared" si="287"/>
        <v>6</v>
      </c>
      <c r="Q440" s="66">
        <f t="shared" si="273"/>
        <v>5</v>
      </c>
      <c r="R440" s="106">
        <f t="shared" si="288"/>
        <v>13</v>
      </c>
      <c r="S440" s="106">
        <f t="shared" si="289"/>
        <v>0</v>
      </c>
      <c r="T440" s="154">
        <f t="shared" si="290"/>
        <v>-610</v>
      </c>
      <c r="V440" s="66" t="str">
        <f t="shared" si="291"/>
        <v>W</v>
      </c>
      <c r="W440" s="66">
        <f t="shared" si="292"/>
        <v>4</v>
      </c>
      <c r="X440" s="66">
        <f t="shared" si="293"/>
        <v>2</v>
      </c>
      <c r="Y440" s="66">
        <f t="shared" si="294"/>
        <v>5</v>
      </c>
      <c r="Z440" s="106">
        <f t="shared" si="295"/>
        <v>2</v>
      </c>
      <c r="AA440" s="106">
        <f t="shared" si="296"/>
        <v>12</v>
      </c>
      <c r="AB440" s="154">
        <f t="shared" si="297"/>
        <v>410</v>
      </c>
      <c r="AC440" s="155">
        <f t="shared" si="298"/>
        <v>410</v>
      </c>
      <c r="AE440" s="66" t="str">
        <f t="shared" si="299"/>
        <v>W</v>
      </c>
      <c r="AF440" s="66">
        <f t="shared" si="270"/>
        <v>4</v>
      </c>
      <c r="AG440" s="66">
        <f t="shared" si="300"/>
        <v>1</v>
      </c>
      <c r="AH440" s="66">
        <f t="shared" si="301"/>
        <v>3</v>
      </c>
      <c r="AI440" s="106">
        <f t="shared" si="302"/>
        <v>1</v>
      </c>
      <c r="AJ440" s="106">
        <f t="shared" si="303"/>
        <v>6</v>
      </c>
      <c r="AK440" s="154">
        <f t="shared" si="304"/>
        <v>599</v>
      </c>
      <c r="AL440" s="155">
        <f t="shared" si="305"/>
        <v>599</v>
      </c>
      <c r="AM440" s="155"/>
      <c r="AN440" s="66" t="str">
        <f t="shared" si="274"/>
        <v>W</v>
      </c>
      <c r="AO440" s="66">
        <f t="shared" si="271"/>
        <v>4</v>
      </c>
      <c r="AP440" s="66">
        <f t="shared" si="275"/>
        <v>6</v>
      </c>
      <c r="AQ440" s="66">
        <f t="shared" si="276"/>
        <v>5</v>
      </c>
      <c r="AR440" s="106">
        <f t="shared" si="306"/>
        <v>13</v>
      </c>
      <c r="AS440" s="106">
        <f t="shared" si="277"/>
        <v>78</v>
      </c>
      <c r="AT440" s="154">
        <f t="shared" si="278"/>
        <v>-46</v>
      </c>
      <c r="AV440" s="120"/>
      <c r="AW440" s="120"/>
    </row>
    <row r="441" spans="1:49" s="71" customFormat="1">
      <c r="A441" s="3">
        <f t="shared" si="272"/>
        <v>431</v>
      </c>
      <c r="B441" s="9">
        <f>Data!B441</f>
        <v>19</v>
      </c>
      <c r="D441" s="73">
        <f t="shared" si="168"/>
        <v>4</v>
      </c>
      <c r="F441" s="66" t="str">
        <f t="shared" si="280"/>
        <v>L</v>
      </c>
      <c r="G441" s="66">
        <f t="shared" si="169"/>
        <v>1</v>
      </c>
      <c r="H441" s="66">
        <f t="shared" si="281"/>
        <v>7</v>
      </c>
      <c r="I441" s="66">
        <f t="shared" si="279"/>
        <v>1</v>
      </c>
      <c r="J441" s="106">
        <f t="shared" si="282"/>
        <v>21</v>
      </c>
      <c r="K441" s="106">
        <f t="shared" si="283"/>
        <v>0</v>
      </c>
      <c r="L441" s="154">
        <f t="shared" si="284"/>
        <v>-319</v>
      </c>
      <c r="N441" s="66" t="str">
        <f t="shared" si="285"/>
        <v>L</v>
      </c>
      <c r="O441" s="66">
        <f t="shared" si="286"/>
        <v>5</v>
      </c>
      <c r="P441" s="66">
        <f t="shared" si="287"/>
        <v>7</v>
      </c>
      <c r="Q441" s="66">
        <f t="shared" si="273"/>
        <v>1</v>
      </c>
      <c r="R441" s="106">
        <f t="shared" si="288"/>
        <v>21</v>
      </c>
      <c r="S441" s="106">
        <f t="shared" si="289"/>
        <v>0</v>
      </c>
      <c r="T441" s="154">
        <f t="shared" si="290"/>
        <v>-631</v>
      </c>
      <c r="V441" s="66" t="str">
        <f t="shared" si="291"/>
        <v>W</v>
      </c>
      <c r="W441" s="66">
        <f t="shared" si="292"/>
        <v>5</v>
      </c>
      <c r="X441" s="66">
        <f t="shared" si="293"/>
        <v>1</v>
      </c>
      <c r="Y441" s="66">
        <f t="shared" si="294"/>
        <v>1</v>
      </c>
      <c r="Z441" s="106">
        <f t="shared" si="295"/>
        <v>1</v>
      </c>
      <c r="AA441" s="106">
        <f t="shared" si="296"/>
        <v>12</v>
      </c>
      <c r="AB441" s="154">
        <f t="shared" si="297"/>
        <v>421</v>
      </c>
      <c r="AC441" s="155">
        <f t="shared" si="298"/>
        <v>421</v>
      </c>
      <c r="AE441" s="66" t="str">
        <f t="shared" si="299"/>
        <v>W</v>
      </c>
      <c r="AF441" s="66">
        <f t="shared" si="270"/>
        <v>4</v>
      </c>
      <c r="AG441" s="66">
        <f t="shared" si="300"/>
        <v>1</v>
      </c>
      <c r="AH441" s="66">
        <f t="shared" si="301"/>
        <v>1</v>
      </c>
      <c r="AI441" s="106">
        <f t="shared" si="302"/>
        <v>1</v>
      </c>
      <c r="AJ441" s="106">
        <f t="shared" si="303"/>
        <v>6</v>
      </c>
      <c r="AK441" s="154">
        <f t="shared" si="304"/>
        <v>604</v>
      </c>
      <c r="AL441" s="155">
        <f t="shared" si="305"/>
        <v>604</v>
      </c>
      <c r="AM441" s="155"/>
      <c r="AN441" s="66" t="str">
        <f t="shared" si="274"/>
        <v>W</v>
      </c>
      <c r="AO441" s="66">
        <f t="shared" si="271"/>
        <v>4</v>
      </c>
      <c r="AP441" s="66">
        <f t="shared" si="275"/>
        <v>7</v>
      </c>
      <c r="AQ441" s="66">
        <f t="shared" si="276"/>
        <v>1</v>
      </c>
      <c r="AR441" s="106">
        <f t="shared" si="306"/>
        <v>21</v>
      </c>
      <c r="AS441" s="106">
        <f t="shared" si="277"/>
        <v>78</v>
      </c>
      <c r="AT441" s="154">
        <f t="shared" si="278"/>
        <v>11</v>
      </c>
      <c r="AV441" s="120"/>
      <c r="AW441" s="120"/>
    </row>
    <row r="442" spans="1:49" s="71" customFormat="1">
      <c r="A442" s="3">
        <f t="shared" si="272"/>
        <v>432</v>
      </c>
      <c r="B442" s="9">
        <f>Data!B442</f>
        <v>10</v>
      </c>
      <c r="D442" s="73">
        <f t="shared" si="168"/>
        <v>2</v>
      </c>
      <c r="F442" s="66" t="str">
        <f t="shared" si="280"/>
        <v>L</v>
      </c>
      <c r="G442" s="66">
        <f t="shared" si="169"/>
        <v>1</v>
      </c>
      <c r="H442" s="66">
        <f t="shared" si="281"/>
        <v>7</v>
      </c>
      <c r="I442" s="66">
        <f t="shared" si="279"/>
        <v>2</v>
      </c>
      <c r="J442" s="106">
        <f t="shared" si="282"/>
        <v>21</v>
      </c>
      <c r="K442" s="106">
        <f t="shared" si="283"/>
        <v>0</v>
      </c>
      <c r="L442" s="154">
        <f t="shared" si="284"/>
        <v>-340</v>
      </c>
      <c r="N442" s="66" t="str">
        <f t="shared" si="285"/>
        <v>L</v>
      </c>
      <c r="O442" s="66">
        <f t="shared" si="286"/>
        <v>5</v>
      </c>
      <c r="P442" s="66">
        <f t="shared" si="287"/>
        <v>7</v>
      </c>
      <c r="Q442" s="66">
        <f t="shared" si="273"/>
        <v>2</v>
      </c>
      <c r="R442" s="106">
        <f t="shared" si="288"/>
        <v>21</v>
      </c>
      <c r="S442" s="106">
        <f t="shared" si="289"/>
        <v>0</v>
      </c>
      <c r="T442" s="154">
        <f t="shared" si="290"/>
        <v>-652</v>
      </c>
      <c r="V442" s="66" t="str">
        <f t="shared" si="291"/>
        <v>L</v>
      </c>
      <c r="W442" s="66">
        <f t="shared" si="292"/>
        <v>6</v>
      </c>
      <c r="X442" s="66">
        <f t="shared" si="293"/>
        <v>1</v>
      </c>
      <c r="Y442" s="66">
        <f t="shared" si="294"/>
        <v>1</v>
      </c>
      <c r="Z442" s="106">
        <f t="shared" si="295"/>
        <v>1</v>
      </c>
      <c r="AA442" s="106">
        <f t="shared" si="296"/>
        <v>0</v>
      </c>
      <c r="AB442" s="154">
        <f t="shared" si="297"/>
        <v>420</v>
      </c>
      <c r="AC442" s="155">
        <f t="shared" si="298"/>
        <v>421</v>
      </c>
      <c r="AE442" s="66" t="str">
        <f t="shared" si="299"/>
        <v>L</v>
      </c>
      <c r="AF442" s="66">
        <f t="shared" si="270"/>
        <v>2</v>
      </c>
      <c r="AG442" s="66">
        <f t="shared" si="300"/>
        <v>1</v>
      </c>
      <c r="AH442" s="66">
        <f t="shared" si="301"/>
        <v>1</v>
      </c>
      <c r="AI442" s="106">
        <f t="shared" si="302"/>
        <v>1</v>
      </c>
      <c r="AJ442" s="106">
        <f t="shared" si="303"/>
        <v>0</v>
      </c>
      <c r="AK442" s="154">
        <f t="shared" si="304"/>
        <v>603</v>
      </c>
      <c r="AL442" s="155">
        <f t="shared" si="305"/>
        <v>604</v>
      </c>
      <c r="AM442" s="155"/>
      <c r="AN442" s="66" t="str">
        <f t="shared" si="274"/>
        <v>L</v>
      </c>
      <c r="AO442" s="66">
        <f t="shared" si="271"/>
        <v>2</v>
      </c>
      <c r="AP442" s="66">
        <f t="shared" si="275"/>
        <v>7</v>
      </c>
      <c r="AQ442" s="66">
        <f t="shared" si="276"/>
        <v>2</v>
      </c>
      <c r="AR442" s="106">
        <f t="shared" si="306"/>
        <v>21</v>
      </c>
      <c r="AS442" s="106">
        <f t="shared" si="277"/>
        <v>0</v>
      </c>
      <c r="AT442" s="154">
        <f t="shared" si="278"/>
        <v>-10</v>
      </c>
      <c r="AV442" s="120"/>
      <c r="AW442" s="120"/>
    </row>
    <row r="443" spans="1:49" s="71" customFormat="1">
      <c r="A443" s="3">
        <f t="shared" si="272"/>
        <v>433</v>
      </c>
      <c r="B443" s="9">
        <f>Data!B443</f>
        <v>26</v>
      </c>
      <c r="D443" s="73">
        <f t="shared" si="168"/>
        <v>5</v>
      </c>
      <c r="F443" s="66" t="str">
        <f t="shared" si="280"/>
        <v>L</v>
      </c>
      <c r="G443" s="66">
        <f t="shared" si="169"/>
        <v>1</v>
      </c>
      <c r="H443" s="66">
        <f t="shared" si="281"/>
        <v>7</v>
      </c>
      <c r="I443" s="66">
        <f t="shared" si="279"/>
        <v>3</v>
      </c>
      <c r="J443" s="106">
        <f t="shared" si="282"/>
        <v>21</v>
      </c>
      <c r="K443" s="106">
        <f t="shared" si="283"/>
        <v>0</v>
      </c>
      <c r="L443" s="154">
        <f t="shared" si="284"/>
        <v>-361</v>
      </c>
      <c r="N443" s="66" t="str">
        <f t="shared" si="285"/>
        <v>W</v>
      </c>
      <c r="O443" s="66">
        <f t="shared" si="286"/>
        <v>5</v>
      </c>
      <c r="P443" s="66">
        <f t="shared" si="287"/>
        <v>7</v>
      </c>
      <c r="Q443" s="66">
        <f t="shared" si="273"/>
        <v>3</v>
      </c>
      <c r="R443" s="106">
        <f t="shared" si="288"/>
        <v>21</v>
      </c>
      <c r="S443" s="106">
        <f t="shared" si="289"/>
        <v>126</v>
      </c>
      <c r="T443" s="154">
        <f t="shared" si="290"/>
        <v>-547</v>
      </c>
      <c r="V443" s="66" t="str">
        <f t="shared" si="291"/>
        <v>L</v>
      </c>
      <c r="W443" s="66">
        <f t="shared" si="292"/>
        <v>6</v>
      </c>
      <c r="X443" s="66">
        <f t="shared" si="293"/>
        <v>1</v>
      </c>
      <c r="Y443" s="66">
        <f t="shared" si="294"/>
        <v>2</v>
      </c>
      <c r="Z443" s="106">
        <f t="shared" si="295"/>
        <v>1</v>
      </c>
      <c r="AA443" s="106">
        <f t="shared" si="296"/>
        <v>0</v>
      </c>
      <c r="AB443" s="154">
        <f t="shared" si="297"/>
        <v>419</v>
      </c>
      <c r="AC443" s="155">
        <f t="shared" si="298"/>
        <v>421</v>
      </c>
      <c r="AE443" s="66" t="str">
        <f t="shared" si="299"/>
        <v>L</v>
      </c>
      <c r="AF443" s="66">
        <f t="shared" si="270"/>
        <v>5</v>
      </c>
      <c r="AG443" s="66">
        <f t="shared" si="300"/>
        <v>1</v>
      </c>
      <c r="AH443" s="66">
        <f t="shared" si="301"/>
        <v>2</v>
      </c>
      <c r="AI443" s="106">
        <f t="shared" si="302"/>
        <v>1</v>
      </c>
      <c r="AJ443" s="106">
        <f t="shared" si="303"/>
        <v>0</v>
      </c>
      <c r="AK443" s="154">
        <f t="shared" si="304"/>
        <v>602</v>
      </c>
      <c r="AL443" s="155">
        <f t="shared" si="305"/>
        <v>604</v>
      </c>
      <c r="AM443" s="155"/>
      <c r="AN443" s="66" t="str">
        <f t="shared" si="274"/>
        <v>L</v>
      </c>
      <c r="AO443" s="66">
        <f t="shared" si="271"/>
        <v>5</v>
      </c>
      <c r="AP443" s="66">
        <f t="shared" si="275"/>
        <v>7</v>
      </c>
      <c r="AQ443" s="66">
        <f t="shared" si="276"/>
        <v>3</v>
      </c>
      <c r="AR443" s="106">
        <f t="shared" si="306"/>
        <v>21</v>
      </c>
      <c r="AS443" s="106">
        <f t="shared" si="277"/>
        <v>0</v>
      </c>
      <c r="AT443" s="154">
        <f t="shared" si="278"/>
        <v>-31</v>
      </c>
      <c r="AV443" s="120"/>
      <c r="AW443" s="120"/>
    </row>
    <row r="444" spans="1:49" s="71" customFormat="1">
      <c r="A444" s="3">
        <f t="shared" si="272"/>
        <v>434</v>
      </c>
      <c r="B444" s="9">
        <f>Data!B444</f>
        <v>11</v>
      </c>
      <c r="D444" s="73">
        <f t="shared" si="168"/>
        <v>2</v>
      </c>
      <c r="F444" s="66" t="str">
        <f t="shared" si="280"/>
        <v>L</v>
      </c>
      <c r="G444" s="66">
        <f t="shared" si="169"/>
        <v>1</v>
      </c>
      <c r="H444" s="66">
        <f t="shared" si="281"/>
        <v>7</v>
      </c>
      <c r="I444" s="66">
        <f t="shared" si="279"/>
        <v>4</v>
      </c>
      <c r="J444" s="106">
        <f t="shared" si="282"/>
        <v>21</v>
      </c>
      <c r="K444" s="106">
        <f t="shared" si="283"/>
        <v>0</v>
      </c>
      <c r="L444" s="154">
        <f t="shared" si="284"/>
        <v>-382</v>
      </c>
      <c r="N444" s="66" t="str">
        <f t="shared" si="285"/>
        <v>L</v>
      </c>
      <c r="O444" s="66">
        <f t="shared" si="286"/>
        <v>5</v>
      </c>
      <c r="P444" s="66">
        <f t="shared" si="287"/>
        <v>7</v>
      </c>
      <c r="Q444" s="66">
        <f t="shared" si="273"/>
        <v>4</v>
      </c>
      <c r="R444" s="106">
        <f t="shared" si="288"/>
        <v>21</v>
      </c>
      <c r="S444" s="106">
        <f t="shared" si="289"/>
        <v>0</v>
      </c>
      <c r="T444" s="154">
        <f t="shared" si="290"/>
        <v>-568</v>
      </c>
      <c r="V444" s="66" t="str">
        <f t="shared" si="291"/>
        <v>L</v>
      </c>
      <c r="W444" s="66">
        <f t="shared" si="292"/>
        <v>6</v>
      </c>
      <c r="X444" s="66">
        <f t="shared" si="293"/>
        <v>1</v>
      </c>
      <c r="Y444" s="66">
        <f t="shared" si="294"/>
        <v>3</v>
      </c>
      <c r="Z444" s="106">
        <f t="shared" si="295"/>
        <v>1</v>
      </c>
      <c r="AA444" s="106">
        <f t="shared" si="296"/>
        <v>0</v>
      </c>
      <c r="AB444" s="154">
        <f t="shared" si="297"/>
        <v>418</v>
      </c>
      <c r="AC444" s="155">
        <f t="shared" si="298"/>
        <v>421</v>
      </c>
      <c r="AE444" s="66" t="str">
        <f t="shared" si="299"/>
        <v>L</v>
      </c>
      <c r="AF444" s="66">
        <f t="shared" si="270"/>
        <v>2</v>
      </c>
      <c r="AG444" s="66">
        <f t="shared" si="300"/>
        <v>1</v>
      </c>
      <c r="AH444" s="66">
        <f t="shared" si="301"/>
        <v>3</v>
      </c>
      <c r="AI444" s="106">
        <f t="shared" si="302"/>
        <v>1</v>
      </c>
      <c r="AJ444" s="106">
        <f t="shared" si="303"/>
        <v>0</v>
      </c>
      <c r="AK444" s="154">
        <f t="shared" si="304"/>
        <v>601</v>
      </c>
      <c r="AL444" s="155">
        <f t="shared" si="305"/>
        <v>604</v>
      </c>
      <c r="AM444" s="155"/>
      <c r="AN444" s="66" t="str">
        <f t="shared" si="274"/>
        <v>L</v>
      </c>
      <c r="AO444" s="66">
        <f t="shared" si="271"/>
        <v>2</v>
      </c>
      <c r="AP444" s="66">
        <f t="shared" si="275"/>
        <v>7</v>
      </c>
      <c r="AQ444" s="66">
        <f t="shared" si="276"/>
        <v>4</v>
      </c>
      <c r="AR444" s="106">
        <f t="shared" si="306"/>
        <v>21</v>
      </c>
      <c r="AS444" s="106">
        <f t="shared" si="277"/>
        <v>0</v>
      </c>
      <c r="AT444" s="154">
        <f t="shared" si="278"/>
        <v>-52</v>
      </c>
      <c r="AV444" s="120"/>
      <c r="AW444" s="120"/>
    </row>
    <row r="445" spans="1:49" s="71" customFormat="1">
      <c r="A445" s="3">
        <f t="shared" si="272"/>
        <v>435</v>
      </c>
      <c r="B445" s="9">
        <f>Data!B445</f>
        <v>8</v>
      </c>
      <c r="D445" s="73">
        <f t="shared" si="168"/>
        <v>2</v>
      </c>
      <c r="F445" s="66" t="str">
        <f t="shared" si="280"/>
        <v>L</v>
      </c>
      <c r="G445" s="66">
        <f t="shared" si="169"/>
        <v>1</v>
      </c>
      <c r="H445" s="66">
        <f t="shared" si="281"/>
        <v>7</v>
      </c>
      <c r="I445" s="66">
        <f t="shared" si="279"/>
        <v>5</v>
      </c>
      <c r="J445" s="106">
        <f t="shared" si="282"/>
        <v>21</v>
      </c>
      <c r="K445" s="106">
        <f t="shared" si="283"/>
        <v>0</v>
      </c>
      <c r="L445" s="154">
        <f t="shared" si="284"/>
        <v>-403</v>
      </c>
      <c r="N445" s="66" t="str">
        <f t="shared" si="285"/>
        <v>L</v>
      </c>
      <c r="O445" s="66">
        <f t="shared" si="286"/>
        <v>5</v>
      </c>
      <c r="P445" s="66">
        <f t="shared" si="287"/>
        <v>7</v>
      </c>
      <c r="Q445" s="66">
        <f t="shared" si="273"/>
        <v>5</v>
      </c>
      <c r="R445" s="106">
        <f t="shared" si="288"/>
        <v>21</v>
      </c>
      <c r="S445" s="106">
        <f t="shared" si="289"/>
        <v>0</v>
      </c>
      <c r="T445" s="154">
        <f t="shared" si="290"/>
        <v>-589</v>
      </c>
      <c r="V445" s="66" t="str">
        <f t="shared" si="291"/>
        <v>L</v>
      </c>
      <c r="W445" s="66">
        <f t="shared" si="292"/>
        <v>6</v>
      </c>
      <c r="X445" s="66">
        <f t="shared" si="293"/>
        <v>1</v>
      </c>
      <c r="Y445" s="66">
        <f t="shared" si="294"/>
        <v>4</v>
      </c>
      <c r="Z445" s="106">
        <f t="shared" si="295"/>
        <v>1</v>
      </c>
      <c r="AA445" s="106">
        <f t="shared" si="296"/>
        <v>0</v>
      </c>
      <c r="AB445" s="154">
        <f t="shared" si="297"/>
        <v>417</v>
      </c>
      <c r="AC445" s="155">
        <f t="shared" si="298"/>
        <v>421</v>
      </c>
      <c r="AE445" s="66" t="str">
        <f t="shared" si="299"/>
        <v>W</v>
      </c>
      <c r="AF445" s="66">
        <f t="shared" si="270"/>
        <v>2</v>
      </c>
      <c r="AG445" s="66">
        <f t="shared" si="300"/>
        <v>1</v>
      </c>
      <c r="AH445" s="66">
        <f t="shared" si="301"/>
        <v>4</v>
      </c>
      <c r="AI445" s="106">
        <f t="shared" si="302"/>
        <v>1</v>
      </c>
      <c r="AJ445" s="106">
        <f t="shared" si="303"/>
        <v>6</v>
      </c>
      <c r="AK445" s="154">
        <f t="shared" si="304"/>
        <v>606</v>
      </c>
      <c r="AL445" s="155">
        <f t="shared" si="305"/>
        <v>606</v>
      </c>
      <c r="AM445" s="155"/>
      <c r="AN445" s="66" t="str">
        <f t="shared" si="274"/>
        <v>W</v>
      </c>
      <c r="AO445" s="66">
        <f t="shared" si="271"/>
        <v>2</v>
      </c>
      <c r="AP445" s="66">
        <f t="shared" si="275"/>
        <v>7</v>
      </c>
      <c r="AQ445" s="66">
        <f t="shared" si="276"/>
        <v>5</v>
      </c>
      <c r="AR445" s="106">
        <f t="shared" si="306"/>
        <v>21</v>
      </c>
      <c r="AS445" s="106">
        <f t="shared" si="277"/>
        <v>126</v>
      </c>
      <c r="AT445" s="154">
        <f t="shared" si="278"/>
        <v>53</v>
      </c>
      <c r="AV445" s="120"/>
      <c r="AW445" s="120"/>
    </row>
    <row r="446" spans="1:49" s="71" customFormat="1">
      <c r="A446" s="3">
        <f t="shared" si="272"/>
        <v>436</v>
      </c>
      <c r="B446" s="9">
        <f>Data!B446</f>
        <v>25</v>
      </c>
      <c r="D446" s="73">
        <f t="shared" si="168"/>
        <v>5</v>
      </c>
      <c r="F446" s="66" t="str">
        <f t="shared" si="280"/>
        <v>L</v>
      </c>
      <c r="G446" s="66">
        <f t="shared" si="169"/>
        <v>1</v>
      </c>
      <c r="H446" s="66">
        <f t="shared" si="281"/>
        <v>8</v>
      </c>
      <c r="I446" s="66">
        <f t="shared" si="279"/>
        <v>1</v>
      </c>
      <c r="J446" s="106">
        <f t="shared" si="282"/>
        <v>34</v>
      </c>
      <c r="K446" s="106">
        <f t="shared" si="283"/>
        <v>0</v>
      </c>
      <c r="L446" s="154">
        <f t="shared" si="284"/>
        <v>-437</v>
      </c>
      <c r="N446" s="66" t="str">
        <f t="shared" si="285"/>
        <v>W</v>
      </c>
      <c r="O446" s="66">
        <f t="shared" si="286"/>
        <v>5</v>
      </c>
      <c r="P446" s="66">
        <f t="shared" si="287"/>
        <v>8</v>
      </c>
      <c r="Q446" s="66">
        <f t="shared" si="273"/>
        <v>1</v>
      </c>
      <c r="R446" s="106">
        <f t="shared" si="288"/>
        <v>34</v>
      </c>
      <c r="S446" s="106">
        <f t="shared" si="289"/>
        <v>126</v>
      </c>
      <c r="T446" s="154">
        <f t="shared" si="290"/>
        <v>-497</v>
      </c>
      <c r="V446" s="66" t="str">
        <f t="shared" si="291"/>
        <v>L</v>
      </c>
      <c r="W446" s="66">
        <f t="shared" si="292"/>
        <v>6</v>
      </c>
      <c r="X446" s="66">
        <f t="shared" si="293"/>
        <v>1</v>
      </c>
      <c r="Y446" s="66">
        <f t="shared" si="294"/>
        <v>5</v>
      </c>
      <c r="Z446" s="106">
        <f t="shared" si="295"/>
        <v>1</v>
      </c>
      <c r="AA446" s="106">
        <f t="shared" si="296"/>
        <v>0</v>
      </c>
      <c r="AB446" s="154">
        <f t="shared" si="297"/>
        <v>416</v>
      </c>
      <c r="AC446" s="155">
        <f t="shared" si="298"/>
        <v>421</v>
      </c>
      <c r="AE446" s="66" t="str">
        <f t="shared" si="299"/>
        <v>L</v>
      </c>
      <c r="AF446" s="66">
        <f t="shared" si="270"/>
        <v>5</v>
      </c>
      <c r="AG446" s="66">
        <f t="shared" si="300"/>
        <v>1</v>
      </c>
      <c r="AH446" s="66">
        <f t="shared" si="301"/>
        <v>1</v>
      </c>
      <c r="AI446" s="106">
        <f t="shared" si="302"/>
        <v>1</v>
      </c>
      <c r="AJ446" s="106">
        <f t="shared" si="303"/>
        <v>0</v>
      </c>
      <c r="AK446" s="154">
        <f t="shared" si="304"/>
        <v>605</v>
      </c>
      <c r="AL446" s="155">
        <f t="shared" si="305"/>
        <v>606</v>
      </c>
      <c r="AM446" s="155"/>
      <c r="AN446" s="66" t="str">
        <f t="shared" si="274"/>
        <v>L</v>
      </c>
      <c r="AO446" s="66">
        <f t="shared" si="271"/>
        <v>5</v>
      </c>
      <c r="AP446" s="66">
        <f t="shared" si="275"/>
        <v>8</v>
      </c>
      <c r="AQ446" s="66">
        <f t="shared" si="276"/>
        <v>1</v>
      </c>
      <c r="AR446" s="106">
        <f t="shared" si="306"/>
        <v>34</v>
      </c>
      <c r="AS446" s="106">
        <f t="shared" si="277"/>
        <v>0</v>
      </c>
      <c r="AT446" s="154">
        <f t="shared" si="278"/>
        <v>19</v>
      </c>
      <c r="AV446" s="120"/>
      <c r="AW446" s="120"/>
    </row>
    <row r="447" spans="1:49" s="71" customFormat="1">
      <c r="A447" s="3">
        <f t="shared" si="272"/>
        <v>437</v>
      </c>
      <c r="B447" s="9">
        <f>Data!B447</f>
        <v>35</v>
      </c>
      <c r="D447" s="73">
        <f t="shared" si="168"/>
        <v>6</v>
      </c>
      <c r="F447" s="66" t="str">
        <f t="shared" si="280"/>
        <v>L</v>
      </c>
      <c r="G447" s="66">
        <f t="shared" si="169"/>
        <v>1</v>
      </c>
      <c r="H447" s="66">
        <f t="shared" si="281"/>
        <v>8</v>
      </c>
      <c r="I447" s="66">
        <f t="shared" si="279"/>
        <v>2</v>
      </c>
      <c r="J447" s="106">
        <f t="shared" si="282"/>
        <v>34</v>
      </c>
      <c r="K447" s="106">
        <f t="shared" si="283"/>
        <v>0</v>
      </c>
      <c r="L447" s="154">
        <f t="shared" si="284"/>
        <v>-471</v>
      </c>
      <c r="N447" s="66" t="str">
        <f t="shared" si="285"/>
        <v>L</v>
      </c>
      <c r="O447" s="66">
        <f t="shared" si="286"/>
        <v>5</v>
      </c>
      <c r="P447" s="66">
        <f t="shared" si="287"/>
        <v>8</v>
      </c>
      <c r="Q447" s="66">
        <f t="shared" si="273"/>
        <v>2</v>
      </c>
      <c r="R447" s="106">
        <f t="shared" si="288"/>
        <v>34</v>
      </c>
      <c r="S447" s="106">
        <f t="shared" si="289"/>
        <v>0</v>
      </c>
      <c r="T447" s="154">
        <f t="shared" si="290"/>
        <v>-531</v>
      </c>
      <c r="V447" s="66" t="str">
        <f t="shared" si="291"/>
        <v>W</v>
      </c>
      <c r="W447" s="66">
        <f t="shared" si="292"/>
        <v>6</v>
      </c>
      <c r="X447" s="66">
        <f t="shared" si="293"/>
        <v>2</v>
      </c>
      <c r="Y447" s="66">
        <f t="shared" si="294"/>
        <v>1</v>
      </c>
      <c r="Z447" s="106">
        <f t="shared" si="295"/>
        <v>2</v>
      </c>
      <c r="AA447" s="106">
        <f t="shared" si="296"/>
        <v>6</v>
      </c>
      <c r="AB447" s="154">
        <f t="shared" si="297"/>
        <v>420</v>
      </c>
      <c r="AC447" s="155">
        <f t="shared" si="298"/>
        <v>421</v>
      </c>
      <c r="AE447" s="66" t="str">
        <f t="shared" si="299"/>
        <v>L</v>
      </c>
      <c r="AF447" s="66">
        <f t="shared" si="270"/>
        <v>6</v>
      </c>
      <c r="AG447" s="66">
        <f t="shared" si="300"/>
        <v>1</v>
      </c>
      <c r="AH447" s="66">
        <f t="shared" si="301"/>
        <v>2</v>
      </c>
      <c r="AI447" s="106">
        <f t="shared" si="302"/>
        <v>1</v>
      </c>
      <c r="AJ447" s="106">
        <f t="shared" si="303"/>
        <v>0</v>
      </c>
      <c r="AK447" s="154">
        <f t="shared" si="304"/>
        <v>604</v>
      </c>
      <c r="AL447" s="155">
        <f t="shared" si="305"/>
        <v>606</v>
      </c>
      <c r="AM447" s="155"/>
      <c r="AN447" s="66" t="str">
        <f t="shared" si="274"/>
        <v>L</v>
      </c>
      <c r="AO447" s="66">
        <f t="shared" si="271"/>
        <v>6</v>
      </c>
      <c r="AP447" s="66">
        <f t="shared" si="275"/>
        <v>8</v>
      </c>
      <c r="AQ447" s="66">
        <f t="shared" si="276"/>
        <v>2</v>
      </c>
      <c r="AR447" s="106">
        <f t="shared" si="306"/>
        <v>34</v>
      </c>
      <c r="AS447" s="106">
        <f t="shared" si="277"/>
        <v>0</v>
      </c>
      <c r="AT447" s="154">
        <f t="shared" si="278"/>
        <v>-15</v>
      </c>
      <c r="AV447" s="120"/>
      <c r="AW447" s="120"/>
    </row>
    <row r="448" spans="1:49" s="71" customFormat="1">
      <c r="A448" s="3">
        <f t="shared" si="272"/>
        <v>438</v>
      </c>
      <c r="B448" s="9">
        <f>Data!B448</f>
        <v>8</v>
      </c>
      <c r="D448" s="73">
        <f t="shared" si="168"/>
        <v>2</v>
      </c>
      <c r="F448" s="66" t="str">
        <f t="shared" si="280"/>
        <v>L</v>
      </c>
      <c r="G448" s="66">
        <f t="shared" si="169"/>
        <v>1</v>
      </c>
      <c r="H448" s="66">
        <f t="shared" si="281"/>
        <v>8</v>
      </c>
      <c r="I448" s="66">
        <f t="shared" si="279"/>
        <v>3</v>
      </c>
      <c r="J448" s="106">
        <f t="shared" si="282"/>
        <v>34</v>
      </c>
      <c r="K448" s="106">
        <f t="shared" si="283"/>
        <v>0</v>
      </c>
      <c r="L448" s="154">
        <f t="shared" si="284"/>
        <v>-505</v>
      </c>
      <c r="N448" s="66" t="str">
        <f t="shared" si="285"/>
        <v>L</v>
      </c>
      <c r="O448" s="66">
        <f t="shared" si="286"/>
        <v>5</v>
      </c>
      <c r="P448" s="66">
        <f t="shared" si="287"/>
        <v>8</v>
      </c>
      <c r="Q448" s="66">
        <f t="shared" si="273"/>
        <v>3</v>
      </c>
      <c r="R448" s="106">
        <f t="shared" si="288"/>
        <v>34</v>
      </c>
      <c r="S448" s="106">
        <f t="shared" si="289"/>
        <v>0</v>
      </c>
      <c r="T448" s="154">
        <f t="shared" si="290"/>
        <v>-565</v>
      </c>
      <c r="V448" s="66" t="str">
        <f t="shared" si="291"/>
        <v>L</v>
      </c>
      <c r="W448" s="66">
        <f t="shared" si="292"/>
        <v>6</v>
      </c>
      <c r="X448" s="66">
        <f t="shared" si="293"/>
        <v>2</v>
      </c>
      <c r="Y448" s="66">
        <f t="shared" si="294"/>
        <v>2</v>
      </c>
      <c r="Z448" s="106">
        <f t="shared" si="295"/>
        <v>2</v>
      </c>
      <c r="AA448" s="106">
        <f t="shared" si="296"/>
        <v>0</v>
      </c>
      <c r="AB448" s="154">
        <f t="shared" si="297"/>
        <v>418</v>
      </c>
      <c r="AC448" s="155">
        <f t="shared" si="298"/>
        <v>421</v>
      </c>
      <c r="AE448" s="66" t="str">
        <f t="shared" si="299"/>
        <v>L</v>
      </c>
      <c r="AF448" s="66">
        <f t="shared" si="270"/>
        <v>2</v>
      </c>
      <c r="AG448" s="66">
        <f t="shared" si="300"/>
        <v>1</v>
      </c>
      <c r="AH448" s="66">
        <f t="shared" si="301"/>
        <v>3</v>
      </c>
      <c r="AI448" s="106">
        <f t="shared" si="302"/>
        <v>1</v>
      </c>
      <c r="AJ448" s="106">
        <f t="shared" si="303"/>
        <v>0</v>
      </c>
      <c r="AK448" s="154">
        <f t="shared" si="304"/>
        <v>603</v>
      </c>
      <c r="AL448" s="155">
        <f t="shared" si="305"/>
        <v>606</v>
      </c>
      <c r="AM448" s="155"/>
      <c r="AN448" s="66" t="str">
        <f t="shared" si="274"/>
        <v>L</v>
      </c>
      <c r="AO448" s="66">
        <f t="shared" si="271"/>
        <v>2</v>
      </c>
      <c r="AP448" s="66">
        <f t="shared" si="275"/>
        <v>8</v>
      </c>
      <c r="AQ448" s="66">
        <f t="shared" si="276"/>
        <v>3</v>
      </c>
      <c r="AR448" s="106">
        <f t="shared" si="306"/>
        <v>34</v>
      </c>
      <c r="AS448" s="106">
        <f t="shared" si="277"/>
        <v>0</v>
      </c>
      <c r="AT448" s="154">
        <f t="shared" si="278"/>
        <v>-49</v>
      </c>
      <c r="AV448" s="120"/>
      <c r="AW448" s="120"/>
    </row>
    <row r="449" spans="1:49" s="71" customFormat="1">
      <c r="A449" s="3">
        <f t="shared" si="272"/>
        <v>439</v>
      </c>
      <c r="B449" s="9">
        <f>Data!B449</f>
        <v>25</v>
      </c>
      <c r="D449" s="73">
        <f t="shared" si="168"/>
        <v>5</v>
      </c>
      <c r="F449" s="66" t="str">
        <f t="shared" si="280"/>
        <v>L</v>
      </c>
      <c r="G449" s="66">
        <f t="shared" si="169"/>
        <v>1</v>
      </c>
      <c r="H449" s="66">
        <f t="shared" si="281"/>
        <v>8</v>
      </c>
      <c r="I449" s="66">
        <f t="shared" si="279"/>
        <v>4</v>
      </c>
      <c r="J449" s="106">
        <f t="shared" si="282"/>
        <v>34</v>
      </c>
      <c r="K449" s="106">
        <f t="shared" si="283"/>
        <v>0</v>
      </c>
      <c r="L449" s="154">
        <f t="shared" si="284"/>
        <v>-539</v>
      </c>
      <c r="N449" s="66" t="str">
        <f t="shared" si="285"/>
        <v>W</v>
      </c>
      <c r="O449" s="66">
        <f t="shared" si="286"/>
        <v>5</v>
      </c>
      <c r="P449" s="66">
        <f t="shared" si="287"/>
        <v>8</v>
      </c>
      <c r="Q449" s="66">
        <f t="shared" si="273"/>
        <v>4</v>
      </c>
      <c r="R449" s="106">
        <f t="shared" si="288"/>
        <v>34</v>
      </c>
      <c r="S449" s="106">
        <f t="shared" si="289"/>
        <v>204</v>
      </c>
      <c r="T449" s="154">
        <f t="shared" si="290"/>
        <v>-395</v>
      </c>
      <c r="V449" s="66" t="str">
        <f t="shared" si="291"/>
        <v>L</v>
      </c>
      <c r="W449" s="66">
        <f t="shared" si="292"/>
        <v>6</v>
      </c>
      <c r="X449" s="66">
        <f t="shared" si="293"/>
        <v>2</v>
      </c>
      <c r="Y449" s="66">
        <f t="shared" si="294"/>
        <v>3</v>
      </c>
      <c r="Z449" s="106">
        <f t="shared" si="295"/>
        <v>2</v>
      </c>
      <c r="AA449" s="106">
        <f t="shared" si="296"/>
        <v>0</v>
      </c>
      <c r="AB449" s="154">
        <f t="shared" si="297"/>
        <v>416</v>
      </c>
      <c r="AC449" s="155">
        <f t="shared" si="298"/>
        <v>421</v>
      </c>
      <c r="AE449" s="66" t="str">
        <f t="shared" si="299"/>
        <v>L</v>
      </c>
      <c r="AF449" s="66">
        <f t="shared" si="270"/>
        <v>5</v>
      </c>
      <c r="AG449" s="66">
        <f t="shared" si="300"/>
        <v>1</v>
      </c>
      <c r="AH449" s="66">
        <f t="shared" si="301"/>
        <v>4</v>
      </c>
      <c r="AI449" s="106">
        <f t="shared" si="302"/>
        <v>1</v>
      </c>
      <c r="AJ449" s="106">
        <f t="shared" si="303"/>
        <v>0</v>
      </c>
      <c r="AK449" s="154">
        <f t="shared" si="304"/>
        <v>602</v>
      </c>
      <c r="AL449" s="155">
        <f t="shared" si="305"/>
        <v>606</v>
      </c>
      <c r="AM449" s="155"/>
      <c r="AN449" s="66" t="str">
        <f t="shared" si="274"/>
        <v>L</v>
      </c>
      <c r="AO449" s="66">
        <f t="shared" si="271"/>
        <v>5</v>
      </c>
      <c r="AP449" s="66">
        <f t="shared" si="275"/>
        <v>8</v>
      </c>
      <c r="AQ449" s="66">
        <f t="shared" si="276"/>
        <v>4</v>
      </c>
      <c r="AR449" s="106">
        <f t="shared" si="306"/>
        <v>34</v>
      </c>
      <c r="AS449" s="106">
        <f t="shared" si="277"/>
        <v>0</v>
      </c>
      <c r="AT449" s="154">
        <f t="shared" si="278"/>
        <v>-83</v>
      </c>
      <c r="AV449" s="120"/>
      <c r="AW449" s="120"/>
    </row>
    <row r="450" spans="1:49" s="71" customFormat="1">
      <c r="A450" s="3">
        <f t="shared" si="272"/>
        <v>440</v>
      </c>
      <c r="B450" s="9">
        <f>Data!B450</f>
        <v>6</v>
      </c>
      <c r="D450" s="73">
        <f t="shared" si="168"/>
        <v>1</v>
      </c>
      <c r="F450" s="66" t="str">
        <f t="shared" si="280"/>
        <v>W</v>
      </c>
      <c r="G450" s="66">
        <f t="shared" si="169"/>
        <v>1</v>
      </c>
      <c r="H450" s="66">
        <f t="shared" si="281"/>
        <v>8</v>
      </c>
      <c r="I450" s="66">
        <f t="shared" si="279"/>
        <v>5</v>
      </c>
      <c r="J450" s="106">
        <f t="shared" si="282"/>
        <v>34</v>
      </c>
      <c r="K450" s="106">
        <f t="shared" si="283"/>
        <v>204</v>
      </c>
      <c r="L450" s="154">
        <f t="shared" si="284"/>
        <v>-369</v>
      </c>
      <c r="N450" s="66" t="str">
        <f t="shared" si="285"/>
        <v>L</v>
      </c>
      <c r="O450" s="66">
        <f t="shared" si="286"/>
        <v>5</v>
      </c>
      <c r="P450" s="66">
        <f t="shared" si="287"/>
        <v>8</v>
      </c>
      <c r="Q450" s="66">
        <f t="shared" si="273"/>
        <v>5</v>
      </c>
      <c r="R450" s="106">
        <f t="shared" si="288"/>
        <v>34</v>
      </c>
      <c r="S450" s="106">
        <f t="shared" si="289"/>
        <v>0</v>
      </c>
      <c r="T450" s="154">
        <f t="shared" si="290"/>
        <v>-429</v>
      </c>
      <c r="V450" s="66" t="str">
        <f t="shared" si="291"/>
        <v>L</v>
      </c>
      <c r="W450" s="66">
        <f t="shared" si="292"/>
        <v>6</v>
      </c>
      <c r="X450" s="66">
        <f t="shared" si="293"/>
        <v>2</v>
      </c>
      <c r="Y450" s="66">
        <f t="shared" si="294"/>
        <v>4</v>
      </c>
      <c r="Z450" s="106">
        <f t="shared" si="295"/>
        <v>2</v>
      </c>
      <c r="AA450" s="106">
        <f t="shared" si="296"/>
        <v>0</v>
      </c>
      <c r="AB450" s="154">
        <f t="shared" si="297"/>
        <v>414</v>
      </c>
      <c r="AC450" s="155">
        <f t="shared" si="298"/>
        <v>421</v>
      </c>
      <c r="AE450" s="66" t="str">
        <f t="shared" si="299"/>
        <v>L</v>
      </c>
      <c r="AF450" s="66">
        <f t="shared" si="270"/>
        <v>1</v>
      </c>
      <c r="AG450" s="66">
        <f t="shared" si="300"/>
        <v>1</v>
      </c>
      <c r="AH450" s="66">
        <f t="shared" si="301"/>
        <v>5</v>
      </c>
      <c r="AI450" s="106">
        <f t="shared" si="302"/>
        <v>1</v>
      </c>
      <c r="AJ450" s="106">
        <f t="shared" si="303"/>
        <v>0</v>
      </c>
      <c r="AK450" s="154">
        <f t="shared" si="304"/>
        <v>601</v>
      </c>
      <c r="AL450" s="155">
        <f t="shared" si="305"/>
        <v>606</v>
      </c>
      <c r="AM450" s="155"/>
      <c r="AN450" s="66" t="str">
        <f t="shared" si="274"/>
        <v>L</v>
      </c>
      <c r="AO450" s="66">
        <f t="shared" si="271"/>
        <v>1</v>
      </c>
      <c r="AP450" s="66">
        <f t="shared" si="275"/>
        <v>8</v>
      </c>
      <c r="AQ450" s="66">
        <f t="shared" si="276"/>
        <v>5</v>
      </c>
      <c r="AR450" s="106">
        <f t="shared" si="306"/>
        <v>34</v>
      </c>
      <c r="AS450" s="106">
        <f t="shared" si="277"/>
        <v>0</v>
      </c>
      <c r="AT450" s="154">
        <f t="shared" si="278"/>
        <v>-117</v>
      </c>
      <c r="AV450" s="120"/>
      <c r="AW450" s="120"/>
    </row>
    <row r="451" spans="1:49" s="71" customFormat="1">
      <c r="A451" s="3">
        <f t="shared" si="272"/>
        <v>441</v>
      </c>
      <c r="B451" s="9">
        <f>Data!B451</f>
        <v>24</v>
      </c>
      <c r="D451" s="73">
        <f t="shared" si="168"/>
        <v>4</v>
      </c>
      <c r="F451" s="66" t="str">
        <f t="shared" si="280"/>
        <v>L</v>
      </c>
      <c r="G451" s="66">
        <f t="shared" si="169"/>
        <v>1</v>
      </c>
      <c r="H451" s="66">
        <f t="shared" si="281"/>
        <v>1</v>
      </c>
      <c r="I451" s="66">
        <f t="shared" si="279"/>
        <v>1</v>
      </c>
      <c r="J451" s="106">
        <f t="shared" si="282"/>
        <v>1</v>
      </c>
      <c r="K451" s="106">
        <f t="shared" si="283"/>
        <v>0</v>
      </c>
      <c r="L451" s="154">
        <f t="shared" si="284"/>
        <v>-370</v>
      </c>
      <c r="N451" s="66" t="str">
        <f t="shared" si="285"/>
        <v>L</v>
      </c>
      <c r="O451" s="66">
        <f t="shared" si="286"/>
        <v>6</v>
      </c>
      <c r="P451" s="66">
        <f t="shared" si="287"/>
        <v>1</v>
      </c>
      <c r="Q451" s="66">
        <f t="shared" si="273"/>
        <v>1</v>
      </c>
      <c r="R451" s="106">
        <f t="shared" si="288"/>
        <v>1</v>
      </c>
      <c r="S451" s="106">
        <f t="shared" si="289"/>
        <v>0</v>
      </c>
      <c r="T451" s="154">
        <f t="shared" si="290"/>
        <v>-430</v>
      </c>
      <c r="V451" s="66" t="str">
        <f t="shared" si="291"/>
        <v>L</v>
      </c>
      <c r="W451" s="66">
        <f t="shared" si="292"/>
        <v>6</v>
      </c>
      <c r="X451" s="66">
        <f t="shared" si="293"/>
        <v>2</v>
      </c>
      <c r="Y451" s="66">
        <f t="shared" si="294"/>
        <v>5</v>
      </c>
      <c r="Z451" s="106">
        <f t="shared" si="295"/>
        <v>2</v>
      </c>
      <c r="AA451" s="106">
        <f t="shared" si="296"/>
        <v>0</v>
      </c>
      <c r="AB451" s="154">
        <f t="shared" si="297"/>
        <v>412</v>
      </c>
      <c r="AC451" s="155">
        <f t="shared" si="298"/>
        <v>421</v>
      </c>
      <c r="AE451" s="66" t="str">
        <f t="shared" si="299"/>
        <v>L</v>
      </c>
      <c r="AF451" s="66">
        <f t="shared" si="270"/>
        <v>4</v>
      </c>
      <c r="AG451" s="66">
        <f t="shared" si="300"/>
        <v>2</v>
      </c>
      <c r="AH451" s="66">
        <f t="shared" si="301"/>
        <v>1</v>
      </c>
      <c r="AI451" s="106">
        <f t="shared" si="302"/>
        <v>2</v>
      </c>
      <c r="AJ451" s="106">
        <f t="shared" si="303"/>
        <v>0</v>
      </c>
      <c r="AK451" s="154">
        <f t="shared" si="304"/>
        <v>599</v>
      </c>
      <c r="AL451" s="155">
        <f t="shared" si="305"/>
        <v>606</v>
      </c>
      <c r="AM451" s="155"/>
      <c r="AN451" s="66" t="str">
        <f t="shared" si="274"/>
        <v>L</v>
      </c>
      <c r="AO451" s="66">
        <f t="shared" si="271"/>
        <v>4</v>
      </c>
      <c r="AP451" s="66">
        <f t="shared" si="275"/>
        <v>1</v>
      </c>
      <c r="AQ451" s="66">
        <f t="shared" si="276"/>
        <v>1</v>
      </c>
      <c r="AR451" s="106">
        <f t="shared" si="306"/>
        <v>1</v>
      </c>
      <c r="AS451" s="106">
        <f t="shared" si="277"/>
        <v>0</v>
      </c>
      <c r="AT451" s="154">
        <f t="shared" si="278"/>
        <v>-118</v>
      </c>
      <c r="AV451" s="120"/>
      <c r="AW451" s="120"/>
    </row>
    <row r="452" spans="1:49" s="71" customFormat="1">
      <c r="A452" s="3">
        <f t="shared" si="272"/>
        <v>442</v>
      </c>
      <c r="B452" s="9">
        <f>Data!B452</f>
        <v>6</v>
      </c>
      <c r="D452" s="73">
        <f t="shared" si="168"/>
        <v>1</v>
      </c>
      <c r="F452" s="66" t="str">
        <f t="shared" si="280"/>
        <v>W</v>
      </c>
      <c r="G452" s="66">
        <f t="shared" si="169"/>
        <v>1</v>
      </c>
      <c r="H452" s="66">
        <f t="shared" si="281"/>
        <v>1</v>
      </c>
      <c r="I452" s="66">
        <f t="shared" si="279"/>
        <v>2</v>
      </c>
      <c r="J452" s="106">
        <f t="shared" si="282"/>
        <v>1</v>
      </c>
      <c r="K452" s="106">
        <f t="shared" si="283"/>
        <v>6</v>
      </c>
      <c r="L452" s="154">
        <f t="shared" si="284"/>
        <v>-365</v>
      </c>
      <c r="N452" s="66" t="str">
        <f t="shared" si="285"/>
        <v>L</v>
      </c>
      <c r="O452" s="66">
        <f t="shared" si="286"/>
        <v>6</v>
      </c>
      <c r="P452" s="66">
        <f t="shared" si="287"/>
        <v>1</v>
      </c>
      <c r="Q452" s="66">
        <f t="shared" si="273"/>
        <v>2</v>
      </c>
      <c r="R452" s="106">
        <f t="shared" si="288"/>
        <v>1</v>
      </c>
      <c r="S452" s="106">
        <f t="shared" si="289"/>
        <v>0</v>
      </c>
      <c r="T452" s="154">
        <f t="shared" si="290"/>
        <v>-431</v>
      </c>
      <c r="V452" s="66" t="str">
        <f t="shared" si="291"/>
        <v>L</v>
      </c>
      <c r="W452" s="66">
        <f t="shared" si="292"/>
        <v>6</v>
      </c>
      <c r="X452" s="66">
        <f t="shared" si="293"/>
        <v>3</v>
      </c>
      <c r="Y452" s="66">
        <f t="shared" si="294"/>
        <v>1</v>
      </c>
      <c r="Z452" s="106">
        <f t="shared" si="295"/>
        <v>3</v>
      </c>
      <c r="AA452" s="106">
        <f t="shared" si="296"/>
        <v>0</v>
      </c>
      <c r="AB452" s="154">
        <f t="shared" si="297"/>
        <v>409</v>
      </c>
      <c r="AC452" s="155">
        <f t="shared" si="298"/>
        <v>421</v>
      </c>
      <c r="AE452" s="66" t="str">
        <f t="shared" si="299"/>
        <v>L</v>
      </c>
      <c r="AF452" s="66">
        <f t="shared" si="270"/>
        <v>1</v>
      </c>
      <c r="AG452" s="66">
        <f t="shared" si="300"/>
        <v>2</v>
      </c>
      <c r="AH452" s="66">
        <f t="shared" si="301"/>
        <v>2</v>
      </c>
      <c r="AI452" s="106">
        <f t="shared" si="302"/>
        <v>2</v>
      </c>
      <c r="AJ452" s="106">
        <f t="shared" si="303"/>
        <v>0</v>
      </c>
      <c r="AK452" s="154">
        <f t="shared" si="304"/>
        <v>597</v>
      </c>
      <c r="AL452" s="155">
        <f t="shared" si="305"/>
        <v>606</v>
      </c>
      <c r="AM452" s="155"/>
      <c r="AN452" s="66" t="str">
        <f t="shared" si="274"/>
        <v>L</v>
      </c>
      <c r="AO452" s="66">
        <f t="shared" si="271"/>
        <v>1</v>
      </c>
      <c r="AP452" s="66">
        <f t="shared" si="275"/>
        <v>1</v>
      </c>
      <c r="AQ452" s="66">
        <f t="shared" si="276"/>
        <v>2</v>
      </c>
      <c r="AR452" s="106">
        <f t="shared" si="306"/>
        <v>1</v>
      </c>
      <c r="AS452" s="106">
        <f t="shared" si="277"/>
        <v>0</v>
      </c>
      <c r="AT452" s="154">
        <f t="shared" si="278"/>
        <v>-119</v>
      </c>
      <c r="AV452" s="120"/>
      <c r="AW452" s="120"/>
    </row>
    <row r="453" spans="1:49" s="71" customFormat="1">
      <c r="A453" s="3">
        <f t="shared" si="272"/>
        <v>443</v>
      </c>
      <c r="B453" s="9">
        <f>Data!B453</f>
        <v>31</v>
      </c>
      <c r="D453" s="73">
        <f t="shared" si="168"/>
        <v>6</v>
      </c>
      <c r="F453" s="66" t="str">
        <f t="shared" si="280"/>
        <v>L</v>
      </c>
      <c r="G453" s="66">
        <f t="shared" si="169"/>
        <v>1</v>
      </c>
      <c r="H453" s="66">
        <f t="shared" si="281"/>
        <v>1</v>
      </c>
      <c r="I453" s="66">
        <f t="shared" si="279"/>
        <v>3</v>
      </c>
      <c r="J453" s="106">
        <f t="shared" si="282"/>
        <v>1</v>
      </c>
      <c r="K453" s="106">
        <f t="shared" si="283"/>
        <v>0</v>
      </c>
      <c r="L453" s="154">
        <f t="shared" si="284"/>
        <v>-366</v>
      </c>
      <c r="N453" s="66" t="str">
        <f t="shared" si="285"/>
        <v>W</v>
      </c>
      <c r="O453" s="66">
        <f t="shared" si="286"/>
        <v>6</v>
      </c>
      <c r="P453" s="66">
        <f t="shared" si="287"/>
        <v>1</v>
      </c>
      <c r="Q453" s="66">
        <f t="shared" si="273"/>
        <v>3</v>
      </c>
      <c r="R453" s="106">
        <f t="shared" si="288"/>
        <v>1</v>
      </c>
      <c r="S453" s="106">
        <f t="shared" si="289"/>
        <v>6</v>
      </c>
      <c r="T453" s="154">
        <f t="shared" si="290"/>
        <v>-426</v>
      </c>
      <c r="V453" s="66" t="str">
        <f t="shared" si="291"/>
        <v>W</v>
      </c>
      <c r="W453" s="66">
        <f t="shared" si="292"/>
        <v>6</v>
      </c>
      <c r="X453" s="66">
        <f t="shared" si="293"/>
        <v>3</v>
      </c>
      <c r="Y453" s="66">
        <f t="shared" si="294"/>
        <v>2</v>
      </c>
      <c r="Z453" s="106">
        <f t="shared" si="295"/>
        <v>3</v>
      </c>
      <c r="AA453" s="106">
        <f t="shared" si="296"/>
        <v>18</v>
      </c>
      <c r="AB453" s="154">
        <f t="shared" si="297"/>
        <v>424</v>
      </c>
      <c r="AC453" s="155">
        <f t="shared" si="298"/>
        <v>424</v>
      </c>
      <c r="AE453" s="66" t="str">
        <f t="shared" si="299"/>
        <v>L</v>
      </c>
      <c r="AF453" s="66">
        <f t="shared" si="270"/>
        <v>6</v>
      </c>
      <c r="AG453" s="66">
        <f t="shared" si="300"/>
        <v>2</v>
      </c>
      <c r="AH453" s="66">
        <f t="shared" si="301"/>
        <v>3</v>
      </c>
      <c r="AI453" s="106">
        <f t="shared" si="302"/>
        <v>2</v>
      </c>
      <c r="AJ453" s="106">
        <f t="shared" si="303"/>
        <v>0</v>
      </c>
      <c r="AK453" s="154">
        <f t="shared" si="304"/>
        <v>595</v>
      </c>
      <c r="AL453" s="155">
        <f t="shared" si="305"/>
        <v>606</v>
      </c>
      <c r="AM453" s="155"/>
      <c r="AN453" s="66" t="str">
        <f t="shared" si="274"/>
        <v>L</v>
      </c>
      <c r="AO453" s="66">
        <f t="shared" si="271"/>
        <v>6</v>
      </c>
      <c r="AP453" s="66">
        <f t="shared" si="275"/>
        <v>1</v>
      </c>
      <c r="AQ453" s="66">
        <f t="shared" si="276"/>
        <v>3</v>
      </c>
      <c r="AR453" s="106">
        <f t="shared" si="306"/>
        <v>1</v>
      </c>
      <c r="AS453" s="106">
        <f t="shared" si="277"/>
        <v>0</v>
      </c>
      <c r="AT453" s="154">
        <f t="shared" si="278"/>
        <v>-120</v>
      </c>
      <c r="AV453" s="120"/>
      <c r="AW453" s="120"/>
    </row>
    <row r="454" spans="1:49" s="71" customFormat="1">
      <c r="A454" s="3">
        <f t="shared" si="272"/>
        <v>444</v>
      </c>
      <c r="B454" s="9">
        <f>Data!B454</f>
        <v>14</v>
      </c>
      <c r="D454" s="73">
        <f t="shared" si="168"/>
        <v>3</v>
      </c>
      <c r="F454" s="66" t="str">
        <f t="shared" si="280"/>
        <v>L</v>
      </c>
      <c r="G454" s="66">
        <f t="shared" si="169"/>
        <v>1</v>
      </c>
      <c r="H454" s="66">
        <f t="shared" si="281"/>
        <v>1</v>
      </c>
      <c r="I454" s="66">
        <f t="shared" si="279"/>
        <v>4</v>
      </c>
      <c r="J454" s="106">
        <f t="shared" si="282"/>
        <v>1</v>
      </c>
      <c r="K454" s="106">
        <f t="shared" si="283"/>
        <v>0</v>
      </c>
      <c r="L454" s="154">
        <f t="shared" si="284"/>
        <v>-367</v>
      </c>
      <c r="N454" s="66" t="str">
        <f t="shared" si="285"/>
        <v>L</v>
      </c>
      <c r="O454" s="66">
        <f t="shared" si="286"/>
        <v>6</v>
      </c>
      <c r="P454" s="66">
        <f t="shared" si="287"/>
        <v>1</v>
      </c>
      <c r="Q454" s="66">
        <f t="shared" si="273"/>
        <v>4</v>
      </c>
      <c r="R454" s="106">
        <f t="shared" si="288"/>
        <v>1</v>
      </c>
      <c r="S454" s="106">
        <f t="shared" si="289"/>
        <v>0</v>
      </c>
      <c r="T454" s="154">
        <f t="shared" si="290"/>
        <v>-427</v>
      </c>
      <c r="V454" s="66" t="str">
        <f t="shared" si="291"/>
        <v>L</v>
      </c>
      <c r="W454" s="66">
        <f t="shared" si="292"/>
        <v>1</v>
      </c>
      <c r="X454" s="66">
        <f t="shared" si="293"/>
        <v>1</v>
      </c>
      <c r="Y454" s="66">
        <f t="shared" si="294"/>
        <v>1</v>
      </c>
      <c r="Z454" s="106">
        <f t="shared" si="295"/>
        <v>1</v>
      </c>
      <c r="AA454" s="106">
        <f t="shared" si="296"/>
        <v>0</v>
      </c>
      <c r="AB454" s="154">
        <f t="shared" si="297"/>
        <v>423</v>
      </c>
      <c r="AC454" s="155">
        <f t="shared" si="298"/>
        <v>424</v>
      </c>
      <c r="AE454" s="66" t="str">
        <f t="shared" si="299"/>
        <v>L</v>
      </c>
      <c r="AF454" s="66">
        <f t="shared" si="270"/>
        <v>3</v>
      </c>
      <c r="AG454" s="66">
        <f t="shared" si="300"/>
        <v>2</v>
      </c>
      <c r="AH454" s="66">
        <f t="shared" si="301"/>
        <v>4</v>
      </c>
      <c r="AI454" s="106">
        <f t="shared" si="302"/>
        <v>2</v>
      </c>
      <c r="AJ454" s="106">
        <f t="shared" si="303"/>
        <v>0</v>
      </c>
      <c r="AK454" s="154">
        <f t="shared" si="304"/>
        <v>593</v>
      </c>
      <c r="AL454" s="155">
        <f t="shared" si="305"/>
        <v>606</v>
      </c>
      <c r="AM454" s="155"/>
      <c r="AN454" s="66" t="str">
        <f t="shared" si="274"/>
        <v>L</v>
      </c>
      <c r="AO454" s="66">
        <f t="shared" si="271"/>
        <v>3</v>
      </c>
      <c r="AP454" s="66">
        <f t="shared" si="275"/>
        <v>1</v>
      </c>
      <c r="AQ454" s="66">
        <f t="shared" si="276"/>
        <v>4</v>
      </c>
      <c r="AR454" s="106">
        <f t="shared" si="306"/>
        <v>1</v>
      </c>
      <c r="AS454" s="106">
        <f t="shared" si="277"/>
        <v>0</v>
      </c>
      <c r="AT454" s="154">
        <f t="shared" si="278"/>
        <v>-121</v>
      </c>
      <c r="AV454" s="120"/>
      <c r="AW454" s="120"/>
    </row>
    <row r="455" spans="1:49" s="71" customFormat="1">
      <c r="A455" s="3">
        <f t="shared" si="272"/>
        <v>445</v>
      </c>
      <c r="B455" s="9">
        <f>Data!B455</f>
        <v>25</v>
      </c>
      <c r="D455" s="73">
        <f t="shared" si="168"/>
        <v>5</v>
      </c>
      <c r="F455" s="66" t="str">
        <f t="shared" si="280"/>
        <v>L</v>
      </c>
      <c r="G455" s="66">
        <f t="shared" si="169"/>
        <v>1</v>
      </c>
      <c r="H455" s="66">
        <f t="shared" si="281"/>
        <v>1</v>
      </c>
      <c r="I455" s="66">
        <f t="shared" si="279"/>
        <v>5</v>
      </c>
      <c r="J455" s="106">
        <f t="shared" si="282"/>
        <v>1</v>
      </c>
      <c r="K455" s="106">
        <f t="shared" si="283"/>
        <v>0</v>
      </c>
      <c r="L455" s="154">
        <f t="shared" si="284"/>
        <v>-368</v>
      </c>
      <c r="N455" s="66" t="str">
        <f t="shared" si="285"/>
        <v>L</v>
      </c>
      <c r="O455" s="66">
        <f t="shared" si="286"/>
        <v>6</v>
      </c>
      <c r="P455" s="66">
        <f t="shared" si="287"/>
        <v>1</v>
      </c>
      <c r="Q455" s="66">
        <f t="shared" si="273"/>
        <v>5</v>
      </c>
      <c r="R455" s="106">
        <f t="shared" si="288"/>
        <v>1</v>
      </c>
      <c r="S455" s="106">
        <f t="shared" si="289"/>
        <v>0</v>
      </c>
      <c r="T455" s="154">
        <f t="shared" si="290"/>
        <v>-428</v>
      </c>
      <c r="V455" s="66" t="str">
        <f t="shared" si="291"/>
        <v>L</v>
      </c>
      <c r="W455" s="66">
        <f t="shared" si="292"/>
        <v>1</v>
      </c>
      <c r="X455" s="66">
        <f t="shared" si="293"/>
        <v>1</v>
      </c>
      <c r="Y455" s="66">
        <f t="shared" si="294"/>
        <v>2</v>
      </c>
      <c r="Z455" s="106">
        <f t="shared" si="295"/>
        <v>1</v>
      </c>
      <c r="AA455" s="106">
        <f t="shared" si="296"/>
        <v>0</v>
      </c>
      <c r="AB455" s="154">
        <f t="shared" si="297"/>
        <v>422</v>
      </c>
      <c r="AC455" s="155">
        <f t="shared" si="298"/>
        <v>424</v>
      </c>
      <c r="AE455" s="66" t="str">
        <f t="shared" si="299"/>
        <v>L</v>
      </c>
      <c r="AF455" s="66">
        <f t="shared" si="270"/>
        <v>5</v>
      </c>
      <c r="AG455" s="66">
        <f t="shared" si="300"/>
        <v>2</v>
      </c>
      <c r="AH455" s="66">
        <f t="shared" si="301"/>
        <v>5</v>
      </c>
      <c r="AI455" s="106">
        <f t="shared" si="302"/>
        <v>2</v>
      </c>
      <c r="AJ455" s="106">
        <f t="shared" si="303"/>
        <v>0</v>
      </c>
      <c r="AK455" s="154">
        <f t="shared" si="304"/>
        <v>591</v>
      </c>
      <c r="AL455" s="155">
        <f t="shared" si="305"/>
        <v>606</v>
      </c>
      <c r="AM455" s="155"/>
      <c r="AN455" s="66" t="str">
        <f t="shared" si="274"/>
        <v>L</v>
      </c>
      <c r="AO455" s="66">
        <f t="shared" si="271"/>
        <v>5</v>
      </c>
      <c r="AP455" s="66">
        <f t="shared" si="275"/>
        <v>1</v>
      </c>
      <c r="AQ455" s="66">
        <f t="shared" si="276"/>
        <v>5</v>
      </c>
      <c r="AR455" s="106">
        <f t="shared" si="306"/>
        <v>1</v>
      </c>
      <c r="AS455" s="106">
        <f t="shared" si="277"/>
        <v>0</v>
      </c>
      <c r="AT455" s="154">
        <f t="shared" si="278"/>
        <v>-122</v>
      </c>
      <c r="AV455" s="120"/>
      <c r="AW455" s="120"/>
    </row>
    <row r="456" spans="1:49" s="71" customFormat="1">
      <c r="A456" s="3">
        <f t="shared" si="272"/>
        <v>446</v>
      </c>
      <c r="B456" s="9">
        <f>Data!B456</f>
        <v>18</v>
      </c>
      <c r="D456" s="73">
        <f t="shared" si="168"/>
        <v>3</v>
      </c>
      <c r="F456" s="66" t="str">
        <f t="shared" si="280"/>
        <v>L</v>
      </c>
      <c r="G456" s="66">
        <f t="shared" si="169"/>
        <v>1</v>
      </c>
      <c r="H456" s="66">
        <f t="shared" si="281"/>
        <v>2</v>
      </c>
      <c r="I456" s="66">
        <f t="shared" si="279"/>
        <v>1</v>
      </c>
      <c r="J456" s="106">
        <f t="shared" si="282"/>
        <v>2</v>
      </c>
      <c r="K456" s="106">
        <f t="shared" si="283"/>
        <v>0</v>
      </c>
      <c r="L456" s="154">
        <f t="shared" si="284"/>
        <v>-370</v>
      </c>
      <c r="N456" s="66" t="str">
        <f t="shared" si="285"/>
        <v>L</v>
      </c>
      <c r="O456" s="66">
        <f t="shared" si="286"/>
        <v>6</v>
      </c>
      <c r="P456" s="66">
        <f t="shared" si="287"/>
        <v>2</v>
      </c>
      <c r="Q456" s="66">
        <f t="shared" si="273"/>
        <v>1</v>
      </c>
      <c r="R456" s="106">
        <f t="shared" si="288"/>
        <v>2</v>
      </c>
      <c r="S456" s="106">
        <f t="shared" si="289"/>
        <v>0</v>
      </c>
      <c r="T456" s="154">
        <f t="shared" si="290"/>
        <v>-430</v>
      </c>
      <c r="V456" s="66" t="str">
        <f t="shared" si="291"/>
        <v>L</v>
      </c>
      <c r="W456" s="66">
        <f t="shared" si="292"/>
        <v>1</v>
      </c>
      <c r="X456" s="66">
        <f t="shared" si="293"/>
        <v>1</v>
      </c>
      <c r="Y456" s="66">
        <f t="shared" si="294"/>
        <v>3</v>
      </c>
      <c r="Z456" s="106">
        <f t="shared" si="295"/>
        <v>1</v>
      </c>
      <c r="AA456" s="106">
        <f t="shared" si="296"/>
        <v>0</v>
      </c>
      <c r="AB456" s="154">
        <f t="shared" si="297"/>
        <v>421</v>
      </c>
      <c r="AC456" s="155">
        <f t="shared" si="298"/>
        <v>424</v>
      </c>
      <c r="AE456" s="66" t="str">
        <f t="shared" si="299"/>
        <v>L</v>
      </c>
      <c r="AF456" s="66">
        <f t="shared" si="270"/>
        <v>3</v>
      </c>
      <c r="AG456" s="66">
        <f t="shared" si="300"/>
        <v>3</v>
      </c>
      <c r="AH456" s="66">
        <f t="shared" si="301"/>
        <v>1</v>
      </c>
      <c r="AI456" s="106">
        <f t="shared" si="302"/>
        <v>3</v>
      </c>
      <c r="AJ456" s="106">
        <f t="shared" si="303"/>
        <v>0</v>
      </c>
      <c r="AK456" s="154">
        <f t="shared" si="304"/>
        <v>588</v>
      </c>
      <c r="AL456" s="155">
        <f t="shared" si="305"/>
        <v>606</v>
      </c>
      <c r="AM456" s="155"/>
      <c r="AN456" s="66" t="str">
        <f t="shared" si="274"/>
        <v>L</v>
      </c>
      <c r="AO456" s="66">
        <f t="shared" si="271"/>
        <v>3</v>
      </c>
      <c r="AP456" s="66">
        <f t="shared" si="275"/>
        <v>2</v>
      </c>
      <c r="AQ456" s="66">
        <f t="shared" si="276"/>
        <v>1</v>
      </c>
      <c r="AR456" s="106">
        <f t="shared" si="306"/>
        <v>2</v>
      </c>
      <c r="AS456" s="106">
        <f t="shared" si="277"/>
        <v>0</v>
      </c>
      <c r="AT456" s="154">
        <f t="shared" si="278"/>
        <v>-124</v>
      </c>
      <c r="AV456" s="120"/>
      <c r="AW456" s="120"/>
    </row>
    <row r="457" spans="1:49" s="71" customFormat="1">
      <c r="A457" s="3">
        <f t="shared" si="272"/>
        <v>447</v>
      </c>
      <c r="B457" s="9">
        <f>Data!B457</f>
        <v>3</v>
      </c>
      <c r="D457" s="73">
        <f t="shared" si="168"/>
        <v>1</v>
      </c>
      <c r="F457" s="66" t="str">
        <f t="shared" si="280"/>
        <v>W</v>
      </c>
      <c r="G457" s="66">
        <f t="shared" si="169"/>
        <v>1</v>
      </c>
      <c r="H457" s="66">
        <f t="shared" si="281"/>
        <v>2</v>
      </c>
      <c r="I457" s="66">
        <f t="shared" si="279"/>
        <v>2</v>
      </c>
      <c r="J457" s="106">
        <f t="shared" si="282"/>
        <v>2</v>
      </c>
      <c r="K457" s="106">
        <f t="shared" si="283"/>
        <v>12</v>
      </c>
      <c r="L457" s="154">
        <f t="shared" si="284"/>
        <v>-360</v>
      </c>
      <c r="N457" s="66" t="str">
        <f t="shared" si="285"/>
        <v>L</v>
      </c>
      <c r="O457" s="66">
        <f t="shared" si="286"/>
        <v>6</v>
      </c>
      <c r="P457" s="66">
        <f t="shared" si="287"/>
        <v>2</v>
      </c>
      <c r="Q457" s="66">
        <f t="shared" si="273"/>
        <v>2</v>
      </c>
      <c r="R457" s="106">
        <f t="shared" si="288"/>
        <v>2</v>
      </c>
      <c r="S457" s="106">
        <f t="shared" si="289"/>
        <v>0</v>
      </c>
      <c r="T457" s="154">
        <f t="shared" si="290"/>
        <v>-432</v>
      </c>
      <c r="V457" s="66" t="str">
        <f t="shared" si="291"/>
        <v>W</v>
      </c>
      <c r="W457" s="66">
        <f t="shared" si="292"/>
        <v>1</v>
      </c>
      <c r="X457" s="66">
        <f t="shared" si="293"/>
        <v>1</v>
      </c>
      <c r="Y457" s="66">
        <f t="shared" si="294"/>
        <v>4</v>
      </c>
      <c r="Z457" s="106">
        <f t="shared" si="295"/>
        <v>1</v>
      </c>
      <c r="AA457" s="106">
        <f t="shared" si="296"/>
        <v>6</v>
      </c>
      <c r="AB457" s="154">
        <f t="shared" si="297"/>
        <v>426</v>
      </c>
      <c r="AC457" s="155">
        <f t="shared" si="298"/>
        <v>426</v>
      </c>
      <c r="AE457" s="66" t="str">
        <f t="shared" si="299"/>
        <v>L</v>
      </c>
      <c r="AF457" s="66">
        <f t="shared" si="270"/>
        <v>1</v>
      </c>
      <c r="AG457" s="66">
        <f t="shared" si="300"/>
        <v>3</v>
      </c>
      <c r="AH457" s="66">
        <f t="shared" si="301"/>
        <v>2</v>
      </c>
      <c r="AI457" s="106">
        <f t="shared" si="302"/>
        <v>3</v>
      </c>
      <c r="AJ457" s="106">
        <f t="shared" si="303"/>
        <v>0</v>
      </c>
      <c r="AK457" s="154">
        <f t="shared" si="304"/>
        <v>585</v>
      </c>
      <c r="AL457" s="155">
        <f t="shared" si="305"/>
        <v>606</v>
      </c>
      <c r="AM457" s="155"/>
      <c r="AN457" s="66" t="str">
        <f t="shared" si="274"/>
        <v>L</v>
      </c>
      <c r="AO457" s="66">
        <f t="shared" si="271"/>
        <v>1</v>
      </c>
      <c r="AP457" s="66">
        <f t="shared" si="275"/>
        <v>2</v>
      </c>
      <c r="AQ457" s="66">
        <f t="shared" si="276"/>
        <v>2</v>
      </c>
      <c r="AR457" s="106">
        <f t="shared" si="306"/>
        <v>2</v>
      </c>
      <c r="AS457" s="106">
        <f t="shared" si="277"/>
        <v>0</v>
      </c>
      <c r="AT457" s="154">
        <f t="shared" si="278"/>
        <v>-126</v>
      </c>
      <c r="AV457" s="120"/>
      <c r="AW457" s="120"/>
    </row>
    <row r="458" spans="1:49" s="71" customFormat="1">
      <c r="A458" s="3">
        <f t="shared" si="272"/>
        <v>448</v>
      </c>
      <c r="B458" s="9">
        <f>Data!B458</f>
        <v>24</v>
      </c>
      <c r="D458" s="73">
        <f t="shared" si="168"/>
        <v>4</v>
      </c>
      <c r="F458" s="66" t="str">
        <f t="shared" si="280"/>
        <v>L</v>
      </c>
      <c r="G458" s="66">
        <f t="shared" si="169"/>
        <v>1</v>
      </c>
      <c r="H458" s="66">
        <f t="shared" si="281"/>
        <v>2</v>
      </c>
      <c r="I458" s="66">
        <f t="shared" si="279"/>
        <v>3</v>
      </c>
      <c r="J458" s="106">
        <f t="shared" si="282"/>
        <v>2</v>
      </c>
      <c r="K458" s="106">
        <f t="shared" si="283"/>
        <v>0</v>
      </c>
      <c r="L458" s="154">
        <f t="shared" si="284"/>
        <v>-362</v>
      </c>
      <c r="N458" s="66" t="str">
        <f t="shared" si="285"/>
        <v>L</v>
      </c>
      <c r="O458" s="66">
        <f t="shared" si="286"/>
        <v>6</v>
      </c>
      <c r="P458" s="66">
        <f t="shared" si="287"/>
        <v>2</v>
      </c>
      <c r="Q458" s="66">
        <f t="shared" si="273"/>
        <v>3</v>
      </c>
      <c r="R458" s="106">
        <f t="shared" si="288"/>
        <v>2</v>
      </c>
      <c r="S458" s="106">
        <f t="shared" si="289"/>
        <v>0</v>
      </c>
      <c r="T458" s="154">
        <f t="shared" si="290"/>
        <v>-434</v>
      </c>
      <c r="V458" s="66" t="str">
        <f t="shared" si="291"/>
        <v>L</v>
      </c>
      <c r="W458" s="66">
        <f t="shared" si="292"/>
        <v>2</v>
      </c>
      <c r="X458" s="66">
        <f t="shared" si="293"/>
        <v>1</v>
      </c>
      <c r="Y458" s="66">
        <f t="shared" si="294"/>
        <v>1</v>
      </c>
      <c r="Z458" s="106">
        <f t="shared" si="295"/>
        <v>1</v>
      </c>
      <c r="AA458" s="106">
        <f t="shared" si="296"/>
        <v>0</v>
      </c>
      <c r="AB458" s="154">
        <f t="shared" si="297"/>
        <v>425</v>
      </c>
      <c r="AC458" s="155">
        <f t="shared" si="298"/>
        <v>426</v>
      </c>
      <c r="AE458" s="66" t="str">
        <f t="shared" si="299"/>
        <v>L</v>
      </c>
      <c r="AF458" s="66">
        <f t="shared" si="270"/>
        <v>4</v>
      </c>
      <c r="AG458" s="66">
        <f t="shared" si="300"/>
        <v>3</v>
      </c>
      <c r="AH458" s="66">
        <f t="shared" si="301"/>
        <v>3</v>
      </c>
      <c r="AI458" s="106">
        <f t="shared" si="302"/>
        <v>3</v>
      </c>
      <c r="AJ458" s="106">
        <f t="shared" si="303"/>
        <v>0</v>
      </c>
      <c r="AK458" s="154">
        <f t="shared" si="304"/>
        <v>582</v>
      </c>
      <c r="AL458" s="155">
        <f t="shared" si="305"/>
        <v>606</v>
      </c>
      <c r="AM458" s="155"/>
      <c r="AN458" s="66" t="str">
        <f t="shared" si="274"/>
        <v>L</v>
      </c>
      <c r="AO458" s="66">
        <f t="shared" si="271"/>
        <v>4</v>
      </c>
      <c r="AP458" s="66">
        <f t="shared" si="275"/>
        <v>2</v>
      </c>
      <c r="AQ458" s="66">
        <f t="shared" si="276"/>
        <v>3</v>
      </c>
      <c r="AR458" s="106">
        <f t="shared" si="306"/>
        <v>2</v>
      </c>
      <c r="AS458" s="106">
        <f t="shared" si="277"/>
        <v>0</v>
      </c>
      <c r="AT458" s="154">
        <f t="shared" si="278"/>
        <v>-128</v>
      </c>
      <c r="AV458" s="120"/>
      <c r="AW458" s="120"/>
    </row>
    <row r="459" spans="1:49" s="71" customFormat="1">
      <c r="A459" s="3">
        <f t="shared" si="272"/>
        <v>449</v>
      </c>
      <c r="B459" s="9">
        <f>Data!B459</f>
        <v>5</v>
      </c>
      <c r="D459" s="73">
        <f t="shared" si="168"/>
        <v>1</v>
      </c>
      <c r="F459" s="66" t="str">
        <f t="shared" si="280"/>
        <v>W</v>
      </c>
      <c r="G459" s="66">
        <f t="shared" si="169"/>
        <v>1</v>
      </c>
      <c r="H459" s="66">
        <f t="shared" si="281"/>
        <v>2</v>
      </c>
      <c r="I459" s="66">
        <f t="shared" si="279"/>
        <v>4</v>
      </c>
      <c r="J459" s="106">
        <f t="shared" si="282"/>
        <v>2</v>
      </c>
      <c r="K459" s="106">
        <f t="shared" si="283"/>
        <v>12</v>
      </c>
      <c r="L459" s="154">
        <f t="shared" si="284"/>
        <v>-352</v>
      </c>
      <c r="N459" s="66" t="str">
        <f t="shared" si="285"/>
        <v>L</v>
      </c>
      <c r="O459" s="66">
        <f t="shared" si="286"/>
        <v>6</v>
      </c>
      <c r="P459" s="66">
        <f t="shared" si="287"/>
        <v>2</v>
      </c>
      <c r="Q459" s="66">
        <f t="shared" si="273"/>
        <v>4</v>
      </c>
      <c r="R459" s="106">
        <f t="shared" si="288"/>
        <v>2</v>
      </c>
      <c r="S459" s="106">
        <f t="shared" si="289"/>
        <v>0</v>
      </c>
      <c r="T459" s="154">
        <f t="shared" si="290"/>
        <v>-436</v>
      </c>
      <c r="V459" s="66" t="str">
        <f t="shared" si="291"/>
        <v>L</v>
      </c>
      <c r="W459" s="66">
        <f t="shared" si="292"/>
        <v>2</v>
      </c>
      <c r="X459" s="66">
        <f t="shared" si="293"/>
        <v>1</v>
      </c>
      <c r="Y459" s="66">
        <f t="shared" si="294"/>
        <v>2</v>
      </c>
      <c r="Z459" s="106">
        <f t="shared" si="295"/>
        <v>1</v>
      </c>
      <c r="AA459" s="106">
        <f t="shared" si="296"/>
        <v>0</v>
      </c>
      <c r="AB459" s="154">
        <f t="shared" si="297"/>
        <v>424</v>
      </c>
      <c r="AC459" s="155">
        <f t="shared" si="298"/>
        <v>426</v>
      </c>
      <c r="AE459" s="66" t="str">
        <f t="shared" si="299"/>
        <v>L</v>
      </c>
      <c r="AF459" s="66">
        <f t="shared" si="270"/>
        <v>1</v>
      </c>
      <c r="AG459" s="66">
        <f t="shared" si="300"/>
        <v>3</v>
      </c>
      <c r="AH459" s="66">
        <f t="shared" si="301"/>
        <v>4</v>
      </c>
      <c r="AI459" s="106">
        <f t="shared" si="302"/>
        <v>3</v>
      </c>
      <c r="AJ459" s="106">
        <f t="shared" si="303"/>
        <v>0</v>
      </c>
      <c r="AK459" s="154">
        <f t="shared" si="304"/>
        <v>579</v>
      </c>
      <c r="AL459" s="155">
        <f t="shared" si="305"/>
        <v>606</v>
      </c>
      <c r="AM459" s="155"/>
      <c r="AN459" s="66" t="str">
        <f t="shared" si="274"/>
        <v>L</v>
      </c>
      <c r="AO459" s="66">
        <f t="shared" si="271"/>
        <v>1</v>
      </c>
      <c r="AP459" s="66">
        <f t="shared" si="275"/>
        <v>2</v>
      </c>
      <c r="AQ459" s="66">
        <f t="shared" si="276"/>
        <v>4</v>
      </c>
      <c r="AR459" s="106">
        <f t="shared" si="306"/>
        <v>2</v>
      </c>
      <c r="AS459" s="106">
        <f t="shared" si="277"/>
        <v>0</v>
      </c>
      <c r="AT459" s="154">
        <f t="shared" si="278"/>
        <v>-130</v>
      </c>
      <c r="AV459" s="120"/>
      <c r="AW459" s="120"/>
    </row>
    <row r="460" spans="1:49" s="71" customFormat="1">
      <c r="A460" s="3">
        <f t="shared" si="272"/>
        <v>450</v>
      </c>
      <c r="B460" s="9">
        <f>Data!B460</f>
        <v>33</v>
      </c>
      <c r="D460" s="73">
        <f t="shared" si="168"/>
        <v>6</v>
      </c>
      <c r="F460" s="66" t="str">
        <f t="shared" si="280"/>
        <v>L</v>
      </c>
      <c r="G460" s="66">
        <f t="shared" si="169"/>
        <v>1</v>
      </c>
      <c r="H460" s="66">
        <f t="shared" si="281"/>
        <v>2</v>
      </c>
      <c r="I460" s="66">
        <f t="shared" si="279"/>
        <v>5</v>
      </c>
      <c r="J460" s="106">
        <f t="shared" si="282"/>
        <v>2</v>
      </c>
      <c r="K460" s="106">
        <f t="shared" si="283"/>
        <v>0</v>
      </c>
      <c r="L460" s="154">
        <f t="shared" si="284"/>
        <v>-354</v>
      </c>
      <c r="N460" s="66" t="str">
        <f t="shared" si="285"/>
        <v>W</v>
      </c>
      <c r="O460" s="66">
        <f t="shared" si="286"/>
        <v>6</v>
      </c>
      <c r="P460" s="66">
        <f t="shared" si="287"/>
        <v>2</v>
      </c>
      <c r="Q460" s="66">
        <f t="shared" si="273"/>
        <v>5</v>
      </c>
      <c r="R460" s="106">
        <f t="shared" si="288"/>
        <v>2</v>
      </c>
      <c r="S460" s="106">
        <f t="shared" si="289"/>
        <v>12</v>
      </c>
      <c r="T460" s="154">
        <f t="shared" si="290"/>
        <v>-426</v>
      </c>
      <c r="V460" s="66" t="str">
        <f t="shared" si="291"/>
        <v>L</v>
      </c>
      <c r="W460" s="66">
        <f t="shared" si="292"/>
        <v>2</v>
      </c>
      <c r="X460" s="66">
        <f t="shared" si="293"/>
        <v>1</v>
      </c>
      <c r="Y460" s="66">
        <f t="shared" si="294"/>
        <v>3</v>
      </c>
      <c r="Z460" s="106">
        <f t="shared" si="295"/>
        <v>1</v>
      </c>
      <c r="AA460" s="106">
        <f t="shared" si="296"/>
        <v>0</v>
      </c>
      <c r="AB460" s="154">
        <f t="shared" si="297"/>
        <v>423</v>
      </c>
      <c r="AC460" s="155">
        <f t="shared" si="298"/>
        <v>426</v>
      </c>
      <c r="AE460" s="66" t="str">
        <f t="shared" si="299"/>
        <v>L</v>
      </c>
      <c r="AF460" s="66">
        <f t="shared" ref="AF460:AF510" si="307">IF($D460=0,AF459,$D460)</f>
        <v>6</v>
      </c>
      <c r="AG460" s="66">
        <f t="shared" si="300"/>
        <v>3</v>
      </c>
      <c r="AH460" s="66">
        <f t="shared" si="301"/>
        <v>5</v>
      </c>
      <c r="AI460" s="106">
        <f t="shared" si="302"/>
        <v>3</v>
      </c>
      <c r="AJ460" s="106">
        <f t="shared" si="303"/>
        <v>0</v>
      </c>
      <c r="AK460" s="154">
        <f t="shared" si="304"/>
        <v>576</v>
      </c>
      <c r="AL460" s="155">
        <f t="shared" si="305"/>
        <v>606</v>
      </c>
      <c r="AM460" s="155"/>
      <c r="AN460" s="66" t="str">
        <f t="shared" si="274"/>
        <v>L</v>
      </c>
      <c r="AO460" s="66">
        <f t="shared" ref="AO460:AO510" si="308">IF($D460=0,AO459,$D460)</f>
        <v>6</v>
      </c>
      <c r="AP460" s="66">
        <f t="shared" si="275"/>
        <v>2</v>
      </c>
      <c r="AQ460" s="66">
        <f t="shared" si="276"/>
        <v>5</v>
      </c>
      <c r="AR460" s="106">
        <f t="shared" si="306"/>
        <v>2</v>
      </c>
      <c r="AS460" s="106">
        <f t="shared" si="277"/>
        <v>0</v>
      </c>
      <c r="AT460" s="154">
        <f t="shared" si="278"/>
        <v>-132</v>
      </c>
      <c r="AV460" s="120"/>
      <c r="AW460" s="120"/>
    </row>
    <row r="461" spans="1:49" s="71" customFormat="1">
      <c r="A461" s="3">
        <f t="shared" ref="A461:A510" si="309">A460+1</f>
        <v>451</v>
      </c>
      <c r="B461" s="9">
        <f>Data!B461</f>
        <v>23</v>
      </c>
      <c r="D461" s="73">
        <f t="shared" si="168"/>
        <v>4</v>
      </c>
      <c r="F461" s="66" t="str">
        <f t="shared" si="280"/>
        <v>L</v>
      </c>
      <c r="G461" s="66">
        <f t="shared" si="169"/>
        <v>1</v>
      </c>
      <c r="H461" s="66">
        <f t="shared" si="281"/>
        <v>3</v>
      </c>
      <c r="I461" s="66">
        <f t="shared" si="279"/>
        <v>1</v>
      </c>
      <c r="J461" s="106">
        <f t="shared" si="282"/>
        <v>3</v>
      </c>
      <c r="K461" s="106">
        <f t="shared" si="283"/>
        <v>0</v>
      </c>
      <c r="L461" s="154">
        <f t="shared" si="284"/>
        <v>-357</v>
      </c>
      <c r="N461" s="66" t="str">
        <f t="shared" si="285"/>
        <v>L</v>
      </c>
      <c r="O461" s="66">
        <f t="shared" si="286"/>
        <v>6</v>
      </c>
      <c r="P461" s="66">
        <f t="shared" si="287"/>
        <v>3</v>
      </c>
      <c r="Q461" s="66">
        <f t="shared" ref="Q461:Q510" si="310">IF(Q460&lt;5,Q460+1,1)</f>
        <v>1</v>
      </c>
      <c r="R461" s="106">
        <f t="shared" si="288"/>
        <v>3</v>
      </c>
      <c r="S461" s="106">
        <f t="shared" si="289"/>
        <v>0</v>
      </c>
      <c r="T461" s="154">
        <f t="shared" si="290"/>
        <v>-429</v>
      </c>
      <c r="V461" s="66" t="str">
        <f t="shared" si="291"/>
        <v>L</v>
      </c>
      <c r="W461" s="66">
        <f t="shared" si="292"/>
        <v>2</v>
      </c>
      <c r="X461" s="66">
        <f t="shared" si="293"/>
        <v>1</v>
      </c>
      <c r="Y461" s="66">
        <f t="shared" si="294"/>
        <v>4</v>
      </c>
      <c r="Z461" s="106">
        <f t="shared" si="295"/>
        <v>1</v>
      </c>
      <c r="AA461" s="106">
        <f t="shared" si="296"/>
        <v>0</v>
      </c>
      <c r="AB461" s="154">
        <f t="shared" si="297"/>
        <v>422</v>
      </c>
      <c r="AC461" s="155">
        <f t="shared" si="298"/>
        <v>426</v>
      </c>
      <c r="AE461" s="66" t="str">
        <f t="shared" si="299"/>
        <v>L</v>
      </c>
      <c r="AF461" s="66">
        <f t="shared" si="307"/>
        <v>4</v>
      </c>
      <c r="AG461" s="66">
        <f t="shared" si="300"/>
        <v>4</v>
      </c>
      <c r="AH461" s="66">
        <f t="shared" si="301"/>
        <v>1</v>
      </c>
      <c r="AI461" s="106">
        <f t="shared" si="302"/>
        <v>5</v>
      </c>
      <c r="AJ461" s="106">
        <f t="shared" si="303"/>
        <v>0</v>
      </c>
      <c r="AK461" s="154">
        <f t="shared" si="304"/>
        <v>571</v>
      </c>
      <c r="AL461" s="155">
        <f t="shared" si="305"/>
        <v>606</v>
      </c>
      <c r="AM461" s="155"/>
      <c r="AN461" s="66" t="str">
        <f t="shared" ref="AN461:AN510" si="311">IF($D461=AO460,"W","L")</f>
        <v>L</v>
      </c>
      <c r="AO461" s="66">
        <f t="shared" si="308"/>
        <v>4</v>
      </c>
      <c r="AP461" s="66">
        <f t="shared" ref="AP461:AP510" si="312">IF(AND(AP460=$H$9,AQ460=5),1,IF(AND(AP460&lt;$H$9,AQ460=5),AP460+1,AP460))</f>
        <v>3</v>
      </c>
      <c r="AQ461" s="66">
        <f t="shared" ref="AQ461:AQ510" si="313">IF(AQ460&lt;5,AQ460+1,1)</f>
        <v>1</v>
      </c>
      <c r="AR461" s="106">
        <f t="shared" si="306"/>
        <v>3</v>
      </c>
      <c r="AS461" s="106">
        <f t="shared" ref="AS461:AS510" si="314">IF(AN461="W",AR460*6,0)</f>
        <v>0</v>
      </c>
      <c r="AT461" s="154">
        <f t="shared" ref="AT461:AT510" si="315">AT460-AR461+AS461</f>
        <v>-135</v>
      </c>
      <c r="AV461" s="120"/>
      <c r="AW461" s="120"/>
    </row>
    <row r="462" spans="1:49" s="71" customFormat="1">
      <c r="A462" s="3">
        <f t="shared" si="309"/>
        <v>452</v>
      </c>
      <c r="B462" s="9">
        <f>Data!B462</f>
        <v>18</v>
      </c>
      <c r="D462" s="73">
        <f t="shared" si="168"/>
        <v>3</v>
      </c>
      <c r="F462" s="66" t="str">
        <f t="shared" si="280"/>
        <v>L</v>
      </c>
      <c r="G462" s="66">
        <f t="shared" si="169"/>
        <v>1</v>
      </c>
      <c r="H462" s="66">
        <f t="shared" si="281"/>
        <v>3</v>
      </c>
      <c r="I462" s="66">
        <f t="shared" si="279"/>
        <v>2</v>
      </c>
      <c r="J462" s="106">
        <f t="shared" si="282"/>
        <v>3</v>
      </c>
      <c r="K462" s="106">
        <f t="shared" si="283"/>
        <v>0</v>
      </c>
      <c r="L462" s="154">
        <f t="shared" si="284"/>
        <v>-360</v>
      </c>
      <c r="N462" s="66" t="str">
        <f t="shared" si="285"/>
        <v>L</v>
      </c>
      <c r="O462" s="66">
        <f t="shared" si="286"/>
        <v>6</v>
      </c>
      <c r="P462" s="66">
        <f t="shared" si="287"/>
        <v>3</v>
      </c>
      <c r="Q462" s="66">
        <f t="shared" si="310"/>
        <v>2</v>
      </c>
      <c r="R462" s="106">
        <f t="shared" si="288"/>
        <v>3</v>
      </c>
      <c r="S462" s="106">
        <f t="shared" si="289"/>
        <v>0</v>
      </c>
      <c r="T462" s="154">
        <f t="shared" si="290"/>
        <v>-432</v>
      </c>
      <c r="V462" s="66" t="str">
        <f t="shared" si="291"/>
        <v>L</v>
      </c>
      <c r="W462" s="66">
        <f t="shared" si="292"/>
        <v>2</v>
      </c>
      <c r="X462" s="66">
        <f t="shared" si="293"/>
        <v>1</v>
      </c>
      <c r="Y462" s="66">
        <f t="shared" si="294"/>
        <v>5</v>
      </c>
      <c r="Z462" s="106">
        <f t="shared" si="295"/>
        <v>1</v>
      </c>
      <c r="AA462" s="106">
        <f t="shared" si="296"/>
        <v>0</v>
      </c>
      <c r="AB462" s="154">
        <f t="shared" si="297"/>
        <v>421</v>
      </c>
      <c r="AC462" s="155">
        <f t="shared" si="298"/>
        <v>426</v>
      </c>
      <c r="AE462" s="66" t="str">
        <f t="shared" si="299"/>
        <v>L</v>
      </c>
      <c r="AF462" s="66">
        <f t="shared" si="307"/>
        <v>3</v>
      </c>
      <c r="AG462" s="66">
        <f t="shared" si="300"/>
        <v>4</v>
      </c>
      <c r="AH462" s="66">
        <f t="shared" si="301"/>
        <v>2</v>
      </c>
      <c r="AI462" s="106">
        <f t="shared" si="302"/>
        <v>5</v>
      </c>
      <c r="AJ462" s="106">
        <f t="shared" si="303"/>
        <v>0</v>
      </c>
      <c r="AK462" s="154">
        <f t="shared" si="304"/>
        <v>566</v>
      </c>
      <c r="AL462" s="155">
        <f t="shared" si="305"/>
        <v>606</v>
      </c>
      <c r="AM462" s="155"/>
      <c r="AN462" s="66" t="str">
        <f t="shared" si="311"/>
        <v>L</v>
      </c>
      <c r="AO462" s="66">
        <f t="shared" si="308"/>
        <v>3</v>
      </c>
      <c r="AP462" s="66">
        <f t="shared" si="312"/>
        <v>3</v>
      </c>
      <c r="AQ462" s="66">
        <f t="shared" si="313"/>
        <v>2</v>
      </c>
      <c r="AR462" s="106">
        <f t="shared" si="306"/>
        <v>3</v>
      </c>
      <c r="AS462" s="106">
        <f t="shared" si="314"/>
        <v>0</v>
      </c>
      <c r="AT462" s="154">
        <f t="shared" si="315"/>
        <v>-138</v>
      </c>
      <c r="AV462" s="120"/>
      <c r="AW462" s="120"/>
    </row>
    <row r="463" spans="1:49" s="71" customFormat="1">
      <c r="A463" s="3">
        <f t="shared" si="309"/>
        <v>453</v>
      </c>
      <c r="B463" s="9">
        <f>Data!B463</f>
        <v>1</v>
      </c>
      <c r="D463" s="73">
        <f t="shared" si="168"/>
        <v>1</v>
      </c>
      <c r="F463" s="66" t="str">
        <f t="shared" si="280"/>
        <v>W</v>
      </c>
      <c r="G463" s="66">
        <f t="shared" si="169"/>
        <v>1</v>
      </c>
      <c r="H463" s="66">
        <f t="shared" si="281"/>
        <v>3</v>
      </c>
      <c r="I463" s="66">
        <f t="shared" si="279"/>
        <v>3</v>
      </c>
      <c r="J463" s="106">
        <f t="shared" si="282"/>
        <v>3</v>
      </c>
      <c r="K463" s="106">
        <f t="shared" si="283"/>
        <v>18</v>
      </c>
      <c r="L463" s="154">
        <f t="shared" si="284"/>
        <v>-345</v>
      </c>
      <c r="N463" s="66" t="str">
        <f t="shared" si="285"/>
        <v>L</v>
      </c>
      <c r="O463" s="66">
        <f t="shared" si="286"/>
        <v>6</v>
      </c>
      <c r="P463" s="66">
        <f t="shared" si="287"/>
        <v>3</v>
      </c>
      <c r="Q463" s="66">
        <f t="shared" si="310"/>
        <v>3</v>
      </c>
      <c r="R463" s="106">
        <f t="shared" si="288"/>
        <v>3</v>
      </c>
      <c r="S463" s="106">
        <f t="shared" si="289"/>
        <v>0</v>
      </c>
      <c r="T463" s="154">
        <f t="shared" si="290"/>
        <v>-435</v>
      </c>
      <c r="V463" s="66" t="str">
        <f t="shared" si="291"/>
        <v>L</v>
      </c>
      <c r="W463" s="66">
        <f t="shared" si="292"/>
        <v>2</v>
      </c>
      <c r="X463" s="66">
        <f t="shared" si="293"/>
        <v>2</v>
      </c>
      <c r="Y463" s="66">
        <f t="shared" si="294"/>
        <v>1</v>
      </c>
      <c r="Z463" s="106">
        <f t="shared" si="295"/>
        <v>2</v>
      </c>
      <c r="AA463" s="106">
        <f t="shared" si="296"/>
        <v>0</v>
      </c>
      <c r="AB463" s="154">
        <f t="shared" si="297"/>
        <v>419</v>
      </c>
      <c r="AC463" s="155">
        <f t="shared" si="298"/>
        <v>426</v>
      </c>
      <c r="AE463" s="66" t="str">
        <f t="shared" si="299"/>
        <v>L</v>
      </c>
      <c r="AF463" s="66">
        <f t="shared" si="307"/>
        <v>1</v>
      </c>
      <c r="AG463" s="66">
        <f t="shared" si="300"/>
        <v>4</v>
      </c>
      <c r="AH463" s="66">
        <f t="shared" si="301"/>
        <v>3</v>
      </c>
      <c r="AI463" s="106">
        <f t="shared" si="302"/>
        <v>5</v>
      </c>
      <c r="AJ463" s="106">
        <f t="shared" si="303"/>
        <v>0</v>
      </c>
      <c r="AK463" s="154">
        <f t="shared" si="304"/>
        <v>561</v>
      </c>
      <c r="AL463" s="155">
        <f t="shared" si="305"/>
        <v>606</v>
      </c>
      <c r="AM463" s="155"/>
      <c r="AN463" s="66" t="str">
        <f t="shared" si="311"/>
        <v>L</v>
      </c>
      <c r="AO463" s="66">
        <f t="shared" si="308"/>
        <v>1</v>
      </c>
      <c r="AP463" s="66">
        <f t="shared" si="312"/>
        <v>3</v>
      </c>
      <c r="AQ463" s="66">
        <f t="shared" si="313"/>
        <v>3</v>
      </c>
      <c r="AR463" s="106">
        <f t="shared" si="306"/>
        <v>3</v>
      </c>
      <c r="AS463" s="106">
        <f t="shared" si="314"/>
        <v>0</v>
      </c>
      <c r="AT463" s="154">
        <f t="shared" si="315"/>
        <v>-141</v>
      </c>
      <c r="AV463" s="120"/>
      <c r="AW463" s="120"/>
    </row>
    <row r="464" spans="1:49" s="71" customFormat="1">
      <c r="A464" s="3">
        <f t="shared" si="309"/>
        <v>454</v>
      </c>
      <c r="B464" s="9">
        <f>Data!B464</f>
        <v>21</v>
      </c>
      <c r="D464" s="73">
        <f t="shared" si="168"/>
        <v>4</v>
      </c>
      <c r="F464" s="66" t="str">
        <f t="shared" si="280"/>
        <v>L</v>
      </c>
      <c r="G464" s="66">
        <f t="shared" si="169"/>
        <v>1</v>
      </c>
      <c r="H464" s="66">
        <f t="shared" si="281"/>
        <v>3</v>
      </c>
      <c r="I464" s="66">
        <f t="shared" si="279"/>
        <v>4</v>
      </c>
      <c r="J464" s="106">
        <f t="shared" si="282"/>
        <v>3</v>
      </c>
      <c r="K464" s="106">
        <f t="shared" si="283"/>
        <v>0</v>
      </c>
      <c r="L464" s="154">
        <f t="shared" si="284"/>
        <v>-348</v>
      </c>
      <c r="N464" s="66" t="str">
        <f t="shared" si="285"/>
        <v>L</v>
      </c>
      <c r="O464" s="66">
        <f t="shared" si="286"/>
        <v>6</v>
      </c>
      <c r="P464" s="66">
        <f t="shared" si="287"/>
        <v>3</v>
      </c>
      <c r="Q464" s="66">
        <f t="shared" si="310"/>
        <v>4</v>
      </c>
      <c r="R464" s="106">
        <f t="shared" si="288"/>
        <v>3</v>
      </c>
      <c r="S464" s="106">
        <f t="shared" si="289"/>
        <v>0</v>
      </c>
      <c r="T464" s="154">
        <f t="shared" si="290"/>
        <v>-438</v>
      </c>
      <c r="V464" s="66" t="str">
        <f t="shared" si="291"/>
        <v>L</v>
      </c>
      <c r="W464" s="66">
        <f t="shared" si="292"/>
        <v>2</v>
      </c>
      <c r="X464" s="66">
        <f t="shared" si="293"/>
        <v>2</v>
      </c>
      <c r="Y464" s="66">
        <f t="shared" si="294"/>
        <v>2</v>
      </c>
      <c r="Z464" s="106">
        <f t="shared" si="295"/>
        <v>2</v>
      </c>
      <c r="AA464" s="106">
        <f t="shared" si="296"/>
        <v>0</v>
      </c>
      <c r="AB464" s="154">
        <f t="shared" si="297"/>
        <v>417</v>
      </c>
      <c r="AC464" s="155">
        <f t="shared" si="298"/>
        <v>426</v>
      </c>
      <c r="AE464" s="66" t="str">
        <f t="shared" si="299"/>
        <v>L</v>
      </c>
      <c r="AF464" s="66">
        <f t="shared" si="307"/>
        <v>4</v>
      </c>
      <c r="AG464" s="66">
        <f t="shared" si="300"/>
        <v>4</v>
      </c>
      <c r="AH464" s="66">
        <f t="shared" si="301"/>
        <v>4</v>
      </c>
      <c r="AI464" s="106">
        <f t="shared" si="302"/>
        <v>5</v>
      </c>
      <c r="AJ464" s="106">
        <f t="shared" si="303"/>
        <v>0</v>
      </c>
      <c r="AK464" s="154">
        <f t="shared" si="304"/>
        <v>556</v>
      </c>
      <c r="AL464" s="155">
        <f t="shared" si="305"/>
        <v>606</v>
      </c>
      <c r="AM464" s="155"/>
      <c r="AN464" s="66" t="str">
        <f t="shared" si="311"/>
        <v>L</v>
      </c>
      <c r="AO464" s="66">
        <f t="shared" si="308"/>
        <v>4</v>
      </c>
      <c r="AP464" s="66">
        <f t="shared" si="312"/>
        <v>3</v>
      </c>
      <c r="AQ464" s="66">
        <f t="shared" si="313"/>
        <v>4</v>
      </c>
      <c r="AR464" s="106">
        <f t="shared" si="306"/>
        <v>3</v>
      </c>
      <c r="AS464" s="106">
        <f t="shared" si="314"/>
        <v>0</v>
      </c>
      <c r="AT464" s="154">
        <f t="shared" si="315"/>
        <v>-144</v>
      </c>
      <c r="AV464" s="120"/>
      <c r="AW464" s="120"/>
    </row>
    <row r="465" spans="1:49" s="71" customFormat="1">
      <c r="A465" s="3">
        <f t="shared" si="309"/>
        <v>455</v>
      </c>
      <c r="B465" s="9">
        <f>Data!B465</f>
        <v>24</v>
      </c>
      <c r="D465" s="73">
        <f t="shared" si="168"/>
        <v>4</v>
      </c>
      <c r="F465" s="66" t="str">
        <f t="shared" si="280"/>
        <v>L</v>
      </c>
      <c r="G465" s="66">
        <f t="shared" si="169"/>
        <v>1</v>
      </c>
      <c r="H465" s="66">
        <f t="shared" si="281"/>
        <v>3</v>
      </c>
      <c r="I465" s="66">
        <f t="shared" si="279"/>
        <v>5</v>
      </c>
      <c r="J465" s="106">
        <f t="shared" si="282"/>
        <v>3</v>
      </c>
      <c r="K465" s="106">
        <f t="shared" si="283"/>
        <v>0</v>
      </c>
      <c r="L465" s="154">
        <f t="shared" si="284"/>
        <v>-351</v>
      </c>
      <c r="N465" s="66" t="str">
        <f t="shared" si="285"/>
        <v>L</v>
      </c>
      <c r="O465" s="66">
        <f t="shared" si="286"/>
        <v>6</v>
      </c>
      <c r="P465" s="66">
        <f t="shared" si="287"/>
        <v>3</v>
      </c>
      <c r="Q465" s="66">
        <f t="shared" si="310"/>
        <v>5</v>
      </c>
      <c r="R465" s="106">
        <f t="shared" si="288"/>
        <v>3</v>
      </c>
      <c r="S465" s="106">
        <f t="shared" si="289"/>
        <v>0</v>
      </c>
      <c r="T465" s="154">
        <f t="shared" si="290"/>
        <v>-441</v>
      </c>
      <c r="V465" s="66" t="str">
        <f t="shared" si="291"/>
        <v>L</v>
      </c>
      <c r="W465" s="66">
        <f t="shared" si="292"/>
        <v>2</v>
      </c>
      <c r="X465" s="66">
        <f t="shared" si="293"/>
        <v>2</v>
      </c>
      <c r="Y465" s="66">
        <f t="shared" si="294"/>
        <v>3</v>
      </c>
      <c r="Z465" s="106">
        <f t="shared" si="295"/>
        <v>2</v>
      </c>
      <c r="AA465" s="106">
        <f t="shared" si="296"/>
        <v>0</v>
      </c>
      <c r="AB465" s="154">
        <f t="shared" si="297"/>
        <v>415</v>
      </c>
      <c r="AC465" s="155">
        <f t="shared" si="298"/>
        <v>426</v>
      </c>
      <c r="AE465" s="66" t="str">
        <f t="shared" si="299"/>
        <v>W</v>
      </c>
      <c r="AF465" s="66">
        <f t="shared" si="307"/>
        <v>4</v>
      </c>
      <c r="AG465" s="66">
        <f t="shared" si="300"/>
        <v>4</v>
      </c>
      <c r="AH465" s="66">
        <f t="shared" si="301"/>
        <v>5</v>
      </c>
      <c r="AI465" s="106">
        <f t="shared" si="302"/>
        <v>5</v>
      </c>
      <c r="AJ465" s="106">
        <f t="shared" si="303"/>
        <v>30</v>
      </c>
      <c r="AK465" s="154">
        <f t="shared" si="304"/>
        <v>581</v>
      </c>
      <c r="AL465" s="155">
        <f t="shared" si="305"/>
        <v>606</v>
      </c>
      <c r="AM465" s="155"/>
      <c r="AN465" s="66" t="str">
        <f t="shared" si="311"/>
        <v>W</v>
      </c>
      <c r="AO465" s="66">
        <f t="shared" si="308"/>
        <v>4</v>
      </c>
      <c r="AP465" s="66">
        <f t="shared" si="312"/>
        <v>3</v>
      </c>
      <c r="AQ465" s="66">
        <f t="shared" si="313"/>
        <v>5</v>
      </c>
      <c r="AR465" s="106">
        <f t="shared" si="306"/>
        <v>3</v>
      </c>
      <c r="AS465" s="106">
        <f t="shared" si="314"/>
        <v>18</v>
      </c>
      <c r="AT465" s="154">
        <f t="shared" si="315"/>
        <v>-129</v>
      </c>
      <c r="AV465" s="120"/>
      <c r="AW465" s="120"/>
    </row>
    <row r="466" spans="1:49" s="71" customFormat="1">
      <c r="A466" s="3">
        <f t="shared" si="309"/>
        <v>456</v>
      </c>
      <c r="B466" s="9">
        <f>Data!B466</f>
        <v>23</v>
      </c>
      <c r="D466" s="73">
        <f t="shared" si="168"/>
        <v>4</v>
      </c>
      <c r="F466" s="66" t="str">
        <f t="shared" si="280"/>
        <v>L</v>
      </c>
      <c r="G466" s="66">
        <f t="shared" si="169"/>
        <v>1</v>
      </c>
      <c r="H466" s="66">
        <f t="shared" si="281"/>
        <v>4</v>
      </c>
      <c r="I466" s="66">
        <f t="shared" si="279"/>
        <v>1</v>
      </c>
      <c r="J466" s="106">
        <f t="shared" si="282"/>
        <v>5</v>
      </c>
      <c r="K466" s="106">
        <f t="shared" si="283"/>
        <v>0</v>
      </c>
      <c r="L466" s="154">
        <f t="shared" si="284"/>
        <v>-356</v>
      </c>
      <c r="N466" s="66" t="str">
        <f t="shared" si="285"/>
        <v>L</v>
      </c>
      <c r="O466" s="66">
        <f t="shared" si="286"/>
        <v>6</v>
      </c>
      <c r="P466" s="66">
        <f t="shared" si="287"/>
        <v>4</v>
      </c>
      <c r="Q466" s="66">
        <f t="shared" si="310"/>
        <v>1</v>
      </c>
      <c r="R466" s="106">
        <f t="shared" si="288"/>
        <v>5</v>
      </c>
      <c r="S466" s="106">
        <f t="shared" si="289"/>
        <v>0</v>
      </c>
      <c r="T466" s="154">
        <f t="shared" si="290"/>
        <v>-446</v>
      </c>
      <c r="V466" s="66" t="str">
        <f t="shared" si="291"/>
        <v>L</v>
      </c>
      <c r="W466" s="66">
        <f t="shared" si="292"/>
        <v>2</v>
      </c>
      <c r="X466" s="66">
        <f t="shared" si="293"/>
        <v>2</v>
      </c>
      <c r="Y466" s="66">
        <f t="shared" si="294"/>
        <v>4</v>
      </c>
      <c r="Z466" s="106">
        <f t="shared" si="295"/>
        <v>2</v>
      </c>
      <c r="AA466" s="106">
        <f t="shared" si="296"/>
        <v>0</v>
      </c>
      <c r="AB466" s="154">
        <f t="shared" si="297"/>
        <v>413</v>
      </c>
      <c r="AC466" s="155">
        <f t="shared" si="298"/>
        <v>426</v>
      </c>
      <c r="AE466" s="66" t="str">
        <f t="shared" si="299"/>
        <v>W</v>
      </c>
      <c r="AF466" s="66">
        <f t="shared" si="307"/>
        <v>4</v>
      </c>
      <c r="AG466" s="66">
        <f t="shared" si="300"/>
        <v>5</v>
      </c>
      <c r="AH466" s="66">
        <f t="shared" si="301"/>
        <v>1</v>
      </c>
      <c r="AI466" s="106">
        <f t="shared" si="302"/>
        <v>8</v>
      </c>
      <c r="AJ466" s="106">
        <f t="shared" si="303"/>
        <v>30</v>
      </c>
      <c r="AK466" s="154">
        <f t="shared" si="304"/>
        <v>603</v>
      </c>
      <c r="AL466" s="155">
        <f t="shared" si="305"/>
        <v>606</v>
      </c>
      <c r="AM466" s="155"/>
      <c r="AN466" s="66" t="str">
        <f t="shared" si="311"/>
        <v>W</v>
      </c>
      <c r="AO466" s="66">
        <f t="shared" si="308"/>
        <v>4</v>
      </c>
      <c r="AP466" s="66">
        <f t="shared" si="312"/>
        <v>4</v>
      </c>
      <c r="AQ466" s="66">
        <f t="shared" si="313"/>
        <v>1</v>
      </c>
      <c r="AR466" s="106">
        <f t="shared" si="306"/>
        <v>5</v>
      </c>
      <c r="AS466" s="106">
        <f t="shared" si="314"/>
        <v>18</v>
      </c>
      <c r="AT466" s="154">
        <f t="shared" si="315"/>
        <v>-116</v>
      </c>
      <c r="AV466" s="120"/>
      <c r="AW466" s="120"/>
    </row>
    <row r="467" spans="1:49" s="71" customFormat="1">
      <c r="A467" s="3">
        <f t="shared" si="309"/>
        <v>457</v>
      </c>
      <c r="B467" s="9">
        <f>Data!B467</f>
        <v>9</v>
      </c>
      <c r="D467" s="73">
        <f t="shared" si="168"/>
        <v>2</v>
      </c>
      <c r="F467" s="66" t="str">
        <f t="shared" si="280"/>
        <v>L</v>
      </c>
      <c r="G467" s="66">
        <f t="shared" si="169"/>
        <v>1</v>
      </c>
      <c r="H467" s="66">
        <f t="shared" si="281"/>
        <v>4</v>
      </c>
      <c r="I467" s="66">
        <f t="shared" si="279"/>
        <v>2</v>
      </c>
      <c r="J467" s="106">
        <f t="shared" si="282"/>
        <v>5</v>
      </c>
      <c r="K467" s="106">
        <f t="shared" si="283"/>
        <v>0</v>
      </c>
      <c r="L467" s="154">
        <f t="shared" si="284"/>
        <v>-361</v>
      </c>
      <c r="N467" s="66" t="str">
        <f t="shared" si="285"/>
        <v>L</v>
      </c>
      <c r="O467" s="66">
        <f t="shared" si="286"/>
        <v>6</v>
      </c>
      <c r="P467" s="66">
        <f t="shared" si="287"/>
        <v>4</v>
      </c>
      <c r="Q467" s="66">
        <f t="shared" si="310"/>
        <v>2</v>
      </c>
      <c r="R467" s="106">
        <f t="shared" si="288"/>
        <v>5</v>
      </c>
      <c r="S467" s="106">
        <f t="shared" si="289"/>
        <v>0</v>
      </c>
      <c r="T467" s="154">
        <f t="shared" si="290"/>
        <v>-451</v>
      </c>
      <c r="V467" s="66" t="str">
        <f t="shared" si="291"/>
        <v>W</v>
      </c>
      <c r="W467" s="66">
        <f t="shared" si="292"/>
        <v>2</v>
      </c>
      <c r="X467" s="66">
        <f t="shared" si="293"/>
        <v>2</v>
      </c>
      <c r="Y467" s="66">
        <f t="shared" si="294"/>
        <v>5</v>
      </c>
      <c r="Z467" s="106">
        <f t="shared" si="295"/>
        <v>2</v>
      </c>
      <c r="AA467" s="106">
        <f t="shared" si="296"/>
        <v>12</v>
      </c>
      <c r="AB467" s="154">
        <f t="shared" si="297"/>
        <v>423</v>
      </c>
      <c r="AC467" s="155">
        <f t="shared" si="298"/>
        <v>426</v>
      </c>
      <c r="AE467" s="66" t="str">
        <f t="shared" si="299"/>
        <v>L</v>
      </c>
      <c r="AF467" s="66">
        <f t="shared" si="307"/>
        <v>2</v>
      </c>
      <c r="AG467" s="66">
        <f t="shared" si="300"/>
        <v>5</v>
      </c>
      <c r="AH467" s="66">
        <f t="shared" si="301"/>
        <v>2</v>
      </c>
      <c r="AI467" s="106">
        <f t="shared" si="302"/>
        <v>8</v>
      </c>
      <c r="AJ467" s="106">
        <f t="shared" si="303"/>
        <v>0</v>
      </c>
      <c r="AK467" s="154">
        <f t="shared" si="304"/>
        <v>595</v>
      </c>
      <c r="AL467" s="155">
        <f t="shared" si="305"/>
        <v>606</v>
      </c>
      <c r="AM467" s="155"/>
      <c r="AN467" s="66" t="str">
        <f t="shared" si="311"/>
        <v>L</v>
      </c>
      <c r="AO467" s="66">
        <f t="shared" si="308"/>
        <v>2</v>
      </c>
      <c r="AP467" s="66">
        <f t="shared" si="312"/>
        <v>4</v>
      </c>
      <c r="AQ467" s="66">
        <f t="shared" si="313"/>
        <v>2</v>
      </c>
      <c r="AR467" s="106">
        <f t="shared" si="306"/>
        <v>5</v>
      </c>
      <c r="AS467" s="106">
        <f t="shared" si="314"/>
        <v>0</v>
      </c>
      <c r="AT467" s="154">
        <f t="shared" si="315"/>
        <v>-121</v>
      </c>
      <c r="AV467" s="120"/>
      <c r="AW467" s="120"/>
    </row>
    <row r="468" spans="1:49" s="71" customFormat="1">
      <c r="A468" s="3">
        <f t="shared" si="309"/>
        <v>458</v>
      </c>
      <c r="B468" s="9">
        <f>Data!B468</f>
        <v>5</v>
      </c>
      <c r="D468" s="73">
        <f t="shared" si="168"/>
        <v>1</v>
      </c>
      <c r="F468" s="66" t="str">
        <f t="shared" si="280"/>
        <v>W</v>
      </c>
      <c r="G468" s="66">
        <f t="shared" si="169"/>
        <v>1</v>
      </c>
      <c r="H468" s="66">
        <f t="shared" si="281"/>
        <v>4</v>
      </c>
      <c r="I468" s="66">
        <f t="shared" si="279"/>
        <v>3</v>
      </c>
      <c r="J468" s="106">
        <f t="shared" si="282"/>
        <v>5</v>
      </c>
      <c r="K468" s="106">
        <f t="shared" si="283"/>
        <v>30</v>
      </c>
      <c r="L468" s="154">
        <f t="shared" si="284"/>
        <v>-336</v>
      </c>
      <c r="N468" s="66" t="str">
        <f t="shared" si="285"/>
        <v>L</v>
      </c>
      <c r="O468" s="66">
        <f t="shared" si="286"/>
        <v>6</v>
      </c>
      <c r="P468" s="66">
        <f t="shared" si="287"/>
        <v>4</v>
      </c>
      <c r="Q468" s="66">
        <f t="shared" si="310"/>
        <v>3</v>
      </c>
      <c r="R468" s="106">
        <f t="shared" si="288"/>
        <v>5</v>
      </c>
      <c r="S468" s="106">
        <f t="shared" si="289"/>
        <v>0</v>
      </c>
      <c r="T468" s="154">
        <f t="shared" si="290"/>
        <v>-456</v>
      </c>
      <c r="V468" s="66" t="str">
        <f t="shared" si="291"/>
        <v>L</v>
      </c>
      <c r="W468" s="66">
        <f t="shared" si="292"/>
        <v>2</v>
      </c>
      <c r="X468" s="66">
        <f t="shared" si="293"/>
        <v>3</v>
      </c>
      <c r="Y468" s="66">
        <f t="shared" si="294"/>
        <v>1</v>
      </c>
      <c r="Z468" s="106">
        <f t="shared" si="295"/>
        <v>3</v>
      </c>
      <c r="AA468" s="106">
        <f t="shared" si="296"/>
        <v>0</v>
      </c>
      <c r="AB468" s="154">
        <f t="shared" si="297"/>
        <v>420</v>
      </c>
      <c r="AC468" s="155">
        <f t="shared" si="298"/>
        <v>426</v>
      </c>
      <c r="AE468" s="66" t="str">
        <f t="shared" si="299"/>
        <v>L</v>
      </c>
      <c r="AF468" s="66">
        <f t="shared" si="307"/>
        <v>1</v>
      </c>
      <c r="AG468" s="66">
        <f t="shared" si="300"/>
        <v>5</v>
      </c>
      <c r="AH468" s="66">
        <f t="shared" si="301"/>
        <v>3</v>
      </c>
      <c r="AI468" s="106">
        <f t="shared" si="302"/>
        <v>8</v>
      </c>
      <c r="AJ468" s="106">
        <f t="shared" si="303"/>
        <v>0</v>
      </c>
      <c r="AK468" s="154">
        <f t="shared" si="304"/>
        <v>587</v>
      </c>
      <c r="AL468" s="155">
        <f t="shared" si="305"/>
        <v>606</v>
      </c>
      <c r="AM468" s="155"/>
      <c r="AN468" s="66" t="str">
        <f t="shared" si="311"/>
        <v>L</v>
      </c>
      <c r="AO468" s="66">
        <f t="shared" si="308"/>
        <v>1</v>
      </c>
      <c r="AP468" s="66">
        <f t="shared" si="312"/>
        <v>4</v>
      </c>
      <c r="AQ468" s="66">
        <f t="shared" si="313"/>
        <v>3</v>
      </c>
      <c r="AR468" s="106">
        <f t="shared" si="306"/>
        <v>5</v>
      </c>
      <c r="AS468" s="106">
        <f t="shared" si="314"/>
        <v>0</v>
      </c>
      <c r="AT468" s="154">
        <f t="shared" si="315"/>
        <v>-126</v>
      </c>
      <c r="AV468" s="120"/>
      <c r="AW468" s="120"/>
    </row>
    <row r="469" spans="1:49" s="71" customFormat="1">
      <c r="A469" s="3">
        <f t="shared" si="309"/>
        <v>459</v>
      </c>
      <c r="B469" s="9">
        <f>Data!B469</f>
        <v>30</v>
      </c>
      <c r="D469" s="73">
        <f t="shared" si="168"/>
        <v>5</v>
      </c>
      <c r="F469" s="66" t="str">
        <f t="shared" si="280"/>
        <v>L</v>
      </c>
      <c r="G469" s="66">
        <f t="shared" si="169"/>
        <v>1</v>
      </c>
      <c r="H469" s="66">
        <f t="shared" si="281"/>
        <v>4</v>
      </c>
      <c r="I469" s="66">
        <f t="shared" si="279"/>
        <v>4</v>
      </c>
      <c r="J469" s="106">
        <f t="shared" si="282"/>
        <v>5</v>
      </c>
      <c r="K469" s="106">
        <f t="shared" si="283"/>
        <v>0</v>
      </c>
      <c r="L469" s="154">
        <f t="shared" si="284"/>
        <v>-341</v>
      </c>
      <c r="N469" s="66" t="str">
        <f t="shared" si="285"/>
        <v>L</v>
      </c>
      <c r="O469" s="66">
        <f t="shared" si="286"/>
        <v>6</v>
      </c>
      <c r="P469" s="66">
        <f t="shared" si="287"/>
        <v>4</v>
      </c>
      <c r="Q469" s="66">
        <f t="shared" si="310"/>
        <v>4</v>
      </c>
      <c r="R469" s="106">
        <f t="shared" si="288"/>
        <v>5</v>
      </c>
      <c r="S469" s="106">
        <f t="shared" si="289"/>
        <v>0</v>
      </c>
      <c r="T469" s="154">
        <f t="shared" si="290"/>
        <v>-461</v>
      </c>
      <c r="V469" s="66" t="str">
        <f t="shared" si="291"/>
        <v>L</v>
      </c>
      <c r="W469" s="66">
        <f t="shared" si="292"/>
        <v>2</v>
      </c>
      <c r="X469" s="66">
        <f t="shared" si="293"/>
        <v>3</v>
      </c>
      <c r="Y469" s="66">
        <f t="shared" si="294"/>
        <v>2</v>
      </c>
      <c r="Z469" s="106">
        <f t="shared" si="295"/>
        <v>3</v>
      </c>
      <c r="AA469" s="106">
        <f t="shared" si="296"/>
        <v>0</v>
      </c>
      <c r="AB469" s="154">
        <f t="shared" si="297"/>
        <v>417</v>
      </c>
      <c r="AC469" s="155">
        <f t="shared" si="298"/>
        <v>426</v>
      </c>
      <c r="AE469" s="66" t="str">
        <f t="shared" si="299"/>
        <v>L</v>
      </c>
      <c r="AF469" s="66">
        <f t="shared" si="307"/>
        <v>5</v>
      </c>
      <c r="AG469" s="66">
        <f t="shared" si="300"/>
        <v>5</v>
      </c>
      <c r="AH469" s="66">
        <f t="shared" si="301"/>
        <v>4</v>
      </c>
      <c r="AI469" s="106">
        <f t="shared" si="302"/>
        <v>8</v>
      </c>
      <c r="AJ469" s="106">
        <f t="shared" si="303"/>
        <v>0</v>
      </c>
      <c r="AK469" s="154">
        <f t="shared" si="304"/>
        <v>579</v>
      </c>
      <c r="AL469" s="155">
        <f t="shared" si="305"/>
        <v>606</v>
      </c>
      <c r="AM469" s="155"/>
      <c r="AN469" s="66" t="str">
        <f t="shared" si="311"/>
        <v>L</v>
      </c>
      <c r="AO469" s="66">
        <f t="shared" si="308"/>
        <v>5</v>
      </c>
      <c r="AP469" s="66">
        <f t="shared" si="312"/>
        <v>4</v>
      </c>
      <c r="AQ469" s="66">
        <f t="shared" si="313"/>
        <v>4</v>
      </c>
      <c r="AR469" s="106">
        <f t="shared" si="306"/>
        <v>5</v>
      </c>
      <c r="AS469" s="106">
        <f t="shared" si="314"/>
        <v>0</v>
      </c>
      <c r="AT469" s="154">
        <f t="shared" si="315"/>
        <v>-131</v>
      </c>
      <c r="AV469" s="120"/>
      <c r="AW469" s="120"/>
    </row>
    <row r="470" spans="1:49" s="71" customFormat="1">
      <c r="A470" s="3">
        <f t="shared" si="309"/>
        <v>460</v>
      </c>
      <c r="B470" s="9">
        <f>Data!B470</f>
        <v>15</v>
      </c>
      <c r="D470" s="73">
        <f t="shared" si="168"/>
        <v>3</v>
      </c>
      <c r="F470" s="66" t="str">
        <f t="shared" si="280"/>
        <v>L</v>
      </c>
      <c r="G470" s="66">
        <f t="shared" si="169"/>
        <v>1</v>
      </c>
      <c r="H470" s="66">
        <f t="shared" si="281"/>
        <v>4</v>
      </c>
      <c r="I470" s="66">
        <f t="shared" si="279"/>
        <v>5</v>
      </c>
      <c r="J470" s="106">
        <f t="shared" si="282"/>
        <v>5</v>
      </c>
      <c r="K470" s="106">
        <f t="shared" si="283"/>
        <v>0</v>
      </c>
      <c r="L470" s="154">
        <f t="shared" si="284"/>
        <v>-346</v>
      </c>
      <c r="N470" s="66" t="str">
        <f t="shared" si="285"/>
        <v>L</v>
      </c>
      <c r="O470" s="66">
        <f t="shared" si="286"/>
        <v>6</v>
      </c>
      <c r="P470" s="66">
        <f t="shared" si="287"/>
        <v>4</v>
      </c>
      <c r="Q470" s="66">
        <f t="shared" si="310"/>
        <v>5</v>
      </c>
      <c r="R470" s="106">
        <f t="shared" si="288"/>
        <v>5</v>
      </c>
      <c r="S470" s="106">
        <f t="shared" si="289"/>
        <v>0</v>
      </c>
      <c r="T470" s="154">
        <f t="shared" si="290"/>
        <v>-466</v>
      </c>
      <c r="V470" s="66" t="str">
        <f t="shared" si="291"/>
        <v>L</v>
      </c>
      <c r="W470" s="66">
        <f t="shared" si="292"/>
        <v>2</v>
      </c>
      <c r="X470" s="66">
        <f t="shared" si="293"/>
        <v>3</v>
      </c>
      <c r="Y470" s="66">
        <f t="shared" si="294"/>
        <v>3</v>
      </c>
      <c r="Z470" s="106">
        <f t="shared" si="295"/>
        <v>3</v>
      </c>
      <c r="AA470" s="106">
        <f t="shared" si="296"/>
        <v>0</v>
      </c>
      <c r="AB470" s="154">
        <f t="shared" si="297"/>
        <v>414</v>
      </c>
      <c r="AC470" s="155">
        <f t="shared" si="298"/>
        <v>426</v>
      </c>
      <c r="AE470" s="66" t="str">
        <f t="shared" si="299"/>
        <v>L</v>
      </c>
      <c r="AF470" s="66">
        <f t="shared" si="307"/>
        <v>3</v>
      </c>
      <c r="AG470" s="66">
        <f t="shared" si="300"/>
        <v>5</v>
      </c>
      <c r="AH470" s="66">
        <f t="shared" si="301"/>
        <v>5</v>
      </c>
      <c r="AI470" s="106">
        <f t="shared" si="302"/>
        <v>8</v>
      </c>
      <c r="AJ470" s="106">
        <f t="shared" si="303"/>
        <v>0</v>
      </c>
      <c r="AK470" s="154">
        <f t="shared" si="304"/>
        <v>571</v>
      </c>
      <c r="AL470" s="155">
        <f t="shared" si="305"/>
        <v>606</v>
      </c>
      <c r="AM470" s="155"/>
      <c r="AN470" s="66" t="str">
        <f t="shared" si="311"/>
        <v>L</v>
      </c>
      <c r="AO470" s="66">
        <f t="shared" si="308"/>
        <v>3</v>
      </c>
      <c r="AP470" s="66">
        <f t="shared" si="312"/>
        <v>4</v>
      </c>
      <c r="AQ470" s="66">
        <f t="shared" si="313"/>
        <v>5</v>
      </c>
      <c r="AR470" s="106">
        <f t="shared" si="306"/>
        <v>5</v>
      </c>
      <c r="AS470" s="106">
        <f t="shared" si="314"/>
        <v>0</v>
      </c>
      <c r="AT470" s="154">
        <f t="shared" si="315"/>
        <v>-136</v>
      </c>
      <c r="AV470" s="120"/>
      <c r="AW470" s="120"/>
    </row>
    <row r="471" spans="1:49" s="71" customFormat="1">
      <c r="A471" s="3">
        <f t="shared" si="309"/>
        <v>461</v>
      </c>
      <c r="B471" s="9">
        <f>Data!B471</f>
        <v>15</v>
      </c>
      <c r="D471" s="73">
        <f t="shared" si="168"/>
        <v>3</v>
      </c>
      <c r="F471" s="66" t="str">
        <f t="shared" si="280"/>
        <v>L</v>
      </c>
      <c r="G471" s="66">
        <f t="shared" si="169"/>
        <v>1</v>
      </c>
      <c r="H471" s="66">
        <f t="shared" si="281"/>
        <v>5</v>
      </c>
      <c r="I471" s="66">
        <f t="shared" si="279"/>
        <v>1</v>
      </c>
      <c r="J471" s="106">
        <f t="shared" si="282"/>
        <v>8</v>
      </c>
      <c r="K471" s="106">
        <f t="shared" si="283"/>
        <v>0</v>
      </c>
      <c r="L471" s="154">
        <f t="shared" si="284"/>
        <v>-354</v>
      </c>
      <c r="N471" s="66" t="str">
        <f t="shared" si="285"/>
        <v>L</v>
      </c>
      <c r="O471" s="66">
        <f t="shared" si="286"/>
        <v>6</v>
      </c>
      <c r="P471" s="66">
        <f t="shared" si="287"/>
        <v>5</v>
      </c>
      <c r="Q471" s="66">
        <f t="shared" si="310"/>
        <v>1</v>
      </c>
      <c r="R471" s="106">
        <f t="shared" si="288"/>
        <v>8</v>
      </c>
      <c r="S471" s="106">
        <f t="shared" si="289"/>
        <v>0</v>
      </c>
      <c r="T471" s="154">
        <f t="shared" si="290"/>
        <v>-474</v>
      </c>
      <c r="V471" s="66" t="str">
        <f t="shared" si="291"/>
        <v>L</v>
      </c>
      <c r="W471" s="66">
        <f t="shared" si="292"/>
        <v>2</v>
      </c>
      <c r="X471" s="66">
        <f t="shared" si="293"/>
        <v>3</v>
      </c>
      <c r="Y471" s="66">
        <f t="shared" si="294"/>
        <v>4</v>
      </c>
      <c r="Z471" s="106">
        <f t="shared" si="295"/>
        <v>3</v>
      </c>
      <c r="AA471" s="106">
        <f t="shared" si="296"/>
        <v>0</v>
      </c>
      <c r="AB471" s="154">
        <f t="shared" si="297"/>
        <v>411</v>
      </c>
      <c r="AC471" s="155">
        <f t="shared" si="298"/>
        <v>426</v>
      </c>
      <c r="AE471" s="66" t="str">
        <f t="shared" si="299"/>
        <v>W</v>
      </c>
      <c r="AF471" s="66">
        <f t="shared" si="307"/>
        <v>3</v>
      </c>
      <c r="AG471" s="66">
        <f t="shared" si="300"/>
        <v>6</v>
      </c>
      <c r="AH471" s="66">
        <f t="shared" si="301"/>
        <v>1</v>
      </c>
      <c r="AI471" s="106">
        <f t="shared" si="302"/>
        <v>13</v>
      </c>
      <c r="AJ471" s="106">
        <f t="shared" si="303"/>
        <v>48</v>
      </c>
      <c r="AK471" s="154">
        <f t="shared" si="304"/>
        <v>606</v>
      </c>
      <c r="AL471" s="155">
        <f t="shared" si="305"/>
        <v>606</v>
      </c>
      <c r="AM471" s="155"/>
      <c r="AN471" s="66" t="str">
        <f t="shared" si="311"/>
        <v>W</v>
      </c>
      <c r="AO471" s="66">
        <f t="shared" si="308"/>
        <v>3</v>
      </c>
      <c r="AP471" s="66">
        <f t="shared" si="312"/>
        <v>5</v>
      </c>
      <c r="AQ471" s="66">
        <f t="shared" si="313"/>
        <v>1</v>
      </c>
      <c r="AR471" s="106">
        <f t="shared" si="306"/>
        <v>8</v>
      </c>
      <c r="AS471" s="106">
        <f t="shared" si="314"/>
        <v>30</v>
      </c>
      <c r="AT471" s="154">
        <f t="shared" si="315"/>
        <v>-114</v>
      </c>
      <c r="AV471" s="120"/>
      <c r="AW471" s="120"/>
    </row>
    <row r="472" spans="1:49" s="71" customFormat="1">
      <c r="A472" s="3">
        <f t="shared" si="309"/>
        <v>462</v>
      </c>
      <c r="B472" s="9">
        <f>Data!B472</f>
        <v>19</v>
      </c>
      <c r="D472" s="73">
        <f t="shared" si="168"/>
        <v>4</v>
      </c>
      <c r="F472" s="66" t="str">
        <f t="shared" si="280"/>
        <v>L</v>
      </c>
      <c r="G472" s="66">
        <f t="shared" si="169"/>
        <v>1</v>
      </c>
      <c r="H472" s="66">
        <f t="shared" si="281"/>
        <v>5</v>
      </c>
      <c r="I472" s="66">
        <f t="shared" si="279"/>
        <v>2</v>
      </c>
      <c r="J472" s="106">
        <f t="shared" si="282"/>
        <v>8</v>
      </c>
      <c r="K472" s="106">
        <f t="shared" si="283"/>
        <v>0</v>
      </c>
      <c r="L472" s="154">
        <f t="shared" si="284"/>
        <v>-362</v>
      </c>
      <c r="N472" s="66" t="str">
        <f t="shared" si="285"/>
        <v>L</v>
      </c>
      <c r="O472" s="66">
        <f t="shared" si="286"/>
        <v>6</v>
      </c>
      <c r="P472" s="66">
        <f t="shared" si="287"/>
        <v>5</v>
      </c>
      <c r="Q472" s="66">
        <f t="shared" si="310"/>
        <v>2</v>
      </c>
      <c r="R472" s="106">
        <f t="shared" si="288"/>
        <v>8</v>
      </c>
      <c r="S472" s="106">
        <f t="shared" si="289"/>
        <v>0</v>
      </c>
      <c r="T472" s="154">
        <f t="shared" si="290"/>
        <v>-482</v>
      </c>
      <c r="V472" s="66" t="str">
        <f t="shared" si="291"/>
        <v>L</v>
      </c>
      <c r="W472" s="66">
        <f t="shared" si="292"/>
        <v>2</v>
      </c>
      <c r="X472" s="66">
        <f t="shared" si="293"/>
        <v>3</v>
      </c>
      <c r="Y472" s="66">
        <f t="shared" si="294"/>
        <v>5</v>
      </c>
      <c r="Z472" s="106">
        <f t="shared" si="295"/>
        <v>3</v>
      </c>
      <c r="AA472" s="106">
        <f t="shared" si="296"/>
        <v>0</v>
      </c>
      <c r="AB472" s="154">
        <f t="shared" si="297"/>
        <v>408</v>
      </c>
      <c r="AC472" s="155">
        <f t="shared" si="298"/>
        <v>426</v>
      </c>
      <c r="AE472" s="66" t="str">
        <f t="shared" si="299"/>
        <v>L</v>
      </c>
      <c r="AF472" s="66">
        <f t="shared" si="307"/>
        <v>4</v>
      </c>
      <c r="AG472" s="66">
        <f t="shared" si="300"/>
        <v>6</v>
      </c>
      <c r="AH472" s="66">
        <f t="shared" si="301"/>
        <v>2</v>
      </c>
      <c r="AI472" s="106">
        <f t="shared" si="302"/>
        <v>13</v>
      </c>
      <c r="AJ472" s="106">
        <f t="shared" si="303"/>
        <v>0</v>
      </c>
      <c r="AK472" s="154">
        <f t="shared" si="304"/>
        <v>593</v>
      </c>
      <c r="AL472" s="155">
        <f t="shared" si="305"/>
        <v>606</v>
      </c>
      <c r="AM472" s="155"/>
      <c r="AN472" s="66" t="str">
        <f t="shared" si="311"/>
        <v>L</v>
      </c>
      <c r="AO472" s="66">
        <f t="shared" si="308"/>
        <v>4</v>
      </c>
      <c r="AP472" s="66">
        <f t="shared" si="312"/>
        <v>5</v>
      </c>
      <c r="AQ472" s="66">
        <f t="shared" si="313"/>
        <v>2</v>
      </c>
      <c r="AR472" s="106">
        <f t="shared" si="306"/>
        <v>8</v>
      </c>
      <c r="AS472" s="106">
        <f t="shared" si="314"/>
        <v>0</v>
      </c>
      <c r="AT472" s="154">
        <f t="shared" si="315"/>
        <v>-122</v>
      </c>
      <c r="AV472" s="120"/>
      <c r="AW472" s="120"/>
    </row>
    <row r="473" spans="1:49" s="71" customFormat="1">
      <c r="A473" s="3">
        <f t="shared" si="309"/>
        <v>463</v>
      </c>
      <c r="B473" s="9">
        <f>Data!B473</f>
        <v>35</v>
      </c>
      <c r="D473" s="73">
        <f t="shared" si="168"/>
        <v>6</v>
      </c>
      <c r="F473" s="66" t="str">
        <f t="shared" si="280"/>
        <v>L</v>
      </c>
      <c r="G473" s="66">
        <f t="shared" si="169"/>
        <v>1</v>
      </c>
      <c r="H473" s="66">
        <f t="shared" si="281"/>
        <v>5</v>
      </c>
      <c r="I473" s="66">
        <f t="shared" si="279"/>
        <v>3</v>
      </c>
      <c r="J473" s="106">
        <f t="shared" si="282"/>
        <v>8</v>
      </c>
      <c r="K473" s="106">
        <f t="shared" si="283"/>
        <v>0</v>
      </c>
      <c r="L473" s="154">
        <f t="shared" si="284"/>
        <v>-370</v>
      </c>
      <c r="N473" s="66" t="str">
        <f t="shared" si="285"/>
        <v>W</v>
      </c>
      <c r="O473" s="66">
        <f t="shared" si="286"/>
        <v>6</v>
      </c>
      <c r="P473" s="66">
        <f t="shared" si="287"/>
        <v>5</v>
      </c>
      <c r="Q473" s="66">
        <f t="shared" si="310"/>
        <v>3</v>
      </c>
      <c r="R473" s="106">
        <f t="shared" si="288"/>
        <v>8</v>
      </c>
      <c r="S473" s="106">
        <f t="shared" si="289"/>
        <v>48</v>
      </c>
      <c r="T473" s="154">
        <f t="shared" si="290"/>
        <v>-442</v>
      </c>
      <c r="V473" s="66" t="str">
        <f t="shared" si="291"/>
        <v>L</v>
      </c>
      <c r="W473" s="66">
        <f t="shared" si="292"/>
        <v>2</v>
      </c>
      <c r="X473" s="66">
        <f t="shared" si="293"/>
        <v>4</v>
      </c>
      <c r="Y473" s="66">
        <f t="shared" si="294"/>
        <v>1</v>
      </c>
      <c r="Z473" s="106">
        <f t="shared" si="295"/>
        <v>5</v>
      </c>
      <c r="AA473" s="106">
        <f t="shared" si="296"/>
        <v>0</v>
      </c>
      <c r="AB473" s="154">
        <f t="shared" si="297"/>
        <v>403</v>
      </c>
      <c r="AC473" s="155">
        <f t="shared" si="298"/>
        <v>426</v>
      </c>
      <c r="AE473" s="66" t="str">
        <f t="shared" si="299"/>
        <v>L</v>
      </c>
      <c r="AF473" s="66">
        <f t="shared" si="307"/>
        <v>6</v>
      </c>
      <c r="AG473" s="66">
        <f t="shared" si="300"/>
        <v>6</v>
      </c>
      <c r="AH473" s="66">
        <f t="shared" si="301"/>
        <v>3</v>
      </c>
      <c r="AI473" s="106">
        <f t="shared" si="302"/>
        <v>13</v>
      </c>
      <c r="AJ473" s="106">
        <f t="shared" si="303"/>
        <v>0</v>
      </c>
      <c r="AK473" s="154">
        <f t="shared" si="304"/>
        <v>580</v>
      </c>
      <c r="AL473" s="155">
        <f t="shared" si="305"/>
        <v>606</v>
      </c>
      <c r="AM473" s="155"/>
      <c r="AN473" s="66" t="str">
        <f t="shared" si="311"/>
        <v>L</v>
      </c>
      <c r="AO473" s="66">
        <f t="shared" si="308"/>
        <v>6</v>
      </c>
      <c r="AP473" s="66">
        <f t="shared" si="312"/>
        <v>5</v>
      </c>
      <c r="AQ473" s="66">
        <f t="shared" si="313"/>
        <v>3</v>
      </c>
      <c r="AR473" s="106">
        <f t="shared" si="306"/>
        <v>8</v>
      </c>
      <c r="AS473" s="106">
        <f t="shared" si="314"/>
        <v>0</v>
      </c>
      <c r="AT473" s="154">
        <f t="shared" si="315"/>
        <v>-130</v>
      </c>
      <c r="AV473" s="120"/>
      <c r="AW473" s="120"/>
    </row>
    <row r="474" spans="1:49" s="71" customFormat="1">
      <c r="A474" s="3">
        <f t="shared" si="309"/>
        <v>464</v>
      </c>
      <c r="B474" s="9">
        <f>Data!B474</f>
        <v>24</v>
      </c>
      <c r="D474" s="73">
        <f t="shared" si="168"/>
        <v>4</v>
      </c>
      <c r="F474" s="66" t="str">
        <f t="shared" si="280"/>
        <v>L</v>
      </c>
      <c r="G474" s="66">
        <f t="shared" si="169"/>
        <v>1</v>
      </c>
      <c r="H474" s="66">
        <f t="shared" si="281"/>
        <v>5</v>
      </c>
      <c r="I474" s="66">
        <f t="shared" ref="I474:I510" si="316">IF(I473&lt;5,I473+1,1)</f>
        <v>4</v>
      </c>
      <c r="J474" s="106">
        <f t="shared" si="282"/>
        <v>8</v>
      </c>
      <c r="K474" s="106">
        <f t="shared" si="283"/>
        <v>0</v>
      </c>
      <c r="L474" s="154">
        <f t="shared" si="284"/>
        <v>-378</v>
      </c>
      <c r="N474" s="66" t="str">
        <f t="shared" si="285"/>
        <v>L</v>
      </c>
      <c r="O474" s="66">
        <f t="shared" si="286"/>
        <v>6</v>
      </c>
      <c r="P474" s="66">
        <f t="shared" si="287"/>
        <v>5</v>
      </c>
      <c r="Q474" s="66">
        <f t="shared" si="310"/>
        <v>4</v>
      </c>
      <c r="R474" s="106">
        <f t="shared" si="288"/>
        <v>8</v>
      </c>
      <c r="S474" s="106">
        <f t="shared" si="289"/>
        <v>0</v>
      </c>
      <c r="T474" s="154">
        <f t="shared" si="290"/>
        <v>-450</v>
      </c>
      <c r="V474" s="66" t="str">
        <f t="shared" si="291"/>
        <v>L</v>
      </c>
      <c r="W474" s="66">
        <f t="shared" si="292"/>
        <v>2</v>
      </c>
      <c r="X474" s="66">
        <f t="shared" si="293"/>
        <v>4</v>
      </c>
      <c r="Y474" s="66">
        <f t="shared" si="294"/>
        <v>2</v>
      </c>
      <c r="Z474" s="106">
        <f t="shared" si="295"/>
        <v>5</v>
      </c>
      <c r="AA474" s="106">
        <f t="shared" si="296"/>
        <v>0</v>
      </c>
      <c r="AB474" s="154">
        <f t="shared" si="297"/>
        <v>398</v>
      </c>
      <c r="AC474" s="155">
        <f t="shared" si="298"/>
        <v>426</v>
      </c>
      <c r="AE474" s="66" t="str">
        <f t="shared" si="299"/>
        <v>L</v>
      </c>
      <c r="AF474" s="66">
        <f t="shared" si="307"/>
        <v>4</v>
      </c>
      <c r="AG474" s="66">
        <f t="shared" si="300"/>
        <v>6</v>
      </c>
      <c r="AH474" s="66">
        <f t="shared" si="301"/>
        <v>4</v>
      </c>
      <c r="AI474" s="106">
        <f t="shared" si="302"/>
        <v>13</v>
      </c>
      <c r="AJ474" s="106">
        <f t="shared" si="303"/>
        <v>0</v>
      </c>
      <c r="AK474" s="154">
        <f t="shared" si="304"/>
        <v>567</v>
      </c>
      <c r="AL474" s="155">
        <f t="shared" si="305"/>
        <v>606</v>
      </c>
      <c r="AM474" s="155"/>
      <c r="AN474" s="66" t="str">
        <f t="shared" si="311"/>
        <v>L</v>
      </c>
      <c r="AO474" s="66">
        <f t="shared" si="308"/>
        <v>4</v>
      </c>
      <c r="AP474" s="66">
        <f t="shared" si="312"/>
        <v>5</v>
      </c>
      <c r="AQ474" s="66">
        <f t="shared" si="313"/>
        <v>4</v>
      </c>
      <c r="AR474" s="106">
        <f t="shared" si="306"/>
        <v>8</v>
      </c>
      <c r="AS474" s="106">
        <f t="shared" si="314"/>
        <v>0</v>
      </c>
      <c r="AT474" s="154">
        <f t="shared" si="315"/>
        <v>-138</v>
      </c>
      <c r="AV474" s="120"/>
      <c r="AW474" s="120"/>
    </row>
    <row r="475" spans="1:49" s="71" customFormat="1">
      <c r="A475" s="3">
        <f t="shared" si="309"/>
        <v>465</v>
      </c>
      <c r="B475" s="9">
        <f>Data!B475</f>
        <v>4</v>
      </c>
      <c r="D475" s="73">
        <f t="shared" si="168"/>
        <v>1</v>
      </c>
      <c r="F475" s="66" t="str">
        <f t="shared" si="280"/>
        <v>W</v>
      </c>
      <c r="G475" s="66">
        <f t="shared" si="169"/>
        <v>1</v>
      </c>
      <c r="H475" s="66">
        <f t="shared" si="281"/>
        <v>5</v>
      </c>
      <c r="I475" s="66">
        <f t="shared" si="316"/>
        <v>5</v>
      </c>
      <c r="J475" s="106">
        <f t="shared" si="282"/>
        <v>8</v>
      </c>
      <c r="K475" s="106">
        <f t="shared" si="283"/>
        <v>48</v>
      </c>
      <c r="L475" s="154">
        <f t="shared" si="284"/>
        <v>-338</v>
      </c>
      <c r="N475" s="66" t="str">
        <f t="shared" si="285"/>
        <v>L</v>
      </c>
      <c r="O475" s="66">
        <f t="shared" si="286"/>
        <v>6</v>
      </c>
      <c r="P475" s="66">
        <f t="shared" si="287"/>
        <v>5</v>
      </c>
      <c r="Q475" s="66">
        <f t="shared" si="310"/>
        <v>5</v>
      </c>
      <c r="R475" s="106">
        <f t="shared" si="288"/>
        <v>8</v>
      </c>
      <c r="S475" s="106">
        <f t="shared" si="289"/>
        <v>0</v>
      </c>
      <c r="T475" s="154">
        <f t="shared" si="290"/>
        <v>-458</v>
      </c>
      <c r="V475" s="66" t="str">
        <f t="shared" si="291"/>
        <v>L</v>
      </c>
      <c r="W475" s="66">
        <f t="shared" si="292"/>
        <v>2</v>
      </c>
      <c r="X475" s="66">
        <f t="shared" si="293"/>
        <v>4</v>
      </c>
      <c r="Y475" s="66">
        <f t="shared" si="294"/>
        <v>3</v>
      </c>
      <c r="Z475" s="106">
        <f t="shared" si="295"/>
        <v>5</v>
      </c>
      <c r="AA475" s="106">
        <f t="shared" si="296"/>
        <v>0</v>
      </c>
      <c r="AB475" s="154">
        <f t="shared" si="297"/>
        <v>393</v>
      </c>
      <c r="AC475" s="155">
        <f t="shared" si="298"/>
        <v>426</v>
      </c>
      <c r="AE475" s="66" t="str">
        <f t="shared" si="299"/>
        <v>L</v>
      </c>
      <c r="AF475" s="66">
        <f t="shared" si="307"/>
        <v>1</v>
      </c>
      <c r="AG475" s="66">
        <f t="shared" si="300"/>
        <v>6</v>
      </c>
      <c r="AH475" s="66">
        <f t="shared" si="301"/>
        <v>5</v>
      </c>
      <c r="AI475" s="106">
        <f t="shared" si="302"/>
        <v>13</v>
      </c>
      <c r="AJ475" s="106">
        <f t="shared" si="303"/>
        <v>0</v>
      </c>
      <c r="AK475" s="154">
        <f t="shared" si="304"/>
        <v>554</v>
      </c>
      <c r="AL475" s="155">
        <f t="shared" si="305"/>
        <v>606</v>
      </c>
      <c r="AM475" s="155"/>
      <c r="AN475" s="66" t="str">
        <f t="shared" si="311"/>
        <v>L</v>
      </c>
      <c r="AO475" s="66">
        <f t="shared" si="308"/>
        <v>1</v>
      </c>
      <c r="AP475" s="66">
        <f t="shared" si="312"/>
        <v>5</v>
      </c>
      <c r="AQ475" s="66">
        <f t="shared" si="313"/>
        <v>5</v>
      </c>
      <c r="AR475" s="106">
        <f t="shared" si="306"/>
        <v>8</v>
      </c>
      <c r="AS475" s="106">
        <f t="shared" si="314"/>
        <v>0</v>
      </c>
      <c r="AT475" s="154">
        <f t="shared" si="315"/>
        <v>-146</v>
      </c>
      <c r="AV475" s="120"/>
      <c r="AW475" s="120"/>
    </row>
    <row r="476" spans="1:49" s="71" customFormat="1">
      <c r="A476" s="3">
        <f t="shared" si="309"/>
        <v>466</v>
      </c>
      <c r="B476" s="9">
        <f>Data!B476</f>
        <v>9</v>
      </c>
      <c r="D476" s="73">
        <f t="shared" si="168"/>
        <v>2</v>
      </c>
      <c r="F476" s="66" t="str">
        <f t="shared" si="280"/>
        <v>L</v>
      </c>
      <c r="G476" s="66">
        <f t="shared" si="169"/>
        <v>1</v>
      </c>
      <c r="H476" s="66">
        <f t="shared" si="281"/>
        <v>6</v>
      </c>
      <c r="I476" s="66">
        <f t="shared" si="316"/>
        <v>1</v>
      </c>
      <c r="J476" s="106">
        <f t="shared" si="282"/>
        <v>13</v>
      </c>
      <c r="K476" s="106">
        <f t="shared" si="283"/>
        <v>0</v>
      </c>
      <c r="L476" s="154">
        <f t="shared" si="284"/>
        <v>-351</v>
      </c>
      <c r="N476" s="66" t="str">
        <f t="shared" si="285"/>
        <v>L</v>
      </c>
      <c r="O476" s="66">
        <f t="shared" si="286"/>
        <v>6</v>
      </c>
      <c r="P476" s="66">
        <f t="shared" si="287"/>
        <v>6</v>
      </c>
      <c r="Q476" s="66">
        <f t="shared" si="310"/>
        <v>1</v>
      </c>
      <c r="R476" s="106">
        <f t="shared" si="288"/>
        <v>13</v>
      </c>
      <c r="S476" s="106">
        <f t="shared" si="289"/>
        <v>0</v>
      </c>
      <c r="T476" s="154">
        <f t="shared" si="290"/>
        <v>-471</v>
      </c>
      <c r="V476" s="66" t="str">
        <f t="shared" si="291"/>
        <v>W</v>
      </c>
      <c r="W476" s="66">
        <f t="shared" si="292"/>
        <v>2</v>
      </c>
      <c r="X476" s="66">
        <f t="shared" si="293"/>
        <v>4</v>
      </c>
      <c r="Y476" s="66">
        <f t="shared" si="294"/>
        <v>4</v>
      </c>
      <c r="Z476" s="106">
        <f t="shared" si="295"/>
        <v>5</v>
      </c>
      <c r="AA476" s="106">
        <f t="shared" si="296"/>
        <v>30</v>
      </c>
      <c r="AB476" s="154">
        <f t="shared" si="297"/>
        <v>418</v>
      </c>
      <c r="AC476" s="155">
        <f t="shared" si="298"/>
        <v>426</v>
      </c>
      <c r="AE476" s="66" t="str">
        <f t="shared" si="299"/>
        <v>L</v>
      </c>
      <c r="AF476" s="66">
        <f t="shared" si="307"/>
        <v>2</v>
      </c>
      <c r="AG476" s="66">
        <f t="shared" si="300"/>
        <v>7</v>
      </c>
      <c r="AH476" s="66">
        <f t="shared" si="301"/>
        <v>1</v>
      </c>
      <c r="AI476" s="106">
        <f t="shared" si="302"/>
        <v>21</v>
      </c>
      <c r="AJ476" s="106">
        <f t="shared" si="303"/>
        <v>0</v>
      </c>
      <c r="AK476" s="154">
        <f t="shared" si="304"/>
        <v>533</v>
      </c>
      <c r="AL476" s="155">
        <f t="shared" si="305"/>
        <v>606</v>
      </c>
      <c r="AM476" s="155"/>
      <c r="AN476" s="66" t="str">
        <f t="shared" si="311"/>
        <v>L</v>
      </c>
      <c r="AO476" s="66">
        <f t="shared" si="308"/>
        <v>2</v>
      </c>
      <c r="AP476" s="66">
        <f t="shared" si="312"/>
        <v>6</v>
      </c>
      <c r="AQ476" s="66">
        <f t="shared" si="313"/>
        <v>1</v>
      </c>
      <c r="AR476" s="106">
        <f t="shared" si="306"/>
        <v>13</v>
      </c>
      <c r="AS476" s="106">
        <f t="shared" si="314"/>
        <v>0</v>
      </c>
      <c r="AT476" s="154">
        <f t="shared" si="315"/>
        <v>-159</v>
      </c>
      <c r="AV476" s="120"/>
      <c r="AW476" s="120"/>
    </row>
    <row r="477" spans="1:49" s="71" customFormat="1">
      <c r="A477" s="3">
        <f t="shared" si="309"/>
        <v>467</v>
      </c>
      <c r="B477" s="9">
        <f>Data!B477</f>
        <v>16</v>
      </c>
      <c r="D477" s="73">
        <f t="shared" si="168"/>
        <v>3</v>
      </c>
      <c r="F477" s="66" t="str">
        <f t="shared" si="280"/>
        <v>L</v>
      </c>
      <c r="G477" s="66">
        <f t="shared" si="169"/>
        <v>1</v>
      </c>
      <c r="H477" s="66">
        <f t="shared" si="281"/>
        <v>6</v>
      </c>
      <c r="I477" s="66">
        <f t="shared" si="316"/>
        <v>2</v>
      </c>
      <c r="J477" s="106">
        <f t="shared" si="282"/>
        <v>13</v>
      </c>
      <c r="K477" s="106">
        <f t="shared" si="283"/>
        <v>0</v>
      </c>
      <c r="L477" s="154">
        <f t="shared" si="284"/>
        <v>-364</v>
      </c>
      <c r="N477" s="66" t="str">
        <f t="shared" si="285"/>
        <v>L</v>
      </c>
      <c r="O477" s="66">
        <f t="shared" si="286"/>
        <v>6</v>
      </c>
      <c r="P477" s="66">
        <f t="shared" si="287"/>
        <v>6</v>
      </c>
      <c r="Q477" s="66">
        <f t="shared" si="310"/>
        <v>2</v>
      </c>
      <c r="R477" s="106">
        <f t="shared" si="288"/>
        <v>13</v>
      </c>
      <c r="S477" s="106">
        <f t="shared" si="289"/>
        <v>0</v>
      </c>
      <c r="T477" s="154">
        <f t="shared" si="290"/>
        <v>-484</v>
      </c>
      <c r="V477" s="66" t="str">
        <f t="shared" si="291"/>
        <v>L</v>
      </c>
      <c r="W477" s="66">
        <f t="shared" si="292"/>
        <v>2</v>
      </c>
      <c r="X477" s="66">
        <f t="shared" si="293"/>
        <v>4</v>
      </c>
      <c r="Y477" s="66">
        <f t="shared" si="294"/>
        <v>5</v>
      </c>
      <c r="Z477" s="106">
        <f t="shared" si="295"/>
        <v>5</v>
      </c>
      <c r="AA477" s="106">
        <f t="shared" si="296"/>
        <v>0</v>
      </c>
      <c r="AB477" s="154">
        <f t="shared" si="297"/>
        <v>413</v>
      </c>
      <c r="AC477" s="155">
        <f t="shared" si="298"/>
        <v>426</v>
      </c>
      <c r="AE477" s="66" t="str">
        <f t="shared" si="299"/>
        <v>L</v>
      </c>
      <c r="AF477" s="66">
        <f t="shared" si="307"/>
        <v>3</v>
      </c>
      <c r="AG477" s="66">
        <f t="shared" si="300"/>
        <v>7</v>
      </c>
      <c r="AH477" s="66">
        <f t="shared" si="301"/>
        <v>2</v>
      </c>
      <c r="AI477" s="106">
        <f t="shared" si="302"/>
        <v>21</v>
      </c>
      <c r="AJ477" s="106">
        <f t="shared" si="303"/>
        <v>0</v>
      </c>
      <c r="AK477" s="154">
        <f t="shared" si="304"/>
        <v>512</v>
      </c>
      <c r="AL477" s="155">
        <f t="shared" si="305"/>
        <v>606</v>
      </c>
      <c r="AM477" s="155"/>
      <c r="AN477" s="66" t="str">
        <f t="shared" si="311"/>
        <v>L</v>
      </c>
      <c r="AO477" s="66">
        <f t="shared" si="308"/>
        <v>3</v>
      </c>
      <c r="AP477" s="66">
        <f t="shared" si="312"/>
        <v>6</v>
      </c>
      <c r="AQ477" s="66">
        <f t="shared" si="313"/>
        <v>2</v>
      </c>
      <c r="AR477" s="106">
        <f t="shared" si="306"/>
        <v>13</v>
      </c>
      <c r="AS477" s="106">
        <f t="shared" si="314"/>
        <v>0</v>
      </c>
      <c r="AT477" s="154">
        <f t="shared" si="315"/>
        <v>-172</v>
      </c>
      <c r="AV477" s="120"/>
      <c r="AW477" s="120"/>
    </row>
    <row r="478" spans="1:49" s="71" customFormat="1">
      <c r="A478" s="3">
        <f t="shared" si="309"/>
        <v>468</v>
      </c>
      <c r="B478" s="9">
        <f>Data!B478</f>
        <v>34</v>
      </c>
      <c r="D478" s="73">
        <f t="shared" si="168"/>
        <v>6</v>
      </c>
      <c r="F478" s="66" t="str">
        <f t="shared" si="280"/>
        <v>L</v>
      </c>
      <c r="G478" s="66">
        <f t="shared" si="169"/>
        <v>1</v>
      </c>
      <c r="H478" s="66">
        <f t="shared" si="281"/>
        <v>6</v>
      </c>
      <c r="I478" s="66">
        <f t="shared" si="316"/>
        <v>3</v>
      </c>
      <c r="J478" s="106">
        <f t="shared" si="282"/>
        <v>13</v>
      </c>
      <c r="K478" s="106">
        <f t="shared" si="283"/>
        <v>0</v>
      </c>
      <c r="L478" s="154">
        <f t="shared" si="284"/>
        <v>-377</v>
      </c>
      <c r="N478" s="66" t="str">
        <f t="shared" si="285"/>
        <v>W</v>
      </c>
      <c r="O478" s="66">
        <f t="shared" si="286"/>
        <v>6</v>
      </c>
      <c r="P478" s="66">
        <f t="shared" si="287"/>
        <v>6</v>
      </c>
      <c r="Q478" s="66">
        <f t="shared" si="310"/>
        <v>3</v>
      </c>
      <c r="R478" s="106">
        <f t="shared" si="288"/>
        <v>13</v>
      </c>
      <c r="S478" s="106">
        <f t="shared" si="289"/>
        <v>78</v>
      </c>
      <c r="T478" s="154">
        <f t="shared" si="290"/>
        <v>-419</v>
      </c>
      <c r="V478" s="66" t="str">
        <f t="shared" si="291"/>
        <v>L</v>
      </c>
      <c r="W478" s="66">
        <f t="shared" si="292"/>
        <v>2</v>
      </c>
      <c r="X478" s="66">
        <f t="shared" si="293"/>
        <v>5</v>
      </c>
      <c r="Y478" s="66">
        <f t="shared" si="294"/>
        <v>1</v>
      </c>
      <c r="Z478" s="106">
        <f t="shared" si="295"/>
        <v>8</v>
      </c>
      <c r="AA478" s="106">
        <f t="shared" si="296"/>
        <v>0</v>
      </c>
      <c r="AB478" s="154">
        <f t="shared" si="297"/>
        <v>405</v>
      </c>
      <c r="AC478" s="155">
        <f t="shared" si="298"/>
        <v>426</v>
      </c>
      <c r="AE478" s="66" t="str">
        <f t="shared" si="299"/>
        <v>L</v>
      </c>
      <c r="AF478" s="66">
        <f t="shared" si="307"/>
        <v>6</v>
      </c>
      <c r="AG478" s="66">
        <f t="shared" si="300"/>
        <v>7</v>
      </c>
      <c r="AH478" s="66">
        <f t="shared" si="301"/>
        <v>3</v>
      </c>
      <c r="AI478" s="106">
        <f t="shared" si="302"/>
        <v>21</v>
      </c>
      <c r="AJ478" s="106">
        <f t="shared" si="303"/>
        <v>0</v>
      </c>
      <c r="AK478" s="154">
        <f t="shared" si="304"/>
        <v>491</v>
      </c>
      <c r="AL478" s="155">
        <f t="shared" si="305"/>
        <v>606</v>
      </c>
      <c r="AM478" s="155"/>
      <c r="AN478" s="66" t="str">
        <f t="shared" si="311"/>
        <v>L</v>
      </c>
      <c r="AO478" s="66">
        <f t="shared" si="308"/>
        <v>6</v>
      </c>
      <c r="AP478" s="66">
        <f t="shared" si="312"/>
        <v>6</v>
      </c>
      <c r="AQ478" s="66">
        <f t="shared" si="313"/>
        <v>3</v>
      </c>
      <c r="AR478" s="106">
        <f t="shared" si="306"/>
        <v>13</v>
      </c>
      <c r="AS478" s="106">
        <f t="shared" si="314"/>
        <v>0</v>
      </c>
      <c r="AT478" s="154">
        <f t="shared" si="315"/>
        <v>-185</v>
      </c>
      <c r="AV478" s="120"/>
      <c r="AW478" s="120"/>
    </row>
    <row r="479" spans="1:49" s="71" customFormat="1">
      <c r="A479" s="3">
        <f t="shared" si="309"/>
        <v>469</v>
      </c>
      <c r="B479" s="9">
        <f>Data!B479</f>
        <v>27</v>
      </c>
      <c r="D479" s="73">
        <f t="shared" si="168"/>
        <v>5</v>
      </c>
      <c r="F479" s="66" t="str">
        <f t="shared" si="280"/>
        <v>L</v>
      </c>
      <c r="G479" s="66">
        <f t="shared" si="169"/>
        <v>1</v>
      </c>
      <c r="H479" s="66">
        <f t="shared" si="281"/>
        <v>6</v>
      </c>
      <c r="I479" s="66">
        <f t="shared" si="316"/>
        <v>4</v>
      </c>
      <c r="J479" s="106">
        <f t="shared" si="282"/>
        <v>13</v>
      </c>
      <c r="K479" s="106">
        <f t="shared" si="283"/>
        <v>0</v>
      </c>
      <c r="L479" s="154">
        <f t="shared" si="284"/>
        <v>-390</v>
      </c>
      <c r="N479" s="66" t="str">
        <f t="shared" si="285"/>
        <v>L</v>
      </c>
      <c r="O479" s="66">
        <f t="shared" si="286"/>
        <v>6</v>
      </c>
      <c r="P479" s="66">
        <f t="shared" si="287"/>
        <v>6</v>
      </c>
      <c r="Q479" s="66">
        <f t="shared" si="310"/>
        <v>4</v>
      </c>
      <c r="R479" s="106">
        <f t="shared" si="288"/>
        <v>13</v>
      </c>
      <c r="S479" s="106">
        <f t="shared" si="289"/>
        <v>0</v>
      </c>
      <c r="T479" s="154">
        <f t="shared" si="290"/>
        <v>-432</v>
      </c>
      <c r="V479" s="66" t="str">
        <f t="shared" si="291"/>
        <v>L</v>
      </c>
      <c r="W479" s="66">
        <f t="shared" si="292"/>
        <v>2</v>
      </c>
      <c r="X479" s="66">
        <f t="shared" si="293"/>
        <v>5</v>
      </c>
      <c r="Y479" s="66">
        <f t="shared" si="294"/>
        <v>2</v>
      </c>
      <c r="Z479" s="106">
        <f t="shared" si="295"/>
        <v>8</v>
      </c>
      <c r="AA479" s="106">
        <f t="shared" si="296"/>
        <v>0</v>
      </c>
      <c r="AB479" s="154">
        <f t="shared" si="297"/>
        <v>397</v>
      </c>
      <c r="AC479" s="155">
        <f t="shared" si="298"/>
        <v>426</v>
      </c>
      <c r="AE479" s="66" t="str">
        <f t="shared" si="299"/>
        <v>L</v>
      </c>
      <c r="AF479" s="66">
        <f t="shared" si="307"/>
        <v>5</v>
      </c>
      <c r="AG479" s="66">
        <f t="shared" si="300"/>
        <v>7</v>
      </c>
      <c r="AH479" s="66">
        <f t="shared" si="301"/>
        <v>4</v>
      </c>
      <c r="AI479" s="106">
        <f t="shared" si="302"/>
        <v>21</v>
      </c>
      <c r="AJ479" s="106">
        <f t="shared" si="303"/>
        <v>0</v>
      </c>
      <c r="AK479" s="154">
        <f t="shared" si="304"/>
        <v>470</v>
      </c>
      <c r="AL479" s="155">
        <f t="shared" si="305"/>
        <v>606</v>
      </c>
      <c r="AM479" s="155"/>
      <c r="AN479" s="66" t="str">
        <f t="shared" si="311"/>
        <v>L</v>
      </c>
      <c r="AO479" s="66">
        <f t="shared" si="308"/>
        <v>5</v>
      </c>
      <c r="AP479" s="66">
        <f t="shared" si="312"/>
        <v>6</v>
      </c>
      <c r="AQ479" s="66">
        <f t="shared" si="313"/>
        <v>4</v>
      </c>
      <c r="AR479" s="106">
        <f t="shared" si="306"/>
        <v>13</v>
      </c>
      <c r="AS479" s="106">
        <f t="shared" si="314"/>
        <v>0</v>
      </c>
      <c r="AT479" s="154">
        <f t="shared" si="315"/>
        <v>-198</v>
      </c>
      <c r="AV479" s="120"/>
      <c r="AW479" s="120"/>
    </row>
    <row r="480" spans="1:49" s="71" customFormat="1">
      <c r="A480" s="3">
        <f t="shared" si="309"/>
        <v>470</v>
      </c>
      <c r="B480" s="9">
        <f>Data!B480</f>
        <v>35</v>
      </c>
      <c r="D480" s="73">
        <f t="shared" si="168"/>
        <v>6</v>
      </c>
      <c r="F480" s="66" t="str">
        <f t="shared" si="280"/>
        <v>L</v>
      </c>
      <c r="G480" s="66">
        <f t="shared" si="169"/>
        <v>1</v>
      </c>
      <c r="H480" s="66">
        <f t="shared" si="281"/>
        <v>6</v>
      </c>
      <c r="I480" s="66">
        <f t="shared" si="316"/>
        <v>5</v>
      </c>
      <c r="J480" s="106">
        <f t="shared" si="282"/>
        <v>13</v>
      </c>
      <c r="K480" s="106">
        <f t="shared" si="283"/>
        <v>0</v>
      </c>
      <c r="L480" s="154">
        <f t="shared" si="284"/>
        <v>-403</v>
      </c>
      <c r="N480" s="66" t="str">
        <f t="shared" si="285"/>
        <v>W</v>
      </c>
      <c r="O480" s="66">
        <f t="shared" si="286"/>
        <v>6</v>
      </c>
      <c r="P480" s="66">
        <f t="shared" si="287"/>
        <v>6</v>
      </c>
      <c r="Q480" s="66">
        <f t="shared" si="310"/>
        <v>5</v>
      </c>
      <c r="R480" s="106">
        <f t="shared" si="288"/>
        <v>13</v>
      </c>
      <c r="S480" s="106">
        <f t="shared" si="289"/>
        <v>78</v>
      </c>
      <c r="T480" s="154">
        <f t="shared" si="290"/>
        <v>-367</v>
      </c>
      <c r="V480" s="66" t="str">
        <f t="shared" si="291"/>
        <v>L</v>
      </c>
      <c r="W480" s="66">
        <f t="shared" si="292"/>
        <v>2</v>
      </c>
      <c r="X480" s="66">
        <f t="shared" si="293"/>
        <v>5</v>
      </c>
      <c r="Y480" s="66">
        <f t="shared" si="294"/>
        <v>3</v>
      </c>
      <c r="Z480" s="106">
        <f t="shared" si="295"/>
        <v>8</v>
      </c>
      <c r="AA480" s="106">
        <f t="shared" si="296"/>
        <v>0</v>
      </c>
      <c r="AB480" s="154">
        <f t="shared" si="297"/>
        <v>389</v>
      </c>
      <c r="AC480" s="155">
        <f t="shared" si="298"/>
        <v>426</v>
      </c>
      <c r="AE480" s="66" t="str">
        <f t="shared" si="299"/>
        <v>L</v>
      </c>
      <c r="AF480" s="66">
        <f t="shared" si="307"/>
        <v>6</v>
      </c>
      <c r="AG480" s="66">
        <f t="shared" si="300"/>
        <v>7</v>
      </c>
      <c r="AH480" s="66">
        <f t="shared" si="301"/>
        <v>5</v>
      </c>
      <c r="AI480" s="106">
        <f t="shared" si="302"/>
        <v>21</v>
      </c>
      <c r="AJ480" s="106">
        <f t="shared" si="303"/>
        <v>0</v>
      </c>
      <c r="AK480" s="154">
        <f t="shared" si="304"/>
        <v>449</v>
      </c>
      <c r="AL480" s="155">
        <f t="shared" si="305"/>
        <v>606</v>
      </c>
      <c r="AM480" s="155"/>
      <c r="AN480" s="66" t="str">
        <f t="shared" si="311"/>
        <v>L</v>
      </c>
      <c r="AO480" s="66">
        <f t="shared" si="308"/>
        <v>6</v>
      </c>
      <c r="AP480" s="66">
        <f t="shared" si="312"/>
        <v>6</v>
      </c>
      <c r="AQ480" s="66">
        <f t="shared" si="313"/>
        <v>5</v>
      </c>
      <c r="AR480" s="106">
        <f t="shared" si="306"/>
        <v>13</v>
      </c>
      <c r="AS480" s="106">
        <f t="shared" si="314"/>
        <v>0</v>
      </c>
      <c r="AT480" s="154">
        <f t="shared" si="315"/>
        <v>-211</v>
      </c>
      <c r="AV480" s="120"/>
      <c r="AW480" s="120"/>
    </row>
    <row r="481" spans="1:49" s="71" customFormat="1">
      <c r="A481" s="3">
        <f t="shared" si="309"/>
        <v>471</v>
      </c>
      <c r="B481" s="9">
        <f>Data!B481</f>
        <v>28</v>
      </c>
      <c r="D481" s="73">
        <f t="shared" si="168"/>
        <v>5</v>
      </c>
      <c r="F481" s="66" t="str">
        <f t="shared" si="280"/>
        <v>L</v>
      </c>
      <c r="G481" s="66">
        <f t="shared" si="169"/>
        <v>1</v>
      </c>
      <c r="H481" s="66">
        <f t="shared" si="281"/>
        <v>7</v>
      </c>
      <c r="I481" s="66">
        <f t="shared" si="316"/>
        <v>1</v>
      </c>
      <c r="J481" s="106">
        <f t="shared" si="282"/>
        <v>21</v>
      </c>
      <c r="K481" s="106">
        <f t="shared" si="283"/>
        <v>0</v>
      </c>
      <c r="L481" s="154">
        <f t="shared" si="284"/>
        <v>-424</v>
      </c>
      <c r="N481" s="66" t="str">
        <f t="shared" si="285"/>
        <v>L</v>
      </c>
      <c r="O481" s="66">
        <f t="shared" si="286"/>
        <v>6</v>
      </c>
      <c r="P481" s="66">
        <f t="shared" si="287"/>
        <v>7</v>
      </c>
      <c r="Q481" s="66">
        <f t="shared" si="310"/>
        <v>1</v>
      </c>
      <c r="R481" s="106">
        <f t="shared" si="288"/>
        <v>21</v>
      </c>
      <c r="S481" s="106">
        <f t="shared" si="289"/>
        <v>0</v>
      </c>
      <c r="T481" s="154">
        <f t="shared" si="290"/>
        <v>-388</v>
      </c>
      <c r="V481" s="66" t="str">
        <f t="shared" si="291"/>
        <v>L</v>
      </c>
      <c r="W481" s="66">
        <f t="shared" si="292"/>
        <v>2</v>
      </c>
      <c r="X481" s="66">
        <f t="shared" si="293"/>
        <v>5</v>
      </c>
      <c r="Y481" s="66">
        <f t="shared" si="294"/>
        <v>4</v>
      </c>
      <c r="Z481" s="106">
        <f t="shared" si="295"/>
        <v>8</v>
      </c>
      <c r="AA481" s="106">
        <f t="shared" si="296"/>
        <v>0</v>
      </c>
      <c r="AB481" s="154">
        <f t="shared" si="297"/>
        <v>381</v>
      </c>
      <c r="AC481" s="155">
        <f t="shared" si="298"/>
        <v>426</v>
      </c>
      <c r="AE481" s="66" t="str">
        <f t="shared" si="299"/>
        <v>L</v>
      </c>
      <c r="AF481" s="66">
        <f t="shared" si="307"/>
        <v>5</v>
      </c>
      <c r="AG481" s="66">
        <f t="shared" si="300"/>
        <v>8</v>
      </c>
      <c r="AH481" s="66">
        <f t="shared" si="301"/>
        <v>1</v>
      </c>
      <c r="AI481" s="106">
        <f t="shared" si="302"/>
        <v>34</v>
      </c>
      <c r="AJ481" s="106">
        <f t="shared" si="303"/>
        <v>0</v>
      </c>
      <c r="AK481" s="154">
        <f t="shared" si="304"/>
        <v>415</v>
      </c>
      <c r="AL481" s="155">
        <f t="shared" si="305"/>
        <v>606</v>
      </c>
      <c r="AM481" s="155"/>
      <c r="AN481" s="66" t="str">
        <f t="shared" si="311"/>
        <v>L</v>
      </c>
      <c r="AO481" s="66">
        <f t="shared" si="308"/>
        <v>5</v>
      </c>
      <c r="AP481" s="66">
        <f t="shared" si="312"/>
        <v>7</v>
      </c>
      <c r="AQ481" s="66">
        <f t="shared" si="313"/>
        <v>1</v>
      </c>
      <c r="AR481" s="106">
        <f t="shared" si="306"/>
        <v>21</v>
      </c>
      <c r="AS481" s="106">
        <f t="shared" si="314"/>
        <v>0</v>
      </c>
      <c r="AT481" s="154">
        <f t="shared" si="315"/>
        <v>-232</v>
      </c>
      <c r="AV481" s="120"/>
      <c r="AW481" s="120"/>
    </row>
    <row r="482" spans="1:49" s="71" customFormat="1">
      <c r="A482" s="3">
        <f t="shared" si="309"/>
        <v>472</v>
      </c>
      <c r="B482" s="9">
        <f>Data!B482</f>
        <v>36</v>
      </c>
      <c r="D482" s="73">
        <f t="shared" si="168"/>
        <v>6</v>
      </c>
      <c r="F482" s="66" t="str">
        <f t="shared" si="280"/>
        <v>L</v>
      </c>
      <c r="G482" s="66">
        <f t="shared" si="169"/>
        <v>1</v>
      </c>
      <c r="H482" s="66">
        <f t="shared" si="281"/>
        <v>7</v>
      </c>
      <c r="I482" s="66">
        <f t="shared" si="316"/>
        <v>2</v>
      </c>
      <c r="J482" s="106">
        <f t="shared" si="282"/>
        <v>21</v>
      </c>
      <c r="K482" s="106">
        <f t="shared" si="283"/>
        <v>0</v>
      </c>
      <c r="L482" s="154">
        <f t="shared" si="284"/>
        <v>-445</v>
      </c>
      <c r="N482" s="66" t="str">
        <f t="shared" si="285"/>
        <v>W</v>
      </c>
      <c r="O482" s="66">
        <f t="shared" si="286"/>
        <v>6</v>
      </c>
      <c r="P482" s="66">
        <f t="shared" si="287"/>
        <v>7</v>
      </c>
      <c r="Q482" s="66">
        <f t="shared" si="310"/>
        <v>2</v>
      </c>
      <c r="R482" s="106">
        <f t="shared" si="288"/>
        <v>21</v>
      </c>
      <c r="S482" s="106">
        <f t="shared" si="289"/>
        <v>126</v>
      </c>
      <c r="T482" s="154">
        <f t="shared" si="290"/>
        <v>-283</v>
      </c>
      <c r="V482" s="66" t="str">
        <f t="shared" si="291"/>
        <v>L</v>
      </c>
      <c r="W482" s="66">
        <f t="shared" si="292"/>
        <v>2</v>
      </c>
      <c r="X482" s="66">
        <f t="shared" si="293"/>
        <v>5</v>
      </c>
      <c r="Y482" s="66">
        <f t="shared" si="294"/>
        <v>5</v>
      </c>
      <c r="Z482" s="106">
        <f t="shared" si="295"/>
        <v>8</v>
      </c>
      <c r="AA482" s="106">
        <f t="shared" si="296"/>
        <v>0</v>
      </c>
      <c r="AB482" s="154">
        <f t="shared" si="297"/>
        <v>373</v>
      </c>
      <c r="AC482" s="155">
        <f t="shared" si="298"/>
        <v>426</v>
      </c>
      <c r="AE482" s="66" t="str">
        <f t="shared" si="299"/>
        <v>L</v>
      </c>
      <c r="AF482" s="66">
        <f t="shared" si="307"/>
        <v>6</v>
      </c>
      <c r="AG482" s="66">
        <f t="shared" si="300"/>
        <v>8</v>
      </c>
      <c r="AH482" s="66">
        <f t="shared" si="301"/>
        <v>2</v>
      </c>
      <c r="AI482" s="106">
        <f t="shared" si="302"/>
        <v>34</v>
      </c>
      <c r="AJ482" s="106">
        <f t="shared" si="303"/>
        <v>0</v>
      </c>
      <c r="AK482" s="154">
        <f t="shared" si="304"/>
        <v>381</v>
      </c>
      <c r="AL482" s="155">
        <f t="shared" si="305"/>
        <v>606</v>
      </c>
      <c r="AM482" s="155"/>
      <c r="AN482" s="66" t="str">
        <f t="shared" si="311"/>
        <v>L</v>
      </c>
      <c r="AO482" s="66">
        <f t="shared" si="308"/>
        <v>6</v>
      </c>
      <c r="AP482" s="66">
        <f t="shared" si="312"/>
        <v>7</v>
      </c>
      <c r="AQ482" s="66">
        <f t="shared" si="313"/>
        <v>2</v>
      </c>
      <c r="AR482" s="106">
        <f t="shared" si="306"/>
        <v>21</v>
      </c>
      <c r="AS482" s="106">
        <f t="shared" si="314"/>
        <v>0</v>
      </c>
      <c r="AT482" s="154">
        <f t="shared" si="315"/>
        <v>-253</v>
      </c>
      <c r="AV482" s="120"/>
      <c r="AW482" s="120"/>
    </row>
    <row r="483" spans="1:49" s="71" customFormat="1">
      <c r="A483" s="3">
        <f t="shared" si="309"/>
        <v>473</v>
      </c>
      <c r="B483" s="9">
        <f>Data!B483</f>
        <v>25</v>
      </c>
      <c r="D483" s="73">
        <f t="shared" si="168"/>
        <v>5</v>
      </c>
      <c r="F483" s="66" t="str">
        <f t="shared" si="280"/>
        <v>L</v>
      </c>
      <c r="G483" s="66">
        <f t="shared" si="169"/>
        <v>1</v>
      </c>
      <c r="H483" s="66">
        <f t="shared" si="281"/>
        <v>7</v>
      </c>
      <c r="I483" s="66">
        <f t="shared" si="316"/>
        <v>3</v>
      </c>
      <c r="J483" s="106">
        <f t="shared" si="282"/>
        <v>21</v>
      </c>
      <c r="K483" s="106">
        <f t="shared" si="283"/>
        <v>0</v>
      </c>
      <c r="L483" s="154">
        <f t="shared" si="284"/>
        <v>-466</v>
      </c>
      <c r="N483" s="66" t="str">
        <f t="shared" si="285"/>
        <v>L</v>
      </c>
      <c r="O483" s="66">
        <f t="shared" si="286"/>
        <v>6</v>
      </c>
      <c r="P483" s="66">
        <f t="shared" si="287"/>
        <v>7</v>
      </c>
      <c r="Q483" s="66">
        <f t="shared" si="310"/>
        <v>3</v>
      </c>
      <c r="R483" s="106">
        <f t="shared" si="288"/>
        <v>21</v>
      </c>
      <c r="S483" s="106">
        <f t="shared" si="289"/>
        <v>0</v>
      </c>
      <c r="T483" s="154">
        <f t="shared" si="290"/>
        <v>-304</v>
      </c>
      <c r="V483" s="66" t="str">
        <f t="shared" si="291"/>
        <v>L</v>
      </c>
      <c r="W483" s="66">
        <f t="shared" si="292"/>
        <v>2</v>
      </c>
      <c r="X483" s="66">
        <f t="shared" si="293"/>
        <v>6</v>
      </c>
      <c r="Y483" s="66">
        <f t="shared" si="294"/>
        <v>1</v>
      </c>
      <c r="Z483" s="106">
        <f t="shared" si="295"/>
        <v>13</v>
      </c>
      <c r="AA483" s="106">
        <f t="shared" si="296"/>
        <v>0</v>
      </c>
      <c r="AB483" s="154">
        <f t="shared" si="297"/>
        <v>360</v>
      </c>
      <c r="AC483" s="155">
        <f t="shared" si="298"/>
        <v>426</v>
      </c>
      <c r="AE483" s="66" t="str">
        <f t="shared" si="299"/>
        <v>L</v>
      </c>
      <c r="AF483" s="66">
        <f t="shared" si="307"/>
        <v>5</v>
      </c>
      <c r="AG483" s="66">
        <f t="shared" si="300"/>
        <v>8</v>
      </c>
      <c r="AH483" s="66">
        <f t="shared" si="301"/>
        <v>3</v>
      </c>
      <c r="AI483" s="106">
        <f t="shared" si="302"/>
        <v>34</v>
      </c>
      <c r="AJ483" s="106">
        <f t="shared" si="303"/>
        <v>0</v>
      </c>
      <c r="AK483" s="154">
        <f t="shared" si="304"/>
        <v>347</v>
      </c>
      <c r="AL483" s="155">
        <f t="shared" si="305"/>
        <v>606</v>
      </c>
      <c r="AM483" s="155"/>
      <c r="AN483" s="66" t="str">
        <f t="shared" si="311"/>
        <v>L</v>
      </c>
      <c r="AO483" s="66">
        <f t="shared" si="308"/>
        <v>5</v>
      </c>
      <c r="AP483" s="66">
        <f t="shared" si="312"/>
        <v>7</v>
      </c>
      <c r="AQ483" s="66">
        <f t="shared" si="313"/>
        <v>3</v>
      </c>
      <c r="AR483" s="106">
        <f t="shared" si="306"/>
        <v>21</v>
      </c>
      <c r="AS483" s="106">
        <f t="shared" si="314"/>
        <v>0</v>
      </c>
      <c r="AT483" s="154">
        <f t="shared" si="315"/>
        <v>-274</v>
      </c>
      <c r="AV483" s="120"/>
      <c r="AW483" s="120"/>
    </row>
    <row r="484" spans="1:49" s="71" customFormat="1">
      <c r="A484" s="3">
        <f t="shared" si="309"/>
        <v>474</v>
      </c>
      <c r="B484" s="9">
        <f>Data!B484</f>
        <v>5</v>
      </c>
      <c r="D484" s="73">
        <f t="shared" si="168"/>
        <v>1</v>
      </c>
      <c r="F484" s="66" t="str">
        <f t="shared" si="280"/>
        <v>W</v>
      </c>
      <c r="G484" s="66">
        <f t="shared" si="169"/>
        <v>1</v>
      </c>
      <c r="H484" s="66">
        <f t="shared" si="281"/>
        <v>7</v>
      </c>
      <c r="I484" s="66">
        <f t="shared" si="316"/>
        <v>4</v>
      </c>
      <c r="J484" s="106">
        <f t="shared" si="282"/>
        <v>21</v>
      </c>
      <c r="K484" s="106">
        <f t="shared" si="283"/>
        <v>126</v>
      </c>
      <c r="L484" s="154">
        <f t="shared" si="284"/>
        <v>-361</v>
      </c>
      <c r="N484" s="66" t="str">
        <f t="shared" si="285"/>
        <v>L</v>
      </c>
      <c r="O484" s="66">
        <f t="shared" si="286"/>
        <v>6</v>
      </c>
      <c r="P484" s="66">
        <f t="shared" si="287"/>
        <v>7</v>
      </c>
      <c r="Q484" s="66">
        <f t="shared" si="310"/>
        <v>4</v>
      </c>
      <c r="R484" s="106">
        <f t="shared" si="288"/>
        <v>21</v>
      </c>
      <c r="S484" s="106">
        <f t="shared" si="289"/>
        <v>0</v>
      </c>
      <c r="T484" s="154">
        <f t="shared" si="290"/>
        <v>-325</v>
      </c>
      <c r="V484" s="66" t="str">
        <f t="shared" si="291"/>
        <v>L</v>
      </c>
      <c r="W484" s="66">
        <f t="shared" si="292"/>
        <v>2</v>
      </c>
      <c r="X484" s="66">
        <f t="shared" si="293"/>
        <v>6</v>
      </c>
      <c r="Y484" s="66">
        <f t="shared" si="294"/>
        <v>2</v>
      </c>
      <c r="Z484" s="106">
        <f t="shared" si="295"/>
        <v>13</v>
      </c>
      <c r="AA484" s="106">
        <f t="shared" si="296"/>
        <v>0</v>
      </c>
      <c r="AB484" s="154">
        <f t="shared" si="297"/>
        <v>347</v>
      </c>
      <c r="AC484" s="155">
        <f t="shared" si="298"/>
        <v>426</v>
      </c>
      <c r="AE484" s="66" t="str">
        <f t="shared" si="299"/>
        <v>L</v>
      </c>
      <c r="AF484" s="66">
        <f t="shared" si="307"/>
        <v>1</v>
      </c>
      <c r="AG484" s="66">
        <f t="shared" si="300"/>
        <v>8</v>
      </c>
      <c r="AH484" s="66">
        <f t="shared" si="301"/>
        <v>4</v>
      </c>
      <c r="AI484" s="106">
        <f t="shared" si="302"/>
        <v>34</v>
      </c>
      <c r="AJ484" s="106">
        <f t="shared" si="303"/>
        <v>0</v>
      </c>
      <c r="AK484" s="154">
        <f t="shared" si="304"/>
        <v>313</v>
      </c>
      <c r="AL484" s="155">
        <f t="shared" si="305"/>
        <v>606</v>
      </c>
      <c r="AM484" s="155"/>
      <c r="AN484" s="66" t="str">
        <f t="shared" si="311"/>
        <v>L</v>
      </c>
      <c r="AO484" s="66">
        <f t="shared" si="308"/>
        <v>1</v>
      </c>
      <c r="AP484" s="66">
        <f t="shared" si="312"/>
        <v>7</v>
      </c>
      <c r="AQ484" s="66">
        <f t="shared" si="313"/>
        <v>4</v>
      </c>
      <c r="AR484" s="106">
        <f t="shared" si="306"/>
        <v>21</v>
      </c>
      <c r="AS484" s="106">
        <f t="shared" si="314"/>
        <v>0</v>
      </c>
      <c r="AT484" s="154">
        <f t="shared" si="315"/>
        <v>-295</v>
      </c>
      <c r="AV484" s="120"/>
      <c r="AW484" s="120"/>
    </row>
    <row r="485" spans="1:49" s="71" customFormat="1">
      <c r="A485" s="3">
        <f t="shared" si="309"/>
        <v>475</v>
      </c>
      <c r="B485" s="9">
        <f>Data!B485</f>
        <v>21</v>
      </c>
      <c r="D485" s="73">
        <f t="shared" si="168"/>
        <v>4</v>
      </c>
      <c r="F485" s="66" t="str">
        <f t="shared" si="280"/>
        <v>L</v>
      </c>
      <c r="G485" s="66">
        <f t="shared" si="169"/>
        <v>1</v>
      </c>
      <c r="H485" s="66">
        <f t="shared" si="281"/>
        <v>7</v>
      </c>
      <c r="I485" s="66">
        <f t="shared" si="316"/>
        <v>5</v>
      </c>
      <c r="J485" s="106">
        <f t="shared" si="282"/>
        <v>21</v>
      </c>
      <c r="K485" s="106">
        <f t="shared" si="283"/>
        <v>0</v>
      </c>
      <c r="L485" s="154">
        <f t="shared" si="284"/>
        <v>-382</v>
      </c>
      <c r="N485" s="66" t="str">
        <f t="shared" si="285"/>
        <v>L</v>
      </c>
      <c r="O485" s="66">
        <f t="shared" si="286"/>
        <v>6</v>
      </c>
      <c r="P485" s="66">
        <f t="shared" si="287"/>
        <v>7</v>
      </c>
      <c r="Q485" s="66">
        <f t="shared" si="310"/>
        <v>5</v>
      </c>
      <c r="R485" s="106">
        <f t="shared" si="288"/>
        <v>21</v>
      </c>
      <c r="S485" s="106">
        <f t="shared" si="289"/>
        <v>0</v>
      </c>
      <c r="T485" s="154">
        <f t="shared" si="290"/>
        <v>-346</v>
      </c>
      <c r="V485" s="66" t="str">
        <f t="shared" si="291"/>
        <v>L</v>
      </c>
      <c r="W485" s="66">
        <f t="shared" si="292"/>
        <v>2</v>
      </c>
      <c r="X485" s="66">
        <f t="shared" si="293"/>
        <v>6</v>
      </c>
      <c r="Y485" s="66">
        <f t="shared" si="294"/>
        <v>3</v>
      </c>
      <c r="Z485" s="106">
        <f t="shared" si="295"/>
        <v>13</v>
      </c>
      <c r="AA485" s="106">
        <f t="shared" si="296"/>
        <v>0</v>
      </c>
      <c r="AB485" s="154">
        <f t="shared" si="297"/>
        <v>334</v>
      </c>
      <c r="AC485" s="155">
        <f t="shared" si="298"/>
        <v>426</v>
      </c>
      <c r="AE485" s="66" t="str">
        <f t="shared" si="299"/>
        <v>L</v>
      </c>
      <c r="AF485" s="66">
        <f t="shared" si="307"/>
        <v>4</v>
      </c>
      <c r="AG485" s="66">
        <f t="shared" si="300"/>
        <v>8</v>
      </c>
      <c r="AH485" s="66">
        <f t="shared" si="301"/>
        <v>5</v>
      </c>
      <c r="AI485" s="106">
        <f t="shared" si="302"/>
        <v>34</v>
      </c>
      <c r="AJ485" s="106">
        <f t="shared" si="303"/>
        <v>0</v>
      </c>
      <c r="AK485" s="154">
        <f t="shared" si="304"/>
        <v>279</v>
      </c>
      <c r="AL485" s="155">
        <f t="shared" si="305"/>
        <v>606</v>
      </c>
      <c r="AM485" s="155"/>
      <c r="AN485" s="66" t="str">
        <f t="shared" si="311"/>
        <v>L</v>
      </c>
      <c r="AO485" s="66">
        <f t="shared" si="308"/>
        <v>4</v>
      </c>
      <c r="AP485" s="66">
        <f t="shared" si="312"/>
        <v>7</v>
      </c>
      <c r="AQ485" s="66">
        <f t="shared" si="313"/>
        <v>5</v>
      </c>
      <c r="AR485" s="106">
        <f t="shared" si="306"/>
        <v>21</v>
      </c>
      <c r="AS485" s="106">
        <f t="shared" si="314"/>
        <v>0</v>
      </c>
      <c r="AT485" s="154">
        <f t="shared" si="315"/>
        <v>-316</v>
      </c>
      <c r="AV485" s="120"/>
      <c r="AW485" s="120"/>
    </row>
    <row r="486" spans="1:49" s="71" customFormat="1">
      <c r="A486" s="3">
        <f t="shared" si="309"/>
        <v>476</v>
      </c>
      <c r="B486" s="9">
        <f>Data!B486</f>
        <v>5</v>
      </c>
      <c r="D486" s="73">
        <f t="shared" si="168"/>
        <v>1</v>
      </c>
      <c r="F486" s="66" t="str">
        <f t="shared" si="280"/>
        <v>W</v>
      </c>
      <c r="G486" s="66">
        <f t="shared" si="169"/>
        <v>1</v>
      </c>
      <c r="H486" s="66">
        <f t="shared" si="281"/>
        <v>8</v>
      </c>
      <c r="I486" s="66">
        <f t="shared" si="316"/>
        <v>1</v>
      </c>
      <c r="J486" s="106">
        <f t="shared" si="282"/>
        <v>34</v>
      </c>
      <c r="K486" s="106">
        <f t="shared" si="283"/>
        <v>126</v>
      </c>
      <c r="L486" s="154">
        <f t="shared" si="284"/>
        <v>-290</v>
      </c>
      <c r="N486" s="66" t="str">
        <f t="shared" si="285"/>
        <v>L</v>
      </c>
      <c r="O486" s="66">
        <f t="shared" si="286"/>
        <v>6</v>
      </c>
      <c r="P486" s="66">
        <f t="shared" si="287"/>
        <v>8</v>
      </c>
      <c r="Q486" s="66">
        <f t="shared" si="310"/>
        <v>1</v>
      </c>
      <c r="R486" s="106">
        <f t="shared" si="288"/>
        <v>34</v>
      </c>
      <c r="S486" s="106">
        <f t="shared" si="289"/>
        <v>0</v>
      </c>
      <c r="T486" s="154">
        <f t="shared" si="290"/>
        <v>-380</v>
      </c>
      <c r="V486" s="66" t="str">
        <f t="shared" si="291"/>
        <v>L</v>
      </c>
      <c r="W486" s="66">
        <f t="shared" si="292"/>
        <v>2</v>
      </c>
      <c r="X486" s="66">
        <f t="shared" si="293"/>
        <v>6</v>
      </c>
      <c r="Y486" s="66">
        <f t="shared" si="294"/>
        <v>4</v>
      </c>
      <c r="Z486" s="106">
        <f t="shared" si="295"/>
        <v>13</v>
      </c>
      <c r="AA486" s="106">
        <f t="shared" si="296"/>
        <v>0</v>
      </c>
      <c r="AB486" s="154">
        <f t="shared" si="297"/>
        <v>321</v>
      </c>
      <c r="AC486" s="155">
        <f t="shared" si="298"/>
        <v>426</v>
      </c>
      <c r="AE486" s="66" t="str">
        <f t="shared" si="299"/>
        <v>L</v>
      </c>
      <c r="AF486" s="66">
        <f t="shared" si="307"/>
        <v>1</v>
      </c>
      <c r="AG486" s="66">
        <f t="shared" si="300"/>
        <v>1</v>
      </c>
      <c r="AH486" s="66">
        <f t="shared" si="301"/>
        <v>1</v>
      </c>
      <c r="AI486" s="106">
        <f t="shared" si="302"/>
        <v>1</v>
      </c>
      <c r="AJ486" s="106">
        <f t="shared" si="303"/>
        <v>0</v>
      </c>
      <c r="AK486" s="154">
        <f t="shared" si="304"/>
        <v>278</v>
      </c>
      <c r="AL486" s="155">
        <f t="shared" si="305"/>
        <v>606</v>
      </c>
      <c r="AM486" s="155"/>
      <c r="AN486" s="66" t="str">
        <f t="shared" si="311"/>
        <v>L</v>
      </c>
      <c r="AO486" s="66">
        <f t="shared" si="308"/>
        <v>1</v>
      </c>
      <c r="AP486" s="66">
        <f t="shared" si="312"/>
        <v>8</v>
      </c>
      <c r="AQ486" s="66">
        <f t="shared" si="313"/>
        <v>1</v>
      </c>
      <c r="AR486" s="106">
        <f t="shared" si="306"/>
        <v>34</v>
      </c>
      <c r="AS486" s="106">
        <f t="shared" si="314"/>
        <v>0</v>
      </c>
      <c r="AT486" s="154">
        <f t="shared" si="315"/>
        <v>-350</v>
      </c>
      <c r="AV486" s="120"/>
      <c r="AW486" s="120"/>
    </row>
    <row r="487" spans="1:49" s="71" customFormat="1">
      <c r="A487" s="3">
        <f t="shared" si="309"/>
        <v>477</v>
      </c>
      <c r="B487" s="9">
        <f>Data!B487</f>
        <v>36</v>
      </c>
      <c r="D487" s="73">
        <f t="shared" si="168"/>
        <v>6</v>
      </c>
      <c r="F487" s="66" t="str">
        <f t="shared" si="280"/>
        <v>L</v>
      </c>
      <c r="G487" s="66">
        <f t="shared" si="169"/>
        <v>1</v>
      </c>
      <c r="H487" s="66">
        <f t="shared" si="281"/>
        <v>8</v>
      </c>
      <c r="I487" s="66">
        <f t="shared" si="316"/>
        <v>2</v>
      </c>
      <c r="J487" s="106">
        <f t="shared" si="282"/>
        <v>34</v>
      </c>
      <c r="K487" s="106">
        <f t="shared" si="283"/>
        <v>0</v>
      </c>
      <c r="L487" s="154">
        <f t="shared" si="284"/>
        <v>-324</v>
      </c>
      <c r="N487" s="66" t="str">
        <f t="shared" si="285"/>
        <v>W</v>
      </c>
      <c r="O487" s="66">
        <f t="shared" si="286"/>
        <v>6</v>
      </c>
      <c r="P487" s="66">
        <f t="shared" si="287"/>
        <v>8</v>
      </c>
      <c r="Q487" s="66">
        <f t="shared" si="310"/>
        <v>2</v>
      </c>
      <c r="R487" s="106">
        <f t="shared" si="288"/>
        <v>34</v>
      </c>
      <c r="S487" s="106">
        <f t="shared" si="289"/>
        <v>204</v>
      </c>
      <c r="T487" s="154">
        <f t="shared" si="290"/>
        <v>-210</v>
      </c>
      <c r="V487" s="66" t="str">
        <f t="shared" si="291"/>
        <v>L</v>
      </c>
      <c r="W487" s="66">
        <f t="shared" si="292"/>
        <v>2</v>
      </c>
      <c r="X487" s="66">
        <f t="shared" si="293"/>
        <v>6</v>
      </c>
      <c r="Y487" s="66">
        <f t="shared" si="294"/>
        <v>5</v>
      </c>
      <c r="Z487" s="106">
        <f t="shared" si="295"/>
        <v>13</v>
      </c>
      <c r="AA487" s="106">
        <f t="shared" si="296"/>
        <v>0</v>
      </c>
      <c r="AB487" s="154">
        <f t="shared" si="297"/>
        <v>308</v>
      </c>
      <c r="AC487" s="155">
        <f t="shared" si="298"/>
        <v>426</v>
      </c>
      <c r="AE487" s="66" t="str">
        <f t="shared" si="299"/>
        <v>L</v>
      </c>
      <c r="AF487" s="66">
        <f t="shared" si="307"/>
        <v>6</v>
      </c>
      <c r="AG487" s="66">
        <f t="shared" si="300"/>
        <v>1</v>
      </c>
      <c r="AH487" s="66">
        <f t="shared" si="301"/>
        <v>2</v>
      </c>
      <c r="AI487" s="106">
        <f t="shared" si="302"/>
        <v>1</v>
      </c>
      <c r="AJ487" s="106">
        <f t="shared" si="303"/>
        <v>0</v>
      </c>
      <c r="AK487" s="154">
        <f t="shared" si="304"/>
        <v>277</v>
      </c>
      <c r="AL487" s="155">
        <f t="shared" si="305"/>
        <v>606</v>
      </c>
      <c r="AM487" s="155"/>
      <c r="AN487" s="66" t="str">
        <f t="shared" si="311"/>
        <v>L</v>
      </c>
      <c r="AO487" s="66">
        <f t="shared" si="308"/>
        <v>6</v>
      </c>
      <c r="AP487" s="66">
        <f t="shared" si="312"/>
        <v>8</v>
      </c>
      <c r="AQ487" s="66">
        <f t="shared" si="313"/>
        <v>2</v>
      </c>
      <c r="AR487" s="106">
        <f t="shared" si="306"/>
        <v>34</v>
      </c>
      <c r="AS487" s="106">
        <f t="shared" si="314"/>
        <v>0</v>
      </c>
      <c r="AT487" s="154">
        <f t="shared" si="315"/>
        <v>-384</v>
      </c>
      <c r="AV487" s="120"/>
      <c r="AW487" s="120"/>
    </row>
    <row r="488" spans="1:49" s="71" customFormat="1">
      <c r="A488" s="3">
        <f t="shared" si="309"/>
        <v>478</v>
      </c>
      <c r="B488" s="9">
        <f>Data!B488</f>
        <v>15</v>
      </c>
      <c r="D488" s="73">
        <f t="shared" si="168"/>
        <v>3</v>
      </c>
      <c r="F488" s="66" t="str">
        <f t="shared" si="280"/>
        <v>L</v>
      </c>
      <c r="G488" s="66">
        <f t="shared" si="169"/>
        <v>1</v>
      </c>
      <c r="H488" s="66">
        <f t="shared" si="281"/>
        <v>8</v>
      </c>
      <c r="I488" s="66">
        <f t="shared" si="316"/>
        <v>3</v>
      </c>
      <c r="J488" s="106">
        <f t="shared" si="282"/>
        <v>34</v>
      </c>
      <c r="K488" s="106">
        <f t="shared" si="283"/>
        <v>0</v>
      </c>
      <c r="L488" s="154">
        <f t="shared" si="284"/>
        <v>-358</v>
      </c>
      <c r="N488" s="66" t="str">
        <f t="shared" si="285"/>
        <v>L</v>
      </c>
      <c r="O488" s="66">
        <f t="shared" si="286"/>
        <v>6</v>
      </c>
      <c r="P488" s="66">
        <f t="shared" si="287"/>
        <v>8</v>
      </c>
      <c r="Q488" s="66">
        <f t="shared" si="310"/>
        <v>3</v>
      </c>
      <c r="R488" s="106">
        <f t="shared" si="288"/>
        <v>34</v>
      </c>
      <c r="S488" s="106">
        <f t="shared" si="289"/>
        <v>0</v>
      </c>
      <c r="T488" s="154">
        <f t="shared" si="290"/>
        <v>-244</v>
      </c>
      <c r="V488" s="66" t="str">
        <f t="shared" si="291"/>
        <v>L</v>
      </c>
      <c r="W488" s="66">
        <f t="shared" si="292"/>
        <v>2</v>
      </c>
      <c r="X488" s="66">
        <f t="shared" si="293"/>
        <v>7</v>
      </c>
      <c r="Y488" s="66">
        <f t="shared" si="294"/>
        <v>1</v>
      </c>
      <c r="Z488" s="106">
        <f t="shared" si="295"/>
        <v>21</v>
      </c>
      <c r="AA488" s="106">
        <f t="shared" si="296"/>
        <v>0</v>
      </c>
      <c r="AB488" s="154">
        <f t="shared" si="297"/>
        <v>287</v>
      </c>
      <c r="AC488" s="155">
        <f t="shared" si="298"/>
        <v>426</v>
      </c>
      <c r="AE488" s="66" t="str">
        <f t="shared" si="299"/>
        <v>L</v>
      </c>
      <c r="AF488" s="66">
        <f t="shared" si="307"/>
        <v>3</v>
      </c>
      <c r="AG488" s="66">
        <f t="shared" si="300"/>
        <v>1</v>
      </c>
      <c r="AH488" s="66">
        <f t="shared" si="301"/>
        <v>3</v>
      </c>
      <c r="AI488" s="106">
        <f t="shared" si="302"/>
        <v>1</v>
      </c>
      <c r="AJ488" s="106">
        <f t="shared" si="303"/>
        <v>0</v>
      </c>
      <c r="AK488" s="154">
        <f t="shared" si="304"/>
        <v>276</v>
      </c>
      <c r="AL488" s="155">
        <f t="shared" si="305"/>
        <v>606</v>
      </c>
      <c r="AM488" s="155"/>
      <c r="AN488" s="66" t="str">
        <f t="shared" si="311"/>
        <v>L</v>
      </c>
      <c r="AO488" s="66">
        <f t="shared" si="308"/>
        <v>3</v>
      </c>
      <c r="AP488" s="66">
        <f t="shared" si="312"/>
        <v>8</v>
      </c>
      <c r="AQ488" s="66">
        <f t="shared" si="313"/>
        <v>3</v>
      </c>
      <c r="AR488" s="106">
        <f t="shared" si="306"/>
        <v>34</v>
      </c>
      <c r="AS488" s="106">
        <f t="shared" si="314"/>
        <v>0</v>
      </c>
      <c r="AT488" s="154">
        <f t="shared" si="315"/>
        <v>-418</v>
      </c>
      <c r="AV488" s="120"/>
      <c r="AW488" s="120"/>
    </row>
    <row r="489" spans="1:49" s="71" customFormat="1">
      <c r="A489" s="3">
        <f t="shared" si="309"/>
        <v>479</v>
      </c>
      <c r="B489" s="9">
        <f>Data!B489</f>
        <v>7</v>
      </c>
      <c r="D489" s="73">
        <f t="shared" si="168"/>
        <v>2</v>
      </c>
      <c r="F489" s="66" t="str">
        <f t="shared" si="280"/>
        <v>L</v>
      </c>
      <c r="G489" s="66">
        <f t="shared" si="169"/>
        <v>1</v>
      </c>
      <c r="H489" s="66">
        <f t="shared" si="281"/>
        <v>8</v>
      </c>
      <c r="I489" s="66">
        <f t="shared" si="316"/>
        <v>4</v>
      </c>
      <c r="J489" s="106">
        <f t="shared" si="282"/>
        <v>34</v>
      </c>
      <c r="K489" s="106">
        <f t="shared" si="283"/>
        <v>0</v>
      </c>
      <c r="L489" s="154">
        <f t="shared" si="284"/>
        <v>-392</v>
      </c>
      <c r="N489" s="66" t="str">
        <f t="shared" si="285"/>
        <v>L</v>
      </c>
      <c r="O489" s="66">
        <f t="shared" si="286"/>
        <v>6</v>
      </c>
      <c r="P489" s="66">
        <f t="shared" si="287"/>
        <v>8</v>
      </c>
      <c r="Q489" s="66">
        <f t="shared" si="310"/>
        <v>4</v>
      </c>
      <c r="R489" s="106">
        <f t="shared" si="288"/>
        <v>34</v>
      </c>
      <c r="S489" s="106">
        <f t="shared" si="289"/>
        <v>0</v>
      </c>
      <c r="T489" s="154">
        <f t="shared" si="290"/>
        <v>-278</v>
      </c>
      <c r="V489" s="66" t="str">
        <f t="shared" si="291"/>
        <v>W</v>
      </c>
      <c r="W489" s="66">
        <f t="shared" si="292"/>
        <v>2</v>
      </c>
      <c r="X489" s="66">
        <f t="shared" si="293"/>
        <v>7</v>
      </c>
      <c r="Y489" s="66">
        <f t="shared" si="294"/>
        <v>2</v>
      </c>
      <c r="Z489" s="106">
        <f t="shared" si="295"/>
        <v>21</v>
      </c>
      <c r="AA489" s="106">
        <f t="shared" si="296"/>
        <v>126</v>
      </c>
      <c r="AB489" s="154">
        <f t="shared" si="297"/>
        <v>392</v>
      </c>
      <c r="AC489" s="155">
        <f t="shared" si="298"/>
        <v>426</v>
      </c>
      <c r="AE489" s="66" t="str">
        <f t="shared" si="299"/>
        <v>L</v>
      </c>
      <c r="AF489" s="66">
        <f t="shared" si="307"/>
        <v>2</v>
      </c>
      <c r="AG489" s="66">
        <f t="shared" si="300"/>
        <v>1</v>
      </c>
      <c r="AH489" s="66">
        <f t="shared" si="301"/>
        <v>4</v>
      </c>
      <c r="AI489" s="106">
        <f t="shared" si="302"/>
        <v>1</v>
      </c>
      <c r="AJ489" s="106">
        <f t="shared" si="303"/>
        <v>0</v>
      </c>
      <c r="AK489" s="154">
        <f t="shared" si="304"/>
        <v>275</v>
      </c>
      <c r="AL489" s="155">
        <f t="shared" si="305"/>
        <v>606</v>
      </c>
      <c r="AM489" s="155"/>
      <c r="AN489" s="66" t="str">
        <f t="shared" si="311"/>
        <v>L</v>
      </c>
      <c r="AO489" s="66">
        <f t="shared" si="308"/>
        <v>2</v>
      </c>
      <c r="AP489" s="66">
        <f t="shared" si="312"/>
        <v>8</v>
      </c>
      <c r="AQ489" s="66">
        <f t="shared" si="313"/>
        <v>4</v>
      </c>
      <c r="AR489" s="106">
        <f t="shared" si="306"/>
        <v>34</v>
      </c>
      <c r="AS489" s="106">
        <f t="shared" si="314"/>
        <v>0</v>
      </c>
      <c r="AT489" s="154">
        <f t="shared" si="315"/>
        <v>-452</v>
      </c>
      <c r="AV489" s="120"/>
      <c r="AW489" s="120"/>
    </row>
    <row r="490" spans="1:49" s="71" customFormat="1">
      <c r="A490" s="3">
        <f t="shared" si="309"/>
        <v>480</v>
      </c>
      <c r="B490" s="9">
        <f>Data!B490</f>
        <v>26</v>
      </c>
      <c r="D490" s="73">
        <f t="shared" si="168"/>
        <v>5</v>
      </c>
      <c r="F490" s="66" t="str">
        <f t="shared" si="280"/>
        <v>L</v>
      </c>
      <c r="G490" s="66">
        <f t="shared" si="169"/>
        <v>1</v>
      </c>
      <c r="H490" s="66">
        <f t="shared" si="281"/>
        <v>8</v>
      </c>
      <c r="I490" s="66">
        <f t="shared" si="316"/>
        <v>5</v>
      </c>
      <c r="J490" s="106">
        <f t="shared" si="282"/>
        <v>34</v>
      </c>
      <c r="K490" s="106">
        <f t="shared" si="283"/>
        <v>0</v>
      </c>
      <c r="L490" s="154">
        <f t="shared" si="284"/>
        <v>-426</v>
      </c>
      <c r="N490" s="66" t="str">
        <f t="shared" si="285"/>
        <v>L</v>
      </c>
      <c r="O490" s="66">
        <f t="shared" si="286"/>
        <v>6</v>
      </c>
      <c r="P490" s="66">
        <f t="shared" si="287"/>
        <v>8</v>
      </c>
      <c r="Q490" s="66">
        <f t="shared" si="310"/>
        <v>5</v>
      </c>
      <c r="R490" s="106">
        <f t="shared" si="288"/>
        <v>34</v>
      </c>
      <c r="S490" s="106">
        <f t="shared" si="289"/>
        <v>0</v>
      </c>
      <c r="T490" s="154">
        <f t="shared" si="290"/>
        <v>-312</v>
      </c>
      <c r="V490" s="66" t="str">
        <f t="shared" si="291"/>
        <v>L</v>
      </c>
      <c r="W490" s="66">
        <f t="shared" si="292"/>
        <v>2</v>
      </c>
      <c r="X490" s="66">
        <f t="shared" si="293"/>
        <v>7</v>
      </c>
      <c r="Y490" s="66">
        <f t="shared" si="294"/>
        <v>3</v>
      </c>
      <c r="Z490" s="106">
        <f t="shared" si="295"/>
        <v>21</v>
      </c>
      <c r="AA490" s="106">
        <f t="shared" si="296"/>
        <v>0</v>
      </c>
      <c r="AB490" s="154">
        <f t="shared" si="297"/>
        <v>371</v>
      </c>
      <c r="AC490" s="155">
        <f t="shared" si="298"/>
        <v>426</v>
      </c>
      <c r="AE490" s="66" t="str">
        <f t="shared" si="299"/>
        <v>L</v>
      </c>
      <c r="AF490" s="66">
        <f t="shared" si="307"/>
        <v>5</v>
      </c>
      <c r="AG490" s="66">
        <f t="shared" si="300"/>
        <v>1</v>
      </c>
      <c r="AH490" s="66">
        <f t="shared" si="301"/>
        <v>5</v>
      </c>
      <c r="AI490" s="106">
        <f t="shared" si="302"/>
        <v>1</v>
      </c>
      <c r="AJ490" s="106">
        <f t="shared" si="303"/>
        <v>0</v>
      </c>
      <c r="AK490" s="154">
        <f t="shared" si="304"/>
        <v>274</v>
      </c>
      <c r="AL490" s="155">
        <f t="shared" si="305"/>
        <v>606</v>
      </c>
      <c r="AM490" s="155"/>
      <c r="AN490" s="66" t="str">
        <f t="shared" si="311"/>
        <v>L</v>
      </c>
      <c r="AO490" s="66">
        <f t="shared" si="308"/>
        <v>5</v>
      </c>
      <c r="AP490" s="66">
        <f t="shared" si="312"/>
        <v>8</v>
      </c>
      <c r="AQ490" s="66">
        <f t="shared" si="313"/>
        <v>5</v>
      </c>
      <c r="AR490" s="106">
        <f t="shared" si="306"/>
        <v>34</v>
      </c>
      <c r="AS490" s="106">
        <f t="shared" si="314"/>
        <v>0</v>
      </c>
      <c r="AT490" s="154">
        <f t="shared" si="315"/>
        <v>-486</v>
      </c>
      <c r="AV490" s="120"/>
      <c r="AW490" s="120"/>
    </row>
    <row r="491" spans="1:49" s="71" customFormat="1">
      <c r="A491" s="3">
        <f t="shared" si="309"/>
        <v>481</v>
      </c>
      <c r="B491" s="9">
        <f>Data!B491</f>
        <v>5</v>
      </c>
      <c r="D491" s="73">
        <f t="shared" si="168"/>
        <v>1</v>
      </c>
      <c r="F491" s="66" t="str">
        <f t="shared" si="280"/>
        <v>W</v>
      </c>
      <c r="G491" s="66">
        <f t="shared" si="169"/>
        <v>1</v>
      </c>
      <c r="H491" s="66">
        <f t="shared" si="281"/>
        <v>1</v>
      </c>
      <c r="I491" s="66">
        <f t="shared" si="316"/>
        <v>1</v>
      </c>
      <c r="J491" s="106">
        <f t="shared" si="282"/>
        <v>1</v>
      </c>
      <c r="K491" s="106">
        <f t="shared" si="283"/>
        <v>204</v>
      </c>
      <c r="L491" s="154">
        <f t="shared" si="284"/>
        <v>-223</v>
      </c>
      <c r="N491" s="66" t="str">
        <f t="shared" si="285"/>
        <v>L</v>
      </c>
      <c r="O491" s="66">
        <f t="shared" si="286"/>
        <v>1</v>
      </c>
      <c r="P491" s="66">
        <f t="shared" si="287"/>
        <v>1</v>
      </c>
      <c r="Q491" s="66">
        <f t="shared" si="310"/>
        <v>1</v>
      </c>
      <c r="R491" s="106">
        <f t="shared" si="288"/>
        <v>1</v>
      </c>
      <c r="S491" s="106">
        <f t="shared" si="289"/>
        <v>0</v>
      </c>
      <c r="T491" s="154">
        <f t="shared" si="290"/>
        <v>-313</v>
      </c>
      <c r="V491" s="66" t="str">
        <f t="shared" si="291"/>
        <v>L</v>
      </c>
      <c r="W491" s="66">
        <f t="shared" si="292"/>
        <v>2</v>
      </c>
      <c r="X491" s="66">
        <f t="shared" si="293"/>
        <v>7</v>
      </c>
      <c r="Y491" s="66">
        <f t="shared" si="294"/>
        <v>4</v>
      </c>
      <c r="Z491" s="106">
        <f t="shared" si="295"/>
        <v>21</v>
      </c>
      <c r="AA491" s="106">
        <f t="shared" si="296"/>
        <v>0</v>
      </c>
      <c r="AB491" s="154">
        <f t="shared" si="297"/>
        <v>350</v>
      </c>
      <c r="AC491" s="155">
        <f t="shared" si="298"/>
        <v>426</v>
      </c>
      <c r="AE491" s="66" t="str">
        <f t="shared" si="299"/>
        <v>L</v>
      </c>
      <c r="AF491" s="66">
        <f t="shared" si="307"/>
        <v>1</v>
      </c>
      <c r="AG491" s="66">
        <f t="shared" si="300"/>
        <v>2</v>
      </c>
      <c r="AH491" s="66">
        <f t="shared" si="301"/>
        <v>1</v>
      </c>
      <c r="AI491" s="106">
        <f t="shared" si="302"/>
        <v>2</v>
      </c>
      <c r="AJ491" s="106">
        <f t="shared" si="303"/>
        <v>0</v>
      </c>
      <c r="AK491" s="154">
        <f t="shared" si="304"/>
        <v>272</v>
      </c>
      <c r="AL491" s="155">
        <f t="shared" si="305"/>
        <v>606</v>
      </c>
      <c r="AM491" s="155"/>
      <c r="AN491" s="66" t="str">
        <f t="shared" si="311"/>
        <v>L</v>
      </c>
      <c r="AO491" s="66">
        <f t="shared" si="308"/>
        <v>1</v>
      </c>
      <c r="AP491" s="66">
        <f t="shared" si="312"/>
        <v>1</v>
      </c>
      <c r="AQ491" s="66">
        <f t="shared" si="313"/>
        <v>1</v>
      </c>
      <c r="AR491" s="106">
        <f t="shared" si="306"/>
        <v>1</v>
      </c>
      <c r="AS491" s="106">
        <f t="shared" si="314"/>
        <v>0</v>
      </c>
      <c r="AT491" s="154">
        <f t="shared" si="315"/>
        <v>-487</v>
      </c>
      <c r="AV491" s="120"/>
      <c r="AW491" s="120"/>
    </row>
    <row r="492" spans="1:49" s="71" customFormat="1">
      <c r="A492" s="3">
        <f t="shared" si="309"/>
        <v>482</v>
      </c>
      <c r="B492" s="9">
        <f>Data!B492</f>
        <v>19</v>
      </c>
      <c r="D492" s="73">
        <f t="shared" si="168"/>
        <v>4</v>
      </c>
      <c r="F492" s="66" t="str">
        <f t="shared" si="280"/>
        <v>L</v>
      </c>
      <c r="G492" s="66">
        <f t="shared" si="169"/>
        <v>1</v>
      </c>
      <c r="H492" s="66">
        <f t="shared" si="281"/>
        <v>1</v>
      </c>
      <c r="I492" s="66">
        <f t="shared" si="316"/>
        <v>2</v>
      </c>
      <c r="J492" s="106">
        <f t="shared" si="282"/>
        <v>1</v>
      </c>
      <c r="K492" s="106">
        <f t="shared" si="283"/>
        <v>0</v>
      </c>
      <c r="L492" s="154">
        <f t="shared" si="284"/>
        <v>-224</v>
      </c>
      <c r="N492" s="66" t="str">
        <f t="shared" si="285"/>
        <v>L</v>
      </c>
      <c r="O492" s="66">
        <f t="shared" si="286"/>
        <v>1</v>
      </c>
      <c r="P492" s="66">
        <f t="shared" si="287"/>
        <v>1</v>
      </c>
      <c r="Q492" s="66">
        <f t="shared" si="310"/>
        <v>2</v>
      </c>
      <c r="R492" s="106">
        <f t="shared" si="288"/>
        <v>1</v>
      </c>
      <c r="S492" s="106">
        <f t="shared" si="289"/>
        <v>0</v>
      </c>
      <c r="T492" s="154">
        <f t="shared" si="290"/>
        <v>-314</v>
      </c>
      <c r="V492" s="66" t="str">
        <f t="shared" si="291"/>
        <v>L</v>
      </c>
      <c r="W492" s="66">
        <f t="shared" si="292"/>
        <v>2</v>
      </c>
      <c r="X492" s="66">
        <f t="shared" si="293"/>
        <v>7</v>
      </c>
      <c r="Y492" s="66">
        <f t="shared" si="294"/>
        <v>5</v>
      </c>
      <c r="Z492" s="106">
        <f t="shared" si="295"/>
        <v>21</v>
      </c>
      <c r="AA492" s="106">
        <f t="shared" si="296"/>
        <v>0</v>
      </c>
      <c r="AB492" s="154">
        <f t="shared" si="297"/>
        <v>329</v>
      </c>
      <c r="AC492" s="155">
        <f t="shared" si="298"/>
        <v>426</v>
      </c>
      <c r="AE492" s="66" t="str">
        <f t="shared" si="299"/>
        <v>L</v>
      </c>
      <c r="AF492" s="66">
        <f t="shared" si="307"/>
        <v>4</v>
      </c>
      <c r="AG492" s="66">
        <f t="shared" si="300"/>
        <v>2</v>
      </c>
      <c r="AH492" s="66">
        <f t="shared" si="301"/>
        <v>2</v>
      </c>
      <c r="AI492" s="106">
        <f t="shared" si="302"/>
        <v>2</v>
      </c>
      <c r="AJ492" s="106">
        <f t="shared" si="303"/>
        <v>0</v>
      </c>
      <c r="AK492" s="154">
        <f t="shared" si="304"/>
        <v>270</v>
      </c>
      <c r="AL492" s="155">
        <f t="shared" si="305"/>
        <v>606</v>
      </c>
      <c r="AM492" s="155"/>
      <c r="AN492" s="66" t="str">
        <f t="shared" si="311"/>
        <v>L</v>
      </c>
      <c r="AO492" s="66">
        <f t="shared" si="308"/>
        <v>4</v>
      </c>
      <c r="AP492" s="66">
        <f t="shared" si="312"/>
        <v>1</v>
      </c>
      <c r="AQ492" s="66">
        <f t="shared" si="313"/>
        <v>2</v>
      </c>
      <c r="AR492" s="106">
        <f t="shared" si="306"/>
        <v>1</v>
      </c>
      <c r="AS492" s="106">
        <f t="shared" si="314"/>
        <v>0</v>
      </c>
      <c r="AT492" s="154">
        <f t="shared" si="315"/>
        <v>-488</v>
      </c>
      <c r="AV492" s="120"/>
      <c r="AW492" s="120"/>
    </row>
    <row r="493" spans="1:49" s="71" customFormat="1">
      <c r="A493" s="3">
        <f t="shared" si="309"/>
        <v>483</v>
      </c>
      <c r="B493" s="9">
        <f>Data!B493</f>
        <v>20</v>
      </c>
      <c r="D493" s="73">
        <f t="shared" si="168"/>
        <v>4</v>
      </c>
      <c r="F493" s="66" t="str">
        <f t="shared" si="280"/>
        <v>L</v>
      </c>
      <c r="G493" s="66">
        <f t="shared" si="169"/>
        <v>1</v>
      </c>
      <c r="H493" s="66">
        <f t="shared" si="281"/>
        <v>1</v>
      </c>
      <c r="I493" s="66">
        <f t="shared" si="316"/>
        <v>3</v>
      </c>
      <c r="J493" s="106">
        <f t="shared" si="282"/>
        <v>1</v>
      </c>
      <c r="K493" s="106">
        <f t="shared" si="283"/>
        <v>0</v>
      </c>
      <c r="L493" s="154">
        <f t="shared" si="284"/>
        <v>-225</v>
      </c>
      <c r="N493" s="66" t="str">
        <f t="shared" si="285"/>
        <v>L</v>
      </c>
      <c r="O493" s="66">
        <f t="shared" si="286"/>
        <v>1</v>
      </c>
      <c r="P493" s="66">
        <f t="shared" si="287"/>
        <v>1</v>
      </c>
      <c r="Q493" s="66">
        <f t="shared" si="310"/>
        <v>3</v>
      </c>
      <c r="R493" s="106">
        <f t="shared" si="288"/>
        <v>1</v>
      </c>
      <c r="S493" s="106">
        <f t="shared" si="289"/>
        <v>0</v>
      </c>
      <c r="T493" s="154">
        <f t="shared" si="290"/>
        <v>-315</v>
      </c>
      <c r="V493" s="66" t="str">
        <f t="shared" si="291"/>
        <v>L</v>
      </c>
      <c r="W493" s="66">
        <f t="shared" si="292"/>
        <v>2</v>
      </c>
      <c r="X493" s="66">
        <f t="shared" si="293"/>
        <v>8</v>
      </c>
      <c r="Y493" s="66">
        <f t="shared" si="294"/>
        <v>1</v>
      </c>
      <c r="Z493" s="106">
        <f t="shared" si="295"/>
        <v>34</v>
      </c>
      <c r="AA493" s="106">
        <f t="shared" si="296"/>
        <v>0</v>
      </c>
      <c r="AB493" s="154">
        <f t="shared" si="297"/>
        <v>295</v>
      </c>
      <c r="AC493" s="155">
        <f t="shared" si="298"/>
        <v>426</v>
      </c>
      <c r="AE493" s="66" t="str">
        <f t="shared" si="299"/>
        <v>W</v>
      </c>
      <c r="AF493" s="66">
        <f t="shared" si="307"/>
        <v>4</v>
      </c>
      <c r="AG493" s="66">
        <f t="shared" si="300"/>
        <v>2</v>
      </c>
      <c r="AH493" s="66">
        <f t="shared" si="301"/>
        <v>3</v>
      </c>
      <c r="AI493" s="106">
        <f t="shared" si="302"/>
        <v>2</v>
      </c>
      <c r="AJ493" s="106">
        <f t="shared" si="303"/>
        <v>12</v>
      </c>
      <c r="AK493" s="154">
        <f t="shared" si="304"/>
        <v>280</v>
      </c>
      <c r="AL493" s="155">
        <f t="shared" si="305"/>
        <v>606</v>
      </c>
      <c r="AM493" s="155"/>
      <c r="AN493" s="66" t="str">
        <f t="shared" si="311"/>
        <v>W</v>
      </c>
      <c r="AO493" s="66">
        <f t="shared" si="308"/>
        <v>4</v>
      </c>
      <c r="AP493" s="66">
        <f t="shared" si="312"/>
        <v>1</v>
      </c>
      <c r="AQ493" s="66">
        <f t="shared" si="313"/>
        <v>3</v>
      </c>
      <c r="AR493" s="106">
        <f t="shared" si="306"/>
        <v>1</v>
      </c>
      <c r="AS493" s="106">
        <f t="shared" si="314"/>
        <v>6</v>
      </c>
      <c r="AT493" s="154">
        <f t="shared" si="315"/>
        <v>-483</v>
      </c>
      <c r="AV493" s="120"/>
      <c r="AW493" s="120"/>
    </row>
    <row r="494" spans="1:49" s="71" customFormat="1">
      <c r="A494" s="3">
        <f t="shared" si="309"/>
        <v>484</v>
      </c>
      <c r="B494" s="9">
        <f>Data!B494</f>
        <v>10</v>
      </c>
      <c r="D494" s="73">
        <f t="shared" si="168"/>
        <v>2</v>
      </c>
      <c r="F494" s="66" t="str">
        <f t="shared" si="280"/>
        <v>L</v>
      </c>
      <c r="G494" s="66">
        <f t="shared" si="169"/>
        <v>1</v>
      </c>
      <c r="H494" s="66">
        <f t="shared" si="281"/>
        <v>1</v>
      </c>
      <c r="I494" s="66">
        <f t="shared" si="316"/>
        <v>4</v>
      </c>
      <c r="J494" s="106">
        <f t="shared" si="282"/>
        <v>1</v>
      </c>
      <c r="K494" s="106">
        <f t="shared" si="283"/>
        <v>0</v>
      </c>
      <c r="L494" s="154">
        <f t="shared" si="284"/>
        <v>-226</v>
      </c>
      <c r="N494" s="66" t="str">
        <f t="shared" si="285"/>
        <v>L</v>
      </c>
      <c r="O494" s="66">
        <f t="shared" si="286"/>
        <v>1</v>
      </c>
      <c r="P494" s="66">
        <f t="shared" si="287"/>
        <v>1</v>
      </c>
      <c r="Q494" s="66">
        <f t="shared" si="310"/>
        <v>4</v>
      </c>
      <c r="R494" s="106">
        <f t="shared" si="288"/>
        <v>1</v>
      </c>
      <c r="S494" s="106">
        <f t="shared" si="289"/>
        <v>0</v>
      </c>
      <c r="T494" s="154">
        <f t="shared" si="290"/>
        <v>-316</v>
      </c>
      <c r="V494" s="66" t="str">
        <f t="shared" si="291"/>
        <v>W</v>
      </c>
      <c r="W494" s="66">
        <f t="shared" si="292"/>
        <v>2</v>
      </c>
      <c r="X494" s="66">
        <f t="shared" si="293"/>
        <v>8</v>
      </c>
      <c r="Y494" s="66">
        <f t="shared" si="294"/>
        <v>2</v>
      </c>
      <c r="Z494" s="106">
        <f t="shared" si="295"/>
        <v>34</v>
      </c>
      <c r="AA494" s="106">
        <f t="shared" si="296"/>
        <v>204</v>
      </c>
      <c r="AB494" s="154">
        <f t="shared" si="297"/>
        <v>465</v>
      </c>
      <c r="AC494" s="155">
        <f t="shared" si="298"/>
        <v>465</v>
      </c>
      <c r="AE494" s="66" t="str">
        <f t="shared" si="299"/>
        <v>L</v>
      </c>
      <c r="AF494" s="66">
        <f t="shared" si="307"/>
        <v>2</v>
      </c>
      <c r="AG494" s="66">
        <f t="shared" si="300"/>
        <v>2</v>
      </c>
      <c r="AH494" s="66">
        <f t="shared" si="301"/>
        <v>4</v>
      </c>
      <c r="AI494" s="106">
        <f t="shared" si="302"/>
        <v>2</v>
      </c>
      <c r="AJ494" s="106">
        <f t="shared" si="303"/>
        <v>0</v>
      </c>
      <c r="AK494" s="154">
        <f t="shared" si="304"/>
        <v>278</v>
      </c>
      <c r="AL494" s="155">
        <f t="shared" si="305"/>
        <v>606</v>
      </c>
      <c r="AM494" s="155"/>
      <c r="AN494" s="66" t="str">
        <f t="shared" si="311"/>
        <v>L</v>
      </c>
      <c r="AO494" s="66">
        <f t="shared" si="308"/>
        <v>2</v>
      </c>
      <c r="AP494" s="66">
        <f t="shared" si="312"/>
        <v>1</v>
      </c>
      <c r="AQ494" s="66">
        <f t="shared" si="313"/>
        <v>4</v>
      </c>
      <c r="AR494" s="106">
        <f t="shared" si="306"/>
        <v>1</v>
      </c>
      <c r="AS494" s="106">
        <f t="shared" si="314"/>
        <v>0</v>
      </c>
      <c r="AT494" s="154">
        <f t="shared" si="315"/>
        <v>-484</v>
      </c>
      <c r="AV494" s="120"/>
      <c r="AW494" s="120"/>
    </row>
    <row r="495" spans="1:49" s="71" customFormat="1">
      <c r="A495" s="3">
        <f t="shared" si="309"/>
        <v>485</v>
      </c>
      <c r="B495" s="9">
        <f>Data!B495</f>
        <v>36</v>
      </c>
      <c r="D495" s="73">
        <f t="shared" si="168"/>
        <v>6</v>
      </c>
      <c r="F495" s="66" t="str">
        <f t="shared" si="280"/>
        <v>L</v>
      </c>
      <c r="G495" s="66">
        <f t="shared" si="169"/>
        <v>1</v>
      </c>
      <c r="H495" s="66">
        <f t="shared" si="281"/>
        <v>1</v>
      </c>
      <c r="I495" s="66">
        <f t="shared" si="316"/>
        <v>5</v>
      </c>
      <c r="J495" s="106">
        <f t="shared" si="282"/>
        <v>1</v>
      </c>
      <c r="K495" s="106">
        <f t="shared" si="283"/>
        <v>0</v>
      </c>
      <c r="L495" s="154">
        <f t="shared" si="284"/>
        <v>-227</v>
      </c>
      <c r="N495" s="66" t="str">
        <f t="shared" si="285"/>
        <v>L</v>
      </c>
      <c r="O495" s="66">
        <f t="shared" si="286"/>
        <v>1</v>
      </c>
      <c r="P495" s="66">
        <f t="shared" si="287"/>
        <v>1</v>
      </c>
      <c r="Q495" s="66">
        <f t="shared" si="310"/>
        <v>5</v>
      </c>
      <c r="R495" s="106">
        <f t="shared" si="288"/>
        <v>1</v>
      </c>
      <c r="S495" s="106">
        <f t="shared" si="289"/>
        <v>0</v>
      </c>
      <c r="T495" s="154">
        <f t="shared" si="290"/>
        <v>-317</v>
      </c>
      <c r="V495" s="66" t="str">
        <f t="shared" si="291"/>
        <v>L</v>
      </c>
      <c r="W495" s="66">
        <f t="shared" si="292"/>
        <v>3</v>
      </c>
      <c r="X495" s="66">
        <f t="shared" si="293"/>
        <v>1</v>
      </c>
      <c r="Y495" s="66">
        <f t="shared" si="294"/>
        <v>1</v>
      </c>
      <c r="Z495" s="106">
        <f t="shared" si="295"/>
        <v>1</v>
      </c>
      <c r="AA495" s="106">
        <f t="shared" si="296"/>
        <v>0</v>
      </c>
      <c r="AB495" s="154">
        <f t="shared" si="297"/>
        <v>464</v>
      </c>
      <c r="AC495" s="155">
        <f t="shared" si="298"/>
        <v>465</v>
      </c>
      <c r="AE495" s="66" t="str">
        <f t="shared" si="299"/>
        <v>L</v>
      </c>
      <c r="AF495" s="66">
        <f t="shared" si="307"/>
        <v>6</v>
      </c>
      <c r="AG495" s="66">
        <f t="shared" si="300"/>
        <v>2</v>
      </c>
      <c r="AH495" s="66">
        <f t="shared" si="301"/>
        <v>5</v>
      </c>
      <c r="AI495" s="106">
        <f t="shared" si="302"/>
        <v>2</v>
      </c>
      <c r="AJ495" s="106">
        <f t="shared" si="303"/>
        <v>0</v>
      </c>
      <c r="AK495" s="154">
        <f t="shared" si="304"/>
        <v>276</v>
      </c>
      <c r="AL495" s="155">
        <f t="shared" si="305"/>
        <v>606</v>
      </c>
      <c r="AM495" s="155"/>
      <c r="AN495" s="66" t="str">
        <f t="shared" si="311"/>
        <v>L</v>
      </c>
      <c r="AO495" s="66">
        <f t="shared" si="308"/>
        <v>6</v>
      </c>
      <c r="AP495" s="66">
        <f t="shared" si="312"/>
        <v>1</v>
      </c>
      <c r="AQ495" s="66">
        <f t="shared" si="313"/>
        <v>5</v>
      </c>
      <c r="AR495" s="106">
        <f t="shared" si="306"/>
        <v>1</v>
      </c>
      <c r="AS495" s="106">
        <f t="shared" si="314"/>
        <v>0</v>
      </c>
      <c r="AT495" s="154">
        <f t="shared" si="315"/>
        <v>-485</v>
      </c>
      <c r="AV495" s="120"/>
      <c r="AW495" s="120"/>
    </row>
    <row r="496" spans="1:49" s="71" customFormat="1">
      <c r="A496" s="3">
        <f t="shared" si="309"/>
        <v>486</v>
      </c>
      <c r="B496" s="9">
        <f>Data!B496</f>
        <v>28</v>
      </c>
      <c r="D496" s="73">
        <f t="shared" si="168"/>
        <v>5</v>
      </c>
      <c r="F496" s="66" t="str">
        <f t="shared" si="280"/>
        <v>L</v>
      </c>
      <c r="G496" s="66">
        <f t="shared" si="169"/>
        <v>1</v>
      </c>
      <c r="H496" s="66">
        <f t="shared" si="281"/>
        <v>2</v>
      </c>
      <c r="I496" s="66">
        <f t="shared" si="316"/>
        <v>1</v>
      </c>
      <c r="J496" s="106">
        <f t="shared" si="282"/>
        <v>2</v>
      </c>
      <c r="K496" s="106">
        <f t="shared" si="283"/>
        <v>0</v>
      </c>
      <c r="L496" s="154">
        <f t="shared" si="284"/>
        <v>-229</v>
      </c>
      <c r="N496" s="66" t="str">
        <f t="shared" si="285"/>
        <v>L</v>
      </c>
      <c r="O496" s="66">
        <f t="shared" si="286"/>
        <v>1</v>
      </c>
      <c r="P496" s="66">
        <f t="shared" si="287"/>
        <v>2</v>
      </c>
      <c r="Q496" s="66">
        <f t="shared" si="310"/>
        <v>1</v>
      </c>
      <c r="R496" s="106">
        <f t="shared" si="288"/>
        <v>2</v>
      </c>
      <c r="S496" s="106">
        <f t="shared" si="289"/>
        <v>0</v>
      </c>
      <c r="T496" s="154">
        <f t="shared" si="290"/>
        <v>-319</v>
      </c>
      <c r="V496" s="66" t="str">
        <f t="shared" si="291"/>
        <v>L</v>
      </c>
      <c r="W496" s="66">
        <f t="shared" si="292"/>
        <v>3</v>
      </c>
      <c r="X496" s="66">
        <f t="shared" si="293"/>
        <v>1</v>
      </c>
      <c r="Y496" s="66">
        <f t="shared" si="294"/>
        <v>2</v>
      </c>
      <c r="Z496" s="106">
        <f t="shared" si="295"/>
        <v>1</v>
      </c>
      <c r="AA496" s="106">
        <f t="shared" si="296"/>
        <v>0</v>
      </c>
      <c r="AB496" s="154">
        <f t="shared" si="297"/>
        <v>463</v>
      </c>
      <c r="AC496" s="155">
        <f t="shared" si="298"/>
        <v>465</v>
      </c>
      <c r="AE496" s="66" t="str">
        <f t="shared" si="299"/>
        <v>L</v>
      </c>
      <c r="AF496" s="66">
        <f t="shared" si="307"/>
        <v>5</v>
      </c>
      <c r="AG496" s="66">
        <f t="shared" si="300"/>
        <v>3</v>
      </c>
      <c r="AH496" s="66">
        <f t="shared" si="301"/>
        <v>1</v>
      </c>
      <c r="AI496" s="106">
        <f t="shared" si="302"/>
        <v>3</v>
      </c>
      <c r="AJ496" s="106">
        <f t="shared" si="303"/>
        <v>0</v>
      </c>
      <c r="AK496" s="154">
        <f t="shared" si="304"/>
        <v>273</v>
      </c>
      <c r="AL496" s="155">
        <f t="shared" si="305"/>
        <v>606</v>
      </c>
      <c r="AM496" s="155"/>
      <c r="AN496" s="66" t="str">
        <f t="shared" si="311"/>
        <v>L</v>
      </c>
      <c r="AO496" s="66">
        <f t="shared" si="308"/>
        <v>5</v>
      </c>
      <c r="AP496" s="66">
        <f t="shared" si="312"/>
        <v>2</v>
      </c>
      <c r="AQ496" s="66">
        <f t="shared" si="313"/>
        <v>1</v>
      </c>
      <c r="AR496" s="106">
        <f t="shared" si="306"/>
        <v>2</v>
      </c>
      <c r="AS496" s="106">
        <f t="shared" si="314"/>
        <v>0</v>
      </c>
      <c r="AT496" s="154">
        <f t="shared" si="315"/>
        <v>-487</v>
      </c>
      <c r="AV496" s="120"/>
      <c r="AW496" s="120"/>
    </row>
    <row r="497" spans="1:49" s="71" customFormat="1">
      <c r="A497" s="3">
        <f t="shared" si="309"/>
        <v>487</v>
      </c>
      <c r="B497" s="9">
        <f>Data!B497</f>
        <v>2</v>
      </c>
      <c r="D497" s="73">
        <f t="shared" si="168"/>
        <v>1</v>
      </c>
      <c r="F497" s="66" t="str">
        <f t="shared" si="280"/>
        <v>W</v>
      </c>
      <c r="G497" s="66">
        <f t="shared" si="169"/>
        <v>1</v>
      </c>
      <c r="H497" s="66">
        <f t="shared" si="281"/>
        <v>2</v>
      </c>
      <c r="I497" s="66">
        <f t="shared" si="316"/>
        <v>2</v>
      </c>
      <c r="J497" s="106">
        <f t="shared" si="282"/>
        <v>2</v>
      </c>
      <c r="K497" s="106">
        <f t="shared" si="283"/>
        <v>12</v>
      </c>
      <c r="L497" s="154">
        <f t="shared" si="284"/>
        <v>-219</v>
      </c>
      <c r="N497" s="66" t="str">
        <f t="shared" si="285"/>
        <v>W</v>
      </c>
      <c r="O497" s="66">
        <f t="shared" si="286"/>
        <v>1</v>
      </c>
      <c r="P497" s="66">
        <f t="shared" si="287"/>
        <v>2</v>
      </c>
      <c r="Q497" s="66">
        <f t="shared" si="310"/>
        <v>2</v>
      </c>
      <c r="R497" s="106">
        <f t="shared" si="288"/>
        <v>2</v>
      </c>
      <c r="S497" s="106">
        <f t="shared" si="289"/>
        <v>12</v>
      </c>
      <c r="T497" s="154">
        <f t="shared" si="290"/>
        <v>-309</v>
      </c>
      <c r="V497" s="66" t="str">
        <f t="shared" si="291"/>
        <v>L</v>
      </c>
      <c r="W497" s="66">
        <f t="shared" si="292"/>
        <v>3</v>
      </c>
      <c r="X497" s="66">
        <f t="shared" si="293"/>
        <v>1</v>
      </c>
      <c r="Y497" s="66">
        <f t="shared" si="294"/>
        <v>3</v>
      </c>
      <c r="Z497" s="106">
        <f t="shared" si="295"/>
        <v>1</v>
      </c>
      <c r="AA497" s="106">
        <f t="shared" si="296"/>
        <v>0</v>
      </c>
      <c r="AB497" s="154">
        <f t="shared" si="297"/>
        <v>462</v>
      </c>
      <c r="AC497" s="155">
        <f t="shared" si="298"/>
        <v>465</v>
      </c>
      <c r="AE497" s="66" t="str">
        <f t="shared" si="299"/>
        <v>L</v>
      </c>
      <c r="AF497" s="66">
        <f t="shared" si="307"/>
        <v>1</v>
      </c>
      <c r="AG497" s="66">
        <f t="shared" si="300"/>
        <v>3</v>
      </c>
      <c r="AH497" s="66">
        <f t="shared" si="301"/>
        <v>2</v>
      </c>
      <c r="AI497" s="106">
        <f t="shared" si="302"/>
        <v>3</v>
      </c>
      <c r="AJ497" s="106">
        <f t="shared" si="303"/>
        <v>0</v>
      </c>
      <c r="AK497" s="154">
        <f t="shared" si="304"/>
        <v>270</v>
      </c>
      <c r="AL497" s="155">
        <f t="shared" si="305"/>
        <v>606</v>
      </c>
      <c r="AM497" s="155"/>
      <c r="AN497" s="66" t="str">
        <f t="shared" si="311"/>
        <v>L</v>
      </c>
      <c r="AO497" s="66">
        <f t="shared" si="308"/>
        <v>1</v>
      </c>
      <c r="AP497" s="66">
        <f t="shared" si="312"/>
        <v>2</v>
      </c>
      <c r="AQ497" s="66">
        <f t="shared" si="313"/>
        <v>2</v>
      </c>
      <c r="AR497" s="106">
        <f t="shared" si="306"/>
        <v>2</v>
      </c>
      <c r="AS497" s="106">
        <f t="shared" si="314"/>
        <v>0</v>
      </c>
      <c r="AT497" s="154">
        <f t="shared" si="315"/>
        <v>-489</v>
      </c>
      <c r="AV497" s="120"/>
      <c r="AW497" s="120"/>
    </row>
    <row r="498" spans="1:49" s="71" customFormat="1">
      <c r="A498" s="3">
        <f t="shared" si="309"/>
        <v>488</v>
      </c>
      <c r="B498" s="9">
        <f>Data!B498</f>
        <v>17</v>
      </c>
      <c r="D498" s="73">
        <f t="shared" si="168"/>
        <v>3</v>
      </c>
      <c r="F498" s="66" t="str">
        <f t="shared" si="280"/>
        <v>L</v>
      </c>
      <c r="G498" s="66">
        <f t="shared" si="169"/>
        <v>1</v>
      </c>
      <c r="H498" s="66">
        <f t="shared" si="281"/>
        <v>2</v>
      </c>
      <c r="I498" s="66">
        <f t="shared" si="316"/>
        <v>3</v>
      </c>
      <c r="J498" s="106">
        <f t="shared" si="282"/>
        <v>2</v>
      </c>
      <c r="K498" s="106">
        <f t="shared" si="283"/>
        <v>0</v>
      </c>
      <c r="L498" s="154">
        <f t="shared" si="284"/>
        <v>-221</v>
      </c>
      <c r="N498" s="66" t="str">
        <f t="shared" si="285"/>
        <v>L</v>
      </c>
      <c r="O498" s="66">
        <f t="shared" si="286"/>
        <v>1</v>
      </c>
      <c r="P498" s="66">
        <f t="shared" si="287"/>
        <v>2</v>
      </c>
      <c r="Q498" s="66">
        <f t="shared" si="310"/>
        <v>3</v>
      </c>
      <c r="R498" s="106">
        <f t="shared" si="288"/>
        <v>2</v>
      </c>
      <c r="S498" s="106">
        <f t="shared" si="289"/>
        <v>0</v>
      </c>
      <c r="T498" s="154">
        <f t="shared" si="290"/>
        <v>-311</v>
      </c>
      <c r="V498" s="66" t="str">
        <f t="shared" si="291"/>
        <v>W</v>
      </c>
      <c r="W498" s="66">
        <f t="shared" si="292"/>
        <v>3</v>
      </c>
      <c r="X498" s="66">
        <f t="shared" si="293"/>
        <v>1</v>
      </c>
      <c r="Y498" s="66">
        <f t="shared" si="294"/>
        <v>4</v>
      </c>
      <c r="Z498" s="106">
        <f t="shared" si="295"/>
        <v>1</v>
      </c>
      <c r="AA498" s="106">
        <f t="shared" si="296"/>
        <v>6</v>
      </c>
      <c r="AB498" s="154">
        <f t="shared" si="297"/>
        <v>467</v>
      </c>
      <c r="AC498" s="155">
        <f t="shared" si="298"/>
        <v>467</v>
      </c>
      <c r="AE498" s="66" t="str">
        <f t="shared" si="299"/>
        <v>L</v>
      </c>
      <c r="AF498" s="66">
        <f t="shared" si="307"/>
        <v>3</v>
      </c>
      <c r="AG498" s="66">
        <f t="shared" si="300"/>
        <v>3</v>
      </c>
      <c r="AH498" s="66">
        <f t="shared" si="301"/>
        <v>3</v>
      </c>
      <c r="AI498" s="106">
        <f t="shared" si="302"/>
        <v>3</v>
      </c>
      <c r="AJ498" s="106">
        <f t="shared" si="303"/>
        <v>0</v>
      </c>
      <c r="AK498" s="154">
        <f t="shared" si="304"/>
        <v>267</v>
      </c>
      <c r="AL498" s="155">
        <f t="shared" si="305"/>
        <v>606</v>
      </c>
      <c r="AM498" s="155"/>
      <c r="AN498" s="66" t="str">
        <f t="shared" si="311"/>
        <v>L</v>
      </c>
      <c r="AO498" s="66">
        <f t="shared" si="308"/>
        <v>3</v>
      </c>
      <c r="AP498" s="66">
        <f t="shared" si="312"/>
        <v>2</v>
      </c>
      <c r="AQ498" s="66">
        <f t="shared" si="313"/>
        <v>3</v>
      </c>
      <c r="AR498" s="106">
        <f t="shared" si="306"/>
        <v>2</v>
      </c>
      <c r="AS498" s="106">
        <f t="shared" si="314"/>
        <v>0</v>
      </c>
      <c r="AT498" s="154">
        <f t="shared" si="315"/>
        <v>-491</v>
      </c>
      <c r="AV498" s="120"/>
      <c r="AW498" s="120"/>
    </row>
    <row r="499" spans="1:49" s="71" customFormat="1">
      <c r="A499" s="3">
        <f t="shared" si="309"/>
        <v>489</v>
      </c>
      <c r="B499" s="9">
        <f>Data!B499</f>
        <v>9</v>
      </c>
      <c r="D499" s="73">
        <f t="shared" si="168"/>
        <v>2</v>
      </c>
      <c r="F499" s="66" t="str">
        <f t="shared" si="280"/>
        <v>L</v>
      </c>
      <c r="G499" s="66">
        <f t="shared" si="169"/>
        <v>1</v>
      </c>
      <c r="H499" s="66">
        <f t="shared" si="281"/>
        <v>2</v>
      </c>
      <c r="I499" s="66">
        <f t="shared" si="316"/>
        <v>4</v>
      </c>
      <c r="J499" s="106">
        <f t="shared" si="282"/>
        <v>2</v>
      </c>
      <c r="K499" s="106">
        <f t="shared" si="283"/>
        <v>0</v>
      </c>
      <c r="L499" s="154">
        <f t="shared" si="284"/>
        <v>-223</v>
      </c>
      <c r="N499" s="66" t="str">
        <f t="shared" si="285"/>
        <v>L</v>
      </c>
      <c r="O499" s="66">
        <f t="shared" si="286"/>
        <v>1</v>
      </c>
      <c r="P499" s="66">
        <f t="shared" si="287"/>
        <v>2</v>
      </c>
      <c r="Q499" s="66">
        <f t="shared" si="310"/>
        <v>4</v>
      </c>
      <c r="R499" s="106">
        <f t="shared" si="288"/>
        <v>2</v>
      </c>
      <c r="S499" s="106">
        <f t="shared" si="289"/>
        <v>0</v>
      </c>
      <c r="T499" s="154">
        <f t="shared" si="290"/>
        <v>-313</v>
      </c>
      <c r="V499" s="66" t="str">
        <f t="shared" si="291"/>
        <v>L</v>
      </c>
      <c r="W499" s="66">
        <f t="shared" si="292"/>
        <v>4</v>
      </c>
      <c r="X499" s="66">
        <f t="shared" si="293"/>
        <v>1</v>
      </c>
      <c r="Y499" s="66">
        <f t="shared" si="294"/>
        <v>1</v>
      </c>
      <c r="Z499" s="106">
        <f t="shared" si="295"/>
        <v>1</v>
      </c>
      <c r="AA499" s="106">
        <f t="shared" si="296"/>
        <v>0</v>
      </c>
      <c r="AB499" s="154">
        <f t="shared" si="297"/>
        <v>466</v>
      </c>
      <c r="AC499" s="155">
        <f t="shared" si="298"/>
        <v>467</v>
      </c>
      <c r="AE499" s="66" t="str">
        <f t="shared" si="299"/>
        <v>L</v>
      </c>
      <c r="AF499" s="66">
        <f t="shared" si="307"/>
        <v>2</v>
      </c>
      <c r="AG499" s="66">
        <f t="shared" si="300"/>
        <v>3</v>
      </c>
      <c r="AH499" s="66">
        <f t="shared" si="301"/>
        <v>4</v>
      </c>
      <c r="AI499" s="106">
        <f t="shared" si="302"/>
        <v>3</v>
      </c>
      <c r="AJ499" s="106">
        <f t="shared" si="303"/>
        <v>0</v>
      </c>
      <c r="AK499" s="154">
        <f t="shared" si="304"/>
        <v>264</v>
      </c>
      <c r="AL499" s="155">
        <f t="shared" si="305"/>
        <v>606</v>
      </c>
      <c r="AM499" s="155"/>
      <c r="AN499" s="66" t="str">
        <f t="shared" si="311"/>
        <v>L</v>
      </c>
      <c r="AO499" s="66">
        <f t="shared" si="308"/>
        <v>2</v>
      </c>
      <c r="AP499" s="66">
        <f t="shared" si="312"/>
        <v>2</v>
      </c>
      <c r="AQ499" s="66">
        <f t="shared" si="313"/>
        <v>4</v>
      </c>
      <c r="AR499" s="106">
        <f t="shared" si="306"/>
        <v>2</v>
      </c>
      <c r="AS499" s="106">
        <f t="shared" si="314"/>
        <v>0</v>
      </c>
      <c r="AT499" s="154">
        <f t="shared" si="315"/>
        <v>-493</v>
      </c>
      <c r="AV499" s="120"/>
      <c r="AW499" s="120"/>
    </row>
    <row r="500" spans="1:49" s="71" customFormat="1">
      <c r="A500" s="3">
        <f t="shared" si="309"/>
        <v>490</v>
      </c>
      <c r="B500" s="9">
        <f>Data!B500</f>
        <v>9</v>
      </c>
      <c r="D500" s="73">
        <f t="shared" si="168"/>
        <v>2</v>
      </c>
      <c r="F500" s="66" t="str">
        <f t="shared" si="280"/>
        <v>L</v>
      </c>
      <c r="G500" s="66">
        <f t="shared" si="169"/>
        <v>1</v>
      </c>
      <c r="H500" s="66">
        <f t="shared" si="281"/>
        <v>2</v>
      </c>
      <c r="I500" s="66">
        <f t="shared" si="316"/>
        <v>5</v>
      </c>
      <c r="J500" s="106">
        <f t="shared" si="282"/>
        <v>2</v>
      </c>
      <c r="K500" s="106">
        <f t="shared" si="283"/>
        <v>0</v>
      </c>
      <c r="L500" s="154">
        <f t="shared" si="284"/>
        <v>-225</v>
      </c>
      <c r="N500" s="66" t="str">
        <f t="shared" si="285"/>
        <v>L</v>
      </c>
      <c r="O500" s="66">
        <f t="shared" si="286"/>
        <v>1</v>
      </c>
      <c r="P500" s="66">
        <f t="shared" si="287"/>
        <v>2</v>
      </c>
      <c r="Q500" s="66">
        <f t="shared" si="310"/>
        <v>5</v>
      </c>
      <c r="R500" s="106">
        <f t="shared" si="288"/>
        <v>2</v>
      </c>
      <c r="S500" s="106">
        <f t="shared" si="289"/>
        <v>0</v>
      </c>
      <c r="T500" s="154">
        <f t="shared" si="290"/>
        <v>-315</v>
      </c>
      <c r="V500" s="66" t="str">
        <f t="shared" si="291"/>
        <v>L</v>
      </c>
      <c r="W500" s="66">
        <f t="shared" si="292"/>
        <v>4</v>
      </c>
      <c r="X500" s="66">
        <f t="shared" si="293"/>
        <v>1</v>
      </c>
      <c r="Y500" s="66">
        <f t="shared" si="294"/>
        <v>2</v>
      </c>
      <c r="Z500" s="106">
        <f t="shared" si="295"/>
        <v>1</v>
      </c>
      <c r="AA500" s="106">
        <f t="shared" si="296"/>
        <v>0</v>
      </c>
      <c r="AB500" s="154">
        <f t="shared" si="297"/>
        <v>465</v>
      </c>
      <c r="AC500" s="155">
        <f t="shared" si="298"/>
        <v>467</v>
      </c>
      <c r="AE500" s="66" t="str">
        <f t="shared" si="299"/>
        <v>W</v>
      </c>
      <c r="AF500" s="66">
        <f t="shared" si="307"/>
        <v>2</v>
      </c>
      <c r="AG500" s="66">
        <f t="shared" si="300"/>
        <v>3</v>
      </c>
      <c r="AH500" s="66">
        <f t="shared" si="301"/>
        <v>5</v>
      </c>
      <c r="AI500" s="106">
        <f t="shared" si="302"/>
        <v>3</v>
      </c>
      <c r="AJ500" s="106">
        <f t="shared" si="303"/>
        <v>18</v>
      </c>
      <c r="AK500" s="154">
        <f t="shared" si="304"/>
        <v>279</v>
      </c>
      <c r="AL500" s="155">
        <f t="shared" si="305"/>
        <v>606</v>
      </c>
      <c r="AM500" s="155"/>
      <c r="AN500" s="66" t="str">
        <f t="shared" si="311"/>
        <v>W</v>
      </c>
      <c r="AO500" s="66">
        <f t="shared" si="308"/>
        <v>2</v>
      </c>
      <c r="AP500" s="66">
        <f t="shared" si="312"/>
        <v>2</v>
      </c>
      <c r="AQ500" s="66">
        <f t="shared" si="313"/>
        <v>5</v>
      </c>
      <c r="AR500" s="106">
        <f t="shared" si="306"/>
        <v>2</v>
      </c>
      <c r="AS500" s="106">
        <f t="shared" si="314"/>
        <v>12</v>
      </c>
      <c r="AT500" s="154">
        <f t="shared" si="315"/>
        <v>-483</v>
      </c>
      <c r="AV500" s="120"/>
      <c r="AW500" s="120"/>
    </row>
    <row r="501" spans="1:49" s="71" customFormat="1">
      <c r="A501" s="3">
        <f t="shared" si="309"/>
        <v>491</v>
      </c>
      <c r="B501" s="9">
        <f>Data!B501</f>
        <v>36</v>
      </c>
      <c r="D501" s="73">
        <f t="shared" si="168"/>
        <v>6</v>
      </c>
      <c r="F501" s="66" t="str">
        <f t="shared" si="280"/>
        <v>L</v>
      </c>
      <c r="G501" s="66">
        <f t="shared" si="169"/>
        <v>1</v>
      </c>
      <c r="H501" s="66">
        <f t="shared" si="281"/>
        <v>3</v>
      </c>
      <c r="I501" s="66">
        <f t="shared" si="316"/>
        <v>1</v>
      </c>
      <c r="J501" s="106">
        <f t="shared" si="282"/>
        <v>3</v>
      </c>
      <c r="K501" s="106">
        <f t="shared" si="283"/>
        <v>0</v>
      </c>
      <c r="L501" s="154">
        <f t="shared" si="284"/>
        <v>-228</v>
      </c>
      <c r="N501" s="66" t="str">
        <f t="shared" si="285"/>
        <v>L</v>
      </c>
      <c r="O501" s="66">
        <f t="shared" si="286"/>
        <v>1</v>
      </c>
      <c r="P501" s="66">
        <f t="shared" si="287"/>
        <v>3</v>
      </c>
      <c r="Q501" s="66">
        <f t="shared" si="310"/>
        <v>1</v>
      </c>
      <c r="R501" s="106">
        <f t="shared" si="288"/>
        <v>3</v>
      </c>
      <c r="S501" s="106">
        <f t="shared" si="289"/>
        <v>0</v>
      </c>
      <c r="T501" s="154">
        <f t="shared" si="290"/>
        <v>-318</v>
      </c>
      <c r="V501" s="66" t="str">
        <f t="shared" si="291"/>
        <v>L</v>
      </c>
      <c r="W501" s="66">
        <f t="shared" si="292"/>
        <v>4</v>
      </c>
      <c r="X501" s="66">
        <f t="shared" si="293"/>
        <v>1</v>
      </c>
      <c r="Y501" s="66">
        <f t="shared" si="294"/>
        <v>3</v>
      </c>
      <c r="Z501" s="106">
        <f t="shared" si="295"/>
        <v>1</v>
      </c>
      <c r="AA501" s="106">
        <f t="shared" si="296"/>
        <v>0</v>
      </c>
      <c r="AB501" s="154">
        <f t="shared" si="297"/>
        <v>464</v>
      </c>
      <c r="AC501" s="155">
        <f t="shared" si="298"/>
        <v>467</v>
      </c>
      <c r="AE501" s="66" t="str">
        <f t="shared" si="299"/>
        <v>L</v>
      </c>
      <c r="AF501" s="66">
        <f t="shared" si="307"/>
        <v>6</v>
      </c>
      <c r="AG501" s="66">
        <f t="shared" si="300"/>
        <v>4</v>
      </c>
      <c r="AH501" s="66">
        <f t="shared" si="301"/>
        <v>1</v>
      </c>
      <c r="AI501" s="106">
        <f t="shared" si="302"/>
        <v>5</v>
      </c>
      <c r="AJ501" s="106">
        <f t="shared" si="303"/>
        <v>0</v>
      </c>
      <c r="AK501" s="154">
        <f t="shared" si="304"/>
        <v>274</v>
      </c>
      <c r="AL501" s="155">
        <f t="shared" si="305"/>
        <v>606</v>
      </c>
      <c r="AM501" s="155"/>
      <c r="AN501" s="66" t="str">
        <f t="shared" si="311"/>
        <v>L</v>
      </c>
      <c r="AO501" s="66">
        <f t="shared" si="308"/>
        <v>6</v>
      </c>
      <c r="AP501" s="66">
        <f t="shared" si="312"/>
        <v>3</v>
      </c>
      <c r="AQ501" s="66">
        <f t="shared" si="313"/>
        <v>1</v>
      </c>
      <c r="AR501" s="106">
        <f t="shared" si="306"/>
        <v>3</v>
      </c>
      <c r="AS501" s="106">
        <f t="shared" si="314"/>
        <v>0</v>
      </c>
      <c r="AT501" s="154">
        <f t="shared" si="315"/>
        <v>-486</v>
      </c>
      <c r="AV501" s="120"/>
      <c r="AW501" s="120"/>
    </row>
    <row r="502" spans="1:49" s="71" customFormat="1">
      <c r="A502" s="3">
        <f t="shared" si="309"/>
        <v>492</v>
      </c>
      <c r="B502" s="9">
        <f>Data!B502</f>
        <v>4</v>
      </c>
      <c r="D502" s="73">
        <f t="shared" si="168"/>
        <v>1</v>
      </c>
      <c r="F502" s="66" t="str">
        <f t="shared" ref="F502:F510" si="317">IF($D502=G501,"W","L")</f>
        <v>W</v>
      </c>
      <c r="G502" s="66">
        <f t="shared" si="169"/>
        <v>1</v>
      </c>
      <c r="H502" s="66">
        <f t="shared" ref="H502:H510" si="318">IF(AND(H501=$H$9,I501=5),1,IF(AND(H501&lt;$H$9,I501=5),H501+1,H501))</f>
        <v>3</v>
      </c>
      <c r="I502" s="66">
        <f t="shared" si="316"/>
        <v>2</v>
      </c>
      <c r="J502" s="106">
        <f t="shared" ref="J502:J510" si="319">INDEX($AV$11:$AW$25,H502,2)</f>
        <v>3</v>
      </c>
      <c r="K502" s="106">
        <f t="shared" ref="K502:K510" si="320">IF(F502="W",J501*6,0)</f>
        <v>18</v>
      </c>
      <c r="L502" s="154">
        <f t="shared" ref="L502:L510" si="321">L501-J502+K502</f>
        <v>-213</v>
      </c>
      <c r="N502" s="66" t="str">
        <f t="shared" ref="N502:N510" si="322">IF($D502=O501,"W","L")</f>
        <v>W</v>
      </c>
      <c r="O502" s="66">
        <f t="shared" ref="O502:O510" si="323">IF(AND(O501&lt;&gt;6,P501=$P$9,Q501=5),O501+1,IF(AND(O501=6,P501=$P$9,Q501=5),1,O501))</f>
        <v>1</v>
      </c>
      <c r="P502" s="66">
        <f t="shared" ref="P502:P510" si="324">IF(AND(P501=$P$9,Q501=5),1,IF(AND(P501&lt;$P$9,Q501=5),P501+1,P501))</f>
        <v>3</v>
      </c>
      <c r="Q502" s="66">
        <f t="shared" si="310"/>
        <v>2</v>
      </c>
      <c r="R502" s="106">
        <f t="shared" ref="R502:R510" si="325">INDEX($AV$11:$AW$25,P502,2)</f>
        <v>3</v>
      </c>
      <c r="S502" s="106">
        <f t="shared" ref="S502:S510" si="326">IF(N502="W",R501*6,0)</f>
        <v>18</v>
      </c>
      <c r="T502" s="154">
        <f t="shared" ref="T502:T510" si="327">T501-R502+S502</f>
        <v>-303</v>
      </c>
      <c r="V502" s="66" t="str">
        <f t="shared" ref="V502:V510" si="328">IF($D502=W501,"W","L")</f>
        <v>L</v>
      </c>
      <c r="W502" s="66">
        <f t="shared" ref="W502:W510" si="329">IF(AB501&gt;AC500,IF(W501&lt;&gt;6,W501+1,1), IF(AND(W501&lt;&gt;6,X501=$X$9,Y501=5),W501+1,IF(AND(W501=6,X501=$X$9,Y501=5),1,W501)))</f>
        <v>4</v>
      </c>
      <c r="X502" s="66">
        <f t="shared" ref="X502:X510" si="330">IF(AB501&gt;AC500,1,IF(AND(X501=$X$9,Y501=5),1,IF(AND(X501&lt;$X$9,Y501=5),X501+1,X501)))</f>
        <v>1</v>
      </c>
      <c r="Y502" s="66">
        <f t="shared" ref="Y502:Y510" si="331">IF(AB501&gt;AC500,1,IF(Y501&lt;5,Y501+1,1))</f>
        <v>4</v>
      </c>
      <c r="Z502" s="106">
        <f t="shared" ref="Z502:Z510" si="332">INDEX($AV$11:$AW$25,X502,2)</f>
        <v>1</v>
      </c>
      <c r="AA502" s="106">
        <f t="shared" ref="AA502:AA510" si="333">IF(V502="W",Z501*6,0)</f>
        <v>0</v>
      </c>
      <c r="AB502" s="154">
        <f t="shared" ref="AB502:AB510" si="334">AB501-Z502+AA502</f>
        <v>463</v>
      </c>
      <c r="AC502" s="155">
        <f t="shared" ref="AC502:AC510" si="335">IF(AB502&gt;AC501,AB502,AC501)</f>
        <v>467</v>
      </c>
      <c r="AE502" s="66" t="str">
        <f t="shared" ref="AE502:AE510" si="336">IF($D502=AF501,"W","L")</f>
        <v>L</v>
      </c>
      <c r="AF502" s="66">
        <f t="shared" si="307"/>
        <v>1</v>
      </c>
      <c r="AG502" s="66">
        <f t="shared" ref="AG502:AG510" si="337">IF(AK501&gt;AL500,1,IF(AND(AG501=$X$9,AH501=5),1,IF(AND(AG501&lt;$X$9,AH501=5),AG501+1,AG501)))</f>
        <v>4</v>
      </c>
      <c r="AH502" s="66">
        <f t="shared" ref="AH502:AH510" si="338">IF(AK501&gt;AL500,1,IF(AH501&lt;5,AH501+1,1))</f>
        <v>2</v>
      </c>
      <c r="AI502" s="106">
        <f t="shared" ref="AI502:AI510" si="339">INDEX($AV$11:$AW$25,AG502,2)</f>
        <v>5</v>
      </c>
      <c r="AJ502" s="106">
        <f t="shared" ref="AJ502:AJ510" si="340">IF(AE502="W",AI501*6,0)</f>
        <v>0</v>
      </c>
      <c r="AK502" s="154">
        <f t="shared" ref="AK502:AK510" si="341">AK501-AI502+AJ502</f>
        <v>269</v>
      </c>
      <c r="AL502" s="155">
        <f t="shared" ref="AL502:AL510" si="342">IF(AK502&gt;AL501,AK502,AL501)</f>
        <v>606</v>
      </c>
      <c r="AM502" s="155"/>
      <c r="AN502" s="66" t="str">
        <f t="shared" si="311"/>
        <v>L</v>
      </c>
      <c r="AO502" s="66">
        <f t="shared" si="308"/>
        <v>1</v>
      </c>
      <c r="AP502" s="66">
        <f t="shared" si="312"/>
        <v>3</v>
      </c>
      <c r="AQ502" s="66">
        <f t="shared" si="313"/>
        <v>2</v>
      </c>
      <c r="AR502" s="106">
        <f t="shared" ref="AR502:AR510" si="343">INDEX($AV$11:$AW$25,AP502,2)</f>
        <v>3</v>
      </c>
      <c r="AS502" s="106">
        <f t="shared" si="314"/>
        <v>0</v>
      </c>
      <c r="AT502" s="154">
        <f t="shared" si="315"/>
        <v>-489</v>
      </c>
      <c r="AV502" s="120"/>
      <c r="AW502" s="120"/>
    </row>
    <row r="503" spans="1:49" s="71" customFormat="1">
      <c r="A503" s="3">
        <f t="shared" si="309"/>
        <v>493</v>
      </c>
      <c r="B503" s="9">
        <f>Data!B503</f>
        <v>8</v>
      </c>
      <c r="D503" s="73">
        <f t="shared" si="168"/>
        <v>2</v>
      </c>
      <c r="F503" s="66" t="str">
        <f t="shared" si="317"/>
        <v>L</v>
      </c>
      <c r="G503" s="66">
        <f t="shared" si="169"/>
        <v>1</v>
      </c>
      <c r="H503" s="66">
        <f t="shared" si="318"/>
        <v>3</v>
      </c>
      <c r="I503" s="66">
        <f t="shared" si="316"/>
        <v>3</v>
      </c>
      <c r="J503" s="106">
        <f t="shared" si="319"/>
        <v>3</v>
      </c>
      <c r="K503" s="106">
        <f t="shared" si="320"/>
        <v>0</v>
      </c>
      <c r="L503" s="154">
        <f t="shared" si="321"/>
        <v>-216</v>
      </c>
      <c r="N503" s="66" t="str">
        <f t="shared" si="322"/>
        <v>L</v>
      </c>
      <c r="O503" s="66">
        <f t="shared" si="323"/>
        <v>1</v>
      </c>
      <c r="P503" s="66">
        <f t="shared" si="324"/>
        <v>3</v>
      </c>
      <c r="Q503" s="66">
        <f t="shared" si="310"/>
        <v>3</v>
      </c>
      <c r="R503" s="106">
        <f t="shared" si="325"/>
        <v>3</v>
      </c>
      <c r="S503" s="106">
        <f t="shared" si="326"/>
        <v>0</v>
      </c>
      <c r="T503" s="154">
        <f t="shared" si="327"/>
        <v>-306</v>
      </c>
      <c r="V503" s="66" t="str">
        <f t="shared" si="328"/>
        <v>L</v>
      </c>
      <c r="W503" s="66">
        <f t="shared" si="329"/>
        <v>4</v>
      </c>
      <c r="X503" s="66">
        <f t="shared" si="330"/>
        <v>1</v>
      </c>
      <c r="Y503" s="66">
        <f t="shared" si="331"/>
        <v>5</v>
      </c>
      <c r="Z503" s="106">
        <f t="shared" si="332"/>
        <v>1</v>
      </c>
      <c r="AA503" s="106">
        <f t="shared" si="333"/>
        <v>0</v>
      </c>
      <c r="AB503" s="154">
        <f t="shared" si="334"/>
        <v>462</v>
      </c>
      <c r="AC503" s="155">
        <f t="shared" si="335"/>
        <v>467</v>
      </c>
      <c r="AE503" s="66" t="str">
        <f t="shared" si="336"/>
        <v>L</v>
      </c>
      <c r="AF503" s="66">
        <f t="shared" si="307"/>
        <v>2</v>
      </c>
      <c r="AG503" s="66">
        <f t="shared" si="337"/>
        <v>4</v>
      </c>
      <c r="AH503" s="66">
        <f t="shared" si="338"/>
        <v>3</v>
      </c>
      <c r="AI503" s="106">
        <f t="shared" si="339"/>
        <v>5</v>
      </c>
      <c r="AJ503" s="106">
        <f t="shared" si="340"/>
        <v>0</v>
      </c>
      <c r="AK503" s="154">
        <f t="shared" si="341"/>
        <v>264</v>
      </c>
      <c r="AL503" s="155">
        <f t="shared" si="342"/>
        <v>606</v>
      </c>
      <c r="AM503" s="155"/>
      <c r="AN503" s="66" t="str">
        <f t="shared" si="311"/>
        <v>L</v>
      </c>
      <c r="AO503" s="66">
        <f t="shared" si="308"/>
        <v>2</v>
      </c>
      <c r="AP503" s="66">
        <f t="shared" si="312"/>
        <v>3</v>
      </c>
      <c r="AQ503" s="66">
        <f t="shared" si="313"/>
        <v>3</v>
      </c>
      <c r="AR503" s="106">
        <f t="shared" si="343"/>
        <v>3</v>
      </c>
      <c r="AS503" s="106">
        <f t="shared" si="314"/>
        <v>0</v>
      </c>
      <c r="AT503" s="154">
        <f t="shared" si="315"/>
        <v>-492</v>
      </c>
      <c r="AV503" s="120"/>
      <c r="AW503" s="120"/>
    </row>
    <row r="504" spans="1:49" s="71" customFormat="1">
      <c r="A504" s="3">
        <f t="shared" si="309"/>
        <v>494</v>
      </c>
      <c r="B504" s="9">
        <f>Data!B504</f>
        <v>5</v>
      </c>
      <c r="D504" s="73">
        <f t="shared" si="168"/>
        <v>1</v>
      </c>
      <c r="F504" s="66" t="str">
        <f t="shared" si="317"/>
        <v>W</v>
      </c>
      <c r="G504" s="66">
        <f t="shared" si="169"/>
        <v>1</v>
      </c>
      <c r="H504" s="66">
        <f t="shared" si="318"/>
        <v>3</v>
      </c>
      <c r="I504" s="66">
        <f t="shared" si="316"/>
        <v>4</v>
      </c>
      <c r="J504" s="106">
        <f t="shared" si="319"/>
        <v>3</v>
      </c>
      <c r="K504" s="106">
        <f t="shared" si="320"/>
        <v>18</v>
      </c>
      <c r="L504" s="154">
        <f t="shared" si="321"/>
        <v>-201</v>
      </c>
      <c r="N504" s="66" t="str">
        <f t="shared" si="322"/>
        <v>W</v>
      </c>
      <c r="O504" s="66">
        <f t="shared" si="323"/>
        <v>1</v>
      </c>
      <c r="P504" s="66">
        <f t="shared" si="324"/>
        <v>3</v>
      </c>
      <c r="Q504" s="66">
        <f t="shared" si="310"/>
        <v>4</v>
      </c>
      <c r="R504" s="106">
        <f t="shared" si="325"/>
        <v>3</v>
      </c>
      <c r="S504" s="106">
        <f t="shared" si="326"/>
        <v>18</v>
      </c>
      <c r="T504" s="154">
        <f t="shared" si="327"/>
        <v>-291</v>
      </c>
      <c r="V504" s="66" t="str">
        <f t="shared" si="328"/>
        <v>L</v>
      </c>
      <c r="W504" s="66">
        <f t="shared" si="329"/>
        <v>4</v>
      </c>
      <c r="X504" s="66">
        <f t="shared" si="330"/>
        <v>2</v>
      </c>
      <c r="Y504" s="66">
        <f t="shared" si="331"/>
        <v>1</v>
      </c>
      <c r="Z504" s="106">
        <f t="shared" si="332"/>
        <v>2</v>
      </c>
      <c r="AA504" s="106">
        <f t="shared" si="333"/>
        <v>0</v>
      </c>
      <c r="AB504" s="154">
        <f t="shared" si="334"/>
        <v>460</v>
      </c>
      <c r="AC504" s="155">
        <f t="shared" si="335"/>
        <v>467</v>
      </c>
      <c r="AE504" s="66" t="str">
        <f t="shared" si="336"/>
        <v>L</v>
      </c>
      <c r="AF504" s="66">
        <f t="shared" si="307"/>
        <v>1</v>
      </c>
      <c r="AG504" s="66">
        <f t="shared" si="337"/>
        <v>4</v>
      </c>
      <c r="AH504" s="66">
        <f t="shared" si="338"/>
        <v>4</v>
      </c>
      <c r="AI504" s="106">
        <f t="shared" si="339"/>
        <v>5</v>
      </c>
      <c r="AJ504" s="106">
        <f t="shared" si="340"/>
        <v>0</v>
      </c>
      <c r="AK504" s="154">
        <f t="shared" si="341"/>
        <v>259</v>
      </c>
      <c r="AL504" s="155">
        <f t="shared" si="342"/>
        <v>606</v>
      </c>
      <c r="AM504" s="155"/>
      <c r="AN504" s="66" t="str">
        <f t="shared" si="311"/>
        <v>L</v>
      </c>
      <c r="AO504" s="66">
        <f t="shared" si="308"/>
        <v>1</v>
      </c>
      <c r="AP504" s="66">
        <f t="shared" si="312"/>
        <v>3</v>
      </c>
      <c r="AQ504" s="66">
        <f t="shared" si="313"/>
        <v>4</v>
      </c>
      <c r="AR504" s="106">
        <f t="shared" si="343"/>
        <v>3</v>
      </c>
      <c r="AS504" s="106">
        <f t="shared" si="314"/>
        <v>0</v>
      </c>
      <c r="AT504" s="154">
        <f t="shared" si="315"/>
        <v>-495</v>
      </c>
      <c r="AV504" s="120"/>
      <c r="AW504" s="120"/>
    </row>
    <row r="505" spans="1:49" s="71" customFormat="1">
      <c r="A505" s="3">
        <f t="shared" si="309"/>
        <v>495</v>
      </c>
      <c r="B505" s="9">
        <f>Data!B505</f>
        <v>8</v>
      </c>
      <c r="D505" s="73">
        <f t="shared" si="168"/>
        <v>2</v>
      </c>
      <c r="F505" s="66" t="str">
        <f t="shared" si="317"/>
        <v>L</v>
      </c>
      <c r="G505" s="66">
        <f t="shared" si="169"/>
        <v>1</v>
      </c>
      <c r="H505" s="66">
        <f t="shared" si="318"/>
        <v>3</v>
      </c>
      <c r="I505" s="66">
        <f t="shared" si="316"/>
        <v>5</v>
      </c>
      <c r="J505" s="106">
        <f t="shared" si="319"/>
        <v>3</v>
      </c>
      <c r="K505" s="106">
        <f t="shared" si="320"/>
        <v>0</v>
      </c>
      <c r="L505" s="154">
        <f t="shared" si="321"/>
        <v>-204</v>
      </c>
      <c r="N505" s="66" t="str">
        <f t="shared" si="322"/>
        <v>L</v>
      </c>
      <c r="O505" s="66">
        <f t="shared" si="323"/>
        <v>1</v>
      </c>
      <c r="P505" s="66">
        <f t="shared" si="324"/>
        <v>3</v>
      </c>
      <c r="Q505" s="66">
        <f t="shared" si="310"/>
        <v>5</v>
      </c>
      <c r="R505" s="106">
        <f t="shared" si="325"/>
        <v>3</v>
      </c>
      <c r="S505" s="106">
        <f t="shared" si="326"/>
        <v>0</v>
      </c>
      <c r="T505" s="154">
        <f t="shared" si="327"/>
        <v>-294</v>
      </c>
      <c r="V505" s="66" t="str">
        <f t="shared" si="328"/>
        <v>L</v>
      </c>
      <c r="W505" s="66">
        <f t="shared" si="329"/>
        <v>4</v>
      </c>
      <c r="X505" s="66">
        <f t="shared" si="330"/>
        <v>2</v>
      </c>
      <c r="Y505" s="66">
        <f t="shared" si="331"/>
        <v>2</v>
      </c>
      <c r="Z505" s="106">
        <f t="shared" si="332"/>
        <v>2</v>
      </c>
      <c r="AA505" s="106">
        <f t="shared" si="333"/>
        <v>0</v>
      </c>
      <c r="AB505" s="154">
        <f t="shared" si="334"/>
        <v>458</v>
      </c>
      <c r="AC505" s="155">
        <f t="shared" si="335"/>
        <v>467</v>
      </c>
      <c r="AE505" s="66" t="str">
        <f t="shared" si="336"/>
        <v>L</v>
      </c>
      <c r="AF505" s="66">
        <f t="shared" si="307"/>
        <v>2</v>
      </c>
      <c r="AG505" s="66">
        <f t="shared" si="337"/>
        <v>4</v>
      </c>
      <c r="AH505" s="66">
        <f t="shared" si="338"/>
        <v>5</v>
      </c>
      <c r="AI505" s="106">
        <f t="shared" si="339"/>
        <v>5</v>
      </c>
      <c r="AJ505" s="106">
        <f t="shared" si="340"/>
        <v>0</v>
      </c>
      <c r="AK505" s="154">
        <f t="shared" si="341"/>
        <v>254</v>
      </c>
      <c r="AL505" s="155">
        <f t="shared" si="342"/>
        <v>606</v>
      </c>
      <c r="AM505" s="155"/>
      <c r="AN505" s="66" t="str">
        <f t="shared" si="311"/>
        <v>L</v>
      </c>
      <c r="AO505" s="66">
        <f t="shared" si="308"/>
        <v>2</v>
      </c>
      <c r="AP505" s="66">
        <f t="shared" si="312"/>
        <v>3</v>
      </c>
      <c r="AQ505" s="66">
        <f t="shared" si="313"/>
        <v>5</v>
      </c>
      <c r="AR505" s="106">
        <f t="shared" si="343"/>
        <v>3</v>
      </c>
      <c r="AS505" s="106">
        <f t="shared" si="314"/>
        <v>0</v>
      </c>
      <c r="AT505" s="154">
        <f t="shared" si="315"/>
        <v>-498</v>
      </c>
      <c r="AV505" s="120"/>
      <c r="AW505" s="120"/>
    </row>
    <row r="506" spans="1:49" s="71" customFormat="1">
      <c r="A506" s="3">
        <f t="shared" si="309"/>
        <v>496</v>
      </c>
      <c r="B506" s="9">
        <f>Data!B506</f>
        <v>33</v>
      </c>
      <c r="D506" s="73">
        <f t="shared" si="168"/>
        <v>6</v>
      </c>
      <c r="F506" s="66" t="str">
        <f t="shared" si="317"/>
        <v>L</v>
      </c>
      <c r="G506" s="66">
        <f t="shared" si="169"/>
        <v>1</v>
      </c>
      <c r="H506" s="66">
        <f t="shared" si="318"/>
        <v>4</v>
      </c>
      <c r="I506" s="66">
        <f t="shared" si="316"/>
        <v>1</v>
      </c>
      <c r="J506" s="106">
        <f t="shared" si="319"/>
        <v>5</v>
      </c>
      <c r="K506" s="106">
        <f t="shared" si="320"/>
        <v>0</v>
      </c>
      <c r="L506" s="154">
        <f t="shared" si="321"/>
        <v>-209</v>
      </c>
      <c r="N506" s="66" t="str">
        <f t="shared" si="322"/>
        <v>L</v>
      </c>
      <c r="O506" s="66">
        <f t="shared" si="323"/>
        <v>1</v>
      </c>
      <c r="P506" s="66">
        <f t="shared" si="324"/>
        <v>4</v>
      </c>
      <c r="Q506" s="66">
        <f t="shared" si="310"/>
        <v>1</v>
      </c>
      <c r="R506" s="106">
        <f t="shared" si="325"/>
        <v>5</v>
      </c>
      <c r="S506" s="106">
        <f t="shared" si="326"/>
        <v>0</v>
      </c>
      <c r="T506" s="154">
        <f t="shared" si="327"/>
        <v>-299</v>
      </c>
      <c r="V506" s="66" t="str">
        <f t="shared" si="328"/>
        <v>L</v>
      </c>
      <c r="W506" s="66">
        <f t="shared" si="329"/>
        <v>4</v>
      </c>
      <c r="X506" s="66">
        <f t="shared" si="330"/>
        <v>2</v>
      </c>
      <c r="Y506" s="66">
        <f t="shared" si="331"/>
        <v>3</v>
      </c>
      <c r="Z506" s="106">
        <f t="shared" si="332"/>
        <v>2</v>
      </c>
      <c r="AA506" s="106">
        <f t="shared" si="333"/>
        <v>0</v>
      </c>
      <c r="AB506" s="154">
        <f t="shared" si="334"/>
        <v>456</v>
      </c>
      <c r="AC506" s="155">
        <f t="shared" si="335"/>
        <v>467</v>
      </c>
      <c r="AE506" s="66" t="str">
        <f t="shared" si="336"/>
        <v>L</v>
      </c>
      <c r="AF506" s="66">
        <f t="shared" si="307"/>
        <v>6</v>
      </c>
      <c r="AG506" s="66">
        <f t="shared" si="337"/>
        <v>5</v>
      </c>
      <c r="AH506" s="66">
        <f t="shared" si="338"/>
        <v>1</v>
      </c>
      <c r="AI506" s="106">
        <f t="shared" si="339"/>
        <v>8</v>
      </c>
      <c r="AJ506" s="106">
        <f t="shared" si="340"/>
        <v>0</v>
      </c>
      <c r="AK506" s="154">
        <f t="shared" si="341"/>
        <v>246</v>
      </c>
      <c r="AL506" s="155">
        <f t="shared" si="342"/>
        <v>606</v>
      </c>
      <c r="AM506" s="155"/>
      <c r="AN506" s="66" t="str">
        <f t="shared" si="311"/>
        <v>L</v>
      </c>
      <c r="AO506" s="66">
        <f t="shared" si="308"/>
        <v>6</v>
      </c>
      <c r="AP506" s="66">
        <f t="shared" si="312"/>
        <v>4</v>
      </c>
      <c r="AQ506" s="66">
        <f t="shared" si="313"/>
        <v>1</v>
      </c>
      <c r="AR506" s="106">
        <f t="shared" si="343"/>
        <v>5</v>
      </c>
      <c r="AS506" s="106">
        <f t="shared" si="314"/>
        <v>0</v>
      </c>
      <c r="AT506" s="154">
        <f t="shared" si="315"/>
        <v>-503</v>
      </c>
      <c r="AV506" s="120"/>
      <c r="AW506" s="120"/>
    </row>
    <row r="507" spans="1:49" s="71" customFormat="1">
      <c r="A507" s="3">
        <f t="shared" si="309"/>
        <v>497</v>
      </c>
      <c r="B507" s="9">
        <f>Data!B507</f>
        <v>21</v>
      </c>
      <c r="D507" s="73">
        <f t="shared" si="168"/>
        <v>4</v>
      </c>
      <c r="F507" s="66" t="str">
        <f t="shared" si="317"/>
        <v>L</v>
      </c>
      <c r="G507" s="66">
        <f t="shared" si="169"/>
        <v>1</v>
      </c>
      <c r="H507" s="66">
        <f t="shared" si="318"/>
        <v>4</v>
      </c>
      <c r="I507" s="66">
        <f t="shared" si="316"/>
        <v>2</v>
      </c>
      <c r="J507" s="106">
        <f t="shared" si="319"/>
        <v>5</v>
      </c>
      <c r="K507" s="106">
        <f t="shared" si="320"/>
        <v>0</v>
      </c>
      <c r="L507" s="154">
        <f t="shared" si="321"/>
        <v>-214</v>
      </c>
      <c r="N507" s="66" t="str">
        <f t="shared" si="322"/>
        <v>L</v>
      </c>
      <c r="O507" s="66">
        <f t="shared" si="323"/>
        <v>1</v>
      </c>
      <c r="P507" s="66">
        <f t="shared" si="324"/>
        <v>4</v>
      </c>
      <c r="Q507" s="66">
        <f t="shared" si="310"/>
        <v>2</v>
      </c>
      <c r="R507" s="106">
        <f t="shared" si="325"/>
        <v>5</v>
      </c>
      <c r="S507" s="106">
        <f t="shared" si="326"/>
        <v>0</v>
      </c>
      <c r="T507" s="154">
        <f t="shared" si="327"/>
        <v>-304</v>
      </c>
      <c r="V507" s="66" t="str">
        <f t="shared" si="328"/>
        <v>W</v>
      </c>
      <c r="W507" s="66">
        <f t="shared" si="329"/>
        <v>4</v>
      </c>
      <c r="X507" s="66">
        <f t="shared" si="330"/>
        <v>2</v>
      </c>
      <c r="Y507" s="66">
        <f t="shared" si="331"/>
        <v>4</v>
      </c>
      <c r="Z507" s="106">
        <f t="shared" si="332"/>
        <v>2</v>
      </c>
      <c r="AA507" s="106">
        <f t="shared" si="333"/>
        <v>12</v>
      </c>
      <c r="AB507" s="154">
        <f t="shared" si="334"/>
        <v>466</v>
      </c>
      <c r="AC507" s="155">
        <f t="shared" si="335"/>
        <v>467</v>
      </c>
      <c r="AE507" s="66" t="str">
        <f t="shared" si="336"/>
        <v>L</v>
      </c>
      <c r="AF507" s="66">
        <f t="shared" si="307"/>
        <v>4</v>
      </c>
      <c r="AG507" s="66">
        <f t="shared" si="337"/>
        <v>5</v>
      </c>
      <c r="AH507" s="66">
        <f t="shared" si="338"/>
        <v>2</v>
      </c>
      <c r="AI507" s="106">
        <f t="shared" si="339"/>
        <v>8</v>
      </c>
      <c r="AJ507" s="106">
        <f t="shared" si="340"/>
        <v>0</v>
      </c>
      <c r="AK507" s="154">
        <f t="shared" si="341"/>
        <v>238</v>
      </c>
      <c r="AL507" s="155">
        <f t="shared" si="342"/>
        <v>606</v>
      </c>
      <c r="AM507" s="155"/>
      <c r="AN507" s="66" t="str">
        <f t="shared" si="311"/>
        <v>L</v>
      </c>
      <c r="AO507" s="66">
        <f t="shared" si="308"/>
        <v>4</v>
      </c>
      <c r="AP507" s="66">
        <f t="shared" si="312"/>
        <v>4</v>
      </c>
      <c r="AQ507" s="66">
        <f t="shared" si="313"/>
        <v>2</v>
      </c>
      <c r="AR507" s="106">
        <f t="shared" si="343"/>
        <v>5</v>
      </c>
      <c r="AS507" s="106">
        <f t="shared" si="314"/>
        <v>0</v>
      </c>
      <c r="AT507" s="154">
        <f t="shared" si="315"/>
        <v>-508</v>
      </c>
      <c r="AV507" s="120"/>
      <c r="AW507" s="120"/>
    </row>
    <row r="508" spans="1:49" s="71" customFormat="1">
      <c r="A508" s="3">
        <f t="shared" si="309"/>
        <v>498</v>
      </c>
      <c r="B508" s="9">
        <f>Data!B508</f>
        <v>7</v>
      </c>
      <c r="D508" s="73">
        <f t="shared" si="168"/>
        <v>2</v>
      </c>
      <c r="F508" s="66" t="str">
        <f t="shared" si="317"/>
        <v>L</v>
      </c>
      <c r="G508" s="66">
        <f t="shared" si="169"/>
        <v>1</v>
      </c>
      <c r="H508" s="66">
        <f t="shared" si="318"/>
        <v>4</v>
      </c>
      <c r="I508" s="66">
        <f t="shared" si="316"/>
        <v>3</v>
      </c>
      <c r="J508" s="106">
        <f t="shared" si="319"/>
        <v>5</v>
      </c>
      <c r="K508" s="106">
        <f t="shared" si="320"/>
        <v>0</v>
      </c>
      <c r="L508" s="154">
        <f t="shared" si="321"/>
        <v>-219</v>
      </c>
      <c r="N508" s="66" t="str">
        <f t="shared" si="322"/>
        <v>L</v>
      </c>
      <c r="O508" s="66">
        <f t="shared" si="323"/>
        <v>1</v>
      </c>
      <c r="P508" s="66">
        <f t="shared" si="324"/>
        <v>4</v>
      </c>
      <c r="Q508" s="66">
        <f t="shared" si="310"/>
        <v>3</v>
      </c>
      <c r="R508" s="106">
        <f t="shared" si="325"/>
        <v>5</v>
      </c>
      <c r="S508" s="106">
        <f t="shared" si="326"/>
        <v>0</v>
      </c>
      <c r="T508" s="154">
        <f t="shared" si="327"/>
        <v>-309</v>
      </c>
      <c r="V508" s="66" t="str">
        <f t="shared" si="328"/>
        <v>L</v>
      </c>
      <c r="W508" s="66">
        <f t="shared" si="329"/>
        <v>4</v>
      </c>
      <c r="X508" s="66">
        <f t="shared" si="330"/>
        <v>2</v>
      </c>
      <c r="Y508" s="66">
        <f t="shared" si="331"/>
        <v>5</v>
      </c>
      <c r="Z508" s="106">
        <f t="shared" si="332"/>
        <v>2</v>
      </c>
      <c r="AA508" s="106">
        <f t="shared" si="333"/>
        <v>0</v>
      </c>
      <c r="AB508" s="154">
        <f t="shared" si="334"/>
        <v>464</v>
      </c>
      <c r="AC508" s="155">
        <f t="shared" si="335"/>
        <v>467</v>
      </c>
      <c r="AE508" s="66" t="str">
        <f t="shared" si="336"/>
        <v>L</v>
      </c>
      <c r="AF508" s="66">
        <f t="shared" si="307"/>
        <v>2</v>
      </c>
      <c r="AG508" s="66">
        <f t="shared" si="337"/>
        <v>5</v>
      </c>
      <c r="AH508" s="66">
        <f t="shared" si="338"/>
        <v>3</v>
      </c>
      <c r="AI508" s="106">
        <f t="shared" si="339"/>
        <v>8</v>
      </c>
      <c r="AJ508" s="106">
        <f t="shared" si="340"/>
        <v>0</v>
      </c>
      <c r="AK508" s="154">
        <f t="shared" si="341"/>
        <v>230</v>
      </c>
      <c r="AL508" s="155">
        <f t="shared" si="342"/>
        <v>606</v>
      </c>
      <c r="AM508" s="155"/>
      <c r="AN508" s="66" t="str">
        <f t="shared" si="311"/>
        <v>L</v>
      </c>
      <c r="AO508" s="66">
        <f t="shared" si="308"/>
        <v>2</v>
      </c>
      <c r="AP508" s="66">
        <f t="shared" si="312"/>
        <v>4</v>
      </c>
      <c r="AQ508" s="66">
        <f t="shared" si="313"/>
        <v>3</v>
      </c>
      <c r="AR508" s="106">
        <f t="shared" si="343"/>
        <v>5</v>
      </c>
      <c r="AS508" s="106">
        <f t="shared" si="314"/>
        <v>0</v>
      </c>
      <c r="AT508" s="154">
        <f t="shared" si="315"/>
        <v>-513</v>
      </c>
      <c r="AV508" s="120"/>
      <c r="AW508" s="120"/>
    </row>
    <row r="509" spans="1:49" s="71" customFormat="1">
      <c r="A509" s="3">
        <f t="shared" si="309"/>
        <v>499</v>
      </c>
      <c r="B509" s="9">
        <f>Data!B509</f>
        <v>14</v>
      </c>
      <c r="D509" s="73">
        <f t="shared" si="168"/>
        <v>3</v>
      </c>
      <c r="F509" s="66" t="str">
        <f t="shared" si="317"/>
        <v>L</v>
      </c>
      <c r="G509" s="66">
        <f t="shared" si="169"/>
        <v>1</v>
      </c>
      <c r="H509" s="66">
        <f t="shared" si="318"/>
        <v>4</v>
      </c>
      <c r="I509" s="66">
        <f t="shared" si="316"/>
        <v>4</v>
      </c>
      <c r="J509" s="106">
        <f t="shared" si="319"/>
        <v>5</v>
      </c>
      <c r="K509" s="106">
        <f t="shared" si="320"/>
        <v>0</v>
      </c>
      <c r="L509" s="154">
        <f t="shared" si="321"/>
        <v>-224</v>
      </c>
      <c r="N509" s="66" t="str">
        <f t="shared" si="322"/>
        <v>L</v>
      </c>
      <c r="O509" s="66">
        <f t="shared" si="323"/>
        <v>1</v>
      </c>
      <c r="P509" s="66">
        <f t="shared" si="324"/>
        <v>4</v>
      </c>
      <c r="Q509" s="66">
        <f t="shared" si="310"/>
        <v>4</v>
      </c>
      <c r="R509" s="106">
        <f t="shared" si="325"/>
        <v>5</v>
      </c>
      <c r="S509" s="106">
        <f t="shared" si="326"/>
        <v>0</v>
      </c>
      <c r="T509" s="154">
        <f t="shared" si="327"/>
        <v>-314</v>
      </c>
      <c r="V509" s="66" t="str">
        <f t="shared" si="328"/>
        <v>L</v>
      </c>
      <c r="W509" s="66">
        <f t="shared" si="329"/>
        <v>4</v>
      </c>
      <c r="X509" s="66">
        <f t="shared" si="330"/>
        <v>3</v>
      </c>
      <c r="Y509" s="66">
        <f t="shared" si="331"/>
        <v>1</v>
      </c>
      <c r="Z509" s="106">
        <f t="shared" si="332"/>
        <v>3</v>
      </c>
      <c r="AA509" s="106">
        <f t="shared" si="333"/>
        <v>0</v>
      </c>
      <c r="AB509" s="154">
        <f t="shared" si="334"/>
        <v>461</v>
      </c>
      <c r="AC509" s="155">
        <f t="shared" si="335"/>
        <v>467</v>
      </c>
      <c r="AE509" s="66" t="str">
        <f t="shared" si="336"/>
        <v>L</v>
      </c>
      <c r="AF509" s="66">
        <f t="shared" si="307"/>
        <v>3</v>
      </c>
      <c r="AG509" s="66">
        <f t="shared" si="337"/>
        <v>5</v>
      </c>
      <c r="AH509" s="66">
        <f t="shared" si="338"/>
        <v>4</v>
      </c>
      <c r="AI509" s="106">
        <f t="shared" si="339"/>
        <v>8</v>
      </c>
      <c r="AJ509" s="106">
        <f t="shared" si="340"/>
        <v>0</v>
      </c>
      <c r="AK509" s="154">
        <f t="shared" si="341"/>
        <v>222</v>
      </c>
      <c r="AL509" s="155">
        <f t="shared" si="342"/>
        <v>606</v>
      </c>
      <c r="AM509" s="155"/>
      <c r="AN509" s="66" t="str">
        <f t="shared" si="311"/>
        <v>L</v>
      </c>
      <c r="AO509" s="66">
        <f t="shared" si="308"/>
        <v>3</v>
      </c>
      <c r="AP509" s="66">
        <f t="shared" si="312"/>
        <v>4</v>
      </c>
      <c r="AQ509" s="66">
        <f t="shared" si="313"/>
        <v>4</v>
      </c>
      <c r="AR509" s="106">
        <f t="shared" si="343"/>
        <v>5</v>
      </c>
      <c r="AS509" s="106">
        <f t="shared" si="314"/>
        <v>0</v>
      </c>
      <c r="AT509" s="154">
        <f t="shared" si="315"/>
        <v>-518</v>
      </c>
      <c r="AV509" s="120"/>
      <c r="AW509" s="120"/>
    </row>
    <row r="510" spans="1:49" s="71" customFormat="1">
      <c r="A510" s="3">
        <f t="shared" si="309"/>
        <v>500</v>
      </c>
      <c r="B510" s="9">
        <f>Data!B510</f>
        <v>21</v>
      </c>
      <c r="D510" s="73">
        <f t="shared" si="168"/>
        <v>4</v>
      </c>
      <c r="F510" s="66" t="str">
        <f t="shared" si="317"/>
        <v>L</v>
      </c>
      <c r="G510" s="66">
        <f t="shared" si="169"/>
        <v>1</v>
      </c>
      <c r="H510" s="66">
        <f t="shared" si="318"/>
        <v>4</v>
      </c>
      <c r="I510" s="66">
        <f t="shared" si="316"/>
        <v>5</v>
      </c>
      <c r="J510" s="106">
        <f t="shared" si="319"/>
        <v>5</v>
      </c>
      <c r="K510" s="106">
        <f t="shared" si="320"/>
        <v>0</v>
      </c>
      <c r="L510" s="154">
        <f t="shared" si="321"/>
        <v>-229</v>
      </c>
      <c r="N510" s="66" t="str">
        <f t="shared" si="322"/>
        <v>L</v>
      </c>
      <c r="O510" s="66">
        <f t="shared" si="323"/>
        <v>1</v>
      </c>
      <c r="P510" s="66">
        <f t="shared" si="324"/>
        <v>4</v>
      </c>
      <c r="Q510" s="66">
        <f t="shared" si="310"/>
        <v>5</v>
      </c>
      <c r="R510" s="106">
        <f t="shared" si="325"/>
        <v>5</v>
      </c>
      <c r="S510" s="106">
        <f t="shared" si="326"/>
        <v>0</v>
      </c>
      <c r="T510" s="154">
        <f t="shared" si="327"/>
        <v>-319</v>
      </c>
      <c r="V510" s="66" t="str">
        <f t="shared" si="328"/>
        <v>W</v>
      </c>
      <c r="W510" s="66">
        <f t="shared" si="329"/>
        <v>4</v>
      </c>
      <c r="X510" s="66">
        <f t="shared" si="330"/>
        <v>3</v>
      </c>
      <c r="Y510" s="66">
        <f t="shared" si="331"/>
        <v>2</v>
      </c>
      <c r="Z510" s="106">
        <f t="shared" si="332"/>
        <v>3</v>
      </c>
      <c r="AA510" s="106">
        <f t="shared" si="333"/>
        <v>18</v>
      </c>
      <c r="AB510" s="154">
        <f t="shared" si="334"/>
        <v>476</v>
      </c>
      <c r="AC510" s="155">
        <f t="shared" si="335"/>
        <v>476</v>
      </c>
      <c r="AE510" s="66" t="str">
        <f t="shared" si="336"/>
        <v>L</v>
      </c>
      <c r="AF510" s="66">
        <f t="shared" si="307"/>
        <v>4</v>
      </c>
      <c r="AG510" s="66">
        <f t="shared" si="337"/>
        <v>5</v>
      </c>
      <c r="AH510" s="66">
        <f t="shared" si="338"/>
        <v>5</v>
      </c>
      <c r="AI510" s="106">
        <f t="shared" si="339"/>
        <v>8</v>
      </c>
      <c r="AJ510" s="106">
        <f t="shared" si="340"/>
        <v>0</v>
      </c>
      <c r="AK510" s="154">
        <f t="shared" si="341"/>
        <v>214</v>
      </c>
      <c r="AL510" s="155">
        <f t="shared" si="342"/>
        <v>606</v>
      </c>
      <c r="AM510" s="155"/>
      <c r="AN510" s="66" t="str">
        <f t="shared" si="311"/>
        <v>L</v>
      </c>
      <c r="AO510" s="66">
        <f t="shared" si="308"/>
        <v>4</v>
      </c>
      <c r="AP510" s="66">
        <f t="shared" si="312"/>
        <v>4</v>
      </c>
      <c r="AQ510" s="66">
        <f t="shared" si="313"/>
        <v>5</v>
      </c>
      <c r="AR510" s="106">
        <f t="shared" si="343"/>
        <v>5</v>
      </c>
      <c r="AS510" s="106">
        <f t="shared" si="314"/>
        <v>0</v>
      </c>
      <c r="AT510" s="154">
        <f t="shared" si="315"/>
        <v>-523</v>
      </c>
      <c r="AV510" s="120"/>
      <c r="AW510" s="120"/>
    </row>
    <row r="511" spans="1:49" ht="15" thickBot="1">
      <c r="A511" s="3"/>
      <c r="B511" s="9"/>
      <c r="D511" s="74"/>
    </row>
    <row r="512" spans="1:49">
      <c r="F512" s="66">
        <f>COUNTIF(F11:F510,"W")</f>
        <v>75</v>
      </c>
      <c r="G512" s="66">
        <f>COUNTIF(F11:F510,"L")</f>
        <v>424</v>
      </c>
      <c r="H512" s="66"/>
      <c r="I512" s="66"/>
      <c r="J512" s="106"/>
      <c r="K512" s="106" t="s">
        <v>85</v>
      </c>
      <c r="L512" s="154">
        <f>MAX(L11:L510)</f>
        <v>335</v>
      </c>
      <c r="N512" s="66">
        <f>COUNTIF(N11:N510,"W")</f>
        <v>82</v>
      </c>
      <c r="O512" s="66">
        <f>COUNTIF(N11:N510,"L")</f>
        <v>417</v>
      </c>
      <c r="P512" s="66"/>
      <c r="Q512" s="66"/>
      <c r="R512" s="106"/>
      <c r="S512" s="106" t="s">
        <v>85</v>
      </c>
      <c r="T512" s="154">
        <f>MAX(T11:T510)</f>
        <v>70</v>
      </c>
      <c r="V512" s="66">
        <f>COUNTIF(V11:V510,"W")</f>
        <v>101</v>
      </c>
      <c r="W512" s="66">
        <f>COUNTIF(V11:V510,"L")</f>
        <v>398</v>
      </c>
      <c r="X512" s="66"/>
      <c r="Y512" s="66"/>
      <c r="Z512" s="106"/>
      <c r="AA512" s="106" t="s">
        <v>85</v>
      </c>
      <c r="AB512" s="154">
        <f>MAX(AB11:AB510)</f>
        <v>476</v>
      </c>
      <c r="AE512" s="66">
        <f>COUNTIF(AE11:AE510,"W")</f>
        <v>79</v>
      </c>
      <c r="AF512" s="66">
        <f>COUNTIF(AE11:AE510,"L")</f>
        <v>420</v>
      </c>
      <c r="AG512" s="66"/>
      <c r="AH512" s="66"/>
      <c r="AI512" s="106"/>
      <c r="AJ512" s="106" t="s">
        <v>85</v>
      </c>
      <c r="AK512" s="154">
        <f>MAX(AK11:AK510)</f>
        <v>606</v>
      </c>
      <c r="AN512" s="66">
        <f>COUNTIF(AN11:AN510,"W")</f>
        <v>79</v>
      </c>
      <c r="AO512" s="66">
        <f>COUNTIF(AN11:AN510,"L")</f>
        <v>420</v>
      </c>
      <c r="AP512" s="66"/>
      <c r="AQ512" s="66"/>
      <c r="AR512" s="106"/>
      <c r="AS512" s="106" t="s">
        <v>85</v>
      </c>
      <c r="AT512" s="154">
        <f>MAX(AT11:AT510)</f>
        <v>153</v>
      </c>
    </row>
    <row r="513" spans="3:46">
      <c r="C513" s="160">
        <v>1</v>
      </c>
      <c r="D513" s="120">
        <f>COUNTIF(D11:D34,1)</f>
        <v>6</v>
      </c>
      <c r="E513" s="159">
        <f>COUNTIF(D14:D510,1)</f>
        <v>74</v>
      </c>
      <c r="K513" s="106" t="s">
        <v>84</v>
      </c>
      <c r="L513" s="154">
        <f>MIN(L11:L510)</f>
        <v>-539</v>
      </c>
      <c r="S513" s="106" t="s">
        <v>84</v>
      </c>
      <c r="T513" s="154">
        <f>MIN(T11:T510)</f>
        <v>-768</v>
      </c>
      <c r="AA513" s="106" t="s">
        <v>84</v>
      </c>
      <c r="AB513" s="154">
        <f>MIN(AB11:AB510)</f>
        <v>-14</v>
      </c>
      <c r="AJ513" s="106" t="s">
        <v>84</v>
      </c>
      <c r="AK513" s="154">
        <f>MIN(AK11:AK510)</f>
        <v>-122</v>
      </c>
      <c r="AS513" s="106" t="s">
        <v>84</v>
      </c>
      <c r="AT513" s="154">
        <f>MIN(AT11:AT510)</f>
        <v>-589</v>
      </c>
    </row>
    <row r="514" spans="3:46">
      <c r="C514" s="160">
        <v>2</v>
      </c>
      <c r="D514" s="120">
        <f>COUNTIF(D11:D34,2)</f>
        <v>5</v>
      </c>
      <c r="E514" s="159">
        <f>COUNTIF(D14:D510,2)</f>
        <v>90</v>
      </c>
    </row>
    <row r="515" spans="3:46">
      <c r="C515" s="160">
        <v>3</v>
      </c>
      <c r="D515" s="120">
        <f>COUNTIF(D11:D34,3)</f>
        <v>3</v>
      </c>
      <c r="E515" s="159">
        <f>COUNTIF(D14:D510,3)</f>
        <v>84</v>
      </c>
    </row>
    <row r="516" spans="3:46">
      <c r="C516" s="160">
        <v>4</v>
      </c>
      <c r="D516" s="160">
        <f>COUNTIF(D11:D34,4)</f>
        <v>5</v>
      </c>
      <c r="E516" s="159">
        <f>COUNTIF(D14:D510,4)</f>
        <v>96</v>
      </c>
    </row>
    <row r="517" spans="3:46">
      <c r="C517" s="160">
        <v>5</v>
      </c>
      <c r="D517" s="160">
        <f>COUNTIF(D11:D34,5)</f>
        <v>0</v>
      </c>
      <c r="E517" s="159">
        <f>COUNTIF(D14:D510,5)</f>
        <v>64</v>
      </c>
    </row>
    <row r="518" spans="3:46">
      <c r="C518" s="160">
        <v>6</v>
      </c>
      <c r="D518" s="160">
        <f>COUNTIF(D11:D34,6)</f>
        <v>4</v>
      </c>
      <c r="E518" s="159">
        <f>COUNTIF(D14:D510,6)</f>
        <v>76</v>
      </c>
    </row>
  </sheetData>
  <mergeCells count="5">
    <mergeCell ref="F7:L7"/>
    <mergeCell ref="N7:T7"/>
    <mergeCell ref="V7:AB7"/>
    <mergeCell ref="AE7:AK7"/>
    <mergeCell ref="AN7:AT7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Y524"/>
  <sheetViews>
    <sheetView topLeftCell="E480" workbookViewId="0">
      <selection activeCell="G10" sqref="G10"/>
    </sheetView>
  </sheetViews>
  <sheetFormatPr defaultRowHeight="14.25"/>
  <cols>
    <col min="1" max="1" width="8.625" style="4" customWidth="1"/>
    <col min="2" max="2" width="8.625" style="8" customWidth="1"/>
    <col min="3" max="3" width="3.625" style="71" customWidth="1"/>
    <col min="4" max="4" width="3.625" style="150" customWidth="1"/>
    <col min="5" max="5" width="4.375" style="71" customWidth="1"/>
    <col min="6" max="9" width="3.625" style="150" customWidth="1"/>
    <col min="10" max="11" width="3.625" style="14" customWidth="1"/>
    <col min="12" max="12" width="5.625" style="14" customWidth="1"/>
    <col min="13" max="13" width="3.125" style="71" customWidth="1"/>
    <col min="14" max="17" width="3.625" style="150" customWidth="1"/>
    <col min="18" max="19" width="3.625" style="14" customWidth="1"/>
    <col min="20" max="20" width="5.625" style="14" customWidth="1"/>
    <col min="21" max="21" width="3.125" style="71" customWidth="1"/>
    <col min="22" max="25" width="3.625" style="150" customWidth="1"/>
    <col min="26" max="27" width="3.625" style="14" customWidth="1"/>
    <col min="28" max="28" width="5.625" style="14" customWidth="1"/>
    <col min="29" max="29" width="3.875" style="155" customWidth="1"/>
    <col min="30" max="30" width="3.125" style="71" customWidth="1"/>
    <col min="31" max="34" width="3.625" style="150" customWidth="1"/>
    <col min="35" max="36" width="3.625" style="14" customWidth="1"/>
    <col min="37" max="37" width="5.625" style="14" customWidth="1"/>
    <col min="38" max="38" width="3.875" style="155" customWidth="1"/>
    <col min="39" max="39" width="3.125" style="155" customWidth="1"/>
    <col min="40" max="43" width="3.625" style="165" customWidth="1"/>
    <col min="44" max="45" width="3.625" style="14" customWidth="1"/>
    <col min="46" max="46" width="5.625" style="14" customWidth="1"/>
    <col min="47" max="47" width="3.875" style="155" customWidth="1"/>
    <col min="48" max="49" width="4.125" customWidth="1"/>
  </cols>
  <sheetData>
    <row r="1" spans="1:51" s="71" customFormat="1">
      <c r="A1" s="4"/>
      <c r="B1" s="8"/>
      <c r="D1" s="165"/>
      <c r="F1" s="165"/>
      <c r="G1" s="165"/>
      <c r="H1" s="165"/>
      <c r="I1" s="165"/>
      <c r="J1" s="14"/>
      <c r="K1" s="14"/>
      <c r="L1" s="14"/>
      <c r="N1" s="165"/>
      <c r="O1" s="165"/>
      <c r="P1" s="165"/>
      <c r="Q1" s="165"/>
      <c r="R1" s="14"/>
      <c r="S1" s="14"/>
      <c r="T1" s="14"/>
      <c r="V1" s="165"/>
      <c r="W1" s="165"/>
      <c r="X1" s="165"/>
      <c r="Y1" s="165"/>
      <c r="Z1" s="14"/>
      <c r="AA1" s="14"/>
      <c r="AB1" s="14"/>
      <c r="AC1" s="155"/>
      <c r="AE1" s="165"/>
      <c r="AF1" s="165"/>
      <c r="AG1" s="165"/>
      <c r="AH1" s="165"/>
      <c r="AI1" s="14"/>
      <c r="AJ1" s="14"/>
      <c r="AK1" s="14"/>
      <c r="AL1" s="155"/>
      <c r="AM1" s="155"/>
      <c r="AN1" s="165"/>
      <c r="AO1" s="165"/>
      <c r="AP1" s="165"/>
      <c r="AQ1" s="165"/>
      <c r="AR1" s="14"/>
      <c r="AS1" s="14"/>
      <c r="AT1" s="14"/>
      <c r="AU1" s="155"/>
    </row>
    <row r="2" spans="1:51" s="71" customFormat="1">
      <c r="A2" s="4"/>
      <c r="B2" s="8"/>
      <c r="D2" s="165"/>
      <c r="F2" s="165"/>
      <c r="G2" s="165"/>
      <c r="H2" s="165"/>
      <c r="I2" s="165"/>
      <c r="J2" s="14"/>
      <c r="K2" s="14"/>
      <c r="L2" s="14"/>
      <c r="N2" s="165"/>
      <c r="O2" s="165"/>
      <c r="P2" s="165"/>
      <c r="Q2" s="165"/>
      <c r="R2" s="14"/>
      <c r="S2" s="14"/>
      <c r="T2" s="14"/>
      <c r="V2" s="165"/>
      <c r="W2" s="165"/>
      <c r="X2" s="165"/>
      <c r="Y2" s="165"/>
      <c r="Z2" s="14"/>
      <c r="AA2" s="14"/>
      <c r="AB2" s="14"/>
      <c r="AC2" s="155"/>
      <c r="AE2" s="165"/>
      <c r="AF2" s="165"/>
      <c r="AG2" s="165"/>
      <c r="AH2" s="165"/>
      <c r="AI2" s="14"/>
      <c r="AJ2" s="14"/>
      <c r="AK2" s="14"/>
      <c r="AL2" s="155"/>
      <c r="AM2" s="155"/>
      <c r="AN2" s="165"/>
      <c r="AO2" s="165"/>
      <c r="AP2" s="165"/>
      <c r="AQ2" s="165"/>
      <c r="AR2" s="14"/>
      <c r="AS2" s="14"/>
      <c r="AT2" s="14"/>
      <c r="AU2" s="155"/>
    </row>
    <row r="3" spans="1:51" s="71" customFormat="1">
      <c r="A3" s="4"/>
      <c r="B3" s="8"/>
      <c r="D3" s="165"/>
      <c r="F3" s="165"/>
      <c r="G3" s="165"/>
      <c r="H3" s="165"/>
      <c r="I3" s="165"/>
      <c r="J3" s="14"/>
      <c r="K3" s="14"/>
      <c r="L3" s="14"/>
      <c r="N3" s="165"/>
      <c r="O3" s="165"/>
      <c r="P3" s="165"/>
      <c r="Q3" s="165"/>
      <c r="R3" s="14"/>
      <c r="S3" s="14"/>
      <c r="T3" s="14"/>
      <c r="V3" s="165"/>
      <c r="W3" s="165"/>
      <c r="X3" s="165"/>
      <c r="Y3" s="165"/>
      <c r="Z3" s="14"/>
      <c r="AA3" s="14"/>
      <c r="AB3" s="14"/>
      <c r="AC3" s="155"/>
      <c r="AE3" s="165"/>
      <c r="AF3" s="165"/>
      <c r="AG3" s="165"/>
      <c r="AH3" s="165"/>
      <c r="AI3" s="14"/>
      <c r="AJ3" s="14"/>
      <c r="AK3" s="14"/>
      <c r="AL3" s="155"/>
      <c r="AM3" s="155"/>
      <c r="AN3" s="165"/>
      <c r="AO3" s="165"/>
      <c r="AP3" s="165"/>
      <c r="AQ3" s="165"/>
      <c r="AR3" s="14"/>
      <c r="AS3" s="14"/>
      <c r="AT3" s="14"/>
      <c r="AU3" s="155"/>
    </row>
    <row r="4" spans="1:51" s="71" customFormat="1">
      <c r="A4" s="4"/>
      <c r="B4" s="8"/>
      <c r="D4" s="165"/>
      <c r="F4" s="165"/>
      <c r="G4" s="165"/>
      <c r="H4" s="165"/>
      <c r="I4" s="165"/>
      <c r="J4" s="14"/>
      <c r="K4" s="14"/>
      <c r="L4" s="14"/>
      <c r="N4" s="165"/>
      <c r="O4" s="165"/>
      <c r="P4" s="165"/>
      <c r="Q4" s="165"/>
      <c r="R4" s="14"/>
      <c r="S4" s="14"/>
      <c r="T4" s="14"/>
      <c r="V4" s="165"/>
      <c r="W4" s="165"/>
      <c r="X4" s="165"/>
      <c r="Y4" s="165"/>
      <c r="Z4" s="14"/>
      <c r="AA4" s="14"/>
      <c r="AB4" s="14"/>
      <c r="AC4" s="155"/>
      <c r="AE4" s="165"/>
      <c r="AF4" s="165"/>
      <c r="AG4" s="165"/>
      <c r="AH4" s="165"/>
      <c r="AI4" s="14"/>
      <c r="AJ4" s="14"/>
      <c r="AK4" s="14"/>
      <c r="AL4" s="155"/>
      <c r="AM4" s="155"/>
      <c r="AN4" s="165"/>
      <c r="AO4" s="165"/>
      <c r="AP4" s="165"/>
      <c r="AQ4" s="165"/>
      <c r="AR4" s="14"/>
      <c r="AS4" s="14"/>
      <c r="AT4" s="14"/>
      <c r="AU4" s="155"/>
    </row>
    <row r="7" spans="1:51">
      <c r="F7" s="676" t="s">
        <v>93</v>
      </c>
      <c r="G7" s="676"/>
      <c r="H7" s="676"/>
      <c r="I7" s="676"/>
      <c r="J7" s="676"/>
      <c r="K7" s="676"/>
      <c r="L7" s="676"/>
      <c r="N7" s="676" t="s">
        <v>94</v>
      </c>
      <c r="O7" s="676"/>
      <c r="P7" s="676"/>
      <c r="Q7" s="676"/>
      <c r="R7" s="676"/>
      <c r="S7" s="676"/>
      <c r="T7" s="676"/>
      <c r="V7" s="676" t="s">
        <v>95</v>
      </c>
      <c r="W7" s="676"/>
      <c r="X7" s="676"/>
      <c r="Y7" s="676"/>
      <c r="Z7" s="676"/>
      <c r="AA7" s="676"/>
      <c r="AB7" s="676"/>
      <c r="AE7" s="676" t="s">
        <v>96</v>
      </c>
      <c r="AF7" s="676"/>
      <c r="AG7" s="676"/>
      <c r="AH7" s="676"/>
      <c r="AI7" s="676"/>
      <c r="AJ7" s="676"/>
      <c r="AK7" s="676"/>
      <c r="AN7" s="676" t="s">
        <v>197</v>
      </c>
      <c r="AO7" s="676"/>
      <c r="AP7" s="676"/>
      <c r="AQ7" s="676"/>
      <c r="AR7" s="676"/>
      <c r="AS7" s="676"/>
      <c r="AT7" s="676"/>
    </row>
    <row r="9" spans="1:51" ht="15" thickBot="1">
      <c r="G9" s="151">
        <v>1</v>
      </c>
      <c r="H9" s="151">
        <v>8</v>
      </c>
      <c r="I9" s="137" t="s">
        <v>87</v>
      </c>
      <c r="O9" s="151"/>
      <c r="P9" s="151">
        <f>H9</f>
        <v>8</v>
      </c>
      <c r="Q9" s="137" t="s">
        <v>87</v>
      </c>
      <c r="W9" s="151"/>
      <c r="X9" s="151">
        <f>H9</f>
        <v>8</v>
      </c>
      <c r="Y9" s="137" t="s">
        <v>87</v>
      </c>
      <c r="AF9" s="151"/>
      <c r="AG9" s="151">
        <f>H9</f>
        <v>8</v>
      </c>
      <c r="AH9" s="137" t="s">
        <v>87</v>
      </c>
      <c r="AO9" s="161"/>
      <c r="AP9" s="161">
        <f>H9</f>
        <v>8</v>
      </c>
      <c r="AQ9" s="137" t="s">
        <v>87</v>
      </c>
    </row>
    <row r="10" spans="1:51" ht="15" thickBot="1">
      <c r="A10" s="1" t="s">
        <v>0</v>
      </c>
      <c r="B10" s="2" t="s">
        <v>1</v>
      </c>
      <c r="D10" s="13" t="s">
        <v>14</v>
      </c>
      <c r="F10" s="150" t="s">
        <v>9</v>
      </c>
      <c r="G10" s="151" t="s">
        <v>14</v>
      </c>
      <c r="H10" s="152" t="s">
        <v>40</v>
      </c>
      <c r="I10" s="152" t="s">
        <v>86</v>
      </c>
      <c r="J10" s="153" t="s">
        <v>30</v>
      </c>
      <c r="K10" s="153" t="s">
        <v>29</v>
      </c>
      <c r="L10" s="153" t="s">
        <v>4</v>
      </c>
      <c r="N10" s="150" t="s">
        <v>9</v>
      </c>
      <c r="O10" s="151" t="s">
        <v>14</v>
      </c>
      <c r="P10" s="152" t="s">
        <v>40</v>
      </c>
      <c r="Q10" s="152" t="s">
        <v>86</v>
      </c>
      <c r="R10" s="153" t="s">
        <v>30</v>
      </c>
      <c r="S10" s="153" t="s">
        <v>29</v>
      </c>
      <c r="T10" s="153" t="s">
        <v>4</v>
      </c>
      <c r="V10" s="150" t="s">
        <v>9</v>
      </c>
      <c r="W10" s="151" t="s">
        <v>14</v>
      </c>
      <c r="X10" s="152" t="s">
        <v>40</v>
      </c>
      <c r="Y10" s="152" t="s">
        <v>86</v>
      </c>
      <c r="Z10" s="153" t="s">
        <v>30</v>
      </c>
      <c r="AA10" s="153" t="s">
        <v>29</v>
      </c>
      <c r="AB10" s="153" t="s">
        <v>4</v>
      </c>
      <c r="AC10" s="156" t="s">
        <v>91</v>
      </c>
      <c r="AE10" s="150" t="s">
        <v>9</v>
      </c>
      <c r="AF10" s="151" t="s">
        <v>14</v>
      </c>
      <c r="AG10" s="152" t="s">
        <v>40</v>
      </c>
      <c r="AH10" s="152" t="s">
        <v>86</v>
      </c>
      <c r="AI10" s="153" t="s">
        <v>30</v>
      </c>
      <c r="AJ10" s="153" t="s">
        <v>29</v>
      </c>
      <c r="AK10" s="153" t="s">
        <v>4</v>
      </c>
      <c r="AL10" s="156" t="s">
        <v>91</v>
      </c>
      <c r="AM10" s="156"/>
      <c r="AN10" s="165" t="s">
        <v>9</v>
      </c>
      <c r="AO10" s="161" t="s">
        <v>14</v>
      </c>
      <c r="AP10" s="152" t="s">
        <v>40</v>
      </c>
      <c r="AQ10" s="152" t="s">
        <v>86</v>
      </c>
      <c r="AR10" s="153" t="s">
        <v>30</v>
      </c>
      <c r="AS10" s="153" t="s">
        <v>29</v>
      </c>
      <c r="AT10" s="153" t="s">
        <v>4</v>
      </c>
      <c r="AU10" s="156"/>
      <c r="AX10" s="120" t="s">
        <v>40</v>
      </c>
      <c r="AY10" s="120" t="s">
        <v>30</v>
      </c>
    </row>
    <row r="11" spans="1:51">
      <c r="A11" s="3">
        <v>1</v>
      </c>
      <c r="B11" s="9">
        <f>Data!B11</f>
        <v>4</v>
      </c>
      <c r="D11" s="30">
        <f>IF($B11=0,0,IF(MOD($B11,3)=0,QUOTIENT($B11,3),QUOTIENT($B11,3)+1))</f>
        <v>2</v>
      </c>
      <c r="F11" s="66"/>
      <c r="G11" s="66">
        <f>IF(AND($G$9&lt;&gt;" ",$G$9&gt;0, $G$9 &lt;13),$G$9,1)</f>
        <v>1</v>
      </c>
      <c r="H11" s="66">
        <v>1</v>
      </c>
      <c r="I11" s="66">
        <v>1</v>
      </c>
      <c r="J11" s="106">
        <f t="shared" ref="J11:J74" si="0">INDEX($AX$11:$AY$25,H11,2)</f>
        <v>1</v>
      </c>
      <c r="K11" s="106">
        <v>0</v>
      </c>
      <c r="L11" s="154">
        <f>-J11</f>
        <v>-1</v>
      </c>
      <c r="N11" s="66"/>
      <c r="O11" s="66">
        <f>IF(AND($G$9&lt;&gt;" ",$G$9&gt;0, $G$9 &lt;7),$G$9,1)</f>
        <v>1</v>
      </c>
      <c r="P11" s="66">
        <v>1</v>
      </c>
      <c r="Q11" s="66">
        <v>1</v>
      </c>
      <c r="R11" s="106">
        <f t="shared" ref="R11:R74" si="1">INDEX($AX$11:$AY$25,P11,2)</f>
        <v>1</v>
      </c>
      <c r="S11" s="106">
        <v>0</v>
      </c>
      <c r="T11" s="154">
        <f>-R11</f>
        <v>-1</v>
      </c>
      <c r="V11" s="66"/>
      <c r="W11" s="66">
        <f>IF(AND($G$9&lt;&gt;" ",$G$9&gt;0, $G$9 &lt;7),$G$9,1)</f>
        <v>1</v>
      </c>
      <c r="X11" s="66">
        <v>1</v>
      </c>
      <c r="Y11" s="66">
        <v>1</v>
      </c>
      <c r="Z11" s="106">
        <f>INDEX($AX$11:$AY$25,X11,2)</f>
        <v>1</v>
      </c>
      <c r="AA11" s="106">
        <v>0</v>
      </c>
      <c r="AB11" s="154">
        <f>-Z11</f>
        <v>-1</v>
      </c>
      <c r="AC11" s="155">
        <f>AB11</f>
        <v>-1</v>
      </c>
      <c r="AE11" s="66"/>
      <c r="AF11" s="66">
        <f>IF($D11=0,AF10,$D11)</f>
        <v>2</v>
      </c>
      <c r="AG11" s="66">
        <v>1</v>
      </c>
      <c r="AH11" s="66">
        <v>1</v>
      </c>
      <c r="AI11" s="106">
        <f t="shared" ref="AI11:AI74" si="2">INDEX($AX$11:$AY$25,AG11,2)</f>
        <v>1</v>
      </c>
      <c r="AJ11" s="106">
        <v>0</v>
      </c>
      <c r="AK11" s="154">
        <f>-AI11</f>
        <v>-1</v>
      </c>
      <c r="AL11" s="155">
        <f>AK11</f>
        <v>-1</v>
      </c>
      <c r="AN11" s="66"/>
      <c r="AO11" s="66">
        <f>IF($D11=0,AO10,$D11)</f>
        <v>2</v>
      </c>
      <c r="AP11" s="66">
        <v>1</v>
      </c>
      <c r="AQ11" s="66">
        <v>1</v>
      </c>
      <c r="AR11" s="106">
        <f t="shared" ref="AR11:AR74" si="3">INDEX($AX$11:$AY$25,AP11,2)</f>
        <v>1</v>
      </c>
      <c r="AS11" s="106">
        <v>0</v>
      </c>
      <c r="AT11" s="154">
        <f>-AR11</f>
        <v>-1</v>
      </c>
      <c r="AX11" s="120">
        <v>1</v>
      </c>
      <c r="AY11" s="120">
        <v>1</v>
      </c>
    </row>
    <row r="12" spans="1:51">
      <c r="A12" s="3">
        <f>A11+1</f>
        <v>2</v>
      </c>
      <c r="B12" s="9">
        <f>Data!B12</f>
        <v>7</v>
      </c>
      <c r="D12" s="30">
        <f t="shared" ref="D12:D75" si="4">IF($B12=0,0,IF(MOD($B12,3)=0,QUOTIENT($B12,3),QUOTIENT($B12,3)+1))</f>
        <v>3</v>
      </c>
      <c r="F12" s="66" t="str">
        <f>IF($D12=G11,"W","L")</f>
        <v>L</v>
      </c>
      <c r="G12" s="66">
        <f t="shared" ref="G12:G75" si="5">IF(AND($G$9&lt;&gt;" ",$G$9&gt;0, $G$9 &lt;13),$G$9,1)</f>
        <v>1</v>
      </c>
      <c r="H12" s="66">
        <f>IF(AND(H11=$H$9,I11=11),1,IF(AND(H11&lt;$H$9,I11=11),H11+1,H11))</f>
        <v>1</v>
      </c>
      <c r="I12" s="66">
        <f>IF(I11&lt;11,I11+1,1)</f>
        <v>2</v>
      </c>
      <c r="J12" s="106">
        <f t="shared" si="0"/>
        <v>1</v>
      </c>
      <c r="K12" s="106">
        <f>IF(F12="W",J11*12,0)</f>
        <v>0</v>
      </c>
      <c r="L12" s="154">
        <f>L11-J12+K12</f>
        <v>-2</v>
      </c>
      <c r="N12" s="66" t="str">
        <f>IF($D12=O11,"W","L")</f>
        <v>L</v>
      </c>
      <c r="O12" s="66">
        <f>IF(O11=12,1,O11+1)</f>
        <v>2</v>
      </c>
      <c r="P12" s="66">
        <f>IF(AND(P11=$H$9,Q11=11),1,IF(AND(P11&lt;$H$9,Q11=11),P11+1,P11))</f>
        <v>1</v>
      </c>
      <c r="Q12" s="66">
        <f>IF(Q11&lt;11,Q11+1,1)</f>
        <v>2</v>
      </c>
      <c r="R12" s="106">
        <f t="shared" si="1"/>
        <v>1</v>
      </c>
      <c r="S12" s="106">
        <f>IF(N12="W",R11*12,0)</f>
        <v>0</v>
      </c>
      <c r="T12" s="154">
        <f>T11-R12+S12</f>
        <v>-2</v>
      </c>
      <c r="V12" s="66" t="str">
        <f>IF($D12=W11,"W","L")</f>
        <v>L</v>
      </c>
      <c r="W12" s="66">
        <f>IF(W11=12,1,W11+1)</f>
        <v>2</v>
      </c>
      <c r="X12" s="66">
        <f>IF(AND(X11=$X$9,Y11=11),1,IF(AND(X11&lt;$X$9,Y11=11),X11+1,X11))</f>
        <v>1</v>
      </c>
      <c r="Y12" s="66">
        <f>IF(Y11&lt;11,Y11+1,1)</f>
        <v>2</v>
      </c>
      <c r="Z12" s="106">
        <f>INDEX($AX$11:$AY$25,X12,2)</f>
        <v>1</v>
      </c>
      <c r="AA12" s="106">
        <f>IF(V12="W",Z11*12,0)</f>
        <v>0</v>
      </c>
      <c r="AB12" s="154">
        <f>AB11-Z12+AA12</f>
        <v>-2</v>
      </c>
      <c r="AC12" s="155">
        <f>IF(AB12&gt;AC11,AB12,AC11)</f>
        <v>-1</v>
      </c>
      <c r="AE12" s="66" t="str">
        <f>IF($D12=AF11,"W","L")</f>
        <v>L</v>
      </c>
      <c r="AF12" s="66">
        <f t="shared" ref="AF12:AF75" si="6">IF($D12=0,AF11,$D12)</f>
        <v>3</v>
      </c>
      <c r="AG12" s="66">
        <f>IF(AND(AG11=$AG$9,AH11=11),1,IF(AND(AG11&lt;$AG$9,AH11=11),AG11+1,AG11))</f>
        <v>1</v>
      </c>
      <c r="AH12" s="66">
        <f>IF(AH11&lt;11,AH11+1,1)</f>
        <v>2</v>
      </c>
      <c r="AI12" s="106">
        <f t="shared" si="2"/>
        <v>1</v>
      </c>
      <c r="AJ12" s="106">
        <f>IF(AE12="W",AI11*12,0)</f>
        <v>0</v>
      </c>
      <c r="AK12" s="154">
        <f>AK11-AI12+AJ12</f>
        <v>-2</v>
      </c>
      <c r="AL12" s="155">
        <f>IF(AK12&gt;AL11,AK12,AL11)</f>
        <v>-1</v>
      </c>
      <c r="AN12" s="66" t="str">
        <f>IF($D12=AO11,"W","L")</f>
        <v>L</v>
      </c>
      <c r="AO12" s="66">
        <f t="shared" ref="AO12:AO75" si="7">IF($D12=0,AO11,$D12)</f>
        <v>3</v>
      </c>
      <c r="AP12" s="66">
        <f>IF(AND(AP11=$H$9,AQ11=11),1,IF(AND(AP11&lt;$H$9,AQ11=11),AP11+1,AP11))</f>
        <v>1</v>
      </c>
      <c r="AQ12" s="66">
        <f>IF(AQ11&lt;11,AQ11+1,1)</f>
        <v>2</v>
      </c>
      <c r="AR12" s="106">
        <f t="shared" si="3"/>
        <v>1</v>
      </c>
      <c r="AS12" s="106">
        <f>IF(AN12="W",AR11*12,0)</f>
        <v>0</v>
      </c>
      <c r="AT12" s="154">
        <f>AT11-AR12+AS12</f>
        <v>-2</v>
      </c>
      <c r="AX12" s="120">
        <v>2</v>
      </c>
      <c r="AY12" s="120">
        <v>2</v>
      </c>
    </row>
    <row r="13" spans="1:51">
      <c r="A13" s="3">
        <f t="shared" ref="A13:A76" si="8">A12+1</f>
        <v>3</v>
      </c>
      <c r="B13" s="9">
        <f>Data!B13</f>
        <v>3</v>
      </c>
      <c r="D13" s="30">
        <f t="shared" si="4"/>
        <v>1</v>
      </c>
      <c r="F13" s="66" t="str">
        <f t="shared" ref="F13:F76" si="9">IF($D13=G12,"W","L")</f>
        <v>W</v>
      </c>
      <c r="G13" s="66">
        <f t="shared" si="5"/>
        <v>1</v>
      </c>
      <c r="H13" s="66">
        <f t="shared" ref="H13:H76" si="10">IF(AND(H12=$H$9,I12=11),1,IF(AND(H12&lt;$H$9,I12=11),H12+1,H12))</f>
        <v>1</v>
      </c>
      <c r="I13" s="66">
        <f t="shared" ref="I13:I76" si="11">IF(I12&lt;11,I12+1,1)</f>
        <v>3</v>
      </c>
      <c r="J13" s="106">
        <f t="shared" si="0"/>
        <v>1</v>
      </c>
      <c r="K13" s="106">
        <f t="shared" ref="K13:K76" si="12">IF(F13="W",J12*12,0)</f>
        <v>12</v>
      </c>
      <c r="L13" s="154">
        <f t="shared" ref="L13:L76" si="13">L12-J13+K13</f>
        <v>9</v>
      </c>
      <c r="N13" s="66" t="str">
        <f t="shared" ref="N13:N76" si="14">IF($D13=O12,"W","L")</f>
        <v>L</v>
      </c>
      <c r="O13" s="66">
        <f t="shared" ref="O13:O76" si="15">IF(O12=12,1,O12+1)</f>
        <v>3</v>
      </c>
      <c r="P13" s="66">
        <f t="shared" ref="P13:P76" si="16">IF(AND(P12=$H$9,Q12=11),1,IF(AND(P12&lt;$H$9,Q12=11),P12+1,P12))</f>
        <v>1</v>
      </c>
      <c r="Q13" s="66">
        <f t="shared" ref="Q13:Q76" si="17">IF(Q12&lt;11,Q12+1,1)</f>
        <v>3</v>
      </c>
      <c r="R13" s="106">
        <f t="shared" si="1"/>
        <v>1</v>
      </c>
      <c r="S13" s="106">
        <f t="shared" ref="S13:S76" si="18">IF(N13="W",R12*12,0)</f>
        <v>0</v>
      </c>
      <c r="T13" s="154">
        <f t="shared" ref="T13:T76" si="19">T12-R13+S13</f>
        <v>-3</v>
      </c>
      <c r="V13" s="66" t="str">
        <f t="shared" ref="V13:V76" si="20">IF($D13=W12,"W","L")</f>
        <v>L</v>
      </c>
      <c r="W13" s="66">
        <f>IF(AB12&gt;AC11,1,IF(W12=12,1,W12+1))</f>
        <v>3</v>
      </c>
      <c r="X13" s="66">
        <f>IF(AB12&gt;AC11,1,IF(AND(X12=$X$9,Y12=11),1,IF(AND(X12&lt;$X$9,Y12=11),X12+1,X12)))</f>
        <v>1</v>
      </c>
      <c r="Y13" s="66">
        <f>IF(AB12&gt;AC11,1,IF(Y12&lt;11,Y12+1,1))</f>
        <v>3</v>
      </c>
      <c r="Z13" s="106">
        <f>INDEX($AX$11:$AY$25,X13,2)</f>
        <v>1</v>
      </c>
      <c r="AA13" s="106">
        <f>IF(V13="W",Z12*12,0)</f>
        <v>0</v>
      </c>
      <c r="AB13" s="154">
        <f t="shared" ref="AB13:AB76" si="21">AB12-Z13+AA13</f>
        <v>-3</v>
      </c>
      <c r="AC13" s="155">
        <f t="shared" ref="AC13:AC76" si="22">IF(AB13&gt;AC12,AB13,AC12)</f>
        <v>-1</v>
      </c>
      <c r="AE13" s="66" t="str">
        <f t="shared" ref="AE13:AE76" si="23">IF($D13=AF12,"W","L")</f>
        <v>L</v>
      </c>
      <c r="AF13" s="66">
        <f t="shared" si="6"/>
        <v>1</v>
      </c>
      <c r="AG13" s="66">
        <f>IF(AK12&gt;AL11,1,IF(AND(AG12=$X$9,AH12=11),1,IF(AND(AG12&lt;$X$9,AH12=11),AG12+1,AG12)))</f>
        <v>1</v>
      </c>
      <c r="AH13" s="66">
        <f>IF(AK12&gt;AL11,1,IF(AH12&lt;11,AH12+1,1))</f>
        <v>3</v>
      </c>
      <c r="AI13" s="106">
        <f t="shared" si="2"/>
        <v>1</v>
      </c>
      <c r="AJ13" s="106">
        <f t="shared" ref="AJ13:AJ76" si="24">IF(AE13="W",AI12*6,0)</f>
        <v>0</v>
      </c>
      <c r="AK13" s="154">
        <f t="shared" ref="AK13:AK76" si="25">AK12-AI13+AJ13</f>
        <v>-3</v>
      </c>
      <c r="AL13" s="155">
        <f t="shared" ref="AL13:AL76" si="26">IF(AK13&gt;AL12,AK13,AL12)</f>
        <v>-1</v>
      </c>
      <c r="AN13" s="66" t="str">
        <f t="shared" ref="AN13:AN76" si="27">IF($D13=AO12,"W","L")</f>
        <v>L</v>
      </c>
      <c r="AO13" s="66">
        <f t="shared" si="7"/>
        <v>1</v>
      </c>
      <c r="AP13" s="66">
        <f t="shared" ref="AP13:AP76" si="28">IF(AND(AP12=$H$9,AQ12=11),1,IF(AND(AP12&lt;$H$9,AQ12=11),AP12+1,AP12))</f>
        <v>1</v>
      </c>
      <c r="AQ13" s="66">
        <f t="shared" ref="AQ13:AQ76" si="29">IF(AQ12&lt;11,AQ12+1,1)</f>
        <v>3</v>
      </c>
      <c r="AR13" s="106">
        <f t="shared" si="3"/>
        <v>1</v>
      </c>
      <c r="AS13" s="106">
        <f t="shared" ref="AS13:AS76" si="30">IF(AN13="W",AR12*6,0)</f>
        <v>0</v>
      </c>
      <c r="AT13" s="154">
        <f t="shared" ref="AT13:AT76" si="31">AT12-AR13+AS13</f>
        <v>-3</v>
      </c>
      <c r="AX13" s="120">
        <v>3</v>
      </c>
      <c r="AY13" s="120">
        <f>AY11+AY12</f>
        <v>3</v>
      </c>
    </row>
    <row r="14" spans="1:51">
      <c r="A14" s="3">
        <f t="shared" si="8"/>
        <v>4</v>
      </c>
      <c r="B14" s="9">
        <f>Data!B14</f>
        <v>24</v>
      </c>
      <c r="D14" s="30">
        <f t="shared" si="4"/>
        <v>8</v>
      </c>
      <c r="F14" s="66" t="str">
        <f t="shared" si="9"/>
        <v>L</v>
      </c>
      <c r="G14" s="66">
        <f t="shared" si="5"/>
        <v>1</v>
      </c>
      <c r="H14" s="66">
        <f t="shared" si="10"/>
        <v>1</v>
      </c>
      <c r="I14" s="66">
        <f t="shared" si="11"/>
        <v>4</v>
      </c>
      <c r="J14" s="106">
        <f t="shared" si="0"/>
        <v>1</v>
      </c>
      <c r="K14" s="106">
        <f t="shared" si="12"/>
        <v>0</v>
      </c>
      <c r="L14" s="154">
        <f t="shared" si="13"/>
        <v>8</v>
      </c>
      <c r="N14" s="66" t="str">
        <f t="shared" si="14"/>
        <v>L</v>
      </c>
      <c r="O14" s="66">
        <f t="shared" si="15"/>
        <v>4</v>
      </c>
      <c r="P14" s="66">
        <f t="shared" si="16"/>
        <v>1</v>
      </c>
      <c r="Q14" s="66">
        <f t="shared" si="17"/>
        <v>4</v>
      </c>
      <c r="R14" s="106">
        <f t="shared" si="1"/>
        <v>1</v>
      </c>
      <c r="S14" s="106">
        <f t="shared" si="18"/>
        <v>0</v>
      </c>
      <c r="T14" s="154">
        <f t="shared" si="19"/>
        <v>-4</v>
      </c>
      <c r="V14" s="66" t="str">
        <f t="shared" si="20"/>
        <v>L</v>
      </c>
      <c r="W14" s="66">
        <f t="shared" ref="W14:W77" si="32">IF(AB13&gt;AC12,1,IF(W13=12,1,W13+1))</f>
        <v>4</v>
      </c>
      <c r="X14" s="66">
        <f t="shared" ref="X14:X77" si="33">IF(AB13&gt;AC12,1,IF(AND(X13=$X$9,Y13=11),1,IF(AND(X13&lt;$X$9,Y13=11),X13+1,X13)))</f>
        <v>1</v>
      </c>
      <c r="Y14" s="66">
        <f t="shared" ref="Y14:Y77" si="34">IF(AB13&gt;AC12,1,IF(Y13&lt;11,Y13+1,1))</f>
        <v>4</v>
      </c>
      <c r="Z14" s="106">
        <f t="shared" ref="Z14:Z77" si="35">INDEX($AX$11:$AY$25,X14,2)</f>
        <v>1</v>
      </c>
      <c r="AA14" s="106">
        <f t="shared" ref="AA14:AA77" si="36">IF(V14="W",Z13*12,0)</f>
        <v>0</v>
      </c>
      <c r="AB14" s="154">
        <f t="shared" si="21"/>
        <v>-4</v>
      </c>
      <c r="AC14" s="155">
        <f t="shared" si="22"/>
        <v>-1</v>
      </c>
      <c r="AE14" s="66" t="str">
        <f t="shared" si="23"/>
        <v>L</v>
      </c>
      <c r="AF14" s="66">
        <f t="shared" si="6"/>
        <v>8</v>
      </c>
      <c r="AG14" s="66">
        <f t="shared" ref="AG14:AG77" si="37">IF(AK13&gt;AL12,1,IF(AND(AG13=$X$9,AH13=11),1,IF(AND(AG13&lt;$X$9,AH13=11),AG13+1,AG13)))</f>
        <v>1</v>
      </c>
      <c r="AH14" s="66">
        <f t="shared" ref="AH14:AH77" si="38">IF(AK13&gt;AL12,1,IF(AH13&lt;11,AH13+1,1))</f>
        <v>4</v>
      </c>
      <c r="AI14" s="106">
        <f t="shared" si="2"/>
        <v>1</v>
      </c>
      <c r="AJ14" s="106">
        <f t="shared" si="24"/>
        <v>0</v>
      </c>
      <c r="AK14" s="154">
        <f t="shared" si="25"/>
        <v>-4</v>
      </c>
      <c r="AL14" s="155">
        <f t="shared" si="26"/>
        <v>-1</v>
      </c>
      <c r="AN14" s="66" t="str">
        <f t="shared" si="27"/>
        <v>L</v>
      </c>
      <c r="AO14" s="66">
        <f t="shared" si="7"/>
        <v>8</v>
      </c>
      <c r="AP14" s="66">
        <f t="shared" si="28"/>
        <v>1</v>
      </c>
      <c r="AQ14" s="66">
        <f t="shared" si="29"/>
        <v>4</v>
      </c>
      <c r="AR14" s="106">
        <f t="shared" si="3"/>
        <v>1</v>
      </c>
      <c r="AS14" s="106">
        <f t="shared" si="30"/>
        <v>0</v>
      </c>
      <c r="AT14" s="154">
        <f t="shared" si="31"/>
        <v>-4</v>
      </c>
      <c r="AX14" s="120">
        <v>4</v>
      </c>
      <c r="AY14" s="120">
        <f t="shared" ref="AY14:AY25" si="39">AY12+AY13</f>
        <v>5</v>
      </c>
    </row>
    <row r="15" spans="1:51">
      <c r="A15" s="3">
        <f t="shared" si="8"/>
        <v>5</v>
      </c>
      <c r="B15" s="9">
        <f>Data!B15</f>
        <v>10</v>
      </c>
      <c r="D15" s="30">
        <f t="shared" si="4"/>
        <v>4</v>
      </c>
      <c r="F15" s="66" t="str">
        <f t="shared" si="9"/>
        <v>L</v>
      </c>
      <c r="G15" s="66">
        <f t="shared" si="5"/>
        <v>1</v>
      </c>
      <c r="H15" s="66">
        <f t="shared" si="10"/>
        <v>1</v>
      </c>
      <c r="I15" s="66">
        <f t="shared" si="11"/>
        <v>5</v>
      </c>
      <c r="J15" s="106">
        <f t="shared" si="0"/>
        <v>1</v>
      </c>
      <c r="K15" s="106">
        <f t="shared" si="12"/>
        <v>0</v>
      </c>
      <c r="L15" s="154">
        <f t="shared" si="13"/>
        <v>7</v>
      </c>
      <c r="N15" s="66" t="str">
        <f t="shared" si="14"/>
        <v>W</v>
      </c>
      <c r="O15" s="66">
        <f t="shared" si="15"/>
        <v>5</v>
      </c>
      <c r="P15" s="66">
        <f t="shared" si="16"/>
        <v>1</v>
      </c>
      <c r="Q15" s="66">
        <f t="shared" si="17"/>
        <v>5</v>
      </c>
      <c r="R15" s="106">
        <f t="shared" si="1"/>
        <v>1</v>
      </c>
      <c r="S15" s="106">
        <f t="shared" si="18"/>
        <v>12</v>
      </c>
      <c r="T15" s="154">
        <f t="shared" si="19"/>
        <v>7</v>
      </c>
      <c r="V15" s="66" t="str">
        <f t="shared" si="20"/>
        <v>W</v>
      </c>
      <c r="W15" s="66">
        <f t="shared" si="32"/>
        <v>5</v>
      </c>
      <c r="X15" s="66">
        <f t="shared" si="33"/>
        <v>1</v>
      </c>
      <c r="Y15" s="66">
        <f t="shared" si="34"/>
        <v>5</v>
      </c>
      <c r="Z15" s="106">
        <f t="shared" si="35"/>
        <v>1</v>
      </c>
      <c r="AA15" s="106">
        <f t="shared" si="36"/>
        <v>12</v>
      </c>
      <c r="AB15" s="154">
        <f t="shared" si="21"/>
        <v>7</v>
      </c>
      <c r="AC15" s="155">
        <f t="shared" si="22"/>
        <v>7</v>
      </c>
      <c r="AE15" s="66" t="str">
        <f t="shared" si="23"/>
        <v>L</v>
      </c>
      <c r="AF15" s="66">
        <f t="shared" si="6"/>
        <v>4</v>
      </c>
      <c r="AG15" s="66">
        <f t="shared" si="37"/>
        <v>1</v>
      </c>
      <c r="AH15" s="66">
        <f t="shared" si="38"/>
        <v>5</v>
      </c>
      <c r="AI15" s="106">
        <f t="shared" si="2"/>
        <v>1</v>
      </c>
      <c r="AJ15" s="106">
        <f t="shared" si="24"/>
        <v>0</v>
      </c>
      <c r="AK15" s="154">
        <f t="shared" si="25"/>
        <v>-5</v>
      </c>
      <c r="AL15" s="155">
        <f t="shared" si="26"/>
        <v>-1</v>
      </c>
      <c r="AN15" s="66" t="str">
        <f t="shared" si="27"/>
        <v>L</v>
      </c>
      <c r="AO15" s="66">
        <f t="shared" si="7"/>
        <v>4</v>
      </c>
      <c r="AP15" s="66">
        <f t="shared" si="28"/>
        <v>1</v>
      </c>
      <c r="AQ15" s="66">
        <f t="shared" si="29"/>
        <v>5</v>
      </c>
      <c r="AR15" s="106">
        <f t="shared" si="3"/>
        <v>1</v>
      </c>
      <c r="AS15" s="106">
        <f t="shared" si="30"/>
        <v>0</v>
      </c>
      <c r="AT15" s="154">
        <f t="shared" si="31"/>
        <v>-5</v>
      </c>
      <c r="AX15" s="120">
        <v>5</v>
      </c>
      <c r="AY15" s="120">
        <f t="shared" si="39"/>
        <v>8</v>
      </c>
    </row>
    <row r="16" spans="1:51">
      <c r="A16" s="3">
        <f t="shared" si="8"/>
        <v>6</v>
      </c>
      <c r="B16" s="9">
        <f>Data!B16</f>
        <v>34</v>
      </c>
      <c r="D16" s="30">
        <f t="shared" si="4"/>
        <v>12</v>
      </c>
      <c r="F16" s="66" t="str">
        <f t="shared" si="9"/>
        <v>L</v>
      </c>
      <c r="G16" s="66">
        <f t="shared" si="5"/>
        <v>1</v>
      </c>
      <c r="H16" s="66">
        <f t="shared" si="10"/>
        <v>1</v>
      </c>
      <c r="I16" s="66">
        <f t="shared" si="11"/>
        <v>6</v>
      </c>
      <c r="J16" s="106">
        <f t="shared" si="0"/>
        <v>1</v>
      </c>
      <c r="K16" s="106">
        <f t="shared" si="12"/>
        <v>0</v>
      </c>
      <c r="L16" s="154">
        <f t="shared" si="13"/>
        <v>6</v>
      </c>
      <c r="N16" s="66" t="str">
        <f t="shared" si="14"/>
        <v>L</v>
      </c>
      <c r="O16" s="66">
        <f t="shared" si="15"/>
        <v>6</v>
      </c>
      <c r="P16" s="66">
        <f t="shared" si="16"/>
        <v>1</v>
      </c>
      <c r="Q16" s="66">
        <f t="shared" si="17"/>
        <v>6</v>
      </c>
      <c r="R16" s="106">
        <f t="shared" si="1"/>
        <v>1</v>
      </c>
      <c r="S16" s="106">
        <f t="shared" si="18"/>
        <v>0</v>
      </c>
      <c r="T16" s="154">
        <f t="shared" si="19"/>
        <v>6</v>
      </c>
      <c r="V16" s="66" t="str">
        <f t="shared" si="20"/>
        <v>L</v>
      </c>
      <c r="W16" s="66">
        <f t="shared" si="32"/>
        <v>1</v>
      </c>
      <c r="X16" s="66">
        <f t="shared" si="33"/>
        <v>1</v>
      </c>
      <c r="Y16" s="66">
        <f t="shared" si="34"/>
        <v>1</v>
      </c>
      <c r="Z16" s="106">
        <f t="shared" si="35"/>
        <v>1</v>
      </c>
      <c r="AA16" s="106">
        <f t="shared" si="36"/>
        <v>0</v>
      </c>
      <c r="AB16" s="154">
        <f t="shared" si="21"/>
        <v>6</v>
      </c>
      <c r="AC16" s="155">
        <f t="shared" si="22"/>
        <v>7</v>
      </c>
      <c r="AE16" s="66" t="str">
        <f t="shared" si="23"/>
        <v>L</v>
      </c>
      <c r="AF16" s="66">
        <f t="shared" si="6"/>
        <v>12</v>
      </c>
      <c r="AG16" s="66">
        <f t="shared" si="37"/>
        <v>1</v>
      </c>
      <c r="AH16" s="66">
        <f t="shared" si="38"/>
        <v>6</v>
      </c>
      <c r="AI16" s="106">
        <f t="shared" si="2"/>
        <v>1</v>
      </c>
      <c r="AJ16" s="106">
        <f t="shared" si="24"/>
        <v>0</v>
      </c>
      <c r="AK16" s="154">
        <f t="shared" si="25"/>
        <v>-6</v>
      </c>
      <c r="AL16" s="155">
        <f t="shared" si="26"/>
        <v>-1</v>
      </c>
      <c r="AN16" s="66" t="str">
        <f t="shared" si="27"/>
        <v>L</v>
      </c>
      <c r="AO16" s="66">
        <f t="shared" si="7"/>
        <v>12</v>
      </c>
      <c r="AP16" s="66">
        <f t="shared" si="28"/>
        <v>1</v>
      </c>
      <c r="AQ16" s="66">
        <f t="shared" si="29"/>
        <v>6</v>
      </c>
      <c r="AR16" s="106">
        <f t="shared" si="3"/>
        <v>1</v>
      </c>
      <c r="AS16" s="106">
        <f t="shared" si="30"/>
        <v>0</v>
      </c>
      <c r="AT16" s="154">
        <f t="shared" si="31"/>
        <v>-6</v>
      </c>
      <c r="AX16" s="120">
        <v>6</v>
      </c>
      <c r="AY16" s="120">
        <f t="shared" si="39"/>
        <v>13</v>
      </c>
    </row>
    <row r="17" spans="1:51">
      <c r="A17" s="3">
        <f t="shared" si="8"/>
        <v>7</v>
      </c>
      <c r="B17" s="9">
        <f>Data!B17</f>
        <v>0</v>
      </c>
      <c r="D17" s="30">
        <f t="shared" si="4"/>
        <v>0</v>
      </c>
      <c r="F17" s="66" t="str">
        <f t="shared" si="9"/>
        <v>L</v>
      </c>
      <c r="G17" s="66">
        <f t="shared" si="5"/>
        <v>1</v>
      </c>
      <c r="H17" s="66">
        <f t="shared" si="10"/>
        <v>1</v>
      </c>
      <c r="I17" s="66">
        <f t="shared" si="11"/>
        <v>7</v>
      </c>
      <c r="J17" s="106">
        <f t="shared" si="0"/>
        <v>1</v>
      </c>
      <c r="K17" s="106">
        <f t="shared" si="12"/>
        <v>0</v>
      </c>
      <c r="L17" s="154">
        <f t="shared" si="13"/>
        <v>5</v>
      </c>
      <c r="N17" s="66" t="str">
        <f t="shared" si="14"/>
        <v>L</v>
      </c>
      <c r="O17" s="66">
        <f t="shared" si="15"/>
        <v>7</v>
      </c>
      <c r="P17" s="66">
        <f t="shared" si="16"/>
        <v>1</v>
      </c>
      <c r="Q17" s="66">
        <f t="shared" si="17"/>
        <v>7</v>
      </c>
      <c r="R17" s="106">
        <f t="shared" si="1"/>
        <v>1</v>
      </c>
      <c r="S17" s="106">
        <f t="shared" si="18"/>
        <v>0</v>
      </c>
      <c r="T17" s="154">
        <f t="shared" si="19"/>
        <v>5</v>
      </c>
      <c r="V17" s="66" t="str">
        <f t="shared" si="20"/>
        <v>L</v>
      </c>
      <c r="W17" s="66">
        <f t="shared" si="32"/>
        <v>2</v>
      </c>
      <c r="X17" s="66">
        <f t="shared" si="33"/>
        <v>1</v>
      </c>
      <c r="Y17" s="66">
        <f t="shared" si="34"/>
        <v>2</v>
      </c>
      <c r="Z17" s="106">
        <f t="shared" si="35"/>
        <v>1</v>
      </c>
      <c r="AA17" s="106">
        <f t="shared" si="36"/>
        <v>0</v>
      </c>
      <c r="AB17" s="154">
        <f t="shared" si="21"/>
        <v>5</v>
      </c>
      <c r="AC17" s="155">
        <f t="shared" si="22"/>
        <v>7</v>
      </c>
      <c r="AE17" s="66" t="str">
        <f t="shared" si="23"/>
        <v>L</v>
      </c>
      <c r="AF17" s="66">
        <f t="shared" si="6"/>
        <v>12</v>
      </c>
      <c r="AG17" s="66">
        <f t="shared" si="37"/>
        <v>1</v>
      </c>
      <c r="AH17" s="66">
        <f t="shared" si="38"/>
        <v>7</v>
      </c>
      <c r="AI17" s="106">
        <f t="shared" si="2"/>
        <v>1</v>
      </c>
      <c r="AJ17" s="106">
        <f t="shared" si="24"/>
        <v>0</v>
      </c>
      <c r="AK17" s="154">
        <f t="shared" si="25"/>
        <v>-7</v>
      </c>
      <c r="AL17" s="155">
        <f t="shared" si="26"/>
        <v>-1</v>
      </c>
      <c r="AN17" s="66" t="str">
        <f t="shared" si="27"/>
        <v>L</v>
      </c>
      <c r="AO17" s="66">
        <f t="shared" si="7"/>
        <v>12</v>
      </c>
      <c r="AP17" s="66">
        <f t="shared" si="28"/>
        <v>1</v>
      </c>
      <c r="AQ17" s="66">
        <f t="shared" si="29"/>
        <v>7</v>
      </c>
      <c r="AR17" s="106">
        <f t="shared" si="3"/>
        <v>1</v>
      </c>
      <c r="AS17" s="106">
        <f t="shared" si="30"/>
        <v>0</v>
      </c>
      <c r="AT17" s="154">
        <f t="shared" si="31"/>
        <v>-7</v>
      </c>
      <c r="AX17" s="120">
        <v>7</v>
      </c>
      <c r="AY17" s="120">
        <f t="shared" si="39"/>
        <v>21</v>
      </c>
    </row>
    <row r="18" spans="1:51">
      <c r="A18" s="3">
        <f t="shared" si="8"/>
        <v>8</v>
      </c>
      <c r="B18" s="9">
        <f>Data!B18</f>
        <v>8</v>
      </c>
      <c r="D18" s="30">
        <f t="shared" si="4"/>
        <v>3</v>
      </c>
      <c r="F18" s="66" t="str">
        <f t="shared" si="9"/>
        <v>L</v>
      </c>
      <c r="G18" s="66">
        <f t="shared" si="5"/>
        <v>1</v>
      </c>
      <c r="H18" s="66">
        <f t="shared" si="10"/>
        <v>1</v>
      </c>
      <c r="I18" s="66">
        <f t="shared" si="11"/>
        <v>8</v>
      </c>
      <c r="J18" s="106">
        <f t="shared" si="0"/>
        <v>1</v>
      </c>
      <c r="K18" s="106">
        <f t="shared" si="12"/>
        <v>0</v>
      </c>
      <c r="L18" s="154">
        <f t="shared" si="13"/>
        <v>4</v>
      </c>
      <c r="N18" s="66" t="str">
        <f t="shared" si="14"/>
        <v>L</v>
      </c>
      <c r="O18" s="66">
        <f t="shared" si="15"/>
        <v>8</v>
      </c>
      <c r="P18" s="66">
        <f t="shared" si="16"/>
        <v>1</v>
      </c>
      <c r="Q18" s="66">
        <f t="shared" si="17"/>
        <v>8</v>
      </c>
      <c r="R18" s="106">
        <f t="shared" si="1"/>
        <v>1</v>
      </c>
      <c r="S18" s="106">
        <f t="shared" si="18"/>
        <v>0</v>
      </c>
      <c r="T18" s="154">
        <f t="shared" si="19"/>
        <v>4</v>
      </c>
      <c r="V18" s="66" t="str">
        <f t="shared" si="20"/>
        <v>L</v>
      </c>
      <c r="W18" s="66">
        <f t="shared" si="32"/>
        <v>3</v>
      </c>
      <c r="X18" s="66">
        <f t="shared" si="33"/>
        <v>1</v>
      </c>
      <c r="Y18" s="66">
        <f t="shared" si="34"/>
        <v>3</v>
      </c>
      <c r="Z18" s="106">
        <f t="shared" si="35"/>
        <v>1</v>
      </c>
      <c r="AA18" s="106">
        <f t="shared" si="36"/>
        <v>0</v>
      </c>
      <c r="AB18" s="154">
        <f t="shared" si="21"/>
        <v>4</v>
      </c>
      <c r="AC18" s="155">
        <f t="shared" si="22"/>
        <v>7</v>
      </c>
      <c r="AE18" s="66" t="str">
        <f t="shared" si="23"/>
        <v>L</v>
      </c>
      <c r="AF18" s="66">
        <f t="shared" si="6"/>
        <v>3</v>
      </c>
      <c r="AG18" s="66">
        <f t="shared" si="37"/>
        <v>1</v>
      </c>
      <c r="AH18" s="66">
        <f t="shared" si="38"/>
        <v>8</v>
      </c>
      <c r="AI18" s="106">
        <f t="shared" si="2"/>
        <v>1</v>
      </c>
      <c r="AJ18" s="106">
        <f t="shared" si="24"/>
        <v>0</v>
      </c>
      <c r="AK18" s="154">
        <f t="shared" si="25"/>
        <v>-8</v>
      </c>
      <c r="AL18" s="155">
        <f t="shared" si="26"/>
        <v>-1</v>
      </c>
      <c r="AN18" s="66" t="str">
        <f t="shared" si="27"/>
        <v>L</v>
      </c>
      <c r="AO18" s="66">
        <f t="shared" si="7"/>
        <v>3</v>
      </c>
      <c r="AP18" s="66">
        <f t="shared" si="28"/>
        <v>1</v>
      </c>
      <c r="AQ18" s="66">
        <f t="shared" si="29"/>
        <v>8</v>
      </c>
      <c r="AR18" s="106">
        <f t="shared" si="3"/>
        <v>1</v>
      </c>
      <c r="AS18" s="106">
        <f t="shared" si="30"/>
        <v>0</v>
      </c>
      <c r="AT18" s="154">
        <f t="shared" si="31"/>
        <v>-8</v>
      </c>
      <c r="AX18" s="120">
        <v>8</v>
      </c>
      <c r="AY18" s="120">
        <f t="shared" si="39"/>
        <v>34</v>
      </c>
    </row>
    <row r="19" spans="1:51">
      <c r="A19" s="3">
        <f t="shared" si="8"/>
        <v>9</v>
      </c>
      <c r="B19" s="9">
        <f>Data!B19</f>
        <v>17</v>
      </c>
      <c r="D19" s="30">
        <f t="shared" si="4"/>
        <v>6</v>
      </c>
      <c r="F19" s="66" t="str">
        <f t="shared" si="9"/>
        <v>L</v>
      </c>
      <c r="G19" s="66">
        <f t="shared" si="5"/>
        <v>1</v>
      </c>
      <c r="H19" s="66">
        <f t="shared" si="10"/>
        <v>1</v>
      </c>
      <c r="I19" s="66">
        <f t="shared" si="11"/>
        <v>9</v>
      </c>
      <c r="J19" s="106">
        <f t="shared" si="0"/>
        <v>1</v>
      </c>
      <c r="K19" s="106">
        <f t="shared" si="12"/>
        <v>0</v>
      </c>
      <c r="L19" s="154">
        <f t="shared" si="13"/>
        <v>3</v>
      </c>
      <c r="N19" s="66" t="str">
        <f t="shared" si="14"/>
        <v>L</v>
      </c>
      <c r="O19" s="66">
        <f t="shared" si="15"/>
        <v>9</v>
      </c>
      <c r="P19" s="66">
        <f t="shared" si="16"/>
        <v>1</v>
      </c>
      <c r="Q19" s="66">
        <f t="shared" si="17"/>
        <v>9</v>
      </c>
      <c r="R19" s="106">
        <f t="shared" si="1"/>
        <v>1</v>
      </c>
      <c r="S19" s="106">
        <f t="shared" si="18"/>
        <v>0</v>
      </c>
      <c r="T19" s="154">
        <f t="shared" si="19"/>
        <v>3</v>
      </c>
      <c r="V19" s="66" t="str">
        <f t="shared" si="20"/>
        <v>L</v>
      </c>
      <c r="W19" s="66">
        <f t="shared" si="32"/>
        <v>4</v>
      </c>
      <c r="X19" s="66">
        <f t="shared" si="33"/>
        <v>1</v>
      </c>
      <c r="Y19" s="66">
        <f t="shared" si="34"/>
        <v>4</v>
      </c>
      <c r="Z19" s="106">
        <f t="shared" si="35"/>
        <v>1</v>
      </c>
      <c r="AA19" s="106">
        <f t="shared" si="36"/>
        <v>0</v>
      </c>
      <c r="AB19" s="154">
        <f t="shared" si="21"/>
        <v>3</v>
      </c>
      <c r="AC19" s="155">
        <f t="shared" si="22"/>
        <v>7</v>
      </c>
      <c r="AE19" s="66" t="str">
        <f t="shared" si="23"/>
        <v>L</v>
      </c>
      <c r="AF19" s="66">
        <f t="shared" si="6"/>
        <v>6</v>
      </c>
      <c r="AG19" s="66">
        <f t="shared" si="37"/>
        <v>1</v>
      </c>
      <c r="AH19" s="66">
        <f t="shared" si="38"/>
        <v>9</v>
      </c>
      <c r="AI19" s="106">
        <f t="shared" si="2"/>
        <v>1</v>
      </c>
      <c r="AJ19" s="106">
        <f t="shared" si="24"/>
        <v>0</v>
      </c>
      <c r="AK19" s="154">
        <f t="shared" si="25"/>
        <v>-9</v>
      </c>
      <c r="AL19" s="155">
        <f t="shared" si="26"/>
        <v>-1</v>
      </c>
      <c r="AN19" s="66" t="str">
        <f t="shared" si="27"/>
        <v>L</v>
      </c>
      <c r="AO19" s="66">
        <f t="shared" si="7"/>
        <v>6</v>
      </c>
      <c r="AP19" s="66">
        <f t="shared" si="28"/>
        <v>1</v>
      </c>
      <c r="AQ19" s="66">
        <f t="shared" si="29"/>
        <v>9</v>
      </c>
      <c r="AR19" s="106">
        <f t="shared" si="3"/>
        <v>1</v>
      </c>
      <c r="AS19" s="106">
        <f t="shared" si="30"/>
        <v>0</v>
      </c>
      <c r="AT19" s="154">
        <f t="shared" si="31"/>
        <v>-9</v>
      </c>
      <c r="AX19" s="120">
        <v>9</v>
      </c>
      <c r="AY19" s="120">
        <f t="shared" si="39"/>
        <v>55</v>
      </c>
    </row>
    <row r="20" spans="1:51">
      <c r="A20" s="3">
        <f t="shared" si="8"/>
        <v>10</v>
      </c>
      <c r="B20" s="9">
        <f>Data!B20</f>
        <v>9</v>
      </c>
      <c r="D20" s="30">
        <f t="shared" si="4"/>
        <v>3</v>
      </c>
      <c r="F20" s="66" t="str">
        <f t="shared" si="9"/>
        <v>L</v>
      </c>
      <c r="G20" s="66">
        <f t="shared" si="5"/>
        <v>1</v>
      </c>
      <c r="H20" s="66">
        <f t="shared" si="10"/>
        <v>1</v>
      </c>
      <c r="I20" s="66">
        <f t="shared" si="11"/>
        <v>10</v>
      </c>
      <c r="J20" s="106">
        <f t="shared" si="0"/>
        <v>1</v>
      </c>
      <c r="K20" s="106">
        <f t="shared" si="12"/>
        <v>0</v>
      </c>
      <c r="L20" s="154">
        <f t="shared" si="13"/>
        <v>2</v>
      </c>
      <c r="N20" s="66" t="str">
        <f t="shared" si="14"/>
        <v>L</v>
      </c>
      <c r="O20" s="66">
        <f t="shared" si="15"/>
        <v>10</v>
      </c>
      <c r="P20" s="66">
        <f t="shared" si="16"/>
        <v>1</v>
      </c>
      <c r="Q20" s="66">
        <f t="shared" si="17"/>
        <v>10</v>
      </c>
      <c r="R20" s="106">
        <f t="shared" si="1"/>
        <v>1</v>
      </c>
      <c r="S20" s="106">
        <f t="shared" si="18"/>
        <v>0</v>
      </c>
      <c r="T20" s="154">
        <f t="shared" si="19"/>
        <v>2</v>
      </c>
      <c r="V20" s="66" t="str">
        <f t="shared" si="20"/>
        <v>L</v>
      </c>
      <c r="W20" s="66">
        <f t="shared" si="32"/>
        <v>5</v>
      </c>
      <c r="X20" s="66">
        <f t="shared" si="33"/>
        <v>1</v>
      </c>
      <c r="Y20" s="66">
        <f t="shared" si="34"/>
        <v>5</v>
      </c>
      <c r="Z20" s="106">
        <f t="shared" si="35"/>
        <v>1</v>
      </c>
      <c r="AA20" s="106">
        <f t="shared" si="36"/>
        <v>0</v>
      </c>
      <c r="AB20" s="154">
        <f t="shared" si="21"/>
        <v>2</v>
      </c>
      <c r="AC20" s="155">
        <f t="shared" si="22"/>
        <v>7</v>
      </c>
      <c r="AE20" s="66" t="str">
        <f t="shared" si="23"/>
        <v>L</v>
      </c>
      <c r="AF20" s="66">
        <f t="shared" si="6"/>
        <v>3</v>
      </c>
      <c r="AG20" s="66">
        <f t="shared" si="37"/>
        <v>1</v>
      </c>
      <c r="AH20" s="66">
        <f t="shared" si="38"/>
        <v>10</v>
      </c>
      <c r="AI20" s="106">
        <f t="shared" si="2"/>
        <v>1</v>
      </c>
      <c r="AJ20" s="106">
        <f t="shared" si="24"/>
        <v>0</v>
      </c>
      <c r="AK20" s="154">
        <f t="shared" si="25"/>
        <v>-10</v>
      </c>
      <c r="AL20" s="155">
        <f t="shared" si="26"/>
        <v>-1</v>
      </c>
      <c r="AN20" s="66" t="str">
        <f t="shared" si="27"/>
        <v>L</v>
      </c>
      <c r="AO20" s="66">
        <f t="shared" si="7"/>
        <v>3</v>
      </c>
      <c r="AP20" s="66">
        <f t="shared" si="28"/>
        <v>1</v>
      </c>
      <c r="AQ20" s="66">
        <f t="shared" si="29"/>
        <v>10</v>
      </c>
      <c r="AR20" s="106">
        <f t="shared" si="3"/>
        <v>1</v>
      </c>
      <c r="AS20" s="106">
        <f t="shared" si="30"/>
        <v>0</v>
      </c>
      <c r="AT20" s="154">
        <f t="shared" si="31"/>
        <v>-10</v>
      </c>
      <c r="AX20" s="120">
        <v>10</v>
      </c>
      <c r="AY20" s="120">
        <f t="shared" si="39"/>
        <v>89</v>
      </c>
    </row>
    <row r="21" spans="1:51">
      <c r="A21" s="3">
        <f t="shared" si="8"/>
        <v>11</v>
      </c>
      <c r="B21" s="9">
        <f>Data!B21</f>
        <v>21</v>
      </c>
      <c r="D21" s="30">
        <f t="shared" si="4"/>
        <v>7</v>
      </c>
      <c r="F21" s="66" t="str">
        <f t="shared" si="9"/>
        <v>L</v>
      </c>
      <c r="G21" s="66">
        <f t="shared" si="5"/>
        <v>1</v>
      </c>
      <c r="H21" s="66">
        <f t="shared" si="10"/>
        <v>1</v>
      </c>
      <c r="I21" s="66">
        <f t="shared" si="11"/>
        <v>11</v>
      </c>
      <c r="J21" s="106">
        <f t="shared" si="0"/>
        <v>1</v>
      </c>
      <c r="K21" s="106">
        <f t="shared" si="12"/>
        <v>0</v>
      </c>
      <c r="L21" s="154">
        <f t="shared" si="13"/>
        <v>1</v>
      </c>
      <c r="N21" s="66" t="str">
        <f t="shared" si="14"/>
        <v>L</v>
      </c>
      <c r="O21" s="66">
        <f t="shared" si="15"/>
        <v>11</v>
      </c>
      <c r="P21" s="66">
        <f t="shared" si="16"/>
        <v>1</v>
      </c>
      <c r="Q21" s="66">
        <f t="shared" si="17"/>
        <v>11</v>
      </c>
      <c r="R21" s="106">
        <f t="shared" si="1"/>
        <v>1</v>
      </c>
      <c r="S21" s="106">
        <f t="shared" si="18"/>
        <v>0</v>
      </c>
      <c r="T21" s="154">
        <f t="shared" si="19"/>
        <v>1</v>
      </c>
      <c r="V21" s="66" t="str">
        <f t="shared" si="20"/>
        <v>L</v>
      </c>
      <c r="W21" s="66">
        <f t="shared" si="32"/>
        <v>6</v>
      </c>
      <c r="X21" s="66">
        <f t="shared" si="33"/>
        <v>1</v>
      </c>
      <c r="Y21" s="66">
        <f t="shared" si="34"/>
        <v>6</v>
      </c>
      <c r="Z21" s="106">
        <f t="shared" si="35"/>
        <v>1</v>
      </c>
      <c r="AA21" s="106">
        <f t="shared" si="36"/>
        <v>0</v>
      </c>
      <c r="AB21" s="154">
        <f t="shared" si="21"/>
        <v>1</v>
      </c>
      <c r="AC21" s="155">
        <f t="shared" si="22"/>
        <v>7</v>
      </c>
      <c r="AE21" s="66" t="str">
        <f t="shared" si="23"/>
        <v>L</v>
      </c>
      <c r="AF21" s="66">
        <f t="shared" si="6"/>
        <v>7</v>
      </c>
      <c r="AG21" s="66">
        <f t="shared" si="37"/>
        <v>1</v>
      </c>
      <c r="AH21" s="66">
        <f t="shared" si="38"/>
        <v>11</v>
      </c>
      <c r="AI21" s="106">
        <f t="shared" si="2"/>
        <v>1</v>
      </c>
      <c r="AJ21" s="106">
        <f t="shared" si="24"/>
        <v>0</v>
      </c>
      <c r="AK21" s="154">
        <f t="shared" si="25"/>
        <v>-11</v>
      </c>
      <c r="AL21" s="155">
        <f t="shared" si="26"/>
        <v>-1</v>
      </c>
      <c r="AN21" s="66" t="str">
        <f t="shared" si="27"/>
        <v>L</v>
      </c>
      <c r="AO21" s="66">
        <f t="shared" si="7"/>
        <v>7</v>
      </c>
      <c r="AP21" s="66">
        <f t="shared" si="28"/>
        <v>1</v>
      </c>
      <c r="AQ21" s="66">
        <f t="shared" si="29"/>
        <v>11</v>
      </c>
      <c r="AR21" s="106">
        <f t="shared" si="3"/>
        <v>1</v>
      </c>
      <c r="AS21" s="106">
        <f t="shared" si="30"/>
        <v>0</v>
      </c>
      <c r="AT21" s="154">
        <f t="shared" si="31"/>
        <v>-11</v>
      </c>
      <c r="AX21" s="120">
        <v>11</v>
      </c>
      <c r="AY21" s="120">
        <f t="shared" si="39"/>
        <v>144</v>
      </c>
    </row>
    <row r="22" spans="1:51">
      <c r="A22" s="3">
        <f t="shared" si="8"/>
        <v>12</v>
      </c>
      <c r="B22" s="9">
        <f>Data!B22</f>
        <v>32</v>
      </c>
      <c r="D22" s="30">
        <f t="shared" si="4"/>
        <v>11</v>
      </c>
      <c r="F22" s="66" t="str">
        <f t="shared" si="9"/>
        <v>L</v>
      </c>
      <c r="G22" s="66">
        <f t="shared" si="5"/>
        <v>1</v>
      </c>
      <c r="H22" s="66">
        <f t="shared" si="10"/>
        <v>2</v>
      </c>
      <c r="I22" s="66">
        <f t="shared" si="11"/>
        <v>1</v>
      </c>
      <c r="J22" s="106">
        <f t="shared" si="0"/>
        <v>2</v>
      </c>
      <c r="K22" s="106">
        <f t="shared" si="12"/>
        <v>0</v>
      </c>
      <c r="L22" s="154">
        <f t="shared" si="13"/>
        <v>-1</v>
      </c>
      <c r="N22" s="66" t="str">
        <f t="shared" si="14"/>
        <v>W</v>
      </c>
      <c r="O22" s="66">
        <f t="shared" si="15"/>
        <v>12</v>
      </c>
      <c r="P22" s="66">
        <f t="shared" si="16"/>
        <v>2</v>
      </c>
      <c r="Q22" s="66">
        <f t="shared" si="17"/>
        <v>1</v>
      </c>
      <c r="R22" s="106">
        <f t="shared" si="1"/>
        <v>2</v>
      </c>
      <c r="S22" s="106">
        <f t="shared" si="18"/>
        <v>12</v>
      </c>
      <c r="T22" s="154">
        <f t="shared" si="19"/>
        <v>11</v>
      </c>
      <c r="V22" s="66" t="str">
        <f t="shared" si="20"/>
        <v>L</v>
      </c>
      <c r="W22" s="66">
        <f t="shared" si="32"/>
        <v>7</v>
      </c>
      <c r="X22" s="66">
        <f t="shared" si="33"/>
        <v>1</v>
      </c>
      <c r="Y22" s="66">
        <f t="shared" si="34"/>
        <v>7</v>
      </c>
      <c r="Z22" s="106">
        <f t="shared" si="35"/>
        <v>1</v>
      </c>
      <c r="AA22" s="106">
        <f t="shared" si="36"/>
        <v>0</v>
      </c>
      <c r="AB22" s="154">
        <f t="shared" si="21"/>
        <v>0</v>
      </c>
      <c r="AC22" s="155">
        <f t="shared" si="22"/>
        <v>7</v>
      </c>
      <c r="AE22" s="66" t="str">
        <f t="shared" si="23"/>
        <v>L</v>
      </c>
      <c r="AF22" s="66">
        <f t="shared" si="6"/>
        <v>11</v>
      </c>
      <c r="AG22" s="66">
        <f t="shared" si="37"/>
        <v>2</v>
      </c>
      <c r="AH22" s="66">
        <f t="shared" si="38"/>
        <v>1</v>
      </c>
      <c r="AI22" s="106">
        <f t="shared" si="2"/>
        <v>2</v>
      </c>
      <c r="AJ22" s="106">
        <f t="shared" si="24"/>
        <v>0</v>
      </c>
      <c r="AK22" s="154">
        <f t="shared" si="25"/>
        <v>-13</v>
      </c>
      <c r="AL22" s="155">
        <f t="shared" si="26"/>
        <v>-1</v>
      </c>
      <c r="AN22" s="66" t="str">
        <f t="shared" si="27"/>
        <v>L</v>
      </c>
      <c r="AO22" s="66">
        <f t="shared" si="7"/>
        <v>11</v>
      </c>
      <c r="AP22" s="66">
        <f t="shared" si="28"/>
        <v>2</v>
      </c>
      <c r="AQ22" s="66">
        <f t="shared" si="29"/>
        <v>1</v>
      </c>
      <c r="AR22" s="106">
        <f t="shared" si="3"/>
        <v>2</v>
      </c>
      <c r="AS22" s="106">
        <f t="shared" si="30"/>
        <v>0</v>
      </c>
      <c r="AT22" s="154">
        <f t="shared" si="31"/>
        <v>-13</v>
      </c>
      <c r="AX22" s="120">
        <v>12</v>
      </c>
      <c r="AY22" s="120">
        <f t="shared" si="39"/>
        <v>233</v>
      </c>
    </row>
    <row r="23" spans="1:51">
      <c r="A23" s="3">
        <f t="shared" si="8"/>
        <v>13</v>
      </c>
      <c r="B23" s="9">
        <f>Data!B23</f>
        <v>19</v>
      </c>
      <c r="D23" s="30">
        <f t="shared" si="4"/>
        <v>7</v>
      </c>
      <c r="F23" s="66" t="str">
        <f t="shared" si="9"/>
        <v>L</v>
      </c>
      <c r="G23" s="66">
        <f t="shared" si="5"/>
        <v>1</v>
      </c>
      <c r="H23" s="66">
        <f t="shared" si="10"/>
        <v>2</v>
      </c>
      <c r="I23" s="66">
        <f t="shared" si="11"/>
        <v>2</v>
      </c>
      <c r="J23" s="106">
        <f t="shared" si="0"/>
        <v>2</v>
      </c>
      <c r="K23" s="106">
        <f t="shared" si="12"/>
        <v>0</v>
      </c>
      <c r="L23" s="154">
        <f t="shared" si="13"/>
        <v>-3</v>
      </c>
      <c r="N23" s="66" t="str">
        <f t="shared" si="14"/>
        <v>L</v>
      </c>
      <c r="O23" s="66">
        <f t="shared" si="15"/>
        <v>1</v>
      </c>
      <c r="P23" s="66">
        <f t="shared" si="16"/>
        <v>2</v>
      </c>
      <c r="Q23" s="66">
        <f t="shared" si="17"/>
        <v>2</v>
      </c>
      <c r="R23" s="106">
        <f t="shared" si="1"/>
        <v>2</v>
      </c>
      <c r="S23" s="106">
        <f t="shared" si="18"/>
        <v>0</v>
      </c>
      <c r="T23" s="154">
        <f t="shared" si="19"/>
        <v>9</v>
      </c>
      <c r="V23" s="66" t="str">
        <f t="shared" si="20"/>
        <v>W</v>
      </c>
      <c r="W23" s="66">
        <f t="shared" si="32"/>
        <v>8</v>
      </c>
      <c r="X23" s="66">
        <f t="shared" si="33"/>
        <v>1</v>
      </c>
      <c r="Y23" s="66">
        <f t="shared" si="34"/>
        <v>8</v>
      </c>
      <c r="Z23" s="106">
        <f t="shared" si="35"/>
        <v>1</v>
      </c>
      <c r="AA23" s="106">
        <f t="shared" si="36"/>
        <v>12</v>
      </c>
      <c r="AB23" s="154">
        <f t="shared" si="21"/>
        <v>11</v>
      </c>
      <c r="AC23" s="155">
        <f t="shared" si="22"/>
        <v>11</v>
      </c>
      <c r="AE23" s="66" t="str">
        <f t="shared" si="23"/>
        <v>L</v>
      </c>
      <c r="AF23" s="66">
        <f t="shared" si="6"/>
        <v>7</v>
      </c>
      <c r="AG23" s="66">
        <f t="shared" si="37"/>
        <v>2</v>
      </c>
      <c r="AH23" s="66">
        <f t="shared" si="38"/>
        <v>2</v>
      </c>
      <c r="AI23" s="106">
        <f t="shared" si="2"/>
        <v>2</v>
      </c>
      <c r="AJ23" s="106">
        <f t="shared" si="24"/>
        <v>0</v>
      </c>
      <c r="AK23" s="154">
        <f t="shared" si="25"/>
        <v>-15</v>
      </c>
      <c r="AL23" s="155">
        <f t="shared" si="26"/>
        <v>-1</v>
      </c>
      <c r="AN23" s="66" t="str">
        <f t="shared" si="27"/>
        <v>L</v>
      </c>
      <c r="AO23" s="66">
        <f t="shared" si="7"/>
        <v>7</v>
      </c>
      <c r="AP23" s="66">
        <f t="shared" si="28"/>
        <v>2</v>
      </c>
      <c r="AQ23" s="66">
        <f t="shared" si="29"/>
        <v>2</v>
      </c>
      <c r="AR23" s="106">
        <f t="shared" si="3"/>
        <v>2</v>
      </c>
      <c r="AS23" s="106">
        <f t="shared" si="30"/>
        <v>0</v>
      </c>
      <c r="AT23" s="154">
        <f t="shared" si="31"/>
        <v>-15</v>
      </c>
      <c r="AX23" s="120">
        <v>13</v>
      </c>
      <c r="AY23" s="120">
        <f t="shared" si="39"/>
        <v>377</v>
      </c>
    </row>
    <row r="24" spans="1:51">
      <c r="A24" s="3">
        <f t="shared" si="8"/>
        <v>14</v>
      </c>
      <c r="B24" s="9">
        <f>Data!B24</f>
        <v>22</v>
      </c>
      <c r="D24" s="30">
        <f t="shared" si="4"/>
        <v>8</v>
      </c>
      <c r="F24" s="66" t="str">
        <f t="shared" si="9"/>
        <v>L</v>
      </c>
      <c r="G24" s="66">
        <f t="shared" si="5"/>
        <v>1</v>
      </c>
      <c r="H24" s="66">
        <f t="shared" si="10"/>
        <v>2</v>
      </c>
      <c r="I24" s="66">
        <f t="shared" si="11"/>
        <v>3</v>
      </c>
      <c r="J24" s="106">
        <f t="shared" si="0"/>
        <v>2</v>
      </c>
      <c r="K24" s="106">
        <f t="shared" si="12"/>
        <v>0</v>
      </c>
      <c r="L24" s="154">
        <f t="shared" si="13"/>
        <v>-5</v>
      </c>
      <c r="N24" s="66" t="str">
        <f t="shared" si="14"/>
        <v>L</v>
      </c>
      <c r="O24" s="66">
        <f t="shared" si="15"/>
        <v>2</v>
      </c>
      <c r="P24" s="66">
        <f t="shared" si="16"/>
        <v>2</v>
      </c>
      <c r="Q24" s="66">
        <f t="shared" si="17"/>
        <v>3</v>
      </c>
      <c r="R24" s="106">
        <f t="shared" si="1"/>
        <v>2</v>
      </c>
      <c r="S24" s="106">
        <f t="shared" si="18"/>
        <v>0</v>
      </c>
      <c r="T24" s="154">
        <f t="shared" si="19"/>
        <v>7</v>
      </c>
      <c r="V24" s="66" t="str">
        <f t="shared" si="20"/>
        <v>W</v>
      </c>
      <c r="W24" s="66">
        <f t="shared" si="32"/>
        <v>1</v>
      </c>
      <c r="X24" s="66">
        <f t="shared" si="33"/>
        <v>1</v>
      </c>
      <c r="Y24" s="66">
        <f t="shared" si="34"/>
        <v>1</v>
      </c>
      <c r="Z24" s="106">
        <f t="shared" si="35"/>
        <v>1</v>
      </c>
      <c r="AA24" s="106">
        <f t="shared" si="36"/>
        <v>12</v>
      </c>
      <c r="AB24" s="154">
        <f t="shared" si="21"/>
        <v>22</v>
      </c>
      <c r="AC24" s="155">
        <f t="shared" si="22"/>
        <v>22</v>
      </c>
      <c r="AE24" s="66" t="str">
        <f t="shared" si="23"/>
        <v>L</v>
      </c>
      <c r="AF24" s="66">
        <f t="shared" si="6"/>
        <v>8</v>
      </c>
      <c r="AG24" s="66">
        <f t="shared" si="37"/>
        <v>2</v>
      </c>
      <c r="AH24" s="66">
        <f t="shared" si="38"/>
        <v>3</v>
      </c>
      <c r="AI24" s="106">
        <f t="shared" si="2"/>
        <v>2</v>
      </c>
      <c r="AJ24" s="106">
        <f t="shared" si="24"/>
        <v>0</v>
      </c>
      <c r="AK24" s="154">
        <f t="shared" si="25"/>
        <v>-17</v>
      </c>
      <c r="AL24" s="155">
        <f t="shared" si="26"/>
        <v>-1</v>
      </c>
      <c r="AN24" s="66" t="str">
        <f t="shared" si="27"/>
        <v>L</v>
      </c>
      <c r="AO24" s="66">
        <f t="shared" si="7"/>
        <v>8</v>
      </c>
      <c r="AP24" s="66">
        <f t="shared" si="28"/>
        <v>2</v>
      </c>
      <c r="AQ24" s="66">
        <f t="shared" si="29"/>
        <v>3</v>
      </c>
      <c r="AR24" s="106">
        <f t="shared" si="3"/>
        <v>2</v>
      </c>
      <c r="AS24" s="106">
        <f t="shared" si="30"/>
        <v>0</v>
      </c>
      <c r="AT24" s="154">
        <f t="shared" si="31"/>
        <v>-17</v>
      </c>
      <c r="AX24" s="120">
        <v>14</v>
      </c>
      <c r="AY24" s="120">
        <f t="shared" si="39"/>
        <v>610</v>
      </c>
    </row>
    <row r="25" spans="1:51">
      <c r="A25" s="3">
        <f t="shared" si="8"/>
        <v>15</v>
      </c>
      <c r="B25" s="9">
        <f>Data!B25</f>
        <v>10</v>
      </c>
      <c r="D25" s="30">
        <f t="shared" si="4"/>
        <v>4</v>
      </c>
      <c r="F25" s="66" t="str">
        <f t="shared" si="9"/>
        <v>L</v>
      </c>
      <c r="G25" s="66">
        <f t="shared" si="5"/>
        <v>1</v>
      </c>
      <c r="H25" s="66">
        <f t="shared" si="10"/>
        <v>2</v>
      </c>
      <c r="I25" s="66">
        <f t="shared" si="11"/>
        <v>4</v>
      </c>
      <c r="J25" s="106">
        <f t="shared" si="0"/>
        <v>2</v>
      </c>
      <c r="K25" s="106">
        <f t="shared" si="12"/>
        <v>0</v>
      </c>
      <c r="L25" s="154">
        <f t="shared" si="13"/>
        <v>-7</v>
      </c>
      <c r="N25" s="66" t="str">
        <f t="shared" si="14"/>
        <v>L</v>
      </c>
      <c r="O25" s="66">
        <f t="shared" si="15"/>
        <v>3</v>
      </c>
      <c r="P25" s="66">
        <f t="shared" si="16"/>
        <v>2</v>
      </c>
      <c r="Q25" s="66">
        <f t="shared" si="17"/>
        <v>4</v>
      </c>
      <c r="R25" s="106">
        <f t="shared" si="1"/>
        <v>2</v>
      </c>
      <c r="S25" s="106">
        <f t="shared" si="18"/>
        <v>0</v>
      </c>
      <c r="T25" s="154">
        <f t="shared" si="19"/>
        <v>5</v>
      </c>
      <c r="V25" s="66" t="str">
        <f t="shared" si="20"/>
        <v>L</v>
      </c>
      <c r="W25" s="66">
        <f t="shared" si="32"/>
        <v>1</v>
      </c>
      <c r="X25" s="66">
        <f t="shared" si="33"/>
        <v>1</v>
      </c>
      <c r="Y25" s="66">
        <f t="shared" si="34"/>
        <v>1</v>
      </c>
      <c r="Z25" s="106">
        <f t="shared" si="35"/>
        <v>1</v>
      </c>
      <c r="AA25" s="106">
        <f t="shared" si="36"/>
        <v>0</v>
      </c>
      <c r="AB25" s="154">
        <f t="shared" si="21"/>
        <v>21</v>
      </c>
      <c r="AC25" s="155">
        <f t="shared" si="22"/>
        <v>22</v>
      </c>
      <c r="AE25" s="66" t="str">
        <f t="shared" si="23"/>
        <v>L</v>
      </c>
      <c r="AF25" s="66">
        <f t="shared" si="6"/>
        <v>4</v>
      </c>
      <c r="AG25" s="66">
        <f t="shared" si="37"/>
        <v>2</v>
      </c>
      <c r="AH25" s="66">
        <f t="shared" si="38"/>
        <v>4</v>
      </c>
      <c r="AI25" s="106">
        <f t="shared" si="2"/>
        <v>2</v>
      </c>
      <c r="AJ25" s="106">
        <f t="shared" si="24"/>
        <v>0</v>
      </c>
      <c r="AK25" s="154">
        <f t="shared" si="25"/>
        <v>-19</v>
      </c>
      <c r="AL25" s="155">
        <f t="shared" si="26"/>
        <v>-1</v>
      </c>
      <c r="AN25" s="66" t="str">
        <f t="shared" si="27"/>
        <v>L</v>
      </c>
      <c r="AO25" s="66">
        <f t="shared" si="7"/>
        <v>4</v>
      </c>
      <c r="AP25" s="66">
        <f t="shared" si="28"/>
        <v>2</v>
      </c>
      <c r="AQ25" s="66">
        <f t="shared" si="29"/>
        <v>4</v>
      </c>
      <c r="AR25" s="106">
        <f t="shared" si="3"/>
        <v>2</v>
      </c>
      <c r="AS25" s="106">
        <f t="shared" si="30"/>
        <v>0</v>
      </c>
      <c r="AT25" s="154">
        <f t="shared" si="31"/>
        <v>-19</v>
      </c>
      <c r="AX25" s="120">
        <v>15</v>
      </c>
      <c r="AY25" s="120">
        <f t="shared" si="39"/>
        <v>987</v>
      </c>
    </row>
    <row r="26" spans="1:51">
      <c r="A26" s="3">
        <f t="shared" si="8"/>
        <v>16</v>
      </c>
      <c r="B26" s="9">
        <f>Data!B26</f>
        <v>21</v>
      </c>
      <c r="D26" s="30">
        <f t="shared" si="4"/>
        <v>7</v>
      </c>
      <c r="F26" s="66" t="str">
        <f t="shared" si="9"/>
        <v>L</v>
      </c>
      <c r="G26" s="66">
        <f t="shared" si="5"/>
        <v>1</v>
      </c>
      <c r="H26" s="66">
        <f t="shared" si="10"/>
        <v>2</v>
      </c>
      <c r="I26" s="66">
        <f t="shared" si="11"/>
        <v>5</v>
      </c>
      <c r="J26" s="106">
        <f t="shared" si="0"/>
        <v>2</v>
      </c>
      <c r="K26" s="106">
        <f t="shared" si="12"/>
        <v>0</v>
      </c>
      <c r="L26" s="154">
        <f t="shared" si="13"/>
        <v>-9</v>
      </c>
      <c r="N26" s="66" t="str">
        <f t="shared" si="14"/>
        <v>L</v>
      </c>
      <c r="O26" s="66">
        <f t="shared" si="15"/>
        <v>4</v>
      </c>
      <c r="P26" s="66">
        <f t="shared" si="16"/>
        <v>2</v>
      </c>
      <c r="Q26" s="66">
        <f t="shared" si="17"/>
        <v>5</v>
      </c>
      <c r="R26" s="106">
        <f t="shared" si="1"/>
        <v>2</v>
      </c>
      <c r="S26" s="106">
        <f t="shared" si="18"/>
        <v>0</v>
      </c>
      <c r="T26" s="154">
        <f t="shared" si="19"/>
        <v>3</v>
      </c>
      <c r="V26" s="66" t="str">
        <f t="shared" si="20"/>
        <v>L</v>
      </c>
      <c r="W26" s="66">
        <f t="shared" si="32"/>
        <v>2</v>
      </c>
      <c r="X26" s="66">
        <f t="shared" si="33"/>
        <v>1</v>
      </c>
      <c r="Y26" s="66">
        <f t="shared" si="34"/>
        <v>2</v>
      </c>
      <c r="Z26" s="106">
        <f t="shared" si="35"/>
        <v>1</v>
      </c>
      <c r="AA26" s="106">
        <f t="shared" si="36"/>
        <v>0</v>
      </c>
      <c r="AB26" s="154">
        <f t="shared" si="21"/>
        <v>20</v>
      </c>
      <c r="AC26" s="155">
        <f t="shared" si="22"/>
        <v>22</v>
      </c>
      <c r="AE26" s="66" t="str">
        <f t="shared" si="23"/>
        <v>L</v>
      </c>
      <c r="AF26" s="66">
        <f t="shared" si="6"/>
        <v>7</v>
      </c>
      <c r="AG26" s="66">
        <f t="shared" si="37"/>
        <v>2</v>
      </c>
      <c r="AH26" s="66">
        <f t="shared" si="38"/>
        <v>5</v>
      </c>
      <c r="AI26" s="106">
        <f t="shared" si="2"/>
        <v>2</v>
      </c>
      <c r="AJ26" s="106">
        <f t="shared" si="24"/>
        <v>0</v>
      </c>
      <c r="AK26" s="154">
        <f t="shared" si="25"/>
        <v>-21</v>
      </c>
      <c r="AL26" s="155">
        <f t="shared" si="26"/>
        <v>-1</v>
      </c>
      <c r="AN26" s="66" t="str">
        <f t="shared" si="27"/>
        <v>L</v>
      </c>
      <c r="AO26" s="66">
        <f t="shared" si="7"/>
        <v>7</v>
      </c>
      <c r="AP26" s="66">
        <f t="shared" si="28"/>
        <v>2</v>
      </c>
      <c r="AQ26" s="66">
        <f t="shared" si="29"/>
        <v>5</v>
      </c>
      <c r="AR26" s="106">
        <f t="shared" si="3"/>
        <v>2</v>
      </c>
      <c r="AS26" s="106">
        <f t="shared" si="30"/>
        <v>0</v>
      </c>
      <c r="AT26" s="154">
        <f t="shared" si="31"/>
        <v>-21</v>
      </c>
    </row>
    <row r="27" spans="1:51">
      <c r="A27" s="3">
        <f t="shared" si="8"/>
        <v>17</v>
      </c>
      <c r="B27" s="9">
        <f>Data!B27</f>
        <v>4</v>
      </c>
      <c r="D27" s="30">
        <f t="shared" si="4"/>
        <v>2</v>
      </c>
      <c r="F27" s="66" t="str">
        <f t="shared" si="9"/>
        <v>L</v>
      </c>
      <c r="G27" s="66">
        <f t="shared" si="5"/>
        <v>1</v>
      </c>
      <c r="H27" s="66">
        <f t="shared" si="10"/>
        <v>2</v>
      </c>
      <c r="I27" s="66">
        <f t="shared" si="11"/>
        <v>6</v>
      </c>
      <c r="J27" s="106">
        <f t="shared" si="0"/>
        <v>2</v>
      </c>
      <c r="K27" s="106">
        <f t="shared" si="12"/>
        <v>0</v>
      </c>
      <c r="L27" s="154">
        <f t="shared" si="13"/>
        <v>-11</v>
      </c>
      <c r="N27" s="66" t="str">
        <f t="shared" si="14"/>
        <v>L</v>
      </c>
      <c r="O27" s="66">
        <f t="shared" si="15"/>
        <v>5</v>
      </c>
      <c r="P27" s="66">
        <f t="shared" si="16"/>
        <v>2</v>
      </c>
      <c r="Q27" s="66">
        <f t="shared" si="17"/>
        <v>6</v>
      </c>
      <c r="R27" s="106">
        <f t="shared" si="1"/>
        <v>2</v>
      </c>
      <c r="S27" s="106">
        <f t="shared" si="18"/>
        <v>0</v>
      </c>
      <c r="T27" s="154">
        <f t="shared" si="19"/>
        <v>1</v>
      </c>
      <c r="V27" s="66" t="str">
        <f t="shared" si="20"/>
        <v>W</v>
      </c>
      <c r="W27" s="66">
        <f t="shared" si="32"/>
        <v>3</v>
      </c>
      <c r="X27" s="66">
        <f t="shared" si="33"/>
        <v>1</v>
      </c>
      <c r="Y27" s="66">
        <f t="shared" si="34"/>
        <v>3</v>
      </c>
      <c r="Z27" s="106">
        <f t="shared" si="35"/>
        <v>1</v>
      </c>
      <c r="AA27" s="106">
        <f t="shared" si="36"/>
        <v>12</v>
      </c>
      <c r="AB27" s="154">
        <f t="shared" si="21"/>
        <v>31</v>
      </c>
      <c r="AC27" s="155">
        <f t="shared" si="22"/>
        <v>31</v>
      </c>
      <c r="AE27" s="66" t="str">
        <f t="shared" si="23"/>
        <v>L</v>
      </c>
      <c r="AF27" s="66">
        <f t="shared" si="6"/>
        <v>2</v>
      </c>
      <c r="AG27" s="66">
        <f t="shared" si="37"/>
        <v>2</v>
      </c>
      <c r="AH27" s="66">
        <f t="shared" si="38"/>
        <v>6</v>
      </c>
      <c r="AI27" s="106">
        <f t="shared" si="2"/>
        <v>2</v>
      </c>
      <c r="AJ27" s="106">
        <f t="shared" si="24"/>
        <v>0</v>
      </c>
      <c r="AK27" s="154">
        <f t="shared" si="25"/>
        <v>-23</v>
      </c>
      <c r="AL27" s="155">
        <f t="shared" si="26"/>
        <v>-1</v>
      </c>
      <c r="AN27" s="66" t="str">
        <f t="shared" si="27"/>
        <v>L</v>
      </c>
      <c r="AO27" s="66">
        <f t="shared" si="7"/>
        <v>2</v>
      </c>
      <c r="AP27" s="66">
        <f t="shared" si="28"/>
        <v>2</v>
      </c>
      <c r="AQ27" s="66">
        <f t="shared" si="29"/>
        <v>6</v>
      </c>
      <c r="AR27" s="106">
        <f t="shared" si="3"/>
        <v>2</v>
      </c>
      <c r="AS27" s="106">
        <f t="shared" si="30"/>
        <v>0</v>
      </c>
      <c r="AT27" s="154">
        <f t="shared" si="31"/>
        <v>-23</v>
      </c>
    </row>
    <row r="28" spans="1:51">
      <c r="A28" s="3">
        <f t="shared" si="8"/>
        <v>18</v>
      </c>
      <c r="B28" s="9">
        <f>Data!B28</f>
        <v>18</v>
      </c>
      <c r="D28" s="30">
        <f t="shared" si="4"/>
        <v>6</v>
      </c>
      <c r="F28" s="66" t="str">
        <f t="shared" si="9"/>
        <v>L</v>
      </c>
      <c r="G28" s="66">
        <f t="shared" si="5"/>
        <v>1</v>
      </c>
      <c r="H28" s="66">
        <f t="shared" si="10"/>
        <v>2</v>
      </c>
      <c r="I28" s="66">
        <f t="shared" si="11"/>
        <v>7</v>
      </c>
      <c r="J28" s="106">
        <f t="shared" si="0"/>
        <v>2</v>
      </c>
      <c r="K28" s="106">
        <f t="shared" si="12"/>
        <v>0</v>
      </c>
      <c r="L28" s="154">
        <f t="shared" si="13"/>
        <v>-13</v>
      </c>
      <c r="N28" s="66" t="str">
        <f t="shared" si="14"/>
        <v>L</v>
      </c>
      <c r="O28" s="66">
        <f t="shared" si="15"/>
        <v>6</v>
      </c>
      <c r="P28" s="66">
        <f t="shared" si="16"/>
        <v>2</v>
      </c>
      <c r="Q28" s="66">
        <f t="shared" si="17"/>
        <v>7</v>
      </c>
      <c r="R28" s="106">
        <f t="shared" si="1"/>
        <v>2</v>
      </c>
      <c r="S28" s="106">
        <f t="shared" si="18"/>
        <v>0</v>
      </c>
      <c r="T28" s="154">
        <f t="shared" si="19"/>
        <v>-1</v>
      </c>
      <c r="V28" s="66" t="str">
        <f t="shared" si="20"/>
        <v>L</v>
      </c>
      <c r="W28" s="66">
        <f t="shared" si="32"/>
        <v>1</v>
      </c>
      <c r="X28" s="66">
        <f t="shared" si="33"/>
        <v>1</v>
      </c>
      <c r="Y28" s="66">
        <f t="shared" si="34"/>
        <v>1</v>
      </c>
      <c r="Z28" s="106">
        <f t="shared" si="35"/>
        <v>1</v>
      </c>
      <c r="AA28" s="106">
        <f t="shared" si="36"/>
        <v>0</v>
      </c>
      <c r="AB28" s="154">
        <f t="shared" si="21"/>
        <v>30</v>
      </c>
      <c r="AC28" s="155">
        <f t="shared" si="22"/>
        <v>31</v>
      </c>
      <c r="AE28" s="66" t="str">
        <f t="shared" si="23"/>
        <v>L</v>
      </c>
      <c r="AF28" s="66">
        <f t="shared" si="6"/>
        <v>6</v>
      </c>
      <c r="AG28" s="66">
        <f t="shared" si="37"/>
        <v>2</v>
      </c>
      <c r="AH28" s="66">
        <f t="shared" si="38"/>
        <v>7</v>
      </c>
      <c r="AI28" s="106">
        <f t="shared" si="2"/>
        <v>2</v>
      </c>
      <c r="AJ28" s="106">
        <f t="shared" si="24"/>
        <v>0</v>
      </c>
      <c r="AK28" s="154">
        <f t="shared" si="25"/>
        <v>-25</v>
      </c>
      <c r="AL28" s="155">
        <f t="shared" si="26"/>
        <v>-1</v>
      </c>
      <c r="AN28" s="66" t="str">
        <f t="shared" si="27"/>
        <v>L</v>
      </c>
      <c r="AO28" s="66">
        <f t="shared" si="7"/>
        <v>6</v>
      </c>
      <c r="AP28" s="66">
        <f t="shared" si="28"/>
        <v>2</v>
      </c>
      <c r="AQ28" s="66">
        <f t="shared" si="29"/>
        <v>7</v>
      </c>
      <c r="AR28" s="106">
        <f t="shared" si="3"/>
        <v>2</v>
      </c>
      <c r="AS28" s="106">
        <f t="shared" si="30"/>
        <v>0</v>
      </c>
      <c r="AT28" s="154">
        <f t="shared" si="31"/>
        <v>-25</v>
      </c>
    </row>
    <row r="29" spans="1:51">
      <c r="A29" s="3">
        <f t="shared" si="8"/>
        <v>19</v>
      </c>
      <c r="B29" s="10">
        <f>Data!B29</f>
        <v>1</v>
      </c>
      <c r="D29" s="30">
        <f t="shared" si="4"/>
        <v>1</v>
      </c>
      <c r="F29" s="66" t="str">
        <f t="shared" si="9"/>
        <v>W</v>
      </c>
      <c r="G29" s="66">
        <f t="shared" si="5"/>
        <v>1</v>
      </c>
      <c r="H29" s="66">
        <f t="shared" si="10"/>
        <v>2</v>
      </c>
      <c r="I29" s="66">
        <f t="shared" si="11"/>
        <v>8</v>
      </c>
      <c r="J29" s="106">
        <f t="shared" si="0"/>
        <v>2</v>
      </c>
      <c r="K29" s="106">
        <f t="shared" si="12"/>
        <v>24</v>
      </c>
      <c r="L29" s="154">
        <f t="shared" si="13"/>
        <v>9</v>
      </c>
      <c r="N29" s="66" t="str">
        <f t="shared" si="14"/>
        <v>L</v>
      </c>
      <c r="O29" s="66">
        <f t="shared" si="15"/>
        <v>7</v>
      </c>
      <c r="P29" s="66">
        <f t="shared" si="16"/>
        <v>2</v>
      </c>
      <c r="Q29" s="66">
        <f t="shared" si="17"/>
        <v>8</v>
      </c>
      <c r="R29" s="106">
        <f t="shared" si="1"/>
        <v>2</v>
      </c>
      <c r="S29" s="106">
        <f t="shared" si="18"/>
        <v>0</v>
      </c>
      <c r="T29" s="154">
        <f t="shared" si="19"/>
        <v>-3</v>
      </c>
      <c r="V29" s="66" t="str">
        <f t="shared" si="20"/>
        <v>W</v>
      </c>
      <c r="W29" s="66">
        <f t="shared" si="32"/>
        <v>2</v>
      </c>
      <c r="X29" s="66">
        <f t="shared" si="33"/>
        <v>1</v>
      </c>
      <c r="Y29" s="66">
        <f t="shared" si="34"/>
        <v>2</v>
      </c>
      <c r="Z29" s="106">
        <f t="shared" si="35"/>
        <v>1</v>
      </c>
      <c r="AA29" s="106">
        <f t="shared" si="36"/>
        <v>12</v>
      </c>
      <c r="AB29" s="154">
        <f t="shared" si="21"/>
        <v>41</v>
      </c>
      <c r="AC29" s="155">
        <f t="shared" si="22"/>
        <v>41</v>
      </c>
      <c r="AE29" s="66" t="str">
        <f t="shared" si="23"/>
        <v>L</v>
      </c>
      <c r="AF29" s="66">
        <f t="shared" si="6"/>
        <v>1</v>
      </c>
      <c r="AG29" s="66">
        <f t="shared" si="37"/>
        <v>2</v>
      </c>
      <c r="AH29" s="66">
        <f t="shared" si="38"/>
        <v>8</v>
      </c>
      <c r="AI29" s="106">
        <f t="shared" si="2"/>
        <v>2</v>
      </c>
      <c r="AJ29" s="106">
        <f t="shared" si="24"/>
        <v>0</v>
      </c>
      <c r="AK29" s="154">
        <f t="shared" si="25"/>
        <v>-27</v>
      </c>
      <c r="AL29" s="155">
        <f t="shared" si="26"/>
        <v>-1</v>
      </c>
      <c r="AN29" s="66" t="str">
        <f t="shared" si="27"/>
        <v>L</v>
      </c>
      <c r="AO29" s="66">
        <f t="shared" si="7"/>
        <v>1</v>
      </c>
      <c r="AP29" s="66">
        <f t="shared" si="28"/>
        <v>2</v>
      </c>
      <c r="AQ29" s="66">
        <f t="shared" si="29"/>
        <v>8</v>
      </c>
      <c r="AR29" s="106">
        <f t="shared" si="3"/>
        <v>2</v>
      </c>
      <c r="AS29" s="106">
        <f t="shared" si="30"/>
        <v>0</v>
      </c>
      <c r="AT29" s="154">
        <f t="shared" si="31"/>
        <v>-27</v>
      </c>
    </row>
    <row r="30" spans="1:51">
      <c r="A30" s="3">
        <f t="shared" si="8"/>
        <v>20</v>
      </c>
      <c r="B30" s="11">
        <f>Data!B30</f>
        <v>4</v>
      </c>
      <c r="D30" s="30">
        <f t="shared" si="4"/>
        <v>2</v>
      </c>
      <c r="F30" s="66" t="str">
        <f t="shared" si="9"/>
        <v>L</v>
      </c>
      <c r="G30" s="66">
        <f t="shared" si="5"/>
        <v>1</v>
      </c>
      <c r="H30" s="66">
        <f t="shared" si="10"/>
        <v>2</v>
      </c>
      <c r="I30" s="66">
        <f t="shared" si="11"/>
        <v>9</v>
      </c>
      <c r="J30" s="106">
        <f t="shared" si="0"/>
        <v>2</v>
      </c>
      <c r="K30" s="106">
        <f t="shared" si="12"/>
        <v>0</v>
      </c>
      <c r="L30" s="154">
        <f t="shared" si="13"/>
        <v>7</v>
      </c>
      <c r="N30" s="66" t="str">
        <f t="shared" si="14"/>
        <v>L</v>
      </c>
      <c r="O30" s="66">
        <f t="shared" si="15"/>
        <v>8</v>
      </c>
      <c r="P30" s="66">
        <f t="shared" si="16"/>
        <v>2</v>
      </c>
      <c r="Q30" s="66">
        <f t="shared" si="17"/>
        <v>9</v>
      </c>
      <c r="R30" s="106">
        <f t="shared" si="1"/>
        <v>2</v>
      </c>
      <c r="S30" s="106">
        <f t="shared" si="18"/>
        <v>0</v>
      </c>
      <c r="T30" s="154">
        <f t="shared" si="19"/>
        <v>-5</v>
      </c>
      <c r="V30" s="66" t="str">
        <f t="shared" si="20"/>
        <v>W</v>
      </c>
      <c r="W30" s="66">
        <f t="shared" si="32"/>
        <v>1</v>
      </c>
      <c r="X30" s="66">
        <f t="shared" si="33"/>
        <v>1</v>
      </c>
      <c r="Y30" s="66">
        <f t="shared" si="34"/>
        <v>1</v>
      </c>
      <c r="Z30" s="106">
        <f t="shared" si="35"/>
        <v>1</v>
      </c>
      <c r="AA30" s="106">
        <f t="shared" si="36"/>
        <v>12</v>
      </c>
      <c r="AB30" s="154">
        <f t="shared" si="21"/>
        <v>52</v>
      </c>
      <c r="AC30" s="155">
        <f t="shared" si="22"/>
        <v>52</v>
      </c>
      <c r="AE30" s="66" t="str">
        <f t="shared" si="23"/>
        <v>L</v>
      </c>
      <c r="AF30" s="66">
        <f t="shared" si="6"/>
        <v>2</v>
      </c>
      <c r="AG30" s="66">
        <f t="shared" si="37"/>
        <v>2</v>
      </c>
      <c r="AH30" s="66">
        <f t="shared" si="38"/>
        <v>9</v>
      </c>
      <c r="AI30" s="106">
        <f t="shared" si="2"/>
        <v>2</v>
      </c>
      <c r="AJ30" s="106">
        <f t="shared" si="24"/>
        <v>0</v>
      </c>
      <c r="AK30" s="154">
        <f t="shared" si="25"/>
        <v>-29</v>
      </c>
      <c r="AL30" s="155">
        <f t="shared" si="26"/>
        <v>-1</v>
      </c>
      <c r="AN30" s="66" t="str">
        <f t="shared" si="27"/>
        <v>L</v>
      </c>
      <c r="AO30" s="66">
        <f t="shared" si="7"/>
        <v>2</v>
      </c>
      <c r="AP30" s="66">
        <f t="shared" si="28"/>
        <v>2</v>
      </c>
      <c r="AQ30" s="66">
        <f t="shared" si="29"/>
        <v>9</v>
      </c>
      <c r="AR30" s="106">
        <f t="shared" si="3"/>
        <v>2</v>
      </c>
      <c r="AS30" s="106">
        <f t="shared" si="30"/>
        <v>0</v>
      </c>
      <c r="AT30" s="154">
        <f t="shared" si="31"/>
        <v>-29</v>
      </c>
    </row>
    <row r="31" spans="1:51">
      <c r="A31" s="3">
        <f t="shared" si="8"/>
        <v>21</v>
      </c>
      <c r="B31" s="9">
        <f>Data!B31</f>
        <v>2</v>
      </c>
      <c r="D31" s="30">
        <f t="shared" si="4"/>
        <v>1</v>
      </c>
      <c r="F31" s="66" t="str">
        <f t="shared" si="9"/>
        <v>W</v>
      </c>
      <c r="G31" s="66">
        <f t="shared" si="5"/>
        <v>1</v>
      </c>
      <c r="H31" s="66">
        <f t="shared" si="10"/>
        <v>2</v>
      </c>
      <c r="I31" s="66">
        <f t="shared" si="11"/>
        <v>10</v>
      </c>
      <c r="J31" s="106">
        <f t="shared" si="0"/>
        <v>2</v>
      </c>
      <c r="K31" s="106">
        <f t="shared" si="12"/>
        <v>24</v>
      </c>
      <c r="L31" s="154">
        <f t="shared" si="13"/>
        <v>29</v>
      </c>
      <c r="N31" s="66" t="str">
        <f t="shared" si="14"/>
        <v>L</v>
      </c>
      <c r="O31" s="66">
        <f t="shared" si="15"/>
        <v>9</v>
      </c>
      <c r="P31" s="66">
        <f t="shared" si="16"/>
        <v>2</v>
      </c>
      <c r="Q31" s="66">
        <f t="shared" si="17"/>
        <v>10</v>
      </c>
      <c r="R31" s="106">
        <f t="shared" si="1"/>
        <v>2</v>
      </c>
      <c r="S31" s="106">
        <f t="shared" si="18"/>
        <v>0</v>
      </c>
      <c r="T31" s="154">
        <f t="shared" si="19"/>
        <v>-7</v>
      </c>
      <c r="V31" s="66" t="str">
        <f t="shared" si="20"/>
        <v>W</v>
      </c>
      <c r="W31" s="66">
        <f t="shared" si="32"/>
        <v>1</v>
      </c>
      <c r="X31" s="66">
        <f t="shared" si="33"/>
        <v>1</v>
      </c>
      <c r="Y31" s="66">
        <f t="shared" si="34"/>
        <v>1</v>
      </c>
      <c r="Z31" s="106">
        <f t="shared" si="35"/>
        <v>1</v>
      </c>
      <c r="AA31" s="106">
        <f t="shared" si="36"/>
        <v>12</v>
      </c>
      <c r="AB31" s="154">
        <f t="shared" si="21"/>
        <v>63</v>
      </c>
      <c r="AC31" s="155">
        <f t="shared" si="22"/>
        <v>63</v>
      </c>
      <c r="AE31" s="66" t="str">
        <f t="shared" si="23"/>
        <v>L</v>
      </c>
      <c r="AF31" s="66">
        <f t="shared" si="6"/>
        <v>1</v>
      </c>
      <c r="AG31" s="66">
        <f t="shared" si="37"/>
        <v>2</v>
      </c>
      <c r="AH31" s="66">
        <f t="shared" si="38"/>
        <v>10</v>
      </c>
      <c r="AI31" s="106">
        <f t="shared" si="2"/>
        <v>2</v>
      </c>
      <c r="AJ31" s="106">
        <f t="shared" si="24"/>
        <v>0</v>
      </c>
      <c r="AK31" s="154">
        <f t="shared" si="25"/>
        <v>-31</v>
      </c>
      <c r="AL31" s="155">
        <f t="shared" si="26"/>
        <v>-1</v>
      </c>
      <c r="AN31" s="66" t="str">
        <f t="shared" si="27"/>
        <v>L</v>
      </c>
      <c r="AO31" s="66">
        <f t="shared" si="7"/>
        <v>1</v>
      </c>
      <c r="AP31" s="66">
        <f t="shared" si="28"/>
        <v>2</v>
      </c>
      <c r="AQ31" s="66">
        <f t="shared" si="29"/>
        <v>10</v>
      </c>
      <c r="AR31" s="106">
        <f t="shared" si="3"/>
        <v>2</v>
      </c>
      <c r="AS31" s="106">
        <f t="shared" si="30"/>
        <v>0</v>
      </c>
      <c r="AT31" s="154">
        <f t="shared" si="31"/>
        <v>-31</v>
      </c>
    </row>
    <row r="32" spans="1:51">
      <c r="A32" s="3">
        <f t="shared" si="8"/>
        <v>22</v>
      </c>
      <c r="B32" s="9">
        <f>Data!B32</f>
        <v>34</v>
      </c>
      <c r="D32" s="30">
        <f t="shared" si="4"/>
        <v>12</v>
      </c>
      <c r="F32" s="66" t="str">
        <f t="shared" si="9"/>
        <v>L</v>
      </c>
      <c r="G32" s="66">
        <f t="shared" si="5"/>
        <v>1</v>
      </c>
      <c r="H32" s="66">
        <f t="shared" si="10"/>
        <v>2</v>
      </c>
      <c r="I32" s="66">
        <f t="shared" si="11"/>
        <v>11</v>
      </c>
      <c r="J32" s="106">
        <f t="shared" si="0"/>
        <v>2</v>
      </c>
      <c r="K32" s="106">
        <f t="shared" si="12"/>
        <v>0</v>
      </c>
      <c r="L32" s="154">
        <f t="shared" si="13"/>
        <v>27</v>
      </c>
      <c r="N32" s="66" t="str">
        <f t="shared" si="14"/>
        <v>L</v>
      </c>
      <c r="O32" s="66">
        <f t="shared" si="15"/>
        <v>10</v>
      </c>
      <c r="P32" s="66">
        <f t="shared" si="16"/>
        <v>2</v>
      </c>
      <c r="Q32" s="66">
        <f t="shared" si="17"/>
        <v>11</v>
      </c>
      <c r="R32" s="106">
        <f t="shared" si="1"/>
        <v>2</v>
      </c>
      <c r="S32" s="106">
        <f t="shared" si="18"/>
        <v>0</v>
      </c>
      <c r="T32" s="154">
        <f t="shared" si="19"/>
        <v>-9</v>
      </c>
      <c r="V32" s="66" t="str">
        <f t="shared" si="20"/>
        <v>L</v>
      </c>
      <c r="W32" s="66">
        <f t="shared" si="32"/>
        <v>1</v>
      </c>
      <c r="X32" s="66">
        <f t="shared" si="33"/>
        <v>1</v>
      </c>
      <c r="Y32" s="66">
        <f t="shared" si="34"/>
        <v>1</v>
      </c>
      <c r="Z32" s="106">
        <f t="shared" si="35"/>
        <v>1</v>
      </c>
      <c r="AA32" s="106">
        <f t="shared" si="36"/>
        <v>0</v>
      </c>
      <c r="AB32" s="154">
        <f t="shared" si="21"/>
        <v>62</v>
      </c>
      <c r="AC32" s="155">
        <f t="shared" si="22"/>
        <v>63</v>
      </c>
      <c r="AE32" s="66" t="str">
        <f t="shared" si="23"/>
        <v>L</v>
      </c>
      <c r="AF32" s="66">
        <f t="shared" si="6"/>
        <v>12</v>
      </c>
      <c r="AG32" s="66">
        <f t="shared" si="37"/>
        <v>2</v>
      </c>
      <c r="AH32" s="66">
        <f t="shared" si="38"/>
        <v>11</v>
      </c>
      <c r="AI32" s="106">
        <f t="shared" si="2"/>
        <v>2</v>
      </c>
      <c r="AJ32" s="106">
        <f t="shared" si="24"/>
        <v>0</v>
      </c>
      <c r="AK32" s="154">
        <f t="shared" si="25"/>
        <v>-33</v>
      </c>
      <c r="AL32" s="155">
        <f t="shared" si="26"/>
        <v>-1</v>
      </c>
      <c r="AN32" s="66" t="str">
        <f t="shared" si="27"/>
        <v>L</v>
      </c>
      <c r="AO32" s="66">
        <f t="shared" si="7"/>
        <v>12</v>
      </c>
      <c r="AP32" s="66">
        <f t="shared" si="28"/>
        <v>2</v>
      </c>
      <c r="AQ32" s="66">
        <f t="shared" si="29"/>
        <v>11</v>
      </c>
      <c r="AR32" s="106">
        <f t="shared" si="3"/>
        <v>2</v>
      </c>
      <c r="AS32" s="106">
        <f t="shared" si="30"/>
        <v>0</v>
      </c>
      <c r="AT32" s="154">
        <f t="shared" si="31"/>
        <v>-33</v>
      </c>
    </row>
    <row r="33" spans="1:46">
      <c r="A33" s="3">
        <f t="shared" si="8"/>
        <v>23</v>
      </c>
      <c r="B33" s="9">
        <f>Data!B33</f>
        <v>15</v>
      </c>
      <c r="D33" s="30">
        <f t="shared" si="4"/>
        <v>5</v>
      </c>
      <c r="F33" s="66" t="str">
        <f t="shared" si="9"/>
        <v>L</v>
      </c>
      <c r="G33" s="66">
        <f t="shared" si="5"/>
        <v>1</v>
      </c>
      <c r="H33" s="66">
        <f t="shared" si="10"/>
        <v>3</v>
      </c>
      <c r="I33" s="66">
        <f t="shared" si="11"/>
        <v>1</v>
      </c>
      <c r="J33" s="106">
        <f t="shared" si="0"/>
        <v>3</v>
      </c>
      <c r="K33" s="106">
        <f t="shared" si="12"/>
        <v>0</v>
      </c>
      <c r="L33" s="154">
        <f t="shared" si="13"/>
        <v>24</v>
      </c>
      <c r="N33" s="66" t="str">
        <f t="shared" si="14"/>
        <v>L</v>
      </c>
      <c r="O33" s="66">
        <f t="shared" si="15"/>
        <v>11</v>
      </c>
      <c r="P33" s="66">
        <f t="shared" si="16"/>
        <v>3</v>
      </c>
      <c r="Q33" s="66">
        <f t="shared" si="17"/>
        <v>1</v>
      </c>
      <c r="R33" s="106">
        <f t="shared" si="1"/>
        <v>3</v>
      </c>
      <c r="S33" s="106">
        <f t="shared" si="18"/>
        <v>0</v>
      </c>
      <c r="T33" s="154">
        <f t="shared" si="19"/>
        <v>-12</v>
      </c>
      <c r="V33" s="66" t="str">
        <f t="shared" si="20"/>
        <v>L</v>
      </c>
      <c r="W33" s="66">
        <f t="shared" si="32"/>
        <v>2</v>
      </c>
      <c r="X33" s="66">
        <f t="shared" si="33"/>
        <v>1</v>
      </c>
      <c r="Y33" s="66">
        <f t="shared" si="34"/>
        <v>2</v>
      </c>
      <c r="Z33" s="106">
        <f t="shared" si="35"/>
        <v>1</v>
      </c>
      <c r="AA33" s="106">
        <f t="shared" si="36"/>
        <v>0</v>
      </c>
      <c r="AB33" s="154">
        <f t="shared" si="21"/>
        <v>61</v>
      </c>
      <c r="AC33" s="155">
        <f t="shared" si="22"/>
        <v>63</v>
      </c>
      <c r="AE33" s="66" t="str">
        <f t="shared" si="23"/>
        <v>L</v>
      </c>
      <c r="AF33" s="66">
        <f t="shared" si="6"/>
        <v>5</v>
      </c>
      <c r="AG33" s="66">
        <f t="shared" si="37"/>
        <v>3</v>
      </c>
      <c r="AH33" s="66">
        <f t="shared" si="38"/>
        <v>1</v>
      </c>
      <c r="AI33" s="106">
        <f t="shared" si="2"/>
        <v>3</v>
      </c>
      <c r="AJ33" s="106">
        <f t="shared" si="24"/>
        <v>0</v>
      </c>
      <c r="AK33" s="154">
        <f t="shared" si="25"/>
        <v>-36</v>
      </c>
      <c r="AL33" s="155">
        <f t="shared" si="26"/>
        <v>-1</v>
      </c>
      <c r="AN33" s="66" t="str">
        <f t="shared" si="27"/>
        <v>L</v>
      </c>
      <c r="AO33" s="66">
        <f t="shared" si="7"/>
        <v>5</v>
      </c>
      <c r="AP33" s="66">
        <f t="shared" si="28"/>
        <v>3</v>
      </c>
      <c r="AQ33" s="66">
        <f t="shared" si="29"/>
        <v>1</v>
      </c>
      <c r="AR33" s="106">
        <f t="shared" si="3"/>
        <v>3</v>
      </c>
      <c r="AS33" s="106">
        <f t="shared" si="30"/>
        <v>0</v>
      </c>
      <c r="AT33" s="154">
        <f t="shared" si="31"/>
        <v>-36</v>
      </c>
    </row>
    <row r="34" spans="1:46">
      <c r="A34" s="3">
        <f t="shared" si="8"/>
        <v>24</v>
      </c>
      <c r="B34" s="9">
        <f>Data!B34</f>
        <v>34</v>
      </c>
      <c r="D34" s="30">
        <f t="shared" si="4"/>
        <v>12</v>
      </c>
      <c r="F34" s="66" t="str">
        <f t="shared" si="9"/>
        <v>L</v>
      </c>
      <c r="G34" s="66">
        <f t="shared" si="5"/>
        <v>1</v>
      </c>
      <c r="H34" s="66">
        <f t="shared" si="10"/>
        <v>3</v>
      </c>
      <c r="I34" s="66">
        <f t="shared" si="11"/>
        <v>2</v>
      </c>
      <c r="J34" s="106">
        <f t="shared" si="0"/>
        <v>3</v>
      </c>
      <c r="K34" s="106">
        <f t="shared" si="12"/>
        <v>0</v>
      </c>
      <c r="L34" s="154">
        <f t="shared" si="13"/>
        <v>21</v>
      </c>
      <c r="N34" s="66" t="str">
        <f t="shared" si="14"/>
        <v>L</v>
      </c>
      <c r="O34" s="66">
        <f t="shared" si="15"/>
        <v>12</v>
      </c>
      <c r="P34" s="66">
        <f t="shared" si="16"/>
        <v>3</v>
      </c>
      <c r="Q34" s="66">
        <f t="shared" si="17"/>
        <v>2</v>
      </c>
      <c r="R34" s="106">
        <f t="shared" si="1"/>
        <v>3</v>
      </c>
      <c r="S34" s="106">
        <f t="shared" si="18"/>
        <v>0</v>
      </c>
      <c r="T34" s="154">
        <f t="shared" si="19"/>
        <v>-15</v>
      </c>
      <c r="V34" s="66" t="str">
        <f t="shared" si="20"/>
        <v>L</v>
      </c>
      <c r="W34" s="66">
        <f t="shared" si="32"/>
        <v>3</v>
      </c>
      <c r="X34" s="66">
        <f t="shared" si="33"/>
        <v>1</v>
      </c>
      <c r="Y34" s="66">
        <f t="shared" si="34"/>
        <v>3</v>
      </c>
      <c r="Z34" s="106">
        <f t="shared" si="35"/>
        <v>1</v>
      </c>
      <c r="AA34" s="106">
        <f t="shared" si="36"/>
        <v>0</v>
      </c>
      <c r="AB34" s="154">
        <f t="shared" si="21"/>
        <v>60</v>
      </c>
      <c r="AC34" s="155">
        <f t="shared" si="22"/>
        <v>63</v>
      </c>
      <c r="AE34" s="66" t="str">
        <f t="shared" si="23"/>
        <v>L</v>
      </c>
      <c r="AF34" s="66">
        <f t="shared" si="6"/>
        <v>12</v>
      </c>
      <c r="AG34" s="66">
        <f t="shared" si="37"/>
        <v>3</v>
      </c>
      <c r="AH34" s="66">
        <f t="shared" si="38"/>
        <v>2</v>
      </c>
      <c r="AI34" s="106">
        <f t="shared" si="2"/>
        <v>3</v>
      </c>
      <c r="AJ34" s="106">
        <f t="shared" si="24"/>
        <v>0</v>
      </c>
      <c r="AK34" s="154">
        <f t="shared" si="25"/>
        <v>-39</v>
      </c>
      <c r="AL34" s="155">
        <f t="shared" si="26"/>
        <v>-1</v>
      </c>
      <c r="AN34" s="66" t="str">
        <f t="shared" si="27"/>
        <v>L</v>
      </c>
      <c r="AO34" s="66">
        <f t="shared" si="7"/>
        <v>12</v>
      </c>
      <c r="AP34" s="66">
        <f t="shared" si="28"/>
        <v>3</v>
      </c>
      <c r="AQ34" s="66">
        <f t="shared" si="29"/>
        <v>2</v>
      </c>
      <c r="AR34" s="106">
        <f t="shared" si="3"/>
        <v>3</v>
      </c>
      <c r="AS34" s="106">
        <f t="shared" si="30"/>
        <v>0</v>
      </c>
      <c r="AT34" s="154">
        <f t="shared" si="31"/>
        <v>-39</v>
      </c>
    </row>
    <row r="35" spans="1:46">
      <c r="A35" s="3">
        <f t="shared" si="8"/>
        <v>25</v>
      </c>
      <c r="B35" s="9">
        <f>Data!B35</f>
        <v>0</v>
      </c>
      <c r="D35" s="30">
        <f t="shared" si="4"/>
        <v>0</v>
      </c>
      <c r="F35" s="66" t="str">
        <f t="shared" si="9"/>
        <v>L</v>
      </c>
      <c r="G35" s="66">
        <f t="shared" si="5"/>
        <v>1</v>
      </c>
      <c r="H35" s="66">
        <f t="shared" si="10"/>
        <v>3</v>
      </c>
      <c r="I35" s="66">
        <f t="shared" si="11"/>
        <v>3</v>
      </c>
      <c r="J35" s="106">
        <f t="shared" si="0"/>
        <v>3</v>
      </c>
      <c r="K35" s="106">
        <f t="shared" si="12"/>
        <v>0</v>
      </c>
      <c r="L35" s="154">
        <f t="shared" si="13"/>
        <v>18</v>
      </c>
      <c r="N35" s="66" t="str">
        <f t="shared" si="14"/>
        <v>L</v>
      </c>
      <c r="O35" s="66">
        <f t="shared" si="15"/>
        <v>1</v>
      </c>
      <c r="P35" s="66">
        <f t="shared" si="16"/>
        <v>3</v>
      </c>
      <c r="Q35" s="66">
        <f t="shared" si="17"/>
        <v>3</v>
      </c>
      <c r="R35" s="106">
        <f t="shared" si="1"/>
        <v>3</v>
      </c>
      <c r="S35" s="106">
        <f t="shared" si="18"/>
        <v>0</v>
      </c>
      <c r="T35" s="154">
        <f t="shared" si="19"/>
        <v>-18</v>
      </c>
      <c r="V35" s="66" t="str">
        <f t="shared" si="20"/>
        <v>L</v>
      </c>
      <c r="W35" s="66">
        <f t="shared" si="32"/>
        <v>4</v>
      </c>
      <c r="X35" s="66">
        <f t="shared" si="33"/>
        <v>1</v>
      </c>
      <c r="Y35" s="66">
        <f t="shared" si="34"/>
        <v>4</v>
      </c>
      <c r="Z35" s="106">
        <f t="shared" si="35"/>
        <v>1</v>
      </c>
      <c r="AA35" s="106">
        <f t="shared" si="36"/>
        <v>0</v>
      </c>
      <c r="AB35" s="154">
        <f t="shared" si="21"/>
        <v>59</v>
      </c>
      <c r="AC35" s="155">
        <f t="shared" si="22"/>
        <v>63</v>
      </c>
      <c r="AE35" s="66" t="str">
        <f t="shared" si="23"/>
        <v>L</v>
      </c>
      <c r="AF35" s="66">
        <f t="shared" si="6"/>
        <v>12</v>
      </c>
      <c r="AG35" s="66">
        <f t="shared" si="37"/>
        <v>3</v>
      </c>
      <c r="AH35" s="66">
        <f t="shared" si="38"/>
        <v>3</v>
      </c>
      <c r="AI35" s="106">
        <f t="shared" si="2"/>
        <v>3</v>
      </c>
      <c r="AJ35" s="106">
        <f t="shared" si="24"/>
        <v>0</v>
      </c>
      <c r="AK35" s="154">
        <f t="shared" si="25"/>
        <v>-42</v>
      </c>
      <c r="AL35" s="155">
        <f t="shared" si="26"/>
        <v>-1</v>
      </c>
      <c r="AN35" s="66" t="str">
        <f t="shared" si="27"/>
        <v>L</v>
      </c>
      <c r="AO35" s="66">
        <f t="shared" si="7"/>
        <v>12</v>
      </c>
      <c r="AP35" s="66">
        <f t="shared" si="28"/>
        <v>3</v>
      </c>
      <c r="AQ35" s="66">
        <f t="shared" si="29"/>
        <v>3</v>
      </c>
      <c r="AR35" s="106">
        <f t="shared" si="3"/>
        <v>3</v>
      </c>
      <c r="AS35" s="106">
        <f t="shared" si="30"/>
        <v>0</v>
      </c>
      <c r="AT35" s="154">
        <f t="shared" si="31"/>
        <v>-42</v>
      </c>
    </row>
    <row r="36" spans="1:46">
      <c r="A36" s="3">
        <f t="shared" si="8"/>
        <v>26</v>
      </c>
      <c r="B36" s="9">
        <f>Data!B36</f>
        <v>29</v>
      </c>
      <c r="D36" s="30">
        <f t="shared" si="4"/>
        <v>10</v>
      </c>
      <c r="F36" s="66" t="str">
        <f t="shared" si="9"/>
        <v>L</v>
      </c>
      <c r="G36" s="66">
        <f t="shared" si="5"/>
        <v>1</v>
      </c>
      <c r="H36" s="66">
        <f t="shared" si="10"/>
        <v>3</v>
      </c>
      <c r="I36" s="66">
        <f t="shared" si="11"/>
        <v>4</v>
      </c>
      <c r="J36" s="106">
        <f t="shared" si="0"/>
        <v>3</v>
      </c>
      <c r="K36" s="106">
        <f t="shared" si="12"/>
        <v>0</v>
      </c>
      <c r="L36" s="154">
        <f t="shared" si="13"/>
        <v>15</v>
      </c>
      <c r="N36" s="66" t="str">
        <f t="shared" si="14"/>
        <v>L</v>
      </c>
      <c r="O36" s="66">
        <f t="shared" si="15"/>
        <v>2</v>
      </c>
      <c r="P36" s="66">
        <f t="shared" si="16"/>
        <v>3</v>
      </c>
      <c r="Q36" s="66">
        <f t="shared" si="17"/>
        <v>4</v>
      </c>
      <c r="R36" s="106">
        <f t="shared" si="1"/>
        <v>3</v>
      </c>
      <c r="S36" s="106">
        <f t="shared" si="18"/>
        <v>0</v>
      </c>
      <c r="T36" s="154">
        <f t="shared" si="19"/>
        <v>-21</v>
      </c>
      <c r="V36" s="66" t="str">
        <f t="shared" si="20"/>
        <v>L</v>
      </c>
      <c r="W36" s="66">
        <f t="shared" si="32"/>
        <v>5</v>
      </c>
      <c r="X36" s="66">
        <f t="shared" si="33"/>
        <v>1</v>
      </c>
      <c r="Y36" s="66">
        <f t="shared" si="34"/>
        <v>5</v>
      </c>
      <c r="Z36" s="106">
        <f t="shared" si="35"/>
        <v>1</v>
      </c>
      <c r="AA36" s="106">
        <f t="shared" si="36"/>
        <v>0</v>
      </c>
      <c r="AB36" s="154">
        <f t="shared" si="21"/>
        <v>58</v>
      </c>
      <c r="AC36" s="155">
        <f t="shared" si="22"/>
        <v>63</v>
      </c>
      <c r="AE36" s="66" t="str">
        <f t="shared" si="23"/>
        <v>L</v>
      </c>
      <c r="AF36" s="66">
        <f t="shared" si="6"/>
        <v>10</v>
      </c>
      <c r="AG36" s="66">
        <f t="shared" si="37"/>
        <v>3</v>
      </c>
      <c r="AH36" s="66">
        <f t="shared" si="38"/>
        <v>4</v>
      </c>
      <c r="AI36" s="106">
        <f t="shared" si="2"/>
        <v>3</v>
      </c>
      <c r="AJ36" s="106">
        <f t="shared" si="24"/>
        <v>0</v>
      </c>
      <c r="AK36" s="154">
        <f t="shared" si="25"/>
        <v>-45</v>
      </c>
      <c r="AL36" s="155">
        <f t="shared" si="26"/>
        <v>-1</v>
      </c>
      <c r="AN36" s="66" t="str">
        <f t="shared" si="27"/>
        <v>L</v>
      </c>
      <c r="AO36" s="66">
        <f t="shared" si="7"/>
        <v>10</v>
      </c>
      <c r="AP36" s="66">
        <f t="shared" si="28"/>
        <v>3</v>
      </c>
      <c r="AQ36" s="66">
        <f t="shared" si="29"/>
        <v>4</v>
      </c>
      <c r="AR36" s="106">
        <f t="shared" si="3"/>
        <v>3</v>
      </c>
      <c r="AS36" s="106">
        <f t="shared" si="30"/>
        <v>0</v>
      </c>
      <c r="AT36" s="154">
        <f t="shared" si="31"/>
        <v>-45</v>
      </c>
    </row>
    <row r="37" spans="1:46">
      <c r="A37" s="3">
        <f t="shared" si="8"/>
        <v>27</v>
      </c>
      <c r="B37" s="9">
        <f>Data!B37</f>
        <v>25</v>
      </c>
      <c r="D37" s="30">
        <f t="shared" si="4"/>
        <v>9</v>
      </c>
      <c r="F37" s="66" t="str">
        <f t="shared" si="9"/>
        <v>L</v>
      </c>
      <c r="G37" s="66">
        <f t="shared" si="5"/>
        <v>1</v>
      </c>
      <c r="H37" s="66">
        <f t="shared" si="10"/>
        <v>3</v>
      </c>
      <c r="I37" s="66">
        <f t="shared" si="11"/>
        <v>5</v>
      </c>
      <c r="J37" s="106">
        <f t="shared" si="0"/>
        <v>3</v>
      </c>
      <c r="K37" s="106">
        <f t="shared" si="12"/>
        <v>0</v>
      </c>
      <c r="L37" s="154">
        <f t="shared" si="13"/>
        <v>12</v>
      </c>
      <c r="N37" s="66" t="str">
        <f t="shared" si="14"/>
        <v>L</v>
      </c>
      <c r="O37" s="66">
        <f t="shared" si="15"/>
        <v>3</v>
      </c>
      <c r="P37" s="66">
        <f t="shared" si="16"/>
        <v>3</v>
      </c>
      <c r="Q37" s="66">
        <f t="shared" si="17"/>
        <v>5</v>
      </c>
      <c r="R37" s="106">
        <f t="shared" si="1"/>
        <v>3</v>
      </c>
      <c r="S37" s="106">
        <f t="shared" si="18"/>
        <v>0</v>
      </c>
      <c r="T37" s="154">
        <f t="shared" si="19"/>
        <v>-24</v>
      </c>
      <c r="V37" s="66" t="str">
        <f t="shared" si="20"/>
        <v>L</v>
      </c>
      <c r="W37" s="66">
        <f t="shared" si="32"/>
        <v>6</v>
      </c>
      <c r="X37" s="66">
        <f t="shared" si="33"/>
        <v>1</v>
      </c>
      <c r="Y37" s="66">
        <f t="shared" si="34"/>
        <v>6</v>
      </c>
      <c r="Z37" s="106">
        <f t="shared" si="35"/>
        <v>1</v>
      </c>
      <c r="AA37" s="106">
        <f t="shared" si="36"/>
        <v>0</v>
      </c>
      <c r="AB37" s="154">
        <f t="shared" si="21"/>
        <v>57</v>
      </c>
      <c r="AC37" s="155">
        <f t="shared" si="22"/>
        <v>63</v>
      </c>
      <c r="AE37" s="66" t="str">
        <f t="shared" si="23"/>
        <v>L</v>
      </c>
      <c r="AF37" s="66">
        <f t="shared" si="6"/>
        <v>9</v>
      </c>
      <c r="AG37" s="66">
        <f t="shared" si="37"/>
        <v>3</v>
      </c>
      <c r="AH37" s="66">
        <f t="shared" si="38"/>
        <v>5</v>
      </c>
      <c r="AI37" s="106">
        <f t="shared" si="2"/>
        <v>3</v>
      </c>
      <c r="AJ37" s="106">
        <f t="shared" si="24"/>
        <v>0</v>
      </c>
      <c r="AK37" s="154">
        <f t="shared" si="25"/>
        <v>-48</v>
      </c>
      <c r="AL37" s="155">
        <f t="shared" si="26"/>
        <v>-1</v>
      </c>
      <c r="AN37" s="66" t="str">
        <f t="shared" si="27"/>
        <v>L</v>
      </c>
      <c r="AO37" s="66">
        <f t="shared" si="7"/>
        <v>9</v>
      </c>
      <c r="AP37" s="66">
        <f t="shared" si="28"/>
        <v>3</v>
      </c>
      <c r="AQ37" s="66">
        <f t="shared" si="29"/>
        <v>5</v>
      </c>
      <c r="AR37" s="106">
        <f t="shared" si="3"/>
        <v>3</v>
      </c>
      <c r="AS37" s="106">
        <f t="shared" si="30"/>
        <v>0</v>
      </c>
      <c r="AT37" s="154">
        <f t="shared" si="31"/>
        <v>-48</v>
      </c>
    </row>
    <row r="38" spans="1:46">
      <c r="A38" s="3">
        <f t="shared" si="8"/>
        <v>28</v>
      </c>
      <c r="B38" s="9">
        <f>Data!B38</f>
        <v>1</v>
      </c>
      <c r="D38" s="30">
        <f t="shared" si="4"/>
        <v>1</v>
      </c>
      <c r="F38" s="66" t="str">
        <f t="shared" si="9"/>
        <v>W</v>
      </c>
      <c r="G38" s="66">
        <f t="shared" si="5"/>
        <v>1</v>
      </c>
      <c r="H38" s="66">
        <f t="shared" si="10"/>
        <v>3</v>
      </c>
      <c r="I38" s="66">
        <f t="shared" si="11"/>
        <v>6</v>
      </c>
      <c r="J38" s="106">
        <f t="shared" si="0"/>
        <v>3</v>
      </c>
      <c r="K38" s="106">
        <f t="shared" si="12"/>
        <v>36</v>
      </c>
      <c r="L38" s="154">
        <f t="shared" si="13"/>
        <v>45</v>
      </c>
      <c r="N38" s="66" t="str">
        <f t="shared" si="14"/>
        <v>L</v>
      </c>
      <c r="O38" s="66">
        <f t="shared" si="15"/>
        <v>4</v>
      </c>
      <c r="P38" s="66">
        <f t="shared" si="16"/>
        <v>3</v>
      </c>
      <c r="Q38" s="66">
        <f t="shared" si="17"/>
        <v>6</v>
      </c>
      <c r="R38" s="106">
        <f t="shared" si="1"/>
        <v>3</v>
      </c>
      <c r="S38" s="106">
        <f t="shared" si="18"/>
        <v>0</v>
      </c>
      <c r="T38" s="154">
        <f t="shared" si="19"/>
        <v>-27</v>
      </c>
      <c r="V38" s="66" t="str">
        <f t="shared" si="20"/>
        <v>L</v>
      </c>
      <c r="W38" s="66">
        <f t="shared" si="32"/>
        <v>7</v>
      </c>
      <c r="X38" s="66">
        <f t="shared" si="33"/>
        <v>1</v>
      </c>
      <c r="Y38" s="66">
        <f t="shared" si="34"/>
        <v>7</v>
      </c>
      <c r="Z38" s="106">
        <f t="shared" si="35"/>
        <v>1</v>
      </c>
      <c r="AA38" s="106">
        <f t="shared" si="36"/>
        <v>0</v>
      </c>
      <c r="AB38" s="154">
        <f t="shared" si="21"/>
        <v>56</v>
      </c>
      <c r="AC38" s="155">
        <f t="shared" si="22"/>
        <v>63</v>
      </c>
      <c r="AE38" s="66" t="str">
        <f t="shared" si="23"/>
        <v>L</v>
      </c>
      <c r="AF38" s="66">
        <f t="shared" si="6"/>
        <v>1</v>
      </c>
      <c r="AG38" s="66">
        <f t="shared" si="37"/>
        <v>3</v>
      </c>
      <c r="AH38" s="66">
        <f t="shared" si="38"/>
        <v>6</v>
      </c>
      <c r="AI38" s="106">
        <f t="shared" si="2"/>
        <v>3</v>
      </c>
      <c r="AJ38" s="106">
        <f t="shared" si="24"/>
        <v>0</v>
      </c>
      <c r="AK38" s="154">
        <f t="shared" si="25"/>
        <v>-51</v>
      </c>
      <c r="AL38" s="155">
        <f t="shared" si="26"/>
        <v>-1</v>
      </c>
      <c r="AN38" s="66" t="str">
        <f t="shared" si="27"/>
        <v>L</v>
      </c>
      <c r="AO38" s="66">
        <f t="shared" si="7"/>
        <v>1</v>
      </c>
      <c r="AP38" s="66">
        <f t="shared" si="28"/>
        <v>3</v>
      </c>
      <c r="AQ38" s="66">
        <f t="shared" si="29"/>
        <v>6</v>
      </c>
      <c r="AR38" s="106">
        <f t="shared" si="3"/>
        <v>3</v>
      </c>
      <c r="AS38" s="106">
        <f t="shared" si="30"/>
        <v>0</v>
      </c>
      <c r="AT38" s="154">
        <f t="shared" si="31"/>
        <v>-51</v>
      </c>
    </row>
    <row r="39" spans="1:46">
      <c r="A39" s="3">
        <f t="shared" si="8"/>
        <v>29</v>
      </c>
      <c r="B39" s="9">
        <f>Data!B39</f>
        <v>15</v>
      </c>
      <c r="D39" s="30">
        <f t="shared" si="4"/>
        <v>5</v>
      </c>
      <c r="F39" s="66" t="str">
        <f t="shared" si="9"/>
        <v>L</v>
      </c>
      <c r="G39" s="66">
        <f t="shared" si="5"/>
        <v>1</v>
      </c>
      <c r="H39" s="66">
        <f t="shared" si="10"/>
        <v>3</v>
      </c>
      <c r="I39" s="66">
        <f t="shared" si="11"/>
        <v>7</v>
      </c>
      <c r="J39" s="106">
        <f t="shared" si="0"/>
        <v>3</v>
      </c>
      <c r="K39" s="106">
        <f t="shared" si="12"/>
        <v>0</v>
      </c>
      <c r="L39" s="154">
        <f t="shared" si="13"/>
        <v>42</v>
      </c>
      <c r="N39" s="66" t="str">
        <f t="shared" si="14"/>
        <v>L</v>
      </c>
      <c r="O39" s="66">
        <f t="shared" si="15"/>
        <v>5</v>
      </c>
      <c r="P39" s="66">
        <f t="shared" si="16"/>
        <v>3</v>
      </c>
      <c r="Q39" s="66">
        <f t="shared" si="17"/>
        <v>7</v>
      </c>
      <c r="R39" s="106">
        <f t="shared" si="1"/>
        <v>3</v>
      </c>
      <c r="S39" s="106">
        <f t="shared" si="18"/>
        <v>0</v>
      </c>
      <c r="T39" s="154">
        <f t="shared" si="19"/>
        <v>-30</v>
      </c>
      <c r="V39" s="66" t="str">
        <f t="shared" si="20"/>
        <v>L</v>
      </c>
      <c r="W39" s="66">
        <f t="shared" si="32"/>
        <v>8</v>
      </c>
      <c r="X39" s="66">
        <f t="shared" si="33"/>
        <v>1</v>
      </c>
      <c r="Y39" s="66">
        <f t="shared" si="34"/>
        <v>8</v>
      </c>
      <c r="Z39" s="106">
        <f t="shared" si="35"/>
        <v>1</v>
      </c>
      <c r="AA39" s="106">
        <f t="shared" si="36"/>
        <v>0</v>
      </c>
      <c r="AB39" s="154">
        <f t="shared" si="21"/>
        <v>55</v>
      </c>
      <c r="AC39" s="155">
        <f t="shared" si="22"/>
        <v>63</v>
      </c>
      <c r="AE39" s="66" t="str">
        <f t="shared" si="23"/>
        <v>L</v>
      </c>
      <c r="AF39" s="66">
        <f t="shared" si="6"/>
        <v>5</v>
      </c>
      <c r="AG39" s="66">
        <f t="shared" si="37"/>
        <v>3</v>
      </c>
      <c r="AH39" s="66">
        <f t="shared" si="38"/>
        <v>7</v>
      </c>
      <c r="AI39" s="106">
        <f t="shared" si="2"/>
        <v>3</v>
      </c>
      <c r="AJ39" s="106">
        <f t="shared" si="24"/>
        <v>0</v>
      </c>
      <c r="AK39" s="154">
        <f t="shared" si="25"/>
        <v>-54</v>
      </c>
      <c r="AL39" s="155">
        <f t="shared" si="26"/>
        <v>-1</v>
      </c>
      <c r="AN39" s="66" t="str">
        <f t="shared" si="27"/>
        <v>L</v>
      </c>
      <c r="AO39" s="66">
        <f t="shared" si="7"/>
        <v>5</v>
      </c>
      <c r="AP39" s="66">
        <f t="shared" si="28"/>
        <v>3</v>
      </c>
      <c r="AQ39" s="66">
        <f t="shared" si="29"/>
        <v>7</v>
      </c>
      <c r="AR39" s="106">
        <f t="shared" si="3"/>
        <v>3</v>
      </c>
      <c r="AS39" s="106">
        <f t="shared" si="30"/>
        <v>0</v>
      </c>
      <c r="AT39" s="154">
        <f t="shared" si="31"/>
        <v>-54</v>
      </c>
    </row>
    <row r="40" spans="1:46">
      <c r="A40" s="3">
        <f t="shared" si="8"/>
        <v>30</v>
      </c>
      <c r="B40" s="9">
        <f>Data!B40</f>
        <v>12</v>
      </c>
      <c r="D40" s="30">
        <f t="shared" si="4"/>
        <v>4</v>
      </c>
      <c r="F40" s="66" t="str">
        <f t="shared" si="9"/>
        <v>L</v>
      </c>
      <c r="G40" s="66">
        <f t="shared" si="5"/>
        <v>1</v>
      </c>
      <c r="H40" s="66">
        <f t="shared" si="10"/>
        <v>3</v>
      </c>
      <c r="I40" s="66">
        <f t="shared" si="11"/>
        <v>8</v>
      </c>
      <c r="J40" s="106">
        <f t="shared" si="0"/>
        <v>3</v>
      </c>
      <c r="K40" s="106">
        <f t="shared" si="12"/>
        <v>0</v>
      </c>
      <c r="L40" s="154">
        <f t="shared" si="13"/>
        <v>39</v>
      </c>
      <c r="N40" s="66" t="str">
        <f t="shared" si="14"/>
        <v>L</v>
      </c>
      <c r="O40" s="66">
        <f t="shared" si="15"/>
        <v>6</v>
      </c>
      <c r="P40" s="66">
        <f t="shared" si="16"/>
        <v>3</v>
      </c>
      <c r="Q40" s="66">
        <f t="shared" si="17"/>
        <v>8</v>
      </c>
      <c r="R40" s="106">
        <f t="shared" si="1"/>
        <v>3</v>
      </c>
      <c r="S40" s="106">
        <f t="shared" si="18"/>
        <v>0</v>
      </c>
      <c r="T40" s="154">
        <f t="shared" si="19"/>
        <v>-33</v>
      </c>
      <c r="V40" s="66" t="str">
        <f t="shared" si="20"/>
        <v>L</v>
      </c>
      <c r="W40" s="66">
        <f t="shared" si="32"/>
        <v>9</v>
      </c>
      <c r="X40" s="66">
        <f t="shared" si="33"/>
        <v>1</v>
      </c>
      <c r="Y40" s="66">
        <f t="shared" si="34"/>
        <v>9</v>
      </c>
      <c r="Z40" s="106">
        <f t="shared" si="35"/>
        <v>1</v>
      </c>
      <c r="AA40" s="106">
        <f t="shared" si="36"/>
        <v>0</v>
      </c>
      <c r="AB40" s="154">
        <f t="shared" si="21"/>
        <v>54</v>
      </c>
      <c r="AC40" s="155">
        <f t="shared" si="22"/>
        <v>63</v>
      </c>
      <c r="AE40" s="66" t="str">
        <f t="shared" si="23"/>
        <v>L</v>
      </c>
      <c r="AF40" s="66">
        <f t="shared" si="6"/>
        <v>4</v>
      </c>
      <c r="AG40" s="66">
        <f t="shared" si="37"/>
        <v>3</v>
      </c>
      <c r="AH40" s="66">
        <f t="shared" si="38"/>
        <v>8</v>
      </c>
      <c r="AI40" s="106">
        <f t="shared" si="2"/>
        <v>3</v>
      </c>
      <c r="AJ40" s="106">
        <f t="shared" si="24"/>
        <v>0</v>
      </c>
      <c r="AK40" s="154">
        <f t="shared" si="25"/>
        <v>-57</v>
      </c>
      <c r="AL40" s="155">
        <f t="shared" si="26"/>
        <v>-1</v>
      </c>
      <c r="AN40" s="66" t="str">
        <f t="shared" si="27"/>
        <v>L</v>
      </c>
      <c r="AO40" s="66">
        <f t="shared" si="7"/>
        <v>4</v>
      </c>
      <c r="AP40" s="66">
        <f t="shared" si="28"/>
        <v>3</v>
      </c>
      <c r="AQ40" s="66">
        <f t="shared" si="29"/>
        <v>8</v>
      </c>
      <c r="AR40" s="106">
        <f t="shared" si="3"/>
        <v>3</v>
      </c>
      <c r="AS40" s="106">
        <f t="shared" si="30"/>
        <v>0</v>
      </c>
      <c r="AT40" s="154">
        <f t="shared" si="31"/>
        <v>-57</v>
      </c>
    </row>
    <row r="41" spans="1:46">
      <c r="A41" s="3">
        <f t="shared" si="8"/>
        <v>31</v>
      </c>
      <c r="B41" s="9">
        <f>Data!B41</f>
        <v>35</v>
      </c>
      <c r="D41" s="30">
        <f t="shared" si="4"/>
        <v>12</v>
      </c>
      <c r="F41" s="66" t="str">
        <f t="shared" si="9"/>
        <v>L</v>
      </c>
      <c r="G41" s="66">
        <f t="shared" si="5"/>
        <v>1</v>
      </c>
      <c r="H41" s="66">
        <f t="shared" si="10"/>
        <v>3</v>
      </c>
      <c r="I41" s="66">
        <f t="shared" si="11"/>
        <v>9</v>
      </c>
      <c r="J41" s="106">
        <f t="shared" si="0"/>
        <v>3</v>
      </c>
      <c r="K41" s="106">
        <f t="shared" si="12"/>
        <v>0</v>
      </c>
      <c r="L41" s="154">
        <f t="shared" si="13"/>
        <v>36</v>
      </c>
      <c r="N41" s="66" t="str">
        <f t="shared" si="14"/>
        <v>L</v>
      </c>
      <c r="O41" s="66">
        <f t="shared" si="15"/>
        <v>7</v>
      </c>
      <c r="P41" s="66">
        <f t="shared" si="16"/>
        <v>3</v>
      </c>
      <c r="Q41" s="66">
        <f t="shared" si="17"/>
        <v>9</v>
      </c>
      <c r="R41" s="106">
        <f t="shared" si="1"/>
        <v>3</v>
      </c>
      <c r="S41" s="106">
        <f t="shared" si="18"/>
        <v>0</v>
      </c>
      <c r="T41" s="154">
        <f t="shared" si="19"/>
        <v>-36</v>
      </c>
      <c r="V41" s="66" t="str">
        <f t="shared" si="20"/>
        <v>L</v>
      </c>
      <c r="W41" s="66">
        <f t="shared" si="32"/>
        <v>10</v>
      </c>
      <c r="X41" s="66">
        <f t="shared" si="33"/>
        <v>1</v>
      </c>
      <c r="Y41" s="66">
        <f t="shared" si="34"/>
        <v>10</v>
      </c>
      <c r="Z41" s="106">
        <f t="shared" si="35"/>
        <v>1</v>
      </c>
      <c r="AA41" s="106">
        <f t="shared" si="36"/>
        <v>0</v>
      </c>
      <c r="AB41" s="154">
        <f t="shared" si="21"/>
        <v>53</v>
      </c>
      <c r="AC41" s="155">
        <f t="shared" si="22"/>
        <v>63</v>
      </c>
      <c r="AE41" s="66" t="str">
        <f t="shared" si="23"/>
        <v>L</v>
      </c>
      <c r="AF41" s="66">
        <f t="shared" si="6"/>
        <v>12</v>
      </c>
      <c r="AG41" s="66">
        <f t="shared" si="37"/>
        <v>3</v>
      </c>
      <c r="AH41" s="66">
        <f t="shared" si="38"/>
        <v>9</v>
      </c>
      <c r="AI41" s="106">
        <f t="shared" si="2"/>
        <v>3</v>
      </c>
      <c r="AJ41" s="106">
        <f t="shared" si="24"/>
        <v>0</v>
      </c>
      <c r="AK41" s="154">
        <f t="shared" si="25"/>
        <v>-60</v>
      </c>
      <c r="AL41" s="155">
        <f t="shared" si="26"/>
        <v>-1</v>
      </c>
      <c r="AN41" s="66" t="str">
        <f t="shared" si="27"/>
        <v>L</v>
      </c>
      <c r="AO41" s="66">
        <f t="shared" si="7"/>
        <v>12</v>
      </c>
      <c r="AP41" s="66">
        <f t="shared" si="28"/>
        <v>3</v>
      </c>
      <c r="AQ41" s="66">
        <f t="shared" si="29"/>
        <v>9</v>
      </c>
      <c r="AR41" s="106">
        <f t="shared" si="3"/>
        <v>3</v>
      </c>
      <c r="AS41" s="106">
        <f t="shared" si="30"/>
        <v>0</v>
      </c>
      <c r="AT41" s="154">
        <f t="shared" si="31"/>
        <v>-60</v>
      </c>
    </row>
    <row r="42" spans="1:46">
      <c r="A42" s="3">
        <f t="shared" si="8"/>
        <v>32</v>
      </c>
      <c r="B42" s="9">
        <f>Data!B42</f>
        <v>17</v>
      </c>
      <c r="D42" s="30">
        <f t="shared" si="4"/>
        <v>6</v>
      </c>
      <c r="F42" s="66" t="str">
        <f t="shared" si="9"/>
        <v>L</v>
      </c>
      <c r="G42" s="66">
        <f t="shared" si="5"/>
        <v>1</v>
      </c>
      <c r="H42" s="66">
        <f t="shared" si="10"/>
        <v>3</v>
      </c>
      <c r="I42" s="66">
        <f t="shared" si="11"/>
        <v>10</v>
      </c>
      <c r="J42" s="106">
        <f t="shared" si="0"/>
        <v>3</v>
      </c>
      <c r="K42" s="106">
        <f t="shared" si="12"/>
        <v>0</v>
      </c>
      <c r="L42" s="154">
        <f t="shared" si="13"/>
        <v>33</v>
      </c>
      <c r="N42" s="66" t="str">
        <f t="shared" si="14"/>
        <v>L</v>
      </c>
      <c r="O42" s="66">
        <f t="shared" si="15"/>
        <v>8</v>
      </c>
      <c r="P42" s="66">
        <f t="shared" si="16"/>
        <v>3</v>
      </c>
      <c r="Q42" s="66">
        <f t="shared" si="17"/>
        <v>10</v>
      </c>
      <c r="R42" s="106">
        <f t="shared" si="1"/>
        <v>3</v>
      </c>
      <c r="S42" s="106">
        <f t="shared" si="18"/>
        <v>0</v>
      </c>
      <c r="T42" s="154">
        <f t="shared" si="19"/>
        <v>-39</v>
      </c>
      <c r="V42" s="66" t="str">
        <f t="shared" si="20"/>
        <v>L</v>
      </c>
      <c r="W42" s="66">
        <f t="shared" si="32"/>
        <v>11</v>
      </c>
      <c r="X42" s="66">
        <f t="shared" si="33"/>
        <v>1</v>
      </c>
      <c r="Y42" s="66">
        <f t="shared" si="34"/>
        <v>11</v>
      </c>
      <c r="Z42" s="106">
        <f t="shared" si="35"/>
        <v>1</v>
      </c>
      <c r="AA42" s="106">
        <f t="shared" si="36"/>
        <v>0</v>
      </c>
      <c r="AB42" s="154">
        <f t="shared" si="21"/>
        <v>52</v>
      </c>
      <c r="AC42" s="155">
        <f t="shared" si="22"/>
        <v>63</v>
      </c>
      <c r="AE42" s="66" t="str">
        <f t="shared" si="23"/>
        <v>L</v>
      </c>
      <c r="AF42" s="66">
        <f t="shared" si="6"/>
        <v>6</v>
      </c>
      <c r="AG42" s="66">
        <f t="shared" si="37"/>
        <v>3</v>
      </c>
      <c r="AH42" s="66">
        <f t="shared" si="38"/>
        <v>10</v>
      </c>
      <c r="AI42" s="106">
        <f t="shared" si="2"/>
        <v>3</v>
      </c>
      <c r="AJ42" s="106">
        <f t="shared" si="24"/>
        <v>0</v>
      </c>
      <c r="AK42" s="154">
        <f t="shared" si="25"/>
        <v>-63</v>
      </c>
      <c r="AL42" s="155">
        <f t="shared" si="26"/>
        <v>-1</v>
      </c>
      <c r="AN42" s="66" t="str">
        <f t="shared" si="27"/>
        <v>L</v>
      </c>
      <c r="AO42" s="66">
        <f t="shared" si="7"/>
        <v>6</v>
      </c>
      <c r="AP42" s="66">
        <f t="shared" si="28"/>
        <v>3</v>
      </c>
      <c r="AQ42" s="66">
        <f t="shared" si="29"/>
        <v>10</v>
      </c>
      <c r="AR42" s="106">
        <f t="shared" si="3"/>
        <v>3</v>
      </c>
      <c r="AS42" s="106">
        <f t="shared" si="30"/>
        <v>0</v>
      </c>
      <c r="AT42" s="154">
        <f t="shared" si="31"/>
        <v>-63</v>
      </c>
    </row>
    <row r="43" spans="1:46">
      <c r="A43" s="3">
        <f t="shared" si="8"/>
        <v>33</v>
      </c>
      <c r="B43" s="9">
        <f>Data!B43</f>
        <v>14</v>
      </c>
      <c r="D43" s="30">
        <f t="shared" si="4"/>
        <v>5</v>
      </c>
      <c r="F43" s="66" t="str">
        <f t="shared" si="9"/>
        <v>L</v>
      </c>
      <c r="G43" s="66">
        <f t="shared" si="5"/>
        <v>1</v>
      </c>
      <c r="H43" s="66">
        <f t="shared" si="10"/>
        <v>3</v>
      </c>
      <c r="I43" s="66">
        <f t="shared" si="11"/>
        <v>11</v>
      </c>
      <c r="J43" s="106">
        <f t="shared" si="0"/>
        <v>3</v>
      </c>
      <c r="K43" s="106">
        <f t="shared" si="12"/>
        <v>0</v>
      </c>
      <c r="L43" s="154">
        <f t="shared" si="13"/>
        <v>30</v>
      </c>
      <c r="N43" s="66" t="str">
        <f t="shared" si="14"/>
        <v>L</v>
      </c>
      <c r="O43" s="66">
        <f t="shared" si="15"/>
        <v>9</v>
      </c>
      <c r="P43" s="66">
        <f t="shared" si="16"/>
        <v>3</v>
      </c>
      <c r="Q43" s="66">
        <f t="shared" si="17"/>
        <v>11</v>
      </c>
      <c r="R43" s="106">
        <f t="shared" si="1"/>
        <v>3</v>
      </c>
      <c r="S43" s="106">
        <f t="shared" si="18"/>
        <v>0</v>
      </c>
      <c r="T43" s="154">
        <f t="shared" si="19"/>
        <v>-42</v>
      </c>
      <c r="V43" s="66" t="str">
        <f t="shared" si="20"/>
        <v>L</v>
      </c>
      <c r="W43" s="66">
        <f t="shared" si="32"/>
        <v>12</v>
      </c>
      <c r="X43" s="66">
        <f t="shared" si="33"/>
        <v>2</v>
      </c>
      <c r="Y43" s="66">
        <f t="shared" si="34"/>
        <v>1</v>
      </c>
      <c r="Z43" s="106">
        <f t="shared" si="35"/>
        <v>2</v>
      </c>
      <c r="AA43" s="106">
        <f t="shared" si="36"/>
        <v>0</v>
      </c>
      <c r="AB43" s="154">
        <f t="shared" si="21"/>
        <v>50</v>
      </c>
      <c r="AC43" s="155">
        <f t="shared" si="22"/>
        <v>63</v>
      </c>
      <c r="AE43" s="66" t="str">
        <f t="shared" si="23"/>
        <v>L</v>
      </c>
      <c r="AF43" s="66">
        <f t="shared" si="6"/>
        <v>5</v>
      </c>
      <c r="AG43" s="66">
        <f t="shared" si="37"/>
        <v>3</v>
      </c>
      <c r="AH43" s="66">
        <f t="shared" si="38"/>
        <v>11</v>
      </c>
      <c r="AI43" s="106">
        <f t="shared" si="2"/>
        <v>3</v>
      </c>
      <c r="AJ43" s="106">
        <f t="shared" si="24"/>
        <v>0</v>
      </c>
      <c r="AK43" s="154">
        <f t="shared" si="25"/>
        <v>-66</v>
      </c>
      <c r="AL43" s="155">
        <f t="shared" si="26"/>
        <v>-1</v>
      </c>
      <c r="AN43" s="66" t="str">
        <f t="shared" si="27"/>
        <v>L</v>
      </c>
      <c r="AO43" s="66">
        <f t="shared" si="7"/>
        <v>5</v>
      </c>
      <c r="AP43" s="66">
        <f t="shared" si="28"/>
        <v>3</v>
      </c>
      <c r="AQ43" s="66">
        <f t="shared" si="29"/>
        <v>11</v>
      </c>
      <c r="AR43" s="106">
        <f t="shared" si="3"/>
        <v>3</v>
      </c>
      <c r="AS43" s="106">
        <f t="shared" si="30"/>
        <v>0</v>
      </c>
      <c r="AT43" s="154">
        <f t="shared" si="31"/>
        <v>-66</v>
      </c>
    </row>
    <row r="44" spans="1:46">
      <c r="A44" s="3">
        <f t="shared" si="8"/>
        <v>34</v>
      </c>
      <c r="B44" s="9">
        <f>Data!B44</f>
        <v>9</v>
      </c>
      <c r="D44" s="30">
        <f t="shared" si="4"/>
        <v>3</v>
      </c>
      <c r="F44" s="66" t="str">
        <f t="shared" si="9"/>
        <v>L</v>
      </c>
      <c r="G44" s="66">
        <f t="shared" si="5"/>
        <v>1</v>
      </c>
      <c r="H44" s="66">
        <f t="shared" si="10"/>
        <v>4</v>
      </c>
      <c r="I44" s="66">
        <f t="shared" si="11"/>
        <v>1</v>
      </c>
      <c r="J44" s="106">
        <f t="shared" si="0"/>
        <v>5</v>
      </c>
      <c r="K44" s="106">
        <f t="shared" si="12"/>
        <v>0</v>
      </c>
      <c r="L44" s="154">
        <f t="shared" si="13"/>
        <v>25</v>
      </c>
      <c r="N44" s="66" t="str">
        <f t="shared" si="14"/>
        <v>L</v>
      </c>
      <c r="O44" s="66">
        <f t="shared" si="15"/>
        <v>10</v>
      </c>
      <c r="P44" s="66">
        <f t="shared" si="16"/>
        <v>4</v>
      </c>
      <c r="Q44" s="66">
        <f t="shared" si="17"/>
        <v>1</v>
      </c>
      <c r="R44" s="106">
        <f t="shared" si="1"/>
        <v>5</v>
      </c>
      <c r="S44" s="106">
        <f t="shared" si="18"/>
        <v>0</v>
      </c>
      <c r="T44" s="154">
        <f t="shared" si="19"/>
        <v>-47</v>
      </c>
      <c r="V44" s="66" t="str">
        <f t="shared" si="20"/>
        <v>L</v>
      </c>
      <c r="W44" s="66">
        <f t="shared" si="32"/>
        <v>1</v>
      </c>
      <c r="X44" s="66">
        <f t="shared" si="33"/>
        <v>2</v>
      </c>
      <c r="Y44" s="66">
        <f t="shared" si="34"/>
        <v>2</v>
      </c>
      <c r="Z44" s="106">
        <f t="shared" si="35"/>
        <v>2</v>
      </c>
      <c r="AA44" s="106">
        <f t="shared" si="36"/>
        <v>0</v>
      </c>
      <c r="AB44" s="154">
        <f t="shared" si="21"/>
        <v>48</v>
      </c>
      <c r="AC44" s="155">
        <f t="shared" si="22"/>
        <v>63</v>
      </c>
      <c r="AE44" s="66" t="str">
        <f t="shared" si="23"/>
        <v>L</v>
      </c>
      <c r="AF44" s="66">
        <f t="shared" si="6"/>
        <v>3</v>
      </c>
      <c r="AG44" s="66">
        <f t="shared" si="37"/>
        <v>4</v>
      </c>
      <c r="AH44" s="66">
        <f t="shared" si="38"/>
        <v>1</v>
      </c>
      <c r="AI44" s="106">
        <f t="shared" si="2"/>
        <v>5</v>
      </c>
      <c r="AJ44" s="106">
        <f t="shared" si="24"/>
        <v>0</v>
      </c>
      <c r="AK44" s="154">
        <f t="shared" si="25"/>
        <v>-71</v>
      </c>
      <c r="AL44" s="155">
        <f t="shared" si="26"/>
        <v>-1</v>
      </c>
      <c r="AN44" s="66" t="str">
        <f t="shared" si="27"/>
        <v>L</v>
      </c>
      <c r="AO44" s="66">
        <f t="shared" si="7"/>
        <v>3</v>
      </c>
      <c r="AP44" s="66">
        <f t="shared" si="28"/>
        <v>4</v>
      </c>
      <c r="AQ44" s="66">
        <f t="shared" si="29"/>
        <v>1</v>
      </c>
      <c r="AR44" s="106">
        <f t="shared" si="3"/>
        <v>5</v>
      </c>
      <c r="AS44" s="106">
        <f t="shared" si="30"/>
        <v>0</v>
      </c>
      <c r="AT44" s="154">
        <f t="shared" si="31"/>
        <v>-71</v>
      </c>
    </row>
    <row r="45" spans="1:46">
      <c r="A45" s="3">
        <f t="shared" si="8"/>
        <v>35</v>
      </c>
      <c r="B45" s="9">
        <f>Data!B45</f>
        <v>27</v>
      </c>
      <c r="D45" s="30">
        <f t="shared" si="4"/>
        <v>9</v>
      </c>
      <c r="F45" s="66" t="str">
        <f t="shared" si="9"/>
        <v>L</v>
      </c>
      <c r="G45" s="66">
        <f t="shared" si="5"/>
        <v>1</v>
      </c>
      <c r="H45" s="66">
        <f t="shared" si="10"/>
        <v>4</v>
      </c>
      <c r="I45" s="66">
        <f t="shared" si="11"/>
        <v>2</v>
      </c>
      <c r="J45" s="106">
        <f t="shared" si="0"/>
        <v>5</v>
      </c>
      <c r="K45" s="106">
        <f t="shared" si="12"/>
        <v>0</v>
      </c>
      <c r="L45" s="154">
        <f t="shared" si="13"/>
        <v>20</v>
      </c>
      <c r="N45" s="66" t="str">
        <f t="shared" si="14"/>
        <v>L</v>
      </c>
      <c r="O45" s="66">
        <f t="shared" si="15"/>
        <v>11</v>
      </c>
      <c r="P45" s="66">
        <f t="shared" si="16"/>
        <v>4</v>
      </c>
      <c r="Q45" s="66">
        <f t="shared" si="17"/>
        <v>2</v>
      </c>
      <c r="R45" s="106">
        <f t="shared" si="1"/>
        <v>5</v>
      </c>
      <c r="S45" s="106">
        <f t="shared" si="18"/>
        <v>0</v>
      </c>
      <c r="T45" s="154">
        <f t="shared" si="19"/>
        <v>-52</v>
      </c>
      <c r="V45" s="66" t="str">
        <f t="shared" si="20"/>
        <v>L</v>
      </c>
      <c r="W45" s="66">
        <f t="shared" si="32"/>
        <v>2</v>
      </c>
      <c r="X45" s="66">
        <f t="shared" si="33"/>
        <v>2</v>
      </c>
      <c r="Y45" s="66">
        <f t="shared" si="34"/>
        <v>3</v>
      </c>
      <c r="Z45" s="106">
        <f t="shared" si="35"/>
        <v>2</v>
      </c>
      <c r="AA45" s="106">
        <f t="shared" si="36"/>
        <v>0</v>
      </c>
      <c r="AB45" s="154">
        <f t="shared" si="21"/>
        <v>46</v>
      </c>
      <c r="AC45" s="155">
        <f t="shared" si="22"/>
        <v>63</v>
      </c>
      <c r="AE45" s="66" t="str">
        <f t="shared" si="23"/>
        <v>L</v>
      </c>
      <c r="AF45" s="66">
        <f t="shared" si="6"/>
        <v>9</v>
      </c>
      <c r="AG45" s="66">
        <f t="shared" si="37"/>
        <v>4</v>
      </c>
      <c r="AH45" s="66">
        <f t="shared" si="38"/>
        <v>2</v>
      </c>
      <c r="AI45" s="106">
        <f t="shared" si="2"/>
        <v>5</v>
      </c>
      <c r="AJ45" s="106">
        <f t="shared" si="24"/>
        <v>0</v>
      </c>
      <c r="AK45" s="154">
        <f t="shared" si="25"/>
        <v>-76</v>
      </c>
      <c r="AL45" s="155">
        <f t="shared" si="26"/>
        <v>-1</v>
      </c>
      <c r="AN45" s="66" t="str">
        <f t="shared" si="27"/>
        <v>L</v>
      </c>
      <c r="AO45" s="66">
        <f t="shared" si="7"/>
        <v>9</v>
      </c>
      <c r="AP45" s="66">
        <f t="shared" si="28"/>
        <v>4</v>
      </c>
      <c r="AQ45" s="66">
        <f t="shared" si="29"/>
        <v>2</v>
      </c>
      <c r="AR45" s="106">
        <f t="shared" si="3"/>
        <v>5</v>
      </c>
      <c r="AS45" s="106">
        <f t="shared" si="30"/>
        <v>0</v>
      </c>
      <c r="AT45" s="154">
        <f t="shared" si="31"/>
        <v>-76</v>
      </c>
    </row>
    <row r="46" spans="1:46">
      <c r="A46" s="3">
        <f t="shared" si="8"/>
        <v>36</v>
      </c>
      <c r="B46" s="9">
        <f>Data!B46</f>
        <v>19</v>
      </c>
      <c r="D46" s="30">
        <f t="shared" si="4"/>
        <v>7</v>
      </c>
      <c r="F46" s="66" t="str">
        <f t="shared" si="9"/>
        <v>L</v>
      </c>
      <c r="G46" s="66">
        <f t="shared" si="5"/>
        <v>1</v>
      </c>
      <c r="H46" s="66">
        <f t="shared" si="10"/>
        <v>4</v>
      </c>
      <c r="I46" s="66">
        <f t="shared" si="11"/>
        <v>3</v>
      </c>
      <c r="J46" s="106">
        <f t="shared" si="0"/>
        <v>5</v>
      </c>
      <c r="K46" s="106">
        <f t="shared" si="12"/>
        <v>0</v>
      </c>
      <c r="L46" s="154">
        <f t="shared" si="13"/>
        <v>15</v>
      </c>
      <c r="N46" s="66" t="str">
        <f t="shared" si="14"/>
        <v>L</v>
      </c>
      <c r="O46" s="66">
        <f t="shared" si="15"/>
        <v>12</v>
      </c>
      <c r="P46" s="66">
        <f t="shared" si="16"/>
        <v>4</v>
      </c>
      <c r="Q46" s="66">
        <f t="shared" si="17"/>
        <v>3</v>
      </c>
      <c r="R46" s="106">
        <f t="shared" si="1"/>
        <v>5</v>
      </c>
      <c r="S46" s="106">
        <f t="shared" si="18"/>
        <v>0</v>
      </c>
      <c r="T46" s="154">
        <f t="shared" si="19"/>
        <v>-57</v>
      </c>
      <c r="V46" s="66" t="str">
        <f t="shared" si="20"/>
        <v>L</v>
      </c>
      <c r="W46" s="66">
        <f t="shared" si="32"/>
        <v>3</v>
      </c>
      <c r="X46" s="66">
        <f t="shared" si="33"/>
        <v>2</v>
      </c>
      <c r="Y46" s="66">
        <f t="shared" si="34"/>
        <v>4</v>
      </c>
      <c r="Z46" s="106">
        <f t="shared" si="35"/>
        <v>2</v>
      </c>
      <c r="AA46" s="106">
        <f t="shared" si="36"/>
        <v>0</v>
      </c>
      <c r="AB46" s="154">
        <f t="shared" si="21"/>
        <v>44</v>
      </c>
      <c r="AC46" s="155">
        <f t="shared" si="22"/>
        <v>63</v>
      </c>
      <c r="AE46" s="66" t="str">
        <f t="shared" si="23"/>
        <v>L</v>
      </c>
      <c r="AF46" s="66">
        <f t="shared" si="6"/>
        <v>7</v>
      </c>
      <c r="AG46" s="66">
        <f t="shared" si="37"/>
        <v>4</v>
      </c>
      <c r="AH46" s="66">
        <f t="shared" si="38"/>
        <v>3</v>
      </c>
      <c r="AI46" s="106">
        <f t="shared" si="2"/>
        <v>5</v>
      </c>
      <c r="AJ46" s="106">
        <f t="shared" si="24"/>
        <v>0</v>
      </c>
      <c r="AK46" s="154">
        <f t="shared" si="25"/>
        <v>-81</v>
      </c>
      <c r="AL46" s="155">
        <f t="shared" si="26"/>
        <v>-1</v>
      </c>
      <c r="AN46" s="66" t="str">
        <f t="shared" si="27"/>
        <v>L</v>
      </c>
      <c r="AO46" s="66">
        <f t="shared" si="7"/>
        <v>7</v>
      </c>
      <c r="AP46" s="66">
        <f t="shared" si="28"/>
        <v>4</v>
      </c>
      <c r="AQ46" s="66">
        <f t="shared" si="29"/>
        <v>3</v>
      </c>
      <c r="AR46" s="106">
        <f t="shared" si="3"/>
        <v>5</v>
      </c>
      <c r="AS46" s="106">
        <f t="shared" si="30"/>
        <v>0</v>
      </c>
      <c r="AT46" s="154">
        <f t="shared" si="31"/>
        <v>-81</v>
      </c>
    </row>
    <row r="47" spans="1:46">
      <c r="A47" s="3">
        <f t="shared" si="8"/>
        <v>37</v>
      </c>
      <c r="B47" s="9">
        <f>Data!B47</f>
        <v>23</v>
      </c>
      <c r="D47" s="30">
        <f t="shared" si="4"/>
        <v>8</v>
      </c>
      <c r="F47" s="66" t="str">
        <f t="shared" si="9"/>
        <v>L</v>
      </c>
      <c r="G47" s="66">
        <f t="shared" si="5"/>
        <v>1</v>
      </c>
      <c r="H47" s="66">
        <f t="shared" si="10"/>
        <v>4</v>
      </c>
      <c r="I47" s="66">
        <f t="shared" si="11"/>
        <v>4</v>
      </c>
      <c r="J47" s="106">
        <f t="shared" si="0"/>
        <v>5</v>
      </c>
      <c r="K47" s="106">
        <f t="shared" si="12"/>
        <v>0</v>
      </c>
      <c r="L47" s="154">
        <f t="shared" si="13"/>
        <v>10</v>
      </c>
      <c r="N47" s="66" t="str">
        <f t="shared" si="14"/>
        <v>L</v>
      </c>
      <c r="O47" s="66">
        <f t="shared" si="15"/>
        <v>1</v>
      </c>
      <c r="P47" s="66">
        <f t="shared" si="16"/>
        <v>4</v>
      </c>
      <c r="Q47" s="66">
        <f t="shared" si="17"/>
        <v>4</v>
      </c>
      <c r="R47" s="106">
        <f t="shared" si="1"/>
        <v>5</v>
      </c>
      <c r="S47" s="106">
        <f t="shared" si="18"/>
        <v>0</v>
      </c>
      <c r="T47" s="154">
        <f t="shared" si="19"/>
        <v>-62</v>
      </c>
      <c r="V47" s="66" t="str">
        <f t="shared" si="20"/>
        <v>L</v>
      </c>
      <c r="W47" s="66">
        <f t="shared" si="32"/>
        <v>4</v>
      </c>
      <c r="X47" s="66">
        <f t="shared" si="33"/>
        <v>2</v>
      </c>
      <c r="Y47" s="66">
        <f t="shared" si="34"/>
        <v>5</v>
      </c>
      <c r="Z47" s="106">
        <f t="shared" si="35"/>
        <v>2</v>
      </c>
      <c r="AA47" s="106">
        <f t="shared" si="36"/>
        <v>0</v>
      </c>
      <c r="AB47" s="154">
        <f t="shared" si="21"/>
        <v>42</v>
      </c>
      <c r="AC47" s="155">
        <f t="shared" si="22"/>
        <v>63</v>
      </c>
      <c r="AE47" s="66" t="str">
        <f t="shared" si="23"/>
        <v>L</v>
      </c>
      <c r="AF47" s="66">
        <f t="shared" si="6"/>
        <v>8</v>
      </c>
      <c r="AG47" s="66">
        <f t="shared" si="37"/>
        <v>4</v>
      </c>
      <c r="AH47" s="66">
        <f t="shared" si="38"/>
        <v>4</v>
      </c>
      <c r="AI47" s="106">
        <f t="shared" si="2"/>
        <v>5</v>
      </c>
      <c r="AJ47" s="106">
        <f t="shared" si="24"/>
        <v>0</v>
      </c>
      <c r="AK47" s="154">
        <f t="shared" si="25"/>
        <v>-86</v>
      </c>
      <c r="AL47" s="155">
        <f t="shared" si="26"/>
        <v>-1</v>
      </c>
      <c r="AN47" s="66" t="str">
        <f t="shared" si="27"/>
        <v>L</v>
      </c>
      <c r="AO47" s="66">
        <f t="shared" si="7"/>
        <v>8</v>
      </c>
      <c r="AP47" s="66">
        <f t="shared" si="28"/>
        <v>4</v>
      </c>
      <c r="AQ47" s="66">
        <f t="shared" si="29"/>
        <v>4</v>
      </c>
      <c r="AR47" s="106">
        <f t="shared" si="3"/>
        <v>5</v>
      </c>
      <c r="AS47" s="106">
        <f t="shared" si="30"/>
        <v>0</v>
      </c>
      <c r="AT47" s="154">
        <f t="shared" si="31"/>
        <v>-86</v>
      </c>
    </row>
    <row r="48" spans="1:46">
      <c r="A48" s="3">
        <f t="shared" si="8"/>
        <v>38</v>
      </c>
      <c r="B48" s="9">
        <f>Data!B48</f>
        <v>3</v>
      </c>
      <c r="D48" s="30">
        <f t="shared" si="4"/>
        <v>1</v>
      </c>
      <c r="F48" s="66" t="str">
        <f t="shared" si="9"/>
        <v>W</v>
      </c>
      <c r="G48" s="66">
        <f t="shared" si="5"/>
        <v>1</v>
      </c>
      <c r="H48" s="66">
        <f t="shared" si="10"/>
        <v>4</v>
      </c>
      <c r="I48" s="66">
        <f t="shared" si="11"/>
        <v>5</v>
      </c>
      <c r="J48" s="106">
        <f t="shared" si="0"/>
        <v>5</v>
      </c>
      <c r="K48" s="106">
        <f t="shared" si="12"/>
        <v>60</v>
      </c>
      <c r="L48" s="154">
        <f t="shared" si="13"/>
        <v>65</v>
      </c>
      <c r="N48" s="66" t="str">
        <f t="shared" si="14"/>
        <v>W</v>
      </c>
      <c r="O48" s="66">
        <f t="shared" si="15"/>
        <v>2</v>
      </c>
      <c r="P48" s="66">
        <f t="shared" si="16"/>
        <v>4</v>
      </c>
      <c r="Q48" s="66">
        <f t="shared" si="17"/>
        <v>5</v>
      </c>
      <c r="R48" s="106">
        <f t="shared" si="1"/>
        <v>5</v>
      </c>
      <c r="S48" s="106">
        <f t="shared" si="18"/>
        <v>60</v>
      </c>
      <c r="T48" s="154">
        <f t="shared" si="19"/>
        <v>-7</v>
      </c>
      <c r="V48" s="66" t="str">
        <f t="shared" si="20"/>
        <v>L</v>
      </c>
      <c r="W48" s="66">
        <f t="shared" si="32"/>
        <v>5</v>
      </c>
      <c r="X48" s="66">
        <f t="shared" si="33"/>
        <v>2</v>
      </c>
      <c r="Y48" s="66">
        <f t="shared" si="34"/>
        <v>6</v>
      </c>
      <c r="Z48" s="106">
        <f t="shared" si="35"/>
        <v>2</v>
      </c>
      <c r="AA48" s="106">
        <f t="shared" si="36"/>
        <v>0</v>
      </c>
      <c r="AB48" s="154">
        <f t="shared" si="21"/>
        <v>40</v>
      </c>
      <c r="AC48" s="155">
        <f t="shared" si="22"/>
        <v>63</v>
      </c>
      <c r="AE48" s="66" t="str">
        <f t="shared" si="23"/>
        <v>L</v>
      </c>
      <c r="AF48" s="66">
        <f t="shared" si="6"/>
        <v>1</v>
      </c>
      <c r="AG48" s="66">
        <f t="shared" si="37"/>
        <v>4</v>
      </c>
      <c r="AH48" s="66">
        <f t="shared" si="38"/>
        <v>5</v>
      </c>
      <c r="AI48" s="106">
        <f t="shared" si="2"/>
        <v>5</v>
      </c>
      <c r="AJ48" s="106">
        <f t="shared" si="24"/>
        <v>0</v>
      </c>
      <c r="AK48" s="154">
        <f t="shared" si="25"/>
        <v>-91</v>
      </c>
      <c r="AL48" s="155">
        <f t="shared" si="26"/>
        <v>-1</v>
      </c>
      <c r="AN48" s="66" t="str">
        <f t="shared" si="27"/>
        <v>L</v>
      </c>
      <c r="AO48" s="66">
        <f t="shared" si="7"/>
        <v>1</v>
      </c>
      <c r="AP48" s="66">
        <f t="shared" si="28"/>
        <v>4</v>
      </c>
      <c r="AQ48" s="66">
        <f t="shared" si="29"/>
        <v>5</v>
      </c>
      <c r="AR48" s="106">
        <f t="shared" si="3"/>
        <v>5</v>
      </c>
      <c r="AS48" s="106">
        <f t="shared" si="30"/>
        <v>0</v>
      </c>
      <c r="AT48" s="154">
        <f t="shared" si="31"/>
        <v>-91</v>
      </c>
    </row>
    <row r="49" spans="1:46">
      <c r="A49" s="3">
        <f t="shared" si="8"/>
        <v>39</v>
      </c>
      <c r="B49" s="9">
        <f>Data!B49</f>
        <v>30</v>
      </c>
      <c r="D49" s="30">
        <f t="shared" si="4"/>
        <v>10</v>
      </c>
      <c r="F49" s="66" t="str">
        <f t="shared" si="9"/>
        <v>L</v>
      </c>
      <c r="G49" s="66">
        <f t="shared" si="5"/>
        <v>1</v>
      </c>
      <c r="H49" s="66">
        <f t="shared" si="10"/>
        <v>4</v>
      </c>
      <c r="I49" s="66">
        <f t="shared" si="11"/>
        <v>6</v>
      </c>
      <c r="J49" s="106">
        <f t="shared" si="0"/>
        <v>5</v>
      </c>
      <c r="K49" s="106">
        <f t="shared" si="12"/>
        <v>0</v>
      </c>
      <c r="L49" s="154">
        <f t="shared" si="13"/>
        <v>60</v>
      </c>
      <c r="N49" s="66" t="str">
        <f t="shared" si="14"/>
        <v>L</v>
      </c>
      <c r="O49" s="66">
        <f t="shared" si="15"/>
        <v>3</v>
      </c>
      <c r="P49" s="66">
        <f t="shared" si="16"/>
        <v>4</v>
      </c>
      <c r="Q49" s="66">
        <f t="shared" si="17"/>
        <v>6</v>
      </c>
      <c r="R49" s="106">
        <f t="shared" si="1"/>
        <v>5</v>
      </c>
      <c r="S49" s="106">
        <f t="shared" si="18"/>
        <v>0</v>
      </c>
      <c r="T49" s="154">
        <f t="shared" si="19"/>
        <v>-12</v>
      </c>
      <c r="V49" s="66" t="str">
        <f t="shared" si="20"/>
        <v>L</v>
      </c>
      <c r="W49" s="66">
        <f t="shared" si="32"/>
        <v>6</v>
      </c>
      <c r="X49" s="66">
        <f t="shared" si="33"/>
        <v>2</v>
      </c>
      <c r="Y49" s="66">
        <f t="shared" si="34"/>
        <v>7</v>
      </c>
      <c r="Z49" s="106">
        <f t="shared" si="35"/>
        <v>2</v>
      </c>
      <c r="AA49" s="106">
        <f t="shared" si="36"/>
        <v>0</v>
      </c>
      <c r="AB49" s="154">
        <f t="shared" si="21"/>
        <v>38</v>
      </c>
      <c r="AC49" s="155">
        <f t="shared" si="22"/>
        <v>63</v>
      </c>
      <c r="AE49" s="66" t="str">
        <f t="shared" si="23"/>
        <v>L</v>
      </c>
      <c r="AF49" s="66">
        <f t="shared" si="6"/>
        <v>10</v>
      </c>
      <c r="AG49" s="66">
        <f t="shared" si="37"/>
        <v>4</v>
      </c>
      <c r="AH49" s="66">
        <f t="shared" si="38"/>
        <v>6</v>
      </c>
      <c r="AI49" s="106">
        <f t="shared" si="2"/>
        <v>5</v>
      </c>
      <c r="AJ49" s="106">
        <f t="shared" si="24"/>
        <v>0</v>
      </c>
      <c r="AK49" s="154">
        <f t="shared" si="25"/>
        <v>-96</v>
      </c>
      <c r="AL49" s="155">
        <f t="shared" si="26"/>
        <v>-1</v>
      </c>
      <c r="AN49" s="66" t="str">
        <f t="shared" si="27"/>
        <v>L</v>
      </c>
      <c r="AO49" s="66">
        <f t="shared" si="7"/>
        <v>10</v>
      </c>
      <c r="AP49" s="66">
        <f t="shared" si="28"/>
        <v>4</v>
      </c>
      <c r="AQ49" s="66">
        <f t="shared" si="29"/>
        <v>6</v>
      </c>
      <c r="AR49" s="106">
        <f t="shared" si="3"/>
        <v>5</v>
      </c>
      <c r="AS49" s="106">
        <f t="shared" si="30"/>
        <v>0</v>
      </c>
      <c r="AT49" s="154">
        <f t="shared" si="31"/>
        <v>-96</v>
      </c>
    </row>
    <row r="50" spans="1:46">
      <c r="A50" s="3">
        <f t="shared" si="8"/>
        <v>40</v>
      </c>
      <c r="B50" s="9">
        <f>Data!B50</f>
        <v>17</v>
      </c>
      <c r="D50" s="30">
        <f t="shared" si="4"/>
        <v>6</v>
      </c>
      <c r="F50" s="66" t="str">
        <f t="shared" si="9"/>
        <v>L</v>
      </c>
      <c r="G50" s="66">
        <f t="shared" si="5"/>
        <v>1</v>
      </c>
      <c r="H50" s="66">
        <f t="shared" si="10"/>
        <v>4</v>
      </c>
      <c r="I50" s="66">
        <f t="shared" si="11"/>
        <v>7</v>
      </c>
      <c r="J50" s="106">
        <f t="shared" si="0"/>
        <v>5</v>
      </c>
      <c r="K50" s="106">
        <f t="shared" si="12"/>
        <v>0</v>
      </c>
      <c r="L50" s="154">
        <f t="shared" si="13"/>
        <v>55</v>
      </c>
      <c r="N50" s="66" t="str">
        <f t="shared" si="14"/>
        <v>L</v>
      </c>
      <c r="O50" s="66">
        <f t="shared" si="15"/>
        <v>4</v>
      </c>
      <c r="P50" s="66">
        <f t="shared" si="16"/>
        <v>4</v>
      </c>
      <c r="Q50" s="66">
        <f t="shared" si="17"/>
        <v>7</v>
      </c>
      <c r="R50" s="106">
        <f t="shared" si="1"/>
        <v>5</v>
      </c>
      <c r="S50" s="106">
        <f t="shared" si="18"/>
        <v>0</v>
      </c>
      <c r="T50" s="154">
        <f t="shared" si="19"/>
        <v>-17</v>
      </c>
      <c r="V50" s="66" t="str">
        <f t="shared" si="20"/>
        <v>W</v>
      </c>
      <c r="W50" s="66">
        <f t="shared" si="32"/>
        <v>7</v>
      </c>
      <c r="X50" s="66">
        <f t="shared" si="33"/>
        <v>2</v>
      </c>
      <c r="Y50" s="66">
        <f t="shared" si="34"/>
        <v>8</v>
      </c>
      <c r="Z50" s="106">
        <f t="shared" si="35"/>
        <v>2</v>
      </c>
      <c r="AA50" s="106">
        <f t="shared" si="36"/>
        <v>24</v>
      </c>
      <c r="AB50" s="154">
        <f t="shared" si="21"/>
        <v>60</v>
      </c>
      <c r="AC50" s="155">
        <f t="shared" si="22"/>
        <v>63</v>
      </c>
      <c r="AE50" s="66" t="str">
        <f t="shared" si="23"/>
        <v>L</v>
      </c>
      <c r="AF50" s="66">
        <f t="shared" si="6"/>
        <v>6</v>
      </c>
      <c r="AG50" s="66">
        <f t="shared" si="37"/>
        <v>4</v>
      </c>
      <c r="AH50" s="66">
        <f t="shared" si="38"/>
        <v>7</v>
      </c>
      <c r="AI50" s="106">
        <f t="shared" si="2"/>
        <v>5</v>
      </c>
      <c r="AJ50" s="106">
        <f t="shared" si="24"/>
        <v>0</v>
      </c>
      <c r="AK50" s="154">
        <f t="shared" si="25"/>
        <v>-101</v>
      </c>
      <c r="AL50" s="155">
        <f t="shared" si="26"/>
        <v>-1</v>
      </c>
      <c r="AN50" s="66" t="str">
        <f t="shared" si="27"/>
        <v>L</v>
      </c>
      <c r="AO50" s="66">
        <f t="shared" si="7"/>
        <v>6</v>
      </c>
      <c r="AP50" s="66">
        <f t="shared" si="28"/>
        <v>4</v>
      </c>
      <c r="AQ50" s="66">
        <f t="shared" si="29"/>
        <v>7</v>
      </c>
      <c r="AR50" s="106">
        <f t="shared" si="3"/>
        <v>5</v>
      </c>
      <c r="AS50" s="106">
        <f t="shared" si="30"/>
        <v>0</v>
      </c>
      <c r="AT50" s="154">
        <f t="shared" si="31"/>
        <v>-101</v>
      </c>
    </row>
    <row r="51" spans="1:46">
      <c r="A51" s="3">
        <f t="shared" si="8"/>
        <v>41</v>
      </c>
      <c r="B51" s="9">
        <f>Data!B51</f>
        <v>8</v>
      </c>
      <c r="D51" s="30">
        <f t="shared" si="4"/>
        <v>3</v>
      </c>
      <c r="F51" s="66" t="str">
        <f t="shared" si="9"/>
        <v>L</v>
      </c>
      <c r="G51" s="66">
        <f t="shared" si="5"/>
        <v>1</v>
      </c>
      <c r="H51" s="66">
        <f t="shared" si="10"/>
        <v>4</v>
      </c>
      <c r="I51" s="66">
        <f t="shared" si="11"/>
        <v>8</v>
      </c>
      <c r="J51" s="106">
        <f t="shared" si="0"/>
        <v>5</v>
      </c>
      <c r="K51" s="106">
        <f t="shared" si="12"/>
        <v>0</v>
      </c>
      <c r="L51" s="154">
        <f t="shared" si="13"/>
        <v>50</v>
      </c>
      <c r="N51" s="66" t="str">
        <f t="shared" si="14"/>
        <v>L</v>
      </c>
      <c r="O51" s="66">
        <f t="shared" si="15"/>
        <v>5</v>
      </c>
      <c r="P51" s="66">
        <f t="shared" si="16"/>
        <v>4</v>
      </c>
      <c r="Q51" s="66">
        <f t="shared" si="17"/>
        <v>8</v>
      </c>
      <c r="R51" s="106">
        <f t="shared" si="1"/>
        <v>5</v>
      </c>
      <c r="S51" s="106">
        <f t="shared" si="18"/>
        <v>0</v>
      </c>
      <c r="T51" s="154">
        <f t="shared" si="19"/>
        <v>-22</v>
      </c>
      <c r="V51" s="66" t="str">
        <f t="shared" si="20"/>
        <v>L</v>
      </c>
      <c r="W51" s="66">
        <f t="shared" si="32"/>
        <v>8</v>
      </c>
      <c r="X51" s="66">
        <f t="shared" si="33"/>
        <v>2</v>
      </c>
      <c r="Y51" s="66">
        <f t="shared" si="34"/>
        <v>9</v>
      </c>
      <c r="Z51" s="106">
        <f t="shared" si="35"/>
        <v>2</v>
      </c>
      <c r="AA51" s="106">
        <f t="shared" si="36"/>
        <v>0</v>
      </c>
      <c r="AB51" s="154">
        <f t="shared" si="21"/>
        <v>58</v>
      </c>
      <c r="AC51" s="155">
        <f t="shared" si="22"/>
        <v>63</v>
      </c>
      <c r="AE51" s="66" t="str">
        <f t="shared" si="23"/>
        <v>L</v>
      </c>
      <c r="AF51" s="66">
        <f t="shared" si="6"/>
        <v>3</v>
      </c>
      <c r="AG51" s="66">
        <f t="shared" si="37"/>
        <v>4</v>
      </c>
      <c r="AH51" s="66">
        <f t="shared" si="38"/>
        <v>8</v>
      </c>
      <c r="AI51" s="106">
        <f t="shared" si="2"/>
        <v>5</v>
      </c>
      <c r="AJ51" s="106">
        <f t="shared" si="24"/>
        <v>0</v>
      </c>
      <c r="AK51" s="154">
        <f t="shared" si="25"/>
        <v>-106</v>
      </c>
      <c r="AL51" s="155">
        <f t="shared" si="26"/>
        <v>-1</v>
      </c>
      <c r="AN51" s="66" t="str">
        <f t="shared" si="27"/>
        <v>L</v>
      </c>
      <c r="AO51" s="66">
        <f t="shared" si="7"/>
        <v>3</v>
      </c>
      <c r="AP51" s="66">
        <f t="shared" si="28"/>
        <v>4</v>
      </c>
      <c r="AQ51" s="66">
        <f t="shared" si="29"/>
        <v>8</v>
      </c>
      <c r="AR51" s="106">
        <f t="shared" si="3"/>
        <v>5</v>
      </c>
      <c r="AS51" s="106">
        <f t="shared" si="30"/>
        <v>0</v>
      </c>
      <c r="AT51" s="154">
        <f t="shared" si="31"/>
        <v>-106</v>
      </c>
    </row>
    <row r="52" spans="1:46">
      <c r="A52" s="3">
        <f t="shared" si="8"/>
        <v>42</v>
      </c>
      <c r="B52" s="9">
        <f>Data!B52</f>
        <v>29</v>
      </c>
      <c r="D52" s="30">
        <f t="shared" si="4"/>
        <v>10</v>
      </c>
      <c r="F52" s="66" t="str">
        <f t="shared" si="9"/>
        <v>L</v>
      </c>
      <c r="G52" s="66">
        <f t="shared" si="5"/>
        <v>1</v>
      </c>
      <c r="H52" s="66">
        <f t="shared" si="10"/>
        <v>4</v>
      </c>
      <c r="I52" s="66">
        <f t="shared" si="11"/>
        <v>9</v>
      </c>
      <c r="J52" s="106">
        <f t="shared" si="0"/>
        <v>5</v>
      </c>
      <c r="K52" s="106">
        <f t="shared" si="12"/>
        <v>0</v>
      </c>
      <c r="L52" s="154">
        <f t="shared" si="13"/>
        <v>45</v>
      </c>
      <c r="N52" s="66" t="str">
        <f t="shared" si="14"/>
        <v>L</v>
      </c>
      <c r="O52" s="66">
        <f t="shared" si="15"/>
        <v>6</v>
      </c>
      <c r="P52" s="66">
        <f t="shared" si="16"/>
        <v>4</v>
      </c>
      <c r="Q52" s="66">
        <f t="shared" si="17"/>
        <v>9</v>
      </c>
      <c r="R52" s="106">
        <f t="shared" si="1"/>
        <v>5</v>
      </c>
      <c r="S52" s="106">
        <f t="shared" si="18"/>
        <v>0</v>
      </c>
      <c r="T52" s="154">
        <f t="shared" si="19"/>
        <v>-27</v>
      </c>
      <c r="V52" s="66" t="str">
        <f t="shared" si="20"/>
        <v>L</v>
      </c>
      <c r="W52" s="66">
        <f t="shared" si="32"/>
        <v>9</v>
      </c>
      <c r="X52" s="66">
        <f t="shared" si="33"/>
        <v>2</v>
      </c>
      <c r="Y52" s="66">
        <f t="shared" si="34"/>
        <v>10</v>
      </c>
      <c r="Z52" s="106">
        <f t="shared" si="35"/>
        <v>2</v>
      </c>
      <c r="AA52" s="106">
        <f t="shared" si="36"/>
        <v>0</v>
      </c>
      <c r="AB52" s="154">
        <f t="shared" si="21"/>
        <v>56</v>
      </c>
      <c r="AC52" s="155">
        <f t="shared" si="22"/>
        <v>63</v>
      </c>
      <c r="AE52" s="66" t="str">
        <f t="shared" si="23"/>
        <v>L</v>
      </c>
      <c r="AF52" s="66">
        <f t="shared" si="6"/>
        <v>10</v>
      </c>
      <c r="AG52" s="66">
        <f t="shared" si="37"/>
        <v>4</v>
      </c>
      <c r="AH52" s="66">
        <f t="shared" si="38"/>
        <v>9</v>
      </c>
      <c r="AI52" s="106">
        <f t="shared" si="2"/>
        <v>5</v>
      </c>
      <c r="AJ52" s="106">
        <f t="shared" si="24"/>
        <v>0</v>
      </c>
      <c r="AK52" s="154">
        <f t="shared" si="25"/>
        <v>-111</v>
      </c>
      <c r="AL52" s="155">
        <f t="shared" si="26"/>
        <v>-1</v>
      </c>
      <c r="AN52" s="66" t="str">
        <f t="shared" si="27"/>
        <v>L</v>
      </c>
      <c r="AO52" s="66">
        <f t="shared" si="7"/>
        <v>10</v>
      </c>
      <c r="AP52" s="66">
        <f t="shared" si="28"/>
        <v>4</v>
      </c>
      <c r="AQ52" s="66">
        <f t="shared" si="29"/>
        <v>9</v>
      </c>
      <c r="AR52" s="106">
        <f t="shared" si="3"/>
        <v>5</v>
      </c>
      <c r="AS52" s="106">
        <f t="shared" si="30"/>
        <v>0</v>
      </c>
      <c r="AT52" s="154">
        <f t="shared" si="31"/>
        <v>-111</v>
      </c>
    </row>
    <row r="53" spans="1:46">
      <c r="A53" s="3">
        <f t="shared" si="8"/>
        <v>43</v>
      </c>
      <c r="B53" s="9">
        <f>Data!B53</f>
        <v>24</v>
      </c>
      <c r="D53" s="30">
        <f t="shared" si="4"/>
        <v>8</v>
      </c>
      <c r="F53" s="66" t="str">
        <f t="shared" si="9"/>
        <v>L</v>
      </c>
      <c r="G53" s="66">
        <f t="shared" si="5"/>
        <v>1</v>
      </c>
      <c r="H53" s="66">
        <f t="shared" si="10"/>
        <v>4</v>
      </c>
      <c r="I53" s="66">
        <f t="shared" si="11"/>
        <v>10</v>
      </c>
      <c r="J53" s="106">
        <f t="shared" si="0"/>
        <v>5</v>
      </c>
      <c r="K53" s="106">
        <f t="shared" si="12"/>
        <v>0</v>
      </c>
      <c r="L53" s="154">
        <f t="shared" si="13"/>
        <v>40</v>
      </c>
      <c r="N53" s="66" t="str">
        <f t="shared" si="14"/>
        <v>L</v>
      </c>
      <c r="O53" s="66">
        <f t="shared" si="15"/>
        <v>7</v>
      </c>
      <c r="P53" s="66">
        <f t="shared" si="16"/>
        <v>4</v>
      </c>
      <c r="Q53" s="66">
        <f t="shared" si="17"/>
        <v>10</v>
      </c>
      <c r="R53" s="106">
        <f t="shared" si="1"/>
        <v>5</v>
      </c>
      <c r="S53" s="106">
        <f t="shared" si="18"/>
        <v>0</v>
      </c>
      <c r="T53" s="154">
        <f t="shared" si="19"/>
        <v>-32</v>
      </c>
      <c r="V53" s="66" t="str">
        <f t="shared" si="20"/>
        <v>L</v>
      </c>
      <c r="W53" s="66">
        <f t="shared" si="32"/>
        <v>10</v>
      </c>
      <c r="X53" s="66">
        <f t="shared" si="33"/>
        <v>2</v>
      </c>
      <c r="Y53" s="66">
        <f t="shared" si="34"/>
        <v>11</v>
      </c>
      <c r="Z53" s="106">
        <f t="shared" si="35"/>
        <v>2</v>
      </c>
      <c r="AA53" s="106">
        <f t="shared" si="36"/>
        <v>0</v>
      </c>
      <c r="AB53" s="154">
        <f t="shared" si="21"/>
        <v>54</v>
      </c>
      <c r="AC53" s="155">
        <f t="shared" si="22"/>
        <v>63</v>
      </c>
      <c r="AE53" s="66" t="str">
        <f t="shared" si="23"/>
        <v>L</v>
      </c>
      <c r="AF53" s="66">
        <f t="shared" si="6"/>
        <v>8</v>
      </c>
      <c r="AG53" s="66">
        <f t="shared" si="37"/>
        <v>4</v>
      </c>
      <c r="AH53" s="66">
        <f t="shared" si="38"/>
        <v>10</v>
      </c>
      <c r="AI53" s="106">
        <f t="shared" si="2"/>
        <v>5</v>
      </c>
      <c r="AJ53" s="106">
        <f t="shared" si="24"/>
        <v>0</v>
      </c>
      <c r="AK53" s="154">
        <f t="shared" si="25"/>
        <v>-116</v>
      </c>
      <c r="AL53" s="155">
        <f t="shared" si="26"/>
        <v>-1</v>
      </c>
      <c r="AN53" s="66" t="str">
        <f t="shared" si="27"/>
        <v>L</v>
      </c>
      <c r="AO53" s="66">
        <f t="shared" si="7"/>
        <v>8</v>
      </c>
      <c r="AP53" s="66">
        <f t="shared" si="28"/>
        <v>4</v>
      </c>
      <c r="AQ53" s="66">
        <f t="shared" si="29"/>
        <v>10</v>
      </c>
      <c r="AR53" s="106">
        <f t="shared" si="3"/>
        <v>5</v>
      </c>
      <c r="AS53" s="106">
        <f t="shared" si="30"/>
        <v>0</v>
      </c>
      <c r="AT53" s="154">
        <f t="shared" si="31"/>
        <v>-116</v>
      </c>
    </row>
    <row r="54" spans="1:46">
      <c r="A54" s="3">
        <f t="shared" si="8"/>
        <v>44</v>
      </c>
      <c r="B54" s="9">
        <f>Data!B54</f>
        <v>11</v>
      </c>
      <c r="D54" s="30">
        <f t="shared" si="4"/>
        <v>4</v>
      </c>
      <c r="F54" s="66" t="str">
        <f t="shared" si="9"/>
        <v>L</v>
      </c>
      <c r="G54" s="66">
        <f t="shared" si="5"/>
        <v>1</v>
      </c>
      <c r="H54" s="66">
        <f t="shared" si="10"/>
        <v>4</v>
      </c>
      <c r="I54" s="66">
        <f t="shared" si="11"/>
        <v>11</v>
      </c>
      <c r="J54" s="106">
        <f t="shared" si="0"/>
        <v>5</v>
      </c>
      <c r="K54" s="106">
        <f t="shared" si="12"/>
        <v>0</v>
      </c>
      <c r="L54" s="154">
        <f t="shared" si="13"/>
        <v>35</v>
      </c>
      <c r="N54" s="66" t="str">
        <f t="shared" si="14"/>
        <v>L</v>
      </c>
      <c r="O54" s="66">
        <f t="shared" si="15"/>
        <v>8</v>
      </c>
      <c r="P54" s="66">
        <f t="shared" si="16"/>
        <v>4</v>
      </c>
      <c r="Q54" s="66">
        <f t="shared" si="17"/>
        <v>11</v>
      </c>
      <c r="R54" s="106">
        <f t="shared" si="1"/>
        <v>5</v>
      </c>
      <c r="S54" s="106">
        <f t="shared" si="18"/>
        <v>0</v>
      </c>
      <c r="T54" s="154">
        <f t="shared" si="19"/>
        <v>-37</v>
      </c>
      <c r="V54" s="66" t="str">
        <f t="shared" si="20"/>
        <v>L</v>
      </c>
      <c r="W54" s="66">
        <f t="shared" si="32"/>
        <v>11</v>
      </c>
      <c r="X54" s="66">
        <f t="shared" si="33"/>
        <v>3</v>
      </c>
      <c r="Y54" s="66">
        <f t="shared" si="34"/>
        <v>1</v>
      </c>
      <c r="Z54" s="106">
        <f t="shared" si="35"/>
        <v>3</v>
      </c>
      <c r="AA54" s="106">
        <f t="shared" si="36"/>
        <v>0</v>
      </c>
      <c r="AB54" s="154">
        <f t="shared" si="21"/>
        <v>51</v>
      </c>
      <c r="AC54" s="155">
        <f t="shared" si="22"/>
        <v>63</v>
      </c>
      <c r="AE54" s="66" t="str">
        <f t="shared" si="23"/>
        <v>L</v>
      </c>
      <c r="AF54" s="66">
        <f t="shared" si="6"/>
        <v>4</v>
      </c>
      <c r="AG54" s="66">
        <f t="shared" si="37"/>
        <v>4</v>
      </c>
      <c r="AH54" s="66">
        <f t="shared" si="38"/>
        <v>11</v>
      </c>
      <c r="AI54" s="106">
        <f t="shared" si="2"/>
        <v>5</v>
      </c>
      <c r="AJ54" s="106">
        <f t="shared" si="24"/>
        <v>0</v>
      </c>
      <c r="AK54" s="154">
        <f t="shared" si="25"/>
        <v>-121</v>
      </c>
      <c r="AL54" s="155">
        <f t="shared" si="26"/>
        <v>-1</v>
      </c>
      <c r="AN54" s="66" t="str">
        <f t="shared" si="27"/>
        <v>L</v>
      </c>
      <c r="AO54" s="66">
        <f t="shared" si="7"/>
        <v>4</v>
      </c>
      <c r="AP54" s="66">
        <f t="shared" si="28"/>
        <v>4</v>
      </c>
      <c r="AQ54" s="66">
        <f t="shared" si="29"/>
        <v>11</v>
      </c>
      <c r="AR54" s="106">
        <f t="shared" si="3"/>
        <v>5</v>
      </c>
      <c r="AS54" s="106">
        <f t="shared" si="30"/>
        <v>0</v>
      </c>
      <c r="AT54" s="154">
        <f t="shared" si="31"/>
        <v>-121</v>
      </c>
    </row>
    <row r="55" spans="1:46">
      <c r="A55" s="3">
        <f t="shared" si="8"/>
        <v>45</v>
      </c>
      <c r="B55" s="9">
        <f>Data!B55</f>
        <v>20</v>
      </c>
      <c r="D55" s="30">
        <f t="shared" si="4"/>
        <v>7</v>
      </c>
      <c r="F55" s="66" t="str">
        <f t="shared" si="9"/>
        <v>L</v>
      </c>
      <c r="G55" s="66">
        <f t="shared" si="5"/>
        <v>1</v>
      </c>
      <c r="H55" s="66">
        <f t="shared" si="10"/>
        <v>5</v>
      </c>
      <c r="I55" s="66">
        <f t="shared" si="11"/>
        <v>1</v>
      </c>
      <c r="J55" s="106">
        <f t="shared" si="0"/>
        <v>8</v>
      </c>
      <c r="K55" s="106">
        <f t="shared" si="12"/>
        <v>0</v>
      </c>
      <c r="L55" s="154">
        <f t="shared" si="13"/>
        <v>27</v>
      </c>
      <c r="N55" s="66" t="str">
        <f t="shared" si="14"/>
        <v>L</v>
      </c>
      <c r="O55" s="66">
        <f t="shared" si="15"/>
        <v>9</v>
      </c>
      <c r="P55" s="66">
        <f t="shared" si="16"/>
        <v>5</v>
      </c>
      <c r="Q55" s="66">
        <f t="shared" si="17"/>
        <v>1</v>
      </c>
      <c r="R55" s="106">
        <f t="shared" si="1"/>
        <v>8</v>
      </c>
      <c r="S55" s="106">
        <f t="shared" si="18"/>
        <v>0</v>
      </c>
      <c r="T55" s="154">
        <f t="shared" si="19"/>
        <v>-45</v>
      </c>
      <c r="V55" s="66" t="str">
        <f t="shared" si="20"/>
        <v>L</v>
      </c>
      <c r="W55" s="66">
        <f t="shared" si="32"/>
        <v>12</v>
      </c>
      <c r="X55" s="66">
        <f t="shared" si="33"/>
        <v>3</v>
      </c>
      <c r="Y55" s="66">
        <f t="shared" si="34"/>
        <v>2</v>
      </c>
      <c r="Z55" s="106">
        <f t="shared" si="35"/>
        <v>3</v>
      </c>
      <c r="AA55" s="106">
        <f t="shared" si="36"/>
        <v>0</v>
      </c>
      <c r="AB55" s="154">
        <f t="shared" si="21"/>
        <v>48</v>
      </c>
      <c r="AC55" s="155">
        <f t="shared" si="22"/>
        <v>63</v>
      </c>
      <c r="AE55" s="66" t="str">
        <f t="shared" si="23"/>
        <v>L</v>
      </c>
      <c r="AF55" s="66">
        <f t="shared" si="6"/>
        <v>7</v>
      </c>
      <c r="AG55" s="66">
        <f t="shared" si="37"/>
        <v>5</v>
      </c>
      <c r="AH55" s="66">
        <f t="shared" si="38"/>
        <v>1</v>
      </c>
      <c r="AI55" s="106">
        <f t="shared" si="2"/>
        <v>8</v>
      </c>
      <c r="AJ55" s="106">
        <f t="shared" si="24"/>
        <v>0</v>
      </c>
      <c r="AK55" s="154">
        <f t="shared" si="25"/>
        <v>-129</v>
      </c>
      <c r="AL55" s="155">
        <f t="shared" si="26"/>
        <v>-1</v>
      </c>
      <c r="AN55" s="66" t="str">
        <f t="shared" si="27"/>
        <v>L</v>
      </c>
      <c r="AO55" s="66">
        <f t="shared" si="7"/>
        <v>7</v>
      </c>
      <c r="AP55" s="66">
        <f t="shared" si="28"/>
        <v>5</v>
      </c>
      <c r="AQ55" s="66">
        <f t="shared" si="29"/>
        <v>1</v>
      </c>
      <c r="AR55" s="106">
        <f t="shared" si="3"/>
        <v>8</v>
      </c>
      <c r="AS55" s="106">
        <f t="shared" si="30"/>
        <v>0</v>
      </c>
      <c r="AT55" s="154">
        <f t="shared" si="31"/>
        <v>-129</v>
      </c>
    </row>
    <row r="56" spans="1:46">
      <c r="A56" s="3">
        <f t="shared" si="8"/>
        <v>46</v>
      </c>
      <c r="B56" s="9">
        <f>Data!B56</f>
        <v>35</v>
      </c>
      <c r="D56" s="30">
        <f t="shared" si="4"/>
        <v>12</v>
      </c>
      <c r="F56" s="66" t="str">
        <f t="shared" si="9"/>
        <v>L</v>
      </c>
      <c r="G56" s="66">
        <f t="shared" si="5"/>
        <v>1</v>
      </c>
      <c r="H56" s="66">
        <f t="shared" si="10"/>
        <v>5</v>
      </c>
      <c r="I56" s="66">
        <f t="shared" si="11"/>
        <v>2</v>
      </c>
      <c r="J56" s="106">
        <f t="shared" si="0"/>
        <v>8</v>
      </c>
      <c r="K56" s="106">
        <f t="shared" si="12"/>
        <v>0</v>
      </c>
      <c r="L56" s="154">
        <f t="shared" si="13"/>
        <v>19</v>
      </c>
      <c r="N56" s="66" t="str">
        <f t="shared" si="14"/>
        <v>L</v>
      </c>
      <c r="O56" s="66">
        <f t="shared" si="15"/>
        <v>10</v>
      </c>
      <c r="P56" s="66">
        <f t="shared" si="16"/>
        <v>5</v>
      </c>
      <c r="Q56" s="66">
        <f t="shared" si="17"/>
        <v>2</v>
      </c>
      <c r="R56" s="106">
        <f t="shared" si="1"/>
        <v>8</v>
      </c>
      <c r="S56" s="106">
        <f t="shared" si="18"/>
        <v>0</v>
      </c>
      <c r="T56" s="154">
        <f t="shared" si="19"/>
        <v>-53</v>
      </c>
      <c r="V56" s="66" t="str">
        <f t="shared" si="20"/>
        <v>W</v>
      </c>
      <c r="W56" s="66">
        <f t="shared" si="32"/>
        <v>1</v>
      </c>
      <c r="X56" s="66">
        <f t="shared" si="33"/>
        <v>3</v>
      </c>
      <c r="Y56" s="66">
        <f t="shared" si="34"/>
        <v>3</v>
      </c>
      <c r="Z56" s="106">
        <f t="shared" si="35"/>
        <v>3</v>
      </c>
      <c r="AA56" s="106">
        <f t="shared" si="36"/>
        <v>36</v>
      </c>
      <c r="AB56" s="154">
        <f t="shared" si="21"/>
        <v>81</v>
      </c>
      <c r="AC56" s="155">
        <f t="shared" si="22"/>
        <v>81</v>
      </c>
      <c r="AE56" s="66" t="str">
        <f t="shared" si="23"/>
        <v>L</v>
      </c>
      <c r="AF56" s="66">
        <f t="shared" si="6"/>
        <v>12</v>
      </c>
      <c r="AG56" s="66">
        <f t="shared" si="37"/>
        <v>5</v>
      </c>
      <c r="AH56" s="66">
        <f t="shared" si="38"/>
        <v>2</v>
      </c>
      <c r="AI56" s="106">
        <f t="shared" si="2"/>
        <v>8</v>
      </c>
      <c r="AJ56" s="106">
        <f t="shared" si="24"/>
        <v>0</v>
      </c>
      <c r="AK56" s="154">
        <f t="shared" si="25"/>
        <v>-137</v>
      </c>
      <c r="AL56" s="155">
        <f t="shared" si="26"/>
        <v>-1</v>
      </c>
      <c r="AN56" s="66" t="str">
        <f t="shared" si="27"/>
        <v>L</v>
      </c>
      <c r="AO56" s="66">
        <f t="shared" si="7"/>
        <v>12</v>
      </c>
      <c r="AP56" s="66">
        <f t="shared" si="28"/>
        <v>5</v>
      </c>
      <c r="AQ56" s="66">
        <f t="shared" si="29"/>
        <v>2</v>
      </c>
      <c r="AR56" s="106">
        <f t="shared" si="3"/>
        <v>8</v>
      </c>
      <c r="AS56" s="106">
        <f t="shared" si="30"/>
        <v>0</v>
      </c>
      <c r="AT56" s="154">
        <f t="shared" si="31"/>
        <v>-137</v>
      </c>
    </row>
    <row r="57" spans="1:46">
      <c r="A57" s="3">
        <f t="shared" si="8"/>
        <v>47</v>
      </c>
      <c r="B57" s="9">
        <f>Data!B57</f>
        <v>24</v>
      </c>
      <c r="D57" s="30">
        <f t="shared" si="4"/>
        <v>8</v>
      </c>
      <c r="F57" s="66" t="str">
        <f t="shared" si="9"/>
        <v>L</v>
      </c>
      <c r="G57" s="66">
        <f t="shared" si="5"/>
        <v>1</v>
      </c>
      <c r="H57" s="66">
        <f t="shared" si="10"/>
        <v>5</v>
      </c>
      <c r="I57" s="66">
        <f t="shared" si="11"/>
        <v>3</v>
      </c>
      <c r="J57" s="106">
        <f t="shared" si="0"/>
        <v>8</v>
      </c>
      <c r="K57" s="106">
        <f t="shared" si="12"/>
        <v>0</v>
      </c>
      <c r="L57" s="154">
        <f t="shared" si="13"/>
        <v>11</v>
      </c>
      <c r="N57" s="66" t="str">
        <f t="shared" si="14"/>
        <v>L</v>
      </c>
      <c r="O57" s="66">
        <f t="shared" si="15"/>
        <v>11</v>
      </c>
      <c r="P57" s="66">
        <f t="shared" si="16"/>
        <v>5</v>
      </c>
      <c r="Q57" s="66">
        <f t="shared" si="17"/>
        <v>3</v>
      </c>
      <c r="R57" s="106">
        <f t="shared" si="1"/>
        <v>8</v>
      </c>
      <c r="S57" s="106">
        <f t="shared" si="18"/>
        <v>0</v>
      </c>
      <c r="T57" s="154">
        <f t="shared" si="19"/>
        <v>-61</v>
      </c>
      <c r="V57" s="66" t="str">
        <f t="shared" si="20"/>
        <v>L</v>
      </c>
      <c r="W57" s="66">
        <f t="shared" si="32"/>
        <v>1</v>
      </c>
      <c r="X57" s="66">
        <f t="shared" si="33"/>
        <v>1</v>
      </c>
      <c r="Y57" s="66">
        <f t="shared" si="34"/>
        <v>1</v>
      </c>
      <c r="Z57" s="106">
        <f t="shared" si="35"/>
        <v>1</v>
      </c>
      <c r="AA57" s="106">
        <f t="shared" si="36"/>
        <v>0</v>
      </c>
      <c r="AB57" s="154">
        <f t="shared" si="21"/>
        <v>80</v>
      </c>
      <c r="AC57" s="155">
        <f t="shared" si="22"/>
        <v>81</v>
      </c>
      <c r="AE57" s="66" t="str">
        <f t="shared" si="23"/>
        <v>L</v>
      </c>
      <c r="AF57" s="66">
        <f t="shared" si="6"/>
        <v>8</v>
      </c>
      <c r="AG57" s="66">
        <f t="shared" si="37"/>
        <v>5</v>
      </c>
      <c r="AH57" s="66">
        <f t="shared" si="38"/>
        <v>3</v>
      </c>
      <c r="AI57" s="106">
        <f t="shared" si="2"/>
        <v>8</v>
      </c>
      <c r="AJ57" s="106">
        <f t="shared" si="24"/>
        <v>0</v>
      </c>
      <c r="AK57" s="154">
        <f t="shared" si="25"/>
        <v>-145</v>
      </c>
      <c r="AL57" s="155">
        <f t="shared" si="26"/>
        <v>-1</v>
      </c>
      <c r="AN57" s="66" t="str">
        <f t="shared" si="27"/>
        <v>L</v>
      </c>
      <c r="AO57" s="66">
        <f t="shared" si="7"/>
        <v>8</v>
      </c>
      <c r="AP57" s="66">
        <f t="shared" si="28"/>
        <v>5</v>
      </c>
      <c r="AQ57" s="66">
        <f t="shared" si="29"/>
        <v>3</v>
      </c>
      <c r="AR57" s="106">
        <f t="shared" si="3"/>
        <v>8</v>
      </c>
      <c r="AS57" s="106">
        <f t="shared" si="30"/>
        <v>0</v>
      </c>
      <c r="AT57" s="154">
        <f t="shared" si="31"/>
        <v>-145</v>
      </c>
    </row>
    <row r="58" spans="1:46">
      <c r="A58" s="3">
        <f t="shared" si="8"/>
        <v>48</v>
      </c>
      <c r="B58" s="9">
        <f>Data!B58</f>
        <v>26</v>
      </c>
      <c r="D58" s="30">
        <f t="shared" si="4"/>
        <v>9</v>
      </c>
      <c r="F58" s="66" t="str">
        <f t="shared" si="9"/>
        <v>L</v>
      </c>
      <c r="G58" s="66">
        <f t="shared" si="5"/>
        <v>1</v>
      </c>
      <c r="H58" s="66">
        <f t="shared" si="10"/>
        <v>5</v>
      </c>
      <c r="I58" s="66">
        <f t="shared" si="11"/>
        <v>4</v>
      </c>
      <c r="J58" s="106">
        <f t="shared" si="0"/>
        <v>8</v>
      </c>
      <c r="K58" s="106">
        <f t="shared" si="12"/>
        <v>0</v>
      </c>
      <c r="L58" s="154">
        <f t="shared" si="13"/>
        <v>3</v>
      </c>
      <c r="N58" s="66" t="str">
        <f t="shared" si="14"/>
        <v>L</v>
      </c>
      <c r="O58" s="66">
        <f t="shared" si="15"/>
        <v>12</v>
      </c>
      <c r="P58" s="66">
        <f t="shared" si="16"/>
        <v>5</v>
      </c>
      <c r="Q58" s="66">
        <f t="shared" si="17"/>
        <v>4</v>
      </c>
      <c r="R58" s="106">
        <f t="shared" si="1"/>
        <v>8</v>
      </c>
      <c r="S58" s="106">
        <f t="shared" si="18"/>
        <v>0</v>
      </c>
      <c r="T58" s="154">
        <f t="shared" si="19"/>
        <v>-69</v>
      </c>
      <c r="V58" s="66" t="str">
        <f t="shared" si="20"/>
        <v>L</v>
      </c>
      <c r="W58" s="66">
        <f t="shared" si="32"/>
        <v>2</v>
      </c>
      <c r="X58" s="66">
        <f t="shared" si="33"/>
        <v>1</v>
      </c>
      <c r="Y58" s="66">
        <f t="shared" si="34"/>
        <v>2</v>
      </c>
      <c r="Z58" s="106">
        <f t="shared" si="35"/>
        <v>1</v>
      </c>
      <c r="AA58" s="106">
        <f t="shared" si="36"/>
        <v>0</v>
      </c>
      <c r="AB58" s="154">
        <f t="shared" si="21"/>
        <v>79</v>
      </c>
      <c r="AC58" s="155">
        <f t="shared" si="22"/>
        <v>81</v>
      </c>
      <c r="AE58" s="66" t="str">
        <f t="shared" si="23"/>
        <v>L</v>
      </c>
      <c r="AF58" s="66">
        <f t="shared" si="6"/>
        <v>9</v>
      </c>
      <c r="AG58" s="66">
        <f t="shared" si="37"/>
        <v>5</v>
      </c>
      <c r="AH58" s="66">
        <f t="shared" si="38"/>
        <v>4</v>
      </c>
      <c r="AI58" s="106">
        <f t="shared" si="2"/>
        <v>8</v>
      </c>
      <c r="AJ58" s="106">
        <f t="shared" si="24"/>
        <v>0</v>
      </c>
      <c r="AK58" s="154">
        <f t="shared" si="25"/>
        <v>-153</v>
      </c>
      <c r="AL58" s="155">
        <f t="shared" si="26"/>
        <v>-1</v>
      </c>
      <c r="AN58" s="66" t="str">
        <f t="shared" si="27"/>
        <v>L</v>
      </c>
      <c r="AO58" s="66">
        <f t="shared" si="7"/>
        <v>9</v>
      </c>
      <c r="AP58" s="66">
        <f t="shared" si="28"/>
        <v>5</v>
      </c>
      <c r="AQ58" s="66">
        <f t="shared" si="29"/>
        <v>4</v>
      </c>
      <c r="AR58" s="106">
        <f t="shared" si="3"/>
        <v>8</v>
      </c>
      <c r="AS58" s="106">
        <f t="shared" si="30"/>
        <v>0</v>
      </c>
      <c r="AT58" s="154">
        <f t="shared" si="31"/>
        <v>-153</v>
      </c>
    </row>
    <row r="59" spans="1:46">
      <c r="A59" s="3">
        <f t="shared" si="8"/>
        <v>49</v>
      </c>
      <c r="B59" s="9">
        <f>Data!B59</f>
        <v>14</v>
      </c>
      <c r="D59" s="30">
        <f t="shared" si="4"/>
        <v>5</v>
      </c>
      <c r="F59" s="66" t="str">
        <f t="shared" si="9"/>
        <v>L</v>
      </c>
      <c r="G59" s="66">
        <f t="shared" si="5"/>
        <v>1</v>
      </c>
      <c r="H59" s="66">
        <f t="shared" si="10"/>
        <v>5</v>
      </c>
      <c r="I59" s="66">
        <f t="shared" si="11"/>
        <v>5</v>
      </c>
      <c r="J59" s="106">
        <f t="shared" si="0"/>
        <v>8</v>
      </c>
      <c r="K59" s="106">
        <f t="shared" si="12"/>
        <v>0</v>
      </c>
      <c r="L59" s="154">
        <f t="shared" si="13"/>
        <v>-5</v>
      </c>
      <c r="N59" s="66" t="str">
        <f t="shared" si="14"/>
        <v>L</v>
      </c>
      <c r="O59" s="66">
        <f t="shared" si="15"/>
        <v>1</v>
      </c>
      <c r="P59" s="66">
        <f t="shared" si="16"/>
        <v>5</v>
      </c>
      <c r="Q59" s="66">
        <f t="shared" si="17"/>
        <v>5</v>
      </c>
      <c r="R59" s="106">
        <f t="shared" si="1"/>
        <v>8</v>
      </c>
      <c r="S59" s="106">
        <f t="shared" si="18"/>
        <v>0</v>
      </c>
      <c r="T59" s="154">
        <f t="shared" si="19"/>
        <v>-77</v>
      </c>
      <c r="V59" s="66" t="str">
        <f t="shared" si="20"/>
        <v>L</v>
      </c>
      <c r="W59" s="66">
        <f t="shared" si="32"/>
        <v>3</v>
      </c>
      <c r="X59" s="66">
        <f t="shared" si="33"/>
        <v>1</v>
      </c>
      <c r="Y59" s="66">
        <f t="shared" si="34"/>
        <v>3</v>
      </c>
      <c r="Z59" s="106">
        <f t="shared" si="35"/>
        <v>1</v>
      </c>
      <c r="AA59" s="106">
        <f t="shared" si="36"/>
        <v>0</v>
      </c>
      <c r="AB59" s="154">
        <f t="shared" si="21"/>
        <v>78</v>
      </c>
      <c r="AC59" s="155">
        <f t="shared" si="22"/>
        <v>81</v>
      </c>
      <c r="AE59" s="66" t="str">
        <f t="shared" si="23"/>
        <v>L</v>
      </c>
      <c r="AF59" s="66">
        <f t="shared" si="6"/>
        <v>5</v>
      </c>
      <c r="AG59" s="66">
        <f t="shared" si="37"/>
        <v>5</v>
      </c>
      <c r="AH59" s="66">
        <f t="shared" si="38"/>
        <v>5</v>
      </c>
      <c r="AI59" s="106">
        <f t="shared" si="2"/>
        <v>8</v>
      </c>
      <c r="AJ59" s="106">
        <f t="shared" si="24"/>
        <v>0</v>
      </c>
      <c r="AK59" s="154">
        <f t="shared" si="25"/>
        <v>-161</v>
      </c>
      <c r="AL59" s="155">
        <f t="shared" si="26"/>
        <v>-1</v>
      </c>
      <c r="AN59" s="66" t="str">
        <f t="shared" si="27"/>
        <v>L</v>
      </c>
      <c r="AO59" s="66">
        <f t="shared" si="7"/>
        <v>5</v>
      </c>
      <c r="AP59" s="66">
        <f t="shared" si="28"/>
        <v>5</v>
      </c>
      <c r="AQ59" s="66">
        <f t="shared" si="29"/>
        <v>5</v>
      </c>
      <c r="AR59" s="106">
        <f t="shared" si="3"/>
        <v>8</v>
      </c>
      <c r="AS59" s="106">
        <f t="shared" si="30"/>
        <v>0</v>
      </c>
      <c r="AT59" s="154">
        <f t="shared" si="31"/>
        <v>-161</v>
      </c>
    </row>
    <row r="60" spans="1:46">
      <c r="A60" s="3">
        <f t="shared" si="8"/>
        <v>50</v>
      </c>
      <c r="B60" s="9">
        <f>Data!B60</f>
        <v>11</v>
      </c>
      <c r="D60" s="30">
        <f t="shared" si="4"/>
        <v>4</v>
      </c>
      <c r="F60" s="66" t="str">
        <f t="shared" si="9"/>
        <v>L</v>
      </c>
      <c r="G60" s="66">
        <f t="shared" si="5"/>
        <v>1</v>
      </c>
      <c r="H60" s="66">
        <f t="shared" si="10"/>
        <v>5</v>
      </c>
      <c r="I60" s="66">
        <f t="shared" si="11"/>
        <v>6</v>
      </c>
      <c r="J60" s="106">
        <f t="shared" si="0"/>
        <v>8</v>
      </c>
      <c r="K60" s="106">
        <f t="shared" si="12"/>
        <v>0</v>
      </c>
      <c r="L60" s="154">
        <f t="shared" si="13"/>
        <v>-13</v>
      </c>
      <c r="N60" s="66" t="str">
        <f t="shared" si="14"/>
        <v>L</v>
      </c>
      <c r="O60" s="66">
        <f t="shared" si="15"/>
        <v>2</v>
      </c>
      <c r="P60" s="66">
        <f t="shared" si="16"/>
        <v>5</v>
      </c>
      <c r="Q60" s="66">
        <f t="shared" si="17"/>
        <v>6</v>
      </c>
      <c r="R60" s="106">
        <f t="shared" si="1"/>
        <v>8</v>
      </c>
      <c r="S60" s="106">
        <f t="shared" si="18"/>
        <v>0</v>
      </c>
      <c r="T60" s="154">
        <f t="shared" si="19"/>
        <v>-85</v>
      </c>
      <c r="V60" s="66" t="str">
        <f t="shared" si="20"/>
        <v>L</v>
      </c>
      <c r="W60" s="66">
        <f t="shared" si="32"/>
        <v>4</v>
      </c>
      <c r="X60" s="66">
        <f t="shared" si="33"/>
        <v>1</v>
      </c>
      <c r="Y60" s="66">
        <f t="shared" si="34"/>
        <v>4</v>
      </c>
      <c r="Z60" s="106">
        <f t="shared" si="35"/>
        <v>1</v>
      </c>
      <c r="AA60" s="106">
        <f t="shared" si="36"/>
        <v>0</v>
      </c>
      <c r="AB60" s="154">
        <f t="shared" si="21"/>
        <v>77</v>
      </c>
      <c r="AC60" s="155">
        <f t="shared" si="22"/>
        <v>81</v>
      </c>
      <c r="AE60" s="66" t="str">
        <f t="shared" si="23"/>
        <v>L</v>
      </c>
      <c r="AF60" s="66">
        <f t="shared" si="6"/>
        <v>4</v>
      </c>
      <c r="AG60" s="66">
        <f t="shared" si="37"/>
        <v>5</v>
      </c>
      <c r="AH60" s="66">
        <f t="shared" si="38"/>
        <v>6</v>
      </c>
      <c r="AI60" s="106">
        <f t="shared" si="2"/>
        <v>8</v>
      </c>
      <c r="AJ60" s="106">
        <f t="shared" si="24"/>
        <v>0</v>
      </c>
      <c r="AK60" s="154">
        <f t="shared" si="25"/>
        <v>-169</v>
      </c>
      <c r="AL60" s="155">
        <f t="shared" si="26"/>
        <v>-1</v>
      </c>
      <c r="AN60" s="66" t="str">
        <f t="shared" si="27"/>
        <v>L</v>
      </c>
      <c r="AO60" s="66">
        <f t="shared" si="7"/>
        <v>4</v>
      </c>
      <c r="AP60" s="66">
        <f t="shared" si="28"/>
        <v>5</v>
      </c>
      <c r="AQ60" s="66">
        <f t="shared" si="29"/>
        <v>6</v>
      </c>
      <c r="AR60" s="106">
        <f t="shared" si="3"/>
        <v>8</v>
      </c>
      <c r="AS60" s="106">
        <f t="shared" si="30"/>
        <v>0</v>
      </c>
      <c r="AT60" s="154">
        <f t="shared" si="31"/>
        <v>-169</v>
      </c>
    </row>
    <row r="61" spans="1:46">
      <c r="A61" s="3">
        <f t="shared" si="8"/>
        <v>51</v>
      </c>
      <c r="B61" s="9">
        <f>Data!B61</f>
        <v>35</v>
      </c>
      <c r="D61" s="30">
        <f t="shared" si="4"/>
        <v>12</v>
      </c>
      <c r="F61" s="66" t="str">
        <f t="shared" si="9"/>
        <v>L</v>
      </c>
      <c r="G61" s="66">
        <f t="shared" si="5"/>
        <v>1</v>
      </c>
      <c r="H61" s="66">
        <f t="shared" si="10"/>
        <v>5</v>
      </c>
      <c r="I61" s="66">
        <f t="shared" si="11"/>
        <v>7</v>
      </c>
      <c r="J61" s="106">
        <f t="shared" si="0"/>
        <v>8</v>
      </c>
      <c r="K61" s="106">
        <f t="shared" si="12"/>
        <v>0</v>
      </c>
      <c r="L61" s="154">
        <f t="shared" si="13"/>
        <v>-21</v>
      </c>
      <c r="N61" s="66" t="str">
        <f t="shared" si="14"/>
        <v>L</v>
      </c>
      <c r="O61" s="66">
        <f t="shared" si="15"/>
        <v>3</v>
      </c>
      <c r="P61" s="66">
        <f t="shared" si="16"/>
        <v>5</v>
      </c>
      <c r="Q61" s="66">
        <f t="shared" si="17"/>
        <v>7</v>
      </c>
      <c r="R61" s="106">
        <f t="shared" si="1"/>
        <v>8</v>
      </c>
      <c r="S61" s="106">
        <f t="shared" si="18"/>
        <v>0</v>
      </c>
      <c r="T61" s="154">
        <f t="shared" si="19"/>
        <v>-93</v>
      </c>
      <c r="V61" s="66" t="str">
        <f t="shared" si="20"/>
        <v>L</v>
      </c>
      <c r="W61" s="66">
        <f t="shared" si="32"/>
        <v>5</v>
      </c>
      <c r="X61" s="66">
        <f t="shared" si="33"/>
        <v>1</v>
      </c>
      <c r="Y61" s="66">
        <f t="shared" si="34"/>
        <v>5</v>
      </c>
      <c r="Z61" s="106">
        <f t="shared" si="35"/>
        <v>1</v>
      </c>
      <c r="AA61" s="106">
        <f t="shared" si="36"/>
        <v>0</v>
      </c>
      <c r="AB61" s="154">
        <f t="shared" si="21"/>
        <v>76</v>
      </c>
      <c r="AC61" s="155">
        <f t="shared" si="22"/>
        <v>81</v>
      </c>
      <c r="AE61" s="66" t="str">
        <f t="shared" si="23"/>
        <v>L</v>
      </c>
      <c r="AF61" s="66">
        <f t="shared" si="6"/>
        <v>12</v>
      </c>
      <c r="AG61" s="66">
        <f t="shared" si="37"/>
        <v>5</v>
      </c>
      <c r="AH61" s="66">
        <f t="shared" si="38"/>
        <v>7</v>
      </c>
      <c r="AI61" s="106">
        <f t="shared" si="2"/>
        <v>8</v>
      </c>
      <c r="AJ61" s="106">
        <f t="shared" si="24"/>
        <v>0</v>
      </c>
      <c r="AK61" s="154">
        <f t="shared" si="25"/>
        <v>-177</v>
      </c>
      <c r="AL61" s="155">
        <f t="shared" si="26"/>
        <v>-1</v>
      </c>
      <c r="AN61" s="66" t="str">
        <f t="shared" si="27"/>
        <v>L</v>
      </c>
      <c r="AO61" s="66">
        <f t="shared" si="7"/>
        <v>12</v>
      </c>
      <c r="AP61" s="66">
        <f t="shared" si="28"/>
        <v>5</v>
      </c>
      <c r="AQ61" s="66">
        <f t="shared" si="29"/>
        <v>7</v>
      </c>
      <c r="AR61" s="106">
        <f t="shared" si="3"/>
        <v>8</v>
      </c>
      <c r="AS61" s="106">
        <f t="shared" si="30"/>
        <v>0</v>
      </c>
      <c r="AT61" s="154">
        <f t="shared" si="31"/>
        <v>-177</v>
      </c>
    </row>
    <row r="62" spans="1:46">
      <c r="A62" s="3">
        <f t="shared" si="8"/>
        <v>52</v>
      </c>
      <c r="B62" s="9">
        <f>Data!B62</f>
        <v>8</v>
      </c>
      <c r="D62" s="30">
        <f t="shared" si="4"/>
        <v>3</v>
      </c>
      <c r="F62" s="66" t="str">
        <f t="shared" si="9"/>
        <v>L</v>
      </c>
      <c r="G62" s="66">
        <f t="shared" si="5"/>
        <v>1</v>
      </c>
      <c r="H62" s="66">
        <f t="shared" si="10"/>
        <v>5</v>
      </c>
      <c r="I62" s="66">
        <f t="shared" si="11"/>
        <v>8</v>
      </c>
      <c r="J62" s="106">
        <f t="shared" si="0"/>
        <v>8</v>
      </c>
      <c r="K62" s="106">
        <f t="shared" si="12"/>
        <v>0</v>
      </c>
      <c r="L62" s="154">
        <f t="shared" si="13"/>
        <v>-29</v>
      </c>
      <c r="N62" s="66" t="str">
        <f t="shared" si="14"/>
        <v>W</v>
      </c>
      <c r="O62" s="66">
        <f t="shared" si="15"/>
        <v>4</v>
      </c>
      <c r="P62" s="66">
        <f t="shared" si="16"/>
        <v>5</v>
      </c>
      <c r="Q62" s="66">
        <f t="shared" si="17"/>
        <v>8</v>
      </c>
      <c r="R62" s="106">
        <f t="shared" si="1"/>
        <v>8</v>
      </c>
      <c r="S62" s="106">
        <f t="shared" si="18"/>
        <v>96</v>
      </c>
      <c r="T62" s="154">
        <f t="shared" si="19"/>
        <v>-5</v>
      </c>
      <c r="V62" s="66" t="str">
        <f t="shared" si="20"/>
        <v>L</v>
      </c>
      <c r="W62" s="66">
        <f t="shared" si="32"/>
        <v>6</v>
      </c>
      <c r="X62" s="66">
        <f t="shared" si="33"/>
        <v>1</v>
      </c>
      <c r="Y62" s="66">
        <f t="shared" si="34"/>
        <v>6</v>
      </c>
      <c r="Z62" s="106">
        <f t="shared" si="35"/>
        <v>1</v>
      </c>
      <c r="AA62" s="106">
        <f t="shared" si="36"/>
        <v>0</v>
      </c>
      <c r="AB62" s="154">
        <f t="shared" si="21"/>
        <v>75</v>
      </c>
      <c r="AC62" s="155">
        <f t="shared" si="22"/>
        <v>81</v>
      </c>
      <c r="AE62" s="66" t="str">
        <f t="shared" si="23"/>
        <v>L</v>
      </c>
      <c r="AF62" s="66">
        <f t="shared" si="6"/>
        <v>3</v>
      </c>
      <c r="AG62" s="66">
        <f t="shared" si="37"/>
        <v>5</v>
      </c>
      <c r="AH62" s="66">
        <f t="shared" si="38"/>
        <v>8</v>
      </c>
      <c r="AI62" s="106">
        <f t="shared" si="2"/>
        <v>8</v>
      </c>
      <c r="AJ62" s="106">
        <f t="shared" si="24"/>
        <v>0</v>
      </c>
      <c r="AK62" s="154">
        <f t="shared" si="25"/>
        <v>-185</v>
      </c>
      <c r="AL62" s="155">
        <f t="shared" si="26"/>
        <v>-1</v>
      </c>
      <c r="AN62" s="66" t="str">
        <f t="shared" si="27"/>
        <v>L</v>
      </c>
      <c r="AO62" s="66">
        <f t="shared" si="7"/>
        <v>3</v>
      </c>
      <c r="AP62" s="66">
        <f t="shared" si="28"/>
        <v>5</v>
      </c>
      <c r="AQ62" s="66">
        <f t="shared" si="29"/>
        <v>8</v>
      </c>
      <c r="AR62" s="106">
        <f t="shared" si="3"/>
        <v>8</v>
      </c>
      <c r="AS62" s="106">
        <f t="shared" si="30"/>
        <v>0</v>
      </c>
      <c r="AT62" s="154">
        <f t="shared" si="31"/>
        <v>-185</v>
      </c>
    </row>
    <row r="63" spans="1:46">
      <c r="A63" s="3">
        <f t="shared" si="8"/>
        <v>53</v>
      </c>
      <c r="B63" s="9">
        <f>Data!B63</f>
        <v>35</v>
      </c>
      <c r="D63" s="30">
        <f t="shared" si="4"/>
        <v>12</v>
      </c>
      <c r="F63" s="66" t="str">
        <f t="shared" si="9"/>
        <v>L</v>
      </c>
      <c r="G63" s="66">
        <f t="shared" si="5"/>
        <v>1</v>
      </c>
      <c r="H63" s="66">
        <f t="shared" si="10"/>
        <v>5</v>
      </c>
      <c r="I63" s="66">
        <f t="shared" si="11"/>
        <v>9</v>
      </c>
      <c r="J63" s="106">
        <f t="shared" si="0"/>
        <v>8</v>
      </c>
      <c r="K63" s="106">
        <f t="shared" si="12"/>
        <v>0</v>
      </c>
      <c r="L63" s="154">
        <f t="shared" si="13"/>
        <v>-37</v>
      </c>
      <c r="N63" s="66" t="str">
        <f t="shared" si="14"/>
        <v>L</v>
      </c>
      <c r="O63" s="66">
        <f t="shared" si="15"/>
        <v>5</v>
      </c>
      <c r="P63" s="66">
        <f t="shared" si="16"/>
        <v>5</v>
      </c>
      <c r="Q63" s="66">
        <f t="shared" si="17"/>
        <v>9</v>
      </c>
      <c r="R63" s="106">
        <f t="shared" si="1"/>
        <v>8</v>
      </c>
      <c r="S63" s="106">
        <f t="shared" si="18"/>
        <v>0</v>
      </c>
      <c r="T63" s="154">
        <f t="shared" si="19"/>
        <v>-13</v>
      </c>
      <c r="V63" s="66" t="str">
        <f t="shared" si="20"/>
        <v>L</v>
      </c>
      <c r="W63" s="66">
        <f t="shared" si="32"/>
        <v>7</v>
      </c>
      <c r="X63" s="66">
        <f t="shared" si="33"/>
        <v>1</v>
      </c>
      <c r="Y63" s="66">
        <f t="shared" si="34"/>
        <v>7</v>
      </c>
      <c r="Z63" s="106">
        <f t="shared" si="35"/>
        <v>1</v>
      </c>
      <c r="AA63" s="106">
        <f t="shared" si="36"/>
        <v>0</v>
      </c>
      <c r="AB63" s="154">
        <f t="shared" si="21"/>
        <v>74</v>
      </c>
      <c r="AC63" s="155">
        <f t="shared" si="22"/>
        <v>81</v>
      </c>
      <c r="AE63" s="66" t="str">
        <f t="shared" si="23"/>
        <v>L</v>
      </c>
      <c r="AF63" s="66">
        <f t="shared" si="6"/>
        <v>12</v>
      </c>
      <c r="AG63" s="66">
        <f t="shared" si="37"/>
        <v>5</v>
      </c>
      <c r="AH63" s="66">
        <f t="shared" si="38"/>
        <v>9</v>
      </c>
      <c r="AI63" s="106">
        <f t="shared" si="2"/>
        <v>8</v>
      </c>
      <c r="AJ63" s="106">
        <f t="shared" si="24"/>
        <v>0</v>
      </c>
      <c r="AK63" s="154">
        <f t="shared" si="25"/>
        <v>-193</v>
      </c>
      <c r="AL63" s="155">
        <f t="shared" si="26"/>
        <v>-1</v>
      </c>
      <c r="AN63" s="66" t="str">
        <f t="shared" si="27"/>
        <v>L</v>
      </c>
      <c r="AO63" s="66">
        <f t="shared" si="7"/>
        <v>12</v>
      </c>
      <c r="AP63" s="66">
        <f t="shared" si="28"/>
        <v>5</v>
      </c>
      <c r="AQ63" s="66">
        <f t="shared" si="29"/>
        <v>9</v>
      </c>
      <c r="AR63" s="106">
        <f t="shared" si="3"/>
        <v>8</v>
      </c>
      <c r="AS63" s="106">
        <f t="shared" si="30"/>
        <v>0</v>
      </c>
      <c r="AT63" s="154">
        <f t="shared" si="31"/>
        <v>-193</v>
      </c>
    </row>
    <row r="64" spans="1:46">
      <c r="A64" s="3">
        <f t="shared" si="8"/>
        <v>54</v>
      </c>
      <c r="B64" s="9">
        <f>Data!B64</f>
        <v>21</v>
      </c>
      <c r="D64" s="30">
        <f t="shared" si="4"/>
        <v>7</v>
      </c>
      <c r="F64" s="66" t="str">
        <f t="shared" si="9"/>
        <v>L</v>
      </c>
      <c r="G64" s="66">
        <f t="shared" si="5"/>
        <v>1</v>
      </c>
      <c r="H64" s="66">
        <f t="shared" si="10"/>
        <v>5</v>
      </c>
      <c r="I64" s="66">
        <f t="shared" si="11"/>
        <v>10</v>
      </c>
      <c r="J64" s="106">
        <f t="shared" si="0"/>
        <v>8</v>
      </c>
      <c r="K64" s="106">
        <f t="shared" si="12"/>
        <v>0</v>
      </c>
      <c r="L64" s="154">
        <f t="shared" si="13"/>
        <v>-45</v>
      </c>
      <c r="N64" s="66" t="str">
        <f t="shared" si="14"/>
        <v>L</v>
      </c>
      <c r="O64" s="66">
        <f t="shared" si="15"/>
        <v>6</v>
      </c>
      <c r="P64" s="66">
        <f t="shared" si="16"/>
        <v>5</v>
      </c>
      <c r="Q64" s="66">
        <f t="shared" si="17"/>
        <v>10</v>
      </c>
      <c r="R64" s="106">
        <f t="shared" si="1"/>
        <v>8</v>
      </c>
      <c r="S64" s="106">
        <f t="shared" si="18"/>
        <v>0</v>
      </c>
      <c r="T64" s="154">
        <f t="shared" si="19"/>
        <v>-21</v>
      </c>
      <c r="V64" s="66" t="str">
        <f t="shared" si="20"/>
        <v>W</v>
      </c>
      <c r="W64" s="66">
        <f t="shared" si="32"/>
        <v>8</v>
      </c>
      <c r="X64" s="66">
        <f t="shared" si="33"/>
        <v>1</v>
      </c>
      <c r="Y64" s="66">
        <f t="shared" si="34"/>
        <v>8</v>
      </c>
      <c r="Z64" s="106">
        <f t="shared" si="35"/>
        <v>1</v>
      </c>
      <c r="AA64" s="106">
        <f t="shared" si="36"/>
        <v>12</v>
      </c>
      <c r="AB64" s="154">
        <f t="shared" si="21"/>
        <v>85</v>
      </c>
      <c r="AC64" s="155">
        <f t="shared" si="22"/>
        <v>85</v>
      </c>
      <c r="AE64" s="66" t="str">
        <f t="shared" si="23"/>
        <v>L</v>
      </c>
      <c r="AF64" s="66">
        <f t="shared" si="6"/>
        <v>7</v>
      </c>
      <c r="AG64" s="66">
        <f t="shared" si="37"/>
        <v>5</v>
      </c>
      <c r="AH64" s="66">
        <f t="shared" si="38"/>
        <v>10</v>
      </c>
      <c r="AI64" s="106">
        <f t="shared" si="2"/>
        <v>8</v>
      </c>
      <c r="AJ64" s="106">
        <f t="shared" si="24"/>
        <v>0</v>
      </c>
      <c r="AK64" s="154">
        <f t="shared" si="25"/>
        <v>-201</v>
      </c>
      <c r="AL64" s="155">
        <f t="shared" si="26"/>
        <v>-1</v>
      </c>
      <c r="AN64" s="66" t="str">
        <f t="shared" si="27"/>
        <v>L</v>
      </c>
      <c r="AO64" s="66">
        <f t="shared" si="7"/>
        <v>7</v>
      </c>
      <c r="AP64" s="66">
        <f t="shared" si="28"/>
        <v>5</v>
      </c>
      <c r="AQ64" s="66">
        <f t="shared" si="29"/>
        <v>10</v>
      </c>
      <c r="AR64" s="106">
        <f t="shared" si="3"/>
        <v>8</v>
      </c>
      <c r="AS64" s="106">
        <f t="shared" si="30"/>
        <v>0</v>
      </c>
      <c r="AT64" s="154">
        <f t="shared" si="31"/>
        <v>-201</v>
      </c>
    </row>
    <row r="65" spans="1:46">
      <c r="A65" s="3">
        <f t="shared" si="8"/>
        <v>55</v>
      </c>
      <c r="B65" s="9">
        <f>Data!B65</f>
        <v>26</v>
      </c>
      <c r="D65" s="30">
        <f t="shared" si="4"/>
        <v>9</v>
      </c>
      <c r="F65" s="66" t="str">
        <f t="shared" si="9"/>
        <v>L</v>
      </c>
      <c r="G65" s="66">
        <f t="shared" si="5"/>
        <v>1</v>
      </c>
      <c r="H65" s="66">
        <f t="shared" si="10"/>
        <v>5</v>
      </c>
      <c r="I65" s="66">
        <f t="shared" si="11"/>
        <v>11</v>
      </c>
      <c r="J65" s="106">
        <f t="shared" si="0"/>
        <v>8</v>
      </c>
      <c r="K65" s="106">
        <f t="shared" si="12"/>
        <v>0</v>
      </c>
      <c r="L65" s="154">
        <f t="shared" si="13"/>
        <v>-53</v>
      </c>
      <c r="N65" s="66" t="str">
        <f t="shared" si="14"/>
        <v>L</v>
      </c>
      <c r="O65" s="66">
        <f t="shared" si="15"/>
        <v>7</v>
      </c>
      <c r="P65" s="66">
        <f t="shared" si="16"/>
        <v>5</v>
      </c>
      <c r="Q65" s="66">
        <f t="shared" si="17"/>
        <v>11</v>
      </c>
      <c r="R65" s="106">
        <f t="shared" si="1"/>
        <v>8</v>
      </c>
      <c r="S65" s="106">
        <f t="shared" si="18"/>
        <v>0</v>
      </c>
      <c r="T65" s="154">
        <f t="shared" si="19"/>
        <v>-29</v>
      </c>
      <c r="V65" s="66" t="str">
        <f t="shared" si="20"/>
        <v>L</v>
      </c>
      <c r="W65" s="66">
        <f t="shared" si="32"/>
        <v>1</v>
      </c>
      <c r="X65" s="66">
        <f t="shared" si="33"/>
        <v>1</v>
      </c>
      <c r="Y65" s="66">
        <f t="shared" si="34"/>
        <v>1</v>
      </c>
      <c r="Z65" s="106">
        <f t="shared" si="35"/>
        <v>1</v>
      </c>
      <c r="AA65" s="106">
        <f t="shared" si="36"/>
        <v>0</v>
      </c>
      <c r="AB65" s="154">
        <f t="shared" si="21"/>
        <v>84</v>
      </c>
      <c r="AC65" s="155">
        <f t="shared" si="22"/>
        <v>85</v>
      </c>
      <c r="AE65" s="66" t="str">
        <f t="shared" si="23"/>
        <v>L</v>
      </c>
      <c r="AF65" s="66">
        <f t="shared" si="6"/>
        <v>9</v>
      </c>
      <c r="AG65" s="66">
        <f t="shared" si="37"/>
        <v>5</v>
      </c>
      <c r="AH65" s="66">
        <f t="shared" si="38"/>
        <v>11</v>
      </c>
      <c r="AI65" s="106">
        <f t="shared" si="2"/>
        <v>8</v>
      </c>
      <c r="AJ65" s="106">
        <f t="shared" si="24"/>
        <v>0</v>
      </c>
      <c r="AK65" s="154">
        <f t="shared" si="25"/>
        <v>-209</v>
      </c>
      <c r="AL65" s="155">
        <f t="shared" si="26"/>
        <v>-1</v>
      </c>
      <c r="AN65" s="66" t="str">
        <f t="shared" si="27"/>
        <v>L</v>
      </c>
      <c r="AO65" s="66">
        <f t="shared" si="7"/>
        <v>9</v>
      </c>
      <c r="AP65" s="66">
        <f t="shared" si="28"/>
        <v>5</v>
      </c>
      <c r="AQ65" s="66">
        <f t="shared" si="29"/>
        <v>11</v>
      </c>
      <c r="AR65" s="106">
        <f t="shared" si="3"/>
        <v>8</v>
      </c>
      <c r="AS65" s="106">
        <f t="shared" si="30"/>
        <v>0</v>
      </c>
      <c r="AT65" s="154">
        <f t="shared" si="31"/>
        <v>-209</v>
      </c>
    </row>
    <row r="66" spans="1:46">
      <c r="A66" s="3">
        <f t="shared" si="8"/>
        <v>56</v>
      </c>
      <c r="B66" s="9">
        <f>Data!B66</f>
        <v>29</v>
      </c>
      <c r="D66" s="30">
        <f t="shared" si="4"/>
        <v>10</v>
      </c>
      <c r="F66" s="66" t="str">
        <f t="shared" si="9"/>
        <v>L</v>
      </c>
      <c r="G66" s="66">
        <f t="shared" si="5"/>
        <v>1</v>
      </c>
      <c r="H66" s="66">
        <f t="shared" si="10"/>
        <v>6</v>
      </c>
      <c r="I66" s="66">
        <f t="shared" si="11"/>
        <v>1</v>
      </c>
      <c r="J66" s="106">
        <f t="shared" si="0"/>
        <v>13</v>
      </c>
      <c r="K66" s="106">
        <f t="shared" si="12"/>
        <v>0</v>
      </c>
      <c r="L66" s="154">
        <f t="shared" si="13"/>
        <v>-66</v>
      </c>
      <c r="N66" s="66" t="str">
        <f t="shared" si="14"/>
        <v>L</v>
      </c>
      <c r="O66" s="66">
        <f t="shared" si="15"/>
        <v>8</v>
      </c>
      <c r="P66" s="66">
        <f t="shared" si="16"/>
        <v>6</v>
      </c>
      <c r="Q66" s="66">
        <f t="shared" si="17"/>
        <v>1</v>
      </c>
      <c r="R66" s="106">
        <f t="shared" si="1"/>
        <v>13</v>
      </c>
      <c r="S66" s="106">
        <f t="shared" si="18"/>
        <v>0</v>
      </c>
      <c r="T66" s="154">
        <f t="shared" si="19"/>
        <v>-42</v>
      </c>
      <c r="V66" s="66" t="str">
        <f t="shared" si="20"/>
        <v>L</v>
      </c>
      <c r="W66" s="66">
        <f t="shared" si="32"/>
        <v>2</v>
      </c>
      <c r="X66" s="66">
        <f t="shared" si="33"/>
        <v>1</v>
      </c>
      <c r="Y66" s="66">
        <f t="shared" si="34"/>
        <v>2</v>
      </c>
      <c r="Z66" s="106">
        <f t="shared" si="35"/>
        <v>1</v>
      </c>
      <c r="AA66" s="106">
        <f t="shared" si="36"/>
        <v>0</v>
      </c>
      <c r="AB66" s="154">
        <f t="shared" si="21"/>
        <v>83</v>
      </c>
      <c r="AC66" s="155">
        <f t="shared" si="22"/>
        <v>85</v>
      </c>
      <c r="AE66" s="66" t="str">
        <f t="shared" si="23"/>
        <v>L</v>
      </c>
      <c r="AF66" s="66">
        <f t="shared" si="6"/>
        <v>10</v>
      </c>
      <c r="AG66" s="66">
        <f t="shared" si="37"/>
        <v>6</v>
      </c>
      <c r="AH66" s="66">
        <f t="shared" si="38"/>
        <v>1</v>
      </c>
      <c r="AI66" s="106">
        <f t="shared" si="2"/>
        <v>13</v>
      </c>
      <c r="AJ66" s="106">
        <f t="shared" si="24"/>
        <v>0</v>
      </c>
      <c r="AK66" s="154">
        <f t="shared" si="25"/>
        <v>-222</v>
      </c>
      <c r="AL66" s="155">
        <f t="shared" si="26"/>
        <v>-1</v>
      </c>
      <c r="AN66" s="66" t="str">
        <f t="shared" si="27"/>
        <v>L</v>
      </c>
      <c r="AO66" s="66">
        <f t="shared" si="7"/>
        <v>10</v>
      </c>
      <c r="AP66" s="66">
        <f t="shared" si="28"/>
        <v>6</v>
      </c>
      <c r="AQ66" s="66">
        <f t="shared" si="29"/>
        <v>1</v>
      </c>
      <c r="AR66" s="106">
        <f t="shared" si="3"/>
        <v>13</v>
      </c>
      <c r="AS66" s="106">
        <f t="shared" si="30"/>
        <v>0</v>
      </c>
      <c r="AT66" s="154">
        <f t="shared" si="31"/>
        <v>-222</v>
      </c>
    </row>
    <row r="67" spans="1:46">
      <c r="A67" s="3">
        <f t="shared" si="8"/>
        <v>57</v>
      </c>
      <c r="B67" s="9">
        <f>Data!B67</f>
        <v>13</v>
      </c>
      <c r="D67" s="30">
        <f t="shared" si="4"/>
        <v>5</v>
      </c>
      <c r="F67" s="66" t="str">
        <f t="shared" si="9"/>
        <v>L</v>
      </c>
      <c r="G67" s="66">
        <f t="shared" si="5"/>
        <v>1</v>
      </c>
      <c r="H67" s="66">
        <f t="shared" si="10"/>
        <v>6</v>
      </c>
      <c r="I67" s="66">
        <f t="shared" si="11"/>
        <v>2</v>
      </c>
      <c r="J67" s="106">
        <f t="shared" si="0"/>
        <v>13</v>
      </c>
      <c r="K67" s="106">
        <f t="shared" si="12"/>
        <v>0</v>
      </c>
      <c r="L67" s="154">
        <f t="shared" si="13"/>
        <v>-79</v>
      </c>
      <c r="N67" s="66" t="str">
        <f t="shared" si="14"/>
        <v>L</v>
      </c>
      <c r="O67" s="66">
        <f t="shared" si="15"/>
        <v>9</v>
      </c>
      <c r="P67" s="66">
        <f t="shared" si="16"/>
        <v>6</v>
      </c>
      <c r="Q67" s="66">
        <f t="shared" si="17"/>
        <v>2</v>
      </c>
      <c r="R67" s="106">
        <f t="shared" si="1"/>
        <v>13</v>
      </c>
      <c r="S67" s="106">
        <f t="shared" si="18"/>
        <v>0</v>
      </c>
      <c r="T67" s="154">
        <f t="shared" si="19"/>
        <v>-55</v>
      </c>
      <c r="V67" s="66" t="str">
        <f t="shared" si="20"/>
        <v>L</v>
      </c>
      <c r="W67" s="66">
        <f t="shared" si="32"/>
        <v>3</v>
      </c>
      <c r="X67" s="66">
        <f t="shared" si="33"/>
        <v>1</v>
      </c>
      <c r="Y67" s="66">
        <f t="shared" si="34"/>
        <v>3</v>
      </c>
      <c r="Z67" s="106">
        <f t="shared" si="35"/>
        <v>1</v>
      </c>
      <c r="AA67" s="106">
        <f t="shared" si="36"/>
        <v>0</v>
      </c>
      <c r="AB67" s="154">
        <f t="shared" si="21"/>
        <v>82</v>
      </c>
      <c r="AC67" s="155">
        <f t="shared" si="22"/>
        <v>85</v>
      </c>
      <c r="AE67" s="66" t="str">
        <f t="shared" si="23"/>
        <v>L</v>
      </c>
      <c r="AF67" s="66">
        <f t="shared" si="6"/>
        <v>5</v>
      </c>
      <c r="AG67" s="66">
        <f t="shared" si="37"/>
        <v>6</v>
      </c>
      <c r="AH67" s="66">
        <f t="shared" si="38"/>
        <v>2</v>
      </c>
      <c r="AI67" s="106">
        <f t="shared" si="2"/>
        <v>13</v>
      </c>
      <c r="AJ67" s="106">
        <f t="shared" si="24"/>
        <v>0</v>
      </c>
      <c r="AK67" s="154">
        <f t="shared" si="25"/>
        <v>-235</v>
      </c>
      <c r="AL67" s="155">
        <f t="shared" si="26"/>
        <v>-1</v>
      </c>
      <c r="AN67" s="66" t="str">
        <f t="shared" si="27"/>
        <v>L</v>
      </c>
      <c r="AO67" s="66">
        <f t="shared" si="7"/>
        <v>5</v>
      </c>
      <c r="AP67" s="66">
        <f t="shared" si="28"/>
        <v>6</v>
      </c>
      <c r="AQ67" s="66">
        <f t="shared" si="29"/>
        <v>2</v>
      </c>
      <c r="AR67" s="106">
        <f t="shared" si="3"/>
        <v>13</v>
      </c>
      <c r="AS67" s="106">
        <f t="shared" si="30"/>
        <v>0</v>
      </c>
      <c r="AT67" s="154">
        <f t="shared" si="31"/>
        <v>-235</v>
      </c>
    </row>
    <row r="68" spans="1:46">
      <c r="A68" s="3">
        <f t="shared" si="8"/>
        <v>58</v>
      </c>
      <c r="B68" s="9">
        <f>Data!B68</f>
        <v>10</v>
      </c>
      <c r="D68" s="30">
        <f t="shared" si="4"/>
        <v>4</v>
      </c>
      <c r="F68" s="66" t="str">
        <f t="shared" si="9"/>
        <v>L</v>
      </c>
      <c r="G68" s="66">
        <f t="shared" si="5"/>
        <v>1</v>
      </c>
      <c r="H68" s="66">
        <f t="shared" si="10"/>
        <v>6</v>
      </c>
      <c r="I68" s="66">
        <f t="shared" si="11"/>
        <v>3</v>
      </c>
      <c r="J68" s="106">
        <f t="shared" si="0"/>
        <v>13</v>
      </c>
      <c r="K68" s="106">
        <f t="shared" si="12"/>
        <v>0</v>
      </c>
      <c r="L68" s="154">
        <f t="shared" si="13"/>
        <v>-92</v>
      </c>
      <c r="N68" s="66" t="str">
        <f t="shared" si="14"/>
        <v>L</v>
      </c>
      <c r="O68" s="66">
        <f t="shared" si="15"/>
        <v>10</v>
      </c>
      <c r="P68" s="66">
        <f t="shared" si="16"/>
        <v>6</v>
      </c>
      <c r="Q68" s="66">
        <f t="shared" si="17"/>
        <v>3</v>
      </c>
      <c r="R68" s="106">
        <f t="shared" si="1"/>
        <v>13</v>
      </c>
      <c r="S68" s="106">
        <f t="shared" si="18"/>
        <v>0</v>
      </c>
      <c r="T68" s="154">
        <f t="shared" si="19"/>
        <v>-68</v>
      </c>
      <c r="V68" s="66" t="str">
        <f t="shared" si="20"/>
        <v>L</v>
      </c>
      <c r="W68" s="66">
        <f t="shared" si="32"/>
        <v>4</v>
      </c>
      <c r="X68" s="66">
        <f t="shared" si="33"/>
        <v>1</v>
      </c>
      <c r="Y68" s="66">
        <f t="shared" si="34"/>
        <v>4</v>
      </c>
      <c r="Z68" s="106">
        <f t="shared" si="35"/>
        <v>1</v>
      </c>
      <c r="AA68" s="106">
        <f t="shared" si="36"/>
        <v>0</v>
      </c>
      <c r="AB68" s="154">
        <f t="shared" si="21"/>
        <v>81</v>
      </c>
      <c r="AC68" s="155">
        <f t="shared" si="22"/>
        <v>85</v>
      </c>
      <c r="AE68" s="66" t="str">
        <f t="shared" si="23"/>
        <v>L</v>
      </c>
      <c r="AF68" s="66">
        <f t="shared" si="6"/>
        <v>4</v>
      </c>
      <c r="AG68" s="66">
        <f t="shared" si="37"/>
        <v>6</v>
      </c>
      <c r="AH68" s="66">
        <f t="shared" si="38"/>
        <v>3</v>
      </c>
      <c r="AI68" s="106">
        <f t="shared" si="2"/>
        <v>13</v>
      </c>
      <c r="AJ68" s="106">
        <f t="shared" si="24"/>
        <v>0</v>
      </c>
      <c r="AK68" s="154">
        <f t="shared" si="25"/>
        <v>-248</v>
      </c>
      <c r="AL68" s="155">
        <f t="shared" si="26"/>
        <v>-1</v>
      </c>
      <c r="AN68" s="66" t="str">
        <f t="shared" si="27"/>
        <v>L</v>
      </c>
      <c r="AO68" s="66">
        <f t="shared" si="7"/>
        <v>4</v>
      </c>
      <c r="AP68" s="66">
        <f t="shared" si="28"/>
        <v>6</v>
      </c>
      <c r="AQ68" s="66">
        <f t="shared" si="29"/>
        <v>3</v>
      </c>
      <c r="AR68" s="106">
        <f t="shared" si="3"/>
        <v>13</v>
      </c>
      <c r="AS68" s="106">
        <f t="shared" si="30"/>
        <v>0</v>
      </c>
      <c r="AT68" s="154">
        <f t="shared" si="31"/>
        <v>-248</v>
      </c>
    </row>
    <row r="69" spans="1:46">
      <c r="A69" s="3">
        <f t="shared" si="8"/>
        <v>59</v>
      </c>
      <c r="B69" s="9">
        <f>Data!B69</f>
        <v>14</v>
      </c>
      <c r="D69" s="30">
        <f t="shared" si="4"/>
        <v>5</v>
      </c>
      <c r="F69" s="66" t="str">
        <f t="shared" si="9"/>
        <v>L</v>
      </c>
      <c r="G69" s="66">
        <f t="shared" si="5"/>
        <v>1</v>
      </c>
      <c r="H69" s="66">
        <f t="shared" si="10"/>
        <v>6</v>
      </c>
      <c r="I69" s="66">
        <f t="shared" si="11"/>
        <v>4</v>
      </c>
      <c r="J69" s="106">
        <f t="shared" si="0"/>
        <v>13</v>
      </c>
      <c r="K69" s="106">
        <f t="shared" si="12"/>
        <v>0</v>
      </c>
      <c r="L69" s="154">
        <f t="shared" si="13"/>
        <v>-105</v>
      </c>
      <c r="N69" s="66" t="str">
        <f t="shared" si="14"/>
        <v>L</v>
      </c>
      <c r="O69" s="66">
        <f t="shared" si="15"/>
        <v>11</v>
      </c>
      <c r="P69" s="66">
        <f t="shared" si="16"/>
        <v>6</v>
      </c>
      <c r="Q69" s="66">
        <f t="shared" si="17"/>
        <v>4</v>
      </c>
      <c r="R69" s="106">
        <f t="shared" si="1"/>
        <v>13</v>
      </c>
      <c r="S69" s="106">
        <f t="shared" si="18"/>
        <v>0</v>
      </c>
      <c r="T69" s="154">
        <f t="shared" si="19"/>
        <v>-81</v>
      </c>
      <c r="V69" s="66" t="str">
        <f t="shared" si="20"/>
        <v>L</v>
      </c>
      <c r="W69" s="66">
        <f t="shared" si="32"/>
        <v>5</v>
      </c>
      <c r="X69" s="66">
        <f t="shared" si="33"/>
        <v>1</v>
      </c>
      <c r="Y69" s="66">
        <f t="shared" si="34"/>
        <v>5</v>
      </c>
      <c r="Z69" s="106">
        <f t="shared" si="35"/>
        <v>1</v>
      </c>
      <c r="AA69" s="106">
        <f t="shared" si="36"/>
        <v>0</v>
      </c>
      <c r="AB69" s="154">
        <f t="shared" si="21"/>
        <v>80</v>
      </c>
      <c r="AC69" s="155">
        <f t="shared" si="22"/>
        <v>85</v>
      </c>
      <c r="AE69" s="66" t="str">
        <f t="shared" si="23"/>
        <v>L</v>
      </c>
      <c r="AF69" s="66">
        <f t="shared" si="6"/>
        <v>5</v>
      </c>
      <c r="AG69" s="66">
        <f t="shared" si="37"/>
        <v>6</v>
      </c>
      <c r="AH69" s="66">
        <f t="shared" si="38"/>
        <v>4</v>
      </c>
      <c r="AI69" s="106">
        <f t="shared" si="2"/>
        <v>13</v>
      </c>
      <c r="AJ69" s="106">
        <f t="shared" si="24"/>
        <v>0</v>
      </c>
      <c r="AK69" s="154">
        <f t="shared" si="25"/>
        <v>-261</v>
      </c>
      <c r="AL69" s="155">
        <f t="shared" si="26"/>
        <v>-1</v>
      </c>
      <c r="AN69" s="66" t="str">
        <f t="shared" si="27"/>
        <v>L</v>
      </c>
      <c r="AO69" s="66">
        <f t="shared" si="7"/>
        <v>5</v>
      </c>
      <c r="AP69" s="66">
        <f t="shared" si="28"/>
        <v>6</v>
      </c>
      <c r="AQ69" s="66">
        <f t="shared" si="29"/>
        <v>4</v>
      </c>
      <c r="AR69" s="106">
        <f t="shared" si="3"/>
        <v>13</v>
      </c>
      <c r="AS69" s="106">
        <f t="shared" si="30"/>
        <v>0</v>
      </c>
      <c r="AT69" s="154">
        <f t="shared" si="31"/>
        <v>-261</v>
      </c>
    </row>
    <row r="70" spans="1:46">
      <c r="A70" s="3">
        <f t="shared" si="8"/>
        <v>60</v>
      </c>
      <c r="B70" s="9">
        <f>Data!B70</f>
        <v>19</v>
      </c>
      <c r="D70" s="30">
        <f t="shared" si="4"/>
        <v>7</v>
      </c>
      <c r="F70" s="66" t="str">
        <f t="shared" si="9"/>
        <v>L</v>
      </c>
      <c r="G70" s="66">
        <f t="shared" si="5"/>
        <v>1</v>
      </c>
      <c r="H70" s="66">
        <f t="shared" si="10"/>
        <v>6</v>
      </c>
      <c r="I70" s="66">
        <f t="shared" si="11"/>
        <v>5</v>
      </c>
      <c r="J70" s="106">
        <f t="shared" si="0"/>
        <v>13</v>
      </c>
      <c r="K70" s="106">
        <f t="shared" si="12"/>
        <v>0</v>
      </c>
      <c r="L70" s="154">
        <f t="shared" si="13"/>
        <v>-118</v>
      </c>
      <c r="N70" s="66" t="str">
        <f t="shared" si="14"/>
        <v>L</v>
      </c>
      <c r="O70" s="66">
        <f t="shared" si="15"/>
        <v>12</v>
      </c>
      <c r="P70" s="66">
        <f t="shared" si="16"/>
        <v>6</v>
      </c>
      <c r="Q70" s="66">
        <f t="shared" si="17"/>
        <v>5</v>
      </c>
      <c r="R70" s="106">
        <f t="shared" si="1"/>
        <v>13</v>
      </c>
      <c r="S70" s="106">
        <f t="shared" si="18"/>
        <v>0</v>
      </c>
      <c r="T70" s="154">
        <f t="shared" si="19"/>
        <v>-94</v>
      </c>
      <c r="V70" s="66" t="str">
        <f t="shared" si="20"/>
        <v>L</v>
      </c>
      <c r="W70" s="66">
        <f t="shared" si="32"/>
        <v>6</v>
      </c>
      <c r="X70" s="66">
        <f t="shared" si="33"/>
        <v>1</v>
      </c>
      <c r="Y70" s="66">
        <f t="shared" si="34"/>
        <v>6</v>
      </c>
      <c r="Z70" s="106">
        <f t="shared" si="35"/>
        <v>1</v>
      </c>
      <c r="AA70" s="106">
        <f t="shared" si="36"/>
        <v>0</v>
      </c>
      <c r="AB70" s="154">
        <f t="shared" si="21"/>
        <v>79</v>
      </c>
      <c r="AC70" s="155">
        <f t="shared" si="22"/>
        <v>85</v>
      </c>
      <c r="AE70" s="66" t="str">
        <f t="shared" si="23"/>
        <v>L</v>
      </c>
      <c r="AF70" s="66">
        <f t="shared" si="6"/>
        <v>7</v>
      </c>
      <c r="AG70" s="66">
        <f t="shared" si="37"/>
        <v>6</v>
      </c>
      <c r="AH70" s="66">
        <f t="shared" si="38"/>
        <v>5</v>
      </c>
      <c r="AI70" s="106">
        <f t="shared" si="2"/>
        <v>13</v>
      </c>
      <c r="AJ70" s="106">
        <f t="shared" si="24"/>
        <v>0</v>
      </c>
      <c r="AK70" s="154">
        <f t="shared" si="25"/>
        <v>-274</v>
      </c>
      <c r="AL70" s="155">
        <f t="shared" si="26"/>
        <v>-1</v>
      </c>
      <c r="AN70" s="66" t="str">
        <f t="shared" si="27"/>
        <v>L</v>
      </c>
      <c r="AO70" s="66">
        <f t="shared" si="7"/>
        <v>7</v>
      </c>
      <c r="AP70" s="66">
        <f t="shared" si="28"/>
        <v>6</v>
      </c>
      <c r="AQ70" s="66">
        <f t="shared" si="29"/>
        <v>5</v>
      </c>
      <c r="AR70" s="106">
        <f t="shared" si="3"/>
        <v>13</v>
      </c>
      <c r="AS70" s="106">
        <f t="shared" si="30"/>
        <v>0</v>
      </c>
      <c r="AT70" s="154">
        <f t="shared" si="31"/>
        <v>-274</v>
      </c>
    </row>
    <row r="71" spans="1:46">
      <c r="A71" s="3">
        <f t="shared" si="8"/>
        <v>61</v>
      </c>
      <c r="B71" s="9">
        <f>Data!B71</f>
        <v>9</v>
      </c>
      <c r="D71" s="30">
        <f t="shared" si="4"/>
        <v>3</v>
      </c>
      <c r="F71" s="66" t="str">
        <f t="shared" si="9"/>
        <v>L</v>
      </c>
      <c r="G71" s="66">
        <f t="shared" si="5"/>
        <v>1</v>
      </c>
      <c r="H71" s="66">
        <f t="shared" si="10"/>
        <v>6</v>
      </c>
      <c r="I71" s="66">
        <f t="shared" si="11"/>
        <v>6</v>
      </c>
      <c r="J71" s="106">
        <f t="shared" si="0"/>
        <v>13</v>
      </c>
      <c r="K71" s="106">
        <f t="shared" si="12"/>
        <v>0</v>
      </c>
      <c r="L71" s="154">
        <f t="shared" si="13"/>
        <v>-131</v>
      </c>
      <c r="N71" s="66" t="str">
        <f t="shared" si="14"/>
        <v>L</v>
      </c>
      <c r="O71" s="66">
        <f t="shared" si="15"/>
        <v>1</v>
      </c>
      <c r="P71" s="66">
        <f t="shared" si="16"/>
        <v>6</v>
      </c>
      <c r="Q71" s="66">
        <f t="shared" si="17"/>
        <v>6</v>
      </c>
      <c r="R71" s="106">
        <f t="shared" si="1"/>
        <v>13</v>
      </c>
      <c r="S71" s="106">
        <f t="shared" si="18"/>
        <v>0</v>
      </c>
      <c r="T71" s="154">
        <f t="shared" si="19"/>
        <v>-107</v>
      </c>
      <c r="V71" s="66" t="str">
        <f t="shared" si="20"/>
        <v>L</v>
      </c>
      <c r="W71" s="66">
        <f t="shared" si="32"/>
        <v>7</v>
      </c>
      <c r="X71" s="66">
        <f t="shared" si="33"/>
        <v>1</v>
      </c>
      <c r="Y71" s="66">
        <f t="shared" si="34"/>
        <v>7</v>
      </c>
      <c r="Z71" s="106">
        <f t="shared" si="35"/>
        <v>1</v>
      </c>
      <c r="AA71" s="106">
        <f t="shared" si="36"/>
        <v>0</v>
      </c>
      <c r="AB71" s="154">
        <f t="shared" si="21"/>
        <v>78</v>
      </c>
      <c r="AC71" s="155">
        <f t="shared" si="22"/>
        <v>85</v>
      </c>
      <c r="AE71" s="66" t="str">
        <f t="shared" si="23"/>
        <v>L</v>
      </c>
      <c r="AF71" s="66">
        <f t="shared" si="6"/>
        <v>3</v>
      </c>
      <c r="AG71" s="66">
        <f t="shared" si="37"/>
        <v>6</v>
      </c>
      <c r="AH71" s="66">
        <f t="shared" si="38"/>
        <v>6</v>
      </c>
      <c r="AI71" s="106">
        <f t="shared" si="2"/>
        <v>13</v>
      </c>
      <c r="AJ71" s="106">
        <f t="shared" si="24"/>
        <v>0</v>
      </c>
      <c r="AK71" s="154">
        <f t="shared" si="25"/>
        <v>-287</v>
      </c>
      <c r="AL71" s="155">
        <f t="shared" si="26"/>
        <v>-1</v>
      </c>
      <c r="AN71" s="66" t="str">
        <f t="shared" si="27"/>
        <v>L</v>
      </c>
      <c r="AO71" s="66">
        <f t="shared" si="7"/>
        <v>3</v>
      </c>
      <c r="AP71" s="66">
        <f t="shared" si="28"/>
        <v>6</v>
      </c>
      <c r="AQ71" s="66">
        <f t="shared" si="29"/>
        <v>6</v>
      </c>
      <c r="AR71" s="106">
        <f t="shared" si="3"/>
        <v>13</v>
      </c>
      <c r="AS71" s="106">
        <f t="shared" si="30"/>
        <v>0</v>
      </c>
      <c r="AT71" s="154">
        <f t="shared" si="31"/>
        <v>-287</v>
      </c>
    </row>
    <row r="72" spans="1:46">
      <c r="A72" s="3">
        <f t="shared" si="8"/>
        <v>62</v>
      </c>
      <c r="B72" s="9">
        <f>Data!B72</f>
        <v>31</v>
      </c>
      <c r="D72" s="30">
        <f t="shared" si="4"/>
        <v>11</v>
      </c>
      <c r="F72" s="66" t="str">
        <f t="shared" si="9"/>
        <v>L</v>
      </c>
      <c r="G72" s="66">
        <f t="shared" si="5"/>
        <v>1</v>
      </c>
      <c r="H72" s="66">
        <f t="shared" si="10"/>
        <v>6</v>
      </c>
      <c r="I72" s="66">
        <f t="shared" si="11"/>
        <v>7</v>
      </c>
      <c r="J72" s="106">
        <f t="shared" si="0"/>
        <v>13</v>
      </c>
      <c r="K72" s="106">
        <f t="shared" si="12"/>
        <v>0</v>
      </c>
      <c r="L72" s="154">
        <f t="shared" si="13"/>
        <v>-144</v>
      </c>
      <c r="N72" s="66" t="str">
        <f t="shared" si="14"/>
        <v>L</v>
      </c>
      <c r="O72" s="66">
        <f t="shared" si="15"/>
        <v>2</v>
      </c>
      <c r="P72" s="66">
        <f t="shared" si="16"/>
        <v>6</v>
      </c>
      <c r="Q72" s="66">
        <f t="shared" si="17"/>
        <v>7</v>
      </c>
      <c r="R72" s="106">
        <f t="shared" si="1"/>
        <v>13</v>
      </c>
      <c r="S72" s="106">
        <f t="shared" si="18"/>
        <v>0</v>
      </c>
      <c r="T72" s="154">
        <f t="shared" si="19"/>
        <v>-120</v>
      </c>
      <c r="V72" s="66" t="str">
        <f t="shared" si="20"/>
        <v>L</v>
      </c>
      <c r="W72" s="66">
        <f t="shared" si="32"/>
        <v>8</v>
      </c>
      <c r="X72" s="66">
        <f t="shared" si="33"/>
        <v>1</v>
      </c>
      <c r="Y72" s="66">
        <f t="shared" si="34"/>
        <v>8</v>
      </c>
      <c r="Z72" s="106">
        <f t="shared" si="35"/>
        <v>1</v>
      </c>
      <c r="AA72" s="106">
        <f t="shared" si="36"/>
        <v>0</v>
      </c>
      <c r="AB72" s="154">
        <f t="shared" si="21"/>
        <v>77</v>
      </c>
      <c r="AC72" s="155">
        <f t="shared" si="22"/>
        <v>85</v>
      </c>
      <c r="AE72" s="66" t="str">
        <f t="shared" si="23"/>
        <v>L</v>
      </c>
      <c r="AF72" s="66">
        <f t="shared" si="6"/>
        <v>11</v>
      </c>
      <c r="AG72" s="66">
        <f t="shared" si="37"/>
        <v>6</v>
      </c>
      <c r="AH72" s="66">
        <f t="shared" si="38"/>
        <v>7</v>
      </c>
      <c r="AI72" s="106">
        <f t="shared" si="2"/>
        <v>13</v>
      </c>
      <c r="AJ72" s="106">
        <f t="shared" si="24"/>
        <v>0</v>
      </c>
      <c r="AK72" s="154">
        <f t="shared" si="25"/>
        <v>-300</v>
      </c>
      <c r="AL72" s="155">
        <f t="shared" si="26"/>
        <v>-1</v>
      </c>
      <c r="AN72" s="66" t="str">
        <f t="shared" si="27"/>
        <v>L</v>
      </c>
      <c r="AO72" s="66">
        <f t="shared" si="7"/>
        <v>11</v>
      </c>
      <c r="AP72" s="66">
        <f t="shared" si="28"/>
        <v>6</v>
      </c>
      <c r="AQ72" s="66">
        <f t="shared" si="29"/>
        <v>7</v>
      </c>
      <c r="AR72" s="106">
        <f t="shared" si="3"/>
        <v>13</v>
      </c>
      <c r="AS72" s="106">
        <f t="shared" si="30"/>
        <v>0</v>
      </c>
      <c r="AT72" s="154">
        <f t="shared" si="31"/>
        <v>-300</v>
      </c>
    </row>
    <row r="73" spans="1:46">
      <c r="A73" s="3">
        <f t="shared" si="8"/>
        <v>63</v>
      </c>
      <c r="B73" s="9">
        <f>Data!B73</f>
        <v>29</v>
      </c>
      <c r="D73" s="30">
        <f t="shared" si="4"/>
        <v>10</v>
      </c>
      <c r="F73" s="66" t="str">
        <f t="shared" si="9"/>
        <v>L</v>
      </c>
      <c r="G73" s="66">
        <f t="shared" si="5"/>
        <v>1</v>
      </c>
      <c r="H73" s="66">
        <f t="shared" si="10"/>
        <v>6</v>
      </c>
      <c r="I73" s="66">
        <f t="shared" si="11"/>
        <v>8</v>
      </c>
      <c r="J73" s="106">
        <f t="shared" si="0"/>
        <v>13</v>
      </c>
      <c r="K73" s="106">
        <f t="shared" si="12"/>
        <v>0</v>
      </c>
      <c r="L73" s="154">
        <f t="shared" si="13"/>
        <v>-157</v>
      </c>
      <c r="N73" s="66" t="str">
        <f t="shared" si="14"/>
        <v>L</v>
      </c>
      <c r="O73" s="66">
        <f t="shared" si="15"/>
        <v>3</v>
      </c>
      <c r="P73" s="66">
        <f t="shared" si="16"/>
        <v>6</v>
      </c>
      <c r="Q73" s="66">
        <f t="shared" si="17"/>
        <v>8</v>
      </c>
      <c r="R73" s="106">
        <f t="shared" si="1"/>
        <v>13</v>
      </c>
      <c r="S73" s="106">
        <f t="shared" si="18"/>
        <v>0</v>
      </c>
      <c r="T73" s="154">
        <f t="shared" si="19"/>
        <v>-133</v>
      </c>
      <c r="V73" s="66" t="str">
        <f t="shared" si="20"/>
        <v>L</v>
      </c>
      <c r="W73" s="66">
        <f t="shared" si="32"/>
        <v>9</v>
      </c>
      <c r="X73" s="66">
        <f t="shared" si="33"/>
        <v>1</v>
      </c>
      <c r="Y73" s="66">
        <f t="shared" si="34"/>
        <v>9</v>
      </c>
      <c r="Z73" s="106">
        <f t="shared" si="35"/>
        <v>1</v>
      </c>
      <c r="AA73" s="106">
        <f t="shared" si="36"/>
        <v>0</v>
      </c>
      <c r="AB73" s="154">
        <f t="shared" si="21"/>
        <v>76</v>
      </c>
      <c r="AC73" s="155">
        <f t="shared" si="22"/>
        <v>85</v>
      </c>
      <c r="AE73" s="66" t="str">
        <f t="shared" si="23"/>
        <v>L</v>
      </c>
      <c r="AF73" s="66">
        <f t="shared" si="6"/>
        <v>10</v>
      </c>
      <c r="AG73" s="66">
        <f t="shared" si="37"/>
        <v>6</v>
      </c>
      <c r="AH73" s="66">
        <f t="shared" si="38"/>
        <v>8</v>
      </c>
      <c r="AI73" s="106">
        <f t="shared" si="2"/>
        <v>13</v>
      </c>
      <c r="AJ73" s="106">
        <f t="shared" si="24"/>
        <v>0</v>
      </c>
      <c r="AK73" s="154">
        <f t="shared" si="25"/>
        <v>-313</v>
      </c>
      <c r="AL73" s="155">
        <f t="shared" si="26"/>
        <v>-1</v>
      </c>
      <c r="AN73" s="66" t="str">
        <f t="shared" si="27"/>
        <v>L</v>
      </c>
      <c r="AO73" s="66">
        <f t="shared" si="7"/>
        <v>10</v>
      </c>
      <c r="AP73" s="66">
        <f t="shared" si="28"/>
        <v>6</v>
      </c>
      <c r="AQ73" s="66">
        <f t="shared" si="29"/>
        <v>8</v>
      </c>
      <c r="AR73" s="106">
        <f t="shared" si="3"/>
        <v>13</v>
      </c>
      <c r="AS73" s="106">
        <f t="shared" si="30"/>
        <v>0</v>
      </c>
      <c r="AT73" s="154">
        <f t="shared" si="31"/>
        <v>-313</v>
      </c>
    </row>
    <row r="74" spans="1:46">
      <c r="A74" s="3">
        <f t="shared" si="8"/>
        <v>64</v>
      </c>
      <c r="B74" s="9">
        <f>Data!B74</f>
        <v>22</v>
      </c>
      <c r="D74" s="30">
        <f t="shared" si="4"/>
        <v>8</v>
      </c>
      <c r="F74" s="66" t="str">
        <f t="shared" si="9"/>
        <v>L</v>
      </c>
      <c r="G74" s="66">
        <f t="shared" si="5"/>
        <v>1</v>
      </c>
      <c r="H74" s="66">
        <f t="shared" si="10"/>
        <v>6</v>
      </c>
      <c r="I74" s="66">
        <f t="shared" si="11"/>
        <v>9</v>
      </c>
      <c r="J74" s="106">
        <f t="shared" si="0"/>
        <v>13</v>
      </c>
      <c r="K74" s="106">
        <f t="shared" si="12"/>
        <v>0</v>
      </c>
      <c r="L74" s="154">
        <f t="shared" si="13"/>
        <v>-170</v>
      </c>
      <c r="N74" s="66" t="str">
        <f t="shared" si="14"/>
        <v>L</v>
      </c>
      <c r="O74" s="66">
        <f t="shared" si="15"/>
        <v>4</v>
      </c>
      <c r="P74" s="66">
        <f t="shared" si="16"/>
        <v>6</v>
      </c>
      <c r="Q74" s="66">
        <f t="shared" si="17"/>
        <v>9</v>
      </c>
      <c r="R74" s="106">
        <f t="shared" si="1"/>
        <v>13</v>
      </c>
      <c r="S74" s="106">
        <f t="shared" si="18"/>
        <v>0</v>
      </c>
      <c r="T74" s="154">
        <f t="shared" si="19"/>
        <v>-146</v>
      </c>
      <c r="V74" s="66" t="str">
        <f t="shared" si="20"/>
        <v>L</v>
      </c>
      <c r="W74" s="66">
        <f t="shared" si="32"/>
        <v>10</v>
      </c>
      <c r="X74" s="66">
        <f t="shared" si="33"/>
        <v>1</v>
      </c>
      <c r="Y74" s="66">
        <f t="shared" si="34"/>
        <v>10</v>
      </c>
      <c r="Z74" s="106">
        <f t="shared" si="35"/>
        <v>1</v>
      </c>
      <c r="AA74" s="106">
        <f t="shared" si="36"/>
        <v>0</v>
      </c>
      <c r="AB74" s="154">
        <f t="shared" si="21"/>
        <v>75</v>
      </c>
      <c r="AC74" s="155">
        <f t="shared" si="22"/>
        <v>85</v>
      </c>
      <c r="AE74" s="66" t="str">
        <f t="shared" si="23"/>
        <v>L</v>
      </c>
      <c r="AF74" s="66">
        <f t="shared" si="6"/>
        <v>8</v>
      </c>
      <c r="AG74" s="66">
        <f t="shared" si="37"/>
        <v>6</v>
      </c>
      <c r="AH74" s="66">
        <f t="shared" si="38"/>
        <v>9</v>
      </c>
      <c r="AI74" s="106">
        <f t="shared" si="2"/>
        <v>13</v>
      </c>
      <c r="AJ74" s="106">
        <f t="shared" si="24"/>
        <v>0</v>
      </c>
      <c r="AK74" s="154">
        <f t="shared" si="25"/>
        <v>-326</v>
      </c>
      <c r="AL74" s="155">
        <f t="shared" si="26"/>
        <v>-1</v>
      </c>
      <c r="AN74" s="66" t="str">
        <f t="shared" si="27"/>
        <v>L</v>
      </c>
      <c r="AO74" s="66">
        <f t="shared" si="7"/>
        <v>8</v>
      </c>
      <c r="AP74" s="66">
        <f t="shared" si="28"/>
        <v>6</v>
      </c>
      <c r="AQ74" s="66">
        <f t="shared" si="29"/>
        <v>9</v>
      </c>
      <c r="AR74" s="106">
        <f t="shared" si="3"/>
        <v>13</v>
      </c>
      <c r="AS74" s="106">
        <f t="shared" si="30"/>
        <v>0</v>
      </c>
      <c r="AT74" s="154">
        <f t="shared" si="31"/>
        <v>-326</v>
      </c>
    </row>
    <row r="75" spans="1:46">
      <c r="A75" s="3">
        <f t="shared" si="8"/>
        <v>65</v>
      </c>
      <c r="B75" s="9">
        <f>Data!B75</f>
        <v>7</v>
      </c>
      <c r="D75" s="30">
        <f t="shared" si="4"/>
        <v>3</v>
      </c>
      <c r="F75" s="66" t="str">
        <f t="shared" si="9"/>
        <v>L</v>
      </c>
      <c r="G75" s="66">
        <f t="shared" si="5"/>
        <v>1</v>
      </c>
      <c r="H75" s="66">
        <f t="shared" si="10"/>
        <v>6</v>
      </c>
      <c r="I75" s="66">
        <f t="shared" si="11"/>
        <v>10</v>
      </c>
      <c r="J75" s="106">
        <f t="shared" ref="J75:J138" si="40">INDEX($AX$11:$AY$25,H75,2)</f>
        <v>13</v>
      </c>
      <c r="K75" s="106">
        <f t="shared" si="12"/>
        <v>0</v>
      </c>
      <c r="L75" s="154">
        <f t="shared" si="13"/>
        <v>-183</v>
      </c>
      <c r="N75" s="66" t="str">
        <f t="shared" si="14"/>
        <v>L</v>
      </c>
      <c r="O75" s="66">
        <f t="shared" si="15"/>
        <v>5</v>
      </c>
      <c r="P75" s="66">
        <f t="shared" si="16"/>
        <v>6</v>
      </c>
      <c r="Q75" s="66">
        <f t="shared" si="17"/>
        <v>10</v>
      </c>
      <c r="R75" s="106">
        <f t="shared" ref="R75:R138" si="41">INDEX($AX$11:$AY$25,P75,2)</f>
        <v>13</v>
      </c>
      <c r="S75" s="106">
        <f t="shared" si="18"/>
        <v>0</v>
      </c>
      <c r="T75" s="154">
        <f t="shared" si="19"/>
        <v>-159</v>
      </c>
      <c r="V75" s="66" t="str">
        <f t="shared" si="20"/>
        <v>L</v>
      </c>
      <c r="W75" s="66">
        <f t="shared" si="32"/>
        <v>11</v>
      </c>
      <c r="X75" s="66">
        <f t="shared" si="33"/>
        <v>1</v>
      </c>
      <c r="Y75" s="66">
        <f t="shared" si="34"/>
        <v>11</v>
      </c>
      <c r="Z75" s="106">
        <f t="shared" si="35"/>
        <v>1</v>
      </c>
      <c r="AA75" s="106">
        <f t="shared" si="36"/>
        <v>0</v>
      </c>
      <c r="AB75" s="154">
        <f t="shared" si="21"/>
        <v>74</v>
      </c>
      <c r="AC75" s="155">
        <f t="shared" si="22"/>
        <v>85</v>
      </c>
      <c r="AE75" s="66" t="str">
        <f t="shared" si="23"/>
        <v>L</v>
      </c>
      <c r="AF75" s="66">
        <f t="shared" si="6"/>
        <v>3</v>
      </c>
      <c r="AG75" s="66">
        <f t="shared" si="37"/>
        <v>6</v>
      </c>
      <c r="AH75" s="66">
        <f t="shared" si="38"/>
        <v>10</v>
      </c>
      <c r="AI75" s="106">
        <f t="shared" ref="AI75:AI138" si="42">INDEX($AX$11:$AY$25,AG75,2)</f>
        <v>13</v>
      </c>
      <c r="AJ75" s="106">
        <f t="shared" si="24"/>
        <v>0</v>
      </c>
      <c r="AK75" s="154">
        <f t="shared" si="25"/>
        <v>-339</v>
      </c>
      <c r="AL75" s="155">
        <f t="shared" si="26"/>
        <v>-1</v>
      </c>
      <c r="AN75" s="66" t="str">
        <f t="shared" si="27"/>
        <v>L</v>
      </c>
      <c r="AO75" s="66">
        <f t="shared" si="7"/>
        <v>3</v>
      </c>
      <c r="AP75" s="66">
        <f t="shared" si="28"/>
        <v>6</v>
      </c>
      <c r="AQ75" s="66">
        <f t="shared" si="29"/>
        <v>10</v>
      </c>
      <c r="AR75" s="106">
        <f t="shared" ref="AR75:AR138" si="43">INDEX($AX$11:$AY$25,AP75,2)</f>
        <v>13</v>
      </c>
      <c r="AS75" s="106">
        <f t="shared" si="30"/>
        <v>0</v>
      </c>
      <c r="AT75" s="154">
        <f t="shared" si="31"/>
        <v>-339</v>
      </c>
    </row>
    <row r="76" spans="1:46">
      <c r="A76" s="3">
        <f t="shared" si="8"/>
        <v>66</v>
      </c>
      <c r="B76" s="9">
        <f>Data!B76</f>
        <v>8</v>
      </c>
      <c r="D76" s="30">
        <f t="shared" ref="D76:D139" si="44">IF($B76=0,0,IF(MOD($B76,3)=0,QUOTIENT($B76,3),QUOTIENT($B76,3)+1))</f>
        <v>3</v>
      </c>
      <c r="F76" s="66" t="str">
        <f t="shared" si="9"/>
        <v>L</v>
      </c>
      <c r="G76" s="66">
        <f t="shared" ref="G76:G139" si="45">IF(AND($G$9&lt;&gt;" ",$G$9&gt;0, $G$9 &lt;13),$G$9,1)</f>
        <v>1</v>
      </c>
      <c r="H76" s="66">
        <f t="shared" si="10"/>
        <v>6</v>
      </c>
      <c r="I76" s="66">
        <f t="shared" si="11"/>
        <v>11</v>
      </c>
      <c r="J76" s="106">
        <f t="shared" si="40"/>
        <v>13</v>
      </c>
      <c r="K76" s="106">
        <f t="shared" si="12"/>
        <v>0</v>
      </c>
      <c r="L76" s="154">
        <f t="shared" si="13"/>
        <v>-196</v>
      </c>
      <c r="N76" s="66" t="str">
        <f t="shared" si="14"/>
        <v>L</v>
      </c>
      <c r="O76" s="66">
        <f t="shared" si="15"/>
        <v>6</v>
      </c>
      <c r="P76" s="66">
        <f t="shared" si="16"/>
        <v>6</v>
      </c>
      <c r="Q76" s="66">
        <f t="shared" si="17"/>
        <v>11</v>
      </c>
      <c r="R76" s="106">
        <f t="shared" si="41"/>
        <v>13</v>
      </c>
      <c r="S76" s="106">
        <f t="shared" si="18"/>
        <v>0</v>
      </c>
      <c r="T76" s="154">
        <f t="shared" si="19"/>
        <v>-172</v>
      </c>
      <c r="V76" s="66" t="str">
        <f t="shared" si="20"/>
        <v>L</v>
      </c>
      <c r="W76" s="66">
        <f t="shared" si="32"/>
        <v>12</v>
      </c>
      <c r="X76" s="66">
        <f t="shared" si="33"/>
        <v>2</v>
      </c>
      <c r="Y76" s="66">
        <f t="shared" si="34"/>
        <v>1</v>
      </c>
      <c r="Z76" s="106">
        <f t="shared" si="35"/>
        <v>2</v>
      </c>
      <c r="AA76" s="106">
        <f t="shared" si="36"/>
        <v>0</v>
      </c>
      <c r="AB76" s="154">
        <f t="shared" si="21"/>
        <v>72</v>
      </c>
      <c r="AC76" s="155">
        <f t="shared" si="22"/>
        <v>85</v>
      </c>
      <c r="AE76" s="66" t="str">
        <f t="shared" si="23"/>
        <v>W</v>
      </c>
      <c r="AF76" s="66">
        <f t="shared" ref="AF76:AF139" si="46">IF($D76=0,AF75,$D76)</f>
        <v>3</v>
      </c>
      <c r="AG76" s="66">
        <f t="shared" si="37"/>
        <v>6</v>
      </c>
      <c r="AH76" s="66">
        <f t="shared" si="38"/>
        <v>11</v>
      </c>
      <c r="AI76" s="106">
        <f t="shared" si="42"/>
        <v>13</v>
      </c>
      <c r="AJ76" s="106">
        <f t="shared" si="24"/>
        <v>78</v>
      </c>
      <c r="AK76" s="154">
        <f t="shared" si="25"/>
        <v>-274</v>
      </c>
      <c r="AL76" s="155">
        <f t="shared" si="26"/>
        <v>-1</v>
      </c>
      <c r="AN76" s="66" t="str">
        <f t="shared" si="27"/>
        <v>W</v>
      </c>
      <c r="AO76" s="66">
        <f t="shared" ref="AO76:AO139" si="47">IF($D76=0,AO75,$D76)</f>
        <v>3</v>
      </c>
      <c r="AP76" s="66">
        <f t="shared" si="28"/>
        <v>6</v>
      </c>
      <c r="AQ76" s="66">
        <f t="shared" si="29"/>
        <v>11</v>
      </c>
      <c r="AR76" s="106">
        <f t="shared" si="43"/>
        <v>13</v>
      </c>
      <c r="AS76" s="106">
        <f t="shared" si="30"/>
        <v>78</v>
      </c>
      <c r="AT76" s="154">
        <f t="shared" si="31"/>
        <v>-274</v>
      </c>
    </row>
    <row r="77" spans="1:46">
      <c r="A77" s="3">
        <f t="shared" ref="A77:A140" si="48">A76+1</f>
        <v>67</v>
      </c>
      <c r="B77" s="9">
        <f>Data!B77</f>
        <v>2</v>
      </c>
      <c r="D77" s="30">
        <f t="shared" si="44"/>
        <v>1</v>
      </c>
      <c r="F77" s="66" t="str">
        <f t="shared" ref="F77:F140" si="49">IF($D77=G76,"W","L")</f>
        <v>W</v>
      </c>
      <c r="G77" s="66">
        <f t="shared" si="45"/>
        <v>1</v>
      </c>
      <c r="H77" s="66">
        <f t="shared" ref="H77:H140" si="50">IF(AND(H76=$H$9,I76=11),1,IF(AND(H76&lt;$H$9,I76=11),H76+1,H76))</f>
        <v>7</v>
      </c>
      <c r="I77" s="66">
        <f t="shared" ref="I77:I140" si="51">IF(I76&lt;11,I76+1,1)</f>
        <v>1</v>
      </c>
      <c r="J77" s="106">
        <f t="shared" si="40"/>
        <v>21</v>
      </c>
      <c r="K77" s="106">
        <f t="shared" ref="K77:K140" si="52">IF(F77="W",J76*12,0)</f>
        <v>156</v>
      </c>
      <c r="L77" s="154">
        <f t="shared" ref="L77:L140" si="53">L76-J77+K77</f>
        <v>-61</v>
      </c>
      <c r="N77" s="66" t="str">
        <f t="shared" ref="N77:N140" si="54">IF($D77=O76,"W","L")</f>
        <v>L</v>
      </c>
      <c r="O77" s="66">
        <f t="shared" ref="O77:O140" si="55">IF(O76=12,1,O76+1)</f>
        <v>7</v>
      </c>
      <c r="P77" s="66">
        <f t="shared" ref="P77:P140" si="56">IF(AND(P76=$H$9,Q76=11),1,IF(AND(P76&lt;$H$9,Q76=11),P76+1,P76))</f>
        <v>7</v>
      </c>
      <c r="Q77" s="66">
        <f t="shared" ref="Q77:Q140" si="57">IF(Q76&lt;11,Q76+1,1)</f>
        <v>1</v>
      </c>
      <c r="R77" s="106">
        <f t="shared" si="41"/>
        <v>21</v>
      </c>
      <c r="S77" s="106">
        <f t="shared" ref="S77:S140" si="58">IF(N77="W",R76*12,0)</f>
        <v>0</v>
      </c>
      <c r="T77" s="154">
        <f t="shared" ref="T77:T140" si="59">T76-R77+S77</f>
        <v>-193</v>
      </c>
      <c r="V77" s="66" t="str">
        <f t="shared" ref="V77:V140" si="60">IF($D77=W76,"W","L")</f>
        <v>L</v>
      </c>
      <c r="W77" s="66">
        <f t="shared" si="32"/>
        <v>1</v>
      </c>
      <c r="X77" s="66">
        <f t="shared" si="33"/>
        <v>2</v>
      </c>
      <c r="Y77" s="66">
        <f t="shared" si="34"/>
        <v>2</v>
      </c>
      <c r="Z77" s="106">
        <f t="shared" si="35"/>
        <v>2</v>
      </c>
      <c r="AA77" s="106">
        <f t="shared" si="36"/>
        <v>0</v>
      </c>
      <c r="AB77" s="154">
        <f t="shared" ref="AB77:AB140" si="61">AB76-Z77+AA77</f>
        <v>70</v>
      </c>
      <c r="AC77" s="155">
        <f t="shared" ref="AC77:AC140" si="62">IF(AB77&gt;AC76,AB77,AC76)</f>
        <v>85</v>
      </c>
      <c r="AE77" s="66" t="str">
        <f t="shared" ref="AE77:AE140" si="63">IF($D77=AF76,"W","L")</f>
        <v>L</v>
      </c>
      <c r="AF77" s="66">
        <f t="shared" si="46"/>
        <v>1</v>
      </c>
      <c r="AG77" s="66">
        <f t="shared" si="37"/>
        <v>7</v>
      </c>
      <c r="AH77" s="66">
        <f t="shared" si="38"/>
        <v>1</v>
      </c>
      <c r="AI77" s="106">
        <f t="shared" si="42"/>
        <v>21</v>
      </c>
      <c r="AJ77" s="106">
        <f t="shared" ref="AJ77:AJ140" si="64">IF(AE77="W",AI76*6,0)</f>
        <v>0</v>
      </c>
      <c r="AK77" s="154">
        <f t="shared" ref="AK77:AK140" si="65">AK76-AI77+AJ77</f>
        <v>-295</v>
      </c>
      <c r="AL77" s="155">
        <f t="shared" ref="AL77:AL140" si="66">IF(AK77&gt;AL76,AK77,AL76)</f>
        <v>-1</v>
      </c>
      <c r="AN77" s="66" t="str">
        <f t="shared" ref="AN77:AN140" si="67">IF($D77=AO76,"W","L")</f>
        <v>L</v>
      </c>
      <c r="AO77" s="66">
        <f t="shared" si="47"/>
        <v>1</v>
      </c>
      <c r="AP77" s="66">
        <f t="shared" ref="AP77:AP140" si="68">IF(AND(AP76=$H$9,AQ76=11),1,IF(AND(AP76&lt;$H$9,AQ76=11),AP76+1,AP76))</f>
        <v>7</v>
      </c>
      <c r="AQ77" s="66">
        <f t="shared" ref="AQ77:AQ140" si="69">IF(AQ76&lt;11,AQ76+1,1)</f>
        <v>1</v>
      </c>
      <c r="AR77" s="106">
        <f t="shared" si="43"/>
        <v>21</v>
      </c>
      <c r="AS77" s="106">
        <f t="shared" ref="AS77:AS140" si="70">IF(AN77="W",AR76*6,0)</f>
        <v>0</v>
      </c>
      <c r="AT77" s="154">
        <f t="shared" ref="AT77:AT140" si="71">AT76-AR77+AS77</f>
        <v>-295</v>
      </c>
    </row>
    <row r="78" spans="1:46">
      <c r="A78" s="3">
        <f t="shared" si="48"/>
        <v>68</v>
      </c>
      <c r="B78" s="9">
        <f>Data!B78</f>
        <v>33</v>
      </c>
      <c r="D78" s="30">
        <f t="shared" si="44"/>
        <v>11</v>
      </c>
      <c r="F78" s="66" t="str">
        <f t="shared" si="49"/>
        <v>L</v>
      </c>
      <c r="G78" s="66">
        <f t="shared" si="45"/>
        <v>1</v>
      </c>
      <c r="H78" s="66">
        <f t="shared" si="50"/>
        <v>7</v>
      </c>
      <c r="I78" s="66">
        <f t="shared" si="51"/>
        <v>2</v>
      </c>
      <c r="J78" s="106">
        <f t="shared" si="40"/>
        <v>21</v>
      </c>
      <c r="K78" s="106">
        <f t="shared" si="52"/>
        <v>0</v>
      </c>
      <c r="L78" s="154">
        <f t="shared" si="53"/>
        <v>-82</v>
      </c>
      <c r="N78" s="66" t="str">
        <f t="shared" si="54"/>
        <v>L</v>
      </c>
      <c r="O78" s="66">
        <f t="shared" si="55"/>
        <v>8</v>
      </c>
      <c r="P78" s="66">
        <f t="shared" si="56"/>
        <v>7</v>
      </c>
      <c r="Q78" s="66">
        <f t="shared" si="57"/>
        <v>2</v>
      </c>
      <c r="R78" s="106">
        <f t="shared" si="41"/>
        <v>21</v>
      </c>
      <c r="S78" s="106">
        <f t="shared" si="58"/>
        <v>0</v>
      </c>
      <c r="T78" s="154">
        <f t="shared" si="59"/>
        <v>-214</v>
      </c>
      <c r="V78" s="66" t="str">
        <f t="shared" si="60"/>
        <v>L</v>
      </c>
      <c r="W78" s="66">
        <f t="shared" ref="W78:W141" si="72">IF(AB77&gt;AC76,1,IF(W77=12,1,W77+1))</f>
        <v>2</v>
      </c>
      <c r="X78" s="66">
        <f t="shared" ref="X78:X141" si="73">IF(AB77&gt;AC76,1,IF(AND(X77=$X$9,Y77=11),1,IF(AND(X77&lt;$X$9,Y77=11),X77+1,X77)))</f>
        <v>2</v>
      </c>
      <c r="Y78" s="66">
        <f t="shared" ref="Y78:Y141" si="74">IF(AB77&gt;AC76,1,IF(Y77&lt;11,Y77+1,1))</f>
        <v>3</v>
      </c>
      <c r="Z78" s="106">
        <f t="shared" ref="Z78:Z141" si="75">INDEX($AX$11:$AY$25,X78,2)</f>
        <v>2</v>
      </c>
      <c r="AA78" s="106">
        <f t="shared" ref="AA78:AA141" si="76">IF(V78="W",Z77*12,0)</f>
        <v>0</v>
      </c>
      <c r="AB78" s="154">
        <f t="shared" si="61"/>
        <v>68</v>
      </c>
      <c r="AC78" s="155">
        <f t="shared" si="62"/>
        <v>85</v>
      </c>
      <c r="AE78" s="66" t="str">
        <f t="shared" si="63"/>
        <v>L</v>
      </c>
      <c r="AF78" s="66">
        <f t="shared" si="46"/>
        <v>11</v>
      </c>
      <c r="AG78" s="66">
        <f t="shared" ref="AG78:AG141" si="77">IF(AK77&gt;AL76,1,IF(AND(AG77=$X$9,AH77=11),1,IF(AND(AG77&lt;$X$9,AH77=11),AG77+1,AG77)))</f>
        <v>7</v>
      </c>
      <c r="AH78" s="66">
        <f t="shared" ref="AH78:AH141" si="78">IF(AK77&gt;AL76,1,IF(AH77&lt;11,AH77+1,1))</f>
        <v>2</v>
      </c>
      <c r="AI78" s="106">
        <f t="shared" si="42"/>
        <v>21</v>
      </c>
      <c r="AJ78" s="106">
        <f t="shared" si="64"/>
        <v>0</v>
      </c>
      <c r="AK78" s="154">
        <f t="shared" si="65"/>
        <v>-316</v>
      </c>
      <c r="AL78" s="155">
        <f t="shared" si="66"/>
        <v>-1</v>
      </c>
      <c r="AN78" s="66" t="str">
        <f t="shared" si="67"/>
        <v>L</v>
      </c>
      <c r="AO78" s="66">
        <f t="shared" si="47"/>
        <v>11</v>
      </c>
      <c r="AP78" s="66">
        <f t="shared" si="68"/>
        <v>7</v>
      </c>
      <c r="AQ78" s="66">
        <f t="shared" si="69"/>
        <v>2</v>
      </c>
      <c r="AR78" s="106">
        <f t="shared" si="43"/>
        <v>21</v>
      </c>
      <c r="AS78" s="106">
        <f t="shared" si="70"/>
        <v>0</v>
      </c>
      <c r="AT78" s="154">
        <f t="shared" si="71"/>
        <v>-316</v>
      </c>
    </row>
    <row r="79" spans="1:46">
      <c r="A79" s="3">
        <f t="shared" si="48"/>
        <v>69</v>
      </c>
      <c r="B79" s="9">
        <f>Data!B79</f>
        <v>34</v>
      </c>
      <c r="D79" s="30">
        <f t="shared" si="44"/>
        <v>12</v>
      </c>
      <c r="F79" s="66" t="str">
        <f t="shared" si="49"/>
        <v>L</v>
      </c>
      <c r="G79" s="66">
        <f t="shared" si="45"/>
        <v>1</v>
      </c>
      <c r="H79" s="66">
        <f t="shared" si="50"/>
        <v>7</v>
      </c>
      <c r="I79" s="66">
        <f t="shared" si="51"/>
        <v>3</v>
      </c>
      <c r="J79" s="106">
        <f t="shared" si="40"/>
        <v>21</v>
      </c>
      <c r="K79" s="106">
        <f t="shared" si="52"/>
        <v>0</v>
      </c>
      <c r="L79" s="154">
        <f t="shared" si="53"/>
        <v>-103</v>
      </c>
      <c r="N79" s="66" t="str">
        <f t="shared" si="54"/>
        <v>L</v>
      </c>
      <c r="O79" s="66">
        <f t="shared" si="55"/>
        <v>9</v>
      </c>
      <c r="P79" s="66">
        <f t="shared" si="56"/>
        <v>7</v>
      </c>
      <c r="Q79" s="66">
        <f t="shared" si="57"/>
        <v>3</v>
      </c>
      <c r="R79" s="106">
        <f t="shared" si="41"/>
        <v>21</v>
      </c>
      <c r="S79" s="106">
        <f t="shared" si="58"/>
        <v>0</v>
      </c>
      <c r="T79" s="154">
        <f t="shared" si="59"/>
        <v>-235</v>
      </c>
      <c r="V79" s="66" t="str">
        <f t="shared" si="60"/>
        <v>L</v>
      </c>
      <c r="W79" s="66">
        <f t="shared" si="72"/>
        <v>3</v>
      </c>
      <c r="X79" s="66">
        <f t="shared" si="73"/>
        <v>2</v>
      </c>
      <c r="Y79" s="66">
        <f t="shared" si="74"/>
        <v>4</v>
      </c>
      <c r="Z79" s="106">
        <f t="shared" si="75"/>
        <v>2</v>
      </c>
      <c r="AA79" s="106">
        <f t="shared" si="76"/>
        <v>0</v>
      </c>
      <c r="AB79" s="154">
        <f t="shared" si="61"/>
        <v>66</v>
      </c>
      <c r="AC79" s="155">
        <f t="shared" si="62"/>
        <v>85</v>
      </c>
      <c r="AE79" s="66" t="str">
        <f t="shared" si="63"/>
        <v>L</v>
      </c>
      <c r="AF79" s="66">
        <f t="shared" si="46"/>
        <v>12</v>
      </c>
      <c r="AG79" s="66">
        <f t="shared" si="77"/>
        <v>7</v>
      </c>
      <c r="AH79" s="66">
        <f t="shared" si="78"/>
        <v>3</v>
      </c>
      <c r="AI79" s="106">
        <f t="shared" si="42"/>
        <v>21</v>
      </c>
      <c r="AJ79" s="106">
        <f t="shared" si="64"/>
        <v>0</v>
      </c>
      <c r="AK79" s="154">
        <f t="shared" si="65"/>
        <v>-337</v>
      </c>
      <c r="AL79" s="155">
        <f t="shared" si="66"/>
        <v>-1</v>
      </c>
      <c r="AN79" s="66" t="str">
        <f t="shared" si="67"/>
        <v>L</v>
      </c>
      <c r="AO79" s="66">
        <f t="shared" si="47"/>
        <v>12</v>
      </c>
      <c r="AP79" s="66">
        <f t="shared" si="68"/>
        <v>7</v>
      </c>
      <c r="AQ79" s="66">
        <f t="shared" si="69"/>
        <v>3</v>
      </c>
      <c r="AR79" s="106">
        <f t="shared" si="43"/>
        <v>21</v>
      </c>
      <c r="AS79" s="106">
        <f t="shared" si="70"/>
        <v>0</v>
      </c>
      <c r="AT79" s="154">
        <f t="shared" si="71"/>
        <v>-337</v>
      </c>
    </row>
    <row r="80" spans="1:46">
      <c r="A80" s="3">
        <f t="shared" si="48"/>
        <v>70</v>
      </c>
      <c r="B80" s="9">
        <f>Data!B80</f>
        <v>19</v>
      </c>
      <c r="D80" s="30">
        <f t="shared" si="44"/>
        <v>7</v>
      </c>
      <c r="F80" s="66" t="str">
        <f t="shared" si="49"/>
        <v>L</v>
      </c>
      <c r="G80" s="66">
        <f t="shared" si="45"/>
        <v>1</v>
      </c>
      <c r="H80" s="66">
        <f t="shared" si="50"/>
        <v>7</v>
      </c>
      <c r="I80" s="66">
        <f t="shared" si="51"/>
        <v>4</v>
      </c>
      <c r="J80" s="106">
        <f t="shared" si="40"/>
        <v>21</v>
      </c>
      <c r="K80" s="106">
        <f t="shared" si="52"/>
        <v>0</v>
      </c>
      <c r="L80" s="154">
        <f t="shared" si="53"/>
        <v>-124</v>
      </c>
      <c r="N80" s="66" t="str">
        <f t="shared" si="54"/>
        <v>L</v>
      </c>
      <c r="O80" s="66">
        <f t="shared" si="55"/>
        <v>10</v>
      </c>
      <c r="P80" s="66">
        <f t="shared" si="56"/>
        <v>7</v>
      </c>
      <c r="Q80" s="66">
        <f t="shared" si="57"/>
        <v>4</v>
      </c>
      <c r="R80" s="106">
        <f t="shared" si="41"/>
        <v>21</v>
      </c>
      <c r="S80" s="106">
        <f t="shared" si="58"/>
        <v>0</v>
      </c>
      <c r="T80" s="154">
        <f t="shared" si="59"/>
        <v>-256</v>
      </c>
      <c r="V80" s="66" t="str">
        <f t="shared" si="60"/>
        <v>L</v>
      </c>
      <c r="W80" s="66">
        <f t="shared" si="72"/>
        <v>4</v>
      </c>
      <c r="X80" s="66">
        <f t="shared" si="73"/>
        <v>2</v>
      </c>
      <c r="Y80" s="66">
        <f t="shared" si="74"/>
        <v>5</v>
      </c>
      <c r="Z80" s="106">
        <f t="shared" si="75"/>
        <v>2</v>
      </c>
      <c r="AA80" s="106">
        <f t="shared" si="76"/>
        <v>0</v>
      </c>
      <c r="AB80" s="154">
        <f t="shared" si="61"/>
        <v>64</v>
      </c>
      <c r="AC80" s="155">
        <f t="shared" si="62"/>
        <v>85</v>
      </c>
      <c r="AE80" s="66" t="str">
        <f t="shared" si="63"/>
        <v>L</v>
      </c>
      <c r="AF80" s="66">
        <f t="shared" si="46"/>
        <v>7</v>
      </c>
      <c r="AG80" s="66">
        <f t="shared" si="77"/>
        <v>7</v>
      </c>
      <c r="AH80" s="66">
        <f t="shared" si="78"/>
        <v>4</v>
      </c>
      <c r="AI80" s="106">
        <f t="shared" si="42"/>
        <v>21</v>
      </c>
      <c r="AJ80" s="106">
        <f t="shared" si="64"/>
        <v>0</v>
      </c>
      <c r="AK80" s="154">
        <f t="shared" si="65"/>
        <v>-358</v>
      </c>
      <c r="AL80" s="155">
        <f t="shared" si="66"/>
        <v>-1</v>
      </c>
      <c r="AN80" s="66" t="str">
        <f t="shared" si="67"/>
        <v>L</v>
      </c>
      <c r="AO80" s="66">
        <f t="shared" si="47"/>
        <v>7</v>
      </c>
      <c r="AP80" s="66">
        <f t="shared" si="68"/>
        <v>7</v>
      </c>
      <c r="AQ80" s="66">
        <f t="shared" si="69"/>
        <v>4</v>
      </c>
      <c r="AR80" s="106">
        <f t="shared" si="43"/>
        <v>21</v>
      </c>
      <c r="AS80" s="106">
        <f t="shared" si="70"/>
        <v>0</v>
      </c>
      <c r="AT80" s="154">
        <f t="shared" si="71"/>
        <v>-358</v>
      </c>
    </row>
    <row r="81" spans="1:46">
      <c r="A81" s="3">
        <f t="shared" si="48"/>
        <v>71</v>
      </c>
      <c r="B81" s="9">
        <f>Data!B81</f>
        <v>27</v>
      </c>
      <c r="D81" s="30">
        <f t="shared" si="44"/>
        <v>9</v>
      </c>
      <c r="F81" s="66" t="str">
        <f t="shared" si="49"/>
        <v>L</v>
      </c>
      <c r="G81" s="66">
        <f t="shared" si="45"/>
        <v>1</v>
      </c>
      <c r="H81" s="66">
        <f t="shared" si="50"/>
        <v>7</v>
      </c>
      <c r="I81" s="66">
        <f t="shared" si="51"/>
        <v>5</v>
      </c>
      <c r="J81" s="106">
        <f t="shared" si="40"/>
        <v>21</v>
      </c>
      <c r="K81" s="106">
        <f t="shared" si="52"/>
        <v>0</v>
      </c>
      <c r="L81" s="154">
        <f t="shared" si="53"/>
        <v>-145</v>
      </c>
      <c r="N81" s="66" t="str">
        <f t="shared" si="54"/>
        <v>L</v>
      </c>
      <c r="O81" s="66">
        <f t="shared" si="55"/>
        <v>11</v>
      </c>
      <c r="P81" s="66">
        <f t="shared" si="56"/>
        <v>7</v>
      </c>
      <c r="Q81" s="66">
        <f t="shared" si="57"/>
        <v>5</v>
      </c>
      <c r="R81" s="106">
        <f t="shared" si="41"/>
        <v>21</v>
      </c>
      <c r="S81" s="106">
        <f t="shared" si="58"/>
        <v>0</v>
      </c>
      <c r="T81" s="154">
        <f t="shared" si="59"/>
        <v>-277</v>
      </c>
      <c r="V81" s="66" t="str">
        <f t="shared" si="60"/>
        <v>L</v>
      </c>
      <c r="W81" s="66">
        <f t="shared" si="72"/>
        <v>5</v>
      </c>
      <c r="X81" s="66">
        <f t="shared" si="73"/>
        <v>2</v>
      </c>
      <c r="Y81" s="66">
        <f t="shared" si="74"/>
        <v>6</v>
      </c>
      <c r="Z81" s="106">
        <f t="shared" si="75"/>
        <v>2</v>
      </c>
      <c r="AA81" s="106">
        <f t="shared" si="76"/>
        <v>0</v>
      </c>
      <c r="AB81" s="154">
        <f t="shared" si="61"/>
        <v>62</v>
      </c>
      <c r="AC81" s="155">
        <f t="shared" si="62"/>
        <v>85</v>
      </c>
      <c r="AE81" s="66" t="str">
        <f t="shared" si="63"/>
        <v>L</v>
      </c>
      <c r="AF81" s="66">
        <f t="shared" si="46"/>
        <v>9</v>
      </c>
      <c r="AG81" s="66">
        <f t="shared" si="77"/>
        <v>7</v>
      </c>
      <c r="AH81" s="66">
        <f t="shared" si="78"/>
        <v>5</v>
      </c>
      <c r="AI81" s="106">
        <f t="shared" si="42"/>
        <v>21</v>
      </c>
      <c r="AJ81" s="106">
        <f t="shared" si="64"/>
        <v>0</v>
      </c>
      <c r="AK81" s="154">
        <f t="shared" si="65"/>
        <v>-379</v>
      </c>
      <c r="AL81" s="155">
        <f t="shared" si="66"/>
        <v>-1</v>
      </c>
      <c r="AN81" s="66" t="str">
        <f t="shared" si="67"/>
        <v>L</v>
      </c>
      <c r="AO81" s="66">
        <f t="shared" si="47"/>
        <v>9</v>
      </c>
      <c r="AP81" s="66">
        <f t="shared" si="68"/>
        <v>7</v>
      </c>
      <c r="AQ81" s="66">
        <f t="shared" si="69"/>
        <v>5</v>
      </c>
      <c r="AR81" s="106">
        <f t="shared" si="43"/>
        <v>21</v>
      </c>
      <c r="AS81" s="106">
        <f t="shared" si="70"/>
        <v>0</v>
      </c>
      <c r="AT81" s="154">
        <f t="shared" si="71"/>
        <v>-379</v>
      </c>
    </row>
    <row r="82" spans="1:46">
      <c r="A82" s="3">
        <f t="shared" si="48"/>
        <v>72</v>
      </c>
      <c r="B82" s="9">
        <f>Data!B82</f>
        <v>15</v>
      </c>
      <c r="D82" s="30">
        <f t="shared" si="44"/>
        <v>5</v>
      </c>
      <c r="F82" s="66" t="str">
        <f t="shared" si="49"/>
        <v>L</v>
      </c>
      <c r="G82" s="66">
        <f t="shared" si="45"/>
        <v>1</v>
      </c>
      <c r="H82" s="66">
        <f t="shared" si="50"/>
        <v>7</v>
      </c>
      <c r="I82" s="66">
        <f t="shared" si="51"/>
        <v>6</v>
      </c>
      <c r="J82" s="106">
        <f t="shared" si="40"/>
        <v>21</v>
      </c>
      <c r="K82" s="106">
        <f t="shared" si="52"/>
        <v>0</v>
      </c>
      <c r="L82" s="154">
        <f t="shared" si="53"/>
        <v>-166</v>
      </c>
      <c r="N82" s="66" t="str">
        <f t="shared" si="54"/>
        <v>L</v>
      </c>
      <c r="O82" s="66">
        <f t="shared" si="55"/>
        <v>12</v>
      </c>
      <c r="P82" s="66">
        <f t="shared" si="56"/>
        <v>7</v>
      </c>
      <c r="Q82" s="66">
        <f t="shared" si="57"/>
        <v>6</v>
      </c>
      <c r="R82" s="106">
        <f t="shared" si="41"/>
        <v>21</v>
      </c>
      <c r="S82" s="106">
        <f t="shared" si="58"/>
        <v>0</v>
      </c>
      <c r="T82" s="154">
        <f t="shared" si="59"/>
        <v>-298</v>
      </c>
      <c r="V82" s="66" t="str">
        <f t="shared" si="60"/>
        <v>W</v>
      </c>
      <c r="W82" s="66">
        <f t="shared" si="72"/>
        <v>6</v>
      </c>
      <c r="X82" s="66">
        <f t="shared" si="73"/>
        <v>2</v>
      </c>
      <c r="Y82" s="66">
        <f t="shared" si="74"/>
        <v>7</v>
      </c>
      <c r="Z82" s="106">
        <f t="shared" si="75"/>
        <v>2</v>
      </c>
      <c r="AA82" s="106">
        <f t="shared" si="76"/>
        <v>24</v>
      </c>
      <c r="AB82" s="154">
        <f t="shared" si="61"/>
        <v>84</v>
      </c>
      <c r="AC82" s="155">
        <f t="shared" si="62"/>
        <v>85</v>
      </c>
      <c r="AE82" s="66" t="str">
        <f t="shared" si="63"/>
        <v>L</v>
      </c>
      <c r="AF82" s="66">
        <f t="shared" si="46"/>
        <v>5</v>
      </c>
      <c r="AG82" s="66">
        <f t="shared" si="77"/>
        <v>7</v>
      </c>
      <c r="AH82" s="66">
        <f t="shared" si="78"/>
        <v>6</v>
      </c>
      <c r="AI82" s="106">
        <f t="shared" si="42"/>
        <v>21</v>
      </c>
      <c r="AJ82" s="106">
        <f t="shared" si="64"/>
        <v>0</v>
      </c>
      <c r="AK82" s="154">
        <f t="shared" si="65"/>
        <v>-400</v>
      </c>
      <c r="AL82" s="155">
        <f t="shared" si="66"/>
        <v>-1</v>
      </c>
      <c r="AN82" s="66" t="str">
        <f t="shared" si="67"/>
        <v>L</v>
      </c>
      <c r="AO82" s="66">
        <f t="shared" si="47"/>
        <v>5</v>
      </c>
      <c r="AP82" s="66">
        <f t="shared" si="68"/>
        <v>7</v>
      </c>
      <c r="AQ82" s="66">
        <f t="shared" si="69"/>
        <v>6</v>
      </c>
      <c r="AR82" s="106">
        <f t="shared" si="43"/>
        <v>21</v>
      </c>
      <c r="AS82" s="106">
        <f t="shared" si="70"/>
        <v>0</v>
      </c>
      <c r="AT82" s="154">
        <f t="shared" si="71"/>
        <v>-400</v>
      </c>
    </row>
    <row r="83" spans="1:46">
      <c r="A83" s="3">
        <f t="shared" si="48"/>
        <v>73</v>
      </c>
      <c r="B83" s="9">
        <f>Data!B83</f>
        <v>30</v>
      </c>
      <c r="D83" s="30">
        <f t="shared" si="44"/>
        <v>10</v>
      </c>
      <c r="F83" s="66" t="str">
        <f t="shared" si="49"/>
        <v>L</v>
      </c>
      <c r="G83" s="66">
        <f t="shared" si="45"/>
        <v>1</v>
      </c>
      <c r="H83" s="66">
        <f t="shared" si="50"/>
        <v>7</v>
      </c>
      <c r="I83" s="66">
        <f t="shared" si="51"/>
        <v>7</v>
      </c>
      <c r="J83" s="106">
        <f t="shared" si="40"/>
        <v>21</v>
      </c>
      <c r="K83" s="106">
        <f t="shared" si="52"/>
        <v>0</v>
      </c>
      <c r="L83" s="154">
        <f t="shared" si="53"/>
        <v>-187</v>
      </c>
      <c r="N83" s="66" t="str">
        <f t="shared" si="54"/>
        <v>L</v>
      </c>
      <c r="O83" s="66">
        <f t="shared" si="55"/>
        <v>1</v>
      </c>
      <c r="P83" s="66">
        <f t="shared" si="56"/>
        <v>7</v>
      </c>
      <c r="Q83" s="66">
        <f t="shared" si="57"/>
        <v>7</v>
      </c>
      <c r="R83" s="106">
        <f t="shared" si="41"/>
        <v>21</v>
      </c>
      <c r="S83" s="106">
        <f t="shared" si="58"/>
        <v>0</v>
      </c>
      <c r="T83" s="154">
        <f t="shared" si="59"/>
        <v>-319</v>
      </c>
      <c r="V83" s="66" t="str">
        <f t="shared" si="60"/>
        <v>L</v>
      </c>
      <c r="W83" s="66">
        <f t="shared" si="72"/>
        <v>7</v>
      </c>
      <c r="X83" s="66">
        <f t="shared" si="73"/>
        <v>2</v>
      </c>
      <c r="Y83" s="66">
        <f t="shared" si="74"/>
        <v>8</v>
      </c>
      <c r="Z83" s="106">
        <f t="shared" si="75"/>
        <v>2</v>
      </c>
      <c r="AA83" s="106">
        <f t="shared" si="76"/>
        <v>0</v>
      </c>
      <c r="AB83" s="154">
        <f t="shared" si="61"/>
        <v>82</v>
      </c>
      <c r="AC83" s="155">
        <f t="shared" si="62"/>
        <v>85</v>
      </c>
      <c r="AE83" s="66" t="str">
        <f t="shared" si="63"/>
        <v>L</v>
      </c>
      <c r="AF83" s="66">
        <f t="shared" si="46"/>
        <v>10</v>
      </c>
      <c r="AG83" s="66">
        <f t="shared" si="77"/>
        <v>7</v>
      </c>
      <c r="AH83" s="66">
        <f t="shared" si="78"/>
        <v>7</v>
      </c>
      <c r="AI83" s="106">
        <f t="shared" si="42"/>
        <v>21</v>
      </c>
      <c r="AJ83" s="106">
        <f t="shared" si="64"/>
        <v>0</v>
      </c>
      <c r="AK83" s="154">
        <f t="shared" si="65"/>
        <v>-421</v>
      </c>
      <c r="AL83" s="155">
        <f t="shared" si="66"/>
        <v>-1</v>
      </c>
      <c r="AN83" s="66" t="str">
        <f t="shared" si="67"/>
        <v>L</v>
      </c>
      <c r="AO83" s="66">
        <f t="shared" si="47"/>
        <v>10</v>
      </c>
      <c r="AP83" s="66">
        <f t="shared" si="68"/>
        <v>7</v>
      </c>
      <c r="AQ83" s="66">
        <f t="shared" si="69"/>
        <v>7</v>
      </c>
      <c r="AR83" s="106">
        <f t="shared" si="43"/>
        <v>21</v>
      </c>
      <c r="AS83" s="106">
        <f t="shared" si="70"/>
        <v>0</v>
      </c>
      <c r="AT83" s="154">
        <f t="shared" si="71"/>
        <v>-421</v>
      </c>
    </row>
    <row r="84" spans="1:46">
      <c r="A84" s="3">
        <f t="shared" si="48"/>
        <v>74</v>
      </c>
      <c r="B84" s="9">
        <f>Data!B84</f>
        <v>5</v>
      </c>
      <c r="D84" s="30">
        <f t="shared" si="44"/>
        <v>2</v>
      </c>
      <c r="F84" s="66" t="str">
        <f t="shared" si="49"/>
        <v>L</v>
      </c>
      <c r="G84" s="66">
        <f t="shared" si="45"/>
        <v>1</v>
      </c>
      <c r="H84" s="66">
        <f t="shared" si="50"/>
        <v>7</v>
      </c>
      <c r="I84" s="66">
        <f t="shared" si="51"/>
        <v>8</v>
      </c>
      <c r="J84" s="106">
        <f t="shared" si="40"/>
        <v>21</v>
      </c>
      <c r="K84" s="106">
        <f t="shared" si="52"/>
        <v>0</v>
      </c>
      <c r="L84" s="154">
        <f t="shared" si="53"/>
        <v>-208</v>
      </c>
      <c r="N84" s="66" t="str">
        <f t="shared" si="54"/>
        <v>L</v>
      </c>
      <c r="O84" s="66">
        <f t="shared" si="55"/>
        <v>2</v>
      </c>
      <c r="P84" s="66">
        <f t="shared" si="56"/>
        <v>7</v>
      </c>
      <c r="Q84" s="66">
        <f t="shared" si="57"/>
        <v>8</v>
      </c>
      <c r="R84" s="106">
        <f t="shared" si="41"/>
        <v>21</v>
      </c>
      <c r="S84" s="106">
        <f t="shared" si="58"/>
        <v>0</v>
      </c>
      <c r="T84" s="154">
        <f t="shared" si="59"/>
        <v>-340</v>
      </c>
      <c r="V84" s="66" t="str">
        <f t="shared" si="60"/>
        <v>L</v>
      </c>
      <c r="W84" s="66">
        <f t="shared" si="72"/>
        <v>8</v>
      </c>
      <c r="X84" s="66">
        <f t="shared" si="73"/>
        <v>2</v>
      </c>
      <c r="Y84" s="66">
        <f t="shared" si="74"/>
        <v>9</v>
      </c>
      <c r="Z84" s="106">
        <f t="shared" si="75"/>
        <v>2</v>
      </c>
      <c r="AA84" s="106">
        <f t="shared" si="76"/>
        <v>0</v>
      </c>
      <c r="AB84" s="154">
        <f t="shared" si="61"/>
        <v>80</v>
      </c>
      <c r="AC84" s="155">
        <f t="shared" si="62"/>
        <v>85</v>
      </c>
      <c r="AE84" s="66" t="str">
        <f t="shared" si="63"/>
        <v>L</v>
      </c>
      <c r="AF84" s="66">
        <f t="shared" si="46"/>
        <v>2</v>
      </c>
      <c r="AG84" s="66">
        <f t="shared" si="77"/>
        <v>7</v>
      </c>
      <c r="AH84" s="66">
        <f t="shared" si="78"/>
        <v>8</v>
      </c>
      <c r="AI84" s="106">
        <f t="shared" si="42"/>
        <v>21</v>
      </c>
      <c r="AJ84" s="106">
        <f t="shared" si="64"/>
        <v>0</v>
      </c>
      <c r="AK84" s="154">
        <f t="shared" si="65"/>
        <v>-442</v>
      </c>
      <c r="AL84" s="155">
        <f t="shared" si="66"/>
        <v>-1</v>
      </c>
      <c r="AN84" s="66" t="str">
        <f t="shared" si="67"/>
        <v>L</v>
      </c>
      <c r="AO84" s="66">
        <f t="shared" si="47"/>
        <v>2</v>
      </c>
      <c r="AP84" s="66">
        <f t="shared" si="68"/>
        <v>7</v>
      </c>
      <c r="AQ84" s="66">
        <f t="shared" si="69"/>
        <v>8</v>
      </c>
      <c r="AR84" s="106">
        <f t="shared" si="43"/>
        <v>21</v>
      </c>
      <c r="AS84" s="106">
        <f t="shared" si="70"/>
        <v>0</v>
      </c>
      <c r="AT84" s="154">
        <f t="shared" si="71"/>
        <v>-442</v>
      </c>
    </row>
    <row r="85" spans="1:46">
      <c r="A85" s="3">
        <f t="shared" si="48"/>
        <v>75</v>
      </c>
      <c r="B85" s="9">
        <f>Data!B85</f>
        <v>28</v>
      </c>
      <c r="D85" s="30">
        <f t="shared" si="44"/>
        <v>10</v>
      </c>
      <c r="F85" s="66" t="str">
        <f t="shared" si="49"/>
        <v>L</v>
      </c>
      <c r="G85" s="66">
        <f t="shared" si="45"/>
        <v>1</v>
      </c>
      <c r="H85" s="66">
        <f t="shared" si="50"/>
        <v>7</v>
      </c>
      <c r="I85" s="66">
        <f t="shared" si="51"/>
        <v>9</v>
      </c>
      <c r="J85" s="106">
        <f t="shared" si="40"/>
        <v>21</v>
      </c>
      <c r="K85" s="106">
        <f t="shared" si="52"/>
        <v>0</v>
      </c>
      <c r="L85" s="154">
        <f t="shared" si="53"/>
        <v>-229</v>
      </c>
      <c r="N85" s="66" t="str">
        <f t="shared" si="54"/>
        <v>L</v>
      </c>
      <c r="O85" s="66">
        <f t="shared" si="55"/>
        <v>3</v>
      </c>
      <c r="P85" s="66">
        <f t="shared" si="56"/>
        <v>7</v>
      </c>
      <c r="Q85" s="66">
        <f t="shared" si="57"/>
        <v>9</v>
      </c>
      <c r="R85" s="106">
        <f t="shared" si="41"/>
        <v>21</v>
      </c>
      <c r="S85" s="106">
        <f t="shared" si="58"/>
        <v>0</v>
      </c>
      <c r="T85" s="154">
        <f t="shared" si="59"/>
        <v>-361</v>
      </c>
      <c r="V85" s="66" t="str">
        <f t="shared" si="60"/>
        <v>L</v>
      </c>
      <c r="W85" s="66">
        <f t="shared" si="72"/>
        <v>9</v>
      </c>
      <c r="X85" s="66">
        <f t="shared" si="73"/>
        <v>2</v>
      </c>
      <c r="Y85" s="66">
        <f t="shared" si="74"/>
        <v>10</v>
      </c>
      <c r="Z85" s="106">
        <f t="shared" si="75"/>
        <v>2</v>
      </c>
      <c r="AA85" s="106">
        <f t="shared" si="76"/>
        <v>0</v>
      </c>
      <c r="AB85" s="154">
        <f t="shared" si="61"/>
        <v>78</v>
      </c>
      <c r="AC85" s="155">
        <f t="shared" si="62"/>
        <v>85</v>
      </c>
      <c r="AE85" s="66" t="str">
        <f t="shared" si="63"/>
        <v>L</v>
      </c>
      <c r="AF85" s="66">
        <f t="shared" si="46"/>
        <v>10</v>
      </c>
      <c r="AG85" s="66">
        <f t="shared" si="77"/>
        <v>7</v>
      </c>
      <c r="AH85" s="66">
        <f t="shared" si="78"/>
        <v>9</v>
      </c>
      <c r="AI85" s="106">
        <f t="shared" si="42"/>
        <v>21</v>
      </c>
      <c r="AJ85" s="106">
        <f t="shared" si="64"/>
        <v>0</v>
      </c>
      <c r="AK85" s="154">
        <f t="shared" si="65"/>
        <v>-463</v>
      </c>
      <c r="AL85" s="155">
        <f t="shared" si="66"/>
        <v>-1</v>
      </c>
      <c r="AN85" s="66" t="str">
        <f t="shared" si="67"/>
        <v>L</v>
      </c>
      <c r="AO85" s="66">
        <f t="shared" si="47"/>
        <v>10</v>
      </c>
      <c r="AP85" s="66">
        <f t="shared" si="68"/>
        <v>7</v>
      </c>
      <c r="AQ85" s="66">
        <f t="shared" si="69"/>
        <v>9</v>
      </c>
      <c r="AR85" s="106">
        <f t="shared" si="43"/>
        <v>21</v>
      </c>
      <c r="AS85" s="106">
        <f t="shared" si="70"/>
        <v>0</v>
      </c>
      <c r="AT85" s="154">
        <f t="shared" si="71"/>
        <v>-463</v>
      </c>
    </row>
    <row r="86" spans="1:46">
      <c r="A86" s="3">
        <f t="shared" si="48"/>
        <v>76</v>
      </c>
      <c r="B86" s="9">
        <f>Data!B86</f>
        <v>33</v>
      </c>
      <c r="D86" s="30">
        <f t="shared" si="44"/>
        <v>11</v>
      </c>
      <c r="F86" s="66" t="str">
        <f t="shared" si="49"/>
        <v>L</v>
      </c>
      <c r="G86" s="66">
        <f t="shared" si="45"/>
        <v>1</v>
      </c>
      <c r="H86" s="66">
        <f t="shared" si="50"/>
        <v>7</v>
      </c>
      <c r="I86" s="66">
        <f t="shared" si="51"/>
        <v>10</v>
      </c>
      <c r="J86" s="106">
        <f t="shared" si="40"/>
        <v>21</v>
      </c>
      <c r="K86" s="106">
        <f t="shared" si="52"/>
        <v>0</v>
      </c>
      <c r="L86" s="154">
        <f t="shared" si="53"/>
        <v>-250</v>
      </c>
      <c r="N86" s="66" t="str">
        <f t="shared" si="54"/>
        <v>L</v>
      </c>
      <c r="O86" s="66">
        <f t="shared" si="55"/>
        <v>4</v>
      </c>
      <c r="P86" s="66">
        <f t="shared" si="56"/>
        <v>7</v>
      </c>
      <c r="Q86" s="66">
        <f t="shared" si="57"/>
        <v>10</v>
      </c>
      <c r="R86" s="106">
        <f t="shared" si="41"/>
        <v>21</v>
      </c>
      <c r="S86" s="106">
        <f t="shared" si="58"/>
        <v>0</v>
      </c>
      <c r="T86" s="154">
        <f t="shared" si="59"/>
        <v>-382</v>
      </c>
      <c r="V86" s="66" t="str">
        <f t="shared" si="60"/>
        <v>L</v>
      </c>
      <c r="W86" s="66">
        <f t="shared" si="72"/>
        <v>10</v>
      </c>
      <c r="X86" s="66">
        <f t="shared" si="73"/>
        <v>2</v>
      </c>
      <c r="Y86" s="66">
        <f t="shared" si="74"/>
        <v>11</v>
      </c>
      <c r="Z86" s="106">
        <f t="shared" si="75"/>
        <v>2</v>
      </c>
      <c r="AA86" s="106">
        <f t="shared" si="76"/>
        <v>0</v>
      </c>
      <c r="AB86" s="154">
        <f t="shared" si="61"/>
        <v>76</v>
      </c>
      <c r="AC86" s="155">
        <f t="shared" si="62"/>
        <v>85</v>
      </c>
      <c r="AE86" s="66" t="str">
        <f t="shared" si="63"/>
        <v>L</v>
      </c>
      <c r="AF86" s="66">
        <f t="shared" si="46"/>
        <v>11</v>
      </c>
      <c r="AG86" s="66">
        <f t="shared" si="77"/>
        <v>7</v>
      </c>
      <c r="AH86" s="66">
        <f t="shared" si="78"/>
        <v>10</v>
      </c>
      <c r="AI86" s="106">
        <f t="shared" si="42"/>
        <v>21</v>
      </c>
      <c r="AJ86" s="106">
        <f t="shared" si="64"/>
        <v>0</v>
      </c>
      <c r="AK86" s="154">
        <f t="shared" si="65"/>
        <v>-484</v>
      </c>
      <c r="AL86" s="155">
        <f t="shared" si="66"/>
        <v>-1</v>
      </c>
      <c r="AN86" s="66" t="str">
        <f t="shared" si="67"/>
        <v>L</v>
      </c>
      <c r="AO86" s="66">
        <f t="shared" si="47"/>
        <v>11</v>
      </c>
      <c r="AP86" s="66">
        <f t="shared" si="68"/>
        <v>7</v>
      </c>
      <c r="AQ86" s="66">
        <f t="shared" si="69"/>
        <v>10</v>
      </c>
      <c r="AR86" s="106">
        <f t="shared" si="43"/>
        <v>21</v>
      </c>
      <c r="AS86" s="106">
        <f t="shared" si="70"/>
        <v>0</v>
      </c>
      <c r="AT86" s="154">
        <f t="shared" si="71"/>
        <v>-484</v>
      </c>
    </row>
    <row r="87" spans="1:46">
      <c r="A87" s="3">
        <f t="shared" si="48"/>
        <v>77</v>
      </c>
      <c r="B87" s="9">
        <f>Data!B87</f>
        <v>27</v>
      </c>
      <c r="D87" s="30">
        <f t="shared" si="44"/>
        <v>9</v>
      </c>
      <c r="F87" s="66" t="str">
        <f t="shared" si="49"/>
        <v>L</v>
      </c>
      <c r="G87" s="66">
        <f t="shared" si="45"/>
        <v>1</v>
      </c>
      <c r="H87" s="66">
        <f t="shared" si="50"/>
        <v>7</v>
      </c>
      <c r="I87" s="66">
        <f t="shared" si="51"/>
        <v>11</v>
      </c>
      <c r="J87" s="106">
        <f t="shared" si="40"/>
        <v>21</v>
      </c>
      <c r="K87" s="106">
        <f t="shared" si="52"/>
        <v>0</v>
      </c>
      <c r="L87" s="154">
        <f t="shared" si="53"/>
        <v>-271</v>
      </c>
      <c r="N87" s="66" t="str">
        <f t="shared" si="54"/>
        <v>L</v>
      </c>
      <c r="O87" s="66">
        <f t="shared" si="55"/>
        <v>5</v>
      </c>
      <c r="P87" s="66">
        <f t="shared" si="56"/>
        <v>7</v>
      </c>
      <c r="Q87" s="66">
        <f t="shared" si="57"/>
        <v>11</v>
      </c>
      <c r="R87" s="106">
        <f t="shared" si="41"/>
        <v>21</v>
      </c>
      <c r="S87" s="106">
        <f t="shared" si="58"/>
        <v>0</v>
      </c>
      <c r="T87" s="154">
        <f t="shared" si="59"/>
        <v>-403</v>
      </c>
      <c r="V87" s="66" t="str">
        <f t="shared" si="60"/>
        <v>L</v>
      </c>
      <c r="W87" s="66">
        <f t="shared" si="72"/>
        <v>11</v>
      </c>
      <c r="X87" s="66">
        <f t="shared" si="73"/>
        <v>3</v>
      </c>
      <c r="Y87" s="66">
        <f t="shared" si="74"/>
        <v>1</v>
      </c>
      <c r="Z87" s="106">
        <f t="shared" si="75"/>
        <v>3</v>
      </c>
      <c r="AA87" s="106">
        <f t="shared" si="76"/>
        <v>0</v>
      </c>
      <c r="AB87" s="154">
        <f t="shared" si="61"/>
        <v>73</v>
      </c>
      <c r="AC87" s="155">
        <f t="shared" si="62"/>
        <v>85</v>
      </c>
      <c r="AE87" s="66" t="str">
        <f t="shared" si="63"/>
        <v>L</v>
      </c>
      <c r="AF87" s="66">
        <f t="shared" si="46"/>
        <v>9</v>
      </c>
      <c r="AG87" s="66">
        <f t="shared" si="77"/>
        <v>7</v>
      </c>
      <c r="AH87" s="66">
        <f t="shared" si="78"/>
        <v>11</v>
      </c>
      <c r="AI87" s="106">
        <f t="shared" si="42"/>
        <v>21</v>
      </c>
      <c r="AJ87" s="106">
        <f t="shared" si="64"/>
        <v>0</v>
      </c>
      <c r="AK87" s="154">
        <f t="shared" si="65"/>
        <v>-505</v>
      </c>
      <c r="AL87" s="155">
        <f t="shared" si="66"/>
        <v>-1</v>
      </c>
      <c r="AN87" s="66" t="str">
        <f t="shared" si="67"/>
        <v>L</v>
      </c>
      <c r="AO87" s="66">
        <f t="shared" si="47"/>
        <v>9</v>
      </c>
      <c r="AP87" s="66">
        <f t="shared" si="68"/>
        <v>7</v>
      </c>
      <c r="AQ87" s="66">
        <f t="shared" si="69"/>
        <v>11</v>
      </c>
      <c r="AR87" s="106">
        <f t="shared" si="43"/>
        <v>21</v>
      </c>
      <c r="AS87" s="106">
        <f t="shared" si="70"/>
        <v>0</v>
      </c>
      <c r="AT87" s="154">
        <f t="shared" si="71"/>
        <v>-505</v>
      </c>
    </row>
    <row r="88" spans="1:46">
      <c r="A88" s="3">
        <f t="shared" si="48"/>
        <v>78</v>
      </c>
      <c r="B88" s="9">
        <f>Data!B88</f>
        <v>13</v>
      </c>
      <c r="D88" s="30">
        <f t="shared" si="44"/>
        <v>5</v>
      </c>
      <c r="F88" s="66" t="str">
        <f t="shared" si="49"/>
        <v>L</v>
      </c>
      <c r="G88" s="66">
        <f t="shared" si="45"/>
        <v>1</v>
      </c>
      <c r="H88" s="66">
        <f t="shared" si="50"/>
        <v>8</v>
      </c>
      <c r="I88" s="66">
        <f t="shared" si="51"/>
        <v>1</v>
      </c>
      <c r="J88" s="106">
        <f t="shared" si="40"/>
        <v>34</v>
      </c>
      <c r="K88" s="106">
        <f t="shared" si="52"/>
        <v>0</v>
      </c>
      <c r="L88" s="154">
        <f t="shared" si="53"/>
        <v>-305</v>
      </c>
      <c r="N88" s="66" t="str">
        <f t="shared" si="54"/>
        <v>W</v>
      </c>
      <c r="O88" s="66">
        <f t="shared" si="55"/>
        <v>6</v>
      </c>
      <c r="P88" s="66">
        <f t="shared" si="56"/>
        <v>8</v>
      </c>
      <c r="Q88" s="66">
        <f t="shared" si="57"/>
        <v>1</v>
      </c>
      <c r="R88" s="106">
        <f t="shared" si="41"/>
        <v>34</v>
      </c>
      <c r="S88" s="106">
        <f t="shared" si="58"/>
        <v>252</v>
      </c>
      <c r="T88" s="154">
        <f t="shared" si="59"/>
        <v>-185</v>
      </c>
      <c r="V88" s="66" t="str">
        <f t="shared" si="60"/>
        <v>L</v>
      </c>
      <c r="W88" s="66">
        <f t="shared" si="72"/>
        <v>12</v>
      </c>
      <c r="X88" s="66">
        <f t="shared" si="73"/>
        <v>3</v>
      </c>
      <c r="Y88" s="66">
        <f t="shared" si="74"/>
        <v>2</v>
      </c>
      <c r="Z88" s="106">
        <f t="shared" si="75"/>
        <v>3</v>
      </c>
      <c r="AA88" s="106">
        <f t="shared" si="76"/>
        <v>0</v>
      </c>
      <c r="AB88" s="154">
        <f t="shared" si="61"/>
        <v>70</v>
      </c>
      <c r="AC88" s="155">
        <f t="shared" si="62"/>
        <v>85</v>
      </c>
      <c r="AE88" s="66" t="str">
        <f t="shared" si="63"/>
        <v>L</v>
      </c>
      <c r="AF88" s="66">
        <f t="shared" si="46"/>
        <v>5</v>
      </c>
      <c r="AG88" s="66">
        <f t="shared" si="77"/>
        <v>8</v>
      </c>
      <c r="AH88" s="66">
        <f t="shared" si="78"/>
        <v>1</v>
      </c>
      <c r="AI88" s="106">
        <f t="shared" si="42"/>
        <v>34</v>
      </c>
      <c r="AJ88" s="106">
        <f t="shared" si="64"/>
        <v>0</v>
      </c>
      <c r="AK88" s="154">
        <f t="shared" si="65"/>
        <v>-539</v>
      </c>
      <c r="AL88" s="155">
        <f t="shared" si="66"/>
        <v>-1</v>
      </c>
      <c r="AN88" s="66" t="str">
        <f t="shared" si="67"/>
        <v>L</v>
      </c>
      <c r="AO88" s="66">
        <f t="shared" si="47"/>
        <v>5</v>
      </c>
      <c r="AP88" s="66">
        <f t="shared" si="68"/>
        <v>8</v>
      </c>
      <c r="AQ88" s="66">
        <f t="shared" si="69"/>
        <v>1</v>
      </c>
      <c r="AR88" s="106">
        <f t="shared" si="43"/>
        <v>34</v>
      </c>
      <c r="AS88" s="106">
        <f t="shared" si="70"/>
        <v>0</v>
      </c>
      <c r="AT88" s="154">
        <f t="shared" si="71"/>
        <v>-539</v>
      </c>
    </row>
    <row r="89" spans="1:46">
      <c r="A89" s="3">
        <f t="shared" si="48"/>
        <v>79</v>
      </c>
      <c r="B89" s="9">
        <f>Data!B89</f>
        <v>21</v>
      </c>
      <c r="D89" s="30">
        <f t="shared" si="44"/>
        <v>7</v>
      </c>
      <c r="F89" s="66" t="str">
        <f t="shared" si="49"/>
        <v>L</v>
      </c>
      <c r="G89" s="66">
        <f t="shared" si="45"/>
        <v>1</v>
      </c>
      <c r="H89" s="66">
        <f t="shared" si="50"/>
        <v>8</v>
      </c>
      <c r="I89" s="66">
        <f t="shared" si="51"/>
        <v>2</v>
      </c>
      <c r="J89" s="106">
        <f t="shared" si="40"/>
        <v>34</v>
      </c>
      <c r="K89" s="106">
        <f t="shared" si="52"/>
        <v>0</v>
      </c>
      <c r="L89" s="154">
        <f t="shared" si="53"/>
        <v>-339</v>
      </c>
      <c r="N89" s="66" t="str">
        <f t="shared" si="54"/>
        <v>L</v>
      </c>
      <c r="O89" s="66">
        <f t="shared" si="55"/>
        <v>7</v>
      </c>
      <c r="P89" s="66">
        <f t="shared" si="56"/>
        <v>8</v>
      </c>
      <c r="Q89" s="66">
        <f t="shared" si="57"/>
        <v>2</v>
      </c>
      <c r="R89" s="106">
        <f t="shared" si="41"/>
        <v>34</v>
      </c>
      <c r="S89" s="106">
        <f t="shared" si="58"/>
        <v>0</v>
      </c>
      <c r="T89" s="154">
        <f t="shared" si="59"/>
        <v>-219</v>
      </c>
      <c r="V89" s="66" t="str">
        <f t="shared" si="60"/>
        <v>L</v>
      </c>
      <c r="W89" s="66">
        <f t="shared" si="72"/>
        <v>1</v>
      </c>
      <c r="X89" s="66">
        <f t="shared" si="73"/>
        <v>3</v>
      </c>
      <c r="Y89" s="66">
        <f t="shared" si="74"/>
        <v>3</v>
      </c>
      <c r="Z89" s="106">
        <f t="shared" si="75"/>
        <v>3</v>
      </c>
      <c r="AA89" s="106">
        <f t="shared" si="76"/>
        <v>0</v>
      </c>
      <c r="AB89" s="154">
        <f t="shared" si="61"/>
        <v>67</v>
      </c>
      <c r="AC89" s="155">
        <f t="shared" si="62"/>
        <v>85</v>
      </c>
      <c r="AE89" s="66" t="str">
        <f t="shared" si="63"/>
        <v>L</v>
      </c>
      <c r="AF89" s="66">
        <f t="shared" si="46"/>
        <v>7</v>
      </c>
      <c r="AG89" s="66">
        <f t="shared" si="77"/>
        <v>8</v>
      </c>
      <c r="AH89" s="66">
        <f t="shared" si="78"/>
        <v>2</v>
      </c>
      <c r="AI89" s="106">
        <f t="shared" si="42"/>
        <v>34</v>
      </c>
      <c r="AJ89" s="106">
        <f t="shared" si="64"/>
        <v>0</v>
      </c>
      <c r="AK89" s="154">
        <f t="shared" si="65"/>
        <v>-573</v>
      </c>
      <c r="AL89" s="155">
        <f t="shared" si="66"/>
        <v>-1</v>
      </c>
      <c r="AN89" s="66" t="str">
        <f t="shared" si="67"/>
        <v>L</v>
      </c>
      <c r="AO89" s="66">
        <f t="shared" si="47"/>
        <v>7</v>
      </c>
      <c r="AP89" s="66">
        <f t="shared" si="68"/>
        <v>8</v>
      </c>
      <c r="AQ89" s="66">
        <f t="shared" si="69"/>
        <v>2</v>
      </c>
      <c r="AR89" s="106">
        <f t="shared" si="43"/>
        <v>34</v>
      </c>
      <c r="AS89" s="106">
        <f t="shared" si="70"/>
        <v>0</v>
      </c>
      <c r="AT89" s="154">
        <f t="shared" si="71"/>
        <v>-573</v>
      </c>
    </row>
    <row r="90" spans="1:46">
      <c r="A90" s="3">
        <f t="shared" si="48"/>
        <v>80</v>
      </c>
      <c r="B90" s="9">
        <f>Data!B90</f>
        <v>32</v>
      </c>
      <c r="D90" s="30">
        <f t="shared" si="44"/>
        <v>11</v>
      </c>
      <c r="F90" s="66" t="str">
        <f t="shared" si="49"/>
        <v>L</v>
      </c>
      <c r="G90" s="66">
        <f t="shared" si="45"/>
        <v>1</v>
      </c>
      <c r="H90" s="66">
        <f t="shared" si="50"/>
        <v>8</v>
      </c>
      <c r="I90" s="66">
        <f t="shared" si="51"/>
        <v>3</v>
      </c>
      <c r="J90" s="106">
        <f t="shared" si="40"/>
        <v>34</v>
      </c>
      <c r="K90" s="106">
        <f t="shared" si="52"/>
        <v>0</v>
      </c>
      <c r="L90" s="154">
        <f t="shared" si="53"/>
        <v>-373</v>
      </c>
      <c r="N90" s="66" t="str">
        <f t="shared" si="54"/>
        <v>L</v>
      </c>
      <c r="O90" s="66">
        <f t="shared" si="55"/>
        <v>8</v>
      </c>
      <c r="P90" s="66">
        <f t="shared" si="56"/>
        <v>8</v>
      </c>
      <c r="Q90" s="66">
        <f t="shared" si="57"/>
        <v>3</v>
      </c>
      <c r="R90" s="106">
        <f t="shared" si="41"/>
        <v>34</v>
      </c>
      <c r="S90" s="106">
        <f t="shared" si="58"/>
        <v>0</v>
      </c>
      <c r="T90" s="154">
        <f t="shared" si="59"/>
        <v>-253</v>
      </c>
      <c r="V90" s="66" t="str">
        <f t="shared" si="60"/>
        <v>L</v>
      </c>
      <c r="W90" s="66">
        <f t="shared" si="72"/>
        <v>2</v>
      </c>
      <c r="X90" s="66">
        <f t="shared" si="73"/>
        <v>3</v>
      </c>
      <c r="Y90" s="66">
        <f t="shared" si="74"/>
        <v>4</v>
      </c>
      <c r="Z90" s="106">
        <f t="shared" si="75"/>
        <v>3</v>
      </c>
      <c r="AA90" s="106">
        <f t="shared" si="76"/>
        <v>0</v>
      </c>
      <c r="AB90" s="154">
        <f t="shared" si="61"/>
        <v>64</v>
      </c>
      <c r="AC90" s="155">
        <f t="shared" si="62"/>
        <v>85</v>
      </c>
      <c r="AE90" s="66" t="str">
        <f t="shared" si="63"/>
        <v>L</v>
      </c>
      <c r="AF90" s="66">
        <f t="shared" si="46"/>
        <v>11</v>
      </c>
      <c r="AG90" s="66">
        <f t="shared" si="77"/>
        <v>8</v>
      </c>
      <c r="AH90" s="66">
        <f t="shared" si="78"/>
        <v>3</v>
      </c>
      <c r="AI90" s="106">
        <f t="shared" si="42"/>
        <v>34</v>
      </c>
      <c r="AJ90" s="106">
        <f t="shared" si="64"/>
        <v>0</v>
      </c>
      <c r="AK90" s="154">
        <f t="shared" si="65"/>
        <v>-607</v>
      </c>
      <c r="AL90" s="155">
        <f t="shared" si="66"/>
        <v>-1</v>
      </c>
      <c r="AN90" s="66" t="str">
        <f t="shared" si="67"/>
        <v>L</v>
      </c>
      <c r="AO90" s="66">
        <f t="shared" si="47"/>
        <v>11</v>
      </c>
      <c r="AP90" s="66">
        <f t="shared" si="68"/>
        <v>8</v>
      </c>
      <c r="AQ90" s="66">
        <f t="shared" si="69"/>
        <v>3</v>
      </c>
      <c r="AR90" s="106">
        <f t="shared" si="43"/>
        <v>34</v>
      </c>
      <c r="AS90" s="106">
        <f t="shared" si="70"/>
        <v>0</v>
      </c>
      <c r="AT90" s="154">
        <f t="shared" si="71"/>
        <v>-607</v>
      </c>
    </row>
    <row r="91" spans="1:46">
      <c r="A91" s="3">
        <f t="shared" si="48"/>
        <v>81</v>
      </c>
      <c r="B91" s="9">
        <f>Data!B91</f>
        <v>34</v>
      </c>
      <c r="D91" s="30">
        <f t="shared" si="44"/>
        <v>12</v>
      </c>
      <c r="F91" s="66" t="str">
        <f t="shared" si="49"/>
        <v>L</v>
      </c>
      <c r="G91" s="66">
        <f t="shared" si="45"/>
        <v>1</v>
      </c>
      <c r="H91" s="66">
        <f t="shared" si="50"/>
        <v>8</v>
      </c>
      <c r="I91" s="66">
        <f t="shared" si="51"/>
        <v>4</v>
      </c>
      <c r="J91" s="106">
        <f t="shared" si="40"/>
        <v>34</v>
      </c>
      <c r="K91" s="106">
        <f t="shared" si="52"/>
        <v>0</v>
      </c>
      <c r="L91" s="154">
        <f t="shared" si="53"/>
        <v>-407</v>
      </c>
      <c r="N91" s="66" t="str">
        <f t="shared" si="54"/>
        <v>L</v>
      </c>
      <c r="O91" s="66">
        <f t="shared" si="55"/>
        <v>9</v>
      </c>
      <c r="P91" s="66">
        <f t="shared" si="56"/>
        <v>8</v>
      </c>
      <c r="Q91" s="66">
        <f t="shared" si="57"/>
        <v>4</v>
      </c>
      <c r="R91" s="106">
        <f t="shared" si="41"/>
        <v>34</v>
      </c>
      <c r="S91" s="106">
        <f t="shared" si="58"/>
        <v>0</v>
      </c>
      <c r="T91" s="154">
        <f t="shared" si="59"/>
        <v>-287</v>
      </c>
      <c r="V91" s="66" t="str">
        <f t="shared" si="60"/>
        <v>L</v>
      </c>
      <c r="W91" s="66">
        <f t="shared" si="72"/>
        <v>3</v>
      </c>
      <c r="X91" s="66">
        <f t="shared" si="73"/>
        <v>3</v>
      </c>
      <c r="Y91" s="66">
        <f t="shared" si="74"/>
        <v>5</v>
      </c>
      <c r="Z91" s="106">
        <f t="shared" si="75"/>
        <v>3</v>
      </c>
      <c r="AA91" s="106">
        <f t="shared" si="76"/>
        <v>0</v>
      </c>
      <c r="AB91" s="154">
        <f t="shared" si="61"/>
        <v>61</v>
      </c>
      <c r="AC91" s="155">
        <f t="shared" si="62"/>
        <v>85</v>
      </c>
      <c r="AE91" s="66" t="str">
        <f t="shared" si="63"/>
        <v>L</v>
      </c>
      <c r="AF91" s="66">
        <f t="shared" si="46"/>
        <v>12</v>
      </c>
      <c r="AG91" s="66">
        <f t="shared" si="77"/>
        <v>8</v>
      </c>
      <c r="AH91" s="66">
        <f t="shared" si="78"/>
        <v>4</v>
      </c>
      <c r="AI91" s="106">
        <f t="shared" si="42"/>
        <v>34</v>
      </c>
      <c r="AJ91" s="106">
        <f t="shared" si="64"/>
        <v>0</v>
      </c>
      <c r="AK91" s="154">
        <f t="shared" si="65"/>
        <v>-641</v>
      </c>
      <c r="AL91" s="155">
        <f t="shared" si="66"/>
        <v>-1</v>
      </c>
      <c r="AN91" s="66" t="str">
        <f t="shared" si="67"/>
        <v>L</v>
      </c>
      <c r="AO91" s="66">
        <f t="shared" si="47"/>
        <v>12</v>
      </c>
      <c r="AP91" s="66">
        <f t="shared" si="68"/>
        <v>8</v>
      </c>
      <c r="AQ91" s="66">
        <f t="shared" si="69"/>
        <v>4</v>
      </c>
      <c r="AR91" s="106">
        <f t="shared" si="43"/>
        <v>34</v>
      </c>
      <c r="AS91" s="106">
        <f t="shared" si="70"/>
        <v>0</v>
      </c>
      <c r="AT91" s="154">
        <f t="shared" si="71"/>
        <v>-641</v>
      </c>
    </row>
    <row r="92" spans="1:46">
      <c r="A92" s="3">
        <f t="shared" si="48"/>
        <v>82</v>
      </c>
      <c r="B92" s="9">
        <f>Data!B92</f>
        <v>19</v>
      </c>
      <c r="D92" s="30">
        <f t="shared" si="44"/>
        <v>7</v>
      </c>
      <c r="F92" s="66" t="str">
        <f t="shared" si="49"/>
        <v>L</v>
      </c>
      <c r="G92" s="66">
        <f t="shared" si="45"/>
        <v>1</v>
      </c>
      <c r="H92" s="66">
        <f t="shared" si="50"/>
        <v>8</v>
      </c>
      <c r="I92" s="66">
        <f t="shared" si="51"/>
        <v>5</v>
      </c>
      <c r="J92" s="106">
        <f t="shared" si="40"/>
        <v>34</v>
      </c>
      <c r="K92" s="106">
        <f t="shared" si="52"/>
        <v>0</v>
      </c>
      <c r="L92" s="154">
        <f t="shared" si="53"/>
        <v>-441</v>
      </c>
      <c r="N92" s="66" t="str">
        <f t="shared" si="54"/>
        <v>L</v>
      </c>
      <c r="O92" s="66">
        <f t="shared" si="55"/>
        <v>10</v>
      </c>
      <c r="P92" s="66">
        <f t="shared" si="56"/>
        <v>8</v>
      </c>
      <c r="Q92" s="66">
        <f t="shared" si="57"/>
        <v>5</v>
      </c>
      <c r="R92" s="106">
        <f t="shared" si="41"/>
        <v>34</v>
      </c>
      <c r="S92" s="106">
        <f t="shared" si="58"/>
        <v>0</v>
      </c>
      <c r="T92" s="154">
        <f t="shared" si="59"/>
        <v>-321</v>
      </c>
      <c r="V92" s="66" t="str">
        <f t="shared" si="60"/>
        <v>L</v>
      </c>
      <c r="W92" s="66">
        <f t="shared" si="72"/>
        <v>4</v>
      </c>
      <c r="X92" s="66">
        <f t="shared" si="73"/>
        <v>3</v>
      </c>
      <c r="Y92" s="66">
        <f t="shared" si="74"/>
        <v>6</v>
      </c>
      <c r="Z92" s="106">
        <f t="shared" si="75"/>
        <v>3</v>
      </c>
      <c r="AA92" s="106">
        <f t="shared" si="76"/>
        <v>0</v>
      </c>
      <c r="AB92" s="154">
        <f t="shared" si="61"/>
        <v>58</v>
      </c>
      <c r="AC92" s="155">
        <f t="shared" si="62"/>
        <v>85</v>
      </c>
      <c r="AE92" s="66" t="str">
        <f t="shared" si="63"/>
        <v>L</v>
      </c>
      <c r="AF92" s="66">
        <f t="shared" si="46"/>
        <v>7</v>
      </c>
      <c r="AG92" s="66">
        <f t="shared" si="77"/>
        <v>8</v>
      </c>
      <c r="AH92" s="66">
        <f t="shared" si="78"/>
        <v>5</v>
      </c>
      <c r="AI92" s="106">
        <f t="shared" si="42"/>
        <v>34</v>
      </c>
      <c r="AJ92" s="106">
        <f t="shared" si="64"/>
        <v>0</v>
      </c>
      <c r="AK92" s="154">
        <f t="shared" si="65"/>
        <v>-675</v>
      </c>
      <c r="AL92" s="155">
        <f t="shared" si="66"/>
        <v>-1</v>
      </c>
      <c r="AN92" s="66" t="str">
        <f t="shared" si="67"/>
        <v>L</v>
      </c>
      <c r="AO92" s="66">
        <f t="shared" si="47"/>
        <v>7</v>
      </c>
      <c r="AP92" s="66">
        <f t="shared" si="68"/>
        <v>8</v>
      </c>
      <c r="AQ92" s="66">
        <f t="shared" si="69"/>
        <v>5</v>
      </c>
      <c r="AR92" s="106">
        <f t="shared" si="43"/>
        <v>34</v>
      </c>
      <c r="AS92" s="106">
        <f t="shared" si="70"/>
        <v>0</v>
      </c>
      <c r="AT92" s="154">
        <f t="shared" si="71"/>
        <v>-675</v>
      </c>
    </row>
    <row r="93" spans="1:46">
      <c r="A93" s="3">
        <f t="shared" si="48"/>
        <v>83</v>
      </c>
      <c r="B93" s="9">
        <f>Data!B93</f>
        <v>25</v>
      </c>
      <c r="D93" s="30">
        <f t="shared" si="44"/>
        <v>9</v>
      </c>
      <c r="F93" s="66" t="str">
        <f t="shared" si="49"/>
        <v>L</v>
      </c>
      <c r="G93" s="66">
        <f t="shared" si="45"/>
        <v>1</v>
      </c>
      <c r="H93" s="66">
        <f t="shared" si="50"/>
        <v>8</v>
      </c>
      <c r="I93" s="66">
        <f t="shared" si="51"/>
        <v>6</v>
      </c>
      <c r="J93" s="106">
        <f t="shared" si="40"/>
        <v>34</v>
      </c>
      <c r="K93" s="106">
        <f t="shared" si="52"/>
        <v>0</v>
      </c>
      <c r="L93" s="154">
        <f t="shared" si="53"/>
        <v>-475</v>
      </c>
      <c r="N93" s="66" t="str">
        <f t="shared" si="54"/>
        <v>L</v>
      </c>
      <c r="O93" s="66">
        <f t="shared" si="55"/>
        <v>11</v>
      </c>
      <c r="P93" s="66">
        <f t="shared" si="56"/>
        <v>8</v>
      </c>
      <c r="Q93" s="66">
        <f t="shared" si="57"/>
        <v>6</v>
      </c>
      <c r="R93" s="106">
        <f t="shared" si="41"/>
        <v>34</v>
      </c>
      <c r="S93" s="106">
        <f t="shared" si="58"/>
        <v>0</v>
      </c>
      <c r="T93" s="154">
        <f t="shared" si="59"/>
        <v>-355</v>
      </c>
      <c r="V93" s="66" t="str">
        <f t="shared" si="60"/>
        <v>L</v>
      </c>
      <c r="W93" s="66">
        <f t="shared" si="72"/>
        <v>5</v>
      </c>
      <c r="X93" s="66">
        <f t="shared" si="73"/>
        <v>3</v>
      </c>
      <c r="Y93" s="66">
        <f t="shared" si="74"/>
        <v>7</v>
      </c>
      <c r="Z93" s="106">
        <f t="shared" si="75"/>
        <v>3</v>
      </c>
      <c r="AA93" s="106">
        <f t="shared" si="76"/>
        <v>0</v>
      </c>
      <c r="AB93" s="154">
        <f t="shared" si="61"/>
        <v>55</v>
      </c>
      <c r="AC93" s="155">
        <f t="shared" si="62"/>
        <v>85</v>
      </c>
      <c r="AE93" s="66" t="str">
        <f t="shared" si="63"/>
        <v>L</v>
      </c>
      <c r="AF93" s="66">
        <f t="shared" si="46"/>
        <v>9</v>
      </c>
      <c r="AG93" s="66">
        <f t="shared" si="77"/>
        <v>8</v>
      </c>
      <c r="AH93" s="66">
        <f t="shared" si="78"/>
        <v>6</v>
      </c>
      <c r="AI93" s="106">
        <f t="shared" si="42"/>
        <v>34</v>
      </c>
      <c r="AJ93" s="106">
        <f t="shared" si="64"/>
        <v>0</v>
      </c>
      <c r="AK93" s="154">
        <f t="shared" si="65"/>
        <v>-709</v>
      </c>
      <c r="AL93" s="155">
        <f t="shared" si="66"/>
        <v>-1</v>
      </c>
      <c r="AN93" s="66" t="str">
        <f t="shared" si="67"/>
        <v>L</v>
      </c>
      <c r="AO93" s="66">
        <f t="shared" si="47"/>
        <v>9</v>
      </c>
      <c r="AP93" s="66">
        <f t="shared" si="68"/>
        <v>8</v>
      </c>
      <c r="AQ93" s="66">
        <f t="shared" si="69"/>
        <v>6</v>
      </c>
      <c r="AR93" s="106">
        <f t="shared" si="43"/>
        <v>34</v>
      </c>
      <c r="AS93" s="106">
        <f t="shared" si="70"/>
        <v>0</v>
      </c>
      <c r="AT93" s="154">
        <f t="shared" si="71"/>
        <v>-709</v>
      </c>
    </row>
    <row r="94" spans="1:46">
      <c r="A94" s="3">
        <f t="shared" si="48"/>
        <v>84</v>
      </c>
      <c r="B94" s="9">
        <f>Data!B94</f>
        <v>30</v>
      </c>
      <c r="D94" s="30">
        <f t="shared" si="44"/>
        <v>10</v>
      </c>
      <c r="F94" s="66" t="str">
        <f t="shared" si="49"/>
        <v>L</v>
      </c>
      <c r="G94" s="66">
        <f t="shared" si="45"/>
        <v>1</v>
      </c>
      <c r="H94" s="66">
        <f t="shared" si="50"/>
        <v>8</v>
      </c>
      <c r="I94" s="66">
        <f t="shared" si="51"/>
        <v>7</v>
      </c>
      <c r="J94" s="106">
        <f t="shared" si="40"/>
        <v>34</v>
      </c>
      <c r="K94" s="106">
        <f t="shared" si="52"/>
        <v>0</v>
      </c>
      <c r="L94" s="154">
        <f t="shared" si="53"/>
        <v>-509</v>
      </c>
      <c r="N94" s="66" t="str">
        <f t="shared" si="54"/>
        <v>L</v>
      </c>
      <c r="O94" s="66">
        <f t="shared" si="55"/>
        <v>12</v>
      </c>
      <c r="P94" s="66">
        <f t="shared" si="56"/>
        <v>8</v>
      </c>
      <c r="Q94" s="66">
        <f t="shared" si="57"/>
        <v>7</v>
      </c>
      <c r="R94" s="106">
        <f t="shared" si="41"/>
        <v>34</v>
      </c>
      <c r="S94" s="106">
        <f t="shared" si="58"/>
        <v>0</v>
      </c>
      <c r="T94" s="154">
        <f t="shared" si="59"/>
        <v>-389</v>
      </c>
      <c r="V94" s="66" t="str">
        <f t="shared" si="60"/>
        <v>L</v>
      </c>
      <c r="W94" s="66">
        <f t="shared" si="72"/>
        <v>6</v>
      </c>
      <c r="X94" s="66">
        <f t="shared" si="73"/>
        <v>3</v>
      </c>
      <c r="Y94" s="66">
        <f t="shared" si="74"/>
        <v>8</v>
      </c>
      <c r="Z94" s="106">
        <f t="shared" si="75"/>
        <v>3</v>
      </c>
      <c r="AA94" s="106">
        <f t="shared" si="76"/>
        <v>0</v>
      </c>
      <c r="AB94" s="154">
        <f t="shared" si="61"/>
        <v>52</v>
      </c>
      <c r="AC94" s="155">
        <f t="shared" si="62"/>
        <v>85</v>
      </c>
      <c r="AE94" s="66" t="str">
        <f t="shared" si="63"/>
        <v>L</v>
      </c>
      <c r="AF94" s="66">
        <f t="shared" si="46"/>
        <v>10</v>
      </c>
      <c r="AG94" s="66">
        <f t="shared" si="77"/>
        <v>8</v>
      </c>
      <c r="AH94" s="66">
        <f t="shared" si="78"/>
        <v>7</v>
      </c>
      <c r="AI94" s="106">
        <f t="shared" si="42"/>
        <v>34</v>
      </c>
      <c r="AJ94" s="106">
        <f t="shared" si="64"/>
        <v>0</v>
      </c>
      <c r="AK94" s="154">
        <f t="shared" si="65"/>
        <v>-743</v>
      </c>
      <c r="AL94" s="155">
        <f t="shared" si="66"/>
        <v>-1</v>
      </c>
      <c r="AN94" s="66" t="str">
        <f t="shared" si="67"/>
        <v>L</v>
      </c>
      <c r="AO94" s="66">
        <f t="shared" si="47"/>
        <v>10</v>
      </c>
      <c r="AP94" s="66">
        <f t="shared" si="68"/>
        <v>8</v>
      </c>
      <c r="AQ94" s="66">
        <f t="shared" si="69"/>
        <v>7</v>
      </c>
      <c r="AR94" s="106">
        <f t="shared" si="43"/>
        <v>34</v>
      </c>
      <c r="AS94" s="106">
        <f t="shared" si="70"/>
        <v>0</v>
      </c>
      <c r="AT94" s="154">
        <f t="shared" si="71"/>
        <v>-743</v>
      </c>
    </row>
    <row r="95" spans="1:46">
      <c r="A95" s="3">
        <f t="shared" si="48"/>
        <v>85</v>
      </c>
      <c r="B95" s="9">
        <f>Data!B95</f>
        <v>3</v>
      </c>
      <c r="D95" s="30">
        <f t="shared" si="44"/>
        <v>1</v>
      </c>
      <c r="F95" s="66" t="str">
        <f t="shared" si="49"/>
        <v>W</v>
      </c>
      <c r="G95" s="66">
        <f t="shared" si="45"/>
        <v>1</v>
      </c>
      <c r="H95" s="66">
        <f t="shared" si="50"/>
        <v>8</v>
      </c>
      <c r="I95" s="66">
        <f t="shared" si="51"/>
        <v>8</v>
      </c>
      <c r="J95" s="106">
        <f t="shared" si="40"/>
        <v>34</v>
      </c>
      <c r="K95" s="106">
        <f t="shared" si="52"/>
        <v>408</v>
      </c>
      <c r="L95" s="154">
        <f t="shared" si="53"/>
        <v>-135</v>
      </c>
      <c r="N95" s="66" t="str">
        <f t="shared" si="54"/>
        <v>L</v>
      </c>
      <c r="O95" s="66">
        <f t="shared" si="55"/>
        <v>1</v>
      </c>
      <c r="P95" s="66">
        <f t="shared" si="56"/>
        <v>8</v>
      </c>
      <c r="Q95" s="66">
        <f t="shared" si="57"/>
        <v>8</v>
      </c>
      <c r="R95" s="106">
        <f t="shared" si="41"/>
        <v>34</v>
      </c>
      <c r="S95" s="106">
        <f t="shared" si="58"/>
        <v>0</v>
      </c>
      <c r="T95" s="154">
        <f t="shared" si="59"/>
        <v>-423</v>
      </c>
      <c r="V95" s="66" t="str">
        <f t="shared" si="60"/>
        <v>L</v>
      </c>
      <c r="W95" s="66">
        <f t="shared" si="72"/>
        <v>7</v>
      </c>
      <c r="X95" s="66">
        <f t="shared" si="73"/>
        <v>3</v>
      </c>
      <c r="Y95" s="66">
        <f t="shared" si="74"/>
        <v>9</v>
      </c>
      <c r="Z95" s="106">
        <f t="shared" si="75"/>
        <v>3</v>
      </c>
      <c r="AA95" s="106">
        <f t="shared" si="76"/>
        <v>0</v>
      </c>
      <c r="AB95" s="154">
        <f t="shared" si="61"/>
        <v>49</v>
      </c>
      <c r="AC95" s="155">
        <f t="shared" si="62"/>
        <v>85</v>
      </c>
      <c r="AE95" s="66" t="str">
        <f t="shared" si="63"/>
        <v>L</v>
      </c>
      <c r="AF95" s="66">
        <f t="shared" si="46"/>
        <v>1</v>
      </c>
      <c r="AG95" s="66">
        <f t="shared" si="77"/>
        <v>8</v>
      </c>
      <c r="AH95" s="66">
        <f t="shared" si="78"/>
        <v>8</v>
      </c>
      <c r="AI95" s="106">
        <f t="shared" si="42"/>
        <v>34</v>
      </c>
      <c r="AJ95" s="106">
        <f t="shared" si="64"/>
        <v>0</v>
      </c>
      <c r="AK95" s="154">
        <f t="shared" si="65"/>
        <v>-777</v>
      </c>
      <c r="AL95" s="155">
        <f t="shared" si="66"/>
        <v>-1</v>
      </c>
      <c r="AN95" s="66" t="str">
        <f t="shared" si="67"/>
        <v>L</v>
      </c>
      <c r="AO95" s="66">
        <f t="shared" si="47"/>
        <v>1</v>
      </c>
      <c r="AP95" s="66">
        <f t="shared" si="68"/>
        <v>8</v>
      </c>
      <c r="AQ95" s="66">
        <f t="shared" si="69"/>
        <v>8</v>
      </c>
      <c r="AR95" s="106">
        <f t="shared" si="43"/>
        <v>34</v>
      </c>
      <c r="AS95" s="106">
        <f t="shared" si="70"/>
        <v>0</v>
      </c>
      <c r="AT95" s="154">
        <f t="shared" si="71"/>
        <v>-777</v>
      </c>
    </row>
    <row r="96" spans="1:46">
      <c r="A96" s="3">
        <f t="shared" si="48"/>
        <v>86</v>
      </c>
      <c r="B96" s="9">
        <f>Data!B96</f>
        <v>18</v>
      </c>
      <c r="D96" s="30">
        <f t="shared" si="44"/>
        <v>6</v>
      </c>
      <c r="F96" s="66" t="str">
        <f t="shared" si="49"/>
        <v>L</v>
      </c>
      <c r="G96" s="66">
        <f t="shared" si="45"/>
        <v>1</v>
      </c>
      <c r="H96" s="66">
        <f t="shared" si="50"/>
        <v>8</v>
      </c>
      <c r="I96" s="66">
        <f t="shared" si="51"/>
        <v>9</v>
      </c>
      <c r="J96" s="106">
        <f t="shared" si="40"/>
        <v>34</v>
      </c>
      <c r="K96" s="106">
        <f t="shared" si="52"/>
        <v>0</v>
      </c>
      <c r="L96" s="154">
        <f t="shared" si="53"/>
        <v>-169</v>
      </c>
      <c r="N96" s="66" t="str">
        <f t="shared" si="54"/>
        <v>L</v>
      </c>
      <c r="O96" s="66">
        <f t="shared" si="55"/>
        <v>2</v>
      </c>
      <c r="P96" s="66">
        <f t="shared" si="56"/>
        <v>8</v>
      </c>
      <c r="Q96" s="66">
        <f t="shared" si="57"/>
        <v>9</v>
      </c>
      <c r="R96" s="106">
        <f t="shared" si="41"/>
        <v>34</v>
      </c>
      <c r="S96" s="106">
        <f t="shared" si="58"/>
        <v>0</v>
      </c>
      <c r="T96" s="154">
        <f t="shared" si="59"/>
        <v>-457</v>
      </c>
      <c r="V96" s="66" t="str">
        <f t="shared" si="60"/>
        <v>L</v>
      </c>
      <c r="W96" s="66">
        <f t="shared" si="72"/>
        <v>8</v>
      </c>
      <c r="X96" s="66">
        <f t="shared" si="73"/>
        <v>3</v>
      </c>
      <c r="Y96" s="66">
        <f t="shared" si="74"/>
        <v>10</v>
      </c>
      <c r="Z96" s="106">
        <f t="shared" si="75"/>
        <v>3</v>
      </c>
      <c r="AA96" s="106">
        <f t="shared" si="76"/>
        <v>0</v>
      </c>
      <c r="AB96" s="154">
        <f t="shared" si="61"/>
        <v>46</v>
      </c>
      <c r="AC96" s="155">
        <f t="shared" si="62"/>
        <v>85</v>
      </c>
      <c r="AE96" s="66" t="str">
        <f t="shared" si="63"/>
        <v>L</v>
      </c>
      <c r="AF96" s="66">
        <f t="shared" si="46"/>
        <v>6</v>
      </c>
      <c r="AG96" s="66">
        <f t="shared" si="77"/>
        <v>8</v>
      </c>
      <c r="AH96" s="66">
        <f t="shared" si="78"/>
        <v>9</v>
      </c>
      <c r="AI96" s="106">
        <f t="shared" si="42"/>
        <v>34</v>
      </c>
      <c r="AJ96" s="106">
        <f t="shared" si="64"/>
        <v>0</v>
      </c>
      <c r="AK96" s="154">
        <f t="shared" si="65"/>
        <v>-811</v>
      </c>
      <c r="AL96" s="155">
        <f t="shared" si="66"/>
        <v>-1</v>
      </c>
      <c r="AN96" s="66" t="str">
        <f t="shared" si="67"/>
        <v>L</v>
      </c>
      <c r="AO96" s="66">
        <f t="shared" si="47"/>
        <v>6</v>
      </c>
      <c r="AP96" s="66">
        <f t="shared" si="68"/>
        <v>8</v>
      </c>
      <c r="AQ96" s="66">
        <f t="shared" si="69"/>
        <v>9</v>
      </c>
      <c r="AR96" s="106">
        <f t="shared" si="43"/>
        <v>34</v>
      </c>
      <c r="AS96" s="106">
        <f t="shared" si="70"/>
        <v>0</v>
      </c>
      <c r="AT96" s="154">
        <f t="shared" si="71"/>
        <v>-811</v>
      </c>
    </row>
    <row r="97" spans="1:46">
      <c r="A97" s="3">
        <f t="shared" si="48"/>
        <v>87</v>
      </c>
      <c r="B97" s="9">
        <f>Data!B97</f>
        <v>10</v>
      </c>
      <c r="D97" s="30">
        <f t="shared" si="44"/>
        <v>4</v>
      </c>
      <c r="F97" s="66" t="str">
        <f t="shared" si="49"/>
        <v>L</v>
      </c>
      <c r="G97" s="66">
        <f t="shared" si="45"/>
        <v>1</v>
      </c>
      <c r="H97" s="66">
        <f t="shared" si="50"/>
        <v>8</v>
      </c>
      <c r="I97" s="66">
        <f t="shared" si="51"/>
        <v>10</v>
      </c>
      <c r="J97" s="106">
        <f t="shared" si="40"/>
        <v>34</v>
      </c>
      <c r="K97" s="106">
        <f t="shared" si="52"/>
        <v>0</v>
      </c>
      <c r="L97" s="154">
        <f t="shared" si="53"/>
        <v>-203</v>
      </c>
      <c r="N97" s="66" t="str">
        <f t="shared" si="54"/>
        <v>L</v>
      </c>
      <c r="O97" s="66">
        <f t="shared" si="55"/>
        <v>3</v>
      </c>
      <c r="P97" s="66">
        <f t="shared" si="56"/>
        <v>8</v>
      </c>
      <c r="Q97" s="66">
        <f t="shared" si="57"/>
        <v>10</v>
      </c>
      <c r="R97" s="106">
        <f t="shared" si="41"/>
        <v>34</v>
      </c>
      <c r="S97" s="106">
        <f t="shared" si="58"/>
        <v>0</v>
      </c>
      <c r="T97" s="154">
        <f t="shared" si="59"/>
        <v>-491</v>
      </c>
      <c r="V97" s="66" t="str">
        <f t="shared" si="60"/>
        <v>L</v>
      </c>
      <c r="W97" s="66">
        <f t="shared" si="72"/>
        <v>9</v>
      </c>
      <c r="X97" s="66">
        <f t="shared" si="73"/>
        <v>3</v>
      </c>
      <c r="Y97" s="66">
        <f t="shared" si="74"/>
        <v>11</v>
      </c>
      <c r="Z97" s="106">
        <f t="shared" si="75"/>
        <v>3</v>
      </c>
      <c r="AA97" s="106">
        <f t="shared" si="76"/>
        <v>0</v>
      </c>
      <c r="AB97" s="154">
        <f t="shared" si="61"/>
        <v>43</v>
      </c>
      <c r="AC97" s="155">
        <f t="shared" si="62"/>
        <v>85</v>
      </c>
      <c r="AE97" s="66" t="str">
        <f t="shared" si="63"/>
        <v>L</v>
      </c>
      <c r="AF97" s="66">
        <f t="shared" si="46"/>
        <v>4</v>
      </c>
      <c r="AG97" s="66">
        <f t="shared" si="77"/>
        <v>8</v>
      </c>
      <c r="AH97" s="66">
        <f t="shared" si="78"/>
        <v>10</v>
      </c>
      <c r="AI97" s="106">
        <f t="shared" si="42"/>
        <v>34</v>
      </c>
      <c r="AJ97" s="106">
        <f t="shared" si="64"/>
        <v>0</v>
      </c>
      <c r="AK97" s="154">
        <f t="shared" si="65"/>
        <v>-845</v>
      </c>
      <c r="AL97" s="155">
        <f t="shared" si="66"/>
        <v>-1</v>
      </c>
      <c r="AN97" s="66" t="str">
        <f t="shared" si="67"/>
        <v>L</v>
      </c>
      <c r="AO97" s="66">
        <f t="shared" si="47"/>
        <v>4</v>
      </c>
      <c r="AP97" s="66">
        <f t="shared" si="68"/>
        <v>8</v>
      </c>
      <c r="AQ97" s="66">
        <f t="shared" si="69"/>
        <v>10</v>
      </c>
      <c r="AR97" s="106">
        <f t="shared" si="43"/>
        <v>34</v>
      </c>
      <c r="AS97" s="106">
        <f t="shared" si="70"/>
        <v>0</v>
      </c>
      <c r="AT97" s="154">
        <f t="shared" si="71"/>
        <v>-845</v>
      </c>
    </row>
    <row r="98" spans="1:46">
      <c r="A98" s="3">
        <f t="shared" si="48"/>
        <v>88</v>
      </c>
      <c r="B98" s="9">
        <f>Data!B98</f>
        <v>1</v>
      </c>
      <c r="D98" s="30">
        <f t="shared" si="44"/>
        <v>1</v>
      </c>
      <c r="F98" s="66" t="str">
        <f t="shared" si="49"/>
        <v>W</v>
      </c>
      <c r="G98" s="66">
        <f t="shared" si="45"/>
        <v>1</v>
      </c>
      <c r="H98" s="66">
        <f t="shared" si="50"/>
        <v>8</v>
      </c>
      <c r="I98" s="66">
        <f t="shared" si="51"/>
        <v>11</v>
      </c>
      <c r="J98" s="106">
        <f t="shared" si="40"/>
        <v>34</v>
      </c>
      <c r="K98" s="106">
        <f t="shared" si="52"/>
        <v>408</v>
      </c>
      <c r="L98" s="154">
        <f t="shared" si="53"/>
        <v>171</v>
      </c>
      <c r="N98" s="66" t="str">
        <f t="shared" si="54"/>
        <v>L</v>
      </c>
      <c r="O98" s="66">
        <f t="shared" si="55"/>
        <v>4</v>
      </c>
      <c r="P98" s="66">
        <f t="shared" si="56"/>
        <v>8</v>
      </c>
      <c r="Q98" s="66">
        <f t="shared" si="57"/>
        <v>11</v>
      </c>
      <c r="R98" s="106">
        <f t="shared" si="41"/>
        <v>34</v>
      </c>
      <c r="S98" s="106">
        <f t="shared" si="58"/>
        <v>0</v>
      </c>
      <c r="T98" s="154">
        <f t="shared" si="59"/>
        <v>-525</v>
      </c>
      <c r="V98" s="66" t="str">
        <f t="shared" si="60"/>
        <v>L</v>
      </c>
      <c r="W98" s="66">
        <f t="shared" si="72"/>
        <v>10</v>
      </c>
      <c r="X98" s="66">
        <f t="shared" si="73"/>
        <v>4</v>
      </c>
      <c r="Y98" s="66">
        <f t="shared" si="74"/>
        <v>1</v>
      </c>
      <c r="Z98" s="106">
        <f t="shared" si="75"/>
        <v>5</v>
      </c>
      <c r="AA98" s="106">
        <f t="shared" si="76"/>
        <v>0</v>
      </c>
      <c r="AB98" s="154">
        <f t="shared" si="61"/>
        <v>38</v>
      </c>
      <c r="AC98" s="155">
        <f t="shared" si="62"/>
        <v>85</v>
      </c>
      <c r="AE98" s="66" t="str">
        <f t="shared" si="63"/>
        <v>L</v>
      </c>
      <c r="AF98" s="66">
        <f t="shared" si="46"/>
        <v>1</v>
      </c>
      <c r="AG98" s="66">
        <f t="shared" si="77"/>
        <v>8</v>
      </c>
      <c r="AH98" s="66">
        <f t="shared" si="78"/>
        <v>11</v>
      </c>
      <c r="AI98" s="106">
        <f t="shared" si="42"/>
        <v>34</v>
      </c>
      <c r="AJ98" s="106">
        <f t="shared" si="64"/>
        <v>0</v>
      </c>
      <c r="AK98" s="154">
        <f t="shared" si="65"/>
        <v>-879</v>
      </c>
      <c r="AL98" s="155">
        <f t="shared" si="66"/>
        <v>-1</v>
      </c>
      <c r="AN98" s="66" t="str">
        <f t="shared" si="67"/>
        <v>L</v>
      </c>
      <c r="AO98" s="66">
        <f t="shared" si="47"/>
        <v>1</v>
      </c>
      <c r="AP98" s="66">
        <f t="shared" si="68"/>
        <v>8</v>
      </c>
      <c r="AQ98" s="66">
        <f t="shared" si="69"/>
        <v>11</v>
      </c>
      <c r="AR98" s="106">
        <f t="shared" si="43"/>
        <v>34</v>
      </c>
      <c r="AS98" s="106">
        <f t="shared" si="70"/>
        <v>0</v>
      </c>
      <c r="AT98" s="154">
        <f t="shared" si="71"/>
        <v>-879</v>
      </c>
    </row>
    <row r="99" spans="1:46">
      <c r="A99" s="3">
        <f t="shared" si="48"/>
        <v>89</v>
      </c>
      <c r="B99" s="9">
        <f>Data!B99</f>
        <v>24</v>
      </c>
      <c r="D99" s="30">
        <f t="shared" si="44"/>
        <v>8</v>
      </c>
      <c r="F99" s="66" t="str">
        <f t="shared" si="49"/>
        <v>L</v>
      </c>
      <c r="G99" s="66">
        <f t="shared" si="45"/>
        <v>1</v>
      </c>
      <c r="H99" s="66">
        <f t="shared" si="50"/>
        <v>1</v>
      </c>
      <c r="I99" s="66">
        <f t="shared" si="51"/>
        <v>1</v>
      </c>
      <c r="J99" s="106">
        <f t="shared" si="40"/>
        <v>1</v>
      </c>
      <c r="K99" s="106">
        <f t="shared" si="52"/>
        <v>0</v>
      </c>
      <c r="L99" s="154">
        <f t="shared" si="53"/>
        <v>170</v>
      </c>
      <c r="N99" s="66" t="str">
        <f t="shared" si="54"/>
        <v>L</v>
      </c>
      <c r="O99" s="66">
        <f t="shared" si="55"/>
        <v>5</v>
      </c>
      <c r="P99" s="66">
        <f t="shared" si="56"/>
        <v>1</v>
      </c>
      <c r="Q99" s="66">
        <f t="shared" si="57"/>
        <v>1</v>
      </c>
      <c r="R99" s="106">
        <f t="shared" si="41"/>
        <v>1</v>
      </c>
      <c r="S99" s="106">
        <f t="shared" si="58"/>
        <v>0</v>
      </c>
      <c r="T99" s="154">
        <f t="shared" si="59"/>
        <v>-526</v>
      </c>
      <c r="V99" s="66" t="str">
        <f t="shared" si="60"/>
        <v>L</v>
      </c>
      <c r="W99" s="66">
        <f t="shared" si="72"/>
        <v>11</v>
      </c>
      <c r="X99" s="66">
        <f t="shared" si="73"/>
        <v>4</v>
      </c>
      <c r="Y99" s="66">
        <f t="shared" si="74"/>
        <v>2</v>
      </c>
      <c r="Z99" s="106">
        <f t="shared" si="75"/>
        <v>5</v>
      </c>
      <c r="AA99" s="106">
        <f t="shared" si="76"/>
        <v>0</v>
      </c>
      <c r="AB99" s="154">
        <f t="shared" si="61"/>
        <v>33</v>
      </c>
      <c r="AC99" s="155">
        <f t="shared" si="62"/>
        <v>85</v>
      </c>
      <c r="AE99" s="66" t="str">
        <f t="shared" si="63"/>
        <v>L</v>
      </c>
      <c r="AF99" s="66">
        <f t="shared" si="46"/>
        <v>8</v>
      </c>
      <c r="AG99" s="66">
        <f t="shared" si="77"/>
        <v>1</v>
      </c>
      <c r="AH99" s="66">
        <f t="shared" si="78"/>
        <v>1</v>
      </c>
      <c r="AI99" s="106">
        <f t="shared" si="42"/>
        <v>1</v>
      </c>
      <c r="AJ99" s="106">
        <f t="shared" si="64"/>
        <v>0</v>
      </c>
      <c r="AK99" s="154">
        <f t="shared" si="65"/>
        <v>-880</v>
      </c>
      <c r="AL99" s="155">
        <f t="shared" si="66"/>
        <v>-1</v>
      </c>
      <c r="AN99" s="66" t="str">
        <f t="shared" si="67"/>
        <v>L</v>
      </c>
      <c r="AO99" s="66">
        <f t="shared" si="47"/>
        <v>8</v>
      </c>
      <c r="AP99" s="66">
        <f t="shared" si="68"/>
        <v>1</v>
      </c>
      <c r="AQ99" s="66">
        <f t="shared" si="69"/>
        <v>1</v>
      </c>
      <c r="AR99" s="106">
        <f t="shared" si="43"/>
        <v>1</v>
      </c>
      <c r="AS99" s="106">
        <f t="shared" si="70"/>
        <v>0</v>
      </c>
      <c r="AT99" s="154">
        <f t="shared" si="71"/>
        <v>-880</v>
      </c>
    </row>
    <row r="100" spans="1:46">
      <c r="A100" s="3">
        <f t="shared" si="48"/>
        <v>90</v>
      </c>
      <c r="B100" s="9">
        <f>Data!B100</f>
        <v>18</v>
      </c>
      <c r="D100" s="30">
        <f t="shared" si="44"/>
        <v>6</v>
      </c>
      <c r="F100" s="66" t="str">
        <f t="shared" si="49"/>
        <v>L</v>
      </c>
      <c r="G100" s="66">
        <f t="shared" si="45"/>
        <v>1</v>
      </c>
      <c r="H100" s="66">
        <f t="shared" si="50"/>
        <v>1</v>
      </c>
      <c r="I100" s="66">
        <f t="shared" si="51"/>
        <v>2</v>
      </c>
      <c r="J100" s="106">
        <f t="shared" si="40"/>
        <v>1</v>
      </c>
      <c r="K100" s="106">
        <f t="shared" si="52"/>
        <v>0</v>
      </c>
      <c r="L100" s="154">
        <f t="shared" si="53"/>
        <v>169</v>
      </c>
      <c r="N100" s="66" t="str">
        <f t="shared" si="54"/>
        <v>L</v>
      </c>
      <c r="O100" s="66">
        <f t="shared" si="55"/>
        <v>6</v>
      </c>
      <c r="P100" s="66">
        <f t="shared" si="56"/>
        <v>1</v>
      </c>
      <c r="Q100" s="66">
        <f t="shared" si="57"/>
        <v>2</v>
      </c>
      <c r="R100" s="106">
        <f t="shared" si="41"/>
        <v>1</v>
      </c>
      <c r="S100" s="106">
        <f t="shared" si="58"/>
        <v>0</v>
      </c>
      <c r="T100" s="154">
        <f t="shared" si="59"/>
        <v>-527</v>
      </c>
      <c r="V100" s="66" t="str">
        <f t="shared" si="60"/>
        <v>L</v>
      </c>
      <c r="W100" s="66">
        <f t="shared" si="72"/>
        <v>12</v>
      </c>
      <c r="X100" s="66">
        <f t="shared" si="73"/>
        <v>4</v>
      </c>
      <c r="Y100" s="66">
        <f t="shared" si="74"/>
        <v>3</v>
      </c>
      <c r="Z100" s="106">
        <f t="shared" si="75"/>
        <v>5</v>
      </c>
      <c r="AA100" s="106">
        <f t="shared" si="76"/>
        <v>0</v>
      </c>
      <c r="AB100" s="154">
        <f t="shared" si="61"/>
        <v>28</v>
      </c>
      <c r="AC100" s="155">
        <f t="shared" si="62"/>
        <v>85</v>
      </c>
      <c r="AE100" s="66" t="str">
        <f t="shared" si="63"/>
        <v>L</v>
      </c>
      <c r="AF100" s="66">
        <f t="shared" si="46"/>
        <v>6</v>
      </c>
      <c r="AG100" s="66">
        <f t="shared" si="77"/>
        <v>1</v>
      </c>
      <c r="AH100" s="66">
        <f t="shared" si="78"/>
        <v>2</v>
      </c>
      <c r="AI100" s="106">
        <f t="shared" si="42"/>
        <v>1</v>
      </c>
      <c r="AJ100" s="106">
        <f t="shared" si="64"/>
        <v>0</v>
      </c>
      <c r="AK100" s="154">
        <f t="shared" si="65"/>
        <v>-881</v>
      </c>
      <c r="AL100" s="155">
        <f t="shared" si="66"/>
        <v>-1</v>
      </c>
      <c r="AN100" s="66" t="str">
        <f t="shared" si="67"/>
        <v>L</v>
      </c>
      <c r="AO100" s="66">
        <f t="shared" si="47"/>
        <v>6</v>
      </c>
      <c r="AP100" s="66">
        <f t="shared" si="68"/>
        <v>1</v>
      </c>
      <c r="AQ100" s="66">
        <f t="shared" si="69"/>
        <v>2</v>
      </c>
      <c r="AR100" s="106">
        <f t="shared" si="43"/>
        <v>1</v>
      </c>
      <c r="AS100" s="106">
        <f t="shared" si="70"/>
        <v>0</v>
      </c>
      <c r="AT100" s="154">
        <f t="shared" si="71"/>
        <v>-881</v>
      </c>
    </row>
    <row r="101" spans="1:46">
      <c r="A101" s="3">
        <f t="shared" si="48"/>
        <v>91</v>
      </c>
      <c r="B101" s="9">
        <f>Data!B101</f>
        <v>35</v>
      </c>
      <c r="D101" s="30">
        <f t="shared" si="44"/>
        <v>12</v>
      </c>
      <c r="F101" s="66" t="str">
        <f t="shared" si="49"/>
        <v>L</v>
      </c>
      <c r="G101" s="66">
        <f t="shared" si="45"/>
        <v>1</v>
      </c>
      <c r="H101" s="66">
        <f t="shared" si="50"/>
        <v>1</v>
      </c>
      <c r="I101" s="66">
        <f t="shared" si="51"/>
        <v>3</v>
      </c>
      <c r="J101" s="106">
        <f t="shared" si="40"/>
        <v>1</v>
      </c>
      <c r="K101" s="106">
        <f t="shared" si="52"/>
        <v>0</v>
      </c>
      <c r="L101" s="154">
        <f t="shared" si="53"/>
        <v>168</v>
      </c>
      <c r="N101" s="66" t="str">
        <f t="shared" si="54"/>
        <v>L</v>
      </c>
      <c r="O101" s="66">
        <f t="shared" si="55"/>
        <v>7</v>
      </c>
      <c r="P101" s="66">
        <f t="shared" si="56"/>
        <v>1</v>
      </c>
      <c r="Q101" s="66">
        <f t="shared" si="57"/>
        <v>3</v>
      </c>
      <c r="R101" s="106">
        <f t="shared" si="41"/>
        <v>1</v>
      </c>
      <c r="S101" s="106">
        <f t="shared" si="58"/>
        <v>0</v>
      </c>
      <c r="T101" s="154">
        <f t="shared" si="59"/>
        <v>-528</v>
      </c>
      <c r="V101" s="66" t="str">
        <f t="shared" si="60"/>
        <v>W</v>
      </c>
      <c r="W101" s="66">
        <f t="shared" si="72"/>
        <v>1</v>
      </c>
      <c r="X101" s="66">
        <f t="shared" si="73"/>
        <v>4</v>
      </c>
      <c r="Y101" s="66">
        <f t="shared" si="74"/>
        <v>4</v>
      </c>
      <c r="Z101" s="106">
        <f t="shared" si="75"/>
        <v>5</v>
      </c>
      <c r="AA101" s="106">
        <f t="shared" si="76"/>
        <v>60</v>
      </c>
      <c r="AB101" s="154">
        <f t="shared" si="61"/>
        <v>83</v>
      </c>
      <c r="AC101" s="155">
        <f t="shared" si="62"/>
        <v>85</v>
      </c>
      <c r="AE101" s="66" t="str">
        <f t="shared" si="63"/>
        <v>L</v>
      </c>
      <c r="AF101" s="66">
        <f t="shared" si="46"/>
        <v>12</v>
      </c>
      <c r="AG101" s="66">
        <f t="shared" si="77"/>
        <v>1</v>
      </c>
      <c r="AH101" s="66">
        <f t="shared" si="78"/>
        <v>3</v>
      </c>
      <c r="AI101" s="106">
        <f t="shared" si="42"/>
        <v>1</v>
      </c>
      <c r="AJ101" s="106">
        <f t="shared" si="64"/>
        <v>0</v>
      </c>
      <c r="AK101" s="154">
        <f t="shared" si="65"/>
        <v>-882</v>
      </c>
      <c r="AL101" s="155">
        <f t="shared" si="66"/>
        <v>-1</v>
      </c>
      <c r="AN101" s="66" t="str">
        <f t="shared" si="67"/>
        <v>L</v>
      </c>
      <c r="AO101" s="66">
        <f t="shared" si="47"/>
        <v>12</v>
      </c>
      <c r="AP101" s="66">
        <f t="shared" si="68"/>
        <v>1</v>
      </c>
      <c r="AQ101" s="66">
        <f t="shared" si="69"/>
        <v>3</v>
      </c>
      <c r="AR101" s="106">
        <f t="shared" si="43"/>
        <v>1</v>
      </c>
      <c r="AS101" s="106">
        <f t="shared" si="70"/>
        <v>0</v>
      </c>
      <c r="AT101" s="154">
        <f t="shared" si="71"/>
        <v>-882</v>
      </c>
    </row>
    <row r="102" spans="1:46">
      <c r="A102" s="3">
        <f t="shared" si="48"/>
        <v>92</v>
      </c>
      <c r="B102" s="9">
        <f>Data!B102</f>
        <v>14</v>
      </c>
      <c r="D102" s="30">
        <f t="shared" si="44"/>
        <v>5</v>
      </c>
      <c r="F102" s="66" t="str">
        <f t="shared" si="49"/>
        <v>L</v>
      </c>
      <c r="G102" s="66">
        <f t="shared" si="45"/>
        <v>1</v>
      </c>
      <c r="H102" s="66">
        <f t="shared" si="50"/>
        <v>1</v>
      </c>
      <c r="I102" s="66">
        <f t="shared" si="51"/>
        <v>4</v>
      </c>
      <c r="J102" s="106">
        <f t="shared" si="40"/>
        <v>1</v>
      </c>
      <c r="K102" s="106">
        <f t="shared" si="52"/>
        <v>0</v>
      </c>
      <c r="L102" s="154">
        <f t="shared" si="53"/>
        <v>167</v>
      </c>
      <c r="N102" s="66" t="str">
        <f t="shared" si="54"/>
        <v>L</v>
      </c>
      <c r="O102" s="66">
        <f t="shared" si="55"/>
        <v>8</v>
      </c>
      <c r="P102" s="66">
        <f t="shared" si="56"/>
        <v>1</v>
      </c>
      <c r="Q102" s="66">
        <f t="shared" si="57"/>
        <v>4</v>
      </c>
      <c r="R102" s="106">
        <f t="shared" si="41"/>
        <v>1</v>
      </c>
      <c r="S102" s="106">
        <f t="shared" si="58"/>
        <v>0</v>
      </c>
      <c r="T102" s="154">
        <f t="shared" si="59"/>
        <v>-529</v>
      </c>
      <c r="V102" s="66" t="str">
        <f t="shared" si="60"/>
        <v>L</v>
      </c>
      <c r="W102" s="66">
        <f t="shared" si="72"/>
        <v>2</v>
      </c>
      <c r="X102" s="66">
        <f t="shared" si="73"/>
        <v>4</v>
      </c>
      <c r="Y102" s="66">
        <f t="shared" si="74"/>
        <v>5</v>
      </c>
      <c r="Z102" s="106">
        <f t="shared" si="75"/>
        <v>5</v>
      </c>
      <c r="AA102" s="106">
        <f t="shared" si="76"/>
        <v>0</v>
      </c>
      <c r="AB102" s="154">
        <f t="shared" si="61"/>
        <v>78</v>
      </c>
      <c r="AC102" s="155">
        <f t="shared" si="62"/>
        <v>85</v>
      </c>
      <c r="AE102" s="66" t="str">
        <f t="shared" si="63"/>
        <v>L</v>
      </c>
      <c r="AF102" s="66">
        <f t="shared" si="46"/>
        <v>5</v>
      </c>
      <c r="AG102" s="66">
        <f t="shared" si="77"/>
        <v>1</v>
      </c>
      <c r="AH102" s="66">
        <f t="shared" si="78"/>
        <v>4</v>
      </c>
      <c r="AI102" s="106">
        <f t="shared" si="42"/>
        <v>1</v>
      </c>
      <c r="AJ102" s="106">
        <f t="shared" si="64"/>
        <v>0</v>
      </c>
      <c r="AK102" s="154">
        <f t="shared" si="65"/>
        <v>-883</v>
      </c>
      <c r="AL102" s="155">
        <f t="shared" si="66"/>
        <v>-1</v>
      </c>
      <c r="AN102" s="66" t="str">
        <f t="shared" si="67"/>
        <v>L</v>
      </c>
      <c r="AO102" s="66">
        <f t="shared" si="47"/>
        <v>5</v>
      </c>
      <c r="AP102" s="66">
        <f t="shared" si="68"/>
        <v>1</v>
      </c>
      <c r="AQ102" s="66">
        <f t="shared" si="69"/>
        <v>4</v>
      </c>
      <c r="AR102" s="106">
        <f t="shared" si="43"/>
        <v>1</v>
      </c>
      <c r="AS102" s="106">
        <f t="shared" si="70"/>
        <v>0</v>
      </c>
      <c r="AT102" s="154">
        <f t="shared" si="71"/>
        <v>-883</v>
      </c>
    </row>
    <row r="103" spans="1:46">
      <c r="A103" s="3">
        <f t="shared" si="48"/>
        <v>93</v>
      </c>
      <c r="B103" s="9">
        <f>Data!B103</f>
        <v>35</v>
      </c>
      <c r="D103" s="30">
        <f t="shared" si="44"/>
        <v>12</v>
      </c>
      <c r="F103" s="66" t="str">
        <f t="shared" si="49"/>
        <v>L</v>
      </c>
      <c r="G103" s="66">
        <f t="shared" si="45"/>
        <v>1</v>
      </c>
      <c r="H103" s="66">
        <f t="shared" si="50"/>
        <v>1</v>
      </c>
      <c r="I103" s="66">
        <f t="shared" si="51"/>
        <v>5</v>
      </c>
      <c r="J103" s="106">
        <f t="shared" si="40"/>
        <v>1</v>
      </c>
      <c r="K103" s="106">
        <f t="shared" si="52"/>
        <v>0</v>
      </c>
      <c r="L103" s="154">
        <f t="shared" si="53"/>
        <v>166</v>
      </c>
      <c r="N103" s="66" t="str">
        <f t="shared" si="54"/>
        <v>L</v>
      </c>
      <c r="O103" s="66">
        <f t="shared" si="55"/>
        <v>9</v>
      </c>
      <c r="P103" s="66">
        <f t="shared" si="56"/>
        <v>1</v>
      </c>
      <c r="Q103" s="66">
        <f t="shared" si="57"/>
        <v>5</v>
      </c>
      <c r="R103" s="106">
        <f t="shared" si="41"/>
        <v>1</v>
      </c>
      <c r="S103" s="106">
        <f t="shared" si="58"/>
        <v>0</v>
      </c>
      <c r="T103" s="154">
        <f t="shared" si="59"/>
        <v>-530</v>
      </c>
      <c r="V103" s="66" t="str">
        <f t="shared" si="60"/>
        <v>L</v>
      </c>
      <c r="W103" s="66">
        <f t="shared" si="72"/>
        <v>3</v>
      </c>
      <c r="X103" s="66">
        <f t="shared" si="73"/>
        <v>4</v>
      </c>
      <c r="Y103" s="66">
        <f t="shared" si="74"/>
        <v>6</v>
      </c>
      <c r="Z103" s="106">
        <f t="shared" si="75"/>
        <v>5</v>
      </c>
      <c r="AA103" s="106">
        <f t="shared" si="76"/>
        <v>0</v>
      </c>
      <c r="AB103" s="154">
        <f t="shared" si="61"/>
        <v>73</v>
      </c>
      <c r="AC103" s="155">
        <f t="shared" si="62"/>
        <v>85</v>
      </c>
      <c r="AE103" s="66" t="str">
        <f t="shared" si="63"/>
        <v>L</v>
      </c>
      <c r="AF103" s="66">
        <f t="shared" si="46"/>
        <v>12</v>
      </c>
      <c r="AG103" s="66">
        <f t="shared" si="77"/>
        <v>1</v>
      </c>
      <c r="AH103" s="66">
        <f t="shared" si="78"/>
        <v>5</v>
      </c>
      <c r="AI103" s="106">
        <f t="shared" si="42"/>
        <v>1</v>
      </c>
      <c r="AJ103" s="106">
        <f t="shared" si="64"/>
        <v>0</v>
      </c>
      <c r="AK103" s="154">
        <f t="shared" si="65"/>
        <v>-884</v>
      </c>
      <c r="AL103" s="155">
        <f t="shared" si="66"/>
        <v>-1</v>
      </c>
      <c r="AN103" s="66" t="str">
        <f t="shared" si="67"/>
        <v>L</v>
      </c>
      <c r="AO103" s="66">
        <f t="shared" si="47"/>
        <v>12</v>
      </c>
      <c r="AP103" s="66">
        <f t="shared" si="68"/>
        <v>1</v>
      </c>
      <c r="AQ103" s="66">
        <f t="shared" si="69"/>
        <v>5</v>
      </c>
      <c r="AR103" s="106">
        <f t="shared" si="43"/>
        <v>1</v>
      </c>
      <c r="AS103" s="106">
        <f t="shared" si="70"/>
        <v>0</v>
      </c>
      <c r="AT103" s="154">
        <f t="shared" si="71"/>
        <v>-884</v>
      </c>
    </row>
    <row r="104" spans="1:46">
      <c r="A104" s="3">
        <f t="shared" si="48"/>
        <v>94</v>
      </c>
      <c r="B104" s="9">
        <f>Data!B104</f>
        <v>12</v>
      </c>
      <c r="D104" s="30">
        <f t="shared" si="44"/>
        <v>4</v>
      </c>
      <c r="F104" s="66" t="str">
        <f t="shared" si="49"/>
        <v>L</v>
      </c>
      <c r="G104" s="66">
        <f t="shared" si="45"/>
        <v>1</v>
      </c>
      <c r="H104" s="66">
        <f t="shared" si="50"/>
        <v>1</v>
      </c>
      <c r="I104" s="66">
        <f t="shared" si="51"/>
        <v>6</v>
      </c>
      <c r="J104" s="106">
        <f t="shared" si="40"/>
        <v>1</v>
      </c>
      <c r="K104" s="106">
        <f t="shared" si="52"/>
        <v>0</v>
      </c>
      <c r="L104" s="154">
        <f t="shared" si="53"/>
        <v>165</v>
      </c>
      <c r="N104" s="66" t="str">
        <f t="shared" si="54"/>
        <v>L</v>
      </c>
      <c r="O104" s="66">
        <f t="shared" si="55"/>
        <v>10</v>
      </c>
      <c r="P104" s="66">
        <f t="shared" si="56"/>
        <v>1</v>
      </c>
      <c r="Q104" s="66">
        <f t="shared" si="57"/>
        <v>6</v>
      </c>
      <c r="R104" s="106">
        <f t="shared" si="41"/>
        <v>1</v>
      </c>
      <c r="S104" s="106">
        <f t="shared" si="58"/>
        <v>0</v>
      </c>
      <c r="T104" s="154">
        <f t="shared" si="59"/>
        <v>-531</v>
      </c>
      <c r="V104" s="66" t="str">
        <f t="shared" si="60"/>
        <v>L</v>
      </c>
      <c r="W104" s="66">
        <f t="shared" si="72"/>
        <v>4</v>
      </c>
      <c r="X104" s="66">
        <f t="shared" si="73"/>
        <v>4</v>
      </c>
      <c r="Y104" s="66">
        <f t="shared" si="74"/>
        <v>7</v>
      </c>
      <c r="Z104" s="106">
        <f t="shared" si="75"/>
        <v>5</v>
      </c>
      <c r="AA104" s="106">
        <f t="shared" si="76"/>
        <v>0</v>
      </c>
      <c r="AB104" s="154">
        <f t="shared" si="61"/>
        <v>68</v>
      </c>
      <c r="AC104" s="155">
        <f t="shared" si="62"/>
        <v>85</v>
      </c>
      <c r="AE104" s="66" t="str">
        <f t="shared" si="63"/>
        <v>L</v>
      </c>
      <c r="AF104" s="66">
        <f t="shared" si="46"/>
        <v>4</v>
      </c>
      <c r="AG104" s="66">
        <f t="shared" si="77"/>
        <v>1</v>
      </c>
      <c r="AH104" s="66">
        <f t="shared" si="78"/>
        <v>6</v>
      </c>
      <c r="AI104" s="106">
        <f t="shared" si="42"/>
        <v>1</v>
      </c>
      <c r="AJ104" s="106">
        <f t="shared" si="64"/>
        <v>0</v>
      </c>
      <c r="AK104" s="154">
        <f t="shared" si="65"/>
        <v>-885</v>
      </c>
      <c r="AL104" s="155">
        <f t="shared" si="66"/>
        <v>-1</v>
      </c>
      <c r="AN104" s="66" t="str">
        <f t="shared" si="67"/>
        <v>L</v>
      </c>
      <c r="AO104" s="66">
        <f t="shared" si="47"/>
        <v>4</v>
      </c>
      <c r="AP104" s="66">
        <f t="shared" si="68"/>
        <v>1</v>
      </c>
      <c r="AQ104" s="66">
        <f t="shared" si="69"/>
        <v>6</v>
      </c>
      <c r="AR104" s="106">
        <f t="shared" si="43"/>
        <v>1</v>
      </c>
      <c r="AS104" s="106">
        <f t="shared" si="70"/>
        <v>0</v>
      </c>
      <c r="AT104" s="154">
        <f t="shared" si="71"/>
        <v>-885</v>
      </c>
    </row>
    <row r="105" spans="1:46">
      <c r="A105" s="3">
        <f t="shared" si="48"/>
        <v>95</v>
      </c>
      <c r="B105" s="9">
        <f>Data!B105</f>
        <v>7</v>
      </c>
      <c r="D105" s="30">
        <f t="shared" si="44"/>
        <v>3</v>
      </c>
      <c r="F105" s="66" t="str">
        <f t="shared" si="49"/>
        <v>L</v>
      </c>
      <c r="G105" s="66">
        <f t="shared" si="45"/>
        <v>1</v>
      </c>
      <c r="H105" s="66">
        <f t="shared" si="50"/>
        <v>1</v>
      </c>
      <c r="I105" s="66">
        <f t="shared" si="51"/>
        <v>7</v>
      </c>
      <c r="J105" s="106">
        <f t="shared" si="40"/>
        <v>1</v>
      </c>
      <c r="K105" s="106">
        <f t="shared" si="52"/>
        <v>0</v>
      </c>
      <c r="L105" s="154">
        <f t="shared" si="53"/>
        <v>164</v>
      </c>
      <c r="N105" s="66" t="str">
        <f t="shared" si="54"/>
        <v>L</v>
      </c>
      <c r="O105" s="66">
        <f t="shared" si="55"/>
        <v>11</v>
      </c>
      <c r="P105" s="66">
        <f t="shared" si="56"/>
        <v>1</v>
      </c>
      <c r="Q105" s="66">
        <f t="shared" si="57"/>
        <v>7</v>
      </c>
      <c r="R105" s="106">
        <f t="shared" si="41"/>
        <v>1</v>
      </c>
      <c r="S105" s="106">
        <f t="shared" si="58"/>
        <v>0</v>
      </c>
      <c r="T105" s="154">
        <f t="shared" si="59"/>
        <v>-532</v>
      </c>
      <c r="V105" s="66" t="str">
        <f t="shared" si="60"/>
        <v>L</v>
      </c>
      <c r="W105" s="66">
        <f t="shared" si="72"/>
        <v>5</v>
      </c>
      <c r="X105" s="66">
        <f t="shared" si="73"/>
        <v>4</v>
      </c>
      <c r="Y105" s="66">
        <f t="shared" si="74"/>
        <v>8</v>
      </c>
      <c r="Z105" s="106">
        <f t="shared" si="75"/>
        <v>5</v>
      </c>
      <c r="AA105" s="106">
        <f t="shared" si="76"/>
        <v>0</v>
      </c>
      <c r="AB105" s="154">
        <f t="shared" si="61"/>
        <v>63</v>
      </c>
      <c r="AC105" s="155">
        <f t="shared" si="62"/>
        <v>85</v>
      </c>
      <c r="AE105" s="66" t="str">
        <f t="shared" si="63"/>
        <v>L</v>
      </c>
      <c r="AF105" s="66">
        <f t="shared" si="46"/>
        <v>3</v>
      </c>
      <c r="AG105" s="66">
        <f t="shared" si="77"/>
        <v>1</v>
      </c>
      <c r="AH105" s="66">
        <f t="shared" si="78"/>
        <v>7</v>
      </c>
      <c r="AI105" s="106">
        <f t="shared" si="42"/>
        <v>1</v>
      </c>
      <c r="AJ105" s="106">
        <f t="shared" si="64"/>
        <v>0</v>
      </c>
      <c r="AK105" s="154">
        <f t="shared" si="65"/>
        <v>-886</v>
      </c>
      <c r="AL105" s="155">
        <f t="shared" si="66"/>
        <v>-1</v>
      </c>
      <c r="AN105" s="66" t="str">
        <f t="shared" si="67"/>
        <v>L</v>
      </c>
      <c r="AO105" s="66">
        <f t="shared" si="47"/>
        <v>3</v>
      </c>
      <c r="AP105" s="66">
        <f t="shared" si="68"/>
        <v>1</v>
      </c>
      <c r="AQ105" s="66">
        <f t="shared" si="69"/>
        <v>7</v>
      </c>
      <c r="AR105" s="106">
        <f t="shared" si="43"/>
        <v>1</v>
      </c>
      <c r="AS105" s="106">
        <f t="shared" si="70"/>
        <v>0</v>
      </c>
      <c r="AT105" s="154">
        <f t="shared" si="71"/>
        <v>-886</v>
      </c>
    </row>
    <row r="106" spans="1:46">
      <c r="A106" s="3">
        <f t="shared" si="48"/>
        <v>96</v>
      </c>
      <c r="B106" s="9">
        <f>Data!B106</f>
        <v>33</v>
      </c>
      <c r="D106" s="30">
        <f t="shared" si="44"/>
        <v>11</v>
      </c>
      <c r="F106" s="66" t="str">
        <f t="shared" si="49"/>
        <v>L</v>
      </c>
      <c r="G106" s="66">
        <f t="shared" si="45"/>
        <v>1</v>
      </c>
      <c r="H106" s="66">
        <f t="shared" si="50"/>
        <v>1</v>
      </c>
      <c r="I106" s="66">
        <f t="shared" si="51"/>
        <v>8</v>
      </c>
      <c r="J106" s="106">
        <f t="shared" si="40"/>
        <v>1</v>
      </c>
      <c r="K106" s="106">
        <f t="shared" si="52"/>
        <v>0</v>
      </c>
      <c r="L106" s="154">
        <f t="shared" si="53"/>
        <v>163</v>
      </c>
      <c r="N106" s="66" t="str">
        <f t="shared" si="54"/>
        <v>W</v>
      </c>
      <c r="O106" s="66">
        <f t="shared" si="55"/>
        <v>12</v>
      </c>
      <c r="P106" s="66">
        <f t="shared" si="56"/>
        <v>1</v>
      </c>
      <c r="Q106" s="66">
        <f t="shared" si="57"/>
        <v>8</v>
      </c>
      <c r="R106" s="106">
        <f t="shared" si="41"/>
        <v>1</v>
      </c>
      <c r="S106" s="106">
        <f t="shared" si="58"/>
        <v>12</v>
      </c>
      <c r="T106" s="154">
        <f t="shared" si="59"/>
        <v>-521</v>
      </c>
      <c r="V106" s="66" t="str">
        <f t="shared" si="60"/>
        <v>L</v>
      </c>
      <c r="W106" s="66">
        <f t="shared" si="72"/>
        <v>6</v>
      </c>
      <c r="X106" s="66">
        <f t="shared" si="73"/>
        <v>4</v>
      </c>
      <c r="Y106" s="66">
        <f t="shared" si="74"/>
        <v>9</v>
      </c>
      <c r="Z106" s="106">
        <f t="shared" si="75"/>
        <v>5</v>
      </c>
      <c r="AA106" s="106">
        <f t="shared" si="76"/>
        <v>0</v>
      </c>
      <c r="AB106" s="154">
        <f t="shared" si="61"/>
        <v>58</v>
      </c>
      <c r="AC106" s="155">
        <f t="shared" si="62"/>
        <v>85</v>
      </c>
      <c r="AE106" s="66" t="str">
        <f t="shared" si="63"/>
        <v>L</v>
      </c>
      <c r="AF106" s="66">
        <f t="shared" si="46"/>
        <v>11</v>
      </c>
      <c r="AG106" s="66">
        <f t="shared" si="77"/>
        <v>1</v>
      </c>
      <c r="AH106" s="66">
        <f t="shared" si="78"/>
        <v>8</v>
      </c>
      <c r="AI106" s="106">
        <f t="shared" si="42"/>
        <v>1</v>
      </c>
      <c r="AJ106" s="106">
        <f t="shared" si="64"/>
        <v>0</v>
      </c>
      <c r="AK106" s="154">
        <f t="shared" si="65"/>
        <v>-887</v>
      </c>
      <c r="AL106" s="155">
        <f t="shared" si="66"/>
        <v>-1</v>
      </c>
      <c r="AN106" s="66" t="str">
        <f t="shared" si="67"/>
        <v>L</v>
      </c>
      <c r="AO106" s="66">
        <f t="shared" si="47"/>
        <v>11</v>
      </c>
      <c r="AP106" s="66">
        <f t="shared" si="68"/>
        <v>1</v>
      </c>
      <c r="AQ106" s="66">
        <f t="shared" si="69"/>
        <v>8</v>
      </c>
      <c r="AR106" s="106">
        <f t="shared" si="43"/>
        <v>1</v>
      </c>
      <c r="AS106" s="106">
        <f t="shared" si="70"/>
        <v>0</v>
      </c>
      <c r="AT106" s="154">
        <f t="shared" si="71"/>
        <v>-887</v>
      </c>
    </row>
    <row r="107" spans="1:46">
      <c r="A107" s="3">
        <f t="shared" si="48"/>
        <v>97</v>
      </c>
      <c r="B107" s="9">
        <f>Data!B107</f>
        <v>11</v>
      </c>
      <c r="D107" s="30">
        <f t="shared" si="44"/>
        <v>4</v>
      </c>
      <c r="F107" s="66" t="str">
        <f t="shared" si="49"/>
        <v>L</v>
      </c>
      <c r="G107" s="66">
        <f t="shared" si="45"/>
        <v>1</v>
      </c>
      <c r="H107" s="66">
        <f t="shared" si="50"/>
        <v>1</v>
      </c>
      <c r="I107" s="66">
        <f t="shared" si="51"/>
        <v>9</v>
      </c>
      <c r="J107" s="106">
        <f t="shared" si="40"/>
        <v>1</v>
      </c>
      <c r="K107" s="106">
        <f t="shared" si="52"/>
        <v>0</v>
      </c>
      <c r="L107" s="154">
        <f t="shared" si="53"/>
        <v>162</v>
      </c>
      <c r="N107" s="66" t="str">
        <f t="shared" si="54"/>
        <v>L</v>
      </c>
      <c r="O107" s="66">
        <f t="shared" si="55"/>
        <v>1</v>
      </c>
      <c r="P107" s="66">
        <f t="shared" si="56"/>
        <v>1</v>
      </c>
      <c r="Q107" s="66">
        <f t="shared" si="57"/>
        <v>9</v>
      </c>
      <c r="R107" s="106">
        <f t="shared" si="41"/>
        <v>1</v>
      </c>
      <c r="S107" s="106">
        <f t="shared" si="58"/>
        <v>0</v>
      </c>
      <c r="T107" s="154">
        <f t="shared" si="59"/>
        <v>-522</v>
      </c>
      <c r="V107" s="66" t="str">
        <f t="shared" si="60"/>
        <v>L</v>
      </c>
      <c r="W107" s="66">
        <f t="shared" si="72"/>
        <v>7</v>
      </c>
      <c r="X107" s="66">
        <f t="shared" si="73"/>
        <v>4</v>
      </c>
      <c r="Y107" s="66">
        <f t="shared" si="74"/>
        <v>10</v>
      </c>
      <c r="Z107" s="106">
        <f t="shared" si="75"/>
        <v>5</v>
      </c>
      <c r="AA107" s="106">
        <f t="shared" si="76"/>
        <v>0</v>
      </c>
      <c r="AB107" s="154">
        <f t="shared" si="61"/>
        <v>53</v>
      </c>
      <c r="AC107" s="155">
        <f t="shared" si="62"/>
        <v>85</v>
      </c>
      <c r="AE107" s="66" t="str">
        <f t="shared" si="63"/>
        <v>L</v>
      </c>
      <c r="AF107" s="66">
        <f t="shared" si="46"/>
        <v>4</v>
      </c>
      <c r="AG107" s="66">
        <f t="shared" si="77"/>
        <v>1</v>
      </c>
      <c r="AH107" s="66">
        <f t="shared" si="78"/>
        <v>9</v>
      </c>
      <c r="AI107" s="106">
        <f t="shared" si="42"/>
        <v>1</v>
      </c>
      <c r="AJ107" s="106">
        <f t="shared" si="64"/>
        <v>0</v>
      </c>
      <c r="AK107" s="154">
        <f t="shared" si="65"/>
        <v>-888</v>
      </c>
      <c r="AL107" s="155">
        <f t="shared" si="66"/>
        <v>-1</v>
      </c>
      <c r="AN107" s="66" t="str">
        <f t="shared" si="67"/>
        <v>L</v>
      </c>
      <c r="AO107" s="66">
        <f t="shared" si="47"/>
        <v>4</v>
      </c>
      <c r="AP107" s="66">
        <f t="shared" si="68"/>
        <v>1</v>
      </c>
      <c r="AQ107" s="66">
        <f t="shared" si="69"/>
        <v>9</v>
      </c>
      <c r="AR107" s="106">
        <f t="shared" si="43"/>
        <v>1</v>
      </c>
      <c r="AS107" s="106">
        <f t="shared" si="70"/>
        <v>0</v>
      </c>
      <c r="AT107" s="154">
        <f t="shared" si="71"/>
        <v>-888</v>
      </c>
    </row>
    <row r="108" spans="1:46">
      <c r="A108" s="3">
        <f t="shared" si="48"/>
        <v>98</v>
      </c>
      <c r="B108" s="9">
        <f>Data!B108</f>
        <v>4</v>
      </c>
      <c r="D108" s="30">
        <f t="shared" si="44"/>
        <v>2</v>
      </c>
      <c r="F108" s="66" t="str">
        <f t="shared" si="49"/>
        <v>L</v>
      </c>
      <c r="G108" s="66">
        <f t="shared" si="45"/>
        <v>1</v>
      </c>
      <c r="H108" s="66">
        <f t="shared" si="50"/>
        <v>1</v>
      </c>
      <c r="I108" s="66">
        <f t="shared" si="51"/>
        <v>10</v>
      </c>
      <c r="J108" s="106">
        <f t="shared" si="40"/>
        <v>1</v>
      </c>
      <c r="K108" s="106">
        <f t="shared" si="52"/>
        <v>0</v>
      </c>
      <c r="L108" s="154">
        <f t="shared" si="53"/>
        <v>161</v>
      </c>
      <c r="N108" s="66" t="str">
        <f t="shared" si="54"/>
        <v>L</v>
      </c>
      <c r="O108" s="66">
        <f t="shared" si="55"/>
        <v>2</v>
      </c>
      <c r="P108" s="66">
        <f t="shared" si="56"/>
        <v>1</v>
      </c>
      <c r="Q108" s="66">
        <f t="shared" si="57"/>
        <v>10</v>
      </c>
      <c r="R108" s="106">
        <f t="shared" si="41"/>
        <v>1</v>
      </c>
      <c r="S108" s="106">
        <f t="shared" si="58"/>
        <v>0</v>
      </c>
      <c r="T108" s="154">
        <f t="shared" si="59"/>
        <v>-523</v>
      </c>
      <c r="V108" s="66" t="str">
        <f t="shared" si="60"/>
        <v>L</v>
      </c>
      <c r="W108" s="66">
        <f t="shared" si="72"/>
        <v>8</v>
      </c>
      <c r="X108" s="66">
        <f t="shared" si="73"/>
        <v>4</v>
      </c>
      <c r="Y108" s="66">
        <f t="shared" si="74"/>
        <v>11</v>
      </c>
      <c r="Z108" s="106">
        <f t="shared" si="75"/>
        <v>5</v>
      </c>
      <c r="AA108" s="106">
        <f t="shared" si="76"/>
        <v>0</v>
      </c>
      <c r="AB108" s="154">
        <f t="shared" si="61"/>
        <v>48</v>
      </c>
      <c r="AC108" s="155">
        <f t="shared" si="62"/>
        <v>85</v>
      </c>
      <c r="AE108" s="66" t="str">
        <f t="shared" si="63"/>
        <v>L</v>
      </c>
      <c r="AF108" s="66">
        <f t="shared" si="46"/>
        <v>2</v>
      </c>
      <c r="AG108" s="66">
        <f t="shared" si="77"/>
        <v>1</v>
      </c>
      <c r="AH108" s="66">
        <f t="shared" si="78"/>
        <v>10</v>
      </c>
      <c r="AI108" s="106">
        <f t="shared" si="42"/>
        <v>1</v>
      </c>
      <c r="AJ108" s="106">
        <f t="shared" si="64"/>
        <v>0</v>
      </c>
      <c r="AK108" s="154">
        <f t="shared" si="65"/>
        <v>-889</v>
      </c>
      <c r="AL108" s="155">
        <f t="shared" si="66"/>
        <v>-1</v>
      </c>
      <c r="AN108" s="66" t="str">
        <f t="shared" si="67"/>
        <v>L</v>
      </c>
      <c r="AO108" s="66">
        <f t="shared" si="47"/>
        <v>2</v>
      </c>
      <c r="AP108" s="66">
        <f t="shared" si="68"/>
        <v>1</v>
      </c>
      <c r="AQ108" s="66">
        <f t="shared" si="69"/>
        <v>10</v>
      </c>
      <c r="AR108" s="106">
        <f t="shared" si="43"/>
        <v>1</v>
      </c>
      <c r="AS108" s="106">
        <f t="shared" si="70"/>
        <v>0</v>
      </c>
      <c r="AT108" s="154">
        <f t="shared" si="71"/>
        <v>-889</v>
      </c>
    </row>
    <row r="109" spans="1:46">
      <c r="A109" s="3">
        <f t="shared" si="48"/>
        <v>99</v>
      </c>
      <c r="B109" s="9">
        <f>Data!B109</f>
        <v>18</v>
      </c>
      <c r="D109" s="30">
        <f t="shared" si="44"/>
        <v>6</v>
      </c>
      <c r="F109" s="66" t="str">
        <f t="shared" si="49"/>
        <v>L</v>
      </c>
      <c r="G109" s="66">
        <f t="shared" si="45"/>
        <v>1</v>
      </c>
      <c r="H109" s="66">
        <f t="shared" si="50"/>
        <v>1</v>
      </c>
      <c r="I109" s="66">
        <f t="shared" si="51"/>
        <v>11</v>
      </c>
      <c r="J109" s="106">
        <f t="shared" si="40"/>
        <v>1</v>
      </c>
      <c r="K109" s="106">
        <f t="shared" si="52"/>
        <v>0</v>
      </c>
      <c r="L109" s="154">
        <f t="shared" si="53"/>
        <v>160</v>
      </c>
      <c r="N109" s="66" t="str">
        <f t="shared" si="54"/>
        <v>L</v>
      </c>
      <c r="O109" s="66">
        <f t="shared" si="55"/>
        <v>3</v>
      </c>
      <c r="P109" s="66">
        <f t="shared" si="56"/>
        <v>1</v>
      </c>
      <c r="Q109" s="66">
        <f t="shared" si="57"/>
        <v>11</v>
      </c>
      <c r="R109" s="106">
        <f t="shared" si="41"/>
        <v>1</v>
      </c>
      <c r="S109" s="106">
        <f t="shared" si="58"/>
        <v>0</v>
      </c>
      <c r="T109" s="154">
        <f t="shared" si="59"/>
        <v>-524</v>
      </c>
      <c r="V109" s="66" t="str">
        <f t="shared" si="60"/>
        <v>L</v>
      </c>
      <c r="W109" s="66">
        <f t="shared" si="72"/>
        <v>9</v>
      </c>
      <c r="X109" s="66">
        <f t="shared" si="73"/>
        <v>5</v>
      </c>
      <c r="Y109" s="66">
        <f t="shared" si="74"/>
        <v>1</v>
      </c>
      <c r="Z109" s="106">
        <f t="shared" si="75"/>
        <v>8</v>
      </c>
      <c r="AA109" s="106">
        <f t="shared" si="76"/>
        <v>0</v>
      </c>
      <c r="AB109" s="154">
        <f t="shared" si="61"/>
        <v>40</v>
      </c>
      <c r="AC109" s="155">
        <f t="shared" si="62"/>
        <v>85</v>
      </c>
      <c r="AE109" s="66" t="str">
        <f t="shared" si="63"/>
        <v>L</v>
      </c>
      <c r="AF109" s="66">
        <f t="shared" si="46"/>
        <v>6</v>
      </c>
      <c r="AG109" s="66">
        <f t="shared" si="77"/>
        <v>1</v>
      </c>
      <c r="AH109" s="66">
        <f t="shared" si="78"/>
        <v>11</v>
      </c>
      <c r="AI109" s="106">
        <f t="shared" si="42"/>
        <v>1</v>
      </c>
      <c r="AJ109" s="106">
        <f t="shared" si="64"/>
        <v>0</v>
      </c>
      <c r="AK109" s="154">
        <f t="shared" si="65"/>
        <v>-890</v>
      </c>
      <c r="AL109" s="155">
        <f t="shared" si="66"/>
        <v>-1</v>
      </c>
      <c r="AN109" s="66" t="str">
        <f t="shared" si="67"/>
        <v>L</v>
      </c>
      <c r="AO109" s="66">
        <f t="shared" si="47"/>
        <v>6</v>
      </c>
      <c r="AP109" s="66">
        <f t="shared" si="68"/>
        <v>1</v>
      </c>
      <c r="AQ109" s="66">
        <f t="shared" si="69"/>
        <v>11</v>
      </c>
      <c r="AR109" s="106">
        <f t="shared" si="43"/>
        <v>1</v>
      </c>
      <c r="AS109" s="106">
        <f t="shared" si="70"/>
        <v>0</v>
      </c>
      <c r="AT109" s="154">
        <f t="shared" si="71"/>
        <v>-890</v>
      </c>
    </row>
    <row r="110" spans="1:46">
      <c r="A110" s="3">
        <f t="shared" si="48"/>
        <v>100</v>
      </c>
      <c r="B110" s="9">
        <f>Data!B110</f>
        <v>13</v>
      </c>
      <c r="D110" s="30">
        <f t="shared" si="44"/>
        <v>5</v>
      </c>
      <c r="F110" s="66" t="str">
        <f t="shared" si="49"/>
        <v>L</v>
      </c>
      <c r="G110" s="66">
        <f t="shared" si="45"/>
        <v>1</v>
      </c>
      <c r="H110" s="66">
        <f t="shared" si="50"/>
        <v>2</v>
      </c>
      <c r="I110" s="66">
        <f t="shared" si="51"/>
        <v>1</v>
      </c>
      <c r="J110" s="106">
        <f t="shared" si="40"/>
        <v>2</v>
      </c>
      <c r="K110" s="106">
        <f t="shared" si="52"/>
        <v>0</v>
      </c>
      <c r="L110" s="154">
        <f t="shared" si="53"/>
        <v>158</v>
      </c>
      <c r="N110" s="66" t="str">
        <f t="shared" si="54"/>
        <v>L</v>
      </c>
      <c r="O110" s="66">
        <f t="shared" si="55"/>
        <v>4</v>
      </c>
      <c r="P110" s="66">
        <f t="shared" si="56"/>
        <v>2</v>
      </c>
      <c r="Q110" s="66">
        <f t="shared" si="57"/>
        <v>1</v>
      </c>
      <c r="R110" s="106">
        <f t="shared" si="41"/>
        <v>2</v>
      </c>
      <c r="S110" s="106">
        <f t="shared" si="58"/>
        <v>0</v>
      </c>
      <c r="T110" s="154">
        <f t="shared" si="59"/>
        <v>-526</v>
      </c>
      <c r="V110" s="66" t="str">
        <f t="shared" si="60"/>
        <v>L</v>
      </c>
      <c r="W110" s="66">
        <f t="shared" si="72"/>
        <v>10</v>
      </c>
      <c r="X110" s="66">
        <f t="shared" si="73"/>
        <v>5</v>
      </c>
      <c r="Y110" s="66">
        <f t="shared" si="74"/>
        <v>2</v>
      </c>
      <c r="Z110" s="106">
        <f t="shared" si="75"/>
        <v>8</v>
      </c>
      <c r="AA110" s="106">
        <f t="shared" si="76"/>
        <v>0</v>
      </c>
      <c r="AB110" s="154">
        <f t="shared" si="61"/>
        <v>32</v>
      </c>
      <c r="AC110" s="155">
        <f t="shared" si="62"/>
        <v>85</v>
      </c>
      <c r="AE110" s="66" t="str">
        <f t="shared" si="63"/>
        <v>L</v>
      </c>
      <c r="AF110" s="66">
        <f t="shared" si="46"/>
        <v>5</v>
      </c>
      <c r="AG110" s="66">
        <f t="shared" si="77"/>
        <v>2</v>
      </c>
      <c r="AH110" s="66">
        <f t="shared" si="78"/>
        <v>1</v>
      </c>
      <c r="AI110" s="106">
        <f t="shared" si="42"/>
        <v>2</v>
      </c>
      <c r="AJ110" s="106">
        <f t="shared" si="64"/>
        <v>0</v>
      </c>
      <c r="AK110" s="154">
        <f t="shared" si="65"/>
        <v>-892</v>
      </c>
      <c r="AL110" s="155">
        <f t="shared" si="66"/>
        <v>-1</v>
      </c>
      <c r="AN110" s="66" t="str">
        <f t="shared" si="67"/>
        <v>L</v>
      </c>
      <c r="AO110" s="66">
        <f t="shared" si="47"/>
        <v>5</v>
      </c>
      <c r="AP110" s="66">
        <f t="shared" si="68"/>
        <v>2</v>
      </c>
      <c r="AQ110" s="66">
        <f t="shared" si="69"/>
        <v>1</v>
      </c>
      <c r="AR110" s="106">
        <f t="shared" si="43"/>
        <v>2</v>
      </c>
      <c r="AS110" s="106">
        <f t="shared" si="70"/>
        <v>0</v>
      </c>
      <c r="AT110" s="154">
        <f t="shared" si="71"/>
        <v>-892</v>
      </c>
    </row>
    <row r="111" spans="1:46">
      <c r="A111" s="3">
        <f t="shared" si="48"/>
        <v>101</v>
      </c>
      <c r="B111" s="9">
        <f>Data!B111</f>
        <v>17</v>
      </c>
      <c r="D111" s="30">
        <f t="shared" si="44"/>
        <v>6</v>
      </c>
      <c r="F111" s="66" t="str">
        <f t="shared" si="49"/>
        <v>L</v>
      </c>
      <c r="G111" s="66">
        <f t="shared" si="45"/>
        <v>1</v>
      </c>
      <c r="H111" s="66">
        <f t="shared" si="50"/>
        <v>2</v>
      </c>
      <c r="I111" s="66">
        <f t="shared" si="51"/>
        <v>2</v>
      </c>
      <c r="J111" s="106">
        <f t="shared" si="40"/>
        <v>2</v>
      </c>
      <c r="K111" s="106">
        <f t="shared" si="52"/>
        <v>0</v>
      </c>
      <c r="L111" s="154">
        <f t="shared" si="53"/>
        <v>156</v>
      </c>
      <c r="N111" s="66" t="str">
        <f t="shared" si="54"/>
        <v>L</v>
      </c>
      <c r="O111" s="66">
        <f t="shared" si="55"/>
        <v>5</v>
      </c>
      <c r="P111" s="66">
        <f t="shared" si="56"/>
        <v>2</v>
      </c>
      <c r="Q111" s="66">
        <f t="shared" si="57"/>
        <v>2</v>
      </c>
      <c r="R111" s="106">
        <f t="shared" si="41"/>
        <v>2</v>
      </c>
      <c r="S111" s="106">
        <f t="shared" si="58"/>
        <v>0</v>
      </c>
      <c r="T111" s="154">
        <f t="shared" si="59"/>
        <v>-528</v>
      </c>
      <c r="V111" s="66" t="str">
        <f t="shared" si="60"/>
        <v>L</v>
      </c>
      <c r="W111" s="66">
        <f t="shared" si="72"/>
        <v>11</v>
      </c>
      <c r="X111" s="66">
        <f t="shared" si="73"/>
        <v>5</v>
      </c>
      <c r="Y111" s="66">
        <f t="shared" si="74"/>
        <v>3</v>
      </c>
      <c r="Z111" s="106">
        <f t="shared" si="75"/>
        <v>8</v>
      </c>
      <c r="AA111" s="106">
        <f t="shared" si="76"/>
        <v>0</v>
      </c>
      <c r="AB111" s="154">
        <f t="shared" si="61"/>
        <v>24</v>
      </c>
      <c r="AC111" s="155">
        <f t="shared" si="62"/>
        <v>85</v>
      </c>
      <c r="AE111" s="66" t="str">
        <f t="shared" si="63"/>
        <v>L</v>
      </c>
      <c r="AF111" s="66">
        <f t="shared" si="46"/>
        <v>6</v>
      </c>
      <c r="AG111" s="66">
        <f t="shared" si="77"/>
        <v>2</v>
      </c>
      <c r="AH111" s="66">
        <f t="shared" si="78"/>
        <v>2</v>
      </c>
      <c r="AI111" s="106">
        <f t="shared" si="42"/>
        <v>2</v>
      </c>
      <c r="AJ111" s="106">
        <f t="shared" si="64"/>
        <v>0</v>
      </c>
      <c r="AK111" s="154">
        <f t="shared" si="65"/>
        <v>-894</v>
      </c>
      <c r="AL111" s="155">
        <f t="shared" si="66"/>
        <v>-1</v>
      </c>
      <c r="AN111" s="66" t="str">
        <f t="shared" si="67"/>
        <v>L</v>
      </c>
      <c r="AO111" s="66">
        <f t="shared" si="47"/>
        <v>6</v>
      </c>
      <c r="AP111" s="66">
        <f t="shared" si="68"/>
        <v>2</v>
      </c>
      <c r="AQ111" s="66">
        <f t="shared" si="69"/>
        <v>2</v>
      </c>
      <c r="AR111" s="106">
        <f t="shared" si="43"/>
        <v>2</v>
      </c>
      <c r="AS111" s="106">
        <f t="shared" si="70"/>
        <v>0</v>
      </c>
      <c r="AT111" s="154">
        <f t="shared" si="71"/>
        <v>-894</v>
      </c>
    </row>
    <row r="112" spans="1:46">
      <c r="A112" s="3">
        <f t="shared" si="48"/>
        <v>102</v>
      </c>
      <c r="B112" s="9">
        <f>Data!B112</f>
        <v>32</v>
      </c>
      <c r="D112" s="30">
        <f t="shared" si="44"/>
        <v>11</v>
      </c>
      <c r="F112" s="66" t="str">
        <f t="shared" si="49"/>
        <v>L</v>
      </c>
      <c r="G112" s="66">
        <f t="shared" si="45"/>
        <v>1</v>
      </c>
      <c r="H112" s="66">
        <f t="shared" si="50"/>
        <v>2</v>
      </c>
      <c r="I112" s="66">
        <f t="shared" si="51"/>
        <v>3</v>
      </c>
      <c r="J112" s="106">
        <f t="shared" si="40"/>
        <v>2</v>
      </c>
      <c r="K112" s="106">
        <f t="shared" si="52"/>
        <v>0</v>
      </c>
      <c r="L112" s="154">
        <f t="shared" si="53"/>
        <v>154</v>
      </c>
      <c r="N112" s="66" t="str">
        <f t="shared" si="54"/>
        <v>L</v>
      </c>
      <c r="O112" s="66">
        <f t="shared" si="55"/>
        <v>6</v>
      </c>
      <c r="P112" s="66">
        <f t="shared" si="56"/>
        <v>2</v>
      </c>
      <c r="Q112" s="66">
        <f t="shared" si="57"/>
        <v>3</v>
      </c>
      <c r="R112" s="106">
        <f t="shared" si="41"/>
        <v>2</v>
      </c>
      <c r="S112" s="106">
        <f t="shared" si="58"/>
        <v>0</v>
      </c>
      <c r="T112" s="154">
        <f t="shared" si="59"/>
        <v>-530</v>
      </c>
      <c r="V112" s="66" t="str">
        <f t="shared" si="60"/>
        <v>W</v>
      </c>
      <c r="W112" s="66">
        <f t="shared" si="72"/>
        <v>12</v>
      </c>
      <c r="X112" s="66">
        <f t="shared" si="73"/>
        <v>5</v>
      </c>
      <c r="Y112" s="66">
        <f t="shared" si="74"/>
        <v>4</v>
      </c>
      <c r="Z112" s="106">
        <f t="shared" si="75"/>
        <v>8</v>
      </c>
      <c r="AA112" s="106">
        <f t="shared" si="76"/>
        <v>96</v>
      </c>
      <c r="AB112" s="154">
        <f t="shared" si="61"/>
        <v>112</v>
      </c>
      <c r="AC112" s="155">
        <f t="shared" si="62"/>
        <v>112</v>
      </c>
      <c r="AE112" s="66" t="str">
        <f t="shared" si="63"/>
        <v>L</v>
      </c>
      <c r="AF112" s="66">
        <f t="shared" si="46"/>
        <v>11</v>
      </c>
      <c r="AG112" s="66">
        <f t="shared" si="77"/>
        <v>2</v>
      </c>
      <c r="AH112" s="66">
        <f t="shared" si="78"/>
        <v>3</v>
      </c>
      <c r="AI112" s="106">
        <f t="shared" si="42"/>
        <v>2</v>
      </c>
      <c r="AJ112" s="106">
        <f t="shared" si="64"/>
        <v>0</v>
      </c>
      <c r="AK112" s="154">
        <f t="shared" si="65"/>
        <v>-896</v>
      </c>
      <c r="AL112" s="155">
        <f t="shared" si="66"/>
        <v>-1</v>
      </c>
      <c r="AN112" s="66" t="str">
        <f t="shared" si="67"/>
        <v>L</v>
      </c>
      <c r="AO112" s="66">
        <f t="shared" si="47"/>
        <v>11</v>
      </c>
      <c r="AP112" s="66">
        <f t="shared" si="68"/>
        <v>2</v>
      </c>
      <c r="AQ112" s="66">
        <f t="shared" si="69"/>
        <v>3</v>
      </c>
      <c r="AR112" s="106">
        <f t="shared" si="43"/>
        <v>2</v>
      </c>
      <c r="AS112" s="106">
        <f t="shared" si="70"/>
        <v>0</v>
      </c>
      <c r="AT112" s="154">
        <f t="shared" si="71"/>
        <v>-896</v>
      </c>
    </row>
    <row r="113" spans="1:46">
      <c r="A113" s="3">
        <f t="shared" si="48"/>
        <v>103</v>
      </c>
      <c r="B113" s="9">
        <f>Data!B113</f>
        <v>24</v>
      </c>
      <c r="D113" s="30">
        <f t="shared" si="44"/>
        <v>8</v>
      </c>
      <c r="F113" s="66" t="str">
        <f t="shared" si="49"/>
        <v>L</v>
      </c>
      <c r="G113" s="66">
        <f t="shared" si="45"/>
        <v>1</v>
      </c>
      <c r="H113" s="66">
        <f t="shared" si="50"/>
        <v>2</v>
      </c>
      <c r="I113" s="66">
        <f t="shared" si="51"/>
        <v>4</v>
      </c>
      <c r="J113" s="106">
        <f t="shared" si="40"/>
        <v>2</v>
      </c>
      <c r="K113" s="106">
        <f t="shared" si="52"/>
        <v>0</v>
      </c>
      <c r="L113" s="154">
        <f t="shared" si="53"/>
        <v>152</v>
      </c>
      <c r="N113" s="66" t="str">
        <f t="shared" si="54"/>
        <v>L</v>
      </c>
      <c r="O113" s="66">
        <f t="shared" si="55"/>
        <v>7</v>
      </c>
      <c r="P113" s="66">
        <f t="shared" si="56"/>
        <v>2</v>
      </c>
      <c r="Q113" s="66">
        <f t="shared" si="57"/>
        <v>4</v>
      </c>
      <c r="R113" s="106">
        <f t="shared" si="41"/>
        <v>2</v>
      </c>
      <c r="S113" s="106">
        <f t="shared" si="58"/>
        <v>0</v>
      </c>
      <c r="T113" s="154">
        <f t="shared" si="59"/>
        <v>-532</v>
      </c>
      <c r="V113" s="66" t="str">
        <f t="shared" si="60"/>
        <v>L</v>
      </c>
      <c r="W113" s="66">
        <f t="shared" si="72"/>
        <v>1</v>
      </c>
      <c r="X113" s="66">
        <f t="shared" si="73"/>
        <v>1</v>
      </c>
      <c r="Y113" s="66">
        <f t="shared" si="74"/>
        <v>1</v>
      </c>
      <c r="Z113" s="106">
        <f t="shared" si="75"/>
        <v>1</v>
      </c>
      <c r="AA113" s="106">
        <f t="shared" si="76"/>
        <v>0</v>
      </c>
      <c r="AB113" s="154">
        <f t="shared" si="61"/>
        <v>111</v>
      </c>
      <c r="AC113" s="155">
        <f t="shared" si="62"/>
        <v>112</v>
      </c>
      <c r="AE113" s="66" t="str">
        <f t="shared" si="63"/>
        <v>L</v>
      </c>
      <c r="AF113" s="66">
        <f t="shared" si="46"/>
        <v>8</v>
      </c>
      <c r="AG113" s="66">
        <f t="shared" si="77"/>
        <v>2</v>
      </c>
      <c r="AH113" s="66">
        <f t="shared" si="78"/>
        <v>4</v>
      </c>
      <c r="AI113" s="106">
        <f t="shared" si="42"/>
        <v>2</v>
      </c>
      <c r="AJ113" s="106">
        <f t="shared" si="64"/>
        <v>0</v>
      </c>
      <c r="AK113" s="154">
        <f t="shared" si="65"/>
        <v>-898</v>
      </c>
      <c r="AL113" s="155">
        <f t="shared" si="66"/>
        <v>-1</v>
      </c>
      <c r="AN113" s="66" t="str">
        <f t="shared" si="67"/>
        <v>L</v>
      </c>
      <c r="AO113" s="66">
        <f t="shared" si="47"/>
        <v>8</v>
      </c>
      <c r="AP113" s="66">
        <f t="shared" si="68"/>
        <v>2</v>
      </c>
      <c r="AQ113" s="66">
        <f t="shared" si="69"/>
        <v>4</v>
      </c>
      <c r="AR113" s="106">
        <f t="shared" si="43"/>
        <v>2</v>
      </c>
      <c r="AS113" s="106">
        <f t="shared" si="70"/>
        <v>0</v>
      </c>
      <c r="AT113" s="154">
        <f t="shared" si="71"/>
        <v>-898</v>
      </c>
    </row>
    <row r="114" spans="1:46">
      <c r="A114" s="3">
        <f t="shared" si="48"/>
        <v>104</v>
      </c>
      <c r="B114" s="9">
        <f>Data!B114</f>
        <v>19</v>
      </c>
      <c r="D114" s="30">
        <f t="shared" si="44"/>
        <v>7</v>
      </c>
      <c r="F114" s="66" t="str">
        <f t="shared" si="49"/>
        <v>L</v>
      </c>
      <c r="G114" s="66">
        <f t="shared" si="45"/>
        <v>1</v>
      </c>
      <c r="H114" s="66">
        <f t="shared" si="50"/>
        <v>2</v>
      </c>
      <c r="I114" s="66">
        <f t="shared" si="51"/>
        <v>5</v>
      </c>
      <c r="J114" s="106">
        <f t="shared" si="40"/>
        <v>2</v>
      </c>
      <c r="K114" s="106">
        <f t="shared" si="52"/>
        <v>0</v>
      </c>
      <c r="L114" s="154">
        <f t="shared" si="53"/>
        <v>150</v>
      </c>
      <c r="N114" s="66" t="str">
        <f t="shared" si="54"/>
        <v>W</v>
      </c>
      <c r="O114" s="66">
        <f t="shared" si="55"/>
        <v>8</v>
      </c>
      <c r="P114" s="66">
        <f t="shared" si="56"/>
        <v>2</v>
      </c>
      <c r="Q114" s="66">
        <f t="shared" si="57"/>
        <v>5</v>
      </c>
      <c r="R114" s="106">
        <f t="shared" si="41"/>
        <v>2</v>
      </c>
      <c r="S114" s="106">
        <f t="shared" si="58"/>
        <v>24</v>
      </c>
      <c r="T114" s="154">
        <f t="shared" si="59"/>
        <v>-510</v>
      </c>
      <c r="V114" s="66" t="str">
        <f t="shared" si="60"/>
        <v>L</v>
      </c>
      <c r="W114" s="66">
        <f t="shared" si="72"/>
        <v>2</v>
      </c>
      <c r="X114" s="66">
        <f t="shared" si="73"/>
        <v>1</v>
      </c>
      <c r="Y114" s="66">
        <f t="shared" si="74"/>
        <v>2</v>
      </c>
      <c r="Z114" s="106">
        <f t="shared" si="75"/>
        <v>1</v>
      </c>
      <c r="AA114" s="106">
        <f t="shared" si="76"/>
        <v>0</v>
      </c>
      <c r="AB114" s="154">
        <f t="shared" si="61"/>
        <v>110</v>
      </c>
      <c r="AC114" s="155">
        <f t="shared" si="62"/>
        <v>112</v>
      </c>
      <c r="AE114" s="66" t="str">
        <f t="shared" si="63"/>
        <v>L</v>
      </c>
      <c r="AF114" s="66">
        <f t="shared" si="46"/>
        <v>7</v>
      </c>
      <c r="AG114" s="66">
        <f t="shared" si="77"/>
        <v>2</v>
      </c>
      <c r="AH114" s="66">
        <f t="shared" si="78"/>
        <v>5</v>
      </c>
      <c r="AI114" s="106">
        <f t="shared" si="42"/>
        <v>2</v>
      </c>
      <c r="AJ114" s="106">
        <f t="shared" si="64"/>
        <v>0</v>
      </c>
      <c r="AK114" s="154">
        <f t="shared" si="65"/>
        <v>-900</v>
      </c>
      <c r="AL114" s="155">
        <f t="shared" si="66"/>
        <v>-1</v>
      </c>
      <c r="AN114" s="66" t="str">
        <f t="shared" si="67"/>
        <v>L</v>
      </c>
      <c r="AO114" s="66">
        <f t="shared" si="47"/>
        <v>7</v>
      </c>
      <c r="AP114" s="66">
        <f t="shared" si="68"/>
        <v>2</v>
      </c>
      <c r="AQ114" s="66">
        <f t="shared" si="69"/>
        <v>5</v>
      </c>
      <c r="AR114" s="106">
        <f t="shared" si="43"/>
        <v>2</v>
      </c>
      <c r="AS114" s="106">
        <f t="shared" si="70"/>
        <v>0</v>
      </c>
      <c r="AT114" s="154">
        <f t="shared" si="71"/>
        <v>-900</v>
      </c>
    </row>
    <row r="115" spans="1:46">
      <c r="A115" s="3">
        <f t="shared" si="48"/>
        <v>105</v>
      </c>
      <c r="B115" s="9">
        <f>Data!B115</f>
        <v>26</v>
      </c>
      <c r="D115" s="30">
        <f t="shared" si="44"/>
        <v>9</v>
      </c>
      <c r="F115" s="66" t="str">
        <f t="shared" si="49"/>
        <v>L</v>
      </c>
      <c r="G115" s="66">
        <f t="shared" si="45"/>
        <v>1</v>
      </c>
      <c r="H115" s="66">
        <f t="shared" si="50"/>
        <v>2</v>
      </c>
      <c r="I115" s="66">
        <f t="shared" si="51"/>
        <v>6</v>
      </c>
      <c r="J115" s="106">
        <f t="shared" si="40"/>
        <v>2</v>
      </c>
      <c r="K115" s="106">
        <f t="shared" si="52"/>
        <v>0</v>
      </c>
      <c r="L115" s="154">
        <f t="shared" si="53"/>
        <v>148</v>
      </c>
      <c r="N115" s="66" t="str">
        <f t="shared" si="54"/>
        <v>L</v>
      </c>
      <c r="O115" s="66">
        <f t="shared" si="55"/>
        <v>9</v>
      </c>
      <c r="P115" s="66">
        <f t="shared" si="56"/>
        <v>2</v>
      </c>
      <c r="Q115" s="66">
        <f t="shared" si="57"/>
        <v>6</v>
      </c>
      <c r="R115" s="106">
        <f t="shared" si="41"/>
        <v>2</v>
      </c>
      <c r="S115" s="106">
        <f t="shared" si="58"/>
        <v>0</v>
      </c>
      <c r="T115" s="154">
        <f t="shared" si="59"/>
        <v>-512</v>
      </c>
      <c r="V115" s="66" t="str">
        <f t="shared" si="60"/>
        <v>L</v>
      </c>
      <c r="W115" s="66">
        <f t="shared" si="72"/>
        <v>3</v>
      </c>
      <c r="X115" s="66">
        <f t="shared" si="73"/>
        <v>1</v>
      </c>
      <c r="Y115" s="66">
        <f t="shared" si="74"/>
        <v>3</v>
      </c>
      <c r="Z115" s="106">
        <f t="shared" si="75"/>
        <v>1</v>
      </c>
      <c r="AA115" s="106">
        <f t="shared" si="76"/>
        <v>0</v>
      </c>
      <c r="AB115" s="154">
        <f t="shared" si="61"/>
        <v>109</v>
      </c>
      <c r="AC115" s="155">
        <f t="shared" si="62"/>
        <v>112</v>
      </c>
      <c r="AE115" s="66" t="str">
        <f t="shared" si="63"/>
        <v>L</v>
      </c>
      <c r="AF115" s="66">
        <f t="shared" si="46"/>
        <v>9</v>
      </c>
      <c r="AG115" s="66">
        <f t="shared" si="77"/>
        <v>2</v>
      </c>
      <c r="AH115" s="66">
        <f t="shared" si="78"/>
        <v>6</v>
      </c>
      <c r="AI115" s="106">
        <f t="shared" si="42"/>
        <v>2</v>
      </c>
      <c r="AJ115" s="106">
        <f t="shared" si="64"/>
        <v>0</v>
      </c>
      <c r="AK115" s="154">
        <f t="shared" si="65"/>
        <v>-902</v>
      </c>
      <c r="AL115" s="155">
        <f t="shared" si="66"/>
        <v>-1</v>
      </c>
      <c r="AN115" s="66" t="str">
        <f t="shared" si="67"/>
        <v>L</v>
      </c>
      <c r="AO115" s="66">
        <f t="shared" si="47"/>
        <v>9</v>
      </c>
      <c r="AP115" s="66">
        <f t="shared" si="68"/>
        <v>2</v>
      </c>
      <c r="AQ115" s="66">
        <f t="shared" si="69"/>
        <v>6</v>
      </c>
      <c r="AR115" s="106">
        <f t="shared" si="43"/>
        <v>2</v>
      </c>
      <c r="AS115" s="106">
        <f t="shared" si="70"/>
        <v>0</v>
      </c>
      <c r="AT115" s="154">
        <f t="shared" si="71"/>
        <v>-902</v>
      </c>
    </row>
    <row r="116" spans="1:46">
      <c r="A116" s="3">
        <f t="shared" si="48"/>
        <v>106</v>
      </c>
      <c r="B116" s="9">
        <f>Data!B116</f>
        <v>26</v>
      </c>
      <c r="D116" s="30">
        <f t="shared" si="44"/>
        <v>9</v>
      </c>
      <c r="F116" s="66" t="str">
        <f t="shared" si="49"/>
        <v>L</v>
      </c>
      <c r="G116" s="66">
        <f t="shared" si="45"/>
        <v>1</v>
      </c>
      <c r="H116" s="66">
        <f t="shared" si="50"/>
        <v>2</v>
      </c>
      <c r="I116" s="66">
        <f t="shared" si="51"/>
        <v>7</v>
      </c>
      <c r="J116" s="106">
        <f t="shared" si="40"/>
        <v>2</v>
      </c>
      <c r="K116" s="106">
        <f t="shared" si="52"/>
        <v>0</v>
      </c>
      <c r="L116" s="154">
        <f t="shared" si="53"/>
        <v>146</v>
      </c>
      <c r="N116" s="66" t="str">
        <f t="shared" si="54"/>
        <v>W</v>
      </c>
      <c r="O116" s="66">
        <f t="shared" si="55"/>
        <v>10</v>
      </c>
      <c r="P116" s="66">
        <f t="shared" si="56"/>
        <v>2</v>
      </c>
      <c r="Q116" s="66">
        <f t="shared" si="57"/>
        <v>7</v>
      </c>
      <c r="R116" s="106">
        <f t="shared" si="41"/>
        <v>2</v>
      </c>
      <c r="S116" s="106">
        <f t="shared" si="58"/>
        <v>24</v>
      </c>
      <c r="T116" s="154">
        <f t="shared" si="59"/>
        <v>-490</v>
      </c>
      <c r="V116" s="66" t="str">
        <f t="shared" si="60"/>
        <v>L</v>
      </c>
      <c r="W116" s="66">
        <f t="shared" si="72"/>
        <v>4</v>
      </c>
      <c r="X116" s="66">
        <f t="shared" si="73"/>
        <v>1</v>
      </c>
      <c r="Y116" s="66">
        <f t="shared" si="74"/>
        <v>4</v>
      </c>
      <c r="Z116" s="106">
        <f t="shared" si="75"/>
        <v>1</v>
      </c>
      <c r="AA116" s="106">
        <f t="shared" si="76"/>
        <v>0</v>
      </c>
      <c r="AB116" s="154">
        <f t="shared" si="61"/>
        <v>108</v>
      </c>
      <c r="AC116" s="155">
        <f t="shared" si="62"/>
        <v>112</v>
      </c>
      <c r="AE116" s="66" t="str">
        <f t="shared" si="63"/>
        <v>W</v>
      </c>
      <c r="AF116" s="66">
        <f t="shared" si="46"/>
        <v>9</v>
      </c>
      <c r="AG116" s="66">
        <f t="shared" si="77"/>
        <v>2</v>
      </c>
      <c r="AH116" s="66">
        <f t="shared" si="78"/>
        <v>7</v>
      </c>
      <c r="AI116" s="106">
        <f t="shared" si="42"/>
        <v>2</v>
      </c>
      <c r="AJ116" s="106">
        <f t="shared" si="64"/>
        <v>12</v>
      </c>
      <c r="AK116" s="154">
        <f t="shared" si="65"/>
        <v>-892</v>
      </c>
      <c r="AL116" s="155">
        <f t="shared" si="66"/>
        <v>-1</v>
      </c>
      <c r="AN116" s="66" t="str">
        <f t="shared" si="67"/>
        <v>W</v>
      </c>
      <c r="AO116" s="66">
        <f t="shared" si="47"/>
        <v>9</v>
      </c>
      <c r="AP116" s="66">
        <f t="shared" si="68"/>
        <v>2</v>
      </c>
      <c r="AQ116" s="66">
        <f t="shared" si="69"/>
        <v>7</v>
      </c>
      <c r="AR116" s="106">
        <f t="shared" si="43"/>
        <v>2</v>
      </c>
      <c r="AS116" s="106">
        <f t="shared" si="70"/>
        <v>12</v>
      </c>
      <c r="AT116" s="154">
        <f t="shared" si="71"/>
        <v>-892</v>
      </c>
    </row>
    <row r="117" spans="1:46">
      <c r="A117" s="3">
        <f t="shared" si="48"/>
        <v>107</v>
      </c>
      <c r="B117" s="9">
        <f>Data!B117</f>
        <v>32</v>
      </c>
      <c r="D117" s="30">
        <f t="shared" si="44"/>
        <v>11</v>
      </c>
      <c r="F117" s="66" t="str">
        <f t="shared" si="49"/>
        <v>L</v>
      </c>
      <c r="G117" s="66">
        <f t="shared" si="45"/>
        <v>1</v>
      </c>
      <c r="H117" s="66">
        <f t="shared" si="50"/>
        <v>2</v>
      </c>
      <c r="I117" s="66">
        <f t="shared" si="51"/>
        <v>8</v>
      </c>
      <c r="J117" s="106">
        <f t="shared" si="40"/>
        <v>2</v>
      </c>
      <c r="K117" s="106">
        <f t="shared" si="52"/>
        <v>0</v>
      </c>
      <c r="L117" s="154">
        <f t="shared" si="53"/>
        <v>144</v>
      </c>
      <c r="N117" s="66" t="str">
        <f t="shared" si="54"/>
        <v>L</v>
      </c>
      <c r="O117" s="66">
        <f t="shared" si="55"/>
        <v>11</v>
      </c>
      <c r="P117" s="66">
        <f t="shared" si="56"/>
        <v>2</v>
      </c>
      <c r="Q117" s="66">
        <f t="shared" si="57"/>
        <v>8</v>
      </c>
      <c r="R117" s="106">
        <f t="shared" si="41"/>
        <v>2</v>
      </c>
      <c r="S117" s="106">
        <f t="shared" si="58"/>
        <v>0</v>
      </c>
      <c r="T117" s="154">
        <f t="shared" si="59"/>
        <v>-492</v>
      </c>
      <c r="V117" s="66" t="str">
        <f t="shared" si="60"/>
        <v>L</v>
      </c>
      <c r="W117" s="66">
        <f t="shared" si="72"/>
        <v>5</v>
      </c>
      <c r="X117" s="66">
        <f t="shared" si="73"/>
        <v>1</v>
      </c>
      <c r="Y117" s="66">
        <f t="shared" si="74"/>
        <v>5</v>
      </c>
      <c r="Z117" s="106">
        <f t="shared" si="75"/>
        <v>1</v>
      </c>
      <c r="AA117" s="106">
        <f t="shared" si="76"/>
        <v>0</v>
      </c>
      <c r="AB117" s="154">
        <f t="shared" si="61"/>
        <v>107</v>
      </c>
      <c r="AC117" s="155">
        <f t="shared" si="62"/>
        <v>112</v>
      </c>
      <c r="AE117" s="66" t="str">
        <f t="shared" si="63"/>
        <v>L</v>
      </c>
      <c r="AF117" s="66">
        <f t="shared" si="46"/>
        <v>11</v>
      </c>
      <c r="AG117" s="66">
        <f t="shared" si="77"/>
        <v>2</v>
      </c>
      <c r="AH117" s="66">
        <f t="shared" si="78"/>
        <v>8</v>
      </c>
      <c r="AI117" s="106">
        <f t="shared" si="42"/>
        <v>2</v>
      </c>
      <c r="AJ117" s="106">
        <f t="shared" si="64"/>
        <v>0</v>
      </c>
      <c r="AK117" s="154">
        <f t="shared" si="65"/>
        <v>-894</v>
      </c>
      <c r="AL117" s="155">
        <f t="shared" si="66"/>
        <v>-1</v>
      </c>
      <c r="AN117" s="66" t="str">
        <f t="shared" si="67"/>
        <v>L</v>
      </c>
      <c r="AO117" s="66">
        <f t="shared" si="47"/>
        <v>11</v>
      </c>
      <c r="AP117" s="66">
        <f t="shared" si="68"/>
        <v>2</v>
      </c>
      <c r="AQ117" s="66">
        <f t="shared" si="69"/>
        <v>8</v>
      </c>
      <c r="AR117" s="106">
        <f t="shared" si="43"/>
        <v>2</v>
      </c>
      <c r="AS117" s="106">
        <f t="shared" si="70"/>
        <v>0</v>
      </c>
      <c r="AT117" s="154">
        <f t="shared" si="71"/>
        <v>-894</v>
      </c>
    </row>
    <row r="118" spans="1:46">
      <c r="A118" s="3">
        <f t="shared" si="48"/>
        <v>108</v>
      </c>
      <c r="B118" s="9">
        <f>Data!B118</f>
        <v>0</v>
      </c>
      <c r="D118" s="30">
        <f t="shared" si="44"/>
        <v>0</v>
      </c>
      <c r="F118" s="66" t="str">
        <f t="shared" si="49"/>
        <v>L</v>
      </c>
      <c r="G118" s="66">
        <f t="shared" si="45"/>
        <v>1</v>
      </c>
      <c r="H118" s="66">
        <f t="shared" si="50"/>
        <v>2</v>
      </c>
      <c r="I118" s="66">
        <f t="shared" si="51"/>
        <v>9</v>
      </c>
      <c r="J118" s="106">
        <f t="shared" si="40"/>
        <v>2</v>
      </c>
      <c r="K118" s="106">
        <f t="shared" si="52"/>
        <v>0</v>
      </c>
      <c r="L118" s="154">
        <f t="shared" si="53"/>
        <v>142</v>
      </c>
      <c r="N118" s="66" t="str">
        <f t="shared" si="54"/>
        <v>L</v>
      </c>
      <c r="O118" s="66">
        <f t="shared" si="55"/>
        <v>12</v>
      </c>
      <c r="P118" s="66">
        <f t="shared" si="56"/>
        <v>2</v>
      </c>
      <c r="Q118" s="66">
        <f t="shared" si="57"/>
        <v>9</v>
      </c>
      <c r="R118" s="106">
        <f t="shared" si="41"/>
        <v>2</v>
      </c>
      <c r="S118" s="106">
        <f t="shared" si="58"/>
        <v>0</v>
      </c>
      <c r="T118" s="154">
        <f t="shared" si="59"/>
        <v>-494</v>
      </c>
      <c r="V118" s="66" t="str">
        <f t="shared" si="60"/>
        <v>L</v>
      </c>
      <c r="W118" s="66">
        <f t="shared" si="72"/>
        <v>6</v>
      </c>
      <c r="X118" s="66">
        <f t="shared" si="73"/>
        <v>1</v>
      </c>
      <c r="Y118" s="66">
        <f t="shared" si="74"/>
        <v>6</v>
      </c>
      <c r="Z118" s="106">
        <f t="shared" si="75"/>
        <v>1</v>
      </c>
      <c r="AA118" s="106">
        <f t="shared" si="76"/>
        <v>0</v>
      </c>
      <c r="AB118" s="154">
        <f t="shared" si="61"/>
        <v>106</v>
      </c>
      <c r="AC118" s="155">
        <f t="shared" si="62"/>
        <v>112</v>
      </c>
      <c r="AE118" s="66" t="str">
        <f t="shared" si="63"/>
        <v>L</v>
      </c>
      <c r="AF118" s="66">
        <f t="shared" si="46"/>
        <v>11</v>
      </c>
      <c r="AG118" s="66">
        <f t="shared" si="77"/>
        <v>2</v>
      </c>
      <c r="AH118" s="66">
        <f t="shared" si="78"/>
        <v>9</v>
      </c>
      <c r="AI118" s="106">
        <f t="shared" si="42"/>
        <v>2</v>
      </c>
      <c r="AJ118" s="106">
        <f t="shared" si="64"/>
        <v>0</v>
      </c>
      <c r="AK118" s="154">
        <f t="shared" si="65"/>
        <v>-896</v>
      </c>
      <c r="AL118" s="155">
        <f t="shared" si="66"/>
        <v>-1</v>
      </c>
      <c r="AN118" s="66" t="str">
        <f t="shared" si="67"/>
        <v>L</v>
      </c>
      <c r="AO118" s="66">
        <f t="shared" si="47"/>
        <v>11</v>
      </c>
      <c r="AP118" s="66">
        <f t="shared" si="68"/>
        <v>2</v>
      </c>
      <c r="AQ118" s="66">
        <f t="shared" si="69"/>
        <v>9</v>
      </c>
      <c r="AR118" s="106">
        <f t="shared" si="43"/>
        <v>2</v>
      </c>
      <c r="AS118" s="106">
        <f t="shared" si="70"/>
        <v>0</v>
      </c>
      <c r="AT118" s="154">
        <f t="shared" si="71"/>
        <v>-896</v>
      </c>
    </row>
    <row r="119" spans="1:46">
      <c r="A119" s="3">
        <f t="shared" si="48"/>
        <v>109</v>
      </c>
      <c r="B119" s="9">
        <f>Data!B119</f>
        <v>10</v>
      </c>
      <c r="D119" s="30">
        <f t="shared" si="44"/>
        <v>4</v>
      </c>
      <c r="F119" s="66" t="str">
        <f t="shared" si="49"/>
        <v>L</v>
      </c>
      <c r="G119" s="66">
        <f t="shared" si="45"/>
        <v>1</v>
      </c>
      <c r="H119" s="66">
        <f t="shared" si="50"/>
        <v>2</v>
      </c>
      <c r="I119" s="66">
        <f t="shared" si="51"/>
        <v>10</v>
      </c>
      <c r="J119" s="106">
        <f t="shared" si="40"/>
        <v>2</v>
      </c>
      <c r="K119" s="106">
        <f t="shared" si="52"/>
        <v>0</v>
      </c>
      <c r="L119" s="154">
        <f t="shared" si="53"/>
        <v>140</v>
      </c>
      <c r="N119" s="66" t="str">
        <f t="shared" si="54"/>
        <v>L</v>
      </c>
      <c r="O119" s="66">
        <f t="shared" si="55"/>
        <v>1</v>
      </c>
      <c r="P119" s="66">
        <f t="shared" si="56"/>
        <v>2</v>
      </c>
      <c r="Q119" s="66">
        <f t="shared" si="57"/>
        <v>10</v>
      </c>
      <c r="R119" s="106">
        <f t="shared" si="41"/>
        <v>2</v>
      </c>
      <c r="S119" s="106">
        <f t="shared" si="58"/>
        <v>0</v>
      </c>
      <c r="T119" s="154">
        <f t="shared" si="59"/>
        <v>-496</v>
      </c>
      <c r="V119" s="66" t="str">
        <f t="shared" si="60"/>
        <v>L</v>
      </c>
      <c r="W119" s="66">
        <f t="shared" si="72"/>
        <v>7</v>
      </c>
      <c r="X119" s="66">
        <f t="shared" si="73"/>
        <v>1</v>
      </c>
      <c r="Y119" s="66">
        <f t="shared" si="74"/>
        <v>7</v>
      </c>
      <c r="Z119" s="106">
        <f t="shared" si="75"/>
        <v>1</v>
      </c>
      <c r="AA119" s="106">
        <f t="shared" si="76"/>
        <v>0</v>
      </c>
      <c r="AB119" s="154">
        <f t="shared" si="61"/>
        <v>105</v>
      </c>
      <c r="AC119" s="155">
        <f t="shared" si="62"/>
        <v>112</v>
      </c>
      <c r="AE119" s="66" t="str">
        <f t="shared" si="63"/>
        <v>L</v>
      </c>
      <c r="AF119" s="66">
        <f t="shared" si="46"/>
        <v>4</v>
      </c>
      <c r="AG119" s="66">
        <f t="shared" si="77"/>
        <v>2</v>
      </c>
      <c r="AH119" s="66">
        <f t="shared" si="78"/>
        <v>10</v>
      </c>
      <c r="AI119" s="106">
        <f t="shared" si="42"/>
        <v>2</v>
      </c>
      <c r="AJ119" s="106">
        <f t="shared" si="64"/>
        <v>0</v>
      </c>
      <c r="AK119" s="154">
        <f t="shared" si="65"/>
        <v>-898</v>
      </c>
      <c r="AL119" s="155">
        <f t="shared" si="66"/>
        <v>-1</v>
      </c>
      <c r="AN119" s="66" t="str">
        <f t="shared" si="67"/>
        <v>L</v>
      </c>
      <c r="AO119" s="66">
        <f t="shared" si="47"/>
        <v>4</v>
      </c>
      <c r="AP119" s="66">
        <f t="shared" si="68"/>
        <v>2</v>
      </c>
      <c r="AQ119" s="66">
        <f t="shared" si="69"/>
        <v>10</v>
      </c>
      <c r="AR119" s="106">
        <f t="shared" si="43"/>
        <v>2</v>
      </c>
      <c r="AS119" s="106">
        <f t="shared" si="70"/>
        <v>0</v>
      </c>
      <c r="AT119" s="154">
        <f t="shared" si="71"/>
        <v>-898</v>
      </c>
    </row>
    <row r="120" spans="1:46">
      <c r="A120" s="3">
        <f t="shared" si="48"/>
        <v>110</v>
      </c>
      <c r="B120" s="9">
        <f>Data!B120</f>
        <v>22</v>
      </c>
      <c r="D120" s="30">
        <f t="shared" si="44"/>
        <v>8</v>
      </c>
      <c r="F120" s="66" t="str">
        <f t="shared" si="49"/>
        <v>L</v>
      </c>
      <c r="G120" s="66">
        <f t="shared" si="45"/>
        <v>1</v>
      </c>
      <c r="H120" s="66">
        <f t="shared" si="50"/>
        <v>2</v>
      </c>
      <c r="I120" s="66">
        <f t="shared" si="51"/>
        <v>11</v>
      </c>
      <c r="J120" s="106">
        <f t="shared" si="40"/>
        <v>2</v>
      </c>
      <c r="K120" s="106">
        <f t="shared" si="52"/>
        <v>0</v>
      </c>
      <c r="L120" s="154">
        <f t="shared" si="53"/>
        <v>138</v>
      </c>
      <c r="N120" s="66" t="str">
        <f t="shared" si="54"/>
        <v>L</v>
      </c>
      <c r="O120" s="66">
        <f t="shared" si="55"/>
        <v>2</v>
      </c>
      <c r="P120" s="66">
        <f t="shared" si="56"/>
        <v>2</v>
      </c>
      <c r="Q120" s="66">
        <f t="shared" si="57"/>
        <v>11</v>
      </c>
      <c r="R120" s="106">
        <f t="shared" si="41"/>
        <v>2</v>
      </c>
      <c r="S120" s="106">
        <f t="shared" si="58"/>
        <v>0</v>
      </c>
      <c r="T120" s="154">
        <f t="shared" si="59"/>
        <v>-498</v>
      </c>
      <c r="V120" s="66" t="str">
        <f t="shared" si="60"/>
        <v>L</v>
      </c>
      <c r="W120" s="66">
        <f t="shared" si="72"/>
        <v>8</v>
      </c>
      <c r="X120" s="66">
        <f t="shared" si="73"/>
        <v>1</v>
      </c>
      <c r="Y120" s="66">
        <f t="shared" si="74"/>
        <v>8</v>
      </c>
      <c r="Z120" s="106">
        <f t="shared" si="75"/>
        <v>1</v>
      </c>
      <c r="AA120" s="106">
        <f t="shared" si="76"/>
        <v>0</v>
      </c>
      <c r="AB120" s="154">
        <f t="shared" si="61"/>
        <v>104</v>
      </c>
      <c r="AC120" s="155">
        <f t="shared" si="62"/>
        <v>112</v>
      </c>
      <c r="AE120" s="66" t="str">
        <f t="shared" si="63"/>
        <v>L</v>
      </c>
      <c r="AF120" s="66">
        <f t="shared" si="46"/>
        <v>8</v>
      </c>
      <c r="AG120" s="66">
        <f t="shared" si="77"/>
        <v>2</v>
      </c>
      <c r="AH120" s="66">
        <f t="shared" si="78"/>
        <v>11</v>
      </c>
      <c r="AI120" s="106">
        <f t="shared" si="42"/>
        <v>2</v>
      </c>
      <c r="AJ120" s="106">
        <f t="shared" si="64"/>
        <v>0</v>
      </c>
      <c r="AK120" s="154">
        <f t="shared" si="65"/>
        <v>-900</v>
      </c>
      <c r="AL120" s="155">
        <f t="shared" si="66"/>
        <v>-1</v>
      </c>
      <c r="AN120" s="66" t="str">
        <f t="shared" si="67"/>
        <v>L</v>
      </c>
      <c r="AO120" s="66">
        <f t="shared" si="47"/>
        <v>8</v>
      </c>
      <c r="AP120" s="66">
        <f t="shared" si="68"/>
        <v>2</v>
      </c>
      <c r="AQ120" s="66">
        <f t="shared" si="69"/>
        <v>11</v>
      </c>
      <c r="AR120" s="106">
        <f t="shared" si="43"/>
        <v>2</v>
      </c>
      <c r="AS120" s="106">
        <f t="shared" si="70"/>
        <v>0</v>
      </c>
      <c r="AT120" s="154">
        <f t="shared" si="71"/>
        <v>-900</v>
      </c>
    </row>
    <row r="121" spans="1:46">
      <c r="A121" s="3">
        <f t="shared" si="48"/>
        <v>111</v>
      </c>
      <c r="B121" s="9">
        <f>Data!B121</f>
        <v>2</v>
      </c>
      <c r="D121" s="30">
        <f t="shared" si="44"/>
        <v>1</v>
      </c>
      <c r="F121" s="66" t="str">
        <f t="shared" si="49"/>
        <v>W</v>
      </c>
      <c r="G121" s="66">
        <f t="shared" si="45"/>
        <v>1</v>
      </c>
      <c r="H121" s="66">
        <f t="shared" si="50"/>
        <v>3</v>
      </c>
      <c r="I121" s="66">
        <f t="shared" si="51"/>
        <v>1</v>
      </c>
      <c r="J121" s="106">
        <f t="shared" si="40"/>
        <v>3</v>
      </c>
      <c r="K121" s="106">
        <f t="shared" si="52"/>
        <v>24</v>
      </c>
      <c r="L121" s="154">
        <f t="shared" si="53"/>
        <v>159</v>
      </c>
      <c r="N121" s="66" t="str">
        <f t="shared" si="54"/>
        <v>L</v>
      </c>
      <c r="O121" s="66">
        <f t="shared" si="55"/>
        <v>3</v>
      </c>
      <c r="P121" s="66">
        <f t="shared" si="56"/>
        <v>3</v>
      </c>
      <c r="Q121" s="66">
        <f t="shared" si="57"/>
        <v>1</v>
      </c>
      <c r="R121" s="106">
        <f t="shared" si="41"/>
        <v>3</v>
      </c>
      <c r="S121" s="106">
        <f t="shared" si="58"/>
        <v>0</v>
      </c>
      <c r="T121" s="154">
        <f t="shared" si="59"/>
        <v>-501</v>
      </c>
      <c r="V121" s="66" t="str">
        <f t="shared" si="60"/>
        <v>L</v>
      </c>
      <c r="W121" s="66">
        <f t="shared" si="72"/>
        <v>9</v>
      </c>
      <c r="X121" s="66">
        <f t="shared" si="73"/>
        <v>1</v>
      </c>
      <c r="Y121" s="66">
        <f t="shared" si="74"/>
        <v>9</v>
      </c>
      <c r="Z121" s="106">
        <f t="shared" si="75"/>
        <v>1</v>
      </c>
      <c r="AA121" s="106">
        <f t="shared" si="76"/>
        <v>0</v>
      </c>
      <c r="AB121" s="154">
        <f t="shared" si="61"/>
        <v>103</v>
      </c>
      <c r="AC121" s="155">
        <f t="shared" si="62"/>
        <v>112</v>
      </c>
      <c r="AE121" s="66" t="str">
        <f t="shared" si="63"/>
        <v>L</v>
      </c>
      <c r="AF121" s="66">
        <f t="shared" si="46"/>
        <v>1</v>
      </c>
      <c r="AG121" s="66">
        <f t="shared" si="77"/>
        <v>3</v>
      </c>
      <c r="AH121" s="66">
        <f t="shared" si="78"/>
        <v>1</v>
      </c>
      <c r="AI121" s="106">
        <f t="shared" si="42"/>
        <v>3</v>
      </c>
      <c r="AJ121" s="106">
        <f t="shared" si="64"/>
        <v>0</v>
      </c>
      <c r="AK121" s="154">
        <f t="shared" si="65"/>
        <v>-903</v>
      </c>
      <c r="AL121" s="155">
        <f t="shared" si="66"/>
        <v>-1</v>
      </c>
      <c r="AN121" s="66" t="str">
        <f t="shared" si="67"/>
        <v>L</v>
      </c>
      <c r="AO121" s="66">
        <f t="shared" si="47"/>
        <v>1</v>
      </c>
      <c r="AP121" s="66">
        <f t="shared" si="68"/>
        <v>3</v>
      </c>
      <c r="AQ121" s="66">
        <f t="shared" si="69"/>
        <v>1</v>
      </c>
      <c r="AR121" s="106">
        <f t="shared" si="43"/>
        <v>3</v>
      </c>
      <c r="AS121" s="106">
        <f t="shared" si="70"/>
        <v>0</v>
      </c>
      <c r="AT121" s="154">
        <f t="shared" si="71"/>
        <v>-903</v>
      </c>
    </row>
    <row r="122" spans="1:46">
      <c r="A122" s="3">
        <f t="shared" si="48"/>
        <v>112</v>
      </c>
      <c r="B122" s="9">
        <f>Data!B122</f>
        <v>15</v>
      </c>
      <c r="D122" s="30">
        <f t="shared" si="44"/>
        <v>5</v>
      </c>
      <c r="F122" s="66" t="str">
        <f t="shared" si="49"/>
        <v>L</v>
      </c>
      <c r="G122" s="66">
        <f t="shared" si="45"/>
        <v>1</v>
      </c>
      <c r="H122" s="66">
        <f t="shared" si="50"/>
        <v>3</v>
      </c>
      <c r="I122" s="66">
        <f t="shared" si="51"/>
        <v>2</v>
      </c>
      <c r="J122" s="106">
        <f t="shared" si="40"/>
        <v>3</v>
      </c>
      <c r="K122" s="106">
        <f t="shared" si="52"/>
        <v>0</v>
      </c>
      <c r="L122" s="154">
        <f t="shared" si="53"/>
        <v>156</v>
      </c>
      <c r="N122" s="66" t="str">
        <f t="shared" si="54"/>
        <v>L</v>
      </c>
      <c r="O122" s="66">
        <f t="shared" si="55"/>
        <v>4</v>
      </c>
      <c r="P122" s="66">
        <f t="shared" si="56"/>
        <v>3</v>
      </c>
      <c r="Q122" s="66">
        <f t="shared" si="57"/>
        <v>2</v>
      </c>
      <c r="R122" s="106">
        <f t="shared" si="41"/>
        <v>3</v>
      </c>
      <c r="S122" s="106">
        <f t="shared" si="58"/>
        <v>0</v>
      </c>
      <c r="T122" s="154">
        <f t="shared" si="59"/>
        <v>-504</v>
      </c>
      <c r="V122" s="66" t="str">
        <f t="shared" si="60"/>
        <v>L</v>
      </c>
      <c r="W122" s="66">
        <f t="shared" si="72"/>
        <v>10</v>
      </c>
      <c r="X122" s="66">
        <f t="shared" si="73"/>
        <v>1</v>
      </c>
      <c r="Y122" s="66">
        <f t="shared" si="74"/>
        <v>10</v>
      </c>
      <c r="Z122" s="106">
        <f t="shared" si="75"/>
        <v>1</v>
      </c>
      <c r="AA122" s="106">
        <f t="shared" si="76"/>
        <v>0</v>
      </c>
      <c r="AB122" s="154">
        <f t="shared" si="61"/>
        <v>102</v>
      </c>
      <c r="AC122" s="155">
        <f t="shared" si="62"/>
        <v>112</v>
      </c>
      <c r="AE122" s="66" t="str">
        <f t="shared" si="63"/>
        <v>L</v>
      </c>
      <c r="AF122" s="66">
        <f t="shared" si="46"/>
        <v>5</v>
      </c>
      <c r="AG122" s="66">
        <f t="shared" si="77"/>
        <v>3</v>
      </c>
      <c r="AH122" s="66">
        <f t="shared" si="78"/>
        <v>2</v>
      </c>
      <c r="AI122" s="106">
        <f t="shared" si="42"/>
        <v>3</v>
      </c>
      <c r="AJ122" s="106">
        <f t="shared" si="64"/>
        <v>0</v>
      </c>
      <c r="AK122" s="154">
        <f t="shared" si="65"/>
        <v>-906</v>
      </c>
      <c r="AL122" s="155">
        <f t="shared" si="66"/>
        <v>-1</v>
      </c>
      <c r="AN122" s="66" t="str">
        <f t="shared" si="67"/>
        <v>L</v>
      </c>
      <c r="AO122" s="66">
        <f t="shared" si="47"/>
        <v>5</v>
      </c>
      <c r="AP122" s="66">
        <f t="shared" si="68"/>
        <v>3</v>
      </c>
      <c r="AQ122" s="66">
        <f t="shared" si="69"/>
        <v>2</v>
      </c>
      <c r="AR122" s="106">
        <f t="shared" si="43"/>
        <v>3</v>
      </c>
      <c r="AS122" s="106">
        <f t="shared" si="70"/>
        <v>0</v>
      </c>
      <c r="AT122" s="154">
        <f t="shared" si="71"/>
        <v>-906</v>
      </c>
    </row>
    <row r="123" spans="1:46">
      <c r="A123" s="3">
        <f t="shared" si="48"/>
        <v>113</v>
      </c>
      <c r="B123" s="9">
        <f>Data!B123</f>
        <v>34</v>
      </c>
      <c r="D123" s="30">
        <f t="shared" si="44"/>
        <v>12</v>
      </c>
      <c r="F123" s="66" t="str">
        <f t="shared" si="49"/>
        <v>L</v>
      </c>
      <c r="G123" s="66">
        <f t="shared" si="45"/>
        <v>1</v>
      </c>
      <c r="H123" s="66">
        <f t="shared" si="50"/>
        <v>3</v>
      </c>
      <c r="I123" s="66">
        <f t="shared" si="51"/>
        <v>3</v>
      </c>
      <c r="J123" s="106">
        <f t="shared" si="40"/>
        <v>3</v>
      </c>
      <c r="K123" s="106">
        <f t="shared" si="52"/>
        <v>0</v>
      </c>
      <c r="L123" s="154">
        <f t="shared" si="53"/>
        <v>153</v>
      </c>
      <c r="N123" s="66" t="str">
        <f t="shared" si="54"/>
        <v>L</v>
      </c>
      <c r="O123" s="66">
        <f t="shared" si="55"/>
        <v>5</v>
      </c>
      <c r="P123" s="66">
        <f t="shared" si="56"/>
        <v>3</v>
      </c>
      <c r="Q123" s="66">
        <f t="shared" si="57"/>
        <v>3</v>
      </c>
      <c r="R123" s="106">
        <f t="shared" si="41"/>
        <v>3</v>
      </c>
      <c r="S123" s="106">
        <f t="shared" si="58"/>
        <v>0</v>
      </c>
      <c r="T123" s="154">
        <f t="shared" si="59"/>
        <v>-507</v>
      </c>
      <c r="V123" s="66" t="str">
        <f t="shared" si="60"/>
        <v>L</v>
      </c>
      <c r="W123" s="66">
        <f t="shared" si="72"/>
        <v>11</v>
      </c>
      <c r="X123" s="66">
        <f t="shared" si="73"/>
        <v>1</v>
      </c>
      <c r="Y123" s="66">
        <f t="shared" si="74"/>
        <v>11</v>
      </c>
      <c r="Z123" s="106">
        <f t="shared" si="75"/>
        <v>1</v>
      </c>
      <c r="AA123" s="106">
        <f t="shared" si="76"/>
        <v>0</v>
      </c>
      <c r="AB123" s="154">
        <f t="shared" si="61"/>
        <v>101</v>
      </c>
      <c r="AC123" s="155">
        <f t="shared" si="62"/>
        <v>112</v>
      </c>
      <c r="AE123" s="66" t="str">
        <f t="shared" si="63"/>
        <v>L</v>
      </c>
      <c r="AF123" s="66">
        <f t="shared" si="46"/>
        <v>12</v>
      </c>
      <c r="AG123" s="66">
        <f t="shared" si="77"/>
        <v>3</v>
      </c>
      <c r="AH123" s="66">
        <f t="shared" si="78"/>
        <v>3</v>
      </c>
      <c r="AI123" s="106">
        <f t="shared" si="42"/>
        <v>3</v>
      </c>
      <c r="AJ123" s="106">
        <f t="shared" si="64"/>
        <v>0</v>
      </c>
      <c r="AK123" s="154">
        <f t="shared" si="65"/>
        <v>-909</v>
      </c>
      <c r="AL123" s="155">
        <f t="shared" si="66"/>
        <v>-1</v>
      </c>
      <c r="AN123" s="66" t="str">
        <f t="shared" si="67"/>
        <v>L</v>
      </c>
      <c r="AO123" s="66">
        <f t="shared" si="47"/>
        <v>12</v>
      </c>
      <c r="AP123" s="66">
        <f t="shared" si="68"/>
        <v>3</v>
      </c>
      <c r="AQ123" s="66">
        <f t="shared" si="69"/>
        <v>3</v>
      </c>
      <c r="AR123" s="106">
        <f t="shared" si="43"/>
        <v>3</v>
      </c>
      <c r="AS123" s="106">
        <f t="shared" si="70"/>
        <v>0</v>
      </c>
      <c r="AT123" s="154">
        <f t="shared" si="71"/>
        <v>-909</v>
      </c>
    </row>
    <row r="124" spans="1:46">
      <c r="A124" s="3">
        <f t="shared" si="48"/>
        <v>114</v>
      </c>
      <c r="B124" s="9">
        <f>Data!B124</f>
        <v>7</v>
      </c>
      <c r="D124" s="30">
        <f t="shared" si="44"/>
        <v>3</v>
      </c>
      <c r="F124" s="66" t="str">
        <f t="shared" si="49"/>
        <v>L</v>
      </c>
      <c r="G124" s="66">
        <f t="shared" si="45"/>
        <v>1</v>
      </c>
      <c r="H124" s="66">
        <f t="shared" si="50"/>
        <v>3</v>
      </c>
      <c r="I124" s="66">
        <f t="shared" si="51"/>
        <v>4</v>
      </c>
      <c r="J124" s="106">
        <f t="shared" si="40"/>
        <v>3</v>
      </c>
      <c r="K124" s="106">
        <f t="shared" si="52"/>
        <v>0</v>
      </c>
      <c r="L124" s="154">
        <f t="shared" si="53"/>
        <v>150</v>
      </c>
      <c r="N124" s="66" t="str">
        <f t="shared" si="54"/>
        <v>L</v>
      </c>
      <c r="O124" s="66">
        <f t="shared" si="55"/>
        <v>6</v>
      </c>
      <c r="P124" s="66">
        <f t="shared" si="56"/>
        <v>3</v>
      </c>
      <c r="Q124" s="66">
        <f t="shared" si="57"/>
        <v>4</v>
      </c>
      <c r="R124" s="106">
        <f t="shared" si="41"/>
        <v>3</v>
      </c>
      <c r="S124" s="106">
        <f t="shared" si="58"/>
        <v>0</v>
      </c>
      <c r="T124" s="154">
        <f t="shared" si="59"/>
        <v>-510</v>
      </c>
      <c r="V124" s="66" t="str">
        <f t="shared" si="60"/>
        <v>L</v>
      </c>
      <c r="W124" s="66">
        <f t="shared" si="72"/>
        <v>12</v>
      </c>
      <c r="X124" s="66">
        <f t="shared" si="73"/>
        <v>2</v>
      </c>
      <c r="Y124" s="66">
        <f t="shared" si="74"/>
        <v>1</v>
      </c>
      <c r="Z124" s="106">
        <f t="shared" si="75"/>
        <v>2</v>
      </c>
      <c r="AA124" s="106">
        <f t="shared" si="76"/>
        <v>0</v>
      </c>
      <c r="AB124" s="154">
        <f t="shared" si="61"/>
        <v>99</v>
      </c>
      <c r="AC124" s="155">
        <f t="shared" si="62"/>
        <v>112</v>
      </c>
      <c r="AE124" s="66" t="str">
        <f t="shared" si="63"/>
        <v>L</v>
      </c>
      <c r="AF124" s="66">
        <f t="shared" si="46"/>
        <v>3</v>
      </c>
      <c r="AG124" s="66">
        <f t="shared" si="77"/>
        <v>3</v>
      </c>
      <c r="AH124" s="66">
        <f t="shared" si="78"/>
        <v>4</v>
      </c>
      <c r="AI124" s="106">
        <f t="shared" si="42"/>
        <v>3</v>
      </c>
      <c r="AJ124" s="106">
        <f t="shared" si="64"/>
        <v>0</v>
      </c>
      <c r="AK124" s="154">
        <f t="shared" si="65"/>
        <v>-912</v>
      </c>
      <c r="AL124" s="155">
        <f t="shared" si="66"/>
        <v>-1</v>
      </c>
      <c r="AN124" s="66" t="str">
        <f t="shared" si="67"/>
        <v>L</v>
      </c>
      <c r="AO124" s="66">
        <f t="shared" si="47"/>
        <v>3</v>
      </c>
      <c r="AP124" s="66">
        <f t="shared" si="68"/>
        <v>3</v>
      </c>
      <c r="AQ124" s="66">
        <f t="shared" si="69"/>
        <v>4</v>
      </c>
      <c r="AR124" s="106">
        <f t="shared" si="43"/>
        <v>3</v>
      </c>
      <c r="AS124" s="106">
        <f t="shared" si="70"/>
        <v>0</v>
      </c>
      <c r="AT124" s="154">
        <f t="shared" si="71"/>
        <v>-912</v>
      </c>
    </row>
    <row r="125" spans="1:46">
      <c r="A125" s="3">
        <f t="shared" si="48"/>
        <v>115</v>
      </c>
      <c r="B125" s="9">
        <f>Data!B125</f>
        <v>5</v>
      </c>
      <c r="D125" s="30">
        <f t="shared" si="44"/>
        <v>2</v>
      </c>
      <c r="F125" s="66" t="str">
        <f t="shared" si="49"/>
        <v>L</v>
      </c>
      <c r="G125" s="66">
        <f t="shared" si="45"/>
        <v>1</v>
      </c>
      <c r="H125" s="66">
        <f t="shared" si="50"/>
        <v>3</v>
      </c>
      <c r="I125" s="66">
        <f t="shared" si="51"/>
        <v>5</v>
      </c>
      <c r="J125" s="106">
        <f t="shared" si="40"/>
        <v>3</v>
      </c>
      <c r="K125" s="106">
        <f t="shared" si="52"/>
        <v>0</v>
      </c>
      <c r="L125" s="154">
        <f t="shared" si="53"/>
        <v>147</v>
      </c>
      <c r="N125" s="66" t="str">
        <f t="shared" si="54"/>
        <v>L</v>
      </c>
      <c r="O125" s="66">
        <f t="shared" si="55"/>
        <v>7</v>
      </c>
      <c r="P125" s="66">
        <f t="shared" si="56"/>
        <v>3</v>
      </c>
      <c r="Q125" s="66">
        <f t="shared" si="57"/>
        <v>5</v>
      </c>
      <c r="R125" s="106">
        <f t="shared" si="41"/>
        <v>3</v>
      </c>
      <c r="S125" s="106">
        <f t="shared" si="58"/>
        <v>0</v>
      </c>
      <c r="T125" s="154">
        <f t="shared" si="59"/>
        <v>-513</v>
      </c>
      <c r="V125" s="66" t="str">
        <f t="shared" si="60"/>
        <v>L</v>
      </c>
      <c r="W125" s="66">
        <f t="shared" si="72"/>
        <v>1</v>
      </c>
      <c r="X125" s="66">
        <f t="shared" si="73"/>
        <v>2</v>
      </c>
      <c r="Y125" s="66">
        <f t="shared" si="74"/>
        <v>2</v>
      </c>
      <c r="Z125" s="106">
        <f t="shared" si="75"/>
        <v>2</v>
      </c>
      <c r="AA125" s="106">
        <f t="shared" si="76"/>
        <v>0</v>
      </c>
      <c r="AB125" s="154">
        <f t="shared" si="61"/>
        <v>97</v>
      </c>
      <c r="AC125" s="155">
        <f t="shared" si="62"/>
        <v>112</v>
      </c>
      <c r="AE125" s="66" t="str">
        <f t="shared" si="63"/>
        <v>L</v>
      </c>
      <c r="AF125" s="66">
        <f t="shared" si="46"/>
        <v>2</v>
      </c>
      <c r="AG125" s="66">
        <f t="shared" si="77"/>
        <v>3</v>
      </c>
      <c r="AH125" s="66">
        <f t="shared" si="78"/>
        <v>5</v>
      </c>
      <c r="AI125" s="106">
        <f t="shared" si="42"/>
        <v>3</v>
      </c>
      <c r="AJ125" s="106">
        <f t="shared" si="64"/>
        <v>0</v>
      </c>
      <c r="AK125" s="154">
        <f t="shared" si="65"/>
        <v>-915</v>
      </c>
      <c r="AL125" s="155">
        <f t="shared" si="66"/>
        <v>-1</v>
      </c>
      <c r="AN125" s="66" t="str">
        <f t="shared" si="67"/>
        <v>L</v>
      </c>
      <c r="AO125" s="66">
        <f t="shared" si="47"/>
        <v>2</v>
      </c>
      <c r="AP125" s="66">
        <f t="shared" si="68"/>
        <v>3</v>
      </c>
      <c r="AQ125" s="66">
        <f t="shared" si="69"/>
        <v>5</v>
      </c>
      <c r="AR125" s="106">
        <f t="shared" si="43"/>
        <v>3</v>
      </c>
      <c r="AS125" s="106">
        <f t="shared" si="70"/>
        <v>0</v>
      </c>
      <c r="AT125" s="154">
        <f t="shared" si="71"/>
        <v>-915</v>
      </c>
    </row>
    <row r="126" spans="1:46">
      <c r="A126" s="3">
        <f t="shared" si="48"/>
        <v>116</v>
      </c>
      <c r="B126" s="9">
        <f>Data!B126</f>
        <v>13</v>
      </c>
      <c r="D126" s="30">
        <f t="shared" si="44"/>
        <v>5</v>
      </c>
      <c r="F126" s="66" t="str">
        <f t="shared" si="49"/>
        <v>L</v>
      </c>
      <c r="G126" s="66">
        <f t="shared" si="45"/>
        <v>1</v>
      </c>
      <c r="H126" s="66">
        <f t="shared" si="50"/>
        <v>3</v>
      </c>
      <c r="I126" s="66">
        <f t="shared" si="51"/>
        <v>6</v>
      </c>
      <c r="J126" s="106">
        <f t="shared" si="40"/>
        <v>3</v>
      </c>
      <c r="K126" s="106">
        <f t="shared" si="52"/>
        <v>0</v>
      </c>
      <c r="L126" s="154">
        <f t="shared" si="53"/>
        <v>144</v>
      </c>
      <c r="N126" s="66" t="str">
        <f t="shared" si="54"/>
        <v>L</v>
      </c>
      <c r="O126" s="66">
        <f t="shared" si="55"/>
        <v>8</v>
      </c>
      <c r="P126" s="66">
        <f t="shared" si="56"/>
        <v>3</v>
      </c>
      <c r="Q126" s="66">
        <f t="shared" si="57"/>
        <v>6</v>
      </c>
      <c r="R126" s="106">
        <f t="shared" si="41"/>
        <v>3</v>
      </c>
      <c r="S126" s="106">
        <f t="shared" si="58"/>
        <v>0</v>
      </c>
      <c r="T126" s="154">
        <f t="shared" si="59"/>
        <v>-516</v>
      </c>
      <c r="V126" s="66" t="str">
        <f t="shared" si="60"/>
        <v>L</v>
      </c>
      <c r="W126" s="66">
        <f t="shared" si="72"/>
        <v>2</v>
      </c>
      <c r="X126" s="66">
        <f t="shared" si="73"/>
        <v>2</v>
      </c>
      <c r="Y126" s="66">
        <f t="shared" si="74"/>
        <v>3</v>
      </c>
      <c r="Z126" s="106">
        <f t="shared" si="75"/>
        <v>2</v>
      </c>
      <c r="AA126" s="106">
        <f t="shared" si="76"/>
        <v>0</v>
      </c>
      <c r="AB126" s="154">
        <f t="shared" si="61"/>
        <v>95</v>
      </c>
      <c r="AC126" s="155">
        <f t="shared" si="62"/>
        <v>112</v>
      </c>
      <c r="AE126" s="66" t="str">
        <f t="shared" si="63"/>
        <v>L</v>
      </c>
      <c r="AF126" s="66">
        <f t="shared" si="46"/>
        <v>5</v>
      </c>
      <c r="AG126" s="66">
        <f t="shared" si="77"/>
        <v>3</v>
      </c>
      <c r="AH126" s="66">
        <f t="shared" si="78"/>
        <v>6</v>
      </c>
      <c r="AI126" s="106">
        <f t="shared" si="42"/>
        <v>3</v>
      </c>
      <c r="AJ126" s="106">
        <f t="shared" si="64"/>
        <v>0</v>
      </c>
      <c r="AK126" s="154">
        <f t="shared" si="65"/>
        <v>-918</v>
      </c>
      <c r="AL126" s="155">
        <f t="shared" si="66"/>
        <v>-1</v>
      </c>
      <c r="AN126" s="66" t="str">
        <f t="shared" si="67"/>
        <v>L</v>
      </c>
      <c r="AO126" s="66">
        <f t="shared" si="47"/>
        <v>5</v>
      </c>
      <c r="AP126" s="66">
        <f t="shared" si="68"/>
        <v>3</v>
      </c>
      <c r="AQ126" s="66">
        <f t="shared" si="69"/>
        <v>6</v>
      </c>
      <c r="AR126" s="106">
        <f t="shared" si="43"/>
        <v>3</v>
      </c>
      <c r="AS126" s="106">
        <f t="shared" si="70"/>
        <v>0</v>
      </c>
      <c r="AT126" s="154">
        <f t="shared" si="71"/>
        <v>-918</v>
      </c>
    </row>
    <row r="127" spans="1:46">
      <c r="A127" s="3">
        <f t="shared" si="48"/>
        <v>117</v>
      </c>
      <c r="B127" s="9">
        <f>Data!B127</f>
        <v>21</v>
      </c>
      <c r="D127" s="30">
        <f t="shared" si="44"/>
        <v>7</v>
      </c>
      <c r="F127" s="66" t="str">
        <f t="shared" si="49"/>
        <v>L</v>
      </c>
      <c r="G127" s="66">
        <f t="shared" si="45"/>
        <v>1</v>
      </c>
      <c r="H127" s="66">
        <f t="shared" si="50"/>
        <v>3</v>
      </c>
      <c r="I127" s="66">
        <f t="shared" si="51"/>
        <v>7</v>
      </c>
      <c r="J127" s="106">
        <f t="shared" si="40"/>
        <v>3</v>
      </c>
      <c r="K127" s="106">
        <f t="shared" si="52"/>
        <v>0</v>
      </c>
      <c r="L127" s="154">
        <f t="shared" si="53"/>
        <v>141</v>
      </c>
      <c r="N127" s="66" t="str">
        <f t="shared" si="54"/>
        <v>L</v>
      </c>
      <c r="O127" s="66">
        <f t="shared" si="55"/>
        <v>9</v>
      </c>
      <c r="P127" s="66">
        <f t="shared" si="56"/>
        <v>3</v>
      </c>
      <c r="Q127" s="66">
        <f t="shared" si="57"/>
        <v>7</v>
      </c>
      <c r="R127" s="106">
        <f t="shared" si="41"/>
        <v>3</v>
      </c>
      <c r="S127" s="106">
        <f t="shared" si="58"/>
        <v>0</v>
      </c>
      <c r="T127" s="154">
        <f t="shared" si="59"/>
        <v>-519</v>
      </c>
      <c r="V127" s="66" t="str">
        <f t="shared" si="60"/>
        <v>L</v>
      </c>
      <c r="W127" s="66">
        <f t="shared" si="72"/>
        <v>3</v>
      </c>
      <c r="X127" s="66">
        <f t="shared" si="73"/>
        <v>2</v>
      </c>
      <c r="Y127" s="66">
        <f t="shared" si="74"/>
        <v>4</v>
      </c>
      <c r="Z127" s="106">
        <f t="shared" si="75"/>
        <v>2</v>
      </c>
      <c r="AA127" s="106">
        <f t="shared" si="76"/>
        <v>0</v>
      </c>
      <c r="AB127" s="154">
        <f t="shared" si="61"/>
        <v>93</v>
      </c>
      <c r="AC127" s="155">
        <f t="shared" si="62"/>
        <v>112</v>
      </c>
      <c r="AE127" s="66" t="str">
        <f t="shared" si="63"/>
        <v>L</v>
      </c>
      <c r="AF127" s="66">
        <f t="shared" si="46"/>
        <v>7</v>
      </c>
      <c r="AG127" s="66">
        <f t="shared" si="77"/>
        <v>3</v>
      </c>
      <c r="AH127" s="66">
        <f t="shared" si="78"/>
        <v>7</v>
      </c>
      <c r="AI127" s="106">
        <f t="shared" si="42"/>
        <v>3</v>
      </c>
      <c r="AJ127" s="106">
        <f t="shared" si="64"/>
        <v>0</v>
      </c>
      <c r="AK127" s="154">
        <f t="shared" si="65"/>
        <v>-921</v>
      </c>
      <c r="AL127" s="155">
        <f t="shared" si="66"/>
        <v>-1</v>
      </c>
      <c r="AN127" s="66" t="str">
        <f t="shared" si="67"/>
        <v>L</v>
      </c>
      <c r="AO127" s="66">
        <f t="shared" si="47"/>
        <v>7</v>
      </c>
      <c r="AP127" s="66">
        <f t="shared" si="68"/>
        <v>3</v>
      </c>
      <c r="AQ127" s="66">
        <f t="shared" si="69"/>
        <v>7</v>
      </c>
      <c r="AR127" s="106">
        <f t="shared" si="43"/>
        <v>3</v>
      </c>
      <c r="AS127" s="106">
        <f t="shared" si="70"/>
        <v>0</v>
      </c>
      <c r="AT127" s="154">
        <f t="shared" si="71"/>
        <v>-921</v>
      </c>
    </row>
    <row r="128" spans="1:46">
      <c r="A128" s="3">
        <f t="shared" si="48"/>
        <v>118</v>
      </c>
      <c r="B128" s="9">
        <f>Data!B128</f>
        <v>4</v>
      </c>
      <c r="D128" s="30">
        <f t="shared" si="44"/>
        <v>2</v>
      </c>
      <c r="F128" s="66" t="str">
        <f t="shared" si="49"/>
        <v>L</v>
      </c>
      <c r="G128" s="66">
        <f t="shared" si="45"/>
        <v>1</v>
      </c>
      <c r="H128" s="66">
        <f t="shared" si="50"/>
        <v>3</v>
      </c>
      <c r="I128" s="66">
        <f t="shared" si="51"/>
        <v>8</v>
      </c>
      <c r="J128" s="106">
        <f t="shared" si="40"/>
        <v>3</v>
      </c>
      <c r="K128" s="106">
        <f t="shared" si="52"/>
        <v>0</v>
      </c>
      <c r="L128" s="154">
        <f t="shared" si="53"/>
        <v>138</v>
      </c>
      <c r="N128" s="66" t="str">
        <f t="shared" si="54"/>
        <v>L</v>
      </c>
      <c r="O128" s="66">
        <f t="shared" si="55"/>
        <v>10</v>
      </c>
      <c r="P128" s="66">
        <f t="shared" si="56"/>
        <v>3</v>
      </c>
      <c r="Q128" s="66">
        <f t="shared" si="57"/>
        <v>8</v>
      </c>
      <c r="R128" s="106">
        <f t="shared" si="41"/>
        <v>3</v>
      </c>
      <c r="S128" s="106">
        <f t="shared" si="58"/>
        <v>0</v>
      </c>
      <c r="T128" s="154">
        <f t="shared" si="59"/>
        <v>-522</v>
      </c>
      <c r="V128" s="66" t="str">
        <f t="shared" si="60"/>
        <v>L</v>
      </c>
      <c r="W128" s="66">
        <f t="shared" si="72"/>
        <v>4</v>
      </c>
      <c r="X128" s="66">
        <f t="shared" si="73"/>
        <v>2</v>
      </c>
      <c r="Y128" s="66">
        <f t="shared" si="74"/>
        <v>5</v>
      </c>
      <c r="Z128" s="106">
        <f t="shared" si="75"/>
        <v>2</v>
      </c>
      <c r="AA128" s="106">
        <f t="shared" si="76"/>
        <v>0</v>
      </c>
      <c r="AB128" s="154">
        <f t="shared" si="61"/>
        <v>91</v>
      </c>
      <c r="AC128" s="155">
        <f t="shared" si="62"/>
        <v>112</v>
      </c>
      <c r="AE128" s="66" t="str">
        <f t="shared" si="63"/>
        <v>L</v>
      </c>
      <c r="AF128" s="66">
        <f t="shared" si="46"/>
        <v>2</v>
      </c>
      <c r="AG128" s="66">
        <f t="shared" si="77"/>
        <v>3</v>
      </c>
      <c r="AH128" s="66">
        <f t="shared" si="78"/>
        <v>8</v>
      </c>
      <c r="AI128" s="106">
        <f t="shared" si="42"/>
        <v>3</v>
      </c>
      <c r="AJ128" s="106">
        <f t="shared" si="64"/>
        <v>0</v>
      </c>
      <c r="AK128" s="154">
        <f t="shared" si="65"/>
        <v>-924</v>
      </c>
      <c r="AL128" s="155">
        <f t="shared" si="66"/>
        <v>-1</v>
      </c>
      <c r="AN128" s="66" t="str">
        <f t="shared" si="67"/>
        <v>L</v>
      </c>
      <c r="AO128" s="66">
        <f t="shared" si="47"/>
        <v>2</v>
      </c>
      <c r="AP128" s="66">
        <f t="shared" si="68"/>
        <v>3</v>
      </c>
      <c r="AQ128" s="66">
        <f t="shared" si="69"/>
        <v>8</v>
      </c>
      <c r="AR128" s="106">
        <f t="shared" si="43"/>
        <v>3</v>
      </c>
      <c r="AS128" s="106">
        <f t="shared" si="70"/>
        <v>0</v>
      </c>
      <c r="AT128" s="154">
        <f t="shared" si="71"/>
        <v>-924</v>
      </c>
    </row>
    <row r="129" spans="1:46">
      <c r="A129" s="3">
        <f t="shared" si="48"/>
        <v>119</v>
      </c>
      <c r="B129" s="9">
        <f>Data!B129</f>
        <v>16</v>
      </c>
      <c r="D129" s="30">
        <f t="shared" si="44"/>
        <v>6</v>
      </c>
      <c r="F129" s="66" t="str">
        <f t="shared" si="49"/>
        <v>L</v>
      </c>
      <c r="G129" s="66">
        <f t="shared" si="45"/>
        <v>1</v>
      </c>
      <c r="H129" s="66">
        <f t="shared" si="50"/>
        <v>3</v>
      </c>
      <c r="I129" s="66">
        <f t="shared" si="51"/>
        <v>9</v>
      </c>
      <c r="J129" s="106">
        <f t="shared" si="40"/>
        <v>3</v>
      </c>
      <c r="K129" s="106">
        <f t="shared" si="52"/>
        <v>0</v>
      </c>
      <c r="L129" s="154">
        <f t="shared" si="53"/>
        <v>135</v>
      </c>
      <c r="N129" s="66" t="str">
        <f t="shared" si="54"/>
        <v>L</v>
      </c>
      <c r="O129" s="66">
        <f t="shared" si="55"/>
        <v>11</v>
      </c>
      <c r="P129" s="66">
        <f t="shared" si="56"/>
        <v>3</v>
      </c>
      <c r="Q129" s="66">
        <f t="shared" si="57"/>
        <v>9</v>
      </c>
      <c r="R129" s="106">
        <f t="shared" si="41"/>
        <v>3</v>
      </c>
      <c r="S129" s="106">
        <f t="shared" si="58"/>
        <v>0</v>
      </c>
      <c r="T129" s="154">
        <f t="shared" si="59"/>
        <v>-525</v>
      </c>
      <c r="V129" s="66" t="str">
        <f t="shared" si="60"/>
        <v>L</v>
      </c>
      <c r="W129" s="66">
        <f t="shared" si="72"/>
        <v>5</v>
      </c>
      <c r="X129" s="66">
        <f t="shared" si="73"/>
        <v>2</v>
      </c>
      <c r="Y129" s="66">
        <f t="shared" si="74"/>
        <v>6</v>
      </c>
      <c r="Z129" s="106">
        <f t="shared" si="75"/>
        <v>2</v>
      </c>
      <c r="AA129" s="106">
        <f t="shared" si="76"/>
        <v>0</v>
      </c>
      <c r="AB129" s="154">
        <f t="shared" si="61"/>
        <v>89</v>
      </c>
      <c r="AC129" s="155">
        <f t="shared" si="62"/>
        <v>112</v>
      </c>
      <c r="AE129" s="66" t="str">
        <f t="shared" si="63"/>
        <v>L</v>
      </c>
      <c r="AF129" s="66">
        <f t="shared" si="46"/>
        <v>6</v>
      </c>
      <c r="AG129" s="66">
        <f t="shared" si="77"/>
        <v>3</v>
      </c>
      <c r="AH129" s="66">
        <f t="shared" si="78"/>
        <v>9</v>
      </c>
      <c r="AI129" s="106">
        <f t="shared" si="42"/>
        <v>3</v>
      </c>
      <c r="AJ129" s="106">
        <f t="shared" si="64"/>
        <v>0</v>
      </c>
      <c r="AK129" s="154">
        <f t="shared" si="65"/>
        <v>-927</v>
      </c>
      <c r="AL129" s="155">
        <f t="shared" si="66"/>
        <v>-1</v>
      </c>
      <c r="AN129" s="66" t="str">
        <f t="shared" si="67"/>
        <v>L</v>
      </c>
      <c r="AO129" s="66">
        <f t="shared" si="47"/>
        <v>6</v>
      </c>
      <c r="AP129" s="66">
        <f t="shared" si="68"/>
        <v>3</v>
      </c>
      <c r="AQ129" s="66">
        <f t="shared" si="69"/>
        <v>9</v>
      </c>
      <c r="AR129" s="106">
        <f t="shared" si="43"/>
        <v>3</v>
      </c>
      <c r="AS129" s="106">
        <f t="shared" si="70"/>
        <v>0</v>
      </c>
      <c r="AT129" s="154">
        <f t="shared" si="71"/>
        <v>-927</v>
      </c>
    </row>
    <row r="130" spans="1:46">
      <c r="A130" s="3">
        <f t="shared" si="48"/>
        <v>120</v>
      </c>
      <c r="B130" s="9">
        <f>Data!B130</f>
        <v>5</v>
      </c>
      <c r="D130" s="30">
        <f t="shared" si="44"/>
        <v>2</v>
      </c>
      <c r="F130" s="66" t="str">
        <f t="shared" si="49"/>
        <v>L</v>
      </c>
      <c r="G130" s="66">
        <f t="shared" si="45"/>
        <v>1</v>
      </c>
      <c r="H130" s="66">
        <f t="shared" si="50"/>
        <v>3</v>
      </c>
      <c r="I130" s="66">
        <f t="shared" si="51"/>
        <v>10</v>
      </c>
      <c r="J130" s="106">
        <f t="shared" si="40"/>
        <v>3</v>
      </c>
      <c r="K130" s="106">
        <f t="shared" si="52"/>
        <v>0</v>
      </c>
      <c r="L130" s="154">
        <f t="shared" si="53"/>
        <v>132</v>
      </c>
      <c r="N130" s="66" t="str">
        <f t="shared" si="54"/>
        <v>L</v>
      </c>
      <c r="O130" s="66">
        <f t="shared" si="55"/>
        <v>12</v>
      </c>
      <c r="P130" s="66">
        <f t="shared" si="56"/>
        <v>3</v>
      </c>
      <c r="Q130" s="66">
        <f t="shared" si="57"/>
        <v>10</v>
      </c>
      <c r="R130" s="106">
        <f t="shared" si="41"/>
        <v>3</v>
      </c>
      <c r="S130" s="106">
        <f t="shared" si="58"/>
        <v>0</v>
      </c>
      <c r="T130" s="154">
        <f t="shared" si="59"/>
        <v>-528</v>
      </c>
      <c r="V130" s="66" t="str">
        <f t="shared" si="60"/>
        <v>L</v>
      </c>
      <c r="W130" s="66">
        <f t="shared" si="72"/>
        <v>6</v>
      </c>
      <c r="X130" s="66">
        <f t="shared" si="73"/>
        <v>2</v>
      </c>
      <c r="Y130" s="66">
        <f t="shared" si="74"/>
        <v>7</v>
      </c>
      <c r="Z130" s="106">
        <f t="shared" si="75"/>
        <v>2</v>
      </c>
      <c r="AA130" s="106">
        <f t="shared" si="76"/>
        <v>0</v>
      </c>
      <c r="AB130" s="154">
        <f t="shared" si="61"/>
        <v>87</v>
      </c>
      <c r="AC130" s="155">
        <f t="shared" si="62"/>
        <v>112</v>
      </c>
      <c r="AE130" s="66" t="str">
        <f t="shared" si="63"/>
        <v>L</v>
      </c>
      <c r="AF130" s="66">
        <f t="shared" si="46"/>
        <v>2</v>
      </c>
      <c r="AG130" s="66">
        <f t="shared" si="77"/>
        <v>3</v>
      </c>
      <c r="AH130" s="66">
        <f t="shared" si="78"/>
        <v>10</v>
      </c>
      <c r="AI130" s="106">
        <f t="shared" si="42"/>
        <v>3</v>
      </c>
      <c r="AJ130" s="106">
        <f t="shared" si="64"/>
        <v>0</v>
      </c>
      <c r="AK130" s="154">
        <f t="shared" si="65"/>
        <v>-930</v>
      </c>
      <c r="AL130" s="155">
        <f t="shared" si="66"/>
        <v>-1</v>
      </c>
      <c r="AN130" s="66" t="str">
        <f t="shared" si="67"/>
        <v>L</v>
      </c>
      <c r="AO130" s="66">
        <f t="shared" si="47"/>
        <v>2</v>
      </c>
      <c r="AP130" s="66">
        <f t="shared" si="68"/>
        <v>3</v>
      </c>
      <c r="AQ130" s="66">
        <f t="shared" si="69"/>
        <v>10</v>
      </c>
      <c r="AR130" s="106">
        <f t="shared" si="43"/>
        <v>3</v>
      </c>
      <c r="AS130" s="106">
        <f t="shared" si="70"/>
        <v>0</v>
      </c>
      <c r="AT130" s="154">
        <f t="shared" si="71"/>
        <v>-930</v>
      </c>
    </row>
    <row r="131" spans="1:46">
      <c r="A131" s="3">
        <f t="shared" si="48"/>
        <v>121</v>
      </c>
      <c r="B131" s="9">
        <f>Data!B131</f>
        <v>28</v>
      </c>
      <c r="D131" s="30">
        <f t="shared" si="44"/>
        <v>10</v>
      </c>
      <c r="F131" s="66" t="str">
        <f t="shared" si="49"/>
        <v>L</v>
      </c>
      <c r="G131" s="66">
        <f t="shared" si="45"/>
        <v>1</v>
      </c>
      <c r="H131" s="66">
        <f t="shared" si="50"/>
        <v>3</v>
      </c>
      <c r="I131" s="66">
        <f t="shared" si="51"/>
        <v>11</v>
      </c>
      <c r="J131" s="106">
        <f t="shared" si="40"/>
        <v>3</v>
      </c>
      <c r="K131" s="106">
        <f t="shared" si="52"/>
        <v>0</v>
      </c>
      <c r="L131" s="154">
        <f t="shared" si="53"/>
        <v>129</v>
      </c>
      <c r="N131" s="66" t="str">
        <f t="shared" si="54"/>
        <v>L</v>
      </c>
      <c r="O131" s="66">
        <f t="shared" si="55"/>
        <v>1</v>
      </c>
      <c r="P131" s="66">
        <f t="shared" si="56"/>
        <v>3</v>
      </c>
      <c r="Q131" s="66">
        <f t="shared" si="57"/>
        <v>11</v>
      </c>
      <c r="R131" s="106">
        <f t="shared" si="41"/>
        <v>3</v>
      </c>
      <c r="S131" s="106">
        <f t="shared" si="58"/>
        <v>0</v>
      </c>
      <c r="T131" s="154">
        <f t="shared" si="59"/>
        <v>-531</v>
      </c>
      <c r="V131" s="66" t="str">
        <f t="shared" si="60"/>
        <v>L</v>
      </c>
      <c r="W131" s="66">
        <f t="shared" si="72"/>
        <v>7</v>
      </c>
      <c r="X131" s="66">
        <f t="shared" si="73"/>
        <v>2</v>
      </c>
      <c r="Y131" s="66">
        <f t="shared" si="74"/>
        <v>8</v>
      </c>
      <c r="Z131" s="106">
        <f t="shared" si="75"/>
        <v>2</v>
      </c>
      <c r="AA131" s="106">
        <f t="shared" si="76"/>
        <v>0</v>
      </c>
      <c r="AB131" s="154">
        <f t="shared" si="61"/>
        <v>85</v>
      </c>
      <c r="AC131" s="155">
        <f t="shared" si="62"/>
        <v>112</v>
      </c>
      <c r="AE131" s="66" t="str">
        <f t="shared" si="63"/>
        <v>L</v>
      </c>
      <c r="AF131" s="66">
        <f t="shared" si="46"/>
        <v>10</v>
      </c>
      <c r="AG131" s="66">
        <f t="shared" si="77"/>
        <v>3</v>
      </c>
      <c r="AH131" s="66">
        <f t="shared" si="78"/>
        <v>11</v>
      </c>
      <c r="AI131" s="106">
        <f t="shared" si="42"/>
        <v>3</v>
      </c>
      <c r="AJ131" s="106">
        <f t="shared" si="64"/>
        <v>0</v>
      </c>
      <c r="AK131" s="154">
        <f t="shared" si="65"/>
        <v>-933</v>
      </c>
      <c r="AL131" s="155">
        <f t="shared" si="66"/>
        <v>-1</v>
      </c>
      <c r="AN131" s="66" t="str">
        <f t="shared" si="67"/>
        <v>L</v>
      </c>
      <c r="AO131" s="66">
        <f t="shared" si="47"/>
        <v>10</v>
      </c>
      <c r="AP131" s="66">
        <f t="shared" si="68"/>
        <v>3</v>
      </c>
      <c r="AQ131" s="66">
        <f t="shared" si="69"/>
        <v>11</v>
      </c>
      <c r="AR131" s="106">
        <f t="shared" si="43"/>
        <v>3</v>
      </c>
      <c r="AS131" s="106">
        <f t="shared" si="70"/>
        <v>0</v>
      </c>
      <c r="AT131" s="154">
        <f t="shared" si="71"/>
        <v>-933</v>
      </c>
    </row>
    <row r="132" spans="1:46">
      <c r="A132" s="3">
        <f t="shared" si="48"/>
        <v>122</v>
      </c>
      <c r="B132" s="9">
        <f>Data!B132</f>
        <v>21</v>
      </c>
      <c r="D132" s="30">
        <f t="shared" si="44"/>
        <v>7</v>
      </c>
      <c r="F132" s="66" t="str">
        <f t="shared" si="49"/>
        <v>L</v>
      </c>
      <c r="G132" s="66">
        <f t="shared" si="45"/>
        <v>1</v>
      </c>
      <c r="H132" s="66">
        <f t="shared" si="50"/>
        <v>4</v>
      </c>
      <c r="I132" s="66">
        <f t="shared" si="51"/>
        <v>1</v>
      </c>
      <c r="J132" s="106">
        <f t="shared" si="40"/>
        <v>5</v>
      </c>
      <c r="K132" s="106">
        <f t="shared" si="52"/>
        <v>0</v>
      </c>
      <c r="L132" s="154">
        <f t="shared" si="53"/>
        <v>124</v>
      </c>
      <c r="N132" s="66" t="str">
        <f t="shared" si="54"/>
        <v>L</v>
      </c>
      <c r="O132" s="66">
        <f t="shared" si="55"/>
        <v>2</v>
      </c>
      <c r="P132" s="66">
        <f t="shared" si="56"/>
        <v>4</v>
      </c>
      <c r="Q132" s="66">
        <f t="shared" si="57"/>
        <v>1</v>
      </c>
      <c r="R132" s="106">
        <f t="shared" si="41"/>
        <v>5</v>
      </c>
      <c r="S132" s="106">
        <f t="shared" si="58"/>
        <v>0</v>
      </c>
      <c r="T132" s="154">
        <f t="shared" si="59"/>
        <v>-536</v>
      </c>
      <c r="V132" s="66" t="str">
        <f t="shared" si="60"/>
        <v>W</v>
      </c>
      <c r="W132" s="66">
        <f t="shared" si="72"/>
        <v>8</v>
      </c>
      <c r="X132" s="66">
        <f t="shared" si="73"/>
        <v>2</v>
      </c>
      <c r="Y132" s="66">
        <f t="shared" si="74"/>
        <v>9</v>
      </c>
      <c r="Z132" s="106">
        <f t="shared" si="75"/>
        <v>2</v>
      </c>
      <c r="AA132" s="106">
        <f t="shared" si="76"/>
        <v>24</v>
      </c>
      <c r="AB132" s="154">
        <f t="shared" si="61"/>
        <v>107</v>
      </c>
      <c r="AC132" s="155">
        <f t="shared" si="62"/>
        <v>112</v>
      </c>
      <c r="AE132" s="66" t="str">
        <f t="shared" si="63"/>
        <v>L</v>
      </c>
      <c r="AF132" s="66">
        <f t="shared" si="46"/>
        <v>7</v>
      </c>
      <c r="AG132" s="66">
        <f t="shared" si="77"/>
        <v>4</v>
      </c>
      <c r="AH132" s="66">
        <f t="shared" si="78"/>
        <v>1</v>
      </c>
      <c r="AI132" s="106">
        <f t="shared" si="42"/>
        <v>5</v>
      </c>
      <c r="AJ132" s="106">
        <f t="shared" si="64"/>
        <v>0</v>
      </c>
      <c r="AK132" s="154">
        <f t="shared" si="65"/>
        <v>-938</v>
      </c>
      <c r="AL132" s="155">
        <f t="shared" si="66"/>
        <v>-1</v>
      </c>
      <c r="AN132" s="66" t="str">
        <f t="shared" si="67"/>
        <v>L</v>
      </c>
      <c r="AO132" s="66">
        <f t="shared" si="47"/>
        <v>7</v>
      </c>
      <c r="AP132" s="66">
        <f t="shared" si="68"/>
        <v>4</v>
      </c>
      <c r="AQ132" s="66">
        <f t="shared" si="69"/>
        <v>1</v>
      </c>
      <c r="AR132" s="106">
        <f t="shared" si="43"/>
        <v>5</v>
      </c>
      <c r="AS132" s="106">
        <f t="shared" si="70"/>
        <v>0</v>
      </c>
      <c r="AT132" s="154">
        <f t="shared" si="71"/>
        <v>-938</v>
      </c>
    </row>
    <row r="133" spans="1:46">
      <c r="A133" s="3">
        <f t="shared" si="48"/>
        <v>123</v>
      </c>
      <c r="B133" s="9">
        <f>Data!B133</f>
        <v>10</v>
      </c>
      <c r="D133" s="30">
        <f t="shared" si="44"/>
        <v>4</v>
      </c>
      <c r="F133" s="66" t="str">
        <f t="shared" si="49"/>
        <v>L</v>
      </c>
      <c r="G133" s="66">
        <f t="shared" si="45"/>
        <v>1</v>
      </c>
      <c r="H133" s="66">
        <f t="shared" si="50"/>
        <v>4</v>
      </c>
      <c r="I133" s="66">
        <f t="shared" si="51"/>
        <v>2</v>
      </c>
      <c r="J133" s="106">
        <f t="shared" si="40"/>
        <v>5</v>
      </c>
      <c r="K133" s="106">
        <f t="shared" si="52"/>
        <v>0</v>
      </c>
      <c r="L133" s="154">
        <f t="shared" si="53"/>
        <v>119</v>
      </c>
      <c r="N133" s="66" t="str">
        <f t="shared" si="54"/>
        <v>L</v>
      </c>
      <c r="O133" s="66">
        <f t="shared" si="55"/>
        <v>3</v>
      </c>
      <c r="P133" s="66">
        <f t="shared" si="56"/>
        <v>4</v>
      </c>
      <c r="Q133" s="66">
        <f t="shared" si="57"/>
        <v>2</v>
      </c>
      <c r="R133" s="106">
        <f t="shared" si="41"/>
        <v>5</v>
      </c>
      <c r="S133" s="106">
        <f t="shared" si="58"/>
        <v>0</v>
      </c>
      <c r="T133" s="154">
        <f t="shared" si="59"/>
        <v>-541</v>
      </c>
      <c r="V133" s="66" t="str">
        <f t="shared" si="60"/>
        <v>L</v>
      </c>
      <c r="W133" s="66">
        <f t="shared" si="72"/>
        <v>9</v>
      </c>
      <c r="X133" s="66">
        <f t="shared" si="73"/>
        <v>2</v>
      </c>
      <c r="Y133" s="66">
        <f t="shared" si="74"/>
        <v>10</v>
      </c>
      <c r="Z133" s="106">
        <f t="shared" si="75"/>
        <v>2</v>
      </c>
      <c r="AA133" s="106">
        <f t="shared" si="76"/>
        <v>0</v>
      </c>
      <c r="AB133" s="154">
        <f t="shared" si="61"/>
        <v>105</v>
      </c>
      <c r="AC133" s="155">
        <f t="shared" si="62"/>
        <v>112</v>
      </c>
      <c r="AE133" s="66" t="str">
        <f t="shared" si="63"/>
        <v>L</v>
      </c>
      <c r="AF133" s="66">
        <f t="shared" si="46"/>
        <v>4</v>
      </c>
      <c r="AG133" s="66">
        <f t="shared" si="77"/>
        <v>4</v>
      </c>
      <c r="AH133" s="66">
        <f t="shared" si="78"/>
        <v>2</v>
      </c>
      <c r="AI133" s="106">
        <f t="shared" si="42"/>
        <v>5</v>
      </c>
      <c r="AJ133" s="106">
        <f t="shared" si="64"/>
        <v>0</v>
      </c>
      <c r="AK133" s="154">
        <f t="shared" si="65"/>
        <v>-943</v>
      </c>
      <c r="AL133" s="155">
        <f t="shared" si="66"/>
        <v>-1</v>
      </c>
      <c r="AN133" s="66" t="str">
        <f t="shared" si="67"/>
        <v>L</v>
      </c>
      <c r="AO133" s="66">
        <f t="shared" si="47"/>
        <v>4</v>
      </c>
      <c r="AP133" s="66">
        <f t="shared" si="68"/>
        <v>4</v>
      </c>
      <c r="AQ133" s="66">
        <f t="shared" si="69"/>
        <v>2</v>
      </c>
      <c r="AR133" s="106">
        <f t="shared" si="43"/>
        <v>5</v>
      </c>
      <c r="AS133" s="106">
        <f t="shared" si="70"/>
        <v>0</v>
      </c>
      <c r="AT133" s="154">
        <f t="shared" si="71"/>
        <v>-943</v>
      </c>
    </row>
    <row r="134" spans="1:46">
      <c r="A134" s="3">
        <f t="shared" si="48"/>
        <v>124</v>
      </c>
      <c r="B134" s="9">
        <f>Data!B134</f>
        <v>5</v>
      </c>
      <c r="D134" s="30">
        <f t="shared" si="44"/>
        <v>2</v>
      </c>
      <c r="F134" s="66" t="str">
        <f t="shared" si="49"/>
        <v>L</v>
      </c>
      <c r="G134" s="66">
        <f t="shared" si="45"/>
        <v>1</v>
      </c>
      <c r="H134" s="66">
        <f t="shared" si="50"/>
        <v>4</v>
      </c>
      <c r="I134" s="66">
        <f t="shared" si="51"/>
        <v>3</v>
      </c>
      <c r="J134" s="106">
        <f t="shared" si="40"/>
        <v>5</v>
      </c>
      <c r="K134" s="106">
        <f t="shared" si="52"/>
        <v>0</v>
      </c>
      <c r="L134" s="154">
        <f t="shared" si="53"/>
        <v>114</v>
      </c>
      <c r="N134" s="66" t="str">
        <f t="shared" si="54"/>
        <v>L</v>
      </c>
      <c r="O134" s="66">
        <f t="shared" si="55"/>
        <v>4</v>
      </c>
      <c r="P134" s="66">
        <f t="shared" si="56"/>
        <v>4</v>
      </c>
      <c r="Q134" s="66">
        <f t="shared" si="57"/>
        <v>3</v>
      </c>
      <c r="R134" s="106">
        <f t="shared" si="41"/>
        <v>5</v>
      </c>
      <c r="S134" s="106">
        <f t="shared" si="58"/>
        <v>0</v>
      </c>
      <c r="T134" s="154">
        <f t="shared" si="59"/>
        <v>-546</v>
      </c>
      <c r="V134" s="66" t="str">
        <f t="shared" si="60"/>
        <v>L</v>
      </c>
      <c r="W134" s="66">
        <f t="shared" si="72"/>
        <v>10</v>
      </c>
      <c r="X134" s="66">
        <f t="shared" si="73"/>
        <v>2</v>
      </c>
      <c r="Y134" s="66">
        <f t="shared" si="74"/>
        <v>11</v>
      </c>
      <c r="Z134" s="106">
        <f t="shared" si="75"/>
        <v>2</v>
      </c>
      <c r="AA134" s="106">
        <f t="shared" si="76"/>
        <v>0</v>
      </c>
      <c r="AB134" s="154">
        <f t="shared" si="61"/>
        <v>103</v>
      </c>
      <c r="AC134" s="155">
        <f t="shared" si="62"/>
        <v>112</v>
      </c>
      <c r="AE134" s="66" t="str">
        <f t="shared" si="63"/>
        <v>L</v>
      </c>
      <c r="AF134" s="66">
        <f t="shared" si="46"/>
        <v>2</v>
      </c>
      <c r="AG134" s="66">
        <f t="shared" si="77"/>
        <v>4</v>
      </c>
      <c r="AH134" s="66">
        <f t="shared" si="78"/>
        <v>3</v>
      </c>
      <c r="AI134" s="106">
        <f t="shared" si="42"/>
        <v>5</v>
      </c>
      <c r="AJ134" s="106">
        <f t="shared" si="64"/>
        <v>0</v>
      </c>
      <c r="AK134" s="154">
        <f t="shared" si="65"/>
        <v>-948</v>
      </c>
      <c r="AL134" s="155">
        <f t="shared" si="66"/>
        <v>-1</v>
      </c>
      <c r="AN134" s="66" t="str">
        <f t="shared" si="67"/>
        <v>L</v>
      </c>
      <c r="AO134" s="66">
        <f t="shared" si="47"/>
        <v>2</v>
      </c>
      <c r="AP134" s="66">
        <f t="shared" si="68"/>
        <v>4</v>
      </c>
      <c r="AQ134" s="66">
        <f t="shared" si="69"/>
        <v>3</v>
      </c>
      <c r="AR134" s="106">
        <f t="shared" si="43"/>
        <v>5</v>
      </c>
      <c r="AS134" s="106">
        <f t="shared" si="70"/>
        <v>0</v>
      </c>
      <c r="AT134" s="154">
        <f t="shared" si="71"/>
        <v>-948</v>
      </c>
    </row>
    <row r="135" spans="1:46">
      <c r="A135" s="3">
        <f t="shared" si="48"/>
        <v>125</v>
      </c>
      <c r="B135" s="9">
        <f>Data!B135</f>
        <v>8</v>
      </c>
      <c r="D135" s="30">
        <f t="shared" si="44"/>
        <v>3</v>
      </c>
      <c r="F135" s="66" t="str">
        <f t="shared" si="49"/>
        <v>L</v>
      </c>
      <c r="G135" s="66">
        <f t="shared" si="45"/>
        <v>1</v>
      </c>
      <c r="H135" s="66">
        <f t="shared" si="50"/>
        <v>4</v>
      </c>
      <c r="I135" s="66">
        <f t="shared" si="51"/>
        <v>4</v>
      </c>
      <c r="J135" s="106">
        <f t="shared" si="40"/>
        <v>5</v>
      </c>
      <c r="K135" s="106">
        <f t="shared" si="52"/>
        <v>0</v>
      </c>
      <c r="L135" s="154">
        <f t="shared" si="53"/>
        <v>109</v>
      </c>
      <c r="N135" s="66" t="str">
        <f t="shared" si="54"/>
        <v>L</v>
      </c>
      <c r="O135" s="66">
        <f t="shared" si="55"/>
        <v>5</v>
      </c>
      <c r="P135" s="66">
        <f t="shared" si="56"/>
        <v>4</v>
      </c>
      <c r="Q135" s="66">
        <f t="shared" si="57"/>
        <v>4</v>
      </c>
      <c r="R135" s="106">
        <f t="shared" si="41"/>
        <v>5</v>
      </c>
      <c r="S135" s="106">
        <f t="shared" si="58"/>
        <v>0</v>
      </c>
      <c r="T135" s="154">
        <f t="shared" si="59"/>
        <v>-551</v>
      </c>
      <c r="V135" s="66" t="str">
        <f t="shared" si="60"/>
        <v>L</v>
      </c>
      <c r="W135" s="66">
        <f t="shared" si="72"/>
        <v>11</v>
      </c>
      <c r="X135" s="66">
        <f t="shared" si="73"/>
        <v>3</v>
      </c>
      <c r="Y135" s="66">
        <f t="shared" si="74"/>
        <v>1</v>
      </c>
      <c r="Z135" s="106">
        <f t="shared" si="75"/>
        <v>3</v>
      </c>
      <c r="AA135" s="106">
        <f t="shared" si="76"/>
        <v>0</v>
      </c>
      <c r="AB135" s="154">
        <f t="shared" si="61"/>
        <v>100</v>
      </c>
      <c r="AC135" s="155">
        <f t="shared" si="62"/>
        <v>112</v>
      </c>
      <c r="AE135" s="66" t="str">
        <f t="shared" si="63"/>
        <v>L</v>
      </c>
      <c r="AF135" s="66">
        <f t="shared" si="46"/>
        <v>3</v>
      </c>
      <c r="AG135" s="66">
        <f t="shared" si="77"/>
        <v>4</v>
      </c>
      <c r="AH135" s="66">
        <f t="shared" si="78"/>
        <v>4</v>
      </c>
      <c r="AI135" s="106">
        <f t="shared" si="42"/>
        <v>5</v>
      </c>
      <c r="AJ135" s="106">
        <f t="shared" si="64"/>
        <v>0</v>
      </c>
      <c r="AK135" s="154">
        <f t="shared" si="65"/>
        <v>-953</v>
      </c>
      <c r="AL135" s="155">
        <f t="shared" si="66"/>
        <v>-1</v>
      </c>
      <c r="AN135" s="66" t="str">
        <f t="shared" si="67"/>
        <v>L</v>
      </c>
      <c r="AO135" s="66">
        <f t="shared" si="47"/>
        <v>3</v>
      </c>
      <c r="AP135" s="66">
        <f t="shared" si="68"/>
        <v>4</v>
      </c>
      <c r="AQ135" s="66">
        <f t="shared" si="69"/>
        <v>4</v>
      </c>
      <c r="AR135" s="106">
        <f t="shared" si="43"/>
        <v>5</v>
      </c>
      <c r="AS135" s="106">
        <f t="shared" si="70"/>
        <v>0</v>
      </c>
      <c r="AT135" s="154">
        <f t="shared" si="71"/>
        <v>-953</v>
      </c>
    </row>
    <row r="136" spans="1:46">
      <c r="A136" s="3">
        <f t="shared" si="48"/>
        <v>126</v>
      </c>
      <c r="B136" s="9">
        <f>Data!B136</f>
        <v>20</v>
      </c>
      <c r="D136" s="30">
        <f t="shared" si="44"/>
        <v>7</v>
      </c>
      <c r="F136" s="66" t="str">
        <f t="shared" si="49"/>
        <v>L</v>
      </c>
      <c r="G136" s="66">
        <f t="shared" si="45"/>
        <v>1</v>
      </c>
      <c r="H136" s="66">
        <f t="shared" si="50"/>
        <v>4</v>
      </c>
      <c r="I136" s="66">
        <f t="shared" si="51"/>
        <v>5</v>
      </c>
      <c r="J136" s="106">
        <f t="shared" si="40"/>
        <v>5</v>
      </c>
      <c r="K136" s="106">
        <f t="shared" si="52"/>
        <v>0</v>
      </c>
      <c r="L136" s="154">
        <f t="shared" si="53"/>
        <v>104</v>
      </c>
      <c r="N136" s="66" t="str">
        <f t="shared" si="54"/>
        <v>L</v>
      </c>
      <c r="O136" s="66">
        <f t="shared" si="55"/>
        <v>6</v>
      </c>
      <c r="P136" s="66">
        <f t="shared" si="56"/>
        <v>4</v>
      </c>
      <c r="Q136" s="66">
        <f t="shared" si="57"/>
        <v>5</v>
      </c>
      <c r="R136" s="106">
        <f t="shared" si="41"/>
        <v>5</v>
      </c>
      <c r="S136" s="106">
        <f t="shared" si="58"/>
        <v>0</v>
      </c>
      <c r="T136" s="154">
        <f t="shared" si="59"/>
        <v>-556</v>
      </c>
      <c r="V136" s="66" t="str">
        <f t="shared" si="60"/>
        <v>L</v>
      </c>
      <c r="W136" s="66">
        <f t="shared" si="72"/>
        <v>12</v>
      </c>
      <c r="X136" s="66">
        <f t="shared" si="73"/>
        <v>3</v>
      </c>
      <c r="Y136" s="66">
        <f t="shared" si="74"/>
        <v>2</v>
      </c>
      <c r="Z136" s="106">
        <f t="shared" si="75"/>
        <v>3</v>
      </c>
      <c r="AA136" s="106">
        <f t="shared" si="76"/>
        <v>0</v>
      </c>
      <c r="AB136" s="154">
        <f t="shared" si="61"/>
        <v>97</v>
      </c>
      <c r="AC136" s="155">
        <f t="shared" si="62"/>
        <v>112</v>
      </c>
      <c r="AE136" s="66" t="str">
        <f t="shared" si="63"/>
        <v>L</v>
      </c>
      <c r="AF136" s="66">
        <f t="shared" si="46"/>
        <v>7</v>
      </c>
      <c r="AG136" s="66">
        <f t="shared" si="77"/>
        <v>4</v>
      </c>
      <c r="AH136" s="66">
        <f t="shared" si="78"/>
        <v>5</v>
      </c>
      <c r="AI136" s="106">
        <f t="shared" si="42"/>
        <v>5</v>
      </c>
      <c r="AJ136" s="106">
        <f t="shared" si="64"/>
        <v>0</v>
      </c>
      <c r="AK136" s="154">
        <f t="shared" si="65"/>
        <v>-958</v>
      </c>
      <c r="AL136" s="155">
        <f t="shared" si="66"/>
        <v>-1</v>
      </c>
      <c r="AN136" s="66" t="str">
        <f t="shared" si="67"/>
        <v>L</v>
      </c>
      <c r="AO136" s="66">
        <f t="shared" si="47"/>
        <v>7</v>
      </c>
      <c r="AP136" s="66">
        <f t="shared" si="68"/>
        <v>4</v>
      </c>
      <c r="AQ136" s="66">
        <f t="shared" si="69"/>
        <v>5</v>
      </c>
      <c r="AR136" s="106">
        <f t="shared" si="43"/>
        <v>5</v>
      </c>
      <c r="AS136" s="106">
        <f t="shared" si="70"/>
        <v>0</v>
      </c>
      <c r="AT136" s="154">
        <f t="shared" si="71"/>
        <v>-958</v>
      </c>
    </row>
    <row r="137" spans="1:46">
      <c r="A137" s="3">
        <f t="shared" si="48"/>
        <v>127</v>
      </c>
      <c r="B137" s="9">
        <f>Data!B137</f>
        <v>14</v>
      </c>
      <c r="D137" s="30">
        <f t="shared" si="44"/>
        <v>5</v>
      </c>
      <c r="F137" s="66" t="str">
        <f t="shared" si="49"/>
        <v>L</v>
      </c>
      <c r="G137" s="66">
        <f t="shared" si="45"/>
        <v>1</v>
      </c>
      <c r="H137" s="66">
        <f t="shared" si="50"/>
        <v>4</v>
      </c>
      <c r="I137" s="66">
        <f t="shared" si="51"/>
        <v>6</v>
      </c>
      <c r="J137" s="106">
        <f t="shared" si="40"/>
        <v>5</v>
      </c>
      <c r="K137" s="106">
        <f t="shared" si="52"/>
        <v>0</v>
      </c>
      <c r="L137" s="154">
        <f t="shared" si="53"/>
        <v>99</v>
      </c>
      <c r="N137" s="66" t="str">
        <f t="shared" si="54"/>
        <v>L</v>
      </c>
      <c r="O137" s="66">
        <f t="shared" si="55"/>
        <v>7</v>
      </c>
      <c r="P137" s="66">
        <f t="shared" si="56"/>
        <v>4</v>
      </c>
      <c r="Q137" s="66">
        <f t="shared" si="57"/>
        <v>6</v>
      </c>
      <c r="R137" s="106">
        <f t="shared" si="41"/>
        <v>5</v>
      </c>
      <c r="S137" s="106">
        <f t="shared" si="58"/>
        <v>0</v>
      </c>
      <c r="T137" s="154">
        <f t="shared" si="59"/>
        <v>-561</v>
      </c>
      <c r="V137" s="66" t="str">
        <f t="shared" si="60"/>
        <v>L</v>
      </c>
      <c r="W137" s="66">
        <f t="shared" si="72"/>
        <v>1</v>
      </c>
      <c r="X137" s="66">
        <f t="shared" si="73"/>
        <v>3</v>
      </c>
      <c r="Y137" s="66">
        <f t="shared" si="74"/>
        <v>3</v>
      </c>
      <c r="Z137" s="106">
        <f t="shared" si="75"/>
        <v>3</v>
      </c>
      <c r="AA137" s="106">
        <f t="shared" si="76"/>
        <v>0</v>
      </c>
      <c r="AB137" s="154">
        <f t="shared" si="61"/>
        <v>94</v>
      </c>
      <c r="AC137" s="155">
        <f t="shared" si="62"/>
        <v>112</v>
      </c>
      <c r="AE137" s="66" t="str">
        <f t="shared" si="63"/>
        <v>L</v>
      </c>
      <c r="AF137" s="66">
        <f t="shared" si="46"/>
        <v>5</v>
      </c>
      <c r="AG137" s="66">
        <f t="shared" si="77"/>
        <v>4</v>
      </c>
      <c r="AH137" s="66">
        <f t="shared" si="78"/>
        <v>6</v>
      </c>
      <c r="AI137" s="106">
        <f t="shared" si="42"/>
        <v>5</v>
      </c>
      <c r="AJ137" s="106">
        <f t="shared" si="64"/>
        <v>0</v>
      </c>
      <c r="AK137" s="154">
        <f t="shared" si="65"/>
        <v>-963</v>
      </c>
      <c r="AL137" s="155">
        <f t="shared" si="66"/>
        <v>-1</v>
      </c>
      <c r="AN137" s="66" t="str">
        <f t="shared" si="67"/>
        <v>L</v>
      </c>
      <c r="AO137" s="66">
        <f t="shared" si="47"/>
        <v>5</v>
      </c>
      <c r="AP137" s="66">
        <f t="shared" si="68"/>
        <v>4</v>
      </c>
      <c r="AQ137" s="66">
        <f t="shared" si="69"/>
        <v>6</v>
      </c>
      <c r="AR137" s="106">
        <f t="shared" si="43"/>
        <v>5</v>
      </c>
      <c r="AS137" s="106">
        <f t="shared" si="70"/>
        <v>0</v>
      </c>
      <c r="AT137" s="154">
        <f t="shared" si="71"/>
        <v>-963</v>
      </c>
    </row>
    <row r="138" spans="1:46">
      <c r="A138" s="3">
        <f t="shared" si="48"/>
        <v>128</v>
      </c>
      <c r="B138" s="9">
        <f>Data!B138</f>
        <v>23</v>
      </c>
      <c r="D138" s="30">
        <f t="shared" si="44"/>
        <v>8</v>
      </c>
      <c r="F138" s="66" t="str">
        <f t="shared" si="49"/>
        <v>L</v>
      </c>
      <c r="G138" s="66">
        <f t="shared" si="45"/>
        <v>1</v>
      </c>
      <c r="H138" s="66">
        <f t="shared" si="50"/>
        <v>4</v>
      </c>
      <c r="I138" s="66">
        <f t="shared" si="51"/>
        <v>7</v>
      </c>
      <c r="J138" s="106">
        <f t="shared" si="40"/>
        <v>5</v>
      </c>
      <c r="K138" s="106">
        <f t="shared" si="52"/>
        <v>0</v>
      </c>
      <c r="L138" s="154">
        <f t="shared" si="53"/>
        <v>94</v>
      </c>
      <c r="N138" s="66" t="str">
        <f t="shared" si="54"/>
        <v>L</v>
      </c>
      <c r="O138" s="66">
        <f t="shared" si="55"/>
        <v>8</v>
      </c>
      <c r="P138" s="66">
        <f t="shared" si="56"/>
        <v>4</v>
      </c>
      <c r="Q138" s="66">
        <f t="shared" si="57"/>
        <v>7</v>
      </c>
      <c r="R138" s="106">
        <f t="shared" si="41"/>
        <v>5</v>
      </c>
      <c r="S138" s="106">
        <f t="shared" si="58"/>
        <v>0</v>
      </c>
      <c r="T138" s="154">
        <f t="shared" si="59"/>
        <v>-566</v>
      </c>
      <c r="V138" s="66" t="str">
        <f t="shared" si="60"/>
        <v>L</v>
      </c>
      <c r="W138" s="66">
        <f t="shared" si="72"/>
        <v>2</v>
      </c>
      <c r="X138" s="66">
        <f t="shared" si="73"/>
        <v>3</v>
      </c>
      <c r="Y138" s="66">
        <f t="shared" si="74"/>
        <v>4</v>
      </c>
      <c r="Z138" s="106">
        <f t="shared" si="75"/>
        <v>3</v>
      </c>
      <c r="AA138" s="106">
        <f t="shared" si="76"/>
        <v>0</v>
      </c>
      <c r="AB138" s="154">
        <f t="shared" si="61"/>
        <v>91</v>
      </c>
      <c r="AC138" s="155">
        <f t="shared" si="62"/>
        <v>112</v>
      </c>
      <c r="AE138" s="66" t="str">
        <f t="shared" si="63"/>
        <v>L</v>
      </c>
      <c r="AF138" s="66">
        <f t="shared" si="46"/>
        <v>8</v>
      </c>
      <c r="AG138" s="66">
        <f t="shared" si="77"/>
        <v>4</v>
      </c>
      <c r="AH138" s="66">
        <f t="shared" si="78"/>
        <v>7</v>
      </c>
      <c r="AI138" s="106">
        <f t="shared" si="42"/>
        <v>5</v>
      </c>
      <c r="AJ138" s="106">
        <f t="shared" si="64"/>
        <v>0</v>
      </c>
      <c r="AK138" s="154">
        <f t="shared" si="65"/>
        <v>-968</v>
      </c>
      <c r="AL138" s="155">
        <f t="shared" si="66"/>
        <v>-1</v>
      </c>
      <c r="AN138" s="66" t="str">
        <f t="shared" si="67"/>
        <v>L</v>
      </c>
      <c r="AO138" s="66">
        <f t="shared" si="47"/>
        <v>8</v>
      </c>
      <c r="AP138" s="66">
        <f t="shared" si="68"/>
        <v>4</v>
      </c>
      <c r="AQ138" s="66">
        <f t="shared" si="69"/>
        <v>7</v>
      </c>
      <c r="AR138" s="106">
        <f t="shared" si="43"/>
        <v>5</v>
      </c>
      <c r="AS138" s="106">
        <f t="shared" si="70"/>
        <v>0</v>
      </c>
      <c r="AT138" s="154">
        <f t="shared" si="71"/>
        <v>-968</v>
      </c>
    </row>
    <row r="139" spans="1:46">
      <c r="A139" s="3">
        <f t="shared" si="48"/>
        <v>129</v>
      </c>
      <c r="B139" s="9">
        <f>Data!B139</f>
        <v>0</v>
      </c>
      <c r="D139" s="30">
        <f t="shared" si="44"/>
        <v>0</v>
      </c>
      <c r="F139" s="66" t="str">
        <f t="shared" si="49"/>
        <v>L</v>
      </c>
      <c r="G139" s="66">
        <f t="shared" si="45"/>
        <v>1</v>
      </c>
      <c r="H139" s="66">
        <f t="shared" si="50"/>
        <v>4</v>
      </c>
      <c r="I139" s="66">
        <f t="shared" si="51"/>
        <v>8</v>
      </c>
      <c r="J139" s="106">
        <f t="shared" ref="J139:J202" si="79">INDEX($AX$11:$AY$25,H139,2)</f>
        <v>5</v>
      </c>
      <c r="K139" s="106">
        <f t="shared" si="52"/>
        <v>0</v>
      </c>
      <c r="L139" s="154">
        <f t="shared" si="53"/>
        <v>89</v>
      </c>
      <c r="N139" s="66" t="str">
        <f t="shared" si="54"/>
        <v>L</v>
      </c>
      <c r="O139" s="66">
        <f t="shared" si="55"/>
        <v>9</v>
      </c>
      <c r="P139" s="66">
        <f t="shared" si="56"/>
        <v>4</v>
      </c>
      <c r="Q139" s="66">
        <f t="shared" si="57"/>
        <v>8</v>
      </c>
      <c r="R139" s="106">
        <f t="shared" ref="R139:R202" si="80">INDEX($AX$11:$AY$25,P139,2)</f>
        <v>5</v>
      </c>
      <c r="S139" s="106">
        <f t="shared" si="58"/>
        <v>0</v>
      </c>
      <c r="T139" s="154">
        <f t="shared" si="59"/>
        <v>-571</v>
      </c>
      <c r="V139" s="66" t="str">
        <f t="shared" si="60"/>
        <v>L</v>
      </c>
      <c r="W139" s="66">
        <f t="shared" si="72"/>
        <v>3</v>
      </c>
      <c r="X139" s="66">
        <f t="shared" si="73"/>
        <v>3</v>
      </c>
      <c r="Y139" s="66">
        <f t="shared" si="74"/>
        <v>5</v>
      </c>
      <c r="Z139" s="106">
        <f t="shared" si="75"/>
        <v>3</v>
      </c>
      <c r="AA139" s="106">
        <f t="shared" si="76"/>
        <v>0</v>
      </c>
      <c r="AB139" s="154">
        <f t="shared" si="61"/>
        <v>88</v>
      </c>
      <c r="AC139" s="155">
        <f t="shared" si="62"/>
        <v>112</v>
      </c>
      <c r="AE139" s="66" t="str">
        <f t="shared" si="63"/>
        <v>L</v>
      </c>
      <c r="AF139" s="66">
        <f t="shared" si="46"/>
        <v>8</v>
      </c>
      <c r="AG139" s="66">
        <f t="shared" si="77"/>
        <v>4</v>
      </c>
      <c r="AH139" s="66">
        <f t="shared" si="78"/>
        <v>8</v>
      </c>
      <c r="AI139" s="106">
        <f t="shared" ref="AI139:AI202" si="81">INDEX($AX$11:$AY$25,AG139,2)</f>
        <v>5</v>
      </c>
      <c r="AJ139" s="106">
        <f t="shared" si="64"/>
        <v>0</v>
      </c>
      <c r="AK139" s="154">
        <f t="shared" si="65"/>
        <v>-973</v>
      </c>
      <c r="AL139" s="155">
        <f t="shared" si="66"/>
        <v>-1</v>
      </c>
      <c r="AN139" s="66" t="str">
        <f t="shared" si="67"/>
        <v>L</v>
      </c>
      <c r="AO139" s="66">
        <f t="shared" si="47"/>
        <v>8</v>
      </c>
      <c r="AP139" s="66">
        <f t="shared" si="68"/>
        <v>4</v>
      </c>
      <c r="AQ139" s="66">
        <f t="shared" si="69"/>
        <v>8</v>
      </c>
      <c r="AR139" s="106">
        <f t="shared" ref="AR139:AR202" si="82">INDEX($AX$11:$AY$25,AP139,2)</f>
        <v>5</v>
      </c>
      <c r="AS139" s="106">
        <f t="shared" si="70"/>
        <v>0</v>
      </c>
      <c r="AT139" s="154">
        <f t="shared" si="71"/>
        <v>-973</v>
      </c>
    </row>
    <row r="140" spans="1:46">
      <c r="A140" s="3">
        <f t="shared" si="48"/>
        <v>130</v>
      </c>
      <c r="B140" s="9">
        <f>Data!B140</f>
        <v>7</v>
      </c>
      <c r="D140" s="30">
        <f t="shared" ref="D140:D203" si="83">IF($B140=0,0,IF(MOD($B140,3)=0,QUOTIENT($B140,3),QUOTIENT($B140,3)+1))</f>
        <v>3</v>
      </c>
      <c r="F140" s="66" t="str">
        <f t="shared" si="49"/>
        <v>L</v>
      </c>
      <c r="G140" s="66">
        <f t="shared" ref="G140:G203" si="84">IF(AND($G$9&lt;&gt;" ",$G$9&gt;0, $G$9 &lt;13),$G$9,1)</f>
        <v>1</v>
      </c>
      <c r="H140" s="66">
        <f t="shared" si="50"/>
        <v>4</v>
      </c>
      <c r="I140" s="66">
        <f t="shared" si="51"/>
        <v>9</v>
      </c>
      <c r="J140" s="106">
        <f t="shared" si="79"/>
        <v>5</v>
      </c>
      <c r="K140" s="106">
        <f t="shared" si="52"/>
        <v>0</v>
      </c>
      <c r="L140" s="154">
        <f t="shared" si="53"/>
        <v>84</v>
      </c>
      <c r="N140" s="66" t="str">
        <f t="shared" si="54"/>
        <v>L</v>
      </c>
      <c r="O140" s="66">
        <f t="shared" si="55"/>
        <v>10</v>
      </c>
      <c r="P140" s="66">
        <f t="shared" si="56"/>
        <v>4</v>
      </c>
      <c r="Q140" s="66">
        <f t="shared" si="57"/>
        <v>9</v>
      </c>
      <c r="R140" s="106">
        <f t="shared" si="80"/>
        <v>5</v>
      </c>
      <c r="S140" s="106">
        <f t="shared" si="58"/>
        <v>0</v>
      </c>
      <c r="T140" s="154">
        <f t="shared" si="59"/>
        <v>-576</v>
      </c>
      <c r="V140" s="66" t="str">
        <f t="shared" si="60"/>
        <v>W</v>
      </c>
      <c r="W140" s="66">
        <f t="shared" si="72"/>
        <v>4</v>
      </c>
      <c r="X140" s="66">
        <f t="shared" si="73"/>
        <v>3</v>
      </c>
      <c r="Y140" s="66">
        <f t="shared" si="74"/>
        <v>6</v>
      </c>
      <c r="Z140" s="106">
        <f t="shared" si="75"/>
        <v>3</v>
      </c>
      <c r="AA140" s="106">
        <f t="shared" si="76"/>
        <v>36</v>
      </c>
      <c r="AB140" s="154">
        <f t="shared" si="61"/>
        <v>121</v>
      </c>
      <c r="AC140" s="155">
        <f t="shared" si="62"/>
        <v>121</v>
      </c>
      <c r="AE140" s="66" t="str">
        <f t="shared" si="63"/>
        <v>L</v>
      </c>
      <c r="AF140" s="66">
        <f t="shared" ref="AF140:AF203" si="85">IF($D140=0,AF139,$D140)</f>
        <v>3</v>
      </c>
      <c r="AG140" s="66">
        <f t="shared" si="77"/>
        <v>4</v>
      </c>
      <c r="AH140" s="66">
        <f t="shared" si="78"/>
        <v>9</v>
      </c>
      <c r="AI140" s="106">
        <f t="shared" si="81"/>
        <v>5</v>
      </c>
      <c r="AJ140" s="106">
        <f t="shared" si="64"/>
        <v>0</v>
      </c>
      <c r="AK140" s="154">
        <f t="shared" si="65"/>
        <v>-978</v>
      </c>
      <c r="AL140" s="155">
        <f t="shared" si="66"/>
        <v>-1</v>
      </c>
      <c r="AN140" s="66" t="str">
        <f t="shared" si="67"/>
        <v>L</v>
      </c>
      <c r="AO140" s="66">
        <f t="shared" ref="AO140:AO203" si="86">IF($D140=0,AO139,$D140)</f>
        <v>3</v>
      </c>
      <c r="AP140" s="66">
        <f t="shared" si="68"/>
        <v>4</v>
      </c>
      <c r="AQ140" s="66">
        <f t="shared" si="69"/>
        <v>9</v>
      </c>
      <c r="AR140" s="106">
        <f t="shared" si="82"/>
        <v>5</v>
      </c>
      <c r="AS140" s="106">
        <f t="shared" si="70"/>
        <v>0</v>
      </c>
      <c r="AT140" s="154">
        <f t="shared" si="71"/>
        <v>-978</v>
      </c>
    </row>
    <row r="141" spans="1:46">
      <c r="A141" s="3">
        <f t="shared" ref="A141:A204" si="87">A140+1</f>
        <v>131</v>
      </c>
      <c r="B141" s="9">
        <f>Data!B141</f>
        <v>6</v>
      </c>
      <c r="D141" s="30">
        <f t="shared" si="83"/>
        <v>2</v>
      </c>
      <c r="F141" s="66" t="str">
        <f t="shared" ref="F141:F204" si="88">IF($D141=G140,"W","L")</f>
        <v>L</v>
      </c>
      <c r="G141" s="66">
        <f t="shared" si="84"/>
        <v>1</v>
      </c>
      <c r="H141" s="66">
        <f t="shared" ref="H141:H204" si="89">IF(AND(H140=$H$9,I140=11),1,IF(AND(H140&lt;$H$9,I140=11),H140+1,H140))</f>
        <v>4</v>
      </c>
      <c r="I141" s="66">
        <f t="shared" ref="I141:I204" si="90">IF(I140&lt;11,I140+1,1)</f>
        <v>10</v>
      </c>
      <c r="J141" s="106">
        <f t="shared" si="79"/>
        <v>5</v>
      </c>
      <c r="K141" s="106">
        <f t="shared" ref="K141:K204" si="91">IF(F141="W",J140*12,0)</f>
        <v>0</v>
      </c>
      <c r="L141" s="154">
        <f t="shared" ref="L141:L204" si="92">L140-J141+K141</f>
        <v>79</v>
      </c>
      <c r="N141" s="66" t="str">
        <f t="shared" ref="N141:N204" si="93">IF($D141=O140,"W","L")</f>
        <v>L</v>
      </c>
      <c r="O141" s="66">
        <f t="shared" ref="O141:O204" si="94">IF(O140=12,1,O140+1)</f>
        <v>11</v>
      </c>
      <c r="P141" s="66">
        <f t="shared" ref="P141:P204" si="95">IF(AND(P140=$H$9,Q140=11),1,IF(AND(P140&lt;$H$9,Q140=11),P140+1,P140))</f>
        <v>4</v>
      </c>
      <c r="Q141" s="66">
        <f t="shared" ref="Q141:Q204" si="96">IF(Q140&lt;11,Q140+1,1)</f>
        <v>10</v>
      </c>
      <c r="R141" s="106">
        <f t="shared" si="80"/>
        <v>5</v>
      </c>
      <c r="S141" s="106">
        <f t="shared" ref="S141:S204" si="97">IF(N141="W",R140*12,0)</f>
        <v>0</v>
      </c>
      <c r="T141" s="154">
        <f t="shared" ref="T141:T204" si="98">T140-R141+S141</f>
        <v>-581</v>
      </c>
      <c r="V141" s="66" t="str">
        <f t="shared" ref="V141:V204" si="99">IF($D141=W140,"W","L")</f>
        <v>L</v>
      </c>
      <c r="W141" s="66">
        <f t="shared" si="72"/>
        <v>1</v>
      </c>
      <c r="X141" s="66">
        <f t="shared" si="73"/>
        <v>1</v>
      </c>
      <c r="Y141" s="66">
        <f t="shared" si="74"/>
        <v>1</v>
      </c>
      <c r="Z141" s="106">
        <f t="shared" si="75"/>
        <v>1</v>
      </c>
      <c r="AA141" s="106">
        <f t="shared" si="76"/>
        <v>0</v>
      </c>
      <c r="AB141" s="154">
        <f t="shared" ref="AB141:AB204" si="100">AB140-Z141+AA141</f>
        <v>120</v>
      </c>
      <c r="AC141" s="155">
        <f t="shared" ref="AC141:AC204" si="101">IF(AB141&gt;AC140,AB141,AC140)</f>
        <v>121</v>
      </c>
      <c r="AE141" s="66" t="str">
        <f t="shared" ref="AE141:AE204" si="102">IF($D141=AF140,"W","L")</f>
        <v>L</v>
      </c>
      <c r="AF141" s="66">
        <f t="shared" si="85"/>
        <v>2</v>
      </c>
      <c r="AG141" s="66">
        <f t="shared" si="77"/>
        <v>4</v>
      </c>
      <c r="AH141" s="66">
        <f t="shared" si="78"/>
        <v>10</v>
      </c>
      <c r="AI141" s="106">
        <f t="shared" si="81"/>
        <v>5</v>
      </c>
      <c r="AJ141" s="106">
        <f t="shared" ref="AJ141:AJ204" si="103">IF(AE141="W",AI140*6,0)</f>
        <v>0</v>
      </c>
      <c r="AK141" s="154">
        <f t="shared" ref="AK141:AK204" si="104">AK140-AI141+AJ141</f>
        <v>-983</v>
      </c>
      <c r="AL141" s="155">
        <f t="shared" ref="AL141:AL204" si="105">IF(AK141&gt;AL140,AK141,AL140)</f>
        <v>-1</v>
      </c>
      <c r="AN141" s="66" t="str">
        <f t="shared" ref="AN141:AN204" si="106">IF($D141=AO140,"W","L")</f>
        <v>L</v>
      </c>
      <c r="AO141" s="66">
        <f t="shared" si="86"/>
        <v>2</v>
      </c>
      <c r="AP141" s="66">
        <f t="shared" ref="AP141:AP204" si="107">IF(AND(AP140=$H$9,AQ140=11),1,IF(AND(AP140&lt;$H$9,AQ140=11),AP140+1,AP140))</f>
        <v>4</v>
      </c>
      <c r="AQ141" s="66">
        <f t="shared" ref="AQ141:AQ204" si="108">IF(AQ140&lt;11,AQ140+1,1)</f>
        <v>10</v>
      </c>
      <c r="AR141" s="106">
        <f t="shared" si="82"/>
        <v>5</v>
      </c>
      <c r="AS141" s="106">
        <f t="shared" ref="AS141:AS204" si="109">IF(AN141="W",AR140*6,0)</f>
        <v>0</v>
      </c>
      <c r="AT141" s="154">
        <f t="shared" ref="AT141:AT204" si="110">AT140-AR141+AS141</f>
        <v>-983</v>
      </c>
    </row>
    <row r="142" spans="1:46">
      <c r="A142" s="3">
        <f t="shared" si="87"/>
        <v>132</v>
      </c>
      <c r="B142" s="9">
        <f>Data!B142</f>
        <v>5</v>
      </c>
      <c r="D142" s="30">
        <f t="shared" si="83"/>
        <v>2</v>
      </c>
      <c r="F142" s="66" t="str">
        <f t="shared" si="88"/>
        <v>L</v>
      </c>
      <c r="G142" s="66">
        <f t="shared" si="84"/>
        <v>1</v>
      </c>
      <c r="H142" s="66">
        <f t="shared" si="89"/>
        <v>4</v>
      </c>
      <c r="I142" s="66">
        <f t="shared" si="90"/>
        <v>11</v>
      </c>
      <c r="J142" s="106">
        <f t="shared" si="79"/>
        <v>5</v>
      </c>
      <c r="K142" s="106">
        <f t="shared" si="91"/>
        <v>0</v>
      </c>
      <c r="L142" s="154">
        <f t="shared" si="92"/>
        <v>74</v>
      </c>
      <c r="N142" s="66" t="str">
        <f t="shared" si="93"/>
        <v>L</v>
      </c>
      <c r="O142" s="66">
        <f t="shared" si="94"/>
        <v>12</v>
      </c>
      <c r="P142" s="66">
        <f t="shared" si="95"/>
        <v>4</v>
      </c>
      <c r="Q142" s="66">
        <f t="shared" si="96"/>
        <v>11</v>
      </c>
      <c r="R142" s="106">
        <f t="shared" si="80"/>
        <v>5</v>
      </c>
      <c r="S142" s="106">
        <f t="shared" si="97"/>
        <v>0</v>
      </c>
      <c r="T142" s="154">
        <f t="shared" si="98"/>
        <v>-586</v>
      </c>
      <c r="V142" s="66" t="str">
        <f t="shared" si="99"/>
        <v>L</v>
      </c>
      <c r="W142" s="66">
        <f t="shared" ref="W142:W205" si="111">IF(AB141&gt;AC140,1,IF(W141=12,1,W141+1))</f>
        <v>2</v>
      </c>
      <c r="X142" s="66">
        <f t="shared" ref="X142:X205" si="112">IF(AB141&gt;AC140,1,IF(AND(X141=$X$9,Y141=11),1,IF(AND(X141&lt;$X$9,Y141=11),X141+1,X141)))</f>
        <v>1</v>
      </c>
      <c r="Y142" s="66">
        <f t="shared" ref="Y142:Y205" si="113">IF(AB141&gt;AC140,1,IF(Y141&lt;11,Y141+1,1))</f>
        <v>2</v>
      </c>
      <c r="Z142" s="106">
        <f t="shared" ref="Z142:Z205" si="114">INDEX($AX$11:$AY$25,X142,2)</f>
        <v>1</v>
      </c>
      <c r="AA142" s="106">
        <f t="shared" ref="AA142:AA205" si="115">IF(V142="W",Z141*12,0)</f>
        <v>0</v>
      </c>
      <c r="AB142" s="154">
        <f t="shared" si="100"/>
        <v>119</v>
      </c>
      <c r="AC142" s="155">
        <f t="shared" si="101"/>
        <v>121</v>
      </c>
      <c r="AE142" s="66" t="str">
        <f t="shared" si="102"/>
        <v>W</v>
      </c>
      <c r="AF142" s="66">
        <f t="shared" si="85"/>
        <v>2</v>
      </c>
      <c r="AG142" s="66">
        <f t="shared" ref="AG142:AG205" si="116">IF(AK141&gt;AL140,1,IF(AND(AG141=$X$9,AH141=11),1,IF(AND(AG141&lt;$X$9,AH141=11),AG141+1,AG141)))</f>
        <v>4</v>
      </c>
      <c r="AH142" s="66">
        <f t="shared" ref="AH142:AH205" si="117">IF(AK141&gt;AL140,1,IF(AH141&lt;11,AH141+1,1))</f>
        <v>11</v>
      </c>
      <c r="AI142" s="106">
        <f t="shared" si="81"/>
        <v>5</v>
      </c>
      <c r="AJ142" s="106">
        <f t="shared" si="103"/>
        <v>30</v>
      </c>
      <c r="AK142" s="154">
        <f t="shared" si="104"/>
        <v>-958</v>
      </c>
      <c r="AL142" s="155">
        <f t="shared" si="105"/>
        <v>-1</v>
      </c>
      <c r="AN142" s="66" t="str">
        <f t="shared" si="106"/>
        <v>W</v>
      </c>
      <c r="AO142" s="66">
        <f t="shared" si="86"/>
        <v>2</v>
      </c>
      <c r="AP142" s="66">
        <f t="shared" si="107"/>
        <v>4</v>
      </c>
      <c r="AQ142" s="66">
        <f t="shared" si="108"/>
        <v>11</v>
      </c>
      <c r="AR142" s="106">
        <f t="shared" si="82"/>
        <v>5</v>
      </c>
      <c r="AS142" s="106">
        <f t="shared" si="109"/>
        <v>30</v>
      </c>
      <c r="AT142" s="154">
        <f t="shared" si="110"/>
        <v>-958</v>
      </c>
    </row>
    <row r="143" spans="1:46">
      <c r="A143" s="3">
        <f t="shared" si="87"/>
        <v>133</v>
      </c>
      <c r="B143" s="9">
        <f>Data!B143</f>
        <v>0</v>
      </c>
      <c r="D143" s="30">
        <f t="shared" si="83"/>
        <v>0</v>
      </c>
      <c r="F143" s="66" t="str">
        <f t="shared" si="88"/>
        <v>L</v>
      </c>
      <c r="G143" s="66">
        <f t="shared" si="84"/>
        <v>1</v>
      </c>
      <c r="H143" s="66">
        <f t="shared" si="89"/>
        <v>5</v>
      </c>
      <c r="I143" s="66">
        <f t="shared" si="90"/>
        <v>1</v>
      </c>
      <c r="J143" s="106">
        <f t="shared" si="79"/>
        <v>8</v>
      </c>
      <c r="K143" s="106">
        <f t="shared" si="91"/>
        <v>0</v>
      </c>
      <c r="L143" s="154">
        <f t="shared" si="92"/>
        <v>66</v>
      </c>
      <c r="N143" s="66" t="str">
        <f t="shared" si="93"/>
        <v>L</v>
      </c>
      <c r="O143" s="66">
        <f t="shared" si="94"/>
        <v>1</v>
      </c>
      <c r="P143" s="66">
        <f t="shared" si="95"/>
        <v>5</v>
      </c>
      <c r="Q143" s="66">
        <f t="shared" si="96"/>
        <v>1</v>
      </c>
      <c r="R143" s="106">
        <f t="shared" si="80"/>
        <v>8</v>
      </c>
      <c r="S143" s="106">
        <f t="shared" si="97"/>
        <v>0</v>
      </c>
      <c r="T143" s="154">
        <f t="shared" si="98"/>
        <v>-594</v>
      </c>
      <c r="V143" s="66" t="str">
        <f t="shared" si="99"/>
        <v>L</v>
      </c>
      <c r="W143" s="66">
        <f t="shared" si="111"/>
        <v>3</v>
      </c>
      <c r="X143" s="66">
        <f t="shared" si="112"/>
        <v>1</v>
      </c>
      <c r="Y143" s="66">
        <f t="shared" si="113"/>
        <v>3</v>
      </c>
      <c r="Z143" s="106">
        <f t="shared" si="114"/>
        <v>1</v>
      </c>
      <c r="AA143" s="106">
        <f t="shared" si="115"/>
        <v>0</v>
      </c>
      <c r="AB143" s="154">
        <f t="shared" si="100"/>
        <v>118</v>
      </c>
      <c r="AC143" s="155">
        <f t="shared" si="101"/>
        <v>121</v>
      </c>
      <c r="AE143" s="66" t="str">
        <f t="shared" si="102"/>
        <v>L</v>
      </c>
      <c r="AF143" s="66">
        <f t="shared" si="85"/>
        <v>2</v>
      </c>
      <c r="AG143" s="66">
        <f t="shared" si="116"/>
        <v>5</v>
      </c>
      <c r="AH143" s="66">
        <f t="shared" si="117"/>
        <v>1</v>
      </c>
      <c r="AI143" s="106">
        <f t="shared" si="81"/>
        <v>8</v>
      </c>
      <c r="AJ143" s="106">
        <f t="shared" si="103"/>
        <v>0</v>
      </c>
      <c r="AK143" s="154">
        <f t="shared" si="104"/>
        <v>-966</v>
      </c>
      <c r="AL143" s="155">
        <f t="shared" si="105"/>
        <v>-1</v>
      </c>
      <c r="AN143" s="66" t="str">
        <f t="shared" si="106"/>
        <v>L</v>
      </c>
      <c r="AO143" s="66">
        <f t="shared" si="86"/>
        <v>2</v>
      </c>
      <c r="AP143" s="66">
        <f t="shared" si="107"/>
        <v>5</v>
      </c>
      <c r="AQ143" s="66">
        <f t="shared" si="108"/>
        <v>1</v>
      </c>
      <c r="AR143" s="106">
        <f t="shared" si="82"/>
        <v>8</v>
      </c>
      <c r="AS143" s="106">
        <f t="shared" si="109"/>
        <v>0</v>
      </c>
      <c r="AT143" s="154">
        <f t="shared" si="110"/>
        <v>-966</v>
      </c>
    </row>
    <row r="144" spans="1:46">
      <c r="A144" s="3">
        <f t="shared" si="87"/>
        <v>134</v>
      </c>
      <c r="B144" s="9">
        <f>Data!B144</f>
        <v>6</v>
      </c>
      <c r="D144" s="30">
        <f t="shared" si="83"/>
        <v>2</v>
      </c>
      <c r="F144" s="66" t="str">
        <f t="shared" si="88"/>
        <v>L</v>
      </c>
      <c r="G144" s="66">
        <f t="shared" si="84"/>
        <v>1</v>
      </c>
      <c r="H144" s="66">
        <f t="shared" si="89"/>
        <v>5</v>
      </c>
      <c r="I144" s="66">
        <f t="shared" si="90"/>
        <v>2</v>
      </c>
      <c r="J144" s="106">
        <f t="shared" si="79"/>
        <v>8</v>
      </c>
      <c r="K144" s="106">
        <f t="shared" si="91"/>
        <v>0</v>
      </c>
      <c r="L144" s="154">
        <f t="shared" si="92"/>
        <v>58</v>
      </c>
      <c r="N144" s="66" t="str">
        <f t="shared" si="93"/>
        <v>L</v>
      </c>
      <c r="O144" s="66">
        <f t="shared" si="94"/>
        <v>2</v>
      </c>
      <c r="P144" s="66">
        <f t="shared" si="95"/>
        <v>5</v>
      </c>
      <c r="Q144" s="66">
        <f t="shared" si="96"/>
        <v>2</v>
      </c>
      <c r="R144" s="106">
        <f t="shared" si="80"/>
        <v>8</v>
      </c>
      <c r="S144" s="106">
        <f t="shared" si="97"/>
        <v>0</v>
      </c>
      <c r="T144" s="154">
        <f t="shared" si="98"/>
        <v>-602</v>
      </c>
      <c r="V144" s="66" t="str">
        <f t="shared" si="99"/>
        <v>L</v>
      </c>
      <c r="W144" s="66">
        <f t="shared" si="111"/>
        <v>4</v>
      </c>
      <c r="X144" s="66">
        <f t="shared" si="112"/>
        <v>1</v>
      </c>
      <c r="Y144" s="66">
        <f t="shared" si="113"/>
        <v>4</v>
      </c>
      <c r="Z144" s="106">
        <f t="shared" si="114"/>
        <v>1</v>
      </c>
      <c r="AA144" s="106">
        <f t="shared" si="115"/>
        <v>0</v>
      </c>
      <c r="AB144" s="154">
        <f t="shared" si="100"/>
        <v>117</v>
      </c>
      <c r="AC144" s="155">
        <f t="shared" si="101"/>
        <v>121</v>
      </c>
      <c r="AE144" s="66" t="str">
        <f t="shared" si="102"/>
        <v>W</v>
      </c>
      <c r="AF144" s="66">
        <f t="shared" si="85"/>
        <v>2</v>
      </c>
      <c r="AG144" s="66">
        <f t="shared" si="116"/>
        <v>5</v>
      </c>
      <c r="AH144" s="66">
        <f t="shared" si="117"/>
        <v>2</v>
      </c>
      <c r="AI144" s="106">
        <f t="shared" si="81"/>
        <v>8</v>
      </c>
      <c r="AJ144" s="106">
        <f t="shared" si="103"/>
        <v>48</v>
      </c>
      <c r="AK144" s="154">
        <f t="shared" si="104"/>
        <v>-926</v>
      </c>
      <c r="AL144" s="155">
        <f t="shared" si="105"/>
        <v>-1</v>
      </c>
      <c r="AN144" s="66" t="str">
        <f t="shared" si="106"/>
        <v>W</v>
      </c>
      <c r="AO144" s="66">
        <f t="shared" si="86"/>
        <v>2</v>
      </c>
      <c r="AP144" s="66">
        <f t="shared" si="107"/>
        <v>5</v>
      </c>
      <c r="AQ144" s="66">
        <f t="shared" si="108"/>
        <v>2</v>
      </c>
      <c r="AR144" s="106">
        <f t="shared" si="82"/>
        <v>8</v>
      </c>
      <c r="AS144" s="106">
        <f t="shared" si="109"/>
        <v>48</v>
      </c>
      <c r="AT144" s="154">
        <f t="shared" si="110"/>
        <v>-926</v>
      </c>
    </row>
    <row r="145" spans="1:46">
      <c r="A145" s="3">
        <f t="shared" si="87"/>
        <v>135</v>
      </c>
      <c r="B145" s="9">
        <f>Data!B145</f>
        <v>10</v>
      </c>
      <c r="D145" s="30">
        <f t="shared" si="83"/>
        <v>4</v>
      </c>
      <c r="F145" s="66" t="str">
        <f t="shared" si="88"/>
        <v>L</v>
      </c>
      <c r="G145" s="66">
        <f t="shared" si="84"/>
        <v>1</v>
      </c>
      <c r="H145" s="66">
        <f t="shared" si="89"/>
        <v>5</v>
      </c>
      <c r="I145" s="66">
        <f t="shared" si="90"/>
        <v>3</v>
      </c>
      <c r="J145" s="106">
        <f t="shared" si="79"/>
        <v>8</v>
      </c>
      <c r="K145" s="106">
        <f t="shared" si="91"/>
        <v>0</v>
      </c>
      <c r="L145" s="154">
        <f t="shared" si="92"/>
        <v>50</v>
      </c>
      <c r="N145" s="66" t="str">
        <f t="shared" si="93"/>
        <v>L</v>
      </c>
      <c r="O145" s="66">
        <f t="shared" si="94"/>
        <v>3</v>
      </c>
      <c r="P145" s="66">
        <f t="shared" si="95"/>
        <v>5</v>
      </c>
      <c r="Q145" s="66">
        <f t="shared" si="96"/>
        <v>3</v>
      </c>
      <c r="R145" s="106">
        <f t="shared" si="80"/>
        <v>8</v>
      </c>
      <c r="S145" s="106">
        <f t="shared" si="97"/>
        <v>0</v>
      </c>
      <c r="T145" s="154">
        <f t="shared" si="98"/>
        <v>-610</v>
      </c>
      <c r="V145" s="66" t="str">
        <f t="shared" si="99"/>
        <v>W</v>
      </c>
      <c r="W145" s="66">
        <f t="shared" si="111"/>
        <v>5</v>
      </c>
      <c r="X145" s="66">
        <f t="shared" si="112"/>
        <v>1</v>
      </c>
      <c r="Y145" s="66">
        <f t="shared" si="113"/>
        <v>5</v>
      </c>
      <c r="Z145" s="106">
        <f t="shared" si="114"/>
        <v>1</v>
      </c>
      <c r="AA145" s="106">
        <f t="shared" si="115"/>
        <v>12</v>
      </c>
      <c r="AB145" s="154">
        <f t="shared" si="100"/>
        <v>128</v>
      </c>
      <c r="AC145" s="155">
        <f t="shared" si="101"/>
        <v>128</v>
      </c>
      <c r="AE145" s="66" t="str">
        <f t="shared" si="102"/>
        <v>L</v>
      </c>
      <c r="AF145" s="66">
        <f t="shared" si="85"/>
        <v>4</v>
      </c>
      <c r="AG145" s="66">
        <f t="shared" si="116"/>
        <v>5</v>
      </c>
      <c r="AH145" s="66">
        <f t="shared" si="117"/>
        <v>3</v>
      </c>
      <c r="AI145" s="106">
        <f t="shared" si="81"/>
        <v>8</v>
      </c>
      <c r="AJ145" s="106">
        <f t="shared" si="103"/>
        <v>0</v>
      </c>
      <c r="AK145" s="154">
        <f t="shared" si="104"/>
        <v>-934</v>
      </c>
      <c r="AL145" s="155">
        <f t="shared" si="105"/>
        <v>-1</v>
      </c>
      <c r="AN145" s="66" t="str">
        <f t="shared" si="106"/>
        <v>L</v>
      </c>
      <c r="AO145" s="66">
        <f t="shared" si="86"/>
        <v>4</v>
      </c>
      <c r="AP145" s="66">
        <f t="shared" si="107"/>
        <v>5</v>
      </c>
      <c r="AQ145" s="66">
        <f t="shared" si="108"/>
        <v>3</v>
      </c>
      <c r="AR145" s="106">
        <f t="shared" si="82"/>
        <v>8</v>
      </c>
      <c r="AS145" s="106">
        <f t="shared" si="109"/>
        <v>0</v>
      </c>
      <c r="AT145" s="154">
        <f t="shared" si="110"/>
        <v>-934</v>
      </c>
    </row>
    <row r="146" spans="1:46">
      <c r="A146" s="3">
        <f t="shared" si="87"/>
        <v>136</v>
      </c>
      <c r="B146" s="9">
        <f>Data!B146</f>
        <v>32</v>
      </c>
      <c r="D146" s="30">
        <f t="shared" si="83"/>
        <v>11</v>
      </c>
      <c r="F146" s="66" t="str">
        <f t="shared" si="88"/>
        <v>L</v>
      </c>
      <c r="G146" s="66">
        <f t="shared" si="84"/>
        <v>1</v>
      </c>
      <c r="H146" s="66">
        <f t="shared" si="89"/>
        <v>5</v>
      </c>
      <c r="I146" s="66">
        <f t="shared" si="90"/>
        <v>4</v>
      </c>
      <c r="J146" s="106">
        <f t="shared" si="79"/>
        <v>8</v>
      </c>
      <c r="K146" s="106">
        <f t="shared" si="91"/>
        <v>0</v>
      </c>
      <c r="L146" s="154">
        <f t="shared" si="92"/>
        <v>42</v>
      </c>
      <c r="N146" s="66" t="str">
        <f t="shared" si="93"/>
        <v>L</v>
      </c>
      <c r="O146" s="66">
        <f t="shared" si="94"/>
        <v>4</v>
      </c>
      <c r="P146" s="66">
        <f t="shared" si="95"/>
        <v>5</v>
      </c>
      <c r="Q146" s="66">
        <f t="shared" si="96"/>
        <v>4</v>
      </c>
      <c r="R146" s="106">
        <f t="shared" si="80"/>
        <v>8</v>
      </c>
      <c r="S146" s="106">
        <f t="shared" si="97"/>
        <v>0</v>
      </c>
      <c r="T146" s="154">
        <f t="shared" si="98"/>
        <v>-618</v>
      </c>
      <c r="V146" s="66" t="str">
        <f t="shared" si="99"/>
        <v>L</v>
      </c>
      <c r="W146" s="66">
        <f t="shared" si="111"/>
        <v>1</v>
      </c>
      <c r="X146" s="66">
        <f t="shared" si="112"/>
        <v>1</v>
      </c>
      <c r="Y146" s="66">
        <f t="shared" si="113"/>
        <v>1</v>
      </c>
      <c r="Z146" s="106">
        <f t="shared" si="114"/>
        <v>1</v>
      </c>
      <c r="AA146" s="106">
        <f t="shared" si="115"/>
        <v>0</v>
      </c>
      <c r="AB146" s="154">
        <f t="shared" si="100"/>
        <v>127</v>
      </c>
      <c r="AC146" s="155">
        <f t="shared" si="101"/>
        <v>128</v>
      </c>
      <c r="AE146" s="66" t="str">
        <f t="shared" si="102"/>
        <v>L</v>
      </c>
      <c r="AF146" s="66">
        <f t="shared" si="85"/>
        <v>11</v>
      </c>
      <c r="AG146" s="66">
        <f t="shared" si="116"/>
        <v>5</v>
      </c>
      <c r="AH146" s="66">
        <f t="shared" si="117"/>
        <v>4</v>
      </c>
      <c r="AI146" s="106">
        <f t="shared" si="81"/>
        <v>8</v>
      </c>
      <c r="AJ146" s="106">
        <f t="shared" si="103"/>
        <v>0</v>
      </c>
      <c r="AK146" s="154">
        <f t="shared" si="104"/>
        <v>-942</v>
      </c>
      <c r="AL146" s="155">
        <f t="shared" si="105"/>
        <v>-1</v>
      </c>
      <c r="AN146" s="66" t="str">
        <f t="shared" si="106"/>
        <v>L</v>
      </c>
      <c r="AO146" s="66">
        <f t="shared" si="86"/>
        <v>11</v>
      </c>
      <c r="AP146" s="66">
        <f t="shared" si="107"/>
        <v>5</v>
      </c>
      <c r="AQ146" s="66">
        <f t="shared" si="108"/>
        <v>4</v>
      </c>
      <c r="AR146" s="106">
        <f t="shared" si="82"/>
        <v>8</v>
      </c>
      <c r="AS146" s="106">
        <f t="shared" si="109"/>
        <v>0</v>
      </c>
      <c r="AT146" s="154">
        <f t="shared" si="110"/>
        <v>-942</v>
      </c>
    </row>
    <row r="147" spans="1:46">
      <c r="A147" s="3">
        <f t="shared" si="87"/>
        <v>137</v>
      </c>
      <c r="B147" s="9">
        <f>Data!B147</f>
        <v>23</v>
      </c>
      <c r="D147" s="30">
        <f t="shared" si="83"/>
        <v>8</v>
      </c>
      <c r="F147" s="66" t="str">
        <f t="shared" si="88"/>
        <v>L</v>
      </c>
      <c r="G147" s="66">
        <f t="shared" si="84"/>
        <v>1</v>
      </c>
      <c r="H147" s="66">
        <f t="shared" si="89"/>
        <v>5</v>
      </c>
      <c r="I147" s="66">
        <f t="shared" si="90"/>
        <v>5</v>
      </c>
      <c r="J147" s="106">
        <f t="shared" si="79"/>
        <v>8</v>
      </c>
      <c r="K147" s="106">
        <f t="shared" si="91"/>
        <v>0</v>
      </c>
      <c r="L147" s="154">
        <f t="shared" si="92"/>
        <v>34</v>
      </c>
      <c r="N147" s="66" t="str">
        <f t="shared" si="93"/>
        <v>L</v>
      </c>
      <c r="O147" s="66">
        <f t="shared" si="94"/>
        <v>5</v>
      </c>
      <c r="P147" s="66">
        <f t="shared" si="95"/>
        <v>5</v>
      </c>
      <c r="Q147" s="66">
        <f t="shared" si="96"/>
        <v>5</v>
      </c>
      <c r="R147" s="106">
        <f t="shared" si="80"/>
        <v>8</v>
      </c>
      <c r="S147" s="106">
        <f t="shared" si="97"/>
        <v>0</v>
      </c>
      <c r="T147" s="154">
        <f t="shared" si="98"/>
        <v>-626</v>
      </c>
      <c r="V147" s="66" t="str">
        <f t="shared" si="99"/>
        <v>L</v>
      </c>
      <c r="W147" s="66">
        <f t="shared" si="111"/>
        <v>2</v>
      </c>
      <c r="X147" s="66">
        <f t="shared" si="112"/>
        <v>1</v>
      </c>
      <c r="Y147" s="66">
        <f t="shared" si="113"/>
        <v>2</v>
      </c>
      <c r="Z147" s="106">
        <f t="shared" si="114"/>
        <v>1</v>
      </c>
      <c r="AA147" s="106">
        <f t="shared" si="115"/>
        <v>0</v>
      </c>
      <c r="AB147" s="154">
        <f t="shared" si="100"/>
        <v>126</v>
      </c>
      <c r="AC147" s="155">
        <f t="shared" si="101"/>
        <v>128</v>
      </c>
      <c r="AE147" s="66" t="str">
        <f t="shared" si="102"/>
        <v>L</v>
      </c>
      <c r="AF147" s="66">
        <f t="shared" si="85"/>
        <v>8</v>
      </c>
      <c r="AG147" s="66">
        <f t="shared" si="116"/>
        <v>5</v>
      </c>
      <c r="AH147" s="66">
        <f t="shared" si="117"/>
        <v>5</v>
      </c>
      <c r="AI147" s="106">
        <f t="shared" si="81"/>
        <v>8</v>
      </c>
      <c r="AJ147" s="106">
        <f t="shared" si="103"/>
        <v>0</v>
      </c>
      <c r="AK147" s="154">
        <f t="shared" si="104"/>
        <v>-950</v>
      </c>
      <c r="AL147" s="155">
        <f t="shared" si="105"/>
        <v>-1</v>
      </c>
      <c r="AN147" s="66" t="str">
        <f t="shared" si="106"/>
        <v>L</v>
      </c>
      <c r="AO147" s="66">
        <f t="shared" si="86"/>
        <v>8</v>
      </c>
      <c r="AP147" s="66">
        <f t="shared" si="107"/>
        <v>5</v>
      </c>
      <c r="AQ147" s="66">
        <f t="shared" si="108"/>
        <v>5</v>
      </c>
      <c r="AR147" s="106">
        <f t="shared" si="82"/>
        <v>8</v>
      </c>
      <c r="AS147" s="106">
        <f t="shared" si="109"/>
        <v>0</v>
      </c>
      <c r="AT147" s="154">
        <f t="shared" si="110"/>
        <v>-950</v>
      </c>
    </row>
    <row r="148" spans="1:46">
      <c r="A148" s="3">
        <f t="shared" si="87"/>
        <v>138</v>
      </c>
      <c r="B148" s="9">
        <f>Data!B148</f>
        <v>3</v>
      </c>
      <c r="D148" s="30">
        <f t="shared" si="83"/>
        <v>1</v>
      </c>
      <c r="F148" s="66" t="str">
        <f t="shared" si="88"/>
        <v>W</v>
      </c>
      <c r="G148" s="66">
        <f t="shared" si="84"/>
        <v>1</v>
      </c>
      <c r="H148" s="66">
        <f t="shared" si="89"/>
        <v>5</v>
      </c>
      <c r="I148" s="66">
        <f t="shared" si="90"/>
        <v>6</v>
      </c>
      <c r="J148" s="106">
        <f t="shared" si="79"/>
        <v>8</v>
      </c>
      <c r="K148" s="106">
        <f t="shared" si="91"/>
        <v>96</v>
      </c>
      <c r="L148" s="154">
        <f t="shared" si="92"/>
        <v>122</v>
      </c>
      <c r="N148" s="66" t="str">
        <f t="shared" si="93"/>
        <v>L</v>
      </c>
      <c r="O148" s="66">
        <f t="shared" si="94"/>
        <v>6</v>
      </c>
      <c r="P148" s="66">
        <f t="shared" si="95"/>
        <v>5</v>
      </c>
      <c r="Q148" s="66">
        <f t="shared" si="96"/>
        <v>6</v>
      </c>
      <c r="R148" s="106">
        <f t="shared" si="80"/>
        <v>8</v>
      </c>
      <c r="S148" s="106">
        <f t="shared" si="97"/>
        <v>0</v>
      </c>
      <c r="T148" s="154">
        <f t="shared" si="98"/>
        <v>-634</v>
      </c>
      <c r="V148" s="66" t="str">
        <f t="shared" si="99"/>
        <v>L</v>
      </c>
      <c r="W148" s="66">
        <f t="shared" si="111"/>
        <v>3</v>
      </c>
      <c r="X148" s="66">
        <f t="shared" si="112"/>
        <v>1</v>
      </c>
      <c r="Y148" s="66">
        <f t="shared" si="113"/>
        <v>3</v>
      </c>
      <c r="Z148" s="106">
        <f t="shared" si="114"/>
        <v>1</v>
      </c>
      <c r="AA148" s="106">
        <f t="shared" si="115"/>
        <v>0</v>
      </c>
      <c r="AB148" s="154">
        <f t="shared" si="100"/>
        <v>125</v>
      </c>
      <c r="AC148" s="155">
        <f t="shared" si="101"/>
        <v>128</v>
      </c>
      <c r="AE148" s="66" t="str">
        <f t="shared" si="102"/>
        <v>L</v>
      </c>
      <c r="AF148" s="66">
        <f t="shared" si="85"/>
        <v>1</v>
      </c>
      <c r="AG148" s="66">
        <f t="shared" si="116"/>
        <v>5</v>
      </c>
      <c r="AH148" s="66">
        <f t="shared" si="117"/>
        <v>6</v>
      </c>
      <c r="AI148" s="106">
        <f t="shared" si="81"/>
        <v>8</v>
      </c>
      <c r="AJ148" s="106">
        <f t="shared" si="103"/>
        <v>0</v>
      </c>
      <c r="AK148" s="154">
        <f t="shared" si="104"/>
        <v>-958</v>
      </c>
      <c r="AL148" s="155">
        <f t="shared" si="105"/>
        <v>-1</v>
      </c>
      <c r="AN148" s="66" t="str">
        <f t="shared" si="106"/>
        <v>L</v>
      </c>
      <c r="AO148" s="66">
        <f t="shared" si="86"/>
        <v>1</v>
      </c>
      <c r="AP148" s="66">
        <f t="shared" si="107"/>
        <v>5</v>
      </c>
      <c r="AQ148" s="66">
        <f t="shared" si="108"/>
        <v>6</v>
      </c>
      <c r="AR148" s="106">
        <f t="shared" si="82"/>
        <v>8</v>
      </c>
      <c r="AS148" s="106">
        <f t="shared" si="109"/>
        <v>0</v>
      </c>
      <c r="AT148" s="154">
        <f t="shared" si="110"/>
        <v>-958</v>
      </c>
    </row>
    <row r="149" spans="1:46">
      <c r="A149" s="3">
        <f t="shared" si="87"/>
        <v>139</v>
      </c>
      <c r="B149" s="9">
        <f>Data!B149</f>
        <v>27</v>
      </c>
      <c r="D149" s="30">
        <f t="shared" si="83"/>
        <v>9</v>
      </c>
      <c r="F149" s="66" t="str">
        <f t="shared" si="88"/>
        <v>L</v>
      </c>
      <c r="G149" s="66">
        <f t="shared" si="84"/>
        <v>1</v>
      </c>
      <c r="H149" s="66">
        <f t="shared" si="89"/>
        <v>5</v>
      </c>
      <c r="I149" s="66">
        <f t="shared" si="90"/>
        <v>7</v>
      </c>
      <c r="J149" s="106">
        <f t="shared" si="79"/>
        <v>8</v>
      </c>
      <c r="K149" s="106">
        <f t="shared" si="91"/>
        <v>0</v>
      </c>
      <c r="L149" s="154">
        <f t="shared" si="92"/>
        <v>114</v>
      </c>
      <c r="N149" s="66" t="str">
        <f t="shared" si="93"/>
        <v>L</v>
      </c>
      <c r="O149" s="66">
        <f t="shared" si="94"/>
        <v>7</v>
      </c>
      <c r="P149" s="66">
        <f t="shared" si="95"/>
        <v>5</v>
      </c>
      <c r="Q149" s="66">
        <f t="shared" si="96"/>
        <v>7</v>
      </c>
      <c r="R149" s="106">
        <f t="shared" si="80"/>
        <v>8</v>
      </c>
      <c r="S149" s="106">
        <f t="shared" si="97"/>
        <v>0</v>
      </c>
      <c r="T149" s="154">
        <f t="shared" si="98"/>
        <v>-642</v>
      </c>
      <c r="V149" s="66" t="str">
        <f t="shared" si="99"/>
        <v>L</v>
      </c>
      <c r="W149" s="66">
        <f t="shared" si="111"/>
        <v>4</v>
      </c>
      <c r="X149" s="66">
        <f t="shared" si="112"/>
        <v>1</v>
      </c>
      <c r="Y149" s="66">
        <f t="shared" si="113"/>
        <v>4</v>
      </c>
      <c r="Z149" s="106">
        <f t="shared" si="114"/>
        <v>1</v>
      </c>
      <c r="AA149" s="106">
        <f t="shared" si="115"/>
        <v>0</v>
      </c>
      <c r="AB149" s="154">
        <f t="shared" si="100"/>
        <v>124</v>
      </c>
      <c r="AC149" s="155">
        <f t="shared" si="101"/>
        <v>128</v>
      </c>
      <c r="AE149" s="66" t="str">
        <f t="shared" si="102"/>
        <v>L</v>
      </c>
      <c r="AF149" s="66">
        <f t="shared" si="85"/>
        <v>9</v>
      </c>
      <c r="AG149" s="66">
        <f t="shared" si="116"/>
        <v>5</v>
      </c>
      <c r="AH149" s="66">
        <f t="shared" si="117"/>
        <v>7</v>
      </c>
      <c r="AI149" s="106">
        <f t="shared" si="81"/>
        <v>8</v>
      </c>
      <c r="AJ149" s="106">
        <f t="shared" si="103"/>
        <v>0</v>
      </c>
      <c r="AK149" s="154">
        <f t="shared" si="104"/>
        <v>-966</v>
      </c>
      <c r="AL149" s="155">
        <f t="shared" si="105"/>
        <v>-1</v>
      </c>
      <c r="AN149" s="66" t="str">
        <f t="shared" si="106"/>
        <v>L</v>
      </c>
      <c r="AO149" s="66">
        <f t="shared" si="86"/>
        <v>9</v>
      </c>
      <c r="AP149" s="66">
        <f t="shared" si="107"/>
        <v>5</v>
      </c>
      <c r="AQ149" s="66">
        <f t="shared" si="108"/>
        <v>7</v>
      </c>
      <c r="AR149" s="106">
        <f t="shared" si="82"/>
        <v>8</v>
      </c>
      <c r="AS149" s="106">
        <f t="shared" si="109"/>
        <v>0</v>
      </c>
      <c r="AT149" s="154">
        <f t="shared" si="110"/>
        <v>-966</v>
      </c>
    </row>
    <row r="150" spans="1:46">
      <c r="A150" s="3">
        <f t="shared" si="87"/>
        <v>140</v>
      </c>
      <c r="B150" s="9">
        <f>Data!B150</f>
        <v>0</v>
      </c>
      <c r="D150" s="30">
        <f t="shared" si="83"/>
        <v>0</v>
      </c>
      <c r="F150" s="66" t="str">
        <f t="shared" si="88"/>
        <v>L</v>
      </c>
      <c r="G150" s="66">
        <f t="shared" si="84"/>
        <v>1</v>
      </c>
      <c r="H150" s="66">
        <f t="shared" si="89"/>
        <v>5</v>
      </c>
      <c r="I150" s="66">
        <f t="shared" si="90"/>
        <v>8</v>
      </c>
      <c r="J150" s="106">
        <f t="shared" si="79"/>
        <v>8</v>
      </c>
      <c r="K150" s="106">
        <f t="shared" si="91"/>
        <v>0</v>
      </c>
      <c r="L150" s="154">
        <f t="shared" si="92"/>
        <v>106</v>
      </c>
      <c r="N150" s="66" t="str">
        <f t="shared" si="93"/>
        <v>L</v>
      </c>
      <c r="O150" s="66">
        <f t="shared" si="94"/>
        <v>8</v>
      </c>
      <c r="P150" s="66">
        <f t="shared" si="95"/>
        <v>5</v>
      </c>
      <c r="Q150" s="66">
        <f t="shared" si="96"/>
        <v>8</v>
      </c>
      <c r="R150" s="106">
        <f t="shared" si="80"/>
        <v>8</v>
      </c>
      <c r="S150" s="106">
        <f t="shared" si="97"/>
        <v>0</v>
      </c>
      <c r="T150" s="154">
        <f t="shared" si="98"/>
        <v>-650</v>
      </c>
      <c r="V150" s="66" t="str">
        <f t="shared" si="99"/>
        <v>L</v>
      </c>
      <c r="W150" s="66">
        <f t="shared" si="111"/>
        <v>5</v>
      </c>
      <c r="X150" s="66">
        <f t="shared" si="112"/>
        <v>1</v>
      </c>
      <c r="Y150" s="66">
        <f t="shared" si="113"/>
        <v>5</v>
      </c>
      <c r="Z150" s="106">
        <f t="shared" si="114"/>
        <v>1</v>
      </c>
      <c r="AA150" s="106">
        <f t="shared" si="115"/>
        <v>0</v>
      </c>
      <c r="AB150" s="154">
        <f t="shared" si="100"/>
        <v>123</v>
      </c>
      <c r="AC150" s="155">
        <f t="shared" si="101"/>
        <v>128</v>
      </c>
      <c r="AE150" s="66" t="str">
        <f t="shared" si="102"/>
        <v>L</v>
      </c>
      <c r="AF150" s="66">
        <f t="shared" si="85"/>
        <v>9</v>
      </c>
      <c r="AG150" s="66">
        <f t="shared" si="116"/>
        <v>5</v>
      </c>
      <c r="AH150" s="66">
        <f t="shared" si="117"/>
        <v>8</v>
      </c>
      <c r="AI150" s="106">
        <f t="shared" si="81"/>
        <v>8</v>
      </c>
      <c r="AJ150" s="106">
        <f t="shared" si="103"/>
        <v>0</v>
      </c>
      <c r="AK150" s="154">
        <f t="shared" si="104"/>
        <v>-974</v>
      </c>
      <c r="AL150" s="155">
        <f t="shared" si="105"/>
        <v>-1</v>
      </c>
      <c r="AN150" s="66" t="str">
        <f t="shared" si="106"/>
        <v>L</v>
      </c>
      <c r="AO150" s="66">
        <f t="shared" si="86"/>
        <v>9</v>
      </c>
      <c r="AP150" s="66">
        <f t="shared" si="107"/>
        <v>5</v>
      </c>
      <c r="AQ150" s="66">
        <f t="shared" si="108"/>
        <v>8</v>
      </c>
      <c r="AR150" s="106">
        <f t="shared" si="82"/>
        <v>8</v>
      </c>
      <c r="AS150" s="106">
        <f t="shared" si="109"/>
        <v>0</v>
      </c>
      <c r="AT150" s="154">
        <f t="shared" si="110"/>
        <v>-974</v>
      </c>
    </row>
    <row r="151" spans="1:46">
      <c r="A151" s="3">
        <f t="shared" si="87"/>
        <v>141</v>
      </c>
      <c r="B151" s="9">
        <f>Data!B151</f>
        <v>7</v>
      </c>
      <c r="D151" s="30">
        <f t="shared" si="83"/>
        <v>3</v>
      </c>
      <c r="F151" s="66" t="str">
        <f t="shared" si="88"/>
        <v>L</v>
      </c>
      <c r="G151" s="66">
        <f t="shared" si="84"/>
        <v>1</v>
      </c>
      <c r="H151" s="66">
        <f t="shared" si="89"/>
        <v>5</v>
      </c>
      <c r="I151" s="66">
        <f t="shared" si="90"/>
        <v>9</v>
      </c>
      <c r="J151" s="106">
        <f t="shared" si="79"/>
        <v>8</v>
      </c>
      <c r="K151" s="106">
        <f t="shared" si="91"/>
        <v>0</v>
      </c>
      <c r="L151" s="154">
        <f t="shared" si="92"/>
        <v>98</v>
      </c>
      <c r="N151" s="66" t="str">
        <f t="shared" si="93"/>
        <v>L</v>
      </c>
      <c r="O151" s="66">
        <f t="shared" si="94"/>
        <v>9</v>
      </c>
      <c r="P151" s="66">
        <f t="shared" si="95"/>
        <v>5</v>
      </c>
      <c r="Q151" s="66">
        <f t="shared" si="96"/>
        <v>9</v>
      </c>
      <c r="R151" s="106">
        <f t="shared" si="80"/>
        <v>8</v>
      </c>
      <c r="S151" s="106">
        <f t="shared" si="97"/>
        <v>0</v>
      </c>
      <c r="T151" s="154">
        <f t="shared" si="98"/>
        <v>-658</v>
      </c>
      <c r="V151" s="66" t="str">
        <f t="shared" si="99"/>
        <v>L</v>
      </c>
      <c r="W151" s="66">
        <f t="shared" si="111"/>
        <v>6</v>
      </c>
      <c r="X151" s="66">
        <f t="shared" si="112"/>
        <v>1</v>
      </c>
      <c r="Y151" s="66">
        <f t="shared" si="113"/>
        <v>6</v>
      </c>
      <c r="Z151" s="106">
        <f t="shared" si="114"/>
        <v>1</v>
      </c>
      <c r="AA151" s="106">
        <f t="shared" si="115"/>
        <v>0</v>
      </c>
      <c r="AB151" s="154">
        <f t="shared" si="100"/>
        <v>122</v>
      </c>
      <c r="AC151" s="155">
        <f t="shared" si="101"/>
        <v>128</v>
      </c>
      <c r="AE151" s="66" t="str">
        <f t="shared" si="102"/>
        <v>L</v>
      </c>
      <c r="AF151" s="66">
        <f t="shared" si="85"/>
        <v>3</v>
      </c>
      <c r="AG151" s="66">
        <f t="shared" si="116"/>
        <v>5</v>
      </c>
      <c r="AH151" s="66">
        <f t="shared" si="117"/>
        <v>9</v>
      </c>
      <c r="AI151" s="106">
        <f t="shared" si="81"/>
        <v>8</v>
      </c>
      <c r="AJ151" s="106">
        <f t="shared" si="103"/>
        <v>0</v>
      </c>
      <c r="AK151" s="154">
        <f t="shared" si="104"/>
        <v>-982</v>
      </c>
      <c r="AL151" s="155">
        <f t="shared" si="105"/>
        <v>-1</v>
      </c>
      <c r="AN151" s="66" t="str">
        <f t="shared" si="106"/>
        <v>L</v>
      </c>
      <c r="AO151" s="66">
        <f t="shared" si="86"/>
        <v>3</v>
      </c>
      <c r="AP151" s="66">
        <f t="shared" si="107"/>
        <v>5</v>
      </c>
      <c r="AQ151" s="66">
        <f t="shared" si="108"/>
        <v>9</v>
      </c>
      <c r="AR151" s="106">
        <f t="shared" si="82"/>
        <v>8</v>
      </c>
      <c r="AS151" s="106">
        <f t="shared" si="109"/>
        <v>0</v>
      </c>
      <c r="AT151" s="154">
        <f t="shared" si="110"/>
        <v>-982</v>
      </c>
    </row>
    <row r="152" spans="1:46">
      <c r="A152" s="3">
        <f t="shared" si="87"/>
        <v>142</v>
      </c>
      <c r="B152" s="9">
        <f>Data!B152</f>
        <v>34</v>
      </c>
      <c r="D152" s="30">
        <f t="shared" si="83"/>
        <v>12</v>
      </c>
      <c r="F152" s="66" t="str">
        <f t="shared" si="88"/>
        <v>L</v>
      </c>
      <c r="G152" s="66">
        <f t="shared" si="84"/>
        <v>1</v>
      </c>
      <c r="H152" s="66">
        <f t="shared" si="89"/>
        <v>5</v>
      </c>
      <c r="I152" s="66">
        <f t="shared" si="90"/>
        <v>10</v>
      </c>
      <c r="J152" s="106">
        <f t="shared" si="79"/>
        <v>8</v>
      </c>
      <c r="K152" s="106">
        <f t="shared" si="91"/>
        <v>0</v>
      </c>
      <c r="L152" s="154">
        <f t="shared" si="92"/>
        <v>90</v>
      </c>
      <c r="N152" s="66" t="str">
        <f t="shared" si="93"/>
        <v>L</v>
      </c>
      <c r="O152" s="66">
        <f t="shared" si="94"/>
        <v>10</v>
      </c>
      <c r="P152" s="66">
        <f t="shared" si="95"/>
        <v>5</v>
      </c>
      <c r="Q152" s="66">
        <f t="shared" si="96"/>
        <v>10</v>
      </c>
      <c r="R152" s="106">
        <f t="shared" si="80"/>
        <v>8</v>
      </c>
      <c r="S152" s="106">
        <f t="shared" si="97"/>
        <v>0</v>
      </c>
      <c r="T152" s="154">
        <f t="shared" si="98"/>
        <v>-666</v>
      </c>
      <c r="V152" s="66" t="str">
        <f t="shared" si="99"/>
        <v>L</v>
      </c>
      <c r="W152" s="66">
        <f t="shared" si="111"/>
        <v>7</v>
      </c>
      <c r="X152" s="66">
        <f t="shared" si="112"/>
        <v>1</v>
      </c>
      <c r="Y152" s="66">
        <f t="shared" si="113"/>
        <v>7</v>
      </c>
      <c r="Z152" s="106">
        <f t="shared" si="114"/>
        <v>1</v>
      </c>
      <c r="AA152" s="106">
        <f t="shared" si="115"/>
        <v>0</v>
      </c>
      <c r="AB152" s="154">
        <f t="shared" si="100"/>
        <v>121</v>
      </c>
      <c r="AC152" s="155">
        <f t="shared" si="101"/>
        <v>128</v>
      </c>
      <c r="AE152" s="66" t="str">
        <f t="shared" si="102"/>
        <v>L</v>
      </c>
      <c r="AF152" s="66">
        <f t="shared" si="85"/>
        <v>12</v>
      </c>
      <c r="AG152" s="66">
        <f t="shared" si="116"/>
        <v>5</v>
      </c>
      <c r="AH152" s="66">
        <f t="shared" si="117"/>
        <v>10</v>
      </c>
      <c r="AI152" s="106">
        <f t="shared" si="81"/>
        <v>8</v>
      </c>
      <c r="AJ152" s="106">
        <f t="shared" si="103"/>
        <v>0</v>
      </c>
      <c r="AK152" s="154">
        <f t="shared" si="104"/>
        <v>-990</v>
      </c>
      <c r="AL152" s="155">
        <f t="shared" si="105"/>
        <v>-1</v>
      </c>
      <c r="AN152" s="66" t="str">
        <f t="shared" si="106"/>
        <v>L</v>
      </c>
      <c r="AO152" s="66">
        <f t="shared" si="86"/>
        <v>12</v>
      </c>
      <c r="AP152" s="66">
        <f t="shared" si="107"/>
        <v>5</v>
      </c>
      <c r="AQ152" s="66">
        <f t="shared" si="108"/>
        <v>10</v>
      </c>
      <c r="AR152" s="106">
        <f t="shared" si="82"/>
        <v>8</v>
      </c>
      <c r="AS152" s="106">
        <f t="shared" si="109"/>
        <v>0</v>
      </c>
      <c r="AT152" s="154">
        <f t="shared" si="110"/>
        <v>-990</v>
      </c>
    </row>
    <row r="153" spans="1:46">
      <c r="A153" s="3">
        <f t="shared" si="87"/>
        <v>143</v>
      </c>
      <c r="B153" s="9">
        <f>Data!B153</f>
        <v>1</v>
      </c>
      <c r="D153" s="30">
        <f t="shared" si="83"/>
        <v>1</v>
      </c>
      <c r="F153" s="66" t="str">
        <f t="shared" si="88"/>
        <v>W</v>
      </c>
      <c r="G153" s="66">
        <f t="shared" si="84"/>
        <v>1</v>
      </c>
      <c r="H153" s="66">
        <f t="shared" si="89"/>
        <v>5</v>
      </c>
      <c r="I153" s="66">
        <f t="shared" si="90"/>
        <v>11</v>
      </c>
      <c r="J153" s="106">
        <f t="shared" si="79"/>
        <v>8</v>
      </c>
      <c r="K153" s="106">
        <f t="shared" si="91"/>
        <v>96</v>
      </c>
      <c r="L153" s="154">
        <f t="shared" si="92"/>
        <v>178</v>
      </c>
      <c r="N153" s="66" t="str">
        <f t="shared" si="93"/>
        <v>L</v>
      </c>
      <c r="O153" s="66">
        <f t="shared" si="94"/>
        <v>11</v>
      </c>
      <c r="P153" s="66">
        <f t="shared" si="95"/>
        <v>5</v>
      </c>
      <c r="Q153" s="66">
        <f t="shared" si="96"/>
        <v>11</v>
      </c>
      <c r="R153" s="106">
        <f t="shared" si="80"/>
        <v>8</v>
      </c>
      <c r="S153" s="106">
        <f t="shared" si="97"/>
        <v>0</v>
      </c>
      <c r="T153" s="154">
        <f t="shared" si="98"/>
        <v>-674</v>
      </c>
      <c r="V153" s="66" t="str">
        <f t="shared" si="99"/>
        <v>L</v>
      </c>
      <c r="W153" s="66">
        <f t="shared" si="111"/>
        <v>8</v>
      </c>
      <c r="X153" s="66">
        <f t="shared" si="112"/>
        <v>1</v>
      </c>
      <c r="Y153" s="66">
        <f t="shared" si="113"/>
        <v>8</v>
      </c>
      <c r="Z153" s="106">
        <f t="shared" si="114"/>
        <v>1</v>
      </c>
      <c r="AA153" s="106">
        <f t="shared" si="115"/>
        <v>0</v>
      </c>
      <c r="AB153" s="154">
        <f t="shared" si="100"/>
        <v>120</v>
      </c>
      <c r="AC153" s="155">
        <f t="shared" si="101"/>
        <v>128</v>
      </c>
      <c r="AE153" s="66" t="str">
        <f t="shared" si="102"/>
        <v>L</v>
      </c>
      <c r="AF153" s="66">
        <f t="shared" si="85"/>
        <v>1</v>
      </c>
      <c r="AG153" s="66">
        <f t="shared" si="116"/>
        <v>5</v>
      </c>
      <c r="AH153" s="66">
        <f t="shared" si="117"/>
        <v>11</v>
      </c>
      <c r="AI153" s="106">
        <f t="shared" si="81"/>
        <v>8</v>
      </c>
      <c r="AJ153" s="106">
        <f t="shared" si="103"/>
        <v>0</v>
      </c>
      <c r="AK153" s="154">
        <f t="shared" si="104"/>
        <v>-998</v>
      </c>
      <c r="AL153" s="155">
        <f t="shared" si="105"/>
        <v>-1</v>
      </c>
      <c r="AN153" s="66" t="str">
        <f t="shared" si="106"/>
        <v>L</v>
      </c>
      <c r="AO153" s="66">
        <f t="shared" si="86"/>
        <v>1</v>
      </c>
      <c r="AP153" s="66">
        <f t="shared" si="107"/>
        <v>5</v>
      </c>
      <c r="AQ153" s="66">
        <f t="shared" si="108"/>
        <v>11</v>
      </c>
      <c r="AR153" s="106">
        <f t="shared" si="82"/>
        <v>8</v>
      </c>
      <c r="AS153" s="106">
        <f t="shared" si="109"/>
        <v>0</v>
      </c>
      <c r="AT153" s="154">
        <f t="shared" si="110"/>
        <v>-998</v>
      </c>
    </row>
    <row r="154" spans="1:46">
      <c r="A154" s="3">
        <f t="shared" si="87"/>
        <v>144</v>
      </c>
      <c r="B154" s="9">
        <f>Data!B154</f>
        <v>2</v>
      </c>
      <c r="D154" s="30">
        <f t="shared" si="83"/>
        <v>1</v>
      </c>
      <c r="F154" s="66" t="str">
        <f t="shared" si="88"/>
        <v>W</v>
      </c>
      <c r="G154" s="66">
        <f t="shared" si="84"/>
        <v>1</v>
      </c>
      <c r="H154" s="66">
        <f t="shared" si="89"/>
        <v>6</v>
      </c>
      <c r="I154" s="66">
        <f t="shared" si="90"/>
        <v>1</v>
      </c>
      <c r="J154" s="106">
        <f t="shared" si="79"/>
        <v>13</v>
      </c>
      <c r="K154" s="106">
        <f t="shared" si="91"/>
        <v>96</v>
      </c>
      <c r="L154" s="154">
        <f t="shared" si="92"/>
        <v>261</v>
      </c>
      <c r="N154" s="66" t="str">
        <f t="shared" si="93"/>
        <v>L</v>
      </c>
      <c r="O154" s="66">
        <f t="shared" si="94"/>
        <v>12</v>
      </c>
      <c r="P154" s="66">
        <f t="shared" si="95"/>
        <v>6</v>
      </c>
      <c r="Q154" s="66">
        <f t="shared" si="96"/>
        <v>1</v>
      </c>
      <c r="R154" s="106">
        <f t="shared" si="80"/>
        <v>13</v>
      </c>
      <c r="S154" s="106">
        <f t="shared" si="97"/>
        <v>0</v>
      </c>
      <c r="T154" s="154">
        <f t="shared" si="98"/>
        <v>-687</v>
      </c>
      <c r="V154" s="66" t="str">
        <f t="shared" si="99"/>
        <v>L</v>
      </c>
      <c r="W154" s="66">
        <f t="shared" si="111"/>
        <v>9</v>
      </c>
      <c r="X154" s="66">
        <f t="shared" si="112"/>
        <v>1</v>
      </c>
      <c r="Y154" s="66">
        <f t="shared" si="113"/>
        <v>9</v>
      </c>
      <c r="Z154" s="106">
        <f t="shared" si="114"/>
        <v>1</v>
      </c>
      <c r="AA154" s="106">
        <f t="shared" si="115"/>
        <v>0</v>
      </c>
      <c r="AB154" s="154">
        <f t="shared" si="100"/>
        <v>119</v>
      </c>
      <c r="AC154" s="155">
        <f t="shared" si="101"/>
        <v>128</v>
      </c>
      <c r="AE154" s="66" t="str">
        <f t="shared" si="102"/>
        <v>W</v>
      </c>
      <c r="AF154" s="66">
        <f t="shared" si="85"/>
        <v>1</v>
      </c>
      <c r="AG154" s="66">
        <f t="shared" si="116"/>
        <v>6</v>
      </c>
      <c r="AH154" s="66">
        <f t="shared" si="117"/>
        <v>1</v>
      </c>
      <c r="AI154" s="106">
        <f t="shared" si="81"/>
        <v>13</v>
      </c>
      <c r="AJ154" s="106">
        <f t="shared" si="103"/>
        <v>48</v>
      </c>
      <c r="AK154" s="154">
        <f t="shared" si="104"/>
        <v>-963</v>
      </c>
      <c r="AL154" s="155">
        <f t="shared" si="105"/>
        <v>-1</v>
      </c>
      <c r="AN154" s="66" t="str">
        <f t="shared" si="106"/>
        <v>W</v>
      </c>
      <c r="AO154" s="66">
        <f t="shared" si="86"/>
        <v>1</v>
      </c>
      <c r="AP154" s="66">
        <f t="shared" si="107"/>
        <v>6</v>
      </c>
      <c r="AQ154" s="66">
        <f t="shared" si="108"/>
        <v>1</v>
      </c>
      <c r="AR154" s="106">
        <f t="shared" si="82"/>
        <v>13</v>
      </c>
      <c r="AS154" s="106">
        <f t="shared" si="109"/>
        <v>48</v>
      </c>
      <c r="AT154" s="154">
        <f t="shared" si="110"/>
        <v>-963</v>
      </c>
    </row>
    <row r="155" spans="1:46">
      <c r="A155" s="3">
        <f t="shared" si="87"/>
        <v>145</v>
      </c>
      <c r="B155" s="9">
        <f>Data!B155</f>
        <v>11</v>
      </c>
      <c r="D155" s="30">
        <f t="shared" si="83"/>
        <v>4</v>
      </c>
      <c r="F155" s="66" t="str">
        <f t="shared" si="88"/>
        <v>L</v>
      </c>
      <c r="G155" s="66">
        <f t="shared" si="84"/>
        <v>1</v>
      </c>
      <c r="H155" s="66">
        <f t="shared" si="89"/>
        <v>6</v>
      </c>
      <c r="I155" s="66">
        <f t="shared" si="90"/>
        <v>2</v>
      </c>
      <c r="J155" s="106">
        <f t="shared" si="79"/>
        <v>13</v>
      </c>
      <c r="K155" s="106">
        <f t="shared" si="91"/>
        <v>0</v>
      </c>
      <c r="L155" s="154">
        <f t="shared" si="92"/>
        <v>248</v>
      </c>
      <c r="N155" s="66" t="str">
        <f t="shared" si="93"/>
        <v>L</v>
      </c>
      <c r="O155" s="66">
        <f t="shared" si="94"/>
        <v>1</v>
      </c>
      <c r="P155" s="66">
        <f t="shared" si="95"/>
        <v>6</v>
      </c>
      <c r="Q155" s="66">
        <f t="shared" si="96"/>
        <v>2</v>
      </c>
      <c r="R155" s="106">
        <f t="shared" si="80"/>
        <v>13</v>
      </c>
      <c r="S155" s="106">
        <f t="shared" si="97"/>
        <v>0</v>
      </c>
      <c r="T155" s="154">
        <f t="shared" si="98"/>
        <v>-700</v>
      </c>
      <c r="V155" s="66" t="str">
        <f t="shared" si="99"/>
        <v>L</v>
      </c>
      <c r="W155" s="66">
        <f t="shared" si="111"/>
        <v>10</v>
      </c>
      <c r="X155" s="66">
        <f t="shared" si="112"/>
        <v>1</v>
      </c>
      <c r="Y155" s="66">
        <f t="shared" si="113"/>
        <v>10</v>
      </c>
      <c r="Z155" s="106">
        <f t="shared" si="114"/>
        <v>1</v>
      </c>
      <c r="AA155" s="106">
        <f t="shared" si="115"/>
        <v>0</v>
      </c>
      <c r="AB155" s="154">
        <f t="shared" si="100"/>
        <v>118</v>
      </c>
      <c r="AC155" s="155">
        <f t="shared" si="101"/>
        <v>128</v>
      </c>
      <c r="AE155" s="66" t="str">
        <f t="shared" si="102"/>
        <v>L</v>
      </c>
      <c r="AF155" s="66">
        <f t="shared" si="85"/>
        <v>4</v>
      </c>
      <c r="AG155" s="66">
        <f t="shared" si="116"/>
        <v>6</v>
      </c>
      <c r="AH155" s="66">
        <f t="shared" si="117"/>
        <v>2</v>
      </c>
      <c r="AI155" s="106">
        <f t="shared" si="81"/>
        <v>13</v>
      </c>
      <c r="AJ155" s="106">
        <f t="shared" si="103"/>
        <v>0</v>
      </c>
      <c r="AK155" s="154">
        <f t="shared" si="104"/>
        <v>-976</v>
      </c>
      <c r="AL155" s="155">
        <f t="shared" si="105"/>
        <v>-1</v>
      </c>
      <c r="AN155" s="66" t="str">
        <f t="shared" si="106"/>
        <v>L</v>
      </c>
      <c r="AO155" s="66">
        <f t="shared" si="86"/>
        <v>4</v>
      </c>
      <c r="AP155" s="66">
        <f t="shared" si="107"/>
        <v>6</v>
      </c>
      <c r="AQ155" s="66">
        <f t="shared" si="108"/>
        <v>2</v>
      </c>
      <c r="AR155" s="106">
        <f t="shared" si="82"/>
        <v>13</v>
      </c>
      <c r="AS155" s="106">
        <f t="shared" si="109"/>
        <v>0</v>
      </c>
      <c r="AT155" s="154">
        <f t="shared" si="110"/>
        <v>-976</v>
      </c>
    </row>
    <row r="156" spans="1:46">
      <c r="A156" s="3">
        <f t="shared" si="87"/>
        <v>146</v>
      </c>
      <c r="B156" s="9">
        <f>Data!B156</f>
        <v>36</v>
      </c>
      <c r="D156" s="30">
        <f t="shared" si="83"/>
        <v>12</v>
      </c>
      <c r="F156" s="66" t="str">
        <f t="shared" si="88"/>
        <v>L</v>
      </c>
      <c r="G156" s="66">
        <f t="shared" si="84"/>
        <v>1</v>
      </c>
      <c r="H156" s="66">
        <f t="shared" si="89"/>
        <v>6</v>
      </c>
      <c r="I156" s="66">
        <f t="shared" si="90"/>
        <v>3</v>
      </c>
      <c r="J156" s="106">
        <f t="shared" si="79"/>
        <v>13</v>
      </c>
      <c r="K156" s="106">
        <f t="shared" si="91"/>
        <v>0</v>
      </c>
      <c r="L156" s="154">
        <f t="shared" si="92"/>
        <v>235</v>
      </c>
      <c r="N156" s="66" t="str">
        <f t="shared" si="93"/>
        <v>L</v>
      </c>
      <c r="O156" s="66">
        <f t="shared" si="94"/>
        <v>2</v>
      </c>
      <c r="P156" s="66">
        <f t="shared" si="95"/>
        <v>6</v>
      </c>
      <c r="Q156" s="66">
        <f t="shared" si="96"/>
        <v>3</v>
      </c>
      <c r="R156" s="106">
        <f t="shared" si="80"/>
        <v>13</v>
      </c>
      <c r="S156" s="106">
        <f t="shared" si="97"/>
        <v>0</v>
      </c>
      <c r="T156" s="154">
        <f t="shared" si="98"/>
        <v>-713</v>
      </c>
      <c r="V156" s="66" t="str">
        <f t="shared" si="99"/>
        <v>L</v>
      </c>
      <c r="W156" s="66">
        <f t="shared" si="111"/>
        <v>11</v>
      </c>
      <c r="X156" s="66">
        <f t="shared" si="112"/>
        <v>1</v>
      </c>
      <c r="Y156" s="66">
        <f t="shared" si="113"/>
        <v>11</v>
      </c>
      <c r="Z156" s="106">
        <f t="shared" si="114"/>
        <v>1</v>
      </c>
      <c r="AA156" s="106">
        <f t="shared" si="115"/>
        <v>0</v>
      </c>
      <c r="AB156" s="154">
        <f t="shared" si="100"/>
        <v>117</v>
      </c>
      <c r="AC156" s="155">
        <f t="shared" si="101"/>
        <v>128</v>
      </c>
      <c r="AE156" s="66" t="str">
        <f t="shared" si="102"/>
        <v>L</v>
      </c>
      <c r="AF156" s="66">
        <f t="shared" si="85"/>
        <v>12</v>
      </c>
      <c r="AG156" s="66">
        <f t="shared" si="116"/>
        <v>6</v>
      </c>
      <c r="AH156" s="66">
        <f t="shared" si="117"/>
        <v>3</v>
      </c>
      <c r="AI156" s="106">
        <f t="shared" si="81"/>
        <v>13</v>
      </c>
      <c r="AJ156" s="106">
        <f t="shared" si="103"/>
        <v>0</v>
      </c>
      <c r="AK156" s="154">
        <f t="shared" si="104"/>
        <v>-989</v>
      </c>
      <c r="AL156" s="155">
        <f t="shared" si="105"/>
        <v>-1</v>
      </c>
      <c r="AN156" s="66" t="str">
        <f t="shared" si="106"/>
        <v>L</v>
      </c>
      <c r="AO156" s="66">
        <f t="shared" si="86"/>
        <v>12</v>
      </c>
      <c r="AP156" s="66">
        <f t="shared" si="107"/>
        <v>6</v>
      </c>
      <c r="AQ156" s="66">
        <f t="shared" si="108"/>
        <v>3</v>
      </c>
      <c r="AR156" s="106">
        <f t="shared" si="82"/>
        <v>13</v>
      </c>
      <c r="AS156" s="106">
        <f t="shared" si="109"/>
        <v>0</v>
      </c>
      <c r="AT156" s="154">
        <f t="shared" si="110"/>
        <v>-989</v>
      </c>
    </row>
    <row r="157" spans="1:46">
      <c r="A157" s="3">
        <f t="shared" si="87"/>
        <v>147</v>
      </c>
      <c r="B157" s="9">
        <f>Data!B157</f>
        <v>33</v>
      </c>
      <c r="D157" s="30">
        <f t="shared" si="83"/>
        <v>11</v>
      </c>
      <c r="F157" s="66" t="str">
        <f t="shared" si="88"/>
        <v>L</v>
      </c>
      <c r="G157" s="66">
        <f t="shared" si="84"/>
        <v>1</v>
      </c>
      <c r="H157" s="66">
        <f t="shared" si="89"/>
        <v>6</v>
      </c>
      <c r="I157" s="66">
        <f t="shared" si="90"/>
        <v>4</v>
      </c>
      <c r="J157" s="106">
        <f t="shared" si="79"/>
        <v>13</v>
      </c>
      <c r="K157" s="106">
        <f t="shared" si="91"/>
        <v>0</v>
      </c>
      <c r="L157" s="154">
        <f t="shared" si="92"/>
        <v>222</v>
      </c>
      <c r="N157" s="66" t="str">
        <f t="shared" si="93"/>
        <v>L</v>
      </c>
      <c r="O157" s="66">
        <f t="shared" si="94"/>
        <v>3</v>
      </c>
      <c r="P157" s="66">
        <f t="shared" si="95"/>
        <v>6</v>
      </c>
      <c r="Q157" s="66">
        <f t="shared" si="96"/>
        <v>4</v>
      </c>
      <c r="R157" s="106">
        <f t="shared" si="80"/>
        <v>13</v>
      </c>
      <c r="S157" s="106">
        <f t="shared" si="97"/>
        <v>0</v>
      </c>
      <c r="T157" s="154">
        <f t="shared" si="98"/>
        <v>-726</v>
      </c>
      <c r="V157" s="66" t="str">
        <f t="shared" si="99"/>
        <v>W</v>
      </c>
      <c r="W157" s="66">
        <f t="shared" si="111"/>
        <v>12</v>
      </c>
      <c r="X157" s="66">
        <f t="shared" si="112"/>
        <v>2</v>
      </c>
      <c r="Y157" s="66">
        <f t="shared" si="113"/>
        <v>1</v>
      </c>
      <c r="Z157" s="106">
        <f t="shared" si="114"/>
        <v>2</v>
      </c>
      <c r="AA157" s="106">
        <f t="shared" si="115"/>
        <v>12</v>
      </c>
      <c r="AB157" s="154">
        <f t="shared" si="100"/>
        <v>127</v>
      </c>
      <c r="AC157" s="155">
        <f t="shared" si="101"/>
        <v>128</v>
      </c>
      <c r="AE157" s="66" t="str">
        <f t="shared" si="102"/>
        <v>L</v>
      </c>
      <c r="AF157" s="66">
        <f t="shared" si="85"/>
        <v>11</v>
      </c>
      <c r="AG157" s="66">
        <f t="shared" si="116"/>
        <v>6</v>
      </c>
      <c r="AH157" s="66">
        <f t="shared" si="117"/>
        <v>4</v>
      </c>
      <c r="AI157" s="106">
        <f t="shared" si="81"/>
        <v>13</v>
      </c>
      <c r="AJ157" s="106">
        <f t="shared" si="103"/>
        <v>0</v>
      </c>
      <c r="AK157" s="154">
        <f t="shared" si="104"/>
        <v>-1002</v>
      </c>
      <c r="AL157" s="155">
        <f t="shared" si="105"/>
        <v>-1</v>
      </c>
      <c r="AN157" s="66" t="str">
        <f t="shared" si="106"/>
        <v>L</v>
      </c>
      <c r="AO157" s="66">
        <f t="shared" si="86"/>
        <v>11</v>
      </c>
      <c r="AP157" s="66">
        <f t="shared" si="107"/>
        <v>6</v>
      </c>
      <c r="AQ157" s="66">
        <f t="shared" si="108"/>
        <v>4</v>
      </c>
      <c r="AR157" s="106">
        <f t="shared" si="82"/>
        <v>13</v>
      </c>
      <c r="AS157" s="106">
        <f t="shared" si="109"/>
        <v>0</v>
      </c>
      <c r="AT157" s="154">
        <f t="shared" si="110"/>
        <v>-1002</v>
      </c>
    </row>
    <row r="158" spans="1:46">
      <c r="A158" s="3">
        <f t="shared" si="87"/>
        <v>148</v>
      </c>
      <c r="B158" s="9">
        <f>Data!B158</f>
        <v>31</v>
      </c>
      <c r="D158" s="30">
        <f t="shared" si="83"/>
        <v>11</v>
      </c>
      <c r="F158" s="66" t="str">
        <f t="shared" si="88"/>
        <v>L</v>
      </c>
      <c r="G158" s="66">
        <f t="shared" si="84"/>
        <v>1</v>
      </c>
      <c r="H158" s="66">
        <f t="shared" si="89"/>
        <v>6</v>
      </c>
      <c r="I158" s="66">
        <f t="shared" si="90"/>
        <v>5</v>
      </c>
      <c r="J158" s="106">
        <f t="shared" si="79"/>
        <v>13</v>
      </c>
      <c r="K158" s="106">
        <f t="shared" si="91"/>
        <v>0</v>
      </c>
      <c r="L158" s="154">
        <f t="shared" si="92"/>
        <v>209</v>
      </c>
      <c r="N158" s="66" t="str">
        <f t="shared" si="93"/>
        <v>L</v>
      </c>
      <c r="O158" s="66">
        <f t="shared" si="94"/>
        <v>4</v>
      </c>
      <c r="P158" s="66">
        <f t="shared" si="95"/>
        <v>6</v>
      </c>
      <c r="Q158" s="66">
        <f t="shared" si="96"/>
        <v>5</v>
      </c>
      <c r="R158" s="106">
        <f t="shared" si="80"/>
        <v>13</v>
      </c>
      <c r="S158" s="106">
        <f t="shared" si="97"/>
        <v>0</v>
      </c>
      <c r="T158" s="154">
        <f t="shared" si="98"/>
        <v>-739</v>
      </c>
      <c r="V158" s="66" t="str">
        <f t="shared" si="99"/>
        <v>L</v>
      </c>
      <c r="W158" s="66">
        <f t="shared" si="111"/>
        <v>1</v>
      </c>
      <c r="X158" s="66">
        <f t="shared" si="112"/>
        <v>2</v>
      </c>
      <c r="Y158" s="66">
        <f t="shared" si="113"/>
        <v>2</v>
      </c>
      <c r="Z158" s="106">
        <f t="shared" si="114"/>
        <v>2</v>
      </c>
      <c r="AA158" s="106">
        <f t="shared" si="115"/>
        <v>0</v>
      </c>
      <c r="AB158" s="154">
        <f t="shared" si="100"/>
        <v>125</v>
      </c>
      <c r="AC158" s="155">
        <f t="shared" si="101"/>
        <v>128</v>
      </c>
      <c r="AE158" s="66" t="str">
        <f t="shared" si="102"/>
        <v>W</v>
      </c>
      <c r="AF158" s="66">
        <f t="shared" si="85"/>
        <v>11</v>
      </c>
      <c r="AG158" s="66">
        <f t="shared" si="116"/>
        <v>6</v>
      </c>
      <c r="AH158" s="66">
        <f t="shared" si="117"/>
        <v>5</v>
      </c>
      <c r="AI158" s="106">
        <f t="shared" si="81"/>
        <v>13</v>
      </c>
      <c r="AJ158" s="106">
        <f t="shared" si="103"/>
        <v>78</v>
      </c>
      <c r="AK158" s="154">
        <f t="shared" si="104"/>
        <v>-937</v>
      </c>
      <c r="AL158" s="155">
        <f t="shared" si="105"/>
        <v>-1</v>
      </c>
      <c r="AN158" s="66" t="str">
        <f t="shared" si="106"/>
        <v>W</v>
      </c>
      <c r="AO158" s="66">
        <f t="shared" si="86"/>
        <v>11</v>
      </c>
      <c r="AP158" s="66">
        <f t="shared" si="107"/>
        <v>6</v>
      </c>
      <c r="AQ158" s="66">
        <f t="shared" si="108"/>
        <v>5</v>
      </c>
      <c r="AR158" s="106">
        <f t="shared" si="82"/>
        <v>13</v>
      </c>
      <c r="AS158" s="106">
        <f t="shared" si="109"/>
        <v>78</v>
      </c>
      <c r="AT158" s="154">
        <f t="shared" si="110"/>
        <v>-937</v>
      </c>
    </row>
    <row r="159" spans="1:46">
      <c r="A159" s="3">
        <f t="shared" si="87"/>
        <v>149</v>
      </c>
      <c r="B159" s="9">
        <f>Data!B159</f>
        <v>17</v>
      </c>
      <c r="D159" s="30">
        <f t="shared" si="83"/>
        <v>6</v>
      </c>
      <c r="F159" s="66" t="str">
        <f t="shared" si="88"/>
        <v>L</v>
      </c>
      <c r="G159" s="66">
        <f t="shared" si="84"/>
        <v>1</v>
      </c>
      <c r="H159" s="66">
        <f t="shared" si="89"/>
        <v>6</v>
      </c>
      <c r="I159" s="66">
        <f t="shared" si="90"/>
        <v>6</v>
      </c>
      <c r="J159" s="106">
        <f t="shared" si="79"/>
        <v>13</v>
      </c>
      <c r="K159" s="106">
        <f t="shared" si="91"/>
        <v>0</v>
      </c>
      <c r="L159" s="154">
        <f t="shared" si="92"/>
        <v>196</v>
      </c>
      <c r="N159" s="66" t="str">
        <f t="shared" si="93"/>
        <v>L</v>
      </c>
      <c r="O159" s="66">
        <f t="shared" si="94"/>
        <v>5</v>
      </c>
      <c r="P159" s="66">
        <f t="shared" si="95"/>
        <v>6</v>
      </c>
      <c r="Q159" s="66">
        <f t="shared" si="96"/>
        <v>6</v>
      </c>
      <c r="R159" s="106">
        <f t="shared" si="80"/>
        <v>13</v>
      </c>
      <c r="S159" s="106">
        <f t="shared" si="97"/>
        <v>0</v>
      </c>
      <c r="T159" s="154">
        <f t="shared" si="98"/>
        <v>-752</v>
      </c>
      <c r="V159" s="66" t="str">
        <f t="shared" si="99"/>
        <v>L</v>
      </c>
      <c r="W159" s="66">
        <f t="shared" si="111"/>
        <v>2</v>
      </c>
      <c r="X159" s="66">
        <f t="shared" si="112"/>
        <v>2</v>
      </c>
      <c r="Y159" s="66">
        <f t="shared" si="113"/>
        <v>3</v>
      </c>
      <c r="Z159" s="106">
        <f t="shared" si="114"/>
        <v>2</v>
      </c>
      <c r="AA159" s="106">
        <f t="shared" si="115"/>
        <v>0</v>
      </c>
      <c r="AB159" s="154">
        <f t="shared" si="100"/>
        <v>123</v>
      </c>
      <c r="AC159" s="155">
        <f t="shared" si="101"/>
        <v>128</v>
      </c>
      <c r="AE159" s="66" t="str">
        <f t="shared" si="102"/>
        <v>L</v>
      </c>
      <c r="AF159" s="66">
        <f t="shared" si="85"/>
        <v>6</v>
      </c>
      <c r="AG159" s="66">
        <f t="shared" si="116"/>
        <v>6</v>
      </c>
      <c r="AH159" s="66">
        <f t="shared" si="117"/>
        <v>6</v>
      </c>
      <c r="AI159" s="106">
        <f t="shared" si="81"/>
        <v>13</v>
      </c>
      <c r="AJ159" s="106">
        <f t="shared" si="103"/>
        <v>0</v>
      </c>
      <c r="AK159" s="154">
        <f t="shared" si="104"/>
        <v>-950</v>
      </c>
      <c r="AL159" s="155">
        <f t="shared" si="105"/>
        <v>-1</v>
      </c>
      <c r="AN159" s="66" t="str">
        <f t="shared" si="106"/>
        <v>L</v>
      </c>
      <c r="AO159" s="66">
        <f t="shared" si="86"/>
        <v>6</v>
      </c>
      <c r="AP159" s="66">
        <f t="shared" si="107"/>
        <v>6</v>
      </c>
      <c r="AQ159" s="66">
        <f t="shared" si="108"/>
        <v>6</v>
      </c>
      <c r="AR159" s="106">
        <f t="shared" si="82"/>
        <v>13</v>
      </c>
      <c r="AS159" s="106">
        <f t="shared" si="109"/>
        <v>0</v>
      </c>
      <c r="AT159" s="154">
        <f t="shared" si="110"/>
        <v>-950</v>
      </c>
    </row>
    <row r="160" spans="1:46">
      <c r="A160" s="3">
        <f t="shared" si="87"/>
        <v>150</v>
      </c>
      <c r="B160" s="9">
        <f>Data!B160</f>
        <v>11</v>
      </c>
      <c r="D160" s="30">
        <f t="shared" si="83"/>
        <v>4</v>
      </c>
      <c r="F160" s="66" t="str">
        <f t="shared" si="88"/>
        <v>L</v>
      </c>
      <c r="G160" s="66">
        <f t="shared" si="84"/>
        <v>1</v>
      </c>
      <c r="H160" s="66">
        <f t="shared" si="89"/>
        <v>6</v>
      </c>
      <c r="I160" s="66">
        <f t="shared" si="90"/>
        <v>7</v>
      </c>
      <c r="J160" s="106">
        <f t="shared" si="79"/>
        <v>13</v>
      </c>
      <c r="K160" s="106">
        <f t="shared" si="91"/>
        <v>0</v>
      </c>
      <c r="L160" s="154">
        <f t="shared" si="92"/>
        <v>183</v>
      </c>
      <c r="N160" s="66" t="str">
        <f t="shared" si="93"/>
        <v>L</v>
      </c>
      <c r="O160" s="66">
        <f t="shared" si="94"/>
        <v>6</v>
      </c>
      <c r="P160" s="66">
        <f t="shared" si="95"/>
        <v>6</v>
      </c>
      <c r="Q160" s="66">
        <f t="shared" si="96"/>
        <v>7</v>
      </c>
      <c r="R160" s="106">
        <f t="shared" si="80"/>
        <v>13</v>
      </c>
      <c r="S160" s="106">
        <f t="shared" si="97"/>
        <v>0</v>
      </c>
      <c r="T160" s="154">
        <f t="shared" si="98"/>
        <v>-765</v>
      </c>
      <c r="V160" s="66" t="str">
        <f t="shared" si="99"/>
        <v>L</v>
      </c>
      <c r="W160" s="66">
        <f t="shared" si="111"/>
        <v>3</v>
      </c>
      <c r="X160" s="66">
        <f t="shared" si="112"/>
        <v>2</v>
      </c>
      <c r="Y160" s="66">
        <f t="shared" si="113"/>
        <v>4</v>
      </c>
      <c r="Z160" s="106">
        <f t="shared" si="114"/>
        <v>2</v>
      </c>
      <c r="AA160" s="106">
        <f t="shared" si="115"/>
        <v>0</v>
      </c>
      <c r="AB160" s="154">
        <f t="shared" si="100"/>
        <v>121</v>
      </c>
      <c r="AC160" s="155">
        <f t="shared" si="101"/>
        <v>128</v>
      </c>
      <c r="AE160" s="66" t="str">
        <f t="shared" si="102"/>
        <v>L</v>
      </c>
      <c r="AF160" s="66">
        <f t="shared" si="85"/>
        <v>4</v>
      </c>
      <c r="AG160" s="66">
        <f t="shared" si="116"/>
        <v>6</v>
      </c>
      <c r="AH160" s="66">
        <f t="shared" si="117"/>
        <v>7</v>
      </c>
      <c r="AI160" s="106">
        <f t="shared" si="81"/>
        <v>13</v>
      </c>
      <c r="AJ160" s="106">
        <f t="shared" si="103"/>
        <v>0</v>
      </c>
      <c r="AK160" s="154">
        <f t="shared" si="104"/>
        <v>-963</v>
      </c>
      <c r="AL160" s="155">
        <f t="shared" si="105"/>
        <v>-1</v>
      </c>
      <c r="AN160" s="66" t="str">
        <f t="shared" si="106"/>
        <v>L</v>
      </c>
      <c r="AO160" s="66">
        <f t="shared" si="86"/>
        <v>4</v>
      </c>
      <c r="AP160" s="66">
        <f t="shared" si="107"/>
        <v>6</v>
      </c>
      <c r="AQ160" s="66">
        <f t="shared" si="108"/>
        <v>7</v>
      </c>
      <c r="AR160" s="106">
        <f t="shared" si="82"/>
        <v>13</v>
      </c>
      <c r="AS160" s="106">
        <f t="shared" si="109"/>
        <v>0</v>
      </c>
      <c r="AT160" s="154">
        <f t="shared" si="110"/>
        <v>-963</v>
      </c>
    </row>
    <row r="161" spans="1:46">
      <c r="A161" s="3">
        <f t="shared" si="87"/>
        <v>151</v>
      </c>
      <c r="B161" s="9">
        <f>Data!B161</f>
        <v>4</v>
      </c>
      <c r="D161" s="30">
        <f t="shared" si="83"/>
        <v>2</v>
      </c>
      <c r="F161" s="66" t="str">
        <f t="shared" si="88"/>
        <v>L</v>
      </c>
      <c r="G161" s="66">
        <f t="shared" si="84"/>
        <v>1</v>
      </c>
      <c r="H161" s="66">
        <f t="shared" si="89"/>
        <v>6</v>
      </c>
      <c r="I161" s="66">
        <f t="shared" si="90"/>
        <v>8</v>
      </c>
      <c r="J161" s="106">
        <f t="shared" si="79"/>
        <v>13</v>
      </c>
      <c r="K161" s="106">
        <f t="shared" si="91"/>
        <v>0</v>
      </c>
      <c r="L161" s="154">
        <f t="shared" si="92"/>
        <v>170</v>
      </c>
      <c r="N161" s="66" t="str">
        <f t="shared" si="93"/>
        <v>L</v>
      </c>
      <c r="O161" s="66">
        <f t="shared" si="94"/>
        <v>7</v>
      </c>
      <c r="P161" s="66">
        <f t="shared" si="95"/>
        <v>6</v>
      </c>
      <c r="Q161" s="66">
        <f t="shared" si="96"/>
        <v>8</v>
      </c>
      <c r="R161" s="106">
        <f t="shared" si="80"/>
        <v>13</v>
      </c>
      <c r="S161" s="106">
        <f t="shared" si="97"/>
        <v>0</v>
      </c>
      <c r="T161" s="154">
        <f t="shared" si="98"/>
        <v>-778</v>
      </c>
      <c r="V161" s="66" t="str">
        <f t="shared" si="99"/>
        <v>L</v>
      </c>
      <c r="W161" s="66">
        <f t="shared" si="111"/>
        <v>4</v>
      </c>
      <c r="X161" s="66">
        <f t="shared" si="112"/>
        <v>2</v>
      </c>
      <c r="Y161" s="66">
        <f t="shared" si="113"/>
        <v>5</v>
      </c>
      <c r="Z161" s="106">
        <f t="shared" si="114"/>
        <v>2</v>
      </c>
      <c r="AA161" s="106">
        <f t="shared" si="115"/>
        <v>0</v>
      </c>
      <c r="AB161" s="154">
        <f t="shared" si="100"/>
        <v>119</v>
      </c>
      <c r="AC161" s="155">
        <f t="shared" si="101"/>
        <v>128</v>
      </c>
      <c r="AE161" s="66" t="str">
        <f t="shared" si="102"/>
        <v>L</v>
      </c>
      <c r="AF161" s="66">
        <f t="shared" si="85"/>
        <v>2</v>
      </c>
      <c r="AG161" s="66">
        <f t="shared" si="116"/>
        <v>6</v>
      </c>
      <c r="AH161" s="66">
        <f t="shared" si="117"/>
        <v>8</v>
      </c>
      <c r="AI161" s="106">
        <f t="shared" si="81"/>
        <v>13</v>
      </c>
      <c r="AJ161" s="106">
        <f t="shared" si="103"/>
        <v>0</v>
      </c>
      <c r="AK161" s="154">
        <f t="shared" si="104"/>
        <v>-976</v>
      </c>
      <c r="AL161" s="155">
        <f t="shared" si="105"/>
        <v>-1</v>
      </c>
      <c r="AN161" s="66" t="str">
        <f t="shared" si="106"/>
        <v>L</v>
      </c>
      <c r="AO161" s="66">
        <f t="shared" si="86"/>
        <v>2</v>
      </c>
      <c r="AP161" s="66">
        <f t="shared" si="107"/>
        <v>6</v>
      </c>
      <c r="AQ161" s="66">
        <f t="shared" si="108"/>
        <v>8</v>
      </c>
      <c r="AR161" s="106">
        <f t="shared" si="82"/>
        <v>13</v>
      </c>
      <c r="AS161" s="106">
        <f t="shared" si="109"/>
        <v>0</v>
      </c>
      <c r="AT161" s="154">
        <f t="shared" si="110"/>
        <v>-976</v>
      </c>
    </row>
    <row r="162" spans="1:46">
      <c r="A162" s="3">
        <f t="shared" si="87"/>
        <v>152</v>
      </c>
      <c r="B162" s="9">
        <f>Data!B162</f>
        <v>21</v>
      </c>
      <c r="D162" s="30">
        <f t="shared" si="83"/>
        <v>7</v>
      </c>
      <c r="F162" s="66" t="str">
        <f t="shared" si="88"/>
        <v>L</v>
      </c>
      <c r="G162" s="66">
        <f t="shared" si="84"/>
        <v>1</v>
      </c>
      <c r="H162" s="66">
        <f t="shared" si="89"/>
        <v>6</v>
      </c>
      <c r="I162" s="66">
        <f t="shared" si="90"/>
        <v>9</v>
      </c>
      <c r="J162" s="106">
        <f t="shared" si="79"/>
        <v>13</v>
      </c>
      <c r="K162" s="106">
        <f t="shared" si="91"/>
        <v>0</v>
      </c>
      <c r="L162" s="154">
        <f t="shared" si="92"/>
        <v>157</v>
      </c>
      <c r="N162" s="66" t="str">
        <f t="shared" si="93"/>
        <v>W</v>
      </c>
      <c r="O162" s="66">
        <f t="shared" si="94"/>
        <v>8</v>
      </c>
      <c r="P162" s="66">
        <f t="shared" si="95"/>
        <v>6</v>
      </c>
      <c r="Q162" s="66">
        <f t="shared" si="96"/>
        <v>9</v>
      </c>
      <c r="R162" s="106">
        <f t="shared" si="80"/>
        <v>13</v>
      </c>
      <c r="S162" s="106">
        <f t="shared" si="97"/>
        <v>156</v>
      </c>
      <c r="T162" s="154">
        <f t="shared" si="98"/>
        <v>-635</v>
      </c>
      <c r="V162" s="66" t="str">
        <f t="shared" si="99"/>
        <v>L</v>
      </c>
      <c r="W162" s="66">
        <f t="shared" si="111"/>
        <v>5</v>
      </c>
      <c r="X162" s="66">
        <f t="shared" si="112"/>
        <v>2</v>
      </c>
      <c r="Y162" s="66">
        <f t="shared" si="113"/>
        <v>6</v>
      </c>
      <c r="Z162" s="106">
        <f t="shared" si="114"/>
        <v>2</v>
      </c>
      <c r="AA162" s="106">
        <f t="shared" si="115"/>
        <v>0</v>
      </c>
      <c r="AB162" s="154">
        <f t="shared" si="100"/>
        <v>117</v>
      </c>
      <c r="AC162" s="155">
        <f t="shared" si="101"/>
        <v>128</v>
      </c>
      <c r="AE162" s="66" t="str">
        <f t="shared" si="102"/>
        <v>L</v>
      </c>
      <c r="AF162" s="66">
        <f t="shared" si="85"/>
        <v>7</v>
      </c>
      <c r="AG162" s="66">
        <f t="shared" si="116"/>
        <v>6</v>
      </c>
      <c r="AH162" s="66">
        <f t="shared" si="117"/>
        <v>9</v>
      </c>
      <c r="AI162" s="106">
        <f t="shared" si="81"/>
        <v>13</v>
      </c>
      <c r="AJ162" s="106">
        <f t="shared" si="103"/>
        <v>0</v>
      </c>
      <c r="AK162" s="154">
        <f t="shared" si="104"/>
        <v>-989</v>
      </c>
      <c r="AL162" s="155">
        <f t="shared" si="105"/>
        <v>-1</v>
      </c>
      <c r="AN162" s="66" t="str">
        <f t="shared" si="106"/>
        <v>L</v>
      </c>
      <c r="AO162" s="66">
        <f t="shared" si="86"/>
        <v>7</v>
      </c>
      <c r="AP162" s="66">
        <f t="shared" si="107"/>
        <v>6</v>
      </c>
      <c r="AQ162" s="66">
        <f t="shared" si="108"/>
        <v>9</v>
      </c>
      <c r="AR162" s="106">
        <f t="shared" si="82"/>
        <v>13</v>
      </c>
      <c r="AS162" s="106">
        <f t="shared" si="109"/>
        <v>0</v>
      </c>
      <c r="AT162" s="154">
        <f t="shared" si="110"/>
        <v>-989</v>
      </c>
    </row>
    <row r="163" spans="1:46">
      <c r="A163" s="3">
        <f t="shared" si="87"/>
        <v>153</v>
      </c>
      <c r="B163" s="9">
        <f>Data!B163</f>
        <v>18</v>
      </c>
      <c r="D163" s="30">
        <f t="shared" si="83"/>
        <v>6</v>
      </c>
      <c r="F163" s="66" t="str">
        <f t="shared" si="88"/>
        <v>L</v>
      </c>
      <c r="G163" s="66">
        <f t="shared" si="84"/>
        <v>1</v>
      </c>
      <c r="H163" s="66">
        <f t="shared" si="89"/>
        <v>6</v>
      </c>
      <c r="I163" s="66">
        <f t="shared" si="90"/>
        <v>10</v>
      </c>
      <c r="J163" s="106">
        <f t="shared" si="79"/>
        <v>13</v>
      </c>
      <c r="K163" s="106">
        <f t="shared" si="91"/>
        <v>0</v>
      </c>
      <c r="L163" s="154">
        <f t="shared" si="92"/>
        <v>144</v>
      </c>
      <c r="N163" s="66" t="str">
        <f t="shared" si="93"/>
        <v>L</v>
      </c>
      <c r="O163" s="66">
        <f t="shared" si="94"/>
        <v>9</v>
      </c>
      <c r="P163" s="66">
        <f t="shared" si="95"/>
        <v>6</v>
      </c>
      <c r="Q163" s="66">
        <f t="shared" si="96"/>
        <v>10</v>
      </c>
      <c r="R163" s="106">
        <f t="shared" si="80"/>
        <v>13</v>
      </c>
      <c r="S163" s="106">
        <f t="shared" si="97"/>
        <v>0</v>
      </c>
      <c r="T163" s="154">
        <f t="shared" si="98"/>
        <v>-648</v>
      </c>
      <c r="V163" s="66" t="str">
        <f t="shared" si="99"/>
        <v>L</v>
      </c>
      <c r="W163" s="66">
        <f t="shared" si="111"/>
        <v>6</v>
      </c>
      <c r="X163" s="66">
        <f t="shared" si="112"/>
        <v>2</v>
      </c>
      <c r="Y163" s="66">
        <f t="shared" si="113"/>
        <v>7</v>
      </c>
      <c r="Z163" s="106">
        <f t="shared" si="114"/>
        <v>2</v>
      </c>
      <c r="AA163" s="106">
        <f t="shared" si="115"/>
        <v>0</v>
      </c>
      <c r="AB163" s="154">
        <f t="shared" si="100"/>
        <v>115</v>
      </c>
      <c r="AC163" s="155">
        <f t="shared" si="101"/>
        <v>128</v>
      </c>
      <c r="AE163" s="66" t="str">
        <f t="shared" si="102"/>
        <v>L</v>
      </c>
      <c r="AF163" s="66">
        <f t="shared" si="85"/>
        <v>6</v>
      </c>
      <c r="AG163" s="66">
        <f t="shared" si="116"/>
        <v>6</v>
      </c>
      <c r="AH163" s="66">
        <f t="shared" si="117"/>
        <v>10</v>
      </c>
      <c r="AI163" s="106">
        <f t="shared" si="81"/>
        <v>13</v>
      </c>
      <c r="AJ163" s="106">
        <f t="shared" si="103"/>
        <v>0</v>
      </c>
      <c r="AK163" s="154">
        <f t="shared" si="104"/>
        <v>-1002</v>
      </c>
      <c r="AL163" s="155">
        <f t="shared" si="105"/>
        <v>-1</v>
      </c>
      <c r="AN163" s="66" t="str">
        <f t="shared" si="106"/>
        <v>L</v>
      </c>
      <c r="AO163" s="66">
        <f t="shared" si="86"/>
        <v>6</v>
      </c>
      <c r="AP163" s="66">
        <f t="shared" si="107"/>
        <v>6</v>
      </c>
      <c r="AQ163" s="66">
        <f t="shared" si="108"/>
        <v>10</v>
      </c>
      <c r="AR163" s="106">
        <f t="shared" si="82"/>
        <v>13</v>
      </c>
      <c r="AS163" s="106">
        <f t="shared" si="109"/>
        <v>0</v>
      </c>
      <c r="AT163" s="154">
        <f t="shared" si="110"/>
        <v>-1002</v>
      </c>
    </row>
    <row r="164" spans="1:46">
      <c r="A164" s="3">
        <f t="shared" si="87"/>
        <v>154</v>
      </c>
      <c r="B164" s="9">
        <f>Data!B164</f>
        <v>3</v>
      </c>
      <c r="D164" s="30">
        <f t="shared" si="83"/>
        <v>1</v>
      </c>
      <c r="F164" s="66" t="str">
        <f t="shared" si="88"/>
        <v>W</v>
      </c>
      <c r="G164" s="66">
        <f t="shared" si="84"/>
        <v>1</v>
      </c>
      <c r="H164" s="66">
        <f t="shared" si="89"/>
        <v>6</v>
      </c>
      <c r="I164" s="66">
        <f t="shared" si="90"/>
        <v>11</v>
      </c>
      <c r="J164" s="106">
        <f t="shared" si="79"/>
        <v>13</v>
      </c>
      <c r="K164" s="106">
        <f t="shared" si="91"/>
        <v>156</v>
      </c>
      <c r="L164" s="154">
        <f t="shared" si="92"/>
        <v>287</v>
      </c>
      <c r="N164" s="66" t="str">
        <f t="shared" si="93"/>
        <v>L</v>
      </c>
      <c r="O164" s="66">
        <f t="shared" si="94"/>
        <v>10</v>
      </c>
      <c r="P164" s="66">
        <f t="shared" si="95"/>
        <v>6</v>
      </c>
      <c r="Q164" s="66">
        <f t="shared" si="96"/>
        <v>11</v>
      </c>
      <c r="R164" s="106">
        <f t="shared" si="80"/>
        <v>13</v>
      </c>
      <c r="S164" s="106">
        <f t="shared" si="97"/>
        <v>0</v>
      </c>
      <c r="T164" s="154">
        <f t="shared" si="98"/>
        <v>-661</v>
      </c>
      <c r="V164" s="66" t="str">
        <f t="shared" si="99"/>
        <v>L</v>
      </c>
      <c r="W164" s="66">
        <f t="shared" si="111"/>
        <v>7</v>
      </c>
      <c r="X164" s="66">
        <f t="shared" si="112"/>
        <v>2</v>
      </c>
      <c r="Y164" s="66">
        <f t="shared" si="113"/>
        <v>8</v>
      </c>
      <c r="Z164" s="106">
        <f t="shared" si="114"/>
        <v>2</v>
      </c>
      <c r="AA164" s="106">
        <f t="shared" si="115"/>
        <v>0</v>
      </c>
      <c r="AB164" s="154">
        <f t="shared" si="100"/>
        <v>113</v>
      </c>
      <c r="AC164" s="155">
        <f t="shared" si="101"/>
        <v>128</v>
      </c>
      <c r="AE164" s="66" t="str">
        <f t="shared" si="102"/>
        <v>L</v>
      </c>
      <c r="AF164" s="66">
        <f t="shared" si="85"/>
        <v>1</v>
      </c>
      <c r="AG164" s="66">
        <f t="shared" si="116"/>
        <v>6</v>
      </c>
      <c r="AH164" s="66">
        <f t="shared" si="117"/>
        <v>11</v>
      </c>
      <c r="AI164" s="106">
        <f t="shared" si="81"/>
        <v>13</v>
      </c>
      <c r="AJ164" s="106">
        <f t="shared" si="103"/>
        <v>0</v>
      </c>
      <c r="AK164" s="154">
        <f t="shared" si="104"/>
        <v>-1015</v>
      </c>
      <c r="AL164" s="155">
        <f t="shared" si="105"/>
        <v>-1</v>
      </c>
      <c r="AN164" s="66" t="str">
        <f t="shared" si="106"/>
        <v>L</v>
      </c>
      <c r="AO164" s="66">
        <f t="shared" si="86"/>
        <v>1</v>
      </c>
      <c r="AP164" s="66">
        <f t="shared" si="107"/>
        <v>6</v>
      </c>
      <c r="AQ164" s="66">
        <f t="shared" si="108"/>
        <v>11</v>
      </c>
      <c r="AR164" s="106">
        <f t="shared" si="82"/>
        <v>13</v>
      </c>
      <c r="AS164" s="106">
        <f t="shared" si="109"/>
        <v>0</v>
      </c>
      <c r="AT164" s="154">
        <f t="shared" si="110"/>
        <v>-1015</v>
      </c>
    </row>
    <row r="165" spans="1:46">
      <c r="A165" s="3">
        <f t="shared" si="87"/>
        <v>155</v>
      </c>
      <c r="B165" s="9">
        <f>Data!B165</f>
        <v>20</v>
      </c>
      <c r="D165" s="30">
        <f t="shared" si="83"/>
        <v>7</v>
      </c>
      <c r="F165" s="66" t="str">
        <f t="shared" si="88"/>
        <v>L</v>
      </c>
      <c r="G165" s="66">
        <f t="shared" si="84"/>
        <v>1</v>
      </c>
      <c r="H165" s="66">
        <f t="shared" si="89"/>
        <v>7</v>
      </c>
      <c r="I165" s="66">
        <f t="shared" si="90"/>
        <v>1</v>
      </c>
      <c r="J165" s="106">
        <f t="shared" si="79"/>
        <v>21</v>
      </c>
      <c r="K165" s="106">
        <f t="shared" si="91"/>
        <v>0</v>
      </c>
      <c r="L165" s="154">
        <f t="shared" si="92"/>
        <v>266</v>
      </c>
      <c r="N165" s="66" t="str">
        <f t="shared" si="93"/>
        <v>L</v>
      </c>
      <c r="O165" s="66">
        <f t="shared" si="94"/>
        <v>11</v>
      </c>
      <c r="P165" s="66">
        <f t="shared" si="95"/>
        <v>7</v>
      </c>
      <c r="Q165" s="66">
        <f t="shared" si="96"/>
        <v>1</v>
      </c>
      <c r="R165" s="106">
        <f t="shared" si="80"/>
        <v>21</v>
      </c>
      <c r="S165" s="106">
        <f t="shared" si="97"/>
        <v>0</v>
      </c>
      <c r="T165" s="154">
        <f t="shared" si="98"/>
        <v>-682</v>
      </c>
      <c r="V165" s="66" t="str">
        <f t="shared" si="99"/>
        <v>W</v>
      </c>
      <c r="W165" s="66">
        <f t="shared" si="111"/>
        <v>8</v>
      </c>
      <c r="X165" s="66">
        <f t="shared" si="112"/>
        <v>2</v>
      </c>
      <c r="Y165" s="66">
        <f t="shared" si="113"/>
        <v>9</v>
      </c>
      <c r="Z165" s="106">
        <f t="shared" si="114"/>
        <v>2</v>
      </c>
      <c r="AA165" s="106">
        <f t="shared" si="115"/>
        <v>24</v>
      </c>
      <c r="AB165" s="154">
        <f t="shared" si="100"/>
        <v>135</v>
      </c>
      <c r="AC165" s="155">
        <f t="shared" si="101"/>
        <v>135</v>
      </c>
      <c r="AE165" s="66" t="str">
        <f t="shared" si="102"/>
        <v>L</v>
      </c>
      <c r="AF165" s="66">
        <f t="shared" si="85"/>
        <v>7</v>
      </c>
      <c r="AG165" s="66">
        <f t="shared" si="116"/>
        <v>7</v>
      </c>
      <c r="AH165" s="66">
        <f t="shared" si="117"/>
        <v>1</v>
      </c>
      <c r="AI165" s="106">
        <f t="shared" si="81"/>
        <v>21</v>
      </c>
      <c r="AJ165" s="106">
        <f t="shared" si="103"/>
        <v>0</v>
      </c>
      <c r="AK165" s="154">
        <f t="shared" si="104"/>
        <v>-1036</v>
      </c>
      <c r="AL165" s="155">
        <f t="shared" si="105"/>
        <v>-1</v>
      </c>
      <c r="AN165" s="66" t="str">
        <f t="shared" si="106"/>
        <v>L</v>
      </c>
      <c r="AO165" s="66">
        <f t="shared" si="86"/>
        <v>7</v>
      </c>
      <c r="AP165" s="66">
        <f t="shared" si="107"/>
        <v>7</v>
      </c>
      <c r="AQ165" s="66">
        <f t="shared" si="108"/>
        <v>1</v>
      </c>
      <c r="AR165" s="106">
        <f t="shared" si="82"/>
        <v>21</v>
      </c>
      <c r="AS165" s="106">
        <f t="shared" si="109"/>
        <v>0</v>
      </c>
      <c r="AT165" s="154">
        <f t="shared" si="110"/>
        <v>-1036</v>
      </c>
    </row>
    <row r="166" spans="1:46">
      <c r="A166" s="3">
        <f t="shared" si="87"/>
        <v>156</v>
      </c>
      <c r="B166" s="9">
        <f>Data!B166</f>
        <v>1</v>
      </c>
      <c r="D166" s="30">
        <f t="shared" si="83"/>
        <v>1</v>
      </c>
      <c r="F166" s="66" t="str">
        <f t="shared" si="88"/>
        <v>W</v>
      </c>
      <c r="G166" s="66">
        <f t="shared" si="84"/>
        <v>1</v>
      </c>
      <c r="H166" s="66">
        <f t="shared" si="89"/>
        <v>7</v>
      </c>
      <c r="I166" s="66">
        <f t="shared" si="90"/>
        <v>2</v>
      </c>
      <c r="J166" s="106">
        <f t="shared" si="79"/>
        <v>21</v>
      </c>
      <c r="K166" s="106">
        <f t="shared" si="91"/>
        <v>252</v>
      </c>
      <c r="L166" s="154">
        <f t="shared" si="92"/>
        <v>497</v>
      </c>
      <c r="N166" s="66" t="str">
        <f t="shared" si="93"/>
        <v>L</v>
      </c>
      <c r="O166" s="66">
        <f t="shared" si="94"/>
        <v>12</v>
      </c>
      <c r="P166" s="66">
        <f t="shared" si="95"/>
        <v>7</v>
      </c>
      <c r="Q166" s="66">
        <f t="shared" si="96"/>
        <v>2</v>
      </c>
      <c r="R166" s="106">
        <f t="shared" si="80"/>
        <v>21</v>
      </c>
      <c r="S166" s="106">
        <f t="shared" si="97"/>
        <v>0</v>
      </c>
      <c r="T166" s="154">
        <f t="shared" si="98"/>
        <v>-703</v>
      </c>
      <c r="V166" s="66" t="str">
        <f t="shared" si="99"/>
        <v>L</v>
      </c>
      <c r="W166" s="66">
        <f t="shared" si="111"/>
        <v>1</v>
      </c>
      <c r="X166" s="66">
        <f t="shared" si="112"/>
        <v>1</v>
      </c>
      <c r="Y166" s="66">
        <f t="shared" si="113"/>
        <v>1</v>
      </c>
      <c r="Z166" s="106">
        <f t="shared" si="114"/>
        <v>1</v>
      </c>
      <c r="AA166" s="106">
        <f t="shared" si="115"/>
        <v>0</v>
      </c>
      <c r="AB166" s="154">
        <f t="shared" si="100"/>
        <v>134</v>
      </c>
      <c r="AC166" s="155">
        <f t="shared" si="101"/>
        <v>135</v>
      </c>
      <c r="AE166" s="66" t="str">
        <f t="shared" si="102"/>
        <v>L</v>
      </c>
      <c r="AF166" s="66">
        <f t="shared" si="85"/>
        <v>1</v>
      </c>
      <c r="AG166" s="66">
        <f t="shared" si="116"/>
        <v>7</v>
      </c>
      <c r="AH166" s="66">
        <f t="shared" si="117"/>
        <v>2</v>
      </c>
      <c r="AI166" s="106">
        <f t="shared" si="81"/>
        <v>21</v>
      </c>
      <c r="AJ166" s="106">
        <f t="shared" si="103"/>
        <v>0</v>
      </c>
      <c r="AK166" s="154">
        <f t="shared" si="104"/>
        <v>-1057</v>
      </c>
      <c r="AL166" s="155">
        <f t="shared" si="105"/>
        <v>-1</v>
      </c>
      <c r="AN166" s="66" t="str">
        <f t="shared" si="106"/>
        <v>L</v>
      </c>
      <c r="AO166" s="66">
        <f t="shared" si="86"/>
        <v>1</v>
      </c>
      <c r="AP166" s="66">
        <f t="shared" si="107"/>
        <v>7</v>
      </c>
      <c r="AQ166" s="66">
        <f t="shared" si="108"/>
        <v>2</v>
      </c>
      <c r="AR166" s="106">
        <f t="shared" si="82"/>
        <v>21</v>
      </c>
      <c r="AS166" s="106">
        <f t="shared" si="109"/>
        <v>0</v>
      </c>
      <c r="AT166" s="154">
        <f t="shared" si="110"/>
        <v>-1057</v>
      </c>
    </row>
    <row r="167" spans="1:46">
      <c r="A167" s="3">
        <f t="shared" si="87"/>
        <v>157</v>
      </c>
      <c r="B167" s="9">
        <f>Data!B167</f>
        <v>36</v>
      </c>
      <c r="D167" s="30">
        <f t="shared" si="83"/>
        <v>12</v>
      </c>
      <c r="F167" s="66" t="str">
        <f t="shared" si="88"/>
        <v>L</v>
      </c>
      <c r="G167" s="66">
        <f t="shared" si="84"/>
        <v>1</v>
      </c>
      <c r="H167" s="66">
        <f t="shared" si="89"/>
        <v>7</v>
      </c>
      <c r="I167" s="66">
        <f t="shared" si="90"/>
        <v>3</v>
      </c>
      <c r="J167" s="106">
        <f t="shared" si="79"/>
        <v>21</v>
      </c>
      <c r="K167" s="106">
        <f t="shared" si="91"/>
        <v>0</v>
      </c>
      <c r="L167" s="154">
        <f t="shared" si="92"/>
        <v>476</v>
      </c>
      <c r="N167" s="66" t="str">
        <f t="shared" si="93"/>
        <v>W</v>
      </c>
      <c r="O167" s="66">
        <f t="shared" si="94"/>
        <v>1</v>
      </c>
      <c r="P167" s="66">
        <f t="shared" si="95"/>
        <v>7</v>
      </c>
      <c r="Q167" s="66">
        <f t="shared" si="96"/>
        <v>3</v>
      </c>
      <c r="R167" s="106">
        <f t="shared" si="80"/>
        <v>21</v>
      </c>
      <c r="S167" s="106">
        <f t="shared" si="97"/>
        <v>252</v>
      </c>
      <c r="T167" s="154">
        <f t="shared" si="98"/>
        <v>-472</v>
      </c>
      <c r="V167" s="66" t="str">
        <f t="shared" si="99"/>
        <v>L</v>
      </c>
      <c r="W167" s="66">
        <f t="shared" si="111"/>
        <v>2</v>
      </c>
      <c r="X167" s="66">
        <f t="shared" si="112"/>
        <v>1</v>
      </c>
      <c r="Y167" s="66">
        <f t="shared" si="113"/>
        <v>2</v>
      </c>
      <c r="Z167" s="106">
        <f t="shared" si="114"/>
        <v>1</v>
      </c>
      <c r="AA167" s="106">
        <f t="shared" si="115"/>
        <v>0</v>
      </c>
      <c r="AB167" s="154">
        <f t="shared" si="100"/>
        <v>133</v>
      </c>
      <c r="AC167" s="155">
        <f t="shared" si="101"/>
        <v>135</v>
      </c>
      <c r="AE167" s="66" t="str">
        <f t="shared" si="102"/>
        <v>L</v>
      </c>
      <c r="AF167" s="66">
        <f t="shared" si="85"/>
        <v>12</v>
      </c>
      <c r="AG167" s="66">
        <f t="shared" si="116"/>
        <v>7</v>
      </c>
      <c r="AH167" s="66">
        <f t="shared" si="117"/>
        <v>3</v>
      </c>
      <c r="AI167" s="106">
        <f t="shared" si="81"/>
        <v>21</v>
      </c>
      <c r="AJ167" s="106">
        <f t="shared" si="103"/>
        <v>0</v>
      </c>
      <c r="AK167" s="154">
        <f t="shared" si="104"/>
        <v>-1078</v>
      </c>
      <c r="AL167" s="155">
        <f t="shared" si="105"/>
        <v>-1</v>
      </c>
      <c r="AN167" s="66" t="str">
        <f t="shared" si="106"/>
        <v>L</v>
      </c>
      <c r="AO167" s="66">
        <f t="shared" si="86"/>
        <v>12</v>
      </c>
      <c r="AP167" s="66">
        <f t="shared" si="107"/>
        <v>7</v>
      </c>
      <c r="AQ167" s="66">
        <f t="shared" si="108"/>
        <v>3</v>
      </c>
      <c r="AR167" s="106">
        <f t="shared" si="82"/>
        <v>21</v>
      </c>
      <c r="AS167" s="106">
        <f t="shared" si="109"/>
        <v>0</v>
      </c>
      <c r="AT167" s="154">
        <f t="shared" si="110"/>
        <v>-1078</v>
      </c>
    </row>
    <row r="168" spans="1:46">
      <c r="A168" s="3">
        <f t="shared" si="87"/>
        <v>158</v>
      </c>
      <c r="B168" s="9">
        <f>Data!B168</f>
        <v>17</v>
      </c>
      <c r="D168" s="30">
        <f t="shared" si="83"/>
        <v>6</v>
      </c>
      <c r="F168" s="66" t="str">
        <f t="shared" si="88"/>
        <v>L</v>
      </c>
      <c r="G168" s="66">
        <f t="shared" si="84"/>
        <v>1</v>
      </c>
      <c r="H168" s="66">
        <f t="shared" si="89"/>
        <v>7</v>
      </c>
      <c r="I168" s="66">
        <f t="shared" si="90"/>
        <v>4</v>
      </c>
      <c r="J168" s="106">
        <f t="shared" si="79"/>
        <v>21</v>
      </c>
      <c r="K168" s="106">
        <f t="shared" si="91"/>
        <v>0</v>
      </c>
      <c r="L168" s="154">
        <f t="shared" si="92"/>
        <v>455</v>
      </c>
      <c r="N168" s="66" t="str">
        <f t="shared" si="93"/>
        <v>L</v>
      </c>
      <c r="O168" s="66">
        <f t="shared" si="94"/>
        <v>2</v>
      </c>
      <c r="P168" s="66">
        <f t="shared" si="95"/>
        <v>7</v>
      </c>
      <c r="Q168" s="66">
        <f t="shared" si="96"/>
        <v>4</v>
      </c>
      <c r="R168" s="106">
        <f t="shared" si="80"/>
        <v>21</v>
      </c>
      <c r="S168" s="106">
        <f t="shared" si="97"/>
        <v>0</v>
      </c>
      <c r="T168" s="154">
        <f t="shared" si="98"/>
        <v>-493</v>
      </c>
      <c r="V168" s="66" t="str">
        <f t="shared" si="99"/>
        <v>L</v>
      </c>
      <c r="W168" s="66">
        <f t="shared" si="111"/>
        <v>3</v>
      </c>
      <c r="X168" s="66">
        <f t="shared" si="112"/>
        <v>1</v>
      </c>
      <c r="Y168" s="66">
        <f t="shared" si="113"/>
        <v>3</v>
      </c>
      <c r="Z168" s="106">
        <f t="shared" si="114"/>
        <v>1</v>
      </c>
      <c r="AA168" s="106">
        <f t="shared" si="115"/>
        <v>0</v>
      </c>
      <c r="AB168" s="154">
        <f t="shared" si="100"/>
        <v>132</v>
      </c>
      <c r="AC168" s="155">
        <f t="shared" si="101"/>
        <v>135</v>
      </c>
      <c r="AE168" s="66" t="str">
        <f t="shared" si="102"/>
        <v>L</v>
      </c>
      <c r="AF168" s="66">
        <f t="shared" si="85"/>
        <v>6</v>
      </c>
      <c r="AG168" s="66">
        <f t="shared" si="116"/>
        <v>7</v>
      </c>
      <c r="AH168" s="66">
        <f t="shared" si="117"/>
        <v>4</v>
      </c>
      <c r="AI168" s="106">
        <f t="shared" si="81"/>
        <v>21</v>
      </c>
      <c r="AJ168" s="106">
        <f t="shared" si="103"/>
        <v>0</v>
      </c>
      <c r="AK168" s="154">
        <f t="shared" si="104"/>
        <v>-1099</v>
      </c>
      <c r="AL168" s="155">
        <f t="shared" si="105"/>
        <v>-1</v>
      </c>
      <c r="AN168" s="66" t="str">
        <f t="shared" si="106"/>
        <v>L</v>
      </c>
      <c r="AO168" s="66">
        <f t="shared" si="86"/>
        <v>6</v>
      </c>
      <c r="AP168" s="66">
        <f t="shared" si="107"/>
        <v>7</v>
      </c>
      <c r="AQ168" s="66">
        <f t="shared" si="108"/>
        <v>4</v>
      </c>
      <c r="AR168" s="106">
        <f t="shared" si="82"/>
        <v>21</v>
      </c>
      <c r="AS168" s="106">
        <f t="shared" si="109"/>
        <v>0</v>
      </c>
      <c r="AT168" s="154">
        <f t="shared" si="110"/>
        <v>-1099</v>
      </c>
    </row>
    <row r="169" spans="1:46">
      <c r="A169" s="3">
        <f t="shared" si="87"/>
        <v>159</v>
      </c>
      <c r="B169" s="9">
        <f>Data!B169</f>
        <v>1</v>
      </c>
      <c r="D169" s="30">
        <f t="shared" si="83"/>
        <v>1</v>
      </c>
      <c r="F169" s="66" t="str">
        <f t="shared" si="88"/>
        <v>W</v>
      </c>
      <c r="G169" s="66">
        <f t="shared" si="84"/>
        <v>1</v>
      </c>
      <c r="H169" s="66">
        <f t="shared" si="89"/>
        <v>7</v>
      </c>
      <c r="I169" s="66">
        <f t="shared" si="90"/>
        <v>5</v>
      </c>
      <c r="J169" s="106">
        <f t="shared" si="79"/>
        <v>21</v>
      </c>
      <c r="K169" s="106">
        <f t="shared" si="91"/>
        <v>252</v>
      </c>
      <c r="L169" s="154">
        <f t="shared" si="92"/>
        <v>686</v>
      </c>
      <c r="N169" s="66" t="str">
        <f t="shared" si="93"/>
        <v>L</v>
      </c>
      <c r="O169" s="66">
        <f t="shared" si="94"/>
        <v>3</v>
      </c>
      <c r="P169" s="66">
        <f t="shared" si="95"/>
        <v>7</v>
      </c>
      <c r="Q169" s="66">
        <f t="shared" si="96"/>
        <v>5</v>
      </c>
      <c r="R169" s="106">
        <f t="shared" si="80"/>
        <v>21</v>
      </c>
      <c r="S169" s="106">
        <f t="shared" si="97"/>
        <v>0</v>
      </c>
      <c r="T169" s="154">
        <f t="shared" si="98"/>
        <v>-514</v>
      </c>
      <c r="V169" s="66" t="str">
        <f t="shared" si="99"/>
        <v>L</v>
      </c>
      <c r="W169" s="66">
        <f t="shared" si="111"/>
        <v>4</v>
      </c>
      <c r="X169" s="66">
        <f t="shared" si="112"/>
        <v>1</v>
      </c>
      <c r="Y169" s="66">
        <f t="shared" si="113"/>
        <v>4</v>
      </c>
      <c r="Z169" s="106">
        <f t="shared" si="114"/>
        <v>1</v>
      </c>
      <c r="AA169" s="106">
        <f t="shared" si="115"/>
        <v>0</v>
      </c>
      <c r="AB169" s="154">
        <f t="shared" si="100"/>
        <v>131</v>
      </c>
      <c r="AC169" s="155">
        <f t="shared" si="101"/>
        <v>135</v>
      </c>
      <c r="AE169" s="66" t="str">
        <f t="shared" si="102"/>
        <v>L</v>
      </c>
      <c r="AF169" s="66">
        <f t="shared" si="85"/>
        <v>1</v>
      </c>
      <c r="AG169" s="66">
        <f t="shared" si="116"/>
        <v>7</v>
      </c>
      <c r="AH169" s="66">
        <f t="shared" si="117"/>
        <v>5</v>
      </c>
      <c r="AI169" s="106">
        <f t="shared" si="81"/>
        <v>21</v>
      </c>
      <c r="AJ169" s="106">
        <f t="shared" si="103"/>
        <v>0</v>
      </c>
      <c r="AK169" s="154">
        <f t="shared" si="104"/>
        <v>-1120</v>
      </c>
      <c r="AL169" s="155">
        <f t="shared" si="105"/>
        <v>-1</v>
      </c>
      <c r="AN169" s="66" t="str">
        <f t="shared" si="106"/>
        <v>L</v>
      </c>
      <c r="AO169" s="66">
        <f t="shared" si="86"/>
        <v>1</v>
      </c>
      <c r="AP169" s="66">
        <f t="shared" si="107"/>
        <v>7</v>
      </c>
      <c r="AQ169" s="66">
        <f t="shared" si="108"/>
        <v>5</v>
      </c>
      <c r="AR169" s="106">
        <f t="shared" si="82"/>
        <v>21</v>
      </c>
      <c r="AS169" s="106">
        <f t="shared" si="109"/>
        <v>0</v>
      </c>
      <c r="AT169" s="154">
        <f t="shared" si="110"/>
        <v>-1120</v>
      </c>
    </row>
    <row r="170" spans="1:46">
      <c r="A170" s="3">
        <f t="shared" si="87"/>
        <v>160</v>
      </c>
      <c r="B170" s="9">
        <f>Data!B170</f>
        <v>18</v>
      </c>
      <c r="D170" s="30">
        <f t="shared" si="83"/>
        <v>6</v>
      </c>
      <c r="F170" s="66" t="str">
        <f t="shared" si="88"/>
        <v>L</v>
      </c>
      <c r="G170" s="66">
        <f t="shared" si="84"/>
        <v>1</v>
      </c>
      <c r="H170" s="66">
        <f t="shared" si="89"/>
        <v>7</v>
      </c>
      <c r="I170" s="66">
        <f t="shared" si="90"/>
        <v>6</v>
      </c>
      <c r="J170" s="106">
        <f t="shared" si="79"/>
        <v>21</v>
      </c>
      <c r="K170" s="106">
        <f t="shared" si="91"/>
        <v>0</v>
      </c>
      <c r="L170" s="154">
        <f t="shared" si="92"/>
        <v>665</v>
      </c>
      <c r="N170" s="66" t="str">
        <f t="shared" si="93"/>
        <v>L</v>
      </c>
      <c r="O170" s="66">
        <f t="shared" si="94"/>
        <v>4</v>
      </c>
      <c r="P170" s="66">
        <f t="shared" si="95"/>
        <v>7</v>
      </c>
      <c r="Q170" s="66">
        <f t="shared" si="96"/>
        <v>6</v>
      </c>
      <c r="R170" s="106">
        <f t="shared" si="80"/>
        <v>21</v>
      </c>
      <c r="S170" s="106">
        <f t="shared" si="97"/>
        <v>0</v>
      </c>
      <c r="T170" s="154">
        <f t="shared" si="98"/>
        <v>-535</v>
      </c>
      <c r="V170" s="66" t="str">
        <f t="shared" si="99"/>
        <v>L</v>
      </c>
      <c r="W170" s="66">
        <f t="shared" si="111"/>
        <v>5</v>
      </c>
      <c r="X170" s="66">
        <f t="shared" si="112"/>
        <v>1</v>
      </c>
      <c r="Y170" s="66">
        <f t="shared" si="113"/>
        <v>5</v>
      </c>
      <c r="Z170" s="106">
        <f t="shared" si="114"/>
        <v>1</v>
      </c>
      <c r="AA170" s="106">
        <f t="shared" si="115"/>
        <v>0</v>
      </c>
      <c r="AB170" s="154">
        <f t="shared" si="100"/>
        <v>130</v>
      </c>
      <c r="AC170" s="155">
        <f t="shared" si="101"/>
        <v>135</v>
      </c>
      <c r="AE170" s="66" t="str">
        <f t="shared" si="102"/>
        <v>L</v>
      </c>
      <c r="AF170" s="66">
        <f t="shared" si="85"/>
        <v>6</v>
      </c>
      <c r="AG170" s="66">
        <f t="shared" si="116"/>
        <v>7</v>
      </c>
      <c r="AH170" s="66">
        <f t="shared" si="117"/>
        <v>6</v>
      </c>
      <c r="AI170" s="106">
        <f t="shared" si="81"/>
        <v>21</v>
      </c>
      <c r="AJ170" s="106">
        <f t="shared" si="103"/>
        <v>0</v>
      </c>
      <c r="AK170" s="154">
        <f t="shared" si="104"/>
        <v>-1141</v>
      </c>
      <c r="AL170" s="155">
        <f t="shared" si="105"/>
        <v>-1</v>
      </c>
      <c r="AN170" s="66" t="str">
        <f t="shared" si="106"/>
        <v>L</v>
      </c>
      <c r="AO170" s="66">
        <f t="shared" si="86"/>
        <v>6</v>
      </c>
      <c r="AP170" s="66">
        <f t="shared" si="107"/>
        <v>7</v>
      </c>
      <c r="AQ170" s="66">
        <f t="shared" si="108"/>
        <v>6</v>
      </c>
      <c r="AR170" s="106">
        <f t="shared" si="82"/>
        <v>21</v>
      </c>
      <c r="AS170" s="106">
        <f t="shared" si="109"/>
        <v>0</v>
      </c>
      <c r="AT170" s="154">
        <f t="shared" si="110"/>
        <v>-1141</v>
      </c>
    </row>
    <row r="171" spans="1:46">
      <c r="A171" s="3">
        <f t="shared" si="87"/>
        <v>161</v>
      </c>
      <c r="B171" s="9">
        <f>Data!B171</f>
        <v>10</v>
      </c>
      <c r="D171" s="30">
        <f t="shared" si="83"/>
        <v>4</v>
      </c>
      <c r="F171" s="66" t="str">
        <f t="shared" si="88"/>
        <v>L</v>
      </c>
      <c r="G171" s="66">
        <f t="shared" si="84"/>
        <v>1</v>
      </c>
      <c r="H171" s="66">
        <f t="shared" si="89"/>
        <v>7</v>
      </c>
      <c r="I171" s="66">
        <f t="shared" si="90"/>
        <v>7</v>
      </c>
      <c r="J171" s="106">
        <f t="shared" si="79"/>
        <v>21</v>
      </c>
      <c r="K171" s="106">
        <f t="shared" si="91"/>
        <v>0</v>
      </c>
      <c r="L171" s="154">
        <f t="shared" si="92"/>
        <v>644</v>
      </c>
      <c r="N171" s="66" t="str">
        <f t="shared" si="93"/>
        <v>W</v>
      </c>
      <c r="O171" s="66">
        <f t="shared" si="94"/>
        <v>5</v>
      </c>
      <c r="P171" s="66">
        <f t="shared" si="95"/>
        <v>7</v>
      </c>
      <c r="Q171" s="66">
        <f t="shared" si="96"/>
        <v>7</v>
      </c>
      <c r="R171" s="106">
        <f t="shared" si="80"/>
        <v>21</v>
      </c>
      <c r="S171" s="106">
        <f t="shared" si="97"/>
        <v>252</v>
      </c>
      <c r="T171" s="154">
        <f t="shared" si="98"/>
        <v>-304</v>
      </c>
      <c r="V171" s="66" t="str">
        <f t="shared" si="99"/>
        <v>L</v>
      </c>
      <c r="W171" s="66">
        <f t="shared" si="111"/>
        <v>6</v>
      </c>
      <c r="X171" s="66">
        <f t="shared" si="112"/>
        <v>1</v>
      </c>
      <c r="Y171" s="66">
        <f t="shared" si="113"/>
        <v>6</v>
      </c>
      <c r="Z171" s="106">
        <f t="shared" si="114"/>
        <v>1</v>
      </c>
      <c r="AA171" s="106">
        <f t="shared" si="115"/>
        <v>0</v>
      </c>
      <c r="AB171" s="154">
        <f t="shared" si="100"/>
        <v>129</v>
      </c>
      <c r="AC171" s="155">
        <f t="shared" si="101"/>
        <v>135</v>
      </c>
      <c r="AE171" s="66" t="str">
        <f t="shared" si="102"/>
        <v>L</v>
      </c>
      <c r="AF171" s="66">
        <f t="shared" si="85"/>
        <v>4</v>
      </c>
      <c r="AG171" s="66">
        <f t="shared" si="116"/>
        <v>7</v>
      </c>
      <c r="AH171" s="66">
        <f t="shared" si="117"/>
        <v>7</v>
      </c>
      <c r="AI171" s="106">
        <f t="shared" si="81"/>
        <v>21</v>
      </c>
      <c r="AJ171" s="106">
        <f t="shared" si="103"/>
        <v>0</v>
      </c>
      <c r="AK171" s="154">
        <f t="shared" si="104"/>
        <v>-1162</v>
      </c>
      <c r="AL171" s="155">
        <f t="shared" si="105"/>
        <v>-1</v>
      </c>
      <c r="AN171" s="66" t="str">
        <f t="shared" si="106"/>
        <v>L</v>
      </c>
      <c r="AO171" s="66">
        <f t="shared" si="86"/>
        <v>4</v>
      </c>
      <c r="AP171" s="66">
        <f t="shared" si="107"/>
        <v>7</v>
      </c>
      <c r="AQ171" s="66">
        <f t="shared" si="108"/>
        <v>7</v>
      </c>
      <c r="AR171" s="106">
        <f t="shared" si="82"/>
        <v>21</v>
      </c>
      <c r="AS171" s="106">
        <f t="shared" si="109"/>
        <v>0</v>
      </c>
      <c r="AT171" s="154">
        <f t="shared" si="110"/>
        <v>-1162</v>
      </c>
    </row>
    <row r="172" spans="1:46">
      <c r="A172" s="3">
        <f t="shared" si="87"/>
        <v>162</v>
      </c>
      <c r="B172" s="9">
        <f>Data!B172</f>
        <v>14</v>
      </c>
      <c r="D172" s="30">
        <f t="shared" si="83"/>
        <v>5</v>
      </c>
      <c r="F172" s="66" t="str">
        <f t="shared" si="88"/>
        <v>L</v>
      </c>
      <c r="G172" s="66">
        <f t="shared" si="84"/>
        <v>1</v>
      </c>
      <c r="H172" s="66">
        <f t="shared" si="89"/>
        <v>7</v>
      </c>
      <c r="I172" s="66">
        <f t="shared" si="90"/>
        <v>8</v>
      </c>
      <c r="J172" s="106">
        <f t="shared" si="79"/>
        <v>21</v>
      </c>
      <c r="K172" s="106">
        <f t="shared" si="91"/>
        <v>0</v>
      </c>
      <c r="L172" s="154">
        <f t="shared" si="92"/>
        <v>623</v>
      </c>
      <c r="N172" s="66" t="str">
        <f t="shared" si="93"/>
        <v>W</v>
      </c>
      <c r="O172" s="66">
        <f t="shared" si="94"/>
        <v>6</v>
      </c>
      <c r="P172" s="66">
        <f t="shared" si="95"/>
        <v>7</v>
      </c>
      <c r="Q172" s="66">
        <f t="shared" si="96"/>
        <v>8</v>
      </c>
      <c r="R172" s="106">
        <f t="shared" si="80"/>
        <v>21</v>
      </c>
      <c r="S172" s="106">
        <f t="shared" si="97"/>
        <v>252</v>
      </c>
      <c r="T172" s="154">
        <f t="shared" si="98"/>
        <v>-73</v>
      </c>
      <c r="V172" s="66" t="str">
        <f t="shared" si="99"/>
        <v>L</v>
      </c>
      <c r="W172" s="66">
        <f t="shared" si="111"/>
        <v>7</v>
      </c>
      <c r="X172" s="66">
        <f t="shared" si="112"/>
        <v>1</v>
      </c>
      <c r="Y172" s="66">
        <f t="shared" si="113"/>
        <v>7</v>
      </c>
      <c r="Z172" s="106">
        <f t="shared" si="114"/>
        <v>1</v>
      </c>
      <c r="AA172" s="106">
        <f t="shared" si="115"/>
        <v>0</v>
      </c>
      <c r="AB172" s="154">
        <f t="shared" si="100"/>
        <v>128</v>
      </c>
      <c r="AC172" s="155">
        <f t="shared" si="101"/>
        <v>135</v>
      </c>
      <c r="AE172" s="66" t="str">
        <f t="shared" si="102"/>
        <v>L</v>
      </c>
      <c r="AF172" s="66">
        <f t="shared" si="85"/>
        <v>5</v>
      </c>
      <c r="AG172" s="66">
        <f t="shared" si="116"/>
        <v>7</v>
      </c>
      <c r="AH172" s="66">
        <f t="shared" si="117"/>
        <v>8</v>
      </c>
      <c r="AI172" s="106">
        <f t="shared" si="81"/>
        <v>21</v>
      </c>
      <c r="AJ172" s="106">
        <f t="shared" si="103"/>
        <v>0</v>
      </c>
      <c r="AK172" s="154">
        <f t="shared" si="104"/>
        <v>-1183</v>
      </c>
      <c r="AL172" s="155">
        <f t="shared" si="105"/>
        <v>-1</v>
      </c>
      <c r="AN172" s="66" t="str">
        <f t="shared" si="106"/>
        <v>L</v>
      </c>
      <c r="AO172" s="66">
        <f t="shared" si="86"/>
        <v>5</v>
      </c>
      <c r="AP172" s="66">
        <f t="shared" si="107"/>
        <v>7</v>
      </c>
      <c r="AQ172" s="66">
        <f t="shared" si="108"/>
        <v>8</v>
      </c>
      <c r="AR172" s="106">
        <f t="shared" si="82"/>
        <v>21</v>
      </c>
      <c r="AS172" s="106">
        <f t="shared" si="109"/>
        <v>0</v>
      </c>
      <c r="AT172" s="154">
        <f t="shared" si="110"/>
        <v>-1183</v>
      </c>
    </row>
    <row r="173" spans="1:46">
      <c r="A173" s="3">
        <f t="shared" si="87"/>
        <v>163</v>
      </c>
      <c r="B173" s="9">
        <f>Data!B173</f>
        <v>30</v>
      </c>
      <c r="D173" s="30">
        <f t="shared" si="83"/>
        <v>10</v>
      </c>
      <c r="F173" s="66" t="str">
        <f t="shared" si="88"/>
        <v>L</v>
      </c>
      <c r="G173" s="66">
        <f t="shared" si="84"/>
        <v>1</v>
      </c>
      <c r="H173" s="66">
        <f t="shared" si="89"/>
        <v>7</v>
      </c>
      <c r="I173" s="66">
        <f t="shared" si="90"/>
        <v>9</v>
      </c>
      <c r="J173" s="106">
        <f t="shared" si="79"/>
        <v>21</v>
      </c>
      <c r="K173" s="106">
        <f t="shared" si="91"/>
        <v>0</v>
      </c>
      <c r="L173" s="154">
        <f t="shared" si="92"/>
        <v>602</v>
      </c>
      <c r="N173" s="66" t="str">
        <f t="shared" si="93"/>
        <v>L</v>
      </c>
      <c r="O173" s="66">
        <f t="shared" si="94"/>
        <v>7</v>
      </c>
      <c r="P173" s="66">
        <f t="shared" si="95"/>
        <v>7</v>
      </c>
      <c r="Q173" s="66">
        <f t="shared" si="96"/>
        <v>9</v>
      </c>
      <c r="R173" s="106">
        <f t="shared" si="80"/>
        <v>21</v>
      </c>
      <c r="S173" s="106">
        <f t="shared" si="97"/>
        <v>0</v>
      </c>
      <c r="T173" s="154">
        <f t="shared" si="98"/>
        <v>-94</v>
      </c>
      <c r="V173" s="66" t="str">
        <f t="shared" si="99"/>
        <v>L</v>
      </c>
      <c r="W173" s="66">
        <f t="shared" si="111"/>
        <v>8</v>
      </c>
      <c r="X173" s="66">
        <f t="shared" si="112"/>
        <v>1</v>
      </c>
      <c r="Y173" s="66">
        <f t="shared" si="113"/>
        <v>8</v>
      </c>
      <c r="Z173" s="106">
        <f t="shared" si="114"/>
        <v>1</v>
      </c>
      <c r="AA173" s="106">
        <f t="shared" si="115"/>
        <v>0</v>
      </c>
      <c r="AB173" s="154">
        <f t="shared" si="100"/>
        <v>127</v>
      </c>
      <c r="AC173" s="155">
        <f t="shared" si="101"/>
        <v>135</v>
      </c>
      <c r="AE173" s="66" t="str">
        <f t="shared" si="102"/>
        <v>L</v>
      </c>
      <c r="AF173" s="66">
        <f t="shared" si="85"/>
        <v>10</v>
      </c>
      <c r="AG173" s="66">
        <f t="shared" si="116"/>
        <v>7</v>
      </c>
      <c r="AH173" s="66">
        <f t="shared" si="117"/>
        <v>9</v>
      </c>
      <c r="AI173" s="106">
        <f t="shared" si="81"/>
        <v>21</v>
      </c>
      <c r="AJ173" s="106">
        <f t="shared" si="103"/>
        <v>0</v>
      </c>
      <c r="AK173" s="154">
        <f t="shared" si="104"/>
        <v>-1204</v>
      </c>
      <c r="AL173" s="155">
        <f t="shared" si="105"/>
        <v>-1</v>
      </c>
      <c r="AN173" s="66" t="str">
        <f t="shared" si="106"/>
        <v>L</v>
      </c>
      <c r="AO173" s="66">
        <f t="shared" si="86"/>
        <v>10</v>
      </c>
      <c r="AP173" s="66">
        <f t="shared" si="107"/>
        <v>7</v>
      </c>
      <c r="AQ173" s="66">
        <f t="shared" si="108"/>
        <v>9</v>
      </c>
      <c r="AR173" s="106">
        <f t="shared" si="82"/>
        <v>21</v>
      </c>
      <c r="AS173" s="106">
        <f t="shared" si="109"/>
        <v>0</v>
      </c>
      <c r="AT173" s="154">
        <f t="shared" si="110"/>
        <v>-1204</v>
      </c>
    </row>
    <row r="174" spans="1:46">
      <c r="A174" s="3">
        <f t="shared" si="87"/>
        <v>164</v>
      </c>
      <c r="B174" s="9">
        <f>Data!B174</f>
        <v>3</v>
      </c>
      <c r="D174" s="30">
        <f t="shared" si="83"/>
        <v>1</v>
      </c>
      <c r="F174" s="66" t="str">
        <f t="shared" si="88"/>
        <v>W</v>
      </c>
      <c r="G174" s="66">
        <f t="shared" si="84"/>
        <v>1</v>
      </c>
      <c r="H174" s="66">
        <f t="shared" si="89"/>
        <v>7</v>
      </c>
      <c r="I174" s="66">
        <f t="shared" si="90"/>
        <v>10</v>
      </c>
      <c r="J174" s="106">
        <f t="shared" si="79"/>
        <v>21</v>
      </c>
      <c r="K174" s="106">
        <f t="shared" si="91"/>
        <v>252</v>
      </c>
      <c r="L174" s="154">
        <f t="shared" si="92"/>
        <v>833</v>
      </c>
      <c r="N174" s="66" t="str">
        <f t="shared" si="93"/>
        <v>L</v>
      </c>
      <c r="O174" s="66">
        <f t="shared" si="94"/>
        <v>8</v>
      </c>
      <c r="P174" s="66">
        <f t="shared" si="95"/>
        <v>7</v>
      </c>
      <c r="Q174" s="66">
        <f t="shared" si="96"/>
        <v>10</v>
      </c>
      <c r="R174" s="106">
        <f t="shared" si="80"/>
        <v>21</v>
      </c>
      <c r="S174" s="106">
        <f t="shared" si="97"/>
        <v>0</v>
      </c>
      <c r="T174" s="154">
        <f t="shared" si="98"/>
        <v>-115</v>
      </c>
      <c r="V174" s="66" t="str">
        <f t="shared" si="99"/>
        <v>L</v>
      </c>
      <c r="W174" s="66">
        <f t="shared" si="111"/>
        <v>9</v>
      </c>
      <c r="X174" s="66">
        <f t="shared" si="112"/>
        <v>1</v>
      </c>
      <c r="Y174" s="66">
        <f t="shared" si="113"/>
        <v>9</v>
      </c>
      <c r="Z174" s="106">
        <f t="shared" si="114"/>
        <v>1</v>
      </c>
      <c r="AA174" s="106">
        <f t="shared" si="115"/>
        <v>0</v>
      </c>
      <c r="AB174" s="154">
        <f t="shared" si="100"/>
        <v>126</v>
      </c>
      <c r="AC174" s="155">
        <f t="shared" si="101"/>
        <v>135</v>
      </c>
      <c r="AE174" s="66" t="str">
        <f t="shared" si="102"/>
        <v>L</v>
      </c>
      <c r="AF174" s="66">
        <f t="shared" si="85"/>
        <v>1</v>
      </c>
      <c r="AG174" s="66">
        <f t="shared" si="116"/>
        <v>7</v>
      </c>
      <c r="AH174" s="66">
        <f t="shared" si="117"/>
        <v>10</v>
      </c>
      <c r="AI174" s="106">
        <f t="shared" si="81"/>
        <v>21</v>
      </c>
      <c r="AJ174" s="106">
        <f t="shared" si="103"/>
        <v>0</v>
      </c>
      <c r="AK174" s="154">
        <f t="shared" si="104"/>
        <v>-1225</v>
      </c>
      <c r="AL174" s="155">
        <f t="shared" si="105"/>
        <v>-1</v>
      </c>
      <c r="AN174" s="66" t="str">
        <f t="shared" si="106"/>
        <v>L</v>
      </c>
      <c r="AO174" s="66">
        <f t="shared" si="86"/>
        <v>1</v>
      </c>
      <c r="AP174" s="66">
        <f t="shared" si="107"/>
        <v>7</v>
      </c>
      <c r="AQ174" s="66">
        <f t="shared" si="108"/>
        <v>10</v>
      </c>
      <c r="AR174" s="106">
        <f t="shared" si="82"/>
        <v>21</v>
      </c>
      <c r="AS174" s="106">
        <f t="shared" si="109"/>
        <v>0</v>
      </c>
      <c r="AT174" s="154">
        <f t="shared" si="110"/>
        <v>-1225</v>
      </c>
    </row>
    <row r="175" spans="1:46">
      <c r="A175" s="3">
        <f t="shared" si="87"/>
        <v>165</v>
      </c>
      <c r="B175" s="9">
        <f>Data!B175</f>
        <v>11</v>
      </c>
      <c r="D175" s="30">
        <f t="shared" si="83"/>
        <v>4</v>
      </c>
      <c r="F175" s="66" t="str">
        <f t="shared" si="88"/>
        <v>L</v>
      </c>
      <c r="G175" s="66">
        <f t="shared" si="84"/>
        <v>1</v>
      </c>
      <c r="H175" s="66">
        <f t="shared" si="89"/>
        <v>7</v>
      </c>
      <c r="I175" s="66">
        <f t="shared" si="90"/>
        <v>11</v>
      </c>
      <c r="J175" s="106">
        <f t="shared" si="79"/>
        <v>21</v>
      </c>
      <c r="K175" s="106">
        <f t="shared" si="91"/>
        <v>0</v>
      </c>
      <c r="L175" s="154">
        <f t="shared" si="92"/>
        <v>812</v>
      </c>
      <c r="N175" s="66" t="str">
        <f t="shared" si="93"/>
        <v>L</v>
      </c>
      <c r="O175" s="66">
        <f t="shared" si="94"/>
        <v>9</v>
      </c>
      <c r="P175" s="66">
        <f t="shared" si="95"/>
        <v>7</v>
      </c>
      <c r="Q175" s="66">
        <f t="shared" si="96"/>
        <v>11</v>
      </c>
      <c r="R175" s="106">
        <f t="shared" si="80"/>
        <v>21</v>
      </c>
      <c r="S175" s="106">
        <f t="shared" si="97"/>
        <v>0</v>
      </c>
      <c r="T175" s="154">
        <f t="shared" si="98"/>
        <v>-136</v>
      </c>
      <c r="V175" s="66" t="str">
        <f t="shared" si="99"/>
        <v>L</v>
      </c>
      <c r="W175" s="66">
        <f t="shared" si="111"/>
        <v>10</v>
      </c>
      <c r="X175" s="66">
        <f t="shared" si="112"/>
        <v>1</v>
      </c>
      <c r="Y175" s="66">
        <f t="shared" si="113"/>
        <v>10</v>
      </c>
      <c r="Z175" s="106">
        <f t="shared" si="114"/>
        <v>1</v>
      </c>
      <c r="AA175" s="106">
        <f t="shared" si="115"/>
        <v>0</v>
      </c>
      <c r="AB175" s="154">
        <f t="shared" si="100"/>
        <v>125</v>
      </c>
      <c r="AC175" s="155">
        <f t="shared" si="101"/>
        <v>135</v>
      </c>
      <c r="AE175" s="66" t="str">
        <f t="shared" si="102"/>
        <v>L</v>
      </c>
      <c r="AF175" s="66">
        <f t="shared" si="85"/>
        <v>4</v>
      </c>
      <c r="AG175" s="66">
        <f t="shared" si="116"/>
        <v>7</v>
      </c>
      <c r="AH175" s="66">
        <f t="shared" si="117"/>
        <v>11</v>
      </c>
      <c r="AI175" s="106">
        <f t="shared" si="81"/>
        <v>21</v>
      </c>
      <c r="AJ175" s="106">
        <f t="shared" si="103"/>
        <v>0</v>
      </c>
      <c r="AK175" s="154">
        <f t="shared" si="104"/>
        <v>-1246</v>
      </c>
      <c r="AL175" s="155">
        <f t="shared" si="105"/>
        <v>-1</v>
      </c>
      <c r="AN175" s="66" t="str">
        <f t="shared" si="106"/>
        <v>L</v>
      </c>
      <c r="AO175" s="66">
        <f t="shared" si="86"/>
        <v>4</v>
      </c>
      <c r="AP175" s="66">
        <f t="shared" si="107"/>
        <v>7</v>
      </c>
      <c r="AQ175" s="66">
        <f t="shared" si="108"/>
        <v>11</v>
      </c>
      <c r="AR175" s="106">
        <f t="shared" si="82"/>
        <v>21</v>
      </c>
      <c r="AS175" s="106">
        <f t="shared" si="109"/>
        <v>0</v>
      </c>
      <c r="AT175" s="154">
        <f t="shared" si="110"/>
        <v>-1246</v>
      </c>
    </row>
    <row r="176" spans="1:46">
      <c r="A176" s="3">
        <f t="shared" si="87"/>
        <v>166</v>
      </c>
      <c r="B176" s="9">
        <f>Data!B176</f>
        <v>17</v>
      </c>
      <c r="D176" s="30">
        <f t="shared" si="83"/>
        <v>6</v>
      </c>
      <c r="F176" s="66" t="str">
        <f t="shared" si="88"/>
        <v>L</v>
      </c>
      <c r="G176" s="66">
        <f t="shared" si="84"/>
        <v>1</v>
      </c>
      <c r="H176" s="66">
        <f t="shared" si="89"/>
        <v>8</v>
      </c>
      <c r="I176" s="66">
        <f t="shared" si="90"/>
        <v>1</v>
      </c>
      <c r="J176" s="106">
        <f t="shared" si="79"/>
        <v>34</v>
      </c>
      <c r="K176" s="106">
        <f t="shared" si="91"/>
        <v>0</v>
      </c>
      <c r="L176" s="154">
        <f t="shared" si="92"/>
        <v>778</v>
      </c>
      <c r="N176" s="66" t="str">
        <f t="shared" si="93"/>
        <v>L</v>
      </c>
      <c r="O176" s="66">
        <f t="shared" si="94"/>
        <v>10</v>
      </c>
      <c r="P176" s="66">
        <f t="shared" si="95"/>
        <v>8</v>
      </c>
      <c r="Q176" s="66">
        <f t="shared" si="96"/>
        <v>1</v>
      </c>
      <c r="R176" s="106">
        <f t="shared" si="80"/>
        <v>34</v>
      </c>
      <c r="S176" s="106">
        <f t="shared" si="97"/>
        <v>0</v>
      </c>
      <c r="T176" s="154">
        <f t="shared" si="98"/>
        <v>-170</v>
      </c>
      <c r="V176" s="66" t="str">
        <f t="shared" si="99"/>
        <v>L</v>
      </c>
      <c r="W176" s="66">
        <f t="shared" si="111"/>
        <v>11</v>
      </c>
      <c r="X176" s="66">
        <f t="shared" si="112"/>
        <v>1</v>
      </c>
      <c r="Y176" s="66">
        <f t="shared" si="113"/>
        <v>11</v>
      </c>
      <c r="Z176" s="106">
        <f t="shared" si="114"/>
        <v>1</v>
      </c>
      <c r="AA176" s="106">
        <f t="shared" si="115"/>
        <v>0</v>
      </c>
      <c r="AB176" s="154">
        <f t="shared" si="100"/>
        <v>124</v>
      </c>
      <c r="AC176" s="155">
        <f t="shared" si="101"/>
        <v>135</v>
      </c>
      <c r="AE176" s="66" t="str">
        <f t="shared" si="102"/>
        <v>L</v>
      </c>
      <c r="AF176" s="66">
        <f t="shared" si="85"/>
        <v>6</v>
      </c>
      <c r="AG176" s="66">
        <f t="shared" si="116"/>
        <v>8</v>
      </c>
      <c r="AH176" s="66">
        <f t="shared" si="117"/>
        <v>1</v>
      </c>
      <c r="AI176" s="106">
        <f t="shared" si="81"/>
        <v>34</v>
      </c>
      <c r="AJ176" s="106">
        <f t="shared" si="103"/>
        <v>0</v>
      </c>
      <c r="AK176" s="154">
        <f t="shared" si="104"/>
        <v>-1280</v>
      </c>
      <c r="AL176" s="155">
        <f t="shared" si="105"/>
        <v>-1</v>
      </c>
      <c r="AN176" s="66" t="str">
        <f t="shared" si="106"/>
        <v>L</v>
      </c>
      <c r="AO176" s="66">
        <f t="shared" si="86"/>
        <v>6</v>
      </c>
      <c r="AP176" s="66">
        <f t="shared" si="107"/>
        <v>8</v>
      </c>
      <c r="AQ176" s="66">
        <f t="shared" si="108"/>
        <v>1</v>
      </c>
      <c r="AR176" s="106">
        <f t="shared" si="82"/>
        <v>34</v>
      </c>
      <c r="AS176" s="106">
        <f t="shared" si="109"/>
        <v>0</v>
      </c>
      <c r="AT176" s="154">
        <f t="shared" si="110"/>
        <v>-1280</v>
      </c>
    </row>
    <row r="177" spans="1:46">
      <c r="A177" s="3">
        <f t="shared" si="87"/>
        <v>167</v>
      </c>
      <c r="B177" s="9">
        <f>Data!B177</f>
        <v>3</v>
      </c>
      <c r="D177" s="30">
        <f t="shared" si="83"/>
        <v>1</v>
      </c>
      <c r="F177" s="66" t="str">
        <f t="shared" si="88"/>
        <v>W</v>
      </c>
      <c r="G177" s="66">
        <f t="shared" si="84"/>
        <v>1</v>
      </c>
      <c r="H177" s="66">
        <f t="shared" si="89"/>
        <v>8</v>
      </c>
      <c r="I177" s="66">
        <f t="shared" si="90"/>
        <v>2</v>
      </c>
      <c r="J177" s="106">
        <f t="shared" si="79"/>
        <v>34</v>
      </c>
      <c r="K177" s="106">
        <f t="shared" si="91"/>
        <v>408</v>
      </c>
      <c r="L177" s="154">
        <f t="shared" si="92"/>
        <v>1152</v>
      </c>
      <c r="N177" s="66" t="str">
        <f t="shared" si="93"/>
        <v>L</v>
      </c>
      <c r="O177" s="66">
        <f t="shared" si="94"/>
        <v>11</v>
      </c>
      <c r="P177" s="66">
        <f t="shared" si="95"/>
        <v>8</v>
      </c>
      <c r="Q177" s="66">
        <f t="shared" si="96"/>
        <v>2</v>
      </c>
      <c r="R177" s="106">
        <f t="shared" si="80"/>
        <v>34</v>
      </c>
      <c r="S177" s="106">
        <f t="shared" si="97"/>
        <v>0</v>
      </c>
      <c r="T177" s="154">
        <f t="shared" si="98"/>
        <v>-204</v>
      </c>
      <c r="V177" s="66" t="str">
        <f t="shared" si="99"/>
        <v>L</v>
      </c>
      <c r="W177" s="66">
        <f t="shared" si="111"/>
        <v>12</v>
      </c>
      <c r="X177" s="66">
        <f t="shared" si="112"/>
        <v>2</v>
      </c>
      <c r="Y177" s="66">
        <f t="shared" si="113"/>
        <v>1</v>
      </c>
      <c r="Z177" s="106">
        <f t="shared" si="114"/>
        <v>2</v>
      </c>
      <c r="AA177" s="106">
        <f t="shared" si="115"/>
        <v>0</v>
      </c>
      <c r="AB177" s="154">
        <f t="shared" si="100"/>
        <v>122</v>
      </c>
      <c r="AC177" s="155">
        <f t="shared" si="101"/>
        <v>135</v>
      </c>
      <c r="AE177" s="66" t="str">
        <f t="shared" si="102"/>
        <v>L</v>
      </c>
      <c r="AF177" s="66">
        <f t="shared" si="85"/>
        <v>1</v>
      </c>
      <c r="AG177" s="66">
        <f t="shared" si="116"/>
        <v>8</v>
      </c>
      <c r="AH177" s="66">
        <f t="shared" si="117"/>
        <v>2</v>
      </c>
      <c r="AI177" s="106">
        <f t="shared" si="81"/>
        <v>34</v>
      </c>
      <c r="AJ177" s="106">
        <f t="shared" si="103"/>
        <v>0</v>
      </c>
      <c r="AK177" s="154">
        <f t="shared" si="104"/>
        <v>-1314</v>
      </c>
      <c r="AL177" s="155">
        <f t="shared" si="105"/>
        <v>-1</v>
      </c>
      <c r="AN177" s="66" t="str">
        <f t="shared" si="106"/>
        <v>L</v>
      </c>
      <c r="AO177" s="66">
        <f t="shared" si="86"/>
        <v>1</v>
      </c>
      <c r="AP177" s="66">
        <f t="shared" si="107"/>
        <v>8</v>
      </c>
      <c r="AQ177" s="66">
        <f t="shared" si="108"/>
        <v>2</v>
      </c>
      <c r="AR177" s="106">
        <f t="shared" si="82"/>
        <v>34</v>
      </c>
      <c r="AS177" s="106">
        <f t="shared" si="109"/>
        <v>0</v>
      </c>
      <c r="AT177" s="154">
        <f t="shared" si="110"/>
        <v>-1314</v>
      </c>
    </row>
    <row r="178" spans="1:46">
      <c r="A178" s="3">
        <f t="shared" si="87"/>
        <v>168</v>
      </c>
      <c r="B178" s="9">
        <f>Data!B178</f>
        <v>10</v>
      </c>
      <c r="D178" s="30">
        <f t="shared" si="83"/>
        <v>4</v>
      </c>
      <c r="F178" s="66" t="str">
        <f t="shared" si="88"/>
        <v>L</v>
      </c>
      <c r="G178" s="66">
        <f t="shared" si="84"/>
        <v>1</v>
      </c>
      <c r="H178" s="66">
        <f t="shared" si="89"/>
        <v>8</v>
      </c>
      <c r="I178" s="66">
        <f t="shared" si="90"/>
        <v>3</v>
      </c>
      <c r="J178" s="106">
        <f t="shared" si="79"/>
        <v>34</v>
      </c>
      <c r="K178" s="106">
        <f t="shared" si="91"/>
        <v>0</v>
      </c>
      <c r="L178" s="154">
        <f t="shared" si="92"/>
        <v>1118</v>
      </c>
      <c r="N178" s="66" t="str">
        <f t="shared" si="93"/>
        <v>L</v>
      </c>
      <c r="O178" s="66">
        <f t="shared" si="94"/>
        <v>12</v>
      </c>
      <c r="P178" s="66">
        <f t="shared" si="95"/>
        <v>8</v>
      </c>
      <c r="Q178" s="66">
        <f t="shared" si="96"/>
        <v>3</v>
      </c>
      <c r="R178" s="106">
        <f t="shared" si="80"/>
        <v>34</v>
      </c>
      <c r="S178" s="106">
        <f t="shared" si="97"/>
        <v>0</v>
      </c>
      <c r="T178" s="154">
        <f t="shared" si="98"/>
        <v>-238</v>
      </c>
      <c r="V178" s="66" t="str">
        <f t="shared" si="99"/>
        <v>L</v>
      </c>
      <c r="W178" s="66">
        <f t="shared" si="111"/>
        <v>1</v>
      </c>
      <c r="X178" s="66">
        <f t="shared" si="112"/>
        <v>2</v>
      </c>
      <c r="Y178" s="66">
        <f t="shared" si="113"/>
        <v>2</v>
      </c>
      <c r="Z178" s="106">
        <f t="shared" si="114"/>
        <v>2</v>
      </c>
      <c r="AA178" s="106">
        <f t="shared" si="115"/>
        <v>0</v>
      </c>
      <c r="AB178" s="154">
        <f t="shared" si="100"/>
        <v>120</v>
      </c>
      <c r="AC178" s="155">
        <f t="shared" si="101"/>
        <v>135</v>
      </c>
      <c r="AE178" s="66" t="str">
        <f t="shared" si="102"/>
        <v>L</v>
      </c>
      <c r="AF178" s="66">
        <f t="shared" si="85"/>
        <v>4</v>
      </c>
      <c r="AG178" s="66">
        <f t="shared" si="116"/>
        <v>8</v>
      </c>
      <c r="AH178" s="66">
        <f t="shared" si="117"/>
        <v>3</v>
      </c>
      <c r="AI178" s="106">
        <f t="shared" si="81"/>
        <v>34</v>
      </c>
      <c r="AJ178" s="106">
        <f t="shared" si="103"/>
        <v>0</v>
      </c>
      <c r="AK178" s="154">
        <f t="shared" si="104"/>
        <v>-1348</v>
      </c>
      <c r="AL178" s="155">
        <f t="shared" si="105"/>
        <v>-1</v>
      </c>
      <c r="AN178" s="66" t="str">
        <f t="shared" si="106"/>
        <v>L</v>
      </c>
      <c r="AO178" s="66">
        <f t="shared" si="86"/>
        <v>4</v>
      </c>
      <c r="AP178" s="66">
        <f t="shared" si="107"/>
        <v>8</v>
      </c>
      <c r="AQ178" s="66">
        <f t="shared" si="108"/>
        <v>3</v>
      </c>
      <c r="AR178" s="106">
        <f t="shared" si="82"/>
        <v>34</v>
      </c>
      <c r="AS178" s="106">
        <f t="shared" si="109"/>
        <v>0</v>
      </c>
      <c r="AT178" s="154">
        <f t="shared" si="110"/>
        <v>-1348</v>
      </c>
    </row>
    <row r="179" spans="1:46">
      <c r="A179" s="3">
        <f t="shared" si="87"/>
        <v>169</v>
      </c>
      <c r="B179" s="9">
        <f>Data!B179</f>
        <v>18</v>
      </c>
      <c r="D179" s="30">
        <f t="shared" si="83"/>
        <v>6</v>
      </c>
      <c r="F179" s="66" t="str">
        <f t="shared" si="88"/>
        <v>L</v>
      </c>
      <c r="G179" s="66">
        <f t="shared" si="84"/>
        <v>1</v>
      </c>
      <c r="H179" s="66">
        <f t="shared" si="89"/>
        <v>8</v>
      </c>
      <c r="I179" s="66">
        <f t="shared" si="90"/>
        <v>4</v>
      </c>
      <c r="J179" s="106">
        <f t="shared" si="79"/>
        <v>34</v>
      </c>
      <c r="K179" s="106">
        <f t="shared" si="91"/>
        <v>0</v>
      </c>
      <c r="L179" s="154">
        <f t="shared" si="92"/>
        <v>1084</v>
      </c>
      <c r="N179" s="66" t="str">
        <f t="shared" si="93"/>
        <v>L</v>
      </c>
      <c r="O179" s="66">
        <f t="shared" si="94"/>
        <v>1</v>
      </c>
      <c r="P179" s="66">
        <f t="shared" si="95"/>
        <v>8</v>
      </c>
      <c r="Q179" s="66">
        <f t="shared" si="96"/>
        <v>4</v>
      </c>
      <c r="R179" s="106">
        <f t="shared" si="80"/>
        <v>34</v>
      </c>
      <c r="S179" s="106">
        <f t="shared" si="97"/>
        <v>0</v>
      </c>
      <c r="T179" s="154">
        <f t="shared" si="98"/>
        <v>-272</v>
      </c>
      <c r="V179" s="66" t="str">
        <f t="shared" si="99"/>
        <v>L</v>
      </c>
      <c r="W179" s="66">
        <f t="shared" si="111"/>
        <v>2</v>
      </c>
      <c r="X179" s="66">
        <f t="shared" si="112"/>
        <v>2</v>
      </c>
      <c r="Y179" s="66">
        <f t="shared" si="113"/>
        <v>3</v>
      </c>
      <c r="Z179" s="106">
        <f t="shared" si="114"/>
        <v>2</v>
      </c>
      <c r="AA179" s="106">
        <f t="shared" si="115"/>
        <v>0</v>
      </c>
      <c r="AB179" s="154">
        <f t="shared" si="100"/>
        <v>118</v>
      </c>
      <c r="AC179" s="155">
        <f t="shared" si="101"/>
        <v>135</v>
      </c>
      <c r="AE179" s="66" t="str">
        <f t="shared" si="102"/>
        <v>L</v>
      </c>
      <c r="AF179" s="66">
        <f t="shared" si="85"/>
        <v>6</v>
      </c>
      <c r="AG179" s="66">
        <f t="shared" si="116"/>
        <v>8</v>
      </c>
      <c r="AH179" s="66">
        <f t="shared" si="117"/>
        <v>4</v>
      </c>
      <c r="AI179" s="106">
        <f t="shared" si="81"/>
        <v>34</v>
      </c>
      <c r="AJ179" s="106">
        <f t="shared" si="103"/>
        <v>0</v>
      </c>
      <c r="AK179" s="154">
        <f t="shared" si="104"/>
        <v>-1382</v>
      </c>
      <c r="AL179" s="155">
        <f t="shared" si="105"/>
        <v>-1</v>
      </c>
      <c r="AN179" s="66" t="str">
        <f t="shared" si="106"/>
        <v>L</v>
      </c>
      <c r="AO179" s="66">
        <f t="shared" si="86"/>
        <v>6</v>
      </c>
      <c r="AP179" s="66">
        <f t="shared" si="107"/>
        <v>8</v>
      </c>
      <c r="AQ179" s="66">
        <f t="shared" si="108"/>
        <v>4</v>
      </c>
      <c r="AR179" s="106">
        <f t="shared" si="82"/>
        <v>34</v>
      </c>
      <c r="AS179" s="106">
        <f t="shared" si="109"/>
        <v>0</v>
      </c>
      <c r="AT179" s="154">
        <f t="shared" si="110"/>
        <v>-1382</v>
      </c>
    </row>
    <row r="180" spans="1:46">
      <c r="A180" s="3">
        <f t="shared" si="87"/>
        <v>170</v>
      </c>
      <c r="B180" s="9">
        <f>Data!B180</f>
        <v>29</v>
      </c>
      <c r="D180" s="30">
        <f t="shared" si="83"/>
        <v>10</v>
      </c>
      <c r="F180" s="66" t="str">
        <f t="shared" si="88"/>
        <v>L</v>
      </c>
      <c r="G180" s="66">
        <f t="shared" si="84"/>
        <v>1</v>
      </c>
      <c r="H180" s="66">
        <f t="shared" si="89"/>
        <v>8</v>
      </c>
      <c r="I180" s="66">
        <f t="shared" si="90"/>
        <v>5</v>
      </c>
      <c r="J180" s="106">
        <f t="shared" si="79"/>
        <v>34</v>
      </c>
      <c r="K180" s="106">
        <f t="shared" si="91"/>
        <v>0</v>
      </c>
      <c r="L180" s="154">
        <f t="shared" si="92"/>
        <v>1050</v>
      </c>
      <c r="N180" s="66" t="str">
        <f t="shared" si="93"/>
        <v>L</v>
      </c>
      <c r="O180" s="66">
        <f t="shared" si="94"/>
        <v>2</v>
      </c>
      <c r="P180" s="66">
        <f t="shared" si="95"/>
        <v>8</v>
      </c>
      <c r="Q180" s="66">
        <f t="shared" si="96"/>
        <v>5</v>
      </c>
      <c r="R180" s="106">
        <f t="shared" si="80"/>
        <v>34</v>
      </c>
      <c r="S180" s="106">
        <f t="shared" si="97"/>
        <v>0</v>
      </c>
      <c r="T180" s="154">
        <f t="shared" si="98"/>
        <v>-306</v>
      </c>
      <c r="V180" s="66" t="str">
        <f t="shared" si="99"/>
        <v>L</v>
      </c>
      <c r="W180" s="66">
        <f t="shared" si="111"/>
        <v>3</v>
      </c>
      <c r="X180" s="66">
        <f t="shared" si="112"/>
        <v>2</v>
      </c>
      <c r="Y180" s="66">
        <f t="shared" si="113"/>
        <v>4</v>
      </c>
      <c r="Z180" s="106">
        <f t="shared" si="114"/>
        <v>2</v>
      </c>
      <c r="AA180" s="106">
        <f t="shared" si="115"/>
        <v>0</v>
      </c>
      <c r="AB180" s="154">
        <f t="shared" si="100"/>
        <v>116</v>
      </c>
      <c r="AC180" s="155">
        <f t="shared" si="101"/>
        <v>135</v>
      </c>
      <c r="AE180" s="66" t="str">
        <f t="shared" si="102"/>
        <v>L</v>
      </c>
      <c r="AF180" s="66">
        <f t="shared" si="85"/>
        <v>10</v>
      </c>
      <c r="AG180" s="66">
        <f t="shared" si="116"/>
        <v>8</v>
      </c>
      <c r="AH180" s="66">
        <f t="shared" si="117"/>
        <v>5</v>
      </c>
      <c r="AI180" s="106">
        <f t="shared" si="81"/>
        <v>34</v>
      </c>
      <c r="AJ180" s="106">
        <f t="shared" si="103"/>
        <v>0</v>
      </c>
      <c r="AK180" s="154">
        <f t="shared" si="104"/>
        <v>-1416</v>
      </c>
      <c r="AL180" s="155">
        <f t="shared" si="105"/>
        <v>-1</v>
      </c>
      <c r="AN180" s="66" t="str">
        <f t="shared" si="106"/>
        <v>L</v>
      </c>
      <c r="AO180" s="66">
        <f t="shared" si="86"/>
        <v>10</v>
      </c>
      <c r="AP180" s="66">
        <f t="shared" si="107"/>
        <v>8</v>
      </c>
      <c r="AQ180" s="66">
        <f t="shared" si="108"/>
        <v>5</v>
      </c>
      <c r="AR180" s="106">
        <f t="shared" si="82"/>
        <v>34</v>
      </c>
      <c r="AS180" s="106">
        <f t="shared" si="109"/>
        <v>0</v>
      </c>
      <c r="AT180" s="154">
        <f t="shared" si="110"/>
        <v>-1416</v>
      </c>
    </row>
    <row r="181" spans="1:46">
      <c r="A181" s="3">
        <f t="shared" si="87"/>
        <v>171</v>
      </c>
      <c r="B181" s="9">
        <f>Data!B181</f>
        <v>28</v>
      </c>
      <c r="D181" s="30">
        <f t="shared" si="83"/>
        <v>10</v>
      </c>
      <c r="F181" s="66" t="str">
        <f t="shared" si="88"/>
        <v>L</v>
      </c>
      <c r="G181" s="66">
        <f t="shared" si="84"/>
        <v>1</v>
      </c>
      <c r="H181" s="66">
        <f t="shared" si="89"/>
        <v>8</v>
      </c>
      <c r="I181" s="66">
        <f t="shared" si="90"/>
        <v>6</v>
      </c>
      <c r="J181" s="106">
        <f t="shared" si="79"/>
        <v>34</v>
      </c>
      <c r="K181" s="106">
        <f t="shared" si="91"/>
        <v>0</v>
      </c>
      <c r="L181" s="154">
        <f t="shared" si="92"/>
        <v>1016</v>
      </c>
      <c r="N181" s="66" t="str">
        <f t="shared" si="93"/>
        <v>L</v>
      </c>
      <c r="O181" s="66">
        <f t="shared" si="94"/>
        <v>3</v>
      </c>
      <c r="P181" s="66">
        <f t="shared" si="95"/>
        <v>8</v>
      </c>
      <c r="Q181" s="66">
        <f t="shared" si="96"/>
        <v>6</v>
      </c>
      <c r="R181" s="106">
        <f t="shared" si="80"/>
        <v>34</v>
      </c>
      <c r="S181" s="106">
        <f t="shared" si="97"/>
        <v>0</v>
      </c>
      <c r="T181" s="154">
        <f t="shared" si="98"/>
        <v>-340</v>
      </c>
      <c r="V181" s="66" t="str">
        <f t="shared" si="99"/>
        <v>L</v>
      </c>
      <c r="W181" s="66">
        <f t="shared" si="111"/>
        <v>4</v>
      </c>
      <c r="X181" s="66">
        <f t="shared" si="112"/>
        <v>2</v>
      </c>
      <c r="Y181" s="66">
        <f t="shared" si="113"/>
        <v>5</v>
      </c>
      <c r="Z181" s="106">
        <f t="shared" si="114"/>
        <v>2</v>
      </c>
      <c r="AA181" s="106">
        <f t="shared" si="115"/>
        <v>0</v>
      </c>
      <c r="AB181" s="154">
        <f t="shared" si="100"/>
        <v>114</v>
      </c>
      <c r="AC181" s="155">
        <f t="shared" si="101"/>
        <v>135</v>
      </c>
      <c r="AE181" s="66" t="str">
        <f t="shared" si="102"/>
        <v>W</v>
      </c>
      <c r="AF181" s="66">
        <f t="shared" si="85"/>
        <v>10</v>
      </c>
      <c r="AG181" s="66">
        <f t="shared" si="116"/>
        <v>8</v>
      </c>
      <c r="AH181" s="66">
        <f t="shared" si="117"/>
        <v>6</v>
      </c>
      <c r="AI181" s="106">
        <f t="shared" si="81"/>
        <v>34</v>
      </c>
      <c r="AJ181" s="106">
        <f t="shared" si="103"/>
        <v>204</v>
      </c>
      <c r="AK181" s="154">
        <f t="shared" si="104"/>
        <v>-1246</v>
      </c>
      <c r="AL181" s="155">
        <f t="shared" si="105"/>
        <v>-1</v>
      </c>
      <c r="AN181" s="66" t="str">
        <f t="shared" si="106"/>
        <v>W</v>
      </c>
      <c r="AO181" s="66">
        <f t="shared" si="86"/>
        <v>10</v>
      </c>
      <c r="AP181" s="66">
        <f t="shared" si="107"/>
        <v>8</v>
      </c>
      <c r="AQ181" s="66">
        <f t="shared" si="108"/>
        <v>6</v>
      </c>
      <c r="AR181" s="106">
        <f t="shared" si="82"/>
        <v>34</v>
      </c>
      <c r="AS181" s="106">
        <f t="shared" si="109"/>
        <v>204</v>
      </c>
      <c r="AT181" s="154">
        <f t="shared" si="110"/>
        <v>-1246</v>
      </c>
    </row>
    <row r="182" spans="1:46">
      <c r="A182" s="3">
        <f t="shared" si="87"/>
        <v>172</v>
      </c>
      <c r="B182" s="9">
        <f>Data!B182</f>
        <v>10</v>
      </c>
      <c r="D182" s="30">
        <f t="shared" si="83"/>
        <v>4</v>
      </c>
      <c r="F182" s="66" t="str">
        <f t="shared" si="88"/>
        <v>L</v>
      </c>
      <c r="G182" s="66">
        <f t="shared" si="84"/>
        <v>1</v>
      </c>
      <c r="H182" s="66">
        <f t="shared" si="89"/>
        <v>8</v>
      </c>
      <c r="I182" s="66">
        <f t="shared" si="90"/>
        <v>7</v>
      </c>
      <c r="J182" s="106">
        <f t="shared" si="79"/>
        <v>34</v>
      </c>
      <c r="K182" s="106">
        <f t="shared" si="91"/>
        <v>0</v>
      </c>
      <c r="L182" s="154">
        <f t="shared" si="92"/>
        <v>982</v>
      </c>
      <c r="N182" s="66" t="str">
        <f t="shared" si="93"/>
        <v>L</v>
      </c>
      <c r="O182" s="66">
        <f t="shared" si="94"/>
        <v>4</v>
      </c>
      <c r="P182" s="66">
        <f t="shared" si="95"/>
        <v>8</v>
      </c>
      <c r="Q182" s="66">
        <f t="shared" si="96"/>
        <v>7</v>
      </c>
      <c r="R182" s="106">
        <f t="shared" si="80"/>
        <v>34</v>
      </c>
      <c r="S182" s="106">
        <f t="shared" si="97"/>
        <v>0</v>
      </c>
      <c r="T182" s="154">
        <f t="shared" si="98"/>
        <v>-374</v>
      </c>
      <c r="V182" s="66" t="str">
        <f t="shared" si="99"/>
        <v>W</v>
      </c>
      <c r="W182" s="66">
        <f t="shared" si="111"/>
        <v>5</v>
      </c>
      <c r="X182" s="66">
        <f t="shared" si="112"/>
        <v>2</v>
      </c>
      <c r="Y182" s="66">
        <f t="shared" si="113"/>
        <v>6</v>
      </c>
      <c r="Z182" s="106">
        <f t="shared" si="114"/>
        <v>2</v>
      </c>
      <c r="AA182" s="106">
        <f t="shared" si="115"/>
        <v>24</v>
      </c>
      <c r="AB182" s="154">
        <f t="shared" si="100"/>
        <v>136</v>
      </c>
      <c r="AC182" s="155">
        <f t="shared" si="101"/>
        <v>136</v>
      </c>
      <c r="AE182" s="66" t="str">
        <f t="shared" si="102"/>
        <v>L</v>
      </c>
      <c r="AF182" s="66">
        <f t="shared" si="85"/>
        <v>4</v>
      </c>
      <c r="AG182" s="66">
        <f t="shared" si="116"/>
        <v>8</v>
      </c>
      <c r="AH182" s="66">
        <f t="shared" si="117"/>
        <v>7</v>
      </c>
      <c r="AI182" s="106">
        <f t="shared" si="81"/>
        <v>34</v>
      </c>
      <c r="AJ182" s="106">
        <f t="shared" si="103"/>
        <v>0</v>
      </c>
      <c r="AK182" s="154">
        <f t="shared" si="104"/>
        <v>-1280</v>
      </c>
      <c r="AL182" s="155">
        <f t="shared" si="105"/>
        <v>-1</v>
      </c>
      <c r="AN182" s="66" t="str">
        <f t="shared" si="106"/>
        <v>L</v>
      </c>
      <c r="AO182" s="66">
        <f t="shared" si="86"/>
        <v>4</v>
      </c>
      <c r="AP182" s="66">
        <f t="shared" si="107"/>
        <v>8</v>
      </c>
      <c r="AQ182" s="66">
        <f t="shared" si="108"/>
        <v>7</v>
      </c>
      <c r="AR182" s="106">
        <f t="shared" si="82"/>
        <v>34</v>
      </c>
      <c r="AS182" s="106">
        <f t="shared" si="109"/>
        <v>0</v>
      </c>
      <c r="AT182" s="154">
        <f t="shared" si="110"/>
        <v>-1280</v>
      </c>
    </row>
    <row r="183" spans="1:46">
      <c r="A183" s="3">
        <f t="shared" si="87"/>
        <v>173</v>
      </c>
      <c r="B183" s="9">
        <f>Data!B183</f>
        <v>32</v>
      </c>
      <c r="D183" s="30">
        <f t="shared" si="83"/>
        <v>11</v>
      </c>
      <c r="F183" s="66" t="str">
        <f t="shared" si="88"/>
        <v>L</v>
      </c>
      <c r="G183" s="66">
        <f t="shared" si="84"/>
        <v>1</v>
      </c>
      <c r="H183" s="66">
        <f t="shared" si="89"/>
        <v>8</v>
      </c>
      <c r="I183" s="66">
        <f t="shared" si="90"/>
        <v>8</v>
      </c>
      <c r="J183" s="106">
        <f t="shared" si="79"/>
        <v>34</v>
      </c>
      <c r="K183" s="106">
        <f t="shared" si="91"/>
        <v>0</v>
      </c>
      <c r="L183" s="154">
        <f t="shared" si="92"/>
        <v>948</v>
      </c>
      <c r="N183" s="66" t="str">
        <f t="shared" si="93"/>
        <v>L</v>
      </c>
      <c r="O183" s="66">
        <f t="shared" si="94"/>
        <v>5</v>
      </c>
      <c r="P183" s="66">
        <f t="shared" si="95"/>
        <v>8</v>
      </c>
      <c r="Q183" s="66">
        <f t="shared" si="96"/>
        <v>8</v>
      </c>
      <c r="R183" s="106">
        <f t="shared" si="80"/>
        <v>34</v>
      </c>
      <c r="S183" s="106">
        <f t="shared" si="97"/>
        <v>0</v>
      </c>
      <c r="T183" s="154">
        <f t="shared" si="98"/>
        <v>-408</v>
      </c>
      <c r="V183" s="66" t="str">
        <f t="shared" si="99"/>
        <v>L</v>
      </c>
      <c r="W183" s="66">
        <f t="shared" si="111"/>
        <v>1</v>
      </c>
      <c r="X183" s="66">
        <f t="shared" si="112"/>
        <v>1</v>
      </c>
      <c r="Y183" s="66">
        <f t="shared" si="113"/>
        <v>1</v>
      </c>
      <c r="Z183" s="106">
        <f t="shared" si="114"/>
        <v>1</v>
      </c>
      <c r="AA183" s="106">
        <f t="shared" si="115"/>
        <v>0</v>
      </c>
      <c r="AB183" s="154">
        <f t="shared" si="100"/>
        <v>135</v>
      </c>
      <c r="AC183" s="155">
        <f t="shared" si="101"/>
        <v>136</v>
      </c>
      <c r="AE183" s="66" t="str">
        <f t="shared" si="102"/>
        <v>L</v>
      </c>
      <c r="AF183" s="66">
        <f t="shared" si="85"/>
        <v>11</v>
      </c>
      <c r="AG183" s="66">
        <f t="shared" si="116"/>
        <v>8</v>
      </c>
      <c r="AH183" s="66">
        <f t="shared" si="117"/>
        <v>8</v>
      </c>
      <c r="AI183" s="106">
        <f t="shared" si="81"/>
        <v>34</v>
      </c>
      <c r="AJ183" s="106">
        <f t="shared" si="103"/>
        <v>0</v>
      </c>
      <c r="AK183" s="154">
        <f t="shared" si="104"/>
        <v>-1314</v>
      </c>
      <c r="AL183" s="155">
        <f t="shared" si="105"/>
        <v>-1</v>
      </c>
      <c r="AN183" s="66" t="str">
        <f t="shared" si="106"/>
        <v>L</v>
      </c>
      <c r="AO183" s="66">
        <f t="shared" si="86"/>
        <v>11</v>
      </c>
      <c r="AP183" s="66">
        <f t="shared" si="107"/>
        <v>8</v>
      </c>
      <c r="AQ183" s="66">
        <f t="shared" si="108"/>
        <v>8</v>
      </c>
      <c r="AR183" s="106">
        <f t="shared" si="82"/>
        <v>34</v>
      </c>
      <c r="AS183" s="106">
        <f t="shared" si="109"/>
        <v>0</v>
      </c>
      <c r="AT183" s="154">
        <f t="shared" si="110"/>
        <v>-1314</v>
      </c>
    </row>
    <row r="184" spans="1:46">
      <c r="A184" s="3">
        <f t="shared" si="87"/>
        <v>174</v>
      </c>
      <c r="B184" s="9">
        <f>Data!B184</f>
        <v>14</v>
      </c>
      <c r="D184" s="30">
        <f t="shared" si="83"/>
        <v>5</v>
      </c>
      <c r="F184" s="66" t="str">
        <f t="shared" si="88"/>
        <v>L</v>
      </c>
      <c r="G184" s="66">
        <f t="shared" si="84"/>
        <v>1</v>
      </c>
      <c r="H184" s="66">
        <f t="shared" si="89"/>
        <v>8</v>
      </c>
      <c r="I184" s="66">
        <f t="shared" si="90"/>
        <v>9</v>
      </c>
      <c r="J184" s="106">
        <f t="shared" si="79"/>
        <v>34</v>
      </c>
      <c r="K184" s="106">
        <f t="shared" si="91"/>
        <v>0</v>
      </c>
      <c r="L184" s="154">
        <f t="shared" si="92"/>
        <v>914</v>
      </c>
      <c r="N184" s="66" t="str">
        <f t="shared" si="93"/>
        <v>W</v>
      </c>
      <c r="O184" s="66">
        <f t="shared" si="94"/>
        <v>6</v>
      </c>
      <c r="P184" s="66">
        <f t="shared" si="95"/>
        <v>8</v>
      </c>
      <c r="Q184" s="66">
        <f t="shared" si="96"/>
        <v>9</v>
      </c>
      <c r="R184" s="106">
        <f t="shared" si="80"/>
        <v>34</v>
      </c>
      <c r="S184" s="106">
        <f t="shared" si="97"/>
        <v>408</v>
      </c>
      <c r="T184" s="154">
        <f t="shared" si="98"/>
        <v>-34</v>
      </c>
      <c r="V184" s="66" t="str">
        <f t="shared" si="99"/>
        <v>L</v>
      </c>
      <c r="W184" s="66">
        <f t="shared" si="111"/>
        <v>2</v>
      </c>
      <c r="X184" s="66">
        <f t="shared" si="112"/>
        <v>1</v>
      </c>
      <c r="Y184" s="66">
        <f t="shared" si="113"/>
        <v>2</v>
      </c>
      <c r="Z184" s="106">
        <f t="shared" si="114"/>
        <v>1</v>
      </c>
      <c r="AA184" s="106">
        <f t="shared" si="115"/>
        <v>0</v>
      </c>
      <c r="AB184" s="154">
        <f t="shared" si="100"/>
        <v>134</v>
      </c>
      <c r="AC184" s="155">
        <f t="shared" si="101"/>
        <v>136</v>
      </c>
      <c r="AE184" s="66" t="str">
        <f t="shared" si="102"/>
        <v>L</v>
      </c>
      <c r="AF184" s="66">
        <f t="shared" si="85"/>
        <v>5</v>
      </c>
      <c r="AG184" s="66">
        <f t="shared" si="116"/>
        <v>8</v>
      </c>
      <c r="AH184" s="66">
        <f t="shared" si="117"/>
        <v>9</v>
      </c>
      <c r="AI184" s="106">
        <f t="shared" si="81"/>
        <v>34</v>
      </c>
      <c r="AJ184" s="106">
        <f t="shared" si="103"/>
        <v>0</v>
      </c>
      <c r="AK184" s="154">
        <f t="shared" si="104"/>
        <v>-1348</v>
      </c>
      <c r="AL184" s="155">
        <f t="shared" si="105"/>
        <v>-1</v>
      </c>
      <c r="AN184" s="66" t="str">
        <f t="shared" si="106"/>
        <v>L</v>
      </c>
      <c r="AO184" s="66">
        <f t="shared" si="86"/>
        <v>5</v>
      </c>
      <c r="AP184" s="66">
        <f t="shared" si="107"/>
        <v>8</v>
      </c>
      <c r="AQ184" s="66">
        <f t="shared" si="108"/>
        <v>9</v>
      </c>
      <c r="AR184" s="106">
        <f t="shared" si="82"/>
        <v>34</v>
      </c>
      <c r="AS184" s="106">
        <f t="shared" si="109"/>
        <v>0</v>
      </c>
      <c r="AT184" s="154">
        <f t="shared" si="110"/>
        <v>-1348</v>
      </c>
    </row>
    <row r="185" spans="1:46">
      <c r="A185" s="3">
        <f t="shared" si="87"/>
        <v>175</v>
      </c>
      <c r="B185" s="9">
        <f>Data!B185</f>
        <v>11</v>
      </c>
      <c r="D185" s="30">
        <f t="shared" si="83"/>
        <v>4</v>
      </c>
      <c r="F185" s="66" t="str">
        <f t="shared" si="88"/>
        <v>L</v>
      </c>
      <c r="G185" s="66">
        <f t="shared" si="84"/>
        <v>1</v>
      </c>
      <c r="H185" s="66">
        <f t="shared" si="89"/>
        <v>8</v>
      </c>
      <c r="I185" s="66">
        <f t="shared" si="90"/>
        <v>10</v>
      </c>
      <c r="J185" s="106">
        <f t="shared" si="79"/>
        <v>34</v>
      </c>
      <c r="K185" s="106">
        <f t="shared" si="91"/>
        <v>0</v>
      </c>
      <c r="L185" s="154">
        <f t="shared" si="92"/>
        <v>880</v>
      </c>
      <c r="N185" s="66" t="str">
        <f t="shared" si="93"/>
        <v>L</v>
      </c>
      <c r="O185" s="66">
        <f t="shared" si="94"/>
        <v>7</v>
      </c>
      <c r="P185" s="66">
        <f t="shared" si="95"/>
        <v>8</v>
      </c>
      <c r="Q185" s="66">
        <f t="shared" si="96"/>
        <v>10</v>
      </c>
      <c r="R185" s="106">
        <f t="shared" si="80"/>
        <v>34</v>
      </c>
      <c r="S185" s="106">
        <f t="shared" si="97"/>
        <v>0</v>
      </c>
      <c r="T185" s="154">
        <f t="shared" si="98"/>
        <v>-68</v>
      </c>
      <c r="V185" s="66" t="str">
        <f t="shared" si="99"/>
        <v>L</v>
      </c>
      <c r="W185" s="66">
        <f t="shared" si="111"/>
        <v>3</v>
      </c>
      <c r="X185" s="66">
        <f t="shared" si="112"/>
        <v>1</v>
      </c>
      <c r="Y185" s="66">
        <f t="shared" si="113"/>
        <v>3</v>
      </c>
      <c r="Z185" s="106">
        <f t="shared" si="114"/>
        <v>1</v>
      </c>
      <c r="AA185" s="106">
        <f t="shared" si="115"/>
        <v>0</v>
      </c>
      <c r="AB185" s="154">
        <f t="shared" si="100"/>
        <v>133</v>
      </c>
      <c r="AC185" s="155">
        <f t="shared" si="101"/>
        <v>136</v>
      </c>
      <c r="AE185" s="66" t="str">
        <f t="shared" si="102"/>
        <v>L</v>
      </c>
      <c r="AF185" s="66">
        <f t="shared" si="85"/>
        <v>4</v>
      </c>
      <c r="AG185" s="66">
        <f t="shared" si="116"/>
        <v>8</v>
      </c>
      <c r="AH185" s="66">
        <f t="shared" si="117"/>
        <v>10</v>
      </c>
      <c r="AI185" s="106">
        <f t="shared" si="81"/>
        <v>34</v>
      </c>
      <c r="AJ185" s="106">
        <f t="shared" si="103"/>
        <v>0</v>
      </c>
      <c r="AK185" s="154">
        <f t="shared" si="104"/>
        <v>-1382</v>
      </c>
      <c r="AL185" s="155">
        <f t="shared" si="105"/>
        <v>-1</v>
      </c>
      <c r="AN185" s="66" t="str">
        <f t="shared" si="106"/>
        <v>L</v>
      </c>
      <c r="AO185" s="66">
        <f t="shared" si="86"/>
        <v>4</v>
      </c>
      <c r="AP185" s="66">
        <f t="shared" si="107"/>
        <v>8</v>
      </c>
      <c r="AQ185" s="66">
        <f t="shared" si="108"/>
        <v>10</v>
      </c>
      <c r="AR185" s="106">
        <f t="shared" si="82"/>
        <v>34</v>
      </c>
      <c r="AS185" s="106">
        <f t="shared" si="109"/>
        <v>0</v>
      </c>
      <c r="AT185" s="154">
        <f t="shared" si="110"/>
        <v>-1382</v>
      </c>
    </row>
    <row r="186" spans="1:46">
      <c r="A186" s="3">
        <f t="shared" si="87"/>
        <v>176</v>
      </c>
      <c r="B186" s="9">
        <f>Data!B186</f>
        <v>13</v>
      </c>
      <c r="D186" s="30">
        <f t="shared" si="83"/>
        <v>5</v>
      </c>
      <c r="F186" s="66" t="str">
        <f t="shared" si="88"/>
        <v>L</v>
      </c>
      <c r="G186" s="66">
        <f t="shared" si="84"/>
        <v>1</v>
      </c>
      <c r="H186" s="66">
        <f t="shared" si="89"/>
        <v>8</v>
      </c>
      <c r="I186" s="66">
        <f t="shared" si="90"/>
        <v>11</v>
      </c>
      <c r="J186" s="106">
        <f t="shared" si="79"/>
        <v>34</v>
      </c>
      <c r="K186" s="106">
        <f t="shared" si="91"/>
        <v>0</v>
      </c>
      <c r="L186" s="154">
        <f t="shared" si="92"/>
        <v>846</v>
      </c>
      <c r="N186" s="66" t="str">
        <f t="shared" si="93"/>
        <v>L</v>
      </c>
      <c r="O186" s="66">
        <f t="shared" si="94"/>
        <v>8</v>
      </c>
      <c r="P186" s="66">
        <f t="shared" si="95"/>
        <v>8</v>
      </c>
      <c r="Q186" s="66">
        <f t="shared" si="96"/>
        <v>11</v>
      </c>
      <c r="R186" s="106">
        <f t="shared" si="80"/>
        <v>34</v>
      </c>
      <c r="S186" s="106">
        <f t="shared" si="97"/>
        <v>0</v>
      </c>
      <c r="T186" s="154">
        <f t="shared" si="98"/>
        <v>-102</v>
      </c>
      <c r="V186" s="66" t="str">
        <f t="shared" si="99"/>
        <v>L</v>
      </c>
      <c r="W186" s="66">
        <f t="shared" si="111"/>
        <v>4</v>
      </c>
      <c r="X186" s="66">
        <f t="shared" si="112"/>
        <v>1</v>
      </c>
      <c r="Y186" s="66">
        <f t="shared" si="113"/>
        <v>4</v>
      </c>
      <c r="Z186" s="106">
        <f t="shared" si="114"/>
        <v>1</v>
      </c>
      <c r="AA186" s="106">
        <f t="shared" si="115"/>
        <v>0</v>
      </c>
      <c r="AB186" s="154">
        <f t="shared" si="100"/>
        <v>132</v>
      </c>
      <c r="AC186" s="155">
        <f t="shared" si="101"/>
        <v>136</v>
      </c>
      <c r="AE186" s="66" t="str">
        <f t="shared" si="102"/>
        <v>L</v>
      </c>
      <c r="AF186" s="66">
        <f t="shared" si="85"/>
        <v>5</v>
      </c>
      <c r="AG186" s="66">
        <f t="shared" si="116"/>
        <v>8</v>
      </c>
      <c r="AH186" s="66">
        <f t="shared" si="117"/>
        <v>11</v>
      </c>
      <c r="AI186" s="106">
        <f t="shared" si="81"/>
        <v>34</v>
      </c>
      <c r="AJ186" s="106">
        <f t="shared" si="103"/>
        <v>0</v>
      </c>
      <c r="AK186" s="154">
        <f t="shared" si="104"/>
        <v>-1416</v>
      </c>
      <c r="AL186" s="155">
        <f t="shared" si="105"/>
        <v>-1</v>
      </c>
      <c r="AN186" s="66" t="str">
        <f t="shared" si="106"/>
        <v>L</v>
      </c>
      <c r="AO186" s="66">
        <f t="shared" si="86"/>
        <v>5</v>
      </c>
      <c r="AP186" s="66">
        <f t="shared" si="107"/>
        <v>8</v>
      </c>
      <c r="AQ186" s="66">
        <f t="shared" si="108"/>
        <v>11</v>
      </c>
      <c r="AR186" s="106">
        <f t="shared" si="82"/>
        <v>34</v>
      </c>
      <c r="AS186" s="106">
        <f t="shared" si="109"/>
        <v>0</v>
      </c>
      <c r="AT186" s="154">
        <f t="shared" si="110"/>
        <v>-1416</v>
      </c>
    </row>
    <row r="187" spans="1:46">
      <c r="A187" s="3">
        <f t="shared" si="87"/>
        <v>177</v>
      </c>
      <c r="B187" s="9">
        <f>Data!B187</f>
        <v>35</v>
      </c>
      <c r="D187" s="30">
        <f t="shared" si="83"/>
        <v>12</v>
      </c>
      <c r="F187" s="66" t="str">
        <f t="shared" si="88"/>
        <v>L</v>
      </c>
      <c r="G187" s="66">
        <f t="shared" si="84"/>
        <v>1</v>
      </c>
      <c r="H187" s="66">
        <f t="shared" si="89"/>
        <v>1</v>
      </c>
      <c r="I187" s="66">
        <f t="shared" si="90"/>
        <v>1</v>
      </c>
      <c r="J187" s="106">
        <f t="shared" si="79"/>
        <v>1</v>
      </c>
      <c r="K187" s="106">
        <f t="shared" si="91"/>
        <v>0</v>
      </c>
      <c r="L187" s="154">
        <f t="shared" si="92"/>
        <v>845</v>
      </c>
      <c r="N187" s="66" t="str">
        <f t="shared" si="93"/>
        <v>L</v>
      </c>
      <c r="O187" s="66">
        <f t="shared" si="94"/>
        <v>9</v>
      </c>
      <c r="P187" s="66">
        <f t="shared" si="95"/>
        <v>1</v>
      </c>
      <c r="Q187" s="66">
        <f t="shared" si="96"/>
        <v>1</v>
      </c>
      <c r="R187" s="106">
        <f t="shared" si="80"/>
        <v>1</v>
      </c>
      <c r="S187" s="106">
        <f t="shared" si="97"/>
        <v>0</v>
      </c>
      <c r="T187" s="154">
        <f t="shared" si="98"/>
        <v>-103</v>
      </c>
      <c r="V187" s="66" t="str">
        <f t="shared" si="99"/>
        <v>L</v>
      </c>
      <c r="W187" s="66">
        <f t="shared" si="111"/>
        <v>5</v>
      </c>
      <c r="X187" s="66">
        <f t="shared" si="112"/>
        <v>1</v>
      </c>
      <c r="Y187" s="66">
        <f t="shared" si="113"/>
        <v>5</v>
      </c>
      <c r="Z187" s="106">
        <f t="shared" si="114"/>
        <v>1</v>
      </c>
      <c r="AA187" s="106">
        <f t="shared" si="115"/>
        <v>0</v>
      </c>
      <c r="AB187" s="154">
        <f t="shared" si="100"/>
        <v>131</v>
      </c>
      <c r="AC187" s="155">
        <f t="shared" si="101"/>
        <v>136</v>
      </c>
      <c r="AE187" s="66" t="str">
        <f t="shared" si="102"/>
        <v>L</v>
      </c>
      <c r="AF187" s="66">
        <f t="shared" si="85"/>
        <v>12</v>
      </c>
      <c r="AG187" s="66">
        <f t="shared" si="116"/>
        <v>1</v>
      </c>
      <c r="AH187" s="66">
        <f t="shared" si="117"/>
        <v>1</v>
      </c>
      <c r="AI187" s="106">
        <f t="shared" si="81"/>
        <v>1</v>
      </c>
      <c r="AJ187" s="106">
        <f t="shared" si="103"/>
        <v>0</v>
      </c>
      <c r="AK187" s="154">
        <f t="shared" si="104"/>
        <v>-1417</v>
      </c>
      <c r="AL187" s="155">
        <f t="shared" si="105"/>
        <v>-1</v>
      </c>
      <c r="AN187" s="66" t="str">
        <f t="shared" si="106"/>
        <v>L</v>
      </c>
      <c r="AO187" s="66">
        <f t="shared" si="86"/>
        <v>12</v>
      </c>
      <c r="AP187" s="66">
        <f t="shared" si="107"/>
        <v>1</v>
      </c>
      <c r="AQ187" s="66">
        <f t="shared" si="108"/>
        <v>1</v>
      </c>
      <c r="AR187" s="106">
        <f t="shared" si="82"/>
        <v>1</v>
      </c>
      <c r="AS187" s="106">
        <f t="shared" si="109"/>
        <v>0</v>
      </c>
      <c r="AT187" s="154">
        <f t="shared" si="110"/>
        <v>-1417</v>
      </c>
    </row>
    <row r="188" spans="1:46">
      <c r="A188" s="3">
        <f t="shared" si="87"/>
        <v>178</v>
      </c>
      <c r="B188" s="9">
        <f>Data!B188</f>
        <v>13</v>
      </c>
      <c r="D188" s="30">
        <f t="shared" si="83"/>
        <v>5</v>
      </c>
      <c r="F188" s="66" t="str">
        <f t="shared" si="88"/>
        <v>L</v>
      </c>
      <c r="G188" s="66">
        <f t="shared" si="84"/>
        <v>1</v>
      </c>
      <c r="H188" s="66">
        <f t="shared" si="89"/>
        <v>1</v>
      </c>
      <c r="I188" s="66">
        <f t="shared" si="90"/>
        <v>2</v>
      </c>
      <c r="J188" s="106">
        <f t="shared" si="79"/>
        <v>1</v>
      </c>
      <c r="K188" s="106">
        <f t="shared" si="91"/>
        <v>0</v>
      </c>
      <c r="L188" s="154">
        <f t="shared" si="92"/>
        <v>844</v>
      </c>
      <c r="N188" s="66" t="str">
        <f t="shared" si="93"/>
        <v>L</v>
      </c>
      <c r="O188" s="66">
        <f t="shared" si="94"/>
        <v>10</v>
      </c>
      <c r="P188" s="66">
        <f t="shared" si="95"/>
        <v>1</v>
      </c>
      <c r="Q188" s="66">
        <f t="shared" si="96"/>
        <v>2</v>
      </c>
      <c r="R188" s="106">
        <f t="shared" si="80"/>
        <v>1</v>
      </c>
      <c r="S188" s="106">
        <f t="shared" si="97"/>
        <v>0</v>
      </c>
      <c r="T188" s="154">
        <f t="shared" si="98"/>
        <v>-104</v>
      </c>
      <c r="V188" s="66" t="str">
        <f t="shared" si="99"/>
        <v>W</v>
      </c>
      <c r="W188" s="66">
        <f t="shared" si="111"/>
        <v>6</v>
      </c>
      <c r="X188" s="66">
        <f t="shared" si="112"/>
        <v>1</v>
      </c>
      <c r="Y188" s="66">
        <f t="shared" si="113"/>
        <v>6</v>
      </c>
      <c r="Z188" s="106">
        <f t="shared" si="114"/>
        <v>1</v>
      </c>
      <c r="AA188" s="106">
        <f t="shared" si="115"/>
        <v>12</v>
      </c>
      <c r="AB188" s="154">
        <f t="shared" si="100"/>
        <v>142</v>
      </c>
      <c r="AC188" s="155">
        <f t="shared" si="101"/>
        <v>142</v>
      </c>
      <c r="AE188" s="66" t="str">
        <f t="shared" si="102"/>
        <v>L</v>
      </c>
      <c r="AF188" s="66">
        <f t="shared" si="85"/>
        <v>5</v>
      </c>
      <c r="AG188" s="66">
        <f t="shared" si="116"/>
        <v>1</v>
      </c>
      <c r="AH188" s="66">
        <f t="shared" si="117"/>
        <v>2</v>
      </c>
      <c r="AI188" s="106">
        <f t="shared" si="81"/>
        <v>1</v>
      </c>
      <c r="AJ188" s="106">
        <f t="shared" si="103"/>
        <v>0</v>
      </c>
      <c r="AK188" s="154">
        <f t="shared" si="104"/>
        <v>-1418</v>
      </c>
      <c r="AL188" s="155">
        <f t="shared" si="105"/>
        <v>-1</v>
      </c>
      <c r="AN188" s="66" t="str">
        <f t="shared" si="106"/>
        <v>L</v>
      </c>
      <c r="AO188" s="66">
        <f t="shared" si="86"/>
        <v>5</v>
      </c>
      <c r="AP188" s="66">
        <f t="shared" si="107"/>
        <v>1</v>
      </c>
      <c r="AQ188" s="66">
        <f t="shared" si="108"/>
        <v>2</v>
      </c>
      <c r="AR188" s="106">
        <f t="shared" si="82"/>
        <v>1</v>
      </c>
      <c r="AS188" s="106">
        <f t="shared" si="109"/>
        <v>0</v>
      </c>
      <c r="AT188" s="154">
        <f t="shared" si="110"/>
        <v>-1418</v>
      </c>
    </row>
    <row r="189" spans="1:46">
      <c r="A189" s="3">
        <f t="shared" si="87"/>
        <v>179</v>
      </c>
      <c r="B189" s="9">
        <f>Data!B189</f>
        <v>14</v>
      </c>
      <c r="D189" s="30">
        <f t="shared" si="83"/>
        <v>5</v>
      </c>
      <c r="F189" s="66" t="str">
        <f t="shared" si="88"/>
        <v>L</v>
      </c>
      <c r="G189" s="66">
        <f t="shared" si="84"/>
        <v>1</v>
      </c>
      <c r="H189" s="66">
        <f t="shared" si="89"/>
        <v>1</v>
      </c>
      <c r="I189" s="66">
        <f t="shared" si="90"/>
        <v>3</v>
      </c>
      <c r="J189" s="106">
        <f t="shared" si="79"/>
        <v>1</v>
      </c>
      <c r="K189" s="106">
        <f t="shared" si="91"/>
        <v>0</v>
      </c>
      <c r="L189" s="154">
        <f t="shared" si="92"/>
        <v>843</v>
      </c>
      <c r="N189" s="66" t="str">
        <f t="shared" si="93"/>
        <v>L</v>
      </c>
      <c r="O189" s="66">
        <f t="shared" si="94"/>
        <v>11</v>
      </c>
      <c r="P189" s="66">
        <f t="shared" si="95"/>
        <v>1</v>
      </c>
      <c r="Q189" s="66">
        <f t="shared" si="96"/>
        <v>3</v>
      </c>
      <c r="R189" s="106">
        <f t="shared" si="80"/>
        <v>1</v>
      </c>
      <c r="S189" s="106">
        <f t="shared" si="97"/>
        <v>0</v>
      </c>
      <c r="T189" s="154">
        <f t="shared" si="98"/>
        <v>-105</v>
      </c>
      <c r="V189" s="66" t="str">
        <f t="shared" si="99"/>
        <v>L</v>
      </c>
      <c r="W189" s="66">
        <f t="shared" si="111"/>
        <v>1</v>
      </c>
      <c r="X189" s="66">
        <f t="shared" si="112"/>
        <v>1</v>
      </c>
      <c r="Y189" s="66">
        <f t="shared" si="113"/>
        <v>1</v>
      </c>
      <c r="Z189" s="106">
        <f t="shared" si="114"/>
        <v>1</v>
      </c>
      <c r="AA189" s="106">
        <f t="shared" si="115"/>
        <v>0</v>
      </c>
      <c r="AB189" s="154">
        <f t="shared" si="100"/>
        <v>141</v>
      </c>
      <c r="AC189" s="155">
        <f t="shared" si="101"/>
        <v>142</v>
      </c>
      <c r="AE189" s="66" t="str">
        <f t="shared" si="102"/>
        <v>W</v>
      </c>
      <c r="AF189" s="66">
        <f t="shared" si="85"/>
        <v>5</v>
      </c>
      <c r="AG189" s="66">
        <f t="shared" si="116"/>
        <v>1</v>
      </c>
      <c r="AH189" s="66">
        <f t="shared" si="117"/>
        <v>3</v>
      </c>
      <c r="AI189" s="106">
        <f t="shared" si="81"/>
        <v>1</v>
      </c>
      <c r="AJ189" s="106">
        <f t="shared" si="103"/>
        <v>6</v>
      </c>
      <c r="AK189" s="154">
        <f t="shared" si="104"/>
        <v>-1413</v>
      </c>
      <c r="AL189" s="155">
        <f t="shared" si="105"/>
        <v>-1</v>
      </c>
      <c r="AN189" s="66" t="str">
        <f t="shared" si="106"/>
        <v>W</v>
      </c>
      <c r="AO189" s="66">
        <f t="shared" si="86"/>
        <v>5</v>
      </c>
      <c r="AP189" s="66">
        <f t="shared" si="107"/>
        <v>1</v>
      </c>
      <c r="AQ189" s="66">
        <f t="shared" si="108"/>
        <v>3</v>
      </c>
      <c r="AR189" s="106">
        <f t="shared" si="82"/>
        <v>1</v>
      </c>
      <c r="AS189" s="106">
        <f t="shared" si="109"/>
        <v>6</v>
      </c>
      <c r="AT189" s="154">
        <f t="shared" si="110"/>
        <v>-1413</v>
      </c>
    </row>
    <row r="190" spans="1:46">
      <c r="A190" s="3">
        <f t="shared" si="87"/>
        <v>180</v>
      </c>
      <c r="B190" s="9">
        <f>Data!B190</f>
        <v>6</v>
      </c>
      <c r="D190" s="30">
        <f t="shared" si="83"/>
        <v>2</v>
      </c>
      <c r="F190" s="66" t="str">
        <f t="shared" si="88"/>
        <v>L</v>
      </c>
      <c r="G190" s="66">
        <f t="shared" si="84"/>
        <v>1</v>
      </c>
      <c r="H190" s="66">
        <f t="shared" si="89"/>
        <v>1</v>
      </c>
      <c r="I190" s="66">
        <f t="shared" si="90"/>
        <v>4</v>
      </c>
      <c r="J190" s="106">
        <f t="shared" si="79"/>
        <v>1</v>
      </c>
      <c r="K190" s="106">
        <f t="shared" si="91"/>
        <v>0</v>
      </c>
      <c r="L190" s="154">
        <f t="shared" si="92"/>
        <v>842</v>
      </c>
      <c r="N190" s="66" t="str">
        <f t="shared" si="93"/>
        <v>L</v>
      </c>
      <c r="O190" s="66">
        <f t="shared" si="94"/>
        <v>12</v>
      </c>
      <c r="P190" s="66">
        <f t="shared" si="95"/>
        <v>1</v>
      </c>
      <c r="Q190" s="66">
        <f t="shared" si="96"/>
        <v>4</v>
      </c>
      <c r="R190" s="106">
        <f t="shared" si="80"/>
        <v>1</v>
      </c>
      <c r="S190" s="106">
        <f t="shared" si="97"/>
        <v>0</v>
      </c>
      <c r="T190" s="154">
        <f t="shared" si="98"/>
        <v>-106</v>
      </c>
      <c r="V190" s="66" t="str">
        <f t="shared" si="99"/>
        <v>L</v>
      </c>
      <c r="W190" s="66">
        <f t="shared" si="111"/>
        <v>2</v>
      </c>
      <c r="X190" s="66">
        <f t="shared" si="112"/>
        <v>1</v>
      </c>
      <c r="Y190" s="66">
        <f t="shared" si="113"/>
        <v>2</v>
      </c>
      <c r="Z190" s="106">
        <f t="shared" si="114"/>
        <v>1</v>
      </c>
      <c r="AA190" s="106">
        <f t="shared" si="115"/>
        <v>0</v>
      </c>
      <c r="AB190" s="154">
        <f t="shared" si="100"/>
        <v>140</v>
      </c>
      <c r="AC190" s="155">
        <f t="shared" si="101"/>
        <v>142</v>
      </c>
      <c r="AE190" s="66" t="str">
        <f t="shared" si="102"/>
        <v>L</v>
      </c>
      <c r="AF190" s="66">
        <f t="shared" si="85"/>
        <v>2</v>
      </c>
      <c r="AG190" s="66">
        <f t="shared" si="116"/>
        <v>1</v>
      </c>
      <c r="AH190" s="66">
        <f t="shared" si="117"/>
        <v>4</v>
      </c>
      <c r="AI190" s="106">
        <f t="shared" si="81"/>
        <v>1</v>
      </c>
      <c r="AJ190" s="106">
        <f t="shared" si="103"/>
        <v>0</v>
      </c>
      <c r="AK190" s="154">
        <f t="shared" si="104"/>
        <v>-1414</v>
      </c>
      <c r="AL190" s="155">
        <f t="shared" si="105"/>
        <v>-1</v>
      </c>
      <c r="AN190" s="66" t="str">
        <f t="shared" si="106"/>
        <v>L</v>
      </c>
      <c r="AO190" s="66">
        <f t="shared" si="86"/>
        <v>2</v>
      </c>
      <c r="AP190" s="66">
        <f t="shared" si="107"/>
        <v>1</v>
      </c>
      <c r="AQ190" s="66">
        <f t="shared" si="108"/>
        <v>4</v>
      </c>
      <c r="AR190" s="106">
        <f t="shared" si="82"/>
        <v>1</v>
      </c>
      <c r="AS190" s="106">
        <f t="shared" si="109"/>
        <v>0</v>
      </c>
      <c r="AT190" s="154">
        <f t="shared" si="110"/>
        <v>-1414</v>
      </c>
    </row>
    <row r="191" spans="1:46">
      <c r="A191" s="3">
        <f t="shared" si="87"/>
        <v>181</v>
      </c>
      <c r="B191" s="9">
        <f>Data!B191</f>
        <v>16</v>
      </c>
      <c r="D191" s="30">
        <f t="shared" si="83"/>
        <v>6</v>
      </c>
      <c r="F191" s="66" t="str">
        <f t="shared" si="88"/>
        <v>L</v>
      </c>
      <c r="G191" s="66">
        <f t="shared" si="84"/>
        <v>1</v>
      </c>
      <c r="H191" s="66">
        <f t="shared" si="89"/>
        <v>1</v>
      </c>
      <c r="I191" s="66">
        <f t="shared" si="90"/>
        <v>5</v>
      </c>
      <c r="J191" s="106">
        <f t="shared" si="79"/>
        <v>1</v>
      </c>
      <c r="K191" s="106">
        <f t="shared" si="91"/>
        <v>0</v>
      </c>
      <c r="L191" s="154">
        <f t="shared" si="92"/>
        <v>841</v>
      </c>
      <c r="N191" s="66" t="str">
        <f t="shared" si="93"/>
        <v>L</v>
      </c>
      <c r="O191" s="66">
        <f t="shared" si="94"/>
        <v>1</v>
      </c>
      <c r="P191" s="66">
        <f t="shared" si="95"/>
        <v>1</v>
      </c>
      <c r="Q191" s="66">
        <f t="shared" si="96"/>
        <v>5</v>
      </c>
      <c r="R191" s="106">
        <f t="shared" si="80"/>
        <v>1</v>
      </c>
      <c r="S191" s="106">
        <f t="shared" si="97"/>
        <v>0</v>
      </c>
      <c r="T191" s="154">
        <f t="shared" si="98"/>
        <v>-107</v>
      </c>
      <c r="V191" s="66" t="str">
        <f t="shared" si="99"/>
        <v>L</v>
      </c>
      <c r="W191" s="66">
        <f t="shared" si="111"/>
        <v>3</v>
      </c>
      <c r="X191" s="66">
        <f t="shared" si="112"/>
        <v>1</v>
      </c>
      <c r="Y191" s="66">
        <f t="shared" si="113"/>
        <v>3</v>
      </c>
      <c r="Z191" s="106">
        <f t="shared" si="114"/>
        <v>1</v>
      </c>
      <c r="AA191" s="106">
        <f t="shared" si="115"/>
        <v>0</v>
      </c>
      <c r="AB191" s="154">
        <f t="shared" si="100"/>
        <v>139</v>
      </c>
      <c r="AC191" s="155">
        <f t="shared" si="101"/>
        <v>142</v>
      </c>
      <c r="AE191" s="66" t="str">
        <f t="shared" si="102"/>
        <v>L</v>
      </c>
      <c r="AF191" s="66">
        <f t="shared" si="85"/>
        <v>6</v>
      </c>
      <c r="AG191" s="66">
        <f t="shared" si="116"/>
        <v>1</v>
      </c>
      <c r="AH191" s="66">
        <f t="shared" si="117"/>
        <v>5</v>
      </c>
      <c r="AI191" s="106">
        <f t="shared" si="81"/>
        <v>1</v>
      </c>
      <c r="AJ191" s="106">
        <f t="shared" si="103"/>
        <v>0</v>
      </c>
      <c r="AK191" s="154">
        <f t="shared" si="104"/>
        <v>-1415</v>
      </c>
      <c r="AL191" s="155">
        <f t="shared" si="105"/>
        <v>-1</v>
      </c>
      <c r="AN191" s="66" t="str">
        <f t="shared" si="106"/>
        <v>L</v>
      </c>
      <c r="AO191" s="66">
        <f t="shared" si="86"/>
        <v>6</v>
      </c>
      <c r="AP191" s="66">
        <f t="shared" si="107"/>
        <v>1</v>
      </c>
      <c r="AQ191" s="66">
        <f t="shared" si="108"/>
        <v>5</v>
      </c>
      <c r="AR191" s="106">
        <f t="shared" si="82"/>
        <v>1</v>
      </c>
      <c r="AS191" s="106">
        <f t="shared" si="109"/>
        <v>0</v>
      </c>
      <c r="AT191" s="154">
        <f t="shared" si="110"/>
        <v>-1415</v>
      </c>
    </row>
    <row r="192" spans="1:46">
      <c r="A192" s="3">
        <f t="shared" si="87"/>
        <v>182</v>
      </c>
      <c r="B192" s="9">
        <f>Data!B192</f>
        <v>8</v>
      </c>
      <c r="D192" s="30">
        <f t="shared" si="83"/>
        <v>3</v>
      </c>
      <c r="F192" s="66" t="str">
        <f t="shared" si="88"/>
        <v>L</v>
      </c>
      <c r="G192" s="66">
        <f t="shared" si="84"/>
        <v>1</v>
      </c>
      <c r="H192" s="66">
        <f t="shared" si="89"/>
        <v>1</v>
      </c>
      <c r="I192" s="66">
        <f t="shared" si="90"/>
        <v>6</v>
      </c>
      <c r="J192" s="106">
        <f t="shared" si="79"/>
        <v>1</v>
      </c>
      <c r="K192" s="106">
        <f t="shared" si="91"/>
        <v>0</v>
      </c>
      <c r="L192" s="154">
        <f t="shared" si="92"/>
        <v>840</v>
      </c>
      <c r="N192" s="66" t="str">
        <f t="shared" si="93"/>
        <v>L</v>
      </c>
      <c r="O192" s="66">
        <f t="shared" si="94"/>
        <v>2</v>
      </c>
      <c r="P192" s="66">
        <f t="shared" si="95"/>
        <v>1</v>
      </c>
      <c r="Q192" s="66">
        <f t="shared" si="96"/>
        <v>6</v>
      </c>
      <c r="R192" s="106">
        <f t="shared" si="80"/>
        <v>1</v>
      </c>
      <c r="S192" s="106">
        <f t="shared" si="97"/>
        <v>0</v>
      </c>
      <c r="T192" s="154">
        <f t="shared" si="98"/>
        <v>-108</v>
      </c>
      <c r="V192" s="66" t="str">
        <f t="shared" si="99"/>
        <v>W</v>
      </c>
      <c r="W192" s="66">
        <f t="shared" si="111"/>
        <v>4</v>
      </c>
      <c r="X192" s="66">
        <f t="shared" si="112"/>
        <v>1</v>
      </c>
      <c r="Y192" s="66">
        <f t="shared" si="113"/>
        <v>4</v>
      </c>
      <c r="Z192" s="106">
        <f t="shared" si="114"/>
        <v>1</v>
      </c>
      <c r="AA192" s="106">
        <f t="shared" si="115"/>
        <v>12</v>
      </c>
      <c r="AB192" s="154">
        <f t="shared" si="100"/>
        <v>150</v>
      </c>
      <c r="AC192" s="155">
        <f t="shared" si="101"/>
        <v>150</v>
      </c>
      <c r="AE192" s="66" t="str">
        <f t="shared" si="102"/>
        <v>L</v>
      </c>
      <c r="AF192" s="66">
        <f t="shared" si="85"/>
        <v>3</v>
      </c>
      <c r="AG192" s="66">
        <f t="shared" si="116"/>
        <v>1</v>
      </c>
      <c r="AH192" s="66">
        <f t="shared" si="117"/>
        <v>6</v>
      </c>
      <c r="AI192" s="106">
        <f t="shared" si="81"/>
        <v>1</v>
      </c>
      <c r="AJ192" s="106">
        <f t="shared" si="103"/>
        <v>0</v>
      </c>
      <c r="AK192" s="154">
        <f t="shared" si="104"/>
        <v>-1416</v>
      </c>
      <c r="AL192" s="155">
        <f t="shared" si="105"/>
        <v>-1</v>
      </c>
      <c r="AN192" s="66" t="str">
        <f t="shared" si="106"/>
        <v>L</v>
      </c>
      <c r="AO192" s="66">
        <f t="shared" si="86"/>
        <v>3</v>
      </c>
      <c r="AP192" s="66">
        <f t="shared" si="107"/>
        <v>1</v>
      </c>
      <c r="AQ192" s="66">
        <f t="shared" si="108"/>
        <v>6</v>
      </c>
      <c r="AR192" s="106">
        <f t="shared" si="82"/>
        <v>1</v>
      </c>
      <c r="AS192" s="106">
        <f t="shared" si="109"/>
        <v>0</v>
      </c>
      <c r="AT192" s="154">
        <f t="shared" si="110"/>
        <v>-1416</v>
      </c>
    </row>
    <row r="193" spans="1:46">
      <c r="A193" s="3">
        <f t="shared" si="87"/>
        <v>183</v>
      </c>
      <c r="B193" s="9">
        <f>Data!B193</f>
        <v>5</v>
      </c>
      <c r="D193" s="30">
        <f t="shared" si="83"/>
        <v>2</v>
      </c>
      <c r="F193" s="66" t="str">
        <f t="shared" si="88"/>
        <v>L</v>
      </c>
      <c r="G193" s="66">
        <f t="shared" si="84"/>
        <v>1</v>
      </c>
      <c r="H193" s="66">
        <f t="shared" si="89"/>
        <v>1</v>
      </c>
      <c r="I193" s="66">
        <f t="shared" si="90"/>
        <v>7</v>
      </c>
      <c r="J193" s="106">
        <f t="shared" si="79"/>
        <v>1</v>
      </c>
      <c r="K193" s="106">
        <f t="shared" si="91"/>
        <v>0</v>
      </c>
      <c r="L193" s="154">
        <f t="shared" si="92"/>
        <v>839</v>
      </c>
      <c r="N193" s="66" t="str">
        <f t="shared" si="93"/>
        <v>W</v>
      </c>
      <c r="O193" s="66">
        <f t="shared" si="94"/>
        <v>3</v>
      </c>
      <c r="P193" s="66">
        <f t="shared" si="95"/>
        <v>1</v>
      </c>
      <c r="Q193" s="66">
        <f t="shared" si="96"/>
        <v>7</v>
      </c>
      <c r="R193" s="106">
        <f t="shared" si="80"/>
        <v>1</v>
      </c>
      <c r="S193" s="106">
        <f t="shared" si="97"/>
        <v>12</v>
      </c>
      <c r="T193" s="154">
        <f t="shared" si="98"/>
        <v>-97</v>
      </c>
      <c r="V193" s="66" t="str">
        <f t="shared" si="99"/>
        <v>L</v>
      </c>
      <c r="W193" s="66">
        <f t="shared" si="111"/>
        <v>1</v>
      </c>
      <c r="X193" s="66">
        <f t="shared" si="112"/>
        <v>1</v>
      </c>
      <c r="Y193" s="66">
        <f t="shared" si="113"/>
        <v>1</v>
      </c>
      <c r="Z193" s="106">
        <f t="shared" si="114"/>
        <v>1</v>
      </c>
      <c r="AA193" s="106">
        <f t="shared" si="115"/>
        <v>0</v>
      </c>
      <c r="AB193" s="154">
        <f t="shared" si="100"/>
        <v>149</v>
      </c>
      <c r="AC193" s="155">
        <f t="shared" si="101"/>
        <v>150</v>
      </c>
      <c r="AE193" s="66" t="str">
        <f t="shared" si="102"/>
        <v>L</v>
      </c>
      <c r="AF193" s="66">
        <f t="shared" si="85"/>
        <v>2</v>
      </c>
      <c r="AG193" s="66">
        <f t="shared" si="116"/>
        <v>1</v>
      </c>
      <c r="AH193" s="66">
        <f t="shared" si="117"/>
        <v>7</v>
      </c>
      <c r="AI193" s="106">
        <f t="shared" si="81"/>
        <v>1</v>
      </c>
      <c r="AJ193" s="106">
        <f t="shared" si="103"/>
        <v>0</v>
      </c>
      <c r="AK193" s="154">
        <f t="shared" si="104"/>
        <v>-1417</v>
      </c>
      <c r="AL193" s="155">
        <f t="shared" si="105"/>
        <v>-1</v>
      </c>
      <c r="AN193" s="66" t="str">
        <f t="shared" si="106"/>
        <v>L</v>
      </c>
      <c r="AO193" s="66">
        <f t="shared" si="86"/>
        <v>2</v>
      </c>
      <c r="AP193" s="66">
        <f t="shared" si="107"/>
        <v>1</v>
      </c>
      <c r="AQ193" s="66">
        <f t="shared" si="108"/>
        <v>7</v>
      </c>
      <c r="AR193" s="106">
        <f t="shared" si="82"/>
        <v>1</v>
      </c>
      <c r="AS193" s="106">
        <f t="shared" si="109"/>
        <v>0</v>
      </c>
      <c r="AT193" s="154">
        <f t="shared" si="110"/>
        <v>-1417</v>
      </c>
    </row>
    <row r="194" spans="1:46">
      <c r="A194" s="3">
        <f t="shared" si="87"/>
        <v>184</v>
      </c>
      <c r="B194" s="9">
        <f>Data!B194</f>
        <v>14</v>
      </c>
      <c r="D194" s="30">
        <f t="shared" si="83"/>
        <v>5</v>
      </c>
      <c r="F194" s="66" t="str">
        <f t="shared" si="88"/>
        <v>L</v>
      </c>
      <c r="G194" s="66">
        <f t="shared" si="84"/>
        <v>1</v>
      </c>
      <c r="H194" s="66">
        <f t="shared" si="89"/>
        <v>1</v>
      </c>
      <c r="I194" s="66">
        <f t="shared" si="90"/>
        <v>8</v>
      </c>
      <c r="J194" s="106">
        <f t="shared" si="79"/>
        <v>1</v>
      </c>
      <c r="K194" s="106">
        <f t="shared" si="91"/>
        <v>0</v>
      </c>
      <c r="L194" s="154">
        <f t="shared" si="92"/>
        <v>838</v>
      </c>
      <c r="N194" s="66" t="str">
        <f t="shared" si="93"/>
        <v>L</v>
      </c>
      <c r="O194" s="66">
        <f t="shared" si="94"/>
        <v>4</v>
      </c>
      <c r="P194" s="66">
        <f t="shared" si="95"/>
        <v>1</v>
      </c>
      <c r="Q194" s="66">
        <f t="shared" si="96"/>
        <v>8</v>
      </c>
      <c r="R194" s="106">
        <f t="shared" si="80"/>
        <v>1</v>
      </c>
      <c r="S194" s="106">
        <f t="shared" si="97"/>
        <v>0</v>
      </c>
      <c r="T194" s="154">
        <f t="shared" si="98"/>
        <v>-98</v>
      </c>
      <c r="V194" s="66" t="str">
        <f t="shared" si="99"/>
        <v>L</v>
      </c>
      <c r="W194" s="66">
        <f t="shared" si="111"/>
        <v>2</v>
      </c>
      <c r="X194" s="66">
        <f t="shared" si="112"/>
        <v>1</v>
      </c>
      <c r="Y194" s="66">
        <f t="shared" si="113"/>
        <v>2</v>
      </c>
      <c r="Z194" s="106">
        <f t="shared" si="114"/>
        <v>1</v>
      </c>
      <c r="AA194" s="106">
        <f t="shared" si="115"/>
        <v>0</v>
      </c>
      <c r="AB194" s="154">
        <f t="shared" si="100"/>
        <v>148</v>
      </c>
      <c r="AC194" s="155">
        <f t="shared" si="101"/>
        <v>150</v>
      </c>
      <c r="AE194" s="66" t="str">
        <f t="shared" si="102"/>
        <v>L</v>
      </c>
      <c r="AF194" s="66">
        <f t="shared" si="85"/>
        <v>5</v>
      </c>
      <c r="AG194" s="66">
        <f t="shared" si="116"/>
        <v>1</v>
      </c>
      <c r="AH194" s="66">
        <f t="shared" si="117"/>
        <v>8</v>
      </c>
      <c r="AI194" s="106">
        <f t="shared" si="81"/>
        <v>1</v>
      </c>
      <c r="AJ194" s="106">
        <f t="shared" si="103"/>
        <v>0</v>
      </c>
      <c r="AK194" s="154">
        <f t="shared" si="104"/>
        <v>-1418</v>
      </c>
      <c r="AL194" s="155">
        <f t="shared" si="105"/>
        <v>-1</v>
      </c>
      <c r="AN194" s="66" t="str">
        <f t="shared" si="106"/>
        <v>L</v>
      </c>
      <c r="AO194" s="66">
        <f t="shared" si="86"/>
        <v>5</v>
      </c>
      <c r="AP194" s="66">
        <f t="shared" si="107"/>
        <v>1</v>
      </c>
      <c r="AQ194" s="66">
        <f t="shared" si="108"/>
        <v>8</v>
      </c>
      <c r="AR194" s="106">
        <f t="shared" si="82"/>
        <v>1</v>
      </c>
      <c r="AS194" s="106">
        <f t="shared" si="109"/>
        <v>0</v>
      </c>
      <c r="AT194" s="154">
        <f t="shared" si="110"/>
        <v>-1418</v>
      </c>
    </row>
    <row r="195" spans="1:46">
      <c r="A195" s="3">
        <f t="shared" si="87"/>
        <v>185</v>
      </c>
      <c r="B195" s="9">
        <f>Data!B195</f>
        <v>17</v>
      </c>
      <c r="D195" s="30">
        <f t="shared" si="83"/>
        <v>6</v>
      </c>
      <c r="F195" s="66" t="str">
        <f t="shared" si="88"/>
        <v>L</v>
      </c>
      <c r="G195" s="66">
        <f t="shared" si="84"/>
        <v>1</v>
      </c>
      <c r="H195" s="66">
        <f t="shared" si="89"/>
        <v>1</v>
      </c>
      <c r="I195" s="66">
        <f t="shared" si="90"/>
        <v>9</v>
      </c>
      <c r="J195" s="106">
        <f t="shared" si="79"/>
        <v>1</v>
      </c>
      <c r="K195" s="106">
        <f t="shared" si="91"/>
        <v>0</v>
      </c>
      <c r="L195" s="154">
        <f t="shared" si="92"/>
        <v>837</v>
      </c>
      <c r="N195" s="66" t="str">
        <f t="shared" si="93"/>
        <v>L</v>
      </c>
      <c r="O195" s="66">
        <f t="shared" si="94"/>
        <v>5</v>
      </c>
      <c r="P195" s="66">
        <f t="shared" si="95"/>
        <v>1</v>
      </c>
      <c r="Q195" s="66">
        <f t="shared" si="96"/>
        <v>9</v>
      </c>
      <c r="R195" s="106">
        <f t="shared" si="80"/>
        <v>1</v>
      </c>
      <c r="S195" s="106">
        <f t="shared" si="97"/>
        <v>0</v>
      </c>
      <c r="T195" s="154">
        <f t="shared" si="98"/>
        <v>-99</v>
      </c>
      <c r="V195" s="66" t="str">
        <f t="shared" si="99"/>
        <v>L</v>
      </c>
      <c r="W195" s="66">
        <f t="shared" si="111"/>
        <v>3</v>
      </c>
      <c r="X195" s="66">
        <f t="shared" si="112"/>
        <v>1</v>
      </c>
      <c r="Y195" s="66">
        <f t="shared" si="113"/>
        <v>3</v>
      </c>
      <c r="Z195" s="106">
        <f t="shared" si="114"/>
        <v>1</v>
      </c>
      <c r="AA195" s="106">
        <f t="shared" si="115"/>
        <v>0</v>
      </c>
      <c r="AB195" s="154">
        <f t="shared" si="100"/>
        <v>147</v>
      </c>
      <c r="AC195" s="155">
        <f t="shared" si="101"/>
        <v>150</v>
      </c>
      <c r="AE195" s="66" t="str">
        <f t="shared" si="102"/>
        <v>L</v>
      </c>
      <c r="AF195" s="66">
        <f t="shared" si="85"/>
        <v>6</v>
      </c>
      <c r="AG195" s="66">
        <f t="shared" si="116"/>
        <v>1</v>
      </c>
      <c r="AH195" s="66">
        <f t="shared" si="117"/>
        <v>9</v>
      </c>
      <c r="AI195" s="106">
        <f t="shared" si="81"/>
        <v>1</v>
      </c>
      <c r="AJ195" s="106">
        <f t="shared" si="103"/>
        <v>0</v>
      </c>
      <c r="AK195" s="154">
        <f t="shared" si="104"/>
        <v>-1419</v>
      </c>
      <c r="AL195" s="155">
        <f t="shared" si="105"/>
        <v>-1</v>
      </c>
      <c r="AN195" s="66" t="str">
        <f t="shared" si="106"/>
        <v>L</v>
      </c>
      <c r="AO195" s="66">
        <f t="shared" si="86"/>
        <v>6</v>
      </c>
      <c r="AP195" s="66">
        <f t="shared" si="107"/>
        <v>1</v>
      </c>
      <c r="AQ195" s="66">
        <f t="shared" si="108"/>
        <v>9</v>
      </c>
      <c r="AR195" s="106">
        <f t="shared" si="82"/>
        <v>1</v>
      </c>
      <c r="AS195" s="106">
        <f t="shared" si="109"/>
        <v>0</v>
      </c>
      <c r="AT195" s="154">
        <f t="shared" si="110"/>
        <v>-1419</v>
      </c>
    </row>
    <row r="196" spans="1:46">
      <c r="A196" s="3">
        <f t="shared" si="87"/>
        <v>186</v>
      </c>
      <c r="B196" s="9">
        <f>Data!B196</f>
        <v>17</v>
      </c>
      <c r="D196" s="30">
        <f t="shared" si="83"/>
        <v>6</v>
      </c>
      <c r="F196" s="66" t="str">
        <f t="shared" si="88"/>
        <v>L</v>
      </c>
      <c r="G196" s="66">
        <f t="shared" si="84"/>
        <v>1</v>
      </c>
      <c r="H196" s="66">
        <f t="shared" si="89"/>
        <v>1</v>
      </c>
      <c r="I196" s="66">
        <f t="shared" si="90"/>
        <v>10</v>
      </c>
      <c r="J196" s="106">
        <f t="shared" si="79"/>
        <v>1</v>
      </c>
      <c r="K196" s="106">
        <f t="shared" si="91"/>
        <v>0</v>
      </c>
      <c r="L196" s="154">
        <f t="shared" si="92"/>
        <v>836</v>
      </c>
      <c r="N196" s="66" t="str">
        <f t="shared" si="93"/>
        <v>L</v>
      </c>
      <c r="O196" s="66">
        <f t="shared" si="94"/>
        <v>6</v>
      </c>
      <c r="P196" s="66">
        <f t="shared" si="95"/>
        <v>1</v>
      </c>
      <c r="Q196" s="66">
        <f t="shared" si="96"/>
        <v>10</v>
      </c>
      <c r="R196" s="106">
        <f t="shared" si="80"/>
        <v>1</v>
      </c>
      <c r="S196" s="106">
        <f t="shared" si="97"/>
        <v>0</v>
      </c>
      <c r="T196" s="154">
        <f t="shared" si="98"/>
        <v>-100</v>
      </c>
      <c r="V196" s="66" t="str">
        <f t="shared" si="99"/>
        <v>L</v>
      </c>
      <c r="W196" s="66">
        <f t="shared" si="111"/>
        <v>4</v>
      </c>
      <c r="X196" s="66">
        <f t="shared" si="112"/>
        <v>1</v>
      </c>
      <c r="Y196" s="66">
        <f t="shared" si="113"/>
        <v>4</v>
      </c>
      <c r="Z196" s="106">
        <f t="shared" si="114"/>
        <v>1</v>
      </c>
      <c r="AA196" s="106">
        <f t="shared" si="115"/>
        <v>0</v>
      </c>
      <c r="AB196" s="154">
        <f t="shared" si="100"/>
        <v>146</v>
      </c>
      <c r="AC196" s="155">
        <f t="shared" si="101"/>
        <v>150</v>
      </c>
      <c r="AE196" s="66" t="str">
        <f t="shared" si="102"/>
        <v>W</v>
      </c>
      <c r="AF196" s="66">
        <f t="shared" si="85"/>
        <v>6</v>
      </c>
      <c r="AG196" s="66">
        <f t="shared" si="116"/>
        <v>1</v>
      </c>
      <c r="AH196" s="66">
        <f t="shared" si="117"/>
        <v>10</v>
      </c>
      <c r="AI196" s="106">
        <f t="shared" si="81"/>
        <v>1</v>
      </c>
      <c r="AJ196" s="106">
        <f t="shared" si="103"/>
        <v>6</v>
      </c>
      <c r="AK196" s="154">
        <f t="shared" si="104"/>
        <v>-1414</v>
      </c>
      <c r="AL196" s="155">
        <f t="shared" si="105"/>
        <v>-1</v>
      </c>
      <c r="AN196" s="66" t="str">
        <f t="shared" si="106"/>
        <v>W</v>
      </c>
      <c r="AO196" s="66">
        <f t="shared" si="86"/>
        <v>6</v>
      </c>
      <c r="AP196" s="66">
        <f t="shared" si="107"/>
        <v>1</v>
      </c>
      <c r="AQ196" s="66">
        <f t="shared" si="108"/>
        <v>10</v>
      </c>
      <c r="AR196" s="106">
        <f t="shared" si="82"/>
        <v>1</v>
      </c>
      <c r="AS196" s="106">
        <f t="shared" si="109"/>
        <v>6</v>
      </c>
      <c r="AT196" s="154">
        <f t="shared" si="110"/>
        <v>-1414</v>
      </c>
    </row>
    <row r="197" spans="1:46">
      <c r="A197" s="3">
        <f t="shared" si="87"/>
        <v>187</v>
      </c>
      <c r="B197" s="9">
        <f>Data!B197</f>
        <v>27</v>
      </c>
      <c r="D197" s="30">
        <f t="shared" si="83"/>
        <v>9</v>
      </c>
      <c r="F197" s="66" t="str">
        <f t="shared" si="88"/>
        <v>L</v>
      </c>
      <c r="G197" s="66">
        <f t="shared" si="84"/>
        <v>1</v>
      </c>
      <c r="H197" s="66">
        <f t="shared" si="89"/>
        <v>1</v>
      </c>
      <c r="I197" s="66">
        <f t="shared" si="90"/>
        <v>11</v>
      </c>
      <c r="J197" s="106">
        <f t="shared" si="79"/>
        <v>1</v>
      </c>
      <c r="K197" s="106">
        <f t="shared" si="91"/>
        <v>0</v>
      </c>
      <c r="L197" s="154">
        <f t="shared" si="92"/>
        <v>835</v>
      </c>
      <c r="N197" s="66" t="str">
        <f t="shared" si="93"/>
        <v>L</v>
      </c>
      <c r="O197" s="66">
        <f t="shared" si="94"/>
        <v>7</v>
      </c>
      <c r="P197" s="66">
        <f t="shared" si="95"/>
        <v>1</v>
      </c>
      <c r="Q197" s="66">
        <f t="shared" si="96"/>
        <v>11</v>
      </c>
      <c r="R197" s="106">
        <f t="shared" si="80"/>
        <v>1</v>
      </c>
      <c r="S197" s="106">
        <f t="shared" si="97"/>
        <v>0</v>
      </c>
      <c r="T197" s="154">
        <f t="shared" si="98"/>
        <v>-101</v>
      </c>
      <c r="V197" s="66" t="str">
        <f t="shared" si="99"/>
        <v>L</v>
      </c>
      <c r="W197" s="66">
        <f t="shared" si="111"/>
        <v>5</v>
      </c>
      <c r="X197" s="66">
        <f t="shared" si="112"/>
        <v>1</v>
      </c>
      <c r="Y197" s="66">
        <f t="shared" si="113"/>
        <v>5</v>
      </c>
      <c r="Z197" s="106">
        <f t="shared" si="114"/>
        <v>1</v>
      </c>
      <c r="AA197" s="106">
        <f t="shared" si="115"/>
        <v>0</v>
      </c>
      <c r="AB197" s="154">
        <f t="shared" si="100"/>
        <v>145</v>
      </c>
      <c r="AC197" s="155">
        <f t="shared" si="101"/>
        <v>150</v>
      </c>
      <c r="AE197" s="66" t="str">
        <f t="shared" si="102"/>
        <v>L</v>
      </c>
      <c r="AF197" s="66">
        <f t="shared" si="85"/>
        <v>9</v>
      </c>
      <c r="AG197" s="66">
        <f t="shared" si="116"/>
        <v>1</v>
      </c>
      <c r="AH197" s="66">
        <f t="shared" si="117"/>
        <v>11</v>
      </c>
      <c r="AI197" s="106">
        <f t="shared" si="81"/>
        <v>1</v>
      </c>
      <c r="AJ197" s="106">
        <f t="shared" si="103"/>
        <v>0</v>
      </c>
      <c r="AK197" s="154">
        <f t="shared" si="104"/>
        <v>-1415</v>
      </c>
      <c r="AL197" s="155">
        <f t="shared" si="105"/>
        <v>-1</v>
      </c>
      <c r="AN197" s="66" t="str">
        <f t="shared" si="106"/>
        <v>L</v>
      </c>
      <c r="AO197" s="66">
        <f t="shared" si="86"/>
        <v>9</v>
      </c>
      <c r="AP197" s="66">
        <f t="shared" si="107"/>
        <v>1</v>
      </c>
      <c r="AQ197" s="66">
        <f t="shared" si="108"/>
        <v>11</v>
      </c>
      <c r="AR197" s="106">
        <f t="shared" si="82"/>
        <v>1</v>
      </c>
      <c r="AS197" s="106">
        <f t="shared" si="109"/>
        <v>0</v>
      </c>
      <c r="AT197" s="154">
        <f t="shared" si="110"/>
        <v>-1415</v>
      </c>
    </row>
    <row r="198" spans="1:46">
      <c r="A198" s="3">
        <f t="shared" si="87"/>
        <v>188</v>
      </c>
      <c r="B198" s="9">
        <f>Data!B198</f>
        <v>2</v>
      </c>
      <c r="D198" s="30">
        <f t="shared" si="83"/>
        <v>1</v>
      </c>
      <c r="F198" s="66" t="str">
        <f t="shared" si="88"/>
        <v>W</v>
      </c>
      <c r="G198" s="66">
        <f t="shared" si="84"/>
        <v>1</v>
      </c>
      <c r="H198" s="66">
        <f t="shared" si="89"/>
        <v>2</v>
      </c>
      <c r="I198" s="66">
        <f t="shared" si="90"/>
        <v>1</v>
      </c>
      <c r="J198" s="106">
        <f t="shared" si="79"/>
        <v>2</v>
      </c>
      <c r="K198" s="106">
        <f t="shared" si="91"/>
        <v>12</v>
      </c>
      <c r="L198" s="154">
        <f t="shared" si="92"/>
        <v>845</v>
      </c>
      <c r="N198" s="66" t="str">
        <f t="shared" si="93"/>
        <v>L</v>
      </c>
      <c r="O198" s="66">
        <f t="shared" si="94"/>
        <v>8</v>
      </c>
      <c r="P198" s="66">
        <f t="shared" si="95"/>
        <v>2</v>
      </c>
      <c r="Q198" s="66">
        <f t="shared" si="96"/>
        <v>1</v>
      </c>
      <c r="R198" s="106">
        <f t="shared" si="80"/>
        <v>2</v>
      </c>
      <c r="S198" s="106">
        <f t="shared" si="97"/>
        <v>0</v>
      </c>
      <c r="T198" s="154">
        <f t="shared" si="98"/>
        <v>-103</v>
      </c>
      <c r="V198" s="66" t="str">
        <f t="shared" si="99"/>
        <v>L</v>
      </c>
      <c r="W198" s="66">
        <f t="shared" si="111"/>
        <v>6</v>
      </c>
      <c r="X198" s="66">
        <f t="shared" si="112"/>
        <v>1</v>
      </c>
      <c r="Y198" s="66">
        <f t="shared" si="113"/>
        <v>6</v>
      </c>
      <c r="Z198" s="106">
        <f t="shared" si="114"/>
        <v>1</v>
      </c>
      <c r="AA198" s="106">
        <f t="shared" si="115"/>
        <v>0</v>
      </c>
      <c r="AB198" s="154">
        <f t="shared" si="100"/>
        <v>144</v>
      </c>
      <c r="AC198" s="155">
        <f t="shared" si="101"/>
        <v>150</v>
      </c>
      <c r="AE198" s="66" t="str">
        <f t="shared" si="102"/>
        <v>L</v>
      </c>
      <c r="AF198" s="66">
        <f t="shared" si="85"/>
        <v>1</v>
      </c>
      <c r="AG198" s="66">
        <f t="shared" si="116"/>
        <v>2</v>
      </c>
      <c r="AH198" s="66">
        <f t="shared" si="117"/>
        <v>1</v>
      </c>
      <c r="AI198" s="106">
        <f t="shared" si="81"/>
        <v>2</v>
      </c>
      <c r="AJ198" s="106">
        <f t="shared" si="103"/>
        <v>0</v>
      </c>
      <c r="AK198" s="154">
        <f t="shared" si="104"/>
        <v>-1417</v>
      </c>
      <c r="AL198" s="155">
        <f t="shared" si="105"/>
        <v>-1</v>
      </c>
      <c r="AN198" s="66" t="str">
        <f t="shared" si="106"/>
        <v>L</v>
      </c>
      <c r="AO198" s="66">
        <f t="shared" si="86"/>
        <v>1</v>
      </c>
      <c r="AP198" s="66">
        <f t="shared" si="107"/>
        <v>2</v>
      </c>
      <c r="AQ198" s="66">
        <f t="shared" si="108"/>
        <v>1</v>
      </c>
      <c r="AR198" s="106">
        <f t="shared" si="82"/>
        <v>2</v>
      </c>
      <c r="AS198" s="106">
        <f t="shared" si="109"/>
        <v>0</v>
      </c>
      <c r="AT198" s="154">
        <f t="shared" si="110"/>
        <v>-1417</v>
      </c>
    </row>
    <row r="199" spans="1:46">
      <c r="A199" s="3">
        <f t="shared" si="87"/>
        <v>189</v>
      </c>
      <c r="B199" s="9">
        <f>Data!B199</f>
        <v>12</v>
      </c>
      <c r="D199" s="30">
        <f t="shared" si="83"/>
        <v>4</v>
      </c>
      <c r="F199" s="66" t="str">
        <f t="shared" si="88"/>
        <v>L</v>
      </c>
      <c r="G199" s="66">
        <f t="shared" si="84"/>
        <v>1</v>
      </c>
      <c r="H199" s="66">
        <f t="shared" si="89"/>
        <v>2</v>
      </c>
      <c r="I199" s="66">
        <f t="shared" si="90"/>
        <v>2</v>
      </c>
      <c r="J199" s="106">
        <f t="shared" si="79"/>
        <v>2</v>
      </c>
      <c r="K199" s="106">
        <f t="shared" si="91"/>
        <v>0</v>
      </c>
      <c r="L199" s="154">
        <f t="shared" si="92"/>
        <v>843</v>
      </c>
      <c r="N199" s="66" t="str">
        <f t="shared" si="93"/>
        <v>L</v>
      </c>
      <c r="O199" s="66">
        <f t="shared" si="94"/>
        <v>9</v>
      </c>
      <c r="P199" s="66">
        <f t="shared" si="95"/>
        <v>2</v>
      </c>
      <c r="Q199" s="66">
        <f t="shared" si="96"/>
        <v>2</v>
      </c>
      <c r="R199" s="106">
        <f t="shared" si="80"/>
        <v>2</v>
      </c>
      <c r="S199" s="106">
        <f t="shared" si="97"/>
        <v>0</v>
      </c>
      <c r="T199" s="154">
        <f t="shared" si="98"/>
        <v>-105</v>
      </c>
      <c r="V199" s="66" t="str">
        <f t="shared" si="99"/>
        <v>L</v>
      </c>
      <c r="W199" s="66">
        <f t="shared" si="111"/>
        <v>7</v>
      </c>
      <c r="X199" s="66">
        <f t="shared" si="112"/>
        <v>1</v>
      </c>
      <c r="Y199" s="66">
        <f t="shared" si="113"/>
        <v>7</v>
      </c>
      <c r="Z199" s="106">
        <f t="shared" si="114"/>
        <v>1</v>
      </c>
      <c r="AA199" s="106">
        <f t="shared" si="115"/>
        <v>0</v>
      </c>
      <c r="AB199" s="154">
        <f t="shared" si="100"/>
        <v>143</v>
      </c>
      <c r="AC199" s="155">
        <f t="shared" si="101"/>
        <v>150</v>
      </c>
      <c r="AE199" s="66" t="str">
        <f t="shared" si="102"/>
        <v>L</v>
      </c>
      <c r="AF199" s="66">
        <f t="shared" si="85"/>
        <v>4</v>
      </c>
      <c r="AG199" s="66">
        <f t="shared" si="116"/>
        <v>2</v>
      </c>
      <c r="AH199" s="66">
        <f t="shared" si="117"/>
        <v>2</v>
      </c>
      <c r="AI199" s="106">
        <f t="shared" si="81"/>
        <v>2</v>
      </c>
      <c r="AJ199" s="106">
        <f t="shared" si="103"/>
        <v>0</v>
      </c>
      <c r="AK199" s="154">
        <f t="shared" si="104"/>
        <v>-1419</v>
      </c>
      <c r="AL199" s="155">
        <f t="shared" si="105"/>
        <v>-1</v>
      </c>
      <c r="AN199" s="66" t="str">
        <f t="shared" si="106"/>
        <v>L</v>
      </c>
      <c r="AO199" s="66">
        <f t="shared" si="86"/>
        <v>4</v>
      </c>
      <c r="AP199" s="66">
        <f t="shared" si="107"/>
        <v>2</v>
      </c>
      <c r="AQ199" s="66">
        <f t="shared" si="108"/>
        <v>2</v>
      </c>
      <c r="AR199" s="106">
        <f t="shared" si="82"/>
        <v>2</v>
      </c>
      <c r="AS199" s="106">
        <f t="shared" si="109"/>
        <v>0</v>
      </c>
      <c r="AT199" s="154">
        <f t="shared" si="110"/>
        <v>-1419</v>
      </c>
    </row>
    <row r="200" spans="1:46">
      <c r="A200" s="3">
        <f t="shared" si="87"/>
        <v>190</v>
      </c>
      <c r="B200" s="9">
        <f>Data!B200</f>
        <v>22</v>
      </c>
      <c r="D200" s="30">
        <f t="shared" si="83"/>
        <v>8</v>
      </c>
      <c r="F200" s="66" t="str">
        <f t="shared" si="88"/>
        <v>L</v>
      </c>
      <c r="G200" s="66">
        <f t="shared" si="84"/>
        <v>1</v>
      </c>
      <c r="H200" s="66">
        <f t="shared" si="89"/>
        <v>2</v>
      </c>
      <c r="I200" s="66">
        <f t="shared" si="90"/>
        <v>3</v>
      </c>
      <c r="J200" s="106">
        <f t="shared" si="79"/>
        <v>2</v>
      </c>
      <c r="K200" s="106">
        <f t="shared" si="91"/>
        <v>0</v>
      </c>
      <c r="L200" s="154">
        <f t="shared" si="92"/>
        <v>841</v>
      </c>
      <c r="N200" s="66" t="str">
        <f t="shared" si="93"/>
        <v>L</v>
      </c>
      <c r="O200" s="66">
        <f t="shared" si="94"/>
        <v>10</v>
      </c>
      <c r="P200" s="66">
        <f t="shared" si="95"/>
        <v>2</v>
      </c>
      <c r="Q200" s="66">
        <f t="shared" si="96"/>
        <v>3</v>
      </c>
      <c r="R200" s="106">
        <f t="shared" si="80"/>
        <v>2</v>
      </c>
      <c r="S200" s="106">
        <f t="shared" si="97"/>
        <v>0</v>
      </c>
      <c r="T200" s="154">
        <f t="shared" si="98"/>
        <v>-107</v>
      </c>
      <c r="V200" s="66" t="str">
        <f t="shared" si="99"/>
        <v>L</v>
      </c>
      <c r="W200" s="66">
        <f t="shared" si="111"/>
        <v>8</v>
      </c>
      <c r="X200" s="66">
        <f t="shared" si="112"/>
        <v>1</v>
      </c>
      <c r="Y200" s="66">
        <f t="shared" si="113"/>
        <v>8</v>
      </c>
      <c r="Z200" s="106">
        <f t="shared" si="114"/>
        <v>1</v>
      </c>
      <c r="AA200" s="106">
        <f t="shared" si="115"/>
        <v>0</v>
      </c>
      <c r="AB200" s="154">
        <f t="shared" si="100"/>
        <v>142</v>
      </c>
      <c r="AC200" s="155">
        <f t="shared" si="101"/>
        <v>150</v>
      </c>
      <c r="AE200" s="66" t="str">
        <f t="shared" si="102"/>
        <v>L</v>
      </c>
      <c r="AF200" s="66">
        <f t="shared" si="85"/>
        <v>8</v>
      </c>
      <c r="AG200" s="66">
        <f t="shared" si="116"/>
        <v>2</v>
      </c>
      <c r="AH200" s="66">
        <f t="shared" si="117"/>
        <v>3</v>
      </c>
      <c r="AI200" s="106">
        <f t="shared" si="81"/>
        <v>2</v>
      </c>
      <c r="AJ200" s="106">
        <f t="shared" si="103"/>
        <v>0</v>
      </c>
      <c r="AK200" s="154">
        <f t="shared" si="104"/>
        <v>-1421</v>
      </c>
      <c r="AL200" s="155">
        <f t="shared" si="105"/>
        <v>-1</v>
      </c>
      <c r="AN200" s="66" t="str">
        <f t="shared" si="106"/>
        <v>L</v>
      </c>
      <c r="AO200" s="66">
        <f t="shared" si="86"/>
        <v>8</v>
      </c>
      <c r="AP200" s="66">
        <f t="shared" si="107"/>
        <v>2</v>
      </c>
      <c r="AQ200" s="66">
        <f t="shared" si="108"/>
        <v>3</v>
      </c>
      <c r="AR200" s="106">
        <f t="shared" si="82"/>
        <v>2</v>
      </c>
      <c r="AS200" s="106">
        <f t="shared" si="109"/>
        <v>0</v>
      </c>
      <c r="AT200" s="154">
        <f t="shared" si="110"/>
        <v>-1421</v>
      </c>
    </row>
    <row r="201" spans="1:46">
      <c r="A201" s="3">
        <f t="shared" si="87"/>
        <v>191</v>
      </c>
      <c r="B201" s="9">
        <f>Data!B201</f>
        <v>6</v>
      </c>
      <c r="D201" s="30">
        <f t="shared" si="83"/>
        <v>2</v>
      </c>
      <c r="F201" s="66" t="str">
        <f t="shared" si="88"/>
        <v>L</v>
      </c>
      <c r="G201" s="66">
        <f t="shared" si="84"/>
        <v>1</v>
      </c>
      <c r="H201" s="66">
        <f t="shared" si="89"/>
        <v>2</v>
      </c>
      <c r="I201" s="66">
        <f t="shared" si="90"/>
        <v>4</v>
      </c>
      <c r="J201" s="106">
        <f t="shared" si="79"/>
        <v>2</v>
      </c>
      <c r="K201" s="106">
        <f t="shared" si="91"/>
        <v>0</v>
      </c>
      <c r="L201" s="154">
        <f t="shared" si="92"/>
        <v>839</v>
      </c>
      <c r="N201" s="66" t="str">
        <f t="shared" si="93"/>
        <v>L</v>
      </c>
      <c r="O201" s="66">
        <f t="shared" si="94"/>
        <v>11</v>
      </c>
      <c r="P201" s="66">
        <f t="shared" si="95"/>
        <v>2</v>
      </c>
      <c r="Q201" s="66">
        <f t="shared" si="96"/>
        <v>4</v>
      </c>
      <c r="R201" s="106">
        <f t="shared" si="80"/>
        <v>2</v>
      </c>
      <c r="S201" s="106">
        <f t="shared" si="97"/>
        <v>0</v>
      </c>
      <c r="T201" s="154">
        <f t="shared" si="98"/>
        <v>-109</v>
      </c>
      <c r="V201" s="66" t="str">
        <f t="shared" si="99"/>
        <v>L</v>
      </c>
      <c r="W201" s="66">
        <f t="shared" si="111"/>
        <v>9</v>
      </c>
      <c r="X201" s="66">
        <f t="shared" si="112"/>
        <v>1</v>
      </c>
      <c r="Y201" s="66">
        <f t="shared" si="113"/>
        <v>9</v>
      </c>
      <c r="Z201" s="106">
        <f t="shared" si="114"/>
        <v>1</v>
      </c>
      <c r="AA201" s="106">
        <f t="shared" si="115"/>
        <v>0</v>
      </c>
      <c r="AB201" s="154">
        <f t="shared" si="100"/>
        <v>141</v>
      </c>
      <c r="AC201" s="155">
        <f t="shared" si="101"/>
        <v>150</v>
      </c>
      <c r="AE201" s="66" t="str">
        <f t="shared" si="102"/>
        <v>L</v>
      </c>
      <c r="AF201" s="66">
        <f t="shared" si="85"/>
        <v>2</v>
      </c>
      <c r="AG201" s="66">
        <f t="shared" si="116"/>
        <v>2</v>
      </c>
      <c r="AH201" s="66">
        <f t="shared" si="117"/>
        <v>4</v>
      </c>
      <c r="AI201" s="106">
        <f t="shared" si="81"/>
        <v>2</v>
      </c>
      <c r="AJ201" s="106">
        <f t="shared" si="103"/>
        <v>0</v>
      </c>
      <c r="AK201" s="154">
        <f t="shared" si="104"/>
        <v>-1423</v>
      </c>
      <c r="AL201" s="155">
        <f t="shared" si="105"/>
        <v>-1</v>
      </c>
      <c r="AN201" s="66" t="str">
        <f t="shared" si="106"/>
        <v>L</v>
      </c>
      <c r="AO201" s="66">
        <f t="shared" si="86"/>
        <v>2</v>
      </c>
      <c r="AP201" s="66">
        <f t="shared" si="107"/>
        <v>2</v>
      </c>
      <c r="AQ201" s="66">
        <f t="shared" si="108"/>
        <v>4</v>
      </c>
      <c r="AR201" s="106">
        <f t="shared" si="82"/>
        <v>2</v>
      </c>
      <c r="AS201" s="106">
        <f t="shared" si="109"/>
        <v>0</v>
      </c>
      <c r="AT201" s="154">
        <f t="shared" si="110"/>
        <v>-1423</v>
      </c>
    </row>
    <row r="202" spans="1:46">
      <c r="A202" s="3">
        <f t="shared" si="87"/>
        <v>192</v>
      </c>
      <c r="B202" s="9">
        <f>Data!B202</f>
        <v>23</v>
      </c>
      <c r="D202" s="30">
        <f t="shared" si="83"/>
        <v>8</v>
      </c>
      <c r="F202" s="66" t="str">
        <f t="shared" si="88"/>
        <v>L</v>
      </c>
      <c r="G202" s="66">
        <f t="shared" si="84"/>
        <v>1</v>
      </c>
      <c r="H202" s="66">
        <f t="shared" si="89"/>
        <v>2</v>
      </c>
      <c r="I202" s="66">
        <f t="shared" si="90"/>
        <v>5</v>
      </c>
      <c r="J202" s="106">
        <f t="shared" si="79"/>
        <v>2</v>
      </c>
      <c r="K202" s="106">
        <f t="shared" si="91"/>
        <v>0</v>
      </c>
      <c r="L202" s="154">
        <f t="shared" si="92"/>
        <v>837</v>
      </c>
      <c r="N202" s="66" t="str">
        <f t="shared" si="93"/>
        <v>L</v>
      </c>
      <c r="O202" s="66">
        <f t="shared" si="94"/>
        <v>12</v>
      </c>
      <c r="P202" s="66">
        <f t="shared" si="95"/>
        <v>2</v>
      </c>
      <c r="Q202" s="66">
        <f t="shared" si="96"/>
        <v>5</v>
      </c>
      <c r="R202" s="106">
        <f t="shared" si="80"/>
        <v>2</v>
      </c>
      <c r="S202" s="106">
        <f t="shared" si="97"/>
        <v>0</v>
      </c>
      <c r="T202" s="154">
        <f t="shared" si="98"/>
        <v>-111</v>
      </c>
      <c r="V202" s="66" t="str">
        <f t="shared" si="99"/>
        <v>L</v>
      </c>
      <c r="W202" s="66">
        <f t="shared" si="111"/>
        <v>10</v>
      </c>
      <c r="X202" s="66">
        <f t="shared" si="112"/>
        <v>1</v>
      </c>
      <c r="Y202" s="66">
        <f t="shared" si="113"/>
        <v>10</v>
      </c>
      <c r="Z202" s="106">
        <f t="shared" si="114"/>
        <v>1</v>
      </c>
      <c r="AA202" s="106">
        <f t="shared" si="115"/>
        <v>0</v>
      </c>
      <c r="AB202" s="154">
        <f t="shared" si="100"/>
        <v>140</v>
      </c>
      <c r="AC202" s="155">
        <f t="shared" si="101"/>
        <v>150</v>
      </c>
      <c r="AE202" s="66" t="str">
        <f t="shared" si="102"/>
        <v>L</v>
      </c>
      <c r="AF202" s="66">
        <f t="shared" si="85"/>
        <v>8</v>
      </c>
      <c r="AG202" s="66">
        <f t="shared" si="116"/>
        <v>2</v>
      </c>
      <c r="AH202" s="66">
        <f t="shared" si="117"/>
        <v>5</v>
      </c>
      <c r="AI202" s="106">
        <f t="shared" si="81"/>
        <v>2</v>
      </c>
      <c r="AJ202" s="106">
        <f t="shared" si="103"/>
        <v>0</v>
      </c>
      <c r="AK202" s="154">
        <f t="shared" si="104"/>
        <v>-1425</v>
      </c>
      <c r="AL202" s="155">
        <f t="shared" si="105"/>
        <v>-1</v>
      </c>
      <c r="AN202" s="66" t="str">
        <f t="shared" si="106"/>
        <v>L</v>
      </c>
      <c r="AO202" s="66">
        <f t="shared" si="86"/>
        <v>8</v>
      </c>
      <c r="AP202" s="66">
        <f t="shared" si="107"/>
        <v>2</v>
      </c>
      <c r="AQ202" s="66">
        <f t="shared" si="108"/>
        <v>5</v>
      </c>
      <c r="AR202" s="106">
        <f t="shared" si="82"/>
        <v>2</v>
      </c>
      <c r="AS202" s="106">
        <f t="shared" si="109"/>
        <v>0</v>
      </c>
      <c r="AT202" s="154">
        <f t="shared" si="110"/>
        <v>-1425</v>
      </c>
    </row>
    <row r="203" spans="1:46">
      <c r="A203" s="3">
        <f t="shared" si="87"/>
        <v>193</v>
      </c>
      <c r="B203" s="9">
        <f>Data!B203</f>
        <v>22</v>
      </c>
      <c r="D203" s="30">
        <f t="shared" si="83"/>
        <v>8</v>
      </c>
      <c r="F203" s="66" t="str">
        <f t="shared" si="88"/>
        <v>L</v>
      </c>
      <c r="G203" s="66">
        <f t="shared" si="84"/>
        <v>1</v>
      </c>
      <c r="H203" s="66">
        <f t="shared" si="89"/>
        <v>2</v>
      </c>
      <c r="I203" s="66">
        <f t="shared" si="90"/>
        <v>6</v>
      </c>
      <c r="J203" s="106">
        <f t="shared" ref="J203:J266" si="118">INDEX($AX$11:$AY$25,H203,2)</f>
        <v>2</v>
      </c>
      <c r="K203" s="106">
        <f t="shared" si="91"/>
        <v>0</v>
      </c>
      <c r="L203" s="154">
        <f t="shared" si="92"/>
        <v>835</v>
      </c>
      <c r="N203" s="66" t="str">
        <f t="shared" si="93"/>
        <v>L</v>
      </c>
      <c r="O203" s="66">
        <f t="shared" si="94"/>
        <v>1</v>
      </c>
      <c r="P203" s="66">
        <f t="shared" si="95"/>
        <v>2</v>
      </c>
      <c r="Q203" s="66">
        <f t="shared" si="96"/>
        <v>6</v>
      </c>
      <c r="R203" s="106">
        <f t="shared" ref="R203:R266" si="119">INDEX($AX$11:$AY$25,P203,2)</f>
        <v>2</v>
      </c>
      <c r="S203" s="106">
        <f t="shared" si="97"/>
        <v>0</v>
      </c>
      <c r="T203" s="154">
        <f t="shared" si="98"/>
        <v>-113</v>
      </c>
      <c r="V203" s="66" t="str">
        <f t="shared" si="99"/>
        <v>L</v>
      </c>
      <c r="W203" s="66">
        <f t="shared" si="111"/>
        <v>11</v>
      </c>
      <c r="X203" s="66">
        <f t="shared" si="112"/>
        <v>1</v>
      </c>
      <c r="Y203" s="66">
        <f t="shared" si="113"/>
        <v>11</v>
      </c>
      <c r="Z203" s="106">
        <f t="shared" si="114"/>
        <v>1</v>
      </c>
      <c r="AA203" s="106">
        <f t="shared" si="115"/>
        <v>0</v>
      </c>
      <c r="AB203" s="154">
        <f t="shared" si="100"/>
        <v>139</v>
      </c>
      <c r="AC203" s="155">
        <f t="shared" si="101"/>
        <v>150</v>
      </c>
      <c r="AE203" s="66" t="str">
        <f t="shared" si="102"/>
        <v>W</v>
      </c>
      <c r="AF203" s="66">
        <f t="shared" si="85"/>
        <v>8</v>
      </c>
      <c r="AG203" s="66">
        <f t="shared" si="116"/>
        <v>2</v>
      </c>
      <c r="AH203" s="66">
        <f t="shared" si="117"/>
        <v>6</v>
      </c>
      <c r="AI203" s="106">
        <f t="shared" ref="AI203:AI266" si="120">INDEX($AX$11:$AY$25,AG203,2)</f>
        <v>2</v>
      </c>
      <c r="AJ203" s="106">
        <f t="shared" si="103"/>
        <v>12</v>
      </c>
      <c r="AK203" s="154">
        <f t="shared" si="104"/>
        <v>-1415</v>
      </c>
      <c r="AL203" s="155">
        <f t="shared" si="105"/>
        <v>-1</v>
      </c>
      <c r="AN203" s="66" t="str">
        <f t="shared" si="106"/>
        <v>W</v>
      </c>
      <c r="AO203" s="66">
        <f t="shared" si="86"/>
        <v>8</v>
      </c>
      <c r="AP203" s="66">
        <f t="shared" si="107"/>
        <v>2</v>
      </c>
      <c r="AQ203" s="66">
        <f t="shared" si="108"/>
        <v>6</v>
      </c>
      <c r="AR203" s="106">
        <f t="shared" ref="AR203:AR266" si="121">INDEX($AX$11:$AY$25,AP203,2)</f>
        <v>2</v>
      </c>
      <c r="AS203" s="106">
        <f t="shared" si="109"/>
        <v>12</v>
      </c>
      <c r="AT203" s="154">
        <f t="shared" si="110"/>
        <v>-1415</v>
      </c>
    </row>
    <row r="204" spans="1:46">
      <c r="A204" s="3">
        <f t="shared" si="87"/>
        <v>194</v>
      </c>
      <c r="B204" s="9">
        <f>Data!B204</f>
        <v>21</v>
      </c>
      <c r="D204" s="30">
        <f t="shared" ref="D204:D267" si="122">IF($B204=0,0,IF(MOD($B204,3)=0,QUOTIENT($B204,3),QUOTIENT($B204,3)+1))</f>
        <v>7</v>
      </c>
      <c r="F204" s="66" t="str">
        <f t="shared" si="88"/>
        <v>L</v>
      </c>
      <c r="G204" s="66">
        <f t="shared" ref="G204:G267" si="123">IF(AND($G$9&lt;&gt;" ",$G$9&gt;0, $G$9 &lt;13),$G$9,1)</f>
        <v>1</v>
      </c>
      <c r="H204" s="66">
        <f t="shared" si="89"/>
        <v>2</v>
      </c>
      <c r="I204" s="66">
        <f t="shared" si="90"/>
        <v>7</v>
      </c>
      <c r="J204" s="106">
        <f t="shared" si="118"/>
        <v>2</v>
      </c>
      <c r="K204" s="106">
        <f t="shared" si="91"/>
        <v>0</v>
      </c>
      <c r="L204" s="154">
        <f t="shared" si="92"/>
        <v>833</v>
      </c>
      <c r="N204" s="66" t="str">
        <f t="shared" si="93"/>
        <v>L</v>
      </c>
      <c r="O204" s="66">
        <f t="shared" si="94"/>
        <v>2</v>
      </c>
      <c r="P204" s="66">
        <f t="shared" si="95"/>
        <v>2</v>
      </c>
      <c r="Q204" s="66">
        <f t="shared" si="96"/>
        <v>7</v>
      </c>
      <c r="R204" s="106">
        <f t="shared" si="119"/>
        <v>2</v>
      </c>
      <c r="S204" s="106">
        <f t="shared" si="97"/>
        <v>0</v>
      </c>
      <c r="T204" s="154">
        <f t="shared" si="98"/>
        <v>-115</v>
      </c>
      <c r="V204" s="66" t="str">
        <f t="shared" si="99"/>
        <v>L</v>
      </c>
      <c r="W204" s="66">
        <f t="shared" si="111"/>
        <v>12</v>
      </c>
      <c r="X204" s="66">
        <f t="shared" si="112"/>
        <v>2</v>
      </c>
      <c r="Y204" s="66">
        <f t="shared" si="113"/>
        <v>1</v>
      </c>
      <c r="Z204" s="106">
        <f t="shared" si="114"/>
        <v>2</v>
      </c>
      <c r="AA204" s="106">
        <f t="shared" si="115"/>
        <v>0</v>
      </c>
      <c r="AB204" s="154">
        <f t="shared" si="100"/>
        <v>137</v>
      </c>
      <c r="AC204" s="155">
        <f t="shared" si="101"/>
        <v>150</v>
      </c>
      <c r="AE204" s="66" t="str">
        <f t="shared" si="102"/>
        <v>L</v>
      </c>
      <c r="AF204" s="66">
        <f t="shared" ref="AF204:AF267" si="124">IF($D204=0,AF203,$D204)</f>
        <v>7</v>
      </c>
      <c r="AG204" s="66">
        <f t="shared" si="116"/>
        <v>2</v>
      </c>
      <c r="AH204" s="66">
        <f t="shared" si="117"/>
        <v>7</v>
      </c>
      <c r="AI204" s="106">
        <f t="shared" si="120"/>
        <v>2</v>
      </c>
      <c r="AJ204" s="106">
        <f t="shared" si="103"/>
        <v>0</v>
      </c>
      <c r="AK204" s="154">
        <f t="shared" si="104"/>
        <v>-1417</v>
      </c>
      <c r="AL204" s="155">
        <f t="shared" si="105"/>
        <v>-1</v>
      </c>
      <c r="AN204" s="66" t="str">
        <f t="shared" si="106"/>
        <v>L</v>
      </c>
      <c r="AO204" s="66">
        <f t="shared" ref="AO204:AO267" si="125">IF($D204=0,AO203,$D204)</f>
        <v>7</v>
      </c>
      <c r="AP204" s="66">
        <f t="shared" si="107"/>
        <v>2</v>
      </c>
      <c r="AQ204" s="66">
        <f t="shared" si="108"/>
        <v>7</v>
      </c>
      <c r="AR204" s="106">
        <f t="shared" si="121"/>
        <v>2</v>
      </c>
      <c r="AS204" s="106">
        <f t="shared" si="109"/>
        <v>0</v>
      </c>
      <c r="AT204" s="154">
        <f t="shared" si="110"/>
        <v>-1417</v>
      </c>
    </row>
    <row r="205" spans="1:46">
      <c r="A205" s="3">
        <f t="shared" ref="A205:A268" si="126">A204+1</f>
        <v>195</v>
      </c>
      <c r="B205" s="9">
        <f>Data!B205</f>
        <v>31</v>
      </c>
      <c r="D205" s="30">
        <f t="shared" si="122"/>
        <v>11</v>
      </c>
      <c r="F205" s="66" t="str">
        <f t="shared" ref="F205:F268" si="127">IF($D205=G204,"W","L")</f>
        <v>L</v>
      </c>
      <c r="G205" s="66">
        <f t="shared" si="123"/>
        <v>1</v>
      </c>
      <c r="H205" s="66">
        <f t="shared" ref="H205:H268" si="128">IF(AND(H204=$H$9,I204=11),1,IF(AND(H204&lt;$H$9,I204=11),H204+1,H204))</f>
        <v>2</v>
      </c>
      <c r="I205" s="66">
        <f t="shared" ref="I205:I268" si="129">IF(I204&lt;11,I204+1,1)</f>
        <v>8</v>
      </c>
      <c r="J205" s="106">
        <f t="shared" si="118"/>
        <v>2</v>
      </c>
      <c r="K205" s="106">
        <f t="shared" ref="K205:K268" si="130">IF(F205="W",J204*12,0)</f>
        <v>0</v>
      </c>
      <c r="L205" s="154">
        <f t="shared" ref="L205:L268" si="131">L204-J205+K205</f>
        <v>831</v>
      </c>
      <c r="N205" s="66" t="str">
        <f t="shared" ref="N205:N268" si="132">IF($D205=O204,"W","L")</f>
        <v>L</v>
      </c>
      <c r="O205" s="66">
        <f t="shared" ref="O205:O268" si="133">IF(O204=12,1,O204+1)</f>
        <v>3</v>
      </c>
      <c r="P205" s="66">
        <f t="shared" ref="P205:P268" si="134">IF(AND(P204=$H$9,Q204=11),1,IF(AND(P204&lt;$H$9,Q204=11),P204+1,P204))</f>
        <v>2</v>
      </c>
      <c r="Q205" s="66">
        <f t="shared" ref="Q205:Q268" si="135">IF(Q204&lt;11,Q204+1,1)</f>
        <v>8</v>
      </c>
      <c r="R205" s="106">
        <f t="shared" si="119"/>
        <v>2</v>
      </c>
      <c r="S205" s="106">
        <f t="shared" ref="S205:S268" si="136">IF(N205="W",R204*12,0)</f>
        <v>0</v>
      </c>
      <c r="T205" s="154">
        <f t="shared" ref="T205:T268" si="137">T204-R205+S205</f>
        <v>-117</v>
      </c>
      <c r="V205" s="66" t="str">
        <f t="shared" ref="V205:V268" si="138">IF($D205=W204,"W","L")</f>
        <v>L</v>
      </c>
      <c r="W205" s="66">
        <f t="shared" si="111"/>
        <v>1</v>
      </c>
      <c r="X205" s="66">
        <f t="shared" si="112"/>
        <v>2</v>
      </c>
      <c r="Y205" s="66">
        <f t="shared" si="113"/>
        <v>2</v>
      </c>
      <c r="Z205" s="106">
        <f t="shared" si="114"/>
        <v>2</v>
      </c>
      <c r="AA205" s="106">
        <f t="shared" si="115"/>
        <v>0</v>
      </c>
      <c r="AB205" s="154">
        <f t="shared" ref="AB205:AB268" si="139">AB204-Z205+AA205</f>
        <v>135</v>
      </c>
      <c r="AC205" s="155">
        <f t="shared" ref="AC205:AC268" si="140">IF(AB205&gt;AC204,AB205,AC204)</f>
        <v>150</v>
      </c>
      <c r="AE205" s="66" t="str">
        <f t="shared" ref="AE205:AE268" si="141">IF($D205=AF204,"W","L")</f>
        <v>L</v>
      </c>
      <c r="AF205" s="66">
        <f t="shared" si="124"/>
        <v>11</v>
      </c>
      <c r="AG205" s="66">
        <f t="shared" si="116"/>
        <v>2</v>
      </c>
      <c r="AH205" s="66">
        <f t="shared" si="117"/>
        <v>8</v>
      </c>
      <c r="AI205" s="106">
        <f t="shared" si="120"/>
        <v>2</v>
      </c>
      <c r="AJ205" s="106">
        <f t="shared" ref="AJ205:AJ268" si="142">IF(AE205="W",AI204*6,0)</f>
        <v>0</v>
      </c>
      <c r="AK205" s="154">
        <f t="shared" ref="AK205:AK268" si="143">AK204-AI205+AJ205</f>
        <v>-1419</v>
      </c>
      <c r="AL205" s="155">
        <f t="shared" ref="AL205:AL268" si="144">IF(AK205&gt;AL204,AK205,AL204)</f>
        <v>-1</v>
      </c>
      <c r="AN205" s="66" t="str">
        <f t="shared" ref="AN205:AN268" si="145">IF($D205=AO204,"W","L")</f>
        <v>L</v>
      </c>
      <c r="AO205" s="66">
        <f t="shared" si="125"/>
        <v>11</v>
      </c>
      <c r="AP205" s="66">
        <f t="shared" ref="AP205:AP268" si="146">IF(AND(AP204=$H$9,AQ204=11),1,IF(AND(AP204&lt;$H$9,AQ204=11),AP204+1,AP204))</f>
        <v>2</v>
      </c>
      <c r="AQ205" s="66">
        <f t="shared" ref="AQ205:AQ268" si="147">IF(AQ204&lt;11,AQ204+1,1)</f>
        <v>8</v>
      </c>
      <c r="AR205" s="106">
        <f t="shared" si="121"/>
        <v>2</v>
      </c>
      <c r="AS205" s="106">
        <f t="shared" ref="AS205:AS268" si="148">IF(AN205="W",AR204*6,0)</f>
        <v>0</v>
      </c>
      <c r="AT205" s="154">
        <f t="shared" ref="AT205:AT268" si="149">AT204-AR205+AS205</f>
        <v>-1419</v>
      </c>
    </row>
    <row r="206" spans="1:46">
      <c r="A206" s="3">
        <f t="shared" si="126"/>
        <v>196</v>
      </c>
      <c r="B206" s="9">
        <f>Data!B206</f>
        <v>28</v>
      </c>
      <c r="D206" s="30">
        <f t="shared" si="122"/>
        <v>10</v>
      </c>
      <c r="F206" s="66" t="str">
        <f t="shared" si="127"/>
        <v>L</v>
      </c>
      <c r="G206" s="66">
        <f t="shared" si="123"/>
        <v>1</v>
      </c>
      <c r="H206" s="66">
        <f t="shared" si="128"/>
        <v>2</v>
      </c>
      <c r="I206" s="66">
        <f t="shared" si="129"/>
        <v>9</v>
      </c>
      <c r="J206" s="106">
        <f t="shared" si="118"/>
        <v>2</v>
      </c>
      <c r="K206" s="106">
        <f t="shared" si="130"/>
        <v>0</v>
      </c>
      <c r="L206" s="154">
        <f t="shared" si="131"/>
        <v>829</v>
      </c>
      <c r="N206" s="66" t="str">
        <f t="shared" si="132"/>
        <v>L</v>
      </c>
      <c r="O206" s="66">
        <f t="shared" si="133"/>
        <v>4</v>
      </c>
      <c r="P206" s="66">
        <f t="shared" si="134"/>
        <v>2</v>
      </c>
      <c r="Q206" s="66">
        <f t="shared" si="135"/>
        <v>9</v>
      </c>
      <c r="R206" s="106">
        <f t="shared" si="119"/>
        <v>2</v>
      </c>
      <c r="S206" s="106">
        <f t="shared" si="136"/>
        <v>0</v>
      </c>
      <c r="T206" s="154">
        <f t="shared" si="137"/>
        <v>-119</v>
      </c>
      <c r="V206" s="66" t="str">
        <f t="shared" si="138"/>
        <v>L</v>
      </c>
      <c r="W206" s="66">
        <f t="shared" ref="W206:W269" si="150">IF(AB205&gt;AC204,1,IF(W205=12,1,W205+1))</f>
        <v>2</v>
      </c>
      <c r="X206" s="66">
        <f t="shared" ref="X206:X269" si="151">IF(AB205&gt;AC204,1,IF(AND(X205=$X$9,Y205=11),1,IF(AND(X205&lt;$X$9,Y205=11),X205+1,X205)))</f>
        <v>2</v>
      </c>
      <c r="Y206" s="66">
        <f t="shared" ref="Y206:Y269" si="152">IF(AB205&gt;AC204,1,IF(Y205&lt;11,Y205+1,1))</f>
        <v>3</v>
      </c>
      <c r="Z206" s="106">
        <f t="shared" ref="Z206:Z269" si="153">INDEX($AX$11:$AY$25,X206,2)</f>
        <v>2</v>
      </c>
      <c r="AA206" s="106">
        <f t="shared" ref="AA206:AA269" si="154">IF(V206="W",Z205*12,0)</f>
        <v>0</v>
      </c>
      <c r="AB206" s="154">
        <f t="shared" si="139"/>
        <v>133</v>
      </c>
      <c r="AC206" s="155">
        <f t="shared" si="140"/>
        <v>150</v>
      </c>
      <c r="AE206" s="66" t="str">
        <f t="shared" si="141"/>
        <v>L</v>
      </c>
      <c r="AF206" s="66">
        <f t="shared" si="124"/>
        <v>10</v>
      </c>
      <c r="AG206" s="66">
        <f t="shared" ref="AG206:AG269" si="155">IF(AK205&gt;AL204,1,IF(AND(AG205=$X$9,AH205=11),1,IF(AND(AG205&lt;$X$9,AH205=11),AG205+1,AG205)))</f>
        <v>2</v>
      </c>
      <c r="AH206" s="66">
        <f t="shared" ref="AH206:AH269" si="156">IF(AK205&gt;AL204,1,IF(AH205&lt;11,AH205+1,1))</f>
        <v>9</v>
      </c>
      <c r="AI206" s="106">
        <f t="shared" si="120"/>
        <v>2</v>
      </c>
      <c r="AJ206" s="106">
        <f t="shared" si="142"/>
        <v>0</v>
      </c>
      <c r="AK206" s="154">
        <f t="shared" si="143"/>
        <v>-1421</v>
      </c>
      <c r="AL206" s="155">
        <f t="shared" si="144"/>
        <v>-1</v>
      </c>
      <c r="AN206" s="66" t="str">
        <f t="shared" si="145"/>
        <v>L</v>
      </c>
      <c r="AO206" s="66">
        <f t="shared" si="125"/>
        <v>10</v>
      </c>
      <c r="AP206" s="66">
        <f t="shared" si="146"/>
        <v>2</v>
      </c>
      <c r="AQ206" s="66">
        <f t="shared" si="147"/>
        <v>9</v>
      </c>
      <c r="AR206" s="106">
        <f t="shared" si="121"/>
        <v>2</v>
      </c>
      <c r="AS206" s="106">
        <f t="shared" si="148"/>
        <v>0</v>
      </c>
      <c r="AT206" s="154">
        <f t="shared" si="149"/>
        <v>-1421</v>
      </c>
    </row>
    <row r="207" spans="1:46">
      <c r="A207" s="3">
        <f t="shared" si="126"/>
        <v>197</v>
      </c>
      <c r="B207" s="9">
        <f>Data!B207</f>
        <v>7</v>
      </c>
      <c r="D207" s="30">
        <f t="shared" si="122"/>
        <v>3</v>
      </c>
      <c r="F207" s="66" t="str">
        <f t="shared" si="127"/>
        <v>L</v>
      </c>
      <c r="G207" s="66">
        <f t="shared" si="123"/>
        <v>1</v>
      </c>
      <c r="H207" s="66">
        <f t="shared" si="128"/>
        <v>2</v>
      </c>
      <c r="I207" s="66">
        <f t="shared" si="129"/>
        <v>10</v>
      </c>
      <c r="J207" s="106">
        <f t="shared" si="118"/>
        <v>2</v>
      </c>
      <c r="K207" s="106">
        <f t="shared" si="130"/>
        <v>0</v>
      </c>
      <c r="L207" s="154">
        <f t="shared" si="131"/>
        <v>827</v>
      </c>
      <c r="N207" s="66" t="str">
        <f t="shared" si="132"/>
        <v>L</v>
      </c>
      <c r="O207" s="66">
        <f t="shared" si="133"/>
        <v>5</v>
      </c>
      <c r="P207" s="66">
        <f t="shared" si="134"/>
        <v>2</v>
      </c>
      <c r="Q207" s="66">
        <f t="shared" si="135"/>
        <v>10</v>
      </c>
      <c r="R207" s="106">
        <f t="shared" si="119"/>
        <v>2</v>
      </c>
      <c r="S207" s="106">
        <f t="shared" si="136"/>
        <v>0</v>
      </c>
      <c r="T207" s="154">
        <f t="shared" si="137"/>
        <v>-121</v>
      </c>
      <c r="V207" s="66" t="str">
        <f t="shared" si="138"/>
        <v>L</v>
      </c>
      <c r="W207" s="66">
        <f t="shared" si="150"/>
        <v>3</v>
      </c>
      <c r="X207" s="66">
        <f t="shared" si="151"/>
        <v>2</v>
      </c>
      <c r="Y207" s="66">
        <f t="shared" si="152"/>
        <v>4</v>
      </c>
      <c r="Z207" s="106">
        <f t="shared" si="153"/>
        <v>2</v>
      </c>
      <c r="AA207" s="106">
        <f t="shared" si="154"/>
        <v>0</v>
      </c>
      <c r="AB207" s="154">
        <f t="shared" si="139"/>
        <v>131</v>
      </c>
      <c r="AC207" s="155">
        <f t="shared" si="140"/>
        <v>150</v>
      </c>
      <c r="AE207" s="66" t="str">
        <f t="shared" si="141"/>
        <v>L</v>
      </c>
      <c r="AF207" s="66">
        <f t="shared" si="124"/>
        <v>3</v>
      </c>
      <c r="AG207" s="66">
        <f t="shared" si="155"/>
        <v>2</v>
      </c>
      <c r="AH207" s="66">
        <f t="shared" si="156"/>
        <v>10</v>
      </c>
      <c r="AI207" s="106">
        <f t="shared" si="120"/>
        <v>2</v>
      </c>
      <c r="AJ207" s="106">
        <f t="shared" si="142"/>
        <v>0</v>
      </c>
      <c r="AK207" s="154">
        <f t="shared" si="143"/>
        <v>-1423</v>
      </c>
      <c r="AL207" s="155">
        <f t="shared" si="144"/>
        <v>-1</v>
      </c>
      <c r="AN207" s="66" t="str">
        <f t="shared" si="145"/>
        <v>L</v>
      </c>
      <c r="AO207" s="66">
        <f t="shared" si="125"/>
        <v>3</v>
      </c>
      <c r="AP207" s="66">
        <f t="shared" si="146"/>
        <v>2</v>
      </c>
      <c r="AQ207" s="66">
        <f t="shared" si="147"/>
        <v>10</v>
      </c>
      <c r="AR207" s="106">
        <f t="shared" si="121"/>
        <v>2</v>
      </c>
      <c r="AS207" s="106">
        <f t="shared" si="148"/>
        <v>0</v>
      </c>
      <c r="AT207" s="154">
        <f t="shared" si="149"/>
        <v>-1423</v>
      </c>
    </row>
    <row r="208" spans="1:46">
      <c r="A208" s="3">
        <f t="shared" si="126"/>
        <v>198</v>
      </c>
      <c r="B208" s="9">
        <f>Data!B208</f>
        <v>6</v>
      </c>
      <c r="D208" s="30">
        <f t="shared" si="122"/>
        <v>2</v>
      </c>
      <c r="F208" s="66" t="str">
        <f t="shared" si="127"/>
        <v>L</v>
      </c>
      <c r="G208" s="66">
        <f t="shared" si="123"/>
        <v>1</v>
      </c>
      <c r="H208" s="66">
        <f t="shared" si="128"/>
        <v>2</v>
      </c>
      <c r="I208" s="66">
        <f t="shared" si="129"/>
        <v>11</v>
      </c>
      <c r="J208" s="106">
        <f t="shared" si="118"/>
        <v>2</v>
      </c>
      <c r="K208" s="106">
        <f t="shared" si="130"/>
        <v>0</v>
      </c>
      <c r="L208" s="154">
        <f t="shared" si="131"/>
        <v>825</v>
      </c>
      <c r="N208" s="66" t="str">
        <f t="shared" si="132"/>
        <v>L</v>
      </c>
      <c r="O208" s="66">
        <f t="shared" si="133"/>
        <v>6</v>
      </c>
      <c r="P208" s="66">
        <f t="shared" si="134"/>
        <v>2</v>
      </c>
      <c r="Q208" s="66">
        <f t="shared" si="135"/>
        <v>11</v>
      </c>
      <c r="R208" s="106">
        <f t="shared" si="119"/>
        <v>2</v>
      </c>
      <c r="S208" s="106">
        <f t="shared" si="136"/>
        <v>0</v>
      </c>
      <c r="T208" s="154">
        <f t="shared" si="137"/>
        <v>-123</v>
      </c>
      <c r="V208" s="66" t="str">
        <f t="shared" si="138"/>
        <v>L</v>
      </c>
      <c r="W208" s="66">
        <f t="shared" si="150"/>
        <v>4</v>
      </c>
      <c r="X208" s="66">
        <f t="shared" si="151"/>
        <v>2</v>
      </c>
      <c r="Y208" s="66">
        <f t="shared" si="152"/>
        <v>5</v>
      </c>
      <c r="Z208" s="106">
        <f t="shared" si="153"/>
        <v>2</v>
      </c>
      <c r="AA208" s="106">
        <f t="shared" si="154"/>
        <v>0</v>
      </c>
      <c r="AB208" s="154">
        <f t="shared" si="139"/>
        <v>129</v>
      </c>
      <c r="AC208" s="155">
        <f t="shared" si="140"/>
        <v>150</v>
      </c>
      <c r="AE208" s="66" t="str">
        <f t="shared" si="141"/>
        <v>L</v>
      </c>
      <c r="AF208" s="66">
        <f t="shared" si="124"/>
        <v>2</v>
      </c>
      <c r="AG208" s="66">
        <f t="shared" si="155"/>
        <v>2</v>
      </c>
      <c r="AH208" s="66">
        <f t="shared" si="156"/>
        <v>11</v>
      </c>
      <c r="AI208" s="106">
        <f t="shared" si="120"/>
        <v>2</v>
      </c>
      <c r="AJ208" s="106">
        <f t="shared" si="142"/>
        <v>0</v>
      </c>
      <c r="AK208" s="154">
        <f t="shared" si="143"/>
        <v>-1425</v>
      </c>
      <c r="AL208" s="155">
        <f t="shared" si="144"/>
        <v>-1</v>
      </c>
      <c r="AN208" s="66" t="str">
        <f t="shared" si="145"/>
        <v>L</v>
      </c>
      <c r="AO208" s="66">
        <f t="shared" si="125"/>
        <v>2</v>
      </c>
      <c r="AP208" s="66">
        <f t="shared" si="146"/>
        <v>2</v>
      </c>
      <c r="AQ208" s="66">
        <f t="shared" si="147"/>
        <v>11</v>
      </c>
      <c r="AR208" s="106">
        <f t="shared" si="121"/>
        <v>2</v>
      </c>
      <c r="AS208" s="106">
        <f t="shared" si="148"/>
        <v>0</v>
      </c>
      <c r="AT208" s="154">
        <f t="shared" si="149"/>
        <v>-1425</v>
      </c>
    </row>
    <row r="209" spans="1:46">
      <c r="A209" s="3">
        <f t="shared" si="126"/>
        <v>199</v>
      </c>
      <c r="B209" s="9">
        <f>Data!B209</f>
        <v>10</v>
      </c>
      <c r="D209" s="30">
        <f t="shared" si="122"/>
        <v>4</v>
      </c>
      <c r="F209" s="66" t="str">
        <f t="shared" si="127"/>
        <v>L</v>
      </c>
      <c r="G209" s="66">
        <f t="shared" si="123"/>
        <v>1</v>
      </c>
      <c r="H209" s="66">
        <f t="shared" si="128"/>
        <v>3</v>
      </c>
      <c r="I209" s="66">
        <f t="shared" si="129"/>
        <v>1</v>
      </c>
      <c r="J209" s="106">
        <f t="shared" si="118"/>
        <v>3</v>
      </c>
      <c r="K209" s="106">
        <f t="shared" si="130"/>
        <v>0</v>
      </c>
      <c r="L209" s="154">
        <f t="shared" si="131"/>
        <v>822</v>
      </c>
      <c r="N209" s="66" t="str">
        <f t="shared" si="132"/>
        <v>L</v>
      </c>
      <c r="O209" s="66">
        <f t="shared" si="133"/>
        <v>7</v>
      </c>
      <c r="P209" s="66">
        <f t="shared" si="134"/>
        <v>3</v>
      </c>
      <c r="Q209" s="66">
        <f t="shared" si="135"/>
        <v>1</v>
      </c>
      <c r="R209" s="106">
        <f t="shared" si="119"/>
        <v>3</v>
      </c>
      <c r="S209" s="106">
        <f t="shared" si="136"/>
        <v>0</v>
      </c>
      <c r="T209" s="154">
        <f t="shared" si="137"/>
        <v>-126</v>
      </c>
      <c r="V209" s="66" t="str">
        <f t="shared" si="138"/>
        <v>W</v>
      </c>
      <c r="W209" s="66">
        <f t="shared" si="150"/>
        <v>5</v>
      </c>
      <c r="X209" s="66">
        <f t="shared" si="151"/>
        <v>2</v>
      </c>
      <c r="Y209" s="66">
        <f t="shared" si="152"/>
        <v>6</v>
      </c>
      <c r="Z209" s="106">
        <f t="shared" si="153"/>
        <v>2</v>
      </c>
      <c r="AA209" s="106">
        <f t="shared" si="154"/>
        <v>24</v>
      </c>
      <c r="AB209" s="154">
        <f t="shared" si="139"/>
        <v>151</v>
      </c>
      <c r="AC209" s="155">
        <f t="shared" si="140"/>
        <v>151</v>
      </c>
      <c r="AE209" s="66" t="str">
        <f t="shared" si="141"/>
        <v>L</v>
      </c>
      <c r="AF209" s="66">
        <f t="shared" si="124"/>
        <v>4</v>
      </c>
      <c r="AG209" s="66">
        <f t="shared" si="155"/>
        <v>3</v>
      </c>
      <c r="AH209" s="66">
        <f t="shared" si="156"/>
        <v>1</v>
      </c>
      <c r="AI209" s="106">
        <f t="shared" si="120"/>
        <v>3</v>
      </c>
      <c r="AJ209" s="106">
        <f t="shared" si="142"/>
        <v>0</v>
      </c>
      <c r="AK209" s="154">
        <f t="shared" si="143"/>
        <v>-1428</v>
      </c>
      <c r="AL209" s="155">
        <f t="shared" si="144"/>
        <v>-1</v>
      </c>
      <c r="AN209" s="66" t="str">
        <f t="shared" si="145"/>
        <v>L</v>
      </c>
      <c r="AO209" s="66">
        <f t="shared" si="125"/>
        <v>4</v>
      </c>
      <c r="AP209" s="66">
        <f t="shared" si="146"/>
        <v>3</v>
      </c>
      <c r="AQ209" s="66">
        <f t="shared" si="147"/>
        <v>1</v>
      </c>
      <c r="AR209" s="106">
        <f t="shared" si="121"/>
        <v>3</v>
      </c>
      <c r="AS209" s="106">
        <f t="shared" si="148"/>
        <v>0</v>
      </c>
      <c r="AT209" s="154">
        <f t="shared" si="149"/>
        <v>-1428</v>
      </c>
    </row>
    <row r="210" spans="1:46">
      <c r="A210" s="3">
        <f t="shared" si="126"/>
        <v>200</v>
      </c>
      <c r="B210" s="9">
        <f>Data!B210</f>
        <v>23</v>
      </c>
      <c r="D210" s="30">
        <f t="shared" si="122"/>
        <v>8</v>
      </c>
      <c r="F210" s="66" t="str">
        <f t="shared" si="127"/>
        <v>L</v>
      </c>
      <c r="G210" s="66">
        <f t="shared" si="123"/>
        <v>1</v>
      </c>
      <c r="H210" s="66">
        <f t="shared" si="128"/>
        <v>3</v>
      </c>
      <c r="I210" s="66">
        <f t="shared" si="129"/>
        <v>2</v>
      </c>
      <c r="J210" s="106">
        <f t="shared" si="118"/>
        <v>3</v>
      </c>
      <c r="K210" s="106">
        <f t="shared" si="130"/>
        <v>0</v>
      </c>
      <c r="L210" s="154">
        <f t="shared" si="131"/>
        <v>819</v>
      </c>
      <c r="N210" s="66" t="str">
        <f t="shared" si="132"/>
        <v>L</v>
      </c>
      <c r="O210" s="66">
        <f t="shared" si="133"/>
        <v>8</v>
      </c>
      <c r="P210" s="66">
        <f t="shared" si="134"/>
        <v>3</v>
      </c>
      <c r="Q210" s="66">
        <f t="shared" si="135"/>
        <v>2</v>
      </c>
      <c r="R210" s="106">
        <f t="shared" si="119"/>
        <v>3</v>
      </c>
      <c r="S210" s="106">
        <f t="shared" si="136"/>
        <v>0</v>
      </c>
      <c r="T210" s="154">
        <f t="shared" si="137"/>
        <v>-129</v>
      </c>
      <c r="V210" s="66" t="str">
        <f t="shared" si="138"/>
        <v>L</v>
      </c>
      <c r="W210" s="66">
        <f t="shared" si="150"/>
        <v>1</v>
      </c>
      <c r="X210" s="66">
        <f t="shared" si="151"/>
        <v>1</v>
      </c>
      <c r="Y210" s="66">
        <f t="shared" si="152"/>
        <v>1</v>
      </c>
      <c r="Z210" s="106">
        <f t="shared" si="153"/>
        <v>1</v>
      </c>
      <c r="AA210" s="106">
        <f t="shared" si="154"/>
        <v>0</v>
      </c>
      <c r="AB210" s="154">
        <f t="shared" si="139"/>
        <v>150</v>
      </c>
      <c r="AC210" s="155">
        <f t="shared" si="140"/>
        <v>151</v>
      </c>
      <c r="AE210" s="66" t="str">
        <f t="shared" si="141"/>
        <v>L</v>
      </c>
      <c r="AF210" s="66">
        <f t="shared" si="124"/>
        <v>8</v>
      </c>
      <c r="AG210" s="66">
        <f t="shared" si="155"/>
        <v>3</v>
      </c>
      <c r="AH210" s="66">
        <f t="shared" si="156"/>
        <v>2</v>
      </c>
      <c r="AI210" s="106">
        <f t="shared" si="120"/>
        <v>3</v>
      </c>
      <c r="AJ210" s="106">
        <f t="shared" si="142"/>
        <v>0</v>
      </c>
      <c r="AK210" s="154">
        <f t="shared" si="143"/>
        <v>-1431</v>
      </c>
      <c r="AL210" s="155">
        <f t="shared" si="144"/>
        <v>-1</v>
      </c>
      <c r="AN210" s="66" t="str">
        <f t="shared" si="145"/>
        <v>L</v>
      </c>
      <c r="AO210" s="66">
        <f t="shared" si="125"/>
        <v>8</v>
      </c>
      <c r="AP210" s="66">
        <f t="shared" si="146"/>
        <v>3</v>
      </c>
      <c r="AQ210" s="66">
        <f t="shared" si="147"/>
        <v>2</v>
      </c>
      <c r="AR210" s="106">
        <f t="shared" si="121"/>
        <v>3</v>
      </c>
      <c r="AS210" s="106">
        <f t="shared" si="148"/>
        <v>0</v>
      </c>
      <c r="AT210" s="154">
        <f t="shared" si="149"/>
        <v>-1431</v>
      </c>
    </row>
    <row r="211" spans="1:46">
      <c r="A211" s="3">
        <f t="shared" si="126"/>
        <v>201</v>
      </c>
      <c r="B211" s="9">
        <f>Data!B211</f>
        <v>16</v>
      </c>
      <c r="D211" s="30">
        <f t="shared" si="122"/>
        <v>6</v>
      </c>
      <c r="F211" s="66" t="str">
        <f t="shared" si="127"/>
        <v>L</v>
      </c>
      <c r="G211" s="66">
        <f t="shared" si="123"/>
        <v>1</v>
      </c>
      <c r="H211" s="66">
        <f t="shared" si="128"/>
        <v>3</v>
      </c>
      <c r="I211" s="66">
        <f t="shared" si="129"/>
        <v>3</v>
      </c>
      <c r="J211" s="106">
        <f t="shared" si="118"/>
        <v>3</v>
      </c>
      <c r="K211" s="106">
        <f t="shared" si="130"/>
        <v>0</v>
      </c>
      <c r="L211" s="154">
        <f t="shared" si="131"/>
        <v>816</v>
      </c>
      <c r="N211" s="66" t="str">
        <f t="shared" si="132"/>
        <v>L</v>
      </c>
      <c r="O211" s="66">
        <f t="shared" si="133"/>
        <v>9</v>
      </c>
      <c r="P211" s="66">
        <f t="shared" si="134"/>
        <v>3</v>
      </c>
      <c r="Q211" s="66">
        <f t="shared" si="135"/>
        <v>3</v>
      </c>
      <c r="R211" s="106">
        <f t="shared" si="119"/>
        <v>3</v>
      </c>
      <c r="S211" s="106">
        <f t="shared" si="136"/>
        <v>0</v>
      </c>
      <c r="T211" s="154">
        <f t="shared" si="137"/>
        <v>-132</v>
      </c>
      <c r="V211" s="66" t="str">
        <f t="shared" si="138"/>
        <v>L</v>
      </c>
      <c r="W211" s="66">
        <f t="shared" si="150"/>
        <v>2</v>
      </c>
      <c r="X211" s="66">
        <f t="shared" si="151"/>
        <v>1</v>
      </c>
      <c r="Y211" s="66">
        <f t="shared" si="152"/>
        <v>2</v>
      </c>
      <c r="Z211" s="106">
        <f t="shared" si="153"/>
        <v>1</v>
      </c>
      <c r="AA211" s="106">
        <f t="shared" si="154"/>
        <v>0</v>
      </c>
      <c r="AB211" s="154">
        <f t="shared" si="139"/>
        <v>149</v>
      </c>
      <c r="AC211" s="155">
        <f t="shared" si="140"/>
        <v>151</v>
      </c>
      <c r="AE211" s="66" t="str">
        <f t="shared" si="141"/>
        <v>L</v>
      </c>
      <c r="AF211" s="66">
        <f t="shared" si="124"/>
        <v>6</v>
      </c>
      <c r="AG211" s="66">
        <f t="shared" si="155"/>
        <v>3</v>
      </c>
      <c r="AH211" s="66">
        <f t="shared" si="156"/>
        <v>3</v>
      </c>
      <c r="AI211" s="106">
        <f t="shared" si="120"/>
        <v>3</v>
      </c>
      <c r="AJ211" s="106">
        <f t="shared" si="142"/>
        <v>0</v>
      </c>
      <c r="AK211" s="154">
        <f t="shared" si="143"/>
        <v>-1434</v>
      </c>
      <c r="AL211" s="155">
        <f t="shared" si="144"/>
        <v>-1</v>
      </c>
      <c r="AN211" s="66" t="str">
        <f t="shared" si="145"/>
        <v>L</v>
      </c>
      <c r="AO211" s="66">
        <f t="shared" si="125"/>
        <v>6</v>
      </c>
      <c r="AP211" s="66">
        <f t="shared" si="146"/>
        <v>3</v>
      </c>
      <c r="AQ211" s="66">
        <f t="shared" si="147"/>
        <v>3</v>
      </c>
      <c r="AR211" s="106">
        <f t="shared" si="121"/>
        <v>3</v>
      </c>
      <c r="AS211" s="106">
        <f t="shared" si="148"/>
        <v>0</v>
      </c>
      <c r="AT211" s="154">
        <f t="shared" si="149"/>
        <v>-1434</v>
      </c>
    </row>
    <row r="212" spans="1:46">
      <c r="A212" s="3">
        <f t="shared" si="126"/>
        <v>202</v>
      </c>
      <c r="B212" s="9">
        <f>Data!B212</f>
        <v>21</v>
      </c>
      <c r="D212" s="30">
        <f t="shared" si="122"/>
        <v>7</v>
      </c>
      <c r="F212" s="66" t="str">
        <f t="shared" si="127"/>
        <v>L</v>
      </c>
      <c r="G212" s="66">
        <f t="shared" si="123"/>
        <v>1</v>
      </c>
      <c r="H212" s="66">
        <f t="shared" si="128"/>
        <v>3</v>
      </c>
      <c r="I212" s="66">
        <f t="shared" si="129"/>
        <v>4</v>
      </c>
      <c r="J212" s="106">
        <f t="shared" si="118"/>
        <v>3</v>
      </c>
      <c r="K212" s="106">
        <f t="shared" si="130"/>
        <v>0</v>
      </c>
      <c r="L212" s="154">
        <f t="shared" si="131"/>
        <v>813</v>
      </c>
      <c r="N212" s="66" t="str">
        <f t="shared" si="132"/>
        <v>L</v>
      </c>
      <c r="O212" s="66">
        <f t="shared" si="133"/>
        <v>10</v>
      </c>
      <c r="P212" s="66">
        <f t="shared" si="134"/>
        <v>3</v>
      </c>
      <c r="Q212" s="66">
        <f t="shared" si="135"/>
        <v>4</v>
      </c>
      <c r="R212" s="106">
        <f t="shared" si="119"/>
        <v>3</v>
      </c>
      <c r="S212" s="106">
        <f t="shared" si="136"/>
        <v>0</v>
      </c>
      <c r="T212" s="154">
        <f t="shared" si="137"/>
        <v>-135</v>
      </c>
      <c r="V212" s="66" t="str">
        <f t="shared" si="138"/>
        <v>L</v>
      </c>
      <c r="W212" s="66">
        <f t="shared" si="150"/>
        <v>3</v>
      </c>
      <c r="X212" s="66">
        <f t="shared" si="151"/>
        <v>1</v>
      </c>
      <c r="Y212" s="66">
        <f t="shared" si="152"/>
        <v>3</v>
      </c>
      <c r="Z212" s="106">
        <f t="shared" si="153"/>
        <v>1</v>
      </c>
      <c r="AA212" s="106">
        <f t="shared" si="154"/>
        <v>0</v>
      </c>
      <c r="AB212" s="154">
        <f t="shared" si="139"/>
        <v>148</v>
      </c>
      <c r="AC212" s="155">
        <f t="shared" si="140"/>
        <v>151</v>
      </c>
      <c r="AE212" s="66" t="str">
        <f t="shared" si="141"/>
        <v>L</v>
      </c>
      <c r="AF212" s="66">
        <f t="shared" si="124"/>
        <v>7</v>
      </c>
      <c r="AG212" s="66">
        <f t="shared" si="155"/>
        <v>3</v>
      </c>
      <c r="AH212" s="66">
        <f t="shared" si="156"/>
        <v>4</v>
      </c>
      <c r="AI212" s="106">
        <f t="shared" si="120"/>
        <v>3</v>
      </c>
      <c r="AJ212" s="106">
        <f t="shared" si="142"/>
        <v>0</v>
      </c>
      <c r="AK212" s="154">
        <f t="shared" si="143"/>
        <v>-1437</v>
      </c>
      <c r="AL212" s="155">
        <f t="shared" si="144"/>
        <v>-1</v>
      </c>
      <c r="AN212" s="66" t="str">
        <f t="shared" si="145"/>
        <v>L</v>
      </c>
      <c r="AO212" s="66">
        <f t="shared" si="125"/>
        <v>7</v>
      </c>
      <c r="AP212" s="66">
        <f t="shared" si="146"/>
        <v>3</v>
      </c>
      <c r="AQ212" s="66">
        <f t="shared" si="147"/>
        <v>4</v>
      </c>
      <c r="AR212" s="106">
        <f t="shared" si="121"/>
        <v>3</v>
      </c>
      <c r="AS212" s="106">
        <f t="shared" si="148"/>
        <v>0</v>
      </c>
      <c r="AT212" s="154">
        <f t="shared" si="149"/>
        <v>-1437</v>
      </c>
    </row>
    <row r="213" spans="1:46">
      <c r="A213" s="3">
        <f t="shared" si="126"/>
        <v>203</v>
      </c>
      <c r="B213" s="9">
        <f>Data!B213</f>
        <v>28</v>
      </c>
      <c r="D213" s="30">
        <f t="shared" si="122"/>
        <v>10</v>
      </c>
      <c r="F213" s="66" t="str">
        <f t="shared" si="127"/>
        <v>L</v>
      </c>
      <c r="G213" s="66">
        <f t="shared" si="123"/>
        <v>1</v>
      </c>
      <c r="H213" s="66">
        <f t="shared" si="128"/>
        <v>3</v>
      </c>
      <c r="I213" s="66">
        <f t="shared" si="129"/>
        <v>5</v>
      </c>
      <c r="J213" s="106">
        <f t="shared" si="118"/>
        <v>3</v>
      </c>
      <c r="K213" s="106">
        <f t="shared" si="130"/>
        <v>0</v>
      </c>
      <c r="L213" s="154">
        <f t="shared" si="131"/>
        <v>810</v>
      </c>
      <c r="N213" s="66" t="str">
        <f t="shared" si="132"/>
        <v>W</v>
      </c>
      <c r="O213" s="66">
        <f t="shared" si="133"/>
        <v>11</v>
      </c>
      <c r="P213" s="66">
        <f t="shared" si="134"/>
        <v>3</v>
      </c>
      <c r="Q213" s="66">
        <f t="shared" si="135"/>
        <v>5</v>
      </c>
      <c r="R213" s="106">
        <f t="shared" si="119"/>
        <v>3</v>
      </c>
      <c r="S213" s="106">
        <f t="shared" si="136"/>
        <v>36</v>
      </c>
      <c r="T213" s="154">
        <f t="shared" si="137"/>
        <v>-102</v>
      </c>
      <c r="V213" s="66" t="str">
        <f t="shared" si="138"/>
        <v>L</v>
      </c>
      <c r="W213" s="66">
        <f t="shared" si="150"/>
        <v>4</v>
      </c>
      <c r="X213" s="66">
        <f t="shared" si="151"/>
        <v>1</v>
      </c>
      <c r="Y213" s="66">
        <f t="shared" si="152"/>
        <v>4</v>
      </c>
      <c r="Z213" s="106">
        <f t="shared" si="153"/>
        <v>1</v>
      </c>
      <c r="AA213" s="106">
        <f t="shared" si="154"/>
        <v>0</v>
      </c>
      <c r="AB213" s="154">
        <f t="shared" si="139"/>
        <v>147</v>
      </c>
      <c r="AC213" s="155">
        <f t="shared" si="140"/>
        <v>151</v>
      </c>
      <c r="AE213" s="66" t="str">
        <f t="shared" si="141"/>
        <v>L</v>
      </c>
      <c r="AF213" s="66">
        <f t="shared" si="124"/>
        <v>10</v>
      </c>
      <c r="AG213" s="66">
        <f t="shared" si="155"/>
        <v>3</v>
      </c>
      <c r="AH213" s="66">
        <f t="shared" si="156"/>
        <v>5</v>
      </c>
      <c r="AI213" s="106">
        <f t="shared" si="120"/>
        <v>3</v>
      </c>
      <c r="AJ213" s="106">
        <f t="shared" si="142"/>
        <v>0</v>
      </c>
      <c r="AK213" s="154">
        <f t="shared" si="143"/>
        <v>-1440</v>
      </c>
      <c r="AL213" s="155">
        <f t="shared" si="144"/>
        <v>-1</v>
      </c>
      <c r="AN213" s="66" t="str">
        <f t="shared" si="145"/>
        <v>L</v>
      </c>
      <c r="AO213" s="66">
        <f t="shared" si="125"/>
        <v>10</v>
      </c>
      <c r="AP213" s="66">
        <f t="shared" si="146"/>
        <v>3</v>
      </c>
      <c r="AQ213" s="66">
        <f t="shared" si="147"/>
        <v>5</v>
      </c>
      <c r="AR213" s="106">
        <f t="shared" si="121"/>
        <v>3</v>
      </c>
      <c r="AS213" s="106">
        <f t="shared" si="148"/>
        <v>0</v>
      </c>
      <c r="AT213" s="154">
        <f t="shared" si="149"/>
        <v>-1440</v>
      </c>
    </row>
    <row r="214" spans="1:46">
      <c r="A214" s="3">
        <f t="shared" si="126"/>
        <v>204</v>
      </c>
      <c r="B214" s="9">
        <f>Data!B214</f>
        <v>11</v>
      </c>
      <c r="D214" s="30">
        <f t="shared" si="122"/>
        <v>4</v>
      </c>
      <c r="F214" s="66" t="str">
        <f t="shared" si="127"/>
        <v>L</v>
      </c>
      <c r="G214" s="66">
        <f t="shared" si="123"/>
        <v>1</v>
      </c>
      <c r="H214" s="66">
        <f t="shared" si="128"/>
        <v>3</v>
      </c>
      <c r="I214" s="66">
        <f t="shared" si="129"/>
        <v>6</v>
      </c>
      <c r="J214" s="106">
        <f t="shared" si="118"/>
        <v>3</v>
      </c>
      <c r="K214" s="106">
        <f t="shared" si="130"/>
        <v>0</v>
      </c>
      <c r="L214" s="154">
        <f t="shared" si="131"/>
        <v>807</v>
      </c>
      <c r="N214" s="66" t="str">
        <f t="shared" si="132"/>
        <v>L</v>
      </c>
      <c r="O214" s="66">
        <f t="shared" si="133"/>
        <v>12</v>
      </c>
      <c r="P214" s="66">
        <f t="shared" si="134"/>
        <v>3</v>
      </c>
      <c r="Q214" s="66">
        <f t="shared" si="135"/>
        <v>6</v>
      </c>
      <c r="R214" s="106">
        <f t="shared" si="119"/>
        <v>3</v>
      </c>
      <c r="S214" s="106">
        <f t="shared" si="136"/>
        <v>0</v>
      </c>
      <c r="T214" s="154">
        <f t="shared" si="137"/>
        <v>-105</v>
      </c>
      <c r="V214" s="66" t="str">
        <f t="shared" si="138"/>
        <v>W</v>
      </c>
      <c r="W214" s="66">
        <f t="shared" si="150"/>
        <v>5</v>
      </c>
      <c r="X214" s="66">
        <f t="shared" si="151"/>
        <v>1</v>
      </c>
      <c r="Y214" s="66">
        <f t="shared" si="152"/>
        <v>5</v>
      </c>
      <c r="Z214" s="106">
        <f t="shared" si="153"/>
        <v>1</v>
      </c>
      <c r="AA214" s="106">
        <f t="shared" si="154"/>
        <v>12</v>
      </c>
      <c r="AB214" s="154">
        <f t="shared" si="139"/>
        <v>158</v>
      </c>
      <c r="AC214" s="155">
        <f t="shared" si="140"/>
        <v>158</v>
      </c>
      <c r="AE214" s="66" t="str">
        <f t="shared" si="141"/>
        <v>L</v>
      </c>
      <c r="AF214" s="66">
        <f t="shared" si="124"/>
        <v>4</v>
      </c>
      <c r="AG214" s="66">
        <f t="shared" si="155"/>
        <v>3</v>
      </c>
      <c r="AH214" s="66">
        <f t="shared" si="156"/>
        <v>6</v>
      </c>
      <c r="AI214" s="106">
        <f t="shared" si="120"/>
        <v>3</v>
      </c>
      <c r="AJ214" s="106">
        <f t="shared" si="142"/>
        <v>0</v>
      </c>
      <c r="AK214" s="154">
        <f t="shared" si="143"/>
        <v>-1443</v>
      </c>
      <c r="AL214" s="155">
        <f t="shared" si="144"/>
        <v>-1</v>
      </c>
      <c r="AN214" s="66" t="str">
        <f t="shared" si="145"/>
        <v>L</v>
      </c>
      <c r="AO214" s="66">
        <f t="shared" si="125"/>
        <v>4</v>
      </c>
      <c r="AP214" s="66">
        <f t="shared" si="146"/>
        <v>3</v>
      </c>
      <c r="AQ214" s="66">
        <f t="shared" si="147"/>
        <v>6</v>
      </c>
      <c r="AR214" s="106">
        <f t="shared" si="121"/>
        <v>3</v>
      </c>
      <c r="AS214" s="106">
        <f t="shared" si="148"/>
        <v>0</v>
      </c>
      <c r="AT214" s="154">
        <f t="shared" si="149"/>
        <v>-1443</v>
      </c>
    </row>
    <row r="215" spans="1:46">
      <c r="A215" s="3">
        <f t="shared" si="126"/>
        <v>205</v>
      </c>
      <c r="B215" s="9">
        <f>Data!B215</f>
        <v>3</v>
      </c>
      <c r="D215" s="30">
        <f t="shared" si="122"/>
        <v>1</v>
      </c>
      <c r="F215" s="66" t="str">
        <f t="shared" si="127"/>
        <v>W</v>
      </c>
      <c r="G215" s="66">
        <f t="shared" si="123"/>
        <v>1</v>
      </c>
      <c r="H215" s="66">
        <f t="shared" si="128"/>
        <v>3</v>
      </c>
      <c r="I215" s="66">
        <f t="shared" si="129"/>
        <v>7</v>
      </c>
      <c r="J215" s="106">
        <f t="shared" si="118"/>
        <v>3</v>
      </c>
      <c r="K215" s="106">
        <f t="shared" si="130"/>
        <v>36</v>
      </c>
      <c r="L215" s="154">
        <f t="shared" si="131"/>
        <v>840</v>
      </c>
      <c r="N215" s="66" t="str">
        <f t="shared" si="132"/>
        <v>L</v>
      </c>
      <c r="O215" s="66">
        <f t="shared" si="133"/>
        <v>1</v>
      </c>
      <c r="P215" s="66">
        <f t="shared" si="134"/>
        <v>3</v>
      </c>
      <c r="Q215" s="66">
        <f t="shared" si="135"/>
        <v>7</v>
      </c>
      <c r="R215" s="106">
        <f t="shared" si="119"/>
        <v>3</v>
      </c>
      <c r="S215" s="106">
        <f t="shared" si="136"/>
        <v>0</v>
      </c>
      <c r="T215" s="154">
        <f t="shared" si="137"/>
        <v>-108</v>
      </c>
      <c r="V215" s="66" t="str">
        <f t="shared" si="138"/>
        <v>L</v>
      </c>
      <c r="W215" s="66">
        <f t="shared" si="150"/>
        <v>1</v>
      </c>
      <c r="X215" s="66">
        <f t="shared" si="151"/>
        <v>1</v>
      </c>
      <c r="Y215" s="66">
        <f t="shared" si="152"/>
        <v>1</v>
      </c>
      <c r="Z215" s="106">
        <f t="shared" si="153"/>
        <v>1</v>
      </c>
      <c r="AA215" s="106">
        <f t="shared" si="154"/>
        <v>0</v>
      </c>
      <c r="AB215" s="154">
        <f t="shared" si="139"/>
        <v>157</v>
      </c>
      <c r="AC215" s="155">
        <f t="shared" si="140"/>
        <v>158</v>
      </c>
      <c r="AE215" s="66" t="str">
        <f t="shared" si="141"/>
        <v>L</v>
      </c>
      <c r="AF215" s="66">
        <f t="shared" si="124"/>
        <v>1</v>
      </c>
      <c r="AG215" s="66">
        <f t="shared" si="155"/>
        <v>3</v>
      </c>
      <c r="AH215" s="66">
        <f t="shared" si="156"/>
        <v>7</v>
      </c>
      <c r="AI215" s="106">
        <f t="shared" si="120"/>
        <v>3</v>
      </c>
      <c r="AJ215" s="106">
        <f t="shared" si="142"/>
        <v>0</v>
      </c>
      <c r="AK215" s="154">
        <f t="shared" si="143"/>
        <v>-1446</v>
      </c>
      <c r="AL215" s="155">
        <f t="shared" si="144"/>
        <v>-1</v>
      </c>
      <c r="AN215" s="66" t="str">
        <f t="shared" si="145"/>
        <v>L</v>
      </c>
      <c r="AO215" s="66">
        <f t="shared" si="125"/>
        <v>1</v>
      </c>
      <c r="AP215" s="66">
        <f t="shared" si="146"/>
        <v>3</v>
      </c>
      <c r="AQ215" s="66">
        <f t="shared" si="147"/>
        <v>7</v>
      </c>
      <c r="AR215" s="106">
        <f t="shared" si="121"/>
        <v>3</v>
      </c>
      <c r="AS215" s="106">
        <f t="shared" si="148"/>
        <v>0</v>
      </c>
      <c r="AT215" s="154">
        <f t="shared" si="149"/>
        <v>-1446</v>
      </c>
    </row>
    <row r="216" spans="1:46">
      <c r="A216" s="3">
        <f t="shared" si="126"/>
        <v>206</v>
      </c>
      <c r="B216" s="9">
        <f>Data!B216</f>
        <v>21</v>
      </c>
      <c r="D216" s="30">
        <f t="shared" si="122"/>
        <v>7</v>
      </c>
      <c r="F216" s="66" t="str">
        <f t="shared" si="127"/>
        <v>L</v>
      </c>
      <c r="G216" s="66">
        <f t="shared" si="123"/>
        <v>1</v>
      </c>
      <c r="H216" s="66">
        <f t="shared" si="128"/>
        <v>3</v>
      </c>
      <c r="I216" s="66">
        <f t="shared" si="129"/>
        <v>8</v>
      </c>
      <c r="J216" s="106">
        <f t="shared" si="118"/>
        <v>3</v>
      </c>
      <c r="K216" s="106">
        <f t="shared" si="130"/>
        <v>0</v>
      </c>
      <c r="L216" s="154">
        <f t="shared" si="131"/>
        <v>837</v>
      </c>
      <c r="N216" s="66" t="str">
        <f t="shared" si="132"/>
        <v>L</v>
      </c>
      <c r="O216" s="66">
        <f t="shared" si="133"/>
        <v>2</v>
      </c>
      <c r="P216" s="66">
        <f t="shared" si="134"/>
        <v>3</v>
      </c>
      <c r="Q216" s="66">
        <f t="shared" si="135"/>
        <v>8</v>
      </c>
      <c r="R216" s="106">
        <f t="shared" si="119"/>
        <v>3</v>
      </c>
      <c r="S216" s="106">
        <f t="shared" si="136"/>
        <v>0</v>
      </c>
      <c r="T216" s="154">
        <f t="shared" si="137"/>
        <v>-111</v>
      </c>
      <c r="V216" s="66" t="str">
        <f t="shared" si="138"/>
        <v>L</v>
      </c>
      <c r="W216" s="66">
        <f t="shared" si="150"/>
        <v>2</v>
      </c>
      <c r="X216" s="66">
        <f t="shared" si="151"/>
        <v>1</v>
      </c>
      <c r="Y216" s="66">
        <f t="shared" si="152"/>
        <v>2</v>
      </c>
      <c r="Z216" s="106">
        <f t="shared" si="153"/>
        <v>1</v>
      </c>
      <c r="AA216" s="106">
        <f t="shared" si="154"/>
        <v>0</v>
      </c>
      <c r="AB216" s="154">
        <f t="shared" si="139"/>
        <v>156</v>
      </c>
      <c r="AC216" s="155">
        <f t="shared" si="140"/>
        <v>158</v>
      </c>
      <c r="AE216" s="66" t="str">
        <f t="shared" si="141"/>
        <v>L</v>
      </c>
      <c r="AF216" s="66">
        <f t="shared" si="124"/>
        <v>7</v>
      </c>
      <c r="AG216" s="66">
        <f t="shared" si="155"/>
        <v>3</v>
      </c>
      <c r="AH216" s="66">
        <f t="shared" si="156"/>
        <v>8</v>
      </c>
      <c r="AI216" s="106">
        <f t="shared" si="120"/>
        <v>3</v>
      </c>
      <c r="AJ216" s="106">
        <f t="shared" si="142"/>
        <v>0</v>
      </c>
      <c r="AK216" s="154">
        <f t="shared" si="143"/>
        <v>-1449</v>
      </c>
      <c r="AL216" s="155">
        <f t="shared" si="144"/>
        <v>-1</v>
      </c>
      <c r="AN216" s="66" t="str">
        <f t="shared" si="145"/>
        <v>L</v>
      </c>
      <c r="AO216" s="66">
        <f t="shared" si="125"/>
        <v>7</v>
      </c>
      <c r="AP216" s="66">
        <f t="shared" si="146"/>
        <v>3</v>
      </c>
      <c r="AQ216" s="66">
        <f t="shared" si="147"/>
        <v>8</v>
      </c>
      <c r="AR216" s="106">
        <f t="shared" si="121"/>
        <v>3</v>
      </c>
      <c r="AS216" s="106">
        <f t="shared" si="148"/>
        <v>0</v>
      </c>
      <c r="AT216" s="154">
        <f t="shared" si="149"/>
        <v>-1449</v>
      </c>
    </row>
    <row r="217" spans="1:46">
      <c r="A217" s="3">
        <f t="shared" si="126"/>
        <v>207</v>
      </c>
      <c r="B217" s="9">
        <f>Data!B217</f>
        <v>27</v>
      </c>
      <c r="D217" s="30">
        <f t="shared" si="122"/>
        <v>9</v>
      </c>
      <c r="F217" s="66" t="str">
        <f t="shared" si="127"/>
        <v>L</v>
      </c>
      <c r="G217" s="66">
        <f t="shared" si="123"/>
        <v>1</v>
      </c>
      <c r="H217" s="66">
        <f t="shared" si="128"/>
        <v>3</v>
      </c>
      <c r="I217" s="66">
        <f t="shared" si="129"/>
        <v>9</v>
      </c>
      <c r="J217" s="106">
        <f t="shared" si="118"/>
        <v>3</v>
      </c>
      <c r="K217" s="106">
        <f t="shared" si="130"/>
        <v>0</v>
      </c>
      <c r="L217" s="154">
        <f t="shared" si="131"/>
        <v>834</v>
      </c>
      <c r="N217" s="66" t="str">
        <f t="shared" si="132"/>
        <v>L</v>
      </c>
      <c r="O217" s="66">
        <f t="shared" si="133"/>
        <v>3</v>
      </c>
      <c r="P217" s="66">
        <f t="shared" si="134"/>
        <v>3</v>
      </c>
      <c r="Q217" s="66">
        <f t="shared" si="135"/>
        <v>9</v>
      </c>
      <c r="R217" s="106">
        <f t="shared" si="119"/>
        <v>3</v>
      </c>
      <c r="S217" s="106">
        <f t="shared" si="136"/>
        <v>0</v>
      </c>
      <c r="T217" s="154">
        <f t="shared" si="137"/>
        <v>-114</v>
      </c>
      <c r="V217" s="66" t="str">
        <f t="shared" si="138"/>
        <v>L</v>
      </c>
      <c r="W217" s="66">
        <f t="shared" si="150"/>
        <v>3</v>
      </c>
      <c r="X217" s="66">
        <f t="shared" si="151"/>
        <v>1</v>
      </c>
      <c r="Y217" s="66">
        <f t="shared" si="152"/>
        <v>3</v>
      </c>
      <c r="Z217" s="106">
        <f t="shared" si="153"/>
        <v>1</v>
      </c>
      <c r="AA217" s="106">
        <f t="shared" si="154"/>
        <v>0</v>
      </c>
      <c r="AB217" s="154">
        <f t="shared" si="139"/>
        <v>155</v>
      </c>
      <c r="AC217" s="155">
        <f t="shared" si="140"/>
        <v>158</v>
      </c>
      <c r="AE217" s="66" t="str">
        <f t="shared" si="141"/>
        <v>L</v>
      </c>
      <c r="AF217" s="66">
        <f t="shared" si="124"/>
        <v>9</v>
      </c>
      <c r="AG217" s="66">
        <f t="shared" si="155"/>
        <v>3</v>
      </c>
      <c r="AH217" s="66">
        <f t="shared" si="156"/>
        <v>9</v>
      </c>
      <c r="AI217" s="106">
        <f t="shared" si="120"/>
        <v>3</v>
      </c>
      <c r="AJ217" s="106">
        <f t="shared" si="142"/>
        <v>0</v>
      </c>
      <c r="AK217" s="154">
        <f t="shared" si="143"/>
        <v>-1452</v>
      </c>
      <c r="AL217" s="155">
        <f t="shared" si="144"/>
        <v>-1</v>
      </c>
      <c r="AN217" s="66" t="str">
        <f t="shared" si="145"/>
        <v>L</v>
      </c>
      <c r="AO217" s="66">
        <f t="shared" si="125"/>
        <v>9</v>
      </c>
      <c r="AP217" s="66">
        <f t="shared" si="146"/>
        <v>3</v>
      </c>
      <c r="AQ217" s="66">
        <f t="shared" si="147"/>
        <v>9</v>
      </c>
      <c r="AR217" s="106">
        <f t="shared" si="121"/>
        <v>3</v>
      </c>
      <c r="AS217" s="106">
        <f t="shared" si="148"/>
        <v>0</v>
      </c>
      <c r="AT217" s="154">
        <f t="shared" si="149"/>
        <v>-1452</v>
      </c>
    </row>
    <row r="218" spans="1:46">
      <c r="A218" s="3">
        <f t="shared" si="126"/>
        <v>208</v>
      </c>
      <c r="B218" s="9">
        <f>Data!B218</f>
        <v>18</v>
      </c>
      <c r="D218" s="30">
        <f t="shared" si="122"/>
        <v>6</v>
      </c>
      <c r="F218" s="66" t="str">
        <f t="shared" si="127"/>
        <v>L</v>
      </c>
      <c r="G218" s="66">
        <f t="shared" si="123"/>
        <v>1</v>
      </c>
      <c r="H218" s="66">
        <f t="shared" si="128"/>
        <v>3</v>
      </c>
      <c r="I218" s="66">
        <f t="shared" si="129"/>
        <v>10</v>
      </c>
      <c r="J218" s="106">
        <f t="shared" si="118"/>
        <v>3</v>
      </c>
      <c r="K218" s="106">
        <f t="shared" si="130"/>
        <v>0</v>
      </c>
      <c r="L218" s="154">
        <f t="shared" si="131"/>
        <v>831</v>
      </c>
      <c r="N218" s="66" t="str">
        <f t="shared" si="132"/>
        <v>L</v>
      </c>
      <c r="O218" s="66">
        <f t="shared" si="133"/>
        <v>4</v>
      </c>
      <c r="P218" s="66">
        <f t="shared" si="134"/>
        <v>3</v>
      </c>
      <c r="Q218" s="66">
        <f t="shared" si="135"/>
        <v>10</v>
      </c>
      <c r="R218" s="106">
        <f t="shared" si="119"/>
        <v>3</v>
      </c>
      <c r="S218" s="106">
        <f t="shared" si="136"/>
        <v>0</v>
      </c>
      <c r="T218" s="154">
        <f t="shared" si="137"/>
        <v>-117</v>
      </c>
      <c r="V218" s="66" t="str">
        <f t="shared" si="138"/>
        <v>L</v>
      </c>
      <c r="W218" s="66">
        <f t="shared" si="150"/>
        <v>4</v>
      </c>
      <c r="X218" s="66">
        <f t="shared" si="151"/>
        <v>1</v>
      </c>
      <c r="Y218" s="66">
        <f t="shared" si="152"/>
        <v>4</v>
      </c>
      <c r="Z218" s="106">
        <f t="shared" si="153"/>
        <v>1</v>
      </c>
      <c r="AA218" s="106">
        <f t="shared" si="154"/>
        <v>0</v>
      </c>
      <c r="AB218" s="154">
        <f t="shared" si="139"/>
        <v>154</v>
      </c>
      <c r="AC218" s="155">
        <f t="shared" si="140"/>
        <v>158</v>
      </c>
      <c r="AE218" s="66" t="str">
        <f t="shared" si="141"/>
        <v>L</v>
      </c>
      <c r="AF218" s="66">
        <f t="shared" si="124"/>
        <v>6</v>
      </c>
      <c r="AG218" s="66">
        <f t="shared" si="155"/>
        <v>3</v>
      </c>
      <c r="AH218" s="66">
        <f t="shared" si="156"/>
        <v>10</v>
      </c>
      <c r="AI218" s="106">
        <f t="shared" si="120"/>
        <v>3</v>
      </c>
      <c r="AJ218" s="106">
        <f t="shared" si="142"/>
        <v>0</v>
      </c>
      <c r="AK218" s="154">
        <f t="shared" si="143"/>
        <v>-1455</v>
      </c>
      <c r="AL218" s="155">
        <f t="shared" si="144"/>
        <v>-1</v>
      </c>
      <c r="AN218" s="66" t="str">
        <f t="shared" si="145"/>
        <v>L</v>
      </c>
      <c r="AO218" s="66">
        <f t="shared" si="125"/>
        <v>6</v>
      </c>
      <c r="AP218" s="66">
        <f t="shared" si="146"/>
        <v>3</v>
      </c>
      <c r="AQ218" s="66">
        <f t="shared" si="147"/>
        <v>10</v>
      </c>
      <c r="AR218" s="106">
        <f t="shared" si="121"/>
        <v>3</v>
      </c>
      <c r="AS218" s="106">
        <f t="shared" si="148"/>
        <v>0</v>
      </c>
      <c r="AT218" s="154">
        <f t="shared" si="149"/>
        <v>-1455</v>
      </c>
    </row>
    <row r="219" spans="1:46">
      <c r="A219" s="3">
        <f t="shared" si="126"/>
        <v>209</v>
      </c>
      <c r="B219" s="9">
        <f>Data!B219</f>
        <v>31</v>
      </c>
      <c r="D219" s="30">
        <f t="shared" si="122"/>
        <v>11</v>
      </c>
      <c r="F219" s="66" t="str">
        <f t="shared" si="127"/>
        <v>L</v>
      </c>
      <c r="G219" s="66">
        <f t="shared" si="123"/>
        <v>1</v>
      </c>
      <c r="H219" s="66">
        <f t="shared" si="128"/>
        <v>3</v>
      </c>
      <c r="I219" s="66">
        <f t="shared" si="129"/>
        <v>11</v>
      </c>
      <c r="J219" s="106">
        <f t="shared" si="118"/>
        <v>3</v>
      </c>
      <c r="K219" s="106">
        <f t="shared" si="130"/>
        <v>0</v>
      </c>
      <c r="L219" s="154">
        <f t="shared" si="131"/>
        <v>828</v>
      </c>
      <c r="N219" s="66" t="str">
        <f t="shared" si="132"/>
        <v>L</v>
      </c>
      <c r="O219" s="66">
        <f t="shared" si="133"/>
        <v>5</v>
      </c>
      <c r="P219" s="66">
        <f t="shared" si="134"/>
        <v>3</v>
      </c>
      <c r="Q219" s="66">
        <f t="shared" si="135"/>
        <v>11</v>
      </c>
      <c r="R219" s="106">
        <f t="shared" si="119"/>
        <v>3</v>
      </c>
      <c r="S219" s="106">
        <f t="shared" si="136"/>
        <v>0</v>
      </c>
      <c r="T219" s="154">
        <f t="shared" si="137"/>
        <v>-120</v>
      </c>
      <c r="V219" s="66" t="str">
        <f t="shared" si="138"/>
        <v>L</v>
      </c>
      <c r="W219" s="66">
        <f t="shared" si="150"/>
        <v>5</v>
      </c>
      <c r="X219" s="66">
        <f t="shared" si="151"/>
        <v>1</v>
      </c>
      <c r="Y219" s="66">
        <f t="shared" si="152"/>
        <v>5</v>
      </c>
      <c r="Z219" s="106">
        <f t="shared" si="153"/>
        <v>1</v>
      </c>
      <c r="AA219" s="106">
        <f t="shared" si="154"/>
        <v>0</v>
      </c>
      <c r="AB219" s="154">
        <f t="shared" si="139"/>
        <v>153</v>
      </c>
      <c r="AC219" s="155">
        <f t="shared" si="140"/>
        <v>158</v>
      </c>
      <c r="AE219" s="66" t="str">
        <f t="shared" si="141"/>
        <v>L</v>
      </c>
      <c r="AF219" s="66">
        <f t="shared" si="124"/>
        <v>11</v>
      </c>
      <c r="AG219" s="66">
        <f t="shared" si="155"/>
        <v>3</v>
      </c>
      <c r="AH219" s="66">
        <f t="shared" si="156"/>
        <v>11</v>
      </c>
      <c r="AI219" s="106">
        <f t="shared" si="120"/>
        <v>3</v>
      </c>
      <c r="AJ219" s="106">
        <f t="shared" si="142"/>
        <v>0</v>
      </c>
      <c r="AK219" s="154">
        <f t="shared" si="143"/>
        <v>-1458</v>
      </c>
      <c r="AL219" s="155">
        <f t="shared" si="144"/>
        <v>-1</v>
      </c>
      <c r="AN219" s="66" t="str">
        <f t="shared" si="145"/>
        <v>L</v>
      </c>
      <c r="AO219" s="66">
        <f t="shared" si="125"/>
        <v>11</v>
      </c>
      <c r="AP219" s="66">
        <f t="shared" si="146"/>
        <v>3</v>
      </c>
      <c r="AQ219" s="66">
        <f t="shared" si="147"/>
        <v>11</v>
      </c>
      <c r="AR219" s="106">
        <f t="shared" si="121"/>
        <v>3</v>
      </c>
      <c r="AS219" s="106">
        <f t="shared" si="148"/>
        <v>0</v>
      </c>
      <c r="AT219" s="154">
        <f t="shared" si="149"/>
        <v>-1458</v>
      </c>
    </row>
    <row r="220" spans="1:46">
      <c r="A220" s="3">
        <f t="shared" si="126"/>
        <v>210</v>
      </c>
      <c r="B220" s="9">
        <f>Data!B220</f>
        <v>26</v>
      </c>
      <c r="D220" s="30">
        <f t="shared" si="122"/>
        <v>9</v>
      </c>
      <c r="F220" s="66" t="str">
        <f t="shared" si="127"/>
        <v>L</v>
      </c>
      <c r="G220" s="66">
        <f t="shared" si="123"/>
        <v>1</v>
      </c>
      <c r="H220" s="66">
        <f t="shared" si="128"/>
        <v>4</v>
      </c>
      <c r="I220" s="66">
        <f t="shared" si="129"/>
        <v>1</v>
      </c>
      <c r="J220" s="106">
        <f t="shared" si="118"/>
        <v>5</v>
      </c>
      <c r="K220" s="106">
        <f t="shared" si="130"/>
        <v>0</v>
      </c>
      <c r="L220" s="154">
        <f t="shared" si="131"/>
        <v>823</v>
      </c>
      <c r="N220" s="66" t="str">
        <f t="shared" si="132"/>
        <v>L</v>
      </c>
      <c r="O220" s="66">
        <f t="shared" si="133"/>
        <v>6</v>
      </c>
      <c r="P220" s="66">
        <f t="shared" si="134"/>
        <v>4</v>
      </c>
      <c r="Q220" s="66">
        <f t="shared" si="135"/>
        <v>1</v>
      </c>
      <c r="R220" s="106">
        <f t="shared" si="119"/>
        <v>5</v>
      </c>
      <c r="S220" s="106">
        <f t="shared" si="136"/>
        <v>0</v>
      </c>
      <c r="T220" s="154">
        <f t="shared" si="137"/>
        <v>-125</v>
      </c>
      <c r="V220" s="66" t="str">
        <f t="shared" si="138"/>
        <v>L</v>
      </c>
      <c r="W220" s="66">
        <f t="shared" si="150"/>
        <v>6</v>
      </c>
      <c r="X220" s="66">
        <f t="shared" si="151"/>
        <v>1</v>
      </c>
      <c r="Y220" s="66">
        <f t="shared" si="152"/>
        <v>6</v>
      </c>
      <c r="Z220" s="106">
        <f t="shared" si="153"/>
        <v>1</v>
      </c>
      <c r="AA220" s="106">
        <f t="shared" si="154"/>
        <v>0</v>
      </c>
      <c r="AB220" s="154">
        <f t="shared" si="139"/>
        <v>152</v>
      </c>
      <c r="AC220" s="155">
        <f t="shared" si="140"/>
        <v>158</v>
      </c>
      <c r="AE220" s="66" t="str">
        <f t="shared" si="141"/>
        <v>L</v>
      </c>
      <c r="AF220" s="66">
        <f t="shared" si="124"/>
        <v>9</v>
      </c>
      <c r="AG220" s="66">
        <f t="shared" si="155"/>
        <v>4</v>
      </c>
      <c r="AH220" s="66">
        <f t="shared" si="156"/>
        <v>1</v>
      </c>
      <c r="AI220" s="106">
        <f t="shared" si="120"/>
        <v>5</v>
      </c>
      <c r="AJ220" s="106">
        <f t="shared" si="142"/>
        <v>0</v>
      </c>
      <c r="AK220" s="154">
        <f t="shared" si="143"/>
        <v>-1463</v>
      </c>
      <c r="AL220" s="155">
        <f t="shared" si="144"/>
        <v>-1</v>
      </c>
      <c r="AN220" s="66" t="str">
        <f t="shared" si="145"/>
        <v>L</v>
      </c>
      <c r="AO220" s="66">
        <f t="shared" si="125"/>
        <v>9</v>
      </c>
      <c r="AP220" s="66">
        <f t="shared" si="146"/>
        <v>4</v>
      </c>
      <c r="AQ220" s="66">
        <f t="shared" si="147"/>
        <v>1</v>
      </c>
      <c r="AR220" s="106">
        <f t="shared" si="121"/>
        <v>5</v>
      </c>
      <c r="AS220" s="106">
        <f t="shared" si="148"/>
        <v>0</v>
      </c>
      <c r="AT220" s="154">
        <f t="shared" si="149"/>
        <v>-1463</v>
      </c>
    </row>
    <row r="221" spans="1:46">
      <c r="A221" s="3">
        <f t="shared" si="126"/>
        <v>211</v>
      </c>
      <c r="B221" s="9">
        <f>Data!B221</f>
        <v>29</v>
      </c>
      <c r="D221" s="30">
        <f t="shared" si="122"/>
        <v>10</v>
      </c>
      <c r="F221" s="66" t="str">
        <f t="shared" si="127"/>
        <v>L</v>
      </c>
      <c r="G221" s="66">
        <f t="shared" si="123"/>
        <v>1</v>
      </c>
      <c r="H221" s="66">
        <f t="shared" si="128"/>
        <v>4</v>
      </c>
      <c r="I221" s="66">
        <f t="shared" si="129"/>
        <v>2</v>
      </c>
      <c r="J221" s="106">
        <f t="shared" si="118"/>
        <v>5</v>
      </c>
      <c r="K221" s="106">
        <f t="shared" si="130"/>
        <v>0</v>
      </c>
      <c r="L221" s="154">
        <f t="shared" si="131"/>
        <v>818</v>
      </c>
      <c r="N221" s="66" t="str">
        <f t="shared" si="132"/>
        <v>L</v>
      </c>
      <c r="O221" s="66">
        <f t="shared" si="133"/>
        <v>7</v>
      </c>
      <c r="P221" s="66">
        <f t="shared" si="134"/>
        <v>4</v>
      </c>
      <c r="Q221" s="66">
        <f t="shared" si="135"/>
        <v>2</v>
      </c>
      <c r="R221" s="106">
        <f t="shared" si="119"/>
        <v>5</v>
      </c>
      <c r="S221" s="106">
        <f t="shared" si="136"/>
        <v>0</v>
      </c>
      <c r="T221" s="154">
        <f t="shared" si="137"/>
        <v>-130</v>
      </c>
      <c r="V221" s="66" t="str">
        <f t="shared" si="138"/>
        <v>L</v>
      </c>
      <c r="W221" s="66">
        <f t="shared" si="150"/>
        <v>7</v>
      </c>
      <c r="X221" s="66">
        <f t="shared" si="151"/>
        <v>1</v>
      </c>
      <c r="Y221" s="66">
        <f t="shared" si="152"/>
        <v>7</v>
      </c>
      <c r="Z221" s="106">
        <f t="shared" si="153"/>
        <v>1</v>
      </c>
      <c r="AA221" s="106">
        <f t="shared" si="154"/>
        <v>0</v>
      </c>
      <c r="AB221" s="154">
        <f t="shared" si="139"/>
        <v>151</v>
      </c>
      <c r="AC221" s="155">
        <f t="shared" si="140"/>
        <v>158</v>
      </c>
      <c r="AE221" s="66" t="str">
        <f t="shared" si="141"/>
        <v>L</v>
      </c>
      <c r="AF221" s="66">
        <f t="shared" si="124"/>
        <v>10</v>
      </c>
      <c r="AG221" s="66">
        <f t="shared" si="155"/>
        <v>4</v>
      </c>
      <c r="AH221" s="66">
        <f t="shared" si="156"/>
        <v>2</v>
      </c>
      <c r="AI221" s="106">
        <f t="shared" si="120"/>
        <v>5</v>
      </c>
      <c r="AJ221" s="106">
        <f t="shared" si="142"/>
        <v>0</v>
      </c>
      <c r="AK221" s="154">
        <f t="shared" si="143"/>
        <v>-1468</v>
      </c>
      <c r="AL221" s="155">
        <f t="shared" si="144"/>
        <v>-1</v>
      </c>
      <c r="AN221" s="66" t="str">
        <f t="shared" si="145"/>
        <v>L</v>
      </c>
      <c r="AO221" s="66">
        <f t="shared" si="125"/>
        <v>10</v>
      </c>
      <c r="AP221" s="66">
        <f t="shared" si="146"/>
        <v>4</v>
      </c>
      <c r="AQ221" s="66">
        <f t="shared" si="147"/>
        <v>2</v>
      </c>
      <c r="AR221" s="106">
        <f t="shared" si="121"/>
        <v>5</v>
      </c>
      <c r="AS221" s="106">
        <f t="shared" si="148"/>
        <v>0</v>
      </c>
      <c r="AT221" s="154">
        <f t="shared" si="149"/>
        <v>-1468</v>
      </c>
    </row>
    <row r="222" spans="1:46">
      <c r="A222" s="3">
        <f t="shared" si="126"/>
        <v>212</v>
      </c>
      <c r="B222" s="9">
        <f>Data!B222</f>
        <v>26</v>
      </c>
      <c r="D222" s="30">
        <f t="shared" si="122"/>
        <v>9</v>
      </c>
      <c r="F222" s="66" t="str">
        <f t="shared" si="127"/>
        <v>L</v>
      </c>
      <c r="G222" s="66">
        <f t="shared" si="123"/>
        <v>1</v>
      </c>
      <c r="H222" s="66">
        <f t="shared" si="128"/>
        <v>4</v>
      </c>
      <c r="I222" s="66">
        <f t="shared" si="129"/>
        <v>3</v>
      </c>
      <c r="J222" s="106">
        <f t="shared" si="118"/>
        <v>5</v>
      </c>
      <c r="K222" s="106">
        <f t="shared" si="130"/>
        <v>0</v>
      </c>
      <c r="L222" s="154">
        <f t="shared" si="131"/>
        <v>813</v>
      </c>
      <c r="N222" s="66" t="str">
        <f t="shared" si="132"/>
        <v>L</v>
      </c>
      <c r="O222" s="66">
        <f t="shared" si="133"/>
        <v>8</v>
      </c>
      <c r="P222" s="66">
        <f t="shared" si="134"/>
        <v>4</v>
      </c>
      <c r="Q222" s="66">
        <f t="shared" si="135"/>
        <v>3</v>
      </c>
      <c r="R222" s="106">
        <f t="shared" si="119"/>
        <v>5</v>
      </c>
      <c r="S222" s="106">
        <f t="shared" si="136"/>
        <v>0</v>
      </c>
      <c r="T222" s="154">
        <f t="shared" si="137"/>
        <v>-135</v>
      </c>
      <c r="V222" s="66" t="str">
        <f t="shared" si="138"/>
        <v>L</v>
      </c>
      <c r="W222" s="66">
        <f t="shared" si="150"/>
        <v>8</v>
      </c>
      <c r="X222" s="66">
        <f t="shared" si="151"/>
        <v>1</v>
      </c>
      <c r="Y222" s="66">
        <f t="shared" si="152"/>
        <v>8</v>
      </c>
      <c r="Z222" s="106">
        <f t="shared" si="153"/>
        <v>1</v>
      </c>
      <c r="AA222" s="106">
        <f t="shared" si="154"/>
        <v>0</v>
      </c>
      <c r="AB222" s="154">
        <f t="shared" si="139"/>
        <v>150</v>
      </c>
      <c r="AC222" s="155">
        <f t="shared" si="140"/>
        <v>158</v>
      </c>
      <c r="AE222" s="66" t="str">
        <f t="shared" si="141"/>
        <v>L</v>
      </c>
      <c r="AF222" s="66">
        <f t="shared" si="124"/>
        <v>9</v>
      </c>
      <c r="AG222" s="66">
        <f t="shared" si="155"/>
        <v>4</v>
      </c>
      <c r="AH222" s="66">
        <f t="shared" si="156"/>
        <v>3</v>
      </c>
      <c r="AI222" s="106">
        <f t="shared" si="120"/>
        <v>5</v>
      </c>
      <c r="AJ222" s="106">
        <f t="shared" si="142"/>
        <v>0</v>
      </c>
      <c r="AK222" s="154">
        <f t="shared" si="143"/>
        <v>-1473</v>
      </c>
      <c r="AL222" s="155">
        <f t="shared" si="144"/>
        <v>-1</v>
      </c>
      <c r="AN222" s="66" t="str">
        <f t="shared" si="145"/>
        <v>L</v>
      </c>
      <c r="AO222" s="66">
        <f t="shared" si="125"/>
        <v>9</v>
      </c>
      <c r="AP222" s="66">
        <f t="shared" si="146"/>
        <v>4</v>
      </c>
      <c r="AQ222" s="66">
        <f t="shared" si="147"/>
        <v>3</v>
      </c>
      <c r="AR222" s="106">
        <f t="shared" si="121"/>
        <v>5</v>
      </c>
      <c r="AS222" s="106">
        <f t="shared" si="148"/>
        <v>0</v>
      </c>
      <c r="AT222" s="154">
        <f t="shared" si="149"/>
        <v>-1473</v>
      </c>
    </row>
    <row r="223" spans="1:46">
      <c r="A223" s="3">
        <f t="shared" si="126"/>
        <v>213</v>
      </c>
      <c r="B223" s="9">
        <f>Data!B223</f>
        <v>29</v>
      </c>
      <c r="D223" s="30">
        <f t="shared" si="122"/>
        <v>10</v>
      </c>
      <c r="F223" s="66" t="str">
        <f t="shared" si="127"/>
        <v>L</v>
      </c>
      <c r="G223" s="66">
        <f t="shared" si="123"/>
        <v>1</v>
      </c>
      <c r="H223" s="66">
        <f t="shared" si="128"/>
        <v>4</v>
      </c>
      <c r="I223" s="66">
        <f t="shared" si="129"/>
        <v>4</v>
      </c>
      <c r="J223" s="106">
        <f t="shared" si="118"/>
        <v>5</v>
      </c>
      <c r="K223" s="106">
        <f t="shared" si="130"/>
        <v>0</v>
      </c>
      <c r="L223" s="154">
        <f t="shared" si="131"/>
        <v>808</v>
      </c>
      <c r="N223" s="66" t="str">
        <f t="shared" si="132"/>
        <v>L</v>
      </c>
      <c r="O223" s="66">
        <f t="shared" si="133"/>
        <v>9</v>
      </c>
      <c r="P223" s="66">
        <f t="shared" si="134"/>
        <v>4</v>
      </c>
      <c r="Q223" s="66">
        <f t="shared" si="135"/>
        <v>4</v>
      </c>
      <c r="R223" s="106">
        <f t="shared" si="119"/>
        <v>5</v>
      </c>
      <c r="S223" s="106">
        <f t="shared" si="136"/>
        <v>0</v>
      </c>
      <c r="T223" s="154">
        <f t="shared" si="137"/>
        <v>-140</v>
      </c>
      <c r="V223" s="66" t="str">
        <f t="shared" si="138"/>
        <v>L</v>
      </c>
      <c r="W223" s="66">
        <f t="shared" si="150"/>
        <v>9</v>
      </c>
      <c r="X223" s="66">
        <f t="shared" si="151"/>
        <v>1</v>
      </c>
      <c r="Y223" s="66">
        <f t="shared" si="152"/>
        <v>9</v>
      </c>
      <c r="Z223" s="106">
        <f t="shared" si="153"/>
        <v>1</v>
      </c>
      <c r="AA223" s="106">
        <f t="shared" si="154"/>
        <v>0</v>
      </c>
      <c r="AB223" s="154">
        <f t="shared" si="139"/>
        <v>149</v>
      </c>
      <c r="AC223" s="155">
        <f t="shared" si="140"/>
        <v>158</v>
      </c>
      <c r="AE223" s="66" t="str">
        <f t="shared" si="141"/>
        <v>L</v>
      </c>
      <c r="AF223" s="66">
        <f t="shared" si="124"/>
        <v>10</v>
      </c>
      <c r="AG223" s="66">
        <f t="shared" si="155"/>
        <v>4</v>
      </c>
      <c r="AH223" s="66">
        <f t="shared" si="156"/>
        <v>4</v>
      </c>
      <c r="AI223" s="106">
        <f t="shared" si="120"/>
        <v>5</v>
      </c>
      <c r="AJ223" s="106">
        <f t="shared" si="142"/>
        <v>0</v>
      </c>
      <c r="AK223" s="154">
        <f t="shared" si="143"/>
        <v>-1478</v>
      </c>
      <c r="AL223" s="155">
        <f t="shared" si="144"/>
        <v>-1</v>
      </c>
      <c r="AN223" s="66" t="str">
        <f t="shared" si="145"/>
        <v>L</v>
      </c>
      <c r="AO223" s="66">
        <f t="shared" si="125"/>
        <v>10</v>
      </c>
      <c r="AP223" s="66">
        <f t="shared" si="146"/>
        <v>4</v>
      </c>
      <c r="AQ223" s="66">
        <f t="shared" si="147"/>
        <v>4</v>
      </c>
      <c r="AR223" s="106">
        <f t="shared" si="121"/>
        <v>5</v>
      </c>
      <c r="AS223" s="106">
        <f t="shared" si="148"/>
        <v>0</v>
      </c>
      <c r="AT223" s="154">
        <f t="shared" si="149"/>
        <v>-1478</v>
      </c>
    </row>
    <row r="224" spans="1:46">
      <c r="A224" s="3">
        <f t="shared" si="126"/>
        <v>214</v>
      </c>
      <c r="B224" s="9">
        <f>Data!B224</f>
        <v>21</v>
      </c>
      <c r="D224" s="30">
        <f t="shared" si="122"/>
        <v>7</v>
      </c>
      <c r="F224" s="66" t="str">
        <f t="shared" si="127"/>
        <v>L</v>
      </c>
      <c r="G224" s="66">
        <f t="shared" si="123"/>
        <v>1</v>
      </c>
      <c r="H224" s="66">
        <f t="shared" si="128"/>
        <v>4</v>
      </c>
      <c r="I224" s="66">
        <f t="shared" si="129"/>
        <v>5</v>
      </c>
      <c r="J224" s="106">
        <f t="shared" si="118"/>
        <v>5</v>
      </c>
      <c r="K224" s="106">
        <f t="shared" si="130"/>
        <v>0</v>
      </c>
      <c r="L224" s="154">
        <f t="shared" si="131"/>
        <v>803</v>
      </c>
      <c r="N224" s="66" t="str">
        <f t="shared" si="132"/>
        <v>L</v>
      </c>
      <c r="O224" s="66">
        <f t="shared" si="133"/>
        <v>10</v>
      </c>
      <c r="P224" s="66">
        <f t="shared" si="134"/>
        <v>4</v>
      </c>
      <c r="Q224" s="66">
        <f t="shared" si="135"/>
        <v>5</v>
      </c>
      <c r="R224" s="106">
        <f t="shared" si="119"/>
        <v>5</v>
      </c>
      <c r="S224" s="106">
        <f t="shared" si="136"/>
        <v>0</v>
      </c>
      <c r="T224" s="154">
        <f t="shared" si="137"/>
        <v>-145</v>
      </c>
      <c r="V224" s="66" t="str">
        <f t="shared" si="138"/>
        <v>L</v>
      </c>
      <c r="W224" s="66">
        <f t="shared" si="150"/>
        <v>10</v>
      </c>
      <c r="X224" s="66">
        <f t="shared" si="151"/>
        <v>1</v>
      </c>
      <c r="Y224" s="66">
        <f t="shared" si="152"/>
        <v>10</v>
      </c>
      <c r="Z224" s="106">
        <f t="shared" si="153"/>
        <v>1</v>
      </c>
      <c r="AA224" s="106">
        <f t="shared" si="154"/>
        <v>0</v>
      </c>
      <c r="AB224" s="154">
        <f t="shared" si="139"/>
        <v>148</v>
      </c>
      <c r="AC224" s="155">
        <f t="shared" si="140"/>
        <v>158</v>
      </c>
      <c r="AE224" s="66" t="str">
        <f t="shared" si="141"/>
        <v>L</v>
      </c>
      <c r="AF224" s="66">
        <f t="shared" si="124"/>
        <v>7</v>
      </c>
      <c r="AG224" s="66">
        <f t="shared" si="155"/>
        <v>4</v>
      </c>
      <c r="AH224" s="66">
        <f t="shared" si="156"/>
        <v>5</v>
      </c>
      <c r="AI224" s="106">
        <f t="shared" si="120"/>
        <v>5</v>
      </c>
      <c r="AJ224" s="106">
        <f t="shared" si="142"/>
        <v>0</v>
      </c>
      <c r="AK224" s="154">
        <f t="shared" si="143"/>
        <v>-1483</v>
      </c>
      <c r="AL224" s="155">
        <f t="shared" si="144"/>
        <v>-1</v>
      </c>
      <c r="AN224" s="66" t="str">
        <f t="shared" si="145"/>
        <v>L</v>
      </c>
      <c r="AO224" s="66">
        <f t="shared" si="125"/>
        <v>7</v>
      </c>
      <c r="AP224" s="66">
        <f t="shared" si="146"/>
        <v>4</v>
      </c>
      <c r="AQ224" s="66">
        <f t="shared" si="147"/>
        <v>5</v>
      </c>
      <c r="AR224" s="106">
        <f t="shared" si="121"/>
        <v>5</v>
      </c>
      <c r="AS224" s="106">
        <f t="shared" si="148"/>
        <v>0</v>
      </c>
      <c r="AT224" s="154">
        <f t="shared" si="149"/>
        <v>-1483</v>
      </c>
    </row>
    <row r="225" spans="1:46">
      <c r="A225" s="3">
        <f t="shared" si="126"/>
        <v>215</v>
      </c>
      <c r="B225" s="9">
        <f>Data!B225</f>
        <v>10</v>
      </c>
      <c r="D225" s="30">
        <f t="shared" si="122"/>
        <v>4</v>
      </c>
      <c r="F225" s="66" t="str">
        <f t="shared" si="127"/>
        <v>L</v>
      </c>
      <c r="G225" s="66">
        <f t="shared" si="123"/>
        <v>1</v>
      </c>
      <c r="H225" s="66">
        <f t="shared" si="128"/>
        <v>4</v>
      </c>
      <c r="I225" s="66">
        <f t="shared" si="129"/>
        <v>6</v>
      </c>
      <c r="J225" s="106">
        <f t="shared" si="118"/>
        <v>5</v>
      </c>
      <c r="K225" s="106">
        <f t="shared" si="130"/>
        <v>0</v>
      </c>
      <c r="L225" s="154">
        <f t="shared" si="131"/>
        <v>798</v>
      </c>
      <c r="N225" s="66" t="str">
        <f t="shared" si="132"/>
        <v>L</v>
      </c>
      <c r="O225" s="66">
        <f t="shared" si="133"/>
        <v>11</v>
      </c>
      <c r="P225" s="66">
        <f t="shared" si="134"/>
        <v>4</v>
      </c>
      <c r="Q225" s="66">
        <f t="shared" si="135"/>
        <v>6</v>
      </c>
      <c r="R225" s="106">
        <f t="shared" si="119"/>
        <v>5</v>
      </c>
      <c r="S225" s="106">
        <f t="shared" si="136"/>
        <v>0</v>
      </c>
      <c r="T225" s="154">
        <f t="shared" si="137"/>
        <v>-150</v>
      </c>
      <c r="V225" s="66" t="str">
        <f t="shared" si="138"/>
        <v>L</v>
      </c>
      <c r="W225" s="66">
        <f t="shared" si="150"/>
        <v>11</v>
      </c>
      <c r="X225" s="66">
        <f t="shared" si="151"/>
        <v>1</v>
      </c>
      <c r="Y225" s="66">
        <f t="shared" si="152"/>
        <v>11</v>
      </c>
      <c r="Z225" s="106">
        <f t="shared" si="153"/>
        <v>1</v>
      </c>
      <c r="AA225" s="106">
        <f t="shared" si="154"/>
        <v>0</v>
      </c>
      <c r="AB225" s="154">
        <f t="shared" si="139"/>
        <v>147</v>
      </c>
      <c r="AC225" s="155">
        <f t="shared" si="140"/>
        <v>158</v>
      </c>
      <c r="AE225" s="66" t="str">
        <f t="shared" si="141"/>
        <v>L</v>
      </c>
      <c r="AF225" s="66">
        <f t="shared" si="124"/>
        <v>4</v>
      </c>
      <c r="AG225" s="66">
        <f t="shared" si="155"/>
        <v>4</v>
      </c>
      <c r="AH225" s="66">
        <f t="shared" si="156"/>
        <v>6</v>
      </c>
      <c r="AI225" s="106">
        <f t="shared" si="120"/>
        <v>5</v>
      </c>
      <c r="AJ225" s="106">
        <f t="shared" si="142"/>
        <v>0</v>
      </c>
      <c r="AK225" s="154">
        <f t="shared" si="143"/>
        <v>-1488</v>
      </c>
      <c r="AL225" s="155">
        <f t="shared" si="144"/>
        <v>-1</v>
      </c>
      <c r="AN225" s="66" t="str">
        <f t="shared" si="145"/>
        <v>L</v>
      </c>
      <c r="AO225" s="66">
        <f t="shared" si="125"/>
        <v>4</v>
      </c>
      <c r="AP225" s="66">
        <f t="shared" si="146"/>
        <v>4</v>
      </c>
      <c r="AQ225" s="66">
        <f t="shared" si="147"/>
        <v>6</v>
      </c>
      <c r="AR225" s="106">
        <f t="shared" si="121"/>
        <v>5</v>
      </c>
      <c r="AS225" s="106">
        <f t="shared" si="148"/>
        <v>0</v>
      </c>
      <c r="AT225" s="154">
        <f t="shared" si="149"/>
        <v>-1488</v>
      </c>
    </row>
    <row r="226" spans="1:46">
      <c r="A226" s="3">
        <f t="shared" si="126"/>
        <v>216</v>
      </c>
      <c r="B226" s="9">
        <f>Data!B226</f>
        <v>30</v>
      </c>
      <c r="D226" s="30">
        <f t="shared" si="122"/>
        <v>10</v>
      </c>
      <c r="F226" s="66" t="str">
        <f t="shared" si="127"/>
        <v>L</v>
      </c>
      <c r="G226" s="66">
        <f t="shared" si="123"/>
        <v>1</v>
      </c>
      <c r="H226" s="66">
        <f t="shared" si="128"/>
        <v>4</v>
      </c>
      <c r="I226" s="66">
        <f t="shared" si="129"/>
        <v>7</v>
      </c>
      <c r="J226" s="106">
        <f t="shared" si="118"/>
        <v>5</v>
      </c>
      <c r="K226" s="106">
        <f t="shared" si="130"/>
        <v>0</v>
      </c>
      <c r="L226" s="154">
        <f t="shared" si="131"/>
        <v>793</v>
      </c>
      <c r="N226" s="66" t="str">
        <f t="shared" si="132"/>
        <v>L</v>
      </c>
      <c r="O226" s="66">
        <f t="shared" si="133"/>
        <v>12</v>
      </c>
      <c r="P226" s="66">
        <f t="shared" si="134"/>
        <v>4</v>
      </c>
      <c r="Q226" s="66">
        <f t="shared" si="135"/>
        <v>7</v>
      </c>
      <c r="R226" s="106">
        <f t="shared" si="119"/>
        <v>5</v>
      </c>
      <c r="S226" s="106">
        <f t="shared" si="136"/>
        <v>0</v>
      </c>
      <c r="T226" s="154">
        <f t="shared" si="137"/>
        <v>-155</v>
      </c>
      <c r="V226" s="66" t="str">
        <f t="shared" si="138"/>
        <v>L</v>
      </c>
      <c r="W226" s="66">
        <f t="shared" si="150"/>
        <v>12</v>
      </c>
      <c r="X226" s="66">
        <f t="shared" si="151"/>
        <v>2</v>
      </c>
      <c r="Y226" s="66">
        <f t="shared" si="152"/>
        <v>1</v>
      </c>
      <c r="Z226" s="106">
        <f t="shared" si="153"/>
        <v>2</v>
      </c>
      <c r="AA226" s="106">
        <f t="shared" si="154"/>
        <v>0</v>
      </c>
      <c r="AB226" s="154">
        <f t="shared" si="139"/>
        <v>145</v>
      </c>
      <c r="AC226" s="155">
        <f t="shared" si="140"/>
        <v>158</v>
      </c>
      <c r="AE226" s="66" t="str">
        <f t="shared" si="141"/>
        <v>L</v>
      </c>
      <c r="AF226" s="66">
        <f t="shared" si="124"/>
        <v>10</v>
      </c>
      <c r="AG226" s="66">
        <f t="shared" si="155"/>
        <v>4</v>
      </c>
      <c r="AH226" s="66">
        <f t="shared" si="156"/>
        <v>7</v>
      </c>
      <c r="AI226" s="106">
        <f t="shared" si="120"/>
        <v>5</v>
      </c>
      <c r="AJ226" s="106">
        <f t="shared" si="142"/>
        <v>0</v>
      </c>
      <c r="AK226" s="154">
        <f t="shared" si="143"/>
        <v>-1493</v>
      </c>
      <c r="AL226" s="155">
        <f t="shared" si="144"/>
        <v>-1</v>
      </c>
      <c r="AN226" s="66" t="str">
        <f t="shared" si="145"/>
        <v>L</v>
      </c>
      <c r="AO226" s="66">
        <f t="shared" si="125"/>
        <v>10</v>
      </c>
      <c r="AP226" s="66">
        <f t="shared" si="146"/>
        <v>4</v>
      </c>
      <c r="AQ226" s="66">
        <f t="shared" si="147"/>
        <v>7</v>
      </c>
      <c r="AR226" s="106">
        <f t="shared" si="121"/>
        <v>5</v>
      </c>
      <c r="AS226" s="106">
        <f t="shared" si="148"/>
        <v>0</v>
      </c>
      <c r="AT226" s="154">
        <f t="shared" si="149"/>
        <v>-1493</v>
      </c>
    </row>
    <row r="227" spans="1:46">
      <c r="A227" s="3">
        <f t="shared" si="126"/>
        <v>217</v>
      </c>
      <c r="B227" s="9">
        <f>Data!B227</f>
        <v>8</v>
      </c>
      <c r="D227" s="30">
        <f t="shared" si="122"/>
        <v>3</v>
      </c>
      <c r="F227" s="66" t="str">
        <f t="shared" si="127"/>
        <v>L</v>
      </c>
      <c r="G227" s="66">
        <f t="shared" si="123"/>
        <v>1</v>
      </c>
      <c r="H227" s="66">
        <f t="shared" si="128"/>
        <v>4</v>
      </c>
      <c r="I227" s="66">
        <f t="shared" si="129"/>
        <v>8</v>
      </c>
      <c r="J227" s="106">
        <f t="shared" si="118"/>
        <v>5</v>
      </c>
      <c r="K227" s="106">
        <f t="shared" si="130"/>
        <v>0</v>
      </c>
      <c r="L227" s="154">
        <f t="shared" si="131"/>
        <v>788</v>
      </c>
      <c r="N227" s="66" t="str">
        <f t="shared" si="132"/>
        <v>L</v>
      </c>
      <c r="O227" s="66">
        <f t="shared" si="133"/>
        <v>1</v>
      </c>
      <c r="P227" s="66">
        <f t="shared" si="134"/>
        <v>4</v>
      </c>
      <c r="Q227" s="66">
        <f t="shared" si="135"/>
        <v>8</v>
      </c>
      <c r="R227" s="106">
        <f t="shared" si="119"/>
        <v>5</v>
      </c>
      <c r="S227" s="106">
        <f t="shared" si="136"/>
        <v>0</v>
      </c>
      <c r="T227" s="154">
        <f t="shared" si="137"/>
        <v>-160</v>
      </c>
      <c r="V227" s="66" t="str">
        <f t="shared" si="138"/>
        <v>L</v>
      </c>
      <c r="W227" s="66">
        <f t="shared" si="150"/>
        <v>1</v>
      </c>
      <c r="X227" s="66">
        <f t="shared" si="151"/>
        <v>2</v>
      </c>
      <c r="Y227" s="66">
        <f t="shared" si="152"/>
        <v>2</v>
      </c>
      <c r="Z227" s="106">
        <f t="shared" si="153"/>
        <v>2</v>
      </c>
      <c r="AA227" s="106">
        <f t="shared" si="154"/>
        <v>0</v>
      </c>
      <c r="AB227" s="154">
        <f t="shared" si="139"/>
        <v>143</v>
      </c>
      <c r="AC227" s="155">
        <f t="shared" si="140"/>
        <v>158</v>
      </c>
      <c r="AE227" s="66" t="str">
        <f t="shared" si="141"/>
        <v>L</v>
      </c>
      <c r="AF227" s="66">
        <f t="shared" si="124"/>
        <v>3</v>
      </c>
      <c r="AG227" s="66">
        <f t="shared" si="155"/>
        <v>4</v>
      </c>
      <c r="AH227" s="66">
        <f t="shared" si="156"/>
        <v>8</v>
      </c>
      <c r="AI227" s="106">
        <f t="shared" si="120"/>
        <v>5</v>
      </c>
      <c r="AJ227" s="106">
        <f t="shared" si="142"/>
        <v>0</v>
      </c>
      <c r="AK227" s="154">
        <f t="shared" si="143"/>
        <v>-1498</v>
      </c>
      <c r="AL227" s="155">
        <f t="shared" si="144"/>
        <v>-1</v>
      </c>
      <c r="AN227" s="66" t="str">
        <f t="shared" si="145"/>
        <v>L</v>
      </c>
      <c r="AO227" s="66">
        <f t="shared" si="125"/>
        <v>3</v>
      </c>
      <c r="AP227" s="66">
        <f t="shared" si="146"/>
        <v>4</v>
      </c>
      <c r="AQ227" s="66">
        <f t="shared" si="147"/>
        <v>8</v>
      </c>
      <c r="AR227" s="106">
        <f t="shared" si="121"/>
        <v>5</v>
      </c>
      <c r="AS227" s="106">
        <f t="shared" si="148"/>
        <v>0</v>
      </c>
      <c r="AT227" s="154">
        <f t="shared" si="149"/>
        <v>-1498</v>
      </c>
    </row>
    <row r="228" spans="1:46">
      <c r="A228" s="3">
        <f t="shared" si="126"/>
        <v>218</v>
      </c>
      <c r="B228" s="9">
        <f>Data!B228</f>
        <v>30</v>
      </c>
      <c r="D228" s="30">
        <f t="shared" si="122"/>
        <v>10</v>
      </c>
      <c r="F228" s="66" t="str">
        <f t="shared" si="127"/>
        <v>L</v>
      </c>
      <c r="G228" s="66">
        <f t="shared" si="123"/>
        <v>1</v>
      </c>
      <c r="H228" s="66">
        <f t="shared" si="128"/>
        <v>4</v>
      </c>
      <c r="I228" s="66">
        <f t="shared" si="129"/>
        <v>9</v>
      </c>
      <c r="J228" s="106">
        <f t="shared" si="118"/>
        <v>5</v>
      </c>
      <c r="K228" s="106">
        <f t="shared" si="130"/>
        <v>0</v>
      </c>
      <c r="L228" s="154">
        <f t="shared" si="131"/>
        <v>783</v>
      </c>
      <c r="N228" s="66" t="str">
        <f t="shared" si="132"/>
        <v>L</v>
      </c>
      <c r="O228" s="66">
        <f t="shared" si="133"/>
        <v>2</v>
      </c>
      <c r="P228" s="66">
        <f t="shared" si="134"/>
        <v>4</v>
      </c>
      <c r="Q228" s="66">
        <f t="shared" si="135"/>
        <v>9</v>
      </c>
      <c r="R228" s="106">
        <f t="shared" si="119"/>
        <v>5</v>
      </c>
      <c r="S228" s="106">
        <f t="shared" si="136"/>
        <v>0</v>
      </c>
      <c r="T228" s="154">
        <f t="shared" si="137"/>
        <v>-165</v>
      </c>
      <c r="V228" s="66" t="str">
        <f t="shared" si="138"/>
        <v>L</v>
      </c>
      <c r="W228" s="66">
        <f t="shared" si="150"/>
        <v>2</v>
      </c>
      <c r="X228" s="66">
        <f t="shared" si="151"/>
        <v>2</v>
      </c>
      <c r="Y228" s="66">
        <f t="shared" si="152"/>
        <v>3</v>
      </c>
      <c r="Z228" s="106">
        <f t="shared" si="153"/>
        <v>2</v>
      </c>
      <c r="AA228" s="106">
        <f t="shared" si="154"/>
        <v>0</v>
      </c>
      <c r="AB228" s="154">
        <f t="shared" si="139"/>
        <v>141</v>
      </c>
      <c r="AC228" s="155">
        <f t="shared" si="140"/>
        <v>158</v>
      </c>
      <c r="AE228" s="66" t="str">
        <f t="shared" si="141"/>
        <v>L</v>
      </c>
      <c r="AF228" s="66">
        <f t="shared" si="124"/>
        <v>10</v>
      </c>
      <c r="AG228" s="66">
        <f t="shared" si="155"/>
        <v>4</v>
      </c>
      <c r="AH228" s="66">
        <f t="shared" si="156"/>
        <v>9</v>
      </c>
      <c r="AI228" s="106">
        <f t="shared" si="120"/>
        <v>5</v>
      </c>
      <c r="AJ228" s="106">
        <f t="shared" si="142"/>
        <v>0</v>
      </c>
      <c r="AK228" s="154">
        <f t="shared" si="143"/>
        <v>-1503</v>
      </c>
      <c r="AL228" s="155">
        <f t="shared" si="144"/>
        <v>-1</v>
      </c>
      <c r="AN228" s="66" t="str">
        <f t="shared" si="145"/>
        <v>L</v>
      </c>
      <c r="AO228" s="66">
        <f t="shared" si="125"/>
        <v>10</v>
      </c>
      <c r="AP228" s="66">
        <f t="shared" si="146"/>
        <v>4</v>
      </c>
      <c r="AQ228" s="66">
        <f t="shared" si="147"/>
        <v>9</v>
      </c>
      <c r="AR228" s="106">
        <f t="shared" si="121"/>
        <v>5</v>
      </c>
      <c r="AS228" s="106">
        <f t="shared" si="148"/>
        <v>0</v>
      </c>
      <c r="AT228" s="154">
        <f t="shared" si="149"/>
        <v>-1503</v>
      </c>
    </row>
    <row r="229" spans="1:46">
      <c r="A229" s="3">
        <f t="shared" si="126"/>
        <v>219</v>
      </c>
      <c r="B229" s="9">
        <f>Data!B229</f>
        <v>22</v>
      </c>
      <c r="D229" s="30">
        <f t="shared" si="122"/>
        <v>8</v>
      </c>
      <c r="F229" s="66" t="str">
        <f t="shared" si="127"/>
        <v>L</v>
      </c>
      <c r="G229" s="66">
        <f t="shared" si="123"/>
        <v>1</v>
      </c>
      <c r="H229" s="66">
        <f t="shared" si="128"/>
        <v>4</v>
      </c>
      <c r="I229" s="66">
        <f t="shared" si="129"/>
        <v>10</v>
      </c>
      <c r="J229" s="106">
        <f t="shared" si="118"/>
        <v>5</v>
      </c>
      <c r="K229" s="106">
        <f t="shared" si="130"/>
        <v>0</v>
      </c>
      <c r="L229" s="154">
        <f t="shared" si="131"/>
        <v>778</v>
      </c>
      <c r="N229" s="66" t="str">
        <f t="shared" si="132"/>
        <v>L</v>
      </c>
      <c r="O229" s="66">
        <f t="shared" si="133"/>
        <v>3</v>
      </c>
      <c r="P229" s="66">
        <f t="shared" si="134"/>
        <v>4</v>
      </c>
      <c r="Q229" s="66">
        <f t="shared" si="135"/>
        <v>10</v>
      </c>
      <c r="R229" s="106">
        <f t="shared" si="119"/>
        <v>5</v>
      </c>
      <c r="S229" s="106">
        <f t="shared" si="136"/>
        <v>0</v>
      </c>
      <c r="T229" s="154">
        <f t="shared" si="137"/>
        <v>-170</v>
      </c>
      <c r="V229" s="66" t="str">
        <f t="shared" si="138"/>
        <v>L</v>
      </c>
      <c r="W229" s="66">
        <f t="shared" si="150"/>
        <v>3</v>
      </c>
      <c r="X229" s="66">
        <f t="shared" si="151"/>
        <v>2</v>
      </c>
      <c r="Y229" s="66">
        <f t="shared" si="152"/>
        <v>4</v>
      </c>
      <c r="Z229" s="106">
        <f t="shared" si="153"/>
        <v>2</v>
      </c>
      <c r="AA229" s="106">
        <f t="shared" si="154"/>
        <v>0</v>
      </c>
      <c r="AB229" s="154">
        <f t="shared" si="139"/>
        <v>139</v>
      </c>
      <c r="AC229" s="155">
        <f t="shared" si="140"/>
        <v>158</v>
      </c>
      <c r="AE229" s="66" t="str">
        <f t="shared" si="141"/>
        <v>L</v>
      </c>
      <c r="AF229" s="66">
        <f t="shared" si="124"/>
        <v>8</v>
      </c>
      <c r="AG229" s="66">
        <f t="shared" si="155"/>
        <v>4</v>
      </c>
      <c r="AH229" s="66">
        <f t="shared" si="156"/>
        <v>10</v>
      </c>
      <c r="AI229" s="106">
        <f t="shared" si="120"/>
        <v>5</v>
      </c>
      <c r="AJ229" s="106">
        <f t="shared" si="142"/>
        <v>0</v>
      </c>
      <c r="AK229" s="154">
        <f t="shared" si="143"/>
        <v>-1508</v>
      </c>
      <c r="AL229" s="155">
        <f t="shared" si="144"/>
        <v>-1</v>
      </c>
      <c r="AN229" s="66" t="str">
        <f t="shared" si="145"/>
        <v>L</v>
      </c>
      <c r="AO229" s="66">
        <f t="shared" si="125"/>
        <v>8</v>
      </c>
      <c r="AP229" s="66">
        <f t="shared" si="146"/>
        <v>4</v>
      </c>
      <c r="AQ229" s="66">
        <f t="shared" si="147"/>
        <v>10</v>
      </c>
      <c r="AR229" s="106">
        <f t="shared" si="121"/>
        <v>5</v>
      </c>
      <c r="AS229" s="106">
        <f t="shared" si="148"/>
        <v>0</v>
      </c>
      <c r="AT229" s="154">
        <f t="shared" si="149"/>
        <v>-1508</v>
      </c>
    </row>
    <row r="230" spans="1:46">
      <c r="A230" s="3">
        <f t="shared" si="126"/>
        <v>220</v>
      </c>
      <c r="B230" s="9">
        <f>Data!B230</f>
        <v>3</v>
      </c>
      <c r="D230" s="30">
        <f t="shared" si="122"/>
        <v>1</v>
      </c>
      <c r="F230" s="66" t="str">
        <f t="shared" si="127"/>
        <v>W</v>
      </c>
      <c r="G230" s="66">
        <f t="shared" si="123"/>
        <v>1</v>
      </c>
      <c r="H230" s="66">
        <f t="shared" si="128"/>
        <v>4</v>
      </c>
      <c r="I230" s="66">
        <f t="shared" si="129"/>
        <v>11</v>
      </c>
      <c r="J230" s="106">
        <f t="shared" si="118"/>
        <v>5</v>
      </c>
      <c r="K230" s="106">
        <f t="shared" si="130"/>
        <v>60</v>
      </c>
      <c r="L230" s="154">
        <f t="shared" si="131"/>
        <v>833</v>
      </c>
      <c r="N230" s="66" t="str">
        <f t="shared" si="132"/>
        <v>L</v>
      </c>
      <c r="O230" s="66">
        <f t="shared" si="133"/>
        <v>4</v>
      </c>
      <c r="P230" s="66">
        <f t="shared" si="134"/>
        <v>4</v>
      </c>
      <c r="Q230" s="66">
        <f t="shared" si="135"/>
        <v>11</v>
      </c>
      <c r="R230" s="106">
        <f t="shared" si="119"/>
        <v>5</v>
      </c>
      <c r="S230" s="106">
        <f t="shared" si="136"/>
        <v>0</v>
      </c>
      <c r="T230" s="154">
        <f t="shared" si="137"/>
        <v>-175</v>
      </c>
      <c r="V230" s="66" t="str">
        <f t="shared" si="138"/>
        <v>L</v>
      </c>
      <c r="W230" s="66">
        <f t="shared" si="150"/>
        <v>4</v>
      </c>
      <c r="X230" s="66">
        <f t="shared" si="151"/>
        <v>2</v>
      </c>
      <c r="Y230" s="66">
        <f t="shared" si="152"/>
        <v>5</v>
      </c>
      <c r="Z230" s="106">
        <f t="shared" si="153"/>
        <v>2</v>
      </c>
      <c r="AA230" s="106">
        <f t="shared" si="154"/>
        <v>0</v>
      </c>
      <c r="AB230" s="154">
        <f t="shared" si="139"/>
        <v>137</v>
      </c>
      <c r="AC230" s="155">
        <f t="shared" si="140"/>
        <v>158</v>
      </c>
      <c r="AE230" s="66" t="str">
        <f t="shared" si="141"/>
        <v>L</v>
      </c>
      <c r="AF230" s="66">
        <f t="shared" si="124"/>
        <v>1</v>
      </c>
      <c r="AG230" s="66">
        <f t="shared" si="155"/>
        <v>4</v>
      </c>
      <c r="AH230" s="66">
        <f t="shared" si="156"/>
        <v>11</v>
      </c>
      <c r="AI230" s="106">
        <f t="shared" si="120"/>
        <v>5</v>
      </c>
      <c r="AJ230" s="106">
        <f t="shared" si="142"/>
        <v>0</v>
      </c>
      <c r="AK230" s="154">
        <f t="shared" si="143"/>
        <v>-1513</v>
      </c>
      <c r="AL230" s="155">
        <f t="shared" si="144"/>
        <v>-1</v>
      </c>
      <c r="AN230" s="66" t="str">
        <f t="shared" si="145"/>
        <v>L</v>
      </c>
      <c r="AO230" s="66">
        <f t="shared" si="125"/>
        <v>1</v>
      </c>
      <c r="AP230" s="66">
        <f t="shared" si="146"/>
        <v>4</v>
      </c>
      <c r="AQ230" s="66">
        <f t="shared" si="147"/>
        <v>11</v>
      </c>
      <c r="AR230" s="106">
        <f t="shared" si="121"/>
        <v>5</v>
      </c>
      <c r="AS230" s="106">
        <f t="shared" si="148"/>
        <v>0</v>
      </c>
      <c r="AT230" s="154">
        <f t="shared" si="149"/>
        <v>-1513</v>
      </c>
    </row>
    <row r="231" spans="1:46">
      <c r="A231" s="3">
        <f t="shared" si="126"/>
        <v>221</v>
      </c>
      <c r="B231" s="9">
        <f>Data!B231</f>
        <v>34</v>
      </c>
      <c r="D231" s="30">
        <f t="shared" si="122"/>
        <v>12</v>
      </c>
      <c r="F231" s="66" t="str">
        <f t="shared" si="127"/>
        <v>L</v>
      </c>
      <c r="G231" s="66">
        <f t="shared" si="123"/>
        <v>1</v>
      </c>
      <c r="H231" s="66">
        <f t="shared" si="128"/>
        <v>5</v>
      </c>
      <c r="I231" s="66">
        <f t="shared" si="129"/>
        <v>1</v>
      </c>
      <c r="J231" s="106">
        <f t="shared" si="118"/>
        <v>8</v>
      </c>
      <c r="K231" s="106">
        <f t="shared" si="130"/>
        <v>0</v>
      </c>
      <c r="L231" s="154">
        <f t="shared" si="131"/>
        <v>825</v>
      </c>
      <c r="N231" s="66" t="str">
        <f t="shared" si="132"/>
        <v>L</v>
      </c>
      <c r="O231" s="66">
        <f t="shared" si="133"/>
        <v>5</v>
      </c>
      <c r="P231" s="66">
        <f t="shared" si="134"/>
        <v>5</v>
      </c>
      <c r="Q231" s="66">
        <f t="shared" si="135"/>
        <v>1</v>
      </c>
      <c r="R231" s="106">
        <f t="shared" si="119"/>
        <v>8</v>
      </c>
      <c r="S231" s="106">
        <f t="shared" si="136"/>
        <v>0</v>
      </c>
      <c r="T231" s="154">
        <f t="shared" si="137"/>
        <v>-183</v>
      </c>
      <c r="V231" s="66" t="str">
        <f t="shared" si="138"/>
        <v>L</v>
      </c>
      <c r="W231" s="66">
        <f t="shared" si="150"/>
        <v>5</v>
      </c>
      <c r="X231" s="66">
        <f t="shared" si="151"/>
        <v>2</v>
      </c>
      <c r="Y231" s="66">
        <f t="shared" si="152"/>
        <v>6</v>
      </c>
      <c r="Z231" s="106">
        <f t="shared" si="153"/>
        <v>2</v>
      </c>
      <c r="AA231" s="106">
        <f t="shared" si="154"/>
        <v>0</v>
      </c>
      <c r="AB231" s="154">
        <f t="shared" si="139"/>
        <v>135</v>
      </c>
      <c r="AC231" s="155">
        <f t="shared" si="140"/>
        <v>158</v>
      </c>
      <c r="AE231" s="66" t="str">
        <f t="shared" si="141"/>
        <v>L</v>
      </c>
      <c r="AF231" s="66">
        <f t="shared" si="124"/>
        <v>12</v>
      </c>
      <c r="AG231" s="66">
        <f t="shared" si="155"/>
        <v>5</v>
      </c>
      <c r="AH231" s="66">
        <f t="shared" si="156"/>
        <v>1</v>
      </c>
      <c r="AI231" s="106">
        <f t="shared" si="120"/>
        <v>8</v>
      </c>
      <c r="AJ231" s="106">
        <f t="shared" si="142"/>
        <v>0</v>
      </c>
      <c r="AK231" s="154">
        <f t="shared" si="143"/>
        <v>-1521</v>
      </c>
      <c r="AL231" s="155">
        <f t="shared" si="144"/>
        <v>-1</v>
      </c>
      <c r="AN231" s="66" t="str">
        <f t="shared" si="145"/>
        <v>L</v>
      </c>
      <c r="AO231" s="66">
        <f t="shared" si="125"/>
        <v>12</v>
      </c>
      <c r="AP231" s="66">
        <f t="shared" si="146"/>
        <v>5</v>
      </c>
      <c r="AQ231" s="66">
        <f t="shared" si="147"/>
        <v>1</v>
      </c>
      <c r="AR231" s="106">
        <f t="shared" si="121"/>
        <v>8</v>
      </c>
      <c r="AS231" s="106">
        <f t="shared" si="148"/>
        <v>0</v>
      </c>
      <c r="AT231" s="154">
        <f t="shared" si="149"/>
        <v>-1521</v>
      </c>
    </row>
    <row r="232" spans="1:46">
      <c r="A232" s="3">
        <f t="shared" si="126"/>
        <v>222</v>
      </c>
      <c r="B232" s="9">
        <f>Data!B232</f>
        <v>20</v>
      </c>
      <c r="D232" s="30">
        <f t="shared" si="122"/>
        <v>7</v>
      </c>
      <c r="F232" s="66" t="str">
        <f t="shared" si="127"/>
        <v>L</v>
      </c>
      <c r="G232" s="66">
        <f t="shared" si="123"/>
        <v>1</v>
      </c>
      <c r="H232" s="66">
        <f t="shared" si="128"/>
        <v>5</v>
      </c>
      <c r="I232" s="66">
        <f t="shared" si="129"/>
        <v>2</v>
      </c>
      <c r="J232" s="106">
        <f t="shared" si="118"/>
        <v>8</v>
      </c>
      <c r="K232" s="106">
        <f t="shared" si="130"/>
        <v>0</v>
      </c>
      <c r="L232" s="154">
        <f t="shared" si="131"/>
        <v>817</v>
      </c>
      <c r="N232" s="66" t="str">
        <f t="shared" si="132"/>
        <v>L</v>
      </c>
      <c r="O232" s="66">
        <f t="shared" si="133"/>
        <v>6</v>
      </c>
      <c r="P232" s="66">
        <f t="shared" si="134"/>
        <v>5</v>
      </c>
      <c r="Q232" s="66">
        <f t="shared" si="135"/>
        <v>2</v>
      </c>
      <c r="R232" s="106">
        <f t="shared" si="119"/>
        <v>8</v>
      </c>
      <c r="S232" s="106">
        <f t="shared" si="136"/>
        <v>0</v>
      </c>
      <c r="T232" s="154">
        <f t="shared" si="137"/>
        <v>-191</v>
      </c>
      <c r="V232" s="66" t="str">
        <f t="shared" si="138"/>
        <v>L</v>
      </c>
      <c r="W232" s="66">
        <f t="shared" si="150"/>
        <v>6</v>
      </c>
      <c r="X232" s="66">
        <f t="shared" si="151"/>
        <v>2</v>
      </c>
      <c r="Y232" s="66">
        <f t="shared" si="152"/>
        <v>7</v>
      </c>
      <c r="Z232" s="106">
        <f t="shared" si="153"/>
        <v>2</v>
      </c>
      <c r="AA232" s="106">
        <f t="shared" si="154"/>
        <v>0</v>
      </c>
      <c r="AB232" s="154">
        <f t="shared" si="139"/>
        <v>133</v>
      </c>
      <c r="AC232" s="155">
        <f t="shared" si="140"/>
        <v>158</v>
      </c>
      <c r="AE232" s="66" t="str">
        <f t="shared" si="141"/>
        <v>L</v>
      </c>
      <c r="AF232" s="66">
        <f t="shared" si="124"/>
        <v>7</v>
      </c>
      <c r="AG232" s="66">
        <f t="shared" si="155"/>
        <v>5</v>
      </c>
      <c r="AH232" s="66">
        <f t="shared" si="156"/>
        <v>2</v>
      </c>
      <c r="AI232" s="106">
        <f t="shared" si="120"/>
        <v>8</v>
      </c>
      <c r="AJ232" s="106">
        <f t="shared" si="142"/>
        <v>0</v>
      </c>
      <c r="AK232" s="154">
        <f t="shared" si="143"/>
        <v>-1529</v>
      </c>
      <c r="AL232" s="155">
        <f t="shared" si="144"/>
        <v>-1</v>
      </c>
      <c r="AN232" s="66" t="str">
        <f t="shared" si="145"/>
        <v>L</v>
      </c>
      <c r="AO232" s="66">
        <f t="shared" si="125"/>
        <v>7</v>
      </c>
      <c r="AP232" s="66">
        <f t="shared" si="146"/>
        <v>5</v>
      </c>
      <c r="AQ232" s="66">
        <f t="shared" si="147"/>
        <v>2</v>
      </c>
      <c r="AR232" s="106">
        <f t="shared" si="121"/>
        <v>8</v>
      </c>
      <c r="AS232" s="106">
        <f t="shared" si="148"/>
        <v>0</v>
      </c>
      <c r="AT232" s="154">
        <f t="shared" si="149"/>
        <v>-1529</v>
      </c>
    </row>
    <row r="233" spans="1:46">
      <c r="A233" s="3">
        <f t="shared" si="126"/>
        <v>223</v>
      </c>
      <c r="B233" s="9">
        <f>Data!B233</f>
        <v>23</v>
      </c>
      <c r="D233" s="30">
        <f t="shared" si="122"/>
        <v>8</v>
      </c>
      <c r="F233" s="66" t="str">
        <f t="shared" si="127"/>
        <v>L</v>
      </c>
      <c r="G233" s="66">
        <f t="shared" si="123"/>
        <v>1</v>
      </c>
      <c r="H233" s="66">
        <f t="shared" si="128"/>
        <v>5</v>
      </c>
      <c r="I233" s="66">
        <f t="shared" si="129"/>
        <v>3</v>
      </c>
      <c r="J233" s="106">
        <f t="shared" si="118"/>
        <v>8</v>
      </c>
      <c r="K233" s="106">
        <f t="shared" si="130"/>
        <v>0</v>
      </c>
      <c r="L233" s="154">
        <f t="shared" si="131"/>
        <v>809</v>
      </c>
      <c r="N233" s="66" t="str">
        <f t="shared" si="132"/>
        <v>L</v>
      </c>
      <c r="O233" s="66">
        <f t="shared" si="133"/>
        <v>7</v>
      </c>
      <c r="P233" s="66">
        <f t="shared" si="134"/>
        <v>5</v>
      </c>
      <c r="Q233" s="66">
        <f t="shared" si="135"/>
        <v>3</v>
      </c>
      <c r="R233" s="106">
        <f t="shared" si="119"/>
        <v>8</v>
      </c>
      <c r="S233" s="106">
        <f t="shared" si="136"/>
        <v>0</v>
      </c>
      <c r="T233" s="154">
        <f t="shared" si="137"/>
        <v>-199</v>
      </c>
      <c r="V233" s="66" t="str">
        <f t="shared" si="138"/>
        <v>L</v>
      </c>
      <c r="W233" s="66">
        <f t="shared" si="150"/>
        <v>7</v>
      </c>
      <c r="X233" s="66">
        <f t="shared" si="151"/>
        <v>2</v>
      </c>
      <c r="Y233" s="66">
        <f t="shared" si="152"/>
        <v>8</v>
      </c>
      <c r="Z233" s="106">
        <f t="shared" si="153"/>
        <v>2</v>
      </c>
      <c r="AA233" s="106">
        <f t="shared" si="154"/>
        <v>0</v>
      </c>
      <c r="AB233" s="154">
        <f t="shared" si="139"/>
        <v>131</v>
      </c>
      <c r="AC233" s="155">
        <f t="shared" si="140"/>
        <v>158</v>
      </c>
      <c r="AE233" s="66" t="str">
        <f t="shared" si="141"/>
        <v>L</v>
      </c>
      <c r="AF233" s="66">
        <f t="shared" si="124"/>
        <v>8</v>
      </c>
      <c r="AG233" s="66">
        <f t="shared" si="155"/>
        <v>5</v>
      </c>
      <c r="AH233" s="66">
        <f t="shared" si="156"/>
        <v>3</v>
      </c>
      <c r="AI233" s="106">
        <f t="shared" si="120"/>
        <v>8</v>
      </c>
      <c r="AJ233" s="106">
        <f t="shared" si="142"/>
        <v>0</v>
      </c>
      <c r="AK233" s="154">
        <f t="shared" si="143"/>
        <v>-1537</v>
      </c>
      <c r="AL233" s="155">
        <f t="shared" si="144"/>
        <v>-1</v>
      </c>
      <c r="AN233" s="66" t="str">
        <f t="shared" si="145"/>
        <v>L</v>
      </c>
      <c r="AO233" s="66">
        <f t="shared" si="125"/>
        <v>8</v>
      </c>
      <c r="AP233" s="66">
        <f t="shared" si="146"/>
        <v>5</v>
      </c>
      <c r="AQ233" s="66">
        <f t="shared" si="147"/>
        <v>3</v>
      </c>
      <c r="AR233" s="106">
        <f t="shared" si="121"/>
        <v>8</v>
      </c>
      <c r="AS233" s="106">
        <f t="shared" si="148"/>
        <v>0</v>
      </c>
      <c r="AT233" s="154">
        <f t="shared" si="149"/>
        <v>-1537</v>
      </c>
    </row>
    <row r="234" spans="1:46">
      <c r="A234" s="3">
        <f t="shared" si="126"/>
        <v>224</v>
      </c>
      <c r="B234" s="9">
        <f>Data!B234</f>
        <v>18</v>
      </c>
      <c r="D234" s="30">
        <f t="shared" si="122"/>
        <v>6</v>
      </c>
      <c r="F234" s="66" t="str">
        <f t="shared" si="127"/>
        <v>L</v>
      </c>
      <c r="G234" s="66">
        <f t="shared" si="123"/>
        <v>1</v>
      </c>
      <c r="H234" s="66">
        <f t="shared" si="128"/>
        <v>5</v>
      </c>
      <c r="I234" s="66">
        <f t="shared" si="129"/>
        <v>4</v>
      </c>
      <c r="J234" s="106">
        <f t="shared" si="118"/>
        <v>8</v>
      </c>
      <c r="K234" s="106">
        <f t="shared" si="130"/>
        <v>0</v>
      </c>
      <c r="L234" s="154">
        <f t="shared" si="131"/>
        <v>801</v>
      </c>
      <c r="N234" s="66" t="str">
        <f t="shared" si="132"/>
        <v>L</v>
      </c>
      <c r="O234" s="66">
        <f t="shared" si="133"/>
        <v>8</v>
      </c>
      <c r="P234" s="66">
        <f t="shared" si="134"/>
        <v>5</v>
      </c>
      <c r="Q234" s="66">
        <f t="shared" si="135"/>
        <v>4</v>
      </c>
      <c r="R234" s="106">
        <f t="shared" si="119"/>
        <v>8</v>
      </c>
      <c r="S234" s="106">
        <f t="shared" si="136"/>
        <v>0</v>
      </c>
      <c r="T234" s="154">
        <f t="shared" si="137"/>
        <v>-207</v>
      </c>
      <c r="V234" s="66" t="str">
        <f t="shared" si="138"/>
        <v>L</v>
      </c>
      <c r="W234" s="66">
        <f t="shared" si="150"/>
        <v>8</v>
      </c>
      <c r="X234" s="66">
        <f t="shared" si="151"/>
        <v>2</v>
      </c>
      <c r="Y234" s="66">
        <f t="shared" si="152"/>
        <v>9</v>
      </c>
      <c r="Z234" s="106">
        <f t="shared" si="153"/>
        <v>2</v>
      </c>
      <c r="AA234" s="106">
        <f t="shared" si="154"/>
        <v>0</v>
      </c>
      <c r="AB234" s="154">
        <f t="shared" si="139"/>
        <v>129</v>
      </c>
      <c r="AC234" s="155">
        <f t="shared" si="140"/>
        <v>158</v>
      </c>
      <c r="AE234" s="66" t="str">
        <f t="shared" si="141"/>
        <v>L</v>
      </c>
      <c r="AF234" s="66">
        <f t="shared" si="124"/>
        <v>6</v>
      </c>
      <c r="AG234" s="66">
        <f t="shared" si="155"/>
        <v>5</v>
      </c>
      <c r="AH234" s="66">
        <f t="shared" si="156"/>
        <v>4</v>
      </c>
      <c r="AI234" s="106">
        <f t="shared" si="120"/>
        <v>8</v>
      </c>
      <c r="AJ234" s="106">
        <f t="shared" si="142"/>
        <v>0</v>
      </c>
      <c r="AK234" s="154">
        <f t="shared" si="143"/>
        <v>-1545</v>
      </c>
      <c r="AL234" s="155">
        <f t="shared" si="144"/>
        <v>-1</v>
      </c>
      <c r="AN234" s="66" t="str">
        <f t="shared" si="145"/>
        <v>L</v>
      </c>
      <c r="AO234" s="66">
        <f t="shared" si="125"/>
        <v>6</v>
      </c>
      <c r="AP234" s="66">
        <f t="shared" si="146"/>
        <v>5</v>
      </c>
      <c r="AQ234" s="66">
        <f t="shared" si="147"/>
        <v>4</v>
      </c>
      <c r="AR234" s="106">
        <f t="shared" si="121"/>
        <v>8</v>
      </c>
      <c r="AS234" s="106">
        <f t="shared" si="148"/>
        <v>0</v>
      </c>
      <c r="AT234" s="154">
        <f t="shared" si="149"/>
        <v>-1545</v>
      </c>
    </row>
    <row r="235" spans="1:46">
      <c r="A235" s="3">
        <f t="shared" si="126"/>
        <v>225</v>
      </c>
      <c r="B235" s="9">
        <f>Data!B235</f>
        <v>18</v>
      </c>
      <c r="D235" s="30">
        <f t="shared" si="122"/>
        <v>6</v>
      </c>
      <c r="F235" s="66" t="str">
        <f t="shared" si="127"/>
        <v>L</v>
      </c>
      <c r="G235" s="66">
        <f t="shared" si="123"/>
        <v>1</v>
      </c>
      <c r="H235" s="66">
        <f t="shared" si="128"/>
        <v>5</v>
      </c>
      <c r="I235" s="66">
        <f t="shared" si="129"/>
        <v>5</v>
      </c>
      <c r="J235" s="106">
        <f t="shared" si="118"/>
        <v>8</v>
      </c>
      <c r="K235" s="106">
        <f t="shared" si="130"/>
        <v>0</v>
      </c>
      <c r="L235" s="154">
        <f t="shared" si="131"/>
        <v>793</v>
      </c>
      <c r="N235" s="66" t="str">
        <f t="shared" si="132"/>
        <v>L</v>
      </c>
      <c r="O235" s="66">
        <f t="shared" si="133"/>
        <v>9</v>
      </c>
      <c r="P235" s="66">
        <f t="shared" si="134"/>
        <v>5</v>
      </c>
      <c r="Q235" s="66">
        <f t="shared" si="135"/>
        <v>5</v>
      </c>
      <c r="R235" s="106">
        <f t="shared" si="119"/>
        <v>8</v>
      </c>
      <c r="S235" s="106">
        <f t="shared" si="136"/>
        <v>0</v>
      </c>
      <c r="T235" s="154">
        <f t="shared" si="137"/>
        <v>-215</v>
      </c>
      <c r="V235" s="66" t="str">
        <f t="shared" si="138"/>
        <v>L</v>
      </c>
      <c r="W235" s="66">
        <f t="shared" si="150"/>
        <v>9</v>
      </c>
      <c r="X235" s="66">
        <f t="shared" si="151"/>
        <v>2</v>
      </c>
      <c r="Y235" s="66">
        <f t="shared" si="152"/>
        <v>10</v>
      </c>
      <c r="Z235" s="106">
        <f t="shared" si="153"/>
        <v>2</v>
      </c>
      <c r="AA235" s="106">
        <f t="shared" si="154"/>
        <v>0</v>
      </c>
      <c r="AB235" s="154">
        <f t="shared" si="139"/>
        <v>127</v>
      </c>
      <c r="AC235" s="155">
        <f t="shared" si="140"/>
        <v>158</v>
      </c>
      <c r="AE235" s="66" t="str">
        <f t="shared" si="141"/>
        <v>W</v>
      </c>
      <c r="AF235" s="66">
        <f t="shared" si="124"/>
        <v>6</v>
      </c>
      <c r="AG235" s="66">
        <f t="shared" si="155"/>
        <v>5</v>
      </c>
      <c r="AH235" s="66">
        <f t="shared" si="156"/>
        <v>5</v>
      </c>
      <c r="AI235" s="106">
        <f t="shared" si="120"/>
        <v>8</v>
      </c>
      <c r="AJ235" s="106">
        <f t="shared" si="142"/>
        <v>48</v>
      </c>
      <c r="AK235" s="154">
        <f t="shared" si="143"/>
        <v>-1505</v>
      </c>
      <c r="AL235" s="155">
        <f t="shared" si="144"/>
        <v>-1</v>
      </c>
      <c r="AN235" s="66" t="str">
        <f t="shared" si="145"/>
        <v>W</v>
      </c>
      <c r="AO235" s="66">
        <f t="shared" si="125"/>
        <v>6</v>
      </c>
      <c r="AP235" s="66">
        <f t="shared" si="146"/>
        <v>5</v>
      </c>
      <c r="AQ235" s="66">
        <f t="shared" si="147"/>
        <v>5</v>
      </c>
      <c r="AR235" s="106">
        <f t="shared" si="121"/>
        <v>8</v>
      </c>
      <c r="AS235" s="106">
        <f t="shared" si="148"/>
        <v>48</v>
      </c>
      <c r="AT235" s="154">
        <f t="shared" si="149"/>
        <v>-1505</v>
      </c>
    </row>
    <row r="236" spans="1:46">
      <c r="A236" s="3">
        <f t="shared" si="126"/>
        <v>226</v>
      </c>
      <c r="B236" s="9">
        <f>Data!B236</f>
        <v>20</v>
      </c>
      <c r="D236" s="30">
        <f t="shared" si="122"/>
        <v>7</v>
      </c>
      <c r="F236" s="66" t="str">
        <f t="shared" si="127"/>
        <v>L</v>
      </c>
      <c r="G236" s="66">
        <f t="shared" si="123"/>
        <v>1</v>
      </c>
      <c r="H236" s="66">
        <f t="shared" si="128"/>
        <v>5</v>
      </c>
      <c r="I236" s="66">
        <f t="shared" si="129"/>
        <v>6</v>
      </c>
      <c r="J236" s="106">
        <f t="shared" si="118"/>
        <v>8</v>
      </c>
      <c r="K236" s="106">
        <f t="shared" si="130"/>
        <v>0</v>
      </c>
      <c r="L236" s="154">
        <f t="shared" si="131"/>
        <v>785</v>
      </c>
      <c r="N236" s="66" t="str">
        <f t="shared" si="132"/>
        <v>L</v>
      </c>
      <c r="O236" s="66">
        <f t="shared" si="133"/>
        <v>10</v>
      </c>
      <c r="P236" s="66">
        <f t="shared" si="134"/>
        <v>5</v>
      </c>
      <c r="Q236" s="66">
        <f t="shared" si="135"/>
        <v>6</v>
      </c>
      <c r="R236" s="106">
        <f t="shared" si="119"/>
        <v>8</v>
      </c>
      <c r="S236" s="106">
        <f t="shared" si="136"/>
        <v>0</v>
      </c>
      <c r="T236" s="154">
        <f t="shared" si="137"/>
        <v>-223</v>
      </c>
      <c r="V236" s="66" t="str">
        <f t="shared" si="138"/>
        <v>L</v>
      </c>
      <c r="W236" s="66">
        <f t="shared" si="150"/>
        <v>10</v>
      </c>
      <c r="X236" s="66">
        <f t="shared" si="151"/>
        <v>2</v>
      </c>
      <c r="Y236" s="66">
        <f t="shared" si="152"/>
        <v>11</v>
      </c>
      <c r="Z236" s="106">
        <f t="shared" si="153"/>
        <v>2</v>
      </c>
      <c r="AA236" s="106">
        <f t="shared" si="154"/>
        <v>0</v>
      </c>
      <c r="AB236" s="154">
        <f t="shared" si="139"/>
        <v>125</v>
      </c>
      <c r="AC236" s="155">
        <f t="shared" si="140"/>
        <v>158</v>
      </c>
      <c r="AE236" s="66" t="str">
        <f t="shared" si="141"/>
        <v>L</v>
      </c>
      <c r="AF236" s="66">
        <f t="shared" si="124"/>
        <v>7</v>
      </c>
      <c r="AG236" s="66">
        <f t="shared" si="155"/>
        <v>5</v>
      </c>
      <c r="AH236" s="66">
        <f t="shared" si="156"/>
        <v>6</v>
      </c>
      <c r="AI236" s="106">
        <f t="shared" si="120"/>
        <v>8</v>
      </c>
      <c r="AJ236" s="106">
        <f t="shared" si="142"/>
        <v>0</v>
      </c>
      <c r="AK236" s="154">
        <f t="shared" si="143"/>
        <v>-1513</v>
      </c>
      <c r="AL236" s="155">
        <f t="shared" si="144"/>
        <v>-1</v>
      </c>
      <c r="AN236" s="66" t="str">
        <f t="shared" si="145"/>
        <v>L</v>
      </c>
      <c r="AO236" s="66">
        <f t="shared" si="125"/>
        <v>7</v>
      </c>
      <c r="AP236" s="66">
        <f t="shared" si="146"/>
        <v>5</v>
      </c>
      <c r="AQ236" s="66">
        <f t="shared" si="147"/>
        <v>6</v>
      </c>
      <c r="AR236" s="106">
        <f t="shared" si="121"/>
        <v>8</v>
      </c>
      <c r="AS236" s="106">
        <f t="shared" si="148"/>
        <v>0</v>
      </c>
      <c r="AT236" s="154">
        <f t="shared" si="149"/>
        <v>-1513</v>
      </c>
    </row>
    <row r="237" spans="1:46">
      <c r="A237" s="3">
        <f t="shared" si="126"/>
        <v>227</v>
      </c>
      <c r="B237" s="9">
        <f>Data!B237</f>
        <v>34</v>
      </c>
      <c r="D237" s="30">
        <f t="shared" si="122"/>
        <v>12</v>
      </c>
      <c r="F237" s="66" t="str">
        <f t="shared" si="127"/>
        <v>L</v>
      </c>
      <c r="G237" s="66">
        <f t="shared" si="123"/>
        <v>1</v>
      </c>
      <c r="H237" s="66">
        <f t="shared" si="128"/>
        <v>5</v>
      </c>
      <c r="I237" s="66">
        <f t="shared" si="129"/>
        <v>7</v>
      </c>
      <c r="J237" s="106">
        <f t="shared" si="118"/>
        <v>8</v>
      </c>
      <c r="K237" s="106">
        <f t="shared" si="130"/>
        <v>0</v>
      </c>
      <c r="L237" s="154">
        <f t="shared" si="131"/>
        <v>777</v>
      </c>
      <c r="N237" s="66" t="str">
        <f t="shared" si="132"/>
        <v>L</v>
      </c>
      <c r="O237" s="66">
        <f t="shared" si="133"/>
        <v>11</v>
      </c>
      <c r="P237" s="66">
        <f t="shared" si="134"/>
        <v>5</v>
      </c>
      <c r="Q237" s="66">
        <f t="shared" si="135"/>
        <v>7</v>
      </c>
      <c r="R237" s="106">
        <f t="shared" si="119"/>
        <v>8</v>
      </c>
      <c r="S237" s="106">
        <f t="shared" si="136"/>
        <v>0</v>
      </c>
      <c r="T237" s="154">
        <f t="shared" si="137"/>
        <v>-231</v>
      </c>
      <c r="V237" s="66" t="str">
        <f t="shared" si="138"/>
        <v>L</v>
      </c>
      <c r="W237" s="66">
        <f t="shared" si="150"/>
        <v>11</v>
      </c>
      <c r="X237" s="66">
        <f t="shared" si="151"/>
        <v>3</v>
      </c>
      <c r="Y237" s="66">
        <f t="shared" si="152"/>
        <v>1</v>
      </c>
      <c r="Z237" s="106">
        <f t="shared" si="153"/>
        <v>3</v>
      </c>
      <c r="AA237" s="106">
        <f t="shared" si="154"/>
        <v>0</v>
      </c>
      <c r="AB237" s="154">
        <f t="shared" si="139"/>
        <v>122</v>
      </c>
      <c r="AC237" s="155">
        <f t="shared" si="140"/>
        <v>158</v>
      </c>
      <c r="AE237" s="66" t="str">
        <f t="shared" si="141"/>
        <v>L</v>
      </c>
      <c r="AF237" s="66">
        <f t="shared" si="124"/>
        <v>12</v>
      </c>
      <c r="AG237" s="66">
        <f t="shared" si="155"/>
        <v>5</v>
      </c>
      <c r="AH237" s="66">
        <f t="shared" si="156"/>
        <v>7</v>
      </c>
      <c r="AI237" s="106">
        <f t="shared" si="120"/>
        <v>8</v>
      </c>
      <c r="AJ237" s="106">
        <f t="shared" si="142"/>
        <v>0</v>
      </c>
      <c r="AK237" s="154">
        <f t="shared" si="143"/>
        <v>-1521</v>
      </c>
      <c r="AL237" s="155">
        <f t="shared" si="144"/>
        <v>-1</v>
      </c>
      <c r="AN237" s="66" t="str">
        <f t="shared" si="145"/>
        <v>L</v>
      </c>
      <c r="AO237" s="66">
        <f t="shared" si="125"/>
        <v>12</v>
      </c>
      <c r="AP237" s="66">
        <f t="shared" si="146"/>
        <v>5</v>
      </c>
      <c r="AQ237" s="66">
        <f t="shared" si="147"/>
        <v>7</v>
      </c>
      <c r="AR237" s="106">
        <f t="shared" si="121"/>
        <v>8</v>
      </c>
      <c r="AS237" s="106">
        <f t="shared" si="148"/>
        <v>0</v>
      </c>
      <c r="AT237" s="154">
        <f t="shared" si="149"/>
        <v>-1521</v>
      </c>
    </row>
    <row r="238" spans="1:46">
      <c r="A238" s="3">
        <f t="shared" si="126"/>
        <v>228</v>
      </c>
      <c r="B238" s="9">
        <f>Data!B238</f>
        <v>0</v>
      </c>
      <c r="D238" s="30">
        <f t="shared" si="122"/>
        <v>0</v>
      </c>
      <c r="F238" s="66" t="str">
        <f t="shared" si="127"/>
        <v>L</v>
      </c>
      <c r="G238" s="66">
        <f t="shared" si="123"/>
        <v>1</v>
      </c>
      <c r="H238" s="66">
        <f t="shared" si="128"/>
        <v>5</v>
      </c>
      <c r="I238" s="66">
        <f t="shared" si="129"/>
        <v>8</v>
      </c>
      <c r="J238" s="106">
        <f t="shared" si="118"/>
        <v>8</v>
      </c>
      <c r="K238" s="106">
        <f t="shared" si="130"/>
        <v>0</v>
      </c>
      <c r="L238" s="154">
        <f t="shared" si="131"/>
        <v>769</v>
      </c>
      <c r="N238" s="66" t="str">
        <f t="shared" si="132"/>
        <v>L</v>
      </c>
      <c r="O238" s="66">
        <f t="shared" si="133"/>
        <v>12</v>
      </c>
      <c r="P238" s="66">
        <f t="shared" si="134"/>
        <v>5</v>
      </c>
      <c r="Q238" s="66">
        <f t="shared" si="135"/>
        <v>8</v>
      </c>
      <c r="R238" s="106">
        <f t="shared" si="119"/>
        <v>8</v>
      </c>
      <c r="S238" s="106">
        <f t="shared" si="136"/>
        <v>0</v>
      </c>
      <c r="T238" s="154">
        <f t="shared" si="137"/>
        <v>-239</v>
      </c>
      <c r="V238" s="66" t="str">
        <f t="shared" si="138"/>
        <v>L</v>
      </c>
      <c r="W238" s="66">
        <f t="shared" si="150"/>
        <v>12</v>
      </c>
      <c r="X238" s="66">
        <f t="shared" si="151"/>
        <v>3</v>
      </c>
      <c r="Y238" s="66">
        <f t="shared" si="152"/>
        <v>2</v>
      </c>
      <c r="Z238" s="106">
        <f t="shared" si="153"/>
        <v>3</v>
      </c>
      <c r="AA238" s="106">
        <f t="shared" si="154"/>
        <v>0</v>
      </c>
      <c r="AB238" s="154">
        <f t="shared" si="139"/>
        <v>119</v>
      </c>
      <c r="AC238" s="155">
        <f t="shared" si="140"/>
        <v>158</v>
      </c>
      <c r="AE238" s="66" t="str">
        <f t="shared" si="141"/>
        <v>L</v>
      </c>
      <c r="AF238" s="66">
        <f t="shared" si="124"/>
        <v>12</v>
      </c>
      <c r="AG238" s="66">
        <f t="shared" si="155"/>
        <v>5</v>
      </c>
      <c r="AH238" s="66">
        <f t="shared" si="156"/>
        <v>8</v>
      </c>
      <c r="AI238" s="106">
        <f t="shared" si="120"/>
        <v>8</v>
      </c>
      <c r="AJ238" s="106">
        <f t="shared" si="142"/>
        <v>0</v>
      </c>
      <c r="AK238" s="154">
        <f t="shared" si="143"/>
        <v>-1529</v>
      </c>
      <c r="AL238" s="155">
        <f t="shared" si="144"/>
        <v>-1</v>
      </c>
      <c r="AN238" s="66" t="str">
        <f t="shared" si="145"/>
        <v>L</v>
      </c>
      <c r="AO238" s="66">
        <f t="shared" si="125"/>
        <v>12</v>
      </c>
      <c r="AP238" s="66">
        <f t="shared" si="146"/>
        <v>5</v>
      </c>
      <c r="AQ238" s="66">
        <f t="shared" si="147"/>
        <v>8</v>
      </c>
      <c r="AR238" s="106">
        <f t="shared" si="121"/>
        <v>8</v>
      </c>
      <c r="AS238" s="106">
        <f t="shared" si="148"/>
        <v>0</v>
      </c>
      <c r="AT238" s="154">
        <f t="shared" si="149"/>
        <v>-1529</v>
      </c>
    </row>
    <row r="239" spans="1:46">
      <c r="A239" s="3">
        <f t="shared" si="126"/>
        <v>229</v>
      </c>
      <c r="B239" s="9">
        <f>Data!B239</f>
        <v>3</v>
      </c>
      <c r="D239" s="30">
        <f t="shared" si="122"/>
        <v>1</v>
      </c>
      <c r="F239" s="66" t="str">
        <f t="shared" si="127"/>
        <v>W</v>
      </c>
      <c r="G239" s="66">
        <f t="shared" si="123"/>
        <v>1</v>
      </c>
      <c r="H239" s="66">
        <f t="shared" si="128"/>
        <v>5</v>
      </c>
      <c r="I239" s="66">
        <f t="shared" si="129"/>
        <v>9</v>
      </c>
      <c r="J239" s="106">
        <f t="shared" si="118"/>
        <v>8</v>
      </c>
      <c r="K239" s="106">
        <f t="shared" si="130"/>
        <v>96</v>
      </c>
      <c r="L239" s="154">
        <f t="shared" si="131"/>
        <v>857</v>
      </c>
      <c r="N239" s="66" t="str">
        <f t="shared" si="132"/>
        <v>L</v>
      </c>
      <c r="O239" s="66">
        <f t="shared" si="133"/>
        <v>1</v>
      </c>
      <c r="P239" s="66">
        <f t="shared" si="134"/>
        <v>5</v>
      </c>
      <c r="Q239" s="66">
        <f t="shared" si="135"/>
        <v>9</v>
      </c>
      <c r="R239" s="106">
        <f t="shared" si="119"/>
        <v>8</v>
      </c>
      <c r="S239" s="106">
        <f t="shared" si="136"/>
        <v>0</v>
      </c>
      <c r="T239" s="154">
        <f t="shared" si="137"/>
        <v>-247</v>
      </c>
      <c r="V239" s="66" t="str">
        <f t="shared" si="138"/>
        <v>L</v>
      </c>
      <c r="W239" s="66">
        <f t="shared" si="150"/>
        <v>1</v>
      </c>
      <c r="X239" s="66">
        <f t="shared" si="151"/>
        <v>3</v>
      </c>
      <c r="Y239" s="66">
        <f t="shared" si="152"/>
        <v>3</v>
      </c>
      <c r="Z239" s="106">
        <f t="shared" si="153"/>
        <v>3</v>
      </c>
      <c r="AA239" s="106">
        <f t="shared" si="154"/>
        <v>0</v>
      </c>
      <c r="AB239" s="154">
        <f t="shared" si="139"/>
        <v>116</v>
      </c>
      <c r="AC239" s="155">
        <f t="shared" si="140"/>
        <v>158</v>
      </c>
      <c r="AE239" s="66" t="str">
        <f t="shared" si="141"/>
        <v>L</v>
      </c>
      <c r="AF239" s="66">
        <f t="shared" si="124"/>
        <v>1</v>
      </c>
      <c r="AG239" s="66">
        <f t="shared" si="155"/>
        <v>5</v>
      </c>
      <c r="AH239" s="66">
        <f t="shared" si="156"/>
        <v>9</v>
      </c>
      <c r="AI239" s="106">
        <f t="shared" si="120"/>
        <v>8</v>
      </c>
      <c r="AJ239" s="106">
        <f t="shared" si="142"/>
        <v>0</v>
      </c>
      <c r="AK239" s="154">
        <f t="shared" si="143"/>
        <v>-1537</v>
      </c>
      <c r="AL239" s="155">
        <f t="shared" si="144"/>
        <v>-1</v>
      </c>
      <c r="AN239" s="66" t="str">
        <f t="shared" si="145"/>
        <v>L</v>
      </c>
      <c r="AO239" s="66">
        <f t="shared" si="125"/>
        <v>1</v>
      </c>
      <c r="AP239" s="66">
        <f t="shared" si="146"/>
        <v>5</v>
      </c>
      <c r="AQ239" s="66">
        <f t="shared" si="147"/>
        <v>9</v>
      </c>
      <c r="AR239" s="106">
        <f t="shared" si="121"/>
        <v>8</v>
      </c>
      <c r="AS239" s="106">
        <f t="shared" si="148"/>
        <v>0</v>
      </c>
      <c r="AT239" s="154">
        <f t="shared" si="149"/>
        <v>-1537</v>
      </c>
    </row>
    <row r="240" spans="1:46">
      <c r="A240" s="3">
        <f t="shared" si="126"/>
        <v>230</v>
      </c>
      <c r="B240" s="9">
        <f>Data!B240</f>
        <v>13</v>
      </c>
      <c r="D240" s="30">
        <f t="shared" si="122"/>
        <v>5</v>
      </c>
      <c r="F240" s="66" t="str">
        <f t="shared" si="127"/>
        <v>L</v>
      </c>
      <c r="G240" s="66">
        <f t="shared" si="123"/>
        <v>1</v>
      </c>
      <c r="H240" s="66">
        <f t="shared" si="128"/>
        <v>5</v>
      </c>
      <c r="I240" s="66">
        <f t="shared" si="129"/>
        <v>10</v>
      </c>
      <c r="J240" s="106">
        <f t="shared" si="118"/>
        <v>8</v>
      </c>
      <c r="K240" s="106">
        <f t="shared" si="130"/>
        <v>0</v>
      </c>
      <c r="L240" s="154">
        <f t="shared" si="131"/>
        <v>849</v>
      </c>
      <c r="N240" s="66" t="str">
        <f t="shared" si="132"/>
        <v>L</v>
      </c>
      <c r="O240" s="66">
        <f t="shared" si="133"/>
        <v>2</v>
      </c>
      <c r="P240" s="66">
        <f t="shared" si="134"/>
        <v>5</v>
      </c>
      <c r="Q240" s="66">
        <f t="shared" si="135"/>
        <v>10</v>
      </c>
      <c r="R240" s="106">
        <f t="shared" si="119"/>
        <v>8</v>
      </c>
      <c r="S240" s="106">
        <f t="shared" si="136"/>
        <v>0</v>
      </c>
      <c r="T240" s="154">
        <f t="shared" si="137"/>
        <v>-255</v>
      </c>
      <c r="V240" s="66" t="str">
        <f t="shared" si="138"/>
        <v>L</v>
      </c>
      <c r="W240" s="66">
        <f t="shared" si="150"/>
        <v>2</v>
      </c>
      <c r="X240" s="66">
        <f t="shared" si="151"/>
        <v>3</v>
      </c>
      <c r="Y240" s="66">
        <f t="shared" si="152"/>
        <v>4</v>
      </c>
      <c r="Z240" s="106">
        <f t="shared" si="153"/>
        <v>3</v>
      </c>
      <c r="AA240" s="106">
        <f t="shared" si="154"/>
        <v>0</v>
      </c>
      <c r="AB240" s="154">
        <f t="shared" si="139"/>
        <v>113</v>
      </c>
      <c r="AC240" s="155">
        <f t="shared" si="140"/>
        <v>158</v>
      </c>
      <c r="AE240" s="66" t="str">
        <f t="shared" si="141"/>
        <v>L</v>
      </c>
      <c r="AF240" s="66">
        <f t="shared" si="124"/>
        <v>5</v>
      </c>
      <c r="AG240" s="66">
        <f t="shared" si="155"/>
        <v>5</v>
      </c>
      <c r="AH240" s="66">
        <f t="shared" si="156"/>
        <v>10</v>
      </c>
      <c r="AI240" s="106">
        <f t="shared" si="120"/>
        <v>8</v>
      </c>
      <c r="AJ240" s="106">
        <f t="shared" si="142"/>
        <v>0</v>
      </c>
      <c r="AK240" s="154">
        <f t="shared" si="143"/>
        <v>-1545</v>
      </c>
      <c r="AL240" s="155">
        <f t="shared" si="144"/>
        <v>-1</v>
      </c>
      <c r="AN240" s="66" t="str">
        <f t="shared" si="145"/>
        <v>L</v>
      </c>
      <c r="AO240" s="66">
        <f t="shared" si="125"/>
        <v>5</v>
      </c>
      <c r="AP240" s="66">
        <f t="shared" si="146"/>
        <v>5</v>
      </c>
      <c r="AQ240" s="66">
        <f t="shared" si="147"/>
        <v>10</v>
      </c>
      <c r="AR240" s="106">
        <f t="shared" si="121"/>
        <v>8</v>
      </c>
      <c r="AS240" s="106">
        <f t="shared" si="148"/>
        <v>0</v>
      </c>
      <c r="AT240" s="154">
        <f t="shared" si="149"/>
        <v>-1545</v>
      </c>
    </row>
    <row r="241" spans="1:46">
      <c r="A241" s="3">
        <f t="shared" si="126"/>
        <v>231</v>
      </c>
      <c r="B241" s="9">
        <f>Data!B241</f>
        <v>33</v>
      </c>
      <c r="D241" s="30">
        <f t="shared" si="122"/>
        <v>11</v>
      </c>
      <c r="F241" s="66" t="str">
        <f t="shared" si="127"/>
        <v>L</v>
      </c>
      <c r="G241" s="66">
        <f t="shared" si="123"/>
        <v>1</v>
      </c>
      <c r="H241" s="66">
        <f t="shared" si="128"/>
        <v>5</v>
      </c>
      <c r="I241" s="66">
        <f t="shared" si="129"/>
        <v>11</v>
      </c>
      <c r="J241" s="106">
        <f t="shared" si="118"/>
        <v>8</v>
      </c>
      <c r="K241" s="106">
        <f t="shared" si="130"/>
        <v>0</v>
      </c>
      <c r="L241" s="154">
        <f t="shared" si="131"/>
        <v>841</v>
      </c>
      <c r="N241" s="66" t="str">
        <f t="shared" si="132"/>
        <v>L</v>
      </c>
      <c r="O241" s="66">
        <f t="shared" si="133"/>
        <v>3</v>
      </c>
      <c r="P241" s="66">
        <f t="shared" si="134"/>
        <v>5</v>
      </c>
      <c r="Q241" s="66">
        <f t="shared" si="135"/>
        <v>11</v>
      </c>
      <c r="R241" s="106">
        <f t="shared" si="119"/>
        <v>8</v>
      </c>
      <c r="S241" s="106">
        <f t="shared" si="136"/>
        <v>0</v>
      </c>
      <c r="T241" s="154">
        <f t="shared" si="137"/>
        <v>-263</v>
      </c>
      <c r="V241" s="66" t="str">
        <f t="shared" si="138"/>
        <v>L</v>
      </c>
      <c r="W241" s="66">
        <f t="shared" si="150"/>
        <v>3</v>
      </c>
      <c r="X241" s="66">
        <f t="shared" si="151"/>
        <v>3</v>
      </c>
      <c r="Y241" s="66">
        <f t="shared" si="152"/>
        <v>5</v>
      </c>
      <c r="Z241" s="106">
        <f t="shared" si="153"/>
        <v>3</v>
      </c>
      <c r="AA241" s="106">
        <f t="shared" si="154"/>
        <v>0</v>
      </c>
      <c r="AB241" s="154">
        <f t="shared" si="139"/>
        <v>110</v>
      </c>
      <c r="AC241" s="155">
        <f t="shared" si="140"/>
        <v>158</v>
      </c>
      <c r="AE241" s="66" t="str">
        <f t="shared" si="141"/>
        <v>L</v>
      </c>
      <c r="AF241" s="66">
        <f t="shared" si="124"/>
        <v>11</v>
      </c>
      <c r="AG241" s="66">
        <f t="shared" si="155"/>
        <v>5</v>
      </c>
      <c r="AH241" s="66">
        <f t="shared" si="156"/>
        <v>11</v>
      </c>
      <c r="AI241" s="106">
        <f t="shared" si="120"/>
        <v>8</v>
      </c>
      <c r="AJ241" s="106">
        <f t="shared" si="142"/>
        <v>0</v>
      </c>
      <c r="AK241" s="154">
        <f t="shared" si="143"/>
        <v>-1553</v>
      </c>
      <c r="AL241" s="155">
        <f t="shared" si="144"/>
        <v>-1</v>
      </c>
      <c r="AN241" s="66" t="str">
        <f t="shared" si="145"/>
        <v>L</v>
      </c>
      <c r="AO241" s="66">
        <f t="shared" si="125"/>
        <v>11</v>
      </c>
      <c r="AP241" s="66">
        <f t="shared" si="146"/>
        <v>5</v>
      </c>
      <c r="AQ241" s="66">
        <f t="shared" si="147"/>
        <v>11</v>
      </c>
      <c r="AR241" s="106">
        <f t="shared" si="121"/>
        <v>8</v>
      </c>
      <c r="AS241" s="106">
        <f t="shared" si="148"/>
        <v>0</v>
      </c>
      <c r="AT241" s="154">
        <f t="shared" si="149"/>
        <v>-1553</v>
      </c>
    </row>
    <row r="242" spans="1:46">
      <c r="A242" s="3">
        <f t="shared" si="126"/>
        <v>232</v>
      </c>
      <c r="B242" s="9">
        <f>Data!B242</f>
        <v>15</v>
      </c>
      <c r="D242" s="30">
        <f t="shared" si="122"/>
        <v>5</v>
      </c>
      <c r="F242" s="66" t="str">
        <f t="shared" si="127"/>
        <v>L</v>
      </c>
      <c r="G242" s="66">
        <f t="shared" si="123"/>
        <v>1</v>
      </c>
      <c r="H242" s="66">
        <f t="shared" si="128"/>
        <v>6</v>
      </c>
      <c r="I242" s="66">
        <f t="shared" si="129"/>
        <v>1</v>
      </c>
      <c r="J242" s="106">
        <f t="shared" si="118"/>
        <v>13</v>
      </c>
      <c r="K242" s="106">
        <f t="shared" si="130"/>
        <v>0</v>
      </c>
      <c r="L242" s="154">
        <f t="shared" si="131"/>
        <v>828</v>
      </c>
      <c r="N242" s="66" t="str">
        <f t="shared" si="132"/>
        <v>L</v>
      </c>
      <c r="O242" s="66">
        <f t="shared" si="133"/>
        <v>4</v>
      </c>
      <c r="P242" s="66">
        <f t="shared" si="134"/>
        <v>6</v>
      </c>
      <c r="Q242" s="66">
        <f t="shared" si="135"/>
        <v>1</v>
      </c>
      <c r="R242" s="106">
        <f t="shared" si="119"/>
        <v>13</v>
      </c>
      <c r="S242" s="106">
        <f t="shared" si="136"/>
        <v>0</v>
      </c>
      <c r="T242" s="154">
        <f t="shared" si="137"/>
        <v>-276</v>
      </c>
      <c r="V242" s="66" t="str">
        <f t="shared" si="138"/>
        <v>L</v>
      </c>
      <c r="W242" s="66">
        <f t="shared" si="150"/>
        <v>4</v>
      </c>
      <c r="X242" s="66">
        <f t="shared" si="151"/>
        <v>3</v>
      </c>
      <c r="Y242" s="66">
        <f t="shared" si="152"/>
        <v>6</v>
      </c>
      <c r="Z242" s="106">
        <f t="shared" si="153"/>
        <v>3</v>
      </c>
      <c r="AA242" s="106">
        <f t="shared" si="154"/>
        <v>0</v>
      </c>
      <c r="AB242" s="154">
        <f t="shared" si="139"/>
        <v>107</v>
      </c>
      <c r="AC242" s="155">
        <f t="shared" si="140"/>
        <v>158</v>
      </c>
      <c r="AE242" s="66" t="str">
        <f t="shared" si="141"/>
        <v>L</v>
      </c>
      <c r="AF242" s="66">
        <f t="shared" si="124"/>
        <v>5</v>
      </c>
      <c r="AG242" s="66">
        <f t="shared" si="155"/>
        <v>6</v>
      </c>
      <c r="AH242" s="66">
        <f t="shared" si="156"/>
        <v>1</v>
      </c>
      <c r="AI242" s="106">
        <f t="shared" si="120"/>
        <v>13</v>
      </c>
      <c r="AJ242" s="106">
        <f t="shared" si="142"/>
        <v>0</v>
      </c>
      <c r="AK242" s="154">
        <f t="shared" si="143"/>
        <v>-1566</v>
      </c>
      <c r="AL242" s="155">
        <f t="shared" si="144"/>
        <v>-1</v>
      </c>
      <c r="AN242" s="66" t="str">
        <f t="shared" si="145"/>
        <v>L</v>
      </c>
      <c r="AO242" s="66">
        <f t="shared" si="125"/>
        <v>5</v>
      </c>
      <c r="AP242" s="66">
        <f t="shared" si="146"/>
        <v>6</v>
      </c>
      <c r="AQ242" s="66">
        <f t="shared" si="147"/>
        <v>1</v>
      </c>
      <c r="AR242" s="106">
        <f t="shared" si="121"/>
        <v>13</v>
      </c>
      <c r="AS242" s="106">
        <f t="shared" si="148"/>
        <v>0</v>
      </c>
      <c r="AT242" s="154">
        <f t="shared" si="149"/>
        <v>-1566</v>
      </c>
    </row>
    <row r="243" spans="1:46">
      <c r="A243" s="3">
        <f t="shared" si="126"/>
        <v>233</v>
      </c>
      <c r="B243" s="9">
        <f>Data!B243</f>
        <v>13</v>
      </c>
      <c r="D243" s="30">
        <f t="shared" si="122"/>
        <v>5</v>
      </c>
      <c r="F243" s="66" t="str">
        <f t="shared" si="127"/>
        <v>L</v>
      </c>
      <c r="G243" s="66">
        <f t="shared" si="123"/>
        <v>1</v>
      </c>
      <c r="H243" s="66">
        <f t="shared" si="128"/>
        <v>6</v>
      </c>
      <c r="I243" s="66">
        <f t="shared" si="129"/>
        <v>2</v>
      </c>
      <c r="J243" s="106">
        <f t="shared" si="118"/>
        <v>13</v>
      </c>
      <c r="K243" s="106">
        <f t="shared" si="130"/>
        <v>0</v>
      </c>
      <c r="L243" s="154">
        <f t="shared" si="131"/>
        <v>815</v>
      </c>
      <c r="N243" s="66" t="str">
        <f t="shared" si="132"/>
        <v>L</v>
      </c>
      <c r="O243" s="66">
        <f t="shared" si="133"/>
        <v>5</v>
      </c>
      <c r="P243" s="66">
        <f t="shared" si="134"/>
        <v>6</v>
      </c>
      <c r="Q243" s="66">
        <f t="shared" si="135"/>
        <v>2</v>
      </c>
      <c r="R243" s="106">
        <f t="shared" si="119"/>
        <v>13</v>
      </c>
      <c r="S243" s="106">
        <f t="shared" si="136"/>
        <v>0</v>
      </c>
      <c r="T243" s="154">
        <f t="shared" si="137"/>
        <v>-289</v>
      </c>
      <c r="V243" s="66" t="str">
        <f t="shared" si="138"/>
        <v>L</v>
      </c>
      <c r="W243" s="66">
        <f t="shared" si="150"/>
        <v>5</v>
      </c>
      <c r="X243" s="66">
        <f t="shared" si="151"/>
        <v>3</v>
      </c>
      <c r="Y243" s="66">
        <f t="shared" si="152"/>
        <v>7</v>
      </c>
      <c r="Z243" s="106">
        <f t="shared" si="153"/>
        <v>3</v>
      </c>
      <c r="AA243" s="106">
        <f t="shared" si="154"/>
        <v>0</v>
      </c>
      <c r="AB243" s="154">
        <f t="shared" si="139"/>
        <v>104</v>
      </c>
      <c r="AC243" s="155">
        <f t="shared" si="140"/>
        <v>158</v>
      </c>
      <c r="AE243" s="66" t="str">
        <f t="shared" si="141"/>
        <v>W</v>
      </c>
      <c r="AF243" s="66">
        <f t="shared" si="124"/>
        <v>5</v>
      </c>
      <c r="AG243" s="66">
        <f t="shared" si="155"/>
        <v>6</v>
      </c>
      <c r="AH243" s="66">
        <f t="shared" si="156"/>
        <v>2</v>
      </c>
      <c r="AI243" s="106">
        <f t="shared" si="120"/>
        <v>13</v>
      </c>
      <c r="AJ243" s="106">
        <f t="shared" si="142"/>
        <v>78</v>
      </c>
      <c r="AK243" s="154">
        <f t="shared" si="143"/>
        <v>-1501</v>
      </c>
      <c r="AL243" s="155">
        <f t="shared" si="144"/>
        <v>-1</v>
      </c>
      <c r="AN243" s="66" t="str">
        <f t="shared" si="145"/>
        <v>W</v>
      </c>
      <c r="AO243" s="66">
        <f t="shared" si="125"/>
        <v>5</v>
      </c>
      <c r="AP243" s="66">
        <f t="shared" si="146"/>
        <v>6</v>
      </c>
      <c r="AQ243" s="66">
        <f t="shared" si="147"/>
        <v>2</v>
      </c>
      <c r="AR243" s="106">
        <f t="shared" si="121"/>
        <v>13</v>
      </c>
      <c r="AS243" s="106">
        <f t="shared" si="148"/>
        <v>78</v>
      </c>
      <c r="AT243" s="154">
        <f t="shared" si="149"/>
        <v>-1501</v>
      </c>
    </row>
    <row r="244" spans="1:46">
      <c r="A244" s="3">
        <f t="shared" si="126"/>
        <v>234</v>
      </c>
      <c r="B244" s="9">
        <f>Data!B244</f>
        <v>26</v>
      </c>
      <c r="D244" s="30">
        <f t="shared" si="122"/>
        <v>9</v>
      </c>
      <c r="F244" s="66" t="str">
        <f t="shared" si="127"/>
        <v>L</v>
      </c>
      <c r="G244" s="66">
        <f t="shared" si="123"/>
        <v>1</v>
      </c>
      <c r="H244" s="66">
        <f t="shared" si="128"/>
        <v>6</v>
      </c>
      <c r="I244" s="66">
        <f t="shared" si="129"/>
        <v>3</v>
      </c>
      <c r="J244" s="106">
        <f t="shared" si="118"/>
        <v>13</v>
      </c>
      <c r="K244" s="106">
        <f t="shared" si="130"/>
        <v>0</v>
      </c>
      <c r="L244" s="154">
        <f t="shared" si="131"/>
        <v>802</v>
      </c>
      <c r="N244" s="66" t="str">
        <f t="shared" si="132"/>
        <v>L</v>
      </c>
      <c r="O244" s="66">
        <f t="shared" si="133"/>
        <v>6</v>
      </c>
      <c r="P244" s="66">
        <f t="shared" si="134"/>
        <v>6</v>
      </c>
      <c r="Q244" s="66">
        <f t="shared" si="135"/>
        <v>3</v>
      </c>
      <c r="R244" s="106">
        <f t="shared" si="119"/>
        <v>13</v>
      </c>
      <c r="S244" s="106">
        <f t="shared" si="136"/>
        <v>0</v>
      </c>
      <c r="T244" s="154">
        <f t="shared" si="137"/>
        <v>-302</v>
      </c>
      <c r="V244" s="66" t="str">
        <f t="shared" si="138"/>
        <v>L</v>
      </c>
      <c r="W244" s="66">
        <f t="shared" si="150"/>
        <v>6</v>
      </c>
      <c r="X244" s="66">
        <f t="shared" si="151"/>
        <v>3</v>
      </c>
      <c r="Y244" s="66">
        <f t="shared" si="152"/>
        <v>8</v>
      </c>
      <c r="Z244" s="106">
        <f t="shared" si="153"/>
        <v>3</v>
      </c>
      <c r="AA244" s="106">
        <f t="shared" si="154"/>
        <v>0</v>
      </c>
      <c r="AB244" s="154">
        <f t="shared" si="139"/>
        <v>101</v>
      </c>
      <c r="AC244" s="155">
        <f t="shared" si="140"/>
        <v>158</v>
      </c>
      <c r="AE244" s="66" t="str">
        <f t="shared" si="141"/>
        <v>L</v>
      </c>
      <c r="AF244" s="66">
        <f t="shared" si="124"/>
        <v>9</v>
      </c>
      <c r="AG244" s="66">
        <f t="shared" si="155"/>
        <v>6</v>
      </c>
      <c r="AH244" s="66">
        <f t="shared" si="156"/>
        <v>3</v>
      </c>
      <c r="AI244" s="106">
        <f t="shared" si="120"/>
        <v>13</v>
      </c>
      <c r="AJ244" s="106">
        <f t="shared" si="142"/>
        <v>0</v>
      </c>
      <c r="AK244" s="154">
        <f t="shared" si="143"/>
        <v>-1514</v>
      </c>
      <c r="AL244" s="155">
        <f t="shared" si="144"/>
        <v>-1</v>
      </c>
      <c r="AN244" s="66" t="str">
        <f t="shared" si="145"/>
        <v>L</v>
      </c>
      <c r="AO244" s="66">
        <f t="shared" si="125"/>
        <v>9</v>
      </c>
      <c r="AP244" s="66">
        <f t="shared" si="146"/>
        <v>6</v>
      </c>
      <c r="AQ244" s="66">
        <f t="shared" si="147"/>
        <v>3</v>
      </c>
      <c r="AR244" s="106">
        <f t="shared" si="121"/>
        <v>13</v>
      </c>
      <c r="AS244" s="106">
        <f t="shared" si="148"/>
        <v>0</v>
      </c>
      <c r="AT244" s="154">
        <f t="shared" si="149"/>
        <v>-1514</v>
      </c>
    </row>
    <row r="245" spans="1:46">
      <c r="A245" s="3">
        <f t="shared" si="126"/>
        <v>235</v>
      </c>
      <c r="B245" s="9">
        <f>Data!B245</f>
        <v>21</v>
      </c>
      <c r="D245" s="30">
        <f t="shared" si="122"/>
        <v>7</v>
      </c>
      <c r="F245" s="66" t="str">
        <f t="shared" si="127"/>
        <v>L</v>
      </c>
      <c r="G245" s="66">
        <f t="shared" si="123"/>
        <v>1</v>
      </c>
      <c r="H245" s="66">
        <f t="shared" si="128"/>
        <v>6</v>
      </c>
      <c r="I245" s="66">
        <f t="shared" si="129"/>
        <v>4</v>
      </c>
      <c r="J245" s="106">
        <f t="shared" si="118"/>
        <v>13</v>
      </c>
      <c r="K245" s="106">
        <f t="shared" si="130"/>
        <v>0</v>
      </c>
      <c r="L245" s="154">
        <f t="shared" si="131"/>
        <v>789</v>
      </c>
      <c r="N245" s="66" t="str">
        <f t="shared" si="132"/>
        <v>L</v>
      </c>
      <c r="O245" s="66">
        <f t="shared" si="133"/>
        <v>7</v>
      </c>
      <c r="P245" s="66">
        <f t="shared" si="134"/>
        <v>6</v>
      </c>
      <c r="Q245" s="66">
        <f t="shared" si="135"/>
        <v>4</v>
      </c>
      <c r="R245" s="106">
        <f t="shared" si="119"/>
        <v>13</v>
      </c>
      <c r="S245" s="106">
        <f t="shared" si="136"/>
        <v>0</v>
      </c>
      <c r="T245" s="154">
        <f t="shared" si="137"/>
        <v>-315</v>
      </c>
      <c r="V245" s="66" t="str">
        <f t="shared" si="138"/>
        <v>L</v>
      </c>
      <c r="W245" s="66">
        <f t="shared" si="150"/>
        <v>7</v>
      </c>
      <c r="X245" s="66">
        <f t="shared" si="151"/>
        <v>3</v>
      </c>
      <c r="Y245" s="66">
        <f t="shared" si="152"/>
        <v>9</v>
      </c>
      <c r="Z245" s="106">
        <f t="shared" si="153"/>
        <v>3</v>
      </c>
      <c r="AA245" s="106">
        <f t="shared" si="154"/>
        <v>0</v>
      </c>
      <c r="AB245" s="154">
        <f t="shared" si="139"/>
        <v>98</v>
      </c>
      <c r="AC245" s="155">
        <f t="shared" si="140"/>
        <v>158</v>
      </c>
      <c r="AE245" s="66" t="str">
        <f t="shared" si="141"/>
        <v>L</v>
      </c>
      <c r="AF245" s="66">
        <f t="shared" si="124"/>
        <v>7</v>
      </c>
      <c r="AG245" s="66">
        <f t="shared" si="155"/>
        <v>6</v>
      </c>
      <c r="AH245" s="66">
        <f t="shared" si="156"/>
        <v>4</v>
      </c>
      <c r="AI245" s="106">
        <f t="shared" si="120"/>
        <v>13</v>
      </c>
      <c r="AJ245" s="106">
        <f t="shared" si="142"/>
        <v>0</v>
      </c>
      <c r="AK245" s="154">
        <f t="shared" si="143"/>
        <v>-1527</v>
      </c>
      <c r="AL245" s="155">
        <f t="shared" si="144"/>
        <v>-1</v>
      </c>
      <c r="AN245" s="66" t="str">
        <f t="shared" si="145"/>
        <v>L</v>
      </c>
      <c r="AO245" s="66">
        <f t="shared" si="125"/>
        <v>7</v>
      </c>
      <c r="AP245" s="66">
        <f t="shared" si="146"/>
        <v>6</v>
      </c>
      <c r="AQ245" s="66">
        <f t="shared" si="147"/>
        <v>4</v>
      </c>
      <c r="AR245" s="106">
        <f t="shared" si="121"/>
        <v>13</v>
      </c>
      <c r="AS245" s="106">
        <f t="shared" si="148"/>
        <v>0</v>
      </c>
      <c r="AT245" s="154">
        <f t="shared" si="149"/>
        <v>-1527</v>
      </c>
    </row>
    <row r="246" spans="1:46">
      <c r="A246" s="3">
        <f t="shared" si="126"/>
        <v>236</v>
      </c>
      <c r="B246" s="9">
        <f>Data!B246</f>
        <v>23</v>
      </c>
      <c r="D246" s="30">
        <f t="shared" si="122"/>
        <v>8</v>
      </c>
      <c r="F246" s="66" t="str">
        <f t="shared" si="127"/>
        <v>L</v>
      </c>
      <c r="G246" s="66">
        <f t="shared" si="123"/>
        <v>1</v>
      </c>
      <c r="H246" s="66">
        <f t="shared" si="128"/>
        <v>6</v>
      </c>
      <c r="I246" s="66">
        <f t="shared" si="129"/>
        <v>5</v>
      </c>
      <c r="J246" s="106">
        <f t="shared" si="118"/>
        <v>13</v>
      </c>
      <c r="K246" s="106">
        <f t="shared" si="130"/>
        <v>0</v>
      </c>
      <c r="L246" s="154">
        <f t="shared" si="131"/>
        <v>776</v>
      </c>
      <c r="N246" s="66" t="str">
        <f t="shared" si="132"/>
        <v>L</v>
      </c>
      <c r="O246" s="66">
        <f t="shared" si="133"/>
        <v>8</v>
      </c>
      <c r="P246" s="66">
        <f t="shared" si="134"/>
        <v>6</v>
      </c>
      <c r="Q246" s="66">
        <f t="shared" si="135"/>
        <v>5</v>
      </c>
      <c r="R246" s="106">
        <f t="shared" si="119"/>
        <v>13</v>
      </c>
      <c r="S246" s="106">
        <f t="shared" si="136"/>
        <v>0</v>
      </c>
      <c r="T246" s="154">
        <f t="shared" si="137"/>
        <v>-328</v>
      </c>
      <c r="V246" s="66" t="str">
        <f t="shared" si="138"/>
        <v>L</v>
      </c>
      <c r="W246" s="66">
        <f t="shared" si="150"/>
        <v>8</v>
      </c>
      <c r="X246" s="66">
        <f t="shared" si="151"/>
        <v>3</v>
      </c>
      <c r="Y246" s="66">
        <f t="shared" si="152"/>
        <v>10</v>
      </c>
      <c r="Z246" s="106">
        <f t="shared" si="153"/>
        <v>3</v>
      </c>
      <c r="AA246" s="106">
        <f t="shared" si="154"/>
        <v>0</v>
      </c>
      <c r="AB246" s="154">
        <f t="shared" si="139"/>
        <v>95</v>
      </c>
      <c r="AC246" s="155">
        <f t="shared" si="140"/>
        <v>158</v>
      </c>
      <c r="AE246" s="66" t="str">
        <f t="shared" si="141"/>
        <v>L</v>
      </c>
      <c r="AF246" s="66">
        <f t="shared" si="124"/>
        <v>8</v>
      </c>
      <c r="AG246" s="66">
        <f t="shared" si="155"/>
        <v>6</v>
      </c>
      <c r="AH246" s="66">
        <f t="shared" si="156"/>
        <v>5</v>
      </c>
      <c r="AI246" s="106">
        <f t="shared" si="120"/>
        <v>13</v>
      </c>
      <c r="AJ246" s="106">
        <f t="shared" si="142"/>
        <v>0</v>
      </c>
      <c r="AK246" s="154">
        <f t="shared" si="143"/>
        <v>-1540</v>
      </c>
      <c r="AL246" s="155">
        <f t="shared" si="144"/>
        <v>-1</v>
      </c>
      <c r="AN246" s="66" t="str">
        <f t="shared" si="145"/>
        <v>L</v>
      </c>
      <c r="AO246" s="66">
        <f t="shared" si="125"/>
        <v>8</v>
      </c>
      <c r="AP246" s="66">
        <f t="shared" si="146"/>
        <v>6</v>
      </c>
      <c r="AQ246" s="66">
        <f t="shared" si="147"/>
        <v>5</v>
      </c>
      <c r="AR246" s="106">
        <f t="shared" si="121"/>
        <v>13</v>
      </c>
      <c r="AS246" s="106">
        <f t="shared" si="148"/>
        <v>0</v>
      </c>
      <c r="AT246" s="154">
        <f t="shared" si="149"/>
        <v>-1540</v>
      </c>
    </row>
    <row r="247" spans="1:46">
      <c r="A247" s="3">
        <f t="shared" si="126"/>
        <v>237</v>
      </c>
      <c r="B247" s="9">
        <f>Data!B247</f>
        <v>23</v>
      </c>
      <c r="D247" s="30">
        <f t="shared" si="122"/>
        <v>8</v>
      </c>
      <c r="F247" s="66" t="str">
        <f t="shared" si="127"/>
        <v>L</v>
      </c>
      <c r="G247" s="66">
        <f t="shared" si="123"/>
        <v>1</v>
      </c>
      <c r="H247" s="66">
        <f t="shared" si="128"/>
        <v>6</v>
      </c>
      <c r="I247" s="66">
        <f t="shared" si="129"/>
        <v>6</v>
      </c>
      <c r="J247" s="106">
        <f t="shared" si="118"/>
        <v>13</v>
      </c>
      <c r="K247" s="106">
        <f t="shared" si="130"/>
        <v>0</v>
      </c>
      <c r="L247" s="154">
        <f t="shared" si="131"/>
        <v>763</v>
      </c>
      <c r="N247" s="66" t="str">
        <f t="shared" si="132"/>
        <v>W</v>
      </c>
      <c r="O247" s="66">
        <f t="shared" si="133"/>
        <v>9</v>
      </c>
      <c r="P247" s="66">
        <f t="shared" si="134"/>
        <v>6</v>
      </c>
      <c r="Q247" s="66">
        <f t="shared" si="135"/>
        <v>6</v>
      </c>
      <c r="R247" s="106">
        <f t="shared" si="119"/>
        <v>13</v>
      </c>
      <c r="S247" s="106">
        <f t="shared" si="136"/>
        <v>156</v>
      </c>
      <c r="T247" s="154">
        <f t="shared" si="137"/>
        <v>-185</v>
      </c>
      <c r="V247" s="66" t="str">
        <f t="shared" si="138"/>
        <v>W</v>
      </c>
      <c r="W247" s="66">
        <f t="shared" si="150"/>
        <v>9</v>
      </c>
      <c r="X247" s="66">
        <f t="shared" si="151"/>
        <v>3</v>
      </c>
      <c r="Y247" s="66">
        <f t="shared" si="152"/>
        <v>11</v>
      </c>
      <c r="Z247" s="106">
        <f t="shared" si="153"/>
        <v>3</v>
      </c>
      <c r="AA247" s="106">
        <f t="shared" si="154"/>
        <v>36</v>
      </c>
      <c r="AB247" s="154">
        <f t="shared" si="139"/>
        <v>128</v>
      </c>
      <c r="AC247" s="155">
        <f t="shared" si="140"/>
        <v>158</v>
      </c>
      <c r="AE247" s="66" t="str">
        <f t="shared" si="141"/>
        <v>W</v>
      </c>
      <c r="AF247" s="66">
        <f t="shared" si="124"/>
        <v>8</v>
      </c>
      <c r="AG247" s="66">
        <f t="shared" si="155"/>
        <v>6</v>
      </c>
      <c r="AH247" s="66">
        <f t="shared" si="156"/>
        <v>6</v>
      </c>
      <c r="AI247" s="106">
        <f t="shared" si="120"/>
        <v>13</v>
      </c>
      <c r="AJ247" s="106">
        <f t="shared" si="142"/>
        <v>78</v>
      </c>
      <c r="AK247" s="154">
        <f t="shared" si="143"/>
        <v>-1475</v>
      </c>
      <c r="AL247" s="155">
        <f t="shared" si="144"/>
        <v>-1</v>
      </c>
      <c r="AN247" s="66" t="str">
        <f t="shared" si="145"/>
        <v>W</v>
      </c>
      <c r="AO247" s="66">
        <f t="shared" si="125"/>
        <v>8</v>
      </c>
      <c r="AP247" s="66">
        <f t="shared" si="146"/>
        <v>6</v>
      </c>
      <c r="AQ247" s="66">
        <f t="shared" si="147"/>
        <v>6</v>
      </c>
      <c r="AR247" s="106">
        <f t="shared" si="121"/>
        <v>13</v>
      </c>
      <c r="AS247" s="106">
        <f t="shared" si="148"/>
        <v>78</v>
      </c>
      <c r="AT247" s="154">
        <f t="shared" si="149"/>
        <v>-1475</v>
      </c>
    </row>
    <row r="248" spans="1:46">
      <c r="A248" s="3">
        <f t="shared" si="126"/>
        <v>238</v>
      </c>
      <c r="B248" s="9">
        <f>Data!B248</f>
        <v>22</v>
      </c>
      <c r="D248" s="30">
        <f t="shared" si="122"/>
        <v>8</v>
      </c>
      <c r="F248" s="66" t="str">
        <f t="shared" si="127"/>
        <v>L</v>
      </c>
      <c r="G248" s="66">
        <f t="shared" si="123"/>
        <v>1</v>
      </c>
      <c r="H248" s="66">
        <f t="shared" si="128"/>
        <v>6</v>
      </c>
      <c r="I248" s="66">
        <f t="shared" si="129"/>
        <v>7</v>
      </c>
      <c r="J248" s="106">
        <f t="shared" si="118"/>
        <v>13</v>
      </c>
      <c r="K248" s="106">
        <f t="shared" si="130"/>
        <v>0</v>
      </c>
      <c r="L248" s="154">
        <f t="shared" si="131"/>
        <v>750</v>
      </c>
      <c r="N248" s="66" t="str">
        <f t="shared" si="132"/>
        <v>L</v>
      </c>
      <c r="O248" s="66">
        <f t="shared" si="133"/>
        <v>10</v>
      </c>
      <c r="P248" s="66">
        <f t="shared" si="134"/>
        <v>6</v>
      </c>
      <c r="Q248" s="66">
        <f t="shared" si="135"/>
        <v>7</v>
      </c>
      <c r="R248" s="106">
        <f t="shared" si="119"/>
        <v>13</v>
      </c>
      <c r="S248" s="106">
        <f t="shared" si="136"/>
        <v>0</v>
      </c>
      <c r="T248" s="154">
        <f t="shared" si="137"/>
        <v>-198</v>
      </c>
      <c r="V248" s="66" t="str">
        <f t="shared" si="138"/>
        <v>L</v>
      </c>
      <c r="W248" s="66">
        <f t="shared" si="150"/>
        <v>10</v>
      </c>
      <c r="X248" s="66">
        <f t="shared" si="151"/>
        <v>4</v>
      </c>
      <c r="Y248" s="66">
        <f t="shared" si="152"/>
        <v>1</v>
      </c>
      <c r="Z248" s="106">
        <f t="shared" si="153"/>
        <v>5</v>
      </c>
      <c r="AA248" s="106">
        <f t="shared" si="154"/>
        <v>0</v>
      </c>
      <c r="AB248" s="154">
        <f t="shared" si="139"/>
        <v>123</v>
      </c>
      <c r="AC248" s="155">
        <f t="shared" si="140"/>
        <v>158</v>
      </c>
      <c r="AE248" s="66" t="str">
        <f t="shared" si="141"/>
        <v>W</v>
      </c>
      <c r="AF248" s="66">
        <f t="shared" si="124"/>
        <v>8</v>
      </c>
      <c r="AG248" s="66">
        <f t="shared" si="155"/>
        <v>6</v>
      </c>
      <c r="AH248" s="66">
        <f t="shared" si="156"/>
        <v>7</v>
      </c>
      <c r="AI248" s="106">
        <f t="shared" si="120"/>
        <v>13</v>
      </c>
      <c r="AJ248" s="106">
        <f t="shared" si="142"/>
        <v>78</v>
      </c>
      <c r="AK248" s="154">
        <f t="shared" si="143"/>
        <v>-1410</v>
      </c>
      <c r="AL248" s="155">
        <f t="shared" si="144"/>
        <v>-1</v>
      </c>
      <c r="AN248" s="66" t="str">
        <f t="shared" si="145"/>
        <v>W</v>
      </c>
      <c r="AO248" s="66">
        <f t="shared" si="125"/>
        <v>8</v>
      </c>
      <c r="AP248" s="66">
        <f t="shared" si="146"/>
        <v>6</v>
      </c>
      <c r="AQ248" s="66">
        <f t="shared" si="147"/>
        <v>7</v>
      </c>
      <c r="AR248" s="106">
        <f t="shared" si="121"/>
        <v>13</v>
      </c>
      <c r="AS248" s="106">
        <f t="shared" si="148"/>
        <v>78</v>
      </c>
      <c r="AT248" s="154">
        <f t="shared" si="149"/>
        <v>-1410</v>
      </c>
    </row>
    <row r="249" spans="1:46">
      <c r="A249" s="3">
        <f t="shared" si="126"/>
        <v>239</v>
      </c>
      <c r="B249" s="9">
        <f>Data!B249</f>
        <v>34</v>
      </c>
      <c r="D249" s="30">
        <f t="shared" si="122"/>
        <v>12</v>
      </c>
      <c r="F249" s="66" t="str">
        <f t="shared" si="127"/>
        <v>L</v>
      </c>
      <c r="G249" s="66">
        <f t="shared" si="123"/>
        <v>1</v>
      </c>
      <c r="H249" s="66">
        <f t="shared" si="128"/>
        <v>6</v>
      </c>
      <c r="I249" s="66">
        <f t="shared" si="129"/>
        <v>8</v>
      </c>
      <c r="J249" s="106">
        <f t="shared" si="118"/>
        <v>13</v>
      </c>
      <c r="K249" s="106">
        <f t="shared" si="130"/>
        <v>0</v>
      </c>
      <c r="L249" s="154">
        <f t="shared" si="131"/>
        <v>737</v>
      </c>
      <c r="N249" s="66" t="str">
        <f t="shared" si="132"/>
        <v>L</v>
      </c>
      <c r="O249" s="66">
        <f t="shared" si="133"/>
        <v>11</v>
      </c>
      <c r="P249" s="66">
        <f t="shared" si="134"/>
        <v>6</v>
      </c>
      <c r="Q249" s="66">
        <f t="shared" si="135"/>
        <v>8</v>
      </c>
      <c r="R249" s="106">
        <f t="shared" si="119"/>
        <v>13</v>
      </c>
      <c r="S249" s="106">
        <f t="shared" si="136"/>
        <v>0</v>
      </c>
      <c r="T249" s="154">
        <f t="shared" si="137"/>
        <v>-211</v>
      </c>
      <c r="V249" s="66" t="str">
        <f t="shared" si="138"/>
        <v>L</v>
      </c>
      <c r="W249" s="66">
        <f t="shared" si="150"/>
        <v>11</v>
      </c>
      <c r="X249" s="66">
        <f t="shared" si="151"/>
        <v>4</v>
      </c>
      <c r="Y249" s="66">
        <f t="shared" si="152"/>
        <v>2</v>
      </c>
      <c r="Z249" s="106">
        <f t="shared" si="153"/>
        <v>5</v>
      </c>
      <c r="AA249" s="106">
        <f t="shared" si="154"/>
        <v>0</v>
      </c>
      <c r="AB249" s="154">
        <f t="shared" si="139"/>
        <v>118</v>
      </c>
      <c r="AC249" s="155">
        <f t="shared" si="140"/>
        <v>158</v>
      </c>
      <c r="AE249" s="66" t="str">
        <f t="shared" si="141"/>
        <v>L</v>
      </c>
      <c r="AF249" s="66">
        <f t="shared" si="124"/>
        <v>12</v>
      </c>
      <c r="AG249" s="66">
        <f t="shared" si="155"/>
        <v>6</v>
      </c>
      <c r="AH249" s="66">
        <f t="shared" si="156"/>
        <v>8</v>
      </c>
      <c r="AI249" s="106">
        <f t="shared" si="120"/>
        <v>13</v>
      </c>
      <c r="AJ249" s="106">
        <f t="shared" si="142"/>
        <v>0</v>
      </c>
      <c r="AK249" s="154">
        <f t="shared" si="143"/>
        <v>-1423</v>
      </c>
      <c r="AL249" s="155">
        <f t="shared" si="144"/>
        <v>-1</v>
      </c>
      <c r="AN249" s="66" t="str">
        <f t="shared" si="145"/>
        <v>L</v>
      </c>
      <c r="AO249" s="66">
        <f t="shared" si="125"/>
        <v>12</v>
      </c>
      <c r="AP249" s="66">
        <f t="shared" si="146"/>
        <v>6</v>
      </c>
      <c r="AQ249" s="66">
        <f t="shared" si="147"/>
        <v>8</v>
      </c>
      <c r="AR249" s="106">
        <f t="shared" si="121"/>
        <v>13</v>
      </c>
      <c r="AS249" s="106">
        <f t="shared" si="148"/>
        <v>0</v>
      </c>
      <c r="AT249" s="154">
        <f t="shared" si="149"/>
        <v>-1423</v>
      </c>
    </row>
    <row r="250" spans="1:46">
      <c r="A250" s="3">
        <f t="shared" si="126"/>
        <v>240</v>
      </c>
      <c r="B250" s="9">
        <f>Data!B250</f>
        <v>17</v>
      </c>
      <c r="D250" s="30">
        <f t="shared" si="122"/>
        <v>6</v>
      </c>
      <c r="F250" s="66" t="str">
        <f t="shared" si="127"/>
        <v>L</v>
      </c>
      <c r="G250" s="66">
        <f t="shared" si="123"/>
        <v>1</v>
      </c>
      <c r="H250" s="66">
        <f t="shared" si="128"/>
        <v>6</v>
      </c>
      <c r="I250" s="66">
        <f t="shared" si="129"/>
        <v>9</v>
      </c>
      <c r="J250" s="106">
        <f t="shared" si="118"/>
        <v>13</v>
      </c>
      <c r="K250" s="106">
        <f t="shared" si="130"/>
        <v>0</v>
      </c>
      <c r="L250" s="154">
        <f t="shared" si="131"/>
        <v>724</v>
      </c>
      <c r="N250" s="66" t="str">
        <f t="shared" si="132"/>
        <v>L</v>
      </c>
      <c r="O250" s="66">
        <f t="shared" si="133"/>
        <v>12</v>
      </c>
      <c r="P250" s="66">
        <f t="shared" si="134"/>
        <v>6</v>
      </c>
      <c r="Q250" s="66">
        <f t="shared" si="135"/>
        <v>9</v>
      </c>
      <c r="R250" s="106">
        <f t="shared" si="119"/>
        <v>13</v>
      </c>
      <c r="S250" s="106">
        <f t="shared" si="136"/>
        <v>0</v>
      </c>
      <c r="T250" s="154">
        <f t="shared" si="137"/>
        <v>-224</v>
      </c>
      <c r="V250" s="66" t="str">
        <f t="shared" si="138"/>
        <v>L</v>
      </c>
      <c r="W250" s="66">
        <f t="shared" si="150"/>
        <v>12</v>
      </c>
      <c r="X250" s="66">
        <f t="shared" si="151"/>
        <v>4</v>
      </c>
      <c r="Y250" s="66">
        <f t="shared" si="152"/>
        <v>3</v>
      </c>
      <c r="Z250" s="106">
        <f t="shared" si="153"/>
        <v>5</v>
      </c>
      <c r="AA250" s="106">
        <f t="shared" si="154"/>
        <v>0</v>
      </c>
      <c r="AB250" s="154">
        <f t="shared" si="139"/>
        <v>113</v>
      </c>
      <c r="AC250" s="155">
        <f t="shared" si="140"/>
        <v>158</v>
      </c>
      <c r="AE250" s="66" t="str">
        <f t="shared" si="141"/>
        <v>L</v>
      </c>
      <c r="AF250" s="66">
        <f t="shared" si="124"/>
        <v>6</v>
      </c>
      <c r="AG250" s="66">
        <f t="shared" si="155"/>
        <v>6</v>
      </c>
      <c r="AH250" s="66">
        <f t="shared" si="156"/>
        <v>9</v>
      </c>
      <c r="AI250" s="106">
        <f t="shared" si="120"/>
        <v>13</v>
      </c>
      <c r="AJ250" s="106">
        <f t="shared" si="142"/>
        <v>0</v>
      </c>
      <c r="AK250" s="154">
        <f t="shared" si="143"/>
        <v>-1436</v>
      </c>
      <c r="AL250" s="155">
        <f t="shared" si="144"/>
        <v>-1</v>
      </c>
      <c r="AN250" s="66" t="str">
        <f t="shared" si="145"/>
        <v>L</v>
      </c>
      <c r="AO250" s="66">
        <f t="shared" si="125"/>
        <v>6</v>
      </c>
      <c r="AP250" s="66">
        <f t="shared" si="146"/>
        <v>6</v>
      </c>
      <c r="AQ250" s="66">
        <f t="shared" si="147"/>
        <v>9</v>
      </c>
      <c r="AR250" s="106">
        <f t="shared" si="121"/>
        <v>13</v>
      </c>
      <c r="AS250" s="106">
        <f t="shared" si="148"/>
        <v>0</v>
      </c>
      <c r="AT250" s="154">
        <f t="shared" si="149"/>
        <v>-1436</v>
      </c>
    </row>
    <row r="251" spans="1:46">
      <c r="A251" s="3">
        <f t="shared" si="126"/>
        <v>241</v>
      </c>
      <c r="B251" s="9">
        <f>Data!B251</f>
        <v>2</v>
      </c>
      <c r="D251" s="30">
        <f t="shared" si="122"/>
        <v>1</v>
      </c>
      <c r="F251" s="66" t="str">
        <f t="shared" si="127"/>
        <v>W</v>
      </c>
      <c r="G251" s="66">
        <f t="shared" si="123"/>
        <v>1</v>
      </c>
      <c r="H251" s="66">
        <f t="shared" si="128"/>
        <v>6</v>
      </c>
      <c r="I251" s="66">
        <f t="shared" si="129"/>
        <v>10</v>
      </c>
      <c r="J251" s="106">
        <f t="shared" si="118"/>
        <v>13</v>
      </c>
      <c r="K251" s="106">
        <f t="shared" si="130"/>
        <v>156</v>
      </c>
      <c r="L251" s="154">
        <f t="shared" si="131"/>
        <v>867</v>
      </c>
      <c r="N251" s="66" t="str">
        <f t="shared" si="132"/>
        <v>L</v>
      </c>
      <c r="O251" s="66">
        <f t="shared" si="133"/>
        <v>1</v>
      </c>
      <c r="P251" s="66">
        <f t="shared" si="134"/>
        <v>6</v>
      </c>
      <c r="Q251" s="66">
        <f t="shared" si="135"/>
        <v>10</v>
      </c>
      <c r="R251" s="106">
        <f t="shared" si="119"/>
        <v>13</v>
      </c>
      <c r="S251" s="106">
        <f t="shared" si="136"/>
        <v>0</v>
      </c>
      <c r="T251" s="154">
        <f t="shared" si="137"/>
        <v>-237</v>
      </c>
      <c r="V251" s="66" t="str">
        <f t="shared" si="138"/>
        <v>L</v>
      </c>
      <c r="W251" s="66">
        <f t="shared" si="150"/>
        <v>1</v>
      </c>
      <c r="X251" s="66">
        <f t="shared" si="151"/>
        <v>4</v>
      </c>
      <c r="Y251" s="66">
        <f t="shared" si="152"/>
        <v>4</v>
      </c>
      <c r="Z251" s="106">
        <f t="shared" si="153"/>
        <v>5</v>
      </c>
      <c r="AA251" s="106">
        <f t="shared" si="154"/>
        <v>0</v>
      </c>
      <c r="AB251" s="154">
        <f t="shared" si="139"/>
        <v>108</v>
      </c>
      <c r="AC251" s="155">
        <f t="shared" si="140"/>
        <v>158</v>
      </c>
      <c r="AE251" s="66" t="str">
        <f t="shared" si="141"/>
        <v>L</v>
      </c>
      <c r="AF251" s="66">
        <f t="shared" si="124"/>
        <v>1</v>
      </c>
      <c r="AG251" s="66">
        <f t="shared" si="155"/>
        <v>6</v>
      </c>
      <c r="AH251" s="66">
        <f t="shared" si="156"/>
        <v>10</v>
      </c>
      <c r="AI251" s="106">
        <f t="shared" si="120"/>
        <v>13</v>
      </c>
      <c r="AJ251" s="106">
        <f t="shared" si="142"/>
        <v>0</v>
      </c>
      <c r="AK251" s="154">
        <f t="shared" si="143"/>
        <v>-1449</v>
      </c>
      <c r="AL251" s="155">
        <f t="shared" si="144"/>
        <v>-1</v>
      </c>
      <c r="AN251" s="66" t="str">
        <f t="shared" si="145"/>
        <v>L</v>
      </c>
      <c r="AO251" s="66">
        <f t="shared" si="125"/>
        <v>1</v>
      </c>
      <c r="AP251" s="66">
        <f t="shared" si="146"/>
        <v>6</v>
      </c>
      <c r="AQ251" s="66">
        <f t="shared" si="147"/>
        <v>10</v>
      </c>
      <c r="AR251" s="106">
        <f t="shared" si="121"/>
        <v>13</v>
      </c>
      <c r="AS251" s="106">
        <f t="shared" si="148"/>
        <v>0</v>
      </c>
      <c r="AT251" s="154">
        <f t="shared" si="149"/>
        <v>-1449</v>
      </c>
    </row>
    <row r="252" spans="1:46">
      <c r="A252" s="3">
        <f t="shared" si="126"/>
        <v>242</v>
      </c>
      <c r="B252" s="9">
        <f>Data!B252</f>
        <v>1</v>
      </c>
      <c r="D252" s="30">
        <f t="shared" si="122"/>
        <v>1</v>
      </c>
      <c r="F252" s="66" t="str">
        <f t="shared" si="127"/>
        <v>W</v>
      </c>
      <c r="G252" s="66">
        <f t="shared" si="123"/>
        <v>1</v>
      </c>
      <c r="H252" s="66">
        <f t="shared" si="128"/>
        <v>6</v>
      </c>
      <c r="I252" s="66">
        <f t="shared" si="129"/>
        <v>11</v>
      </c>
      <c r="J252" s="106">
        <f t="shared" si="118"/>
        <v>13</v>
      </c>
      <c r="K252" s="106">
        <f t="shared" si="130"/>
        <v>156</v>
      </c>
      <c r="L252" s="154">
        <f t="shared" si="131"/>
        <v>1010</v>
      </c>
      <c r="N252" s="66" t="str">
        <f t="shared" si="132"/>
        <v>W</v>
      </c>
      <c r="O252" s="66">
        <f t="shared" si="133"/>
        <v>2</v>
      </c>
      <c r="P252" s="66">
        <f t="shared" si="134"/>
        <v>6</v>
      </c>
      <c r="Q252" s="66">
        <f t="shared" si="135"/>
        <v>11</v>
      </c>
      <c r="R252" s="106">
        <f t="shared" si="119"/>
        <v>13</v>
      </c>
      <c r="S252" s="106">
        <f t="shared" si="136"/>
        <v>156</v>
      </c>
      <c r="T252" s="154">
        <f t="shared" si="137"/>
        <v>-94</v>
      </c>
      <c r="V252" s="66" t="str">
        <f t="shared" si="138"/>
        <v>W</v>
      </c>
      <c r="W252" s="66">
        <f t="shared" si="150"/>
        <v>2</v>
      </c>
      <c r="X252" s="66">
        <f t="shared" si="151"/>
        <v>4</v>
      </c>
      <c r="Y252" s="66">
        <f t="shared" si="152"/>
        <v>5</v>
      </c>
      <c r="Z252" s="106">
        <f t="shared" si="153"/>
        <v>5</v>
      </c>
      <c r="AA252" s="106">
        <f t="shared" si="154"/>
        <v>60</v>
      </c>
      <c r="AB252" s="154">
        <f t="shared" si="139"/>
        <v>163</v>
      </c>
      <c r="AC252" s="155">
        <f t="shared" si="140"/>
        <v>163</v>
      </c>
      <c r="AE252" s="66" t="str">
        <f t="shared" si="141"/>
        <v>W</v>
      </c>
      <c r="AF252" s="66">
        <f t="shared" si="124"/>
        <v>1</v>
      </c>
      <c r="AG252" s="66">
        <f t="shared" si="155"/>
        <v>6</v>
      </c>
      <c r="AH252" s="66">
        <f t="shared" si="156"/>
        <v>11</v>
      </c>
      <c r="AI252" s="106">
        <f t="shared" si="120"/>
        <v>13</v>
      </c>
      <c r="AJ252" s="106">
        <f t="shared" si="142"/>
        <v>78</v>
      </c>
      <c r="AK252" s="154">
        <f t="shared" si="143"/>
        <v>-1384</v>
      </c>
      <c r="AL252" s="155">
        <f t="shared" si="144"/>
        <v>-1</v>
      </c>
      <c r="AN252" s="66" t="str">
        <f t="shared" si="145"/>
        <v>W</v>
      </c>
      <c r="AO252" s="66">
        <f t="shared" si="125"/>
        <v>1</v>
      </c>
      <c r="AP252" s="66">
        <f t="shared" si="146"/>
        <v>6</v>
      </c>
      <c r="AQ252" s="66">
        <f t="shared" si="147"/>
        <v>11</v>
      </c>
      <c r="AR252" s="106">
        <f t="shared" si="121"/>
        <v>13</v>
      </c>
      <c r="AS252" s="106">
        <f t="shared" si="148"/>
        <v>78</v>
      </c>
      <c r="AT252" s="154">
        <f t="shared" si="149"/>
        <v>-1384</v>
      </c>
    </row>
    <row r="253" spans="1:46">
      <c r="A253" s="3">
        <f t="shared" si="126"/>
        <v>243</v>
      </c>
      <c r="B253" s="9">
        <f>Data!B253</f>
        <v>31</v>
      </c>
      <c r="D253" s="30">
        <f t="shared" si="122"/>
        <v>11</v>
      </c>
      <c r="F253" s="66" t="str">
        <f t="shared" si="127"/>
        <v>L</v>
      </c>
      <c r="G253" s="66">
        <f t="shared" si="123"/>
        <v>1</v>
      </c>
      <c r="H253" s="66">
        <f t="shared" si="128"/>
        <v>7</v>
      </c>
      <c r="I253" s="66">
        <f t="shared" si="129"/>
        <v>1</v>
      </c>
      <c r="J253" s="106">
        <f t="shared" si="118"/>
        <v>21</v>
      </c>
      <c r="K253" s="106">
        <f t="shared" si="130"/>
        <v>0</v>
      </c>
      <c r="L253" s="154">
        <f t="shared" si="131"/>
        <v>989</v>
      </c>
      <c r="N253" s="66" t="str">
        <f t="shared" si="132"/>
        <v>L</v>
      </c>
      <c r="O253" s="66">
        <f t="shared" si="133"/>
        <v>3</v>
      </c>
      <c r="P253" s="66">
        <f t="shared" si="134"/>
        <v>7</v>
      </c>
      <c r="Q253" s="66">
        <f t="shared" si="135"/>
        <v>1</v>
      </c>
      <c r="R253" s="106">
        <f t="shared" si="119"/>
        <v>21</v>
      </c>
      <c r="S253" s="106">
        <f t="shared" si="136"/>
        <v>0</v>
      </c>
      <c r="T253" s="154">
        <f t="shared" si="137"/>
        <v>-115</v>
      </c>
      <c r="V253" s="66" t="str">
        <f t="shared" si="138"/>
        <v>L</v>
      </c>
      <c r="W253" s="66">
        <f t="shared" si="150"/>
        <v>1</v>
      </c>
      <c r="X253" s="66">
        <f t="shared" si="151"/>
        <v>1</v>
      </c>
      <c r="Y253" s="66">
        <f t="shared" si="152"/>
        <v>1</v>
      </c>
      <c r="Z253" s="106">
        <f t="shared" si="153"/>
        <v>1</v>
      </c>
      <c r="AA253" s="106">
        <f t="shared" si="154"/>
        <v>0</v>
      </c>
      <c r="AB253" s="154">
        <f t="shared" si="139"/>
        <v>162</v>
      </c>
      <c r="AC253" s="155">
        <f t="shared" si="140"/>
        <v>163</v>
      </c>
      <c r="AE253" s="66" t="str">
        <f t="shared" si="141"/>
        <v>L</v>
      </c>
      <c r="AF253" s="66">
        <f t="shared" si="124"/>
        <v>11</v>
      </c>
      <c r="AG253" s="66">
        <f t="shared" si="155"/>
        <v>7</v>
      </c>
      <c r="AH253" s="66">
        <f t="shared" si="156"/>
        <v>1</v>
      </c>
      <c r="AI253" s="106">
        <f t="shared" si="120"/>
        <v>21</v>
      </c>
      <c r="AJ253" s="106">
        <f t="shared" si="142"/>
        <v>0</v>
      </c>
      <c r="AK253" s="154">
        <f t="shared" si="143"/>
        <v>-1405</v>
      </c>
      <c r="AL253" s="155">
        <f t="shared" si="144"/>
        <v>-1</v>
      </c>
      <c r="AN253" s="66" t="str">
        <f t="shared" si="145"/>
        <v>L</v>
      </c>
      <c r="AO253" s="66">
        <f t="shared" si="125"/>
        <v>11</v>
      </c>
      <c r="AP253" s="66">
        <f t="shared" si="146"/>
        <v>7</v>
      </c>
      <c r="AQ253" s="66">
        <f t="shared" si="147"/>
        <v>1</v>
      </c>
      <c r="AR253" s="106">
        <f t="shared" si="121"/>
        <v>21</v>
      </c>
      <c r="AS253" s="106">
        <f t="shared" si="148"/>
        <v>0</v>
      </c>
      <c r="AT253" s="154">
        <f t="shared" si="149"/>
        <v>-1405</v>
      </c>
    </row>
    <row r="254" spans="1:46">
      <c r="A254" s="3">
        <f t="shared" si="126"/>
        <v>244</v>
      </c>
      <c r="B254" s="9">
        <f>Data!B254</f>
        <v>27</v>
      </c>
      <c r="D254" s="30">
        <f t="shared" si="122"/>
        <v>9</v>
      </c>
      <c r="F254" s="66" t="str">
        <f t="shared" si="127"/>
        <v>L</v>
      </c>
      <c r="G254" s="66">
        <f t="shared" si="123"/>
        <v>1</v>
      </c>
      <c r="H254" s="66">
        <f t="shared" si="128"/>
        <v>7</v>
      </c>
      <c r="I254" s="66">
        <f t="shared" si="129"/>
        <v>2</v>
      </c>
      <c r="J254" s="106">
        <f t="shared" si="118"/>
        <v>21</v>
      </c>
      <c r="K254" s="106">
        <f t="shared" si="130"/>
        <v>0</v>
      </c>
      <c r="L254" s="154">
        <f t="shared" si="131"/>
        <v>968</v>
      </c>
      <c r="N254" s="66" t="str">
        <f t="shared" si="132"/>
        <v>L</v>
      </c>
      <c r="O254" s="66">
        <f t="shared" si="133"/>
        <v>4</v>
      </c>
      <c r="P254" s="66">
        <f t="shared" si="134"/>
        <v>7</v>
      </c>
      <c r="Q254" s="66">
        <f t="shared" si="135"/>
        <v>2</v>
      </c>
      <c r="R254" s="106">
        <f t="shared" si="119"/>
        <v>21</v>
      </c>
      <c r="S254" s="106">
        <f t="shared" si="136"/>
        <v>0</v>
      </c>
      <c r="T254" s="154">
        <f t="shared" si="137"/>
        <v>-136</v>
      </c>
      <c r="V254" s="66" t="str">
        <f t="shared" si="138"/>
        <v>L</v>
      </c>
      <c r="W254" s="66">
        <f t="shared" si="150"/>
        <v>2</v>
      </c>
      <c r="X254" s="66">
        <f t="shared" si="151"/>
        <v>1</v>
      </c>
      <c r="Y254" s="66">
        <f t="shared" si="152"/>
        <v>2</v>
      </c>
      <c r="Z254" s="106">
        <f t="shared" si="153"/>
        <v>1</v>
      </c>
      <c r="AA254" s="106">
        <f t="shared" si="154"/>
        <v>0</v>
      </c>
      <c r="AB254" s="154">
        <f t="shared" si="139"/>
        <v>161</v>
      </c>
      <c r="AC254" s="155">
        <f t="shared" si="140"/>
        <v>163</v>
      </c>
      <c r="AE254" s="66" t="str">
        <f t="shared" si="141"/>
        <v>L</v>
      </c>
      <c r="AF254" s="66">
        <f t="shared" si="124"/>
        <v>9</v>
      </c>
      <c r="AG254" s="66">
        <f t="shared" si="155"/>
        <v>7</v>
      </c>
      <c r="AH254" s="66">
        <f t="shared" si="156"/>
        <v>2</v>
      </c>
      <c r="AI254" s="106">
        <f t="shared" si="120"/>
        <v>21</v>
      </c>
      <c r="AJ254" s="106">
        <f t="shared" si="142"/>
        <v>0</v>
      </c>
      <c r="AK254" s="154">
        <f t="shared" si="143"/>
        <v>-1426</v>
      </c>
      <c r="AL254" s="155">
        <f t="shared" si="144"/>
        <v>-1</v>
      </c>
      <c r="AN254" s="66" t="str">
        <f t="shared" si="145"/>
        <v>L</v>
      </c>
      <c r="AO254" s="66">
        <f t="shared" si="125"/>
        <v>9</v>
      </c>
      <c r="AP254" s="66">
        <f t="shared" si="146"/>
        <v>7</v>
      </c>
      <c r="AQ254" s="66">
        <f t="shared" si="147"/>
        <v>2</v>
      </c>
      <c r="AR254" s="106">
        <f t="shared" si="121"/>
        <v>21</v>
      </c>
      <c r="AS254" s="106">
        <f t="shared" si="148"/>
        <v>0</v>
      </c>
      <c r="AT254" s="154">
        <f t="shared" si="149"/>
        <v>-1426</v>
      </c>
    </row>
    <row r="255" spans="1:46">
      <c r="A255" s="3">
        <f t="shared" si="126"/>
        <v>245</v>
      </c>
      <c r="B255" s="9">
        <f>Data!B255</f>
        <v>13</v>
      </c>
      <c r="D255" s="30">
        <f t="shared" si="122"/>
        <v>5</v>
      </c>
      <c r="F255" s="66" t="str">
        <f t="shared" si="127"/>
        <v>L</v>
      </c>
      <c r="G255" s="66">
        <f t="shared" si="123"/>
        <v>1</v>
      </c>
      <c r="H255" s="66">
        <f t="shared" si="128"/>
        <v>7</v>
      </c>
      <c r="I255" s="66">
        <f t="shared" si="129"/>
        <v>3</v>
      </c>
      <c r="J255" s="106">
        <f t="shared" si="118"/>
        <v>21</v>
      </c>
      <c r="K255" s="106">
        <f t="shared" si="130"/>
        <v>0</v>
      </c>
      <c r="L255" s="154">
        <f t="shared" si="131"/>
        <v>947</v>
      </c>
      <c r="N255" s="66" t="str">
        <f t="shared" si="132"/>
        <v>L</v>
      </c>
      <c r="O255" s="66">
        <f t="shared" si="133"/>
        <v>5</v>
      </c>
      <c r="P255" s="66">
        <f t="shared" si="134"/>
        <v>7</v>
      </c>
      <c r="Q255" s="66">
        <f t="shared" si="135"/>
        <v>3</v>
      </c>
      <c r="R255" s="106">
        <f t="shared" si="119"/>
        <v>21</v>
      </c>
      <c r="S255" s="106">
        <f t="shared" si="136"/>
        <v>0</v>
      </c>
      <c r="T255" s="154">
        <f t="shared" si="137"/>
        <v>-157</v>
      </c>
      <c r="V255" s="66" t="str">
        <f t="shared" si="138"/>
        <v>L</v>
      </c>
      <c r="W255" s="66">
        <f t="shared" si="150"/>
        <v>3</v>
      </c>
      <c r="X255" s="66">
        <f t="shared" si="151"/>
        <v>1</v>
      </c>
      <c r="Y255" s="66">
        <f t="shared" si="152"/>
        <v>3</v>
      </c>
      <c r="Z255" s="106">
        <f t="shared" si="153"/>
        <v>1</v>
      </c>
      <c r="AA255" s="106">
        <f t="shared" si="154"/>
        <v>0</v>
      </c>
      <c r="AB255" s="154">
        <f t="shared" si="139"/>
        <v>160</v>
      </c>
      <c r="AC255" s="155">
        <f t="shared" si="140"/>
        <v>163</v>
      </c>
      <c r="AE255" s="66" t="str">
        <f t="shared" si="141"/>
        <v>L</v>
      </c>
      <c r="AF255" s="66">
        <f t="shared" si="124"/>
        <v>5</v>
      </c>
      <c r="AG255" s="66">
        <f t="shared" si="155"/>
        <v>7</v>
      </c>
      <c r="AH255" s="66">
        <f t="shared" si="156"/>
        <v>3</v>
      </c>
      <c r="AI255" s="106">
        <f t="shared" si="120"/>
        <v>21</v>
      </c>
      <c r="AJ255" s="106">
        <f t="shared" si="142"/>
        <v>0</v>
      </c>
      <c r="AK255" s="154">
        <f t="shared" si="143"/>
        <v>-1447</v>
      </c>
      <c r="AL255" s="155">
        <f t="shared" si="144"/>
        <v>-1</v>
      </c>
      <c r="AN255" s="66" t="str">
        <f t="shared" si="145"/>
        <v>L</v>
      </c>
      <c r="AO255" s="66">
        <f t="shared" si="125"/>
        <v>5</v>
      </c>
      <c r="AP255" s="66">
        <f t="shared" si="146"/>
        <v>7</v>
      </c>
      <c r="AQ255" s="66">
        <f t="shared" si="147"/>
        <v>3</v>
      </c>
      <c r="AR255" s="106">
        <f t="shared" si="121"/>
        <v>21</v>
      </c>
      <c r="AS255" s="106">
        <f t="shared" si="148"/>
        <v>0</v>
      </c>
      <c r="AT255" s="154">
        <f t="shared" si="149"/>
        <v>-1447</v>
      </c>
    </row>
    <row r="256" spans="1:46">
      <c r="A256" s="3">
        <f t="shared" si="126"/>
        <v>246</v>
      </c>
      <c r="B256" s="9">
        <f>Data!B256</f>
        <v>23</v>
      </c>
      <c r="D256" s="30">
        <f t="shared" si="122"/>
        <v>8</v>
      </c>
      <c r="F256" s="66" t="str">
        <f t="shared" si="127"/>
        <v>L</v>
      </c>
      <c r="G256" s="66">
        <f t="shared" si="123"/>
        <v>1</v>
      </c>
      <c r="H256" s="66">
        <f t="shared" si="128"/>
        <v>7</v>
      </c>
      <c r="I256" s="66">
        <f t="shared" si="129"/>
        <v>4</v>
      </c>
      <c r="J256" s="106">
        <f t="shared" si="118"/>
        <v>21</v>
      </c>
      <c r="K256" s="106">
        <f t="shared" si="130"/>
        <v>0</v>
      </c>
      <c r="L256" s="154">
        <f t="shared" si="131"/>
        <v>926</v>
      </c>
      <c r="N256" s="66" t="str">
        <f t="shared" si="132"/>
        <v>L</v>
      </c>
      <c r="O256" s="66">
        <f t="shared" si="133"/>
        <v>6</v>
      </c>
      <c r="P256" s="66">
        <f t="shared" si="134"/>
        <v>7</v>
      </c>
      <c r="Q256" s="66">
        <f t="shared" si="135"/>
        <v>4</v>
      </c>
      <c r="R256" s="106">
        <f t="shared" si="119"/>
        <v>21</v>
      </c>
      <c r="S256" s="106">
        <f t="shared" si="136"/>
        <v>0</v>
      </c>
      <c r="T256" s="154">
        <f t="shared" si="137"/>
        <v>-178</v>
      </c>
      <c r="V256" s="66" t="str">
        <f t="shared" si="138"/>
        <v>L</v>
      </c>
      <c r="W256" s="66">
        <f t="shared" si="150"/>
        <v>4</v>
      </c>
      <c r="X256" s="66">
        <f t="shared" si="151"/>
        <v>1</v>
      </c>
      <c r="Y256" s="66">
        <f t="shared" si="152"/>
        <v>4</v>
      </c>
      <c r="Z256" s="106">
        <f t="shared" si="153"/>
        <v>1</v>
      </c>
      <c r="AA256" s="106">
        <f t="shared" si="154"/>
        <v>0</v>
      </c>
      <c r="AB256" s="154">
        <f t="shared" si="139"/>
        <v>159</v>
      </c>
      <c r="AC256" s="155">
        <f t="shared" si="140"/>
        <v>163</v>
      </c>
      <c r="AE256" s="66" t="str">
        <f t="shared" si="141"/>
        <v>L</v>
      </c>
      <c r="AF256" s="66">
        <f t="shared" si="124"/>
        <v>8</v>
      </c>
      <c r="AG256" s="66">
        <f t="shared" si="155"/>
        <v>7</v>
      </c>
      <c r="AH256" s="66">
        <f t="shared" si="156"/>
        <v>4</v>
      </c>
      <c r="AI256" s="106">
        <f t="shared" si="120"/>
        <v>21</v>
      </c>
      <c r="AJ256" s="106">
        <f t="shared" si="142"/>
        <v>0</v>
      </c>
      <c r="AK256" s="154">
        <f t="shared" si="143"/>
        <v>-1468</v>
      </c>
      <c r="AL256" s="155">
        <f t="shared" si="144"/>
        <v>-1</v>
      </c>
      <c r="AN256" s="66" t="str">
        <f t="shared" si="145"/>
        <v>L</v>
      </c>
      <c r="AO256" s="66">
        <f t="shared" si="125"/>
        <v>8</v>
      </c>
      <c r="AP256" s="66">
        <f t="shared" si="146"/>
        <v>7</v>
      </c>
      <c r="AQ256" s="66">
        <f t="shared" si="147"/>
        <v>4</v>
      </c>
      <c r="AR256" s="106">
        <f t="shared" si="121"/>
        <v>21</v>
      </c>
      <c r="AS256" s="106">
        <f t="shared" si="148"/>
        <v>0</v>
      </c>
      <c r="AT256" s="154">
        <f t="shared" si="149"/>
        <v>-1468</v>
      </c>
    </row>
    <row r="257" spans="1:46">
      <c r="A257" s="3">
        <f t="shared" si="126"/>
        <v>247</v>
      </c>
      <c r="B257" s="9">
        <f>Data!B257</f>
        <v>33</v>
      </c>
      <c r="D257" s="30">
        <f t="shared" si="122"/>
        <v>11</v>
      </c>
      <c r="F257" s="66" t="str">
        <f t="shared" si="127"/>
        <v>L</v>
      </c>
      <c r="G257" s="66">
        <f t="shared" si="123"/>
        <v>1</v>
      </c>
      <c r="H257" s="66">
        <f t="shared" si="128"/>
        <v>7</v>
      </c>
      <c r="I257" s="66">
        <f t="shared" si="129"/>
        <v>5</v>
      </c>
      <c r="J257" s="106">
        <f t="shared" si="118"/>
        <v>21</v>
      </c>
      <c r="K257" s="106">
        <f t="shared" si="130"/>
        <v>0</v>
      </c>
      <c r="L257" s="154">
        <f t="shared" si="131"/>
        <v>905</v>
      </c>
      <c r="N257" s="66" t="str">
        <f t="shared" si="132"/>
        <v>L</v>
      </c>
      <c r="O257" s="66">
        <f t="shared" si="133"/>
        <v>7</v>
      </c>
      <c r="P257" s="66">
        <f t="shared" si="134"/>
        <v>7</v>
      </c>
      <c r="Q257" s="66">
        <f t="shared" si="135"/>
        <v>5</v>
      </c>
      <c r="R257" s="106">
        <f t="shared" si="119"/>
        <v>21</v>
      </c>
      <c r="S257" s="106">
        <f t="shared" si="136"/>
        <v>0</v>
      </c>
      <c r="T257" s="154">
        <f t="shared" si="137"/>
        <v>-199</v>
      </c>
      <c r="V257" s="66" t="str">
        <f t="shared" si="138"/>
        <v>L</v>
      </c>
      <c r="W257" s="66">
        <f t="shared" si="150"/>
        <v>5</v>
      </c>
      <c r="X257" s="66">
        <f t="shared" si="151"/>
        <v>1</v>
      </c>
      <c r="Y257" s="66">
        <f t="shared" si="152"/>
        <v>5</v>
      </c>
      <c r="Z257" s="106">
        <f t="shared" si="153"/>
        <v>1</v>
      </c>
      <c r="AA257" s="106">
        <f t="shared" si="154"/>
        <v>0</v>
      </c>
      <c r="AB257" s="154">
        <f t="shared" si="139"/>
        <v>158</v>
      </c>
      <c r="AC257" s="155">
        <f t="shared" si="140"/>
        <v>163</v>
      </c>
      <c r="AE257" s="66" t="str">
        <f t="shared" si="141"/>
        <v>L</v>
      </c>
      <c r="AF257" s="66">
        <f t="shared" si="124"/>
        <v>11</v>
      </c>
      <c r="AG257" s="66">
        <f t="shared" si="155"/>
        <v>7</v>
      </c>
      <c r="AH257" s="66">
        <f t="shared" si="156"/>
        <v>5</v>
      </c>
      <c r="AI257" s="106">
        <f t="shared" si="120"/>
        <v>21</v>
      </c>
      <c r="AJ257" s="106">
        <f t="shared" si="142"/>
        <v>0</v>
      </c>
      <c r="AK257" s="154">
        <f t="shared" si="143"/>
        <v>-1489</v>
      </c>
      <c r="AL257" s="155">
        <f t="shared" si="144"/>
        <v>-1</v>
      </c>
      <c r="AN257" s="66" t="str">
        <f t="shared" si="145"/>
        <v>L</v>
      </c>
      <c r="AO257" s="66">
        <f t="shared" si="125"/>
        <v>11</v>
      </c>
      <c r="AP257" s="66">
        <f t="shared" si="146"/>
        <v>7</v>
      </c>
      <c r="AQ257" s="66">
        <f t="shared" si="147"/>
        <v>5</v>
      </c>
      <c r="AR257" s="106">
        <f t="shared" si="121"/>
        <v>21</v>
      </c>
      <c r="AS257" s="106">
        <f t="shared" si="148"/>
        <v>0</v>
      </c>
      <c r="AT257" s="154">
        <f t="shared" si="149"/>
        <v>-1489</v>
      </c>
    </row>
    <row r="258" spans="1:46">
      <c r="A258" s="3">
        <f t="shared" si="126"/>
        <v>248</v>
      </c>
      <c r="B258" s="9">
        <f>Data!B258</f>
        <v>24</v>
      </c>
      <c r="D258" s="30">
        <f t="shared" si="122"/>
        <v>8</v>
      </c>
      <c r="F258" s="66" t="str">
        <f t="shared" si="127"/>
        <v>L</v>
      </c>
      <c r="G258" s="66">
        <f t="shared" si="123"/>
        <v>1</v>
      </c>
      <c r="H258" s="66">
        <f t="shared" si="128"/>
        <v>7</v>
      </c>
      <c r="I258" s="66">
        <f t="shared" si="129"/>
        <v>6</v>
      </c>
      <c r="J258" s="106">
        <f t="shared" si="118"/>
        <v>21</v>
      </c>
      <c r="K258" s="106">
        <f t="shared" si="130"/>
        <v>0</v>
      </c>
      <c r="L258" s="154">
        <f t="shared" si="131"/>
        <v>884</v>
      </c>
      <c r="N258" s="66" t="str">
        <f t="shared" si="132"/>
        <v>L</v>
      </c>
      <c r="O258" s="66">
        <f t="shared" si="133"/>
        <v>8</v>
      </c>
      <c r="P258" s="66">
        <f t="shared" si="134"/>
        <v>7</v>
      </c>
      <c r="Q258" s="66">
        <f t="shared" si="135"/>
        <v>6</v>
      </c>
      <c r="R258" s="106">
        <f t="shared" si="119"/>
        <v>21</v>
      </c>
      <c r="S258" s="106">
        <f t="shared" si="136"/>
        <v>0</v>
      </c>
      <c r="T258" s="154">
        <f t="shared" si="137"/>
        <v>-220</v>
      </c>
      <c r="V258" s="66" t="str">
        <f t="shared" si="138"/>
        <v>L</v>
      </c>
      <c r="W258" s="66">
        <f t="shared" si="150"/>
        <v>6</v>
      </c>
      <c r="X258" s="66">
        <f t="shared" si="151"/>
        <v>1</v>
      </c>
      <c r="Y258" s="66">
        <f t="shared" si="152"/>
        <v>6</v>
      </c>
      <c r="Z258" s="106">
        <f t="shared" si="153"/>
        <v>1</v>
      </c>
      <c r="AA258" s="106">
        <f t="shared" si="154"/>
        <v>0</v>
      </c>
      <c r="AB258" s="154">
        <f t="shared" si="139"/>
        <v>157</v>
      </c>
      <c r="AC258" s="155">
        <f t="shared" si="140"/>
        <v>163</v>
      </c>
      <c r="AE258" s="66" t="str">
        <f t="shared" si="141"/>
        <v>L</v>
      </c>
      <c r="AF258" s="66">
        <f t="shared" si="124"/>
        <v>8</v>
      </c>
      <c r="AG258" s="66">
        <f t="shared" si="155"/>
        <v>7</v>
      </c>
      <c r="AH258" s="66">
        <f t="shared" si="156"/>
        <v>6</v>
      </c>
      <c r="AI258" s="106">
        <f t="shared" si="120"/>
        <v>21</v>
      </c>
      <c r="AJ258" s="106">
        <f t="shared" si="142"/>
        <v>0</v>
      </c>
      <c r="AK258" s="154">
        <f t="shared" si="143"/>
        <v>-1510</v>
      </c>
      <c r="AL258" s="155">
        <f t="shared" si="144"/>
        <v>-1</v>
      </c>
      <c r="AN258" s="66" t="str">
        <f t="shared" si="145"/>
        <v>L</v>
      </c>
      <c r="AO258" s="66">
        <f t="shared" si="125"/>
        <v>8</v>
      </c>
      <c r="AP258" s="66">
        <f t="shared" si="146"/>
        <v>7</v>
      </c>
      <c r="AQ258" s="66">
        <f t="shared" si="147"/>
        <v>6</v>
      </c>
      <c r="AR258" s="106">
        <f t="shared" si="121"/>
        <v>21</v>
      </c>
      <c r="AS258" s="106">
        <f t="shared" si="148"/>
        <v>0</v>
      </c>
      <c r="AT258" s="154">
        <f t="shared" si="149"/>
        <v>-1510</v>
      </c>
    </row>
    <row r="259" spans="1:46">
      <c r="A259" s="3">
        <f t="shared" si="126"/>
        <v>249</v>
      </c>
      <c r="B259" s="9">
        <f>Data!B259</f>
        <v>2</v>
      </c>
      <c r="D259" s="30">
        <f t="shared" si="122"/>
        <v>1</v>
      </c>
      <c r="F259" s="66" t="str">
        <f t="shared" si="127"/>
        <v>W</v>
      </c>
      <c r="G259" s="66">
        <f t="shared" si="123"/>
        <v>1</v>
      </c>
      <c r="H259" s="66">
        <f t="shared" si="128"/>
        <v>7</v>
      </c>
      <c r="I259" s="66">
        <f t="shared" si="129"/>
        <v>7</v>
      </c>
      <c r="J259" s="106">
        <f t="shared" si="118"/>
        <v>21</v>
      </c>
      <c r="K259" s="106">
        <f t="shared" si="130"/>
        <v>252</v>
      </c>
      <c r="L259" s="154">
        <f t="shared" si="131"/>
        <v>1115</v>
      </c>
      <c r="N259" s="66" t="str">
        <f t="shared" si="132"/>
        <v>L</v>
      </c>
      <c r="O259" s="66">
        <f t="shared" si="133"/>
        <v>9</v>
      </c>
      <c r="P259" s="66">
        <f t="shared" si="134"/>
        <v>7</v>
      </c>
      <c r="Q259" s="66">
        <f t="shared" si="135"/>
        <v>7</v>
      </c>
      <c r="R259" s="106">
        <f t="shared" si="119"/>
        <v>21</v>
      </c>
      <c r="S259" s="106">
        <f t="shared" si="136"/>
        <v>0</v>
      </c>
      <c r="T259" s="154">
        <f t="shared" si="137"/>
        <v>-241</v>
      </c>
      <c r="V259" s="66" t="str">
        <f t="shared" si="138"/>
        <v>L</v>
      </c>
      <c r="W259" s="66">
        <f t="shared" si="150"/>
        <v>7</v>
      </c>
      <c r="X259" s="66">
        <f t="shared" si="151"/>
        <v>1</v>
      </c>
      <c r="Y259" s="66">
        <f t="shared" si="152"/>
        <v>7</v>
      </c>
      <c r="Z259" s="106">
        <f t="shared" si="153"/>
        <v>1</v>
      </c>
      <c r="AA259" s="106">
        <f t="shared" si="154"/>
        <v>0</v>
      </c>
      <c r="AB259" s="154">
        <f t="shared" si="139"/>
        <v>156</v>
      </c>
      <c r="AC259" s="155">
        <f t="shared" si="140"/>
        <v>163</v>
      </c>
      <c r="AE259" s="66" t="str">
        <f t="shared" si="141"/>
        <v>L</v>
      </c>
      <c r="AF259" s="66">
        <f t="shared" si="124"/>
        <v>1</v>
      </c>
      <c r="AG259" s="66">
        <f t="shared" si="155"/>
        <v>7</v>
      </c>
      <c r="AH259" s="66">
        <f t="shared" si="156"/>
        <v>7</v>
      </c>
      <c r="AI259" s="106">
        <f t="shared" si="120"/>
        <v>21</v>
      </c>
      <c r="AJ259" s="106">
        <f t="shared" si="142"/>
        <v>0</v>
      </c>
      <c r="AK259" s="154">
        <f t="shared" si="143"/>
        <v>-1531</v>
      </c>
      <c r="AL259" s="155">
        <f t="shared" si="144"/>
        <v>-1</v>
      </c>
      <c r="AN259" s="66" t="str">
        <f t="shared" si="145"/>
        <v>L</v>
      </c>
      <c r="AO259" s="66">
        <f t="shared" si="125"/>
        <v>1</v>
      </c>
      <c r="AP259" s="66">
        <f t="shared" si="146"/>
        <v>7</v>
      </c>
      <c r="AQ259" s="66">
        <f t="shared" si="147"/>
        <v>7</v>
      </c>
      <c r="AR259" s="106">
        <f t="shared" si="121"/>
        <v>21</v>
      </c>
      <c r="AS259" s="106">
        <f t="shared" si="148"/>
        <v>0</v>
      </c>
      <c r="AT259" s="154">
        <f t="shared" si="149"/>
        <v>-1531</v>
      </c>
    </row>
    <row r="260" spans="1:46">
      <c r="A260" s="3">
        <f t="shared" si="126"/>
        <v>250</v>
      </c>
      <c r="B260" s="9">
        <f>Data!B260</f>
        <v>21</v>
      </c>
      <c r="D260" s="30">
        <f t="shared" si="122"/>
        <v>7</v>
      </c>
      <c r="F260" s="66" t="str">
        <f t="shared" si="127"/>
        <v>L</v>
      </c>
      <c r="G260" s="66">
        <f t="shared" si="123"/>
        <v>1</v>
      </c>
      <c r="H260" s="66">
        <f t="shared" si="128"/>
        <v>7</v>
      </c>
      <c r="I260" s="66">
        <f t="shared" si="129"/>
        <v>8</v>
      </c>
      <c r="J260" s="106">
        <f t="shared" si="118"/>
        <v>21</v>
      </c>
      <c r="K260" s="106">
        <f t="shared" si="130"/>
        <v>0</v>
      </c>
      <c r="L260" s="154">
        <f t="shared" si="131"/>
        <v>1094</v>
      </c>
      <c r="N260" s="66" t="str">
        <f t="shared" si="132"/>
        <v>L</v>
      </c>
      <c r="O260" s="66">
        <f t="shared" si="133"/>
        <v>10</v>
      </c>
      <c r="P260" s="66">
        <f t="shared" si="134"/>
        <v>7</v>
      </c>
      <c r="Q260" s="66">
        <f t="shared" si="135"/>
        <v>8</v>
      </c>
      <c r="R260" s="106">
        <f t="shared" si="119"/>
        <v>21</v>
      </c>
      <c r="S260" s="106">
        <f t="shared" si="136"/>
        <v>0</v>
      </c>
      <c r="T260" s="154">
        <f t="shared" si="137"/>
        <v>-262</v>
      </c>
      <c r="V260" s="66" t="str">
        <f t="shared" si="138"/>
        <v>W</v>
      </c>
      <c r="W260" s="66">
        <f t="shared" si="150"/>
        <v>8</v>
      </c>
      <c r="X260" s="66">
        <f t="shared" si="151"/>
        <v>1</v>
      </c>
      <c r="Y260" s="66">
        <f t="shared" si="152"/>
        <v>8</v>
      </c>
      <c r="Z260" s="106">
        <f t="shared" si="153"/>
        <v>1</v>
      </c>
      <c r="AA260" s="106">
        <f t="shared" si="154"/>
        <v>12</v>
      </c>
      <c r="AB260" s="154">
        <f t="shared" si="139"/>
        <v>167</v>
      </c>
      <c r="AC260" s="155">
        <f t="shared" si="140"/>
        <v>167</v>
      </c>
      <c r="AE260" s="66" t="str">
        <f t="shared" si="141"/>
        <v>L</v>
      </c>
      <c r="AF260" s="66">
        <f t="shared" si="124"/>
        <v>7</v>
      </c>
      <c r="AG260" s="66">
        <f t="shared" si="155"/>
        <v>7</v>
      </c>
      <c r="AH260" s="66">
        <f t="shared" si="156"/>
        <v>8</v>
      </c>
      <c r="AI260" s="106">
        <f t="shared" si="120"/>
        <v>21</v>
      </c>
      <c r="AJ260" s="106">
        <f t="shared" si="142"/>
        <v>0</v>
      </c>
      <c r="AK260" s="154">
        <f t="shared" si="143"/>
        <v>-1552</v>
      </c>
      <c r="AL260" s="155">
        <f t="shared" si="144"/>
        <v>-1</v>
      </c>
      <c r="AN260" s="66" t="str">
        <f t="shared" si="145"/>
        <v>L</v>
      </c>
      <c r="AO260" s="66">
        <f t="shared" si="125"/>
        <v>7</v>
      </c>
      <c r="AP260" s="66">
        <f t="shared" si="146"/>
        <v>7</v>
      </c>
      <c r="AQ260" s="66">
        <f t="shared" si="147"/>
        <v>8</v>
      </c>
      <c r="AR260" s="106">
        <f t="shared" si="121"/>
        <v>21</v>
      </c>
      <c r="AS260" s="106">
        <f t="shared" si="148"/>
        <v>0</v>
      </c>
      <c r="AT260" s="154">
        <f t="shared" si="149"/>
        <v>-1552</v>
      </c>
    </row>
    <row r="261" spans="1:46">
      <c r="A261" s="3">
        <f t="shared" si="126"/>
        <v>251</v>
      </c>
      <c r="B261" s="9">
        <f>Data!B261</f>
        <v>19</v>
      </c>
      <c r="D261" s="30">
        <f t="shared" si="122"/>
        <v>7</v>
      </c>
      <c r="F261" s="66" t="str">
        <f t="shared" si="127"/>
        <v>L</v>
      </c>
      <c r="G261" s="66">
        <f t="shared" si="123"/>
        <v>1</v>
      </c>
      <c r="H261" s="66">
        <f t="shared" si="128"/>
        <v>7</v>
      </c>
      <c r="I261" s="66">
        <f t="shared" si="129"/>
        <v>9</v>
      </c>
      <c r="J261" s="106">
        <f t="shared" si="118"/>
        <v>21</v>
      </c>
      <c r="K261" s="106">
        <f t="shared" si="130"/>
        <v>0</v>
      </c>
      <c r="L261" s="154">
        <f t="shared" si="131"/>
        <v>1073</v>
      </c>
      <c r="N261" s="66" t="str">
        <f t="shared" si="132"/>
        <v>L</v>
      </c>
      <c r="O261" s="66">
        <f t="shared" si="133"/>
        <v>11</v>
      </c>
      <c r="P261" s="66">
        <f t="shared" si="134"/>
        <v>7</v>
      </c>
      <c r="Q261" s="66">
        <f t="shared" si="135"/>
        <v>9</v>
      </c>
      <c r="R261" s="106">
        <f t="shared" si="119"/>
        <v>21</v>
      </c>
      <c r="S261" s="106">
        <f t="shared" si="136"/>
        <v>0</v>
      </c>
      <c r="T261" s="154">
        <f t="shared" si="137"/>
        <v>-283</v>
      </c>
      <c r="V261" s="66" t="str">
        <f t="shared" si="138"/>
        <v>L</v>
      </c>
      <c r="W261" s="66">
        <f t="shared" si="150"/>
        <v>1</v>
      </c>
      <c r="X261" s="66">
        <f t="shared" si="151"/>
        <v>1</v>
      </c>
      <c r="Y261" s="66">
        <f t="shared" si="152"/>
        <v>1</v>
      </c>
      <c r="Z261" s="106">
        <f t="shared" si="153"/>
        <v>1</v>
      </c>
      <c r="AA261" s="106">
        <f t="shared" si="154"/>
        <v>0</v>
      </c>
      <c r="AB261" s="154">
        <f t="shared" si="139"/>
        <v>166</v>
      </c>
      <c r="AC261" s="155">
        <f t="shared" si="140"/>
        <v>167</v>
      </c>
      <c r="AE261" s="66" t="str">
        <f t="shared" si="141"/>
        <v>W</v>
      </c>
      <c r="AF261" s="66">
        <f t="shared" si="124"/>
        <v>7</v>
      </c>
      <c r="AG261" s="66">
        <f t="shared" si="155"/>
        <v>7</v>
      </c>
      <c r="AH261" s="66">
        <f t="shared" si="156"/>
        <v>9</v>
      </c>
      <c r="AI261" s="106">
        <f t="shared" si="120"/>
        <v>21</v>
      </c>
      <c r="AJ261" s="106">
        <f t="shared" si="142"/>
        <v>126</v>
      </c>
      <c r="AK261" s="154">
        <f t="shared" si="143"/>
        <v>-1447</v>
      </c>
      <c r="AL261" s="155">
        <f t="shared" si="144"/>
        <v>-1</v>
      </c>
      <c r="AN261" s="66" t="str">
        <f t="shared" si="145"/>
        <v>W</v>
      </c>
      <c r="AO261" s="66">
        <f t="shared" si="125"/>
        <v>7</v>
      </c>
      <c r="AP261" s="66">
        <f t="shared" si="146"/>
        <v>7</v>
      </c>
      <c r="AQ261" s="66">
        <f t="shared" si="147"/>
        <v>9</v>
      </c>
      <c r="AR261" s="106">
        <f t="shared" si="121"/>
        <v>21</v>
      </c>
      <c r="AS261" s="106">
        <f t="shared" si="148"/>
        <v>126</v>
      </c>
      <c r="AT261" s="154">
        <f t="shared" si="149"/>
        <v>-1447</v>
      </c>
    </row>
    <row r="262" spans="1:46">
      <c r="A262" s="3">
        <f t="shared" si="126"/>
        <v>252</v>
      </c>
      <c r="B262" s="9">
        <f>Data!B262</f>
        <v>7</v>
      </c>
      <c r="D262" s="30">
        <f t="shared" si="122"/>
        <v>3</v>
      </c>
      <c r="F262" s="66" t="str">
        <f t="shared" si="127"/>
        <v>L</v>
      </c>
      <c r="G262" s="66">
        <f t="shared" si="123"/>
        <v>1</v>
      </c>
      <c r="H262" s="66">
        <f t="shared" si="128"/>
        <v>7</v>
      </c>
      <c r="I262" s="66">
        <f t="shared" si="129"/>
        <v>10</v>
      </c>
      <c r="J262" s="106">
        <f t="shared" si="118"/>
        <v>21</v>
      </c>
      <c r="K262" s="106">
        <f t="shared" si="130"/>
        <v>0</v>
      </c>
      <c r="L262" s="154">
        <f t="shared" si="131"/>
        <v>1052</v>
      </c>
      <c r="N262" s="66" t="str">
        <f t="shared" si="132"/>
        <v>L</v>
      </c>
      <c r="O262" s="66">
        <f t="shared" si="133"/>
        <v>12</v>
      </c>
      <c r="P262" s="66">
        <f t="shared" si="134"/>
        <v>7</v>
      </c>
      <c r="Q262" s="66">
        <f t="shared" si="135"/>
        <v>10</v>
      </c>
      <c r="R262" s="106">
        <f t="shared" si="119"/>
        <v>21</v>
      </c>
      <c r="S262" s="106">
        <f t="shared" si="136"/>
        <v>0</v>
      </c>
      <c r="T262" s="154">
        <f t="shared" si="137"/>
        <v>-304</v>
      </c>
      <c r="V262" s="66" t="str">
        <f t="shared" si="138"/>
        <v>L</v>
      </c>
      <c r="W262" s="66">
        <f t="shared" si="150"/>
        <v>2</v>
      </c>
      <c r="X262" s="66">
        <f t="shared" si="151"/>
        <v>1</v>
      </c>
      <c r="Y262" s="66">
        <f t="shared" si="152"/>
        <v>2</v>
      </c>
      <c r="Z262" s="106">
        <f t="shared" si="153"/>
        <v>1</v>
      </c>
      <c r="AA262" s="106">
        <f t="shared" si="154"/>
        <v>0</v>
      </c>
      <c r="AB262" s="154">
        <f t="shared" si="139"/>
        <v>165</v>
      </c>
      <c r="AC262" s="155">
        <f t="shared" si="140"/>
        <v>167</v>
      </c>
      <c r="AE262" s="66" t="str">
        <f t="shared" si="141"/>
        <v>L</v>
      </c>
      <c r="AF262" s="66">
        <f t="shared" si="124"/>
        <v>3</v>
      </c>
      <c r="AG262" s="66">
        <f t="shared" si="155"/>
        <v>7</v>
      </c>
      <c r="AH262" s="66">
        <f t="shared" si="156"/>
        <v>10</v>
      </c>
      <c r="AI262" s="106">
        <f t="shared" si="120"/>
        <v>21</v>
      </c>
      <c r="AJ262" s="106">
        <f t="shared" si="142"/>
        <v>0</v>
      </c>
      <c r="AK262" s="154">
        <f t="shared" si="143"/>
        <v>-1468</v>
      </c>
      <c r="AL262" s="155">
        <f t="shared" si="144"/>
        <v>-1</v>
      </c>
      <c r="AN262" s="66" t="str">
        <f t="shared" si="145"/>
        <v>L</v>
      </c>
      <c r="AO262" s="66">
        <f t="shared" si="125"/>
        <v>3</v>
      </c>
      <c r="AP262" s="66">
        <f t="shared" si="146"/>
        <v>7</v>
      </c>
      <c r="AQ262" s="66">
        <f t="shared" si="147"/>
        <v>10</v>
      </c>
      <c r="AR262" s="106">
        <f t="shared" si="121"/>
        <v>21</v>
      </c>
      <c r="AS262" s="106">
        <f t="shared" si="148"/>
        <v>0</v>
      </c>
      <c r="AT262" s="154">
        <f t="shared" si="149"/>
        <v>-1468</v>
      </c>
    </row>
    <row r="263" spans="1:46">
      <c r="A263" s="3">
        <f t="shared" si="126"/>
        <v>253</v>
      </c>
      <c r="B263" s="9">
        <f>Data!B263</f>
        <v>10</v>
      </c>
      <c r="D263" s="30">
        <f t="shared" si="122"/>
        <v>4</v>
      </c>
      <c r="F263" s="66" t="str">
        <f t="shared" si="127"/>
        <v>L</v>
      </c>
      <c r="G263" s="66">
        <f t="shared" si="123"/>
        <v>1</v>
      </c>
      <c r="H263" s="66">
        <f t="shared" si="128"/>
        <v>7</v>
      </c>
      <c r="I263" s="66">
        <f t="shared" si="129"/>
        <v>11</v>
      </c>
      <c r="J263" s="106">
        <f t="shared" si="118"/>
        <v>21</v>
      </c>
      <c r="K263" s="106">
        <f t="shared" si="130"/>
        <v>0</v>
      </c>
      <c r="L263" s="154">
        <f t="shared" si="131"/>
        <v>1031</v>
      </c>
      <c r="N263" s="66" t="str">
        <f t="shared" si="132"/>
        <v>L</v>
      </c>
      <c r="O263" s="66">
        <f t="shared" si="133"/>
        <v>1</v>
      </c>
      <c r="P263" s="66">
        <f t="shared" si="134"/>
        <v>7</v>
      </c>
      <c r="Q263" s="66">
        <f t="shared" si="135"/>
        <v>11</v>
      </c>
      <c r="R263" s="106">
        <f t="shared" si="119"/>
        <v>21</v>
      </c>
      <c r="S263" s="106">
        <f t="shared" si="136"/>
        <v>0</v>
      </c>
      <c r="T263" s="154">
        <f t="shared" si="137"/>
        <v>-325</v>
      </c>
      <c r="V263" s="66" t="str">
        <f t="shared" si="138"/>
        <v>L</v>
      </c>
      <c r="W263" s="66">
        <f t="shared" si="150"/>
        <v>3</v>
      </c>
      <c r="X263" s="66">
        <f t="shared" si="151"/>
        <v>1</v>
      </c>
      <c r="Y263" s="66">
        <f t="shared" si="152"/>
        <v>3</v>
      </c>
      <c r="Z263" s="106">
        <f t="shared" si="153"/>
        <v>1</v>
      </c>
      <c r="AA263" s="106">
        <f t="shared" si="154"/>
        <v>0</v>
      </c>
      <c r="AB263" s="154">
        <f t="shared" si="139"/>
        <v>164</v>
      </c>
      <c r="AC263" s="155">
        <f t="shared" si="140"/>
        <v>167</v>
      </c>
      <c r="AE263" s="66" t="str">
        <f t="shared" si="141"/>
        <v>L</v>
      </c>
      <c r="AF263" s="66">
        <f t="shared" si="124"/>
        <v>4</v>
      </c>
      <c r="AG263" s="66">
        <f t="shared" si="155"/>
        <v>7</v>
      </c>
      <c r="AH263" s="66">
        <f t="shared" si="156"/>
        <v>11</v>
      </c>
      <c r="AI263" s="106">
        <f t="shared" si="120"/>
        <v>21</v>
      </c>
      <c r="AJ263" s="106">
        <f t="shared" si="142"/>
        <v>0</v>
      </c>
      <c r="AK263" s="154">
        <f t="shared" si="143"/>
        <v>-1489</v>
      </c>
      <c r="AL263" s="155">
        <f t="shared" si="144"/>
        <v>-1</v>
      </c>
      <c r="AN263" s="66" t="str">
        <f t="shared" si="145"/>
        <v>L</v>
      </c>
      <c r="AO263" s="66">
        <f t="shared" si="125"/>
        <v>4</v>
      </c>
      <c r="AP263" s="66">
        <f t="shared" si="146"/>
        <v>7</v>
      </c>
      <c r="AQ263" s="66">
        <f t="shared" si="147"/>
        <v>11</v>
      </c>
      <c r="AR263" s="106">
        <f t="shared" si="121"/>
        <v>21</v>
      </c>
      <c r="AS263" s="106">
        <f t="shared" si="148"/>
        <v>0</v>
      </c>
      <c r="AT263" s="154">
        <f t="shared" si="149"/>
        <v>-1489</v>
      </c>
    </row>
    <row r="264" spans="1:46">
      <c r="A264" s="3">
        <f t="shared" si="126"/>
        <v>254</v>
      </c>
      <c r="B264" s="9">
        <f>Data!B264</f>
        <v>6</v>
      </c>
      <c r="D264" s="30">
        <f t="shared" si="122"/>
        <v>2</v>
      </c>
      <c r="F264" s="66" t="str">
        <f t="shared" si="127"/>
        <v>L</v>
      </c>
      <c r="G264" s="66">
        <f t="shared" si="123"/>
        <v>1</v>
      </c>
      <c r="H264" s="66">
        <f t="shared" si="128"/>
        <v>8</v>
      </c>
      <c r="I264" s="66">
        <f t="shared" si="129"/>
        <v>1</v>
      </c>
      <c r="J264" s="106">
        <f t="shared" si="118"/>
        <v>34</v>
      </c>
      <c r="K264" s="106">
        <f t="shared" si="130"/>
        <v>0</v>
      </c>
      <c r="L264" s="154">
        <f t="shared" si="131"/>
        <v>997</v>
      </c>
      <c r="N264" s="66" t="str">
        <f t="shared" si="132"/>
        <v>L</v>
      </c>
      <c r="O264" s="66">
        <f t="shared" si="133"/>
        <v>2</v>
      </c>
      <c r="P264" s="66">
        <f t="shared" si="134"/>
        <v>8</v>
      </c>
      <c r="Q264" s="66">
        <f t="shared" si="135"/>
        <v>1</v>
      </c>
      <c r="R264" s="106">
        <f t="shared" si="119"/>
        <v>34</v>
      </c>
      <c r="S264" s="106">
        <f t="shared" si="136"/>
        <v>0</v>
      </c>
      <c r="T264" s="154">
        <f t="shared" si="137"/>
        <v>-359</v>
      </c>
      <c r="V264" s="66" t="str">
        <f t="shared" si="138"/>
        <v>L</v>
      </c>
      <c r="W264" s="66">
        <f t="shared" si="150"/>
        <v>4</v>
      </c>
      <c r="X264" s="66">
        <f t="shared" si="151"/>
        <v>1</v>
      </c>
      <c r="Y264" s="66">
        <f t="shared" si="152"/>
        <v>4</v>
      </c>
      <c r="Z264" s="106">
        <f t="shared" si="153"/>
        <v>1</v>
      </c>
      <c r="AA264" s="106">
        <f t="shared" si="154"/>
        <v>0</v>
      </c>
      <c r="AB264" s="154">
        <f t="shared" si="139"/>
        <v>163</v>
      </c>
      <c r="AC264" s="155">
        <f t="shared" si="140"/>
        <v>167</v>
      </c>
      <c r="AE264" s="66" t="str">
        <f t="shared" si="141"/>
        <v>L</v>
      </c>
      <c r="AF264" s="66">
        <f t="shared" si="124"/>
        <v>2</v>
      </c>
      <c r="AG264" s="66">
        <f t="shared" si="155"/>
        <v>8</v>
      </c>
      <c r="AH264" s="66">
        <f t="shared" si="156"/>
        <v>1</v>
      </c>
      <c r="AI264" s="106">
        <f t="shared" si="120"/>
        <v>34</v>
      </c>
      <c r="AJ264" s="106">
        <f t="shared" si="142"/>
        <v>0</v>
      </c>
      <c r="AK264" s="154">
        <f t="shared" si="143"/>
        <v>-1523</v>
      </c>
      <c r="AL264" s="155">
        <f t="shared" si="144"/>
        <v>-1</v>
      </c>
      <c r="AN264" s="66" t="str">
        <f t="shared" si="145"/>
        <v>L</v>
      </c>
      <c r="AO264" s="66">
        <f t="shared" si="125"/>
        <v>2</v>
      </c>
      <c r="AP264" s="66">
        <f t="shared" si="146"/>
        <v>8</v>
      </c>
      <c r="AQ264" s="66">
        <f t="shared" si="147"/>
        <v>1</v>
      </c>
      <c r="AR264" s="106">
        <f t="shared" si="121"/>
        <v>34</v>
      </c>
      <c r="AS264" s="106">
        <f t="shared" si="148"/>
        <v>0</v>
      </c>
      <c r="AT264" s="154">
        <f t="shared" si="149"/>
        <v>-1523</v>
      </c>
    </row>
    <row r="265" spans="1:46">
      <c r="A265" s="3">
        <f t="shared" si="126"/>
        <v>255</v>
      </c>
      <c r="B265" s="9">
        <f>Data!B265</f>
        <v>13</v>
      </c>
      <c r="D265" s="30">
        <f t="shared" si="122"/>
        <v>5</v>
      </c>
      <c r="F265" s="66" t="str">
        <f t="shared" si="127"/>
        <v>L</v>
      </c>
      <c r="G265" s="66">
        <f t="shared" si="123"/>
        <v>1</v>
      </c>
      <c r="H265" s="66">
        <f t="shared" si="128"/>
        <v>8</v>
      </c>
      <c r="I265" s="66">
        <f t="shared" si="129"/>
        <v>2</v>
      </c>
      <c r="J265" s="106">
        <f t="shared" si="118"/>
        <v>34</v>
      </c>
      <c r="K265" s="106">
        <f t="shared" si="130"/>
        <v>0</v>
      </c>
      <c r="L265" s="154">
        <f t="shared" si="131"/>
        <v>963</v>
      </c>
      <c r="N265" s="66" t="str">
        <f t="shared" si="132"/>
        <v>L</v>
      </c>
      <c r="O265" s="66">
        <f t="shared" si="133"/>
        <v>3</v>
      </c>
      <c r="P265" s="66">
        <f t="shared" si="134"/>
        <v>8</v>
      </c>
      <c r="Q265" s="66">
        <f t="shared" si="135"/>
        <v>2</v>
      </c>
      <c r="R265" s="106">
        <f t="shared" si="119"/>
        <v>34</v>
      </c>
      <c r="S265" s="106">
        <f t="shared" si="136"/>
        <v>0</v>
      </c>
      <c r="T265" s="154">
        <f t="shared" si="137"/>
        <v>-393</v>
      </c>
      <c r="V265" s="66" t="str">
        <f t="shared" si="138"/>
        <v>L</v>
      </c>
      <c r="W265" s="66">
        <f t="shared" si="150"/>
        <v>5</v>
      </c>
      <c r="X265" s="66">
        <f t="shared" si="151"/>
        <v>1</v>
      </c>
      <c r="Y265" s="66">
        <f t="shared" si="152"/>
        <v>5</v>
      </c>
      <c r="Z265" s="106">
        <f t="shared" si="153"/>
        <v>1</v>
      </c>
      <c r="AA265" s="106">
        <f t="shared" si="154"/>
        <v>0</v>
      </c>
      <c r="AB265" s="154">
        <f t="shared" si="139"/>
        <v>162</v>
      </c>
      <c r="AC265" s="155">
        <f t="shared" si="140"/>
        <v>167</v>
      </c>
      <c r="AE265" s="66" t="str">
        <f t="shared" si="141"/>
        <v>L</v>
      </c>
      <c r="AF265" s="66">
        <f t="shared" si="124"/>
        <v>5</v>
      </c>
      <c r="AG265" s="66">
        <f t="shared" si="155"/>
        <v>8</v>
      </c>
      <c r="AH265" s="66">
        <f t="shared" si="156"/>
        <v>2</v>
      </c>
      <c r="AI265" s="106">
        <f t="shared" si="120"/>
        <v>34</v>
      </c>
      <c r="AJ265" s="106">
        <f t="shared" si="142"/>
        <v>0</v>
      </c>
      <c r="AK265" s="154">
        <f t="shared" si="143"/>
        <v>-1557</v>
      </c>
      <c r="AL265" s="155">
        <f t="shared" si="144"/>
        <v>-1</v>
      </c>
      <c r="AN265" s="66" t="str">
        <f t="shared" si="145"/>
        <v>L</v>
      </c>
      <c r="AO265" s="66">
        <f t="shared" si="125"/>
        <v>5</v>
      </c>
      <c r="AP265" s="66">
        <f t="shared" si="146"/>
        <v>8</v>
      </c>
      <c r="AQ265" s="66">
        <f t="shared" si="147"/>
        <v>2</v>
      </c>
      <c r="AR265" s="106">
        <f t="shared" si="121"/>
        <v>34</v>
      </c>
      <c r="AS265" s="106">
        <f t="shared" si="148"/>
        <v>0</v>
      </c>
      <c r="AT265" s="154">
        <f t="shared" si="149"/>
        <v>-1557</v>
      </c>
    </row>
    <row r="266" spans="1:46">
      <c r="A266" s="3">
        <f t="shared" si="126"/>
        <v>256</v>
      </c>
      <c r="B266" s="9">
        <f>Data!B266</f>
        <v>32</v>
      </c>
      <c r="D266" s="30">
        <f t="shared" si="122"/>
        <v>11</v>
      </c>
      <c r="F266" s="66" t="str">
        <f t="shared" si="127"/>
        <v>L</v>
      </c>
      <c r="G266" s="66">
        <f t="shared" si="123"/>
        <v>1</v>
      </c>
      <c r="H266" s="66">
        <f t="shared" si="128"/>
        <v>8</v>
      </c>
      <c r="I266" s="66">
        <f t="shared" si="129"/>
        <v>3</v>
      </c>
      <c r="J266" s="106">
        <f t="shared" si="118"/>
        <v>34</v>
      </c>
      <c r="K266" s="106">
        <f t="shared" si="130"/>
        <v>0</v>
      </c>
      <c r="L266" s="154">
        <f t="shared" si="131"/>
        <v>929</v>
      </c>
      <c r="N266" s="66" t="str">
        <f t="shared" si="132"/>
        <v>L</v>
      </c>
      <c r="O266" s="66">
        <f t="shared" si="133"/>
        <v>4</v>
      </c>
      <c r="P266" s="66">
        <f t="shared" si="134"/>
        <v>8</v>
      </c>
      <c r="Q266" s="66">
        <f t="shared" si="135"/>
        <v>3</v>
      </c>
      <c r="R266" s="106">
        <f t="shared" si="119"/>
        <v>34</v>
      </c>
      <c r="S266" s="106">
        <f t="shared" si="136"/>
        <v>0</v>
      </c>
      <c r="T266" s="154">
        <f t="shared" si="137"/>
        <v>-427</v>
      </c>
      <c r="V266" s="66" t="str">
        <f t="shared" si="138"/>
        <v>L</v>
      </c>
      <c r="W266" s="66">
        <f t="shared" si="150"/>
        <v>6</v>
      </c>
      <c r="X266" s="66">
        <f t="shared" si="151"/>
        <v>1</v>
      </c>
      <c r="Y266" s="66">
        <f t="shared" si="152"/>
        <v>6</v>
      </c>
      <c r="Z266" s="106">
        <f t="shared" si="153"/>
        <v>1</v>
      </c>
      <c r="AA266" s="106">
        <f t="shared" si="154"/>
        <v>0</v>
      </c>
      <c r="AB266" s="154">
        <f t="shared" si="139"/>
        <v>161</v>
      </c>
      <c r="AC266" s="155">
        <f t="shared" si="140"/>
        <v>167</v>
      </c>
      <c r="AE266" s="66" t="str">
        <f t="shared" si="141"/>
        <v>L</v>
      </c>
      <c r="AF266" s="66">
        <f t="shared" si="124"/>
        <v>11</v>
      </c>
      <c r="AG266" s="66">
        <f t="shared" si="155"/>
        <v>8</v>
      </c>
      <c r="AH266" s="66">
        <f t="shared" si="156"/>
        <v>3</v>
      </c>
      <c r="AI266" s="106">
        <f t="shared" si="120"/>
        <v>34</v>
      </c>
      <c r="AJ266" s="106">
        <f t="shared" si="142"/>
        <v>0</v>
      </c>
      <c r="AK266" s="154">
        <f t="shared" si="143"/>
        <v>-1591</v>
      </c>
      <c r="AL266" s="155">
        <f t="shared" si="144"/>
        <v>-1</v>
      </c>
      <c r="AN266" s="66" t="str">
        <f t="shared" si="145"/>
        <v>L</v>
      </c>
      <c r="AO266" s="66">
        <f t="shared" si="125"/>
        <v>11</v>
      </c>
      <c r="AP266" s="66">
        <f t="shared" si="146"/>
        <v>8</v>
      </c>
      <c r="AQ266" s="66">
        <f t="shared" si="147"/>
        <v>3</v>
      </c>
      <c r="AR266" s="106">
        <f t="shared" si="121"/>
        <v>34</v>
      </c>
      <c r="AS266" s="106">
        <f t="shared" si="148"/>
        <v>0</v>
      </c>
      <c r="AT266" s="154">
        <f t="shared" si="149"/>
        <v>-1591</v>
      </c>
    </row>
    <row r="267" spans="1:46">
      <c r="A267" s="3">
        <f t="shared" si="126"/>
        <v>257</v>
      </c>
      <c r="B267" s="9">
        <f>Data!B267</f>
        <v>22</v>
      </c>
      <c r="D267" s="30">
        <f t="shared" si="122"/>
        <v>8</v>
      </c>
      <c r="F267" s="66" t="str">
        <f t="shared" si="127"/>
        <v>L</v>
      </c>
      <c r="G267" s="66">
        <f t="shared" si="123"/>
        <v>1</v>
      </c>
      <c r="H267" s="66">
        <f t="shared" si="128"/>
        <v>8</v>
      </c>
      <c r="I267" s="66">
        <f t="shared" si="129"/>
        <v>4</v>
      </c>
      <c r="J267" s="106">
        <f t="shared" ref="J267:J309" si="157">INDEX($AX$11:$AY$25,H267,2)</f>
        <v>34</v>
      </c>
      <c r="K267" s="106">
        <f t="shared" si="130"/>
        <v>0</v>
      </c>
      <c r="L267" s="154">
        <f t="shared" si="131"/>
        <v>895</v>
      </c>
      <c r="N267" s="66" t="str">
        <f t="shared" si="132"/>
        <v>L</v>
      </c>
      <c r="O267" s="66">
        <f t="shared" si="133"/>
        <v>5</v>
      </c>
      <c r="P267" s="66">
        <f t="shared" si="134"/>
        <v>8</v>
      </c>
      <c r="Q267" s="66">
        <f t="shared" si="135"/>
        <v>4</v>
      </c>
      <c r="R267" s="106">
        <f t="shared" ref="R267:R309" si="158">INDEX($AX$11:$AY$25,P267,2)</f>
        <v>34</v>
      </c>
      <c r="S267" s="106">
        <f t="shared" si="136"/>
        <v>0</v>
      </c>
      <c r="T267" s="154">
        <f t="shared" si="137"/>
        <v>-461</v>
      </c>
      <c r="V267" s="66" t="str">
        <f t="shared" si="138"/>
        <v>L</v>
      </c>
      <c r="W267" s="66">
        <f t="shared" si="150"/>
        <v>7</v>
      </c>
      <c r="X267" s="66">
        <f t="shared" si="151"/>
        <v>1</v>
      </c>
      <c r="Y267" s="66">
        <f t="shared" si="152"/>
        <v>7</v>
      </c>
      <c r="Z267" s="106">
        <f t="shared" si="153"/>
        <v>1</v>
      </c>
      <c r="AA267" s="106">
        <f t="shared" si="154"/>
        <v>0</v>
      </c>
      <c r="AB267" s="154">
        <f t="shared" si="139"/>
        <v>160</v>
      </c>
      <c r="AC267" s="155">
        <f t="shared" si="140"/>
        <v>167</v>
      </c>
      <c r="AE267" s="66" t="str">
        <f t="shared" si="141"/>
        <v>L</v>
      </c>
      <c r="AF267" s="66">
        <f t="shared" si="124"/>
        <v>8</v>
      </c>
      <c r="AG267" s="66">
        <f t="shared" si="155"/>
        <v>8</v>
      </c>
      <c r="AH267" s="66">
        <f t="shared" si="156"/>
        <v>4</v>
      </c>
      <c r="AI267" s="106">
        <f t="shared" ref="AI267:AI309" si="159">INDEX($AX$11:$AY$25,AG267,2)</f>
        <v>34</v>
      </c>
      <c r="AJ267" s="106">
        <f t="shared" si="142"/>
        <v>0</v>
      </c>
      <c r="AK267" s="154">
        <f t="shared" si="143"/>
        <v>-1625</v>
      </c>
      <c r="AL267" s="155">
        <f t="shared" si="144"/>
        <v>-1</v>
      </c>
      <c r="AN267" s="66" t="str">
        <f t="shared" si="145"/>
        <v>L</v>
      </c>
      <c r="AO267" s="66">
        <f t="shared" si="125"/>
        <v>8</v>
      </c>
      <c r="AP267" s="66">
        <f t="shared" si="146"/>
        <v>8</v>
      </c>
      <c r="AQ267" s="66">
        <f t="shared" si="147"/>
        <v>4</v>
      </c>
      <c r="AR267" s="106">
        <f t="shared" ref="AR267:AR309" si="160">INDEX($AX$11:$AY$25,AP267,2)</f>
        <v>34</v>
      </c>
      <c r="AS267" s="106">
        <f t="shared" si="148"/>
        <v>0</v>
      </c>
      <c r="AT267" s="154">
        <f t="shared" si="149"/>
        <v>-1625</v>
      </c>
    </row>
    <row r="268" spans="1:46">
      <c r="A268" s="3">
        <f t="shared" si="126"/>
        <v>258</v>
      </c>
      <c r="B268" s="9">
        <f>Data!B268</f>
        <v>20</v>
      </c>
      <c r="D268" s="30">
        <f t="shared" ref="D268:D510" si="161">IF($B268=0,0,IF(MOD($B268,3)=0,QUOTIENT($B268,3),QUOTIENT($B268,3)+1))</f>
        <v>7</v>
      </c>
      <c r="F268" s="66" t="str">
        <f t="shared" si="127"/>
        <v>L</v>
      </c>
      <c r="G268" s="66">
        <f t="shared" ref="G268:G510" si="162">IF(AND($G$9&lt;&gt;" ",$G$9&gt;0, $G$9 &lt;13),$G$9,1)</f>
        <v>1</v>
      </c>
      <c r="H268" s="66">
        <f t="shared" si="128"/>
        <v>8</v>
      </c>
      <c r="I268" s="66">
        <f t="shared" si="129"/>
        <v>5</v>
      </c>
      <c r="J268" s="106">
        <f t="shared" si="157"/>
        <v>34</v>
      </c>
      <c r="K268" s="106">
        <f t="shared" si="130"/>
        <v>0</v>
      </c>
      <c r="L268" s="154">
        <f t="shared" si="131"/>
        <v>861</v>
      </c>
      <c r="N268" s="66" t="str">
        <f t="shared" si="132"/>
        <v>L</v>
      </c>
      <c r="O268" s="66">
        <f t="shared" si="133"/>
        <v>6</v>
      </c>
      <c r="P268" s="66">
        <f t="shared" si="134"/>
        <v>8</v>
      </c>
      <c r="Q268" s="66">
        <f t="shared" si="135"/>
        <v>5</v>
      </c>
      <c r="R268" s="106">
        <f t="shared" si="158"/>
        <v>34</v>
      </c>
      <c r="S268" s="106">
        <f t="shared" si="136"/>
        <v>0</v>
      </c>
      <c r="T268" s="154">
        <f t="shared" si="137"/>
        <v>-495</v>
      </c>
      <c r="V268" s="66" t="str">
        <f t="shared" si="138"/>
        <v>W</v>
      </c>
      <c r="W268" s="66">
        <f t="shared" si="150"/>
        <v>8</v>
      </c>
      <c r="X268" s="66">
        <f t="shared" si="151"/>
        <v>1</v>
      </c>
      <c r="Y268" s="66">
        <f t="shared" si="152"/>
        <v>8</v>
      </c>
      <c r="Z268" s="106">
        <f t="shared" si="153"/>
        <v>1</v>
      </c>
      <c r="AA268" s="106">
        <f t="shared" si="154"/>
        <v>12</v>
      </c>
      <c r="AB268" s="154">
        <f t="shared" si="139"/>
        <v>171</v>
      </c>
      <c r="AC268" s="155">
        <f t="shared" si="140"/>
        <v>171</v>
      </c>
      <c r="AE268" s="66" t="str">
        <f t="shared" si="141"/>
        <v>L</v>
      </c>
      <c r="AF268" s="66">
        <f t="shared" ref="AF268:AF331" si="163">IF($D268=0,AF267,$D268)</f>
        <v>7</v>
      </c>
      <c r="AG268" s="66">
        <f t="shared" si="155"/>
        <v>8</v>
      </c>
      <c r="AH268" s="66">
        <f t="shared" si="156"/>
        <v>5</v>
      </c>
      <c r="AI268" s="106">
        <f t="shared" si="159"/>
        <v>34</v>
      </c>
      <c r="AJ268" s="106">
        <f t="shared" si="142"/>
        <v>0</v>
      </c>
      <c r="AK268" s="154">
        <f t="shared" si="143"/>
        <v>-1659</v>
      </c>
      <c r="AL268" s="155">
        <f t="shared" si="144"/>
        <v>-1</v>
      </c>
      <c r="AN268" s="66" t="str">
        <f t="shared" si="145"/>
        <v>L</v>
      </c>
      <c r="AO268" s="66">
        <f t="shared" ref="AO268:AO331" si="164">IF($D268=0,AO267,$D268)</f>
        <v>7</v>
      </c>
      <c r="AP268" s="66">
        <f t="shared" si="146"/>
        <v>8</v>
      </c>
      <c r="AQ268" s="66">
        <f t="shared" si="147"/>
        <v>5</v>
      </c>
      <c r="AR268" s="106">
        <f t="shared" si="160"/>
        <v>34</v>
      </c>
      <c r="AS268" s="106">
        <f t="shared" si="148"/>
        <v>0</v>
      </c>
      <c r="AT268" s="154">
        <f t="shared" si="149"/>
        <v>-1659</v>
      </c>
    </row>
    <row r="269" spans="1:46">
      <c r="A269" s="3">
        <f t="shared" ref="A269:A332" si="165">A268+1</f>
        <v>259</v>
      </c>
      <c r="B269" s="9">
        <f>Data!B269</f>
        <v>13</v>
      </c>
      <c r="D269" s="30">
        <f t="shared" si="161"/>
        <v>5</v>
      </c>
      <c r="F269" s="66" t="str">
        <f t="shared" ref="F269:F309" si="166">IF($D269=G268,"W","L")</f>
        <v>L</v>
      </c>
      <c r="G269" s="66">
        <f t="shared" si="162"/>
        <v>1</v>
      </c>
      <c r="H269" s="66">
        <f t="shared" ref="H269:H309" si="167">IF(AND(H268=$H$9,I268=11),1,IF(AND(H268&lt;$H$9,I268=11),H268+1,H268))</f>
        <v>8</v>
      </c>
      <c r="I269" s="66">
        <f t="shared" ref="I269:I332" si="168">IF(I268&lt;11,I268+1,1)</f>
        <v>6</v>
      </c>
      <c r="J269" s="106">
        <f t="shared" si="157"/>
        <v>34</v>
      </c>
      <c r="K269" s="106">
        <f t="shared" ref="K269:K309" si="169">IF(F269="W",J268*12,0)</f>
        <v>0</v>
      </c>
      <c r="L269" s="154">
        <f t="shared" ref="L269:L309" si="170">L268-J269+K269</f>
        <v>827</v>
      </c>
      <c r="N269" s="66" t="str">
        <f t="shared" ref="N269:N309" si="171">IF($D269=O268,"W","L")</f>
        <v>L</v>
      </c>
      <c r="O269" s="66">
        <f t="shared" ref="O269:O332" si="172">IF(O268=12,1,O268+1)</f>
        <v>7</v>
      </c>
      <c r="P269" s="66">
        <f t="shared" ref="P269:P309" si="173">IF(AND(P268=$H$9,Q268=11),1,IF(AND(P268&lt;$H$9,Q268=11),P268+1,P268))</f>
        <v>8</v>
      </c>
      <c r="Q269" s="66">
        <f t="shared" ref="Q269:Q332" si="174">IF(Q268&lt;11,Q268+1,1)</f>
        <v>6</v>
      </c>
      <c r="R269" s="106">
        <f t="shared" si="158"/>
        <v>34</v>
      </c>
      <c r="S269" s="106">
        <f t="shared" ref="S269:S309" si="175">IF(N269="W",R268*12,0)</f>
        <v>0</v>
      </c>
      <c r="T269" s="154">
        <f t="shared" ref="T269:T309" si="176">T268-R269+S269</f>
        <v>-529</v>
      </c>
      <c r="V269" s="66" t="str">
        <f t="shared" ref="V269:V309" si="177">IF($D269=W268,"W","L")</f>
        <v>L</v>
      </c>
      <c r="W269" s="66">
        <f t="shared" si="150"/>
        <v>1</v>
      </c>
      <c r="X269" s="66">
        <f t="shared" si="151"/>
        <v>1</v>
      </c>
      <c r="Y269" s="66">
        <f t="shared" si="152"/>
        <v>1</v>
      </c>
      <c r="Z269" s="106">
        <f t="shared" si="153"/>
        <v>1</v>
      </c>
      <c r="AA269" s="106">
        <f t="shared" si="154"/>
        <v>0</v>
      </c>
      <c r="AB269" s="154">
        <f t="shared" ref="AB269:AB309" si="178">AB268-Z269+AA269</f>
        <v>170</v>
      </c>
      <c r="AC269" s="155">
        <f t="shared" ref="AC269:AC309" si="179">IF(AB269&gt;AC268,AB269,AC268)</f>
        <v>171</v>
      </c>
      <c r="AE269" s="66" t="str">
        <f t="shared" ref="AE269:AE309" si="180">IF($D269=AF268,"W","L")</f>
        <v>L</v>
      </c>
      <c r="AF269" s="66">
        <f t="shared" si="163"/>
        <v>5</v>
      </c>
      <c r="AG269" s="66">
        <f t="shared" si="155"/>
        <v>8</v>
      </c>
      <c r="AH269" s="66">
        <f t="shared" si="156"/>
        <v>6</v>
      </c>
      <c r="AI269" s="106">
        <f t="shared" si="159"/>
        <v>34</v>
      </c>
      <c r="AJ269" s="106">
        <f t="shared" ref="AJ269:AJ309" si="181">IF(AE269="W",AI268*6,0)</f>
        <v>0</v>
      </c>
      <c r="AK269" s="154">
        <f t="shared" ref="AK269:AK309" si="182">AK268-AI269+AJ269</f>
        <v>-1693</v>
      </c>
      <c r="AL269" s="155">
        <f t="shared" ref="AL269:AL309" si="183">IF(AK269&gt;AL268,AK269,AL268)</f>
        <v>-1</v>
      </c>
      <c r="AN269" s="66" t="str">
        <f t="shared" ref="AN269:AN332" si="184">IF($D269=AO268,"W","L")</f>
        <v>L</v>
      </c>
      <c r="AO269" s="66">
        <f t="shared" si="164"/>
        <v>5</v>
      </c>
      <c r="AP269" s="66">
        <f t="shared" ref="AP269:AP332" si="185">IF(AND(AP268=$H$9,AQ268=11),1,IF(AND(AP268&lt;$H$9,AQ268=11),AP268+1,AP268))</f>
        <v>8</v>
      </c>
      <c r="AQ269" s="66">
        <f t="shared" ref="AQ269:AQ332" si="186">IF(AQ268&lt;11,AQ268+1,1)</f>
        <v>6</v>
      </c>
      <c r="AR269" s="106">
        <f t="shared" si="160"/>
        <v>34</v>
      </c>
      <c r="AS269" s="106">
        <f t="shared" ref="AS269:AS332" si="187">IF(AN269="W",AR268*6,0)</f>
        <v>0</v>
      </c>
      <c r="AT269" s="154">
        <f t="shared" ref="AT269:AT332" si="188">AT268-AR269+AS269</f>
        <v>-1693</v>
      </c>
    </row>
    <row r="270" spans="1:46">
      <c r="A270" s="3">
        <f t="shared" si="165"/>
        <v>260</v>
      </c>
      <c r="B270" s="9">
        <f>Data!B270</f>
        <v>15</v>
      </c>
      <c r="D270" s="30">
        <f t="shared" si="161"/>
        <v>5</v>
      </c>
      <c r="F270" s="66" t="str">
        <f t="shared" si="166"/>
        <v>L</v>
      </c>
      <c r="G270" s="66">
        <f t="shared" si="162"/>
        <v>1</v>
      </c>
      <c r="H270" s="66">
        <f t="shared" si="167"/>
        <v>8</v>
      </c>
      <c r="I270" s="66">
        <f t="shared" si="168"/>
        <v>7</v>
      </c>
      <c r="J270" s="106">
        <f t="shared" si="157"/>
        <v>34</v>
      </c>
      <c r="K270" s="106">
        <f t="shared" si="169"/>
        <v>0</v>
      </c>
      <c r="L270" s="154">
        <f t="shared" si="170"/>
        <v>793</v>
      </c>
      <c r="N270" s="66" t="str">
        <f t="shared" si="171"/>
        <v>L</v>
      </c>
      <c r="O270" s="66">
        <f t="shared" si="172"/>
        <v>8</v>
      </c>
      <c r="P270" s="66">
        <f t="shared" si="173"/>
        <v>8</v>
      </c>
      <c r="Q270" s="66">
        <f t="shared" si="174"/>
        <v>7</v>
      </c>
      <c r="R270" s="106">
        <f t="shared" si="158"/>
        <v>34</v>
      </c>
      <c r="S270" s="106">
        <f t="shared" si="175"/>
        <v>0</v>
      </c>
      <c r="T270" s="154">
        <f t="shared" si="176"/>
        <v>-563</v>
      </c>
      <c r="V270" s="66" t="str">
        <f t="shared" si="177"/>
        <v>L</v>
      </c>
      <c r="W270" s="66">
        <f t="shared" ref="W270:W309" si="189">IF(AB269&gt;AC268,1,IF(W269=12,1,W269+1))</f>
        <v>2</v>
      </c>
      <c r="X270" s="66">
        <f t="shared" ref="X270:X309" si="190">IF(AB269&gt;AC268,1,IF(AND(X269=$X$9,Y269=11),1,IF(AND(X269&lt;$X$9,Y269=11),X269+1,X269)))</f>
        <v>1</v>
      </c>
      <c r="Y270" s="66">
        <f t="shared" ref="Y270:Y309" si="191">IF(AB269&gt;AC268,1,IF(Y269&lt;11,Y269+1,1))</f>
        <v>2</v>
      </c>
      <c r="Z270" s="106">
        <f t="shared" ref="Z270:Z309" si="192">INDEX($AX$11:$AY$25,X270,2)</f>
        <v>1</v>
      </c>
      <c r="AA270" s="106">
        <f t="shared" ref="AA270:AA309" si="193">IF(V270="W",Z269*12,0)</f>
        <v>0</v>
      </c>
      <c r="AB270" s="154">
        <f t="shared" si="178"/>
        <v>169</v>
      </c>
      <c r="AC270" s="155">
        <f t="shared" si="179"/>
        <v>171</v>
      </c>
      <c r="AE270" s="66" t="str">
        <f t="shared" si="180"/>
        <v>W</v>
      </c>
      <c r="AF270" s="66">
        <f t="shared" si="163"/>
        <v>5</v>
      </c>
      <c r="AG270" s="66">
        <f t="shared" ref="AG270:AG309" si="194">IF(AK269&gt;AL268,1,IF(AND(AG269=$X$9,AH269=11),1,IF(AND(AG269&lt;$X$9,AH269=11),AG269+1,AG269)))</f>
        <v>8</v>
      </c>
      <c r="AH270" s="66">
        <f t="shared" ref="AH270:AH309" si="195">IF(AK269&gt;AL268,1,IF(AH269&lt;11,AH269+1,1))</f>
        <v>7</v>
      </c>
      <c r="AI270" s="106">
        <f t="shared" si="159"/>
        <v>34</v>
      </c>
      <c r="AJ270" s="106">
        <f t="shared" si="181"/>
        <v>204</v>
      </c>
      <c r="AK270" s="154">
        <f t="shared" si="182"/>
        <v>-1523</v>
      </c>
      <c r="AL270" s="155">
        <f t="shared" si="183"/>
        <v>-1</v>
      </c>
      <c r="AN270" s="66" t="str">
        <f t="shared" si="184"/>
        <v>W</v>
      </c>
      <c r="AO270" s="66">
        <f t="shared" si="164"/>
        <v>5</v>
      </c>
      <c r="AP270" s="66">
        <f t="shared" si="185"/>
        <v>8</v>
      </c>
      <c r="AQ270" s="66">
        <f t="shared" si="186"/>
        <v>7</v>
      </c>
      <c r="AR270" s="106">
        <f t="shared" si="160"/>
        <v>34</v>
      </c>
      <c r="AS270" s="106">
        <f t="shared" si="187"/>
        <v>204</v>
      </c>
      <c r="AT270" s="154">
        <f t="shared" si="188"/>
        <v>-1523</v>
      </c>
    </row>
    <row r="271" spans="1:46">
      <c r="A271" s="3">
        <f t="shared" si="165"/>
        <v>261</v>
      </c>
      <c r="B271" s="9">
        <f>Data!B271</f>
        <v>19</v>
      </c>
      <c r="D271" s="30">
        <f t="shared" si="161"/>
        <v>7</v>
      </c>
      <c r="F271" s="66" t="str">
        <f t="shared" si="166"/>
        <v>L</v>
      </c>
      <c r="G271" s="66">
        <f t="shared" si="162"/>
        <v>1</v>
      </c>
      <c r="H271" s="66">
        <f t="shared" si="167"/>
        <v>8</v>
      </c>
      <c r="I271" s="66">
        <f t="shared" si="168"/>
        <v>8</v>
      </c>
      <c r="J271" s="106">
        <f t="shared" si="157"/>
        <v>34</v>
      </c>
      <c r="K271" s="106">
        <f t="shared" si="169"/>
        <v>0</v>
      </c>
      <c r="L271" s="154">
        <f t="shared" si="170"/>
        <v>759</v>
      </c>
      <c r="N271" s="66" t="str">
        <f t="shared" si="171"/>
        <v>L</v>
      </c>
      <c r="O271" s="66">
        <f t="shared" si="172"/>
        <v>9</v>
      </c>
      <c r="P271" s="66">
        <f t="shared" si="173"/>
        <v>8</v>
      </c>
      <c r="Q271" s="66">
        <f t="shared" si="174"/>
        <v>8</v>
      </c>
      <c r="R271" s="106">
        <f t="shared" si="158"/>
        <v>34</v>
      </c>
      <c r="S271" s="106">
        <f t="shared" si="175"/>
        <v>0</v>
      </c>
      <c r="T271" s="154">
        <f t="shared" si="176"/>
        <v>-597</v>
      </c>
      <c r="V271" s="66" t="str">
        <f t="shared" si="177"/>
        <v>L</v>
      </c>
      <c r="W271" s="66">
        <f t="shared" si="189"/>
        <v>3</v>
      </c>
      <c r="X271" s="66">
        <f t="shared" si="190"/>
        <v>1</v>
      </c>
      <c r="Y271" s="66">
        <f t="shared" si="191"/>
        <v>3</v>
      </c>
      <c r="Z271" s="106">
        <f t="shared" si="192"/>
        <v>1</v>
      </c>
      <c r="AA271" s="106">
        <f t="shared" si="193"/>
        <v>0</v>
      </c>
      <c r="AB271" s="154">
        <f t="shared" si="178"/>
        <v>168</v>
      </c>
      <c r="AC271" s="155">
        <f t="shared" si="179"/>
        <v>171</v>
      </c>
      <c r="AE271" s="66" t="str">
        <f t="shared" si="180"/>
        <v>L</v>
      </c>
      <c r="AF271" s="66">
        <f t="shared" si="163"/>
        <v>7</v>
      </c>
      <c r="AG271" s="66">
        <f t="shared" si="194"/>
        <v>8</v>
      </c>
      <c r="AH271" s="66">
        <f t="shared" si="195"/>
        <v>8</v>
      </c>
      <c r="AI271" s="106">
        <f t="shared" si="159"/>
        <v>34</v>
      </c>
      <c r="AJ271" s="106">
        <f t="shared" si="181"/>
        <v>0</v>
      </c>
      <c r="AK271" s="154">
        <f t="shared" si="182"/>
        <v>-1557</v>
      </c>
      <c r="AL271" s="155">
        <f t="shared" si="183"/>
        <v>-1</v>
      </c>
      <c r="AN271" s="66" t="str">
        <f t="shared" si="184"/>
        <v>L</v>
      </c>
      <c r="AO271" s="66">
        <f t="shared" si="164"/>
        <v>7</v>
      </c>
      <c r="AP271" s="66">
        <f t="shared" si="185"/>
        <v>8</v>
      </c>
      <c r="AQ271" s="66">
        <f t="shared" si="186"/>
        <v>8</v>
      </c>
      <c r="AR271" s="106">
        <f t="shared" si="160"/>
        <v>34</v>
      </c>
      <c r="AS271" s="106">
        <f t="shared" si="187"/>
        <v>0</v>
      </c>
      <c r="AT271" s="154">
        <f t="shared" si="188"/>
        <v>-1557</v>
      </c>
    </row>
    <row r="272" spans="1:46">
      <c r="A272" s="3">
        <f t="shared" si="165"/>
        <v>262</v>
      </c>
      <c r="B272" s="9">
        <f>Data!B272</f>
        <v>19</v>
      </c>
      <c r="D272" s="30">
        <f t="shared" si="161"/>
        <v>7</v>
      </c>
      <c r="F272" s="66" t="str">
        <f t="shared" si="166"/>
        <v>L</v>
      </c>
      <c r="G272" s="66">
        <f t="shared" si="162"/>
        <v>1</v>
      </c>
      <c r="H272" s="66">
        <f t="shared" si="167"/>
        <v>8</v>
      </c>
      <c r="I272" s="66">
        <f t="shared" si="168"/>
        <v>9</v>
      </c>
      <c r="J272" s="106">
        <f t="shared" si="157"/>
        <v>34</v>
      </c>
      <c r="K272" s="106">
        <f t="shared" si="169"/>
        <v>0</v>
      </c>
      <c r="L272" s="154">
        <f t="shared" si="170"/>
        <v>725</v>
      </c>
      <c r="N272" s="66" t="str">
        <f t="shared" si="171"/>
        <v>L</v>
      </c>
      <c r="O272" s="66">
        <f t="shared" si="172"/>
        <v>10</v>
      </c>
      <c r="P272" s="66">
        <f t="shared" si="173"/>
        <v>8</v>
      </c>
      <c r="Q272" s="66">
        <f t="shared" si="174"/>
        <v>9</v>
      </c>
      <c r="R272" s="106">
        <f t="shared" si="158"/>
        <v>34</v>
      </c>
      <c r="S272" s="106">
        <f t="shared" si="175"/>
        <v>0</v>
      </c>
      <c r="T272" s="154">
        <f t="shared" si="176"/>
        <v>-631</v>
      </c>
      <c r="V272" s="66" t="str">
        <f t="shared" si="177"/>
        <v>L</v>
      </c>
      <c r="W272" s="66">
        <f t="shared" si="189"/>
        <v>4</v>
      </c>
      <c r="X272" s="66">
        <f t="shared" si="190"/>
        <v>1</v>
      </c>
      <c r="Y272" s="66">
        <f t="shared" si="191"/>
        <v>4</v>
      </c>
      <c r="Z272" s="106">
        <f t="shared" si="192"/>
        <v>1</v>
      </c>
      <c r="AA272" s="106">
        <f t="shared" si="193"/>
        <v>0</v>
      </c>
      <c r="AB272" s="154">
        <f t="shared" si="178"/>
        <v>167</v>
      </c>
      <c r="AC272" s="155">
        <f t="shared" si="179"/>
        <v>171</v>
      </c>
      <c r="AE272" s="66" t="str">
        <f t="shared" si="180"/>
        <v>W</v>
      </c>
      <c r="AF272" s="66">
        <f t="shared" si="163"/>
        <v>7</v>
      </c>
      <c r="AG272" s="66">
        <f t="shared" si="194"/>
        <v>8</v>
      </c>
      <c r="AH272" s="66">
        <f t="shared" si="195"/>
        <v>9</v>
      </c>
      <c r="AI272" s="106">
        <f t="shared" si="159"/>
        <v>34</v>
      </c>
      <c r="AJ272" s="106">
        <f t="shared" si="181"/>
        <v>204</v>
      </c>
      <c r="AK272" s="154">
        <f t="shared" si="182"/>
        <v>-1387</v>
      </c>
      <c r="AL272" s="155">
        <f t="shared" si="183"/>
        <v>-1</v>
      </c>
      <c r="AN272" s="66" t="str">
        <f t="shared" si="184"/>
        <v>W</v>
      </c>
      <c r="AO272" s="66">
        <f t="shared" si="164"/>
        <v>7</v>
      </c>
      <c r="AP272" s="66">
        <f t="shared" si="185"/>
        <v>8</v>
      </c>
      <c r="AQ272" s="66">
        <f t="shared" si="186"/>
        <v>9</v>
      </c>
      <c r="AR272" s="106">
        <f t="shared" si="160"/>
        <v>34</v>
      </c>
      <c r="AS272" s="106">
        <f t="shared" si="187"/>
        <v>204</v>
      </c>
      <c r="AT272" s="154">
        <f t="shared" si="188"/>
        <v>-1387</v>
      </c>
    </row>
    <row r="273" spans="1:46">
      <c r="A273" s="3">
        <f t="shared" si="165"/>
        <v>263</v>
      </c>
      <c r="B273" s="9">
        <f>Data!B273</f>
        <v>18</v>
      </c>
      <c r="D273" s="30">
        <f t="shared" si="161"/>
        <v>6</v>
      </c>
      <c r="F273" s="66" t="str">
        <f t="shared" si="166"/>
        <v>L</v>
      </c>
      <c r="G273" s="66">
        <f t="shared" si="162"/>
        <v>1</v>
      </c>
      <c r="H273" s="66">
        <f t="shared" si="167"/>
        <v>8</v>
      </c>
      <c r="I273" s="66">
        <f t="shared" si="168"/>
        <v>10</v>
      </c>
      <c r="J273" s="106">
        <f t="shared" si="157"/>
        <v>34</v>
      </c>
      <c r="K273" s="106">
        <f t="shared" si="169"/>
        <v>0</v>
      </c>
      <c r="L273" s="154">
        <f t="shared" si="170"/>
        <v>691</v>
      </c>
      <c r="N273" s="66" t="str">
        <f t="shared" si="171"/>
        <v>L</v>
      </c>
      <c r="O273" s="66">
        <f t="shared" si="172"/>
        <v>11</v>
      </c>
      <c r="P273" s="66">
        <f t="shared" si="173"/>
        <v>8</v>
      </c>
      <c r="Q273" s="66">
        <f t="shared" si="174"/>
        <v>10</v>
      </c>
      <c r="R273" s="106">
        <f t="shared" si="158"/>
        <v>34</v>
      </c>
      <c r="S273" s="106">
        <f t="shared" si="175"/>
        <v>0</v>
      </c>
      <c r="T273" s="154">
        <f t="shared" si="176"/>
        <v>-665</v>
      </c>
      <c r="V273" s="66" t="str">
        <f t="shared" si="177"/>
        <v>L</v>
      </c>
      <c r="W273" s="66">
        <f t="shared" si="189"/>
        <v>5</v>
      </c>
      <c r="X273" s="66">
        <f t="shared" si="190"/>
        <v>1</v>
      </c>
      <c r="Y273" s="66">
        <f t="shared" si="191"/>
        <v>5</v>
      </c>
      <c r="Z273" s="106">
        <f t="shared" si="192"/>
        <v>1</v>
      </c>
      <c r="AA273" s="106">
        <f t="shared" si="193"/>
        <v>0</v>
      </c>
      <c r="AB273" s="154">
        <f t="shared" si="178"/>
        <v>166</v>
      </c>
      <c r="AC273" s="155">
        <f t="shared" si="179"/>
        <v>171</v>
      </c>
      <c r="AE273" s="66" t="str">
        <f t="shared" si="180"/>
        <v>L</v>
      </c>
      <c r="AF273" s="66">
        <f t="shared" si="163"/>
        <v>6</v>
      </c>
      <c r="AG273" s="66">
        <f t="shared" si="194"/>
        <v>8</v>
      </c>
      <c r="AH273" s="66">
        <f t="shared" si="195"/>
        <v>10</v>
      </c>
      <c r="AI273" s="106">
        <f t="shared" si="159"/>
        <v>34</v>
      </c>
      <c r="AJ273" s="106">
        <f t="shared" si="181"/>
        <v>0</v>
      </c>
      <c r="AK273" s="154">
        <f t="shared" si="182"/>
        <v>-1421</v>
      </c>
      <c r="AL273" s="155">
        <f t="shared" si="183"/>
        <v>-1</v>
      </c>
      <c r="AN273" s="66" t="str">
        <f t="shared" si="184"/>
        <v>L</v>
      </c>
      <c r="AO273" s="66">
        <f t="shared" si="164"/>
        <v>6</v>
      </c>
      <c r="AP273" s="66">
        <f t="shared" si="185"/>
        <v>8</v>
      </c>
      <c r="AQ273" s="66">
        <f t="shared" si="186"/>
        <v>10</v>
      </c>
      <c r="AR273" s="106">
        <f t="shared" si="160"/>
        <v>34</v>
      </c>
      <c r="AS273" s="106">
        <f t="shared" si="187"/>
        <v>0</v>
      </c>
      <c r="AT273" s="154">
        <f t="shared" si="188"/>
        <v>-1421</v>
      </c>
    </row>
    <row r="274" spans="1:46">
      <c r="A274" s="3">
        <f t="shared" si="165"/>
        <v>264</v>
      </c>
      <c r="B274" s="9">
        <f>Data!B274</f>
        <v>22</v>
      </c>
      <c r="D274" s="30">
        <f t="shared" si="161"/>
        <v>8</v>
      </c>
      <c r="F274" s="66" t="str">
        <f t="shared" si="166"/>
        <v>L</v>
      </c>
      <c r="G274" s="66">
        <f t="shared" si="162"/>
        <v>1</v>
      </c>
      <c r="H274" s="66">
        <f t="shared" si="167"/>
        <v>8</v>
      </c>
      <c r="I274" s="66">
        <f t="shared" si="168"/>
        <v>11</v>
      </c>
      <c r="J274" s="106">
        <f t="shared" si="157"/>
        <v>34</v>
      </c>
      <c r="K274" s="106">
        <f t="shared" si="169"/>
        <v>0</v>
      </c>
      <c r="L274" s="154">
        <f t="shared" si="170"/>
        <v>657</v>
      </c>
      <c r="N274" s="66" t="str">
        <f t="shared" si="171"/>
        <v>L</v>
      </c>
      <c r="O274" s="66">
        <f t="shared" si="172"/>
        <v>12</v>
      </c>
      <c r="P274" s="66">
        <f t="shared" si="173"/>
        <v>8</v>
      </c>
      <c r="Q274" s="66">
        <f t="shared" si="174"/>
        <v>11</v>
      </c>
      <c r="R274" s="106">
        <f t="shared" si="158"/>
        <v>34</v>
      </c>
      <c r="S274" s="106">
        <f t="shared" si="175"/>
        <v>0</v>
      </c>
      <c r="T274" s="154">
        <f t="shared" si="176"/>
        <v>-699</v>
      </c>
      <c r="V274" s="66" t="str">
        <f t="shared" si="177"/>
        <v>L</v>
      </c>
      <c r="W274" s="66">
        <f t="shared" si="189"/>
        <v>6</v>
      </c>
      <c r="X274" s="66">
        <f t="shared" si="190"/>
        <v>1</v>
      </c>
      <c r="Y274" s="66">
        <f t="shared" si="191"/>
        <v>6</v>
      </c>
      <c r="Z274" s="106">
        <f t="shared" si="192"/>
        <v>1</v>
      </c>
      <c r="AA274" s="106">
        <f t="shared" si="193"/>
        <v>0</v>
      </c>
      <c r="AB274" s="154">
        <f t="shared" si="178"/>
        <v>165</v>
      </c>
      <c r="AC274" s="155">
        <f t="shared" si="179"/>
        <v>171</v>
      </c>
      <c r="AE274" s="66" t="str">
        <f t="shared" si="180"/>
        <v>L</v>
      </c>
      <c r="AF274" s="66">
        <f t="shared" si="163"/>
        <v>8</v>
      </c>
      <c r="AG274" s="66">
        <f t="shared" si="194"/>
        <v>8</v>
      </c>
      <c r="AH274" s="66">
        <f t="shared" si="195"/>
        <v>11</v>
      </c>
      <c r="AI274" s="106">
        <f t="shared" si="159"/>
        <v>34</v>
      </c>
      <c r="AJ274" s="106">
        <f t="shared" si="181"/>
        <v>0</v>
      </c>
      <c r="AK274" s="154">
        <f t="shared" si="182"/>
        <v>-1455</v>
      </c>
      <c r="AL274" s="155">
        <f t="shared" si="183"/>
        <v>-1</v>
      </c>
      <c r="AN274" s="66" t="str">
        <f t="shared" si="184"/>
        <v>L</v>
      </c>
      <c r="AO274" s="66">
        <f t="shared" si="164"/>
        <v>8</v>
      </c>
      <c r="AP274" s="66">
        <f t="shared" si="185"/>
        <v>8</v>
      </c>
      <c r="AQ274" s="66">
        <f t="shared" si="186"/>
        <v>11</v>
      </c>
      <c r="AR274" s="106">
        <f t="shared" si="160"/>
        <v>34</v>
      </c>
      <c r="AS274" s="106">
        <f t="shared" si="187"/>
        <v>0</v>
      </c>
      <c r="AT274" s="154">
        <f t="shared" si="188"/>
        <v>-1455</v>
      </c>
    </row>
    <row r="275" spans="1:46">
      <c r="A275" s="3">
        <f t="shared" si="165"/>
        <v>265</v>
      </c>
      <c r="B275" s="9">
        <f>Data!B275</f>
        <v>19</v>
      </c>
      <c r="D275" s="30">
        <f t="shared" si="161"/>
        <v>7</v>
      </c>
      <c r="F275" s="66" t="str">
        <f t="shared" si="166"/>
        <v>L</v>
      </c>
      <c r="G275" s="66">
        <f t="shared" si="162"/>
        <v>1</v>
      </c>
      <c r="H275" s="66">
        <f t="shared" si="167"/>
        <v>1</v>
      </c>
      <c r="I275" s="66">
        <f t="shared" si="168"/>
        <v>1</v>
      </c>
      <c r="J275" s="106">
        <f t="shared" si="157"/>
        <v>1</v>
      </c>
      <c r="K275" s="106">
        <f t="shared" si="169"/>
        <v>0</v>
      </c>
      <c r="L275" s="154">
        <f t="shared" si="170"/>
        <v>656</v>
      </c>
      <c r="N275" s="66" t="str">
        <f t="shared" si="171"/>
        <v>L</v>
      </c>
      <c r="O275" s="66">
        <f t="shared" si="172"/>
        <v>1</v>
      </c>
      <c r="P275" s="66">
        <f t="shared" si="173"/>
        <v>1</v>
      </c>
      <c r="Q275" s="66">
        <f t="shared" si="174"/>
        <v>1</v>
      </c>
      <c r="R275" s="106">
        <f t="shared" si="158"/>
        <v>1</v>
      </c>
      <c r="S275" s="106">
        <f t="shared" si="175"/>
        <v>0</v>
      </c>
      <c r="T275" s="154">
        <f t="shared" si="176"/>
        <v>-700</v>
      </c>
      <c r="V275" s="66" t="str">
        <f t="shared" si="177"/>
        <v>L</v>
      </c>
      <c r="W275" s="66">
        <f t="shared" si="189"/>
        <v>7</v>
      </c>
      <c r="X275" s="66">
        <f t="shared" si="190"/>
        <v>1</v>
      </c>
      <c r="Y275" s="66">
        <f t="shared" si="191"/>
        <v>7</v>
      </c>
      <c r="Z275" s="106">
        <f t="shared" si="192"/>
        <v>1</v>
      </c>
      <c r="AA275" s="106">
        <f t="shared" si="193"/>
        <v>0</v>
      </c>
      <c r="AB275" s="154">
        <f t="shared" si="178"/>
        <v>164</v>
      </c>
      <c r="AC275" s="155">
        <f t="shared" si="179"/>
        <v>171</v>
      </c>
      <c r="AE275" s="66" t="str">
        <f t="shared" si="180"/>
        <v>L</v>
      </c>
      <c r="AF275" s="66">
        <f t="shared" si="163"/>
        <v>7</v>
      </c>
      <c r="AG275" s="66">
        <f t="shared" si="194"/>
        <v>1</v>
      </c>
      <c r="AH275" s="66">
        <f t="shared" si="195"/>
        <v>1</v>
      </c>
      <c r="AI275" s="106">
        <f t="shared" si="159"/>
        <v>1</v>
      </c>
      <c r="AJ275" s="106">
        <f t="shared" si="181"/>
        <v>0</v>
      </c>
      <c r="AK275" s="154">
        <f t="shared" si="182"/>
        <v>-1456</v>
      </c>
      <c r="AL275" s="155">
        <f t="shared" si="183"/>
        <v>-1</v>
      </c>
      <c r="AN275" s="66" t="str">
        <f t="shared" si="184"/>
        <v>L</v>
      </c>
      <c r="AO275" s="66">
        <f t="shared" si="164"/>
        <v>7</v>
      </c>
      <c r="AP275" s="66">
        <f t="shared" si="185"/>
        <v>1</v>
      </c>
      <c r="AQ275" s="66">
        <f t="shared" si="186"/>
        <v>1</v>
      </c>
      <c r="AR275" s="106">
        <f t="shared" si="160"/>
        <v>1</v>
      </c>
      <c r="AS275" s="106">
        <f t="shared" si="187"/>
        <v>0</v>
      </c>
      <c r="AT275" s="154">
        <f t="shared" si="188"/>
        <v>-1456</v>
      </c>
    </row>
    <row r="276" spans="1:46">
      <c r="A276" s="3">
        <f t="shared" si="165"/>
        <v>266</v>
      </c>
      <c r="B276" s="9">
        <f>Data!B276</f>
        <v>20</v>
      </c>
      <c r="D276" s="30">
        <f t="shared" si="161"/>
        <v>7</v>
      </c>
      <c r="F276" s="66" t="str">
        <f t="shared" si="166"/>
        <v>L</v>
      </c>
      <c r="G276" s="66">
        <f t="shared" si="162"/>
        <v>1</v>
      </c>
      <c r="H276" s="66">
        <f t="shared" si="167"/>
        <v>1</v>
      </c>
      <c r="I276" s="66">
        <f t="shared" si="168"/>
        <v>2</v>
      </c>
      <c r="J276" s="106">
        <f t="shared" si="157"/>
        <v>1</v>
      </c>
      <c r="K276" s="106">
        <f t="shared" si="169"/>
        <v>0</v>
      </c>
      <c r="L276" s="154">
        <f t="shared" si="170"/>
        <v>655</v>
      </c>
      <c r="N276" s="66" t="str">
        <f t="shared" si="171"/>
        <v>L</v>
      </c>
      <c r="O276" s="66">
        <f t="shared" si="172"/>
        <v>2</v>
      </c>
      <c r="P276" s="66">
        <f t="shared" si="173"/>
        <v>1</v>
      </c>
      <c r="Q276" s="66">
        <f t="shared" si="174"/>
        <v>2</v>
      </c>
      <c r="R276" s="106">
        <f t="shared" si="158"/>
        <v>1</v>
      </c>
      <c r="S276" s="106">
        <f t="shared" si="175"/>
        <v>0</v>
      </c>
      <c r="T276" s="154">
        <f t="shared" si="176"/>
        <v>-701</v>
      </c>
      <c r="V276" s="66" t="str">
        <f t="shared" si="177"/>
        <v>W</v>
      </c>
      <c r="W276" s="66">
        <f t="shared" si="189"/>
        <v>8</v>
      </c>
      <c r="X276" s="66">
        <f t="shared" si="190"/>
        <v>1</v>
      </c>
      <c r="Y276" s="66">
        <f t="shared" si="191"/>
        <v>8</v>
      </c>
      <c r="Z276" s="106">
        <f t="shared" si="192"/>
        <v>1</v>
      </c>
      <c r="AA276" s="106">
        <f t="shared" si="193"/>
        <v>12</v>
      </c>
      <c r="AB276" s="154">
        <f t="shared" si="178"/>
        <v>175</v>
      </c>
      <c r="AC276" s="155">
        <f t="shared" si="179"/>
        <v>175</v>
      </c>
      <c r="AE276" s="66" t="str">
        <f t="shared" si="180"/>
        <v>W</v>
      </c>
      <c r="AF276" s="66">
        <f t="shared" si="163"/>
        <v>7</v>
      </c>
      <c r="AG276" s="66">
        <f t="shared" si="194"/>
        <v>1</v>
      </c>
      <c r="AH276" s="66">
        <f t="shared" si="195"/>
        <v>2</v>
      </c>
      <c r="AI276" s="106">
        <f t="shared" si="159"/>
        <v>1</v>
      </c>
      <c r="AJ276" s="106">
        <f t="shared" si="181"/>
        <v>6</v>
      </c>
      <c r="AK276" s="154">
        <f t="shared" si="182"/>
        <v>-1451</v>
      </c>
      <c r="AL276" s="155">
        <f t="shared" si="183"/>
        <v>-1</v>
      </c>
      <c r="AN276" s="66" t="str">
        <f t="shared" si="184"/>
        <v>W</v>
      </c>
      <c r="AO276" s="66">
        <f t="shared" si="164"/>
        <v>7</v>
      </c>
      <c r="AP276" s="66">
        <f t="shared" si="185"/>
        <v>1</v>
      </c>
      <c r="AQ276" s="66">
        <f t="shared" si="186"/>
        <v>2</v>
      </c>
      <c r="AR276" s="106">
        <f t="shared" si="160"/>
        <v>1</v>
      </c>
      <c r="AS276" s="106">
        <f t="shared" si="187"/>
        <v>6</v>
      </c>
      <c r="AT276" s="154">
        <f t="shared" si="188"/>
        <v>-1451</v>
      </c>
    </row>
    <row r="277" spans="1:46">
      <c r="A277" s="3">
        <f t="shared" si="165"/>
        <v>267</v>
      </c>
      <c r="B277" s="9">
        <f>Data!B277</f>
        <v>18</v>
      </c>
      <c r="D277" s="30">
        <f t="shared" si="161"/>
        <v>6</v>
      </c>
      <c r="F277" s="66" t="str">
        <f t="shared" si="166"/>
        <v>L</v>
      </c>
      <c r="G277" s="66">
        <f t="shared" si="162"/>
        <v>1</v>
      </c>
      <c r="H277" s="66">
        <f t="shared" si="167"/>
        <v>1</v>
      </c>
      <c r="I277" s="66">
        <f t="shared" si="168"/>
        <v>3</v>
      </c>
      <c r="J277" s="106">
        <f t="shared" si="157"/>
        <v>1</v>
      </c>
      <c r="K277" s="106">
        <f t="shared" si="169"/>
        <v>0</v>
      </c>
      <c r="L277" s="154">
        <f t="shared" si="170"/>
        <v>654</v>
      </c>
      <c r="N277" s="66" t="str">
        <f t="shared" si="171"/>
        <v>L</v>
      </c>
      <c r="O277" s="66">
        <f t="shared" si="172"/>
        <v>3</v>
      </c>
      <c r="P277" s="66">
        <f t="shared" si="173"/>
        <v>1</v>
      </c>
      <c r="Q277" s="66">
        <f t="shared" si="174"/>
        <v>3</v>
      </c>
      <c r="R277" s="106">
        <f t="shared" si="158"/>
        <v>1</v>
      </c>
      <c r="S277" s="106">
        <f t="shared" si="175"/>
        <v>0</v>
      </c>
      <c r="T277" s="154">
        <f t="shared" si="176"/>
        <v>-702</v>
      </c>
      <c r="V277" s="66" t="str">
        <f t="shared" si="177"/>
        <v>L</v>
      </c>
      <c r="W277" s="66">
        <f t="shared" si="189"/>
        <v>1</v>
      </c>
      <c r="X277" s="66">
        <f t="shared" si="190"/>
        <v>1</v>
      </c>
      <c r="Y277" s="66">
        <f t="shared" si="191"/>
        <v>1</v>
      </c>
      <c r="Z277" s="106">
        <f t="shared" si="192"/>
        <v>1</v>
      </c>
      <c r="AA277" s="106">
        <f t="shared" si="193"/>
        <v>0</v>
      </c>
      <c r="AB277" s="154">
        <f t="shared" si="178"/>
        <v>174</v>
      </c>
      <c r="AC277" s="155">
        <f t="shared" si="179"/>
        <v>175</v>
      </c>
      <c r="AE277" s="66" t="str">
        <f t="shared" si="180"/>
        <v>L</v>
      </c>
      <c r="AF277" s="66">
        <f t="shared" si="163"/>
        <v>6</v>
      </c>
      <c r="AG277" s="66">
        <f t="shared" si="194"/>
        <v>1</v>
      </c>
      <c r="AH277" s="66">
        <f t="shared" si="195"/>
        <v>3</v>
      </c>
      <c r="AI277" s="106">
        <f t="shared" si="159"/>
        <v>1</v>
      </c>
      <c r="AJ277" s="106">
        <f t="shared" si="181"/>
        <v>0</v>
      </c>
      <c r="AK277" s="154">
        <f t="shared" si="182"/>
        <v>-1452</v>
      </c>
      <c r="AL277" s="155">
        <f t="shared" si="183"/>
        <v>-1</v>
      </c>
      <c r="AN277" s="66" t="str">
        <f t="shared" si="184"/>
        <v>L</v>
      </c>
      <c r="AO277" s="66">
        <f t="shared" si="164"/>
        <v>6</v>
      </c>
      <c r="AP277" s="66">
        <f t="shared" si="185"/>
        <v>1</v>
      </c>
      <c r="AQ277" s="66">
        <f t="shared" si="186"/>
        <v>3</v>
      </c>
      <c r="AR277" s="106">
        <f t="shared" si="160"/>
        <v>1</v>
      </c>
      <c r="AS277" s="106">
        <f t="shared" si="187"/>
        <v>0</v>
      </c>
      <c r="AT277" s="154">
        <f t="shared" si="188"/>
        <v>-1452</v>
      </c>
    </row>
    <row r="278" spans="1:46">
      <c r="A278" s="3">
        <f t="shared" si="165"/>
        <v>268</v>
      </c>
      <c r="B278" s="9">
        <f>Data!B278</f>
        <v>27</v>
      </c>
      <c r="D278" s="30">
        <f t="shared" si="161"/>
        <v>9</v>
      </c>
      <c r="F278" s="66" t="str">
        <f t="shared" si="166"/>
        <v>L</v>
      </c>
      <c r="G278" s="66">
        <f t="shared" si="162"/>
        <v>1</v>
      </c>
      <c r="H278" s="66">
        <f t="shared" si="167"/>
        <v>1</v>
      </c>
      <c r="I278" s="66">
        <f t="shared" si="168"/>
        <v>4</v>
      </c>
      <c r="J278" s="106">
        <f t="shared" si="157"/>
        <v>1</v>
      </c>
      <c r="K278" s="106">
        <f t="shared" si="169"/>
        <v>0</v>
      </c>
      <c r="L278" s="154">
        <f t="shared" si="170"/>
        <v>653</v>
      </c>
      <c r="N278" s="66" t="str">
        <f t="shared" si="171"/>
        <v>L</v>
      </c>
      <c r="O278" s="66">
        <f t="shared" si="172"/>
        <v>4</v>
      </c>
      <c r="P278" s="66">
        <f t="shared" si="173"/>
        <v>1</v>
      </c>
      <c r="Q278" s="66">
        <f t="shared" si="174"/>
        <v>4</v>
      </c>
      <c r="R278" s="106">
        <f t="shared" si="158"/>
        <v>1</v>
      </c>
      <c r="S278" s="106">
        <f t="shared" si="175"/>
        <v>0</v>
      </c>
      <c r="T278" s="154">
        <f t="shared" si="176"/>
        <v>-703</v>
      </c>
      <c r="V278" s="66" t="str">
        <f t="shared" si="177"/>
        <v>L</v>
      </c>
      <c r="W278" s="66">
        <f t="shared" si="189"/>
        <v>2</v>
      </c>
      <c r="X278" s="66">
        <f t="shared" si="190"/>
        <v>1</v>
      </c>
      <c r="Y278" s="66">
        <f t="shared" si="191"/>
        <v>2</v>
      </c>
      <c r="Z278" s="106">
        <f t="shared" si="192"/>
        <v>1</v>
      </c>
      <c r="AA278" s="106">
        <f t="shared" si="193"/>
        <v>0</v>
      </c>
      <c r="AB278" s="154">
        <f t="shared" si="178"/>
        <v>173</v>
      </c>
      <c r="AC278" s="155">
        <f t="shared" si="179"/>
        <v>175</v>
      </c>
      <c r="AE278" s="66" t="str">
        <f t="shared" si="180"/>
        <v>L</v>
      </c>
      <c r="AF278" s="66">
        <f t="shared" si="163"/>
        <v>9</v>
      </c>
      <c r="AG278" s="66">
        <f t="shared" si="194"/>
        <v>1</v>
      </c>
      <c r="AH278" s="66">
        <f t="shared" si="195"/>
        <v>4</v>
      </c>
      <c r="AI278" s="106">
        <f t="shared" si="159"/>
        <v>1</v>
      </c>
      <c r="AJ278" s="106">
        <f t="shared" si="181"/>
        <v>0</v>
      </c>
      <c r="AK278" s="154">
        <f t="shared" si="182"/>
        <v>-1453</v>
      </c>
      <c r="AL278" s="155">
        <f t="shared" si="183"/>
        <v>-1</v>
      </c>
      <c r="AN278" s="66" t="str">
        <f t="shared" si="184"/>
        <v>L</v>
      </c>
      <c r="AO278" s="66">
        <f t="shared" si="164"/>
        <v>9</v>
      </c>
      <c r="AP278" s="66">
        <f t="shared" si="185"/>
        <v>1</v>
      </c>
      <c r="AQ278" s="66">
        <f t="shared" si="186"/>
        <v>4</v>
      </c>
      <c r="AR278" s="106">
        <f t="shared" si="160"/>
        <v>1</v>
      </c>
      <c r="AS278" s="106">
        <f t="shared" si="187"/>
        <v>0</v>
      </c>
      <c r="AT278" s="154">
        <f t="shared" si="188"/>
        <v>-1453</v>
      </c>
    </row>
    <row r="279" spans="1:46">
      <c r="A279" s="3">
        <f t="shared" si="165"/>
        <v>269</v>
      </c>
      <c r="B279" s="9">
        <f>Data!B279</f>
        <v>9</v>
      </c>
      <c r="D279" s="30">
        <f t="shared" si="161"/>
        <v>3</v>
      </c>
      <c r="F279" s="66" t="str">
        <f t="shared" si="166"/>
        <v>L</v>
      </c>
      <c r="G279" s="66">
        <f t="shared" si="162"/>
        <v>1</v>
      </c>
      <c r="H279" s="66">
        <f t="shared" si="167"/>
        <v>1</v>
      </c>
      <c r="I279" s="66">
        <f t="shared" si="168"/>
        <v>5</v>
      </c>
      <c r="J279" s="106">
        <f t="shared" si="157"/>
        <v>1</v>
      </c>
      <c r="K279" s="106">
        <f t="shared" si="169"/>
        <v>0</v>
      </c>
      <c r="L279" s="154">
        <f t="shared" si="170"/>
        <v>652</v>
      </c>
      <c r="N279" s="66" t="str">
        <f t="shared" si="171"/>
        <v>L</v>
      </c>
      <c r="O279" s="66">
        <f t="shared" si="172"/>
        <v>5</v>
      </c>
      <c r="P279" s="66">
        <f t="shared" si="173"/>
        <v>1</v>
      </c>
      <c r="Q279" s="66">
        <f t="shared" si="174"/>
        <v>5</v>
      </c>
      <c r="R279" s="106">
        <f t="shared" si="158"/>
        <v>1</v>
      </c>
      <c r="S279" s="106">
        <f t="shared" si="175"/>
        <v>0</v>
      </c>
      <c r="T279" s="154">
        <f t="shared" si="176"/>
        <v>-704</v>
      </c>
      <c r="V279" s="66" t="str">
        <f t="shared" si="177"/>
        <v>L</v>
      </c>
      <c r="W279" s="66">
        <f t="shared" si="189"/>
        <v>3</v>
      </c>
      <c r="X279" s="66">
        <f t="shared" si="190"/>
        <v>1</v>
      </c>
      <c r="Y279" s="66">
        <f t="shared" si="191"/>
        <v>3</v>
      </c>
      <c r="Z279" s="106">
        <f t="shared" si="192"/>
        <v>1</v>
      </c>
      <c r="AA279" s="106">
        <f t="shared" si="193"/>
        <v>0</v>
      </c>
      <c r="AB279" s="154">
        <f t="shared" si="178"/>
        <v>172</v>
      </c>
      <c r="AC279" s="155">
        <f t="shared" si="179"/>
        <v>175</v>
      </c>
      <c r="AE279" s="66" t="str">
        <f t="shared" si="180"/>
        <v>L</v>
      </c>
      <c r="AF279" s="66">
        <f t="shared" si="163"/>
        <v>3</v>
      </c>
      <c r="AG279" s="66">
        <f t="shared" si="194"/>
        <v>1</v>
      </c>
      <c r="AH279" s="66">
        <f t="shared" si="195"/>
        <v>5</v>
      </c>
      <c r="AI279" s="106">
        <f t="shared" si="159"/>
        <v>1</v>
      </c>
      <c r="AJ279" s="106">
        <f t="shared" si="181"/>
        <v>0</v>
      </c>
      <c r="AK279" s="154">
        <f t="shared" si="182"/>
        <v>-1454</v>
      </c>
      <c r="AL279" s="155">
        <f t="shared" si="183"/>
        <v>-1</v>
      </c>
      <c r="AN279" s="66" t="str">
        <f t="shared" si="184"/>
        <v>L</v>
      </c>
      <c r="AO279" s="66">
        <f t="shared" si="164"/>
        <v>3</v>
      </c>
      <c r="AP279" s="66">
        <f t="shared" si="185"/>
        <v>1</v>
      </c>
      <c r="AQ279" s="66">
        <f t="shared" si="186"/>
        <v>5</v>
      </c>
      <c r="AR279" s="106">
        <f t="shared" si="160"/>
        <v>1</v>
      </c>
      <c r="AS279" s="106">
        <f t="shared" si="187"/>
        <v>0</v>
      </c>
      <c r="AT279" s="154">
        <f t="shared" si="188"/>
        <v>-1454</v>
      </c>
    </row>
    <row r="280" spans="1:46">
      <c r="A280" s="3">
        <f t="shared" si="165"/>
        <v>270</v>
      </c>
      <c r="B280" s="9">
        <f>Data!B280</f>
        <v>0</v>
      </c>
      <c r="D280" s="30">
        <f t="shared" si="161"/>
        <v>0</v>
      </c>
      <c r="F280" s="66" t="str">
        <f t="shared" si="166"/>
        <v>L</v>
      </c>
      <c r="G280" s="66">
        <f t="shared" si="162"/>
        <v>1</v>
      </c>
      <c r="H280" s="66">
        <f t="shared" si="167"/>
        <v>1</v>
      </c>
      <c r="I280" s="66">
        <f t="shared" si="168"/>
        <v>6</v>
      </c>
      <c r="J280" s="106">
        <f t="shared" si="157"/>
        <v>1</v>
      </c>
      <c r="K280" s="106">
        <f t="shared" si="169"/>
        <v>0</v>
      </c>
      <c r="L280" s="154">
        <f t="shared" si="170"/>
        <v>651</v>
      </c>
      <c r="N280" s="66" t="str">
        <f t="shared" si="171"/>
        <v>L</v>
      </c>
      <c r="O280" s="66">
        <f t="shared" si="172"/>
        <v>6</v>
      </c>
      <c r="P280" s="66">
        <f t="shared" si="173"/>
        <v>1</v>
      </c>
      <c r="Q280" s="66">
        <f t="shared" si="174"/>
        <v>6</v>
      </c>
      <c r="R280" s="106">
        <f t="shared" si="158"/>
        <v>1</v>
      </c>
      <c r="S280" s="106">
        <f t="shared" si="175"/>
        <v>0</v>
      </c>
      <c r="T280" s="154">
        <f t="shared" si="176"/>
        <v>-705</v>
      </c>
      <c r="V280" s="66" t="str">
        <f t="shared" si="177"/>
        <v>L</v>
      </c>
      <c r="W280" s="66">
        <f t="shared" si="189"/>
        <v>4</v>
      </c>
      <c r="X280" s="66">
        <f t="shared" si="190"/>
        <v>1</v>
      </c>
      <c r="Y280" s="66">
        <f t="shared" si="191"/>
        <v>4</v>
      </c>
      <c r="Z280" s="106">
        <f t="shared" si="192"/>
        <v>1</v>
      </c>
      <c r="AA280" s="106">
        <f t="shared" si="193"/>
        <v>0</v>
      </c>
      <c r="AB280" s="154">
        <f t="shared" si="178"/>
        <v>171</v>
      </c>
      <c r="AC280" s="155">
        <f t="shared" si="179"/>
        <v>175</v>
      </c>
      <c r="AE280" s="66" t="str">
        <f t="shared" si="180"/>
        <v>L</v>
      </c>
      <c r="AF280" s="66">
        <f t="shared" si="163"/>
        <v>3</v>
      </c>
      <c r="AG280" s="66">
        <f t="shared" si="194"/>
        <v>1</v>
      </c>
      <c r="AH280" s="66">
        <f t="shared" si="195"/>
        <v>6</v>
      </c>
      <c r="AI280" s="106">
        <f t="shared" si="159"/>
        <v>1</v>
      </c>
      <c r="AJ280" s="106">
        <f t="shared" si="181"/>
        <v>0</v>
      </c>
      <c r="AK280" s="154">
        <f t="shared" si="182"/>
        <v>-1455</v>
      </c>
      <c r="AL280" s="155">
        <f t="shared" si="183"/>
        <v>-1</v>
      </c>
      <c r="AN280" s="66" t="str">
        <f t="shared" si="184"/>
        <v>L</v>
      </c>
      <c r="AO280" s="66">
        <f t="shared" si="164"/>
        <v>3</v>
      </c>
      <c r="AP280" s="66">
        <f t="shared" si="185"/>
        <v>1</v>
      </c>
      <c r="AQ280" s="66">
        <f t="shared" si="186"/>
        <v>6</v>
      </c>
      <c r="AR280" s="106">
        <f t="shared" si="160"/>
        <v>1</v>
      </c>
      <c r="AS280" s="106">
        <f t="shared" si="187"/>
        <v>0</v>
      </c>
      <c r="AT280" s="154">
        <f t="shared" si="188"/>
        <v>-1455</v>
      </c>
    </row>
    <row r="281" spans="1:46">
      <c r="A281" s="3">
        <f t="shared" si="165"/>
        <v>271</v>
      </c>
      <c r="B281" s="9">
        <f>Data!B281</f>
        <v>16</v>
      </c>
      <c r="D281" s="30">
        <f t="shared" si="161"/>
        <v>6</v>
      </c>
      <c r="F281" s="66" t="str">
        <f t="shared" si="166"/>
        <v>L</v>
      </c>
      <c r="G281" s="66">
        <f t="shared" si="162"/>
        <v>1</v>
      </c>
      <c r="H281" s="66">
        <f t="shared" si="167"/>
        <v>1</v>
      </c>
      <c r="I281" s="66">
        <f t="shared" si="168"/>
        <v>7</v>
      </c>
      <c r="J281" s="106">
        <f t="shared" si="157"/>
        <v>1</v>
      </c>
      <c r="K281" s="106">
        <f t="shared" si="169"/>
        <v>0</v>
      </c>
      <c r="L281" s="154">
        <f t="shared" si="170"/>
        <v>650</v>
      </c>
      <c r="N281" s="66" t="str">
        <f t="shared" si="171"/>
        <v>W</v>
      </c>
      <c r="O281" s="66">
        <f t="shared" si="172"/>
        <v>7</v>
      </c>
      <c r="P281" s="66">
        <f t="shared" si="173"/>
        <v>1</v>
      </c>
      <c r="Q281" s="66">
        <f t="shared" si="174"/>
        <v>7</v>
      </c>
      <c r="R281" s="106">
        <f t="shared" si="158"/>
        <v>1</v>
      </c>
      <c r="S281" s="106">
        <f t="shared" si="175"/>
        <v>12</v>
      </c>
      <c r="T281" s="154">
        <f t="shared" si="176"/>
        <v>-694</v>
      </c>
      <c r="V281" s="66" t="str">
        <f t="shared" si="177"/>
        <v>L</v>
      </c>
      <c r="W281" s="66">
        <f t="shared" si="189"/>
        <v>5</v>
      </c>
      <c r="X281" s="66">
        <f t="shared" si="190"/>
        <v>1</v>
      </c>
      <c r="Y281" s="66">
        <f t="shared" si="191"/>
        <v>5</v>
      </c>
      <c r="Z281" s="106">
        <f t="shared" si="192"/>
        <v>1</v>
      </c>
      <c r="AA281" s="106">
        <f t="shared" si="193"/>
        <v>0</v>
      </c>
      <c r="AB281" s="154">
        <f t="shared" si="178"/>
        <v>170</v>
      </c>
      <c r="AC281" s="155">
        <f t="shared" si="179"/>
        <v>175</v>
      </c>
      <c r="AE281" s="66" t="str">
        <f t="shared" si="180"/>
        <v>L</v>
      </c>
      <c r="AF281" s="66">
        <f t="shared" si="163"/>
        <v>6</v>
      </c>
      <c r="AG281" s="66">
        <f t="shared" si="194"/>
        <v>1</v>
      </c>
      <c r="AH281" s="66">
        <f t="shared" si="195"/>
        <v>7</v>
      </c>
      <c r="AI281" s="106">
        <f t="shared" si="159"/>
        <v>1</v>
      </c>
      <c r="AJ281" s="106">
        <f t="shared" si="181"/>
        <v>0</v>
      </c>
      <c r="AK281" s="154">
        <f t="shared" si="182"/>
        <v>-1456</v>
      </c>
      <c r="AL281" s="155">
        <f t="shared" si="183"/>
        <v>-1</v>
      </c>
      <c r="AN281" s="66" t="str">
        <f t="shared" si="184"/>
        <v>L</v>
      </c>
      <c r="AO281" s="66">
        <f t="shared" si="164"/>
        <v>6</v>
      </c>
      <c r="AP281" s="66">
        <f t="shared" si="185"/>
        <v>1</v>
      </c>
      <c r="AQ281" s="66">
        <f t="shared" si="186"/>
        <v>7</v>
      </c>
      <c r="AR281" s="106">
        <f t="shared" si="160"/>
        <v>1</v>
      </c>
      <c r="AS281" s="106">
        <f t="shared" si="187"/>
        <v>0</v>
      </c>
      <c r="AT281" s="154">
        <f t="shared" si="188"/>
        <v>-1456</v>
      </c>
    </row>
    <row r="282" spans="1:46">
      <c r="A282" s="3">
        <f t="shared" si="165"/>
        <v>272</v>
      </c>
      <c r="B282" s="9">
        <f>Data!B282</f>
        <v>4</v>
      </c>
      <c r="D282" s="30">
        <f t="shared" si="161"/>
        <v>2</v>
      </c>
      <c r="F282" s="66" t="str">
        <f t="shared" si="166"/>
        <v>L</v>
      </c>
      <c r="G282" s="66">
        <f t="shared" si="162"/>
        <v>1</v>
      </c>
      <c r="H282" s="66">
        <f t="shared" si="167"/>
        <v>1</v>
      </c>
      <c r="I282" s="66">
        <f t="shared" si="168"/>
        <v>8</v>
      </c>
      <c r="J282" s="106">
        <f t="shared" si="157"/>
        <v>1</v>
      </c>
      <c r="K282" s="106">
        <f t="shared" si="169"/>
        <v>0</v>
      </c>
      <c r="L282" s="154">
        <f t="shared" si="170"/>
        <v>649</v>
      </c>
      <c r="N282" s="66" t="str">
        <f t="shared" si="171"/>
        <v>L</v>
      </c>
      <c r="O282" s="66">
        <f t="shared" si="172"/>
        <v>8</v>
      </c>
      <c r="P282" s="66">
        <f t="shared" si="173"/>
        <v>1</v>
      </c>
      <c r="Q282" s="66">
        <f t="shared" si="174"/>
        <v>8</v>
      </c>
      <c r="R282" s="106">
        <f t="shared" si="158"/>
        <v>1</v>
      </c>
      <c r="S282" s="106">
        <f t="shared" si="175"/>
        <v>0</v>
      </c>
      <c r="T282" s="154">
        <f t="shared" si="176"/>
        <v>-695</v>
      </c>
      <c r="V282" s="66" t="str">
        <f t="shared" si="177"/>
        <v>L</v>
      </c>
      <c r="W282" s="66">
        <f t="shared" si="189"/>
        <v>6</v>
      </c>
      <c r="X282" s="66">
        <f t="shared" si="190"/>
        <v>1</v>
      </c>
      <c r="Y282" s="66">
        <f t="shared" si="191"/>
        <v>6</v>
      </c>
      <c r="Z282" s="106">
        <f t="shared" si="192"/>
        <v>1</v>
      </c>
      <c r="AA282" s="106">
        <f t="shared" si="193"/>
        <v>0</v>
      </c>
      <c r="AB282" s="154">
        <f t="shared" si="178"/>
        <v>169</v>
      </c>
      <c r="AC282" s="155">
        <f t="shared" si="179"/>
        <v>175</v>
      </c>
      <c r="AE282" s="66" t="str">
        <f t="shared" si="180"/>
        <v>L</v>
      </c>
      <c r="AF282" s="66">
        <f t="shared" si="163"/>
        <v>2</v>
      </c>
      <c r="AG282" s="66">
        <f t="shared" si="194"/>
        <v>1</v>
      </c>
      <c r="AH282" s="66">
        <f t="shared" si="195"/>
        <v>8</v>
      </c>
      <c r="AI282" s="106">
        <f t="shared" si="159"/>
        <v>1</v>
      </c>
      <c r="AJ282" s="106">
        <f t="shared" si="181"/>
        <v>0</v>
      </c>
      <c r="AK282" s="154">
        <f t="shared" si="182"/>
        <v>-1457</v>
      </c>
      <c r="AL282" s="155">
        <f t="shared" si="183"/>
        <v>-1</v>
      </c>
      <c r="AN282" s="66" t="str">
        <f t="shared" si="184"/>
        <v>L</v>
      </c>
      <c r="AO282" s="66">
        <f t="shared" si="164"/>
        <v>2</v>
      </c>
      <c r="AP282" s="66">
        <f t="shared" si="185"/>
        <v>1</v>
      </c>
      <c r="AQ282" s="66">
        <f t="shared" si="186"/>
        <v>8</v>
      </c>
      <c r="AR282" s="106">
        <f t="shared" si="160"/>
        <v>1</v>
      </c>
      <c r="AS282" s="106">
        <f t="shared" si="187"/>
        <v>0</v>
      </c>
      <c r="AT282" s="154">
        <f t="shared" si="188"/>
        <v>-1457</v>
      </c>
    </row>
    <row r="283" spans="1:46">
      <c r="A283" s="3">
        <f t="shared" si="165"/>
        <v>273</v>
      </c>
      <c r="B283" s="9">
        <f>Data!B283</f>
        <v>30</v>
      </c>
      <c r="D283" s="30">
        <f t="shared" si="161"/>
        <v>10</v>
      </c>
      <c r="F283" s="66" t="str">
        <f t="shared" si="166"/>
        <v>L</v>
      </c>
      <c r="G283" s="66">
        <f t="shared" si="162"/>
        <v>1</v>
      </c>
      <c r="H283" s="66">
        <f t="shared" si="167"/>
        <v>1</v>
      </c>
      <c r="I283" s="66">
        <f t="shared" si="168"/>
        <v>9</v>
      </c>
      <c r="J283" s="106">
        <f t="shared" si="157"/>
        <v>1</v>
      </c>
      <c r="K283" s="106">
        <f t="shared" si="169"/>
        <v>0</v>
      </c>
      <c r="L283" s="154">
        <f t="shared" si="170"/>
        <v>648</v>
      </c>
      <c r="N283" s="66" t="str">
        <f t="shared" si="171"/>
        <v>L</v>
      </c>
      <c r="O283" s="66">
        <f t="shared" si="172"/>
        <v>9</v>
      </c>
      <c r="P283" s="66">
        <f t="shared" si="173"/>
        <v>1</v>
      </c>
      <c r="Q283" s="66">
        <f t="shared" si="174"/>
        <v>9</v>
      </c>
      <c r="R283" s="106">
        <f t="shared" si="158"/>
        <v>1</v>
      </c>
      <c r="S283" s="106">
        <f t="shared" si="175"/>
        <v>0</v>
      </c>
      <c r="T283" s="154">
        <f t="shared" si="176"/>
        <v>-696</v>
      </c>
      <c r="V283" s="66" t="str">
        <f t="shared" si="177"/>
        <v>L</v>
      </c>
      <c r="W283" s="66">
        <f t="shared" si="189"/>
        <v>7</v>
      </c>
      <c r="X283" s="66">
        <f t="shared" si="190"/>
        <v>1</v>
      </c>
      <c r="Y283" s="66">
        <f t="shared" si="191"/>
        <v>7</v>
      </c>
      <c r="Z283" s="106">
        <f t="shared" si="192"/>
        <v>1</v>
      </c>
      <c r="AA283" s="106">
        <f t="shared" si="193"/>
        <v>0</v>
      </c>
      <c r="AB283" s="154">
        <f t="shared" si="178"/>
        <v>168</v>
      </c>
      <c r="AC283" s="155">
        <f t="shared" si="179"/>
        <v>175</v>
      </c>
      <c r="AE283" s="66" t="str">
        <f t="shared" si="180"/>
        <v>L</v>
      </c>
      <c r="AF283" s="66">
        <f t="shared" si="163"/>
        <v>10</v>
      </c>
      <c r="AG283" s="66">
        <f t="shared" si="194"/>
        <v>1</v>
      </c>
      <c r="AH283" s="66">
        <f t="shared" si="195"/>
        <v>9</v>
      </c>
      <c r="AI283" s="106">
        <f t="shared" si="159"/>
        <v>1</v>
      </c>
      <c r="AJ283" s="106">
        <f t="shared" si="181"/>
        <v>0</v>
      </c>
      <c r="AK283" s="154">
        <f t="shared" si="182"/>
        <v>-1458</v>
      </c>
      <c r="AL283" s="155">
        <f t="shared" si="183"/>
        <v>-1</v>
      </c>
      <c r="AN283" s="66" t="str">
        <f t="shared" si="184"/>
        <v>L</v>
      </c>
      <c r="AO283" s="66">
        <f t="shared" si="164"/>
        <v>10</v>
      </c>
      <c r="AP283" s="66">
        <f t="shared" si="185"/>
        <v>1</v>
      </c>
      <c r="AQ283" s="66">
        <f t="shared" si="186"/>
        <v>9</v>
      </c>
      <c r="AR283" s="106">
        <f t="shared" si="160"/>
        <v>1</v>
      </c>
      <c r="AS283" s="106">
        <f t="shared" si="187"/>
        <v>0</v>
      </c>
      <c r="AT283" s="154">
        <f t="shared" si="188"/>
        <v>-1458</v>
      </c>
    </row>
    <row r="284" spans="1:46">
      <c r="A284" s="3">
        <f t="shared" si="165"/>
        <v>274</v>
      </c>
      <c r="B284" s="9">
        <f>Data!B284</f>
        <v>33</v>
      </c>
      <c r="D284" s="30">
        <f t="shared" si="161"/>
        <v>11</v>
      </c>
      <c r="F284" s="66" t="str">
        <f t="shared" si="166"/>
        <v>L</v>
      </c>
      <c r="G284" s="66">
        <f t="shared" si="162"/>
        <v>1</v>
      </c>
      <c r="H284" s="66">
        <f t="shared" si="167"/>
        <v>1</v>
      </c>
      <c r="I284" s="66">
        <f t="shared" si="168"/>
        <v>10</v>
      </c>
      <c r="J284" s="106">
        <f t="shared" si="157"/>
        <v>1</v>
      </c>
      <c r="K284" s="106">
        <f t="shared" si="169"/>
        <v>0</v>
      </c>
      <c r="L284" s="154">
        <f t="shared" si="170"/>
        <v>647</v>
      </c>
      <c r="N284" s="66" t="str">
        <f t="shared" si="171"/>
        <v>L</v>
      </c>
      <c r="O284" s="66">
        <f t="shared" si="172"/>
        <v>10</v>
      </c>
      <c r="P284" s="66">
        <f t="shared" si="173"/>
        <v>1</v>
      </c>
      <c r="Q284" s="66">
        <f t="shared" si="174"/>
        <v>10</v>
      </c>
      <c r="R284" s="106">
        <f t="shared" si="158"/>
        <v>1</v>
      </c>
      <c r="S284" s="106">
        <f t="shared" si="175"/>
        <v>0</v>
      </c>
      <c r="T284" s="154">
        <f t="shared" si="176"/>
        <v>-697</v>
      </c>
      <c r="V284" s="66" t="str">
        <f t="shared" si="177"/>
        <v>L</v>
      </c>
      <c r="W284" s="66">
        <f t="shared" si="189"/>
        <v>8</v>
      </c>
      <c r="X284" s="66">
        <f t="shared" si="190"/>
        <v>1</v>
      </c>
      <c r="Y284" s="66">
        <f t="shared" si="191"/>
        <v>8</v>
      </c>
      <c r="Z284" s="106">
        <f t="shared" si="192"/>
        <v>1</v>
      </c>
      <c r="AA284" s="106">
        <f t="shared" si="193"/>
        <v>0</v>
      </c>
      <c r="AB284" s="154">
        <f t="shared" si="178"/>
        <v>167</v>
      </c>
      <c r="AC284" s="155">
        <f t="shared" si="179"/>
        <v>175</v>
      </c>
      <c r="AE284" s="66" t="str">
        <f t="shared" si="180"/>
        <v>L</v>
      </c>
      <c r="AF284" s="66">
        <f t="shared" si="163"/>
        <v>11</v>
      </c>
      <c r="AG284" s="66">
        <f t="shared" si="194"/>
        <v>1</v>
      </c>
      <c r="AH284" s="66">
        <f t="shared" si="195"/>
        <v>10</v>
      </c>
      <c r="AI284" s="106">
        <f t="shared" si="159"/>
        <v>1</v>
      </c>
      <c r="AJ284" s="106">
        <f t="shared" si="181"/>
        <v>0</v>
      </c>
      <c r="AK284" s="154">
        <f t="shared" si="182"/>
        <v>-1459</v>
      </c>
      <c r="AL284" s="155">
        <f t="shared" si="183"/>
        <v>-1</v>
      </c>
      <c r="AN284" s="66" t="str">
        <f t="shared" si="184"/>
        <v>L</v>
      </c>
      <c r="AO284" s="66">
        <f t="shared" si="164"/>
        <v>11</v>
      </c>
      <c r="AP284" s="66">
        <f t="shared" si="185"/>
        <v>1</v>
      </c>
      <c r="AQ284" s="66">
        <f t="shared" si="186"/>
        <v>10</v>
      </c>
      <c r="AR284" s="106">
        <f t="shared" si="160"/>
        <v>1</v>
      </c>
      <c r="AS284" s="106">
        <f t="shared" si="187"/>
        <v>0</v>
      </c>
      <c r="AT284" s="154">
        <f t="shared" si="188"/>
        <v>-1459</v>
      </c>
    </row>
    <row r="285" spans="1:46">
      <c r="A285" s="3">
        <f t="shared" si="165"/>
        <v>275</v>
      </c>
      <c r="B285" s="9">
        <f>Data!B285</f>
        <v>29</v>
      </c>
      <c r="D285" s="30">
        <f t="shared" si="161"/>
        <v>10</v>
      </c>
      <c r="F285" s="66" t="str">
        <f t="shared" si="166"/>
        <v>L</v>
      </c>
      <c r="G285" s="66">
        <f t="shared" si="162"/>
        <v>1</v>
      </c>
      <c r="H285" s="66">
        <f t="shared" si="167"/>
        <v>1</v>
      </c>
      <c r="I285" s="66">
        <f t="shared" si="168"/>
        <v>11</v>
      </c>
      <c r="J285" s="106">
        <f t="shared" si="157"/>
        <v>1</v>
      </c>
      <c r="K285" s="106">
        <f t="shared" si="169"/>
        <v>0</v>
      </c>
      <c r="L285" s="154">
        <f t="shared" si="170"/>
        <v>646</v>
      </c>
      <c r="N285" s="66" t="str">
        <f t="shared" si="171"/>
        <v>W</v>
      </c>
      <c r="O285" s="66">
        <f t="shared" si="172"/>
        <v>11</v>
      </c>
      <c r="P285" s="66">
        <f t="shared" si="173"/>
        <v>1</v>
      </c>
      <c r="Q285" s="66">
        <f t="shared" si="174"/>
        <v>11</v>
      </c>
      <c r="R285" s="106">
        <f t="shared" si="158"/>
        <v>1</v>
      </c>
      <c r="S285" s="106">
        <f t="shared" si="175"/>
        <v>12</v>
      </c>
      <c r="T285" s="154">
        <f t="shared" si="176"/>
        <v>-686</v>
      </c>
      <c r="V285" s="66" t="str">
        <f t="shared" si="177"/>
        <v>L</v>
      </c>
      <c r="W285" s="66">
        <f t="shared" si="189"/>
        <v>9</v>
      </c>
      <c r="X285" s="66">
        <f t="shared" si="190"/>
        <v>1</v>
      </c>
      <c r="Y285" s="66">
        <f t="shared" si="191"/>
        <v>9</v>
      </c>
      <c r="Z285" s="106">
        <f t="shared" si="192"/>
        <v>1</v>
      </c>
      <c r="AA285" s="106">
        <f t="shared" si="193"/>
        <v>0</v>
      </c>
      <c r="AB285" s="154">
        <f t="shared" si="178"/>
        <v>166</v>
      </c>
      <c r="AC285" s="155">
        <f t="shared" si="179"/>
        <v>175</v>
      </c>
      <c r="AE285" s="66" t="str">
        <f t="shared" si="180"/>
        <v>L</v>
      </c>
      <c r="AF285" s="66">
        <f t="shared" si="163"/>
        <v>10</v>
      </c>
      <c r="AG285" s="66">
        <f t="shared" si="194"/>
        <v>1</v>
      </c>
      <c r="AH285" s="66">
        <f t="shared" si="195"/>
        <v>11</v>
      </c>
      <c r="AI285" s="106">
        <f t="shared" si="159"/>
        <v>1</v>
      </c>
      <c r="AJ285" s="106">
        <f t="shared" si="181"/>
        <v>0</v>
      </c>
      <c r="AK285" s="154">
        <f t="shared" si="182"/>
        <v>-1460</v>
      </c>
      <c r="AL285" s="155">
        <f t="shared" si="183"/>
        <v>-1</v>
      </c>
      <c r="AN285" s="66" t="str">
        <f t="shared" si="184"/>
        <v>L</v>
      </c>
      <c r="AO285" s="66">
        <f t="shared" si="164"/>
        <v>10</v>
      </c>
      <c r="AP285" s="66">
        <f t="shared" si="185"/>
        <v>1</v>
      </c>
      <c r="AQ285" s="66">
        <f t="shared" si="186"/>
        <v>11</v>
      </c>
      <c r="AR285" s="106">
        <f t="shared" si="160"/>
        <v>1</v>
      </c>
      <c r="AS285" s="106">
        <f t="shared" si="187"/>
        <v>0</v>
      </c>
      <c r="AT285" s="154">
        <f t="shared" si="188"/>
        <v>-1460</v>
      </c>
    </row>
    <row r="286" spans="1:46">
      <c r="A286" s="3">
        <f t="shared" si="165"/>
        <v>276</v>
      </c>
      <c r="B286" s="9">
        <f>Data!B286</f>
        <v>22</v>
      </c>
      <c r="D286" s="30">
        <f t="shared" si="161"/>
        <v>8</v>
      </c>
      <c r="F286" s="66" t="str">
        <f t="shared" si="166"/>
        <v>L</v>
      </c>
      <c r="G286" s="66">
        <f t="shared" si="162"/>
        <v>1</v>
      </c>
      <c r="H286" s="66">
        <f t="shared" si="167"/>
        <v>2</v>
      </c>
      <c r="I286" s="66">
        <f t="shared" si="168"/>
        <v>1</v>
      </c>
      <c r="J286" s="106">
        <f t="shared" si="157"/>
        <v>2</v>
      </c>
      <c r="K286" s="106">
        <f t="shared" si="169"/>
        <v>0</v>
      </c>
      <c r="L286" s="154">
        <f t="shared" si="170"/>
        <v>644</v>
      </c>
      <c r="N286" s="66" t="str">
        <f t="shared" si="171"/>
        <v>L</v>
      </c>
      <c r="O286" s="66">
        <f t="shared" si="172"/>
        <v>12</v>
      </c>
      <c r="P286" s="66">
        <f t="shared" si="173"/>
        <v>2</v>
      </c>
      <c r="Q286" s="66">
        <f t="shared" si="174"/>
        <v>1</v>
      </c>
      <c r="R286" s="106">
        <f t="shared" si="158"/>
        <v>2</v>
      </c>
      <c r="S286" s="106">
        <f t="shared" si="175"/>
        <v>0</v>
      </c>
      <c r="T286" s="154">
        <f t="shared" si="176"/>
        <v>-688</v>
      </c>
      <c r="V286" s="66" t="str">
        <f t="shared" si="177"/>
        <v>L</v>
      </c>
      <c r="W286" s="66">
        <f t="shared" si="189"/>
        <v>10</v>
      </c>
      <c r="X286" s="66">
        <f t="shared" si="190"/>
        <v>1</v>
      </c>
      <c r="Y286" s="66">
        <f t="shared" si="191"/>
        <v>10</v>
      </c>
      <c r="Z286" s="106">
        <f t="shared" si="192"/>
        <v>1</v>
      </c>
      <c r="AA286" s="106">
        <f t="shared" si="193"/>
        <v>0</v>
      </c>
      <c r="AB286" s="154">
        <f t="shared" si="178"/>
        <v>165</v>
      </c>
      <c r="AC286" s="155">
        <f t="shared" si="179"/>
        <v>175</v>
      </c>
      <c r="AE286" s="66" t="str">
        <f t="shared" si="180"/>
        <v>L</v>
      </c>
      <c r="AF286" s="66">
        <f t="shared" si="163"/>
        <v>8</v>
      </c>
      <c r="AG286" s="66">
        <f t="shared" si="194"/>
        <v>2</v>
      </c>
      <c r="AH286" s="66">
        <f t="shared" si="195"/>
        <v>1</v>
      </c>
      <c r="AI286" s="106">
        <f t="shared" si="159"/>
        <v>2</v>
      </c>
      <c r="AJ286" s="106">
        <f t="shared" si="181"/>
        <v>0</v>
      </c>
      <c r="AK286" s="154">
        <f t="shared" si="182"/>
        <v>-1462</v>
      </c>
      <c r="AL286" s="155">
        <f t="shared" si="183"/>
        <v>-1</v>
      </c>
      <c r="AN286" s="66" t="str">
        <f t="shared" si="184"/>
        <v>L</v>
      </c>
      <c r="AO286" s="66">
        <f t="shared" si="164"/>
        <v>8</v>
      </c>
      <c r="AP286" s="66">
        <f t="shared" si="185"/>
        <v>2</v>
      </c>
      <c r="AQ286" s="66">
        <f t="shared" si="186"/>
        <v>1</v>
      </c>
      <c r="AR286" s="106">
        <f t="shared" si="160"/>
        <v>2</v>
      </c>
      <c r="AS286" s="106">
        <f t="shared" si="187"/>
        <v>0</v>
      </c>
      <c r="AT286" s="154">
        <f t="shared" si="188"/>
        <v>-1462</v>
      </c>
    </row>
    <row r="287" spans="1:46">
      <c r="A287" s="3">
        <f t="shared" si="165"/>
        <v>277</v>
      </c>
      <c r="B287" s="9">
        <f>Data!B287</f>
        <v>13</v>
      </c>
      <c r="D287" s="30">
        <f t="shared" si="161"/>
        <v>5</v>
      </c>
      <c r="F287" s="66" t="str">
        <f t="shared" si="166"/>
        <v>L</v>
      </c>
      <c r="G287" s="66">
        <f t="shared" si="162"/>
        <v>1</v>
      </c>
      <c r="H287" s="66">
        <f t="shared" si="167"/>
        <v>2</v>
      </c>
      <c r="I287" s="66">
        <f t="shared" si="168"/>
        <v>2</v>
      </c>
      <c r="J287" s="106">
        <f t="shared" si="157"/>
        <v>2</v>
      </c>
      <c r="K287" s="106">
        <f t="shared" si="169"/>
        <v>0</v>
      </c>
      <c r="L287" s="154">
        <f t="shared" si="170"/>
        <v>642</v>
      </c>
      <c r="N287" s="66" t="str">
        <f t="shared" si="171"/>
        <v>L</v>
      </c>
      <c r="O287" s="66">
        <f t="shared" si="172"/>
        <v>1</v>
      </c>
      <c r="P287" s="66">
        <f t="shared" si="173"/>
        <v>2</v>
      </c>
      <c r="Q287" s="66">
        <f t="shared" si="174"/>
        <v>2</v>
      </c>
      <c r="R287" s="106">
        <f t="shared" si="158"/>
        <v>2</v>
      </c>
      <c r="S287" s="106">
        <f t="shared" si="175"/>
        <v>0</v>
      </c>
      <c r="T287" s="154">
        <f t="shared" si="176"/>
        <v>-690</v>
      </c>
      <c r="V287" s="66" t="str">
        <f t="shared" si="177"/>
        <v>L</v>
      </c>
      <c r="W287" s="66">
        <f t="shared" si="189"/>
        <v>11</v>
      </c>
      <c r="X287" s="66">
        <f t="shared" si="190"/>
        <v>1</v>
      </c>
      <c r="Y287" s="66">
        <f t="shared" si="191"/>
        <v>11</v>
      </c>
      <c r="Z287" s="106">
        <f t="shared" si="192"/>
        <v>1</v>
      </c>
      <c r="AA287" s="106">
        <f t="shared" si="193"/>
        <v>0</v>
      </c>
      <c r="AB287" s="154">
        <f t="shared" si="178"/>
        <v>164</v>
      </c>
      <c r="AC287" s="155">
        <f t="shared" si="179"/>
        <v>175</v>
      </c>
      <c r="AE287" s="66" t="str">
        <f t="shared" si="180"/>
        <v>L</v>
      </c>
      <c r="AF287" s="66">
        <f t="shared" si="163"/>
        <v>5</v>
      </c>
      <c r="AG287" s="66">
        <f t="shared" si="194"/>
        <v>2</v>
      </c>
      <c r="AH287" s="66">
        <f t="shared" si="195"/>
        <v>2</v>
      </c>
      <c r="AI287" s="106">
        <f t="shared" si="159"/>
        <v>2</v>
      </c>
      <c r="AJ287" s="106">
        <f t="shared" si="181"/>
        <v>0</v>
      </c>
      <c r="AK287" s="154">
        <f t="shared" si="182"/>
        <v>-1464</v>
      </c>
      <c r="AL287" s="155">
        <f t="shared" si="183"/>
        <v>-1</v>
      </c>
      <c r="AN287" s="66" t="str">
        <f t="shared" si="184"/>
        <v>L</v>
      </c>
      <c r="AO287" s="66">
        <f t="shared" si="164"/>
        <v>5</v>
      </c>
      <c r="AP287" s="66">
        <f t="shared" si="185"/>
        <v>2</v>
      </c>
      <c r="AQ287" s="66">
        <f t="shared" si="186"/>
        <v>2</v>
      </c>
      <c r="AR287" s="106">
        <f t="shared" si="160"/>
        <v>2</v>
      </c>
      <c r="AS287" s="106">
        <f t="shared" si="187"/>
        <v>0</v>
      </c>
      <c r="AT287" s="154">
        <f t="shared" si="188"/>
        <v>-1464</v>
      </c>
    </row>
    <row r="288" spans="1:46">
      <c r="A288" s="3">
        <f t="shared" si="165"/>
        <v>278</v>
      </c>
      <c r="B288" s="9">
        <f>Data!B288</f>
        <v>9</v>
      </c>
      <c r="D288" s="30">
        <f t="shared" si="161"/>
        <v>3</v>
      </c>
      <c r="F288" s="66" t="str">
        <f t="shared" si="166"/>
        <v>L</v>
      </c>
      <c r="G288" s="66">
        <f t="shared" si="162"/>
        <v>1</v>
      </c>
      <c r="H288" s="66">
        <f t="shared" si="167"/>
        <v>2</v>
      </c>
      <c r="I288" s="66">
        <f t="shared" si="168"/>
        <v>3</v>
      </c>
      <c r="J288" s="106">
        <f t="shared" si="157"/>
        <v>2</v>
      </c>
      <c r="K288" s="106">
        <f t="shared" si="169"/>
        <v>0</v>
      </c>
      <c r="L288" s="154">
        <f t="shared" si="170"/>
        <v>640</v>
      </c>
      <c r="N288" s="66" t="str">
        <f t="shared" si="171"/>
        <v>L</v>
      </c>
      <c r="O288" s="66">
        <f t="shared" si="172"/>
        <v>2</v>
      </c>
      <c r="P288" s="66">
        <f t="shared" si="173"/>
        <v>2</v>
      </c>
      <c r="Q288" s="66">
        <f t="shared" si="174"/>
        <v>3</v>
      </c>
      <c r="R288" s="106">
        <f t="shared" si="158"/>
        <v>2</v>
      </c>
      <c r="S288" s="106">
        <f t="shared" si="175"/>
        <v>0</v>
      </c>
      <c r="T288" s="154">
        <f t="shared" si="176"/>
        <v>-692</v>
      </c>
      <c r="V288" s="66" t="str">
        <f t="shared" si="177"/>
        <v>L</v>
      </c>
      <c r="W288" s="66">
        <f t="shared" si="189"/>
        <v>12</v>
      </c>
      <c r="X288" s="66">
        <f t="shared" si="190"/>
        <v>2</v>
      </c>
      <c r="Y288" s="66">
        <f t="shared" si="191"/>
        <v>1</v>
      </c>
      <c r="Z288" s="106">
        <f t="shared" si="192"/>
        <v>2</v>
      </c>
      <c r="AA288" s="106">
        <f t="shared" si="193"/>
        <v>0</v>
      </c>
      <c r="AB288" s="154">
        <f t="shared" si="178"/>
        <v>162</v>
      </c>
      <c r="AC288" s="155">
        <f t="shared" si="179"/>
        <v>175</v>
      </c>
      <c r="AE288" s="66" t="str">
        <f t="shared" si="180"/>
        <v>L</v>
      </c>
      <c r="AF288" s="66">
        <f t="shared" si="163"/>
        <v>3</v>
      </c>
      <c r="AG288" s="66">
        <f t="shared" si="194"/>
        <v>2</v>
      </c>
      <c r="AH288" s="66">
        <f t="shared" si="195"/>
        <v>3</v>
      </c>
      <c r="AI288" s="106">
        <f t="shared" si="159"/>
        <v>2</v>
      </c>
      <c r="AJ288" s="106">
        <f t="shared" si="181"/>
        <v>0</v>
      </c>
      <c r="AK288" s="154">
        <f t="shared" si="182"/>
        <v>-1466</v>
      </c>
      <c r="AL288" s="155">
        <f t="shared" si="183"/>
        <v>-1</v>
      </c>
      <c r="AN288" s="66" t="str">
        <f t="shared" si="184"/>
        <v>L</v>
      </c>
      <c r="AO288" s="66">
        <f t="shared" si="164"/>
        <v>3</v>
      </c>
      <c r="AP288" s="66">
        <f t="shared" si="185"/>
        <v>2</v>
      </c>
      <c r="AQ288" s="66">
        <f t="shared" si="186"/>
        <v>3</v>
      </c>
      <c r="AR288" s="106">
        <f t="shared" si="160"/>
        <v>2</v>
      </c>
      <c r="AS288" s="106">
        <f t="shared" si="187"/>
        <v>0</v>
      </c>
      <c r="AT288" s="154">
        <f t="shared" si="188"/>
        <v>-1466</v>
      </c>
    </row>
    <row r="289" spans="1:46">
      <c r="A289" s="3">
        <f t="shared" si="165"/>
        <v>279</v>
      </c>
      <c r="B289" s="9">
        <f>Data!B289</f>
        <v>33</v>
      </c>
      <c r="D289" s="30">
        <f t="shared" si="161"/>
        <v>11</v>
      </c>
      <c r="F289" s="66" t="str">
        <f t="shared" si="166"/>
        <v>L</v>
      </c>
      <c r="G289" s="66">
        <f t="shared" si="162"/>
        <v>1</v>
      </c>
      <c r="H289" s="66">
        <f t="shared" si="167"/>
        <v>2</v>
      </c>
      <c r="I289" s="66">
        <f t="shared" si="168"/>
        <v>4</v>
      </c>
      <c r="J289" s="106">
        <f t="shared" si="157"/>
        <v>2</v>
      </c>
      <c r="K289" s="106">
        <f t="shared" si="169"/>
        <v>0</v>
      </c>
      <c r="L289" s="154">
        <f t="shared" si="170"/>
        <v>638</v>
      </c>
      <c r="N289" s="66" t="str">
        <f t="shared" si="171"/>
        <v>L</v>
      </c>
      <c r="O289" s="66">
        <f t="shared" si="172"/>
        <v>3</v>
      </c>
      <c r="P289" s="66">
        <f t="shared" si="173"/>
        <v>2</v>
      </c>
      <c r="Q289" s="66">
        <f t="shared" si="174"/>
        <v>4</v>
      </c>
      <c r="R289" s="106">
        <f t="shared" si="158"/>
        <v>2</v>
      </c>
      <c r="S289" s="106">
        <f t="shared" si="175"/>
        <v>0</v>
      </c>
      <c r="T289" s="154">
        <f t="shared" si="176"/>
        <v>-694</v>
      </c>
      <c r="V289" s="66" t="str">
        <f t="shared" si="177"/>
        <v>L</v>
      </c>
      <c r="W289" s="66">
        <f t="shared" si="189"/>
        <v>1</v>
      </c>
      <c r="X289" s="66">
        <f t="shared" si="190"/>
        <v>2</v>
      </c>
      <c r="Y289" s="66">
        <f t="shared" si="191"/>
        <v>2</v>
      </c>
      <c r="Z289" s="106">
        <f t="shared" si="192"/>
        <v>2</v>
      </c>
      <c r="AA289" s="106">
        <f t="shared" si="193"/>
        <v>0</v>
      </c>
      <c r="AB289" s="154">
        <f t="shared" si="178"/>
        <v>160</v>
      </c>
      <c r="AC289" s="155">
        <f t="shared" si="179"/>
        <v>175</v>
      </c>
      <c r="AE289" s="66" t="str">
        <f t="shared" si="180"/>
        <v>L</v>
      </c>
      <c r="AF289" s="66">
        <f t="shared" si="163"/>
        <v>11</v>
      </c>
      <c r="AG289" s="66">
        <f t="shared" si="194"/>
        <v>2</v>
      </c>
      <c r="AH289" s="66">
        <f t="shared" si="195"/>
        <v>4</v>
      </c>
      <c r="AI289" s="106">
        <f t="shared" si="159"/>
        <v>2</v>
      </c>
      <c r="AJ289" s="106">
        <f t="shared" si="181"/>
        <v>0</v>
      </c>
      <c r="AK289" s="154">
        <f t="shared" si="182"/>
        <v>-1468</v>
      </c>
      <c r="AL289" s="155">
        <f t="shared" si="183"/>
        <v>-1</v>
      </c>
      <c r="AN289" s="66" t="str">
        <f t="shared" si="184"/>
        <v>L</v>
      </c>
      <c r="AO289" s="66">
        <f t="shared" si="164"/>
        <v>11</v>
      </c>
      <c r="AP289" s="66">
        <f t="shared" si="185"/>
        <v>2</v>
      </c>
      <c r="AQ289" s="66">
        <f t="shared" si="186"/>
        <v>4</v>
      </c>
      <c r="AR289" s="106">
        <f t="shared" si="160"/>
        <v>2</v>
      </c>
      <c r="AS289" s="106">
        <f t="shared" si="187"/>
        <v>0</v>
      </c>
      <c r="AT289" s="154">
        <f t="shared" si="188"/>
        <v>-1468</v>
      </c>
    </row>
    <row r="290" spans="1:46">
      <c r="A290" s="3">
        <f t="shared" si="165"/>
        <v>280</v>
      </c>
      <c r="B290" s="9">
        <f>Data!B290</f>
        <v>25</v>
      </c>
      <c r="D290" s="30">
        <f t="shared" si="161"/>
        <v>9</v>
      </c>
      <c r="F290" s="66" t="str">
        <f t="shared" si="166"/>
        <v>L</v>
      </c>
      <c r="G290" s="66">
        <f t="shared" si="162"/>
        <v>1</v>
      </c>
      <c r="H290" s="66">
        <f t="shared" si="167"/>
        <v>2</v>
      </c>
      <c r="I290" s="66">
        <f t="shared" si="168"/>
        <v>5</v>
      </c>
      <c r="J290" s="106">
        <f t="shared" si="157"/>
        <v>2</v>
      </c>
      <c r="K290" s="106">
        <f t="shared" si="169"/>
        <v>0</v>
      </c>
      <c r="L290" s="154">
        <f t="shared" si="170"/>
        <v>636</v>
      </c>
      <c r="N290" s="66" t="str">
        <f t="shared" si="171"/>
        <v>L</v>
      </c>
      <c r="O290" s="66">
        <f t="shared" si="172"/>
        <v>4</v>
      </c>
      <c r="P290" s="66">
        <f t="shared" si="173"/>
        <v>2</v>
      </c>
      <c r="Q290" s="66">
        <f t="shared" si="174"/>
        <v>5</v>
      </c>
      <c r="R290" s="106">
        <f t="shared" si="158"/>
        <v>2</v>
      </c>
      <c r="S290" s="106">
        <f t="shared" si="175"/>
        <v>0</v>
      </c>
      <c r="T290" s="154">
        <f t="shared" si="176"/>
        <v>-696</v>
      </c>
      <c r="V290" s="66" t="str">
        <f t="shared" si="177"/>
        <v>L</v>
      </c>
      <c r="W290" s="66">
        <f t="shared" si="189"/>
        <v>2</v>
      </c>
      <c r="X290" s="66">
        <f t="shared" si="190"/>
        <v>2</v>
      </c>
      <c r="Y290" s="66">
        <f t="shared" si="191"/>
        <v>3</v>
      </c>
      <c r="Z290" s="106">
        <f t="shared" si="192"/>
        <v>2</v>
      </c>
      <c r="AA290" s="106">
        <f t="shared" si="193"/>
        <v>0</v>
      </c>
      <c r="AB290" s="154">
        <f t="shared" si="178"/>
        <v>158</v>
      </c>
      <c r="AC290" s="155">
        <f t="shared" si="179"/>
        <v>175</v>
      </c>
      <c r="AE290" s="66" t="str">
        <f t="shared" si="180"/>
        <v>L</v>
      </c>
      <c r="AF290" s="66">
        <f t="shared" si="163"/>
        <v>9</v>
      </c>
      <c r="AG290" s="66">
        <f t="shared" si="194"/>
        <v>2</v>
      </c>
      <c r="AH290" s="66">
        <f t="shared" si="195"/>
        <v>5</v>
      </c>
      <c r="AI290" s="106">
        <f t="shared" si="159"/>
        <v>2</v>
      </c>
      <c r="AJ290" s="106">
        <f t="shared" si="181"/>
        <v>0</v>
      </c>
      <c r="AK290" s="154">
        <f t="shared" si="182"/>
        <v>-1470</v>
      </c>
      <c r="AL290" s="155">
        <f t="shared" si="183"/>
        <v>-1</v>
      </c>
      <c r="AN290" s="66" t="str">
        <f t="shared" si="184"/>
        <v>L</v>
      </c>
      <c r="AO290" s="66">
        <f t="shared" si="164"/>
        <v>9</v>
      </c>
      <c r="AP290" s="66">
        <f t="shared" si="185"/>
        <v>2</v>
      </c>
      <c r="AQ290" s="66">
        <f t="shared" si="186"/>
        <v>5</v>
      </c>
      <c r="AR290" s="106">
        <f t="shared" si="160"/>
        <v>2</v>
      </c>
      <c r="AS290" s="106">
        <f t="shared" si="187"/>
        <v>0</v>
      </c>
      <c r="AT290" s="154">
        <f t="shared" si="188"/>
        <v>-1470</v>
      </c>
    </row>
    <row r="291" spans="1:46">
      <c r="A291" s="3">
        <f t="shared" si="165"/>
        <v>281</v>
      </c>
      <c r="B291" s="9">
        <f>Data!B291</f>
        <v>20</v>
      </c>
      <c r="D291" s="30">
        <f t="shared" si="161"/>
        <v>7</v>
      </c>
      <c r="F291" s="66" t="str">
        <f t="shared" si="166"/>
        <v>L</v>
      </c>
      <c r="G291" s="66">
        <f t="shared" si="162"/>
        <v>1</v>
      </c>
      <c r="H291" s="66">
        <f t="shared" si="167"/>
        <v>2</v>
      </c>
      <c r="I291" s="66">
        <f t="shared" si="168"/>
        <v>6</v>
      </c>
      <c r="J291" s="106">
        <f t="shared" si="157"/>
        <v>2</v>
      </c>
      <c r="K291" s="106">
        <f t="shared" si="169"/>
        <v>0</v>
      </c>
      <c r="L291" s="154">
        <f t="shared" si="170"/>
        <v>634</v>
      </c>
      <c r="N291" s="66" t="str">
        <f t="shared" si="171"/>
        <v>L</v>
      </c>
      <c r="O291" s="66">
        <f t="shared" si="172"/>
        <v>5</v>
      </c>
      <c r="P291" s="66">
        <f t="shared" si="173"/>
        <v>2</v>
      </c>
      <c r="Q291" s="66">
        <f t="shared" si="174"/>
        <v>6</v>
      </c>
      <c r="R291" s="106">
        <f t="shared" si="158"/>
        <v>2</v>
      </c>
      <c r="S291" s="106">
        <f t="shared" si="175"/>
        <v>0</v>
      </c>
      <c r="T291" s="154">
        <f t="shared" si="176"/>
        <v>-698</v>
      </c>
      <c r="V291" s="66" t="str">
        <f t="shared" si="177"/>
        <v>L</v>
      </c>
      <c r="W291" s="66">
        <f t="shared" si="189"/>
        <v>3</v>
      </c>
      <c r="X291" s="66">
        <f t="shared" si="190"/>
        <v>2</v>
      </c>
      <c r="Y291" s="66">
        <f t="shared" si="191"/>
        <v>4</v>
      </c>
      <c r="Z291" s="106">
        <f t="shared" si="192"/>
        <v>2</v>
      </c>
      <c r="AA291" s="106">
        <f t="shared" si="193"/>
        <v>0</v>
      </c>
      <c r="AB291" s="154">
        <f t="shared" si="178"/>
        <v>156</v>
      </c>
      <c r="AC291" s="155">
        <f t="shared" si="179"/>
        <v>175</v>
      </c>
      <c r="AE291" s="66" t="str">
        <f t="shared" si="180"/>
        <v>L</v>
      </c>
      <c r="AF291" s="66">
        <f t="shared" si="163"/>
        <v>7</v>
      </c>
      <c r="AG291" s="66">
        <f t="shared" si="194"/>
        <v>2</v>
      </c>
      <c r="AH291" s="66">
        <f t="shared" si="195"/>
        <v>6</v>
      </c>
      <c r="AI291" s="106">
        <f t="shared" si="159"/>
        <v>2</v>
      </c>
      <c r="AJ291" s="106">
        <f t="shared" si="181"/>
        <v>0</v>
      </c>
      <c r="AK291" s="154">
        <f t="shared" si="182"/>
        <v>-1472</v>
      </c>
      <c r="AL291" s="155">
        <f t="shared" si="183"/>
        <v>-1</v>
      </c>
      <c r="AN291" s="66" t="str">
        <f t="shared" si="184"/>
        <v>L</v>
      </c>
      <c r="AO291" s="66">
        <f t="shared" si="164"/>
        <v>7</v>
      </c>
      <c r="AP291" s="66">
        <f t="shared" si="185"/>
        <v>2</v>
      </c>
      <c r="AQ291" s="66">
        <f t="shared" si="186"/>
        <v>6</v>
      </c>
      <c r="AR291" s="106">
        <f t="shared" si="160"/>
        <v>2</v>
      </c>
      <c r="AS291" s="106">
        <f t="shared" si="187"/>
        <v>0</v>
      </c>
      <c r="AT291" s="154">
        <f t="shared" si="188"/>
        <v>-1472</v>
      </c>
    </row>
    <row r="292" spans="1:46">
      <c r="A292" s="3">
        <f t="shared" si="165"/>
        <v>282</v>
      </c>
      <c r="B292" s="9">
        <f>Data!B292</f>
        <v>14</v>
      </c>
      <c r="D292" s="30">
        <f t="shared" si="161"/>
        <v>5</v>
      </c>
      <c r="F292" s="66" t="str">
        <f t="shared" si="166"/>
        <v>L</v>
      </c>
      <c r="G292" s="66">
        <f t="shared" si="162"/>
        <v>1</v>
      </c>
      <c r="H292" s="66">
        <f t="shared" si="167"/>
        <v>2</v>
      </c>
      <c r="I292" s="66">
        <f t="shared" si="168"/>
        <v>7</v>
      </c>
      <c r="J292" s="106">
        <f t="shared" si="157"/>
        <v>2</v>
      </c>
      <c r="K292" s="106">
        <f t="shared" si="169"/>
        <v>0</v>
      </c>
      <c r="L292" s="154">
        <f t="shared" si="170"/>
        <v>632</v>
      </c>
      <c r="N292" s="66" t="str">
        <f t="shared" si="171"/>
        <v>W</v>
      </c>
      <c r="O292" s="66">
        <f t="shared" si="172"/>
        <v>6</v>
      </c>
      <c r="P292" s="66">
        <f t="shared" si="173"/>
        <v>2</v>
      </c>
      <c r="Q292" s="66">
        <f t="shared" si="174"/>
        <v>7</v>
      </c>
      <c r="R292" s="106">
        <f t="shared" si="158"/>
        <v>2</v>
      </c>
      <c r="S292" s="106">
        <f t="shared" si="175"/>
        <v>24</v>
      </c>
      <c r="T292" s="154">
        <f t="shared" si="176"/>
        <v>-676</v>
      </c>
      <c r="V292" s="66" t="str">
        <f t="shared" si="177"/>
        <v>L</v>
      </c>
      <c r="W292" s="66">
        <f t="shared" si="189"/>
        <v>4</v>
      </c>
      <c r="X292" s="66">
        <f t="shared" si="190"/>
        <v>2</v>
      </c>
      <c r="Y292" s="66">
        <f t="shared" si="191"/>
        <v>5</v>
      </c>
      <c r="Z292" s="106">
        <f t="shared" si="192"/>
        <v>2</v>
      </c>
      <c r="AA292" s="106">
        <f t="shared" si="193"/>
        <v>0</v>
      </c>
      <c r="AB292" s="154">
        <f t="shared" si="178"/>
        <v>154</v>
      </c>
      <c r="AC292" s="155">
        <f t="shared" si="179"/>
        <v>175</v>
      </c>
      <c r="AE292" s="66" t="str">
        <f t="shared" si="180"/>
        <v>L</v>
      </c>
      <c r="AF292" s="66">
        <f t="shared" si="163"/>
        <v>5</v>
      </c>
      <c r="AG292" s="66">
        <f t="shared" si="194"/>
        <v>2</v>
      </c>
      <c r="AH292" s="66">
        <f t="shared" si="195"/>
        <v>7</v>
      </c>
      <c r="AI292" s="106">
        <f t="shared" si="159"/>
        <v>2</v>
      </c>
      <c r="AJ292" s="106">
        <f t="shared" si="181"/>
        <v>0</v>
      </c>
      <c r="AK292" s="154">
        <f t="shared" si="182"/>
        <v>-1474</v>
      </c>
      <c r="AL292" s="155">
        <f t="shared" si="183"/>
        <v>-1</v>
      </c>
      <c r="AN292" s="66" t="str">
        <f t="shared" si="184"/>
        <v>L</v>
      </c>
      <c r="AO292" s="66">
        <f t="shared" si="164"/>
        <v>5</v>
      </c>
      <c r="AP292" s="66">
        <f t="shared" si="185"/>
        <v>2</v>
      </c>
      <c r="AQ292" s="66">
        <f t="shared" si="186"/>
        <v>7</v>
      </c>
      <c r="AR292" s="106">
        <f t="shared" si="160"/>
        <v>2</v>
      </c>
      <c r="AS292" s="106">
        <f t="shared" si="187"/>
        <v>0</v>
      </c>
      <c r="AT292" s="154">
        <f t="shared" si="188"/>
        <v>-1474</v>
      </c>
    </row>
    <row r="293" spans="1:46">
      <c r="A293" s="3">
        <f t="shared" si="165"/>
        <v>283</v>
      </c>
      <c r="B293" s="9">
        <f>Data!B293</f>
        <v>33</v>
      </c>
      <c r="D293" s="30">
        <f t="shared" si="161"/>
        <v>11</v>
      </c>
      <c r="F293" s="66" t="str">
        <f t="shared" si="166"/>
        <v>L</v>
      </c>
      <c r="G293" s="66">
        <f t="shared" si="162"/>
        <v>1</v>
      </c>
      <c r="H293" s="66">
        <f t="shared" si="167"/>
        <v>2</v>
      </c>
      <c r="I293" s="66">
        <f t="shared" si="168"/>
        <v>8</v>
      </c>
      <c r="J293" s="106">
        <f t="shared" si="157"/>
        <v>2</v>
      </c>
      <c r="K293" s="106">
        <f t="shared" si="169"/>
        <v>0</v>
      </c>
      <c r="L293" s="154">
        <f t="shared" si="170"/>
        <v>630</v>
      </c>
      <c r="N293" s="66" t="str">
        <f t="shared" si="171"/>
        <v>L</v>
      </c>
      <c r="O293" s="66">
        <f t="shared" si="172"/>
        <v>7</v>
      </c>
      <c r="P293" s="66">
        <f t="shared" si="173"/>
        <v>2</v>
      </c>
      <c r="Q293" s="66">
        <f t="shared" si="174"/>
        <v>8</v>
      </c>
      <c r="R293" s="106">
        <f t="shared" si="158"/>
        <v>2</v>
      </c>
      <c r="S293" s="106">
        <f t="shared" si="175"/>
        <v>0</v>
      </c>
      <c r="T293" s="154">
        <f t="shared" si="176"/>
        <v>-678</v>
      </c>
      <c r="V293" s="66" t="str">
        <f t="shared" si="177"/>
        <v>L</v>
      </c>
      <c r="W293" s="66">
        <f t="shared" si="189"/>
        <v>5</v>
      </c>
      <c r="X293" s="66">
        <f t="shared" si="190"/>
        <v>2</v>
      </c>
      <c r="Y293" s="66">
        <f t="shared" si="191"/>
        <v>6</v>
      </c>
      <c r="Z293" s="106">
        <f t="shared" si="192"/>
        <v>2</v>
      </c>
      <c r="AA293" s="106">
        <f t="shared" si="193"/>
        <v>0</v>
      </c>
      <c r="AB293" s="154">
        <f t="shared" si="178"/>
        <v>152</v>
      </c>
      <c r="AC293" s="155">
        <f t="shared" si="179"/>
        <v>175</v>
      </c>
      <c r="AE293" s="66" t="str">
        <f t="shared" si="180"/>
        <v>L</v>
      </c>
      <c r="AF293" s="66">
        <f t="shared" si="163"/>
        <v>11</v>
      </c>
      <c r="AG293" s="66">
        <f t="shared" si="194"/>
        <v>2</v>
      </c>
      <c r="AH293" s="66">
        <f t="shared" si="195"/>
        <v>8</v>
      </c>
      <c r="AI293" s="106">
        <f t="shared" si="159"/>
        <v>2</v>
      </c>
      <c r="AJ293" s="106">
        <f t="shared" si="181"/>
        <v>0</v>
      </c>
      <c r="AK293" s="154">
        <f t="shared" si="182"/>
        <v>-1476</v>
      </c>
      <c r="AL293" s="155">
        <f t="shared" si="183"/>
        <v>-1</v>
      </c>
      <c r="AN293" s="66" t="str">
        <f t="shared" si="184"/>
        <v>L</v>
      </c>
      <c r="AO293" s="66">
        <f t="shared" si="164"/>
        <v>11</v>
      </c>
      <c r="AP293" s="66">
        <f t="shared" si="185"/>
        <v>2</v>
      </c>
      <c r="AQ293" s="66">
        <f t="shared" si="186"/>
        <v>8</v>
      </c>
      <c r="AR293" s="106">
        <f t="shared" si="160"/>
        <v>2</v>
      </c>
      <c r="AS293" s="106">
        <f t="shared" si="187"/>
        <v>0</v>
      </c>
      <c r="AT293" s="154">
        <f t="shared" si="188"/>
        <v>-1476</v>
      </c>
    </row>
    <row r="294" spans="1:46">
      <c r="A294" s="3">
        <f t="shared" si="165"/>
        <v>284</v>
      </c>
      <c r="B294" s="9">
        <f>Data!B294</f>
        <v>31</v>
      </c>
      <c r="D294" s="30">
        <f t="shared" si="161"/>
        <v>11</v>
      </c>
      <c r="F294" s="66" t="str">
        <f t="shared" si="166"/>
        <v>L</v>
      </c>
      <c r="G294" s="66">
        <f t="shared" si="162"/>
        <v>1</v>
      </c>
      <c r="H294" s="66">
        <f t="shared" si="167"/>
        <v>2</v>
      </c>
      <c r="I294" s="66">
        <f t="shared" si="168"/>
        <v>9</v>
      </c>
      <c r="J294" s="106">
        <f t="shared" si="157"/>
        <v>2</v>
      </c>
      <c r="K294" s="106">
        <f t="shared" si="169"/>
        <v>0</v>
      </c>
      <c r="L294" s="154">
        <f t="shared" si="170"/>
        <v>628</v>
      </c>
      <c r="N294" s="66" t="str">
        <f t="shared" si="171"/>
        <v>L</v>
      </c>
      <c r="O294" s="66">
        <f t="shared" si="172"/>
        <v>8</v>
      </c>
      <c r="P294" s="66">
        <f t="shared" si="173"/>
        <v>2</v>
      </c>
      <c r="Q294" s="66">
        <f t="shared" si="174"/>
        <v>9</v>
      </c>
      <c r="R294" s="106">
        <f t="shared" si="158"/>
        <v>2</v>
      </c>
      <c r="S294" s="106">
        <f t="shared" si="175"/>
        <v>0</v>
      </c>
      <c r="T294" s="154">
        <f t="shared" si="176"/>
        <v>-680</v>
      </c>
      <c r="V294" s="66" t="str">
        <f t="shared" si="177"/>
        <v>L</v>
      </c>
      <c r="W294" s="66">
        <f t="shared" si="189"/>
        <v>6</v>
      </c>
      <c r="X294" s="66">
        <f t="shared" si="190"/>
        <v>2</v>
      </c>
      <c r="Y294" s="66">
        <f t="shared" si="191"/>
        <v>7</v>
      </c>
      <c r="Z294" s="106">
        <f t="shared" si="192"/>
        <v>2</v>
      </c>
      <c r="AA294" s="106">
        <f t="shared" si="193"/>
        <v>0</v>
      </c>
      <c r="AB294" s="154">
        <f t="shared" si="178"/>
        <v>150</v>
      </c>
      <c r="AC294" s="155">
        <f t="shared" si="179"/>
        <v>175</v>
      </c>
      <c r="AE294" s="66" t="str">
        <f t="shared" si="180"/>
        <v>W</v>
      </c>
      <c r="AF294" s="66">
        <f t="shared" si="163"/>
        <v>11</v>
      </c>
      <c r="AG294" s="66">
        <f t="shared" si="194"/>
        <v>2</v>
      </c>
      <c r="AH294" s="66">
        <f t="shared" si="195"/>
        <v>9</v>
      </c>
      <c r="AI294" s="106">
        <f t="shared" si="159"/>
        <v>2</v>
      </c>
      <c r="AJ294" s="106">
        <f t="shared" si="181"/>
        <v>12</v>
      </c>
      <c r="AK294" s="154">
        <f t="shared" si="182"/>
        <v>-1466</v>
      </c>
      <c r="AL294" s="155">
        <f t="shared" si="183"/>
        <v>-1</v>
      </c>
      <c r="AN294" s="66" t="str">
        <f t="shared" si="184"/>
        <v>W</v>
      </c>
      <c r="AO294" s="66">
        <f t="shared" si="164"/>
        <v>11</v>
      </c>
      <c r="AP294" s="66">
        <f t="shared" si="185"/>
        <v>2</v>
      </c>
      <c r="AQ294" s="66">
        <f t="shared" si="186"/>
        <v>9</v>
      </c>
      <c r="AR294" s="106">
        <f t="shared" si="160"/>
        <v>2</v>
      </c>
      <c r="AS294" s="106">
        <f t="shared" si="187"/>
        <v>12</v>
      </c>
      <c r="AT294" s="154">
        <f t="shared" si="188"/>
        <v>-1466</v>
      </c>
    </row>
    <row r="295" spans="1:46">
      <c r="A295" s="3">
        <f t="shared" si="165"/>
        <v>285</v>
      </c>
      <c r="B295" s="9">
        <f>Data!B295</f>
        <v>16</v>
      </c>
      <c r="D295" s="30">
        <f t="shared" si="161"/>
        <v>6</v>
      </c>
      <c r="F295" s="66" t="str">
        <f t="shared" si="166"/>
        <v>L</v>
      </c>
      <c r="G295" s="66">
        <f t="shared" si="162"/>
        <v>1</v>
      </c>
      <c r="H295" s="66">
        <f t="shared" si="167"/>
        <v>2</v>
      </c>
      <c r="I295" s="66">
        <f t="shared" si="168"/>
        <v>10</v>
      </c>
      <c r="J295" s="106">
        <f t="shared" si="157"/>
        <v>2</v>
      </c>
      <c r="K295" s="106">
        <f t="shared" si="169"/>
        <v>0</v>
      </c>
      <c r="L295" s="154">
        <f t="shared" si="170"/>
        <v>626</v>
      </c>
      <c r="N295" s="66" t="str">
        <f t="shared" si="171"/>
        <v>L</v>
      </c>
      <c r="O295" s="66">
        <f t="shared" si="172"/>
        <v>9</v>
      </c>
      <c r="P295" s="66">
        <f t="shared" si="173"/>
        <v>2</v>
      </c>
      <c r="Q295" s="66">
        <f t="shared" si="174"/>
        <v>10</v>
      </c>
      <c r="R295" s="106">
        <f t="shared" si="158"/>
        <v>2</v>
      </c>
      <c r="S295" s="106">
        <f t="shared" si="175"/>
        <v>0</v>
      </c>
      <c r="T295" s="154">
        <f t="shared" si="176"/>
        <v>-682</v>
      </c>
      <c r="V295" s="66" t="str">
        <f t="shared" si="177"/>
        <v>W</v>
      </c>
      <c r="W295" s="66">
        <f t="shared" si="189"/>
        <v>7</v>
      </c>
      <c r="X295" s="66">
        <f t="shared" si="190"/>
        <v>2</v>
      </c>
      <c r="Y295" s="66">
        <f t="shared" si="191"/>
        <v>8</v>
      </c>
      <c r="Z295" s="106">
        <f t="shared" si="192"/>
        <v>2</v>
      </c>
      <c r="AA295" s="106">
        <f t="shared" si="193"/>
        <v>24</v>
      </c>
      <c r="AB295" s="154">
        <f t="shared" si="178"/>
        <v>172</v>
      </c>
      <c r="AC295" s="155">
        <f t="shared" si="179"/>
        <v>175</v>
      </c>
      <c r="AE295" s="66" t="str">
        <f t="shared" si="180"/>
        <v>L</v>
      </c>
      <c r="AF295" s="66">
        <f t="shared" si="163"/>
        <v>6</v>
      </c>
      <c r="AG295" s="66">
        <f t="shared" si="194"/>
        <v>2</v>
      </c>
      <c r="AH295" s="66">
        <f t="shared" si="195"/>
        <v>10</v>
      </c>
      <c r="AI295" s="106">
        <f t="shared" si="159"/>
        <v>2</v>
      </c>
      <c r="AJ295" s="106">
        <f t="shared" si="181"/>
        <v>0</v>
      </c>
      <c r="AK295" s="154">
        <f t="shared" si="182"/>
        <v>-1468</v>
      </c>
      <c r="AL295" s="155">
        <f t="shared" si="183"/>
        <v>-1</v>
      </c>
      <c r="AN295" s="66" t="str">
        <f t="shared" si="184"/>
        <v>L</v>
      </c>
      <c r="AO295" s="66">
        <f t="shared" si="164"/>
        <v>6</v>
      </c>
      <c r="AP295" s="66">
        <f t="shared" si="185"/>
        <v>2</v>
      </c>
      <c r="AQ295" s="66">
        <f t="shared" si="186"/>
        <v>10</v>
      </c>
      <c r="AR295" s="106">
        <f t="shared" si="160"/>
        <v>2</v>
      </c>
      <c r="AS295" s="106">
        <f t="shared" si="187"/>
        <v>0</v>
      </c>
      <c r="AT295" s="154">
        <f t="shared" si="188"/>
        <v>-1468</v>
      </c>
    </row>
    <row r="296" spans="1:46">
      <c r="A296" s="3">
        <f t="shared" si="165"/>
        <v>286</v>
      </c>
      <c r="B296" s="9">
        <f>Data!B296</f>
        <v>22</v>
      </c>
      <c r="D296" s="30">
        <f t="shared" si="161"/>
        <v>8</v>
      </c>
      <c r="F296" s="66" t="str">
        <f t="shared" si="166"/>
        <v>L</v>
      </c>
      <c r="G296" s="66">
        <f t="shared" si="162"/>
        <v>1</v>
      </c>
      <c r="H296" s="66">
        <f t="shared" si="167"/>
        <v>2</v>
      </c>
      <c r="I296" s="66">
        <f t="shared" si="168"/>
        <v>11</v>
      </c>
      <c r="J296" s="106">
        <f t="shared" si="157"/>
        <v>2</v>
      </c>
      <c r="K296" s="106">
        <f t="shared" si="169"/>
        <v>0</v>
      </c>
      <c r="L296" s="154">
        <f t="shared" si="170"/>
        <v>624</v>
      </c>
      <c r="N296" s="66" t="str">
        <f t="shared" si="171"/>
        <v>L</v>
      </c>
      <c r="O296" s="66">
        <f t="shared" si="172"/>
        <v>10</v>
      </c>
      <c r="P296" s="66">
        <f t="shared" si="173"/>
        <v>2</v>
      </c>
      <c r="Q296" s="66">
        <f t="shared" si="174"/>
        <v>11</v>
      </c>
      <c r="R296" s="106">
        <f t="shared" si="158"/>
        <v>2</v>
      </c>
      <c r="S296" s="106">
        <f t="shared" si="175"/>
        <v>0</v>
      </c>
      <c r="T296" s="154">
        <f t="shared" si="176"/>
        <v>-684</v>
      </c>
      <c r="V296" s="66" t="str">
        <f t="shared" si="177"/>
        <v>L</v>
      </c>
      <c r="W296" s="66">
        <f t="shared" si="189"/>
        <v>8</v>
      </c>
      <c r="X296" s="66">
        <f t="shared" si="190"/>
        <v>2</v>
      </c>
      <c r="Y296" s="66">
        <f t="shared" si="191"/>
        <v>9</v>
      </c>
      <c r="Z296" s="106">
        <f t="shared" si="192"/>
        <v>2</v>
      </c>
      <c r="AA296" s="106">
        <f t="shared" si="193"/>
        <v>0</v>
      </c>
      <c r="AB296" s="154">
        <f t="shared" si="178"/>
        <v>170</v>
      </c>
      <c r="AC296" s="155">
        <f t="shared" si="179"/>
        <v>175</v>
      </c>
      <c r="AE296" s="66" t="str">
        <f t="shared" si="180"/>
        <v>L</v>
      </c>
      <c r="AF296" s="66">
        <f t="shared" si="163"/>
        <v>8</v>
      </c>
      <c r="AG296" s="66">
        <f t="shared" si="194"/>
        <v>2</v>
      </c>
      <c r="AH296" s="66">
        <f t="shared" si="195"/>
        <v>11</v>
      </c>
      <c r="AI296" s="106">
        <f t="shared" si="159"/>
        <v>2</v>
      </c>
      <c r="AJ296" s="106">
        <f t="shared" si="181"/>
        <v>0</v>
      </c>
      <c r="AK296" s="154">
        <f t="shared" si="182"/>
        <v>-1470</v>
      </c>
      <c r="AL296" s="155">
        <f t="shared" si="183"/>
        <v>-1</v>
      </c>
      <c r="AN296" s="66" t="str">
        <f t="shared" si="184"/>
        <v>L</v>
      </c>
      <c r="AO296" s="66">
        <f t="shared" si="164"/>
        <v>8</v>
      </c>
      <c r="AP296" s="66">
        <f t="shared" si="185"/>
        <v>2</v>
      </c>
      <c r="AQ296" s="66">
        <f t="shared" si="186"/>
        <v>11</v>
      </c>
      <c r="AR296" s="106">
        <f t="shared" si="160"/>
        <v>2</v>
      </c>
      <c r="AS296" s="106">
        <f t="shared" si="187"/>
        <v>0</v>
      </c>
      <c r="AT296" s="154">
        <f t="shared" si="188"/>
        <v>-1470</v>
      </c>
    </row>
    <row r="297" spans="1:46">
      <c r="A297" s="3">
        <f t="shared" si="165"/>
        <v>287</v>
      </c>
      <c r="B297" s="9">
        <f>Data!B297</f>
        <v>11</v>
      </c>
      <c r="D297" s="30">
        <f t="shared" si="161"/>
        <v>4</v>
      </c>
      <c r="F297" s="66" t="str">
        <f t="shared" si="166"/>
        <v>L</v>
      </c>
      <c r="G297" s="66">
        <f t="shared" si="162"/>
        <v>1</v>
      </c>
      <c r="H297" s="66">
        <f t="shared" si="167"/>
        <v>3</v>
      </c>
      <c r="I297" s="66">
        <f t="shared" si="168"/>
        <v>1</v>
      </c>
      <c r="J297" s="106">
        <f t="shared" si="157"/>
        <v>3</v>
      </c>
      <c r="K297" s="106">
        <f t="shared" si="169"/>
        <v>0</v>
      </c>
      <c r="L297" s="154">
        <f t="shared" si="170"/>
        <v>621</v>
      </c>
      <c r="N297" s="66" t="str">
        <f t="shared" si="171"/>
        <v>L</v>
      </c>
      <c r="O297" s="66">
        <f t="shared" si="172"/>
        <v>11</v>
      </c>
      <c r="P297" s="66">
        <f t="shared" si="173"/>
        <v>3</v>
      </c>
      <c r="Q297" s="66">
        <f t="shared" si="174"/>
        <v>1</v>
      </c>
      <c r="R297" s="106">
        <f t="shared" si="158"/>
        <v>3</v>
      </c>
      <c r="S297" s="106">
        <f t="shared" si="175"/>
        <v>0</v>
      </c>
      <c r="T297" s="154">
        <f t="shared" si="176"/>
        <v>-687</v>
      </c>
      <c r="V297" s="66" t="str">
        <f t="shared" si="177"/>
        <v>L</v>
      </c>
      <c r="W297" s="66">
        <f t="shared" si="189"/>
        <v>9</v>
      </c>
      <c r="X297" s="66">
        <f t="shared" si="190"/>
        <v>2</v>
      </c>
      <c r="Y297" s="66">
        <f t="shared" si="191"/>
        <v>10</v>
      </c>
      <c r="Z297" s="106">
        <f t="shared" si="192"/>
        <v>2</v>
      </c>
      <c r="AA297" s="106">
        <f t="shared" si="193"/>
        <v>0</v>
      </c>
      <c r="AB297" s="154">
        <f t="shared" si="178"/>
        <v>168</v>
      </c>
      <c r="AC297" s="155">
        <f t="shared" si="179"/>
        <v>175</v>
      </c>
      <c r="AE297" s="66" t="str">
        <f t="shared" si="180"/>
        <v>L</v>
      </c>
      <c r="AF297" s="66">
        <f t="shared" si="163"/>
        <v>4</v>
      </c>
      <c r="AG297" s="66">
        <f t="shared" si="194"/>
        <v>3</v>
      </c>
      <c r="AH297" s="66">
        <f t="shared" si="195"/>
        <v>1</v>
      </c>
      <c r="AI297" s="106">
        <f t="shared" si="159"/>
        <v>3</v>
      </c>
      <c r="AJ297" s="106">
        <f t="shared" si="181"/>
        <v>0</v>
      </c>
      <c r="AK297" s="154">
        <f t="shared" si="182"/>
        <v>-1473</v>
      </c>
      <c r="AL297" s="155">
        <f t="shared" si="183"/>
        <v>-1</v>
      </c>
      <c r="AN297" s="66" t="str">
        <f t="shared" si="184"/>
        <v>L</v>
      </c>
      <c r="AO297" s="66">
        <f t="shared" si="164"/>
        <v>4</v>
      </c>
      <c r="AP297" s="66">
        <f t="shared" si="185"/>
        <v>3</v>
      </c>
      <c r="AQ297" s="66">
        <f t="shared" si="186"/>
        <v>1</v>
      </c>
      <c r="AR297" s="106">
        <f t="shared" si="160"/>
        <v>3</v>
      </c>
      <c r="AS297" s="106">
        <f t="shared" si="187"/>
        <v>0</v>
      </c>
      <c r="AT297" s="154">
        <f t="shared" si="188"/>
        <v>-1473</v>
      </c>
    </row>
    <row r="298" spans="1:46">
      <c r="A298" s="3">
        <f t="shared" si="165"/>
        <v>288</v>
      </c>
      <c r="B298" s="9">
        <f>Data!B298</f>
        <v>11</v>
      </c>
      <c r="D298" s="30">
        <f t="shared" si="161"/>
        <v>4</v>
      </c>
      <c r="F298" s="66" t="str">
        <f t="shared" si="166"/>
        <v>L</v>
      </c>
      <c r="G298" s="66">
        <f t="shared" si="162"/>
        <v>1</v>
      </c>
      <c r="H298" s="66">
        <f t="shared" si="167"/>
        <v>3</v>
      </c>
      <c r="I298" s="66">
        <f t="shared" si="168"/>
        <v>2</v>
      </c>
      <c r="J298" s="106">
        <f t="shared" si="157"/>
        <v>3</v>
      </c>
      <c r="K298" s="106">
        <f t="shared" si="169"/>
        <v>0</v>
      </c>
      <c r="L298" s="154">
        <f t="shared" si="170"/>
        <v>618</v>
      </c>
      <c r="N298" s="66" t="str">
        <f t="shared" si="171"/>
        <v>L</v>
      </c>
      <c r="O298" s="66">
        <f t="shared" si="172"/>
        <v>12</v>
      </c>
      <c r="P298" s="66">
        <f t="shared" si="173"/>
        <v>3</v>
      </c>
      <c r="Q298" s="66">
        <f t="shared" si="174"/>
        <v>2</v>
      </c>
      <c r="R298" s="106">
        <f t="shared" si="158"/>
        <v>3</v>
      </c>
      <c r="S298" s="106">
        <f t="shared" si="175"/>
        <v>0</v>
      </c>
      <c r="T298" s="154">
        <f t="shared" si="176"/>
        <v>-690</v>
      </c>
      <c r="V298" s="66" t="str">
        <f t="shared" si="177"/>
        <v>L</v>
      </c>
      <c r="W298" s="66">
        <f t="shared" si="189"/>
        <v>10</v>
      </c>
      <c r="X298" s="66">
        <f t="shared" si="190"/>
        <v>2</v>
      </c>
      <c r="Y298" s="66">
        <f t="shared" si="191"/>
        <v>11</v>
      </c>
      <c r="Z298" s="106">
        <f t="shared" si="192"/>
        <v>2</v>
      </c>
      <c r="AA298" s="106">
        <f t="shared" si="193"/>
        <v>0</v>
      </c>
      <c r="AB298" s="154">
        <f t="shared" si="178"/>
        <v>166</v>
      </c>
      <c r="AC298" s="155">
        <f t="shared" si="179"/>
        <v>175</v>
      </c>
      <c r="AE298" s="66" t="str">
        <f t="shared" si="180"/>
        <v>W</v>
      </c>
      <c r="AF298" s="66">
        <f t="shared" si="163"/>
        <v>4</v>
      </c>
      <c r="AG298" s="66">
        <f t="shared" si="194"/>
        <v>3</v>
      </c>
      <c r="AH298" s="66">
        <f t="shared" si="195"/>
        <v>2</v>
      </c>
      <c r="AI298" s="106">
        <f t="shared" si="159"/>
        <v>3</v>
      </c>
      <c r="AJ298" s="106">
        <f t="shared" si="181"/>
        <v>18</v>
      </c>
      <c r="AK298" s="154">
        <f t="shared" si="182"/>
        <v>-1458</v>
      </c>
      <c r="AL298" s="155">
        <f t="shared" si="183"/>
        <v>-1</v>
      </c>
      <c r="AN298" s="66" t="str">
        <f t="shared" si="184"/>
        <v>W</v>
      </c>
      <c r="AO298" s="66">
        <f t="shared" si="164"/>
        <v>4</v>
      </c>
      <c r="AP298" s="66">
        <f t="shared" si="185"/>
        <v>3</v>
      </c>
      <c r="AQ298" s="66">
        <f t="shared" si="186"/>
        <v>2</v>
      </c>
      <c r="AR298" s="106">
        <f t="shared" si="160"/>
        <v>3</v>
      </c>
      <c r="AS298" s="106">
        <f t="shared" si="187"/>
        <v>18</v>
      </c>
      <c r="AT298" s="154">
        <f t="shared" si="188"/>
        <v>-1458</v>
      </c>
    </row>
    <row r="299" spans="1:46">
      <c r="A299" s="3">
        <f t="shared" si="165"/>
        <v>289</v>
      </c>
      <c r="B299" s="9">
        <f>Data!B299</f>
        <v>0</v>
      </c>
      <c r="D299" s="30">
        <f t="shared" si="161"/>
        <v>0</v>
      </c>
      <c r="F299" s="66" t="str">
        <f t="shared" si="166"/>
        <v>L</v>
      </c>
      <c r="G299" s="66">
        <f t="shared" si="162"/>
        <v>1</v>
      </c>
      <c r="H299" s="66">
        <f t="shared" si="167"/>
        <v>3</v>
      </c>
      <c r="I299" s="66">
        <f t="shared" si="168"/>
        <v>3</v>
      </c>
      <c r="J299" s="106">
        <f t="shared" si="157"/>
        <v>3</v>
      </c>
      <c r="K299" s="106">
        <f t="shared" si="169"/>
        <v>0</v>
      </c>
      <c r="L299" s="154">
        <f t="shared" si="170"/>
        <v>615</v>
      </c>
      <c r="N299" s="66" t="str">
        <f t="shared" si="171"/>
        <v>L</v>
      </c>
      <c r="O299" s="66">
        <f t="shared" si="172"/>
        <v>1</v>
      </c>
      <c r="P299" s="66">
        <f t="shared" si="173"/>
        <v>3</v>
      </c>
      <c r="Q299" s="66">
        <f t="shared" si="174"/>
        <v>3</v>
      </c>
      <c r="R299" s="106">
        <f t="shared" si="158"/>
        <v>3</v>
      </c>
      <c r="S299" s="106">
        <f t="shared" si="175"/>
        <v>0</v>
      </c>
      <c r="T299" s="154">
        <f t="shared" si="176"/>
        <v>-693</v>
      </c>
      <c r="V299" s="66" t="str">
        <f t="shared" si="177"/>
        <v>L</v>
      </c>
      <c r="W299" s="66">
        <f t="shared" si="189"/>
        <v>11</v>
      </c>
      <c r="X299" s="66">
        <f t="shared" si="190"/>
        <v>3</v>
      </c>
      <c r="Y299" s="66">
        <f t="shared" si="191"/>
        <v>1</v>
      </c>
      <c r="Z299" s="106">
        <f t="shared" si="192"/>
        <v>3</v>
      </c>
      <c r="AA299" s="106">
        <f t="shared" si="193"/>
        <v>0</v>
      </c>
      <c r="AB299" s="154">
        <f t="shared" si="178"/>
        <v>163</v>
      </c>
      <c r="AC299" s="155">
        <f t="shared" si="179"/>
        <v>175</v>
      </c>
      <c r="AE299" s="66" t="str">
        <f t="shared" si="180"/>
        <v>L</v>
      </c>
      <c r="AF299" s="66">
        <f t="shared" si="163"/>
        <v>4</v>
      </c>
      <c r="AG299" s="66">
        <f t="shared" si="194"/>
        <v>3</v>
      </c>
      <c r="AH299" s="66">
        <f t="shared" si="195"/>
        <v>3</v>
      </c>
      <c r="AI299" s="106">
        <f t="shared" si="159"/>
        <v>3</v>
      </c>
      <c r="AJ299" s="106">
        <f t="shared" si="181"/>
        <v>0</v>
      </c>
      <c r="AK299" s="154">
        <f t="shared" si="182"/>
        <v>-1461</v>
      </c>
      <c r="AL299" s="155">
        <f t="shared" si="183"/>
        <v>-1</v>
      </c>
      <c r="AN299" s="66" t="str">
        <f t="shared" si="184"/>
        <v>L</v>
      </c>
      <c r="AO299" s="66">
        <f t="shared" si="164"/>
        <v>4</v>
      </c>
      <c r="AP299" s="66">
        <f t="shared" si="185"/>
        <v>3</v>
      </c>
      <c r="AQ299" s="66">
        <f t="shared" si="186"/>
        <v>3</v>
      </c>
      <c r="AR299" s="106">
        <f t="shared" si="160"/>
        <v>3</v>
      </c>
      <c r="AS299" s="106">
        <f t="shared" si="187"/>
        <v>0</v>
      </c>
      <c r="AT299" s="154">
        <f t="shared" si="188"/>
        <v>-1461</v>
      </c>
    </row>
    <row r="300" spans="1:46">
      <c r="A300" s="3">
        <f t="shared" si="165"/>
        <v>290</v>
      </c>
      <c r="B300" s="9">
        <f>Data!B300</f>
        <v>32</v>
      </c>
      <c r="D300" s="30">
        <f t="shared" si="161"/>
        <v>11</v>
      </c>
      <c r="F300" s="66" t="str">
        <f t="shared" si="166"/>
        <v>L</v>
      </c>
      <c r="G300" s="66">
        <f t="shared" si="162"/>
        <v>1</v>
      </c>
      <c r="H300" s="66">
        <f t="shared" si="167"/>
        <v>3</v>
      </c>
      <c r="I300" s="66">
        <f t="shared" si="168"/>
        <v>4</v>
      </c>
      <c r="J300" s="106">
        <f t="shared" si="157"/>
        <v>3</v>
      </c>
      <c r="K300" s="106">
        <f t="shared" si="169"/>
        <v>0</v>
      </c>
      <c r="L300" s="154">
        <f t="shared" si="170"/>
        <v>612</v>
      </c>
      <c r="N300" s="66" t="str">
        <f t="shared" si="171"/>
        <v>L</v>
      </c>
      <c r="O300" s="66">
        <f t="shared" si="172"/>
        <v>2</v>
      </c>
      <c r="P300" s="66">
        <f t="shared" si="173"/>
        <v>3</v>
      </c>
      <c r="Q300" s="66">
        <f t="shared" si="174"/>
        <v>4</v>
      </c>
      <c r="R300" s="106">
        <f t="shared" si="158"/>
        <v>3</v>
      </c>
      <c r="S300" s="106">
        <f t="shared" si="175"/>
        <v>0</v>
      </c>
      <c r="T300" s="154">
        <f t="shared" si="176"/>
        <v>-696</v>
      </c>
      <c r="V300" s="66" t="str">
        <f t="shared" si="177"/>
        <v>W</v>
      </c>
      <c r="W300" s="66">
        <f t="shared" si="189"/>
        <v>12</v>
      </c>
      <c r="X300" s="66">
        <f t="shared" si="190"/>
        <v>3</v>
      </c>
      <c r="Y300" s="66">
        <f t="shared" si="191"/>
        <v>2</v>
      </c>
      <c r="Z300" s="106">
        <f t="shared" si="192"/>
        <v>3</v>
      </c>
      <c r="AA300" s="106">
        <f t="shared" si="193"/>
        <v>36</v>
      </c>
      <c r="AB300" s="154">
        <f t="shared" si="178"/>
        <v>196</v>
      </c>
      <c r="AC300" s="155">
        <f t="shared" si="179"/>
        <v>196</v>
      </c>
      <c r="AE300" s="66" t="str">
        <f t="shared" si="180"/>
        <v>L</v>
      </c>
      <c r="AF300" s="66">
        <f t="shared" si="163"/>
        <v>11</v>
      </c>
      <c r="AG300" s="66">
        <f t="shared" si="194"/>
        <v>3</v>
      </c>
      <c r="AH300" s="66">
        <f t="shared" si="195"/>
        <v>4</v>
      </c>
      <c r="AI300" s="106">
        <f t="shared" si="159"/>
        <v>3</v>
      </c>
      <c r="AJ300" s="106">
        <f t="shared" si="181"/>
        <v>0</v>
      </c>
      <c r="AK300" s="154">
        <f t="shared" si="182"/>
        <v>-1464</v>
      </c>
      <c r="AL300" s="155">
        <f t="shared" si="183"/>
        <v>-1</v>
      </c>
      <c r="AN300" s="66" t="str">
        <f t="shared" si="184"/>
        <v>L</v>
      </c>
      <c r="AO300" s="66">
        <f t="shared" si="164"/>
        <v>11</v>
      </c>
      <c r="AP300" s="66">
        <f t="shared" si="185"/>
        <v>3</v>
      </c>
      <c r="AQ300" s="66">
        <f t="shared" si="186"/>
        <v>4</v>
      </c>
      <c r="AR300" s="106">
        <f t="shared" si="160"/>
        <v>3</v>
      </c>
      <c r="AS300" s="106">
        <f t="shared" si="187"/>
        <v>0</v>
      </c>
      <c r="AT300" s="154">
        <f t="shared" si="188"/>
        <v>-1464</v>
      </c>
    </row>
    <row r="301" spans="1:46">
      <c r="A301" s="3">
        <f t="shared" si="165"/>
        <v>291</v>
      </c>
      <c r="B301" s="9">
        <f>Data!B301</f>
        <v>0</v>
      </c>
      <c r="D301" s="30">
        <f t="shared" si="161"/>
        <v>0</v>
      </c>
      <c r="F301" s="66" t="str">
        <f t="shared" si="166"/>
        <v>L</v>
      </c>
      <c r="G301" s="66">
        <f t="shared" si="162"/>
        <v>1</v>
      </c>
      <c r="H301" s="66">
        <f t="shared" si="167"/>
        <v>3</v>
      </c>
      <c r="I301" s="66">
        <f t="shared" si="168"/>
        <v>5</v>
      </c>
      <c r="J301" s="106">
        <f t="shared" si="157"/>
        <v>3</v>
      </c>
      <c r="K301" s="106">
        <f t="shared" si="169"/>
        <v>0</v>
      </c>
      <c r="L301" s="154">
        <f t="shared" si="170"/>
        <v>609</v>
      </c>
      <c r="N301" s="66" t="str">
        <f t="shared" si="171"/>
        <v>L</v>
      </c>
      <c r="O301" s="66">
        <f t="shared" si="172"/>
        <v>3</v>
      </c>
      <c r="P301" s="66">
        <f t="shared" si="173"/>
        <v>3</v>
      </c>
      <c r="Q301" s="66">
        <f t="shared" si="174"/>
        <v>5</v>
      </c>
      <c r="R301" s="106">
        <f t="shared" si="158"/>
        <v>3</v>
      </c>
      <c r="S301" s="106">
        <f t="shared" si="175"/>
        <v>0</v>
      </c>
      <c r="T301" s="154">
        <f t="shared" si="176"/>
        <v>-699</v>
      </c>
      <c r="V301" s="66" t="str">
        <f t="shared" si="177"/>
        <v>L</v>
      </c>
      <c r="W301" s="66">
        <f t="shared" si="189"/>
        <v>1</v>
      </c>
      <c r="X301" s="66">
        <f t="shared" si="190"/>
        <v>1</v>
      </c>
      <c r="Y301" s="66">
        <f t="shared" si="191"/>
        <v>1</v>
      </c>
      <c r="Z301" s="106">
        <f t="shared" si="192"/>
        <v>1</v>
      </c>
      <c r="AA301" s="106">
        <f t="shared" si="193"/>
        <v>0</v>
      </c>
      <c r="AB301" s="154">
        <f t="shared" si="178"/>
        <v>195</v>
      </c>
      <c r="AC301" s="155">
        <f t="shared" si="179"/>
        <v>196</v>
      </c>
      <c r="AE301" s="66" t="str">
        <f t="shared" si="180"/>
        <v>L</v>
      </c>
      <c r="AF301" s="66">
        <f t="shared" si="163"/>
        <v>11</v>
      </c>
      <c r="AG301" s="66">
        <f t="shared" si="194"/>
        <v>3</v>
      </c>
      <c r="AH301" s="66">
        <f t="shared" si="195"/>
        <v>5</v>
      </c>
      <c r="AI301" s="106">
        <f t="shared" si="159"/>
        <v>3</v>
      </c>
      <c r="AJ301" s="106">
        <f t="shared" si="181"/>
        <v>0</v>
      </c>
      <c r="AK301" s="154">
        <f t="shared" si="182"/>
        <v>-1467</v>
      </c>
      <c r="AL301" s="155">
        <f t="shared" si="183"/>
        <v>-1</v>
      </c>
      <c r="AN301" s="66" t="str">
        <f t="shared" si="184"/>
        <v>L</v>
      </c>
      <c r="AO301" s="66">
        <f t="shared" si="164"/>
        <v>11</v>
      </c>
      <c r="AP301" s="66">
        <f t="shared" si="185"/>
        <v>3</v>
      </c>
      <c r="AQ301" s="66">
        <f t="shared" si="186"/>
        <v>5</v>
      </c>
      <c r="AR301" s="106">
        <f t="shared" si="160"/>
        <v>3</v>
      </c>
      <c r="AS301" s="106">
        <f t="shared" si="187"/>
        <v>0</v>
      </c>
      <c r="AT301" s="154">
        <f t="shared" si="188"/>
        <v>-1467</v>
      </c>
    </row>
    <row r="302" spans="1:46">
      <c r="A302" s="3">
        <f t="shared" si="165"/>
        <v>292</v>
      </c>
      <c r="B302" s="9">
        <f>Data!B302</f>
        <v>9</v>
      </c>
      <c r="D302" s="30">
        <f t="shared" si="161"/>
        <v>3</v>
      </c>
      <c r="F302" s="66" t="str">
        <f t="shared" si="166"/>
        <v>L</v>
      </c>
      <c r="G302" s="66">
        <f t="shared" si="162"/>
        <v>1</v>
      </c>
      <c r="H302" s="66">
        <f t="shared" si="167"/>
        <v>3</v>
      </c>
      <c r="I302" s="66">
        <f t="shared" si="168"/>
        <v>6</v>
      </c>
      <c r="J302" s="106">
        <f t="shared" si="157"/>
        <v>3</v>
      </c>
      <c r="K302" s="106">
        <f t="shared" si="169"/>
        <v>0</v>
      </c>
      <c r="L302" s="154">
        <f t="shared" si="170"/>
        <v>606</v>
      </c>
      <c r="N302" s="66" t="str">
        <f t="shared" si="171"/>
        <v>W</v>
      </c>
      <c r="O302" s="66">
        <f t="shared" si="172"/>
        <v>4</v>
      </c>
      <c r="P302" s="66">
        <f t="shared" si="173"/>
        <v>3</v>
      </c>
      <c r="Q302" s="66">
        <f t="shared" si="174"/>
        <v>6</v>
      </c>
      <c r="R302" s="106">
        <f t="shared" si="158"/>
        <v>3</v>
      </c>
      <c r="S302" s="106">
        <f t="shared" si="175"/>
        <v>36</v>
      </c>
      <c r="T302" s="154">
        <f t="shared" si="176"/>
        <v>-666</v>
      </c>
      <c r="V302" s="66" t="str">
        <f t="shared" si="177"/>
        <v>L</v>
      </c>
      <c r="W302" s="66">
        <f t="shared" si="189"/>
        <v>2</v>
      </c>
      <c r="X302" s="66">
        <f t="shared" si="190"/>
        <v>1</v>
      </c>
      <c r="Y302" s="66">
        <f t="shared" si="191"/>
        <v>2</v>
      </c>
      <c r="Z302" s="106">
        <f t="shared" si="192"/>
        <v>1</v>
      </c>
      <c r="AA302" s="106">
        <f t="shared" si="193"/>
        <v>0</v>
      </c>
      <c r="AB302" s="154">
        <f t="shared" si="178"/>
        <v>194</v>
      </c>
      <c r="AC302" s="155">
        <f t="shared" si="179"/>
        <v>196</v>
      </c>
      <c r="AE302" s="66" t="str">
        <f t="shared" si="180"/>
        <v>L</v>
      </c>
      <c r="AF302" s="66">
        <f t="shared" si="163"/>
        <v>3</v>
      </c>
      <c r="AG302" s="66">
        <f t="shared" si="194"/>
        <v>3</v>
      </c>
      <c r="AH302" s="66">
        <f t="shared" si="195"/>
        <v>6</v>
      </c>
      <c r="AI302" s="106">
        <f t="shared" si="159"/>
        <v>3</v>
      </c>
      <c r="AJ302" s="106">
        <f t="shared" si="181"/>
        <v>0</v>
      </c>
      <c r="AK302" s="154">
        <f t="shared" si="182"/>
        <v>-1470</v>
      </c>
      <c r="AL302" s="155">
        <f t="shared" si="183"/>
        <v>-1</v>
      </c>
      <c r="AN302" s="66" t="str">
        <f t="shared" si="184"/>
        <v>L</v>
      </c>
      <c r="AO302" s="66">
        <f t="shared" si="164"/>
        <v>3</v>
      </c>
      <c r="AP302" s="66">
        <f t="shared" si="185"/>
        <v>3</v>
      </c>
      <c r="AQ302" s="66">
        <f t="shared" si="186"/>
        <v>6</v>
      </c>
      <c r="AR302" s="106">
        <f t="shared" si="160"/>
        <v>3</v>
      </c>
      <c r="AS302" s="106">
        <f t="shared" si="187"/>
        <v>0</v>
      </c>
      <c r="AT302" s="154">
        <f t="shared" si="188"/>
        <v>-1470</v>
      </c>
    </row>
    <row r="303" spans="1:46">
      <c r="A303" s="3">
        <f t="shared" si="165"/>
        <v>293</v>
      </c>
      <c r="B303" s="9">
        <f>Data!B303</f>
        <v>11</v>
      </c>
      <c r="D303" s="30">
        <f t="shared" si="161"/>
        <v>4</v>
      </c>
      <c r="F303" s="66" t="str">
        <f t="shared" si="166"/>
        <v>L</v>
      </c>
      <c r="G303" s="66">
        <f t="shared" si="162"/>
        <v>1</v>
      </c>
      <c r="H303" s="66">
        <f t="shared" si="167"/>
        <v>3</v>
      </c>
      <c r="I303" s="66">
        <f t="shared" si="168"/>
        <v>7</v>
      </c>
      <c r="J303" s="106">
        <f t="shared" si="157"/>
        <v>3</v>
      </c>
      <c r="K303" s="106">
        <f t="shared" si="169"/>
        <v>0</v>
      </c>
      <c r="L303" s="154">
        <f t="shared" si="170"/>
        <v>603</v>
      </c>
      <c r="N303" s="66" t="str">
        <f t="shared" si="171"/>
        <v>W</v>
      </c>
      <c r="O303" s="66">
        <f t="shared" si="172"/>
        <v>5</v>
      </c>
      <c r="P303" s="66">
        <f t="shared" si="173"/>
        <v>3</v>
      </c>
      <c r="Q303" s="66">
        <f t="shared" si="174"/>
        <v>7</v>
      </c>
      <c r="R303" s="106">
        <f t="shared" si="158"/>
        <v>3</v>
      </c>
      <c r="S303" s="106">
        <f t="shared" si="175"/>
        <v>36</v>
      </c>
      <c r="T303" s="154">
        <f t="shared" si="176"/>
        <v>-633</v>
      </c>
      <c r="V303" s="66" t="str">
        <f t="shared" si="177"/>
        <v>L</v>
      </c>
      <c r="W303" s="66">
        <f t="shared" si="189"/>
        <v>3</v>
      </c>
      <c r="X303" s="66">
        <f t="shared" si="190"/>
        <v>1</v>
      </c>
      <c r="Y303" s="66">
        <f t="shared" si="191"/>
        <v>3</v>
      </c>
      <c r="Z303" s="106">
        <f t="shared" si="192"/>
        <v>1</v>
      </c>
      <c r="AA303" s="106">
        <f t="shared" si="193"/>
        <v>0</v>
      </c>
      <c r="AB303" s="154">
        <f t="shared" si="178"/>
        <v>193</v>
      </c>
      <c r="AC303" s="155">
        <f t="shared" si="179"/>
        <v>196</v>
      </c>
      <c r="AE303" s="66" t="str">
        <f t="shared" si="180"/>
        <v>L</v>
      </c>
      <c r="AF303" s="66">
        <f t="shared" si="163"/>
        <v>4</v>
      </c>
      <c r="AG303" s="66">
        <f t="shared" si="194"/>
        <v>3</v>
      </c>
      <c r="AH303" s="66">
        <f t="shared" si="195"/>
        <v>7</v>
      </c>
      <c r="AI303" s="106">
        <f t="shared" si="159"/>
        <v>3</v>
      </c>
      <c r="AJ303" s="106">
        <f t="shared" si="181"/>
        <v>0</v>
      </c>
      <c r="AK303" s="154">
        <f t="shared" si="182"/>
        <v>-1473</v>
      </c>
      <c r="AL303" s="155">
        <f t="shared" si="183"/>
        <v>-1</v>
      </c>
      <c r="AN303" s="66" t="str">
        <f t="shared" si="184"/>
        <v>L</v>
      </c>
      <c r="AO303" s="66">
        <f t="shared" si="164"/>
        <v>4</v>
      </c>
      <c r="AP303" s="66">
        <f t="shared" si="185"/>
        <v>3</v>
      </c>
      <c r="AQ303" s="66">
        <f t="shared" si="186"/>
        <v>7</v>
      </c>
      <c r="AR303" s="106">
        <f t="shared" si="160"/>
        <v>3</v>
      </c>
      <c r="AS303" s="106">
        <f t="shared" si="187"/>
        <v>0</v>
      </c>
      <c r="AT303" s="154">
        <f t="shared" si="188"/>
        <v>-1473</v>
      </c>
    </row>
    <row r="304" spans="1:46">
      <c r="A304" s="3">
        <f t="shared" si="165"/>
        <v>294</v>
      </c>
      <c r="B304" s="9">
        <f>Data!B304</f>
        <v>15</v>
      </c>
      <c r="D304" s="30">
        <f t="shared" si="161"/>
        <v>5</v>
      </c>
      <c r="F304" s="66" t="str">
        <f t="shared" si="166"/>
        <v>L</v>
      </c>
      <c r="G304" s="66">
        <f t="shared" si="162"/>
        <v>1</v>
      </c>
      <c r="H304" s="66">
        <f t="shared" si="167"/>
        <v>3</v>
      </c>
      <c r="I304" s="66">
        <f t="shared" si="168"/>
        <v>8</v>
      </c>
      <c r="J304" s="106">
        <f t="shared" si="157"/>
        <v>3</v>
      </c>
      <c r="K304" s="106">
        <f t="shared" si="169"/>
        <v>0</v>
      </c>
      <c r="L304" s="154">
        <f t="shared" si="170"/>
        <v>600</v>
      </c>
      <c r="N304" s="66" t="str">
        <f t="shared" si="171"/>
        <v>W</v>
      </c>
      <c r="O304" s="66">
        <f t="shared" si="172"/>
        <v>6</v>
      </c>
      <c r="P304" s="66">
        <f t="shared" si="173"/>
        <v>3</v>
      </c>
      <c r="Q304" s="66">
        <f t="shared" si="174"/>
        <v>8</v>
      </c>
      <c r="R304" s="106">
        <f t="shared" si="158"/>
        <v>3</v>
      </c>
      <c r="S304" s="106">
        <f t="shared" si="175"/>
        <v>36</v>
      </c>
      <c r="T304" s="154">
        <f t="shared" si="176"/>
        <v>-600</v>
      </c>
      <c r="V304" s="66" t="str">
        <f t="shared" si="177"/>
        <v>L</v>
      </c>
      <c r="W304" s="66">
        <f t="shared" si="189"/>
        <v>4</v>
      </c>
      <c r="X304" s="66">
        <f t="shared" si="190"/>
        <v>1</v>
      </c>
      <c r="Y304" s="66">
        <f t="shared" si="191"/>
        <v>4</v>
      </c>
      <c r="Z304" s="106">
        <f t="shared" si="192"/>
        <v>1</v>
      </c>
      <c r="AA304" s="106">
        <f t="shared" si="193"/>
        <v>0</v>
      </c>
      <c r="AB304" s="154">
        <f t="shared" si="178"/>
        <v>192</v>
      </c>
      <c r="AC304" s="155">
        <f t="shared" si="179"/>
        <v>196</v>
      </c>
      <c r="AE304" s="66" t="str">
        <f t="shared" si="180"/>
        <v>L</v>
      </c>
      <c r="AF304" s="66">
        <f t="shared" si="163"/>
        <v>5</v>
      </c>
      <c r="AG304" s="66">
        <f t="shared" si="194"/>
        <v>3</v>
      </c>
      <c r="AH304" s="66">
        <f t="shared" si="195"/>
        <v>8</v>
      </c>
      <c r="AI304" s="106">
        <f t="shared" si="159"/>
        <v>3</v>
      </c>
      <c r="AJ304" s="106">
        <f t="shared" si="181"/>
        <v>0</v>
      </c>
      <c r="AK304" s="154">
        <f t="shared" si="182"/>
        <v>-1476</v>
      </c>
      <c r="AL304" s="155">
        <f t="shared" si="183"/>
        <v>-1</v>
      </c>
      <c r="AN304" s="66" t="str">
        <f t="shared" si="184"/>
        <v>L</v>
      </c>
      <c r="AO304" s="66">
        <f t="shared" si="164"/>
        <v>5</v>
      </c>
      <c r="AP304" s="66">
        <f t="shared" si="185"/>
        <v>3</v>
      </c>
      <c r="AQ304" s="66">
        <f t="shared" si="186"/>
        <v>8</v>
      </c>
      <c r="AR304" s="106">
        <f t="shared" si="160"/>
        <v>3</v>
      </c>
      <c r="AS304" s="106">
        <f t="shared" si="187"/>
        <v>0</v>
      </c>
      <c r="AT304" s="154">
        <f t="shared" si="188"/>
        <v>-1476</v>
      </c>
    </row>
    <row r="305" spans="1:47">
      <c r="A305" s="3">
        <f t="shared" si="165"/>
        <v>295</v>
      </c>
      <c r="B305" s="9">
        <f>Data!B305</f>
        <v>24</v>
      </c>
      <c r="D305" s="30">
        <f t="shared" si="161"/>
        <v>8</v>
      </c>
      <c r="F305" s="66" t="str">
        <f t="shared" si="166"/>
        <v>L</v>
      </c>
      <c r="G305" s="66">
        <f t="shared" si="162"/>
        <v>1</v>
      </c>
      <c r="H305" s="66">
        <f t="shared" si="167"/>
        <v>3</v>
      </c>
      <c r="I305" s="66">
        <f t="shared" si="168"/>
        <v>9</v>
      </c>
      <c r="J305" s="106">
        <f t="shared" si="157"/>
        <v>3</v>
      </c>
      <c r="K305" s="106">
        <f t="shared" si="169"/>
        <v>0</v>
      </c>
      <c r="L305" s="154">
        <f t="shared" si="170"/>
        <v>597</v>
      </c>
      <c r="N305" s="66" t="str">
        <f t="shared" si="171"/>
        <v>L</v>
      </c>
      <c r="O305" s="66">
        <f t="shared" si="172"/>
        <v>7</v>
      </c>
      <c r="P305" s="66">
        <f t="shared" si="173"/>
        <v>3</v>
      </c>
      <c r="Q305" s="66">
        <f t="shared" si="174"/>
        <v>9</v>
      </c>
      <c r="R305" s="106">
        <f t="shared" si="158"/>
        <v>3</v>
      </c>
      <c r="S305" s="106">
        <f t="shared" si="175"/>
        <v>0</v>
      </c>
      <c r="T305" s="154">
        <f t="shared" si="176"/>
        <v>-603</v>
      </c>
      <c r="V305" s="66" t="str">
        <f t="shared" si="177"/>
        <v>L</v>
      </c>
      <c r="W305" s="66">
        <f t="shared" si="189"/>
        <v>5</v>
      </c>
      <c r="X305" s="66">
        <f t="shared" si="190"/>
        <v>1</v>
      </c>
      <c r="Y305" s="66">
        <f t="shared" si="191"/>
        <v>5</v>
      </c>
      <c r="Z305" s="106">
        <f t="shared" si="192"/>
        <v>1</v>
      </c>
      <c r="AA305" s="106">
        <f t="shared" si="193"/>
        <v>0</v>
      </c>
      <c r="AB305" s="154">
        <f t="shared" si="178"/>
        <v>191</v>
      </c>
      <c r="AC305" s="155">
        <f t="shared" si="179"/>
        <v>196</v>
      </c>
      <c r="AE305" s="66" t="str">
        <f t="shared" si="180"/>
        <v>L</v>
      </c>
      <c r="AF305" s="66">
        <f t="shared" si="163"/>
        <v>8</v>
      </c>
      <c r="AG305" s="66">
        <f t="shared" si="194"/>
        <v>3</v>
      </c>
      <c r="AH305" s="66">
        <f t="shared" si="195"/>
        <v>9</v>
      </c>
      <c r="AI305" s="106">
        <f t="shared" si="159"/>
        <v>3</v>
      </c>
      <c r="AJ305" s="106">
        <f t="shared" si="181"/>
        <v>0</v>
      </c>
      <c r="AK305" s="154">
        <f t="shared" si="182"/>
        <v>-1479</v>
      </c>
      <c r="AL305" s="155">
        <f t="shared" si="183"/>
        <v>-1</v>
      </c>
      <c r="AN305" s="66" t="str">
        <f t="shared" si="184"/>
        <v>L</v>
      </c>
      <c r="AO305" s="66">
        <f t="shared" si="164"/>
        <v>8</v>
      </c>
      <c r="AP305" s="66">
        <f t="shared" si="185"/>
        <v>3</v>
      </c>
      <c r="AQ305" s="66">
        <f t="shared" si="186"/>
        <v>9</v>
      </c>
      <c r="AR305" s="106">
        <f t="shared" si="160"/>
        <v>3</v>
      </c>
      <c r="AS305" s="106">
        <f t="shared" si="187"/>
        <v>0</v>
      </c>
      <c r="AT305" s="154">
        <f t="shared" si="188"/>
        <v>-1479</v>
      </c>
    </row>
    <row r="306" spans="1:47">
      <c r="A306" s="3">
        <f t="shared" si="165"/>
        <v>296</v>
      </c>
      <c r="B306" s="9">
        <f>Data!B306</f>
        <v>35</v>
      </c>
      <c r="D306" s="30">
        <f t="shared" si="161"/>
        <v>12</v>
      </c>
      <c r="F306" s="66" t="str">
        <f t="shared" si="166"/>
        <v>L</v>
      </c>
      <c r="G306" s="66">
        <f t="shared" si="162"/>
        <v>1</v>
      </c>
      <c r="H306" s="66">
        <f t="shared" si="167"/>
        <v>3</v>
      </c>
      <c r="I306" s="66">
        <f t="shared" si="168"/>
        <v>10</v>
      </c>
      <c r="J306" s="106">
        <f t="shared" si="157"/>
        <v>3</v>
      </c>
      <c r="K306" s="106">
        <f t="shared" si="169"/>
        <v>0</v>
      </c>
      <c r="L306" s="154">
        <f t="shared" si="170"/>
        <v>594</v>
      </c>
      <c r="N306" s="66" t="str">
        <f t="shared" si="171"/>
        <v>L</v>
      </c>
      <c r="O306" s="66">
        <f t="shared" si="172"/>
        <v>8</v>
      </c>
      <c r="P306" s="66">
        <f t="shared" si="173"/>
        <v>3</v>
      </c>
      <c r="Q306" s="66">
        <f t="shared" si="174"/>
        <v>10</v>
      </c>
      <c r="R306" s="106">
        <f t="shared" si="158"/>
        <v>3</v>
      </c>
      <c r="S306" s="106">
        <f t="shared" si="175"/>
        <v>0</v>
      </c>
      <c r="T306" s="154">
        <f t="shared" si="176"/>
        <v>-606</v>
      </c>
      <c r="V306" s="66" t="str">
        <f t="shared" si="177"/>
        <v>L</v>
      </c>
      <c r="W306" s="66">
        <f t="shared" si="189"/>
        <v>6</v>
      </c>
      <c r="X306" s="66">
        <f t="shared" si="190"/>
        <v>1</v>
      </c>
      <c r="Y306" s="66">
        <f t="shared" si="191"/>
        <v>6</v>
      </c>
      <c r="Z306" s="106">
        <f t="shared" si="192"/>
        <v>1</v>
      </c>
      <c r="AA306" s="106">
        <f t="shared" si="193"/>
        <v>0</v>
      </c>
      <c r="AB306" s="154">
        <f t="shared" si="178"/>
        <v>190</v>
      </c>
      <c r="AC306" s="155">
        <f t="shared" si="179"/>
        <v>196</v>
      </c>
      <c r="AE306" s="66" t="str">
        <f t="shared" si="180"/>
        <v>L</v>
      </c>
      <c r="AF306" s="66">
        <f t="shared" si="163"/>
        <v>12</v>
      </c>
      <c r="AG306" s="66">
        <f t="shared" si="194"/>
        <v>3</v>
      </c>
      <c r="AH306" s="66">
        <f t="shared" si="195"/>
        <v>10</v>
      </c>
      <c r="AI306" s="106">
        <f t="shared" si="159"/>
        <v>3</v>
      </c>
      <c r="AJ306" s="106">
        <f t="shared" si="181"/>
        <v>0</v>
      </c>
      <c r="AK306" s="154">
        <f t="shared" si="182"/>
        <v>-1482</v>
      </c>
      <c r="AL306" s="155">
        <f t="shared" si="183"/>
        <v>-1</v>
      </c>
      <c r="AN306" s="66" t="str">
        <f t="shared" si="184"/>
        <v>L</v>
      </c>
      <c r="AO306" s="66">
        <f t="shared" si="164"/>
        <v>12</v>
      </c>
      <c r="AP306" s="66">
        <f t="shared" si="185"/>
        <v>3</v>
      </c>
      <c r="AQ306" s="66">
        <f t="shared" si="186"/>
        <v>10</v>
      </c>
      <c r="AR306" s="106">
        <f t="shared" si="160"/>
        <v>3</v>
      </c>
      <c r="AS306" s="106">
        <f t="shared" si="187"/>
        <v>0</v>
      </c>
      <c r="AT306" s="154">
        <f t="shared" si="188"/>
        <v>-1482</v>
      </c>
    </row>
    <row r="307" spans="1:47">
      <c r="A307" s="3">
        <f t="shared" si="165"/>
        <v>297</v>
      </c>
      <c r="B307" s="9">
        <f>Data!B307</f>
        <v>3</v>
      </c>
      <c r="D307" s="30">
        <f t="shared" si="161"/>
        <v>1</v>
      </c>
      <c r="F307" s="66" t="str">
        <f t="shared" si="166"/>
        <v>W</v>
      </c>
      <c r="G307" s="66">
        <f t="shared" si="162"/>
        <v>1</v>
      </c>
      <c r="H307" s="66">
        <f t="shared" si="167"/>
        <v>3</v>
      </c>
      <c r="I307" s="66">
        <f t="shared" si="168"/>
        <v>11</v>
      </c>
      <c r="J307" s="106">
        <f t="shared" si="157"/>
        <v>3</v>
      </c>
      <c r="K307" s="106">
        <f t="shared" si="169"/>
        <v>36</v>
      </c>
      <c r="L307" s="154">
        <f t="shared" si="170"/>
        <v>627</v>
      </c>
      <c r="N307" s="66" t="str">
        <f t="shared" si="171"/>
        <v>L</v>
      </c>
      <c r="O307" s="66">
        <f t="shared" si="172"/>
        <v>9</v>
      </c>
      <c r="P307" s="66">
        <f t="shared" si="173"/>
        <v>3</v>
      </c>
      <c r="Q307" s="66">
        <f t="shared" si="174"/>
        <v>11</v>
      </c>
      <c r="R307" s="106">
        <f t="shared" si="158"/>
        <v>3</v>
      </c>
      <c r="S307" s="106">
        <f t="shared" si="175"/>
        <v>0</v>
      </c>
      <c r="T307" s="154">
        <f t="shared" si="176"/>
        <v>-609</v>
      </c>
      <c r="V307" s="66" t="str">
        <f t="shared" si="177"/>
        <v>L</v>
      </c>
      <c r="W307" s="66">
        <f t="shared" si="189"/>
        <v>7</v>
      </c>
      <c r="X307" s="66">
        <f t="shared" si="190"/>
        <v>1</v>
      </c>
      <c r="Y307" s="66">
        <f t="shared" si="191"/>
        <v>7</v>
      </c>
      <c r="Z307" s="106">
        <f t="shared" si="192"/>
        <v>1</v>
      </c>
      <c r="AA307" s="106">
        <f t="shared" si="193"/>
        <v>0</v>
      </c>
      <c r="AB307" s="154">
        <f t="shared" si="178"/>
        <v>189</v>
      </c>
      <c r="AC307" s="155">
        <f t="shared" si="179"/>
        <v>196</v>
      </c>
      <c r="AE307" s="66" t="str">
        <f t="shared" si="180"/>
        <v>L</v>
      </c>
      <c r="AF307" s="66">
        <f t="shared" si="163"/>
        <v>1</v>
      </c>
      <c r="AG307" s="66">
        <f t="shared" si="194"/>
        <v>3</v>
      </c>
      <c r="AH307" s="66">
        <f t="shared" si="195"/>
        <v>11</v>
      </c>
      <c r="AI307" s="106">
        <f t="shared" si="159"/>
        <v>3</v>
      </c>
      <c r="AJ307" s="106">
        <f t="shared" si="181"/>
        <v>0</v>
      </c>
      <c r="AK307" s="154">
        <f t="shared" si="182"/>
        <v>-1485</v>
      </c>
      <c r="AL307" s="155">
        <f t="shared" si="183"/>
        <v>-1</v>
      </c>
      <c r="AN307" s="66" t="str">
        <f t="shared" si="184"/>
        <v>L</v>
      </c>
      <c r="AO307" s="66">
        <f t="shared" si="164"/>
        <v>1</v>
      </c>
      <c r="AP307" s="66">
        <f t="shared" si="185"/>
        <v>3</v>
      </c>
      <c r="AQ307" s="66">
        <f t="shared" si="186"/>
        <v>11</v>
      </c>
      <c r="AR307" s="106">
        <f t="shared" si="160"/>
        <v>3</v>
      </c>
      <c r="AS307" s="106">
        <f t="shared" si="187"/>
        <v>0</v>
      </c>
      <c r="AT307" s="154">
        <f t="shared" si="188"/>
        <v>-1485</v>
      </c>
    </row>
    <row r="308" spans="1:47">
      <c r="A308" s="3">
        <f t="shared" si="165"/>
        <v>298</v>
      </c>
      <c r="B308" s="9">
        <f>Data!B308</f>
        <v>3</v>
      </c>
      <c r="D308" s="30">
        <f t="shared" si="161"/>
        <v>1</v>
      </c>
      <c r="F308" s="66" t="str">
        <f t="shared" si="166"/>
        <v>W</v>
      </c>
      <c r="G308" s="66">
        <f t="shared" si="162"/>
        <v>1</v>
      </c>
      <c r="H308" s="66">
        <f t="shared" si="167"/>
        <v>4</v>
      </c>
      <c r="I308" s="66">
        <f t="shared" si="168"/>
        <v>1</v>
      </c>
      <c r="J308" s="106">
        <f t="shared" si="157"/>
        <v>5</v>
      </c>
      <c r="K308" s="106">
        <f t="shared" si="169"/>
        <v>36</v>
      </c>
      <c r="L308" s="154">
        <f t="shared" si="170"/>
        <v>658</v>
      </c>
      <c r="N308" s="66" t="str">
        <f t="shared" si="171"/>
        <v>L</v>
      </c>
      <c r="O308" s="66">
        <f t="shared" si="172"/>
        <v>10</v>
      </c>
      <c r="P308" s="66">
        <f t="shared" si="173"/>
        <v>4</v>
      </c>
      <c r="Q308" s="66">
        <f t="shared" si="174"/>
        <v>1</v>
      </c>
      <c r="R308" s="106">
        <f t="shared" si="158"/>
        <v>5</v>
      </c>
      <c r="S308" s="106">
        <f t="shared" si="175"/>
        <v>0</v>
      </c>
      <c r="T308" s="154">
        <f t="shared" si="176"/>
        <v>-614</v>
      </c>
      <c r="V308" s="66" t="str">
        <f t="shared" si="177"/>
        <v>L</v>
      </c>
      <c r="W308" s="66">
        <f t="shared" si="189"/>
        <v>8</v>
      </c>
      <c r="X308" s="66">
        <f t="shared" si="190"/>
        <v>1</v>
      </c>
      <c r="Y308" s="66">
        <f t="shared" si="191"/>
        <v>8</v>
      </c>
      <c r="Z308" s="106">
        <f t="shared" si="192"/>
        <v>1</v>
      </c>
      <c r="AA308" s="106">
        <f t="shared" si="193"/>
        <v>0</v>
      </c>
      <c r="AB308" s="154">
        <f t="shared" si="178"/>
        <v>188</v>
      </c>
      <c r="AC308" s="155">
        <f t="shared" si="179"/>
        <v>196</v>
      </c>
      <c r="AE308" s="66" t="str">
        <f t="shared" si="180"/>
        <v>W</v>
      </c>
      <c r="AF308" s="66">
        <f t="shared" si="163"/>
        <v>1</v>
      </c>
      <c r="AG308" s="66">
        <f t="shared" si="194"/>
        <v>4</v>
      </c>
      <c r="AH308" s="66">
        <f t="shared" si="195"/>
        <v>1</v>
      </c>
      <c r="AI308" s="106">
        <f t="shared" si="159"/>
        <v>5</v>
      </c>
      <c r="AJ308" s="106">
        <f t="shared" si="181"/>
        <v>18</v>
      </c>
      <c r="AK308" s="154">
        <f t="shared" si="182"/>
        <v>-1472</v>
      </c>
      <c r="AL308" s="155">
        <f t="shared" si="183"/>
        <v>-1</v>
      </c>
      <c r="AN308" s="66" t="str">
        <f t="shared" si="184"/>
        <v>W</v>
      </c>
      <c r="AO308" s="66">
        <f t="shared" si="164"/>
        <v>1</v>
      </c>
      <c r="AP308" s="66">
        <f t="shared" si="185"/>
        <v>4</v>
      </c>
      <c r="AQ308" s="66">
        <f t="shared" si="186"/>
        <v>1</v>
      </c>
      <c r="AR308" s="106">
        <f t="shared" si="160"/>
        <v>5</v>
      </c>
      <c r="AS308" s="106">
        <f t="shared" si="187"/>
        <v>18</v>
      </c>
      <c r="AT308" s="154">
        <f t="shared" si="188"/>
        <v>-1472</v>
      </c>
    </row>
    <row r="309" spans="1:47">
      <c r="A309" s="3">
        <f t="shared" si="165"/>
        <v>299</v>
      </c>
      <c r="B309" s="9">
        <f>Data!B309</f>
        <v>7</v>
      </c>
      <c r="D309" s="30">
        <f t="shared" si="161"/>
        <v>3</v>
      </c>
      <c r="F309" s="66" t="str">
        <f t="shared" si="166"/>
        <v>L</v>
      </c>
      <c r="G309" s="66">
        <f t="shared" si="162"/>
        <v>1</v>
      </c>
      <c r="H309" s="66">
        <f t="shared" si="167"/>
        <v>4</v>
      </c>
      <c r="I309" s="66">
        <f t="shared" si="168"/>
        <v>2</v>
      </c>
      <c r="J309" s="106">
        <f t="shared" si="157"/>
        <v>5</v>
      </c>
      <c r="K309" s="106">
        <f t="shared" si="169"/>
        <v>0</v>
      </c>
      <c r="L309" s="154">
        <f t="shared" si="170"/>
        <v>653</v>
      </c>
      <c r="N309" s="66" t="str">
        <f t="shared" si="171"/>
        <v>L</v>
      </c>
      <c r="O309" s="66">
        <f t="shared" si="172"/>
        <v>11</v>
      </c>
      <c r="P309" s="66">
        <f t="shared" si="173"/>
        <v>4</v>
      </c>
      <c r="Q309" s="66">
        <f t="shared" si="174"/>
        <v>2</v>
      </c>
      <c r="R309" s="106">
        <f t="shared" si="158"/>
        <v>5</v>
      </c>
      <c r="S309" s="106">
        <f t="shared" si="175"/>
        <v>0</v>
      </c>
      <c r="T309" s="154">
        <f t="shared" si="176"/>
        <v>-619</v>
      </c>
      <c r="V309" s="66" t="str">
        <f t="shared" si="177"/>
        <v>L</v>
      </c>
      <c r="W309" s="66">
        <f t="shared" si="189"/>
        <v>9</v>
      </c>
      <c r="X309" s="66">
        <f t="shared" si="190"/>
        <v>1</v>
      </c>
      <c r="Y309" s="66">
        <f t="shared" si="191"/>
        <v>9</v>
      </c>
      <c r="Z309" s="106">
        <f t="shared" si="192"/>
        <v>1</v>
      </c>
      <c r="AA309" s="106">
        <f t="shared" si="193"/>
        <v>0</v>
      </c>
      <c r="AB309" s="154">
        <f t="shared" si="178"/>
        <v>187</v>
      </c>
      <c r="AC309" s="155">
        <f t="shared" si="179"/>
        <v>196</v>
      </c>
      <c r="AE309" s="66" t="str">
        <f t="shared" si="180"/>
        <v>L</v>
      </c>
      <c r="AF309" s="66">
        <f t="shared" si="163"/>
        <v>3</v>
      </c>
      <c r="AG309" s="66">
        <f t="shared" si="194"/>
        <v>4</v>
      </c>
      <c r="AH309" s="66">
        <f t="shared" si="195"/>
        <v>2</v>
      </c>
      <c r="AI309" s="106">
        <f t="shared" si="159"/>
        <v>5</v>
      </c>
      <c r="AJ309" s="106">
        <f t="shared" si="181"/>
        <v>0</v>
      </c>
      <c r="AK309" s="154">
        <f t="shared" si="182"/>
        <v>-1477</v>
      </c>
      <c r="AL309" s="155">
        <f t="shared" si="183"/>
        <v>-1</v>
      </c>
      <c r="AN309" s="66" t="str">
        <f t="shared" si="184"/>
        <v>L</v>
      </c>
      <c r="AO309" s="66">
        <f t="shared" si="164"/>
        <v>3</v>
      </c>
      <c r="AP309" s="66">
        <f t="shared" si="185"/>
        <v>4</v>
      </c>
      <c r="AQ309" s="66">
        <f t="shared" si="186"/>
        <v>2</v>
      </c>
      <c r="AR309" s="106">
        <f t="shared" si="160"/>
        <v>5</v>
      </c>
      <c r="AS309" s="106">
        <f t="shared" si="187"/>
        <v>0</v>
      </c>
      <c r="AT309" s="154">
        <f t="shared" si="188"/>
        <v>-1477</v>
      </c>
    </row>
    <row r="310" spans="1:47" s="71" customFormat="1">
      <c r="A310" s="3">
        <f t="shared" si="165"/>
        <v>300</v>
      </c>
      <c r="B310" s="9">
        <f>Data!B310</f>
        <v>31</v>
      </c>
      <c r="D310" s="30">
        <f t="shared" si="161"/>
        <v>11</v>
      </c>
      <c r="F310" s="66" t="str">
        <f t="shared" ref="F310:F373" si="196">IF($D310=G309,"W","L")</f>
        <v>L</v>
      </c>
      <c r="G310" s="66">
        <f t="shared" si="162"/>
        <v>1</v>
      </c>
      <c r="H310" s="66">
        <f t="shared" ref="H310:H373" si="197">IF(AND(H309=$H$9,I309=11),1,IF(AND(H309&lt;$H$9,I309=11),H309+1,H309))</f>
        <v>4</v>
      </c>
      <c r="I310" s="66">
        <f t="shared" si="168"/>
        <v>3</v>
      </c>
      <c r="J310" s="106">
        <f t="shared" ref="J310:J373" si="198">INDEX($AX$11:$AY$25,H310,2)</f>
        <v>5</v>
      </c>
      <c r="K310" s="106">
        <f t="shared" ref="K310:K373" si="199">IF(F310="W",J309*12,0)</f>
        <v>0</v>
      </c>
      <c r="L310" s="154">
        <f t="shared" ref="L310:L373" si="200">L309-J310+K310</f>
        <v>648</v>
      </c>
      <c r="N310" s="66" t="str">
        <f t="shared" ref="N310:N373" si="201">IF($D310=O309,"W","L")</f>
        <v>W</v>
      </c>
      <c r="O310" s="66">
        <f t="shared" si="172"/>
        <v>12</v>
      </c>
      <c r="P310" s="66">
        <f t="shared" ref="P310:P373" si="202">IF(AND(P309=$H$9,Q309=11),1,IF(AND(P309&lt;$H$9,Q309=11),P309+1,P309))</f>
        <v>4</v>
      </c>
      <c r="Q310" s="66">
        <f t="shared" si="174"/>
        <v>3</v>
      </c>
      <c r="R310" s="106">
        <f t="shared" ref="R310:R373" si="203">INDEX($AX$11:$AY$25,P310,2)</f>
        <v>5</v>
      </c>
      <c r="S310" s="106">
        <f t="shared" ref="S310:S373" si="204">IF(N310="W",R309*12,0)</f>
        <v>60</v>
      </c>
      <c r="T310" s="154">
        <f t="shared" ref="T310:T373" si="205">T309-R310+S310</f>
        <v>-564</v>
      </c>
      <c r="V310" s="66" t="str">
        <f t="shared" ref="V310:V373" si="206">IF($D310=W309,"W","L")</f>
        <v>L</v>
      </c>
      <c r="W310" s="66">
        <f t="shared" ref="W310:W373" si="207">IF(AB309&gt;AC308,1,IF(W309=12,1,W309+1))</f>
        <v>10</v>
      </c>
      <c r="X310" s="66">
        <f t="shared" ref="X310:X373" si="208">IF(AB309&gt;AC308,1,IF(AND(X309=$X$9,Y309=11),1,IF(AND(X309&lt;$X$9,Y309=11),X309+1,X309)))</f>
        <v>1</v>
      </c>
      <c r="Y310" s="66">
        <f t="shared" ref="Y310:Y373" si="209">IF(AB309&gt;AC308,1,IF(Y309&lt;11,Y309+1,1))</f>
        <v>10</v>
      </c>
      <c r="Z310" s="106">
        <f t="shared" ref="Z310:Z373" si="210">INDEX($AX$11:$AY$25,X310,2)</f>
        <v>1</v>
      </c>
      <c r="AA310" s="106">
        <f t="shared" ref="AA310:AA373" si="211">IF(V310="W",Z309*12,0)</f>
        <v>0</v>
      </c>
      <c r="AB310" s="154">
        <f t="shared" ref="AB310:AB373" si="212">AB309-Z310+AA310</f>
        <v>186</v>
      </c>
      <c r="AC310" s="155">
        <f t="shared" ref="AC310:AC373" si="213">IF(AB310&gt;AC309,AB310,AC309)</f>
        <v>196</v>
      </c>
      <c r="AE310" s="66" t="str">
        <f t="shared" ref="AE310:AE373" si="214">IF($D310=AF309,"W","L")</f>
        <v>L</v>
      </c>
      <c r="AF310" s="66">
        <f t="shared" si="163"/>
        <v>11</v>
      </c>
      <c r="AG310" s="66">
        <f t="shared" ref="AG310:AG373" si="215">IF(AK309&gt;AL308,1,IF(AND(AG309=$X$9,AH309=11),1,IF(AND(AG309&lt;$X$9,AH309=11),AG309+1,AG309)))</f>
        <v>4</v>
      </c>
      <c r="AH310" s="66">
        <f t="shared" ref="AH310:AH373" si="216">IF(AK309&gt;AL308,1,IF(AH309&lt;11,AH309+1,1))</f>
        <v>3</v>
      </c>
      <c r="AI310" s="106">
        <f t="shared" ref="AI310:AI373" si="217">INDEX($AX$11:$AY$25,AG310,2)</f>
        <v>5</v>
      </c>
      <c r="AJ310" s="106">
        <f t="shared" ref="AJ310:AJ373" si="218">IF(AE310="W",AI309*6,0)</f>
        <v>0</v>
      </c>
      <c r="AK310" s="154">
        <f t="shared" ref="AK310:AK373" si="219">AK309-AI310+AJ310</f>
        <v>-1482</v>
      </c>
      <c r="AL310" s="155">
        <f t="shared" ref="AL310:AL373" si="220">IF(AK310&gt;AL309,AK310,AL309)</f>
        <v>-1</v>
      </c>
      <c r="AM310" s="155"/>
      <c r="AN310" s="66" t="str">
        <f t="shared" si="184"/>
        <v>L</v>
      </c>
      <c r="AO310" s="66">
        <f t="shared" si="164"/>
        <v>11</v>
      </c>
      <c r="AP310" s="66">
        <f t="shared" si="185"/>
        <v>4</v>
      </c>
      <c r="AQ310" s="66">
        <f t="shared" si="186"/>
        <v>3</v>
      </c>
      <c r="AR310" s="106">
        <f t="shared" ref="AR310:AR373" si="221">INDEX($AX$11:$AY$25,AP310,2)</f>
        <v>5</v>
      </c>
      <c r="AS310" s="106">
        <f t="shared" si="187"/>
        <v>0</v>
      </c>
      <c r="AT310" s="154">
        <f t="shared" si="188"/>
        <v>-1482</v>
      </c>
      <c r="AU310" s="155"/>
    </row>
    <row r="311" spans="1:47" s="71" customFormat="1">
      <c r="A311" s="3">
        <f t="shared" si="165"/>
        <v>301</v>
      </c>
      <c r="B311" s="9">
        <f>Data!B311</f>
        <v>20</v>
      </c>
      <c r="D311" s="30">
        <f t="shared" si="161"/>
        <v>7</v>
      </c>
      <c r="F311" s="66" t="str">
        <f t="shared" si="196"/>
        <v>L</v>
      </c>
      <c r="G311" s="66">
        <f t="shared" si="162"/>
        <v>1</v>
      </c>
      <c r="H311" s="66">
        <f t="shared" si="197"/>
        <v>4</v>
      </c>
      <c r="I311" s="66">
        <f t="shared" si="168"/>
        <v>4</v>
      </c>
      <c r="J311" s="106">
        <f t="shared" si="198"/>
        <v>5</v>
      </c>
      <c r="K311" s="106">
        <f t="shared" si="199"/>
        <v>0</v>
      </c>
      <c r="L311" s="154">
        <f t="shared" si="200"/>
        <v>643</v>
      </c>
      <c r="N311" s="66" t="str">
        <f t="shared" si="201"/>
        <v>L</v>
      </c>
      <c r="O311" s="66">
        <f t="shared" si="172"/>
        <v>1</v>
      </c>
      <c r="P311" s="66">
        <f t="shared" si="202"/>
        <v>4</v>
      </c>
      <c r="Q311" s="66">
        <f t="shared" si="174"/>
        <v>4</v>
      </c>
      <c r="R311" s="106">
        <f t="shared" si="203"/>
        <v>5</v>
      </c>
      <c r="S311" s="106">
        <f t="shared" si="204"/>
        <v>0</v>
      </c>
      <c r="T311" s="154">
        <f t="shared" si="205"/>
        <v>-569</v>
      </c>
      <c r="V311" s="66" t="str">
        <f t="shared" si="206"/>
        <v>L</v>
      </c>
      <c r="W311" s="66">
        <f t="shared" si="207"/>
        <v>11</v>
      </c>
      <c r="X311" s="66">
        <f t="shared" si="208"/>
        <v>1</v>
      </c>
      <c r="Y311" s="66">
        <f t="shared" si="209"/>
        <v>11</v>
      </c>
      <c r="Z311" s="106">
        <f t="shared" si="210"/>
        <v>1</v>
      </c>
      <c r="AA311" s="106">
        <f t="shared" si="211"/>
        <v>0</v>
      </c>
      <c r="AB311" s="154">
        <f t="shared" si="212"/>
        <v>185</v>
      </c>
      <c r="AC311" s="155">
        <f t="shared" si="213"/>
        <v>196</v>
      </c>
      <c r="AE311" s="66" t="str">
        <f t="shared" si="214"/>
        <v>L</v>
      </c>
      <c r="AF311" s="66">
        <f t="shared" si="163"/>
        <v>7</v>
      </c>
      <c r="AG311" s="66">
        <f t="shared" si="215"/>
        <v>4</v>
      </c>
      <c r="AH311" s="66">
        <f t="shared" si="216"/>
        <v>4</v>
      </c>
      <c r="AI311" s="106">
        <f t="shared" si="217"/>
        <v>5</v>
      </c>
      <c r="AJ311" s="106">
        <f t="shared" si="218"/>
        <v>0</v>
      </c>
      <c r="AK311" s="154">
        <f t="shared" si="219"/>
        <v>-1487</v>
      </c>
      <c r="AL311" s="155">
        <f t="shared" si="220"/>
        <v>-1</v>
      </c>
      <c r="AM311" s="155"/>
      <c r="AN311" s="66" t="str">
        <f t="shared" si="184"/>
        <v>L</v>
      </c>
      <c r="AO311" s="66">
        <f t="shared" si="164"/>
        <v>7</v>
      </c>
      <c r="AP311" s="66">
        <f t="shared" si="185"/>
        <v>4</v>
      </c>
      <c r="AQ311" s="66">
        <f t="shared" si="186"/>
        <v>4</v>
      </c>
      <c r="AR311" s="106">
        <f t="shared" si="221"/>
        <v>5</v>
      </c>
      <c r="AS311" s="106">
        <f t="shared" si="187"/>
        <v>0</v>
      </c>
      <c r="AT311" s="154">
        <f t="shared" si="188"/>
        <v>-1487</v>
      </c>
      <c r="AU311" s="155"/>
    </row>
    <row r="312" spans="1:47" s="71" customFormat="1">
      <c r="A312" s="3">
        <f t="shared" si="165"/>
        <v>302</v>
      </c>
      <c r="B312" s="9">
        <f>Data!B312</f>
        <v>28</v>
      </c>
      <c r="D312" s="30">
        <f t="shared" si="161"/>
        <v>10</v>
      </c>
      <c r="F312" s="66" t="str">
        <f t="shared" si="196"/>
        <v>L</v>
      </c>
      <c r="G312" s="66">
        <f t="shared" si="162"/>
        <v>1</v>
      </c>
      <c r="H312" s="66">
        <f t="shared" si="197"/>
        <v>4</v>
      </c>
      <c r="I312" s="66">
        <f t="shared" si="168"/>
        <v>5</v>
      </c>
      <c r="J312" s="106">
        <f t="shared" si="198"/>
        <v>5</v>
      </c>
      <c r="K312" s="106">
        <f t="shared" si="199"/>
        <v>0</v>
      </c>
      <c r="L312" s="154">
        <f t="shared" si="200"/>
        <v>638</v>
      </c>
      <c r="N312" s="66" t="str">
        <f t="shared" si="201"/>
        <v>L</v>
      </c>
      <c r="O312" s="66">
        <f t="shared" si="172"/>
        <v>2</v>
      </c>
      <c r="P312" s="66">
        <f t="shared" si="202"/>
        <v>4</v>
      </c>
      <c r="Q312" s="66">
        <f t="shared" si="174"/>
        <v>5</v>
      </c>
      <c r="R312" s="106">
        <f t="shared" si="203"/>
        <v>5</v>
      </c>
      <c r="S312" s="106">
        <f t="shared" si="204"/>
        <v>0</v>
      </c>
      <c r="T312" s="154">
        <f t="shared" si="205"/>
        <v>-574</v>
      </c>
      <c r="V312" s="66" t="str">
        <f t="shared" si="206"/>
        <v>L</v>
      </c>
      <c r="W312" s="66">
        <f t="shared" si="207"/>
        <v>12</v>
      </c>
      <c r="X312" s="66">
        <f t="shared" si="208"/>
        <v>2</v>
      </c>
      <c r="Y312" s="66">
        <f t="shared" si="209"/>
        <v>1</v>
      </c>
      <c r="Z312" s="106">
        <f t="shared" si="210"/>
        <v>2</v>
      </c>
      <c r="AA312" s="106">
        <f t="shared" si="211"/>
        <v>0</v>
      </c>
      <c r="AB312" s="154">
        <f t="shared" si="212"/>
        <v>183</v>
      </c>
      <c r="AC312" s="155">
        <f t="shared" si="213"/>
        <v>196</v>
      </c>
      <c r="AE312" s="66" t="str">
        <f t="shared" si="214"/>
        <v>L</v>
      </c>
      <c r="AF312" s="66">
        <f t="shared" si="163"/>
        <v>10</v>
      </c>
      <c r="AG312" s="66">
        <f t="shared" si="215"/>
        <v>4</v>
      </c>
      <c r="AH312" s="66">
        <f t="shared" si="216"/>
        <v>5</v>
      </c>
      <c r="AI312" s="106">
        <f t="shared" si="217"/>
        <v>5</v>
      </c>
      <c r="AJ312" s="106">
        <f t="shared" si="218"/>
        <v>0</v>
      </c>
      <c r="AK312" s="154">
        <f t="shared" si="219"/>
        <v>-1492</v>
      </c>
      <c r="AL312" s="155">
        <f t="shared" si="220"/>
        <v>-1</v>
      </c>
      <c r="AM312" s="155"/>
      <c r="AN312" s="66" t="str">
        <f t="shared" si="184"/>
        <v>L</v>
      </c>
      <c r="AO312" s="66">
        <f t="shared" si="164"/>
        <v>10</v>
      </c>
      <c r="AP312" s="66">
        <f t="shared" si="185"/>
        <v>4</v>
      </c>
      <c r="AQ312" s="66">
        <f t="shared" si="186"/>
        <v>5</v>
      </c>
      <c r="AR312" s="106">
        <f t="shared" si="221"/>
        <v>5</v>
      </c>
      <c r="AS312" s="106">
        <f t="shared" si="187"/>
        <v>0</v>
      </c>
      <c r="AT312" s="154">
        <f t="shared" si="188"/>
        <v>-1492</v>
      </c>
      <c r="AU312" s="155"/>
    </row>
    <row r="313" spans="1:47" s="71" customFormat="1">
      <c r="A313" s="3">
        <f t="shared" si="165"/>
        <v>303</v>
      </c>
      <c r="B313" s="9">
        <f>Data!B313</f>
        <v>12</v>
      </c>
      <c r="D313" s="30">
        <f t="shared" si="161"/>
        <v>4</v>
      </c>
      <c r="F313" s="66" t="str">
        <f t="shared" si="196"/>
        <v>L</v>
      </c>
      <c r="G313" s="66">
        <f t="shared" si="162"/>
        <v>1</v>
      </c>
      <c r="H313" s="66">
        <f t="shared" si="197"/>
        <v>4</v>
      </c>
      <c r="I313" s="66">
        <f t="shared" si="168"/>
        <v>6</v>
      </c>
      <c r="J313" s="106">
        <f t="shared" si="198"/>
        <v>5</v>
      </c>
      <c r="K313" s="106">
        <f t="shared" si="199"/>
        <v>0</v>
      </c>
      <c r="L313" s="154">
        <f t="shared" si="200"/>
        <v>633</v>
      </c>
      <c r="N313" s="66" t="str">
        <f t="shared" si="201"/>
        <v>L</v>
      </c>
      <c r="O313" s="66">
        <f t="shared" si="172"/>
        <v>3</v>
      </c>
      <c r="P313" s="66">
        <f t="shared" si="202"/>
        <v>4</v>
      </c>
      <c r="Q313" s="66">
        <f t="shared" si="174"/>
        <v>6</v>
      </c>
      <c r="R313" s="106">
        <f t="shared" si="203"/>
        <v>5</v>
      </c>
      <c r="S313" s="106">
        <f t="shared" si="204"/>
        <v>0</v>
      </c>
      <c r="T313" s="154">
        <f t="shared" si="205"/>
        <v>-579</v>
      </c>
      <c r="V313" s="66" t="str">
        <f t="shared" si="206"/>
        <v>L</v>
      </c>
      <c r="W313" s="66">
        <f t="shared" si="207"/>
        <v>1</v>
      </c>
      <c r="X313" s="66">
        <f t="shared" si="208"/>
        <v>2</v>
      </c>
      <c r="Y313" s="66">
        <f t="shared" si="209"/>
        <v>2</v>
      </c>
      <c r="Z313" s="106">
        <f t="shared" si="210"/>
        <v>2</v>
      </c>
      <c r="AA313" s="106">
        <f t="shared" si="211"/>
        <v>0</v>
      </c>
      <c r="AB313" s="154">
        <f t="shared" si="212"/>
        <v>181</v>
      </c>
      <c r="AC313" s="155">
        <f t="shared" si="213"/>
        <v>196</v>
      </c>
      <c r="AE313" s="66" t="str">
        <f t="shared" si="214"/>
        <v>L</v>
      </c>
      <c r="AF313" s="66">
        <f t="shared" si="163"/>
        <v>4</v>
      </c>
      <c r="AG313" s="66">
        <f t="shared" si="215"/>
        <v>4</v>
      </c>
      <c r="AH313" s="66">
        <f t="shared" si="216"/>
        <v>6</v>
      </c>
      <c r="AI313" s="106">
        <f t="shared" si="217"/>
        <v>5</v>
      </c>
      <c r="AJ313" s="106">
        <f t="shared" si="218"/>
        <v>0</v>
      </c>
      <c r="AK313" s="154">
        <f t="shared" si="219"/>
        <v>-1497</v>
      </c>
      <c r="AL313" s="155">
        <f t="shared" si="220"/>
        <v>-1</v>
      </c>
      <c r="AM313" s="155"/>
      <c r="AN313" s="66" t="str">
        <f t="shared" si="184"/>
        <v>L</v>
      </c>
      <c r="AO313" s="66">
        <f t="shared" si="164"/>
        <v>4</v>
      </c>
      <c r="AP313" s="66">
        <f t="shared" si="185"/>
        <v>4</v>
      </c>
      <c r="AQ313" s="66">
        <f t="shared" si="186"/>
        <v>6</v>
      </c>
      <c r="AR313" s="106">
        <f t="shared" si="221"/>
        <v>5</v>
      </c>
      <c r="AS313" s="106">
        <f t="shared" si="187"/>
        <v>0</v>
      </c>
      <c r="AT313" s="154">
        <f t="shared" si="188"/>
        <v>-1497</v>
      </c>
      <c r="AU313" s="155"/>
    </row>
    <row r="314" spans="1:47" s="71" customFormat="1">
      <c r="A314" s="3">
        <f t="shared" si="165"/>
        <v>304</v>
      </c>
      <c r="B314" s="9">
        <f>Data!B314</f>
        <v>14</v>
      </c>
      <c r="D314" s="30">
        <f t="shared" si="161"/>
        <v>5</v>
      </c>
      <c r="F314" s="66" t="str">
        <f t="shared" si="196"/>
        <v>L</v>
      </c>
      <c r="G314" s="66">
        <f t="shared" si="162"/>
        <v>1</v>
      </c>
      <c r="H314" s="66">
        <f t="shared" si="197"/>
        <v>4</v>
      </c>
      <c r="I314" s="66">
        <f t="shared" si="168"/>
        <v>7</v>
      </c>
      <c r="J314" s="106">
        <f t="shared" si="198"/>
        <v>5</v>
      </c>
      <c r="K314" s="106">
        <f t="shared" si="199"/>
        <v>0</v>
      </c>
      <c r="L314" s="154">
        <f t="shared" si="200"/>
        <v>628</v>
      </c>
      <c r="N314" s="66" t="str">
        <f t="shared" si="201"/>
        <v>L</v>
      </c>
      <c r="O314" s="66">
        <f t="shared" si="172"/>
        <v>4</v>
      </c>
      <c r="P314" s="66">
        <f t="shared" si="202"/>
        <v>4</v>
      </c>
      <c r="Q314" s="66">
        <f t="shared" si="174"/>
        <v>7</v>
      </c>
      <c r="R314" s="106">
        <f t="shared" si="203"/>
        <v>5</v>
      </c>
      <c r="S314" s="106">
        <f t="shared" si="204"/>
        <v>0</v>
      </c>
      <c r="T314" s="154">
        <f t="shared" si="205"/>
        <v>-584</v>
      </c>
      <c r="V314" s="66" t="str">
        <f t="shared" si="206"/>
        <v>L</v>
      </c>
      <c r="W314" s="66">
        <f t="shared" si="207"/>
        <v>2</v>
      </c>
      <c r="X314" s="66">
        <f t="shared" si="208"/>
        <v>2</v>
      </c>
      <c r="Y314" s="66">
        <f t="shared" si="209"/>
        <v>3</v>
      </c>
      <c r="Z314" s="106">
        <f t="shared" si="210"/>
        <v>2</v>
      </c>
      <c r="AA314" s="106">
        <f t="shared" si="211"/>
        <v>0</v>
      </c>
      <c r="AB314" s="154">
        <f t="shared" si="212"/>
        <v>179</v>
      </c>
      <c r="AC314" s="155">
        <f t="shared" si="213"/>
        <v>196</v>
      </c>
      <c r="AE314" s="66" t="str">
        <f t="shared" si="214"/>
        <v>L</v>
      </c>
      <c r="AF314" s="66">
        <f t="shared" si="163"/>
        <v>5</v>
      </c>
      <c r="AG314" s="66">
        <f t="shared" si="215"/>
        <v>4</v>
      </c>
      <c r="AH314" s="66">
        <f t="shared" si="216"/>
        <v>7</v>
      </c>
      <c r="AI314" s="106">
        <f t="shared" si="217"/>
        <v>5</v>
      </c>
      <c r="AJ314" s="106">
        <f t="shared" si="218"/>
        <v>0</v>
      </c>
      <c r="AK314" s="154">
        <f t="shared" si="219"/>
        <v>-1502</v>
      </c>
      <c r="AL314" s="155">
        <f t="shared" si="220"/>
        <v>-1</v>
      </c>
      <c r="AM314" s="155"/>
      <c r="AN314" s="66" t="str">
        <f t="shared" si="184"/>
        <v>L</v>
      </c>
      <c r="AO314" s="66">
        <f t="shared" si="164"/>
        <v>5</v>
      </c>
      <c r="AP314" s="66">
        <f t="shared" si="185"/>
        <v>4</v>
      </c>
      <c r="AQ314" s="66">
        <f t="shared" si="186"/>
        <v>7</v>
      </c>
      <c r="AR314" s="106">
        <f t="shared" si="221"/>
        <v>5</v>
      </c>
      <c r="AS314" s="106">
        <f t="shared" si="187"/>
        <v>0</v>
      </c>
      <c r="AT314" s="154">
        <f t="shared" si="188"/>
        <v>-1502</v>
      </c>
      <c r="AU314" s="155"/>
    </row>
    <row r="315" spans="1:47" s="71" customFormat="1">
      <c r="A315" s="3">
        <f t="shared" si="165"/>
        <v>305</v>
      </c>
      <c r="B315" s="9">
        <f>Data!B315</f>
        <v>5</v>
      </c>
      <c r="D315" s="30">
        <f t="shared" si="161"/>
        <v>2</v>
      </c>
      <c r="F315" s="66" t="str">
        <f t="shared" si="196"/>
        <v>L</v>
      </c>
      <c r="G315" s="66">
        <f t="shared" si="162"/>
        <v>1</v>
      </c>
      <c r="H315" s="66">
        <f t="shared" si="197"/>
        <v>4</v>
      </c>
      <c r="I315" s="66">
        <f t="shared" si="168"/>
        <v>8</v>
      </c>
      <c r="J315" s="106">
        <f t="shared" si="198"/>
        <v>5</v>
      </c>
      <c r="K315" s="106">
        <f t="shared" si="199"/>
        <v>0</v>
      </c>
      <c r="L315" s="154">
        <f t="shared" si="200"/>
        <v>623</v>
      </c>
      <c r="N315" s="66" t="str">
        <f t="shared" si="201"/>
        <v>L</v>
      </c>
      <c r="O315" s="66">
        <f t="shared" si="172"/>
        <v>5</v>
      </c>
      <c r="P315" s="66">
        <f t="shared" si="202"/>
        <v>4</v>
      </c>
      <c r="Q315" s="66">
        <f t="shared" si="174"/>
        <v>8</v>
      </c>
      <c r="R315" s="106">
        <f t="shared" si="203"/>
        <v>5</v>
      </c>
      <c r="S315" s="106">
        <f t="shared" si="204"/>
        <v>0</v>
      </c>
      <c r="T315" s="154">
        <f t="shared" si="205"/>
        <v>-589</v>
      </c>
      <c r="V315" s="66" t="str">
        <f t="shared" si="206"/>
        <v>W</v>
      </c>
      <c r="W315" s="66">
        <f t="shared" si="207"/>
        <v>3</v>
      </c>
      <c r="X315" s="66">
        <f t="shared" si="208"/>
        <v>2</v>
      </c>
      <c r="Y315" s="66">
        <f t="shared" si="209"/>
        <v>4</v>
      </c>
      <c r="Z315" s="106">
        <f t="shared" si="210"/>
        <v>2</v>
      </c>
      <c r="AA315" s="106">
        <f t="shared" si="211"/>
        <v>24</v>
      </c>
      <c r="AB315" s="154">
        <f t="shared" si="212"/>
        <v>201</v>
      </c>
      <c r="AC315" s="155">
        <f t="shared" si="213"/>
        <v>201</v>
      </c>
      <c r="AE315" s="66" t="str">
        <f t="shared" si="214"/>
        <v>L</v>
      </c>
      <c r="AF315" s="66">
        <f t="shared" si="163"/>
        <v>2</v>
      </c>
      <c r="AG315" s="66">
        <f t="shared" si="215"/>
        <v>4</v>
      </c>
      <c r="AH315" s="66">
        <f t="shared" si="216"/>
        <v>8</v>
      </c>
      <c r="AI315" s="106">
        <f t="shared" si="217"/>
        <v>5</v>
      </c>
      <c r="AJ315" s="106">
        <f t="shared" si="218"/>
        <v>0</v>
      </c>
      <c r="AK315" s="154">
        <f t="shared" si="219"/>
        <v>-1507</v>
      </c>
      <c r="AL315" s="155">
        <f t="shared" si="220"/>
        <v>-1</v>
      </c>
      <c r="AM315" s="155"/>
      <c r="AN315" s="66" t="str">
        <f t="shared" si="184"/>
        <v>L</v>
      </c>
      <c r="AO315" s="66">
        <f t="shared" si="164"/>
        <v>2</v>
      </c>
      <c r="AP315" s="66">
        <f t="shared" si="185"/>
        <v>4</v>
      </c>
      <c r="AQ315" s="66">
        <f t="shared" si="186"/>
        <v>8</v>
      </c>
      <c r="AR315" s="106">
        <f t="shared" si="221"/>
        <v>5</v>
      </c>
      <c r="AS315" s="106">
        <f t="shared" si="187"/>
        <v>0</v>
      </c>
      <c r="AT315" s="154">
        <f t="shared" si="188"/>
        <v>-1507</v>
      </c>
      <c r="AU315" s="155"/>
    </row>
    <row r="316" spans="1:47" s="71" customFormat="1">
      <c r="A316" s="3">
        <f t="shared" si="165"/>
        <v>306</v>
      </c>
      <c r="B316" s="9">
        <f>Data!B316</f>
        <v>32</v>
      </c>
      <c r="D316" s="30">
        <f t="shared" si="161"/>
        <v>11</v>
      </c>
      <c r="F316" s="66" t="str">
        <f t="shared" si="196"/>
        <v>L</v>
      </c>
      <c r="G316" s="66">
        <f t="shared" si="162"/>
        <v>1</v>
      </c>
      <c r="H316" s="66">
        <f t="shared" si="197"/>
        <v>4</v>
      </c>
      <c r="I316" s="66">
        <f t="shared" si="168"/>
        <v>9</v>
      </c>
      <c r="J316" s="106">
        <f t="shared" si="198"/>
        <v>5</v>
      </c>
      <c r="K316" s="106">
        <f t="shared" si="199"/>
        <v>0</v>
      </c>
      <c r="L316" s="154">
        <f t="shared" si="200"/>
        <v>618</v>
      </c>
      <c r="N316" s="66" t="str">
        <f t="shared" si="201"/>
        <v>L</v>
      </c>
      <c r="O316" s="66">
        <f t="shared" si="172"/>
        <v>6</v>
      </c>
      <c r="P316" s="66">
        <f t="shared" si="202"/>
        <v>4</v>
      </c>
      <c r="Q316" s="66">
        <f t="shared" si="174"/>
        <v>9</v>
      </c>
      <c r="R316" s="106">
        <f t="shared" si="203"/>
        <v>5</v>
      </c>
      <c r="S316" s="106">
        <f t="shared" si="204"/>
        <v>0</v>
      </c>
      <c r="T316" s="154">
        <f t="shared" si="205"/>
        <v>-594</v>
      </c>
      <c r="V316" s="66" t="str">
        <f t="shared" si="206"/>
        <v>L</v>
      </c>
      <c r="W316" s="66">
        <f t="shared" si="207"/>
        <v>1</v>
      </c>
      <c r="X316" s="66">
        <f t="shared" si="208"/>
        <v>1</v>
      </c>
      <c r="Y316" s="66">
        <f t="shared" si="209"/>
        <v>1</v>
      </c>
      <c r="Z316" s="106">
        <f t="shared" si="210"/>
        <v>1</v>
      </c>
      <c r="AA316" s="106">
        <f t="shared" si="211"/>
        <v>0</v>
      </c>
      <c r="AB316" s="154">
        <f t="shared" si="212"/>
        <v>200</v>
      </c>
      <c r="AC316" s="155">
        <f t="shared" si="213"/>
        <v>201</v>
      </c>
      <c r="AE316" s="66" t="str">
        <f t="shared" si="214"/>
        <v>L</v>
      </c>
      <c r="AF316" s="66">
        <f t="shared" si="163"/>
        <v>11</v>
      </c>
      <c r="AG316" s="66">
        <f t="shared" si="215"/>
        <v>4</v>
      </c>
      <c r="AH316" s="66">
        <f t="shared" si="216"/>
        <v>9</v>
      </c>
      <c r="AI316" s="106">
        <f t="shared" si="217"/>
        <v>5</v>
      </c>
      <c r="AJ316" s="106">
        <f t="shared" si="218"/>
        <v>0</v>
      </c>
      <c r="AK316" s="154">
        <f t="shared" si="219"/>
        <v>-1512</v>
      </c>
      <c r="AL316" s="155">
        <f t="shared" si="220"/>
        <v>-1</v>
      </c>
      <c r="AM316" s="155"/>
      <c r="AN316" s="66" t="str">
        <f t="shared" si="184"/>
        <v>L</v>
      </c>
      <c r="AO316" s="66">
        <f t="shared" si="164"/>
        <v>11</v>
      </c>
      <c r="AP316" s="66">
        <f t="shared" si="185"/>
        <v>4</v>
      </c>
      <c r="AQ316" s="66">
        <f t="shared" si="186"/>
        <v>9</v>
      </c>
      <c r="AR316" s="106">
        <f t="shared" si="221"/>
        <v>5</v>
      </c>
      <c r="AS316" s="106">
        <f t="shared" si="187"/>
        <v>0</v>
      </c>
      <c r="AT316" s="154">
        <f t="shared" si="188"/>
        <v>-1512</v>
      </c>
      <c r="AU316" s="155"/>
    </row>
    <row r="317" spans="1:47" s="71" customFormat="1">
      <c r="A317" s="3">
        <f t="shared" si="165"/>
        <v>307</v>
      </c>
      <c r="B317" s="9">
        <f>Data!B317</f>
        <v>32</v>
      </c>
      <c r="D317" s="30">
        <f t="shared" si="161"/>
        <v>11</v>
      </c>
      <c r="F317" s="66" t="str">
        <f t="shared" si="196"/>
        <v>L</v>
      </c>
      <c r="G317" s="66">
        <f t="shared" si="162"/>
        <v>1</v>
      </c>
      <c r="H317" s="66">
        <f t="shared" si="197"/>
        <v>4</v>
      </c>
      <c r="I317" s="66">
        <f t="shared" si="168"/>
        <v>10</v>
      </c>
      <c r="J317" s="106">
        <f t="shared" si="198"/>
        <v>5</v>
      </c>
      <c r="K317" s="106">
        <f t="shared" si="199"/>
        <v>0</v>
      </c>
      <c r="L317" s="154">
        <f t="shared" si="200"/>
        <v>613</v>
      </c>
      <c r="N317" s="66" t="str">
        <f t="shared" si="201"/>
        <v>L</v>
      </c>
      <c r="O317" s="66">
        <f t="shared" si="172"/>
        <v>7</v>
      </c>
      <c r="P317" s="66">
        <f t="shared" si="202"/>
        <v>4</v>
      </c>
      <c r="Q317" s="66">
        <f t="shared" si="174"/>
        <v>10</v>
      </c>
      <c r="R317" s="106">
        <f t="shared" si="203"/>
        <v>5</v>
      </c>
      <c r="S317" s="106">
        <f t="shared" si="204"/>
        <v>0</v>
      </c>
      <c r="T317" s="154">
        <f t="shared" si="205"/>
        <v>-599</v>
      </c>
      <c r="V317" s="66" t="str">
        <f t="shared" si="206"/>
        <v>L</v>
      </c>
      <c r="W317" s="66">
        <f t="shared" si="207"/>
        <v>2</v>
      </c>
      <c r="X317" s="66">
        <f t="shared" si="208"/>
        <v>1</v>
      </c>
      <c r="Y317" s="66">
        <f t="shared" si="209"/>
        <v>2</v>
      </c>
      <c r="Z317" s="106">
        <f t="shared" si="210"/>
        <v>1</v>
      </c>
      <c r="AA317" s="106">
        <f t="shared" si="211"/>
        <v>0</v>
      </c>
      <c r="AB317" s="154">
        <f t="shared" si="212"/>
        <v>199</v>
      </c>
      <c r="AC317" s="155">
        <f t="shared" si="213"/>
        <v>201</v>
      </c>
      <c r="AE317" s="66" t="str">
        <f t="shared" si="214"/>
        <v>W</v>
      </c>
      <c r="AF317" s="66">
        <f t="shared" si="163"/>
        <v>11</v>
      </c>
      <c r="AG317" s="66">
        <f t="shared" si="215"/>
        <v>4</v>
      </c>
      <c r="AH317" s="66">
        <f t="shared" si="216"/>
        <v>10</v>
      </c>
      <c r="AI317" s="106">
        <f t="shared" si="217"/>
        <v>5</v>
      </c>
      <c r="AJ317" s="106">
        <f t="shared" si="218"/>
        <v>30</v>
      </c>
      <c r="AK317" s="154">
        <f t="shared" si="219"/>
        <v>-1487</v>
      </c>
      <c r="AL317" s="155">
        <f t="shared" si="220"/>
        <v>-1</v>
      </c>
      <c r="AM317" s="155"/>
      <c r="AN317" s="66" t="str">
        <f t="shared" si="184"/>
        <v>W</v>
      </c>
      <c r="AO317" s="66">
        <f t="shared" si="164"/>
        <v>11</v>
      </c>
      <c r="AP317" s="66">
        <f t="shared" si="185"/>
        <v>4</v>
      </c>
      <c r="AQ317" s="66">
        <f t="shared" si="186"/>
        <v>10</v>
      </c>
      <c r="AR317" s="106">
        <f t="shared" si="221"/>
        <v>5</v>
      </c>
      <c r="AS317" s="106">
        <f t="shared" si="187"/>
        <v>30</v>
      </c>
      <c r="AT317" s="154">
        <f t="shared" si="188"/>
        <v>-1487</v>
      </c>
      <c r="AU317" s="155"/>
    </row>
    <row r="318" spans="1:47" s="71" customFormat="1">
      <c r="A318" s="3">
        <f t="shared" si="165"/>
        <v>308</v>
      </c>
      <c r="B318" s="9">
        <f>Data!B318</f>
        <v>20</v>
      </c>
      <c r="D318" s="30">
        <f t="shared" si="161"/>
        <v>7</v>
      </c>
      <c r="F318" s="66" t="str">
        <f t="shared" si="196"/>
        <v>L</v>
      </c>
      <c r="G318" s="66">
        <f t="shared" si="162"/>
        <v>1</v>
      </c>
      <c r="H318" s="66">
        <f t="shared" si="197"/>
        <v>4</v>
      </c>
      <c r="I318" s="66">
        <f t="shared" si="168"/>
        <v>11</v>
      </c>
      <c r="J318" s="106">
        <f t="shared" si="198"/>
        <v>5</v>
      </c>
      <c r="K318" s="106">
        <f t="shared" si="199"/>
        <v>0</v>
      </c>
      <c r="L318" s="154">
        <f t="shared" si="200"/>
        <v>608</v>
      </c>
      <c r="N318" s="66" t="str">
        <f t="shared" si="201"/>
        <v>W</v>
      </c>
      <c r="O318" s="66">
        <f t="shared" si="172"/>
        <v>8</v>
      </c>
      <c r="P318" s="66">
        <f t="shared" si="202"/>
        <v>4</v>
      </c>
      <c r="Q318" s="66">
        <f t="shared" si="174"/>
        <v>11</v>
      </c>
      <c r="R318" s="106">
        <f t="shared" si="203"/>
        <v>5</v>
      </c>
      <c r="S318" s="106">
        <f t="shared" si="204"/>
        <v>60</v>
      </c>
      <c r="T318" s="154">
        <f t="shared" si="205"/>
        <v>-544</v>
      </c>
      <c r="V318" s="66" t="str">
        <f t="shared" si="206"/>
        <v>L</v>
      </c>
      <c r="W318" s="66">
        <f t="shared" si="207"/>
        <v>3</v>
      </c>
      <c r="X318" s="66">
        <f t="shared" si="208"/>
        <v>1</v>
      </c>
      <c r="Y318" s="66">
        <f t="shared" si="209"/>
        <v>3</v>
      </c>
      <c r="Z318" s="106">
        <f t="shared" si="210"/>
        <v>1</v>
      </c>
      <c r="AA318" s="106">
        <f t="shared" si="211"/>
        <v>0</v>
      </c>
      <c r="AB318" s="154">
        <f t="shared" si="212"/>
        <v>198</v>
      </c>
      <c r="AC318" s="155">
        <f t="shared" si="213"/>
        <v>201</v>
      </c>
      <c r="AE318" s="66" t="str">
        <f t="shared" si="214"/>
        <v>L</v>
      </c>
      <c r="AF318" s="66">
        <f t="shared" si="163"/>
        <v>7</v>
      </c>
      <c r="AG318" s="66">
        <f t="shared" si="215"/>
        <v>4</v>
      </c>
      <c r="AH318" s="66">
        <f t="shared" si="216"/>
        <v>11</v>
      </c>
      <c r="AI318" s="106">
        <f t="shared" si="217"/>
        <v>5</v>
      </c>
      <c r="AJ318" s="106">
        <f t="shared" si="218"/>
        <v>0</v>
      </c>
      <c r="AK318" s="154">
        <f t="shared" si="219"/>
        <v>-1492</v>
      </c>
      <c r="AL318" s="155">
        <f t="shared" si="220"/>
        <v>-1</v>
      </c>
      <c r="AM318" s="155"/>
      <c r="AN318" s="66" t="str">
        <f t="shared" si="184"/>
        <v>L</v>
      </c>
      <c r="AO318" s="66">
        <f t="shared" si="164"/>
        <v>7</v>
      </c>
      <c r="AP318" s="66">
        <f t="shared" si="185"/>
        <v>4</v>
      </c>
      <c r="AQ318" s="66">
        <f t="shared" si="186"/>
        <v>11</v>
      </c>
      <c r="AR318" s="106">
        <f t="shared" si="221"/>
        <v>5</v>
      </c>
      <c r="AS318" s="106">
        <f t="shared" si="187"/>
        <v>0</v>
      </c>
      <c r="AT318" s="154">
        <f t="shared" si="188"/>
        <v>-1492</v>
      </c>
      <c r="AU318" s="155"/>
    </row>
    <row r="319" spans="1:47" s="71" customFormat="1">
      <c r="A319" s="3">
        <f t="shared" si="165"/>
        <v>309</v>
      </c>
      <c r="B319" s="9">
        <f>Data!B319</f>
        <v>17</v>
      </c>
      <c r="D319" s="30">
        <f t="shared" si="161"/>
        <v>6</v>
      </c>
      <c r="F319" s="66" t="str">
        <f t="shared" si="196"/>
        <v>L</v>
      </c>
      <c r="G319" s="66">
        <f t="shared" si="162"/>
        <v>1</v>
      </c>
      <c r="H319" s="66">
        <f t="shared" si="197"/>
        <v>5</v>
      </c>
      <c r="I319" s="66">
        <f t="shared" si="168"/>
        <v>1</v>
      </c>
      <c r="J319" s="106">
        <f t="shared" si="198"/>
        <v>8</v>
      </c>
      <c r="K319" s="106">
        <f t="shared" si="199"/>
        <v>0</v>
      </c>
      <c r="L319" s="154">
        <f t="shared" si="200"/>
        <v>600</v>
      </c>
      <c r="N319" s="66" t="str">
        <f t="shared" si="201"/>
        <v>L</v>
      </c>
      <c r="O319" s="66">
        <f t="shared" si="172"/>
        <v>9</v>
      </c>
      <c r="P319" s="66">
        <f t="shared" si="202"/>
        <v>5</v>
      </c>
      <c r="Q319" s="66">
        <f t="shared" si="174"/>
        <v>1</v>
      </c>
      <c r="R319" s="106">
        <f t="shared" si="203"/>
        <v>8</v>
      </c>
      <c r="S319" s="106">
        <f t="shared" si="204"/>
        <v>0</v>
      </c>
      <c r="T319" s="154">
        <f t="shared" si="205"/>
        <v>-552</v>
      </c>
      <c r="V319" s="66" t="str">
        <f t="shared" si="206"/>
        <v>L</v>
      </c>
      <c r="W319" s="66">
        <f t="shared" si="207"/>
        <v>4</v>
      </c>
      <c r="X319" s="66">
        <f t="shared" si="208"/>
        <v>1</v>
      </c>
      <c r="Y319" s="66">
        <f t="shared" si="209"/>
        <v>4</v>
      </c>
      <c r="Z319" s="106">
        <f t="shared" si="210"/>
        <v>1</v>
      </c>
      <c r="AA319" s="106">
        <f t="shared" si="211"/>
        <v>0</v>
      </c>
      <c r="AB319" s="154">
        <f t="shared" si="212"/>
        <v>197</v>
      </c>
      <c r="AC319" s="155">
        <f t="shared" si="213"/>
        <v>201</v>
      </c>
      <c r="AE319" s="66" t="str">
        <f t="shared" si="214"/>
        <v>L</v>
      </c>
      <c r="AF319" s="66">
        <f t="shared" si="163"/>
        <v>6</v>
      </c>
      <c r="AG319" s="66">
        <f t="shared" si="215"/>
        <v>5</v>
      </c>
      <c r="AH319" s="66">
        <f t="shared" si="216"/>
        <v>1</v>
      </c>
      <c r="AI319" s="106">
        <f t="shared" si="217"/>
        <v>8</v>
      </c>
      <c r="AJ319" s="106">
        <f t="shared" si="218"/>
        <v>0</v>
      </c>
      <c r="AK319" s="154">
        <f t="shared" si="219"/>
        <v>-1500</v>
      </c>
      <c r="AL319" s="155">
        <f t="shared" si="220"/>
        <v>-1</v>
      </c>
      <c r="AM319" s="155"/>
      <c r="AN319" s="66" t="str">
        <f t="shared" si="184"/>
        <v>L</v>
      </c>
      <c r="AO319" s="66">
        <f t="shared" si="164"/>
        <v>6</v>
      </c>
      <c r="AP319" s="66">
        <f t="shared" si="185"/>
        <v>5</v>
      </c>
      <c r="AQ319" s="66">
        <f t="shared" si="186"/>
        <v>1</v>
      </c>
      <c r="AR319" s="106">
        <f t="shared" si="221"/>
        <v>8</v>
      </c>
      <c r="AS319" s="106">
        <f t="shared" si="187"/>
        <v>0</v>
      </c>
      <c r="AT319" s="154">
        <f t="shared" si="188"/>
        <v>-1500</v>
      </c>
      <c r="AU319" s="155"/>
    </row>
    <row r="320" spans="1:47" s="71" customFormat="1">
      <c r="A320" s="3">
        <f t="shared" si="165"/>
        <v>310</v>
      </c>
      <c r="B320" s="9">
        <f>Data!B320</f>
        <v>10</v>
      </c>
      <c r="D320" s="30">
        <f t="shared" si="161"/>
        <v>4</v>
      </c>
      <c r="F320" s="66" t="str">
        <f t="shared" si="196"/>
        <v>L</v>
      </c>
      <c r="G320" s="66">
        <f t="shared" si="162"/>
        <v>1</v>
      </c>
      <c r="H320" s="66">
        <f t="shared" si="197"/>
        <v>5</v>
      </c>
      <c r="I320" s="66">
        <f t="shared" si="168"/>
        <v>2</v>
      </c>
      <c r="J320" s="106">
        <f t="shared" si="198"/>
        <v>8</v>
      </c>
      <c r="K320" s="106">
        <f t="shared" si="199"/>
        <v>0</v>
      </c>
      <c r="L320" s="154">
        <f t="shared" si="200"/>
        <v>592</v>
      </c>
      <c r="N320" s="66" t="str">
        <f t="shared" si="201"/>
        <v>L</v>
      </c>
      <c r="O320" s="66">
        <f t="shared" si="172"/>
        <v>10</v>
      </c>
      <c r="P320" s="66">
        <f t="shared" si="202"/>
        <v>5</v>
      </c>
      <c r="Q320" s="66">
        <f t="shared" si="174"/>
        <v>2</v>
      </c>
      <c r="R320" s="106">
        <f t="shared" si="203"/>
        <v>8</v>
      </c>
      <c r="S320" s="106">
        <f t="shared" si="204"/>
        <v>0</v>
      </c>
      <c r="T320" s="154">
        <f t="shared" si="205"/>
        <v>-560</v>
      </c>
      <c r="V320" s="66" t="str">
        <f t="shared" si="206"/>
        <v>W</v>
      </c>
      <c r="W320" s="66">
        <f t="shared" si="207"/>
        <v>5</v>
      </c>
      <c r="X320" s="66">
        <f t="shared" si="208"/>
        <v>1</v>
      </c>
      <c r="Y320" s="66">
        <f t="shared" si="209"/>
        <v>5</v>
      </c>
      <c r="Z320" s="106">
        <f t="shared" si="210"/>
        <v>1</v>
      </c>
      <c r="AA320" s="106">
        <f t="shared" si="211"/>
        <v>12</v>
      </c>
      <c r="AB320" s="154">
        <f t="shared" si="212"/>
        <v>208</v>
      </c>
      <c r="AC320" s="155">
        <f t="shared" si="213"/>
        <v>208</v>
      </c>
      <c r="AE320" s="66" t="str">
        <f t="shared" si="214"/>
        <v>L</v>
      </c>
      <c r="AF320" s="66">
        <f t="shared" si="163"/>
        <v>4</v>
      </c>
      <c r="AG320" s="66">
        <f t="shared" si="215"/>
        <v>5</v>
      </c>
      <c r="AH320" s="66">
        <f t="shared" si="216"/>
        <v>2</v>
      </c>
      <c r="AI320" s="106">
        <f t="shared" si="217"/>
        <v>8</v>
      </c>
      <c r="AJ320" s="106">
        <f t="shared" si="218"/>
        <v>0</v>
      </c>
      <c r="AK320" s="154">
        <f t="shared" si="219"/>
        <v>-1508</v>
      </c>
      <c r="AL320" s="155">
        <f t="shared" si="220"/>
        <v>-1</v>
      </c>
      <c r="AM320" s="155"/>
      <c r="AN320" s="66" t="str">
        <f t="shared" si="184"/>
        <v>L</v>
      </c>
      <c r="AO320" s="66">
        <f t="shared" si="164"/>
        <v>4</v>
      </c>
      <c r="AP320" s="66">
        <f t="shared" si="185"/>
        <v>5</v>
      </c>
      <c r="AQ320" s="66">
        <f t="shared" si="186"/>
        <v>2</v>
      </c>
      <c r="AR320" s="106">
        <f t="shared" si="221"/>
        <v>8</v>
      </c>
      <c r="AS320" s="106">
        <f t="shared" si="187"/>
        <v>0</v>
      </c>
      <c r="AT320" s="154">
        <f t="shared" si="188"/>
        <v>-1508</v>
      </c>
      <c r="AU320" s="155"/>
    </row>
    <row r="321" spans="1:47" s="71" customFormat="1">
      <c r="A321" s="3">
        <f t="shared" si="165"/>
        <v>311</v>
      </c>
      <c r="B321" s="9">
        <f>Data!B321</f>
        <v>5</v>
      </c>
      <c r="D321" s="30">
        <f t="shared" si="161"/>
        <v>2</v>
      </c>
      <c r="F321" s="66" t="str">
        <f t="shared" si="196"/>
        <v>L</v>
      </c>
      <c r="G321" s="66">
        <f t="shared" si="162"/>
        <v>1</v>
      </c>
      <c r="H321" s="66">
        <f t="shared" si="197"/>
        <v>5</v>
      </c>
      <c r="I321" s="66">
        <f t="shared" si="168"/>
        <v>3</v>
      </c>
      <c r="J321" s="106">
        <f t="shared" si="198"/>
        <v>8</v>
      </c>
      <c r="K321" s="106">
        <f t="shared" si="199"/>
        <v>0</v>
      </c>
      <c r="L321" s="154">
        <f t="shared" si="200"/>
        <v>584</v>
      </c>
      <c r="N321" s="66" t="str">
        <f t="shared" si="201"/>
        <v>L</v>
      </c>
      <c r="O321" s="66">
        <f t="shared" si="172"/>
        <v>11</v>
      </c>
      <c r="P321" s="66">
        <f t="shared" si="202"/>
        <v>5</v>
      </c>
      <c r="Q321" s="66">
        <f t="shared" si="174"/>
        <v>3</v>
      </c>
      <c r="R321" s="106">
        <f t="shared" si="203"/>
        <v>8</v>
      </c>
      <c r="S321" s="106">
        <f t="shared" si="204"/>
        <v>0</v>
      </c>
      <c r="T321" s="154">
        <f t="shared" si="205"/>
        <v>-568</v>
      </c>
      <c r="V321" s="66" t="str">
        <f t="shared" si="206"/>
        <v>L</v>
      </c>
      <c r="W321" s="66">
        <f t="shared" si="207"/>
        <v>1</v>
      </c>
      <c r="X321" s="66">
        <f t="shared" si="208"/>
        <v>1</v>
      </c>
      <c r="Y321" s="66">
        <f t="shared" si="209"/>
        <v>1</v>
      </c>
      <c r="Z321" s="106">
        <f t="shared" si="210"/>
        <v>1</v>
      </c>
      <c r="AA321" s="106">
        <f t="shared" si="211"/>
        <v>0</v>
      </c>
      <c r="AB321" s="154">
        <f t="shared" si="212"/>
        <v>207</v>
      </c>
      <c r="AC321" s="155">
        <f t="shared" si="213"/>
        <v>208</v>
      </c>
      <c r="AE321" s="66" t="str">
        <f t="shared" si="214"/>
        <v>L</v>
      </c>
      <c r="AF321" s="66">
        <f t="shared" si="163"/>
        <v>2</v>
      </c>
      <c r="AG321" s="66">
        <f t="shared" si="215"/>
        <v>5</v>
      </c>
      <c r="AH321" s="66">
        <f t="shared" si="216"/>
        <v>3</v>
      </c>
      <c r="AI321" s="106">
        <f t="shared" si="217"/>
        <v>8</v>
      </c>
      <c r="AJ321" s="106">
        <f t="shared" si="218"/>
        <v>0</v>
      </c>
      <c r="AK321" s="154">
        <f t="shared" si="219"/>
        <v>-1516</v>
      </c>
      <c r="AL321" s="155">
        <f t="shared" si="220"/>
        <v>-1</v>
      </c>
      <c r="AM321" s="155"/>
      <c r="AN321" s="66" t="str">
        <f t="shared" si="184"/>
        <v>L</v>
      </c>
      <c r="AO321" s="66">
        <f t="shared" si="164"/>
        <v>2</v>
      </c>
      <c r="AP321" s="66">
        <f t="shared" si="185"/>
        <v>5</v>
      </c>
      <c r="AQ321" s="66">
        <f t="shared" si="186"/>
        <v>3</v>
      </c>
      <c r="AR321" s="106">
        <f t="shared" si="221"/>
        <v>8</v>
      </c>
      <c r="AS321" s="106">
        <f t="shared" si="187"/>
        <v>0</v>
      </c>
      <c r="AT321" s="154">
        <f t="shared" si="188"/>
        <v>-1516</v>
      </c>
      <c r="AU321" s="155"/>
    </row>
    <row r="322" spans="1:47" s="71" customFormat="1">
      <c r="A322" s="3">
        <f t="shared" si="165"/>
        <v>312</v>
      </c>
      <c r="B322" s="9">
        <f>Data!B322</f>
        <v>36</v>
      </c>
      <c r="D322" s="30">
        <f t="shared" si="161"/>
        <v>12</v>
      </c>
      <c r="F322" s="66" t="str">
        <f t="shared" si="196"/>
        <v>L</v>
      </c>
      <c r="G322" s="66">
        <f t="shared" si="162"/>
        <v>1</v>
      </c>
      <c r="H322" s="66">
        <f t="shared" si="197"/>
        <v>5</v>
      </c>
      <c r="I322" s="66">
        <f t="shared" si="168"/>
        <v>4</v>
      </c>
      <c r="J322" s="106">
        <f t="shared" si="198"/>
        <v>8</v>
      </c>
      <c r="K322" s="106">
        <f t="shared" si="199"/>
        <v>0</v>
      </c>
      <c r="L322" s="154">
        <f t="shared" si="200"/>
        <v>576</v>
      </c>
      <c r="N322" s="66" t="str">
        <f t="shared" si="201"/>
        <v>L</v>
      </c>
      <c r="O322" s="66">
        <f t="shared" si="172"/>
        <v>12</v>
      </c>
      <c r="P322" s="66">
        <f t="shared" si="202"/>
        <v>5</v>
      </c>
      <c r="Q322" s="66">
        <f t="shared" si="174"/>
        <v>4</v>
      </c>
      <c r="R322" s="106">
        <f t="shared" si="203"/>
        <v>8</v>
      </c>
      <c r="S322" s="106">
        <f t="shared" si="204"/>
        <v>0</v>
      </c>
      <c r="T322" s="154">
        <f t="shared" si="205"/>
        <v>-576</v>
      </c>
      <c r="V322" s="66" t="str">
        <f t="shared" si="206"/>
        <v>L</v>
      </c>
      <c r="W322" s="66">
        <f t="shared" si="207"/>
        <v>2</v>
      </c>
      <c r="X322" s="66">
        <f t="shared" si="208"/>
        <v>1</v>
      </c>
      <c r="Y322" s="66">
        <f t="shared" si="209"/>
        <v>2</v>
      </c>
      <c r="Z322" s="106">
        <f t="shared" si="210"/>
        <v>1</v>
      </c>
      <c r="AA322" s="106">
        <f t="shared" si="211"/>
        <v>0</v>
      </c>
      <c r="AB322" s="154">
        <f t="shared" si="212"/>
        <v>206</v>
      </c>
      <c r="AC322" s="155">
        <f t="shared" si="213"/>
        <v>208</v>
      </c>
      <c r="AE322" s="66" t="str">
        <f t="shared" si="214"/>
        <v>L</v>
      </c>
      <c r="AF322" s="66">
        <f t="shared" si="163"/>
        <v>12</v>
      </c>
      <c r="AG322" s="66">
        <f t="shared" si="215"/>
        <v>5</v>
      </c>
      <c r="AH322" s="66">
        <f t="shared" si="216"/>
        <v>4</v>
      </c>
      <c r="AI322" s="106">
        <f t="shared" si="217"/>
        <v>8</v>
      </c>
      <c r="AJ322" s="106">
        <f t="shared" si="218"/>
        <v>0</v>
      </c>
      <c r="AK322" s="154">
        <f t="shared" si="219"/>
        <v>-1524</v>
      </c>
      <c r="AL322" s="155">
        <f t="shared" si="220"/>
        <v>-1</v>
      </c>
      <c r="AM322" s="155"/>
      <c r="AN322" s="66" t="str">
        <f t="shared" si="184"/>
        <v>L</v>
      </c>
      <c r="AO322" s="66">
        <f t="shared" si="164"/>
        <v>12</v>
      </c>
      <c r="AP322" s="66">
        <f t="shared" si="185"/>
        <v>5</v>
      </c>
      <c r="AQ322" s="66">
        <f t="shared" si="186"/>
        <v>4</v>
      </c>
      <c r="AR322" s="106">
        <f t="shared" si="221"/>
        <v>8</v>
      </c>
      <c r="AS322" s="106">
        <f t="shared" si="187"/>
        <v>0</v>
      </c>
      <c r="AT322" s="154">
        <f t="shared" si="188"/>
        <v>-1524</v>
      </c>
      <c r="AU322" s="155"/>
    </row>
    <row r="323" spans="1:47" s="71" customFormat="1">
      <c r="A323" s="3">
        <f t="shared" si="165"/>
        <v>313</v>
      </c>
      <c r="B323" s="9">
        <f>Data!B323</f>
        <v>10</v>
      </c>
      <c r="D323" s="30">
        <f t="shared" si="161"/>
        <v>4</v>
      </c>
      <c r="F323" s="66" t="str">
        <f t="shared" si="196"/>
        <v>L</v>
      </c>
      <c r="G323" s="66">
        <f t="shared" si="162"/>
        <v>1</v>
      </c>
      <c r="H323" s="66">
        <f t="shared" si="197"/>
        <v>5</v>
      </c>
      <c r="I323" s="66">
        <f t="shared" si="168"/>
        <v>5</v>
      </c>
      <c r="J323" s="106">
        <f t="shared" si="198"/>
        <v>8</v>
      </c>
      <c r="K323" s="106">
        <f t="shared" si="199"/>
        <v>0</v>
      </c>
      <c r="L323" s="154">
        <f t="shared" si="200"/>
        <v>568</v>
      </c>
      <c r="N323" s="66" t="str">
        <f t="shared" si="201"/>
        <v>L</v>
      </c>
      <c r="O323" s="66">
        <f t="shared" si="172"/>
        <v>1</v>
      </c>
      <c r="P323" s="66">
        <f t="shared" si="202"/>
        <v>5</v>
      </c>
      <c r="Q323" s="66">
        <f t="shared" si="174"/>
        <v>5</v>
      </c>
      <c r="R323" s="106">
        <f t="shared" si="203"/>
        <v>8</v>
      </c>
      <c r="S323" s="106">
        <f t="shared" si="204"/>
        <v>0</v>
      </c>
      <c r="T323" s="154">
        <f t="shared" si="205"/>
        <v>-584</v>
      </c>
      <c r="V323" s="66" t="str">
        <f t="shared" si="206"/>
        <v>L</v>
      </c>
      <c r="W323" s="66">
        <f t="shared" si="207"/>
        <v>3</v>
      </c>
      <c r="X323" s="66">
        <f t="shared" si="208"/>
        <v>1</v>
      </c>
      <c r="Y323" s="66">
        <f t="shared" si="209"/>
        <v>3</v>
      </c>
      <c r="Z323" s="106">
        <f t="shared" si="210"/>
        <v>1</v>
      </c>
      <c r="AA323" s="106">
        <f t="shared" si="211"/>
        <v>0</v>
      </c>
      <c r="AB323" s="154">
        <f t="shared" si="212"/>
        <v>205</v>
      </c>
      <c r="AC323" s="155">
        <f t="shared" si="213"/>
        <v>208</v>
      </c>
      <c r="AE323" s="66" t="str">
        <f t="shared" si="214"/>
        <v>L</v>
      </c>
      <c r="AF323" s="66">
        <f t="shared" si="163"/>
        <v>4</v>
      </c>
      <c r="AG323" s="66">
        <f t="shared" si="215"/>
        <v>5</v>
      </c>
      <c r="AH323" s="66">
        <f t="shared" si="216"/>
        <v>5</v>
      </c>
      <c r="AI323" s="106">
        <f t="shared" si="217"/>
        <v>8</v>
      </c>
      <c r="AJ323" s="106">
        <f t="shared" si="218"/>
        <v>0</v>
      </c>
      <c r="AK323" s="154">
        <f t="shared" si="219"/>
        <v>-1532</v>
      </c>
      <c r="AL323" s="155">
        <f t="shared" si="220"/>
        <v>-1</v>
      </c>
      <c r="AM323" s="155"/>
      <c r="AN323" s="66" t="str">
        <f t="shared" si="184"/>
        <v>L</v>
      </c>
      <c r="AO323" s="66">
        <f t="shared" si="164"/>
        <v>4</v>
      </c>
      <c r="AP323" s="66">
        <f t="shared" si="185"/>
        <v>5</v>
      </c>
      <c r="AQ323" s="66">
        <f t="shared" si="186"/>
        <v>5</v>
      </c>
      <c r="AR323" s="106">
        <f t="shared" si="221"/>
        <v>8</v>
      </c>
      <c r="AS323" s="106">
        <f t="shared" si="187"/>
        <v>0</v>
      </c>
      <c r="AT323" s="154">
        <f t="shared" si="188"/>
        <v>-1532</v>
      </c>
      <c r="AU323" s="155"/>
    </row>
    <row r="324" spans="1:47" s="71" customFormat="1">
      <c r="A324" s="3">
        <f t="shared" si="165"/>
        <v>314</v>
      </c>
      <c r="B324" s="9">
        <f>Data!B324</f>
        <v>33</v>
      </c>
      <c r="D324" s="30">
        <f t="shared" si="161"/>
        <v>11</v>
      </c>
      <c r="F324" s="66" t="str">
        <f t="shared" si="196"/>
        <v>L</v>
      </c>
      <c r="G324" s="66">
        <f t="shared" si="162"/>
        <v>1</v>
      </c>
      <c r="H324" s="66">
        <f t="shared" si="197"/>
        <v>5</v>
      </c>
      <c r="I324" s="66">
        <f t="shared" si="168"/>
        <v>6</v>
      </c>
      <c r="J324" s="106">
        <f t="shared" si="198"/>
        <v>8</v>
      </c>
      <c r="K324" s="106">
        <f t="shared" si="199"/>
        <v>0</v>
      </c>
      <c r="L324" s="154">
        <f t="shared" si="200"/>
        <v>560</v>
      </c>
      <c r="N324" s="66" t="str">
        <f t="shared" si="201"/>
        <v>L</v>
      </c>
      <c r="O324" s="66">
        <f t="shared" si="172"/>
        <v>2</v>
      </c>
      <c r="P324" s="66">
        <f t="shared" si="202"/>
        <v>5</v>
      </c>
      <c r="Q324" s="66">
        <f t="shared" si="174"/>
        <v>6</v>
      </c>
      <c r="R324" s="106">
        <f t="shared" si="203"/>
        <v>8</v>
      </c>
      <c r="S324" s="106">
        <f t="shared" si="204"/>
        <v>0</v>
      </c>
      <c r="T324" s="154">
        <f t="shared" si="205"/>
        <v>-592</v>
      </c>
      <c r="V324" s="66" t="str">
        <f t="shared" si="206"/>
        <v>L</v>
      </c>
      <c r="W324" s="66">
        <f t="shared" si="207"/>
        <v>4</v>
      </c>
      <c r="X324" s="66">
        <f t="shared" si="208"/>
        <v>1</v>
      </c>
      <c r="Y324" s="66">
        <f t="shared" si="209"/>
        <v>4</v>
      </c>
      <c r="Z324" s="106">
        <f t="shared" si="210"/>
        <v>1</v>
      </c>
      <c r="AA324" s="106">
        <f t="shared" si="211"/>
        <v>0</v>
      </c>
      <c r="AB324" s="154">
        <f t="shared" si="212"/>
        <v>204</v>
      </c>
      <c r="AC324" s="155">
        <f t="shared" si="213"/>
        <v>208</v>
      </c>
      <c r="AE324" s="66" t="str">
        <f t="shared" si="214"/>
        <v>L</v>
      </c>
      <c r="AF324" s="66">
        <f t="shared" si="163"/>
        <v>11</v>
      </c>
      <c r="AG324" s="66">
        <f t="shared" si="215"/>
        <v>5</v>
      </c>
      <c r="AH324" s="66">
        <f t="shared" si="216"/>
        <v>6</v>
      </c>
      <c r="AI324" s="106">
        <f t="shared" si="217"/>
        <v>8</v>
      </c>
      <c r="AJ324" s="106">
        <f t="shared" si="218"/>
        <v>0</v>
      </c>
      <c r="AK324" s="154">
        <f t="shared" si="219"/>
        <v>-1540</v>
      </c>
      <c r="AL324" s="155">
        <f t="shared" si="220"/>
        <v>-1</v>
      </c>
      <c r="AM324" s="155"/>
      <c r="AN324" s="66" t="str">
        <f t="shared" si="184"/>
        <v>L</v>
      </c>
      <c r="AO324" s="66">
        <f t="shared" si="164"/>
        <v>11</v>
      </c>
      <c r="AP324" s="66">
        <f t="shared" si="185"/>
        <v>5</v>
      </c>
      <c r="AQ324" s="66">
        <f t="shared" si="186"/>
        <v>6</v>
      </c>
      <c r="AR324" s="106">
        <f t="shared" si="221"/>
        <v>8</v>
      </c>
      <c r="AS324" s="106">
        <f t="shared" si="187"/>
        <v>0</v>
      </c>
      <c r="AT324" s="154">
        <f t="shared" si="188"/>
        <v>-1540</v>
      </c>
      <c r="AU324" s="155"/>
    </row>
    <row r="325" spans="1:47" s="71" customFormat="1">
      <c r="A325" s="3">
        <f t="shared" si="165"/>
        <v>315</v>
      </c>
      <c r="B325" s="9">
        <f>Data!B325</f>
        <v>13</v>
      </c>
      <c r="D325" s="30">
        <f t="shared" si="161"/>
        <v>5</v>
      </c>
      <c r="F325" s="66" t="str">
        <f t="shared" si="196"/>
        <v>L</v>
      </c>
      <c r="G325" s="66">
        <f t="shared" si="162"/>
        <v>1</v>
      </c>
      <c r="H325" s="66">
        <f t="shared" si="197"/>
        <v>5</v>
      </c>
      <c r="I325" s="66">
        <f t="shared" si="168"/>
        <v>7</v>
      </c>
      <c r="J325" s="106">
        <f t="shared" si="198"/>
        <v>8</v>
      </c>
      <c r="K325" s="106">
        <f t="shared" si="199"/>
        <v>0</v>
      </c>
      <c r="L325" s="154">
        <f t="shared" si="200"/>
        <v>552</v>
      </c>
      <c r="N325" s="66" t="str">
        <f t="shared" si="201"/>
        <v>L</v>
      </c>
      <c r="O325" s="66">
        <f t="shared" si="172"/>
        <v>3</v>
      </c>
      <c r="P325" s="66">
        <f t="shared" si="202"/>
        <v>5</v>
      </c>
      <c r="Q325" s="66">
        <f t="shared" si="174"/>
        <v>7</v>
      </c>
      <c r="R325" s="106">
        <f t="shared" si="203"/>
        <v>8</v>
      </c>
      <c r="S325" s="106">
        <f t="shared" si="204"/>
        <v>0</v>
      </c>
      <c r="T325" s="154">
        <f t="shared" si="205"/>
        <v>-600</v>
      </c>
      <c r="V325" s="66" t="str">
        <f t="shared" si="206"/>
        <v>L</v>
      </c>
      <c r="W325" s="66">
        <f t="shared" si="207"/>
        <v>5</v>
      </c>
      <c r="X325" s="66">
        <f t="shared" si="208"/>
        <v>1</v>
      </c>
      <c r="Y325" s="66">
        <f t="shared" si="209"/>
        <v>5</v>
      </c>
      <c r="Z325" s="106">
        <f t="shared" si="210"/>
        <v>1</v>
      </c>
      <c r="AA325" s="106">
        <f t="shared" si="211"/>
        <v>0</v>
      </c>
      <c r="AB325" s="154">
        <f t="shared" si="212"/>
        <v>203</v>
      </c>
      <c r="AC325" s="155">
        <f t="shared" si="213"/>
        <v>208</v>
      </c>
      <c r="AE325" s="66" t="str">
        <f t="shared" si="214"/>
        <v>L</v>
      </c>
      <c r="AF325" s="66">
        <f t="shared" si="163"/>
        <v>5</v>
      </c>
      <c r="AG325" s="66">
        <f t="shared" si="215"/>
        <v>5</v>
      </c>
      <c r="AH325" s="66">
        <f t="shared" si="216"/>
        <v>7</v>
      </c>
      <c r="AI325" s="106">
        <f t="shared" si="217"/>
        <v>8</v>
      </c>
      <c r="AJ325" s="106">
        <f t="shared" si="218"/>
        <v>0</v>
      </c>
      <c r="AK325" s="154">
        <f t="shared" si="219"/>
        <v>-1548</v>
      </c>
      <c r="AL325" s="155">
        <f t="shared" si="220"/>
        <v>-1</v>
      </c>
      <c r="AM325" s="155"/>
      <c r="AN325" s="66" t="str">
        <f t="shared" si="184"/>
        <v>L</v>
      </c>
      <c r="AO325" s="66">
        <f t="shared" si="164"/>
        <v>5</v>
      </c>
      <c r="AP325" s="66">
        <f t="shared" si="185"/>
        <v>5</v>
      </c>
      <c r="AQ325" s="66">
        <f t="shared" si="186"/>
        <v>7</v>
      </c>
      <c r="AR325" s="106">
        <f t="shared" si="221"/>
        <v>8</v>
      </c>
      <c r="AS325" s="106">
        <f t="shared" si="187"/>
        <v>0</v>
      </c>
      <c r="AT325" s="154">
        <f t="shared" si="188"/>
        <v>-1548</v>
      </c>
      <c r="AU325" s="155"/>
    </row>
    <row r="326" spans="1:47" s="71" customFormat="1">
      <c r="A326" s="3">
        <f t="shared" si="165"/>
        <v>316</v>
      </c>
      <c r="B326" s="9">
        <f>Data!B326</f>
        <v>9</v>
      </c>
      <c r="D326" s="30">
        <f t="shared" si="161"/>
        <v>3</v>
      </c>
      <c r="F326" s="66" t="str">
        <f t="shared" si="196"/>
        <v>L</v>
      </c>
      <c r="G326" s="66">
        <f t="shared" si="162"/>
        <v>1</v>
      </c>
      <c r="H326" s="66">
        <f t="shared" si="197"/>
        <v>5</v>
      </c>
      <c r="I326" s="66">
        <f t="shared" si="168"/>
        <v>8</v>
      </c>
      <c r="J326" s="106">
        <f t="shared" si="198"/>
        <v>8</v>
      </c>
      <c r="K326" s="106">
        <f t="shared" si="199"/>
        <v>0</v>
      </c>
      <c r="L326" s="154">
        <f t="shared" si="200"/>
        <v>544</v>
      </c>
      <c r="N326" s="66" t="str">
        <f t="shared" si="201"/>
        <v>W</v>
      </c>
      <c r="O326" s="66">
        <f t="shared" si="172"/>
        <v>4</v>
      </c>
      <c r="P326" s="66">
        <f t="shared" si="202"/>
        <v>5</v>
      </c>
      <c r="Q326" s="66">
        <f t="shared" si="174"/>
        <v>8</v>
      </c>
      <c r="R326" s="106">
        <f t="shared" si="203"/>
        <v>8</v>
      </c>
      <c r="S326" s="106">
        <f t="shared" si="204"/>
        <v>96</v>
      </c>
      <c r="T326" s="154">
        <f t="shared" si="205"/>
        <v>-512</v>
      </c>
      <c r="V326" s="66" t="str">
        <f t="shared" si="206"/>
        <v>L</v>
      </c>
      <c r="W326" s="66">
        <f t="shared" si="207"/>
        <v>6</v>
      </c>
      <c r="X326" s="66">
        <f t="shared" si="208"/>
        <v>1</v>
      </c>
      <c r="Y326" s="66">
        <f t="shared" si="209"/>
        <v>6</v>
      </c>
      <c r="Z326" s="106">
        <f t="shared" si="210"/>
        <v>1</v>
      </c>
      <c r="AA326" s="106">
        <f t="shared" si="211"/>
        <v>0</v>
      </c>
      <c r="AB326" s="154">
        <f t="shared" si="212"/>
        <v>202</v>
      </c>
      <c r="AC326" s="155">
        <f t="shared" si="213"/>
        <v>208</v>
      </c>
      <c r="AE326" s="66" t="str">
        <f t="shared" si="214"/>
        <v>L</v>
      </c>
      <c r="AF326" s="66">
        <f t="shared" si="163"/>
        <v>3</v>
      </c>
      <c r="AG326" s="66">
        <f t="shared" si="215"/>
        <v>5</v>
      </c>
      <c r="AH326" s="66">
        <f t="shared" si="216"/>
        <v>8</v>
      </c>
      <c r="AI326" s="106">
        <f t="shared" si="217"/>
        <v>8</v>
      </c>
      <c r="AJ326" s="106">
        <f t="shared" si="218"/>
        <v>0</v>
      </c>
      <c r="AK326" s="154">
        <f t="shared" si="219"/>
        <v>-1556</v>
      </c>
      <c r="AL326" s="155">
        <f t="shared" si="220"/>
        <v>-1</v>
      </c>
      <c r="AM326" s="155"/>
      <c r="AN326" s="66" t="str">
        <f t="shared" si="184"/>
        <v>L</v>
      </c>
      <c r="AO326" s="66">
        <f t="shared" si="164"/>
        <v>3</v>
      </c>
      <c r="AP326" s="66">
        <f t="shared" si="185"/>
        <v>5</v>
      </c>
      <c r="AQ326" s="66">
        <f t="shared" si="186"/>
        <v>8</v>
      </c>
      <c r="AR326" s="106">
        <f t="shared" si="221"/>
        <v>8</v>
      </c>
      <c r="AS326" s="106">
        <f t="shared" si="187"/>
        <v>0</v>
      </c>
      <c r="AT326" s="154">
        <f t="shared" si="188"/>
        <v>-1556</v>
      </c>
      <c r="AU326" s="155"/>
    </row>
    <row r="327" spans="1:47" s="71" customFormat="1">
      <c r="A327" s="3">
        <f t="shared" si="165"/>
        <v>317</v>
      </c>
      <c r="B327" s="9">
        <f>Data!B327</f>
        <v>7</v>
      </c>
      <c r="D327" s="30">
        <f t="shared" si="161"/>
        <v>3</v>
      </c>
      <c r="F327" s="66" t="str">
        <f t="shared" si="196"/>
        <v>L</v>
      </c>
      <c r="G327" s="66">
        <f t="shared" si="162"/>
        <v>1</v>
      </c>
      <c r="H327" s="66">
        <f t="shared" si="197"/>
        <v>5</v>
      </c>
      <c r="I327" s="66">
        <f t="shared" si="168"/>
        <v>9</v>
      </c>
      <c r="J327" s="106">
        <f t="shared" si="198"/>
        <v>8</v>
      </c>
      <c r="K327" s="106">
        <f t="shared" si="199"/>
        <v>0</v>
      </c>
      <c r="L327" s="154">
        <f t="shared" si="200"/>
        <v>536</v>
      </c>
      <c r="N327" s="66" t="str">
        <f t="shared" si="201"/>
        <v>L</v>
      </c>
      <c r="O327" s="66">
        <f t="shared" si="172"/>
        <v>5</v>
      </c>
      <c r="P327" s="66">
        <f t="shared" si="202"/>
        <v>5</v>
      </c>
      <c r="Q327" s="66">
        <f t="shared" si="174"/>
        <v>9</v>
      </c>
      <c r="R327" s="106">
        <f t="shared" si="203"/>
        <v>8</v>
      </c>
      <c r="S327" s="106">
        <f t="shared" si="204"/>
        <v>0</v>
      </c>
      <c r="T327" s="154">
        <f t="shared" si="205"/>
        <v>-520</v>
      </c>
      <c r="V327" s="66" t="str">
        <f t="shared" si="206"/>
        <v>L</v>
      </c>
      <c r="W327" s="66">
        <f t="shared" si="207"/>
        <v>7</v>
      </c>
      <c r="X327" s="66">
        <f t="shared" si="208"/>
        <v>1</v>
      </c>
      <c r="Y327" s="66">
        <f t="shared" si="209"/>
        <v>7</v>
      </c>
      <c r="Z327" s="106">
        <f t="shared" si="210"/>
        <v>1</v>
      </c>
      <c r="AA327" s="106">
        <f t="shared" si="211"/>
        <v>0</v>
      </c>
      <c r="AB327" s="154">
        <f t="shared" si="212"/>
        <v>201</v>
      </c>
      <c r="AC327" s="155">
        <f t="shared" si="213"/>
        <v>208</v>
      </c>
      <c r="AE327" s="66" t="str">
        <f t="shared" si="214"/>
        <v>W</v>
      </c>
      <c r="AF327" s="66">
        <f t="shared" si="163"/>
        <v>3</v>
      </c>
      <c r="AG327" s="66">
        <f t="shared" si="215"/>
        <v>5</v>
      </c>
      <c r="AH327" s="66">
        <f t="shared" si="216"/>
        <v>9</v>
      </c>
      <c r="AI327" s="106">
        <f t="shared" si="217"/>
        <v>8</v>
      </c>
      <c r="AJ327" s="106">
        <f t="shared" si="218"/>
        <v>48</v>
      </c>
      <c r="AK327" s="154">
        <f t="shared" si="219"/>
        <v>-1516</v>
      </c>
      <c r="AL327" s="155">
        <f t="shared" si="220"/>
        <v>-1</v>
      </c>
      <c r="AM327" s="155"/>
      <c r="AN327" s="66" t="str">
        <f t="shared" si="184"/>
        <v>W</v>
      </c>
      <c r="AO327" s="66">
        <f t="shared" si="164"/>
        <v>3</v>
      </c>
      <c r="AP327" s="66">
        <f t="shared" si="185"/>
        <v>5</v>
      </c>
      <c r="AQ327" s="66">
        <f t="shared" si="186"/>
        <v>9</v>
      </c>
      <c r="AR327" s="106">
        <f t="shared" si="221"/>
        <v>8</v>
      </c>
      <c r="AS327" s="106">
        <f t="shared" si="187"/>
        <v>48</v>
      </c>
      <c r="AT327" s="154">
        <f t="shared" si="188"/>
        <v>-1516</v>
      </c>
      <c r="AU327" s="155"/>
    </row>
    <row r="328" spans="1:47" s="71" customFormat="1">
      <c r="A328" s="3">
        <f t="shared" si="165"/>
        <v>318</v>
      </c>
      <c r="B328" s="9">
        <f>Data!B328</f>
        <v>22</v>
      </c>
      <c r="D328" s="30">
        <f t="shared" si="161"/>
        <v>8</v>
      </c>
      <c r="F328" s="66" t="str">
        <f t="shared" si="196"/>
        <v>L</v>
      </c>
      <c r="G328" s="66">
        <f t="shared" si="162"/>
        <v>1</v>
      </c>
      <c r="H328" s="66">
        <f t="shared" si="197"/>
        <v>5</v>
      </c>
      <c r="I328" s="66">
        <f t="shared" si="168"/>
        <v>10</v>
      </c>
      <c r="J328" s="106">
        <f t="shared" si="198"/>
        <v>8</v>
      </c>
      <c r="K328" s="106">
        <f t="shared" si="199"/>
        <v>0</v>
      </c>
      <c r="L328" s="154">
        <f t="shared" si="200"/>
        <v>528</v>
      </c>
      <c r="N328" s="66" t="str">
        <f t="shared" si="201"/>
        <v>L</v>
      </c>
      <c r="O328" s="66">
        <f t="shared" si="172"/>
        <v>6</v>
      </c>
      <c r="P328" s="66">
        <f t="shared" si="202"/>
        <v>5</v>
      </c>
      <c r="Q328" s="66">
        <f t="shared" si="174"/>
        <v>10</v>
      </c>
      <c r="R328" s="106">
        <f t="shared" si="203"/>
        <v>8</v>
      </c>
      <c r="S328" s="106">
        <f t="shared" si="204"/>
        <v>0</v>
      </c>
      <c r="T328" s="154">
        <f t="shared" si="205"/>
        <v>-528</v>
      </c>
      <c r="V328" s="66" t="str">
        <f t="shared" si="206"/>
        <v>L</v>
      </c>
      <c r="W328" s="66">
        <f t="shared" si="207"/>
        <v>8</v>
      </c>
      <c r="X328" s="66">
        <f t="shared" si="208"/>
        <v>1</v>
      </c>
      <c r="Y328" s="66">
        <f t="shared" si="209"/>
        <v>8</v>
      </c>
      <c r="Z328" s="106">
        <f t="shared" si="210"/>
        <v>1</v>
      </c>
      <c r="AA328" s="106">
        <f t="shared" si="211"/>
        <v>0</v>
      </c>
      <c r="AB328" s="154">
        <f t="shared" si="212"/>
        <v>200</v>
      </c>
      <c r="AC328" s="155">
        <f t="shared" si="213"/>
        <v>208</v>
      </c>
      <c r="AE328" s="66" t="str">
        <f t="shared" si="214"/>
        <v>L</v>
      </c>
      <c r="AF328" s="66">
        <f t="shared" si="163"/>
        <v>8</v>
      </c>
      <c r="AG328" s="66">
        <f t="shared" si="215"/>
        <v>5</v>
      </c>
      <c r="AH328" s="66">
        <f t="shared" si="216"/>
        <v>10</v>
      </c>
      <c r="AI328" s="106">
        <f t="shared" si="217"/>
        <v>8</v>
      </c>
      <c r="AJ328" s="106">
        <f t="shared" si="218"/>
        <v>0</v>
      </c>
      <c r="AK328" s="154">
        <f t="shared" si="219"/>
        <v>-1524</v>
      </c>
      <c r="AL328" s="155">
        <f t="shared" si="220"/>
        <v>-1</v>
      </c>
      <c r="AM328" s="155"/>
      <c r="AN328" s="66" t="str">
        <f t="shared" si="184"/>
        <v>L</v>
      </c>
      <c r="AO328" s="66">
        <f t="shared" si="164"/>
        <v>8</v>
      </c>
      <c r="AP328" s="66">
        <f t="shared" si="185"/>
        <v>5</v>
      </c>
      <c r="AQ328" s="66">
        <f t="shared" si="186"/>
        <v>10</v>
      </c>
      <c r="AR328" s="106">
        <f t="shared" si="221"/>
        <v>8</v>
      </c>
      <c r="AS328" s="106">
        <f t="shared" si="187"/>
        <v>0</v>
      </c>
      <c r="AT328" s="154">
        <f t="shared" si="188"/>
        <v>-1524</v>
      </c>
      <c r="AU328" s="155"/>
    </row>
    <row r="329" spans="1:47" s="71" customFormat="1">
      <c r="A329" s="3">
        <f t="shared" si="165"/>
        <v>319</v>
      </c>
      <c r="B329" s="9">
        <f>Data!B329</f>
        <v>33</v>
      </c>
      <c r="D329" s="30">
        <f t="shared" si="161"/>
        <v>11</v>
      </c>
      <c r="F329" s="66" t="str">
        <f t="shared" si="196"/>
        <v>L</v>
      </c>
      <c r="G329" s="66">
        <f t="shared" si="162"/>
        <v>1</v>
      </c>
      <c r="H329" s="66">
        <f t="shared" si="197"/>
        <v>5</v>
      </c>
      <c r="I329" s="66">
        <f t="shared" si="168"/>
        <v>11</v>
      </c>
      <c r="J329" s="106">
        <f t="shared" si="198"/>
        <v>8</v>
      </c>
      <c r="K329" s="106">
        <f t="shared" si="199"/>
        <v>0</v>
      </c>
      <c r="L329" s="154">
        <f t="shared" si="200"/>
        <v>520</v>
      </c>
      <c r="N329" s="66" t="str">
        <f t="shared" si="201"/>
        <v>L</v>
      </c>
      <c r="O329" s="66">
        <f t="shared" si="172"/>
        <v>7</v>
      </c>
      <c r="P329" s="66">
        <f t="shared" si="202"/>
        <v>5</v>
      </c>
      <c r="Q329" s="66">
        <f t="shared" si="174"/>
        <v>11</v>
      </c>
      <c r="R329" s="106">
        <f t="shared" si="203"/>
        <v>8</v>
      </c>
      <c r="S329" s="106">
        <f t="shared" si="204"/>
        <v>0</v>
      </c>
      <c r="T329" s="154">
        <f t="shared" si="205"/>
        <v>-536</v>
      </c>
      <c r="V329" s="66" t="str">
        <f t="shared" si="206"/>
        <v>L</v>
      </c>
      <c r="W329" s="66">
        <f t="shared" si="207"/>
        <v>9</v>
      </c>
      <c r="X329" s="66">
        <f t="shared" si="208"/>
        <v>1</v>
      </c>
      <c r="Y329" s="66">
        <f t="shared" si="209"/>
        <v>9</v>
      </c>
      <c r="Z329" s="106">
        <f t="shared" si="210"/>
        <v>1</v>
      </c>
      <c r="AA329" s="106">
        <f t="shared" si="211"/>
        <v>0</v>
      </c>
      <c r="AB329" s="154">
        <f t="shared" si="212"/>
        <v>199</v>
      </c>
      <c r="AC329" s="155">
        <f t="shared" si="213"/>
        <v>208</v>
      </c>
      <c r="AE329" s="66" t="str">
        <f t="shared" si="214"/>
        <v>L</v>
      </c>
      <c r="AF329" s="66">
        <f t="shared" si="163"/>
        <v>11</v>
      </c>
      <c r="AG329" s="66">
        <f t="shared" si="215"/>
        <v>5</v>
      </c>
      <c r="AH329" s="66">
        <f t="shared" si="216"/>
        <v>11</v>
      </c>
      <c r="AI329" s="106">
        <f t="shared" si="217"/>
        <v>8</v>
      </c>
      <c r="AJ329" s="106">
        <f t="shared" si="218"/>
        <v>0</v>
      </c>
      <c r="AK329" s="154">
        <f t="shared" si="219"/>
        <v>-1532</v>
      </c>
      <c r="AL329" s="155">
        <f t="shared" si="220"/>
        <v>-1</v>
      </c>
      <c r="AM329" s="155"/>
      <c r="AN329" s="66" t="str">
        <f t="shared" si="184"/>
        <v>L</v>
      </c>
      <c r="AO329" s="66">
        <f t="shared" si="164"/>
        <v>11</v>
      </c>
      <c r="AP329" s="66">
        <f t="shared" si="185"/>
        <v>5</v>
      </c>
      <c r="AQ329" s="66">
        <f t="shared" si="186"/>
        <v>11</v>
      </c>
      <c r="AR329" s="106">
        <f t="shared" si="221"/>
        <v>8</v>
      </c>
      <c r="AS329" s="106">
        <f t="shared" si="187"/>
        <v>0</v>
      </c>
      <c r="AT329" s="154">
        <f t="shared" si="188"/>
        <v>-1532</v>
      </c>
      <c r="AU329" s="155"/>
    </row>
    <row r="330" spans="1:47" s="71" customFormat="1">
      <c r="A330" s="3">
        <f t="shared" si="165"/>
        <v>320</v>
      </c>
      <c r="B330" s="9">
        <f>Data!B330</f>
        <v>19</v>
      </c>
      <c r="D330" s="30">
        <f t="shared" si="161"/>
        <v>7</v>
      </c>
      <c r="F330" s="66" t="str">
        <f t="shared" si="196"/>
        <v>L</v>
      </c>
      <c r="G330" s="66">
        <f t="shared" si="162"/>
        <v>1</v>
      </c>
      <c r="H330" s="66">
        <f t="shared" si="197"/>
        <v>6</v>
      </c>
      <c r="I330" s="66">
        <f t="shared" si="168"/>
        <v>1</v>
      </c>
      <c r="J330" s="106">
        <f t="shared" si="198"/>
        <v>13</v>
      </c>
      <c r="K330" s="106">
        <f t="shared" si="199"/>
        <v>0</v>
      </c>
      <c r="L330" s="154">
        <f t="shared" si="200"/>
        <v>507</v>
      </c>
      <c r="N330" s="66" t="str">
        <f t="shared" si="201"/>
        <v>W</v>
      </c>
      <c r="O330" s="66">
        <f t="shared" si="172"/>
        <v>8</v>
      </c>
      <c r="P330" s="66">
        <f t="shared" si="202"/>
        <v>6</v>
      </c>
      <c r="Q330" s="66">
        <f t="shared" si="174"/>
        <v>1</v>
      </c>
      <c r="R330" s="106">
        <f t="shared" si="203"/>
        <v>13</v>
      </c>
      <c r="S330" s="106">
        <f t="shared" si="204"/>
        <v>96</v>
      </c>
      <c r="T330" s="154">
        <f t="shared" si="205"/>
        <v>-453</v>
      </c>
      <c r="V330" s="66" t="str">
        <f t="shared" si="206"/>
        <v>L</v>
      </c>
      <c r="W330" s="66">
        <f t="shared" si="207"/>
        <v>10</v>
      </c>
      <c r="X330" s="66">
        <f t="shared" si="208"/>
        <v>1</v>
      </c>
      <c r="Y330" s="66">
        <f t="shared" si="209"/>
        <v>10</v>
      </c>
      <c r="Z330" s="106">
        <f t="shared" si="210"/>
        <v>1</v>
      </c>
      <c r="AA330" s="106">
        <f t="shared" si="211"/>
        <v>0</v>
      </c>
      <c r="AB330" s="154">
        <f t="shared" si="212"/>
        <v>198</v>
      </c>
      <c r="AC330" s="155">
        <f t="shared" si="213"/>
        <v>208</v>
      </c>
      <c r="AE330" s="66" t="str">
        <f t="shared" si="214"/>
        <v>L</v>
      </c>
      <c r="AF330" s="66">
        <f t="shared" si="163"/>
        <v>7</v>
      </c>
      <c r="AG330" s="66">
        <f t="shared" si="215"/>
        <v>6</v>
      </c>
      <c r="AH330" s="66">
        <f t="shared" si="216"/>
        <v>1</v>
      </c>
      <c r="AI330" s="106">
        <f t="shared" si="217"/>
        <v>13</v>
      </c>
      <c r="AJ330" s="106">
        <f t="shared" si="218"/>
        <v>0</v>
      </c>
      <c r="AK330" s="154">
        <f t="shared" si="219"/>
        <v>-1545</v>
      </c>
      <c r="AL330" s="155">
        <f t="shared" si="220"/>
        <v>-1</v>
      </c>
      <c r="AM330" s="155"/>
      <c r="AN330" s="66" t="str">
        <f t="shared" si="184"/>
        <v>L</v>
      </c>
      <c r="AO330" s="66">
        <f t="shared" si="164"/>
        <v>7</v>
      </c>
      <c r="AP330" s="66">
        <f t="shared" si="185"/>
        <v>6</v>
      </c>
      <c r="AQ330" s="66">
        <f t="shared" si="186"/>
        <v>1</v>
      </c>
      <c r="AR330" s="106">
        <f t="shared" si="221"/>
        <v>13</v>
      </c>
      <c r="AS330" s="106">
        <f t="shared" si="187"/>
        <v>0</v>
      </c>
      <c r="AT330" s="154">
        <f t="shared" si="188"/>
        <v>-1545</v>
      </c>
      <c r="AU330" s="155"/>
    </row>
    <row r="331" spans="1:47" s="71" customFormat="1">
      <c r="A331" s="3">
        <f t="shared" si="165"/>
        <v>321</v>
      </c>
      <c r="B331" s="9">
        <f>Data!B331</f>
        <v>23</v>
      </c>
      <c r="D331" s="30">
        <f t="shared" si="161"/>
        <v>8</v>
      </c>
      <c r="F331" s="66" t="str">
        <f t="shared" si="196"/>
        <v>L</v>
      </c>
      <c r="G331" s="66">
        <f t="shared" si="162"/>
        <v>1</v>
      </c>
      <c r="H331" s="66">
        <f t="shared" si="197"/>
        <v>6</v>
      </c>
      <c r="I331" s="66">
        <f t="shared" si="168"/>
        <v>2</v>
      </c>
      <c r="J331" s="106">
        <f t="shared" si="198"/>
        <v>13</v>
      </c>
      <c r="K331" s="106">
        <f t="shared" si="199"/>
        <v>0</v>
      </c>
      <c r="L331" s="154">
        <f t="shared" si="200"/>
        <v>494</v>
      </c>
      <c r="N331" s="66" t="str">
        <f t="shared" si="201"/>
        <v>W</v>
      </c>
      <c r="O331" s="66">
        <f t="shared" si="172"/>
        <v>9</v>
      </c>
      <c r="P331" s="66">
        <f t="shared" si="202"/>
        <v>6</v>
      </c>
      <c r="Q331" s="66">
        <f t="shared" si="174"/>
        <v>2</v>
      </c>
      <c r="R331" s="106">
        <f t="shared" si="203"/>
        <v>13</v>
      </c>
      <c r="S331" s="106">
        <f t="shared" si="204"/>
        <v>156</v>
      </c>
      <c r="T331" s="154">
        <f t="shared" si="205"/>
        <v>-310</v>
      </c>
      <c r="V331" s="66" t="str">
        <f t="shared" si="206"/>
        <v>L</v>
      </c>
      <c r="W331" s="66">
        <f t="shared" si="207"/>
        <v>11</v>
      </c>
      <c r="X331" s="66">
        <f t="shared" si="208"/>
        <v>1</v>
      </c>
      <c r="Y331" s="66">
        <f t="shared" si="209"/>
        <v>11</v>
      </c>
      <c r="Z331" s="106">
        <f t="shared" si="210"/>
        <v>1</v>
      </c>
      <c r="AA331" s="106">
        <f t="shared" si="211"/>
        <v>0</v>
      </c>
      <c r="AB331" s="154">
        <f t="shared" si="212"/>
        <v>197</v>
      </c>
      <c r="AC331" s="155">
        <f t="shared" si="213"/>
        <v>208</v>
      </c>
      <c r="AE331" s="66" t="str">
        <f t="shared" si="214"/>
        <v>L</v>
      </c>
      <c r="AF331" s="66">
        <f t="shared" si="163"/>
        <v>8</v>
      </c>
      <c r="AG331" s="66">
        <f t="shared" si="215"/>
        <v>6</v>
      </c>
      <c r="AH331" s="66">
        <f t="shared" si="216"/>
        <v>2</v>
      </c>
      <c r="AI331" s="106">
        <f t="shared" si="217"/>
        <v>13</v>
      </c>
      <c r="AJ331" s="106">
        <f t="shared" si="218"/>
        <v>0</v>
      </c>
      <c r="AK331" s="154">
        <f t="shared" si="219"/>
        <v>-1558</v>
      </c>
      <c r="AL331" s="155">
        <f t="shared" si="220"/>
        <v>-1</v>
      </c>
      <c r="AM331" s="155"/>
      <c r="AN331" s="66" t="str">
        <f t="shared" si="184"/>
        <v>L</v>
      </c>
      <c r="AO331" s="66">
        <f t="shared" si="164"/>
        <v>8</v>
      </c>
      <c r="AP331" s="66">
        <f t="shared" si="185"/>
        <v>6</v>
      </c>
      <c r="AQ331" s="66">
        <f t="shared" si="186"/>
        <v>2</v>
      </c>
      <c r="AR331" s="106">
        <f t="shared" si="221"/>
        <v>13</v>
      </c>
      <c r="AS331" s="106">
        <f t="shared" si="187"/>
        <v>0</v>
      </c>
      <c r="AT331" s="154">
        <f t="shared" si="188"/>
        <v>-1558</v>
      </c>
      <c r="AU331" s="155"/>
    </row>
    <row r="332" spans="1:47" s="71" customFormat="1">
      <c r="A332" s="3">
        <f t="shared" si="165"/>
        <v>322</v>
      </c>
      <c r="B332" s="9">
        <f>Data!B332</f>
        <v>12</v>
      </c>
      <c r="D332" s="30">
        <f t="shared" si="161"/>
        <v>4</v>
      </c>
      <c r="F332" s="66" t="str">
        <f t="shared" si="196"/>
        <v>L</v>
      </c>
      <c r="G332" s="66">
        <f t="shared" si="162"/>
        <v>1</v>
      </c>
      <c r="H332" s="66">
        <f t="shared" si="197"/>
        <v>6</v>
      </c>
      <c r="I332" s="66">
        <f t="shared" si="168"/>
        <v>3</v>
      </c>
      <c r="J332" s="106">
        <f t="shared" si="198"/>
        <v>13</v>
      </c>
      <c r="K332" s="106">
        <f t="shared" si="199"/>
        <v>0</v>
      </c>
      <c r="L332" s="154">
        <f t="shared" si="200"/>
        <v>481</v>
      </c>
      <c r="N332" s="66" t="str">
        <f t="shared" si="201"/>
        <v>L</v>
      </c>
      <c r="O332" s="66">
        <f t="shared" si="172"/>
        <v>10</v>
      </c>
      <c r="P332" s="66">
        <f t="shared" si="202"/>
        <v>6</v>
      </c>
      <c r="Q332" s="66">
        <f t="shared" si="174"/>
        <v>3</v>
      </c>
      <c r="R332" s="106">
        <f t="shared" si="203"/>
        <v>13</v>
      </c>
      <c r="S332" s="106">
        <f t="shared" si="204"/>
        <v>0</v>
      </c>
      <c r="T332" s="154">
        <f t="shared" si="205"/>
        <v>-323</v>
      </c>
      <c r="V332" s="66" t="str">
        <f t="shared" si="206"/>
        <v>L</v>
      </c>
      <c r="W332" s="66">
        <f t="shared" si="207"/>
        <v>12</v>
      </c>
      <c r="X332" s="66">
        <f t="shared" si="208"/>
        <v>2</v>
      </c>
      <c r="Y332" s="66">
        <f t="shared" si="209"/>
        <v>1</v>
      </c>
      <c r="Z332" s="106">
        <f t="shared" si="210"/>
        <v>2</v>
      </c>
      <c r="AA332" s="106">
        <f t="shared" si="211"/>
        <v>0</v>
      </c>
      <c r="AB332" s="154">
        <f t="shared" si="212"/>
        <v>195</v>
      </c>
      <c r="AC332" s="155">
        <f t="shared" si="213"/>
        <v>208</v>
      </c>
      <c r="AE332" s="66" t="str">
        <f t="shared" si="214"/>
        <v>L</v>
      </c>
      <c r="AF332" s="66">
        <f t="shared" ref="AF332:AF395" si="222">IF($D332=0,AF331,$D332)</f>
        <v>4</v>
      </c>
      <c r="AG332" s="66">
        <f t="shared" si="215"/>
        <v>6</v>
      </c>
      <c r="AH332" s="66">
        <f t="shared" si="216"/>
        <v>3</v>
      </c>
      <c r="AI332" s="106">
        <f t="shared" si="217"/>
        <v>13</v>
      </c>
      <c r="AJ332" s="106">
        <f t="shared" si="218"/>
        <v>0</v>
      </c>
      <c r="AK332" s="154">
        <f t="shared" si="219"/>
        <v>-1571</v>
      </c>
      <c r="AL332" s="155">
        <f t="shared" si="220"/>
        <v>-1</v>
      </c>
      <c r="AM332" s="155"/>
      <c r="AN332" s="66" t="str">
        <f t="shared" si="184"/>
        <v>L</v>
      </c>
      <c r="AO332" s="66">
        <f t="shared" ref="AO332:AO395" si="223">IF($D332=0,AO331,$D332)</f>
        <v>4</v>
      </c>
      <c r="AP332" s="66">
        <f t="shared" si="185"/>
        <v>6</v>
      </c>
      <c r="AQ332" s="66">
        <f t="shared" si="186"/>
        <v>3</v>
      </c>
      <c r="AR332" s="106">
        <f t="shared" si="221"/>
        <v>13</v>
      </c>
      <c r="AS332" s="106">
        <f t="shared" si="187"/>
        <v>0</v>
      </c>
      <c r="AT332" s="154">
        <f t="shared" si="188"/>
        <v>-1571</v>
      </c>
      <c r="AU332" s="155"/>
    </row>
    <row r="333" spans="1:47" s="71" customFormat="1">
      <c r="A333" s="3">
        <f t="shared" ref="A333:A396" si="224">A332+1</f>
        <v>323</v>
      </c>
      <c r="B333" s="9">
        <f>Data!B333</f>
        <v>36</v>
      </c>
      <c r="D333" s="30">
        <f t="shared" si="161"/>
        <v>12</v>
      </c>
      <c r="F333" s="66" t="str">
        <f t="shared" si="196"/>
        <v>L</v>
      </c>
      <c r="G333" s="66">
        <f t="shared" si="162"/>
        <v>1</v>
      </c>
      <c r="H333" s="66">
        <f t="shared" si="197"/>
        <v>6</v>
      </c>
      <c r="I333" s="66">
        <f t="shared" ref="I333:I396" si="225">IF(I332&lt;11,I332+1,1)</f>
        <v>4</v>
      </c>
      <c r="J333" s="106">
        <f t="shared" si="198"/>
        <v>13</v>
      </c>
      <c r="K333" s="106">
        <f t="shared" si="199"/>
        <v>0</v>
      </c>
      <c r="L333" s="154">
        <f t="shared" si="200"/>
        <v>468</v>
      </c>
      <c r="N333" s="66" t="str">
        <f t="shared" si="201"/>
        <v>L</v>
      </c>
      <c r="O333" s="66">
        <f t="shared" ref="O333:O396" si="226">IF(O332=12,1,O332+1)</f>
        <v>11</v>
      </c>
      <c r="P333" s="66">
        <f t="shared" si="202"/>
        <v>6</v>
      </c>
      <c r="Q333" s="66">
        <f t="shared" ref="Q333:Q396" si="227">IF(Q332&lt;11,Q332+1,1)</f>
        <v>4</v>
      </c>
      <c r="R333" s="106">
        <f t="shared" si="203"/>
        <v>13</v>
      </c>
      <c r="S333" s="106">
        <f t="shared" si="204"/>
        <v>0</v>
      </c>
      <c r="T333" s="154">
        <f t="shared" si="205"/>
        <v>-336</v>
      </c>
      <c r="V333" s="66" t="str">
        <f t="shared" si="206"/>
        <v>W</v>
      </c>
      <c r="W333" s="66">
        <f t="shared" si="207"/>
        <v>1</v>
      </c>
      <c r="X333" s="66">
        <f t="shared" si="208"/>
        <v>2</v>
      </c>
      <c r="Y333" s="66">
        <f t="shared" si="209"/>
        <v>2</v>
      </c>
      <c r="Z333" s="106">
        <f t="shared" si="210"/>
        <v>2</v>
      </c>
      <c r="AA333" s="106">
        <f t="shared" si="211"/>
        <v>24</v>
      </c>
      <c r="AB333" s="154">
        <f t="shared" si="212"/>
        <v>217</v>
      </c>
      <c r="AC333" s="155">
        <f t="shared" si="213"/>
        <v>217</v>
      </c>
      <c r="AE333" s="66" t="str">
        <f t="shared" si="214"/>
        <v>L</v>
      </c>
      <c r="AF333" s="66">
        <f t="shared" si="222"/>
        <v>12</v>
      </c>
      <c r="AG333" s="66">
        <f t="shared" si="215"/>
        <v>6</v>
      </c>
      <c r="AH333" s="66">
        <f t="shared" si="216"/>
        <v>4</v>
      </c>
      <c r="AI333" s="106">
        <f t="shared" si="217"/>
        <v>13</v>
      </c>
      <c r="AJ333" s="106">
        <f t="shared" si="218"/>
        <v>0</v>
      </c>
      <c r="AK333" s="154">
        <f t="shared" si="219"/>
        <v>-1584</v>
      </c>
      <c r="AL333" s="155">
        <f t="shared" si="220"/>
        <v>-1</v>
      </c>
      <c r="AM333" s="155"/>
      <c r="AN333" s="66" t="str">
        <f t="shared" ref="AN333:AN396" si="228">IF($D333=AO332,"W","L")</f>
        <v>L</v>
      </c>
      <c r="AO333" s="66">
        <f t="shared" si="223"/>
        <v>12</v>
      </c>
      <c r="AP333" s="66">
        <f t="shared" ref="AP333:AP396" si="229">IF(AND(AP332=$H$9,AQ332=11),1,IF(AND(AP332&lt;$H$9,AQ332=11),AP332+1,AP332))</f>
        <v>6</v>
      </c>
      <c r="AQ333" s="66">
        <f t="shared" ref="AQ333:AQ396" si="230">IF(AQ332&lt;11,AQ332+1,1)</f>
        <v>4</v>
      </c>
      <c r="AR333" s="106">
        <f t="shared" si="221"/>
        <v>13</v>
      </c>
      <c r="AS333" s="106">
        <f t="shared" ref="AS333:AS396" si="231">IF(AN333="W",AR332*6,0)</f>
        <v>0</v>
      </c>
      <c r="AT333" s="154">
        <f t="shared" ref="AT333:AT396" si="232">AT332-AR333+AS333</f>
        <v>-1584</v>
      </c>
      <c r="AU333" s="155"/>
    </row>
    <row r="334" spans="1:47" s="71" customFormat="1">
      <c r="A334" s="3">
        <f t="shared" si="224"/>
        <v>324</v>
      </c>
      <c r="B334" s="9">
        <f>Data!B334</f>
        <v>17</v>
      </c>
      <c r="D334" s="30">
        <f t="shared" si="161"/>
        <v>6</v>
      </c>
      <c r="F334" s="66" t="str">
        <f t="shared" si="196"/>
        <v>L</v>
      </c>
      <c r="G334" s="66">
        <f t="shared" si="162"/>
        <v>1</v>
      </c>
      <c r="H334" s="66">
        <f t="shared" si="197"/>
        <v>6</v>
      </c>
      <c r="I334" s="66">
        <f t="shared" si="225"/>
        <v>5</v>
      </c>
      <c r="J334" s="106">
        <f t="shared" si="198"/>
        <v>13</v>
      </c>
      <c r="K334" s="106">
        <f t="shared" si="199"/>
        <v>0</v>
      </c>
      <c r="L334" s="154">
        <f t="shared" si="200"/>
        <v>455</v>
      </c>
      <c r="N334" s="66" t="str">
        <f t="shared" si="201"/>
        <v>L</v>
      </c>
      <c r="O334" s="66">
        <f t="shared" si="226"/>
        <v>12</v>
      </c>
      <c r="P334" s="66">
        <f t="shared" si="202"/>
        <v>6</v>
      </c>
      <c r="Q334" s="66">
        <f t="shared" si="227"/>
        <v>5</v>
      </c>
      <c r="R334" s="106">
        <f t="shared" si="203"/>
        <v>13</v>
      </c>
      <c r="S334" s="106">
        <f t="shared" si="204"/>
        <v>0</v>
      </c>
      <c r="T334" s="154">
        <f t="shared" si="205"/>
        <v>-349</v>
      </c>
      <c r="V334" s="66" t="str">
        <f t="shared" si="206"/>
        <v>L</v>
      </c>
      <c r="W334" s="66">
        <f t="shared" si="207"/>
        <v>1</v>
      </c>
      <c r="X334" s="66">
        <f t="shared" si="208"/>
        <v>1</v>
      </c>
      <c r="Y334" s="66">
        <f t="shared" si="209"/>
        <v>1</v>
      </c>
      <c r="Z334" s="106">
        <f t="shared" si="210"/>
        <v>1</v>
      </c>
      <c r="AA334" s="106">
        <f t="shared" si="211"/>
        <v>0</v>
      </c>
      <c r="AB334" s="154">
        <f t="shared" si="212"/>
        <v>216</v>
      </c>
      <c r="AC334" s="155">
        <f t="shared" si="213"/>
        <v>217</v>
      </c>
      <c r="AE334" s="66" t="str">
        <f t="shared" si="214"/>
        <v>L</v>
      </c>
      <c r="AF334" s="66">
        <f t="shared" si="222"/>
        <v>6</v>
      </c>
      <c r="AG334" s="66">
        <f t="shared" si="215"/>
        <v>6</v>
      </c>
      <c r="AH334" s="66">
        <f t="shared" si="216"/>
        <v>5</v>
      </c>
      <c r="AI334" s="106">
        <f t="shared" si="217"/>
        <v>13</v>
      </c>
      <c r="AJ334" s="106">
        <f t="shared" si="218"/>
        <v>0</v>
      </c>
      <c r="AK334" s="154">
        <f t="shared" si="219"/>
        <v>-1597</v>
      </c>
      <c r="AL334" s="155">
        <f t="shared" si="220"/>
        <v>-1</v>
      </c>
      <c r="AM334" s="155"/>
      <c r="AN334" s="66" t="str">
        <f t="shared" si="228"/>
        <v>L</v>
      </c>
      <c r="AO334" s="66">
        <f t="shared" si="223"/>
        <v>6</v>
      </c>
      <c r="AP334" s="66">
        <f t="shared" si="229"/>
        <v>6</v>
      </c>
      <c r="AQ334" s="66">
        <f t="shared" si="230"/>
        <v>5</v>
      </c>
      <c r="AR334" s="106">
        <f t="shared" si="221"/>
        <v>13</v>
      </c>
      <c r="AS334" s="106">
        <f t="shared" si="231"/>
        <v>0</v>
      </c>
      <c r="AT334" s="154">
        <f t="shared" si="232"/>
        <v>-1597</v>
      </c>
      <c r="AU334" s="155"/>
    </row>
    <row r="335" spans="1:47" s="71" customFormat="1">
      <c r="A335" s="3">
        <f t="shared" si="224"/>
        <v>325</v>
      </c>
      <c r="B335" s="9">
        <f>Data!B335</f>
        <v>4</v>
      </c>
      <c r="D335" s="30">
        <f t="shared" si="161"/>
        <v>2</v>
      </c>
      <c r="F335" s="66" t="str">
        <f t="shared" si="196"/>
        <v>L</v>
      </c>
      <c r="G335" s="66">
        <f t="shared" si="162"/>
        <v>1</v>
      </c>
      <c r="H335" s="66">
        <f t="shared" si="197"/>
        <v>6</v>
      </c>
      <c r="I335" s="66">
        <f t="shared" si="225"/>
        <v>6</v>
      </c>
      <c r="J335" s="106">
        <f t="shared" si="198"/>
        <v>13</v>
      </c>
      <c r="K335" s="106">
        <f t="shared" si="199"/>
        <v>0</v>
      </c>
      <c r="L335" s="154">
        <f t="shared" si="200"/>
        <v>442</v>
      </c>
      <c r="N335" s="66" t="str">
        <f t="shared" si="201"/>
        <v>L</v>
      </c>
      <c r="O335" s="66">
        <f t="shared" si="226"/>
        <v>1</v>
      </c>
      <c r="P335" s="66">
        <f t="shared" si="202"/>
        <v>6</v>
      </c>
      <c r="Q335" s="66">
        <f t="shared" si="227"/>
        <v>6</v>
      </c>
      <c r="R335" s="106">
        <f t="shared" si="203"/>
        <v>13</v>
      </c>
      <c r="S335" s="106">
        <f t="shared" si="204"/>
        <v>0</v>
      </c>
      <c r="T335" s="154">
        <f t="shared" si="205"/>
        <v>-362</v>
      </c>
      <c r="V335" s="66" t="str">
        <f t="shared" si="206"/>
        <v>L</v>
      </c>
      <c r="W335" s="66">
        <f t="shared" si="207"/>
        <v>2</v>
      </c>
      <c r="X335" s="66">
        <f t="shared" si="208"/>
        <v>1</v>
      </c>
      <c r="Y335" s="66">
        <f t="shared" si="209"/>
        <v>2</v>
      </c>
      <c r="Z335" s="106">
        <f t="shared" si="210"/>
        <v>1</v>
      </c>
      <c r="AA335" s="106">
        <f t="shared" si="211"/>
        <v>0</v>
      </c>
      <c r="AB335" s="154">
        <f t="shared" si="212"/>
        <v>215</v>
      </c>
      <c r="AC335" s="155">
        <f t="shared" si="213"/>
        <v>217</v>
      </c>
      <c r="AE335" s="66" t="str">
        <f t="shared" si="214"/>
        <v>L</v>
      </c>
      <c r="AF335" s="66">
        <f t="shared" si="222"/>
        <v>2</v>
      </c>
      <c r="AG335" s="66">
        <f t="shared" si="215"/>
        <v>6</v>
      </c>
      <c r="AH335" s="66">
        <f t="shared" si="216"/>
        <v>6</v>
      </c>
      <c r="AI335" s="106">
        <f t="shared" si="217"/>
        <v>13</v>
      </c>
      <c r="AJ335" s="106">
        <f t="shared" si="218"/>
        <v>0</v>
      </c>
      <c r="AK335" s="154">
        <f t="shared" si="219"/>
        <v>-1610</v>
      </c>
      <c r="AL335" s="155">
        <f t="shared" si="220"/>
        <v>-1</v>
      </c>
      <c r="AM335" s="155"/>
      <c r="AN335" s="66" t="str">
        <f t="shared" si="228"/>
        <v>L</v>
      </c>
      <c r="AO335" s="66">
        <f t="shared" si="223"/>
        <v>2</v>
      </c>
      <c r="AP335" s="66">
        <f t="shared" si="229"/>
        <v>6</v>
      </c>
      <c r="AQ335" s="66">
        <f t="shared" si="230"/>
        <v>6</v>
      </c>
      <c r="AR335" s="106">
        <f t="shared" si="221"/>
        <v>13</v>
      </c>
      <c r="AS335" s="106">
        <f t="shared" si="231"/>
        <v>0</v>
      </c>
      <c r="AT335" s="154">
        <f t="shared" si="232"/>
        <v>-1610</v>
      </c>
      <c r="AU335" s="155"/>
    </row>
    <row r="336" spans="1:47" s="71" customFormat="1">
      <c r="A336" s="3">
        <f t="shared" si="224"/>
        <v>326</v>
      </c>
      <c r="B336" s="9">
        <f>Data!B336</f>
        <v>34</v>
      </c>
      <c r="D336" s="30">
        <f t="shared" si="161"/>
        <v>12</v>
      </c>
      <c r="F336" s="66" t="str">
        <f t="shared" si="196"/>
        <v>L</v>
      </c>
      <c r="G336" s="66">
        <f t="shared" si="162"/>
        <v>1</v>
      </c>
      <c r="H336" s="66">
        <f t="shared" si="197"/>
        <v>6</v>
      </c>
      <c r="I336" s="66">
        <f t="shared" si="225"/>
        <v>7</v>
      </c>
      <c r="J336" s="106">
        <f t="shared" si="198"/>
        <v>13</v>
      </c>
      <c r="K336" s="106">
        <f t="shared" si="199"/>
        <v>0</v>
      </c>
      <c r="L336" s="154">
        <f t="shared" si="200"/>
        <v>429</v>
      </c>
      <c r="N336" s="66" t="str">
        <f t="shared" si="201"/>
        <v>L</v>
      </c>
      <c r="O336" s="66">
        <f t="shared" si="226"/>
        <v>2</v>
      </c>
      <c r="P336" s="66">
        <f t="shared" si="202"/>
        <v>6</v>
      </c>
      <c r="Q336" s="66">
        <f t="shared" si="227"/>
        <v>7</v>
      </c>
      <c r="R336" s="106">
        <f t="shared" si="203"/>
        <v>13</v>
      </c>
      <c r="S336" s="106">
        <f t="shared" si="204"/>
        <v>0</v>
      </c>
      <c r="T336" s="154">
        <f t="shared" si="205"/>
        <v>-375</v>
      </c>
      <c r="V336" s="66" t="str">
        <f t="shared" si="206"/>
        <v>L</v>
      </c>
      <c r="W336" s="66">
        <f t="shared" si="207"/>
        <v>3</v>
      </c>
      <c r="X336" s="66">
        <f t="shared" si="208"/>
        <v>1</v>
      </c>
      <c r="Y336" s="66">
        <f t="shared" si="209"/>
        <v>3</v>
      </c>
      <c r="Z336" s="106">
        <f t="shared" si="210"/>
        <v>1</v>
      </c>
      <c r="AA336" s="106">
        <f t="shared" si="211"/>
        <v>0</v>
      </c>
      <c r="AB336" s="154">
        <f t="shared" si="212"/>
        <v>214</v>
      </c>
      <c r="AC336" s="155">
        <f t="shared" si="213"/>
        <v>217</v>
      </c>
      <c r="AE336" s="66" t="str">
        <f t="shared" si="214"/>
        <v>L</v>
      </c>
      <c r="AF336" s="66">
        <f t="shared" si="222"/>
        <v>12</v>
      </c>
      <c r="AG336" s="66">
        <f t="shared" si="215"/>
        <v>6</v>
      </c>
      <c r="AH336" s="66">
        <f t="shared" si="216"/>
        <v>7</v>
      </c>
      <c r="AI336" s="106">
        <f t="shared" si="217"/>
        <v>13</v>
      </c>
      <c r="AJ336" s="106">
        <f t="shared" si="218"/>
        <v>0</v>
      </c>
      <c r="AK336" s="154">
        <f t="shared" si="219"/>
        <v>-1623</v>
      </c>
      <c r="AL336" s="155">
        <f t="shared" si="220"/>
        <v>-1</v>
      </c>
      <c r="AM336" s="155"/>
      <c r="AN336" s="66" t="str">
        <f t="shared" si="228"/>
        <v>L</v>
      </c>
      <c r="AO336" s="66">
        <f t="shared" si="223"/>
        <v>12</v>
      </c>
      <c r="AP336" s="66">
        <f t="shared" si="229"/>
        <v>6</v>
      </c>
      <c r="AQ336" s="66">
        <f t="shared" si="230"/>
        <v>7</v>
      </c>
      <c r="AR336" s="106">
        <f t="shared" si="221"/>
        <v>13</v>
      </c>
      <c r="AS336" s="106">
        <f t="shared" si="231"/>
        <v>0</v>
      </c>
      <c r="AT336" s="154">
        <f t="shared" si="232"/>
        <v>-1623</v>
      </c>
      <c r="AU336" s="155"/>
    </row>
    <row r="337" spans="1:47" s="71" customFormat="1">
      <c r="A337" s="3">
        <f t="shared" si="224"/>
        <v>327</v>
      </c>
      <c r="B337" s="9">
        <f>Data!B337</f>
        <v>9</v>
      </c>
      <c r="D337" s="30">
        <f t="shared" si="161"/>
        <v>3</v>
      </c>
      <c r="F337" s="66" t="str">
        <f t="shared" si="196"/>
        <v>L</v>
      </c>
      <c r="G337" s="66">
        <f t="shared" si="162"/>
        <v>1</v>
      </c>
      <c r="H337" s="66">
        <f t="shared" si="197"/>
        <v>6</v>
      </c>
      <c r="I337" s="66">
        <f t="shared" si="225"/>
        <v>8</v>
      </c>
      <c r="J337" s="106">
        <f t="shared" si="198"/>
        <v>13</v>
      </c>
      <c r="K337" s="106">
        <f t="shared" si="199"/>
        <v>0</v>
      </c>
      <c r="L337" s="154">
        <f t="shared" si="200"/>
        <v>416</v>
      </c>
      <c r="N337" s="66" t="str">
        <f t="shared" si="201"/>
        <v>L</v>
      </c>
      <c r="O337" s="66">
        <f t="shared" si="226"/>
        <v>3</v>
      </c>
      <c r="P337" s="66">
        <f t="shared" si="202"/>
        <v>6</v>
      </c>
      <c r="Q337" s="66">
        <f t="shared" si="227"/>
        <v>8</v>
      </c>
      <c r="R337" s="106">
        <f t="shared" si="203"/>
        <v>13</v>
      </c>
      <c r="S337" s="106">
        <f t="shared" si="204"/>
        <v>0</v>
      </c>
      <c r="T337" s="154">
        <f t="shared" si="205"/>
        <v>-388</v>
      </c>
      <c r="V337" s="66" t="str">
        <f t="shared" si="206"/>
        <v>W</v>
      </c>
      <c r="W337" s="66">
        <f t="shared" si="207"/>
        <v>4</v>
      </c>
      <c r="X337" s="66">
        <f t="shared" si="208"/>
        <v>1</v>
      </c>
      <c r="Y337" s="66">
        <f t="shared" si="209"/>
        <v>4</v>
      </c>
      <c r="Z337" s="106">
        <f t="shared" si="210"/>
        <v>1</v>
      </c>
      <c r="AA337" s="106">
        <f t="shared" si="211"/>
        <v>12</v>
      </c>
      <c r="AB337" s="154">
        <f t="shared" si="212"/>
        <v>225</v>
      </c>
      <c r="AC337" s="155">
        <f t="shared" si="213"/>
        <v>225</v>
      </c>
      <c r="AE337" s="66" t="str">
        <f t="shared" si="214"/>
        <v>L</v>
      </c>
      <c r="AF337" s="66">
        <f t="shared" si="222"/>
        <v>3</v>
      </c>
      <c r="AG337" s="66">
        <f t="shared" si="215"/>
        <v>6</v>
      </c>
      <c r="AH337" s="66">
        <f t="shared" si="216"/>
        <v>8</v>
      </c>
      <c r="AI337" s="106">
        <f t="shared" si="217"/>
        <v>13</v>
      </c>
      <c r="AJ337" s="106">
        <f t="shared" si="218"/>
        <v>0</v>
      </c>
      <c r="AK337" s="154">
        <f t="shared" si="219"/>
        <v>-1636</v>
      </c>
      <c r="AL337" s="155">
        <f t="shared" si="220"/>
        <v>-1</v>
      </c>
      <c r="AM337" s="155"/>
      <c r="AN337" s="66" t="str">
        <f t="shared" si="228"/>
        <v>L</v>
      </c>
      <c r="AO337" s="66">
        <f t="shared" si="223"/>
        <v>3</v>
      </c>
      <c r="AP337" s="66">
        <f t="shared" si="229"/>
        <v>6</v>
      </c>
      <c r="AQ337" s="66">
        <f t="shared" si="230"/>
        <v>8</v>
      </c>
      <c r="AR337" s="106">
        <f t="shared" si="221"/>
        <v>13</v>
      </c>
      <c r="AS337" s="106">
        <f t="shared" si="231"/>
        <v>0</v>
      </c>
      <c r="AT337" s="154">
        <f t="shared" si="232"/>
        <v>-1636</v>
      </c>
      <c r="AU337" s="155"/>
    </row>
    <row r="338" spans="1:47" s="71" customFormat="1">
      <c r="A338" s="3">
        <f t="shared" si="224"/>
        <v>328</v>
      </c>
      <c r="B338" s="9">
        <f>Data!B338</f>
        <v>7</v>
      </c>
      <c r="D338" s="30">
        <f t="shared" si="161"/>
        <v>3</v>
      </c>
      <c r="F338" s="66" t="str">
        <f t="shared" si="196"/>
        <v>L</v>
      </c>
      <c r="G338" s="66">
        <f t="shared" si="162"/>
        <v>1</v>
      </c>
      <c r="H338" s="66">
        <f t="shared" si="197"/>
        <v>6</v>
      </c>
      <c r="I338" s="66">
        <f t="shared" si="225"/>
        <v>9</v>
      </c>
      <c r="J338" s="106">
        <f t="shared" si="198"/>
        <v>13</v>
      </c>
      <c r="K338" s="106">
        <f t="shared" si="199"/>
        <v>0</v>
      </c>
      <c r="L338" s="154">
        <f t="shared" si="200"/>
        <v>403</v>
      </c>
      <c r="N338" s="66" t="str">
        <f t="shared" si="201"/>
        <v>W</v>
      </c>
      <c r="O338" s="66">
        <f t="shared" si="226"/>
        <v>4</v>
      </c>
      <c r="P338" s="66">
        <f t="shared" si="202"/>
        <v>6</v>
      </c>
      <c r="Q338" s="66">
        <f t="shared" si="227"/>
        <v>9</v>
      </c>
      <c r="R338" s="106">
        <f t="shared" si="203"/>
        <v>13</v>
      </c>
      <c r="S338" s="106">
        <f t="shared" si="204"/>
        <v>156</v>
      </c>
      <c r="T338" s="154">
        <f t="shared" si="205"/>
        <v>-245</v>
      </c>
      <c r="V338" s="66" t="str">
        <f t="shared" si="206"/>
        <v>L</v>
      </c>
      <c r="W338" s="66">
        <f t="shared" si="207"/>
        <v>1</v>
      </c>
      <c r="X338" s="66">
        <f t="shared" si="208"/>
        <v>1</v>
      </c>
      <c r="Y338" s="66">
        <f t="shared" si="209"/>
        <v>1</v>
      </c>
      <c r="Z338" s="106">
        <f t="shared" si="210"/>
        <v>1</v>
      </c>
      <c r="AA338" s="106">
        <f t="shared" si="211"/>
        <v>0</v>
      </c>
      <c r="AB338" s="154">
        <f t="shared" si="212"/>
        <v>224</v>
      </c>
      <c r="AC338" s="155">
        <f t="shared" si="213"/>
        <v>225</v>
      </c>
      <c r="AE338" s="66" t="str">
        <f t="shared" si="214"/>
        <v>W</v>
      </c>
      <c r="AF338" s="66">
        <f t="shared" si="222"/>
        <v>3</v>
      </c>
      <c r="AG338" s="66">
        <f t="shared" si="215"/>
        <v>6</v>
      </c>
      <c r="AH338" s="66">
        <f t="shared" si="216"/>
        <v>9</v>
      </c>
      <c r="AI338" s="106">
        <f t="shared" si="217"/>
        <v>13</v>
      </c>
      <c r="AJ338" s="106">
        <f t="shared" si="218"/>
        <v>78</v>
      </c>
      <c r="AK338" s="154">
        <f t="shared" si="219"/>
        <v>-1571</v>
      </c>
      <c r="AL338" s="155">
        <f t="shared" si="220"/>
        <v>-1</v>
      </c>
      <c r="AM338" s="155"/>
      <c r="AN338" s="66" t="str">
        <f t="shared" si="228"/>
        <v>W</v>
      </c>
      <c r="AO338" s="66">
        <f t="shared" si="223"/>
        <v>3</v>
      </c>
      <c r="AP338" s="66">
        <f t="shared" si="229"/>
        <v>6</v>
      </c>
      <c r="AQ338" s="66">
        <f t="shared" si="230"/>
        <v>9</v>
      </c>
      <c r="AR338" s="106">
        <f t="shared" si="221"/>
        <v>13</v>
      </c>
      <c r="AS338" s="106">
        <f t="shared" si="231"/>
        <v>78</v>
      </c>
      <c r="AT338" s="154">
        <f t="shared" si="232"/>
        <v>-1571</v>
      </c>
      <c r="AU338" s="155"/>
    </row>
    <row r="339" spans="1:47" s="71" customFormat="1">
      <c r="A339" s="3">
        <f t="shared" si="224"/>
        <v>329</v>
      </c>
      <c r="B339" s="9">
        <f>Data!B339</f>
        <v>8</v>
      </c>
      <c r="D339" s="30">
        <f t="shared" si="161"/>
        <v>3</v>
      </c>
      <c r="F339" s="66" t="str">
        <f t="shared" si="196"/>
        <v>L</v>
      </c>
      <c r="G339" s="66">
        <f t="shared" si="162"/>
        <v>1</v>
      </c>
      <c r="H339" s="66">
        <f t="shared" si="197"/>
        <v>6</v>
      </c>
      <c r="I339" s="66">
        <f t="shared" si="225"/>
        <v>10</v>
      </c>
      <c r="J339" s="106">
        <f t="shared" si="198"/>
        <v>13</v>
      </c>
      <c r="K339" s="106">
        <f t="shared" si="199"/>
        <v>0</v>
      </c>
      <c r="L339" s="154">
        <f t="shared" si="200"/>
        <v>390</v>
      </c>
      <c r="N339" s="66" t="str">
        <f t="shared" si="201"/>
        <v>L</v>
      </c>
      <c r="O339" s="66">
        <f t="shared" si="226"/>
        <v>5</v>
      </c>
      <c r="P339" s="66">
        <f t="shared" si="202"/>
        <v>6</v>
      </c>
      <c r="Q339" s="66">
        <f t="shared" si="227"/>
        <v>10</v>
      </c>
      <c r="R339" s="106">
        <f t="shared" si="203"/>
        <v>13</v>
      </c>
      <c r="S339" s="106">
        <f t="shared" si="204"/>
        <v>0</v>
      </c>
      <c r="T339" s="154">
        <f t="shared" si="205"/>
        <v>-258</v>
      </c>
      <c r="V339" s="66" t="str">
        <f t="shared" si="206"/>
        <v>L</v>
      </c>
      <c r="W339" s="66">
        <f t="shared" si="207"/>
        <v>2</v>
      </c>
      <c r="X339" s="66">
        <f t="shared" si="208"/>
        <v>1</v>
      </c>
      <c r="Y339" s="66">
        <f t="shared" si="209"/>
        <v>2</v>
      </c>
      <c r="Z339" s="106">
        <f t="shared" si="210"/>
        <v>1</v>
      </c>
      <c r="AA339" s="106">
        <f t="shared" si="211"/>
        <v>0</v>
      </c>
      <c r="AB339" s="154">
        <f t="shared" si="212"/>
        <v>223</v>
      </c>
      <c r="AC339" s="155">
        <f t="shared" si="213"/>
        <v>225</v>
      </c>
      <c r="AE339" s="66" t="str">
        <f t="shared" si="214"/>
        <v>W</v>
      </c>
      <c r="AF339" s="66">
        <f t="shared" si="222"/>
        <v>3</v>
      </c>
      <c r="AG339" s="66">
        <f t="shared" si="215"/>
        <v>6</v>
      </c>
      <c r="AH339" s="66">
        <f t="shared" si="216"/>
        <v>10</v>
      </c>
      <c r="AI339" s="106">
        <f t="shared" si="217"/>
        <v>13</v>
      </c>
      <c r="AJ339" s="106">
        <f t="shared" si="218"/>
        <v>78</v>
      </c>
      <c r="AK339" s="154">
        <f t="shared" si="219"/>
        <v>-1506</v>
      </c>
      <c r="AL339" s="155">
        <f t="shared" si="220"/>
        <v>-1</v>
      </c>
      <c r="AM339" s="155"/>
      <c r="AN339" s="66" t="str">
        <f t="shared" si="228"/>
        <v>W</v>
      </c>
      <c r="AO339" s="66">
        <f t="shared" si="223"/>
        <v>3</v>
      </c>
      <c r="AP339" s="66">
        <f t="shared" si="229"/>
        <v>6</v>
      </c>
      <c r="AQ339" s="66">
        <f t="shared" si="230"/>
        <v>10</v>
      </c>
      <c r="AR339" s="106">
        <f t="shared" si="221"/>
        <v>13</v>
      </c>
      <c r="AS339" s="106">
        <f t="shared" si="231"/>
        <v>78</v>
      </c>
      <c r="AT339" s="154">
        <f t="shared" si="232"/>
        <v>-1506</v>
      </c>
      <c r="AU339" s="155"/>
    </row>
    <row r="340" spans="1:47" s="71" customFormat="1">
      <c r="A340" s="3">
        <f t="shared" si="224"/>
        <v>330</v>
      </c>
      <c r="B340" s="9">
        <f>Data!B340</f>
        <v>33</v>
      </c>
      <c r="D340" s="30">
        <f t="shared" si="161"/>
        <v>11</v>
      </c>
      <c r="F340" s="66" t="str">
        <f t="shared" si="196"/>
        <v>L</v>
      </c>
      <c r="G340" s="66">
        <f t="shared" si="162"/>
        <v>1</v>
      </c>
      <c r="H340" s="66">
        <f t="shared" si="197"/>
        <v>6</v>
      </c>
      <c r="I340" s="66">
        <f t="shared" si="225"/>
        <v>11</v>
      </c>
      <c r="J340" s="106">
        <f t="shared" si="198"/>
        <v>13</v>
      </c>
      <c r="K340" s="106">
        <f t="shared" si="199"/>
        <v>0</v>
      </c>
      <c r="L340" s="154">
        <f t="shared" si="200"/>
        <v>377</v>
      </c>
      <c r="N340" s="66" t="str">
        <f t="shared" si="201"/>
        <v>L</v>
      </c>
      <c r="O340" s="66">
        <f t="shared" si="226"/>
        <v>6</v>
      </c>
      <c r="P340" s="66">
        <f t="shared" si="202"/>
        <v>6</v>
      </c>
      <c r="Q340" s="66">
        <f t="shared" si="227"/>
        <v>11</v>
      </c>
      <c r="R340" s="106">
        <f t="shared" si="203"/>
        <v>13</v>
      </c>
      <c r="S340" s="106">
        <f t="shared" si="204"/>
        <v>0</v>
      </c>
      <c r="T340" s="154">
        <f t="shared" si="205"/>
        <v>-271</v>
      </c>
      <c r="V340" s="66" t="str">
        <f t="shared" si="206"/>
        <v>L</v>
      </c>
      <c r="W340" s="66">
        <f t="shared" si="207"/>
        <v>3</v>
      </c>
      <c r="X340" s="66">
        <f t="shared" si="208"/>
        <v>1</v>
      </c>
      <c r="Y340" s="66">
        <f t="shared" si="209"/>
        <v>3</v>
      </c>
      <c r="Z340" s="106">
        <f t="shared" si="210"/>
        <v>1</v>
      </c>
      <c r="AA340" s="106">
        <f t="shared" si="211"/>
        <v>0</v>
      </c>
      <c r="AB340" s="154">
        <f t="shared" si="212"/>
        <v>222</v>
      </c>
      <c r="AC340" s="155">
        <f t="shared" si="213"/>
        <v>225</v>
      </c>
      <c r="AE340" s="66" t="str">
        <f t="shared" si="214"/>
        <v>L</v>
      </c>
      <c r="AF340" s="66">
        <f t="shared" si="222"/>
        <v>11</v>
      </c>
      <c r="AG340" s="66">
        <f t="shared" si="215"/>
        <v>6</v>
      </c>
      <c r="AH340" s="66">
        <f t="shared" si="216"/>
        <v>11</v>
      </c>
      <c r="AI340" s="106">
        <f t="shared" si="217"/>
        <v>13</v>
      </c>
      <c r="AJ340" s="106">
        <f t="shared" si="218"/>
        <v>0</v>
      </c>
      <c r="AK340" s="154">
        <f t="shared" si="219"/>
        <v>-1519</v>
      </c>
      <c r="AL340" s="155">
        <f t="shared" si="220"/>
        <v>-1</v>
      </c>
      <c r="AM340" s="155"/>
      <c r="AN340" s="66" t="str">
        <f t="shared" si="228"/>
        <v>L</v>
      </c>
      <c r="AO340" s="66">
        <f t="shared" si="223"/>
        <v>11</v>
      </c>
      <c r="AP340" s="66">
        <f t="shared" si="229"/>
        <v>6</v>
      </c>
      <c r="AQ340" s="66">
        <f t="shared" si="230"/>
        <v>11</v>
      </c>
      <c r="AR340" s="106">
        <f t="shared" si="221"/>
        <v>13</v>
      </c>
      <c r="AS340" s="106">
        <f t="shared" si="231"/>
        <v>0</v>
      </c>
      <c r="AT340" s="154">
        <f t="shared" si="232"/>
        <v>-1519</v>
      </c>
      <c r="AU340" s="155"/>
    </row>
    <row r="341" spans="1:47" s="71" customFormat="1">
      <c r="A341" s="3">
        <f t="shared" si="224"/>
        <v>331</v>
      </c>
      <c r="B341" s="9">
        <f>Data!B341</f>
        <v>7</v>
      </c>
      <c r="D341" s="30">
        <f t="shared" si="161"/>
        <v>3</v>
      </c>
      <c r="F341" s="66" t="str">
        <f t="shared" si="196"/>
        <v>L</v>
      </c>
      <c r="G341" s="66">
        <f t="shared" si="162"/>
        <v>1</v>
      </c>
      <c r="H341" s="66">
        <f t="shared" si="197"/>
        <v>7</v>
      </c>
      <c r="I341" s="66">
        <f t="shared" si="225"/>
        <v>1</v>
      </c>
      <c r="J341" s="106">
        <f t="shared" si="198"/>
        <v>21</v>
      </c>
      <c r="K341" s="106">
        <f t="shared" si="199"/>
        <v>0</v>
      </c>
      <c r="L341" s="154">
        <f t="shared" si="200"/>
        <v>356</v>
      </c>
      <c r="N341" s="66" t="str">
        <f t="shared" si="201"/>
        <v>L</v>
      </c>
      <c r="O341" s="66">
        <f t="shared" si="226"/>
        <v>7</v>
      </c>
      <c r="P341" s="66">
        <f t="shared" si="202"/>
        <v>7</v>
      </c>
      <c r="Q341" s="66">
        <f t="shared" si="227"/>
        <v>1</v>
      </c>
      <c r="R341" s="106">
        <f t="shared" si="203"/>
        <v>21</v>
      </c>
      <c r="S341" s="106">
        <f t="shared" si="204"/>
        <v>0</v>
      </c>
      <c r="T341" s="154">
        <f t="shared" si="205"/>
        <v>-292</v>
      </c>
      <c r="V341" s="66" t="str">
        <f t="shared" si="206"/>
        <v>W</v>
      </c>
      <c r="W341" s="66">
        <f t="shared" si="207"/>
        <v>4</v>
      </c>
      <c r="X341" s="66">
        <f t="shared" si="208"/>
        <v>1</v>
      </c>
      <c r="Y341" s="66">
        <f t="shared" si="209"/>
        <v>4</v>
      </c>
      <c r="Z341" s="106">
        <f t="shared" si="210"/>
        <v>1</v>
      </c>
      <c r="AA341" s="106">
        <f t="shared" si="211"/>
        <v>12</v>
      </c>
      <c r="AB341" s="154">
        <f t="shared" si="212"/>
        <v>233</v>
      </c>
      <c r="AC341" s="155">
        <f t="shared" si="213"/>
        <v>233</v>
      </c>
      <c r="AE341" s="66" t="str">
        <f t="shared" si="214"/>
        <v>L</v>
      </c>
      <c r="AF341" s="66">
        <f t="shared" si="222"/>
        <v>3</v>
      </c>
      <c r="AG341" s="66">
        <f t="shared" si="215"/>
        <v>7</v>
      </c>
      <c r="AH341" s="66">
        <f t="shared" si="216"/>
        <v>1</v>
      </c>
      <c r="AI341" s="106">
        <f t="shared" si="217"/>
        <v>21</v>
      </c>
      <c r="AJ341" s="106">
        <f t="shared" si="218"/>
        <v>0</v>
      </c>
      <c r="AK341" s="154">
        <f t="shared" si="219"/>
        <v>-1540</v>
      </c>
      <c r="AL341" s="155">
        <f t="shared" si="220"/>
        <v>-1</v>
      </c>
      <c r="AM341" s="155"/>
      <c r="AN341" s="66" t="str">
        <f t="shared" si="228"/>
        <v>L</v>
      </c>
      <c r="AO341" s="66">
        <f t="shared" si="223"/>
        <v>3</v>
      </c>
      <c r="AP341" s="66">
        <f t="shared" si="229"/>
        <v>7</v>
      </c>
      <c r="AQ341" s="66">
        <f t="shared" si="230"/>
        <v>1</v>
      </c>
      <c r="AR341" s="106">
        <f t="shared" si="221"/>
        <v>21</v>
      </c>
      <c r="AS341" s="106">
        <f t="shared" si="231"/>
        <v>0</v>
      </c>
      <c r="AT341" s="154">
        <f t="shared" si="232"/>
        <v>-1540</v>
      </c>
      <c r="AU341" s="155"/>
    </row>
    <row r="342" spans="1:47" s="71" customFormat="1">
      <c r="A342" s="3">
        <f t="shared" si="224"/>
        <v>332</v>
      </c>
      <c r="B342" s="9">
        <f>Data!B342</f>
        <v>18</v>
      </c>
      <c r="D342" s="30">
        <f t="shared" si="161"/>
        <v>6</v>
      </c>
      <c r="F342" s="66" t="str">
        <f t="shared" si="196"/>
        <v>L</v>
      </c>
      <c r="G342" s="66">
        <f t="shared" si="162"/>
        <v>1</v>
      </c>
      <c r="H342" s="66">
        <f t="shared" si="197"/>
        <v>7</v>
      </c>
      <c r="I342" s="66">
        <f t="shared" si="225"/>
        <v>2</v>
      </c>
      <c r="J342" s="106">
        <f t="shared" si="198"/>
        <v>21</v>
      </c>
      <c r="K342" s="106">
        <f t="shared" si="199"/>
        <v>0</v>
      </c>
      <c r="L342" s="154">
        <f t="shared" si="200"/>
        <v>335</v>
      </c>
      <c r="N342" s="66" t="str">
        <f t="shared" si="201"/>
        <v>L</v>
      </c>
      <c r="O342" s="66">
        <f t="shared" si="226"/>
        <v>8</v>
      </c>
      <c r="P342" s="66">
        <f t="shared" si="202"/>
        <v>7</v>
      </c>
      <c r="Q342" s="66">
        <f t="shared" si="227"/>
        <v>2</v>
      </c>
      <c r="R342" s="106">
        <f t="shared" si="203"/>
        <v>21</v>
      </c>
      <c r="S342" s="106">
        <f t="shared" si="204"/>
        <v>0</v>
      </c>
      <c r="T342" s="154">
        <f t="shared" si="205"/>
        <v>-313</v>
      </c>
      <c r="V342" s="66" t="str">
        <f t="shared" si="206"/>
        <v>L</v>
      </c>
      <c r="W342" s="66">
        <f t="shared" si="207"/>
        <v>1</v>
      </c>
      <c r="X342" s="66">
        <f t="shared" si="208"/>
        <v>1</v>
      </c>
      <c r="Y342" s="66">
        <f t="shared" si="209"/>
        <v>1</v>
      </c>
      <c r="Z342" s="106">
        <f t="shared" si="210"/>
        <v>1</v>
      </c>
      <c r="AA342" s="106">
        <f t="shared" si="211"/>
        <v>0</v>
      </c>
      <c r="AB342" s="154">
        <f t="shared" si="212"/>
        <v>232</v>
      </c>
      <c r="AC342" s="155">
        <f t="shared" si="213"/>
        <v>233</v>
      </c>
      <c r="AE342" s="66" t="str">
        <f t="shared" si="214"/>
        <v>L</v>
      </c>
      <c r="AF342" s="66">
        <f t="shared" si="222"/>
        <v>6</v>
      </c>
      <c r="AG342" s="66">
        <f t="shared" si="215"/>
        <v>7</v>
      </c>
      <c r="AH342" s="66">
        <f t="shared" si="216"/>
        <v>2</v>
      </c>
      <c r="AI342" s="106">
        <f t="shared" si="217"/>
        <v>21</v>
      </c>
      <c r="AJ342" s="106">
        <f t="shared" si="218"/>
        <v>0</v>
      </c>
      <c r="AK342" s="154">
        <f t="shared" si="219"/>
        <v>-1561</v>
      </c>
      <c r="AL342" s="155">
        <f t="shared" si="220"/>
        <v>-1</v>
      </c>
      <c r="AM342" s="155"/>
      <c r="AN342" s="66" t="str">
        <f t="shared" si="228"/>
        <v>L</v>
      </c>
      <c r="AO342" s="66">
        <f t="shared" si="223"/>
        <v>6</v>
      </c>
      <c r="AP342" s="66">
        <f t="shared" si="229"/>
        <v>7</v>
      </c>
      <c r="AQ342" s="66">
        <f t="shared" si="230"/>
        <v>2</v>
      </c>
      <c r="AR342" s="106">
        <f t="shared" si="221"/>
        <v>21</v>
      </c>
      <c r="AS342" s="106">
        <f t="shared" si="231"/>
        <v>0</v>
      </c>
      <c r="AT342" s="154">
        <f t="shared" si="232"/>
        <v>-1561</v>
      </c>
      <c r="AU342" s="155"/>
    </row>
    <row r="343" spans="1:47" s="71" customFormat="1">
      <c r="A343" s="3">
        <f t="shared" si="224"/>
        <v>333</v>
      </c>
      <c r="B343" s="9">
        <f>Data!B343</f>
        <v>18</v>
      </c>
      <c r="D343" s="30">
        <f t="shared" si="161"/>
        <v>6</v>
      </c>
      <c r="F343" s="66" t="str">
        <f t="shared" si="196"/>
        <v>L</v>
      </c>
      <c r="G343" s="66">
        <f t="shared" si="162"/>
        <v>1</v>
      </c>
      <c r="H343" s="66">
        <f t="shared" si="197"/>
        <v>7</v>
      </c>
      <c r="I343" s="66">
        <f t="shared" si="225"/>
        <v>3</v>
      </c>
      <c r="J343" s="106">
        <f t="shared" si="198"/>
        <v>21</v>
      </c>
      <c r="K343" s="106">
        <f t="shared" si="199"/>
        <v>0</v>
      </c>
      <c r="L343" s="154">
        <f t="shared" si="200"/>
        <v>314</v>
      </c>
      <c r="N343" s="66" t="str">
        <f t="shared" si="201"/>
        <v>L</v>
      </c>
      <c r="O343" s="66">
        <f t="shared" si="226"/>
        <v>9</v>
      </c>
      <c r="P343" s="66">
        <f t="shared" si="202"/>
        <v>7</v>
      </c>
      <c r="Q343" s="66">
        <f t="shared" si="227"/>
        <v>3</v>
      </c>
      <c r="R343" s="106">
        <f t="shared" si="203"/>
        <v>21</v>
      </c>
      <c r="S343" s="106">
        <f t="shared" si="204"/>
        <v>0</v>
      </c>
      <c r="T343" s="154">
        <f t="shared" si="205"/>
        <v>-334</v>
      </c>
      <c r="V343" s="66" t="str">
        <f t="shared" si="206"/>
        <v>L</v>
      </c>
      <c r="W343" s="66">
        <f t="shared" si="207"/>
        <v>2</v>
      </c>
      <c r="X343" s="66">
        <f t="shared" si="208"/>
        <v>1</v>
      </c>
      <c r="Y343" s="66">
        <f t="shared" si="209"/>
        <v>2</v>
      </c>
      <c r="Z343" s="106">
        <f t="shared" si="210"/>
        <v>1</v>
      </c>
      <c r="AA343" s="106">
        <f t="shared" si="211"/>
        <v>0</v>
      </c>
      <c r="AB343" s="154">
        <f t="shared" si="212"/>
        <v>231</v>
      </c>
      <c r="AC343" s="155">
        <f t="shared" si="213"/>
        <v>233</v>
      </c>
      <c r="AE343" s="66" t="str">
        <f t="shared" si="214"/>
        <v>W</v>
      </c>
      <c r="AF343" s="66">
        <f t="shared" si="222"/>
        <v>6</v>
      </c>
      <c r="AG343" s="66">
        <f t="shared" si="215"/>
        <v>7</v>
      </c>
      <c r="AH343" s="66">
        <f t="shared" si="216"/>
        <v>3</v>
      </c>
      <c r="AI343" s="106">
        <f t="shared" si="217"/>
        <v>21</v>
      </c>
      <c r="AJ343" s="106">
        <f t="shared" si="218"/>
        <v>126</v>
      </c>
      <c r="AK343" s="154">
        <f t="shared" si="219"/>
        <v>-1456</v>
      </c>
      <c r="AL343" s="155">
        <f t="shared" si="220"/>
        <v>-1</v>
      </c>
      <c r="AM343" s="155"/>
      <c r="AN343" s="66" t="str">
        <f t="shared" si="228"/>
        <v>W</v>
      </c>
      <c r="AO343" s="66">
        <f t="shared" si="223"/>
        <v>6</v>
      </c>
      <c r="AP343" s="66">
        <f t="shared" si="229"/>
        <v>7</v>
      </c>
      <c r="AQ343" s="66">
        <f t="shared" si="230"/>
        <v>3</v>
      </c>
      <c r="AR343" s="106">
        <f t="shared" si="221"/>
        <v>21</v>
      </c>
      <c r="AS343" s="106">
        <f t="shared" si="231"/>
        <v>126</v>
      </c>
      <c r="AT343" s="154">
        <f t="shared" si="232"/>
        <v>-1456</v>
      </c>
      <c r="AU343" s="155"/>
    </row>
    <row r="344" spans="1:47" s="71" customFormat="1">
      <c r="A344" s="3">
        <f t="shared" si="224"/>
        <v>334</v>
      </c>
      <c r="B344" s="9">
        <f>Data!B344</f>
        <v>4</v>
      </c>
      <c r="D344" s="30">
        <f t="shared" si="161"/>
        <v>2</v>
      </c>
      <c r="F344" s="66" t="str">
        <f t="shared" si="196"/>
        <v>L</v>
      </c>
      <c r="G344" s="66">
        <f t="shared" si="162"/>
        <v>1</v>
      </c>
      <c r="H344" s="66">
        <f t="shared" si="197"/>
        <v>7</v>
      </c>
      <c r="I344" s="66">
        <f t="shared" si="225"/>
        <v>4</v>
      </c>
      <c r="J344" s="106">
        <f t="shared" si="198"/>
        <v>21</v>
      </c>
      <c r="K344" s="106">
        <f t="shared" si="199"/>
        <v>0</v>
      </c>
      <c r="L344" s="154">
        <f t="shared" si="200"/>
        <v>293</v>
      </c>
      <c r="N344" s="66" t="str">
        <f t="shared" si="201"/>
        <v>L</v>
      </c>
      <c r="O344" s="66">
        <f t="shared" si="226"/>
        <v>10</v>
      </c>
      <c r="P344" s="66">
        <f t="shared" si="202"/>
        <v>7</v>
      </c>
      <c r="Q344" s="66">
        <f t="shared" si="227"/>
        <v>4</v>
      </c>
      <c r="R344" s="106">
        <f t="shared" si="203"/>
        <v>21</v>
      </c>
      <c r="S344" s="106">
        <f t="shared" si="204"/>
        <v>0</v>
      </c>
      <c r="T344" s="154">
        <f t="shared" si="205"/>
        <v>-355</v>
      </c>
      <c r="V344" s="66" t="str">
        <f t="shared" si="206"/>
        <v>W</v>
      </c>
      <c r="W344" s="66">
        <f t="shared" si="207"/>
        <v>3</v>
      </c>
      <c r="X344" s="66">
        <f t="shared" si="208"/>
        <v>1</v>
      </c>
      <c r="Y344" s="66">
        <f t="shared" si="209"/>
        <v>3</v>
      </c>
      <c r="Z344" s="106">
        <f t="shared" si="210"/>
        <v>1</v>
      </c>
      <c r="AA344" s="106">
        <f t="shared" si="211"/>
        <v>12</v>
      </c>
      <c r="AB344" s="154">
        <f t="shared" si="212"/>
        <v>242</v>
      </c>
      <c r="AC344" s="155">
        <f t="shared" si="213"/>
        <v>242</v>
      </c>
      <c r="AE344" s="66" t="str">
        <f t="shared" si="214"/>
        <v>L</v>
      </c>
      <c r="AF344" s="66">
        <f t="shared" si="222"/>
        <v>2</v>
      </c>
      <c r="AG344" s="66">
        <f t="shared" si="215"/>
        <v>7</v>
      </c>
      <c r="AH344" s="66">
        <f t="shared" si="216"/>
        <v>4</v>
      </c>
      <c r="AI344" s="106">
        <f t="shared" si="217"/>
        <v>21</v>
      </c>
      <c r="AJ344" s="106">
        <f t="shared" si="218"/>
        <v>0</v>
      </c>
      <c r="AK344" s="154">
        <f t="shared" si="219"/>
        <v>-1477</v>
      </c>
      <c r="AL344" s="155">
        <f t="shared" si="220"/>
        <v>-1</v>
      </c>
      <c r="AM344" s="155"/>
      <c r="AN344" s="66" t="str">
        <f t="shared" si="228"/>
        <v>L</v>
      </c>
      <c r="AO344" s="66">
        <f t="shared" si="223"/>
        <v>2</v>
      </c>
      <c r="AP344" s="66">
        <f t="shared" si="229"/>
        <v>7</v>
      </c>
      <c r="AQ344" s="66">
        <f t="shared" si="230"/>
        <v>4</v>
      </c>
      <c r="AR344" s="106">
        <f t="shared" si="221"/>
        <v>21</v>
      </c>
      <c r="AS344" s="106">
        <f t="shared" si="231"/>
        <v>0</v>
      </c>
      <c r="AT344" s="154">
        <f t="shared" si="232"/>
        <v>-1477</v>
      </c>
      <c r="AU344" s="155"/>
    </row>
    <row r="345" spans="1:47" s="71" customFormat="1">
      <c r="A345" s="3">
        <f t="shared" si="224"/>
        <v>335</v>
      </c>
      <c r="B345" s="9">
        <f>Data!B345</f>
        <v>23</v>
      </c>
      <c r="D345" s="30">
        <f t="shared" si="161"/>
        <v>8</v>
      </c>
      <c r="F345" s="66" t="str">
        <f t="shared" si="196"/>
        <v>L</v>
      </c>
      <c r="G345" s="66">
        <f t="shared" si="162"/>
        <v>1</v>
      </c>
      <c r="H345" s="66">
        <f t="shared" si="197"/>
        <v>7</v>
      </c>
      <c r="I345" s="66">
        <f t="shared" si="225"/>
        <v>5</v>
      </c>
      <c r="J345" s="106">
        <f t="shared" si="198"/>
        <v>21</v>
      </c>
      <c r="K345" s="106">
        <f t="shared" si="199"/>
        <v>0</v>
      </c>
      <c r="L345" s="154">
        <f t="shared" si="200"/>
        <v>272</v>
      </c>
      <c r="N345" s="66" t="str">
        <f t="shared" si="201"/>
        <v>L</v>
      </c>
      <c r="O345" s="66">
        <f t="shared" si="226"/>
        <v>11</v>
      </c>
      <c r="P345" s="66">
        <f t="shared" si="202"/>
        <v>7</v>
      </c>
      <c r="Q345" s="66">
        <f t="shared" si="227"/>
        <v>5</v>
      </c>
      <c r="R345" s="106">
        <f t="shared" si="203"/>
        <v>21</v>
      </c>
      <c r="S345" s="106">
        <f t="shared" si="204"/>
        <v>0</v>
      </c>
      <c r="T345" s="154">
        <f t="shared" si="205"/>
        <v>-376</v>
      </c>
      <c r="V345" s="66" t="str">
        <f t="shared" si="206"/>
        <v>L</v>
      </c>
      <c r="W345" s="66">
        <f t="shared" si="207"/>
        <v>1</v>
      </c>
      <c r="X345" s="66">
        <f t="shared" si="208"/>
        <v>1</v>
      </c>
      <c r="Y345" s="66">
        <f t="shared" si="209"/>
        <v>1</v>
      </c>
      <c r="Z345" s="106">
        <f t="shared" si="210"/>
        <v>1</v>
      </c>
      <c r="AA345" s="106">
        <f t="shared" si="211"/>
        <v>0</v>
      </c>
      <c r="AB345" s="154">
        <f t="shared" si="212"/>
        <v>241</v>
      </c>
      <c r="AC345" s="155">
        <f t="shared" si="213"/>
        <v>242</v>
      </c>
      <c r="AE345" s="66" t="str">
        <f t="shared" si="214"/>
        <v>L</v>
      </c>
      <c r="AF345" s="66">
        <f t="shared" si="222"/>
        <v>8</v>
      </c>
      <c r="AG345" s="66">
        <f t="shared" si="215"/>
        <v>7</v>
      </c>
      <c r="AH345" s="66">
        <f t="shared" si="216"/>
        <v>5</v>
      </c>
      <c r="AI345" s="106">
        <f t="shared" si="217"/>
        <v>21</v>
      </c>
      <c r="AJ345" s="106">
        <f t="shared" si="218"/>
        <v>0</v>
      </c>
      <c r="AK345" s="154">
        <f t="shared" si="219"/>
        <v>-1498</v>
      </c>
      <c r="AL345" s="155">
        <f t="shared" si="220"/>
        <v>-1</v>
      </c>
      <c r="AM345" s="155"/>
      <c r="AN345" s="66" t="str">
        <f t="shared" si="228"/>
        <v>L</v>
      </c>
      <c r="AO345" s="66">
        <f t="shared" si="223"/>
        <v>8</v>
      </c>
      <c r="AP345" s="66">
        <f t="shared" si="229"/>
        <v>7</v>
      </c>
      <c r="AQ345" s="66">
        <f t="shared" si="230"/>
        <v>5</v>
      </c>
      <c r="AR345" s="106">
        <f t="shared" si="221"/>
        <v>21</v>
      </c>
      <c r="AS345" s="106">
        <f t="shared" si="231"/>
        <v>0</v>
      </c>
      <c r="AT345" s="154">
        <f t="shared" si="232"/>
        <v>-1498</v>
      </c>
      <c r="AU345" s="155"/>
    </row>
    <row r="346" spans="1:47" s="71" customFormat="1">
      <c r="A346" s="3">
        <f t="shared" si="224"/>
        <v>336</v>
      </c>
      <c r="B346" s="9">
        <f>Data!B346</f>
        <v>5</v>
      </c>
      <c r="D346" s="30">
        <f t="shared" si="161"/>
        <v>2</v>
      </c>
      <c r="F346" s="66" t="str">
        <f t="shared" si="196"/>
        <v>L</v>
      </c>
      <c r="G346" s="66">
        <f t="shared" si="162"/>
        <v>1</v>
      </c>
      <c r="H346" s="66">
        <f t="shared" si="197"/>
        <v>7</v>
      </c>
      <c r="I346" s="66">
        <f t="shared" si="225"/>
        <v>6</v>
      </c>
      <c r="J346" s="106">
        <f t="shared" si="198"/>
        <v>21</v>
      </c>
      <c r="K346" s="106">
        <f t="shared" si="199"/>
        <v>0</v>
      </c>
      <c r="L346" s="154">
        <f t="shared" si="200"/>
        <v>251</v>
      </c>
      <c r="N346" s="66" t="str">
        <f t="shared" si="201"/>
        <v>L</v>
      </c>
      <c r="O346" s="66">
        <f t="shared" si="226"/>
        <v>12</v>
      </c>
      <c r="P346" s="66">
        <f t="shared" si="202"/>
        <v>7</v>
      </c>
      <c r="Q346" s="66">
        <f t="shared" si="227"/>
        <v>6</v>
      </c>
      <c r="R346" s="106">
        <f t="shared" si="203"/>
        <v>21</v>
      </c>
      <c r="S346" s="106">
        <f t="shared" si="204"/>
        <v>0</v>
      </c>
      <c r="T346" s="154">
        <f t="shared" si="205"/>
        <v>-397</v>
      </c>
      <c r="V346" s="66" t="str">
        <f t="shared" si="206"/>
        <v>L</v>
      </c>
      <c r="W346" s="66">
        <f t="shared" si="207"/>
        <v>2</v>
      </c>
      <c r="X346" s="66">
        <f t="shared" si="208"/>
        <v>1</v>
      </c>
      <c r="Y346" s="66">
        <f t="shared" si="209"/>
        <v>2</v>
      </c>
      <c r="Z346" s="106">
        <f t="shared" si="210"/>
        <v>1</v>
      </c>
      <c r="AA346" s="106">
        <f t="shared" si="211"/>
        <v>0</v>
      </c>
      <c r="AB346" s="154">
        <f t="shared" si="212"/>
        <v>240</v>
      </c>
      <c r="AC346" s="155">
        <f t="shared" si="213"/>
        <v>242</v>
      </c>
      <c r="AE346" s="66" t="str">
        <f t="shared" si="214"/>
        <v>L</v>
      </c>
      <c r="AF346" s="66">
        <f t="shared" si="222"/>
        <v>2</v>
      </c>
      <c r="AG346" s="66">
        <f t="shared" si="215"/>
        <v>7</v>
      </c>
      <c r="AH346" s="66">
        <f t="shared" si="216"/>
        <v>6</v>
      </c>
      <c r="AI346" s="106">
        <f t="shared" si="217"/>
        <v>21</v>
      </c>
      <c r="AJ346" s="106">
        <f t="shared" si="218"/>
        <v>0</v>
      </c>
      <c r="AK346" s="154">
        <f t="shared" si="219"/>
        <v>-1519</v>
      </c>
      <c r="AL346" s="155">
        <f t="shared" si="220"/>
        <v>-1</v>
      </c>
      <c r="AM346" s="155"/>
      <c r="AN346" s="66" t="str">
        <f t="shared" si="228"/>
        <v>L</v>
      </c>
      <c r="AO346" s="66">
        <f t="shared" si="223"/>
        <v>2</v>
      </c>
      <c r="AP346" s="66">
        <f t="shared" si="229"/>
        <v>7</v>
      </c>
      <c r="AQ346" s="66">
        <f t="shared" si="230"/>
        <v>6</v>
      </c>
      <c r="AR346" s="106">
        <f t="shared" si="221"/>
        <v>21</v>
      </c>
      <c r="AS346" s="106">
        <f t="shared" si="231"/>
        <v>0</v>
      </c>
      <c r="AT346" s="154">
        <f t="shared" si="232"/>
        <v>-1519</v>
      </c>
      <c r="AU346" s="155"/>
    </row>
    <row r="347" spans="1:47" s="71" customFormat="1">
      <c r="A347" s="3">
        <f t="shared" si="224"/>
        <v>337</v>
      </c>
      <c r="B347" s="9">
        <f>Data!B347</f>
        <v>16</v>
      </c>
      <c r="D347" s="30">
        <f t="shared" si="161"/>
        <v>6</v>
      </c>
      <c r="F347" s="66" t="str">
        <f t="shared" si="196"/>
        <v>L</v>
      </c>
      <c r="G347" s="66">
        <f t="shared" si="162"/>
        <v>1</v>
      </c>
      <c r="H347" s="66">
        <f t="shared" si="197"/>
        <v>7</v>
      </c>
      <c r="I347" s="66">
        <f t="shared" si="225"/>
        <v>7</v>
      </c>
      <c r="J347" s="106">
        <f t="shared" si="198"/>
        <v>21</v>
      </c>
      <c r="K347" s="106">
        <f t="shared" si="199"/>
        <v>0</v>
      </c>
      <c r="L347" s="154">
        <f t="shared" si="200"/>
        <v>230</v>
      </c>
      <c r="N347" s="66" t="str">
        <f t="shared" si="201"/>
        <v>L</v>
      </c>
      <c r="O347" s="66">
        <f t="shared" si="226"/>
        <v>1</v>
      </c>
      <c r="P347" s="66">
        <f t="shared" si="202"/>
        <v>7</v>
      </c>
      <c r="Q347" s="66">
        <f t="shared" si="227"/>
        <v>7</v>
      </c>
      <c r="R347" s="106">
        <f t="shared" si="203"/>
        <v>21</v>
      </c>
      <c r="S347" s="106">
        <f t="shared" si="204"/>
        <v>0</v>
      </c>
      <c r="T347" s="154">
        <f t="shared" si="205"/>
        <v>-418</v>
      </c>
      <c r="V347" s="66" t="str">
        <f t="shared" si="206"/>
        <v>L</v>
      </c>
      <c r="W347" s="66">
        <f t="shared" si="207"/>
        <v>3</v>
      </c>
      <c r="X347" s="66">
        <f t="shared" si="208"/>
        <v>1</v>
      </c>
      <c r="Y347" s="66">
        <f t="shared" si="209"/>
        <v>3</v>
      </c>
      <c r="Z347" s="106">
        <f t="shared" si="210"/>
        <v>1</v>
      </c>
      <c r="AA347" s="106">
        <f t="shared" si="211"/>
        <v>0</v>
      </c>
      <c r="AB347" s="154">
        <f t="shared" si="212"/>
        <v>239</v>
      </c>
      <c r="AC347" s="155">
        <f t="shared" si="213"/>
        <v>242</v>
      </c>
      <c r="AE347" s="66" t="str">
        <f t="shared" si="214"/>
        <v>L</v>
      </c>
      <c r="AF347" s="66">
        <f t="shared" si="222"/>
        <v>6</v>
      </c>
      <c r="AG347" s="66">
        <f t="shared" si="215"/>
        <v>7</v>
      </c>
      <c r="AH347" s="66">
        <f t="shared" si="216"/>
        <v>7</v>
      </c>
      <c r="AI347" s="106">
        <f t="shared" si="217"/>
        <v>21</v>
      </c>
      <c r="AJ347" s="106">
        <f t="shared" si="218"/>
        <v>0</v>
      </c>
      <c r="AK347" s="154">
        <f t="shared" si="219"/>
        <v>-1540</v>
      </c>
      <c r="AL347" s="155">
        <f t="shared" si="220"/>
        <v>-1</v>
      </c>
      <c r="AM347" s="155"/>
      <c r="AN347" s="66" t="str">
        <f t="shared" si="228"/>
        <v>L</v>
      </c>
      <c r="AO347" s="66">
        <f t="shared" si="223"/>
        <v>6</v>
      </c>
      <c r="AP347" s="66">
        <f t="shared" si="229"/>
        <v>7</v>
      </c>
      <c r="AQ347" s="66">
        <f t="shared" si="230"/>
        <v>7</v>
      </c>
      <c r="AR347" s="106">
        <f t="shared" si="221"/>
        <v>21</v>
      </c>
      <c r="AS347" s="106">
        <f t="shared" si="231"/>
        <v>0</v>
      </c>
      <c r="AT347" s="154">
        <f t="shared" si="232"/>
        <v>-1540</v>
      </c>
      <c r="AU347" s="155"/>
    </row>
    <row r="348" spans="1:47" s="71" customFormat="1">
      <c r="A348" s="3">
        <f t="shared" si="224"/>
        <v>338</v>
      </c>
      <c r="B348" s="9">
        <f>Data!B348</f>
        <v>23</v>
      </c>
      <c r="D348" s="30">
        <f t="shared" si="161"/>
        <v>8</v>
      </c>
      <c r="F348" s="66" t="str">
        <f t="shared" si="196"/>
        <v>L</v>
      </c>
      <c r="G348" s="66">
        <f t="shared" si="162"/>
        <v>1</v>
      </c>
      <c r="H348" s="66">
        <f t="shared" si="197"/>
        <v>7</v>
      </c>
      <c r="I348" s="66">
        <f t="shared" si="225"/>
        <v>8</v>
      </c>
      <c r="J348" s="106">
        <f t="shared" si="198"/>
        <v>21</v>
      </c>
      <c r="K348" s="106">
        <f t="shared" si="199"/>
        <v>0</v>
      </c>
      <c r="L348" s="154">
        <f t="shared" si="200"/>
        <v>209</v>
      </c>
      <c r="N348" s="66" t="str">
        <f t="shared" si="201"/>
        <v>L</v>
      </c>
      <c r="O348" s="66">
        <f t="shared" si="226"/>
        <v>2</v>
      </c>
      <c r="P348" s="66">
        <f t="shared" si="202"/>
        <v>7</v>
      </c>
      <c r="Q348" s="66">
        <f t="shared" si="227"/>
        <v>8</v>
      </c>
      <c r="R348" s="106">
        <f t="shared" si="203"/>
        <v>21</v>
      </c>
      <c r="S348" s="106">
        <f t="shared" si="204"/>
        <v>0</v>
      </c>
      <c r="T348" s="154">
        <f t="shared" si="205"/>
        <v>-439</v>
      </c>
      <c r="V348" s="66" t="str">
        <f t="shared" si="206"/>
        <v>L</v>
      </c>
      <c r="W348" s="66">
        <f t="shared" si="207"/>
        <v>4</v>
      </c>
      <c r="X348" s="66">
        <f t="shared" si="208"/>
        <v>1</v>
      </c>
      <c r="Y348" s="66">
        <f t="shared" si="209"/>
        <v>4</v>
      </c>
      <c r="Z348" s="106">
        <f t="shared" si="210"/>
        <v>1</v>
      </c>
      <c r="AA348" s="106">
        <f t="shared" si="211"/>
        <v>0</v>
      </c>
      <c r="AB348" s="154">
        <f t="shared" si="212"/>
        <v>238</v>
      </c>
      <c r="AC348" s="155">
        <f t="shared" si="213"/>
        <v>242</v>
      </c>
      <c r="AE348" s="66" t="str">
        <f t="shared" si="214"/>
        <v>L</v>
      </c>
      <c r="AF348" s="66">
        <f t="shared" si="222"/>
        <v>8</v>
      </c>
      <c r="AG348" s="66">
        <f t="shared" si="215"/>
        <v>7</v>
      </c>
      <c r="AH348" s="66">
        <f t="shared" si="216"/>
        <v>8</v>
      </c>
      <c r="AI348" s="106">
        <f t="shared" si="217"/>
        <v>21</v>
      </c>
      <c r="AJ348" s="106">
        <f t="shared" si="218"/>
        <v>0</v>
      </c>
      <c r="AK348" s="154">
        <f t="shared" si="219"/>
        <v>-1561</v>
      </c>
      <c r="AL348" s="155">
        <f t="shared" si="220"/>
        <v>-1</v>
      </c>
      <c r="AM348" s="155"/>
      <c r="AN348" s="66" t="str">
        <f t="shared" si="228"/>
        <v>L</v>
      </c>
      <c r="AO348" s="66">
        <f t="shared" si="223"/>
        <v>8</v>
      </c>
      <c r="AP348" s="66">
        <f t="shared" si="229"/>
        <v>7</v>
      </c>
      <c r="AQ348" s="66">
        <f t="shared" si="230"/>
        <v>8</v>
      </c>
      <c r="AR348" s="106">
        <f t="shared" si="221"/>
        <v>21</v>
      </c>
      <c r="AS348" s="106">
        <f t="shared" si="231"/>
        <v>0</v>
      </c>
      <c r="AT348" s="154">
        <f t="shared" si="232"/>
        <v>-1561</v>
      </c>
      <c r="AU348" s="155"/>
    </row>
    <row r="349" spans="1:47" s="71" customFormat="1">
      <c r="A349" s="3">
        <f t="shared" si="224"/>
        <v>339</v>
      </c>
      <c r="B349" s="9">
        <f>Data!B349</f>
        <v>8</v>
      </c>
      <c r="D349" s="30">
        <f t="shared" si="161"/>
        <v>3</v>
      </c>
      <c r="F349" s="66" t="str">
        <f t="shared" si="196"/>
        <v>L</v>
      </c>
      <c r="G349" s="66">
        <f t="shared" si="162"/>
        <v>1</v>
      </c>
      <c r="H349" s="66">
        <f t="shared" si="197"/>
        <v>7</v>
      </c>
      <c r="I349" s="66">
        <f t="shared" si="225"/>
        <v>9</v>
      </c>
      <c r="J349" s="106">
        <f t="shared" si="198"/>
        <v>21</v>
      </c>
      <c r="K349" s="106">
        <f t="shared" si="199"/>
        <v>0</v>
      </c>
      <c r="L349" s="154">
        <f t="shared" si="200"/>
        <v>188</v>
      </c>
      <c r="N349" s="66" t="str">
        <f t="shared" si="201"/>
        <v>L</v>
      </c>
      <c r="O349" s="66">
        <f t="shared" si="226"/>
        <v>3</v>
      </c>
      <c r="P349" s="66">
        <f t="shared" si="202"/>
        <v>7</v>
      </c>
      <c r="Q349" s="66">
        <f t="shared" si="227"/>
        <v>9</v>
      </c>
      <c r="R349" s="106">
        <f t="shared" si="203"/>
        <v>21</v>
      </c>
      <c r="S349" s="106">
        <f t="shared" si="204"/>
        <v>0</v>
      </c>
      <c r="T349" s="154">
        <f t="shared" si="205"/>
        <v>-460</v>
      </c>
      <c r="V349" s="66" t="str">
        <f t="shared" si="206"/>
        <v>L</v>
      </c>
      <c r="W349" s="66">
        <f t="shared" si="207"/>
        <v>5</v>
      </c>
      <c r="X349" s="66">
        <f t="shared" si="208"/>
        <v>1</v>
      </c>
      <c r="Y349" s="66">
        <f t="shared" si="209"/>
        <v>5</v>
      </c>
      <c r="Z349" s="106">
        <f t="shared" si="210"/>
        <v>1</v>
      </c>
      <c r="AA349" s="106">
        <f t="shared" si="211"/>
        <v>0</v>
      </c>
      <c r="AB349" s="154">
        <f t="shared" si="212"/>
        <v>237</v>
      </c>
      <c r="AC349" s="155">
        <f t="shared" si="213"/>
        <v>242</v>
      </c>
      <c r="AE349" s="66" t="str">
        <f t="shared" si="214"/>
        <v>L</v>
      </c>
      <c r="AF349" s="66">
        <f t="shared" si="222"/>
        <v>3</v>
      </c>
      <c r="AG349" s="66">
        <f t="shared" si="215"/>
        <v>7</v>
      </c>
      <c r="AH349" s="66">
        <f t="shared" si="216"/>
        <v>9</v>
      </c>
      <c r="AI349" s="106">
        <f t="shared" si="217"/>
        <v>21</v>
      </c>
      <c r="AJ349" s="106">
        <f t="shared" si="218"/>
        <v>0</v>
      </c>
      <c r="AK349" s="154">
        <f t="shared" si="219"/>
        <v>-1582</v>
      </c>
      <c r="AL349" s="155">
        <f t="shared" si="220"/>
        <v>-1</v>
      </c>
      <c r="AM349" s="155"/>
      <c r="AN349" s="66" t="str">
        <f t="shared" si="228"/>
        <v>L</v>
      </c>
      <c r="AO349" s="66">
        <f t="shared" si="223"/>
        <v>3</v>
      </c>
      <c r="AP349" s="66">
        <f t="shared" si="229"/>
        <v>7</v>
      </c>
      <c r="AQ349" s="66">
        <f t="shared" si="230"/>
        <v>9</v>
      </c>
      <c r="AR349" s="106">
        <f t="shared" si="221"/>
        <v>21</v>
      </c>
      <c r="AS349" s="106">
        <f t="shared" si="231"/>
        <v>0</v>
      </c>
      <c r="AT349" s="154">
        <f t="shared" si="232"/>
        <v>-1582</v>
      </c>
      <c r="AU349" s="155"/>
    </row>
    <row r="350" spans="1:47" s="71" customFormat="1">
      <c r="A350" s="3">
        <f t="shared" si="224"/>
        <v>340</v>
      </c>
      <c r="B350" s="9">
        <f>Data!B350</f>
        <v>30</v>
      </c>
      <c r="D350" s="30">
        <f t="shared" si="161"/>
        <v>10</v>
      </c>
      <c r="F350" s="66" t="str">
        <f t="shared" si="196"/>
        <v>L</v>
      </c>
      <c r="G350" s="66">
        <f t="shared" si="162"/>
        <v>1</v>
      </c>
      <c r="H350" s="66">
        <f t="shared" si="197"/>
        <v>7</v>
      </c>
      <c r="I350" s="66">
        <f t="shared" si="225"/>
        <v>10</v>
      </c>
      <c r="J350" s="106">
        <f t="shared" si="198"/>
        <v>21</v>
      </c>
      <c r="K350" s="106">
        <f t="shared" si="199"/>
        <v>0</v>
      </c>
      <c r="L350" s="154">
        <f t="shared" si="200"/>
        <v>167</v>
      </c>
      <c r="N350" s="66" t="str">
        <f t="shared" si="201"/>
        <v>L</v>
      </c>
      <c r="O350" s="66">
        <f t="shared" si="226"/>
        <v>4</v>
      </c>
      <c r="P350" s="66">
        <f t="shared" si="202"/>
        <v>7</v>
      </c>
      <c r="Q350" s="66">
        <f t="shared" si="227"/>
        <v>10</v>
      </c>
      <c r="R350" s="106">
        <f t="shared" si="203"/>
        <v>21</v>
      </c>
      <c r="S350" s="106">
        <f t="shared" si="204"/>
        <v>0</v>
      </c>
      <c r="T350" s="154">
        <f t="shared" si="205"/>
        <v>-481</v>
      </c>
      <c r="V350" s="66" t="str">
        <f t="shared" si="206"/>
        <v>L</v>
      </c>
      <c r="W350" s="66">
        <f t="shared" si="207"/>
        <v>6</v>
      </c>
      <c r="X350" s="66">
        <f t="shared" si="208"/>
        <v>1</v>
      </c>
      <c r="Y350" s="66">
        <f t="shared" si="209"/>
        <v>6</v>
      </c>
      <c r="Z350" s="106">
        <f t="shared" si="210"/>
        <v>1</v>
      </c>
      <c r="AA350" s="106">
        <f t="shared" si="211"/>
        <v>0</v>
      </c>
      <c r="AB350" s="154">
        <f t="shared" si="212"/>
        <v>236</v>
      </c>
      <c r="AC350" s="155">
        <f t="shared" si="213"/>
        <v>242</v>
      </c>
      <c r="AE350" s="66" t="str">
        <f t="shared" si="214"/>
        <v>L</v>
      </c>
      <c r="AF350" s="66">
        <f t="shared" si="222"/>
        <v>10</v>
      </c>
      <c r="AG350" s="66">
        <f t="shared" si="215"/>
        <v>7</v>
      </c>
      <c r="AH350" s="66">
        <f t="shared" si="216"/>
        <v>10</v>
      </c>
      <c r="AI350" s="106">
        <f t="shared" si="217"/>
        <v>21</v>
      </c>
      <c r="AJ350" s="106">
        <f t="shared" si="218"/>
        <v>0</v>
      </c>
      <c r="AK350" s="154">
        <f t="shared" si="219"/>
        <v>-1603</v>
      </c>
      <c r="AL350" s="155">
        <f t="shared" si="220"/>
        <v>-1</v>
      </c>
      <c r="AM350" s="155"/>
      <c r="AN350" s="66" t="str">
        <f t="shared" si="228"/>
        <v>L</v>
      </c>
      <c r="AO350" s="66">
        <f t="shared" si="223"/>
        <v>10</v>
      </c>
      <c r="AP350" s="66">
        <f t="shared" si="229"/>
        <v>7</v>
      </c>
      <c r="AQ350" s="66">
        <f t="shared" si="230"/>
        <v>10</v>
      </c>
      <c r="AR350" s="106">
        <f t="shared" si="221"/>
        <v>21</v>
      </c>
      <c r="AS350" s="106">
        <f t="shared" si="231"/>
        <v>0</v>
      </c>
      <c r="AT350" s="154">
        <f t="shared" si="232"/>
        <v>-1603</v>
      </c>
      <c r="AU350" s="155"/>
    </row>
    <row r="351" spans="1:47" s="71" customFormat="1">
      <c r="A351" s="3">
        <f t="shared" si="224"/>
        <v>341</v>
      </c>
      <c r="B351" s="9">
        <f>Data!B351</f>
        <v>25</v>
      </c>
      <c r="D351" s="30">
        <f t="shared" si="161"/>
        <v>9</v>
      </c>
      <c r="F351" s="66" t="str">
        <f t="shared" si="196"/>
        <v>L</v>
      </c>
      <c r="G351" s="66">
        <f t="shared" si="162"/>
        <v>1</v>
      </c>
      <c r="H351" s="66">
        <f t="shared" si="197"/>
        <v>7</v>
      </c>
      <c r="I351" s="66">
        <f t="shared" si="225"/>
        <v>11</v>
      </c>
      <c r="J351" s="106">
        <f t="shared" si="198"/>
        <v>21</v>
      </c>
      <c r="K351" s="106">
        <f t="shared" si="199"/>
        <v>0</v>
      </c>
      <c r="L351" s="154">
        <f t="shared" si="200"/>
        <v>146</v>
      </c>
      <c r="N351" s="66" t="str">
        <f t="shared" si="201"/>
        <v>L</v>
      </c>
      <c r="O351" s="66">
        <f t="shared" si="226"/>
        <v>5</v>
      </c>
      <c r="P351" s="66">
        <f t="shared" si="202"/>
        <v>7</v>
      </c>
      <c r="Q351" s="66">
        <f t="shared" si="227"/>
        <v>11</v>
      </c>
      <c r="R351" s="106">
        <f t="shared" si="203"/>
        <v>21</v>
      </c>
      <c r="S351" s="106">
        <f t="shared" si="204"/>
        <v>0</v>
      </c>
      <c r="T351" s="154">
        <f t="shared" si="205"/>
        <v>-502</v>
      </c>
      <c r="V351" s="66" t="str">
        <f t="shared" si="206"/>
        <v>L</v>
      </c>
      <c r="W351" s="66">
        <f t="shared" si="207"/>
        <v>7</v>
      </c>
      <c r="X351" s="66">
        <f t="shared" si="208"/>
        <v>1</v>
      </c>
      <c r="Y351" s="66">
        <f t="shared" si="209"/>
        <v>7</v>
      </c>
      <c r="Z351" s="106">
        <f t="shared" si="210"/>
        <v>1</v>
      </c>
      <c r="AA351" s="106">
        <f t="shared" si="211"/>
        <v>0</v>
      </c>
      <c r="AB351" s="154">
        <f t="shared" si="212"/>
        <v>235</v>
      </c>
      <c r="AC351" s="155">
        <f t="shared" si="213"/>
        <v>242</v>
      </c>
      <c r="AE351" s="66" t="str">
        <f t="shared" si="214"/>
        <v>L</v>
      </c>
      <c r="AF351" s="66">
        <f t="shared" si="222"/>
        <v>9</v>
      </c>
      <c r="AG351" s="66">
        <f t="shared" si="215"/>
        <v>7</v>
      </c>
      <c r="AH351" s="66">
        <f t="shared" si="216"/>
        <v>11</v>
      </c>
      <c r="AI351" s="106">
        <f t="shared" si="217"/>
        <v>21</v>
      </c>
      <c r="AJ351" s="106">
        <f t="shared" si="218"/>
        <v>0</v>
      </c>
      <c r="AK351" s="154">
        <f t="shared" si="219"/>
        <v>-1624</v>
      </c>
      <c r="AL351" s="155">
        <f t="shared" si="220"/>
        <v>-1</v>
      </c>
      <c r="AM351" s="155"/>
      <c r="AN351" s="66" t="str">
        <f t="shared" si="228"/>
        <v>L</v>
      </c>
      <c r="AO351" s="66">
        <f t="shared" si="223"/>
        <v>9</v>
      </c>
      <c r="AP351" s="66">
        <f t="shared" si="229"/>
        <v>7</v>
      </c>
      <c r="AQ351" s="66">
        <f t="shared" si="230"/>
        <v>11</v>
      </c>
      <c r="AR351" s="106">
        <f t="shared" si="221"/>
        <v>21</v>
      </c>
      <c r="AS351" s="106">
        <f t="shared" si="231"/>
        <v>0</v>
      </c>
      <c r="AT351" s="154">
        <f t="shared" si="232"/>
        <v>-1624</v>
      </c>
      <c r="AU351" s="155"/>
    </row>
    <row r="352" spans="1:47" s="71" customFormat="1">
      <c r="A352" s="3">
        <f t="shared" si="224"/>
        <v>342</v>
      </c>
      <c r="B352" s="9">
        <f>Data!B352</f>
        <v>14</v>
      </c>
      <c r="D352" s="30">
        <f t="shared" si="161"/>
        <v>5</v>
      </c>
      <c r="F352" s="66" t="str">
        <f t="shared" si="196"/>
        <v>L</v>
      </c>
      <c r="G352" s="66">
        <f t="shared" si="162"/>
        <v>1</v>
      </c>
      <c r="H352" s="66">
        <f t="shared" si="197"/>
        <v>8</v>
      </c>
      <c r="I352" s="66">
        <f t="shared" si="225"/>
        <v>1</v>
      </c>
      <c r="J352" s="106">
        <f t="shared" si="198"/>
        <v>34</v>
      </c>
      <c r="K352" s="106">
        <f t="shared" si="199"/>
        <v>0</v>
      </c>
      <c r="L352" s="154">
        <f t="shared" si="200"/>
        <v>112</v>
      </c>
      <c r="N352" s="66" t="str">
        <f t="shared" si="201"/>
        <v>W</v>
      </c>
      <c r="O352" s="66">
        <f t="shared" si="226"/>
        <v>6</v>
      </c>
      <c r="P352" s="66">
        <f t="shared" si="202"/>
        <v>8</v>
      </c>
      <c r="Q352" s="66">
        <f t="shared" si="227"/>
        <v>1</v>
      </c>
      <c r="R352" s="106">
        <f t="shared" si="203"/>
        <v>34</v>
      </c>
      <c r="S352" s="106">
        <f t="shared" si="204"/>
        <v>252</v>
      </c>
      <c r="T352" s="154">
        <f t="shared" si="205"/>
        <v>-284</v>
      </c>
      <c r="V352" s="66" t="str">
        <f t="shared" si="206"/>
        <v>L</v>
      </c>
      <c r="W352" s="66">
        <f t="shared" si="207"/>
        <v>8</v>
      </c>
      <c r="X352" s="66">
        <f t="shared" si="208"/>
        <v>1</v>
      </c>
      <c r="Y352" s="66">
        <f t="shared" si="209"/>
        <v>8</v>
      </c>
      <c r="Z352" s="106">
        <f t="shared" si="210"/>
        <v>1</v>
      </c>
      <c r="AA352" s="106">
        <f t="shared" si="211"/>
        <v>0</v>
      </c>
      <c r="AB352" s="154">
        <f t="shared" si="212"/>
        <v>234</v>
      </c>
      <c r="AC352" s="155">
        <f t="shared" si="213"/>
        <v>242</v>
      </c>
      <c r="AE352" s="66" t="str">
        <f t="shared" si="214"/>
        <v>L</v>
      </c>
      <c r="AF352" s="66">
        <f t="shared" si="222"/>
        <v>5</v>
      </c>
      <c r="AG352" s="66">
        <f t="shared" si="215"/>
        <v>8</v>
      </c>
      <c r="AH352" s="66">
        <f t="shared" si="216"/>
        <v>1</v>
      </c>
      <c r="AI352" s="106">
        <f t="shared" si="217"/>
        <v>34</v>
      </c>
      <c r="AJ352" s="106">
        <f t="shared" si="218"/>
        <v>0</v>
      </c>
      <c r="AK352" s="154">
        <f t="shared" si="219"/>
        <v>-1658</v>
      </c>
      <c r="AL352" s="155">
        <f t="shared" si="220"/>
        <v>-1</v>
      </c>
      <c r="AM352" s="155"/>
      <c r="AN352" s="66" t="str">
        <f t="shared" si="228"/>
        <v>L</v>
      </c>
      <c r="AO352" s="66">
        <f t="shared" si="223"/>
        <v>5</v>
      </c>
      <c r="AP352" s="66">
        <f t="shared" si="229"/>
        <v>8</v>
      </c>
      <c r="AQ352" s="66">
        <f t="shared" si="230"/>
        <v>1</v>
      </c>
      <c r="AR352" s="106">
        <f t="shared" si="221"/>
        <v>34</v>
      </c>
      <c r="AS352" s="106">
        <f t="shared" si="231"/>
        <v>0</v>
      </c>
      <c r="AT352" s="154">
        <f t="shared" si="232"/>
        <v>-1658</v>
      </c>
      <c r="AU352" s="155"/>
    </row>
    <row r="353" spans="1:47" s="71" customFormat="1">
      <c r="A353" s="3">
        <f t="shared" si="224"/>
        <v>343</v>
      </c>
      <c r="B353" s="9">
        <f>Data!B353</f>
        <v>24</v>
      </c>
      <c r="D353" s="30">
        <f t="shared" si="161"/>
        <v>8</v>
      </c>
      <c r="F353" s="66" t="str">
        <f t="shared" si="196"/>
        <v>L</v>
      </c>
      <c r="G353" s="66">
        <f t="shared" si="162"/>
        <v>1</v>
      </c>
      <c r="H353" s="66">
        <f t="shared" si="197"/>
        <v>8</v>
      </c>
      <c r="I353" s="66">
        <f t="shared" si="225"/>
        <v>2</v>
      </c>
      <c r="J353" s="106">
        <f t="shared" si="198"/>
        <v>34</v>
      </c>
      <c r="K353" s="106">
        <f t="shared" si="199"/>
        <v>0</v>
      </c>
      <c r="L353" s="154">
        <f t="shared" si="200"/>
        <v>78</v>
      </c>
      <c r="N353" s="66" t="str">
        <f t="shared" si="201"/>
        <v>L</v>
      </c>
      <c r="O353" s="66">
        <f t="shared" si="226"/>
        <v>7</v>
      </c>
      <c r="P353" s="66">
        <f t="shared" si="202"/>
        <v>8</v>
      </c>
      <c r="Q353" s="66">
        <f t="shared" si="227"/>
        <v>2</v>
      </c>
      <c r="R353" s="106">
        <f t="shared" si="203"/>
        <v>34</v>
      </c>
      <c r="S353" s="106">
        <f t="shared" si="204"/>
        <v>0</v>
      </c>
      <c r="T353" s="154">
        <f t="shared" si="205"/>
        <v>-318</v>
      </c>
      <c r="V353" s="66" t="str">
        <f t="shared" si="206"/>
        <v>W</v>
      </c>
      <c r="W353" s="66">
        <f t="shared" si="207"/>
        <v>9</v>
      </c>
      <c r="X353" s="66">
        <f t="shared" si="208"/>
        <v>1</v>
      </c>
      <c r="Y353" s="66">
        <f t="shared" si="209"/>
        <v>9</v>
      </c>
      <c r="Z353" s="106">
        <f t="shared" si="210"/>
        <v>1</v>
      </c>
      <c r="AA353" s="106">
        <f t="shared" si="211"/>
        <v>12</v>
      </c>
      <c r="AB353" s="154">
        <f t="shared" si="212"/>
        <v>245</v>
      </c>
      <c r="AC353" s="155">
        <f t="shared" si="213"/>
        <v>245</v>
      </c>
      <c r="AE353" s="66" t="str">
        <f t="shared" si="214"/>
        <v>L</v>
      </c>
      <c r="AF353" s="66">
        <f t="shared" si="222"/>
        <v>8</v>
      </c>
      <c r="AG353" s="66">
        <f t="shared" si="215"/>
        <v>8</v>
      </c>
      <c r="AH353" s="66">
        <f t="shared" si="216"/>
        <v>2</v>
      </c>
      <c r="AI353" s="106">
        <f t="shared" si="217"/>
        <v>34</v>
      </c>
      <c r="AJ353" s="106">
        <f t="shared" si="218"/>
        <v>0</v>
      </c>
      <c r="AK353" s="154">
        <f t="shared" si="219"/>
        <v>-1692</v>
      </c>
      <c r="AL353" s="155">
        <f t="shared" si="220"/>
        <v>-1</v>
      </c>
      <c r="AM353" s="155"/>
      <c r="AN353" s="66" t="str">
        <f t="shared" si="228"/>
        <v>L</v>
      </c>
      <c r="AO353" s="66">
        <f t="shared" si="223"/>
        <v>8</v>
      </c>
      <c r="AP353" s="66">
        <f t="shared" si="229"/>
        <v>8</v>
      </c>
      <c r="AQ353" s="66">
        <f t="shared" si="230"/>
        <v>2</v>
      </c>
      <c r="AR353" s="106">
        <f t="shared" si="221"/>
        <v>34</v>
      </c>
      <c r="AS353" s="106">
        <f t="shared" si="231"/>
        <v>0</v>
      </c>
      <c r="AT353" s="154">
        <f t="shared" si="232"/>
        <v>-1692</v>
      </c>
      <c r="AU353" s="155"/>
    </row>
    <row r="354" spans="1:47" s="71" customFormat="1">
      <c r="A354" s="3">
        <f t="shared" si="224"/>
        <v>344</v>
      </c>
      <c r="B354" s="9">
        <f>Data!B354</f>
        <v>19</v>
      </c>
      <c r="D354" s="30">
        <f t="shared" si="161"/>
        <v>7</v>
      </c>
      <c r="F354" s="66" t="str">
        <f t="shared" si="196"/>
        <v>L</v>
      </c>
      <c r="G354" s="66">
        <f t="shared" si="162"/>
        <v>1</v>
      </c>
      <c r="H354" s="66">
        <f t="shared" si="197"/>
        <v>8</v>
      </c>
      <c r="I354" s="66">
        <f t="shared" si="225"/>
        <v>3</v>
      </c>
      <c r="J354" s="106">
        <f t="shared" si="198"/>
        <v>34</v>
      </c>
      <c r="K354" s="106">
        <f t="shared" si="199"/>
        <v>0</v>
      </c>
      <c r="L354" s="154">
        <f t="shared" si="200"/>
        <v>44</v>
      </c>
      <c r="N354" s="66" t="str">
        <f t="shared" si="201"/>
        <v>W</v>
      </c>
      <c r="O354" s="66">
        <f t="shared" si="226"/>
        <v>8</v>
      </c>
      <c r="P354" s="66">
        <f t="shared" si="202"/>
        <v>8</v>
      </c>
      <c r="Q354" s="66">
        <f t="shared" si="227"/>
        <v>3</v>
      </c>
      <c r="R354" s="106">
        <f t="shared" si="203"/>
        <v>34</v>
      </c>
      <c r="S354" s="106">
        <f t="shared" si="204"/>
        <v>408</v>
      </c>
      <c r="T354" s="154">
        <f t="shared" si="205"/>
        <v>56</v>
      </c>
      <c r="V354" s="66" t="str">
        <f t="shared" si="206"/>
        <v>L</v>
      </c>
      <c r="W354" s="66">
        <f t="shared" si="207"/>
        <v>1</v>
      </c>
      <c r="X354" s="66">
        <f t="shared" si="208"/>
        <v>1</v>
      </c>
      <c r="Y354" s="66">
        <f t="shared" si="209"/>
        <v>1</v>
      </c>
      <c r="Z354" s="106">
        <f t="shared" si="210"/>
        <v>1</v>
      </c>
      <c r="AA354" s="106">
        <f t="shared" si="211"/>
        <v>0</v>
      </c>
      <c r="AB354" s="154">
        <f t="shared" si="212"/>
        <v>244</v>
      </c>
      <c r="AC354" s="155">
        <f t="shared" si="213"/>
        <v>245</v>
      </c>
      <c r="AE354" s="66" t="str">
        <f t="shared" si="214"/>
        <v>L</v>
      </c>
      <c r="AF354" s="66">
        <f t="shared" si="222"/>
        <v>7</v>
      </c>
      <c r="AG354" s="66">
        <f t="shared" si="215"/>
        <v>8</v>
      </c>
      <c r="AH354" s="66">
        <f t="shared" si="216"/>
        <v>3</v>
      </c>
      <c r="AI354" s="106">
        <f t="shared" si="217"/>
        <v>34</v>
      </c>
      <c r="AJ354" s="106">
        <f t="shared" si="218"/>
        <v>0</v>
      </c>
      <c r="AK354" s="154">
        <f t="shared" si="219"/>
        <v>-1726</v>
      </c>
      <c r="AL354" s="155">
        <f t="shared" si="220"/>
        <v>-1</v>
      </c>
      <c r="AM354" s="155"/>
      <c r="AN354" s="66" t="str">
        <f t="shared" si="228"/>
        <v>L</v>
      </c>
      <c r="AO354" s="66">
        <f t="shared" si="223"/>
        <v>7</v>
      </c>
      <c r="AP354" s="66">
        <f t="shared" si="229"/>
        <v>8</v>
      </c>
      <c r="AQ354" s="66">
        <f t="shared" si="230"/>
        <v>3</v>
      </c>
      <c r="AR354" s="106">
        <f t="shared" si="221"/>
        <v>34</v>
      </c>
      <c r="AS354" s="106">
        <f t="shared" si="231"/>
        <v>0</v>
      </c>
      <c r="AT354" s="154">
        <f t="shared" si="232"/>
        <v>-1726</v>
      </c>
      <c r="AU354" s="155"/>
    </row>
    <row r="355" spans="1:47" s="71" customFormat="1">
      <c r="A355" s="3">
        <f t="shared" si="224"/>
        <v>345</v>
      </c>
      <c r="B355" s="9">
        <f>Data!B355</f>
        <v>24</v>
      </c>
      <c r="D355" s="30">
        <f t="shared" si="161"/>
        <v>8</v>
      </c>
      <c r="F355" s="66" t="str">
        <f t="shared" si="196"/>
        <v>L</v>
      </c>
      <c r="G355" s="66">
        <f t="shared" si="162"/>
        <v>1</v>
      </c>
      <c r="H355" s="66">
        <f t="shared" si="197"/>
        <v>8</v>
      </c>
      <c r="I355" s="66">
        <f t="shared" si="225"/>
        <v>4</v>
      </c>
      <c r="J355" s="106">
        <f t="shared" si="198"/>
        <v>34</v>
      </c>
      <c r="K355" s="106">
        <f t="shared" si="199"/>
        <v>0</v>
      </c>
      <c r="L355" s="154">
        <f t="shared" si="200"/>
        <v>10</v>
      </c>
      <c r="N355" s="66" t="str">
        <f t="shared" si="201"/>
        <v>W</v>
      </c>
      <c r="O355" s="66">
        <f t="shared" si="226"/>
        <v>9</v>
      </c>
      <c r="P355" s="66">
        <f t="shared" si="202"/>
        <v>8</v>
      </c>
      <c r="Q355" s="66">
        <f t="shared" si="227"/>
        <v>4</v>
      </c>
      <c r="R355" s="106">
        <f t="shared" si="203"/>
        <v>34</v>
      </c>
      <c r="S355" s="106">
        <f t="shared" si="204"/>
        <v>408</v>
      </c>
      <c r="T355" s="154">
        <f t="shared" si="205"/>
        <v>430</v>
      </c>
      <c r="V355" s="66" t="str">
        <f t="shared" si="206"/>
        <v>L</v>
      </c>
      <c r="W355" s="66">
        <f t="shared" si="207"/>
        <v>2</v>
      </c>
      <c r="X355" s="66">
        <f t="shared" si="208"/>
        <v>1</v>
      </c>
      <c r="Y355" s="66">
        <f t="shared" si="209"/>
        <v>2</v>
      </c>
      <c r="Z355" s="106">
        <f t="shared" si="210"/>
        <v>1</v>
      </c>
      <c r="AA355" s="106">
        <f t="shared" si="211"/>
        <v>0</v>
      </c>
      <c r="AB355" s="154">
        <f t="shared" si="212"/>
        <v>243</v>
      </c>
      <c r="AC355" s="155">
        <f t="shared" si="213"/>
        <v>245</v>
      </c>
      <c r="AE355" s="66" t="str">
        <f t="shared" si="214"/>
        <v>L</v>
      </c>
      <c r="AF355" s="66">
        <f t="shared" si="222"/>
        <v>8</v>
      </c>
      <c r="AG355" s="66">
        <f t="shared" si="215"/>
        <v>8</v>
      </c>
      <c r="AH355" s="66">
        <f t="shared" si="216"/>
        <v>4</v>
      </c>
      <c r="AI355" s="106">
        <f t="shared" si="217"/>
        <v>34</v>
      </c>
      <c r="AJ355" s="106">
        <f t="shared" si="218"/>
        <v>0</v>
      </c>
      <c r="AK355" s="154">
        <f t="shared" si="219"/>
        <v>-1760</v>
      </c>
      <c r="AL355" s="155">
        <f t="shared" si="220"/>
        <v>-1</v>
      </c>
      <c r="AM355" s="155"/>
      <c r="AN355" s="66" t="str">
        <f t="shared" si="228"/>
        <v>L</v>
      </c>
      <c r="AO355" s="66">
        <f t="shared" si="223"/>
        <v>8</v>
      </c>
      <c r="AP355" s="66">
        <f t="shared" si="229"/>
        <v>8</v>
      </c>
      <c r="AQ355" s="66">
        <f t="shared" si="230"/>
        <v>4</v>
      </c>
      <c r="AR355" s="106">
        <f t="shared" si="221"/>
        <v>34</v>
      </c>
      <c r="AS355" s="106">
        <f t="shared" si="231"/>
        <v>0</v>
      </c>
      <c r="AT355" s="154">
        <f t="shared" si="232"/>
        <v>-1760</v>
      </c>
      <c r="AU355" s="155"/>
    </row>
    <row r="356" spans="1:47" s="71" customFormat="1">
      <c r="A356" s="3">
        <f t="shared" si="224"/>
        <v>346</v>
      </c>
      <c r="B356" s="9">
        <f>Data!B356</f>
        <v>32</v>
      </c>
      <c r="D356" s="30">
        <f t="shared" si="161"/>
        <v>11</v>
      </c>
      <c r="F356" s="66" t="str">
        <f t="shared" si="196"/>
        <v>L</v>
      </c>
      <c r="G356" s="66">
        <f t="shared" si="162"/>
        <v>1</v>
      </c>
      <c r="H356" s="66">
        <f t="shared" si="197"/>
        <v>8</v>
      </c>
      <c r="I356" s="66">
        <f t="shared" si="225"/>
        <v>5</v>
      </c>
      <c r="J356" s="106">
        <f t="shared" si="198"/>
        <v>34</v>
      </c>
      <c r="K356" s="106">
        <f t="shared" si="199"/>
        <v>0</v>
      </c>
      <c r="L356" s="154">
        <f t="shared" si="200"/>
        <v>-24</v>
      </c>
      <c r="N356" s="66" t="str">
        <f t="shared" si="201"/>
        <v>L</v>
      </c>
      <c r="O356" s="66">
        <f t="shared" si="226"/>
        <v>10</v>
      </c>
      <c r="P356" s="66">
        <f t="shared" si="202"/>
        <v>8</v>
      </c>
      <c r="Q356" s="66">
        <f t="shared" si="227"/>
        <v>5</v>
      </c>
      <c r="R356" s="106">
        <f t="shared" si="203"/>
        <v>34</v>
      </c>
      <c r="S356" s="106">
        <f t="shared" si="204"/>
        <v>0</v>
      </c>
      <c r="T356" s="154">
        <f t="shared" si="205"/>
        <v>396</v>
      </c>
      <c r="V356" s="66" t="str">
        <f t="shared" si="206"/>
        <v>L</v>
      </c>
      <c r="W356" s="66">
        <f t="shared" si="207"/>
        <v>3</v>
      </c>
      <c r="X356" s="66">
        <f t="shared" si="208"/>
        <v>1</v>
      </c>
      <c r="Y356" s="66">
        <f t="shared" si="209"/>
        <v>3</v>
      </c>
      <c r="Z356" s="106">
        <f t="shared" si="210"/>
        <v>1</v>
      </c>
      <c r="AA356" s="106">
        <f t="shared" si="211"/>
        <v>0</v>
      </c>
      <c r="AB356" s="154">
        <f t="shared" si="212"/>
        <v>242</v>
      </c>
      <c r="AC356" s="155">
        <f t="shared" si="213"/>
        <v>245</v>
      </c>
      <c r="AE356" s="66" t="str">
        <f t="shared" si="214"/>
        <v>L</v>
      </c>
      <c r="AF356" s="66">
        <f t="shared" si="222"/>
        <v>11</v>
      </c>
      <c r="AG356" s="66">
        <f t="shared" si="215"/>
        <v>8</v>
      </c>
      <c r="AH356" s="66">
        <f t="shared" si="216"/>
        <v>5</v>
      </c>
      <c r="AI356" s="106">
        <f t="shared" si="217"/>
        <v>34</v>
      </c>
      <c r="AJ356" s="106">
        <f t="shared" si="218"/>
        <v>0</v>
      </c>
      <c r="AK356" s="154">
        <f t="shared" si="219"/>
        <v>-1794</v>
      </c>
      <c r="AL356" s="155">
        <f t="shared" si="220"/>
        <v>-1</v>
      </c>
      <c r="AM356" s="155"/>
      <c r="AN356" s="66" t="str">
        <f t="shared" si="228"/>
        <v>L</v>
      </c>
      <c r="AO356" s="66">
        <f t="shared" si="223"/>
        <v>11</v>
      </c>
      <c r="AP356" s="66">
        <f t="shared" si="229"/>
        <v>8</v>
      </c>
      <c r="AQ356" s="66">
        <f t="shared" si="230"/>
        <v>5</v>
      </c>
      <c r="AR356" s="106">
        <f t="shared" si="221"/>
        <v>34</v>
      </c>
      <c r="AS356" s="106">
        <f t="shared" si="231"/>
        <v>0</v>
      </c>
      <c r="AT356" s="154">
        <f t="shared" si="232"/>
        <v>-1794</v>
      </c>
      <c r="AU356" s="155"/>
    </row>
    <row r="357" spans="1:47" s="71" customFormat="1">
      <c r="A357" s="3">
        <f t="shared" si="224"/>
        <v>347</v>
      </c>
      <c r="B357" s="9">
        <f>Data!B357</f>
        <v>24</v>
      </c>
      <c r="D357" s="30">
        <f t="shared" si="161"/>
        <v>8</v>
      </c>
      <c r="F357" s="66" t="str">
        <f t="shared" si="196"/>
        <v>L</v>
      </c>
      <c r="G357" s="66">
        <f t="shared" si="162"/>
        <v>1</v>
      </c>
      <c r="H357" s="66">
        <f t="shared" si="197"/>
        <v>8</v>
      </c>
      <c r="I357" s="66">
        <f t="shared" si="225"/>
        <v>6</v>
      </c>
      <c r="J357" s="106">
        <f t="shared" si="198"/>
        <v>34</v>
      </c>
      <c r="K357" s="106">
        <f t="shared" si="199"/>
        <v>0</v>
      </c>
      <c r="L357" s="154">
        <f t="shared" si="200"/>
        <v>-58</v>
      </c>
      <c r="N357" s="66" t="str">
        <f t="shared" si="201"/>
        <v>L</v>
      </c>
      <c r="O357" s="66">
        <f t="shared" si="226"/>
        <v>11</v>
      </c>
      <c r="P357" s="66">
        <f t="shared" si="202"/>
        <v>8</v>
      </c>
      <c r="Q357" s="66">
        <f t="shared" si="227"/>
        <v>6</v>
      </c>
      <c r="R357" s="106">
        <f t="shared" si="203"/>
        <v>34</v>
      </c>
      <c r="S357" s="106">
        <f t="shared" si="204"/>
        <v>0</v>
      </c>
      <c r="T357" s="154">
        <f t="shared" si="205"/>
        <v>362</v>
      </c>
      <c r="V357" s="66" t="str">
        <f t="shared" si="206"/>
        <v>L</v>
      </c>
      <c r="W357" s="66">
        <f t="shared" si="207"/>
        <v>4</v>
      </c>
      <c r="X357" s="66">
        <f t="shared" si="208"/>
        <v>1</v>
      </c>
      <c r="Y357" s="66">
        <f t="shared" si="209"/>
        <v>4</v>
      </c>
      <c r="Z357" s="106">
        <f t="shared" si="210"/>
        <v>1</v>
      </c>
      <c r="AA357" s="106">
        <f t="shared" si="211"/>
        <v>0</v>
      </c>
      <c r="AB357" s="154">
        <f t="shared" si="212"/>
        <v>241</v>
      </c>
      <c r="AC357" s="155">
        <f t="shared" si="213"/>
        <v>245</v>
      </c>
      <c r="AE357" s="66" t="str">
        <f t="shared" si="214"/>
        <v>L</v>
      </c>
      <c r="AF357" s="66">
        <f t="shared" si="222"/>
        <v>8</v>
      </c>
      <c r="AG357" s="66">
        <f t="shared" si="215"/>
        <v>8</v>
      </c>
      <c r="AH357" s="66">
        <f t="shared" si="216"/>
        <v>6</v>
      </c>
      <c r="AI357" s="106">
        <f t="shared" si="217"/>
        <v>34</v>
      </c>
      <c r="AJ357" s="106">
        <f t="shared" si="218"/>
        <v>0</v>
      </c>
      <c r="AK357" s="154">
        <f t="shared" si="219"/>
        <v>-1828</v>
      </c>
      <c r="AL357" s="155">
        <f t="shared" si="220"/>
        <v>-1</v>
      </c>
      <c r="AM357" s="155"/>
      <c r="AN357" s="66" t="str">
        <f t="shared" si="228"/>
        <v>L</v>
      </c>
      <c r="AO357" s="66">
        <f t="shared" si="223"/>
        <v>8</v>
      </c>
      <c r="AP357" s="66">
        <f t="shared" si="229"/>
        <v>8</v>
      </c>
      <c r="AQ357" s="66">
        <f t="shared" si="230"/>
        <v>6</v>
      </c>
      <c r="AR357" s="106">
        <f t="shared" si="221"/>
        <v>34</v>
      </c>
      <c r="AS357" s="106">
        <f t="shared" si="231"/>
        <v>0</v>
      </c>
      <c r="AT357" s="154">
        <f t="shared" si="232"/>
        <v>-1828</v>
      </c>
      <c r="AU357" s="155"/>
    </row>
    <row r="358" spans="1:47" s="71" customFormat="1">
      <c r="A358" s="3">
        <f t="shared" si="224"/>
        <v>348</v>
      </c>
      <c r="B358" s="9">
        <f>Data!B358</f>
        <v>6</v>
      </c>
      <c r="D358" s="30">
        <f t="shared" si="161"/>
        <v>2</v>
      </c>
      <c r="F358" s="66" t="str">
        <f t="shared" si="196"/>
        <v>L</v>
      </c>
      <c r="G358" s="66">
        <f t="shared" si="162"/>
        <v>1</v>
      </c>
      <c r="H358" s="66">
        <f t="shared" si="197"/>
        <v>8</v>
      </c>
      <c r="I358" s="66">
        <f t="shared" si="225"/>
        <v>7</v>
      </c>
      <c r="J358" s="106">
        <f t="shared" si="198"/>
        <v>34</v>
      </c>
      <c r="K358" s="106">
        <f t="shared" si="199"/>
        <v>0</v>
      </c>
      <c r="L358" s="154">
        <f t="shared" si="200"/>
        <v>-92</v>
      </c>
      <c r="N358" s="66" t="str">
        <f t="shared" si="201"/>
        <v>L</v>
      </c>
      <c r="O358" s="66">
        <f t="shared" si="226"/>
        <v>12</v>
      </c>
      <c r="P358" s="66">
        <f t="shared" si="202"/>
        <v>8</v>
      </c>
      <c r="Q358" s="66">
        <f t="shared" si="227"/>
        <v>7</v>
      </c>
      <c r="R358" s="106">
        <f t="shared" si="203"/>
        <v>34</v>
      </c>
      <c r="S358" s="106">
        <f t="shared" si="204"/>
        <v>0</v>
      </c>
      <c r="T358" s="154">
        <f t="shared" si="205"/>
        <v>328</v>
      </c>
      <c r="V358" s="66" t="str">
        <f t="shared" si="206"/>
        <v>L</v>
      </c>
      <c r="W358" s="66">
        <f t="shared" si="207"/>
        <v>5</v>
      </c>
      <c r="X358" s="66">
        <f t="shared" si="208"/>
        <v>1</v>
      </c>
      <c r="Y358" s="66">
        <f t="shared" si="209"/>
        <v>5</v>
      </c>
      <c r="Z358" s="106">
        <f t="shared" si="210"/>
        <v>1</v>
      </c>
      <c r="AA358" s="106">
        <f t="shared" si="211"/>
        <v>0</v>
      </c>
      <c r="AB358" s="154">
        <f t="shared" si="212"/>
        <v>240</v>
      </c>
      <c r="AC358" s="155">
        <f t="shared" si="213"/>
        <v>245</v>
      </c>
      <c r="AE358" s="66" t="str">
        <f t="shared" si="214"/>
        <v>L</v>
      </c>
      <c r="AF358" s="66">
        <f t="shared" si="222"/>
        <v>2</v>
      </c>
      <c r="AG358" s="66">
        <f t="shared" si="215"/>
        <v>8</v>
      </c>
      <c r="AH358" s="66">
        <f t="shared" si="216"/>
        <v>7</v>
      </c>
      <c r="AI358" s="106">
        <f t="shared" si="217"/>
        <v>34</v>
      </c>
      <c r="AJ358" s="106">
        <f t="shared" si="218"/>
        <v>0</v>
      </c>
      <c r="AK358" s="154">
        <f t="shared" si="219"/>
        <v>-1862</v>
      </c>
      <c r="AL358" s="155">
        <f t="shared" si="220"/>
        <v>-1</v>
      </c>
      <c r="AM358" s="155"/>
      <c r="AN358" s="66" t="str">
        <f t="shared" si="228"/>
        <v>L</v>
      </c>
      <c r="AO358" s="66">
        <f t="shared" si="223"/>
        <v>2</v>
      </c>
      <c r="AP358" s="66">
        <f t="shared" si="229"/>
        <v>8</v>
      </c>
      <c r="AQ358" s="66">
        <f t="shared" si="230"/>
        <v>7</v>
      </c>
      <c r="AR358" s="106">
        <f t="shared" si="221"/>
        <v>34</v>
      </c>
      <c r="AS358" s="106">
        <f t="shared" si="231"/>
        <v>0</v>
      </c>
      <c r="AT358" s="154">
        <f t="shared" si="232"/>
        <v>-1862</v>
      </c>
      <c r="AU358" s="155"/>
    </row>
    <row r="359" spans="1:47" s="71" customFormat="1">
      <c r="A359" s="3">
        <f t="shared" si="224"/>
        <v>349</v>
      </c>
      <c r="B359" s="9">
        <f>Data!B359</f>
        <v>19</v>
      </c>
      <c r="D359" s="30">
        <f t="shared" si="161"/>
        <v>7</v>
      </c>
      <c r="F359" s="66" t="str">
        <f t="shared" si="196"/>
        <v>L</v>
      </c>
      <c r="G359" s="66">
        <f t="shared" si="162"/>
        <v>1</v>
      </c>
      <c r="H359" s="66">
        <f t="shared" si="197"/>
        <v>8</v>
      </c>
      <c r="I359" s="66">
        <f t="shared" si="225"/>
        <v>8</v>
      </c>
      <c r="J359" s="106">
        <f t="shared" si="198"/>
        <v>34</v>
      </c>
      <c r="K359" s="106">
        <f t="shared" si="199"/>
        <v>0</v>
      </c>
      <c r="L359" s="154">
        <f t="shared" si="200"/>
        <v>-126</v>
      </c>
      <c r="N359" s="66" t="str">
        <f t="shared" si="201"/>
        <v>L</v>
      </c>
      <c r="O359" s="66">
        <f t="shared" si="226"/>
        <v>1</v>
      </c>
      <c r="P359" s="66">
        <f t="shared" si="202"/>
        <v>8</v>
      </c>
      <c r="Q359" s="66">
        <f t="shared" si="227"/>
        <v>8</v>
      </c>
      <c r="R359" s="106">
        <f t="shared" si="203"/>
        <v>34</v>
      </c>
      <c r="S359" s="106">
        <f t="shared" si="204"/>
        <v>0</v>
      </c>
      <c r="T359" s="154">
        <f t="shared" si="205"/>
        <v>294</v>
      </c>
      <c r="V359" s="66" t="str">
        <f t="shared" si="206"/>
        <v>L</v>
      </c>
      <c r="W359" s="66">
        <f t="shared" si="207"/>
        <v>6</v>
      </c>
      <c r="X359" s="66">
        <f t="shared" si="208"/>
        <v>1</v>
      </c>
      <c r="Y359" s="66">
        <f t="shared" si="209"/>
        <v>6</v>
      </c>
      <c r="Z359" s="106">
        <f t="shared" si="210"/>
        <v>1</v>
      </c>
      <c r="AA359" s="106">
        <f t="shared" si="211"/>
        <v>0</v>
      </c>
      <c r="AB359" s="154">
        <f t="shared" si="212"/>
        <v>239</v>
      </c>
      <c r="AC359" s="155">
        <f t="shared" si="213"/>
        <v>245</v>
      </c>
      <c r="AE359" s="66" t="str">
        <f t="shared" si="214"/>
        <v>L</v>
      </c>
      <c r="AF359" s="66">
        <f t="shared" si="222"/>
        <v>7</v>
      </c>
      <c r="AG359" s="66">
        <f t="shared" si="215"/>
        <v>8</v>
      </c>
      <c r="AH359" s="66">
        <f t="shared" si="216"/>
        <v>8</v>
      </c>
      <c r="AI359" s="106">
        <f t="shared" si="217"/>
        <v>34</v>
      </c>
      <c r="AJ359" s="106">
        <f t="shared" si="218"/>
        <v>0</v>
      </c>
      <c r="AK359" s="154">
        <f t="shared" si="219"/>
        <v>-1896</v>
      </c>
      <c r="AL359" s="155">
        <f t="shared" si="220"/>
        <v>-1</v>
      </c>
      <c r="AM359" s="155"/>
      <c r="AN359" s="66" t="str">
        <f t="shared" si="228"/>
        <v>L</v>
      </c>
      <c r="AO359" s="66">
        <f t="shared" si="223"/>
        <v>7</v>
      </c>
      <c r="AP359" s="66">
        <f t="shared" si="229"/>
        <v>8</v>
      </c>
      <c r="AQ359" s="66">
        <f t="shared" si="230"/>
        <v>8</v>
      </c>
      <c r="AR359" s="106">
        <f t="shared" si="221"/>
        <v>34</v>
      </c>
      <c r="AS359" s="106">
        <f t="shared" si="231"/>
        <v>0</v>
      </c>
      <c r="AT359" s="154">
        <f t="shared" si="232"/>
        <v>-1896</v>
      </c>
      <c r="AU359" s="155"/>
    </row>
    <row r="360" spans="1:47" s="71" customFormat="1">
      <c r="A360" s="3">
        <f t="shared" si="224"/>
        <v>350</v>
      </c>
      <c r="B360" s="9">
        <f>Data!B360</f>
        <v>0</v>
      </c>
      <c r="D360" s="30">
        <f t="shared" si="161"/>
        <v>0</v>
      </c>
      <c r="F360" s="66" t="str">
        <f t="shared" si="196"/>
        <v>L</v>
      </c>
      <c r="G360" s="66">
        <f t="shared" si="162"/>
        <v>1</v>
      </c>
      <c r="H360" s="66">
        <f t="shared" si="197"/>
        <v>8</v>
      </c>
      <c r="I360" s="66">
        <f t="shared" si="225"/>
        <v>9</v>
      </c>
      <c r="J360" s="106">
        <f t="shared" si="198"/>
        <v>34</v>
      </c>
      <c r="K360" s="106">
        <f t="shared" si="199"/>
        <v>0</v>
      </c>
      <c r="L360" s="154">
        <f t="shared" si="200"/>
        <v>-160</v>
      </c>
      <c r="N360" s="66" t="str">
        <f t="shared" si="201"/>
        <v>L</v>
      </c>
      <c r="O360" s="66">
        <f t="shared" si="226"/>
        <v>2</v>
      </c>
      <c r="P360" s="66">
        <f t="shared" si="202"/>
        <v>8</v>
      </c>
      <c r="Q360" s="66">
        <f t="shared" si="227"/>
        <v>9</v>
      </c>
      <c r="R360" s="106">
        <f t="shared" si="203"/>
        <v>34</v>
      </c>
      <c r="S360" s="106">
        <f t="shared" si="204"/>
        <v>0</v>
      </c>
      <c r="T360" s="154">
        <f t="shared" si="205"/>
        <v>260</v>
      </c>
      <c r="V360" s="66" t="str">
        <f t="shared" si="206"/>
        <v>L</v>
      </c>
      <c r="W360" s="66">
        <f t="shared" si="207"/>
        <v>7</v>
      </c>
      <c r="X360" s="66">
        <f t="shared" si="208"/>
        <v>1</v>
      </c>
      <c r="Y360" s="66">
        <f t="shared" si="209"/>
        <v>7</v>
      </c>
      <c r="Z360" s="106">
        <f t="shared" si="210"/>
        <v>1</v>
      </c>
      <c r="AA360" s="106">
        <f t="shared" si="211"/>
        <v>0</v>
      </c>
      <c r="AB360" s="154">
        <f t="shared" si="212"/>
        <v>238</v>
      </c>
      <c r="AC360" s="155">
        <f t="shared" si="213"/>
        <v>245</v>
      </c>
      <c r="AE360" s="66" t="str">
        <f t="shared" si="214"/>
        <v>L</v>
      </c>
      <c r="AF360" s="66">
        <f t="shared" si="222"/>
        <v>7</v>
      </c>
      <c r="AG360" s="66">
        <f t="shared" si="215"/>
        <v>8</v>
      </c>
      <c r="AH360" s="66">
        <f t="shared" si="216"/>
        <v>9</v>
      </c>
      <c r="AI360" s="106">
        <f t="shared" si="217"/>
        <v>34</v>
      </c>
      <c r="AJ360" s="106">
        <f t="shared" si="218"/>
        <v>0</v>
      </c>
      <c r="AK360" s="154">
        <f t="shared" si="219"/>
        <v>-1930</v>
      </c>
      <c r="AL360" s="155">
        <f t="shared" si="220"/>
        <v>-1</v>
      </c>
      <c r="AM360" s="155"/>
      <c r="AN360" s="66" t="str">
        <f t="shared" si="228"/>
        <v>L</v>
      </c>
      <c r="AO360" s="66">
        <f t="shared" si="223"/>
        <v>7</v>
      </c>
      <c r="AP360" s="66">
        <f t="shared" si="229"/>
        <v>8</v>
      </c>
      <c r="AQ360" s="66">
        <f t="shared" si="230"/>
        <v>9</v>
      </c>
      <c r="AR360" s="106">
        <f t="shared" si="221"/>
        <v>34</v>
      </c>
      <c r="AS360" s="106">
        <f t="shared" si="231"/>
        <v>0</v>
      </c>
      <c r="AT360" s="154">
        <f t="shared" si="232"/>
        <v>-1930</v>
      </c>
      <c r="AU360" s="155"/>
    </row>
    <row r="361" spans="1:47" s="71" customFormat="1">
      <c r="A361" s="3">
        <f t="shared" si="224"/>
        <v>351</v>
      </c>
      <c r="B361" s="9">
        <f>Data!B361</f>
        <v>33</v>
      </c>
      <c r="D361" s="30">
        <f t="shared" si="161"/>
        <v>11</v>
      </c>
      <c r="F361" s="66" t="str">
        <f t="shared" si="196"/>
        <v>L</v>
      </c>
      <c r="G361" s="66">
        <f t="shared" si="162"/>
        <v>1</v>
      </c>
      <c r="H361" s="66">
        <f t="shared" si="197"/>
        <v>8</v>
      </c>
      <c r="I361" s="66">
        <f t="shared" si="225"/>
        <v>10</v>
      </c>
      <c r="J361" s="106">
        <f t="shared" si="198"/>
        <v>34</v>
      </c>
      <c r="K361" s="106">
        <f t="shared" si="199"/>
        <v>0</v>
      </c>
      <c r="L361" s="154">
        <f t="shared" si="200"/>
        <v>-194</v>
      </c>
      <c r="N361" s="66" t="str">
        <f t="shared" si="201"/>
        <v>L</v>
      </c>
      <c r="O361" s="66">
        <f t="shared" si="226"/>
        <v>3</v>
      </c>
      <c r="P361" s="66">
        <f t="shared" si="202"/>
        <v>8</v>
      </c>
      <c r="Q361" s="66">
        <f t="shared" si="227"/>
        <v>10</v>
      </c>
      <c r="R361" s="106">
        <f t="shared" si="203"/>
        <v>34</v>
      </c>
      <c r="S361" s="106">
        <f t="shared" si="204"/>
        <v>0</v>
      </c>
      <c r="T361" s="154">
        <f t="shared" si="205"/>
        <v>226</v>
      </c>
      <c r="V361" s="66" t="str">
        <f t="shared" si="206"/>
        <v>L</v>
      </c>
      <c r="W361" s="66">
        <f t="shared" si="207"/>
        <v>8</v>
      </c>
      <c r="X361" s="66">
        <f t="shared" si="208"/>
        <v>1</v>
      </c>
      <c r="Y361" s="66">
        <f t="shared" si="209"/>
        <v>8</v>
      </c>
      <c r="Z361" s="106">
        <f t="shared" si="210"/>
        <v>1</v>
      </c>
      <c r="AA361" s="106">
        <f t="shared" si="211"/>
        <v>0</v>
      </c>
      <c r="AB361" s="154">
        <f t="shared" si="212"/>
        <v>237</v>
      </c>
      <c r="AC361" s="155">
        <f t="shared" si="213"/>
        <v>245</v>
      </c>
      <c r="AE361" s="66" t="str">
        <f t="shared" si="214"/>
        <v>L</v>
      </c>
      <c r="AF361" s="66">
        <f t="shared" si="222"/>
        <v>11</v>
      </c>
      <c r="AG361" s="66">
        <f t="shared" si="215"/>
        <v>8</v>
      </c>
      <c r="AH361" s="66">
        <f t="shared" si="216"/>
        <v>10</v>
      </c>
      <c r="AI361" s="106">
        <f t="shared" si="217"/>
        <v>34</v>
      </c>
      <c r="AJ361" s="106">
        <f t="shared" si="218"/>
        <v>0</v>
      </c>
      <c r="AK361" s="154">
        <f t="shared" si="219"/>
        <v>-1964</v>
      </c>
      <c r="AL361" s="155">
        <f t="shared" si="220"/>
        <v>-1</v>
      </c>
      <c r="AM361" s="155"/>
      <c r="AN361" s="66" t="str">
        <f t="shared" si="228"/>
        <v>L</v>
      </c>
      <c r="AO361" s="66">
        <f t="shared" si="223"/>
        <v>11</v>
      </c>
      <c r="AP361" s="66">
        <f t="shared" si="229"/>
        <v>8</v>
      </c>
      <c r="AQ361" s="66">
        <f t="shared" si="230"/>
        <v>10</v>
      </c>
      <c r="AR361" s="106">
        <f t="shared" si="221"/>
        <v>34</v>
      </c>
      <c r="AS361" s="106">
        <f t="shared" si="231"/>
        <v>0</v>
      </c>
      <c r="AT361" s="154">
        <f t="shared" si="232"/>
        <v>-1964</v>
      </c>
      <c r="AU361" s="155"/>
    </row>
    <row r="362" spans="1:47" s="71" customFormat="1">
      <c r="A362" s="3">
        <f t="shared" si="224"/>
        <v>352</v>
      </c>
      <c r="B362" s="9">
        <f>Data!B362</f>
        <v>2</v>
      </c>
      <c r="D362" s="30">
        <f t="shared" si="161"/>
        <v>1</v>
      </c>
      <c r="F362" s="66" t="str">
        <f t="shared" si="196"/>
        <v>W</v>
      </c>
      <c r="G362" s="66">
        <f t="shared" si="162"/>
        <v>1</v>
      </c>
      <c r="H362" s="66">
        <f t="shared" si="197"/>
        <v>8</v>
      </c>
      <c r="I362" s="66">
        <f t="shared" si="225"/>
        <v>11</v>
      </c>
      <c r="J362" s="106">
        <f t="shared" si="198"/>
        <v>34</v>
      </c>
      <c r="K362" s="106">
        <f t="shared" si="199"/>
        <v>408</v>
      </c>
      <c r="L362" s="154">
        <f t="shared" si="200"/>
        <v>180</v>
      </c>
      <c r="N362" s="66" t="str">
        <f t="shared" si="201"/>
        <v>L</v>
      </c>
      <c r="O362" s="66">
        <f t="shared" si="226"/>
        <v>4</v>
      </c>
      <c r="P362" s="66">
        <f t="shared" si="202"/>
        <v>8</v>
      </c>
      <c r="Q362" s="66">
        <f t="shared" si="227"/>
        <v>11</v>
      </c>
      <c r="R362" s="106">
        <f t="shared" si="203"/>
        <v>34</v>
      </c>
      <c r="S362" s="106">
        <f t="shared" si="204"/>
        <v>0</v>
      </c>
      <c r="T362" s="154">
        <f t="shared" si="205"/>
        <v>192</v>
      </c>
      <c r="V362" s="66" t="str">
        <f t="shared" si="206"/>
        <v>L</v>
      </c>
      <c r="W362" s="66">
        <f t="shared" si="207"/>
        <v>9</v>
      </c>
      <c r="X362" s="66">
        <f t="shared" si="208"/>
        <v>1</v>
      </c>
      <c r="Y362" s="66">
        <f t="shared" si="209"/>
        <v>9</v>
      </c>
      <c r="Z362" s="106">
        <f t="shared" si="210"/>
        <v>1</v>
      </c>
      <c r="AA362" s="106">
        <f t="shared" si="211"/>
        <v>0</v>
      </c>
      <c r="AB362" s="154">
        <f t="shared" si="212"/>
        <v>236</v>
      </c>
      <c r="AC362" s="155">
        <f t="shared" si="213"/>
        <v>245</v>
      </c>
      <c r="AE362" s="66" t="str">
        <f t="shared" si="214"/>
        <v>L</v>
      </c>
      <c r="AF362" s="66">
        <f t="shared" si="222"/>
        <v>1</v>
      </c>
      <c r="AG362" s="66">
        <f t="shared" si="215"/>
        <v>8</v>
      </c>
      <c r="AH362" s="66">
        <f t="shared" si="216"/>
        <v>11</v>
      </c>
      <c r="AI362" s="106">
        <f t="shared" si="217"/>
        <v>34</v>
      </c>
      <c r="AJ362" s="106">
        <f t="shared" si="218"/>
        <v>0</v>
      </c>
      <c r="AK362" s="154">
        <f t="shared" si="219"/>
        <v>-1998</v>
      </c>
      <c r="AL362" s="155">
        <f t="shared" si="220"/>
        <v>-1</v>
      </c>
      <c r="AM362" s="155"/>
      <c r="AN362" s="66" t="str">
        <f t="shared" si="228"/>
        <v>L</v>
      </c>
      <c r="AO362" s="66">
        <f t="shared" si="223"/>
        <v>1</v>
      </c>
      <c r="AP362" s="66">
        <f t="shared" si="229"/>
        <v>8</v>
      </c>
      <c r="AQ362" s="66">
        <f t="shared" si="230"/>
        <v>11</v>
      </c>
      <c r="AR362" s="106">
        <f t="shared" si="221"/>
        <v>34</v>
      </c>
      <c r="AS362" s="106">
        <f t="shared" si="231"/>
        <v>0</v>
      </c>
      <c r="AT362" s="154">
        <f t="shared" si="232"/>
        <v>-1998</v>
      </c>
      <c r="AU362" s="155"/>
    </row>
    <row r="363" spans="1:47" s="71" customFormat="1">
      <c r="A363" s="3">
        <f t="shared" si="224"/>
        <v>353</v>
      </c>
      <c r="B363" s="9">
        <f>Data!B363</f>
        <v>14</v>
      </c>
      <c r="D363" s="30">
        <f t="shared" si="161"/>
        <v>5</v>
      </c>
      <c r="F363" s="66" t="str">
        <f t="shared" si="196"/>
        <v>L</v>
      </c>
      <c r="G363" s="66">
        <f t="shared" si="162"/>
        <v>1</v>
      </c>
      <c r="H363" s="66">
        <f t="shared" si="197"/>
        <v>1</v>
      </c>
      <c r="I363" s="66">
        <f t="shared" si="225"/>
        <v>1</v>
      </c>
      <c r="J363" s="106">
        <f t="shared" si="198"/>
        <v>1</v>
      </c>
      <c r="K363" s="106">
        <f t="shared" si="199"/>
        <v>0</v>
      </c>
      <c r="L363" s="154">
        <f t="shared" si="200"/>
        <v>179</v>
      </c>
      <c r="N363" s="66" t="str">
        <f t="shared" si="201"/>
        <v>L</v>
      </c>
      <c r="O363" s="66">
        <f t="shared" si="226"/>
        <v>5</v>
      </c>
      <c r="P363" s="66">
        <f t="shared" si="202"/>
        <v>1</v>
      </c>
      <c r="Q363" s="66">
        <f t="shared" si="227"/>
        <v>1</v>
      </c>
      <c r="R363" s="106">
        <f t="shared" si="203"/>
        <v>1</v>
      </c>
      <c r="S363" s="106">
        <f t="shared" si="204"/>
        <v>0</v>
      </c>
      <c r="T363" s="154">
        <f t="shared" si="205"/>
        <v>191</v>
      </c>
      <c r="V363" s="66" t="str">
        <f t="shared" si="206"/>
        <v>L</v>
      </c>
      <c r="W363" s="66">
        <f t="shared" si="207"/>
        <v>10</v>
      </c>
      <c r="X363" s="66">
        <f t="shared" si="208"/>
        <v>1</v>
      </c>
      <c r="Y363" s="66">
        <f t="shared" si="209"/>
        <v>10</v>
      </c>
      <c r="Z363" s="106">
        <f t="shared" si="210"/>
        <v>1</v>
      </c>
      <c r="AA363" s="106">
        <f t="shared" si="211"/>
        <v>0</v>
      </c>
      <c r="AB363" s="154">
        <f t="shared" si="212"/>
        <v>235</v>
      </c>
      <c r="AC363" s="155">
        <f t="shared" si="213"/>
        <v>245</v>
      </c>
      <c r="AE363" s="66" t="str">
        <f t="shared" si="214"/>
        <v>L</v>
      </c>
      <c r="AF363" s="66">
        <f t="shared" si="222"/>
        <v>5</v>
      </c>
      <c r="AG363" s="66">
        <f t="shared" si="215"/>
        <v>1</v>
      </c>
      <c r="AH363" s="66">
        <f t="shared" si="216"/>
        <v>1</v>
      </c>
      <c r="AI363" s="106">
        <f t="shared" si="217"/>
        <v>1</v>
      </c>
      <c r="AJ363" s="106">
        <f t="shared" si="218"/>
        <v>0</v>
      </c>
      <c r="AK363" s="154">
        <f t="shared" si="219"/>
        <v>-1999</v>
      </c>
      <c r="AL363" s="155">
        <f t="shared" si="220"/>
        <v>-1</v>
      </c>
      <c r="AM363" s="155"/>
      <c r="AN363" s="66" t="str">
        <f t="shared" si="228"/>
        <v>L</v>
      </c>
      <c r="AO363" s="66">
        <f t="shared" si="223"/>
        <v>5</v>
      </c>
      <c r="AP363" s="66">
        <f t="shared" si="229"/>
        <v>1</v>
      </c>
      <c r="AQ363" s="66">
        <f t="shared" si="230"/>
        <v>1</v>
      </c>
      <c r="AR363" s="106">
        <f t="shared" si="221"/>
        <v>1</v>
      </c>
      <c r="AS363" s="106">
        <f t="shared" si="231"/>
        <v>0</v>
      </c>
      <c r="AT363" s="154">
        <f t="shared" si="232"/>
        <v>-1999</v>
      </c>
      <c r="AU363" s="155"/>
    </row>
    <row r="364" spans="1:47" s="71" customFormat="1">
      <c r="A364" s="3">
        <f t="shared" si="224"/>
        <v>354</v>
      </c>
      <c r="B364" s="9">
        <f>Data!B364</f>
        <v>9</v>
      </c>
      <c r="D364" s="30">
        <f t="shared" si="161"/>
        <v>3</v>
      </c>
      <c r="F364" s="66" t="str">
        <f t="shared" si="196"/>
        <v>L</v>
      </c>
      <c r="G364" s="66">
        <f t="shared" si="162"/>
        <v>1</v>
      </c>
      <c r="H364" s="66">
        <f t="shared" si="197"/>
        <v>1</v>
      </c>
      <c r="I364" s="66">
        <f t="shared" si="225"/>
        <v>2</v>
      </c>
      <c r="J364" s="106">
        <f t="shared" si="198"/>
        <v>1</v>
      </c>
      <c r="K364" s="106">
        <f t="shared" si="199"/>
        <v>0</v>
      </c>
      <c r="L364" s="154">
        <f t="shared" si="200"/>
        <v>178</v>
      </c>
      <c r="N364" s="66" t="str">
        <f t="shared" si="201"/>
        <v>L</v>
      </c>
      <c r="O364" s="66">
        <f t="shared" si="226"/>
        <v>6</v>
      </c>
      <c r="P364" s="66">
        <f t="shared" si="202"/>
        <v>1</v>
      </c>
      <c r="Q364" s="66">
        <f t="shared" si="227"/>
        <v>2</v>
      </c>
      <c r="R364" s="106">
        <f t="shared" si="203"/>
        <v>1</v>
      </c>
      <c r="S364" s="106">
        <f t="shared" si="204"/>
        <v>0</v>
      </c>
      <c r="T364" s="154">
        <f t="shared" si="205"/>
        <v>190</v>
      </c>
      <c r="V364" s="66" t="str">
        <f t="shared" si="206"/>
        <v>L</v>
      </c>
      <c r="W364" s="66">
        <f t="shared" si="207"/>
        <v>11</v>
      </c>
      <c r="X364" s="66">
        <f t="shared" si="208"/>
        <v>1</v>
      </c>
      <c r="Y364" s="66">
        <f t="shared" si="209"/>
        <v>11</v>
      </c>
      <c r="Z364" s="106">
        <f t="shared" si="210"/>
        <v>1</v>
      </c>
      <c r="AA364" s="106">
        <f t="shared" si="211"/>
        <v>0</v>
      </c>
      <c r="AB364" s="154">
        <f t="shared" si="212"/>
        <v>234</v>
      </c>
      <c r="AC364" s="155">
        <f t="shared" si="213"/>
        <v>245</v>
      </c>
      <c r="AE364" s="66" t="str">
        <f t="shared" si="214"/>
        <v>L</v>
      </c>
      <c r="AF364" s="66">
        <f t="shared" si="222"/>
        <v>3</v>
      </c>
      <c r="AG364" s="66">
        <f t="shared" si="215"/>
        <v>1</v>
      </c>
      <c r="AH364" s="66">
        <f t="shared" si="216"/>
        <v>2</v>
      </c>
      <c r="AI364" s="106">
        <f t="shared" si="217"/>
        <v>1</v>
      </c>
      <c r="AJ364" s="106">
        <f t="shared" si="218"/>
        <v>0</v>
      </c>
      <c r="AK364" s="154">
        <f t="shared" si="219"/>
        <v>-2000</v>
      </c>
      <c r="AL364" s="155">
        <f t="shared" si="220"/>
        <v>-1</v>
      </c>
      <c r="AM364" s="155"/>
      <c r="AN364" s="66" t="str">
        <f t="shared" si="228"/>
        <v>L</v>
      </c>
      <c r="AO364" s="66">
        <f t="shared" si="223"/>
        <v>3</v>
      </c>
      <c r="AP364" s="66">
        <f t="shared" si="229"/>
        <v>1</v>
      </c>
      <c r="AQ364" s="66">
        <f t="shared" si="230"/>
        <v>2</v>
      </c>
      <c r="AR364" s="106">
        <f t="shared" si="221"/>
        <v>1</v>
      </c>
      <c r="AS364" s="106">
        <f t="shared" si="231"/>
        <v>0</v>
      </c>
      <c r="AT364" s="154">
        <f t="shared" si="232"/>
        <v>-2000</v>
      </c>
      <c r="AU364" s="155"/>
    </row>
    <row r="365" spans="1:47" s="71" customFormat="1">
      <c r="A365" s="3">
        <f t="shared" si="224"/>
        <v>355</v>
      </c>
      <c r="B365" s="9">
        <f>Data!B365</f>
        <v>6</v>
      </c>
      <c r="D365" s="30">
        <f t="shared" si="161"/>
        <v>2</v>
      </c>
      <c r="F365" s="66" t="str">
        <f t="shared" si="196"/>
        <v>L</v>
      </c>
      <c r="G365" s="66">
        <f t="shared" si="162"/>
        <v>1</v>
      </c>
      <c r="H365" s="66">
        <f t="shared" si="197"/>
        <v>1</v>
      </c>
      <c r="I365" s="66">
        <f t="shared" si="225"/>
        <v>3</v>
      </c>
      <c r="J365" s="106">
        <f t="shared" si="198"/>
        <v>1</v>
      </c>
      <c r="K365" s="106">
        <f t="shared" si="199"/>
        <v>0</v>
      </c>
      <c r="L365" s="154">
        <f t="shared" si="200"/>
        <v>177</v>
      </c>
      <c r="N365" s="66" t="str">
        <f t="shared" si="201"/>
        <v>L</v>
      </c>
      <c r="O365" s="66">
        <f t="shared" si="226"/>
        <v>7</v>
      </c>
      <c r="P365" s="66">
        <f t="shared" si="202"/>
        <v>1</v>
      </c>
      <c r="Q365" s="66">
        <f t="shared" si="227"/>
        <v>3</v>
      </c>
      <c r="R365" s="106">
        <f t="shared" si="203"/>
        <v>1</v>
      </c>
      <c r="S365" s="106">
        <f t="shared" si="204"/>
        <v>0</v>
      </c>
      <c r="T365" s="154">
        <f t="shared" si="205"/>
        <v>189</v>
      </c>
      <c r="V365" s="66" t="str">
        <f t="shared" si="206"/>
        <v>L</v>
      </c>
      <c r="W365" s="66">
        <f t="shared" si="207"/>
        <v>12</v>
      </c>
      <c r="X365" s="66">
        <f t="shared" si="208"/>
        <v>2</v>
      </c>
      <c r="Y365" s="66">
        <f t="shared" si="209"/>
        <v>1</v>
      </c>
      <c r="Z365" s="106">
        <f t="shared" si="210"/>
        <v>2</v>
      </c>
      <c r="AA365" s="106">
        <f t="shared" si="211"/>
        <v>0</v>
      </c>
      <c r="AB365" s="154">
        <f t="shared" si="212"/>
        <v>232</v>
      </c>
      <c r="AC365" s="155">
        <f t="shared" si="213"/>
        <v>245</v>
      </c>
      <c r="AE365" s="66" t="str">
        <f t="shared" si="214"/>
        <v>L</v>
      </c>
      <c r="AF365" s="66">
        <f t="shared" si="222"/>
        <v>2</v>
      </c>
      <c r="AG365" s="66">
        <f t="shared" si="215"/>
        <v>1</v>
      </c>
      <c r="AH365" s="66">
        <f t="shared" si="216"/>
        <v>3</v>
      </c>
      <c r="AI365" s="106">
        <f t="shared" si="217"/>
        <v>1</v>
      </c>
      <c r="AJ365" s="106">
        <f t="shared" si="218"/>
        <v>0</v>
      </c>
      <c r="AK365" s="154">
        <f t="shared" si="219"/>
        <v>-2001</v>
      </c>
      <c r="AL365" s="155">
        <f t="shared" si="220"/>
        <v>-1</v>
      </c>
      <c r="AM365" s="155"/>
      <c r="AN365" s="66" t="str">
        <f t="shared" si="228"/>
        <v>L</v>
      </c>
      <c r="AO365" s="66">
        <f t="shared" si="223"/>
        <v>2</v>
      </c>
      <c r="AP365" s="66">
        <f t="shared" si="229"/>
        <v>1</v>
      </c>
      <c r="AQ365" s="66">
        <f t="shared" si="230"/>
        <v>3</v>
      </c>
      <c r="AR365" s="106">
        <f t="shared" si="221"/>
        <v>1</v>
      </c>
      <c r="AS365" s="106">
        <f t="shared" si="231"/>
        <v>0</v>
      </c>
      <c r="AT365" s="154">
        <f t="shared" si="232"/>
        <v>-2001</v>
      </c>
      <c r="AU365" s="155"/>
    </row>
    <row r="366" spans="1:47" s="71" customFormat="1">
      <c r="A366" s="3">
        <f t="shared" si="224"/>
        <v>356</v>
      </c>
      <c r="B366" s="9">
        <f>Data!B366</f>
        <v>15</v>
      </c>
      <c r="D366" s="30">
        <f t="shared" si="161"/>
        <v>5</v>
      </c>
      <c r="F366" s="66" t="str">
        <f t="shared" si="196"/>
        <v>L</v>
      </c>
      <c r="G366" s="66">
        <f t="shared" si="162"/>
        <v>1</v>
      </c>
      <c r="H366" s="66">
        <f t="shared" si="197"/>
        <v>1</v>
      </c>
      <c r="I366" s="66">
        <f t="shared" si="225"/>
        <v>4</v>
      </c>
      <c r="J366" s="106">
        <f t="shared" si="198"/>
        <v>1</v>
      </c>
      <c r="K366" s="106">
        <f t="shared" si="199"/>
        <v>0</v>
      </c>
      <c r="L366" s="154">
        <f t="shared" si="200"/>
        <v>176</v>
      </c>
      <c r="N366" s="66" t="str">
        <f t="shared" si="201"/>
        <v>L</v>
      </c>
      <c r="O366" s="66">
        <f t="shared" si="226"/>
        <v>8</v>
      </c>
      <c r="P366" s="66">
        <f t="shared" si="202"/>
        <v>1</v>
      </c>
      <c r="Q366" s="66">
        <f t="shared" si="227"/>
        <v>4</v>
      </c>
      <c r="R366" s="106">
        <f t="shared" si="203"/>
        <v>1</v>
      </c>
      <c r="S366" s="106">
        <f t="shared" si="204"/>
        <v>0</v>
      </c>
      <c r="T366" s="154">
        <f t="shared" si="205"/>
        <v>188</v>
      </c>
      <c r="V366" s="66" t="str">
        <f t="shared" si="206"/>
        <v>L</v>
      </c>
      <c r="W366" s="66">
        <f t="shared" si="207"/>
        <v>1</v>
      </c>
      <c r="X366" s="66">
        <f t="shared" si="208"/>
        <v>2</v>
      </c>
      <c r="Y366" s="66">
        <f t="shared" si="209"/>
        <v>2</v>
      </c>
      <c r="Z366" s="106">
        <f t="shared" si="210"/>
        <v>2</v>
      </c>
      <c r="AA366" s="106">
        <f t="shared" si="211"/>
        <v>0</v>
      </c>
      <c r="AB366" s="154">
        <f t="shared" si="212"/>
        <v>230</v>
      </c>
      <c r="AC366" s="155">
        <f t="shared" si="213"/>
        <v>245</v>
      </c>
      <c r="AE366" s="66" t="str">
        <f t="shared" si="214"/>
        <v>L</v>
      </c>
      <c r="AF366" s="66">
        <f t="shared" si="222"/>
        <v>5</v>
      </c>
      <c r="AG366" s="66">
        <f t="shared" si="215"/>
        <v>1</v>
      </c>
      <c r="AH366" s="66">
        <f t="shared" si="216"/>
        <v>4</v>
      </c>
      <c r="AI366" s="106">
        <f t="shared" si="217"/>
        <v>1</v>
      </c>
      <c r="AJ366" s="106">
        <f t="shared" si="218"/>
        <v>0</v>
      </c>
      <c r="AK366" s="154">
        <f t="shared" si="219"/>
        <v>-2002</v>
      </c>
      <c r="AL366" s="155">
        <f t="shared" si="220"/>
        <v>-1</v>
      </c>
      <c r="AM366" s="155"/>
      <c r="AN366" s="66" t="str">
        <f t="shared" si="228"/>
        <v>L</v>
      </c>
      <c r="AO366" s="66">
        <f t="shared" si="223"/>
        <v>5</v>
      </c>
      <c r="AP366" s="66">
        <f t="shared" si="229"/>
        <v>1</v>
      </c>
      <c r="AQ366" s="66">
        <f t="shared" si="230"/>
        <v>4</v>
      </c>
      <c r="AR366" s="106">
        <f t="shared" si="221"/>
        <v>1</v>
      </c>
      <c r="AS366" s="106">
        <f t="shared" si="231"/>
        <v>0</v>
      </c>
      <c r="AT366" s="154">
        <f t="shared" si="232"/>
        <v>-2002</v>
      </c>
      <c r="AU366" s="155"/>
    </row>
    <row r="367" spans="1:47" s="71" customFormat="1">
      <c r="A367" s="3">
        <f t="shared" si="224"/>
        <v>357</v>
      </c>
      <c r="B367" s="9">
        <f>Data!B367</f>
        <v>34</v>
      </c>
      <c r="D367" s="30">
        <f t="shared" si="161"/>
        <v>12</v>
      </c>
      <c r="F367" s="66" t="str">
        <f t="shared" si="196"/>
        <v>L</v>
      </c>
      <c r="G367" s="66">
        <f t="shared" si="162"/>
        <v>1</v>
      </c>
      <c r="H367" s="66">
        <f t="shared" si="197"/>
        <v>1</v>
      </c>
      <c r="I367" s="66">
        <f t="shared" si="225"/>
        <v>5</v>
      </c>
      <c r="J367" s="106">
        <f t="shared" si="198"/>
        <v>1</v>
      </c>
      <c r="K367" s="106">
        <f t="shared" si="199"/>
        <v>0</v>
      </c>
      <c r="L367" s="154">
        <f t="shared" si="200"/>
        <v>175</v>
      </c>
      <c r="N367" s="66" t="str">
        <f t="shared" si="201"/>
        <v>L</v>
      </c>
      <c r="O367" s="66">
        <f t="shared" si="226"/>
        <v>9</v>
      </c>
      <c r="P367" s="66">
        <f t="shared" si="202"/>
        <v>1</v>
      </c>
      <c r="Q367" s="66">
        <f t="shared" si="227"/>
        <v>5</v>
      </c>
      <c r="R367" s="106">
        <f t="shared" si="203"/>
        <v>1</v>
      </c>
      <c r="S367" s="106">
        <f t="shared" si="204"/>
        <v>0</v>
      </c>
      <c r="T367" s="154">
        <f t="shared" si="205"/>
        <v>187</v>
      </c>
      <c r="V367" s="66" t="str">
        <f t="shared" si="206"/>
        <v>L</v>
      </c>
      <c r="W367" s="66">
        <f t="shared" si="207"/>
        <v>2</v>
      </c>
      <c r="X367" s="66">
        <f t="shared" si="208"/>
        <v>2</v>
      </c>
      <c r="Y367" s="66">
        <f t="shared" si="209"/>
        <v>3</v>
      </c>
      <c r="Z367" s="106">
        <f t="shared" si="210"/>
        <v>2</v>
      </c>
      <c r="AA367" s="106">
        <f t="shared" si="211"/>
        <v>0</v>
      </c>
      <c r="AB367" s="154">
        <f t="shared" si="212"/>
        <v>228</v>
      </c>
      <c r="AC367" s="155">
        <f t="shared" si="213"/>
        <v>245</v>
      </c>
      <c r="AE367" s="66" t="str">
        <f t="shared" si="214"/>
        <v>L</v>
      </c>
      <c r="AF367" s="66">
        <f t="shared" si="222"/>
        <v>12</v>
      </c>
      <c r="AG367" s="66">
        <f t="shared" si="215"/>
        <v>1</v>
      </c>
      <c r="AH367" s="66">
        <f t="shared" si="216"/>
        <v>5</v>
      </c>
      <c r="AI367" s="106">
        <f t="shared" si="217"/>
        <v>1</v>
      </c>
      <c r="AJ367" s="106">
        <f t="shared" si="218"/>
        <v>0</v>
      </c>
      <c r="AK367" s="154">
        <f t="shared" si="219"/>
        <v>-2003</v>
      </c>
      <c r="AL367" s="155">
        <f t="shared" si="220"/>
        <v>-1</v>
      </c>
      <c r="AM367" s="155"/>
      <c r="AN367" s="66" t="str">
        <f t="shared" si="228"/>
        <v>L</v>
      </c>
      <c r="AO367" s="66">
        <f t="shared" si="223"/>
        <v>12</v>
      </c>
      <c r="AP367" s="66">
        <f t="shared" si="229"/>
        <v>1</v>
      </c>
      <c r="AQ367" s="66">
        <f t="shared" si="230"/>
        <v>5</v>
      </c>
      <c r="AR367" s="106">
        <f t="shared" si="221"/>
        <v>1</v>
      </c>
      <c r="AS367" s="106">
        <f t="shared" si="231"/>
        <v>0</v>
      </c>
      <c r="AT367" s="154">
        <f t="shared" si="232"/>
        <v>-2003</v>
      </c>
      <c r="AU367" s="155"/>
    </row>
    <row r="368" spans="1:47" s="71" customFormat="1">
      <c r="A368" s="3">
        <f t="shared" si="224"/>
        <v>358</v>
      </c>
      <c r="B368" s="9">
        <f>Data!B368</f>
        <v>34</v>
      </c>
      <c r="D368" s="30">
        <f t="shared" si="161"/>
        <v>12</v>
      </c>
      <c r="F368" s="66" t="str">
        <f t="shared" si="196"/>
        <v>L</v>
      </c>
      <c r="G368" s="66">
        <f t="shared" si="162"/>
        <v>1</v>
      </c>
      <c r="H368" s="66">
        <f t="shared" si="197"/>
        <v>1</v>
      </c>
      <c r="I368" s="66">
        <f t="shared" si="225"/>
        <v>6</v>
      </c>
      <c r="J368" s="106">
        <f t="shared" si="198"/>
        <v>1</v>
      </c>
      <c r="K368" s="106">
        <f t="shared" si="199"/>
        <v>0</v>
      </c>
      <c r="L368" s="154">
        <f t="shared" si="200"/>
        <v>174</v>
      </c>
      <c r="N368" s="66" t="str">
        <f t="shared" si="201"/>
        <v>L</v>
      </c>
      <c r="O368" s="66">
        <f t="shared" si="226"/>
        <v>10</v>
      </c>
      <c r="P368" s="66">
        <f t="shared" si="202"/>
        <v>1</v>
      </c>
      <c r="Q368" s="66">
        <f t="shared" si="227"/>
        <v>6</v>
      </c>
      <c r="R368" s="106">
        <f t="shared" si="203"/>
        <v>1</v>
      </c>
      <c r="S368" s="106">
        <f t="shared" si="204"/>
        <v>0</v>
      </c>
      <c r="T368" s="154">
        <f t="shared" si="205"/>
        <v>186</v>
      </c>
      <c r="V368" s="66" t="str">
        <f t="shared" si="206"/>
        <v>L</v>
      </c>
      <c r="W368" s="66">
        <f t="shared" si="207"/>
        <v>3</v>
      </c>
      <c r="X368" s="66">
        <f t="shared" si="208"/>
        <v>2</v>
      </c>
      <c r="Y368" s="66">
        <f t="shared" si="209"/>
        <v>4</v>
      </c>
      <c r="Z368" s="106">
        <f t="shared" si="210"/>
        <v>2</v>
      </c>
      <c r="AA368" s="106">
        <f t="shared" si="211"/>
        <v>0</v>
      </c>
      <c r="AB368" s="154">
        <f t="shared" si="212"/>
        <v>226</v>
      </c>
      <c r="AC368" s="155">
        <f t="shared" si="213"/>
        <v>245</v>
      </c>
      <c r="AE368" s="66" t="str">
        <f t="shared" si="214"/>
        <v>W</v>
      </c>
      <c r="AF368" s="66">
        <f t="shared" si="222"/>
        <v>12</v>
      </c>
      <c r="AG368" s="66">
        <f t="shared" si="215"/>
        <v>1</v>
      </c>
      <c r="AH368" s="66">
        <f t="shared" si="216"/>
        <v>6</v>
      </c>
      <c r="AI368" s="106">
        <f t="shared" si="217"/>
        <v>1</v>
      </c>
      <c r="AJ368" s="106">
        <f t="shared" si="218"/>
        <v>6</v>
      </c>
      <c r="AK368" s="154">
        <f t="shared" si="219"/>
        <v>-1998</v>
      </c>
      <c r="AL368" s="155">
        <f t="shared" si="220"/>
        <v>-1</v>
      </c>
      <c r="AM368" s="155"/>
      <c r="AN368" s="66" t="str">
        <f t="shared" si="228"/>
        <v>W</v>
      </c>
      <c r="AO368" s="66">
        <f t="shared" si="223"/>
        <v>12</v>
      </c>
      <c r="AP368" s="66">
        <f t="shared" si="229"/>
        <v>1</v>
      </c>
      <c r="AQ368" s="66">
        <f t="shared" si="230"/>
        <v>6</v>
      </c>
      <c r="AR368" s="106">
        <f t="shared" si="221"/>
        <v>1</v>
      </c>
      <c r="AS368" s="106">
        <f t="shared" si="231"/>
        <v>6</v>
      </c>
      <c r="AT368" s="154">
        <f t="shared" si="232"/>
        <v>-1998</v>
      </c>
      <c r="AU368" s="155"/>
    </row>
    <row r="369" spans="1:47" s="71" customFormat="1">
      <c r="A369" s="3">
        <f t="shared" si="224"/>
        <v>359</v>
      </c>
      <c r="B369" s="9">
        <f>Data!B369</f>
        <v>30</v>
      </c>
      <c r="D369" s="30">
        <f t="shared" si="161"/>
        <v>10</v>
      </c>
      <c r="F369" s="66" t="str">
        <f t="shared" si="196"/>
        <v>L</v>
      </c>
      <c r="G369" s="66">
        <f t="shared" si="162"/>
        <v>1</v>
      </c>
      <c r="H369" s="66">
        <f t="shared" si="197"/>
        <v>1</v>
      </c>
      <c r="I369" s="66">
        <f t="shared" si="225"/>
        <v>7</v>
      </c>
      <c r="J369" s="106">
        <f t="shared" si="198"/>
        <v>1</v>
      </c>
      <c r="K369" s="106">
        <f t="shared" si="199"/>
        <v>0</v>
      </c>
      <c r="L369" s="154">
        <f t="shared" si="200"/>
        <v>173</v>
      </c>
      <c r="N369" s="66" t="str">
        <f t="shared" si="201"/>
        <v>W</v>
      </c>
      <c r="O369" s="66">
        <f t="shared" si="226"/>
        <v>11</v>
      </c>
      <c r="P369" s="66">
        <f t="shared" si="202"/>
        <v>1</v>
      </c>
      <c r="Q369" s="66">
        <f t="shared" si="227"/>
        <v>7</v>
      </c>
      <c r="R369" s="106">
        <f t="shared" si="203"/>
        <v>1</v>
      </c>
      <c r="S369" s="106">
        <f t="shared" si="204"/>
        <v>12</v>
      </c>
      <c r="T369" s="154">
        <f t="shared" si="205"/>
        <v>197</v>
      </c>
      <c r="V369" s="66" t="str">
        <f t="shared" si="206"/>
        <v>L</v>
      </c>
      <c r="W369" s="66">
        <f t="shared" si="207"/>
        <v>4</v>
      </c>
      <c r="X369" s="66">
        <f t="shared" si="208"/>
        <v>2</v>
      </c>
      <c r="Y369" s="66">
        <f t="shared" si="209"/>
        <v>5</v>
      </c>
      <c r="Z369" s="106">
        <f t="shared" si="210"/>
        <v>2</v>
      </c>
      <c r="AA369" s="106">
        <f t="shared" si="211"/>
        <v>0</v>
      </c>
      <c r="AB369" s="154">
        <f t="shared" si="212"/>
        <v>224</v>
      </c>
      <c r="AC369" s="155">
        <f t="shared" si="213"/>
        <v>245</v>
      </c>
      <c r="AE369" s="66" t="str">
        <f t="shared" si="214"/>
        <v>L</v>
      </c>
      <c r="AF369" s="66">
        <f t="shared" si="222"/>
        <v>10</v>
      </c>
      <c r="AG369" s="66">
        <f t="shared" si="215"/>
        <v>1</v>
      </c>
      <c r="AH369" s="66">
        <f t="shared" si="216"/>
        <v>7</v>
      </c>
      <c r="AI369" s="106">
        <f t="shared" si="217"/>
        <v>1</v>
      </c>
      <c r="AJ369" s="106">
        <f t="shared" si="218"/>
        <v>0</v>
      </c>
      <c r="AK369" s="154">
        <f t="shared" si="219"/>
        <v>-1999</v>
      </c>
      <c r="AL369" s="155">
        <f t="shared" si="220"/>
        <v>-1</v>
      </c>
      <c r="AM369" s="155"/>
      <c r="AN369" s="66" t="str">
        <f t="shared" si="228"/>
        <v>L</v>
      </c>
      <c r="AO369" s="66">
        <f t="shared" si="223"/>
        <v>10</v>
      </c>
      <c r="AP369" s="66">
        <f t="shared" si="229"/>
        <v>1</v>
      </c>
      <c r="AQ369" s="66">
        <f t="shared" si="230"/>
        <v>7</v>
      </c>
      <c r="AR369" s="106">
        <f t="shared" si="221"/>
        <v>1</v>
      </c>
      <c r="AS369" s="106">
        <f t="shared" si="231"/>
        <v>0</v>
      </c>
      <c r="AT369" s="154">
        <f t="shared" si="232"/>
        <v>-1999</v>
      </c>
      <c r="AU369" s="155"/>
    </row>
    <row r="370" spans="1:47" s="71" customFormat="1">
      <c r="A370" s="3">
        <f t="shared" si="224"/>
        <v>360</v>
      </c>
      <c r="B370" s="9">
        <f>Data!B370</f>
        <v>6</v>
      </c>
      <c r="D370" s="30">
        <f t="shared" si="161"/>
        <v>2</v>
      </c>
      <c r="F370" s="66" t="str">
        <f t="shared" si="196"/>
        <v>L</v>
      </c>
      <c r="G370" s="66">
        <f t="shared" si="162"/>
        <v>1</v>
      </c>
      <c r="H370" s="66">
        <f t="shared" si="197"/>
        <v>1</v>
      </c>
      <c r="I370" s="66">
        <f t="shared" si="225"/>
        <v>8</v>
      </c>
      <c r="J370" s="106">
        <f t="shared" si="198"/>
        <v>1</v>
      </c>
      <c r="K370" s="106">
        <f t="shared" si="199"/>
        <v>0</v>
      </c>
      <c r="L370" s="154">
        <f t="shared" si="200"/>
        <v>172</v>
      </c>
      <c r="N370" s="66" t="str">
        <f t="shared" si="201"/>
        <v>L</v>
      </c>
      <c r="O370" s="66">
        <f t="shared" si="226"/>
        <v>12</v>
      </c>
      <c r="P370" s="66">
        <f t="shared" si="202"/>
        <v>1</v>
      </c>
      <c r="Q370" s="66">
        <f t="shared" si="227"/>
        <v>8</v>
      </c>
      <c r="R370" s="106">
        <f t="shared" si="203"/>
        <v>1</v>
      </c>
      <c r="S370" s="106">
        <f t="shared" si="204"/>
        <v>0</v>
      </c>
      <c r="T370" s="154">
        <f t="shared" si="205"/>
        <v>196</v>
      </c>
      <c r="V370" s="66" t="str">
        <f t="shared" si="206"/>
        <v>L</v>
      </c>
      <c r="W370" s="66">
        <f t="shared" si="207"/>
        <v>5</v>
      </c>
      <c r="X370" s="66">
        <f t="shared" si="208"/>
        <v>2</v>
      </c>
      <c r="Y370" s="66">
        <f t="shared" si="209"/>
        <v>6</v>
      </c>
      <c r="Z370" s="106">
        <f t="shared" si="210"/>
        <v>2</v>
      </c>
      <c r="AA370" s="106">
        <f t="shared" si="211"/>
        <v>0</v>
      </c>
      <c r="AB370" s="154">
        <f t="shared" si="212"/>
        <v>222</v>
      </c>
      <c r="AC370" s="155">
        <f t="shared" si="213"/>
        <v>245</v>
      </c>
      <c r="AE370" s="66" t="str">
        <f t="shared" si="214"/>
        <v>L</v>
      </c>
      <c r="AF370" s="66">
        <f t="shared" si="222"/>
        <v>2</v>
      </c>
      <c r="AG370" s="66">
        <f t="shared" si="215"/>
        <v>1</v>
      </c>
      <c r="AH370" s="66">
        <f t="shared" si="216"/>
        <v>8</v>
      </c>
      <c r="AI370" s="106">
        <f t="shared" si="217"/>
        <v>1</v>
      </c>
      <c r="AJ370" s="106">
        <f t="shared" si="218"/>
        <v>0</v>
      </c>
      <c r="AK370" s="154">
        <f t="shared" si="219"/>
        <v>-2000</v>
      </c>
      <c r="AL370" s="155">
        <f t="shared" si="220"/>
        <v>-1</v>
      </c>
      <c r="AM370" s="155"/>
      <c r="AN370" s="66" t="str">
        <f t="shared" si="228"/>
        <v>L</v>
      </c>
      <c r="AO370" s="66">
        <f t="shared" si="223"/>
        <v>2</v>
      </c>
      <c r="AP370" s="66">
        <f t="shared" si="229"/>
        <v>1</v>
      </c>
      <c r="AQ370" s="66">
        <f t="shared" si="230"/>
        <v>8</v>
      </c>
      <c r="AR370" s="106">
        <f t="shared" si="221"/>
        <v>1</v>
      </c>
      <c r="AS370" s="106">
        <f t="shared" si="231"/>
        <v>0</v>
      </c>
      <c r="AT370" s="154">
        <f t="shared" si="232"/>
        <v>-2000</v>
      </c>
      <c r="AU370" s="155"/>
    </row>
    <row r="371" spans="1:47" s="71" customFormat="1">
      <c r="A371" s="3">
        <f t="shared" si="224"/>
        <v>361</v>
      </c>
      <c r="B371" s="9">
        <f>Data!B371</f>
        <v>18</v>
      </c>
      <c r="D371" s="30">
        <f t="shared" si="161"/>
        <v>6</v>
      </c>
      <c r="F371" s="66" t="str">
        <f t="shared" si="196"/>
        <v>L</v>
      </c>
      <c r="G371" s="66">
        <f t="shared" si="162"/>
        <v>1</v>
      </c>
      <c r="H371" s="66">
        <f t="shared" si="197"/>
        <v>1</v>
      </c>
      <c r="I371" s="66">
        <f t="shared" si="225"/>
        <v>9</v>
      </c>
      <c r="J371" s="106">
        <f t="shared" si="198"/>
        <v>1</v>
      </c>
      <c r="K371" s="106">
        <f t="shared" si="199"/>
        <v>0</v>
      </c>
      <c r="L371" s="154">
        <f t="shared" si="200"/>
        <v>171</v>
      </c>
      <c r="N371" s="66" t="str">
        <f t="shared" si="201"/>
        <v>L</v>
      </c>
      <c r="O371" s="66">
        <f t="shared" si="226"/>
        <v>1</v>
      </c>
      <c r="P371" s="66">
        <f t="shared" si="202"/>
        <v>1</v>
      </c>
      <c r="Q371" s="66">
        <f t="shared" si="227"/>
        <v>9</v>
      </c>
      <c r="R371" s="106">
        <f t="shared" si="203"/>
        <v>1</v>
      </c>
      <c r="S371" s="106">
        <f t="shared" si="204"/>
        <v>0</v>
      </c>
      <c r="T371" s="154">
        <f t="shared" si="205"/>
        <v>195</v>
      </c>
      <c r="V371" s="66" t="str">
        <f t="shared" si="206"/>
        <v>L</v>
      </c>
      <c r="W371" s="66">
        <f t="shared" si="207"/>
        <v>6</v>
      </c>
      <c r="X371" s="66">
        <f t="shared" si="208"/>
        <v>2</v>
      </c>
      <c r="Y371" s="66">
        <f t="shared" si="209"/>
        <v>7</v>
      </c>
      <c r="Z371" s="106">
        <f t="shared" si="210"/>
        <v>2</v>
      </c>
      <c r="AA371" s="106">
        <f t="shared" si="211"/>
        <v>0</v>
      </c>
      <c r="AB371" s="154">
        <f t="shared" si="212"/>
        <v>220</v>
      </c>
      <c r="AC371" s="155">
        <f t="shared" si="213"/>
        <v>245</v>
      </c>
      <c r="AE371" s="66" t="str">
        <f t="shared" si="214"/>
        <v>L</v>
      </c>
      <c r="AF371" s="66">
        <f t="shared" si="222"/>
        <v>6</v>
      </c>
      <c r="AG371" s="66">
        <f t="shared" si="215"/>
        <v>1</v>
      </c>
      <c r="AH371" s="66">
        <f t="shared" si="216"/>
        <v>9</v>
      </c>
      <c r="AI371" s="106">
        <f t="shared" si="217"/>
        <v>1</v>
      </c>
      <c r="AJ371" s="106">
        <f t="shared" si="218"/>
        <v>0</v>
      </c>
      <c r="AK371" s="154">
        <f t="shared" si="219"/>
        <v>-2001</v>
      </c>
      <c r="AL371" s="155">
        <f t="shared" si="220"/>
        <v>-1</v>
      </c>
      <c r="AM371" s="155"/>
      <c r="AN371" s="66" t="str">
        <f t="shared" si="228"/>
        <v>L</v>
      </c>
      <c r="AO371" s="66">
        <f t="shared" si="223"/>
        <v>6</v>
      </c>
      <c r="AP371" s="66">
        <f t="shared" si="229"/>
        <v>1</v>
      </c>
      <c r="AQ371" s="66">
        <f t="shared" si="230"/>
        <v>9</v>
      </c>
      <c r="AR371" s="106">
        <f t="shared" si="221"/>
        <v>1</v>
      </c>
      <c r="AS371" s="106">
        <f t="shared" si="231"/>
        <v>0</v>
      </c>
      <c r="AT371" s="154">
        <f t="shared" si="232"/>
        <v>-2001</v>
      </c>
      <c r="AU371" s="155"/>
    </row>
    <row r="372" spans="1:47" s="71" customFormat="1">
      <c r="A372" s="3">
        <f t="shared" si="224"/>
        <v>362</v>
      </c>
      <c r="B372" s="9">
        <f>Data!B372</f>
        <v>21</v>
      </c>
      <c r="D372" s="30">
        <f t="shared" si="161"/>
        <v>7</v>
      </c>
      <c r="F372" s="66" t="str">
        <f t="shared" si="196"/>
        <v>L</v>
      </c>
      <c r="G372" s="66">
        <f t="shared" si="162"/>
        <v>1</v>
      </c>
      <c r="H372" s="66">
        <f t="shared" si="197"/>
        <v>1</v>
      </c>
      <c r="I372" s="66">
        <f t="shared" si="225"/>
        <v>10</v>
      </c>
      <c r="J372" s="106">
        <f t="shared" si="198"/>
        <v>1</v>
      </c>
      <c r="K372" s="106">
        <f t="shared" si="199"/>
        <v>0</v>
      </c>
      <c r="L372" s="154">
        <f t="shared" si="200"/>
        <v>170</v>
      </c>
      <c r="N372" s="66" t="str">
        <f t="shared" si="201"/>
        <v>L</v>
      </c>
      <c r="O372" s="66">
        <f t="shared" si="226"/>
        <v>2</v>
      </c>
      <c r="P372" s="66">
        <f t="shared" si="202"/>
        <v>1</v>
      </c>
      <c r="Q372" s="66">
        <f t="shared" si="227"/>
        <v>10</v>
      </c>
      <c r="R372" s="106">
        <f t="shared" si="203"/>
        <v>1</v>
      </c>
      <c r="S372" s="106">
        <f t="shared" si="204"/>
        <v>0</v>
      </c>
      <c r="T372" s="154">
        <f t="shared" si="205"/>
        <v>194</v>
      </c>
      <c r="V372" s="66" t="str">
        <f t="shared" si="206"/>
        <v>L</v>
      </c>
      <c r="W372" s="66">
        <f t="shared" si="207"/>
        <v>7</v>
      </c>
      <c r="X372" s="66">
        <f t="shared" si="208"/>
        <v>2</v>
      </c>
      <c r="Y372" s="66">
        <f t="shared" si="209"/>
        <v>8</v>
      </c>
      <c r="Z372" s="106">
        <f t="shared" si="210"/>
        <v>2</v>
      </c>
      <c r="AA372" s="106">
        <f t="shared" si="211"/>
        <v>0</v>
      </c>
      <c r="AB372" s="154">
        <f t="shared" si="212"/>
        <v>218</v>
      </c>
      <c r="AC372" s="155">
        <f t="shared" si="213"/>
        <v>245</v>
      </c>
      <c r="AE372" s="66" t="str">
        <f t="shared" si="214"/>
        <v>L</v>
      </c>
      <c r="AF372" s="66">
        <f t="shared" si="222"/>
        <v>7</v>
      </c>
      <c r="AG372" s="66">
        <f t="shared" si="215"/>
        <v>1</v>
      </c>
      <c r="AH372" s="66">
        <f t="shared" si="216"/>
        <v>10</v>
      </c>
      <c r="AI372" s="106">
        <f t="shared" si="217"/>
        <v>1</v>
      </c>
      <c r="AJ372" s="106">
        <f t="shared" si="218"/>
        <v>0</v>
      </c>
      <c r="AK372" s="154">
        <f t="shared" si="219"/>
        <v>-2002</v>
      </c>
      <c r="AL372" s="155">
        <f t="shared" si="220"/>
        <v>-1</v>
      </c>
      <c r="AM372" s="155"/>
      <c r="AN372" s="66" t="str">
        <f t="shared" si="228"/>
        <v>L</v>
      </c>
      <c r="AO372" s="66">
        <f t="shared" si="223"/>
        <v>7</v>
      </c>
      <c r="AP372" s="66">
        <f t="shared" si="229"/>
        <v>1</v>
      </c>
      <c r="AQ372" s="66">
        <f t="shared" si="230"/>
        <v>10</v>
      </c>
      <c r="AR372" s="106">
        <f t="shared" si="221"/>
        <v>1</v>
      </c>
      <c r="AS372" s="106">
        <f t="shared" si="231"/>
        <v>0</v>
      </c>
      <c r="AT372" s="154">
        <f t="shared" si="232"/>
        <v>-2002</v>
      </c>
      <c r="AU372" s="155"/>
    </row>
    <row r="373" spans="1:47" s="71" customFormat="1">
      <c r="A373" s="3">
        <f t="shared" si="224"/>
        <v>363</v>
      </c>
      <c r="B373" s="9">
        <f>Data!B373</f>
        <v>0</v>
      </c>
      <c r="D373" s="30">
        <f t="shared" si="161"/>
        <v>0</v>
      </c>
      <c r="F373" s="66" t="str">
        <f t="shared" si="196"/>
        <v>L</v>
      </c>
      <c r="G373" s="66">
        <f t="shared" si="162"/>
        <v>1</v>
      </c>
      <c r="H373" s="66">
        <f t="shared" si="197"/>
        <v>1</v>
      </c>
      <c r="I373" s="66">
        <f t="shared" si="225"/>
        <v>11</v>
      </c>
      <c r="J373" s="106">
        <f t="shared" si="198"/>
        <v>1</v>
      </c>
      <c r="K373" s="106">
        <f t="shared" si="199"/>
        <v>0</v>
      </c>
      <c r="L373" s="154">
        <f t="shared" si="200"/>
        <v>169</v>
      </c>
      <c r="N373" s="66" t="str">
        <f t="shared" si="201"/>
        <v>L</v>
      </c>
      <c r="O373" s="66">
        <f t="shared" si="226"/>
        <v>3</v>
      </c>
      <c r="P373" s="66">
        <f t="shared" si="202"/>
        <v>1</v>
      </c>
      <c r="Q373" s="66">
        <f t="shared" si="227"/>
        <v>11</v>
      </c>
      <c r="R373" s="106">
        <f t="shared" si="203"/>
        <v>1</v>
      </c>
      <c r="S373" s="106">
        <f t="shared" si="204"/>
        <v>0</v>
      </c>
      <c r="T373" s="154">
        <f t="shared" si="205"/>
        <v>193</v>
      </c>
      <c r="V373" s="66" t="str">
        <f t="shared" si="206"/>
        <v>L</v>
      </c>
      <c r="W373" s="66">
        <f t="shared" si="207"/>
        <v>8</v>
      </c>
      <c r="X373" s="66">
        <f t="shared" si="208"/>
        <v>2</v>
      </c>
      <c r="Y373" s="66">
        <f t="shared" si="209"/>
        <v>9</v>
      </c>
      <c r="Z373" s="106">
        <f t="shared" si="210"/>
        <v>2</v>
      </c>
      <c r="AA373" s="106">
        <f t="shared" si="211"/>
        <v>0</v>
      </c>
      <c r="AB373" s="154">
        <f t="shared" si="212"/>
        <v>216</v>
      </c>
      <c r="AC373" s="155">
        <f t="shared" si="213"/>
        <v>245</v>
      </c>
      <c r="AE373" s="66" t="str">
        <f t="shared" si="214"/>
        <v>L</v>
      </c>
      <c r="AF373" s="66">
        <f t="shared" si="222"/>
        <v>7</v>
      </c>
      <c r="AG373" s="66">
        <f t="shared" si="215"/>
        <v>1</v>
      </c>
      <c r="AH373" s="66">
        <f t="shared" si="216"/>
        <v>11</v>
      </c>
      <c r="AI373" s="106">
        <f t="shared" si="217"/>
        <v>1</v>
      </c>
      <c r="AJ373" s="106">
        <f t="shared" si="218"/>
        <v>0</v>
      </c>
      <c r="AK373" s="154">
        <f t="shared" si="219"/>
        <v>-2003</v>
      </c>
      <c r="AL373" s="155">
        <f t="shared" si="220"/>
        <v>-1</v>
      </c>
      <c r="AM373" s="155"/>
      <c r="AN373" s="66" t="str">
        <f t="shared" si="228"/>
        <v>L</v>
      </c>
      <c r="AO373" s="66">
        <f t="shared" si="223"/>
        <v>7</v>
      </c>
      <c r="AP373" s="66">
        <f t="shared" si="229"/>
        <v>1</v>
      </c>
      <c r="AQ373" s="66">
        <f t="shared" si="230"/>
        <v>11</v>
      </c>
      <c r="AR373" s="106">
        <f t="shared" si="221"/>
        <v>1</v>
      </c>
      <c r="AS373" s="106">
        <f t="shared" si="231"/>
        <v>0</v>
      </c>
      <c r="AT373" s="154">
        <f t="shared" si="232"/>
        <v>-2003</v>
      </c>
      <c r="AU373" s="155"/>
    </row>
    <row r="374" spans="1:47" s="71" customFormat="1">
      <c r="A374" s="3">
        <f t="shared" si="224"/>
        <v>364</v>
      </c>
      <c r="B374" s="9">
        <f>Data!B374</f>
        <v>24</v>
      </c>
      <c r="D374" s="30">
        <f t="shared" si="161"/>
        <v>8</v>
      </c>
      <c r="F374" s="66" t="str">
        <f t="shared" ref="F374:F437" si="233">IF($D374=G373,"W","L")</f>
        <v>L</v>
      </c>
      <c r="G374" s="66">
        <f t="shared" si="162"/>
        <v>1</v>
      </c>
      <c r="H374" s="66">
        <f t="shared" ref="H374:H437" si="234">IF(AND(H373=$H$9,I373=11),1,IF(AND(H373&lt;$H$9,I373=11),H373+1,H373))</f>
        <v>2</v>
      </c>
      <c r="I374" s="66">
        <f t="shared" si="225"/>
        <v>1</v>
      </c>
      <c r="J374" s="106">
        <f t="shared" ref="J374:J437" si="235">INDEX($AX$11:$AY$25,H374,2)</f>
        <v>2</v>
      </c>
      <c r="K374" s="106">
        <f t="shared" ref="K374:K437" si="236">IF(F374="W",J373*12,0)</f>
        <v>0</v>
      </c>
      <c r="L374" s="154">
        <f t="shared" ref="L374:L437" si="237">L373-J374+K374</f>
        <v>167</v>
      </c>
      <c r="N374" s="66" t="str">
        <f t="shared" ref="N374:N437" si="238">IF($D374=O373,"W","L")</f>
        <v>L</v>
      </c>
      <c r="O374" s="66">
        <f t="shared" si="226"/>
        <v>4</v>
      </c>
      <c r="P374" s="66">
        <f t="shared" ref="P374:P437" si="239">IF(AND(P373=$H$9,Q373=11),1,IF(AND(P373&lt;$H$9,Q373=11),P373+1,P373))</f>
        <v>2</v>
      </c>
      <c r="Q374" s="66">
        <f t="shared" si="227"/>
        <v>1</v>
      </c>
      <c r="R374" s="106">
        <f t="shared" ref="R374:R437" si="240">INDEX($AX$11:$AY$25,P374,2)</f>
        <v>2</v>
      </c>
      <c r="S374" s="106">
        <f t="shared" ref="S374:S437" si="241">IF(N374="W",R373*12,0)</f>
        <v>0</v>
      </c>
      <c r="T374" s="154">
        <f t="shared" ref="T374:T437" si="242">T373-R374+S374</f>
        <v>191</v>
      </c>
      <c r="V374" s="66" t="str">
        <f t="shared" ref="V374:V437" si="243">IF($D374=W373,"W","L")</f>
        <v>W</v>
      </c>
      <c r="W374" s="66">
        <f t="shared" ref="W374:W437" si="244">IF(AB373&gt;AC372,1,IF(W373=12,1,W373+1))</f>
        <v>9</v>
      </c>
      <c r="X374" s="66">
        <f t="shared" ref="X374:X437" si="245">IF(AB373&gt;AC372,1,IF(AND(X373=$X$9,Y373=11),1,IF(AND(X373&lt;$X$9,Y373=11),X373+1,X373)))</f>
        <v>2</v>
      </c>
      <c r="Y374" s="66">
        <f t="shared" ref="Y374:Y437" si="246">IF(AB373&gt;AC372,1,IF(Y373&lt;11,Y373+1,1))</f>
        <v>10</v>
      </c>
      <c r="Z374" s="106">
        <f t="shared" ref="Z374:Z437" si="247">INDEX($AX$11:$AY$25,X374,2)</f>
        <v>2</v>
      </c>
      <c r="AA374" s="106">
        <f t="shared" ref="AA374:AA437" si="248">IF(V374="W",Z373*12,0)</f>
        <v>24</v>
      </c>
      <c r="AB374" s="154">
        <f t="shared" ref="AB374:AB437" si="249">AB373-Z374+AA374</f>
        <v>238</v>
      </c>
      <c r="AC374" s="155">
        <f t="shared" ref="AC374:AC437" si="250">IF(AB374&gt;AC373,AB374,AC373)</f>
        <v>245</v>
      </c>
      <c r="AE374" s="66" t="str">
        <f t="shared" ref="AE374:AE437" si="251">IF($D374=AF373,"W","L")</f>
        <v>L</v>
      </c>
      <c r="AF374" s="66">
        <f t="shared" si="222"/>
        <v>8</v>
      </c>
      <c r="AG374" s="66">
        <f t="shared" ref="AG374:AG437" si="252">IF(AK373&gt;AL372,1,IF(AND(AG373=$X$9,AH373=11),1,IF(AND(AG373&lt;$X$9,AH373=11),AG373+1,AG373)))</f>
        <v>2</v>
      </c>
      <c r="AH374" s="66">
        <f t="shared" ref="AH374:AH437" si="253">IF(AK373&gt;AL372,1,IF(AH373&lt;11,AH373+1,1))</f>
        <v>1</v>
      </c>
      <c r="AI374" s="106">
        <f t="shared" ref="AI374:AI437" si="254">INDEX($AX$11:$AY$25,AG374,2)</f>
        <v>2</v>
      </c>
      <c r="AJ374" s="106">
        <f t="shared" ref="AJ374:AJ437" si="255">IF(AE374="W",AI373*6,0)</f>
        <v>0</v>
      </c>
      <c r="AK374" s="154">
        <f t="shared" ref="AK374:AK437" si="256">AK373-AI374+AJ374</f>
        <v>-2005</v>
      </c>
      <c r="AL374" s="155">
        <f t="shared" ref="AL374:AL437" si="257">IF(AK374&gt;AL373,AK374,AL373)</f>
        <v>-1</v>
      </c>
      <c r="AM374" s="155"/>
      <c r="AN374" s="66" t="str">
        <f t="shared" si="228"/>
        <v>L</v>
      </c>
      <c r="AO374" s="66">
        <f t="shared" si="223"/>
        <v>8</v>
      </c>
      <c r="AP374" s="66">
        <f t="shared" si="229"/>
        <v>2</v>
      </c>
      <c r="AQ374" s="66">
        <f t="shared" si="230"/>
        <v>1</v>
      </c>
      <c r="AR374" s="106">
        <f t="shared" ref="AR374:AR437" si="258">INDEX($AX$11:$AY$25,AP374,2)</f>
        <v>2</v>
      </c>
      <c r="AS374" s="106">
        <f t="shared" si="231"/>
        <v>0</v>
      </c>
      <c r="AT374" s="154">
        <f t="shared" si="232"/>
        <v>-2005</v>
      </c>
      <c r="AU374" s="155"/>
    </row>
    <row r="375" spans="1:47" s="71" customFormat="1">
      <c r="A375" s="3">
        <f t="shared" si="224"/>
        <v>365</v>
      </c>
      <c r="B375" s="9">
        <f>Data!B375</f>
        <v>16</v>
      </c>
      <c r="D375" s="30">
        <f t="shared" si="161"/>
        <v>6</v>
      </c>
      <c r="F375" s="66" t="str">
        <f t="shared" si="233"/>
        <v>L</v>
      </c>
      <c r="G375" s="66">
        <f t="shared" si="162"/>
        <v>1</v>
      </c>
      <c r="H375" s="66">
        <f t="shared" si="234"/>
        <v>2</v>
      </c>
      <c r="I375" s="66">
        <f t="shared" si="225"/>
        <v>2</v>
      </c>
      <c r="J375" s="106">
        <f t="shared" si="235"/>
        <v>2</v>
      </c>
      <c r="K375" s="106">
        <f t="shared" si="236"/>
        <v>0</v>
      </c>
      <c r="L375" s="154">
        <f t="shared" si="237"/>
        <v>165</v>
      </c>
      <c r="N375" s="66" t="str">
        <f t="shared" si="238"/>
        <v>L</v>
      </c>
      <c r="O375" s="66">
        <f t="shared" si="226"/>
        <v>5</v>
      </c>
      <c r="P375" s="66">
        <f t="shared" si="239"/>
        <v>2</v>
      </c>
      <c r="Q375" s="66">
        <f t="shared" si="227"/>
        <v>2</v>
      </c>
      <c r="R375" s="106">
        <f t="shared" si="240"/>
        <v>2</v>
      </c>
      <c r="S375" s="106">
        <f t="shared" si="241"/>
        <v>0</v>
      </c>
      <c r="T375" s="154">
        <f t="shared" si="242"/>
        <v>189</v>
      </c>
      <c r="V375" s="66" t="str">
        <f t="shared" si="243"/>
        <v>L</v>
      </c>
      <c r="W375" s="66">
        <f t="shared" si="244"/>
        <v>10</v>
      </c>
      <c r="X375" s="66">
        <f t="shared" si="245"/>
        <v>2</v>
      </c>
      <c r="Y375" s="66">
        <f t="shared" si="246"/>
        <v>11</v>
      </c>
      <c r="Z375" s="106">
        <f t="shared" si="247"/>
        <v>2</v>
      </c>
      <c r="AA375" s="106">
        <f t="shared" si="248"/>
        <v>0</v>
      </c>
      <c r="AB375" s="154">
        <f t="shared" si="249"/>
        <v>236</v>
      </c>
      <c r="AC375" s="155">
        <f t="shared" si="250"/>
        <v>245</v>
      </c>
      <c r="AE375" s="66" t="str">
        <f t="shared" si="251"/>
        <v>L</v>
      </c>
      <c r="AF375" s="66">
        <f t="shared" si="222"/>
        <v>6</v>
      </c>
      <c r="AG375" s="66">
        <f t="shared" si="252"/>
        <v>2</v>
      </c>
      <c r="AH375" s="66">
        <f t="shared" si="253"/>
        <v>2</v>
      </c>
      <c r="AI375" s="106">
        <f t="shared" si="254"/>
        <v>2</v>
      </c>
      <c r="AJ375" s="106">
        <f t="shared" si="255"/>
        <v>0</v>
      </c>
      <c r="AK375" s="154">
        <f t="shared" si="256"/>
        <v>-2007</v>
      </c>
      <c r="AL375" s="155">
        <f t="shared" si="257"/>
        <v>-1</v>
      </c>
      <c r="AM375" s="155"/>
      <c r="AN375" s="66" t="str">
        <f t="shared" si="228"/>
        <v>L</v>
      </c>
      <c r="AO375" s="66">
        <f t="shared" si="223"/>
        <v>6</v>
      </c>
      <c r="AP375" s="66">
        <f t="shared" si="229"/>
        <v>2</v>
      </c>
      <c r="AQ375" s="66">
        <f t="shared" si="230"/>
        <v>2</v>
      </c>
      <c r="AR375" s="106">
        <f t="shared" si="258"/>
        <v>2</v>
      </c>
      <c r="AS375" s="106">
        <f t="shared" si="231"/>
        <v>0</v>
      </c>
      <c r="AT375" s="154">
        <f t="shared" si="232"/>
        <v>-2007</v>
      </c>
      <c r="AU375" s="155"/>
    </row>
    <row r="376" spans="1:47" s="71" customFormat="1">
      <c r="A376" s="3">
        <f t="shared" si="224"/>
        <v>366</v>
      </c>
      <c r="B376" s="9">
        <f>Data!B376</f>
        <v>25</v>
      </c>
      <c r="D376" s="30">
        <f t="shared" si="161"/>
        <v>9</v>
      </c>
      <c r="F376" s="66" t="str">
        <f t="shared" si="233"/>
        <v>L</v>
      </c>
      <c r="G376" s="66">
        <f t="shared" si="162"/>
        <v>1</v>
      </c>
      <c r="H376" s="66">
        <f t="shared" si="234"/>
        <v>2</v>
      </c>
      <c r="I376" s="66">
        <f t="shared" si="225"/>
        <v>3</v>
      </c>
      <c r="J376" s="106">
        <f t="shared" si="235"/>
        <v>2</v>
      </c>
      <c r="K376" s="106">
        <f t="shared" si="236"/>
        <v>0</v>
      </c>
      <c r="L376" s="154">
        <f t="shared" si="237"/>
        <v>163</v>
      </c>
      <c r="N376" s="66" t="str">
        <f t="shared" si="238"/>
        <v>L</v>
      </c>
      <c r="O376" s="66">
        <f t="shared" si="226"/>
        <v>6</v>
      </c>
      <c r="P376" s="66">
        <f t="shared" si="239"/>
        <v>2</v>
      </c>
      <c r="Q376" s="66">
        <f t="shared" si="227"/>
        <v>3</v>
      </c>
      <c r="R376" s="106">
        <f t="shared" si="240"/>
        <v>2</v>
      </c>
      <c r="S376" s="106">
        <f t="shared" si="241"/>
        <v>0</v>
      </c>
      <c r="T376" s="154">
        <f t="shared" si="242"/>
        <v>187</v>
      </c>
      <c r="V376" s="66" t="str">
        <f t="shared" si="243"/>
        <v>L</v>
      </c>
      <c r="W376" s="66">
        <f t="shared" si="244"/>
        <v>11</v>
      </c>
      <c r="X376" s="66">
        <f t="shared" si="245"/>
        <v>3</v>
      </c>
      <c r="Y376" s="66">
        <f t="shared" si="246"/>
        <v>1</v>
      </c>
      <c r="Z376" s="106">
        <f t="shared" si="247"/>
        <v>3</v>
      </c>
      <c r="AA376" s="106">
        <f t="shared" si="248"/>
        <v>0</v>
      </c>
      <c r="AB376" s="154">
        <f t="shared" si="249"/>
        <v>233</v>
      </c>
      <c r="AC376" s="155">
        <f t="shared" si="250"/>
        <v>245</v>
      </c>
      <c r="AE376" s="66" t="str">
        <f t="shared" si="251"/>
        <v>L</v>
      </c>
      <c r="AF376" s="66">
        <f t="shared" si="222"/>
        <v>9</v>
      </c>
      <c r="AG376" s="66">
        <f t="shared" si="252"/>
        <v>2</v>
      </c>
      <c r="AH376" s="66">
        <f t="shared" si="253"/>
        <v>3</v>
      </c>
      <c r="AI376" s="106">
        <f t="shared" si="254"/>
        <v>2</v>
      </c>
      <c r="AJ376" s="106">
        <f t="shared" si="255"/>
        <v>0</v>
      </c>
      <c r="AK376" s="154">
        <f t="shared" si="256"/>
        <v>-2009</v>
      </c>
      <c r="AL376" s="155">
        <f t="shared" si="257"/>
        <v>-1</v>
      </c>
      <c r="AM376" s="155"/>
      <c r="AN376" s="66" t="str">
        <f t="shared" si="228"/>
        <v>L</v>
      </c>
      <c r="AO376" s="66">
        <f t="shared" si="223"/>
        <v>9</v>
      </c>
      <c r="AP376" s="66">
        <f t="shared" si="229"/>
        <v>2</v>
      </c>
      <c r="AQ376" s="66">
        <f t="shared" si="230"/>
        <v>3</v>
      </c>
      <c r="AR376" s="106">
        <f t="shared" si="258"/>
        <v>2</v>
      </c>
      <c r="AS376" s="106">
        <f t="shared" si="231"/>
        <v>0</v>
      </c>
      <c r="AT376" s="154">
        <f t="shared" si="232"/>
        <v>-2009</v>
      </c>
      <c r="AU376" s="155"/>
    </row>
    <row r="377" spans="1:47" s="71" customFormat="1">
      <c r="A377" s="3">
        <f t="shared" si="224"/>
        <v>367</v>
      </c>
      <c r="B377" s="9">
        <f>Data!B377</f>
        <v>7</v>
      </c>
      <c r="D377" s="30">
        <f t="shared" si="161"/>
        <v>3</v>
      </c>
      <c r="F377" s="66" t="str">
        <f t="shared" si="233"/>
        <v>L</v>
      </c>
      <c r="G377" s="66">
        <f t="shared" si="162"/>
        <v>1</v>
      </c>
      <c r="H377" s="66">
        <f t="shared" si="234"/>
        <v>2</v>
      </c>
      <c r="I377" s="66">
        <f t="shared" si="225"/>
        <v>4</v>
      </c>
      <c r="J377" s="106">
        <f t="shared" si="235"/>
        <v>2</v>
      </c>
      <c r="K377" s="106">
        <f t="shared" si="236"/>
        <v>0</v>
      </c>
      <c r="L377" s="154">
        <f t="shared" si="237"/>
        <v>161</v>
      </c>
      <c r="N377" s="66" t="str">
        <f t="shared" si="238"/>
        <v>L</v>
      </c>
      <c r="O377" s="66">
        <f t="shared" si="226"/>
        <v>7</v>
      </c>
      <c r="P377" s="66">
        <f t="shared" si="239"/>
        <v>2</v>
      </c>
      <c r="Q377" s="66">
        <f t="shared" si="227"/>
        <v>4</v>
      </c>
      <c r="R377" s="106">
        <f t="shared" si="240"/>
        <v>2</v>
      </c>
      <c r="S377" s="106">
        <f t="shared" si="241"/>
        <v>0</v>
      </c>
      <c r="T377" s="154">
        <f t="shared" si="242"/>
        <v>185</v>
      </c>
      <c r="V377" s="66" t="str">
        <f t="shared" si="243"/>
        <v>L</v>
      </c>
      <c r="W377" s="66">
        <f t="shared" si="244"/>
        <v>12</v>
      </c>
      <c r="X377" s="66">
        <f t="shared" si="245"/>
        <v>3</v>
      </c>
      <c r="Y377" s="66">
        <f t="shared" si="246"/>
        <v>2</v>
      </c>
      <c r="Z377" s="106">
        <f t="shared" si="247"/>
        <v>3</v>
      </c>
      <c r="AA377" s="106">
        <f t="shared" si="248"/>
        <v>0</v>
      </c>
      <c r="AB377" s="154">
        <f t="shared" si="249"/>
        <v>230</v>
      </c>
      <c r="AC377" s="155">
        <f t="shared" si="250"/>
        <v>245</v>
      </c>
      <c r="AE377" s="66" t="str">
        <f t="shared" si="251"/>
        <v>L</v>
      </c>
      <c r="AF377" s="66">
        <f t="shared" si="222"/>
        <v>3</v>
      </c>
      <c r="AG377" s="66">
        <f t="shared" si="252"/>
        <v>2</v>
      </c>
      <c r="AH377" s="66">
        <f t="shared" si="253"/>
        <v>4</v>
      </c>
      <c r="AI377" s="106">
        <f t="shared" si="254"/>
        <v>2</v>
      </c>
      <c r="AJ377" s="106">
        <f t="shared" si="255"/>
        <v>0</v>
      </c>
      <c r="AK377" s="154">
        <f t="shared" si="256"/>
        <v>-2011</v>
      </c>
      <c r="AL377" s="155">
        <f t="shared" si="257"/>
        <v>-1</v>
      </c>
      <c r="AM377" s="155"/>
      <c r="AN377" s="66" t="str">
        <f t="shared" si="228"/>
        <v>L</v>
      </c>
      <c r="AO377" s="66">
        <f t="shared" si="223"/>
        <v>3</v>
      </c>
      <c r="AP377" s="66">
        <f t="shared" si="229"/>
        <v>2</v>
      </c>
      <c r="AQ377" s="66">
        <f t="shared" si="230"/>
        <v>4</v>
      </c>
      <c r="AR377" s="106">
        <f t="shared" si="258"/>
        <v>2</v>
      </c>
      <c r="AS377" s="106">
        <f t="shared" si="231"/>
        <v>0</v>
      </c>
      <c r="AT377" s="154">
        <f t="shared" si="232"/>
        <v>-2011</v>
      </c>
      <c r="AU377" s="155"/>
    </row>
    <row r="378" spans="1:47" s="71" customFormat="1">
      <c r="A378" s="3">
        <f t="shared" si="224"/>
        <v>368</v>
      </c>
      <c r="B378" s="9">
        <f>Data!B378</f>
        <v>22</v>
      </c>
      <c r="D378" s="30">
        <f t="shared" si="161"/>
        <v>8</v>
      </c>
      <c r="F378" s="66" t="str">
        <f t="shared" si="233"/>
        <v>L</v>
      </c>
      <c r="G378" s="66">
        <f t="shared" si="162"/>
        <v>1</v>
      </c>
      <c r="H378" s="66">
        <f t="shared" si="234"/>
        <v>2</v>
      </c>
      <c r="I378" s="66">
        <f t="shared" si="225"/>
        <v>5</v>
      </c>
      <c r="J378" s="106">
        <f t="shared" si="235"/>
        <v>2</v>
      </c>
      <c r="K378" s="106">
        <f t="shared" si="236"/>
        <v>0</v>
      </c>
      <c r="L378" s="154">
        <f t="shared" si="237"/>
        <v>159</v>
      </c>
      <c r="N378" s="66" t="str">
        <f t="shared" si="238"/>
        <v>L</v>
      </c>
      <c r="O378" s="66">
        <f t="shared" si="226"/>
        <v>8</v>
      </c>
      <c r="P378" s="66">
        <f t="shared" si="239"/>
        <v>2</v>
      </c>
      <c r="Q378" s="66">
        <f t="shared" si="227"/>
        <v>5</v>
      </c>
      <c r="R378" s="106">
        <f t="shared" si="240"/>
        <v>2</v>
      </c>
      <c r="S378" s="106">
        <f t="shared" si="241"/>
        <v>0</v>
      </c>
      <c r="T378" s="154">
        <f t="shared" si="242"/>
        <v>183</v>
      </c>
      <c r="V378" s="66" t="str">
        <f t="shared" si="243"/>
        <v>L</v>
      </c>
      <c r="W378" s="66">
        <f t="shared" si="244"/>
        <v>1</v>
      </c>
      <c r="X378" s="66">
        <f t="shared" si="245"/>
        <v>3</v>
      </c>
      <c r="Y378" s="66">
        <f t="shared" si="246"/>
        <v>3</v>
      </c>
      <c r="Z378" s="106">
        <f t="shared" si="247"/>
        <v>3</v>
      </c>
      <c r="AA378" s="106">
        <f t="shared" si="248"/>
        <v>0</v>
      </c>
      <c r="AB378" s="154">
        <f t="shared" si="249"/>
        <v>227</v>
      </c>
      <c r="AC378" s="155">
        <f t="shared" si="250"/>
        <v>245</v>
      </c>
      <c r="AE378" s="66" t="str">
        <f t="shared" si="251"/>
        <v>L</v>
      </c>
      <c r="AF378" s="66">
        <f t="shared" si="222"/>
        <v>8</v>
      </c>
      <c r="AG378" s="66">
        <f t="shared" si="252"/>
        <v>2</v>
      </c>
      <c r="AH378" s="66">
        <f t="shared" si="253"/>
        <v>5</v>
      </c>
      <c r="AI378" s="106">
        <f t="shared" si="254"/>
        <v>2</v>
      </c>
      <c r="AJ378" s="106">
        <f t="shared" si="255"/>
        <v>0</v>
      </c>
      <c r="AK378" s="154">
        <f t="shared" si="256"/>
        <v>-2013</v>
      </c>
      <c r="AL378" s="155">
        <f t="shared" si="257"/>
        <v>-1</v>
      </c>
      <c r="AM378" s="155"/>
      <c r="AN378" s="66" t="str">
        <f t="shared" si="228"/>
        <v>L</v>
      </c>
      <c r="AO378" s="66">
        <f t="shared" si="223"/>
        <v>8</v>
      </c>
      <c r="AP378" s="66">
        <f t="shared" si="229"/>
        <v>2</v>
      </c>
      <c r="AQ378" s="66">
        <f t="shared" si="230"/>
        <v>5</v>
      </c>
      <c r="AR378" s="106">
        <f t="shared" si="258"/>
        <v>2</v>
      </c>
      <c r="AS378" s="106">
        <f t="shared" si="231"/>
        <v>0</v>
      </c>
      <c r="AT378" s="154">
        <f t="shared" si="232"/>
        <v>-2013</v>
      </c>
      <c r="AU378" s="155"/>
    </row>
    <row r="379" spans="1:47" s="71" customFormat="1">
      <c r="A379" s="3">
        <f t="shared" si="224"/>
        <v>369</v>
      </c>
      <c r="B379" s="9">
        <f>Data!B379</f>
        <v>9</v>
      </c>
      <c r="D379" s="30">
        <f t="shared" si="161"/>
        <v>3</v>
      </c>
      <c r="F379" s="66" t="str">
        <f t="shared" si="233"/>
        <v>L</v>
      </c>
      <c r="G379" s="66">
        <f t="shared" si="162"/>
        <v>1</v>
      </c>
      <c r="H379" s="66">
        <f t="shared" si="234"/>
        <v>2</v>
      </c>
      <c r="I379" s="66">
        <f t="shared" si="225"/>
        <v>6</v>
      </c>
      <c r="J379" s="106">
        <f t="shared" si="235"/>
        <v>2</v>
      </c>
      <c r="K379" s="106">
        <f t="shared" si="236"/>
        <v>0</v>
      </c>
      <c r="L379" s="154">
        <f t="shared" si="237"/>
        <v>157</v>
      </c>
      <c r="N379" s="66" t="str">
        <f t="shared" si="238"/>
        <v>L</v>
      </c>
      <c r="O379" s="66">
        <f t="shared" si="226"/>
        <v>9</v>
      </c>
      <c r="P379" s="66">
        <f t="shared" si="239"/>
        <v>2</v>
      </c>
      <c r="Q379" s="66">
        <f t="shared" si="227"/>
        <v>6</v>
      </c>
      <c r="R379" s="106">
        <f t="shared" si="240"/>
        <v>2</v>
      </c>
      <c r="S379" s="106">
        <f t="shared" si="241"/>
        <v>0</v>
      </c>
      <c r="T379" s="154">
        <f t="shared" si="242"/>
        <v>181</v>
      </c>
      <c r="V379" s="66" t="str">
        <f t="shared" si="243"/>
        <v>L</v>
      </c>
      <c r="W379" s="66">
        <f t="shared" si="244"/>
        <v>2</v>
      </c>
      <c r="X379" s="66">
        <f t="shared" si="245"/>
        <v>3</v>
      </c>
      <c r="Y379" s="66">
        <f t="shared" si="246"/>
        <v>4</v>
      </c>
      <c r="Z379" s="106">
        <f t="shared" si="247"/>
        <v>3</v>
      </c>
      <c r="AA379" s="106">
        <f t="shared" si="248"/>
        <v>0</v>
      </c>
      <c r="AB379" s="154">
        <f t="shared" si="249"/>
        <v>224</v>
      </c>
      <c r="AC379" s="155">
        <f t="shared" si="250"/>
        <v>245</v>
      </c>
      <c r="AE379" s="66" t="str">
        <f t="shared" si="251"/>
        <v>L</v>
      </c>
      <c r="AF379" s="66">
        <f t="shared" si="222"/>
        <v>3</v>
      </c>
      <c r="AG379" s="66">
        <f t="shared" si="252"/>
        <v>2</v>
      </c>
      <c r="AH379" s="66">
        <f t="shared" si="253"/>
        <v>6</v>
      </c>
      <c r="AI379" s="106">
        <f t="shared" si="254"/>
        <v>2</v>
      </c>
      <c r="AJ379" s="106">
        <f t="shared" si="255"/>
        <v>0</v>
      </c>
      <c r="AK379" s="154">
        <f t="shared" si="256"/>
        <v>-2015</v>
      </c>
      <c r="AL379" s="155">
        <f t="shared" si="257"/>
        <v>-1</v>
      </c>
      <c r="AM379" s="155"/>
      <c r="AN379" s="66" t="str">
        <f t="shared" si="228"/>
        <v>L</v>
      </c>
      <c r="AO379" s="66">
        <f t="shared" si="223"/>
        <v>3</v>
      </c>
      <c r="AP379" s="66">
        <f t="shared" si="229"/>
        <v>2</v>
      </c>
      <c r="AQ379" s="66">
        <f t="shared" si="230"/>
        <v>6</v>
      </c>
      <c r="AR379" s="106">
        <f t="shared" si="258"/>
        <v>2</v>
      </c>
      <c r="AS379" s="106">
        <f t="shared" si="231"/>
        <v>0</v>
      </c>
      <c r="AT379" s="154">
        <f t="shared" si="232"/>
        <v>-2015</v>
      </c>
      <c r="AU379" s="155"/>
    </row>
    <row r="380" spans="1:47" s="71" customFormat="1">
      <c r="A380" s="3">
        <f t="shared" si="224"/>
        <v>370</v>
      </c>
      <c r="B380" s="9">
        <f>Data!B380</f>
        <v>14</v>
      </c>
      <c r="D380" s="30">
        <f t="shared" si="161"/>
        <v>5</v>
      </c>
      <c r="F380" s="66" t="str">
        <f t="shared" si="233"/>
        <v>L</v>
      </c>
      <c r="G380" s="66">
        <f t="shared" si="162"/>
        <v>1</v>
      </c>
      <c r="H380" s="66">
        <f t="shared" si="234"/>
        <v>2</v>
      </c>
      <c r="I380" s="66">
        <f t="shared" si="225"/>
        <v>7</v>
      </c>
      <c r="J380" s="106">
        <f t="shared" si="235"/>
        <v>2</v>
      </c>
      <c r="K380" s="106">
        <f t="shared" si="236"/>
        <v>0</v>
      </c>
      <c r="L380" s="154">
        <f t="shared" si="237"/>
        <v>155</v>
      </c>
      <c r="N380" s="66" t="str">
        <f t="shared" si="238"/>
        <v>L</v>
      </c>
      <c r="O380" s="66">
        <f t="shared" si="226"/>
        <v>10</v>
      </c>
      <c r="P380" s="66">
        <f t="shared" si="239"/>
        <v>2</v>
      </c>
      <c r="Q380" s="66">
        <f t="shared" si="227"/>
        <v>7</v>
      </c>
      <c r="R380" s="106">
        <f t="shared" si="240"/>
        <v>2</v>
      </c>
      <c r="S380" s="106">
        <f t="shared" si="241"/>
        <v>0</v>
      </c>
      <c r="T380" s="154">
        <f t="shared" si="242"/>
        <v>179</v>
      </c>
      <c r="V380" s="66" t="str">
        <f t="shared" si="243"/>
        <v>L</v>
      </c>
      <c r="W380" s="66">
        <f t="shared" si="244"/>
        <v>3</v>
      </c>
      <c r="X380" s="66">
        <f t="shared" si="245"/>
        <v>3</v>
      </c>
      <c r="Y380" s="66">
        <f t="shared" si="246"/>
        <v>5</v>
      </c>
      <c r="Z380" s="106">
        <f t="shared" si="247"/>
        <v>3</v>
      </c>
      <c r="AA380" s="106">
        <f t="shared" si="248"/>
        <v>0</v>
      </c>
      <c r="AB380" s="154">
        <f t="shared" si="249"/>
        <v>221</v>
      </c>
      <c r="AC380" s="155">
        <f t="shared" si="250"/>
        <v>245</v>
      </c>
      <c r="AE380" s="66" t="str">
        <f t="shared" si="251"/>
        <v>L</v>
      </c>
      <c r="AF380" s="66">
        <f t="shared" si="222"/>
        <v>5</v>
      </c>
      <c r="AG380" s="66">
        <f t="shared" si="252"/>
        <v>2</v>
      </c>
      <c r="AH380" s="66">
        <f t="shared" si="253"/>
        <v>7</v>
      </c>
      <c r="AI380" s="106">
        <f t="shared" si="254"/>
        <v>2</v>
      </c>
      <c r="AJ380" s="106">
        <f t="shared" si="255"/>
        <v>0</v>
      </c>
      <c r="AK380" s="154">
        <f t="shared" si="256"/>
        <v>-2017</v>
      </c>
      <c r="AL380" s="155">
        <f t="shared" si="257"/>
        <v>-1</v>
      </c>
      <c r="AM380" s="155"/>
      <c r="AN380" s="66" t="str">
        <f t="shared" si="228"/>
        <v>L</v>
      </c>
      <c r="AO380" s="66">
        <f t="shared" si="223"/>
        <v>5</v>
      </c>
      <c r="AP380" s="66">
        <f t="shared" si="229"/>
        <v>2</v>
      </c>
      <c r="AQ380" s="66">
        <f t="shared" si="230"/>
        <v>7</v>
      </c>
      <c r="AR380" s="106">
        <f t="shared" si="258"/>
        <v>2</v>
      </c>
      <c r="AS380" s="106">
        <f t="shared" si="231"/>
        <v>0</v>
      </c>
      <c r="AT380" s="154">
        <f t="shared" si="232"/>
        <v>-2017</v>
      </c>
      <c r="AU380" s="155"/>
    </row>
    <row r="381" spans="1:47" s="71" customFormat="1">
      <c r="A381" s="3">
        <f t="shared" si="224"/>
        <v>371</v>
      </c>
      <c r="B381" s="9">
        <f>Data!B381</f>
        <v>9</v>
      </c>
      <c r="D381" s="30">
        <f t="shared" si="161"/>
        <v>3</v>
      </c>
      <c r="F381" s="66" t="str">
        <f t="shared" si="233"/>
        <v>L</v>
      </c>
      <c r="G381" s="66">
        <f t="shared" si="162"/>
        <v>1</v>
      </c>
      <c r="H381" s="66">
        <f t="shared" si="234"/>
        <v>2</v>
      </c>
      <c r="I381" s="66">
        <f t="shared" si="225"/>
        <v>8</v>
      </c>
      <c r="J381" s="106">
        <f t="shared" si="235"/>
        <v>2</v>
      </c>
      <c r="K381" s="106">
        <f t="shared" si="236"/>
        <v>0</v>
      </c>
      <c r="L381" s="154">
        <f t="shared" si="237"/>
        <v>153</v>
      </c>
      <c r="N381" s="66" t="str">
        <f t="shared" si="238"/>
        <v>L</v>
      </c>
      <c r="O381" s="66">
        <f t="shared" si="226"/>
        <v>11</v>
      </c>
      <c r="P381" s="66">
        <f t="shared" si="239"/>
        <v>2</v>
      </c>
      <c r="Q381" s="66">
        <f t="shared" si="227"/>
        <v>8</v>
      </c>
      <c r="R381" s="106">
        <f t="shared" si="240"/>
        <v>2</v>
      </c>
      <c r="S381" s="106">
        <f t="shared" si="241"/>
        <v>0</v>
      </c>
      <c r="T381" s="154">
        <f t="shared" si="242"/>
        <v>177</v>
      </c>
      <c r="V381" s="66" t="str">
        <f t="shared" si="243"/>
        <v>W</v>
      </c>
      <c r="W381" s="66">
        <f t="shared" si="244"/>
        <v>4</v>
      </c>
      <c r="X381" s="66">
        <f t="shared" si="245"/>
        <v>3</v>
      </c>
      <c r="Y381" s="66">
        <f t="shared" si="246"/>
        <v>6</v>
      </c>
      <c r="Z381" s="106">
        <f t="shared" si="247"/>
        <v>3</v>
      </c>
      <c r="AA381" s="106">
        <f t="shared" si="248"/>
        <v>36</v>
      </c>
      <c r="AB381" s="154">
        <f t="shared" si="249"/>
        <v>254</v>
      </c>
      <c r="AC381" s="155">
        <f t="shared" si="250"/>
        <v>254</v>
      </c>
      <c r="AE381" s="66" t="str">
        <f t="shared" si="251"/>
        <v>L</v>
      </c>
      <c r="AF381" s="66">
        <f t="shared" si="222"/>
        <v>3</v>
      </c>
      <c r="AG381" s="66">
        <f t="shared" si="252"/>
        <v>2</v>
      </c>
      <c r="AH381" s="66">
        <f t="shared" si="253"/>
        <v>8</v>
      </c>
      <c r="AI381" s="106">
        <f t="shared" si="254"/>
        <v>2</v>
      </c>
      <c r="AJ381" s="106">
        <f t="shared" si="255"/>
        <v>0</v>
      </c>
      <c r="AK381" s="154">
        <f t="shared" si="256"/>
        <v>-2019</v>
      </c>
      <c r="AL381" s="155">
        <f t="shared" si="257"/>
        <v>-1</v>
      </c>
      <c r="AM381" s="155"/>
      <c r="AN381" s="66" t="str">
        <f t="shared" si="228"/>
        <v>L</v>
      </c>
      <c r="AO381" s="66">
        <f t="shared" si="223"/>
        <v>3</v>
      </c>
      <c r="AP381" s="66">
        <f t="shared" si="229"/>
        <v>2</v>
      </c>
      <c r="AQ381" s="66">
        <f t="shared" si="230"/>
        <v>8</v>
      </c>
      <c r="AR381" s="106">
        <f t="shared" si="258"/>
        <v>2</v>
      </c>
      <c r="AS381" s="106">
        <f t="shared" si="231"/>
        <v>0</v>
      </c>
      <c r="AT381" s="154">
        <f t="shared" si="232"/>
        <v>-2019</v>
      </c>
      <c r="AU381" s="155"/>
    </row>
    <row r="382" spans="1:47" s="71" customFormat="1">
      <c r="A382" s="3">
        <f t="shared" si="224"/>
        <v>372</v>
      </c>
      <c r="B382" s="9">
        <f>Data!B382</f>
        <v>31</v>
      </c>
      <c r="D382" s="30">
        <f t="shared" si="161"/>
        <v>11</v>
      </c>
      <c r="F382" s="66" t="str">
        <f t="shared" si="233"/>
        <v>L</v>
      </c>
      <c r="G382" s="66">
        <f t="shared" si="162"/>
        <v>1</v>
      </c>
      <c r="H382" s="66">
        <f t="shared" si="234"/>
        <v>2</v>
      </c>
      <c r="I382" s="66">
        <f t="shared" si="225"/>
        <v>9</v>
      </c>
      <c r="J382" s="106">
        <f t="shared" si="235"/>
        <v>2</v>
      </c>
      <c r="K382" s="106">
        <f t="shared" si="236"/>
        <v>0</v>
      </c>
      <c r="L382" s="154">
        <f t="shared" si="237"/>
        <v>151</v>
      </c>
      <c r="N382" s="66" t="str">
        <f t="shared" si="238"/>
        <v>W</v>
      </c>
      <c r="O382" s="66">
        <f t="shared" si="226"/>
        <v>12</v>
      </c>
      <c r="P382" s="66">
        <f t="shared" si="239"/>
        <v>2</v>
      </c>
      <c r="Q382" s="66">
        <f t="shared" si="227"/>
        <v>9</v>
      </c>
      <c r="R382" s="106">
        <f t="shared" si="240"/>
        <v>2</v>
      </c>
      <c r="S382" s="106">
        <f t="shared" si="241"/>
        <v>24</v>
      </c>
      <c r="T382" s="154">
        <f t="shared" si="242"/>
        <v>199</v>
      </c>
      <c r="V382" s="66" t="str">
        <f t="shared" si="243"/>
        <v>L</v>
      </c>
      <c r="W382" s="66">
        <f t="shared" si="244"/>
        <v>1</v>
      </c>
      <c r="X382" s="66">
        <f t="shared" si="245"/>
        <v>1</v>
      </c>
      <c r="Y382" s="66">
        <f t="shared" si="246"/>
        <v>1</v>
      </c>
      <c r="Z382" s="106">
        <f t="shared" si="247"/>
        <v>1</v>
      </c>
      <c r="AA382" s="106">
        <f t="shared" si="248"/>
        <v>0</v>
      </c>
      <c r="AB382" s="154">
        <f t="shared" si="249"/>
        <v>253</v>
      </c>
      <c r="AC382" s="155">
        <f t="shared" si="250"/>
        <v>254</v>
      </c>
      <c r="AE382" s="66" t="str">
        <f t="shared" si="251"/>
        <v>L</v>
      </c>
      <c r="AF382" s="66">
        <f t="shared" si="222"/>
        <v>11</v>
      </c>
      <c r="AG382" s="66">
        <f t="shared" si="252"/>
        <v>2</v>
      </c>
      <c r="AH382" s="66">
        <f t="shared" si="253"/>
        <v>9</v>
      </c>
      <c r="AI382" s="106">
        <f t="shared" si="254"/>
        <v>2</v>
      </c>
      <c r="AJ382" s="106">
        <f t="shared" si="255"/>
        <v>0</v>
      </c>
      <c r="AK382" s="154">
        <f t="shared" si="256"/>
        <v>-2021</v>
      </c>
      <c r="AL382" s="155">
        <f t="shared" si="257"/>
        <v>-1</v>
      </c>
      <c r="AM382" s="155"/>
      <c r="AN382" s="66" t="str">
        <f t="shared" si="228"/>
        <v>L</v>
      </c>
      <c r="AO382" s="66">
        <f t="shared" si="223"/>
        <v>11</v>
      </c>
      <c r="AP382" s="66">
        <f t="shared" si="229"/>
        <v>2</v>
      </c>
      <c r="AQ382" s="66">
        <f t="shared" si="230"/>
        <v>9</v>
      </c>
      <c r="AR382" s="106">
        <f t="shared" si="258"/>
        <v>2</v>
      </c>
      <c r="AS382" s="106">
        <f t="shared" si="231"/>
        <v>0</v>
      </c>
      <c r="AT382" s="154">
        <f t="shared" si="232"/>
        <v>-2021</v>
      </c>
      <c r="AU382" s="155"/>
    </row>
    <row r="383" spans="1:47" s="71" customFormat="1">
      <c r="A383" s="3">
        <f t="shared" si="224"/>
        <v>373</v>
      </c>
      <c r="B383" s="9">
        <f>Data!B383</f>
        <v>9</v>
      </c>
      <c r="D383" s="30">
        <f t="shared" si="161"/>
        <v>3</v>
      </c>
      <c r="F383" s="66" t="str">
        <f t="shared" si="233"/>
        <v>L</v>
      </c>
      <c r="G383" s="66">
        <f t="shared" si="162"/>
        <v>1</v>
      </c>
      <c r="H383" s="66">
        <f t="shared" si="234"/>
        <v>2</v>
      </c>
      <c r="I383" s="66">
        <f t="shared" si="225"/>
        <v>10</v>
      </c>
      <c r="J383" s="106">
        <f t="shared" si="235"/>
        <v>2</v>
      </c>
      <c r="K383" s="106">
        <f t="shared" si="236"/>
        <v>0</v>
      </c>
      <c r="L383" s="154">
        <f t="shared" si="237"/>
        <v>149</v>
      </c>
      <c r="N383" s="66" t="str">
        <f t="shared" si="238"/>
        <v>L</v>
      </c>
      <c r="O383" s="66">
        <f t="shared" si="226"/>
        <v>1</v>
      </c>
      <c r="P383" s="66">
        <f t="shared" si="239"/>
        <v>2</v>
      </c>
      <c r="Q383" s="66">
        <f t="shared" si="227"/>
        <v>10</v>
      </c>
      <c r="R383" s="106">
        <f t="shared" si="240"/>
        <v>2</v>
      </c>
      <c r="S383" s="106">
        <f t="shared" si="241"/>
        <v>0</v>
      </c>
      <c r="T383" s="154">
        <f t="shared" si="242"/>
        <v>197</v>
      </c>
      <c r="V383" s="66" t="str">
        <f t="shared" si="243"/>
        <v>L</v>
      </c>
      <c r="W383" s="66">
        <f t="shared" si="244"/>
        <v>2</v>
      </c>
      <c r="X383" s="66">
        <f t="shared" si="245"/>
        <v>1</v>
      </c>
      <c r="Y383" s="66">
        <f t="shared" si="246"/>
        <v>2</v>
      </c>
      <c r="Z383" s="106">
        <f t="shared" si="247"/>
        <v>1</v>
      </c>
      <c r="AA383" s="106">
        <f t="shared" si="248"/>
        <v>0</v>
      </c>
      <c r="AB383" s="154">
        <f t="shared" si="249"/>
        <v>252</v>
      </c>
      <c r="AC383" s="155">
        <f t="shared" si="250"/>
        <v>254</v>
      </c>
      <c r="AE383" s="66" t="str">
        <f t="shared" si="251"/>
        <v>L</v>
      </c>
      <c r="AF383" s="66">
        <f t="shared" si="222"/>
        <v>3</v>
      </c>
      <c r="AG383" s="66">
        <f t="shared" si="252"/>
        <v>2</v>
      </c>
      <c r="AH383" s="66">
        <f t="shared" si="253"/>
        <v>10</v>
      </c>
      <c r="AI383" s="106">
        <f t="shared" si="254"/>
        <v>2</v>
      </c>
      <c r="AJ383" s="106">
        <f t="shared" si="255"/>
        <v>0</v>
      </c>
      <c r="AK383" s="154">
        <f t="shared" si="256"/>
        <v>-2023</v>
      </c>
      <c r="AL383" s="155">
        <f t="shared" si="257"/>
        <v>-1</v>
      </c>
      <c r="AM383" s="155"/>
      <c r="AN383" s="66" t="str">
        <f t="shared" si="228"/>
        <v>L</v>
      </c>
      <c r="AO383" s="66">
        <f t="shared" si="223"/>
        <v>3</v>
      </c>
      <c r="AP383" s="66">
        <f t="shared" si="229"/>
        <v>2</v>
      </c>
      <c r="AQ383" s="66">
        <f t="shared" si="230"/>
        <v>10</v>
      </c>
      <c r="AR383" s="106">
        <f t="shared" si="258"/>
        <v>2</v>
      </c>
      <c r="AS383" s="106">
        <f t="shared" si="231"/>
        <v>0</v>
      </c>
      <c r="AT383" s="154">
        <f t="shared" si="232"/>
        <v>-2023</v>
      </c>
      <c r="AU383" s="155"/>
    </row>
    <row r="384" spans="1:47" s="71" customFormat="1">
      <c r="A384" s="3">
        <f t="shared" si="224"/>
        <v>374</v>
      </c>
      <c r="B384" s="9">
        <f>Data!B384</f>
        <v>30</v>
      </c>
      <c r="D384" s="30">
        <f t="shared" si="161"/>
        <v>10</v>
      </c>
      <c r="F384" s="66" t="str">
        <f t="shared" si="233"/>
        <v>L</v>
      </c>
      <c r="G384" s="66">
        <f t="shared" si="162"/>
        <v>1</v>
      </c>
      <c r="H384" s="66">
        <f t="shared" si="234"/>
        <v>2</v>
      </c>
      <c r="I384" s="66">
        <f t="shared" si="225"/>
        <v>11</v>
      </c>
      <c r="J384" s="106">
        <f t="shared" si="235"/>
        <v>2</v>
      </c>
      <c r="K384" s="106">
        <f t="shared" si="236"/>
        <v>0</v>
      </c>
      <c r="L384" s="154">
        <f t="shared" si="237"/>
        <v>147</v>
      </c>
      <c r="N384" s="66" t="str">
        <f t="shared" si="238"/>
        <v>L</v>
      </c>
      <c r="O384" s="66">
        <f t="shared" si="226"/>
        <v>2</v>
      </c>
      <c r="P384" s="66">
        <f t="shared" si="239"/>
        <v>2</v>
      </c>
      <c r="Q384" s="66">
        <f t="shared" si="227"/>
        <v>11</v>
      </c>
      <c r="R384" s="106">
        <f t="shared" si="240"/>
        <v>2</v>
      </c>
      <c r="S384" s="106">
        <f t="shared" si="241"/>
        <v>0</v>
      </c>
      <c r="T384" s="154">
        <f t="shared" si="242"/>
        <v>195</v>
      </c>
      <c r="V384" s="66" t="str">
        <f t="shared" si="243"/>
        <v>L</v>
      </c>
      <c r="W384" s="66">
        <f t="shared" si="244"/>
        <v>3</v>
      </c>
      <c r="X384" s="66">
        <f t="shared" si="245"/>
        <v>1</v>
      </c>
      <c r="Y384" s="66">
        <f t="shared" si="246"/>
        <v>3</v>
      </c>
      <c r="Z384" s="106">
        <f t="shared" si="247"/>
        <v>1</v>
      </c>
      <c r="AA384" s="106">
        <f t="shared" si="248"/>
        <v>0</v>
      </c>
      <c r="AB384" s="154">
        <f t="shared" si="249"/>
        <v>251</v>
      </c>
      <c r="AC384" s="155">
        <f t="shared" si="250"/>
        <v>254</v>
      </c>
      <c r="AE384" s="66" t="str">
        <f t="shared" si="251"/>
        <v>L</v>
      </c>
      <c r="AF384" s="66">
        <f t="shared" si="222"/>
        <v>10</v>
      </c>
      <c r="AG384" s="66">
        <f t="shared" si="252"/>
        <v>2</v>
      </c>
      <c r="AH384" s="66">
        <f t="shared" si="253"/>
        <v>11</v>
      </c>
      <c r="AI384" s="106">
        <f t="shared" si="254"/>
        <v>2</v>
      </c>
      <c r="AJ384" s="106">
        <f t="shared" si="255"/>
        <v>0</v>
      </c>
      <c r="AK384" s="154">
        <f t="shared" si="256"/>
        <v>-2025</v>
      </c>
      <c r="AL384" s="155">
        <f t="shared" si="257"/>
        <v>-1</v>
      </c>
      <c r="AM384" s="155"/>
      <c r="AN384" s="66" t="str">
        <f t="shared" si="228"/>
        <v>L</v>
      </c>
      <c r="AO384" s="66">
        <f t="shared" si="223"/>
        <v>10</v>
      </c>
      <c r="AP384" s="66">
        <f t="shared" si="229"/>
        <v>2</v>
      </c>
      <c r="AQ384" s="66">
        <f t="shared" si="230"/>
        <v>11</v>
      </c>
      <c r="AR384" s="106">
        <f t="shared" si="258"/>
        <v>2</v>
      </c>
      <c r="AS384" s="106">
        <f t="shared" si="231"/>
        <v>0</v>
      </c>
      <c r="AT384" s="154">
        <f t="shared" si="232"/>
        <v>-2025</v>
      </c>
      <c r="AU384" s="155"/>
    </row>
    <row r="385" spans="1:47" s="71" customFormat="1">
      <c r="A385" s="3">
        <f t="shared" si="224"/>
        <v>375</v>
      </c>
      <c r="B385" s="9">
        <f>Data!B385</f>
        <v>34</v>
      </c>
      <c r="D385" s="30">
        <f t="shared" si="161"/>
        <v>12</v>
      </c>
      <c r="F385" s="66" t="str">
        <f t="shared" si="233"/>
        <v>L</v>
      </c>
      <c r="G385" s="66">
        <f t="shared" si="162"/>
        <v>1</v>
      </c>
      <c r="H385" s="66">
        <f t="shared" si="234"/>
        <v>3</v>
      </c>
      <c r="I385" s="66">
        <f t="shared" si="225"/>
        <v>1</v>
      </c>
      <c r="J385" s="106">
        <f t="shared" si="235"/>
        <v>3</v>
      </c>
      <c r="K385" s="106">
        <f t="shared" si="236"/>
        <v>0</v>
      </c>
      <c r="L385" s="154">
        <f t="shared" si="237"/>
        <v>144</v>
      </c>
      <c r="N385" s="66" t="str">
        <f t="shared" si="238"/>
        <v>L</v>
      </c>
      <c r="O385" s="66">
        <f t="shared" si="226"/>
        <v>3</v>
      </c>
      <c r="P385" s="66">
        <f t="shared" si="239"/>
        <v>3</v>
      </c>
      <c r="Q385" s="66">
        <f t="shared" si="227"/>
        <v>1</v>
      </c>
      <c r="R385" s="106">
        <f t="shared" si="240"/>
        <v>3</v>
      </c>
      <c r="S385" s="106">
        <f t="shared" si="241"/>
        <v>0</v>
      </c>
      <c r="T385" s="154">
        <f t="shared" si="242"/>
        <v>192</v>
      </c>
      <c r="V385" s="66" t="str">
        <f t="shared" si="243"/>
        <v>L</v>
      </c>
      <c r="W385" s="66">
        <f t="shared" si="244"/>
        <v>4</v>
      </c>
      <c r="X385" s="66">
        <f t="shared" si="245"/>
        <v>1</v>
      </c>
      <c r="Y385" s="66">
        <f t="shared" si="246"/>
        <v>4</v>
      </c>
      <c r="Z385" s="106">
        <f t="shared" si="247"/>
        <v>1</v>
      </c>
      <c r="AA385" s="106">
        <f t="shared" si="248"/>
        <v>0</v>
      </c>
      <c r="AB385" s="154">
        <f t="shared" si="249"/>
        <v>250</v>
      </c>
      <c r="AC385" s="155">
        <f t="shared" si="250"/>
        <v>254</v>
      </c>
      <c r="AE385" s="66" t="str">
        <f t="shared" si="251"/>
        <v>L</v>
      </c>
      <c r="AF385" s="66">
        <f t="shared" si="222"/>
        <v>12</v>
      </c>
      <c r="AG385" s="66">
        <f t="shared" si="252"/>
        <v>3</v>
      </c>
      <c r="AH385" s="66">
        <f t="shared" si="253"/>
        <v>1</v>
      </c>
      <c r="AI385" s="106">
        <f t="shared" si="254"/>
        <v>3</v>
      </c>
      <c r="AJ385" s="106">
        <f t="shared" si="255"/>
        <v>0</v>
      </c>
      <c r="AK385" s="154">
        <f t="shared" si="256"/>
        <v>-2028</v>
      </c>
      <c r="AL385" s="155">
        <f t="shared" si="257"/>
        <v>-1</v>
      </c>
      <c r="AM385" s="155"/>
      <c r="AN385" s="66" t="str">
        <f t="shared" si="228"/>
        <v>L</v>
      </c>
      <c r="AO385" s="66">
        <f t="shared" si="223"/>
        <v>12</v>
      </c>
      <c r="AP385" s="66">
        <f t="shared" si="229"/>
        <v>3</v>
      </c>
      <c r="AQ385" s="66">
        <f t="shared" si="230"/>
        <v>1</v>
      </c>
      <c r="AR385" s="106">
        <f t="shared" si="258"/>
        <v>3</v>
      </c>
      <c r="AS385" s="106">
        <f t="shared" si="231"/>
        <v>0</v>
      </c>
      <c r="AT385" s="154">
        <f t="shared" si="232"/>
        <v>-2028</v>
      </c>
      <c r="AU385" s="155"/>
    </row>
    <row r="386" spans="1:47" s="71" customFormat="1">
      <c r="A386" s="3">
        <f t="shared" si="224"/>
        <v>376</v>
      </c>
      <c r="B386" s="9">
        <f>Data!B386</f>
        <v>28</v>
      </c>
      <c r="D386" s="30">
        <f t="shared" si="161"/>
        <v>10</v>
      </c>
      <c r="F386" s="66" t="str">
        <f t="shared" si="233"/>
        <v>L</v>
      </c>
      <c r="G386" s="66">
        <f t="shared" si="162"/>
        <v>1</v>
      </c>
      <c r="H386" s="66">
        <f t="shared" si="234"/>
        <v>3</v>
      </c>
      <c r="I386" s="66">
        <f t="shared" si="225"/>
        <v>2</v>
      </c>
      <c r="J386" s="106">
        <f t="shared" si="235"/>
        <v>3</v>
      </c>
      <c r="K386" s="106">
        <f t="shared" si="236"/>
        <v>0</v>
      </c>
      <c r="L386" s="154">
        <f t="shared" si="237"/>
        <v>141</v>
      </c>
      <c r="N386" s="66" t="str">
        <f t="shared" si="238"/>
        <v>L</v>
      </c>
      <c r="O386" s="66">
        <f t="shared" si="226"/>
        <v>4</v>
      </c>
      <c r="P386" s="66">
        <f t="shared" si="239"/>
        <v>3</v>
      </c>
      <c r="Q386" s="66">
        <f t="shared" si="227"/>
        <v>2</v>
      </c>
      <c r="R386" s="106">
        <f t="shared" si="240"/>
        <v>3</v>
      </c>
      <c r="S386" s="106">
        <f t="shared" si="241"/>
        <v>0</v>
      </c>
      <c r="T386" s="154">
        <f t="shared" si="242"/>
        <v>189</v>
      </c>
      <c r="V386" s="66" t="str">
        <f t="shared" si="243"/>
        <v>L</v>
      </c>
      <c r="W386" s="66">
        <f t="shared" si="244"/>
        <v>5</v>
      </c>
      <c r="X386" s="66">
        <f t="shared" si="245"/>
        <v>1</v>
      </c>
      <c r="Y386" s="66">
        <f t="shared" si="246"/>
        <v>5</v>
      </c>
      <c r="Z386" s="106">
        <f t="shared" si="247"/>
        <v>1</v>
      </c>
      <c r="AA386" s="106">
        <f t="shared" si="248"/>
        <v>0</v>
      </c>
      <c r="AB386" s="154">
        <f t="shared" si="249"/>
        <v>249</v>
      </c>
      <c r="AC386" s="155">
        <f t="shared" si="250"/>
        <v>254</v>
      </c>
      <c r="AE386" s="66" t="str">
        <f t="shared" si="251"/>
        <v>L</v>
      </c>
      <c r="AF386" s="66">
        <f t="shared" si="222"/>
        <v>10</v>
      </c>
      <c r="AG386" s="66">
        <f t="shared" si="252"/>
        <v>3</v>
      </c>
      <c r="AH386" s="66">
        <f t="shared" si="253"/>
        <v>2</v>
      </c>
      <c r="AI386" s="106">
        <f t="shared" si="254"/>
        <v>3</v>
      </c>
      <c r="AJ386" s="106">
        <f t="shared" si="255"/>
        <v>0</v>
      </c>
      <c r="AK386" s="154">
        <f t="shared" si="256"/>
        <v>-2031</v>
      </c>
      <c r="AL386" s="155">
        <f t="shared" si="257"/>
        <v>-1</v>
      </c>
      <c r="AM386" s="155"/>
      <c r="AN386" s="66" t="str">
        <f t="shared" si="228"/>
        <v>L</v>
      </c>
      <c r="AO386" s="66">
        <f t="shared" si="223"/>
        <v>10</v>
      </c>
      <c r="AP386" s="66">
        <f t="shared" si="229"/>
        <v>3</v>
      </c>
      <c r="AQ386" s="66">
        <f t="shared" si="230"/>
        <v>2</v>
      </c>
      <c r="AR386" s="106">
        <f t="shared" si="258"/>
        <v>3</v>
      </c>
      <c r="AS386" s="106">
        <f t="shared" si="231"/>
        <v>0</v>
      </c>
      <c r="AT386" s="154">
        <f t="shared" si="232"/>
        <v>-2031</v>
      </c>
      <c r="AU386" s="155"/>
    </row>
    <row r="387" spans="1:47" s="71" customFormat="1">
      <c r="A387" s="3">
        <f t="shared" si="224"/>
        <v>377</v>
      </c>
      <c r="B387" s="9">
        <f>Data!B387</f>
        <v>16</v>
      </c>
      <c r="D387" s="30">
        <f t="shared" si="161"/>
        <v>6</v>
      </c>
      <c r="F387" s="66" t="str">
        <f t="shared" si="233"/>
        <v>L</v>
      </c>
      <c r="G387" s="66">
        <f t="shared" si="162"/>
        <v>1</v>
      </c>
      <c r="H387" s="66">
        <f t="shared" si="234"/>
        <v>3</v>
      </c>
      <c r="I387" s="66">
        <f t="shared" si="225"/>
        <v>3</v>
      </c>
      <c r="J387" s="106">
        <f t="shared" si="235"/>
        <v>3</v>
      </c>
      <c r="K387" s="106">
        <f t="shared" si="236"/>
        <v>0</v>
      </c>
      <c r="L387" s="154">
        <f t="shared" si="237"/>
        <v>138</v>
      </c>
      <c r="N387" s="66" t="str">
        <f t="shared" si="238"/>
        <v>L</v>
      </c>
      <c r="O387" s="66">
        <f t="shared" si="226"/>
        <v>5</v>
      </c>
      <c r="P387" s="66">
        <f t="shared" si="239"/>
        <v>3</v>
      </c>
      <c r="Q387" s="66">
        <f t="shared" si="227"/>
        <v>3</v>
      </c>
      <c r="R387" s="106">
        <f t="shared" si="240"/>
        <v>3</v>
      </c>
      <c r="S387" s="106">
        <f t="shared" si="241"/>
        <v>0</v>
      </c>
      <c r="T387" s="154">
        <f t="shared" si="242"/>
        <v>186</v>
      </c>
      <c r="V387" s="66" t="str">
        <f t="shared" si="243"/>
        <v>L</v>
      </c>
      <c r="W387" s="66">
        <f t="shared" si="244"/>
        <v>6</v>
      </c>
      <c r="X387" s="66">
        <f t="shared" si="245"/>
        <v>1</v>
      </c>
      <c r="Y387" s="66">
        <f t="shared" si="246"/>
        <v>6</v>
      </c>
      <c r="Z387" s="106">
        <f t="shared" si="247"/>
        <v>1</v>
      </c>
      <c r="AA387" s="106">
        <f t="shared" si="248"/>
        <v>0</v>
      </c>
      <c r="AB387" s="154">
        <f t="shared" si="249"/>
        <v>248</v>
      </c>
      <c r="AC387" s="155">
        <f t="shared" si="250"/>
        <v>254</v>
      </c>
      <c r="AE387" s="66" t="str">
        <f t="shared" si="251"/>
        <v>L</v>
      </c>
      <c r="AF387" s="66">
        <f t="shared" si="222"/>
        <v>6</v>
      </c>
      <c r="AG387" s="66">
        <f t="shared" si="252"/>
        <v>3</v>
      </c>
      <c r="AH387" s="66">
        <f t="shared" si="253"/>
        <v>3</v>
      </c>
      <c r="AI387" s="106">
        <f t="shared" si="254"/>
        <v>3</v>
      </c>
      <c r="AJ387" s="106">
        <f t="shared" si="255"/>
        <v>0</v>
      </c>
      <c r="AK387" s="154">
        <f t="shared" si="256"/>
        <v>-2034</v>
      </c>
      <c r="AL387" s="155">
        <f t="shared" si="257"/>
        <v>-1</v>
      </c>
      <c r="AM387" s="155"/>
      <c r="AN387" s="66" t="str">
        <f t="shared" si="228"/>
        <v>L</v>
      </c>
      <c r="AO387" s="66">
        <f t="shared" si="223"/>
        <v>6</v>
      </c>
      <c r="AP387" s="66">
        <f t="shared" si="229"/>
        <v>3</v>
      </c>
      <c r="AQ387" s="66">
        <f t="shared" si="230"/>
        <v>3</v>
      </c>
      <c r="AR387" s="106">
        <f t="shared" si="258"/>
        <v>3</v>
      </c>
      <c r="AS387" s="106">
        <f t="shared" si="231"/>
        <v>0</v>
      </c>
      <c r="AT387" s="154">
        <f t="shared" si="232"/>
        <v>-2034</v>
      </c>
      <c r="AU387" s="155"/>
    </row>
    <row r="388" spans="1:47" s="71" customFormat="1">
      <c r="A388" s="3">
        <f t="shared" si="224"/>
        <v>378</v>
      </c>
      <c r="B388" s="9">
        <f>Data!B388</f>
        <v>26</v>
      </c>
      <c r="D388" s="30">
        <f t="shared" si="161"/>
        <v>9</v>
      </c>
      <c r="F388" s="66" t="str">
        <f t="shared" si="233"/>
        <v>L</v>
      </c>
      <c r="G388" s="66">
        <f t="shared" si="162"/>
        <v>1</v>
      </c>
      <c r="H388" s="66">
        <f t="shared" si="234"/>
        <v>3</v>
      </c>
      <c r="I388" s="66">
        <f t="shared" si="225"/>
        <v>4</v>
      </c>
      <c r="J388" s="106">
        <f t="shared" si="235"/>
        <v>3</v>
      </c>
      <c r="K388" s="106">
        <f t="shared" si="236"/>
        <v>0</v>
      </c>
      <c r="L388" s="154">
        <f t="shared" si="237"/>
        <v>135</v>
      </c>
      <c r="N388" s="66" t="str">
        <f t="shared" si="238"/>
        <v>L</v>
      </c>
      <c r="O388" s="66">
        <f t="shared" si="226"/>
        <v>6</v>
      </c>
      <c r="P388" s="66">
        <f t="shared" si="239"/>
        <v>3</v>
      </c>
      <c r="Q388" s="66">
        <f t="shared" si="227"/>
        <v>4</v>
      </c>
      <c r="R388" s="106">
        <f t="shared" si="240"/>
        <v>3</v>
      </c>
      <c r="S388" s="106">
        <f t="shared" si="241"/>
        <v>0</v>
      </c>
      <c r="T388" s="154">
        <f t="shared" si="242"/>
        <v>183</v>
      </c>
      <c r="V388" s="66" t="str">
        <f t="shared" si="243"/>
        <v>L</v>
      </c>
      <c r="W388" s="66">
        <f t="shared" si="244"/>
        <v>7</v>
      </c>
      <c r="X388" s="66">
        <f t="shared" si="245"/>
        <v>1</v>
      </c>
      <c r="Y388" s="66">
        <f t="shared" si="246"/>
        <v>7</v>
      </c>
      <c r="Z388" s="106">
        <f t="shared" si="247"/>
        <v>1</v>
      </c>
      <c r="AA388" s="106">
        <f t="shared" si="248"/>
        <v>0</v>
      </c>
      <c r="AB388" s="154">
        <f t="shared" si="249"/>
        <v>247</v>
      </c>
      <c r="AC388" s="155">
        <f t="shared" si="250"/>
        <v>254</v>
      </c>
      <c r="AE388" s="66" t="str">
        <f t="shared" si="251"/>
        <v>L</v>
      </c>
      <c r="AF388" s="66">
        <f t="shared" si="222"/>
        <v>9</v>
      </c>
      <c r="AG388" s="66">
        <f t="shared" si="252"/>
        <v>3</v>
      </c>
      <c r="AH388" s="66">
        <f t="shared" si="253"/>
        <v>4</v>
      </c>
      <c r="AI388" s="106">
        <f t="shared" si="254"/>
        <v>3</v>
      </c>
      <c r="AJ388" s="106">
        <f t="shared" si="255"/>
        <v>0</v>
      </c>
      <c r="AK388" s="154">
        <f t="shared" si="256"/>
        <v>-2037</v>
      </c>
      <c r="AL388" s="155">
        <f t="shared" si="257"/>
        <v>-1</v>
      </c>
      <c r="AM388" s="155"/>
      <c r="AN388" s="66" t="str">
        <f t="shared" si="228"/>
        <v>L</v>
      </c>
      <c r="AO388" s="66">
        <f t="shared" si="223"/>
        <v>9</v>
      </c>
      <c r="AP388" s="66">
        <f t="shared" si="229"/>
        <v>3</v>
      </c>
      <c r="AQ388" s="66">
        <f t="shared" si="230"/>
        <v>4</v>
      </c>
      <c r="AR388" s="106">
        <f t="shared" si="258"/>
        <v>3</v>
      </c>
      <c r="AS388" s="106">
        <f t="shared" si="231"/>
        <v>0</v>
      </c>
      <c r="AT388" s="154">
        <f t="shared" si="232"/>
        <v>-2037</v>
      </c>
      <c r="AU388" s="155"/>
    </row>
    <row r="389" spans="1:47" s="71" customFormat="1">
      <c r="A389" s="3">
        <f t="shared" si="224"/>
        <v>379</v>
      </c>
      <c r="B389" s="9">
        <f>Data!B389</f>
        <v>9</v>
      </c>
      <c r="D389" s="30">
        <f t="shared" si="161"/>
        <v>3</v>
      </c>
      <c r="F389" s="66" t="str">
        <f t="shared" si="233"/>
        <v>L</v>
      </c>
      <c r="G389" s="66">
        <f t="shared" si="162"/>
        <v>1</v>
      </c>
      <c r="H389" s="66">
        <f t="shared" si="234"/>
        <v>3</v>
      </c>
      <c r="I389" s="66">
        <f t="shared" si="225"/>
        <v>5</v>
      </c>
      <c r="J389" s="106">
        <f t="shared" si="235"/>
        <v>3</v>
      </c>
      <c r="K389" s="106">
        <f t="shared" si="236"/>
        <v>0</v>
      </c>
      <c r="L389" s="154">
        <f t="shared" si="237"/>
        <v>132</v>
      </c>
      <c r="N389" s="66" t="str">
        <f t="shared" si="238"/>
        <v>L</v>
      </c>
      <c r="O389" s="66">
        <f t="shared" si="226"/>
        <v>7</v>
      </c>
      <c r="P389" s="66">
        <f t="shared" si="239"/>
        <v>3</v>
      </c>
      <c r="Q389" s="66">
        <f t="shared" si="227"/>
        <v>5</v>
      </c>
      <c r="R389" s="106">
        <f t="shared" si="240"/>
        <v>3</v>
      </c>
      <c r="S389" s="106">
        <f t="shared" si="241"/>
        <v>0</v>
      </c>
      <c r="T389" s="154">
        <f t="shared" si="242"/>
        <v>180</v>
      </c>
      <c r="V389" s="66" t="str">
        <f t="shared" si="243"/>
        <v>L</v>
      </c>
      <c r="W389" s="66">
        <f t="shared" si="244"/>
        <v>8</v>
      </c>
      <c r="X389" s="66">
        <f t="shared" si="245"/>
        <v>1</v>
      </c>
      <c r="Y389" s="66">
        <f t="shared" si="246"/>
        <v>8</v>
      </c>
      <c r="Z389" s="106">
        <f t="shared" si="247"/>
        <v>1</v>
      </c>
      <c r="AA389" s="106">
        <f t="shared" si="248"/>
        <v>0</v>
      </c>
      <c r="AB389" s="154">
        <f t="shared" si="249"/>
        <v>246</v>
      </c>
      <c r="AC389" s="155">
        <f t="shared" si="250"/>
        <v>254</v>
      </c>
      <c r="AE389" s="66" t="str">
        <f t="shared" si="251"/>
        <v>L</v>
      </c>
      <c r="AF389" s="66">
        <f t="shared" si="222"/>
        <v>3</v>
      </c>
      <c r="AG389" s="66">
        <f t="shared" si="252"/>
        <v>3</v>
      </c>
      <c r="AH389" s="66">
        <f t="shared" si="253"/>
        <v>5</v>
      </c>
      <c r="AI389" s="106">
        <f t="shared" si="254"/>
        <v>3</v>
      </c>
      <c r="AJ389" s="106">
        <f t="shared" si="255"/>
        <v>0</v>
      </c>
      <c r="AK389" s="154">
        <f t="shared" si="256"/>
        <v>-2040</v>
      </c>
      <c r="AL389" s="155">
        <f t="shared" si="257"/>
        <v>-1</v>
      </c>
      <c r="AM389" s="155"/>
      <c r="AN389" s="66" t="str">
        <f t="shared" si="228"/>
        <v>L</v>
      </c>
      <c r="AO389" s="66">
        <f t="shared" si="223"/>
        <v>3</v>
      </c>
      <c r="AP389" s="66">
        <f t="shared" si="229"/>
        <v>3</v>
      </c>
      <c r="AQ389" s="66">
        <f t="shared" si="230"/>
        <v>5</v>
      </c>
      <c r="AR389" s="106">
        <f t="shared" si="258"/>
        <v>3</v>
      </c>
      <c r="AS389" s="106">
        <f t="shared" si="231"/>
        <v>0</v>
      </c>
      <c r="AT389" s="154">
        <f t="shared" si="232"/>
        <v>-2040</v>
      </c>
      <c r="AU389" s="155"/>
    </row>
    <row r="390" spans="1:47" s="71" customFormat="1">
      <c r="A390" s="3">
        <f t="shared" si="224"/>
        <v>380</v>
      </c>
      <c r="B390" s="9">
        <f>Data!B390</f>
        <v>9</v>
      </c>
      <c r="D390" s="30">
        <f t="shared" si="161"/>
        <v>3</v>
      </c>
      <c r="F390" s="66" t="str">
        <f t="shared" si="233"/>
        <v>L</v>
      </c>
      <c r="G390" s="66">
        <f t="shared" si="162"/>
        <v>1</v>
      </c>
      <c r="H390" s="66">
        <f t="shared" si="234"/>
        <v>3</v>
      </c>
      <c r="I390" s="66">
        <f t="shared" si="225"/>
        <v>6</v>
      </c>
      <c r="J390" s="106">
        <f t="shared" si="235"/>
        <v>3</v>
      </c>
      <c r="K390" s="106">
        <f t="shared" si="236"/>
        <v>0</v>
      </c>
      <c r="L390" s="154">
        <f t="shared" si="237"/>
        <v>129</v>
      </c>
      <c r="N390" s="66" t="str">
        <f t="shared" si="238"/>
        <v>L</v>
      </c>
      <c r="O390" s="66">
        <f t="shared" si="226"/>
        <v>8</v>
      </c>
      <c r="P390" s="66">
        <f t="shared" si="239"/>
        <v>3</v>
      </c>
      <c r="Q390" s="66">
        <f t="shared" si="227"/>
        <v>6</v>
      </c>
      <c r="R390" s="106">
        <f t="shared" si="240"/>
        <v>3</v>
      </c>
      <c r="S390" s="106">
        <f t="shared" si="241"/>
        <v>0</v>
      </c>
      <c r="T390" s="154">
        <f t="shared" si="242"/>
        <v>177</v>
      </c>
      <c r="V390" s="66" t="str">
        <f t="shared" si="243"/>
        <v>L</v>
      </c>
      <c r="W390" s="66">
        <f t="shared" si="244"/>
        <v>9</v>
      </c>
      <c r="X390" s="66">
        <f t="shared" si="245"/>
        <v>1</v>
      </c>
      <c r="Y390" s="66">
        <f t="shared" si="246"/>
        <v>9</v>
      </c>
      <c r="Z390" s="106">
        <f t="shared" si="247"/>
        <v>1</v>
      </c>
      <c r="AA390" s="106">
        <f t="shared" si="248"/>
        <v>0</v>
      </c>
      <c r="AB390" s="154">
        <f t="shared" si="249"/>
        <v>245</v>
      </c>
      <c r="AC390" s="155">
        <f t="shared" si="250"/>
        <v>254</v>
      </c>
      <c r="AE390" s="66" t="str">
        <f t="shared" si="251"/>
        <v>W</v>
      </c>
      <c r="AF390" s="66">
        <f t="shared" si="222"/>
        <v>3</v>
      </c>
      <c r="AG390" s="66">
        <f t="shared" si="252"/>
        <v>3</v>
      </c>
      <c r="AH390" s="66">
        <f t="shared" si="253"/>
        <v>6</v>
      </c>
      <c r="AI390" s="106">
        <f t="shared" si="254"/>
        <v>3</v>
      </c>
      <c r="AJ390" s="106">
        <f t="shared" si="255"/>
        <v>18</v>
      </c>
      <c r="AK390" s="154">
        <f t="shared" si="256"/>
        <v>-2025</v>
      </c>
      <c r="AL390" s="155">
        <f t="shared" si="257"/>
        <v>-1</v>
      </c>
      <c r="AM390" s="155"/>
      <c r="AN390" s="66" t="str">
        <f t="shared" si="228"/>
        <v>W</v>
      </c>
      <c r="AO390" s="66">
        <f t="shared" si="223"/>
        <v>3</v>
      </c>
      <c r="AP390" s="66">
        <f t="shared" si="229"/>
        <v>3</v>
      </c>
      <c r="AQ390" s="66">
        <f t="shared" si="230"/>
        <v>6</v>
      </c>
      <c r="AR390" s="106">
        <f t="shared" si="258"/>
        <v>3</v>
      </c>
      <c r="AS390" s="106">
        <f t="shared" si="231"/>
        <v>18</v>
      </c>
      <c r="AT390" s="154">
        <f t="shared" si="232"/>
        <v>-2025</v>
      </c>
      <c r="AU390" s="155"/>
    </row>
    <row r="391" spans="1:47" s="71" customFormat="1">
      <c r="A391" s="3">
        <f t="shared" si="224"/>
        <v>381</v>
      </c>
      <c r="B391" s="9">
        <f>Data!B391</f>
        <v>26</v>
      </c>
      <c r="D391" s="30">
        <f t="shared" si="161"/>
        <v>9</v>
      </c>
      <c r="F391" s="66" t="str">
        <f t="shared" si="233"/>
        <v>L</v>
      </c>
      <c r="G391" s="66">
        <f t="shared" si="162"/>
        <v>1</v>
      </c>
      <c r="H391" s="66">
        <f t="shared" si="234"/>
        <v>3</v>
      </c>
      <c r="I391" s="66">
        <f t="shared" si="225"/>
        <v>7</v>
      </c>
      <c r="J391" s="106">
        <f t="shared" si="235"/>
        <v>3</v>
      </c>
      <c r="K391" s="106">
        <f t="shared" si="236"/>
        <v>0</v>
      </c>
      <c r="L391" s="154">
        <f t="shared" si="237"/>
        <v>126</v>
      </c>
      <c r="N391" s="66" t="str">
        <f t="shared" si="238"/>
        <v>L</v>
      </c>
      <c r="O391" s="66">
        <f t="shared" si="226"/>
        <v>9</v>
      </c>
      <c r="P391" s="66">
        <f t="shared" si="239"/>
        <v>3</v>
      </c>
      <c r="Q391" s="66">
        <f t="shared" si="227"/>
        <v>7</v>
      </c>
      <c r="R391" s="106">
        <f t="shared" si="240"/>
        <v>3</v>
      </c>
      <c r="S391" s="106">
        <f t="shared" si="241"/>
        <v>0</v>
      </c>
      <c r="T391" s="154">
        <f t="shared" si="242"/>
        <v>174</v>
      </c>
      <c r="V391" s="66" t="str">
        <f t="shared" si="243"/>
        <v>W</v>
      </c>
      <c r="W391" s="66">
        <f t="shared" si="244"/>
        <v>10</v>
      </c>
      <c r="X391" s="66">
        <f t="shared" si="245"/>
        <v>1</v>
      </c>
      <c r="Y391" s="66">
        <f t="shared" si="246"/>
        <v>10</v>
      </c>
      <c r="Z391" s="106">
        <f t="shared" si="247"/>
        <v>1</v>
      </c>
      <c r="AA391" s="106">
        <f t="shared" si="248"/>
        <v>12</v>
      </c>
      <c r="AB391" s="154">
        <f t="shared" si="249"/>
        <v>256</v>
      </c>
      <c r="AC391" s="155">
        <f t="shared" si="250"/>
        <v>256</v>
      </c>
      <c r="AE391" s="66" t="str">
        <f t="shared" si="251"/>
        <v>L</v>
      </c>
      <c r="AF391" s="66">
        <f t="shared" si="222"/>
        <v>9</v>
      </c>
      <c r="AG391" s="66">
        <f t="shared" si="252"/>
        <v>3</v>
      </c>
      <c r="AH391" s="66">
        <f t="shared" si="253"/>
        <v>7</v>
      </c>
      <c r="AI391" s="106">
        <f t="shared" si="254"/>
        <v>3</v>
      </c>
      <c r="AJ391" s="106">
        <f t="shared" si="255"/>
        <v>0</v>
      </c>
      <c r="AK391" s="154">
        <f t="shared" si="256"/>
        <v>-2028</v>
      </c>
      <c r="AL391" s="155">
        <f t="shared" si="257"/>
        <v>-1</v>
      </c>
      <c r="AM391" s="155"/>
      <c r="AN391" s="66" t="str">
        <f t="shared" si="228"/>
        <v>L</v>
      </c>
      <c r="AO391" s="66">
        <f t="shared" si="223"/>
        <v>9</v>
      </c>
      <c r="AP391" s="66">
        <f t="shared" si="229"/>
        <v>3</v>
      </c>
      <c r="AQ391" s="66">
        <f t="shared" si="230"/>
        <v>7</v>
      </c>
      <c r="AR391" s="106">
        <f t="shared" si="258"/>
        <v>3</v>
      </c>
      <c r="AS391" s="106">
        <f t="shared" si="231"/>
        <v>0</v>
      </c>
      <c r="AT391" s="154">
        <f t="shared" si="232"/>
        <v>-2028</v>
      </c>
      <c r="AU391" s="155"/>
    </row>
    <row r="392" spans="1:47" s="71" customFormat="1">
      <c r="A392" s="3">
        <f t="shared" si="224"/>
        <v>382</v>
      </c>
      <c r="B392" s="9">
        <f>Data!B392</f>
        <v>17</v>
      </c>
      <c r="D392" s="30">
        <f t="shared" si="161"/>
        <v>6</v>
      </c>
      <c r="F392" s="66" t="str">
        <f t="shared" si="233"/>
        <v>L</v>
      </c>
      <c r="G392" s="66">
        <f t="shared" si="162"/>
        <v>1</v>
      </c>
      <c r="H392" s="66">
        <f t="shared" si="234"/>
        <v>3</v>
      </c>
      <c r="I392" s="66">
        <f t="shared" si="225"/>
        <v>8</v>
      </c>
      <c r="J392" s="106">
        <f t="shared" si="235"/>
        <v>3</v>
      </c>
      <c r="K392" s="106">
        <f t="shared" si="236"/>
        <v>0</v>
      </c>
      <c r="L392" s="154">
        <f t="shared" si="237"/>
        <v>123</v>
      </c>
      <c r="N392" s="66" t="str">
        <f t="shared" si="238"/>
        <v>L</v>
      </c>
      <c r="O392" s="66">
        <f t="shared" si="226"/>
        <v>10</v>
      </c>
      <c r="P392" s="66">
        <f t="shared" si="239"/>
        <v>3</v>
      </c>
      <c r="Q392" s="66">
        <f t="shared" si="227"/>
        <v>8</v>
      </c>
      <c r="R392" s="106">
        <f t="shared" si="240"/>
        <v>3</v>
      </c>
      <c r="S392" s="106">
        <f t="shared" si="241"/>
        <v>0</v>
      </c>
      <c r="T392" s="154">
        <f t="shared" si="242"/>
        <v>171</v>
      </c>
      <c r="V392" s="66" t="str">
        <f t="shared" si="243"/>
        <v>L</v>
      </c>
      <c r="W392" s="66">
        <f t="shared" si="244"/>
        <v>1</v>
      </c>
      <c r="X392" s="66">
        <f t="shared" si="245"/>
        <v>1</v>
      </c>
      <c r="Y392" s="66">
        <f t="shared" si="246"/>
        <v>1</v>
      </c>
      <c r="Z392" s="106">
        <f t="shared" si="247"/>
        <v>1</v>
      </c>
      <c r="AA392" s="106">
        <f t="shared" si="248"/>
        <v>0</v>
      </c>
      <c r="AB392" s="154">
        <f t="shared" si="249"/>
        <v>255</v>
      </c>
      <c r="AC392" s="155">
        <f t="shared" si="250"/>
        <v>256</v>
      </c>
      <c r="AE392" s="66" t="str">
        <f t="shared" si="251"/>
        <v>L</v>
      </c>
      <c r="AF392" s="66">
        <f t="shared" si="222"/>
        <v>6</v>
      </c>
      <c r="AG392" s="66">
        <f t="shared" si="252"/>
        <v>3</v>
      </c>
      <c r="AH392" s="66">
        <f t="shared" si="253"/>
        <v>8</v>
      </c>
      <c r="AI392" s="106">
        <f t="shared" si="254"/>
        <v>3</v>
      </c>
      <c r="AJ392" s="106">
        <f t="shared" si="255"/>
        <v>0</v>
      </c>
      <c r="AK392" s="154">
        <f t="shared" si="256"/>
        <v>-2031</v>
      </c>
      <c r="AL392" s="155">
        <f t="shared" si="257"/>
        <v>-1</v>
      </c>
      <c r="AM392" s="155"/>
      <c r="AN392" s="66" t="str">
        <f t="shared" si="228"/>
        <v>L</v>
      </c>
      <c r="AO392" s="66">
        <f t="shared" si="223"/>
        <v>6</v>
      </c>
      <c r="AP392" s="66">
        <f t="shared" si="229"/>
        <v>3</v>
      </c>
      <c r="AQ392" s="66">
        <f t="shared" si="230"/>
        <v>8</v>
      </c>
      <c r="AR392" s="106">
        <f t="shared" si="258"/>
        <v>3</v>
      </c>
      <c r="AS392" s="106">
        <f t="shared" si="231"/>
        <v>0</v>
      </c>
      <c r="AT392" s="154">
        <f t="shared" si="232"/>
        <v>-2031</v>
      </c>
      <c r="AU392" s="155"/>
    </row>
    <row r="393" spans="1:47" s="71" customFormat="1">
      <c r="A393" s="3">
        <f t="shared" si="224"/>
        <v>383</v>
      </c>
      <c r="B393" s="9">
        <f>Data!B393</f>
        <v>33</v>
      </c>
      <c r="D393" s="30">
        <f t="shared" si="161"/>
        <v>11</v>
      </c>
      <c r="F393" s="66" t="str">
        <f t="shared" si="233"/>
        <v>L</v>
      </c>
      <c r="G393" s="66">
        <f t="shared" si="162"/>
        <v>1</v>
      </c>
      <c r="H393" s="66">
        <f t="shared" si="234"/>
        <v>3</v>
      </c>
      <c r="I393" s="66">
        <f t="shared" si="225"/>
        <v>9</v>
      </c>
      <c r="J393" s="106">
        <f t="shared" si="235"/>
        <v>3</v>
      </c>
      <c r="K393" s="106">
        <f t="shared" si="236"/>
        <v>0</v>
      </c>
      <c r="L393" s="154">
        <f t="shared" si="237"/>
        <v>120</v>
      </c>
      <c r="N393" s="66" t="str">
        <f t="shared" si="238"/>
        <v>L</v>
      </c>
      <c r="O393" s="66">
        <f t="shared" si="226"/>
        <v>11</v>
      </c>
      <c r="P393" s="66">
        <f t="shared" si="239"/>
        <v>3</v>
      </c>
      <c r="Q393" s="66">
        <f t="shared" si="227"/>
        <v>9</v>
      </c>
      <c r="R393" s="106">
        <f t="shared" si="240"/>
        <v>3</v>
      </c>
      <c r="S393" s="106">
        <f t="shared" si="241"/>
        <v>0</v>
      </c>
      <c r="T393" s="154">
        <f t="shared" si="242"/>
        <v>168</v>
      </c>
      <c r="V393" s="66" t="str">
        <f t="shared" si="243"/>
        <v>L</v>
      </c>
      <c r="W393" s="66">
        <f t="shared" si="244"/>
        <v>2</v>
      </c>
      <c r="X393" s="66">
        <f t="shared" si="245"/>
        <v>1</v>
      </c>
      <c r="Y393" s="66">
        <f t="shared" si="246"/>
        <v>2</v>
      </c>
      <c r="Z393" s="106">
        <f t="shared" si="247"/>
        <v>1</v>
      </c>
      <c r="AA393" s="106">
        <f t="shared" si="248"/>
        <v>0</v>
      </c>
      <c r="AB393" s="154">
        <f t="shared" si="249"/>
        <v>254</v>
      </c>
      <c r="AC393" s="155">
        <f t="shared" si="250"/>
        <v>256</v>
      </c>
      <c r="AE393" s="66" t="str">
        <f t="shared" si="251"/>
        <v>L</v>
      </c>
      <c r="AF393" s="66">
        <f t="shared" si="222"/>
        <v>11</v>
      </c>
      <c r="AG393" s="66">
        <f t="shared" si="252"/>
        <v>3</v>
      </c>
      <c r="AH393" s="66">
        <f t="shared" si="253"/>
        <v>9</v>
      </c>
      <c r="AI393" s="106">
        <f t="shared" si="254"/>
        <v>3</v>
      </c>
      <c r="AJ393" s="106">
        <f t="shared" si="255"/>
        <v>0</v>
      </c>
      <c r="AK393" s="154">
        <f t="shared" si="256"/>
        <v>-2034</v>
      </c>
      <c r="AL393" s="155">
        <f t="shared" si="257"/>
        <v>-1</v>
      </c>
      <c r="AM393" s="155"/>
      <c r="AN393" s="66" t="str">
        <f t="shared" si="228"/>
        <v>L</v>
      </c>
      <c r="AO393" s="66">
        <f t="shared" si="223"/>
        <v>11</v>
      </c>
      <c r="AP393" s="66">
        <f t="shared" si="229"/>
        <v>3</v>
      </c>
      <c r="AQ393" s="66">
        <f t="shared" si="230"/>
        <v>9</v>
      </c>
      <c r="AR393" s="106">
        <f t="shared" si="258"/>
        <v>3</v>
      </c>
      <c r="AS393" s="106">
        <f t="shared" si="231"/>
        <v>0</v>
      </c>
      <c r="AT393" s="154">
        <f t="shared" si="232"/>
        <v>-2034</v>
      </c>
      <c r="AU393" s="155"/>
    </row>
    <row r="394" spans="1:47" s="71" customFormat="1">
      <c r="A394" s="3">
        <f t="shared" si="224"/>
        <v>384</v>
      </c>
      <c r="B394" s="9">
        <f>Data!B394</f>
        <v>17</v>
      </c>
      <c r="D394" s="30">
        <f t="shared" si="161"/>
        <v>6</v>
      </c>
      <c r="F394" s="66" t="str">
        <f t="shared" si="233"/>
        <v>L</v>
      </c>
      <c r="G394" s="66">
        <f t="shared" si="162"/>
        <v>1</v>
      </c>
      <c r="H394" s="66">
        <f t="shared" si="234"/>
        <v>3</v>
      </c>
      <c r="I394" s="66">
        <f t="shared" si="225"/>
        <v>10</v>
      </c>
      <c r="J394" s="106">
        <f t="shared" si="235"/>
        <v>3</v>
      </c>
      <c r="K394" s="106">
        <f t="shared" si="236"/>
        <v>0</v>
      </c>
      <c r="L394" s="154">
        <f t="shared" si="237"/>
        <v>117</v>
      </c>
      <c r="N394" s="66" t="str">
        <f t="shared" si="238"/>
        <v>L</v>
      </c>
      <c r="O394" s="66">
        <f t="shared" si="226"/>
        <v>12</v>
      </c>
      <c r="P394" s="66">
        <f t="shared" si="239"/>
        <v>3</v>
      </c>
      <c r="Q394" s="66">
        <f t="shared" si="227"/>
        <v>10</v>
      </c>
      <c r="R394" s="106">
        <f t="shared" si="240"/>
        <v>3</v>
      </c>
      <c r="S394" s="106">
        <f t="shared" si="241"/>
        <v>0</v>
      </c>
      <c r="T394" s="154">
        <f t="shared" si="242"/>
        <v>165</v>
      </c>
      <c r="V394" s="66" t="str">
        <f t="shared" si="243"/>
        <v>L</v>
      </c>
      <c r="W394" s="66">
        <f t="shared" si="244"/>
        <v>3</v>
      </c>
      <c r="X394" s="66">
        <f t="shared" si="245"/>
        <v>1</v>
      </c>
      <c r="Y394" s="66">
        <f t="shared" si="246"/>
        <v>3</v>
      </c>
      <c r="Z394" s="106">
        <f t="shared" si="247"/>
        <v>1</v>
      </c>
      <c r="AA394" s="106">
        <f t="shared" si="248"/>
        <v>0</v>
      </c>
      <c r="AB394" s="154">
        <f t="shared" si="249"/>
        <v>253</v>
      </c>
      <c r="AC394" s="155">
        <f t="shared" si="250"/>
        <v>256</v>
      </c>
      <c r="AE394" s="66" t="str">
        <f t="shared" si="251"/>
        <v>L</v>
      </c>
      <c r="AF394" s="66">
        <f t="shared" si="222"/>
        <v>6</v>
      </c>
      <c r="AG394" s="66">
        <f t="shared" si="252"/>
        <v>3</v>
      </c>
      <c r="AH394" s="66">
        <f t="shared" si="253"/>
        <v>10</v>
      </c>
      <c r="AI394" s="106">
        <f t="shared" si="254"/>
        <v>3</v>
      </c>
      <c r="AJ394" s="106">
        <f t="shared" si="255"/>
        <v>0</v>
      </c>
      <c r="AK394" s="154">
        <f t="shared" si="256"/>
        <v>-2037</v>
      </c>
      <c r="AL394" s="155">
        <f t="shared" si="257"/>
        <v>-1</v>
      </c>
      <c r="AM394" s="155"/>
      <c r="AN394" s="66" t="str">
        <f t="shared" si="228"/>
        <v>L</v>
      </c>
      <c r="AO394" s="66">
        <f t="shared" si="223"/>
        <v>6</v>
      </c>
      <c r="AP394" s="66">
        <f t="shared" si="229"/>
        <v>3</v>
      </c>
      <c r="AQ394" s="66">
        <f t="shared" si="230"/>
        <v>10</v>
      </c>
      <c r="AR394" s="106">
        <f t="shared" si="258"/>
        <v>3</v>
      </c>
      <c r="AS394" s="106">
        <f t="shared" si="231"/>
        <v>0</v>
      </c>
      <c r="AT394" s="154">
        <f t="shared" si="232"/>
        <v>-2037</v>
      </c>
      <c r="AU394" s="155"/>
    </row>
    <row r="395" spans="1:47" s="71" customFormat="1">
      <c r="A395" s="3">
        <f t="shared" si="224"/>
        <v>385</v>
      </c>
      <c r="B395" s="9">
        <f>Data!B395</f>
        <v>2</v>
      </c>
      <c r="D395" s="30">
        <f t="shared" si="161"/>
        <v>1</v>
      </c>
      <c r="F395" s="66" t="str">
        <f t="shared" si="233"/>
        <v>W</v>
      </c>
      <c r="G395" s="66">
        <f t="shared" si="162"/>
        <v>1</v>
      </c>
      <c r="H395" s="66">
        <f t="shared" si="234"/>
        <v>3</v>
      </c>
      <c r="I395" s="66">
        <f t="shared" si="225"/>
        <v>11</v>
      </c>
      <c r="J395" s="106">
        <f t="shared" si="235"/>
        <v>3</v>
      </c>
      <c r="K395" s="106">
        <f t="shared" si="236"/>
        <v>36</v>
      </c>
      <c r="L395" s="154">
        <f t="shared" si="237"/>
        <v>150</v>
      </c>
      <c r="N395" s="66" t="str">
        <f t="shared" si="238"/>
        <v>L</v>
      </c>
      <c r="O395" s="66">
        <f t="shared" si="226"/>
        <v>1</v>
      </c>
      <c r="P395" s="66">
        <f t="shared" si="239"/>
        <v>3</v>
      </c>
      <c r="Q395" s="66">
        <f t="shared" si="227"/>
        <v>11</v>
      </c>
      <c r="R395" s="106">
        <f t="shared" si="240"/>
        <v>3</v>
      </c>
      <c r="S395" s="106">
        <f t="shared" si="241"/>
        <v>0</v>
      </c>
      <c r="T395" s="154">
        <f t="shared" si="242"/>
        <v>162</v>
      </c>
      <c r="V395" s="66" t="str">
        <f t="shared" si="243"/>
        <v>L</v>
      </c>
      <c r="W395" s="66">
        <f t="shared" si="244"/>
        <v>4</v>
      </c>
      <c r="X395" s="66">
        <f t="shared" si="245"/>
        <v>1</v>
      </c>
      <c r="Y395" s="66">
        <f t="shared" si="246"/>
        <v>4</v>
      </c>
      <c r="Z395" s="106">
        <f t="shared" si="247"/>
        <v>1</v>
      </c>
      <c r="AA395" s="106">
        <f t="shared" si="248"/>
        <v>0</v>
      </c>
      <c r="AB395" s="154">
        <f t="shared" si="249"/>
        <v>252</v>
      </c>
      <c r="AC395" s="155">
        <f t="shared" si="250"/>
        <v>256</v>
      </c>
      <c r="AE395" s="66" t="str">
        <f t="shared" si="251"/>
        <v>L</v>
      </c>
      <c r="AF395" s="66">
        <f t="shared" si="222"/>
        <v>1</v>
      </c>
      <c r="AG395" s="66">
        <f t="shared" si="252"/>
        <v>3</v>
      </c>
      <c r="AH395" s="66">
        <f t="shared" si="253"/>
        <v>11</v>
      </c>
      <c r="AI395" s="106">
        <f t="shared" si="254"/>
        <v>3</v>
      </c>
      <c r="AJ395" s="106">
        <f t="shared" si="255"/>
        <v>0</v>
      </c>
      <c r="AK395" s="154">
        <f t="shared" si="256"/>
        <v>-2040</v>
      </c>
      <c r="AL395" s="155">
        <f t="shared" si="257"/>
        <v>-1</v>
      </c>
      <c r="AM395" s="155"/>
      <c r="AN395" s="66" t="str">
        <f t="shared" si="228"/>
        <v>L</v>
      </c>
      <c r="AO395" s="66">
        <f t="shared" si="223"/>
        <v>1</v>
      </c>
      <c r="AP395" s="66">
        <f t="shared" si="229"/>
        <v>3</v>
      </c>
      <c r="AQ395" s="66">
        <f t="shared" si="230"/>
        <v>11</v>
      </c>
      <c r="AR395" s="106">
        <f t="shared" si="258"/>
        <v>3</v>
      </c>
      <c r="AS395" s="106">
        <f t="shared" si="231"/>
        <v>0</v>
      </c>
      <c r="AT395" s="154">
        <f t="shared" si="232"/>
        <v>-2040</v>
      </c>
      <c r="AU395" s="155"/>
    </row>
    <row r="396" spans="1:47" s="71" customFormat="1">
      <c r="A396" s="3">
        <f t="shared" si="224"/>
        <v>386</v>
      </c>
      <c r="B396" s="9">
        <f>Data!B396</f>
        <v>6</v>
      </c>
      <c r="D396" s="30">
        <f t="shared" si="161"/>
        <v>2</v>
      </c>
      <c r="F396" s="66" t="str">
        <f t="shared" si="233"/>
        <v>L</v>
      </c>
      <c r="G396" s="66">
        <f t="shared" si="162"/>
        <v>1</v>
      </c>
      <c r="H396" s="66">
        <f t="shared" si="234"/>
        <v>4</v>
      </c>
      <c r="I396" s="66">
        <f t="shared" si="225"/>
        <v>1</v>
      </c>
      <c r="J396" s="106">
        <f t="shared" si="235"/>
        <v>5</v>
      </c>
      <c r="K396" s="106">
        <f t="shared" si="236"/>
        <v>0</v>
      </c>
      <c r="L396" s="154">
        <f t="shared" si="237"/>
        <v>145</v>
      </c>
      <c r="N396" s="66" t="str">
        <f t="shared" si="238"/>
        <v>L</v>
      </c>
      <c r="O396" s="66">
        <f t="shared" si="226"/>
        <v>2</v>
      </c>
      <c r="P396" s="66">
        <f t="shared" si="239"/>
        <v>4</v>
      </c>
      <c r="Q396" s="66">
        <f t="shared" si="227"/>
        <v>1</v>
      </c>
      <c r="R396" s="106">
        <f t="shared" si="240"/>
        <v>5</v>
      </c>
      <c r="S396" s="106">
        <f t="shared" si="241"/>
        <v>0</v>
      </c>
      <c r="T396" s="154">
        <f t="shared" si="242"/>
        <v>157</v>
      </c>
      <c r="V396" s="66" t="str">
        <f t="shared" si="243"/>
        <v>L</v>
      </c>
      <c r="W396" s="66">
        <f t="shared" si="244"/>
        <v>5</v>
      </c>
      <c r="X396" s="66">
        <f t="shared" si="245"/>
        <v>1</v>
      </c>
      <c r="Y396" s="66">
        <f t="shared" si="246"/>
        <v>5</v>
      </c>
      <c r="Z396" s="106">
        <f t="shared" si="247"/>
        <v>1</v>
      </c>
      <c r="AA396" s="106">
        <f t="shared" si="248"/>
        <v>0</v>
      </c>
      <c r="AB396" s="154">
        <f t="shared" si="249"/>
        <v>251</v>
      </c>
      <c r="AC396" s="155">
        <f t="shared" si="250"/>
        <v>256</v>
      </c>
      <c r="AE396" s="66" t="str">
        <f t="shared" si="251"/>
        <v>L</v>
      </c>
      <c r="AF396" s="66">
        <f t="shared" ref="AF396:AF459" si="259">IF($D396=0,AF395,$D396)</f>
        <v>2</v>
      </c>
      <c r="AG396" s="66">
        <f t="shared" si="252"/>
        <v>4</v>
      </c>
      <c r="AH396" s="66">
        <f t="shared" si="253"/>
        <v>1</v>
      </c>
      <c r="AI396" s="106">
        <f t="shared" si="254"/>
        <v>5</v>
      </c>
      <c r="AJ396" s="106">
        <f t="shared" si="255"/>
        <v>0</v>
      </c>
      <c r="AK396" s="154">
        <f t="shared" si="256"/>
        <v>-2045</v>
      </c>
      <c r="AL396" s="155">
        <f t="shared" si="257"/>
        <v>-1</v>
      </c>
      <c r="AM396" s="155"/>
      <c r="AN396" s="66" t="str">
        <f t="shared" si="228"/>
        <v>L</v>
      </c>
      <c r="AO396" s="66">
        <f t="shared" ref="AO396:AO459" si="260">IF($D396=0,AO395,$D396)</f>
        <v>2</v>
      </c>
      <c r="AP396" s="66">
        <f t="shared" si="229"/>
        <v>4</v>
      </c>
      <c r="AQ396" s="66">
        <f t="shared" si="230"/>
        <v>1</v>
      </c>
      <c r="AR396" s="106">
        <f t="shared" si="258"/>
        <v>5</v>
      </c>
      <c r="AS396" s="106">
        <f t="shared" si="231"/>
        <v>0</v>
      </c>
      <c r="AT396" s="154">
        <f t="shared" si="232"/>
        <v>-2045</v>
      </c>
      <c r="AU396" s="155"/>
    </row>
    <row r="397" spans="1:47" s="71" customFormat="1">
      <c r="A397" s="3">
        <f t="shared" ref="A397:A460" si="261">A396+1</f>
        <v>387</v>
      </c>
      <c r="B397" s="9">
        <f>Data!B397</f>
        <v>22</v>
      </c>
      <c r="D397" s="30">
        <f t="shared" si="161"/>
        <v>8</v>
      </c>
      <c r="F397" s="66" t="str">
        <f t="shared" si="233"/>
        <v>L</v>
      </c>
      <c r="G397" s="66">
        <f t="shared" si="162"/>
        <v>1</v>
      </c>
      <c r="H397" s="66">
        <f t="shared" si="234"/>
        <v>4</v>
      </c>
      <c r="I397" s="66">
        <f t="shared" ref="I397:I460" si="262">IF(I396&lt;11,I396+1,1)</f>
        <v>2</v>
      </c>
      <c r="J397" s="106">
        <f t="shared" si="235"/>
        <v>5</v>
      </c>
      <c r="K397" s="106">
        <f t="shared" si="236"/>
        <v>0</v>
      </c>
      <c r="L397" s="154">
        <f t="shared" si="237"/>
        <v>140</v>
      </c>
      <c r="N397" s="66" t="str">
        <f t="shared" si="238"/>
        <v>L</v>
      </c>
      <c r="O397" s="66">
        <f t="shared" ref="O397:O460" si="263">IF(O396=12,1,O396+1)</f>
        <v>3</v>
      </c>
      <c r="P397" s="66">
        <f t="shared" si="239"/>
        <v>4</v>
      </c>
      <c r="Q397" s="66">
        <f t="shared" ref="Q397:Q460" si="264">IF(Q396&lt;11,Q396+1,1)</f>
        <v>2</v>
      </c>
      <c r="R397" s="106">
        <f t="shared" si="240"/>
        <v>5</v>
      </c>
      <c r="S397" s="106">
        <f t="shared" si="241"/>
        <v>0</v>
      </c>
      <c r="T397" s="154">
        <f t="shared" si="242"/>
        <v>152</v>
      </c>
      <c r="V397" s="66" t="str">
        <f t="shared" si="243"/>
        <v>L</v>
      </c>
      <c r="W397" s="66">
        <f t="shared" si="244"/>
        <v>6</v>
      </c>
      <c r="X397" s="66">
        <f t="shared" si="245"/>
        <v>1</v>
      </c>
      <c r="Y397" s="66">
        <f t="shared" si="246"/>
        <v>6</v>
      </c>
      <c r="Z397" s="106">
        <f t="shared" si="247"/>
        <v>1</v>
      </c>
      <c r="AA397" s="106">
        <f t="shared" si="248"/>
        <v>0</v>
      </c>
      <c r="AB397" s="154">
        <f t="shared" si="249"/>
        <v>250</v>
      </c>
      <c r="AC397" s="155">
        <f t="shared" si="250"/>
        <v>256</v>
      </c>
      <c r="AE397" s="66" t="str">
        <f t="shared" si="251"/>
        <v>L</v>
      </c>
      <c r="AF397" s="66">
        <f t="shared" si="259"/>
        <v>8</v>
      </c>
      <c r="AG397" s="66">
        <f t="shared" si="252"/>
        <v>4</v>
      </c>
      <c r="AH397" s="66">
        <f t="shared" si="253"/>
        <v>2</v>
      </c>
      <c r="AI397" s="106">
        <f t="shared" si="254"/>
        <v>5</v>
      </c>
      <c r="AJ397" s="106">
        <f t="shared" si="255"/>
        <v>0</v>
      </c>
      <c r="AK397" s="154">
        <f t="shared" si="256"/>
        <v>-2050</v>
      </c>
      <c r="AL397" s="155">
        <f t="shared" si="257"/>
        <v>-1</v>
      </c>
      <c r="AM397" s="155"/>
      <c r="AN397" s="66" t="str">
        <f t="shared" ref="AN397:AN460" si="265">IF($D397=AO396,"W","L")</f>
        <v>L</v>
      </c>
      <c r="AO397" s="66">
        <f t="shared" si="260"/>
        <v>8</v>
      </c>
      <c r="AP397" s="66">
        <f t="shared" ref="AP397:AP460" si="266">IF(AND(AP396=$H$9,AQ396=11),1,IF(AND(AP396&lt;$H$9,AQ396=11),AP396+1,AP396))</f>
        <v>4</v>
      </c>
      <c r="AQ397" s="66">
        <f t="shared" ref="AQ397:AQ460" si="267">IF(AQ396&lt;11,AQ396+1,1)</f>
        <v>2</v>
      </c>
      <c r="AR397" s="106">
        <f t="shared" si="258"/>
        <v>5</v>
      </c>
      <c r="AS397" s="106">
        <f t="shared" ref="AS397:AS460" si="268">IF(AN397="W",AR396*6,0)</f>
        <v>0</v>
      </c>
      <c r="AT397" s="154">
        <f t="shared" ref="AT397:AT460" si="269">AT396-AR397+AS397</f>
        <v>-2050</v>
      </c>
      <c r="AU397" s="155"/>
    </row>
    <row r="398" spans="1:47" s="71" customFormat="1">
      <c r="A398" s="3">
        <f t="shared" si="261"/>
        <v>388</v>
      </c>
      <c r="B398" s="9">
        <f>Data!B398</f>
        <v>27</v>
      </c>
      <c r="D398" s="30">
        <f t="shared" si="161"/>
        <v>9</v>
      </c>
      <c r="F398" s="66" t="str">
        <f t="shared" si="233"/>
        <v>L</v>
      </c>
      <c r="G398" s="66">
        <f t="shared" si="162"/>
        <v>1</v>
      </c>
      <c r="H398" s="66">
        <f t="shared" si="234"/>
        <v>4</v>
      </c>
      <c r="I398" s="66">
        <f t="shared" si="262"/>
        <v>3</v>
      </c>
      <c r="J398" s="106">
        <f t="shared" si="235"/>
        <v>5</v>
      </c>
      <c r="K398" s="106">
        <f t="shared" si="236"/>
        <v>0</v>
      </c>
      <c r="L398" s="154">
        <f t="shared" si="237"/>
        <v>135</v>
      </c>
      <c r="N398" s="66" t="str">
        <f t="shared" si="238"/>
        <v>L</v>
      </c>
      <c r="O398" s="66">
        <f t="shared" si="263"/>
        <v>4</v>
      </c>
      <c r="P398" s="66">
        <f t="shared" si="239"/>
        <v>4</v>
      </c>
      <c r="Q398" s="66">
        <f t="shared" si="264"/>
        <v>3</v>
      </c>
      <c r="R398" s="106">
        <f t="shared" si="240"/>
        <v>5</v>
      </c>
      <c r="S398" s="106">
        <f t="shared" si="241"/>
        <v>0</v>
      </c>
      <c r="T398" s="154">
        <f t="shared" si="242"/>
        <v>147</v>
      </c>
      <c r="V398" s="66" t="str">
        <f t="shared" si="243"/>
        <v>L</v>
      </c>
      <c r="W398" s="66">
        <f t="shared" si="244"/>
        <v>7</v>
      </c>
      <c r="X398" s="66">
        <f t="shared" si="245"/>
        <v>1</v>
      </c>
      <c r="Y398" s="66">
        <f t="shared" si="246"/>
        <v>7</v>
      </c>
      <c r="Z398" s="106">
        <f t="shared" si="247"/>
        <v>1</v>
      </c>
      <c r="AA398" s="106">
        <f t="shared" si="248"/>
        <v>0</v>
      </c>
      <c r="AB398" s="154">
        <f t="shared" si="249"/>
        <v>249</v>
      </c>
      <c r="AC398" s="155">
        <f t="shared" si="250"/>
        <v>256</v>
      </c>
      <c r="AE398" s="66" t="str">
        <f t="shared" si="251"/>
        <v>L</v>
      </c>
      <c r="AF398" s="66">
        <f t="shared" si="259"/>
        <v>9</v>
      </c>
      <c r="AG398" s="66">
        <f t="shared" si="252"/>
        <v>4</v>
      </c>
      <c r="AH398" s="66">
        <f t="shared" si="253"/>
        <v>3</v>
      </c>
      <c r="AI398" s="106">
        <f t="shared" si="254"/>
        <v>5</v>
      </c>
      <c r="AJ398" s="106">
        <f t="shared" si="255"/>
        <v>0</v>
      </c>
      <c r="AK398" s="154">
        <f t="shared" si="256"/>
        <v>-2055</v>
      </c>
      <c r="AL398" s="155">
        <f t="shared" si="257"/>
        <v>-1</v>
      </c>
      <c r="AM398" s="155"/>
      <c r="AN398" s="66" t="str">
        <f t="shared" si="265"/>
        <v>L</v>
      </c>
      <c r="AO398" s="66">
        <f t="shared" si="260"/>
        <v>9</v>
      </c>
      <c r="AP398" s="66">
        <f t="shared" si="266"/>
        <v>4</v>
      </c>
      <c r="AQ398" s="66">
        <f t="shared" si="267"/>
        <v>3</v>
      </c>
      <c r="AR398" s="106">
        <f t="shared" si="258"/>
        <v>5</v>
      </c>
      <c r="AS398" s="106">
        <f t="shared" si="268"/>
        <v>0</v>
      </c>
      <c r="AT398" s="154">
        <f t="shared" si="269"/>
        <v>-2055</v>
      </c>
      <c r="AU398" s="155"/>
    </row>
    <row r="399" spans="1:47" s="71" customFormat="1">
      <c r="A399" s="3">
        <f t="shared" si="261"/>
        <v>389</v>
      </c>
      <c r="B399" s="9">
        <f>Data!B399</f>
        <v>23</v>
      </c>
      <c r="D399" s="30">
        <f t="shared" si="161"/>
        <v>8</v>
      </c>
      <c r="F399" s="66" t="str">
        <f t="shared" si="233"/>
        <v>L</v>
      </c>
      <c r="G399" s="66">
        <f t="shared" si="162"/>
        <v>1</v>
      </c>
      <c r="H399" s="66">
        <f t="shared" si="234"/>
        <v>4</v>
      </c>
      <c r="I399" s="66">
        <f t="shared" si="262"/>
        <v>4</v>
      </c>
      <c r="J399" s="106">
        <f t="shared" si="235"/>
        <v>5</v>
      </c>
      <c r="K399" s="106">
        <f t="shared" si="236"/>
        <v>0</v>
      </c>
      <c r="L399" s="154">
        <f t="shared" si="237"/>
        <v>130</v>
      </c>
      <c r="N399" s="66" t="str">
        <f t="shared" si="238"/>
        <v>L</v>
      </c>
      <c r="O399" s="66">
        <f t="shared" si="263"/>
        <v>5</v>
      </c>
      <c r="P399" s="66">
        <f t="shared" si="239"/>
        <v>4</v>
      </c>
      <c r="Q399" s="66">
        <f t="shared" si="264"/>
        <v>4</v>
      </c>
      <c r="R399" s="106">
        <f t="shared" si="240"/>
        <v>5</v>
      </c>
      <c r="S399" s="106">
        <f t="shared" si="241"/>
        <v>0</v>
      </c>
      <c r="T399" s="154">
        <f t="shared" si="242"/>
        <v>142</v>
      </c>
      <c r="V399" s="66" t="str">
        <f t="shared" si="243"/>
        <v>L</v>
      </c>
      <c r="W399" s="66">
        <f t="shared" si="244"/>
        <v>8</v>
      </c>
      <c r="X399" s="66">
        <f t="shared" si="245"/>
        <v>1</v>
      </c>
      <c r="Y399" s="66">
        <f t="shared" si="246"/>
        <v>8</v>
      </c>
      <c r="Z399" s="106">
        <f t="shared" si="247"/>
        <v>1</v>
      </c>
      <c r="AA399" s="106">
        <f t="shared" si="248"/>
        <v>0</v>
      </c>
      <c r="AB399" s="154">
        <f t="shared" si="249"/>
        <v>248</v>
      </c>
      <c r="AC399" s="155">
        <f t="shared" si="250"/>
        <v>256</v>
      </c>
      <c r="AE399" s="66" t="str">
        <f t="shared" si="251"/>
        <v>L</v>
      </c>
      <c r="AF399" s="66">
        <f t="shared" si="259"/>
        <v>8</v>
      </c>
      <c r="AG399" s="66">
        <f t="shared" si="252"/>
        <v>4</v>
      </c>
      <c r="AH399" s="66">
        <f t="shared" si="253"/>
        <v>4</v>
      </c>
      <c r="AI399" s="106">
        <f t="shared" si="254"/>
        <v>5</v>
      </c>
      <c r="AJ399" s="106">
        <f t="shared" si="255"/>
        <v>0</v>
      </c>
      <c r="AK399" s="154">
        <f t="shared" si="256"/>
        <v>-2060</v>
      </c>
      <c r="AL399" s="155">
        <f t="shared" si="257"/>
        <v>-1</v>
      </c>
      <c r="AM399" s="155"/>
      <c r="AN399" s="66" t="str">
        <f t="shared" si="265"/>
        <v>L</v>
      </c>
      <c r="AO399" s="66">
        <f t="shared" si="260"/>
        <v>8</v>
      </c>
      <c r="AP399" s="66">
        <f t="shared" si="266"/>
        <v>4</v>
      </c>
      <c r="AQ399" s="66">
        <f t="shared" si="267"/>
        <v>4</v>
      </c>
      <c r="AR399" s="106">
        <f t="shared" si="258"/>
        <v>5</v>
      </c>
      <c r="AS399" s="106">
        <f t="shared" si="268"/>
        <v>0</v>
      </c>
      <c r="AT399" s="154">
        <f t="shared" si="269"/>
        <v>-2060</v>
      </c>
      <c r="AU399" s="155"/>
    </row>
    <row r="400" spans="1:47" s="71" customFormat="1">
      <c r="A400" s="3">
        <f t="shared" si="261"/>
        <v>390</v>
      </c>
      <c r="B400" s="9">
        <f>Data!B400</f>
        <v>22</v>
      </c>
      <c r="D400" s="30">
        <f t="shared" si="161"/>
        <v>8</v>
      </c>
      <c r="F400" s="66" t="str">
        <f t="shared" si="233"/>
        <v>L</v>
      </c>
      <c r="G400" s="66">
        <f t="shared" si="162"/>
        <v>1</v>
      </c>
      <c r="H400" s="66">
        <f t="shared" si="234"/>
        <v>4</v>
      </c>
      <c r="I400" s="66">
        <f t="shared" si="262"/>
        <v>5</v>
      </c>
      <c r="J400" s="106">
        <f t="shared" si="235"/>
        <v>5</v>
      </c>
      <c r="K400" s="106">
        <f t="shared" si="236"/>
        <v>0</v>
      </c>
      <c r="L400" s="154">
        <f t="shared" si="237"/>
        <v>125</v>
      </c>
      <c r="N400" s="66" t="str">
        <f t="shared" si="238"/>
        <v>L</v>
      </c>
      <c r="O400" s="66">
        <f t="shared" si="263"/>
        <v>6</v>
      </c>
      <c r="P400" s="66">
        <f t="shared" si="239"/>
        <v>4</v>
      </c>
      <c r="Q400" s="66">
        <f t="shared" si="264"/>
        <v>5</v>
      </c>
      <c r="R400" s="106">
        <f t="shared" si="240"/>
        <v>5</v>
      </c>
      <c r="S400" s="106">
        <f t="shared" si="241"/>
        <v>0</v>
      </c>
      <c r="T400" s="154">
        <f t="shared" si="242"/>
        <v>137</v>
      </c>
      <c r="V400" s="66" t="str">
        <f t="shared" si="243"/>
        <v>W</v>
      </c>
      <c r="W400" s="66">
        <f t="shared" si="244"/>
        <v>9</v>
      </c>
      <c r="X400" s="66">
        <f t="shared" si="245"/>
        <v>1</v>
      </c>
      <c r="Y400" s="66">
        <f t="shared" si="246"/>
        <v>9</v>
      </c>
      <c r="Z400" s="106">
        <f t="shared" si="247"/>
        <v>1</v>
      </c>
      <c r="AA400" s="106">
        <f t="shared" si="248"/>
        <v>12</v>
      </c>
      <c r="AB400" s="154">
        <f t="shared" si="249"/>
        <v>259</v>
      </c>
      <c r="AC400" s="155">
        <f t="shared" si="250"/>
        <v>259</v>
      </c>
      <c r="AE400" s="66" t="str">
        <f t="shared" si="251"/>
        <v>W</v>
      </c>
      <c r="AF400" s="66">
        <f t="shared" si="259"/>
        <v>8</v>
      </c>
      <c r="AG400" s="66">
        <f t="shared" si="252"/>
        <v>4</v>
      </c>
      <c r="AH400" s="66">
        <f t="shared" si="253"/>
        <v>5</v>
      </c>
      <c r="AI400" s="106">
        <f t="shared" si="254"/>
        <v>5</v>
      </c>
      <c r="AJ400" s="106">
        <f t="shared" si="255"/>
        <v>30</v>
      </c>
      <c r="AK400" s="154">
        <f t="shared" si="256"/>
        <v>-2035</v>
      </c>
      <c r="AL400" s="155">
        <f t="shared" si="257"/>
        <v>-1</v>
      </c>
      <c r="AM400" s="155"/>
      <c r="AN400" s="66" t="str">
        <f t="shared" si="265"/>
        <v>W</v>
      </c>
      <c r="AO400" s="66">
        <f t="shared" si="260"/>
        <v>8</v>
      </c>
      <c r="AP400" s="66">
        <f t="shared" si="266"/>
        <v>4</v>
      </c>
      <c r="AQ400" s="66">
        <f t="shared" si="267"/>
        <v>5</v>
      </c>
      <c r="AR400" s="106">
        <f t="shared" si="258"/>
        <v>5</v>
      </c>
      <c r="AS400" s="106">
        <f t="shared" si="268"/>
        <v>30</v>
      </c>
      <c r="AT400" s="154">
        <f t="shared" si="269"/>
        <v>-2035</v>
      </c>
      <c r="AU400" s="155"/>
    </row>
    <row r="401" spans="1:47" s="71" customFormat="1">
      <c r="A401" s="3">
        <f t="shared" si="261"/>
        <v>391</v>
      </c>
      <c r="B401" s="9">
        <f>Data!B401</f>
        <v>28</v>
      </c>
      <c r="D401" s="30">
        <f t="shared" si="161"/>
        <v>10</v>
      </c>
      <c r="F401" s="66" t="str">
        <f t="shared" si="233"/>
        <v>L</v>
      </c>
      <c r="G401" s="66">
        <f t="shared" si="162"/>
        <v>1</v>
      </c>
      <c r="H401" s="66">
        <f t="shared" si="234"/>
        <v>4</v>
      </c>
      <c r="I401" s="66">
        <f t="shared" si="262"/>
        <v>6</v>
      </c>
      <c r="J401" s="106">
        <f t="shared" si="235"/>
        <v>5</v>
      </c>
      <c r="K401" s="106">
        <f t="shared" si="236"/>
        <v>0</v>
      </c>
      <c r="L401" s="154">
        <f t="shared" si="237"/>
        <v>120</v>
      </c>
      <c r="N401" s="66" t="str">
        <f t="shared" si="238"/>
        <v>L</v>
      </c>
      <c r="O401" s="66">
        <f t="shared" si="263"/>
        <v>7</v>
      </c>
      <c r="P401" s="66">
        <f t="shared" si="239"/>
        <v>4</v>
      </c>
      <c r="Q401" s="66">
        <f t="shared" si="264"/>
        <v>6</v>
      </c>
      <c r="R401" s="106">
        <f t="shared" si="240"/>
        <v>5</v>
      </c>
      <c r="S401" s="106">
        <f t="shared" si="241"/>
        <v>0</v>
      </c>
      <c r="T401" s="154">
        <f t="shared" si="242"/>
        <v>132</v>
      </c>
      <c r="V401" s="66" t="str">
        <f t="shared" si="243"/>
        <v>L</v>
      </c>
      <c r="W401" s="66">
        <f t="shared" si="244"/>
        <v>1</v>
      </c>
      <c r="X401" s="66">
        <f t="shared" si="245"/>
        <v>1</v>
      </c>
      <c r="Y401" s="66">
        <f t="shared" si="246"/>
        <v>1</v>
      </c>
      <c r="Z401" s="106">
        <f t="shared" si="247"/>
        <v>1</v>
      </c>
      <c r="AA401" s="106">
        <f t="shared" si="248"/>
        <v>0</v>
      </c>
      <c r="AB401" s="154">
        <f t="shared" si="249"/>
        <v>258</v>
      </c>
      <c r="AC401" s="155">
        <f t="shared" si="250"/>
        <v>259</v>
      </c>
      <c r="AE401" s="66" t="str">
        <f t="shared" si="251"/>
        <v>L</v>
      </c>
      <c r="AF401" s="66">
        <f t="shared" si="259"/>
        <v>10</v>
      </c>
      <c r="AG401" s="66">
        <f t="shared" si="252"/>
        <v>4</v>
      </c>
      <c r="AH401" s="66">
        <f t="shared" si="253"/>
        <v>6</v>
      </c>
      <c r="AI401" s="106">
        <f t="shared" si="254"/>
        <v>5</v>
      </c>
      <c r="AJ401" s="106">
        <f t="shared" si="255"/>
        <v>0</v>
      </c>
      <c r="AK401" s="154">
        <f t="shared" si="256"/>
        <v>-2040</v>
      </c>
      <c r="AL401" s="155">
        <f t="shared" si="257"/>
        <v>-1</v>
      </c>
      <c r="AM401" s="155"/>
      <c r="AN401" s="66" t="str">
        <f t="shared" si="265"/>
        <v>L</v>
      </c>
      <c r="AO401" s="66">
        <f t="shared" si="260"/>
        <v>10</v>
      </c>
      <c r="AP401" s="66">
        <f t="shared" si="266"/>
        <v>4</v>
      </c>
      <c r="AQ401" s="66">
        <f t="shared" si="267"/>
        <v>6</v>
      </c>
      <c r="AR401" s="106">
        <f t="shared" si="258"/>
        <v>5</v>
      </c>
      <c r="AS401" s="106">
        <f t="shared" si="268"/>
        <v>0</v>
      </c>
      <c r="AT401" s="154">
        <f t="shared" si="269"/>
        <v>-2040</v>
      </c>
      <c r="AU401" s="155"/>
    </row>
    <row r="402" spans="1:47" s="71" customFormat="1">
      <c r="A402" s="3">
        <f t="shared" si="261"/>
        <v>392</v>
      </c>
      <c r="B402" s="9">
        <f>Data!B402</f>
        <v>33</v>
      </c>
      <c r="D402" s="30">
        <f t="shared" si="161"/>
        <v>11</v>
      </c>
      <c r="F402" s="66" t="str">
        <f t="shared" si="233"/>
        <v>L</v>
      </c>
      <c r="G402" s="66">
        <f t="shared" si="162"/>
        <v>1</v>
      </c>
      <c r="H402" s="66">
        <f t="shared" si="234"/>
        <v>4</v>
      </c>
      <c r="I402" s="66">
        <f t="shared" si="262"/>
        <v>7</v>
      </c>
      <c r="J402" s="106">
        <f t="shared" si="235"/>
        <v>5</v>
      </c>
      <c r="K402" s="106">
        <f t="shared" si="236"/>
        <v>0</v>
      </c>
      <c r="L402" s="154">
        <f t="shared" si="237"/>
        <v>115</v>
      </c>
      <c r="N402" s="66" t="str">
        <f t="shared" si="238"/>
        <v>L</v>
      </c>
      <c r="O402" s="66">
        <f t="shared" si="263"/>
        <v>8</v>
      </c>
      <c r="P402" s="66">
        <f t="shared" si="239"/>
        <v>4</v>
      </c>
      <c r="Q402" s="66">
        <f t="shared" si="264"/>
        <v>7</v>
      </c>
      <c r="R402" s="106">
        <f t="shared" si="240"/>
        <v>5</v>
      </c>
      <c r="S402" s="106">
        <f t="shared" si="241"/>
        <v>0</v>
      </c>
      <c r="T402" s="154">
        <f t="shared" si="242"/>
        <v>127</v>
      </c>
      <c r="V402" s="66" t="str">
        <f t="shared" si="243"/>
        <v>L</v>
      </c>
      <c r="W402" s="66">
        <f t="shared" si="244"/>
        <v>2</v>
      </c>
      <c r="X402" s="66">
        <f t="shared" si="245"/>
        <v>1</v>
      </c>
      <c r="Y402" s="66">
        <f t="shared" si="246"/>
        <v>2</v>
      </c>
      <c r="Z402" s="106">
        <f t="shared" si="247"/>
        <v>1</v>
      </c>
      <c r="AA402" s="106">
        <f t="shared" si="248"/>
        <v>0</v>
      </c>
      <c r="AB402" s="154">
        <f t="shared" si="249"/>
        <v>257</v>
      </c>
      <c r="AC402" s="155">
        <f t="shared" si="250"/>
        <v>259</v>
      </c>
      <c r="AE402" s="66" t="str">
        <f t="shared" si="251"/>
        <v>L</v>
      </c>
      <c r="AF402" s="66">
        <f t="shared" si="259"/>
        <v>11</v>
      </c>
      <c r="AG402" s="66">
        <f t="shared" si="252"/>
        <v>4</v>
      </c>
      <c r="AH402" s="66">
        <f t="shared" si="253"/>
        <v>7</v>
      </c>
      <c r="AI402" s="106">
        <f t="shared" si="254"/>
        <v>5</v>
      </c>
      <c r="AJ402" s="106">
        <f t="shared" si="255"/>
        <v>0</v>
      </c>
      <c r="AK402" s="154">
        <f t="shared" si="256"/>
        <v>-2045</v>
      </c>
      <c r="AL402" s="155">
        <f t="shared" si="257"/>
        <v>-1</v>
      </c>
      <c r="AM402" s="155"/>
      <c r="AN402" s="66" t="str">
        <f t="shared" si="265"/>
        <v>L</v>
      </c>
      <c r="AO402" s="66">
        <f t="shared" si="260"/>
        <v>11</v>
      </c>
      <c r="AP402" s="66">
        <f t="shared" si="266"/>
        <v>4</v>
      </c>
      <c r="AQ402" s="66">
        <f t="shared" si="267"/>
        <v>7</v>
      </c>
      <c r="AR402" s="106">
        <f t="shared" si="258"/>
        <v>5</v>
      </c>
      <c r="AS402" s="106">
        <f t="shared" si="268"/>
        <v>0</v>
      </c>
      <c r="AT402" s="154">
        <f t="shared" si="269"/>
        <v>-2045</v>
      </c>
      <c r="AU402" s="155"/>
    </row>
    <row r="403" spans="1:47" s="71" customFormat="1">
      <c r="A403" s="3">
        <f t="shared" si="261"/>
        <v>393</v>
      </c>
      <c r="B403" s="9">
        <f>Data!B403</f>
        <v>29</v>
      </c>
      <c r="D403" s="30">
        <f t="shared" si="161"/>
        <v>10</v>
      </c>
      <c r="F403" s="66" t="str">
        <f t="shared" si="233"/>
        <v>L</v>
      </c>
      <c r="G403" s="66">
        <f t="shared" si="162"/>
        <v>1</v>
      </c>
      <c r="H403" s="66">
        <f t="shared" si="234"/>
        <v>4</v>
      </c>
      <c r="I403" s="66">
        <f t="shared" si="262"/>
        <v>8</v>
      </c>
      <c r="J403" s="106">
        <f t="shared" si="235"/>
        <v>5</v>
      </c>
      <c r="K403" s="106">
        <f t="shared" si="236"/>
        <v>0</v>
      </c>
      <c r="L403" s="154">
        <f t="shared" si="237"/>
        <v>110</v>
      </c>
      <c r="N403" s="66" t="str">
        <f t="shared" si="238"/>
        <v>L</v>
      </c>
      <c r="O403" s="66">
        <f t="shared" si="263"/>
        <v>9</v>
      </c>
      <c r="P403" s="66">
        <f t="shared" si="239"/>
        <v>4</v>
      </c>
      <c r="Q403" s="66">
        <f t="shared" si="264"/>
        <v>8</v>
      </c>
      <c r="R403" s="106">
        <f t="shared" si="240"/>
        <v>5</v>
      </c>
      <c r="S403" s="106">
        <f t="shared" si="241"/>
        <v>0</v>
      </c>
      <c r="T403" s="154">
        <f t="shared" si="242"/>
        <v>122</v>
      </c>
      <c r="V403" s="66" t="str">
        <f t="shared" si="243"/>
        <v>L</v>
      </c>
      <c r="W403" s="66">
        <f t="shared" si="244"/>
        <v>3</v>
      </c>
      <c r="X403" s="66">
        <f t="shared" si="245"/>
        <v>1</v>
      </c>
      <c r="Y403" s="66">
        <f t="shared" si="246"/>
        <v>3</v>
      </c>
      <c r="Z403" s="106">
        <f t="shared" si="247"/>
        <v>1</v>
      </c>
      <c r="AA403" s="106">
        <f t="shared" si="248"/>
        <v>0</v>
      </c>
      <c r="AB403" s="154">
        <f t="shared" si="249"/>
        <v>256</v>
      </c>
      <c r="AC403" s="155">
        <f t="shared" si="250"/>
        <v>259</v>
      </c>
      <c r="AE403" s="66" t="str">
        <f t="shared" si="251"/>
        <v>L</v>
      </c>
      <c r="AF403" s="66">
        <f t="shared" si="259"/>
        <v>10</v>
      </c>
      <c r="AG403" s="66">
        <f t="shared" si="252"/>
        <v>4</v>
      </c>
      <c r="AH403" s="66">
        <f t="shared" si="253"/>
        <v>8</v>
      </c>
      <c r="AI403" s="106">
        <f t="shared" si="254"/>
        <v>5</v>
      </c>
      <c r="AJ403" s="106">
        <f t="shared" si="255"/>
        <v>0</v>
      </c>
      <c r="AK403" s="154">
        <f t="shared" si="256"/>
        <v>-2050</v>
      </c>
      <c r="AL403" s="155">
        <f t="shared" si="257"/>
        <v>-1</v>
      </c>
      <c r="AM403" s="155"/>
      <c r="AN403" s="66" t="str">
        <f t="shared" si="265"/>
        <v>L</v>
      </c>
      <c r="AO403" s="66">
        <f t="shared" si="260"/>
        <v>10</v>
      </c>
      <c r="AP403" s="66">
        <f t="shared" si="266"/>
        <v>4</v>
      </c>
      <c r="AQ403" s="66">
        <f t="shared" si="267"/>
        <v>8</v>
      </c>
      <c r="AR403" s="106">
        <f t="shared" si="258"/>
        <v>5</v>
      </c>
      <c r="AS403" s="106">
        <f t="shared" si="268"/>
        <v>0</v>
      </c>
      <c r="AT403" s="154">
        <f t="shared" si="269"/>
        <v>-2050</v>
      </c>
      <c r="AU403" s="155"/>
    </row>
    <row r="404" spans="1:47" s="71" customFormat="1">
      <c r="A404" s="3">
        <f t="shared" si="261"/>
        <v>394</v>
      </c>
      <c r="B404" s="9">
        <f>Data!B404</f>
        <v>7</v>
      </c>
      <c r="D404" s="30">
        <f t="shared" si="161"/>
        <v>3</v>
      </c>
      <c r="F404" s="66" t="str">
        <f t="shared" si="233"/>
        <v>L</v>
      </c>
      <c r="G404" s="66">
        <f t="shared" si="162"/>
        <v>1</v>
      </c>
      <c r="H404" s="66">
        <f t="shared" si="234"/>
        <v>4</v>
      </c>
      <c r="I404" s="66">
        <f t="shared" si="262"/>
        <v>9</v>
      </c>
      <c r="J404" s="106">
        <f t="shared" si="235"/>
        <v>5</v>
      </c>
      <c r="K404" s="106">
        <f t="shared" si="236"/>
        <v>0</v>
      </c>
      <c r="L404" s="154">
        <f t="shared" si="237"/>
        <v>105</v>
      </c>
      <c r="N404" s="66" t="str">
        <f t="shared" si="238"/>
        <v>L</v>
      </c>
      <c r="O404" s="66">
        <f t="shared" si="263"/>
        <v>10</v>
      </c>
      <c r="P404" s="66">
        <f t="shared" si="239"/>
        <v>4</v>
      </c>
      <c r="Q404" s="66">
        <f t="shared" si="264"/>
        <v>9</v>
      </c>
      <c r="R404" s="106">
        <f t="shared" si="240"/>
        <v>5</v>
      </c>
      <c r="S404" s="106">
        <f t="shared" si="241"/>
        <v>0</v>
      </c>
      <c r="T404" s="154">
        <f t="shared" si="242"/>
        <v>117</v>
      </c>
      <c r="V404" s="66" t="str">
        <f t="shared" si="243"/>
        <v>W</v>
      </c>
      <c r="W404" s="66">
        <f t="shared" si="244"/>
        <v>4</v>
      </c>
      <c r="X404" s="66">
        <f t="shared" si="245"/>
        <v>1</v>
      </c>
      <c r="Y404" s="66">
        <f t="shared" si="246"/>
        <v>4</v>
      </c>
      <c r="Z404" s="106">
        <f t="shared" si="247"/>
        <v>1</v>
      </c>
      <c r="AA404" s="106">
        <f t="shared" si="248"/>
        <v>12</v>
      </c>
      <c r="AB404" s="154">
        <f t="shared" si="249"/>
        <v>267</v>
      </c>
      <c r="AC404" s="155">
        <f t="shared" si="250"/>
        <v>267</v>
      </c>
      <c r="AE404" s="66" t="str">
        <f t="shared" si="251"/>
        <v>L</v>
      </c>
      <c r="AF404" s="66">
        <f t="shared" si="259"/>
        <v>3</v>
      </c>
      <c r="AG404" s="66">
        <f t="shared" si="252"/>
        <v>4</v>
      </c>
      <c r="AH404" s="66">
        <f t="shared" si="253"/>
        <v>9</v>
      </c>
      <c r="AI404" s="106">
        <f t="shared" si="254"/>
        <v>5</v>
      </c>
      <c r="AJ404" s="106">
        <f t="shared" si="255"/>
        <v>0</v>
      </c>
      <c r="AK404" s="154">
        <f t="shared" si="256"/>
        <v>-2055</v>
      </c>
      <c r="AL404" s="155">
        <f t="shared" si="257"/>
        <v>-1</v>
      </c>
      <c r="AM404" s="155"/>
      <c r="AN404" s="66" t="str">
        <f t="shared" si="265"/>
        <v>L</v>
      </c>
      <c r="AO404" s="66">
        <f t="shared" si="260"/>
        <v>3</v>
      </c>
      <c r="AP404" s="66">
        <f t="shared" si="266"/>
        <v>4</v>
      </c>
      <c r="AQ404" s="66">
        <f t="shared" si="267"/>
        <v>9</v>
      </c>
      <c r="AR404" s="106">
        <f t="shared" si="258"/>
        <v>5</v>
      </c>
      <c r="AS404" s="106">
        <f t="shared" si="268"/>
        <v>0</v>
      </c>
      <c r="AT404" s="154">
        <f t="shared" si="269"/>
        <v>-2055</v>
      </c>
      <c r="AU404" s="155"/>
    </row>
    <row r="405" spans="1:47" s="71" customFormat="1">
      <c r="A405" s="3">
        <f t="shared" si="261"/>
        <v>395</v>
      </c>
      <c r="B405" s="9">
        <f>Data!B405</f>
        <v>27</v>
      </c>
      <c r="D405" s="30">
        <f t="shared" si="161"/>
        <v>9</v>
      </c>
      <c r="F405" s="66" t="str">
        <f t="shared" si="233"/>
        <v>L</v>
      </c>
      <c r="G405" s="66">
        <f t="shared" si="162"/>
        <v>1</v>
      </c>
      <c r="H405" s="66">
        <f t="shared" si="234"/>
        <v>4</v>
      </c>
      <c r="I405" s="66">
        <f t="shared" si="262"/>
        <v>10</v>
      </c>
      <c r="J405" s="106">
        <f t="shared" si="235"/>
        <v>5</v>
      </c>
      <c r="K405" s="106">
        <f t="shared" si="236"/>
        <v>0</v>
      </c>
      <c r="L405" s="154">
        <f t="shared" si="237"/>
        <v>100</v>
      </c>
      <c r="N405" s="66" t="str">
        <f t="shared" si="238"/>
        <v>L</v>
      </c>
      <c r="O405" s="66">
        <f t="shared" si="263"/>
        <v>11</v>
      </c>
      <c r="P405" s="66">
        <f t="shared" si="239"/>
        <v>4</v>
      </c>
      <c r="Q405" s="66">
        <f t="shared" si="264"/>
        <v>10</v>
      </c>
      <c r="R405" s="106">
        <f t="shared" si="240"/>
        <v>5</v>
      </c>
      <c r="S405" s="106">
        <f t="shared" si="241"/>
        <v>0</v>
      </c>
      <c r="T405" s="154">
        <f t="shared" si="242"/>
        <v>112</v>
      </c>
      <c r="V405" s="66" t="str">
        <f t="shared" si="243"/>
        <v>L</v>
      </c>
      <c r="W405" s="66">
        <f t="shared" si="244"/>
        <v>1</v>
      </c>
      <c r="X405" s="66">
        <f t="shared" si="245"/>
        <v>1</v>
      </c>
      <c r="Y405" s="66">
        <f t="shared" si="246"/>
        <v>1</v>
      </c>
      <c r="Z405" s="106">
        <f t="shared" si="247"/>
        <v>1</v>
      </c>
      <c r="AA405" s="106">
        <f t="shared" si="248"/>
        <v>0</v>
      </c>
      <c r="AB405" s="154">
        <f t="shared" si="249"/>
        <v>266</v>
      </c>
      <c r="AC405" s="155">
        <f t="shared" si="250"/>
        <v>267</v>
      </c>
      <c r="AE405" s="66" t="str">
        <f t="shared" si="251"/>
        <v>L</v>
      </c>
      <c r="AF405" s="66">
        <f t="shared" si="259"/>
        <v>9</v>
      </c>
      <c r="AG405" s="66">
        <f t="shared" si="252"/>
        <v>4</v>
      </c>
      <c r="AH405" s="66">
        <f t="shared" si="253"/>
        <v>10</v>
      </c>
      <c r="AI405" s="106">
        <f t="shared" si="254"/>
        <v>5</v>
      </c>
      <c r="AJ405" s="106">
        <f t="shared" si="255"/>
        <v>0</v>
      </c>
      <c r="AK405" s="154">
        <f t="shared" si="256"/>
        <v>-2060</v>
      </c>
      <c r="AL405" s="155">
        <f t="shared" si="257"/>
        <v>-1</v>
      </c>
      <c r="AM405" s="155"/>
      <c r="AN405" s="66" t="str">
        <f t="shared" si="265"/>
        <v>L</v>
      </c>
      <c r="AO405" s="66">
        <f t="shared" si="260"/>
        <v>9</v>
      </c>
      <c r="AP405" s="66">
        <f t="shared" si="266"/>
        <v>4</v>
      </c>
      <c r="AQ405" s="66">
        <f t="shared" si="267"/>
        <v>10</v>
      </c>
      <c r="AR405" s="106">
        <f t="shared" si="258"/>
        <v>5</v>
      </c>
      <c r="AS405" s="106">
        <f t="shared" si="268"/>
        <v>0</v>
      </c>
      <c r="AT405" s="154">
        <f t="shared" si="269"/>
        <v>-2060</v>
      </c>
      <c r="AU405" s="155"/>
    </row>
    <row r="406" spans="1:47" s="71" customFormat="1">
      <c r="A406" s="3">
        <f t="shared" si="261"/>
        <v>396</v>
      </c>
      <c r="B406" s="9">
        <f>Data!B406</f>
        <v>4</v>
      </c>
      <c r="D406" s="30">
        <f t="shared" si="161"/>
        <v>2</v>
      </c>
      <c r="F406" s="66" t="str">
        <f t="shared" si="233"/>
        <v>L</v>
      </c>
      <c r="G406" s="66">
        <f t="shared" si="162"/>
        <v>1</v>
      </c>
      <c r="H406" s="66">
        <f t="shared" si="234"/>
        <v>4</v>
      </c>
      <c r="I406" s="66">
        <f t="shared" si="262"/>
        <v>11</v>
      </c>
      <c r="J406" s="106">
        <f t="shared" si="235"/>
        <v>5</v>
      </c>
      <c r="K406" s="106">
        <f t="shared" si="236"/>
        <v>0</v>
      </c>
      <c r="L406" s="154">
        <f t="shared" si="237"/>
        <v>95</v>
      </c>
      <c r="N406" s="66" t="str">
        <f t="shared" si="238"/>
        <v>L</v>
      </c>
      <c r="O406" s="66">
        <f t="shared" si="263"/>
        <v>12</v>
      </c>
      <c r="P406" s="66">
        <f t="shared" si="239"/>
        <v>4</v>
      </c>
      <c r="Q406" s="66">
        <f t="shared" si="264"/>
        <v>11</v>
      </c>
      <c r="R406" s="106">
        <f t="shared" si="240"/>
        <v>5</v>
      </c>
      <c r="S406" s="106">
        <f t="shared" si="241"/>
        <v>0</v>
      </c>
      <c r="T406" s="154">
        <f t="shared" si="242"/>
        <v>107</v>
      </c>
      <c r="V406" s="66" t="str">
        <f t="shared" si="243"/>
        <v>L</v>
      </c>
      <c r="W406" s="66">
        <f t="shared" si="244"/>
        <v>2</v>
      </c>
      <c r="X406" s="66">
        <f t="shared" si="245"/>
        <v>1</v>
      </c>
      <c r="Y406" s="66">
        <f t="shared" si="246"/>
        <v>2</v>
      </c>
      <c r="Z406" s="106">
        <f t="shared" si="247"/>
        <v>1</v>
      </c>
      <c r="AA406" s="106">
        <f t="shared" si="248"/>
        <v>0</v>
      </c>
      <c r="AB406" s="154">
        <f t="shared" si="249"/>
        <v>265</v>
      </c>
      <c r="AC406" s="155">
        <f t="shared" si="250"/>
        <v>267</v>
      </c>
      <c r="AE406" s="66" t="str">
        <f t="shared" si="251"/>
        <v>L</v>
      </c>
      <c r="AF406" s="66">
        <f t="shared" si="259"/>
        <v>2</v>
      </c>
      <c r="AG406" s="66">
        <f t="shared" si="252"/>
        <v>4</v>
      </c>
      <c r="AH406" s="66">
        <f t="shared" si="253"/>
        <v>11</v>
      </c>
      <c r="AI406" s="106">
        <f t="shared" si="254"/>
        <v>5</v>
      </c>
      <c r="AJ406" s="106">
        <f t="shared" si="255"/>
        <v>0</v>
      </c>
      <c r="AK406" s="154">
        <f t="shared" si="256"/>
        <v>-2065</v>
      </c>
      <c r="AL406" s="155">
        <f t="shared" si="257"/>
        <v>-1</v>
      </c>
      <c r="AM406" s="155"/>
      <c r="AN406" s="66" t="str">
        <f t="shared" si="265"/>
        <v>L</v>
      </c>
      <c r="AO406" s="66">
        <f t="shared" si="260"/>
        <v>2</v>
      </c>
      <c r="AP406" s="66">
        <f t="shared" si="266"/>
        <v>4</v>
      </c>
      <c r="AQ406" s="66">
        <f t="shared" si="267"/>
        <v>11</v>
      </c>
      <c r="AR406" s="106">
        <f t="shared" si="258"/>
        <v>5</v>
      </c>
      <c r="AS406" s="106">
        <f t="shared" si="268"/>
        <v>0</v>
      </c>
      <c r="AT406" s="154">
        <f t="shared" si="269"/>
        <v>-2065</v>
      </c>
      <c r="AU406" s="155"/>
    </row>
    <row r="407" spans="1:47" s="71" customFormat="1">
      <c r="A407" s="3">
        <f t="shared" si="261"/>
        <v>397</v>
      </c>
      <c r="B407" s="9">
        <f>Data!B407</f>
        <v>25</v>
      </c>
      <c r="D407" s="30">
        <f t="shared" si="161"/>
        <v>9</v>
      </c>
      <c r="F407" s="66" t="str">
        <f t="shared" si="233"/>
        <v>L</v>
      </c>
      <c r="G407" s="66">
        <f t="shared" si="162"/>
        <v>1</v>
      </c>
      <c r="H407" s="66">
        <f t="shared" si="234"/>
        <v>5</v>
      </c>
      <c r="I407" s="66">
        <f t="shared" si="262"/>
        <v>1</v>
      </c>
      <c r="J407" s="106">
        <f t="shared" si="235"/>
        <v>8</v>
      </c>
      <c r="K407" s="106">
        <f t="shared" si="236"/>
        <v>0</v>
      </c>
      <c r="L407" s="154">
        <f t="shared" si="237"/>
        <v>87</v>
      </c>
      <c r="N407" s="66" t="str">
        <f t="shared" si="238"/>
        <v>L</v>
      </c>
      <c r="O407" s="66">
        <f t="shared" si="263"/>
        <v>1</v>
      </c>
      <c r="P407" s="66">
        <f t="shared" si="239"/>
        <v>5</v>
      </c>
      <c r="Q407" s="66">
        <f t="shared" si="264"/>
        <v>1</v>
      </c>
      <c r="R407" s="106">
        <f t="shared" si="240"/>
        <v>8</v>
      </c>
      <c r="S407" s="106">
        <f t="shared" si="241"/>
        <v>0</v>
      </c>
      <c r="T407" s="154">
        <f t="shared" si="242"/>
        <v>99</v>
      </c>
      <c r="V407" s="66" t="str">
        <f t="shared" si="243"/>
        <v>L</v>
      </c>
      <c r="W407" s="66">
        <f t="shared" si="244"/>
        <v>3</v>
      </c>
      <c r="X407" s="66">
        <f t="shared" si="245"/>
        <v>1</v>
      </c>
      <c r="Y407" s="66">
        <f t="shared" si="246"/>
        <v>3</v>
      </c>
      <c r="Z407" s="106">
        <f t="shared" si="247"/>
        <v>1</v>
      </c>
      <c r="AA407" s="106">
        <f t="shared" si="248"/>
        <v>0</v>
      </c>
      <c r="AB407" s="154">
        <f t="shared" si="249"/>
        <v>264</v>
      </c>
      <c r="AC407" s="155">
        <f t="shared" si="250"/>
        <v>267</v>
      </c>
      <c r="AE407" s="66" t="str">
        <f t="shared" si="251"/>
        <v>L</v>
      </c>
      <c r="AF407" s="66">
        <f t="shared" si="259"/>
        <v>9</v>
      </c>
      <c r="AG407" s="66">
        <f t="shared" si="252"/>
        <v>5</v>
      </c>
      <c r="AH407" s="66">
        <f t="shared" si="253"/>
        <v>1</v>
      </c>
      <c r="AI407" s="106">
        <f t="shared" si="254"/>
        <v>8</v>
      </c>
      <c r="AJ407" s="106">
        <f t="shared" si="255"/>
        <v>0</v>
      </c>
      <c r="AK407" s="154">
        <f t="shared" si="256"/>
        <v>-2073</v>
      </c>
      <c r="AL407" s="155">
        <f t="shared" si="257"/>
        <v>-1</v>
      </c>
      <c r="AM407" s="155"/>
      <c r="AN407" s="66" t="str">
        <f t="shared" si="265"/>
        <v>L</v>
      </c>
      <c r="AO407" s="66">
        <f t="shared" si="260"/>
        <v>9</v>
      </c>
      <c r="AP407" s="66">
        <f t="shared" si="266"/>
        <v>5</v>
      </c>
      <c r="AQ407" s="66">
        <f t="shared" si="267"/>
        <v>1</v>
      </c>
      <c r="AR407" s="106">
        <f t="shared" si="258"/>
        <v>8</v>
      </c>
      <c r="AS407" s="106">
        <f t="shared" si="268"/>
        <v>0</v>
      </c>
      <c r="AT407" s="154">
        <f t="shared" si="269"/>
        <v>-2073</v>
      </c>
      <c r="AU407" s="155"/>
    </row>
    <row r="408" spans="1:47" s="71" customFormat="1">
      <c r="A408" s="3">
        <f t="shared" si="261"/>
        <v>398</v>
      </c>
      <c r="B408" s="9">
        <f>Data!B408</f>
        <v>5</v>
      </c>
      <c r="D408" s="30">
        <f t="shared" si="161"/>
        <v>2</v>
      </c>
      <c r="F408" s="66" t="str">
        <f t="shared" si="233"/>
        <v>L</v>
      </c>
      <c r="G408" s="66">
        <f t="shared" si="162"/>
        <v>1</v>
      </c>
      <c r="H408" s="66">
        <f t="shared" si="234"/>
        <v>5</v>
      </c>
      <c r="I408" s="66">
        <f t="shared" si="262"/>
        <v>2</v>
      </c>
      <c r="J408" s="106">
        <f t="shared" si="235"/>
        <v>8</v>
      </c>
      <c r="K408" s="106">
        <f t="shared" si="236"/>
        <v>0</v>
      </c>
      <c r="L408" s="154">
        <f t="shared" si="237"/>
        <v>79</v>
      </c>
      <c r="N408" s="66" t="str">
        <f t="shared" si="238"/>
        <v>L</v>
      </c>
      <c r="O408" s="66">
        <f t="shared" si="263"/>
        <v>2</v>
      </c>
      <c r="P408" s="66">
        <f t="shared" si="239"/>
        <v>5</v>
      </c>
      <c r="Q408" s="66">
        <f t="shared" si="264"/>
        <v>2</v>
      </c>
      <c r="R408" s="106">
        <f t="shared" si="240"/>
        <v>8</v>
      </c>
      <c r="S408" s="106">
        <f t="shared" si="241"/>
        <v>0</v>
      </c>
      <c r="T408" s="154">
        <f t="shared" si="242"/>
        <v>91</v>
      </c>
      <c r="V408" s="66" t="str">
        <f t="shared" si="243"/>
        <v>L</v>
      </c>
      <c r="W408" s="66">
        <f t="shared" si="244"/>
        <v>4</v>
      </c>
      <c r="X408" s="66">
        <f t="shared" si="245"/>
        <v>1</v>
      </c>
      <c r="Y408" s="66">
        <f t="shared" si="246"/>
        <v>4</v>
      </c>
      <c r="Z408" s="106">
        <f t="shared" si="247"/>
        <v>1</v>
      </c>
      <c r="AA408" s="106">
        <f t="shared" si="248"/>
        <v>0</v>
      </c>
      <c r="AB408" s="154">
        <f t="shared" si="249"/>
        <v>263</v>
      </c>
      <c r="AC408" s="155">
        <f t="shared" si="250"/>
        <v>267</v>
      </c>
      <c r="AE408" s="66" t="str">
        <f t="shared" si="251"/>
        <v>L</v>
      </c>
      <c r="AF408" s="66">
        <f t="shared" si="259"/>
        <v>2</v>
      </c>
      <c r="AG408" s="66">
        <f t="shared" si="252"/>
        <v>5</v>
      </c>
      <c r="AH408" s="66">
        <f t="shared" si="253"/>
        <v>2</v>
      </c>
      <c r="AI408" s="106">
        <f t="shared" si="254"/>
        <v>8</v>
      </c>
      <c r="AJ408" s="106">
        <f t="shared" si="255"/>
        <v>0</v>
      </c>
      <c r="AK408" s="154">
        <f t="shared" si="256"/>
        <v>-2081</v>
      </c>
      <c r="AL408" s="155">
        <f t="shared" si="257"/>
        <v>-1</v>
      </c>
      <c r="AM408" s="155"/>
      <c r="AN408" s="66" t="str">
        <f t="shared" si="265"/>
        <v>L</v>
      </c>
      <c r="AO408" s="66">
        <f t="shared" si="260"/>
        <v>2</v>
      </c>
      <c r="AP408" s="66">
        <f t="shared" si="266"/>
        <v>5</v>
      </c>
      <c r="AQ408" s="66">
        <f t="shared" si="267"/>
        <v>2</v>
      </c>
      <c r="AR408" s="106">
        <f t="shared" si="258"/>
        <v>8</v>
      </c>
      <c r="AS408" s="106">
        <f t="shared" si="268"/>
        <v>0</v>
      </c>
      <c r="AT408" s="154">
        <f t="shared" si="269"/>
        <v>-2081</v>
      </c>
      <c r="AU408" s="155"/>
    </row>
    <row r="409" spans="1:47" s="71" customFormat="1">
      <c r="A409" s="3">
        <f t="shared" si="261"/>
        <v>399</v>
      </c>
      <c r="B409" s="9">
        <f>Data!B409</f>
        <v>8</v>
      </c>
      <c r="D409" s="30">
        <f t="shared" si="161"/>
        <v>3</v>
      </c>
      <c r="F409" s="66" t="str">
        <f t="shared" si="233"/>
        <v>L</v>
      </c>
      <c r="G409" s="66">
        <f t="shared" si="162"/>
        <v>1</v>
      </c>
      <c r="H409" s="66">
        <f t="shared" si="234"/>
        <v>5</v>
      </c>
      <c r="I409" s="66">
        <f t="shared" si="262"/>
        <v>3</v>
      </c>
      <c r="J409" s="106">
        <f t="shared" si="235"/>
        <v>8</v>
      </c>
      <c r="K409" s="106">
        <f t="shared" si="236"/>
        <v>0</v>
      </c>
      <c r="L409" s="154">
        <f t="shared" si="237"/>
        <v>71</v>
      </c>
      <c r="N409" s="66" t="str">
        <f t="shared" si="238"/>
        <v>L</v>
      </c>
      <c r="O409" s="66">
        <f t="shared" si="263"/>
        <v>3</v>
      </c>
      <c r="P409" s="66">
        <f t="shared" si="239"/>
        <v>5</v>
      </c>
      <c r="Q409" s="66">
        <f t="shared" si="264"/>
        <v>3</v>
      </c>
      <c r="R409" s="106">
        <f t="shared" si="240"/>
        <v>8</v>
      </c>
      <c r="S409" s="106">
        <f t="shared" si="241"/>
        <v>0</v>
      </c>
      <c r="T409" s="154">
        <f t="shared" si="242"/>
        <v>83</v>
      </c>
      <c r="V409" s="66" t="str">
        <f t="shared" si="243"/>
        <v>L</v>
      </c>
      <c r="W409" s="66">
        <f t="shared" si="244"/>
        <v>5</v>
      </c>
      <c r="X409" s="66">
        <f t="shared" si="245"/>
        <v>1</v>
      </c>
      <c r="Y409" s="66">
        <f t="shared" si="246"/>
        <v>5</v>
      </c>
      <c r="Z409" s="106">
        <f t="shared" si="247"/>
        <v>1</v>
      </c>
      <c r="AA409" s="106">
        <f t="shared" si="248"/>
        <v>0</v>
      </c>
      <c r="AB409" s="154">
        <f t="shared" si="249"/>
        <v>262</v>
      </c>
      <c r="AC409" s="155">
        <f t="shared" si="250"/>
        <v>267</v>
      </c>
      <c r="AE409" s="66" t="str">
        <f t="shared" si="251"/>
        <v>L</v>
      </c>
      <c r="AF409" s="66">
        <f t="shared" si="259"/>
        <v>3</v>
      </c>
      <c r="AG409" s="66">
        <f t="shared" si="252"/>
        <v>5</v>
      </c>
      <c r="AH409" s="66">
        <f t="shared" si="253"/>
        <v>3</v>
      </c>
      <c r="AI409" s="106">
        <f t="shared" si="254"/>
        <v>8</v>
      </c>
      <c r="AJ409" s="106">
        <f t="shared" si="255"/>
        <v>0</v>
      </c>
      <c r="AK409" s="154">
        <f t="shared" si="256"/>
        <v>-2089</v>
      </c>
      <c r="AL409" s="155">
        <f t="shared" si="257"/>
        <v>-1</v>
      </c>
      <c r="AM409" s="155"/>
      <c r="AN409" s="66" t="str">
        <f t="shared" si="265"/>
        <v>L</v>
      </c>
      <c r="AO409" s="66">
        <f t="shared" si="260"/>
        <v>3</v>
      </c>
      <c r="AP409" s="66">
        <f t="shared" si="266"/>
        <v>5</v>
      </c>
      <c r="AQ409" s="66">
        <f t="shared" si="267"/>
        <v>3</v>
      </c>
      <c r="AR409" s="106">
        <f t="shared" si="258"/>
        <v>8</v>
      </c>
      <c r="AS409" s="106">
        <f t="shared" si="268"/>
        <v>0</v>
      </c>
      <c r="AT409" s="154">
        <f t="shared" si="269"/>
        <v>-2089</v>
      </c>
      <c r="AU409" s="155"/>
    </row>
    <row r="410" spans="1:47" s="71" customFormat="1">
      <c r="A410" s="3">
        <f t="shared" si="261"/>
        <v>400</v>
      </c>
      <c r="B410" s="9">
        <f>Data!B410</f>
        <v>8</v>
      </c>
      <c r="D410" s="30">
        <f t="shared" si="161"/>
        <v>3</v>
      </c>
      <c r="F410" s="66" t="str">
        <f t="shared" si="233"/>
        <v>L</v>
      </c>
      <c r="G410" s="66">
        <f t="shared" si="162"/>
        <v>1</v>
      </c>
      <c r="H410" s="66">
        <f t="shared" si="234"/>
        <v>5</v>
      </c>
      <c r="I410" s="66">
        <f t="shared" si="262"/>
        <v>4</v>
      </c>
      <c r="J410" s="106">
        <f t="shared" si="235"/>
        <v>8</v>
      </c>
      <c r="K410" s="106">
        <f t="shared" si="236"/>
        <v>0</v>
      </c>
      <c r="L410" s="154">
        <f t="shared" si="237"/>
        <v>63</v>
      </c>
      <c r="N410" s="66" t="str">
        <f t="shared" si="238"/>
        <v>W</v>
      </c>
      <c r="O410" s="66">
        <f t="shared" si="263"/>
        <v>4</v>
      </c>
      <c r="P410" s="66">
        <f t="shared" si="239"/>
        <v>5</v>
      </c>
      <c r="Q410" s="66">
        <f t="shared" si="264"/>
        <v>4</v>
      </c>
      <c r="R410" s="106">
        <f t="shared" si="240"/>
        <v>8</v>
      </c>
      <c r="S410" s="106">
        <f t="shared" si="241"/>
        <v>96</v>
      </c>
      <c r="T410" s="154">
        <f t="shared" si="242"/>
        <v>171</v>
      </c>
      <c r="V410" s="66" t="str">
        <f t="shared" si="243"/>
        <v>L</v>
      </c>
      <c r="W410" s="66">
        <f t="shared" si="244"/>
        <v>6</v>
      </c>
      <c r="X410" s="66">
        <f t="shared" si="245"/>
        <v>1</v>
      </c>
      <c r="Y410" s="66">
        <f t="shared" si="246"/>
        <v>6</v>
      </c>
      <c r="Z410" s="106">
        <f t="shared" si="247"/>
        <v>1</v>
      </c>
      <c r="AA410" s="106">
        <f t="shared" si="248"/>
        <v>0</v>
      </c>
      <c r="AB410" s="154">
        <f t="shared" si="249"/>
        <v>261</v>
      </c>
      <c r="AC410" s="155">
        <f t="shared" si="250"/>
        <v>267</v>
      </c>
      <c r="AE410" s="66" t="str">
        <f t="shared" si="251"/>
        <v>W</v>
      </c>
      <c r="AF410" s="66">
        <f t="shared" si="259"/>
        <v>3</v>
      </c>
      <c r="AG410" s="66">
        <f t="shared" si="252"/>
        <v>5</v>
      </c>
      <c r="AH410" s="66">
        <f t="shared" si="253"/>
        <v>4</v>
      </c>
      <c r="AI410" s="106">
        <f t="shared" si="254"/>
        <v>8</v>
      </c>
      <c r="AJ410" s="106">
        <f t="shared" si="255"/>
        <v>48</v>
      </c>
      <c r="AK410" s="154">
        <f t="shared" si="256"/>
        <v>-2049</v>
      </c>
      <c r="AL410" s="155">
        <f t="shared" si="257"/>
        <v>-1</v>
      </c>
      <c r="AM410" s="155"/>
      <c r="AN410" s="66" t="str">
        <f t="shared" si="265"/>
        <v>W</v>
      </c>
      <c r="AO410" s="66">
        <f t="shared" si="260"/>
        <v>3</v>
      </c>
      <c r="AP410" s="66">
        <f t="shared" si="266"/>
        <v>5</v>
      </c>
      <c r="AQ410" s="66">
        <f t="shared" si="267"/>
        <v>4</v>
      </c>
      <c r="AR410" s="106">
        <f t="shared" si="258"/>
        <v>8</v>
      </c>
      <c r="AS410" s="106">
        <f t="shared" si="268"/>
        <v>48</v>
      </c>
      <c r="AT410" s="154">
        <f t="shared" si="269"/>
        <v>-2049</v>
      </c>
      <c r="AU410" s="155"/>
    </row>
    <row r="411" spans="1:47" s="71" customFormat="1">
      <c r="A411" s="3">
        <f t="shared" si="261"/>
        <v>401</v>
      </c>
      <c r="B411" s="9">
        <f>Data!B411</f>
        <v>12</v>
      </c>
      <c r="D411" s="30">
        <f t="shared" si="161"/>
        <v>4</v>
      </c>
      <c r="F411" s="66" t="str">
        <f t="shared" si="233"/>
        <v>L</v>
      </c>
      <c r="G411" s="66">
        <f t="shared" si="162"/>
        <v>1</v>
      </c>
      <c r="H411" s="66">
        <f t="shared" si="234"/>
        <v>5</v>
      </c>
      <c r="I411" s="66">
        <f t="shared" si="262"/>
        <v>5</v>
      </c>
      <c r="J411" s="106">
        <f t="shared" si="235"/>
        <v>8</v>
      </c>
      <c r="K411" s="106">
        <f t="shared" si="236"/>
        <v>0</v>
      </c>
      <c r="L411" s="154">
        <f t="shared" si="237"/>
        <v>55</v>
      </c>
      <c r="N411" s="66" t="str">
        <f t="shared" si="238"/>
        <v>W</v>
      </c>
      <c r="O411" s="66">
        <f t="shared" si="263"/>
        <v>5</v>
      </c>
      <c r="P411" s="66">
        <f t="shared" si="239"/>
        <v>5</v>
      </c>
      <c r="Q411" s="66">
        <f t="shared" si="264"/>
        <v>5</v>
      </c>
      <c r="R411" s="106">
        <f t="shared" si="240"/>
        <v>8</v>
      </c>
      <c r="S411" s="106">
        <f t="shared" si="241"/>
        <v>96</v>
      </c>
      <c r="T411" s="154">
        <f t="shared" si="242"/>
        <v>259</v>
      </c>
      <c r="V411" s="66" t="str">
        <f t="shared" si="243"/>
        <v>L</v>
      </c>
      <c r="W411" s="66">
        <f t="shared" si="244"/>
        <v>7</v>
      </c>
      <c r="X411" s="66">
        <f t="shared" si="245"/>
        <v>1</v>
      </c>
      <c r="Y411" s="66">
        <f t="shared" si="246"/>
        <v>7</v>
      </c>
      <c r="Z411" s="106">
        <f t="shared" si="247"/>
        <v>1</v>
      </c>
      <c r="AA411" s="106">
        <f t="shared" si="248"/>
        <v>0</v>
      </c>
      <c r="AB411" s="154">
        <f t="shared" si="249"/>
        <v>260</v>
      </c>
      <c r="AC411" s="155">
        <f t="shared" si="250"/>
        <v>267</v>
      </c>
      <c r="AE411" s="66" t="str">
        <f t="shared" si="251"/>
        <v>L</v>
      </c>
      <c r="AF411" s="66">
        <f t="shared" si="259"/>
        <v>4</v>
      </c>
      <c r="AG411" s="66">
        <f t="shared" si="252"/>
        <v>5</v>
      </c>
      <c r="AH411" s="66">
        <f t="shared" si="253"/>
        <v>5</v>
      </c>
      <c r="AI411" s="106">
        <f t="shared" si="254"/>
        <v>8</v>
      </c>
      <c r="AJ411" s="106">
        <f t="shared" si="255"/>
        <v>0</v>
      </c>
      <c r="AK411" s="154">
        <f t="shared" si="256"/>
        <v>-2057</v>
      </c>
      <c r="AL411" s="155">
        <f t="shared" si="257"/>
        <v>-1</v>
      </c>
      <c r="AM411" s="155"/>
      <c r="AN411" s="66" t="str">
        <f t="shared" si="265"/>
        <v>L</v>
      </c>
      <c r="AO411" s="66">
        <f t="shared" si="260"/>
        <v>4</v>
      </c>
      <c r="AP411" s="66">
        <f t="shared" si="266"/>
        <v>5</v>
      </c>
      <c r="AQ411" s="66">
        <f t="shared" si="267"/>
        <v>5</v>
      </c>
      <c r="AR411" s="106">
        <f t="shared" si="258"/>
        <v>8</v>
      </c>
      <c r="AS411" s="106">
        <f t="shared" si="268"/>
        <v>0</v>
      </c>
      <c r="AT411" s="154">
        <f t="shared" si="269"/>
        <v>-2057</v>
      </c>
      <c r="AU411" s="155"/>
    </row>
    <row r="412" spans="1:47" s="71" customFormat="1">
      <c r="A412" s="3">
        <f t="shared" si="261"/>
        <v>402</v>
      </c>
      <c r="B412" s="9">
        <f>Data!B412</f>
        <v>36</v>
      </c>
      <c r="D412" s="30">
        <f t="shared" si="161"/>
        <v>12</v>
      </c>
      <c r="F412" s="66" t="str">
        <f t="shared" si="233"/>
        <v>L</v>
      </c>
      <c r="G412" s="66">
        <f t="shared" si="162"/>
        <v>1</v>
      </c>
      <c r="H412" s="66">
        <f t="shared" si="234"/>
        <v>5</v>
      </c>
      <c r="I412" s="66">
        <f t="shared" si="262"/>
        <v>6</v>
      </c>
      <c r="J412" s="106">
        <f t="shared" si="235"/>
        <v>8</v>
      </c>
      <c r="K412" s="106">
        <f t="shared" si="236"/>
        <v>0</v>
      </c>
      <c r="L412" s="154">
        <f t="shared" si="237"/>
        <v>47</v>
      </c>
      <c r="N412" s="66" t="str">
        <f t="shared" si="238"/>
        <v>L</v>
      </c>
      <c r="O412" s="66">
        <f t="shared" si="263"/>
        <v>6</v>
      </c>
      <c r="P412" s="66">
        <f t="shared" si="239"/>
        <v>5</v>
      </c>
      <c r="Q412" s="66">
        <f t="shared" si="264"/>
        <v>6</v>
      </c>
      <c r="R412" s="106">
        <f t="shared" si="240"/>
        <v>8</v>
      </c>
      <c r="S412" s="106">
        <f t="shared" si="241"/>
        <v>0</v>
      </c>
      <c r="T412" s="154">
        <f t="shared" si="242"/>
        <v>251</v>
      </c>
      <c r="V412" s="66" t="str">
        <f t="shared" si="243"/>
        <v>L</v>
      </c>
      <c r="W412" s="66">
        <f t="shared" si="244"/>
        <v>8</v>
      </c>
      <c r="X412" s="66">
        <f t="shared" si="245"/>
        <v>1</v>
      </c>
      <c r="Y412" s="66">
        <f t="shared" si="246"/>
        <v>8</v>
      </c>
      <c r="Z412" s="106">
        <f t="shared" si="247"/>
        <v>1</v>
      </c>
      <c r="AA412" s="106">
        <f t="shared" si="248"/>
        <v>0</v>
      </c>
      <c r="AB412" s="154">
        <f t="shared" si="249"/>
        <v>259</v>
      </c>
      <c r="AC412" s="155">
        <f t="shared" si="250"/>
        <v>267</v>
      </c>
      <c r="AE412" s="66" t="str">
        <f t="shared" si="251"/>
        <v>L</v>
      </c>
      <c r="AF412" s="66">
        <f t="shared" si="259"/>
        <v>12</v>
      </c>
      <c r="AG412" s="66">
        <f t="shared" si="252"/>
        <v>5</v>
      </c>
      <c r="AH412" s="66">
        <f t="shared" si="253"/>
        <v>6</v>
      </c>
      <c r="AI412" s="106">
        <f t="shared" si="254"/>
        <v>8</v>
      </c>
      <c r="AJ412" s="106">
        <f t="shared" si="255"/>
        <v>0</v>
      </c>
      <c r="AK412" s="154">
        <f t="shared" si="256"/>
        <v>-2065</v>
      </c>
      <c r="AL412" s="155">
        <f t="shared" si="257"/>
        <v>-1</v>
      </c>
      <c r="AM412" s="155"/>
      <c r="AN412" s="66" t="str">
        <f t="shared" si="265"/>
        <v>L</v>
      </c>
      <c r="AO412" s="66">
        <f t="shared" si="260"/>
        <v>12</v>
      </c>
      <c r="AP412" s="66">
        <f t="shared" si="266"/>
        <v>5</v>
      </c>
      <c r="AQ412" s="66">
        <f t="shared" si="267"/>
        <v>6</v>
      </c>
      <c r="AR412" s="106">
        <f t="shared" si="258"/>
        <v>8</v>
      </c>
      <c r="AS412" s="106">
        <f t="shared" si="268"/>
        <v>0</v>
      </c>
      <c r="AT412" s="154">
        <f t="shared" si="269"/>
        <v>-2065</v>
      </c>
      <c r="AU412" s="155"/>
    </row>
    <row r="413" spans="1:47" s="71" customFormat="1">
      <c r="A413" s="3">
        <f t="shared" si="261"/>
        <v>403</v>
      </c>
      <c r="B413" s="9">
        <f>Data!B413</f>
        <v>20</v>
      </c>
      <c r="D413" s="30">
        <f t="shared" si="161"/>
        <v>7</v>
      </c>
      <c r="F413" s="66" t="str">
        <f t="shared" si="233"/>
        <v>L</v>
      </c>
      <c r="G413" s="66">
        <f t="shared" si="162"/>
        <v>1</v>
      </c>
      <c r="H413" s="66">
        <f t="shared" si="234"/>
        <v>5</v>
      </c>
      <c r="I413" s="66">
        <f t="shared" si="262"/>
        <v>7</v>
      </c>
      <c r="J413" s="106">
        <f t="shared" si="235"/>
        <v>8</v>
      </c>
      <c r="K413" s="106">
        <f t="shared" si="236"/>
        <v>0</v>
      </c>
      <c r="L413" s="154">
        <f t="shared" si="237"/>
        <v>39</v>
      </c>
      <c r="N413" s="66" t="str">
        <f t="shared" si="238"/>
        <v>L</v>
      </c>
      <c r="O413" s="66">
        <f t="shared" si="263"/>
        <v>7</v>
      </c>
      <c r="P413" s="66">
        <f t="shared" si="239"/>
        <v>5</v>
      </c>
      <c r="Q413" s="66">
        <f t="shared" si="264"/>
        <v>7</v>
      </c>
      <c r="R413" s="106">
        <f t="shared" si="240"/>
        <v>8</v>
      </c>
      <c r="S413" s="106">
        <f t="shared" si="241"/>
        <v>0</v>
      </c>
      <c r="T413" s="154">
        <f t="shared" si="242"/>
        <v>243</v>
      </c>
      <c r="V413" s="66" t="str">
        <f t="shared" si="243"/>
        <v>L</v>
      </c>
      <c r="W413" s="66">
        <f t="shared" si="244"/>
        <v>9</v>
      </c>
      <c r="X413" s="66">
        <f t="shared" si="245"/>
        <v>1</v>
      </c>
      <c r="Y413" s="66">
        <f t="shared" si="246"/>
        <v>9</v>
      </c>
      <c r="Z413" s="106">
        <f t="shared" si="247"/>
        <v>1</v>
      </c>
      <c r="AA413" s="106">
        <f t="shared" si="248"/>
        <v>0</v>
      </c>
      <c r="AB413" s="154">
        <f t="shared" si="249"/>
        <v>258</v>
      </c>
      <c r="AC413" s="155">
        <f t="shared" si="250"/>
        <v>267</v>
      </c>
      <c r="AE413" s="66" t="str">
        <f t="shared" si="251"/>
        <v>L</v>
      </c>
      <c r="AF413" s="66">
        <f t="shared" si="259"/>
        <v>7</v>
      </c>
      <c r="AG413" s="66">
        <f t="shared" si="252"/>
        <v>5</v>
      </c>
      <c r="AH413" s="66">
        <f t="shared" si="253"/>
        <v>7</v>
      </c>
      <c r="AI413" s="106">
        <f t="shared" si="254"/>
        <v>8</v>
      </c>
      <c r="AJ413" s="106">
        <f t="shared" si="255"/>
        <v>0</v>
      </c>
      <c r="AK413" s="154">
        <f t="shared" si="256"/>
        <v>-2073</v>
      </c>
      <c r="AL413" s="155">
        <f t="shared" si="257"/>
        <v>-1</v>
      </c>
      <c r="AM413" s="155"/>
      <c r="AN413" s="66" t="str">
        <f t="shared" si="265"/>
        <v>L</v>
      </c>
      <c r="AO413" s="66">
        <f t="shared" si="260"/>
        <v>7</v>
      </c>
      <c r="AP413" s="66">
        <f t="shared" si="266"/>
        <v>5</v>
      </c>
      <c r="AQ413" s="66">
        <f t="shared" si="267"/>
        <v>7</v>
      </c>
      <c r="AR413" s="106">
        <f t="shared" si="258"/>
        <v>8</v>
      </c>
      <c r="AS413" s="106">
        <f t="shared" si="268"/>
        <v>0</v>
      </c>
      <c r="AT413" s="154">
        <f t="shared" si="269"/>
        <v>-2073</v>
      </c>
      <c r="AU413" s="155"/>
    </row>
    <row r="414" spans="1:47" s="71" customFormat="1">
      <c r="A414" s="3">
        <f t="shared" si="261"/>
        <v>404</v>
      </c>
      <c r="B414" s="9">
        <f>Data!B414</f>
        <v>32</v>
      </c>
      <c r="D414" s="30">
        <f t="shared" si="161"/>
        <v>11</v>
      </c>
      <c r="F414" s="66" t="str">
        <f t="shared" si="233"/>
        <v>L</v>
      </c>
      <c r="G414" s="66">
        <f t="shared" si="162"/>
        <v>1</v>
      </c>
      <c r="H414" s="66">
        <f t="shared" si="234"/>
        <v>5</v>
      </c>
      <c r="I414" s="66">
        <f t="shared" si="262"/>
        <v>8</v>
      </c>
      <c r="J414" s="106">
        <f t="shared" si="235"/>
        <v>8</v>
      </c>
      <c r="K414" s="106">
        <f t="shared" si="236"/>
        <v>0</v>
      </c>
      <c r="L414" s="154">
        <f t="shared" si="237"/>
        <v>31</v>
      </c>
      <c r="N414" s="66" t="str">
        <f t="shared" si="238"/>
        <v>L</v>
      </c>
      <c r="O414" s="66">
        <f t="shared" si="263"/>
        <v>8</v>
      </c>
      <c r="P414" s="66">
        <f t="shared" si="239"/>
        <v>5</v>
      </c>
      <c r="Q414" s="66">
        <f t="shared" si="264"/>
        <v>8</v>
      </c>
      <c r="R414" s="106">
        <f t="shared" si="240"/>
        <v>8</v>
      </c>
      <c r="S414" s="106">
        <f t="shared" si="241"/>
        <v>0</v>
      </c>
      <c r="T414" s="154">
        <f t="shared" si="242"/>
        <v>235</v>
      </c>
      <c r="V414" s="66" t="str">
        <f t="shared" si="243"/>
        <v>L</v>
      </c>
      <c r="W414" s="66">
        <f t="shared" si="244"/>
        <v>10</v>
      </c>
      <c r="X414" s="66">
        <f t="shared" si="245"/>
        <v>1</v>
      </c>
      <c r="Y414" s="66">
        <f t="shared" si="246"/>
        <v>10</v>
      </c>
      <c r="Z414" s="106">
        <f t="shared" si="247"/>
        <v>1</v>
      </c>
      <c r="AA414" s="106">
        <f t="shared" si="248"/>
        <v>0</v>
      </c>
      <c r="AB414" s="154">
        <f t="shared" si="249"/>
        <v>257</v>
      </c>
      <c r="AC414" s="155">
        <f t="shared" si="250"/>
        <v>267</v>
      </c>
      <c r="AE414" s="66" t="str">
        <f t="shared" si="251"/>
        <v>L</v>
      </c>
      <c r="AF414" s="66">
        <f t="shared" si="259"/>
        <v>11</v>
      </c>
      <c r="AG414" s="66">
        <f t="shared" si="252"/>
        <v>5</v>
      </c>
      <c r="AH414" s="66">
        <f t="shared" si="253"/>
        <v>8</v>
      </c>
      <c r="AI414" s="106">
        <f t="shared" si="254"/>
        <v>8</v>
      </c>
      <c r="AJ414" s="106">
        <f t="shared" si="255"/>
        <v>0</v>
      </c>
      <c r="AK414" s="154">
        <f t="shared" si="256"/>
        <v>-2081</v>
      </c>
      <c r="AL414" s="155">
        <f t="shared" si="257"/>
        <v>-1</v>
      </c>
      <c r="AM414" s="155"/>
      <c r="AN414" s="66" t="str">
        <f t="shared" si="265"/>
        <v>L</v>
      </c>
      <c r="AO414" s="66">
        <f t="shared" si="260"/>
        <v>11</v>
      </c>
      <c r="AP414" s="66">
        <f t="shared" si="266"/>
        <v>5</v>
      </c>
      <c r="AQ414" s="66">
        <f t="shared" si="267"/>
        <v>8</v>
      </c>
      <c r="AR414" s="106">
        <f t="shared" si="258"/>
        <v>8</v>
      </c>
      <c r="AS414" s="106">
        <f t="shared" si="268"/>
        <v>0</v>
      </c>
      <c r="AT414" s="154">
        <f t="shared" si="269"/>
        <v>-2081</v>
      </c>
      <c r="AU414" s="155"/>
    </row>
    <row r="415" spans="1:47" s="71" customFormat="1">
      <c r="A415" s="3">
        <f t="shared" si="261"/>
        <v>405</v>
      </c>
      <c r="B415" s="9">
        <f>Data!B415</f>
        <v>33</v>
      </c>
      <c r="D415" s="30">
        <f t="shared" si="161"/>
        <v>11</v>
      </c>
      <c r="F415" s="66" t="str">
        <f t="shared" si="233"/>
        <v>L</v>
      </c>
      <c r="G415" s="66">
        <f t="shared" si="162"/>
        <v>1</v>
      </c>
      <c r="H415" s="66">
        <f t="shared" si="234"/>
        <v>5</v>
      </c>
      <c r="I415" s="66">
        <f t="shared" si="262"/>
        <v>9</v>
      </c>
      <c r="J415" s="106">
        <f t="shared" si="235"/>
        <v>8</v>
      </c>
      <c r="K415" s="106">
        <f t="shared" si="236"/>
        <v>0</v>
      </c>
      <c r="L415" s="154">
        <f t="shared" si="237"/>
        <v>23</v>
      </c>
      <c r="N415" s="66" t="str">
        <f t="shared" si="238"/>
        <v>L</v>
      </c>
      <c r="O415" s="66">
        <f t="shared" si="263"/>
        <v>9</v>
      </c>
      <c r="P415" s="66">
        <f t="shared" si="239"/>
        <v>5</v>
      </c>
      <c r="Q415" s="66">
        <f t="shared" si="264"/>
        <v>9</v>
      </c>
      <c r="R415" s="106">
        <f t="shared" si="240"/>
        <v>8</v>
      </c>
      <c r="S415" s="106">
        <f t="shared" si="241"/>
        <v>0</v>
      </c>
      <c r="T415" s="154">
        <f t="shared" si="242"/>
        <v>227</v>
      </c>
      <c r="V415" s="66" t="str">
        <f t="shared" si="243"/>
        <v>L</v>
      </c>
      <c r="W415" s="66">
        <f t="shared" si="244"/>
        <v>11</v>
      </c>
      <c r="X415" s="66">
        <f t="shared" si="245"/>
        <v>1</v>
      </c>
      <c r="Y415" s="66">
        <f t="shared" si="246"/>
        <v>11</v>
      </c>
      <c r="Z415" s="106">
        <f t="shared" si="247"/>
        <v>1</v>
      </c>
      <c r="AA415" s="106">
        <f t="shared" si="248"/>
        <v>0</v>
      </c>
      <c r="AB415" s="154">
        <f t="shared" si="249"/>
        <v>256</v>
      </c>
      <c r="AC415" s="155">
        <f t="shared" si="250"/>
        <v>267</v>
      </c>
      <c r="AE415" s="66" t="str">
        <f t="shared" si="251"/>
        <v>W</v>
      </c>
      <c r="AF415" s="66">
        <f t="shared" si="259"/>
        <v>11</v>
      </c>
      <c r="AG415" s="66">
        <f t="shared" si="252"/>
        <v>5</v>
      </c>
      <c r="AH415" s="66">
        <f t="shared" si="253"/>
        <v>9</v>
      </c>
      <c r="AI415" s="106">
        <f t="shared" si="254"/>
        <v>8</v>
      </c>
      <c r="AJ415" s="106">
        <f t="shared" si="255"/>
        <v>48</v>
      </c>
      <c r="AK415" s="154">
        <f t="shared" si="256"/>
        <v>-2041</v>
      </c>
      <c r="AL415" s="155">
        <f t="shared" si="257"/>
        <v>-1</v>
      </c>
      <c r="AM415" s="155"/>
      <c r="AN415" s="66" t="str">
        <f t="shared" si="265"/>
        <v>W</v>
      </c>
      <c r="AO415" s="66">
        <f t="shared" si="260"/>
        <v>11</v>
      </c>
      <c r="AP415" s="66">
        <f t="shared" si="266"/>
        <v>5</v>
      </c>
      <c r="AQ415" s="66">
        <f t="shared" si="267"/>
        <v>9</v>
      </c>
      <c r="AR415" s="106">
        <f t="shared" si="258"/>
        <v>8</v>
      </c>
      <c r="AS415" s="106">
        <f t="shared" si="268"/>
        <v>48</v>
      </c>
      <c r="AT415" s="154">
        <f t="shared" si="269"/>
        <v>-2041</v>
      </c>
      <c r="AU415" s="155"/>
    </row>
    <row r="416" spans="1:47" s="71" customFormat="1">
      <c r="A416" s="3">
        <f t="shared" si="261"/>
        <v>406</v>
      </c>
      <c r="B416" s="9">
        <f>Data!B416</f>
        <v>0</v>
      </c>
      <c r="D416" s="30">
        <f t="shared" si="161"/>
        <v>0</v>
      </c>
      <c r="F416" s="66" t="str">
        <f t="shared" si="233"/>
        <v>L</v>
      </c>
      <c r="G416" s="66">
        <f t="shared" si="162"/>
        <v>1</v>
      </c>
      <c r="H416" s="66">
        <f t="shared" si="234"/>
        <v>5</v>
      </c>
      <c r="I416" s="66">
        <f t="shared" si="262"/>
        <v>10</v>
      </c>
      <c r="J416" s="106">
        <f t="shared" si="235"/>
        <v>8</v>
      </c>
      <c r="K416" s="106">
        <f t="shared" si="236"/>
        <v>0</v>
      </c>
      <c r="L416" s="154">
        <f t="shared" si="237"/>
        <v>15</v>
      </c>
      <c r="N416" s="66" t="str">
        <f t="shared" si="238"/>
        <v>L</v>
      </c>
      <c r="O416" s="66">
        <f t="shared" si="263"/>
        <v>10</v>
      </c>
      <c r="P416" s="66">
        <f t="shared" si="239"/>
        <v>5</v>
      </c>
      <c r="Q416" s="66">
        <f t="shared" si="264"/>
        <v>10</v>
      </c>
      <c r="R416" s="106">
        <f t="shared" si="240"/>
        <v>8</v>
      </c>
      <c r="S416" s="106">
        <f t="shared" si="241"/>
        <v>0</v>
      </c>
      <c r="T416" s="154">
        <f t="shared" si="242"/>
        <v>219</v>
      </c>
      <c r="V416" s="66" t="str">
        <f t="shared" si="243"/>
        <v>L</v>
      </c>
      <c r="W416" s="66">
        <f t="shared" si="244"/>
        <v>12</v>
      </c>
      <c r="X416" s="66">
        <f t="shared" si="245"/>
        <v>2</v>
      </c>
      <c r="Y416" s="66">
        <f t="shared" si="246"/>
        <v>1</v>
      </c>
      <c r="Z416" s="106">
        <f t="shared" si="247"/>
        <v>2</v>
      </c>
      <c r="AA416" s="106">
        <f t="shared" si="248"/>
        <v>0</v>
      </c>
      <c r="AB416" s="154">
        <f t="shared" si="249"/>
        <v>254</v>
      </c>
      <c r="AC416" s="155">
        <f t="shared" si="250"/>
        <v>267</v>
      </c>
      <c r="AE416" s="66" t="str">
        <f t="shared" si="251"/>
        <v>L</v>
      </c>
      <c r="AF416" s="66">
        <f t="shared" si="259"/>
        <v>11</v>
      </c>
      <c r="AG416" s="66">
        <f t="shared" si="252"/>
        <v>5</v>
      </c>
      <c r="AH416" s="66">
        <f t="shared" si="253"/>
        <v>10</v>
      </c>
      <c r="AI416" s="106">
        <f t="shared" si="254"/>
        <v>8</v>
      </c>
      <c r="AJ416" s="106">
        <f t="shared" si="255"/>
        <v>0</v>
      </c>
      <c r="AK416" s="154">
        <f t="shared" si="256"/>
        <v>-2049</v>
      </c>
      <c r="AL416" s="155">
        <f t="shared" si="257"/>
        <v>-1</v>
      </c>
      <c r="AM416" s="155"/>
      <c r="AN416" s="66" t="str">
        <f t="shared" si="265"/>
        <v>L</v>
      </c>
      <c r="AO416" s="66">
        <f t="shared" si="260"/>
        <v>11</v>
      </c>
      <c r="AP416" s="66">
        <f t="shared" si="266"/>
        <v>5</v>
      </c>
      <c r="AQ416" s="66">
        <f t="shared" si="267"/>
        <v>10</v>
      </c>
      <c r="AR416" s="106">
        <f t="shared" si="258"/>
        <v>8</v>
      </c>
      <c r="AS416" s="106">
        <f t="shared" si="268"/>
        <v>0</v>
      </c>
      <c r="AT416" s="154">
        <f t="shared" si="269"/>
        <v>-2049</v>
      </c>
      <c r="AU416" s="155"/>
    </row>
    <row r="417" spans="1:47" s="71" customFormat="1">
      <c r="A417" s="3">
        <f t="shared" si="261"/>
        <v>407</v>
      </c>
      <c r="B417" s="9">
        <f>Data!B417</f>
        <v>7</v>
      </c>
      <c r="D417" s="30">
        <f t="shared" si="161"/>
        <v>3</v>
      </c>
      <c r="F417" s="66" t="str">
        <f t="shared" si="233"/>
        <v>L</v>
      </c>
      <c r="G417" s="66">
        <f t="shared" si="162"/>
        <v>1</v>
      </c>
      <c r="H417" s="66">
        <f t="shared" si="234"/>
        <v>5</v>
      </c>
      <c r="I417" s="66">
        <f t="shared" si="262"/>
        <v>11</v>
      </c>
      <c r="J417" s="106">
        <f t="shared" si="235"/>
        <v>8</v>
      </c>
      <c r="K417" s="106">
        <f t="shared" si="236"/>
        <v>0</v>
      </c>
      <c r="L417" s="154">
        <f t="shared" si="237"/>
        <v>7</v>
      </c>
      <c r="N417" s="66" t="str">
        <f t="shared" si="238"/>
        <v>L</v>
      </c>
      <c r="O417" s="66">
        <f t="shared" si="263"/>
        <v>11</v>
      </c>
      <c r="P417" s="66">
        <f t="shared" si="239"/>
        <v>5</v>
      </c>
      <c r="Q417" s="66">
        <f t="shared" si="264"/>
        <v>11</v>
      </c>
      <c r="R417" s="106">
        <f t="shared" si="240"/>
        <v>8</v>
      </c>
      <c r="S417" s="106">
        <f t="shared" si="241"/>
        <v>0</v>
      </c>
      <c r="T417" s="154">
        <f t="shared" si="242"/>
        <v>211</v>
      </c>
      <c r="V417" s="66" t="str">
        <f t="shared" si="243"/>
        <v>L</v>
      </c>
      <c r="W417" s="66">
        <f t="shared" si="244"/>
        <v>1</v>
      </c>
      <c r="X417" s="66">
        <f t="shared" si="245"/>
        <v>2</v>
      </c>
      <c r="Y417" s="66">
        <f t="shared" si="246"/>
        <v>2</v>
      </c>
      <c r="Z417" s="106">
        <f t="shared" si="247"/>
        <v>2</v>
      </c>
      <c r="AA417" s="106">
        <f t="shared" si="248"/>
        <v>0</v>
      </c>
      <c r="AB417" s="154">
        <f t="shared" si="249"/>
        <v>252</v>
      </c>
      <c r="AC417" s="155">
        <f t="shared" si="250"/>
        <v>267</v>
      </c>
      <c r="AE417" s="66" t="str">
        <f t="shared" si="251"/>
        <v>L</v>
      </c>
      <c r="AF417" s="66">
        <f t="shared" si="259"/>
        <v>3</v>
      </c>
      <c r="AG417" s="66">
        <f t="shared" si="252"/>
        <v>5</v>
      </c>
      <c r="AH417" s="66">
        <f t="shared" si="253"/>
        <v>11</v>
      </c>
      <c r="AI417" s="106">
        <f t="shared" si="254"/>
        <v>8</v>
      </c>
      <c r="AJ417" s="106">
        <f t="shared" si="255"/>
        <v>0</v>
      </c>
      <c r="AK417" s="154">
        <f t="shared" si="256"/>
        <v>-2057</v>
      </c>
      <c r="AL417" s="155">
        <f t="shared" si="257"/>
        <v>-1</v>
      </c>
      <c r="AM417" s="155"/>
      <c r="AN417" s="66" t="str">
        <f t="shared" si="265"/>
        <v>L</v>
      </c>
      <c r="AO417" s="66">
        <f t="shared" si="260"/>
        <v>3</v>
      </c>
      <c r="AP417" s="66">
        <f t="shared" si="266"/>
        <v>5</v>
      </c>
      <c r="AQ417" s="66">
        <f t="shared" si="267"/>
        <v>11</v>
      </c>
      <c r="AR417" s="106">
        <f t="shared" si="258"/>
        <v>8</v>
      </c>
      <c r="AS417" s="106">
        <f t="shared" si="268"/>
        <v>0</v>
      </c>
      <c r="AT417" s="154">
        <f t="shared" si="269"/>
        <v>-2057</v>
      </c>
      <c r="AU417" s="155"/>
    </row>
    <row r="418" spans="1:47" s="71" customFormat="1">
      <c r="A418" s="3">
        <f t="shared" si="261"/>
        <v>408</v>
      </c>
      <c r="B418" s="9">
        <f>Data!B418</f>
        <v>22</v>
      </c>
      <c r="D418" s="30">
        <f t="shared" si="161"/>
        <v>8</v>
      </c>
      <c r="F418" s="66" t="str">
        <f t="shared" si="233"/>
        <v>L</v>
      </c>
      <c r="G418" s="66">
        <f t="shared" si="162"/>
        <v>1</v>
      </c>
      <c r="H418" s="66">
        <f t="shared" si="234"/>
        <v>6</v>
      </c>
      <c r="I418" s="66">
        <f t="shared" si="262"/>
        <v>1</v>
      </c>
      <c r="J418" s="106">
        <f t="shared" si="235"/>
        <v>13</v>
      </c>
      <c r="K418" s="106">
        <f t="shared" si="236"/>
        <v>0</v>
      </c>
      <c r="L418" s="154">
        <f t="shared" si="237"/>
        <v>-6</v>
      </c>
      <c r="N418" s="66" t="str">
        <f t="shared" si="238"/>
        <v>L</v>
      </c>
      <c r="O418" s="66">
        <f t="shared" si="263"/>
        <v>12</v>
      </c>
      <c r="P418" s="66">
        <f t="shared" si="239"/>
        <v>6</v>
      </c>
      <c r="Q418" s="66">
        <f t="shared" si="264"/>
        <v>1</v>
      </c>
      <c r="R418" s="106">
        <f t="shared" si="240"/>
        <v>13</v>
      </c>
      <c r="S418" s="106">
        <f t="shared" si="241"/>
        <v>0</v>
      </c>
      <c r="T418" s="154">
        <f t="shared" si="242"/>
        <v>198</v>
      </c>
      <c r="V418" s="66" t="str">
        <f t="shared" si="243"/>
        <v>L</v>
      </c>
      <c r="W418" s="66">
        <f t="shared" si="244"/>
        <v>2</v>
      </c>
      <c r="X418" s="66">
        <f t="shared" si="245"/>
        <v>2</v>
      </c>
      <c r="Y418" s="66">
        <f t="shared" si="246"/>
        <v>3</v>
      </c>
      <c r="Z418" s="106">
        <f t="shared" si="247"/>
        <v>2</v>
      </c>
      <c r="AA418" s="106">
        <f t="shared" si="248"/>
        <v>0</v>
      </c>
      <c r="AB418" s="154">
        <f t="shared" si="249"/>
        <v>250</v>
      </c>
      <c r="AC418" s="155">
        <f t="shared" si="250"/>
        <v>267</v>
      </c>
      <c r="AE418" s="66" t="str">
        <f t="shared" si="251"/>
        <v>L</v>
      </c>
      <c r="AF418" s="66">
        <f t="shared" si="259"/>
        <v>8</v>
      </c>
      <c r="AG418" s="66">
        <f t="shared" si="252"/>
        <v>6</v>
      </c>
      <c r="AH418" s="66">
        <f t="shared" si="253"/>
        <v>1</v>
      </c>
      <c r="AI418" s="106">
        <f t="shared" si="254"/>
        <v>13</v>
      </c>
      <c r="AJ418" s="106">
        <f t="shared" si="255"/>
        <v>0</v>
      </c>
      <c r="AK418" s="154">
        <f t="shared" si="256"/>
        <v>-2070</v>
      </c>
      <c r="AL418" s="155">
        <f t="shared" si="257"/>
        <v>-1</v>
      </c>
      <c r="AM418" s="155"/>
      <c r="AN418" s="66" t="str">
        <f t="shared" si="265"/>
        <v>L</v>
      </c>
      <c r="AO418" s="66">
        <f t="shared" si="260"/>
        <v>8</v>
      </c>
      <c r="AP418" s="66">
        <f t="shared" si="266"/>
        <v>6</v>
      </c>
      <c r="AQ418" s="66">
        <f t="shared" si="267"/>
        <v>1</v>
      </c>
      <c r="AR418" s="106">
        <f t="shared" si="258"/>
        <v>13</v>
      </c>
      <c r="AS418" s="106">
        <f t="shared" si="268"/>
        <v>0</v>
      </c>
      <c r="AT418" s="154">
        <f t="shared" si="269"/>
        <v>-2070</v>
      </c>
      <c r="AU418" s="155"/>
    </row>
    <row r="419" spans="1:47" s="71" customFormat="1">
      <c r="A419" s="3">
        <f t="shared" si="261"/>
        <v>409</v>
      </c>
      <c r="B419" s="9">
        <f>Data!B419</f>
        <v>3</v>
      </c>
      <c r="D419" s="30">
        <f t="shared" si="161"/>
        <v>1</v>
      </c>
      <c r="F419" s="66" t="str">
        <f t="shared" si="233"/>
        <v>W</v>
      </c>
      <c r="G419" s="66">
        <f t="shared" si="162"/>
        <v>1</v>
      </c>
      <c r="H419" s="66">
        <f t="shared" si="234"/>
        <v>6</v>
      </c>
      <c r="I419" s="66">
        <f t="shared" si="262"/>
        <v>2</v>
      </c>
      <c r="J419" s="106">
        <f t="shared" si="235"/>
        <v>13</v>
      </c>
      <c r="K419" s="106">
        <f t="shared" si="236"/>
        <v>156</v>
      </c>
      <c r="L419" s="154">
        <f t="shared" si="237"/>
        <v>137</v>
      </c>
      <c r="N419" s="66" t="str">
        <f t="shared" si="238"/>
        <v>L</v>
      </c>
      <c r="O419" s="66">
        <f t="shared" si="263"/>
        <v>1</v>
      </c>
      <c r="P419" s="66">
        <f t="shared" si="239"/>
        <v>6</v>
      </c>
      <c r="Q419" s="66">
        <f t="shared" si="264"/>
        <v>2</v>
      </c>
      <c r="R419" s="106">
        <f t="shared" si="240"/>
        <v>13</v>
      </c>
      <c r="S419" s="106">
        <f t="shared" si="241"/>
        <v>0</v>
      </c>
      <c r="T419" s="154">
        <f t="shared" si="242"/>
        <v>185</v>
      </c>
      <c r="V419" s="66" t="str">
        <f t="shared" si="243"/>
        <v>L</v>
      </c>
      <c r="W419" s="66">
        <f t="shared" si="244"/>
        <v>3</v>
      </c>
      <c r="X419" s="66">
        <f t="shared" si="245"/>
        <v>2</v>
      </c>
      <c r="Y419" s="66">
        <f t="shared" si="246"/>
        <v>4</v>
      </c>
      <c r="Z419" s="106">
        <f t="shared" si="247"/>
        <v>2</v>
      </c>
      <c r="AA419" s="106">
        <f t="shared" si="248"/>
        <v>0</v>
      </c>
      <c r="AB419" s="154">
        <f t="shared" si="249"/>
        <v>248</v>
      </c>
      <c r="AC419" s="155">
        <f t="shared" si="250"/>
        <v>267</v>
      </c>
      <c r="AE419" s="66" t="str">
        <f t="shared" si="251"/>
        <v>L</v>
      </c>
      <c r="AF419" s="66">
        <f t="shared" si="259"/>
        <v>1</v>
      </c>
      <c r="AG419" s="66">
        <f t="shared" si="252"/>
        <v>6</v>
      </c>
      <c r="AH419" s="66">
        <f t="shared" si="253"/>
        <v>2</v>
      </c>
      <c r="AI419" s="106">
        <f t="shared" si="254"/>
        <v>13</v>
      </c>
      <c r="AJ419" s="106">
        <f t="shared" si="255"/>
        <v>0</v>
      </c>
      <c r="AK419" s="154">
        <f t="shared" si="256"/>
        <v>-2083</v>
      </c>
      <c r="AL419" s="155">
        <f t="shared" si="257"/>
        <v>-1</v>
      </c>
      <c r="AM419" s="155"/>
      <c r="AN419" s="66" t="str">
        <f t="shared" si="265"/>
        <v>L</v>
      </c>
      <c r="AO419" s="66">
        <f t="shared" si="260"/>
        <v>1</v>
      </c>
      <c r="AP419" s="66">
        <f t="shared" si="266"/>
        <v>6</v>
      </c>
      <c r="AQ419" s="66">
        <f t="shared" si="267"/>
        <v>2</v>
      </c>
      <c r="AR419" s="106">
        <f t="shared" si="258"/>
        <v>13</v>
      </c>
      <c r="AS419" s="106">
        <f t="shared" si="268"/>
        <v>0</v>
      </c>
      <c r="AT419" s="154">
        <f t="shared" si="269"/>
        <v>-2083</v>
      </c>
      <c r="AU419" s="155"/>
    </row>
    <row r="420" spans="1:47" s="71" customFormat="1">
      <c r="A420" s="3">
        <f t="shared" si="261"/>
        <v>410</v>
      </c>
      <c r="B420" s="9">
        <f>Data!B420</f>
        <v>6</v>
      </c>
      <c r="D420" s="30">
        <f t="shared" si="161"/>
        <v>2</v>
      </c>
      <c r="F420" s="66" t="str">
        <f t="shared" si="233"/>
        <v>L</v>
      </c>
      <c r="G420" s="66">
        <f t="shared" si="162"/>
        <v>1</v>
      </c>
      <c r="H420" s="66">
        <f t="shared" si="234"/>
        <v>6</v>
      </c>
      <c r="I420" s="66">
        <f t="shared" si="262"/>
        <v>3</v>
      </c>
      <c r="J420" s="106">
        <f t="shared" si="235"/>
        <v>13</v>
      </c>
      <c r="K420" s="106">
        <f t="shared" si="236"/>
        <v>0</v>
      </c>
      <c r="L420" s="154">
        <f t="shared" si="237"/>
        <v>124</v>
      </c>
      <c r="N420" s="66" t="str">
        <f t="shared" si="238"/>
        <v>L</v>
      </c>
      <c r="O420" s="66">
        <f t="shared" si="263"/>
        <v>2</v>
      </c>
      <c r="P420" s="66">
        <f t="shared" si="239"/>
        <v>6</v>
      </c>
      <c r="Q420" s="66">
        <f t="shared" si="264"/>
        <v>3</v>
      </c>
      <c r="R420" s="106">
        <f t="shared" si="240"/>
        <v>13</v>
      </c>
      <c r="S420" s="106">
        <f t="shared" si="241"/>
        <v>0</v>
      </c>
      <c r="T420" s="154">
        <f t="shared" si="242"/>
        <v>172</v>
      </c>
      <c r="V420" s="66" t="str">
        <f t="shared" si="243"/>
        <v>L</v>
      </c>
      <c r="W420" s="66">
        <f t="shared" si="244"/>
        <v>4</v>
      </c>
      <c r="X420" s="66">
        <f t="shared" si="245"/>
        <v>2</v>
      </c>
      <c r="Y420" s="66">
        <f t="shared" si="246"/>
        <v>5</v>
      </c>
      <c r="Z420" s="106">
        <f t="shared" si="247"/>
        <v>2</v>
      </c>
      <c r="AA420" s="106">
        <f t="shared" si="248"/>
        <v>0</v>
      </c>
      <c r="AB420" s="154">
        <f t="shared" si="249"/>
        <v>246</v>
      </c>
      <c r="AC420" s="155">
        <f t="shared" si="250"/>
        <v>267</v>
      </c>
      <c r="AE420" s="66" t="str">
        <f t="shared" si="251"/>
        <v>L</v>
      </c>
      <c r="AF420" s="66">
        <f t="shared" si="259"/>
        <v>2</v>
      </c>
      <c r="AG420" s="66">
        <f t="shared" si="252"/>
        <v>6</v>
      </c>
      <c r="AH420" s="66">
        <f t="shared" si="253"/>
        <v>3</v>
      </c>
      <c r="AI420" s="106">
        <f t="shared" si="254"/>
        <v>13</v>
      </c>
      <c r="AJ420" s="106">
        <f t="shared" si="255"/>
        <v>0</v>
      </c>
      <c r="AK420" s="154">
        <f t="shared" si="256"/>
        <v>-2096</v>
      </c>
      <c r="AL420" s="155">
        <f t="shared" si="257"/>
        <v>-1</v>
      </c>
      <c r="AM420" s="155"/>
      <c r="AN420" s="66" t="str">
        <f t="shared" si="265"/>
        <v>L</v>
      </c>
      <c r="AO420" s="66">
        <f t="shared" si="260"/>
        <v>2</v>
      </c>
      <c r="AP420" s="66">
        <f t="shared" si="266"/>
        <v>6</v>
      </c>
      <c r="AQ420" s="66">
        <f t="shared" si="267"/>
        <v>3</v>
      </c>
      <c r="AR420" s="106">
        <f t="shared" si="258"/>
        <v>13</v>
      </c>
      <c r="AS420" s="106">
        <f t="shared" si="268"/>
        <v>0</v>
      </c>
      <c r="AT420" s="154">
        <f t="shared" si="269"/>
        <v>-2096</v>
      </c>
      <c r="AU420" s="155"/>
    </row>
    <row r="421" spans="1:47" s="71" customFormat="1">
      <c r="A421" s="3">
        <f t="shared" si="261"/>
        <v>411</v>
      </c>
      <c r="B421" s="9">
        <f>Data!B421</f>
        <v>1</v>
      </c>
      <c r="D421" s="30">
        <f t="shared" si="161"/>
        <v>1</v>
      </c>
      <c r="F421" s="66" t="str">
        <f t="shared" si="233"/>
        <v>W</v>
      </c>
      <c r="G421" s="66">
        <f t="shared" si="162"/>
        <v>1</v>
      </c>
      <c r="H421" s="66">
        <f t="shared" si="234"/>
        <v>6</v>
      </c>
      <c r="I421" s="66">
        <f t="shared" si="262"/>
        <v>4</v>
      </c>
      <c r="J421" s="106">
        <f t="shared" si="235"/>
        <v>13</v>
      </c>
      <c r="K421" s="106">
        <f t="shared" si="236"/>
        <v>156</v>
      </c>
      <c r="L421" s="154">
        <f t="shared" si="237"/>
        <v>267</v>
      </c>
      <c r="N421" s="66" t="str">
        <f t="shared" si="238"/>
        <v>L</v>
      </c>
      <c r="O421" s="66">
        <f t="shared" si="263"/>
        <v>3</v>
      </c>
      <c r="P421" s="66">
        <f t="shared" si="239"/>
        <v>6</v>
      </c>
      <c r="Q421" s="66">
        <f t="shared" si="264"/>
        <v>4</v>
      </c>
      <c r="R421" s="106">
        <f t="shared" si="240"/>
        <v>13</v>
      </c>
      <c r="S421" s="106">
        <f t="shared" si="241"/>
        <v>0</v>
      </c>
      <c r="T421" s="154">
        <f t="shared" si="242"/>
        <v>159</v>
      </c>
      <c r="V421" s="66" t="str">
        <f t="shared" si="243"/>
        <v>L</v>
      </c>
      <c r="W421" s="66">
        <f t="shared" si="244"/>
        <v>5</v>
      </c>
      <c r="X421" s="66">
        <f t="shared" si="245"/>
        <v>2</v>
      </c>
      <c r="Y421" s="66">
        <f t="shared" si="246"/>
        <v>6</v>
      </c>
      <c r="Z421" s="106">
        <f t="shared" si="247"/>
        <v>2</v>
      </c>
      <c r="AA421" s="106">
        <f t="shared" si="248"/>
        <v>0</v>
      </c>
      <c r="AB421" s="154">
        <f t="shared" si="249"/>
        <v>244</v>
      </c>
      <c r="AC421" s="155">
        <f t="shared" si="250"/>
        <v>267</v>
      </c>
      <c r="AE421" s="66" t="str">
        <f t="shared" si="251"/>
        <v>L</v>
      </c>
      <c r="AF421" s="66">
        <f t="shared" si="259"/>
        <v>1</v>
      </c>
      <c r="AG421" s="66">
        <f t="shared" si="252"/>
        <v>6</v>
      </c>
      <c r="AH421" s="66">
        <f t="shared" si="253"/>
        <v>4</v>
      </c>
      <c r="AI421" s="106">
        <f t="shared" si="254"/>
        <v>13</v>
      </c>
      <c r="AJ421" s="106">
        <f t="shared" si="255"/>
        <v>0</v>
      </c>
      <c r="AK421" s="154">
        <f t="shared" si="256"/>
        <v>-2109</v>
      </c>
      <c r="AL421" s="155">
        <f t="shared" si="257"/>
        <v>-1</v>
      </c>
      <c r="AM421" s="155"/>
      <c r="AN421" s="66" t="str">
        <f t="shared" si="265"/>
        <v>L</v>
      </c>
      <c r="AO421" s="66">
        <f t="shared" si="260"/>
        <v>1</v>
      </c>
      <c r="AP421" s="66">
        <f t="shared" si="266"/>
        <v>6</v>
      </c>
      <c r="AQ421" s="66">
        <f t="shared" si="267"/>
        <v>4</v>
      </c>
      <c r="AR421" s="106">
        <f t="shared" si="258"/>
        <v>13</v>
      </c>
      <c r="AS421" s="106">
        <f t="shared" si="268"/>
        <v>0</v>
      </c>
      <c r="AT421" s="154">
        <f t="shared" si="269"/>
        <v>-2109</v>
      </c>
      <c r="AU421" s="155"/>
    </row>
    <row r="422" spans="1:47" s="71" customFormat="1">
      <c r="A422" s="3">
        <f t="shared" si="261"/>
        <v>412</v>
      </c>
      <c r="B422" s="9">
        <f>Data!B422</f>
        <v>6</v>
      </c>
      <c r="D422" s="30">
        <f t="shared" si="161"/>
        <v>2</v>
      </c>
      <c r="F422" s="66" t="str">
        <f t="shared" si="233"/>
        <v>L</v>
      </c>
      <c r="G422" s="66">
        <f t="shared" si="162"/>
        <v>1</v>
      </c>
      <c r="H422" s="66">
        <f t="shared" si="234"/>
        <v>6</v>
      </c>
      <c r="I422" s="66">
        <f t="shared" si="262"/>
        <v>5</v>
      </c>
      <c r="J422" s="106">
        <f t="shared" si="235"/>
        <v>13</v>
      </c>
      <c r="K422" s="106">
        <f t="shared" si="236"/>
        <v>0</v>
      </c>
      <c r="L422" s="154">
        <f t="shared" si="237"/>
        <v>254</v>
      </c>
      <c r="N422" s="66" t="str">
        <f t="shared" si="238"/>
        <v>L</v>
      </c>
      <c r="O422" s="66">
        <f t="shared" si="263"/>
        <v>4</v>
      </c>
      <c r="P422" s="66">
        <f t="shared" si="239"/>
        <v>6</v>
      </c>
      <c r="Q422" s="66">
        <f t="shared" si="264"/>
        <v>5</v>
      </c>
      <c r="R422" s="106">
        <f t="shared" si="240"/>
        <v>13</v>
      </c>
      <c r="S422" s="106">
        <f t="shared" si="241"/>
        <v>0</v>
      </c>
      <c r="T422" s="154">
        <f t="shared" si="242"/>
        <v>146</v>
      </c>
      <c r="V422" s="66" t="str">
        <f t="shared" si="243"/>
        <v>L</v>
      </c>
      <c r="W422" s="66">
        <f t="shared" si="244"/>
        <v>6</v>
      </c>
      <c r="X422" s="66">
        <f t="shared" si="245"/>
        <v>2</v>
      </c>
      <c r="Y422" s="66">
        <f t="shared" si="246"/>
        <v>7</v>
      </c>
      <c r="Z422" s="106">
        <f t="shared" si="247"/>
        <v>2</v>
      </c>
      <c r="AA422" s="106">
        <f t="shared" si="248"/>
        <v>0</v>
      </c>
      <c r="AB422" s="154">
        <f t="shared" si="249"/>
        <v>242</v>
      </c>
      <c r="AC422" s="155">
        <f t="shared" si="250"/>
        <v>267</v>
      </c>
      <c r="AE422" s="66" t="str">
        <f t="shared" si="251"/>
        <v>L</v>
      </c>
      <c r="AF422" s="66">
        <f t="shared" si="259"/>
        <v>2</v>
      </c>
      <c r="AG422" s="66">
        <f t="shared" si="252"/>
        <v>6</v>
      </c>
      <c r="AH422" s="66">
        <f t="shared" si="253"/>
        <v>5</v>
      </c>
      <c r="AI422" s="106">
        <f t="shared" si="254"/>
        <v>13</v>
      </c>
      <c r="AJ422" s="106">
        <f t="shared" si="255"/>
        <v>0</v>
      </c>
      <c r="AK422" s="154">
        <f t="shared" si="256"/>
        <v>-2122</v>
      </c>
      <c r="AL422" s="155">
        <f t="shared" si="257"/>
        <v>-1</v>
      </c>
      <c r="AM422" s="155"/>
      <c r="AN422" s="66" t="str">
        <f t="shared" si="265"/>
        <v>L</v>
      </c>
      <c r="AO422" s="66">
        <f t="shared" si="260"/>
        <v>2</v>
      </c>
      <c r="AP422" s="66">
        <f t="shared" si="266"/>
        <v>6</v>
      </c>
      <c r="AQ422" s="66">
        <f t="shared" si="267"/>
        <v>5</v>
      </c>
      <c r="AR422" s="106">
        <f t="shared" si="258"/>
        <v>13</v>
      </c>
      <c r="AS422" s="106">
        <f t="shared" si="268"/>
        <v>0</v>
      </c>
      <c r="AT422" s="154">
        <f t="shared" si="269"/>
        <v>-2122</v>
      </c>
      <c r="AU422" s="155"/>
    </row>
    <row r="423" spans="1:47" s="71" customFormat="1">
      <c r="A423" s="3">
        <f t="shared" si="261"/>
        <v>413</v>
      </c>
      <c r="B423" s="9">
        <f>Data!B423</f>
        <v>23</v>
      </c>
      <c r="D423" s="30">
        <f t="shared" si="161"/>
        <v>8</v>
      </c>
      <c r="F423" s="66" t="str">
        <f t="shared" si="233"/>
        <v>L</v>
      </c>
      <c r="G423" s="66">
        <f t="shared" si="162"/>
        <v>1</v>
      </c>
      <c r="H423" s="66">
        <f t="shared" si="234"/>
        <v>6</v>
      </c>
      <c r="I423" s="66">
        <f t="shared" si="262"/>
        <v>6</v>
      </c>
      <c r="J423" s="106">
        <f t="shared" si="235"/>
        <v>13</v>
      </c>
      <c r="K423" s="106">
        <f t="shared" si="236"/>
        <v>0</v>
      </c>
      <c r="L423" s="154">
        <f t="shared" si="237"/>
        <v>241</v>
      </c>
      <c r="N423" s="66" t="str">
        <f t="shared" si="238"/>
        <v>L</v>
      </c>
      <c r="O423" s="66">
        <f t="shared" si="263"/>
        <v>5</v>
      </c>
      <c r="P423" s="66">
        <f t="shared" si="239"/>
        <v>6</v>
      </c>
      <c r="Q423" s="66">
        <f t="shared" si="264"/>
        <v>6</v>
      </c>
      <c r="R423" s="106">
        <f t="shared" si="240"/>
        <v>13</v>
      </c>
      <c r="S423" s="106">
        <f t="shared" si="241"/>
        <v>0</v>
      </c>
      <c r="T423" s="154">
        <f t="shared" si="242"/>
        <v>133</v>
      </c>
      <c r="V423" s="66" t="str">
        <f t="shared" si="243"/>
        <v>L</v>
      </c>
      <c r="W423" s="66">
        <f t="shared" si="244"/>
        <v>7</v>
      </c>
      <c r="X423" s="66">
        <f t="shared" si="245"/>
        <v>2</v>
      </c>
      <c r="Y423" s="66">
        <f t="shared" si="246"/>
        <v>8</v>
      </c>
      <c r="Z423" s="106">
        <f t="shared" si="247"/>
        <v>2</v>
      </c>
      <c r="AA423" s="106">
        <f t="shared" si="248"/>
        <v>0</v>
      </c>
      <c r="AB423" s="154">
        <f t="shared" si="249"/>
        <v>240</v>
      </c>
      <c r="AC423" s="155">
        <f t="shared" si="250"/>
        <v>267</v>
      </c>
      <c r="AE423" s="66" t="str">
        <f t="shared" si="251"/>
        <v>L</v>
      </c>
      <c r="AF423" s="66">
        <f t="shared" si="259"/>
        <v>8</v>
      </c>
      <c r="AG423" s="66">
        <f t="shared" si="252"/>
        <v>6</v>
      </c>
      <c r="AH423" s="66">
        <f t="shared" si="253"/>
        <v>6</v>
      </c>
      <c r="AI423" s="106">
        <f t="shared" si="254"/>
        <v>13</v>
      </c>
      <c r="AJ423" s="106">
        <f t="shared" si="255"/>
        <v>0</v>
      </c>
      <c r="AK423" s="154">
        <f t="shared" si="256"/>
        <v>-2135</v>
      </c>
      <c r="AL423" s="155">
        <f t="shared" si="257"/>
        <v>-1</v>
      </c>
      <c r="AM423" s="155"/>
      <c r="AN423" s="66" t="str">
        <f t="shared" si="265"/>
        <v>L</v>
      </c>
      <c r="AO423" s="66">
        <f t="shared" si="260"/>
        <v>8</v>
      </c>
      <c r="AP423" s="66">
        <f t="shared" si="266"/>
        <v>6</v>
      </c>
      <c r="AQ423" s="66">
        <f t="shared" si="267"/>
        <v>6</v>
      </c>
      <c r="AR423" s="106">
        <f t="shared" si="258"/>
        <v>13</v>
      </c>
      <c r="AS423" s="106">
        <f t="shared" si="268"/>
        <v>0</v>
      </c>
      <c r="AT423" s="154">
        <f t="shared" si="269"/>
        <v>-2135</v>
      </c>
      <c r="AU423" s="155"/>
    </row>
    <row r="424" spans="1:47" s="71" customFormat="1">
      <c r="A424" s="3">
        <f t="shared" si="261"/>
        <v>414</v>
      </c>
      <c r="B424" s="9">
        <f>Data!B424</f>
        <v>7</v>
      </c>
      <c r="D424" s="30">
        <f t="shared" si="161"/>
        <v>3</v>
      </c>
      <c r="F424" s="66" t="str">
        <f t="shared" si="233"/>
        <v>L</v>
      </c>
      <c r="G424" s="66">
        <f t="shared" si="162"/>
        <v>1</v>
      </c>
      <c r="H424" s="66">
        <f t="shared" si="234"/>
        <v>6</v>
      </c>
      <c r="I424" s="66">
        <f t="shared" si="262"/>
        <v>7</v>
      </c>
      <c r="J424" s="106">
        <f t="shared" si="235"/>
        <v>13</v>
      </c>
      <c r="K424" s="106">
        <f t="shared" si="236"/>
        <v>0</v>
      </c>
      <c r="L424" s="154">
        <f t="shared" si="237"/>
        <v>228</v>
      </c>
      <c r="N424" s="66" t="str">
        <f t="shared" si="238"/>
        <v>L</v>
      </c>
      <c r="O424" s="66">
        <f t="shared" si="263"/>
        <v>6</v>
      </c>
      <c r="P424" s="66">
        <f t="shared" si="239"/>
        <v>6</v>
      </c>
      <c r="Q424" s="66">
        <f t="shared" si="264"/>
        <v>7</v>
      </c>
      <c r="R424" s="106">
        <f t="shared" si="240"/>
        <v>13</v>
      </c>
      <c r="S424" s="106">
        <f t="shared" si="241"/>
        <v>0</v>
      </c>
      <c r="T424" s="154">
        <f t="shared" si="242"/>
        <v>120</v>
      </c>
      <c r="V424" s="66" t="str">
        <f t="shared" si="243"/>
        <v>L</v>
      </c>
      <c r="W424" s="66">
        <f t="shared" si="244"/>
        <v>8</v>
      </c>
      <c r="X424" s="66">
        <f t="shared" si="245"/>
        <v>2</v>
      </c>
      <c r="Y424" s="66">
        <f t="shared" si="246"/>
        <v>9</v>
      </c>
      <c r="Z424" s="106">
        <f t="shared" si="247"/>
        <v>2</v>
      </c>
      <c r="AA424" s="106">
        <f t="shared" si="248"/>
        <v>0</v>
      </c>
      <c r="AB424" s="154">
        <f t="shared" si="249"/>
        <v>238</v>
      </c>
      <c r="AC424" s="155">
        <f t="shared" si="250"/>
        <v>267</v>
      </c>
      <c r="AE424" s="66" t="str">
        <f t="shared" si="251"/>
        <v>L</v>
      </c>
      <c r="AF424" s="66">
        <f t="shared" si="259"/>
        <v>3</v>
      </c>
      <c r="AG424" s="66">
        <f t="shared" si="252"/>
        <v>6</v>
      </c>
      <c r="AH424" s="66">
        <f t="shared" si="253"/>
        <v>7</v>
      </c>
      <c r="AI424" s="106">
        <f t="shared" si="254"/>
        <v>13</v>
      </c>
      <c r="AJ424" s="106">
        <f t="shared" si="255"/>
        <v>0</v>
      </c>
      <c r="AK424" s="154">
        <f t="shared" si="256"/>
        <v>-2148</v>
      </c>
      <c r="AL424" s="155">
        <f t="shared" si="257"/>
        <v>-1</v>
      </c>
      <c r="AM424" s="155"/>
      <c r="AN424" s="66" t="str">
        <f t="shared" si="265"/>
        <v>L</v>
      </c>
      <c r="AO424" s="66">
        <f t="shared" si="260"/>
        <v>3</v>
      </c>
      <c r="AP424" s="66">
        <f t="shared" si="266"/>
        <v>6</v>
      </c>
      <c r="AQ424" s="66">
        <f t="shared" si="267"/>
        <v>7</v>
      </c>
      <c r="AR424" s="106">
        <f t="shared" si="258"/>
        <v>13</v>
      </c>
      <c r="AS424" s="106">
        <f t="shared" si="268"/>
        <v>0</v>
      </c>
      <c r="AT424" s="154">
        <f t="shared" si="269"/>
        <v>-2148</v>
      </c>
      <c r="AU424" s="155"/>
    </row>
    <row r="425" spans="1:47" s="71" customFormat="1">
      <c r="A425" s="3">
        <f t="shared" si="261"/>
        <v>415</v>
      </c>
      <c r="B425" s="9">
        <f>Data!B425</f>
        <v>13</v>
      </c>
      <c r="D425" s="30">
        <f t="shared" si="161"/>
        <v>5</v>
      </c>
      <c r="F425" s="66" t="str">
        <f t="shared" si="233"/>
        <v>L</v>
      </c>
      <c r="G425" s="66">
        <f t="shared" si="162"/>
        <v>1</v>
      </c>
      <c r="H425" s="66">
        <f t="shared" si="234"/>
        <v>6</v>
      </c>
      <c r="I425" s="66">
        <f t="shared" si="262"/>
        <v>8</v>
      </c>
      <c r="J425" s="106">
        <f t="shared" si="235"/>
        <v>13</v>
      </c>
      <c r="K425" s="106">
        <f t="shared" si="236"/>
        <v>0</v>
      </c>
      <c r="L425" s="154">
        <f t="shared" si="237"/>
        <v>215</v>
      </c>
      <c r="N425" s="66" t="str">
        <f t="shared" si="238"/>
        <v>L</v>
      </c>
      <c r="O425" s="66">
        <f t="shared" si="263"/>
        <v>7</v>
      </c>
      <c r="P425" s="66">
        <f t="shared" si="239"/>
        <v>6</v>
      </c>
      <c r="Q425" s="66">
        <f t="shared" si="264"/>
        <v>8</v>
      </c>
      <c r="R425" s="106">
        <f t="shared" si="240"/>
        <v>13</v>
      </c>
      <c r="S425" s="106">
        <f t="shared" si="241"/>
        <v>0</v>
      </c>
      <c r="T425" s="154">
        <f t="shared" si="242"/>
        <v>107</v>
      </c>
      <c r="V425" s="66" t="str">
        <f t="shared" si="243"/>
        <v>L</v>
      </c>
      <c r="W425" s="66">
        <f t="shared" si="244"/>
        <v>9</v>
      </c>
      <c r="X425" s="66">
        <f t="shared" si="245"/>
        <v>2</v>
      </c>
      <c r="Y425" s="66">
        <f t="shared" si="246"/>
        <v>10</v>
      </c>
      <c r="Z425" s="106">
        <f t="shared" si="247"/>
        <v>2</v>
      </c>
      <c r="AA425" s="106">
        <f t="shared" si="248"/>
        <v>0</v>
      </c>
      <c r="AB425" s="154">
        <f t="shared" si="249"/>
        <v>236</v>
      </c>
      <c r="AC425" s="155">
        <f t="shared" si="250"/>
        <v>267</v>
      </c>
      <c r="AE425" s="66" t="str">
        <f t="shared" si="251"/>
        <v>L</v>
      </c>
      <c r="AF425" s="66">
        <f t="shared" si="259"/>
        <v>5</v>
      </c>
      <c r="AG425" s="66">
        <f t="shared" si="252"/>
        <v>6</v>
      </c>
      <c r="AH425" s="66">
        <f t="shared" si="253"/>
        <v>8</v>
      </c>
      <c r="AI425" s="106">
        <f t="shared" si="254"/>
        <v>13</v>
      </c>
      <c r="AJ425" s="106">
        <f t="shared" si="255"/>
        <v>0</v>
      </c>
      <c r="AK425" s="154">
        <f t="shared" si="256"/>
        <v>-2161</v>
      </c>
      <c r="AL425" s="155">
        <f t="shared" si="257"/>
        <v>-1</v>
      </c>
      <c r="AM425" s="155"/>
      <c r="AN425" s="66" t="str">
        <f t="shared" si="265"/>
        <v>L</v>
      </c>
      <c r="AO425" s="66">
        <f t="shared" si="260"/>
        <v>5</v>
      </c>
      <c r="AP425" s="66">
        <f t="shared" si="266"/>
        <v>6</v>
      </c>
      <c r="AQ425" s="66">
        <f t="shared" si="267"/>
        <v>8</v>
      </c>
      <c r="AR425" s="106">
        <f t="shared" si="258"/>
        <v>13</v>
      </c>
      <c r="AS425" s="106">
        <f t="shared" si="268"/>
        <v>0</v>
      </c>
      <c r="AT425" s="154">
        <f t="shared" si="269"/>
        <v>-2161</v>
      </c>
      <c r="AU425" s="155"/>
    </row>
    <row r="426" spans="1:47" s="71" customFormat="1">
      <c r="A426" s="3">
        <f t="shared" si="261"/>
        <v>416</v>
      </c>
      <c r="B426" s="9">
        <f>Data!B426</f>
        <v>11</v>
      </c>
      <c r="D426" s="30">
        <f t="shared" si="161"/>
        <v>4</v>
      </c>
      <c r="F426" s="66" t="str">
        <f t="shared" si="233"/>
        <v>L</v>
      </c>
      <c r="G426" s="66">
        <f t="shared" si="162"/>
        <v>1</v>
      </c>
      <c r="H426" s="66">
        <f t="shared" si="234"/>
        <v>6</v>
      </c>
      <c r="I426" s="66">
        <f t="shared" si="262"/>
        <v>9</v>
      </c>
      <c r="J426" s="106">
        <f t="shared" si="235"/>
        <v>13</v>
      </c>
      <c r="K426" s="106">
        <f t="shared" si="236"/>
        <v>0</v>
      </c>
      <c r="L426" s="154">
        <f t="shared" si="237"/>
        <v>202</v>
      </c>
      <c r="N426" s="66" t="str">
        <f t="shared" si="238"/>
        <v>L</v>
      </c>
      <c r="O426" s="66">
        <f t="shared" si="263"/>
        <v>8</v>
      </c>
      <c r="P426" s="66">
        <f t="shared" si="239"/>
        <v>6</v>
      </c>
      <c r="Q426" s="66">
        <f t="shared" si="264"/>
        <v>9</v>
      </c>
      <c r="R426" s="106">
        <f t="shared" si="240"/>
        <v>13</v>
      </c>
      <c r="S426" s="106">
        <f t="shared" si="241"/>
        <v>0</v>
      </c>
      <c r="T426" s="154">
        <f t="shared" si="242"/>
        <v>94</v>
      </c>
      <c r="V426" s="66" t="str">
        <f t="shared" si="243"/>
        <v>L</v>
      </c>
      <c r="W426" s="66">
        <f t="shared" si="244"/>
        <v>10</v>
      </c>
      <c r="X426" s="66">
        <f t="shared" si="245"/>
        <v>2</v>
      </c>
      <c r="Y426" s="66">
        <f t="shared" si="246"/>
        <v>11</v>
      </c>
      <c r="Z426" s="106">
        <f t="shared" si="247"/>
        <v>2</v>
      </c>
      <c r="AA426" s="106">
        <f t="shared" si="248"/>
        <v>0</v>
      </c>
      <c r="AB426" s="154">
        <f t="shared" si="249"/>
        <v>234</v>
      </c>
      <c r="AC426" s="155">
        <f t="shared" si="250"/>
        <v>267</v>
      </c>
      <c r="AE426" s="66" t="str">
        <f t="shared" si="251"/>
        <v>L</v>
      </c>
      <c r="AF426" s="66">
        <f t="shared" si="259"/>
        <v>4</v>
      </c>
      <c r="AG426" s="66">
        <f t="shared" si="252"/>
        <v>6</v>
      </c>
      <c r="AH426" s="66">
        <f t="shared" si="253"/>
        <v>9</v>
      </c>
      <c r="AI426" s="106">
        <f t="shared" si="254"/>
        <v>13</v>
      </c>
      <c r="AJ426" s="106">
        <f t="shared" si="255"/>
        <v>0</v>
      </c>
      <c r="AK426" s="154">
        <f t="shared" si="256"/>
        <v>-2174</v>
      </c>
      <c r="AL426" s="155">
        <f t="shared" si="257"/>
        <v>-1</v>
      </c>
      <c r="AM426" s="155"/>
      <c r="AN426" s="66" t="str">
        <f t="shared" si="265"/>
        <v>L</v>
      </c>
      <c r="AO426" s="66">
        <f t="shared" si="260"/>
        <v>4</v>
      </c>
      <c r="AP426" s="66">
        <f t="shared" si="266"/>
        <v>6</v>
      </c>
      <c r="AQ426" s="66">
        <f t="shared" si="267"/>
        <v>9</v>
      </c>
      <c r="AR426" s="106">
        <f t="shared" si="258"/>
        <v>13</v>
      </c>
      <c r="AS426" s="106">
        <f t="shared" si="268"/>
        <v>0</v>
      </c>
      <c r="AT426" s="154">
        <f t="shared" si="269"/>
        <v>-2174</v>
      </c>
      <c r="AU426" s="155"/>
    </row>
    <row r="427" spans="1:47" s="71" customFormat="1">
      <c r="A427" s="3">
        <f t="shared" si="261"/>
        <v>417</v>
      </c>
      <c r="B427" s="9">
        <f>Data!B427</f>
        <v>21</v>
      </c>
      <c r="D427" s="30">
        <f t="shared" si="161"/>
        <v>7</v>
      </c>
      <c r="F427" s="66" t="str">
        <f t="shared" si="233"/>
        <v>L</v>
      </c>
      <c r="G427" s="66">
        <f t="shared" si="162"/>
        <v>1</v>
      </c>
      <c r="H427" s="66">
        <f t="shared" si="234"/>
        <v>6</v>
      </c>
      <c r="I427" s="66">
        <f t="shared" si="262"/>
        <v>10</v>
      </c>
      <c r="J427" s="106">
        <f t="shared" si="235"/>
        <v>13</v>
      </c>
      <c r="K427" s="106">
        <f t="shared" si="236"/>
        <v>0</v>
      </c>
      <c r="L427" s="154">
        <f t="shared" si="237"/>
        <v>189</v>
      </c>
      <c r="N427" s="66" t="str">
        <f t="shared" si="238"/>
        <v>L</v>
      </c>
      <c r="O427" s="66">
        <f t="shared" si="263"/>
        <v>9</v>
      </c>
      <c r="P427" s="66">
        <f t="shared" si="239"/>
        <v>6</v>
      </c>
      <c r="Q427" s="66">
        <f t="shared" si="264"/>
        <v>10</v>
      </c>
      <c r="R427" s="106">
        <f t="shared" si="240"/>
        <v>13</v>
      </c>
      <c r="S427" s="106">
        <f t="shared" si="241"/>
        <v>0</v>
      </c>
      <c r="T427" s="154">
        <f t="shared" si="242"/>
        <v>81</v>
      </c>
      <c r="V427" s="66" t="str">
        <f t="shared" si="243"/>
        <v>L</v>
      </c>
      <c r="W427" s="66">
        <f t="shared" si="244"/>
        <v>11</v>
      </c>
      <c r="X427" s="66">
        <f t="shared" si="245"/>
        <v>3</v>
      </c>
      <c r="Y427" s="66">
        <f t="shared" si="246"/>
        <v>1</v>
      </c>
      <c r="Z427" s="106">
        <f t="shared" si="247"/>
        <v>3</v>
      </c>
      <c r="AA427" s="106">
        <f t="shared" si="248"/>
        <v>0</v>
      </c>
      <c r="AB427" s="154">
        <f t="shared" si="249"/>
        <v>231</v>
      </c>
      <c r="AC427" s="155">
        <f t="shared" si="250"/>
        <v>267</v>
      </c>
      <c r="AE427" s="66" t="str">
        <f t="shared" si="251"/>
        <v>L</v>
      </c>
      <c r="AF427" s="66">
        <f t="shared" si="259"/>
        <v>7</v>
      </c>
      <c r="AG427" s="66">
        <f t="shared" si="252"/>
        <v>6</v>
      </c>
      <c r="AH427" s="66">
        <f t="shared" si="253"/>
        <v>10</v>
      </c>
      <c r="AI427" s="106">
        <f t="shared" si="254"/>
        <v>13</v>
      </c>
      <c r="AJ427" s="106">
        <f t="shared" si="255"/>
        <v>0</v>
      </c>
      <c r="AK427" s="154">
        <f t="shared" si="256"/>
        <v>-2187</v>
      </c>
      <c r="AL427" s="155">
        <f t="shared" si="257"/>
        <v>-1</v>
      </c>
      <c r="AM427" s="155"/>
      <c r="AN427" s="66" t="str">
        <f t="shared" si="265"/>
        <v>L</v>
      </c>
      <c r="AO427" s="66">
        <f t="shared" si="260"/>
        <v>7</v>
      </c>
      <c r="AP427" s="66">
        <f t="shared" si="266"/>
        <v>6</v>
      </c>
      <c r="AQ427" s="66">
        <f t="shared" si="267"/>
        <v>10</v>
      </c>
      <c r="AR427" s="106">
        <f t="shared" si="258"/>
        <v>13</v>
      </c>
      <c r="AS427" s="106">
        <f t="shared" si="268"/>
        <v>0</v>
      </c>
      <c r="AT427" s="154">
        <f t="shared" si="269"/>
        <v>-2187</v>
      </c>
      <c r="AU427" s="155"/>
    </row>
    <row r="428" spans="1:47" s="71" customFormat="1">
      <c r="A428" s="3">
        <f t="shared" si="261"/>
        <v>418</v>
      </c>
      <c r="B428" s="9">
        <f>Data!B428</f>
        <v>33</v>
      </c>
      <c r="D428" s="30">
        <f t="shared" si="161"/>
        <v>11</v>
      </c>
      <c r="F428" s="66" t="str">
        <f t="shared" si="233"/>
        <v>L</v>
      </c>
      <c r="G428" s="66">
        <f t="shared" si="162"/>
        <v>1</v>
      </c>
      <c r="H428" s="66">
        <f t="shared" si="234"/>
        <v>6</v>
      </c>
      <c r="I428" s="66">
        <f t="shared" si="262"/>
        <v>11</v>
      </c>
      <c r="J428" s="106">
        <f t="shared" si="235"/>
        <v>13</v>
      </c>
      <c r="K428" s="106">
        <f t="shared" si="236"/>
        <v>0</v>
      </c>
      <c r="L428" s="154">
        <f t="shared" si="237"/>
        <v>176</v>
      </c>
      <c r="N428" s="66" t="str">
        <f t="shared" si="238"/>
        <v>L</v>
      </c>
      <c r="O428" s="66">
        <f t="shared" si="263"/>
        <v>10</v>
      </c>
      <c r="P428" s="66">
        <f t="shared" si="239"/>
        <v>6</v>
      </c>
      <c r="Q428" s="66">
        <f t="shared" si="264"/>
        <v>11</v>
      </c>
      <c r="R428" s="106">
        <f t="shared" si="240"/>
        <v>13</v>
      </c>
      <c r="S428" s="106">
        <f t="shared" si="241"/>
        <v>0</v>
      </c>
      <c r="T428" s="154">
        <f t="shared" si="242"/>
        <v>68</v>
      </c>
      <c r="V428" s="66" t="str">
        <f t="shared" si="243"/>
        <v>W</v>
      </c>
      <c r="W428" s="66">
        <f t="shared" si="244"/>
        <v>12</v>
      </c>
      <c r="X428" s="66">
        <f t="shared" si="245"/>
        <v>3</v>
      </c>
      <c r="Y428" s="66">
        <f t="shared" si="246"/>
        <v>2</v>
      </c>
      <c r="Z428" s="106">
        <f t="shared" si="247"/>
        <v>3</v>
      </c>
      <c r="AA428" s="106">
        <f t="shared" si="248"/>
        <v>36</v>
      </c>
      <c r="AB428" s="154">
        <f t="shared" si="249"/>
        <v>264</v>
      </c>
      <c r="AC428" s="155">
        <f t="shared" si="250"/>
        <v>267</v>
      </c>
      <c r="AE428" s="66" t="str">
        <f t="shared" si="251"/>
        <v>L</v>
      </c>
      <c r="AF428" s="66">
        <f t="shared" si="259"/>
        <v>11</v>
      </c>
      <c r="AG428" s="66">
        <f t="shared" si="252"/>
        <v>6</v>
      </c>
      <c r="AH428" s="66">
        <f t="shared" si="253"/>
        <v>11</v>
      </c>
      <c r="AI428" s="106">
        <f t="shared" si="254"/>
        <v>13</v>
      </c>
      <c r="AJ428" s="106">
        <f t="shared" si="255"/>
        <v>0</v>
      </c>
      <c r="AK428" s="154">
        <f t="shared" si="256"/>
        <v>-2200</v>
      </c>
      <c r="AL428" s="155">
        <f t="shared" si="257"/>
        <v>-1</v>
      </c>
      <c r="AM428" s="155"/>
      <c r="AN428" s="66" t="str">
        <f t="shared" si="265"/>
        <v>L</v>
      </c>
      <c r="AO428" s="66">
        <f t="shared" si="260"/>
        <v>11</v>
      </c>
      <c r="AP428" s="66">
        <f t="shared" si="266"/>
        <v>6</v>
      </c>
      <c r="AQ428" s="66">
        <f t="shared" si="267"/>
        <v>11</v>
      </c>
      <c r="AR428" s="106">
        <f t="shared" si="258"/>
        <v>13</v>
      </c>
      <c r="AS428" s="106">
        <f t="shared" si="268"/>
        <v>0</v>
      </c>
      <c r="AT428" s="154">
        <f t="shared" si="269"/>
        <v>-2200</v>
      </c>
      <c r="AU428" s="155"/>
    </row>
    <row r="429" spans="1:47" s="71" customFormat="1">
      <c r="A429" s="3">
        <f t="shared" si="261"/>
        <v>419</v>
      </c>
      <c r="B429" s="9">
        <f>Data!B429</f>
        <v>14</v>
      </c>
      <c r="D429" s="30">
        <f t="shared" si="161"/>
        <v>5</v>
      </c>
      <c r="F429" s="66" t="str">
        <f t="shared" si="233"/>
        <v>L</v>
      </c>
      <c r="G429" s="66">
        <f t="shared" si="162"/>
        <v>1</v>
      </c>
      <c r="H429" s="66">
        <f t="shared" si="234"/>
        <v>7</v>
      </c>
      <c r="I429" s="66">
        <f t="shared" si="262"/>
        <v>1</v>
      </c>
      <c r="J429" s="106">
        <f t="shared" si="235"/>
        <v>21</v>
      </c>
      <c r="K429" s="106">
        <f t="shared" si="236"/>
        <v>0</v>
      </c>
      <c r="L429" s="154">
        <f t="shared" si="237"/>
        <v>155</v>
      </c>
      <c r="N429" s="66" t="str">
        <f t="shared" si="238"/>
        <v>L</v>
      </c>
      <c r="O429" s="66">
        <f t="shared" si="263"/>
        <v>11</v>
      </c>
      <c r="P429" s="66">
        <f t="shared" si="239"/>
        <v>7</v>
      </c>
      <c r="Q429" s="66">
        <f t="shared" si="264"/>
        <v>1</v>
      </c>
      <c r="R429" s="106">
        <f t="shared" si="240"/>
        <v>21</v>
      </c>
      <c r="S429" s="106">
        <f t="shared" si="241"/>
        <v>0</v>
      </c>
      <c r="T429" s="154">
        <f t="shared" si="242"/>
        <v>47</v>
      </c>
      <c r="V429" s="66" t="str">
        <f t="shared" si="243"/>
        <v>L</v>
      </c>
      <c r="W429" s="66">
        <f t="shared" si="244"/>
        <v>1</v>
      </c>
      <c r="X429" s="66">
        <f t="shared" si="245"/>
        <v>3</v>
      </c>
      <c r="Y429" s="66">
        <f t="shared" si="246"/>
        <v>3</v>
      </c>
      <c r="Z429" s="106">
        <f t="shared" si="247"/>
        <v>3</v>
      </c>
      <c r="AA429" s="106">
        <f t="shared" si="248"/>
        <v>0</v>
      </c>
      <c r="AB429" s="154">
        <f t="shared" si="249"/>
        <v>261</v>
      </c>
      <c r="AC429" s="155">
        <f t="shared" si="250"/>
        <v>267</v>
      </c>
      <c r="AE429" s="66" t="str">
        <f t="shared" si="251"/>
        <v>L</v>
      </c>
      <c r="AF429" s="66">
        <f t="shared" si="259"/>
        <v>5</v>
      </c>
      <c r="AG429" s="66">
        <f t="shared" si="252"/>
        <v>7</v>
      </c>
      <c r="AH429" s="66">
        <f t="shared" si="253"/>
        <v>1</v>
      </c>
      <c r="AI429" s="106">
        <f t="shared" si="254"/>
        <v>21</v>
      </c>
      <c r="AJ429" s="106">
        <f t="shared" si="255"/>
        <v>0</v>
      </c>
      <c r="AK429" s="154">
        <f t="shared" si="256"/>
        <v>-2221</v>
      </c>
      <c r="AL429" s="155">
        <f t="shared" si="257"/>
        <v>-1</v>
      </c>
      <c r="AM429" s="155"/>
      <c r="AN429" s="66" t="str">
        <f t="shared" si="265"/>
        <v>L</v>
      </c>
      <c r="AO429" s="66">
        <f t="shared" si="260"/>
        <v>5</v>
      </c>
      <c r="AP429" s="66">
        <f t="shared" si="266"/>
        <v>7</v>
      </c>
      <c r="AQ429" s="66">
        <f t="shared" si="267"/>
        <v>1</v>
      </c>
      <c r="AR429" s="106">
        <f t="shared" si="258"/>
        <v>21</v>
      </c>
      <c r="AS429" s="106">
        <f t="shared" si="268"/>
        <v>0</v>
      </c>
      <c r="AT429" s="154">
        <f t="shared" si="269"/>
        <v>-2221</v>
      </c>
      <c r="AU429" s="155"/>
    </row>
    <row r="430" spans="1:47" s="71" customFormat="1">
      <c r="A430" s="3">
        <f t="shared" si="261"/>
        <v>420</v>
      </c>
      <c r="B430" s="9">
        <f>Data!B430</f>
        <v>16</v>
      </c>
      <c r="D430" s="30">
        <f t="shared" si="161"/>
        <v>6</v>
      </c>
      <c r="F430" s="66" t="str">
        <f t="shared" si="233"/>
        <v>L</v>
      </c>
      <c r="G430" s="66">
        <f t="shared" si="162"/>
        <v>1</v>
      </c>
      <c r="H430" s="66">
        <f t="shared" si="234"/>
        <v>7</v>
      </c>
      <c r="I430" s="66">
        <f t="shared" si="262"/>
        <v>2</v>
      </c>
      <c r="J430" s="106">
        <f t="shared" si="235"/>
        <v>21</v>
      </c>
      <c r="K430" s="106">
        <f t="shared" si="236"/>
        <v>0</v>
      </c>
      <c r="L430" s="154">
        <f t="shared" si="237"/>
        <v>134</v>
      </c>
      <c r="N430" s="66" t="str">
        <f t="shared" si="238"/>
        <v>L</v>
      </c>
      <c r="O430" s="66">
        <f t="shared" si="263"/>
        <v>12</v>
      </c>
      <c r="P430" s="66">
        <f t="shared" si="239"/>
        <v>7</v>
      </c>
      <c r="Q430" s="66">
        <f t="shared" si="264"/>
        <v>2</v>
      </c>
      <c r="R430" s="106">
        <f t="shared" si="240"/>
        <v>21</v>
      </c>
      <c r="S430" s="106">
        <f t="shared" si="241"/>
        <v>0</v>
      </c>
      <c r="T430" s="154">
        <f t="shared" si="242"/>
        <v>26</v>
      </c>
      <c r="V430" s="66" t="str">
        <f t="shared" si="243"/>
        <v>L</v>
      </c>
      <c r="W430" s="66">
        <f t="shared" si="244"/>
        <v>2</v>
      </c>
      <c r="X430" s="66">
        <f t="shared" si="245"/>
        <v>3</v>
      </c>
      <c r="Y430" s="66">
        <f t="shared" si="246"/>
        <v>4</v>
      </c>
      <c r="Z430" s="106">
        <f t="shared" si="247"/>
        <v>3</v>
      </c>
      <c r="AA430" s="106">
        <f t="shared" si="248"/>
        <v>0</v>
      </c>
      <c r="AB430" s="154">
        <f t="shared" si="249"/>
        <v>258</v>
      </c>
      <c r="AC430" s="155">
        <f t="shared" si="250"/>
        <v>267</v>
      </c>
      <c r="AE430" s="66" t="str">
        <f t="shared" si="251"/>
        <v>L</v>
      </c>
      <c r="AF430" s="66">
        <f t="shared" si="259"/>
        <v>6</v>
      </c>
      <c r="AG430" s="66">
        <f t="shared" si="252"/>
        <v>7</v>
      </c>
      <c r="AH430" s="66">
        <f t="shared" si="253"/>
        <v>2</v>
      </c>
      <c r="AI430" s="106">
        <f t="shared" si="254"/>
        <v>21</v>
      </c>
      <c r="AJ430" s="106">
        <f t="shared" si="255"/>
        <v>0</v>
      </c>
      <c r="AK430" s="154">
        <f t="shared" si="256"/>
        <v>-2242</v>
      </c>
      <c r="AL430" s="155">
        <f t="shared" si="257"/>
        <v>-1</v>
      </c>
      <c r="AM430" s="155"/>
      <c r="AN430" s="66" t="str">
        <f t="shared" si="265"/>
        <v>L</v>
      </c>
      <c r="AO430" s="66">
        <f t="shared" si="260"/>
        <v>6</v>
      </c>
      <c r="AP430" s="66">
        <f t="shared" si="266"/>
        <v>7</v>
      </c>
      <c r="AQ430" s="66">
        <f t="shared" si="267"/>
        <v>2</v>
      </c>
      <c r="AR430" s="106">
        <f t="shared" si="258"/>
        <v>21</v>
      </c>
      <c r="AS430" s="106">
        <f t="shared" si="268"/>
        <v>0</v>
      </c>
      <c r="AT430" s="154">
        <f t="shared" si="269"/>
        <v>-2242</v>
      </c>
      <c r="AU430" s="155"/>
    </row>
    <row r="431" spans="1:47" s="71" customFormat="1">
      <c r="A431" s="3">
        <f t="shared" si="261"/>
        <v>421</v>
      </c>
      <c r="B431" s="9">
        <f>Data!B431</f>
        <v>29</v>
      </c>
      <c r="D431" s="30">
        <f t="shared" si="161"/>
        <v>10</v>
      </c>
      <c r="F431" s="66" t="str">
        <f t="shared" si="233"/>
        <v>L</v>
      </c>
      <c r="G431" s="66">
        <f t="shared" si="162"/>
        <v>1</v>
      </c>
      <c r="H431" s="66">
        <f t="shared" si="234"/>
        <v>7</v>
      </c>
      <c r="I431" s="66">
        <f t="shared" si="262"/>
        <v>3</v>
      </c>
      <c r="J431" s="106">
        <f t="shared" si="235"/>
        <v>21</v>
      </c>
      <c r="K431" s="106">
        <f t="shared" si="236"/>
        <v>0</v>
      </c>
      <c r="L431" s="154">
        <f t="shared" si="237"/>
        <v>113</v>
      </c>
      <c r="N431" s="66" t="str">
        <f t="shared" si="238"/>
        <v>L</v>
      </c>
      <c r="O431" s="66">
        <f t="shared" si="263"/>
        <v>1</v>
      </c>
      <c r="P431" s="66">
        <f t="shared" si="239"/>
        <v>7</v>
      </c>
      <c r="Q431" s="66">
        <f t="shared" si="264"/>
        <v>3</v>
      </c>
      <c r="R431" s="106">
        <f t="shared" si="240"/>
        <v>21</v>
      </c>
      <c r="S431" s="106">
        <f t="shared" si="241"/>
        <v>0</v>
      </c>
      <c r="T431" s="154">
        <f t="shared" si="242"/>
        <v>5</v>
      </c>
      <c r="V431" s="66" t="str">
        <f t="shared" si="243"/>
        <v>L</v>
      </c>
      <c r="W431" s="66">
        <f t="shared" si="244"/>
        <v>3</v>
      </c>
      <c r="X431" s="66">
        <f t="shared" si="245"/>
        <v>3</v>
      </c>
      <c r="Y431" s="66">
        <f t="shared" si="246"/>
        <v>5</v>
      </c>
      <c r="Z431" s="106">
        <f t="shared" si="247"/>
        <v>3</v>
      </c>
      <c r="AA431" s="106">
        <f t="shared" si="248"/>
        <v>0</v>
      </c>
      <c r="AB431" s="154">
        <f t="shared" si="249"/>
        <v>255</v>
      </c>
      <c r="AC431" s="155">
        <f t="shared" si="250"/>
        <v>267</v>
      </c>
      <c r="AE431" s="66" t="str">
        <f t="shared" si="251"/>
        <v>L</v>
      </c>
      <c r="AF431" s="66">
        <f t="shared" si="259"/>
        <v>10</v>
      </c>
      <c r="AG431" s="66">
        <f t="shared" si="252"/>
        <v>7</v>
      </c>
      <c r="AH431" s="66">
        <f t="shared" si="253"/>
        <v>3</v>
      </c>
      <c r="AI431" s="106">
        <f t="shared" si="254"/>
        <v>21</v>
      </c>
      <c r="AJ431" s="106">
        <f t="shared" si="255"/>
        <v>0</v>
      </c>
      <c r="AK431" s="154">
        <f t="shared" si="256"/>
        <v>-2263</v>
      </c>
      <c r="AL431" s="155">
        <f t="shared" si="257"/>
        <v>-1</v>
      </c>
      <c r="AM431" s="155"/>
      <c r="AN431" s="66" t="str">
        <f t="shared" si="265"/>
        <v>L</v>
      </c>
      <c r="AO431" s="66">
        <f t="shared" si="260"/>
        <v>10</v>
      </c>
      <c r="AP431" s="66">
        <f t="shared" si="266"/>
        <v>7</v>
      </c>
      <c r="AQ431" s="66">
        <f t="shared" si="267"/>
        <v>3</v>
      </c>
      <c r="AR431" s="106">
        <f t="shared" si="258"/>
        <v>21</v>
      </c>
      <c r="AS431" s="106">
        <f t="shared" si="268"/>
        <v>0</v>
      </c>
      <c r="AT431" s="154">
        <f t="shared" si="269"/>
        <v>-2263</v>
      </c>
      <c r="AU431" s="155"/>
    </row>
    <row r="432" spans="1:47" s="71" customFormat="1">
      <c r="A432" s="3">
        <f t="shared" si="261"/>
        <v>422</v>
      </c>
      <c r="B432" s="9">
        <f>Data!B432</f>
        <v>33</v>
      </c>
      <c r="D432" s="30">
        <f t="shared" si="161"/>
        <v>11</v>
      </c>
      <c r="F432" s="66" t="str">
        <f t="shared" si="233"/>
        <v>L</v>
      </c>
      <c r="G432" s="66">
        <f t="shared" si="162"/>
        <v>1</v>
      </c>
      <c r="H432" s="66">
        <f t="shared" si="234"/>
        <v>7</v>
      </c>
      <c r="I432" s="66">
        <f t="shared" si="262"/>
        <v>4</v>
      </c>
      <c r="J432" s="106">
        <f t="shared" si="235"/>
        <v>21</v>
      </c>
      <c r="K432" s="106">
        <f t="shared" si="236"/>
        <v>0</v>
      </c>
      <c r="L432" s="154">
        <f t="shared" si="237"/>
        <v>92</v>
      </c>
      <c r="N432" s="66" t="str">
        <f t="shared" si="238"/>
        <v>L</v>
      </c>
      <c r="O432" s="66">
        <f t="shared" si="263"/>
        <v>2</v>
      </c>
      <c r="P432" s="66">
        <f t="shared" si="239"/>
        <v>7</v>
      </c>
      <c r="Q432" s="66">
        <f t="shared" si="264"/>
        <v>4</v>
      </c>
      <c r="R432" s="106">
        <f t="shared" si="240"/>
        <v>21</v>
      </c>
      <c r="S432" s="106">
        <f t="shared" si="241"/>
        <v>0</v>
      </c>
      <c r="T432" s="154">
        <f t="shared" si="242"/>
        <v>-16</v>
      </c>
      <c r="V432" s="66" t="str">
        <f t="shared" si="243"/>
        <v>L</v>
      </c>
      <c r="W432" s="66">
        <f t="shared" si="244"/>
        <v>4</v>
      </c>
      <c r="X432" s="66">
        <f t="shared" si="245"/>
        <v>3</v>
      </c>
      <c r="Y432" s="66">
        <f t="shared" si="246"/>
        <v>6</v>
      </c>
      <c r="Z432" s="106">
        <f t="shared" si="247"/>
        <v>3</v>
      </c>
      <c r="AA432" s="106">
        <f t="shared" si="248"/>
        <v>0</v>
      </c>
      <c r="AB432" s="154">
        <f t="shared" si="249"/>
        <v>252</v>
      </c>
      <c r="AC432" s="155">
        <f t="shared" si="250"/>
        <v>267</v>
      </c>
      <c r="AE432" s="66" t="str">
        <f t="shared" si="251"/>
        <v>L</v>
      </c>
      <c r="AF432" s="66">
        <f t="shared" si="259"/>
        <v>11</v>
      </c>
      <c r="AG432" s="66">
        <f t="shared" si="252"/>
        <v>7</v>
      </c>
      <c r="AH432" s="66">
        <f t="shared" si="253"/>
        <v>4</v>
      </c>
      <c r="AI432" s="106">
        <f t="shared" si="254"/>
        <v>21</v>
      </c>
      <c r="AJ432" s="106">
        <f t="shared" si="255"/>
        <v>0</v>
      </c>
      <c r="AK432" s="154">
        <f t="shared" si="256"/>
        <v>-2284</v>
      </c>
      <c r="AL432" s="155">
        <f t="shared" si="257"/>
        <v>-1</v>
      </c>
      <c r="AM432" s="155"/>
      <c r="AN432" s="66" t="str">
        <f t="shared" si="265"/>
        <v>L</v>
      </c>
      <c r="AO432" s="66">
        <f t="shared" si="260"/>
        <v>11</v>
      </c>
      <c r="AP432" s="66">
        <f t="shared" si="266"/>
        <v>7</v>
      </c>
      <c r="AQ432" s="66">
        <f t="shared" si="267"/>
        <v>4</v>
      </c>
      <c r="AR432" s="106">
        <f t="shared" si="258"/>
        <v>21</v>
      </c>
      <c r="AS432" s="106">
        <f t="shared" si="268"/>
        <v>0</v>
      </c>
      <c r="AT432" s="154">
        <f t="shared" si="269"/>
        <v>-2284</v>
      </c>
      <c r="AU432" s="155"/>
    </row>
    <row r="433" spans="1:47" s="71" customFormat="1">
      <c r="A433" s="3">
        <f t="shared" si="261"/>
        <v>423</v>
      </c>
      <c r="B433" s="9">
        <f>Data!B433</f>
        <v>8</v>
      </c>
      <c r="D433" s="30">
        <f t="shared" si="161"/>
        <v>3</v>
      </c>
      <c r="F433" s="66" t="str">
        <f t="shared" si="233"/>
        <v>L</v>
      </c>
      <c r="G433" s="66">
        <f t="shared" si="162"/>
        <v>1</v>
      </c>
      <c r="H433" s="66">
        <f t="shared" si="234"/>
        <v>7</v>
      </c>
      <c r="I433" s="66">
        <f t="shared" si="262"/>
        <v>5</v>
      </c>
      <c r="J433" s="106">
        <f t="shared" si="235"/>
        <v>21</v>
      </c>
      <c r="K433" s="106">
        <f t="shared" si="236"/>
        <v>0</v>
      </c>
      <c r="L433" s="154">
        <f t="shared" si="237"/>
        <v>71</v>
      </c>
      <c r="N433" s="66" t="str">
        <f t="shared" si="238"/>
        <v>L</v>
      </c>
      <c r="O433" s="66">
        <f t="shared" si="263"/>
        <v>3</v>
      </c>
      <c r="P433" s="66">
        <f t="shared" si="239"/>
        <v>7</v>
      </c>
      <c r="Q433" s="66">
        <f t="shared" si="264"/>
        <v>5</v>
      </c>
      <c r="R433" s="106">
        <f t="shared" si="240"/>
        <v>21</v>
      </c>
      <c r="S433" s="106">
        <f t="shared" si="241"/>
        <v>0</v>
      </c>
      <c r="T433" s="154">
        <f t="shared" si="242"/>
        <v>-37</v>
      </c>
      <c r="V433" s="66" t="str">
        <f t="shared" si="243"/>
        <v>L</v>
      </c>
      <c r="W433" s="66">
        <f t="shared" si="244"/>
        <v>5</v>
      </c>
      <c r="X433" s="66">
        <f t="shared" si="245"/>
        <v>3</v>
      </c>
      <c r="Y433" s="66">
        <f t="shared" si="246"/>
        <v>7</v>
      </c>
      <c r="Z433" s="106">
        <f t="shared" si="247"/>
        <v>3</v>
      </c>
      <c r="AA433" s="106">
        <f t="shared" si="248"/>
        <v>0</v>
      </c>
      <c r="AB433" s="154">
        <f t="shared" si="249"/>
        <v>249</v>
      </c>
      <c r="AC433" s="155">
        <f t="shared" si="250"/>
        <v>267</v>
      </c>
      <c r="AE433" s="66" t="str">
        <f t="shared" si="251"/>
        <v>L</v>
      </c>
      <c r="AF433" s="66">
        <f t="shared" si="259"/>
        <v>3</v>
      </c>
      <c r="AG433" s="66">
        <f t="shared" si="252"/>
        <v>7</v>
      </c>
      <c r="AH433" s="66">
        <f t="shared" si="253"/>
        <v>5</v>
      </c>
      <c r="AI433" s="106">
        <f t="shared" si="254"/>
        <v>21</v>
      </c>
      <c r="AJ433" s="106">
        <f t="shared" si="255"/>
        <v>0</v>
      </c>
      <c r="AK433" s="154">
        <f t="shared" si="256"/>
        <v>-2305</v>
      </c>
      <c r="AL433" s="155">
        <f t="shared" si="257"/>
        <v>-1</v>
      </c>
      <c r="AM433" s="155"/>
      <c r="AN433" s="66" t="str">
        <f t="shared" si="265"/>
        <v>L</v>
      </c>
      <c r="AO433" s="66">
        <f t="shared" si="260"/>
        <v>3</v>
      </c>
      <c r="AP433" s="66">
        <f t="shared" si="266"/>
        <v>7</v>
      </c>
      <c r="AQ433" s="66">
        <f t="shared" si="267"/>
        <v>5</v>
      </c>
      <c r="AR433" s="106">
        <f t="shared" si="258"/>
        <v>21</v>
      </c>
      <c r="AS433" s="106">
        <f t="shared" si="268"/>
        <v>0</v>
      </c>
      <c r="AT433" s="154">
        <f t="shared" si="269"/>
        <v>-2305</v>
      </c>
      <c r="AU433" s="155"/>
    </row>
    <row r="434" spans="1:47" s="71" customFormat="1">
      <c r="A434" s="3">
        <f t="shared" si="261"/>
        <v>424</v>
      </c>
      <c r="B434" s="9">
        <f>Data!B434</f>
        <v>4</v>
      </c>
      <c r="D434" s="30">
        <f t="shared" si="161"/>
        <v>2</v>
      </c>
      <c r="F434" s="66" t="str">
        <f t="shared" si="233"/>
        <v>L</v>
      </c>
      <c r="G434" s="66">
        <f t="shared" si="162"/>
        <v>1</v>
      </c>
      <c r="H434" s="66">
        <f t="shared" si="234"/>
        <v>7</v>
      </c>
      <c r="I434" s="66">
        <f t="shared" si="262"/>
        <v>6</v>
      </c>
      <c r="J434" s="106">
        <f t="shared" si="235"/>
        <v>21</v>
      </c>
      <c r="K434" s="106">
        <f t="shared" si="236"/>
        <v>0</v>
      </c>
      <c r="L434" s="154">
        <f t="shared" si="237"/>
        <v>50</v>
      </c>
      <c r="N434" s="66" t="str">
        <f t="shared" si="238"/>
        <v>L</v>
      </c>
      <c r="O434" s="66">
        <f t="shared" si="263"/>
        <v>4</v>
      </c>
      <c r="P434" s="66">
        <f t="shared" si="239"/>
        <v>7</v>
      </c>
      <c r="Q434" s="66">
        <f t="shared" si="264"/>
        <v>6</v>
      </c>
      <c r="R434" s="106">
        <f t="shared" si="240"/>
        <v>21</v>
      </c>
      <c r="S434" s="106">
        <f t="shared" si="241"/>
        <v>0</v>
      </c>
      <c r="T434" s="154">
        <f t="shared" si="242"/>
        <v>-58</v>
      </c>
      <c r="V434" s="66" t="str">
        <f t="shared" si="243"/>
        <v>L</v>
      </c>
      <c r="W434" s="66">
        <f t="shared" si="244"/>
        <v>6</v>
      </c>
      <c r="X434" s="66">
        <f t="shared" si="245"/>
        <v>3</v>
      </c>
      <c r="Y434" s="66">
        <f t="shared" si="246"/>
        <v>8</v>
      </c>
      <c r="Z434" s="106">
        <f t="shared" si="247"/>
        <v>3</v>
      </c>
      <c r="AA434" s="106">
        <f t="shared" si="248"/>
        <v>0</v>
      </c>
      <c r="AB434" s="154">
        <f t="shared" si="249"/>
        <v>246</v>
      </c>
      <c r="AC434" s="155">
        <f t="shared" si="250"/>
        <v>267</v>
      </c>
      <c r="AE434" s="66" t="str">
        <f t="shared" si="251"/>
        <v>L</v>
      </c>
      <c r="AF434" s="66">
        <f t="shared" si="259"/>
        <v>2</v>
      </c>
      <c r="AG434" s="66">
        <f t="shared" si="252"/>
        <v>7</v>
      </c>
      <c r="AH434" s="66">
        <f t="shared" si="253"/>
        <v>6</v>
      </c>
      <c r="AI434" s="106">
        <f t="shared" si="254"/>
        <v>21</v>
      </c>
      <c r="AJ434" s="106">
        <f t="shared" si="255"/>
        <v>0</v>
      </c>
      <c r="AK434" s="154">
        <f t="shared" si="256"/>
        <v>-2326</v>
      </c>
      <c r="AL434" s="155">
        <f t="shared" si="257"/>
        <v>-1</v>
      </c>
      <c r="AM434" s="155"/>
      <c r="AN434" s="66" t="str">
        <f t="shared" si="265"/>
        <v>L</v>
      </c>
      <c r="AO434" s="66">
        <f t="shared" si="260"/>
        <v>2</v>
      </c>
      <c r="AP434" s="66">
        <f t="shared" si="266"/>
        <v>7</v>
      </c>
      <c r="AQ434" s="66">
        <f t="shared" si="267"/>
        <v>6</v>
      </c>
      <c r="AR434" s="106">
        <f t="shared" si="258"/>
        <v>21</v>
      </c>
      <c r="AS434" s="106">
        <f t="shared" si="268"/>
        <v>0</v>
      </c>
      <c r="AT434" s="154">
        <f t="shared" si="269"/>
        <v>-2326</v>
      </c>
      <c r="AU434" s="155"/>
    </row>
    <row r="435" spans="1:47" s="71" customFormat="1">
      <c r="A435" s="3">
        <f t="shared" si="261"/>
        <v>425</v>
      </c>
      <c r="B435" s="9">
        <f>Data!B435</f>
        <v>10</v>
      </c>
      <c r="D435" s="30">
        <f t="shared" si="161"/>
        <v>4</v>
      </c>
      <c r="F435" s="66" t="str">
        <f t="shared" si="233"/>
        <v>L</v>
      </c>
      <c r="G435" s="66">
        <f t="shared" si="162"/>
        <v>1</v>
      </c>
      <c r="H435" s="66">
        <f t="shared" si="234"/>
        <v>7</v>
      </c>
      <c r="I435" s="66">
        <f t="shared" si="262"/>
        <v>7</v>
      </c>
      <c r="J435" s="106">
        <f t="shared" si="235"/>
        <v>21</v>
      </c>
      <c r="K435" s="106">
        <f t="shared" si="236"/>
        <v>0</v>
      </c>
      <c r="L435" s="154">
        <f t="shared" si="237"/>
        <v>29</v>
      </c>
      <c r="N435" s="66" t="str">
        <f t="shared" si="238"/>
        <v>W</v>
      </c>
      <c r="O435" s="66">
        <f t="shared" si="263"/>
        <v>5</v>
      </c>
      <c r="P435" s="66">
        <f t="shared" si="239"/>
        <v>7</v>
      </c>
      <c r="Q435" s="66">
        <f t="shared" si="264"/>
        <v>7</v>
      </c>
      <c r="R435" s="106">
        <f t="shared" si="240"/>
        <v>21</v>
      </c>
      <c r="S435" s="106">
        <f t="shared" si="241"/>
        <v>252</v>
      </c>
      <c r="T435" s="154">
        <f t="shared" si="242"/>
        <v>173</v>
      </c>
      <c r="V435" s="66" t="str">
        <f t="shared" si="243"/>
        <v>L</v>
      </c>
      <c r="W435" s="66">
        <f t="shared" si="244"/>
        <v>7</v>
      </c>
      <c r="X435" s="66">
        <f t="shared" si="245"/>
        <v>3</v>
      </c>
      <c r="Y435" s="66">
        <f t="shared" si="246"/>
        <v>9</v>
      </c>
      <c r="Z435" s="106">
        <f t="shared" si="247"/>
        <v>3</v>
      </c>
      <c r="AA435" s="106">
        <f t="shared" si="248"/>
        <v>0</v>
      </c>
      <c r="AB435" s="154">
        <f t="shared" si="249"/>
        <v>243</v>
      </c>
      <c r="AC435" s="155">
        <f t="shared" si="250"/>
        <v>267</v>
      </c>
      <c r="AE435" s="66" t="str">
        <f t="shared" si="251"/>
        <v>L</v>
      </c>
      <c r="AF435" s="66">
        <f t="shared" si="259"/>
        <v>4</v>
      </c>
      <c r="AG435" s="66">
        <f t="shared" si="252"/>
        <v>7</v>
      </c>
      <c r="AH435" s="66">
        <f t="shared" si="253"/>
        <v>7</v>
      </c>
      <c r="AI435" s="106">
        <f t="shared" si="254"/>
        <v>21</v>
      </c>
      <c r="AJ435" s="106">
        <f t="shared" si="255"/>
        <v>0</v>
      </c>
      <c r="AK435" s="154">
        <f t="shared" si="256"/>
        <v>-2347</v>
      </c>
      <c r="AL435" s="155">
        <f t="shared" si="257"/>
        <v>-1</v>
      </c>
      <c r="AM435" s="155"/>
      <c r="AN435" s="66" t="str">
        <f t="shared" si="265"/>
        <v>L</v>
      </c>
      <c r="AO435" s="66">
        <f t="shared" si="260"/>
        <v>4</v>
      </c>
      <c r="AP435" s="66">
        <f t="shared" si="266"/>
        <v>7</v>
      </c>
      <c r="AQ435" s="66">
        <f t="shared" si="267"/>
        <v>7</v>
      </c>
      <c r="AR435" s="106">
        <f t="shared" si="258"/>
        <v>21</v>
      </c>
      <c r="AS435" s="106">
        <f t="shared" si="268"/>
        <v>0</v>
      </c>
      <c r="AT435" s="154">
        <f t="shared" si="269"/>
        <v>-2347</v>
      </c>
      <c r="AU435" s="155"/>
    </row>
    <row r="436" spans="1:47" s="71" customFormat="1">
      <c r="A436" s="3">
        <f t="shared" si="261"/>
        <v>426</v>
      </c>
      <c r="B436" s="9">
        <f>Data!B436</f>
        <v>8</v>
      </c>
      <c r="D436" s="30">
        <f t="shared" si="161"/>
        <v>3</v>
      </c>
      <c r="F436" s="66" t="str">
        <f t="shared" si="233"/>
        <v>L</v>
      </c>
      <c r="G436" s="66">
        <f t="shared" si="162"/>
        <v>1</v>
      </c>
      <c r="H436" s="66">
        <f t="shared" si="234"/>
        <v>7</v>
      </c>
      <c r="I436" s="66">
        <f t="shared" si="262"/>
        <v>8</v>
      </c>
      <c r="J436" s="106">
        <f t="shared" si="235"/>
        <v>21</v>
      </c>
      <c r="K436" s="106">
        <f t="shared" si="236"/>
        <v>0</v>
      </c>
      <c r="L436" s="154">
        <f t="shared" si="237"/>
        <v>8</v>
      </c>
      <c r="N436" s="66" t="str">
        <f t="shared" si="238"/>
        <v>L</v>
      </c>
      <c r="O436" s="66">
        <f t="shared" si="263"/>
        <v>6</v>
      </c>
      <c r="P436" s="66">
        <f t="shared" si="239"/>
        <v>7</v>
      </c>
      <c r="Q436" s="66">
        <f t="shared" si="264"/>
        <v>8</v>
      </c>
      <c r="R436" s="106">
        <f t="shared" si="240"/>
        <v>21</v>
      </c>
      <c r="S436" s="106">
        <f t="shared" si="241"/>
        <v>0</v>
      </c>
      <c r="T436" s="154">
        <f t="shared" si="242"/>
        <v>152</v>
      </c>
      <c r="V436" s="66" t="str">
        <f t="shared" si="243"/>
        <v>L</v>
      </c>
      <c r="W436" s="66">
        <f t="shared" si="244"/>
        <v>8</v>
      </c>
      <c r="X436" s="66">
        <f t="shared" si="245"/>
        <v>3</v>
      </c>
      <c r="Y436" s="66">
        <f t="shared" si="246"/>
        <v>10</v>
      </c>
      <c r="Z436" s="106">
        <f t="shared" si="247"/>
        <v>3</v>
      </c>
      <c r="AA436" s="106">
        <f t="shared" si="248"/>
        <v>0</v>
      </c>
      <c r="AB436" s="154">
        <f t="shared" si="249"/>
        <v>240</v>
      </c>
      <c r="AC436" s="155">
        <f t="shared" si="250"/>
        <v>267</v>
      </c>
      <c r="AE436" s="66" t="str">
        <f t="shared" si="251"/>
        <v>L</v>
      </c>
      <c r="AF436" s="66">
        <f t="shared" si="259"/>
        <v>3</v>
      </c>
      <c r="AG436" s="66">
        <f t="shared" si="252"/>
        <v>7</v>
      </c>
      <c r="AH436" s="66">
        <f t="shared" si="253"/>
        <v>8</v>
      </c>
      <c r="AI436" s="106">
        <f t="shared" si="254"/>
        <v>21</v>
      </c>
      <c r="AJ436" s="106">
        <f t="shared" si="255"/>
        <v>0</v>
      </c>
      <c r="AK436" s="154">
        <f t="shared" si="256"/>
        <v>-2368</v>
      </c>
      <c r="AL436" s="155">
        <f t="shared" si="257"/>
        <v>-1</v>
      </c>
      <c r="AM436" s="155"/>
      <c r="AN436" s="66" t="str">
        <f t="shared" si="265"/>
        <v>L</v>
      </c>
      <c r="AO436" s="66">
        <f t="shared" si="260"/>
        <v>3</v>
      </c>
      <c r="AP436" s="66">
        <f t="shared" si="266"/>
        <v>7</v>
      </c>
      <c r="AQ436" s="66">
        <f t="shared" si="267"/>
        <v>8</v>
      </c>
      <c r="AR436" s="106">
        <f t="shared" si="258"/>
        <v>21</v>
      </c>
      <c r="AS436" s="106">
        <f t="shared" si="268"/>
        <v>0</v>
      </c>
      <c r="AT436" s="154">
        <f t="shared" si="269"/>
        <v>-2368</v>
      </c>
      <c r="AU436" s="155"/>
    </row>
    <row r="437" spans="1:47" s="71" customFormat="1">
      <c r="A437" s="3">
        <f t="shared" si="261"/>
        <v>427</v>
      </c>
      <c r="B437" s="9">
        <f>Data!B437</f>
        <v>7</v>
      </c>
      <c r="D437" s="30">
        <f t="shared" si="161"/>
        <v>3</v>
      </c>
      <c r="F437" s="66" t="str">
        <f t="shared" si="233"/>
        <v>L</v>
      </c>
      <c r="G437" s="66">
        <f t="shared" si="162"/>
        <v>1</v>
      </c>
      <c r="H437" s="66">
        <f t="shared" si="234"/>
        <v>7</v>
      </c>
      <c r="I437" s="66">
        <f t="shared" si="262"/>
        <v>9</v>
      </c>
      <c r="J437" s="106">
        <f t="shared" si="235"/>
        <v>21</v>
      </c>
      <c r="K437" s="106">
        <f t="shared" si="236"/>
        <v>0</v>
      </c>
      <c r="L437" s="154">
        <f t="shared" si="237"/>
        <v>-13</v>
      </c>
      <c r="N437" s="66" t="str">
        <f t="shared" si="238"/>
        <v>L</v>
      </c>
      <c r="O437" s="66">
        <f t="shared" si="263"/>
        <v>7</v>
      </c>
      <c r="P437" s="66">
        <f t="shared" si="239"/>
        <v>7</v>
      </c>
      <c r="Q437" s="66">
        <f t="shared" si="264"/>
        <v>9</v>
      </c>
      <c r="R437" s="106">
        <f t="shared" si="240"/>
        <v>21</v>
      </c>
      <c r="S437" s="106">
        <f t="shared" si="241"/>
        <v>0</v>
      </c>
      <c r="T437" s="154">
        <f t="shared" si="242"/>
        <v>131</v>
      </c>
      <c r="V437" s="66" t="str">
        <f t="shared" si="243"/>
        <v>L</v>
      </c>
      <c r="W437" s="66">
        <f t="shared" si="244"/>
        <v>9</v>
      </c>
      <c r="X437" s="66">
        <f t="shared" si="245"/>
        <v>3</v>
      </c>
      <c r="Y437" s="66">
        <f t="shared" si="246"/>
        <v>11</v>
      </c>
      <c r="Z437" s="106">
        <f t="shared" si="247"/>
        <v>3</v>
      </c>
      <c r="AA437" s="106">
        <f t="shared" si="248"/>
        <v>0</v>
      </c>
      <c r="AB437" s="154">
        <f t="shared" si="249"/>
        <v>237</v>
      </c>
      <c r="AC437" s="155">
        <f t="shared" si="250"/>
        <v>267</v>
      </c>
      <c r="AE437" s="66" t="str">
        <f t="shared" si="251"/>
        <v>W</v>
      </c>
      <c r="AF437" s="66">
        <f t="shared" si="259"/>
        <v>3</v>
      </c>
      <c r="AG437" s="66">
        <f t="shared" si="252"/>
        <v>7</v>
      </c>
      <c r="AH437" s="66">
        <f t="shared" si="253"/>
        <v>9</v>
      </c>
      <c r="AI437" s="106">
        <f t="shared" si="254"/>
        <v>21</v>
      </c>
      <c r="AJ437" s="106">
        <f t="shared" si="255"/>
        <v>126</v>
      </c>
      <c r="AK437" s="154">
        <f t="shared" si="256"/>
        <v>-2263</v>
      </c>
      <c r="AL437" s="155">
        <f t="shared" si="257"/>
        <v>-1</v>
      </c>
      <c r="AM437" s="155"/>
      <c r="AN437" s="66" t="str">
        <f t="shared" si="265"/>
        <v>W</v>
      </c>
      <c r="AO437" s="66">
        <f t="shared" si="260"/>
        <v>3</v>
      </c>
      <c r="AP437" s="66">
        <f t="shared" si="266"/>
        <v>7</v>
      </c>
      <c r="AQ437" s="66">
        <f t="shared" si="267"/>
        <v>9</v>
      </c>
      <c r="AR437" s="106">
        <f t="shared" si="258"/>
        <v>21</v>
      </c>
      <c r="AS437" s="106">
        <f t="shared" si="268"/>
        <v>126</v>
      </c>
      <c r="AT437" s="154">
        <f t="shared" si="269"/>
        <v>-2263</v>
      </c>
      <c r="AU437" s="155"/>
    </row>
    <row r="438" spans="1:47" s="71" customFormat="1">
      <c r="A438" s="3">
        <f t="shared" si="261"/>
        <v>428</v>
      </c>
      <c r="B438" s="9">
        <f>Data!B438</f>
        <v>25</v>
      </c>
      <c r="D438" s="30">
        <f t="shared" si="161"/>
        <v>9</v>
      </c>
      <c r="F438" s="66" t="str">
        <f t="shared" ref="F438:F501" si="270">IF($D438=G437,"W","L")</f>
        <v>L</v>
      </c>
      <c r="G438" s="66">
        <f t="shared" si="162"/>
        <v>1</v>
      </c>
      <c r="H438" s="66">
        <f t="shared" ref="H438:H501" si="271">IF(AND(H437=$H$9,I437=11),1,IF(AND(H437&lt;$H$9,I437=11),H437+1,H437))</f>
        <v>7</v>
      </c>
      <c r="I438" s="66">
        <f t="shared" si="262"/>
        <v>10</v>
      </c>
      <c r="J438" s="106">
        <f t="shared" ref="J438:J501" si="272">INDEX($AX$11:$AY$25,H438,2)</f>
        <v>21</v>
      </c>
      <c r="K438" s="106">
        <f t="shared" ref="K438:K501" si="273">IF(F438="W",J437*12,0)</f>
        <v>0</v>
      </c>
      <c r="L438" s="154">
        <f t="shared" ref="L438:L501" si="274">L437-J438+K438</f>
        <v>-34</v>
      </c>
      <c r="N438" s="66" t="str">
        <f t="shared" ref="N438:N501" si="275">IF($D438=O437,"W","L")</f>
        <v>L</v>
      </c>
      <c r="O438" s="66">
        <f t="shared" si="263"/>
        <v>8</v>
      </c>
      <c r="P438" s="66">
        <f t="shared" ref="P438:P501" si="276">IF(AND(P437=$H$9,Q437=11),1,IF(AND(P437&lt;$H$9,Q437=11),P437+1,P437))</f>
        <v>7</v>
      </c>
      <c r="Q438" s="66">
        <f t="shared" si="264"/>
        <v>10</v>
      </c>
      <c r="R438" s="106">
        <f t="shared" ref="R438:R501" si="277">INDEX($AX$11:$AY$25,P438,2)</f>
        <v>21</v>
      </c>
      <c r="S438" s="106">
        <f t="shared" ref="S438:S501" si="278">IF(N438="W",R437*12,0)</f>
        <v>0</v>
      </c>
      <c r="T438" s="154">
        <f t="shared" ref="T438:T501" si="279">T437-R438+S438</f>
        <v>110</v>
      </c>
      <c r="V438" s="66" t="str">
        <f t="shared" ref="V438:V501" si="280">IF($D438=W437,"W","L")</f>
        <v>W</v>
      </c>
      <c r="W438" s="66">
        <f t="shared" ref="W438:W501" si="281">IF(AB437&gt;AC436,1,IF(W437=12,1,W437+1))</f>
        <v>10</v>
      </c>
      <c r="X438" s="66">
        <f t="shared" ref="X438:X501" si="282">IF(AB437&gt;AC436,1,IF(AND(X437=$X$9,Y437=11),1,IF(AND(X437&lt;$X$9,Y437=11),X437+1,X437)))</f>
        <v>4</v>
      </c>
      <c r="Y438" s="66">
        <f t="shared" ref="Y438:Y501" si="283">IF(AB437&gt;AC436,1,IF(Y437&lt;11,Y437+1,1))</f>
        <v>1</v>
      </c>
      <c r="Z438" s="106">
        <f t="shared" ref="Z438:Z501" si="284">INDEX($AX$11:$AY$25,X438,2)</f>
        <v>5</v>
      </c>
      <c r="AA438" s="106">
        <f t="shared" ref="AA438:AA501" si="285">IF(V438="W",Z437*12,0)</f>
        <v>36</v>
      </c>
      <c r="AB438" s="154">
        <f t="shared" ref="AB438:AB501" si="286">AB437-Z438+AA438</f>
        <v>268</v>
      </c>
      <c r="AC438" s="155">
        <f t="shared" ref="AC438:AC501" si="287">IF(AB438&gt;AC437,AB438,AC437)</f>
        <v>268</v>
      </c>
      <c r="AE438" s="66" t="str">
        <f t="shared" ref="AE438:AE501" si="288">IF($D438=AF437,"W","L")</f>
        <v>L</v>
      </c>
      <c r="AF438" s="66">
        <f t="shared" si="259"/>
        <v>9</v>
      </c>
      <c r="AG438" s="66">
        <f t="shared" ref="AG438:AG501" si="289">IF(AK437&gt;AL436,1,IF(AND(AG437=$X$9,AH437=11),1,IF(AND(AG437&lt;$X$9,AH437=11),AG437+1,AG437)))</f>
        <v>7</v>
      </c>
      <c r="AH438" s="66">
        <f t="shared" ref="AH438:AH501" si="290">IF(AK437&gt;AL436,1,IF(AH437&lt;11,AH437+1,1))</f>
        <v>10</v>
      </c>
      <c r="AI438" s="106">
        <f t="shared" ref="AI438:AI501" si="291">INDEX($AX$11:$AY$25,AG438,2)</f>
        <v>21</v>
      </c>
      <c r="AJ438" s="106">
        <f t="shared" ref="AJ438:AJ501" si="292">IF(AE438="W",AI437*6,0)</f>
        <v>0</v>
      </c>
      <c r="AK438" s="154">
        <f t="shared" ref="AK438:AK501" si="293">AK437-AI438+AJ438</f>
        <v>-2284</v>
      </c>
      <c r="AL438" s="155">
        <f t="shared" ref="AL438:AL501" si="294">IF(AK438&gt;AL437,AK438,AL437)</f>
        <v>-1</v>
      </c>
      <c r="AM438" s="155"/>
      <c r="AN438" s="66" t="str">
        <f t="shared" si="265"/>
        <v>L</v>
      </c>
      <c r="AO438" s="66">
        <f t="shared" si="260"/>
        <v>9</v>
      </c>
      <c r="AP438" s="66">
        <f t="shared" si="266"/>
        <v>7</v>
      </c>
      <c r="AQ438" s="66">
        <f t="shared" si="267"/>
        <v>10</v>
      </c>
      <c r="AR438" s="106">
        <f t="shared" ref="AR438:AR501" si="295">INDEX($AX$11:$AY$25,AP438,2)</f>
        <v>21</v>
      </c>
      <c r="AS438" s="106">
        <f t="shared" si="268"/>
        <v>0</v>
      </c>
      <c r="AT438" s="154">
        <f t="shared" si="269"/>
        <v>-2284</v>
      </c>
      <c r="AU438" s="155"/>
    </row>
    <row r="439" spans="1:47" s="71" customFormat="1">
      <c r="A439" s="3">
        <f t="shared" si="261"/>
        <v>429</v>
      </c>
      <c r="B439" s="9">
        <f>Data!B439</f>
        <v>22</v>
      </c>
      <c r="D439" s="30">
        <f t="shared" si="161"/>
        <v>8</v>
      </c>
      <c r="F439" s="66" t="str">
        <f t="shared" si="270"/>
        <v>L</v>
      </c>
      <c r="G439" s="66">
        <f t="shared" si="162"/>
        <v>1</v>
      </c>
      <c r="H439" s="66">
        <f t="shared" si="271"/>
        <v>7</v>
      </c>
      <c r="I439" s="66">
        <f t="shared" si="262"/>
        <v>11</v>
      </c>
      <c r="J439" s="106">
        <f t="shared" si="272"/>
        <v>21</v>
      </c>
      <c r="K439" s="106">
        <f t="shared" si="273"/>
        <v>0</v>
      </c>
      <c r="L439" s="154">
        <f t="shared" si="274"/>
        <v>-55</v>
      </c>
      <c r="N439" s="66" t="str">
        <f t="shared" si="275"/>
        <v>W</v>
      </c>
      <c r="O439" s="66">
        <f t="shared" si="263"/>
        <v>9</v>
      </c>
      <c r="P439" s="66">
        <f t="shared" si="276"/>
        <v>7</v>
      </c>
      <c r="Q439" s="66">
        <f t="shared" si="264"/>
        <v>11</v>
      </c>
      <c r="R439" s="106">
        <f t="shared" si="277"/>
        <v>21</v>
      </c>
      <c r="S439" s="106">
        <f t="shared" si="278"/>
        <v>252</v>
      </c>
      <c r="T439" s="154">
        <f t="shared" si="279"/>
        <v>341</v>
      </c>
      <c r="V439" s="66" t="str">
        <f t="shared" si="280"/>
        <v>L</v>
      </c>
      <c r="W439" s="66">
        <f t="shared" si="281"/>
        <v>1</v>
      </c>
      <c r="X439" s="66">
        <f t="shared" si="282"/>
        <v>1</v>
      </c>
      <c r="Y439" s="66">
        <f t="shared" si="283"/>
        <v>1</v>
      </c>
      <c r="Z439" s="106">
        <f t="shared" si="284"/>
        <v>1</v>
      </c>
      <c r="AA439" s="106">
        <f t="shared" si="285"/>
        <v>0</v>
      </c>
      <c r="AB439" s="154">
        <f t="shared" si="286"/>
        <v>267</v>
      </c>
      <c r="AC439" s="155">
        <f t="shared" si="287"/>
        <v>268</v>
      </c>
      <c r="AE439" s="66" t="str">
        <f t="shared" si="288"/>
        <v>L</v>
      </c>
      <c r="AF439" s="66">
        <f t="shared" si="259"/>
        <v>8</v>
      </c>
      <c r="AG439" s="66">
        <f t="shared" si="289"/>
        <v>7</v>
      </c>
      <c r="AH439" s="66">
        <f t="shared" si="290"/>
        <v>11</v>
      </c>
      <c r="AI439" s="106">
        <f t="shared" si="291"/>
        <v>21</v>
      </c>
      <c r="AJ439" s="106">
        <f t="shared" si="292"/>
        <v>0</v>
      </c>
      <c r="AK439" s="154">
        <f t="shared" si="293"/>
        <v>-2305</v>
      </c>
      <c r="AL439" s="155">
        <f t="shared" si="294"/>
        <v>-1</v>
      </c>
      <c r="AM439" s="155"/>
      <c r="AN439" s="66" t="str">
        <f t="shared" si="265"/>
        <v>L</v>
      </c>
      <c r="AO439" s="66">
        <f t="shared" si="260"/>
        <v>8</v>
      </c>
      <c r="AP439" s="66">
        <f t="shared" si="266"/>
        <v>7</v>
      </c>
      <c r="AQ439" s="66">
        <f t="shared" si="267"/>
        <v>11</v>
      </c>
      <c r="AR439" s="106">
        <f t="shared" si="295"/>
        <v>21</v>
      </c>
      <c r="AS439" s="106">
        <f t="shared" si="268"/>
        <v>0</v>
      </c>
      <c r="AT439" s="154">
        <f t="shared" si="269"/>
        <v>-2305</v>
      </c>
      <c r="AU439" s="155"/>
    </row>
    <row r="440" spans="1:47" s="71" customFormat="1">
      <c r="A440" s="3">
        <f t="shared" si="261"/>
        <v>430</v>
      </c>
      <c r="B440" s="9">
        <f>Data!B440</f>
        <v>24</v>
      </c>
      <c r="D440" s="30">
        <f t="shared" si="161"/>
        <v>8</v>
      </c>
      <c r="F440" s="66" t="str">
        <f t="shared" si="270"/>
        <v>L</v>
      </c>
      <c r="G440" s="66">
        <f t="shared" si="162"/>
        <v>1</v>
      </c>
      <c r="H440" s="66">
        <f t="shared" si="271"/>
        <v>8</v>
      </c>
      <c r="I440" s="66">
        <f t="shared" si="262"/>
        <v>1</v>
      </c>
      <c r="J440" s="106">
        <f t="shared" si="272"/>
        <v>34</v>
      </c>
      <c r="K440" s="106">
        <f t="shared" si="273"/>
        <v>0</v>
      </c>
      <c r="L440" s="154">
        <f t="shared" si="274"/>
        <v>-89</v>
      </c>
      <c r="N440" s="66" t="str">
        <f t="shared" si="275"/>
        <v>L</v>
      </c>
      <c r="O440" s="66">
        <f t="shared" si="263"/>
        <v>10</v>
      </c>
      <c r="P440" s="66">
        <f t="shared" si="276"/>
        <v>8</v>
      </c>
      <c r="Q440" s="66">
        <f t="shared" si="264"/>
        <v>1</v>
      </c>
      <c r="R440" s="106">
        <f t="shared" si="277"/>
        <v>34</v>
      </c>
      <c r="S440" s="106">
        <f t="shared" si="278"/>
        <v>0</v>
      </c>
      <c r="T440" s="154">
        <f t="shared" si="279"/>
        <v>307</v>
      </c>
      <c r="V440" s="66" t="str">
        <f t="shared" si="280"/>
        <v>L</v>
      </c>
      <c r="W440" s="66">
        <f t="shared" si="281"/>
        <v>2</v>
      </c>
      <c r="X440" s="66">
        <f t="shared" si="282"/>
        <v>1</v>
      </c>
      <c r="Y440" s="66">
        <f t="shared" si="283"/>
        <v>2</v>
      </c>
      <c r="Z440" s="106">
        <f t="shared" si="284"/>
        <v>1</v>
      </c>
      <c r="AA440" s="106">
        <f t="shared" si="285"/>
        <v>0</v>
      </c>
      <c r="AB440" s="154">
        <f t="shared" si="286"/>
        <v>266</v>
      </c>
      <c r="AC440" s="155">
        <f t="shared" si="287"/>
        <v>268</v>
      </c>
      <c r="AE440" s="66" t="str">
        <f t="shared" si="288"/>
        <v>W</v>
      </c>
      <c r="AF440" s="66">
        <f t="shared" si="259"/>
        <v>8</v>
      </c>
      <c r="AG440" s="66">
        <f t="shared" si="289"/>
        <v>8</v>
      </c>
      <c r="AH440" s="66">
        <f t="shared" si="290"/>
        <v>1</v>
      </c>
      <c r="AI440" s="106">
        <f t="shared" si="291"/>
        <v>34</v>
      </c>
      <c r="AJ440" s="106">
        <f t="shared" si="292"/>
        <v>126</v>
      </c>
      <c r="AK440" s="154">
        <f t="shared" si="293"/>
        <v>-2213</v>
      </c>
      <c r="AL440" s="155">
        <f t="shared" si="294"/>
        <v>-1</v>
      </c>
      <c r="AM440" s="155"/>
      <c r="AN440" s="66" t="str">
        <f t="shared" si="265"/>
        <v>W</v>
      </c>
      <c r="AO440" s="66">
        <f t="shared" si="260"/>
        <v>8</v>
      </c>
      <c r="AP440" s="66">
        <f t="shared" si="266"/>
        <v>8</v>
      </c>
      <c r="AQ440" s="66">
        <f t="shared" si="267"/>
        <v>1</v>
      </c>
      <c r="AR440" s="106">
        <f t="shared" si="295"/>
        <v>34</v>
      </c>
      <c r="AS440" s="106">
        <f t="shared" si="268"/>
        <v>126</v>
      </c>
      <c r="AT440" s="154">
        <f t="shared" si="269"/>
        <v>-2213</v>
      </c>
      <c r="AU440" s="155"/>
    </row>
    <row r="441" spans="1:47" s="71" customFormat="1">
      <c r="A441" s="3">
        <f t="shared" si="261"/>
        <v>431</v>
      </c>
      <c r="B441" s="9">
        <f>Data!B441</f>
        <v>19</v>
      </c>
      <c r="D441" s="30">
        <f t="shared" si="161"/>
        <v>7</v>
      </c>
      <c r="F441" s="66" t="str">
        <f t="shared" si="270"/>
        <v>L</v>
      </c>
      <c r="G441" s="66">
        <f t="shared" si="162"/>
        <v>1</v>
      </c>
      <c r="H441" s="66">
        <f t="shared" si="271"/>
        <v>8</v>
      </c>
      <c r="I441" s="66">
        <f t="shared" si="262"/>
        <v>2</v>
      </c>
      <c r="J441" s="106">
        <f t="shared" si="272"/>
        <v>34</v>
      </c>
      <c r="K441" s="106">
        <f t="shared" si="273"/>
        <v>0</v>
      </c>
      <c r="L441" s="154">
        <f t="shared" si="274"/>
        <v>-123</v>
      </c>
      <c r="N441" s="66" t="str">
        <f t="shared" si="275"/>
        <v>L</v>
      </c>
      <c r="O441" s="66">
        <f t="shared" si="263"/>
        <v>11</v>
      </c>
      <c r="P441" s="66">
        <f t="shared" si="276"/>
        <v>8</v>
      </c>
      <c r="Q441" s="66">
        <f t="shared" si="264"/>
        <v>2</v>
      </c>
      <c r="R441" s="106">
        <f t="shared" si="277"/>
        <v>34</v>
      </c>
      <c r="S441" s="106">
        <f t="shared" si="278"/>
        <v>0</v>
      </c>
      <c r="T441" s="154">
        <f t="shared" si="279"/>
        <v>273</v>
      </c>
      <c r="V441" s="66" t="str">
        <f t="shared" si="280"/>
        <v>L</v>
      </c>
      <c r="W441" s="66">
        <f t="shared" si="281"/>
        <v>3</v>
      </c>
      <c r="X441" s="66">
        <f t="shared" si="282"/>
        <v>1</v>
      </c>
      <c r="Y441" s="66">
        <f t="shared" si="283"/>
        <v>3</v>
      </c>
      <c r="Z441" s="106">
        <f t="shared" si="284"/>
        <v>1</v>
      </c>
      <c r="AA441" s="106">
        <f t="shared" si="285"/>
        <v>0</v>
      </c>
      <c r="AB441" s="154">
        <f t="shared" si="286"/>
        <v>265</v>
      </c>
      <c r="AC441" s="155">
        <f t="shared" si="287"/>
        <v>268</v>
      </c>
      <c r="AE441" s="66" t="str">
        <f t="shared" si="288"/>
        <v>L</v>
      </c>
      <c r="AF441" s="66">
        <f t="shared" si="259"/>
        <v>7</v>
      </c>
      <c r="AG441" s="66">
        <f t="shared" si="289"/>
        <v>8</v>
      </c>
      <c r="AH441" s="66">
        <f t="shared" si="290"/>
        <v>2</v>
      </c>
      <c r="AI441" s="106">
        <f t="shared" si="291"/>
        <v>34</v>
      </c>
      <c r="AJ441" s="106">
        <f t="shared" si="292"/>
        <v>0</v>
      </c>
      <c r="AK441" s="154">
        <f t="shared" si="293"/>
        <v>-2247</v>
      </c>
      <c r="AL441" s="155">
        <f t="shared" si="294"/>
        <v>-1</v>
      </c>
      <c r="AM441" s="155"/>
      <c r="AN441" s="66" t="str">
        <f t="shared" si="265"/>
        <v>L</v>
      </c>
      <c r="AO441" s="66">
        <f t="shared" si="260"/>
        <v>7</v>
      </c>
      <c r="AP441" s="66">
        <f t="shared" si="266"/>
        <v>8</v>
      </c>
      <c r="AQ441" s="66">
        <f t="shared" si="267"/>
        <v>2</v>
      </c>
      <c r="AR441" s="106">
        <f t="shared" si="295"/>
        <v>34</v>
      </c>
      <c r="AS441" s="106">
        <f t="shared" si="268"/>
        <v>0</v>
      </c>
      <c r="AT441" s="154">
        <f t="shared" si="269"/>
        <v>-2247</v>
      </c>
      <c r="AU441" s="155"/>
    </row>
    <row r="442" spans="1:47" s="71" customFormat="1">
      <c r="A442" s="3">
        <f t="shared" si="261"/>
        <v>432</v>
      </c>
      <c r="B442" s="9">
        <f>Data!B442</f>
        <v>10</v>
      </c>
      <c r="D442" s="30">
        <f t="shared" si="161"/>
        <v>4</v>
      </c>
      <c r="F442" s="66" t="str">
        <f t="shared" si="270"/>
        <v>L</v>
      </c>
      <c r="G442" s="66">
        <f t="shared" si="162"/>
        <v>1</v>
      </c>
      <c r="H442" s="66">
        <f t="shared" si="271"/>
        <v>8</v>
      </c>
      <c r="I442" s="66">
        <f t="shared" si="262"/>
        <v>3</v>
      </c>
      <c r="J442" s="106">
        <f t="shared" si="272"/>
        <v>34</v>
      </c>
      <c r="K442" s="106">
        <f t="shared" si="273"/>
        <v>0</v>
      </c>
      <c r="L442" s="154">
        <f t="shared" si="274"/>
        <v>-157</v>
      </c>
      <c r="N442" s="66" t="str">
        <f t="shared" si="275"/>
        <v>L</v>
      </c>
      <c r="O442" s="66">
        <f t="shared" si="263"/>
        <v>12</v>
      </c>
      <c r="P442" s="66">
        <f t="shared" si="276"/>
        <v>8</v>
      </c>
      <c r="Q442" s="66">
        <f t="shared" si="264"/>
        <v>3</v>
      </c>
      <c r="R442" s="106">
        <f t="shared" si="277"/>
        <v>34</v>
      </c>
      <c r="S442" s="106">
        <f t="shared" si="278"/>
        <v>0</v>
      </c>
      <c r="T442" s="154">
        <f t="shared" si="279"/>
        <v>239</v>
      </c>
      <c r="V442" s="66" t="str">
        <f t="shared" si="280"/>
        <v>L</v>
      </c>
      <c r="W442" s="66">
        <f t="shared" si="281"/>
        <v>4</v>
      </c>
      <c r="X442" s="66">
        <f t="shared" si="282"/>
        <v>1</v>
      </c>
      <c r="Y442" s="66">
        <f t="shared" si="283"/>
        <v>4</v>
      </c>
      <c r="Z442" s="106">
        <f t="shared" si="284"/>
        <v>1</v>
      </c>
      <c r="AA442" s="106">
        <f t="shared" si="285"/>
        <v>0</v>
      </c>
      <c r="AB442" s="154">
        <f t="shared" si="286"/>
        <v>264</v>
      </c>
      <c r="AC442" s="155">
        <f t="shared" si="287"/>
        <v>268</v>
      </c>
      <c r="AE442" s="66" t="str">
        <f t="shared" si="288"/>
        <v>L</v>
      </c>
      <c r="AF442" s="66">
        <f t="shared" si="259"/>
        <v>4</v>
      </c>
      <c r="AG442" s="66">
        <f t="shared" si="289"/>
        <v>8</v>
      </c>
      <c r="AH442" s="66">
        <f t="shared" si="290"/>
        <v>3</v>
      </c>
      <c r="AI442" s="106">
        <f t="shared" si="291"/>
        <v>34</v>
      </c>
      <c r="AJ442" s="106">
        <f t="shared" si="292"/>
        <v>0</v>
      </c>
      <c r="AK442" s="154">
        <f t="shared" si="293"/>
        <v>-2281</v>
      </c>
      <c r="AL442" s="155">
        <f t="shared" si="294"/>
        <v>-1</v>
      </c>
      <c r="AM442" s="155"/>
      <c r="AN442" s="66" t="str">
        <f t="shared" si="265"/>
        <v>L</v>
      </c>
      <c r="AO442" s="66">
        <f t="shared" si="260"/>
        <v>4</v>
      </c>
      <c r="AP442" s="66">
        <f t="shared" si="266"/>
        <v>8</v>
      </c>
      <c r="AQ442" s="66">
        <f t="shared" si="267"/>
        <v>3</v>
      </c>
      <c r="AR442" s="106">
        <f t="shared" si="295"/>
        <v>34</v>
      </c>
      <c r="AS442" s="106">
        <f t="shared" si="268"/>
        <v>0</v>
      </c>
      <c r="AT442" s="154">
        <f t="shared" si="269"/>
        <v>-2281</v>
      </c>
      <c r="AU442" s="155"/>
    </row>
    <row r="443" spans="1:47" s="71" customFormat="1">
      <c r="A443" s="3">
        <f t="shared" si="261"/>
        <v>433</v>
      </c>
      <c r="B443" s="9">
        <f>Data!B443</f>
        <v>26</v>
      </c>
      <c r="D443" s="30">
        <f t="shared" si="161"/>
        <v>9</v>
      </c>
      <c r="F443" s="66" t="str">
        <f t="shared" si="270"/>
        <v>L</v>
      </c>
      <c r="G443" s="66">
        <f t="shared" si="162"/>
        <v>1</v>
      </c>
      <c r="H443" s="66">
        <f t="shared" si="271"/>
        <v>8</v>
      </c>
      <c r="I443" s="66">
        <f t="shared" si="262"/>
        <v>4</v>
      </c>
      <c r="J443" s="106">
        <f t="shared" si="272"/>
        <v>34</v>
      </c>
      <c r="K443" s="106">
        <f t="shared" si="273"/>
        <v>0</v>
      </c>
      <c r="L443" s="154">
        <f t="shared" si="274"/>
        <v>-191</v>
      </c>
      <c r="N443" s="66" t="str">
        <f t="shared" si="275"/>
        <v>L</v>
      </c>
      <c r="O443" s="66">
        <f t="shared" si="263"/>
        <v>1</v>
      </c>
      <c r="P443" s="66">
        <f t="shared" si="276"/>
        <v>8</v>
      </c>
      <c r="Q443" s="66">
        <f t="shared" si="264"/>
        <v>4</v>
      </c>
      <c r="R443" s="106">
        <f t="shared" si="277"/>
        <v>34</v>
      </c>
      <c r="S443" s="106">
        <f t="shared" si="278"/>
        <v>0</v>
      </c>
      <c r="T443" s="154">
        <f t="shared" si="279"/>
        <v>205</v>
      </c>
      <c r="V443" s="66" t="str">
        <f t="shared" si="280"/>
        <v>L</v>
      </c>
      <c r="W443" s="66">
        <f t="shared" si="281"/>
        <v>5</v>
      </c>
      <c r="X443" s="66">
        <f t="shared" si="282"/>
        <v>1</v>
      </c>
      <c r="Y443" s="66">
        <f t="shared" si="283"/>
        <v>5</v>
      </c>
      <c r="Z443" s="106">
        <f t="shared" si="284"/>
        <v>1</v>
      </c>
      <c r="AA443" s="106">
        <f t="shared" si="285"/>
        <v>0</v>
      </c>
      <c r="AB443" s="154">
        <f t="shared" si="286"/>
        <v>263</v>
      </c>
      <c r="AC443" s="155">
        <f t="shared" si="287"/>
        <v>268</v>
      </c>
      <c r="AE443" s="66" t="str">
        <f t="shared" si="288"/>
        <v>L</v>
      </c>
      <c r="AF443" s="66">
        <f t="shared" si="259"/>
        <v>9</v>
      </c>
      <c r="AG443" s="66">
        <f t="shared" si="289"/>
        <v>8</v>
      </c>
      <c r="AH443" s="66">
        <f t="shared" si="290"/>
        <v>4</v>
      </c>
      <c r="AI443" s="106">
        <f t="shared" si="291"/>
        <v>34</v>
      </c>
      <c r="AJ443" s="106">
        <f t="shared" si="292"/>
        <v>0</v>
      </c>
      <c r="AK443" s="154">
        <f t="shared" si="293"/>
        <v>-2315</v>
      </c>
      <c r="AL443" s="155">
        <f t="shared" si="294"/>
        <v>-1</v>
      </c>
      <c r="AM443" s="155"/>
      <c r="AN443" s="66" t="str">
        <f t="shared" si="265"/>
        <v>L</v>
      </c>
      <c r="AO443" s="66">
        <f t="shared" si="260"/>
        <v>9</v>
      </c>
      <c r="AP443" s="66">
        <f t="shared" si="266"/>
        <v>8</v>
      </c>
      <c r="AQ443" s="66">
        <f t="shared" si="267"/>
        <v>4</v>
      </c>
      <c r="AR443" s="106">
        <f t="shared" si="295"/>
        <v>34</v>
      </c>
      <c r="AS443" s="106">
        <f t="shared" si="268"/>
        <v>0</v>
      </c>
      <c r="AT443" s="154">
        <f t="shared" si="269"/>
        <v>-2315</v>
      </c>
      <c r="AU443" s="155"/>
    </row>
    <row r="444" spans="1:47" s="71" customFormat="1">
      <c r="A444" s="3">
        <f t="shared" si="261"/>
        <v>434</v>
      </c>
      <c r="B444" s="9">
        <f>Data!B444</f>
        <v>11</v>
      </c>
      <c r="D444" s="30">
        <f t="shared" si="161"/>
        <v>4</v>
      </c>
      <c r="F444" s="66" t="str">
        <f t="shared" si="270"/>
        <v>L</v>
      </c>
      <c r="G444" s="66">
        <f t="shared" si="162"/>
        <v>1</v>
      </c>
      <c r="H444" s="66">
        <f t="shared" si="271"/>
        <v>8</v>
      </c>
      <c r="I444" s="66">
        <f t="shared" si="262"/>
        <v>5</v>
      </c>
      <c r="J444" s="106">
        <f t="shared" si="272"/>
        <v>34</v>
      </c>
      <c r="K444" s="106">
        <f t="shared" si="273"/>
        <v>0</v>
      </c>
      <c r="L444" s="154">
        <f t="shared" si="274"/>
        <v>-225</v>
      </c>
      <c r="N444" s="66" t="str">
        <f t="shared" si="275"/>
        <v>L</v>
      </c>
      <c r="O444" s="66">
        <f t="shared" si="263"/>
        <v>2</v>
      </c>
      <c r="P444" s="66">
        <f t="shared" si="276"/>
        <v>8</v>
      </c>
      <c r="Q444" s="66">
        <f t="shared" si="264"/>
        <v>5</v>
      </c>
      <c r="R444" s="106">
        <f t="shared" si="277"/>
        <v>34</v>
      </c>
      <c r="S444" s="106">
        <f t="shared" si="278"/>
        <v>0</v>
      </c>
      <c r="T444" s="154">
        <f t="shared" si="279"/>
        <v>171</v>
      </c>
      <c r="V444" s="66" t="str">
        <f t="shared" si="280"/>
        <v>L</v>
      </c>
      <c r="W444" s="66">
        <f t="shared" si="281"/>
        <v>6</v>
      </c>
      <c r="X444" s="66">
        <f t="shared" si="282"/>
        <v>1</v>
      </c>
      <c r="Y444" s="66">
        <f t="shared" si="283"/>
        <v>6</v>
      </c>
      <c r="Z444" s="106">
        <f t="shared" si="284"/>
        <v>1</v>
      </c>
      <c r="AA444" s="106">
        <f t="shared" si="285"/>
        <v>0</v>
      </c>
      <c r="AB444" s="154">
        <f t="shared" si="286"/>
        <v>262</v>
      </c>
      <c r="AC444" s="155">
        <f t="shared" si="287"/>
        <v>268</v>
      </c>
      <c r="AE444" s="66" t="str">
        <f t="shared" si="288"/>
        <v>L</v>
      </c>
      <c r="AF444" s="66">
        <f t="shared" si="259"/>
        <v>4</v>
      </c>
      <c r="AG444" s="66">
        <f t="shared" si="289"/>
        <v>8</v>
      </c>
      <c r="AH444" s="66">
        <f t="shared" si="290"/>
        <v>5</v>
      </c>
      <c r="AI444" s="106">
        <f t="shared" si="291"/>
        <v>34</v>
      </c>
      <c r="AJ444" s="106">
        <f t="shared" si="292"/>
        <v>0</v>
      </c>
      <c r="AK444" s="154">
        <f t="shared" si="293"/>
        <v>-2349</v>
      </c>
      <c r="AL444" s="155">
        <f t="shared" si="294"/>
        <v>-1</v>
      </c>
      <c r="AM444" s="155"/>
      <c r="AN444" s="66" t="str">
        <f t="shared" si="265"/>
        <v>L</v>
      </c>
      <c r="AO444" s="66">
        <f t="shared" si="260"/>
        <v>4</v>
      </c>
      <c r="AP444" s="66">
        <f t="shared" si="266"/>
        <v>8</v>
      </c>
      <c r="AQ444" s="66">
        <f t="shared" si="267"/>
        <v>5</v>
      </c>
      <c r="AR444" s="106">
        <f t="shared" si="295"/>
        <v>34</v>
      </c>
      <c r="AS444" s="106">
        <f t="shared" si="268"/>
        <v>0</v>
      </c>
      <c r="AT444" s="154">
        <f t="shared" si="269"/>
        <v>-2349</v>
      </c>
      <c r="AU444" s="155"/>
    </row>
    <row r="445" spans="1:47" s="71" customFormat="1">
      <c r="A445" s="3">
        <f t="shared" si="261"/>
        <v>435</v>
      </c>
      <c r="B445" s="9">
        <f>Data!B445</f>
        <v>8</v>
      </c>
      <c r="D445" s="30">
        <f t="shared" si="161"/>
        <v>3</v>
      </c>
      <c r="F445" s="66" t="str">
        <f t="shared" si="270"/>
        <v>L</v>
      </c>
      <c r="G445" s="66">
        <f t="shared" si="162"/>
        <v>1</v>
      </c>
      <c r="H445" s="66">
        <f t="shared" si="271"/>
        <v>8</v>
      </c>
      <c r="I445" s="66">
        <f t="shared" si="262"/>
        <v>6</v>
      </c>
      <c r="J445" s="106">
        <f t="shared" si="272"/>
        <v>34</v>
      </c>
      <c r="K445" s="106">
        <f t="shared" si="273"/>
        <v>0</v>
      </c>
      <c r="L445" s="154">
        <f t="shared" si="274"/>
        <v>-259</v>
      </c>
      <c r="N445" s="66" t="str">
        <f t="shared" si="275"/>
        <v>L</v>
      </c>
      <c r="O445" s="66">
        <f t="shared" si="263"/>
        <v>3</v>
      </c>
      <c r="P445" s="66">
        <f t="shared" si="276"/>
        <v>8</v>
      </c>
      <c r="Q445" s="66">
        <f t="shared" si="264"/>
        <v>6</v>
      </c>
      <c r="R445" s="106">
        <f t="shared" si="277"/>
        <v>34</v>
      </c>
      <c r="S445" s="106">
        <f t="shared" si="278"/>
        <v>0</v>
      </c>
      <c r="T445" s="154">
        <f t="shared" si="279"/>
        <v>137</v>
      </c>
      <c r="V445" s="66" t="str">
        <f t="shared" si="280"/>
        <v>L</v>
      </c>
      <c r="W445" s="66">
        <f t="shared" si="281"/>
        <v>7</v>
      </c>
      <c r="X445" s="66">
        <f t="shared" si="282"/>
        <v>1</v>
      </c>
      <c r="Y445" s="66">
        <f t="shared" si="283"/>
        <v>7</v>
      </c>
      <c r="Z445" s="106">
        <f t="shared" si="284"/>
        <v>1</v>
      </c>
      <c r="AA445" s="106">
        <f t="shared" si="285"/>
        <v>0</v>
      </c>
      <c r="AB445" s="154">
        <f t="shared" si="286"/>
        <v>261</v>
      </c>
      <c r="AC445" s="155">
        <f t="shared" si="287"/>
        <v>268</v>
      </c>
      <c r="AE445" s="66" t="str">
        <f t="shared" si="288"/>
        <v>L</v>
      </c>
      <c r="AF445" s="66">
        <f t="shared" si="259"/>
        <v>3</v>
      </c>
      <c r="AG445" s="66">
        <f t="shared" si="289"/>
        <v>8</v>
      </c>
      <c r="AH445" s="66">
        <f t="shared" si="290"/>
        <v>6</v>
      </c>
      <c r="AI445" s="106">
        <f t="shared" si="291"/>
        <v>34</v>
      </c>
      <c r="AJ445" s="106">
        <f t="shared" si="292"/>
        <v>0</v>
      </c>
      <c r="AK445" s="154">
        <f t="shared" si="293"/>
        <v>-2383</v>
      </c>
      <c r="AL445" s="155">
        <f t="shared" si="294"/>
        <v>-1</v>
      </c>
      <c r="AM445" s="155"/>
      <c r="AN445" s="66" t="str">
        <f t="shared" si="265"/>
        <v>L</v>
      </c>
      <c r="AO445" s="66">
        <f t="shared" si="260"/>
        <v>3</v>
      </c>
      <c r="AP445" s="66">
        <f t="shared" si="266"/>
        <v>8</v>
      </c>
      <c r="AQ445" s="66">
        <f t="shared" si="267"/>
        <v>6</v>
      </c>
      <c r="AR445" s="106">
        <f t="shared" si="295"/>
        <v>34</v>
      </c>
      <c r="AS445" s="106">
        <f t="shared" si="268"/>
        <v>0</v>
      </c>
      <c r="AT445" s="154">
        <f t="shared" si="269"/>
        <v>-2383</v>
      </c>
      <c r="AU445" s="155"/>
    </row>
    <row r="446" spans="1:47" s="71" customFormat="1">
      <c r="A446" s="3">
        <f t="shared" si="261"/>
        <v>436</v>
      </c>
      <c r="B446" s="9">
        <f>Data!B446</f>
        <v>25</v>
      </c>
      <c r="D446" s="30">
        <f t="shared" si="161"/>
        <v>9</v>
      </c>
      <c r="F446" s="66" t="str">
        <f t="shared" si="270"/>
        <v>L</v>
      </c>
      <c r="G446" s="66">
        <f t="shared" si="162"/>
        <v>1</v>
      </c>
      <c r="H446" s="66">
        <f t="shared" si="271"/>
        <v>8</v>
      </c>
      <c r="I446" s="66">
        <f t="shared" si="262"/>
        <v>7</v>
      </c>
      <c r="J446" s="106">
        <f t="shared" si="272"/>
        <v>34</v>
      </c>
      <c r="K446" s="106">
        <f t="shared" si="273"/>
        <v>0</v>
      </c>
      <c r="L446" s="154">
        <f t="shared" si="274"/>
        <v>-293</v>
      </c>
      <c r="N446" s="66" t="str">
        <f t="shared" si="275"/>
        <v>L</v>
      </c>
      <c r="O446" s="66">
        <f t="shared" si="263"/>
        <v>4</v>
      </c>
      <c r="P446" s="66">
        <f t="shared" si="276"/>
        <v>8</v>
      </c>
      <c r="Q446" s="66">
        <f t="shared" si="264"/>
        <v>7</v>
      </c>
      <c r="R446" s="106">
        <f t="shared" si="277"/>
        <v>34</v>
      </c>
      <c r="S446" s="106">
        <f t="shared" si="278"/>
        <v>0</v>
      </c>
      <c r="T446" s="154">
        <f t="shared" si="279"/>
        <v>103</v>
      </c>
      <c r="V446" s="66" t="str">
        <f t="shared" si="280"/>
        <v>L</v>
      </c>
      <c r="W446" s="66">
        <f t="shared" si="281"/>
        <v>8</v>
      </c>
      <c r="X446" s="66">
        <f t="shared" si="282"/>
        <v>1</v>
      </c>
      <c r="Y446" s="66">
        <f t="shared" si="283"/>
        <v>8</v>
      </c>
      <c r="Z446" s="106">
        <f t="shared" si="284"/>
        <v>1</v>
      </c>
      <c r="AA446" s="106">
        <f t="shared" si="285"/>
        <v>0</v>
      </c>
      <c r="AB446" s="154">
        <f t="shared" si="286"/>
        <v>260</v>
      </c>
      <c r="AC446" s="155">
        <f t="shared" si="287"/>
        <v>268</v>
      </c>
      <c r="AE446" s="66" t="str">
        <f t="shared" si="288"/>
        <v>L</v>
      </c>
      <c r="AF446" s="66">
        <f t="shared" si="259"/>
        <v>9</v>
      </c>
      <c r="AG446" s="66">
        <f t="shared" si="289"/>
        <v>8</v>
      </c>
      <c r="AH446" s="66">
        <f t="shared" si="290"/>
        <v>7</v>
      </c>
      <c r="AI446" s="106">
        <f t="shared" si="291"/>
        <v>34</v>
      </c>
      <c r="AJ446" s="106">
        <f t="shared" si="292"/>
        <v>0</v>
      </c>
      <c r="AK446" s="154">
        <f t="shared" si="293"/>
        <v>-2417</v>
      </c>
      <c r="AL446" s="155">
        <f t="shared" si="294"/>
        <v>-1</v>
      </c>
      <c r="AM446" s="155"/>
      <c r="AN446" s="66" t="str">
        <f t="shared" si="265"/>
        <v>L</v>
      </c>
      <c r="AO446" s="66">
        <f t="shared" si="260"/>
        <v>9</v>
      </c>
      <c r="AP446" s="66">
        <f t="shared" si="266"/>
        <v>8</v>
      </c>
      <c r="AQ446" s="66">
        <f t="shared" si="267"/>
        <v>7</v>
      </c>
      <c r="AR446" s="106">
        <f t="shared" si="295"/>
        <v>34</v>
      </c>
      <c r="AS446" s="106">
        <f t="shared" si="268"/>
        <v>0</v>
      </c>
      <c r="AT446" s="154">
        <f t="shared" si="269"/>
        <v>-2417</v>
      </c>
      <c r="AU446" s="155"/>
    </row>
    <row r="447" spans="1:47" s="71" customFormat="1">
      <c r="A447" s="3">
        <f t="shared" si="261"/>
        <v>437</v>
      </c>
      <c r="B447" s="9">
        <f>Data!B447</f>
        <v>35</v>
      </c>
      <c r="D447" s="30">
        <f t="shared" si="161"/>
        <v>12</v>
      </c>
      <c r="F447" s="66" t="str">
        <f t="shared" si="270"/>
        <v>L</v>
      </c>
      <c r="G447" s="66">
        <f t="shared" si="162"/>
        <v>1</v>
      </c>
      <c r="H447" s="66">
        <f t="shared" si="271"/>
        <v>8</v>
      </c>
      <c r="I447" s="66">
        <f t="shared" si="262"/>
        <v>8</v>
      </c>
      <c r="J447" s="106">
        <f t="shared" si="272"/>
        <v>34</v>
      </c>
      <c r="K447" s="106">
        <f t="shared" si="273"/>
        <v>0</v>
      </c>
      <c r="L447" s="154">
        <f t="shared" si="274"/>
        <v>-327</v>
      </c>
      <c r="N447" s="66" t="str">
        <f t="shared" si="275"/>
        <v>L</v>
      </c>
      <c r="O447" s="66">
        <f t="shared" si="263"/>
        <v>5</v>
      </c>
      <c r="P447" s="66">
        <f t="shared" si="276"/>
        <v>8</v>
      </c>
      <c r="Q447" s="66">
        <f t="shared" si="264"/>
        <v>8</v>
      </c>
      <c r="R447" s="106">
        <f t="shared" si="277"/>
        <v>34</v>
      </c>
      <c r="S447" s="106">
        <f t="shared" si="278"/>
        <v>0</v>
      </c>
      <c r="T447" s="154">
        <f t="shared" si="279"/>
        <v>69</v>
      </c>
      <c r="V447" s="66" t="str">
        <f t="shared" si="280"/>
        <v>L</v>
      </c>
      <c r="W447" s="66">
        <f t="shared" si="281"/>
        <v>9</v>
      </c>
      <c r="X447" s="66">
        <f t="shared" si="282"/>
        <v>1</v>
      </c>
      <c r="Y447" s="66">
        <f t="shared" si="283"/>
        <v>9</v>
      </c>
      <c r="Z447" s="106">
        <f t="shared" si="284"/>
        <v>1</v>
      </c>
      <c r="AA447" s="106">
        <f t="shared" si="285"/>
        <v>0</v>
      </c>
      <c r="AB447" s="154">
        <f t="shared" si="286"/>
        <v>259</v>
      </c>
      <c r="AC447" s="155">
        <f t="shared" si="287"/>
        <v>268</v>
      </c>
      <c r="AE447" s="66" t="str">
        <f t="shared" si="288"/>
        <v>L</v>
      </c>
      <c r="AF447" s="66">
        <f t="shared" si="259"/>
        <v>12</v>
      </c>
      <c r="AG447" s="66">
        <f t="shared" si="289"/>
        <v>8</v>
      </c>
      <c r="AH447" s="66">
        <f t="shared" si="290"/>
        <v>8</v>
      </c>
      <c r="AI447" s="106">
        <f t="shared" si="291"/>
        <v>34</v>
      </c>
      <c r="AJ447" s="106">
        <f t="shared" si="292"/>
        <v>0</v>
      </c>
      <c r="AK447" s="154">
        <f t="shared" si="293"/>
        <v>-2451</v>
      </c>
      <c r="AL447" s="155">
        <f t="shared" si="294"/>
        <v>-1</v>
      </c>
      <c r="AM447" s="155"/>
      <c r="AN447" s="66" t="str">
        <f t="shared" si="265"/>
        <v>L</v>
      </c>
      <c r="AO447" s="66">
        <f t="shared" si="260"/>
        <v>12</v>
      </c>
      <c r="AP447" s="66">
        <f t="shared" si="266"/>
        <v>8</v>
      </c>
      <c r="AQ447" s="66">
        <f t="shared" si="267"/>
        <v>8</v>
      </c>
      <c r="AR447" s="106">
        <f t="shared" si="295"/>
        <v>34</v>
      </c>
      <c r="AS447" s="106">
        <f t="shared" si="268"/>
        <v>0</v>
      </c>
      <c r="AT447" s="154">
        <f t="shared" si="269"/>
        <v>-2451</v>
      </c>
      <c r="AU447" s="155"/>
    </row>
    <row r="448" spans="1:47" s="71" customFormat="1">
      <c r="A448" s="3">
        <f t="shared" si="261"/>
        <v>438</v>
      </c>
      <c r="B448" s="9">
        <f>Data!B448</f>
        <v>8</v>
      </c>
      <c r="D448" s="30">
        <f t="shared" si="161"/>
        <v>3</v>
      </c>
      <c r="F448" s="66" t="str">
        <f t="shared" si="270"/>
        <v>L</v>
      </c>
      <c r="G448" s="66">
        <f t="shared" si="162"/>
        <v>1</v>
      </c>
      <c r="H448" s="66">
        <f t="shared" si="271"/>
        <v>8</v>
      </c>
      <c r="I448" s="66">
        <f t="shared" si="262"/>
        <v>9</v>
      </c>
      <c r="J448" s="106">
        <f t="shared" si="272"/>
        <v>34</v>
      </c>
      <c r="K448" s="106">
        <f t="shared" si="273"/>
        <v>0</v>
      </c>
      <c r="L448" s="154">
        <f t="shared" si="274"/>
        <v>-361</v>
      </c>
      <c r="N448" s="66" t="str">
        <f t="shared" si="275"/>
        <v>L</v>
      </c>
      <c r="O448" s="66">
        <f t="shared" si="263"/>
        <v>6</v>
      </c>
      <c r="P448" s="66">
        <f t="shared" si="276"/>
        <v>8</v>
      </c>
      <c r="Q448" s="66">
        <f t="shared" si="264"/>
        <v>9</v>
      </c>
      <c r="R448" s="106">
        <f t="shared" si="277"/>
        <v>34</v>
      </c>
      <c r="S448" s="106">
        <f t="shared" si="278"/>
        <v>0</v>
      </c>
      <c r="T448" s="154">
        <f t="shared" si="279"/>
        <v>35</v>
      </c>
      <c r="V448" s="66" t="str">
        <f t="shared" si="280"/>
        <v>L</v>
      </c>
      <c r="W448" s="66">
        <f t="shared" si="281"/>
        <v>10</v>
      </c>
      <c r="X448" s="66">
        <f t="shared" si="282"/>
        <v>1</v>
      </c>
      <c r="Y448" s="66">
        <f t="shared" si="283"/>
        <v>10</v>
      </c>
      <c r="Z448" s="106">
        <f t="shared" si="284"/>
        <v>1</v>
      </c>
      <c r="AA448" s="106">
        <f t="shared" si="285"/>
        <v>0</v>
      </c>
      <c r="AB448" s="154">
        <f t="shared" si="286"/>
        <v>258</v>
      </c>
      <c r="AC448" s="155">
        <f t="shared" si="287"/>
        <v>268</v>
      </c>
      <c r="AE448" s="66" t="str">
        <f t="shared" si="288"/>
        <v>L</v>
      </c>
      <c r="AF448" s="66">
        <f t="shared" si="259"/>
        <v>3</v>
      </c>
      <c r="AG448" s="66">
        <f t="shared" si="289"/>
        <v>8</v>
      </c>
      <c r="AH448" s="66">
        <f t="shared" si="290"/>
        <v>9</v>
      </c>
      <c r="AI448" s="106">
        <f t="shared" si="291"/>
        <v>34</v>
      </c>
      <c r="AJ448" s="106">
        <f t="shared" si="292"/>
        <v>0</v>
      </c>
      <c r="AK448" s="154">
        <f t="shared" si="293"/>
        <v>-2485</v>
      </c>
      <c r="AL448" s="155">
        <f t="shared" si="294"/>
        <v>-1</v>
      </c>
      <c r="AM448" s="155"/>
      <c r="AN448" s="66" t="str">
        <f t="shared" si="265"/>
        <v>L</v>
      </c>
      <c r="AO448" s="66">
        <f t="shared" si="260"/>
        <v>3</v>
      </c>
      <c r="AP448" s="66">
        <f t="shared" si="266"/>
        <v>8</v>
      </c>
      <c r="AQ448" s="66">
        <f t="shared" si="267"/>
        <v>9</v>
      </c>
      <c r="AR448" s="106">
        <f t="shared" si="295"/>
        <v>34</v>
      </c>
      <c r="AS448" s="106">
        <f t="shared" si="268"/>
        <v>0</v>
      </c>
      <c r="AT448" s="154">
        <f t="shared" si="269"/>
        <v>-2485</v>
      </c>
      <c r="AU448" s="155"/>
    </row>
    <row r="449" spans="1:47" s="71" customFormat="1">
      <c r="A449" s="3">
        <f t="shared" si="261"/>
        <v>439</v>
      </c>
      <c r="B449" s="9">
        <f>Data!B449</f>
        <v>25</v>
      </c>
      <c r="D449" s="30">
        <f t="shared" si="161"/>
        <v>9</v>
      </c>
      <c r="F449" s="66" t="str">
        <f t="shared" si="270"/>
        <v>L</v>
      </c>
      <c r="G449" s="66">
        <f t="shared" si="162"/>
        <v>1</v>
      </c>
      <c r="H449" s="66">
        <f t="shared" si="271"/>
        <v>8</v>
      </c>
      <c r="I449" s="66">
        <f t="shared" si="262"/>
        <v>10</v>
      </c>
      <c r="J449" s="106">
        <f t="shared" si="272"/>
        <v>34</v>
      </c>
      <c r="K449" s="106">
        <f t="shared" si="273"/>
        <v>0</v>
      </c>
      <c r="L449" s="154">
        <f t="shared" si="274"/>
        <v>-395</v>
      </c>
      <c r="N449" s="66" t="str">
        <f t="shared" si="275"/>
        <v>L</v>
      </c>
      <c r="O449" s="66">
        <f t="shared" si="263"/>
        <v>7</v>
      </c>
      <c r="P449" s="66">
        <f t="shared" si="276"/>
        <v>8</v>
      </c>
      <c r="Q449" s="66">
        <f t="shared" si="264"/>
        <v>10</v>
      </c>
      <c r="R449" s="106">
        <f t="shared" si="277"/>
        <v>34</v>
      </c>
      <c r="S449" s="106">
        <f t="shared" si="278"/>
        <v>0</v>
      </c>
      <c r="T449" s="154">
        <f t="shared" si="279"/>
        <v>1</v>
      </c>
      <c r="V449" s="66" t="str">
        <f t="shared" si="280"/>
        <v>L</v>
      </c>
      <c r="W449" s="66">
        <f t="shared" si="281"/>
        <v>11</v>
      </c>
      <c r="X449" s="66">
        <f t="shared" si="282"/>
        <v>1</v>
      </c>
      <c r="Y449" s="66">
        <f t="shared" si="283"/>
        <v>11</v>
      </c>
      <c r="Z449" s="106">
        <f t="shared" si="284"/>
        <v>1</v>
      </c>
      <c r="AA449" s="106">
        <f t="shared" si="285"/>
        <v>0</v>
      </c>
      <c r="AB449" s="154">
        <f t="shared" si="286"/>
        <v>257</v>
      </c>
      <c r="AC449" s="155">
        <f t="shared" si="287"/>
        <v>268</v>
      </c>
      <c r="AE449" s="66" t="str">
        <f t="shared" si="288"/>
        <v>L</v>
      </c>
      <c r="AF449" s="66">
        <f t="shared" si="259"/>
        <v>9</v>
      </c>
      <c r="AG449" s="66">
        <f t="shared" si="289"/>
        <v>8</v>
      </c>
      <c r="AH449" s="66">
        <f t="shared" si="290"/>
        <v>10</v>
      </c>
      <c r="AI449" s="106">
        <f t="shared" si="291"/>
        <v>34</v>
      </c>
      <c r="AJ449" s="106">
        <f t="shared" si="292"/>
        <v>0</v>
      </c>
      <c r="AK449" s="154">
        <f t="shared" si="293"/>
        <v>-2519</v>
      </c>
      <c r="AL449" s="155">
        <f t="shared" si="294"/>
        <v>-1</v>
      </c>
      <c r="AM449" s="155"/>
      <c r="AN449" s="66" t="str">
        <f t="shared" si="265"/>
        <v>L</v>
      </c>
      <c r="AO449" s="66">
        <f t="shared" si="260"/>
        <v>9</v>
      </c>
      <c r="AP449" s="66">
        <f t="shared" si="266"/>
        <v>8</v>
      </c>
      <c r="AQ449" s="66">
        <f t="shared" si="267"/>
        <v>10</v>
      </c>
      <c r="AR449" s="106">
        <f t="shared" si="295"/>
        <v>34</v>
      </c>
      <c r="AS449" s="106">
        <f t="shared" si="268"/>
        <v>0</v>
      </c>
      <c r="AT449" s="154">
        <f t="shared" si="269"/>
        <v>-2519</v>
      </c>
      <c r="AU449" s="155"/>
    </row>
    <row r="450" spans="1:47" s="71" customFormat="1">
      <c r="A450" s="3">
        <f t="shared" si="261"/>
        <v>440</v>
      </c>
      <c r="B450" s="9">
        <f>Data!B450</f>
        <v>6</v>
      </c>
      <c r="D450" s="30">
        <f t="shared" si="161"/>
        <v>2</v>
      </c>
      <c r="F450" s="66" t="str">
        <f t="shared" si="270"/>
        <v>L</v>
      </c>
      <c r="G450" s="66">
        <f t="shared" si="162"/>
        <v>1</v>
      </c>
      <c r="H450" s="66">
        <f t="shared" si="271"/>
        <v>8</v>
      </c>
      <c r="I450" s="66">
        <f t="shared" si="262"/>
        <v>11</v>
      </c>
      <c r="J450" s="106">
        <f t="shared" si="272"/>
        <v>34</v>
      </c>
      <c r="K450" s="106">
        <f t="shared" si="273"/>
        <v>0</v>
      </c>
      <c r="L450" s="154">
        <f t="shared" si="274"/>
        <v>-429</v>
      </c>
      <c r="N450" s="66" t="str">
        <f t="shared" si="275"/>
        <v>L</v>
      </c>
      <c r="O450" s="66">
        <f t="shared" si="263"/>
        <v>8</v>
      </c>
      <c r="P450" s="66">
        <f t="shared" si="276"/>
        <v>8</v>
      </c>
      <c r="Q450" s="66">
        <f t="shared" si="264"/>
        <v>11</v>
      </c>
      <c r="R450" s="106">
        <f t="shared" si="277"/>
        <v>34</v>
      </c>
      <c r="S450" s="106">
        <f t="shared" si="278"/>
        <v>0</v>
      </c>
      <c r="T450" s="154">
        <f t="shared" si="279"/>
        <v>-33</v>
      </c>
      <c r="V450" s="66" t="str">
        <f t="shared" si="280"/>
        <v>L</v>
      </c>
      <c r="W450" s="66">
        <f t="shared" si="281"/>
        <v>12</v>
      </c>
      <c r="X450" s="66">
        <f t="shared" si="282"/>
        <v>2</v>
      </c>
      <c r="Y450" s="66">
        <f t="shared" si="283"/>
        <v>1</v>
      </c>
      <c r="Z450" s="106">
        <f t="shared" si="284"/>
        <v>2</v>
      </c>
      <c r="AA450" s="106">
        <f t="shared" si="285"/>
        <v>0</v>
      </c>
      <c r="AB450" s="154">
        <f t="shared" si="286"/>
        <v>255</v>
      </c>
      <c r="AC450" s="155">
        <f t="shared" si="287"/>
        <v>268</v>
      </c>
      <c r="AE450" s="66" t="str">
        <f t="shared" si="288"/>
        <v>L</v>
      </c>
      <c r="AF450" s="66">
        <f t="shared" si="259"/>
        <v>2</v>
      </c>
      <c r="AG450" s="66">
        <f t="shared" si="289"/>
        <v>8</v>
      </c>
      <c r="AH450" s="66">
        <f t="shared" si="290"/>
        <v>11</v>
      </c>
      <c r="AI450" s="106">
        <f t="shared" si="291"/>
        <v>34</v>
      </c>
      <c r="AJ450" s="106">
        <f t="shared" si="292"/>
        <v>0</v>
      </c>
      <c r="AK450" s="154">
        <f t="shared" si="293"/>
        <v>-2553</v>
      </c>
      <c r="AL450" s="155">
        <f t="shared" si="294"/>
        <v>-1</v>
      </c>
      <c r="AM450" s="155"/>
      <c r="AN450" s="66" t="str">
        <f t="shared" si="265"/>
        <v>L</v>
      </c>
      <c r="AO450" s="66">
        <f t="shared" si="260"/>
        <v>2</v>
      </c>
      <c r="AP450" s="66">
        <f t="shared" si="266"/>
        <v>8</v>
      </c>
      <c r="AQ450" s="66">
        <f t="shared" si="267"/>
        <v>11</v>
      </c>
      <c r="AR450" s="106">
        <f t="shared" si="295"/>
        <v>34</v>
      </c>
      <c r="AS450" s="106">
        <f t="shared" si="268"/>
        <v>0</v>
      </c>
      <c r="AT450" s="154">
        <f t="shared" si="269"/>
        <v>-2553</v>
      </c>
      <c r="AU450" s="155"/>
    </row>
    <row r="451" spans="1:47" s="71" customFormat="1">
      <c r="A451" s="3">
        <f t="shared" si="261"/>
        <v>441</v>
      </c>
      <c r="B451" s="9">
        <f>Data!B451</f>
        <v>24</v>
      </c>
      <c r="D451" s="30">
        <f t="shared" si="161"/>
        <v>8</v>
      </c>
      <c r="F451" s="66" t="str">
        <f t="shared" si="270"/>
        <v>L</v>
      </c>
      <c r="G451" s="66">
        <f t="shared" si="162"/>
        <v>1</v>
      </c>
      <c r="H451" s="66">
        <f t="shared" si="271"/>
        <v>1</v>
      </c>
      <c r="I451" s="66">
        <f t="shared" si="262"/>
        <v>1</v>
      </c>
      <c r="J451" s="106">
        <f t="shared" si="272"/>
        <v>1</v>
      </c>
      <c r="K451" s="106">
        <f t="shared" si="273"/>
        <v>0</v>
      </c>
      <c r="L451" s="154">
        <f t="shared" si="274"/>
        <v>-430</v>
      </c>
      <c r="N451" s="66" t="str">
        <f t="shared" si="275"/>
        <v>W</v>
      </c>
      <c r="O451" s="66">
        <f t="shared" si="263"/>
        <v>9</v>
      </c>
      <c r="P451" s="66">
        <f t="shared" si="276"/>
        <v>1</v>
      </c>
      <c r="Q451" s="66">
        <f t="shared" si="264"/>
        <v>1</v>
      </c>
      <c r="R451" s="106">
        <f t="shared" si="277"/>
        <v>1</v>
      </c>
      <c r="S451" s="106">
        <f t="shared" si="278"/>
        <v>408</v>
      </c>
      <c r="T451" s="154">
        <f t="shared" si="279"/>
        <v>374</v>
      </c>
      <c r="V451" s="66" t="str">
        <f t="shared" si="280"/>
        <v>L</v>
      </c>
      <c r="W451" s="66">
        <f t="shared" si="281"/>
        <v>1</v>
      </c>
      <c r="X451" s="66">
        <f t="shared" si="282"/>
        <v>2</v>
      </c>
      <c r="Y451" s="66">
        <f t="shared" si="283"/>
        <v>2</v>
      </c>
      <c r="Z451" s="106">
        <f t="shared" si="284"/>
        <v>2</v>
      </c>
      <c r="AA451" s="106">
        <f t="shared" si="285"/>
        <v>0</v>
      </c>
      <c r="AB451" s="154">
        <f t="shared" si="286"/>
        <v>253</v>
      </c>
      <c r="AC451" s="155">
        <f t="shared" si="287"/>
        <v>268</v>
      </c>
      <c r="AE451" s="66" t="str">
        <f t="shared" si="288"/>
        <v>L</v>
      </c>
      <c r="AF451" s="66">
        <f t="shared" si="259"/>
        <v>8</v>
      </c>
      <c r="AG451" s="66">
        <f t="shared" si="289"/>
        <v>1</v>
      </c>
      <c r="AH451" s="66">
        <f t="shared" si="290"/>
        <v>1</v>
      </c>
      <c r="AI451" s="106">
        <f t="shared" si="291"/>
        <v>1</v>
      </c>
      <c r="AJ451" s="106">
        <f t="shared" si="292"/>
        <v>0</v>
      </c>
      <c r="AK451" s="154">
        <f t="shared" si="293"/>
        <v>-2554</v>
      </c>
      <c r="AL451" s="155">
        <f t="shared" si="294"/>
        <v>-1</v>
      </c>
      <c r="AM451" s="155"/>
      <c r="AN451" s="66" t="str">
        <f t="shared" si="265"/>
        <v>L</v>
      </c>
      <c r="AO451" s="66">
        <f t="shared" si="260"/>
        <v>8</v>
      </c>
      <c r="AP451" s="66">
        <f t="shared" si="266"/>
        <v>1</v>
      </c>
      <c r="AQ451" s="66">
        <f t="shared" si="267"/>
        <v>1</v>
      </c>
      <c r="AR451" s="106">
        <f t="shared" si="295"/>
        <v>1</v>
      </c>
      <c r="AS451" s="106">
        <f t="shared" si="268"/>
        <v>0</v>
      </c>
      <c r="AT451" s="154">
        <f t="shared" si="269"/>
        <v>-2554</v>
      </c>
      <c r="AU451" s="155"/>
    </row>
    <row r="452" spans="1:47" s="71" customFormat="1">
      <c r="A452" s="3">
        <f t="shared" si="261"/>
        <v>442</v>
      </c>
      <c r="B452" s="9">
        <f>Data!B452</f>
        <v>6</v>
      </c>
      <c r="D452" s="30">
        <f t="shared" si="161"/>
        <v>2</v>
      </c>
      <c r="F452" s="66" t="str">
        <f t="shared" si="270"/>
        <v>L</v>
      </c>
      <c r="G452" s="66">
        <f t="shared" si="162"/>
        <v>1</v>
      </c>
      <c r="H452" s="66">
        <f t="shared" si="271"/>
        <v>1</v>
      </c>
      <c r="I452" s="66">
        <f t="shared" si="262"/>
        <v>2</v>
      </c>
      <c r="J452" s="106">
        <f t="shared" si="272"/>
        <v>1</v>
      </c>
      <c r="K452" s="106">
        <f t="shared" si="273"/>
        <v>0</v>
      </c>
      <c r="L452" s="154">
        <f t="shared" si="274"/>
        <v>-431</v>
      </c>
      <c r="N452" s="66" t="str">
        <f t="shared" si="275"/>
        <v>L</v>
      </c>
      <c r="O452" s="66">
        <f t="shared" si="263"/>
        <v>10</v>
      </c>
      <c r="P452" s="66">
        <f t="shared" si="276"/>
        <v>1</v>
      </c>
      <c r="Q452" s="66">
        <f t="shared" si="264"/>
        <v>2</v>
      </c>
      <c r="R452" s="106">
        <f t="shared" si="277"/>
        <v>1</v>
      </c>
      <c r="S452" s="106">
        <f t="shared" si="278"/>
        <v>0</v>
      </c>
      <c r="T452" s="154">
        <f t="shared" si="279"/>
        <v>373</v>
      </c>
      <c r="V452" s="66" t="str">
        <f t="shared" si="280"/>
        <v>L</v>
      </c>
      <c r="W452" s="66">
        <f t="shared" si="281"/>
        <v>2</v>
      </c>
      <c r="X452" s="66">
        <f t="shared" si="282"/>
        <v>2</v>
      </c>
      <c r="Y452" s="66">
        <f t="shared" si="283"/>
        <v>3</v>
      </c>
      <c r="Z452" s="106">
        <f t="shared" si="284"/>
        <v>2</v>
      </c>
      <c r="AA452" s="106">
        <f t="shared" si="285"/>
        <v>0</v>
      </c>
      <c r="AB452" s="154">
        <f t="shared" si="286"/>
        <v>251</v>
      </c>
      <c r="AC452" s="155">
        <f t="shared" si="287"/>
        <v>268</v>
      </c>
      <c r="AE452" s="66" t="str">
        <f t="shared" si="288"/>
        <v>L</v>
      </c>
      <c r="AF452" s="66">
        <f t="shared" si="259"/>
        <v>2</v>
      </c>
      <c r="AG452" s="66">
        <f t="shared" si="289"/>
        <v>1</v>
      </c>
      <c r="AH452" s="66">
        <f t="shared" si="290"/>
        <v>2</v>
      </c>
      <c r="AI452" s="106">
        <f t="shared" si="291"/>
        <v>1</v>
      </c>
      <c r="AJ452" s="106">
        <f t="shared" si="292"/>
        <v>0</v>
      </c>
      <c r="AK452" s="154">
        <f t="shared" si="293"/>
        <v>-2555</v>
      </c>
      <c r="AL452" s="155">
        <f t="shared" si="294"/>
        <v>-1</v>
      </c>
      <c r="AM452" s="155"/>
      <c r="AN452" s="66" t="str">
        <f t="shared" si="265"/>
        <v>L</v>
      </c>
      <c r="AO452" s="66">
        <f t="shared" si="260"/>
        <v>2</v>
      </c>
      <c r="AP452" s="66">
        <f t="shared" si="266"/>
        <v>1</v>
      </c>
      <c r="AQ452" s="66">
        <f t="shared" si="267"/>
        <v>2</v>
      </c>
      <c r="AR452" s="106">
        <f t="shared" si="295"/>
        <v>1</v>
      </c>
      <c r="AS452" s="106">
        <f t="shared" si="268"/>
        <v>0</v>
      </c>
      <c r="AT452" s="154">
        <f t="shared" si="269"/>
        <v>-2555</v>
      </c>
      <c r="AU452" s="155"/>
    </row>
    <row r="453" spans="1:47" s="71" customFormat="1">
      <c r="A453" s="3">
        <f t="shared" si="261"/>
        <v>443</v>
      </c>
      <c r="B453" s="9">
        <f>Data!B453</f>
        <v>31</v>
      </c>
      <c r="D453" s="30">
        <f t="shared" si="161"/>
        <v>11</v>
      </c>
      <c r="F453" s="66" t="str">
        <f t="shared" si="270"/>
        <v>L</v>
      </c>
      <c r="G453" s="66">
        <f t="shared" si="162"/>
        <v>1</v>
      </c>
      <c r="H453" s="66">
        <f t="shared" si="271"/>
        <v>1</v>
      </c>
      <c r="I453" s="66">
        <f t="shared" si="262"/>
        <v>3</v>
      </c>
      <c r="J453" s="106">
        <f t="shared" si="272"/>
        <v>1</v>
      </c>
      <c r="K453" s="106">
        <f t="shared" si="273"/>
        <v>0</v>
      </c>
      <c r="L453" s="154">
        <f t="shared" si="274"/>
        <v>-432</v>
      </c>
      <c r="N453" s="66" t="str">
        <f t="shared" si="275"/>
        <v>L</v>
      </c>
      <c r="O453" s="66">
        <f t="shared" si="263"/>
        <v>11</v>
      </c>
      <c r="P453" s="66">
        <f t="shared" si="276"/>
        <v>1</v>
      </c>
      <c r="Q453" s="66">
        <f t="shared" si="264"/>
        <v>3</v>
      </c>
      <c r="R453" s="106">
        <f t="shared" si="277"/>
        <v>1</v>
      </c>
      <c r="S453" s="106">
        <f t="shared" si="278"/>
        <v>0</v>
      </c>
      <c r="T453" s="154">
        <f t="shared" si="279"/>
        <v>372</v>
      </c>
      <c r="V453" s="66" t="str">
        <f t="shared" si="280"/>
        <v>L</v>
      </c>
      <c r="W453" s="66">
        <f t="shared" si="281"/>
        <v>3</v>
      </c>
      <c r="X453" s="66">
        <f t="shared" si="282"/>
        <v>2</v>
      </c>
      <c r="Y453" s="66">
        <f t="shared" si="283"/>
        <v>4</v>
      </c>
      <c r="Z453" s="106">
        <f t="shared" si="284"/>
        <v>2</v>
      </c>
      <c r="AA453" s="106">
        <f t="shared" si="285"/>
        <v>0</v>
      </c>
      <c r="AB453" s="154">
        <f t="shared" si="286"/>
        <v>249</v>
      </c>
      <c r="AC453" s="155">
        <f t="shared" si="287"/>
        <v>268</v>
      </c>
      <c r="AE453" s="66" t="str">
        <f t="shared" si="288"/>
        <v>L</v>
      </c>
      <c r="AF453" s="66">
        <f t="shared" si="259"/>
        <v>11</v>
      </c>
      <c r="AG453" s="66">
        <f t="shared" si="289"/>
        <v>1</v>
      </c>
      <c r="AH453" s="66">
        <f t="shared" si="290"/>
        <v>3</v>
      </c>
      <c r="AI453" s="106">
        <f t="shared" si="291"/>
        <v>1</v>
      </c>
      <c r="AJ453" s="106">
        <f t="shared" si="292"/>
        <v>0</v>
      </c>
      <c r="AK453" s="154">
        <f t="shared" si="293"/>
        <v>-2556</v>
      </c>
      <c r="AL453" s="155">
        <f t="shared" si="294"/>
        <v>-1</v>
      </c>
      <c r="AM453" s="155"/>
      <c r="AN453" s="66" t="str">
        <f t="shared" si="265"/>
        <v>L</v>
      </c>
      <c r="AO453" s="66">
        <f t="shared" si="260"/>
        <v>11</v>
      </c>
      <c r="AP453" s="66">
        <f t="shared" si="266"/>
        <v>1</v>
      </c>
      <c r="AQ453" s="66">
        <f t="shared" si="267"/>
        <v>3</v>
      </c>
      <c r="AR453" s="106">
        <f t="shared" si="295"/>
        <v>1</v>
      </c>
      <c r="AS453" s="106">
        <f t="shared" si="268"/>
        <v>0</v>
      </c>
      <c r="AT453" s="154">
        <f t="shared" si="269"/>
        <v>-2556</v>
      </c>
      <c r="AU453" s="155"/>
    </row>
    <row r="454" spans="1:47" s="71" customFormat="1">
      <c r="A454" s="3">
        <f t="shared" si="261"/>
        <v>444</v>
      </c>
      <c r="B454" s="9">
        <f>Data!B454</f>
        <v>14</v>
      </c>
      <c r="D454" s="30">
        <f t="shared" si="161"/>
        <v>5</v>
      </c>
      <c r="F454" s="66" t="str">
        <f t="shared" si="270"/>
        <v>L</v>
      </c>
      <c r="G454" s="66">
        <f t="shared" si="162"/>
        <v>1</v>
      </c>
      <c r="H454" s="66">
        <f t="shared" si="271"/>
        <v>1</v>
      </c>
      <c r="I454" s="66">
        <f t="shared" si="262"/>
        <v>4</v>
      </c>
      <c r="J454" s="106">
        <f t="shared" si="272"/>
        <v>1</v>
      </c>
      <c r="K454" s="106">
        <f t="shared" si="273"/>
        <v>0</v>
      </c>
      <c r="L454" s="154">
        <f t="shared" si="274"/>
        <v>-433</v>
      </c>
      <c r="N454" s="66" t="str">
        <f t="shared" si="275"/>
        <v>L</v>
      </c>
      <c r="O454" s="66">
        <f t="shared" si="263"/>
        <v>12</v>
      </c>
      <c r="P454" s="66">
        <f t="shared" si="276"/>
        <v>1</v>
      </c>
      <c r="Q454" s="66">
        <f t="shared" si="264"/>
        <v>4</v>
      </c>
      <c r="R454" s="106">
        <f t="shared" si="277"/>
        <v>1</v>
      </c>
      <c r="S454" s="106">
        <f t="shared" si="278"/>
        <v>0</v>
      </c>
      <c r="T454" s="154">
        <f t="shared" si="279"/>
        <v>371</v>
      </c>
      <c r="V454" s="66" t="str">
        <f t="shared" si="280"/>
        <v>L</v>
      </c>
      <c r="W454" s="66">
        <f t="shared" si="281"/>
        <v>4</v>
      </c>
      <c r="X454" s="66">
        <f t="shared" si="282"/>
        <v>2</v>
      </c>
      <c r="Y454" s="66">
        <f t="shared" si="283"/>
        <v>5</v>
      </c>
      <c r="Z454" s="106">
        <f t="shared" si="284"/>
        <v>2</v>
      </c>
      <c r="AA454" s="106">
        <f t="shared" si="285"/>
        <v>0</v>
      </c>
      <c r="AB454" s="154">
        <f t="shared" si="286"/>
        <v>247</v>
      </c>
      <c r="AC454" s="155">
        <f t="shared" si="287"/>
        <v>268</v>
      </c>
      <c r="AE454" s="66" t="str">
        <f t="shared" si="288"/>
        <v>L</v>
      </c>
      <c r="AF454" s="66">
        <f t="shared" si="259"/>
        <v>5</v>
      </c>
      <c r="AG454" s="66">
        <f t="shared" si="289"/>
        <v>1</v>
      </c>
      <c r="AH454" s="66">
        <f t="shared" si="290"/>
        <v>4</v>
      </c>
      <c r="AI454" s="106">
        <f t="shared" si="291"/>
        <v>1</v>
      </c>
      <c r="AJ454" s="106">
        <f t="shared" si="292"/>
        <v>0</v>
      </c>
      <c r="AK454" s="154">
        <f t="shared" si="293"/>
        <v>-2557</v>
      </c>
      <c r="AL454" s="155">
        <f t="shared" si="294"/>
        <v>-1</v>
      </c>
      <c r="AM454" s="155"/>
      <c r="AN454" s="66" t="str">
        <f t="shared" si="265"/>
        <v>L</v>
      </c>
      <c r="AO454" s="66">
        <f t="shared" si="260"/>
        <v>5</v>
      </c>
      <c r="AP454" s="66">
        <f t="shared" si="266"/>
        <v>1</v>
      </c>
      <c r="AQ454" s="66">
        <f t="shared" si="267"/>
        <v>4</v>
      </c>
      <c r="AR454" s="106">
        <f t="shared" si="295"/>
        <v>1</v>
      </c>
      <c r="AS454" s="106">
        <f t="shared" si="268"/>
        <v>0</v>
      </c>
      <c r="AT454" s="154">
        <f t="shared" si="269"/>
        <v>-2557</v>
      </c>
      <c r="AU454" s="155"/>
    </row>
    <row r="455" spans="1:47" s="71" customFormat="1">
      <c r="A455" s="3">
        <f t="shared" si="261"/>
        <v>445</v>
      </c>
      <c r="B455" s="9">
        <f>Data!B455</f>
        <v>25</v>
      </c>
      <c r="D455" s="30">
        <f t="shared" si="161"/>
        <v>9</v>
      </c>
      <c r="F455" s="66" t="str">
        <f t="shared" si="270"/>
        <v>L</v>
      </c>
      <c r="G455" s="66">
        <f t="shared" si="162"/>
        <v>1</v>
      </c>
      <c r="H455" s="66">
        <f t="shared" si="271"/>
        <v>1</v>
      </c>
      <c r="I455" s="66">
        <f t="shared" si="262"/>
        <v>5</v>
      </c>
      <c r="J455" s="106">
        <f t="shared" si="272"/>
        <v>1</v>
      </c>
      <c r="K455" s="106">
        <f t="shared" si="273"/>
        <v>0</v>
      </c>
      <c r="L455" s="154">
        <f t="shared" si="274"/>
        <v>-434</v>
      </c>
      <c r="N455" s="66" t="str">
        <f t="shared" si="275"/>
        <v>L</v>
      </c>
      <c r="O455" s="66">
        <f t="shared" si="263"/>
        <v>1</v>
      </c>
      <c r="P455" s="66">
        <f t="shared" si="276"/>
        <v>1</v>
      </c>
      <c r="Q455" s="66">
        <f t="shared" si="264"/>
        <v>5</v>
      </c>
      <c r="R455" s="106">
        <f t="shared" si="277"/>
        <v>1</v>
      </c>
      <c r="S455" s="106">
        <f t="shared" si="278"/>
        <v>0</v>
      </c>
      <c r="T455" s="154">
        <f t="shared" si="279"/>
        <v>370</v>
      </c>
      <c r="V455" s="66" t="str">
        <f t="shared" si="280"/>
        <v>L</v>
      </c>
      <c r="W455" s="66">
        <f t="shared" si="281"/>
        <v>5</v>
      </c>
      <c r="X455" s="66">
        <f t="shared" si="282"/>
        <v>2</v>
      </c>
      <c r="Y455" s="66">
        <f t="shared" si="283"/>
        <v>6</v>
      </c>
      <c r="Z455" s="106">
        <f t="shared" si="284"/>
        <v>2</v>
      </c>
      <c r="AA455" s="106">
        <f t="shared" si="285"/>
        <v>0</v>
      </c>
      <c r="AB455" s="154">
        <f t="shared" si="286"/>
        <v>245</v>
      </c>
      <c r="AC455" s="155">
        <f t="shared" si="287"/>
        <v>268</v>
      </c>
      <c r="AE455" s="66" t="str">
        <f t="shared" si="288"/>
        <v>L</v>
      </c>
      <c r="AF455" s="66">
        <f t="shared" si="259"/>
        <v>9</v>
      </c>
      <c r="AG455" s="66">
        <f t="shared" si="289"/>
        <v>1</v>
      </c>
      <c r="AH455" s="66">
        <f t="shared" si="290"/>
        <v>5</v>
      </c>
      <c r="AI455" s="106">
        <f t="shared" si="291"/>
        <v>1</v>
      </c>
      <c r="AJ455" s="106">
        <f t="shared" si="292"/>
        <v>0</v>
      </c>
      <c r="AK455" s="154">
        <f t="shared" si="293"/>
        <v>-2558</v>
      </c>
      <c r="AL455" s="155">
        <f t="shared" si="294"/>
        <v>-1</v>
      </c>
      <c r="AM455" s="155"/>
      <c r="AN455" s="66" t="str">
        <f t="shared" si="265"/>
        <v>L</v>
      </c>
      <c r="AO455" s="66">
        <f t="shared" si="260"/>
        <v>9</v>
      </c>
      <c r="AP455" s="66">
        <f t="shared" si="266"/>
        <v>1</v>
      </c>
      <c r="AQ455" s="66">
        <f t="shared" si="267"/>
        <v>5</v>
      </c>
      <c r="AR455" s="106">
        <f t="shared" si="295"/>
        <v>1</v>
      </c>
      <c r="AS455" s="106">
        <f t="shared" si="268"/>
        <v>0</v>
      </c>
      <c r="AT455" s="154">
        <f t="shared" si="269"/>
        <v>-2558</v>
      </c>
      <c r="AU455" s="155"/>
    </row>
    <row r="456" spans="1:47" s="71" customFormat="1">
      <c r="A456" s="3">
        <f t="shared" si="261"/>
        <v>446</v>
      </c>
      <c r="B456" s="9">
        <f>Data!B456</f>
        <v>18</v>
      </c>
      <c r="D456" s="30">
        <f t="shared" si="161"/>
        <v>6</v>
      </c>
      <c r="F456" s="66" t="str">
        <f t="shared" si="270"/>
        <v>L</v>
      </c>
      <c r="G456" s="66">
        <f t="shared" si="162"/>
        <v>1</v>
      </c>
      <c r="H456" s="66">
        <f t="shared" si="271"/>
        <v>1</v>
      </c>
      <c r="I456" s="66">
        <f t="shared" si="262"/>
        <v>6</v>
      </c>
      <c r="J456" s="106">
        <f t="shared" si="272"/>
        <v>1</v>
      </c>
      <c r="K456" s="106">
        <f t="shared" si="273"/>
        <v>0</v>
      </c>
      <c r="L456" s="154">
        <f t="shared" si="274"/>
        <v>-435</v>
      </c>
      <c r="N456" s="66" t="str">
        <f t="shared" si="275"/>
        <v>L</v>
      </c>
      <c r="O456" s="66">
        <f t="shared" si="263"/>
        <v>2</v>
      </c>
      <c r="P456" s="66">
        <f t="shared" si="276"/>
        <v>1</v>
      </c>
      <c r="Q456" s="66">
        <f t="shared" si="264"/>
        <v>6</v>
      </c>
      <c r="R456" s="106">
        <f t="shared" si="277"/>
        <v>1</v>
      </c>
      <c r="S456" s="106">
        <f t="shared" si="278"/>
        <v>0</v>
      </c>
      <c r="T456" s="154">
        <f t="shared" si="279"/>
        <v>369</v>
      </c>
      <c r="V456" s="66" t="str">
        <f t="shared" si="280"/>
        <v>L</v>
      </c>
      <c r="W456" s="66">
        <f t="shared" si="281"/>
        <v>6</v>
      </c>
      <c r="X456" s="66">
        <f t="shared" si="282"/>
        <v>2</v>
      </c>
      <c r="Y456" s="66">
        <f t="shared" si="283"/>
        <v>7</v>
      </c>
      <c r="Z456" s="106">
        <f t="shared" si="284"/>
        <v>2</v>
      </c>
      <c r="AA456" s="106">
        <f t="shared" si="285"/>
        <v>0</v>
      </c>
      <c r="AB456" s="154">
        <f t="shared" si="286"/>
        <v>243</v>
      </c>
      <c r="AC456" s="155">
        <f t="shared" si="287"/>
        <v>268</v>
      </c>
      <c r="AE456" s="66" t="str">
        <f t="shared" si="288"/>
        <v>L</v>
      </c>
      <c r="AF456" s="66">
        <f t="shared" si="259"/>
        <v>6</v>
      </c>
      <c r="AG456" s="66">
        <f t="shared" si="289"/>
        <v>1</v>
      </c>
      <c r="AH456" s="66">
        <f t="shared" si="290"/>
        <v>6</v>
      </c>
      <c r="AI456" s="106">
        <f t="shared" si="291"/>
        <v>1</v>
      </c>
      <c r="AJ456" s="106">
        <f t="shared" si="292"/>
        <v>0</v>
      </c>
      <c r="AK456" s="154">
        <f t="shared" si="293"/>
        <v>-2559</v>
      </c>
      <c r="AL456" s="155">
        <f t="shared" si="294"/>
        <v>-1</v>
      </c>
      <c r="AM456" s="155"/>
      <c r="AN456" s="66" t="str">
        <f t="shared" si="265"/>
        <v>L</v>
      </c>
      <c r="AO456" s="66">
        <f t="shared" si="260"/>
        <v>6</v>
      </c>
      <c r="AP456" s="66">
        <f t="shared" si="266"/>
        <v>1</v>
      </c>
      <c r="AQ456" s="66">
        <f t="shared" si="267"/>
        <v>6</v>
      </c>
      <c r="AR456" s="106">
        <f t="shared" si="295"/>
        <v>1</v>
      </c>
      <c r="AS456" s="106">
        <f t="shared" si="268"/>
        <v>0</v>
      </c>
      <c r="AT456" s="154">
        <f t="shared" si="269"/>
        <v>-2559</v>
      </c>
      <c r="AU456" s="155"/>
    </row>
    <row r="457" spans="1:47" s="71" customFormat="1">
      <c r="A457" s="3">
        <f t="shared" si="261"/>
        <v>447</v>
      </c>
      <c r="B457" s="9">
        <f>Data!B457</f>
        <v>3</v>
      </c>
      <c r="D457" s="30">
        <f t="shared" si="161"/>
        <v>1</v>
      </c>
      <c r="F457" s="66" t="str">
        <f t="shared" si="270"/>
        <v>W</v>
      </c>
      <c r="G457" s="66">
        <f t="shared" si="162"/>
        <v>1</v>
      </c>
      <c r="H457" s="66">
        <f t="shared" si="271"/>
        <v>1</v>
      </c>
      <c r="I457" s="66">
        <f t="shared" si="262"/>
        <v>7</v>
      </c>
      <c r="J457" s="106">
        <f t="shared" si="272"/>
        <v>1</v>
      </c>
      <c r="K457" s="106">
        <f t="shared" si="273"/>
        <v>12</v>
      </c>
      <c r="L457" s="154">
        <f t="shared" si="274"/>
        <v>-424</v>
      </c>
      <c r="N457" s="66" t="str">
        <f t="shared" si="275"/>
        <v>L</v>
      </c>
      <c r="O457" s="66">
        <f t="shared" si="263"/>
        <v>3</v>
      </c>
      <c r="P457" s="66">
        <f t="shared" si="276"/>
        <v>1</v>
      </c>
      <c r="Q457" s="66">
        <f t="shared" si="264"/>
        <v>7</v>
      </c>
      <c r="R457" s="106">
        <f t="shared" si="277"/>
        <v>1</v>
      </c>
      <c r="S457" s="106">
        <f t="shared" si="278"/>
        <v>0</v>
      </c>
      <c r="T457" s="154">
        <f t="shared" si="279"/>
        <v>368</v>
      </c>
      <c r="V457" s="66" t="str">
        <f t="shared" si="280"/>
        <v>L</v>
      </c>
      <c r="W457" s="66">
        <f t="shared" si="281"/>
        <v>7</v>
      </c>
      <c r="X457" s="66">
        <f t="shared" si="282"/>
        <v>2</v>
      </c>
      <c r="Y457" s="66">
        <f t="shared" si="283"/>
        <v>8</v>
      </c>
      <c r="Z457" s="106">
        <f t="shared" si="284"/>
        <v>2</v>
      </c>
      <c r="AA457" s="106">
        <f t="shared" si="285"/>
        <v>0</v>
      </c>
      <c r="AB457" s="154">
        <f t="shared" si="286"/>
        <v>241</v>
      </c>
      <c r="AC457" s="155">
        <f t="shared" si="287"/>
        <v>268</v>
      </c>
      <c r="AE457" s="66" t="str">
        <f t="shared" si="288"/>
        <v>L</v>
      </c>
      <c r="AF457" s="66">
        <f t="shared" si="259"/>
        <v>1</v>
      </c>
      <c r="AG457" s="66">
        <f t="shared" si="289"/>
        <v>1</v>
      </c>
      <c r="AH457" s="66">
        <f t="shared" si="290"/>
        <v>7</v>
      </c>
      <c r="AI457" s="106">
        <f t="shared" si="291"/>
        <v>1</v>
      </c>
      <c r="AJ457" s="106">
        <f t="shared" si="292"/>
        <v>0</v>
      </c>
      <c r="AK457" s="154">
        <f t="shared" si="293"/>
        <v>-2560</v>
      </c>
      <c r="AL457" s="155">
        <f t="shared" si="294"/>
        <v>-1</v>
      </c>
      <c r="AM457" s="155"/>
      <c r="AN457" s="66" t="str">
        <f t="shared" si="265"/>
        <v>L</v>
      </c>
      <c r="AO457" s="66">
        <f t="shared" si="260"/>
        <v>1</v>
      </c>
      <c r="AP457" s="66">
        <f t="shared" si="266"/>
        <v>1</v>
      </c>
      <c r="AQ457" s="66">
        <f t="shared" si="267"/>
        <v>7</v>
      </c>
      <c r="AR457" s="106">
        <f t="shared" si="295"/>
        <v>1</v>
      </c>
      <c r="AS457" s="106">
        <f t="shared" si="268"/>
        <v>0</v>
      </c>
      <c r="AT457" s="154">
        <f t="shared" si="269"/>
        <v>-2560</v>
      </c>
      <c r="AU457" s="155"/>
    </row>
    <row r="458" spans="1:47" s="71" customFormat="1">
      <c r="A458" s="3">
        <f t="shared" si="261"/>
        <v>448</v>
      </c>
      <c r="B458" s="9">
        <f>Data!B458</f>
        <v>24</v>
      </c>
      <c r="D458" s="30">
        <f t="shared" si="161"/>
        <v>8</v>
      </c>
      <c r="F458" s="66" t="str">
        <f t="shared" si="270"/>
        <v>L</v>
      </c>
      <c r="G458" s="66">
        <f t="shared" si="162"/>
        <v>1</v>
      </c>
      <c r="H458" s="66">
        <f t="shared" si="271"/>
        <v>1</v>
      </c>
      <c r="I458" s="66">
        <f t="shared" si="262"/>
        <v>8</v>
      </c>
      <c r="J458" s="106">
        <f t="shared" si="272"/>
        <v>1</v>
      </c>
      <c r="K458" s="106">
        <f t="shared" si="273"/>
        <v>0</v>
      </c>
      <c r="L458" s="154">
        <f t="shared" si="274"/>
        <v>-425</v>
      </c>
      <c r="N458" s="66" t="str">
        <f t="shared" si="275"/>
        <v>L</v>
      </c>
      <c r="O458" s="66">
        <f t="shared" si="263"/>
        <v>4</v>
      </c>
      <c r="P458" s="66">
        <f t="shared" si="276"/>
        <v>1</v>
      </c>
      <c r="Q458" s="66">
        <f t="shared" si="264"/>
        <v>8</v>
      </c>
      <c r="R458" s="106">
        <f t="shared" si="277"/>
        <v>1</v>
      </c>
      <c r="S458" s="106">
        <f t="shared" si="278"/>
        <v>0</v>
      </c>
      <c r="T458" s="154">
        <f t="shared" si="279"/>
        <v>367</v>
      </c>
      <c r="V458" s="66" t="str">
        <f t="shared" si="280"/>
        <v>L</v>
      </c>
      <c r="W458" s="66">
        <f t="shared" si="281"/>
        <v>8</v>
      </c>
      <c r="X458" s="66">
        <f t="shared" si="282"/>
        <v>2</v>
      </c>
      <c r="Y458" s="66">
        <f t="shared" si="283"/>
        <v>9</v>
      </c>
      <c r="Z458" s="106">
        <f t="shared" si="284"/>
        <v>2</v>
      </c>
      <c r="AA458" s="106">
        <f t="shared" si="285"/>
        <v>0</v>
      </c>
      <c r="AB458" s="154">
        <f t="shared" si="286"/>
        <v>239</v>
      </c>
      <c r="AC458" s="155">
        <f t="shared" si="287"/>
        <v>268</v>
      </c>
      <c r="AE458" s="66" t="str">
        <f t="shared" si="288"/>
        <v>L</v>
      </c>
      <c r="AF458" s="66">
        <f t="shared" si="259"/>
        <v>8</v>
      </c>
      <c r="AG458" s="66">
        <f t="shared" si="289"/>
        <v>1</v>
      </c>
      <c r="AH458" s="66">
        <f t="shared" si="290"/>
        <v>8</v>
      </c>
      <c r="AI458" s="106">
        <f t="shared" si="291"/>
        <v>1</v>
      </c>
      <c r="AJ458" s="106">
        <f t="shared" si="292"/>
        <v>0</v>
      </c>
      <c r="AK458" s="154">
        <f t="shared" si="293"/>
        <v>-2561</v>
      </c>
      <c r="AL458" s="155">
        <f t="shared" si="294"/>
        <v>-1</v>
      </c>
      <c r="AM458" s="155"/>
      <c r="AN458" s="66" t="str">
        <f t="shared" si="265"/>
        <v>L</v>
      </c>
      <c r="AO458" s="66">
        <f t="shared" si="260"/>
        <v>8</v>
      </c>
      <c r="AP458" s="66">
        <f t="shared" si="266"/>
        <v>1</v>
      </c>
      <c r="AQ458" s="66">
        <f t="shared" si="267"/>
        <v>8</v>
      </c>
      <c r="AR458" s="106">
        <f t="shared" si="295"/>
        <v>1</v>
      </c>
      <c r="AS458" s="106">
        <f t="shared" si="268"/>
        <v>0</v>
      </c>
      <c r="AT458" s="154">
        <f t="shared" si="269"/>
        <v>-2561</v>
      </c>
      <c r="AU458" s="155"/>
    </row>
    <row r="459" spans="1:47" s="71" customFormat="1">
      <c r="A459" s="3">
        <f t="shared" si="261"/>
        <v>449</v>
      </c>
      <c r="B459" s="9">
        <f>Data!B459</f>
        <v>5</v>
      </c>
      <c r="D459" s="30">
        <f t="shared" si="161"/>
        <v>2</v>
      </c>
      <c r="F459" s="66" t="str">
        <f t="shared" si="270"/>
        <v>L</v>
      </c>
      <c r="G459" s="66">
        <f t="shared" si="162"/>
        <v>1</v>
      </c>
      <c r="H459" s="66">
        <f t="shared" si="271"/>
        <v>1</v>
      </c>
      <c r="I459" s="66">
        <f t="shared" si="262"/>
        <v>9</v>
      </c>
      <c r="J459" s="106">
        <f t="shared" si="272"/>
        <v>1</v>
      </c>
      <c r="K459" s="106">
        <f t="shared" si="273"/>
        <v>0</v>
      </c>
      <c r="L459" s="154">
        <f t="shared" si="274"/>
        <v>-426</v>
      </c>
      <c r="N459" s="66" t="str">
        <f t="shared" si="275"/>
        <v>L</v>
      </c>
      <c r="O459" s="66">
        <f t="shared" si="263"/>
        <v>5</v>
      </c>
      <c r="P459" s="66">
        <f t="shared" si="276"/>
        <v>1</v>
      </c>
      <c r="Q459" s="66">
        <f t="shared" si="264"/>
        <v>9</v>
      </c>
      <c r="R459" s="106">
        <f t="shared" si="277"/>
        <v>1</v>
      </c>
      <c r="S459" s="106">
        <f t="shared" si="278"/>
        <v>0</v>
      </c>
      <c r="T459" s="154">
        <f t="shared" si="279"/>
        <v>366</v>
      </c>
      <c r="V459" s="66" t="str">
        <f t="shared" si="280"/>
        <v>L</v>
      </c>
      <c r="W459" s="66">
        <f t="shared" si="281"/>
        <v>9</v>
      </c>
      <c r="X459" s="66">
        <f t="shared" si="282"/>
        <v>2</v>
      </c>
      <c r="Y459" s="66">
        <f t="shared" si="283"/>
        <v>10</v>
      </c>
      <c r="Z459" s="106">
        <f t="shared" si="284"/>
        <v>2</v>
      </c>
      <c r="AA459" s="106">
        <f t="shared" si="285"/>
        <v>0</v>
      </c>
      <c r="AB459" s="154">
        <f t="shared" si="286"/>
        <v>237</v>
      </c>
      <c r="AC459" s="155">
        <f t="shared" si="287"/>
        <v>268</v>
      </c>
      <c r="AE459" s="66" t="str">
        <f t="shared" si="288"/>
        <v>L</v>
      </c>
      <c r="AF459" s="66">
        <f t="shared" si="259"/>
        <v>2</v>
      </c>
      <c r="AG459" s="66">
        <f t="shared" si="289"/>
        <v>1</v>
      </c>
      <c r="AH459" s="66">
        <f t="shared" si="290"/>
        <v>9</v>
      </c>
      <c r="AI459" s="106">
        <f t="shared" si="291"/>
        <v>1</v>
      </c>
      <c r="AJ459" s="106">
        <f t="shared" si="292"/>
        <v>0</v>
      </c>
      <c r="AK459" s="154">
        <f t="shared" si="293"/>
        <v>-2562</v>
      </c>
      <c r="AL459" s="155">
        <f t="shared" si="294"/>
        <v>-1</v>
      </c>
      <c r="AM459" s="155"/>
      <c r="AN459" s="66" t="str">
        <f t="shared" si="265"/>
        <v>L</v>
      </c>
      <c r="AO459" s="66">
        <f t="shared" si="260"/>
        <v>2</v>
      </c>
      <c r="AP459" s="66">
        <f t="shared" si="266"/>
        <v>1</v>
      </c>
      <c r="AQ459" s="66">
        <f t="shared" si="267"/>
        <v>9</v>
      </c>
      <c r="AR459" s="106">
        <f t="shared" si="295"/>
        <v>1</v>
      </c>
      <c r="AS459" s="106">
        <f t="shared" si="268"/>
        <v>0</v>
      </c>
      <c r="AT459" s="154">
        <f t="shared" si="269"/>
        <v>-2562</v>
      </c>
      <c r="AU459" s="155"/>
    </row>
    <row r="460" spans="1:47" s="71" customFormat="1">
      <c r="A460" s="3">
        <f t="shared" si="261"/>
        <v>450</v>
      </c>
      <c r="B460" s="9">
        <f>Data!B460</f>
        <v>33</v>
      </c>
      <c r="D460" s="30">
        <f t="shared" si="161"/>
        <v>11</v>
      </c>
      <c r="F460" s="66" t="str">
        <f t="shared" si="270"/>
        <v>L</v>
      </c>
      <c r="G460" s="66">
        <f t="shared" si="162"/>
        <v>1</v>
      </c>
      <c r="H460" s="66">
        <f t="shared" si="271"/>
        <v>1</v>
      </c>
      <c r="I460" s="66">
        <f t="shared" si="262"/>
        <v>10</v>
      </c>
      <c r="J460" s="106">
        <f t="shared" si="272"/>
        <v>1</v>
      </c>
      <c r="K460" s="106">
        <f t="shared" si="273"/>
        <v>0</v>
      </c>
      <c r="L460" s="154">
        <f t="shared" si="274"/>
        <v>-427</v>
      </c>
      <c r="N460" s="66" t="str">
        <f t="shared" si="275"/>
        <v>L</v>
      </c>
      <c r="O460" s="66">
        <f t="shared" si="263"/>
        <v>6</v>
      </c>
      <c r="P460" s="66">
        <f t="shared" si="276"/>
        <v>1</v>
      </c>
      <c r="Q460" s="66">
        <f t="shared" si="264"/>
        <v>10</v>
      </c>
      <c r="R460" s="106">
        <f t="shared" si="277"/>
        <v>1</v>
      </c>
      <c r="S460" s="106">
        <f t="shared" si="278"/>
        <v>0</v>
      </c>
      <c r="T460" s="154">
        <f t="shared" si="279"/>
        <v>365</v>
      </c>
      <c r="V460" s="66" t="str">
        <f t="shared" si="280"/>
        <v>L</v>
      </c>
      <c r="W460" s="66">
        <f t="shared" si="281"/>
        <v>10</v>
      </c>
      <c r="X460" s="66">
        <f t="shared" si="282"/>
        <v>2</v>
      </c>
      <c r="Y460" s="66">
        <f t="shared" si="283"/>
        <v>11</v>
      </c>
      <c r="Z460" s="106">
        <f t="shared" si="284"/>
        <v>2</v>
      </c>
      <c r="AA460" s="106">
        <f t="shared" si="285"/>
        <v>0</v>
      </c>
      <c r="AB460" s="154">
        <f t="shared" si="286"/>
        <v>235</v>
      </c>
      <c r="AC460" s="155">
        <f t="shared" si="287"/>
        <v>268</v>
      </c>
      <c r="AE460" s="66" t="str">
        <f t="shared" si="288"/>
        <v>L</v>
      </c>
      <c r="AF460" s="66">
        <f t="shared" ref="AF460:AF510" si="296">IF($D460=0,AF459,$D460)</f>
        <v>11</v>
      </c>
      <c r="AG460" s="66">
        <f t="shared" si="289"/>
        <v>1</v>
      </c>
      <c r="AH460" s="66">
        <f t="shared" si="290"/>
        <v>10</v>
      </c>
      <c r="AI460" s="106">
        <f t="shared" si="291"/>
        <v>1</v>
      </c>
      <c r="AJ460" s="106">
        <f t="shared" si="292"/>
        <v>0</v>
      </c>
      <c r="AK460" s="154">
        <f t="shared" si="293"/>
        <v>-2563</v>
      </c>
      <c r="AL460" s="155">
        <f t="shared" si="294"/>
        <v>-1</v>
      </c>
      <c r="AM460" s="155"/>
      <c r="AN460" s="66" t="str">
        <f t="shared" si="265"/>
        <v>L</v>
      </c>
      <c r="AO460" s="66">
        <f t="shared" ref="AO460:AO510" si="297">IF($D460=0,AO459,$D460)</f>
        <v>11</v>
      </c>
      <c r="AP460" s="66">
        <f t="shared" si="266"/>
        <v>1</v>
      </c>
      <c r="AQ460" s="66">
        <f t="shared" si="267"/>
        <v>10</v>
      </c>
      <c r="AR460" s="106">
        <f t="shared" si="295"/>
        <v>1</v>
      </c>
      <c r="AS460" s="106">
        <f t="shared" si="268"/>
        <v>0</v>
      </c>
      <c r="AT460" s="154">
        <f t="shared" si="269"/>
        <v>-2563</v>
      </c>
      <c r="AU460" s="155"/>
    </row>
    <row r="461" spans="1:47" s="71" customFormat="1">
      <c r="A461" s="3">
        <f t="shared" ref="A461:A510" si="298">A460+1</f>
        <v>451</v>
      </c>
      <c r="B461" s="9">
        <f>Data!B461</f>
        <v>23</v>
      </c>
      <c r="D461" s="30">
        <f t="shared" si="161"/>
        <v>8</v>
      </c>
      <c r="F461" s="66" t="str">
        <f t="shared" si="270"/>
        <v>L</v>
      </c>
      <c r="G461" s="66">
        <f t="shared" si="162"/>
        <v>1</v>
      </c>
      <c r="H461" s="66">
        <f t="shared" si="271"/>
        <v>1</v>
      </c>
      <c r="I461" s="66">
        <f t="shared" ref="I461:I510" si="299">IF(I460&lt;11,I460+1,1)</f>
        <v>11</v>
      </c>
      <c r="J461" s="106">
        <f t="shared" si="272"/>
        <v>1</v>
      </c>
      <c r="K461" s="106">
        <f t="shared" si="273"/>
        <v>0</v>
      </c>
      <c r="L461" s="154">
        <f t="shared" si="274"/>
        <v>-428</v>
      </c>
      <c r="N461" s="66" t="str">
        <f t="shared" si="275"/>
        <v>L</v>
      </c>
      <c r="O461" s="66">
        <f t="shared" ref="O461:O510" si="300">IF(O460=12,1,O460+1)</f>
        <v>7</v>
      </c>
      <c r="P461" s="66">
        <f t="shared" si="276"/>
        <v>1</v>
      </c>
      <c r="Q461" s="66">
        <f t="shared" ref="Q461:Q510" si="301">IF(Q460&lt;11,Q460+1,1)</f>
        <v>11</v>
      </c>
      <c r="R461" s="106">
        <f t="shared" si="277"/>
        <v>1</v>
      </c>
      <c r="S461" s="106">
        <f t="shared" si="278"/>
        <v>0</v>
      </c>
      <c r="T461" s="154">
        <f t="shared" si="279"/>
        <v>364</v>
      </c>
      <c r="V461" s="66" t="str">
        <f t="shared" si="280"/>
        <v>L</v>
      </c>
      <c r="W461" s="66">
        <f t="shared" si="281"/>
        <v>11</v>
      </c>
      <c r="X461" s="66">
        <f t="shared" si="282"/>
        <v>3</v>
      </c>
      <c r="Y461" s="66">
        <f t="shared" si="283"/>
        <v>1</v>
      </c>
      <c r="Z461" s="106">
        <f t="shared" si="284"/>
        <v>3</v>
      </c>
      <c r="AA461" s="106">
        <f t="shared" si="285"/>
        <v>0</v>
      </c>
      <c r="AB461" s="154">
        <f t="shared" si="286"/>
        <v>232</v>
      </c>
      <c r="AC461" s="155">
        <f t="shared" si="287"/>
        <v>268</v>
      </c>
      <c r="AE461" s="66" t="str">
        <f t="shared" si="288"/>
        <v>L</v>
      </c>
      <c r="AF461" s="66">
        <f t="shared" si="296"/>
        <v>8</v>
      </c>
      <c r="AG461" s="66">
        <f t="shared" si="289"/>
        <v>1</v>
      </c>
      <c r="AH461" s="66">
        <f t="shared" si="290"/>
        <v>11</v>
      </c>
      <c r="AI461" s="106">
        <f t="shared" si="291"/>
        <v>1</v>
      </c>
      <c r="AJ461" s="106">
        <f t="shared" si="292"/>
        <v>0</v>
      </c>
      <c r="AK461" s="154">
        <f t="shared" si="293"/>
        <v>-2564</v>
      </c>
      <c r="AL461" s="155">
        <f t="shared" si="294"/>
        <v>-1</v>
      </c>
      <c r="AM461" s="155"/>
      <c r="AN461" s="66" t="str">
        <f t="shared" ref="AN461:AN510" si="302">IF($D461=AO460,"W","L")</f>
        <v>L</v>
      </c>
      <c r="AO461" s="66">
        <f t="shared" si="297"/>
        <v>8</v>
      </c>
      <c r="AP461" s="66">
        <f t="shared" ref="AP461:AP510" si="303">IF(AND(AP460=$H$9,AQ460=11),1,IF(AND(AP460&lt;$H$9,AQ460=11),AP460+1,AP460))</f>
        <v>1</v>
      </c>
      <c r="AQ461" s="66">
        <f t="shared" ref="AQ461:AQ510" si="304">IF(AQ460&lt;11,AQ460+1,1)</f>
        <v>11</v>
      </c>
      <c r="AR461" s="106">
        <f t="shared" si="295"/>
        <v>1</v>
      </c>
      <c r="AS461" s="106">
        <f t="shared" ref="AS461:AS510" si="305">IF(AN461="W",AR460*6,0)</f>
        <v>0</v>
      </c>
      <c r="AT461" s="154">
        <f t="shared" ref="AT461:AT510" si="306">AT460-AR461+AS461</f>
        <v>-2564</v>
      </c>
      <c r="AU461" s="155"/>
    </row>
    <row r="462" spans="1:47" s="71" customFormat="1">
      <c r="A462" s="3">
        <f t="shared" si="298"/>
        <v>452</v>
      </c>
      <c r="B462" s="9">
        <f>Data!B462</f>
        <v>18</v>
      </c>
      <c r="D462" s="30">
        <f t="shared" si="161"/>
        <v>6</v>
      </c>
      <c r="F462" s="66" t="str">
        <f t="shared" si="270"/>
        <v>L</v>
      </c>
      <c r="G462" s="66">
        <f t="shared" si="162"/>
        <v>1</v>
      </c>
      <c r="H462" s="66">
        <f t="shared" si="271"/>
        <v>2</v>
      </c>
      <c r="I462" s="66">
        <f t="shared" si="299"/>
        <v>1</v>
      </c>
      <c r="J462" s="106">
        <f t="shared" si="272"/>
        <v>2</v>
      </c>
      <c r="K462" s="106">
        <f t="shared" si="273"/>
        <v>0</v>
      </c>
      <c r="L462" s="154">
        <f t="shared" si="274"/>
        <v>-430</v>
      </c>
      <c r="N462" s="66" t="str">
        <f t="shared" si="275"/>
        <v>L</v>
      </c>
      <c r="O462" s="66">
        <f t="shared" si="300"/>
        <v>8</v>
      </c>
      <c r="P462" s="66">
        <f t="shared" si="276"/>
        <v>2</v>
      </c>
      <c r="Q462" s="66">
        <f t="shared" si="301"/>
        <v>1</v>
      </c>
      <c r="R462" s="106">
        <f t="shared" si="277"/>
        <v>2</v>
      </c>
      <c r="S462" s="106">
        <f t="shared" si="278"/>
        <v>0</v>
      </c>
      <c r="T462" s="154">
        <f t="shared" si="279"/>
        <v>362</v>
      </c>
      <c r="V462" s="66" t="str">
        <f t="shared" si="280"/>
        <v>L</v>
      </c>
      <c r="W462" s="66">
        <f t="shared" si="281"/>
        <v>12</v>
      </c>
      <c r="X462" s="66">
        <f t="shared" si="282"/>
        <v>3</v>
      </c>
      <c r="Y462" s="66">
        <f t="shared" si="283"/>
        <v>2</v>
      </c>
      <c r="Z462" s="106">
        <f t="shared" si="284"/>
        <v>3</v>
      </c>
      <c r="AA462" s="106">
        <f t="shared" si="285"/>
        <v>0</v>
      </c>
      <c r="AB462" s="154">
        <f t="shared" si="286"/>
        <v>229</v>
      </c>
      <c r="AC462" s="155">
        <f t="shared" si="287"/>
        <v>268</v>
      </c>
      <c r="AE462" s="66" t="str">
        <f t="shared" si="288"/>
        <v>L</v>
      </c>
      <c r="AF462" s="66">
        <f t="shared" si="296"/>
        <v>6</v>
      </c>
      <c r="AG462" s="66">
        <f t="shared" si="289"/>
        <v>2</v>
      </c>
      <c r="AH462" s="66">
        <f t="shared" si="290"/>
        <v>1</v>
      </c>
      <c r="AI462" s="106">
        <f t="shared" si="291"/>
        <v>2</v>
      </c>
      <c r="AJ462" s="106">
        <f t="shared" si="292"/>
        <v>0</v>
      </c>
      <c r="AK462" s="154">
        <f t="shared" si="293"/>
        <v>-2566</v>
      </c>
      <c r="AL462" s="155">
        <f t="shared" si="294"/>
        <v>-1</v>
      </c>
      <c r="AM462" s="155"/>
      <c r="AN462" s="66" t="str">
        <f t="shared" si="302"/>
        <v>L</v>
      </c>
      <c r="AO462" s="66">
        <f t="shared" si="297"/>
        <v>6</v>
      </c>
      <c r="AP462" s="66">
        <f t="shared" si="303"/>
        <v>2</v>
      </c>
      <c r="AQ462" s="66">
        <f t="shared" si="304"/>
        <v>1</v>
      </c>
      <c r="AR462" s="106">
        <f t="shared" si="295"/>
        <v>2</v>
      </c>
      <c r="AS462" s="106">
        <f t="shared" si="305"/>
        <v>0</v>
      </c>
      <c r="AT462" s="154">
        <f t="shared" si="306"/>
        <v>-2566</v>
      </c>
      <c r="AU462" s="155"/>
    </row>
    <row r="463" spans="1:47" s="71" customFormat="1">
      <c r="A463" s="3">
        <f t="shared" si="298"/>
        <v>453</v>
      </c>
      <c r="B463" s="9">
        <f>Data!B463</f>
        <v>1</v>
      </c>
      <c r="D463" s="30">
        <f t="shared" si="161"/>
        <v>1</v>
      </c>
      <c r="F463" s="66" t="str">
        <f t="shared" si="270"/>
        <v>W</v>
      </c>
      <c r="G463" s="66">
        <f t="shared" si="162"/>
        <v>1</v>
      </c>
      <c r="H463" s="66">
        <f t="shared" si="271"/>
        <v>2</v>
      </c>
      <c r="I463" s="66">
        <f t="shared" si="299"/>
        <v>2</v>
      </c>
      <c r="J463" s="106">
        <f t="shared" si="272"/>
        <v>2</v>
      </c>
      <c r="K463" s="106">
        <f t="shared" si="273"/>
        <v>24</v>
      </c>
      <c r="L463" s="154">
        <f t="shared" si="274"/>
        <v>-408</v>
      </c>
      <c r="N463" s="66" t="str">
        <f t="shared" si="275"/>
        <v>L</v>
      </c>
      <c r="O463" s="66">
        <f t="shared" si="300"/>
        <v>9</v>
      </c>
      <c r="P463" s="66">
        <f t="shared" si="276"/>
        <v>2</v>
      </c>
      <c r="Q463" s="66">
        <f t="shared" si="301"/>
        <v>2</v>
      </c>
      <c r="R463" s="106">
        <f t="shared" si="277"/>
        <v>2</v>
      </c>
      <c r="S463" s="106">
        <f t="shared" si="278"/>
        <v>0</v>
      </c>
      <c r="T463" s="154">
        <f t="shared" si="279"/>
        <v>360</v>
      </c>
      <c r="V463" s="66" t="str">
        <f t="shared" si="280"/>
        <v>L</v>
      </c>
      <c r="W463" s="66">
        <f t="shared" si="281"/>
        <v>1</v>
      </c>
      <c r="X463" s="66">
        <f t="shared" si="282"/>
        <v>3</v>
      </c>
      <c r="Y463" s="66">
        <f t="shared" si="283"/>
        <v>3</v>
      </c>
      <c r="Z463" s="106">
        <f t="shared" si="284"/>
        <v>3</v>
      </c>
      <c r="AA463" s="106">
        <f t="shared" si="285"/>
        <v>0</v>
      </c>
      <c r="AB463" s="154">
        <f t="shared" si="286"/>
        <v>226</v>
      </c>
      <c r="AC463" s="155">
        <f t="shared" si="287"/>
        <v>268</v>
      </c>
      <c r="AE463" s="66" t="str">
        <f t="shared" si="288"/>
        <v>L</v>
      </c>
      <c r="AF463" s="66">
        <f t="shared" si="296"/>
        <v>1</v>
      </c>
      <c r="AG463" s="66">
        <f t="shared" si="289"/>
        <v>2</v>
      </c>
      <c r="AH463" s="66">
        <f t="shared" si="290"/>
        <v>2</v>
      </c>
      <c r="AI463" s="106">
        <f t="shared" si="291"/>
        <v>2</v>
      </c>
      <c r="AJ463" s="106">
        <f t="shared" si="292"/>
        <v>0</v>
      </c>
      <c r="AK463" s="154">
        <f t="shared" si="293"/>
        <v>-2568</v>
      </c>
      <c r="AL463" s="155">
        <f t="shared" si="294"/>
        <v>-1</v>
      </c>
      <c r="AM463" s="155"/>
      <c r="AN463" s="66" t="str">
        <f t="shared" si="302"/>
        <v>L</v>
      </c>
      <c r="AO463" s="66">
        <f t="shared" si="297"/>
        <v>1</v>
      </c>
      <c r="AP463" s="66">
        <f t="shared" si="303"/>
        <v>2</v>
      </c>
      <c r="AQ463" s="66">
        <f t="shared" si="304"/>
        <v>2</v>
      </c>
      <c r="AR463" s="106">
        <f t="shared" si="295"/>
        <v>2</v>
      </c>
      <c r="AS463" s="106">
        <f t="shared" si="305"/>
        <v>0</v>
      </c>
      <c r="AT463" s="154">
        <f t="shared" si="306"/>
        <v>-2568</v>
      </c>
      <c r="AU463" s="155"/>
    </row>
    <row r="464" spans="1:47" s="71" customFormat="1">
      <c r="A464" s="3">
        <f t="shared" si="298"/>
        <v>454</v>
      </c>
      <c r="B464" s="9">
        <f>Data!B464</f>
        <v>21</v>
      </c>
      <c r="D464" s="30">
        <f t="shared" si="161"/>
        <v>7</v>
      </c>
      <c r="F464" s="66" t="str">
        <f t="shared" si="270"/>
        <v>L</v>
      </c>
      <c r="G464" s="66">
        <f t="shared" si="162"/>
        <v>1</v>
      </c>
      <c r="H464" s="66">
        <f t="shared" si="271"/>
        <v>2</v>
      </c>
      <c r="I464" s="66">
        <f t="shared" si="299"/>
        <v>3</v>
      </c>
      <c r="J464" s="106">
        <f t="shared" si="272"/>
        <v>2</v>
      </c>
      <c r="K464" s="106">
        <f t="shared" si="273"/>
        <v>0</v>
      </c>
      <c r="L464" s="154">
        <f t="shared" si="274"/>
        <v>-410</v>
      </c>
      <c r="N464" s="66" t="str">
        <f t="shared" si="275"/>
        <v>L</v>
      </c>
      <c r="O464" s="66">
        <f t="shared" si="300"/>
        <v>10</v>
      </c>
      <c r="P464" s="66">
        <f t="shared" si="276"/>
        <v>2</v>
      </c>
      <c r="Q464" s="66">
        <f t="shared" si="301"/>
        <v>3</v>
      </c>
      <c r="R464" s="106">
        <f t="shared" si="277"/>
        <v>2</v>
      </c>
      <c r="S464" s="106">
        <f t="shared" si="278"/>
        <v>0</v>
      </c>
      <c r="T464" s="154">
        <f t="shared" si="279"/>
        <v>358</v>
      </c>
      <c r="V464" s="66" t="str">
        <f t="shared" si="280"/>
        <v>L</v>
      </c>
      <c r="W464" s="66">
        <f t="shared" si="281"/>
        <v>2</v>
      </c>
      <c r="X464" s="66">
        <f t="shared" si="282"/>
        <v>3</v>
      </c>
      <c r="Y464" s="66">
        <f t="shared" si="283"/>
        <v>4</v>
      </c>
      <c r="Z464" s="106">
        <f t="shared" si="284"/>
        <v>3</v>
      </c>
      <c r="AA464" s="106">
        <f t="shared" si="285"/>
        <v>0</v>
      </c>
      <c r="AB464" s="154">
        <f t="shared" si="286"/>
        <v>223</v>
      </c>
      <c r="AC464" s="155">
        <f t="shared" si="287"/>
        <v>268</v>
      </c>
      <c r="AE464" s="66" t="str">
        <f t="shared" si="288"/>
        <v>L</v>
      </c>
      <c r="AF464" s="66">
        <f t="shared" si="296"/>
        <v>7</v>
      </c>
      <c r="AG464" s="66">
        <f t="shared" si="289"/>
        <v>2</v>
      </c>
      <c r="AH464" s="66">
        <f t="shared" si="290"/>
        <v>3</v>
      </c>
      <c r="AI464" s="106">
        <f t="shared" si="291"/>
        <v>2</v>
      </c>
      <c r="AJ464" s="106">
        <f t="shared" si="292"/>
        <v>0</v>
      </c>
      <c r="AK464" s="154">
        <f t="shared" si="293"/>
        <v>-2570</v>
      </c>
      <c r="AL464" s="155">
        <f t="shared" si="294"/>
        <v>-1</v>
      </c>
      <c r="AM464" s="155"/>
      <c r="AN464" s="66" t="str">
        <f t="shared" si="302"/>
        <v>L</v>
      </c>
      <c r="AO464" s="66">
        <f t="shared" si="297"/>
        <v>7</v>
      </c>
      <c r="AP464" s="66">
        <f t="shared" si="303"/>
        <v>2</v>
      </c>
      <c r="AQ464" s="66">
        <f t="shared" si="304"/>
        <v>3</v>
      </c>
      <c r="AR464" s="106">
        <f t="shared" si="295"/>
        <v>2</v>
      </c>
      <c r="AS464" s="106">
        <f t="shared" si="305"/>
        <v>0</v>
      </c>
      <c r="AT464" s="154">
        <f t="shared" si="306"/>
        <v>-2570</v>
      </c>
      <c r="AU464" s="155"/>
    </row>
    <row r="465" spans="1:47" s="71" customFormat="1">
      <c r="A465" s="3">
        <f t="shared" si="298"/>
        <v>455</v>
      </c>
      <c r="B465" s="9">
        <f>Data!B465</f>
        <v>24</v>
      </c>
      <c r="D465" s="30">
        <f t="shared" si="161"/>
        <v>8</v>
      </c>
      <c r="F465" s="66" t="str">
        <f t="shared" si="270"/>
        <v>L</v>
      </c>
      <c r="G465" s="66">
        <f t="shared" si="162"/>
        <v>1</v>
      </c>
      <c r="H465" s="66">
        <f t="shared" si="271"/>
        <v>2</v>
      </c>
      <c r="I465" s="66">
        <f t="shared" si="299"/>
        <v>4</v>
      </c>
      <c r="J465" s="106">
        <f t="shared" si="272"/>
        <v>2</v>
      </c>
      <c r="K465" s="106">
        <f t="shared" si="273"/>
        <v>0</v>
      </c>
      <c r="L465" s="154">
        <f t="shared" si="274"/>
        <v>-412</v>
      </c>
      <c r="N465" s="66" t="str">
        <f t="shared" si="275"/>
        <v>L</v>
      </c>
      <c r="O465" s="66">
        <f t="shared" si="300"/>
        <v>11</v>
      </c>
      <c r="P465" s="66">
        <f t="shared" si="276"/>
        <v>2</v>
      </c>
      <c r="Q465" s="66">
        <f t="shared" si="301"/>
        <v>4</v>
      </c>
      <c r="R465" s="106">
        <f t="shared" si="277"/>
        <v>2</v>
      </c>
      <c r="S465" s="106">
        <f t="shared" si="278"/>
        <v>0</v>
      </c>
      <c r="T465" s="154">
        <f t="shared" si="279"/>
        <v>356</v>
      </c>
      <c r="V465" s="66" t="str">
        <f t="shared" si="280"/>
        <v>L</v>
      </c>
      <c r="W465" s="66">
        <f t="shared" si="281"/>
        <v>3</v>
      </c>
      <c r="X465" s="66">
        <f t="shared" si="282"/>
        <v>3</v>
      </c>
      <c r="Y465" s="66">
        <f t="shared" si="283"/>
        <v>5</v>
      </c>
      <c r="Z465" s="106">
        <f t="shared" si="284"/>
        <v>3</v>
      </c>
      <c r="AA465" s="106">
        <f t="shared" si="285"/>
        <v>0</v>
      </c>
      <c r="AB465" s="154">
        <f t="shared" si="286"/>
        <v>220</v>
      </c>
      <c r="AC465" s="155">
        <f t="shared" si="287"/>
        <v>268</v>
      </c>
      <c r="AE465" s="66" t="str">
        <f t="shared" si="288"/>
        <v>L</v>
      </c>
      <c r="AF465" s="66">
        <f t="shared" si="296"/>
        <v>8</v>
      </c>
      <c r="AG465" s="66">
        <f t="shared" si="289"/>
        <v>2</v>
      </c>
      <c r="AH465" s="66">
        <f t="shared" si="290"/>
        <v>4</v>
      </c>
      <c r="AI465" s="106">
        <f t="shared" si="291"/>
        <v>2</v>
      </c>
      <c r="AJ465" s="106">
        <f t="shared" si="292"/>
        <v>0</v>
      </c>
      <c r="AK465" s="154">
        <f t="shared" si="293"/>
        <v>-2572</v>
      </c>
      <c r="AL465" s="155">
        <f t="shared" si="294"/>
        <v>-1</v>
      </c>
      <c r="AM465" s="155"/>
      <c r="AN465" s="66" t="str">
        <f t="shared" si="302"/>
        <v>L</v>
      </c>
      <c r="AO465" s="66">
        <f t="shared" si="297"/>
        <v>8</v>
      </c>
      <c r="AP465" s="66">
        <f t="shared" si="303"/>
        <v>2</v>
      </c>
      <c r="AQ465" s="66">
        <f t="shared" si="304"/>
        <v>4</v>
      </c>
      <c r="AR465" s="106">
        <f t="shared" si="295"/>
        <v>2</v>
      </c>
      <c r="AS465" s="106">
        <f t="shared" si="305"/>
        <v>0</v>
      </c>
      <c r="AT465" s="154">
        <f t="shared" si="306"/>
        <v>-2572</v>
      </c>
      <c r="AU465" s="155"/>
    </row>
    <row r="466" spans="1:47" s="71" customFormat="1">
      <c r="A466" s="3">
        <f t="shared" si="298"/>
        <v>456</v>
      </c>
      <c r="B466" s="9">
        <f>Data!B466</f>
        <v>23</v>
      </c>
      <c r="D466" s="30">
        <f t="shared" si="161"/>
        <v>8</v>
      </c>
      <c r="F466" s="66" t="str">
        <f t="shared" si="270"/>
        <v>L</v>
      </c>
      <c r="G466" s="66">
        <f t="shared" si="162"/>
        <v>1</v>
      </c>
      <c r="H466" s="66">
        <f t="shared" si="271"/>
        <v>2</v>
      </c>
      <c r="I466" s="66">
        <f t="shared" si="299"/>
        <v>5</v>
      </c>
      <c r="J466" s="106">
        <f t="shared" si="272"/>
        <v>2</v>
      </c>
      <c r="K466" s="106">
        <f t="shared" si="273"/>
        <v>0</v>
      </c>
      <c r="L466" s="154">
        <f t="shared" si="274"/>
        <v>-414</v>
      </c>
      <c r="N466" s="66" t="str">
        <f t="shared" si="275"/>
        <v>L</v>
      </c>
      <c r="O466" s="66">
        <f t="shared" si="300"/>
        <v>12</v>
      </c>
      <c r="P466" s="66">
        <f t="shared" si="276"/>
        <v>2</v>
      </c>
      <c r="Q466" s="66">
        <f t="shared" si="301"/>
        <v>5</v>
      </c>
      <c r="R466" s="106">
        <f t="shared" si="277"/>
        <v>2</v>
      </c>
      <c r="S466" s="106">
        <f t="shared" si="278"/>
        <v>0</v>
      </c>
      <c r="T466" s="154">
        <f t="shared" si="279"/>
        <v>354</v>
      </c>
      <c r="V466" s="66" t="str">
        <f t="shared" si="280"/>
        <v>L</v>
      </c>
      <c r="W466" s="66">
        <f t="shared" si="281"/>
        <v>4</v>
      </c>
      <c r="X466" s="66">
        <f t="shared" si="282"/>
        <v>3</v>
      </c>
      <c r="Y466" s="66">
        <f t="shared" si="283"/>
        <v>6</v>
      </c>
      <c r="Z466" s="106">
        <f t="shared" si="284"/>
        <v>3</v>
      </c>
      <c r="AA466" s="106">
        <f t="shared" si="285"/>
        <v>0</v>
      </c>
      <c r="AB466" s="154">
        <f t="shared" si="286"/>
        <v>217</v>
      </c>
      <c r="AC466" s="155">
        <f t="shared" si="287"/>
        <v>268</v>
      </c>
      <c r="AE466" s="66" t="str">
        <f t="shared" si="288"/>
        <v>W</v>
      </c>
      <c r="AF466" s="66">
        <f t="shared" si="296"/>
        <v>8</v>
      </c>
      <c r="AG466" s="66">
        <f t="shared" si="289"/>
        <v>2</v>
      </c>
      <c r="AH466" s="66">
        <f t="shared" si="290"/>
        <v>5</v>
      </c>
      <c r="AI466" s="106">
        <f t="shared" si="291"/>
        <v>2</v>
      </c>
      <c r="AJ466" s="106">
        <f t="shared" si="292"/>
        <v>12</v>
      </c>
      <c r="AK466" s="154">
        <f t="shared" si="293"/>
        <v>-2562</v>
      </c>
      <c r="AL466" s="155">
        <f t="shared" si="294"/>
        <v>-1</v>
      </c>
      <c r="AM466" s="155"/>
      <c r="AN466" s="66" t="str">
        <f t="shared" si="302"/>
        <v>W</v>
      </c>
      <c r="AO466" s="66">
        <f t="shared" si="297"/>
        <v>8</v>
      </c>
      <c r="AP466" s="66">
        <f t="shared" si="303"/>
        <v>2</v>
      </c>
      <c r="AQ466" s="66">
        <f t="shared" si="304"/>
        <v>5</v>
      </c>
      <c r="AR466" s="106">
        <f t="shared" si="295"/>
        <v>2</v>
      </c>
      <c r="AS466" s="106">
        <f t="shared" si="305"/>
        <v>12</v>
      </c>
      <c r="AT466" s="154">
        <f t="shared" si="306"/>
        <v>-2562</v>
      </c>
      <c r="AU466" s="155"/>
    </row>
    <row r="467" spans="1:47" s="71" customFormat="1">
      <c r="A467" s="3">
        <f t="shared" si="298"/>
        <v>457</v>
      </c>
      <c r="B467" s="9">
        <f>Data!B467</f>
        <v>9</v>
      </c>
      <c r="D467" s="30">
        <f t="shared" si="161"/>
        <v>3</v>
      </c>
      <c r="F467" s="66" t="str">
        <f t="shared" si="270"/>
        <v>L</v>
      </c>
      <c r="G467" s="66">
        <f t="shared" si="162"/>
        <v>1</v>
      </c>
      <c r="H467" s="66">
        <f t="shared" si="271"/>
        <v>2</v>
      </c>
      <c r="I467" s="66">
        <f t="shared" si="299"/>
        <v>6</v>
      </c>
      <c r="J467" s="106">
        <f t="shared" si="272"/>
        <v>2</v>
      </c>
      <c r="K467" s="106">
        <f t="shared" si="273"/>
        <v>0</v>
      </c>
      <c r="L467" s="154">
        <f t="shared" si="274"/>
        <v>-416</v>
      </c>
      <c r="N467" s="66" t="str">
        <f t="shared" si="275"/>
        <v>L</v>
      </c>
      <c r="O467" s="66">
        <f t="shared" si="300"/>
        <v>1</v>
      </c>
      <c r="P467" s="66">
        <f t="shared" si="276"/>
        <v>2</v>
      </c>
      <c r="Q467" s="66">
        <f t="shared" si="301"/>
        <v>6</v>
      </c>
      <c r="R467" s="106">
        <f t="shared" si="277"/>
        <v>2</v>
      </c>
      <c r="S467" s="106">
        <f t="shared" si="278"/>
        <v>0</v>
      </c>
      <c r="T467" s="154">
        <f t="shared" si="279"/>
        <v>352</v>
      </c>
      <c r="V467" s="66" t="str">
        <f t="shared" si="280"/>
        <v>L</v>
      </c>
      <c r="W467" s="66">
        <f t="shared" si="281"/>
        <v>5</v>
      </c>
      <c r="X467" s="66">
        <f t="shared" si="282"/>
        <v>3</v>
      </c>
      <c r="Y467" s="66">
        <f t="shared" si="283"/>
        <v>7</v>
      </c>
      <c r="Z467" s="106">
        <f t="shared" si="284"/>
        <v>3</v>
      </c>
      <c r="AA467" s="106">
        <f t="shared" si="285"/>
        <v>0</v>
      </c>
      <c r="AB467" s="154">
        <f t="shared" si="286"/>
        <v>214</v>
      </c>
      <c r="AC467" s="155">
        <f t="shared" si="287"/>
        <v>268</v>
      </c>
      <c r="AE467" s="66" t="str">
        <f t="shared" si="288"/>
        <v>L</v>
      </c>
      <c r="AF467" s="66">
        <f t="shared" si="296"/>
        <v>3</v>
      </c>
      <c r="AG467" s="66">
        <f t="shared" si="289"/>
        <v>2</v>
      </c>
      <c r="AH467" s="66">
        <f t="shared" si="290"/>
        <v>6</v>
      </c>
      <c r="AI467" s="106">
        <f t="shared" si="291"/>
        <v>2</v>
      </c>
      <c r="AJ467" s="106">
        <f t="shared" si="292"/>
        <v>0</v>
      </c>
      <c r="AK467" s="154">
        <f t="shared" si="293"/>
        <v>-2564</v>
      </c>
      <c r="AL467" s="155">
        <f t="shared" si="294"/>
        <v>-1</v>
      </c>
      <c r="AM467" s="155"/>
      <c r="AN467" s="66" t="str">
        <f t="shared" si="302"/>
        <v>L</v>
      </c>
      <c r="AO467" s="66">
        <f t="shared" si="297"/>
        <v>3</v>
      </c>
      <c r="AP467" s="66">
        <f t="shared" si="303"/>
        <v>2</v>
      </c>
      <c r="AQ467" s="66">
        <f t="shared" si="304"/>
        <v>6</v>
      </c>
      <c r="AR467" s="106">
        <f t="shared" si="295"/>
        <v>2</v>
      </c>
      <c r="AS467" s="106">
        <f t="shared" si="305"/>
        <v>0</v>
      </c>
      <c r="AT467" s="154">
        <f t="shared" si="306"/>
        <v>-2564</v>
      </c>
      <c r="AU467" s="155"/>
    </row>
    <row r="468" spans="1:47" s="71" customFormat="1">
      <c r="A468" s="3">
        <f t="shared" si="298"/>
        <v>458</v>
      </c>
      <c r="B468" s="9">
        <f>Data!B468</f>
        <v>5</v>
      </c>
      <c r="D468" s="30">
        <f t="shared" si="161"/>
        <v>2</v>
      </c>
      <c r="F468" s="66" t="str">
        <f t="shared" si="270"/>
        <v>L</v>
      </c>
      <c r="G468" s="66">
        <f t="shared" si="162"/>
        <v>1</v>
      </c>
      <c r="H468" s="66">
        <f t="shared" si="271"/>
        <v>2</v>
      </c>
      <c r="I468" s="66">
        <f t="shared" si="299"/>
        <v>7</v>
      </c>
      <c r="J468" s="106">
        <f t="shared" si="272"/>
        <v>2</v>
      </c>
      <c r="K468" s="106">
        <f t="shared" si="273"/>
        <v>0</v>
      </c>
      <c r="L468" s="154">
        <f t="shared" si="274"/>
        <v>-418</v>
      </c>
      <c r="N468" s="66" t="str">
        <f t="shared" si="275"/>
        <v>L</v>
      </c>
      <c r="O468" s="66">
        <f t="shared" si="300"/>
        <v>2</v>
      </c>
      <c r="P468" s="66">
        <f t="shared" si="276"/>
        <v>2</v>
      </c>
      <c r="Q468" s="66">
        <f t="shared" si="301"/>
        <v>7</v>
      </c>
      <c r="R468" s="106">
        <f t="shared" si="277"/>
        <v>2</v>
      </c>
      <c r="S468" s="106">
        <f t="shared" si="278"/>
        <v>0</v>
      </c>
      <c r="T468" s="154">
        <f t="shared" si="279"/>
        <v>350</v>
      </c>
      <c r="V468" s="66" t="str">
        <f t="shared" si="280"/>
        <v>L</v>
      </c>
      <c r="W468" s="66">
        <f t="shared" si="281"/>
        <v>6</v>
      </c>
      <c r="X468" s="66">
        <f t="shared" si="282"/>
        <v>3</v>
      </c>
      <c r="Y468" s="66">
        <f t="shared" si="283"/>
        <v>8</v>
      </c>
      <c r="Z468" s="106">
        <f t="shared" si="284"/>
        <v>3</v>
      </c>
      <c r="AA468" s="106">
        <f t="shared" si="285"/>
        <v>0</v>
      </c>
      <c r="AB468" s="154">
        <f t="shared" si="286"/>
        <v>211</v>
      </c>
      <c r="AC468" s="155">
        <f t="shared" si="287"/>
        <v>268</v>
      </c>
      <c r="AE468" s="66" t="str">
        <f t="shared" si="288"/>
        <v>L</v>
      </c>
      <c r="AF468" s="66">
        <f t="shared" si="296"/>
        <v>2</v>
      </c>
      <c r="AG468" s="66">
        <f t="shared" si="289"/>
        <v>2</v>
      </c>
      <c r="AH468" s="66">
        <f t="shared" si="290"/>
        <v>7</v>
      </c>
      <c r="AI468" s="106">
        <f t="shared" si="291"/>
        <v>2</v>
      </c>
      <c r="AJ468" s="106">
        <f t="shared" si="292"/>
        <v>0</v>
      </c>
      <c r="AK468" s="154">
        <f t="shared" si="293"/>
        <v>-2566</v>
      </c>
      <c r="AL468" s="155">
        <f t="shared" si="294"/>
        <v>-1</v>
      </c>
      <c r="AM468" s="155"/>
      <c r="AN468" s="66" t="str">
        <f t="shared" si="302"/>
        <v>L</v>
      </c>
      <c r="AO468" s="66">
        <f t="shared" si="297"/>
        <v>2</v>
      </c>
      <c r="AP468" s="66">
        <f t="shared" si="303"/>
        <v>2</v>
      </c>
      <c r="AQ468" s="66">
        <f t="shared" si="304"/>
        <v>7</v>
      </c>
      <c r="AR468" s="106">
        <f t="shared" si="295"/>
        <v>2</v>
      </c>
      <c r="AS468" s="106">
        <f t="shared" si="305"/>
        <v>0</v>
      </c>
      <c r="AT468" s="154">
        <f t="shared" si="306"/>
        <v>-2566</v>
      </c>
      <c r="AU468" s="155"/>
    </row>
    <row r="469" spans="1:47" s="71" customFormat="1">
      <c r="A469" s="3">
        <f t="shared" si="298"/>
        <v>459</v>
      </c>
      <c r="B469" s="9">
        <f>Data!B469</f>
        <v>30</v>
      </c>
      <c r="D469" s="30">
        <f t="shared" si="161"/>
        <v>10</v>
      </c>
      <c r="F469" s="66" t="str">
        <f t="shared" si="270"/>
        <v>L</v>
      </c>
      <c r="G469" s="66">
        <f t="shared" si="162"/>
        <v>1</v>
      </c>
      <c r="H469" s="66">
        <f t="shared" si="271"/>
        <v>2</v>
      </c>
      <c r="I469" s="66">
        <f t="shared" si="299"/>
        <v>8</v>
      </c>
      <c r="J469" s="106">
        <f t="shared" si="272"/>
        <v>2</v>
      </c>
      <c r="K469" s="106">
        <f t="shared" si="273"/>
        <v>0</v>
      </c>
      <c r="L469" s="154">
        <f t="shared" si="274"/>
        <v>-420</v>
      </c>
      <c r="N469" s="66" t="str">
        <f t="shared" si="275"/>
        <v>L</v>
      </c>
      <c r="O469" s="66">
        <f t="shared" si="300"/>
        <v>3</v>
      </c>
      <c r="P469" s="66">
        <f t="shared" si="276"/>
        <v>2</v>
      </c>
      <c r="Q469" s="66">
        <f t="shared" si="301"/>
        <v>8</v>
      </c>
      <c r="R469" s="106">
        <f t="shared" si="277"/>
        <v>2</v>
      </c>
      <c r="S469" s="106">
        <f t="shared" si="278"/>
        <v>0</v>
      </c>
      <c r="T469" s="154">
        <f t="shared" si="279"/>
        <v>348</v>
      </c>
      <c r="V469" s="66" t="str">
        <f t="shared" si="280"/>
        <v>L</v>
      </c>
      <c r="W469" s="66">
        <f t="shared" si="281"/>
        <v>7</v>
      </c>
      <c r="X469" s="66">
        <f t="shared" si="282"/>
        <v>3</v>
      </c>
      <c r="Y469" s="66">
        <f t="shared" si="283"/>
        <v>9</v>
      </c>
      <c r="Z469" s="106">
        <f t="shared" si="284"/>
        <v>3</v>
      </c>
      <c r="AA469" s="106">
        <f t="shared" si="285"/>
        <v>0</v>
      </c>
      <c r="AB469" s="154">
        <f t="shared" si="286"/>
        <v>208</v>
      </c>
      <c r="AC469" s="155">
        <f t="shared" si="287"/>
        <v>268</v>
      </c>
      <c r="AE469" s="66" t="str">
        <f t="shared" si="288"/>
        <v>L</v>
      </c>
      <c r="AF469" s="66">
        <f t="shared" si="296"/>
        <v>10</v>
      </c>
      <c r="AG469" s="66">
        <f t="shared" si="289"/>
        <v>2</v>
      </c>
      <c r="AH469" s="66">
        <f t="shared" si="290"/>
        <v>8</v>
      </c>
      <c r="AI469" s="106">
        <f t="shared" si="291"/>
        <v>2</v>
      </c>
      <c r="AJ469" s="106">
        <f t="shared" si="292"/>
        <v>0</v>
      </c>
      <c r="AK469" s="154">
        <f t="shared" si="293"/>
        <v>-2568</v>
      </c>
      <c r="AL469" s="155">
        <f t="shared" si="294"/>
        <v>-1</v>
      </c>
      <c r="AM469" s="155"/>
      <c r="AN469" s="66" t="str">
        <f t="shared" si="302"/>
        <v>L</v>
      </c>
      <c r="AO469" s="66">
        <f t="shared" si="297"/>
        <v>10</v>
      </c>
      <c r="AP469" s="66">
        <f t="shared" si="303"/>
        <v>2</v>
      </c>
      <c r="AQ469" s="66">
        <f t="shared" si="304"/>
        <v>8</v>
      </c>
      <c r="AR469" s="106">
        <f t="shared" si="295"/>
        <v>2</v>
      </c>
      <c r="AS469" s="106">
        <f t="shared" si="305"/>
        <v>0</v>
      </c>
      <c r="AT469" s="154">
        <f t="shared" si="306"/>
        <v>-2568</v>
      </c>
      <c r="AU469" s="155"/>
    </row>
    <row r="470" spans="1:47" s="71" customFormat="1">
      <c r="A470" s="3">
        <f t="shared" si="298"/>
        <v>460</v>
      </c>
      <c r="B470" s="9">
        <f>Data!B470</f>
        <v>15</v>
      </c>
      <c r="D470" s="30">
        <f t="shared" si="161"/>
        <v>5</v>
      </c>
      <c r="F470" s="66" t="str">
        <f t="shared" si="270"/>
        <v>L</v>
      </c>
      <c r="G470" s="66">
        <f t="shared" si="162"/>
        <v>1</v>
      </c>
      <c r="H470" s="66">
        <f t="shared" si="271"/>
        <v>2</v>
      </c>
      <c r="I470" s="66">
        <f t="shared" si="299"/>
        <v>9</v>
      </c>
      <c r="J470" s="106">
        <f t="shared" si="272"/>
        <v>2</v>
      </c>
      <c r="K470" s="106">
        <f t="shared" si="273"/>
        <v>0</v>
      </c>
      <c r="L470" s="154">
        <f t="shared" si="274"/>
        <v>-422</v>
      </c>
      <c r="N470" s="66" t="str">
        <f t="shared" si="275"/>
        <v>L</v>
      </c>
      <c r="O470" s="66">
        <f t="shared" si="300"/>
        <v>4</v>
      </c>
      <c r="P470" s="66">
        <f t="shared" si="276"/>
        <v>2</v>
      </c>
      <c r="Q470" s="66">
        <f t="shared" si="301"/>
        <v>9</v>
      </c>
      <c r="R470" s="106">
        <f t="shared" si="277"/>
        <v>2</v>
      </c>
      <c r="S470" s="106">
        <f t="shared" si="278"/>
        <v>0</v>
      </c>
      <c r="T470" s="154">
        <f t="shared" si="279"/>
        <v>346</v>
      </c>
      <c r="V470" s="66" t="str">
        <f t="shared" si="280"/>
        <v>L</v>
      </c>
      <c r="W470" s="66">
        <f t="shared" si="281"/>
        <v>8</v>
      </c>
      <c r="X470" s="66">
        <f t="shared" si="282"/>
        <v>3</v>
      </c>
      <c r="Y470" s="66">
        <f t="shared" si="283"/>
        <v>10</v>
      </c>
      <c r="Z470" s="106">
        <f t="shared" si="284"/>
        <v>3</v>
      </c>
      <c r="AA470" s="106">
        <f t="shared" si="285"/>
        <v>0</v>
      </c>
      <c r="AB470" s="154">
        <f t="shared" si="286"/>
        <v>205</v>
      </c>
      <c r="AC470" s="155">
        <f t="shared" si="287"/>
        <v>268</v>
      </c>
      <c r="AE470" s="66" t="str">
        <f t="shared" si="288"/>
        <v>L</v>
      </c>
      <c r="AF470" s="66">
        <f t="shared" si="296"/>
        <v>5</v>
      </c>
      <c r="AG470" s="66">
        <f t="shared" si="289"/>
        <v>2</v>
      </c>
      <c r="AH470" s="66">
        <f t="shared" si="290"/>
        <v>9</v>
      </c>
      <c r="AI470" s="106">
        <f t="shared" si="291"/>
        <v>2</v>
      </c>
      <c r="AJ470" s="106">
        <f t="shared" si="292"/>
        <v>0</v>
      </c>
      <c r="AK470" s="154">
        <f t="shared" si="293"/>
        <v>-2570</v>
      </c>
      <c r="AL470" s="155">
        <f t="shared" si="294"/>
        <v>-1</v>
      </c>
      <c r="AM470" s="155"/>
      <c r="AN470" s="66" t="str">
        <f t="shared" si="302"/>
        <v>L</v>
      </c>
      <c r="AO470" s="66">
        <f t="shared" si="297"/>
        <v>5</v>
      </c>
      <c r="AP470" s="66">
        <f t="shared" si="303"/>
        <v>2</v>
      </c>
      <c r="AQ470" s="66">
        <f t="shared" si="304"/>
        <v>9</v>
      </c>
      <c r="AR470" s="106">
        <f t="shared" si="295"/>
        <v>2</v>
      </c>
      <c r="AS470" s="106">
        <f t="shared" si="305"/>
        <v>0</v>
      </c>
      <c r="AT470" s="154">
        <f t="shared" si="306"/>
        <v>-2570</v>
      </c>
      <c r="AU470" s="155"/>
    </row>
    <row r="471" spans="1:47" s="71" customFormat="1">
      <c r="A471" s="3">
        <f t="shared" si="298"/>
        <v>461</v>
      </c>
      <c r="B471" s="9">
        <f>Data!B471</f>
        <v>15</v>
      </c>
      <c r="D471" s="30">
        <f t="shared" si="161"/>
        <v>5</v>
      </c>
      <c r="F471" s="66" t="str">
        <f t="shared" si="270"/>
        <v>L</v>
      </c>
      <c r="G471" s="66">
        <f t="shared" si="162"/>
        <v>1</v>
      </c>
      <c r="H471" s="66">
        <f t="shared" si="271"/>
        <v>2</v>
      </c>
      <c r="I471" s="66">
        <f t="shared" si="299"/>
        <v>10</v>
      </c>
      <c r="J471" s="106">
        <f t="shared" si="272"/>
        <v>2</v>
      </c>
      <c r="K471" s="106">
        <f t="shared" si="273"/>
        <v>0</v>
      </c>
      <c r="L471" s="154">
        <f t="shared" si="274"/>
        <v>-424</v>
      </c>
      <c r="N471" s="66" t="str">
        <f t="shared" si="275"/>
        <v>L</v>
      </c>
      <c r="O471" s="66">
        <f t="shared" si="300"/>
        <v>5</v>
      </c>
      <c r="P471" s="66">
        <f t="shared" si="276"/>
        <v>2</v>
      </c>
      <c r="Q471" s="66">
        <f t="shared" si="301"/>
        <v>10</v>
      </c>
      <c r="R471" s="106">
        <f t="shared" si="277"/>
        <v>2</v>
      </c>
      <c r="S471" s="106">
        <f t="shared" si="278"/>
        <v>0</v>
      </c>
      <c r="T471" s="154">
        <f t="shared" si="279"/>
        <v>344</v>
      </c>
      <c r="V471" s="66" t="str">
        <f t="shared" si="280"/>
        <v>L</v>
      </c>
      <c r="W471" s="66">
        <f t="shared" si="281"/>
        <v>9</v>
      </c>
      <c r="X471" s="66">
        <f t="shared" si="282"/>
        <v>3</v>
      </c>
      <c r="Y471" s="66">
        <f t="shared" si="283"/>
        <v>11</v>
      </c>
      <c r="Z471" s="106">
        <f t="shared" si="284"/>
        <v>3</v>
      </c>
      <c r="AA471" s="106">
        <f t="shared" si="285"/>
        <v>0</v>
      </c>
      <c r="AB471" s="154">
        <f t="shared" si="286"/>
        <v>202</v>
      </c>
      <c r="AC471" s="155">
        <f t="shared" si="287"/>
        <v>268</v>
      </c>
      <c r="AE471" s="66" t="str">
        <f t="shared" si="288"/>
        <v>W</v>
      </c>
      <c r="AF471" s="66">
        <f t="shared" si="296"/>
        <v>5</v>
      </c>
      <c r="AG471" s="66">
        <f t="shared" si="289"/>
        <v>2</v>
      </c>
      <c r="AH471" s="66">
        <f t="shared" si="290"/>
        <v>10</v>
      </c>
      <c r="AI471" s="106">
        <f t="shared" si="291"/>
        <v>2</v>
      </c>
      <c r="AJ471" s="106">
        <f t="shared" si="292"/>
        <v>12</v>
      </c>
      <c r="AK471" s="154">
        <f t="shared" si="293"/>
        <v>-2560</v>
      </c>
      <c r="AL471" s="155">
        <f t="shared" si="294"/>
        <v>-1</v>
      </c>
      <c r="AM471" s="155"/>
      <c r="AN471" s="66" t="str">
        <f t="shared" si="302"/>
        <v>W</v>
      </c>
      <c r="AO471" s="66">
        <f t="shared" si="297"/>
        <v>5</v>
      </c>
      <c r="AP471" s="66">
        <f t="shared" si="303"/>
        <v>2</v>
      </c>
      <c r="AQ471" s="66">
        <f t="shared" si="304"/>
        <v>10</v>
      </c>
      <c r="AR471" s="106">
        <f t="shared" si="295"/>
        <v>2</v>
      </c>
      <c r="AS471" s="106">
        <f t="shared" si="305"/>
        <v>12</v>
      </c>
      <c r="AT471" s="154">
        <f t="shared" si="306"/>
        <v>-2560</v>
      </c>
      <c r="AU471" s="155"/>
    </row>
    <row r="472" spans="1:47" s="71" customFormat="1">
      <c r="A472" s="3">
        <f t="shared" si="298"/>
        <v>462</v>
      </c>
      <c r="B472" s="9">
        <f>Data!B472</f>
        <v>19</v>
      </c>
      <c r="D472" s="30">
        <f t="shared" si="161"/>
        <v>7</v>
      </c>
      <c r="F472" s="66" t="str">
        <f t="shared" si="270"/>
        <v>L</v>
      </c>
      <c r="G472" s="66">
        <f t="shared" si="162"/>
        <v>1</v>
      </c>
      <c r="H472" s="66">
        <f t="shared" si="271"/>
        <v>2</v>
      </c>
      <c r="I472" s="66">
        <f t="shared" si="299"/>
        <v>11</v>
      </c>
      <c r="J472" s="106">
        <f t="shared" si="272"/>
        <v>2</v>
      </c>
      <c r="K472" s="106">
        <f t="shared" si="273"/>
        <v>0</v>
      </c>
      <c r="L472" s="154">
        <f t="shared" si="274"/>
        <v>-426</v>
      </c>
      <c r="N472" s="66" t="str">
        <f t="shared" si="275"/>
        <v>L</v>
      </c>
      <c r="O472" s="66">
        <f t="shared" si="300"/>
        <v>6</v>
      </c>
      <c r="P472" s="66">
        <f t="shared" si="276"/>
        <v>2</v>
      </c>
      <c r="Q472" s="66">
        <f t="shared" si="301"/>
        <v>11</v>
      </c>
      <c r="R472" s="106">
        <f t="shared" si="277"/>
        <v>2</v>
      </c>
      <c r="S472" s="106">
        <f t="shared" si="278"/>
        <v>0</v>
      </c>
      <c r="T472" s="154">
        <f t="shared" si="279"/>
        <v>342</v>
      </c>
      <c r="V472" s="66" t="str">
        <f t="shared" si="280"/>
        <v>L</v>
      </c>
      <c r="W472" s="66">
        <f t="shared" si="281"/>
        <v>10</v>
      </c>
      <c r="X472" s="66">
        <f t="shared" si="282"/>
        <v>4</v>
      </c>
      <c r="Y472" s="66">
        <f t="shared" si="283"/>
        <v>1</v>
      </c>
      <c r="Z472" s="106">
        <f t="shared" si="284"/>
        <v>5</v>
      </c>
      <c r="AA472" s="106">
        <f t="shared" si="285"/>
        <v>0</v>
      </c>
      <c r="AB472" s="154">
        <f t="shared" si="286"/>
        <v>197</v>
      </c>
      <c r="AC472" s="155">
        <f t="shared" si="287"/>
        <v>268</v>
      </c>
      <c r="AE472" s="66" t="str">
        <f t="shared" si="288"/>
        <v>L</v>
      </c>
      <c r="AF472" s="66">
        <f t="shared" si="296"/>
        <v>7</v>
      </c>
      <c r="AG472" s="66">
        <f t="shared" si="289"/>
        <v>2</v>
      </c>
      <c r="AH472" s="66">
        <f t="shared" si="290"/>
        <v>11</v>
      </c>
      <c r="AI472" s="106">
        <f t="shared" si="291"/>
        <v>2</v>
      </c>
      <c r="AJ472" s="106">
        <f t="shared" si="292"/>
        <v>0</v>
      </c>
      <c r="AK472" s="154">
        <f t="shared" si="293"/>
        <v>-2562</v>
      </c>
      <c r="AL472" s="155">
        <f t="shared" si="294"/>
        <v>-1</v>
      </c>
      <c r="AM472" s="155"/>
      <c r="AN472" s="66" t="str">
        <f t="shared" si="302"/>
        <v>L</v>
      </c>
      <c r="AO472" s="66">
        <f t="shared" si="297"/>
        <v>7</v>
      </c>
      <c r="AP472" s="66">
        <f t="shared" si="303"/>
        <v>2</v>
      </c>
      <c r="AQ472" s="66">
        <f t="shared" si="304"/>
        <v>11</v>
      </c>
      <c r="AR472" s="106">
        <f t="shared" si="295"/>
        <v>2</v>
      </c>
      <c r="AS472" s="106">
        <f t="shared" si="305"/>
        <v>0</v>
      </c>
      <c r="AT472" s="154">
        <f t="shared" si="306"/>
        <v>-2562</v>
      </c>
      <c r="AU472" s="155"/>
    </row>
    <row r="473" spans="1:47" s="71" customFormat="1">
      <c r="A473" s="3">
        <f t="shared" si="298"/>
        <v>463</v>
      </c>
      <c r="B473" s="9">
        <f>Data!B473</f>
        <v>35</v>
      </c>
      <c r="D473" s="30">
        <f t="shared" si="161"/>
        <v>12</v>
      </c>
      <c r="F473" s="66" t="str">
        <f t="shared" si="270"/>
        <v>L</v>
      </c>
      <c r="G473" s="66">
        <f t="shared" si="162"/>
        <v>1</v>
      </c>
      <c r="H473" s="66">
        <f t="shared" si="271"/>
        <v>3</v>
      </c>
      <c r="I473" s="66">
        <f t="shared" si="299"/>
        <v>1</v>
      </c>
      <c r="J473" s="106">
        <f t="shared" si="272"/>
        <v>3</v>
      </c>
      <c r="K473" s="106">
        <f t="shared" si="273"/>
        <v>0</v>
      </c>
      <c r="L473" s="154">
        <f t="shared" si="274"/>
        <v>-429</v>
      </c>
      <c r="N473" s="66" t="str">
        <f t="shared" si="275"/>
        <v>L</v>
      </c>
      <c r="O473" s="66">
        <f t="shared" si="300"/>
        <v>7</v>
      </c>
      <c r="P473" s="66">
        <f t="shared" si="276"/>
        <v>3</v>
      </c>
      <c r="Q473" s="66">
        <f t="shared" si="301"/>
        <v>1</v>
      </c>
      <c r="R473" s="106">
        <f t="shared" si="277"/>
        <v>3</v>
      </c>
      <c r="S473" s="106">
        <f t="shared" si="278"/>
        <v>0</v>
      </c>
      <c r="T473" s="154">
        <f t="shared" si="279"/>
        <v>339</v>
      </c>
      <c r="V473" s="66" t="str">
        <f t="shared" si="280"/>
        <v>L</v>
      </c>
      <c r="W473" s="66">
        <f t="shared" si="281"/>
        <v>11</v>
      </c>
      <c r="X473" s="66">
        <f t="shared" si="282"/>
        <v>4</v>
      </c>
      <c r="Y473" s="66">
        <f t="shared" si="283"/>
        <v>2</v>
      </c>
      <c r="Z473" s="106">
        <f t="shared" si="284"/>
        <v>5</v>
      </c>
      <c r="AA473" s="106">
        <f t="shared" si="285"/>
        <v>0</v>
      </c>
      <c r="AB473" s="154">
        <f t="shared" si="286"/>
        <v>192</v>
      </c>
      <c r="AC473" s="155">
        <f t="shared" si="287"/>
        <v>268</v>
      </c>
      <c r="AE473" s="66" t="str">
        <f t="shared" si="288"/>
        <v>L</v>
      </c>
      <c r="AF473" s="66">
        <f t="shared" si="296"/>
        <v>12</v>
      </c>
      <c r="AG473" s="66">
        <f t="shared" si="289"/>
        <v>3</v>
      </c>
      <c r="AH473" s="66">
        <f t="shared" si="290"/>
        <v>1</v>
      </c>
      <c r="AI473" s="106">
        <f t="shared" si="291"/>
        <v>3</v>
      </c>
      <c r="AJ473" s="106">
        <f t="shared" si="292"/>
        <v>0</v>
      </c>
      <c r="AK473" s="154">
        <f t="shared" si="293"/>
        <v>-2565</v>
      </c>
      <c r="AL473" s="155">
        <f t="shared" si="294"/>
        <v>-1</v>
      </c>
      <c r="AM473" s="155"/>
      <c r="AN473" s="66" t="str">
        <f t="shared" si="302"/>
        <v>L</v>
      </c>
      <c r="AO473" s="66">
        <f t="shared" si="297"/>
        <v>12</v>
      </c>
      <c r="AP473" s="66">
        <f t="shared" si="303"/>
        <v>3</v>
      </c>
      <c r="AQ473" s="66">
        <f t="shared" si="304"/>
        <v>1</v>
      </c>
      <c r="AR473" s="106">
        <f t="shared" si="295"/>
        <v>3</v>
      </c>
      <c r="AS473" s="106">
        <f t="shared" si="305"/>
        <v>0</v>
      </c>
      <c r="AT473" s="154">
        <f t="shared" si="306"/>
        <v>-2565</v>
      </c>
      <c r="AU473" s="155"/>
    </row>
    <row r="474" spans="1:47" s="71" customFormat="1">
      <c r="A474" s="3">
        <f t="shared" si="298"/>
        <v>464</v>
      </c>
      <c r="B474" s="9">
        <f>Data!B474</f>
        <v>24</v>
      </c>
      <c r="D474" s="30">
        <f t="shared" si="161"/>
        <v>8</v>
      </c>
      <c r="F474" s="66" t="str">
        <f t="shared" si="270"/>
        <v>L</v>
      </c>
      <c r="G474" s="66">
        <f t="shared" si="162"/>
        <v>1</v>
      </c>
      <c r="H474" s="66">
        <f t="shared" si="271"/>
        <v>3</v>
      </c>
      <c r="I474" s="66">
        <f t="shared" si="299"/>
        <v>2</v>
      </c>
      <c r="J474" s="106">
        <f t="shared" si="272"/>
        <v>3</v>
      </c>
      <c r="K474" s="106">
        <f t="shared" si="273"/>
        <v>0</v>
      </c>
      <c r="L474" s="154">
        <f t="shared" si="274"/>
        <v>-432</v>
      </c>
      <c r="N474" s="66" t="str">
        <f t="shared" si="275"/>
        <v>L</v>
      </c>
      <c r="O474" s="66">
        <f t="shared" si="300"/>
        <v>8</v>
      </c>
      <c r="P474" s="66">
        <f t="shared" si="276"/>
        <v>3</v>
      </c>
      <c r="Q474" s="66">
        <f t="shared" si="301"/>
        <v>2</v>
      </c>
      <c r="R474" s="106">
        <f t="shared" si="277"/>
        <v>3</v>
      </c>
      <c r="S474" s="106">
        <f t="shared" si="278"/>
        <v>0</v>
      </c>
      <c r="T474" s="154">
        <f t="shared" si="279"/>
        <v>336</v>
      </c>
      <c r="V474" s="66" t="str">
        <f t="shared" si="280"/>
        <v>L</v>
      </c>
      <c r="W474" s="66">
        <f t="shared" si="281"/>
        <v>12</v>
      </c>
      <c r="X474" s="66">
        <f t="shared" si="282"/>
        <v>4</v>
      </c>
      <c r="Y474" s="66">
        <f t="shared" si="283"/>
        <v>3</v>
      </c>
      <c r="Z474" s="106">
        <f t="shared" si="284"/>
        <v>5</v>
      </c>
      <c r="AA474" s="106">
        <f t="shared" si="285"/>
        <v>0</v>
      </c>
      <c r="AB474" s="154">
        <f t="shared" si="286"/>
        <v>187</v>
      </c>
      <c r="AC474" s="155">
        <f t="shared" si="287"/>
        <v>268</v>
      </c>
      <c r="AE474" s="66" t="str">
        <f t="shared" si="288"/>
        <v>L</v>
      </c>
      <c r="AF474" s="66">
        <f t="shared" si="296"/>
        <v>8</v>
      </c>
      <c r="AG474" s="66">
        <f t="shared" si="289"/>
        <v>3</v>
      </c>
      <c r="AH474" s="66">
        <f t="shared" si="290"/>
        <v>2</v>
      </c>
      <c r="AI474" s="106">
        <f t="shared" si="291"/>
        <v>3</v>
      </c>
      <c r="AJ474" s="106">
        <f t="shared" si="292"/>
        <v>0</v>
      </c>
      <c r="AK474" s="154">
        <f t="shared" si="293"/>
        <v>-2568</v>
      </c>
      <c r="AL474" s="155">
        <f t="shared" si="294"/>
        <v>-1</v>
      </c>
      <c r="AM474" s="155"/>
      <c r="AN474" s="66" t="str">
        <f t="shared" si="302"/>
        <v>L</v>
      </c>
      <c r="AO474" s="66">
        <f t="shared" si="297"/>
        <v>8</v>
      </c>
      <c r="AP474" s="66">
        <f t="shared" si="303"/>
        <v>3</v>
      </c>
      <c r="AQ474" s="66">
        <f t="shared" si="304"/>
        <v>2</v>
      </c>
      <c r="AR474" s="106">
        <f t="shared" si="295"/>
        <v>3</v>
      </c>
      <c r="AS474" s="106">
        <f t="shared" si="305"/>
        <v>0</v>
      </c>
      <c r="AT474" s="154">
        <f t="shared" si="306"/>
        <v>-2568</v>
      </c>
      <c r="AU474" s="155"/>
    </row>
    <row r="475" spans="1:47" s="71" customFormat="1">
      <c r="A475" s="3">
        <f t="shared" si="298"/>
        <v>465</v>
      </c>
      <c r="B475" s="9">
        <f>Data!B475</f>
        <v>4</v>
      </c>
      <c r="D475" s="30">
        <f t="shared" si="161"/>
        <v>2</v>
      </c>
      <c r="F475" s="66" t="str">
        <f t="shared" si="270"/>
        <v>L</v>
      </c>
      <c r="G475" s="66">
        <f t="shared" si="162"/>
        <v>1</v>
      </c>
      <c r="H475" s="66">
        <f t="shared" si="271"/>
        <v>3</v>
      </c>
      <c r="I475" s="66">
        <f t="shared" si="299"/>
        <v>3</v>
      </c>
      <c r="J475" s="106">
        <f t="shared" si="272"/>
        <v>3</v>
      </c>
      <c r="K475" s="106">
        <f t="shared" si="273"/>
        <v>0</v>
      </c>
      <c r="L475" s="154">
        <f t="shared" si="274"/>
        <v>-435</v>
      </c>
      <c r="N475" s="66" t="str">
        <f t="shared" si="275"/>
        <v>L</v>
      </c>
      <c r="O475" s="66">
        <f t="shared" si="300"/>
        <v>9</v>
      </c>
      <c r="P475" s="66">
        <f t="shared" si="276"/>
        <v>3</v>
      </c>
      <c r="Q475" s="66">
        <f t="shared" si="301"/>
        <v>3</v>
      </c>
      <c r="R475" s="106">
        <f t="shared" si="277"/>
        <v>3</v>
      </c>
      <c r="S475" s="106">
        <f t="shared" si="278"/>
        <v>0</v>
      </c>
      <c r="T475" s="154">
        <f t="shared" si="279"/>
        <v>333</v>
      </c>
      <c r="V475" s="66" t="str">
        <f t="shared" si="280"/>
        <v>L</v>
      </c>
      <c r="W475" s="66">
        <f t="shared" si="281"/>
        <v>1</v>
      </c>
      <c r="X475" s="66">
        <f t="shared" si="282"/>
        <v>4</v>
      </c>
      <c r="Y475" s="66">
        <f t="shared" si="283"/>
        <v>4</v>
      </c>
      <c r="Z475" s="106">
        <f t="shared" si="284"/>
        <v>5</v>
      </c>
      <c r="AA475" s="106">
        <f t="shared" si="285"/>
        <v>0</v>
      </c>
      <c r="AB475" s="154">
        <f t="shared" si="286"/>
        <v>182</v>
      </c>
      <c r="AC475" s="155">
        <f t="shared" si="287"/>
        <v>268</v>
      </c>
      <c r="AE475" s="66" t="str">
        <f t="shared" si="288"/>
        <v>L</v>
      </c>
      <c r="AF475" s="66">
        <f t="shared" si="296"/>
        <v>2</v>
      </c>
      <c r="AG475" s="66">
        <f t="shared" si="289"/>
        <v>3</v>
      </c>
      <c r="AH475" s="66">
        <f t="shared" si="290"/>
        <v>3</v>
      </c>
      <c r="AI475" s="106">
        <f t="shared" si="291"/>
        <v>3</v>
      </c>
      <c r="AJ475" s="106">
        <f t="shared" si="292"/>
        <v>0</v>
      </c>
      <c r="AK475" s="154">
        <f t="shared" si="293"/>
        <v>-2571</v>
      </c>
      <c r="AL475" s="155">
        <f t="shared" si="294"/>
        <v>-1</v>
      </c>
      <c r="AM475" s="155"/>
      <c r="AN475" s="66" t="str">
        <f t="shared" si="302"/>
        <v>L</v>
      </c>
      <c r="AO475" s="66">
        <f t="shared" si="297"/>
        <v>2</v>
      </c>
      <c r="AP475" s="66">
        <f t="shared" si="303"/>
        <v>3</v>
      </c>
      <c r="AQ475" s="66">
        <f t="shared" si="304"/>
        <v>3</v>
      </c>
      <c r="AR475" s="106">
        <f t="shared" si="295"/>
        <v>3</v>
      </c>
      <c r="AS475" s="106">
        <f t="shared" si="305"/>
        <v>0</v>
      </c>
      <c r="AT475" s="154">
        <f t="shared" si="306"/>
        <v>-2571</v>
      </c>
      <c r="AU475" s="155"/>
    </row>
    <row r="476" spans="1:47" s="71" customFormat="1">
      <c r="A476" s="3">
        <f t="shared" si="298"/>
        <v>466</v>
      </c>
      <c r="B476" s="9">
        <f>Data!B476</f>
        <v>9</v>
      </c>
      <c r="D476" s="30">
        <f t="shared" si="161"/>
        <v>3</v>
      </c>
      <c r="F476" s="66" t="str">
        <f t="shared" si="270"/>
        <v>L</v>
      </c>
      <c r="G476" s="66">
        <f t="shared" si="162"/>
        <v>1</v>
      </c>
      <c r="H476" s="66">
        <f t="shared" si="271"/>
        <v>3</v>
      </c>
      <c r="I476" s="66">
        <f t="shared" si="299"/>
        <v>4</v>
      </c>
      <c r="J476" s="106">
        <f t="shared" si="272"/>
        <v>3</v>
      </c>
      <c r="K476" s="106">
        <f t="shared" si="273"/>
        <v>0</v>
      </c>
      <c r="L476" s="154">
        <f t="shared" si="274"/>
        <v>-438</v>
      </c>
      <c r="N476" s="66" t="str">
        <f t="shared" si="275"/>
        <v>L</v>
      </c>
      <c r="O476" s="66">
        <f t="shared" si="300"/>
        <v>10</v>
      </c>
      <c r="P476" s="66">
        <f t="shared" si="276"/>
        <v>3</v>
      </c>
      <c r="Q476" s="66">
        <f t="shared" si="301"/>
        <v>4</v>
      </c>
      <c r="R476" s="106">
        <f t="shared" si="277"/>
        <v>3</v>
      </c>
      <c r="S476" s="106">
        <f t="shared" si="278"/>
        <v>0</v>
      </c>
      <c r="T476" s="154">
        <f t="shared" si="279"/>
        <v>330</v>
      </c>
      <c r="V476" s="66" t="str">
        <f t="shared" si="280"/>
        <v>L</v>
      </c>
      <c r="W476" s="66">
        <f t="shared" si="281"/>
        <v>2</v>
      </c>
      <c r="X476" s="66">
        <f t="shared" si="282"/>
        <v>4</v>
      </c>
      <c r="Y476" s="66">
        <f t="shared" si="283"/>
        <v>5</v>
      </c>
      <c r="Z476" s="106">
        <f t="shared" si="284"/>
        <v>5</v>
      </c>
      <c r="AA476" s="106">
        <f t="shared" si="285"/>
        <v>0</v>
      </c>
      <c r="AB476" s="154">
        <f t="shared" si="286"/>
        <v>177</v>
      </c>
      <c r="AC476" s="155">
        <f t="shared" si="287"/>
        <v>268</v>
      </c>
      <c r="AE476" s="66" t="str">
        <f t="shared" si="288"/>
        <v>L</v>
      </c>
      <c r="AF476" s="66">
        <f t="shared" si="296"/>
        <v>3</v>
      </c>
      <c r="AG476" s="66">
        <f t="shared" si="289"/>
        <v>3</v>
      </c>
      <c r="AH476" s="66">
        <f t="shared" si="290"/>
        <v>4</v>
      </c>
      <c r="AI476" s="106">
        <f t="shared" si="291"/>
        <v>3</v>
      </c>
      <c r="AJ476" s="106">
        <f t="shared" si="292"/>
        <v>0</v>
      </c>
      <c r="AK476" s="154">
        <f t="shared" si="293"/>
        <v>-2574</v>
      </c>
      <c r="AL476" s="155">
        <f t="shared" si="294"/>
        <v>-1</v>
      </c>
      <c r="AM476" s="155"/>
      <c r="AN476" s="66" t="str">
        <f t="shared" si="302"/>
        <v>L</v>
      </c>
      <c r="AO476" s="66">
        <f t="shared" si="297"/>
        <v>3</v>
      </c>
      <c r="AP476" s="66">
        <f t="shared" si="303"/>
        <v>3</v>
      </c>
      <c r="AQ476" s="66">
        <f t="shared" si="304"/>
        <v>4</v>
      </c>
      <c r="AR476" s="106">
        <f t="shared" si="295"/>
        <v>3</v>
      </c>
      <c r="AS476" s="106">
        <f t="shared" si="305"/>
        <v>0</v>
      </c>
      <c r="AT476" s="154">
        <f t="shared" si="306"/>
        <v>-2574</v>
      </c>
      <c r="AU476" s="155"/>
    </row>
    <row r="477" spans="1:47" s="71" customFormat="1">
      <c r="A477" s="3">
        <f t="shared" si="298"/>
        <v>467</v>
      </c>
      <c r="B477" s="9">
        <f>Data!B477</f>
        <v>16</v>
      </c>
      <c r="D477" s="30">
        <f t="shared" si="161"/>
        <v>6</v>
      </c>
      <c r="F477" s="66" t="str">
        <f t="shared" si="270"/>
        <v>L</v>
      </c>
      <c r="G477" s="66">
        <f t="shared" si="162"/>
        <v>1</v>
      </c>
      <c r="H477" s="66">
        <f t="shared" si="271"/>
        <v>3</v>
      </c>
      <c r="I477" s="66">
        <f t="shared" si="299"/>
        <v>5</v>
      </c>
      <c r="J477" s="106">
        <f t="shared" si="272"/>
        <v>3</v>
      </c>
      <c r="K477" s="106">
        <f t="shared" si="273"/>
        <v>0</v>
      </c>
      <c r="L477" s="154">
        <f t="shared" si="274"/>
        <v>-441</v>
      </c>
      <c r="N477" s="66" t="str">
        <f t="shared" si="275"/>
        <v>L</v>
      </c>
      <c r="O477" s="66">
        <f t="shared" si="300"/>
        <v>11</v>
      </c>
      <c r="P477" s="66">
        <f t="shared" si="276"/>
        <v>3</v>
      </c>
      <c r="Q477" s="66">
        <f t="shared" si="301"/>
        <v>5</v>
      </c>
      <c r="R477" s="106">
        <f t="shared" si="277"/>
        <v>3</v>
      </c>
      <c r="S477" s="106">
        <f t="shared" si="278"/>
        <v>0</v>
      </c>
      <c r="T477" s="154">
        <f t="shared" si="279"/>
        <v>327</v>
      </c>
      <c r="V477" s="66" t="str">
        <f t="shared" si="280"/>
        <v>L</v>
      </c>
      <c r="W477" s="66">
        <f t="shared" si="281"/>
        <v>3</v>
      </c>
      <c r="X477" s="66">
        <f t="shared" si="282"/>
        <v>4</v>
      </c>
      <c r="Y477" s="66">
        <f t="shared" si="283"/>
        <v>6</v>
      </c>
      <c r="Z477" s="106">
        <f t="shared" si="284"/>
        <v>5</v>
      </c>
      <c r="AA477" s="106">
        <f t="shared" si="285"/>
        <v>0</v>
      </c>
      <c r="AB477" s="154">
        <f t="shared" si="286"/>
        <v>172</v>
      </c>
      <c r="AC477" s="155">
        <f t="shared" si="287"/>
        <v>268</v>
      </c>
      <c r="AE477" s="66" t="str">
        <f t="shared" si="288"/>
        <v>L</v>
      </c>
      <c r="AF477" s="66">
        <f t="shared" si="296"/>
        <v>6</v>
      </c>
      <c r="AG477" s="66">
        <f t="shared" si="289"/>
        <v>3</v>
      </c>
      <c r="AH477" s="66">
        <f t="shared" si="290"/>
        <v>5</v>
      </c>
      <c r="AI477" s="106">
        <f t="shared" si="291"/>
        <v>3</v>
      </c>
      <c r="AJ477" s="106">
        <f t="shared" si="292"/>
        <v>0</v>
      </c>
      <c r="AK477" s="154">
        <f t="shared" si="293"/>
        <v>-2577</v>
      </c>
      <c r="AL477" s="155">
        <f t="shared" si="294"/>
        <v>-1</v>
      </c>
      <c r="AM477" s="155"/>
      <c r="AN477" s="66" t="str">
        <f t="shared" si="302"/>
        <v>L</v>
      </c>
      <c r="AO477" s="66">
        <f t="shared" si="297"/>
        <v>6</v>
      </c>
      <c r="AP477" s="66">
        <f t="shared" si="303"/>
        <v>3</v>
      </c>
      <c r="AQ477" s="66">
        <f t="shared" si="304"/>
        <v>5</v>
      </c>
      <c r="AR477" s="106">
        <f t="shared" si="295"/>
        <v>3</v>
      </c>
      <c r="AS477" s="106">
        <f t="shared" si="305"/>
        <v>0</v>
      </c>
      <c r="AT477" s="154">
        <f t="shared" si="306"/>
        <v>-2577</v>
      </c>
      <c r="AU477" s="155"/>
    </row>
    <row r="478" spans="1:47" s="71" customFormat="1">
      <c r="A478" s="3">
        <f t="shared" si="298"/>
        <v>468</v>
      </c>
      <c r="B478" s="9">
        <f>Data!B478</f>
        <v>34</v>
      </c>
      <c r="D478" s="30">
        <f t="shared" si="161"/>
        <v>12</v>
      </c>
      <c r="F478" s="66" t="str">
        <f t="shared" si="270"/>
        <v>L</v>
      </c>
      <c r="G478" s="66">
        <f t="shared" si="162"/>
        <v>1</v>
      </c>
      <c r="H478" s="66">
        <f t="shared" si="271"/>
        <v>3</v>
      </c>
      <c r="I478" s="66">
        <f t="shared" si="299"/>
        <v>6</v>
      </c>
      <c r="J478" s="106">
        <f t="shared" si="272"/>
        <v>3</v>
      </c>
      <c r="K478" s="106">
        <f t="shared" si="273"/>
        <v>0</v>
      </c>
      <c r="L478" s="154">
        <f t="shared" si="274"/>
        <v>-444</v>
      </c>
      <c r="N478" s="66" t="str">
        <f t="shared" si="275"/>
        <v>L</v>
      </c>
      <c r="O478" s="66">
        <f t="shared" si="300"/>
        <v>12</v>
      </c>
      <c r="P478" s="66">
        <f t="shared" si="276"/>
        <v>3</v>
      </c>
      <c r="Q478" s="66">
        <f t="shared" si="301"/>
        <v>6</v>
      </c>
      <c r="R478" s="106">
        <f t="shared" si="277"/>
        <v>3</v>
      </c>
      <c r="S478" s="106">
        <f t="shared" si="278"/>
        <v>0</v>
      </c>
      <c r="T478" s="154">
        <f t="shared" si="279"/>
        <v>324</v>
      </c>
      <c r="V478" s="66" t="str">
        <f t="shared" si="280"/>
        <v>L</v>
      </c>
      <c r="W478" s="66">
        <f t="shared" si="281"/>
        <v>4</v>
      </c>
      <c r="X478" s="66">
        <f t="shared" si="282"/>
        <v>4</v>
      </c>
      <c r="Y478" s="66">
        <f t="shared" si="283"/>
        <v>7</v>
      </c>
      <c r="Z478" s="106">
        <f t="shared" si="284"/>
        <v>5</v>
      </c>
      <c r="AA478" s="106">
        <f t="shared" si="285"/>
        <v>0</v>
      </c>
      <c r="AB478" s="154">
        <f t="shared" si="286"/>
        <v>167</v>
      </c>
      <c r="AC478" s="155">
        <f t="shared" si="287"/>
        <v>268</v>
      </c>
      <c r="AE478" s="66" t="str">
        <f t="shared" si="288"/>
        <v>L</v>
      </c>
      <c r="AF478" s="66">
        <f t="shared" si="296"/>
        <v>12</v>
      </c>
      <c r="AG478" s="66">
        <f t="shared" si="289"/>
        <v>3</v>
      </c>
      <c r="AH478" s="66">
        <f t="shared" si="290"/>
        <v>6</v>
      </c>
      <c r="AI478" s="106">
        <f t="shared" si="291"/>
        <v>3</v>
      </c>
      <c r="AJ478" s="106">
        <f t="shared" si="292"/>
        <v>0</v>
      </c>
      <c r="AK478" s="154">
        <f t="shared" si="293"/>
        <v>-2580</v>
      </c>
      <c r="AL478" s="155">
        <f t="shared" si="294"/>
        <v>-1</v>
      </c>
      <c r="AM478" s="155"/>
      <c r="AN478" s="66" t="str">
        <f t="shared" si="302"/>
        <v>L</v>
      </c>
      <c r="AO478" s="66">
        <f t="shared" si="297"/>
        <v>12</v>
      </c>
      <c r="AP478" s="66">
        <f t="shared" si="303"/>
        <v>3</v>
      </c>
      <c r="AQ478" s="66">
        <f t="shared" si="304"/>
        <v>6</v>
      </c>
      <c r="AR478" s="106">
        <f t="shared" si="295"/>
        <v>3</v>
      </c>
      <c r="AS478" s="106">
        <f t="shared" si="305"/>
        <v>0</v>
      </c>
      <c r="AT478" s="154">
        <f t="shared" si="306"/>
        <v>-2580</v>
      </c>
      <c r="AU478" s="155"/>
    </row>
    <row r="479" spans="1:47" s="71" customFormat="1">
      <c r="A479" s="3">
        <f t="shared" si="298"/>
        <v>469</v>
      </c>
      <c r="B479" s="9">
        <f>Data!B479</f>
        <v>27</v>
      </c>
      <c r="D479" s="30">
        <f t="shared" si="161"/>
        <v>9</v>
      </c>
      <c r="F479" s="66" t="str">
        <f t="shared" si="270"/>
        <v>L</v>
      </c>
      <c r="G479" s="66">
        <f t="shared" si="162"/>
        <v>1</v>
      </c>
      <c r="H479" s="66">
        <f t="shared" si="271"/>
        <v>3</v>
      </c>
      <c r="I479" s="66">
        <f t="shared" si="299"/>
        <v>7</v>
      </c>
      <c r="J479" s="106">
        <f t="shared" si="272"/>
        <v>3</v>
      </c>
      <c r="K479" s="106">
        <f t="shared" si="273"/>
        <v>0</v>
      </c>
      <c r="L479" s="154">
        <f t="shared" si="274"/>
        <v>-447</v>
      </c>
      <c r="N479" s="66" t="str">
        <f t="shared" si="275"/>
        <v>L</v>
      </c>
      <c r="O479" s="66">
        <f t="shared" si="300"/>
        <v>1</v>
      </c>
      <c r="P479" s="66">
        <f t="shared" si="276"/>
        <v>3</v>
      </c>
      <c r="Q479" s="66">
        <f t="shared" si="301"/>
        <v>7</v>
      </c>
      <c r="R479" s="106">
        <f t="shared" si="277"/>
        <v>3</v>
      </c>
      <c r="S479" s="106">
        <f t="shared" si="278"/>
        <v>0</v>
      </c>
      <c r="T479" s="154">
        <f t="shared" si="279"/>
        <v>321</v>
      </c>
      <c r="V479" s="66" t="str">
        <f t="shared" si="280"/>
        <v>L</v>
      </c>
      <c r="W479" s="66">
        <f t="shared" si="281"/>
        <v>5</v>
      </c>
      <c r="X479" s="66">
        <f t="shared" si="282"/>
        <v>4</v>
      </c>
      <c r="Y479" s="66">
        <f t="shared" si="283"/>
        <v>8</v>
      </c>
      <c r="Z479" s="106">
        <f t="shared" si="284"/>
        <v>5</v>
      </c>
      <c r="AA479" s="106">
        <f t="shared" si="285"/>
        <v>0</v>
      </c>
      <c r="AB479" s="154">
        <f t="shared" si="286"/>
        <v>162</v>
      </c>
      <c r="AC479" s="155">
        <f t="shared" si="287"/>
        <v>268</v>
      </c>
      <c r="AE479" s="66" t="str">
        <f t="shared" si="288"/>
        <v>L</v>
      </c>
      <c r="AF479" s="66">
        <f t="shared" si="296"/>
        <v>9</v>
      </c>
      <c r="AG479" s="66">
        <f t="shared" si="289"/>
        <v>3</v>
      </c>
      <c r="AH479" s="66">
        <f t="shared" si="290"/>
        <v>7</v>
      </c>
      <c r="AI479" s="106">
        <f t="shared" si="291"/>
        <v>3</v>
      </c>
      <c r="AJ479" s="106">
        <f t="shared" si="292"/>
        <v>0</v>
      </c>
      <c r="AK479" s="154">
        <f t="shared" si="293"/>
        <v>-2583</v>
      </c>
      <c r="AL479" s="155">
        <f t="shared" si="294"/>
        <v>-1</v>
      </c>
      <c r="AM479" s="155"/>
      <c r="AN479" s="66" t="str">
        <f t="shared" si="302"/>
        <v>L</v>
      </c>
      <c r="AO479" s="66">
        <f t="shared" si="297"/>
        <v>9</v>
      </c>
      <c r="AP479" s="66">
        <f t="shared" si="303"/>
        <v>3</v>
      </c>
      <c r="AQ479" s="66">
        <f t="shared" si="304"/>
        <v>7</v>
      </c>
      <c r="AR479" s="106">
        <f t="shared" si="295"/>
        <v>3</v>
      </c>
      <c r="AS479" s="106">
        <f t="shared" si="305"/>
        <v>0</v>
      </c>
      <c r="AT479" s="154">
        <f t="shared" si="306"/>
        <v>-2583</v>
      </c>
      <c r="AU479" s="155"/>
    </row>
    <row r="480" spans="1:47" s="71" customFormat="1">
      <c r="A480" s="3">
        <f t="shared" si="298"/>
        <v>470</v>
      </c>
      <c r="B480" s="9">
        <f>Data!B480</f>
        <v>35</v>
      </c>
      <c r="D480" s="30">
        <f t="shared" si="161"/>
        <v>12</v>
      </c>
      <c r="F480" s="66" t="str">
        <f t="shared" si="270"/>
        <v>L</v>
      </c>
      <c r="G480" s="66">
        <f t="shared" si="162"/>
        <v>1</v>
      </c>
      <c r="H480" s="66">
        <f t="shared" si="271"/>
        <v>3</v>
      </c>
      <c r="I480" s="66">
        <f t="shared" si="299"/>
        <v>8</v>
      </c>
      <c r="J480" s="106">
        <f t="shared" si="272"/>
        <v>3</v>
      </c>
      <c r="K480" s="106">
        <f t="shared" si="273"/>
        <v>0</v>
      </c>
      <c r="L480" s="154">
        <f t="shared" si="274"/>
        <v>-450</v>
      </c>
      <c r="N480" s="66" t="str">
        <f t="shared" si="275"/>
        <v>L</v>
      </c>
      <c r="O480" s="66">
        <f t="shared" si="300"/>
        <v>2</v>
      </c>
      <c r="P480" s="66">
        <f t="shared" si="276"/>
        <v>3</v>
      </c>
      <c r="Q480" s="66">
        <f t="shared" si="301"/>
        <v>8</v>
      </c>
      <c r="R480" s="106">
        <f t="shared" si="277"/>
        <v>3</v>
      </c>
      <c r="S480" s="106">
        <f t="shared" si="278"/>
        <v>0</v>
      </c>
      <c r="T480" s="154">
        <f t="shared" si="279"/>
        <v>318</v>
      </c>
      <c r="V480" s="66" t="str">
        <f t="shared" si="280"/>
        <v>L</v>
      </c>
      <c r="W480" s="66">
        <f t="shared" si="281"/>
        <v>6</v>
      </c>
      <c r="X480" s="66">
        <f t="shared" si="282"/>
        <v>4</v>
      </c>
      <c r="Y480" s="66">
        <f t="shared" si="283"/>
        <v>9</v>
      </c>
      <c r="Z480" s="106">
        <f t="shared" si="284"/>
        <v>5</v>
      </c>
      <c r="AA480" s="106">
        <f t="shared" si="285"/>
        <v>0</v>
      </c>
      <c r="AB480" s="154">
        <f t="shared" si="286"/>
        <v>157</v>
      </c>
      <c r="AC480" s="155">
        <f t="shared" si="287"/>
        <v>268</v>
      </c>
      <c r="AE480" s="66" t="str">
        <f t="shared" si="288"/>
        <v>L</v>
      </c>
      <c r="AF480" s="66">
        <f t="shared" si="296"/>
        <v>12</v>
      </c>
      <c r="AG480" s="66">
        <f t="shared" si="289"/>
        <v>3</v>
      </c>
      <c r="AH480" s="66">
        <f t="shared" si="290"/>
        <v>8</v>
      </c>
      <c r="AI480" s="106">
        <f t="shared" si="291"/>
        <v>3</v>
      </c>
      <c r="AJ480" s="106">
        <f t="shared" si="292"/>
        <v>0</v>
      </c>
      <c r="AK480" s="154">
        <f t="shared" si="293"/>
        <v>-2586</v>
      </c>
      <c r="AL480" s="155">
        <f t="shared" si="294"/>
        <v>-1</v>
      </c>
      <c r="AM480" s="155"/>
      <c r="AN480" s="66" t="str">
        <f t="shared" si="302"/>
        <v>L</v>
      </c>
      <c r="AO480" s="66">
        <f t="shared" si="297"/>
        <v>12</v>
      </c>
      <c r="AP480" s="66">
        <f t="shared" si="303"/>
        <v>3</v>
      </c>
      <c r="AQ480" s="66">
        <f t="shared" si="304"/>
        <v>8</v>
      </c>
      <c r="AR480" s="106">
        <f t="shared" si="295"/>
        <v>3</v>
      </c>
      <c r="AS480" s="106">
        <f t="shared" si="305"/>
        <v>0</v>
      </c>
      <c r="AT480" s="154">
        <f t="shared" si="306"/>
        <v>-2586</v>
      </c>
      <c r="AU480" s="155"/>
    </row>
    <row r="481" spans="1:47" s="71" customFormat="1">
      <c r="A481" s="3">
        <f t="shared" si="298"/>
        <v>471</v>
      </c>
      <c r="B481" s="9">
        <f>Data!B481</f>
        <v>28</v>
      </c>
      <c r="D481" s="30">
        <f t="shared" si="161"/>
        <v>10</v>
      </c>
      <c r="F481" s="66" t="str">
        <f t="shared" si="270"/>
        <v>L</v>
      </c>
      <c r="G481" s="66">
        <f t="shared" si="162"/>
        <v>1</v>
      </c>
      <c r="H481" s="66">
        <f t="shared" si="271"/>
        <v>3</v>
      </c>
      <c r="I481" s="66">
        <f t="shared" si="299"/>
        <v>9</v>
      </c>
      <c r="J481" s="106">
        <f t="shared" si="272"/>
        <v>3</v>
      </c>
      <c r="K481" s="106">
        <f t="shared" si="273"/>
        <v>0</v>
      </c>
      <c r="L481" s="154">
        <f t="shared" si="274"/>
        <v>-453</v>
      </c>
      <c r="N481" s="66" t="str">
        <f t="shared" si="275"/>
        <v>L</v>
      </c>
      <c r="O481" s="66">
        <f t="shared" si="300"/>
        <v>3</v>
      </c>
      <c r="P481" s="66">
        <f t="shared" si="276"/>
        <v>3</v>
      </c>
      <c r="Q481" s="66">
        <f t="shared" si="301"/>
        <v>9</v>
      </c>
      <c r="R481" s="106">
        <f t="shared" si="277"/>
        <v>3</v>
      </c>
      <c r="S481" s="106">
        <f t="shared" si="278"/>
        <v>0</v>
      </c>
      <c r="T481" s="154">
        <f t="shared" si="279"/>
        <v>315</v>
      </c>
      <c r="V481" s="66" t="str">
        <f t="shared" si="280"/>
        <v>L</v>
      </c>
      <c r="W481" s="66">
        <f t="shared" si="281"/>
        <v>7</v>
      </c>
      <c r="X481" s="66">
        <f t="shared" si="282"/>
        <v>4</v>
      </c>
      <c r="Y481" s="66">
        <f t="shared" si="283"/>
        <v>10</v>
      </c>
      <c r="Z481" s="106">
        <f t="shared" si="284"/>
        <v>5</v>
      </c>
      <c r="AA481" s="106">
        <f t="shared" si="285"/>
        <v>0</v>
      </c>
      <c r="AB481" s="154">
        <f t="shared" si="286"/>
        <v>152</v>
      </c>
      <c r="AC481" s="155">
        <f t="shared" si="287"/>
        <v>268</v>
      </c>
      <c r="AE481" s="66" t="str">
        <f t="shared" si="288"/>
        <v>L</v>
      </c>
      <c r="AF481" s="66">
        <f t="shared" si="296"/>
        <v>10</v>
      </c>
      <c r="AG481" s="66">
        <f t="shared" si="289"/>
        <v>3</v>
      </c>
      <c r="AH481" s="66">
        <f t="shared" si="290"/>
        <v>9</v>
      </c>
      <c r="AI481" s="106">
        <f t="shared" si="291"/>
        <v>3</v>
      </c>
      <c r="AJ481" s="106">
        <f t="shared" si="292"/>
        <v>0</v>
      </c>
      <c r="AK481" s="154">
        <f t="shared" si="293"/>
        <v>-2589</v>
      </c>
      <c r="AL481" s="155">
        <f t="shared" si="294"/>
        <v>-1</v>
      </c>
      <c r="AM481" s="155"/>
      <c r="AN481" s="66" t="str">
        <f t="shared" si="302"/>
        <v>L</v>
      </c>
      <c r="AO481" s="66">
        <f t="shared" si="297"/>
        <v>10</v>
      </c>
      <c r="AP481" s="66">
        <f t="shared" si="303"/>
        <v>3</v>
      </c>
      <c r="AQ481" s="66">
        <f t="shared" si="304"/>
        <v>9</v>
      </c>
      <c r="AR481" s="106">
        <f t="shared" si="295"/>
        <v>3</v>
      </c>
      <c r="AS481" s="106">
        <f t="shared" si="305"/>
        <v>0</v>
      </c>
      <c r="AT481" s="154">
        <f t="shared" si="306"/>
        <v>-2589</v>
      </c>
      <c r="AU481" s="155"/>
    </row>
    <row r="482" spans="1:47" s="71" customFormat="1">
      <c r="A482" s="3">
        <f t="shared" si="298"/>
        <v>472</v>
      </c>
      <c r="B482" s="9">
        <f>Data!B482</f>
        <v>36</v>
      </c>
      <c r="D482" s="30">
        <f t="shared" si="161"/>
        <v>12</v>
      </c>
      <c r="F482" s="66" t="str">
        <f t="shared" si="270"/>
        <v>L</v>
      </c>
      <c r="G482" s="66">
        <f t="shared" si="162"/>
        <v>1</v>
      </c>
      <c r="H482" s="66">
        <f t="shared" si="271"/>
        <v>3</v>
      </c>
      <c r="I482" s="66">
        <f t="shared" si="299"/>
        <v>10</v>
      </c>
      <c r="J482" s="106">
        <f t="shared" si="272"/>
        <v>3</v>
      </c>
      <c r="K482" s="106">
        <f t="shared" si="273"/>
        <v>0</v>
      </c>
      <c r="L482" s="154">
        <f t="shared" si="274"/>
        <v>-456</v>
      </c>
      <c r="N482" s="66" t="str">
        <f t="shared" si="275"/>
        <v>L</v>
      </c>
      <c r="O482" s="66">
        <f t="shared" si="300"/>
        <v>4</v>
      </c>
      <c r="P482" s="66">
        <f t="shared" si="276"/>
        <v>3</v>
      </c>
      <c r="Q482" s="66">
        <f t="shared" si="301"/>
        <v>10</v>
      </c>
      <c r="R482" s="106">
        <f t="shared" si="277"/>
        <v>3</v>
      </c>
      <c r="S482" s="106">
        <f t="shared" si="278"/>
        <v>0</v>
      </c>
      <c r="T482" s="154">
        <f t="shared" si="279"/>
        <v>312</v>
      </c>
      <c r="V482" s="66" t="str">
        <f t="shared" si="280"/>
        <v>L</v>
      </c>
      <c r="W482" s="66">
        <f t="shared" si="281"/>
        <v>8</v>
      </c>
      <c r="X482" s="66">
        <f t="shared" si="282"/>
        <v>4</v>
      </c>
      <c r="Y482" s="66">
        <f t="shared" si="283"/>
        <v>11</v>
      </c>
      <c r="Z482" s="106">
        <f t="shared" si="284"/>
        <v>5</v>
      </c>
      <c r="AA482" s="106">
        <f t="shared" si="285"/>
        <v>0</v>
      </c>
      <c r="AB482" s="154">
        <f t="shared" si="286"/>
        <v>147</v>
      </c>
      <c r="AC482" s="155">
        <f t="shared" si="287"/>
        <v>268</v>
      </c>
      <c r="AE482" s="66" t="str">
        <f t="shared" si="288"/>
        <v>L</v>
      </c>
      <c r="AF482" s="66">
        <f t="shared" si="296"/>
        <v>12</v>
      </c>
      <c r="AG482" s="66">
        <f t="shared" si="289"/>
        <v>3</v>
      </c>
      <c r="AH482" s="66">
        <f t="shared" si="290"/>
        <v>10</v>
      </c>
      <c r="AI482" s="106">
        <f t="shared" si="291"/>
        <v>3</v>
      </c>
      <c r="AJ482" s="106">
        <f t="shared" si="292"/>
        <v>0</v>
      </c>
      <c r="AK482" s="154">
        <f t="shared" si="293"/>
        <v>-2592</v>
      </c>
      <c r="AL482" s="155">
        <f t="shared" si="294"/>
        <v>-1</v>
      </c>
      <c r="AM482" s="155"/>
      <c r="AN482" s="66" t="str">
        <f t="shared" si="302"/>
        <v>L</v>
      </c>
      <c r="AO482" s="66">
        <f t="shared" si="297"/>
        <v>12</v>
      </c>
      <c r="AP482" s="66">
        <f t="shared" si="303"/>
        <v>3</v>
      </c>
      <c r="AQ482" s="66">
        <f t="shared" si="304"/>
        <v>10</v>
      </c>
      <c r="AR482" s="106">
        <f t="shared" si="295"/>
        <v>3</v>
      </c>
      <c r="AS482" s="106">
        <f t="shared" si="305"/>
        <v>0</v>
      </c>
      <c r="AT482" s="154">
        <f t="shared" si="306"/>
        <v>-2592</v>
      </c>
      <c r="AU482" s="155"/>
    </row>
    <row r="483" spans="1:47" s="71" customFormat="1">
      <c r="A483" s="3">
        <f t="shared" si="298"/>
        <v>473</v>
      </c>
      <c r="B483" s="9">
        <f>Data!B483</f>
        <v>25</v>
      </c>
      <c r="D483" s="30">
        <f t="shared" si="161"/>
        <v>9</v>
      </c>
      <c r="F483" s="66" t="str">
        <f t="shared" si="270"/>
        <v>L</v>
      </c>
      <c r="G483" s="66">
        <f t="shared" si="162"/>
        <v>1</v>
      </c>
      <c r="H483" s="66">
        <f t="shared" si="271"/>
        <v>3</v>
      </c>
      <c r="I483" s="66">
        <f t="shared" si="299"/>
        <v>11</v>
      </c>
      <c r="J483" s="106">
        <f t="shared" si="272"/>
        <v>3</v>
      </c>
      <c r="K483" s="106">
        <f t="shared" si="273"/>
        <v>0</v>
      </c>
      <c r="L483" s="154">
        <f t="shared" si="274"/>
        <v>-459</v>
      </c>
      <c r="N483" s="66" t="str">
        <f t="shared" si="275"/>
        <v>L</v>
      </c>
      <c r="O483" s="66">
        <f t="shared" si="300"/>
        <v>5</v>
      </c>
      <c r="P483" s="66">
        <f t="shared" si="276"/>
        <v>3</v>
      </c>
      <c r="Q483" s="66">
        <f t="shared" si="301"/>
        <v>11</v>
      </c>
      <c r="R483" s="106">
        <f t="shared" si="277"/>
        <v>3</v>
      </c>
      <c r="S483" s="106">
        <f t="shared" si="278"/>
        <v>0</v>
      </c>
      <c r="T483" s="154">
        <f t="shared" si="279"/>
        <v>309</v>
      </c>
      <c r="V483" s="66" t="str">
        <f t="shared" si="280"/>
        <v>L</v>
      </c>
      <c r="W483" s="66">
        <f t="shared" si="281"/>
        <v>9</v>
      </c>
      <c r="X483" s="66">
        <f t="shared" si="282"/>
        <v>5</v>
      </c>
      <c r="Y483" s="66">
        <f t="shared" si="283"/>
        <v>1</v>
      </c>
      <c r="Z483" s="106">
        <f t="shared" si="284"/>
        <v>8</v>
      </c>
      <c r="AA483" s="106">
        <f t="shared" si="285"/>
        <v>0</v>
      </c>
      <c r="AB483" s="154">
        <f t="shared" si="286"/>
        <v>139</v>
      </c>
      <c r="AC483" s="155">
        <f t="shared" si="287"/>
        <v>268</v>
      </c>
      <c r="AE483" s="66" t="str">
        <f t="shared" si="288"/>
        <v>L</v>
      </c>
      <c r="AF483" s="66">
        <f t="shared" si="296"/>
        <v>9</v>
      </c>
      <c r="AG483" s="66">
        <f t="shared" si="289"/>
        <v>3</v>
      </c>
      <c r="AH483" s="66">
        <f t="shared" si="290"/>
        <v>11</v>
      </c>
      <c r="AI483" s="106">
        <f t="shared" si="291"/>
        <v>3</v>
      </c>
      <c r="AJ483" s="106">
        <f t="shared" si="292"/>
        <v>0</v>
      </c>
      <c r="AK483" s="154">
        <f t="shared" si="293"/>
        <v>-2595</v>
      </c>
      <c r="AL483" s="155">
        <f t="shared" si="294"/>
        <v>-1</v>
      </c>
      <c r="AM483" s="155"/>
      <c r="AN483" s="66" t="str">
        <f t="shared" si="302"/>
        <v>L</v>
      </c>
      <c r="AO483" s="66">
        <f t="shared" si="297"/>
        <v>9</v>
      </c>
      <c r="AP483" s="66">
        <f t="shared" si="303"/>
        <v>3</v>
      </c>
      <c r="AQ483" s="66">
        <f t="shared" si="304"/>
        <v>11</v>
      </c>
      <c r="AR483" s="106">
        <f t="shared" si="295"/>
        <v>3</v>
      </c>
      <c r="AS483" s="106">
        <f t="shared" si="305"/>
        <v>0</v>
      </c>
      <c r="AT483" s="154">
        <f t="shared" si="306"/>
        <v>-2595</v>
      </c>
      <c r="AU483" s="155"/>
    </row>
    <row r="484" spans="1:47" s="71" customFormat="1">
      <c r="A484" s="3">
        <f t="shared" si="298"/>
        <v>474</v>
      </c>
      <c r="B484" s="9">
        <f>Data!B484</f>
        <v>5</v>
      </c>
      <c r="D484" s="30">
        <f t="shared" si="161"/>
        <v>2</v>
      </c>
      <c r="F484" s="66" t="str">
        <f t="shared" si="270"/>
        <v>L</v>
      </c>
      <c r="G484" s="66">
        <f t="shared" si="162"/>
        <v>1</v>
      </c>
      <c r="H484" s="66">
        <f t="shared" si="271"/>
        <v>4</v>
      </c>
      <c r="I484" s="66">
        <f t="shared" si="299"/>
        <v>1</v>
      </c>
      <c r="J484" s="106">
        <f t="shared" si="272"/>
        <v>5</v>
      </c>
      <c r="K484" s="106">
        <f t="shared" si="273"/>
        <v>0</v>
      </c>
      <c r="L484" s="154">
        <f t="shared" si="274"/>
        <v>-464</v>
      </c>
      <c r="N484" s="66" t="str">
        <f t="shared" si="275"/>
        <v>L</v>
      </c>
      <c r="O484" s="66">
        <f t="shared" si="300"/>
        <v>6</v>
      </c>
      <c r="P484" s="66">
        <f t="shared" si="276"/>
        <v>4</v>
      </c>
      <c r="Q484" s="66">
        <f t="shared" si="301"/>
        <v>1</v>
      </c>
      <c r="R484" s="106">
        <f t="shared" si="277"/>
        <v>5</v>
      </c>
      <c r="S484" s="106">
        <f t="shared" si="278"/>
        <v>0</v>
      </c>
      <c r="T484" s="154">
        <f t="shared" si="279"/>
        <v>304</v>
      </c>
      <c r="V484" s="66" t="str">
        <f t="shared" si="280"/>
        <v>L</v>
      </c>
      <c r="W484" s="66">
        <f t="shared" si="281"/>
        <v>10</v>
      </c>
      <c r="X484" s="66">
        <f t="shared" si="282"/>
        <v>5</v>
      </c>
      <c r="Y484" s="66">
        <f t="shared" si="283"/>
        <v>2</v>
      </c>
      <c r="Z484" s="106">
        <f t="shared" si="284"/>
        <v>8</v>
      </c>
      <c r="AA484" s="106">
        <f t="shared" si="285"/>
        <v>0</v>
      </c>
      <c r="AB484" s="154">
        <f t="shared" si="286"/>
        <v>131</v>
      </c>
      <c r="AC484" s="155">
        <f t="shared" si="287"/>
        <v>268</v>
      </c>
      <c r="AE484" s="66" t="str">
        <f t="shared" si="288"/>
        <v>L</v>
      </c>
      <c r="AF484" s="66">
        <f t="shared" si="296"/>
        <v>2</v>
      </c>
      <c r="AG484" s="66">
        <f t="shared" si="289"/>
        <v>4</v>
      </c>
      <c r="AH484" s="66">
        <f t="shared" si="290"/>
        <v>1</v>
      </c>
      <c r="AI484" s="106">
        <f t="shared" si="291"/>
        <v>5</v>
      </c>
      <c r="AJ484" s="106">
        <f t="shared" si="292"/>
        <v>0</v>
      </c>
      <c r="AK484" s="154">
        <f t="shared" si="293"/>
        <v>-2600</v>
      </c>
      <c r="AL484" s="155">
        <f t="shared" si="294"/>
        <v>-1</v>
      </c>
      <c r="AM484" s="155"/>
      <c r="AN484" s="66" t="str">
        <f t="shared" si="302"/>
        <v>L</v>
      </c>
      <c r="AO484" s="66">
        <f t="shared" si="297"/>
        <v>2</v>
      </c>
      <c r="AP484" s="66">
        <f t="shared" si="303"/>
        <v>4</v>
      </c>
      <c r="AQ484" s="66">
        <f t="shared" si="304"/>
        <v>1</v>
      </c>
      <c r="AR484" s="106">
        <f t="shared" si="295"/>
        <v>5</v>
      </c>
      <c r="AS484" s="106">
        <f t="shared" si="305"/>
        <v>0</v>
      </c>
      <c r="AT484" s="154">
        <f t="shared" si="306"/>
        <v>-2600</v>
      </c>
      <c r="AU484" s="155"/>
    </row>
    <row r="485" spans="1:47" s="71" customFormat="1">
      <c r="A485" s="3">
        <f t="shared" si="298"/>
        <v>475</v>
      </c>
      <c r="B485" s="9">
        <f>Data!B485</f>
        <v>21</v>
      </c>
      <c r="D485" s="30">
        <f t="shared" si="161"/>
        <v>7</v>
      </c>
      <c r="F485" s="66" t="str">
        <f t="shared" si="270"/>
        <v>L</v>
      </c>
      <c r="G485" s="66">
        <f t="shared" si="162"/>
        <v>1</v>
      </c>
      <c r="H485" s="66">
        <f t="shared" si="271"/>
        <v>4</v>
      </c>
      <c r="I485" s="66">
        <f t="shared" si="299"/>
        <v>2</v>
      </c>
      <c r="J485" s="106">
        <f t="shared" si="272"/>
        <v>5</v>
      </c>
      <c r="K485" s="106">
        <f t="shared" si="273"/>
        <v>0</v>
      </c>
      <c r="L485" s="154">
        <f t="shared" si="274"/>
        <v>-469</v>
      </c>
      <c r="N485" s="66" t="str">
        <f t="shared" si="275"/>
        <v>L</v>
      </c>
      <c r="O485" s="66">
        <f t="shared" si="300"/>
        <v>7</v>
      </c>
      <c r="P485" s="66">
        <f t="shared" si="276"/>
        <v>4</v>
      </c>
      <c r="Q485" s="66">
        <f t="shared" si="301"/>
        <v>2</v>
      </c>
      <c r="R485" s="106">
        <f t="shared" si="277"/>
        <v>5</v>
      </c>
      <c r="S485" s="106">
        <f t="shared" si="278"/>
        <v>0</v>
      </c>
      <c r="T485" s="154">
        <f t="shared" si="279"/>
        <v>299</v>
      </c>
      <c r="V485" s="66" t="str">
        <f t="shared" si="280"/>
        <v>L</v>
      </c>
      <c r="W485" s="66">
        <f t="shared" si="281"/>
        <v>11</v>
      </c>
      <c r="X485" s="66">
        <f t="shared" si="282"/>
        <v>5</v>
      </c>
      <c r="Y485" s="66">
        <f t="shared" si="283"/>
        <v>3</v>
      </c>
      <c r="Z485" s="106">
        <f t="shared" si="284"/>
        <v>8</v>
      </c>
      <c r="AA485" s="106">
        <f t="shared" si="285"/>
        <v>0</v>
      </c>
      <c r="AB485" s="154">
        <f t="shared" si="286"/>
        <v>123</v>
      </c>
      <c r="AC485" s="155">
        <f t="shared" si="287"/>
        <v>268</v>
      </c>
      <c r="AE485" s="66" t="str">
        <f t="shared" si="288"/>
        <v>L</v>
      </c>
      <c r="AF485" s="66">
        <f t="shared" si="296"/>
        <v>7</v>
      </c>
      <c r="AG485" s="66">
        <f t="shared" si="289"/>
        <v>4</v>
      </c>
      <c r="AH485" s="66">
        <f t="shared" si="290"/>
        <v>2</v>
      </c>
      <c r="AI485" s="106">
        <f t="shared" si="291"/>
        <v>5</v>
      </c>
      <c r="AJ485" s="106">
        <f t="shared" si="292"/>
        <v>0</v>
      </c>
      <c r="AK485" s="154">
        <f t="shared" si="293"/>
        <v>-2605</v>
      </c>
      <c r="AL485" s="155">
        <f t="shared" si="294"/>
        <v>-1</v>
      </c>
      <c r="AM485" s="155"/>
      <c r="AN485" s="66" t="str">
        <f t="shared" si="302"/>
        <v>L</v>
      </c>
      <c r="AO485" s="66">
        <f t="shared" si="297"/>
        <v>7</v>
      </c>
      <c r="AP485" s="66">
        <f t="shared" si="303"/>
        <v>4</v>
      </c>
      <c r="AQ485" s="66">
        <f t="shared" si="304"/>
        <v>2</v>
      </c>
      <c r="AR485" s="106">
        <f t="shared" si="295"/>
        <v>5</v>
      </c>
      <c r="AS485" s="106">
        <f t="shared" si="305"/>
        <v>0</v>
      </c>
      <c r="AT485" s="154">
        <f t="shared" si="306"/>
        <v>-2605</v>
      </c>
      <c r="AU485" s="155"/>
    </row>
    <row r="486" spans="1:47" s="71" customFormat="1">
      <c r="A486" s="3">
        <f t="shared" si="298"/>
        <v>476</v>
      </c>
      <c r="B486" s="9">
        <f>Data!B486</f>
        <v>5</v>
      </c>
      <c r="D486" s="30">
        <f t="shared" si="161"/>
        <v>2</v>
      </c>
      <c r="F486" s="66" t="str">
        <f t="shared" si="270"/>
        <v>L</v>
      </c>
      <c r="G486" s="66">
        <f t="shared" si="162"/>
        <v>1</v>
      </c>
      <c r="H486" s="66">
        <f t="shared" si="271"/>
        <v>4</v>
      </c>
      <c r="I486" s="66">
        <f t="shared" si="299"/>
        <v>3</v>
      </c>
      <c r="J486" s="106">
        <f t="shared" si="272"/>
        <v>5</v>
      </c>
      <c r="K486" s="106">
        <f t="shared" si="273"/>
        <v>0</v>
      </c>
      <c r="L486" s="154">
        <f t="shared" si="274"/>
        <v>-474</v>
      </c>
      <c r="N486" s="66" t="str">
        <f t="shared" si="275"/>
        <v>L</v>
      </c>
      <c r="O486" s="66">
        <f t="shared" si="300"/>
        <v>8</v>
      </c>
      <c r="P486" s="66">
        <f t="shared" si="276"/>
        <v>4</v>
      </c>
      <c r="Q486" s="66">
        <f t="shared" si="301"/>
        <v>3</v>
      </c>
      <c r="R486" s="106">
        <f t="shared" si="277"/>
        <v>5</v>
      </c>
      <c r="S486" s="106">
        <f t="shared" si="278"/>
        <v>0</v>
      </c>
      <c r="T486" s="154">
        <f t="shared" si="279"/>
        <v>294</v>
      </c>
      <c r="V486" s="66" t="str">
        <f t="shared" si="280"/>
        <v>L</v>
      </c>
      <c r="W486" s="66">
        <f t="shared" si="281"/>
        <v>12</v>
      </c>
      <c r="X486" s="66">
        <f t="shared" si="282"/>
        <v>5</v>
      </c>
      <c r="Y486" s="66">
        <f t="shared" si="283"/>
        <v>4</v>
      </c>
      <c r="Z486" s="106">
        <f t="shared" si="284"/>
        <v>8</v>
      </c>
      <c r="AA486" s="106">
        <f t="shared" si="285"/>
        <v>0</v>
      </c>
      <c r="AB486" s="154">
        <f t="shared" si="286"/>
        <v>115</v>
      </c>
      <c r="AC486" s="155">
        <f t="shared" si="287"/>
        <v>268</v>
      </c>
      <c r="AE486" s="66" t="str">
        <f t="shared" si="288"/>
        <v>L</v>
      </c>
      <c r="AF486" s="66">
        <f t="shared" si="296"/>
        <v>2</v>
      </c>
      <c r="AG486" s="66">
        <f t="shared" si="289"/>
        <v>4</v>
      </c>
      <c r="AH486" s="66">
        <f t="shared" si="290"/>
        <v>3</v>
      </c>
      <c r="AI486" s="106">
        <f t="shared" si="291"/>
        <v>5</v>
      </c>
      <c r="AJ486" s="106">
        <f t="shared" si="292"/>
        <v>0</v>
      </c>
      <c r="AK486" s="154">
        <f t="shared" si="293"/>
        <v>-2610</v>
      </c>
      <c r="AL486" s="155">
        <f t="shared" si="294"/>
        <v>-1</v>
      </c>
      <c r="AM486" s="155"/>
      <c r="AN486" s="66" t="str">
        <f t="shared" si="302"/>
        <v>L</v>
      </c>
      <c r="AO486" s="66">
        <f t="shared" si="297"/>
        <v>2</v>
      </c>
      <c r="AP486" s="66">
        <f t="shared" si="303"/>
        <v>4</v>
      </c>
      <c r="AQ486" s="66">
        <f t="shared" si="304"/>
        <v>3</v>
      </c>
      <c r="AR486" s="106">
        <f t="shared" si="295"/>
        <v>5</v>
      </c>
      <c r="AS486" s="106">
        <f t="shared" si="305"/>
        <v>0</v>
      </c>
      <c r="AT486" s="154">
        <f t="shared" si="306"/>
        <v>-2610</v>
      </c>
      <c r="AU486" s="155"/>
    </row>
    <row r="487" spans="1:47" s="71" customFormat="1">
      <c r="A487" s="3">
        <f t="shared" si="298"/>
        <v>477</v>
      </c>
      <c r="B487" s="9">
        <f>Data!B487</f>
        <v>36</v>
      </c>
      <c r="D487" s="30">
        <f t="shared" si="161"/>
        <v>12</v>
      </c>
      <c r="F487" s="66" t="str">
        <f t="shared" si="270"/>
        <v>L</v>
      </c>
      <c r="G487" s="66">
        <f t="shared" si="162"/>
        <v>1</v>
      </c>
      <c r="H487" s="66">
        <f t="shared" si="271"/>
        <v>4</v>
      </c>
      <c r="I487" s="66">
        <f t="shared" si="299"/>
        <v>4</v>
      </c>
      <c r="J487" s="106">
        <f t="shared" si="272"/>
        <v>5</v>
      </c>
      <c r="K487" s="106">
        <f t="shared" si="273"/>
        <v>0</v>
      </c>
      <c r="L487" s="154">
        <f t="shared" si="274"/>
        <v>-479</v>
      </c>
      <c r="N487" s="66" t="str">
        <f t="shared" si="275"/>
        <v>L</v>
      </c>
      <c r="O487" s="66">
        <f t="shared" si="300"/>
        <v>9</v>
      </c>
      <c r="P487" s="66">
        <f t="shared" si="276"/>
        <v>4</v>
      </c>
      <c r="Q487" s="66">
        <f t="shared" si="301"/>
        <v>4</v>
      </c>
      <c r="R487" s="106">
        <f t="shared" si="277"/>
        <v>5</v>
      </c>
      <c r="S487" s="106">
        <f t="shared" si="278"/>
        <v>0</v>
      </c>
      <c r="T487" s="154">
        <f t="shared" si="279"/>
        <v>289</v>
      </c>
      <c r="V487" s="66" t="str">
        <f t="shared" si="280"/>
        <v>W</v>
      </c>
      <c r="W487" s="66">
        <f t="shared" si="281"/>
        <v>1</v>
      </c>
      <c r="X487" s="66">
        <f t="shared" si="282"/>
        <v>5</v>
      </c>
      <c r="Y487" s="66">
        <f t="shared" si="283"/>
        <v>5</v>
      </c>
      <c r="Z487" s="106">
        <f t="shared" si="284"/>
        <v>8</v>
      </c>
      <c r="AA487" s="106">
        <f t="shared" si="285"/>
        <v>96</v>
      </c>
      <c r="AB487" s="154">
        <f t="shared" si="286"/>
        <v>203</v>
      </c>
      <c r="AC487" s="155">
        <f t="shared" si="287"/>
        <v>268</v>
      </c>
      <c r="AE487" s="66" t="str">
        <f t="shared" si="288"/>
        <v>L</v>
      </c>
      <c r="AF487" s="66">
        <f t="shared" si="296"/>
        <v>12</v>
      </c>
      <c r="AG487" s="66">
        <f t="shared" si="289"/>
        <v>4</v>
      </c>
      <c r="AH487" s="66">
        <f t="shared" si="290"/>
        <v>4</v>
      </c>
      <c r="AI487" s="106">
        <f t="shared" si="291"/>
        <v>5</v>
      </c>
      <c r="AJ487" s="106">
        <f t="shared" si="292"/>
        <v>0</v>
      </c>
      <c r="AK487" s="154">
        <f t="shared" si="293"/>
        <v>-2615</v>
      </c>
      <c r="AL487" s="155">
        <f t="shared" si="294"/>
        <v>-1</v>
      </c>
      <c r="AM487" s="155"/>
      <c r="AN487" s="66" t="str">
        <f t="shared" si="302"/>
        <v>L</v>
      </c>
      <c r="AO487" s="66">
        <f t="shared" si="297"/>
        <v>12</v>
      </c>
      <c r="AP487" s="66">
        <f t="shared" si="303"/>
        <v>4</v>
      </c>
      <c r="AQ487" s="66">
        <f t="shared" si="304"/>
        <v>4</v>
      </c>
      <c r="AR487" s="106">
        <f t="shared" si="295"/>
        <v>5</v>
      </c>
      <c r="AS487" s="106">
        <f t="shared" si="305"/>
        <v>0</v>
      </c>
      <c r="AT487" s="154">
        <f t="shared" si="306"/>
        <v>-2615</v>
      </c>
      <c r="AU487" s="155"/>
    </row>
    <row r="488" spans="1:47" s="71" customFormat="1">
      <c r="A488" s="3">
        <f t="shared" si="298"/>
        <v>478</v>
      </c>
      <c r="B488" s="9">
        <f>Data!B488</f>
        <v>15</v>
      </c>
      <c r="D488" s="30">
        <f t="shared" si="161"/>
        <v>5</v>
      </c>
      <c r="F488" s="66" t="str">
        <f t="shared" si="270"/>
        <v>L</v>
      </c>
      <c r="G488" s="66">
        <f t="shared" si="162"/>
        <v>1</v>
      </c>
      <c r="H488" s="66">
        <f t="shared" si="271"/>
        <v>4</v>
      </c>
      <c r="I488" s="66">
        <f t="shared" si="299"/>
        <v>5</v>
      </c>
      <c r="J488" s="106">
        <f t="shared" si="272"/>
        <v>5</v>
      </c>
      <c r="K488" s="106">
        <f t="shared" si="273"/>
        <v>0</v>
      </c>
      <c r="L488" s="154">
        <f t="shared" si="274"/>
        <v>-484</v>
      </c>
      <c r="N488" s="66" t="str">
        <f t="shared" si="275"/>
        <v>L</v>
      </c>
      <c r="O488" s="66">
        <f t="shared" si="300"/>
        <v>10</v>
      </c>
      <c r="P488" s="66">
        <f t="shared" si="276"/>
        <v>4</v>
      </c>
      <c r="Q488" s="66">
        <f t="shared" si="301"/>
        <v>5</v>
      </c>
      <c r="R488" s="106">
        <f t="shared" si="277"/>
        <v>5</v>
      </c>
      <c r="S488" s="106">
        <f t="shared" si="278"/>
        <v>0</v>
      </c>
      <c r="T488" s="154">
        <f t="shared" si="279"/>
        <v>284</v>
      </c>
      <c r="V488" s="66" t="str">
        <f t="shared" si="280"/>
        <v>L</v>
      </c>
      <c r="W488" s="66">
        <f t="shared" si="281"/>
        <v>2</v>
      </c>
      <c r="X488" s="66">
        <f t="shared" si="282"/>
        <v>5</v>
      </c>
      <c r="Y488" s="66">
        <f t="shared" si="283"/>
        <v>6</v>
      </c>
      <c r="Z488" s="106">
        <f t="shared" si="284"/>
        <v>8</v>
      </c>
      <c r="AA488" s="106">
        <f t="shared" si="285"/>
        <v>0</v>
      </c>
      <c r="AB488" s="154">
        <f t="shared" si="286"/>
        <v>195</v>
      </c>
      <c r="AC488" s="155">
        <f t="shared" si="287"/>
        <v>268</v>
      </c>
      <c r="AE488" s="66" t="str">
        <f t="shared" si="288"/>
        <v>L</v>
      </c>
      <c r="AF488" s="66">
        <f t="shared" si="296"/>
        <v>5</v>
      </c>
      <c r="AG488" s="66">
        <f t="shared" si="289"/>
        <v>4</v>
      </c>
      <c r="AH488" s="66">
        <f t="shared" si="290"/>
        <v>5</v>
      </c>
      <c r="AI488" s="106">
        <f t="shared" si="291"/>
        <v>5</v>
      </c>
      <c r="AJ488" s="106">
        <f t="shared" si="292"/>
        <v>0</v>
      </c>
      <c r="AK488" s="154">
        <f t="shared" si="293"/>
        <v>-2620</v>
      </c>
      <c r="AL488" s="155">
        <f t="shared" si="294"/>
        <v>-1</v>
      </c>
      <c r="AM488" s="155"/>
      <c r="AN488" s="66" t="str">
        <f t="shared" si="302"/>
        <v>L</v>
      </c>
      <c r="AO488" s="66">
        <f t="shared" si="297"/>
        <v>5</v>
      </c>
      <c r="AP488" s="66">
        <f t="shared" si="303"/>
        <v>4</v>
      </c>
      <c r="AQ488" s="66">
        <f t="shared" si="304"/>
        <v>5</v>
      </c>
      <c r="AR488" s="106">
        <f t="shared" si="295"/>
        <v>5</v>
      </c>
      <c r="AS488" s="106">
        <f t="shared" si="305"/>
        <v>0</v>
      </c>
      <c r="AT488" s="154">
        <f t="shared" si="306"/>
        <v>-2620</v>
      </c>
      <c r="AU488" s="155"/>
    </row>
    <row r="489" spans="1:47" s="71" customFormat="1">
      <c r="A489" s="3">
        <f t="shared" si="298"/>
        <v>479</v>
      </c>
      <c r="B489" s="9">
        <f>Data!B489</f>
        <v>7</v>
      </c>
      <c r="D489" s="30">
        <f t="shared" si="161"/>
        <v>3</v>
      </c>
      <c r="F489" s="66" t="str">
        <f t="shared" si="270"/>
        <v>L</v>
      </c>
      <c r="G489" s="66">
        <f t="shared" si="162"/>
        <v>1</v>
      </c>
      <c r="H489" s="66">
        <f t="shared" si="271"/>
        <v>4</v>
      </c>
      <c r="I489" s="66">
        <f t="shared" si="299"/>
        <v>6</v>
      </c>
      <c r="J489" s="106">
        <f t="shared" si="272"/>
        <v>5</v>
      </c>
      <c r="K489" s="106">
        <f t="shared" si="273"/>
        <v>0</v>
      </c>
      <c r="L489" s="154">
        <f t="shared" si="274"/>
        <v>-489</v>
      </c>
      <c r="N489" s="66" t="str">
        <f t="shared" si="275"/>
        <v>L</v>
      </c>
      <c r="O489" s="66">
        <f t="shared" si="300"/>
        <v>11</v>
      </c>
      <c r="P489" s="66">
        <f t="shared" si="276"/>
        <v>4</v>
      </c>
      <c r="Q489" s="66">
        <f t="shared" si="301"/>
        <v>6</v>
      </c>
      <c r="R489" s="106">
        <f t="shared" si="277"/>
        <v>5</v>
      </c>
      <c r="S489" s="106">
        <f t="shared" si="278"/>
        <v>0</v>
      </c>
      <c r="T489" s="154">
        <f t="shared" si="279"/>
        <v>279</v>
      </c>
      <c r="V489" s="66" t="str">
        <f t="shared" si="280"/>
        <v>L</v>
      </c>
      <c r="W489" s="66">
        <f t="shared" si="281"/>
        <v>3</v>
      </c>
      <c r="X489" s="66">
        <f t="shared" si="282"/>
        <v>5</v>
      </c>
      <c r="Y489" s="66">
        <f t="shared" si="283"/>
        <v>7</v>
      </c>
      <c r="Z489" s="106">
        <f t="shared" si="284"/>
        <v>8</v>
      </c>
      <c r="AA489" s="106">
        <f t="shared" si="285"/>
        <v>0</v>
      </c>
      <c r="AB489" s="154">
        <f t="shared" si="286"/>
        <v>187</v>
      </c>
      <c r="AC489" s="155">
        <f t="shared" si="287"/>
        <v>268</v>
      </c>
      <c r="AE489" s="66" t="str">
        <f t="shared" si="288"/>
        <v>L</v>
      </c>
      <c r="AF489" s="66">
        <f t="shared" si="296"/>
        <v>3</v>
      </c>
      <c r="AG489" s="66">
        <f t="shared" si="289"/>
        <v>4</v>
      </c>
      <c r="AH489" s="66">
        <f t="shared" si="290"/>
        <v>6</v>
      </c>
      <c r="AI489" s="106">
        <f t="shared" si="291"/>
        <v>5</v>
      </c>
      <c r="AJ489" s="106">
        <f t="shared" si="292"/>
        <v>0</v>
      </c>
      <c r="AK489" s="154">
        <f t="shared" si="293"/>
        <v>-2625</v>
      </c>
      <c r="AL489" s="155">
        <f t="shared" si="294"/>
        <v>-1</v>
      </c>
      <c r="AM489" s="155"/>
      <c r="AN489" s="66" t="str">
        <f t="shared" si="302"/>
        <v>L</v>
      </c>
      <c r="AO489" s="66">
        <f t="shared" si="297"/>
        <v>3</v>
      </c>
      <c r="AP489" s="66">
        <f t="shared" si="303"/>
        <v>4</v>
      </c>
      <c r="AQ489" s="66">
        <f t="shared" si="304"/>
        <v>6</v>
      </c>
      <c r="AR489" s="106">
        <f t="shared" si="295"/>
        <v>5</v>
      </c>
      <c r="AS489" s="106">
        <f t="shared" si="305"/>
        <v>0</v>
      </c>
      <c r="AT489" s="154">
        <f t="shared" si="306"/>
        <v>-2625</v>
      </c>
      <c r="AU489" s="155"/>
    </row>
    <row r="490" spans="1:47" s="71" customFormat="1">
      <c r="A490" s="3">
        <f t="shared" si="298"/>
        <v>480</v>
      </c>
      <c r="B490" s="9">
        <f>Data!B490</f>
        <v>26</v>
      </c>
      <c r="D490" s="30">
        <f t="shared" si="161"/>
        <v>9</v>
      </c>
      <c r="F490" s="66" t="str">
        <f t="shared" si="270"/>
        <v>L</v>
      </c>
      <c r="G490" s="66">
        <f t="shared" si="162"/>
        <v>1</v>
      </c>
      <c r="H490" s="66">
        <f t="shared" si="271"/>
        <v>4</v>
      </c>
      <c r="I490" s="66">
        <f t="shared" si="299"/>
        <v>7</v>
      </c>
      <c r="J490" s="106">
        <f t="shared" si="272"/>
        <v>5</v>
      </c>
      <c r="K490" s="106">
        <f t="shared" si="273"/>
        <v>0</v>
      </c>
      <c r="L490" s="154">
        <f t="shared" si="274"/>
        <v>-494</v>
      </c>
      <c r="N490" s="66" t="str">
        <f t="shared" si="275"/>
        <v>L</v>
      </c>
      <c r="O490" s="66">
        <f t="shared" si="300"/>
        <v>12</v>
      </c>
      <c r="P490" s="66">
        <f t="shared" si="276"/>
        <v>4</v>
      </c>
      <c r="Q490" s="66">
        <f t="shared" si="301"/>
        <v>7</v>
      </c>
      <c r="R490" s="106">
        <f t="shared" si="277"/>
        <v>5</v>
      </c>
      <c r="S490" s="106">
        <f t="shared" si="278"/>
        <v>0</v>
      </c>
      <c r="T490" s="154">
        <f t="shared" si="279"/>
        <v>274</v>
      </c>
      <c r="V490" s="66" t="str">
        <f t="shared" si="280"/>
        <v>L</v>
      </c>
      <c r="W490" s="66">
        <f t="shared" si="281"/>
        <v>4</v>
      </c>
      <c r="X490" s="66">
        <f t="shared" si="282"/>
        <v>5</v>
      </c>
      <c r="Y490" s="66">
        <f t="shared" si="283"/>
        <v>8</v>
      </c>
      <c r="Z490" s="106">
        <f t="shared" si="284"/>
        <v>8</v>
      </c>
      <c r="AA490" s="106">
        <f t="shared" si="285"/>
        <v>0</v>
      </c>
      <c r="AB490" s="154">
        <f t="shared" si="286"/>
        <v>179</v>
      </c>
      <c r="AC490" s="155">
        <f t="shared" si="287"/>
        <v>268</v>
      </c>
      <c r="AE490" s="66" t="str">
        <f t="shared" si="288"/>
        <v>L</v>
      </c>
      <c r="AF490" s="66">
        <f t="shared" si="296"/>
        <v>9</v>
      </c>
      <c r="AG490" s="66">
        <f t="shared" si="289"/>
        <v>4</v>
      </c>
      <c r="AH490" s="66">
        <f t="shared" si="290"/>
        <v>7</v>
      </c>
      <c r="AI490" s="106">
        <f t="shared" si="291"/>
        <v>5</v>
      </c>
      <c r="AJ490" s="106">
        <f t="shared" si="292"/>
        <v>0</v>
      </c>
      <c r="AK490" s="154">
        <f t="shared" si="293"/>
        <v>-2630</v>
      </c>
      <c r="AL490" s="155">
        <f t="shared" si="294"/>
        <v>-1</v>
      </c>
      <c r="AM490" s="155"/>
      <c r="AN490" s="66" t="str">
        <f t="shared" si="302"/>
        <v>L</v>
      </c>
      <c r="AO490" s="66">
        <f t="shared" si="297"/>
        <v>9</v>
      </c>
      <c r="AP490" s="66">
        <f t="shared" si="303"/>
        <v>4</v>
      </c>
      <c r="AQ490" s="66">
        <f t="shared" si="304"/>
        <v>7</v>
      </c>
      <c r="AR490" s="106">
        <f t="shared" si="295"/>
        <v>5</v>
      </c>
      <c r="AS490" s="106">
        <f t="shared" si="305"/>
        <v>0</v>
      </c>
      <c r="AT490" s="154">
        <f t="shared" si="306"/>
        <v>-2630</v>
      </c>
      <c r="AU490" s="155"/>
    </row>
    <row r="491" spans="1:47" s="71" customFormat="1">
      <c r="A491" s="3">
        <f t="shared" si="298"/>
        <v>481</v>
      </c>
      <c r="B491" s="9">
        <f>Data!B491</f>
        <v>5</v>
      </c>
      <c r="D491" s="30">
        <f t="shared" si="161"/>
        <v>2</v>
      </c>
      <c r="F491" s="66" t="str">
        <f t="shared" si="270"/>
        <v>L</v>
      </c>
      <c r="G491" s="66">
        <f t="shared" si="162"/>
        <v>1</v>
      </c>
      <c r="H491" s="66">
        <f t="shared" si="271"/>
        <v>4</v>
      </c>
      <c r="I491" s="66">
        <f t="shared" si="299"/>
        <v>8</v>
      </c>
      <c r="J491" s="106">
        <f t="shared" si="272"/>
        <v>5</v>
      </c>
      <c r="K491" s="106">
        <f t="shared" si="273"/>
        <v>0</v>
      </c>
      <c r="L491" s="154">
        <f t="shared" si="274"/>
        <v>-499</v>
      </c>
      <c r="N491" s="66" t="str">
        <f t="shared" si="275"/>
        <v>L</v>
      </c>
      <c r="O491" s="66">
        <f t="shared" si="300"/>
        <v>1</v>
      </c>
      <c r="P491" s="66">
        <f t="shared" si="276"/>
        <v>4</v>
      </c>
      <c r="Q491" s="66">
        <f t="shared" si="301"/>
        <v>8</v>
      </c>
      <c r="R491" s="106">
        <f t="shared" si="277"/>
        <v>5</v>
      </c>
      <c r="S491" s="106">
        <f t="shared" si="278"/>
        <v>0</v>
      </c>
      <c r="T491" s="154">
        <f t="shared" si="279"/>
        <v>269</v>
      </c>
      <c r="V491" s="66" t="str">
        <f t="shared" si="280"/>
        <v>L</v>
      </c>
      <c r="W491" s="66">
        <f t="shared" si="281"/>
        <v>5</v>
      </c>
      <c r="X491" s="66">
        <f t="shared" si="282"/>
        <v>5</v>
      </c>
      <c r="Y491" s="66">
        <f t="shared" si="283"/>
        <v>9</v>
      </c>
      <c r="Z491" s="106">
        <f t="shared" si="284"/>
        <v>8</v>
      </c>
      <c r="AA491" s="106">
        <f t="shared" si="285"/>
        <v>0</v>
      </c>
      <c r="AB491" s="154">
        <f t="shared" si="286"/>
        <v>171</v>
      </c>
      <c r="AC491" s="155">
        <f t="shared" si="287"/>
        <v>268</v>
      </c>
      <c r="AE491" s="66" t="str">
        <f t="shared" si="288"/>
        <v>L</v>
      </c>
      <c r="AF491" s="66">
        <f t="shared" si="296"/>
        <v>2</v>
      </c>
      <c r="AG491" s="66">
        <f t="shared" si="289"/>
        <v>4</v>
      </c>
      <c r="AH491" s="66">
        <f t="shared" si="290"/>
        <v>8</v>
      </c>
      <c r="AI491" s="106">
        <f t="shared" si="291"/>
        <v>5</v>
      </c>
      <c r="AJ491" s="106">
        <f t="shared" si="292"/>
        <v>0</v>
      </c>
      <c r="AK491" s="154">
        <f t="shared" si="293"/>
        <v>-2635</v>
      </c>
      <c r="AL491" s="155">
        <f t="shared" si="294"/>
        <v>-1</v>
      </c>
      <c r="AM491" s="155"/>
      <c r="AN491" s="66" t="str">
        <f t="shared" si="302"/>
        <v>L</v>
      </c>
      <c r="AO491" s="66">
        <f t="shared" si="297"/>
        <v>2</v>
      </c>
      <c r="AP491" s="66">
        <f t="shared" si="303"/>
        <v>4</v>
      </c>
      <c r="AQ491" s="66">
        <f t="shared" si="304"/>
        <v>8</v>
      </c>
      <c r="AR491" s="106">
        <f t="shared" si="295"/>
        <v>5</v>
      </c>
      <c r="AS491" s="106">
        <f t="shared" si="305"/>
        <v>0</v>
      </c>
      <c r="AT491" s="154">
        <f t="shared" si="306"/>
        <v>-2635</v>
      </c>
      <c r="AU491" s="155"/>
    </row>
    <row r="492" spans="1:47" s="71" customFormat="1">
      <c r="A492" s="3">
        <f t="shared" si="298"/>
        <v>482</v>
      </c>
      <c r="B492" s="9">
        <f>Data!B492</f>
        <v>19</v>
      </c>
      <c r="D492" s="30">
        <f t="shared" si="161"/>
        <v>7</v>
      </c>
      <c r="F492" s="66" t="str">
        <f t="shared" si="270"/>
        <v>L</v>
      </c>
      <c r="G492" s="66">
        <f t="shared" si="162"/>
        <v>1</v>
      </c>
      <c r="H492" s="66">
        <f t="shared" si="271"/>
        <v>4</v>
      </c>
      <c r="I492" s="66">
        <f t="shared" si="299"/>
        <v>9</v>
      </c>
      <c r="J492" s="106">
        <f t="shared" si="272"/>
        <v>5</v>
      </c>
      <c r="K492" s="106">
        <f t="shared" si="273"/>
        <v>0</v>
      </c>
      <c r="L492" s="154">
        <f t="shared" si="274"/>
        <v>-504</v>
      </c>
      <c r="N492" s="66" t="str">
        <f t="shared" si="275"/>
        <v>L</v>
      </c>
      <c r="O492" s="66">
        <f t="shared" si="300"/>
        <v>2</v>
      </c>
      <c r="P492" s="66">
        <f t="shared" si="276"/>
        <v>4</v>
      </c>
      <c r="Q492" s="66">
        <f t="shared" si="301"/>
        <v>9</v>
      </c>
      <c r="R492" s="106">
        <f t="shared" si="277"/>
        <v>5</v>
      </c>
      <c r="S492" s="106">
        <f t="shared" si="278"/>
        <v>0</v>
      </c>
      <c r="T492" s="154">
        <f t="shared" si="279"/>
        <v>264</v>
      </c>
      <c r="V492" s="66" t="str">
        <f t="shared" si="280"/>
        <v>L</v>
      </c>
      <c r="W492" s="66">
        <f t="shared" si="281"/>
        <v>6</v>
      </c>
      <c r="X492" s="66">
        <f t="shared" si="282"/>
        <v>5</v>
      </c>
      <c r="Y492" s="66">
        <f t="shared" si="283"/>
        <v>10</v>
      </c>
      <c r="Z492" s="106">
        <f t="shared" si="284"/>
        <v>8</v>
      </c>
      <c r="AA492" s="106">
        <f t="shared" si="285"/>
        <v>0</v>
      </c>
      <c r="AB492" s="154">
        <f t="shared" si="286"/>
        <v>163</v>
      </c>
      <c r="AC492" s="155">
        <f t="shared" si="287"/>
        <v>268</v>
      </c>
      <c r="AE492" s="66" t="str">
        <f t="shared" si="288"/>
        <v>L</v>
      </c>
      <c r="AF492" s="66">
        <f t="shared" si="296"/>
        <v>7</v>
      </c>
      <c r="AG492" s="66">
        <f t="shared" si="289"/>
        <v>4</v>
      </c>
      <c r="AH492" s="66">
        <f t="shared" si="290"/>
        <v>9</v>
      </c>
      <c r="AI492" s="106">
        <f t="shared" si="291"/>
        <v>5</v>
      </c>
      <c r="AJ492" s="106">
        <f t="shared" si="292"/>
        <v>0</v>
      </c>
      <c r="AK492" s="154">
        <f t="shared" si="293"/>
        <v>-2640</v>
      </c>
      <c r="AL492" s="155">
        <f t="shared" si="294"/>
        <v>-1</v>
      </c>
      <c r="AM492" s="155"/>
      <c r="AN492" s="66" t="str">
        <f t="shared" si="302"/>
        <v>L</v>
      </c>
      <c r="AO492" s="66">
        <f t="shared" si="297"/>
        <v>7</v>
      </c>
      <c r="AP492" s="66">
        <f t="shared" si="303"/>
        <v>4</v>
      </c>
      <c r="AQ492" s="66">
        <f t="shared" si="304"/>
        <v>9</v>
      </c>
      <c r="AR492" s="106">
        <f t="shared" si="295"/>
        <v>5</v>
      </c>
      <c r="AS492" s="106">
        <f t="shared" si="305"/>
        <v>0</v>
      </c>
      <c r="AT492" s="154">
        <f t="shared" si="306"/>
        <v>-2640</v>
      </c>
      <c r="AU492" s="155"/>
    </row>
    <row r="493" spans="1:47" s="71" customFormat="1">
      <c r="A493" s="3">
        <f t="shared" si="298"/>
        <v>483</v>
      </c>
      <c r="B493" s="9">
        <f>Data!B493</f>
        <v>20</v>
      </c>
      <c r="D493" s="30">
        <f t="shared" si="161"/>
        <v>7</v>
      </c>
      <c r="F493" s="66" t="str">
        <f t="shared" si="270"/>
        <v>L</v>
      </c>
      <c r="G493" s="66">
        <f t="shared" si="162"/>
        <v>1</v>
      </c>
      <c r="H493" s="66">
        <f t="shared" si="271"/>
        <v>4</v>
      </c>
      <c r="I493" s="66">
        <f t="shared" si="299"/>
        <v>10</v>
      </c>
      <c r="J493" s="106">
        <f t="shared" si="272"/>
        <v>5</v>
      </c>
      <c r="K493" s="106">
        <f t="shared" si="273"/>
        <v>0</v>
      </c>
      <c r="L493" s="154">
        <f t="shared" si="274"/>
        <v>-509</v>
      </c>
      <c r="N493" s="66" t="str">
        <f t="shared" si="275"/>
        <v>L</v>
      </c>
      <c r="O493" s="66">
        <f t="shared" si="300"/>
        <v>3</v>
      </c>
      <c r="P493" s="66">
        <f t="shared" si="276"/>
        <v>4</v>
      </c>
      <c r="Q493" s="66">
        <f t="shared" si="301"/>
        <v>10</v>
      </c>
      <c r="R493" s="106">
        <f t="shared" si="277"/>
        <v>5</v>
      </c>
      <c r="S493" s="106">
        <f t="shared" si="278"/>
        <v>0</v>
      </c>
      <c r="T493" s="154">
        <f t="shared" si="279"/>
        <v>259</v>
      </c>
      <c r="V493" s="66" t="str">
        <f t="shared" si="280"/>
        <v>L</v>
      </c>
      <c r="W493" s="66">
        <f t="shared" si="281"/>
        <v>7</v>
      </c>
      <c r="X493" s="66">
        <f t="shared" si="282"/>
        <v>5</v>
      </c>
      <c r="Y493" s="66">
        <f t="shared" si="283"/>
        <v>11</v>
      </c>
      <c r="Z493" s="106">
        <f t="shared" si="284"/>
        <v>8</v>
      </c>
      <c r="AA493" s="106">
        <f t="shared" si="285"/>
        <v>0</v>
      </c>
      <c r="AB493" s="154">
        <f t="shared" si="286"/>
        <v>155</v>
      </c>
      <c r="AC493" s="155">
        <f t="shared" si="287"/>
        <v>268</v>
      </c>
      <c r="AE493" s="66" t="str">
        <f t="shared" si="288"/>
        <v>W</v>
      </c>
      <c r="AF493" s="66">
        <f t="shared" si="296"/>
        <v>7</v>
      </c>
      <c r="AG493" s="66">
        <f t="shared" si="289"/>
        <v>4</v>
      </c>
      <c r="AH493" s="66">
        <f t="shared" si="290"/>
        <v>10</v>
      </c>
      <c r="AI493" s="106">
        <f t="shared" si="291"/>
        <v>5</v>
      </c>
      <c r="AJ493" s="106">
        <f t="shared" si="292"/>
        <v>30</v>
      </c>
      <c r="AK493" s="154">
        <f t="shared" si="293"/>
        <v>-2615</v>
      </c>
      <c r="AL493" s="155">
        <f t="shared" si="294"/>
        <v>-1</v>
      </c>
      <c r="AM493" s="155"/>
      <c r="AN493" s="66" t="str">
        <f t="shared" si="302"/>
        <v>W</v>
      </c>
      <c r="AO493" s="66">
        <f t="shared" si="297"/>
        <v>7</v>
      </c>
      <c r="AP493" s="66">
        <f t="shared" si="303"/>
        <v>4</v>
      </c>
      <c r="AQ493" s="66">
        <f t="shared" si="304"/>
        <v>10</v>
      </c>
      <c r="AR493" s="106">
        <f t="shared" si="295"/>
        <v>5</v>
      </c>
      <c r="AS493" s="106">
        <f t="shared" si="305"/>
        <v>30</v>
      </c>
      <c r="AT493" s="154">
        <f t="shared" si="306"/>
        <v>-2615</v>
      </c>
      <c r="AU493" s="155"/>
    </row>
    <row r="494" spans="1:47" s="71" customFormat="1">
      <c r="A494" s="3">
        <f t="shared" si="298"/>
        <v>484</v>
      </c>
      <c r="B494" s="9">
        <f>Data!B494</f>
        <v>10</v>
      </c>
      <c r="D494" s="30">
        <f t="shared" si="161"/>
        <v>4</v>
      </c>
      <c r="F494" s="66" t="str">
        <f t="shared" si="270"/>
        <v>L</v>
      </c>
      <c r="G494" s="66">
        <f t="shared" si="162"/>
        <v>1</v>
      </c>
      <c r="H494" s="66">
        <f t="shared" si="271"/>
        <v>4</v>
      </c>
      <c r="I494" s="66">
        <f t="shared" si="299"/>
        <v>11</v>
      </c>
      <c r="J494" s="106">
        <f t="shared" si="272"/>
        <v>5</v>
      </c>
      <c r="K494" s="106">
        <f t="shared" si="273"/>
        <v>0</v>
      </c>
      <c r="L494" s="154">
        <f t="shared" si="274"/>
        <v>-514</v>
      </c>
      <c r="N494" s="66" t="str">
        <f t="shared" si="275"/>
        <v>L</v>
      </c>
      <c r="O494" s="66">
        <f t="shared" si="300"/>
        <v>4</v>
      </c>
      <c r="P494" s="66">
        <f t="shared" si="276"/>
        <v>4</v>
      </c>
      <c r="Q494" s="66">
        <f t="shared" si="301"/>
        <v>11</v>
      </c>
      <c r="R494" s="106">
        <f t="shared" si="277"/>
        <v>5</v>
      </c>
      <c r="S494" s="106">
        <f t="shared" si="278"/>
        <v>0</v>
      </c>
      <c r="T494" s="154">
        <f t="shared" si="279"/>
        <v>254</v>
      </c>
      <c r="V494" s="66" t="str">
        <f t="shared" si="280"/>
        <v>L</v>
      </c>
      <c r="W494" s="66">
        <f t="shared" si="281"/>
        <v>8</v>
      </c>
      <c r="X494" s="66">
        <f t="shared" si="282"/>
        <v>6</v>
      </c>
      <c r="Y494" s="66">
        <f t="shared" si="283"/>
        <v>1</v>
      </c>
      <c r="Z494" s="106">
        <f t="shared" si="284"/>
        <v>13</v>
      </c>
      <c r="AA494" s="106">
        <f t="shared" si="285"/>
        <v>0</v>
      </c>
      <c r="AB494" s="154">
        <f t="shared" si="286"/>
        <v>142</v>
      </c>
      <c r="AC494" s="155">
        <f t="shared" si="287"/>
        <v>268</v>
      </c>
      <c r="AE494" s="66" t="str">
        <f t="shared" si="288"/>
        <v>L</v>
      </c>
      <c r="AF494" s="66">
        <f t="shared" si="296"/>
        <v>4</v>
      </c>
      <c r="AG494" s="66">
        <f t="shared" si="289"/>
        <v>4</v>
      </c>
      <c r="AH494" s="66">
        <f t="shared" si="290"/>
        <v>11</v>
      </c>
      <c r="AI494" s="106">
        <f t="shared" si="291"/>
        <v>5</v>
      </c>
      <c r="AJ494" s="106">
        <f t="shared" si="292"/>
        <v>0</v>
      </c>
      <c r="AK494" s="154">
        <f t="shared" si="293"/>
        <v>-2620</v>
      </c>
      <c r="AL494" s="155">
        <f t="shared" si="294"/>
        <v>-1</v>
      </c>
      <c r="AM494" s="155"/>
      <c r="AN494" s="66" t="str">
        <f t="shared" si="302"/>
        <v>L</v>
      </c>
      <c r="AO494" s="66">
        <f t="shared" si="297"/>
        <v>4</v>
      </c>
      <c r="AP494" s="66">
        <f t="shared" si="303"/>
        <v>4</v>
      </c>
      <c r="AQ494" s="66">
        <f t="shared" si="304"/>
        <v>11</v>
      </c>
      <c r="AR494" s="106">
        <f t="shared" si="295"/>
        <v>5</v>
      </c>
      <c r="AS494" s="106">
        <f t="shared" si="305"/>
        <v>0</v>
      </c>
      <c r="AT494" s="154">
        <f t="shared" si="306"/>
        <v>-2620</v>
      </c>
      <c r="AU494" s="155"/>
    </row>
    <row r="495" spans="1:47" s="71" customFormat="1">
      <c r="A495" s="3">
        <f t="shared" si="298"/>
        <v>485</v>
      </c>
      <c r="B495" s="9">
        <f>Data!B495</f>
        <v>36</v>
      </c>
      <c r="D495" s="30">
        <f t="shared" si="161"/>
        <v>12</v>
      </c>
      <c r="F495" s="66" t="str">
        <f t="shared" si="270"/>
        <v>L</v>
      </c>
      <c r="G495" s="66">
        <f t="shared" si="162"/>
        <v>1</v>
      </c>
      <c r="H495" s="66">
        <f t="shared" si="271"/>
        <v>5</v>
      </c>
      <c r="I495" s="66">
        <f t="shared" si="299"/>
        <v>1</v>
      </c>
      <c r="J495" s="106">
        <f t="shared" si="272"/>
        <v>8</v>
      </c>
      <c r="K495" s="106">
        <f t="shared" si="273"/>
        <v>0</v>
      </c>
      <c r="L495" s="154">
        <f t="shared" si="274"/>
        <v>-522</v>
      </c>
      <c r="N495" s="66" t="str">
        <f t="shared" si="275"/>
        <v>L</v>
      </c>
      <c r="O495" s="66">
        <f t="shared" si="300"/>
        <v>5</v>
      </c>
      <c r="P495" s="66">
        <f t="shared" si="276"/>
        <v>5</v>
      </c>
      <c r="Q495" s="66">
        <f t="shared" si="301"/>
        <v>1</v>
      </c>
      <c r="R495" s="106">
        <f t="shared" si="277"/>
        <v>8</v>
      </c>
      <c r="S495" s="106">
        <f t="shared" si="278"/>
        <v>0</v>
      </c>
      <c r="T495" s="154">
        <f t="shared" si="279"/>
        <v>246</v>
      </c>
      <c r="V495" s="66" t="str">
        <f t="shared" si="280"/>
        <v>L</v>
      </c>
      <c r="W495" s="66">
        <f t="shared" si="281"/>
        <v>9</v>
      </c>
      <c r="X495" s="66">
        <f t="shared" si="282"/>
        <v>6</v>
      </c>
      <c r="Y495" s="66">
        <f t="shared" si="283"/>
        <v>2</v>
      </c>
      <c r="Z495" s="106">
        <f t="shared" si="284"/>
        <v>13</v>
      </c>
      <c r="AA495" s="106">
        <f t="shared" si="285"/>
        <v>0</v>
      </c>
      <c r="AB495" s="154">
        <f t="shared" si="286"/>
        <v>129</v>
      </c>
      <c r="AC495" s="155">
        <f t="shared" si="287"/>
        <v>268</v>
      </c>
      <c r="AE495" s="66" t="str">
        <f t="shared" si="288"/>
        <v>L</v>
      </c>
      <c r="AF495" s="66">
        <f t="shared" si="296"/>
        <v>12</v>
      </c>
      <c r="AG495" s="66">
        <f t="shared" si="289"/>
        <v>5</v>
      </c>
      <c r="AH495" s="66">
        <f t="shared" si="290"/>
        <v>1</v>
      </c>
      <c r="AI495" s="106">
        <f t="shared" si="291"/>
        <v>8</v>
      </c>
      <c r="AJ495" s="106">
        <f t="shared" si="292"/>
        <v>0</v>
      </c>
      <c r="AK495" s="154">
        <f t="shared" si="293"/>
        <v>-2628</v>
      </c>
      <c r="AL495" s="155">
        <f t="shared" si="294"/>
        <v>-1</v>
      </c>
      <c r="AM495" s="155"/>
      <c r="AN495" s="66" t="str">
        <f t="shared" si="302"/>
        <v>L</v>
      </c>
      <c r="AO495" s="66">
        <f t="shared" si="297"/>
        <v>12</v>
      </c>
      <c r="AP495" s="66">
        <f t="shared" si="303"/>
        <v>5</v>
      </c>
      <c r="AQ495" s="66">
        <f t="shared" si="304"/>
        <v>1</v>
      </c>
      <c r="AR495" s="106">
        <f t="shared" si="295"/>
        <v>8</v>
      </c>
      <c r="AS495" s="106">
        <f t="shared" si="305"/>
        <v>0</v>
      </c>
      <c r="AT495" s="154">
        <f t="shared" si="306"/>
        <v>-2628</v>
      </c>
      <c r="AU495" s="155"/>
    </row>
    <row r="496" spans="1:47" s="71" customFormat="1">
      <c r="A496" s="3">
        <f t="shared" si="298"/>
        <v>486</v>
      </c>
      <c r="B496" s="9">
        <f>Data!B496</f>
        <v>28</v>
      </c>
      <c r="D496" s="30">
        <f t="shared" si="161"/>
        <v>10</v>
      </c>
      <c r="F496" s="66" t="str">
        <f t="shared" si="270"/>
        <v>L</v>
      </c>
      <c r="G496" s="66">
        <f t="shared" si="162"/>
        <v>1</v>
      </c>
      <c r="H496" s="66">
        <f t="shared" si="271"/>
        <v>5</v>
      </c>
      <c r="I496" s="66">
        <f t="shared" si="299"/>
        <v>2</v>
      </c>
      <c r="J496" s="106">
        <f t="shared" si="272"/>
        <v>8</v>
      </c>
      <c r="K496" s="106">
        <f t="shared" si="273"/>
        <v>0</v>
      </c>
      <c r="L496" s="154">
        <f t="shared" si="274"/>
        <v>-530</v>
      </c>
      <c r="N496" s="66" t="str">
        <f t="shared" si="275"/>
        <v>L</v>
      </c>
      <c r="O496" s="66">
        <f t="shared" si="300"/>
        <v>6</v>
      </c>
      <c r="P496" s="66">
        <f t="shared" si="276"/>
        <v>5</v>
      </c>
      <c r="Q496" s="66">
        <f t="shared" si="301"/>
        <v>2</v>
      </c>
      <c r="R496" s="106">
        <f t="shared" si="277"/>
        <v>8</v>
      </c>
      <c r="S496" s="106">
        <f t="shared" si="278"/>
        <v>0</v>
      </c>
      <c r="T496" s="154">
        <f t="shared" si="279"/>
        <v>238</v>
      </c>
      <c r="V496" s="66" t="str">
        <f t="shared" si="280"/>
        <v>L</v>
      </c>
      <c r="W496" s="66">
        <f t="shared" si="281"/>
        <v>10</v>
      </c>
      <c r="X496" s="66">
        <f t="shared" si="282"/>
        <v>6</v>
      </c>
      <c r="Y496" s="66">
        <f t="shared" si="283"/>
        <v>3</v>
      </c>
      <c r="Z496" s="106">
        <f t="shared" si="284"/>
        <v>13</v>
      </c>
      <c r="AA496" s="106">
        <f t="shared" si="285"/>
        <v>0</v>
      </c>
      <c r="AB496" s="154">
        <f t="shared" si="286"/>
        <v>116</v>
      </c>
      <c r="AC496" s="155">
        <f t="shared" si="287"/>
        <v>268</v>
      </c>
      <c r="AE496" s="66" t="str">
        <f t="shared" si="288"/>
        <v>L</v>
      </c>
      <c r="AF496" s="66">
        <f t="shared" si="296"/>
        <v>10</v>
      </c>
      <c r="AG496" s="66">
        <f t="shared" si="289"/>
        <v>5</v>
      </c>
      <c r="AH496" s="66">
        <f t="shared" si="290"/>
        <v>2</v>
      </c>
      <c r="AI496" s="106">
        <f t="shared" si="291"/>
        <v>8</v>
      </c>
      <c r="AJ496" s="106">
        <f t="shared" si="292"/>
        <v>0</v>
      </c>
      <c r="AK496" s="154">
        <f t="shared" si="293"/>
        <v>-2636</v>
      </c>
      <c r="AL496" s="155">
        <f t="shared" si="294"/>
        <v>-1</v>
      </c>
      <c r="AM496" s="155"/>
      <c r="AN496" s="66" t="str">
        <f t="shared" si="302"/>
        <v>L</v>
      </c>
      <c r="AO496" s="66">
        <f t="shared" si="297"/>
        <v>10</v>
      </c>
      <c r="AP496" s="66">
        <f t="shared" si="303"/>
        <v>5</v>
      </c>
      <c r="AQ496" s="66">
        <f t="shared" si="304"/>
        <v>2</v>
      </c>
      <c r="AR496" s="106">
        <f t="shared" si="295"/>
        <v>8</v>
      </c>
      <c r="AS496" s="106">
        <f t="shared" si="305"/>
        <v>0</v>
      </c>
      <c r="AT496" s="154">
        <f t="shared" si="306"/>
        <v>-2636</v>
      </c>
      <c r="AU496" s="155"/>
    </row>
    <row r="497" spans="1:47" s="71" customFormat="1">
      <c r="A497" s="3">
        <f t="shared" si="298"/>
        <v>487</v>
      </c>
      <c r="B497" s="9">
        <f>Data!B497</f>
        <v>2</v>
      </c>
      <c r="D497" s="30">
        <f t="shared" si="161"/>
        <v>1</v>
      </c>
      <c r="F497" s="66" t="str">
        <f t="shared" si="270"/>
        <v>W</v>
      </c>
      <c r="G497" s="66">
        <f t="shared" si="162"/>
        <v>1</v>
      </c>
      <c r="H497" s="66">
        <f t="shared" si="271"/>
        <v>5</v>
      </c>
      <c r="I497" s="66">
        <f t="shared" si="299"/>
        <v>3</v>
      </c>
      <c r="J497" s="106">
        <f t="shared" si="272"/>
        <v>8</v>
      </c>
      <c r="K497" s="106">
        <f t="shared" si="273"/>
        <v>96</v>
      </c>
      <c r="L497" s="154">
        <f t="shared" si="274"/>
        <v>-442</v>
      </c>
      <c r="N497" s="66" t="str">
        <f t="shared" si="275"/>
        <v>L</v>
      </c>
      <c r="O497" s="66">
        <f t="shared" si="300"/>
        <v>7</v>
      </c>
      <c r="P497" s="66">
        <f t="shared" si="276"/>
        <v>5</v>
      </c>
      <c r="Q497" s="66">
        <f t="shared" si="301"/>
        <v>3</v>
      </c>
      <c r="R497" s="106">
        <f t="shared" si="277"/>
        <v>8</v>
      </c>
      <c r="S497" s="106">
        <f t="shared" si="278"/>
        <v>0</v>
      </c>
      <c r="T497" s="154">
        <f t="shared" si="279"/>
        <v>230</v>
      </c>
      <c r="V497" s="66" t="str">
        <f t="shared" si="280"/>
        <v>L</v>
      </c>
      <c r="W497" s="66">
        <f t="shared" si="281"/>
        <v>11</v>
      </c>
      <c r="X497" s="66">
        <f t="shared" si="282"/>
        <v>6</v>
      </c>
      <c r="Y497" s="66">
        <f t="shared" si="283"/>
        <v>4</v>
      </c>
      <c r="Z497" s="106">
        <f t="shared" si="284"/>
        <v>13</v>
      </c>
      <c r="AA497" s="106">
        <f t="shared" si="285"/>
        <v>0</v>
      </c>
      <c r="AB497" s="154">
        <f t="shared" si="286"/>
        <v>103</v>
      </c>
      <c r="AC497" s="155">
        <f t="shared" si="287"/>
        <v>268</v>
      </c>
      <c r="AE497" s="66" t="str">
        <f t="shared" si="288"/>
        <v>L</v>
      </c>
      <c r="AF497" s="66">
        <f t="shared" si="296"/>
        <v>1</v>
      </c>
      <c r="AG497" s="66">
        <f t="shared" si="289"/>
        <v>5</v>
      </c>
      <c r="AH497" s="66">
        <f t="shared" si="290"/>
        <v>3</v>
      </c>
      <c r="AI497" s="106">
        <f t="shared" si="291"/>
        <v>8</v>
      </c>
      <c r="AJ497" s="106">
        <f t="shared" si="292"/>
        <v>0</v>
      </c>
      <c r="AK497" s="154">
        <f t="shared" si="293"/>
        <v>-2644</v>
      </c>
      <c r="AL497" s="155">
        <f t="shared" si="294"/>
        <v>-1</v>
      </c>
      <c r="AM497" s="155"/>
      <c r="AN497" s="66" t="str">
        <f t="shared" si="302"/>
        <v>L</v>
      </c>
      <c r="AO497" s="66">
        <f t="shared" si="297"/>
        <v>1</v>
      </c>
      <c r="AP497" s="66">
        <f t="shared" si="303"/>
        <v>5</v>
      </c>
      <c r="AQ497" s="66">
        <f t="shared" si="304"/>
        <v>3</v>
      </c>
      <c r="AR497" s="106">
        <f t="shared" si="295"/>
        <v>8</v>
      </c>
      <c r="AS497" s="106">
        <f t="shared" si="305"/>
        <v>0</v>
      </c>
      <c r="AT497" s="154">
        <f t="shared" si="306"/>
        <v>-2644</v>
      </c>
      <c r="AU497" s="155"/>
    </row>
    <row r="498" spans="1:47" s="71" customFormat="1">
      <c r="A498" s="3">
        <f t="shared" si="298"/>
        <v>488</v>
      </c>
      <c r="B498" s="9">
        <f>Data!B498</f>
        <v>17</v>
      </c>
      <c r="D498" s="30">
        <f t="shared" si="161"/>
        <v>6</v>
      </c>
      <c r="F498" s="66" t="str">
        <f t="shared" si="270"/>
        <v>L</v>
      </c>
      <c r="G498" s="66">
        <f t="shared" si="162"/>
        <v>1</v>
      </c>
      <c r="H498" s="66">
        <f t="shared" si="271"/>
        <v>5</v>
      </c>
      <c r="I498" s="66">
        <f t="shared" si="299"/>
        <v>4</v>
      </c>
      <c r="J498" s="106">
        <f t="shared" si="272"/>
        <v>8</v>
      </c>
      <c r="K498" s="106">
        <f t="shared" si="273"/>
        <v>0</v>
      </c>
      <c r="L498" s="154">
        <f t="shared" si="274"/>
        <v>-450</v>
      </c>
      <c r="N498" s="66" t="str">
        <f t="shared" si="275"/>
        <v>L</v>
      </c>
      <c r="O498" s="66">
        <f t="shared" si="300"/>
        <v>8</v>
      </c>
      <c r="P498" s="66">
        <f t="shared" si="276"/>
        <v>5</v>
      </c>
      <c r="Q498" s="66">
        <f t="shared" si="301"/>
        <v>4</v>
      </c>
      <c r="R498" s="106">
        <f t="shared" si="277"/>
        <v>8</v>
      </c>
      <c r="S498" s="106">
        <f t="shared" si="278"/>
        <v>0</v>
      </c>
      <c r="T498" s="154">
        <f t="shared" si="279"/>
        <v>222</v>
      </c>
      <c r="V498" s="66" t="str">
        <f t="shared" si="280"/>
        <v>L</v>
      </c>
      <c r="W498" s="66">
        <f t="shared" si="281"/>
        <v>12</v>
      </c>
      <c r="X498" s="66">
        <f t="shared" si="282"/>
        <v>6</v>
      </c>
      <c r="Y498" s="66">
        <f t="shared" si="283"/>
        <v>5</v>
      </c>
      <c r="Z498" s="106">
        <f t="shared" si="284"/>
        <v>13</v>
      </c>
      <c r="AA498" s="106">
        <f t="shared" si="285"/>
        <v>0</v>
      </c>
      <c r="AB498" s="154">
        <f t="shared" si="286"/>
        <v>90</v>
      </c>
      <c r="AC498" s="155">
        <f t="shared" si="287"/>
        <v>268</v>
      </c>
      <c r="AE498" s="66" t="str">
        <f t="shared" si="288"/>
        <v>L</v>
      </c>
      <c r="AF498" s="66">
        <f t="shared" si="296"/>
        <v>6</v>
      </c>
      <c r="AG498" s="66">
        <f t="shared" si="289"/>
        <v>5</v>
      </c>
      <c r="AH498" s="66">
        <f t="shared" si="290"/>
        <v>4</v>
      </c>
      <c r="AI498" s="106">
        <f t="shared" si="291"/>
        <v>8</v>
      </c>
      <c r="AJ498" s="106">
        <f t="shared" si="292"/>
        <v>0</v>
      </c>
      <c r="AK498" s="154">
        <f t="shared" si="293"/>
        <v>-2652</v>
      </c>
      <c r="AL498" s="155">
        <f t="shared" si="294"/>
        <v>-1</v>
      </c>
      <c r="AM498" s="155"/>
      <c r="AN498" s="66" t="str">
        <f t="shared" si="302"/>
        <v>L</v>
      </c>
      <c r="AO498" s="66">
        <f t="shared" si="297"/>
        <v>6</v>
      </c>
      <c r="AP498" s="66">
        <f t="shared" si="303"/>
        <v>5</v>
      </c>
      <c r="AQ498" s="66">
        <f t="shared" si="304"/>
        <v>4</v>
      </c>
      <c r="AR498" s="106">
        <f t="shared" si="295"/>
        <v>8</v>
      </c>
      <c r="AS498" s="106">
        <f t="shared" si="305"/>
        <v>0</v>
      </c>
      <c r="AT498" s="154">
        <f t="shared" si="306"/>
        <v>-2652</v>
      </c>
      <c r="AU498" s="155"/>
    </row>
    <row r="499" spans="1:47" s="71" customFormat="1">
      <c r="A499" s="3">
        <f t="shared" si="298"/>
        <v>489</v>
      </c>
      <c r="B499" s="9">
        <f>Data!B499</f>
        <v>9</v>
      </c>
      <c r="D499" s="30">
        <f t="shared" si="161"/>
        <v>3</v>
      </c>
      <c r="F499" s="66" t="str">
        <f t="shared" si="270"/>
        <v>L</v>
      </c>
      <c r="G499" s="66">
        <f t="shared" si="162"/>
        <v>1</v>
      </c>
      <c r="H499" s="66">
        <f t="shared" si="271"/>
        <v>5</v>
      </c>
      <c r="I499" s="66">
        <f t="shared" si="299"/>
        <v>5</v>
      </c>
      <c r="J499" s="106">
        <f t="shared" si="272"/>
        <v>8</v>
      </c>
      <c r="K499" s="106">
        <f t="shared" si="273"/>
        <v>0</v>
      </c>
      <c r="L499" s="154">
        <f t="shared" si="274"/>
        <v>-458</v>
      </c>
      <c r="N499" s="66" t="str">
        <f t="shared" si="275"/>
        <v>L</v>
      </c>
      <c r="O499" s="66">
        <f t="shared" si="300"/>
        <v>9</v>
      </c>
      <c r="P499" s="66">
        <f t="shared" si="276"/>
        <v>5</v>
      </c>
      <c r="Q499" s="66">
        <f t="shared" si="301"/>
        <v>5</v>
      </c>
      <c r="R499" s="106">
        <f t="shared" si="277"/>
        <v>8</v>
      </c>
      <c r="S499" s="106">
        <f t="shared" si="278"/>
        <v>0</v>
      </c>
      <c r="T499" s="154">
        <f t="shared" si="279"/>
        <v>214</v>
      </c>
      <c r="V499" s="66" t="str">
        <f t="shared" si="280"/>
        <v>L</v>
      </c>
      <c r="W499" s="66">
        <f t="shared" si="281"/>
        <v>1</v>
      </c>
      <c r="X499" s="66">
        <f t="shared" si="282"/>
        <v>6</v>
      </c>
      <c r="Y499" s="66">
        <f t="shared" si="283"/>
        <v>6</v>
      </c>
      <c r="Z499" s="106">
        <f t="shared" si="284"/>
        <v>13</v>
      </c>
      <c r="AA499" s="106">
        <f t="shared" si="285"/>
        <v>0</v>
      </c>
      <c r="AB499" s="154">
        <f t="shared" si="286"/>
        <v>77</v>
      </c>
      <c r="AC499" s="155">
        <f t="shared" si="287"/>
        <v>268</v>
      </c>
      <c r="AE499" s="66" t="str">
        <f t="shared" si="288"/>
        <v>L</v>
      </c>
      <c r="AF499" s="66">
        <f t="shared" si="296"/>
        <v>3</v>
      </c>
      <c r="AG499" s="66">
        <f t="shared" si="289"/>
        <v>5</v>
      </c>
      <c r="AH499" s="66">
        <f t="shared" si="290"/>
        <v>5</v>
      </c>
      <c r="AI499" s="106">
        <f t="shared" si="291"/>
        <v>8</v>
      </c>
      <c r="AJ499" s="106">
        <f t="shared" si="292"/>
        <v>0</v>
      </c>
      <c r="AK499" s="154">
        <f t="shared" si="293"/>
        <v>-2660</v>
      </c>
      <c r="AL499" s="155">
        <f t="shared" si="294"/>
        <v>-1</v>
      </c>
      <c r="AM499" s="155"/>
      <c r="AN499" s="66" t="str">
        <f t="shared" si="302"/>
        <v>L</v>
      </c>
      <c r="AO499" s="66">
        <f t="shared" si="297"/>
        <v>3</v>
      </c>
      <c r="AP499" s="66">
        <f t="shared" si="303"/>
        <v>5</v>
      </c>
      <c r="AQ499" s="66">
        <f t="shared" si="304"/>
        <v>5</v>
      </c>
      <c r="AR499" s="106">
        <f t="shared" si="295"/>
        <v>8</v>
      </c>
      <c r="AS499" s="106">
        <f t="shared" si="305"/>
        <v>0</v>
      </c>
      <c r="AT499" s="154">
        <f t="shared" si="306"/>
        <v>-2660</v>
      </c>
      <c r="AU499" s="155"/>
    </row>
    <row r="500" spans="1:47" s="71" customFormat="1">
      <c r="A500" s="3">
        <f t="shared" si="298"/>
        <v>490</v>
      </c>
      <c r="B500" s="9">
        <f>Data!B500</f>
        <v>9</v>
      </c>
      <c r="D500" s="30">
        <f t="shared" si="161"/>
        <v>3</v>
      </c>
      <c r="F500" s="66" t="str">
        <f t="shared" si="270"/>
        <v>L</v>
      </c>
      <c r="G500" s="66">
        <f t="shared" si="162"/>
        <v>1</v>
      </c>
      <c r="H500" s="66">
        <f t="shared" si="271"/>
        <v>5</v>
      </c>
      <c r="I500" s="66">
        <f t="shared" si="299"/>
        <v>6</v>
      </c>
      <c r="J500" s="106">
        <f t="shared" si="272"/>
        <v>8</v>
      </c>
      <c r="K500" s="106">
        <f t="shared" si="273"/>
        <v>0</v>
      </c>
      <c r="L500" s="154">
        <f t="shared" si="274"/>
        <v>-466</v>
      </c>
      <c r="N500" s="66" t="str">
        <f t="shared" si="275"/>
        <v>L</v>
      </c>
      <c r="O500" s="66">
        <f t="shared" si="300"/>
        <v>10</v>
      </c>
      <c r="P500" s="66">
        <f t="shared" si="276"/>
        <v>5</v>
      </c>
      <c r="Q500" s="66">
        <f t="shared" si="301"/>
        <v>6</v>
      </c>
      <c r="R500" s="106">
        <f t="shared" si="277"/>
        <v>8</v>
      </c>
      <c r="S500" s="106">
        <f t="shared" si="278"/>
        <v>0</v>
      </c>
      <c r="T500" s="154">
        <f t="shared" si="279"/>
        <v>206</v>
      </c>
      <c r="V500" s="66" t="str">
        <f t="shared" si="280"/>
        <v>L</v>
      </c>
      <c r="W500" s="66">
        <f t="shared" si="281"/>
        <v>2</v>
      </c>
      <c r="X500" s="66">
        <f t="shared" si="282"/>
        <v>6</v>
      </c>
      <c r="Y500" s="66">
        <f t="shared" si="283"/>
        <v>7</v>
      </c>
      <c r="Z500" s="106">
        <f t="shared" si="284"/>
        <v>13</v>
      </c>
      <c r="AA500" s="106">
        <f t="shared" si="285"/>
        <v>0</v>
      </c>
      <c r="AB500" s="154">
        <f t="shared" si="286"/>
        <v>64</v>
      </c>
      <c r="AC500" s="155">
        <f t="shared" si="287"/>
        <v>268</v>
      </c>
      <c r="AE500" s="66" t="str">
        <f t="shared" si="288"/>
        <v>W</v>
      </c>
      <c r="AF500" s="66">
        <f t="shared" si="296"/>
        <v>3</v>
      </c>
      <c r="AG500" s="66">
        <f t="shared" si="289"/>
        <v>5</v>
      </c>
      <c r="AH500" s="66">
        <f t="shared" si="290"/>
        <v>6</v>
      </c>
      <c r="AI500" s="106">
        <f t="shared" si="291"/>
        <v>8</v>
      </c>
      <c r="AJ500" s="106">
        <f t="shared" si="292"/>
        <v>48</v>
      </c>
      <c r="AK500" s="154">
        <f t="shared" si="293"/>
        <v>-2620</v>
      </c>
      <c r="AL500" s="155">
        <f t="shared" si="294"/>
        <v>-1</v>
      </c>
      <c r="AM500" s="155"/>
      <c r="AN500" s="66" t="str">
        <f t="shared" si="302"/>
        <v>W</v>
      </c>
      <c r="AO500" s="66">
        <f t="shared" si="297"/>
        <v>3</v>
      </c>
      <c r="AP500" s="66">
        <f t="shared" si="303"/>
        <v>5</v>
      </c>
      <c r="AQ500" s="66">
        <f t="shared" si="304"/>
        <v>6</v>
      </c>
      <c r="AR500" s="106">
        <f t="shared" si="295"/>
        <v>8</v>
      </c>
      <c r="AS500" s="106">
        <f t="shared" si="305"/>
        <v>48</v>
      </c>
      <c r="AT500" s="154">
        <f t="shared" si="306"/>
        <v>-2620</v>
      </c>
      <c r="AU500" s="155"/>
    </row>
    <row r="501" spans="1:47" s="71" customFormat="1">
      <c r="A501" s="3">
        <f t="shared" si="298"/>
        <v>491</v>
      </c>
      <c r="B501" s="9">
        <f>Data!B501</f>
        <v>36</v>
      </c>
      <c r="D501" s="30">
        <f t="shared" si="161"/>
        <v>12</v>
      </c>
      <c r="F501" s="66" t="str">
        <f t="shared" si="270"/>
        <v>L</v>
      </c>
      <c r="G501" s="66">
        <f t="shared" si="162"/>
        <v>1</v>
      </c>
      <c r="H501" s="66">
        <f t="shared" si="271"/>
        <v>5</v>
      </c>
      <c r="I501" s="66">
        <f t="shared" si="299"/>
        <v>7</v>
      </c>
      <c r="J501" s="106">
        <f t="shared" si="272"/>
        <v>8</v>
      </c>
      <c r="K501" s="106">
        <f t="shared" si="273"/>
        <v>0</v>
      </c>
      <c r="L501" s="154">
        <f t="shared" si="274"/>
        <v>-474</v>
      </c>
      <c r="N501" s="66" t="str">
        <f t="shared" si="275"/>
        <v>L</v>
      </c>
      <c r="O501" s="66">
        <f t="shared" si="300"/>
        <v>11</v>
      </c>
      <c r="P501" s="66">
        <f t="shared" si="276"/>
        <v>5</v>
      </c>
      <c r="Q501" s="66">
        <f t="shared" si="301"/>
        <v>7</v>
      </c>
      <c r="R501" s="106">
        <f t="shared" si="277"/>
        <v>8</v>
      </c>
      <c r="S501" s="106">
        <f t="shared" si="278"/>
        <v>0</v>
      </c>
      <c r="T501" s="154">
        <f t="shared" si="279"/>
        <v>198</v>
      </c>
      <c r="V501" s="66" t="str">
        <f t="shared" si="280"/>
        <v>L</v>
      </c>
      <c r="W501" s="66">
        <f t="shared" si="281"/>
        <v>3</v>
      </c>
      <c r="X501" s="66">
        <f t="shared" si="282"/>
        <v>6</v>
      </c>
      <c r="Y501" s="66">
        <f t="shared" si="283"/>
        <v>8</v>
      </c>
      <c r="Z501" s="106">
        <f t="shared" si="284"/>
        <v>13</v>
      </c>
      <c r="AA501" s="106">
        <f t="shared" si="285"/>
        <v>0</v>
      </c>
      <c r="AB501" s="154">
        <f t="shared" si="286"/>
        <v>51</v>
      </c>
      <c r="AC501" s="155">
        <f t="shared" si="287"/>
        <v>268</v>
      </c>
      <c r="AE501" s="66" t="str">
        <f t="shared" si="288"/>
        <v>L</v>
      </c>
      <c r="AF501" s="66">
        <f t="shared" si="296"/>
        <v>12</v>
      </c>
      <c r="AG501" s="66">
        <f t="shared" si="289"/>
        <v>5</v>
      </c>
      <c r="AH501" s="66">
        <f t="shared" si="290"/>
        <v>7</v>
      </c>
      <c r="AI501" s="106">
        <f t="shared" si="291"/>
        <v>8</v>
      </c>
      <c r="AJ501" s="106">
        <f t="shared" si="292"/>
        <v>0</v>
      </c>
      <c r="AK501" s="154">
        <f t="shared" si="293"/>
        <v>-2628</v>
      </c>
      <c r="AL501" s="155">
        <f t="shared" si="294"/>
        <v>-1</v>
      </c>
      <c r="AM501" s="155"/>
      <c r="AN501" s="66" t="str">
        <f t="shared" si="302"/>
        <v>L</v>
      </c>
      <c r="AO501" s="66">
        <f t="shared" si="297"/>
        <v>12</v>
      </c>
      <c r="AP501" s="66">
        <f t="shared" si="303"/>
        <v>5</v>
      </c>
      <c r="AQ501" s="66">
        <f t="shared" si="304"/>
        <v>7</v>
      </c>
      <c r="AR501" s="106">
        <f t="shared" si="295"/>
        <v>8</v>
      </c>
      <c r="AS501" s="106">
        <f t="shared" si="305"/>
        <v>0</v>
      </c>
      <c r="AT501" s="154">
        <f t="shared" si="306"/>
        <v>-2628</v>
      </c>
      <c r="AU501" s="155"/>
    </row>
    <row r="502" spans="1:47" s="71" customFormat="1">
      <c r="A502" s="3">
        <f t="shared" si="298"/>
        <v>492</v>
      </c>
      <c r="B502" s="9">
        <f>Data!B502</f>
        <v>4</v>
      </c>
      <c r="D502" s="30">
        <f t="shared" si="161"/>
        <v>2</v>
      </c>
      <c r="F502" s="66" t="str">
        <f t="shared" ref="F502:F510" si="307">IF($D502=G501,"W","L")</f>
        <v>L</v>
      </c>
      <c r="G502" s="66">
        <f t="shared" si="162"/>
        <v>1</v>
      </c>
      <c r="H502" s="66">
        <f t="shared" ref="H502:H510" si="308">IF(AND(H501=$H$9,I501=11),1,IF(AND(H501&lt;$H$9,I501=11),H501+1,H501))</f>
        <v>5</v>
      </c>
      <c r="I502" s="66">
        <f t="shared" si="299"/>
        <v>8</v>
      </c>
      <c r="J502" s="106">
        <f t="shared" ref="J502:J510" si="309">INDEX($AX$11:$AY$25,H502,2)</f>
        <v>8</v>
      </c>
      <c r="K502" s="106">
        <f t="shared" ref="K502:K510" si="310">IF(F502="W",J501*12,0)</f>
        <v>0</v>
      </c>
      <c r="L502" s="154">
        <f t="shared" ref="L502:L510" si="311">L501-J502+K502</f>
        <v>-482</v>
      </c>
      <c r="N502" s="66" t="str">
        <f t="shared" ref="N502:N510" si="312">IF($D502=O501,"W","L")</f>
        <v>L</v>
      </c>
      <c r="O502" s="66">
        <f t="shared" si="300"/>
        <v>12</v>
      </c>
      <c r="P502" s="66">
        <f t="shared" ref="P502:P510" si="313">IF(AND(P501=$H$9,Q501=11),1,IF(AND(P501&lt;$H$9,Q501=11),P501+1,P501))</f>
        <v>5</v>
      </c>
      <c r="Q502" s="66">
        <f t="shared" si="301"/>
        <v>8</v>
      </c>
      <c r="R502" s="106">
        <f t="shared" ref="R502:R510" si="314">INDEX($AX$11:$AY$25,P502,2)</f>
        <v>8</v>
      </c>
      <c r="S502" s="106">
        <f t="shared" ref="S502:S510" si="315">IF(N502="W",R501*12,0)</f>
        <v>0</v>
      </c>
      <c r="T502" s="154">
        <f t="shared" ref="T502:T510" si="316">T501-R502+S502</f>
        <v>190</v>
      </c>
      <c r="V502" s="66" t="str">
        <f t="shared" ref="V502:V510" si="317">IF($D502=W501,"W","L")</f>
        <v>L</v>
      </c>
      <c r="W502" s="66">
        <f t="shared" ref="W502:W510" si="318">IF(AB501&gt;AC500,1,IF(W501=12,1,W501+1))</f>
        <v>4</v>
      </c>
      <c r="X502" s="66">
        <f t="shared" ref="X502:X510" si="319">IF(AB501&gt;AC500,1,IF(AND(X501=$X$9,Y501=11),1,IF(AND(X501&lt;$X$9,Y501=11),X501+1,X501)))</f>
        <v>6</v>
      </c>
      <c r="Y502" s="66">
        <f t="shared" ref="Y502:Y510" si="320">IF(AB501&gt;AC500,1,IF(Y501&lt;11,Y501+1,1))</f>
        <v>9</v>
      </c>
      <c r="Z502" s="106">
        <f t="shared" ref="Z502:Z510" si="321">INDEX($AX$11:$AY$25,X502,2)</f>
        <v>13</v>
      </c>
      <c r="AA502" s="106">
        <f t="shared" ref="AA502:AA510" si="322">IF(V502="W",Z501*12,0)</f>
        <v>0</v>
      </c>
      <c r="AB502" s="154">
        <f t="shared" ref="AB502:AB510" si="323">AB501-Z502+AA502</f>
        <v>38</v>
      </c>
      <c r="AC502" s="155">
        <f t="shared" ref="AC502:AC510" si="324">IF(AB502&gt;AC501,AB502,AC501)</f>
        <v>268</v>
      </c>
      <c r="AE502" s="66" t="str">
        <f t="shared" ref="AE502:AE510" si="325">IF($D502=AF501,"W","L")</f>
        <v>L</v>
      </c>
      <c r="AF502" s="66">
        <f t="shared" si="296"/>
        <v>2</v>
      </c>
      <c r="AG502" s="66">
        <f t="shared" ref="AG502:AG510" si="326">IF(AK501&gt;AL500,1,IF(AND(AG501=$X$9,AH501=11),1,IF(AND(AG501&lt;$X$9,AH501=11),AG501+1,AG501)))</f>
        <v>5</v>
      </c>
      <c r="AH502" s="66">
        <f t="shared" ref="AH502:AH510" si="327">IF(AK501&gt;AL500,1,IF(AH501&lt;11,AH501+1,1))</f>
        <v>8</v>
      </c>
      <c r="AI502" s="106">
        <f t="shared" ref="AI502:AI510" si="328">INDEX($AX$11:$AY$25,AG502,2)</f>
        <v>8</v>
      </c>
      <c r="AJ502" s="106">
        <f t="shared" ref="AJ502:AJ510" si="329">IF(AE502="W",AI501*6,0)</f>
        <v>0</v>
      </c>
      <c r="AK502" s="154">
        <f t="shared" ref="AK502:AK510" si="330">AK501-AI502+AJ502</f>
        <v>-2636</v>
      </c>
      <c r="AL502" s="155">
        <f t="shared" ref="AL502:AL510" si="331">IF(AK502&gt;AL501,AK502,AL501)</f>
        <v>-1</v>
      </c>
      <c r="AM502" s="155"/>
      <c r="AN502" s="66" t="str">
        <f t="shared" si="302"/>
        <v>L</v>
      </c>
      <c r="AO502" s="66">
        <f t="shared" si="297"/>
        <v>2</v>
      </c>
      <c r="AP502" s="66">
        <f t="shared" si="303"/>
        <v>5</v>
      </c>
      <c r="AQ502" s="66">
        <f t="shared" si="304"/>
        <v>8</v>
      </c>
      <c r="AR502" s="106">
        <f t="shared" ref="AR502:AR510" si="332">INDEX($AX$11:$AY$25,AP502,2)</f>
        <v>8</v>
      </c>
      <c r="AS502" s="106">
        <f t="shared" si="305"/>
        <v>0</v>
      </c>
      <c r="AT502" s="154">
        <f t="shared" si="306"/>
        <v>-2636</v>
      </c>
      <c r="AU502" s="155"/>
    </row>
    <row r="503" spans="1:47" s="71" customFormat="1">
      <c r="A503" s="3">
        <f t="shared" si="298"/>
        <v>493</v>
      </c>
      <c r="B503" s="9">
        <f>Data!B503</f>
        <v>8</v>
      </c>
      <c r="D503" s="30">
        <f t="shared" si="161"/>
        <v>3</v>
      </c>
      <c r="F503" s="66" t="str">
        <f t="shared" si="307"/>
        <v>L</v>
      </c>
      <c r="G503" s="66">
        <f t="shared" si="162"/>
        <v>1</v>
      </c>
      <c r="H503" s="66">
        <f t="shared" si="308"/>
        <v>5</v>
      </c>
      <c r="I503" s="66">
        <f t="shared" si="299"/>
        <v>9</v>
      </c>
      <c r="J503" s="106">
        <f t="shared" si="309"/>
        <v>8</v>
      </c>
      <c r="K503" s="106">
        <f t="shared" si="310"/>
        <v>0</v>
      </c>
      <c r="L503" s="154">
        <f t="shared" si="311"/>
        <v>-490</v>
      </c>
      <c r="N503" s="66" t="str">
        <f t="shared" si="312"/>
        <v>L</v>
      </c>
      <c r="O503" s="66">
        <f t="shared" si="300"/>
        <v>1</v>
      </c>
      <c r="P503" s="66">
        <f t="shared" si="313"/>
        <v>5</v>
      </c>
      <c r="Q503" s="66">
        <f t="shared" si="301"/>
        <v>9</v>
      </c>
      <c r="R503" s="106">
        <f t="shared" si="314"/>
        <v>8</v>
      </c>
      <c r="S503" s="106">
        <f t="shared" si="315"/>
        <v>0</v>
      </c>
      <c r="T503" s="154">
        <f t="shared" si="316"/>
        <v>182</v>
      </c>
      <c r="V503" s="66" t="str">
        <f t="shared" si="317"/>
        <v>L</v>
      </c>
      <c r="W503" s="66">
        <f t="shared" si="318"/>
        <v>5</v>
      </c>
      <c r="X503" s="66">
        <f t="shared" si="319"/>
        <v>6</v>
      </c>
      <c r="Y503" s="66">
        <f t="shared" si="320"/>
        <v>10</v>
      </c>
      <c r="Z503" s="106">
        <f t="shared" si="321"/>
        <v>13</v>
      </c>
      <c r="AA503" s="106">
        <f t="shared" si="322"/>
        <v>0</v>
      </c>
      <c r="AB503" s="154">
        <f t="shared" si="323"/>
        <v>25</v>
      </c>
      <c r="AC503" s="155">
        <f t="shared" si="324"/>
        <v>268</v>
      </c>
      <c r="AE503" s="66" t="str">
        <f t="shared" si="325"/>
        <v>L</v>
      </c>
      <c r="AF503" s="66">
        <f t="shared" si="296"/>
        <v>3</v>
      </c>
      <c r="AG503" s="66">
        <f t="shared" si="326"/>
        <v>5</v>
      </c>
      <c r="AH503" s="66">
        <f t="shared" si="327"/>
        <v>9</v>
      </c>
      <c r="AI503" s="106">
        <f t="shared" si="328"/>
        <v>8</v>
      </c>
      <c r="AJ503" s="106">
        <f t="shared" si="329"/>
        <v>0</v>
      </c>
      <c r="AK503" s="154">
        <f t="shared" si="330"/>
        <v>-2644</v>
      </c>
      <c r="AL503" s="155">
        <f t="shared" si="331"/>
        <v>-1</v>
      </c>
      <c r="AM503" s="155"/>
      <c r="AN503" s="66" t="str">
        <f t="shared" si="302"/>
        <v>L</v>
      </c>
      <c r="AO503" s="66">
        <f t="shared" si="297"/>
        <v>3</v>
      </c>
      <c r="AP503" s="66">
        <f t="shared" si="303"/>
        <v>5</v>
      </c>
      <c r="AQ503" s="66">
        <f t="shared" si="304"/>
        <v>9</v>
      </c>
      <c r="AR503" s="106">
        <f t="shared" si="332"/>
        <v>8</v>
      </c>
      <c r="AS503" s="106">
        <f t="shared" si="305"/>
        <v>0</v>
      </c>
      <c r="AT503" s="154">
        <f t="shared" si="306"/>
        <v>-2644</v>
      </c>
      <c r="AU503" s="155"/>
    </row>
    <row r="504" spans="1:47" s="71" customFormat="1">
      <c r="A504" s="3">
        <f t="shared" si="298"/>
        <v>494</v>
      </c>
      <c r="B504" s="9">
        <f>Data!B504</f>
        <v>5</v>
      </c>
      <c r="D504" s="30">
        <f t="shared" si="161"/>
        <v>2</v>
      </c>
      <c r="F504" s="66" t="str">
        <f t="shared" si="307"/>
        <v>L</v>
      </c>
      <c r="G504" s="66">
        <f t="shared" si="162"/>
        <v>1</v>
      </c>
      <c r="H504" s="66">
        <f t="shared" si="308"/>
        <v>5</v>
      </c>
      <c r="I504" s="66">
        <f t="shared" si="299"/>
        <v>10</v>
      </c>
      <c r="J504" s="106">
        <f t="shared" si="309"/>
        <v>8</v>
      </c>
      <c r="K504" s="106">
        <f t="shared" si="310"/>
        <v>0</v>
      </c>
      <c r="L504" s="154">
        <f t="shared" si="311"/>
        <v>-498</v>
      </c>
      <c r="N504" s="66" t="str">
        <f t="shared" si="312"/>
        <v>L</v>
      </c>
      <c r="O504" s="66">
        <f t="shared" si="300"/>
        <v>2</v>
      </c>
      <c r="P504" s="66">
        <f t="shared" si="313"/>
        <v>5</v>
      </c>
      <c r="Q504" s="66">
        <f t="shared" si="301"/>
        <v>10</v>
      </c>
      <c r="R504" s="106">
        <f t="shared" si="314"/>
        <v>8</v>
      </c>
      <c r="S504" s="106">
        <f t="shared" si="315"/>
        <v>0</v>
      </c>
      <c r="T504" s="154">
        <f t="shared" si="316"/>
        <v>174</v>
      </c>
      <c r="V504" s="66" t="str">
        <f t="shared" si="317"/>
        <v>L</v>
      </c>
      <c r="W504" s="66">
        <f t="shared" si="318"/>
        <v>6</v>
      </c>
      <c r="X504" s="66">
        <f t="shared" si="319"/>
        <v>6</v>
      </c>
      <c r="Y504" s="66">
        <f t="shared" si="320"/>
        <v>11</v>
      </c>
      <c r="Z504" s="106">
        <f t="shared" si="321"/>
        <v>13</v>
      </c>
      <c r="AA504" s="106">
        <f t="shared" si="322"/>
        <v>0</v>
      </c>
      <c r="AB504" s="154">
        <f t="shared" si="323"/>
        <v>12</v>
      </c>
      <c r="AC504" s="155">
        <f t="shared" si="324"/>
        <v>268</v>
      </c>
      <c r="AE504" s="66" t="str">
        <f t="shared" si="325"/>
        <v>L</v>
      </c>
      <c r="AF504" s="66">
        <f t="shared" si="296"/>
        <v>2</v>
      </c>
      <c r="AG504" s="66">
        <f t="shared" si="326"/>
        <v>5</v>
      </c>
      <c r="AH504" s="66">
        <f t="shared" si="327"/>
        <v>10</v>
      </c>
      <c r="AI504" s="106">
        <f t="shared" si="328"/>
        <v>8</v>
      </c>
      <c r="AJ504" s="106">
        <f t="shared" si="329"/>
        <v>0</v>
      </c>
      <c r="AK504" s="154">
        <f t="shared" si="330"/>
        <v>-2652</v>
      </c>
      <c r="AL504" s="155">
        <f t="shared" si="331"/>
        <v>-1</v>
      </c>
      <c r="AM504" s="155"/>
      <c r="AN504" s="66" t="str">
        <f t="shared" si="302"/>
        <v>L</v>
      </c>
      <c r="AO504" s="66">
        <f t="shared" si="297"/>
        <v>2</v>
      </c>
      <c r="AP504" s="66">
        <f t="shared" si="303"/>
        <v>5</v>
      </c>
      <c r="AQ504" s="66">
        <f t="shared" si="304"/>
        <v>10</v>
      </c>
      <c r="AR504" s="106">
        <f t="shared" si="332"/>
        <v>8</v>
      </c>
      <c r="AS504" s="106">
        <f t="shared" si="305"/>
        <v>0</v>
      </c>
      <c r="AT504" s="154">
        <f t="shared" si="306"/>
        <v>-2652</v>
      </c>
      <c r="AU504" s="155"/>
    </row>
    <row r="505" spans="1:47" s="71" customFormat="1">
      <c r="A505" s="3">
        <f t="shared" si="298"/>
        <v>495</v>
      </c>
      <c r="B505" s="9">
        <f>Data!B505</f>
        <v>8</v>
      </c>
      <c r="D505" s="30">
        <f t="shared" si="161"/>
        <v>3</v>
      </c>
      <c r="F505" s="66" t="str">
        <f t="shared" si="307"/>
        <v>L</v>
      </c>
      <c r="G505" s="66">
        <f t="shared" si="162"/>
        <v>1</v>
      </c>
      <c r="H505" s="66">
        <f t="shared" si="308"/>
        <v>5</v>
      </c>
      <c r="I505" s="66">
        <f t="shared" si="299"/>
        <v>11</v>
      </c>
      <c r="J505" s="106">
        <f t="shared" si="309"/>
        <v>8</v>
      </c>
      <c r="K505" s="106">
        <f t="shared" si="310"/>
        <v>0</v>
      </c>
      <c r="L505" s="154">
        <f t="shared" si="311"/>
        <v>-506</v>
      </c>
      <c r="N505" s="66" t="str">
        <f t="shared" si="312"/>
        <v>L</v>
      </c>
      <c r="O505" s="66">
        <f t="shared" si="300"/>
        <v>3</v>
      </c>
      <c r="P505" s="66">
        <f t="shared" si="313"/>
        <v>5</v>
      </c>
      <c r="Q505" s="66">
        <f t="shared" si="301"/>
        <v>11</v>
      </c>
      <c r="R505" s="106">
        <f t="shared" si="314"/>
        <v>8</v>
      </c>
      <c r="S505" s="106">
        <f t="shared" si="315"/>
        <v>0</v>
      </c>
      <c r="T505" s="154">
        <f t="shared" si="316"/>
        <v>166</v>
      </c>
      <c r="V505" s="66" t="str">
        <f t="shared" si="317"/>
        <v>L</v>
      </c>
      <c r="W505" s="66">
        <f t="shared" si="318"/>
        <v>7</v>
      </c>
      <c r="X505" s="66">
        <f t="shared" si="319"/>
        <v>7</v>
      </c>
      <c r="Y505" s="66">
        <f t="shared" si="320"/>
        <v>1</v>
      </c>
      <c r="Z505" s="106">
        <f t="shared" si="321"/>
        <v>21</v>
      </c>
      <c r="AA505" s="106">
        <f t="shared" si="322"/>
        <v>0</v>
      </c>
      <c r="AB505" s="154">
        <f t="shared" si="323"/>
        <v>-9</v>
      </c>
      <c r="AC505" s="155">
        <f t="shared" si="324"/>
        <v>268</v>
      </c>
      <c r="AE505" s="66" t="str">
        <f t="shared" si="325"/>
        <v>L</v>
      </c>
      <c r="AF505" s="66">
        <f t="shared" si="296"/>
        <v>3</v>
      </c>
      <c r="AG505" s="66">
        <f t="shared" si="326"/>
        <v>5</v>
      </c>
      <c r="AH505" s="66">
        <f t="shared" si="327"/>
        <v>11</v>
      </c>
      <c r="AI505" s="106">
        <f t="shared" si="328"/>
        <v>8</v>
      </c>
      <c r="AJ505" s="106">
        <f t="shared" si="329"/>
        <v>0</v>
      </c>
      <c r="AK505" s="154">
        <f t="shared" si="330"/>
        <v>-2660</v>
      </c>
      <c r="AL505" s="155">
        <f t="shared" si="331"/>
        <v>-1</v>
      </c>
      <c r="AM505" s="155"/>
      <c r="AN505" s="66" t="str">
        <f t="shared" si="302"/>
        <v>L</v>
      </c>
      <c r="AO505" s="66">
        <f t="shared" si="297"/>
        <v>3</v>
      </c>
      <c r="AP505" s="66">
        <f t="shared" si="303"/>
        <v>5</v>
      </c>
      <c r="AQ505" s="66">
        <f t="shared" si="304"/>
        <v>11</v>
      </c>
      <c r="AR505" s="106">
        <f t="shared" si="332"/>
        <v>8</v>
      </c>
      <c r="AS505" s="106">
        <f t="shared" si="305"/>
        <v>0</v>
      </c>
      <c r="AT505" s="154">
        <f t="shared" si="306"/>
        <v>-2660</v>
      </c>
      <c r="AU505" s="155"/>
    </row>
    <row r="506" spans="1:47" s="71" customFormat="1">
      <c r="A506" s="3">
        <f t="shared" si="298"/>
        <v>496</v>
      </c>
      <c r="B506" s="9">
        <f>Data!B506</f>
        <v>33</v>
      </c>
      <c r="D506" s="30">
        <f t="shared" si="161"/>
        <v>11</v>
      </c>
      <c r="F506" s="66" t="str">
        <f t="shared" si="307"/>
        <v>L</v>
      </c>
      <c r="G506" s="66">
        <f t="shared" si="162"/>
        <v>1</v>
      </c>
      <c r="H506" s="66">
        <f t="shared" si="308"/>
        <v>6</v>
      </c>
      <c r="I506" s="66">
        <f t="shared" si="299"/>
        <v>1</v>
      </c>
      <c r="J506" s="106">
        <f t="shared" si="309"/>
        <v>13</v>
      </c>
      <c r="K506" s="106">
        <f t="shared" si="310"/>
        <v>0</v>
      </c>
      <c r="L506" s="154">
        <f t="shared" si="311"/>
        <v>-519</v>
      </c>
      <c r="N506" s="66" t="str">
        <f t="shared" si="312"/>
        <v>L</v>
      </c>
      <c r="O506" s="66">
        <f t="shared" si="300"/>
        <v>4</v>
      </c>
      <c r="P506" s="66">
        <f t="shared" si="313"/>
        <v>6</v>
      </c>
      <c r="Q506" s="66">
        <f t="shared" si="301"/>
        <v>1</v>
      </c>
      <c r="R506" s="106">
        <f t="shared" si="314"/>
        <v>13</v>
      </c>
      <c r="S506" s="106">
        <f t="shared" si="315"/>
        <v>0</v>
      </c>
      <c r="T506" s="154">
        <f t="shared" si="316"/>
        <v>153</v>
      </c>
      <c r="V506" s="66" t="str">
        <f t="shared" si="317"/>
        <v>L</v>
      </c>
      <c r="W506" s="66">
        <f t="shared" si="318"/>
        <v>8</v>
      </c>
      <c r="X506" s="66">
        <f t="shared" si="319"/>
        <v>7</v>
      </c>
      <c r="Y506" s="66">
        <f t="shared" si="320"/>
        <v>2</v>
      </c>
      <c r="Z506" s="106">
        <f t="shared" si="321"/>
        <v>21</v>
      </c>
      <c r="AA506" s="106">
        <f t="shared" si="322"/>
        <v>0</v>
      </c>
      <c r="AB506" s="154">
        <f t="shared" si="323"/>
        <v>-30</v>
      </c>
      <c r="AC506" s="155">
        <f t="shared" si="324"/>
        <v>268</v>
      </c>
      <c r="AE506" s="66" t="str">
        <f t="shared" si="325"/>
        <v>L</v>
      </c>
      <c r="AF506" s="66">
        <f t="shared" si="296"/>
        <v>11</v>
      </c>
      <c r="AG506" s="66">
        <f t="shared" si="326"/>
        <v>6</v>
      </c>
      <c r="AH506" s="66">
        <f t="shared" si="327"/>
        <v>1</v>
      </c>
      <c r="AI506" s="106">
        <f t="shared" si="328"/>
        <v>13</v>
      </c>
      <c r="AJ506" s="106">
        <f t="shared" si="329"/>
        <v>0</v>
      </c>
      <c r="AK506" s="154">
        <f t="shared" si="330"/>
        <v>-2673</v>
      </c>
      <c r="AL506" s="155">
        <f t="shared" si="331"/>
        <v>-1</v>
      </c>
      <c r="AM506" s="155"/>
      <c r="AN506" s="66" t="str">
        <f t="shared" si="302"/>
        <v>L</v>
      </c>
      <c r="AO506" s="66">
        <f t="shared" si="297"/>
        <v>11</v>
      </c>
      <c r="AP506" s="66">
        <f t="shared" si="303"/>
        <v>6</v>
      </c>
      <c r="AQ506" s="66">
        <f t="shared" si="304"/>
        <v>1</v>
      </c>
      <c r="AR506" s="106">
        <f t="shared" si="332"/>
        <v>13</v>
      </c>
      <c r="AS506" s="106">
        <f t="shared" si="305"/>
        <v>0</v>
      </c>
      <c r="AT506" s="154">
        <f t="shared" si="306"/>
        <v>-2673</v>
      </c>
      <c r="AU506" s="155"/>
    </row>
    <row r="507" spans="1:47" s="71" customFormat="1">
      <c r="A507" s="3">
        <f t="shared" si="298"/>
        <v>497</v>
      </c>
      <c r="B507" s="9">
        <f>Data!B507</f>
        <v>21</v>
      </c>
      <c r="D507" s="30">
        <f t="shared" si="161"/>
        <v>7</v>
      </c>
      <c r="F507" s="66" t="str">
        <f t="shared" si="307"/>
        <v>L</v>
      </c>
      <c r="G507" s="66">
        <f t="shared" si="162"/>
        <v>1</v>
      </c>
      <c r="H507" s="66">
        <f t="shared" si="308"/>
        <v>6</v>
      </c>
      <c r="I507" s="66">
        <f t="shared" si="299"/>
        <v>2</v>
      </c>
      <c r="J507" s="106">
        <f t="shared" si="309"/>
        <v>13</v>
      </c>
      <c r="K507" s="106">
        <f t="shared" si="310"/>
        <v>0</v>
      </c>
      <c r="L507" s="154">
        <f t="shared" si="311"/>
        <v>-532</v>
      </c>
      <c r="N507" s="66" t="str">
        <f t="shared" si="312"/>
        <v>L</v>
      </c>
      <c r="O507" s="66">
        <f t="shared" si="300"/>
        <v>5</v>
      </c>
      <c r="P507" s="66">
        <f t="shared" si="313"/>
        <v>6</v>
      </c>
      <c r="Q507" s="66">
        <f t="shared" si="301"/>
        <v>2</v>
      </c>
      <c r="R507" s="106">
        <f t="shared" si="314"/>
        <v>13</v>
      </c>
      <c r="S507" s="106">
        <f t="shared" si="315"/>
        <v>0</v>
      </c>
      <c r="T507" s="154">
        <f t="shared" si="316"/>
        <v>140</v>
      </c>
      <c r="V507" s="66" t="str">
        <f t="shared" si="317"/>
        <v>L</v>
      </c>
      <c r="W507" s="66">
        <f t="shared" si="318"/>
        <v>9</v>
      </c>
      <c r="X507" s="66">
        <f t="shared" si="319"/>
        <v>7</v>
      </c>
      <c r="Y507" s="66">
        <f t="shared" si="320"/>
        <v>3</v>
      </c>
      <c r="Z507" s="106">
        <f t="shared" si="321"/>
        <v>21</v>
      </c>
      <c r="AA507" s="106">
        <f t="shared" si="322"/>
        <v>0</v>
      </c>
      <c r="AB507" s="154">
        <f t="shared" si="323"/>
        <v>-51</v>
      </c>
      <c r="AC507" s="155">
        <f t="shared" si="324"/>
        <v>268</v>
      </c>
      <c r="AE507" s="66" t="str">
        <f t="shared" si="325"/>
        <v>L</v>
      </c>
      <c r="AF507" s="66">
        <f t="shared" si="296"/>
        <v>7</v>
      </c>
      <c r="AG507" s="66">
        <f t="shared" si="326"/>
        <v>6</v>
      </c>
      <c r="AH507" s="66">
        <f t="shared" si="327"/>
        <v>2</v>
      </c>
      <c r="AI507" s="106">
        <f t="shared" si="328"/>
        <v>13</v>
      </c>
      <c r="AJ507" s="106">
        <f t="shared" si="329"/>
        <v>0</v>
      </c>
      <c r="AK507" s="154">
        <f t="shared" si="330"/>
        <v>-2686</v>
      </c>
      <c r="AL507" s="155">
        <f t="shared" si="331"/>
        <v>-1</v>
      </c>
      <c r="AM507" s="155"/>
      <c r="AN507" s="66" t="str">
        <f t="shared" si="302"/>
        <v>L</v>
      </c>
      <c r="AO507" s="66">
        <f t="shared" si="297"/>
        <v>7</v>
      </c>
      <c r="AP507" s="66">
        <f t="shared" si="303"/>
        <v>6</v>
      </c>
      <c r="AQ507" s="66">
        <f t="shared" si="304"/>
        <v>2</v>
      </c>
      <c r="AR507" s="106">
        <f t="shared" si="332"/>
        <v>13</v>
      </c>
      <c r="AS507" s="106">
        <f t="shared" si="305"/>
        <v>0</v>
      </c>
      <c r="AT507" s="154">
        <f t="shared" si="306"/>
        <v>-2686</v>
      </c>
      <c r="AU507" s="155"/>
    </row>
    <row r="508" spans="1:47" s="71" customFormat="1">
      <c r="A508" s="3">
        <f t="shared" si="298"/>
        <v>498</v>
      </c>
      <c r="B508" s="9">
        <f>Data!B508</f>
        <v>7</v>
      </c>
      <c r="D508" s="30">
        <f t="shared" si="161"/>
        <v>3</v>
      </c>
      <c r="F508" s="66" t="str">
        <f t="shared" si="307"/>
        <v>L</v>
      </c>
      <c r="G508" s="66">
        <f t="shared" si="162"/>
        <v>1</v>
      </c>
      <c r="H508" s="66">
        <f t="shared" si="308"/>
        <v>6</v>
      </c>
      <c r="I508" s="66">
        <f t="shared" si="299"/>
        <v>3</v>
      </c>
      <c r="J508" s="106">
        <f t="shared" si="309"/>
        <v>13</v>
      </c>
      <c r="K508" s="106">
        <f t="shared" si="310"/>
        <v>0</v>
      </c>
      <c r="L508" s="154">
        <f t="shared" si="311"/>
        <v>-545</v>
      </c>
      <c r="N508" s="66" t="str">
        <f t="shared" si="312"/>
        <v>L</v>
      </c>
      <c r="O508" s="66">
        <f t="shared" si="300"/>
        <v>6</v>
      </c>
      <c r="P508" s="66">
        <f t="shared" si="313"/>
        <v>6</v>
      </c>
      <c r="Q508" s="66">
        <f t="shared" si="301"/>
        <v>3</v>
      </c>
      <c r="R508" s="106">
        <f t="shared" si="314"/>
        <v>13</v>
      </c>
      <c r="S508" s="106">
        <f t="shared" si="315"/>
        <v>0</v>
      </c>
      <c r="T508" s="154">
        <f t="shared" si="316"/>
        <v>127</v>
      </c>
      <c r="V508" s="66" t="str">
        <f t="shared" si="317"/>
        <v>L</v>
      </c>
      <c r="W508" s="66">
        <f t="shared" si="318"/>
        <v>10</v>
      </c>
      <c r="X508" s="66">
        <f t="shared" si="319"/>
        <v>7</v>
      </c>
      <c r="Y508" s="66">
        <f t="shared" si="320"/>
        <v>4</v>
      </c>
      <c r="Z508" s="106">
        <f t="shared" si="321"/>
        <v>21</v>
      </c>
      <c r="AA508" s="106">
        <f t="shared" si="322"/>
        <v>0</v>
      </c>
      <c r="AB508" s="154">
        <f t="shared" si="323"/>
        <v>-72</v>
      </c>
      <c r="AC508" s="155">
        <f t="shared" si="324"/>
        <v>268</v>
      </c>
      <c r="AE508" s="66" t="str">
        <f t="shared" si="325"/>
        <v>L</v>
      </c>
      <c r="AF508" s="66">
        <f t="shared" si="296"/>
        <v>3</v>
      </c>
      <c r="AG508" s="66">
        <f t="shared" si="326"/>
        <v>6</v>
      </c>
      <c r="AH508" s="66">
        <f t="shared" si="327"/>
        <v>3</v>
      </c>
      <c r="AI508" s="106">
        <f t="shared" si="328"/>
        <v>13</v>
      </c>
      <c r="AJ508" s="106">
        <f t="shared" si="329"/>
        <v>0</v>
      </c>
      <c r="AK508" s="154">
        <f t="shared" si="330"/>
        <v>-2699</v>
      </c>
      <c r="AL508" s="155">
        <f t="shared" si="331"/>
        <v>-1</v>
      </c>
      <c r="AM508" s="155"/>
      <c r="AN508" s="66" t="str">
        <f t="shared" si="302"/>
        <v>L</v>
      </c>
      <c r="AO508" s="66">
        <f t="shared" si="297"/>
        <v>3</v>
      </c>
      <c r="AP508" s="66">
        <f t="shared" si="303"/>
        <v>6</v>
      </c>
      <c r="AQ508" s="66">
        <f t="shared" si="304"/>
        <v>3</v>
      </c>
      <c r="AR508" s="106">
        <f t="shared" si="332"/>
        <v>13</v>
      </c>
      <c r="AS508" s="106">
        <f t="shared" si="305"/>
        <v>0</v>
      </c>
      <c r="AT508" s="154">
        <f t="shared" si="306"/>
        <v>-2699</v>
      </c>
      <c r="AU508" s="155"/>
    </row>
    <row r="509" spans="1:47" s="71" customFormat="1">
      <c r="A509" s="3">
        <f t="shared" si="298"/>
        <v>499</v>
      </c>
      <c r="B509" s="9">
        <f>Data!B509</f>
        <v>14</v>
      </c>
      <c r="D509" s="30">
        <f t="shared" si="161"/>
        <v>5</v>
      </c>
      <c r="F509" s="66" t="str">
        <f t="shared" si="307"/>
        <v>L</v>
      </c>
      <c r="G509" s="66">
        <f t="shared" si="162"/>
        <v>1</v>
      </c>
      <c r="H509" s="66">
        <f t="shared" si="308"/>
        <v>6</v>
      </c>
      <c r="I509" s="66">
        <f t="shared" si="299"/>
        <v>4</v>
      </c>
      <c r="J509" s="106">
        <f t="shared" si="309"/>
        <v>13</v>
      </c>
      <c r="K509" s="106">
        <f t="shared" si="310"/>
        <v>0</v>
      </c>
      <c r="L509" s="154">
        <f t="shared" si="311"/>
        <v>-558</v>
      </c>
      <c r="N509" s="66" t="str">
        <f t="shared" si="312"/>
        <v>L</v>
      </c>
      <c r="O509" s="66">
        <f t="shared" si="300"/>
        <v>7</v>
      </c>
      <c r="P509" s="66">
        <f t="shared" si="313"/>
        <v>6</v>
      </c>
      <c r="Q509" s="66">
        <f t="shared" si="301"/>
        <v>4</v>
      </c>
      <c r="R509" s="106">
        <f t="shared" si="314"/>
        <v>13</v>
      </c>
      <c r="S509" s="106">
        <f t="shared" si="315"/>
        <v>0</v>
      </c>
      <c r="T509" s="154">
        <f t="shared" si="316"/>
        <v>114</v>
      </c>
      <c r="V509" s="66" t="str">
        <f t="shared" si="317"/>
        <v>L</v>
      </c>
      <c r="W509" s="66">
        <f t="shared" si="318"/>
        <v>11</v>
      </c>
      <c r="X509" s="66">
        <f t="shared" si="319"/>
        <v>7</v>
      </c>
      <c r="Y509" s="66">
        <f t="shared" si="320"/>
        <v>5</v>
      </c>
      <c r="Z509" s="106">
        <f t="shared" si="321"/>
        <v>21</v>
      </c>
      <c r="AA509" s="106">
        <f t="shared" si="322"/>
        <v>0</v>
      </c>
      <c r="AB509" s="154">
        <f t="shared" si="323"/>
        <v>-93</v>
      </c>
      <c r="AC509" s="155">
        <f t="shared" si="324"/>
        <v>268</v>
      </c>
      <c r="AE509" s="66" t="str">
        <f t="shared" si="325"/>
        <v>L</v>
      </c>
      <c r="AF509" s="66">
        <f t="shared" si="296"/>
        <v>5</v>
      </c>
      <c r="AG509" s="66">
        <f t="shared" si="326"/>
        <v>6</v>
      </c>
      <c r="AH509" s="66">
        <f t="shared" si="327"/>
        <v>4</v>
      </c>
      <c r="AI509" s="106">
        <f t="shared" si="328"/>
        <v>13</v>
      </c>
      <c r="AJ509" s="106">
        <f t="shared" si="329"/>
        <v>0</v>
      </c>
      <c r="AK509" s="154">
        <f t="shared" si="330"/>
        <v>-2712</v>
      </c>
      <c r="AL509" s="155">
        <f t="shared" si="331"/>
        <v>-1</v>
      </c>
      <c r="AM509" s="155"/>
      <c r="AN509" s="66" t="str">
        <f t="shared" si="302"/>
        <v>L</v>
      </c>
      <c r="AO509" s="66">
        <f t="shared" si="297"/>
        <v>5</v>
      </c>
      <c r="AP509" s="66">
        <f t="shared" si="303"/>
        <v>6</v>
      </c>
      <c r="AQ509" s="66">
        <f t="shared" si="304"/>
        <v>4</v>
      </c>
      <c r="AR509" s="106">
        <f t="shared" si="332"/>
        <v>13</v>
      </c>
      <c r="AS509" s="106">
        <f t="shared" si="305"/>
        <v>0</v>
      </c>
      <c r="AT509" s="154">
        <f t="shared" si="306"/>
        <v>-2712</v>
      </c>
      <c r="AU509" s="155"/>
    </row>
    <row r="510" spans="1:47" s="71" customFormat="1">
      <c r="A510" s="3">
        <f t="shared" si="298"/>
        <v>500</v>
      </c>
      <c r="B510" s="9">
        <f>Data!B510</f>
        <v>21</v>
      </c>
      <c r="D510" s="30">
        <f t="shared" si="161"/>
        <v>7</v>
      </c>
      <c r="F510" s="66" t="str">
        <f t="shared" si="307"/>
        <v>L</v>
      </c>
      <c r="G510" s="66">
        <f t="shared" si="162"/>
        <v>1</v>
      </c>
      <c r="H510" s="66">
        <f t="shared" si="308"/>
        <v>6</v>
      </c>
      <c r="I510" s="66">
        <f t="shared" si="299"/>
        <v>5</v>
      </c>
      <c r="J510" s="106">
        <f t="shared" si="309"/>
        <v>13</v>
      </c>
      <c r="K510" s="106">
        <f t="shared" si="310"/>
        <v>0</v>
      </c>
      <c r="L510" s="154">
        <f t="shared" si="311"/>
        <v>-571</v>
      </c>
      <c r="N510" s="66" t="str">
        <f t="shared" si="312"/>
        <v>W</v>
      </c>
      <c r="O510" s="66">
        <f t="shared" si="300"/>
        <v>8</v>
      </c>
      <c r="P510" s="66">
        <f t="shared" si="313"/>
        <v>6</v>
      </c>
      <c r="Q510" s="66">
        <f t="shared" si="301"/>
        <v>5</v>
      </c>
      <c r="R510" s="106">
        <f t="shared" si="314"/>
        <v>13</v>
      </c>
      <c r="S510" s="106">
        <f t="shared" si="315"/>
        <v>156</v>
      </c>
      <c r="T510" s="154">
        <f t="shared" si="316"/>
        <v>257</v>
      </c>
      <c r="V510" s="66" t="str">
        <f t="shared" si="317"/>
        <v>L</v>
      </c>
      <c r="W510" s="66">
        <f t="shared" si="318"/>
        <v>12</v>
      </c>
      <c r="X510" s="66">
        <f t="shared" si="319"/>
        <v>7</v>
      </c>
      <c r="Y510" s="66">
        <f t="shared" si="320"/>
        <v>6</v>
      </c>
      <c r="Z510" s="106">
        <f t="shared" si="321"/>
        <v>21</v>
      </c>
      <c r="AA510" s="106">
        <f t="shared" si="322"/>
        <v>0</v>
      </c>
      <c r="AB510" s="154">
        <f t="shared" si="323"/>
        <v>-114</v>
      </c>
      <c r="AC510" s="155">
        <f t="shared" si="324"/>
        <v>268</v>
      </c>
      <c r="AE510" s="66" t="str">
        <f t="shared" si="325"/>
        <v>L</v>
      </c>
      <c r="AF510" s="66">
        <f t="shared" si="296"/>
        <v>7</v>
      </c>
      <c r="AG510" s="66">
        <f t="shared" si="326"/>
        <v>6</v>
      </c>
      <c r="AH510" s="66">
        <f t="shared" si="327"/>
        <v>5</v>
      </c>
      <c r="AI510" s="106">
        <f t="shared" si="328"/>
        <v>13</v>
      </c>
      <c r="AJ510" s="106">
        <f t="shared" si="329"/>
        <v>0</v>
      </c>
      <c r="AK510" s="154">
        <f t="shared" si="330"/>
        <v>-2725</v>
      </c>
      <c r="AL510" s="155">
        <f t="shared" si="331"/>
        <v>-1</v>
      </c>
      <c r="AM510" s="155"/>
      <c r="AN510" s="66" t="str">
        <f t="shared" si="302"/>
        <v>L</v>
      </c>
      <c r="AO510" s="66">
        <f t="shared" si="297"/>
        <v>7</v>
      </c>
      <c r="AP510" s="66">
        <f t="shared" si="303"/>
        <v>6</v>
      </c>
      <c r="AQ510" s="66">
        <f t="shared" si="304"/>
        <v>5</v>
      </c>
      <c r="AR510" s="106">
        <f t="shared" si="332"/>
        <v>13</v>
      </c>
      <c r="AS510" s="106">
        <f t="shared" si="305"/>
        <v>0</v>
      </c>
      <c r="AT510" s="154">
        <f t="shared" si="306"/>
        <v>-2725</v>
      </c>
      <c r="AU510" s="155"/>
    </row>
    <row r="511" spans="1:47" ht="15" thickBot="1">
      <c r="A511" s="3"/>
      <c r="B511" s="9"/>
      <c r="D511" s="32"/>
    </row>
    <row r="512" spans="1:47">
      <c r="F512" s="66">
        <f>COUNTIF(F11:F510,"W")</f>
        <v>33</v>
      </c>
      <c r="G512" s="66">
        <f>COUNTIF(F11:F510,"L")</f>
        <v>466</v>
      </c>
      <c r="H512" s="66"/>
      <c r="I512" s="66"/>
      <c r="J512" s="106"/>
      <c r="K512" s="106" t="s">
        <v>85</v>
      </c>
      <c r="L512" s="154">
        <f>MAX(L11:L510)</f>
        <v>1152</v>
      </c>
      <c r="N512" s="66">
        <f>COUNTIF(N11:N510,"W")</f>
        <v>40</v>
      </c>
      <c r="O512" s="66">
        <f>COUNTIF(N11:N510,"L")</f>
        <v>459</v>
      </c>
      <c r="P512" s="66"/>
      <c r="Q512" s="66"/>
      <c r="R512" s="106"/>
      <c r="S512" s="106" t="s">
        <v>85</v>
      </c>
      <c r="T512" s="154">
        <f>MAX(T11:T510)</f>
        <v>430</v>
      </c>
      <c r="V512" s="66">
        <f>COUNTIF(V11:V510,"W")</f>
        <v>45</v>
      </c>
      <c r="W512" s="66">
        <f>COUNTIF(V11:V510,"L")</f>
        <v>454</v>
      </c>
      <c r="X512" s="66"/>
      <c r="Y512" s="66"/>
      <c r="Z512" s="106"/>
      <c r="AA512" s="106" t="s">
        <v>85</v>
      </c>
      <c r="AB512" s="154">
        <f>MAX(AB11:AB510)</f>
        <v>268</v>
      </c>
      <c r="AE512" s="66">
        <f>COUNTIF(AE11:AE510,"W")</f>
        <v>38</v>
      </c>
      <c r="AF512" s="66">
        <f>COUNTIF(AE11:AE510,"L")</f>
        <v>461</v>
      </c>
      <c r="AG512" s="66"/>
      <c r="AH512" s="66"/>
      <c r="AI512" s="106"/>
      <c r="AJ512" s="106" t="s">
        <v>85</v>
      </c>
      <c r="AK512" s="154">
        <f>MAX(AK11:AK510)</f>
        <v>-1</v>
      </c>
      <c r="AN512" s="66">
        <f>COUNTIF(AN11:AN510,"W")</f>
        <v>38</v>
      </c>
      <c r="AO512" s="66">
        <f>COUNTIF(AN11:AN510,"L")</f>
        <v>461</v>
      </c>
      <c r="AP512" s="66"/>
      <c r="AQ512" s="66"/>
      <c r="AR512" s="106"/>
      <c r="AS512" s="106" t="s">
        <v>85</v>
      </c>
      <c r="AT512" s="154">
        <f>MAX(AT11:AT510)</f>
        <v>-1</v>
      </c>
    </row>
    <row r="513" spans="3:46">
      <c r="C513" s="160">
        <v>1</v>
      </c>
      <c r="D513" s="120">
        <f>COUNTIF($D$11:$D$58,1)</f>
        <v>5</v>
      </c>
      <c r="E513" s="159">
        <f>COUNTIF($D$11:$D$510,1)</f>
        <v>33</v>
      </c>
      <c r="K513" s="106" t="s">
        <v>84</v>
      </c>
      <c r="L513" s="154">
        <f>MIN(L11:L510)</f>
        <v>-571</v>
      </c>
      <c r="S513" s="106" t="s">
        <v>84</v>
      </c>
      <c r="T513" s="154">
        <f>MIN(T11:T510)</f>
        <v>-778</v>
      </c>
      <c r="AA513" s="106" t="s">
        <v>84</v>
      </c>
      <c r="AB513" s="154">
        <f>MIN(AB11:AB510)</f>
        <v>-114</v>
      </c>
      <c r="AJ513" s="106" t="s">
        <v>84</v>
      </c>
      <c r="AK513" s="154">
        <f>MIN(AK11:AK510)</f>
        <v>-2725</v>
      </c>
      <c r="AS513" s="106" t="s">
        <v>84</v>
      </c>
      <c r="AT513" s="154">
        <f>MIN(AT11:AT510)</f>
        <v>-2725</v>
      </c>
    </row>
    <row r="514" spans="3:46">
      <c r="C514" s="160">
        <v>2</v>
      </c>
      <c r="D514" s="120">
        <f>COUNTIF($D$11:$D$58,2)</f>
        <v>3</v>
      </c>
      <c r="E514" s="159">
        <f>COUNTIF($D$11:$D$510,2)</f>
        <v>43</v>
      </c>
    </row>
    <row r="515" spans="3:46">
      <c r="C515" s="160">
        <v>3</v>
      </c>
      <c r="D515" s="120">
        <f>COUNTIF($D$11:$D$58,3)</f>
        <v>5</v>
      </c>
      <c r="E515" s="159">
        <f>COUNTIF($D$11:$D$510,3)</f>
        <v>54</v>
      </c>
    </row>
    <row r="516" spans="3:46">
      <c r="C516" s="160">
        <v>4</v>
      </c>
      <c r="D516" s="120">
        <f>COUNTIF($D$11:$D$58,4)</f>
        <v>4</v>
      </c>
      <c r="E516" s="159">
        <f>COUNTIF($D$11:$D$510,4)</f>
        <v>37</v>
      </c>
    </row>
    <row r="517" spans="3:46">
      <c r="C517" s="160">
        <v>5</v>
      </c>
      <c r="D517" s="120">
        <f>COUNTIF($D$11:$D$58,5)</f>
        <v>3</v>
      </c>
      <c r="E517" s="159">
        <f>COUNTIF($D$11:$D$510,5)</f>
        <v>42</v>
      </c>
    </row>
    <row r="518" spans="3:46">
      <c r="C518" s="160">
        <v>6</v>
      </c>
      <c r="D518" s="120">
        <f>COUNTIF($D$11:$D$58,6)</f>
        <v>4</v>
      </c>
      <c r="E518" s="159">
        <f>COUNTIF($D$11:$D$510,6)</f>
        <v>42</v>
      </c>
    </row>
    <row r="519" spans="3:46">
      <c r="C519" s="160">
        <v>7</v>
      </c>
      <c r="D519" s="120">
        <f>COUNTIF($D$11:$D$58,7)</f>
        <v>5</v>
      </c>
      <c r="E519" s="159">
        <f>COUNTIF($D$11:$D$510,7)</f>
        <v>47</v>
      </c>
    </row>
    <row r="520" spans="3:46">
      <c r="C520" s="160">
        <v>8</v>
      </c>
      <c r="D520" s="120">
        <f>COUNTIF($D$11:$D$58,8)</f>
        <v>5</v>
      </c>
      <c r="E520" s="159">
        <f>COUNTIF($D$11:$D$510,8)</f>
        <v>49</v>
      </c>
    </row>
    <row r="521" spans="3:46">
      <c r="C521" s="160">
        <v>9</v>
      </c>
      <c r="D521" s="120">
        <f>COUNTIF($D$11:$D$58,9)</f>
        <v>3</v>
      </c>
      <c r="E521" s="159">
        <f>COUNTIF($D$11:$D$510,9)</f>
        <v>33</v>
      </c>
    </row>
    <row r="522" spans="3:46">
      <c r="C522" s="160">
        <v>10</v>
      </c>
      <c r="D522" s="120">
        <f>COUNTIF($D$11:$D$58,10)</f>
        <v>3</v>
      </c>
      <c r="E522" s="159">
        <f>COUNTIF($D$11:$D$510,10)</f>
        <v>31</v>
      </c>
    </row>
    <row r="523" spans="3:46">
      <c r="C523" s="160">
        <v>11</v>
      </c>
      <c r="D523" s="120">
        <f>COUNTIF($D$11:$D$58,11)</f>
        <v>1</v>
      </c>
      <c r="E523" s="159">
        <f>COUNTIF($D$11:$D$510,11)</f>
        <v>41</v>
      </c>
    </row>
    <row r="524" spans="3:46">
      <c r="C524" s="160">
        <v>12</v>
      </c>
      <c r="D524" s="120">
        <f>COUNTIF($D$11:$D$58,12)</f>
        <v>5</v>
      </c>
      <c r="E524" s="159">
        <f>COUNTIF($D$11:$D$510,12)</f>
        <v>35</v>
      </c>
    </row>
  </sheetData>
  <mergeCells count="5">
    <mergeCell ref="F7:L7"/>
    <mergeCell ref="N7:T7"/>
    <mergeCell ref="V7:AB7"/>
    <mergeCell ref="AE7:AK7"/>
    <mergeCell ref="AN7:AT7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2:BC522"/>
  <sheetViews>
    <sheetView workbookViewId="0">
      <pane xSplit="2" topLeftCell="C1" activePane="topRight" state="frozen"/>
      <selection activeCell="A138" sqref="A138"/>
      <selection pane="topRight" activeCell="D12" sqref="D12"/>
    </sheetView>
  </sheetViews>
  <sheetFormatPr defaultRowHeight="14.25"/>
  <cols>
    <col min="1" max="1" width="8.625" style="4" customWidth="1"/>
    <col min="2" max="2" width="8.625" style="8" customWidth="1"/>
    <col min="3" max="3" width="3.125" customWidth="1"/>
    <col min="4" max="7" width="3.125" style="67" customWidth="1"/>
    <col min="8" max="8" width="3.625" customWidth="1"/>
    <col min="9" max="12" width="4.125" style="66" customWidth="1"/>
    <col min="13" max="13" width="3.125" customWidth="1"/>
    <col min="14" max="14" width="4.125" style="67" customWidth="1"/>
    <col min="15" max="16" width="4.125" customWidth="1"/>
    <col min="17" max="20" width="4.125" style="68" customWidth="1"/>
    <col min="21" max="21" width="4.125" customWidth="1"/>
    <col min="22" max="22" width="4.125" style="68" customWidth="1"/>
    <col min="23" max="24" width="4.125" customWidth="1"/>
    <col min="25" max="28" width="4.125" style="66" customWidth="1"/>
    <col min="29" max="29" width="3.125" style="71" customWidth="1"/>
    <col min="30" max="30" width="4.125" style="286" customWidth="1"/>
    <col min="31" max="32" width="4.125" style="71" customWidth="1"/>
    <col min="33" max="36" width="3.625" style="76" customWidth="1"/>
    <col min="37" max="37" width="3.75" style="71" customWidth="1"/>
    <col min="38" max="38" width="4.125" style="76" customWidth="1"/>
    <col min="39" max="39" width="4.125" style="71" customWidth="1"/>
    <col min="40" max="40" width="3.625" customWidth="1"/>
    <col min="41" max="41" width="4.125" style="314" customWidth="1"/>
    <col min="42" max="42" width="2.375" style="318" customWidth="1"/>
    <col min="43" max="43" width="4.125" style="314" customWidth="1"/>
    <col min="44" max="44" width="5.125" style="314" customWidth="1"/>
    <col min="45" max="46" width="4.125" style="318" customWidth="1"/>
    <col min="47" max="48" width="5.125" style="318" customWidth="1"/>
    <col min="49" max="49" width="4.125" style="318" customWidth="1"/>
  </cols>
  <sheetData>
    <row r="2" spans="1:49" s="71" customFormat="1">
      <c r="A2" s="4"/>
      <c r="B2" s="8"/>
      <c r="D2" s="165"/>
      <c r="E2" s="165"/>
      <c r="F2" s="165"/>
      <c r="G2" s="165"/>
      <c r="I2" s="66"/>
      <c r="J2" s="66"/>
      <c r="K2" s="66"/>
      <c r="L2" s="66"/>
      <c r="N2" s="165"/>
      <c r="Q2" s="165"/>
      <c r="R2" s="165"/>
      <c r="S2" s="165"/>
      <c r="T2" s="165"/>
      <c r="V2" s="165"/>
      <c r="Y2" s="66"/>
      <c r="Z2" s="66"/>
      <c r="AA2" s="66"/>
      <c r="AB2" s="66"/>
      <c r="AD2" s="286"/>
      <c r="AG2" s="165"/>
      <c r="AH2" s="165"/>
      <c r="AI2" s="165"/>
      <c r="AJ2" s="165"/>
      <c r="AL2" s="165"/>
      <c r="AO2" s="314"/>
      <c r="AP2" s="318"/>
      <c r="AQ2" s="314"/>
      <c r="AR2" s="314"/>
      <c r="AS2" s="318"/>
      <c r="AT2" s="318"/>
      <c r="AU2" s="318"/>
      <c r="AV2" s="318"/>
      <c r="AW2" s="318"/>
    </row>
    <row r="3" spans="1:49" s="71" customFormat="1">
      <c r="A3" s="4"/>
      <c r="B3" s="8"/>
      <c r="D3" s="165"/>
      <c r="E3" s="165"/>
      <c r="F3" s="165"/>
      <c r="G3" s="165"/>
      <c r="I3" s="66"/>
      <c r="J3" s="66"/>
      <c r="K3" s="66"/>
      <c r="L3" s="66"/>
      <c r="N3" s="165"/>
      <c r="Q3" s="165"/>
      <c r="R3" s="165"/>
      <c r="S3" s="165"/>
      <c r="T3" s="165"/>
      <c r="V3" s="165"/>
      <c r="Y3" s="66"/>
      <c r="Z3" s="66"/>
      <c r="AA3" s="66"/>
      <c r="AB3" s="66"/>
      <c r="AD3" s="286"/>
      <c r="AG3" s="165"/>
      <c r="AH3" s="165"/>
      <c r="AI3" s="165"/>
      <c r="AJ3" s="165"/>
      <c r="AL3" s="165"/>
      <c r="AO3" s="314"/>
      <c r="AP3" s="318"/>
      <c r="AQ3" s="314"/>
      <c r="AR3" s="314"/>
      <c r="AS3" s="318"/>
      <c r="AT3" s="318"/>
      <c r="AU3" s="318"/>
      <c r="AV3" s="318"/>
      <c r="AW3" s="318"/>
    </row>
    <row r="4" spans="1:49" s="71" customFormat="1">
      <c r="A4" s="4"/>
      <c r="B4" s="8"/>
      <c r="D4" s="165"/>
      <c r="E4" s="165"/>
      <c r="F4" s="165"/>
      <c r="G4" s="165"/>
      <c r="I4" s="66"/>
      <c r="J4" s="66"/>
      <c r="K4" s="66"/>
      <c r="L4" s="66"/>
      <c r="N4" s="165"/>
      <c r="Q4" s="165"/>
      <c r="R4" s="165"/>
      <c r="S4" s="165"/>
      <c r="T4" s="165"/>
      <c r="V4" s="165"/>
      <c r="Y4" s="66"/>
      <c r="Z4" s="66"/>
      <c r="AA4" s="66"/>
      <c r="AB4" s="66"/>
      <c r="AD4" s="286"/>
      <c r="AG4" s="165"/>
      <c r="AH4" s="165"/>
      <c r="AI4" s="165"/>
      <c r="AJ4" s="165"/>
      <c r="AL4" s="165"/>
      <c r="AO4" s="314"/>
      <c r="AP4" s="318"/>
      <c r="AQ4" s="314"/>
      <c r="AR4" s="314"/>
      <c r="AS4" s="318"/>
      <c r="AT4" s="318"/>
      <c r="AU4" s="318"/>
      <c r="AV4" s="318"/>
      <c r="AW4" s="318"/>
    </row>
    <row r="5" spans="1:49" s="71" customFormat="1">
      <c r="A5" s="4"/>
      <c r="B5" s="8"/>
      <c r="D5" s="165"/>
      <c r="E5" s="165"/>
      <c r="F5" s="165"/>
      <c r="G5" s="165"/>
      <c r="I5" s="66"/>
      <c r="J5" s="66"/>
      <c r="K5" s="66"/>
      <c r="L5" s="66"/>
      <c r="N5" s="165"/>
      <c r="Q5" s="165"/>
      <c r="R5" s="165"/>
      <c r="S5" s="165"/>
      <c r="T5" s="165"/>
      <c r="V5" s="165"/>
      <c r="Y5" s="66"/>
      <c r="Z5" s="66"/>
      <c r="AA5" s="66"/>
      <c r="AB5" s="66"/>
      <c r="AD5" s="286"/>
      <c r="AG5" s="165"/>
      <c r="AH5" s="165"/>
      <c r="AI5" s="165"/>
      <c r="AJ5" s="165"/>
      <c r="AL5" s="165"/>
      <c r="AO5" s="314"/>
      <c r="AP5" s="318"/>
      <c r="AQ5" s="314"/>
      <c r="AR5" s="314"/>
      <c r="AS5" s="318"/>
      <c r="AT5" s="318"/>
      <c r="AU5" s="318"/>
      <c r="AV5" s="318"/>
      <c r="AW5" s="318"/>
    </row>
    <row r="6" spans="1:49" s="71" customFormat="1">
      <c r="A6" s="4"/>
      <c r="B6" s="8"/>
      <c r="D6" s="676" t="s">
        <v>35</v>
      </c>
      <c r="E6" s="676"/>
      <c r="F6" s="676"/>
      <c r="G6" s="676"/>
      <c r="I6" s="66"/>
      <c r="J6" s="66"/>
      <c r="K6" s="66"/>
      <c r="L6" s="66"/>
      <c r="N6" s="165"/>
      <c r="Q6" s="165"/>
      <c r="R6" s="165"/>
      <c r="S6" s="165"/>
      <c r="T6" s="165"/>
      <c r="V6" s="165"/>
      <c r="Y6" s="66"/>
      <c r="Z6" s="66"/>
      <c r="AA6" s="66"/>
      <c r="AB6" s="66"/>
      <c r="AD6" s="286"/>
      <c r="AG6" s="165"/>
      <c r="AH6" s="165"/>
      <c r="AI6" s="165"/>
      <c r="AJ6" s="165"/>
      <c r="AL6" s="165"/>
      <c r="AO6" s="314"/>
      <c r="AP6" s="318"/>
      <c r="AQ6" s="314"/>
      <c r="AR6" s="314"/>
      <c r="AS6" s="318"/>
      <c r="AT6" s="318"/>
      <c r="AU6" s="318"/>
      <c r="AV6" s="318"/>
      <c r="AW6" s="318"/>
    </row>
    <row r="7" spans="1:49" s="71" customFormat="1">
      <c r="A7" s="4"/>
      <c r="B7" s="8"/>
      <c r="D7" s="288" t="s">
        <v>32</v>
      </c>
      <c r="E7" s="288" t="s">
        <v>198</v>
      </c>
      <c r="F7" s="288" t="s">
        <v>32</v>
      </c>
      <c r="G7" s="288" t="s">
        <v>198</v>
      </c>
      <c r="I7" s="682" t="s">
        <v>201</v>
      </c>
      <c r="J7" s="682"/>
      <c r="K7" s="682"/>
      <c r="L7" s="682"/>
      <c r="M7" s="682"/>
      <c r="N7" s="682"/>
      <c r="O7" s="682"/>
      <c r="Q7" s="683" t="s">
        <v>203</v>
      </c>
      <c r="R7" s="683"/>
      <c r="S7" s="683"/>
      <c r="T7" s="683"/>
      <c r="U7" s="683"/>
      <c r="V7" s="683"/>
      <c r="W7" s="683"/>
      <c r="Y7" s="681" t="s">
        <v>205</v>
      </c>
      <c r="Z7" s="681"/>
      <c r="AA7" s="681"/>
      <c r="AB7" s="681"/>
      <c r="AC7" s="681"/>
      <c r="AD7" s="681"/>
      <c r="AE7" s="681"/>
      <c r="AG7" s="680" t="s">
        <v>204</v>
      </c>
      <c r="AH7" s="680"/>
      <c r="AI7" s="680"/>
      <c r="AJ7" s="680"/>
      <c r="AK7" s="680"/>
      <c r="AL7" s="680"/>
      <c r="AM7" s="680"/>
      <c r="AO7" s="314"/>
      <c r="AP7" s="318"/>
      <c r="AQ7" s="679" t="s">
        <v>207</v>
      </c>
      <c r="AR7" s="679"/>
      <c r="AS7" s="679"/>
      <c r="AT7" s="679"/>
      <c r="AU7" s="679"/>
      <c r="AV7" s="679"/>
      <c r="AW7" s="318"/>
    </row>
    <row r="8" spans="1:49">
      <c r="D8" s="290" t="s">
        <v>198</v>
      </c>
      <c r="E8" s="290" t="s">
        <v>32</v>
      </c>
      <c r="F8" s="290" t="s">
        <v>198</v>
      </c>
      <c r="G8" s="290" t="s">
        <v>32</v>
      </c>
      <c r="I8" s="682" t="s">
        <v>202</v>
      </c>
      <c r="J8" s="682"/>
      <c r="K8" s="682"/>
      <c r="L8" s="682"/>
      <c r="M8" s="682"/>
      <c r="N8" s="682"/>
      <c r="O8" s="682"/>
      <c r="Q8" s="683" t="s">
        <v>202</v>
      </c>
      <c r="R8" s="683"/>
      <c r="S8" s="683"/>
      <c r="T8" s="683"/>
      <c r="U8" s="683"/>
      <c r="V8" s="683"/>
      <c r="W8" s="683"/>
      <c r="Y8" s="681" t="s">
        <v>202</v>
      </c>
      <c r="Z8" s="681"/>
      <c r="AA8" s="681"/>
      <c r="AB8" s="681"/>
      <c r="AC8" s="681"/>
      <c r="AD8" s="681"/>
      <c r="AE8" s="681"/>
      <c r="AG8" s="680" t="s">
        <v>202</v>
      </c>
      <c r="AH8" s="680"/>
      <c r="AI8" s="680"/>
      <c r="AJ8" s="680"/>
      <c r="AK8" s="680"/>
      <c r="AL8" s="680"/>
      <c r="AM8" s="680"/>
      <c r="AQ8" s="679" t="s">
        <v>208</v>
      </c>
      <c r="AR8" s="679"/>
      <c r="AS8" s="679"/>
      <c r="AT8" s="679"/>
      <c r="AU8" s="679"/>
      <c r="AV8" s="679"/>
    </row>
    <row r="9" spans="1:49">
      <c r="D9" s="293" t="s">
        <v>199</v>
      </c>
      <c r="E9" s="293" t="s">
        <v>200</v>
      </c>
      <c r="F9" s="293" t="s">
        <v>199</v>
      </c>
      <c r="G9" s="293" t="s">
        <v>200</v>
      </c>
      <c r="I9" s="352" t="s">
        <v>206</v>
      </c>
      <c r="J9" s="288"/>
      <c r="K9" s="288"/>
      <c r="L9" s="288">
        <v>4</v>
      </c>
      <c r="M9" s="296"/>
      <c r="N9" s="288" t="s">
        <v>29</v>
      </c>
      <c r="O9" s="297"/>
      <c r="Q9" s="354" t="s">
        <v>206</v>
      </c>
      <c r="R9" s="301"/>
      <c r="S9" s="301"/>
      <c r="T9" s="301">
        <f>L9</f>
        <v>4</v>
      </c>
      <c r="U9" s="302"/>
      <c r="V9" s="341" t="s">
        <v>29</v>
      </c>
      <c r="W9" s="302"/>
      <c r="Y9" s="353" t="s">
        <v>206</v>
      </c>
      <c r="Z9" s="345"/>
      <c r="AA9" s="345"/>
      <c r="AB9" s="345">
        <f>L9</f>
        <v>4</v>
      </c>
      <c r="AC9" s="346"/>
      <c r="AD9" s="345" t="s">
        <v>29</v>
      </c>
      <c r="AE9" s="347"/>
      <c r="AG9" s="292" t="s">
        <v>40</v>
      </c>
      <c r="AH9" s="292" t="s">
        <v>40</v>
      </c>
      <c r="AI9" s="292" t="s">
        <v>40</v>
      </c>
      <c r="AJ9" s="292" t="s">
        <v>40</v>
      </c>
      <c r="AK9" s="304"/>
      <c r="AL9" s="338" t="s">
        <v>29</v>
      </c>
      <c r="AM9" s="304"/>
      <c r="AQ9" s="355" t="s">
        <v>206</v>
      </c>
      <c r="AR9" s="317"/>
      <c r="AS9" s="319"/>
      <c r="AT9" s="319">
        <f>L9</f>
        <v>4</v>
      </c>
      <c r="AU9" s="319"/>
      <c r="AV9" s="319"/>
    </row>
    <row r="10" spans="1:49" ht="15" thickBot="1">
      <c r="A10" s="195" t="s">
        <v>0</v>
      </c>
      <c r="B10" s="196" t="s">
        <v>1</v>
      </c>
      <c r="D10" s="676"/>
      <c r="E10" s="676"/>
      <c r="F10" s="676"/>
      <c r="G10" s="676"/>
      <c r="I10" s="288">
        <v>1</v>
      </c>
      <c r="J10" s="288">
        <v>2</v>
      </c>
      <c r="K10" s="288">
        <v>3</v>
      </c>
      <c r="L10" s="288">
        <v>4</v>
      </c>
      <c r="M10" s="296"/>
      <c r="N10" s="288" t="s">
        <v>40</v>
      </c>
      <c r="O10" s="298" t="s">
        <v>4</v>
      </c>
      <c r="Q10" s="301">
        <v>1</v>
      </c>
      <c r="R10" s="301">
        <v>2</v>
      </c>
      <c r="S10" s="301">
        <v>3</v>
      </c>
      <c r="T10" s="301">
        <v>4</v>
      </c>
      <c r="U10" s="302"/>
      <c r="V10" s="341" t="s">
        <v>40</v>
      </c>
      <c r="W10" s="303" t="s">
        <v>4</v>
      </c>
      <c r="Y10" s="345">
        <v>1</v>
      </c>
      <c r="Z10" s="345">
        <v>2</v>
      </c>
      <c r="AA10" s="345">
        <v>3</v>
      </c>
      <c r="AB10" s="345">
        <v>4</v>
      </c>
      <c r="AC10" s="346"/>
      <c r="AD10" s="345" t="s">
        <v>40</v>
      </c>
      <c r="AE10" s="348" t="s">
        <v>4</v>
      </c>
      <c r="AG10" s="292">
        <v>1</v>
      </c>
      <c r="AH10" s="292">
        <v>2</v>
      </c>
      <c r="AI10" s="292">
        <v>3</v>
      </c>
      <c r="AJ10" s="292">
        <v>4</v>
      </c>
      <c r="AK10" s="304"/>
      <c r="AL10" s="338" t="s">
        <v>40</v>
      </c>
      <c r="AM10" s="305" t="s">
        <v>4</v>
      </c>
      <c r="AQ10" s="317" t="s">
        <v>9</v>
      </c>
      <c r="AR10" s="317" t="s">
        <v>30</v>
      </c>
      <c r="AS10" s="319" t="s">
        <v>40</v>
      </c>
      <c r="AT10" s="319" t="s">
        <v>30</v>
      </c>
      <c r="AU10" s="319" t="s">
        <v>29</v>
      </c>
      <c r="AV10" s="319" t="s">
        <v>4</v>
      </c>
    </row>
    <row r="11" spans="1:49">
      <c r="A11" s="201">
        <v>1</v>
      </c>
      <c r="B11" s="202">
        <f>Data!B11</f>
        <v>4</v>
      </c>
      <c r="D11" s="288">
        <f>IF(AND(B11&gt;0,B11&lt;=12),1,IF(AND(B11&gt;12,B11&lt;=24),2,IF(AND(B11&gt;24,B11&lt;=36),3,0)))</f>
        <v>1</v>
      </c>
      <c r="E11" s="288" t="str">
        <f>IF(B12=0,0,IF(MOD(B12,3)=1,"A",IF(MOD(B12,3)=2,"B","C")))</f>
        <v>A</v>
      </c>
      <c r="F11" s="288">
        <f>IF(AND(B13&gt;0,B13&lt;=12),1,IF(AND(B13&gt;12,B13&lt;=24),2,IF(AND(B13&gt;24,B13&lt;=36),3,0)))</f>
        <v>1</v>
      </c>
      <c r="G11" s="288" t="str">
        <f>IF(B14=0,0,IF(MOD(B14,3)=1,"A",IF(MOD(B14,3)=2,"B","C")))</f>
        <v>C</v>
      </c>
      <c r="AO11" s="314">
        <f>IF(AND(B11&gt;0,B11&lt;=12),1,IF(AND(B11&gt;12,B11&lt;=24),2,IF(AND(B11&gt;24,B11&lt;=36),3,0)))</f>
        <v>1</v>
      </c>
    </row>
    <row r="12" spans="1:49">
      <c r="A12" s="197">
        <f>A11+1</f>
        <v>2</v>
      </c>
      <c r="B12" s="198">
        <f>Data!B12</f>
        <v>7</v>
      </c>
      <c r="D12" s="290" t="str">
        <f>IF(B11=0,0,IF(MOD(B11,3)=1,"A",IF(MOD(B11,3)=2,"B","C")))</f>
        <v>A</v>
      </c>
      <c r="E12" s="290">
        <f>IF(AND(B12&gt;0,B12&lt;=12),1,IF(AND(B12&gt;12,B12&lt;=24),2,IF(AND(B12&gt;24,B12&lt;=36),3,0)))</f>
        <v>1</v>
      </c>
      <c r="F12" s="290" t="str">
        <f>IF(B13=0,0,IF(MOD(B13,3)=1,"A",IF(MOD(B13,3)=2,"B","C")))</f>
        <v>C</v>
      </c>
      <c r="G12" s="290">
        <f>IF(AND(B14&gt;0,B14&lt;=12),1,IF(AND(B14&gt;12,B14&lt;=24),2,IF(AND(B14&gt;24,B14&lt;=36),3,0)))</f>
        <v>2</v>
      </c>
      <c r="AO12" s="314" t="str">
        <f>IF(B12=0,0,IF(MOD(B12,3)=1,"A",IF(MOD(B12,3)=2,"B","C")))</f>
        <v>A</v>
      </c>
    </row>
    <row r="13" spans="1:49">
      <c r="A13" s="197">
        <f t="shared" ref="A13:A76" si="0">A12+1</f>
        <v>3</v>
      </c>
      <c r="B13" s="198">
        <f>Data!B13</f>
        <v>3</v>
      </c>
      <c r="D13" s="292" t="str">
        <f>IF(B11=0,0,IF(B11&lt;=18,"L","H"))</f>
        <v>L</v>
      </c>
      <c r="E13" s="292" t="str">
        <f>IF(B12=0,0,IF(ISODD(B12),"O","E"))</f>
        <v>O</v>
      </c>
      <c r="F13" s="292" t="str">
        <f>IF(B13=0,0,IF(B13&lt;=18,"L","H"))</f>
        <v>L</v>
      </c>
      <c r="G13" s="292" t="str">
        <f>IF(B14=0,0,IF(ISODD(B14),"O","E"))</f>
        <v>E</v>
      </c>
      <c r="AO13" s="314">
        <f>IF(AND(B13&gt;0,B13&lt;=12),1,IF(AND(B13&gt;12,B13&lt;=24),2,IF(AND(B13&gt;24,B13&lt;=36),3,0)))</f>
        <v>1</v>
      </c>
    </row>
    <row r="14" spans="1:49">
      <c r="A14" s="197">
        <f t="shared" si="0"/>
        <v>4</v>
      </c>
      <c r="B14" s="198">
        <f>Data!B14</f>
        <v>24</v>
      </c>
      <c r="Y14" s="349" t="str">
        <f>IF(D11=1,"2&amp;3",IF(D11=2,"1&amp;3","1&amp;2"))</f>
        <v>2&amp;3</v>
      </c>
      <c r="Z14" s="349" t="str">
        <f>IF(E11="A","B&amp;C",IF(E11="B","A&amp;C","A&amp;B"))</f>
        <v>B&amp;C</v>
      </c>
      <c r="AA14" s="349" t="str">
        <f>IF(F11=1,"2&amp;3",IF(F11=2,"1&amp;3","1&amp;2"))</f>
        <v>2&amp;3</v>
      </c>
      <c r="AB14" s="349" t="str">
        <f>IF(G11="A","B&amp;C",IF(G11="B","A&amp;C","A&amp;B"))</f>
        <v>A&amp;B</v>
      </c>
      <c r="AO14" s="314" t="str">
        <f>IF(B14=0,0,IF(MOD(B14,3)=1,"A",IF(MOD(B14,3)=2,"B","C")))</f>
        <v>C</v>
      </c>
    </row>
    <row r="15" spans="1:49">
      <c r="A15" s="197">
        <f t="shared" si="0"/>
        <v>5</v>
      </c>
      <c r="B15" s="198">
        <f>Data!B15</f>
        <v>10</v>
      </c>
      <c r="D15" s="288">
        <f>IF(AND(B15&gt;0,B15&lt;=12),1,IF(AND(B15&gt;12,B15&lt;=24),2,IF(AND(B15&gt;24,B15&lt;=36),3,0)))</f>
        <v>1</v>
      </c>
      <c r="E15" s="288" t="str">
        <f>IF(B16=0,0,IF(MOD(B16,3)=1,"A",IF(MOD(B16,3)=2,"B","C")))</f>
        <v>A</v>
      </c>
      <c r="F15" s="288">
        <f>IF(AND(B17&gt;0,B17&lt;=12),1,IF(AND(B17&gt;12,B17&lt;=24),2,IF(AND(B17&gt;24,B17&lt;=36),3,0)))</f>
        <v>0</v>
      </c>
      <c r="G15" s="288" t="str">
        <f>IF(B18=0,0,IF(MOD(B18,3)=1,"A",IF(MOD(B18,3)=2,"B","C")))</f>
        <v>B</v>
      </c>
      <c r="Y15" s="314" t="str">
        <f>IF(AND(D15&lt;&gt;D11,D15&lt;&gt;0),"W","L")</f>
        <v>L</v>
      </c>
      <c r="Z15" s="314" t="str">
        <f>IF(Y15="W"," ", IF(AND(E15&lt;&gt;E11,E15&lt;&gt;0),"W","L"))</f>
        <v>L</v>
      </c>
      <c r="AA15" s="314" t="str">
        <f>IF(OR(Z15="W",Z15=" ")," ",IF(AND(F15&lt;&gt;F11,F15&lt;&gt;0),"W","L"))</f>
        <v>L</v>
      </c>
      <c r="AB15" s="314" t="str">
        <f>IF(OR(AA15="W",AA15=" ")," ",IF(AND(G15&lt;&gt;G11,G15&lt;&gt;0),"W","L"))</f>
        <v>W</v>
      </c>
      <c r="AD15" s="308">
        <f>IF(Y15="W",1,IF(Z15="W",2,IF(AA15="W",3,IF(AB15="W",4,"L"))))</f>
        <v>4</v>
      </c>
      <c r="AE15" s="306">
        <f>IF(AD15&lt;&gt;"L",AE11+1,AE11-81)</f>
        <v>1</v>
      </c>
      <c r="AO15" s="314">
        <f t="shared" ref="AO15" si="1">IF(AND(B15&gt;0,B15&lt;=12),1,IF(AND(B15&gt;12,B15&lt;=24),2,IF(AND(B15&gt;24,B15&lt;=36),3,0)))</f>
        <v>1</v>
      </c>
    </row>
    <row r="16" spans="1:49">
      <c r="A16" s="197">
        <f t="shared" si="0"/>
        <v>6</v>
      </c>
      <c r="B16" s="198">
        <f>Data!B16</f>
        <v>34</v>
      </c>
      <c r="D16" s="290" t="str">
        <f>IF(B15=0,0,IF(MOD(B15,3)=1,"A",IF(MOD(B15,3)=2,"B","C")))</f>
        <v>A</v>
      </c>
      <c r="E16" s="290">
        <f>IF(AND(B16&gt;0,B16&lt;=12),1,IF(AND(B16&gt;12,B16&lt;=24),2,IF(AND(B16&gt;24,B16&lt;=36),3,0)))</f>
        <v>3</v>
      </c>
      <c r="F16" s="290">
        <f>IF(B17=0,0,IF(MOD(B17,3)=1,"A",IF(MOD(B17,3)=2,"B","C")))</f>
        <v>0</v>
      </c>
      <c r="G16" s="290">
        <f>IF(AND(B18&gt;0,B18&lt;=12),1,IF(AND(B18&gt;12,B18&lt;=24),2,IF(AND(B18&gt;24,B18&lt;=36),3,0)))</f>
        <v>1</v>
      </c>
      <c r="AO16" s="314" t="str">
        <f t="shared" ref="AO16" si="2">IF(B16=0,0,IF(MOD(B16,3)=1,"A",IF(MOD(B16,3)=2,"B","C")))</f>
        <v>A</v>
      </c>
    </row>
    <row r="17" spans="1:55">
      <c r="A17" s="197">
        <f t="shared" si="0"/>
        <v>7</v>
      </c>
      <c r="B17" s="198">
        <f>Data!B17</f>
        <v>0</v>
      </c>
      <c r="D17" s="292" t="str">
        <f>IF(B15=0,0,IF(B15&lt;=18,"L","H"))</f>
        <v>L</v>
      </c>
      <c r="E17" s="292" t="str">
        <f>IF(B16=0,0,IF(ISODD(B16),"O","E"))</f>
        <v>E</v>
      </c>
      <c r="F17" s="292">
        <f>IF(B17=0,0,IF(B17&lt;=18,"L","H"))</f>
        <v>0</v>
      </c>
      <c r="G17" s="292" t="str">
        <f>IF(B18=0,0,IF(ISODD(B18),"O","E"))</f>
        <v>E</v>
      </c>
      <c r="AO17" s="314">
        <f t="shared" ref="AO17" si="3">IF(AND(B17&gt;0,B17&lt;=12),1,IF(AND(B17&gt;12,B17&lt;=24),2,IF(AND(B17&gt;24,B17&lt;=36),3,0)))</f>
        <v>0</v>
      </c>
    </row>
    <row r="18" spans="1:55">
      <c r="A18" s="197">
        <f t="shared" si="0"/>
        <v>8</v>
      </c>
      <c r="B18" s="198">
        <f>Data!B18</f>
        <v>8</v>
      </c>
      <c r="Y18" s="349" t="str">
        <f>IF(D15=1,"2&amp;3",IF(D15=2,"1&amp;3","1&amp;2"))</f>
        <v>2&amp;3</v>
      </c>
      <c r="Z18" s="349" t="str">
        <f>IF(E15="A","B&amp;C",IF(E15="B","A&amp;C","A&amp;B"))</f>
        <v>B&amp;C</v>
      </c>
      <c r="AA18" s="349" t="str">
        <f>IF(F15=1,"2&amp;3",IF(F15=2,"1&amp;3","1&amp;2"))</f>
        <v>1&amp;2</v>
      </c>
      <c r="AB18" s="349" t="str">
        <f>IF(G15="A","B&amp;C",IF(G15="B","A&amp;C","A&amp;B"))</f>
        <v>A&amp;C</v>
      </c>
      <c r="AC18" s="306"/>
      <c r="AD18" s="308"/>
      <c r="AE18" s="306"/>
      <c r="AO18" s="314" t="str">
        <f t="shared" ref="AO18" si="4">IF(B18=0,0,IF(MOD(B18,3)=1,"A",IF(MOD(B18,3)=2,"B","C")))</f>
        <v>B</v>
      </c>
    </row>
    <row r="19" spans="1:55">
      <c r="A19" s="197">
        <f t="shared" si="0"/>
        <v>9</v>
      </c>
      <c r="B19" s="198">
        <f>Data!B19</f>
        <v>17</v>
      </c>
      <c r="D19" s="288">
        <f>IF(AND(B19&gt;0,B19&lt;=12),1,IF(AND(B19&gt;12,B19&lt;=24),2,IF(AND(B19&gt;24,B19&lt;=36),3,0)))</f>
        <v>2</v>
      </c>
      <c r="E19" s="288" t="str">
        <f>IF(B20=0,0,IF(MOD(B20,3)=1,"A",IF(MOD(B20,3)=2,"B","C")))</f>
        <v>C</v>
      </c>
      <c r="F19" s="288">
        <f>IF(AND(B21&gt;0,B21&lt;=12),1,IF(AND(B21&gt;12,B21&lt;=24),2,IF(AND(B21&gt;24,B21&lt;=36),3,0)))</f>
        <v>2</v>
      </c>
      <c r="G19" s="288" t="str">
        <f>IF(B22=0,0,IF(MOD(B22,3)=1,"A",IF(MOD(B22,3)=2,"B","C")))</f>
        <v>B</v>
      </c>
      <c r="Y19" s="314" t="str">
        <f>IF(AND(D19&lt;&gt;D15,D19&lt;&gt;0),"W","L")</f>
        <v>W</v>
      </c>
      <c r="Z19" s="314" t="str">
        <f>IF(Y19="W"," ", IF(AND(E19&lt;&gt;E15,E19&lt;&gt;0),"W","L"))</f>
        <v xml:space="preserve"> </v>
      </c>
      <c r="AA19" s="314" t="str">
        <f>IF(OR(Z19="W",Z19=" ")," ",IF(AND(F19&lt;&gt;F15,F19&lt;&gt;0),"W","L"))</f>
        <v xml:space="preserve"> </v>
      </c>
      <c r="AB19" s="314" t="str">
        <f>IF(OR(AA19="W",AA19=" ")," ",IF(AND(G19&lt;&gt;G15,G19&lt;&gt;0),"W","L"))</f>
        <v xml:space="preserve"> </v>
      </c>
      <c r="AC19" s="306"/>
      <c r="AD19" s="308">
        <f>IF(Y19="W",1,IF(Z19="W",2,IF(AA19="W",3,IF(AB19="W",4,"L"))))</f>
        <v>1</v>
      </c>
      <c r="AE19" s="306">
        <f>IF(AD19&lt;&gt;"L",AE15+1,AE15-81)</f>
        <v>2</v>
      </c>
      <c r="AO19" s="314">
        <f t="shared" ref="AO19" si="5">IF(AND(B19&gt;0,B19&lt;=12),1,IF(AND(B19&gt;12,B19&lt;=24),2,IF(AND(B19&gt;24,B19&lt;=36),3,0)))</f>
        <v>2</v>
      </c>
    </row>
    <row r="20" spans="1:55">
      <c r="A20" s="197">
        <f t="shared" si="0"/>
        <v>10</v>
      </c>
      <c r="B20" s="198">
        <f>Data!B20</f>
        <v>9</v>
      </c>
      <c r="D20" s="290" t="str">
        <f>IF(B19=0,0,IF(MOD(B19,3)=1,"A",IF(MOD(B19,3)=2,"B","C")))</f>
        <v>B</v>
      </c>
      <c r="E20" s="290">
        <f>IF(AND(B20&gt;0,B20&lt;=12),1,IF(AND(B20&gt;12,B20&lt;=24),2,IF(AND(B20&gt;24,B20&lt;=36),3,0)))</f>
        <v>1</v>
      </c>
      <c r="F20" s="290" t="str">
        <f>IF(B21=0,0,IF(MOD(B21,3)=1,"A",IF(MOD(B21,3)=2,"B","C")))</f>
        <v>C</v>
      </c>
      <c r="G20" s="290">
        <f>IF(AND(B22&gt;0,B22&lt;=12),1,IF(AND(B22&gt;12,B22&lt;=24),2,IF(AND(B22&gt;24,B22&lt;=36),3,0)))</f>
        <v>3</v>
      </c>
      <c r="Y20" s="314"/>
      <c r="Z20" s="314"/>
      <c r="AA20" s="314"/>
      <c r="AB20" s="314"/>
      <c r="AC20" s="306"/>
      <c r="AD20" s="308"/>
      <c r="AE20" s="306"/>
      <c r="AO20" s="314" t="str">
        <f t="shared" ref="AO20" si="6">IF(B20=0,0,IF(MOD(B20,3)=1,"A",IF(MOD(B20,3)=2,"B","C")))</f>
        <v>C</v>
      </c>
    </row>
    <row r="21" spans="1:55">
      <c r="A21" s="197">
        <f t="shared" si="0"/>
        <v>11</v>
      </c>
      <c r="B21" s="198">
        <f>Data!B21</f>
        <v>21</v>
      </c>
      <c r="D21" s="292" t="str">
        <f>IF(B19=0,0,IF(B19&lt;=18,"L","H"))</f>
        <v>L</v>
      </c>
      <c r="E21" s="292" t="str">
        <f>IF(B20=0,0,IF(ISODD(B20),"O","E"))</f>
        <v>O</v>
      </c>
      <c r="F21" s="292" t="str">
        <f>IF(B21=0,0,IF(B21&lt;=18,"L","H"))</f>
        <v>H</v>
      </c>
      <c r="G21" s="292" t="str">
        <f>IF(B22=0,0,IF(ISODD(B22),"O","E"))</f>
        <v>E</v>
      </c>
      <c r="Y21" s="314"/>
      <c r="Z21" s="314"/>
      <c r="AA21" s="314"/>
      <c r="AB21" s="314"/>
      <c r="AC21" s="306"/>
      <c r="AD21" s="308"/>
      <c r="AE21" s="306"/>
      <c r="AO21" s="314">
        <f t="shared" ref="AO21" si="7">IF(AND(B21&gt;0,B21&lt;=12),1,IF(AND(B21&gt;12,B21&lt;=24),2,IF(AND(B21&gt;24,B21&lt;=36),3,0)))</f>
        <v>2</v>
      </c>
    </row>
    <row r="22" spans="1:55">
      <c r="A22" s="197">
        <f t="shared" si="0"/>
        <v>12</v>
      </c>
      <c r="B22" s="198">
        <f>Data!B22</f>
        <v>32</v>
      </c>
      <c r="I22" s="287" t="str">
        <f>IF(D11=1,"2&amp;3",IF(D11=2,"1&amp;3","1&amp;2"))</f>
        <v>2&amp;3</v>
      </c>
      <c r="J22" s="287" t="str">
        <f>IF(E11="A","B&amp;C",IF(E11="B","A&amp;C","A&amp;B"))</f>
        <v>B&amp;C</v>
      </c>
      <c r="K22" s="287" t="str">
        <f>IF(F11=1,"2&amp;3",IF(F11=2,"1&amp;3","1&amp;2"))</f>
        <v>2&amp;3</v>
      </c>
      <c r="L22" s="287" t="str">
        <f>IF(G11="A","B&amp;C",IF(G11="B","A&amp;C","A&amp;B"))</f>
        <v>A&amp;B</v>
      </c>
      <c r="Q22" s="289" t="str">
        <f>IF(D12="A","B&amp;C",IF(D12="B","A&amp;C","A&amp;B"))</f>
        <v>B&amp;C</v>
      </c>
      <c r="R22" s="289" t="str">
        <f>IF(E12=1,"2&amp;3",IF(E12=2,"1&amp;3","1&amp;2"))</f>
        <v>2&amp;3</v>
      </c>
      <c r="S22" s="289" t="str">
        <f>IF(F12="A","B&amp;C",IF(F12="B","A&amp;C","A&amp;B"))</f>
        <v>A&amp;B</v>
      </c>
      <c r="T22" s="289" t="str">
        <f>IF(G12=1,"2&amp;3",IF(G12=2,"1&amp;3","1&amp;2"))</f>
        <v>1&amp;3</v>
      </c>
      <c r="Y22" s="349" t="str">
        <f>IF(D19=1,"2&amp;3",IF(D19=2,"1&amp;3","1&amp;2"))</f>
        <v>1&amp;3</v>
      </c>
      <c r="Z22" s="349" t="str">
        <f>IF(E19="A","B&amp;C",IF(E19="B","A&amp;C","A&amp;B"))</f>
        <v>A&amp;B</v>
      </c>
      <c r="AA22" s="349" t="str">
        <f>IF(F19=1,"2&amp;3",IF(F19=2,"1&amp;3","1&amp;2"))</f>
        <v>1&amp;3</v>
      </c>
      <c r="AB22" s="349" t="str">
        <f>IF(G19="A","B&amp;C",IF(G19="B","A&amp;C","A&amp;B"))</f>
        <v>A&amp;C</v>
      </c>
      <c r="AC22" s="306"/>
      <c r="AD22" s="308"/>
      <c r="AE22" s="306"/>
      <c r="AG22" s="291" t="str">
        <f>IF(D13="H","L","H")</f>
        <v>H</v>
      </c>
      <c r="AH22" s="291" t="str">
        <f>IF(E13="O","E","O")</f>
        <v>E</v>
      </c>
      <c r="AI22" s="291" t="str">
        <f>IF(F13="H","L","H")</f>
        <v>H</v>
      </c>
      <c r="AJ22" s="291" t="str">
        <f>IF(G13="O","E","O")</f>
        <v>O</v>
      </c>
      <c r="AO22" s="314" t="str">
        <f t="shared" ref="AO22" si="8">IF(B22=0,0,IF(MOD(B22,3)=1,"A",IF(MOD(B22,3)=2,"B","C")))</f>
        <v>B</v>
      </c>
      <c r="AR22" s="314" t="str">
        <f>IF(AO11=1,"2&amp;3",IF(AO11=2,"1&amp;3","1&amp;2"))</f>
        <v>2&amp;3</v>
      </c>
      <c r="AS22" s="318">
        <v>1</v>
      </c>
      <c r="AT22" s="318">
        <f>IF($AT$9=3,IF(AS22=1,2,IF(AS22=2,6,IF(AS22=3,18,0))),IF(AS22=1,2,IF(AS22=2,6,IF(AS22=3,18,IF(AS22=4,54,0)))))</f>
        <v>2</v>
      </c>
      <c r="AU22" s="318">
        <f>IF(AND(AR21&lt;&gt;" ",AQ22="W"),(AT21/2)*3,0)</f>
        <v>0</v>
      </c>
      <c r="AV22" s="318">
        <f>-AT22+AU22</f>
        <v>-2</v>
      </c>
    </row>
    <row r="23" spans="1:55">
      <c r="A23" s="197">
        <f t="shared" si="0"/>
        <v>13</v>
      </c>
      <c r="B23" s="198">
        <f>Data!B23</f>
        <v>19</v>
      </c>
      <c r="D23" s="288">
        <f>IF(AND(B23&gt;0,B23&lt;=12),1,IF(AND(B23&gt;12,B23&lt;=24),2,IF(AND(B23&gt;24,B23&lt;=36),3,0)))</f>
        <v>2</v>
      </c>
      <c r="E23" s="288" t="str">
        <f>IF(B24=0,0,IF(MOD(B24,3)=1,"A",IF(MOD(B24,3)=2,"B","C")))</f>
        <v>A</v>
      </c>
      <c r="F23" s="288">
        <f>IF(AND(B25&gt;0,B25&lt;=12),1,IF(AND(B25&gt;12,B25&lt;=24),2,IF(AND(B25&gt;24,B25&lt;=36),3,0)))</f>
        <v>1</v>
      </c>
      <c r="G23" s="288" t="str">
        <f>IF(B26=0,0,IF(MOD(B26,3)=1,"A",IF(MOD(B26,3)=2,"B","C")))</f>
        <v>C</v>
      </c>
      <c r="I23" s="66" t="str">
        <f>IF(AND(D23&lt;&gt;D11,D23&lt;&gt;0),"W","L")</f>
        <v>W</v>
      </c>
      <c r="J23" s="66" t="str">
        <f>IF(I23="W"," ", IF(AND(E23&lt;&gt;E11,E23&lt;&gt;0),"W","L"))</f>
        <v xml:space="preserve"> </v>
      </c>
      <c r="K23" s="66" t="str">
        <f>IF(OR(J23="W",J23=" ")," ",IF(AND(F23&lt;&gt;F11,F23&lt;&gt;0),"W","L"))</f>
        <v xml:space="preserve"> </v>
      </c>
      <c r="L23" s="66" t="str">
        <f>IF(OR(K23="W",K23=" ")," ",IF(AND(G23&lt;&gt;G11,G23&lt;&gt;0),"W","L"))</f>
        <v xml:space="preserve"> </v>
      </c>
      <c r="N23" s="67">
        <f>IF(I23="W",1,IF(J23="W",2,IF(K23="W",3,IF(L23="W",4,"L"))))</f>
        <v>1</v>
      </c>
      <c r="O23">
        <f>IF(N23&lt;&gt;"L",O19+1,O19-81)</f>
        <v>1</v>
      </c>
      <c r="Q23" s="66" t="str">
        <f>IF(AND(D24&lt;&gt;D12,D24&lt;&gt;0),"W","L")</f>
        <v>L</v>
      </c>
      <c r="R23" s="66" t="str">
        <f>IF(Q23="W"," ", IF(AND(E24&lt;&gt;E12,E24&lt;&gt;0),"W","L"))</f>
        <v>W</v>
      </c>
      <c r="S23" s="66" t="str">
        <f>IF(OR(R23="W",R23=" ")," ",IF(AND(F24&lt;&gt;F12,F24&lt;&gt;0),"W","L"))</f>
        <v xml:space="preserve"> </v>
      </c>
      <c r="T23" s="66" t="str">
        <f>IF(OR(S23="W",S23=" ")," ",IF(AND(G24&lt;&gt;G12,G24&lt;&gt;0),"W","L"))</f>
        <v xml:space="preserve"> </v>
      </c>
      <c r="V23" s="68">
        <f>IF(Q23="W",1,IF(R23="W",2,IF(S23="W",3,IF(T23="W",4,"L"))))</f>
        <v>2</v>
      </c>
      <c r="W23">
        <f>IF(V23&lt;&gt;"L",W19+1,W19-81)</f>
        <v>1</v>
      </c>
      <c r="Y23" s="314" t="str">
        <f>IF(AND(D23&lt;&gt;D19,D23&lt;&gt;0),"W","L")</f>
        <v>L</v>
      </c>
      <c r="Z23" s="314" t="str">
        <f>IF(Y23="W"," ", IF(AND(E23&lt;&gt;E19,E23&lt;&gt;0),"W","L"))</f>
        <v>W</v>
      </c>
      <c r="AA23" s="314" t="str">
        <f>IF(OR(Z23="W",Z23=" ")," ",IF(AND(F23&lt;&gt;F19,F23&lt;&gt;0),"W","L"))</f>
        <v xml:space="preserve"> </v>
      </c>
      <c r="AB23" s="314" t="str">
        <f>IF(OR(AA23="W",AA23=" ")," ",IF(AND(G23&lt;&gt;G19,G23&lt;&gt;0),"W","L"))</f>
        <v xml:space="preserve"> </v>
      </c>
      <c r="AC23" s="306"/>
      <c r="AD23" s="308">
        <f>IF(Y23="W",1,IF(Z23="W",2,IF(AA23="W",3,IF(AB23="W",4,"L"))))</f>
        <v>2</v>
      </c>
      <c r="AE23" s="306">
        <f>IF(AD23&lt;&gt;"L",AE19+1,AE19-81)</f>
        <v>3</v>
      </c>
      <c r="AG23" s="66" t="str">
        <f>IF(AND(D25&lt;&gt;D13,D254&lt;&gt;0),"W","L")</f>
        <v>L</v>
      </c>
      <c r="AH23" s="66" t="str">
        <f>IF(AG23="W"," ", IF(AND(E25&lt;&gt;E13,E25&lt;&gt;0),"W","L"))</f>
        <v>W</v>
      </c>
      <c r="AI23" s="66" t="str">
        <f>IF(OR(AH23="W",AH23=" ")," ",IF(AND(F25&lt;&gt;F13,F25&lt;&gt;0),"W","L"))</f>
        <v xml:space="preserve"> </v>
      </c>
      <c r="AJ23" s="66" t="str">
        <f>IF(OR(AI23="W",AI23=" ")," ",IF(AND(G25&lt;&gt;G13,G25&lt;&gt;0),"W","L"))</f>
        <v xml:space="preserve"> </v>
      </c>
      <c r="AL23" s="76">
        <f>IF(AG23="W",1,IF(AH23="W",2,IF(AI23="W",3,IF(AJ23="W",4,"L"))))</f>
        <v>2</v>
      </c>
      <c r="AM23" s="71">
        <f>IF(AL23&lt;&gt;"L",AM19+1,AM19-15)</f>
        <v>1</v>
      </c>
      <c r="AO23" s="314">
        <f t="shared" ref="AO23" si="9">IF(AND(B23&gt;0,B23&lt;=12),1,IF(AND(B23&gt;12,B23&lt;=24),2,IF(AND(B23&gt;24,B23&lt;=36),3,0)))</f>
        <v>2</v>
      </c>
      <c r="AQ23" s="314" t="str">
        <f>IF(AR22&lt;&gt;" ",IF(AND(AO23&lt;&gt;AO11,AO23&lt;&gt;0),"W","L")," ")</f>
        <v>W</v>
      </c>
      <c r="AR23" s="314" t="str">
        <f>IF(AQ23="L"," ",IF(AO12="A","B&amp;C",IF(AO12="B","A&amp;C","A&amp;B")))</f>
        <v>B&amp;C</v>
      </c>
      <c r="AS23" s="318">
        <f>IF(AQ23="W",1,IF(AQ23="L",AS22+1,AS22))</f>
        <v>1</v>
      </c>
      <c r="AT23" s="318">
        <f t="shared" ref="AT23" si="10">IF(AR23=" ",0,IF($AT$9=3,IF(AS23=1,2,IF(AS23=2,6,IF(AS23=3,18,0))),IF(AS23=1,2,IF(AS23=2,6,IF(AS23=3,18,IF(AS23=4,54,0))))))</f>
        <v>2</v>
      </c>
      <c r="AU23" s="318">
        <f t="shared" ref="AU23" si="11">IF(AND(AR22&lt;&gt;" ",AQ23="W"),(AT22/2)*3,0)</f>
        <v>3</v>
      </c>
      <c r="AV23" s="318">
        <f t="shared" ref="AV23" si="12">AV22-AT23+AU23</f>
        <v>-1</v>
      </c>
      <c r="AX23" s="318" t="str">
        <f>IF(AND(AV23&lt;&gt;AV11,AV23&lt;&gt;0),"W","L")</f>
        <v>W</v>
      </c>
      <c r="AY23" s="318" t="str">
        <f>IF(AV12="A","B&amp;C",IF(AV12="B","A&amp;C","A&amp;B"))</f>
        <v>A&amp;B</v>
      </c>
      <c r="AZ23" s="318">
        <f>IF(AX23="W",1,AZ22+1)</f>
        <v>1</v>
      </c>
      <c r="BA23" s="318">
        <f t="shared" ref="BA23:BA25" si="13">IF($AT$9=3,IF(AZ23=1,2,IF(AZ23=2,6,IF(AZ23=3,18,0))),IF(AZ23=1,2,IF(AZ23=2,6,IF(AZ23=3,18,IF(AZ23=4,54,0)))))</f>
        <v>2</v>
      </c>
      <c r="BB23" s="318">
        <f>IF(AND(AY22&lt;&gt;" ",AX23="W"),(BA22/2)*3,0)</f>
        <v>0</v>
      </c>
      <c r="BC23" s="318">
        <f>BC22-BA23+BB23</f>
        <v>-2</v>
      </c>
    </row>
    <row r="24" spans="1:55">
      <c r="A24" s="197">
        <f t="shared" si="0"/>
        <v>14</v>
      </c>
      <c r="B24" s="198">
        <f>Data!B24</f>
        <v>22</v>
      </c>
      <c r="D24" s="290" t="str">
        <f>IF(B23=0,0,IF(MOD(B23,3)=1,"A",IF(MOD(B23,3)=2,"B","C")))</f>
        <v>A</v>
      </c>
      <c r="E24" s="290">
        <f>IF(AND(B24&gt;0,B24&lt;=12),1,IF(AND(B24&gt;12,B24&lt;=24),2,IF(AND(B24&gt;24,B24&lt;=36),3,0)))</f>
        <v>2</v>
      </c>
      <c r="F24" s="290" t="str">
        <f>IF(B25=0,0,IF(MOD(B25,3)=1,"A",IF(MOD(B25,3)=2,"B","C")))</f>
        <v>A</v>
      </c>
      <c r="G24" s="290">
        <f>IF(AND(B26&gt;0,B26&lt;=12),1,IF(AND(B26&gt;12,B26&lt;=24),2,IF(AND(B26&gt;24,B26&lt;=36),3,0)))</f>
        <v>2</v>
      </c>
      <c r="AO24" s="314" t="str">
        <f t="shared" ref="AO24" si="14">IF(B24=0,0,IF(MOD(B24,3)=1,"A",IF(MOD(B24,3)=2,"B","C")))</f>
        <v>A</v>
      </c>
      <c r="AQ24" s="314" t="str">
        <f>IF(AR23=" "," ",IF(AND(AO24&lt;&gt;AO12,AO24&lt;&gt;0),"W","L"))</f>
        <v>L</v>
      </c>
      <c r="AR24" s="314" t="str">
        <f>IF(AQ24="L"," ",IF(AO13=1,"2&amp;3",IF(AO13=2,"1&amp;3","1&amp;2")))</f>
        <v xml:space="preserve"> </v>
      </c>
      <c r="AS24" s="318">
        <f>IF(AQ24="W",1,IF(AQ24="L",AS23+1,AS23))</f>
        <v>2</v>
      </c>
      <c r="AT24" s="318">
        <f>IF(AR24=" ",0,IF($AT$9=3,IF(AS24=1,2,IF(AS24=2,6,IF(AS24=3,18,0))),IF(AS24=1,2,IF(AS24=2,6,IF(AS24=3,18,IF(AS24=4,54,0))))))</f>
        <v>0</v>
      </c>
      <c r="AU24" s="318">
        <f t="shared" ref="AU24:AU25" si="15">IF(AND(AR23&lt;&gt;" ",AQ24="W"),(AT23/2)*3,0)</f>
        <v>0</v>
      </c>
      <c r="AV24" s="318">
        <f t="shared" ref="AV24:AV25" si="16">AV23-AT24+AU24</f>
        <v>-1</v>
      </c>
      <c r="AX24" s="318" t="str">
        <f t="shared" ref="AX24:AX25" si="17">IF(AND(AV24&lt;&gt;AV12,AV24&lt;&gt;0),"W","L")</f>
        <v>W</v>
      </c>
      <c r="AY24" s="318" t="str">
        <f>IF(AV13=1,"2&amp;3",IF(AV13=2,"1&amp;3","1&amp;2"))</f>
        <v>1&amp;2</v>
      </c>
      <c r="AZ24" s="318">
        <f t="shared" ref="AZ24:AZ25" si="18">IF(AX24="W",1,AZ23+1)</f>
        <v>1</v>
      </c>
      <c r="BA24" s="318">
        <f t="shared" si="13"/>
        <v>2</v>
      </c>
      <c r="BB24" s="318">
        <f t="shared" ref="BB24:BB25" si="19">IF(AND(AY23&lt;&gt;" ",AX24="W"),(BA23/2)*3,0)</f>
        <v>3</v>
      </c>
      <c r="BC24" s="318">
        <f t="shared" ref="BC24:BC25" si="20">BC23-BA24+BB24</f>
        <v>-1</v>
      </c>
    </row>
    <row r="25" spans="1:55">
      <c r="A25" s="197">
        <f t="shared" si="0"/>
        <v>15</v>
      </c>
      <c r="B25" s="198">
        <f>Data!B25</f>
        <v>10</v>
      </c>
      <c r="D25" s="292" t="str">
        <f>IF(B23=0,0,IF(B23&lt;=18,"L","H"))</f>
        <v>H</v>
      </c>
      <c r="E25" s="292" t="str">
        <f>IF(B24=0,0,IF(ISODD(B24),"O","E"))</f>
        <v>E</v>
      </c>
      <c r="F25" s="292" t="str">
        <f>IF(B25=0,0,IF(B25&lt;=18,"L","H"))</f>
        <v>L</v>
      </c>
      <c r="G25" s="292" t="str">
        <f>IF(B26=0,0,IF(ISODD(B26),"O","E"))</f>
        <v>O</v>
      </c>
      <c r="AO25" s="314">
        <f t="shared" ref="AO25" si="21">IF(AND(B25&gt;0,B25&lt;=12),1,IF(AND(B25&gt;12,B25&lt;=24),2,IF(AND(B25&gt;24,B25&lt;=36),3,0)))</f>
        <v>1</v>
      </c>
      <c r="AQ25" s="314" t="str">
        <f>IF(AR24=" "," ",IF(AND(AO25&lt;&gt;AO13,AO25&lt;&gt;0),"W","L"))</f>
        <v xml:space="preserve"> </v>
      </c>
      <c r="AR25" s="314" t="str">
        <f>IF(AQ25="L"," ",IF(AO14="A","B&amp;C",IF(AO14="B","A&amp;C","A&amp;B")))</f>
        <v>A&amp;B</v>
      </c>
      <c r="AS25" s="318">
        <f>IF(AQ25="W",1,IF(AQ25="L",AS24+1,AS24))</f>
        <v>2</v>
      </c>
      <c r="AT25" s="318">
        <f t="shared" ref="AT25:AT26" si="22">IF(AR25=" ",0,IF($AT$9=3,IF(AS25=1,2,IF(AS25=2,6,IF(AS25=3,18,0))),IF(AS25=1,2,IF(AS25=2,6,IF(AS25=3,18,IF(AS25=4,54,0))))))</f>
        <v>6</v>
      </c>
      <c r="AU25" s="318">
        <f t="shared" si="15"/>
        <v>0</v>
      </c>
      <c r="AV25" s="318">
        <f t="shared" si="16"/>
        <v>-7</v>
      </c>
      <c r="AX25" s="318" t="str">
        <f t="shared" si="17"/>
        <v>W</v>
      </c>
      <c r="AY25" s="318" t="str">
        <f t="shared" ref="AY25" si="23">IF(AV14="A","B&amp;C",IF(AV14="B","A&amp;C","A&amp;B"))</f>
        <v>A&amp;B</v>
      </c>
      <c r="AZ25" s="318">
        <f t="shared" si="18"/>
        <v>1</v>
      </c>
      <c r="BA25" s="318">
        <f t="shared" si="13"/>
        <v>2</v>
      </c>
      <c r="BB25" s="318">
        <f t="shared" si="19"/>
        <v>3</v>
      </c>
      <c r="BC25" s="318">
        <f t="shared" si="20"/>
        <v>0</v>
      </c>
    </row>
    <row r="26" spans="1:55">
      <c r="A26" s="197">
        <f t="shared" si="0"/>
        <v>16</v>
      </c>
      <c r="B26" s="198">
        <f>Data!B26</f>
        <v>21</v>
      </c>
      <c r="I26" s="287" t="str">
        <f>IF(D15=1,"2&amp;3",IF(D15=2,"1&amp;3","1&amp;2"))</f>
        <v>2&amp;3</v>
      </c>
      <c r="J26" s="287" t="str">
        <f>IF(E15="A","B&amp;C",IF(E15="B","A&amp;C","A&amp;B"))</f>
        <v>B&amp;C</v>
      </c>
      <c r="K26" s="287" t="str">
        <f>IF(F15=1,"2&amp;3",IF(F15=2,"1&amp;3","1&amp;2"))</f>
        <v>1&amp;2</v>
      </c>
      <c r="L26" s="287" t="str">
        <f>IF(G15="A","B&amp;C",IF(G15="B","A&amp;C","A&amp;B"))</f>
        <v>A&amp;C</v>
      </c>
      <c r="M26" s="71"/>
      <c r="N26" s="165"/>
      <c r="O26" s="71"/>
      <c r="P26" s="71"/>
      <c r="Q26" s="289" t="str">
        <f>IF(D16="A","B&amp;C",IF(D16="B","A&amp;C","A&amp;B"))</f>
        <v>B&amp;C</v>
      </c>
      <c r="R26" s="289" t="str">
        <f>IF(E16=1,"2&amp;3",IF(E16=2,"1&amp;3","1&amp;2"))</f>
        <v>1&amp;2</v>
      </c>
      <c r="S26" s="289" t="str">
        <f>IF(F16="A","B&amp;C",IF(F16="B","A&amp;C","A&amp;B"))</f>
        <v>A&amp;B</v>
      </c>
      <c r="T26" s="289" t="str">
        <f>IF(G16=1,"2&amp;3",IF(G16=2,"1&amp;3","1&amp;2"))</f>
        <v>2&amp;3</v>
      </c>
      <c r="U26" s="71"/>
      <c r="V26" s="165"/>
      <c r="W26" s="71"/>
      <c r="X26" s="71"/>
      <c r="Y26" s="349" t="str">
        <f t="shared" ref="Y26" si="24">IF(D23=1,"2&amp;3",IF(D23=2,"1&amp;3","1&amp;2"))</f>
        <v>1&amp;3</v>
      </c>
      <c r="Z26" s="349" t="str">
        <f t="shared" ref="Z26" si="25">IF(E23="A","B&amp;C",IF(E23="B","A&amp;C","A&amp;B"))</f>
        <v>B&amp;C</v>
      </c>
      <c r="AA26" s="349" t="str">
        <f t="shared" ref="AA26" si="26">IF(F23=1,"2&amp;3",IF(F23=2,"1&amp;3","1&amp;2"))</f>
        <v>2&amp;3</v>
      </c>
      <c r="AB26" s="349" t="str">
        <f t="shared" ref="AB26" si="27">IF(G23="A","B&amp;C",IF(G23="B","A&amp;C","A&amp;B"))</f>
        <v>A&amp;B</v>
      </c>
      <c r="AC26" s="306"/>
      <c r="AD26" s="308"/>
      <c r="AE26" s="306"/>
      <c r="AG26" s="337" t="str">
        <f>IF(D17="H","L","H")</f>
        <v>H</v>
      </c>
      <c r="AH26" s="337" t="str">
        <f>IF(E17="O","E","O")</f>
        <v>O</v>
      </c>
      <c r="AI26" s="337" t="str">
        <f>IF(F17="H","L","H")</f>
        <v>H</v>
      </c>
      <c r="AJ26" s="337" t="str">
        <f>IF(G17="O","E","O")</f>
        <v>O</v>
      </c>
      <c r="AL26" s="165"/>
      <c r="AO26" s="314" t="str">
        <f t="shared" ref="AO26" si="28">IF(B26=0,0,IF(MOD(B26,3)=1,"A",IF(MOD(B26,3)=2,"B","C")))</f>
        <v>C</v>
      </c>
      <c r="AQ26" s="314" t="str">
        <f t="shared" ref="AQ26:AQ89" si="29">IF(AR25=" "," ",IF(AND(AO26&lt;&gt;AO14,AO26&lt;&gt;0),"W","L"))</f>
        <v>L</v>
      </c>
      <c r="AR26" s="314" t="str">
        <f t="shared" ref="AR26" si="30">IF(AQ26="L"," ",IF(AO15=1,"2&amp;3",IF(AO15=2,"1&amp;3","1&amp;2")))</f>
        <v xml:space="preserve"> </v>
      </c>
      <c r="AS26" s="318">
        <f t="shared" ref="AS26:AS89" si="31">IF(AQ26="W",1,IF(AQ26="L",AS25+1,AS25))</f>
        <v>3</v>
      </c>
      <c r="AT26" s="318">
        <f t="shared" si="22"/>
        <v>0</v>
      </c>
      <c r="AU26" s="318">
        <f t="shared" ref="AU26:AU89" si="32">IF(AND(AR25&lt;&gt;" ",AQ26="W"),(AT25/2)*3,0)</f>
        <v>0</v>
      </c>
      <c r="AV26" s="318">
        <f t="shared" ref="AV26:AV89" si="33">AV25-AT26+AU26</f>
        <v>-7</v>
      </c>
    </row>
    <row r="27" spans="1:55">
      <c r="A27" s="197">
        <f t="shared" si="0"/>
        <v>17</v>
      </c>
      <c r="B27" s="198">
        <f>Data!B27</f>
        <v>4</v>
      </c>
      <c r="D27" s="288">
        <f>IF(AND(B27&gt;0,B27&lt;=12),1,IF(AND(B27&gt;12,B27&lt;=24),2,IF(AND(B27&gt;24,B27&lt;=36),3,0)))</f>
        <v>1</v>
      </c>
      <c r="E27" s="288" t="str">
        <f>IF(B28=0,0,IF(MOD(B28,3)=1,"A",IF(MOD(B28,3)=2,"B","C")))</f>
        <v>C</v>
      </c>
      <c r="F27" s="288">
        <f>IF(AND(B29&gt;0,B29&lt;=12),1,IF(AND(B29&gt;12,B29&lt;=24),2,IF(AND(B29&gt;24,B29&lt;=36),3,0)))</f>
        <v>1</v>
      </c>
      <c r="G27" s="288" t="str">
        <f>IF(B30=0,0,IF(MOD(B30,3)=1,"A",IF(MOD(B30,3)=2,"B","C")))</f>
        <v>A</v>
      </c>
      <c r="I27" s="66" t="str">
        <f>IF(AND(D27&lt;&gt;D15,D27&lt;&gt;0),"W","L")</f>
        <v>L</v>
      </c>
      <c r="J27" s="66" t="str">
        <f>IF(I27="W"," ", IF(AND(E27&lt;&gt;E15,E27&lt;&gt;0),"W","L"))</f>
        <v>W</v>
      </c>
      <c r="K27" s="66" t="str">
        <f>IF(OR(J27="W",J27=" ")," ",IF(AND(F27&lt;&gt;F15,F27&lt;&gt;0),"W","L"))</f>
        <v xml:space="preserve"> </v>
      </c>
      <c r="L27" s="66" t="str">
        <f>IF(OR(K27="W",K27=" ")," ",IF(AND(G27&lt;&gt;G15,G27&lt;&gt;0),"W","L"))</f>
        <v xml:space="preserve"> </v>
      </c>
      <c r="M27" s="71"/>
      <c r="N27" s="165">
        <f>IF(I27="W",1,IF(J27="W",2,IF(K27="W",3,IF(L27="W",4,"L"))))</f>
        <v>2</v>
      </c>
      <c r="O27" s="71">
        <f>IF(N27&lt;&gt;"L",O23+1,O23-81)</f>
        <v>2</v>
      </c>
      <c r="P27" s="71"/>
      <c r="Q27" s="66" t="str">
        <f>IF(AND(D28&lt;&gt;D16,D28&lt;&gt;0),"W","L")</f>
        <v>L</v>
      </c>
      <c r="R27" s="66" t="str">
        <f>IF(Q27="W"," ", IF(AND(E28&lt;&gt;E16,E28&lt;&gt;0),"W","L"))</f>
        <v>W</v>
      </c>
      <c r="S27" s="66" t="str">
        <f>IF(OR(R27="W",R27=" ")," ",IF(AND(F28&lt;&gt;F16,F28&lt;&gt;0),"W","L"))</f>
        <v xml:space="preserve"> </v>
      </c>
      <c r="T27" s="66" t="str">
        <f>IF(OR(S27="W",S27=" ")," ",IF(AND(G28&lt;&gt;G16,G28&lt;&gt;0),"W","L"))</f>
        <v xml:space="preserve"> </v>
      </c>
      <c r="U27" s="71"/>
      <c r="V27" s="165">
        <f>IF(Q27="W",1,IF(R27="W",2,IF(S27="W",3,IF(T27="W",4,"L"))))</f>
        <v>2</v>
      </c>
      <c r="W27" s="71">
        <f>IF(V27&lt;&gt;"L",W23+1,W23-81)</f>
        <v>2</v>
      </c>
      <c r="X27" s="71"/>
      <c r="Y27" s="314" t="str">
        <f t="shared" ref="Y27" si="34">IF(AND(D27&lt;&gt;D23,D27&lt;&gt;0),"W","L")</f>
        <v>W</v>
      </c>
      <c r="Z27" s="314" t="str">
        <f t="shared" ref="Z27" si="35">IF(Y27="W"," ", IF(AND(E27&lt;&gt;E23,E27&lt;&gt;0),"W","L"))</f>
        <v xml:space="preserve"> </v>
      </c>
      <c r="AA27" s="314" t="str">
        <f t="shared" ref="AA27:AB27" si="36">IF(OR(Z27="W",Z27=" ")," ",IF(AND(F27&lt;&gt;F23,F27&lt;&gt;0),"W","L"))</f>
        <v xml:space="preserve"> </v>
      </c>
      <c r="AB27" s="314" t="str">
        <f t="shared" si="36"/>
        <v xml:space="preserve"> </v>
      </c>
      <c r="AC27" s="306"/>
      <c r="AD27" s="308">
        <f t="shared" ref="AD27" si="37">IF(Y27="W",1,IF(Z27="W",2,IF(AA27="W",3,IF(AB27="W",4,"L"))))</f>
        <v>1</v>
      </c>
      <c r="AE27" s="306">
        <f t="shared" ref="AE27" si="38">IF(AD27&lt;&gt;"L",AE23+1,AE23-81)</f>
        <v>4</v>
      </c>
      <c r="AG27" s="314" t="str">
        <f>IF(AND(D29&lt;&gt;D17,D258&lt;&gt;0),"W","L")</f>
        <v>L</v>
      </c>
      <c r="AH27" s="314" t="str">
        <f>IF(AG27="W"," ", IF(AND(E29&lt;&gt;E17,E29&lt;&gt;0),"W","L"))</f>
        <v>L</v>
      </c>
      <c r="AI27" s="314" t="str">
        <f>IF(OR(AH27="W",AH27=" ")," ",IF(AND(F29&lt;&gt;F17,F29&lt;&gt;0),"W","L"))</f>
        <v>W</v>
      </c>
      <c r="AJ27" s="314" t="str">
        <f>IF(OR(AI27="W",AI27=" ")," ",IF(AND(G29&lt;&gt;G17,G29&lt;&gt;0),"W","L"))</f>
        <v xml:space="preserve"> </v>
      </c>
      <c r="AL27" s="165">
        <f>IF(AG27="W",1,IF(AH27="W",2,IF(AI27="W",3,IF(AJ27="W",4,"L"))))</f>
        <v>3</v>
      </c>
      <c r="AM27" s="71">
        <f>IF(AL27&lt;&gt;"L",AM23+1,AM23-15)</f>
        <v>2</v>
      </c>
      <c r="AO27" s="314">
        <f t="shared" ref="AO27" si="39">IF(AND(B27&gt;0,B27&lt;=12),1,IF(AND(B27&gt;12,B27&lt;=24),2,IF(AND(B27&gt;24,B27&lt;=36),3,0)))</f>
        <v>1</v>
      </c>
      <c r="AQ27" s="314" t="str">
        <f t="shared" si="29"/>
        <v xml:space="preserve"> </v>
      </c>
      <c r="AR27" s="314" t="str">
        <f t="shared" ref="AR27" si="40">IF(AQ27="L"," ",IF(AO16="A","B&amp;C",IF(AO16="B","A&amp;C","A&amp;B")))</f>
        <v>B&amp;C</v>
      </c>
      <c r="AS27" s="318">
        <f t="shared" si="31"/>
        <v>3</v>
      </c>
      <c r="AT27" s="318">
        <f t="shared" ref="AT27:AT90" si="41">IF(AR27=" ",0,IF($AT$9=3,IF(AS27=1,2,IF(AS27=2,6,IF(AS27=3,18,0))),IF(AS27=1,2,IF(AS27=2,6,IF(AS27=3,18,IF(AS27=4,54,0))))))</f>
        <v>18</v>
      </c>
      <c r="AU27" s="318">
        <f t="shared" si="32"/>
        <v>0</v>
      </c>
      <c r="AV27" s="318">
        <f t="shared" si="33"/>
        <v>-25</v>
      </c>
    </row>
    <row r="28" spans="1:55">
      <c r="A28" s="197">
        <f t="shared" si="0"/>
        <v>18</v>
      </c>
      <c r="B28" s="198">
        <f>Data!B28</f>
        <v>18</v>
      </c>
      <c r="D28" s="290" t="str">
        <f>IF(B27=0,0,IF(MOD(B27,3)=1,"A",IF(MOD(B27,3)=2,"B","C")))</f>
        <v>A</v>
      </c>
      <c r="E28" s="290">
        <f>IF(AND(B28&gt;0,B28&lt;=12),1,IF(AND(B28&gt;12,B28&lt;=24),2,IF(AND(B28&gt;24,B28&lt;=36),3,0)))</f>
        <v>2</v>
      </c>
      <c r="F28" s="290" t="str">
        <f>IF(B29=0,0,IF(MOD(B29,3)=1,"A",IF(MOD(B29,3)=2,"B","C")))</f>
        <v>A</v>
      </c>
      <c r="G28" s="290">
        <f>IF(AND(B30&gt;0,B30&lt;=12),1,IF(AND(B30&gt;12,B30&lt;=24),2,IF(AND(B30&gt;24,B30&lt;=36),3,0)))</f>
        <v>1</v>
      </c>
      <c r="M28" s="71"/>
      <c r="N28" s="165"/>
      <c r="O28" s="71"/>
      <c r="P28" s="71"/>
      <c r="Q28" s="165"/>
      <c r="R28" s="165"/>
      <c r="S28" s="165"/>
      <c r="T28" s="165"/>
      <c r="U28" s="71"/>
      <c r="V28" s="165"/>
      <c r="W28" s="71"/>
      <c r="X28" s="71"/>
      <c r="Y28" s="314"/>
      <c r="Z28" s="314"/>
      <c r="AA28" s="314"/>
      <c r="AB28" s="314"/>
      <c r="AC28" s="306"/>
      <c r="AD28" s="308"/>
      <c r="AE28" s="306"/>
      <c r="AG28" s="577"/>
      <c r="AH28" s="577"/>
      <c r="AI28" s="577"/>
      <c r="AJ28" s="577"/>
      <c r="AL28" s="165"/>
      <c r="AO28" s="314" t="str">
        <f t="shared" ref="AO28" si="42">IF(B28=0,0,IF(MOD(B28,3)=1,"A",IF(MOD(B28,3)=2,"B","C")))</f>
        <v>C</v>
      </c>
      <c r="AQ28" s="314" t="str">
        <f t="shared" si="29"/>
        <v>W</v>
      </c>
      <c r="AR28" s="314" t="str">
        <f t="shared" ref="AR28" si="43">IF(AQ28="L"," ",IF(AO17=1,"2&amp;3",IF(AO17=2,"1&amp;3","1&amp;2")))</f>
        <v>1&amp;2</v>
      </c>
      <c r="AS28" s="318">
        <f t="shared" si="31"/>
        <v>1</v>
      </c>
      <c r="AT28" s="318">
        <f t="shared" si="41"/>
        <v>2</v>
      </c>
      <c r="AU28" s="318">
        <f t="shared" si="32"/>
        <v>27</v>
      </c>
      <c r="AV28" s="318">
        <f t="shared" si="33"/>
        <v>0</v>
      </c>
    </row>
    <row r="29" spans="1:55">
      <c r="A29" s="197">
        <f t="shared" si="0"/>
        <v>19</v>
      </c>
      <c r="B29" s="198">
        <f>Data!B29</f>
        <v>1</v>
      </c>
      <c r="D29" s="292" t="str">
        <f>IF(B27=0,0,IF(B27&lt;=18,"L","H"))</f>
        <v>L</v>
      </c>
      <c r="E29" s="292" t="str">
        <f>IF(B28=0,0,IF(ISODD(B28),"O","E"))</f>
        <v>E</v>
      </c>
      <c r="F29" s="292" t="str">
        <f>IF(B29=0,0,IF(B29&lt;=18,"L","H"))</f>
        <v>L</v>
      </c>
      <c r="G29" s="292" t="str">
        <f>IF(B30=0,0,IF(ISODD(B30),"O","E"))</f>
        <v>E</v>
      </c>
      <c r="M29" s="71"/>
      <c r="N29" s="165"/>
      <c r="O29" s="71"/>
      <c r="P29" s="71"/>
      <c r="Q29" s="165"/>
      <c r="R29" s="165"/>
      <c r="S29" s="165"/>
      <c r="T29" s="165"/>
      <c r="U29" s="71"/>
      <c r="V29" s="165"/>
      <c r="W29" s="71"/>
      <c r="X29" s="71"/>
      <c r="Y29" s="314"/>
      <c r="Z29" s="314"/>
      <c r="AA29" s="314"/>
      <c r="AB29" s="314"/>
      <c r="AC29" s="306"/>
      <c r="AD29" s="308"/>
      <c r="AE29" s="306"/>
      <c r="AG29" s="577"/>
      <c r="AH29" s="577"/>
      <c r="AI29" s="577"/>
      <c r="AJ29" s="577"/>
      <c r="AL29" s="165"/>
      <c r="AO29" s="314">
        <f t="shared" ref="AO29" si="44">IF(AND(B29&gt;0,B29&lt;=12),1,IF(AND(B29&gt;12,B29&lt;=24),2,IF(AND(B29&gt;24,B29&lt;=36),3,0)))</f>
        <v>1</v>
      </c>
      <c r="AQ29" s="314" t="str">
        <f t="shared" si="29"/>
        <v>W</v>
      </c>
      <c r="AR29" s="314" t="str">
        <f t="shared" ref="AR29" si="45">IF(AQ29="L"," ",IF(AO18="A","B&amp;C",IF(AO18="B","A&amp;C","A&amp;B")))</f>
        <v>A&amp;C</v>
      </c>
      <c r="AS29" s="318">
        <f t="shared" si="31"/>
        <v>1</v>
      </c>
      <c r="AT29" s="318">
        <f t="shared" si="41"/>
        <v>2</v>
      </c>
      <c r="AU29" s="318">
        <f t="shared" si="32"/>
        <v>3</v>
      </c>
      <c r="AV29" s="318">
        <f t="shared" si="33"/>
        <v>1</v>
      </c>
    </row>
    <row r="30" spans="1:55">
      <c r="A30" s="197">
        <f t="shared" si="0"/>
        <v>20</v>
      </c>
      <c r="B30" s="198">
        <f>Data!B30</f>
        <v>4</v>
      </c>
      <c r="I30" s="287" t="str">
        <f>IF(D19=1,"2&amp;3",IF(D19=2,"1&amp;3","1&amp;2"))</f>
        <v>1&amp;3</v>
      </c>
      <c r="J30" s="287" t="str">
        <f>IF(E19="A","B&amp;C",IF(E19="B","A&amp;C","A&amp;B"))</f>
        <v>A&amp;B</v>
      </c>
      <c r="K30" s="287" t="str">
        <f>IF(F19=1,"2&amp;3",IF(F19=2,"1&amp;3","1&amp;2"))</f>
        <v>1&amp;3</v>
      </c>
      <c r="L30" s="287" t="str">
        <f>IF(G19="A","B&amp;C",IF(G19="B","A&amp;C","A&amp;B"))</f>
        <v>A&amp;C</v>
      </c>
      <c r="M30" s="71"/>
      <c r="N30" s="165"/>
      <c r="O30" s="71"/>
      <c r="P30" s="71"/>
      <c r="Q30" s="289" t="str">
        <f>IF(D20="A","B&amp;C",IF(D20="B","A&amp;C","A&amp;B"))</f>
        <v>A&amp;C</v>
      </c>
      <c r="R30" s="289" t="str">
        <f>IF(E20=1,"2&amp;3",IF(E20=2,"1&amp;3","1&amp;2"))</f>
        <v>2&amp;3</v>
      </c>
      <c r="S30" s="289" t="str">
        <f>IF(F20="A","B&amp;C",IF(F20="B","A&amp;C","A&amp;B"))</f>
        <v>A&amp;B</v>
      </c>
      <c r="T30" s="289" t="str">
        <f>IF(G20=1,"2&amp;3",IF(G20=2,"1&amp;3","1&amp;2"))</f>
        <v>1&amp;2</v>
      </c>
      <c r="U30" s="71"/>
      <c r="V30" s="165"/>
      <c r="W30" s="71"/>
      <c r="X30" s="71"/>
      <c r="Y30" s="349" t="str">
        <f t="shared" ref="Y30" si="46">IF(D27=1,"2&amp;3",IF(D27=2,"1&amp;3","1&amp;2"))</f>
        <v>2&amp;3</v>
      </c>
      <c r="Z30" s="349" t="str">
        <f t="shared" ref="Z30" si="47">IF(E27="A","B&amp;C",IF(E27="B","A&amp;C","A&amp;B"))</f>
        <v>A&amp;B</v>
      </c>
      <c r="AA30" s="349" t="str">
        <f t="shared" ref="AA30" si="48">IF(F27=1,"2&amp;3",IF(F27=2,"1&amp;3","1&amp;2"))</f>
        <v>2&amp;3</v>
      </c>
      <c r="AB30" s="349" t="str">
        <f t="shared" ref="AB30" si="49">IF(G27="A","B&amp;C",IF(G27="B","A&amp;C","A&amp;B"))</f>
        <v>B&amp;C</v>
      </c>
      <c r="AC30" s="306"/>
      <c r="AD30" s="308"/>
      <c r="AE30" s="306"/>
      <c r="AG30" s="337" t="str">
        <f>IF(D21="H","L","H")</f>
        <v>H</v>
      </c>
      <c r="AH30" s="337" t="str">
        <f>IF(E21="O","E","O")</f>
        <v>E</v>
      </c>
      <c r="AI30" s="337" t="str">
        <f>IF(F21="H","L","H")</f>
        <v>L</v>
      </c>
      <c r="AJ30" s="337" t="str">
        <f>IF(G21="O","E","O")</f>
        <v>O</v>
      </c>
      <c r="AL30" s="165"/>
      <c r="AO30" s="314" t="str">
        <f t="shared" ref="AO30" si="50">IF(B30=0,0,IF(MOD(B30,3)=1,"A",IF(MOD(B30,3)=2,"B","C")))</f>
        <v>A</v>
      </c>
      <c r="AQ30" s="314" t="str">
        <f t="shared" si="29"/>
        <v>W</v>
      </c>
      <c r="AR30" s="314" t="str">
        <f t="shared" ref="AR30" si="51">IF(AQ30="L"," ",IF(AO19=1,"2&amp;3",IF(AO19=2,"1&amp;3","1&amp;2")))</f>
        <v>1&amp;3</v>
      </c>
      <c r="AS30" s="318">
        <f t="shared" si="31"/>
        <v>1</v>
      </c>
      <c r="AT30" s="318">
        <f t="shared" si="41"/>
        <v>2</v>
      </c>
      <c r="AU30" s="318">
        <f t="shared" si="32"/>
        <v>3</v>
      </c>
      <c r="AV30" s="318">
        <f t="shared" si="33"/>
        <v>2</v>
      </c>
    </row>
    <row r="31" spans="1:55">
      <c r="A31" s="197">
        <f t="shared" si="0"/>
        <v>21</v>
      </c>
      <c r="B31" s="198">
        <f>Data!B31</f>
        <v>2</v>
      </c>
      <c r="D31" s="288">
        <f>IF(AND(B31&gt;0,B31&lt;=12),1,IF(AND(B31&gt;12,B31&lt;=24),2,IF(AND(B31&gt;24,B31&lt;=36),3,0)))</f>
        <v>1</v>
      </c>
      <c r="E31" s="288" t="str">
        <f>IF(B32=0,0,IF(MOD(B32,3)=1,"A",IF(MOD(B32,3)=2,"B","C")))</f>
        <v>A</v>
      </c>
      <c r="F31" s="288">
        <f>IF(AND(B33&gt;0,B33&lt;=12),1,IF(AND(B33&gt;12,B33&lt;=24),2,IF(AND(B33&gt;24,B33&lt;=36),3,0)))</f>
        <v>2</v>
      </c>
      <c r="G31" s="288" t="str">
        <f>IF(B34=0,0,IF(MOD(B34,3)=1,"A",IF(MOD(B34,3)=2,"B","C")))</f>
        <v>A</v>
      </c>
      <c r="I31" s="66" t="str">
        <f>IF(AND(D31&lt;&gt;D19,D31&lt;&gt;0),"W","L")</f>
        <v>W</v>
      </c>
      <c r="J31" s="66" t="str">
        <f>IF(I31="W"," ", IF(AND(E31&lt;&gt;E19,E31&lt;&gt;0),"W","L"))</f>
        <v xml:space="preserve"> </v>
      </c>
      <c r="K31" s="66" t="str">
        <f>IF(OR(J31="W",J31=" ")," ",IF(AND(F31&lt;&gt;F19,F31&lt;&gt;0),"W","L"))</f>
        <v xml:space="preserve"> </v>
      </c>
      <c r="L31" s="66" t="str">
        <f>IF(OR(K31="W",K31=" ")," ",IF(AND(G31&lt;&gt;G19,G31&lt;&gt;0),"W","L"))</f>
        <v xml:space="preserve"> </v>
      </c>
      <c r="M31" s="71"/>
      <c r="N31" s="165">
        <f>IF(I31="W",1,IF(J31="W",2,IF(K31="W",3,IF(L31="W",4,"L"))))</f>
        <v>1</v>
      </c>
      <c r="O31" s="71">
        <f>IF(N31&lt;&gt;"L",O27+1,O27-81)</f>
        <v>3</v>
      </c>
      <c r="P31" s="71"/>
      <c r="Q31" s="66" t="str">
        <f>IF(AND(D32&lt;&gt;D20,D32&lt;&gt;0),"W","L")</f>
        <v>L</v>
      </c>
      <c r="R31" s="66" t="str">
        <f>IF(Q31="W"," ", IF(AND(E32&lt;&gt;E20,E32&lt;&gt;0),"W","L"))</f>
        <v>W</v>
      </c>
      <c r="S31" s="66" t="str">
        <f>IF(OR(R31="W",R31=" ")," ",IF(AND(F32&lt;&gt;F20,F32&lt;&gt;0),"W","L"))</f>
        <v xml:space="preserve"> </v>
      </c>
      <c r="T31" s="66" t="str">
        <f>IF(OR(S31="W",S31=" ")," ",IF(AND(G32&lt;&gt;G20,G32&lt;&gt;0),"W","L"))</f>
        <v xml:space="preserve"> </v>
      </c>
      <c r="U31" s="71"/>
      <c r="V31" s="165">
        <f>IF(Q31="W",1,IF(R31="W",2,IF(S31="W",3,IF(T31="W",4,"L"))))</f>
        <v>2</v>
      </c>
      <c r="W31" s="71">
        <f>IF(V31&lt;&gt;"L",W27+1,W27-81)</f>
        <v>3</v>
      </c>
      <c r="X31" s="71"/>
      <c r="Y31" s="314" t="str">
        <f t="shared" ref="Y31" si="52">IF(AND(D31&lt;&gt;D27,D31&lt;&gt;0),"W","L")</f>
        <v>L</v>
      </c>
      <c r="Z31" s="314" t="str">
        <f t="shared" ref="Z31" si="53">IF(Y31="W"," ", IF(AND(E31&lt;&gt;E27,E31&lt;&gt;0),"W","L"))</f>
        <v>W</v>
      </c>
      <c r="AA31" s="314" t="str">
        <f t="shared" ref="AA31:AB31" si="54">IF(OR(Z31="W",Z31=" ")," ",IF(AND(F31&lt;&gt;F27,F31&lt;&gt;0),"W","L"))</f>
        <v xml:space="preserve"> </v>
      </c>
      <c r="AB31" s="314" t="str">
        <f t="shared" si="54"/>
        <v xml:space="preserve"> </v>
      </c>
      <c r="AC31" s="306"/>
      <c r="AD31" s="308">
        <f t="shared" ref="AD31" si="55">IF(Y31="W",1,IF(Z31="W",2,IF(AA31="W",3,IF(AB31="W",4,"L"))))</f>
        <v>2</v>
      </c>
      <c r="AE31" s="306">
        <f t="shared" ref="AE31" si="56">IF(AD31&lt;&gt;"L",AE27+1,AE27-81)</f>
        <v>5</v>
      </c>
      <c r="AG31" s="314" t="str">
        <f>IF(AND(D33&lt;&gt;D21,D262&lt;&gt;0),"W","L")</f>
        <v>L</v>
      </c>
      <c r="AH31" s="314" t="str">
        <f>IF(AG31="W"," ", IF(AND(E33&lt;&gt;E21,E33&lt;&gt;0),"W","L"))</f>
        <v>W</v>
      </c>
      <c r="AI31" s="314" t="str">
        <f>IF(OR(AH31="W",AH31=" ")," ",IF(AND(F33&lt;&gt;F21,F33&lt;&gt;0),"W","L"))</f>
        <v xml:space="preserve"> </v>
      </c>
      <c r="AJ31" s="314" t="str">
        <f>IF(OR(AI31="W",AI31=" ")," ",IF(AND(G33&lt;&gt;G21,G33&lt;&gt;0),"W","L"))</f>
        <v xml:space="preserve"> </v>
      </c>
      <c r="AL31" s="165">
        <f>IF(AG31="W",1,IF(AH31="W",2,IF(AI31="W",3,IF(AJ31="W",4,"L"))))</f>
        <v>2</v>
      </c>
      <c r="AM31" s="71">
        <f>IF(AL31&lt;&gt;"L",AM27+1,AM27-15)</f>
        <v>3</v>
      </c>
      <c r="AO31" s="314">
        <f t="shared" ref="AO31" si="57">IF(AND(B31&gt;0,B31&lt;=12),1,IF(AND(B31&gt;12,B31&lt;=24),2,IF(AND(B31&gt;24,B31&lt;=36),3,0)))</f>
        <v>1</v>
      </c>
      <c r="AQ31" s="314" t="str">
        <f t="shared" si="29"/>
        <v>W</v>
      </c>
      <c r="AR31" s="314" t="str">
        <f>IF(AQ31="L"," ",IF(AO20="A","B&amp;C",IF(AO20="B","A&amp;C","A&amp;B")))</f>
        <v>A&amp;B</v>
      </c>
      <c r="AS31" s="318">
        <f t="shared" si="31"/>
        <v>1</v>
      </c>
      <c r="AT31" s="318">
        <f t="shared" si="41"/>
        <v>2</v>
      </c>
      <c r="AU31" s="318">
        <f t="shared" si="32"/>
        <v>3</v>
      </c>
      <c r="AV31" s="318">
        <f t="shared" si="33"/>
        <v>3</v>
      </c>
    </row>
    <row r="32" spans="1:55">
      <c r="A32" s="197">
        <f t="shared" si="0"/>
        <v>22</v>
      </c>
      <c r="B32" s="198">
        <f>Data!B32</f>
        <v>34</v>
      </c>
      <c r="D32" s="290" t="str">
        <f>IF(B31=0,0,IF(MOD(B31,3)=1,"A",IF(MOD(B31,3)=2,"B","C")))</f>
        <v>B</v>
      </c>
      <c r="E32" s="290">
        <f>IF(AND(B32&gt;0,B32&lt;=12),1,IF(AND(B32&gt;12,B32&lt;=24),2,IF(AND(B32&gt;24,B32&lt;=36),3,0)))</f>
        <v>3</v>
      </c>
      <c r="F32" s="290" t="str">
        <f>IF(B33=0,0,IF(MOD(B33,3)=1,"A",IF(MOD(B33,3)=2,"B","C")))</f>
        <v>C</v>
      </c>
      <c r="G32" s="290">
        <f>IF(AND(B34&gt;0,B34&lt;=12),1,IF(AND(B34&gt;12,B34&lt;=24),2,IF(AND(B34&gt;24,B34&lt;=36),3,0)))</f>
        <v>3</v>
      </c>
      <c r="M32" s="71"/>
      <c r="N32" s="165"/>
      <c r="O32" s="71"/>
      <c r="P32" s="71"/>
      <c r="Q32" s="165"/>
      <c r="R32" s="165"/>
      <c r="S32" s="165"/>
      <c r="T32" s="165"/>
      <c r="U32" s="71"/>
      <c r="V32" s="165"/>
      <c r="W32" s="71"/>
      <c r="X32" s="71"/>
      <c r="Y32" s="314"/>
      <c r="Z32" s="314"/>
      <c r="AA32" s="314"/>
      <c r="AB32" s="314"/>
      <c r="AC32" s="306"/>
      <c r="AD32" s="308"/>
      <c r="AE32" s="306"/>
      <c r="AG32" s="577"/>
      <c r="AH32" s="577"/>
      <c r="AI32" s="577"/>
      <c r="AJ32" s="577"/>
      <c r="AL32" s="165"/>
      <c r="AO32" s="314" t="str">
        <f t="shared" ref="AO32" si="58">IF(B32=0,0,IF(MOD(B32,3)=1,"A",IF(MOD(B32,3)=2,"B","C")))</f>
        <v>A</v>
      </c>
      <c r="AQ32" s="314" t="str">
        <f t="shared" si="29"/>
        <v>W</v>
      </c>
      <c r="AR32" s="314" t="str">
        <f t="shared" ref="AR32" si="59">IF(AQ32="L"," ",IF(AO21=1,"2&amp;3",IF(AO21=2,"1&amp;3","1&amp;2")))</f>
        <v>1&amp;3</v>
      </c>
      <c r="AS32" s="318">
        <f t="shared" si="31"/>
        <v>1</v>
      </c>
      <c r="AT32" s="318">
        <f t="shared" si="41"/>
        <v>2</v>
      </c>
      <c r="AU32" s="318">
        <f t="shared" si="32"/>
        <v>3</v>
      </c>
      <c r="AV32" s="318">
        <f t="shared" si="33"/>
        <v>4</v>
      </c>
    </row>
    <row r="33" spans="1:48">
      <c r="A33" s="197">
        <f t="shared" si="0"/>
        <v>23</v>
      </c>
      <c r="B33" s="198">
        <f>Data!B33</f>
        <v>15</v>
      </c>
      <c r="D33" s="292" t="str">
        <f>IF(B31=0,0,IF(B31&lt;=18,"L","H"))</f>
        <v>L</v>
      </c>
      <c r="E33" s="292" t="str">
        <f>IF(B32=0,0,IF(ISODD(B32),"O","E"))</f>
        <v>E</v>
      </c>
      <c r="F33" s="292" t="str">
        <f>IF(B33=0,0,IF(B33&lt;=18,"L","H"))</f>
        <v>L</v>
      </c>
      <c r="G33" s="292" t="str">
        <f>IF(B34=0,0,IF(ISODD(B34),"O","E"))</f>
        <v>E</v>
      </c>
      <c r="M33" s="71"/>
      <c r="N33" s="165"/>
      <c r="O33" s="71"/>
      <c r="P33" s="71"/>
      <c r="Q33" s="165"/>
      <c r="R33" s="165"/>
      <c r="S33" s="165"/>
      <c r="T33" s="165"/>
      <c r="U33" s="71"/>
      <c r="V33" s="165"/>
      <c r="W33" s="71"/>
      <c r="X33" s="71"/>
      <c r="Y33" s="314"/>
      <c r="Z33" s="314"/>
      <c r="AA33" s="314"/>
      <c r="AB33" s="314"/>
      <c r="AC33" s="306"/>
      <c r="AD33" s="308"/>
      <c r="AE33" s="306"/>
      <c r="AG33" s="577"/>
      <c r="AH33" s="577"/>
      <c r="AI33" s="577"/>
      <c r="AJ33" s="577"/>
      <c r="AL33" s="165"/>
      <c r="AO33" s="314">
        <f t="shared" ref="AO33" si="60">IF(AND(B33&gt;0,B33&lt;=12),1,IF(AND(B33&gt;12,B33&lt;=24),2,IF(AND(B33&gt;24,B33&lt;=36),3,0)))</f>
        <v>2</v>
      </c>
      <c r="AQ33" s="314" t="str">
        <f t="shared" si="29"/>
        <v>L</v>
      </c>
      <c r="AR33" s="314" t="str">
        <f t="shared" ref="AR33" si="61">IF(AQ33="L"," ",IF(AO22="A","B&amp;C",IF(AO22="B","A&amp;C","A&amp;B")))</f>
        <v xml:space="preserve"> </v>
      </c>
      <c r="AS33" s="318">
        <f t="shared" si="31"/>
        <v>2</v>
      </c>
      <c r="AT33" s="318">
        <f t="shared" si="41"/>
        <v>0</v>
      </c>
      <c r="AU33" s="318">
        <f t="shared" si="32"/>
        <v>0</v>
      </c>
      <c r="AV33" s="318">
        <f t="shared" si="33"/>
        <v>4</v>
      </c>
    </row>
    <row r="34" spans="1:48">
      <c r="A34" s="197">
        <f t="shared" si="0"/>
        <v>24</v>
      </c>
      <c r="B34" s="198">
        <f>Data!B34</f>
        <v>34</v>
      </c>
      <c r="I34" s="287" t="str">
        <f>IF(D23=1,"2&amp;3",IF(D23=2,"1&amp;3","1&amp;2"))</f>
        <v>1&amp;3</v>
      </c>
      <c r="J34" s="287" t="str">
        <f>IF(E23="A","B&amp;C",IF(E23="B","A&amp;C","A&amp;B"))</f>
        <v>B&amp;C</v>
      </c>
      <c r="K34" s="287" t="str">
        <f>IF(F23=1,"2&amp;3",IF(F23=2,"1&amp;3","1&amp;2"))</f>
        <v>2&amp;3</v>
      </c>
      <c r="L34" s="287" t="str">
        <f>IF(G23="A","B&amp;C",IF(G23="B","A&amp;C","A&amp;B"))</f>
        <v>A&amp;B</v>
      </c>
      <c r="M34" s="71"/>
      <c r="N34" s="165"/>
      <c r="O34" s="71"/>
      <c r="P34" s="71"/>
      <c r="Q34" s="289" t="str">
        <f>IF(D24="A","B&amp;C",IF(D24="B","A&amp;C","A&amp;B"))</f>
        <v>B&amp;C</v>
      </c>
      <c r="R34" s="289" t="str">
        <f>IF(E24=1,"2&amp;3",IF(E24=2,"1&amp;3","1&amp;2"))</f>
        <v>1&amp;3</v>
      </c>
      <c r="S34" s="289" t="str">
        <f>IF(F24="A","B&amp;C",IF(F24="B","A&amp;C","A&amp;B"))</f>
        <v>B&amp;C</v>
      </c>
      <c r="T34" s="289" t="str">
        <f>IF(G24=1,"2&amp;3",IF(G24=2,"1&amp;3","1&amp;2"))</f>
        <v>1&amp;3</v>
      </c>
      <c r="U34" s="71"/>
      <c r="V34" s="165"/>
      <c r="W34" s="71"/>
      <c r="X34" s="71"/>
      <c r="Y34" s="349" t="str">
        <f t="shared" ref="Y34" si="62">IF(D31=1,"2&amp;3",IF(D31=2,"1&amp;3","1&amp;2"))</f>
        <v>2&amp;3</v>
      </c>
      <c r="Z34" s="349" t="str">
        <f t="shared" ref="Z34" si="63">IF(E31="A","B&amp;C",IF(E31="B","A&amp;C","A&amp;B"))</f>
        <v>B&amp;C</v>
      </c>
      <c r="AA34" s="349" t="str">
        <f t="shared" ref="AA34" si="64">IF(F31=1,"2&amp;3",IF(F31=2,"1&amp;3","1&amp;2"))</f>
        <v>1&amp;3</v>
      </c>
      <c r="AB34" s="349" t="str">
        <f t="shared" ref="AB34" si="65">IF(G31="A","B&amp;C",IF(G31="B","A&amp;C","A&amp;B"))</f>
        <v>B&amp;C</v>
      </c>
      <c r="AC34" s="306"/>
      <c r="AD34" s="308"/>
      <c r="AE34" s="306"/>
      <c r="AG34" s="337" t="str">
        <f>IF(D25="H","L","H")</f>
        <v>L</v>
      </c>
      <c r="AH34" s="337" t="str">
        <f>IF(E25="O","E","O")</f>
        <v>O</v>
      </c>
      <c r="AI34" s="337" t="str">
        <f>IF(F25="H","L","H")</f>
        <v>H</v>
      </c>
      <c r="AJ34" s="337" t="str">
        <f>IF(G25="O","E","O")</f>
        <v>E</v>
      </c>
      <c r="AL34" s="165"/>
      <c r="AO34" s="314" t="str">
        <f t="shared" ref="AO34" si="66">IF(B34=0,0,IF(MOD(B34,3)=1,"A",IF(MOD(B34,3)=2,"B","C")))</f>
        <v>A</v>
      </c>
      <c r="AQ34" s="314" t="str">
        <f t="shared" si="29"/>
        <v xml:space="preserve"> </v>
      </c>
      <c r="AR34" s="314" t="str">
        <f t="shared" ref="AR34" si="67">IF(AQ34="L"," ",IF(AO23=1,"2&amp;3",IF(AO23=2,"1&amp;3","1&amp;2")))</f>
        <v>1&amp;3</v>
      </c>
      <c r="AS34" s="318">
        <f t="shared" si="31"/>
        <v>2</v>
      </c>
      <c r="AT34" s="318">
        <f t="shared" si="41"/>
        <v>6</v>
      </c>
      <c r="AU34" s="318">
        <f t="shared" si="32"/>
        <v>0</v>
      </c>
      <c r="AV34" s="318">
        <f t="shared" si="33"/>
        <v>-2</v>
      </c>
    </row>
    <row r="35" spans="1:48">
      <c r="A35" s="197">
        <f t="shared" si="0"/>
        <v>25</v>
      </c>
      <c r="B35" s="198">
        <f>Data!B35</f>
        <v>0</v>
      </c>
      <c r="D35" s="288">
        <f>IF(AND(B35&gt;0,B35&lt;=12),1,IF(AND(B35&gt;12,B35&lt;=24),2,IF(AND(B35&gt;24,B35&lt;=36),3,0)))</f>
        <v>0</v>
      </c>
      <c r="E35" s="288" t="str">
        <f>IF(B36=0,0,IF(MOD(B36,3)=1,"A",IF(MOD(B36,3)=2,"B","C")))</f>
        <v>B</v>
      </c>
      <c r="F35" s="288">
        <f>IF(AND(B37&gt;0,B37&lt;=12),1,IF(AND(B37&gt;12,B37&lt;=24),2,IF(AND(B37&gt;24,B37&lt;=36),3,0)))</f>
        <v>3</v>
      </c>
      <c r="G35" s="288" t="str">
        <f>IF(B38=0,0,IF(MOD(B38,3)=1,"A",IF(MOD(B38,3)=2,"B","C")))</f>
        <v>A</v>
      </c>
      <c r="I35" s="66" t="str">
        <f>IF(AND(D35&lt;&gt;D23,D35&lt;&gt;0),"W","L")</f>
        <v>L</v>
      </c>
      <c r="J35" s="66" t="str">
        <f>IF(I35="W"," ", IF(AND(E35&lt;&gt;E23,E35&lt;&gt;0),"W","L"))</f>
        <v>W</v>
      </c>
      <c r="K35" s="66" t="str">
        <f>IF(OR(J35="W",J35=" ")," ",IF(AND(F35&lt;&gt;F23,F35&lt;&gt;0),"W","L"))</f>
        <v xml:space="preserve"> </v>
      </c>
      <c r="L35" s="66" t="str">
        <f>IF(OR(K35="W",K35=" ")," ",IF(AND(G35&lt;&gt;G23,G35&lt;&gt;0),"W","L"))</f>
        <v xml:space="preserve"> </v>
      </c>
      <c r="M35" s="71"/>
      <c r="N35" s="165">
        <f>IF(I35="W",1,IF(J35="W",2,IF(K35="W",3,IF(L35="W",4,"L"))))</f>
        <v>2</v>
      </c>
      <c r="O35" s="71">
        <f>IF(N35&lt;&gt;"L",O31+1,O31-81)</f>
        <v>4</v>
      </c>
      <c r="P35" s="71"/>
      <c r="Q35" s="66" t="str">
        <f>IF(AND(D36&lt;&gt;D24,D36&lt;&gt;0),"W","L")</f>
        <v>L</v>
      </c>
      <c r="R35" s="66" t="str">
        <f>IF(Q35="W"," ", IF(AND(E36&lt;&gt;E24,E36&lt;&gt;0),"W","L"))</f>
        <v>W</v>
      </c>
      <c r="S35" s="66" t="str">
        <f>IF(OR(R35="W",R35=" ")," ",IF(AND(F36&lt;&gt;F24,F36&lt;&gt;0),"W","L"))</f>
        <v xml:space="preserve"> </v>
      </c>
      <c r="T35" s="66" t="str">
        <f>IF(OR(S35="W",S35=" ")," ",IF(AND(G36&lt;&gt;G24,G36&lt;&gt;0),"W","L"))</f>
        <v xml:space="preserve"> </v>
      </c>
      <c r="U35" s="71"/>
      <c r="V35" s="165">
        <f>IF(Q35="W",1,IF(R35="W",2,IF(S35="W",3,IF(T35="W",4,"L"))))</f>
        <v>2</v>
      </c>
      <c r="W35" s="71">
        <f>IF(V35&lt;&gt;"L",W31+1,W31-81)</f>
        <v>4</v>
      </c>
      <c r="X35" s="71"/>
      <c r="Y35" s="314" t="str">
        <f t="shared" ref="Y35" si="68">IF(AND(D35&lt;&gt;D31,D35&lt;&gt;0),"W","L")</f>
        <v>L</v>
      </c>
      <c r="Z35" s="314" t="str">
        <f t="shared" ref="Z35" si="69">IF(Y35="W"," ", IF(AND(E35&lt;&gt;E31,E35&lt;&gt;0),"W","L"))</f>
        <v>W</v>
      </c>
      <c r="AA35" s="314" t="str">
        <f t="shared" ref="AA35:AB35" si="70">IF(OR(Z35="W",Z35=" ")," ",IF(AND(F35&lt;&gt;F31,F35&lt;&gt;0),"W","L"))</f>
        <v xml:space="preserve"> </v>
      </c>
      <c r="AB35" s="314" t="str">
        <f t="shared" si="70"/>
        <v xml:space="preserve"> </v>
      </c>
      <c r="AC35" s="306"/>
      <c r="AD35" s="308">
        <f t="shared" ref="AD35" si="71">IF(Y35="W",1,IF(Z35="W",2,IF(AA35="W",3,IF(AB35="W",4,"L"))))</f>
        <v>2</v>
      </c>
      <c r="AE35" s="306">
        <f t="shared" ref="AE35" si="72">IF(AD35&lt;&gt;"L",AE31+1,AE31-81)</f>
        <v>6</v>
      </c>
      <c r="AG35" s="314" t="str">
        <f>IF(AND(D37&lt;&gt;D25,D266&lt;&gt;0),"W","L")</f>
        <v>L</v>
      </c>
      <c r="AH35" s="314" t="str">
        <f>IF(AG35="W"," ", IF(AND(E37&lt;&gt;E25,E37&lt;&gt;0),"W","L"))</f>
        <v>W</v>
      </c>
      <c r="AI35" s="314" t="str">
        <f>IF(OR(AH35="W",AH35=" ")," ",IF(AND(F37&lt;&gt;F25,F37&lt;&gt;0),"W","L"))</f>
        <v xml:space="preserve"> </v>
      </c>
      <c r="AJ35" s="314" t="str">
        <f>IF(OR(AI35="W",AI35=" ")," ",IF(AND(G37&lt;&gt;G25,G37&lt;&gt;0),"W","L"))</f>
        <v xml:space="preserve"> </v>
      </c>
      <c r="AL35" s="165">
        <f>IF(AG35="W",1,IF(AH35="W",2,IF(AI35="W",3,IF(AJ35="W",4,"L"))))</f>
        <v>2</v>
      </c>
      <c r="AM35" s="71">
        <f>IF(AL35&lt;&gt;"L",AM31+1,AM31-15)</f>
        <v>4</v>
      </c>
      <c r="AO35" s="314">
        <f t="shared" ref="AO35" si="73">IF(AND(B35&gt;0,B35&lt;=12),1,IF(AND(B35&gt;12,B35&lt;=24),2,IF(AND(B35&gt;24,B35&lt;=36),3,0)))</f>
        <v>0</v>
      </c>
      <c r="AQ35" s="314" t="str">
        <f t="shared" si="29"/>
        <v>L</v>
      </c>
      <c r="AR35" s="314" t="str">
        <f t="shared" ref="AR35" si="74">IF(AQ35="L"," ",IF(AO24="A","B&amp;C",IF(AO24="B","A&amp;C","A&amp;B")))</f>
        <v xml:space="preserve"> </v>
      </c>
      <c r="AS35" s="318">
        <f t="shared" si="31"/>
        <v>3</v>
      </c>
      <c r="AT35" s="318">
        <f t="shared" si="41"/>
        <v>0</v>
      </c>
      <c r="AU35" s="318">
        <f t="shared" si="32"/>
        <v>0</v>
      </c>
      <c r="AV35" s="318">
        <f t="shared" si="33"/>
        <v>-2</v>
      </c>
    </row>
    <row r="36" spans="1:48">
      <c r="A36" s="197">
        <f t="shared" si="0"/>
        <v>26</v>
      </c>
      <c r="B36" s="198">
        <f>Data!B36</f>
        <v>29</v>
      </c>
      <c r="D36" s="290">
        <f>IF(B35=0,0,IF(MOD(B35,3)=1,"A",IF(MOD(B35,3)=2,"B","C")))</f>
        <v>0</v>
      </c>
      <c r="E36" s="290">
        <f>IF(AND(B36&gt;0,B36&lt;=12),1,IF(AND(B36&gt;12,B36&lt;=24),2,IF(AND(B36&gt;24,B36&lt;=36),3,0)))</f>
        <v>3</v>
      </c>
      <c r="F36" s="290" t="str">
        <f>IF(B37=0,0,IF(MOD(B37,3)=1,"A",IF(MOD(B37,3)=2,"B","C")))</f>
        <v>A</v>
      </c>
      <c r="G36" s="290">
        <f>IF(AND(B38&gt;0,B38&lt;=12),1,IF(AND(B38&gt;12,B38&lt;=24),2,IF(AND(B38&gt;24,B38&lt;=36),3,0)))</f>
        <v>1</v>
      </c>
      <c r="M36" s="71"/>
      <c r="N36" s="165"/>
      <c r="O36" s="71"/>
      <c r="P36" s="71"/>
      <c r="Q36" s="165"/>
      <c r="R36" s="165"/>
      <c r="S36" s="165"/>
      <c r="T36" s="165"/>
      <c r="U36" s="71"/>
      <c r="V36" s="165"/>
      <c r="W36" s="71"/>
      <c r="X36" s="71"/>
      <c r="Y36" s="314"/>
      <c r="Z36" s="314"/>
      <c r="AA36" s="314"/>
      <c r="AB36" s="314"/>
      <c r="AC36" s="306"/>
      <c r="AD36" s="308"/>
      <c r="AE36" s="306"/>
      <c r="AG36" s="577"/>
      <c r="AH36" s="577"/>
      <c r="AI36" s="577"/>
      <c r="AJ36" s="577"/>
      <c r="AL36" s="165"/>
      <c r="AO36" s="314" t="str">
        <f t="shared" ref="AO36" si="75">IF(B36=0,0,IF(MOD(B36,3)=1,"A",IF(MOD(B36,3)=2,"B","C")))</f>
        <v>B</v>
      </c>
      <c r="AQ36" s="314" t="str">
        <f t="shared" si="29"/>
        <v xml:space="preserve"> </v>
      </c>
      <c r="AR36" s="314" t="str">
        <f t="shared" ref="AR36" si="76">IF(AQ36="L"," ",IF(AO25=1,"2&amp;3",IF(AO25=2,"1&amp;3","1&amp;2")))</f>
        <v>2&amp;3</v>
      </c>
      <c r="AS36" s="318">
        <f t="shared" si="31"/>
        <v>3</v>
      </c>
      <c r="AT36" s="318">
        <f t="shared" si="41"/>
        <v>18</v>
      </c>
      <c r="AU36" s="318">
        <f t="shared" si="32"/>
        <v>0</v>
      </c>
      <c r="AV36" s="318">
        <f t="shared" si="33"/>
        <v>-20</v>
      </c>
    </row>
    <row r="37" spans="1:48">
      <c r="A37" s="197">
        <f t="shared" si="0"/>
        <v>27</v>
      </c>
      <c r="B37" s="198">
        <f>Data!B37</f>
        <v>25</v>
      </c>
      <c r="D37" s="292">
        <f>IF(B35=0,0,IF(B35&lt;=18,"L","H"))</f>
        <v>0</v>
      </c>
      <c r="E37" s="292" t="str">
        <f>IF(B36=0,0,IF(ISODD(B36),"O","E"))</f>
        <v>O</v>
      </c>
      <c r="F37" s="292" t="str">
        <f>IF(B37=0,0,IF(B37&lt;=18,"L","H"))</f>
        <v>H</v>
      </c>
      <c r="G37" s="292" t="str">
        <f>IF(B38=0,0,IF(ISODD(B38),"O","E"))</f>
        <v>O</v>
      </c>
      <c r="M37" s="71"/>
      <c r="N37" s="165"/>
      <c r="O37" s="71"/>
      <c r="P37" s="71"/>
      <c r="Q37" s="165"/>
      <c r="R37" s="165"/>
      <c r="S37" s="165"/>
      <c r="T37" s="165"/>
      <c r="U37" s="71"/>
      <c r="V37" s="165"/>
      <c r="W37" s="71"/>
      <c r="X37" s="71"/>
      <c r="Y37" s="314"/>
      <c r="Z37" s="314"/>
      <c r="AA37" s="314"/>
      <c r="AB37" s="314"/>
      <c r="AC37" s="306"/>
      <c r="AD37" s="308"/>
      <c r="AE37" s="306"/>
      <c r="AG37" s="577"/>
      <c r="AH37" s="577"/>
      <c r="AI37" s="577"/>
      <c r="AJ37" s="577"/>
      <c r="AL37" s="165"/>
      <c r="AO37" s="314">
        <f t="shared" ref="AO37" si="77">IF(AND(B37&gt;0,B37&lt;=12),1,IF(AND(B37&gt;12,B37&lt;=24),2,IF(AND(B37&gt;24,B37&lt;=36),3,0)))</f>
        <v>3</v>
      </c>
      <c r="AQ37" s="314" t="str">
        <f t="shared" si="29"/>
        <v>W</v>
      </c>
      <c r="AR37" s="314" t="str">
        <f t="shared" ref="AR37" si="78">IF(AQ37="L"," ",IF(AO26="A","B&amp;C",IF(AO26="B","A&amp;C","A&amp;B")))</f>
        <v>A&amp;B</v>
      </c>
      <c r="AS37" s="318">
        <f t="shared" si="31"/>
        <v>1</v>
      </c>
      <c r="AT37" s="318">
        <f t="shared" si="41"/>
        <v>2</v>
      </c>
      <c r="AU37" s="318">
        <f t="shared" si="32"/>
        <v>27</v>
      </c>
      <c r="AV37" s="318">
        <f t="shared" si="33"/>
        <v>5</v>
      </c>
    </row>
    <row r="38" spans="1:48">
      <c r="A38" s="197">
        <f t="shared" si="0"/>
        <v>28</v>
      </c>
      <c r="B38" s="198">
        <f>Data!B38</f>
        <v>1</v>
      </c>
      <c r="D38" s="77"/>
      <c r="E38" s="77"/>
      <c r="F38" s="77"/>
      <c r="G38" s="77"/>
      <c r="I38" s="287" t="str">
        <f t="shared" ref="I38" si="79">IF(D27=1,"2&amp;3",IF(D27=2,"1&amp;3","1&amp;2"))</f>
        <v>2&amp;3</v>
      </c>
      <c r="J38" s="287" t="str">
        <f t="shared" ref="J38" si="80">IF(E27="A","B&amp;C",IF(E27="B","A&amp;C","A&amp;B"))</f>
        <v>A&amp;B</v>
      </c>
      <c r="K38" s="287" t="str">
        <f t="shared" ref="K38" si="81">IF(F27=1,"2&amp;3",IF(F27=2,"1&amp;3","1&amp;2"))</f>
        <v>2&amp;3</v>
      </c>
      <c r="L38" s="287" t="str">
        <f t="shared" ref="L38" si="82">IF(G27="A","B&amp;C",IF(G27="B","A&amp;C","A&amp;B"))</f>
        <v>B&amp;C</v>
      </c>
      <c r="M38" s="71"/>
      <c r="N38" s="165"/>
      <c r="O38" s="71"/>
      <c r="P38" s="71"/>
      <c r="Q38" s="289" t="str">
        <f t="shared" ref="Q38" si="83">IF(D28="A","B&amp;C",IF(D28="B","A&amp;C","A&amp;B"))</f>
        <v>B&amp;C</v>
      </c>
      <c r="R38" s="289" t="str">
        <f t="shared" ref="R38" si="84">IF(E28=1,"2&amp;3",IF(E28=2,"1&amp;3","1&amp;2"))</f>
        <v>1&amp;3</v>
      </c>
      <c r="S38" s="289" t="str">
        <f t="shared" ref="S38" si="85">IF(F28="A","B&amp;C",IF(F28="B","A&amp;C","A&amp;B"))</f>
        <v>B&amp;C</v>
      </c>
      <c r="T38" s="289" t="str">
        <f t="shared" ref="T38" si="86">IF(G28=1,"2&amp;3",IF(G28=2,"1&amp;3","1&amp;2"))</f>
        <v>2&amp;3</v>
      </c>
      <c r="U38" s="71"/>
      <c r="V38" s="165"/>
      <c r="W38" s="71"/>
      <c r="X38" s="71"/>
      <c r="Y38" s="349" t="str">
        <f t="shared" ref="Y38" si="87">IF(D35=1,"2&amp;3",IF(D35=2,"1&amp;3","1&amp;2"))</f>
        <v>1&amp;2</v>
      </c>
      <c r="Z38" s="349" t="str">
        <f t="shared" ref="Z38" si="88">IF(E35="A","B&amp;C",IF(E35="B","A&amp;C","A&amp;B"))</f>
        <v>A&amp;C</v>
      </c>
      <c r="AA38" s="349" t="str">
        <f t="shared" ref="AA38" si="89">IF(F35=1,"2&amp;3",IF(F35=2,"1&amp;3","1&amp;2"))</f>
        <v>1&amp;2</v>
      </c>
      <c r="AB38" s="349" t="str">
        <f t="shared" ref="AB38" si="90">IF(G35="A","B&amp;C",IF(G35="B","A&amp;C","A&amp;B"))</f>
        <v>B&amp;C</v>
      </c>
      <c r="AC38" s="306"/>
      <c r="AD38" s="308"/>
      <c r="AE38" s="306"/>
      <c r="AG38" s="337" t="str">
        <f>IF(D29="H","L","H")</f>
        <v>H</v>
      </c>
      <c r="AH38" s="337" t="str">
        <f>IF(E29="O","E","O")</f>
        <v>O</v>
      </c>
      <c r="AI38" s="337" t="str">
        <f>IF(F29="H","L","H")</f>
        <v>H</v>
      </c>
      <c r="AJ38" s="337" t="str">
        <f>IF(G29="O","E","O")</f>
        <v>O</v>
      </c>
      <c r="AL38" s="165"/>
      <c r="AO38" s="314" t="str">
        <f t="shared" ref="AO38" si="91">IF(B38=0,0,IF(MOD(B38,3)=1,"A",IF(MOD(B38,3)=2,"B","C")))</f>
        <v>A</v>
      </c>
      <c r="AQ38" s="314" t="str">
        <f t="shared" si="29"/>
        <v>W</v>
      </c>
      <c r="AR38" s="314" t="str">
        <f t="shared" ref="AR38" si="92">IF(AQ38="L"," ",IF(AO27=1,"2&amp;3",IF(AO27=2,"1&amp;3","1&amp;2")))</f>
        <v>2&amp;3</v>
      </c>
      <c r="AS38" s="318">
        <f t="shared" si="31"/>
        <v>1</v>
      </c>
      <c r="AT38" s="318">
        <f t="shared" si="41"/>
        <v>2</v>
      </c>
      <c r="AU38" s="318">
        <f t="shared" si="32"/>
        <v>3</v>
      </c>
      <c r="AV38" s="318">
        <f t="shared" si="33"/>
        <v>6</v>
      </c>
    </row>
    <row r="39" spans="1:48">
      <c r="A39" s="197">
        <f t="shared" si="0"/>
        <v>29</v>
      </c>
      <c r="B39" s="198">
        <f>Data!B39</f>
        <v>15</v>
      </c>
      <c r="D39" s="288">
        <f>IF(AND(B39&gt;0,B39&lt;=12),1,IF(AND(B39&gt;12,B39&lt;=24),2,IF(AND(B39&gt;24,B39&lt;=36),3,0)))</f>
        <v>2</v>
      </c>
      <c r="E39" s="288" t="str">
        <f>IF(B40=0,0,IF(MOD(B40,3)=1,"A",IF(MOD(B40,3)=2,"B","C")))</f>
        <v>C</v>
      </c>
      <c r="F39" s="288">
        <f>IF(AND(B41&gt;0,B41&lt;=12),1,IF(AND(B41&gt;12,B41&lt;=24),2,IF(AND(B41&gt;24,B41&lt;=36),3,0)))</f>
        <v>3</v>
      </c>
      <c r="G39" s="288" t="str">
        <f>IF(B42=0,0,IF(MOD(B42,3)=1,"A",IF(MOD(B42,3)=2,"B","C")))</f>
        <v>B</v>
      </c>
      <c r="I39" s="66" t="str">
        <f t="shared" ref="I39" si="93">IF(AND(D39&lt;&gt;D27,D39&lt;&gt;0),"W","L")</f>
        <v>W</v>
      </c>
      <c r="J39" s="66" t="str">
        <f t="shared" ref="J39" si="94">IF(I39="W"," ", IF(AND(E39&lt;&gt;E27,E39&lt;&gt;0),"W","L"))</f>
        <v xml:space="preserve"> </v>
      </c>
      <c r="K39" s="66" t="str">
        <f t="shared" ref="K39:L39" si="95">IF(OR(J39="W",J39=" ")," ",IF(AND(F39&lt;&gt;F27,F39&lt;&gt;0),"W","L"))</f>
        <v xml:space="preserve"> </v>
      </c>
      <c r="L39" s="66" t="str">
        <f t="shared" si="95"/>
        <v xml:space="preserve"> </v>
      </c>
      <c r="M39" s="71"/>
      <c r="N39" s="165">
        <f t="shared" ref="N39" si="96">IF(I39="W",1,IF(J39="W",2,IF(K39="W",3,IF(L39="W",4,"L"))))</f>
        <v>1</v>
      </c>
      <c r="O39" s="71">
        <f t="shared" ref="O39" si="97">IF(N39&lt;&gt;"L",O35+1,O35-81)</f>
        <v>5</v>
      </c>
      <c r="P39" s="71"/>
      <c r="Q39" s="66" t="str">
        <f t="shared" ref="Q39" si="98">IF(AND(D40&lt;&gt;D28,D40&lt;&gt;0),"W","L")</f>
        <v>W</v>
      </c>
      <c r="R39" s="66" t="str">
        <f t="shared" ref="R39" si="99">IF(Q39="W"," ", IF(AND(E40&lt;&gt;E28,E40&lt;&gt;0),"W","L"))</f>
        <v xml:space="preserve"> </v>
      </c>
      <c r="S39" s="66" t="str">
        <f t="shared" ref="S39:T39" si="100">IF(OR(R39="W",R39=" ")," ",IF(AND(F40&lt;&gt;F28,F40&lt;&gt;0),"W","L"))</f>
        <v xml:space="preserve"> </v>
      </c>
      <c r="T39" s="66" t="str">
        <f t="shared" si="100"/>
        <v xml:space="preserve"> </v>
      </c>
      <c r="U39" s="71"/>
      <c r="V39" s="165">
        <f t="shared" ref="V39" si="101">IF(Q39="W",1,IF(R39="W",2,IF(S39="W",3,IF(T39="W",4,"L"))))</f>
        <v>1</v>
      </c>
      <c r="W39" s="71">
        <f t="shared" ref="W39" si="102">IF(V39&lt;&gt;"L",W35+1,W35-81)</f>
        <v>5</v>
      </c>
      <c r="X39" s="71"/>
      <c r="Y39" s="314" t="str">
        <f t="shared" ref="Y39" si="103">IF(AND(D39&lt;&gt;D35,D39&lt;&gt;0),"W","L")</f>
        <v>W</v>
      </c>
      <c r="Z39" s="314" t="str">
        <f t="shared" ref="Z39" si="104">IF(Y39="W"," ", IF(AND(E39&lt;&gt;E35,E39&lt;&gt;0),"W","L"))</f>
        <v xml:space="preserve"> </v>
      </c>
      <c r="AA39" s="314" t="str">
        <f t="shared" ref="AA39:AB39" si="105">IF(OR(Z39="W",Z39=" ")," ",IF(AND(F39&lt;&gt;F35,F39&lt;&gt;0),"W","L"))</f>
        <v xml:space="preserve"> </v>
      </c>
      <c r="AB39" s="314" t="str">
        <f t="shared" si="105"/>
        <v xml:space="preserve"> </v>
      </c>
      <c r="AC39" s="306"/>
      <c r="AD39" s="308">
        <f t="shared" ref="AD39" si="106">IF(Y39="W",1,IF(Z39="W",2,IF(AA39="W",3,IF(AB39="W",4,"L"))))</f>
        <v>1</v>
      </c>
      <c r="AE39" s="306">
        <f t="shared" ref="AE39" si="107">IF(AD39&lt;&gt;"L",AE35+1,AE35-81)</f>
        <v>7</v>
      </c>
      <c r="AG39" s="314" t="str">
        <f>IF(AND(D41&lt;&gt;D29,D270&lt;&gt;0),"W","L")</f>
        <v>L</v>
      </c>
      <c r="AH39" s="314" t="str">
        <f>IF(AG39="W"," ", IF(AND(E41&lt;&gt;E29,E41&lt;&gt;0),"W","L"))</f>
        <v>L</v>
      </c>
      <c r="AI39" s="314" t="str">
        <f>IF(OR(AH39="W",AH39=" ")," ",IF(AND(F41&lt;&gt;F29,F41&lt;&gt;0),"W","L"))</f>
        <v>W</v>
      </c>
      <c r="AJ39" s="314" t="str">
        <f>IF(OR(AI39="W",AI39=" ")," ",IF(AND(G41&lt;&gt;G29,G41&lt;&gt;0),"W","L"))</f>
        <v xml:space="preserve"> </v>
      </c>
      <c r="AL39" s="165">
        <f t="shared" ref="AL39" si="108">IF(AG39="W",1,IF(AH39="W",2,IF(AI39="W",3,IF(AJ39="W",4,"L"))))</f>
        <v>3</v>
      </c>
      <c r="AM39" s="71">
        <f t="shared" ref="AM39" si="109">IF(AL39&lt;&gt;"L",AM35+1,AM35-15)</f>
        <v>5</v>
      </c>
      <c r="AO39" s="314">
        <f t="shared" ref="AO39" si="110">IF(AND(B39&gt;0,B39&lt;=12),1,IF(AND(B39&gt;12,B39&lt;=24),2,IF(AND(B39&gt;24,B39&lt;=36),3,0)))</f>
        <v>2</v>
      </c>
      <c r="AQ39" s="314" t="str">
        <f t="shared" si="29"/>
        <v>W</v>
      </c>
      <c r="AR39" s="314" t="str">
        <f t="shared" ref="AR39" si="111">IF(AQ39="L"," ",IF(AO28="A","B&amp;C",IF(AO28="B","A&amp;C","A&amp;B")))</f>
        <v>A&amp;B</v>
      </c>
      <c r="AS39" s="318">
        <f t="shared" si="31"/>
        <v>1</v>
      </c>
      <c r="AT39" s="318">
        <f t="shared" si="41"/>
        <v>2</v>
      </c>
      <c r="AU39" s="318">
        <f t="shared" si="32"/>
        <v>3</v>
      </c>
      <c r="AV39" s="318">
        <f t="shared" si="33"/>
        <v>7</v>
      </c>
    </row>
    <row r="40" spans="1:48">
      <c r="A40" s="197">
        <f t="shared" si="0"/>
        <v>30</v>
      </c>
      <c r="B40" s="198">
        <f>Data!B40</f>
        <v>12</v>
      </c>
      <c r="D40" s="290" t="str">
        <f>IF(B39=0,0,IF(MOD(B39,3)=1,"A",IF(MOD(B39,3)=2,"B","C")))</f>
        <v>C</v>
      </c>
      <c r="E40" s="290">
        <f>IF(AND(B40&gt;0,B40&lt;=12),1,IF(AND(B40&gt;12,B40&lt;=24),2,IF(AND(B40&gt;24,B40&lt;=36),3,0)))</f>
        <v>1</v>
      </c>
      <c r="F40" s="290" t="str">
        <f>IF(B41=0,0,IF(MOD(B41,3)=1,"A",IF(MOD(B41,3)=2,"B","C")))</f>
        <v>B</v>
      </c>
      <c r="G40" s="290">
        <f>IF(AND(B42&gt;0,B42&lt;=12),1,IF(AND(B42&gt;12,B42&lt;=24),2,IF(AND(B42&gt;24,B42&lt;=36),3,0)))</f>
        <v>2</v>
      </c>
      <c r="M40" s="71"/>
      <c r="N40" s="165"/>
      <c r="O40" s="71"/>
      <c r="P40" s="71"/>
      <c r="Q40" s="165"/>
      <c r="R40" s="165"/>
      <c r="S40" s="165"/>
      <c r="T40" s="165"/>
      <c r="U40" s="71"/>
      <c r="V40" s="165"/>
      <c r="W40" s="71"/>
      <c r="X40" s="71"/>
      <c r="Y40" s="314"/>
      <c r="Z40" s="314"/>
      <c r="AA40" s="314"/>
      <c r="AB40" s="314"/>
      <c r="AC40" s="306"/>
      <c r="AD40" s="308"/>
      <c r="AE40" s="306"/>
      <c r="AG40" s="577"/>
      <c r="AH40" s="577"/>
      <c r="AI40" s="577"/>
      <c r="AJ40" s="577"/>
      <c r="AL40" s="165"/>
      <c r="AO40" s="314" t="str">
        <f t="shared" ref="AO40" si="112">IF(B40=0,0,IF(MOD(B40,3)=1,"A",IF(MOD(B40,3)=2,"B","C")))</f>
        <v>C</v>
      </c>
      <c r="AQ40" s="314" t="str">
        <f t="shared" si="29"/>
        <v>L</v>
      </c>
      <c r="AR40" s="314" t="str">
        <f t="shared" ref="AR40" si="113">IF(AQ40="L"," ",IF(AO29=1,"2&amp;3",IF(AO29=2,"1&amp;3","1&amp;2")))</f>
        <v xml:space="preserve"> </v>
      </c>
      <c r="AS40" s="318">
        <f t="shared" si="31"/>
        <v>2</v>
      </c>
      <c r="AT40" s="318">
        <f t="shared" si="41"/>
        <v>0</v>
      </c>
      <c r="AU40" s="318">
        <f t="shared" si="32"/>
        <v>0</v>
      </c>
      <c r="AV40" s="318">
        <f t="shared" si="33"/>
        <v>7</v>
      </c>
    </row>
    <row r="41" spans="1:48">
      <c r="A41" s="197">
        <f t="shared" si="0"/>
        <v>31</v>
      </c>
      <c r="B41" s="198">
        <f>Data!B41</f>
        <v>35</v>
      </c>
      <c r="D41" s="292" t="str">
        <f>IF(B39=0,0,IF(B39&lt;=18,"L","H"))</f>
        <v>L</v>
      </c>
      <c r="E41" s="292" t="str">
        <f>IF(B40=0,0,IF(ISODD(B40),"O","E"))</f>
        <v>E</v>
      </c>
      <c r="F41" s="292" t="str">
        <f>IF(B41=0,0,IF(B41&lt;=18,"L","H"))</f>
        <v>H</v>
      </c>
      <c r="G41" s="292" t="str">
        <f>IF(B42=0,0,IF(ISODD(B42),"O","E"))</f>
        <v>O</v>
      </c>
      <c r="M41" s="71"/>
      <c r="N41" s="165"/>
      <c r="O41" s="71"/>
      <c r="P41" s="71"/>
      <c r="Q41" s="165"/>
      <c r="R41" s="165"/>
      <c r="S41" s="165"/>
      <c r="T41" s="165"/>
      <c r="U41" s="71"/>
      <c r="V41" s="165"/>
      <c r="W41" s="71"/>
      <c r="X41" s="71"/>
      <c r="Y41" s="314"/>
      <c r="Z41" s="314"/>
      <c r="AA41" s="314"/>
      <c r="AB41" s="314"/>
      <c r="AC41" s="306"/>
      <c r="AD41" s="308"/>
      <c r="AE41" s="306"/>
      <c r="AG41" s="577"/>
      <c r="AH41" s="577"/>
      <c r="AI41" s="577"/>
      <c r="AJ41" s="577"/>
      <c r="AL41" s="165"/>
      <c r="AO41" s="314">
        <f t="shared" ref="AO41" si="114">IF(AND(B41&gt;0,B41&lt;=12),1,IF(AND(B41&gt;12,B41&lt;=24),2,IF(AND(B41&gt;24,B41&lt;=36),3,0)))</f>
        <v>3</v>
      </c>
      <c r="AQ41" s="314" t="str">
        <f t="shared" si="29"/>
        <v xml:space="preserve"> </v>
      </c>
      <c r="AR41" s="314" t="str">
        <f t="shared" ref="AR41" si="115">IF(AQ41="L"," ",IF(AO30="A","B&amp;C",IF(AO30="B","A&amp;C","A&amp;B")))</f>
        <v>B&amp;C</v>
      </c>
      <c r="AS41" s="318">
        <f t="shared" si="31"/>
        <v>2</v>
      </c>
      <c r="AT41" s="318">
        <f t="shared" si="41"/>
        <v>6</v>
      </c>
      <c r="AU41" s="318">
        <f t="shared" si="32"/>
        <v>0</v>
      </c>
      <c r="AV41" s="318">
        <f t="shared" si="33"/>
        <v>1</v>
      </c>
    </row>
    <row r="42" spans="1:48">
      <c r="A42" s="197">
        <f t="shared" si="0"/>
        <v>32</v>
      </c>
      <c r="B42" s="198">
        <f>Data!B42</f>
        <v>17</v>
      </c>
      <c r="D42" s="77"/>
      <c r="E42" s="77"/>
      <c r="F42" s="77"/>
      <c r="G42" s="77"/>
      <c r="I42" s="287" t="str">
        <f t="shared" ref="I42" si="116">IF(D31=1,"2&amp;3",IF(D31=2,"1&amp;3","1&amp;2"))</f>
        <v>2&amp;3</v>
      </c>
      <c r="J42" s="287" t="str">
        <f t="shared" ref="J42" si="117">IF(E31="A","B&amp;C",IF(E31="B","A&amp;C","A&amp;B"))</f>
        <v>B&amp;C</v>
      </c>
      <c r="K42" s="287" t="str">
        <f t="shared" ref="K42" si="118">IF(F31=1,"2&amp;3",IF(F31=2,"1&amp;3","1&amp;2"))</f>
        <v>1&amp;3</v>
      </c>
      <c r="L42" s="287" t="str">
        <f t="shared" ref="L42" si="119">IF(G31="A","B&amp;C",IF(G31="B","A&amp;C","A&amp;B"))</f>
        <v>B&amp;C</v>
      </c>
      <c r="M42" s="71"/>
      <c r="N42" s="165"/>
      <c r="O42" s="71"/>
      <c r="P42" s="71"/>
      <c r="Q42" s="289" t="str">
        <f t="shared" ref="Q42" si="120">IF(D32="A","B&amp;C",IF(D32="B","A&amp;C","A&amp;B"))</f>
        <v>A&amp;C</v>
      </c>
      <c r="R42" s="289" t="str">
        <f t="shared" ref="R42" si="121">IF(E32=1,"2&amp;3",IF(E32=2,"1&amp;3","1&amp;2"))</f>
        <v>1&amp;2</v>
      </c>
      <c r="S42" s="289" t="str">
        <f t="shared" ref="S42" si="122">IF(F32="A","B&amp;C",IF(F32="B","A&amp;C","A&amp;B"))</f>
        <v>A&amp;B</v>
      </c>
      <c r="T42" s="289" t="str">
        <f t="shared" ref="T42" si="123">IF(G32=1,"2&amp;3",IF(G32=2,"1&amp;3","1&amp;2"))</f>
        <v>1&amp;2</v>
      </c>
      <c r="U42" s="71"/>
      <c r="V42" s="165"/>
      <c r="W42" s="71"/>
      <c r="X42" s="71"/>
      <c r="Y42" s="349" t="str">
        <f t="shared" ref="Y42" si="124">IF(D39=1,"2&amp;3",IF(D39=2,"1&amp;3","1&amp;2"))</f>
        <v>1&amp;3</v>
      </c>
      <c r="Z42" s="349" t="str">
        <f t="shared" ref="Z42" si="125">IF(E39="A","B&amp;C",IF(E39="B","A&amp;C","A&amp;B"))</f>
        <v>A&amp;B</v>
      </c>
      <c r="AA42" s="349" t="str">
        <f t="shared" ref="AA42" si="126">IF(F39=1,"2&amp;3",IF(F39=2,"1&amp;3","1&amp;2"))</f>
        <v>1&amp;2</v>
      </c>
      <c r="AB42" s="349" t="str">
        <f t="shared" ref="AB42" si="127">IF(G39="A","B&amp;C",IF(G39="B","A&amp;C","A&amp;B"))</f>
        <v>A&amp;C</v>
      </c>
      <c r="AC42" s="306"/>
      <c r="AD42" s="308"/>
      <c r="AE42" s="306"/>
      <c r="AG42" s="337" t="str">
        <f>IF(D33="H","L","H")</f>
        <v>H</v>
      </c>
      <c r="AH42" s="337" t="str">
        <f>IF(E33="O","E","O")</f>
        <v>O</v>
      </c>
      <c r="AI42" s="337" t="str">
        <f>IF(F33="H","L","H")</f>
        <v>H</v>
      </c>
      <c r="AJ42" s="337" t="str">
        <f>IF(G33="O","E","O")</f>
        <v>O</v>
      </c>
      <c r="AL42" s="165"/>
      <c r="AO42" s="314" t="str">
        <f t="shared" ref="AO42" si="128">IF(B42=0,0,IF(MOD(B42,3)=1,"A",IF(MOD(B42,3)=2,"B","C")))</f>
        <v>B</v>
      </c>
      <c r="AQ42" s="314" t="str">
        <f t="shared" si="29"/>
        <v>W</v>
      </c>
      <c r="AR42" s="314" t="str">
        <f t="shared" ref="AR42" si="129">IF(AQ42="L"," ",IF(AO31=1,"2&amp;3",IF(AO31=2,"1&amp;3","1&amp;2")))</f>
        <v>2&amp;3</v>
      </c>
      <c r="AS42" s="318">
        <f t="shared" si="31"/>
        <v>1</v>
      </c>
      <c r="AT42" s="318">
        <f t="shared" si="41"/>
        <v>2</v>
      </c>
      <c r="AU42" s="318">
        <f t="shared" si="32"/>
        <v>9</v>
      </c>
      <c r="AV42" s="318">
        <f t="shared" si="33"/>
        <v>8</v>
      </c>
    </row>
    <row r="43" spans="1:48">
      <c r="A43" s="197">
        <f t="shared" si="0"/>
        <v>33</v>
      </c>
      <c r="B43" s="198">
        <f>Data!B43</f>
        <v>14</v>
      </c>
      <c r="D43" s="288">
        <f>IF(AND(B43&gt;0,B43&lt;=12),1,IF(AND(B43&gt;12,B43&lt;=24),2,IF(AND(B43&gt;24,B43&lt;=36),3,0)))</f>
        <v>2</v>
      </c>
      <c r="E43" s="288" t="str">
        <f>IF(B44=0,0,IF(MOD(B44,3)=1,"A",IF(MOD(B44,3)=2,"B","C")))</f>
        <v>C</v>
      </c>
      <c r="F43" s="288">
        <f>IF(AND(B45&gt;0,B45&lt;=12),1,IF(AND(B45&gt;12,B45&lt;=24),2,IF(AND(B45&gt;24,B45&lt;=36),3,0)))</f>
        <v>3</v>
      </c>
      <c r="G43" s="288" t="str">
        <f>IF(B46=0,0,IF(MOD(B46,3)=1,"A",IF(MOD(B46,3)=2,"B","C")))</f>
        <v>A</v>
      </c>
      <c r="I43" s="66" t="str">
        <f t="shared" ref="I43" si="130">IF(AND(D43&lt;&gt;D31,D43&lt;&gt;0),"W","L")</f>
        <v>W</v>
      </c>
      <c r="J43" s="66" t="str">
        <f t="shared" ref="J43" si="131">IF(I43="W"," ", IF(AND(E43&lt;&gt;E31,E43&lt;&gt;0),"W","L"))</f>
        <v xml:space="preserve"> </v>
      </c>
      <c r="K43" s="66" t="str">
        <f t="shared" ref="K43:L43" si="132">IF(OR(J43="W",J43=" ")," ",IF(AND(F43&lt;&gt;F31,F43&lt;&gt;0),"W","L"))</f>
        <v xml:space="preserve"> </v>
      </c>
      <c r="L43" s="66" t="str">
        <f t="shared" si="132"/>
        <v xml:space="preserve"> </v>
      </c>
      <c r="M43" s="71"/>
      <c r="N43" s="165">
        <f t="shared" ref="N43" si="133">IF(I43="W",1,IF(J43="W",2,IF(K43="W",3,IF(L43="W",4,"L"))))</f>
        <v>1</v>
      </c>
      <c r="O43" s="71">
        <f t="shared" ref="O43" si="134">IF(N43&lt;&gt;"L",O39+1,O39-81)</f>
        <v>6</v>
      </c>
      <c r="P43" s="71"/>
      <c r="Q43" s="66" t="str">
        <f t="shared" ref="Q43" si="135">IF(AND(D44&lt;&gt;D32,D44&lt;&gt;0),"W","L")</f>
        <v>L</v>
      </c>
      <c r="R43" s="66" t="str">
        <f t="shared" ref="R43" si="136">IF(Q43="W"," ", IF(AND(E44&lt;&gt;E32,E44&lt;&gt;0),"W","L"))</f>
        <v>W</v>
      </c>
      <c r="S43" s="66" t="str">
        <f t="shared" ref="S43:T43" si="137">IF(OR(R43="W",R43=" ")," ",IF(AND(F44&lt;&gt;F32,F44&lt;&gt;0),"W","L"))</f>
        <v xml:space="preserve"> </v>
      </c>
      <c r="T43" s="66" t="str">
        <f t="shared" si="137"/>
        <v xml:space="preserve"> </v>
      </c>
      <c r="U43" s="71"/>
      <c r="V43" s="165">
        <f t="shared" ref="V43" si="138">IF(Q43="W",1,IF(R43="W",2,IF(S43="W",3,IF(T43="W",4,"L"))))</f>
        <v>2</v>
      </c>
      <c r="W43" s="71">
        <f t="shared" ref="W43" si="139">IF(V43&lt;&gt;"L",W39+1,W39-81)</f>
        <v>6</v>
      </c>
      <c r="X43" s="71"/>
      <c r="Y43" s="314" t="str">
        <f t="shared" ref="Y43" si="140">IF(AND(D43&lt;&gt;D39,D43&lt;&gt;0),"W","L")</f>
        <v>L</v>
      </c>
      <c r="Z43" s="314" t="str">
        <f t="shared" ref="Z43" si="141">IF(Y43="W"," ", IF(AND(E43&lt;&gt;E39,E43&lt;&gt;0),"W","L"))</f>
        <v>L</v>
      </c>
      <c r="AA43" s="314" t="str">
        <f t="shared" ref="AA43:AB43" si="142">IF(OR(Z43="W",Z43=" ")," ",IF(AND(F43&lt;&gt;F39,F43&lt;&gt;0),"W","L"))</f>
        <v>L</v>
      </c>
      <c r="AB43" s="314" t="str">
        <f t="shared" si="142"/>
        <v>W</v>
      </c>
      <c r="AC43" s="306"/>
      <c r="AD43" s="308">
        <f t="shared" ref="AD43" si="143">IF(Y43="W",1,IF(Z43="W",2,IF(AA43="W",3,IF(AB43="W",4,"L"))))</f>
        <v>4</v>
      </c>
      <c r="AE43" s="306">
        <f t="shared" ref="AE43" si="144">IF(AD43&lt;&gt;"L",AE39+1,AE39-81)</f>
        <v>8</v>
      </c>
      <c r="AG43" s="314" t="str">
        <f>IF(AND(D45&lt;&gt;D33,D274&lt;&gt;0),"W","L")</f>
        <v>L</v>
      </c>
      <c r="AH43" s="314" t="str">
        <f>IF(AG43="W"," ", IF(AND(E45&lt;&gt;E33,E45&lt;&gt;0),"W","L"))</f>
        <v>W</v>
      </c>
      <c r="AI43" s="314" t="str">
        <f>IF(OR(AH43="W",AH43=" ")," ",IF(AND(F45&lt;&gt;F33,F45&lt;&gt;0),"W","L"))</f>
        <v xml:space="preserve"> </v>
      </c>
      <c r="AJ43" s="314" t="str">
        <f>IF(OR(AI43="W",AI43=" ")," ",IF(AND(G45&lt;&gt;G33,G45&lt;&gt;0),"W","L"))</f>
        <v xml:space="preserve"> </v>
      </c>
      <c r="AL43" s="165">
        <f t="shared" ref="AL43" si="145">IF(AG43="W",1,IF(AH43="W",2,IF(AI43="W",3,IF(AJ43="W",4,"L"))))</f>
        <v>2</v>
      </c>
      <c r="AM43" s="71">
        <f t="shared" ref="AM43" si="146">IF(AL43&lt;&gt;"L",AM39+1,AM39-15)</f>
        <v>6</v>
      </c>
      <c r="AO43" s="314">
        <f t="shared" ref="AO43" si="147">IF(AND(B43&gt;0,B43&lt;=12),1,IF(AND(B43&gt;12,B43&lt;=24),2,IF(AND(B43&gt;24,B43&lt;=36),3,0)))</f>
        <v>2</v>
      </c>
      <c r="AQ43" s="314" t="str">
        <f t="shared" si="29"/>
        <v>W</v>
      </c>
      <c r="AR43" s="314" t="str">
        <f t="shared" ref="AR43" si="148">IF(AQ43="L"," ",IF(AO32="A","B&amp;C",IF(AO32="B","A&amp;C","A&amp;B")))</f>
        <v>B&amp;C</v>
      </c>
      <c r="AS43" s="318">
        <f t="shared" si="31"/>
        <v>1</v>
      </c>
      <c r="AT43" s="318">
        <f t="shared" si="41"/>
        <v>2</v>
      </c>
      <c r="AU43" s="318">
        <f t="shared" si="32"/>
        <v>3</v>
      </c>
      <c r="AV43" s="318">
        <f t="shared" si="33"/>
        <v>9</v>
      </c>
    </row>
    <row r="44" spans="1:48">
      <c r="A44" s="197">
        <f t="shared" si="0"/>
        <v>34</v>
      </c>
      <c r="B44" s="198">
        <f>Data!B44</f>
        <v>9</v>
      </c>
      <c r="D44" s="290" t="str">
        <f>IF(B43=0,0,IF(MOD(B43,3)=1,"A",IF(MOD(B43,3)=2,"B","C")))</f>
        <v>B</v>
      </c>
      <c r="E44" s="290">
        <f>IF(AND(B44&gt;0,B44&lt;=12),1,IF(AND(B44&gt;12,B44&lt;=24),2,IF(AND(B44&gt;24,B44&lt;=36),3,0)))</f>
        <v>1</v>
      </c>
      <c r="F44" s="290" t="str">
        <f>IF(B45=0,0,IF(MOD(B45,3)=1,"A",IF(MOD(B45,3)=2,"B","C")))</f>
        <v>C</v>
      </c>
      <c r="G44" s="290">
        <f>IF(AND(B46&gt;0,B46&lt;=12),1,IF(AND(B46&gt;12,B46&lt;=24),2,IF(AND(B46&gt;24,B46&lt;=36),3,0)))</f>
        <v>2</v>
      </c>
      <c r="M44" s="71"/>
      <c r="N44" s="165"/>
      <c r="O44" s="71"/>
      <c r="P44" s="71"/>
      <c r="Q44" s="165"/>
      <c r="R44" s="165"/>
      <c r="S44" s="165"/>
      <c r="T44" s="165"/>
      <c r="U44" s="71"/>
      <c r="V44" s="165"/>
      <c r="W44" s="71"/>
      <c r="X44" s="71"/>
      <c r="Y44" s="314"/>
      <c r="Z44" s="314"/>
      <c r="AA44" s="314"/>
      <c r="AB44" s="314"/>
      <c r="AC44" s="306"/>
      <c r="AD44" s="308"/>
      <c r="AE44" s="306"/>
      <c r="AG44" s="577"/>
      <c r="AH44" s="577"/>
      <c r="AI44" s="577"/>
      <c r="AJ44" s="577"/>
      <c r="AL44" s="165"/>
      <c r="AO44" s="314" t="str">
        <f t="shared" ref="AO44" si="149">IF(B44=0,0,IF(MOD(B44,3)=1,"A",IF(MOD(B44,3)=2,"B","C")))</f>
        <v>C</v>
      </c>
      <c r="AQ44" s="314" t="str">
        <f t="shared" si="29"/>
        <v>W</v>
      </c>
      <c r="AR44" s="314" t="str">
        <f t="shared" ref="AR44" si="150">IF(AQ44="L"," ",IF(AO33=1,"2&amp;3",IF(AO33=2,"1&amp;3","1&amp;2")))</f>
        <v>1&amp;3</v>
      </c>
      <c r="AS44" s="318">
        <f t="shared" si="31"/>
        <v>1</v>
      </c>
      <c r="AT44" s="318">
        <f t="shared" si="41"/>
        <v>2</v>
      </c>
      <c r="AU44" s="318">
        <f t="shared" si="32"/>
        <v>3</v>
      </c>
      <c r="AV44" s="318">
        <f t="shared" si="33"/>
        <v>10</v>
      </c>
    </row>
    <row r="45" spans="1:48">
      <c r="A45" s="197">
        <f t="shared" si="0"/>
        <v>35</v>
      </c>
      <c r="B45" s="198">
        <f>Data!B45</f>
        <v>27</v>
      </c>
      <c r="D45" s="292" t="str">
        <f>IF(B43=0,0,IF(B43&lt;=18,"L","H"))</f>
        <v>L</v>
      </c>
      <c r="E45" s="292" t="str">
        <f>IF(B44=0,0,IF(ISODD(B44),"O","E"))</f>
        <v>O</v>
      </c>
      <c r="F45" s="292" t="str">
        <f>IF(B45=0,0,IF(B45&lt;=18,"L","H"))</f>
        <v>H</v>
      </c>
      <c r="G45" s="292" t="str">
        <f>IF(B46=0,0,IF(ISODD(B46),"O","E"))</f>
        <v>O</v>
      </c>
      <c r="M45" s="71"/>
      <c r="N45" s="165"/>
      <c r="O45" s="71"/>
      <c r="P45" s="71"/>
      <c r="Q45" s="165"/>
      <c r="R45" s="165"/>
      <c r="S45" s="165"/>
      <c r="T45" s="165"/>
      <c r="U45" s="71"/>
      <c r="V45" s="165"/>
      <c r="W45" s="71"/>
      <c r="X45" s="71"/>
      <c r="Y45" s="314"/>
      <c r="Z45" s="314"/>
      <c r="AA45" s="314"/>
      <c r="AB45" s="314"/>
      <c r="AC45" s="306"/>
      <c r="AD45" s="308"/>
      <c r="AE45" s="306"/>
      <c r="AG45" s="577"/>
      <c r="AH45" s="577"/>
      <c r="AI45" s="577"/>
      <c r="AJ45" s="577"/>
      <c r="AL45" s="165"/>
      <c r="AO45" s="314">
        <f t="shared" ref="AO45" si="151">IF(AND(B45&gt;0,B45&lt;=12),1,IF(AND(B45&gt;12,B45&lt;=24),2,IF(AND(B45&gt;24,B45&lt;=36),3,0)))</f>
        <v>3</v>
      </c>
      <c r="AQ45" s="314" t="str">
        <f t="shared" si="29"/>
        <v>W</v>
      </c>
      <c r="AR45" s="314" t="str">
        <f t="shared" ref="AR45" si="152">IF(AQ45="L"," ",IF(AO34="A","B&amp;C",IF(AO34="B","A&amp;C","A&amp;B")))</f>
        <v>B&amp;C</v>
      </c>
      <c r="AS45" s="318">
        <f t="shared" si="31"/>
        <v>1</v>
      </c>
      <c r="AT45" s="318">
        <f t="shared" si="41"/>
        <v>2</v>
      </c>
      <c r="AU45" s="318">
        <f t="shared" si="32"/>
        <v>3</v>
      </c>
      <c r="AV45" s="318">
        <f t="shared" si="33"/>
        <v>11</v>
      </c>
    </row>
    <row r="46" spans="1:48">
      <c r="A46" s="197">
        <f t="shared" si="0"/>
        <v>36</v>
      </c>
      <c r="B46" s="198">
        <f>Data!B46</f>
        <v>19</v>
      </c>
      <c r="D46" s="77"/>
      <c r="E46" s="77"/>
      <c r="F46" s="77"/>
      <c r="G46" s="77"/>
      <c r="I46" s="287" t="str">
        <f t="shared" ref="I46" si="153">IF(D35=1,"2&amp;3",IF(D35=2,"1&amp;3","1&amp;2"))</f>
        <v>1&amp;2</v>
      </c>
      <c r="J46" s="287" t="str">
        <f t="shared" ref="J46" si="154">IF(E35="A","B&amp;C",IF(E35="B","A&amp;C","A&amp;B"))</f>
        <v>A&amp;C</v>
      </c>
      <c r="K46" s="287" t="str">
        <f t="shared" ref="K46" si="155">IF(F35=1,"2&amp;3",IF(F35=2,"1&amp;3","1&amp;2"))</f>
        <v>1&amp;2</v>
      </c>
      <c r="L46" s="287" t="str">
        <f t="shared" ref="L46" si="156">IF(G35="A","B&amp;C",IF(G35="B","A&amp;C","A&amp;B"))</f>
        <v>B&amp;C</v>
      </c>
      <c r="M46" s="71"/>
      <c r="N46" s="165"/>
      <c r="O46" s="71"/>
      <c r="P46" s="71"/>
      <c r="Q46" s="289" t="str">
        <f t="shared" ref="Q46" si="157">IF(D36="A","B&amp;C",IF(D36="B","A&amp;C","A&amp;B"))</f>
        <v>A&amp;B</v>
      </c>
      <c r="R46" s="289" t="str">
        <f t="shared" ref="R46" si="158">IF(E36=1,"2&amp;3",IF(E36=2,"1&amp;3","1&amp;2"))</f>
        <v>1&amp;2</v>
      </c>
      <c r="S46" s="289" t="str">
        <f t="shared" ref="S46" si="159">IF(F36="A","B&amp;C",IF(F36="B","A&amp;C","A&amp;B"))</f>
        <v>B&amp;C</v>
      </c>
      <c r="T46" s="289" t="str">
        <f t="shared" ref="T46" si="160">IF(G36=1,"2&amp;3",IF(G36=2,"1&amp;3","1&amp;2"))</f>
        <v>2&amp;3</v>
      </c>
      <c r="U46" s="71"/>
      <c r="V46" s="165"/>
      <c r="W46" s="71"/>
      <c r="X46" s="71"/>
      <c r="Y46" s="349" t="str">
        <f t="shared" ref="Y46" si="161">IF(D43=1,"2&amp;3",IF(D43=2,"1&amp;3","1&amp;2"))</f>
        <v>1&amp;3</v>
      </c>
      <c r="Z46" s="349" t="str">
        <f t="shared" ref="Z46" si="162">IF(E43="A","B&amp;C",IF(E43="B","A&amp;C","A&amp;B"))</f>
        <v>A&amp;B</v>
      </c>
      <c r="AA46" s="349" t="str">
        <f t="shared" ref="AA46" si="163">IF(F43=1,"2&amp;3",IF(F43=2,"1&amp;3","1&amp;2"))</f>
        <v>1&amp;2</v>
      </c>
      <c r="AB46" s="349" t="str">
        <f t="shared" ref="AB46" si="164">IF(G43="A","B&amp;C",IF(G43="B","A&amp;C","A&amp;B"))</f>
        <v>B&amp;C</v>
      </c>
      <c r="AC46" s="306"/>
      <c r="AD46" s="308"/>
      <c r="AE46" s="306"/>
      <c r="AG46" s="337" t="str">
        <f>IF(D37="H","L","H")</f>
        <v>H</v>
      </c>
      <c r="AH46" s="337" t="str">
        <f>IF(E37="O","E","O")</f>
        <v>E</v>
      </c>
      <c r="AI46" s="337" t="str">
        <f>IF(F37="H","L","H")</f>
        <v>L</v>
      </c>
      <c r="AJ46" s="337" t="str">
        <f>IF(G37="O","E","O")</f>
        <v>E</v>
      </c>
      <c r="AL46" s="165"/>
      <c r="AO46" s="314" t="str">
        <f t="shared" ref="AO46" si="165">IF(B46=0,0,IF(MOD(B46,3)=1,"A",IF(MOD(B46,3)=2,"B","C")))</f>
        <v>A</v>
      </c>
      <c r="AQ46" s="314" t="str">
        <f t="shared" si="29"/>
        <v>L</v>
      </c>
      <c r="AR46" s="314" t="str">
        <f t="shared" ref="AR46" si="166">IF(AQ46="L"," ",IF(AO35=1,"2&amp;3",IF(AO35=2,"1&amp;3","1&amp;2")))</f>
        <v xml:space="preserve"> </v>
      </c>
      <c r="AS46" s="318">
        <f t="shared" si="31"/>
        <v>2</v>
      </c>
      <c r="AT46" s="318">
        <f t="shared" si="41"/>
        <v>0</v>
      </c>
      <c r="AU46" s="318">
        <f t="shared" si="32"/>
        <v>0</v>
      </c>
      <c r="AV46" s="318">
        <f t="shared" si="33"/>
        <v>11</v>
      </c>
    </row>
    <row r="47" spans="1:48">
      <c r="A47" s="197">
        <f t="shared" si="0"/>
        <v>37</v>
      </c>
      <c r="B47" s="198">
        <f>Data!B47</f>
        <v>23</v>
      </c>
      <c r="D47" s="288">
        <f>IF(AND(B47&gt;0,B47&lt;=12),1,IF(AND(B47&gt;12,B47&lt;=24),2,IF(AND(B47&gt;24,B47&lt;=36),3,0)))</f>
        <v>2</v>
      </c>
      <c r="E47" s="288" t="str">
        <f>IF(B48=0,0,IF(MOD(B48,3)=1,"A",IF(MOD(B48,3)=2,"B","C")))</f>
        <v>C</v>
      </c>
      <c r="F47" s="288">
        <f>IF(AND(B49&gt;0,B49&lt;=12),1,IF(AND(B49&gt;12,B49&lt;=24),2,IF(AND(B49&gt;24,B49&lt;=36),3,0)))</f>
        <v>3</v>
      </c>
      <c r="G47" s="288" t="str">
        <f>IF(B50=0,0,IF(MOD(B50,3)=1,"A",IF(MOD(B50,3)=2,"B","C")))</f>
        <v>B</v>
      </c>
      <c r="I47" s="66" t="str">
        <f t="shared" ref="I47" si="167">IF(AND(D47&lt;&gt;D35,D47&lt;&gt;0),"W","L")</f>
        <v>W</v>
      </c>
      <c r="J47" s="66" t="str">
        <f t="shared" ref="J47" si="168">IF(I47="W"," ", IF(AND(E47&lt;&gt;E35,E47&lt;&gt;0),"W","L"))</f>
        <v xml:space="preserve"> </v>
      </c>
      <c r="K47" s="66" t="str">
        <f t="shared" ref="K47:L47" si="169">IF(OR(J47="W",J47=" ")," ",IF(AND(F47&lt;&gt;F35,F47&lt;&gt;0),"W","L"))</f>
        <v xml:space="preserve"> </v>
      </c>
      <c r="L47" s="66" t="str">
        <f t="shared" si="169"/>
        <v xml:space="preserve"> </v>
      </c>
      <c r="M47" s="71"/>
      <c r="N47" s="165">
        <f t="shared" ref="N47" si="170">IF(I47="W",1,IF(J47="W",2,IF(K47="W",3,IF(L47="W",4,"L"))))</f>
        <v>1</v>
      </c>
      <c r="O47" s="71">
        <f t="shared" ref="O47" si="171">IF(N47&lt;&gt;"L",O43+1,O43-81)</f>
        <v>7</v>
      </c>
      <c r="P47" s="71"/>
      <c r="Q47" s="66" t="str">
        <f t="shared" ref="Q47" si="172">IF(AND(D48&lt;&gt;D36,D48&lt;&gt;0),"W","L")</f>
        <v>W</v>
      </c>
      <c r="R47" s="66" t="str">
        <f t="shared" ref="R47" si="173">IF(Q47="W"," ", IF(AND(E48&lt;&gt;E36,E48&lt;&gt;0),"W","L"))</f>
        <v xml:space="preserve"> </v>
      </c>
      <c r="S47" s="66" t="str">
        <f t="shared" ref="S47:T47" si="174">IF(OR(R47="W",R47=" ")," ",IF(AND(F48&lt;&gt;F36,F48&lt;&gt;0),"W","L"))</f>
        <v xml:space="preserve"> </v>
      </c>
      <c r="T47" s="66" t="str">
        <f t="shared" si="174"/>
        <v xml:space="preserve"> </v>
      </c>
      <c r="U47" s="71"/>
      <c r="V47" s="165">
        <f t="shared" ref="V47" si="175">IF(Q47="W",1,IF(R47="W",2,IF(S47="W",3,IF(T47="W",4,"L"))))</f>
        <v>1</v>
      </c>
      <c r="W47" s="71">
        <f t="shared" ref="W47" si="176">IF(V47&lt;&gt;"L",W43+1,W43-81)</f>
        <v>7</v>
      </c>
      <c r="X47" s="71"/>
      <c r="Y47" s="314" t="str">
        <f t="shared" ref="Y47" si="177">IF(AND(D47&lt;&gt;D43,D47&lt;&gt;0),"W","L")</f>
        <v>L</v>
      </c>
      <c r="Z47" s="314" t="str">
        <f t="shared" ref="Z47" si="178">IF(Y47="W"," ", IF(AND(E47&lt;&gt;E43,E47&lt;&gt;0),"W","L"))</f>
        <v>L</v>
      </c>
      <c r="AA47" s="314" t="str">
        <f t="shared" ref="AA47:AB47" si="179">IF(OR(Z47="W",Z47=" ")," ",IF(AND(F47&lt;&gt;F43,F47&lt;&gt;0),"W","L"))</f>
        <v>L</v>
      </c>
      <c r="AB47" s="314" t="str">
        <f t="shared" si="179"/>
        <v>W</v>
      </c>
      <c r="AC47" s="306"/>
      <c r="AD47" s="308">
        <f t="shared" ref="AD47" si="180">IF(Y47="W",1,IF(Z47="W",2,IF(AA47="W",3,IF(AB47="W",4,"L"))))</f>
        <v>4</v>
      </c>
      <c r="AE47" s="306">
        <f t="shared" ref="AE47" si="181">IF(AD47&lt;&gt;"L",AE43+1,AE43-81)</f>
        <v>9</v>
      </c>
      <c r="AG47" s="314" t="str">
        <f>IF(AND(D49&lt;&gt;D37,D278&lt;&gt;0),"W","L")</f>
        <v>L</v>
      </c>
      <c r="AH47" s="314" t="str">
        <f>IF(AG47="W"," ", IF(AND(E49&lt;&gt;E37,E49&lt;&gt;0),"W","L"))</f>
        <v>L</v>
      </c>
      <c r="AI47" s="314" t="str">
        <f>IF(OR(AH47="W",AH47=" ")," ",IF(AND(F49&lt;&gt;F37,F49&lt;&gt;0),"W","L"))</f>
        <v>L</v>
      </c>
      <c r="AJ47" s="314" t="str">
        <f>IF(OR(AI47="W",AI47=" ")," ",IF(AND(G49&lt;&gt;G37,G49&lt;&gt;0),"W","L"))</f>
        <v>L</v>
      </c>
      <c r="AL47" s="165" t="str">
        <f t="shared" ref="AL47" si="182">IF(AG47="W",1,IF(AH47="W",2,IF(AI47="W",3,IF(AJ47="W",4,"L"))))</f>
        <v>L</v>
      </c>
      <c r="AM47" s="71">
        <f t="shared" ref="AM47" si="183">IF(AL47&lt;&gt;"L",AM43+1,AM43-15)</f>
        <v>-9</v>
      </c>
      <c r="AO47" s="314">
        <f t="shared" ref="AO47" si="184">IF(AND(B47&gt;0,B47&lt;=12),1,IF(AND(B47&gt;12,B47&lt;=24),2,IF(AND(B47&gt;24,B47&lt;=36),3,0)))</f>
        <v>2</v>
      </c>
      <c r="AQ47" s="314" t="str">
        <f t="shared" si="29"/>
        <v xml:space="preserve"> </v>
      </c>
      <c r="AR47" s="314" t="str">
        <f t="shared" ref="AR47" si="185">IF(AQ47="L"," ",IF(AO36="A","B&amp;C",IF(AO36="B","A&amp;C","A&amp;B")))</f>
        <v>A&amp;C</v>
      </c>
      <c r="AS47" s="318">
        <f t="shared" si="31"/>
        <v>2</v>
      </c>
      <c r="AT47" s="318">
        <f t="shared" si="41"/>
        <v>6</v>
      </c>
      <c r="AU47" s="318">
        <f t="shared" si="32"/>
        <v>0</v>
      </c>
      <c r="AV47" s="318">
        <f t="shared" si="33"/>
        <v>5</v>
      </c>
    </row>
    <row r="48" spans="1:48">
      <c r="A48" s="197">
        <f t="shared" si="0"/>
        <v>38</v>
      </c>
      <c r="B48" s="198">
        <f>Data!B48</f>
        <v>3</v>
      </c>
      <c r="D48" s="290" t="str">
        <f>IF(B47=0,0,IF(MOD(B47,3)=1,"A",IF(MOD(B47,3)=2,"B","C")))</f>
        <v>B</v>
      </c>
      <c r="E48" s="290">
        <f>IF(AND(B48&gt;0,B48&lt;=12),1,IF(AND(B48&gt;12,B48&lt;=24),2,IF(AND(B48&gt;24,B48&lt;=36),3,0)))</f>
        <v>1</v>
      </c>
      <c r="F48" s="290" t="str">
        <f>IF(B49=0,0,IF(MOD(B49,3)=1,"A",IF(MOD(B49,3)=2,"B","C")))</f>
        <v>C</v>
      </c>
      <c r="G48" s="290">
        <f>IF(AND(B50&gt;0,B50&lt;=12),1,IF(AND(B50&gt;12,B50&lt;=24),2,IF(AND(B50&gt;24,B50&lt;=36),3,0)))</f>
        <v>2</v>
      </c>
      <c r="M48" s="71"/>
      <c r="N48" s="165"/>
      <c r="O48" s="71"/>
      <c r="P48" s="71"/>
      <c r="Q48" s="165"/>
      <c r="R48" s="165"/>
      <c r="S48" s="165"/>
      <c r="T48" s="165"/>
      <c r="U48" s="71"/>
      <c r="V48" s="165"/>
      <c r="W48" s="71"/>
      <c r="X48" s="71"/>
      <c r="Y48" s="314"/>
      <c r="Z48" s="314"/>
      <c r="AA48" s="314"/>
      <c r="AB48" s="314"/>
      <c r="AC48" s="306"/>
      <c r="AD48" s="308"/>
      <c r="AE48" s="306"/>
      <c r="AG48" s="577"/>
      <c r="AH48" s="577"/>
      <c r="AI48" s="577"/>
      <c r="AJ48" s="577"/>
      <c r="AL48" s="165"/>
      <c r="AO48" s="314" t="str">
        <f t="shared" ref="AO48" si="186">IF(B48=0,0,IF(MOD(B48,3)=1,"A",IF(MOD(B48,3)=2,"B","C")))</f>
        <v>C</v>
      </c>
      <c r="AQ48" s="314" t="str">
        <f t="shared" si="29"/>
        <v>W</v>
      </c>
      <c r="AR48" s="314" t="str">
        <f t="shared" ref="AR48" si="187">IF(AQ48="L"," ",IF(AO37=1,"2&amp;3",IF(AO37=2,"1&amp;3","1&amp;2")))</f>
        <v>1&amp;2</v>
      </c>
      <c r="AS48" s="318">
        <f t="shared" si="31"/>
        <v>1</v>
      </c>
      <c r="AT48" s="318">
        <f t="shared" si="41"/>
        <v>2</v>
      </c>
      <c r="AU48" s="318">
        <f t="shared" si="32"/>
        <v>9</v>
      </c>
      <c r="AV48" s="318">
        <f t="shared" si="33"/>
        <v>12</v>
      </c>
    </row>
    <row r="49" spans="1:48">
      <c r="A49" s="197">
        <f t="shared" si="0"/>
        <v>39</v>
      </c>
      <c r="B49" s="198">
        <f>Data!B49</f>
        <v>30</v>
      </c>
      <c r="D49" s="292" t="str">
        <f>IF(B47=0,0,IF(B47&lt;=18,"L","H"))</f>
        <v>H</v>
      </c>
      <c r="E49" s="292" t="str">
        <f>IF(B48=0,0,IF(ISODD(B48),"O","E"))</f>
        <v>O</v>
      </c>
      <c r="F49" s="292" t="str">
        <f>IF(B49=0,0,IF(B49&lt;=18,"L","H"))</f>
        <v>H</v>
      </c>
      <c r="G49" s="292" t="str">
        <f>IF(B50=0,0,IF(ISODD(B50),"O","E"))</f>
        <v>O</v>
      </c>
      <c r="M49" s="71"/>
      <c r="N49" s="165"/>
      <c r="O49" s="71"/>
      <c r="P49" s="71"/>
      <c r="Q49" s="165"/>
      <c r="R49" s="165"/>
      <c r="S49" s="165"/>
      <c r="T49" s="165"/>
      <c r="U49" s="71"/>
      <c r="V49" s="165"/>
      <c r="W49" s="71"/>
      <c r="X49" s="71"/>
      <c r="Y49" s="314"/>
      <c r="Z49" s="314"/>
      <c r="AA49" s="314"/>
      <c r="AB49" s="314"/>
      <c r="AC49" s="306"/>
      <c r="AD49" s="308"/>
      <c r="AE49" s="306"/>
      <c r="AG49" s="577"/>
      <c r="AH49" s="577"/>
      <c r="AI49" s="577"/>
      <c r="AJ49" s="577"/>
      <c r="AL49" s="165"/>
      <c r="AO49" s="314">
        <f t="shared" ref="AO49" si="188">IF(AND(B49&gt;0,B49&lt;=12),1,IF(AND(B49&gt;12,B49&lt;=24),2,IF(AND(B49&gt;24,B49&lt;=36),3,0)))</f>
        <v>3</v>
      </c>
      <c r="AQ49" s="314" t="str">
        <f t="shared" si="29"/>
        <v>L</v>
      </c>
      <c r="AR49" s="314" t="str">
        <f t="shared" ref="AR49" si="189">IF(AQ49="L"," ",IF(AO38="A","B&amp;C",IF(AO38="B","A&amp;C","A&amp;B")))</f>
        <v xml:space="preserve"> </v>
      </c>
      <c r="AS49" s="318">
        <f t="shared" si="31"/>
        <v>2</v>
      </c>
      <c r="AT49" s="318">
        <f t="shared" si="41"/>
        <v>0</v>
      </c>
      <c r="AU49" s="318">
        <f t="shared" si="32"/>
        <v>0</v>
      </c>
      <c r="AV49" s="318">
        <f t="shared" si="33"/>
        <v>12</v>
      </c>
    </row>
    <row r="50" spans="1:48">
      <c r="A50" s="197">
        <f t="shared" si="0"/>
        <v>40</v>
      </c>
      <c r="B50" s="198">
        <f>Data!B50</f>
        <v>17</v>
      </c>
      <c r="D50" s="165"/>
      <c r="E50" s="165"/>
      <c r="F50" s="165"/>
      <c r="G50" s="165"/>
      <c r="I50" s="287" t="str">
        <f t="shared" ref="I50" si="190">IF(D39=1,"2&amp;3",IF(D39=2,"1&amp;3","1&amp;2"))</f>
        <v>1&amp;3</v>
      </c>
      <c r="J50" s="287" t="str">
        <f t="shared" ref="J50" si="191">IF(E39="A","B&amp;C",IF(E39="B","A&amp;C","A&amp;B"))</f>
        <v>A&amp;B</v>
      </c>
      <c r="K50" s="287" t="str">
        <f t="shared" ref="K50" si="192">IF(F39=1,"2&amp;3",IF(F39=2,"1&amp;3","1&amp;2"))</f>
        <v>1&amp;2</v>
      </c>
      <c r="L50" s="287" t="str">
        <f t="shared" ref="L50" si="193">IF(G39="A","B&amp;C",IF(G39="B","A&amp;C","A&amp;B"))</f>
        <v>A&amp;C</v>
      </c>
      <c r="M50" s="71"/>
      <c r="N50" s="165"/>
      <c r="O50" s="71"/>
      <c r="P50" s="71"/>
      <c r="Q50" s="289" t="str">
        <f t="shared" ref="Q50" si="194">IF(D40="A","B&amp;C",IF(D40="B","A&amp;C","A&amp;B"))</f>
        <v>A&amp;B</v>
      </c>
      <c r="R50" s="289" t="str">
        <f t="shared" ref="R50" si="195">IF(E40=1,"2&amp;3",IF(E40=2,"1&amp;3","1&amp;2"))</f>
        <v>2&amp;3</v>
      </c>
      <c r="S50" s="289" t="str">
        <f t="shared" ref="S50" si="196">IF(F40="A","B&amp;C",IF(F40="B","A&amp;C","A&amp;B"))</f>
        <v>A&amp;C</v>
      </c>
      <c r="T50" s="289" t="str">
        <f t="shared" ref="T50" si="197">IF(G40=1,"2&amp;3",IF(G40=2,"1&amp;3","1&amp;2"))</f>
        <v>1&amp;3</v>
      </c>
      <c r="U50" s="71"/>
      <c r="V50" s="165"/>
      <c r="W50" s="71"/>
      <c r="X50" s="71"/>
      <c r="Y50" s="349" t="str">
        <f t="shared" ref="Y50" si="198">IF(D47=1,"2&amp;3",IF(D47=2,"1&amp;3","1&amp;2"))</f>
        <v>1&amp;3</v>
      </c>
      <c r="Z50" s="349" t="str">
        <f t="shared" ref="Z50" si="199">IF(E47="A","B&amp;C",IF(E47="B","A&amp;C","A&amp;B"))</f>
        <v>A&amp;B</v>
      </c>
      <c r="AA50" s="349" t="str">
        <f t="shared" ref="AA50" si="200">IF(F47=1,"2&amp;3",IF(F47=2,"1&amp;3","1&amp;2"))</f>
        <v>1&amp;2</v>
      </c>
      <c r="AB50" s="349" t="str">
        <f t="shared" ref="AB50" si="201">IF(G47="A","B&amp;C",IF(G47="B","A&amp;C","A&amp;B"))</f>
        <v>A&amp;C</v>
      </c>
      <c r="AC50" s="306"/>
      <c r="AD50" s="308"/>
      <c r="AE50" s="306"/>
      <c r="AG50" s="337" t="str">
        <f>IF(D41="H","L","H")</f>
        <v>H</v>
      </c>
      <c r="AH50" s="337" t="str">
        <f>IF(E41="O","E","O")</f>
        <v>O</v>
      </c>
      <c r="AI50" s="337" t="str">
        <f>IF(F41="H","L","H")</f>
        <v>L</v>
      </c>
      <c r="AJ50" s="337" t="str">
        <f>IF(G41="O","E","O")</f>
        <v>E</v>
      </c>
      <c r="AL50" s="165"/>
      <c r="AO50" s="314" t="str">
        <f t="shared" ref="AO50" si="202">IF(B50=0,0,IF(MOD(B50,3)=1,"A",IF(MOD(B50,3)=2,"B","C")))</f>
        <v>B</v>
      </c>
      <c r="AQ50" s="314" t="str">
        <f t="shared" si="29"/>
        <v xml:space="preserve"> </v>
      </c>
      <c r="AR50" s="314" t="str">
        <f t="shared" ref="AR50" si="203">IF(AQ50="L"," ",IF(AO39=1,"2&amp;3",IF(AO39=2,"1&amp;3","1&amp;2")))</f>
        <v>1&amp;3</v>
      </c>
      <c r="AS50" s="318">
        <f t="shared" si="31"/>
        <v>2</v>
      </c>
      <c r="AT50" s="318">
        <f t="shared" si="41"/>
        <v>6</v>
      </c>
      <c r="AU50" s="318">
        <f t="shared" si="32"/>
        <v>0</v>
      </c>
      <c r="AV50" s="318">
        <f t="shared" si="33"/>
        <v>6</v>
      </c>
    </row>
    <row r="51" spans="1:48">
      <c r="A51" s="197">
        <f t="shared" si="0"/>
        <v>41</v>
      </c>
      <c r="B51" s="198">
        <f>Data!B51</f>
        <v>8</v>
      </c>
      <c r="D51" s="288">
        <f>IF(AND(B51&gt;0,B51&lt;=12),1,IF(AND(B51&gt;12,B51&lt;=24),2,IF(AND(B51&gt;24,B51&lt;=36),3,0)))</f>
        <v>1</v>
      </c>
      <c r="E51" s="288" t="str">
        <f>IF(B52=0,0,IF(MOD(B52,3)=1,"A",IF(MOD(B52,3)=2,"B","C")))</f>
        <v>B</v>
      </c>
      <c r="F51" s="288">
        <f>IF(AND(B53&gt;0,B53&lt;=12),1,IF(AND(B53&gt;12,B53&lt;=24),2,IF(AND(B53&gt;24,B53&lt;=36),3,0)))</f>
        <v>2</v>
      </c>
      <c r="G51" s="288" t="str">
        <f>IF(B54=0,0,IF(MOD(B54,3)=1,"A",IF(MOD(B54,3)=2,"B","C")))</f>
        <v>B</v>
      </c>
      <c r="I51" s="66" t="str">
        <f t="shared" ref="I51" si="204">IF(AND(D51&lt;&gt;D39,D51&lt;&gt;0),"W","L")</f>
        <v>W</v>
      </c>
      <c r="J51" s="66" t="str">
        <f t="shared" ref="J51" si="205">IF(I51="W"," ", IF(AND(E51&lt;&gt;E39,E51&lt;&gt;0),"W","L"))</f>
        <v xml:space="preserve"> </v>
      </c>
      <c r="K51" s="66" t="str">
        <f t="shared" ref="K51:L51" si="206">IF(OR(J51="W",J51=" ")," ",IF(AND(F51&lt;&gt;F39,F51&lt;&gt;0),"W","L"))</f>
        <v xml:space="preserve"> </v>
      </c>
      <c r="L51" s="66" t="str">
        <f t="shared" si="206"/>
        <v xml:space="preserve"> </v>
      </c>
      <c r="M51" s="71"/>
      <c r="N51" s="165">
        <f t="shared" ref="N51" si="207">IF(I51="W",1,IF(J51="W",2,IF(K51="W",3,IF(L51="W",4,"L"))))</f>
        <v>1</v>
      </c>
      <c r="O51" s="71">
        <f t="shared" ref="O51" si="208">IF(N51&lt;&gt;"L",O47+1,O47-81)</f>
        <v>8</v>
      </c>
      <c r="P51" s="71"/>
      <c r="Q51" s="66" t="str">
        <f t="shared" ref="Q51" si="209">IF(AND(D52&lt;&gt;D40,D52&lt;&gt;0),"W","L")</f>
        <v>W</v>
      </c>
      <c r="R51" s="66" t="str">
        <f t="shared" ref="R51" si="210">IF(Q51="W"," ", IF(AND(E52&lt;&gt;E40,E52&lt;&gt;0),"W","L"))</f>
        <v xml:space="preserve"> </v>
      </c>
      <c r="S51" s="66" t="str">
        <f t="shared" ref="S51:T51" si="211">IF(OR(R51="W",R51=" ")," ",IF(AND(F52&lt;&gt;F40,F52&lt;&gt;0),"W","L"))</f>
        <v xml:space="preserve"> </v>
      </c>
      <c r="T51" s="66" t="str">
        <f t="shared" si="211"/>
        <v xml:space="preserve"> </v>
      </c>
      <c r="U51" s="71"/>
      <c r="V51" s="165">
        <f t="shared" ref="V51" si="212">IF(Q51="W",1,IF(R51="W",2,IF(S51="W",3,IF(T51="W",4,"L"))))</f>
        <v>1</v>
      </c>
      <c r="W51" s="71">
        <f t="shared" ref="W51" si="213">IF(V51&lt;&gt;"L",W47+1,W47-81)</f>
        <v>8</v>
      </c>
      <c r="X51" s="71"/>
      <c r="Y51" s="314" t="str">
        <f t="shared" ref="Y51" si="214">IF(AND(D51&lt;&gt;D47,D51&lt;&gt;0),"W","L")</f>
        <v>W</v>
      </c>
      <c r="Z51" s="314" t="str">
        <f t="shared" ref="Z51" si="215">IF(Y51="W"," ", IF(AND(E51&lt;&gt;E47,E51&lt;&gt;0),"W","L"))</f>
        <v xml:space="preserve"> </v>
      </c>
      <c r="AA51" s="314" t="str">
        <f t="shared" ref="AA51:AB51" si="216">IF(OR(Z51="W",Z51=" ")," ",IF(AND(F51&lt;&gt;F47,F51&lt;&gt;0),"W","L"))</f>
        <v xml:space="preserve"> </v>
      </c>
      <c r="AB51" s="314" t="str">
        <f t="shared" si="216"/>
        <v xml:space="preserve"> </v>
      </c>
      <c r="AC51" s="306"/>
      <c r="AD51" s="308">
        <f t="shared" ref="AD51" si="217">IF(Y51="W",1,IF(Z51="W",2,IF(AA51="W",3,IF(AB51="W",4,"L"))))</f>
        <v>1</v>
      </c>
      <c r="AE51" s="306">
        <f t="shared" ref="AE51" si="218">IF(AD51&lt;&gt;"L",AE47+1,AE47-81)</f>
        <v>10</v>
      </c>
      <c r="AG51" s="314" t="str">
        <f>IF(AND(D53&lt;&gt;D41,D282&lt;&gt;0),"W","L")</f>
        <v>L</v>
      </c>
      <c r="AH51" s="314" t="str">
        <f>IF(AG51="W"," ", IF(AND(E53&lt;&gt;E41,E53&lt;&gt;0),"W","L"))</f>
        <v>W</v>
      </c>
      <c r="AI51" s="314" t="str">
        <f>IF(OR(AH51="W",AH51=" ")," ",IF(AND(F53&lt;&gt;F41,F53&lt;&gt;0),"W","L"))</f>
        <v xml:space="preserve"> </v>
      </c>
      <c r="AJ51" s="314" t="str">
        <f>IF(OR(AI51="W",AI51=" ")," ",IF(AND(G53&lt;&gt;G41,G53&lt;&gt;0),"W","L"))</f>
        <v xml:space="preserve"> </v>
      </c>
      <c r="AL51" s="165">
        <f t="shared" ref="AL51" si="219">IF(AG51="W",1,IF(AH51="W",2,IF(AI51="W",3,IF(AJ51="W",4,"L"))))</f>
        <v>2</v>
      </c>
      <c r="AM51" s="71">
        <f t="shared" ref="AM51" si="220">IF(AL51&lt;&gt;"L",AM47+1,AM47-15)</f>
        <v>-8</v>
      </c>
      <c r="AO51" s="314">
        <f t="shared" ref="AO51" si="221">IF(AND(B51&gt;0,B51&lt;=12),1,IF(AND(B51&gt;12,B51&lt;=24),2,IF(AND(B51&gt;24,B51&lt;=36),3,0)))</f>
        <v>1</v>
      </c>
      <c r="AQ51" s="314" t="str">
        <f t="shared" si="29"/>
        <v>W</v>
      </c>
      <c r="AR51" s="314" t="str">
        <f t="shared" ref="AR51" si="222">IF(AQ51="L"," ",IF(AO40="A","B&amp;C",IF(AO40="B","A&amp;C","A&amp;B")))</f>
        <v>A&amp;B</v>
      </c>
      <c r="AS51" s="318">
        <f t="shared" si="31"/>
        <v>1</v>
      </c>
      <c r="AT51" s="318">
        <f t="shared" si="41"/>
        <v>2</v>
      </c>
      <c r="AU51" s="318">
        <f t="shared" si="32"/>
        <v>9</v>
      </c>
      <c r="AV51" s="318">
        <f t="shared" si="33"/>
        <v>13</v>
      </c>
    </row>
    <row r="52" spans="1:48">
      <c r="A52" s="197">
        <f t="shared" si="0"/>
        <v>42</v>
      </c>
      <c r="B52" s="198">
        <f>Data!B52</f>
        <v>29</v>
      </c>
      <c r="D52" s="290" t="str">
        <f>IF(B51=0,0,IF(MOD(B51,3)=1,"A",IF(MOD(B51,3)=2,"B","C")))</f>
        <v>B</v>
      </c>
      <c r="E52" s="290">
        <f>IF(AND(B52&gt;0,B52&lt;=12),1,IF(AND(B52&gt;12,B52&lt;=24),2,IF(AND(B52&gt;24,B52&lt;=36),3,0)))</f>
        <v>3</v>
      </c>
      <c r="F52" s="290" t="str">
        <f>IF(B53=0,0,IF(MOD(B53,3)=1,"A",IF(MOD(B53,3)=2,"B","C")))</f>
        <v>C</v>
      </c>
      <c r="G52" s="290">
        <f>IF(AND(B54&gt;0,B54&lt;=12),1,IF(AND(B54&gt;12,B54&lt;=24),2,IF(AND(B54&gt;24,B54&lt;=36),3,0)))</f>
        <v>1</v>
      </c>
      <c r="M52" s="71"/>
      <c r="N52" s="165"/>
      <c r="O52" s="71"/>
      <c r="P52" s="71"/>
      <c r="Q52" s="165"/>
      <c r="R52" s="165"/>
      <c r="S52" s="165"/>
      <c r="T52" s="165"/>
      <c r="U52" s="71"/>
      <c r="V52" s="165"/>
      <c r="W52" s="71"/>
      <c r="X52" s="71"/>
      <c r="Y52" s="314"/>
      <c r="Z52" s="314"/>
      <c r="AA52" s="314"/>
      <c r="AB52" s="314"/>
      <c r="AC52" s="306"/>
      <c r="AD52" s="308"/>
      <c r="AE52" s="306"/>
      <c r="AG52" s="577"/>
      <c r="AH52" s="577"/>
      <c r="AI52" s="577"/>
      <c r="AJ52" s="577"/>
      <c r="AL52" s="165"/>
      <c r="AO52" s="314" t="str">
        <f t="shared" ref="AO52" si="223">IF(B52=0,0,IF(MOD(B52,3)=1,"A",IF(MOD(B52,3)=2,"B","C")))</f>
        <v>B</v>
      </c>
      <c r="AQ52" s="314" t="str">
        <f t="shared" si="29"/>
        <v>W</v>
      </c>
      <c r="AR52" s="314" t="str">
        <f t="shared" ref="AR52" si="224">IF(AQ52="L"," ",IF(AO41=1,"2&amp;3",IF(AO41=2,"1&amp;3","1&amp;2")))</f>
        <v>1&amp;2</v>
      </c>
      <c r="AS52" s="318">
        <f t="shared" si="31"/>
        <v>1</v>
      </c>
      <c r="AT52" s="318">
        <f t="shared" si="41"/>
        <v>2</v>
      </c>
      <c r="AU52" s="318">
        <f t="shared" si="32"/>
        <v>3</v>
      </c>
      <c r="AV52" s="318">
        <f t="shared" si="33"/>
        <v>14</v>
      </c>
    </row>
    <row r="53" spans="1:48">
      <c r="A53" s="197">
        <f t="shared" si="0"/>
        <v>43</v>
      </c>
      <c r="B53" s="198">
        <f>Data!B53</f>
        <v>24</v>
      </c>
      <c r="D53" s="292" t="str">
        <f>IF(B51=0,0,IF(B51&lt;=18,"L","H"))</f>
        <v>L</v>
      </c>
      <c r="E53" s="292" t="str">
        <f>IF(B52=0,0,IF(ISODD(B52),"O","E"))</f>
        <v>O</v>
      </c>
      <c r="F53" s="292" t="str">
        <f>IF(B53=0,0,IF(B53&lt;=18,"L","H"))</f>
        <v>H</v>
      </c>
      <c r="G53" s="292" t="str">
        <f>IF(B54=0,0,IF(ISODD(B54),"O","E"))</f>
        <v>O</v>
      </c>
      <c r="M53" s="71"/>
      <c r="N53" s="165"/>
      <c r="O53" s="71"/>
      <c r="P53" s="71"/>
      <c r="Q53" s="165"/>
      <c r="R53" s="165"/>
      <c r="S53" s="165"/>
      <c r="T53" s="165"/>
      <c r="U53" s="71"/>
      <c r="V53" s="165"/>
      <c r="W53" s="71"/>
      <c r="X53" s="71"/>
      <c r="Y53" s="314"/>
      <c r="Z53" s="314"/>
      <c r="AA53" s="314"/>
      <c r="AB53" s="314"/>
      <c r="AC53" s="306"/>
      <c r="AD53" s="308"/>
      <c r="AE53" s="306"/>
      <c r="AG53" s="577"/>
      <c r="AH53" s="577"/>
      <c r="AI53" s="577"/>
      <c r="AJ53" s="577"/>
      <c r="AL53" s="165"/>
      <c r="AO53" s="314">
        <f t="shared" ref="AO53" si="225">IF(AND(B53&gt;0,B53&lt;=12),1,IF(AND(B53&gt;12,B53&lt;=24),2,IF(AND(B53&gt;24,B53&lt;=36),3,0)))</f>
        <v>2</v>
      </c>
      <c r="AQ53" s="314" t="str">
        <f t="shared" si="29"/>
        <v>W</v>
      </c>
      <c r="AR53" s="314" t="str">
        <f t="shared" ref="AR53" si="226">IF(AQ53="L"," ",IF(AO42="A","B&amp;C",IF(AO42="B","A&amp;C","A&amp;B")))</f>
        <v>A&amp;C</v>
      </c>
      <c r="AS53" s="318">
        <f t="shared" si="31"/>
        <v>1</v>
      </c>
      <c r="AT53" s="318">
        <f t="shared" si="41"/>
        <v>2</v>
      </c>
      <c r="AU53" s="318">
        <f t="shared" si="32"/>
        <v>3</v>
      </c>
      <c r="AV53" s="318">
        <f t="shared" si="33"/>
        <v>15</v>
      </c>
    </row>
    <row r="54" spans="1:48">
      <c r="A54" s="197">
        <f t="shared" si="0"/>
        <v>44</v>
      </c>
      <c r="B54" s="198">
        <f>Data!B54</f>
        <v>11</v>
      </c>
      <c r="D54" s="165"/>
      <c r="E54" s="165"/>
      <c r="F54" s="165"/>
      <c r="G54" s="165"/>
      <c r="I54" s="287" t="str">
        <f t="shared" ref="I54" si="227">IF(D43=1,"2&amp;3",IF(D43=2,"1&amp;3","1&amp;2"))</f>
        <v>1&amp;3</v>
      </c>
      <c r="J54" s="287" t="str">
        <f t="shared" ref="J54" si="228">IF(E43="A","B&amp;C",IF(E43="B","A&amp;C","A&amp;B"))</f>
        <v>A&amp;B</v>
      </c>
      <c r="K54" s="287" t="str">
        <f t="shared" ref="K54" si="229">IF(F43=1,"2&amp;3",IF(F43=2,"1&amp;3","1&amp;2"))</f>
        <v>1&amp;2</v>
      </c>
      <c r="L54" s="287" t="str">
        <f t="shared" ref="L54" si="230">IF(G43="A","B&amp;C",IF(G43="B","A&amp;C","A&amp;B"))</f>
        <v>B&amp;C</v>
      </c>
      <c r="M54" s="71"/>
      <c r="N54" s="165"/>
      <c r="O54" s="71"/>
      <c r="P54" s="71"/>
      <c r="Q54" s="289" t="str">
        <f t="shared" ref="Q54" si="231">IF(D44="A","B&amp;C",IF(D44="B","A&amp;C","A&amp;B"))</f>
        <v>A&amp;C</v>
      </c>
      <c r="R54" s="289" t="str">
        <f t="shared" ref="R54" si="232">IF(E44=1,"2&amp;3",IF(E44=2,"1&amp;3","1&amp;2"))</f>
        <v>2&amp;3</v>
      </c>
      <c r="S54" s="289" t="str">
        <f t="shared" ref="S54" si="233">IF(F44="A","B&amp;C",IF(F44="B","A&amp;C","A&amp;B"))</f>
        <v>A&amp;B</v>
      </c>
      <c r="T54" s="289" t="str">
        <f t="shared" ref="T54" si="234">IF(G44=1,"2&amp;3",IF(G44=2,"1&amp;3","1&amp;2"))</f>
        <v>1&amp;3</v>
      </c>
      <c r="U54" s="71"/>
      <c r="V54" s="165"/>
      <c r="W54" s="71"/>
      <c r="X54" s="71"/>
      <c r="Y54" s="349" t="str">
        <f t="shared" ref="Y54" si="235">IF(D51=1,"2&amp;3",IF(D51=2,"1&amp;3","1&amp;2"))</f>
        <v>2&amp;3</v>
      </c>
      <c r="Z54" s="349" t="str">
        <f t="shared" ref="Z54" si="236">IF(E51="A","B&amp;C",IF(E51="B","A&amp;C","A&amp;B"))</f>
        <v>A&amp;C</v>
      </c>
      <c r="AA54" s="349" t="str">
        <f t="shared" ref="AA54" si="237">IF(F51=1,"2&amp;3",IF(F51=2,"1&amp;3","1&amp;2"))</f>
        <v>1&amp;3</v>
      </c>
      <c r="AB54" s="349" t="str">
        <f t="shared" ref="AB54" si="238">IF(G51="A","B&amp;C",IF(G51="B","A&amp;C","A&amp;B"))</f>
        <v>A&amp;C</v>
      </c>
      <c r="AC54" s="306"/>
      <c r="AD54" s="308"/>
      <c r="AE54" s="306"/>
      <c r="AG54" s="337" t="str">
        <f>IF(D45="H","L","H")</f>
        <v>H</v>
      </c>
      <c r="AH54" s="337" t="str">
        <f>IF(E45="O","E","O")</f>
        <v>E</v>
      </c>
      <c r="AI54" s="337" t="str">
        <f>IF(F45="H","L","H")</f>
        <v>L</v>
      </c>
      <c r="AJ54" s="337" t="str">
        <f>IF(G45="O","E","O")</f>
        <v>E</v>
      </c>
      <c r="AL54" s="165"/>
      <c r="AO54" s="314" t="str">
        <f t="shared" ref="AO54" si="239">IF(B54=0,0,IF(MOD(B54,3)=1,"A",IF(MOD(B54,3)=2,"B","C")))</f>
        <v>B</v>
      </c>
      <c r="AQ54" s="314" t="str">
        <f t="shared" si="29"/>
        <v>L</v>
      </c>
      <c r="AR54" s="314" t="str">
        <f t="shared" ref="AR54" si="240">IF(AQ54="L"," ",IF(AO43=1,"2&amp;3",IF(AO43=2,"1&amp;3","1&amp;2")))</f>
        <v xml:space="preserve"> </v>
      </c>
      <c r="AS54" s="318">
        <f t="shared" si="31"/>
        <v>2</v>
      </c>
      <c r="AT54" s="318">
        <f t="shared" si="41"/>
        <v>0</v>
      </c>
      <c r="AU54" s="318">
        <f t="shared" si="32"/>
        <v>0</v>
      </c>
      <c r="AV54" s="318">
        <f t="shared" si="33"/>
        <v>15</v>
      </c>
    </row>
    <row r="55" spans="1:48">
      <c r="A55" s="197">
        <f t="shared" si="0"/>
        <v>45</v>
      </c>
      <c r="B55" s="198">
        <f>Data!B55</f>
        <v>20</v>
      </c>
      <c r="D55" s="288">
        <f>IF(AND(B55&gt;0,B55&lt;=12),1,IF(AND(B55&gt;12,B55&lt;=24),2,IF(AND(B55&gt;24,B55&lt;=36),3,0)))</f>
        <v>2</v>
      </c>
      <c r="E55" s="288" t="str">
        <f>IF(B56=0,0,IF(MOD(B56,3)=1,"A",IF(MOD(B56,3)=2,"B","C")))</f>
        <v>B</v>
      </c>
      <c r="F55" s="288">
        <f>IF(AND(B57&gt;0,B57&lt;=12),1,IF(AND(B57&gt;12,B57&lt;=24),2,IF(AND(B57&gt;24,B57&lt;=36),3,0)))</f>
        <v>2</v>
      </c>
      <c r="G55" s="288" t="str">
        <f>IF(B58=0,0,IF(MOD(B58,3)=1,"A",IF(MOD(B58,3)=2,"B","C")))</f>
        <v>B</v>
      </c>
      <c r="I55" s="66" t="str">
        <f t="shared" ref="I55" si="241">IF(AND(D55&lt;&gt;D43,D55&lt;&gt;0),"W","L")</f>
        <v>L</v>
      </c>
      <c r="J55" s="66" t="str">
        <f t="shared" ref="J55" si="242">IF(I55="W"," ", IF(AND(E55&lt;&gt;E43,E55&lt;&gt;0),"W","L"))</f>
        <v>W</v>
      </c>
      <c r="K55" s="66" t="str">
        <f t="shared" ref="K55:L55" si="243">IF(OR(J55="W",J55=" ")," ",IF(AND(F55&lt;&gt;F43,F55&lt;&gt;0),"W","L"))</f>
        <v xml:space="preserve"> </v>
      </c>
      <c r="L55" s="66" t="str">
        <f t="shared" si="243"/>
        <v xml:space="preserve"> </v>
      </c>
      <c r="M55" s="71"/>
      <c r="N55" s="165">
        <f t="shared" ref="N55" si="244">IF(I55="W",1,IF(J55="W",2,IF(K55="W",3,IF(L55="W",4,"L"))))</f>
        <v>2</v>
      </c>
      <c r="O55" s="71">
        <f t="shared" ref="O55" si="245">IF(N55&lt;&gt;"L",O51+1,O51-81)</f>
        <v>9</v>
      </c>
      <c r="P55" s="71"/>
      <c r="Q55" s="66" t="str">
        <f t="shared" ref="Q55" si="246">IF(AND(D56&lt;&gt;D44,D56&lt;&gt;0),"W","L")</f>
        <v>L</v>
      </c>
      <c r="R55" s="66" t="str">
        <f t="shared" ref="R55" si="247">IF(Q55="W"," ", IF(AND(E56&lt;&gt;E44,E56&lt;&gt;0),"W","L"))</f>
        <v>W</v>
      </c>
      <c r="S55" s="66" t="str">
        <f t="shared" ref="S55:T55" si="248">IF(OR(R55="W",R55=" ")," ",IF(AND(F56&lt;&gt;F44,F56&lt;&gt;0),"W","L"))</f>
        <v xml:space="preserve"> </v>
      </c>
      <c r="T55" s="66" t="str">
        <f t="shared" si="248"/>
        <v xml:space="preserve"> </v>
      </c>
      <c r="U55" s="71"/>
      <c r="V55" s="165">
        <f t="shared" ref="V55" si="249">IF(Q55="W",1,IF(R55="W",2,IF(S55="W",3,IF(T55="W",4,"L"))))</f>
        <v>2</v>
      </c>
      <c r="W55" s="71">
        <f t="shared" ref="W55" si="250">IF(V55&lt;&gt;"L",W51+1,W51-81)</f>
        <v>9</v>
      </c>
      <c r="X55" s="71"/>
      <c r="Y55" s="314" t="str">
        <f t="shared" ref="Y55" si="251">IF(AND(D55&lt;&gt;D51,D55&lt;&gt;0),"W","L")</f>
        <v>W</v>
      </c>
      <c r="Z55" s="314" t="str">
        <f t="shared" ref="Z55" si="252">IF(Y55="W"," ", IF(AND(E55&lt;&gt;E51,E55&lt;&gt;0),"W","L"))</f>
        <v xml:space="preserve"> </v>
      </c>
      <c r="AA55" s="314" t="str">
        <f t="shared" ref="AA55:AB55" si="253">IF(OR(Z55="W",Z55=" ")," ",IF(AND(F55&lt;&gt;F51,F55&lt;&gt;0),"W","L"))</f>
        <v xml:space="preserve"> </v>
      </c>
      <c r="AB55" s="314" t="str">
        <f t="shared" si="253"/>
        <v xml:space="preserve"> </v>
      </c>
      <c r="AC55" s="306"/>
      <c r="AD55" s="308">
        <f t="shared" ref="AD55" si="254">IF(Y55="W",1,IF(Z55="W",2,IF(AA55="W",3,IF(AB55="W",4,"L"))))</f>
        <v>1</v>
      </c>
      <c r="AE55" s="306">
        <f t="shared" ref="AE55" si="255">IF(AD55&lt;&gt;"L",AE51+1,AE51-81)</f>
        <v>11</v>
      </c>
      <c r="AG55" s="314" t="str">
        <f>IF(AND(D57&lt;&gt;D45,D286&lt;&gt;0),"W","L")</f>
        <v>L</v>
      </c>
      <c r="AH55" s="314" t="str">
        <f>IF(AG55="W"," ", IF(AND(E57&lt;&gt;E45,E57&lt;&gt;0),"W","L"))</f>
        <v>L</v>
      </c>
      <c r="AI55" s="314" t="str">
        <f>IF(OR(AH55="W",AH55=" ")," ",IF(AND(F57&lt;&gt;F45,F57&lt;&gt;0),"W","L"))</f>
        <v>L</v>
      </c>
      <c r="AJ55" s="314" t="str">
        <f>IF(OR(AI55="W",AI55=" ")," ",IF(AND(G57&lt;&gt;G45,G57&lt;&gt;0),"W","L"))</f>
        <v>W</v>
      </c>
      <c r="AL55" s="165">
        <f t="shared" ref="AL55" si="256">IF(AG55="W",1,IF(AH55="W",2,IF(AI55="W",3,IF(AJ55="W",4,"L"))))</f>
        <v>4</v>
      </c>
      <c r="AM55" s="71">
        <f t="shared" ref="AM55" si="257">IF(AL55&lt;&gt;"L",AM51+1,AM51-15)</f>
        <v>-7</v>
      </c>
      <c r="AO55" s="314">
        <f t="shared" ref="AO55" si="258">IF(AND(B55&gt;0,B55&lt;=12),1,IF(AND(B55&gt;12,B55&lt;=24),2,IF(AND(B55&gt;24,B55&lt;=36),3,0)))</f>
        <v>2</v>
      </c>
      <c r="AQ55" s="314" t="str">
        <f t="shared" si="29"/>
        <v xml:space="preserve"> </v>
      </c>
      <c r="AR55" s="314" t="str">
        <f t="shared" ref="AR55" si="259">IF(AQ55="L"," ",IF(AO44="A","B&amp;C",IF(AO44="B","A&amp;C","A&amp;B")))</f>
        <v>A&amp;B</v>
      </c>
      <c r="AS55" s="318">
        <f t="shared" si="31"/>
        <v>2</v>
      </c>
      <c r="AT55" s="318">
        <f t="shared" si="41"/>
        <v>6</v>
      </c>
      <c r="AU55" s="318">
        <f t="shared" si="32"/>
        <v>0</v>
      </c>
      <c r="AV55" s="318">
        <f t="shared" si="33"/>
        <v>9</v>
      </c>
    </row>
    <row r="56" spans="1:48">
      <c r="A56" s="197">
        <f t="shared" si="0"/>
        <v>46</v>
      </c>
      <c r="B56" s="198">
        <f>Data!B56</f>
        <v>35</v>
      </c>
      <c r="D56" s="290" t="str">
        <f>IF(B55=0,0,IF(MOD(B55,3)=1,"A",IF(MOD(B55,3)=2,"B","C")))</f>
        <v>B</v>
      </c>
      <c r="E56" s="290">
        <f>IF(AND(B56&gt;0,B56&lt;=12),1,IF(AND(B56&gt;12,B56&lt;=24),2,IF(AND(B56&gt;24,B56&lt;=36),3,0)))</f>
        <v>3</v>
      </c>
      <c r="F56" s="290" t="str">
        <f>IF(B57=0,0,IF(MOD(B57,3)=1,"A",IF(MOD(B57,3)=2,"B","C")))</f>
        <v>C</v>
      </c>
      <c r="G56" s="290">
        <f>IF(AND(B58&gt;0,B58&lt;=12),1,IF(AND(B58&gt;12,B58&lt;=24),2,IF(AND(B58&gt;24,B58&lt;=36),3,0)))</f>
        <v>3</v>
      </c>
      <c r="M56" s="71"/>
      <c r="N56" s="165"/>
      <c r="O56" s="71"/>
      <c r="P56" s="71"/>
      <c r="Q56" s="165"/>
      <c r="R56" s="165"/>
      <c r="S56" s="165"/>
      <c r="T56" s="165"/>
      <c r="U56" s="71"/>
      <c r="V56" s="165"/>
      <c r="W56" s="71"/>
      <c r="X56" s="71"/>
      <c r="Y56" s="314"/>
      <c r="Z56" s="314"/>
      <c r="AA56" s="314"/>
      <c r="AB56" s="314"/>
      <c r="AC56" s="306"/>
      <c r="AD56" s="308"/>
      <c r="AE56" s="306"/>
      <c r="AG56" s="577"/>
      <c r="AH56" s="577"/>
      <c r="AI56" s="577"/>
      <c r="AJ56" s="577"/>
      <c r="AL56" s="165"/>
      <c r="AO56" s="314" t="str">
        <f t="shared" ref="AO56" si="260">IF(B56=0,0,IF(MOD(B56,3)=1,"A",IF(MOD(B56,3)=2,"B","C")))</f>
        <v>B</v>
      </c>
      <c r="AQ56" s="314" t="str">
        <f t="shared" si="29"/>
        <v>W</v>
      </c>
      <c r="AR56" s="314" t="str">
        <f t="shared" ref="AR56" si="261">IF(AQ56="L"," ",IF(AO45=1,"2&amp;3",IF(AO45=2,"1&amp;3","1&amp;2")))</f>
        <v>1&amp;2</v>
      </c>
      <c r="AS56" s="318">
        <f t="shared" si="31"/>
        <v>1</v>
      </c>
      <c r="AT56" s="318">
        <f t="shared" si="41"/>
        <v>2</v>
      </c>
      <c r="AU56" s="318">
        <f t="shared" si="32"/>
        <v>9</v>
      </c>
      <c r="AV56" s="318">
        <f t="shared" si="33"/>
        <v>16</v>
      </c>
    </row>
    <row r="57" spans="1:48">
      <c r="A57" s="197">
        <f t="shared" si="0"/>
        <v>47</v>
      </c>
      <c r="B57" s="198">
        <f>Data!B57</f>
        <v>24</v>
      </c>
      <c r="D57" s="292" t="str">
        <f>IF(B55=0,0,IF(B55&lt;=18,"L","H"))</f>
        <v>H</v>
      </c>
      <c r="E57" s="292" t="str">
        <f>IF(B56=0,0,IF(ISODD(B56),"O","E"))</f>
        <v>O</v>
      </c>
      <c r="F57" s="292" t="str">
        <f>IF(B57=0,0,IF(B57&lt;=18,"L","H"))</f>
        <v>H</v>
      </c>
      <c r="G57" s="292" t="str">
        <f>IF(B58=0,0,IF(ISODD(B58),"O","E"))</f>
        <v>E</v>
      </c>
      <c r="M57" s="71"/>
      <c r="N57" s="165"/>
      <c r="O57" s="71"/>
      <c r="P57" s="71"/>
      <c r="Q57" s="165"/>
      <c r="R57" s="165"/>
      <c r="S57" s="165"/>
      <c r="T57" s="165"/>
      <c r="U57" s="71"/>
      <c r="V57" s="165"/>
      <c r="W57" s="71"/>
      <c r="X57" s="71"/>
      <c r="Y57" s="314"/>
      <c r="Z57" s="314"/>
      <c r="AA57" s="314"/>
      <c r="AB57" s="314"/>
      <c r="AC57" s="306"/>
      <c r="AD57" s="308"/>
      <c r="AE57" s="306"/>
      <c r="AG57" s="577"/>
      <c r="AH57" s="577"/>
      <c r="AI57" s="577"/>
      <c r="AJ57" s="577"/>
      <c r="AL57" s="165"/>
      <c r="AO57" s="314">
        <f t="shared" ref="AO57" si="262">IF(AND(B57&gt;0,B57&lt;=12),1,IF(AND(B57&gt;12,B57&lt;=24),2,IF(AND(B57&gt;24,B57&lt;=36),3,0)))</f>
        <v>2</v>
      </c>
      <c r="AQ57" s="314" t="str">
        <f t="shared" si="29"/>
        <v>W</v>
      </c>
      <c r="AR57" s="314" t="str">
        <f t="shared" ref="AR57" si="263">IF(AQ57="L"," ",IF(AO46="A","B&amp;C",IF(AO46="B","A&amp;C","A&amp;B")))</f>
        <v>B&amp;C</v>
      </c>
      <c r="AS57" s="318">
        <f t="shared" si="31"/>
        <v>1</v>
      </c>
      <c r="AT57" s="318">
        <f t="shared" si="41"/>
        <v>2</v>
      </c>
      <c r="AU57" s="318">
        <f t="shared" si="32"/>
        <v>3</v>
      </c>
      <c r="AV57" s="318">
        <f t="shared" si="33"/>
        <v>17</v>
      </c>
    </row>
    <row r="58" spans="1:48">
      <c r="A58" s="197">
        <f t="shared" si="0"/>
        <v>48</v>
      </c>
      <c r="B58" s="198">
        <f>Data!B58</f>
        <v>26</v>
      </c>
      <c r="D58" s="165"/>
      <c r="E58" s="165"/>
      <c r="F58" s="165"/>
      <c r="G58" s="165"/>
      <c r="I58" s="287" t="str">
        <f t="shared" ref="I58" si="264">IF(D47=1,"2&amp;3",IF(D47=2,"1&amp;3","1&amp;2"))</f>
        <v>1&amp;3</v>
      </c>
      <c r="J58" s="287" t="str">
        <f t="shared" ref="J58" si="265">IF(E47="A","B&amp;C",IF(E47="B","A&amp;C","A&amp;B"))</f>
        <v>A&amp;B</v>
      </c>
      <c r="K58" s="287" t="str">
        <f t="shared" ref="K58" si="266">IF(F47=1,"2&amp;3",IF(F47=2,"1&amp;3","1&amp;2"))</f>
        <v>1&amp;2</v>
      </c>
      <c r="L58" s="287" t="str">
        <f t="shared" ref="L58" si="267">IF(G47="A","B&amp;C",IF(G47="B","A&amp;C","A&amp;B"))</f>
        <v>A&amp;C</v>
      </c>
      <c r="M58" s="71"/>
      <c r="N58" s="165"/>
      <c r="O58" s="71"/>
      <c r="P58" s="71"/>
      <c r="Q58" s="289" t="str">
        <f t="shared" ref="Q58" si="268">IF(D48="A","B&amp;C",IF(D48="B","A&amp;C","A&amp;B"))</f>
        <v>A&amp;C</v>
      </c>
      <c r="R58" s="289" t="str">
        <f t="shared" ref="R58" si="269">IF(E48=1,"2&amp;3",IF(E48=2,"1&amp;3","1&amp;2"))</f>
        <v>2&amp;3</v>
      </c>
      <c r="S58" s="289" t="str">
        <f t="shared" ref="S58" si="270">IF(F48="A","B&amp;C",IF(F48="B","A&amp;C","A&amp;B"))</f>
        <v>A&amp;B</v>
      </c>
      <c r="T58" s="289" t="str">
        <f t="shared" ref="T58" si="271">IF(G48=1,"2&amp;3",IF(G48=2,"1&amp;3","1&amp;2"))</f>
        <v>1&amp;3</v>
      </c>
      <c r="U58" s="71"/>
      <c r="V58" s="165"/>
      <c r="W58" s="71"/>
      <c r="X58" s="71"/>
      <c r="Y58" s="349" t="str">
        <f t="shared" ref="Y58" si="272">IF(D55=1,"2&amp;3",IF(D55=2,"1&amp;3","1&amp;2"))</f>
        <v>1&amp;3</v>
      </c>
      <c r="Z58" s="349" t="str">
        <f t="shared" ref="Z58" si="273">IF(E55="A","B&amp;C",IF(E55="B","A&amp;C","A&amp;B"))</f>
        <v>A&amp;C</v>
      </c>
      <c r="AA58" s="349" t="str">
        <f t="shared" ref="AA58" si="274">IF(F55=1,"2&amp;3",IF(F55=2,"1&amp;3","1&amp;2"))</f>
        <v>1&amp;3</v>
      </c>
      <c r="AB58" s="349" t="str">
        <f t="shared" ref="AB58" si="275">IF(G55="A","B&amp;C",IF(G55="B","A&amp;C","A&amp;B"))</f>
        <v>A&amp;C</v>
      </c>
      <c r="AC58" s="306"/>
      <c r="AD58" s="308"/>
      <c r="AE58" s="306"/>
      <c r="AG58" s="337" t="str">
        <f>IF(D49="H","L","H")</f>
        <v>L</v>
      </c>
      <c r="AH58" s="337" t="str">
        <f>IF(E49="O","E","O")</f>
        <v>E</v>
      </c>
      <c r="AI58" s="337" t="str">
        <f>IF(F49="H","L","H")</f>
        <v>L</v>
      </c>
      <c r="AJ58" s="337" t="str">
        <f>IF(G49="O","E","O")</f>
        <v>E</v>
      </c>
      <c r="AL58" s="165"/>
      <c r="AO58" s="314" t="str">
        <f t="shared" ref="AO58" si="276">IF(B58=0,0,IF(MOD(B58,3)=1,"A",IF(MOD(B58,3)=2,"B","C")))</f>
        <v>B</v>
      </c>
      <c r="AQ58" s="314" t="str">
        <f t="shared" si="29"/>
        <v>W</v>
      </c>
      <c r="AR58" s="314" t="str">
        <f t="shared" ref="AR58" si="277">IF(AQ58="L"," ",IF(AO47=1,"2&amp;3",IF(AO47=2,"1&amp;3","1&amp;2")))</f>
        <v>1&amp;3</v>
      </c>
      <c r="AS58" s="318">
        <f t="shared" si="31"/>
        <v>1</v>
      </c>
      <c r="AT58" s="318">
        <f t="shared" si="41"/>
        <v>2</v>
      </c>
      <c r="AU58" s="318">
        <f t="shared" si="32"/>
        <v>3</v>
      </c>
      <c r="AV58" s="318">
        <f t="shared" si="33"/>
        <v>18</v>
      </c>
    </row>
    <row r="59" spans="1:48">
      <c r="A59" s="197">
        <f t="shared" si="0"/>
        <v>49</v>
      </c>
      <c r="B59" s="198">
        <f>Data!B59</f>
        <v>14</v>
      </c>
      <c r="D59" s="288">
        <f>IF(AND(B59&gt;0,B59&lt;=12),1,IF(AND(B59&gt;12,B59&lt;=24),2,IF(AND(B59&gt;24,B59&lt;=36),3,0)))</f>
        <v>2</v>
      </c>
      <c r="E59" s="288" t="str">
        <f>IF(B60=0,0,IF(MOD(B60,3)=1,"A",IF(MOD(B60,3)=2,"B","C")))</f>
        <v>B</v>
      </c>
      <c r="F59" s="288">
        <f>IF(AND(B61&gt;0,B61&lt;=12),1,IF(AND(B61&gt;12,B61&lt;=24),2,IF(AND(B61&gt;24,B61&lt;=36),3,0)))</f>
        <v>3</v>
      </c>
      <c r="G59" s="288" t="str">
        <f>IF(B62=0,0,IF(MOD(B62,3)=1,"A",IF(MOD(B62,3)=2,"B","C")))</f>
        <v>B</v>
      </c>
      <c r="I59" s="66" t="str">
        <f t="shared" ref="I59" si="278">IF(AND(D59&lt;&gt;D47,D59&lt;&gt;0),"W","L")</f>
        <v>L</v>
      </c>
      <c r="J59" s="66" t="str">
        <f t="shared" ref="J59" si="279">IF(I59="W"," ", IF(AND(E59&lt;&gt;E47,E59&lt;&gt;0),"W","L"))</f>
        <v>W</v>
      </c>
      <c r="K59" s="66" t="str">
        <f t="shared" ref="K59:L59" si="280">IF(OR(J59="W",J59=" ")," ",IF(AND(F59&lt;&gt;F47,F59&lt;&gt;0),"W","L"))</f>
        <v xml:space="preserve"> </v>
      </c>
      <c r="L59" s="66" t="str">
        <f t="shared" si="280"/>
        <v xml:space="preserve"> </v>
      </c>
      <c r="M59" s="71"/>
      <c r="N59" s="165">
        <f t="shared" ref="N59" si="281">IF(I59="W",1,IF(J59="W",2,IF(K59="W",3,IF(L59="W",4,"L"))))</f>
        <v>2</v>
      </c>
      <c r="O59" s="71">
        <f t="shared" ref="O59" si="282">IF(N59&lt;&gt;"L",O55+1,O55-81)</f>
        <v>10</v>
      </c>
      <c r="P59" s="71"/>
      <c r="Q59" s="66" t="str">
        <f t="shared" ref="Q59" si="283">IF(AND(D60&lt;&gt;D48,D60&lt;&gt;0),"W","L")</f>
        <v>L</v>
      </c>
      <c r="R59" s="66" t="str">
        <f t="shared" ref="R59" si="284">IF(Q59="W"," ", IF(AND(E60&lt;&gt;E48,E60&lt;&gt;0),"W","L"))</f>
        <v>L</v>
      </c>
      <c r="S59" s="66" t="str">
        <f t="shared" ref="S59:T59" si="285">IF(OR(R59="W",R59=" ")," ",IF(AND(F60&lt;&gt;F48,F60&lt;&gt;0),"W","L"))</f>
        <v>W</v>
      </c>
      <c r="T59" s="66" t="str">
        <f t="shared" si="285"/>
        <v xml:space="preserve"> </v>
      </c>
      <c r="U59" s="71"/>
      <c r="V59" s="165">
        <f t="shared" ref="V59" si="286">IF(Q59="W",1,IF(R59="W",2,IF(S59="W",3,IF(T59="W",4,"L"))))</f>
        <v>3</v>
      </c>
      <c r="W59" s="71">
        <f t="shared" ref="W59" si="287">IF(V59&lt;&gt;"L",W55+1,W55-81)</f>
        <v>10</v>
      </c>
      <c r="X59" s="71"/>
      <c r="Y59" s="314" t="str">
        <f t="shared" ref="Y59" si="288">IF(AND(D59&lt;&gt;D55,D59&lt;&gt;0),"W","L")</f>
        <v>L</v>
      </c>
      <c r="Z59" s="314" t="str">
        <f t="shared" ref="Z59" si="289">IF(Y59="W"," ", IF(AND(E59&lt;&gt;E55,E59&lt;&gt;0),"W","L"))</f>
        <v>L</v>
      </c>
      <c r="AA59" s="314" t="str">
        <f t="shared" ref="AA59:AB59" si="290">IF(OR(Z59="W",Z59=" ")," ",IF(AND(F59&lt;&gt;F55,F59&lt;&gt;0),"W","L"))</f>
        <v>W</v>
      </c>
      <c r="AB59" s="314" t="str">
        <f t="shared" si="290"/>
        <v xml:space="preserve"> </v>
      </c>
      <c r="AC59" s="306"/>
      <c r="AD59" s="308">
        <f t="shared" ref="AD59" si="291">IF(Y59="W",1,IF(Z59="W",2,IF(AA59="W",3,IF(AB59="W",4,"L"))))</f>
        <v>3</v>
      </c>
      <c r="AE59" s="306">
        <f t="shared" ref="AE59" si="292">IF(AD59&lt;&gt;"L",AE55+1,AE55-81)</f>
        <v>12</v>
      </c>
      <c r="AG59" s="314" t="str">
        <f>IF(AND(D61&lt;&gt;D49,D290&lt;&gt;0),"W","L")</f>
        <v>L</v>
      </c>
      <c r="AH59" s="314" t="str">
        <f>IF(AG59="W"," ", IF(AND(E61&lt;&gt;E49,E61&lt;&gt;0),"W","L"))</f>
        <v>L</v>
      </c>
      <c r="AI59" s="314" t="str">
        <f>IF(OR(AH59="W",AH59=" ")," ",IF(AND(F61&lt;&gt;F49,F61&lt;&gt;0),"W","L"))</f>
        <v>L</v>
      </c>
      <c r="AJ59" s="314" t="str">
        <f>IF(OR(AI59="W",AI59=" ")," ",IF(AND(G61&lt;&gt;G49,G61&lt;&gt;0),"W","L"))</f>
        <v>W</v>
      </c>
      <c r="AL59" s="165">
        <f t="shared" ref="AL59" si="293">IF(AG59="W",1,IF(AH59="W",2,IF(AI59="W",3,IF(AJ59="W",4,"L"))))</f>
        <v>4</v>
      </c>
      <c r="AM59" s="71">
        <f t="shared" ref="AM59" si="294">IF(AL59&lt;&gt;"L",AM55+1,AM55-15)</f>
        <v>-6</v>
      </c>
      <c r="AO59" s="314">
        <f t="shared" ref="AO59" si="295">IF(AND(B59&gt;0,B59&lt;=12),1,IF(AND(B59&gt;12,B59&lt;=24),2,IF(AND(B59&gt;24,B59&lt;=36),3,0)))</f>
        <v>2</v>
      </c>
      <c r="AQ59" s="314" t="str">
        <f t="shared" si="29"/>
        <v>L</v>
      </c>
      <c r="AR59" s="314" t="str">
        <f t="shared" ref="AR59" si="296">IF(AQ59="L"," ",IF(AO48="A","B&amp;C",IF(AO48="B","A&amp;C","A&amp;B")))</f>
        <v xml:space="preserve"> </v>
      </c>
      <c r="AS59" s="318">
        <f t="shared" si="31"/>
        <v>2</v>
      </c>
      <c r="AT59" s="318">
        <f t="shared" si="41"/>
        <v>0</v>
      </c>
      <c r="AU59" s="318">
        <f t="shared" si="32"/>
        <v>0</v>
      </c>
      <c r="AV59" s="318">
        <f t="shared" si="33"/>
        <v>18</v>
      </c>
    </row>
    <row r="60" spans="1:48">
      <c r="A60" s="197">
        <f t="shared" si="0"/>
        <v>50</v>
      </c>
      <c r="B60" s="198">
        <f>Data!B60</f>
        <v>11</v>
      </c>
      <c r="D60" s="290" t="str">
        <f>IF(B59=0,0,IF(MOD(B59,3)=1,"A",IF(MOD(B59,3)=2,"B","C")))</f>
        <v>B</v>
      </c>
      <c r="E60" s="290">
        <f>IF(AND(B60&gt;0,B60&lt;=12),1,IF(AND(B60&gt;12,B60&lt;=24),2,IF(AND(B60&gt;24,B60&lt;=36),3,0)))</f>
        <v>1</v>
      </c>
      <c r="F60" s="290" t="str">
        <f>IF(B61=0,0,IF(MOD(B61,3)=1,"A",IF(MOD(B61,3)=2,"B","C")))</f>
        <v>B</v>
      </c>
      <c r="G60" s="290">
        <f>IF(AND(B62&gt;0,B62&lt;=12),1,IF(AND(B62&gt;12,B62&lt;=24),2,IF(AND(B62&gt;24,B62&lt;=36),3,0)))</f>
        <v>1</v>
      </c>
      <c r="M60" s="71"/>
      <c r="N60" s="165"/>
      <c r="O60" s="71"/>
      <c r="P60" s="71"/>
      <c r="Q60" s="165"/>
      <c r="R60" s="165"/>
      <c r="S60" s="165"/>
      <c r="T60" s="165"/>
      <c r="U60" s="71"/>
      <c r="V60" s="165"/>
      <c r="W60" s="71"/>
      <c r="X60" s="71"/>
      <c r="Y60" s="314"/>
      <c r="Z60" s="314"/>
      <c r="AA60" s="314"/>
      <c r="AB60" s="314"/>
      <c r="AC60" s="306"/>
      <c r="AD60" s="308"/>
      <c r="AE60" s="306"/>
      <c r="AG60" s="577"/>
      <c r="AH60" s="577"/>
      <c r="AI60" s="577"/>
      <c r="AJ60" s="577"/>
      <c r="AL60" s="165"/>
      <c r="AO60" s="314" t="str">
        <f t="shared" ref="AO60" si="297">IF(B60=0,0,IF(MOD(B60,3)=1,"A",IF(MOD(B60,3)=2,"B","C")))</f>
        <v>B</v>
      </c>
      <c r="AQ60" s="314" t="str">
        <f t="shared" si="29"/>
        <v xml:space="preserve"> </v>
      </c>
      <c r="AR60" s="314" t="str">
        <f t="shared" ref="AR60" si="298">IF(AQ60="L"," ",IF(AO49=1,"2&amp;3",IF(AO49=2,"1&amp;3","1&amp;2")))</f>
        <v>1&amp;2</v>
      </c>
      <c r="AS60" s="318">
        <f t="shared" si="31"/>
        <v>2</v>
      </c>
      <c r="AT60" s="318">
        <f t="shared" si="41"/>
        <v>6</v>
      </c>
      <c r="AU60" s="318">
        <f t="shared" si="32"/>
        <v>0</v>
      </c>
      <c r="AV60" s="318">
        <f t="shared" si="33"/>
        <v>12</v>
      </c>
    </row>
    <row r="61" spans="1:48">
      <c r="A61" s="197">
        <f t="shared" si="0"/>
        <v>51</v>
      </c>
      <c r="B61" s="198">
        <f>Data!B61</f>
        <v>35</v>
      </c>
      <c r="D61" s="292" t="str">
        <f>IF(B59=0,0,IF(B59&lt;=18,"L","H"))</f>
        <v>L</v>
      </c>
      <c r="E61" s="292" t="str">
        <f>IF(B60=0,0,IF(ISODD(B60),"O","E"))</f>
        <v>O</v>
      </c>
      <c r="F61" s="292" t="str">
        <f>IF(B61=0,0,IF(B61&lt;=18,"L","H"))</f>
        <v>H</v>
      </c>
      <c r="G61" s="292" t="str">
        <f>IF(B62=0,0,IF(ISODD(B62),"O","E"))</f>
        <v>E</v>
      </c>
      <c r="M61" s="71"/>
      <c r="N61" s="165"/>
      <c r="O61" s="71"/>
      <c r="P61" s="71"/>
      <c r="Q61" s="165"/>
      <c r="R61" s="165"/>
      <c r="S61" s="165"/>
      <c r="T61" s="165"/>
      <c r="U61" s="71"/>
      <c r="V61" s="165"/>
      <c r="W61" s="71"/>
      <c r="X61" s="71"/>
      <c r="Y61" s="314"/>
      <c r="Z61" s="314"/>
      <c r="AA61" s="314"/>
      <c r="AB61" s="314"/>
      <c r="AC61" s="306"/>
      <c r="AD61" s="308"/>
      <c r="AE61" s="306"/>
      <c r="AG61" s="577"/>
      <c r="AH61" s="577"/>
      <c r="AI61" s="577"/>
      <c r="AJ61" s="577"/>
      <c r="AL61" s="165"/>
      <c r="AO61" s="314">
        <f t="shared" ref="AO61" si="299">IF(AND(B61&gt;0,B61&lt;=12),1,IF(AND(B61&gt;12,B61&lt;=24),2,IF(AND(B61&gt;24,B61&lt;=36),3,0)))</f>
        <v>3</v>
      </c>
      <c r="AQ61" s="314" t="str">
        <f t="shared" si="29"/>
        <v>L</v>
      </c>
      <c r="AR61" s="314" t="str">
        <f t="shared" ref="AR61" si="300">IF(AQ61="L"," ",IF(AO50="A","B&amp;C",IF(AO50="B","A&amp;C","A&amp;B")))</f>
        <v xml:space="preserve"> </v>
      </c>
      <c r="AS61" s="318">
        <f t="shared" si="31"/>
        <v>3</v>
      </c>
      <c r="AT61" s="318">
        <f t="shared" si="41"/>
        <v>0</v>
      </c>
      <c r="AU61" s="318">
        <f t="shared" si="32"/>
        <v>0</v>
      </c>
      <c r="AV61" s="318">
        <f t="shared" si="33"/>
        <v>12</v>
      </c>
    </row>
    <row r="62" spans="1:48">
      <c r="A62" s="197">
        <f t="shared" si="0"/>
        <v>52</v>
      </c>
      <c r="B62" s="198">
        <f>Data!B62</f>
        <v>8</v>
      </c>
      <c r="D62" s="165"/>
      <c r="E62" s="165"/>
      <c r="F62" s="165"/>
      <c r="G62" s="165"/>
      <c r="I62" s="287" t="str">
        <f t="shared" ref="I62" si="301">IF(D51=1,"2&amp;3",IF(D51=2,"1&amp;3","1&amp;2"))</f>
        <v>2&amp;3</v>
      </c>
      <c r="J62" s="287" t="str">
        <f t="shared" ref="J62" si="302">IF(E51="A","B&amp;C",IF(E51="B","A&amp;C","A&amp;B"))</f>
        <v>A&amp;C</v>
      </c>
      <c r="K62" s="287" t="str">
        <f t="shared" ref="K62" si="303">IF(F51=1,"2&amp;3",IF(F51=2,"1&amp;3","1&amp;2"))</f>
        <v>1&amp;3</v>
      </c>
      <c r="L62" s="287" t="str">
        <f t="shared" ref="L62" si="304">IF(G51="A","B&amp;C",IF(G51="B","A&amp;C","A&amp;B"))</f>
        <v>A&amp;C</v>
      </c>
      <c r="M62" s="71"/>
      <c r="N62" s="165"/>
      <c r="O62" s="71"/>
      <c r="P62" s="71"/>
      <c r="Q62" s="289" t="str">
        <f t="shared" ref="Q62" si="305">IF(D52="A","B&amp;C",IF(D52="B","A&amp;C","A&amp;B"))</f>
        <v>A&amp;C</v>
      </c>
      <c r="R62" s="289" t="str">
        <f t="shared" ref="R62" si="306">IF(E52=1,"2&amp;3",IF(E52=2,"1&amp;3","1&amp;2"))</f>
        <v>1&amp;2</v>
      </c>
      <c r="S62" s="289" t="str">
        <f t="shared" ref="S62" si="307">IF(F52="A","B&amp;C",IF(F52="B","A&amp;C","A&amp;B"))</f>
        <v>A&amp;B</v>
      </c>
      <c r="T62" s="289" t="str">
        <f t="shared" ref="T62" si="308">IF(G52=1,"2&amp;3",IF(G52=2,"1&amp;3","1&amp;2"))</f>
        <v>2&amp;3</v>
      </c>
      <c r="U62" s="71"/>
      <c r="V62" s="165"/>
      <c r="W62" s="71"/>
      <c r="X62" s="71"/>
      <c r="Y62" s="349" t="str">
        <f t="shared" ref="Y62" si="309">IF(D59=1,"2&amp;3",IF(D59=2,"1&amp;3","1&amp;2"))</f>
        <v>1&amp;3</v>
      </c>
      <c r="Z62" s="349" t="str">
        <f t="shared" ref="Z62" si="310">IF(E59="A","B&amp;C",IF(E59="B","A&amp;C","A&amp;B"))</f>
        <v>A&amp;C</v>
      </c>
      <c r="AA62" s="349" t="str">
        <f t="shared" ref="AA62" si="311">IF(F59=1,"2&amp;3",IF(F59=2,"1&amp;3","1&amp;2"))</f>
        <v>1&amp;2</v>
      </c>
      <c r="AB62" s="349" t="str">
        <f t="shared" ref="AB62" si="312">IF(G59="A","B&amp;C",IF(G59="B","A&amp;C","A&amp;B"))</f>
        <v>A&amp;C</v>
      </c>
      <c r="AC62" s="306"/>
      <c r="AD62" s="308"/>
      <c r="AE62" s="306"/>
      <c r="AG62" s="337" t="str">
        <f>IF(D53="H","L","H")</f>
        <v>H</v>
      </c>
      <c r="AH62" s="337" t="str">
        <f>IF(E53="O","E","O")</f>
        <v>E</v>
      </c>
      <c r="AI62" s="337" t="str">
        <f>IF(F53="H","L","H")</f>
        <v>L</v>
      </c>
      <c r="AJ62" s="337" t="str">
        <f>IF(G53="O","E","O")</f>
        <v>E</v>
      </c>
      <c r="AL62" s="165"/>
      <c r="AO62" s="314" t="str">
        <f t="shared" ref="AO62" si="313">IF(B62=0,0,IF(MOD(B62,3)=1,"A",IF(MOD(B62,3)=2,"B","C")))</f>
        <v>B</v>
      </c>
      <c r="AQ62" s="314" t="str">
        <f t="shared" si="29"/>
        <v xml:space="preserve"> </v>
      </c>
      <c r="AR62" s="314" t="str">
        <f t="shared" ref="AR62" si="314">IF(AQ62="L"," ",IF(AO51=1,"2&amp;3",IF(AO51=2,"1&amp;3","1&amp;2")))</f>
        <v>2&amp;3</v>
      </c>
      <c r="AS62" s="318">
        <f t="shared" si="31"/>
        <v>3</v>
      </c>
      <c r="AT62" s="318">
        <f t="shared" si="41"/>
        <v>18</v>
      </c>
      <c r="AU62" s="318">
        <f t="shared" si="32"/>
        <v>0</v>
      </c>
      <c r="AV62" s="318">
        <f t="shared" si="33"/>
        <v>-6</v>
      </c>
    </row>
    <row r="63" spans="1:48">
      <c r="A63" s="197">
        <f t="shared" si="0"/>
        <v>53</v>
      </c>
      <c r="B63" s="198">
        <f>Data!B63</f>
        <v>35</v>
      </c>
      <c r="D63" s="288">
        <f>IF(AND(B63&gt;0,B63&lt;=12),1,IF(AND(B63&gt;12,B63&lt;=24),2,IF(AND(B63&gt;24,B63&lt;=36),3,0)))</f>
        <v>3</v>
      </c>
      <c r="E63" s="288" t="str">
        <f>IF(B64=0,0,IF(MOD(B64,3)=1,"A",IF(MOD(B64,3)=2,"B","C")))</f>
        <v>C</v>
      </c>
      <c r="F63" s="288">
        <f>IF(AND(B65&gt;0,B65&lt;=12),1,IF(AND(B65&gt;12,B65&lt;=24),2,IF(AND(B65&gt;24,B65&lt;=36),3,0)))</f>
        <v>3</v>
      </c>
      <c r="G63" s="288" t="str">
        <f>IF(B66=0,0,IF(MOD(B66,3)=1,"A",IF(MOD(B66,3)=2,"B","C")))</f>
        <v>B</v>
      </c>
      <c r="I63" s="66" t="str">
        <f t="shared" ref="I63" si="315">IF(AND(D63&lt;&gt;D51,D63&lt;&gt;0),"W","L")</f>
        <v>W</v>
      </c>
      <c r="J63" s="66" t="str">
        <f t="shared" ref="J63" si="316">IF(I63="W"," ", IF(AND(E63&lt;&gt;E51,E63&lt;&gt;0),"W","L"))</f>
        <v xml:space="preserve"> </v>
      </c>
      <c r="K63" s="66" t="str">
        <f t="shared" ref="K63:L63" si="317">IF(OR(J63="W",J63=" ")," ",IF(AND(F63&lt;&gt;F51,F63&lt;&gt;0),"W","L"))</f>
        <v xml:space="preserve"> </v>
      </c>
      <c r="L63" s="66" t="str">
        <f t="shared" si="317"/>
        <v xml:space="preserve"> </v>
      </c>
      <c r="M63" s="71"/>
      <c r="N63" s="165">
        <f t="shared" ref="N63" si="318">IF(I63="W",1,IF(J63="W",2,IF(K63="W",3,IF(L63="W",4,"L"))))</f>
        <v>1</v>
      </c>
      <c r="O63" s="71">
        <f t="shared" ref="O63" si="319">IF(N63&lt;&gt;"L",O59+1,O59-81)</f>
        <v>11</v>
      </c>
      <c r="P63" s="71"/>
      <c r="Q63" s="66" t="str">
        <f t="shared" ref="Q63" si="320">IF(AND(D64&lt;&gt;D52,D64&lt;&gt;0),"W","L")</f>
        <v>L</v>
      </c>
      <c r="R63" s="66" t="str">
        <f t="shared" ref="R63" si="321">IF(Q63="W"," ", IF(AND(E64&lt;&gt;E52,E64&lt;&gt;0),"W","L"))</f>
        <v>W</v>
      </c>
      <c r="S63" s="66" t="str">
        <f t="shared" ref="S63:T63" si="322">IF(OR(R63="W",R63=" ")," ",IF(AND(F64&lt;&gt;F52,F64&lt;&gt;0),"W","L"))</f>
        <v xml:space="preserve"> </v>
      </c>
      <c r="T63" s="66" t="str">
        <f t="shared" si="322"/>
        <v xml:space="preserve"> </v>
      </c>
      <c r="U63" s="71"/>
      <c r="V63" s="165">
        <f t="shared" ref="V63" si="323">IF(Q63="W",1,IF(R63="W",2,IF(S63="W",3,IF(T63="W",4,"L"))))</f>
        <v>2</v>
      </c>
      <c r="W63" s="71">
        <f t="shared" ref="W63" si="324">IF(V63&lt;&gt;"L",W59+1,W59-81)</f>
        <v>11</v>
      </c>
      <c r="X63" s="71"/>
      <c r="Y63" s="314" t="str">
        <f t="shared" ref="Y63" si="325">IF(AND(D63&lt;&gt;D59,D63&lt;&gt;0),"W","L")</f>
        <v>W</v>
      </c>
      <c r="Z63" s="314" t="str">
        <f t="shared" ref="Z63" si="326">IF(Y63="W"," ", IF(AND(E63&lt;&gt;E59,E63&lt;&gt;0),"W","L"))</f>
        <v xml:space="preserve"> </v>
      </c>
      <c r="AA63" s="314" t="str">
        <f t="shared" ref="AA63:AB63" si="327">IF(OR(Z63="W",Z63=" ")," ",IF(AND(F63&lt;&gt;F59,F63&lt;&gt;0),"W","L"))</f>
        <v xml:space="preserve"> </v>
      </c>
      <c r="AB63" s="314" t="str">
        <f t="shared" si="327"/>
        <v xml:space="preserve"> </v>
      </c>
      <c r="AC63" s="306"/>
      <c r="AD63" s="308">
        <f t="shared" ref="AD63" si="328">IF(Y63="W",1,IF(Z63="W",2,IF(AA63="W",3,IF(AB63="W",4,"L"))))</f>
        <v>1</v>
      </c>
      <c r="AE63" s="306">
        <f t="shared" ref="AE63" si="329">IF(AD63&lt;&gt;"L",AE59+1,AE59-81)</f>
        <v>13</v>
      </c>
      <c r="AG63" s="314" t="str">
        <f>IF(AND(D65&lt;&gt;D53,D294&lt;&gt;0),"W","L")</f>
        <v>L</v>
      </c>
      <c r="AH63" s="314" t="str">
        <f>IF(AG63="W"," ", IF(AND(E65&lt;&gt;E53,E65&lt;&gt;0),"W","L"))</f>
        <v>L</v>
      </c>
      <c r="AI63" s="314" t="str">
        <f>IF(OR(AH63="W",AH63=" ")," ",IF(AND(F65&lt;&gt;F53,F65&lt;&gt;0),"W","L"))</f>
        <v>L</v>
      </c>
      <c r="AJ63" s="314" t="str">
        <f>IF(OR(AI63="W",AI63=" ")," ",IF(AND(G65&lt;&gt;G53,G65&lt;&gt;0),"W","L"))</f>
        <v>L</v>
      </c>
      <c r="AL63" s="165" t="str">
        <f t="shared" ref="AL63" si="330">IF(AG63="W",1,IF(AH63="W",2,IF(AI63="W",3,IF(AJ63="W",4,"L"))))</f>
        <v>L</v>
      </c>
      <c r="AM63" s="71">
        <f t="shared" ref="AM63" si="331">IF(AL63&lt;&gt;"L",AM59+1,AM59-15)</f>
        <v>-21</v>
      </c>
      <c r="AO63" s="314">
        <f t="shared" ref="AO63" si="332">IF(AND(B63&gt;0,B63&lt;=12),1,IF(AND(B63&gt;12,B63&lt;=24),2,IF(AND(B63&gt;24,B63&lt;=36),3,0)))</f>
        <v>3</v>
      </c>
      <c r="AQ63" s="314" t="str">
        <f t="shared" si="29"/>
        <v>W</v>
      </c>
      <c r="AR63" s="314" t="str">
        <f t="shared" ref="AR63" si="333">IF(AQ63="L"," ",IF(AO52="A","B&amp;C",IF(AO52="B","A&amp;C","A&amp;B")))</f>
        <v>A&amp;C</v>
      </c>
      <c r="AS63" s="318">
        <f t="shared" si="31"/>
        <v>1</v>
      </c>
      <c r="AT63" s="318">
        <f t="shared" si="41"/>
        <v>2</v>
      </c>
      <c r="AU63" s="318">
        <f t="shared" si="32"/>
        <v>27</v>
      </c>
      <c r="AV63" s="318">
        <f t="shared" si="33"/>
        <v>19</v>
      </c>
    </row>
    <row r="64" spans="1:48">
      <c r="A64" s="197">
        <f t="shared" si="0"/>
        <v>54</v>
      </c>
      <c r="B64" s="198">
        <f>Data!B64</f>
        <v>21</v>
      </c>
      <c r="D64" s="290" t="str">
        <f>IF(B63=0,0,IF(MOD(B63,3)=1,"A",IF(MOD(B63,3)=2,"B","C")))</f>
        <v>B</v>
      </c>
      <c r="E64" s="290">
        <f>IF(AND(B64&gt;0,B64&lt;=12),1,IF(AND(B64&gt;12,B64&lt;=24),2,IF(AND(B64&gt;24,B64&lt;=36),3,0)))</f>
        <v>2</v>
      </c>
      <c r="F64" s="290" t="str">
        <f>IF(B65=0,0,IF(MOD(B65,3)=1,"A",IF(MOD(B65,3)=2,"B","C")))</f>
        <v>B</v>
      </c>
      <c r="G64" s="290">
        <f>IF(AND(B66&gt;0,B66&lt;=12),1,IF(AND(B66&gt;12,B66&lt;=24),2,IF(AND(B66&gt;24,B66&lt;=36),3,0)))</f>
        <v>3</v>
      </c>
      <c r="M64" s="71"/>
      <c r="N64" s="165"/>
      <c r="O64" s="71"/>
      <c r="P64" s="71"/>
      <c r="Q64" s="165"/>
      <c r="R64" s="165"/>
      <c r="S64" s="165"/>
      <c r="T64" s="165"/>
      <c r="U64" s="71"/>
      <c r="V64" s="165"/>
      <c r="W64" s="71"/>
      <c r="X64" s="71"/>
      <c r="Y64" s="314"/>
      <c r="Z64" s="314"/>
      <c r="AA64" s="314"/>
      <c r="AB64" s="314"/>
      <c r="AC64" s="306"/>
      <c r="AD64" s="308"/>
      <c r="AE64" s="306"/>
      <c r="AG64" s="577"/>
      <c r="AH64" s="577"/>
      <c r="AI64" s="577"/>
      <c r="AJ64" s="577"/>
      <c r="AL64" s="165"/>
      <c r="AO64" s="314" t="str">
        <f t="shared" ref="AO64" si="334">IF(B64=0,0,IF(MOD(B64,3)=1,"A",IF(MOD(B64,3)=2,"B","C")))</f>
        <v>C</v>
      </c>
      <c r="AQ64" s="314" t="str">
        <f t="shared" si="29"/>
        <v>W</v>
      </c>
      <c r="AR64" s="314" t="str">
        <f t="shared" ref="AR64" si="335">IF(AQ64="L"," ",IF(AO53=1,"2&amp;3",IF(AO53=2,"1&amp;3","1&amp;2")))</f>
        <v>1&amp;3</v>
      </c>
      <c r="AS64" s="318">
        <f t="shared" si="31"/>
        <v>1</v>
      </c>
      <c r="AT64" s="318">
        <f t="shared" si="41"/>
        <v>2</v>
      </c>
      <c r="AU64" s="318">
        <f t="shared" si="32"/>
        <v>3</v>
      </c>
      <c r="AV64" s="318">
        <f t="shared" si="33"/>
        <v>20</v>
      </c>
    </row>
    <row r="65" spans="1:48">
      <c r="A65" s="197">
        <f t="shared" si="0"/>
        <v>55</v>
      </c>
      <c r="B65" s="198">
        <f>Data!B65</f>
        <v>26</v>
      </c>
      <c r="D65" s="292" t="str">
        <f>IF(B63=0,0,IF(B63&lt;=18,"L","H"))</f>
        <v>H</v>
      </c>
      <c r="E65" s="292" t="str">
        <f>IF(B64=0,0,IF(ISODD(B64),"O","E"))</f>
        <v>O</v>
      </c>
      <c r="F65" s="292" t="str">
        <f>IF(B65=0,0,IF(B65&lt;=18,"L","H"))</f>
        <v>H</v>
      </c>
      <c r="G65" s="292" t="str">
        <f>IF(B66=0,0,IF(ISODD(B66),"O","E"))</f>
        <v>O</v>
      </c>
      <c r="M65" s="71"/>
      <c r="N65" s="165"/>
      <c r="O65" s="71"/>
      <c r="P65" s="71"/>
      <c r="Q65" s="165"/>
      <c r="R65" s="165"/>
      <c r="S65" s="165"/>
      <c r="T65" s="165"/>
      <c r="U65" s="71"/>
      <c r="V65" s="165"/>
      <c r="W65" s="71"/>
      <c r="X65" s="71"/>
      <c r="Y65" s="314"/>
      <c r="Z65" s="314"/>
      <c r="AA65" s="314"/>
      <c r="AB65" s="314"/>
      <c r="AC65" s="306"/>
      <c r="AD65" s="308"/>
      <c r="AE65" s="306"/>
      <c r="AG65" s="577"/>
      <c r="AH65" s="577"/>
      <c r="AI65" s="577"/>
      <c r="AJ65" s="577"/>
      <c r="AL65" s="165"/>
      <c r="AO65" s="314">
        <f t="shared" ref="AO65" si="336">IF(AND(B65&gt;0,B65&lt;=12),1,IF(AND(B65&gt;12,B65&lt;=24),2,IF(AND(B65&gt;24,B65&lt;=36),3,0)))</f>
        <v>3</v>
      </c>
      <c r="AQ65" s="314" t="str">
        <f t="shared" si="29"/>
        <v>W</v>
      </c>
      <c r="AR65" s="314" t="str">
        <f t="shared" ref="AR65" si="337">IF(AQ65="L"," ",IF(AO54="A","B&amp;C",IF(AO54="B","A&amp;C","A&amp;B")))</f>
        <v>A&amp;C</v>
      </c>
      <c r="AS65" s="318">
        <f t="shared" si="31"/>
        <v>1</v>
      </c>
      <c r="AT65" s="318">
        <f t="shared" si="41"/>
        <v>2</v>
      </c>
      <c r="AU65" s="318">
        <f t="shared" si="32"/>
        <v>3</v>
      </c>
      <c r="AV65" s="318">
        <f t="shared" si="33"/>
        <v>21</v>
      </c>
    </row>
    <row r="66" spans="1:48">
      <c r="A66" s="197">
        <f t="shared" si="0"/>
        <v>56</v>
      </c>
      <c r="B66" s="198">
        <f>Data!B66</f>
        <v>29</v>
      </c>
      <c r="D66" s="165"/>
      <c r="E66" s="165"/>
      <c r="F66" s="165"/>
      <c r="G66" s="165"/>
      <c r="I66" s="287" t="str">
        <f t="shared" ref="I66" si="338">IF(D55=1,"2&amp;3",IF(D55=2,"1&amp;3","1&amp;2"))</f>
        <v>1&amp;3</v>
      </c>
      <c r="J66" s="287" t="str">
        <f t="shared" ref="J66" si="339">IF(E55="A","B&amp;C",IF(E55="B","A&amp;C","A&amp;B"))</f>
        <v>A&amp;C</v>
      </c>
      <c r="K66" s="287" t="str">
        <f t="shared" ref="K66" si="340">IF(F55=1,"2&amp;3",IF(F55=2,"1&amp;3","1&amp;2"))</f>
        <v>1&amp;3</v>
      </c>
      <c r="L66" s="287" t="str">
        <f t="shared" ref="L66" si="341">IF(G55="A","B&amp;C",IF(G55="B","A&amp;C","A&amp;B"))</f>
        <v>A&amp;C</v>
      </c>
      <c r="M66" s="71"/>
      <c r="N66" s="165"/>
      <c r="O66" s="71"/>
      <c r="P66" s="71"/>
      <c r="Q66" s="289" t="str">
        <f t="shared" ref="Q66" si="342">IF(D56="A","B&amp;C",IF(D56="B","A&amp;C","A&amp;B"))</f>
        <v>A&amp;C</v>
      </c>
      <c r="R66" s="289" t="str">
        <f t="shared" ref="R66" si="343">IF(E56=1,"2&amp;3",IF(E56=2,"1&amp;3","1&amp;2"))</f>
        <v>1&amp;2</v>
      </c>
      <c r="S66" s="289" t="str">
        <f t="shared" ref="S66" si="344">IF(F56="A","B&amp;C",IF(F56="B","A&amp;C","A&amp;B"))</f>
        <v>A&amp;B</v>
      </c>
      <c r="T66" s="289" t="str">
        <f t="shared" ref="T66" si="345">IF(G56=1,"2&amp;3",IF(G56=2,"1&amp;3","1&amp;2"))</f>
        <v>1&amp;2</v>
      </c>
      <c r="U66" s="71"/>
      <c r="V66" s="165"/>
      <c r="W66" s="71"/>
      <c r="X66" s="71"/>
      <c r="Y66" s="349" t="str">
        <f t="shared" ref="Y66" si="346">IF(D63=1,"2&amp;3",IF(D63=2,"1&amp;3","1&amp;2"))</f>
        <v>1&amp;2</v>
      </c>
      <c r="Z66" s="349" t="str">
        <f t="shared" ref="Z66" si="347">IF(E63="A","B&amp;C",IF(E63="B","A&amp;C","A&amp;B"))</f>
        <v>A&amp;B</v>
      </c>
      <c r="AA66" s="349" t="str">
        <f t="shared" ref="AA66" si="348">IF(F63=1,"2&amp;3",IF(F63=2,"1&amp;3","1&amp;2"))</f>
        <v>1&amp;2</v>
      </c>
      <c r="AB66" s="349" t="str">
        <f t="shared" ref="AB66" si="349">IF(G63="A","B&amp;C",IF(G63="B","A&amp;C","A&amp;B"))</f>
        <v>A&amp;C</v>
      </c>
      <c r="AC66" s="306"/>
      <c r="AD66" s="308"/>
      <c r="AE66" s="306"/>
      <c r="AG66" s="337" t="str">
        <f>IF(D57="H","L","H")</f>
        <v>L</v>
      </c>
      <c r="AH66" s="337" t="str">
        <f>IF(E57="O","E","O")</f>
        <v>E</v>
      </c>
      <c r="AI66" s="337" t="str">
        <f>IF(F57="H","L","H")</f>
        <v>L</v>
      </c>
      <c r="AJ66" s="337" t="str">
        <f>IF(G57="O","E","O")</f>
        <v>O</v>
      </c>
      <c r="AL66" s="165"/>
      <c r="AO66" s="314" t="str">
        <f t="shared" ref="AO66" si="350">IF(B66=0,0,IF(MOD(B66,3)=1,"A",IF(MOD(B66,3)=2,"B","C")))</f>
        <v>B</v>
      </c>
      <c r="AQ66" s="314" t="str">
        <f t="shared" si="29"/>
        <v>L</v>
      </c>
      <c r="AR66" s="314" t="str">
        <f t="shared" ref="AR66" si="351">IF(AQ66="L"," ",IF(AO55=1,"2&amp;3",IF(AO55=2,"1&amp;3","1&amp;2")))</f>
        <v xml:space="preserve"> </v>
      </c>
      <c r="AS66" s="318">
        <f t="shared" si="31"/>
        <v>2</v>
      </c>
      <c r="AT66" s="318">
        <f t="shared" si="41"/>
        <v>0</v>
      </c>
      <c r="AU66" s="318">
        <f t="shared" si="32"/>
        <v>0</v>
      </c>
      <c r="AV66" s="318">
        <f t="shared" si="33"/>
        <v>21</v>
      </c>
    </row>
    <row r="67" spans="1:48">
      <c r="A67" s="197">
        <f t="shared" si="0"/>
        <v>57</v>
      </c>
      <c r="B67" s="198">
        <f>Data!B67</f>
        <v>13</v>
      </c>
      <c r="D67" s="288">
        <f>IF(AND(B67&gt;0,B67&lt;=12),1,IF(AND(B67&gt;12,B67&lt;=24),2,IF(AND(B67&gt;24,B67&lt;=36),3,0)))</f>
        <v>2</v>
      </c>
      <c r="E67" s="288" t="str">
        <f>IF(B68=0,0,IF(MOD(B68,3)=1,"A",IF(MOD(B68,3)=2,"B","C")))</f>
        <v>A</v>
      </c>
      <c r="F67" s="288">
        <f>IF(AND(B69&gt;0,B69&lt;=12),1,IF(AND(B69&gt;12,B69&lt;=24),2,IF(AND(B69&gt;24,B69&lt;=36),3,0)))</f>
        <v>2</v>
      </c>
      <c r="G67" s="288" t="str">
        <f>IF(B70=0,0,IF(MOD(B70,3)=1,"A",IF(MOD(B70,3)=2,"B","C")))</f>
        <v>A</v>
      </c>
      <c r="I67" s="66" t="str">
        <f t="shared" ref="I67" si="352">IF(AND(D67&lt;&gt;D55,D67&lt;&gt;0),"W","L")</f>
        <v>L</v>
      </c>
      <c r="J67" s="66" t="str">
        <f t="shared" ref="J67" si="353">IF(I67="W"," ", IF(AND(E67&lt;&gt;E55,E67&lt;&gt;0),"W","L"))</f>
        <v>W</v>
      </c>
      <c r="K67" s="66" t="str">
        <f t="shared" ref="K67:L67" si="354">IF(OR(J67="W",J67=" ")," ",IF(AND(F67&lt;&gt;F55,F67&lt;&gt;0),"W","L"))</f>
        <v xml:space="preserve"> </v>
      </c>
      <c r="L67" s="66" t="str">
        <f t="shared" si="354"/>
        <v xml:space="preserve"> </v>
      </c>
      <c r="M67" s="71"/>
      <c r="N67" s="165">
        <f t="shared" ref="N67" si="355">IF(I67="W",1,IF(J67="W",2,IF(K67="W",3,IF(L67="W",4,"L"))))</f>
        <v>2</v>
      </c>
      <c r="O67" s="71">
        <f t="shared" ref="O67" si="356">IF(N67&lt;&gt;"L",O63+1,O63-81)</f>
        <v>12</v>
      </c>
      <c r="P67" s="71"/>
      <c r="Q67" s="66" t="str">
        <f t="shared" ref="Q67" si="357">IF(AND(D68&lt;&gt;D56,D68&lt;&gt;0),"W","L")</f>
        <v>W</v>
      </c>
      <c r="R67" s="66" t="str">
        <f t="shared" ref="R67" si="358">IF(Q67="W"," ", IF(AND(E68&lt;&gt;E56,E68&lt;&gt;0),"W","L"))</f>
        <v xml:space="preserve"> </v>
      </c>
      <c r="S67" s="66" t="str">
        <f t="shared" ref="S67:T67" si="359">IF(OR(R67="W",R67=" ")," ",IF(AND(F68&lt;&gt;F56,F68&lt;&gt;0),"W","L"))</f>
        <v xml:space="preserve"> </v>
      </c>
      <c r="T67" s="66" t="str">
        <f t="shared" si="359"/>
        <v xml:space="preserve"> </v>
      </c>
      <c r="U67" s="71"/>
      <c r="V67" s="165">
        <f t="shared" ref="V67" si="360">IF(Q67="W",1,IF(R67="W",2,IF(S67="W",3,IF(T67="W",4,"L"))))</f>
        <v>1</v>
      </c>
      <c r="W67" s="71">
        <f t="shared" ref="W67" si="361">IF(V67&lt;&gt;"L",W63+1,W63-81)</f>
        <v>12</v>
      </c>
      <c r="X67" s="71"/>
      <c r="Y67" s="314" t="str">
        <f t="shared" ref="Y67" si="362">IF(AND(D67&lt;&gt;D63,D67&lt;&gt;0),"W","L")</f>
        <v>W</v>
      </c>
      <c r="Z67" s="314" t="str">
        <f t="shared" ref="Z67" si="363">IF(Y67="W"," ", IF(AND(E67&lt;&gt;E63,E67&lt;&gt;0),"W","L"))</f>
        <v xml:space="preserve"> </v>
      </c>
      <c r="AA67" s="314" t="str">
        <f t="shared" ref="AA67:AB67" si="364">IF(OR(Z67="W",Z67=" ")," ",IF(AND(F67&lt;&gt;F63,F67&lt;&gt;0),"W","L"))</f>
        <v xml:space="preserve"> </v>
      </c>
      <c r="AB67" s="314" t="str">
        <f t="shared" si="364"/>
        <v xml:space="preserve"> </v>
      </c>
      <c r="AC67" s="306"/>
      <c r="AD67" s="308">
        <f t="shared" ref="AD67" si="365">IF(Y67="W",1,IF(Z67="W",2,IF(AA67="W",3,IF(AB67="W",4,"L"))))</f>
        <v>1</v>
      </c>
      <c r="AE67" s="306">
        <f t="shared" ref="AE67" si="366">IF(AD67&lt;&gt;"L",AE63+1,AE63-81)</f>
        <v>14</v>
      </c>
      <c r="AG67" s="314" t="str">
        <f>IF(AND(D69&lt;&gt;D57,D298&lt;&gt;0),"W","L")</f>
        <v>L</v>
      </c>
      <c r="AH67" s="314" t="str">
        <f>IF(AG67="W"," ", IF(AND(E69&lt;&gt;E57,E69&lt;&gt;0),"W","L"))</f>
        <v>W</v>
      </c>
      <c r="AI67" s="314" t="str">
        <f>IF(OR(AH67="W",AH67=" ")," ",IF(AND(F69&lt;&gt;F57,F69&lt;&gt;0),"W","L"))</f>
        <v xml:space="preserve"> </v>
      </c>
      <c r="AJ67" s="314" t="str">
        <f>IF(OR(AI67="W",AI67=" ")," ",IF(AND(G69&lt;&gt;G57,G69&lt;&gt;0),"W","L"))</f>
        <v xml:space="preserve"> </v>
      </c>
      <c r="AL67" s="165">
        <f t="shared" ref="AL67" si="367">IF(AG67="W",1,IF(AH67="W",2,IF(AI67="W",3,IF(AJ67="W",4,"L"))))</f>
        <v>2</v>
      </c>
      <c r="AM67" s="71">
        <f t="shared" ref="AM67" si="368">IF(AL67&lt;&gt;"L",AM63+1,AM63-15)</f>
        <v>-20</v>
      </c>
      <c r="AO67" s="314">
        <f t="shared" ref="AO67" si="369">IF(AND(B67&gt;0,B67&lt;=12),1,IF(AND(B67&gt;12,B67&lt;=24),2,IF(AND(B67&gt;24,B67&lt;=36),3,0)))</f>
        <v>2</v>
      </c>
      <c r="AQ67" s="314" t="str">
        <f t="shared" si="29"/>
        <v xml:space="preserve"> </v>
      </c>
      <c r="AR67" s="314" t="str">
        <f t="shared" ref="AR67" si="370">IF(AQ67="L"," ",IF(AO56="A","B&amp;C",IF(AO56="B","A&amp;C","A&amp;B")))</f>
        <v>A&amp;C</v>
      </c>
      <c r="AS67" s="318">
        <f t="shared" si="31"/>
        <v>2</v>
      </c>
      <c r="AT67" s="318">
        <f t="shared" si="41"/>
        <v>6</v>
      </c>
      <c r="AU67" s="318">
        <f t="shared" si="32"/>
        <v>0</v>
      </c>
      <c r="AV67" s="318">
        <f t="shared" si="33"/>
        <v>15</v>
      </c>
    </row>
    <row r="68" spans="1:48">
      <c r="A68" s="197">
        <f t="shared" si="0"/>
        <v>58</v>
      </c>
      <c r="B68" s="198">
        <f>Data!B68</f>
        <v>10</v>
      </c>
      <c r="D68" s="290" t="str">
        <f>IF(B67=0,0,IF(MOD(B67,3)=1,"A",IF(MOD(B67,3)=2,"B","C")))</f>
        <v>A</v>
      </c>
      <c r="E68" s="290">
        <f>IF(AND(B68&gt;0,B68&lt;=12),1,IF(AND(B68&gt;12,B68&lt;=24),2,IF(AND(B68&gt;24,B68&lt;=36),3,0)))</f>
        <v>1</v>
      </c>
      <c r="F68" s="290" t="str">
        <f>IF(B69=0,0,IF(MOD(B69,3)=1,"A",IF(MOD(B69,3)=2,"B","C")))</f>
        <v>B</v>
      </c>
      <c r="G68" s="290">
        <f>IF(AND(B70&gt;0,B70&lt;=12),1,IF(AND(B70&gt;12,B70&lt;=24),2,IF(AND(B70&gt;24,B70&lt;=36),3,0)))</f>
        <v>2</v>
      </c>
      <c r="M68" s="71"/>
      <c r="N68" s="165"/>
      <c r="O68" s="71"/>
      <c r="P68" s="71"/>
      <c r="Q68" s="165"/>
      <c r="R68" s="165"/>
      <c r="S68" s="165"/>
      <c r="T68" s="165"/>
      <c r="U68" s="71"/>
      <c r="V68" s="165"/>
      <c r="W68" s="71"/>
      <c r="X68" s="71"/>
      <c r="Y68" s="314"/>
      <c r="Z68" s="314"/>
      <c r="AA68" s="314"/>
      <c r="AB68" s="314"/>
      <c r="AC68" s="306"/>
      <c r="AD68" s="308"/>
      <c r="AE68" s="306"/>
      <c r="AG68" s="577"/>
      <c r="AH68" s="577"/>
      <c r="AI68" s="577"/>
      <c r="AJ68" s="577"/>
      <c r="AL68" s="165"/>
      <c r="AO68" s="314" t="str">
        <f t="shared" ref="AO68" si="371">IF(B68=0,0,IF(MOD(B68,3)=1,"A",IF(MOD(B68,3)=2,"B","C")))</f>
        <v>A</v>
      </c>
      <c r="AQ68" s="314" t="str">
        <f t="shared" si="29"/>
        <v>W</v>
      </c>
      <c r="AR68" s="314" t="str">
        <f t="shared" ref="AR68" si="372">IF(AQ68="L"," ",IF(AO57=1,"2&amp;3",IF(AO57=2,"1&amp;3","1&amp;2")))</f>
        <v>1&amp;3</v>
      </c>
      <c r="AS68" s="318">
        <f t="shared" si="31"/>
        <v>1</v>
      </c>
      <c r="AT68" s="318">
        <f t="shared" si="41"/>
        <v>2</v>
      </c>
      <c r="AU68" s="318">
        <f t="shared" si="32"/>
        <v>9</v>
      </c>
      <c r="AV68" s="318">
        <f t="shared" si="33"/>
        <v>22</v>
      </c>
    </row>
    <row r="69" spans="1:48">
      <c r="A69" s="197">
        <f t="shared" si="0"/>
        <v>59</v>
      </c>
      <c r="B69" s="198">
        <f>Data!B69</f>
        <v>14</v>
      </c>
      <c r="D69" s="292" t="str">
        <f>IF(B67=0,0,IF(B67&lt;=18,"L","H"))</f>
        <v>L</v>
      </c>
      <c r="E69" s="292" t="str">
        <f>IF(B68=0,0,IF(ISODD(B68),"O","E"))</f>
        <v>E</v>
      </c>
      <c r="F69" s="292" t="str">
        <f>IF(B69=0,0,IF(B69&lt;=18,"L","H"))</f>
        <v>L</v>
      </c>
      <c r="G69" s="292" t="str">
        <f>IF(B70=0,0,IF(ISODD(B70),"O","E"))</f>
        <v>O</v>
      </c>
      <c r="M69" s="71"/>
      <c r="N69" s="165"/>
      <c r="O69" s="71"/>
      <c r="P69" s="71"/>
      <c r="Q69" s="165"/>
      <c r="R69" s="165"/>
      <c r="S69" s="165"/>
      <c r="T69" s="165"/>
      <c r="U69" s="71"/>
      <c r="V69" s="165"/>
      <c r="W69" s="71"/>
      <c r="X69" s="71"/>
      <c r="Y69" s="314"/>
      <c r="Z69" s="314"/>
      <c r="AA69" s="314"/>
      <c r="AB69" s="314"/>
      <c r="AC69" s="306"/>
      <c r="AD69" s="308"/>
      <c r="AE69" s="306"/>
      <c r="AG69" s="577"/>
      <c r="AH69" s="577"/>
      <c r="AI69" s="577"/>
      <c r="AJ69" s="577"/>
      <c r="AL69" s="165"/>
      <c r="AO69" s="314">
        <f t="shared" ref="AO69" si="373">IF(AND(B69&gt;0,B69&lt;=12),1,IF(AND(B69&gt;12,B69&lt;=24),2,IF(AND(B69&gt;24,B69&lt;=36),3,0)))</f>
        <v>2</v>
      </c>
      <c r="AQ69" s="314" t="str">
        <f t="shared" si="29"/>
        <v>L</v>
      </c>
      <c r="AR69" s="314" t="str">
        <f t="shared" ref="AR69" si="374">IF(AQ69="L"," ",IF(AO58="A","B&amp;C",IF(AO58="B","A&amp;C","A&amp;B")))</f>
        <v xml:space="preserve"> </v>
      </c>
      <c r="AS69" s="318">
        <f t="shared" si="31"/>
        <v>2</v>
      </c>
      <c r="AT69" s="318">
        <f t="shared" si="41"/>
        <v>0</v>
      </c>
      <c r="AU69" s="318">
        <f t="shared" si="32"/>
        <v>0</v>
      </c>
      <c r="AV69" s="318">
        <f t="shared" si="33"/>
        <v>22</v>
      </c>
    </row>
    <row r="70" spans="1:48">
      <c r="A70" s="197">
        <f t="shared" si="0"/>
        <v>60</v>
      </c>
      <c r="B70" s="198">
        <f>Data!B70</f>
        <v>19</v>
      </c>
      <c r="D70" s="165"/>
      <c r="E70" s="165"/>
      <c r="F70" s="165"/>
      <c r="G70" s="165"/>
      <c r="I70" s="287" t="str">
        <f t="shared" ref="I70" si="375">IF(D59=1,"2&amp;3",IF(D59=2,"1&amp;3","1&amp;2"))</f>
        <v>1&amp;3</v>
      </c>
      <c r="J70" s="287" t="str">
        <f t="shared" ref="J70" si="376">IF(E59="A","B&amp;C",IF(E59="B","A&amp;C","A&amp;B"))</f>
        <v>A&amp;C</v>
      </c>
      <c r="K70" s="287" t="str">
        <f t="shared" ref="K70" si="377">IF(F59=1,"2&amp;3",IF(F59=2,"1&amp;3","1&amp;2"))</f>
        <v>1&amp;2</v>
      </c>
      <c r="L70" s="287" t="str">
        <f t="shared" ref="L70" si="378">IF(G59="A","B&amp;C",IF(G59="B","A&amp;C","A&amp;B"))</f>
        <v>A&amp;C</v>
      </c>
      <c r="M70" s="71"/>
      <c r="N70" s="165"/>
      <c r="O70" s="71"/>
      <c r="P70" s="71"/>
      <c r="Q70" s="289" t="str">
        <f t="shared" ref="Q70" si="379">IF(D60="A","B&amp;C",IF(D60="B","A&amp;C","A&amp;B"))</f>
        <v>A&amp;C</v>
      </c>
      <c r="R70" s="289" t="str">
        <f t="shared" ref="R70" si="380">IF(E60=1,"2&amp;3",IF(E60=2,"1&amp;3","1&amp;2"))</f>
        <v>2&amp;3</v>
      </c>
      <c r="S70" s="289" t="str">
        <f t="shared" ref="S70" si="381">IF(F60="A","B&amp;C",IF(F60="B","A&amp;C","A&amp;B"))</f>
        <v>A&amp;C</v>
      </c>
      <c r="T70" s="289" t="str">
        <f t="shared" ref="T70" si="382">IF(G60=1,"2&amp;3",IF(G60=2,"1&amp;3","1&amp;2"))</f>
        <v>2&amp;3</v>
      </c>
      <c r="U70" s="71"/>
      <c r="V70" s="165"/>
      <c r="W70" s="71"/>
      <c r="X70" s="71"/>
      <c r="Y70" s="349" t="str">
        <f t="shared" ref="Y70" si="383">IF(D67=1,"2&amp;3",IF(D67=2,"1&amp;3","1&amp;2"))</f>
        <v>1&amp;3</v>
      </c>
      <c r="Z70" s="349" t="str">
        <f t="shared" ref="Z70" si="384">IF(E67="A","B&amp;C",IF(E67="B","A&amp;C","A&amp;B"))</f>
        <v>B&amp;C</v>
      </c>
      <c r="AA70" s="349" t="str">
        <f t="shared" ref="AA70" si="385">IF(F67=1,"2&amp;3",IF(F67=2,"1&amp;3","1&amp;2"))</f>
        <v>1&amp;3</v>
      </c>
      <c r="AB70" s="349" t="str">
        <f t="shared" ref="AB70" si="386">IF(G67="A","B&amp;C",IF(G67="B","A&amp;C","A&amp;B"))</f>
        <v>B&amp;C</v>
      </c>
      <c r="AC70" s="306"/>
      <c r="AD70" s="308"/>
      <c r="AE70" s="306"/>
      <c r="AG70" s="337" t="str">
        <f>IF(D61="H","L","H")</f>
        <v>H</v>
      </c>
      <c r="AH70" s="337" t="str">
        <f>IF(E61="O","E","O")</f>
        <v>E</v>
      </c>
      <c r="AI70" s="337" t="str">
        <f>IF(F61="H","L","H")</f>
        <v>L</v>
      </c>
      <c r="AJ70" s="337" t="str">
        <f>IF(G61="O","E","O")</f>
        <v>O</v>
      </c>
      <c r="AL70" s="165"/>
      <c r="AO70" s="314" t="str">
        <f t="shared" ref="AO70" si="387">IF(B70=0,0,IF(MOD(B70,3)=1,"A",IF(MOD(B70,3)=2,"B","C")))</f>
        <v>A</v>
      </c>
      <c r="AQ70" s="314" t="str">
        <f t="shared" si="29"/>
        <v xml:space="preserve"> </v>
      </c>
      <c r="AR70" s="314" t="str">
        <f t="shared" ref="AR70" si="388">IF(AQ70="L"," ",IF(AO59=1,"2&amp;3",IF(AO59=2,"1&amp;3","1&amp;2")))</f>
        <v>1&amp;3</v>
      </c>
      <c r="AS70" s="318">
        <f t="shared" si="31"/>
        <v>2</v>
      </c>
      <c r="AT70" s="318">
        <f t="shared" si="41"/>
        <v>6</v>
      </c>
      <c r="AU70" s="318">
        <f t="shared" si="32"/>
        <v>0</v>
      </c>
      <c r="AV70" s="318">
        <f t="shared" si="33"/>
        <v>16</v>
      </c>
    </row>
    <row r="71" spans="1:48">
      <c r="A71" s="197">
        <f t="shared" si="0"/>
        <v>61</v>
      </c>
      <c r="B71" s="198">
        <f>Data!B71</f>
        <v>9</v>
      </c>
      <c r="D71" s="288">
        <f>IF(AND(B71&gt;0,B71&lt;=12),1,IF(AND(B71&gt;12,B71&lt;=24),2,IF(AND(B71&gt;24,B71&lt;=36),3,0)))</f>
        <v>1</v>
      </c>
      <c r="E71" s="288" t="str">
        <f>IF(B72=0,0,IF(MOD(B72,3)=1,"A",IF(MOD(B72,3)=2,"B","C")))</f>
        <v>A</v>
      </c>
      <c r="F71" s="288">
        <f>IF(AND(B73&gt;0,B73&lt;=12),1,IF(AND(B73&gt;12,B73&lt;=24),2,IF(AND(B73&gt;24,B73&lt;=36),3,0)))</f>
        <v>3</v>
      </c>
      <c r="G71" s="288" t="str">
        <f>IF(B74=0,0,IF(MOD(B74,3)=1,"A",IF(MOD(B74,3)=2,"B","C")))</f>
        <v>A</v>
      </c>
      <c r="I71" s="66" t="str">
        <f t="shared" ref="I71" si="389">IF(AND(D71&lt;&gt;D59,D71&lt;&gt;0),"W","L")</f>
        <v>W</v>
      </c>
      <c r="J71" s="66" t="str">
        <f t="shared" ref="J71" si="390">IF(I71="W"," ", IF(AND(E71&lt;&gt;E59,E71&lt;&gt;0),"W","L"))</f>
        <v xml:space="preserve"> </v>
      </c>
      <c r="K71" s="66" t="str">
        <f t="shared" ref="K71:L71" si="391">IF(OR(J71="W",J71=" ")," ",IF(AND(F71&lt;&gt;F59,F71&lt;&gt;0),"W","L"))</f>
        <v xml:space="preserve"> </v>
      </c>
      <c r="L71" s="66" t="str">
        <f t="shared" si="391"/>
        <v xml:space="preserve"> </v>
      </c>
      <c r="M71" s="71"/>
      <c r="N71" s="165">
        <f t="shared" ref="N71" si="392">IF(I71="W",1,IF(J71="W",2,IF(K71="W",3,IF(L71="W",4,"L"))))</f>
        <v>1</v>
      </c>
      <c r="O71" s="71">
        <f t="shared" ref="O71" si="393">IF(N71&lt;&gt;"L",O67+1,O67-81)</f>
        <v>13</v>
      </c>
      <c r="P71" s="71"/>
      <c r="Q71" s="66" t="str">
        <f t="shared" ref="Q71" si="394">IF(AND(D72&lt;&gt;D60,D72&lt;&gt;0),"W","L")</f>
        <v>W</v>
      </c>
      <c r="R71" s="66" t="str">
        <f t="shared" ref="R71" si="395">IF(Q71="W"," ", IF(AND(E72&lt;&gt;E60,E72&lt;&gt;0),"W","L"))</f>
        <v xml:space="preserve"> </v>
      </c>
      <c r="S71" s="66" t="str">
        <f t="shared" ref="S71:T71" si="396">IF(OR(R71="W",R71=" ")," ",IF(AND(F72&lt;&gt;F60,F72&lt;&gt;0),"W","L"))</f>
        <v xml:space="preserve"> </v>
      </c>
      <c r="T71" s="66" t="str">
        <f t="shared" si="396"/>
        <v xml:space="preserve"> </v>
      </c>
      <c r="U71" s="71"/>
      <c r="V71" s="165">
        <f t="shared" ref="V71" si="397">IF(Q71="W",1,IF(R71="W",2,IF(S71="W",3,IF(T71="W",4,"L"))))</f>
        <v>1</v>
      </c>
      <c r="W71" s="71">
        <f t="shared" ref="W71" si="398">IF(V71&lt;&gt;"L",W67+1,W67-81)</f>
        <v>13</v>
      </c>
      <c r="X71" s="71"/>
      <c r="Y71" s="314" t="str">
        <f t="shared" ref="Y71" si="399">IF(AND(D71&lt;&gt;D67,D71&lt;&gt;0),"W","L")</f>
        <v>W</v>
      </c>
      <c r="Z71" s="314" t="str">
        <f t="shared" ref="Z71" si="400">IF(Y71="W"," ", IF(AND(E71&lt;&gt;E67,E71&lt;&gt;0),"W","L"))</f>
        <v xml:space="preserve"> </v>
      </c>
      <c r="AA71" s="314" t="str">
        <f t="shared" ref="AA71:AB71" si="401">IF(OR(Z71="W",Z71=" ")," ",IF(AND(F71&lt;&gt;F67,F71&lt;&gt;0),"W","L"))</f>
        <v xml:space="preserve"> </v>
      </c>
      <c r="AB71" s="314" t="str">
        <f t="shared" si="401"/>
        <v xml:space="preserve"> </v>
      </c>
      <c r="AC71" s="306"/>
      <c r="AD71" s="308">
        <f t="shared" ref="AD71" si="402">IF(Y71="W",1,IF(Z71="W",2,IF(AA71="W",3,IF(AB71="W",4,"L"))))</f>
        <v>1</v>
      </c>
      <c r="AE71" s="306">
        <f t="shared" ref="AE71" si="403">IF(AD71&lt;&gt;"L",AE67+1,AE67-81)</f>
        <v>15</v>
      </c>
      <c r="AG71" s="314" t="str">
        <f>IF(AND(D73&lt;&gt;D61,D302&lt;&gt;0),"W","L")</f>
        <v>L</v>
      </c>
      <c r="AH71" s="314" t="str">
        <f>IF(AG71="W"," ", IF(AND(E73&lt;&gt;E61,E73&lt;&gt;0),"W","L"))</f>
        <v>L</v>
      </c>
      <c r="AI71" s="314" t="str">
        <f>IF(OR(AH71="W",AH71=" ")," ",IF(AND(F73&lt;&gt;F61,F73&lt;&gt;0),"W","L"))</f>
        <v>L</v>
      </c>
      <c r="AJ71" s="314" t="str">
        <f>IF(OR(AI71="W",AI71=" ")," ",IF(AND(G73&lt;&gt;G61,G73&lt;&gt;0),"W","L"))</f>
        <v>L</v>
      </c>
      <c r="AL71" s="165" t="str">
        <f t="shared" ref="AL71" si="404">IF(AG71="W",1,IF(AH71="W",2,IF(AI71="W",3,IF(AJ71="W",4,"L"))))</f>
        <v>L</v>
      </c>
      <c r="AM71" s="71">
        <f t="shared" ref="AM71" si="405">IF(AL71&lt;&gt;"L",AM67+1,AM67-15)</f>
        <v>-35</v>
      </c>
      <c r="AO71" s="314">
        <f t="shared" ref="AO71" si="406">IF(AND(B71&gt;0,B71&lt;=12),1,IF(AND(B71&gt;12,B71&lt;=24),2,IF(AND(B71&gt;24,B71&lt;=36),3,0)))</f>
        <v>1</v>
      </c>
      <c r="AQ71" s="314" t="str">
        <f t="shared" si="29"/>
        <v>W</v>
      </c>
      <c r="AR71" s="314" t="str">
        <f t="shared" ref="AR71" si="407">IF(AQ71="L"," ",IF(AO60="A","B&amp;C",IF(AO60="B","A&amp;C","A&amp;B")))</f>
        <v>A&amp;C</v>
      </c>
      <c r="AS71" s="318">
        <f t="shared" si="31"/>
        <v>1</v>
      </c>
      <c r="AT71" s="318">
        <f t="shared" si="41"/>
        <v>2</v>
      </c>
      <c r="AU71" s="318">
        <f t="shared" si="32"/>
        <v>9</v>
      </c>
      <c r="AV71" s="318">
        <f t="shared" si="33"/>
        <v>23</v>
      </c>
    </row>
    <row r="72" spans="1:48">
      <c r="A72" s="197">
        <f t="shared" si="0"/>
        <v>62</v>
      </c>
      <c r="B72" s="198">
        <f>Data!B72</f>
        <v>31</v>
      </c>
      <c r="D72" s="290" t="str">
        <f>IF(B71=0,0,IF(MOD(B71,3)=1,"A",IF(MOD(B71,3)=2,"B","C")))</f>
        <v>C</v>
      </c>
      <c r="E72" s="290">
        <f>IF(AND(B72&gt;0,B72&lt;=12),1,IF(AND(B72&gt;12,B72&lt;=24),2,IF(AND(B72&gt;24,B72&lt;=36),3,0)))</f>
        <v>3</v>
      </c>
      <c r="F72" s="290" t="str">
        <f>IF(B73=0,0,IF(MOD(B73,3)=1,"A",IF(MOD(B73,3)=2,"B","C")))</f>
        <v>B</v>
      </c>
      <c r="G72" s="290">
        <f>IF(AND(B74&gt;0,B74&lt;=12),1,IF(AND(B74&gt;12,B74&lt;=24),2,IF(AND(B74&gt;24,B74&lt;=36),3,0)))</f>
        <v>2</v>
      </c>
      <c r="M72" s="71"/>
      <c r="N72" s="165"/>
      <c r="O72" s="71"/>
      <c r="P72" s="71"/>
      <c r="Q72" s="165"/>
      <c r="R72" s="165"/>
      <c r="S72" s="165"/>
      <c r="T72" s="165"/>
      <c r="U72" s="71"/>
      <c r="V72" s="165"/>
      <c r="W72" s="71"/>
      <c r="X72" s="71"/>
      <c r="Y72" s="314"/>
      <c r="Z72" s="314"/>
      <c r="AA72" s="314"/>
      <c r="AB72" s="314"/>
      <c r="AC72" s="306"/>
      <c r="AD72" s="308"/>
      <c r="AE72" s="306"/>
      <c r="AG72" s="577"/>
      <c r="AH72" s="577"/>
      <c r="AI72" s="577"/>
      <c r="AJ72" s="577"/>
      <c r="AL72" s="165"/>
      <c r="AO72" s="314" t="str">
        <f t="shared" ref="AO72" si="408">IF(B72=0,0,IF(MOD(B72,3)=1,"A",IF(MOD(B72,3)=2,"B","C")))</f>
        <v>A</v>
      </c>
      <c r="AQ72" s="314" t="str">
        <f t="shared" si="29"/>
        <v>W</v>
      </c>
      <c r="AR72" s="314" t="str">
        <f t="shared" ref="AR72" si="409">IF(AQ72="L"," ",IF(AO61=1,"2&amp;3",IF(AO61=2,"1&amp;3","1&amp;2")))</f>
        <v>1&amp;2</v>
      </c>
      <c r="AS72" s="318">
        <f t="shared" si="31"/>
        <v>1</v>
      </c>
      <c r="AT72" s="318">
        <f t="shared" si="41"/>
        <v>2</v>
      </c>
      <c r="AU72" s="318">
        <f t="shared" si="32"/>
        <v>3</v>
      </c>
      <c r="AV72" s="318">
        <f t="shared" si="33"/>
        <v>24</v>
      </c>
    </row>
    <row r="73" spans="1:48">
      <c r="A73" s="197">
        <f t="shared" si="0"/>
        <v>63</v>
      </c>
      <c r="B73" s="198">
        <f>Data!B73</f>
        <v>29</v>
      </c>
      <c r="D73" s="292" t="str">
        <f>IF(B71=0,0,IF(B71&lt;=18,"L","H"))</f>
        <v>L</v>
      </c>
      <c r="E73" s="292" t="str">
        <f>IF(B72=0,0,IF(ISODD(B72),"O","E"))</f>
        <v>O</v>
      </c>
      <c r="F73" s="292" t="str">
        <f>IF(B73=0,0,IF(B73&lt;=18,"L","H"))</f>
        <v>H</v>
      </c>
      <c r="G73" s="292" t="str">
        <f>IF(B74=0,0,IF(ISODD(B74),"O","E"))</f>
        <v>E</v>
      </c>
      <c r="M73" s="71"/>
      <c r="N73" s="165"/>
      <c r="O73" s="71"/>
      <c r="P73" s="71"/>
      <c r="Q73" s="165"/>
      <c r="R73" s="165"/>
      <c r="S73" s="165"/>
      <c r="T73" s="165"/>
      <c r="U73" s="71"/>
      <c r="V73" s="165"/>
      <c r="W73" s="71"/>
      <c r="X73" s="71"/>
      <c r="Y73" s="314"/>
      <c r="Z73" s="314"/>
      <c r="AA73" s="314"/>
      <c r="AB73" s="314"/>
      <c r="AC73" s="306"/>
      <c r="AD73" s="308"/>
      <c r="AE73" s="306"/>
      <c r="AG73" s="577"/>
      <c r="AH73" s="577"/>
      <c r="AI73" s="577"/>
      <c r="AJ73" s="577"/>
      <c r="AL73" s="165"/>
      <c r="AO73" s="314">
        <f t="shared" ref="AO73" si="410">IF(AND(B73&gt;0,B73&lt;=12),1,IF(AND(B73&gt;12,B73&lt;=24),2,IF(AND(B73&gt;24,B73&lt;=36),3,0)))</f>
        <v>3</v>
      </c>
      <c r="AQ73" s="314" t="str">
        <f t="shared" si="29"/>
        <v>L</v>
      </c>
      <c r="AR73" s="314" t="str">
        <f t="shared" ref="AR73" si="411">IF(AQ73="L"," ",IF(AO62="A","B&amp;C",IF(AO62="B","A&amp;C","A&amp;B")))</f>
        <v xml:space="preserve"> </v>
      </c>
      <c r="AS73" s="318">
        <f t="shared" si="31"/>
        <v>2</v>
      </c>
      <c r="AT73" s="318">
        <f t="shared" si="41"/>
        <v>0</v>
      </c>
      <c r="AU73" s="318">
        <f t="shared" si="32"/>
        <v>0</v>
      </c>
      <c r="AV73" s="318">
        <f t="shared" si="33"/>
        <v>24</v>
      </c>
    </row>
    <row r="74" spans="1:48">
      <c r="A74" s="197">
        <f t="shared" si="0"/>
        <v>64</v>
      </c>
      <c r="B74" s="198">
        <f>Data!B74</f>
        <v>22</v>
      </c>
      <c r="D74" s="165"/>
      <c r="E74" s="165"/>
      <c r="F74" s="165"/>
      <c r="G74" s="165"/>
      <c r="I74" s="287" t="str">
        <f t="shared" ref="I74" si="412">IF(D63=1,"2&amp;3",IF(D63=2,"1&amp;3","1&amp;2"))</f>
        <v>1&amp;2</v>
      </c>
      <c r="J74" s="287" t="str">
        <f t="shared" ref="J74" si="413">IF(E63="A","B&amp;C",IF(E63="B","A&amp;C","A&amp;B"))</f>
        <v>A&amp;B</v>
      </c>
      <c r="K74" s="287" t="str">
        <f t="shared" ref="K74" si="414">IF(F63=1,"2&amp;3",IF(F63=2,"1&amp;3","1&amp;2"))</f>
        <v>1&amp;2</v>
      </c>
      <c r="L74" s="287" t="str">
        <f t="shared" ref="L74" si="415">IF(G63="A","B&amp;C",IF(G63="B","A&amp;C","A&amp;B"))</f>
        <v>A&amp;C</v>
      </c>
      <c r="M74" s="71"/>
      <c r="N74" s="165"/>
      <c r="O74" s="71"/>
      <c r="P74" s="71"/>
      <c r="Q74" s="289" t="str">
        <f t="shared" ref="Q74" si="416">IF(D64="A","B&amp;C",IF(D64="B","A&amp;C","A&amp;B"))</f>
        <v>A&amp;C</v>
      </c>
      <c r="R74" s="289" t="str">
        <f t="shared" ref="R74" si="417">IF(E64=1,"2&amp;3",IF(E64=2,"1&amp;3","1&amp;2"))</f>
        <v>1&amp;3</v>
      </c>
      <c r="S74" s="289" t="str">
        <f t="shared" ref="S74" si="418">IF(F64="A","B&amp;C",IF(F64="B","A&amp;C","A&amp;B"))</f>
        <v>A&amp;C</v>
      </c>
      <c r="T74" s="289" t="str">
        <f t="shared" ref="T74" si="419">IF(G64=1,"2&amp;3",IF(G64=2,"1&amp;3","1&amp;2"))</f>
        <v>1&amp;2</v>
      </c>
      <c r="U74" s="71"/>
      <c r="V74" s="165"/>
      <c r="W74" s="71"/>
      <c r="X74" s="71"/>
      <c r="Y74" s="349" t="str">
        <f t="shared" ref="Y74" si="420">IF(D71=1,"2&amp;3",IF(D71=2,"1&amp;3","1&amp;2"))</f>
        <v>2&amp;3</v>
      </c>
      <c r="Z74" s="349" t="str">
        <f t="shared" ref="Z74" si="421">IF(E71="A","B&amp;C",IF(E71="B","A&amp;C","A&amp;B"))</f>
        <v>B&amp;C</v>
      </c>
      <c r="AA74" s="349" t="str">
        <f t="shared" ref="AA74" si="422">IF(F71=1,"2&amp;3",IF(F71=2,"1&amp;3","1&amp;2"))</f>
        <v>1&amp;2</v>
      </c>
      <c r="AB74" s="349" t="str">
        <f t="shared" ref="AB74" si="423">IF(G71="A","B&amp;C",IF(G71="B","A&amp;C","A&amp;B"))</f>
        <v>B&amp;C</v>
      </c>
      <c r="AC74" s="306"/>
      <c r="AD74" s="308"/>
      <c r="AE74" s="306"/>
      <c r="AG74" s="337" t="str">
        <f>IF(D65="H","L","H")</f>
        <v>L</v>
      </c>
      <c r="AH74" s="337" t="str">
        <f>IF(E65="O","E","O")</f>
        <v>E</v>
      </c>
      <c r="AI74" s="337" t="str">
        <f>IF(F65="H","L","H")</f>
        <v>L</v>
      </c>
      <c r="AJ74" s="337" t="str">
        <f>IF(G65="O","E","O")</f>
        <v>E</v>
      </c>
      <c r="AL74" s="165"/>
      <c r="AO74" s="314" t="str">
        <f t="shared" ref="AO74" si="424">IF(B74=0,0,IF(MOD(B74,3)=1,"A",IF(MOD(B74,3)=2,"B","C")))</f>
        <v>A</v>
      </c>
      <c r="AQ74" s="314" t="str">
        <f t="shared" si="29"/>
        <v xml:space="preserve"> </v>
      </c>
      <c r="AR74" s="314" t="str">
        <f t="shared" ref="AR74" si="425">IF(AQ74="L"," ",IF(AO63=1,"2&amp;3",IF(AO63=2,"1&amp;3","1&amp;2")))</f>
        <v>1&amp;2</v>
      </c>
      <c r="AS74" s="318">
        <f t="shared" si="31"/>
        <v>2</v>
      </c>
      <c r="AT74" s="318">
        <f t="shared" si="41"/>
        <v>6</v>
      </c>
      <c r="AU74" s="318">
        <f t="shared" si="32"/>
        <v>0</v>
      </c>
      <c r="AV74" s="318">
        <f t="shared" si="33"/>
        <v>18</v>
      </c>
    </row>
    <row r="75" spans="1:48">
      <c r="A75" s="197">
        <f t="shared" si="0"/>
        <v>65</v>
      </c>
      <c r="B75" s="198">
        <f>Data!B75</f>
        <v>7</v>
      </c>
      <c r="D75" s="288">
        <f>IF(AND(B75&gt;0,B75&lt;=12),1,IF(AND(B75&gt;12,B75&lt;=24),2,IF(AND(B75&gt;24,B75&lt;=36),3,0)))</f>
        <v>1</v>
      </c>
      <c r="E75" s="288" t="str">
        <f>IF(B76=0,0,IF(MOD(B76,3)=1,"A",IF(MOD(B76,3)=2,"B","C")))</f>
        <v>B</v>
      </c>
      <c r="F75" s="288">
        <f>IF(AND(B77&gt;0,B77&lt;=12),1,IF(AND(B77&gt;12,B77&lt;=24),2,IF(AND(B77&gt;24,B77&lt;=36),3,0)))</f>
        <v>1</v>
      </c>
      <c r="G75" s="288" t="str">
        <f>IF(B78=0,0,IF(MOD(B78,3)=1,"A",IF(MOD(B78,3)=2,"B","C")))</f>
        <v>C</v>
      </c>
      <c r="I75" s="66" t="str">
        <f t="shared" ref="I75" si="426">IF(AND(D75&lt;&gt;D63,D75&lt;&gt;0),"W","L")</f>
        <v>W</v>
      </c>
      <c r="J75" s="66" t="str">
        <f t="shared" ref="J75" si="427">IF(I75="W"," ", IF(AND(E75&lt;&gt;E63,E75&lt;&gt;0),"W","L"))</f>
        <v xml:space="preserve"> </v>
      </c>
      <c r="K75" s="66" t="str">
        <f t="shared" ref="K75:L75" si="428">IF(OR(J75="W",J75=" ")," ",IF(AND(F75&lt;&gt;F63,F75&lt;&gt;0),"W","L"))</f>
        <v xml:space="preserve"> </v>
      </c>
      <c r="L75" s="66" t="str">
        <f t="shared" si="428"/>
        <v xml:space="preserve"> </v>
      </c>
      <c r="M75" s="71"/>
      <c r="N75" s="165">
        <f t="shared" ref="N75" si="429">IF(I75="W",1,IF(J75="W",2,IF(K75="W",3,IF(L75="W",4,"L"))))</f>
        <v>1</v>
      </c>
      <c r="O75" s="71">
        <f t="shared" ref="O75" si="430">IF(N75&lt;&gt;"L",O71+1,O71-81)</f>
        <v>14</v>
      </c>
      <c r="P75" s="71"/>
      <c r="Q75" s="66" t="str">
        <f t="shared" ref="Q75" si="431">IF(AND(D76&lt;&gt;D64,D76&lt;&gt;0),"W","L")</f>
        <v>W</v>
      </c>
      <c r="R75" s="66" t="str">
        <f t="shared" ref="R75" si="432">IF(Q75="W"," ", IF(AND(E76&lt;&gt;E64,E76&lt;&gt;0),"W","L"))</f>
        <v xml:space="preserve"> </v>
      </c>
      <c r="S75" s="66" t="str">
        <f t="shared" ref="S75:T75" si="433">IF(OR(R75="W",R75=" ")," ",IF(AND(F76&lt;&gt;F64,F76&lt;&gt;0),"W","L"))</f>
        <v xml:space="preserve"> </v>
      </c>
      <c r="T75" s="66" t="str">
        <f t="shared" si="433"/>
        <v xml:space="preserve"> </v>
      </c>
      <c r="U75" s="71"/>
      <c r="V75" s="165">
        <f t="shared" ref="V75" si="434">IF(Q75="W",1,IF(R75="W",2,IF(S75="W",3,IF(T75="W",4,"L"))))</f>
        <v>1</v>
      </c>
      <c r="W75" s="71">
        <f t="shared" ref="W75" si="435">IF(V75&lt;&gt;"L",W71+1,W71-81)</f>
        <v>14</v>
      </c>
      <c r="X75" s="71"/>
      <c r="Y75" s="314" t="str">
        <f t="shared" ref="Y75" si="436">IF(AND(D75&lt;&gt;D71,D75&lt;&gt;0),"W","L")</f>
        <v>L</v>
      </c>
      <c r="Z75" s="314" t="str">
        <f t="shared" ref="Z75" si="437">IF(Y75="W"," ", IF(AND(E75&lt;&gt;E71,E75&lt;&gt;0),"W","L"))</f>
        <v>W</v>
      </c>
      <c r="AA75" s="314" t="str">
        <f t="shared" ref="AA75:AB75" si="438">IF(OR(Z75="W",Z75=" ")," ",IF(AND(F75&lt;&gt;F71,F75&lt;&gt;0),"W","L"))</f>
        <v xml:space="preserve"> </v>
      </c>
      <c r="AB75" s="314" t="str">
        <f t="shared" si="438"/>
        <v xml:space="preserve"> </v>
      </c>
      <c r="AC75" s="306"/>
      <c r="AD75" s="308">
        <f t="shared" ref="AD75" si="439">IF(Y75="W",1,IF(Z75="W",2,IF(AA75="W",3,IF(AB75="W",4,"L"))))</f>
        <v>2</v>
      </c>
      <c r="AE75" s="306">
        <f t="shared" ref="AE75" si="440">IF(AD75&lt;&gt;"L",AE71+1,AE71-81)</f>
        <v>16</v>
      </c>
      <c r="AG75" s="314" t="str">
        <f>IF(AND(D77&lt;&gt;D65,D306&lt;&gt;0),"W","L")</f>
        <v>L</v>
      </c>
      <c r="AH75" s="314" t="str">
        <f>IF(AG75="W"," ", IF(AND(E77&lt;&gt;E65,E77&lt;&gt;0),"W","L"))</f>
        <v>W</v>
      </c>
      <c r="AI75" s="314" t="str">
        <f>IF(OR(AH75="W",AH75=" ")," ",IF(AND(F77&lt;&gt;F65,F77&lt;&gt;0),"W","L"))</f>
        <v xml:space="preserve"> </v>
      </c>
      <c r="AJ75" s="314" t="str">
        <f>IF(OR(AI75="W",AI75=" ")," ",IF(AND(G77&lt;&gt;G65,G77&lt;&gt;0),"W","L"))</f>
        <v xml:space="preserve"> </v>
      </c>
      <c r="AL75" s="165">
        <f t="shared" ref="AL75" si="441">IF(AG75="W",1,IF(AH75="W",2,IF(AI75="W",3,IF(AJ75="W",4,"L"))))</f>
        <v>2</v>
      </c>
      <c r="AM75" s="71">
        <f t="shared" ref="AM75" si="442">IF(AL75&lt;&gt;"L",AM71+1,AM71-15)</f>
        <v>-34</v>
      </c>
      <c r="AO75" s="314">
        <f t="shared" ref="AO75" si="443">IF(AND(B75&gt;0,B75&lt;=12),1,IF(AND(B75&gt;12,B75&lt;=24),2,IF(AND(B75&gt;24,B75&lt;=36),3,0)))</f>
        <v>1</v>
      </c>
      <c r="AQ75" s="314" t="str">
        <f t="shared" si="29"/>
        <v>W</v>
      </c>
      <c r="AR75" s="314" t="str">
        <f t="shared" ref="AR75" si="444">IF(AQ75="L"," ",IF(AO64="A","B&amp;C",IF(AO64="B","A&amp;C","A&amp;B")))</f>
        <v>A&amp;B</v>
      </c>
      <c r="AS75" s="318">
        <f t="shared" si="31"/>
        <v>1</v>
      </c>
      <c r="AT75" s="318">
        <f t="shared" si="41"/>
        <v>2</v>
      </c>
      <c r="AU75" s="318">
        <f t="shared" si="32"/>
        <v>9</v>
      </c>
      <c r="AV75" s="318">
        <f t="shared" si="33"/>
        <v>25</v>
      </c>
    </row>
    <row r="76" spans="1:48">
      <c r="A76" s="197">
        <f t="shared" si="0"/>
        <v>66</v>
      </c>
      <c r="B76" s="198">
        <f>Data!B76</f>
        <v>8</v>
      </c>
      <c r="D76" s="290" t="str">
        <f>IF(B75=0,0,IF(MOD(B75,3)=1,"A",IF(MOD(B75,3)=2,"B","C")))</f>
        <v>A</v>
      </c>
      <c r="E76" s="290">
        <f>IF(AND(B76&gt;0,B76&lt;=12),1,IF(AND(B76&gt;12,B76&lt;=24),2,IF(AND(B76&gt;24,B76&lt;=36),3,0)))</f>
        <v>1</v>
      </c>
      <c r="F76" s="290" t="str">
        <f>IF(B77=0,0,IF(MOD(B77,3)=1,"A",IF(MOD(B77,3)=2,"B","C")))</f>
        <v>B</v>
      </c>
      <c r="G76" s="290">
        <f>IF(AND(B78&gt;0,B78&lt;=12),1,IF(AND(B78&gt;12,B78&lt;=24),2,IF(AND(B78&gt;24,B78&lt;=36),3,0)))</f>
        <v>3</v>
      </c>
      <c r="M76" s="71"/>
      <c r="N76" s="165"/>
      <c r="O76" s="71"/>
      <c r="P76" s="71"/>
      <c r="Q76" s="165"/>
      <c r="R76" s="165"/>
      <c r="S76" s="165"/>
      <c r="T76" s="165"/>
      <c r="U76" s="71"/>
      <c r="V76" s="165"/>
      <c r="W76" s="71"/>
      <c r="X76" s="71"/>
      <c r="Y76" s="314"/>
      <c r="Z76" s="314"/>
      <c r="AA76" s="314"/>
      <c r="AB76" s="314"/>
      <c r="AC76" s="306"/>
      <c r="AD76" s="308"/>
      <c r="AE76" s="306"/>
      <c r="AG76" s="577"/>
      <c r="AH76" s="577"/>
      <c r="AI76" s="577"/>
      <c r="AJ76" s="577"/>
      <c r="AL76" s="165"/>
      <c r="AO76" s="314" t="str">
        <f t="shared" ref="AO76" si="445">IF(B76=0,0,IF(MOD(B76,3)=1,"A",IF(MOD(B76,3)=2,"B","C")))</f>
        <v>B</v>
      </c>
      <c r="AQ76" s="314" t="str">
        <f t="shared" si="29"/>
        <v>W</v>
      </c>
      <c r="AR76" s="314" t="str">
        <f t="shared" ref="AR76" si="446">IF(AQ76="L"," ",IF(AO65=1,"2&amp;3",IF(AO65=2,"1&amp;3","1&amp;2")))</f>
        <v>1&amp;2</v>
      </c>
      <c r="AS76" s="318">
        <f t="shared" si="31"/>
        <v>1</v>
      </c>
      <c r="AT76" s="318">
        <f t="shared" si="41"/>
        <v>2</v>
      </c>
      <c r="AU76" s="318">
        <f t="shared" si="32"/>
        <v>3</v>
      </c>
      <c r="AV76" s="318">
        <f t="shared" si="33"/>
        <v>26</v>
      </c>
    </row>
    <row r="77" spans="1:48">
      <c r="A77" s="197">
        <f t="shared" ref="A77:A140" si="447">A76+1</f>
        <v>67</v>
      </c>
      <c r="B77" s="198">
        <f>Data!B77</f>
        <v>2</v>
      </c>
      <c r="D77" s="292" t="str">
        <f>IF(B75=0,0,IF(B75&lt;=18,"L","H"))</f>
        <v>L</v>
      </c>
      <c r="E77" s="292" t="str">
        <f>IF(B76=0,0,IF(ISODD(B76),"O","E"))</f>
        <v>E</v>
      </c>
      <c r="F77" s="292" t="str">
        <f>IF(B77=0,0,IF(B77&lt;=18,"L","H"))</f>
        <v>L</v>
      </c>
      <c r="G77" s="292" t="str">
        <f>IF(B78=0,0,IF(ISODD(B78),"O","E"))</f>
        <v>O</v>
      </c>
      <c r="M77" s="71"/>
      <c r="N77" s="165"/>
      <c r="O77" s="71"/>
      <c r="P77" s="71"/>
      <c r="Q77" s="165"/>
      <c r="R77" s="165"/>
      <c r="S77" s="165"/>
      <c r="T77" s="165"/>
      <c r="U77" s="71"/>
      <c r="V77" s="165"/>
      <c r="W77" s="71"/>
      <c r="X77" s="71"/>
      <c r="Y77" s="314"/>
      <c r="Z77" s="314"/>
      <c r="AA77" s="314"/>
      <c r="AB77" s="314"/>
      <c r="AC77" s="306"/>
      <c r="AD77" s="308"/>
      <c r="AE77" s="306"/>
      <c r="AG77" s="577"/>
      <c r="AH77" s="577"/>
      <c r="AI77" s="577"/>
      <c r="AJ77" s="577"/>
      <c r="AL77" s="165"/>
      <c r="AO77" s="314">
        <f t="shared" ref="AO77" si="448">IF(AND(B77&gt;0,B77&lt;=12),1,IF(AND(B77&gt;12,B77&lt;=24),2,IF(AND(B77&gt;24,B77&lt;=36),3,0)))</f>
        <v>1</v>
      </c>
      <c r="AQ77" s="314" t="str">
        <f t="shared" si="29"/>
        <v>W</v>
      </c>
      <c r="AR77" s="314" t="str">
        <f t="shared" ref="AR77" si="449">IF(AQ77="L"," ",IF(AO66="A","B&amp;C",IF(AO66="B","A&amp;C","A&amp;B")))</f>
        <v>A&amp;C</v>
      </c>
      <c r="AS77" s="318">
        <f t="shared" si="31"/>
        <v>1</v>
      </c>
      <c r="AT77" s="318">
        <f t="shared" si="41"/>
        <v>2</v>
      </c>
      <c r="AU77" s="318">
        <f t="shared" si="32"/>
        <v>3</v>
      </c>
      <c r="AV77" s="318">
        <f t="shared" si="33"/>
        <v>27</v>
      </c>
    </row>
    <row r="78" spans="1:48">
      <c r="A78" s="197">
        <f t="shared" si="447"/>
        <v>68</v>
      </c>
      <c r="B78" s="198">
        <f>Data!B78</f>
        <v>33</v>
      </c>
      <c r="D78" s="165"/>
      <c r="E78" s="165"/>
      <c r="F78" s="165"/>
      <c r="G78" s="165"/>
      <c r="I78" s="287" t="str">
        <f t="shared" ref="I78" si="450">IF(D67=1,"2&amp;3",IF(D67=2,"1&amp;3","1&amp;2"))</f>
        <v>1&amp;3</v>
      </c>
      <c r="J78" s="287" t="str">
        <f t="shared" ref="J78" si="451">IF(E67="A","B&amp;C",IF(E67="B","A&amp;C","A&amp;B"))</f>
        <v>B&amp;C</v>
      </c>
      <c r="K78" s="287" t="str">
        <f t="shared" ref="K78" si="452">IF(F67=1,"2&amp;3",IF(F67=2,"1&amp;3","1&amp;2"))</f>
        <v>1&amp;3</v>
      </c>
      <c r="L78" s="287" t="str">
        <f t="shared" ref="L78" si="453">IF(G67="A","B&amp;C",IF(G67="B","A&amp;C","A&amp;B"))</f>
        <v>B&amp;C</v>
      </c>
      <c r="M78" s="71"/>
      <c r="N78" s="165"/>
      <c r="O78" s="71"/>
      <c r="P78" s="71"/>
      <c r="Q78" s="289" t="str">
        <f t="shared" ref="Q78" si="454">IF(D68="A","B&amp;C",IF(D68="B","A&amp;C","A&amp;B"))</f>
        <v>B&amp;C</v>
      </c>
      <c r="R78" s="289" t="str">
        <f t="shared" ref="R78" si="455">IF(E68=1,"2&amp;3",IF(E68=2,"1&amp;3","1&amp;2"))</f>
        <v>2&amp;3</v>
      </c>
      <c r="S78" s="289" t="str">
        <f t="shared" ref="S78" si="456">IF(F68="A","B&amp;C",IF(F68="B","A&amp;C","A&amp;B"))</f>
        <v>A&amp;C</v>
      </c>
      <c r="T78" s="289" t="str">
        <f t="shared" ref="T78" si="457">IF(G68=1,"2&amp;3",IF(G68=2,"1&amp;3","1&amp;2"))</f>
        <v>1&amp;3</v>
      </c>
      <c r="U78" s="71"/>
      <c r="V78" s="165"/>
      <c r="W78" s="71"/>
      <c r="X78" s="71"/>
      <c r="Y78" s="349" t="str">
        <f t="shared" ref="Y78" si="458">IF(D75=1,"2&amp;3",IF(D75=2,"1&amp;3","1&amp;2"))</f>
        <v>2&amp;3</v>
      </c>
      <c r="Z78" s="349" t="str">
        <f t="shared" ref="Z78" si="459">IF(E75="A","B&amp;C",IF(E75="B","A&amp;C","A&amp;B"))</f>
        <v>A&amp;C</v>
      </c>
      <c r="AA78" s="349" t="str">
        <f t="shared" ref="AA78" si="460">IF(F75=1,"2&amp;3",IF(F75=2,"1&amp;3","1&amp;2"))</f>
        <v>2&amp;3</v>
      </c>
      <c r="AB78" s="349" t="str">
        <f t="shared" ref="AB78" si="461">IF(G75="A","B&amp;C",IF(G75="B","A&amp;C","A&amp;B"))</f>
        <v>A&amp;B</v>
      </c>
      <c r="AC78" s="306"/>
      <c r="AD78" s="308"/>
      <c r="AE78" s="306"/>
      <c r="AG78" s="337" t="str">
        <f>IF(D69="H","L","H")</f>
        <v>H</v>
      </c>
      <c r="AH78" s="337" t="str">
        <f>IF(E69="O","E","O")</f>
        <v>O</v>
      </c>
      <c r="AI78" s="337" t="str">
        <f>IF(F69="H","L","H")</f>
        <v>H</v>
      </c>
      <c r="AJ78" s="337" t="str">
        <f>IF(G69="O","E","O")</f>
        <v>E</v>
      </c>
      <c r="AL78" s="165"/>
      <c r="AO78" s="314" t="str">
        <f t="shared" ref="AO78" si="462">IF(B78=0,0,IF(MOD(B78,3)=1,"A",IF(MOD(B78,3)=2,"B","C")))</f>
        <v>C</v>
      </c>
      <c r="AQ78" s="314" t="str">
        <f t="shared" si="29"/>
        <v>W</v>
      </c>
      <c r="AR78" s="314" t="str">
        <f t="shared" ref="AR78" si="463">IF(AQ78="L"," ",IF(AO67=1,"2&amp;3",IF(AO67=2,"1&amp;3","1&amp;2")))</f>
        <v>1&amp;3</v>
      </c>
      <c r="AS78" s="318">
        <f t="shared" si="31"/>
        <v>1</v>
      </c>
      <c r="AT78" s="318">
        <f t="shared" si="41"/>
        <v>2</v>
      </c>
      <c r="AU78" s="318">
        <f t="shared" si="32"/>
        <v>3</v>
      </c>
      <c r="AV78" s="318">
        <f t="shared" si="33"/>
        <v>28</v>
      </c>
    </row>
    <row r="79" spans="1:48">
      <c r="A79" s="197">
        <f t="shared" si="447"/>
        <v>69</v>
      </c>
      <c r="B79" s="198">
        <f>Data!B79</f>
        <v>34</v>
      </c>
      <c r="D79" s="288">
        <f>IF(AND(B79&gt;0,B79&lt;=12),1,IF(AND(B79&gt;12,B79&lt;=24),2,IF(AND(B79&gt;24,B79&lt;=36),3,0)))</f>
        <v>3</v>
      </c>
      <c r="E79" s="288" t="str">
        <f>IF(B80=0,0,IF(MOD(B80,3)=1,"A",IF(MOD(B80,3)=2,"B","C")))</f>
        <v>A</v>
      </c>
      <c r="F79" s="288">
        <f>IF(AND(B81&gt;0,B81&lt;=12),1,IF(AND(B81&gt;12,B81&lt;=24),2,IF(AND(B81&gt;24,B81&lt;=36),3,0)))</f>
        <v>3</v>
      </c>
      <c r="G79" s="288" t="str">
        <f>IF(B82=0,0,IF(MOD(B82,3)=1,"A",IF(MOD(B82,3)=2,"B","C")))</f>
        <v>C</v>
      </c>
      <c r="I79" s="66" t="str">
        <f t="shared" ref="I79" si="464">IF(AND(D79&lt;&gt;D67,D79&lt;&gt;0),"W","L")</f>
        <v>W</v>
      </c>
      <c r="J79" s="66" t="str">
        <f t="shared" ref="J79" si="465">IF(I79="W"," ", IF(AND(E79&lt;&gt;E67,E79&lt;&gt;0),"W","L"))</f>
        <v xml:space="preserve"> </v>
      </c>
      <c r="K79" s="66" t="str">
        <f t="shared" ref="K79:L79" si="466">IF(OR(J79="W",J79=" ")," ",IF(AND(F79&lt;&gt;F67,F79&lt;&gt;0),"W","L"))</f>
        <v xml:space="preserve"> </v>
      </c>
      <c r="L79" s="66" t="str">
        <f t="shared" si="466"/>
        <v xml:space="preserve"> </v>
      </c>
      <c r="M79" s="71"/>
      <c r="N79" s="165">
        <f t="shared" ref="N79" si="467">IF(I79="W",1,IF(J79="W",2,IF(K79="W",3,IF(L79="W",4,"L"))))</f>
        <v>1</v>
      </c>
      <c r="O79" s="71">
        <f t="shared" ref="O79" si="468">IF(N79&lt;&gt;"L",O75+1,O75-81)</f>
        <v>15</v>
      </c>
      <c r="P79" s="71"/>
      <c r="Q79" s="66" t="str">
        <f t="shared" ref="Q79" si="469">IF(AND(D80&lt;&gt;D68,D80&lt;&gt;0),"W","L")</f>
        <v>L</v>
      </c>
      <c r="R79" s="66" t="str">
        <f t="shared" ref="R79" si="470">IF(Q79="W"," ", IF(AND(E80&lt;&gt;E68,E80&lt;&gt;0),"W","L"))</f>
        <v>W</v>
      </c>
      <c r="S79" s="66" t="str">
        <f t="shared" ref="S79:T79" si="471">IF(OR(R79="W",R79=" ")," ",IF(AND(F80&lt;&gt;F68,F80&lt;&gt;0),"W","L"))</f>
        <v xml:space="preserve"> </v>
      </c>
      <c r="T79" s="66" t="str">
        <f t="shared" si="471"/>
        <v xml:space="preserve"> </v>
      </c>
      <c r="U79" s="71"/>
      <c r="V79" s="165">
        <f t="shared" ref="V79" si="472">IF(Q79="W",1,IF(R79="W",2,IF(S79="W",3,IF(T79="W",4,"L"))))</f>
        <v>2</v>
      </c>
      <c r="W79" s="71">
        <f t="shared" ref="W79" si="473">IF(V79&lt;&gt;"L",W75+1,W75-81)</f>
        <v>15</v>
      </c>
      <c r="X79" s="71"/>
      <c r="Y79" s="314" t="str">
        <f t="shared" ref="Y79" si="474">IF(AND(D79&lt;&gt;D75,D79&lt;&gt;0),"W","L")</f>
        <v>W</v>
      </c>
      <c r="Z79" s="314" t="str">
        <f t="shared" ref="Z79" si="475">IF(Y79="W"," ", IF(AND(E79&lt;&gt;E75,E79&lt;&gt;0),"W","L"))</f>
        <v xml:space="preserve"> </v>
      </c>
      <c r="AA79" s="314" t="str">
        <f t="shared" ref="AA79:AB79" si="476">IF(OR(Z79="W",Z79=" ")," ",IF(AND(F79&lt;&gt;F75,F79&lt;&gt;0),"W","L"))</f>
        <v xml:space="preserve"> </v>
      </c>
      <c r="AB79" s="314" t="str">
        <f t="shared" si="476"/>
        <v xml:space="preserve"> </v>
      </c>
      <c r="AC79" s="306"/>
      <c r="AD79" s="308">
        <f t="shared" ref="AD79" si="477">IF(Y79="W",1,IF(Z79="W",2,IF(AA79="W",3,IF(AB79="W",4,"L"))))</f>
        <v>1</v>
      </c>
      <c r="AE79" s="306">
        <f t="shared" ref="AE79" si="478">IF(AD79&lt;&gt;"L",AE75+1,AE75-81)</f>
        <v>17</v>
      </c>
      <c r="AG79" s="314" t="str">
        <f>IF(AND(D81&lt;&gt;D69,D310&lt;&gt;0),"W","L")</f>
        <v>L</v>
      </c>
      <c r="AH79" s="314" t="str">
        <f>IF(AG79="W"," ", IF(AND(E81&lt;&gt;E69,E81&lt;&gt;0),"W","L"))</f>
        <v>W</v>
      </c>
      <c r="AI79" s="314" t="str">
        <f>IF(OR(AH79="W",AH79=" ")," ",IF(AND(F81&lt;&gt;F69,F81&lt;&gt;0),"W","L"))</f>
        <v xml:space="preserve"> </v>
      </c>
      <c r="AJ79" s="314" t="str">
        <f>IF(OR(AI79="W",AI79=" ")," ",IF(AND(G81&lt;&gt;G69,G81&lt;&gt;0),"W","L"))</f>
        <v xml:space="preserve"> </v>
      </c>
      <c r="AL79" s="165">
        <f t="shared" ref="AL79" si="479">IF(AG79="W",1,IF(AH79="W",2,IF(AI79="W",3,IF(AJ79="W",4,"L"))))</f>
        <v>2</v>
      </c>
      <c r="AM79" s="71">
        <f t="shared" ref="AM79" si="480">IF(AL79&lt;&gt;"L",AM75+1,AM75-15)</f>
        <v>-33</v>
      </c>
      <c r="AO79" s="314">
        <f t="shared" ref="AO79" si="481">IF(AND(B79&gt;0,B79&lt;=12),1,IF(AND(B79&gt;12,B79&lt;=24),2,IF(AND(B79&gt;24,B79&lt;=36),3,0)))</f>
        <v>3</v>
      </c>
      <c r="AQ79" s="314" t="str">
        <f t="shared" si="29"/>
        <v>W</v>
      </c>
      <c r="AR79" s="314" t="str">
        <f t="shared" ref="AR79" si="482">IF(AQ79="L"," ",IF(AO68="A","B&amp;C",IF(AO68="B","A&amp;C","A&amp;B")))</f>
        <v>B&amp;C</v>
      </c>
      <c r="AS79" s="318">
        <f t="shared" si="31"/>
        <v>1</v>
      </c>
      <c r="AT79" s="318">
        <f t="shared" si="41"/>
        <v>2</v>
      </c>
      <c r="AU79" s="318">
        <f t="shared" si="32"/>
        <v>3</v>
      </c>
      <c r="AV79" s="318">
        <f t="shared" si="33"/>
        <v>29</v>
      </c>
    </row>
    <row r="80" spans="1:48">
      <c r="A80" s="197">
        <f t="shared" si="447"/>
        <v>70</v>
      </c>
      <c r="B80" s="198">
        <f>Data!B80</f>
        <v>19</v>
      </c>
      <c r="D80" s="290" t="str">
        <f>IF(B79=0,0,IF(MOD(B79,3)=1,"A",IF(MOD(B79,3)=2,"B","C")))</f>
        <v>A</v>
      </c>
      <c r="E80" s="290">
        <f>IF(AND(B80&gt;0,B80&lt;=12),1,IF(AND(B80&gt;12,B80&lt;=24),2,IF(AND(B80&gt;24,B80&lt;=36),3,0)))</f>
        <v>2</v>
      </c>
      <c r="F80" s="290" t="str">
        <f>IF(B81=0,0,IF(MOD(B81,3)=1,"A",IF(MOD(B81,3)=2,"B","C")))</f>
        <v>C</v>
      </c>
      <c r="G80" s="290">
        <f>IF(AND(B82&gt;0,B82&lt;=12),1,IF(AND(B82&gt;12,B82&lt;=24),2,IF(AND(B82&gt;24,B82&lt;=36),3,0)))</f>
        <v>2</v>
      </c>
      <c r="M80" s="71"/>
      <c r="N80" s="165"/>
      <c r="O80" s="71"/>
      <c r="P80" s="71"/>
      <c r="Q80" s="165"/>
      <c r="R80" s="165"/>
      <c r="S80" s="165"/>
      <c r="T80" s="165"/>
      <c r="U80" s="71"/>
      <c r="V80" s="165"/>
      <c r="W80" s="71"/>
      <c r="X80" s="71"/>
      <c r="Y80" s="314"/>
      <c r="Z80" s="314"/>
      <c r="AA80" s="314"/>
      <c r="AB80" s="314"/>
      <c r="AC80" s="306"/>
      <c r="AD80" s="308"/>
      <c r="AE80" s="306"/>
      <c r="AG80" s="577"/>
      <c r="AH80" s="577"/>
      <c r="AI80" s="577"/>
      <c r="AJ80" s="577"/>
      <c r="AL80" s="165"/>
      <c r="AO80" s="314" t="str">
        <f t="shared" ref="AO80" si="483">IF(B80=0,0,IF(MOD(B80,3)=1,"A",IF(MOD(B80,3)=2,"B","C")))</f>
        <v>A</v>
      </c>
      <c r="AQ80" s="314" t="str">
        <f t="shared" si="29"/>
        <v>L</v>
      </c>
      <c r="AR80" s="314" t="str">
        <f t="shared" ref="AR80" si="484">IF(AQ80="L"," ",IF(AO69=1,"2&amp;3",IF(AO69=2,"1&amp;3","1&amp;2")))</f>
        <v xml:space="preserve"> </v>
      </c>
      <c r="AS80" s="318">
        <f t="shared" si="31"/>
        <v>2</v>
      </c>
      <c r="AT80" s="318">
        <f t="shared" si="41"/>
        <v>0</v>
      </c>
      <c r="AU80" s="318">
        <f t="shared" si="32"/>
        <v>0</v>
      </c>
      <c r="AV80" s="318">
        <f t="shared" si="33"/>
        <v>29</v>
      </c>
    </row>
    <row r="81" spans="1:48">
      <c r="A81" s="197">
        <f t="shared" si="447"/>
        <v>71</v>
      </c>
      <c r="B81" s="198">
        <f>Data!B81</f>
        <v>27</v>
      </c>
      <c r="D81" s="292" t="str">
        <f>IF(B79=0,0,IF(B79&lt;=18,"L","H"))</f>
        <v>H</v>
      </c>
      <c r="E81" s="292" t="str">
        <f>IF(B80=0,0,IF(ISODD(B80),"O","E"))</f>
        <v>O</v>
      </c>
      <c r="F81" s="292" t="str">
        <f>IF(B81=0,0,IF(B81&lt;=18,"L","H"))</f>
        <v>H</v>
      </c>
      <c r="G81" s="292" t="str">
        <f>IF(B82=0,0,IF(ISODD(B82),"O","E"))</f>
        <v>O</v>
      </c>
      <c r="M81" s="71"/>
      <c r="N81" s="165"/>
      <c r="O81" s="71"/>
      <c r="P81" s="71"/>
      <c r="Q81" s="165"/>
      <c r="R81" s="165"/>
      <c r="S81" s="165"/>
      <c r="T81" s="165"/>
      <c r="U81" s="71"/>
      <c r="V81" s="165"/>
      <c r="W81" s="71"/>
      <c r="X81" s="71"/>
      <c r="Y81" s="314"/>
      <c r="Z81" s="314"/>
      <c r="AA81" s="314"/>
      <c r="AB81" s="314"/>
      <c r="AC81" s="306"/>
      <c r="AD81" s="308"/>
      <c r="AE81" s="306"/>
      <c r="AG81" s="577"/>
      <c r="AH81" s="577"/>
      <c r="AI81" s="577"/>
      <c r="AJ81" s="577"/>
      <c r="AL81" s="165"/>
      <c r="AO81" s="314">
        <f t="shared" ref="AO81" si="485">IF(AND(B81&gt;0,B81&lt;=12),1,IF(AND(B81&gt;12,B81&lt;=24),2,IF(AND(B81&gt;24,B81&lt;=36),3,0)))</f>
        <v>3</v>
      </c>
      <c r="AQ81" s="314" t="str">
        <f t="shared" si="29"/>
        <v xml:space="preserve"> </v>
      </c>
      <c r="AR81" s="314" t="str">
        <f t="shared" ref="AR81" si="486">IF(AQ81="L"," ",IF(AO70="A","B&amp;C",IF(AO70="B","A&amp;C","A&amp;B")))</f>
        <v>B&amp;C</v>
      </c>
      <c r="AS81" s="318">
        <f t="shared" si="31"/>
        <v>2</v>
      </c>
      <c r="AT81" s="318">
        <f t="shared" si="41"/>
        <v>6</v>
      </c>
      <c r="AU81" s="318">
        <f t="shared" si="32"/>
        <v>0</v>
      </c>
      <c r="AV81" s="318">
        <f t="shared" si="33"/>
        <v>23</v>
      </c>
    </row>
    <row r="82" spans="1:48">
      <c r="A82" s="197">
        <f t="shared" si="447"/>
        <v>72</v>
      </c>
      <c r="B82" s="198">
        <f>Data!B82</f>
        <v>15</v>
      </c>
      <c r="I82" s="287" t="str">
        <f t="shared" ref="I82" si="487">IF(D71=1,"2&amp;3",IF(D71=2,"1&amp;3","1&amp;2"))</f>
        <v>2&amp;3</v>
      </c>
      <c r="J82" s="287" t="str">
        <f t="shared" ref="J82" si="488">IF(E71="A","B&amp;C",IF(E71="B","A&amp;C","A&amp;B"))</f>
        <v>B&amp;C</v>
      </c>
      <c r="K82" s="287" t="str">
        <f t="shared" ref="K82" si="489">IF(F71=1,"2&amp;3",IF(F71=2,"1&amp;3","1&amp;2"))</f>
        <v>1&amp;2</v>
      </c>
      <c r="L82" s="287" t="str">
        <f t="shared" ref="L82" si="490">IF(G71="A","B&amp;C",IF(G71="B","A&amp;C","A&amp;B"))</f>
        <v>B&amp;C</v>
      </c>
      <c r="M82" s="71"/>
      <c r="N82" s="165"/>
      <c r="O82" s="71"/>
      <c r="P82" s="71"/>
      <c r="Q82" s="289" t="str">
        <f t="shared" ref="Q82" si="491">IF(D72="A","B&amp;C",IF(D72="B","A&amp;C","A&amp;B"))</f>
        <v>A&amp;B</v>
      </c>
      <c r="R82" s="289" t="str">
        <f t="shared" ref="R82" si="492">IF(E72=1,"2&amp;3",IF(E72=2,"1&amp;3","1&amp;2"))</f>
        <v>1&amp;2</v>
      </c>
      <c r="S82" s="289" t="str">
        <f t="shared" ref="S82" si="493">IF(F72="A","B&amp;C",IF(F72="B","A&amp;C","A&amp;B"))</f>
        <v>A&amp;C</v>
      </c>
      <c r="T82" s="289" t="str">
        <f t="shared" ref="T82" si="494">IF(G72=1,"2&amp;3",IF(G72=2,"1&amp;3","1&amp;2"))</f>
        <v>1&amp;3</v>
      </c>
      <c r="U82" s="71"/>
      <c r="V82" s="165"/>
      <c r="W82" s="71"/>
      <c r="X82" s="71"/>
      <c r="Y82" s="349" t="str">
        <f t="shared" ref="Y82" si="495">IF(D79=1,"2&amp;3",IF(D79=2,"1&amp;3","1&amp;2"))</f>
        <v>1&amp;2</v>
      </c>
      <c r="Z82" s="349" t="str">
        <f t="shared" ref="Z82" si="496">IF(E79="A","B&amp;C",IF(E79="B","A&amp;C","A&amp;B"))</f>
        <v>B&amp;C</v>
      </c>
      <c r="AA82" s="349" t="str">
        <f t="shared" ref="AA82" si="497">IF(F79=1,"2&amp;3",IF(F79=2,"1&amp;3","1&amp;2"))</f>
        <v>1&amp;2</v>
      </c>
      <c r="AB82" s="349" t="str">
        <f t="shared" ref="AB82" si="498">IF(G79="A","B&amp;C",IF(G79="B","A&amp;C","A&amp;B"))</f>
        <v>A&amp;B</v>
      </c>
      <c r="AC82" s="306"/>
      <c r="AD82" s="308"/>
      <c r="AE82" s="306"/>
      <c r="AG82" s="337" t="str">
        <f>IF(D73="H","L","H")</f>
        <v>H</v>
      </c>
      <c r="AH82" s="337" t="str">
        <f>IF(E73="O","E","O")</f>
        <v>E</v>
      </c>
      <c r="AI82" s="337" t="str">
        <f>IF(F73="H","L","H")</f>
        <v>L</v>
      </c>
      <c r="AJ82" s="337" t="str">
        <f>IF(G73="O","E","O")</f>
        <v>O</v>
      </c>
      <c r="AL82" s="165"/>
      <c r="AO82" s="314" t="str">
        <f t="shared" ref="AO82" si="499">IF(B82=0,0,IF(MOD(B82,3)=1,"A",IF(MOD(B82,3)=2,"B","C")))</f>
        <v>C</v>
      </c>
      <c r="AQ82" s="314" t="str">
        <f t="shared" si="29"/>
        <v>W</v>
      </c>
      <c r="AR82" s="314" t="str">
        <f t="shared" ref="AR82" si="500">IF(AQ82="L"," ",IF(AO71=1,"2&amp;3",IF(AO71=2,"1&amp;3","1&amp;2")))</f>
        <v>2&amp;3</v>
      </c>
      <c r="AS82" s="318">
        <f t="shared" si="31"/>
        <v>1</v>
      </c>
      <c r="AT82" s="318">
        <f t="shared" si="41"/>
        <v>2</v>
      </c>
      <c r="AU82" s="318">
        <f t="shared" si="32"/>
        <v>9</v>
      </c>
      <c r="AV82" s="318">
        <f t="shared" si="33"/>
        <v>30</v>
      </c>
    </row>
    <row r="83" spans="1:48">
      <c r="A83" s="197">
        <f t="shared" si="447"/>
        <v>73</v>
      </c>
      <c r="B83" s="198">
        <f>Data!B83</f>
        <v>30</v>
      </c>
      <c r="D83" s="288">
        <f>IF(AND(B83&gt;0,B83&lt;=12),1,IF(AND(B83&gt;12,B83&lt;=24),2,IF(AND(B83&gt;24,B83&lt;=36),3,0)))</f>
        <v>3</v>
      </c>
      <c r="E83" s="288" t="str">
        <f>IF(B84=0,0,IF(MOD(B84,3)=1,"A",IF(MOD(B84,3)=2,"B","C")))</f>
        <v>B</v>
      </c>
      <c r="F83" s="288">
        <f>IF(AND(B85&gt;0,B85&lt;=12),1,IF(AND(B85&gt;12,B85&lt;=24),2,IF(AND(B85&gt;24,B85&lt;=36),3,0)))</f>
        <v>3</v>
      </c>
      <c r="G83" s="288" t="str">
        <f>IF(B86=0,0,IF(MOD(B86,3)=1,"A",IF(MOD(B86,3)=2,"B","C")))</f>
        <v>C</v>
      </c>
      <c r="I83" s="66" t="str">
        <f t="shared" ref="I83" si="501">IF(AND(D83&lt;&gt;D71,D83&lt;&gt;0),"W","L")</f>
        <v>W</v>
      </c>
      <c r="J83" s="66" t="str">
        <f t="shared" ref="J83" si="502">IF(I83="W"," ", IF(AND(E83&lt;&gt;E71,E83&lt;&gt;0),"W","L"))</f>
        <v xml:space="preserve"> </v>
      </c>
      <c r="K83" s="66" t="str">
        <f t="shared" ref="K83:L83" si="503">IF(OR(J83="W",J83=" ")," ",IF(AND(F83&lt;&gt;F71,F83&lt;&gt;0),"W","L"))</f>
        <v xml:space="preserve"> </v>
      </c>
      <c r="L83" s="66" t="str">
        <f t="shared" si="503"/>
        <v xml:space="preserve"> </v>
      </c>
      <c r="M83" s="71"/>
      <c r="N83" s="165">
        <f t="shared" ref="N83" si="504">IF(I83="W",1,IF(J83="W",2,IF(K83="W",3,IF(L83="W",4,"L"))))</f>
        <v>1</v>
      </c>
      <c r="O83" s="71">
        <f t="shared" ref="O83" si="505">IF(N83&lt;&gt;"L",O79+1,O79-81)</f>
        <v>16</v>
      </c>
      <c r="P83" s="71"/>
      <c r="Q83" s="66" t="str">
        <f t="shared" ref="Q83" si="506">IF(AND(D84&lt;&gt;D72,D84&lt;&gt;0),"W","L")</f>
        <v>L</v>
      </c>
      <c r="R83" s="66" t="str">
        <f t="shared" ref="R83" si="507">IF(Q83="W"," ", IF(AND(E84&lt;&gt;E72,E84&lt;&gt;0),"W","L"))</f>
        <v>W</v>
      </c>
      <c r="S83" s="66" t="str">
        <f t="shared" ref="S83:T83" si="508">IF(OR(R83="W",R83=" ")," ",IF(AND(F84&lt;&gt;F72,F84&lt;&gt;0),"W","L"))</f>
        <v xml:space="preserve"> </v>
      </c>
      <c r="T83" s="66" t="str">
        <f t="shared" si="508"/>
        <v xml:space="preserve"> </v>
      </c>
      <c r="U83" s="71"/>
      <c r="V83" s="165">
        <f t="shared" ref="V83" si="509">IF(Q83="W",1,IF(R83="W",2,IF(S83="W",3,IF(T83="W",4,"L"))))</f>
        <v>2</v>
      </c>
      <c r="W83" s="71">
        <f t="shared" ref="W83" si="510">IF(V83&lt;&gt;"L",W79+1,W79-81)</f>
        <v>16</v>
      </c>
      <c r="X83" s="71"/>
      <c r="Y83" s="314" t="str">
        <f t="shared" ref="Y83" si="511">IF(AND(D83&lt;&gt;D79,D83&lt;&gt;0),"W","L")</f>
        <v>L</v>
      </c>
      <c r="Z83" s="314" t="str">
        <f t="shared" ref="Z83" si="512">IF(Y83="W"," ", IF(AND(E83&lt;&gt;E79,E83&lt;&gt;0),"W","L"))</f>
        <v>W</v>
      </c>
      <c r="AA83" s="314" t="str">
        <f t="shared" ref="AA83:AB83" si="513">IF(OR(Z83="W",Z83=" ")," ",IF(AND(F83&lt;&gt;F79,F83&lt;&gt;0),"W","L"))</f>
        <v xml:space="preserve"> </v>
      </c>
      <c r="AB83" s="314" t="str">
        <f t="shared" si="513"/>
        <v xml:space="preserve"> </v>
      </c>
      <c r="AC83" s="306"/>
      <c r="AD83" s="308">
        <f t="shared" ref="AD83" si="514">IF(Y83="W",1,IF(Z83="W",2,IF(AA83="W",3,IF(AB83="W",4,"L"))))</f>
        <v>2</v>
      </c>
      <c r="AE83" s="306">
        <f t="shared" ref="AE83" si="515">IF(AD83&lt;&gt;"L",AE79+1,AE79-81)</f>
        <v>18</v>
      </c>
      <c r="AG83" s="314" t="str">
        <f>IF(AND(D85&lt;&gt;D73,D314&lt;&gt;0),"W","L")</f>
        <v>L</v>
      </c>
      <c r="AH83" s="314" t="str">
        <f>IF(AG83="W"," ", IF(AND(E85&lt;&gt;E73,E85&lt;&gt;0),"W","L"))</f>
        <v>L</v>
      </c>
      <c r="AI83" s="314" t="str">
        <f>IF(OR(AH83="W",AH83=" ")," ",IF(AND(F85&lt;&gt;F73,F85&lt;&gt;0),"W","L"))</f>
        <v>L</v>
      </c>
      <c r="AJ83" s="314" t="str">
        <f>IF(OR(AI83="W",AI83=" ")," ",IF(AND(G85&lt;&gt;G73,G85&lt;&gt;0),"W","L"))</f>
        <v>W</v>
      </c>
      <c r="AL83" s="165">
        <f t="shared" ref="AL83" si="516">IF(AG83="W",1,IF(AH83="W",2,IF(AI83="W",3,IF(AJ83="W",4,"L"))))</f>
        <v>4</v>
      </c>
      <c r="AM83" s="71">
        <f t="shared" ref="AM83" si="517">IF(AL83&lt;&gt;"L",AM79+1,AM79-15)</f>
        <v>-32</v>
      </c>
      <c r="AO83" s="314">
        <f t="shared" ref="AO83" si="518">IF(AND(B83&gt;0,B83&lt;=12),1,IF(AND(B83&gt;12,B83&lt;=24),2,IF(AND(B83&gt;24,B83&lt;=36),3,0)))</f>
        <v>3</v>
      </c>
      <c r="AQ83" s="314" t="str">
        <f t="shared" si="29"/>
        <v>W</v>
      </c>
      <c r="AR83" s="314" t="str">
        <f t="shared" ref="AR83" si="519">IF(AQ83="L"," ",IF(AO72="A","B&amp;C",IF(AO72="B","A&amp;C","A&amp;B")))</f>
        <v>B&amp;C</v>
      </c>
      <c r="AS83" s="318">
        <f t="shared" si="31"/>
        <v>1</v>
      </c>
      <c r="AT83" s="318">
        <f t="shared" si="41"/>
        <v>2</v>
      </c>
      <c r="AU83" s="318">
        <f t="shared" si="32"/>
        <v>3</v>
      </c>
      <c r="AV83" s="318">
        <f t="shared" si="33"/>
        <v>31</v>
      </c>
    </row>
    <row r="84" spans="1:48">
      <c r="A84" s="197">
        <f t="shared" si="447"/>
        <v>74</v>
      </c>
      <c r="B84" s="198">
        <f>Data!B84</f>
        <v>5</v>
      </c>
      <c r="D84" s="290" t="str">
        <f>IF(B83=0,0,IF(MOD(B83,3)=1,"A",IF(MOD(B83,3)=2,"B","C")))</f>
        <v>C</v>
      </c>
      <c r="E84" s="290">
        <f>IF(AND(B84&gt;0,B84&lt;=12),1,IF(AND(B84&gt;12,B84&lt;=24),2,IF(AND(B84&gt;24,B84&lt;=36),3,0)))</f>
        <v>1</v>
      </c>
      <c r="F84" s="290" t="str">
        <f>IF(B85=0,0,IF(MOD(B85,3)=1,"A",IF(MOD(B85,3)=2,"B","C")))</f>
        <v>A</v>
      </c>
      <c r="G84" s="290">
        <f>IF(AND(B86&gt;0,B86&lt;=12),1,IF(AND(B86&gt;12,B86&lt;=24),2,IF(AND(B86&gt;24,B86&lt;=36),3,0)))</f>
        <v>3</v>
      </c>
      <c r="M84" s="71"/>
      <c r="N84" s="165"/>
      <c r="O84" s="71"/>
      <c r="P84" s="71"/>
      <c r="Q84" s="165"/>
      <c r="R84" s="165"/>
      <c r="S84" s="165"/>
      <c r="T84" s="165"/>
      <c r="U84" s="71"/>
      <c r="V84" s="165"/>
      <c r="W84" s="71"/>
      <c r="X84" s="71"/>
      <c r="Y84" s="314"/>
      <c r="Z84" s="314"/>
      <c r="AA84" s="314"/>
      <c r="AB84" s="314"/>
      <c r="AC84" s="306"/>
      <c r="AD84" s="308"/>
      <c r="AE84" s="306"/>
      <c r="AG84" s="577"/>
      <c r="AH84" s="577"/>
      <c r="AI84" s="577"/>
      <c r="AJ84" s="577"/>
      <c r="AL84" s="165"/>
      <c r="AO84" s="314" t="str">
        <f t="shared" ref="AO84" si="520">IF(B84=0,0,IF(MOD(B84,3)=1,"A",IF(MOD(B84,3)=2,"B","C")))</f>
        <v>B</v>
      </c>
      <c r="AQ84" s="314" t="str">
        <f t="shared" si="29"/>
        <v>W</v>
      </c>
      <c r="AR84" s="314" t="str">
        <f t="shared" ref="AR84" si="521">IF(AQ84="L"," ",IF(AO73=1,"2&amp;3",IF(AO73=2,"1&amp;3","1&amp;2")))</f>
        <v>1&amp;2</v>
      </c>
      <c r="AS84" s="318">
        <f t="shared" si="31"/>
        <v>1</v>
      </c>
      <c r="AT84" s="318">
        <f t="shared" si="41"/>
        <v>2</v>
      </c>
      <c r="AU84" s="318">
        <f t="shared" si="32"/>
        <v>3</v>
      </c>
      <c r="AV84" s="318">
        <f t="shared" si="33"/>
        <v>32</v>
      </c>
    </row>
    <row r="85" spans="1:48">
      <c r="A85" s="197">
        <f t="shared" si="447"/>
        <v>75</v>
      </c>
      <c r="B85" s="198">
        <f>Data!B85</f>
        <v>28</v>
      </c>
      <c r="D85" s="292" t="str">
        <f>IF(B83=0,0,IF(B83&lt;=18,"L","H"))</f>
        <v>H</v>
      </c>
      <c r="E85" s="292" t="str">
        <f>IF(B84=0,0,IF(ISODD(B84),"O","E"))</f>
        <v>O</v>
      </c>
      <c r="F85" s="292" t="str">
        <f>IF(B85=0,0,IF(B85&lt;=18,"L","H"))</f>
        <v>H</v>
      </c>
      <c r="G85" s="292" t="str">
        <f>IF(B86=0,0,IF(ISODD(B86),"O","E"))</f>
        <v>O</v>
      </c>
      <c r="M85" s="71"/>
      <c r="N85" s="165"/>
      <c r="O85" s="71"/>
      <c r="P85" s="71"/>
      <c r="Q85" s="165"/>
      <c r="R85" s="165"/>
      <c r="S85" s="165"/>
      <c r="T85" s="165"/>
      <c r="U85" s="71"/>
      <c r="V85" s="165"/>
      <c r="W85" s="71"/>
      <c r="X85" s="71"/>
      <c r="Y85" s="314"/>
      <c r="Z85" s="314"/>
      <c r="AA85" s="314"/>
      <c r="AB85" s="314"/>
      <c r="AC85" s="306"/>
      <c r="AD85" s="308"/>
      <c r="AE85" s="306"/>
      <c r="AG85" s="577"/>
      <c r="AH85" s="577"/>
      <c r="AI85" s="577"/>
      <c r="AJ85" s="577"/>
      <c r="AL85" s="165"/>
      <c r="AO85" s="314">
        <f t="shared" ref="AO85" si="522">IF(AND(B85&gt;0,B85&lt;=12),1,IF(AND(B85&gt;12,B85&lt;=24),2,IF(AND(B85&gt;24,B85&lt;=36),3,0)))</f>
        <v>3</v>
      </c>
      <c r="AQ85" s="314" t="str">
        <f t="shared" si="29"/>
        <v>L</v>
      </c>
      <c r="AR85" s="314" t="str">
        <f t="shared" ref="AR85" si="523">IF(AQ85="L"," ",IF(AO74="A","B&amp;C",IF(AO74="B","A&amp;C","A&amp;B")))</f>
        <v xml:space="preserve"> </v>
      </c>
      <c r="AS85" s="318">
        <f t="shared" si="31"/>
        <v>2</v>
      </c>
      <c r="AT85" s="318">
        <f t="shared" si="41"/>
        <v>0</v>
      </c>
      <c r="AU85" s="318">
        <f t="shared" si="32"/>
        <v>0</v>
      </c>
      <c r="AV85" s="318">
        <f t="shared" si="33"/>
        <v>32</v>
      </c>
    </row>
    <row r="86" spans="1:48">
      <c r="A86" s="197">
        <f t="shared" si="447"/>
        <v>76</v>
      </c>
      <c r="B86" s="198">
        <f>Data!B86</f>
        <v>33</v>
      </c>
      <c r="D86" s="165"/>
      <c r="E86" s="165"/>
      <c r="F86" s="165"/>
      <c r="G86" s="165"/>
      <c r="I86" s="287" t="str">
        <f t="shared" ref="I86" si="524">IF(D75=1,"2&amp;3",IF(D75=2,"1&amp;3","1&amp;2"))</f>
        <v>2&amp;3</v>
      </c>
      <c r="J86" s="287" t="str">
        <f t="shared" ref="J86" si="525">IF(E75="A","B&amp;C",IF(E75="B","A&amp;C","A&amp;B"))</f>
        <v>A&amp;C</v>
      </c>
      <c r="K86" s="287" t="str">
        <f t="shared" ref="K86" si="526">IF(F75=1,"2&amp;3",IF(F75=2,"1&amp;3","1&amp;2"))</f>
        <v>2&amp;3</v>
      </c>
      <c r="L86" s="287" t="str">
        <f t="shared" ref="L86" si="527">IF(G75="A","B&amp;C",IF(G75="B","A&amp;C","A&amp;B"))</f>
        <v>A&amp;B</v>
      </c>
      <c r="M86" s="71"/>
      <c r="N86" s="165"/>
      <c r="O86" s="71"/>
      <c r="P86" s="71"/>
      <c r="Q86" s="289" t="str">
        <f t="shared" ref="Q86" si="528">IF(D76="A","B&amp;C",IF(D76="B","A&amp;C","A&amp;B"))</f>
        <v>B&amp;C</v>
      </c>
      <c r="R86" s="289" t="str">
        <f t="shared" ref="R86" si="529">IF(E76=1,"2&amp;3",IF(E76=2,"1&amp;3","1&amp;2"))</f>
        <v>2&amp;3</v>
      </c>
      <c r="S86" s="289" t="str">
        <f t="shared" ref="S86" si="530">IF(F76="A","B&amp;C",IF(F76="B","A&amp;C","A&amp;B"))</f>
        <v>A&amp;C</v>
      </c>
      <c r="T86" s="289" t="str">
        <f t="shared" ref="T86" si="531">IF(G76=1,"2&amp;3",IF(G76=2,"1&amp;3","1&amp;2"))</f>
        <v>1&amp;2</v>
      </c>
      <c r="U86" s="71"/>
      <c r="V86" s="165"/>
      <c r="W86" s="71"/>
      <c r="X86" s="71"/>
      <c r="Y86" s="349" t="str">
        <f t="shared" ref="Y86" si="532">IF(D83=1,"2&amp;3",IF(D83=2,"1&amp;3","1&amp;2"))</f>
        <v>1&amp;2</v>
      </c>
      <c r="Z86" s="349" t="str">
        <f t="shared" ref="Z86" si="533">IF(E83="A","B&amp;C",IF(E83="B","A&amp;C","A&amp;B"))</f>
        <v>A&amp;C</v>
      </c>
      <c r="AA86" s="349" t="str">
        <f t="shared" ref="AA86" si="534">IF(F83=1,"2&amp;3",IF(F83=2,"1&amp;3","1&amp;2"))</f>
        <v>1&amp;2</v>
      </c>
      <c r="AB86" s="349" t="str">
        <f t="shared" ref="AB86" si="535">IF(G83="A","B&amp;C",IF(G83="B","A&amp;C","A&amp;B"))</f>
        <v>A&amp;B</v>
      </c>
      <c r="AC86" s="306"/>
      <c r="AD86" s="308"/>
      <c r="AE86" s="306"/>
      <c r="AG86" s="337" t="str">
        <f>IF(D77="H","L","H")</f>
        <v>H</v>
      </c>
      <c r="AH86" s="337" t="str">
        <f>IF(E77="O","E","O")</f>
        <v>O</v>
      </c>
      <c r="AI86" s="337" t="str">
        <f>IF(F77="H","L","H")</f>
        <v>H</v>
      </c>
      <c r="AJ86" s="337" t="str">
        <f>IF(G77="O","E","O")</f>
        <v>E</v>
      </c>
      <c r="AL86" s="165"/>
      <c r="AO86" s="314" t="str">
        <f t="shared" ref="AO86" si="536">IF(B86=0,0,IF(MOD(B86,3)=1,"A",IF(MOD(B86,3)=2,"B","C")))</f>
        <v>C</v>
      </c>
      <c r="AQ86" s="314" t="str">
        <f t="shared" si="29"/>
        <v xml:space="preserve"> </v>
      </c>
      <c r="AR86" s="314" t="str">
        <f t="shared" ref="AR86" si="537">IF(AQ86="L"," ",IF(AO75=1,"2&amp;3",IF(AO75=2,"1&amp;3","1&amp;2")))</f>
        <v>2&amp;3</v>
      </c>
      <c r="AS86" s="318">
        <f t="shared" si="31"/>
        <v>2</v>
      </c>
      <c r="AT86" s="318">
        <f t="shared" si="41"/>
        <v>6</v>
      </c>
      <c r="AU86" s="318">
        <f t="shared" si="32"/>
        <v>0</v>
      </c>
      <c r="AV86" s="318">
        <f t="shared" si="33"/>
        <v>26</v>
      </c>
    </row>
    <row r="87" spans="1:48">
      <c r="A87" s="197">
        <f t="shared" si="447"/>
        <v>77</v>
      </c>
      <c r="B87" s="198">
        <f>Data!B87</f>
        <v>27</v>
      </c>
      <c r="D87" s="288">
        <f>IF(AND(B87&gt;0,B87&lt;=12),1,IF(AND(B87&gt;12,B87&lt;=24),2,IF(AND(B87&gt;24,B87&lt;=36),3,0)))</f>
        <v>3</v>
      </c>
      <c r="E87" s="288" t="str">
        <f>IF(B88=0,0,IF(MOD(B88,3)=1,"A",IF(MOD(B88,3)=2,"B","C")))</f>
        <v>A</v>
      </c>
      <c r="F87" s="288">
        <f>IF(AND(B89&gt;0,B89&lt;=12),1,IF(AND(B89&gt;12,B89&lt;=24),2,IF(AND(B89&gt;24,B89&lt;=36),3,0)))</f>
        <v>2</v>
      </c>
      <c r="G87" s="288" t="str">
        <f>IF(B90=0,0,IF(MOD(B90,3)=1,"A",IF(MOD(B90,3)=2,"B","C")))</f>
        <v>B</v>
      </c>
      <c r="I87" s="66" t="str">
        <f t="shared" ref="I87" si="538">IF(AND(D87&lt;&gt;D75,D87&lt;&gt;0),"W","L")</f>
        <v>W</v>
      </c>
      <c r="J87" s="66" t="str">
        <f t="shared" ref="J87" si="539">IF(I87="W"," ", IF(AND(E87&lt;&gt;E75,E87&lt;&gt;0),"W","L"))</f>
        <v xml:space="preserve"> </v>
      </c>
      <c r="K87" s="66" t="str">
        <f t="shared" ref="K87:L87" si="540">IF(OR(J87="W",J87=" ")," ",IF(AND(F87&lt;&gt;F75,F87&lt;&gt;0),"W","L"))</f>
        <v xml:space="preserve"> </v>
      </c>
      <c r="L87" s="66" t="str">
        <f t="shared" si="540"/>
        <v xml:space="preserve"> </v>
      </c>
      <c r="M87" s="71"/>
      <c r="N87" s="165">
        <f t="shared" ref="N87" si="541">IF(I87="W",1,IF(J87="W",2,IF(K87="W",3,IF(L87="W",4,"L"))))</f>
        <v>1</v>
      </c>
      <c r="O87" s="71">
        <f t="shared" ref="O87" si="542">IF(N87&lt;&gt;"L",O83+1,O83-81)</f>
        <v>17</v>
      </c>
      <c r="P87" s="71"/>
      <c r="Q87" s="66" t="str">
        <f t="shared" ref="Q87" si="543">IF(AND(D88&lt;&gt;D76,D88&lt;&gt;0),"W","L")</f>
        <v>W</v>
      </c>
      <c r="R87" s="66" t="str">
        <f t="shared" ref="R87" si="544">IF(Q87="W"," ", IF(AND(E88&lt;&gt;E76,E88&lt;&gt;0),"W","L"))</f>
        <v xml:space="preserve"> </v>
      </c>
      <c r="S87" s="66" t="str">
        <f t="shared" ref="S87:T87" si="545">IF(OR(R87="W",R87=" ")," ",IF(AND(F88&lt;&gt;F76,F88&lt;&gt;0),"W","L"))</f>
        <v xml:space="preserve"> </v>
      </c>
      <c r="T87" s="66" t="str">
        <f t="shared" si="545"/>
        <v xml:space="preserve"> </v>
      </c>
      <c r="U87" s="71"/>
      <c r="V87" s="165">
        <f t="shared" ref="V87" si="546">IF(Q87="W",1,IF(R87="W",2,IF(S87="W",3,IF(T87="W",4,"L"))))</f>
        <v>1</v>
      </c>
      <c r="W87" s="71">
        <f t="shared" ref="W87" si="547">IF(V87&lt;&gt;"L",W83+1,W83-81)</f>
        <v>17</v>
      </c>
      <c r="X87" s="71"/>
      <c r="Y87" s="314" t="str">
        <f t="shared" ref="Y87" si="548">IF(AND(D87&lt;&gt;D83,D87&lt;&gt;0),"W","L")</f>
        <v>L</v>
      </c>
      <c r="Z87" s="314" t="str">
        <f t="shared" ref="Z87" si="549">IF(Y87="W"," ", IF(AND(E87&lt;&gt;E83,E87&lt;&gt;0),"W","L"))</f>
        <v>W</v>
      </c>
      <c r="AA87" s="314" t="str">
        <f t="shared" ref="AA87:AB87" si="550">IF(OR(Z87="W",Z87=" ")," ",IF(AND(F87&lt;&gt;F83,F87&lt;&gt;0),"W","L"))</f>
        <v xml:space="preserve"> </v>
      </c>
      <c r="AB87" s="314" t="str">
        <f t="shared" si="550"/>
        <v xml:space="preserve"> </v>
      </c>
      <c r="AC87" s="306"/>
      <c r="AD87" s="308">
        <f t="shared" ref="AD87" si="551">IF(Y87="W",1,IF(Z87="W",2,IF(AA87="W",3,IF(AB87="W",4,"L"))))</f>
        <v>2</v>
      </c>
      <c r="AE87" s="306">
        <f t="shared" ref="AE87" si="552">IF(AD87&lt;&gt;"L",AE83+1,AE83-81)</f>
        <v>19</v>
      </c>
      <c r="AG87" s="314" t="str">
        <f>IF(AND(D89&lt;&gt;D77,D318&lt;&gt;0),"W","L")</f>
        <v>L</v>
      </c>
      <c r="AH87" s="314" t="str">
        <f>IF(AG87="W"," ", IF(AND(E89&lt;&gt;E77,E89&lt;&gt;0),"W","L"))</f>
        <v>W</v>
      </c>
      <c r="AI87" s="314" t="str">
        <f>IF(OR(AH87="W",AH87=" ")," ",IF(AND(F89&lt;&gt;F77,F89&lt;&gt;0),"W","L"))</f>
        <v xml:space="preserve"> </v>
      </c>
      <c r="AJ87" s="314" t="str">
        <f>IF(OR(AI87="W",AI87=" ")," ",IF(AND(G89&lt;&gt;G77,G89&lt;&gt;0),"W","L"))</f>
        <v xml:space="preserve"> </v>
      </c>
      <c r="AL87" s="165">
        <f t="shared" ref="AL87" si="553">IF(AG87="W",1,IF(AH87="W",2,IF(AI87="W",3,IF(AJ87="W",4,"L"))))</f>
        <v>2</v>
      </c>
      <c r="AM87" s="71">
        <f t="shared" ref="AM87" si="554">IF(AL87&lt;&gt;"L",AM83+1,AM83-15)</f>
        <v>-31</v>
      </c>
      <c r="AO87" s="314">
        <f t="shared" ref="AO87" si="555">IF(AND(B87&gt;0,B87&lt;=12),1,IF(AND(B87&gt;12,B87&lt;=24),2,IF(AND(B87&gt;24,B87&lt;=36),3,0)))</f>
        <v>3</v>
      </c>
      <c r="AQ87" s="314" t="str">
        <f t="shared" si="29"/>
        <v>W</v>
      </c>
      <c r="AR87" s="314" t="str">
        <f t="shared" ref="AR87" si="556">IF(AQ87="L"," ",IF(AO76="A","B&amp;C",IF(AO76="B","A&amp;C","A&amp;B")))</f>
        <v>A&amp;C</v>
      </c>
      <c r="AS87" s="318">
        <f t="shared" si="31"/>
        <v>1</v>
      </c>
      <c r="AT87" s="318">
        <f t="shared" si="41"/>
        <v>2</v>
      </c>
      <c r="AU87" s="318">
        <f t="shared" si="32"/>
        <v>9</v>
      </c>
      <c r="AV87" s="318">
        <f t="shared" si="33"/>
        <v>33</v>
      </c>
    </row>
    <row r="88" spans="1:48">
      <c r="A88" s="197">
        <f t="shared" si="447"/>
        <v>78</v>
      </c>
      <c r="B88" s="198">
        <f>Data!B88</f>
        <v>13</v>
      </c>
      <c r="D88" s="290" t="str">
        <f>IF(B87=0,0,IF(MOD(B87,3)=1,"A",IF(MOD(B87,3)=2,"B","C")))</f>
        <v>C</v>
      </c>
      <c r="E88" s="290">
        <f>IF(AND(B88&gt;0,B88&lt;=12),1,IF(AND(B88&gt;12,B88&lt;=24),2,IF(AND(B88&gt;24,B88&lt;=36),3,0)))</f>
        <v>2</v>
      </c>
      <c r="F88" s="290" t="str">
        <f>IF(B89=0,0,IF(MOD(B89,3)=1,"A",IF(MOD(B89,3)=2,"B","C")))</f>
        <v>C</v>
      </c>
      <c r="G88" s="290">
        <f>IF(AND(B90&gt;0,B90&lt;=12),1,IF(AND(B90&gt;12,B90&lt;=24),2,IF(AND(B90&gt;24,B90&lt;=36),3,0)))</f>
        <v>3</v>
      </c>
      <c r="M88" s="71"/>
      <c r="N88" s="165"/>
      <c r="O88" s="71"/>
      <c r="P88" s="71"/>
      <c r="Q88" s="165"/>
      <c r="R88" s="165"/>
      <c r="S88" s="165"/>
      <c r="T88" s="165"/>
      <c r="U88" s="71"/>
      <c r="V88" s="165"/>
      <c r="W88" s="71"/>
      <c r="X88" s="71"/>
      <c r="Y88" s="314"/>
      <c r="Z88" s="314"/>
      <c r="AA88" s="314"/>
      <c r="AB88" s="314"/>
      <c r="AC88" s="306"/>
      <c r="AD88" s="308"/>
      <c r="AE88" s="306"/>
      <c r="AG88" s="577"/>
      <c r="AH88" s="577"/>
      <c r="AI88" s="577"/>
      <c r="AJ88" s="577"/>
      <c r="AL88" s="165"/>
      <c r="AO88" s="314" t="str">
        <f t="shared" ref="AO88" si="557">IF(B88=0,0,IF(MOD(B88,3)=1,"A",IF(MOD(B88,3)=2,"B","C")))</f>
        <v>A</v>
      </c>
      <c r="AQ88" s="314" t="str">
        <f t="shared" si="29"/>
        <v>W</v>
      </c>
      <c r="AR88" s="314" t="str">
        <f t="shared" ref="AR88" si="558">IF(AQ88="L"," ",IF(AO77=1,"2&amp;3",IF(AO77=2,"1&amp;3","1&amp;2")))</f>
        <v>2&amp;3</v>
      </c>
      <c r="AS88" s="318">
        <f t="shared" si="31"/>
        <v>1</v>
      </c>
      <c r="AT88" s="318">
        <f t="shared" si="41"/>
        <v>2</v>
      </c>
      <c r="AU88" s="318">
        <f t="shared" si="32"/>
        <v>3</v>
      </c>
      <c r="AV88" s="318">
        <f t="shared" si="33"/>
        <v>34</v>
      </c>
    </row>
    <row r="89" spans="1:48">
      <c r="A89" s="197">
        <f t="shared" si="447"/>
        <v>79</v>
      </c>
      <c r="B89" s="198">
        <f>Data!B89</f>
        <v>21</v>
      </c>
      <c r="D89" s="292" t="str">
        <f>IF(B87=0,0,IF(B87&lt;=18,"L","H"))</f>
        <v>H</v>
      </c>
      <c r="E89" s="292" t="str">
        <f>IF(B88=0,0,IF(ISODD(B88),"O","E"))</f>
        <v>O</v>
      </c>
      <c r="F89" s="292" t="str">
        <f>IF(B89=0,0,IF(B89&lt;=18,"L","H"))</f>
        <v>H</v>
      </c>
      <c r="G89" s="292" t="str">
        <f>IF(B90=0,0,IF(ISODD(B90),"O","E"))</f>
        <v>E</v>
      </c>
      <c r="M89" s="71"/>
      <c r="N89" s="165"/>
      <c r="O89" s="71"/>
      <c r="P89" s="71"/>
      <c r="Q89" s="165"/>
      <c r="R89" s="165"/>
      <c r="S89" s="165"/>
      <c r="T89" s="165"/>
      <c r="U89" s="71"/>
      <c r="V89" s="165"/>
      <c r="W89" s="71"/>
      <c r="X89" s="71"/>
      <c r="Y89" s="314"/>
      <c r="Z89" s="314"/>
      <c r="AA89" s="314"/>
      <c r="AB89" s="314"/>
      <c r="AC89" s="306"/>
      <c r="AD89" s="308"/>
      <c r="AE89" s="306"/>
      <c r="AG89" s="577"/>
      <c r="AH89" s="577"/>
      <c r="AI89" s="577"/>
      <c r="AJ89" s="577"/>
      <c r="AL89" s="165"/>
      <c r="AO89" s="314">
        <f t="shared" ref="AO89" si="559">IF(AND(B89&gt;0,B89&lt;=12),1,IF(AND(B89&gt;12,B89&lt;=24),2,IF(AND(B89&gt;24,B89&lt;=36),3,0)))</f>
        <v>2</v>
      </c>
      <c r="AQ89" s="314" t="str">
        <f t="shared" si="29"/>
        <v>W</v>
      </c>
      <c r="AR89" s="314" t="str">
        <f t="shared" ref="AR89" si="560">IF(AQ89="L"," ",IF(AO78="A","B&amp;C",IF(AO78="B","A&amp;C","A&amp;B")))</f>
        <v>A&amp;B</v>
      </c>
      <c r="AS89" s="318">
        <f t="shared" si="31"/>
        <v>1</v>
      </c>
      <c r="AT89" s="318">
        <f t="shared" si="41"/>
        <v>2</v>
      </c>
      <c r="AU89" s="318">
        <f t="shared" si="32"/>
        <v>3</v>
      </c>
      <c r="AV89" s="318">
        <f t="shared" si="33"/>
        <v>35</v>
      </c>
    </row>
    <row r="90" spans="1:48">
      <c r="A90" s="197">
        <f t="shared" si="447"/>
        <v>80</v>
      </c>
      <c r="B90" s="198">
        <f>Data!B90</f>
        <v>32</v>
      </c>
      <c r="D90" s="165"/>
      <c r="E90" s="165"/>
      <c r="F90" s="165"/>
      <c r="G90" s="165"/>
      <c r="I90" s="287" t="str">
        <f t="shared" ref="I90" si="561">IF(D79=1,"2&amp;3",IF(D79=2,"1&amp;3","1&amp;2"))</f>
        <v>1&amp;2</v>
      </c>
      <c r="J90" s="287" t="str">
        <f t="shared" ref="J90" si="562">IF(E79="A","B&amp;C",IF(E79="B","A&amp;C","A&amp;B"))</f>
        <v>B&amp;C</v>
      </c>
      <c r="K90" s="287" t="str">
        <f t="shared" ref="K90" si="563">IF(F79=1,"2&amp;3",IF(F79=2,"1&amp;3","1&amp;2"))</f>
        <v>1&amp;2</v>
      </c>
      <c r="L90" s="287" t="str">
        <f t="shared" ref="L90" si="564">IF(G79="A","B&amp;C",IF(G79="B","A&amp;C","A&amp;B"))</f>
        <v>A&amp;B</v>
      </c>
      <c r="M90" s="71"/>
      <c r="N90" s="165"/>
      <c r="O90" s="71"/>
      <c r="P90" s="71"/>
      <c r="Q90" s="289" t="str">
        <f t="shared" ref="Q90" si="565">IF(D80="A","B&amp;C",IF(D80="B","A&amp;C","A&amp;B"))</f>
        <v>B&amp;C</v>
      </c>
      <c r="R90" s="289" t="str">
        <f t="shared" ref="R90" si="566">IF(E80=1,"2&amp;3",IF(E80=2,"1&amp;3","1&amp;2"))</f>
        <v>1&amp;3</v>
      </c>
      <c r="S90" s="289" t="str">
        <f t="shared" ref="S90" si="567">IF(F80="A","B&amp;C",IF(F80="B","A&amp;C","A&amp;B"))</f>
        <v>A&amp;B</v>
      </c>
      <c r="T90" s="289" t="str">
        <f t="shared" ref="T90" si="568">IF(G80=1,"2&amp;3",IF(G80=2,"1&amp;3","1&amp;2"))</f>
        <v>1&amp;3</v>
      </c>
      <c r="U90" s="71"/>
      <c r="V90" s="165"/>
      <c r="W90" s="71"/>
      <c r="X90" s="71"/>
      <c r="Y90" s="349" t="str">
        <f t="shared" ref="Y90" si="569">IF(D87=1,"2&amp;3",IF(D87=2,"1&amp;3","1&amp;2"))</f>
        <v>1&amp;2</v>
      </c>
      <c r="Z90" s="349" t="str">
        <f t="shared" ref="Z90" si="570">IF(E87="A","B&amp;C",IF(E87="B","A&amp;C","A&amp;B"))</f>
        <v>B&amp;C</v>
      </c>
      <c r="AA90" s="349" t="str">
        <f t="shared" ref="AA90" si="571">IF(F87=1,"2&amp;3",IF(F87=2,"1&amp;3","1&amp;2"))</f>
        <v>1&amp;3</v>
      </c>
      <c r="AB90" s="349" t="str">
        <f t="shared" ref="AB90" si="572">IF(G87="A","B&amp;C",IF(G87="B","A&amp;C","A&amp;B"))</f>
        <v>A&amp;C</v>
      </c>
      <c r="AC90" s="306"/>
      <c r="AD90" s="308"/>
      <c r="AE90" s="306"/>
      <c r="AG90" s="337" t="str">
        <f>IF(D81="H","L","H")</f>
        <v>L</v>
      </c>
      <c r="AH90" s="337" t="str">
        <f>IF(E81="O","E","O")</f>
        <v>E</v>
      </c>
      <c r="AI90" s="337" t="str">
        <f>IF(F81="H","L","H")</f>
        <v>L</v>
      </c>
      <c r="AJ90" s="337" t="str">
        <f>IF(G81="O","E","O")</f>
        <v>E</v>
      </c>
      <c r="AL90" s="165"/>
      <c r="AO90" s="314" t="str">
        <f t="shared" ref="AO90" si="573">IF(B90=0,0,IF(MOD(B90,3)=1,"A",IF(MOD(B90,3)=2,"B","C")))</f>
        <v>B</v>
      </c>
      <c r="AQ90" s="314" t="str">
        <f t="shared" ref="AQ90:AQ153" si="574">IF(AR89=" "," ",IF(AND(AO90&lt;&gt;AO78,AO90&lt;&gt;0),"W","L"))</f>
        <v>W</v>
      </c>
      <c r="AR90" s="314" t="str">
        <f t="shared" ref="AR90" si="575">IF(AQ90="L"," ",IF(AO79=1,"2&amp;3",IF(AO79=2,"1&amp;3","1&amp;2")))</f>
        <v>1&amp;2</v>
      </c>
      <c r="AS90" s="318">
        <f t="shared" ref="AS90:AS153" si="576">IF(AQ90="W",1,IF(AQ90="L",AS89+1,AS89))</f>
        <v>1</v>
      </c>
      <c r="AT90" s="318">
        <f t="shared" si="41"/>
        <v>2</v>
      </c>
      <c r="AU90" s="318">
        <f t="shared" ref="AU90:AU153" si="577">IF(AND(AR89&lt;&gt;" ",AQ90="W"),(AT89/2)*3,0)</f>
        <v>3</v>
      </c>
      <c r="AV90" s="318">
        <f t="shared" ref="AV90:AV153" si="578">AV89-AT90+AU90</f>
        <v>36</v>
      </c>
    </row>
    <row r="91" spans="1:48">
      <c r="A91" s="197">
        <f t="shared" si="447"/>
        <v>81</v>
      </c>
      <c r="B91" s="198">
        <f>Data!B91</f>
        <v>34</v>
      </c>
      <c r="D91" s="288">
        <f>IF(AND(B91&gt;0,B91&lt;=12),1,IF(AND(B91&gt;12,B91&lt;=24),2,IF(AND(B91&gt;24,B91&lt;=36),3,0)))</f>
        <v>3</v>
      </c>
      <c r="E91" s="288" t="str">
        <f>IF(B92=0,0,IF(MOD(B92,3)=1,"A",IF(MOD(B92,3)=2,"B","C")))</f>
        <v>A</v>
      </c>
      <c r="F91" s="288">
        <f>IF(AND(B93&gt;0,B93&lt;=12),1,IF(AND(B93&gt;12,B93&lt;=24),2,IF(AND(B93&gt;24,B93&lt;=36),3,0)))</f>
        <v>3</v>
      </c>
      <c r="G91" s="288" t="str">
        <f>IF(B94=0,0,IF(MOD(B94,3)=1,"A",IF(MOD(B94,3)=2,"B","C")))</f>
        <v>C</v>
      </c>
      <c r="I91" s="66" t="str">
        <f t="shared" ref="I91" si="579">IF(AND(D91&lt;&gt;D79,D91&lt;&gt;0),"W","L")</f>
        <v>L</v>
      </c>
      <c r="J91" s="66" t="str">
        <f t="shared" ref="J91" si="580">IF(I91="W"," ", IF(AND(E91&lt;&gt;E79,E91&lt;&gt;0),"W","L"))</f>
        <v>L</v>
      </c>
      <c r="K91" s="66" t="str">
        <f t="shared" ref="K91:L91" si="581">IF(OR(J91="W",J91=" ")," ",IF(AND(F91&lt;&gt;F79,F91&lt;&gt;0),"W","L"))</f>
        <v>L</v>
      </c>
      <c r="L91" s="66" t="str">
        <f t="shared" si="581"/>
        <v>L</v>
      </c>
      <c r="M91" s="71"/>
      <c r="N91" s="165" t="str">
        <f t="shared" ref="N91" si="582">IF(I91="W",1,IF(J91="W",2,IF(K91="W",3,IF(L91="W",4,"L"))))</f>
        <v>L</v>
      </c>
      <c r="O91" s="71">
        <f t="shared" ref="O91" si="583">IF(N91&lt;&gt;"L",O87+1,O87-81)</f>
        <v>-64</v>
      </c>
      <c r="P91" s="71"/>
      <c r="Q91" s="66" t="str">
        <f t="shared" ref="Q91" si="584">IF(AND(D92&lt;&gt;D80,D92&lt;&gt;0),"W","L")</f>
        <v>L</v>
      </c>
      <c r="R91" s="66" t="str">
        <f t="shared" ref="R91" si="585">IF(Q91="W"," ", IF(AND(E92&lt;&gt;E80,E92&lt;&gt;0),"W","L"))</f>
        <v>L</v>
      </c>
      <c r="S91" s="66" t="str">
        <f t="shared" ref="S91:T91" si="586">IF(OR(R91="W",R91=" ")," ",IF(AND(F92&lt;&gt;F80,F92&lt;&gt;0),"W","L"))</f>
        <v>W</v>
      </c>
      <c r="T91" s="66" t="str">
        <f t="shared" si="586"/>
        <v xml:space="preserve"> </v>
      </c>
      <c r="U91" s="71"/>
      <c r="V91" s="165">
        <f t="shared" ref="V91" si="587">IF(Q91="W",1,IF(R91="W",2,IF(S91="W",3,IF(T91="W",4,"L"))))</f>
        <v>3</v>
      </c>
      <c r="W91" s="71">
        <f t="shared" ref="W91" si="588">IF(V91&lt;&gt;"L",W87+1,W87-81)</f>
        <v>18</v>
      </c>
      <c r="X91" s="71"/>
      <c r="Y91" s="314" t="str">
        <f t="shared" ref="Y91" si="589">IF(AND(D91&lt;&gt;D87,D91&lt;&gt;0),"W","L")</f>
        <v>L</v>
      </c>
      <c r="Z91" s="314" t="str">
        <f t="shared" ref="Z91" si="590">IF(Y91="W"," ", IF(AND(E91&lt;&gt;E87,E91&lt;&gt;0),"W","L"))</f>
        <v>L</v>
      </c>
      <c r="AA91" s="314" t="str">
        <f t="shared" ref="AA91:AB91" si="591">IF(OR(Z91="W",Z91=" ")," ",IF(AND(F91&lt;&gt;F87,F91&lt;&gt;0),"W","L"))</f>
        <v>W</v>
      </c>
      <c r="AB91" s="314" t="str">
        <f t="shared" si="591"/>
        <v xml:space="preserve"> </v>
      </c>
      <c r="AC91" s="306"/>
      <c r="AD91" s="308">
        <f t="shared" ref="AD91" si="592">IF(Y91="W",1,IF(Z91="W",2,IF(AA91="W",3,IF(AB91="W",4,"L"))))</f>
        <v>3</v>
      </c>
      <c r="AE91" s="306">
        <f t="shared" ref="AE91" si="593">IF(AD91&lt;&gt;"L",AE87+1,AE87-81)</f>
        <v>20</v>
      </c>
      <c r="AG91" s="314" t="str">
        <f>IF(AND(D93&lt;&gt;D81,D322&lt;&gt;0),"W","L")</f>
        <v>L</v>
      </c>
      <c r="AH91" s="314" t="str">
        <f>IF(AG91="W"," ", IF(AND(E93&lt;&gt;E81,E93&lt;&gt;0),"W","L"))</f>
        <v>L</v>
      </c>
      <c r="AI91" s="314" t="str">
        <f>IF(OR(AH91="W",AH91=" ")," ",IF(AND(F93&lt;&gt;F81,F93&lt;&gt;0),"W","L"))</f>
        <v>L</v>
      </c>
      <c r="AJ91" s="314" t="str">
        <f>IF(OR(AI91="W",AI91=" ")," ",IF(AND(G93&lt;&gt;G81,G93&lt;&gt;0),"W","L"))</f>
        <v>W</v>
      </c>
      <c r="AL91" s="165">
        <f t="shared" ref="AL91" si="594">IF(AG91="W",1,IF(AH91="W",2,IF(AI91="W",3,IF(AJ91="W",4,"L"))))</f>
        <v>4</v>
      </c>
      <c r="AM91" s="71">
        <f t="shared" ref="AM91" si="595">IF(AL91&lt;&gt;"L",AM87+1,AM87-15)</f>
        <v>-30</v>
      </c>
      <c r="AO91" s="314">
        <f t="shared" ref="AO91" si="596">IF(AND(B91&gt;0,B91&lt;=12),1,IF(AND(B91&gt;12,B91&lt;=24),2,IF(AND(B91&gt;24,B91&lt;=36),3,0)))</f>
        <v>3</v>
      </c>
      <c r="AQ91" s="314" t="str">
        <f t="shared" si="574"/>
        <v>L</v>
      </c>
      <c r="AR91" s="314" t="str">
        <f t="shared" ref="AR91" si="597">IF(AQ91="L"," ",IF(AO80="A","B&amp;C",IF(AO80="B","A&amp;C","A&amp;B")))</f>
        <v xml:space="preserve"> </v>
      </c>
      <c r="AS91" s="318">
        <f t="shared" si="576"/>
        <v>2</v>
      </c>
      <c r="AT91" s="318">
        <f t="shared" ref="AT91:AT154" si="598">IF(AR91=" ",0,IF($AT$9=3,IF(AS91=1,2,IF(AS91=2,6,IF(AS91=3,18,0))),IF(AS91=1,2,IF(AS91=2,6,IF(AS91=3,18,IF(AS91=4,54,0))))))</f>
        <v>0</v>
      </c>
      <c r="AU91" s="318">
        <f t="shared" si="577"/>
        <v>0</v>
      </c>
      <c r="AV91" s="318">
        <f t="shared" si="578"/>
        <v>36</v>
      </c>
    </row>
    <row r="92" spans="1:48">
      <c r="A92" s="197">
        <f t="shared" si="447"/>
        <v>82</v>
      </c>
      <c r="B92" s="198">
        <f>Data!B92</f>
        <v>19</v>
      </c>
      <c r="D92" s="290" t="str">
        <f>IF(B91=0,0,IF(MOD(B91,3)=1,"A",IF(MOD(B91,3)=2,"B","C")))</f>
        <v>A</v>
      </c>
      <c r="E92" s="290">
        <f>IF(AND(B92&gt;0,B92&lt;=12),1,IF(AND(B92&gt;12,B92&lt;=24),2,IF(AND(B92&gt;24,B92&lt;=36),3,0)))</f>
        <v>2</v>
      </c>
      <c r="F92" s="290" t="str">
        <f>IF(B93=0,0,IF(MOD(B93,3)=1,"A",IF(MOD(B93,3)=2,"B","C")))</f>
        <v>A</v>
      </c>
      <c r="G92" s="290">
        <f>IF(AND(B94&gt;0,B94&lt;=12),1,IF(AND(B94&gt;12,B94&lt;=24),2,IF(AND(B94&gt;24,B94&lt;=36),3,0)))</f>
        <v>3</v>
      </c>
      <c r="M92" s="71"/>
      <c r="N92" s="165"/>
      <c r="O92" s="71"/>
      <c r="P92" s="71"/>
      <c r="Q92" s="165"/>
      <c r="R92" s="165"/>
      <c r="S92" s="165"/>
      <c r="T92" s="165"/>
      <c r="U92" s="71"/>
      <c r="V92" s="165"/>
      <c r="W92" s="71"/>
      <c r="X92" s="71"/>
      <c r="Y92" s="314"/>
      <c r="Z92" s="314"/>
      <c r="AA92" s="314"/>
      <c r="AB92" s="314"/>
      <c r="AC92" s="306"/>
      <c r="AD92" s="308"/>
      <c r="AE92" s="306"/>
      <c r="AG92" s="577"/>
      <c r="AH92" s="577"/>
      <c r="AI92" s="577"/>
      <c r="AJ92" s="577"/>
      <c r="AL92" s="165"/>
      <c r="AO92" s="314" t="str">
        <f t="shared" ref="AO92" si="599">IF(B92=0,0,IF(MOD(B92,3)=1,"A",IF(MOD(B92,3)=2,"B","C")))</f>
        <v>A</v>
      </c>
      <c r="AQ92" s="314" t="str">
        <f t="shared" si="574"/>
        <v xml:space="preserve"> </v>
      </c>
      <c r="AR92" s="314" t="str">
        <f t="shared" ref="AR92" si="600">IF(AQ92="L"," ",IF(AO81=1,"2&amp;3",IF(AO81=2,"1&amp;3","1&amp;2")))</f>
        <v>1&amp;2</v>
      </c>
      <c r="AS92" s="318">
        <f t="shared" si="576"/>
        <v>2</v>
      </c>
      <c r="AT92" s="318">
        <f t="shared" si="598"/>
        <v>6</v>
      </c>
      <c r="AU92" s="318">
        <f t="shared" si="577"/>
        <v>0</v>
      </c>
      <c r="AV92" s="318">
        <f t="shared" si="578"/>
        <v>30</v>
      </c>
    </row>
    <row r="93" spans="1:48">
      <c r="A93" s="197">
        <f t="shared" si="447"/>
        <v>83</v>
      </c>
      <c r="B93" s="198">
        <f>Data!B93</f>
        <v>25</v>
      </c>
      <c r="D93" s="292" t="str">
        <f>IF(B91=0,0,IF(B91&lt;=18,"L","H"))</f>
        <v>H</v>
      </c>
      <c r="E93" s="292" t="str">
        <f>IF(B92=0,0,IF(ISODD(B92),"O","E"))</f>
        <v>O</v>
      </c>
      <c r="F93" s="292" t="str">
        <f>IF(B93=0,0,IF(B93&lt;=18,"L","H"))</f>
        <v>H</v>
      </c>
      <c r="G93" s="292" t="str">
        <f>IF(B94=0,0,IF(ISODD(B94),"O","E"))</f>
        <v>E</v>
      </c>
      <c r="M93" s="71"/>
      <c r="N93" s="165"/>
      <c r="O93" s="71"/>
      <c r="P93" s="71"/>
      <c r="Q93" s="165"/>
      <c r="R93" s="165"/>
      <c r="S93" s="165"/>
      <c r="T93" s="165"/>
      <c r="U93" s="71"/>
      <c r="V93" s="165"/>
      <c r="W93" s="71"/>
      <c r="X93" s="71"/>
      <c r="Y93" s="314"/>
      <c r="Z93" s="314"/>
      <c r="AA93" s="314"/>
      <c r="AB93" s="314"/>
      <c r="AC93" s="306"/>
      <c r="AD93" s="308"/>
      <c r="AE93" s="306"/>
      <c r="AG93" s="577"/>
      <c r="AH93" s="577"/>
      <c r="AI93" s="577"/>
      <c r="AJ93" s="577"/>
      <c r="AL93" s="165"/>
      <c r="AO93" s="314">
        <f t="shared" ref="AO93" si="601">IF(AND(B93&gt;0,B93&lt;=12),1,IF(AND(B93&gt;12,B93&lt;=24),2,IF(AND(B93&gt;24,B93&lt;=36),3,0)))</f>
        <v>3</v>
      </c>
      <c r="AQ93" s="314" t="str">
        <f t="shared" si="574"/>
        <v>L</v>
      </c>
      <c r="AR93" s="314" t="str">
        <f t="shared" ref="AR93" si="602">IF(AQ93="L"," ",IF(AO82="A","B&amp;C",IF(AO82="B","A&amp;C","A&amp;B")))</f>
        <v xml:space="preserve"> </v>
      </c>
      <c r="AS93" s="318">
        <f t="shared" si="576"/>
        <v>3</v>
      </c>
      <c r="AT93" s="318">
        <f t="shared" si="598"/>
        <v>0</v>
      </c>
      <c r="AU93" s="318">
        <f t="shared" si="577"/>
        <v>0</v>
      </c>
      <c r="AV93" s="318">
        <f t="shared" si="578"/>
        <v>30</v>
      </c>
    </row>
    <row r="94" spans="1:48">
      <c r="A94" s="197">
        <f t="shared" si="447"/>
        <v>84</v>
      </c>
      <c r="B94" s="198">
        <f>Data!B94</f>
        <v>30</v>
      </c>
      <c r="D94" s="165"/>
      <c r="E94" s="165"/>
      <c r="F94" s="165"/>
      <c r="G94" s="165"/>
      <c r="I94" s="287" t="str">
        <f t="shared" ref="I94" si="603">IF(D83=1,"2&amp;3",IF(D83=2,"1&amp;3","1&amp;2"))</f>
        <v>1&amp;2</v>
      </c>
      <c r="J94" s="287" t="str">
        <f t="shared" ref="J94" si="604">IF(E83="A","B&amp;C",IF(E83="B","A&amp;C","A&amp;B"))</f>
        <v>A&amp;C</v>
      </c>
      <c r="K94" s="287" t="str">
        <f t="shared" ref="K94" si="605">IF(F83=1,"2&amp;3",IF(F83=2,"1&amp;3","1&amp;2"))</f>
        <v>1&amp;2</v>
      </c>
      <c r="L94" s="287" t="str">
        <f t="shared" ref="L94" si="606">IF(G83="A","B&amp;C",IF(G83="B","A&amp;C","A&amp;B"))</f>
        <v>A&amp;B</v>
      </c>
      <c r="M94" s="71"/>
      <c r="N94" s="165"/>
      <c r="O94" s="71"/>
      <c r="P94" s="71"/>
      <c r="Q94" s="289" t="str">
        <f t="shared" ref="Q94" si="607">IF(D84="A","B&amp;C",IF(D84="B","A&amp;C","A&amp;B"))</f>
        <v>A&amp;B</v>
      </c>
      <c r="R94" s="289" t="str">
        <f t="shared" ref="R94" si="608">IF(E84=1,"2&amp;3",IF(E84=2,"1&amp;3","1&amp;2"))</f>
        <v>2&amp;3</v>
      </c>
      <c r="S94" s="289" t="str">
        <f t="shared" ref="S94" si="609">IF(F84="A","B&amp;C",IF(F84="B","A&amp;C","A&amp;B"))</f>
        <v>B&amp;C</v>
      </c>
      <c r="T94" s="289" t="str">
        <f t="shared" ref="T94" si="610">IF(G84=1,"2&amp;3",IF(G84=2,"1&amp;3","1&amp;2"))</f>
        <v>1&amp;2</v>
      </c>
      <c r="U94" s="71"/>
      <c r="V94" s="165"/>
      <c r="W94" s="71"/>
      <c r="X94" s="71"/>
      <c r="Y94" s="349" t="str">
        <f t="shared" ref="Y94" si="611">IF(D91=1,"2&amp;3",IF(D91=2,"1&amp;3","1&amp;2"))</f>
        <v>1&amp;2</v>
      </c>
      <c r="Z94" s="349" t="str">
        <f t="shared" ref="Z94" si="612">IF(E91="A","B&amp;C",IF(E91="B","A&amp;C","A&amp;B"))</f>
        <v>B&amp;C</v>
      </c>
      <c r="AA94" s="349" t="str">
        <f t="shared" ref="AA94" si="613">IF(F91=1,"2&amp;3",IF(F91=2,"1&amp;3","1&amp;2"))</f>
        <v>1&amp;2</v>
      </c>
      <c r="AB94" s="349" t="str">
        <f t="shared" ref="AB94" si="614">IF(G91="A","B&amp;C",IF(G91="B","A&amp;C","A&amp;B"))</f>
        <v>A&amp;B</v>
      </c>
      <c r="AC94" s="306"/>
      <c r="AD94" s="308"/>
      <c r="AE94" s="306"/>
      <c r="AG94" s="337" t="str">
        <f>IF(D85="H","L","H")</f>
        <v>L</v>
      </c>
      <c r="AH94" s="337" t="str">
        <f>IF(E85="O","E","O")</f>
        <v>E</v>
      </c>
      <c r="AI94" s="337" t="str">
        <f>IF(F85="H","L","H")</f>
        <v>L</v>
      </c>
      <c r="AJ94" s="337" t="str">
        <f>IF(G85="O","E","O")</f>
        <v>E</v>
      </c>
      <c r="AL94" s="165"/>
      <c r="AO94" s="314" t="str">
        <f t="shared" ref="AO94" si="615">IF(B94=0,0,IF(MOD(B94,3)=1,"A",IF(MOD(B94,3)=2,"B","C")))</f>
        <v>C</v>
      </c>
      <c r="AQ94" s="314" t="str">
        <f t="shared" si="574"/>
        <v xml:space="preserve"> </v>
      </c>
      <c r="AR94" s="314" t="str">
        <f t="shared" ref="AR94" si="616">IF(AQ94="L"," ",IF(AO83=1,"2&amp;3",IF(AO83=2,"1&amp;3","1&amp;2")))</f>
        <v>1&amp;2</v>
      </c>
      <c r="AS94" s="318">
        <f t="shared" si="576"/>
        <v>3</v>
      </c>
      <c r="AT94" s="318">
        <f t="shared" si="598"/>
        <v>18</v>
      </c>
      <c r="AU94" s="318">
        <f t="shared" si="577"/>
        <v>0</v>
      </c>
      <c r="AV94" s="318">
        <f t="shared" si="578"/>
        <v>12</v>
      </c>
    </row>
    <row r="95" spans="1:48">
      <c r="A95" s="197">
        <f t="shared" si="447"/>
        <v>85</v>
      </c>
      <c r="B95" s="198">
        <f>Data!B95</f>
        <v>3</v>
      </c>
      <c r="D95" s="288">
        <f>IF(AND(B95&gt;0,B95&lt;=12),1,IF(AND(B95&gt;12,B95&lt;=24),2,IF(AND(B95&gt;24,B95&lt;=36),3,0)))</f>
        <v>1</v>
      </c>
      <c r="E95" s="288" t="str">
        <f>IF(B96=0,0,IF(MOD(B96,3)=1,"A",IF(MOD(B96,3)=2,"B","C")))</f>
        <v>C</v>
      </c>
      <c r="F95" s="288">
        <f>IF(AND(B97&gt;0,B97&lt;=12),1,IF(AND(B97&gt;12,B97&lt;=24),2,IF(AND(B97&gt;24,B97&lt;=36),3,0)))</f>
        <v>1</v>
      </c>
      <c r="G95" s="288" t="str">
        <f>IF(B98=0,0,IF(MOD(B98,3)=1,"A",IF(MOD(B98,3)=2,"B","C")))</f>
        <v>A</v>
      </c>
      <c r="I95" s="66" t="str">
        <f t="shared" ref="I95" si="617">IF(AND(D95&lt;&gt;D83,D95&lt;&gt;0),"W","L")</f>
        <v>W</v>
      </c>
      <c r="J95" s="66" t="str">
        <f t="shared" ref="J95" si="618">IF(I95="W"," ", IF(AND(E95&lt;&gt;E83,E95&lt;&gt;0),"W","L"))</f>
        <v xml:space="preserve"> </v>
      </c>
      <c r="K95" s="66" t="str">
        <f t="shared" ref="K95:L95" si="619">IF(OR(J95="W",J95=" ")," ",IF(AND(F95&lt;&gt;F83,F95&lt;&gt;0),"W","L"))</f>
        <v xml:space="preserve"> </v>
      </c>
      <c r="L95" s="66" t="str">
        <f t="shared" si="619"/>
        <v xml:space="preserve"> </v>
      </c>
      <c r="M95" s="71"/>
      <c r="N95" s="165">
        <f t="shared" ref="N95" si="620">IF(I95="W",1,IF(J95="W",2,IF(K95="W",3,IF(L95="W",4,"L"))))</f>
        <v>1</v>
      </c>
      <c r="O95" s="71">
        <f t="shared" ref="O95" si="621">IF(N95&lt;&gt;"L",O91+1,O91-81)</f>
        <v>-63</v>
      </c>
      <c r="P95" s="71"/>
      <c r="Q95" s="66" t="str">
        <f t="shared" ref="Q95" si="622">IF(AND(D96&lt;&gt;D84,D96&lt;&gt;0),"W","L")</f>
        <v>L</v>
      </c>
      <c r="R95" s="66" t="str">
        <f t="shared" ref="R95" si="623">IF(Q95="W"," ", IF(AND(E96&lt;&gt;E84,E96&lt;&gt;0),"W","L"))</f>
        <v>W</v>
      </c>
      <c r="S95" s="66" t="str">
        <f t="shared" ref="S95:T95" si="624">IF(OR(R95="W",R95=" ")," ",IF(AND(F96&lt;&gt;F84,F96&lt;&gt;0),"W","L"))</f>
        <v xml:space="preserve"> </v>
      </c>
      <c r="T95" s="66" t="str">
        <f t="shared" si="624"/>
        <v xml:space="preserve"> </v>
      </c>
      <c r="U95" s="71"/>
      <c r="V95" s="165">
        <f t="shared" ref="V95" si="625">IF(Q95="W",1,IF(R95="W",2,IF(S95="W",3,IF(T95="W",4,"L"))))</f>
        <v>2</v>
      </c>
      <c r="W95" s="71">
        <f t="shared" ref="W95" si="626">IF(V95&lt;&gt;"L",W91+1,W91-81)</f>
        <v>19</v>
      </c>
      <c r="X95" s="71"/>
      <c r="Y95" s="314" t="str">
        <f t="shared" ref="Y95" si="627">IF(AND(D95&lt;&gt;D91,D95&lt;&gt;0),"W","L")</f>
        <v>W</v>
      </c>
      <c r="Z95" s="314" t="str">
        <f t="shared" ref="Z95" si="628">IF(Y95="W"," ", IF(AND(E95&lt;&gt;E91,E95&lt;&gt;0),"W","L"))</f>
        <v xml:space="preserve"> </v>
      </c>
      <c r="AA95" s="314" t="str">
        <f t="shared" ref="AA95:AB95" si="629">IF(OR(Z95="W",Z95=" ")," ",IF(AND(F95&lt;&gt;F91,F95&lt;&gt;0),"W","L"))</f>
        <v xml:space="preserve"> </v>
      </c>
      <c r="AB95" s="314" t="str">
        <f t="shared" si="629"/>
        <v xml:space="preserve"> </v>
      </c>
      <c r="AC95" s="306"/>
      <c r="AD95" s="308">
        <f t="shared" ref="AD95" si="630">IF(Y95="W",1,IF(Z95="W",2,IF(AA95="W",3,IF(AB95="W",4,"L"))))</f>
        <v>1</v>
      </c>
      <c r="AE95" s="306">
        <f t="shared" ref="AE95" si="631">IF(AD95&lt;&gt;"L",AE91+1,AE91-81)</f>
        <v>21</v>
      </c>
      <c r="AG95" s="314" t="str">
        <f>IF(AND(D97&lt;&gt;D85,D326&lt;&gt;0),"W","L")</f>
        <v>L</v>
      </c>
      <c r="AH95" s="314" t="str">
        <f>IF(AG95="W"," ", IF(AND(E97&lt;&gt;E85,E97&lt;&gt;0),"W","L"))</f>
        <v>W</v>
      </c>
      <c r="AI95" s="314" t="str">
        <f>IF(OR(AH95="W",AH95=" ")," ",IF(AND(F97&lt;&gt;F85,F97&lt;&gt;0),"W","L"))</f>
        <v xml:space="preserve"> </v>
      </c>
      <c r="AJ95" s="314" t="str">
        <f>IF(OR(AI95="W",AI95=" ")," ",IF(AND(G97&lt;&gt;G85,G97&lt;&gt;0),"W","L"))</f>
        <v xml:space="preserve"> </v>
      </c>
      <c r="AL95" s="165">
        <f t="shared" ref="AL95" si="632">IF(AG95="W",1,IF(AH95="W",2,IF(AI95="W",3,IF(AJ95="W",4,"L"))))</f>
        <v>2</v>
      </c>
      <c r="AM95" s="71">
        <f t="shared" ref="AM95" si="633">IF(AL95&lt;&gt;"L",AM91+1,AM91-15)</f>
        <v>-29</v>
      </c>
      <c r="AO95" s="314">
        <f t="shared" ref="AO95" si="634">IF(AND(B95&gt;0,B95&lt;=12),1,IF(AND(B95&gt;12,B95&lt;=24),2,IF(AND(B95&gt;24,B95&lt;=36),3,0)))</f>
        <v>1</v>
      </c>
      <c r="AQ95" s="314" t="str">
        <f t="shared" si="574"/>
        <v>W</v>
      </c>
      <c r="AR95" s="314" t="str">
        <f t="shared" ref="AR95" si="635">IF(AQ95="L"," ",IF(AO84="A","B&amp;C",IF(AO84="B","A&amp;C","A&amp;B")))</f>
        <v>A&amp;C</v>
      </c>
      <c r="AS95" s="318">
        <f t="shared" si="576"/>
        <v>1</v>
      </c>
      <c r="AT95" s="318">
        <f t="shared" si="598"/>
        <v>2</v>
      </c>
      <c r="AU95" s="318">
        <f t="shared" si="577"/>
        <v>27</v>
      </c>
      <c r="AV95" s="318">
        <f t="shared" si="578"/>
        <v>37</v>
      </c>
    </row>
    <row r="96" spans="1:48">
      <c r="A96" s="197">
        <f t="shared" si="447"/>
        <v>86</v>
      </c>
      <c r="B96" s="198">
        <f>Data!B96</f>
        <v>18</v>
      </c>
      <c r="D96" s="290" t="str">
        <f>IF(B95=0,0,IF(MOD(B95,3)=1,"A",IF(MOD(B95,3)=2,"B","C")))</f>
        <v>C</v>
      </c>
      <c r="E96" s="290">
        <f>IF(AND(B96&gt;0,B96&lt;=12),1,IF(AND(B96&gt;12,B96&lt;=24),2,IF(AND(B96&gt;24,B96&lt;=36),3,0)))</f>
        <v>2</v>
      </c>
      <c r="F96" s="290" t="str">
        <f>IF(B97=0,0,IF(MOD(B97,3)=1,"A",IF(MOD(B97,3)=2,"B","C")))</f>
        <v>A</v>
      </c>
      <c r="G96" s="290">
        <f>IF(AND(B98&gt;0,B98&lt;=12),1,IF(AND(B98&gt;12,B98&lt;=24),2,IF(AND(B98&gt;24,B98&lt;=36),3,0)))</f>
        <v>1</v>
      </c>
      <c r="M96" s="71"/>
      <c r="N96" s="165"/>
      <c r="O96" s="71"/>
      <c r="P96" s="71"/>
      <c r="Q96" s="165"/>
      <c r="R96" s="165"/>
      <c r="S96" s="165"/>
      <c r="T96" s="165"/>
      <c r="U96" s="71"/>
      <c r="V96" s="165"/>
      <c r="W96" s="71"/>
      <c r="X96" s="71"/>
      <c r="Y96" s="314"/>
      <c r="Z96" s="314"/>
      <c r="AA96" s="314"/>
      <c r="AB96" s="314"/>
      <c r="AC96" s="306"/>
      <c r="AD96" s="308"/>
      <c r="AE96" s="306"/>
      <c r="AG96" s="577"/>
      <c r="AH96" s="577"/>
      <c r="AI96" s="577"/>
      <c r="AJ96" s="577"/>
      <c r="AL96" s="165"/>
      <c r="AO96" s="314" t="str">
        <f t="shared" ref="AO96" si="636">IF(B96=0,0,IF(MOD(B96,3)=1,"A",IF(MOD(B96,3)=2,"B","C")))</f>
        <v>C</v>
      </c>
      <c r="AQ96" s="314" t="str">
        <f t="shared" si="574"/>
        <v>W</v>
      </c>
      <c r="AR96" s="314" t="str">
        <f t="shared" ref="AR96" si="637">IF(AQ96="L"," ",IF(AO85=1,"2&amp;3",IF(AO85=2,"1&amp;3","1&amp;2")))</f>
        <v>1&amp;2</v>
      </c>
      <c r="AS96" s="318">
        <f t="shared" si="576"/>
        <v>1</v>
      </c>
      <c r="AT96" s="318">
        <f t="shared" si="598"/>
        <v>2</v>
      </c>
      <c r="AU96" s="318">
        <f t="shared" si="577"/>
        <v>3</v>
      </c>
      <c r="AV96" s="318">
        <f t="shared" si="578"/>
        <v>38</v>
      </c>
    </row>
    <row r="97" spans="1:48">
      <c r="A97" s="197">
        <f t="shared" si="447"/>
        <v>87</v>
      </c>
      <c r="B97" s="198">
        <f>Data!B97</f>
        <v>10</v>
      </c>
      <c r="D97" s="292" t="str">
        <f>IF(B95=0,0,IF(B95&lt;=18,"L","H"))</f>
        <v>L</v>
      </c>
      <c r="E97" s="292" t="str">
        <f>IF(B96=0,0,IF(ISODD(B96),"O","E"))</f>
        <v>E</v>
      </c>
      <c r="F97" s="292" t="str">
        <f>IF(B97=0,0,IF(B97&lt;=18,"L","H"))</f>
        <v>L</v>
      </c>
      <c r="G97" s="292" t="str">
        <f>IF(B98=0,0,IF(ISODD(B98),"O","E"))</f>
        <v>O</v>
      </c>
      <c r="M97" s="71"/>
      <c r="N97" s="165"/>
      <c r="O97" s="71"/>
      <c r="P97" s="71"/>
      <c r="Q97" s="165"/>
      <c r="R97" s="165"/>
      <c r="S97" s="165"/>
      <c r="T97" s="165"/>
      <c r="U97" s="71"/>
      <c r="V97" s="165"/>
      <c r="W97" s="71"/>
      <c r="X97" s="71"/>
      <c r="Y97" s="314"/>
      <c r="Z97" s="314"/>
      <c r="AA97" s="314"/>
      <c r="AB97" s="314"/>
      <c r="AC97" s="306"/>
      <c r="AD97" s="308"/>
      <c r="AE97" s="306"/>
      <c r="AG97" s="577"/>
      <c r="AH97" s="577"/>
      <c r="AI97" s="577"/>
      <c r="AJ97" s="577"/>
      <c r="AL97" s="165"/>
      <c r="AO97" s="314">
        <f t="shared" ref="AO97" si="638">IF(AND(B97&gt;0,B97&lt;=12),1,IF(AND(B97&gt;12,B97&lt;=24),2,IF(AND(B97&gt;24,B97&lt;=36),3,0)))</f>
        <v>1</v>
      </c>
      <c r="AQ97" s="314" t="str">
        <f t="shared" si="574"/>
        <v>W</v>
      </c>
      <c r="AR97" s="314" t="str">
        <f t="shared" ref="AR97" si="639">IF(AQ97="L"," ",IF(AO86="A","B&amp;C",IF(AO86="B","A&amp;C","A&amp;B")))</f>
        <v>A&amp;B</v>
      </c>
      <c r="AS97" s="318">
        <f t="shared" si="576"/>
        <v>1</v>
      </c>
      <c r="AT97" s="318">
        <f t="shared" si="598"/>
        <v>2</v>
      </c>
      <c r="AU97" s="318">
        <f t="shared" si="577"/>
        <v>3</v>
      </c>
      <c r="AV97" s="318">
        <f t="shared" si="578"/>
        <v>39</v>
      </c>
    </row>
    <row r="98" spans="1:48">
      <c r="A98" s="197">
        <f t="shared" si="447"/>
        <v>88</v>
      </c>
      <c r="B98" s="198">
        <f>Data!B98</f>
        <v>1</v>
      </c>
      <c r="D98" s="165"/>
      <c r="E98" s="165"/>
      <c r="F98" s="165"/>
      <c r="G98" s="165"/>
      <c r="I98" s="287" t="str">
        <f t="shared" ref="I98" si="640">IF(D87=1,"2&amp;3",IF(D87=2,"1&amp;3","1&amp;2"))</f>
        <v>1&amp;2</v>
      </c>
      <c r="J98" s="287" t="str">
        <f t="shared" ref="J98" si="641">IF(E87="A","B&amp;C",IF(E87="B","A&amp;C","A&amp;B"))</f>
        <v>B&amp;C</v>
      </c>
      <c r="K98" s="287" t="str">
        <f t="shared" ref="K98" si="642">IF(F87=1,"2&amp;3",IF(F87=2,"1&amp;3","1&amp;2"))</f>
        <v>1&amp;3</v>
      </c>
      <c r="L98" s="287" t="str">
        <f t="shared" ref="L98" si="643">IF(G87="A","B&amp;C",IF(G87="B","A&amp;C","A&amp;B"))</f>
        <v>A&amp;C</v>
      </c>
      <c r="M98" s="71"/>
      <c r="N98" s="165"/>
      <c r="O98" s="71"/>
      <c r="P98" s="71"/>
      <c r="Q98" s="289" t="str">
        <f t="shared" ref="Q98" si="644">IF(D88="A","B&amp;C",IF(D88="B","A&amp;C","A&amp;B"))</f>
        <v>A&amp;B</v>
      </c>
      <c r="R98" s="289" t="str">
        <f t="shared" ref="R98" si="645">IF(E88=1,"2&amp;3",IF(E88=2,"1&amp;3","1&amp;2"))</f>
        <v>1&amp;3</v>
      </c>
      <c r="S98" s="289" t="str">
        <f t="shared" ref="S98" si="646">IF(F88="A","B&amp;C",IF(F88="B","A&amp;C","A&amp;B"))</f>
        <v>A&amp;B</v>
      </c>
      <c r="T98" s="289" t="str">
        <f t="shared" ref="T98" si="647">IF(G88=1,"2&amp;3",IF(G88=2,"1&amp;3","1&amp;2"))</f>
        <v>1&amp;2</v>
      </c>
      <c r="U98" s="71"/>
      <c r="V98" s="165"/>
      <c r="W98" s="71"/>
      <c r="X98" s="71"/>
      <c r="Y98" s="349" t="str">
        <f t="shared" ref="Y98" si="648">IF(D95=1,"2&amp;3",IF(D95=2,"1&amp;3","1&amp;2"))</f>
        <v>2&amp;3</v>
      </c>
      <c r="Z98" s="349" t="str">
        <f t="shared" ref="Z98" si="649">IF(E95="A","B&amp;C",IF(E95="B","A&amp;C","A&amp;B"))</f>
        <v>A&amp;B</v>
      </c>
      <c r="AA98" s="349" t="str">
        <f t="shared" ref="AA98" si="650">IF(F95=1,"2&amp;3",IF(F95=2,"1&amp;3","1&amp;2"))</f>
        <v>2&amp;3</v>
      </c>
      <c r="AB98" s="349" t="str">
        <f t="shared" ref="AB98" si="651">IF(G95="A","B&amp;C",IF(G95="B","A&amp;C","A&amp;B"))</f>
        <v>B&amp;C</v>
      </c>
      <c r="AC98" s="306"/>
      <c r="AD98" s="308"/>
      <c r="AE98" s="306"/>
      <c r="AG98" s="337" t="str">
        <f>IF(D89="H","L","H")</f>
        <v>L</v>
      </c>
      <c r="AH98" s="337" t="str">
        <f>IF(E89="O","E","O")</f>
        <v>E</v>
      </c>
      <c r="AI98" s="337" t="str">
        <f>IF(F89="H","L","H")</f>
        <v>L</v>
      </c>
      <c r="AJ98" s="337" t="str">
        <f>IF(G89="O","E","O")</f>
        <v>O</v>
      </c>
      <c r="AL98" s="165"/>
      <c r="AO98" s="314" t="str">
        <f t="shared" ref="AO98" si="652">IF(B98=0,0,IF(MOD(B98,3)=1,"A",IF(MOD(B98,3)=2,"B","C")))</f>
        <v>A</v>
      </c>
      <c r="AQ98" s="314" t="str">
        <f t="shared" si="574"/>
        <v>W</v>
      </c>
      <c r="AR98" s="314" t="str">
        <f t="shared" ref="AR98" si="653">IF(AQ98="L"," ",IF(AO87=1,"2&amp;3",IF(AO87=2,"1&amp;3","1&amp;2")))</f>
        <v>1&amp;2</v>
      </c>
      <c r="AS98" s="318">
        <f t="shared" si="576"/>
        <v>1</v>
      </c>
      <c r="AT98" s="318">
        <f t="shared" si="598"/>
        <v>2</v>
      </c>
      <c r="AU98" s="318">
        <f t="shared" si="577"/>
        <v>3</v>
      </c>
      <c r="AV98" s="318">
        <f t="shared" si="578"/>
        <v>40</v>
      </c>
    </row>
    <row r="99" spans="1:48">
      <c r="A99" s="197">
        <f t="shared" si="447"/>
        <v>89</v>
      </c>
      <c r="B99" s="198">
        <f>Data!B99</f>
        <v>24</v>
      </c>
      <c r="D99" s="288">
        <f>IF(AND(B99&gt;0,B99&lt;=12),1,IF(AND(B99&gt;12,B99&lt;=24),2,IF(AND(B99&gt;24,B99&lt;=36),3,0)))</f>
        <v>2</v>
      </c>
      <c r="E99" s="288" t="str">
        <f>IF(B100=0,0,IF(MOD(B100,3)=1,"A",IF(MOD(B100,3)=2,"B","C")))</f>
        <v>C</v>
      </c>
      <c r="F99" s="288">
        <f>IF(AND(B101&gt;0,B101&lt;=12),1,IF(AND(B101&gt;12,B101&lt;=24),2,IF(AND(B101&gt;24,B101&lt;=36),3,0)))</f>
        <v>3</v>
      </c>
      <c r="G99" s="288" t="str">
        <f>IF(B102=0,0,IF(MOD(B102,3)=1,"A",IF(MOD(B102,3)=2,"B","C")))</f>
        <v>B</v>
      </c>
      <c r="I99" s="66" t="str">
        <f t="shared" ref="I99" si="654">IF(AND(D99&lt;&gt;D87,D99&lt;&gt;0),"W","L")</f>
        <v>W</v>
      </c>
      <c r="J99" s="66" t="str">
        <f t="shared" ref="J99" si="655">IF(I99="W"," ", IF(AND(E99&lt;&gt;E87,E99&lt;&gt;0),"W","L"))</f>
        <v xml:space="preserve"> </v>
      </c>
      <c r="K99" s="66" t="str">
        <f t="shared" ref="K99:L99" si="656">IF(OR(J99="W",J99=" ")," ",IF(AND(F99&lt;&gt;F87,F99&lt;&gt;0),"W","L"))</f>
        <v xml:space="preserve"> </v>
      </c>
      <c r="L99" s="66" t="str">
        <f t="shared" si="656"/>
        <v xml:space="preserve"> </v>
      </c>
      <c r="M99" s="71"/>
      <c r="N99" s="165">
        <f t="shared" ref="N99" si="657">IF(I99="W",1,IF(J99="W",2,IF(K99="W",3,IF(L99="W",4,"L"))))</f>
        <v>1</v>
      </c>
      <c r="O99" s="71">
        <f t="shared" ref="O99" si="658">IF(N99&lt;&gt;"L",O95+1,O95-81)</f>
        <v>-62</v>
      </c>
      <c r="P99" s="71"/>
      <c r="Q99" s="66" t="str">
        <f t="shared" ref="Q99" si="659">IF(AND(D100&lt;&gt;D88,D100&lt;&gt;0),"W","L")</f>
        <v>L</v>
      </c>
      <c r="R99" s="66" t="str">
        <f t="shared" ref="R99" si="660">IF(Q99="W"," ", IF(AND(E100&lt;&gt;E88,E100&lt;&gt;0),"W","L"))</f>
        <v>L</v>
      </c>
      <c r="S99" s="66" t="str">
        <f t="shared" ref="S99:T99" si="661">IF(OR(R99="W",R99=" ")," ",IF(AND(F100&lt;&gt;F88,F100&lt;&gt;0),"W","L"))</f>
        <v>W</v>
      </c>
      <c r="T99" s="66" t="str">
        <f t="shared" si="661"/>
        <v xml:space="preserve"> </v>
      </c>
      <c r="U99" s="71"/>
      <c r="V99" s="165">
        <f t="shared" ref="V99" si="662">IF(Q99="W",1,IF(R99="W",2,IF(S99="W",3,IF(T99="W",4,"L"))))</f>
        <v>3</v>
      </c>
      <c r="W99" s="71">
        <f t="shared" ref="W99" si="663">IF(V99&lt;&gt;"L",W95+1,W95-81)</f>
        <v>20</v>
      </c>
      <c r="X99" s="71"/>
      <c r="Y99" s="314" t="str">
        <f t="shared" ref="Y99" si="664">IF(AND(D99&lt;&gt;D95,D99&lt;&gt;0),"W","L")</f>
        <v>W</v>
      </c>
      <c r="Z99" s="314" t="str">
        <f t="shared" ref="Z99" si="665">IF(Y99="W"," ", IF(AND(E99&lt;&gt;E95,E99&lt;&gt;0),"W","L"))</f>
        <v xml:space="preserve"> </v>
      </c>
      <c r="AA99" s="314" t="str">
        <f t="shared" ref="AA99:AB99" si="666">IF(OR(Z99="W",Z99=" ")," ",IF(AND(F99&lt;&gt;F95,F99&lt;&gt;0),"W","L"))</f>
        <v xml:space="preserve"> </v>
      </c>
      <c r="AB99" s="314" t="str">
        <f t="shared" si="666"/>
        <v xml:space="preserve"> </v>
      </c>
      <c r="AC99" s="306"/>
      <c r="AD99" s="308">
        <f t="shared" ref="AD99" si="667">IF(Y99="W",1,IF(Z99="W",2,IF(AA99="W",3,IF(AB99="W",4,"L"))))</f>
        <v>1</v>
      </c>
      <c r="AE99" s="306">
        <f t="shared" ref="AE99" si="668">IF(AD99&lt;&gt;"L",AE95+1,AE95-81)</f>
        <v>22</v>
      </c>
      <c r="AG99" s="314" t="str">
        <f>IF(AND(D101&lt;&gt;D89,D330&lt;&gt;0),"W","L")</f>
        <v>L</v>
      </c>
      <c r="AH99" s="314" t="str">
        <f>IF(AG99="W"," ", IF(AND(E101&lt;&gt;E89,E101&lt;&gt;0),"W","L"))</f>
        <v>W</v>
      </c>
      <c r="AI99" s="314" t="str">
        <f>IF(OR(AH99="W",AH99=" ")," ",IF(AND(F101&lt;&gt;F89,F101&lt;&gt;0),"W","L"))</f>
        <v xml:space="preserve"> </v>
      </c>
      <c r="AJ99" s="314" t="str">
        <f>IF(OR(AI99="W",AI99=" ")," ",IF(AND(G101&lt;&gt;G89,G101&lt;&gt;0),"W","L"))</f>
        <v xml:space="preserve"> </v>
      </c>
      <c r="AL99" s="165">
        <f t="shared" ref="AL99" si="669">IF(AG99="W",1,IF(AH99="W",2,IF(AI99="W",3,IF(AJ99="W",4,"L"))))</f>
        <v>2</v>
      </c>
      <c r="AM99" s="71">
        <f t="shared" ref="AM99" si="670">IF(AL99&lt;&gt;"L",AM95+1,AM95-15)</f>
        <v>-28</v>
      </c>
      <c r="AO99" s="314">
        <f t="shared" ref="AO99" si="671">IF(AND(B99&gt;0,B99&lt;=12),1,IF(AND(B99&gt;12,B99&lt;=24),2,IF(AND(B99&gt;24,B99&lt;=36),3,0)))</f>
        <v>2</v>
      </c>
      <c r="AQ99" s="314" t="str">
        <f t="shared" si="574"/>
        <v>W</v>
      </c>
      <c r="AR99" s="314" t="str">
        <f t="shared" ref="AR99" si="672">IF(AQ99="L"," ",IF(AO88="A","B&amp;C",IF(AO88="B","A&amp;C","A&amp;B")))</f>
        <v>B&amp;C</v>
      </c>
      <c r="AS99" s="318">
        <f t="shared" si="576"/>
        <v>1</v>
      </c>
      <c r="AT99" s="318">
        <f t="shared" si="598"/>
        <v>2</v>
      </c>
      <c r="AU99" s="318">
        <f t="shared" si="577"/>
        <v>3</v>
      </c>
      <c r="AV99" s="318">
        <f t="shared" si="578"/>
        <v>41</v>
      </c>
    </row>
    <row r="100" spans="1:48">
      <c r="A100" s="197">
        <f t="shared" si="447"/>
        <v>90</v>
      </c>
      <c r="B100" s="198">
        <f>Data!B100</f>
        <v>18</v>
      </c>
      <c r="D100" s="290" t="str">
        <f>IF(B99=0,0,IF(MOD(B99,3)=1,"A",IF(MOD(B99,3)=2,"B","C")))</f>
        <v>C</v>
      </c>
      <c r="E100" s="290">
        <f>IF(AND(B100&gt;0,B100&lt;=12),1,IF(AND(B100&gt;12,B100&lt;=24),2,IF(AND(B100&gt;24,B100&lt;=36),3,0)))</f>
        <v>2</v>
      </c>
      <c r="F100" s="290" t="str">
        <f>IF(B101=0,0,IF(MOD(B101,3)=1,"A",IF(MOD(B101,3)=2,"B","C")))</f>
        <v>B</v>
      </c>
      <c r="G100" s="290">
        <f>IF(AND(B102&gt;0,B102&lt;=12),1,IF(AND(B102&gt;12,B102&lt;=24),2,IF(AND(B102&gt;24,B102&lt;=36),3,0)))</f>
        <v>2</v>
      </c>
      <c r="M100" s="71"/>
      <c r="N100" s="165"/>
      <c r="O100" s="71"/>
      <c r="P100" s="71"/>
      <c r="Q100" s="165"/>
      <c r="R100" s="165"/>
      <c r="S100" s="165"/>
      <c r="T100" s="165"/>
      <c r="U100" s="71"/>
      <c r="V100" s="165"/>
      <c r="W100" s="71"/>
      <c r="X100" s="71"/>
      <c r="Y100" s="314"/>
      <c r="Z100" s="314"/>
      <c r="AA100" s="314"/>
      <c r="AB100" s="314"/>
      <c r="AC100" s="306"/>
      <c r="AD100" s="308"/>
      <c r="AE100" s="306"/>
      <c r="AG100" s="577"/>
      <c r="AH100" s="577"/>
      <c r="AI100" s="577"/>
      <c r="AJ100" s="577"/>
      <c r="AL100" s="165"/>
      <c r="AO100" s="314" t="str">
        <f t="shared" ref="AO100" si="673">IF(B100=0,0,IF(MOD(B100,3)=1,"A",IF(MOD(B100,3)=2,"B","C")))</f>
        <v>C</v>
      </c>
      <c r="AQ100" s="314" t="str">
        <f t="shared" si="574"/>
        <v>W</v>
      </c>
      <c r="AR100" s="314" t="str">
        <f t="shared" ref="AR100" si="674">IF(AQ100="L"," ",IF(AO89=1,"2&amp;3",IF(AO89=2,"1&amp;3","1&amp;2")))</f>
        <v>1&amp;3</v>
      </c>
      <c r="AS100" s="318">
        <f t="shared" si="576"/>
        <v>1</v>
      </c>
      <c r="AT100" s="318">
        <f t="shared" si="598"/>
        <v>2</v>
      </c>
      <c r="AU100" s="318">
        <f t="shared" si="577"/>
        <v>3</v>
      </c>
      <c r="AV100" s="318">
        <f t="shared" si="578"/>
        <v>42</v>
      </c>
    </row>
    <row r="101" spans="1:48">
      <c r="A101" s="197">
        <f t="shared" si="447"/>
        <v>91</v>
      </c>
      <c r="B101" s="198">
        <f>Data!B101</f>
        <v>35</v>
      </c>
      <c r="D101" s="292" t="str">
        <f>IF(B99=0,0,IF(B99&lt;=18,"L","H"))</f>
        <v>H</v>
      </c>
      <c r="E101" s="292" t="str">
        <f>IF(B100=0,0,IF(ISODD(B100),"O","E"))</f>
        <v>E</v>
      </c>
      <c r="F101" s="292" t="str">
        <f>IF(B101=0,0,IF(B101&lt;=18,"L","H"))</f>
        <v>H</v>
      </c>
      <c r="G101" s="292" t="str">
        <f>IF(B102=0,0,IF(ISODD(B102),"O","E"))</f>
        <v>E</v>
      </c>
      <c r="M101" s="71"/>
      <c r="N101" s="165"/>
      <c r="O101" s="71"/>
      <c r="P101" s="71"/>
      <c r="Q101" s="165"/>
      <c r="R101" s="165"/>
      <c r="S101" s="165"/>
      <c r="T101" s="165"/>
      <c r="U101" s="71"/>
      <c r="V101" s="165"/>
      <c r="W101" s="71"/>
      <c r="X101" s="71"/>
      <c r="Y101" s="314"/>
      <c r="Z101" s="314"/>
      <c r="AA101" s="314"/>
      <c r="AB101" s="314"/>
      <c r="AC101" s="306"/>
      <c r="AD101" s="308"/>
      <c r="AE101" s="306"/>
      <c r="AG101" s="577"/>
      <c r="AH101" s="577"/>
      <c r="AI101" s="577"/>
      <c r="AJ101" s="577"/>
      <c r="AL101" s="165"/>
      <c r="AO101" s="314">
        <f t="shared" ref="AO101" si="675">IF(AND(B101&gt;0,B101&lt;=12),1,IF(AND(B101&gt;12,B101&lt;=24),2,IF(AND(B101&gt;24,B101&lt;=36),3,0)))</f>
        <v>3</v>
      </c>
      <c r="AQ101" s="314" t="str">
        <f t="shared" si="574"/>
        <v>W</v>
      </c>
      <c r="AR101" s="314" t="str">
        <f t="shared" ref="AR101" si="676">IF(AQ101="L"," ",IF(AO90="A","B&amp;C",IF(AO90="B","A&amp;C","A&amp;B")))</f>
        <v>A&amp;C</v>
      </c>
      <c r="AS101" s="318">
        <f t="shared" si="576"/>
        <v>1</v>
      </c>
      <c r="AT101" s="318">
        <f t="shared" si="598"/>
        <v>2</v>
      </c>
      <c r="AU101" s="318">
        <f t="shared" si="577"/>
        <v>3</v>
      </c>
      <c r="AV101" s="318">
        <f t="shared" si="578"/>
        <v>43</v>
      </c>
    </row>
    <row r="102" spans="1:48">
      <c r="A102" s="197">
        <f t="shared" si="447"/>
        <v>92</v>
      </c>
      <c r="B102" s="198">
        <f>Data!B102</f>
        <v>14</v>
      </c>
      <c r="D102" s="165"/>
      <c r="E102" s="165"/>
      <c r="F102" s="165"/>
      <c r="G102" s="165"/>
      <c r="I102" s="287" t="str">
        <f t="shared" ref="I102" si="677">IF(D91=1,"2&amp;3",IF(D91=2,"1&amp;3","1&amp;2"))</f>
        <v>1&amp;2</v>
      </c>
      <c r="J102" s="287" t="str">
        <f t="shared" ref="J102" si="678">IF(E91="A","B&amp;C",IF(E91="B","A&amp;C","A&amp;B"))</f>
        <v>B&amp;C</v>
      </c>
      <c r="K102" s="287" t="str">
        <f t="shared" ref="K102" si="679">IF(F91=1,"2&amp;3",IF(F91=2,"1&amp;3","1&amp;2"))</f>
        <v>1&amp;2</v>
      </c>
      <c r="L102" s="287" t="str">
        <f t="shared" ref="L102" si="680">IF(G91="A","B&amp;C",IF(G91="B","A&amp;C","A&amp;B"))</f>
        <v>A&amp;B</v>
      </c>
      <c r="M102" s="71"/>
      <c r="N102" s="165"/>
      <c r="O102" s="71"/>
      <c r="P102" s="71"/>
      <c r="Q102" s="289" t="str">
        <f t="shared" ref="Q102" si="681">IF(D92="A","B&amp;C",IF(D92="B","A&amp;C","A&amp;B"))</f>
        <v>B&amp;C</v>
      </c>
      <c r="R102" s="289" t="str">
        <f t="shared" ref="R102" si="682">IF(E92=1,"2&amp;3",IF(E92=2,"1&amp;3","1&amp;2"))</f>
        <v>1&amp;3</v>
      </c>
      <c r="S102" s="289" t="str">
        <f t="shared" ref="S102" si="683">IF(F92="A","B&amp;C",IF(F92="B","A&amp;C","A&amp;B"))</f>
        <v>B&amp;C</v>
      </c>
      <c r="T102" s="289" t="str">
        <f t="shared" ref="T102" si="684">IF(G92=1,"2&amp;3",IF(G92=2,"1&amp;3","1&amp;2"))</f>
        <v>1&amp;2</v>
      </c>
      <c r="U102" s="71"/>
      <c r="V102" s="165"/>
      <c r="W102" s="71"/>
      <c r="X102" s="71"/>
      <c r="Y102" s="349" t="str">
        <f t="shared" ref="Y102" si="685">IF(D99=1,"2&amp;3",IF(D99=2,"1&amp;3","1&amp;2"))</f>
        <v>1&amp;3</v>
      </c>
      <c r="Z102" s="349" t="str">
        <f t="shared" ref="Z102" si="686">IF(E99="A","B&amp;C",IF(E99="B","A&amp;C","A&amp;B"))</f>
        <v>A&amp;B</v>
      </c>
      <c r="AA102" s="349" t="str">
        <f t="shared" ref="AA102" si="687">IF(F99=1,"2&amp;3",IF(F99=2,"1&amp;3","1&amp;2"))</f>
        <v>1&amp;2</v>
      </c>
      <c r="AB102" s="349" t="str">
        <f t="shared" ref="AB102" si="688">IF(G99="A","B&amp;C",IF(G99="B","A&amp;C","A&amp;B"))</f>
        <v>A&amp;C</v>
      </c>
      <c r="AC102" s="306"/>
      <c r="AD102" s="308"/>
      <c r="AE102" s="306"/>
      <c r="AG102" s="337" t="str">
        <f>IF(D93="H","L","H")</f>
        <v>L</v>
      </c>
      <c r="AH102" s="337" t="str">
        <f>IF(E93="O","E","O")</f>
        <v>E</v>
      </c>
      <c r="AI102" s="337" t="str">
        <f>IF(F93="H","L","H")</f>
        <v>L</v>
      </c>
      <c r="AJ102" s="337" t="str">
        <f>IF(G93="O","E","O")</f>
        <v>O</v>
      </c>
      <c r="AL102" s="165"/>
      <c r="AO102" s="314" t="str">
        <f t="shared" ref="AO102" si="689">IF(B102=0,0,IF(MOD(B102,3)=1,"A",IF(MOD(B102,3)=2,"B","C")))</f>
        <v>B</v>
      </c>
      <c r="AQ102" s="314" t="str">
        <f t="shared" si="574"/>
        <v>L</v>
      </c>
      <c r="AR102" s="314" t="str">
        <f t="shared" ref="AR102" si="690">IF(AQ102="L"," ",IF(AO91=1,"2&amp;3",IF(AO91=2,"1&amp;3","1&amp;2")))</f>
        <v xml:space="preserve"> </v>
      </c>
      <c r="AS102" s="318">
        <f t="shared" si="576"/>
        <v>2</v>
      </c>
      <c r="AT102" s="318">
        <f t="shared" si="598"/>
        <v>0</v>
      </c>
      <c r="AU102" s="318">
        <f t="shared" si="577"/>
        <v>0</v>
      </c>
      <c r="AV102" s="318">
        <f t="shared" si="578"/>
        <v>43</v>
      </c>
    </row>
    <row r="103" spans="1:48">
      <c r="A103" s="197">
        <f t="shared" si="447"/>
        <v>93</v>
      </c>
      <c r="B103" s="198">
        <f>Data!B103</f>
        <v>35</v>
      </c>
      <c r="D103" s="288">
        <f>IF(AND(B103&gt;0,B103&lt;=12),1,IF(AND(B103&gt;12,B103&lt;=24),2,IF(AND(B103&gt;24,B103&lt;=36),3,0)))</f>
        <v>3</v>
      </c>
      <c r="E103" s="288" t="str">
        <f>IF(B104=0,0,IF(MOD(B104,3)=1,"A",IF(MOD(B104,3)=2,"B","C")))</f>
        <v>C</v>
      </c>
      <c r="F103" s="288">
        <f>IF(AND(B105&gt;0,B105&lt;=12),1,IF(AND(B105&gt;12,B105&lt;=24),2,IF(AND(B105&gt;24,B105&lt;=36),3,0)))</f>
        <v>1</v>
      </c>
      <c r="G103" s="288" t="str">
        <f>IF(B106=0,0,IF(MOD(B106,3)=1,"A",IF(MOD(B106,3)=2,"B","C")))</f>
        <v>C</v>
      </c>
      <c r="I103" s="66" t="str">
        <f t="shared" ref="I103" si="691">IF(AND(D103&lt;&gt;D91,D103&lt;&gt;0),"W","L")</f>
        <v>L</v>
      </c>
      <c r="J103" s="66" t="str">
        <f t="shared" ref="J103" si="692">IF(I103="W"," ", IF(AND(E103&lt;&gt;E91,E103&lt;&gt;0),"W","L"))</f>
        <v>W</v>
      </c>
      <c r="K103" s="66" t="str">
        <f t="shared" ref="K103:L103" si="693">IF(OR(J103="W",J103=" ")," ",IF(AND(F103&lt;&gt;F91,F103&lt;&gt;0),"W","L"))</f>
        <v xml:space="preserve"> </v>
      </c>
      <c r="L103" s="66" t="str">
        <f t="shared" si="693"/>
        <v xml:space="preserve"> </v>
      </c>
      <c r="M103" s="71"/>
      <c r="N103" s="165">
        <f t="shared" ref="N103" si="694">IF(I103="W",1,IF(J103="W",2,IF(K103="W",3,IF(L103="W",4,"L"))))</f>
        <v>2</v>
      </c>
      <c r="O103" s="71">
        <f t="shared" ref="O103" si="695">IF(N103&lt;&gt;"L",O99+1,O99-81)</f>
        <v>-61</v>
      </c>
      <c r="P103" s="71"/>
      <c r="Q103" s="66" t="str">
        <f t="shared" ref="Q103" si="696">IF(AND(D104&lt;&gt;D92,D104&lt;&gt;0),"W","L")</f>
        <v>W</v>
      </c>
      <c r="R103" s="66" t="str">
        <f t="shared" ref="R103" si="697">IF(Q103="W"," ", IF(AND(E104&lt;&gt;E92,E104&lt;&gt;0),"W","L"))</f>
        <v xml:space="preserve"> </v>
      </c>
      <c r="S103" s="66" t="str">
        <f t="shared" ref="S103:T103" si="698">IF(OR(R103="W",R103=" ")," ",IF(AND(F104&lt;&gt;F92,F104&lt;&gt;0),"W","L"))</f>
        <v xml:space="preserve"> </v>
      </c>
      <c r="T103" s="66" t="str">
        <f t="shared" si="698"/>
        <v xml:space="preserve"> </v>
      </c>
      <c r="U103" s="71"/>
      <c r="V103" s="165">
        <f t="shared" ref="V103" si="699">IF(Q103="W",1,IF(R103="W",2,IF(S103="W",3,IF(T103="W",4,"L"))))</f>
        <v>1</v>
      </c>
      <c r="W103" s="71">
        <f t="shared" ref="W103" si="700">IF(V103&lt;&gt;"L",W99+1,W99-81)</f>
        <v>21</v>
      </c>
      <c r="X103" s="71"/>
      <c r="Y103" s="314" t="str">
        <f t="shared" ref="Y103" si="701">IF(AND(D103&lt;&gt;D99,D103&lt;&gt;0),"W","L")</f>
        <v>W</v>
      </c>
      <c r="Z103" s="314" t="str">
        <f t="shared" ref="Z103" si="702">IF(Y103="W"," ", IF(AND(E103&lt;&gt;E99,E103&lt;&gt;0),"W","L"))</f>
        <v xml:space="preserve"> </v>
      </c>
      <c r="AA103" s="314" t="str">
        <f t="shared" ref="AA103:AB103" si="703">IF(OR(Z103="W",Z103=" ")," ",IF(AND(F103&lt;&gt;F99,F103&lt;&gt;0),"W","L"))</f>
        <v xml:space="preserve"> </v>
      </c>
      <c r="AB103" s="314" t="str">
        <f t="shared" si="703"/>
        <v xml:space="preserve"> </v>
      </c>
      <c r="AC103" s="306"/>
      <c r="AD103" s="308">
        <f t="shared" ref="AD103" si="704">IF(Y103="W",1,IF(Z103="W",2,IF(AA103="W",3,IF(AB103="W",4,"L"))))</f>
        <v>1</v>
      </c>
      <c r="AE103" s="306">
        <f t="shared" ref="AE103" si="705">IF(AD103&lt;&gt;"L",AE99+1,AE99-81)</f>
        <v>23</v>
      </c>
      <c r="AG103" s="314" t="str">
        <f>IF(AND(D105&lt;&gt;D93,D334&lt;&gt;0),"W","L")</f>
        <v>L</v>
      </c>
      <c r="AH103" s="314" t="str">
        <f>IF(AG103="W"," ", IF(AND(E105&lt;&gt;E93,E105&lt;&gt;0),"W","L"))</f>
        <v>W</v>
      </c>
      <c r="AI103" s="314" t="str">
        <f>IF(OR(AH103="W",AH103=" ")," ",IF(AND(F105&lt;&gt;F93,F105&lt;&gt;0),"W","L"))</f>
        <v xml:space="preserve"> </v>
      </c>
      <c r="AJ103" s="314" t="str">
        <f>IF(OR(AI103="W",AI103=" ")," ",IF(AND(G105&lt;&gt;G93,G105&lt;&gt;0),"W","L"))</f>
        <v xml:space="preserve"> </v>
      </c>
      <c r="AL103" s="165">
        <f t="shared" ref="AL103" si="706">IF(AG103="W",1,IF(AH103="W",2,IF(AI103="W",3,IF(AJ103="W",4,"L"))))</f>
        <v>2</v>
      </c>
      <c r="AM103" s="71">
        <f t="shared" ref="AM103" si="707">IF(AL103&lt;&gt;"L",AM99+1,AM99-15)</f>
        <v>-27</v>
      </c>
      <c r="AO103" s="314">
        <f t="shared" ref="AO103" si="708">IF(AND(B103&gt;0,B103&lt;=12),1,IF(AND(B103&gt;12,B103&lt;=24),2,IF(AND(B103&gt;24,B103&lt;=36),3,0)))</f>
        <v>3</v>
      </c>
      <c r="AQ103" s="314" t="str">
        <f t="shared" si="574"/>
        <v xml:space="preserve"> </v>
      </c>
      <c r="AR103" s="314" t="str">
        <f t="shared" ref="AR103" si="709">IF(AQ103="L"," ",IF(AO92="A","B&amp;C",IF(AO92="B","A&amp;C","A&amp;B")))</f>
        <v>B&amp;C</v>
      </c>
      <c r="AS103" s="318">
        <f t="shared" si="576"/>
        <v>2</v>
      </c>
      <c r="AT103" s="318">
        <f t="shared" si="598"/>
        <v>6</v>
      </c>
      <c r="AU103" s="318">
        <f t="shared" si="577"/>
        <v>0</v>
      </c>
      <c r="AV103" s="318">
        <f t="shared" si="578"/>
        <v>37</v>
      </c>
    </row>
    <row r="104" spans="1:48">
      <c r="A104" s="197">
        <f t="shared" si="447"/>
        <v>94</v>
      </c>
      <c r="B104" s="198">
        <f>Data!B104</f>
        <v>12</v>
      </c>
      <c r="D104" s="290" t="str">
        <f>IF(B103=0,0,IF(MOD(B103,3)=1,"A",IF(MOD(B103,3)=2,"B","C")))</f>
        <v>B</v>
      </c>
      <c r="E104" s="290">
        <f>IF(AND(B104&gt;0,B104&lt;=12),1,IF(AND(B104&gt;12,B104&lt;=24),2,IF(AND(B104&gt;24,B104&lt;=36),3,0)))</f>
        <v>1</v>
      </c>
      <c r="F104" s="290" t="str">
        <f>IF(B105=0,0,IF(MOD(B105,3)=1,"A",IF(MOD(B105,3)=2,"B","C")))</f>
        <v>A</v>
      </c>
      <c r="G104" s="290">
        <f>IF(AND(B106&gt;0,B106&lt;=12),1,IF(AND(B106&gt;12,B106&lt;=24),2,IF(AND(B106&gt;24,B106&lt;=36),3,0)))</f>
        <v>3</v>
      </c>
      <c r="M104" s="71"/>
      <c r="N104" s="165"/>
      <c r="O104" s="71"/>
      <c r="P104" s="71"/>
      <c r="Q104" s="165"/>
      <c r="R104" s="165"/>
      <c r="S104" s="165"/>
      <c r="T104" s="165"/>
      <c r="U104" s="71"/>
      <c r="V104" s="165"/>
      <c r="W104" s="71"/>
      <c r="X104" s="71"/>
      <c r="Y104" s="314"/>
      <c r="Z104" s="314"/>
      <c r="AA104" s="314"/>
      <c r="AB104" s="314"/>
      <c r="AC104" s="306"/>
      <c r="AD104" s="308"/>
      <c r="AE104" s="306"/>
      <c r="AG104" s="577"/>
      <c r="AH104" s="577"/>
      <c r="AI104" s="577"/>
      <c r="AJ104" s="577"/>
      <c r="AL104" s="165"/>
      <c r="AO104" s="314" t="str">
        <f t="shared" ref="AO104" si="710">IF(B104=0,0,IF(MOD(B104,3)=1,"A",IF(MOD(B104,3)=2,"B","C")))</f>
        <v>C</v>
      </c>
      <c r="AQ104" s="314" t="str">
        <f t="shared" si="574"/>
        <v>W</v>
      </c>
      <c r="AR104" s="314" t="str">
        <f t="shared" ref="AR104" si="711">IF(AQ104="L"," ",IF(AO93=1,"2&amp;3",IF(AO93=2,"1&amp;3","1&amp;2")))</f>
        <v>1&amp;2</v>
      </c>
      <c r="AS104" s="318">
        <f t="shared" si="576"/>
        <v>1</v>
      </c>
      <c r="AT104" s="318">
        <f t="shared" si="598"/>
        <v>2</v>
      </c>
      <c r="AU104" s="318">
        <f t="shared" si="577"/>
        <v>9</v>
      </c>
      <c r="AV104" s="318">
        <f t="shared" si="578"/>
        <v>44</v>
      </c>
    </row>
    <row r="105" spans="1:48">
      <c r="A105" s="197">
        <f t="shared" si="447"/>
        <v>95</v>
      </c>
      <c r="B105" s="198">
        <f>Data!B105</f>
        <v>7</v>
      </c>
      <c r="D105" s="292" t="str">
        <f>IF(B103=0,0,IF(B103&lt;=18,"L","H"))</f>
        <v>H</v>
      </c>
      <c r="E105" s="292" t="str">
        <f>IF(B104=0,0,IF(ISODD(B104),"O","E"))</f>
        <v>E</v>
      </c>
      <c r="F105" s="292" t="str">
        <f>IF(B105=0,0,IF(B105&lt;=18,"L","H"))</f>
        <v>L</v>
      </c>
      <c r="G105" s="292" t="str">
        <f>IF(B106=0,0,IF(ISODD(B106),"O","E"))</f>
        <v>O</v>
      </c>
      <c r="M105" s="71"/>
      <c r="N105" s="165"/>
      <c r="O105" s="71"/>
      <c r="P105" s="71"/>
      <c r="Q105" s="165"/>
      <c r="R105" s="165"/>
      <c r="S105" s="165"/>
      <c r="T105" s="165"/>
      <c r="U105" s="71"/>
      <c r="V105" s="165"/>
      <c r="W105" s="71"/>
      <c r="X105" s="71"/>
      <c r="Y105" s="314"/>
      <c r="Z105" s="314"/>
      <c r="AA105" s="314"/>
      <c r="AB105" s="314"/>
      <c r="AC105" s="306"/>
      <c r="AD105" s="308"/>
      <c r="AE105" s="306"/>
      <c r="AG105" s="577"/>
      <c r="AH105" s="577"/>
      <c r="AI105" s="577"/>
      <c r="AJ105" s="577"/>
      <c r="AL105" s="165"/>
      <c r="AO105" s="314">
        <f t="shared" ref="AO105" si="712">IF(AND(B105&gt;0,B105&lt;=12),1,IF(AND(B105&gt;12,B105&lt;=24),2,IF(AND(B105&gt;24,B105&lt;=36),3,0)))</f>
        <v>1</v>
      </c>
      <c r="AQ105" s="314" t="str">
        <f t="shared" si="574"/>
        <v>W</v>
      </c>
      <c r="AR105" s="314" t="str">
        <f t="shared" ref="AR105" si="713">IF(AQ105="L"," ",IF(AO94="A","B&amp;C",IF(AO94="B","A&amp;C","A&amp;B")))</f>
        <v>A&amp;B</v>
      </c>
      <c r="AS105" s="318">
        <f t="shared" si="576"/>
        <v>1</v>
      </c>
      <c r="AT105" s="318">
        <f t="shared" si="598"/>
        <v>2</v>
      </c>
      <c r="AU105" s="318">
        <f t="shared" si="577"/>
        <v>3</v>
      </c>
      <c r="AV105" s="318">
        <f t="shared" si="578"/>
        <v>45</v>
      </c>
    </row>
    <row r="106" spans="1:48">
      <c r="A106" s="197">
        <f t="shared" si="447"/>
        <v>96</v>
      </c>
      <c r="B106" s="198">
        <f>Data!B106</f>
        <v>33</v>
      </c>
      <c r="D106" s="165"/>
      <c r="E106" s="165"/>
      <c r="F106" s="165"/>
      <c r="G106" s="165"/>
      <c r="I106" s="287" t="str">
        <f t="shared" ref="I106" si="714">IF(D95=1,"2&amp;3",IF(D95=2,"1&amp;3","1&amp;2"))</f>
        <v>2&amp;3</v>
      </c>
      <c r="J106" s="287" t="str">
        <f t="shared" ref="J106" si="715">IF(E95="A","B&amp;C",IF(E95="B","A&amp;C","A&amp;B"))</f>
        <v>A&amp;B</v>
      </c>
      <c r="K106" s="287" t="str">
        <f t="shared" ref="K106" si="716">IF(F95=1,"2&amp;3",IF(F95=2,"1&amp;3","1&amp;2"))</f>
        <v>2&amp;3</v>
      </c>
      <c r="L106" s="287" t="str">
        <f t="shared" ref="L106" si="717">IF(G95="A","B&amp;C",IF(G95="B","A&amp;C","A&amp;B"))</f>
        <v>B&amp;C</v>
      </c>
      <c r="M106" s="71"/>
      <c r="N106" s="165"/>
      <c r="O106" s="71"/>
      <c r="P106" s="71"/>
      <c r="Q106" s="289" t="str">
        <f t="shared" ref="Q106" si="718">IF(D96="A","B&amp;C",IF(D96="B","A&amp;C","A&amp;B"))</f>
        <v>A&amp;B</v>
      </c>
      <c r="R106" s="289" t="str">
        <f t="shared" ref="R106" si="719">IF(E96=1,"2&amp;3",IF(E96=2,"1&amp;3","1&amp;2"))</f>
        <v>1&amp;3</v>
      </c>
      <c r="S106" s="289" t="str">
        <f t="shared" ref="S106" si="720">IF(F96="A","B&amp;C",IF(F96="B","A&amp;C","A&amp;B"))</f>
        <v>B&amp;C</v>
      </c>
      <c r="T106" s="289" t="str">
        <f t="shared" ref="T106" si="721">IF(G96=1,"2&amp;3",IF(G96=2,"1&amp;3","1&amp;2"))</f>
        <v>2&amp;3</v>
      </c>
      <c r="U106" s="71"/>
      <c r="V106" s="165"/>
      <c r="W106" s="71"/>
      <c r="X106" s="71"/>
      <c r="Y106" s="349" t="str">
        <f t="shared" ref="Y106" si="722">IF(D103=1,"2&amp;3",IF(D103=2,"1&amp;3","1&amp;2"))</f>
        <v>1&amp;2</v>
      </c>
      <c r="Z106" s="349" t="str">
        <f t="shared" ref="Z106" si="723">IF(E103="A","B&amp;C",IF(E103="B","A&amp;C","A&amp;B"))</f>
        <v>A&amp;B</v>
      </c>
      <c r="AA106" s="349" t="str">
        <f t="shared" ref="AA106" si="724">IF(F103=1,"2&amp;3",IF(F103=2,"1&amp;3","1&amp;2"))</f>
        <v>2&amp;3</v>
      </c>
      <c r="AB106" s="349" t="str">
        <f t="shared" ref="AB106" si="725">IF(G103="A","B&amp;C",IF(G103="B","A&amp;C","A&amp;B"))</f>
        <v>A&amp;B</v>
      </c>
      <c r="AC106" s="306"/>
      <c r="AD106" s="308"/>
      <c r="AE106" s="306"/>
      <c r="AG106" s="337" t="str">
        <f>IF(D97="H","L","H")</f>
        <v>H</v>
      </c>
      <c r="AH106" s="337" t="str">
        <f>IF(E97="O","E","O")</f>
        <v>O</v>
      </c>
      <c r="AI106" s="337" t="str">
        <f>IF(F97="H","L","H")</f>
        <v>H</v>
      </c>
      <c r="AJ106" s="337" t="str">
        <f>IF(G97="O","E","O")</f>
        <v>E</v>
      </c>
      <c r="AL106" s="165"/>
      <c r="AO106" s="314" t="str">
        <f t="shared" ref="AO106" si="726">IF(B106=0,0,IF(MOD(B106,3)=1,"A",IF(MOD(B106,3)=2,"B","C")))</f>
        <v>C</v>
      </c>
      <c r="AQ106" s="314" t="str">
        <f t="shared" si="574"/>
        <v>L</v>
      </c>
      <c r="AR106" s="314" t="str">
        <f t="shared" ref="AR106" si="727">IF(AQ106="L"," ",IF(AO95=1,"2&amp;3",IF(AO95=2,"1&amp;3","1&amp;2")))</f>
        <v xml:space="preserve"> </v>
      </c>
      <c r="AS106" s="318">
        <f t="shared" si="576"/>
        <v>2</v>
      </c>
      <c r="AT106" s="318">
        <f t="shared" si="598"/>
        <v>0</v>
      </c>
      <c r="AU106" s="318">
        <f t="shared" si="577"/>
        <v>0</v>
      </c>
      <c r="AV106" s="318">
        <f t="shared" si="578"/>
        <v>45</v>
      </c>
    </row>
    <row r="107" spans="1:48">
      <c r="A107" s="197">
        <f t="shared" si="447"/>
        <v>97</v>
      </c>
      <c r="B107" s="198">
        <f>Data!B107</f>
        <v>11</v>
      </c>
      <c r="D107" s="288">
        <f>IF(AND(B107&gt;0,B107&lt;=12),1,IF(AND(B107&gt;12,B107&lt;=24),2,IF(AND(B107&gt;24,B107&lt;=36),3,0)))</f>
        <v>1</v>
      </c>
      <c r="E107" s="288" t="str">
        <f>IF(B108=0,0,IF(MOD(B108,3)=1,"A",IF(MOD(B108,3)=2,"B","C")))</f>
        <v>A</v>
      </c>
      <c r="F107" s="288">
        <f>IF(AND(B109&gt;0,B109&lt;=12),1,IF(AND(B109&gt;12,B109&lt;=24),2,IF(AND(B109&gt;24,B109&lt;=36),3,0)))</f>
        <v>2</v>
      </c>
      <c r="G107" s="288" t="str">
        <f>IF(B110=0,0,IF(MOD(B110,3)=1,"A",IF(MOD(B110,3)=2,"B","C")))</f>
        <v>A</v>
      </c>
      <c r="I107" s="66" t="str">
        <f t="shared" ref="I107" si="728">IF(AND(D107&lt;&gt;D95,D107&lt;&gt;0),"W","L")</f>
        <v>L</v>
      </c>
      <c r="J107" s="66" t="str">
        <f t="shared" ref="J107" si="729">IF(I107="W"," ", IF(AND(E107&lt;&gt;E95,E107&lt;&gt;0),"W","L"))</f>
        <v>W</v>
      </c>
      <c r="K107" s="66" t="str">
        <f t="shared" ref="K107:L107" si="730">IF(OR(J107="W",J107=" ")," ",IF(AND(F107&lt;&gt;F95,F107&lt;&gt;0),"W","L"))</f>
        <v xml:space="preserve"> </v>
      </c>
      <c r="L107" s="66" t="str">
        <f t="shared" si="730"/>
        <v xml:space="preserve"> </v>
      </c>
      <c r="M107" s="71"/>
      <c r="N107" s="165">
        <f t="shared" ref="N107" si="731">IF(I107="W",1,IF(J107="W",2,IF(K107="W",3,IF(L107="W",4,"L"))))</f>
        <v>2</v>
      </c>
      <c r="O107" s="71">
        <f t="shared" ref="O107" si="732">IF(N107&lt;&gt;"L",O103+1,O103-81)</f>
        <v>-60</v>
      </c>
      <c r="P107" s="71"/>
      <c r="Q107" s="66" t="str">
        <f t="shared" ref="Q107" si="733">IF(AND(D108&lt;&gt;D96,D108&lt;&gt;0),"W","L")</f>
        <v>W</v>
      </c>
      <c r="R107" s="66" t="str">
        <f t="shared" ref="R107" si="734">IF(Q107="W"," ", IF(AND(E108&lt;&gt;E96,E108&lt;&gt;0),"W","L"))</f>
        <v xml:space="preserve"> </v>
      </c>
      <c r="S107" s="66" t="str">
        <f t="shared" ref="S107:T107" si="735">IF(OR(R107="W",R107=" ")," ",IF(AND(F108&lt;&gt;F96,F108&lt;&gt;0),"W","L"))</f>
        <v xml:space="preserve"> </v>
      </c>
      <c r="T107" s="66" t="str">
        <f t="shared" si="735"/>
        <v xml:space="preserve"> </v>
      </c>
      <c r="U107" s="71"/>
      <c r="V107" s="165">
        <f t="shared" ref="V107" si="736">IF(Q107="W",1,IF(R107="W",2,IF(S107="W",3,IF(T107="W",4,"L"))))</f>
        <v>1</v>
      </c>
      <c r="W107" s="71">
        <f t="shared" ref="W107" si="737">IF(V107&lt;&gt;"L",W103+1,W103-81)</f>
        <v>22</v>
      </c>
      <c r="X107" s="71"/>
      <c r="Y107" s="314" t="str">
        <f t="shared" ref="Y107" si="738">IF(AND(D107&lt;&gt;D103,D107&lt;&gt;0),"W","L")</f>
        <v>W</v>
      </c>
      <c r="Z107" s="314" t="str">
        <f t="shared" ref="Z107" si="739">IF(Y107="W"," ", IF(AND(E107&lt;&gt;E103,E107&lt;&gt;0),"W","L"))</f>
        <v xml:space="preserve"> </v>
      </c>
      <c r="AA107" s="314" t="str">
        <f t="shared" ref="AA107:AB107" si="740">IF(OR(Z107="W",Z107=" ")," ",IF(AND(F107&lt;&gt;F103,F107&lt;&gt;0),"W","L"))</f>
        <v xml:space="preserve"> </v>
      </c>
      <c r="AB107" s="314" t="str">
        <f t="shared" si="740"/>
        <v xml:space="preserve"> </v>
      </c>
      <c r="AC107" s="306"/>
      <c r="AD107" s="308">
        <f t="shared" ref="AD107" si="741">IF(Y107="W",1,IF(Z107="W",2,IF(AA107="W",3,IF(AB107="W",4,"L"))))</f>
        <v>1</v>
      </c>
      <c r="AE107" s="306">
        <f t="shared" ref="AE107" si="742">IF(AD107&lt;&gt;"L",AE103+1,AE103-81)</f>
        <v>24</v>
      </c>
      <c r="AG107" s="314" t="str">
        <f>IF(AND(D109&lt;&gt;D97,D338&lt;&gt;0),"W","L")</f>
        <v>L</v>
      </c>
      <c r="AH107" s="314" t="str">
        <f>IF(AG107="W"," ", IF(AND(E109&lt;&gt;E97,E109&lt;&gt;0),"W","L"))</f>
        <v>L</v>
      </c>
      <c r="AI107" s="314" t="str">
        <f>IF(OR(AH107="W",AH107=" ")," ",IF(AND(F109&lt;&gt;F97,F109&lt;&gt;0),"W","L"))</f>
        <v>L</v>
      </c>
      <c r="AJ107" s="314" t="str">
        <f>IF(OR(AI107="W",AI107=" ")," ",IF(AND(G109&lt;&gt;G97,G109&lt;&gt;0),"W","L"))</f>
        <v>L</v>
      </c>
      <c r="AL107" s="165" t="str">
        <f t="shared" ref="AL107" si="743">IF(AG107="W",1,IF(AH107="W",2,IF(AI107="W",3,IF(AJ107="W",4,"L"))))</f>
        <v>L</v>
      </c>
      <c r="AM107" s="71">
        <f t="shared" ref="AM107" si="744">IF(AL107&lt;&gt;"L",AM103+1,AM103-15)</f>
        <v>-42</v>
      </c>
      <c r="AO107" s="314">
        <f t="shared" ref="AO107" si="745">IF(AND(B107&gt;0,B107&lt;=12),1,IF(AND(B107&gt;12,B107&lt;=24),2,IF(AND(B107&gt;24,B107&lt;=36),3,0)))</f>
        <v>1</v>
      </c>
      <c r="AQ107" s="314" t="str">
        <f t="shared" si="574"/>
        <v xml:space="preserve"> </v>
      </c>
      <c r="AR107" s="314" t="str">
        <f t="shared" ref="AR107" si="746">IF(AQ107="L"," ",IF(AO96="A","B&amp;C",IF(AO96="B","A&amp;C","A&amp;B")))</f>
        <v>A&amp;B</v>
      </c>
      <c r="AS107" s="318">
        <f t="shared" si="576"/>
        <v>2</v>
      </c>
      <c r="AT107" s="318">
        <f t="shared" si="598"/>
        <v>6</v>
      </c>
      <c r="AU107" s="318">
        <f t="shared" si="577"/>
        <v>0</v>
      </c>
      <c r="AV107" s="318">
        <f t="shared" si="578"/>
        <v>39</v>
      </c>
    </row>
    <row r="108" spans="1:48">
      <c r="A108" s="197">
        <f t="shared" si="447"/>
        <v>98</v>
      </c>
      <c r="B108" s="198">
        <f>Data!B108</f>
        <v>4</v>
      </c>
      <c r="D108" s="290" t="str">
        <f>IF(B107=0,0,IF(MOD(B107,3)=1,"A",IF(MOD(B107,3)=2,"B","C")))</f>
        <v>B</v>
      </c>
      <c r="E108" s="290">
        <f>IF(AND(B108&gt;0,B108&lt;=12),1,IF(AND(B108&gt;12,B108&lt;=24),2,IF(AND(B108&gt;24,B108&lt;=36),3,0)))</f>
        <v>1</v>
      </c>
      <c r="F108" s="290" t="str">
        <f>IF(B109=0,0,IF(MOD(B109,3)=1,"A",IF(MOD(B109,3)=2,"B","C")))</f>
        <v>C</v>
      </c>
      <c r="G108" s="290">
        <f>IF(AND(B110&gt;0,B110&lt;=12),1,IF(AND(B110&gt;12,B110&lt;=24),2,IF(AND(B110&gt;24,B110&lt;=36),3,0)))</f>
        <v>2</v>
      </c>
      <c r="M108" s="71"/>
      <c r="N108" s="165"/>
      <c r="O108" s="71"/>
      <c r="P108" s="71"/>
      <c r="Q108" s="165"/>
      <c r="R108" s="165"/>
      <c r="S108" s="165"/>
      <c r="T108" s="165"/>
      <c r="U108" s="71"/>
      <c r="V108" s="165"/>
      <c r="W108" s="71"/>
      <c r="X108" s="71"/>
      <c r="Y108" s="314"/>
      <c r="Z108" s="314"/>
      <c r="AA108" s="314"/>
      <c r="AB108" s="314"/>
      <c r="AC108" s="306"/>
      <c r="AD108" s="308"/>
      <c r="AE108" s="306"/>
      <c r="AG108" s="577"/>
      <c r="AH108" s="577"/>
      <c r="AI108" s="577"/>
      <c r="AJ108" s="577"/>
      <c r="AL108" s="165"/>
      <c r="AO108" s="314" t="str">
        <f t="shared" ref="AO108" si="747">IF(B108=0,0,IF(MOD(B108,3)=1,"A",IF(MOD(B108,3)=2,"B","C")))</f>
        <v>A</v>
      </c>
      <c r="AQ108" s="314" t="str">
        <f t="shared" si="574"/>
        <v>W</v>
      </c>
      <c r="AR108" s="314" t="str">
        <f t="shared" ref="AR108" si="748">IF(AQ108="L"," ",IF(AO97=1,"2&amp;3",IF(AO97=2,"1&amp;3","1&amp;2")))</f>
        <v>2&amp;3</v>
      </c>
      <c r="AS108" s="318">
        <f t="shared" si="576"/>
        <v>1</v>
      </c>
      <c r="AT108" s="318">
        <f t="shared" si="598"/>
        <v>2</v>
      </c>
      <c r="AU108" s="318">
        <f t="shared" si="577"/>
        <v>9</v>
      </c>
      <c r="AV108" s="318">
        <f t="shared" si="578"/>
        <v>46</v>
      </c>
    </row>
    <row r="109" spans="1:48">
      <c r="A109" s="197">
        <f t="shared" si="447"/>
        <v>99</v>
      </c>
      <c r="B109" s="198">
        <f>Data!B109</f>
        <v>18</v>
      </c>
      <c r="D109" s="292" t="str">
        <f>IF(B107=0,0,IF(B107&lt;=18,"L","H"))</f>
        <v>L</v>
      </c>
      <c r="E109" s="292" t="str">
        <f>IF(B108=0,0,IF(ISODD(B108),"O","E"))</f>
        <v>E</v>
      </c>
      <c r="F109" s="292" t="str">
        <f>IF(B109=0,0,IF(B109&lt;=18,"L","H"))</f>
        <v>L</v>
      </c>
      <c r="G109" s="292" t="str">
        <f>IF(B110=0,0,IF(ISODD(B110),"O","E"))</f>
        <v>O</v>
      </c>
      <c r="M109" s="71"/>
      <c r="N109" s="165"/>
      <c r="O109" s="71"/>
      <c r="P109" s="71"/>
      <c r="Q109" s="165"/>
      <c r="R109" s="165"/>
      <c r="S109" s="165"/>
      <c r="T109" s="165"/>
      <c r="U109" s="71"/>
      <c r="V109" s="165"/>
      <c r="W109" s="71"/>
      <c r="X109" s="71"/>
      <c r="Y109" s="314"/>
      <c r="Z109" s="314"/>
      <c r="AA109" s="314"/>
      <c r="AB109" s="314"/>
      <c r="AC109" s="306"/>
      <c r="AD109" s="308"/>
      <c r="AE109" s="306"/>
      <c r="AG109" s="577"/>
      <c r="AH109" s="577"/>
      <c r="AI109" s="577"/>
      <c r="AJ109" s="577"/>
      <c r="AL109" s="165"/>
      <c r="AO109" s="314">
        <f t="shared" ref="AO109" si="749">IF(AND(B109&gt;0,B109&lt;=12),1,IF(AND(B109&gt;12,B109&lt;=24),2,IF(AND(B109&gt;24,B109&lt;=36),3,0)))</f>
        <v>2</v>
      </c>
      <c r="AQ109" s="314" t="str">
        <f t="shared" si="574"/>
        <v>W</v>
      </c>
      <c r="AR109" s="314" t="str">
        <f t="shared" ref="AR109" si="750">IF(AQ109="L"," ",IF(AO98="A","B&amp;C",IF(AO98="B","A&amp;C","A&amp;B")))</f>
        <v>B&amp;C</v>
      </c>
      <c r="AS109" s="318">
        <f t="shared" si="576"/>
        <v>1</v>
      </c>
      <c r="AT109" s="318">
        <f t="shared" si="598"/>
        <v>2</v>
      </c>
      <c r="AU109" s="318">
        <f t="shared" si="577"/>
        <v>3</v>
      </c>
      <c r="AV109" s="318">
        <f t="shared" si="578"/>
        <v>47</v>
      </c>
    </row>
    <row r="110" spans="1:48">
      <c r="A110" s="197">
        <f t="shared" si="447"/>
        <v>100</v>
      </c>
      <c r="B110" s="198">
        <f>Data!B110</f>
        <v>13</v>
      </c>
      <c r="D110" s="165"/>
      <c r="E110" s="165"/>
      <c r="F110" s="165"/>
      <c r="G110" s="165"/>
      <c r="I110" s="287" t="str">
        <f t="shared" ref="I110" si="751">IF(D99=1,"2&amp;3",IF(D99=2,"1&amp;3","1&amp;2"))</f>
        <v>1&amp;3</v>
      </c>
      <c r="J110" s="287" t="str">
        <f t="shared" ref="J110" si="752">IF(E99="A","B&amp;C",IF(E99="B","A&amp;C","A&amp;B"))</f>
        <v>A&amp;B</v>
      </c>
      <c r="K110" s="287" t="str">
        <f t="shared" ref="K110" si="753">IF(F99=1,"2&amp;3",IF(F99=2,"1&amp;3","1&amp;2"))</f>
        <v>1&amp;2</v>
      </c>
      <c r="L110" s="287" t="str">
        <f t="shared" ref="L110" si="754">IF(G99="A","B&amp;C",IF(G99="B","A&amp;C","A&amp;B"))</f>
        <v>A&amp;C</v>
      </c>
      <c r="M110" s="71"/>
      <c r="N110" s="165"/>
      <c r="O110" s="71"/>
      <c r="P110" s="71"/>
      <c r="Q110" s="289" t="str">
        <f t="shared" ref="Q110" si="755">IF(D100="A","B&amp;C",IF(D100="B","A&amp;C","A&amp;B"))</f>
        <v>A&amp;B</v>
      </c>
      <c r="R110" s="289" t="str">
        <f t="shared" ref="R110" si="756">IF(E100=1,"2&amp;3",IF(E100=2,"1&amp;3","1&amp;2"))</f>
        <v>1&amp;3</v>
      </c>
      <c r="S110" s="289" t="str">
        <f t="shared" ref="S110" si="757">IF(F100="A","B&amp;C",IF(F100="B","A&amp;C","A&amp;B"))</f>
        <v>A&amp;C</v>
      </c>
      <c r="T110" s="289" t="str">
        <f t="shared" ref="T110" si="758">IF(G100=1,"2&amp;3",IF(G100=2,"1&amp;3","1&amp;2"))</f>
        <v>1&amp;3</v>
      </c>
      <c r="U110" s="71"/>
      <c r="V110" s="165"/>
      <c r="W110" s="71"/>
      <c r="X110" s="71"/>
      <c r="Y110" s="349" t="str">
        <f t="shared" ref="Y110" si="759">IF(D107=1,"2&amp;3",IF(D107=2,"1&amp;3","1&amp;2"))</f>
        <v>2&amp;3</v>
      </c>
      <c r="Z110" s="349" t="str">
        <f t="shared" ref="Z110" si="760">IF(E107="A","B&amp;C",IF(E107="B","A&amp;C","A&amp;B"))</f>
        <v>B&amp;C</v>
      </c>
      <c r="AA110" s="349" t="str">
        <f t="shared" ref="AA110" si="761">IF(F107=1,"2&amp;3",IF(F107=2,"1&amp;3","1&amp;2"))</f>
        <v>1&amp;3</v>
      </c>
      <c r="AB110" s="349" t="str">
        <f t="shared" ref="AB110" si="762">IF(G107="A","B&amp;C",IF(G107="B","A&amp;C","A&amp;B"))</f>
        <v>B&amp;C</v>
      </c>
      <c r="AC110" s="306"/>
      <c r="AD110" s="308"/>
      <c r="AE110" s="306"/>
      <c r="AG110" s="337" t="str">
        <f>IF(D101="H","L","H")</f>
        <v>L</v>
      </c>
      <c r="AH110" s="337" t="str">
        <f>IF(E101="O","E","O")</f>
        <v>O</v>
      </c>
      <c r="AI110" s="337" t="str">
        <f>IF(F101="H","L","H")</f>
        <v>L</v>
      </c>
      <c r="AJ110" s="337" t="str">
        <f>IF(G101="O","E","O")</f>
        <v>O</v>
      </c>
      <c r="AL110" s="165"/>
      <c r="AO110" s="314" t="str">
        <f t="shared" ref="AO110" si="763">IF(B110=0,0,IF(MOD(B110,3)=1,"A",IF(MOD(B110,3)=2,"B","C")))</f>
        <v>A</v>
      </c>
      <c r="AQ110" s="314" t="str">
        <f t="shared" si="574"/>
        <v>L</v>
      </c>
      <c r="AR110" s="314" t="str">
        <f t="shared" ref="AR110" si="764">IF(AQ110="L"," ",IF(AO99=1,"2&amp;3",IF(AO99=2,"1&amp;3","1&amp;2")))</f>
        <v xml:space="preserve"> </v>
      </c>
      <c r="AS110" s="318">
        <f t="shared" si="576"/>
        <v>2</v>
      </c>
      <c r="AT110" s="318">
        <f t="shared" si="598"/>
        <v>0</v>
      </c>
      <c r="AU110" s="318">
        <f t="shared" si="577"/>
        <v>0</v>
      </c>
      <c r="AV110" s="318">
        <f t="shared" si="578"/>
        <v>47</v>
      </c>
    </row>
    <row r="111" spans="1:48">
      <c r="A111" s="197">
        <f t="shared" si="447"/>
        <v>101</v>
      </c>
      <c r="B111" s="198">
        <f>Data!B111</f>
        <v>17</v>
      </c>
      <c r="D111" s="288">
        <f>IF(AND(B111&gt;0,B111&lt;=12),1,IF(AND(B111&gt;12,B111&lt;=24),2,IF(AND(B111&gt;24,B111&lt;=36),3,0)))</f>
        <v>2</v>
      </c>
      <c r="E111" s="288" t="str">
        <f>IF(B112=0,0,IF(MOD(B112,3)=1,"A",IF(MOD(B112,3)=2,"B","C")))</f>
        <v>B</v>
      </c>
      <c r="F111" s="288">
        <f>IF(AND(B113&gt;0,B113&lt;=12),1,IF(AND(B113&gt;12,B113&lt;=24),2,IF(AND(B113&gt;24,B113&lt;=36),3,0)))</f>
        <v>2</v>
      </c>
      <c r="G111" s="288" t="str">
        <f>IF(B114=0,0,IF(MOD(B114,3)=1,"A",IF(MOD(B114,3)=2,"B","C")))</f>
        <v>A</v>
      </c>
      <c r="I111" s="66" t="str">
        <f t="shared" ref="I111" si="765">IF(AND(D111&lt;&gt;D99,D111&lt;&gt;0),"W","L")</f>
        <v>L</v>
      </c>
      <c r="J111" s="66" t="str">
        <f t="shared" ref="J111" si="766">IF(I111="W"," ", IF(AND(E111&lt;&gt;E99,E111&lt;&gt;0),"W","L"))</f>
        <v>W</v>
      </c>
      <c r="K111" s="66" t="str">
        <f t="shared" ref="K111:L111" si="767">IF(OR(J111="W",J111=" ")," ",IF(AND(F111&lt;&gt;F99,F111&lt;&gt;0),"W","L"))</f>
        <v xml:space="preserve"> </v>
      </c>
      <c r="L111" s="66" t="str">
        <f t="shared" si="767"/>
        <v xml:space="preserve"> </v>
      </c>
      <c r="M111" s="71"/>
      <c r="N111" s="165">
        <f t="shared" ref="N111" si="768">IF(I111="W",1,IF(J111="W",2,IF(K111="W",3,IF(L111="W",4,"L"))))</f>
        <v>2</v>
      </c>
      <c r="O111" s="71">
        <f t="shared" ref="O111" si="769">IF(N111&lt;&gt;"L",O107+1,O107-81)</f>
        <v>-59</v>
      </c>
      <c r="P111" s="71"/>
      <c r="Q111" s="66" t="str">
        <f t="shared" ref="Q111" si="770">IF(AND(D112&lt;&gt;D100,D112&lt;&gt;0),"W","L")</f>
        <v>W</v>
      </c>
      <c r="R111" s="66" t="str">
        <f t="shared" ref="R111" si="771">IF(Q111="W"," ", IF(AND(E112&lt;&gt;E100,E112&lt;&gt;0),"W","L"))</f>
        <v xml:space="preserve"> </v>
      </c>
      <c r="S111" s="66" t="str">
        <f t="shared" ref="S111:T111" si="772">IF(OR(R111="W",R111=" ")," ",IF(AND(F112&lt;&gt;F100,F112&lt;&gt;0),"W","L"))</f>
        <v xml:space="preserve"> </v>
      </c>
      <c r="T111" s="66" t="str">
        <f t="shared" si="772"/>
        <v xml:space="preserve"> </v>
      </c>
      <c r="U111" s="71"/>
      <c r="V111" s="165">
        <f t="shared" ref="V111" si="773">IF(Q111="W",1,IF(R111="W",2,IF(S111="W",3,IF(T111="W",4,"L"))))</f>
        <v>1</v>
      </c>
      <c r="W111" s="71">
        <f t="shared" ref="W111" si="774">IF(V111&lt;&gt;"L",W107+1,W107-81)</f>
        <v>23</v>
      </c>
      <c r="X111" s="71"/>
      <c r="Y111" s="314" t="str">
        <f t="shared" ref="Y111" si="775">IF(AND(D111&lt;&gt;D107,D111&lt;&gt;0),"W","L")</f>
        <v>W</v>
      </c>
      <c r="Z111" s="314" t="str">
        <f t="shared" ref="Z111" si="776">IF(Y111="W"," ", IF(AND(E111&lt;&gt;E107,E111&lt;&gt;0),"W","L"))</f>
        <v xml:space="preserve"> </v>
      </c>
      <c r="AA111" s="314" t="str">
        <f t="shared" ref="AA111:AB111" si="777">IF(OR(Z111="W",Z111=" ")," ",IF(AND(F111&lt;&gt;F107,F111&lt;&gt;0),"W","L"))</f>
        <v xml:space="preserve"> </v>
      </c>
      <c r="AB111" s="314" t="str">
        <f t="shared" si="777"/>
        <v xml:space="preserve"> </v>
      </c>
      <c r="AC111" s="306"/>
      <c r="AD111" s="308">
        <f t="shared" ref="AD111" si="778">IF(Y111="W",1,IF(Z111="W",2,IF(AA111="W",3,IF(AB111="W",4,"L"))))</f>
        <v>1</v>
      </c>
      <c r="AE111" s="306">
        <f t="shared" ref="AE111" si="779">IF(AD111&lt;&gt;"L",AE107+1,AE107-81)</f>
        <v>25</v>
      </c>
      <c r="AG111" s="314" t="str">
        <f>IF(AND(D113&lt;&gt;D101,D342&lt;&gt;0),"W","L")</f>
        <v>L</v>
      </c>
      <c r="AH111" s="314" t="str">
        <f>IF(AG111="W"," ", IF(AND(E113&lt;&gt;E101,E113&lt;&gt;0),"W","L"))</f>
        <v>L</v>
      </c>
      <c r="AI111" s="314" t="str">
        <f>IF(OR(AH111="W",AH111=" ")," ",IF(AND(F113&lt;&gt;F101,F113&lt;&gt;0),"W","L"))</f>
        <v>L</v>
      </c>
      <c r="AJ111" s="314" t="str">
        <f>IF(OR(AI111="W",AI111=" ")," ",IF(AND(G113&lt;&gt;G101,G113&lt;&gt;0),"W","L"))</f>
        <v>W</v>
      </c>
      <c r="AL111" s="165">
        <f t="shared" ref="AL111" si="780">IF(AG111="W",1,IF(AH111="W",2,IF(AI111="W",3,IF(AJ111="W",4,"L"))))</f>
        <v>4</v>
      </c>
      <c r="AM111" s="71">
        <f t="shared" ref="AM111" si="781">IF(AL111&lt;&gt;"L",AM107+1,AM107-15)</f>
        <v>-41</v>
      </c>
      <c r="AO111" s="314">
        <f t="shared" ref="AO111" si="782">IF(AND(B111&gt;0,B111&lt;=12),1,IF(AND(B111&gt;12,B111&lt;=24),2,IF(AND(B111&gt;24,B111&lt;=36),3,0)))</f>
        <v>2</v>
      </c>
      <c r="AQ111" s="314" t="str">
        <f t="shared" si="574"/>
        <v xml:space="preserve"> </v>
      </c>
      <c r="AR111" s="314" t="str">
        <f t="shared" ref="AR111" si="783">IF(AQ111="L"," ",IF(AO100="A","B&amp;C",IF(AO100="B","A&amp;C","A&amp;B")))</f>
        <v>A&amp;B</v>
      </c>
      <c r="AS111" s="318">
        <f t="shared" si="576"/>
        <v>2</v>
      </c>
      <c r="AT111" s="318">
        <f t="shared" si="598"/>
        <v>6</v>
      </c>
      <c r="AU111" s="318">
        <f t="shared" si="577"/>
        <v>0</v>
      </c>
      <c r="AV111" s="318">
        <f t="shared" si="578"/>
        <v>41</v>
      </c>
    </row>
    <row r="112" spans="1:48">
      <c r="A112" s="197">
        <f t="shared" si="447"/>
        <v>102</v>
      </c>
      <c r="B112" s="198">
        <f>Data!B112</f>
        <v>32</v>
      </c>
      <c r="D112" s="290" t="str">
        <f>IF(B111=0,0,IF(MOD(B111,3)=1,"A",IF(MOD(B111,3)=2,"B","C")))</f>
        <v>B</v>
      </c>
      <c r="E112" s="290">
        <f>IF(AND(B112&gt;0,B112&lt;=12),1,IF(AND(B112&gt;12,B112&lt;=24),2,IF(AND(B112&gt;24,B112&lt;=36),3,0)))</f>
        <v>3</v>
      </c>
      <c r="F112" s="290" t="str">
        <f>IF(B113=0,0,IF(MOD(B113,3)=1,"A",IF(MOD(B113,3)=2,"B","C")))</f>
        <v>C</v>
      </c>
      <c r="G112" s="290">
        <f>IF(AND(B114&gt;0,B114&lt;=12),1,IF(AND(B114&gt;12,B114&lt;=24),2,IF(AND(B114&gt;24,B114&lt;=36),3,0)))</f>
        <v>2</v>
      </c>
      <c r="M112" s="71"/>
      <c r="N112" s="165"/>
      <c r="O112" s="71"/>
      <c r="P112" s="71"/>
      <c r="Q112" s="165"/>
      <c r="R112" s="165"/>
      <c r="S112" s="165"/>
      <c r="T112" s="165"/>
      <c r="U112" s="71"/>
      <c r="V112" s="165"/>
      <c r="W112" s="71"/>
      <c r="X112" s="71"/>
      <c r="Y112" s="314"/>
      <c r="Z112" s="314"/>
      <c r="AA112" s="314"/>
      <c r="AB112" s="314"/>
      <c r="AC112" s="306"/>
      <c r="AD112" s="308"/>
      <c r="AE112" s="306"/>
      <c r="AG112" s="577"/>
      <c r="AH112" s="577"/>
      <c r="AI112" s="577"/>
      <c r="AJ112" s="577"/>
      <c r="AL112" s="165"/>
      <c r="AO112" s="314" t="str">
        <f t="shared" ref="AO112" si="784">IF(B112=0,0,IF(MOD(B112,3)=1,"A",IF(MOD(B112,3)=2,"B","C")))</f>
        <v>B</v>
      </c>
      <c r="AQ112" s="314" t="str">
        <f t="shared" si="574"/>
        <v>W</v>
      </c>
      <c r="AR112" s="314" t="str">
        <f t="shared" ref="AR112" si="785">IF(AQ112="L"," ",IF(AO101=1,"2&amp;3",IF(AO101=2,"1&amp;3","1&amp;2")))</f>
        <v>1&amp;2</v>
      </c>
      <c r="AS112" s="318">
        <f t="shared" si="576"/>
        <v>1</v>
      </c>
      <c r="AT112" s="318">
        <f t="shared" si="598"/>
        <v>2</v>
      </c>
      <c r="AU112" s="318">
        <f t="shared" si="577"/>
        <v>9</v>
      </c>
      <c r="AV112" s="318">
        <f t="shared" si="578"/>
        <v>48</v>
      </c>
    </row>
    <row r="113" spans="1:48">
      <c r="A113" s="197">
        <f t="shared" si="447"/>
        <v>103</v>
      </c>
      <c r="B113" s="198">
        <f>Data!B113</f>
        <v>24</v>
      </c>
      <c r="D113" s="292" t="str">
        <f>IF(B111=0,0,IF(B111&lt;=18,"L","H"))</f>
        <v>L</v>
      </c>
      <c r="E113" s="292" t="str">
        <f>IF(B112=0,0,IF(ISODD(B112),"O","E"))</f>
        <v>E</v>
      </c>
      <c r="F113" s="292" t="str">
        <f>IF(B113=0,0,IF(B113&lt;=18,"L","H"))</f>
        <v>H</v>
      </c>
      <c r="G113" s="292" t="str">
        <f>IF(B114=0,0,IF(ISODD(B114),"O","E"))</f>
        <v>O</v>
      </c>
      <c r="M113" s="71"/>
      <c r="N113" s="165"/>
      <c r="O113" s="71"/>
      <c r="P113" s="71"/>
      <c r="Q113" s="165"/>
      <c r="R113" s="165"/>
      <c r="S113" s="165"/>
      <c r="T113" s="165"/>
      <c r="U113" s="71"/>
      <c r="V113" s="165"/>
      <c r="W113" s="71"/>
      <c r="X113" s="71"/>
      <c r="Y113" s="314"/>
      <c r="Z113" s="314"/>
      <c r="AA113" s="314"/>
      <c r="AB113" s="314"/>
      <c r="AC113" s="306"/>
      <c r="AD113" s="308"/>
      <c r="AE113" s="306"/>
      <c r="AG113" s="577"/>
      <c r="AH113" s="577"/>
      <c r="AI113" s="577"/>
      <c r="AJ113" s="577"/>
      <c r="AL113" s="165"/>
      <c r="AO113" s="314">
        <f t="shared" ref="AO113" si="786">IF(AND(B113&gt;0,B113&lt;=12),1,IF(AND(B113&gt;12,B113&lt;=24),2,IF(AND(B113&gt;24,B113&lt;=36),3,0)))</f>
        <v>2</v>
      </c>
      <c r="AQ113" s="314" t="str">
        <f t="shared" si="574"/>
        <v>W</v>
      </c>
      <c r="AR113" s="314" t="str">
        <f t="shared" ref="AR113" si="787">IF(AQ113="L"," ",IF(AO102="A","B&amp;C",IF(AO102="B","A&amp;C","A&amp;B")))</f>
        <v>A&amp;C</v>
      </c>
      <c r="AS113" s="318">
        <f t="shared" si="576"/>
        <v>1</v>
      </c>
      <c r="AT113" s="318">
        <f t="shared" si="598"/>
        <v>2</v>
      </c>
      <c r="AU113" s="318">
        <f t="shared" si="577"/>
        <v>3</v>
      </c>
      <c r="AV113" s="318">
        <f t="shared" si="578"/>
        <v>49</v>
      </c>
    </row>
    <row r="114" spans="1:48">
      <c r="A114" s="197">
        <f t="shared" si="447"/>
        <v>104</v>
      </c>
      <c r="B114" s="198">
        <f>Data!B114</f>
        <v>19</v>
      </c>
      <c r="D114" s="165"/>
      <c r="E114" s="165"/>
      <c r="F114" s="165"/>
      <c r="G114" s="165"/>
      <c r="I114" s="287" t="str">
        <f t="shared" ref="I114" si="788">IF(D103=1,"2&amp;3",IF(D103=2,"1&amp;3","1&amp;2"))</f>
        <v>1&amp;2</v>
      </c>
      <c r="J114" s="287" t="str">
        <f t="shared" ref="J114" si="789">IF(E103="A","B&amp;C",IF(E103="B","A&amp;C","A&amp;B"))</f>
        <v>A&amp;B</v>
      </c>
      <c r="K114" s="287" t="str">
        <f t="shared" ref="K114" si="790">IF(F103=1,"2&amp;3",IF(F103=2,"1&amp;3","1&amp;2"))</f>
        <v>2&amp;3</v>
      </c>
      <c r="L114" s="287" t="str">
        <f t="shared" ref="L114" si="791">IF(G103="A","B&amp;C",IF(G103="B","A&amp;C","A&amp;B"))</f>
        <v>A&amp;B</v>
      </c>
      <c r="M114" s="71"/>
      <c r="N114" s="165"/>
      <c r="O114" s="71"/>
      <c r="P114" s="71"/>
      <c r="Q114" s="289" t="str">
        <f t="shared" ref="Q114" si="792">IF(D104="A","B&amp;C",IF(D104="B","A&amp;C","A&amp;B"))</f>
        <v>A&amp;C</v>
      </c>
      <c r="R114" s="289" t="str">
        <f t="shared" ref="R114" si="793">IF(E104=1,"2&amp;3",IF(E104=2,"1&amp;3","1&amp;2"))</f>
        <v>2&amp;3</v>
      </c>
      <c r="S114" s="289" t="str">
        <f t="shared" ref="S114" si="794">IF(F104="A","B&amp;C",IF(F104="B","A&amp;C","A&amp;B"))</f>
        <v>B&amp;C</v>
      </c>
      <c r="T114" s="289" t="str">
        <f t="shared" ref="T114" si="795">IF(G104=1,"2&amp;3",IF(G104=2,"1&amp;3","1&amp;2"))</f>
        <v>1&amp;2</v>
      </c>
      <c r="U114" s="71"/>
      <c r="V114" s="165"/>
      <c r="W114" s="71"/>
      <c r="X114" s="71"/>
      <c r="Y114" s="349" t="str">
        <f t="shared" ref="Y114" si="796">IF(D111=1,"2&amp;3",IF(D111=2,"1&amp;3","1&amp;2"))</f>
        <v>1&amp;3</v>
      </c>
      <c r="Z114" s="349" t="str">
        <f t="shared" ref="Z114" si="797">IF(E111="A","B&amp;C",IF(E111="B","A&amp;C","A&amp;B"))</f>
        <v>A&amp;C</v>
      </c>
      <c r="AA114" s="349" t="str">
        <f t="shared" ref="AA114" si="798">IF(F111=1,"2&amp;3",IF(F111=2,"1&amp;3","1&amp;2"))</f>
        <v>1&amp;3</v>
      </c>
      <c r="AB114" s="349" t="str">
        <f t="shared" ref="AB114" si="799">IF(G111="A","B&amp;C",IF(G111="B","A&amp;C","A&amp;B"))</f>
        <v>B&amp;C</v>
      </c>
      <c r="AC114" s="306"/>
      <c r="AD114" s="308"/>
      <c r="AE114" s="306"/>
      <c r="AG114" s="337" t="str">
        <f>IF(D105="H","L","H")</f>
        <v>L</v>
      </c>
      <c r="AH114" s="337" t="str">
        <f>IF(E105="O","E","O")</f>
        <v>O</v>
      </c>
      <c r="AI114" s="337" t="str">
        <f>IF(F105="H","L","H")</f>
        <v>H</v>
      </c>
      <c r="AJ114" s="337" t="str">
        <f>IF(G105="O","E","O")</f>
        <v>E</v>
      </c>
      <c r="AL114" s="165"/>
      <c r="AO114" s="314" t="str">
        <f t="shared" ref="AO114" si="800">IF(B114=0,0,IF(MOD(B114,3)=1,"A",IF(MOD(B114,3)=2,"B","C")))</f>
        <v>A</v>
      </c>
      <c r="AQ114" s="314" t="str">
        <f t="shared" si="574"/>
        <v>W</v>
      </c>
      <c r="AR114" s="314" t="str">
        <f t="shared" ref="AR114" si="801">IF(AQ114="L"," ",IF(AO103=1,"2&amp;3",IF(AO103=2,"1&amp;3","1&amp;2")))</f>
        <v>1&amp;2</v>
      </c>
      <c r="AS114" s="318">
        <f t="shared" si="576"/>
        <v>1</v>
      </c>
      <c r="AT114" s="318">
        <f t="shared" si="598"/>
        <v>2</v>
      </c>
      <c r="AU114" s="318">
        <f t="shared" si="577"/>
        <v>3</v>
      </c>
      <c r="AV114" s="318">
        <f t="shared" si="578"/>
        <v>50</v>
      </c>
    </row>
    <row r="115" spans="1:48">
      <c r="A115" s="197">
        <f t="shared" si="447"/>
        <v>105</v>
      </c>
      <c r="B115" s="198">
        <f>Data!B115</f>
        <v>26</v>
      </c>
      <c r="D115" s="288">
        <f>IF(AND(B115&gt;0,B115&lt;=12),1,IF(AND(B115&gt;12,B115&lt;=24),2,IF(AND(B115&gt;24,B115&lt;=36),3,0)))</f>
        <v>3</v>
      </c>
      <c r="E115" s="288" t="str">
        <f>IF(B116=0,0,IF(MOD(B116,3)=1,"A",IF(MOD(B116,3)=2,"B","C")))</f>
        <v>B</v>
      </c>
      <c r="F115" s="288">
        <f>IF(AND(B117&gt;0,B117&lt;=12),1,IF(AND(B117&gt;12,B117&lt;=24),2,IF(AND(B117&gt;24,B117&lt;=36),3,0)))</f>
        <v>3</v>
      </c>
      <c r="G115" s="288">
        <f>IF(B118=0,0,IF(MOD(B118,3)=1,"A",IF(MOD(B118,3)=2,"B","C")))</f>
        <v>0</v>
      </c>
      <c r="I115" s="66" t="str">
        <f t="shared" ref="I115" si="802">IF(AND(D115&lt;&gt;D103,D115&lt;&gt;0),"W","L")</f>
        <v>L</v>
      </c>
      <c r="J115" s="66" t="str">
        <f t="shared" ref="J115" si="803">IF(I115="W"," ", IF(AND(E115&lt;&gt;E103,E115&lt;&gt;0),"W","L"))</f>
        <v>W</v>
      </c>
      <c r="K115" s="66" t="str">
        <f t="shared" ref="K115:L115" si="804">IF(OR(J115="W",J115=" ")," ",IF(AND(F115&lt;&gt;F103,F115&lt;&gt;0),"W","L"))</f>
        <v xml:space="preserve"> </v>
      </c>
      <c r="L115" s="66" t="str">
        <f t="shared" si="804"/>
        <v xml:space="preserve"> </v>
      </c>
      <c r="M115" s="71"/>
      <c r="N115" s="165">
        <f t="shared" ref="N115" si="805">IF(I115="W",1,IF(J115="W",2,IF(K115="W",3,IF(L115="W",4,"L"))))</f>
        <v>2</v>
      </c>
      <c r="O115" s="71">
        <f t="shared" ref="O115" si="806">IF(N115&lt;&gt;"L",O111+1,O111-81)</f>
        <v>-58</v>
      </c>
      <c r="P115" s="71"/>
      <c r="Q115" s="66" t="str">
        <f t="shared" ref="Q115" si="807">IF(AND(D116&lt;&gt;D104,D116&lt;&gt;0),"W","L")</f>
        <v>L</v>
      </c>
      <c r="R115" s="66" t="str">
        <f t="shared" ref="R115" si="808">IF(Q115="W"," ", IF(AND(E116&lt;&gt;E104,E116&lt;&gt;0),"W","L"))</f>
        <v>W</v>
      </c>
      <c r="S115" s="66" t="str">
        <f t="shared" ref="S115:T115" si="809">IF(OR(R115="W",R115=" ")," ",IF(AND(F116&lt;&gt;F104,F116&lt;&gt;0),"W","L"))</f>
        <v xml:space="preserve"> </v>
      </c>
      <c r="T115" s="66" t="str">
        <f t="shared" si="809"/>
        <v xml:space="preserve"> </v>
      </c>
      <c r="U115" s="71"/>
      <c r="V115" s="165">
        <f t="shared" ref="V115" si="810">IF(Q115="W",1,IF(R115="W",2,IF(S115="W",3,IF(T115="W",4,"L"))))</f>
        <v>2</v>
      </c>
      <c r="W115" s="71">
        <f t="shared" ref="W115" si="811">IF(V115&lt;&gt;"L",W111+1,W111-81)</f>
        <v>24</v>
      </c>
      <c r="X115" s="71"/>
      <c r="Y115" s="314" t="str">
        <f t="shared" ref="Y115" si="812">IF(AND(D115&lt;&gt;D111,D115&lt;&gt;0),"W","L")</f>
        <v>W</v>
      </c>
      <c r="Z115" s="314" t="str">
        <f t="shared" ref="Z115" si="813">IF(Y115="W"," ", IF(AND(E115&lt;&gt;E111,E115&lt;&gt;0),"W","L"))</f>
        <v xml:space="preserve"> </v>
      </c>
      <c r="AA115" s="314" t="str">
        <f t="shared" ref="AA115:AB115" si="814">IF(OR(Z115="W",Z115=" ")," ",IF(AND(F115&lt;&gt;F111,F115&lt;&gt;0),"W","L"))</f>
        <v xml:space="preserve"> </v>
      </c>
      <c r="AB115" s="314" t="str">
        <f t="shared" si="814"/>
        <v xml:space="preserve"> </v>
      </c>
      <c r="AC115" s="306"/>
      <c r="AD115" s="308">
        <f t="shared" ref="AD115" si="815">IF(Y115="W",1,IF(Z115="W",2,IF(AA115="W",3,IF(AB115="W",4,"L"))))</f>
        <v>1</v>
      </c>
      <c r="AE115" s="306">
        <f t="shared" ref="AE115" si="816">IF(AD115&lt;&gt;"L",AE111+1,AE111-81)</f>
        <v>26</v>
      </c>
      <c r="AG115" s="314" t="str">
        <f>IF(AND(D117&lt;&gt;D105,D346&lt;&gt;0),"W","L")</f>
        <v>L</v>
      </c>
      <c r="AH115" s="314" t="str">
        <f>IF(AG115="W"," ", IF(AND(E117&lt;&gt;E105,E117&lt;&gt;0),"W","L"))</f>
        <v>L</v>
      </c>
      <c r="AI115" s="314" t="str">
        <f>IF(OR(AH115="W",AH115=" ")," ",IF(AND(F117&lt;&gt;F105,F117&lt;&gt;0),"W","L"))</f>
        <v>W</v>
      </c>
      <c r="AJ115" s="314" t="str">
        <f>IF(OR(AI115="W",AI115=" ")," ",IF(AND(G117&lt;&gt;G105,G117&lt;&gt;0),"W","L"))</f>
        <v xml:space="preserve"> </v>
      </c>
      <c r="AL115" s="165">
        <f t="shared" ref="AL115" si="817">IF(AG115="W",1,IF(AH115="W",2,IF(AI115="W",3,IF(AJ115="W",4,"L"))))</f>
        <v>3</v>
      </c>
      <c r="AM115" s="71">
        <f t="shared" ref="AM115" si="818">IF(AL115&lt;&gt;"L",AM111+1,AM111-15)</f>
        <v>-40</v>
      </c>
      <c r="AO115" s="314">
        <f t="shared" ref="AO115" si="819">IF(AND(B115&gt;0,B115&lt;=12),1,IF(AND(B115&gt;12,B115&lt;=24),2,IF(AND(B115&gt;24,B115&lt;=36),3,0)))</f>
        <v>3</v>
      </c>
      <c r="AQ115" s="314" t="str">
        <f t="shared" si="574"/>
        <v>L</v>
      </c>
      <c r="AR115" s="314" t="str">
        <f t="shared" ref="AR115" si="820">IF(AQ115="L"," ",IF(AO104="A","B&amp;C",IF(AO104="B","A&amp;C","A&amp;B")))</f>
        <v xml:space="preserve"> </v>
      </c>
      <c r="AS115" s="318">
        <f t="shared" si="576"/>
        <v>2</v>
      </c>
      <c r="AT115" s="318">
        <f t="shared" si="598"/>
        <v>0</v>
      </c>
      <c r="AU115" s="318">
        <f t="shared" si="577"/>
        <v>0</v>
      </c>
      <c r="AV115" s="318">
        <f t="shared" si="578"/>
        <v>50</v>
      </c>
    </row>
    <row r="116" spans="1:48">
      <c r="A116" s="197">
        <f t="shared" si="447"/>
        <v>106</v>
      </c>
      <c r="B116" s="198">
        <f>Data!B116</f>
        <v>26</v>
      </c>
      <c r="D116" s="290" t="str">
        <f>IF(B115=0,0,IF(MOD(B115,3)=1,"A",IF(MOD(B115,3)=2,"B","C")))</f>
        <v>B</v>
      </c>
      <c r="E116" s="290">
        <f>IF(AND(B116&gt;0,B116&lt;=12),1,IF(AND(B116&gt;12,B116&lt;=24),2,IF(AND(B116&gt;24,B116&lt;=36),3,0)))</f>
        <v>3</v>
      </c>
      <c r="F116" s="290" t="str">
        <f>IF(B117=0,0,IF(MOD(B117,3)=1,"A",IF(MOD(B117,3)=2,"B","C")))</f>
        <v>B</v>
      </c>
      <c r="G116" s="290">
        <f>IF(AND(B118&gt;0,B118&lt;=12),1,IF(AND(B118&gt;12,B118&lt;=24),2,IF(AND(B118&gt;24,B118&lt;=36),3,0)))</f>
        <v>0</v>
      </c>
      <c r="M116" s="71"/>
      <c r="N116" s="165"/>
      <c r="O116" s="71"/>
      <c r="P116" s="71"/>
      <c r="Q116" s="165"/>
      <c r="R116" s="165"/>
      <c r="S116" s="165"/>
      <c r="T116" s="165"/>
      <c r="U116" s="71"/>
      <c r="V116" s="165"/>
      <c r="W116" s="71"/>
      <c r="X116" s="71"/>
      <c r="Y116" s="314"/>
      <c r="Z116" s="314"/>
      <c r="AA116" s="314"/>
      <c r="AB116" s="314"/>
      <c r="AC116" s="306"/>
      <c r="AD116" s="308"/>
      <c r="AE116" s="306"/>
      <c r="AG116" s="577"/>
      <c r="AH116" s="577"/>
      <c r="AI116" s="577"/>
      <c r="AJ116" s="577"/>
      <c r="AL116" s="165"/>
      <c r="AO116" s="314" t="str">
        <f t="shared" ref="AO116" si="821">IF(B116=0,0,IF(MOD(B116,3)=1,"A",IF(MOD(B116,3)=2,"B","C")))</f>
        <v>B</v>
      </c>
      <c r="AQ116" s="314" t="str">
        <f t="shared" si="574"/>
        <v xml:space="preserve"> </v>
      </c>
      <c r="AR116" s="314" t="str">
        <f t="shared" ref="AR116" si="822">IF(AQ116="L"," ",IF(AO105=1,"2&amp;3",IF(AO105=2,"1&amp;3","1&amp;2")))</f>
        <v>2&amp;3</v>
      </c>
      <c r="AS116" s="318">
        <f t="shared" si="576"/>
        <v>2</v>
      </c>
      <c r="AT116" s="318">
        <f t="shared" si="598"/>
        <v>6</v>
      </c>
      <c r="AU116" s="318">
        <f t="shared" si="577"/>
        <v>0</v>
      </c>
      <c r="AV116" s="318">
        <f t="shared" si="578"/>
        <v>44</v>
      </c>
    </row>
    <row r="117" spans="1:48">
      <c r="A117" s="197">
        <f t="shared" si="447"/>
        <v>107</v>
      </c>
      <c r="B117" s="198">
        <f>Data!B117</f>
        <v>32</v>
      </c>
      <c r="D117" s="292" t="str">
        <f>IF(B115=0,0,IF(B115&lt;=18,"L","H"))</f>
        <v>H</v>
      </c>
      <c r="E117" s="292" t="str">
        <f>IF(B116=0,0,IF(ISODD(B116),"O","E"))</f>
        <v>E</v>
      </c>
      <c r="F117" s="292" t="str">
        <f>IF(B117=0,0,IF(B117&lt;=18,"L","H"))</f>
        <v>H</v>
      </c>
      <c r="G117" s="292">
        <f>IF(B118=0,0,IF(ISODD(B118),"O","E"))</f>
        <v>0</v>
      </c>
      <c r="M117" s="71"/>
      <c r="N117" s="165"/>
      <c r="O117" s="71"/>
      <c r="P117" s="71"/>
      <c r="Q117" s="165"/>
      <c r="R117" s="165"/>
      <c r="S117" s="165"/>
      <c r="T117" s="165"/>
      <c r="U117" s="71"/>
      <c r="V117" s="165"/>
      <c r="W117" s="71"/>
      <c r="X117" s="71"/>
      <c r="Y117" s="314"/>
      <c r="Z117" s="314"/>
      <c r="AA117" s="314"/>
      <c r="AB117" s="314"/>
      <c r="AC117" s="306"/>
      <c r="AD117" s="308"/>
      <c r="AE117" s="306"/>
      <c r="AG117" s="577"/>
      <c r="AH117" s="577"/>
      <c r="AI117" s="577"/>
      <c r="AJ117" s="577"/>
      <c r="AL117" s="165"/>
      <c r="AO117" s="314">
        <f t="shared" ref="AO117" si="823">IF(AND(B117&gt;0,B117&lt;=12),1,IF(AND(B117&gt;12,B117&lt;=24),2,IF(AND(B117&gt;24,B117&lt;=36),3,0)))</f>
        <v>3</v>
      </c>
      <c r="AQ117" s="314" t="str">
        <f t="shared" si="574"/>
        <v>W</v>
      </c>
      <c r="AR117" s="314" t="str">
        <f t="shared" ref="AR117" si="824">IF(AQ117="L"," ",IF(AO106="A","B&amp;C",IF(AO106="B","A&amp;C","A&amp;B")))</f>
        <v>A&amp;B</v>
      </c>
      <c r="AS117" s="318">
        <f t="shared" si="576"/>
        <v>1</v>
      </c>
      <c r="AT117" s="318">
        <f t="shared" si="598"/>
        <v>2</v>
      </c>
      <c r="AU117" s="318">
        <f t="shared" si="577"/>
        <v>9</v>
      </c>
      <c r="AV117" s="318">
        <f t="shared" si="578"/>
        <v>51</v>
      </c>
    </row>
    <row r="118" spans="1:48">
      <c r="A118" s="197">
        <f t="shared" si="447"/>
        <v>108</v>
      </c>
      <c r="B118" s="198">
        <f>Data!B118</f>
        <v>0</v>
      </c>
      <c r="D118" s="77"/>
      <c r="E118" s="77"/>
      <c r="F118" s="77"/>
      <c r="G118" s="77"/>
      <c r="I118" s="287" t="str">
        <f t="shared" ref="I118" si="825">IF(D107=1,"2&amp;3",IF(D107=2,"1&amp;3","1&amp;2"))</f>
        <v>2&amp;3</v>
      </c>
      <c r="J118" s="287" t="str">
        <f t="shared" ref="J118" si="826">IF(E107="A","B&amp;C",IF(E107="B","A&amp;C","A&amp;B"))</f>
        <v>B&amp;C</v>
      </c>
      <c r="K118" s="287" t="str">
        <f t="shared" ref="K118" si="827">IF(F107=1,"2&amp;3",IF(F107=2,"1&amp;3","1&amp;2"))</f>
        <v>1&amp;3</v>
      </c>
      <c r="L118" s="287" t="str">
        <f t="shared" ref="L118" si="828">IF(G107="A","B&amp;C",IF(G107="B","A&amp;C","A&amp;B"))</f>
        <v>B&amp;C</v>
      </c>
      <c r="M118" s="71"/>
      <c r="N118" s="165"/>
      <c r="O118" s="71"/>
      <c r="P118" s="71"/>
      <c r="Q118" s="289" t="str">
        <f t="shared" ref="Q118" si="829">IF(D108="A","B&amp;C",IF(D108="B","A&amp;C","A&amp;B"))</f>
        <v>A&amp;C</v>
      </c>
      <c r="R118" s="289" t="str">
        <f t="shared" ref="R118" si="830">IF(E108=1,"2&amp;3",IF(E108=2,"1&amp;3","1&amp;2"))</f>
        <v>2&amp;3</v>
      </c>
      <c r="S118" s="289" t="str">
        <f t="shared" ref="S118" si="831">IF(F108="A","B&amp;C",IF(F108="B","A&amp;C","A&amp;B"))</f>
        <v>A&amp;B</v>
      </c>
      <c r="T118" s="289" t="str">
        <f t="shared" ref="T118" si="832">IF(G108=1,"2&amp;3",IF(G108=2,"1&amp;3","1&amp;2"))</f>
        <v>1&amp;3</v>
      </c>
      <c r="U118" s="71"/>
      <c r="V118" s="165"/>
      <c r="W118" s="71"/>
      <c r="X118" s="71"/>
      <c r="Y118" s="349" t="str">
        <f t="shared" ref="Y118" si="833">IF(D115=1,"2&amp;3",IF(D115=2,"1&amp;3","1&amp;2"))</f>
        <v>1&amp;2</v>
      </c>
      <c r="Z118" s="349" t="str">
        <f t="shared" ref="Z118" si="834">IF(E115="A","B&amp;C",IF(E115="B","A&amp;C","A&amp;B"))</f>
        <v>A&amp;C</v>
      </c>
      <c r="AA118" s="349" t="str">
        <f t="shared" ref="AA118" si="835">IF(F115=1,"2&amp;3",IF(F115=2,"1&amp;3","1&amp;2"))</f>
        <v>1&amp;2</v>
      </c>
      <c r="AB118" s="349" t="str">
        <f t="shared" ref="AB118" si="836">IF(G115="A","B&amp;C",IF(G115="B","A&amp;C","A&amp;B"))</f>
        <v>A&amp;B</v>
      </c>
      <c r="AC118" s="306"/>
      <c r="AD118" s="308"/>
      <c r="AE118" s="306"/>
      <c r="AG118" s="337" t="str">
        <f>IF(D109="H","L","H")</f>
        <v>H</v>
      </c>
      <c r="AH118" s="337" t="str">
        <f>IF(E109="O","E","O")</f>
        <v>O</v>
      </c>
      <c r="AI118" s="337" t="str">
        <f>IF(F109="H","L","H")</f>
        <v>H</v>
      </c>
      <c r="AJ118" s="337" t="str">
        <f>IF(G109="O","E","O")</f>
        <v>E</v>
      </c>
      <c r="AL118" s="165"/>
      <c r="AO118" s="314">
        <f t="shared" ref="AO118" si="837">IF(B118=0,0,IF(MOD(B118,3)=1,"A",IF(MOD(B118,3)=2,"B","C")))</f>
        <v>0</v>
      </c>
      <c r="AQ118" s="314" t="str">
        <f t="shared" si="574"/>
        <v>L</v>
      </c>
      <c r="AR118" s="314" t="str">
        <f t="shared" ref="AR118" si="838">IF(AQ118="L"," ",IF(AO107=1,"2&amp;3",IF(AO107=2,"1&amp;3","1&amp;2")))</f>
        <v xml:space="preserve"> </v>
      </c>
      <c r="AS118" s="318">
        <f t="shared" si="576"/>
        <v>2</v>
      </c>
      <c r="AT118" s="318">
        <f t="shared" si="598"/>
        <v>0</v>
      </c>
      <c r="AU118" s="318">
        <f t="shared" si="577"/>
        <v>0</v>
      </c>
      <c r="AV118" s="318">
        <f t="shared" si="578"/>
        <v>51</v>
      </c>
    </row>
    <row r="119" spans="1:48">
      <c r="A119" s="197">
        <f t="shared" si="447"/>
        <v>109</v>
      </c>
      <c r="B119" s="198">
        <f>Data!B119</f>
        <v>10</v>
      </c>
      <c r="D119" s="288">
        <f>IF(AND(B119&gt;0,B119&lt;=12),1,IF(AND(B119&gt;12,B119&lt;=24),2,IF(AND(B119&gt;24,B119&lt;=36),3,0)))</f>
        <v>1</v>
      </c>
      <c r="E119" s="288" t="str">
        <f>IF(B120=0,0,IF(MOD(B120,3)=1,"A",IF(MOD(B120,3)=2,"B","C")))</f>
        <v>A</v>
      </c>
      <c r="F119" s="288">
        <f>IF(AND(B121&gt;0,B121&lt;=12),1,IF(AND(B121&gt;12,B121&lt;=24),2,IF(AND(B121&gt;24,B121&lt;=36),3,0)))</f>
        <v>1</v>
      </c>
      <c r="G119" s="288" t="str">
        <f>IF(B122=0,0,IF(MOD(B122,3)=1,"A",IF(MOD(B122,3)=2,"B","C")))</f>
        <v>C</v>
      </c>
      <c r="I119" s="66" t="str">
        <f t="shared" ref="I119" si="839">IF(AND(D119&lt;&gt;D107,D119&lt;&gt;0),"W","L")</f>
        <v>L</v>
      </c>
      <c r="J119" s="66" t="str">
        <f t="shared" ref="J119" si="840">IF(I119="W"," ", IF(AND(E119&lt;&gt;E107,E119&lt;&gt;0),"W","L"))</f>
        <v>L</v>
      </c>
      <c r="K119" s="66" t="str">
        <f t="shared" ref="K119:L119" si="841">IF(OR(J119="W",J119=" ")," ",IF(AND(F119&lt;&gt;F107,F119&lt;&gt;0),"W","L"))</f>
        <v>W</v>
      </c>
      <c r="L119" s="66" t="str">
        <f t="shared" si="841"/>
        <v xml:space="preserve"> </v>
      </c>
      <c r="M119" s="71"/>
      <c r="N119" s="165">
        <f t="shared" ref="N119" si="842">IF(I119="W",1,IF(J119="W",2,IF(K119="W",3,IF(L119="W",4,"L"))))</f>
        <v>3</v>
      </c>
      <c r="O119" s="71">
        <f t="shared" ref="O119" si="843">IF(N119&lt;&gt;"L",O115+1,O115-81)</f>
        <v>-57</v>
      </c>
      <c r="P119" s="71"/>
      <c r="Q119" s="66" t="str">
        <f t="shared" ref="Q119" si="844">IF(AND(D120&lt;&gt;D108,D120&lt;&gt;0),"W","L")</f>
        <v>W</v>
      </c>
      <c r="R119" s="66" t="str">
        <f t="shared" ref="R119" si="845">IF(Q119="W"," ", IF(AND(E120&lt;&gt;E108,E120&lt;&gt;0),"W","L"))</f>
        <v xml:space="preserve"> </v>
      </c>
      <c r="S119" s="66" t="str">
        <f t="shared" ref="S119:T119" si="846">IF(OR(R119="W",R119=" ")," ",IF(AND(F120&lt;&gt;F108,F120&lt;&gt;0),"W","L"))</f>
        <v xml:space="preserve"> </v>
      </c>
      <c r="T119" s="66" t="str">
        <f t="shared" si="846"/>
        <v xml:space="preserve"> </v>
      </c>
      <c r="U119" s="71"/>
      <c r="V119" s="165">
        <f t="shared" ref="V119" si="847">IF(Q119="W",1,IF(R119="W",2,IF(S119="W",3,IF(T119="W",4,"L"))))</f>
        <v>1</v>
      </c>
      <c r="W119" s="71">
        <f t="shared" ref="W119" si="848">IF(V119&lt;&gt;"L",W115+1,W115-81)</f>
        <v>25</v>
      </c>
      <c r="X119" s="71"/>
      <c r="Y119" s="314" t="str">
        <f t="shared" ref="Y119" si="849">IF(AND(D119&lt;&gt;D115,D119&lt;&gt;0),"W","L")</f>
        <v>W</v>
      </c>
      <c r="Z119" s="314" t="str">
        <f t="shared" ref="Z119" si="850">IF(Y119="W"," ", IF(AND(E119&lt;&gt;E115,E119&lt;&gt;0),"W","L"))</f>
        <v xml:space="preserve"> </v>
      </c>
      <c r="AA119" s="314" t="str">
        <f t="shared" ref="AA119:AB119" si="851">IF(OR(Z119="W",Z119=" ")," ",IF(AND(F119&lt;&gt;F115,F119&lt;&gt;0),"W","L"))</f>
        <v xml:space="preserve"> </v>
      </c>
      <c r="AB119" s="314" t="str">
        <f t="shared" si="851"/>
        <v xml:space="preserve"> </v>
      </c>
      <c r="AC119" s="306"/>
      <c r="AD119" s="308">
        <f t="shared" ref="AD119" si="852">IF(Y119="W",1,IF(Z119="W",2,IF(AA119="W",3,IF(AB119="W",4,"L"))))</f>
        <v>1</v>
      </c>
      <c r="AE119" s="306">
        <f t="shared" ref="AE119" si="853">IF(AD119&lt;&gt;"L",AE115+1,AE115-81)</f>
        <v>27</v>
      </c>
      <c r="AG119" s="314" t="str">
        <f>IF(AND(D121&lt;&gt;D109,D350&lt;&gt;0),"W","L")</f>
        <v>L</v>
      </c>
      <c r="AH119" s="314" t="str">
        <f>IF(AG119="W"," ", IF(AND(E121&lt;&gt;E109,E121&lt;&gt;0),"W","L"))</f>
        <v>L</v>
      </c>
      <c r="AI119" s="314" t="str">
        <f>IF(OR(AH119="W",AH119=" ")," ",IF(AND(F121&lt;&gt;F109,F121&lt;&gt;0),"W","L"))</f>
        <v>L</v>
      </c>
      <c r="AJ119" s="314" t="str">
        <f>IF(OR(AI119="W",AI119=" ")," ",IF(AND(G121&lt;&gt;G109,G121&lt;&gt;0),"W","L"))</f>
        <v>L</v>
      </c>
      <c r="AL119" s="165" t="str">
        <f t="shared" ref="AL119" si="854">IF(AG119="W",1,IF(AH119="W",2,IF(AI119="W",3,IF(AJ119="W",4,"L"))))</f>
        <v>L</v>
      </c>
      <c r="AM119" s="71">
        <f t="shared" ref="AM119" si="855">IF(AL119&lt;&gt;"L",AM115+1,AM115-15)</f>
        <v>-55</v>
      </c>
      <c r="AO119" s="314">
        <f t="shared" ref="AO119" si="856">IF(AND(B119&gt;0,B119&lt;=12),1,IF(AND(B119&gt;12,B119&lt;=24),2,IF(AND(B119&gt;24,B119&lt;=36),3,0)))</f>
        <v>1</v>
      </c>
      <c r="AQ119" s="314" t="str">
        <f t="shared" si="574"/>
        <v xml:space="preserve"> </v>
      </c>
      <c r="AR119" s="314" t="str">
        <f t="shared" ref="AR119" si="857">IF(AQ119="L"," ",IF(AO108="A","B&amp;C",IF(AO108="B","A&amp;C","A&amp;B")))</f>
        <v>B&amp;C</v>
      </c>
      <c r="AS119" s="318">
        <f t="shared" si="576"/>
        <v>2</v>
      </c>
      <c r="AT119" s="318">
        <f t="shared" si="598"/>
        <v>6</v>
      </c>
      <c r="AU119" s="318">
        <f t="shared" si="577"/>
        <v>0</v>
      </c>
      <c r="AV119" s="318">
        <f t="shared" si="578"/>
        <v>45</v>
      </c>
    </row>
    <row r="120" spans="1:48">
      <c r="A120" s="197">
        <f t="shared" si="447"/>
        <v>110</v>
      </c>
      <c r="B120" s="198">
        <f>Data!B120</f>
        <v>22</v>
      </c>
      <c r="D120" s="290" t="str">
        <f>IF(B119=0,0,IF(MOD(B119,3)=1,"A",IF(MOD(B119,3)=2,"B","C")))</f>
        <v>A</v>
      </c>
      <c r="E120" s="290">
        <f>IF(AND(B120&gt;0,B120&lt;=12),1,IF(AND(B120&gt;12,B120&lt;=24),2,IF(AND(B120&gt;24,B120&lt;=36),3,0)))</f>
        <v>2</v>
      </c>
      <c r="F120" s="290" t="str">
        <f>IF(B121=0,0,IF(MOD(B121,3)=1,"A",IF(MOD(B121,3)=2,"B","C")))</f>
        <v>B</v>
      </c>
      <c r="G120" s="290">
        <f>IF(AND(B122&gt;0,B122&lt;=12),1,IF(AND(B122&gt;12,B122&lt;=24),2,IF(AND(B122&gt;24,B122&lt;=36),3,0)))</f>
        <v>2</v>
      </c>
      <c r="M120" s="71"/>
      <c r="N120" s="165"/>
      <c r="O120" s="71"/>
      <c r="P120" s="71"/>
      <c r="Q120" s="165"/>
      <c r="R120" s="165"/>
      <c r="S120" s="165"/>
      <c r="T120" s="165"/>
      <c r="U120" s="71"/>
      <c r="V120" s="165"/>
      <c r="W120" s="71"/>
      <c r="X120" s="71"/>
      <c r="Y120" s="314"/>
      <c r="Z120" s="314"/>
      <c r="AA120" s="314"/>
      <c r="AB120" s="314"/>
      <c r="AC120" s="306"/>
      <c r="AD120" s="308"/>
      <c r="AE120" s="306"/>
      <c r="AG120" s="577"/>
      <c r="AH120" s="577"/>
      <c r="AI120" s="577"/>
      <c r="AJ120" s="577"/>
      <c r="AL120" s="165"/>
      <c r="AO120" s="314" t="str">
        <f t="shared" ref="AO120" si="858">IF(B120=0,0,IF(MOD(B120,3)=1,"A",IF(MOD(B120,3)=2,"B","C")))</f>
        <v>A</v>
      </c>
      <c r="AQ120" s="314" t="str">
        <f t="shared" si="574"/>
        <v>L</v>
      </c>
      <c r="AR120" s="314" t="str">
        <f t="shared" ref="AR120" si="859">IF(AQ120="L"," ",IF(AO109=1,"2&amp;3",IF(AO109=2,"1&amp;3","1&amp;2")))</f>
        <v xml:space="preserve"> </v>
      </c>
      <c r="AS120" s="318">
        <f t="shared" si="576"/>
        <v>3</v>
      </c>
      <c r="AT120" s="318">
        <f t="shared" si="598"/>
        <v>0</v>
      </c>
      <c r="AU120" s="318">
        <f t="shared" si="577"/>
        <v>0</v>
      </c>
      <c r="AV120" s="318">
        <f t="shared" si="578"/>
        <v>45</v>
      </c>
    </row>
    <row r="121" spans="1:48">
      <c r="A121" s="197">
        <f t="shared" si="447"/>
        <v>111</v>
      </c>
      <c r="B121" s="198">
        <f>Data!B121</f>
        <v>2</v>
      </c>
      <c r="D121" s="292" t="str">
        <f>IF(B119=0,0,IF(B119&lt;=18,"L","H"))</f>
        <v>L</v>
      </c>
      <c r="E121" s="292" t="str">
        <f>IF(B120=0,0,IF(ISODD(B120),"O","E"))</f>
        <v>E</v>
      </c>
      <c r="F121" s="292" t="str">
        <f>IF(B121=0,0,IF(B121&lt;=18,"L","H"))</f>
        <v>L</v>
      </c>
      <c r="G121" s="292" t="str">
        <f>IF(B122=0,0,IF(ISODD(B122),"O","E"))</f>
        <v>O</v>
      </c>
      <c r="M121" s="71"/>
      <c r="N121" s="165"/>
      <c r="O121" s="71"/>
      <c r="P121" s="71"/>
      <c r="Q121" s="165"/>
      <c r="R121" s="165"/>
      <c r="S121" s="165"/>
      <c r="T121" s="165"/>
      <c r="U121" s="71"/>
      <c r="V121" s="165"/>
      <c r="W121" s="71"/>
      <c r="X121" s="71"/>
      <c r="Y121" s="314"/>
      <c r="Z121" s="314"/>
      <c r="AA121" s="314"/>
      <c r="AB121" s="314"/>
      <c r="AC121" s="306"/>
      <c r="AD121" s="308"/>
      <c r="AE121" s="306"/>
      <c r="AG121" s="577"/>
      <c r="AH121" s="577"/>
      <c r="AI121" s="577"/>
      <c r="AJ121" s="577"/>
      <c r="AL121" s="165"/>
      <c r="AO121" s="314">
        <f t="shared" ref="AO121" si="860">IF(AND(B121&gt;0,B121&lt;=12),1,IF(AND(B121&gt;12,B121&lt;=24),2,IF(AND(B121&gt;24,B121&lt;=36),3,0)))</f>
        <v>1</v>
      </c>
      <c r="AQ121" s="314" t="str">
        <f t="shared" si="574"/>
        <v xml:space="preserve"> </v>
      </c>
      <c r="AR121" s="314" t="str">
        <f t="shared" ref="AR121" si="861">IF(AQ121="L"," ",IF(AO110="A","B&amp;C",IF(AO110="B","A&amp;C","A&amp;B")))</f>
        <v>B&amp;C</v>
      </c>
      <c r="AS121" s="318">
        <f t="shared" si="576"/>
        <v>3</v>
      </c>
      <c r="AT121" s="318">
        <f t="shared" si="598"/>
        <v>18</v>
      </c>
      <c r="AU121" s="318">
        <f t="shared" si="577"/>
        <v>0</v>
      </c>
      <c r="AV121" s="318">
        <f t="shared" si="578"/>
        <v>27</v>
      </c>
    </row>
    <row r="122" spans="1:48">
      <c r="A122" s="197">
        <f t="shared" si="447"/>
        <v>112</v>
      </c>
      <c r="B122" s="198">
        <f>Data!B122</f>
        <v>15</v>
      </c>
      <c r="D122" s="165"/>
      <c r="E122" s="165"/>
      <c r="F122" s="165"/>
      <c r="G122" s="165"/>
      <c r="I122" s="287" t="str">
        <f t="shared" ref="I122" si="862">IF(D111=1,"2&amp;3",IF(D111=2,"1&amp;3","1&amp;2"))</f>
        <v>1&amp;3</v>
      </c>
      <c r="J122" s="287" t="str">
        <f t="shared" ref="J122" si="863">IF(E111="A","B&amp;C",IF(E111="B","A&amp;C","A&amp;B"))</f>
        <v>A&amp;C</v>
      </c>
      <c r="K122" s="287" t="str">
        <f t="shared" ref="K122" si="864">IF(F111=1,"2&amp;3",IF(F111=2,"1&amp;3","1&amp;2"))</f>
        <v>1&amp;3</v>
      </c>
      <c r="L122" s="287" t="str">
        <f t="shared" ref="L122" si="865">IF(G111="A","B&amp;C",IF(G111="B","A&amp;C","A&amp;B"))</f>
        <v>B&amp;C</v>
      </c>
      <c r="M122" s="71"/>
      <c r="N122" s="165"/>
      <c r="O122" s="71"/>
      <c r="P122" s="71"/>
      <c r="Q122" s="289" t="str">
        <f t="shared" ref="Q122" si="866">IF(D112="A","B&amp;C",IF(D112="B","A&amp;C","A&amp;B"))</f>
        <v>A&amp;C</v>
      </c>
      <c r="R122" s="289" t="str">
        <f t="shared" ref="R122" si="867">IF(E112=1,"2&amp;3",IF(E112=2,"1&amp;3","1&amp;2"))</f>
        <v>1&amp;2</v>
      </c>
      <c r="S122" s="289" t="str">
        <f t="shared" ref="S122" si="868">IF(F112="A","B&amp;C",IF(F112="B","A&amp;C","A&amp;B"))</f>
        <v>A&amp;B</v>
      </c>
      <c r="T122" s="289" t="str">
        <f t="shared" ref="T122" si="869">IF(G112=1,"2&amp;3",IF(G112=2,"1&amp;3","1&amp;2"))</f>
        <v>1&amp;3</v>
      </c>
      <c r="U122" s="71"/>
      <c r="V122" s="165"/>
      <c r="W122" s="71"/>
      <c r="X122" s="71"/>
      <c r="Y122" s="349" t="str">
        <f t="shared" ref="Y122" si="870">IF(D119=1,"2&amp;3",IF(D119=2,"1&amp;3","1&amp;2"))</f>
        <v>2&amp;3</v>
      </c>
      <c r="Z122" s="349" t="str">
        <f t="shared" ref="Z122" si="871">IF(E119="A","B&amp;C",IF(E119="B","A&amp;C","A&amp;B"))</f>
        <v>B&amp;C</v>
      </c>
      <c r="AA122" s="349" t="str">
        <f t="shared" ref="AA122" si="872">IF(F119=1,"2&amp;3",IF(F119=2,"1&amp;3","1&amp;2"))</f>
        <v>2&amp;3</v>
      </c>
      <c r="AB122" s="349" t="str">
        <f t="shared" ref="AB122" si="873">IF(G119="A","B&amp;C",IF(G119="B","A&amp;C","A&amp;B"))</f>
        <v>A&amp;B</v>
      </c>
      <c r="AC122" s="306"/>
      <c r="AD122" s="308"/>
      <c r="AE122" s="306"/>
      <c r="AG122" s="337" t="str">
        <f>IF(D113="H","L","H")</f>
        <v>H</v>
      </c>
      <c r="AH122" s="337" t="str">
        <f>IF(E113="O","E","O")</f>
        <v>O</v>
      </c>
      <c r="AI122" s="337" t="str">
        <f>IF(F113="H","L","H")</f>
        <v>L</v>
      </c>
      <c r="AJ122" s="337" t="str">
        <f>IF(G113="O","E","O")</f>
        <v>E</v>
      </c>
      <c r="AL122" s="165"/>
      <c r="AO122" s="314" t="str">
        <f t="shared" ref="AO122" si="874">IF(B122=0,0,IF(MOD(B122,3)=1,"A",IF(MOD(B122,3)=2,"B","C")))</f>
        <v>C</v>
      </c>
      <c r="AQ122" s="314" t="str">
        <f t="shared" si="574"/>
        <v>W</v>
      </c>
      <c r="AR122" s="314" t="str">
        <f t="shared" ref="AR122" si="875">IF(AQ122="L"," ",IF(AO111=1,"2&amp;3",IF(AO111=2,"1&amp;3","1&amp;2")))</f>
        <v>1&amp;3</v>
      </c>
      <c r="AS122" s="318">
        <f t="shared" si="576"/>
        <v>1</v>
      </c>
      <c r="AT122" s="318">
        <f t="shared" si="598"/>
        <v>2</v>
      </c>
      <c r="AU122" s="318">
        <f t="shared" si="577"/>
        <v>27</v>
      </c>
      <c r="AV122" s="318">
        <f t="shared" si="578"/>
        <v>52</v>
      </c>
    </row>
    <row r="123" spans="1:48">
      <c r="A123" s="197">
        <f t="shared" si="447"/>
        <v>113</v>
      </c>
      <c r="B123" s="198">
        <f>Data!B123</f>
        <v>34</v>
      </c>
      <c r="D123" s="288">
        <f>IF(AND(B123&gt;0,B123&lt;=12),1,IF(AND(B123&gt;12,B123&lt;=24),2,IF(AND(B123&gt;24,B123&lt;=36),3,0)))</f>
        <v>3</v>
      </c>
      <c r="E123" s="288" t="str">
        <f>IF(B124=0,0,IF(MOD(B124,3)=1,"A",IF(MOD(B124,3)=2,"B","C")))</f>
        <v>A</v>
      </c>
      <c r="F123" s="288">
        <f>IF(AND(B125&gt;0,B125&lt;=12),1,IF(AND(B125&gt;12,B125&lt;=24),2,IF(AND(B125&gt;24,B125&lt;=36),3,0)))</f>
        <v>1</v>
      </c>
      <c r="G123" s="288" t="str">
        <f>IF(B126=0,0,IF(MOD(B126,3)=1,"A",IF(MOD(B126,3)=2,"B","C")))</f>
        <v>A</v>
      </c>
      <c r="I123" s="66" t="str">
        <f t="shared" ref="I123" si="876">IF(AND(D123&lt;&gt;D111,D123&lt;&gt;0),"W","L")</f>
        <v>W</v>
      </c>
      <c r="J123" s="66" t="str">
        <f t="shared" ref="J123" si="877">IF(I123="W"," ", IF(AND(E123&lt;&gt;E111,E123&lt;&gt;0),"W","L"))</f>
        <v xml:space="preserve"> </v>
      </c>
      <c r="K123" s="66" t="str">
        <f t="shared" ref="K123:L123" si="878">IF(OR(J123="W",J123=" ")," ",IF(AND(F123&lt;&gt;F111,F123&lt;&gt;0),"W","L"))</f>
        <v xml:space="preserve"> </v>
      </c>
      <c r="L123" s="66" t="str">
        <f t="shared" si="878"/>
        <v xml:space="preserve"> </v>
      </c>
      <c r="M123" s="71"/>
      <c r="N123" s="165">
        <f t="shared" ref="N123" si="879">IF(I123="W",1,IF(J123="W",2,IF(K123="W",3,IF(L123="W",4,"L"))))</f>
        <v>1</v>
      </c>
      <c r="O123" s="71">
        <f t="shared" ref="O123" si="880">IF(N123&lt;&gt;"L",O119+1,O119-81)</f>
        <v>-56</v>
      </c>
      <c r="P123" s="71"/>
      <c r="Q123" s="66" t="str">
        <f t="shared" ref="Q123" si="881">IF(AND(D124&lt;&gt;D112,D124&lt;&gt;0),"W","L")</f>
        <v>W</v>
      </c>
      <c r="R123" s="66" t="str">
        <f t="shared" ref="R123" si="882">IF(Q123="W"," ", IF(AND(E124&lt;&gt;E112,E124&lt;&gt;0),"W","L"))</f>
        <v xml:space="preserve"> </v>
      </c>
      <c r="S123" s="66" t="str">
        <f t="shared" ref="S123:T123" si="883">IF(OR(R123="W",R123=" ")," ",IF(AND(F124&lt;&gt;F112,F124&lt;&gt;0),"W","L"))</f>
        <v xml:space="preserve"> </v>
      </c>
      <c r="T123" s="66" t="str">
        <f t="shared" si="883"/>
        <v xml:space="preserve"> </v>
      </c>
      <c r="U123" s="71"/>
      <c r="V123" s="165">
        <f t="shared" ref="V123" si="884">IF(Q123="W",1,IF(R123="W",2,IF(S123="W",3,IF(T123="W",4,"L"))))</f>
        <v>1</v>
      </c>
      <c r="W123" s="71">
        <f t="shared" ref="W123" si="885">IF(V123&lt;&gt;"L",W119+1,W119-81)</f>
        <v>26</v>
      </c>
      <c r="X123" s="71"/>
      <c r="Y123" s="314" t="str">
        <f t="shared" ref="Y123" si="886">IF(AND(D123&lt;&gt;D119,D123&lt;&gt;0),"W","L")</f>
        <v>W</v>
      </c>
      <c r="Z123" s="314" t="str">
        <f t="shared" ref="Z123" si="887">IF(Y123="W"," ", IF(AND(E123&lt;&gt;E119,E123&lt;&gt;0),"W","L"))</f>
        <v xml:space="preserve"> </v>
      </c>
      <c r="AA123" s="314" t="str">
        <f t="shared" ref="AA123:AB123" si="888">IF(OR(Z123="W",Z123=" ")," ",IF(AND(F123&lt;&gt;F119,F123&lt;&gt;0),"W","L"))</f>
        <v xml:space="preserve"> </v>
      </c>
      <c r="AB123" s="314" t="str">
        <f t="shared" si="888"/>
        <v xml:space="preserve"> </v>
      </c>
      <c r="AC123" s="306"/>
      <c r="AD123" s="308">
        <f t="shared" ref="AD123" si="889">IF(Y123="W",1,IF(Z123="W",2,IF(AA123="W",3,IF(AB123="W",4,"L"))))</f>
        <v>1</v>
      </c>
      <c r="AE123" s="306">
        <f t="shared" ref="AE123" si="890">IF(AD123&lt;&gt;"L",AE119+1,AE119-81)</f>
        <v>28</v>
      </c>
      <c r="AG123" s="314" t="str">
        <f>IF(AND(D125&lt;&gt;D113,D354&lt;&gt;0),"W","L")</f>
        <v>L</v>
      </c>
      <c r="AH123" s="314" t="str">
        <f>IF(AG123="W"," ", IF(AND(E125&lt;&gt;E113,E125&lt;&gt;0),"W","L"))</f>
        <v>W</v>
      </c>
      <c r="AI123" s="314" t="str">
        <f>IF(OR(AH123="W",AH123=" ")," ",IF(AND(F125&lt;&gt;F113,F125&lt;&gt;0),"W","L"))</f>
        <v xml:space="preserve"> </v>
      </c>
      <c r="AJ123" s="314" t="str">
        <f>IF(OR(AI123="W",AI123=" ")," ",IF(AND(G125&lt;&gt;G113,G125&lt;&gt;0),"W","L"))</f>
        <v xml:space="preserve"> </v>
      </c>
      <c r="AL123" s="165">
        <f t="shared" ref="AL123" si="891">IF(AG123="W",1,IF(AH123="W",2,IF(AI123="W",3,IF(AJ123="W",4,"L"))))</f>
        <v>2</v>
      </c>
      <c r="AM123" s="71">
        <f t="shared" ref="AM123" si="892">IF(AL123&lt;&gt;"L",AM119+1,AM119-15)</f>
        <v>-54</v>
      </c>
      <c r="AO123" s="314">
        <f t="shared" ref="AO123" si="893">IF(AND(B123&gt;0,B123&lt;=12),1,IF(AND(B123&gt;12,B123&lt;=24),2,IF(AND(B123&gt;24,B123&lt;=36),3,0)))</f>
        <v>3</v>
      </c>
      <c r="AQ123" s="314" t="str">
        <f t="shared" si="574"/>
        <v>W</v>
      </c>
      <c r="AR123" s="314" t="str">
        <f t="shared" ref="AR123" si="894">IF(AQ123="L"," ",IF(AO112="A","B&amp;C",IF(AO112="B","A&amp;C","A&amp;B")))</f>
        <v>A&amp;C</v>
      </c>
      <c r="AS123" s="318">
        <f t="shared" si="576"/>
        <v>1</v>
      </c>
      <c r="AT123" s="318">
        <f t="shared" si="598"/>
        <v>2</v>
      </c>
      <c r="AU123" s="318">
        <f t="shared" si="577"/>
        <v>3</v>
      </c>
      <c r="AV123" s="318">
        <f t="shared" si="578"/>
        <v>53</v>
      </c>
    </row>
    <row r="124" spans="1:48">
      <c r="A124" s="197">
        <f t="shared" si="447"/>
        <v>114</v>
      </c>
      <c r="B124" s="198">
        <f>Data!B124</f>
        <v>7</v>
      </c>
      <c r="D124" s="290" t="str">
        <f>IF(B123=0,0,IF(MOD(B123,3)=1,"A",IF(MOD(B123,3)=2,"B","C")))</f>
        <v>A</v>
      </c>
      <c r="E124" s="290">
        <f>IF(AND(B124&gt;0,B124&lt;=12),1,IF(AND(B124&gt;12,B124&lt;=24),2,IF(AND(B124&gt;24,B124&lt;=36),3,0)))</f>
        <v>1</v>
      </c>
      <c r="F124" s="290" t="str">
        <f>IF(B125=0,0,IF(MOD(B125,3)=1,"A",IF(MOD(B125,3)=2,"B","C")))</f>
        <v>B</v>
      </c>
      <c r="G124" s="290">
        <f>IF(AND(B126&gt;0,B126&lt;=12),1,IF(AND(B126&gt;12,B126&lt;=24),2,IF(AND(B126&gt;24,B126&lt;=36),3,0)))</f>
        <v>2</v>
      </c>
      <c r="M124" s="71"/>
      <c r="N124" s="165"/>
      <c r="O124" s="71"/>
      <c r="P124" s="71"/>
      <c r="Q124" s="165"/>
      <c r="R124" s="165"/>
      <c r="S124" s="165"/>
      <c r="T124" s="165"/>
      <c r="U124" s="71"/>
      <c r="V124" s="165"/>
      <c r="W124" s="71"/>
      <c r="X124" s="71"/>
      <c r="Y124" s="314"/>
      <c r="Z124" s="314"/>
      <c r="AA124" s="314"/>
      <c r="AB124" s="314"/>
      <c r="AC124" s="306"/>
      <c r="AD124" s="308"/>
      <c r="AE124" s="306"/>
      <c r="AG124" s="577"/>
      <c r="AH124" s="577"/>
      <c r="AI124" s="577"/>
      <c r="AJ124" s="577"/>
      <c r="AL124" s="165"/>
      <c r="AO124" s="314" t="str">
        <f t="shared" ref="AO124" si="895">IF(B124=0,0,IF(MOD(B124,3)=1,"A",IF(MOD(B124,3)=2,"B","C")))</f>
        <v>A</v>
      </c>
      <c r="AQ124" s="314" t="str">
        <f t="shared" si="574"/>
        <v>W</v>
      </c>
      <c r="AR124" s="314" t="str">
        <f t="shared" ref="AR124" si="896">IF(AQ124="L"," ",IF(AO113=1,"2&amp;3",IF(AO113=2,"1&amp;3","1&amp;2")))</f>
        <v>1&amp;3</v>
      </c>
      <c r="AS124" s="318">
        <f t="shared" si="576"/>
        <v>1</v>
      </c>
      <c r="AT124" s="318">
        <f t="shared" si="598"/>
        <v>2</v>
      </c>
      <c r="AU124" s="318">
        <f t="shared" si="577"/>
        <v>3</v>
      </c>
      <c r="AV124" s="318">
        <f t="shared" si="578"/>
        <v>54</v>
      </c>
    </row>
    <row r="125" spans="1:48">
      <c r="A125" s="197">
        <f t="shared" si="447"/>
        <v>115</v>
      </c>
      <c r="B125" s="198">
        <f>Data!B125</f>
        <v>5</v>
      </c>
      <c r="D125" s="292" t="str">
        <f>IF(B123=0,0,IF(B123&lt;=18,"L","H"))</f>
        <v>H</v>
      </c>
      <c r="E125" s="292" t="str">
        <f>IF(B124=0,0,IF(ISODD(B124),"O","E"))</f>
        <v>O</v>
      </c>
      <c r="F125" s="292" t="str">
        <f>IF(B125=0,0,IF(B125&lt;=18,"L","H"))</f>
        <v>L</v>
      </c>
      <c r="G125" s="292" t="str">
        <f>IF(B126=0,0,IF(ISODD(B126),"O","E"))</f>
        <v>O</v>
      </c>
      <c r="M125" s="71"/>
      <c r="N125" s="165"/>
      <c r="O125" s="71"/>
      <c r="P125" s="71"/>
      <c r="Q125" s="165"/>
      <c r="R125" s="165"/>
      <c r="S125" s="165"/>
      <c r="T125" s="165"/>
      <c r="U125" s="71"/>
      <c r="V125" s="165"/>
      <c r="W125" s="71"/>
      <c r="X125" s="71"/>
      <c r="Y125" s="314"/>
      <c r="Z125" s="314"/>
      <c r="AA125" s="314"/>
      <c r="AB125" s="314"/>
      <c r="AC125" s="306"/>
      <c r="AD125" s="308"/>
      <c r="AE125" s="306"/>
      <c r="AG125" s="577"/>
      <c r="AH125" s="577"/>
      <c r="AI125" s="577"/>
      <c r="AJ125" s="577"/>
      <c r="AL125" s="165"/>
      <c r="AO125" s="314">
        <f t="shared" ref="AO125" si="897">IF(AND(B125&gt;0,B125&lt;=12),1,IF(AND(B125&gt;12,B125&lt;=24),2,IF(AND(B125&gt;24,B125&lt;=36),3,0)))</f>
        <v>1</v>
      </c>
      <c r="AQ125" s="314" t="str">
        <f t="shared" si="574"/>
        <v>W</v>
      </c>
      <c r="AR125" s="314" t="str">
        <f t="shared" ref="AR125" si="898">IF(AQ125="L"," ",IF(AO114="A","B&amp;C",IF(AO114="B","A&amp;C","A&amp;B")))</f>
        <v>B&amp;C</v>
      </c>
      <c r="AS125" s="318">
        <f t="shared" si="576"/>
        <v>1</v>
      </c>
      <c r="AT125" s="318">
        <f t="shared" si="598"/>
        <v>2</v>
      </c>
      <c r="AU125" s="318">
        <f t="shared" si="577"/>
        <v>3</v>
      </c>
      <c r="AV125" s="318">
        <f t="shared" si="578"/>
        <v>55</v>
      </c>
    </row>
    <row r="126" spans="1:48">
      <c r="A126" s="197">
        <f t="shared" si="447"/>
        <v>116</v>
      </c>
      <c r="B126" s="198">
        <f>Data!B126</f>
        <v>13</v>
      </c>
      <c r="D126" s="165"/>
      <c r="E126" s="165"/>
      <c r="F126" s="165"/>
      <c r="G126" s="165"/>
      <c r="I126" s="287" t="str">
        <f t="shared" ref="I126" si="899">IF(D115=1,"2&amp;3",IF(D115=2,"1&amp;3","1&amp;2"))</f>
        <v>1&amp;2</v>
      </c>
      <c r="J126" s="287" t="str">
        <f t="shared" ref="J126" si="900">IF(E115="A","B&amp;C",IF(E115="B","A&amp;C","A&amp;B"))</f>
        <v>A&amp;C</v>
      </c>
      <c r="K126" s="287" t="str">
        <f t="shared" ref="K126" si="901">IF(F115=1,"2&amp;3",IF(F115=2,"1&amp;3","1&amp;2"))</f>
        <v>1&amp;2</v>
      </c>
      <c r="L126" s="287" t="str">
        <f t="shared" ref="L126" si="902">IF(G115="A","B&amp;C",IF(G115="B","A&amp;C","A&amp;B"))</f>
        <v>A&amp;B</v>
      </c>
      <c r="M126" s="71"/>
      <c r="N126" s="165"/>
      <c r="O126" s="71"/>
      <c r="P126" s="71"/>
      <c r="Q126" s="289" t="str">
        <f t="shared" ref="Q126" si="903">IF(D116="A","B&amp;C",IF(D116="B","A&amp;C","A&amp;B"))</f>
        <v>A&amp;C</v>
      </c>
      <c r="R126" s="289" t="str">
        <f t="shared" ref="R126" si="904">IF(E116=1,"2&amp;3",IF(E116=2,"1&amp;3","1&amp;2"))</f>
        <v>1&amp;2</v>
      </c>
      <c r="S126" s="289" t="str">
        <f t="shared" ref="S126" si="905">IF(F116="A","B&amp;C",IF(F116="B","A&amp;C","A&amp;B"))</f>
        <v>A&amp;C</v>
      </c>
      <c r="T126" s="289" t="str">
        <f t="shared" ref="T126" si="906">IF(G116=1,"2&amp;3",IF(G116=2,"1&amp;3","1&amp;2"))</f>
        <v>1&amp;2</v>
      </c>
      <c r="U126" s="71"/>
      <c r="V126" s="165"/>
      <c r="W126" s="71"/>
      <c r="X126" s="71"/>
      <c r="Y126" s="349" t="str">
        <f t="shared" ref="Y126" si="907">IF(D123=1,"2&amp;3",IF(D123=2,"1&amp;3","1&amp;2"))</f>
        <v>1&amp;2</v>
      </c>
      <c r="Z126" s="349" t="str">
        <f t="shared" ref="Z126" si="908">IF(E123="A","B&amp;C",IF(E123="B","A&amp;C","A&amp;B"))</f>
        <v>B&amp;C</v>
      </c>
      <c r="AA126" s="349" t="str">
        <f t="shared" ref="AA126" si="909">IF(F123=1,"2&amp;3",IF(F123=2,"1&amp;3","1&amp;2"))</f>
        <v>2&amp;3</v>
      </c>
      <c r="AB126" s="349" t="str">
        <f t="shared" ref="AB126" si="910">IF(G123="A","B&amp;C",IF(G123="B","A&amp;C","A&amp;B"))</f>
        <v>B&amp;C</v>
      </c>
      <c r="AC126" s="306"/>
      <c r="AD126" s="308"/>
      <c r="AE126" s="306"/>
      <c r="AG126" s="337" t="str">
        <f>IF(D117="H","L","H")</f>
        <v>L</v>
      </c>
      <c r="AH126" s="337" t="str">
        <f>IF(E117="O","E","O")</f>
        <v>O</v>
      </c>
      <c r="AI126" s="337" t="str">
        <f>IF(F117="H","L","H")</f>
        <v>L</v>
      </c>
      <c r="AJ126" s="337" t="str">
        <f>IF(G117="O","E","O")</f>
        <v>O</v>
      </c>
      <c r="AL126" s="165"/>
      <c r="AO126" s="314" t="str">
        <f t="shared" ref="AO126" si="911">IF(B126=0,0,IF(MOD(B126,3)=1,"A",IF(MOD(B126,3)=2,"B","C")))</f>
        <v>A</v>
      </c>
      <c r="AQ126" s="314" t="str">
        <f t="shared" si="574"/>
        <v>L</v>
      </c>
      <c r="AR126" s="314" t="str">
        <f t="shared" ref="AR126" si="912">IF(AQ126="L"," ",IF(AO115=1,"2&amp;3",IF(AO115=2,"1&amp;3","1&amp;2")))</f>
        <v xml:space="preserve"> </v>
      </c>
      <c r="AS126" s="318">
        <f t="shared" si="576"/>
        <v>2</v>
      </c>
      <c r="AT126" s="318">
        <f t="shared" si="598"/>
        <v>0</v>
      </c>
      <c r="AU126" s="318">
        <f t="shared" si="577"/>
        <v>0</v>
      </c>
      <c r="AV126" s="318">
        <f t="shared" si="578"/>
        <v>55</v>
      </c>
    </row>
    <row r="127" spans="1:48">
      <c r="A127" s="197">
        <f t="shared" si="447"/>
        <v>117</v>
      </c>
      <c r="B127" s="198">
        <f>Data!B127</f>
        <v>21</v>
      </c>
      <c r="D127" s="288">
        <f>IF(AND(B127&gt;0,B127&lt;=12),1,IF(AND(B127&gt;12,B127&lt;=24),2,IF(AND(B127&gt;24,B127&lt;=36),3,0)))</f>
        <v>2</v>
      </c>
      <c r="E127" s="288" t="str">
        <f>IF(B128=0,0,IF(MOD(B128,3)=1,"A",IF(MOD(B128,3)=2,"B","C")))</f>
        <v>A</v>
      </c>
      <c r="F127" s="288">
        <f>IF(AND(B129&gt;0,B129&lt;=12),1,IF(AND(B129&gt;12,B129&lt;=24),2,IF(AND(B129&gt;24,B129&lt;=36),3,0)))</f>
        <v>2</v>
      </c>
      <c r="G127" s="288" t="str">
        <f>IF(B130=0,0,IF(MOD(B130,3)=1,"A",IF(MOD(B130,3)=2,"B","C")))</f>
        <v>B</v>
      </c>
      <c r="I127" s="66" t="str">
        <f t="shared" ref="I127" si="913">IF(AND(D127&lt;&gt;D115,D127&lt;&gt;0),"W","L")</f>
        <v>W</v>
      </c>
      <c r="J127" s="66" t="str">
        <f t="shared" ref="J127" si="914">IF(I127="W"," ", IF(AND(E127&lt;&gt;E115,E127&lt;&gt;0),"W","L"))</f>
        <v xml:space="preserve"> </v>
      </c>
      <c r="K127" s="66" t="str">
        <f t="shared" ref="K127:L127" si="915">IF(OR(J127="W",J127=" ")," ",IF(AND(F127&lt;&gt;F115,F127&lt;&gt;0),"W","L"))</f>
        <v xml:space="preserve"> </v>
      </c>
      <c r="L127" s="66" t="str">
        <f t="shared" si="915"/>
        <v xml:space="preserve"> </v>
      </c>
      <c r="M127" s="71"/>
      <c r="N127" s="165">
        <f t="shared" ref="N127" si="916">IF(I127="W",1,IF(J127="W",2,IF(K127="W",3,IF(L127="W",4,"L"))))</f>
        <v>1</v>
      </c>
      <c r="O127" s="71">
        <f t="shared" ref="O127" si="917">IF(N127&lt;&gt;"L",O123+1,O123-81)</f>
        <v>-55</v>
      </c>
      <c r="P127" s="71"/>
      <c r="Q127" s="66" t="str">
        <f t="shared" ref="Q127" si="918">IF(AND(D128&lt;&gt;D116,D128&lt;&gt;0),"W","L")</f>
        <v>W</v>
      </c>
      <c r="R127" s="66" t="str">
        <f t="shared" ref="R127" si="919">IF(Q127="W"," ", IF(AND(E128&lt;&gt;E116,E128&lt;&gt;0),"W","L"))</f>
        <v xml:space="preserve"> </v>
      </c>
      <c r="S127" s="66" t="str">
        <f t="shared" ref="S127:T127" si="920">IF(OR(R127="W",R127=" ")," ",IF(AND(F128&lt;&gt;F116,F128&lt;&gt;0),"W","L"))</f>
        <v xml:space="preserve"> </v>
      </c>
      <c r="T127" s="66" t="str">
        <f t="shared" si="920"/>
        <v xml:space="preserve"> </v>
      </c>
      <c r="U127" s="71"/>
      <c r="V127" s="165">
        <f t="shared" ref="V127" si="921">IF(Q127="W",1,IF(R127="W",2,IF(S127="W",3,IF(T127="W",4,"L"))))</f>
        <v>1</v>
      </c>
      <c r="W127" s="71">
        <f t="shared" ref="W127" si="922">IF(V127&lt;&gt;"L",W123+1,W123-81)</f>
        <v>27</v>
      </c>
      <c r="X127" s="71"/>
      <c r="Y127" s="314" t="str">
        <f t="shared" ref="Y127" si="923">IF(AND(D127&lt;&gt;D123,D127&lt;&gt;0),"W","L")</f>
        <v>W</v>
      </c>
      <c r="Z127" s="314" t="str">
        <f t="shared" ref="Z127" si="924">IF(Y127="W"," ", IF(AND(E127&lt;&gt;E123,E127&lt;&gt;0),"W","L"))</f>
        <v xml:space="preserve"> </v>
      </c>
      <c r="AA127" s="314" t="str">
        <f t="shared" ref="AA127:AB127" si="925">IF(OR(Z127="W",Z127=" ")," ",IF(AND(F127&lt;&gt;F123,F127&lt;&gt;0),"W","L"))</f>
        <v xml:space="preserve"> </v>
      </c>
      <c r="AB127" s="314" t="str">
        <f t="shared" si="925"/>
        <v xml:space="preserve"> </v>
      </c>
      <c r="AC127" s="306"/>
      <c r="AD127" s="308">
        <f t="shared" ref="AD127" si="926">IF(Y127="W",1,IF(Z127="W",2,IF(AA127="W",3,IF(AB127="W",4,"L"))))</f>
        <v>1</v>
      </c>
      <c r="AE127" s="306">
        <f t="shared" ref="AE127" si="927">IF(AD127&lt;&gt;"L",AE123+1,AE123-81)</f>
        <v>29</v>
      </c>
      <c r="AG127" s="314" t="str">
        <f>IF(AND(D129&lt;&gt;D117,D358&lt;&gt;0),"W","L")</f>
        <v>L</v>
      </c>
      <c r="AH127" s="314" t="str">
        <f>IF(AG127="W"," ", IF(AND(E129&lt;&gt;E117,E129&lt;&gt;0),"W","L"))</f>
        <v>L</v>
      </c>
      <c r="AI127" s="314" t="str">
        <f>IF(OR(AH127="W",AH127=" ")," ",IF(AND(F129&lt;&gt;F117,F129&lt;&gt;0),"W","L"))</f>
        <v>W</v>
      </c>
      <c r="AJ127" s="314" t="str">
        <f>IF(OR(AI127="W",AI127=" ")," ",IF(AND(G129&lt;&gt;G117,G129&lt;&gt;0),"W","L"))</f>
        <v xml:space="preserve"> </v>
      </c>
      <c r="AL127" s="165">
        <f t="shared" ref="AL127" si="928">IF(AG127="W",1,IF(AH127="W",2,IF(AI127="W",3,IF(AJ127="W",4,"L"))))</f>
        <v>3</v>
      </c>
      <c r="AM127" s="71">
        <f t="shared" ref="AM127" si="929">IF(AL127&lt;&gt;"L",AM123+1,AM123-15)</f>
        <v>-53</v>
      </c>
      <c r="AO127" s="314">
        <f t="shared" ref="AO127" si="930">IF(AND(B127&gt;0,B127&lt;=12),1,IF(AND(B127&gt;12,B127&lt;=24),2,IF(AND(B127&gt;24,B127&lt;=36),3,0)))</f>
        <v>2</v>
      </c>
      <c r="AQ127" s="314" t="str">
        <f t="shared" si="574"/>
        <v xml:space="preserve"> </v>
      </c>
      <c r="AR127" s="314" t="str">
        <f t="shared" ref="AR127" si="931">IF(AQ127="L"," ",IF(AO116="A","B&amp;C",IF(AO116="B","A&amp;C","A&amp;B")))</f>
        <v>A&amp;C</v>
      </c>
      <c r="AS127" s="318">
        <f t="shared" si="576"/>
        <v>2</v>
      </c>
      <c r="AT127" s="318">
        <f t="shared" si="598"/>
        <v>6</v>
      </c>
      <c r="AU127" s="318">
        <f t="shared" si="577"/>
        <v>0</v>
      </c>
      <c r="AV127" s="318">
        <f t="shared" si="578"/>
        <v>49</v>
      </c>
    </row>
    <row r="128" spans="1:48">
      <c r="A128" s="197">
        <f t="shared" si="447"/>
        <v>118</v>
      </c>
      <c r="B128" s="198">
        <f>Data!B128</f>
        <v>4</v>
      </c>
      <c r="D128" s="290" t="str">
        <f>IF(B127=0,0,IF(MOD(B127,3)=1,"A",IF(MOD(B127,3)=2,"B","C")))</f>
        <v>C</v>
      </c>
      <c r="E128" s="290">
        <f>IF(AND(B128&gt;0,B128&lt;=12),1,IF(AND(B128&gt;12,B128&lt;=24),2,IF(AND(B128&gt;24,B128&lt;=36),3,0)))</f>
        <v>1</v>
      </c>
      <c r="F128" s="290" t="str">
        <f>IF(B129=0,0,IF(MOD(B129,3)=1,"A",IF(MOD(B129,3)=2,"B","C")))</f>
        <v>A</v>
      </c>
      <c r="G128" s="290">
        <f>IF(AND(B130&gt;0,B130&lt;=12),1,IF(AND(B130&gt;12,B130&lt;=24),2,IF(AND(B130&gt;24,B130&lt;=36),3,0)))</f>
        <v>1</v>
      </c>
      <c r="M128" s="71"/>
      <c r="N128" s="165"/>
      <c r="O128" s="71"/>
      <c r="P128" s="71"/>
      <c r="Q128" s="165"/>
      <c r="R128" s="165"/>
      <c r="S128" s="165"/>
      <c r="T128" s="165"/>
      <c r="U128" s="71"/>
      <c r="V128" s="165"/>
      <c r="W128" s="71"/>
      <c r="X128" s="71"/>
      <c r="Y128" s="314"/>
      <c r="Z128" s="314"/>
      <c r="AA128" s="314"/>
      <c r="AB128" s="314"/>
      <c r="AC128" s="306"/>
      <c r="AD128" s="308"/>
      <c r="AE128" s="306"/>
      <c r="AG128" s="577"/>
      <c r="AH128" s="577"/>
      <c r="AI128" s="577"/>
      <c r="AJ128" s="577"/>
      <c r="AL128" s="165"/>
      <c r="AO128" s="314" t="str">
        <f t="shared" ref="AO128" si="932">IF(B128=0,0,IF(MOD(B128,3)=1,"A",IF(MOD(B128,3)=2,"B","C")))</f>
        <v>A</v>
      </c>
      <c r="AQ128" s="314" t="str">
        <f t="shared" si="574"/>
        <v>W</v>
      </c>
      <c r="AR128" s="314" t="str">
        <f t="shared" ref="AR128" si="933">IF(AQ128="L"," ",IF(AO117=1,"2&amp;3",IF(AO117=2,"1&amp;3","1&amp;2")))</f>
        <v>1&amp;2</v>
      </c>
      <c r="AS128" s="318">
        <f t="shared" si="576"/>
        <v>1</v>
      </c>
      <c r="AT128" s="318">
        <f t="shared" si="598"/>
        <v>2</v>
      </c>
      <c r="AU128" s="318">
        <f t="shared" si="577"/>
        <v>9</v>
      </c>
      <c r="AV128" s="318">
        <f t="shared" si="578"/>
        <v>56</v>
      </c>
    </row>
    <row r="129" spans="1:48">
      <c r="A129" s="197">
        <f t="shared" si="447"/>
        <v>119</v>
      </c>
      <c r="B129" s="198">
        <f>Data!B129</f>
        <v>16</v>
      </c>
      <c r="D129" s="292" t="str">
        <f>IF(B127=0,0,IF(B127&lt;=18,"L","H"))</f>
        <v>H</v>
      </c>
      <c r="E129" s="292" t="str">
        <f>IF(B128=0,0,IF(ISODD(B128),"O","E"))</f>
        <v>E</v>
      </c>
      <c r="F129" s="292" t="str">
        <f>IF(B129=0,0,IF(B129&lt;=18,"L","H"))</f>
        <v>L</v>
      </c>
      <c r="G129" s="292" t="str">
        <f>IF(B130=0,0,IF(ISODD(B130),"O","E"))</f>
        <v>O</v>
      </c>
      <c r="M129" s="71"/>
      <c r="N129" s="165"/>
      <c r="O129" s="71"/>
      <c r="P129" s="71"/>
      <c r="Q129" s="165"/>
      <c r="R129" s="165"/>
      <c r="S129" s="165"/>
      <c r="T129" s="165"/>
      <c r="U129" s="71"/>
      <c r="V129" s="165"/>
      <c r="W129" s="71"/>
      <c r="X129" s="71"/>
      <c r="Y129" s="314"/>
      <c r="Z129" s="314"/>
      <c r="AA129" s="314"/>
      <c r="AB129" s="314"/>
      <c r="AC129" s="306"/>
      <c r="AD129" s="308"/>
      <c r="AE129" s="306"/>
      <c r="AG129" s="577"/>
      <c r="AH129" s="577"/>
      <c r="AI129" s="577"/>
      <c r="AJ129" s="577"/>
      <c r="AL129" s="165"/>
      <c r="AO129" s="314">
        <f t="shared" ref="AO129" si="934">IF(AND(B129&gt;0,B129&lt;=12),1,IF(AND(B129&gt;12,B129&lt;=24),2,IF(AND(B129&gt;24,B129&lt;=36),3,0)))</f>
        <v>2</v>
      </c>
      <c r="AQ129" s="314" t="str">
        <f t="shared" si="574"/>
        <v>W</v>
      </c>
      <c r="AR129" s="314" t="str">
        <f t="shared" ref="AR129" si="935">IF(AQ129="L"," ",IF(AO118="A","B&amp;C",IF(AO118="B","A&amp;C","A&amp;B")))</f>
        <v>A&amp;B</v>
      </c>
      <c r="AS129" s="318">
        <f t="shared" si="576"/>
        <v>1</v>
      </c>
      <c r="AT129" s="318">
        <f t="shared" si="598"/>
        <v>2</v>
      </c>
      <c r="AU129" s="318">
        <f t="shared" si="577"/>
        <v>3</v>
      </c>
      <c r="AV129" s="318">
        <f t="shared" si="578"/>
        <v>57</v>
      </c>
    </row>
    <row r="130" spans="1:48">
      <c r="A130" s="197">
        <f t="shared" si="447"/>
        <v>120</v>
      </c>
      <c r="B130" s="198">
        <f>Data!B130</f>
        <v>5</v>
      </c>
      <c r="D130" s="165"/>
      <c r="E130" s="165"/>
      <c r="F130" s="165"/>
      <c r="G130" s="165"/>
      <c r="I130" s="287" t="str">
        <f t="shared" ref="I130" si="936">IF(D119=1,"2&amp;3",IF(D119=2,"1&amp;3","1&amp;2"))</f>
        <v>2&amp;3</v>
      </c>
      <c r="J130" s="287" t="str">
        <f t="shared" ref="J130" si="937">IF(E119="A","B&amp;C",IF(E119="B","A&amp;C","A&amp;B"))</f>
        <v>B&amp;C</v>
      </c>
      <c r="K130" s="287" t="str">
        <f t="shared" ref="K130" si="938">IF(F119=1,"2&amp;3",IF(F119=2,"1&amp;3","1&amp;2"))</f>
        <v>2&amp;3</v>
      </c>
      <c r="L130" s="287" t="str">
        <f t="shared" ref="L130" si="939">IF(G119="A","B&amp;C",IF(G119="B","A&amp;C","A&amp;B"))</f>
        <v>A&amp;B</v>
      </c>
      <c r="M130" s="71"/>
      <c r="N130" s="165"/>
      <c r="O130" s="71"/>
      <c r="P130" s="71"/>
      <c r="Q130" s="289" t="str">
        <f t="shared" ref="Q130" si="940">IF(D120="A","B&amp;C",IF(D120="B","A&amp;C","A&amp;B"))</f>
        <v>B&amp;C</v>
      </c>
      <c r="R130" s="289" t="str">
        <f t="shared" ref="R130" si="941">IF(E120=1,"2&amp;3",IF(E120=2,"1&amp;3","1&amp;2"))</f>
        <v>1&amp;3</v>
      </c>
      <c r="S130" s="289" t="str">
        <f t="shared" ref="S130" si="942">IF(F120="A","B&amp;C",IF(F120="B","A&amp;C","A&amp;B"))</f>
        <v>A&amp;C</v>
      </c>
      <c r="T130" s="289" t="str">
        <f t="shared" ref="T130" si="943">IF(G120=1,"2&amp;3",IF(G120=2,"1&amp;3","1&amp;2"))</f>
        <v>1&amp;3</v>
      </c>
      <c r="U130" s="71"/>
      <c r="V130" s="165"/>
      <c r="W130" s="71"/>
      <c r="X130" s="71"/>
      <c r="Y130" s="349" t="str">
        <f t="shared" ref="Y130" si="944">IF(D127=1,"2&amp;3",IF(D127=2,"1&amp;3","1&amp;2"))</f>
        <v>1&amp;3</v>
      </c>
      <c r="Z130" s="349" t="str">
        <f t="shared" ref="Z130" si="945">IF(E127="A","B&amp;C",IF(E127="B","A&amp;C","A&amp;B"))</f>
        <v>B&amp;C</v>
      </c>
      <c r="AA130" s="349" t="str">
        <f t="shared" ref="AA130" si="946">IF(F127=1,"2&amp;3",IF(F127=2,"1&amp;3","1&amp;2"))</f>
        <v>1&amp;3</v>
      </c>
      <c r="AB130" s="349" t="str">
        <f t="shared" ref="AB130" si="947">IF(G127="A","B&amp;C",IF(G127="B","A&amp;C","A&amp;B"))</f>
        <v>A&amp;C</v>
      </c>
      <c r="AC130" s="306"/>
      <c r="AD130" s="308"/>
      <c r="AE130" s="306"/>
      <c r="AG130" s="337" t="str">
        <f>IF(D121="H","L","H")</f>
        <v>H</v>
      </c>
      <c r="AH130" s="337" t="str">
        <f>IF(E121="O","E","O")</f>
        <v>O</v>
      </c>
      <c r="AI130" s="337" t="str">
        <f>IF(F121="H","L","H")</f>
        <v>H</v>
      </c>
      <c r="AJ130" s="337" t="str">
        <f>IF(G121="O","E","O")</f>
        <v>E</v>
      </c>
      <c r="AL130" s="165"/>
      <c r="AO130" s="314" t="str">
        <f t="shared" ref="AO130" si="948">IF(B130=0,0,IF(MOD(B130,3)=1,"A",IF(MOD(B130,3)=2,"B","C")))</f>
        <v>B</v>
      </c>
      <c r="AQ130" s="314" t="str">
        <f t="shared" si="574"/>
        <v>W</v>
      </c>
      <c r="AR130" s="314" t="str">
        <f t="shared" ref="AR130" si="949">IF(AQ130="L"," ",IF(AO119=1,"2&amp;3",IF(AO119=2,"1&amp;3","1&amp;2")))</f>
        <v>2&amp;3</v>
      </c>
      <c r="AS130" s="318">
        <f t="shared" si="576"/>
        <v>1</v>
      </c>
      <c r="AT130" s="318">
        <f t="shared" si="598"/>
        <v>2</v>
      </c>
      <c r="AU130" s="318">
        <f t="shared" si="577"/>
        <v>3</v>
      </c>
      <c r="AV130" s="318">
        <f t="shared" si="578"/>
        <v>58</v>
      </c>
    </row>
    <row r="131" spans="1:48">
      <c r="A131" s="197">
        <f t="shared" si="447"/>
        <v>121</v>
      </c>
      <c r="B131" s="198">
        <f>Data!B131</f>
        <v>28</v>
      </c>
      <c r="D131" s="288">
        <f>IF(AND(B131&gt;0,B131&lt;=12),1,IF(AND(B131&gt;12,B131&lt;=24),2,IF(AND(B131&gt;24,B131&lt;=36),3,0)))</f>
        <v>3</v>
      </c>
      <c r="E131" s="288" t="str">
        <f>IF(B132=0,0,IF(MOD(B132,3)=1,"A",IF(MOD(B132,3)=2,"B","C")))</f>
        <v>C</v>
      </c>
      <c r="F131" s="288">
        <f>IF(AND(B133&gt;0,B133&lt;=12),1,IF(AND(B133&gt;12,B133&lt;=24),2,IF(AND(B133&gt;24,B133&lt;=36),3,0)))</f>
        <v>1</v>
      </c>
      <c r="G131" s="288" t="str">
        <f>IF(B134=0,0,IF(MOD(B134,3)=1,"A",IF(MOD(B134,3)=2,"B","C")))</f>
        <v>B</v>
      </c>
      <c r="I131" s="66" t="str">
        <f t="shared" ref="I131" si="950">IF(AND(D131&lt;&gt;D119,D131&lt;&gt;0),"W","L")</f>
        <v>W</v>
      </c>
      <c r="J131" s="66" t="str">
        <f t="shared" ref="J131" si="951">IF(I131="W"," ", IF(AND(E131&lt;&gt;E119,E131&lt;&gt;0),"W","L"))</f>
        <v xml:space="preserve"> </v>
      </c>
      <c r="K131" s="66" t="str">
        <f t="shared" ref="K131:L131" si="952">IF(OR(J131="W",J131=" ")," ",IF(AND(F131&lt;&gt;F119,F131&lt;&gt;0),"W","L"))</f>
        <v xml:space="preserve"> </v>
      </c>
      <c r="L131" s="66" t="str">
        <f t="shared" si="952"/>
        <v xml:space="preserve"> </v>
      </c>
      <c r="M131" s="71"/>
      <c r="N131" s="165">
        <f t="shared" ref="N131" si="953">IF(I131="W",1,IF(J131="W",2,IF(K131="W",3,IF(L131="W",4,"L"))))</f>
        <v>1</v>
      </c>
      <c r="O131" s="71">
        <f t="shared" ref="O131" si="954">IF(N131&lt;&gt;"L",O127+1,O127-81)</f>
        <v>-54</v>
      </c>
      <c r="P131" s="71"/>
      <c r="Q131" s="66" t="str">
        <f t="shared" ref="Q131" si="955">IF(AND(D132&lt;&gt;D120,D132&lt;&gt;0),"W","L")</f>
        <v>L</v>
      </c>
      <c r="R131" s="66" t="str">
        <f t="shared" ref="R131" si="956">IF(Q131="W"," ", IF(AND(E132&lt;&gt;E120,E132&lt;&gt;0),"W","L"))</f>
        <v>L</v>
      </c>
      <c r="S131" s="66" t="str">
        <f t="shared" ref="S131:T131" si="957">IF(OR(R131="W",R131=" ")," ",IF(AND(F132&lt;&gt;F120,F132&lt;&gt;0),"W","L"))</f>
        <v>W</v>
      </c>
      <c r="T131" s="66" t="str">
        <f t="shared" si="957"/>
        <v xml:space="preserve"> </v>
      </c>
      <c r="U131" s="71"/>
      <c r="V131" s="165">
        <f t="shared" ref="V131" si="958">IF(Q131="W",1,IF(R131="W",2,IF(S131="W",3,IF(T131="W",4,"L"))))</f>
        <v>3</v>
      </c>
      <c r="W131" s="71">
        <f t="shared" ref="W131" si="959">IF(V131&lt;&gt;"L",W127+1,W127-81)</f>
        <v>28</v>
      </c>
      <c r="X131" s="71"/>
      <c r="Y131" s="314" t="str">
        <f t="shared" ref="Y131" si="960">IF(AND(D131&lt;&gt;D127,D131&lt;&gt;0),"W","L")</f>
        <v>W</v>
      </c>
      <c r="Z131" s="314" t="str">
        <f t="shared" ref="Z131" si="961">IF(Y131="W"," ", IF(AND(E131&lt;&gt;E127,E131&lt;&gt;0),"W","L"))</f>
        <v xml:space="preserve"> </v>
      </c>
      <c r="AA131" s="314" t="str">
        <f t="shared" ref="AA131:AB131" si="962">IF(OR(Z131="W",Z131=" ")," ",IF(AND(F131&lt;&gt;F127,F131&lt;&gt;0),"W","L"))</f>
        <v xml:space="preserve"> </v>
      </c>
      <c r="AB131" s="314" t="str">
        <f t="shared" si="962"/>
        <v xml:space="preserve"> </v>
      </c>
      <c r="AC131" s="306"/>
      <c r="AD131" s="308">
        <f t="shared" ref="AD131" si="963">IF(Y131="W",1,IF(Z131="W",2,IF(AA131="W",3,IF(AB131="W",4,"L"))))</f>
        <v>1</v>
      </c>
      <c r="AE131" s="306">
        <f t="shared" ref="AE131" si="964">IF(AD131&lt;&gt;"L",AE127+1,AE127-81)</f>
        <v>30</v>
      </c>
      <c r="AG131" s="314" t="str">
        <f>IF(AND(D133&lt;&gt;D121,D362&lt;&gt;0),"W","L")</f>
        <v>L</v>
      </c>
      <c r="AH131" s="314" t="str">
        <f>IF(AG131="W"," ", IF(AND(E133&lt;&gt;E121,E133&lt;&gt;0),"W","L"))</f>
        <v>W</v>
      </c>
      <c r="AI131" s="314" t="str">
        <f>IF(OR(AH131="W",AH131=" ")," ",IF(AND(F133&lt;&gt;F121,F133&lt;&gt;0),"W","L"))</f>
        <v xml:space="preserve"> </v>
      </c>
      <c r="AJ131" s="314" t="str">
        <f>IF(OR(AI131="W",AI131=" ")," ",IF(AND(G133&lt;&gt;G121,G133&lt;&gt;0),"W","L"))</f>
        <v xml:space="preserve"> </v>
      </c>
      <c r="AL131" s="165">
        <f t="shared" ref="AL131" si="965">IF(AG131="W",1,IF(AH131="W",2,IF(AI131="W",3,IF(AJ131="W",4,"L"))))</f>
        <v>2</v>
      </c>
      <c r="AM131" s="71">
        <f t="shared" ref="AM131" si="966">IF(AL131&lt;&gt;"L",AM127+1,AM127-15)</f>
        <v>-52</v>
      </c>
      <c r="AO131" s="314">
        <f t="shared" ref="AO131" si="967">IF(AND(B131&gt;0,B131&lt;=12),1,IF(AND(B131&gt;12,B131&lt;=24),2,IF(AND(B131&gt;24,B131&lt;=36),3,0)))</f>
        <v>3</v>
      </c>
      <c r="AQ131" s="314" t="str">
        <f t="shared" si="574"/>
        <v>W</v>
      </c>
      <c r="AR131" s="314" t="str">
        <f t="shared" ref="AR131" si="968">IF(AQ131="L"," ",IF(AO120="A","B&amp;C",IF(AO120="B","A&amp;C","A&amp;B")))</f>
        <v>B&amp;C</v>
      </c>
      <c r="AS131" s="318">
        <f t="shared" si="576"/>
        <v>1</v>
      </c>
      <c r="AT131" s="318">
        <f t="shared" si="598"/>
        <v>2</v>
      </c>
      <c r="AU131" s="318">
        <f t="shared" si="577"/>
        <v>3</v>
      </c>
      <c r="AV131" s="318">
        <f t="shared" si="578"/>
        <v>59</v>
      </c>
    </row>
    <row r="132" spans="1:48">
      <c r="A132" s="197">
        <f t="shared" si="447"/>
        <v>122</v>
      </c>
      <c r="B132" s="198">
        <f>Data!B132</f>
        <v>21</v>
      </c>
      <c r="D132" s="290" t="str">
        <f>IF(B131=0,0,IF(MOD(B131,3)=1,"A",IF(MOD(B131,3)=2,"B","C")))</f>
        <v>A</v>
      </c>
      <c r="E132" s="290">
        <f>IF(AND(B132&gt;0,B132&lt;=12),1,IF(AND(B132&gt;12,B132&lt;=24),2,IF(AND(B132&gt;24,B132&lt;=36),3,0)))</f>
        <v>2</v>
      </c>
      <c r="F132" s="290" t="str">
        <f>IF(B133=0,0,IF(MOD(B133,3)=1,"A",IF(MOD(B133,3)=2,"B","C")))</f>
        <v>A</v>
      </c>
      <c r="G132" s="290">
        <f>IF(AND(B134&gt;0,B134&lt;=12),1,IF(AND(B134&gt;12,B134&lt;=24),2,IF(AND(B134&gt;24,B134&lt;=36),3,0)))</f>
        <v>1</v>
      </c>
      <c r="M132" s="71"/>
      <c r="N132" s="165"/>
      <c r="O132" s="71"/>
      <c r="P132" s="71"/>
      <c r="Q132" s="165"/>
      <c r="R132" s="165"/>
      <c r="S132" s="165"/>
      <c r="T132" s="165"/>
      <c r="U132" s="71"/>
      <c r="V132" s="165"/>
      <c r="W132" s="71"/>
      <c r="X132" s="71"/>
      <c r="Y132" s="314"/>
      <c r="Z132" s="314"/>
      <c r="AA132" s="314"/>
      <c r="AB132" s="314"/>
      <c r="AC132" s="306"/>
      <c r="AD132" s="308"/>
      <c r="AE132" s="306"/>
      <c r="AG132" s="577"/>
      <c r="AH132" s="577"/>
      <c r="AI132" s="577"/>
      <c r="AJ132" s="577"/>
      <c r="AL132" s="165"/>
      <c r="AO132" s="314" t="str">
        <f t="shared" ref="AO132" si="969">IF(B132=0,0,IF(MOD(B132,3)=1,"A",IF(MOD(B132,3)=2,"B","C")))</f>
        <v>C</v>
      </c>
      <c r="AQ132" s="314" t="str">
        <f t="shared" si="574"/>
        <v>W</v>
      </c>
      <c r="AR132" s="314" t="str">
        <f t="shared" ref="AR132" si="970">IF(AQ132="L"," ",IF(AO121=1,"2&amp;3",IF(AO121=2,"1&amp;3","1&amp;2")))</f>
        <v>2&amp;3</v>
      </c>
      <c r="AS132" s="318">
        <f t="shared" si="576"/>
        <v>1</v>
      </c>
      <c r="AT132" s="318">
        <f t="shared" si="598"/>
        <v>2</v>
      </c>
      <c r="AU132" s="318">
        <f t="shared" si="577"/>
        <v>3</v>
      </c>
      <c r="AV132" s="318">
        <f t="shared" si="578"/>
        <v>60</v>
      </c>
    </row>
    <row r="133" spans="1:48">
      <c r="A133" s="197">
        <f t="shared" si="447"/>
        <v>123</v>
      </c>
      <c r="B133" s="198">
        <f>Data!B133</f>
        <v>10</v>
      </c>
      <c r="D133" s="292" t="str">
        <f>IF(B131=0,0,IF(B131&lt;=18,"L","H"))</f>
        <v>H</v>
      </c>
      <c r="E133" s="292" t="str">
        <f>IF(B132=0,0,IF(ISODD(B132),"O","E"))</f>
        <v>O</v>
      </c>
      <c r="F133" s="292" t="str">
        <f>IF(B133=0,0,IF(B133&lt;=18,"L","H"))</f>
        <v>L</v>
      </c>
      <c r="G133" s="292" t="str">
        <f>IF(B134=0,0,IF(ISODD(B134),"O","E"))</f>
        <v>O</v>
      </c>
      <c r="M133" s="71"/>
      <c r="N133" s="165"/>
      <c r="O133" s="71"/>
      <c r="P133" s="71"/>
      <c r="Q133" s="165"/>
      <c r="R133" s="165"/>
      <c r="S133" s="165"/>
      <c r="T133" s="165"/>
      <c r="U133" s="71"/>
      <c r="V133" s="165"/>
      <c r="W133" s="71"/>
      <c r="X133" s="71"/>
      <c r="Y133" s="314"/>
      <c r="Z133" s="314"/>
      <c r="AA133" s="314"/>
      <c r="AB133" s="314"/>
      <c r="AC133" s="306"/>
      <c r="AD133" s="308"/>
      <c r="AE133" s="306"/>
      <c r="AG133" s="577"/>
      <c r="AH133" s="577"/>
      <c r="AI133" s="577"/>
      <c r="AJ133" s="577"/>
      <c r="AL133" s="165"/>
      <c r="AO133" s="314">
        <f t="shared" ref="AO133" si="971">IF(AND(B133&gt;0,B133&lt;=12),1,IF(AND(B133&gt;12,B133&lt;=24),2,IF(AND(B133&gt;24,B133&lt;=36),3,0)))</f>
        <v>1</v>
      </c>
      <c r="AQ133" s="314" t="str">
        <f t="shared" si="574"/>
        <v>L</v>
      </c>
      <c r="AR133" s="314" t="str">
        <f t="shared" ref="AR133" si="972">IF(AQ133="L"," ",IF(AO122="A","B&amp;C",IF(AO122="B","A&amp;C","A&amp;B")))</f>
        <v xml:space="preserve"> </v>
      </c>
      <c r="AS133" s="318">
        <f t="shared" si="576"/>
        <v>2</v>
      </c>
      <c r="AT133" s="318">
        <f t="shared" si="598"/>
        <v>0</v>
      </c>
      <c r="AU133" s="318">
        <f t="shared" si="577"/>
        <v>0</v>
      </c>
      <c r="AV133" s="318">
        <f t="shared" si="578"/>
        <v>60</v>
      </c>
    </row>
    <row r="134" spans="1:48">
      <c r="A134" s="197">
        <f t="shared" si="447"/>
        <v>124</v>
      </c>
      <c r="B134" s="198">
        <f>Data!B134</f>
        <v>5</v>
      </c>
      <c r="D134" s="165"/>
      <c r="E134" s="165"/>
      <c r="F134" s="165"/>
      <c r="G134" s="165"/>
      <c r="I134" s="287" t="str">
        <f t="shared" ref="I134" si="973">IF(D123=1,"2&amp;3",IF(D123=2,"1&amp;3","1&amp;2"))</f>
        <v>1&amp;2</v>
      </c>
      <c r="J134" s="287" t="str">
        <f t="shared" ref="J134" si="974">IF(E123="A","B&amp;C",IF(E123="B","A&amp;C","A&amp;B"))</f>
        <v>B&amp;C</v>
      </c>
      <c r="K134" s="287" t="str">
        <f t="shared" ref="K134" si="975">IF(F123=1,"2&amp;3",IF(F123=2,"1&amp;3","1&amp;2"))</f>
        <v>2&amp;3</v>
      </c>
      <c r="L134" s="287" t="str">
        <f t="shared" ref="L134" si="976">IF(G123="A","B&amp;C",IF(G123="B","A&amp;C","A&amp;B"))</f>
        <v>B&amp;C</v>
      </c>
      <c r="M134" s="71"/>
      <c r="N134" s="165"/>
      <c r="O134" s="71"/>
      <c r="P134" s="71"/>
      <c r="Q134" s="289" t="str">
        <f t="shared" ref="Q134" si="977">IF(D124="A","B&amp;C",IF(D124="B","A&amp;C","A&amp;B"))</f>
        <v>B&amp;C</v>
      </c>
      <c r="R134" s="289" t="str">
        <f t="shared" ref="R134" si="978">IF(E124=1,"2&amp;3",IF(E124=2,"1&amp;3","1&amp;2"))</f>
        <v>2&amp;3</v>
      </c>
      <c r="S134" s="289" t="str">
        <f t="shared" ref="S134" si="979">IF(F124="A","B&amp;C",IF(F124="B","A&amp;C","A&amp;B"))</f>
        <v>A&amp;C</v>
      </c>
      <c r="T134" s="289" t="str">
        <f t="shared" ref="T134" si="980">IF(G124=1,"2&amp;3",IF(G124=2,"1&amp;3","1&amp;2"))</f>
        <v>1&amp;3</v>
      </c>
      <c r="U134" s="71"/>
      <c r="V134" s="165"/>
      <c r="W134" s="71"/>
      <c r="X134" s="71"/>
      <c r="Y134" s="349" t="str">
        <f t="shared" ref="Y134" si="981">IF(D131=1,"2&amp;3",IF(D131=2,"1&amp;3","1&amp;2"))</f>
        <v>1&amp;2</v>
      </c>
      <c r="Z134" s="349" t="str">
        <f t="shared" ref="Z134" si="982">IF(E131="A","B&amp;C",IF(E131="B","A&amp;C","A&amp;B"))</f>
        <v>A&amp;B</v>
      </c>
      <c r="AA134" s="349" t="str">
        <f t="shared" ref="AA134" si="983">IF(F131=1,"2&amp;3",IF(F131=2,"1&amp;3","1&amp;2"))</f>
        <v>2&amp;3</v>
      </c>
      <c r="AB134" s="349" t="str">
        <f t="shared" ref="AB134" si="984">IF(G131="A","B&amp;C",IF(G131="B","A&amp;C","A&amp;B"))</f>
        <v>A&amp;C</v>
      </c>
      <c r="AC134" s="306"/>
      <c r="AD134" s="308"/>
      <c r="AE134" s="306"/>
      <c r="AG134" s="337" t="str">
        <f>IF(D125="H","L","H")</f>
        <v>L</v>
      </c>
      <c r="AH134" s="337" t="str">
        <f>IF(E125="O","E","O")</f>
        <v>E</v>
      </c>
      <c r="AI134" s="337" t="str">
        <f>IF(F125="H","L","H")</f>
        <v>H</v>
      </c>
      <c r="AJ134" s="337" t="str">
        <f>IF(G125="O","E","O")</f>
        <v>E</v>
      </c>
      <c r="AL134" s="165"/>
      <c r="AO134" s="314" t="str">
        <f t="shared" ref="AO134" si="985">IF(B134=0,0,IF(MOD(B134,3)=1,"A",IF(MOD(B134,3)=2,"B","C")))</f>
        <v>B</v>
      </c>
      <c r="AQ134" s="314" t="str">
        <f t="shared" si="574"/>
        <v xml:space="preserve"> </v>
      </c>
      <c r="AR134" s="314" t="str">
        <f t="shared" ref="AR134" si="986">IF(AQ134="L"," ",IF(AO123=1,"2&amp;3",IF(AO123=2,"1&amp;3","1&amp;2")))</f>
        <v>1&amp;2</v>
      </c>
      <c r="AS134" s="318">
        <f t="shared" si="576"/>
        <v>2</v>
      </c>
      <c r="AT134" s="318">
        <f t="shared" si="598"/>
        <v>6</v>
      </c>
      <c r="AU134" s="318">
        <f t="shared" si="577"/>
        <v>0</v>
      </c>
      <c r="AV134" s="318">
        <f t="shared" si="578"/>
        <v>54</v>
      </c>
    </row>
    <row r="135" spans="1:48">
      <c r="A135" s="197">
        <f t="shared" si="447"/>
        <v>125</v>
      </c>
      <c r="B135" s="198">
        <f>Data!B135</f>
        <v>8</v>
      </c>
      <c r="D135" s="288">
        <f>IF(AND(B135&gt;0,B135&lt;=12),1,IF(AND(B135&gt;12,B135&lt;=24),2,IF(AND(B135&gt;24,B135&lt;=36),3,0)))</f>
        <v>1</v>
      </c>
      <c r="E135" s="288" t="str">
        <f>IF(B136=0,0,IF(MOD(B136,3)=1,"A",IF(MOD(B136,3)=2,"B","C")))</f>
        <v>B</v>
      </c>
      <c r="F135" s="288">
        <f>IF(AND(B137&gt;0,B137&lt;=12),1,IF(AND(B137&gt;12,B137&lt;=24),2,IF(AND(B137&gt;24,B137&lt;=36),3,0)))</f>
        <v>2</v>
      </c>
      <c r="G135" s="288" t="str">
        <f>IF(B138=0,0,IF(MOD(B138,3)=1,"A",IF(MOD(B138,3)=2,"B","C")))</f>
        <v>B</v>
      </c>
      <c r="I135" s="66" t="str">
        <f t="shared" ref="I135" si="987">IF(AND(D135&lt;&gt;D123,D135&lt;&gt;0),"W","L")</f>
        <v>W</v>
      </c>
      <c r="J135" s="66" t="str">
        <f t="shared" ref="J135" si="988">IF(I135="W"," ", IF(AND(E135&lt;&gt;E123,E135&lt;&gt;0),"W","L"))</f>
        <v xml:space="preserve"> </v>
      </c>
      <c r="K135" s="66" t="str">
        <f t="shared" ref="K135:L135" si="989">IF(OR(J135="W",J135=" ")," ",IF(AND(F135&lt;&gt;F123,F135&lt;&gt;0),"W","L"))</f>
        <v xml:space="preserve"> </v>
      </c>
      <c r="L135" s="66" t="str">
        <f t="shared" si="989"/>
        <v xml:space="preserve"> </v>
      </c>
      <c r="M135" s="71"/>
      <c r="N135" s="165">
        <f t="shared" ref="N135" si="990">IF(I135="W",1,IF(J135="W",2,IF(K135="W",3,IF(L135="W",4,"L"))))</f>
        <v>1</v>
      </c>
      <c r="O135" s="71">
        <f t="shared" ref="O135" si="991">IF(N135&lt;&gt;"L",O131+1,O131-81)</f>
        <v>-53</v>
      </c>
      <c r="P135" s="71"/>
      <c r="Q135" s="66" t="str">
        <f t="shared" ref="Q135" si="992">IF(AND(D136&lt;&gt;D124,D136&lt;&gt;0),"W","L")</f>
        <v>W</v>
      </c>
      <c r="R135" s="66" t="str">
        <f t="shared" ref="R135" si="993">IF(Q135="W"," ", IF(AND(E136&lt;&gt;E124,E136&lt;&gt;0),"W","L"))</f>
        <v xml:space="preserve"> </v>
      </c>
      <c r="S135" s="66" t="str">
        <f t="shared" ref="S135:T135" si="994">IF(OR(R135="W",R135=" ")," ",IF(AND(F136&lt;&gt;F124,F136&lt;&gt;0),"W","L"))</f>
        <v xml:space="preserve"> </v>
      </c>
      <c r="T135" s="66" t="str">
        <f t="shared" si="994"/>
        <v xml:space="preserve"> </v>
      </c>
      <c r="U135" s="71"/>
      <c r="V135" s="165">
        <f t="shared" ref="V135" si="995">IF(Q135="W",1,IF(R135="W",2,IF(S135="W",3,IF(T135="W",4,"L"))))</f>
        <v>1</v>
      </c>
      <c r="W135" s="71">
        <f t="shared" ref="W135" si="996">IF(V135&lt;&gt;"L",W131+1,W131-81)</f>
        <v>29</v>
      </c>
      <c r="X135" s="71"/>
      <c r="Y135" s="314" t="str">
        <f t="shared" ref="Y135" si="997">IF(AND(D135&lt;&gt;D131,D135&lt;&gt;0),"W","L")</f>
        <v>W</v>
      </c>
      <c r="Z135" s="314" t="str">
        <f t="shared" ref="Z135" si="998">IF(Y135="W"," ", IF(AND(E135&lt;&gt;E131,E135&lt;&gt;0),"W","L"))</f>
        <v xml:space="preserve"> </v>
      </c>
      <c r="AA135" s="314" t="str">
        <f t="shared" ref="AA135:AB135" si="999">IF(OR(Z135="W",Z135=" ")," ",IF(AND(F135&lt;&gt;F131,F135&lt;&gt;0),"W","L"))</f>
        <v xml:space="preserve"> </v>
      </c>
      <c r="AB135" s="314" t="str">
        <f t="shared" si="999"/>
        <v xml:space="preserve"> </v>
      </c>
      <c r="AC135" s="306"/>
      <c r="AD135" s="308">
        <f t="shared" ref="AD135" si="1000">IF(Y135="W",1,IF(Z135="W",2,IF(AA135="W",3,IF(AB135="W",4,"L"))))</f>
        <v>1</v>
      </c>
      <c r="AE135" s="306">
        <f t="shared" ref="AE135" si="1001">IF(AD135&lt;&gt;"L",AE131+1,AE131-81)</f>
        <v>31</v>
      </c>
      <c r="AG135" s="314" t="str">
        <f>IF(AND(D137&lt;&gt;D125,D366&lt;&gt;0),"W","L")</f>
        <v>L</v>
      </c>
      <c r="AH135" s="314" t="str">
        <f>IF(AG135="W"," ", IF(AND(E137&lt;&gt;E125,E137&lt;&gt;0),"W","L"))</f>
        <v>W</v>
      </c>
      <c r="AI135" s="314" t="str">
        <f>IF(OR(AH135="W",AH135=" ")," ",IF(AND(F137&lt;&gt;F125,F137&lt;&gt;0),"W","L"))</f>
        <v xml:space="preserve"> </v>
      </c>
      <c r="AJ135" s="314" t="str">
        <f>IF(OR(AI135="W",AI135=" ")," ",IF(AND(G137&lt;&gt;G125,G137&lt;&gt;0),"W","L"))</f>
        <v xml:space="preserve"> </v>
      </c>
      <c r="AL135" s="165">
        <f t="shared" ref="AL135" si="1002">IF(AG135="W",1,IF(AH135="W",2,IF(AI135="W",3,IF(AJ135="W",4,"L"))))</f>
        <v>2</v>
      </c>
      <c r="AM135" s="71">
        <f t="shared" ref="AM135" si="1003">IF(AL135&lt;&gt;"L",AM131+1,AM131-15)</f>
        <v>-51</v>
      </c>
      <c r="AO135" s="314">
        <f t="shared" ref="AO135" si="1004">IF(AND(B135&gt;0,B135&lt;=12),1,IF(AND(B135&gt;12,B135&lt;=24),2,IF(AND(B135&gt;24,B135&lt;=36),3,0)))</f>
        <v>1</v>
      </c>
      <c r="AQ135" s="314" t="str">
        <f t="shared" si="574"/>
        <v>W</v>
      </c>
      <c r="AR135" s="314" t="str">
        <f t="shared" ref="AR135" si="1005">IF(AQ135="L"," ",IF(AO124="A","B&amp;C",IF(AO124="B","A&amp;C","A&amp;B")))</f>
        <v>B&amp;C</v>
      </c>
      <c r="AS135" s="318">
        <f t="shared" si="576"/>
        <v>1</v>
      </c>
      <c r="AT135" s="318">
        <f t="shared" si="598"/>
        <v>2</v>
      </c>
      <c r="AU135" s="318">
        <f t="shared" si="577"/>
        <v>9</v>
      </c>
      <c r="AV135" s="318">
        <f t="shared" si="578"/>
        <v>61</v>
      </c>
    </row>
    <row r="136" spans="1:48">
      <c r="A136" s="197">
        <f t="shared" si="447"/>
        <v>126</v>
      </c>
      <c r="B136" s="198">
        <f>Data!B136</f>
        <v>20</v>
      </c>
      <c r="D136" s="290" t="str">
        <f>IF(B135=0,0,IF(MOD(B135,3)=1,"A",IF(MOD(B135,3)=2,"B","C")))</f>
        <v>B</v>
      </c>
      <c r="E136" s="290">
        <f>IF(AND(B136&gt;0,B136&lt;=12),1,IF(AND(B136&gt;12,B136&lt;=24),2,IF(AND(B136&gt;24,B136&lt;=36),3,0)))</f>
        <v>2</v>
      </c>
      <c r="F136" s="290" t="str">
        <f>IF(B137=0,0,IF(MOD(B137,3)=1,"A",IF(MOD(B137,3)=2,"B","C")))</f>
        <v>B</v>
      </c>
      <c r="G136" s="290">
        <f>IF(AND(B138&gt;0,B138&lt;=12),1,IF(AND(B138&gt;12,B138&lt;=24),2,IF(AND(B138&gt;24,B138&lt;=36),3,0)))</f>
        <v>2</v>
      </c>
      <c r="M136" s="71"/>
      <c r="N136" s="165"/>
      <c r="O136" s="71"/>
      <c r="P136" s="71"/>
      <c r="Q136" s="165"/>
      <c r="R136" s="165"/>
      <c r="S136" s="165"/>
      <c r="T136" s="165"/>
      <c r="U136" s="71"/>
      <c r="V136" s="165"/>
      <c r="W136" s="71"/>
      <c r="X136" s="71"/>
      <c r="Y136" s="314"/>
      <c r="Z136" s="314"/>
      <c r="AA136" s="314"/>
      <c r="AB136" s="314"/>
      <c r="AC136" s="306"/>
      <c r="AD136" s="308"/>
      <c r="AE136" s="306"/>
      <c r="AG136" s="577"/>
      <c r="AH136" s="577"/>
      <c r="AI136" s="577"/>
      <c r="AJ136" s="577"/>
      <c r="AL136" s="165"/>
      <c r="AO136" s="314" t="str">
        <f t="shared" ref="AO136" si="1006">IF(B136=0,0,IF(MOD(B136,3)=1,"A",IF(MOD(B136,3)=2,"B","C")))</f>
        <v>B</v>
      </c>
      <c r="AQ136" s="314" t="str">
        <f t="shared" si="574"/>
        <v>W</v>
      </c>
      <c r="AR136" s="314" t="str">
        <f t="shared" ref="AR136" si="1007">IF(AQ136="L"," ",IF(AO125=1,"2&amp;3",IF(AO125=2,"1&amp;3","1&amp;2")))</f>
        <v>2&amp;3</v>
      </c>
      <c r="AS136" s="318">
        <f t="shared" si="576"/>
        <v>1</v>
      </c>
      <c r="AT136" s="318">
        <f t="shared" si="598"/>
        <v>2</v>
      </c>
      <c r="AU136" s="318">
        <f t="shared" si="577"/>
        <v>3</v>
      </c>
      <c r="AV136" s="318">
        <f t="shared" si="578"/>
        <v>62</v>
      </c>
    </row>
    <row r="137" spans="1:48">
      <c r="A137" s="197">
        <f t="shared" si="447"/>
        <v>127</v>
      </c>
      <c r="B137" s="198">
        <f>Data!B137</f>
        <v>14</v>
      </c>
      <c r="D137" s="292" t="str">
        <f>IF(B135=0,0,IF(B135&lt;=18,"L","H"))</f>
        <v>L</v>
      </c>
      <c r="E137" s="292" t="str">
        <f>IF(B136=0,0,IF(ISODD(B136),"O","E"))</f>
        <v>E</v>
      </c>
      <c r="F137" s="292" t="str">
        <f>IF(B137=0,0,IF(B137&lt;=18,"L","H"))</f>
        <v>L</v>
      </c>
      <c r="G137" s="292" t="str">
        <f>IF(B138=0,0,IF(ISODD(B138),"O","E"))</f>
        <v>O</v>
      </c>
      <c r="M137" s="71"/>
      <c r="N137" s="165"/>
      <c r="O137" s="71"/>
      <c r="P137" s="71"/>
      <c r="Q137" s="165"/>
      <c r="R137" s="165"/>
      <c r="S137" s="165"/>
      <c r="T137" s="165"/>
      <c r="U137" s="71"/>
      <c r="V137" s="165"/>
      <c r="W137" s="71"/>
      <c r="X137" s="71"/>
      <c r="Y137" s="314"/>
      <c r="Z137" s="314"/>
      <c r="AA137" s="314"/>
      <c r="AB137" s="314"/>
      <c r="AC137" s="306"/>
      <c r="AD137" s="308"/>
      <c r="AE137" s="306"/>
      <c r="AG137" s="577"/>
      <c r="AH137" s="577"/>
      <c r="AI137" s="577"/>
      <c r="AJ137" s="577"/>
      <c r="AL137" s="165"/>
      <c r="AO137" s="314">
        <f t="shared" ref="AO137" si="1008">IF(AND(B137&gt;0,B137&lt;=12),1,IF(AND(B137&gt;12,B137&lt;=24),2,IF(AND(B137&gt;24,B137&lt;=36),3,0)))</f>
        <v>2</v>
      </c>
      <c r="AQ137" s="314" t="str">
        <f t="shared" si="574"/>
        <v>W</v>
      </c>
      <c r="AR137" s="314" t="str">
        <f t="shared" ref="AR137" si="1009">IF(AQ137="L"," ",IF(AO126="A","B&amp;C",IF(AO126="B","A&amp;C","A&amp;B")))</f>
        <v>B&amp;C</v>
      </c>
      <c r="AS137" s="318">
        <f t="shared" si="576"/>
        <v>1</v>
      </c>
      <c r="AT137" s="318">
        <f t="shared" si="598"/>
        <v>2</v>
      </c>
      <c r="AU137" s="318">
        <f t="shared" si="577"/>
        <v>3</v>
      </c>
      <c r="AV137" s="318">
        <f t="shared" si="578"/>
        <v>63</v>
      </c>
    </row>
    <row r="138" spans="1:48">
      <c r="A138" s="197">
        <f t="shared" si="447"/>
        <v>128</v>
      </c>
      <c r="B138" s="198">
        <f>Data!B138</f>
        <v>23</v>
      </c>
      <c r="D138" s="165"/>
      <c r="E138" s="165"/>
      <c r="F138" s="165"/>
      <c r="G138" s="165"/>
      <c r="I138" s="287" t="str">
        <f t="shared" ref="I138" si="1010">IF(D127=1,"2&amp;3",IF(D127=2,"1&amp;3","1&amp;2"))</f>
        <v>1&amp;3</v>
      </c>
      <c r="J138" s="287" t="str">
        <f t="shared" ref="J138" si="1011">IF(E127="A","B&amp;C",IF(E127="B","A&amp;C","A&amp;B"))</f>
        <v>B&amp;C</v>
      </c>
      <c r="K138" s="287" t="str">
        <f t="shared" ref="K138" si="1012">IF(F127=1,"2&amp;3",IF(F127=2,"1&amp;3","1&amp;2"))</f>
        <v>1&amp;3</v>
      </c>
      <c r="L138" s="287" t="str">
        <f t="shared" ref="L138" si="1013">IF(G127="A","B&amp;C",IF(G127="B","A&amp;C","A&amp;B"))</f>
        <v>A&amp;C</v>
      </c>
      <c r="M138" s="71"/>
      <c r="N138" s="165"/>
      <c r="O138" s="71"/>
      <c r="P138" s="71"/>
      <c r="Q138" s="289" t="str">
        <f t="shared" ref="Q138" si="1014">IF(D128="A","B&amp;C",IF(D128="B","A&amp;C","A&amp;B"))</f>
        <v>A&amp;B</v>
      </c>
      <c r="R138" s="289" t="str">
        <f t="shared" ref="R138" si="1015">IF(E128=1,"2&amp;3",IF(E128=2,"1&amp;3","1&amp;2"))</f>
        <v>2&amp;3</v>
      </c>
      <c r="S138" s="289" t="str">
        <f t="shared" ref="S138" si="1016">IF(F128="A","B&amp;C",IF(F128="B","A&amp;C","A&amp;B"))</f>
        <v>B&amp;C</v>
      </c>
      <c r="T138" s="289" t="str">
        <f t="shared" ref="T138" si="1017">IF(G128=1,"2&amp;3",IF(G128=2,"1&amp;3","1&amp;2"))</f>
        <v>2&amp;3</v>
      </c>
      <c r="U138" s="71"/>
      <c r="V138" s="165"/>
      <c r="W138" s="71"/>
      <c r="X138" s="71"/>
      <c r="Y138" s="349" t="str">
        <f t="shared" ref="Y138" si="1018">IF(D135=1,"2&amp;3",IF(D135=2,"1&amp;3","1&amp;2"))</f>
        <v>2&amp;3</v>
      </c>
      <c r="Z138" s="349" t="str">
        <f t="shared" ref="Z138" si="1019">IF(E135="A","B&amp;C",IF(E135="B","A&amp;C","A&amp;B"))</f>
        <v>A&amp;C</v>
      </c>
      <c r="AA138" s="349" t="str">
        <f t="shared" ref="AA138" si="1020">IF(F135=1,"2&amp;3",IF(F135=2,"1&amp;3","1&amp;2"))</f>
        <v>1&amp;3</v>
      </c>
      <c r="AB138" s="349" t="str">
        <f t="shared" ref="AB138" si="1021">IF(G135="A","B&amp;C",IF(G135="B","A&amp;C","A&amp;B"))</f>
        <v>A&amp;C</v>
      </c>
      <c r="AC138" s="306"/>
      <c r="AD138" s="308"/>
      <c r="AE138" s="306"/>
      <c r="AG138" s="337" t="str">
        <f>IF(D129="H","L","H")</f>
        <v>L</v>
      </c>
      <c r="AH138" s="337" t="str">
        <f>IF(E129="O","E","O")</f>
        <v>O</v>
      </c>
      <c r="AI138" s="337" t="str">
        <f>IF(F129="H","L","H")</f>
        <v>H</v>
      </c>
      <c r="AJ138" s="337" t="str">
        <f>IF(G129="O","E","O")</f>
        <v>E</v>
      </c>
      <c r="AL138" s="165"/>
      <c r="AO138" s="314" t="str">
        <f t="shared" ref="AO138" si="1022">IF(B138=0,0,IF(MOD(B138,3)=1,"A",IF(MOD(B138,3)=2,"B","C")))</f>
        <v>B</v>
      </c>
      <c r="AQ138" s="314" t="str">
        <f t="shared" si="574"/>
        <v>W</v>
      </c>
      <c r="AR138" s="314" t="str">
        <f t="shared" ref="AR138" si="1023">IF(AQ138="L"," ",IF(AO127=1,"2&amp;3",IF(AO127=2,"1&amp;3","1&amp;2")))</f>
        <v>1&amp;3</v>
      </c>
      <c r="AS138" s="318">
        <f t="shared" si="576"/>
        <v>1</v>
      </c>
      <c r="AT138" s="318">
        <f t="shared" si="598"/>
        <v>2</v>
      </c>
      <c r="AU138" s="318">
        <f t="shared" si="577"/>
        <v>3</v>
      </c>
      <c r="AV138" s="318">
        <f t="shared" si="578"/>
        <v>64</v>
      </c>
    </row>
    <row r="139" spans="1:48">
      <c r="A139" s="197">
        <f t="shared" si="447"/>
        <v>129</v>
      </c>
      <c r="B139" s="198">
        <f>Data!B139</f>
        <v>0</v>
      </c>
      <c r="D139" s="288">
        <f>IF(AND(B139&gt;0,B139&lt;=12),1,IF(AND(B139&gt;12,B139&lt;=24),2,IF(AND(B139&gt;24,B139&lt;=36),3,0)))</f>
        <v>0</v>
      </c>
      <c r="E139" s="288" t="str">
        <f>IF(B140=0,0,IF(MOD(B140,3)=1,"A",IF(MOD(B140,3)=2,"B","C")))</f>
        <v>A</v>
      </c>
      <c r="F139" s="288">
        <f>IF(AND(B141&gt;0,B141&lt;=12),1,IF(AND(B141&gt;12,B141&lt;=24),2,IF(AND(B141&gt;24,B141&lt;=36),3,0)))</f>
        <v>1</v>
      </c>
      <c r="G139" s="288" t="str">
        <f>IF(B142=0,0,IF(MOD(B142,3)=1,"A",IF(MOD(B142,3)=2,"B","C")))</f>
        <v>B</v>
      </c>
      <c r="I139" s="66" t="str">
        <f t="shared" ref="I139" si="1024">IF(AND(D139&lt;&gt;D127,D139&lt;&gt;0),"W","L")</f>
        <v>L</v>
      </c>
      <c r="J139" s="66" t="str">
        <f t="shared" ref="J139" si="1025">IF(I139="W"," ", IF(AND(E139&lt;&gt;E127,E139&lt;&gt;0),"W","L"))</f>
        <v>L</v>
      </c>
      <c r="K139" s="66" t="str">
        <f t="shared" ref="K139:L139" si="1026">IF(OR(J139="W",J139=" ")," ",IF(AND(F139&lt;&gt;F127,F139&lt;&gt;0),"W","L"))</f>
        <v>W</v>
      </c>
      <c r="L139" s="66" t="str">
        <f t="shared" si="1026"/>
        <v xml:space="preserve"> </v>
      </c>
      <c r="M139" s="71"/>
      <c r="N139" s="165">
        <f t="shared" ref="N139" si="1027">IF(I139="W",1,IF(J139="W",2,IF(K139="W",3,IF(L139="W",4,"L"))))</f>
        <v>3</v>
      </c>
      <c r="O139" s="71">
        <f t="shared" ref="O139" si="1028">IF(N139&lt;&gt;"L",O135+1,O135-81)</f>
        <v>-52</v>
      </c>
      <c r="P139" s="71"/>
      <c r="Q139" s="66" t="str">
        <f t="shared" ref="Q139" si="1029">IF(AND(D140&lt;&gt;D128,D140&lt;&gt;0),"W","L")</f>
        <v>L</v>
      </c>
      <c r="R139" s="66" t="str">
        <f t="shared" ref="R139" si="1030">IF(Q139="W"," ", IF(AND(E140&lt;&gt;E128,E140&lt;&gt;0),"W","L"))</f>
        <v>L</v>
      </c>
      <c r="S139" s="66" t="str">
        <f t="shared" ref="S139:T139" si="1031">IF(OR(R139="W",R139=" ")," ",IF(AND(F140&lt;&gt;F128,F140&lt;&gt;0),"W","L"))</f>
        <v>W</v>
      </c>
      <c r="T139" s="66" t="str">
        <f t="shared" si="1031"/>
        <v xml:space="preserve"> </v>
      </c>
      <c r="U139" s="71"/>
      <c r="V139" s="165">
        <f t="shared" ref="V139" si="1032">IF(Q139="W",1,IF(R139="W",2,IF(S139="W",3,IF(T139="W",4,"L"))))</f>
        <v>3</v>
      </c>
      <c r="W139" s="71">
        <f t="shared" ref="W139" si="1033">IF(V139&lt;&gt;"L",W135+1,W135-81)</f>
        <v>30</v>
      </c>
      <c r="X139" s="71"/>
      <c r="Y139" s="314" t="str">
        <f t="shared" ref="Y139" si="1034">IF(AND(D139&lt;&gt;D135,D139&lt;&gt;0),"W","L")</f>
        <v>L</v>
      </c>
      <c r="Z139" s="314" t="str">
        <f t="shared" ref="Z139" si="1035">IF(Y139="W"," ", IF(AND(E139&lt;&gt;E135,E139&lt;&gt;0),"W","L"))</f>
        <v>W</v>
      </c>
      <c r="AA139" s="314" t="str">
        <f t="shared" ref="AA139:AB139" si="1036">IF(OR(Z139="W",Z139=" ")," ",IF(AND(F139&lt;&gt;F135,F139&lt;&gt;0),"W","L"))</f>
        <v xml:space="preserve"> </v>
      </c>
      <c r="AB139" s="314" t="str">
        <f t="shared" si="1036"/>
        <v xml:space="preserve"> </v>
      </c>
      <c r="AC139" s="306"/>
      <c r="AD139" s="308">
        <f t="shared" ref="AD139" si="1037">IF(Y139="W",1,IF(Z139="W",2,IF(AA139="W",3,IF(AB139="W",4,"L"))))</f>
        <v>2</v>
      </c>
      <c r="AE139" s="306">
        <f t="shared" ref="AE139" si="1038">IF(AD139&lt;&gt;"L",AE135+1,AE135-81)</f>
        <v>32</v>
      </c>
      <c r="AG139" s="314" t="str">
        <f>IF(AND(D141&lt;&gt;D129,D370&lt;&gt;0),"W","L")</f>
        <v>L</v>
      </c>
      <c r="AH139" s="314" t="str">
        <f>IF(AG139="W"," ", IF(AND(E141&lt;&gt;E129,E141&lt;&gt;0),"W","L"))</f>
        <v>W</v>
      </c>
      <c r="AI139" s="314" t="str">
        <f>IF(OR(AH139="W",AH139=" ")," ",IF(AND(F141&lt;&gt;F129,F141&lt;&gt;0),"W","L"))</f>
        <v xml:space="preserve"> </v>
      </c>
      <c r="AJ139" s="314" t="str">
        <f>IF(OR(AI139="W",AI139=" ")," ",IF(AND(G141&lt;&gt;G129,G141&lt;&gt;0),"W","L"))</f>
        <v xml:space="preserve"> </v>
      </c>
      <c r="AL139" s="165">
        <f t="shared" ref="AL139" si="1039">IF(AG139="W",1,IF(AH139="W",2,IF(AI139="W",3,IF(AJ139="W",4,"L"))))</f>
        <v>2</v>
      </c>
      <c r="AM139" s="71">
        <f t="shared" ref="AM139" si="1040">IF(AL139&lt;&gt;"L",AM135+1,AM135-15)</f>
        <v>-50</v>
      </c>
      <c r="AO139" s="314">
        <f t="shared" ref="AO139" si="1041">IF(AND(B139&gt;0,B139&lt;=12),1,IF(AND(B139&gt;12,B139&lt;=24),2,IF(AND(B139&gt;24,B139&lt;=36),3,0)))</f>
        <v>0</v>
      </c>
      <c r="AQ139" s="314" t="str">
        <f t="shared" si="574"/>
        <v>L</v>
      </c>
      <c r="AR139" s="314" t="str">
        <f t="shared" ref="AR139" si="1042">IF(AQ139="L"," ",IF(AO128="A","B&amp;C",IF(AO128="B","A&amp;C","A&amp;B")))</f>
        <v xml:space="preserve"> </v>
      </c>
      <c r="AS139" s="318">
        <f t="shared" si="576"/>
        <v>2</v>
      </c>
      <c r="AT139" s="318">
        <f t="shared" si="598"/>
        <v>0</v>
      </c>
      <c r="AU139" s="318">
        <f t="shared" si="577"/>
        <v>0</v>
      </c>
      <c r="AV139" s="318">
        <f t="shared" si="578"/>
        <v>64</v>
      </c>
    </row>
    <row r="140" spans="1:48">
      <c r="A140" s="197">
        <f t="shared" si="447"/>
        <v>130</v>
      </c>
      <c r="B140" s="198">
        <f>Data!B140</f>
        <v>7</v>
      </c>
      <c r="D140" s="290">
        <f>IF(B139=0,0,IF(MOD(B139,3)=1,"A",IF(MOD(B139,3)=2,"B","C")))</f>
        <v>0</v>
      </c>
      <c r="E140" s="290">
        <f>IF(AND(B140&gt;0,B140&lt;=12),1,IF(AND(B140&gt;12,B140&lt;=24),2,IF(AND(B140&gt;24,B140&lt;=36),3,0)))</f>
        <v>1</v>
      </c>
      <c r="F140" s="290" t="str">
        <f>IF(B141=0,0,IF(MOD(B141,3)=1,"A",IF(MOD(B141,3)=2,"B","C")))</f>
        <v>C</v>
      </c>
      <c r="G140" s="290">
        <f>IF(AND(B142&gt;0,B142&lt;=12),1,IF(AND(B142&gt;12,B142&lt;=24),2,IF(AND(B142&gt;24,B142&lt;=36),3,0)))</f>
        <v>1</v>
      </c>
      <c r="M140" s="71"/>
      <c r="N140" s="165"/>
      <c r="O140" s="71"/>
      <c r="P140" s="71"/>
      <c r="Q140" s="165"/>
      <c r="R140" s="165"/>
      <c r="S140" s="165"/>
      <c r="T140" s="165"/>
      <c r="U140" s="71"/>
      <c r="V140" s="165"/>
      <c r="W140" s="71"/>
      <c r="X140" s="71"/>
      <c r="Y140" s="314"/>
      <c r="Z140" s="314"/>
      <c r="AA140" s="314"/>
      <c r="AB140" s="314"/>
      <c r="AC140" s="306"/>
      <c r="AD140" s="308"/>
      <c r="AE140" s="306"/>
      <c r="AG140" s="577"/>
      <c r="AH140" s="577"/>
      <c r="AI140" s="577"/>
      <c r="AJ140" s="577"/>
      <c r="AL140" s="165"/>
      <c r="AO140" s="314" t="str">
        <f t="shared" ref="AO140" si="1043">IF(B140=0,0,IF(MOD(B140,3)=1,"A",IF(MOD(B140,3)=2,"B","C")))</f>
        <v>A</v>
      </c>
      <c r="AQ140" s="314" t="str">
        <f t="shared" si="574"/>
        <v xml:space="preserve"> </v>
      </c>
      <c r="AR140" s="314" t="str">
        <f t="shared" ref="AR140" si="1044">IF(AQ140="L"," ",IF(AO129=1,"2&amp;3",IF(AO129=2,"1&amp;3","1&amp;2")))</f>
        <v>1&amp;3</v>
      </c>
      <c r="AS140" s="318">
        <f t="shared" si="576"/>
        <v>2</v>
      </c>
      <c r="AT140" s="318">
        <f t="shared" si="598"/>
        <v>6</v>
      </c>
      <c r="AU140" s="318">
        <f t="shared" si="577"/>
        <v>0</v>
      </c>
      <c r="AV140" s="318">
        <f t="shared" si="578"/>
        <v>58</v>
      </c>
    </row>
    <row r="141" spans="1:48">
      <c r="A141" s="197">
        <f t="shared" ref="A141:A204" si="1045">A140+1</f>
        <v>131</v>
      </c>
      <c r="B141" s="198">
        <f>Data!B141</f>
        <v>6</v>
      </c>
      <c r="D141" s="292">
        <f>IF(B139=0,0,IF(B139&lt;=18,"L","H"))</f>
        <v>0</v>
      </c>
      <c r="E141" s="292" t="str">
        <f>IF(B140=0,0,IF(ISODD(B140),"O","E"))</f>
        <v>O</v>
      </c>
      <c r="F141" s="292" t="str">
        <f>IF(B141=0,0,IF(B141&lt;=18,"L","H"))</f>
        <v>L</v>
      </c>
      <c r="G141" s="292" t="str">
        <f>IF(B142=0,0,IF(ISODD(B142),"O","E"))</f>
        <v>O</v>
      </c>
      <c r="M141" s="71"/>
      <c r="N141" s="165"/>
      <c r="O141" s="71"/>
      <c r="P141" s="71"/>
      <c r="Q141" s="165"/>
      <c r="R141" s="165"/>
      <c r="S141" s="165"/>
      <c r="T141" s="165"/>
      <c r="U141" s="71"/>
      <c r="V141" s="165"/>
      <c r="W141" s="71"/>
      <c r="X141" s="71"/>
      <c r="Y141" s="314"/>
      <c r="Z141" s="314"/>
      <c r="AA141" s="314"/>
      <c r="AB141" s="314"/>
      <c r="AC141" s="306"/>
      <c r="AD141" s="308"/>
      <c r="AE141" s="306"/>
      <c r="AG141" s="577"/>
      <c r="AH141" s="577"/>
      <c r="AI141" s="577"/>
      <c r="AJ141" s="577"/>
      <c r="AL141" s="165"/>
      <c r="AO141" s="314">
        <f t="shared" ref="AO141" si="1046">IF(AND(B141&gt;0,B141&lt;=12),1,IF(AND(B141&gt;12,B141&lt;=24),2,IF(AND(B141&gt;24,B141&lt;=36),3,0)))</f>
        <v>1</v>
      </c>
      <c r="AQ141" s="314" t="str">
        <f t="shared" si="574"/>
        <v>W</v>
      </c>
      <c r="AR141" s="314" t="str">
        <f t="shared" ref="AR141" si="1047">IF(AQ141="L"," ",IF(AO130="A","B&amp;C",IF(AO130="B","A&amp;C","A&amp;B")))</f>
        <v>A&amp;C</v>
      </c>
      <c r="AS141" s="318">
        <f t="shared" si="576"/>
        <v>1</v>
      </c>
      <c r="AT141" s="318">
        <f t="shared" si="598"/>
        <v>2</v>
      </c>
      <c r="AU141" s="318">
        <f t="shared" si="577"/>
        <v>9</v>
      </c>
      <c r="AV141" s="318">
        <f t="shared" si="578"/>
        <v>65</v>
      </c>
    </row>
    <row r="142" spans="1:48">
      <c r="A142" s="197">
        <f t="shared" si="1045"/>
        <v>132</v>
      </c>
      <c r="B142" s="198">
        <f>Data!B142</f>
        <v>5</v>
      </c>
      <c r="D142" s="165"/>
      <c r="E142" s="165"/>
      <c r="F142" s="165"/>
      <c r="G142" s="165"/>
      <c r="I142" s="287" t="str">
        <f t="shared" ref="I142" si="1048">IF(D131=1,"2&amp;3",IF(D131=2,"1&amp;3","1&amp;2"))</f>
        <v>1&amp;2</v>
      </c>
      <c r="J142" s="287" t="str">
        <f t="shared" ref="J142" si="1049">IF(E131="A","B&amp;C",IF(E131="B","A&amp;C","A&amp;B"))</f>
        <v>A&amp;B</v>
      </c>
      <c r="K142" s="287" t="str">
        <f t="shared" ref="K142" si="1050">IF(F131=1,"2&amp;3",IF(F131=2,"1&amp;3","1&amp;2"))</f>
        <v>2&amp;3</v>
      </c>
      <c r="L142" s="287" t="str">
        <f t="shared" ref="L142" si="1051">IF(G131="A","B&amp;C",IF(G131="B","A&amp;C","A&amp;B"))</f>
        <v>A&amp;C</v>
      </c>
      <c r="M142" s="71"/>
      <c r="N142" s="165"/>
      <c r="O142" s="71"/>
      <c r="P142" s="71"/>
      <c r="Q142" s="289" t="str">
        <f t="shared" ref="Q142" si="1052">IF(D132="A","B&amp;C",IF(D132="B","A&amp;C","A&amp;B"))</f>
        <v>B&amp;C</v>
      </c>
      <c r="R142" s="289" t="str">
        <f t="shared" ref="R142" si="1053">IF(E132=1,"2&amp;3",IF(E132=2,"1&amp;3","1&amp;2"))</f>
        <v>1&amp;3</v>
      </c>
      <c r="S142" s="289" t="str">
        <f t="shared" ref="S142" si="1054">IF(F132="A","B&amp;C",IF(F132="B","A&amp;C","A&amp;B"))</f>
        <v>B&amp;C</v>
      </c>
      <c r="T142" s="289" t="str">
        <f t="shared" ref="T142" si="1055">IF(G132=1,"2&amp;3",IF(G132=2,"1&amp;3","1&amp;2"))</f>
        <v>2&amp;3</v>
      </c>
      <c r="U142" s="71"/>
      <c r="V142" s="165"/>
      <c r="W142" s="71"/>
      <c r="X142" s="71"/>
      <c r="Y142" s="349" t="str">
        <f t="shared" ref="Y142" si="1056">IF(D139=1,"2&amp;3",IF(D139=2,"1&amp;3","1&amp;2"))</f>
        <v>1&amp;2</v>
      </c>
      <c r="Z142" s="349" t="str">
        <f t="shared" ref="Z142" si="1057">IF(E139="A","B&amp;C",IF(E139="B","A&amp;C","A&amp;B"))</f>
        <v>B&amp;C</v>
      </c>
      <c r="AA142" s="349" t="str">
        <f t="shared" ref="AA142" si="1058">IF(F139=1,"2&amp;3",IF(F139=2,"1&amp;3","1&amp;2"))</f>
        <v>2&amp;3</v>
      </c>
      <c r="AB142" s="349" t="str">
        <f t="shared" ref="AB142" si="1059">IF(G139="A","B&amp;C",IF(G139="B","A&amp;C","A&amp;B"))</f>
        <v>A&amp;C</v>
      </c>
      <c r="AC142" s="306"/>
      <c r="AD142" s="308"/>
      <c r="AE142" s="306"/>
      <c r="AG142" s="337" t="str">
        <f>IF(D133="H","L","H")</f>
        <v>L</v>
      </c>
      <c r="AH142" s="337" t="str">
        <f>IF(E133="O","E","O")</f>
        <v>E</v>
      </c>
      <c r="AI142" s="337" t="str">
        <f>IF(F133="H","L","H")</f>
        <v>H</v>
      </c>
      <c r="AJ142" s="337" t="str">
        <f>IF(G133="O","E","O")</f>
        <v>E</v>
      </c>
      <c r="AL142" s="165"/>
      <c r="AO142" s="314" t="str">
        <f t="shared" ref="AO142" si="1060">IF(B142=0,0,IF(MOD(B142,3)=1,"A",IF(MOD(B142,3)=2,"B","C")))</f>
        <v>B</v>
      </c>
      <c r="AQ142" s="314" t="str">
        <f t="shared" si="574"/>
        <v>L</v>
      </c>
      <c r="AR142" s="314" t="str">
        <f t="shared" ref="AR142" si="1061">IF(AQ142="L"," ",IF(AO131=1,"2&amp;3",IF(AO131=2,"1&amp;3","1&amp;2")))</f>
        <v xml:space="preserve"> </v>
      </c>
      <c r="AS142" s="318">
        <f t="shared" si="576"/>
        <v>2</v>
      </c>
      <c r="AT142" s="318">
        <f t="shared" si="598"/>
        <v>0</v>
      </c>
      <c r="AU142" s="318">
        <f t="shared" si="577"/>
        <v>0</v>
      </c>
      <c r="AV142" s="318">
        <f t="shared" si="578"/>
        <v>65</v>
      </c>
    </row>
    <row r="143" spans="1:48">
      <c r="A143" s="197">
        <f t="shared" si="1045"/>
        <v>133</v>
      </c>
      <c r="B143" s="198">
        <f>Data!B143</f>
        <v>0</v>
      </c>
      <c r="D143" s="288">
        <f>IF(AND(B143&gt;0,B143&lt;=12),1,IF(AND(B143&gt;12,B143&lt;=24),2,IF(AND(B143&gt;24,B143&lt;=36),3,0)))</f>
        <v>0</v>
      </c>
      <c r="E143" s="288" t="str">
        <f>IF(B144=0,0,IF(MOD(B144,3)=1,"A",IF(MOD(B144,3)=2,"B","C")))</f>
        <v>C</v>
      </c>
      <c r="F143" s="288">
        <f>IF(AND(B145&gt;0,B145&lt;=12),1,IF(AND(B145&gt;12,B145&lt;=24),2,IF(AND(B145&gt;24,B145&lt;=36),3,0)))</f>
        <v>1</v>
      </c>
      <c r="G143" s="288" t="str">
        <f>IF(B146=0,0,IF(MOD(B146,3)=1,"A",IF(MOD(B146,3)=2,"B","C")))</f>
        <v>B</v>
      </c>
      <c r="I143" s="66" t="str">
        <f t="shared" ref="I143" si="1062">IF(AND(D143&lt;&gt;D131,D143&lt;&gt;0),"W","L")</f>
        <v>L</v>
      </c>
      <c r="J143" s="66" t="str">
        <f t="shared" ref="J143" si="1063">IF(I143="W"," ", IF(AND(E143&lt;&gt;E131,E143&lt;&gt;0),"W","L"))</f>
        <v>L</v>
      </c>
      <c r="K143" s="66" t="str">
        <f t="shared" ref="K143:L143" si="1064">IF(OR(J143="W",J143=" ")," ",IF(AND(F143&lt;&gt;F131,F143&lt;&gt;0),"W","L"))</f>
        <v>L</v>
      </c>
      <c r="L143" s="66" t="str">
        <f t="shared" si="1064"/>
        <v>L</v>
      </c>
      <c r="M143" s="71"/>
      <c r="N143" s="165" t="str">
        <f t="shared" ref="N143" si="1065">IF(I143="W",1,IF(J143="W",2,IF(K143="W",3,IF(L143="W",4,"L"))))</f>
        <v>L</v>
      </c>
      <c r="O143" s="71">
        <f t="shared" ref="O143" si="1066">IF(N143&lt;&gt;"L",O139+1,O139-81)</f>
        <v>-133</v>
      </c>
      <c r="P143" s="71"/>
      <c r="Q143" s="66" t="str">
        <f t="shared" ref="Q143" si="1067">IF(AND(D144&lt;&gt;D132,D144&lt;&gt;0),"W","L")</f>
        <v>L</v>
      </c>
      <c r="R143" s="66" t="str">
        <f t="shared" ref="R143" si="1068">IF(Q143="W"," ", IF(AND(E144&lt;&gt;E132,E144&lt;&gt;0),"W","L"))</f>
        <v>W</v>
      </c>
      <c r="S143" s="66" t="str">
        <f t="shared" ref="S143:T143" si="1069">IF(OR(R143="W",R143=" ")," ",IF(AND(F144&lt;&gt;F132,F144&lt;&gt;0),"W","L"))</f>
        <v xml:space="preserve"> </v>
      </c>
      <c r="T143" s="66" t="str">
        <f t="shared" si="1069"/>
        <v xml:space="preserve"> </v>
      </c>
      <c r="U143" s="71"/>
      <c r="V143" s="165">
        <f t="shared" ref="V143" si="1070">IF(Q143="W",1,IF(R143="W",2,IF(S143="W",3,IF(T143="W",4,"L"))))</f>
        <v>2</v>
      </c>
      <c r="W143" s="71">
        <f t="shared" ref="W143" si="1071">IF(V143&lt;&gt;"L",W139+1,W139-81)</f>
        <v>31</v>
      </c>
      <c r="X143" s="71"/>
      <c r="Y143" s="314" t="str">
        <f t="shared" ref="Y143" si="1072">IF(AND(D143&lt;&gt;D139,D143&lt;&gt;0),"W","L")</f>
        <v>L</v>
      </c>
      <c r="Z143" s="314" t="str">
        <f t="shared" ref="Z143" si="1073">IF(Y143="W"," ", IF(AND(E143&lt;&gt;E139,E143&lt;&gt;0),"W","L"))</f>
        <v>W</v>
      </c>
      <c r="AA143" s="314" t="str">
        <f t="shared" ref="AA143:AB143" si="1074">IF(OR(Z143="W",Z143=" ")," ",IF(AND(F143&lt;&gt;F139,F143&lt;&gt;0),"W","L"))</f>
        <v xml:space="preserve"> </v>
      </c>
      <c r="AB143" s="314" t="str">
        <f t="shared" si="1074"/>
        <v xml:space="preserve"> </v>
      </c>
      <c r="AC143" s="306"/>
      <c r="AD143" s="308">
        <f t="shared" ref="AD143" si="1075">IF(Y143="W",1,IF(Z143="W",2,IF(AA143="W",3,IF(AB143="W",4,"L"))))</f>
        <v>2</v>
      </c>
      <c r="AE143" s="306">
        <f t="shared" ref="AE143" si="1076">IF(AD143&lt;&gt;"L",AE139+1,AE139-81)</f>
        <v>33</v>
      </c>
      <c r="AG143" s="314" t="str">
        <f>IF(AND(D145&lt;&gt;D133,D374&lt;&gt;0),"W","L")</f>
        <v>L</v>
      </c>
      <c r="AH143" s="314" t="str">
        <f>IF(AG143="W"," ", IF(AND(E145&lt;&gt;E133,E145&lt;&gt;0),"W","L"))</f>
        <v>W</v>
      </c>
      <c r="AI143" s="314" t="str">
        <f>IF(OR(AH143="W",AH143=" ")," ",IF(AND(F145&lt;&gt;F133,F145&lt;&gt;0),"W","L"))</f>
        <v xml:space="preserve"> </v>
      </c>
      <c r="AJ143" s="314" t="str">
        <f>IF(OR(AI143="W",AI143=" ")," ",IF(AND(G145&lt;&gt;G133,G145&lt;&gt;0),"W","L"))</f>
        <v xml:space="preserve"> </v>
      </c>
      <c r="AL143" s="165">
        <f t="shared" ref="AL143" si="1077">IF(AG143="W",1,IF(AH143="W",2,IF(AI143="W",3,IF(AJ143="W",4,"L"))))</f>
        <v>2</v>
      </c>
      <c r="AM143" s="71">
        <f t="shared" ref="AM143" si="1078">IF(AL143&lt;&gt;"L",AM139+1,AM139-15)</f>
        <v>-49</v>
      </c>
      <c r="AO143" s="314">
        <f t="shared" ref="AO143" si="1079">IF(AND(B143&gt;0,B143&lt;=12),1,IF(AND(B143&gt;12,B143&lt;=24),2,IF(AND(B143&gt;24,B143&lt;=36),3,0)))</f>
        <v>0</v>
      </c>
      <c r="AQ143" s="314" t="str">
        <f t="shared" si="574"/>
        <v xml:space="preserve"> </v>
      </c>
      <c r="AR143" s="314" t="str">
        <f t="shared" ref="AR143" si="1080">IF(AQ143="L"," ",IF(AO132="A","B&amp;C",IF(AO132="B","A&amp;C","A&amp;B")))</f>
        <v>A&amp;B</v>
      </c>
      <c r="AS143" s="318">
        <f t="shared" si="576"/>
        <v>2</v>
      </c>
      <c r="AT143" s="318">
        <f t="shared" si="598"/>
        <v>6</v>
      </c>
      <c r="AU143" s="318">
        <f t="shared" si="577"/>
        <v>0</v>
      </c>
      <c r="AV143" s="318">
        <f t="shared" si="578"/>
        <v>59</v>
      </c>
    </row>
    <row r="144" spans="1:48">
      <c r="A144" s="197">
        <f t="shared" si="1045"/>
        <v>134</v>
      </c>
      <c r="B144" s="198">
        <f>Data!B144</f>
        <v>6</v>
      </c>
      <c r="D144" s="290">
        <f>IF(B143=0,0,IF(MOD(B143,3)=1,"A",IF(MOD(B143,3)=2,"B","C")))</f>
        <v>0</v>
      </c>
      <c r="E144" s="290">
        <f>IF(AND(B144&gt;0,B144&lt;=12),1,IF(AND(B144&gt;12,B144&lt;=24),2,IF(AND(B144&gt;24,B144&lt;=36),3,0)))</f>
        <v>1</v>
      </c>
      <c r="F144" s="290" t="str">
        <f>IF(B145=0,0,IF(MOD(B145,3)=1,"A",IF(MOD(B145,3)=2,"B","C")))</f>
        <v>A</v>
      </c>
      <c r="G144" s="290">
        <f>IF(AND(B146&gt;0,B146&lt;=12),1,IF(AND(B146&gt;12,B146&lt;=24),2,IF(AND(B146&gt;24,B146&lt;=36),3,0)))</f>
        <v>3</v>
      </c>
      <c r="M144" s="71"/>
      <c r="N144" s="165"/>
      <c r="O144" s="71"/>
      <c r="P144" s="71"/>
      <c r="Q144" s="165"/>
      <c r="R144" s="165"/>
      <c r="S144" s="165"/>
      <c r="T144" s="165"/>
      <c r="U144" s="71"/>
      <c r="V144" s="165"/>
      <c r="W144" s="71"/>
      <c r="X144" s="71"/>
      <c r="Y144" s="314"/>
      <c r="Z144" s="314"/>
      <c r="AA144" s="314"/>
      <c r="AB144" s="314"/>
      <c r="AC144" s="306"/>
      <c r="AD144" s="308"/>
      <c r="AE144" s="306"/>
      <c r="AG144" s="577"/>
      <c r="AH144" s="577"/>
      <c r="AI144" s="577"/>
      <c r="AJ144" s="577"/>
      <c r="AL144" s="165"/>
      <c r="AO144" s="314" t="str">
        <f t="shared" ref="AO144" si="1081">IF(B144=0,0,IF(MOD(B144,3)=1,"A",IF(MOD(B144,3)=2,"B","C")))</f>
        <v>C</v>
      </c>
      <c r="AQ144" s="314" t="str">
        <f t="shared" si="574"/>
        <v>L</v>
      </c>
      <c r="AR144" s="314" t="str">
        <f t="shared" ref="AR144" si="1082">IF(AQ144="L"," ",IF(AO133=1,"2&amp;3",IF(AO133=2,"1&amp;3","1&amp;2")))</f>
        <v xml:space="preserve"> </v>
      </c>
      <c r="AS144" s="318">
        <f t="shared" si="576"/>
        <v>3</v>
      </c>
      <c r="AT144" s="318">
        <f t="shared" si="598"/>
        <v>0</v>
      </c>
      <c r="AU144" s="318">
        <f t="shared" si="577"/>
        <v>0</v>
      </c>
      <c r="AV144" s="318">
        <f t="shared" si="578"/>
        <v>59</v>
      </c>
    </row>
    <row r="145" spans="1:48">
      <c r="A145" s="197">
        <f t="shared" si="1045"/>
        <v>135</v>
      </c>
      <c r="B145" s="198">
        <f>Data!B145</f>
        <v>10</v>
      </c>
      <c r="D145" s="292">
        <f>IF(B143=0,0,IF(B143&lt;=18,"L","H"))</f>
        <v>0</v>
      </c>
      <c r="E145" s="292" t="str">
        <f>IF(B144=0,0,IF(ISODD(B144),"O","E"))</f>
        <v>E</v>
      </c>
      <c r="F145" s="292" t="str">
        <f>IF(B145=0,0,IF(B145&lt;=18,"L","H"))</f>
        <v>L</v>
      </c>
      <c r="G145" s="292" t="str">
        <f>IF(B146=0,0,IF(ISODD(B146),"O","E"))</f>
        <v>E</v>
      </c>
      <c r="M145" s="71"/>
      <c r="N145" s="165"/>
      <c r="O145" s="71"/>
      <c r="P145" s="71"/>
      <c r="Q145" s="165"/>
      <c r="R145" s="165"/>
      <c r="S145" s="165"/>
      <c r="T145" s="165"/>
      <c r="U145" s="71"/>
      <c r="V145" s="165"/>
      <c r="W145" s="71"/>
      <c r="X145" s="71"/>
      <c r="Y145" s="314"/>
      <c r="Z145" s="314"/>
      <c r="AA145" s="314"/>
      <c r="AB145" s="314"/>
      <c r="AC145" s="306"/>
      <c r="AD145" s="308"/>
      <c r="AE145" s="306"/>
      <c r="AG145" s="577"/>
      <c r="AH145" s="577"/>
      <c r="AI145" s="577"/>
      <c r="AJ145" s="577"/>
      <c r="AL145" s="165"/>
      <c r="AO145" s="314">
        <f t="shared" ref="AO145" si="1083">IF(AND(B145&gt;0,B145&lt;=12),1,IF(AND(B145&gt;12,B145&lt;=24),2,IF(AND(B145&gt;24,B145&lt;=36),3,0)))</f>
        <v>1</v>
      </c>
      <c r="AQ145" s="314" t="str">
        <f t="shared" si="574"/>
        <v xml:space="preserve"> </v>
      </c>
      <c r="AR145" s="314" t="str">
        <f t="shared" ref="AR145" si="1084">IF(AQ145="L"," ",IF(AO134="A","B&amp;C",IF(AO134="B","A&amp;C","A&amp;B")))</f>
        <v>A&amp;C</v>
      </c>
      <c r="AS145" s="318">
        <f t="shared" si="576"/>
        <v>3</v>
      </c>
      <c r="AT145" s="318">
        <f t="shared" si="598"/>
        <v>18</v>
      </c>
      <c r="AU145" s="318">
        <f t="shared" si="577"/>
        <v>0</v>
      </c>
      <c r="AV145" s="318">
        <f t="shared" si="578"/>
        <v>41</v>
      </c>
    </row>
    <row r="146" spans="1:48">
      <c r="A146" s="197">
        <f t="shared" si="1045"/>
        <v>136</v>
      </c>
      <c r="B146" s="198">
        <f>Data!B146</f>
        <v>32</v>
      </c>
      <c r="D146" s="165"/>
      <c r="E146" s="165"/>
      <c r="F146" s="165"/>
      <c r="G146" s="165"/>
      <c r="I146" s="287" t="str">
        <f t="shared" ref="I146" si="1085">IF(D135=1,"2&amp;3",IF(D135=2,"1&amp;3","1&amp;2"))</f>
        <v>2&amp;3</v>
      </c>
      <c r="J146" s="287" t="str">
        <f t="shared" ref="J146" si="1086">IF(E135="A","B&amp;C",IF(E135="B","A&amp;C","A&amp;B"))</f>
        <v>A&amp;C</v>
      </c>
      <c r="K146" s="287" t="str">
        <f t="shared" ref="K146" si="1087">IF(F135=1,"2&amp;3",IF(F135=2,"1&amp;3","1&amp;2"))</f>
        <v>1&amp;3</v>
      </c>
      <c r="L146" s="287" t="str">
        <f t="shared" ref="L146" si="1088">IF(G135="A","B&amp;C",IF(G135="B","A&amp;C","A&amp;B"))</f>
        <v>A&amp;C</v>
      </c>
      <c r="M146" s="71"/>
      <c r="N146" s="165"/>
      <c r="O146" s="71"/>
      <c r="P146" s="71"/>
      <c r="Q146" s="289" t="str">
        <f t="shared" ref="Q146" si="1089">IF(D136="A","B&amp;C",IF(D136="B","A&amp;C","A&amp;B"))</f>
        <v>A&amp;C</v>
      </c>
      <c r="R146" s="289" t="str">
        <f t="shared" ref="R146" si="1090">IF(E136=1,"2&amp;3",IF(E136=2,"1&amp;3","1&amp;2"))</f>
        <v>1&amp;3</v>
      </c>
      <c r="S146" s="289" t="str">
        <f t="shared" ref="S146" si="1091">IF(F136="A","B&amp;C",IF(F136="B","A&amp;C","A&amp;B"))</f>
        <v>A&amp;C</v>
      </c>
      <c r="T146" s="289" t="str">
        <f t="shared" ref="T146" si="1092">IF(G136=1,"2&amp;3",IF(G136=2,"1&amp;3","1&amp;2"))</f>
        <v>1&amp;3</v>
      </c>
      <c r="U146" s="71"/>
      <c r="V146" s="165"/>
      <c r="W146" s="71"/>
      <c r="X146" s="71"/>
      <c r="Y146" s="349" t="str">
        <f t="shared" ref="Y146" si="1093">IF(D143=1,"2&amp;3",IF(D143=2,"1&amp;3","1&amp;2"))</f>
        <v>1&amp;2</v>
      </c>
      <c r="Z146" s="349" t="str">
        <f t="shared" ref="Z146" si="1094">IF(E143="A","B&amp;C",IF(E143="B","A&amp;C","A&amp;B"))</f>
        <v>A&amp;B</v>
      </c>
      <c r="AA146" s="349" t="str">
        <f t="shared" ref="AA146" si="1095">IF(F143=1,"2&amp;3",IF(F143=2,"1&amp;3","1&amp;2"))</f>
        <v>2&amp;3</v>
      </c>
      <c r="AB146" s="349" t="str">
        <f t="shared" ref="AB146" si="1096">IF(G143="A","B&amp;C",IF(G143="B","A&amp;C","A&amp;B"))</f>
        <v>A&amp;C</v>
      </c>
      <c r="AC146" s="306"/>
      <c r="AD146" s="308"/>
      <c r="AE146" s="306"/>
      <c r="AG146" s="337" t="str">
        <f>IF(D137="H","L","H")</f>
        <v>H</v>
      </c>
      <c r="AH146" s="337" t="str">
        <f>IF(E137="O","E","O")</f>
        <v>O</v>
      </c>
      <c r="AI146" s="337" t="str">
        <f>IF(F137="H","L","H")</f>
        <v>H</v>
      </c>
      <c r="AJ146" s="337" t="str">
        <f>IF(G137="O","E","O")</f>
        <v>E</v>
      </c>
      <c r="AL146" s="165"/>
      <c r="AO146" s="314" t="str">
        <f t="shared" ref="AO146" si="1097">IF(B146=0,0,IF(MOD(B146,3)=1,"A",IF(MOD(B146,3)=2,"B","C")))</f>
        <v>B</v>
      </c>
      <c r="AQ146" s="314" t="str">
        <f t="shared" si="574"/>
        <v>L</v>
      </c>
      <c r="AR146" s="314" t="str">
        <f t="shared" ref="AR146" si="1098">IF(AQ146="L"," ",IF(AO135=1,"2&amp;3",IF(AO135=2,"1&amp;3","1&amp;2")))</f>
        <v xml:space="preserve"> </v>
      </c>
      <c r="AS146" s="318">
        <f t="shared" si="576"/>
        <v>4</v>
      </c>
      <c r="AT146" s="318">
        <f t="shared" si="598"/>
        <v>0</v>
      </c>
      <c r="AU146" s="318">
        <f t="shared" si="577"/>
        <v>0</v>
      </c>
      <c r="AV146" s="318">
        <f t="shared" si="578"/>
        <v>41</v>
      </c>
    </row>
    <row r="147" spans="1:48">
      <c r="A147" s="197">
        <f t="shared" si="1045"/>
        <v>137</v>
      </c>
      <c r="B147" s="198">
        <f>Data!B147</f>
        <v>23</v>
      </c>
      <c r="D147" s="288">
        <f>IF(AND(B147&gt;0,B147&lt;=12),1,IF(AND(B147&gt;12,B147&lt;=24),2,IF(AND(B147&gt;24,B147&lt;=36),3,0)))</f>
        <v>2</v>
      </c>
      <c r="E147" s="288" t="str">
        <f>IF(B148=0,0,IF(MOD(B148,3)=1,"A",IF(MOD(B148,3)=2,"B","C")))</f>
        <v>C</v>
      </c>
      <c r="F147" s="288">
        <f>IF(AND(B149&gt;0,B149&lt;=12),1,IF(AND(B149&gt;12,B149&lt;=24),2,IF(AND(B149&gt;24,B149&lt;=36),3,0)))</f>
        <v>3</v>
      </c>
      <c r="G147" s="288">
        <f>IF(B150=0,0,IF(MOD(B150,3)=1,"A",IF(MOD(B150,3)=2,"B","C")))</f>
        <v>0</v>
      </c>
      <c r="I147" s="66" t="str">
        <f t="shared" ref="I147" si="1099">IF(AND(D147&lt;&gt;D135,D147&lt;&gt;0),"W","L")</f>
        <v>W</v>
      </c>
      <c r="J147" s="66" t="str">
        <f t="shared" ref="J147" si="1100">IF(I147="W"," ", IF(AND(E147&lt;&gt;E135,E147&lt;&gt;0),"W","L"))</f>
        <v xml:space="preserve"> </v>
      </c>
      <c r="K147" s="66" t="str">
        <f t="shared" ref="K147:L147" si="1101">IF(OR(J147="W",J147=" ")," ",IF(AND(F147&lt;&gt;F135,F147&lt;&gt;0),"W","L"))</f>
        <v xml:space="preserve"> </v>
      </c>
      <c r="L147" s="66" t="str">
        <f t="shared" si="1101"/>
        <v xml:space="preserve"> </v>
      </c>
      <c r="M147" s="71"/>
      <c r="N147" s="165">
        <f t="shared" ref="N147" si="1102">IF(I147="W",1,IF(J147="W",2,IF(K147="W",3,IF(L147="W",4,"L"))))</f>
        <v>1</v>
      </c>
      <c r="O147" s="71">
        <f t="shared" ref="O147" si="1103">IF(N147&lt;&gt;"L",O143+1,O143-81)</f>
        <v>-132</v>
      </c>
      <c r="P147" s="71"/>
      <c r="Q147" s="66" t="str">
        <f t="shared" ref="Q147" si="1104">IF(AND(D148&lt;&gt;D136,D148&lt;&gt;0),"W","L")</f>
        <v>L</v>
      </c>
      <c r="R147" s="66" t="str">
        <f t="shared" ref="R147" si="1105">IF(Q147="W"," ", IF(AND(E148&lt;&gt;E136,E148&lt;&gt;0),"W","L"))</f>
        <v>W</v>
      </c>
      <c r="S147" s="66" t="str">
        <f t="shared" ref="S147:T147" si="1106">IF(OR(R147="W",R147=" ")," ",IF(AND(F148&lt;&gt;F136,F148&lt;&gt;0),"W","L"))</f>
        <v xml:space="preserve"> </v>
      </c>
      <c r="T147" s="66" t="str">
        <f t="shared" si="1106"/>
        <v xml:space="preserve"> </v>
      </c>
      <c r="U147" s="71"/>
      <c r="V147" s="165">
        <f t="shared" ref="V147" si="1107">IF(Q147="W",1,IF(R147="W",2,IF(S147="W",3,IF(T147="W",4,"L"))))</f>
        <v>2</v>
      </c>
      <c r="W147" s="71">
        <f t="shared" ref="W147" si="1108">IF(V147&lt;&gt;"L",W143+1,W143-81)</f>
        <v>32</v>
      </c>
      <c r="X147" s="71"/>
      <c r="Y147" s="314" t="str">
        <f t="shared" ref="Y147" si="1109">IF(AND(D147&lt;&gt;D143,D147&lt;&gt;0),"W","L")</f>
        <v>W</v>
      </c>
      <c r="Z147" s="314" t="str">
        <f t="shared" ref="Z147" si="1110">IF(Y147="W"," ", IF(AND(E147&lt;&gt;E143,E147&lt;&gt;0),"W","L"))</f>
        <v xml:space="preserve"> </v>
      </c>
      <c r="AA147" s="314" t="str">
        <f t="shared" ref="AA147:AB147" si="1111">IF(OR(Z147="W",Z147=" ")," ",IF(AND(F147&lt;&gt;F143,F147&lt;&gt;0),"W","L"))</f>
        <v xml:space="preserve"> </v>
      </c>
      <c r="AB147" s="314" t="str">
        <f t="shared" si="1111"/>
        <v xml:space="preserve"> </v>
      </c>
      <c r="AC147" s="306"/>
      <c r="AD147" s="308">
        <f t="shared" ref="AD147" si="1112">IF(Y147="W",1,IF(Z147="W",2,IF(AA147="W",3,IF(AB147="W",4,"L"))))</f>
        <v>1</v>
      </c>
      <c r="AE147" s="306">
        <f t="shared" ref="AE147" si="1113">IF(AD147&lt;&gt;"L",AE143+1,AE143-81)</f>
        <v>34</v>
      </c>
      <c r="AG147" s="314" t="str">
        <f>IF(AND(D149&lt;&gt;D137,D378&lt;&gt;0),"W","L")</f>
        <v>L</v>
      </c>
      <c r="AH147" s="314" t="str">
        <f>IF(AG147="W"," ", IF(AND(E149&lt;&gt;E137,E149&lt;&gt;0),"W","L"))</f>
        <v>W</v>
      </c>
      <c r="AI147" s="314" t="str">
        <f>IF(OR(AH147="W",AH147=" ")," ",IF(AND(F149&lt;&gt;F137,F149&lt;&gt;0),"W","L"))</f>
        <v xml:space="preserve"> </v>
      </c>
      <c r="AJ147" s="314" t="str">
        <f>IF(OR(AI147="W",AI147=" ")," ",IF(AND(G149&lt;&gt;G137,G149&lt;&gt;0),"W","L"))</f>
        <v xml:space="preserve"> </v>
      </c>
      <c r="AL147" s="165">
        <f t="shared" ref="AL147" si="1114">IF(AG147="W",1,IF(AH147="W",2,IF(AI147="W",3,IF(AJ147="W",4,"L"))))</f>
        <v>2</v>
      </c>
      <c r="AM147" s="71">
        <f t="shared" ref="AM147" si="1115">IF(AL147&lt;&gt;"L",AM143+1,AM143-15)</f>
        <v>-48</v>
      </c>
      <c r="AO147" s="314">
        <f t="shared" ref="AO147" si="1116">IF(AND(B147&gt;0,B147&lt;=12),1,IF(AND(B147&gt;12,B147&lt;=24),2,IF(AND(B147&gt;24,B147&lt;=36),3,0)))</f>
        <v>2</v>
      </c>
      <c r="AQ147" s="314" t="str">
        <f t="shared" si="574"/>
        <v xml:space="preserve"> </v>
      </c>
      <c r="AR147" s="314" t="str">
        <f t="shared" ref="AR147" si="1117">IF(AQ147="L"," ",IF(AO136="A","B&amp;C",IF(AO136="B","A&amp;C","A&amp;B")))</f>
        <v>A&amp;C</v>
      </c>
      <c r="AS147" s="318">
        <f t="shared" si="576"/>
        <v>4</v>
      </c>
      <c r="AT147" s="318">
        <f t="shared" si="598"/>
        <v>54</v>
      </c>
      <c r="AU147" s="318">
        <f t="shared" si="577"/>
        <v>0</v>
      </c>
      <c r="AV147" s="318">
        <f t="shared" si="578"/>
        <v>-13</v>
      </c>
    </row>
    <row r="148" spans="1:48">
      <c r="A148" s="197">
        <f t="shared" si="1045"/>
        <v>138</v>
      </c>
      <c r="B148" s="198">
        <f>Data!B148</f>
        <v>3</v>
      </c>
      <c r="D148" s="290" t="str">
        <f>IF(B147=0,0,IF(MOD(B147,3)=1,"A",IF(MOD(B147,3)=2,"B","C")))</f>
        <v>B</v>
      </c>
      <c r="E148" s="290">
        <f>IF(AND(B148&gt;0,B148&lt;=12),1,IF(AND(B148&gt;12,B148&lt;=24),2,IF(AND(B148&gt;24,B148&lt;=36),3,0)))</f>
        <v>1</v>
      </c>
      <c r="F148" s="290" t="str">
        <f>IF(B149=0,0,IF(MOD(B149,3)=1,"A",IF(MOD(B149,3)=2,"B","C")))</f>
        <v>C</v>
      </c>
      <c r="G148" s="290">
        <f>IF(AND(B150&gt;0,B150&lt;=12),1,IF(AND(B150&gt;12,B150&lt;=24),2,IF(AND(B150&gt;24,B150&lt;=36),3,0)))</f>
        <v>0</v>
      </c>
      <c r="M148" s="71"/>
      <c r="N148" s="165"/>
      <c r="O148" s="71"/>
      <c r="P148" s="71"/>
      <c r="Q148" s="165"/>
      <c r="R148" s="165"/>
      <c r="S148" s="165"/>
      <c r="T148" s="165"/>
      <c r="U148" s="71"/>
      <c r="V148" s="165"/>
      <c r="W148" s="71"/>
      <c r="X148" s="71"/>
      <c r="Y148" s="314"/>
      <c r="Z148" s="314"/>
      <c r="AA148" s="314"/>
      <c r="AB148" s="314"/>
      <c r="AC148" s="306"/>
      <c r="AD148" s="308"/>
      <c r="AE148" s="306"/>
      <c r="AG148" s="577"/>
      <c r="AH148" s="577"/>
      <c r="AI148" s="577"/>
      <c r="AJ148" s="577"/>
      <c r="AL148" s="165"/>
      <c r="AO148" s="314" t="str">
        <f t="shared" ref="AO148" si="1118">IF(B148=0,0,IF(MOD(B148,3)=1,"A",IF(MOD(B148,3)=2,"B","C")))</f>
        <v>C</v>
      </c>
      <c r="AQ148" s="314" t="str">
        <f t="shared" si="574"/>
        <v>W</v>
      </c>
      <c r="AR148" s="314" t="str">
        <f t="shared" ref="AR148" si="1119">IF(AQ148="L"," ",IF(AO137=1,"2&amp;3",IF(AO137=2,"1&amp;3","1&amp;2")))</f>
        <v>1&amp;3</v>
      </c>
      <c r="AS148" s="318">
        <f t="shared" si="576"/>
        <v>1</v>
      </c>
      <c r="AT148" s="318">
        <f t="shared" si="598"/>
        <v>2</v>
      </c>
      <c r="AU148" s="318">
        <f t="shared" si="577"/>
        <v>81</v>
      </c>
      <c r="AV148" s="318">
        <f t="shared" si="578"/>
        <v>66</v>
      </c>
    </row>
    <row r="149" spans="1:48">
      <c r="A149" s="197">
        <f t="shared" si="1045"/>
        <v>139</v>
      </c>
      <c r="B149" s="198">
        <f>Data!B149</f>
        <v>27</v>
      </c>
      <c r="D149" s="292" t="str">
        <f>IF(B147=0,0,IF(B147&lt;=18,"L","H"))</f>
        <v>H</v>
      </c>
      <c r="E149" s="292" t="str">
        <f>IF(B148=0,0,IF(ISODD(B148),"O","E"))</f>
        <v>O</v>
      </c>
      <c r="F149" s="292" t="str">
        <f>IF(B149=0,0,IF(B149&lt;=18,"L","H"))</f>
        <v>H</v>
      </c>
      <c r="G149" s="292">
        <f>IF(B150=0,0,IF(ISODD(B150),"O","E"))</f>
        <v>0</v>
      </c>
      <c r="M149" s="71"/>
      <c r="N149" s="165"/>
      <c r="O149" s="71"/>
      <c r="P149" s="71"/>
      <c r="Q149" s="165"/>
      <c r="R149" s="165"/>
      <c r="S149" s="165"/>
      <c r="T149" s="165"/>
      <c r="U149" s="71"/>
      <c r="V149" s="165"/>
      <c r="W149" s="71"/>
      <c r="X149" s="71"/>
      <c r="Y149" s="314"/>
      <c r="Z149" s="314"/>
      <c r="AA149" s="314"/>
      <c r="AB149" s="314"/>
      <c r="AC149" s="306"/>
      <c r="AD149" s="308"/>
      <c r="AE149" s="306"/>
      <c r="AG149" s="577"/>
      <c r="AH149" s="577"/>
      <c r="AI149" s="577"/>
      <c r="AJ149" s="577"/>
      <c r="AL149" s="165"/>
      <c r="AO149" s="314">
        <f t="shared" ref="AO149" si="1120">IF(AND(B149&gt;0,B149&lt;=12),1,IF(AND(B149&gt;12,B149&lt;=24),2,IF(AND(B149&gt;24,B149&lt;=36),3,0)))</f>
        <v>3</v>
      </c>
      <c r="AQ149" s="314" t="str">
        <f t="shared" si="574"/>
        <v>W</v>
      </c>
      <c r="AR149" s="314" t="str">
        <f t="shared" ref="AR149" si="1121">IF(AQ149="L"," ",IF(AO138="A","B&amp;C",IF(AO138="B","A&amp;C","A&amp;B")))</f>
        <v>A&amp;C</v>
      </c>
      <c r="AS149" s="318">
        <f t="shared" si="576"/>
        <v>1</v>
      </c>
      <c r="AT149" s="318">
        <f t="shared" si="598"/>
        <v>2</v>
      </c>
      <c r="AU149" s="318">
        <f t="shared" si="577"/>
        <v>3</v>
      </c>
      <c r="AV149" s="318">
        <f t="shared" si="578"/>
        <v>67</v>
      </c>
    </row>
    <row r="150" spans="1:48">
      <c r="A150" s="197">
        <f t="shared" si="1045"/>
        <v>140</v>
      </c>
      <c r="B150" s="198">
        <f>Data!B150</f>
        <v>0</v>
      </c>
      <c r="D150" s="165"/>
      <c r="E150" s="165"/>
      <c r="F150" s="165"/>
      <c r="G150" s="165"/>
      <c r="I150" s="287" t="str">
        <f t="shared" ref="I150" si="1122">IF(D139=1,"2&amp;3",IF(D139=2,"1&amp;3","1&amp;2"))</f>
        <v>1&amp;2</v>
      </c>
      <c r="J150" s="287" t="str">
        <f t="shared" ref="J150" si="1123">IF(E139="A","B&amp;C",IF(E139="B","A&amp;C","A&amp;B"))</f>
        <v>B&amp;C</v>
      </c>
      <c r="K150" s="287" t="str">
        <f t="shared" ref="K150" si="1124">IF(F139=1,"2&amp;3",IF(F139=2,"1&amp;3","1&amp;2"))</f>
        <v>2&amp;3</v>
      </c>
      <c r="L150" s="287" t="str">
        <f t="shared" ref="L150" si="1125">IF(G139="A","B&amp;C",IF(G139="B","A&amp;C","A&amp;B"))</f>
        <v>A&amp;C</v>
      </c>
      <c r="M150" s="71"/>
      <c r="N150" s="165"/>
      <c r="O150" s="71"/>
      <c r="P150" s="71"/>
      <c r="Q150" s="289" t="str">
        <f t="shared" ref="Q150" si="1126">IF(D140="A","B&amp;C",IF(D140="B","A&amp;C","A&amp;B"))</f>
        <v>A&amp;B</v>
      </c>
      <c r="R150" s="289" t="str">
        <f t="shared" ref="R150" si="1127">IF(E140=1,"2&amp;3",IF(E140=2,"1&amp;3","1&amp;2"))</f>
        <v>2&amp;3</v>
      </c>
      <c r="S150" s="289" t="str">
        <f t="shared" ref="S150" si="1128">IF(F140="A","B&amp;C",IF(F140="B","A&amp;C","A&amp;B"))</f>
        <v>A&amp;B</v>
      </c>
      <c r="T150" s="289" t="str">
        <f t="shared" ref="T150" si="1129">IF(G140=1,"2&amp;3",IF(G140=2,"1&amp;3","1&amp;2"))</f>
        <v>2&amp;3</v>
      </c>
      <c r="U150" s="71"/>
      <c r="V150" s="165"/>
      <c r="W150" s="71"/>
      <c r="X150" s="71"/>
      <c r="Y150" s="349" t="str">
        <f t="shared" ref="Y150" si="1130">IF(D147=1,"2&amp;3",IF(D147=2,"1&amp;3","1&amp;2"))</f>
        <v>1&amp;3</v>
      </c>
      <c r="Z150" s="349" t="str">
        <f t="shared" ref="Z150" si="1131">IF(E147="A","B&amp;C",IF(E147="B","A&amp;C","A&amp;B"))</f>
        <v>A&amp;B</v>
      </c>
      <c r="AA150" s="349" t="str">
        <f t="shared" ref="AA150" si="1132">IF(F147=1,"2&amp;3",IF(F147=2,"1&amp;3","1&amp;2"))</f>
        <v>1&amp;2</v>
      </c>
      <c r="AB150" s="349" t="str">
        <f t="shared" ref="AB150" si="1133">IF(G147="A","B&amp;C",IF(G147="B","A&amp;C","A&amp;B"))</f>
        <v>A&amp;B</v>
      </c>
      <c r="AC150" s="306"/>
      <c r="AD150" s="308"/>
      <c r="AE150" s="306"/>
      <c r="AG150" s="337" t="str">
        <f>IF(D141="H","L","H")</f>
        <v>H</v>
      </c>
      <c r="AH150" s="337" t="str">
        <f>IF(E141="O","E","O")</f>
        <v>E</v>
      </c>
      <c r="AI150" s="337" t="str">
        <f>IF(F141="H","L","H")</f>
        <v>H</v>
      </c>
      <c r="AJ150" s="337" t="str">
        <f>IF(G141="O","E","O")</f>
        <v>E</v>
      </c>
      <c r="AL150" s="165"/>
      <c r="AO150" s="314">
        <f t="shared" ref="AO150" si="1134">IF(B150=0,0,IF(MOD(B150,3)=1,"A",IF(MOD(B150,3)=2,"B","C")))</f>
        <v>0</v>
      </c>
      <c r="AQ150" s="314" t="str">
        <f t="shared" si="574"/>
        <v>L</v>
      </c>
      <c r="AR150" s="314" t="str">
        <f t="shared" ref="AR150" si="1135">IF(AQ150="L"," ",IF(AO139=1,"2&amp;3",IF(AO139=2,"1&amp;3","1&amp;2")))</f>
        <v xml:space="preserve"> </v>
      </c>
      <c r="AS150" s="318">
        <f t="shared" si="576"/>
        <v>2</v>
      </c>
      <c r="AT150" s="318">
        <f t="shared" si="598"/>
        <v>0</v>
      </c>
      <c r="AU150" s="318">
        <f t="shared" si="577"/>
        <v>0</v>
      </c>
      <c r="AV150" s="318">
        <f t="shared" si="578"/>
        <v>67</v>
      </c>
    </row>
    <row r="151" spans="1:48">
      <c r="A151" s="197">
        <f t="shared" si="1045"/>
        <v>141</v>
      </c>
      <c r="B151" s="198">
        <f>Data!B151</f>
        <v>7</v>
      </c>
      <c r="D151" s="288">
        <f>IF(AND(B151&gt;0,B151&lt;=12),1,IF(AND(B151&gt;12,B151&lt;=24),2,IF(AND(B151&gt;24,B151&lt;=36),3,0)))</f>
        <v>1</v>
      </c>
      <c r="E151" s="288" t="str">
        <f>IF(B152=0,0,IF(MOD(B152,3)=1,"A",IF(MOD(B152,3)=2,"B","C")))</f>
        <v>A</v>
      </c>
      <c r="F151" s="288">
        <f>IF(AND(B153&gt;0,B153&lt;=12),1,IF(AND(B153&gt;12,B153&lt;=24),2,IF(AND(B153&gt;24,B153&lt;=36),3,0)))</f>
        <v>1</v>
      </c>
      <c r="G151" s="288" t="str">
        <f>IF(B154=0,0,IF(MOD(B154,3)=1,"A",IF(MOD(B154,3)=2,"B","C")))</f>
        <v>B</v>
      </c>
      <c r="I151" s="66" t="str">
        <f t="shared" ref="I151" si="1136">IF(AND(D151&lt;&gt;D139,D151&lt;&gt;0),"W","L")</f>
        <v>W</v>
      </c>
      <c r="J151" s="66" t="str">
        <f t="shared" ref="J151" si="1137">IF(I151="W"," ", IF(AND(E151&lt;&gt;E139,E151&lt;&gt;0),"W","L"))</f>
        <v xml:space="preserve"> </v>
      </c>
      <c r="K151" s="66" t="str">
        <f t="shared" ref="K151:L151" si="1138">IF(OR(J151="W",J151=" ")," ",IF(AND(F151&lt;&gt;F139,F151&lt;&gt;0),"W","L"))</f>
        <v xml:space="preserve"> </v>
      </c>
      <c r="L151" s="66" t="str">
        <f t="shared" si="1138"/>
        <v xml:space="preserve"> </v>
      </c>
      <c r="M151" s="71"/>
      <c r="N151" s="165">
        <f t="shared" ref="N151" si="1139">IF(I151="W",1,IF(J151="W",2,IF(K151="W",3,IF(L151="W",4,"L"))))</f>
        <v>1</v>
      </c>
      <c r="O151" s="71">
        <f t="shared" ref="O151" si="1140">IF(N151&lt;&gt;"L",O147+1,O147-81)</f>
        <v>-131</v>
      </c>
      <c r="P151" s="71"/>
      <c r="Q151" s="66" t="str">
        <f t="shared" ref="Q151" si="1141">IF(AND(D152&lt;&gt;D140,D152&lt;&gt;0),"W","L")</f>
        <v>W</v>
      </c>
      <c r="R151" s="66" t="str">
        <f t="shared" ref="R151" si="1142">IF(Q151="W"," ", IF(AND(E152&lt;&gt;E140,E152&lt;&gt;0),"W","L"))</f>
        <v xml:space="preserve"> </v>
      </c>
      <c r="S151" s="66" t="str">
        <f t="shared" ref="S151:T151" si="1143">IF(OR(R151="W",R151=" ")," ",IF(AND(F152&lt;&gt;F140,F152&lt;&gt;0),"W","L"))</f>
        <v xml:space="preserve"> </v>
      </c>
      <c r="T151" s="66" t="str">
        <f t="shared" si="1143"/>
        <v xml:space="preserve"> </v>
      </c>
      <c r="U151" s="71"/>
      <c r="V151" s="165">
        <f t="shared" ref="V151" si="1144">IF(Q151="W",1,IF(R151="W",2,IF(S151="W",3,IF(T151="W",4,"L"))))</f>
        <v>1</v>
      </c>
      <c r="W151" s="71">
        <f t="shared" ref="W151" si="1145">IF(V151&lt;&gt;"L",W147+1,W147-81)</f>
        <v>33</v>
      </c>
      <c r="X151" s="71"/>
      <c r="Y151" s="314" t="str">
        <f t="shared" ref="Y151" si="1146">IF(AND(D151&lt;&gt;D147,D151&lt;&gt;0),"W","L")</f>
        <v>W</v>
      </c>
      <c r="Z151" s="314" t="str">
        <f t="shared" ref="Z151" si="1147">IF(Y151="W"," ", IF(AND(E151&lt;&gt;E147,E151&lt;&gt;0),"W","L"))</f>
        <v xml:space="preserve"> </v>
      </c>
      <c r="AA151" s="314" t="str">
        <f t="shared" ref="AA151:AB151" si="1148">IF(OR(Z151="W",Z151=" ")," ",IF(AND(F151&lt;&gt;F147,F151&lt;&gt;0),"W","L"))</f>
        <v xml:space="preserve"> </v>
      </c>
      <c r="AB151" s="314" t="str">
        <f t="shared" si="1148"/>
        <v xml:space="preserve"> </v>
      </c>
      <c r="AC151" s="306"/>
      <c r="AD151" s="308">
        <f t="shared" ref="AD151" si="1149">IF(Y151="W",1,IF(Z151="W",2,IF(AA151="W",3,IF(AB151="W",4,"L"))))</f>
        <v>1</v>
      </c>
      <c r="AE151" s="306">
        <f t="shared" ref="AE151" si="1150">IF(AD151&lt;&gt;"L",AE147+1,AE147-81)</f>
        <v>35</v>
      </c>
      <c r="AG151" s="314" t="str">
        <f>IF(AND(D153&lt;&gt;D141,D382&lt;&gt;0),"W","L")</f>
        <v>L</v>
      </c>
      <c r="AH151" s="314" t="str">
        <f>IF(AG151="W"," ", IF(AND(E153&lt;&gt;E141,E153&lt;&gt;0),"W","L"))</f>
        <v>W</v>
      </c>
      <c r="AI151" s="314" t="str">
        <f>IF(OR(AH151="W",AH151=" ")," ",IF(AND(F153&lt;&gt;F141,F153&lt;&gt;0),"W","L"))</f>
        <v xml:space="preserve"> </v>
      </c>
      <c r="AJ151" s="314" t="str">
        <f>IF(OR(AI151="W",AI151=" ")," ",IF(AND(G153&lt;&gt;G141,G153&lt;&gt;0),"W","L"))</f>
        <v xml:space="preserve"> </v>
      </c>
      <c r="AL151" s="165">
        <f t="shared" ref="AL151" si="1151">IF(AG151="W",1,IF(AH151="W",2,IF(AI151="W",3,IF(AJ151="W",4,"L"))))</f>
        <v>2</v>
      </c>
      <c r="AM151" s="71">
        <f t="shared" ref="AM151" si="1152">IF(AL151&lt;&gt;"L",AM147+1,AM147-15)</f>
        <v>-47</v>
      </c>
      <c r="AO151" s="314">
        <f t="shared" ref="AO151" si="1153">IF(AND(B151&gt;0,B151&lt;=12),1,IF(AND(B151&gt;12,B151&lt;=24),2,IF(AND(B151&gt;24,B151&lt;=36),3,0)))</f>
        <v>1</v>
      </c>
      <c r="AQ151" s="314" t="str">
        <f t="shared" si="574"/>
        <v xml:space="preserve"> </v>
      </c>
      <c r="AR151" s="314" t="str">
        <f t="shared" ref="AR151" si="1154">IF(AQ151="L"," ",IF(AO140="A","B&amp;C",IF(AO140="B","A&amp;C","A&amp;B")))</f>
        <v>B&amp;C</v>
      </c>
      <c r="AS151" s="318">
        <f t="shared" si="576"/>
        <v>2</v>
      </c>
      <c r="AT151" s="318">
        <f t="shared" si="598"/>
        <v>6</v>
      </c>
      <c r="AU151" s="318">
        <f t="shared" si="577"/>
        <v>0</v>
      </c>
      <c r="AV151" s="318">
        <f t="shared" si="578"/>
        <v>61</v>
      </c>
    </row>
    <row r="152" spans="1:48">
      <c r="A152" s="197">
        <f t="shared" si="1045"/>
        <v>142</v>
      </c>
      <c r="B152" s="198">
        <f>Data!B152</f>
        <v>34</v>
      </c>
      <c r="D152" s="290" t="str">
        <f>IF(B151=0,0,IF(MOD(B151,3)=1,"A",IF(MOD(B151,3)=2,"B","C")))</f>
        <v>A</v>
      </c>
      <c r="E152" s="290">
        <f>IF(AND(B152&gt;0,B152&lt;=12),1,IF(AND(B152&gt;12,B152&lt;=24),2,IF(AND(B152&gt;24,B152&lt;=36),3,0)))</f>
        <v>3</v>
      </c>
      <c r="F152" s="290" t="str">
        <f>IF(B153=0,0,IF(MOD(B153,3)=1,"A",IF(MOD(B153,3)=2,"B","C")))</f>
        <v>A</v>
      </c>
      <c r="G152" s="290">
        <f>IF(AND(B154&gt;0,B154&lt;=12),1,IF(AND(B154&gt;12,B154&lt;=24),2,IF(AND(B154&gt;24,B154&lt;=36),3,0)))</f>
        <v>1</v>
      </c>
      <c r="M152" s="71"/>
      <c r="N152" s="165"/>
      <c r="O152" s="71"/>
      <c r="P152" s="71"/>
      <c r="Q152" s="165"/>
      <c r="R152" s="165"/>
      <c r="S152" s="165"/>
      <c r="T152" s="165"/>
      <c r="U152" s="71"/>
      <c r="V152" s="165"/>
      <c r="W152" s="71"/>
      <c r="X152" s="71"/>
      <c r="Y152" s="314"/>
      <c r="Z152" s="314"/>
      <c r="AA152" s="314"/>
      <c r="AB152" s="314"/>
      <c r="AC152" s="306"/>
      <c r="AD152" s="308"/>
      <c r="AE152" s="306"/>
      <c r="AG152" s="577"/>
      <c r="AH152" s="577"/>
      <c r="AI152" s="577"/>
      <c r="AJ152" s="577"/>
      <c r="AL152" s="165"/>
      <c r="AO152" s="314" t="str">
        <f t="shared" ref="AO152" si="1155">IF(B152=0,0,IF(MOD(B152,3)=1,"A",IF(MOD(B152,3)=2,"B","C")))</f>
        <v>A</v>
      </c>
      <c r="AQ152" s="314" t="str">
        <f t="shared" si="574"/>
        <v>L</v>
      </c>
      <c r="AR152" s="314" t="str">
        <f t="shared" ref="AR152" si="1156">IF(AQ152="L"," ",IF(AO141=1,"2&amp;3",IF(AO141=2,"1&amp;3","1&amp;2")))</f>
        <v xml:space="preserve"> </v>
      </c>
      <c r="AS152" s="318">
        <f t="shared" si="576"/>
        <v>3</v>
      </c>
      <c r="AT152" s="318">
        <f t="shared" si="598"/>
        <v>0</v>
      </c>
      <c r="AU152" s="318">
        <f t="shared" si="577"/>
        <v>0</v>
      </c>
      <c r="AV152" s="318">
        <f t="shared" si="578"/>
        <v>61</v>
      </c>
    </row>
    <row r="153" spans="1:48">
      <c r="A153" s="197">
        <f t="shared" si="1045"/>
        <v>143</v>
      </c>
      <c r="B153" s="198">
        <f>Data!B153</f>
        <v>1</v>
      </c>
      <c r="D153" s="292" t="str">
        <f>IF(B151=0,0,IF(B151&lt;=18,"L","H"))</f>
        <v>L</v>
      </c>
      <c r="E153" s="292" t="str">
        <f>IF(B152=0,0,IF(ISODD(B152),"O","E"))</f>
        <v>E</v>
      </c>
      <c r="F153" s="292" t="str">
        <f>IF(B153=0,0,IF(B153&lt;=18,"L","H"))</f>
        <v>L</v>
      </c>
      <c r="G153" s="292" t="str">
        <f>IF(B154=0,0,IF(ISODD(B154),"O","E"))</f>
        <v>E</v>
      </c>
      <c r="M153" s="71"/>
      <c r="N153" s="165"/>
      <c r="O153" s="71"/>
      <c r="P153" s="71"/>
      <c r="Q153" s="165"/>
      <c r="R153" s="165"/>
      <c r="S153" s="165"/>
      <c r="T153" s="165"/>
      <c r="U153" s="71"/>
      <c r="V153" s="165"/>
      <c r="W153" s="71"/>
      <c r="X153" s="71"/>
      <c r="Y153" s="314"/>
      <c r="Z153" s="314"/>
      <c r="AA153" s="314"/>
      <c r="AB153" s="314"/>
      <c r="AC153" s="306"/>
      <c r="AD153" s="308"/>
      <c r="AE153" s="306"/>
      <c r="AG153" s="577"/>
      <c r="AH153" s="577"/>
      <c r="AI153" s="577"/>
      <c r="AJ153" s="577"/>
      <c r="AL153" s="165"/>
      <c r="AO153" s="314">
        <f t="shared" ref="AO153" si="1157">IF(AND(B153&gt;0,B153&lt;=12),1,IF(AND(B153&gt;12,B153&lt;=24),2,IF(AND(B153&gt;24,B153&lt;=36),3,0)))</f>
        <v>1</v>
      </c>
      <c r="AQ153" s="314" t="str">
        <f t="shared" si="574"/>
        <v xml:space="preserve"> </v>
      </c>
      <c r="AR153" s="314" t="str">
        <f t="shared" ref="AR153" si="1158">IF(AQ153="L"," ",IF(AO142="A","B&amp;C",IF(AO142="B","A&amp;C","A&amp;B")))</f>
        <v>A&amp;C</v>
      </c>
      <c r="AS153" s="318">
        <f t="shared" si="576"/>
        <v>3</v>
      </c>
      <c r="AT153" s="318">
        <f t="shared" si="598"/>
        <v>18</v>
      </c>
      <c r="AU153" s="318">
        <f t="shared" si="577"/>
        <v>0</v>
      </c>
      <c r="AV153" s="318">
        <f t="shared" si="578"/>
        <v>43</v>
      </c>
    </row>
    <row r="154" spans="1:48">
      <c r="A154" s="197">
        <f t="shared" si="1045"/>
        <v>144</v>
      </c>
      <c r="B154" s="198">
        <f>Data!B154</f>
        <v>2</v>
      </c>
      <c r="D154" s="76"/>
      <c r="E154" s="76"/>
      <c r="F154" s="76"/>
      <c r="G154" s="76"/>
      <c r="I154" s="287" t="str">
        <f t="shared" ref="I154" si="1159">IF(D143=1,"2&amp;3",IF(D143=2,"1&amp;3","1&amp;2"))</f>
        <v>1&amp;2</v>
      </c>
      <c r="J154" s="287" t="str">
        <f t="shared" ref="J154" si="1160">IF(E143="A","B&amp;C",IF(E143="B","A&amp;C","A&amp;B"))</f>
        <v>A&amp;B</v>
      </c>
      <c r="K154" s="287" t="str">
        <f t="shared" ref="K154" si="1161">IF(F143=1,"2&amp;3",IF(F143=2,"1&amp;3","1&amp;2"))</f>
        <v>2&amp;3</v>
      </c>
      <c r="L154" s="287" t="str">
        <f t="shared" ref="L154" si="1162">IF(G143="A","B&amp;C",IF(G143="B","A&amp;C","A&amp;B"))</f>
        <v>A&amp;C</v>
      </c>
      <c r="M154" s="71"/>
      <c r="N154" s="165"/>
      <c r="O154" s="71"/>
      <c r="P154" s="71"/>
      <c r="Q154" s="289" t="str">
        <f t="shared" ref="Q154" si="1163">IF(D144="A","B&amp;C",IF(D144="B","A&amp;C","A&amp;B"))</f>
        <v>A&amp;B</v>
      </c>
      <c r="R154" s="289" t="str">
        <f t="shared" ref="R154" si="1164">IF(E144=1,"2&amp;3",IF(E144=2,"1&amp;3","1&amp;2"))</f>
        <v>2&amp;3</v>
      </c>
      <c r="S154" s="289" t="str">
        <f t="shared" ref="S154" si="1165">IF(F144="A","B&amp;C",IF(F144="B","A&amp;C","A&amp;B"))</f>
        <v>B&amp;C</v>
      </c>
      <c r="T154" s="289" t="str">
        <f t="shared" ref="T154" si="1166">IF(G144=1,"2&amp;3",IF(G144=2,"1&amp;3","1&amp;2"))</f>
        <v>1&amp;2</v>
      </c>
      <c r="U154" s="71"/>
      <c r="V154" s="165"/>
      <c r="W154" s="71"/>
      <c r="X154" s="71"/>
      <c r="Y154" s="349" t="str">
        <f t="shared" ref="Y154" si="1167">IF(D151=1,"2&amp;3",IF(D151=2,"1&amp;3","1&amp;2"))</f>
        <v>2&amp;3</v>
      </c>
      <c r="Z154" s="349" t="str">
        <f t="shared" ref="Z154" si="1168">IF(E151="A","B&amp;C",IF(E151="B","A&amp;C","A&amp;B"))</f>
        <v>B&amp;C</v>
      </c>
      <c r="AA154" s="349" t="str">
        <f t="shared" ref="AA154" si="1169">IF(F151=1,"2&amp;3",IF(F151=2,"1&amp;3","1&amp;2"))</f>
        <v>2&amp;3</v>
      </c>
      <c r="AB154" s="349" t="str">
        <f t="shared" ref="AB154" si="1170">IF(G151="A","B&amp;C",IF(G151="B","A&amp;C","A&amp;B"))</f>
        <v>A&amp;C</v>
      </c>
      <c r="AC154" s="306"/>
      <c r="AD154" s="308"/>
      <c r="AE154" s="306"/>
      <c r="AG154" s="337" t="str">
        <f>IF(D145="H","L","H")</f>
        <v>H</v>
      </c>
      <c r="AH154" s="337" t="str">
        <f>IF(E145="O","E","O")</f>
        <v>O</v>
      </c>
      <c r="AI154" s="337" t="str">
        <f>IF(F145="H","L","H")</f>
        <v>H</v>
      </c>
      <c r="AJ154" s="337" t="str">
        <f>IF(G145="O","E","O")</f>
        <v>O</v>
      </c>
      <c r="AL154" s="165"/>
      <c r="AO154" s="314" t="str">
        <f t="shared" ref="AO154" si="1171">IF(B154=0,0,IF(MOD(B154,3)=1,"A",IF(MOD(B154,3)=2,"B","C")))</f>
        <v>B</v>
      </c>
      <c r="AQ154" s="314" t="str">
        <f t="shared" ref="AQ154:AQ217" si="1172">IF(AR153=" "," ",IF(AND(AO154&lt;&gt;AO142,AO154&lt;&gt;0),"W","L"))</f>
        <v>L</v>
      </c>
      <c r="AR154" s="314" t="str">
        <f t="shared" ref="AR154" si="1173">IF(AQ154="L"," ",IF(AO143=1,"2&amp;3",IF(AO143=2,"1&amp;3","1&amp;2")))</f>
        <v xml:space="preserve"> </v>
      </c>
      <c r="AS154" s="318">
        <f t="shared" ref="AS154:AS217" si="1174">IF(AQ154="W",1,IF(AQ154="L",AS153+1,AS153))</f>
        <v>4</v>
      </c>
      <c r="AT154" s="318">
        <f t="shared" si="598"/>
        <v>0</v>
      </c>
      <c r="AU154" s="318">
        <f t="shared" ref="AU154:AU217" si="1175">IF(AND(AR153&lt;&gt;" ",AQ154="W"),(AT153/2)*3,0)</f>
        <v>0</v>
      </c>
      <c r="AV154" s="318">
        <f t="shared" ref="AV154:AV217" si="1176">AV153-AT154+AU154</f>
        <v>43</v>
      </c>
    </row>
    <row r="155" spans="1:48">
      <c r="A155" s="197">
        <f t="shared" si="1045"/>
        <v>145</v>
      </c>
      <c r="B155" s="198">
        <f>Data!B155</f>
        <v>11</v>
      </c>
      <c r="D155" s="288">
        <f>IF(AND(B155&gt;0,B155&lt;=12),1,IF(AND(B155&gt;12,B155&lt;=24),2,IF(AND(B155&gt;24,B155&lt;=36),3,0)))</f>
        <v>1</v>
      </c>
      <c r="E155" s="288" t="str">
        <f>IF(B156=0,0,IF(MOD(B156,3)=1,"A",IF(MOD(B156,3)=2,"B","C")))</f>
        <v>C</v>
      </c>
      <c r="F155" s="288">
        <f>IF(AND(B157&gt;0,B157&lt;=12),1,IF(AND(B157&gt;12,B157&lt;=24),2,IF(AND(B157&gt;24,B157&lt;=36),3,0)))</f>
        <v>3</v>
      </c>
      <c r="G155" s="288" t="str">
        <f>IF(B158=0,0,IF(MOD(B158,3)=1,"A",IF(MOD(B158,3)=2,"B","C")))</f>
        <v>A</v>
      </c>
      <c r="I155" s="66" t="str">
        <f t="shared" ref="I155" si="1177">IF(AND(D155&lt;&gt;D143,D155&lt;&gt;0),"W","L")</f>
        <v>W</v>
      </c>
      <c r="J155" s="66" t="str">
        <f t="shared" ref="J155" si="1178">IF(I155="W"," ", IF(AND(E155&lt;&gt;E143,E155&lt;&gt;0),"W","L"))</f>
        <v xml:space="preserve"> </v>
      </c>
      <c r="K155" s="66" t="str">
        <f t="shared" ref="K155:L155" si="1179">IF(OR(J155="W",J155=" ")," ",IF(AND(F155&lt;&gt;F143,F155&lt;&gt;0),"W","L"))</f>
        <v xml:space="preserve"> </v>
      </c>
      <c r="L155" s="66" t="str">
        <f t="shared" si="1179"/>
        <v xml:space="preserve"> </v>
      </c>
      <c r="M155" s="71"/>
      <c r="N155" s="165">
        <f t="shared" ref="N155" si="1180">IF(I155="W",1,IF(J155="W",2,IF(K155="W",3,IF(L155="W",4,"L"))))</f>
        <v>1</v>
      </c>
      <c r="O155" s="71">
        <f t="shared" ref="O155" si="1181">IF(N155&lt;&gt;"L",O151+1,O151-81)</f>
        <v>-130</v>
      </c>
      <c r="P155" s="71"/>
      <c r="Q155" s="66" t="str">
        <f t="shared" ref="Q155" si="1182">IF(AND(D156&lt;&gt;D144,D156&lt;&gt;0),"W","L")</f>
        <v>W</v>
      </c>
      <c r="R155" s="66" t="str">
        <f t="shared" ref="R155" si="1183">IF(Q155="W"," ", IF(AND(E156&lt;&gt;E144,E156&lt;&gt;0),"W","L"))</f>
        <v xml:space="preserve"> </v>
      </c>
      <c r="S155" s="66" t="str">
        <f t="shared" ref="S155:T155" si="1184">IF(OR(R155="W",R155=" ")," ",IF(AND(F156&lt;&gt;F144,F156&lt;&gt;0),"W","L"))</f>
        <v xml:space="preserve"> </v>
      </c>
      <c r="T155" s="66" t="str">
        <f t="shared" si="1184"/>
        <v xml:space="preserve"> </v>
      </c>
      <c r="U155" s="71"/>
      <c r="V155" s="165">
        <f t="shared" ref="V155" si="1185">IF(Q155="W",1,IF(R155="W",2,IF(S155="W",3,IF(T155="W",4,"L"))))</f>
        <v>1</v>
      </c>
      <c r="W155" s="71">
        <f t="shared" ref="W155" si="1186">IF(V155&lt;&gt;"L",W151+1,W151-81)</f>
        <v>34</v>
      </c>
      <c r="X155" s="71"/>
      <c r="Y155" s="314" t="str">
        <f t="shared" ref="Y155" si="1187">IF(AND(D155&lt;&gt;D151,D155&lt;&gt;0),"W","L")</f>
        <v>L</v>
      </c>
      <c r="Z155" s="314" t="str">
        <f t="shared" ref="Z155" si="1188">IF(Y155="W"," ", IF(AND(E155&lt;&gt;E151,E155&lt;&gt;0),"W","L"))</f>
        <v>W</v>
      </c>
      <c r="AA155" s="314" t="str">
        <f t="shared" ref="AA155:AB155" si="1189">IF(OR(Z155="W",Z155=" ")," ",IF(AND(F155&lt;&gt;F151,F155&lt;&gt;0),"W","L"))</f>
        <v xml:space="preserve"> </v>
      </c>
      <c r="AB155" s="314" t="str">
        <f t="shared" si="1189"/>
        <v xml:space="preserve"> </v>
      </c>
      <c r="AC155" s="306"/>
      <c r="AD155" s="308">
        <f t="shared" ref="AD155" si="1190">IF(Y155="W",1,IF(Z155="W",2,IF(AA155="W",3,IF(AB155="W",4,"L"))))</f>
        <v>2</v>
      </c>
      <c r="AE155" s="306">
        <f t="shared" ref="AE155" si="1191">IF(AD155&lt;&gt;"L",AE151+1,AE151-81)</f>
        <v>36</v>
      </c>
      <c r="AG155" s="314" t="str">
        <f>IF(AND(D157&lt;&gt;D145,D386&lt;&gt;0),"W","L")</f>
        <v>L</v>
      </c>
      <c r="AH155" s="314" t="str">
        <f>IF(AG155="W"," ", IF(AND(E157&lt;&gt;E145,E157&lt;&gt;0),"W","L"))</f>
        <v>L</v>
      </c>
      <c r="AI155" s="314" t="str">
        <f>IF(OR(AH155="W",AH155=" ")," ",IF(AND(F157&lt;&gt;F145,F157&lt;&gt;0),"W","L"))</f>
        <v>W</v>
      </c>
      <c r="AJ155" s="314" t="str">
        <f>IF(OR(AI155="W",AI155=" ")," ",IF(AND(G157&lt;&gt;G145,G157&lt;&gt;0),"W","L"))</f>
        <v xml:space="preserve"> </v>
      </c>
      <c r="AL155" s="165">
        <f t="shared" ref="AL155" si="1192">IF(AG155="W",1,IF(AH155="W",2,IF(AI155="W",3,IF(AJ155="W",4,"L"))))</f>
        <v>3</v>
      </c>
      <c r="AM155" s="71">
        <f t="shared" ref="AM155" si="1193">IF(AL155&lt;&gt;"L",AM151+1,AM151-15)</f>
        <v>-46</v>
      </c>
      <c r="AO155" s="314">
        <f t="shared" ref="AO155" si="1194">IF(AND(B155&gt;0,B155&lt;=12),1,IF(AND(B155&gt;12,B155&lt;=24),2,IF(AND(B155&gt;24,B155&lt;=36),3,0)))</f>
        <v>1</v>
      </c>
      <c r="AQ155" s="314" t="str">
        <f t="shared" si="1172"/>
        <v xml:space="preserve"> </v>
      </c>
      <c r="AR155" s="314" t="str">
        <f t="shared" ref="AR155" si="1195">IF(AQ155="L"," ",IF(AO144="A","B&amp;C",IF(AO144="B","A&amp;C","A&amp;B")))</f>
        <v>A&amp;B</v>
      </c>
      <c r="AS155" s="318">
        <f t="shared" si="1174"/>
        <v>4</v>
      </c>
      <c r="AT155" s="318">
        <f t="shared" ref="AT155:AT218" si="1196">IF(AR155=" ",0,IF($AT$9=3,IF(AS155=1,2,IF(AS155=2,6,IF(AS155=3,18,0))),IF(AS155=1,2,IF(AS155=2,6,IF(AS155=3,18,IF(AS155=4,54,0))))))</f>
        <v>54</v>
      </c>
      <c r="AU155" s="318">
        <f t="shared" si="1175"/>
        <v>0</v>
      </c>
      <c r="AV155" s="318">
        <f t="shared" si="1176"/>
        <v>-11</v>
      </c>
    </row>
    <row r="156" spans="1:48">
      <c r="A156" s="197">
        <f t="shared" si="1045"/>
        <v>146</v>
      </c>
      <c r="B156" s="198">
        <f>Data!B156</f>
        <v>36</v>
      </c>
      <c r="D156" s="290" t="str">
        <f>IF(B155=0,0,IF(MOD(B155,3)=1,"A",IF(MOD(B155,3)=2,"B","C")))</f>
        <v>B</v>
      </c>
      <c r="E156" s="290">
        <f>IF(AND(B156&gt;0,B156&lt;=12),1,IF(AND(B156&gt;12,B156&lt;=24),2,IF(AND(B156&gt;24,B156&lt;=36),3,0)))</f>
        <v>3</v>
      </c>
      <c r="F156" s="290" t="str">
        <f>IF(B157=0,0,IF(MOD(B157,3)=1,"A",IF(MOD(B157,3)=2,"B","C")))</f>
        <v>C</v>
      </c>
      <c r="G156" s="290">
        <f>IF(AND(B158&gt;0,B158&lt;=12),1,IF(AND(B158&gt;12,B158&lt;=24),2,IF(AND(B158&gt;24,B158&lt;=36),3,0)))</f>
        <v>3</v>
      </c>
      <c r="M156" s="71"/>
      <c r="N156" s="165"/>
      <c r="O156" s="71"/>
      <c r="P156" s="71"/>
      <c r="Q156" s="165"/>
      <c r="R156" s="165"/>
      <c r="S156" s="165"/>
      <c r="T156" s="165"/>
      <c r="U156" s="71"/>
      <c r="V156" s="165"/>
      <c r="W156" s="71"/>
      <c r="X156" s="71"/>
      <c r="Y156" s="314"/>
      <c r="Z156" s="314"/>
      <c r="AA156" s="314"/>
      <c r="AB156" s="314"/>
      <c r="AC156" s="306"/>
      <c r="AD156" s="308"/>
      <c r="AE156" s="306"/>
      <c r="AG156" s="577"/>
      <c r="AH156" s="577"/>
      <c r="AI156" s="577"/>
      <c r="AJ156" s="577"/>
      <c r="AL156" s="165"/>
      <c r="AO156" s="314" t="str">
        <f t="shared" ref="AO156" si="1197">IF(B156=0,0,IF(MOD(B156,3)=1,"A",IF(MOD(B156,3)=2,"B","C")))</f>
        <v>C</v>
      </c>
      <c r="AQ156" s="314" t="str">
        <f t="shared" si="1172"/>
        <v>L</v>
      </c>
      <c r="AR156" s="314" t="str">
        <f t="shared" ref="AR156" si="1198">IF(AQ156="L"," ",IF(AO145=1,"2&amp;3",IF(AO145=2,"1&amp;3","1&amp;2")))</f>
        <v xml:space="preserve"> </v>
      </c>
      <c r="AS156" s="318">
        <f t="shared" si="1174"/>
        <v>5</v>
      </c>
      <c r="AT156" s="318">
        <f t="shared" si="1196"/>
        <v>0</v>
      </c>
      <c r="AU156" s="318">
        <f t="shared" si="1175"/>
        <v>0</v>
      </c>
      <c r="AV156" s="318">
        <f t="shared" si="1176"/>
        <v>-11</v>
      </c>
    </row>
    <row r="157" spans="1:48">
      <c r="A157" s="197">
        <f t="shared" si="1045"/>
        <v>147</v>
      </c>
      <c r="B157" s="198">
        <f>Data!B157</f>
        <v>33</v>
      </c>
      <c r="D157" s="292" t="str">
        <f>IF(B155=0,0,IF(B155&lt;=18,"L","H"))</f>
        <v>L</v>
      </c>
      <c r="E157" s="292" t="str">
        <f>IF(B156=0,0,IF(ISODD(B156),"O","E"))</f>
        <v>E</v>
      </c>
      <c r="F157" s="292" t="str">
        <f>IF(B157=0,0,IF(B157&lt;=18,"L","H"))</f>
        <v>H</v>
      </c>
      <c r="G157" s="292" t="str">
        <f>IF(B158=0,0,IF(ISODD(B158),"O","E"))</f>
        <v>O</v>
      </c>
      <c r="M157" s="71"/>
      <c r="N157" s="165"/>
      <c r="O157" s="71"/>
      <c r="P157" s="71"/>
      <c r="Q157" s="165"/>
      <c r="R157" s="165"/>
      <c r="S157" s="165"/>
      <c r="T157" s="165"/>
      <c r="U157" s="71"/>
      <c r="V157" s="165"/>
      <c r="W157" s="71"/>
      <c r="X157" s="71"/>
      <c r="Y157" s="314"/>
      <c r="Z157" s="314"/>
      <c r="AA157" s="314"/>
      <c r="AB157" s="314"/>
      <c r="AC157" s="306"/>
      <c r="AD157" s="308"/>
      <c r="AE157" s="306"/>
      <c r="AG157" s="577"/>
      <c r="AH157" s="577"/>
      <c r="AI157" s="577"/>
      <c r="AJ157" s="577"/>
      <c r="AL157" s="165"/>
      <c r="AO157" s="314">
        <f t="shared" ref="AO157" si="1199">IF(AND(B157&gt;0,B157&lt;=12),1,IF(AND(B157&gt;12,B157&lt;=24),2,IF(AND(B157&gt;24,B157&lt;=36),3,0)))</f>
        <v>3</v>
      </c>
      <c r="AQ157" s="314" t="str">
        <f t="shared" si="1172"/>
        <v xml:space="preserve"> </v>
      </c>
      <c r="AR157" s="314" t="str">
        <f t="shared" ref="AR157" si="1200">IF(AQ157="L"," ",IF(AO146="A","B&amp;C",IF(AO146="B","A&amp;C","A&amp;B")))</f>
        <v>A&amp;C</v>
      </c>
      <c r="AS157" s="318">
        <f t="shared" si="1174"/>
        <v>5</v>
      </c>
      <c r="AT157" s="318">
        <f t="shared" si="1196"/>
        <v>0</v>
      </c>
      <c r="AU157" s="318">
        <f t="shared" si="1175"/>
        <v>0</v>
      </c>
      <c r="AV157" s="318">
        <f t="shared" si="1176"/>
        <v>-11</v>
      </c>
    </row>
    <row r="158" spans="1:48">
      <c r="A158" s="197">
        <f t="shared" si="1045"/>
        <v>148</v>
      </c>
      <c r="B158" s="198">
        <f>Data!B158</f>
        <v>31</v>
      </c>
      <c r="D158" s="165"/>
      <c r="E158" s="165"/>
      <c r="F158" s="165"/>
      <c r="G158" s="165"/>
      <c r="I158" s="287" t="str">
        <f t="shared" ref="I158" si="1201">IF(D147=1,"2&amp;3",IF(D147=2,"1&amp;3","1&amp;2"))</f>
        <v>1&amp;3</v>
      </c>
      <c r="J158" s="287" t="str">
        <f t="shared" ref="J158" si="1202">IF(E147="A","B&amp;C",IF(E147="B","A&amp;C","A&amp;B"))</f>
        <v>A&amp;B</v>
      </c>
      <c r="K158" s="287" t="str">
        <f t="shared" ref="K158" si="1203">IF(F147=1,"2&amp;3",IF(F147=2,"1&amp;3","1&amp;2"))</f>
        <v>1&amp;2</v>
      </c>
      <c r="L158" s="287" t="str">
        <f t="shared" ref="L158" si="1204">IF(G147="A","B&amp;C",IF(G147="B","A&amp;C","A&amp;B"))</f>
        <v>A&amp;B</v>
      </c>
      <c r="M158" s="71"/>
      <c r="N158" s="165"/>
      <c r="O158" s="71"/>
      <c r="P158" s="71"/>
      <c r="Q158" s="289" t="str">
        <f t="shared" ref="Q158" si="1205">IF(D148="A","B&amp;C",IF(D148="B","A&amp;C","A&amp;B"))</f>
        <v>A&amp;C</v>
      </c>
      <c r="R158" s="289" t="str">
        <f t="shared" ref="R158" si="1206">IF(E148=1,"2&amp;3",IF(E148=2,"1&amp;3","1&amp;2"))</f>
        <v>2&amp;3</v>
      </c>
      <c r="S158" s="289" t="str">
        <f t="shared" ref="S158" si="1207">IF(F148="A","B&amp;C",IF(F148="B","A&amp;C","A&amp;B"))</f>
        <v>A&amp;B</v>
      </c>
      <c r="T158" s="289" t="str">
        <f t="shared" ref="T158" si="1208">IF(G148=1,"2&amp;3",IF(G148=2,"1&amp;3","1&amp;2"))</f>
        <v>1&amp;2</v>
      </c>
      <c r="U158" s="71"/>
      <c r="V158" s="165"/>
      <c r="W158" s="71"/>
      <c r="X158" s="71"/>
      <c r="Y158" s="349" t="str">
        <f t="shared" ref="Y158" si="1209">IF(D155=1,"2&amp;3",IF(D155=2,"1&amp;3","1&amp;2"))</f>
        <v>2&amp;3</v>
      </c>
      <c r="Z158" s="349" t="str">
        <f t="shared" ref="Z158" si="1210">IF(E155="A","B&amp;C",IF(E155="B","A&amp;C","A&amp;B"))</f>
        <v>A&amp;B</v>
      </c>
      <c r="AA158" s="349" t="str">
        <f t="shared" ref="AA158" si="1211">IF(F155=1,"2&amp;3",IF(F155=2,"1&amp;3","1&amp;2"))</f>
        <v>1&amp;2</v>
      </c>
      <c r="AB158" s="349" t="str">
        <f t="shared" ref="AB158" si="1212">IF(G155="A","B&amp;C",IF(G155="B","A&amp;C","A&amp;B"))</f>
        <v>B&amp;C</v>
      </c>
      <c r="AC158" s="306"/>
      <c r="AD158" s="308"/>
      <c r="AE158" s="306"/>
      <c r="AG158" s="337" t="str">
        <f>IF(D149="H","L","H")</f>
        <v>L</v>
      </c>
      <c r="AH158" s="337" t="str">
        <f>IF(E149="O","E","O")</f>
        <v>E</v>
      </c>
      <c r="AI158" s="337" t="str">
        <f>IF(F149="H","L","H")</f>
        <v>L</v>
      </c>
      <c r="AJ158" s="337" t="str">
        <f>IF(G149="O","E","O")</f>
        <v>O</v>
      </c>
      <c r="AL158" s="165"/>
      <c r="AO158" s="314" t="str">
        <f t="shared" ref="AO158" si="1213">IF(B158=0,0,IF(MOD(B158,3)=1,"A",IF(MOD(B158,3)=2,"B","C")))</f>
        <v>A</v>
      </c>
      <c r="AQ158" s="314" t="str">
        <f t="shared" si="1172"/>
        <v>W</v>
      </c>
      <c r="AR158" s="314" t="str">
        <f t="shared" ref="AR158" si="1214">IF(AQ158="L"," ",IF(AO147=1,"2&amp;3",IF(AO147=2,"1&amp;3","1&amp;2")))</f>
        <v>1&amp;3</v>
      </c>
      <c r="AS158" s="318">
        <f t="shared" si="1174"/>
        <v>1</v>
      </c>
      <c r="AT158" s="318">
        <f t="shared" si="1196"/>
        <v>2</v>
      </c>
      <c r="AU158" s="318">
        <f t="shared" si="1175"/>
        <v>0</v>
      </c>
      <c r="AV158" s="318">
        <f t="shared" si="1176"/>
        <v>-13</v>
      </c>
    </row>
    <row r="159" spans="1:48">
      <c r="A159" s="197">
        <f t="shared" si="1045"/>
        <v>149</v>
      </c>
      <c r="B159" s="198">
        <f>Data!B159</f>
        <v>17</v>
      </c>
      <c r="D159" s="288">
        <f>IF(AND(B159&gt;0,B159&lt;=12),1,IF(AND(B159&gt;12,B159&lt;=24),2,IF(AND(B159&gt;24,B159&lt;=36),3,0)))</f>
        <v>2</v>
      </c>
      <c r="E159" s="288" t="str">
        <f>IF(B160=0,0,IF(MOD(B160,3)=1,"A",IF(MOD(B160,3)=2,"B","C")))</f>
        <v>B</v>
      </c>
      <c r="F159" s="288">
        <f>IF(AND(B161&gt;0,B161&lt;=12),1,IF(AND(B161&gt;12,B161&lt;=24),2,IF(AND(B161&gt;24,B161&lt;=36),3,0)))</f>
        <v>1</v>
      </c>
      <c r="G159" s="288" t="str">
        <f>IF(B162=0,0,IF(MOD(B162,3)=1,"A",IF(MOD(B162,3)=2,"B","C")))</f>
        <v>C</v>
      </c>
      <c r="I159" s="66" t="str">
        <f t="shared" ref="I159" si="1215">IF(AND(D159&lt;&gt;D147,D159&lt;&gt;0),"W","L")</f>
        <v>L</v>
      </c>
      <c r="J159" s="66" t="str">
        <f t="shared" ref="J159" si="1216">IF(I159="W"," ", IF(AND(E159&lt;&gt;E147,E159&lt;&gt;0),"W","L"))</f>
        <v>W</v>
      </c>
      <c r="K159" s="66" t="str">
        <f t="shared" ref="K159:L159" si="1217">IF(OR(J159="W",J159=" ")," ",IF(AND(F159&lt;&gt;F147,F159&lt;&gt;0),"W","L"))</f>
        <v xml:space="preserve"> </v>
      </c>
      <c r="L159" s="66" t="str">
        <f t="shared" si="1217"/>
        <v xml:space="preserve"> </v>
      </c>
      <c r="M159" s="71"/>
      <c r="N159" s="165">
        <f t="shared" ref="N159" si="1218">IF(I159="W",1,IF(J159="W",2,IF(K159="W",3,IF(L159="W",4,"L"))))</f>
        <v>2</v>
      </c>
      <c r="O159" s="71">
        <f t="shared" ref="O159" si="1219">IF(N159&lt;&gt;"L",O155+1,O155-81)</f>
        <v>-129</v>
      </c>
      <c r="P159" s="71"/>
      <c r="Q159" s="66" t="str">
        <f t="shared" ref="Q159" si="1220">IF(AND(D160&lt;&gt;D148,D160&lt;&gt;0),"W","L")</f>
        <v>L</v>
      </c>
      <c r="R159" s="66" t="str">
        <f t="shared" ref="R159" si="1221">IF(Q159="W"," ", IF(AND(E160&lt;&gt;E148,E160&lt;&gt;0),"W","L"))</f>
        <v>L</v>
      </c>
      <c r="S159" s="66" t="str">
        <f t="shared" ref="S159:T159" si="1222">IF(OR(R159="W",R159=" ")," ",IF(AND(F160&lt;&gt;F148,F160&lt;&gt;0),"W","L"))</f>
        <v>W</v>
      </c>
      <c r="T159" s="66" t="str">
        <f t="shared" si="1222"/>
        <v xml:space="preserve"> </v>
      </c>
      <c r="U159" s="71"/>
      <c r="V159" s="165">
        <f t="shared" ref="V159" si="1223">IF(Q159="W",1,IF(R159="W",2,IF(S159="W",3,IF(T159="W",4,"L"))))</f>
        <v>3</v>
      </c>
      <c r="W159" s="71">
        <f t="shared" ref="W159" si="1224">IF(V159&lt;&gt;"L",W155+1,W155-81)</f>
        <v>35</v>
      </c>
      <c r="X159" s="71"/>
      <c r="Y159" s="314" t="str">
        <f t="shared" ref="Y159" si="1225">IF(AND(D159&lt;&gt;D155,D159&lt;&gt;0),"W","L")</f>
        <v>W</v>
      </c>
      <c r="Z159" s="314" t="str">
        <f t="shared" ref="Z159" si="1226">IF(Y159="W"," ", IF(AND(E159&lt;&gt;E155,E159&lt;&gt;0),"W","L"))</f>
        <v xml:space="preserve"> </v>
      </c>
      <c r="AA159" s="314" t="str">
        <f t="shared" ref="AA159:AB159" si="1227">IF(OR(Z159="W",Z159=" ")," ",IF(AND(F159&lt;&gt;F155,F159&lt;&gt;0),"W","L"))</f>
        <v xml:space="preserve"> </v>
      </c>
      <c r="AB159" s="314" t="str">
        <f t="shared" si="1227"/>
        <v xml:space="preserve"> </v>
      </c>
      <c r="AC159" s="306"/>
      <c r="AD159" s="308">
        <f t="shared" ref="AD159" si="1228">IF(Y159="W",1,IF(Z159="W",2,IF(AA159="W",3,IF(AB159="W",4,"L"))))</f>
        <v>1</v>
      </c>
      <c r="AE159" s="306">
        <f t="shared" ref="AE159" si="1229">IF(AD159&lt;&gt;"L",AE155+1,AE155-81)</f>
        <v>37</v>
      </c>
      <c r="AG159" s="314" t="str">
        <f>IF(AND(D161&lt;&gt;D149,D390&lt;&gt;0),"W","L")</f>
        <v>L</v>
      </c>
      <c r="AH159" s="314" t="str">
        <f>IF(AG159="W"," ", IF(AND(E161&lt;&gt;E149,E161&lt;&gt;0),"W","L"))</f>
        <v>L</v>
      </c>
      <c r="AI159" s="314" t="str">
        <f>IF(OR(AH159="W",AH159=" ")," ",IF(AND(F161&lt;&gt;F149,F161&lt;&gt;0),"W","L"))</f>
        <v>W</v>
      </c>
      <c r="AJ159" s="314" t="str">
        <f>IF(OR(AI159="W",AI159=" ")," ",IF(AND(G161&lt;&gt;G149,G161&lt;&gt;0),"W","L"))</f>
        <v xml:space="preserve"> </v>
      </c>
      <c r="AL159" s="165">
        <f t="shared" ref="AL159" si="1230">IF(AG159="W",1,IF(AH159="W",2,IF(AI159="W",3,IF(AJ159="W",4,"L"))))</f>
        <v>3</v>
      </c>
      <c r="AM159" s="71">
        <f t="shared" ref="AM159" si="1231">IF(AL159&lt;&gt;"L",AM155+1,AM155-15)</f>
        <v>-45</v>
      </c>
      <c r="AO159" s="314">
        <f t="shared" ref="AO159" si="1232">IF(AND(B159&gt;0,B159&lt;=12),1,IF(AND(B159&gt;12,B159&lt;=24),2,IF(AND(B159&gt;24,B159&lt;=36),3,0)))</f>
        <v>2</v>
      </c>
      <c r="AQ159" s="314" t="str">
        <f t="shared" si="1172"/>
        <v>L</v>
      </c>
      <c r="AR159" s="314" t="str">
        <f t="shared" ref="AR159" si="1233">IF(AQ159="L"," ",IF(AO148="A","B&amp;C",IF(AO148="B","A&amp;C","A&amp;B")))</f>
        <v xml:space="preserve"> </v>
      </c>
      <c r="AS159" s="318">
        <f t="shared" si="1174"/>
        <v>2</v>
      </c>
      <c r="AT159" s="318">
        <f t="shared" si="1196"/>
        <v>0</v>
      </c>
      <c r="AU159" s="318">
        <f t="shared" si="1175"/>
        <v>0</v>
      </c>
      <c r="AV159" s="318">
        <f t="shared" si="1176"/>
        <v>-13</v>
      </c>
    </row>
    <row r="160" spans="1:48">
      <c r="A160" s="197">
        <f t="shared" si="1045"/>
        <v>150</v>
      </c>
      <c r="B160" s="198">
        <f>Data!B160</f>
        <v>11</v>
      </c>
      <c r="D160" s="290" t="str">
        <f>IF(B159=0,0,IF(MOD(B159,3)=1,"A",IF(MOD(B159,3)=2,"B","C")))</f>
        <v>B</v>
      </c>
      <c r="E160" s="290">
        <f>IF(AND(B160&gt;0,B160&lt;=12),1,IF(AND(B160&gt;12,B160&lt;=24),2,IF(AND(B160&gt;24,B160&lt;=36),3,0)))</f>
        <v>1</v>
      </c>
      <c r="F160" s="290" t="str">
        <f>IF(B161=0,0,IF(MOD(B161,3)=1,"A",IF(MOD(B161,3)=2,"B","C")))</f>
        <v>A</v>
      </c>
      <c r="G160" s="290">
        <f>IF(AND(B162&gt;0,B162&lt;=12),1,IF(AND(B162&gt;12,B162&lt;=24),2,IF(AND(B162&gt;24,B162&lt;=36),3,0)))</f>
        <v>2</v>
      </c>
      <c r="M160" s="71"/>
      <c r="N160" s="165"/>
      <c r="O160" s="71"/>
      <c r="P160" s="71"/>
      <c r="Q160" s="165"/>
      <c r="R160" s="165"/>
      <c r="S160" s="165"/>
      <c r="T160" s="165"/>
      <c r="U160" s="71"/>
      <c r="V160" s="165"/>
      <c r="W160" s="71"/>
      <c r="X160" s="71"/>
      <c r="Y160" s="314"/>
      <c r="Z160" s="314"/>
      <c r="AA160" s="314"/>
      <c r="AB160" s="314"/>
      <c r="AC160" s="306"/>
      <c r="AD160" s="308"/>
      <c r="AE160" s="306"/>
      <c r="AG160" s="577"/>
      <c r="AH160" s="577"/>
      <c r="AI160" s="577"/>
      <c r="AJ160" s="577"/>
      <c r="AL160" s="165"/>
      <c r="AO160" s="314" t="str">
        <f t="shared" ref="AO160" si="1234">IF(B160=0,0,IF(MOD(B160,3)=1,"A",IF(MOD(B160,3)=2,"B","C")))</f>
        <v>B</v>
      </c>
      <c r="AQ160" s="314" t="str">
        <f t="shared" si="1172"/>
        <v xml:space="preserve"> </v>
      </c>
      <c r="AR160" s="314" t="str">
        <f t="shared" ref="AR160" si="1235">IF(AQ160="L"," ",IF(AO149=1,"2&amp;3",IF(AO149=2,"1&amp;3","1&amp;2")))</f>
        <v>1&amp;2</v>
      </c>
      <c r="AS160" s="318">
        <f t="shared" si="1174"/>
        <v>2</v>
      </c>
      <c r="AT160" s="318">
        <f t="shared" si="1196"/>
        <v>6</v>
      </c>
      <c r="AU160" s="318">
        <f t="shared" si="1175"/>
        <v>0</v>
      </c>
      <c r="AV160" s="318">
        <f t="shared" si="1176"/>
        <v>-19</v>
      </c>
    </row>
    <row r="161" spans="1:48">
      <c r="A161" s="197">
        <f t="shared" si="1045"/>
        <v>151</v>
      </c>
      <c r="B161" s="198">
        <f>Data!B161</f>
        <v>4</v>
      </c>
      <c r="D161" s="292" t="str">
        <f>IF(B159=0,0,IF(B159&lt;=18,"L","H"))</f>
        <v>L</v>
      </c>
      <c r="E161" s="292" t="str">
        <f>IF(B160=0,0,IF(ISODD(B160),"O","E"))</f>
        <v>O</v>
      </c>
      <c r="F161" s="292" t="str">
        <f>IF(B161=0,0,IF(B161&lt;=18,"L","H"))</f>
        <v>L</v>
      </c>
      <c r="G161" s="292" t="str">
        <f>IF(B162=0,0,IF(ISODD(B162),"O","E"))</f>
        <v>O</v>
      </c>
      <c r="M161" s="71"/>
      <c r="N161" s="165"/>
      <c r="O161" s="71"/>
      <c r="P161" s="71"/>
      <c r="Q161" s="165"/>
      <c r="R161" s="165"/>
      <c r="S161" s="165"/>
      <c r="T161" s="165"/>
      <c r="U161" s="71"/>
      <c r="V161" s="165"/>
      <c r="W161" s="71"/>
      <c r="X161" s="71"/>
      <c r="Y161" s="314"/>
      <c r="Z161" s="314"/>
      <c r="AA161" s="314"/>
      <c r="AB161" s="314"/>
      <c r="AC161" s="306"/>
      <c r="AD161" s="308"/>
      <c r="AE161" s="306"/>
      <c r="AG161" s="577"/>
      <c r="AH161" s="577"/>
      <c r="AI161" s="577"/>
      <c r="AJ161" s="577"/>
      <c r="AL161" s="165"/>
      <c r="AO161" s="314">
        <f t="shared" ref="AO161" si="1236">IF(AND(B161&gt;0,B161&lt;=12),1,IF(AND(B161&gt;12,B161&lt;=24),2,IF(AND(B161&gt;24,B161&lt;=36),3,0)))</f>
        <v>1</v>
      </c>
      <c r="AQ161" s="314" t="str">
        <f t="shared" si="1172"/>
        <v>W</v>
      </c>
      <c r="AR161" s="314" t="str">
        <f t="shared" ref="AR161" si="1237">IF(AQ161="L"," ",IF(AO150="A","B&amp;C",IF(AO150="B","A&amp;C","A&amp;B")))</f>
        <v>A&amp;B</v>
      </c>
      <c r="AS161" s="318">
        <f t="shared" si="1174"/>
        <v>1</v>
      </c>
      <c r="AT161" s="318">
        <f t="shared" si="1196"/>
        <v>2</v>
      </c>
      <c r="AU161" s="318">
        <f t="shared" si="1175"/>
        <v>9</v>
      </c>
      <c r="AV161" s="318">
        <f t="shared" si="1176"/>
        <v>-12</v>
      </c>
    </row>
    <row r="162" spans="1:48">
      <c r="A162" s="197">
        <f t="shared" si="1045"/>
        <v>152</v>
      </c>
      <c r="B162" s="198">
        <f>Data!B162</f>
        <v>21</v>
      </c>
      <c r="D162" s="165"/>
      <c r="E162" s="165"/>
      <c r="F162" s="165"/>
      <c r="G162" s="165"/>
      <c r="I162" s="287" t="str">
        <f t="shared" ref="I162" si="1238">IF(D151=1,"2&amp;3",IF(D151=2,"1&amp;3","1&amp;2"))</f>
        <v>2&amp;3</v>
      </c>
      <c r="J162" s="287" t="str">
        <f t="shared" ref="J162" si="1239">IF(E151="A","B&amp;C",IF(E151="B","A&amp;C","A&amp;B"))</f>
        <v>B&amp;C</v>
      </c>
      <c r="K162" s="287" t="str">
        <f t="shared" ref="K162" si="1240">IF(F151=1,"2&amp;3",IF(F151=2,"1&amp;3","1&amp;2"))</f>
        <v>2&amp;3</v>
      </c>
      <c r="L162" s="287" t="str">
        <f t="shared" ref="L162" si="1241">IF(G151="A","B&amp;C",IF(G151="B","A&amp;C","A&amp;B"))</f>
        <v>A&amp;C</v>
      </c>
      <c r="M162" s="71"/>
      <c r="N162" s="165"/>
      <c r="O162" s="71"/>
      <c r="P162" s="71"/>
      <c r="Q162" s="289" t="str">
        <f t="shared" ref="Q162" si="1242">IF(D152="A","B&amp;C",IF(D152="B","A&amp;C","A&amp;B"))</f>
        <v>B&amp;C</v>
      </c>
      <c r="R162" s="289" t="str">
        <f t="shared" ref="R162" si="1243">IF(E152=1,"2&amp;3",IF(E152=2,"1&amp;3","1&amp;2"))</f>
        <v>1&amp;2</v>
      </c>
      <c r="S162" s="289" t="str">
        <f t="shared" ref="S162" si="1244">IF(F152="A","B&amp;C",IF(F152="B","A&amp;C","A&amp;B"))</f>
        <v>B&amp;C</v>
      </c>
      <c r="T162" s="289" t="str">
        <f t="shared" ref="T162" si="1245">IF(G152=1,"2&amp;3",IF(G152=2,"1&amp;3","1&amp;2"))</f>
        <v>2&amp;3</v>
      </c>
      <c r="U162" s="71"/>
      <c r="V162" s="165"/>
      <c r="W162" s="71"/>
      <c r="X162" s="71"/>
      <c r="Y162" s="349" t="str">
        <f t="shared" ref="Y162" si="1246">IF(D159=1,"2&amp;3",IF(D159=2,"1&amp;3","1&amp;2"))</f>
        <v>1&amp;3</v>
      </c>
      <c r="Z162" s="349" t="str">
        <f t="shared" ref="Z162" si="1247">IF(E159="A","B&amp;C",IF(E159="B","A&amp;C","A&amp;B"))</f>
        <v>A&amp;C</v>
      </c>
      <c r="AA162" s="349" t="str">
        <f t="shared" ref="AA162" si="1248">IF(F159=1,"2&amp;3",IF(F159=2,"1&amp;3","1&amp;2"))</f>
        <v>2&amp;3</v>
      </c>
      <c r="AB162" s="349" t="str">
        <f t="shared" ref="AB162" si="1249">IF(G159="A","B&amp;C",IF(G159="B","A&amp;C","A&amp;B"))</f>
        <v>A&amp;B</v>
      </c>
      <c r="AC162" s="306"/>
      <c r="AD162" s="308"/>
      <c r="AE162" s="306"/>
      <c r="AG162" s="337" t="str">
        <f>IF(D153="H","L","H")</f>
        <v>H</v>
      </c>
      <c r="AH162" s="337" t="str">
        <f>IF(E153="O","E","O")</f>
        <v>O</v>
      </c>
      <c r="AI162" s="337" t="str">
        <f>IF(F153="H","L","H")</f>
        <v>H</v>
      </c>
      <c r="AJ162" s="337" t="str">
        <f>IF(G153="O","E","O")</f>
        <v>O</v>
      </c>
      <c r="AL162" s="165"/>
      <c r="AO162" s="314" t="str">
        <f t="shared" ref="AO162" si="1250">IF(B162=0,0,IF(MOD(B162,3)=1,"A",IF(MOD(B162,3)=2,"B","C")))</f>
        <v>C</v>
      </c>
      <c r="AQ162" s="314" t="str">
        <f t="shared" si="1172"/>
        <v>W</v>
      </c>
      <c r="AR162" s="314" t="str">
        <f t="shared" ref="AR162" si="1251">IF(AQ162="L"," ",IF(AO151=1,"2&amp;3",IF(AO151=2,"1&amp;3","1&amp;2")))</f>
        <v>2&amp;3</v>
      </c>
      <c r="AS162" s="318">
        <f t="shared" si="1174"/>
        <v>1</v>
      </c>
      <c r="AT162" s="318">
        <f t="shared" si="1196"/>
        <v>2</v>
      </c>
      <c r="AU162" s="318">
        <f t="shared" si="1175"/>
        <v>3</v>
      </c>
      <c r="AV162" s="318">
        <f t="shared" si="1176"/>
        <v>-11</v>
      </c>
    </row>
    <row r="163" spans="1:48">
      <c r="A163" s="197">
        <f t="shared" si="1045"/>
        <v>153</v>
      </c>
      <c r="B163" s="198">
        <f>Data!B163</f>
        <v>18</v>
      </c>
      <c r="D163" s="288">
        <f>IF(AND(B163&gt;0,B163&lt;=12),1,IF(AND(B163&gt;12,B163&lt;=24),2,IF(AND(B163&gt;24,B163&lt;=36),3,0)))</f>
        <v>2</v>
      </c>
      <c r="E163" s="288" t="str">
        <f>IF(B164=0,0,IF(MOD(B164,3)=1,"A",IF(MOD(B164,3)=2,"B","C")))</f>
        <v>C</v>
      </c>
      <c r="F163" s="288">
        <f>IF(AND(B165&gt;0,B165&lt;=12),1,IF(AND(B165&gt;12,B165&lt;=24),2,IF(AND(B165&gt;24,B165&lt;=36),3,0)))</f>
        <v>2</v>
      </c>
      <c r="G163" s="288" t="str">
        <f>IF(B166=0,0,IF(MOD(B166,3)=1,"A",IF(MOD(B166,3)=2,"B","C")))</f>
        <v>A</v>
      </c>
      <c r="I163" s="66" t="str">
        <f t="shared" ref="I163" si="1252">IF(AND(D163&lt;&gt;D151,D163&lt;&gt;0),"W","L")</f>
        <v>W</v>
      </c>
      <c r="J163" s="66" t="str">
        <f t="shared" ref="J163" si="1253">IF(I163="W"," ", IF(AND(E163&lt;&gt;E151,E163&lt;&gt;0),"W","L"))</f>
        <v xml:space="preserve"> </v>
      </c>
      <c r="K163" s="66" t="str">
        <f t="shared" ref="K163:L163" si="1254">IF(OR(J163="W",J163=" ")," ",IF(AND(F163&lt;&gt;F151,F163&lt;&gt;0),"W","L"))</f>
        <v xml:space="preserve"> </v>
      </c>
      <c r="L163" s="66" t="str">
        <f t="shared" si="1254"/>
        <v xml:space="preserve"> </v>
      </c>
      <c r="M163" s="71"/>
      <c r="N163" s="165">
        <f t="shared" ref="N163" si="1255">IF(I163="W",1,IF(J163="W",2,IF(K163="W",3,IF(L163="W",4,"L"))))</f>
        <v>1</v>
      </c>
      <c r="O163" s="71">
        <f t="shared" ref="O163" si="1256">IF(N163&lt;&gt;"L",O159+1,O159-81)</f>
        <v>-128</v>
      </c>
      <c r="P163" s="71"/>
      <c r="Q163" s="66" t="str">
        <f t="shared" ref="Q163" si="1257">IF(AND(D164&lt;&gt;D152,D164&lt;&gt;0),"W","L")</f>
        <v>W</v>
      </c>
      <c r="R163" s="66" t="str">
        <f t="shared" ref="R163" si="1258">IF(Q163="W"," ", IF(AND(E164&lt;&gt;E152,E164&lt;&gt;0),"W","L"))</f>
        <v xml:space="preserve"> </v>
      </c>
      <c r="S163" s="66" t="str">
        <f t="shared" ref="S163:T163" si="1259">IF(OR(R163="W",R163=" ")," ",IF(AND(F164&lt;&gt;F152,F164&lt;&gt;0),"W","L"))</f>
        <v xml:space="preserve"> </v>
      </c>
      <c r="T163" s="66" t="str">
        <f t="shared" si="1259"/>
        <v xml:space="preserve"> </v>
      </c>
      <c r="U163" s="71"/>
      <c r="V163" s="165">
        <f t="shared" ref="V163" si="1260">IF(Q163="W",1,IF(R163="W",2,IF(S163="W",3,IF(T163="W",4,"L"))))</f>
        <v>1</v>
      </c>
      <c r="W163" s="71">
        <f t="shared" ref="W163" si="1261">IF(V163&lt;&gt;"L",W159+1,W159-81)</f>
        <v>36</v>
      </c>
      <c r="X163" s="71"/>
      <c r="Y163" s="314" t="str">
        <f t="shared" ref="Y163" si="1262">IF(AND(D163&lt;&gt;D159,D163&lt;&gt;0),"W","L")</f>
        <v>L</v>
      </c>
      <c r="Z163" s="314" t="str">
        <f t="shared" ref="Z163" si="1263">IF(Y163="W"," ", IF(AND(E163&lt;&gt;E159,E163&lt;&gt;0),"W","L"))</f>
        <v>W</v>
      </c>
      <c r="AA163" s="314" t="str">
        <f t="shared" ref="AA163:AB163" si="1264">IF(OR(Z163="W",Z163=" ")," ",IF(AND(F163&lt;&gt;F159,F163&lt;&gt;0),"W","L"))</f>
        <v xml:space="preserve"> </v>
      </c>
      <c r="AB163" s="314" t="str">
        <f t="shared" si="1264"/>
        <v xml:space="preserve"> </v>
      </c>
      <c r="AC163" s="306"/>
      <c r="AD163" s="308">
        <f t="shared" ref="AD163" si="1265">IF(Y163="W",1,IF(Z163="W",2,IF(AA163="W",3,IF(AB163="W",4,"L"))))</f>
        <v>2</v>
      </c>
      <c r="AE163" s="306">
        <f t="shared" ref="AE163" si="1266">IF(AD163&lt;&gt;"L",AE159+1,AE159-81)</f>
        <v>38</v>
      </c>
      <c r="AG163" s="314" t="str">
        <f>IF(AND(D165&lt;&gt;D153,D394&lt;&gt;0),"W","L")</f>
        <v>L</v>
      </c>
      <c r="AH163" s="314" t="str">
        <f>IF(AG163="W"," ", IF(AND(E165&lt;&gt;E153,E165&lt;&gt;0),"W","L"))</f>
        <v>W</v>
      </c>
      <c r="AI163" s="314" t="str">
        <f>IF(OR(AH163="W",AH163=" ")," ",IF(AND(F165&lt;&gt;F153,F165&lt;&gt;0),"W","L"))</f>
        <v xml:space="preserve"> </v>
      </c>
      <c r="AJ163" s="314" t="str">
        <f>IF(OR(AI163="W",AI163=" ")," ",IF(AND(G165&lt;&gt;G153,G165&lt;&gt;0),"W","L"))</f>
        <v xml:space="preserve"> </v>
      </c>
      <c r="AL163" s="165">
        <f t="shared" ref="AL163" si="1267">IF(AG163="W",1,IF(AH163="W",2,IF(AI163="W",3,IF(AJ163="W",4,"L"))))</f>
        <v>2</v>
      </c>
      <c r="AM163" s="71">
        <f t="shared" ref="AM163" si="1268">IF(AL163&lt;&gt;"L",AM159+1,AM159-15)</f>
        <v>-44</v>
      </c>
      <c r="AO163" s="314">
        <f t="shared" ref="AO163" si="1269">IF(AND(B163&gt;0,B163&lt;=12),1,IF(AND(B163&gt;12,B163&lt;=24),2,IF(AND(B163&gt;24,B163&lt;=36),3,0)))</f>
        <v>2</v>
      </c>
      <c r="AQ163" s="314" t="str">
        <f t="shared" si="1172"/>
        <v>W</v>
      </c>
      <c r="AR163" s="314" t="str">
        <f t="shared" ref="AR163" si="1270">IF(AQ163="L"," ",IF(AO152="A","B&amp;C",IF(AO152="B","A&amp;C","A&amp;B")))</f>
        <v>B&amp;C</v>
      </c>
      <c r="AS163" s="318">
        <f t="shared" si="1174"/>
        <v>1</v>
      </c>
      <c r="AT163" s="318">
        <f t="shared" si="1196"/>
        <v>2</v>
      </c>
      <c r="AU163" s="318">
        <f t="shared" si="1175"/>
        <v>3</v>
      </c>
      <c r="AV163" s="318">
        <f t="shared" si="1176"/>
        <v>-10</v>
      </c>
    </row>
    <row r="164" spans="1:48">
      <c r="A164" s="197">
        <f t="shared" si="1045"/>
        <v>154</v>
      </c>
      <c r="B164" s="198">
        <f>Data!B164</f>
        <v>3</v>
      </c>
      <c r="D164" s="290" t="str">
        <f>IF(B163=0,0,IF(MOD(B163,3)=1,"A",IF(MOD(B163,3)=2,"B","C")))</f>
        <v>C</v>
      </c>
      <c r="E164" s="290">
        <f>IF(AND(B164&gt;0,B164&lt;=12),1,IF(AND(B164&gt;12,B164&lt;=24),2,IF(AND(B164&gt;24,B164&lt;=36),3,0)))</f>
        <v>1</v>
      </c>
      <c r="F164" s="290" t="str">
        <f>IF(B165=0,0,IF(MOD(B165,3)=1,"A",IF(MOD(B165,3)=2,"B","C")))</f>
        <v>B</v>
      </c>
      <c r="G164" s="290">
        <f>IF(AND(B166&gt;0,B166&lt;=12),1,IF(AND(B166&gt;12,B166&lt;=24),2,IF(AND(B166&gt;24,B166&lt;=36),3,0)))</f>
        <v>1</v>
      </c>
      <c r="M164" s="71"/>
      <c r="N164" s="165"/>
      <c r="O164" s="71"/>
      <c r="P164" s="71"/>
      <c r="Q164" s="165"/>
      <c r="R164" s="165"/>
      <c r="S164" s="165"/>
      <c r="T164" s="165"/>
      <c r="U164" s="71"/>
      <c r="V164" s="165"/>
      <c r="W164" s="71"/>
      <c r="X164" s="71"/>
      <c r="Y164" s="314"/>
      <c r="Z164" s="314"/>
      <c r="AA164" s="314"/>
      <c r="AB164" s="314"/>
      <c r="AC164" s="306"/>
      <c r="AD164" s="308"/>
      <c r="AE164" s="306"/>
      <c r="AG164" s="577"/>
      <c r="AH164" s="577"/>
      <c r="AI164" s="577"/>
      <c r="AJ164" s="577"/>
      <c r="AL164" s="165"/>
      <c r="AO164" s="314" t="str">
        <f t="shared" ref="AO164" si="1271">IF(B164=0,0,IF(MOD(B164,3)=1,"A",IF(MOD(B164,3)=2,"B","C")))</f>
        <v>C</v>
      </c>
      <c r="AQ164" s="314" t="str">
        <f t="shared" si="1172"/>
        <v>W</v>
      </c>
      <c r="AR164" s="314" t="str">
        <f t="shared" ref="AR164" si="1272">IF(AQ164="L"," ",IF(AO153=1,"2&amp;3",IF(AO153=2,"1&amp;3","1&amp;2")))</f>
        <v>2&amp;3</v>
      </c>
      <c r="AS164" s="318">
        <f t="shared" si="1174"/>
        <v>1</v>
      </c>
      <c r="AT164" s="318">
        <f t="shared" si="1196"/>
        <v>2</v>
      </c>
      <c r="AU164" s="318">
        <f t="shared" si="1175"/>
        <v>3</v>
      </c>
      <c r="AV164" s="318">
        <f t="shared" si="1176"/>
        <v>-9</v>
      </c>
    </row>
    <row r="165" spans="1:48">
      <c r="A165" s="197">
        <f t="shared" si="1045"/>
        <v>155</v>
      </c>
      <c r="B165" s="198">
        <f>Data!B165</f>
        <v>20</v>
      </c>
      <c r="D165" s="292" t="str">
        <f>IF(B163=0,0,IF(B163&lt;=18,"L","H"))</f>
        <v>L</v>
      </c>
      <c r="E165" s="292" t="str">
        <f>IF(B164=0,0,IF(ISODD(B164),"O","E"))</f>
        <v>O</v>
      </c>
      <c r="F165" s="292" t="str">
        <f>IF(B165=0,0,IF(B165&lt;=18,"L","H"))</f>
        <v>H</v>
      </c>
      <c r="G165" s="292" t="str">
        <f>IF(B166=0,0,IF(ISODD(B166),"O","E"))</f>
        <v>O</v>
      </c>
      <c r="M165" s="71"/>
      <c r="N165" s="165"/>
      <c r="O165" s="71"/>
      <c r="P165" s="71"/>
      <c r="Q165" s="165"/>
      <c r="R165" s="165"/>
      <c r="S165" s="165"/>
      <c r="T165" s="165"/>
      <c r="U165" s="71"/>
      <c r="V165" s="165"/>
      <c r="W165" s="71"/>
      <c r="X165" s="71"/>
      <c r="Y165" s="314"/>
      <c r="Z165" s="314"/>
      <c r="AA165" s="314"/>
      <c r="AB165" s="314"/>
      <c r="AC165" s="306"/>
      <c r="AD165" s="308"/>
      <c r="AE165" s="306"/>
      <c r="AG165" s="577"/>
      <c r="AH165" s="577"/>
      <c r="AI165" s="577"/>
      <c r="AJ165" s="577"/>
      <c r="AL165" s="165"/>
      <c r="AO165" s="314">
        <f t="shared" ref="AO165" si="1273">IF(AND(B165&gt;0,B165&lt;=12),1,IF(AND(B165&gt;12,B165&lt;=24),2,IF(AND(B165&gt;24,B165&lt;=36),3,0)))</f>
        <v>2</v>
      </c>
      <c r="AQ165" s="314" t="str">
        <f t="shared" si="1172"/>
        <v>W</v>
      </c>
      <c r="AR165" s="314" t="str">
        <f t="shared" ref="AR165" si="1274">IF(AQ165="L"," ",IF(AO154="A","B&amp;C",IF(AO154="B","A&amp;C","A&amp;B")))</f>
        <v>A&amp;C</v>
      </c>
      <c r="AS165" s="318">
        <f t="shared" si="1174"/>
        <v>1</v>
      </c>
      <c r="AT165" s="318">
        <f t="shared" si="1196"/>
        <v>2</v>
      </c>
      <c r="AU165" s="318">
        <f t="shared" si="1175"/>
        <v>3</v>
      </c>
      <c r="AV165" s="318">
        <f t="shared" si="1176"/>
        <v>-8</v>
      </c>
    </row>
    <row r="166" spans="1:48">
      <c r="A166" s="197">
        <f t="shared" si="1045"/>
        <v>156</v>
      </c>
      <c r="B166" s="198">
        <f>Data!B166</f>
        <v>1</v>
      </c>
      <c r="D166" s="165"/>
      <c r="E166" s="165"/>
      <c r="F166" s="165"/>
      <c r="G166" s="165"/>
      <c r="I166" s="287" t="str">
        <f t="shared" ref="I166" si="1275">IF(D155=1,"2&amp;3",IF(D155=2,"1&amp;3","1&amp;2"))</f>
        <v>2&amp;3</v>
      </c>
      <c r="J166" s="287" t="str">
        <f t="shared" ref="J166" si="1276">IF(E155="A","B&amp;C",IF(E155="B","A&amp;C","A&amp;B"))</f>
        <v>A&amp;B</v>
      </c>
      <c r="K166" s="287" t="str">
        <f t="shared" ref="K166" si="1277">IF(F155=1,"2&amp;3",IF(F155=2,"1&amp;3","1&amp;2"))</f>
        <v>1&amp;2</v>
      </c>
      <c r="L166" s="287" t="str">
        <f t="shared" ref="L166" si="1278">IF(G155="A","B&amp;C",IF(G155="B","A&amp;C","A&amp;B"))</f>
        <v>B&amp;C</v>
      </c>
      <c r="M166" s="71"/>
      <c r="N166" s="165"/>
      <c r="O166" s="71"/>
      <c r="P166" s="71"/>
      <c r="Q166" s="289" t="str">
        <f t="shared" ref="Q166" si="1279">IF(D156="A","B&amp;C",IF(D156="B","A&amp;C","A&amp;B"))</f>
        <v>A&amp;C</v>
      </c>
      <c r="R166" s="289" t="str">
        <f t="shared" ref="R166" si="1280">IF(E156=1,"2&amp;3",IF(E156=2,"1&amp;3","1&amp;2"))</f>
        <v>1&amp;2</v>
      </c>
      <c r="S166" s="289" t="str">
        <f t="shared" ref="S166" si="1281">IF(F156="A","B&amp;C",IF(F156="B","A&amp;C","A&amp;B"))</f>
        <v>A&amp;B</v>
      </c>
      <c r="T166" s="289" t="str">
        <f t="shared" ref="T166" si="1282">IF(G156=1,"2&amp;3",IF(G156=2,"1&amp;3","1&amp;2"))</f>
        <v>1&amp;2</v>
      </c>
      <c r="U166" s="71"/>
      <c r="V166" s="165"/>
      <c r="W166" s="71"/>
      <c r="X166" s="71"/>
      <c r="Y166" s="349" t="str">
        <f t="shared" ref="Y166" si="1283">IF(D163=1,"2&amp;3",IF(D163=2,"1&amp;3","1&amp;2"))</f>
        <v>1&amp;3</v>
      </c>
      <c r="Z166" s="349" t="str">
        <f t="shared" ref="Z166" si="1284">IF(E163="A","B&amp;C",IF(E163="B","A&amp;C","A&amp;B"))</f>
        <v>A&amp;B</v>
      </c>
      <c r="AA166" s="349" t="str">
        <f t="shared" ref="AA166" si="1285">IF(F163=1,"2&amp;3",IF(F163=2,"1&amp;3","1&amp;2"))</f>
        <v>1&amp;3</v>
      </c>
      <c r="AB166" s="349" t="str">
        <f t="shared" ref="AB166" si="1286">IF(G163="A","B&amp;C",IF(G163="B","A&amp;C","A&amp;B"))</f>
        <v>B&amp;C</v>
      </c>
      <c r="AC166" s="306"/>
      <c r="AD166" s="308"/>
      <c r="AE166" s="306"/>
      <c r="AG166" s="337" t="str">
        <f>IF(D157="H","L","H")</f>
        <v>H</v>
      </c>
      <c r="AH166" s="337" t="str">
        <f>IF(E157="O","E","O")</f>
        <v>O</v>
      </c>
      <c r="AI166" s="337" t="str">
        <f>IF(F157="H","L","H")</f>
        <v>L</v>
      </c>
      <c r="AJ166" s="337" t="str">
        <f>IF(G157="O","E","O")</f>
        <v>E</v>
      </c>
      <c r="AL166" s="165"/>
      <c r="AO166" s="314" t="str">
        <f t="shared" ref="AO166" si="1287">IF(B166=0,0,IF(MOD(B166,3)=1,"A",IF(MOD(B166,3)=2,"B","C")))</f>
        <v>A</v>
      </c>
      <c r="AQ166" s="314" t="str">
        <f t="shared" si="1172"/>
        <v>W</v>
      </c>
      <c r="AR166" s="314" t="str">
        <f t="shared" ref="AR166" si="1288">IF(AQ166="L"," ",IF(AO155=1,"2&amp;3",IF(AO155=2,"1&amp;3","1&amp;2")))</f>
        <v>2&amp;3</v>
      </c>
      <c r="AS166" s="318">
        <f t="shared" si="1174"/>
        <v>1</v>
      </c>
      <c r="AT166" s="318">
        <f t="shared" si="1196"/>
        <v>2</v>
      </c>
      <c r="AU166" s="318">
        <f t="shared" si="1175"/>
        <v>3</v>
      </c>
      <c r="AV166" s="318">
        <f t="shared" si="1176"/>
        <v>-7</v>
      </c>
    </row>
    <row r="167" spans="1:48">
      <c r="A167" s="197">
        <f t="shared" si="1045"/>
        <v>157</v>
      </c>
      <c r="B167" s="198">
        <f>Data!B167</f>
        <v>36</v>
      </c>
      <c r="D167" s="288">
        <f>IF(AND(B167&gt;0,B167&lt;=12),1,IF(AND(B167&gt;12,B167&lt;=24),2,IF(AND(B167&gt;24,B167&lt;=36),3,0)))</f>
        <v>3</v>
      </c>
      <c r="E167" s="288" t="str">
        <f>IF(B168=0,0,IF(MOD(B168,3)=1,"A",IF(MOD(B168,3)=2,"B","C")))</f>
        <v>B</v>
      </c>
      <c r="F167" s="288">
        <f>IF(AND(B169&gt;0,B169&lt;=12),1,IF(AND(B169&gt;12,B169&lt;=24),2,IF(AND(B169&gt;24,B169&lt;=36),3,0)))</f>
        <v>1</v>
      </c>
      <c r="G167" s="288" t="str">
        <f>IF(B170=0,0,IF(MOD(B170,3)=1,"A",IF(MOD(B170,3)=2,"B","C")))</f>
        <v>C</v>
      </c>
      <c r="I167" s="66" t="str">
        <f t="shared" ref="I167" si="1289">IF(AND(D167&lt;&gt;D155,D167&lt;&gt;0),"W","L")</f>
        <v>W</v>
      </c>
      <c r="J167" s="66" t="str">
        <f t="shared" ref="J167" si="1290">IF(I167="W"," ", IF(AND(E167&lt;&gt;E155,E167&lt;&gt;0),"W","L"))</f>
        <v xml:space="preserve"> </v>
      </c>
      <c r="K167" s="66" t="str">
        <f t="shared" ref="K167:L167" si="1291">IF(OR(J167="W",J167=" ")," ",IF(AND(F167&lt;&gt;F155,F167&lt;&gt;0),"W","L"))</f>
        <v xml:space="preserve"> </v>
      </c>
      <c r="L167" s="66" t="str">
        <f t="shared" si="1291"/>
        <v xml:space="preserve"> </v>
      </c>
      <c r="M167" s="71"/>
      <c r="N167" s="165">
        <f t="shared" ref="N167" si="1292">IF(I167="W",1,IF(J167="W",2,IF(K167="W",3,IF(L167="W",4,"L"))))</f>
        <v>1</v>
      </c>
      <c r="O167" s="71">
        <f t="shared" ref="O167" si="1293">IF(N167&lt;&gt;"L",O163+1,O163-81)</f>
        <v>-127</v>
      </c>
      <c r="P167" s="71"/>
      <c r="Q167" s="66" t="str">
        <f t="shared" ref="Q167" si="1294">IF(AND(D168&lt;&gt;D156,D168&lt;&gt;0),"W","L")</f>
        <v>W</v>
      </c>
      <c r="R167" s="66" t="str">
        <f t="shared" ref="R167" si="1295">IF(Q167="W"," ", IF(AND(E168&lt;&gt;E156,E168&lt;&gt;0),"W","L"))</f>
        <v xml:space="preserve"> </v>
      </c>
      <c r="S167" s="66" t="str">
        <f t="shared" ref="S167:T167" si="1296">IF(OR(R167="W",R167=" ")," ",IF(AND(F168&lt;&gt;F156,F168&lt;&gt;0),"W","L"))</f>
        <v xml:space="preserve"> </v>
      </c>
      <c r="T167" s="66" t="str">
        <f t="shared" si="1296"/>
        <v xml:space="preserve"> </v>
      </c>
      <c r="U167" s="71"/>
      <c r="V167" s="165">
        <f t="shared" ref="V167" si="1297">IF(Q167="W",1,IF(R167="W",2,IF(S167="W",3,IF(T167="W",4,"L"))))</f>
        <v>1</v>
      </c>
      <c r="W167" s="71">
        <f t="shared" ref="W167" si="1298">IF(V167&lt;&gt;"L",W163+1,W163-81)</f>
        <v>37</v>
      </c>
      <c r="X167" s="71"/>
      <c r="Y167" s="314" t="str">
        <f t="shared" ref="Y167" si="1299">IF(AND(D167&lt;&gt;D163,D167&lt;&gt;0),"W","L")</f>
        <v>W</v>
      </c>
      <c r="Z167" s="314" t="str">
        <f t="shared" ref="Z167" si="1300">IF(Y167="W"," ", IF(AND(E167&lt;&gt;E163,E167&lt;&gt;0),"W","L"))</f>
        <v xml:space="preserve"> </v>
      </c>
      <c r="AA167" s="314" t="str">
        <f t="shared" ref="AA167:AB167" si="1301">IF(OR(Z167="W",Z167=" ")," ",IF(AND(F167&lt;&gt;F163,F167&lt;&gt;0),"W","L"))</f>
        <v xml:space="preserve"> </v>
      </c>
      <c r="AB167" s="314" t="str">
        <f t="shared" si="1301"/>
        <v xml:space="preserve"> </v>
      </c>
      <c r="AC167" s="306"/>
      <c r="AD167" s="308">
        <f t="shared" ref="AD167" si="1302">IF(Y167="W",1,IF(Z167="W",2,IF(AA167="W",3,IF(AB167="W",4,"L"))))</f>
        <v>1</v>
      </c>
      <c r="AE167" s="306">
        <f t="shared" ref="AE167" si="1303">IF(AD167&lt;&gt;"L",AE163+1,AE163-81)</f>
        <v>39</v>
      </c>
      <c r="AG167" s="314" t="str">
        <f>IF(AND(D169&lt;&gt;D157,D398&lt;&gt;0),"W","L")</f>
        <v>L</v>
      </c>
      <c r="AH167" s="314" t="str">
        <f>IF(AG167="W"," ", IF(AND(E169&lt;&gt;E157,E169&lt;&gt;0),"W","L"))</f>
        <v>W</v>
      </c>
      <c r="AI167" s="314" t="str">
        <f>IF(OR(AH167="W",AH167=" ")," ",IF(AND(F169&lt;&gt;F157,F169&lt;&gt;0),"W","L"))</f>
        <v xml:space="preserve"> </v>
      </c>
      <c r="AJ167" s="314" t="str">
        <f>IF(OR(AI167="W",AI167=" ")," ",IF(AND(G169&lt;&gt;G157,G169&lt;&gt;0),"W","L"))</f>
        <v xml:space="preserve"> </v>
      </c>
      <c r="AL167" s="165">
        <f t="shared" ref="AL167" si="1304">IF(AG167="W",1,IF(AH167="W",2,IF(AI167="W",3,IF(AJ167="W",4,"L"))))</f>
        <v>2</v>
      </c>
      <c r="AM167" s="71">
        <f t="shared" ref="AM167" si="1305">IF(AL167&lt;&gt;"L",AM163+1,AM163-15)</f>
        <v>-43</v>
      </c>
      <c r="AO167" s="314">
        <f t="shared" ref="AO167" si="1306">IF(AND(B167&gt;0,B167&lt;=12),1,IF(AND(B167&gt;12,B167&lt;=24),2,IF(AND(B167&gt;24,B167&lt;=36),3,0)))</f>
        <v>3</v>
      </c>
      <c r="AQ167" s="314" t="str">
        <f t="shared" si="1172"/>
        <v>W</v>
      </c>
      <c r="AR167" s="314" t="str">
        <f t="shared" ref="AR167" si="1307">IF(AQ167="L"," ",IF(AO156="A","B&amp;C",IF(AO156="B","A&amp;C","A&amp;B")))</f>
        <v>A&amp;B</v>
      </c>
      <c r="AS167" s="318">
        <f t="shared" si="1174"/>
        <v>1</v>
      </c>
      <c r="AT167" s="318">
        <f t="shared" si="1196"/>
        <v>2</v>
      </c>
      <c r="AU167" s="318">
        <f t="shared" si="1175"/>
        <v>3</v>
      </c>
      <c r="AV167" s="318">
        <f t="shared" si="1176"/>
        <v>-6</v>
      </c>
    </row>
    <row r="168" spans="1:48">
      <c r="A168" s="197">
        <f t="shared" si="1045"/>
        <v>158</v>
      </c>
      <c r="B168" s="198">
        <f>Data!B168</f>
        <v>17</v>
      </c>
      <c r="D168" s="290" t="str">
        <f>IF(B167=0,0,IF(MOD(B167,3)=1,"A",IF(MOD(B167,3)=2,"B","C")))</f>
        <v>C</v>
      </c>
      <c r="E168" s="290">
        <f>IF(AND(B168&gt;0,B168&lt;=12),1,IF(AND(B168&gt;12,B168&lt;=24),2,IF(AND(B168&gt;24,B168&lt;=36),3,0)))</f>
        <v>2</v>
      </c>
      <c r="F168" s="290" t="str">
        <f>IF(B169=0,0,IF(MOD(B169,3)=1,"A",IF(MOD(B169,3)=2,"B","C")))</f>
        <v>A</v>
      </c>
      <c r="G168" s="290">
        <f>IF(AND(B170&gt;0,B170&lt;=12),1,IF(AND(B170&gt;12,B170&lt;=24),2,IF(AND(B170&gt;24,B170&lt;=36),3,0)))</f>
        <v>2</v>
      </c>
      <c r="M168" s="71"/>
      <c r="N168" s="165"/>
      <c r="O168" s="71"/>
      <c r="P168" s="71"/>
      <c r="Q168" s="165"/>
      <c r="R168" s="165"/>
      <c r="S168" s="165"/>
      <c r="T168" s="165"/>
      <c r="U168" s="71"/>
      <c r="V168" s="165"/>
      <c r="W168" s="71"/>
      <c r="X168" s="71"/>
      <c r="Y168" s="314"/>
      <c r="Z168" s="314"/>
      <c r="AA168" s="314"/>
      <c r="AB168" s="314"/>
      <c r="AC168" s="306"/>
      <c r="AD168" s="308"/>
      <c r="AE168" s="306"/>
      <c r="AG168" s="577"/>
      <c r="AH168" s="577"/>
      <c r="AI168" s="577"/>
      <c r="AJ168" s="577"/>
      <c r="AL168" s="165"/>
      <c r="AO168" s="314" t="str">
        <f t="shared" ref="AO168" si="1308">IF(B168=0,0,IF(MOD(B168,3)=1,"A",IF(MOD(B168,3)=2,"B","C")))</f>
        <v>B</v>
      </c>
      <c r="AQ168" s="314" t="str">
        <f t="shared" si="1172"/>
        <v>W</v>
      </c>
      <c r="AR168" s="314" t="str">
        <f t="shared" ref="AR168" si="1309">IF(AQ168="L"," ",IF(AO157=1,"2&amp;3",IF(AO157=2,"1&amp;3","1&amp;2")))</f>
        <v>1&amp;2</v>
      </c>
      <c r="AS168" s="318">
        <f t="shared" si="1174"/>
        <v>1</v>
      </c>
      <c r="AT168" s="318">
        <f t="shared" si="1196"/>
        <v>2</v>
      </c>
      <c r="AU168" s="318">
        <f t="shared" si="1175"/>
        <v>3</v>
      </c>
      <c r="AV168" s="318">
        <f t="shared" si="1176"/>
        <v>-5</v>
      </c>
    </row>
    <row r="169" spans="1:48">
      <c r="A169" s="197">
        <f t="shared" si="1045"/>
        <v>159</v>
      </c>
      <c r="B169" s="198">
        <f>Data!B169</f>
        <v>1</v>
      </c>
      <c r="D169" s="292" t="str">
        <f>IF(B167=0,0,IF(B167&lt;=18,"L","H"))</f>
        <v>H</v>
      </c>
      <c r="E169" s="292" t="str">
        <f>IF(B168=0,0,IF(ISODD(B168),"O","E"))</f>
        <v>O</v>
      </c>
      <c r="F169" s="292" t="str">
        <f>IF(B169=0,0,IF(B169&lt;=18,"L","H"))</f>
        <v>L</v>
      </c>
      <c r="G169" s="292" t="str">
        <f>IF(B170=0,0,IF(ISODD(B170),"O","E"))</f>
        <v>E</v>
      </c>
      <c r="M169" s="71"/>
      <c r="N169" s="165"/>
      <c r="O169" s="71"/>
      <c r="P169" s="71"/>
      <c r="Q169" s="165"/>
      <c r="R169" s="165"/>
      <c r="S169" s="165"/>
      <c r="T169" s="165"/>
      <c r="U169" s="71"/>
      <c r="V169" s="165"/>
      <c r="W169" s="71"/>
      <c r="X169" s="71"/>
      <c r="Y169" s="314"/>
      <c r="Z169" s="314"/>
      <c r="AA169" s="314"/>
      <c r="AB169" s="314"/>
      <c r="AC169" s="306"/>
      <c r="AD169" s="308"/>
      <c r="AE169" s="306"/>
      <c r="AG169" s="577"/>
      <c r="AH169" s="577"/>
      <c r="AI169" s="577"/>
      <c r="AJ169" s="577"/>
      <c r="AL169" s="165"/>
      <c r="AO169" s="314">
        <f t="shared" ref="AO169" si="1310">IF(AND(B169&gt;0,B169&lt;=12),1,IF(AND(B169&gt;12,B169&lt;=24),2,IF(AND(B169&gt;24,B169&lt;=36),3,0)))</f>
        <v>1</v>
      </c>
      <c r="AQ169" s="314" t="str">
        <f t="shared" si="1172"/>
        <v>W</v>
      </c>
      <c r="AR169" s="314" t="str">
        <f t="shared" ref="AR169" si="1311">IF(AQ169="L"," ",IF(AO158="A","B&amp;C",IF(AO158="B","A&amp;C","A&amp;B")))</f>
        <v>B&amp;C</v>
      </c>
      <c r="AS169" s="318">
        <f t="shared" si="1174"/>
        <v>1</v>
      </c>
      <c r="AT169" s="318">
        <f t="shared" si="1196"/>
        <v>2</v>
      </c>
      <c r="AU169" s="318">
        <f t="shared" si="1175"/>
        <v>3</v>
      </c>
      <c r="AV169" s="318">
        <f t="shared" si="1176"/>
        <v>-4</v>
      </c>
    </row>
    <row r="170" spans="1:48">
      <c r="A170" s="197">
        <f t="shared" si="1045"/>
        <v>160</v>
      </c>
      <c r="B170" s="198">
        <f>Data!B170</f>
        <v>18</v>
      </c>
      <c r="D170" s="165"/>
      <c r="E170" s="165"/>
      <c r="F170" s="165"/>
      <c r="G170" s="165"/>
      <c r="I170" s="287" t="str">
        <f t="shared" ref="I170" si="1312">IF(D159=1,"2&amp;3",IF(D159=2,"1&amp;3","1&amp;2"))</f>
        <v>1&amp;3</v>
      </c>
      <c r="J170" s="287" t="str">
        <f t="shared" ref="J170" si="1313">IF(E159="A","B&amp;C",IF(E159="B","A&amp;C","A&amp;B"))</f>
        <v>A&amp;C</v>
      </c>
      <c r="K170" s="287" t="str">
        <f t="shared" ref="K170" si="1314">IF(F159=1,"2&amp;3",IF(F159=2,"1&amp;3","1&amp;2"))</f>
        <v>2&amp;3</v>
      </c>
      <c r="L170" s="287" t="str">
        <f t="shared" ref="L170" si="1315">IF(G159="A","B&amp;C",IF(G159="B","A&amp;C","A&amp;B"))</f>
        <v>A&amp;B</v>
      </c>
      <c r="M170" s="71"/>
      <c r="N170" s="165"/>
      <c r="O170" s="71"/>
      <c r="P170" s="71"/>
      <c r="Q170" s="289" t="str">
        <f t="shared" ref="Q170" si="1316">IF(D160="A","B&amp;C",IF(D160="B","A&amp;C","A&amp;B"))</f>
        <v>A&amp;C</v>
      </c>
      <c r="R170" s="289" t="str">
        <f t="shared" ref="R170" si="1317">IF(E160=1,"2&amp;3",IF(E160=2,"1&amp;3","1&amp;2"))</f>
        <v>2&amp;3</v>
      </c>
      <c r="S170" s="289" t="str">
        <f t="shared" ref="S170" si="1318">IF(F160="A","B&amp;C",IF(F160="B","A&amp;C","A&amp;B"))</f>
        <v>B&amp;C</v>
      </c>
      <c r="T170" s="289" t="str">
        <f t="shared" ref="T170" si="1319">IF(G160=1,"2&amp;3",IF(G160=2,"1&amp;3","1&amp;2"))</f>
        <v>1&amp;3</v>
      </c>
      <c r="U170" s="71"/>
      <c r="V170" s="165"/>
      <c r="W170" s="71"/>
      <c r="X170" s="71"/>
      <c r="Y170" s="349" t="str">
        <f t="shared" ref="Y170" si="1320">IF(D167=1,"2&amp;3",IF(D167=2,"1&amp;3","1&amp;2"))</f>
        <v>1&amp;2</v>
      </c>
      <c r="Z170" s="349" t="str">
        <f t="shared" ref="Z170" si="1321">IF(E167="A","B&amp;C",IF(E167="B","A&amp;C","A&amp;B"))</f>
        <v>A&amp;C</v>
      </c>
      <c r="AA170" s="349" t="str">
        <f t="shared" ref="AA170" si="1322">IF(F167=1,"2&amp;3",IF(F167=2,"1&amp;3","1&amp;2"))</f>
        <v>2&amp;3</v>
      </c>
      <c r="AB170" s="349" t="str">
        <f t="shared" ref="AB170" si="1323">IF(G167="A","B&amp;C",IF(G167="B","A&amp;C","A&amp;B"))</f>
        <v>A&amp;B</v>
      </c>
      <c r="AC170" s="306"/>
      <c r="AD170" s="308"/>
      <c r="AE170" s="306"/>
      <c r="AG170" s="337" t="str">
        <f>IF(D161="H","L","H")</f>
        <v>H</v>
      </c>
      <c r="AH170" s="337" t="str">
        <f>IF(E161="O","E","O")</f>
        <v>E</v>
      </c>
      <c r="AI170" s="337" t="str">
        <f>IF(F161="H","L","H")</f>
        <v>H</v>
      </c>
      <c r="AJ170" s="337" t="str">
        <f>IF(G161="O","E","O")</f>
        <v>E</v>
      </c>
      <c r="AL170" s="165"/>
      <c r="AO170" s="314" t="str">
        <f t="shared" ref="AO170" si="1324">IF(B170=0,0,IF(MOD(B170,3)=1,"A",IF(MOD(B170,3)=2,"B","C")))</f>
        <v>C</v>
      </c>
      <c r="AQ170" s="314" t="str">
        <f t="shared" si="1172"/>
        <v>W</v>
      </c>
      <c r="AR170" s="314" t="str">
        <f t="shared" ref="AR170" si="1325">IF(AQ170="L"," ",IF(AO159=1,"2&amp;3",IF(AO159=2,"1&amp;3","1&amp;2")))</f>
        <v>1&amp;3</v>
      </c>
      <c r="AS170" s="318">
        <f t="shared" si="1174"/>
        <v>1</v>
      </c>
      <c r="AT170" s="318">
        <f t="shared" si="1196"/>
        <v>2</v>
      </c>
      <c r="AU170" s="318">
        <f t="shared" si="1175"/>
        <v>3</v>
      </c>
      <c r="AV170" s="318">
        <f t="shared" si="1176"/>
        <v>-3</v>
      </c>
    </row>
    <row r="171" spans="1:48">
      <c r="A171" s="197">
        <f t="shared" si="1045"/>
        <v>161</v>
      </c>
      <c r="B171" s="198">
        <f>Data!B171</f>
        <v>10</v>
      </c>
      <c r="D171" s="288">
        <f>IF(AND(B171&gt;0,B171&lt;=12),1,IF(AND(B171&gt;12,B171&lt;=24),2,IF(AND(B171&gt;24,B171&lt;=36),3,0)))</f>
        <v>1</v>
      </c>
      <c r="E171" s="288" t="str">
        <f>IF(B172=0,0,IF(MOD(B172,3)=1,"A",IF(MOD(B172,3)=2,"B","C")))</f>
        <v>B</v>
      </c>
      <c r="F171" s="288">
        <f>IF(AND(B173&gt;0,B173&lt;=12),1,IF(AND(B173&gt;12,B173&lt;=24),2,IF(AND(B173&gt;24,B173&lt;=36),3,0)))</f>
        <v>3</v>
      </c>
      <c r="G171" s="288" t="str">
        <f>IF(B174=0,0,IF(MOD(B174,3)=1,"A",IF(MOD(B174,3)=2,"B","C")))</f>
        <v>C</v>
      </c>
      <c r="I171" s="66" t="str">
        <f t="shared" ref="I171" si="1326">IF(AND(D171&lt;&gt;D159,D171&lt;&gt;0),"W","L")</f>
        <v>W</v>
      </c>
      <c r="J171" s="66" t="str">
        <f t="shared" ref="J171" si="1327">IF(I171="W"," ", IF(AND(E171&lt;&gt;E159,E171&lt;&gt;0),"W","L"))</f>
        <v xml:space="preserve"> </v>
      </c>
      <c r="K171" s="66" t="str">
        <f t="shared" ref="K171:L171" si="1328">IF(OR(J171="W",J171=" ")," ",IF(AND(F171&lt;&gt;F159,F171&lt;&gt;0),"W","L"))</f>
        <v xml:space="preserve"> </v>
      </c>
      <c r="L171" s="66" t="str">
        <f t="shared" si="1328"/>
        <v xml:space="preserve"> </v>
      </c>
      <c r="M171" s="71"/>
      <c r="N171" s="165">
        <f t="shared" ref="N171" si="1329">IF(I171="W",1,IF(J171="W",2,IF(K171="W",3,IF(L171="W",4,"L"))))</f>
        <v>1</v>
      </c>
      <c r="O171" s="71">
        <f t="shared" ref="O171" si="1330">IF(N171&lt;&gt;"L",O167+1,O167-81)</f>
        <v>-126</v>
      </c>
      <c r="P171" s="71"/>
      <c r="Q171" s="66" t="str">
        <f t="shared" ref="Q171" si="1331">IF(AND(D172&lt;&gt;D160,D172&lt;&gt;0),"W","L")</f>
        <v>W</v>
      </c>
      <c r="R171" s="66" t="str">
        <f t="shared" ref="R171" si="1332">IF(Q171="W"," ", IF(AND(E172&lt;&gt;E160,E172&lt;&gt;0),"W","L"))</f>
        <v xml:space="preserve"> </v>
      </c>
      <c r="S171" s="66" t="str">
        <f t="shared" ref="S171:T171" si="1333">IF(OR(R171="W",R171=" ")," ",IF(AND(F172&lt;&gt;F160,F172&lt;&gt;0),"W","L"))</f>
        <v xml:space="preserve"> </v>
      </c>
      <c r="T171" s="66" t="str">
        <f t="shared" si="1333"/>
        <v xml:space="preserve"> </v>
      </c>
      <c r="U171" s="71"/>
      <c r="V171" s="165">
        <f t="shared" ref="V171" si="1334">IF(Q171="W",1,IF(R171="W",2,IF(S171="W",3,IF(T171="W",4,"L"))))</f>
        <v>1</v>
      </c>
      <c r="W171" s="71">
        <f t="shared" ref="W171" si="1335">IF(V171&lt;&gt;"L",W167+1,W167-81)</f>
        <v>38</v>
      </c>
      <c r="X171" s="71"/>
      <c r="Y171" s="314" t="str">
        <f t="shared" ref="Y171" si="1336">IF(AND(D171&lt;&gt;D167,D171&lt;&gt;0),"W","L")</f>
        <v>W</v>
      </c>
      <c r="Z171" s="314" t="str">
        <f t="shared" ref="Z171" si="1337">IF(Y171="W"," ", IF(AND(E171&lt;&gt;E167,E171&lt;&gt;0),"W","L"))</f>
        <v xml:space="preserve"> </v>
      </c>
      <c r="AA171" s="314" t="str">
        <f t="shared" ref="AA171:AB171" si="1338">IF(OR(Z171="W",Z171=" ")," ",IF(AND(F171&lt;&gt;F167,F171&lt;&gt;0),"W","L"))</f>
        <v xml:space="preserve"> </v>
      </c>
      <c r="AB171" s="314" t="str">
        <f t="shared" si="1338"/>
        <v xml:space="preserve"> </v>
      </c>
      <c r="AC171" s="306"/>
      <c r="AD171" s="308">
        <f t="shared" ref="AD171" si="1339">IF(Y171="W",1,IF(Z171="W",2,IF(AA171="W",3,IF(AB171="W",4,"L"))))</f>
        <v>1</v>
      </c>
      <c r="AE171" s="306">
        <f t="shared" ref="AE171" si="1340">IF(AD171&lt;&gt;"L",AE167+1,AE167-81)</f>
        <v>40</v>
      </c>
      <c r="AG171" s="314" t="str">
        <f>IF(AND(D173&lt;&gt;D161,D402&lt;&gt;0),"W","L")</f>
        <v>L</v>
      </c>
      <c r="AH171" s="314" t="str">
        <f>IF(AG171="W"," ", IF(AND(E173&lt;&gt;E161,E173&lt;&gt;0),"W","L"))</f>
        <v>W</v>
      </c>
      <c r="AI171" s="314" t="str">
        <f>IF(OR(AH171="W",AH171=" ")," ",IF(AND(F173&lt;&gt;F161,F173&lt;&gt;0),"W","L"))</f>
        <v xml:space="preserve"> </v>
      </c>
      <c r="AJ171" s="314" t="str">
        <f>IF(OR(AI171="W",AI171=" ")," ",IF(AND(G173&lt;&gt;G161,G173&lt;&gt;0),"W","L"))</f>
        <v xml:space="preserve"> </v>
      </c>
      <c r="AL171" s="165">
        <f t="shared" ref="AL171" si="1341">IF(AG171="W",1,IF(AH171="W",2,IF(AI171="W",3,IF(AJ171="W",4,"L"))))</f>
        <v>2</v>
      </c>
      <c r="AM171" s="71">
        <f t="shared" ref="AM171" si="1342">IF(AL171&lt;&gt;"L",AM167+1,AM167-15)</f>
        <v>-42</v>
      </c>
      <c r="AO171" s="314">
        <f t="shared" ref="AO171" si="1343">IF(AND(B171&gt;0,B171&lt;=12),1,IF(AND(B171&gt;12,B171&lt;=24),2,IF(AND(B171&gt;24,B171&lt;=36),3,0)))</f>
        <v>1</v>
      </c>
      <c r="AQ171" s="314" t="str">
        <f t="shared" si="1172"/>
        <v>W</v>
      </c>
      <c r="AR171" s="314" t="str">
        <f t="shared" ref="AR171" si="1344">IF(AQ171="L"," ",IF(AO160="A","B&amp;C",IF(AO160="B","A&amp;C","A&amp;B")))</f>
        <v>A&amp;C</v>
      </c>
      <c r="AS171" s="318">
        <f t="shared" si="1174"/>
        <v>1</v>
      </c>
      <c r="AT171" s="318">
        <f t="shared" si="1196"/>
        <v>2</v>
      </c>
      <c r="AU171" s="318">
        <f t="shared" si="1175"/>
        <v>3</v>
      </c>
      <c r="AV171" s="318">
        <f t="shared" si="1176"/>
        <v>-2</v>
      </c>
    </row>
    <row r="172" spans="1:48">
      <c r="A172" s="197">
        <f t="shared" si="1045"/>
        <v>162</v>
      </c>
      <c r="B172" s="198">
        <f>Data!B172</f>
        <v>14</v>
      </c>
      <c r="D172" s="290" t="str">
        <f>IF(B171=0,0,IF(MOD(B171,3)=1,"A",IF(MOD(B171,3)=2,"B","C")))</f>
        <v>A</v>
      </c>
      <c r="E172" s="290">
        <f>IF(AND(B172&gt;0,B172&lt;=12),1,IF(AND(B172&gt;12,B172&lt;=24),2,IF(AND(B172&gt;24,B172&lt;=36),3,0)))</f>
        <v>2</v>
      </c>
      <c r="F172" s="290" t="str">
        <f>IF(B173=0,0,IF(MOD(B173,3)=1,"A",IF(MOD(B173,3)=2,"B","C")))</f>
        <v>C</v>
      </c>
      <c r="G172" s="290">
        <f>IF(AND(B174&gt;0,B174&lt;=12),1,IF(AND(B174&gt;12,B174&lt;=24),2,IF(AND(B174&gt;24,B174&lt;=36),3,0)))</f>
        <v>1</v>
      </c>
      <c r="M172" s="71"/>
      <c r="N172" s="165"/>
      <c r="O172" s="71"/>
      <c r="P172" s="71"/>
      <c r="Q172" s="165"/>
      <c r="R172" s="165"/>
      <c r="S172" s="165"/>
      <c r="T172" s="165"/>
      <c r="U172" s="71"/>
      <c r="V172" s="165"/>
      <c r="W172" s="71"/>
      <c r="X172" s="71"/>
      <c r="Y172" s="314"/>
      <c r="Z172" s="314"/>
      <c r="AA172" s="314"/>
      <c r="AB172" s="314"/>
      <c r="AC172" s="306"/>
      <c r="AD172" s="308"/>
      <c r="AE172" s="306"/>
      <c r="AG172" s="577"/>
      <c r="AH172" s="577"/>
      <c r="AI172" s="577"/>
      <c r="AJ172" s="577"/>
      <c r="AL172" s="165"/>
      <c r="AO172" s="314" t="str">
        <f t="shared" ref="AO172" si="1345">IF(B172=0,0,IF(MOD(B172,3)=1,"A",IF(MOD(B172,3)=2,"B","C")))</f>
        <v>B</v>
      </c>
      <c r="AQ172" s="314" t="str">
        <f t="shared" si="1172"/>
        <v>L</v>
      </c>
      <c r="AR172" s="314" t="str">
        <f t="shared" ref="AR172" si="1346">IF(AQ172="L"," ",IF(AO161=1,"2&amp;3",IF(AO161=2,"1&amp;3","1&amp;2")))</f>
        <v xml:space="preserve"> </v>
      </c>
      <c r="AS172" s="318">
        <f t="shared" si="1174"/>
        <v>2</v>
      </c>
      <c r="AT172" s="318">
        <f t="shared" si="1196"/>
        <v>0</v>
      </c>
      <c r="AU172" s="318">
        <f t="shared" si="1175"/>
        <v>0</v>
      </c>
      <c r="AV172" s="318">
        <f t="shared" si="1176"/>
        <v>-2</v>
      </c>
    </row>
    <row r="173" spans="1:48">
      <c r="A173" s="197">
        <f t="shared" si="1045"/>
        <v>163</v>
      </c>
      <c r="B173" s="198">
        <f>Data!B173</f>
        <v>30</v>
      </c>
      <c r="D173" s="292" t="str">
        <f>IF(B171=0,0,IF(B171&lt;=18,"L","H"))</f>
        <v>L</v>
      </c>
      <c r="E173" s="292" t="str">
        <f>IF(B172=0,0,IF(ISODD(B172),"O","E"))</f>
        <v>E</v>
      </c>
      <c r="F173" s="292" t="str">
        <f>IF(B173=0,0,IF(B173&lt;=18,"L","H"))</f>
        <v>H</v>
      </c>
      <c r="G173" s="292" t="str">
        <f>IF(B174=0,0,IF(ISODD(B174),"O","E"))</f>
        <v>O</v>
      </c>
      <c r="M173" s="71"/>
      <c r="N173" s="165"/>
      <c r="O173" s="71"/>
      <c r="P173" s="71"/>
      <c r="Q173" s="165"/>
      <c r="R173" s="165"/>
      <c r="S173" s="165"/>
      <c r="T173" s="165"/>
      <c r="U173" s="71"/>
      <c r="V173" s="165"/>
      <c r="W173" s="71"/>
      <c r="X173" s="71"/>
      <c r="Y173" s="314"/>
      <c r="Z173" s="314"/>
      <c r="AA173" s="314"/>
      <c r="AB173" s="314"/>
      <c r="AC173" s="306"/>
      <c r="AD173" s="308"/>
      <c r="AE173" s="306"/>
      <c r="AG173" s="577"/>
      <c r="AH173" s="577"/>
      <c r="AI173" s="577"/>
      <c r="AJ173" s="577"/>
      <c r="AL173" s="165"/>
      <c r="AO173" s="314">
        <f t="shared" ref="AO173" si="1347">IF(AND(B173&gt;0,B173&lt;=12),1,IF(AND(B173&gt;12,B173&lt;=24),2,IF(AND(B173&gt;24,B173&lt;=36),3,0)))</f>
        <v>3</v>
      </c>
      <c r="AQ173" s="314" t="str">
        <f t="shared" si="1172"/>
        <v xml:space="preserve"> </v>
      </c>
      <c r="AR173" s="314" t="str">
        <f t="shared" ref="AR173" si="1348">IF(AQ173="L"," ",IF(AO162="A","B&amp;C",IF(AO162="B","A&amp;C","A&amp;B")))</f>
        <v>A&amp;B</v>
      </c>
      <c r="AS173" s="318">
        <f t="shared" si="1174"/>
        <v>2</v>
      </c>
      <c r="AT173" s="318">
        <f t="shared" si="1196"/>
        <v>6</v>
      </c>
      <c r="AU173" s="318">
        <f t="shared" si="1175"/>
        <v>0</v>
      </c>
      <c r="AV173" s="318">
        <f t="shared" si="1176"/>
        <v>-8</v>
      </c>
    </row>
    <row r="174" spans="1:48">
      <c r="A174" s="197">
        <f t="shared" si="1045"/>
        <v>164</v>
      </c>
      <c r="B174" s="198">
        <f>Data!B174</f>
        <v>3</v>
      </c>
      <c r="D174" s="165"/>
      <c r="E174" s="165"/>
      <c r="F174" s="165"/>
      <c r="G174" s="165"/>
      <c r="I174" s="287" t="str">
        <f t="shared" ref="I174" si="1349">IF(D163=1,"2&amp;3",IF(D163=2,"1&amp;3","1&amp;2"))</f>
        <v>1&amp;3</v>
      </c>
      <c r="J174" s="287" t="str">
        <f t="shared" ref="J174" si="1350">IF(E163="A","B&amp;C",IF(E163="B","A&amp;C","A&amp;B"))</f>
        <v>A&amp;B</v>
      </c>
      <c r="K174" s="287" t="str">
        <f t="shared" ref="K174" si="1351">IF(F163=1,"2&amp;3",IF(F163=2,"1&amp;3","1&amp;2"))</f>
        <v>1&amp;3</v>
      </c>
      <c r="L174" s="287" t="str">
        <f t="shared" ref="L174" si="1352">IF(G163="A","B&amp;C",IF(G163="B","A&amp;C","A&amp;B"))</f>
        <v>B&amp;C</v>
      </c>
      <c r="M174" s="71"/>
      <c r="N174" s="165"/>
      <c r="O174" s="71"/>
      <c r="P174" s="71"/>
      <c r="Q174" s="289" t="str">
        <f t="shared" ref="Q174" si="1353">IF(D164="A","B&amp;C",IF(D164="B","A&amp;C","A&amp;B"))</f>
        <v>A&amp;B</v>
      </c>
      <c r="R174" s="289" t="str">
        <f t="shared" ref="R174" si="1354">IF(E164=1,"2&amp;3",IF(E164=2,"1&amp;3","1&amp;2"))</f>
        <v>2&amp;3</v>
      </c>
      <c r="S174" s="289" t="str">
        <f t="shared" ref="S174" si="1355">IF(F164="A","B&amp;C",IF(F164="B","A&amp;C","A&amp;B"))</f>
        <v>A&amp;C</v>
      </c>
      <c r="T174" s="289" t="str">
        <f t="shared" ref="T174" si="1356">IF(G164=1,"2&amp;3",IF(G164=2,"1&amp;3","1&amp;2"))</f>
        <v>2&amp;3</v>
      </c>
      <c r="U174" s="71"/>
      <c r="V174" s="165"/>
      <c r="W174" s="71"/>
      <c r="X174" s="71"/>
      <c r="Y174" s="349" t="str">
        <f t="shared" ref="Y174" si="1357">IF(D171=1,"2&amp;3",IF(D171=2,"1&amp;3","1&amp;2"))</f>
        <v>2&amp;3</v>
      </c>
      <c r="Z174" s="349" t="str">
        <f t="shared" ref="Z174" si="1358">IF(E171="A","B&amp;C",IF(E171="B","A&amp;C","A&amp;B"))</f>
        <v>A&amp;C</v>
      </c>
      <c r="AA174" s="349" t="str">
        <f t="shared" ref="AA174" si="1359">IF(F171=1,"2&amp;3",IF(F171=2,"1&amp;3","1&amp;2"))</f>
        <v>1&amp;2</v>
      </c>
      <c r="AB174" s="349" t="str">
        <f t="shared" ref="AB174" si="1360">IF(G171="A","B&amp;C",IF(G171="B","A&amp;C","A&amp;B"))</f>
        <v>A&amp;B</v>
      </c>
      <c r="AC174" s="306"/>
      <c r="AD174" s="308"/>
      <c r="AE174" s="306"/>
      <c r="AG174" s="337" t="str">
        <f>IF(D165="H","L","H")</f>
        <v>H</v>
      </c>
      <c r="AH174" s="337" t="str">
        <f>IF(E165="O","E","O")</f>
        <v>E</v>
      </c>
      <c r="AI174" s="337" t="str">
        <f>IF(F165="H","L","H")</f>
        <v>L</v>
      </c>
      <c r="AJ174" s="337" t="str">
        <f>IF(G165="O","E","O")</f>
        <v>E</v>
      </c>
      <c r="AL174" s="165"/>
      <c r="AO174" s="314" t="str">
        <f t="shared" ref="AO174" si="1361">IF(B174=0,0,IF(MOD(B174,3)=1,"A",IF(MOD(B174,3)=2,"B","C")))</f>
        <v>C</v>
      </c>
      <c r="AQ174" s="314" t="str">
        <f t="shared" si="1172"/>
        <v>L</v>
      </c>
      <c r="AR174" s="314" t="str">
        <f t="shared" ref="AR174" si="1362">IF(AQ174="L"," ",IF(AO163=1,"2&amp;3",IF(AO163=2,"1&amp;3","1&amp;2")))</f>
        <v xml:space="preserve"> </v>
      </c>
      <c r="AS174" s="318">
        <f t="shared" si="1174"/>
        <v>3</v>
      </c>
      <c r="AT174" s="318">
        <f t="shared" si="1196"/>
        <v>0</v>
      </c>
      <c r="AU174" s="318">
        <f t="shared" si="1175"/>
        <v>0</v>
      </c>
      <c r="AV174" s="318">
        <f t="shared" si="1176"/>
        <v>-8</v>
      </c>
    </row>
    <row r="175" spans="1:48">
      <c r="A175" s="197">
        <f t="shared" si="1045"/>
        <v>165</v>
      </c>
      <c r="B175" s="198">
        <f>Data!B175</f>
        <v>11</v>
      </c>
      <c r="D175" s="288">
        <f>IF(AND(B175&gt;0,B175&lt;=12),1,IF(AND(B175&gt;12,B175&lt;=24),2,IF(AND(B175&gt;24,B175&lt;=36),3,0)))</f>
        <v>1</v>
      </c>
      <c r="E175" s="288" t="str">
        <f>IF(B176=0,0,IF(MOD(B176,3)=1,"A",IF(MOD(B176,3)=2,"B","C")))</f>
        <v>B</v>
      </c>
      <c r="F175" s="288">
        <f>IF(AND(B177&gt;0,B177&lt;=12),1,IF(AND(B177&gt;12,B177&lt;=24),2,IF(AND(B177&gt;24,B177&lt;=36),3,0)))</f>
        <v>1</v>
      </c>
      <c r="G175" s="288" t="str">
        <f>IF(B178=0,0,IF(MOD(B178,3)=1,"A",IF(MOD(B178,3)=2,"B","C")))</f>
        <v>A</v>
      </c>
      <c r="I175" s="66" t="str">
        <f t="shared" ref="I175" si="1363">IF(AND(D175&lt;&gt;D163,D175&lt;&gt;0),"W","L")</f>
        <v>W</v>
      </c>
      <c r="J175" s="66" t="str">
        <f t="shared" ref="J175" si="1364">IF(I175="W"," ", IF(AND(E175&lt;&gt;E163,E175&lt;&gt;0),"W","L"))</f>
        <v xml:space="preserve"> </v>
      </c>
      <c r="K175" s="66" t="str">
        <f t="shared" ref="K175:L175" si="1365">IF(OR(J175="W",J175=" ")," ",IF(AND(F175&lt;&gt;F163,F175&lt;&gt;0),"W","L"))</f>
        <v xml:space="preserve"> </v>
      </c>
      <c r="L175" s="66" t="str">
        <f t="shared" si="1365"/>
        <v xml:space="preserve"> </v>
      </c>
      <c r="M175" s="71"/>
      <c r="N175" s="165">
        <f t="shared" ref="N175" si="1366">IF(I175="W",1,IF(J175="W",2,IF(K175="W",3,IF(L175="W",4,"L"))))</f>
        <v>1</v>
      </c>
      <c r="O175" s="71">
        <f t="shared" ref="O175" si="1367">IF(N175&lt;&gt;"L",O171+1,O171-81)</f>
        <v>-125</v>
      </c>
      <c r="P175" s="71"/>
      <c r="Q175" s="66" t="str">
        <f t="shared" ref="Q175" si="1368">IF(AND(D176&lt;&gt;D164,D176&lt;&gt;0),"W","L")</f>
        <v>W</v>
      </c>
      <c r="R175" s="66" t="str">
        <f t="shared" ref="R175" si="1369">IF(Q175="W"," ", IF(AND(E176&lt;&gt;E164,E176&lt;&gt;0),"W","L"))</f>
        <v xml:space="preserve"> </v>
      </c>
      <c r="S175" s="66" t="str">
        <f t="shared" ref="S175:T175" si="1370">IF(OR(R175="W",R175=" ")," ",IF(AND(F176&lt;&gt;F164,F176&lt;&gt;0),"W","L"))</f>
        <v xml:space="preserve"> </v>
      </c>
      <c r="T175" s="66" t="str">
        <f t="shared" si="1370"/>
        <v xml:space="preserve"> </v>
      </c>
      <c r="U175" s="71"/>
      <c r="V175" s="165">
        <f t="shared" ref="V175" si="1371">IF(Q175="W",1,IF(R175="W",2,IF(S175="W",3,IF(T175="W",4,"L"))))</f>
        <v>1</v>
      </c>
      <c r="W175" s="71">
        <f t="shared" ref="W175" si="1372">IF(V175&lt;&gt;"L",W171+1,W171-81)</f>
        <v>39</v>
      </c>
      <c r="X175" s="71"/>
      <c r="Y175" s="314" t="str">
        <f t="shared" ref="Y175" si="1373">IF(AND(D175&lt;&gt;D171,D175&lt;&gt;0),"W","L")</f>
        <v>L</v>
      </c>
      <c r="Z175" s="314" t="str">
        <f t="shared" ref="Z175" si="1374">IF(Y175="W"," ", IF(AND(E175&lt;&gt;E171,E175&lt;&gt;0),"W","L"))</f>
        <v>L</v>
      </c>
      <c r="AA175" s="314" t="str">
        <f t="shared" ref="AA175:AB175" si="1375">IF(OR(Z175="W",Z175=" ")," ",IF(AND(F175&lt;&gt;F171,F175&lt;&gt;0),"W","L"))</f>
        <v>W</v>
      </c>
      <c r="AB175" s="314" t="str">
        <f t="shared" si="1375"/>
        <v xml:space="preserve"> </v>
      </c>
      <c r="AC175" s="306"/>
      <c r="AD175" s="308">
        <f t="shared" ref="AD175" si="1376">IF(Y175="W",1,IF(Z175="W",2,IF(AA175="W",3,IF(AB175="W",4,"L"))))</f>
        <v>3</v>
      </c>
      <c r="AE175" s="306">
        <f t="shared" ref="AE175" si="1377">IF(AD175&lt;&gt;"L",AE171+1,AE171-81)</f>
        <v>41</v>
      </c>
      <c r="AG175" s="314" t="str">
        <f>IF(AND(D177&lt;&gt;D165,D406&lt;&gt;0),"W","L")</f>
        <v>L</v>
      </c>
      <c r="AH175" s="314" t="str">
        <f>IF(AG175="W"," ", IF(AND(E177&lt;&gt;E165,E177&lt;&gt;0),"W","L"))</f>
        <v>L</v>
      </c>
      <c r="AI175" s="314" t="str">
        <f>IF(OR(AH175="W",AH175=" ")," ",IF(AND(F177&lt;&gt;F165,F177&lt;&gt;0),"W","L"))</f>
        <v>W</v>
      </c>
      <c r="AJ175" s="314" t="str">
        <f>IF(OR(AI175="W",AI175=" ")," ",IF(AND(G177&lt;&gt;G165,G177&lt;&gt;0),"W","L"))</f>
        <v xml:space="preserve"> </v>
      </c>
      <c r="AL175" s="165">
        <f t="shared" ref="AL175" si="1378">IF(AG175="W",1,IF(AH175="W",2,IF(AI175="W",3,IF(AJ175="W",4,"L"))))</f>
        <v>3</v>
      </c>
      <c r="AM175" s="71">
        <f t="shared" ref="AM175" si="1379">IF(AL175&lt;&gt;"L",AM171+1,AM171-15)</f>
        <v>-41</v>
      </c>
      <c r="AO175" s="314">
        <f t="shared" ref="AO175" si="1380">IF(AND(B175&gt;0,B175&lt;=12),1,IF(AND(B175&gt;12,B175&lt;=24),2,IF(AND(B175&gt;24,B175&lt;=36),3,0)))</f>
        <v>1</v>
      </c>
      <c r="AQ175" s="314" t="str">
        <f t="shared" si="1172"/>
        <v xml:space="preserve"> </v>
      </c>
      <c r="AR175" s="314" t="str">
        <f t="shared" ref="AR175" si="1381">IF(AQ175="L"," ",IF(AO164="A","B&amp;C",IF(AO164="B","A&amp;C","A&amp;B")))</f>
        <v>A&amp;B</v>
      </c>
      <c r="AS175" s="318">
        <f t="shared" si="1174"/>
        <v>3</v>
      </c>
      <c r="AT175" s="318">
        <f t="shared" si="1196"/>
        <v>18</v>
      </c>
      <c r="AU175" s="318">
        <f t="shared" si="1175"/>
        <v>0</v>
      </c>
      <c r="AV175" s="318">
        <f t="shared" si="1176"/>
        <v>-26</v>
      </c>
    </row>
    <row r="176" spans="1:48">
      <c r="A176" s="197">
        <f t="shared" si="1045"/>
        <v>166</v>
      </c>
      <c r="B176" s="198">
        <f>Data!B176</f>
        <v>17</v>
      </c>
      <c r="D176" s="290" t="str">
        <f>IF(B175=0,0,IF(MOD(B175,3)=1,"A",IF(MOD(B175,3)=2,"B","C")))</f>
        <v>B</v>
      </c>
      <c r="E176" s="290">
        <f>IF(AND(B176&gt;0,B176&lt;=12),1,IF(AND(B176&gt;12,B176&lt;=24),2,IF(AND(B176&gt;24,B176&lt;=36),3,0)))</f>
        <v>2</v>
      </c>
      <c r="F176" s="290" t="str">
        <f>IF(B177=0,0,IF(MOD(B177,3)=1,"A",IF(MOD(B177,3)=2,"B","C")))</f>
        <v>C</v>
      </c>
      <c r="G176" s="290">
        <f>IF(AND(B178&gt;0,B178&lt;=12),1,IF(AND(B178&gt;12,B178&lt;=24),2,IF(AND(B178&gt;24,B178&lt;=36),3,0)))</f>
        <v>1</v>
      </c>
      <c r="M176" s="71"/>
      <c r="N176" s="165"/>
      <c r="O176" s="71"/>
      <c r="P176" s="71"/>
      <c r="Q176" s="165"/>
      <c r="R176" s="165"/>
      <c r="S176" s="165"/>
      <c r="T176" s="165"/>
      <c r="U176" s="71"/>
      <c r="V176" s="165"/>
      <c r="W176" s="71"/>
      <c r="X176" s="71"/>
      <c r="Y176" s="314"/>
      <c r="Z176" s="314"/>
      <c r="AA176" s="314"/>
      <c r="AB176" s="314"/>
      <c r="AC176" s="306"/>
      <c r="AD176" s="308"/>
      <c r="AE176" s="306"/>
      <c r="AG176" s="577"/>
      <c r="AH176" s="577"/>
      <c r="AI176" s="577"/>
      <c r="AJ176" s="577"/>
      <c r="AL176" s="165"/>
      <c r="AO176" s="314" t="str">
        <f t="shared" ref="AO176" si="1382">IF(B176=0,0,IF(MOD(B176,3)=1,"A",IF(MOD(B176,3)=2,"B","C")))</f>
        <v>B</v>
      </c>
      <c r="AQ176" s="314" t="str">
        <f t="shared" si="1172"/>
        <v>W</v>
      </c>
      <c r="AR176" s="314" t="str">
        <f t="shared" ref="AR176" si="1383">IF(AQ176="L"," ",IF(AO165=1,"2&amp;3",IF(AO165=2,"1&amp;3","1&amp;2")))</f>
        <v>1&amp;3</v>
      </c>
      <c r="AS176" s="318">
        <f t="shared" si="1174"/>
        <v>1</v>
      </c>
      <c r="AT176" s="318">
        <f t="shared" si="1196"/>
        <v>2</v>
      </c>
      <c r="AU176" s="318">
        <f t="shared" si="1175"/>
        <v>27</v>
      </c>
      <c r="AV176" s="318">
        <f t="shared" si="1176"/>
        <v>-1</v>
      </c>
    </row>
    <row r="177" spans="1:48">
      <c r="A177" s="197">
        <f t="shared" si="1045"/>
        <v>167</v>
      </c>
      <c r="B177" s="198">
        <f>Data!B177</f>
        <v>3</v>
      </c>
      <c r="D177" s="292" t="str">
        <f>IF(B175=0,0,IF(B175&lt;=18,"L","H"))</f>
        <v>L</v>
      </c>
      <c r="E177" s="292" t="str">
        <f>IF(B176=0,0,IF(ISODD(B176),"O","E"))</f>
        <v>O</v>
      </c>
      <c r="F177" s="292" t="str">
        <f>IF(B177=0,0,IF(B177&lt;=18,"L","H"))</f>
        <v>L</v>
      </c>
      <c r="G177" s="292" t="str">
        <f>IF(B178=0,0,IF(ISODD(B178),"O","E"))</f>
        <v>E</v>
      </c>
      <c r="M177" s="71"/>
      <c r="N177" s="165"/>
      <c r="O177" s="71"/>
      <c r="P177" s="71"/>
      <c r="Q177" s="165"/>
      <c r="R177" s="165"/>
      <c r="S177" s="165"/>
      <c r="T177" s="165"/>
      <c r="U177" s="71"/>
      <c r="V177" s="165"/>
      <c r="W177" s="71"/>
      <c r="X177" s="71"/>
      <c r="Y177" s="314"/>
      <c r="Z177" s="314"/>
      <c r="AA177" s="314"/>
      <c r="AB177" s="314"/>
      <c r="AC177" s="306"/>
      <c r="AD177" s="308"/>
      <c r="AE177" s="306"/>
      <c r="AG177" s="577"/>
      <c r="AH177" s="577"/>
      <c r="AI177" s="577"/>
      <c r="AJ177" s="577"/>
      <c r="AL177" s="165"/>
      <c r="AO177" s="314">
        <f t="shared" ref="AO177" si="1384">IF(AND(B177&gt;0,B177&lt;=12),1,IF(AND(B177&gt;12,B177&lt;=24),2,IF(AND(B177&gt;24,B177&lt;=36),3,0)))</f>
        <v>1</v>
      </c>
      <c r="AQ177" s="314" t="str">
        <f t="shared" si="1172"/>
        <v>W</v>
      </c>
      <c r="AR177" s="314" t="str">
        <f t="shared" ref="AR177" si="1385">IF(AQ177="L"," ",IF(AO166="A","B&amp;C",IF(AO166="B","A&amp;C","A&amp;B")))</f>
        <v>B&amp;C</v>
      </c>
      <c r="AS177" s="318">
        <f t="shared" si="1174"/>
        <v>1</v>
      </c>
      <c r="AT177" s="318">
        <f t="shared" si="1196"/>
        <v>2</v>
      </c>
      <c r="AU177" s="318">
        <f t="shared" si="1175"/>
        <v>3</v>
      </c>
      <c r="AV177" s="318">
        <f t="shared" si="1176"/>
        <v>0</v>
      </c>
    </row>
    <row r="178" spans="1:48">
      <c r="A178" s="197">
        <f t="shared" si="1045"/>
        <v>168</v>
      </c>
      <c r="B178" s="198">
        <f>Data!B178</f>
        <v>10</v>
      </c>
      <c r="D178" s="165"/>
      <c r="E178" s="165"/>
      <c r="F178" s="165"/>
      <c r="G178" s="165"/>
      <c r="I178" s="287" t="str">
        <f t="shared" ref="I178" si="1386">IF(D167=1,"2&amp;3",IF(D167=2,"1&amp;3","1&amp;2"))</f>
        <v>1&amp;2</v>
      </c>
      <c r="J178" s="287" t="str">
        <f t="shared" ref="J178" si="1387">IF(E167="A","B&amp;C",IF(E167="B","A&amp;C","A&amp;B"))</f>
        <v>A&amp;C</v>
      </c>
      <c r="K178" s="287" t="str">
        <f t="shared" ref="K178" si="1388">IF(F167=1,"2&amp;3",IF(F167=2,"1&amp;3","1&amp;2"))</f>
        <v>2&amp;3</v>
      </c>
      <c r="L178" s="287" t="str">
        <f t="shared" ref="L178" si="1389">IF(G167="A","B&amp;C",IF(G167="B","A&amp;C","A&amp;B"))</f>
        <v>A&amp;B</v>
      </c>
      <c r="M178" s="71"/>
      <c r="N178" s="165"/>
      <c r="O178" s="71"/>
      <c r="P178" s="71"/>
      <c r="Q178" s="289" t="str">
        <f t="shared" ref="Q178" si="1390">IF(D168="A","B&amp;C",IF(D168="B","A&amp;C","A&amp;B"))</f>
        <v>A&amp;B</v>
      </c>
      <c r="R178" s="289" t="str">
        <f t="shared" ref="R178" si="1391">IF(E168=1,"2&amp;3",IF(E168=2,"1&amp;3","1&amp;2"))</f>
        <v>1&amp;3</v>
      </c>
      <c r="S178" s="289" t="str">
        <f t="shared" ref="S178" si="1392">IF(F168="A","B&amp;C",IF(F168="B","A&amp;C","A&amp;B"))</f>
        <v>B&amp;C</v>
      </c>
      <c r="T178" s="289" t="str">
        <f t="shared" ref="T178" si="1393">IF(G168=1,"2&amp;3",IF(G168=2,"1&amp;3","1&amp;2"))</f>
        <v>1&amp;3</v>
      </c>
      <c r="U178" s="71"/>
      <c r="V178" s="165"/>
      <c r="W178" s="71"/>
      <c r="X178" s="71"/>
      <c r="Y178" s="349" t="str">
        <f t="shared" ref="Y178" si="1394">IF(D175=1,"2&amp;3",IF(D175=2,"1&amp;3","1&amp;2"))</f>
        <v>2&amp;3</v>
      </c>
      <c r="Z178" s="349" t="str">
        <f t="shared" ref="Z178" si="1395">IF(E175="A","B&amp;C",IF(E175="B","A&amp;C","A&amp;B"))</f>
        <v>A&amp;C</v>
      </c>
      <c r="AA178" s="349" t="str">
        <f t="shared" ref="AA178" si="1396">IF(F175=1,"2&amp;3",IF(F175=2,"1&amp;3","1&amp;2"))</f>
        <v>2&amp;3</v>
      </c>
      <c r="AB178" s="349" t="str">
        <f t="shared" ref="AB178" si="1397">IF(G175="A","B&amp;C",IF(G175="B","A&amp;C","A&amp;B"))</f>
        <v>B&amp;C</v>
      </c>
      <c r="AC178" s="306"/>
      <c r="AD178" s="308"/>
      <c r="AE178" s="306"/>
      <c r="AG178" s="337" t="str">
        <f>IF(D169="H","L","H")</f>
        <v>L</v>
      </c>
      <c r="AH178" s="337" t="str">
        <f>IF(E169="O","E","O")</f>
        <v>E</v>
      </c>
      <c r="AI178" s="337" t="str">
        <f>IF(F169="H","L","H")</f>
        <v>H</v>
      </c>
      <c r="AJ178" s="337" t="str">
        <f>IF(G169="O","E","O")</f>
        <v>O</v>
      </c>
      <c r="AL178" s="165"/>
      <c r="AO178" s="314" t="str">
        <f t="shared" ref="AO178" si="1398">IF(B178=0,0,IF(MOD(B178,3)=1,"A",IF(MOD(B178,3)=2,"B","C")))</f>
        <v>A</v>
      </c>
      <c r="AQ178" s="314" t="str">
        <f t="shared" si="1172"/>
        <v>L</v>
      </c>
      <c r="AR178" s="314" t="str">
        <f t="shared" ref="AR178" si="1399">IF(AQ178="L"," ",IF(AO167=1,"2&amp;3",IF(AO167=2,"1&amp;3","1&amp;2")))</f>
        <v xml:space="preserve"> </v>
      </c>
      <c r="AS178" s="318">
        <f t="shared" si="1174"/>
        <v>2</v>
      </c>
      <c r="AT178" s="318">
        <f t="shared" si="1196"/>
        <v>0</v>
      </c>
      <c r="AU178" s="318">
        <f t="shared" si="1175"/>
        <v>0</v>
      </c>
      <c r="AV178" s="318">
        <f t="shared" si="1176"/>
        <v>0</v>
      </c>
    </row>
    <row r="179" spans="1:48">
      <c r="A179" s="197">
        <f t="shared" si="1045"/>
        <v>169</v>
      </c>
      <c r="B179" s="198">
        <f>Data!B179</f>
        <v>18</v>
      </c>
      <c r="D179" s="288">
        <f>IF(AND(B179&gt;0,B179&lt;=12),1,IF(AND(B179&gt;12,B179&lt;=24),2,IF(AND(B179&gt;24,B179&lt;=36),3,0)))</f>
        <v>2</v>
      </c>
      <c r="E179" s="288" t="str">
        <f>IF(B180=0,0,IF(MOD(B180,3)=1,"A",IF(MOD(B180,3)=2,"B","C")))</f>
        <v>B</v>
      </c>
      <c r="F179" s="288">
        <f>IF(AND(B181&gt;0,B181&lt;=12),1,IF(AND(B181&gt;12,B181&lt;=24),2,IF(AND(B181&gt;24,B181&lt;=36),3,0)))</f>
        <v>3</v>
      </c>
      <c r="G179" s="288" t="str">
        <f>IF(B182=0,0,IF(MOD(B182,3)=1,"A",IF(MOD(B182,3)=2,"B","C")))</f>
        <v>A</v>
      </c>
      <c r="I179" s="66" t="str">
        <f t="shared" ref="I179" si="1400">IF(AND(D179&lt;&gt;D167,D179&lt;&gt;0),"W","L")</f>
        <v>W</v>
      </c>
      <c r="J179" s="66" t="str">
        <f t="shared" ref="J179" si="1401">IF(I179="W"," ", IF(AND(E179&lt;&gt;E167,E179&lt;&gt;0),"W","L"))</f>
        <v xml:space="preserve"> </v>
      </c>
      <c r="K179" s="66" t="str">
        <f t="shared" ref="K179:L179" si="1402">IF(OR(J179="W",J179=" ")," ",IF(AND(F179&lt;&gt;F167,F179&lt;&gt;0),"W","L"))</f>
        <v xml:space="preserve"> </v>
      </c>
      <c r="L179" s="66" t="str">
        <f t="shared" si="1402"/>
        <v xml:space="preserve"> </v>
      </c>
      <c r="M179" s="71"/>
      <c r="N179" s="165">
        <f t="shared" ref="N179" si="1403">IF(I179="W",1,IF(J179="W",2,IF(K179="W",3,IF(L179="W",4,"L"))))</f>
        <v>1</v>
      </c>
      <c r="O179" s="71">
        <f t="shared" ref="O179" si="1404">IF(N179&lt;&gt;"L",O175+1,O175-81)</f>
        <v>-124</v>
      </c>
      <c r="P179" s="71"/>
      <c r="Q179" s="66" t="str">
        <f t="shared" ref="Q179" si="1405">IF(AND(D180&lt;&gt;D168,D180&lt;&gt;0),"W","L")</f>
        <v>L</v>
      </c>
      <c r="R179" s="66" t="str">
        <f t="shared" ref="R179" si="1406">IF(Q179="W"," ", IF(AND(E180&lt;&gt;E168,E180&lt;&gt;0),"W","L"))</f>
        <v>W</v>
      </c>
      <c r="S179" s="66" t="str">
        <f t="shared" ref="S179:T179" si="1407">IF(OR(R179="W",R179=" ")," ",IF(AND(F180&lt;&gt;F168,F180&lt;&gt;0),"W","L"))</f>
        <v xml:space="preserve"> </v>
      </c>
      <c r="T179" s="66" t="str">
        <f t="shared" si="1407"/>
        <v xml:space="preserve"> </v>
      </c>
      <c r="U179" s="71"/>
      <c r="V179" s="165">
        <f t="shared" ref="V179" si="1408">IF(Q179="W",1,IF(R179="W",2,IF(S179="W",3,IF(T179="W",4,"L"))))</f>
        <v>2</v>
      </c>
      <c r="W179" s="71">
        <f t="shared" ref="W179" si="1409">IF(V179&lt;&gt;"L",W175+1,W175-81)</f>
        <v>40</v>
      </c>
      <c r="X179" s="71"/>
      <c r="Y179" s="314" t="str">
        <f t="shared" ref="Y179" si="1410">IF(AND(D179&lt;&gt;D175,D179&lt;&gt;0),"W","L")</f>
        <v>W</v>
      </c>
      <c r="Z179" s="314" t="str">
        <f t="shared" ref="Z179" si="1411">IF(Y179="W"," ", IF(AND(E179&lt;&gt;E175,E179&lt;&gt;0),"W","L"))</f>
        <v xml:space="preserve"> </v>
      </c>
      <c r="AA179" s="314" t="str">
        <f t="shared" ref="AA179:AB179" si="1412">IF(OR(Z179="W",Z179=" ")," ",IF(AND(F179&lt;&gt;F175,F179&lt;&gt;0),"W","L"))</f>
        <v xml:space="preserve"> </v>
      </c>
      <c r="AB179" s="314" t="str">
        <f t="shared" si="1412"/>
        <v xml:space="preserve"> </v>
      </c>
      <c r="AC179" s="306"/>
      <c r="AD179" s="308">
        <f t="shared" ref="AD179" si="1413">IF(Y179="W",1,IF(Z179="W",2,IF(AA179="W",3,IF(AB179="W",4,"L"))))</f>
        <v>1</v>
      </c>
      <c r="AE179" s="306">
        <f t="shared" ref="AE179" si="1414">IF(AD179&lt;&gt;"L",AE175+1,AE175-81)</f>
        <v>42</v>
      </c>
      <c r="AG179" s="314" t="str">
        <f>IF(AND(D181&lt;&gt;D169,D410&lt;&gt;0),"W","L")</f>
        <v>L</v>
      </c>
      <c r="AH179" s="314" t="str">
        <f>IF(AG179="W"," ", IF(AND(E181&lt;&gt;E169,E181&lt;&gt;0),"W","L"))</f>
        <v>L</v>
      </c>
      <c r="AI179" s="314" t="str">
        <f>IF(OR(AH179="W",AH179=" ")," ",IF(AND(F181&lt;&gt;F169,F181&lt;&gt;0),"W","L"))</f>
        <v>W</v>
      </c>
      <c r="AJ179" s="314" t="str">
        <f>IF(OR(AI179="W",AI179=" ")," ",IF(AND(G181&lt;&gt;G169,G181&lt;&gt;0),"W","L"))</f>
        <v xml:space="preserve"> </v>
      </c>
      <c r="AL179" s="165">
        <f t="shared" ref="AL179" si="1415">IF(AG179="W",1,IF(AH179="W",2,IF(AI179="W",3,IF(AJ179="W",4,"L"))))</f>
        <v>3</v>
      </c>
      <c r="AM179" s="71">
        <f t="shared" ref="AM179" si="1416">IF(AL179&lt;&gt;"L",AM175+1,AM175-15)</f>
        <v>-40</v>
      </c>
      <c r="AO179" s="314">
        <f t="shared" ref="AO179" si="1417">IF(AND(B179&gt;0,B179&lt;=12),1,IF(AND(B179&gt;12,B179&lt;=24),2,IF(AND(B179&gt;24,B179&lt;=36),3,0)))</f>
        <v>2</v>
      </c>
      <c r="AQ179" s="314" t="str">
        <f t="shared" si="1172"/>
        <v xml:space="preserve"> </v>
      </c>
      <c r="AR179" s="314" t="str">
        <f t="shared" ref="AR179" si="1418">IF(AQ179="L"," ",IF(AO168="A","B&amp;C",IF(AO168="B","A&amp;C","A&amp;B")))</f>
        <v>A&amp;C</v>
      </c>
      <c r="AS179" s="318">
        <f t="shared" si="1174"/>
        <v>2</v>
      </c>
      <c r="AT179" s="318">
        <f t="shared" si="1196"/>
        <v>6</v>
      </c>
      <c r="AU179" s="318">
        <f t="shared" si="1175"/>
        <v>0</v>
      </c>
      <c r="AV179" s="318">
        <f t="shared" si="1176"/>
        <v>-6</v>
      </c>
    </row>
    <row r="180" spans="1:48">
      <c r="A180" s="197">
        <f t="shared" si="1045"/>
        <v>170</v>
      </c>
      <c r="B180" s="198">
        <f>Data!B180</f>
        <v>29</v>
      </c>
      <c r="D180" s="290" t="str">
        <f>IF(B179=0,0,IF(MOD(B179,3)=1,"A",IF(MOD(B179,3)=2,"B","C")))</f>
        <v>C</v>
      </c>
      <c r="E180" s="290">
        <f>IF(AND(B180&gt;0,B180&lt;=12),1,IF(AND(B180&gt;12,B180&lt;=24),2,IF(AND(B180&gt;24,B180&lt;=36),3,0)))</f>
        <v>3</v>
      </c>
      <c r="F180" s="290" t="str">
        <f>IF(B181=0,0,IF(MOD(B181,3)=1,"A",IF(MOD(B181,3)=2,"B","C")))</f>
        <v>A</v>
      </c>
      <c r="G180" s="290">
        <f>IF(AND(B182&gt;0,B182&lt;=12),1,IF(AND(B182&gt;12,B182&lt;=24),2,IF(AND(B182&gt;24,B182&lt;=36),3,0)))</f>
        <v>1</v>
      </c>
      <c r="M180" s="71"/>
      <c r="N180" s="165"/>
      <c r="O180" s="71"/>
      <c r="P180" s="71"/>
      <c r="Q180" s="165"/>
      <c r="R180" s="165"/>
      <c r="S180" s="165"/>
      <c r="T180" s="165"/>
      <c r="U180" s="71"/>
      <c r="V180" s="165"/>
      <c r="W180" s="71"/>
      <c r="X180" s="71"/>
      <c r="Y180" s="314"/>
      <c r="Z180" s="314"/>
      <c r="AA180" s="314"/>
      <c r="AB180" s="314"/>
      <c r="AC180" s="306"/>
      <c r="AD180" s="308"/>
      <c r="AE180" s="306"/>
      <c r="AG180" s="577"/>
      <c r="AH180" s="577"/>
      <c r="AI180" s="577"/>
      <c r="AJ180" s="577"/>
      <c r="AL180" s="165"/>
      <c r="AO180" s="314" t="str">
        <f t="shared" ref="AO180" si="1419">IF(B180=0,0,IF(MOD(B180,3)=1,"A",IF(MOD(B180,3)=2,"B","C")))</f>
        <v>B</v>
      </c>
      <c r="AQ180" s="314" t="str">
        <f t="shared" si="1172"/>
        <v>L</v>
      </c>
      <c r="AR180" s="314" t="str">
        <f t="shared" ref="AR180" si="1420">IF(AQ180="L"," ",IF(AO169=1,"2&amp;3",IF(AO169=2,"1&amp;3","1&amp;2")))</f>
        <v xml:space="preserve"> </v>
      </c>
      <c r="AS180" s="318">
        <f t="shared" si="1174"/>
        <v>3</v>
      </c>
      <c r="AT180" s="318">
        <f t="shared" si="1196"/>
        <v>0</v>
      </c>
      <c r="AU180" s="318">
        <f t="shared" si="1175"/>
        <v>0</v>
      </c>
      <c r="AV180" s="318">
        <f t="shared" si="1176"/>
        <v>-6</v>
      </c>
    </row>
    <row r="181" spans="1:48">
      <c r="A181" s="197">
        <f t="shared" si="1045"/>
        <v>171</v>
      </c>
      <c r="B181" s="198">
        <f>Data!B181</f>
        <v>28</v>
      </c>
      <c r="D181" s="292" t="str">
        <f>IF(B179=0,0,IF(B179&lt;=18,"L","H"))</f>
        <v>L</v>
      </c>
      <c r="E181" s="292" t="str">
        <f>IF(B180=0,0,IF(ISODD(B180),"O","E"))</f>
        <v>O</v>
      </c>
      <c r="F181" s="292" t="str">
        <f>IF(B181=0,0,IF(B181&lt;=18,"L","H"))</f>
        <v>H</v>
      </c>
      <c r="G181" s="292" t="str">
        <f>IF(B182=0,0,IF(ISODD(B182),"O","E"))</f>
        <v>E</v>
      </c>
      <c r="M181" s="71"/>
      <c r="N181" s="165"/>
      <c r="O181" s="71"/>
      <c r="P181" s="71"/>
      <c r="Q181" s="165"/>
      <c r="R181" s="165"/>
      <c r="S181" s="165"/>
      <c r="T181" s="165"/>
      <c r="U181" s="71"/>
      <c r="V181" s="165"/>
      <c r="W181" s="71"/>
      <c r="X181" s="71"/>
      <c r="Y181" s="314"/>
      <c r="Z181" s="314"/>
      <c r="AA181" s="314"/>
      <c r="AB181" s="314"/>
      <c r="AC181" s="306"/>
      <c r="AD181" s="308"/>
      <c r="AE181" s="306"/>
      <c r="AG181" s="577"/>
      <c r="AH181" s="577"/>
      <c r="AI181" s="577"/>
      <c r="AJ181" s="577"/>
      <c r="AL181" s="165"/>
      <c r="AO181" s="314">
        <f t="shared" ref="AO181" si="1421">IF(AND(B181&gt;0,B181&lt;=12),1,IF(AND(B181&gt;12,B181&lt;=24),2,IF(AND(B181&gt;24,B181&lt;=36),3,0)))</f>
        <v>3</v>
      </c>
      <c r="AQ181" s="314" t="str">
        <f t="shared" si="1172"/>
        <v xml:space="preserve"> </v>
      </c>
      <c r="AR181" s="314" t="str">
        <f t="shared" ref="AR181" si="1422">IF(AQ181="L"," ",IF(AO170="A","B&amp;C",IF(AO170="B","A&amp;C","A&amp;B")))</f>
        <v>A&amp;B</v>
      </c>
      <c r="AS181" s="318">
        <f t="shared" si="1174"/>
        <v>3</v>
      </c>
      <c r="AT181" s="318">
        <f t="shared" si="1196"/>
        <v>18</v>
      </c>
      <c r="AU181" s="318">
        <f t="shared" si="1175"/>
        <v>0</v>
      </c>
      <c r="AV181" s="318">
        <f t="shared" si="1176"/>
        <v>-24</v>
      </c>
    </row>
    <row r="182" spans="1:48">
      <c r="A182" s="197">
        <f t="shared" si="1045"/>
        <v>172</v>
      </c>
      <c r="B182" s="198">
        <f>Data!B182</f>
        <v>10</v>
      </c>
      <c r="D182" s="165"/>
      <c r="E182" s="165"/>
      <c r="F182" s="165"/>
      <c r="G182" s="165"/>
      <c r="I182" s="287" t="str">
        <f t="shared" ref="I182" si="1423">IF(D171=1,"2&amp;3",IF(D171=2,"1&amp;3","1&amp;2"))</f>
        <v>2&amp;3</v>
      </c>
      <c r="J182" s="287" t="str">
        <f t="shared" ref="J182" si="1424">IF(E171="A","B&amp;C",IF(E171="B","A&amp;C","A&amp;B"))</f>
        <v>A&amp;C</v>
      </c>
      <c r="K182" s="287" t="str">
        <f t="shared" ref="K182" si="1425">IF(F171=1,"2&amp;3",IF(F171=2,"1&amp;3","1&amp;2"))</f>
        <v>1&amp;2</v>
      </c>
      <c r="L182" s="287" t="str">
        <f t="shared" ref="L182" si="1426">IF(G171="A","B&amp;C",IF(G171="B","A&amp;C","A&amp;B"))</f>
        <v>A&amp;B</v>
      </c>
      <c r="M182" s="71"/>
      <c r="N182" s="165"/>
      <c r="O182" s="71"/>
      <c r="P182" s="71"/>
      <c r="Q182" s="289" t="str">
        <f t="shared" ref="Q182" si="1427">IF(D172="A","B&amp;C",IF(D172="B","A&amp;C","A&amp;B"))</f>
        <v>B&amp;C</v>
      </c>
      <c r="R182" s="289" t="str">
        <f t="shared" ref="R182" si="1428">IF(E172=1,"2&amp;3",IF(E172=2,"1&amp;3","1&amp;2"))</f>
        <v>1&amp;3</v>
      </c>
      <c r="S182" s="289" t="str">
        <f t="shared" ref="S182" si="1429">IF(F172="A","B&amp;C",IF(F172="B","A&amp;C","A&amp;B"))</f>
        <v>A&amp;B</v>
      </c>
      <c r="T182" s="289" t="str">
        <f t="shared" ref="T182" si="1430">IF(G172=1,"2&amp;3",IF(G172=2,"1&amp;3","1&amp;2"))</f>
        <v>2&amp;3</v>
      </c>
      <c r="U182" s="71"/>
      <c r="V182" s="165"/>
      <c r="W182" s="71"/>
      <c r="X182" s="71"/>
      <c r="Y182" s="349" t="str">
        <f t="shared" ref="Y182" si="1431">IF(D179=1,"2&amp;3",IF(D179=2,"1&amp;3","1&amp;2"))</f>
        <v>1&amp;3</v>
      </c>
      <c r="Z182" s="349" t="str">
        <f t="shared" ref="Z182" si="1432">IF(E179="A","B&amp;C",IF(E179="B","A&amp;C","A&amp;B"))</f>
        <v>A&amp;C</v>
      </c>
      <c r="AA182" s="349" t="str">
        <f t="shared" ref="AA182" si="1433">IF(F179=1,"2&amp;3",IF(F179=2,"1&amp;3","1&amp;2"))</f>
        <v>1&amp;2</v>
      </c>
      <c r="AB182" s="349" t="str">
        <f t="shared" ref="AB182" si="1434">IF(G179="A","B&amp;C",IF(G179="B","A&amp;C","A&amp;B"))</f>
        <v>B&amp;C</v>
      </c>
      <c r="AC182" s="306"/>
      <c r="AD182" s="308"/>
      <c r="AE182" s="306"/>
      <c r="AG182" s="337" t="str">
        <f>IF(D173="H","L","H")</f>
        <v>H</v>
      </c>
      <c r="AH182" s="337" t="str">
        <f>IF(E173="O","E","O")</f>
        <v>O</v>
      </c>
      <c r="AI182" s="337" t="str">
        <f>IF(F173="H","L","H")</f>
        <v>L</v>
      </c>
      <c r="AJ182" s="337" t="str">
        <f>IF(G173="O","E","O")</f>
        <v>E</v>
      </c>
      <c r="AL182" s="165"/>
      <c r="AO182" s="314" t="str">
        <f t="shared" ref="AO182" si="1435">IF(B182=0,0,IF(MOD(B182,3)=1,"A",IF(MOD(B182,3)=2,"B","C")))</f>
        <v>A</v>
      </c>
      <c r="AQ182" s="314" t="str">
        <f t="shared" si="1172"/>
        <v>W</v>
      </c>
      <c r="AR182" s="314" t="str">
        <f t="shared" ref="AR182" si="1436">IF(AQ182="L"," ",IF(AO171=1,"2&amp;3",IF(AO171=2,"1&amp;3","1&amp;2")))</f>
        <v>2&amp;3</v>
      </c>
      <c r="AS182" s="318">
        <f t="shared" si="1174"/>
        <v>1</v>
      </c>
      <c r="AT182" s="318">
        <f t="shared" si="1196"/>
        <v>2</v>
      </c>
      <c r="AU182" s="318">
        <f t="shared" si="1175"/>
        <v>27</v>
      </c>
      <c r="AV182" s="318">
        <f t="shared" si="1176"/>
        <v>1</v>
      </c>
    </row>
    <row r="183" spans="1:48">
      <c r="A183" s="197">
        <f t="shared" si="1045"/>
        <v>173</v>
      </c>
      <c r="B183" s="198">
        <f>Data!B183</f>
        <v>32</v>
      </c>
      <c r="D183" s="288">
        <f>IF(AND(B183&gt;0,B183&lt;=12),1,IF(AND(B183&gt;12,B183&lt;=24),2,IF(AND(B183&gt;24,B183&lt;=36),3,0)))</f>
        <v>3</v>
      </c>
      <c r="E183" s="288" t="str">
        <f>IF(B184=0,0,IF(MOD(B184,3)=1,"A",IF(MOD(B184,3)=2,"B","C")))</f>
        <v>B</v>
      </c>
      <c r="F183" s="288">
        <f>IF(AND(B185&gt;0,B185&lt;=12),1,IF(AND(B185&gt;12,B185&lt;=24),2,IF(AND(B185&gt;24,B185&lt;=36),3,0)))</f>
        <v>1</v>
      </c>
      <c r="G183" s="288" t="str">
        <f>IF(B186=0,0,IF(MOD(B186,3)=1,"A",IF(MOD(B186,3)=2,"B","C")))</f>
        <v>A</v>
      </c>
      <c r="I183" s="66" t="str">
        <f t="shared" ref="I183" si="1437">IF(AND(D183&lt;&gt;D171,D183&lt;&gt;0),"W","L")</f>
        <v>W</v>
      </c>
      <c r="J183" s="66" t="str">
        <f t="shared" ref="J183" si="1438">IF(I183="W"," ", IF(AND(E183&lt;&gt;E171,E183&lt;&gt;0),"W","L"))</f>
        <v xml:space="preserve"> </v>
      </c>
      <c r="K183" s="66" t="str">
        <f t="shared" ref="K183:L183" si="1439">IF(OR(J183="W",J183=" ")," ",IF(AND(F183&lt;&gt;F171,F183&lt;&gt;0),"W","L"))</f>
        <v xml:space="preserve"> </v>
      </c>
      <c r="L183" s="66" t="str">
        <f t="shared" si="1439"/>
        <v xml:space="preserve"> </v>
      </c>
      <c r="M183" s="71"/>
      <c r="N183" s="165">
        <f t="shared" ref="N183" si="1440">IF(I183="W",1,IF(J183="W",2,IF(K183="W",3,IF(L183="W",4,"L"))))</f>
        <v>1</v>
      </c>
      <c r="O183" s="71">
        <f t="shared" ref="O183" si="1441">IF(N183&lt;&gt;"L",O179+1,O179-81)</f>
        <v>-123</v>
      </c>
      <c r="P183" s="71"/>
      <c r="Q183" s="66" t="str">
        <f t="shared" ref="Q183" si="1442">IF(AND(D184&lt;&gt;D172,D184&lt;&gt;0),"W","L")</f>
        <v>W</v>
      </c>
      <c r="R183" s="66" t="str">
        <f t="shared" ref="R183" si="1443">IF(Q183="W"," ", IF(AND(E184&lt;&gt;E172,E184&lt;&gt;0),"W","L"))</f>
        <v xml:space="preserve"> </v>
      </c>
      <c r="S183" s="66" t="str">
        <f t="shared" ref="S183:T183" si="1444">IF(OR(R183="W",R183=" ")," ",IF(AND(F184&lt;&gt;F172,F184&lt;&gt;0),"W","L"))</f>
        <v xml:space="preserve"> </v>
      </c>
      <c r="T183" s="66" t="str">
        <f t="shared" si="1444"/>
        <v xml:space="preserve"> </v>
      </c>
      <c r="U183" s="71"/>
      <c r="V183" s="165">
        <f t="shared" ref="V183" si="1445">IF(Q183="W",1,IF(R183="W",2,IF(S183="W",3,IF(T183="W",4,"L"))))</f>
        <v>1</v>
      </c>
      <c r="W183" s="71">
        <f t="shared" ref="W183" si="1446">IF(V183&lt;&gt;"L",W179+1,W179-81)</f>
        <v>41</v>
      </c>
      <c r="X183" s="71"/>
      <c r="Y183" s="314" t="str">
        <f t="shared" ref="Y183" si="1447">IF(AND(D183&lt;&gt;D179,D183&lt;&gt;0),"W","L")</f>
        <v>W</v>
      </c>
      <c r="Z183" s="314" t="str">
        <f t="shared" ref="Z183" si="1448">IF(Y183="W"," ", IF(AND(E183&lt;&gt;E179,E183&lt;&gt;0),"W","L"))</f>
        <v xml:space="preserve"> </v>
      </c>
      <c r="AA183" s="314" t="str">
        <f t="shared" ref="AA183:AB183" si="1449">IF(OR(Z183="W",Z183=" ")," ",IF(AND(F183&lt;&gt;F179,F183&lt;&gt;0),"W","L"))</f>
        <v xml:space="preserve"> </v>
      </c>
      <c r="AB183" s="314" t="str">
        <f t="shared" si="1449"/>
        <v xml:space="preserve"> </v>
      </c>
      <c r="AC183" s="306"/>
      <c r="AD183" s="308">
        <f t="shared" ref="AD183" si="1450">IF(Y183="W",1,IF(Z183="W",2,IF(AA183="W",3,IF(AB183="W",4,"L"))))</f>
        <v>1</v>
      </c>
      <c r="AE183" s="306">
        <f t="shared" ref="AE183" si="1451">IF(AD183&lt;&gt;"L",AE179+1,AE179-81)</f>
        <v>43</v>
      </c>
      <c r="AG183" s="314" t="str">
        <f>IF(AND(D185&lt;&gt;D173,D414&lt;&gt;0),"W","L")</f>
        <v>L</v>
      </c>
      <c r="AH183" s="314" t="str">
        <f>IF(AG183="W"," ", IF(AND(E185&lt;&gt;E173,E185&lt;&gt;0),"W","L"))</f>
        <v>L</v>
      </c>
      <c r="AI183" s="314" t="str">
        <f>IF(OR(AH183="W",AH183=" ")," ",IF(AND(F185&lt;&gt;F173,F185&lt;&gt;0),"W","L"))</f>
        <v>W</v>
      </c>
      <c r="AJ183" s="314" t="str">
        <f>IF(OR(AI183="W",AI183=" ")," ",IF(AND(G185&lt;&gt;G173,G185&lt;&gt;0),"W","L"))</f>
        <v xml:space="preserve"> </v>
      </c>
      <c r="AL183" s="165">
        <f t="shared" ref="AL183" si="1452">IF(AG183="W",1,IF(AH183="W",2,IF(AI183="W",3,IF(AJ183="W",4,"L"))))</f>
        <v>3</v>
      </c>
      <c r="AM183" s="71">
        <f t="shared" ref="AM183" si="1453">IF(AL183&lt;&gt;"L",AM179+1,AM179-15)</f>
        <v>-39</v>
      </c>
      <c r="AO183" s="314">
        <f t="shared" ref="AO183" si="1454">IF(AND(B183&gt;0,B183&lt;=12),1,IF(AND(B183&gt;12,B183&lt;=24),2,IF(AND(B183&gt;24,B183&lt;=36),3,0)))</f>
        <v>3</v>
      </c>
      <c r="AQ183" s="314" t="str">
        <f t="shared" si="1172"/>
        <v>W</v>
      </c>
      <c r="AR183" s="314" t="str">
        <f t="shared" ref="AR183" si="1455">IF(AQ183="L"," ",IF(AO172="A","B&amp;C",IF(AO172="B","A&amp;C","A&amp;B")))</f>
        <v>A&amp;C</v>
      </c>
      <c r="AS183" s="318">
        <f t="shared" si="1174"/>
        <v>1</v>
      </c>
      <c r="AT183" s="318">
        <f t="shared" si="1196"/>
        <v>2</v>
      </c>
      <c r="AU183" s="318">
        <f t="shared" si="1175"/>
        <v>3</v>
      </c>
      <c r="AV183" s="318">
        <f t="shared" si="1176"/>
        <v>2</v>
      </c>
    </row>
    <row r="184" spans="1:48">
      <c r="A184" s="197">
        <f t="shared" si="1045"/>
        <v>174</v>
      </c>
      <c r="B184" s="198">
        <f>Data!B184</f>
        <v>14</v>
      </c>
      <c r="D184" s="290" t="str">
        <f>IF(B183=0,0,IF(MOD(B183,3)=1,"A",IF(MOD(B183,3)=2,"B","C")))</f>
        <v>B</v>
      </c>
      <c r="E184" s="290">
        <f>IF(AND(B184&gt;0,B184&lt;=12),1,IF(AND(B184&gt;12,B184&lt;=24),2,IF(AND(B184&gt;24,B184&lt;=36),3,0)))</f>
        <v>2</v>
      </c>
      <c r="F184" s="290" t="str">
        <f>IF(B185=0,0,IF(MOD(B185,3)=1,"A",IF(MOD(B185,3)=2,"B","C")))</f>
        <v>B</v>
      </c>
      <c r="G184" s="290">
        <f>IF(AND(B186&gt;0,B186&lt;=12),1,IF(AND(B186&gt;12,B186&lt;=24),2,IF(AND(B186&gt;24,B186&lt;=36),3,0)))</f>
        <v>2</v>
      </c>
      <c r="M184" s="71"/>
      <c r="N184" s="165"/>
      <c r="O184" s="71"/>
      <c r="P184" s="71"/>
      <c r="Q184" s="165"/>
      <c r="R184" s="165"/>
      <c r="S184" s="165"/>
      <c r="T184" s="165"/>
      <c r="U184" s="71"/>
      <c r="V184" s="165"/>
      <c r="W184" s="71"/>
      <c r="X184" s="71"/>
      <c r="Y184" s="314"/>
      <c r="Z184" s="314"/>
      <c r="AA184" s="314"/>
      <c r="AB184" s="314"/>
      <c r="AC184" s="306"/>
      <c r="AD184" s="308"/>
      <c r="AE184" s="306"/>
      <c r="AG184" s="577"/>
      <c r="AH184" s="577"/>
      <c r="AI184" s="577"/>
      <c r="AJ184" s="577"/>
      <c r="AL184" s="165"/>
      <c r="AO184" s="314" t="str">
        <f t="shared" ref="AO184" si="1456">IF(B184=0,0,IF(MOD(B184,3)=1,"A",IF(MOD(B184,3)=2,"B","C")))</f>
        <v>B</v>
      </c>
      <c r="AQ184" s="314" t="str">
        <f t="shared" si="1172"/>
        <v>L</v>
      </c>
      <c r="AR184" s="314" t="str">
        <f t="shared" ref="AR184" si="1457">IF(AQ184="L"," ",IF(AO173=1,"2&amp;3",IF(AO173=2,"1&amp;3","1&amp;2")))</f>
        <v xml:space="preserve"> </v>
      </c>
      <c r="AS184" s="318">
        <f t="shared" si="1174"/>
        <v>2</v>
      </c>
      <c r="AT184" s="318">
        <f t="shared" si="1196"/>
        <v>0</v>
      </c>
      <c r="AU184" s="318">
        <f t="shared" si="1175"/>
        <v>0</v>
      </c>
      <c r="AV184" s="318">
        <f t="shared" si="1176"/>
        <v>2</v>
      </c>
    </row>
    <row r="185" spans="1:48">
      <c r="A185" s="197">
        <f t="shared" si="1045"/>
        <v>175</v>
      </c>
      <c r="B185" s="198">
        <f>Data!B185</f>
        <v>11</v>
      </c>
      <c r="D185" s="292" t="str">
        <f>IF(B183=0,0,IF(B183&lt;=18,"L","H"))</f>
        <v>H</v>
      </c>
      <c r="E185" s="292" t="str">
        <f>IF(B184=0,0,IF(ISODD(B184),"O","E"))</f>
        <v>E</v>
      </c>
      <c r="F185" s="292" t="str">
        <f>IF(B185=0,0,IF(B185&lt;=18,"L","H"))</f>
        <v>L</v>
      </c>
      <c r="G185" s="292" t="str">
        <f>IF(B186=0,0,IF(ISODD(B186),"O","E"))</f>
        <v>O</v>
      </c>
      <c r="M185" s="71"/>
      <c r="N185" s="165"/>
      <c r="O185" s="71"/>
      <c r="P185" s="71"/>
      <c r="Q185" s="165"/>
      <c r="R185" s="165"/>
      <c r="S185" s="165"/>
      <c r="T185" s="165"/>
      <c r="U185" s="71"/>
      <c r="V185" s="165"/>
      <c r="W185" s="71"/>
      <c r="X185" s="71"/>
      <c r="Y185" s="314"/>
      <c r="Z185" s="314"/>
      <c r="AA185" s="314"/>
      <c r="AB185" s="314"/>
      <c r="AC185" s="306"/>
      <c r="AD185" s="308"/>
      <c r="AE185" s="306"/>
      <c r="AG185" s="577"/>
      <c r="AH185" s="577"/>
      <c r="AI185" s="577"/>
      <c r="AJ185" s="577"/>
      <c r="AL185" s="165"/>
      <c r="AO185" s="314">
        <f t="shared" ref="AO185" si="1458">IF(AND(B185&gt;0,B185&lt;=12),1,IF(AND(B185&gt;12,B185&lt;=24),2,IF(AND(B185&gt;24,B185&lt;=36),3,0)))</f>
        <v>1</v>
      </c>
      <c r="AQ185" s="314" t="str">
        <f t="shared" si="1172"/>
        <v xml:space="preserve"> </v>
      </c>
      <c r="AR185" s="314" t="str">
        <f t="shared" ref="AR185" si="1459">IF(AQ185="L"," ",IF(AO174="A","B&amp;C",IF(AO174="B","A&amp;C","A&amp;B")))</f>
        <v>A&amp;B</v>
      </c>
      <c r="AS185" s="318">
        <f t="shared" si="1174"/>
        <v>2</v>
      </c>
      <c r="AT185" s="318">
        <f t="shared" si="1196"/>
        <v>6</v>
      </c>
      <c r="AU185" s="318">
        <f t="shared" si="1175"/>
        <v>0</v>
      </c>
      <c r="AV185" s="318">
        <f t="shared" si="1176"/>
        <v>-4</v>
      </c>
    </row>
    <row r="186" spans="1:48">
      <c r="A186" s="197">
        <f t="shared" si="1045"/>
        <v>176</v>
      </c>
      <c r="B186" s="198">
        <f>Data!B186</f>
        <v>13</v>
      </c>
      <c r="D186" s="165"/>
      <c r="E186" s="165"/>
      <c r="F186" s="165"/>
      <c r="G186" s="165"/>
      <c r="I186" s="287" t="str">
        <f t="shared" ref="I186" si="1460">IF(D175=1,"2&amp;3",IF(D175=2,"1&amp;3","1&amp;2"))</f>
        <v>2&amp;3</v>
      </c>
      <c r="J186" s="287" t="str">
        <f t="shared" ref="J186" si="1461">IF(E175="A","B&amp;C",IF(E175="B","A&amp;C","A&amp;B"))</f>
        <v>A&amp;C</v>
      </c>
      <c r="K186" s="287" t="str">
        <f t="shared" ref="K186" si="1462">IF(F175=1,"2&amp;3",IF(F175=2,"1&amp;3","1&amp;2"))</f>
        <v>2&amp;3</v>
      </c>
      <c r="L186" s="287" t="str">
        <f t="shared" ref="L186" si="1463">IF(G175="A","B&amp;C",IF(G175="B","A&amp;C","A&amp;B"))</f>
        <v>B&amp;C</v>
      </c>
      <c r="M186" s="71"/>
      <c r="N186" s="165"/>
      <c r="O186" s="71"/>
      <c r="P186" s="71"/>
      <c r="Q186" s="289" t="str">
        <f t="shared" ref="Q186" si="1464">IF(D176="A","B&amp;C",IF(D176="B","A&amp;C","A&amp;B"))</f>
        <v>A&amp;C</v>
      </c>
      <c r="R186" s="289" t="str">
        <f t="shared" ref="R186" si="1465">IF(E176=1,"2&amp;3",IF(E176=2,"1&amp;3","1&amp;2"))</f>
        <v>1&amp;3</v>
      </c>
      <c r="S186" s="289" t="str">
        <f t="shared" ref="S186" si="1466">IF(F176="A","B&amp;C",IF(F176="B","A&amp;C","A&amp;B"))</f>
        <v>A&amp;B</v>
      </c>
      <c r="T186" s="289" t="str">
        <f t="shared" ref="T186" si="1467">IF(G176=1,"2&amp;3",IF(G176=2,"1&amp;3","1&amp;2"))</f>
        <v>2&amp;3</v>
      </c>
      <c r="U186" s="71"/>
      <c r="V186" s="165"/>
      <c r="W186" s="71"/>
      <c r="X186" s="71"/>
      <c r="Y186" s="349" t="str">
        <f t="shared" ref="Y186" si="1468">IF(D183=1,"2&amp;3",IF(D183=2,"1&amp;3","1&amp;2"))</f>
        <v>1&amp;2</v>
      </c>
      <c r="Z186" s="349" t="str">
        <f t="shared" ref="Z186" si="1469">IF(E183="A","B&amp;C",IF(E183="B","A&amp;C","A&amp;B"))</f>
        <v>A&amp;C</v>
      </c>
      <c r="AA186" s="349" t="str">
        <f t="shared" ref="AA186" si="1470">IF(F183=1,"2&amp;3",IF(F183=2,"1&amp;3","1&amp;2"))</f>
        <v>2&amp;3</v>
      </c>
      <c r="AB186" s="349" t="str">
        <f t="shared" ref="AB186" si="1471">IF(G183="A","B&amp;C",IF(G183="B","A&amp;C","A&amp;B"))</f>
        <v>B&amp;C</v>
      </c>
      <c r="AC186" s="306"/>
      <c r="AD186" s="308"/>
      <c r="AE186" s="306"/>
      <c r="AG186" s="337" t="str">
        <f>IF(D177="H","L","H")</f>
        <v>H</v>
      </c>
      <c r="AH186" s="337" t="str">
        <f>IF(E177="O","E","O")</f>
        <v>E</v>
      </c>
      <c r="AI186" s="337" t="str">
        <f>IF(F177="H","L","H")</f>
        <v>H</v>
      </c>
      <c r="AJ186" s="337" t="str">
        <f>IF(G177="O","E","O")</f>
        <v>O</v>
      </c>
      <c r="AL186" s="165"/>
      <c r="AO186" s="314" t="str">
        <f t="shared" ref="AO186" si="1472">IF(B186=0,0,IF(MOD(B186,3)=1,"A",IF(MOD(B186,3)=2,"B","C")))</f>
        <v>A</v>
      </c>
      <c r="AQ186" s="314" t="str">
        <f t="shared" si="1172"/>
        <v>W</v>
      </c>
      <c r="AR186" s="314" t="str">
        <f t="shared" ref="AR186" si="1473">IF(AQ186="L"," ",IF(AO175=1,"2&amp;3",IF(AO175=2,"1&amp;3","1&amp;2")))</f>
        <v>2&amp;3</v>
      </c>
      <c r="AS186" s="318">
        <f t="shared" si="1174"/>
        <v>1</v>
      </c>
      <c r="AT186" s="318">
        <f t="shared" si="1196"/>
        <v>2</v>
      </c>
      <c r="AU186" s="318">
        <f t="shared" si="1175"/>
        <v>9</v>
      </c>
      <c r="AV186" s="318">
        <f t="shared" si="1176"/>
        <v>3</v>
      </c>
    </row>
    <row r="187" spans="1:48">
      <c r="A187" s="197">
        <f t="shared" si="1045"/>
        <v>177</v>
      </c>
      <c r="B187" s="198">
        <f>Data!B187</f>
        <v>35</v>
      </c>
      <c r="D187" s="288">
        <f>IF(AND(B187&gt;0,B187&lt;=12),1,IF(AND(B187&gt;12,B187&lt;=24),2,IF(AND(B187&gt;24,B187&lt;=36),3,0)))</f>
        <v>3</v>
      </c>
      <c r="E187" s="288" t="str">
        <f>IF(B188=0,0,IF(MOD(B188,3)=1,"A",IF(MOD(B188,3)=2,"B","C")))</f>
        <v>A</v>
      </c>
      <c r="F187" s="288">
        <f>IF(AND(B189&gt;0,B189&lt;=12),1,IF(AND(B189&gt;12,B189&lt;=24),2,IF(AND(B189&gt;24,B189&lt;=36),3,0)))</f>
        <v>2</v>
      </c>
      <c r="G187" s="288" t="str">
        <f>IF(B190=0,0,IF(MOD(B190,3)=1,"A",IF(MOD(B190,3)=2,"B","C")))</f>
        <v>C</v>
      </c>
      <c r="I187" s="66" t="str">
        <f t="shared" ref="I187" si="1474">IF(AND(D187&lt;&gt;D175,D187&lt;&gt;0),"W","L")</f>
        <v>W</v>
      </c>
      <c r="J187" s="66" t="str">
        <f t="shared" ref="J187" si="1475">IF(I187="W"," ", IF(AND(E187&lt;&gt;E175,E187&lt;&gt;0),"W","L"))</f>
        <v xml:space="preserve"> </v>
      </c>
      <c r="K187" s="66" t="str">
        <f t="shared" ref="K187:L187" si="1476">IF(OR(J187="W",J187=" ")," ",IF(AND(F187&lt;&gt;F175,F187&lt;&gt;0),"W","L"))</f>
        <v xml:space="preserve"> </v>
      </c>
      <c r="L187" s="66" t="str">
        <f t="shared" si="1476"/>
        <v xml:space="preserve"> </v>
      </c>
      <c r="M187" s="71"/>
      <c r="N187" s="165">
        <f t="shared" ref="N187" si="1477">IF(I187="W",1,IF(J187="W",2,IF(K187="W",3,IF(L187="W",4,"L"))))</f>
        <v>1</v>
      </c>
      <c r="O187" s="71">
        <f t="shared" ref="O187" si="1478">IF(N187&lt;&gt;"L",O183+1,O183-81)</f>
        <v>-122</v>
      </c>
      <c r="P187" s="71"/>
      <c r="Q187" s="66" t="str">
        <f t="shared" ref="Q187" si="1479">IF(AND(D188&lt;&gt;D176,D188&lt;&gt;0),"W","L")</f>
        <v>L</v>
      </c>
      <c r="R187" s="66" t="str">
        <f t="shared" ref="R187" si="1480">IF(Q187="W"," ", IF(AND(E188&lt;&gt;E176,E188&lt;&gt;0),"W","L"))</f>
        <v>L</v>
      </c>
      <c r="S187" s="66" t="str">
        <f t="shared" ref="S187:T187" si="1481">IF(OR(R187="W",R187=" ")," ",IF(AND(F188&lt;&gt;F176,F188&lt;&gt;0),"W","L"))</f>
        <v>W</v>
      </c>
      <c r="T187" s="66" t="str">
        <f t="shared" si="1481"/>
        <v xml:space="preserve"> </v>
      </c>
      <c r="U187" s="71"/>
      <c r="V187" s="165">
        <f t="shared" ref="V187" si="1482">IF(Q187="W",1,IF(R187="W",2,IF(S187="W",3,IF(T187="W",4,"L"))))</f>
        <v>3</v>
      </c>
      <c r="W187" s="71">
        <f t="shared" ref="W187" si="1483">IF(V187&lt;&gt;"L",W183+1,W183-81)</f>
        <v>42</v>
      </c>
      <c r="X187" s="71"/>
      <c r="Y187" s="314" t="str">
        <f t="shared" ref="Y187" si="1484">IF(AND(D187&lt;&gt;D183,D187&lt;&gt;0),"W","L")</f>
        <v>L</v>
      </c>
      <c r="Z187" s="314" t="str">
        <f t="shared" ref="Z187" si="1485">IF(Y187="W"," ", IF(AND(E187&lt;&gt;E183,E187&lt;&gt;0),"W","L"))</f>
        <v>W</v>
      </c>
      <c r="AA187" s="314" t="str">
        <f t="shared" ref="AA187:AB187" si="1486">IF(OR(Z187="W",Z187=" ")," ",IF(AND(F187&lt;&gt;F183,F187&lt;&gt;0),"W","L"))</f>
        <v xml:space="preserve"> </v>
      </c>
      <c r="AB187" s="314" t="str">
        <f t="shared" si="1486"/>
        <v xml:space="preserve"> </v>
      </c>
      <c r="AC187" s="306"/>
      <c r="AD187" s="308">
        <f t="shared" ref="AD187" si="1487">IF(Y187="W",1,IF(Z187="W",2,IF(AA187="W",3,IF(AB187="W",4,"L"))))</f>
        <v>2</v>
      </c>
      <c r="AE187" s="306">
        <f t="shared" ref="AE187" si="1488">IF(AD187&lt;&gt;"L",AE183+1,AE183-81)</f>
        <v>44</v>
      </c>
      <c r="AG187" s="314" t="str">
        <f>IF(AND(D189&lt;&gt;D177,D418&lt;&gt;0),"W","L")</f>
        <v>L</v>
      </c>
      <c r="AH187" s="314" t="str">
        <f>IF(AG187="W"," ", IF(AND(E189&lt;&gt;E177,E189&lt;&gt;0),"W","L"))</f>
        <v>L</v>
      </c>
      <c r="AI187" s="314" t="str">
        <f>IF(OR(AH187="W",AH187=" ")," ",IF(AND(F189&lt;&gt;F177,F189&lt;&gt;0),"W","L"))</f>
        <v>L</v>
      </c>
      <c r="AJ187" s="314" t="str">
        <f>IF(OR(AI187="W",AI187=" ")," ",IF(AND(G189&lt;&gt;G177,G189&lt;&gt;0),"W","L"))</f>
        <v>L</v>
      </c>
      <c r="AL187" s="165" t="str">
        <f t="shared" ref="AL187" si="1489">IF(AG187="W",1,IF(AH187="W",2,IF(AI187="W",3,IF(AJ187="W",4,"L"))))</f>
        <v>L</v>
      </c>
      <c r="AM187" s="71">
        <f t="shared" ref="AM187" si="1490">IF(AL187&lt;&gt;"L",AM183+1,AM183-15)</f>
        <v>-54</v>
      </c>
      <c r="AO187" s="314">
        <f t="shared" ref="AO187" si="1491">IF(AND(B187&gt;0,B187&lt;=12),1,IF(AND(B187&gt;12,B187&lt;=24),2,IF(AND(B187&gt;24,B187&lt;=36),3,0)))</f>
        <v>3</v>
      </c>
      <c r="AQ187" s="314" t="str">
        <f t="shared" si="1172"/>
        <v>W</v>
      </c>
      <c r="AR187" s="314" t="str">
        <f t="shared" ref="AR187" si="1492">IF(AQ187="L"," ",IF(AO176="A","B&amp;C",IF(AO176="B","A&amp;C","A&amp;B")))</f>
        <v>A&amp;C</v>
      </c>
      <c r="AS187" s="318">
        <f t="shared" si="1174"/>
        <v>1</v>
      </c>
      <c r="AT187" s="318">
        <f t="shared" si="1196"/>
        <v>2</v>
      </c>
      <c r="AU187" s="318">
        <f t="shared" si="1175"/>
        <v>3</v>
      </c>
      <c r="AV187" s="318">
        <f t="shared" si="1176"/>
        <v>4</v>
      </c>
    </row>
    <row r="188" spans="1:48">
      <c r="A188" s="197">
        <f t="shared" si="1045"/>
        <v>178</v>
      </c>
      <c r="B188" s="198">
        <f>Data!B188</f>
        <v>13</v>
      </c>
      <c r="D188" s="290" t="str">
        <f>IF(B187=0,0,IF(MOD(B187,3)=1,"A",IF(MOD(B187,3)=2,"B","C")))</f>
        <v>B</v>
      </c>
      <c r="E188" s="290">
        <f>IF(AND(B188&gt;0,B188&lt;=12),1,IF(AND(B188&gt;12,B188&lt;=24),2,IF(AND(B188&gt;24,B188&lt;=36),3,0)))</f>
        <v>2</v>
      </c>
      <c r="F188" s="290" t="str">
        <f>IF(B189=0,0,IF(MOD(B189,3)=1,"A",IF(MOD(B189,3)=2,"B","C")))</f>
        <v>B</v>
      </c>
      <c r="G188" s="290">
        <f>IF(AND(B190&gt;0,B190&lt;=12),1,IF(AND(B190&gt;12,B190&lt;=24),2,IF(AND(B190&gt;24,B190&lt;=36),3,0)))</f>
        <v>1</v>
      </c>
      <c r="M188" s="71"/>
      <c r="N188" s="165"/>
      <c r="O188" s="71"/>
      <c r="P188" s="71"/>
      <c r="Q188" s="165"/>
      <c r="R188" s="165"/>
      <c r="S188" s="165"/>
      <c r="T188" s="165"/>
      <c r="U188" s="71"/>
      <c r="V188" s="165"/>
      <c r="W188" s="71"/>
      <c r="X188" s="71"/>
      <c r="Y188" s="314"/>
      <c r="Z188" s="314"/>
      <c r="AA188" s="314"/>
      <c r="AB188" s="314"/>
      <c r="AC188" s="306"/>
      <c r="AD188" s="308"/>
      <c r="AE188" s="306"/>
      <c r="AG188" s="577"/>
      <c r="AH188" s="577"/>
      <c r="AI188" s="577"/>
      <c r="AJ188" s="577"/>
      <c r="AL188" s="165"/>
      <c r="AO188" s="314" t="str">
        <f t="shared" ref="AO188" si="1493">IF(B188=0,0,IF(MOD(B188,3)=1,"A",IF(MOD(B188,3)=2,"B","C")))</f>
        <v>A</v>
      </c>
      <c r="AQ188" s="314" t="str">
        <f t="shared" si="1172"/>
        <v>W</v>
      </c>
      <c r="AR188" s="314" t="str">
        <f t="shared" ref="AR188" si="1494">IF(AQ188="L"," ",IF(AO177=1,"2&amp;3",IF(AO177=2,"1&amp;3","1&amp;2")))</f>
        <v>2&amp;3</v>
      </c>
      <c r="AS188" s="318">
        <f t="shared" si="1174"/>
        <v>1</v>
      </c>
      <c r="AT188" s="318">
        <f t="shared" si="1196"/>
        <v>2</v>
      </c>
      <c r="AU188" s="318">
        <f t="shared" si="1175"/>
        <v>3</v>
      </c>
      <c r="AV188" s="318">
        <f t="shared" si="1176"/>
        <v>5</v>
      </c>
    </row>
    <row r="189" spans="1:48">
      <c r="A189" s="197">
        <f t="shared" si="1045"/>
        <v>179</v>
      </c>
      <c r="B189" s="198">
        <f>Data!B189</f>
        <v>14</v>
      </c>
      <c r="D189" s="292" t="str">
        <f>IF(B187=0,0,IF(B187&lt;=18,"L","H"))</f>
        <v>H</v>
      </c>
      <c r="E189" s="292" t="str">
        <f>IF(B188=0,0,IF(ISODD(B188),"O","E"))</f>
        <v>O</v>
      </c>
      <c r="F189" s="292" t="str">
        <f>IF(B189=0,0,IF(B189&lt;=18,"L","H"))</f>
        <v>L</v>
      </c>
      <c r="G189" s="292" t="str">
        <f>IF(B190=0,0,IF(ISODD(B190),"O","E"))</f>
        <v>E</v>
      </c>
      <c r="M189" s="71"/>
      <c r="N189" s="165"/>
      <c r="O189" s="71"/>
      <c r="P189" s="71"/>
      <c r="Q189" s="165"/>
      <c r="R189" s="165"/>
      <c r="S189" s="165"/>
      <c r="T189" s="165"/>
      <c r="U189" s="71"/>
      <c r="V189" s="165"/>
      <c r="W189" s="71"/>
      <c r="X189" s="71"/>
      <c r="Y189" s="314"/>
      <c r="Z189" s="314"/>
      <c r="AA189" s="314"/>
      <c r="AB189" s="314"/>
      <c r="AC189" s="306"/>
      <c r="AD189" s="308"/>
      <c r="AE189" s="306"/>
      <c r="AG189" s="577"/>
      <c r="AH189" s="577"/>
      <c r="AI189" s="577"/>
      <c r="AJ189" s="577"/>
      <c r="AL189" s="165"/>
      <c r="AO189" s="314">
        <f t="shared" ref="AO189" si="1495">IF(AND(B189&gt;0,B189&lt;=12),1,IF(AND(B189&gt;12,B189&lt;=24),2,IF(AND(B189&gt;24,B189&lt;=36),3,0)))</f>
        <v>2</v>
      </c>
      <c r="AQ189" s="314" t="str">
        <f t="shared" si="1172"/>
        <v>W</v>
      </c>
      <c r="AR189" s="314" t="str">
        <f t="shared" ref="AR189" si="1496">IF(AQ189="L"," ",IF(AO178="A","B&amp;C",IF(AO178="B","A&amp;C","A&amp;B")))</f>
        <v>B&amp;C</v>
      </c>
      <c r="AS189" s="318">
        <f t="shared" si="1174"/>
        <v>1</v>
      </c>
      <c r="AT189" s="318">
        <f t="shared" si="1196"/>
        <v>2</v>
      </c>
      <c r="AU189" s="318">
        <f t="shared" si="1175"/>
        <v>3</v>
      </c>
      <c r="AV189" s="318">
        <f t="shared" si="1176"/>
        <v>6</v>
      </c>
    </row>
    <row r="190" spans="1:48">
      <c r="A190" s="197">
        <f t="shared" si="1045"/>
        <v>180</v>
      </c>
      <c r="B190" s="198">
        <f>Data!B190</f>
        <v>6</v>
      </c>
      <c r="D190" s="77"/>
      <c r="E190" s="77"/>
      <c r="F190" s="77"/>
      <c r="G190" s="77"/>
      <c r="I190" s="287" t="str">
        <f t="shared" ref="I190" si="1497">IF(D179=1,"2&amp;3",IF(D179=2,"1&amp;3","1&amp;2"))</f>
        <v>1&amp;3</v>
      </c>
      <c r="J190" s="287" t="str">
        <f t="shared" ref="J190" si="1498">IF(E179="A","B&amp;C",IF(E179="B","A&amp;C","A&amp;B"))</f>
        <v>A&amp;C</v>
      </c>
      <c r="K190" s="287" t="str">
        <f t="shared" ref="K190" si="1499">IF(F179=1,"2&amp;3",IF(F179=2,"1&amp;3","1&amp;2"))</f>
        <v>1&amp;2</v>
      </c>
      <c r="L190" s="287" t="str">
        <f t="shared" ref="L190" si="1500">IF(G179="A","B&amp;C",IF(G179="B","A&amp;C","A&amp;B"))</f>
        <v>B&amp;C</v>
      </c>
      <c r="M190" s="71"/>
      <c r="N190" s="165"/>
      <c r="O190" s="71"/>
      <c r="P190" s="71"/>
      <c r="Q190" s="289" t="str">
        <f t="shared" ref="Q190" si="1501">IF(D180="A","B&amp;C",IF(D180="B","A&amp;C","A&amp;B"))</f>
        <v>A&amp;B</v>
      </c>
      <c r="R190" s="289" t="str">
        <f t="shared" ref="R190" si="1502">IF(E180=1,"2&amp;3",IF(E180=2,"1&amp;3","1&amp;2"))</f>
        <v>1&amp;2</v>
      </c>
      <c r="S190" s="289" t="str">
        <f t="shared" ref="S190" si="1503">IF(F180="A","B&amp;C",IF(F180="B","A&amp;C","A&amp;B"))</f>
        <v>B&amp;C</v>
      </c>
      <c r="T190" s="289" t="str">
        <f t="shared" ref="T190" si="1504">IF(G180=1,"2&amp;3",IF(G180=2,"1&amp;3","1&amp;2"))</f>
        <v>2&amp;3</v>
      </c>
      <c r="U190" s="71"/>
      <c r="V190" s="165"/>
      <c r="W190" s="71"/>
      <c r="X190" s="71"/>
      <c r="Y190" s="349" t="str">
        <f t="shared" ref="Y190" si="1505">IF(D187=1,"2&amp;3",IF(D187=2,"1&amp;3","1&amp;2"))</f>
        <v>1&amp;2</v>
      </c>
      <c r="Z190" s="349" t="str">
        <f t="shared" ref="Z190" si="1506">IF(E187="A","B&amp;C",IF(E187="B","A&amp;C","A&amp;B"))</f>
        <v>B&amp;C</v>
      </c>
      <c r="AA190" s="349" t="str">
        <f t="shared" ref="AA190" si="1507">IF(F187=1,"2&amp;3",IF(F187=2,"1&amp;3","1&amp;2"))</f>
        <v>1&amp;3</v>
      </c>
      <c r="AB190" s="349" t="str">
        <f t="shared" ref="AB190" si="1508">IF(G187="A","B&amp;C",IF(G187="B","A&amp;C","A&amp;B"))</f>
        <v>A&amp;B</v>
      </c>
      <c r="AC190" s="306"/>
      <c r="AD190" s="308"/>
      <c r="AE190" s="306"/>
      <c r="AG190" s="337" t="str">
        <f>IF(D181="H","L","H")</f>
        <v>H</v>
      </c>
      <c r="AH190" s="337" t="str">
        <f>IF(E181="O","E","O")</f>
        <v>E</v>
      </c>
      <c r="AI190" s="337" t="str">
        <f>IF(F181="H","L","H")</f>
        <v>L</v>
      </c>
      <c r="AJ190" s="337" t="str">
        <f>IF(G181="O","E","O")</f>
        <v>O</v>
      </c>
      <c r="AL190" s="165"/>
      <c r="AO190" s="314" t="str">
        <f t="shared" ref="AO190" si="1509">IF(B190=0,0,IF(MOD(B190,3)=1,"A",IF(MOD(B190,3)=2,"B","C")))</f>
        <v>C</v>
      </c>
      <c r="AQ190" s="314" t="str">
        <f t="shared" si="1172"/>
        <v>W</v>
      </c>
      <c r="AR190" s="314" t="str">
        <f t="shared" ref="AR190" si="1510">IF(AQ190="L"," ",IF(AO179=1,"2&amp;3",IF(AO179=2,"1&amp;3","1&amp;2")))</f>
        <v>1&amp;3</v>
      </c>
      <c r="AS190" s="318">
        <f t="shared" si="1174"/>
        <v>1</v>
      </c>
      <c r="AT190" s="318">
        <f t="shared" si="1196"/>
        <v>2</v>
      </c>
      <c r="AU190" s="318">
        <f t="shared" si="1175"/>
        <v>3</v>
      </c>
      <c r="AV190" s="318">
        <f t="shared" si="1176"/>
        <v>7</v>
      </c>
    </row>
    <row r="191" spans="1:48">
      <c r="A191" s="197">
        <f t="shared" si="1045"/>
        <v>181</v>
      </c>
      <c r="B191" s="198">
        <f>Data!B191</f>
        <v>16</v>
      </c>
      <c r="D191" s="288">
        <f>IF(AND(B191&gt;0,B191&lt;=12),1,IF(AND(B191&gt;12,B191&lt;=24),2,IF(AND(B191&gt;24,B191&lt;=36),3,0)))</f>
        <v>2</v>
      </c>
      <c r="E191" s="288" t="str">
        <f>IF(B192=0,0,IF(MOD(B192,3)=1,"A",IF(MOD(B192,3)=2,"B","C")))</f>
        <v>B</v>
      </c>
      <c r="F191" s="288">
        <f>IF(AND(B193&gt;0,B193&lt;=12),1,IF(AND(B193&gt;12,B193&lt;=24),2,IF(AND(B193&gt;24,B193&lt;=36),3,0)))</f>
        <v>1</v>
      </c>
      <c r="G191" s="288" t="str">
        <f>IF(B194=0,0,IF(MOD(B194,3)=1,"A",IF(MOD(B194,3)=2,"B","C")))</f>
        <v>B</v>
      </c>
      <c r="I191" s="66" t="str">
        <f t="shared" ref="I191" si="1511">IF(AND(D191&lt;&gt;D179,D191&lt;&gt;0),"W","L")</f>
        <v>L</v>
      </c>
      <c r="J191" s="66" t="str">
        <f t="shared" ref="J191" si="1512">IF(I191="W"," ", IF(AND(E191&lt;&gt;E179,E191&lt;&gt;0),"W","L"))</f>
        <v>L</v>
      </c>
      <c r="K191" s="66" t="str">
        <f t="shared" ref="K191:L191" si="1513">IF(OR(J191="W",J191=" ")," ",IF(AND(F191&lt;&gt;F179,F191&lt;&gt;0),"W","L"))</f>
        <v>W</v>
      </c>
      <c r="L191" s="66" t="str">
        <f t="shared" si="1513"/>
        <v xml:space="preserve"> </v>
      </c>
      <c r="M191" s="71"/>
      <c r="N191" s="165">
        <f t="shared" ref="N191" si="1514">IF(I191="W",1,IF(J191="W",2,IF(K191="W",3,IF(L191="W",4,"L"))))</f>
        <v>3</v>
      </c>
      <c r="O191" s="71">
        <f t="shared" ref="O191" si="1515">IF(N191&lt;&gt;"L",O187+1,O187-81)</f>
        <v>-121</v>
      </c>
      <c r="P191" s="71"/>
      <c r="Q191" s="66" t="str">
        <f t="shared" ref="Q191" si="1516">IF(AND(D192&lt;&gt;D180,D192&lt;&gt;0),"W","L")</f>
        <v>W</v>
      </c>
      <c r="R191" s="66" t="str">
        <f t="shared" ref="R191" si="1517">IF(Q191="W"," ", IF(AND(E192&lt;&gt;E180,E192&lt;&gt;0),"W","L"))</f>
        <v xml:space="preserve"> </v>
      </c>
      <c r="S191" s="66" t="str">
        <f t="shared" ref="S191:T191" si="1518">IF(OR(R191="W",R191=" ")," ",IF(AND(F192&lt;&gt;F180,F192&lt;&gt;0),"W","L"))</f>
        <v xml:space="preserve"> </v>
      </c>
      <c r="T191" s="66" t="str">
        <f t="shared" si="1518"/>
        <v xml:space="preserve"> </v>
      </c>
      <c r="U191" s="71"/>
      <c r="V191" s="165">
        <f t="shared" ref="V191" si="1519">IF(Q191="W",1,IF(R191="W",2,IF(S191="W",3,IF(T191="W",4,"L"))))</f>
        <v>1</v>
      </c>
      <c r="W191" s="71">
        <f t="shared" ref="W191" si="1520">IF(V191&lt;&gt;"L",W187+1,W187-81)</f>
        <v>43</v>
      </c>
      <c r="X191" s="71"/>
      <c r="Y191" s="314" t="str">
        <f t="shared" ref="Y191" si="1521">IF(AND(D191&lt;&gt;D187,D191&lt;&gt;0),"W","L")</f>
        <v>W</v>
      </c>
      <c r="Z191" s="314" t="str">
        <f t="shared" ref="Z191" si="1522">IF(Y191="W"," ", IF(AND(E191&lt;&gt;E187,E191&lt;&gt;0),"W","L"))</f>
        <v xml:space="preserve"> </v>
      </c>
      <c r="AA191" s="314" t="str">
        <f t="shared" ref="AA191:AB191" si="1523">IF(OR(Z191="W",Z191=" ")," ",IF(AND(F191&lt;&gt;F187,F191&lt;&gt;0),"W","L"))</f>
        <v xml:space="preserve"> </v>
      </c>
      <c r="AB191" s="314" t="str">
        <f t="shared" si="1523"/>
        <v xml:space="preserve"> </v>
      </c>
      <c r="AC191" s="306"/>
      <c r="AD191" s="308">
        <f t="shared" ref="AD191" si="1524">IF(Y191="W",1,IF(Z191="W",2,IF(AA191="W",3,IF(AB191="W",4,"L"))))</f>
        <v>1</v>
      </c>
      <c r="AE191" s="306">
        <f t="shared" ref="AE191" si="1525">IF(AD191&lt;&gt;"L",AE187+1,AE187-81)</f>
        <v>45</v>
      </c>
      <c r="AG191" s="314" t="str">
        <f>IF(AND(D193&lt;&gt;D181,D422&lt;&gt;0),"W","L")</f>
        <v>L</v>
      </c>
      <c r="AH191" s="314" t="str">
        <f>IF(AG191="W"," ", IF(AND(E193&lt;&gt;E181,E193&lt;&gt;0),"W","L"))</f>
        <v>W</v>
      </c>
      <c r="AI191" s="314" t="str">
        <f>IF(OR(AH191="W",AH191=" ")," ",IF(AND(F193&lt;&gt;F181,F193&lt;&gt;0),"W","L"))</f>
        <v xml:space="preserve"> </v>
      </c>
      <c r="AJ191" s="314" t="str">
        <f>IF(OR(AI191="W",AI191=" ")," ",IF(AND(G193&lt;&gt;G181,G193&lt;&gt;0),"W","L"))</f>
        <v xml:space="preserve"> </v>
      </c>
      <c r="AL191" s="165">
        <f t="shared" ref="AL191" si="1526">IF(AG191="W",1,IF(AH191="W",2,IF(AI191="W",3,IF(AJ191="W",4,"L"))))</f>
        <v>2</v>
      </c>
      <c r="AM191" s="71">
        <f t="shared" ref="AM191" si="1527">IF(AL191&lt;&gt;"L",AM187+1,AM187-15)</f>
        <v>-53</v>
      </c>
      <c r="AO191" s="314">
        <f t="shared" ref="AO191" si="1528">IF(AND(B191&gt;0,B191&lt;=12),1,IF(AND(B191&gt;12,B191&lt;=24),2,IF(AND(B191&gt;24,B191&lt;=36),3,0)))</f>
        <v>2</v>
      </c>
      <c r="AQ191" s="314" t="str">
        <f t="shared" si="1172"/>
        <v>L</v>
      </c>
      <c r="AR191" s="314" t="str">
        <f t="shared" ref="AR191" si="1529">IF(AQ191="L"," ",IF(AO180="A","B&amp;C",IF(AO180="B","A&amp;C","A&amp;B")))</f>
        <v xml:space="preserve"> </v>
      </c>
      <c r="AS191" s="318">
        <f t="shared" si="1174"/>
        <v>2</v>
      </c>
      <c r="AT191" s="318">
        <f t="shared" si="1196"/>
        <v>0</v>
      </c>
      <c r="AU191" s="318">
        <f t="shared" si="1175"/>
        <v>0</v>
      </c>
      <c r="AV191" s="318">
        <f t="shared" si="1176"/>
        <v>7</v>
      </c>
    </row>
    <row r="192" spans="1:48">
      <c r="A192" s="197">
        <f t="shared" si="1045"/>
        <v>182</v>
      </c>
      <c r="B192" s="198">
        <f>Data!B192</f>
        <v>8</v>
      </c>
      <c r="D192" s="290" t="str">
        <f>IF(B191=0,0,IF(MOD(B191,3)=1,"A",IF(MOD(B191,3)=2,"B","C")))</f>
        <v>A</v>
      </c>
      <c r="E192" s="290">
        <f>IF(AND(B192&gt;0,B192&lt;=12),1,IF(AND(B192&gt;12,B192&lt;=24),2,IF(AND(B192&gt;24,B192&lt;=36),3,0)))</f>
        <v>1</v>
      </c>
      <c r="F192" s="290" t="str">
        <f>IF(B193=0,0,IF(MOD(B193,3)=1,"A",IF(MOD(B193,3)=2,"B","C")))</f>
        <v>B</v>
      </c>
      <c r="G192" s="290">
        <f>IF(AND(B194&gt;0,B194&lt;=12),1,IF(AND(B194&gt;12,B194&lt;=24),2,IF(AND(B194&gt;24,B194&lt;=36),3,0)))</f>
        <v>2</v>
      </c>
      <c r="M192" s="71"/>
      <c r="N192" s="165"/>
      <c r="O192" s="71"/>
      <c r="P192" s="71"/>
      <c r="Q192" s="165"/>
      <c r="R192" s="165"/>
      <c r="S192" s="165"/>
      <c r="T192" s="165"/>
      <c r="U192" s="71"/>
      <c r="V192" s="165"/>
      <c r="W192" s="71"/>
      <c r="X192" s="71"/>
      <c r="Y192" s="314"/>
      <c r="Z192" s="314"/>
      <c r="AA192" s="314"/>
      <c r="AB192" s="314"/>
      <c r="AC192" s="306"/>
      <c r="AD192" s="308"/>
      <c r="AE192" s="306"/>
      <c r="AG192" s="577"/>
      <c r="AH192" s="577"/>
      <c r="AI192" s="577"/>
      <c r="AJ192" s="577"/>
      <c r="AL192" s="165"/>
      <c r="AO192" s="314" t="str">
        <f t="shared" ref="AO192" si="1530">IF(B192=0,0,IF(MOD(B192,3)=1,"A",IF(MOD(B192,3)=2,"B","C")))</f>
        <v>B</v>
      </c>
      <c r="AQ192" s="314" t="str">
        <f t="shared" si="1172"/>
        <v xml:space="preserve"> </v>
      </c>
      <c r="AR192" s="314" t="str">
        <f t="shared" ref="AR192" si="1531">IF(AQ192="L"," ",IF(AO181=1,"2&amp;3",IF(AO181=2,"1&amp;3","1&amp;2")))</f>
        <v>1&amp;2</v>
      </c>
      <c r="AS192" s="318">
        <f t="shared" si="1174"/>
        <v>2</v>
      </c>
      <c r="AT192" s="318">
        <f t="shared" si="1196"/>
        <v>6</v>
      </c>
      <c r="AU192" s="318">
        <f t="shared" si="1175"/>
        <v>0</v>
      </c>
      <c r="AV192" s="318">
        <f t="shared" si="1176"/>
        <v>1</v>
      </c>
    </row>
    <row r="193" spans="1:48">
      <c r="A193" s="197">
        <f t="shared" si="1045"/>
        <v>183</v>
      </c>
      <c r="B193" s="198">
        <f>Data!B193</f>
        <v>5</v>
      </c>
      <c r="D193" s="292" t="str">
        <f>IF(B191=0,0,IF(B191&lt;=18,"L","H"))</f>
        <v>L</v>
      </c>
      <c r="E193" s="292" t="str">
        <f>IF(B192=0,0,IF(ISODD(B192),"O","E"))</f>
        <v>E</v>
      </c>
      <c r="F193" s="292" t="str">
        <f>IF(B193=0,0,IF(B193&lt;=18,"L","H"))</f>
        <v>L</v>
      </c>
      <c r="G193" s="292" t="str">
        <f>IF(B194=0,0,IF(ISODD(B194),"O","E"))</f>
        <v>E</v>
      </c>
      <c r="M193" s="71"/>
      <c r="N193" s="165"/>
      <c r="O193" s="71"/>
      <c r="P193" s="71"/>
      <c r="Q193" s="165"/>
      <c r="R193" s="165"/>
      <c r="S193" s="165"/>
      <c r="T193" s="165"/>
      <c r="U193" s="71"/>
      <c r="V193" s="165"/>
      <c r="W193" s="71"/>
      <c r="X193" s="71"/>
      <c r="Y193" s="314"/>
      <c r="Z193" s="314"/>
      <c r="AA193" s="314"/>
      <c r="AB193" s="314"/>
      <c r="AC193" s="306"/>
      <c r="AD193" s="308"/>
      <c r="AE193" s="306"/>
      <c r="AG193" s="577"/>
      <c r="AH193" s="577"/>
      <c r="AI193" s="577"/>
      <c r="AJ193" s="577"/>
      <c r="AL193" s="165"/>
      <c r="AO193" s="314">
        <f t="shared" ref="AO193" si="1532">IF(AND(B193&gt;0,B193&lt;=12),1,IF(AND(B193&gt;12,B193&lt;=24),2,IF(AND(B193&gt;24,B193&lt;=36),3,0)))</f>
        <v>1</v>
      </c>
      <c r="AQ193" s="314" t="str">
        <f t="shared" si="1172"/>
        <v>W</v>
      </c>
      <c r="AR193" s="314" t="str">
        <f t="shared" ref="AR193" si="1533">IF(AQ193="L"," ",IF(AO182="A","B&amp;C",IF(AO182="B","A&amp;C","A&amp;B")))</f>
        <v>B&amp;C</v>
      </c>
      <c r="AS193" s="318">
        <f t="shared" si="1174"/>
        <v>1</v>
      </c>
      <c r="AT193" s="318">
        <f t="shared" si="1196"/>
        <v>2</v>
      </c>
      <c r="AU193" s="318">
        <f t="shared" si="1175"/>
        <v>9</v>
      </c>
      <c r="AV193" s="318">
        <f t="shared" si="1176"/>
        <v>8</v>
      </c>
    </row>
    <row r="194" spans="1:48">
      <c r="A194" s="197">
        <f t="shared" si="1045"/>
        <v>184</v>
      </c>
      <c r="B194" s="198">
        <f>Data!B194</f>
        <v>14</v>
      </c>
      <c r="D194" s="165"/>
      <c r="E194" s="165"/>
      <c r="F194" s="165"/>
      <c r="G194" s="165"/>
      <c r="I194" s="287" t="str">
        <f t="shared" ref="I194" si="1534">IF(D183=1,"2&amp;3",IF(D183=2,"1&amp;3","1&amp;2"))</f>
        <v>1&amp;2</v>
      </c>
      <c r="J194" s="287" t="str">
        <f t="shared" ref="J194" si="1535">IF(E183="A","B&amp;C",IF(E183="B","A&amp;C","A&amp;B"))</f>
        <v>A&amp;C</v>
      </c>
      <c r="K194" s="287" t="str">
        <f t="shared" ref="K194" si="1536">IF(F183=1,"2&amp;3",IF(F183=2,"1&amp;3","1&amp;2"))</f>
        <v>2&amp;3</v>
      </c>
      <c r="L194" s="287" t="str">
        <f t="shared" ref="L194" si="1537">IF(G183="A","B&amp;C",IF(G183="B","A&amp;C","A&amp;B"))</f>
        <v>B&amp;C</v>
      </c>
      <c r="M194" s="71"/>
      <c r="N194" s="165"/>
      <c r="O194" s="71"/>
      <c r="P194" s="71"/>
      <c r="Q194" s="289" t="str">
        <f t="shared" ref="Q194" si="1538">IF(D184="A","B&amp;C",IF(D184="B","A&amp;C","A&amp;B"))</f>
        <v>A&amp;C</v>
      </c>
      <c r="R194" s="289" t="str">
        <f t="shared" ref="R194" si="1539">IF(E184=1,"2&amp;3",IF(E184=2,"1&amp;3","1&amp;2"))</f>
        <v>1&amp;3</v>
      </c>
      <c r="S194" s="289" t="str">
        <f t="shared" ref="S194" si="1540">IF(F184="A","B&amp;C",IF(F184="B","A&amp;C","A&amp;B"))</f>
        <v>A&amp;C</v>
      </c>
      <c r="T194" s="289" t="str">
        <f t="shared" ref="T194" si="1541">IF(G184=1,"2&amp;3",IF(G184=2,"1&amp;3","1&amp;2"))</f>
        <v>1&amp;3</v>
      </c>
      <c r="U194" s="71"/>
      <c r="V194" s="165"/>
      <c r="W194" s="71"/>
      <c r="X194" s="71"/>
      <c r="Y194" s="349" t="str">
        <f t="shared" ref="Y194" si="1542">IF(D191=1,"2&amp;3",IF(D191=2,"1&amp;3","1&amp;2"))</f>
        <v>1&amp;3</v>
      </c>
      <c r="Z194" s="349" t="str">
        <f t="shared" ref="Z194" si="1543">IF(E191="A","B&amp;C",IF(E191="B","A&amp;C","A&amp;B"))</f>
        <v>A&amp;C</v>
      </c>
      <c r="AA194" s="349" t="str">
        <f t="shared" ref="AA194" si="1544">IF(F191=1,"2&amp;3",IF(F191=2,"1&amp;3","1&amp;2"))</f>
        <v>2&amp;3</v>
      </c>
      <c r="AB194" s="349" t="str">
        <f t="shared" ref="AB194" si="1545">IF(G191="A","B&amp;C",IF(G191="B","A&amp;C","A&amp;B"))</f>
        <v>A&amp;C</v>
      </c>
      <c r="AC194" s="306"/>
      <c r="AD194" s="308"/>
      <c r="AE194" s="306"/>
      <c r="AG194" s="337" t="str">
        <f>IF(D185="H","L","H")</f>
        <v>L</v>
      </c>
      <c r="AH194" s="337" t="str">
        <f>IF(E185="O","E","O")</f>
        <v>O</v>
      </c>
      <c r="AI194" s="337" t="str">
        <f>IF(F185="H","L","H")</f>
        <v>H</v>
      </c>
      <c r="AJ194" s="337" t="str">
        <f>IF(G185="O","E","O")</f>
        <v>E</v>
      </c>
      <c r="AL194" s="165"/>
      <c r="AO194" s="314" t="str">
        <f t="shared" ref="AO194" si="1546">IF(B194=0,0,IF(MOD(B194,3)=1,"A",IF(MOD(B194,3)=2,"B","C")))</f>
        <v>B</v>
      </c>
      <c r="AQ194" s="314" t="str">
        <f t="shared" si="1172"/>
        <v>W</v>
      </c>
      <c r="AR194" s="314" t="str">
        <f t="shared" ref="AR194" si="1547">IF(AQ194="L"," ",IF(AO183=1,"2&amp;3",IF(AO183=2,"1&amp;3","1&amp;2")))</f>
        <v>1&amp;2</v>
      </c>
      <c r="AS194" s="318">
        <f t="shared" si="1174"/>
        <v>1</v>
      </c>
      <c r="AT194" s="318">
        <f t="shared" si="1196"/>
        <v>2</v>
      </c>
      <c r="AU194" s="318">
        <f t="shared" si="1175"/>
        <v>3</v>
      </c>
      <c r="AV194" s="318">
        <f t="shared" si="1176"/>
        <v>9</v>
      </c>
    </row>
    <row r="195" spans="1:48">
      <c r="A195" s="197">
        <f t="shared" si="1045"/>
        <v>185</v>
      </c>
      <c r="B195" s="198">
        <f>Data!B195</f>
        <v>17</v>
      </c>
      <c r="D195" s="288">
        <f>IF(AND(B195&gt;0,B195&lt;=12),1,IF(AND(B195&gt;12,B195&lt;=24),2,IF(AND(B195&gt;24,B195&lt;=36),3,0)))</f>
        <v>2</v>
      </c>
      <c r="E195" s="288" t="str">
        <f>IF(B196=0,0,IF(MOD(B196,3)=1,"A",IF(MOD(B196,3)=2,"B","C")))</f>
        <v>B</v>
      </c>
      <c r="F195" s="288">
        <f>IF(AND(B197&gt;0,B197&lt;=12),1,IF(AND(B197&gt;12,B197&lt;=24),2,IF(AND(B197&gt;24,B197&lt;=36),3,0)))</f>
        <v>3</v>
      </c>
      <c r="G195" s="288" t="str">
        <f>IF(B198=0,0,IF(MOD(B198,3)=1,"A",IF(MOD(B198,3)=2,"B","C")))</f>
        <v>B</v>
      </c>
      <c r="I195" s="66" t="str">
        <f t="shared" ref="I195" si="1548">IF(AND(D195&lt;&gt;D183,D195&lt;&gt;0),"W","L")</f>
        <v>W</v>
      </c>
      <c r="J195" s="66" t="str">
        <f t="shared" ref="J195" si="1549">IF(I195="W"," ", IF(AND(E195&lt;&gt;E183,E195&lt;&gt;0),"W","L"))</f>
        <v xml:space="preserve"> </v>
      </c>
      <c r="K195" s="66" t="str">
        <f t="shared" ref="K195:L195" si="1550">IF(OR(J195="W",J195=" ")," ",IF(AND(F195&lt;&gt;F183,F195&lt;&gt;0),"W","L"))</f>
        <v xml:space="preserve"> </v>
      </c>
      <c r="L195" s="66" t="str">
        <f t="shared" si="1550"/>
        <v xml:space="preserve"> </v>
      </c>
      <c r="M195" s="71"/>
      <c r="N195" s="165">
        <f t="shared" ref="N195" si="1551">IF(I195="W",1,IF(J195="W",2,IF(K195="W",3,IF(L195="W",4,"L"))))</f>
        <v>1</v>
      </c>
      <c r="O195" s="71">
        <f t="shared" ref="O195" si="1552">IF(N195&lt;&gt;"L",O191+1,O191-81)</f>
        <v>-120</v>
      </c>
      <c r="P195" s="71"/>
      <c r="Q195" s="66" t="str">
        <f t="shared" ref="Q195" si="1553">IF(AND(D196&lt;&gt;D184,D196&lt;&gt;0),"W","L")</f>
        <v>L</v>
      </c>
      <c r="R195" s="66" t="str">
        <f t="shared" ref="R195" si="1554">IF(Q195="W"," ", IF(AND(E196&lt;&gt;E184,E196&lt;&gt;0),"W","L"))</f>
        <v>L</v>
      </c>
      <c r="S195" s="66" t="str">
        <f t="shared" ref="S195:T195" si="1555">IF(OR(R195="W",R195=" ")," ",IF(AND(F196&lt;&gt;F184,F196&lt;&gt;0),"W","L"))</f>
        <v>W</v>
      </c>
      <c r="T195" s="66" t="str">
        <f t="shared" si="1555"/>
        <v xml:space="preserve"> </v>
      </c>
      <c r="U195" s="71"/>
      <c r="V195" s="165">
        <f t="shared" ref="V195" si="1556">IF(Q195="W",1,IF(R195="W",2,IF(S195="W",3,IF(T195="W",4,"L"))))</f>
        <v>3</v>
      </c>
      <c r="W195" s="71">
        <f t="shared" ref="W195" si="1557">IF(V195&lt;&gt;"L",W191+1,W191-81)</f>
        <v>44</v>
      </c>
      <c r="X195" s="71"/>
      <c r="Y195" s="314" t="str">
        <f t="shared" ref="Y195" si="1558">IF(AND(D195&lt;&gt;D191,D195&lt;&gt;0),"W","L")</f>
        <v>L</v>
      </c>
      <c r="Z195" s="314" t="str">
        <f t="shared" ref="Z195" si="1559">IF(Y195="W"," ", IF(AND(E195&lt;&gt;E191,E195&lt;&gt;0),"W","L"))</f>
        <v>L</v>
      </c>
      <c r="AA195" s="314" t="str">
        <f t="shared" ref="AA195:AB195" si="1560">IF(OR(Z195="W",Z195=" ")," ",IF(AND(F195&lt;&gt;F191,F195&lt;&gt;0),"W","L"))</f>
        <v>W</v>
      </c>
      <c r="AB195" s="314" t="str">
        <f t="shared" si="1560"/>
        <v xml:space="preserve"> </v>
      </c>
      <c r="AC195" s="306"/>
      <c r="AD195" s="308">
        <f t="shared" ref="AD195" si="1561">IF(Y195="W",1,IF(Z195="W",2,IF(AA195="W",3,IF(AB195="W",4,"L"))))</f>
        <v>3</v>
      </c>
      <c r="AE195" s="306">
        <f t="shared" ref="AE195" si="1562">IF(AD195&lt;&gt;"L",AE191+1,AE191-81)</f>
        <v>46</v>
      </c>
      <c r="AG195" s="314" t="str">
        <f>IF(AND(D197&lt;&gt;D185,D426&lt;&gt;0),"W","L")</f>
        <v>L</v>
      </c>
      <c r="AH195" s="314" t="str">
        <f>IF(AG195="W"," ", IF(AND(E197&lt;&gt;E185,E197&lt;&gt;0),"W","L"))</f>
        <v>W</v>
      </c>
      <c r="AI195" s="314" t="str">
        <f>IF(OR(AH195="W",AH195=" ")," ",IF(AND(F197&lt;&gt;F185,F197&lt;&gt;0),"W","L"))</f>
        <v xml:space="preserve"> </v>
      </c>
      <c r="AJ195" s="314" t="str">
        <f>IF(OR(AI195="W",AI195=" ")," ",IF(AND(G197&lt;&gt;G185,G197&lt;&gt;0),"W","L"))</f>
        <v xml:space="preserve"> </v>
      </c>
      <c r="AL195" s="165">
        <f t="shared" ref="AL195" si="1563">IF(AG195="W",1,IF(AH195="W",2,IF(AI195="W",3,IF(AJ195="W",4,"L"))))</f>
        <v>2</v>
      </c>
      <c r="AM195" s="71">
        <f t="shared" ref="AM195" si="1564">IF(AL195&lt;&gt;"L",AM191+1,AM191-15)</f>
        <v>-52</v>
      </c>
      <c r="AO195" s="314">
        <f t="shared" ref="AO195" si="1565">IF(AND(B195&gt;0,B195&lt;=12),1,IF(AND(B195&gt;12,B195&lt;=24),2,IF(AND(B195&gt;24,B195&lt;=36),3,0)))</f>
        <v>2</v>
      </c>
      <c r="AQ195" s="314" t="str">
        <f t="shared" si="1172"/>
        <v>W</v>
      </c>
      <c r="AR195" s="314" t="str">
        <f t="shared" ref="AR195" si="1566">IF(AQ195="L"," ",IF(AO184="A","B&amp;C",IF(AO184="B","A&amp;C","A&amp;B")))</f>
        <v>A&amp;C</v>
      </c>
      <c r="AS195" s="318">
        <f t="shared" si="1174"/>
        <v>1</v>
      </c>
      <c r="AT195" s="318">
        <f t="shared" si="1196"/>
        <v>2</v>
      </c>
      <c r="AU195" s="318">
        <f t="shared" si="1175"/>
        <v>3</v>
      </c>
      <c r="AV195" s="318">
        <f t="shared" si="1176"/>
        <v>10</v>
      </c>
    </row>
    <row r="196" spans="1:48">
      <c r="A196" s="197">
        <f t="shared" si="1045"/>
        <v>186</v>
      </c>
      <c r="B196" s="198">
        <f>Data!B196</f>
        <v>17</v>
      </c>
      <c r="D196" s="290" t="str">
        <f>IF(B195=0,0,IF(MOD(B195,3)=1,"A",IF(MOD(B195,3)=2,"B","C")))</f>
        <v>B</v>
      </c>
      <c r="E196" s="290">
        <f>IF(AND(B196&gt;0,B196&lt;=12),1,IF(AND(B196&gt;12,B196&lt;=24),2,IF(AND(B196&gt;24,B196&lt;=36),3,0)))</f>
        <v>2</v>
      </c>
      <c r="F196" s="290" t="str">
        <f>IF(B197=0,0,IF(MOD(B197,3)=1,"A",IF(MOD(B197,3)=2,"B","C")))</f>
        <v>C</v>
      </c>
      <c r="G196" s="290">
        <f>IF(AND(B198&gt;0,B198&lt;=12),1,IF(AND(B198&gt;12,B198&lt;=24),2,IF(AND(B198&gt;24,B198&lt;=36),3,0)))</f>
        <v>1</v>
      </c>
      <c r="M196" s="71"/>
      <c r="N196" s="165"/>
      <c r="O196" s="71"/>
      <c r="P196" s="71"/>
      <c r="Q196" s="165"/>
      <c r="R196" s="165"/>
      <c r="S196" s="165"/>
      <c r="T196" s="165"/>
      <c r="U196" s="71"/>
      <c r="V196" s="165"/>
      <c r="W196" s="71"/>
      <c r="X196" s="71"/>
      <c r="Y196" s="314"/>
      <c r="Z196" s="314"/>
      <c r="AA196" s="314"/>
      <c r="AB196" s="314"/>
      <c r="AC196" s="306"/>
      <c r="AD196" s="308"/>
      <c r="AE196" s="306"/>
      <c r="AG196" s="577"/>
      <c r="AH196" s="577"/>
      <c r="AI196" s="577"/>
      <c r="AJ196" s="577"/>
      <c r="AL196" s="165"/>
      <c r="AO196" s="314" t="str">
        <f t="shared" ref="AO196" si="1567">IF(B196=0,0,IF(MOD(B196,3)=1,"A",IF(MOD(B196,3)=2,"B","C")))</f>
        <v>B</v>
      </c>
      <c r="AQ196" s="314" t="str">
        <f t="shared" si="1172"/>
        <v>L</v>
      </c>
      <c r="AR196" s="314" t="str">
        <f t="shared" ref="AR196" si="1568">IF(AQ196="L"," ",IF(AO185=1,"2&amp;3",IF(AO185=2,"1&amp;3","1&amp;2")))</f>
        <v xml:space="preserve"> </v>
      </c>
      <c r="AS196" s="318">
        <f t="shared" si="1174"/>
        <v>2</v>
      </c>
      <c r="AT196" s="318">
        <f t="shared" si="1196"/>
        <v>0</v>
      </c>
      <c r="AU196" s="318">
        <f t="shared" si="1175"/>
        <v>0</v>
      </c>
      <c r="AV196" s="318">
        <f t="shared" si="1176"/>
        <v>10</v>
      </c>
    </row>
    <row r="197" spans="1:48">
      <c r="A197" s="197">
        <f t="shared" si="1045"/>
        <v>187</v>
      </c>
      <c r="B197" s="198">
        <f>Data!B197</f>
        <v>27</v>
      </c>
      <c r="D197" s="292" t="str">
        <f>IF(B195=0,0,IF(B195&lt;=18,"L","H"))</f>
        <v>L</v>
      </c>
      <c r="E197" s="292" t="str">
        <f>IF(B196=0,0,IF(ISODD(B196),"O","E"))</f>
        <v>O</v>
      </c>
      <c r="F197" s="292" t="str">
        <f>IF(B197=0,0,IF(B197&lt;=18,"L","H"))</f>
        <v>H</v>
      </c>
      <c r="G197" s="292" t="str">
        <f>IF(B198=0,0,IF(ISODD(B198),"O","E"))</f>
        <v>E</v>
      </c>
      <c r="M197" s="71"/>
      <c r="N197" s="165"/>
      <c r="O197" s="71"/>
      <c r="P197" s="71"/>
      <c r="Q197" s="165"/>
      <c r="R197" s="165"/>
      <c r="S197" s="165"/>
      <c r="T197" s="165"/>
      <c r="U197" s="71"/>
      <c r="V197" s="165"/>
      <c r="W197" s="71"/>
      <c r="X197" s="71"/>
      <c r="Y197" s="314"/>
      <c r="Z197" s="314"/>
      <c r="AA197" s="314"/>
      <c r="AB197" s="314"/>
      <c r="AC197" s="306"/>
      <c r="AD197" s="308"/>
      <c r="AE197" s="306"/>
      <c r="AG197" s="577"/>
      <c r="AH197" s="577"/>
      <c r="AI197" s="577"/>
      <c r="AJ197" s="577"/>
      <c r="AL197" s="165"/>
      <c r="AO197" s="314">
        <f t="shared" ref="AO197" si="1569">IF(AND(B197&gt;0,B197&lt;=12),1,IF(AND(B197&gt;12,B197&lt;=24),2,IF(AND(B197&gt;24,B197&lt;=36),3,0)))</f>
        <v>3</v>
      </c>
      <c r="AQ197" s="314" t="str">
        <f t="shared" si="1172"/>
        <v xml:space="preserve"> </v>
      </c>
      <c r="AR197" s="314" t="str">
        <f t="shared" ref="AR197" si="1570">IF(AQ197="L"," ",IF(AO186="A","B&amp;C",IF(AO186="B","A&amp;C","A&amp;B")))</f>
        <v>B&amp;C</v>
      </c>
      <c r="AS197" s="318">
        <f t="shared" si="1174"/>
        <v>2</v>
      </c>
      <c r="AT197" s="318">
        <f t="shared" si="1196"/>
        <v>6</v>
      </c>
      <c r="AU197" s="318">
        <f t="shared" si="1175"/>
        <v>0</v>
      </c>
      <c r="AV197" s="318">
        <f t="shared" si="1176"/>
        <v>4</v>
      </c>
    </row>
    <row r="198" spans="1:48">
      <c r="A198" s="197">
        <f t="shared" si="1045"/>
        <v>188</v>
      </c>
      <c r="B198" s="198">
        <f>Data!B198</f>
        <v>2</v>
      </c>
      <c r="D198" s="165"/>
      <c r="E198" s="165"/>
      <c r="F198" s="165"/>
      <c r="G198" s="165"/>
      <c r="I198" s="287" t="str">
        <f t="shared" ref="I198" si="1571">IF(D187=1,"2&amp;3",IF(D187=2,"1&amp;3","1&amp;2"))</f>
        <v>1&amp;2</v>
      </c>
      <c r="J198" s="287" t="str">
        <f t="shared" ref="J198" si="1572">IF(E187="A","B&amp;C",IF(E187="B","A&amp;C","A&amp;B"))</f>
        <v>B&amp;C</v>
      </c>
      <c r="K198" s="287" t="str">
        <f t="shared" ref="K198" si="1573">IF(F187=1,"2&amp;3",IF(F187=2,"1&amp;3","1&amp;2"))</f>
        <v>1&amp;3</v>
      </c>
      <c r="L198" s="287" t="str">
        <f t="shared" ref="L198" si="1574">IF(G187="A","B&amp;C",IF(G187="B","A&amp;C","A&amp;B"))</f>
        <v>A&amp;B</v>
      </c>
      <c r="M198" s="71"/>
      <c r="N198" s="165"/>
      <c r="O198" s="71"/>
      <c r="P198" s="71"/>
      <c r="Q198" s="289" t="str">
        <f t="shared" ref="Q198" si="1575">IF(D188="A","B&amp;C",IF(D188="B","A&amp;C","A&amp;B"))</f>
        <v>A&amp;C</v>
      </c>
      <c r="R198" s="289" t="str">
        <f t="shared" ref="R198" si="1576">IF(E188=1,"2&amp;3",IF(E188=2,"1&amp;3","1&amp;2"))</f>
        <v>1&amp;3</v>
      </c>
      <c r="S198" s="289" t="str">
        <f t="shared" ref="S198" si="1577">IF(F188="A","B&amp;C",IF(F188="B","A&amp;C","A&amp;B"))</f>
        <v>A&amp;C</v>
      </c>
      <c r="T198" s="289" t="str">
        <f t="shared" ref="T198" si="1578">IF(G188=1,"2&amp;3",IF(G188=2,"1&amp;3","1&amp;2"))</f>
        <v>2&amp;3</v>
      </c>
      <c r="U198" s="71"/>
      <c r="V198" s="165"/>
      <c r="W198" s="71"/>
      <c r="X198" s="71"/>
      <c r="Y198" s="349" t="str">
        <f t="shared" ref="Y198" si="1579">IF(D195=1,"2&amp;3",IF(D195=2,"1&amp;3","1&amp;2"))</f>
        <v>1&amp;3</v>
      </c>
      <c r="Z198" s="349" t="str">
        <f t="shared" ref="Z198" si="1580">IF(E195="A","B&amp;C",IF(E195="B","A&amp;C","A&amp;B"))</f>
        <v>A&amp;C</v>
      </c>
      <c r="AA198" s="349" t="str">
        <f t="shared" ref="AA198" si="1581">IF(F195=1,"2&amp;3",IF(F195=2,"1&amp;3","1&amp;2"))</f>
        <v>1&amp;2</v>
      </c>
      <c r="AB198" s="349" t="str">
        <f t="shared" ref="AB198" si="1582">IF(G195="A","B&amp;C",IF(G195="B","A&amp;C","A&amp;B"))</f>
        <v>A&amp;C</v>
      </c>
      <c r="AC198" s="306"/>
      <c r="AD198" s="308"/>
      <c r="AE198" s="306"/>
      <c r="AG198" s="337" t="str">
        <f>IF(D189="H","L","H")</f>
        <v>L</v>
      </c>
      <c r="AH198" s="337" t="str">
        <f>IF(E189="O","E","O")</f>
        <v>E</v>
      </c>
      <c r="AI198" s="337" t="str">
        <f>IF(F189="H","L","H")</f>
        <v>H</v>
      </c>
      <c r="AJ198" s="337" t="str">
        <f>IF(G189="O","E","O")</f>
        <v>O</v>
      </c>
      <c r="AL198" s="165"/>
      <c r="AO198" s="314" t="str">
        <f t="shared" ref="AO198" si="1583">IF(B198=0,0,IF(MOD(B198,3)=1,"A",IF(MOD(B198,3)=2,"B","C")))</f>
        <v>B</v>
      </c>
      <c r="AQ198" s="314" t="str">
        <f t="shared" si="1172"/>
        <v>W</v>
      </c>
      <c r="AR198" s="314" t="str">
        <f t="shared" ref="AR198" si="1584">IF(AQ198="L"," ",IF(AO187=1,"2&amp;3",IF(AO187=2,"1&amp;3","1&amp;2")))</f>
        <v>1&amp;2</v>
      </c>
      <c r="AS198" s="318">
        <f t="shared" si="1174"/>
        <v>1</v>
      </c>
      <c r="AT198" s="318">
        <f t="shared" si="1196"/>
        <v>2</v>
      </c>
      <c r="AU198" s="318">
        <f t="shared" si="1175"/>
        <v>9</v>
      </c>
      <c r="AV198" s="318">
        <f t="shared" si="1176"/>
        <v>11</v>
      </c>
    </row>
    <row r="199" spans="1:48">
      <c r="A199" s="197">
        <f t="shared" si="1045"/>
        <v>189</v>
      </c>
      <c r="B199" s="198">
        <f>Data!B199</f>
        <v>12</v>
      </c>
      <c r="D199" s="288">
        <f>IF(AND(B199&gt;0,B199&lt;=12),1,IF(AND(B199&gt;12,B199&lt;=24),2,IF(AND(B199&gt;24,B199&lt;=36),3,0)))</f>
        <v>1</v>
      </c>
      <c r="E199" s="288" t="str">
        <f>IF(B200=0,0,IF(MOD(B200,3)=1,"A",IF(MOD(B200,3)=2,"B","C")))</f>
        <v>A</v>
      </c>
      <c r="F199" s="288">
        <f>IF(AND(B201&gt;0,B201&lt;=12),1,IF(AND(B201&gt;12,B201&lt;=24),2,IF(AND(B201&gt;24,B201&lt;=36),3,0)))</f>
        <v>1</v>
      </c>
      <c r="G199" s="288" t="str">
        <f>IF(B202=0,0,IF(MOD(B202,3)=1,"A",IF(MOD(B202,3)=2,"B","C")))</f>
        <v>B</v>
      </c>
      <c r="I199" s="66" t="str">
        <f t="shared" ref="I199" si="1585">IF(AND(D199&lt;&gt;D187,D199&lt;&gt;0),"W","L")</f>
        <v>W</v>
      </c>
      <c r="J199" s="66" t="str">
        <f t="shared" ref="J199" si="1586">IF(I199="W"," ", IF(AND(E199&lt;&gt;E187,E199&lt;&gt;0),"W","L"))</f>
        <v xml:space="preserve"> </v>
      </c>
      <c r="K199" s="66" t="str">
        <f t="shared" ref="K199:L199" si="1587">IF(OR(J199="W",J199=" ")," ",IF(AND(F199&lt;&gt;F187,F199&lt;&gt;0),"W","L"))</f>
        <v xml:space="preserve"> </v>
      </c>
      <c r="L199" s="66" t="str">
        <f t="shared" si="1587"/>
        <v xml:space="preserve"> </v>
      </c>
      <c r="M199" s="71"/>
      <c r="N199" s="165">
        <f t="shared" ref="N199" si="1588">IF(I199="W",1,IF(J199="W",2,IF(K199="W",3,IF(L199="W",4,"L"))))</f>
        <v>1</v>
      </c>
      <c r="O199" s="71">
        <f t="shared" ref="O199" si="1589">IF(N199&lt;&gt;"L",O195+1,O195-81)</f>
        <v>-119</v>
      </c>
      <c r="P199" s="71"/>
      <c r="Q199" s="66" t="str">
        <f t="shared" ref="Q199" si="1590">IF(AND(D200&lt;&gt;D188,D200&lt;&gt;0),"W","L")</f>
        <v>W</v>
      </c>
      <c r="R199" s="66" t="str">
        <f t="shared" ref="R199" si="1591">IF(Q199="W"," ", IF(AND(E200&lt;&gt;E188,E200&lt;&gt;0),"W","L"))</f>
        <v xml:space="preserve"> </v>
      </c>
      <c r="S199" s="66" t="str">
        <f t="shared" ref="S199:T199" si="1592">IF(OR(R199="W",R199=" ")," ",IF(AND(F200&lt;&gt;F188,F200&lt;&gt;0),"W","L"))</f>
        <v xml:space="preserve"> </v>
      </c>
      <c r="T199" s="66" t="str">
        <f t="shared" si="1592"/>
        <v xml:space="preserve"> </v>
      </c>
      <c r="U199" s="71"/>
      <c r="V199" s="165">
        <f t="shared" ref="V199" si="1593">IF(Q199="W",1,IF(R199="W",2,IF(S199="W",3,IF(T199="W",4,"L"))))</f>
        <v>1</v>
      </c>
      <c r="W199" s="71">
        <f t="shared" ref="W199" si="1594">IF(V199&lt;&gt;"L",W195+1,W195-81)</f>
        <v>45</v>
      </c>
      <c r="X199" s="71"/>
      <c r="Y199" s="314" t="str">
        <f t="shared" ref="Y199" si="1595">IF(AND(D199&lt;&gt;D195,D199&lt;&gt;0),"W","L")</f>
        <v>W</v>
      </c>
      <c r="Z199" s="314" t="str">
        <f t="shared" ref="Z199" si="1596">IF(Y199="W"," ", IF(AND(E199&lt;&gt;E195,E199&lt;&gt;0),"W","L"))</f>
        <v xml:space="preserve"> </v>
      </c>
      <c r="AA199" s="314" t="str">
        <f t="shared" ref="AA199:AB199" si="1597">IF(OR(Z199="W",Z199=" ")," ",IF(AND(F199&lt;&gt;F195,F199&lt;&gt;0),"W","L"))</f>
        <v xml:space="preserve"> </v>
      </c>
      <c r="AB199" s="314" t="str">
        <f t="shared" si="1597"/>
        <v xml:space="preserve"> </v>
      </c>
      <c r="AC199" s="306"/>
      <c r="AD199" s="308">
        <f t="shared" ref="AD199" si="1598">IF(Y199="W",1,IF(Z199="W",2,IF(AA199="W",3,IF(AB199="W",4,"L"))))</f>
        <v>1</v>
      </c>
      <c r="AE199" s="306">
        <f t="shared" ref="AE199" si="1599">IF(AD199&lt;&gt;"L",AE195+1,AE195-81)</f>
        <v>47</v>
      </c>
      <c r="AG199" s="314" t="str">
        <f>IF(AND(D201&lt;&gt;D189,D430&lt;&gt;0),"W","L")</f>
        <v>L</v>
      </c>
      <c r="AH199" s="314" t="str">
        <f>IF(AG199="W"," ", IF(AND(E201&lt;&gt;E189,E201&lt;&gt;0),"W","L"))</f>
        <v>W</v>
      </c>
      <c r="AI199" s="314" t="str">
        <f>IF(OR(AH199="W",AH199=" ")," ",IF(AND(F201&lt;&gt;F189,F201&lt;&gt;0),"W","L"))</f>
        <v xml:space="preserve"> </v>
      </c>
      <c r="AJ199" s="314" t="str">
        <f>IF(OR(AI199="W",AI199=" ")," ",IF(AND(G201&lt;&gt;G189,G201&lt;&gt;0),"W","L"))</f>
        <v xml:space="preserve"> </v>
      </c>
      <c r="AL199" s="165">
        <f t="shared" ref="AL199" si="1600">IF(AG199="W",1,IF(AH199="W",2,IF(AI199="W",3,IF(AJ199="W",4,"L"))))</f>
        <v>2</v>
      </c>
      <c r="AM199" s="71">
        <f t="shared" ref="AM199" si="1601">IF(AL199&lt;&gt;"L",AM195+1,AM195-15)</f>
        <v>-51</v>
      </c>
      <c r="AO199" s="314">
        <f t="shared" ref="AO199" si="1602">IF(AND(B199&gt;0,B199&lt;=12),1,IF(AND(B199&gt;12,B199&lt;=24),2,IF(AND(B199&gt;24,B199&lt;=36),3,0)))</f>
        <v>1</v>
      </c>
      <c r="AQ199" s="314" t="str">
        <f t="shared" si="1172"/>
        <v>W</v>
      </c>
      <c r="AR199" s="314" t="str">
        <f t="shared" ref="AR199" si="1603">IF(AQ199="L"," ",IF(AO188="A","B&amp;C",IF(AO188="B","A&amp;C","A&amp;B")))</f>
        <v>B&amp;C</v>
      </c>
      <c r="AS199" s="318">
        <f t="shared" si="1174"/>
        <v>1</v>
      </c>
      <c r="AT199" s="318">
        <f t="shared" si="1196"/>
        <v>2</v>
      </c>
      <c r="AU199" s="318">
        <f t="shared" si="1175"/>
        <v>3</v>
      </c>
      <c r="AV199" s="318">
        <f t="shared" si="1176"/>
        <v>12</v>
      </c>
    </row>
    <row r="200" spans="1:48">
      <c r="A200" s="197">
        <f t="shared" si="1045"/>
        <v>190</v>
      </c>
      <c r="B200" s="198">
        <f>Data!B200</f>
        <v>22</v>
      </c>
      <c r="D200" s="290" t="str">
        <f>IF(B199=0,0,IF(MOD(B199,3)=1,"A",IF(MOD(B199,3)=2,"B","C")))</f>
        <v>C</v>
      </c>
      <c r="E200" s="290">
        <f>IF(AND(B200&gt;0,B200&lt;=12),1,IF(AND(B200&gt;12,B200&lt;=24),2,IF(AND(B200&gt;24,B200&lt;=36),3,0)))</f>
        <v>2</v>
      </c>
      <c r="F200" s="290" t="str">
        <f>IF(B201=0,0,IF(MOD(B201,3)=1,"A",IF(MOD(B201,3)=2,"B","C")))</f>
        <v>C</v>
      </c>
      <c r="G200" s="290">
        <f>IF(AND(B202&gt;0,B202&lt;=12),1,IF(AND(B202&gt;12,B202&lt;=24),2,IF(AND(B202&gt;24,B202&lt;=36),3,0)))</f>
        <v>2</v>
      </c>
      <c r="M200" s="71"/>
      <c r="N200" s="165"/>
      <c r="O200" s="71"/>
      <c r="P200" s="71"/>
      <c r="Q200" s="165"/>
      <c r="R200" s="165"/>
      <c r="S200" s="165"/>
      <c r="T200" s="165"/>
      <c r="U200" s="71"/>
      <c r="V200" s="165"/>
      <c r="W200" s="71"/>
      <c r="X200" s="71"/>
      <c r="Y200" s="314"/>
      <c r="Z200" s="314"/>
      <c r="AA200" s="314"/>
      <c r="AB200" s="314"/>
      <c r="AC200" s="306"/>
      <c r="AD200" s="308"/>
      <c r="AE200" s="306"/>
      <c r="AG200" s="577"/>
      <c r="AH200" s="577"/>
      <c r="AI200" s="577"/>
      <c r="AJ200" s="577"/>
      <c r="AL200" s="165"/>
      <c r="AO200" s="314" t="str">
        <f t="shared" ref="AO200" si="1604">IF(B200=0,0,IF(MOD(B200,3)=1,"A",IF(MOD(B200,3)=2,"B","C")))</f>
        <v>A</v>
      </c>
      <c r="AQ200" s="314" t="str">
        <f t="shared" si="1172"/>
        <v>L</v>
      </c>
      <c r="AR200" s="314" t="str">
        <f t="shared" ref="AR200" si="1605">IF(AQ200="L"," ",IF(AO189=1,"2&amp;3",IF(AO189=2,"1&amp;3","1&amp;2")))</f>
        <v xml:space="preserve"> </v>
      </c>
      <c r="AS200" s="318">
        <f t="shared" si="1174"/>
        <v>2</v>
      </c>
      <c r="AT200" s="318">
        <f t="shared" si="1196"/>
        <v>0</v>
      </c>
      <c r="AU200" s="318">
        <f t="shared" si="1175"/>
        <v>0</v>
      </c>
      <c r="AV200" s="318">
        <f t="shared" si="1176"/>
        <v>12</v>
      </c>
    </row>
    <row r="201" spans="1:48">
      <c r="A201" s="197">
        <f t="shared" si="1045"/>
        <v>191</v>
      </c>
      <c r="B201" s="198">
        <f>Data!B201</f>
        <v>6</v>
      </c>
      <c r="D201" s="292" t="str">
        <f>IF(B199=0,0,IF(B199&lt;=18,"L","H"))</f>
        <v>L</v>
      </c>
      <c r="E201" s="292" t="str">
        <f>IF(B200=0,0,IF(ISODD(B200),"O","E"))</f>
        <v>E</v>
      </c>
      <c r="F201" s="292" t="str">
        <f>IF(B201=0,0,IF(B201&lt;=18,"L","H"))</f>
        <v>L</v>
      </c>
      <c r="G201" s="292" t="str">
        <f>IF(B202=0,0,IF(ISODD(B202),"O","E"))</f>
        <v>O</v>
      </c>
      <c r="M201" s="71"/>
      <c r="N201" s="165"/>
      <c r="O201" s="71"/>
      <c r="P201" s="71"/>
      <c r="Q201" s="165"/>
      <c r="R201" s="165"/>
      <c r="S201" s="165"/>
      <c r="T201" s="165"/>
      <c r="U201" s="71"/>
      <c r="V201" s="165"/>
      <c r="W201" s="71"/>
      <c r="X201" s="71"/>
      <c r="Y201" s="314"/>
      <c r="Z201" s="314"/>
      <c r="AA201" s="314"/>
      <c r="AB201" s="314"/>
      <c r="AC201" s="306"/>
      <c r="AD201" s="308"/>
      <c r="AE201" s="306"/>
      <c r="AG201" s="577"/>
      <c r="AH201" s="577"/>
      <c r="AI201" s="577"/>
      <c r="AJ201" s="577"/>
      <c r="AL201" s="165"/>
      <c r="AO201" s="314">
        <f t="shared" ref="AO201" si="1606">IF(AND(B201&gt;0,B201&lt;=12),1,IF(AND(B201&gt;12,B201&lt;=24),2,IF(AND(B201&gt;24,B201&lt;=36),3,0)))</f>
        <v>1</v>
      </c>
      <c r="AQ201" s="314" t="str">
        <f t="shared" si="1172"/>
        <v xml:space="preserve"> </v>
      </c>
      <c r="AR201" s="314" t="str">
        <f t="shared" ref="AR201" si="1607">IF(AQ201="L"," ",IF(AO190="A","B&amp;C",IF(AO190="B","A&amp;C","A&amp;B")))</f>
        <v>A&amp;B</v>
      </c>
      <c r="AS201" s="318">
        <f t="shared" si="1174"/>
        <v>2</v>
      </c>
      <c r="AT201" s="318">
        <f t="shared" si="1196"/>
        <v>6</v>
      </c>
      <c r="AU201" s="318">
        <f t="shared" si="1175"/>
        <v>0</v>
      </c>
      <c r="AV201" s="318">
        <f t="shared" si="1176"/>
        <v>6</v>
      </c>
    </row>
    <row r="202" spans="1:48">
      <c r="A202" s="197">
        <f t="shared" si="1045"/>
        <v>192</v>
      </c>
      <c r="B202" s="198">
        <f>Data!B202</f>
        <v>23</v>
      </c>
      <c r="D202" s="165"/>
      <c r="E202" s="165"/>
      <c r="F202" s="165"/>
      <c r="G202" s="165"/>
      <c r="I202" s="287" t="str">
        <f t="shared" ref="I202" si="1608">IF(D191=1,"2&amp;3",IF(D191=2,"1&amp;3","1&amp;2"))</f>
        <v>1&amp;3</v>
      </c>
      <c r="J202" s="287" t="str">
        <f t="shared" ref="J202" si="1609">IF(E191="A","B&amp;C",IF(E191="B","A&amp;C","A&amp;B"))</f>
        <v>A&amp;C</v>
      </c>
      <c r="K202" s="287" t="str">
        <f t="shared" ref="K202" si="1610">IF(F191=1,"2&amp;3",IF(F191=2,"1&amp;3","1&amp;2"))</f>
        <v>2&amp;3</v>
      </c>
      <c r="L202" s="287" t="str">
        <f t="shared" ref="L202" si="1611">IF(G191="A","B&amp;C",IF(G191="B","A&amp;C","A&amp;B"))</f>
        <v>A&amp;C</v>
      </c>
      <c r="M202" s="71"/>
      <c r="N202" s="165"/>
      <c r="O202" s="71"/>
      <c r="P202" s="71"/>
      <c r="Q202" s="289" t="str">
        <f t="shared" ref="Q202" si="1612">IF(D192="A","B&amp;C",IF(D192="B","A&amp;C","A&amp;B"))</f>
        <v>B&amp;C</v>
      </c>
      <c r="R202" s="289" t="str">
        <f t="shared" ref="R202" si="1613">IF(E192=1,"2&amp;3",IF(E192=2,"1&amp;3","1&amp;2"))</f>
        <v>2&amp;3</v>
      </c>
      <c r="S202" s="289" t="str">
        <f t="shared" ref="S202" si="1614">IF(F192="A","B&amp;C",IF(F192="B","A&amp;C","A&amp;B"))</f>
        <v>A&amp;C</v>
      </c>
      <c r="T202" s="289" t="str">
        <f t="shared" ref="T202" si="1615">IF(G192=1,"2&amp;3",IF(G192=2,"1&amp;3","1&amp;2"))</f>
        <v>1&amp;3</v>
      </c>
      <c r="U202" s="71"/>
      <c r="V202" s="165"/>
      <c r="W202" s="71"/>
      <c r="X202" s="71"/>
      <c r="Y202" s="349" t="str">
        <f t="shared" ref="Y202" si="1616">IF(D199=1,"2&amp;3",IF(D199=2,"1&amp;3","1&amp;2"))</f>
        <v>2&amp;3</v>
      </c>
      <c r="Z202" s="349" t="str">
        <f t="shared" ref="Z202" si="1617">IF(E199="A","B&amp;C",IF(E199="B","A&amp;C","A&amp;B"))</f>
        <v>B&amp;C</v>
      </c>
      <c r="AA202" s="349" t="str">
        <f t="shared" ref="AA202" si="1618">IF(F199=1,"2&amp;3",IF(F199=2,"1&amp;3","1&amp;2"))</f>
        <v>2&amp;3</v>
      </c>
      <c r="AB202" s="349" t="str">
        <f t="shared" ref="AB202" si="1619">IF(G199="A","B&amp;C",IF(G199="B","A&amp;C","A&amp;B"))</f>
        <v>A&amp;C</v>
      </c>
      <c r="AC202" s="306"/>
      <c r="AD202" s="308"/>
      <c r="AE202" s="306"/>
      <c r="AG202" s="337" t="str">
        <f>IF(D193="H","L","H")</f>
        <v>H</v>
      </c>
      <c r="AH202" s="337" t="str">
        <f>IF(E193="O","E","O")</f>
        <v>O</v>
      </c>
      <c r="AI202" s="337" t="str">
        <f>IF(F193="H","L","H")</f>
        <v>H</v>
      </c>
      <c r="AJ202" s="337" t="str">
        <f>IF(G193="O","E","O")</f>
        <v>O</v>
      </c>
      <c r="AL202" s="165"/>
      <c r="AO202" s="314" t="str">
        <f t="shared" ref="AO202" si="1620">IF(B202=0,0,IF(MOD(B202,3)=1,"A",IF(MOD(B202,3)=2,"B","C")))</f>
        <v>B</v>
      </c>
      <c r="AQ202" s="314" t="str">
        <f t="shared" si="1172"/>
        <v>W</v>
      </c>
      <c r="AR202" s="314" t="str">
        <f t="shared" ref="AR202" si="1621">IF(AQ202="L"," ",IF(AO191=1,"2&amp;3",IF(AO191=2,"1&amp;3","1&amp;2")))</f>
        <v>1&amp;3</v>
      </c>
      <c r="AS202" s="318">
        <f t="shared" si="1174"/>
        <v>1</v>
      </c>
      <c r="AT202" s="318">
        <f t="shared" si="1196"/>
        <v>2</v>
      </c>
      <c r="AU202" s="318">
        <f t="shared" si="1175"/>
        <v>9</v>
      </c>
      <c r="AV202" s="318">
        <f t="shared" si="1176"/>
        <v>13</v>
      </c>
    </row>
    <row r="203" spans="1:48">
      <c r="A203" s="197">
        <f t="shared" si="1045"/>
        <v>193</v>
      </c>
      <c r="B203" s="198">
        <f>Data!B203</f>
        <v>22</v>
      </c>
      <c r="D203" s="288">
        <f>IF(AND(B203&gt;0,B203&lt;=12),1,IF(AND(B203&gt;12,B203&lt;=24),2,IF(AND(B203&gt;24,B203&lt;=36),3,0)))</f>
        <v>2</v>
      </c>
      <c r="E203" s="288" t="str">
        <f>IF(B204=0,0,IF(MOD(B204,3)=1,"A",IF(MOD(B204,3)=2,"B","C")))</f>
        <v>C</v>
      </c>
      <c r="F203" s="288">
        <f>IF(AND(B205&gt;0,B205&lt;=12),1,IF(AND(B205&gt;12,B205&lt;=24),2,IF(AND(B205&gt;24,B205&lt;=36),3,0)))</f>
        <v>3</v>
      </c>
      <c r="G203" s="288" t="str">
        <f>IF(B206=0,0,IF(MOD(B206,3)=1,"A",IF(MOD(B206,3)=2,"B","C")))</f>
        <v>A</v>
      </c>
      <c r="I203" s="66" t="str">
        <f t="shared" ref="I203" si="1622">IF(AND(D203&lt;&gt;D191,D203&lt;&gt;0),"W","L")</f>
        <v>L</v>
      </c>
      <c r="J203" s="66" t="str">
        <f t="shared" ref="J203" si="1623">IF(I203="W"," ", IF(AND(E203&lt;&gt;E191,E203&lt;&gt;0),"W","L"))</f>
        <v>W</v>
      </c>
      <c r="K203" s="66" t="str">
        <f t="shared" ref="K203:L203" si="1624">IF(OR(J203="W",J203=" ")," ",IF(AND(F203&lt;&gt;F191,F203&lt;&gt;0),"W","L"))</f>
        <v xml:space="preserve"> </v>
      </c>
      <c r="L203" s="66" t="str">
        <f t="shared" si="1624"/>
        <v xml:space="preserve"> </v>
      </c>
      <c r="M203" s="71"/>
      <c r="N203" s="165">
        <f t="shared" ref="N203" si="1625">IF(I203="W",1,IF(J203="W",2,IF(K203="W",3,IF(L203="W",4,"L"))))</f>
        <v>2</v>
      </c>
      <c r="O203" s="71">
        <f t="shared" ref="O203" si="1626">IF(N203&lt;&gt;"L",O199+1,O199-81)</f>
        <v>-118</v>
      </c>
      <c r="P203" s="71"/>
      <c r="Q203" s="66" t="str">
        <f t="shared" ref="Q203" si="1627">IF(AND(D204&lt;&gt;D192,D204&lt;&gt;0),"W","L")</f>
        <v>L</v>
      </c>
      <c r="R203" s="66" t="str">
        <f t="shared" ref="R203" si="1628">IF(Q203="W"," ", IF(AND(E204&lt;&gt;E192,E204&lt;&gt;0),"W","L"))</f>
        <v>W</v>
      </c>
      <c r="S203" s="66" t="str">
        <f t="shared" ref="S203:T203" si="1629">IF(OR(R203="W",R203=" ")," ",IF(AND(F204&lt;&gt;F192,F204&lt;&gt;0),"W","L"))</f>
        <v xml:space="preserve"> </v>
      </c>
      <c r="T203" s="66" t="str">
        <f t="shared" si="1629"/>
        <v xml:space="preserve"> </v>
      </c>
      <c r="U203" s="71"/>
      <c r="V203" s="165">
        <f t="shared" ref="V203" si="1630">IF(Q203="W",1,IF(R203="W",2,IF(S203="W",3,IF(T203="W",4,"L"))))</f>
        <v>2</v>
      </c>
      <c r="W203" s="71">
        <f t="shared" ref="W203" si="1631">IF(V203&lt;&gt;"L",W199+1,W199-81)</f>
        <v>46</v>
      </c>
      <c r="X203" s="71"/>
      <c r="Y203" s="314" t="str">
        <f t="shared" ref="Y203" si="1632">IF(AND(D203&lt;&gt;D199,D203&lt;&gt;0),"W","L")</f>
        <v>W</v>
      </c>
      <c r="Z203" s="314" t="str">
        <f t="shared" ref="Z203" si="1633">IF(Y203="W"," ", IF(AND(E203&lt;&gt;E199,E203&lt;&gt;0),"W","L"))</f>
        <v xml:space="preserve"> </v>
      </c>
      <c r="AA203" s="314" t="str">
        <f t="shared" ref="AA203:AB203" si="1634">IF(OR(Z203="W",Z203=" ")," ",IF(AND(F203&lt;&gt;F199,F203&lt;&gt;0),"W","L"))</f>
        <v xml:space="preserve"> </v>
      </c>
      <c r="AB203" s="314" t="str">
        <f t="shared" si="1634"/>
        <v xml:space="preserve"> </v>
      </c>
      <c r="AC203" s="306"/>
      <c r="AD203" s="308">
        <f t="shared" ref="AD203" si="1635">IF(Y203="W",1,IF(Z203="W",2,IF(AA203="W",3,IF(AB203="W",4,"L"))))</f>
        <v>1</v>
      </c>
      <c r="AE203" s="306">
        <f t="shared" ref="AE203" si="1636">IF(AD203&lt;&gt;"L",AE199+1,AE199-81)</f>
        <v>48</v>
      </c>
      <c r="AG203" s="314" t="str">
        <f>IF(AND(D205&lt;&gt;D193,D434&lt;&gt;0),"W","L")</f>
        <v>L</v>
      </c>
      <c r="AH203" s="314" t="str">
        <f>IF(AG203="W"," ", IF(AND(E205&lt;&gt;E193,E205&lt;&gt;0),"W","L"))</f>
        <v>W</v>
      </c>
      <c r="AI203" s="314" t="str">
        <f>IF(OR(AH203="W",AH203=" ")," ",IF(AND(F205&lt;&gt;F193,F205&lt;&gt;0),"W","L"))</f>
        <v xml:space="preserve"> </v>
      </c>
      <c r="AJ203" s="314" t="str">
        <f>IF(OR(AI203="W",AI203=" ")," ",IF(AND(G205&lt;&gt;G193,G205&lt;&gt;0),"W","L"))</f>
        <v xml:space="preserve"> </v>
      </c>
      <c r="AL203" s="165">
        <f t="shared" ref="AL203" si="1637">IF(AG203="W",1,IF(AH203="W",2,IF(AI203="W",3,IF(AJ203="W",4,"L"))))</f>
        <v>2</v>
      </c>
      <c r="AM203" s="71">
        <f t="shared" ref="AM203" si="1638">IF(AL203&lt;&gt;"L",AM199+1,AM199-15)</f>
        <v>-50</v>
      </c>
      <c r="AO203" s="314">
        <f t="shared" ref="AO203" si="1639">IF(AND(B203&gt;0,B203&lt;=12),1,IF(AND(B203&gt;12,B203&lt;=24),2,IF(AND(B203&gt;24,B203&lt;=36),3,0)))</f>
        <v>2</v>
      </c>
      <c r="AQ203" s="314" t="str">
        <f t="shared" si="1172"/>
        <v>L</v>
      </c>
      <c r="AR203" s="314" t="str">
        <f t="shared" ref="AR203" si="1640">IF(AQ203="L"," ",IF(AO192="A","B&amp;C",IF(AO192="B","A&amp;C","A&amp;B")))</f>
        <v xml:space="preserve"> </v>
      </c>
      <c r="AS203" s="318">
        <f t="shared" si="1174"/>
        <v>2</v>
      </c>
      <c r="AT203" s="318">
        <f t="shared" si="1196"/>
        <v>0</v>
      </c>
      <c r="AU203" s="318">
        <f t="shared" si="1175"/>
        <v>0</v>
      </c>
      <c r="AV203" s="318">
        <f t="shared" si="1176"/>
        <v>13</v>
      </c>
    </row>
    <row r="204" spans="1:48">
      <c r="A204" s="197">
        <f t="shared" si="1045"/>
        <v>194</v>
      </c>
      <c r="B204" s="198">
        <f>Data!B204</f>
        <v>21</v>
      </c>
      <c r="D204" s="290" t="str">
        <f>IF(B203=0,0,IF(MOD(B203,3)=1,"A",IF(MOD(B203,3)=2,"B","C")))</f>
        <v>A</v>
      </c>
      <c r="E204" s="290">
        <f>IF(AND(B204&gt;0,B204&lt;=12),1,IF(AND(B204&gt;12,B204&lt;=24),2,IF(AND(B204&gt;24,B204&lt;=36),3,0)))</f>
        <v>2</v>
      </c>
      <c r="F204" s="290" t="str">
        <f>IF(B205=0,0,IF(MOD(B205,3)=1,"A",IF(MOD(B205,3)=2,"B","C")))</f>
        <v>A</v>
      </c>
      <c r="G204" s="290">
        <f>IF(AND(B206&gt;0,B206&lt;=12),1,IF(AND(B206&gt;12,B206&lt;=24),2,IF(AND(B206&gt;24,B206&lt;=36),3,0)))</f>
        <v>3</v>
      </c>
      <c r="M204" s="71"/>
      <c r="N204" s="165"/>
      <c r="O204" s="71"/>
      <c r="P204" s="71"/>
      <c r="Q204" s="165"/>
      <c r="R204" s="165"/>
      <c r="S204" s="165"/>
      <c r="T204" s="165"/>
      <c r="U204" s="71"/>
      <c r="V204" s="165"/>
      <c r="W204" s="71"/>
      <c r="X204" s="71"/>
      <c r="Y204" s="314"/>
      <c r="Z204" s="314"/>
      <c r="AA204" s="314"/>
      <c r="AB204" s="314"/>
      <c r="AC204" s="306"/>
      <c r="AD204" s="308"/>
      <c r="AE204" s="306"/>
      <c r="AG204" s="577"/>
      <c r="AH204" s="577"/>
      <c r="AI204" s="577"/>
      <c r="AJ204" s="577"/>
      <c r="AL204" s="165"/>
      <c r="AO204" s="314" t="str">
        <f t="shared" ref="AO204" si="1641">IF(B204=0,0,IF(MOD(B204,3)=1,"A",IF(MOD(B204,3)=2,"B","C")))</f>
        <v>C</v>
      </c>
      <c r="AQ204" s="314" t="str">
        <f t="shared" si="1172"/>
        <v xml:space="preserve"> </v>
      </c>
      <c r="AR204" s="314" t="str">
        <f t="shared" ref="AR204" si="1642">IF(AQ204="L"," ",IF(AO193=1,"2&amp;3",IF(AO193=2,"1&amp;3","1&amp;2")))</f>
        <v>2&amp;3</v>
      </c>
      <c r="AS204" s="318">
        <f t="shared" si="1174"/>
        <v>2</v>
      </c>
      <c r="AT204" s="318">
        <f t="shared" si="1196"/>
        <v>6</v>
      </c>
      <c r="AU204" s="318">
        <f t="shared" si="1175"/>
        <v>0</v>
      </c>
      <c r="AV204" s="318">
        <f t="shared" si="1176"/>
        <v>7</v>
      </c>
    </row>
    <row r="205" spans="1:48">
      <c r="A205" s="197">
        <f t="shared" ref="A205:A268" si="1643">A204+1</f>
        <v>195</v>
      </c>
      <c r="B205" s="198">
        <f>Data!B205</f>
        <v>31</v>
      </c>
      <c r="D205" s="292" t="str">
        <f>IF(B203=0,0,IF(B203&lt;=18,"L","H"))</f>
        <v>H</v>
      </c>
      <c r="E205" s="292" t="str">
        <f>IF(B204=0,0,IF(ISODD(B204),"O","E"))</f>
        <v>O</v>
      </c>
      <c r="F205" s="292" t="str">
        <f>IF(B205=0,0,IF(B205&lt;=18,"L","H"))</f>
        <v>H</v>
      </c>
      <c r="G205" s="292" t="str">
        <f>IF(B206=0,0,IF(ISODD(B206),"O","E"))</f>
        <v>E</v>
      </c>
      <c r="M205" s="71"/>
      <c r="N205" s="165"/>
      <c r="O205" s="71"/>
      <c r="P205" s="71"/>
      <c r="Q205" s="165"/>
      <c r="R205" s="165"/>
      <c r="S205" s="165"/>
      <c r="T205" s="165"/>
      <c r="U205" s="71"/>
      <c r="V205" s="165"/>
      <c r="W205" s="71"/>
      <c r="X205" s="71"/>
      <c r="Y205" s="314"/>
      <c r="Z205" s="314"/>
      <c r="AA205" s="314"/>
      <c r="AB205" s="314"/>
      <c r="AC205" s="306"/>
      <c r="AD205" s="308"/>
      <c r="AE205" s="306"/>
      <c r="AG205" s="577"/>
      <c r="AH205" s="577"/>
      <c r="AI205" s="577"/>
      <c r="AJ205" s="577"/>
      <c r="AL205" s="165"/>
      <c r="AO205" s="314">
        <f t="shared" ref="AO205" si="1644">IF(AND(B205&gt;0,B205&lt;=12),1,IF(AND(B205&gt;12,B205&lt;=24),2,IF(AND(B205&gt;24,B205&lt;=36),3,0)))</f>
        <v>3</v>
      </c>
      <c r="AQ205" s="314" t="str">
        <f t="shared" si="1172"/>
        <v>W</v>
      </c>
      <c r="AR205" s="314" t="str">
        <f t="shared" ref="AR205" si="1645">IF(AQ205="L"," ",IF(AO194="A","B&amp;C",IF(AO194="B","A&amp;C","A&amp;B")))</f>
        <v>A&amp;C</v>
      </c>
      <c r="AS205" s="318">
        <f t="shared" si="1174"/>
        <v>1</v>
      </c>
      <c r="AT205" s="318">
        <f t="shared" si="1196"/>
        <v>2</v>
      </c>
      <c r="AU205" s="318">
        <f t="shared" si="1175"/>
        <v>9</v>
      </c>
      <c r="AV205" s="318">
        <f t="shared" si="1176"/>
        <v>14</v>
      </c>
    </row>
    <row r="206" spans="1:48">
      <c r="A206" s="197">
        <f t="shared" si="1643"/>
        <v>196</v>
      </c>
      <c r="B206" s="198">
        <f>Data!B206</f>
        <v>28</v>
      </c>
      <c r="D206" s="165"/>
      <c r="E206" s="165"/>
      <c r="F206" s="165"/>
      <c r="G206" s="165"/>
      <c r="I206" s="287" t="str">
        <f t="shared" ref="I206" si="1646">IF(D195=1,"2&amp;3",IF(D195=2,"1&amp;3","1&amp;2"))</f>
        <v>1&amp;3</v>
      </c>
      <c r="J206" s="287" t="str">
        <f t="shared" ref="J206" si="1647">IF(E195="A","B&amp;C",IF(E195="B","A&amp;C","A&amp;B"))</f>
        <v>A&amp;C</v>
      </c>
      <c r="K206" s="287" t="str">
        <f t="shared" ref="K206" si="1648">IF(F195=1,"2&amp;3",IF(F195=2,"1&amp;3","1&amp;2"))</f>
        <v>1&amp;2</v>
      </c>
      <c r="L206" s="287" t="str">
        <f t="shared" ref="L206" si="1649">IF(G195="A","B&amp;C",IF(G195="B","A&amp;C","A&amp;B"))</f>
        <v>A&amp;C</v>
      </c>
      <c r="M206" s="71"/>
      <c r="N206" s="165"/>
      <c r="O206" s="71"/>
      <c r="P206" s="71"/>
      <c r="Q206" s="289" t="str">
        <f t="shared" ref="Q206" si="1650">IF(D196="A","B&amp;C",IF(D196="B","A&amp;C","A&amp;B"))</f>
        <v>A&amp;C</v>
      </c>
      <c r="R206" s="289" t="str">
        <f t="shared" ref="R206" si="1651">IF(E196=1,"2&amp;3",IF(E196=2,"1&amp;3","1&amp;2"))</f>
        <v>1&amp;3</v>
      </c>
      <c r="S206" s="289" t="str">
        <f t="shared" ref="S206" si="1652">IF(F196="A","B&amp;C",IF(F196="B","A&amp;C","A&amp;B"))</f>
        <v>A&amp;B</v>
      </c>
      <c r="T206" s="289" t="str">
        <f t="shared" ref="T206" si="1653">IF(G196=1,"2&amp;3",IF(G196=2,"1&amp;3","1&amp;2"))</f>
        <v>2&amp;3</v>
      </c>
      <c r="U206" s="71"/>
      <c r="V206" s="165"/>
      <c r="W206" s="71"/>
      <c r="X206" s="71"/>
      <c r="Y206" s="349" t="str">
        <f t="shared" ref="Y206" si="1654">IF(D203=1,"2&amp;3",IF(D203=2,"1&amp;3","1&amp;2"))</f>
        <v>1&amp;3</v>
      </c>
      <c r="Z206" s="349" t="str">
        <f t="shared" ref="Z206" si="1655">IF(E203="A","B&amp;C",IF(E203="B","A&amp;C","A&amp;B"))</f>
        <v>A&amp;B</v>
      </c>
      <c r="AA206" s="349" t="str">
        <f t="shared" ref="AA206" si="1656">IF(F203=1,"2&amp;3",IF(F203=2,"1&amp;3","1&amp;2"))</f>
        <v>1&amp;2</v>
      </c>
      <c r="AB206" s="349" t="str">
        <f t="shared" ref="AB206" si="1657">IF(G203="A","B&amp;C",IF(G203="B","A&amp;C","A&amp;B"))</f>
        <v>B&amp;C</v>
      </c>
      <c r="AC206" s="306"/>
      <c r="AD206" s="308"/>
      <c r="AE206" s="306"/>
      <c r="AG206" s="337" t="str">
        <f>IF(D197="H","L","H")</f>
        <v>H</v>
      </c>
      <c r="AH206" s="337" t="str">
        <f>IF(E197="O","E","O")</f>
        <v>E</v>
      </c>
      <c r="AI206" s="337" t="str">
        <f>IF(F197="H","L","H")</f>
        <v>L</v>
      </c>
      <c r="AJ206" s="337" t="str">
        <f>IF(G197="O","E","O")</f>
        <v>O</v>
      </c>
      <c r="AL206" s="165"/>
      <c r="AO206" s="314" t="str">
        <f t="shared" ref="AO206" si="1658">IF(B206=0,0,IF(MOD(B206,3)=1,"A",IF(MOD(B206,3)=2,"B","C")))</f>
        <v>A</v>
      </c>
      <c r="AQ206" s="314" t="str">
        <f t="shared" si="1172"/>
        <v>W</v>
      </c>
      <c r="AR206" s="314" t="str">
        <f t="shared" ref="AR206" si="1659">IF(AQ206="L"," ",IF(AO195=1,"2&amp;3",IF(AO195=2,"1&amp;3","1&amp;2")))</f>
        <v>1&amp;3</v>
      </c>
      <c r="AS206" s="318">
        <f t="shared" si="1174"/>
        <v>1</v>
      </c>
      <c r="AT206" s="318">
        <f t="shared" si="1196"/>
        <v>2</v>
      </c>
      <c r="AU206" s="318">
        <f t="shared" si="1175"/>
        <v>3</v>
      </c>
      <c r="AV206" s="318">
        <f t="shared" si="1176"/>
        <v>15</v>
      </c>
    </row>
    <row r="207" spans="1:48">
      <c r="A207" s="197">
        <f t="shared" si="1643"/>
        <v>197</v>
      </c>
      <c r="B207" s="198">
        <f>Data!B207</f>
        <v>7</v>
      </c>
      <c r="D207" s="288">
        <f>IF(AND(B207&gt;0,B207&lt;=12),1,IF(AND(B207&gt;12,B207&lt;=24),2,IF(AND(B207&gt;24,B207&lt;=36),3,0)))</f>
        <v>1</v>
      </c>
      <c r="E207" s="288" t="str">
        <f>IF(B208=0,0,IF(MOD(B208,3)=1,"A",IF(MOD(B208,3)=2,"B","C")))</f>
        <v>C</v>
      </c>
      <c r="F207" s="288">
        <f>IF(AND(B209&gt;0,B209&lt;=12),1,IF(AND(B209&gt;12,B209&lt;=24),2,IF(AND(B209&gt;24,B209&lt;=36),3,0)))</f>
        <v>1</v>
      </c>
      <c r="G207" s="288" t="str">
        <f>IF(B210=0,0,IF(MOD(B210,3)=1,"A",IF(MOD(B210,3)=2,"B","C")))</f>
        <v>B</v>
      </c>
      <c r="I207" s="66" t="str">
        <f t="shared" ref="I207" si="1660">IF(AND(D207&lt;&gt;D195,D207&lt;&gt;0),"W","L")</f>
        <v>W</v>
      </c>
      <c r="J207" s="66" t="str">
        <f t="shared" ref="J207" si="1661">IF(I207="W"," ", IF(AND(E207&lt;&gt;E195,E207&lt;&gt;0),"W","L"))</f>
        <v xml:space="preserve"> </v>
      </c>
      <c r="K207" s="66" t="str">
        <f t="shared" ref="K207:L207" si="1662">IF(OR(J207="W",J207=" ")," ",IF(AND(F207&lt;&gt;F195,F207&lt;&gt;0),"W","L"))</f>
        <v xml:space="preserve"> </v>
      </c>
      <c r="L207" s="66" t="str">
        <f t="shared" si="1662"/>
        <v xml:space="preserve"> </v>
      </c>
      <c r="M207" s="71"/>
      <c r="N207" s="165">
        <f t="shared" ref="N207" si="1663">IF(I207="W",1,IF(J207="W",2,IF(K207="W",3,IF(L207="W",4,"L"))))</f>
        <v>1</v>
      </c>
      <c r="O207" s="71">
        <f t="shared" ref="O207" si="1664">IF(N207&lt;&gt;"L",O203+1,O203-81)</f>
        <v>-117</v>
      </c>
      <c r="P207" s="71"/>
      <c r="Q207" s="66" t="str">
        <f t="shared" ref="Q207" si="1665">IF(AND(D208&lt;&gt;D196,D208&lt;&gt;0),"W","L")</f>
        <v>W</v>
      </c>
      <c r="R207" s="66" t="str">
        <f t="shared" ref="R207" si="1666">IF(Q207="W"," ", IF(AND(E208&lt;&gt;E196,E208&lt;&gt;0),"W","L"))</f>
        <v xml:space="preserve"> </v>
      </c>
      <c r="S207" s="66" t="str">
        <f t="shared" ref="S207:T207" si="1667">IF(OR(R207="W",R207=" ")," ",IF(AND(F208&lt;&gt;F196,F208&lt;&gt;0),"W","L"))</f>
        <v xml:space="preserve"> </v>
      </c>
      <c r="T207" s="66" t="str">
        <f t="shared" si="1667"/>
        <v xml:space="preserve"> </v>
      </c>
      <c r="U207" s="71"/>
      <c r="V207" s="165">
        <f t="shared" ref="V207" si="1668">IF(Q207="W",1,IF(R207="W",2,IF(S207="W",3,IF(T207="W",4,"L"))))</f>
        <v>1</v>
      </c>
      <c r="W207" s="71">
        <f t="shared" ref="W207" si="1669">IF(V207&lt;&gt;"L",W203+1,W203-81)</f>
        <v>47</v>
      </c>
      <c r="X207" s="71"/>
      <c r="Y207" s="314" t="str">
        <f t="shared" ref="Y207" si="1670">IF(AND(D207&lt;&gt;D203,D207&lt;&gt;0),"W","L")</f>
        <v>W</v>
      </c>
      <c r="Z207" s="314" t="str">
        <f t="shared" ref="Z207" si="1671">IF(Y207="W"," ", IF(AND(E207&lt;&gt;E203,E207&lt;&gt;0),"W","L"))</f>
        <v xml:space="preserve"> </v>
      </c>
      <c r="AA207" s="314" t="str">
        <f t="shared" ref="AA207:AB207" si="1672">IF(OR(Z207="W",Z207=" ")," ",IF(AND(F207&lt;&gt;F203,F207&lt;&gt;0),"W","L"))</f>
        <v xml:space="preserve"> </v>
      </c>
      <c r="AB207" s="314" t="str">
        <f t="shared" si="1672"/>
        <v xml:space="preserve"> </v>
      </c>
      <c r="AC207" s="306"/>
      <c r="AD207" s="308">
        <f t="shared" ref="AD207" si="1673">IF(Y207="W",1,IF(Z207="W",2,IF(AA207="W",3,IF(AB207="W",4,"L"))))</f>
        <v>1</v>
      </c>
      <c r="AE207" s="306">
        <f t="shared" ref="AE207" si="1674">IF(AD207&lt;&gt;"L",AE203+1,AE203-81)</f>
        <v>49</v>
      </c>
      <c r="AG207" s="314" t="str">
        <f>IF(AND(D209&lt;&gt;D197,D438&lt;&gt;0),"W","L")</f>
        <v>L</v>
      </c>
      <c r="AH207" s="314" t="str">
        <f>IF(AG207="W"," ", IF(AND(E209&lt;&gt;E197,E209&lt;&gt;0),"W","L"))</f>
        <v>W</v>
      </c>
      <c r="AI207" s="314" t="str">
        <f>IF(OR(AH207="W",AH207=" ")," ",IF(AND(F209&lt;&gt;F197,F209&lt;&gt;0),"W","L"))</f>
        <v xml:space="preserve"> </v>
      </c>
      <c r="AJ207" s="314" t="str">
        <f>IF(OR(AI207="W",AI207=" ")," ",IF(AND(G209&lt;&gt;G197,G209&lt;&gt;0),"W","L"))</f>
        <v xml:space="preserve"> </v>
      </c>
      <c r="AL207" s="165">
        <f t="shared" ref="AL207" si="1675">IF(AG207="W",1,IF(AH207="W",2,IF(AI207="W",3,IF(AJ207="W",4,"L"))))</f>
        <v>2</v>
      </c>
      <c r="AM207" s="71">
        <f t="shared" ref="AM207" si="1676">IF(AL207&lt;&gt;"L",AM203+1,AM203-15)</f>
        <v>-49</v>
      </c>
      <c r="AO207" s="314">
        <f t="shared" ref="AO207" si="1677">IF(AND(B207&gt;0,B207&lt;=12),1,IF(AND(B207&gt;12,B207&lt;=24),2,IF(AND(B207&gt;24,B207&lt;=36),3,0)))</f>
        <v>1</v>
      </c>
      <c r="AQ207" s="314" t="str">
        <f t="shared" si="1172"/>
        <v>W</v>
      </c>
      <c r="AR207" s="314" t="str">
        <f t="shared" ref="AR207" si="1678">IF(AQ207="L"," ",IF(AO196="A","B&amp;C",IF(AO196="B","A&amp;C","A&amp;B")))</f>
        <v>A&amp;C</v>
      </c>
      <c r="AS207" s="318">
        <f t="shared" si="1174"/>
        <v>1</v>
      </c>
      <c r="AT207" s="318">
        <f t="shared" si="1196"/>
        <v>2</v>
      </c>
      <c r="AU207" s="318">
        <f t="shared" si="1175"/>
        <v>3</v>
      </c>
      <c r="AV207" s="318">
        <f t="shared" si="1176"/>
        <v>16</v>
      </c>
    </row>
    <row r="208" spans="1:48">
      <c r="A208" s="197">
        <f t="shared" si="1643"/>
        <v>198</v>
      </c>
      <c r="B208" s="198">
        <f>Data!B208</f>
        <v>6</v>
      </c>
      <c r="D208" s="290" t="str">
        <f>IF(B207=0,0,IF(MOD(B207,3)=1,"A",IF(MOD(B207,3)=2,"B","C")))</f>
        <v>A</v>
      </c>
      <c r="E208" s="290">
        <f>IF(AND(B208&gt;0,B208&lt;=12),1,IF(AND(B208&gt;12,B208&lt;=24),2,IF(AND(B208&gt;24,B208&lt;=36),3,0)))</f>
        <v>1</v>
      </c>
      <c r="F208" s="290" t="str">
        <f>IF(B209=0,0,IF(MOD(B209,3)=1,"A",IF(MOD(B209,3)=2,"B","C")))</f>
        <v>A</v>
      </c>
      <c r="G208" s="290">
        <f>IF(AND(B210&gt;0,B210&lt;=12),1,IF(AND(B210&gt;12,B210&lt;=24),2,IF(AND(B210&gt;24,B210&lt;=36),3,0)))</f>
        <v>2</v>
      </c>
      <c r="M208" s="71"/>
      <c r="N208" s="165"/>
      <c r="O208" s="71"/>
      <c r="P208" s="71"/>
      <c r="Q208" s="165"/>
      <c r="R208" s="165"/>
      <c r="S208" s="165"/>
      <c r="T208" s="165"/>
      <c r="U208" s="71"/>
      <c r="V208" s="165"/>
      <c r="W208" s="71"/>
      <c r="X208" s="71"/>
      <c r="Y208" s="314"/>
      <c r="Z208" s="314"/>
      <c r="AA208" s="314"/>
      <c r="AB208" s="314"/>
      <c r="AC208" s="306"/>
      <c r="AD208" s="308"/>
      <c r="AE208" s="306"/>
      <c r="AG208" s="577"/>
      <c r="AH208" s="577"/>
      <c r="AI208" s="577"/>
      <c r="AJ208" s="577"/>
      <c r="AL208" s="165"/>
      <c r="AO208" s="314" t="str">
        <f t="shared" ref="AO208" si="1679">IF(B208=0,0,IF(MOD(B208,3)=1,"A",IF(MOD(B208,3)=2,"B","C")))</f>
        <v>C</v>
      </c>
      <c r="AQ208" s="314" t="str">
        <f t="shared" si="1172"/>
        <v>W</v>
      </c>
      <c r="AR208" s="314" t="str">
        <f t="shared" ref="AR208" si="1680">IF(AQ208="L"," ",IF(AO197=1,"2&amp;3",IF(AO197=2,"1&amp;3","1&amp;2")))</f>
        <v>1&amp;2</v>
      </c>
      <c r="AS208" s="318">
        <f t="shared" si="1174"/>
        <v>1</v>
      </c>
      <c r="AT208" s="318">
        <f t="shared" si="1196"/>
        <v>2</v>
      </c>
      <c r="AU208" s="318">
        <f t="shared" si="1175"/>
        <v>3</v>
      </c>
      <c r="AV208" s="318">
        <f t="shared" si="1176"/>
        <v>17</v>
      </c>
    </row>
    <row r="209" spans="1:48">
      <c r="A209" s="197">
        <f t="shared" si="1643"/>
        <v>199</v>
      </c>
      <c r="B209" s="198">
        <f>Data!B209</f>
        <v>10</v>
      </c>
      <c r="D209" s="292" t="str">
        <f>IF(B207=0,0,IF(B207&lt;=18,"L","H"))</f>
        <v>L</v>
      </c>
      <c r="E209" s="292" t="str">
        <f>IF(B208=0,0,IF(ISODD(B208),"O","E"))</f>
        <v>E</v>
      </c>
      <c r="F209" s="292" t="str">
        <f>IF(B209=0,0,IF(B209&lt;=18,"L","H"))</f>
        <v>L</v>
      </c>
      <c r="G209" s="292" t="str">
        <f>IF(B210=0,0,IF(ISODD(B210),"O","E"))</f>
        <v>O</v>
      </c>
      <c r="M209" s="71"/>
      <c r="N209" s="165"/>
      <c r="O209" s="71"/>
      <c r="P209" s="71"/>
      <c r="Q209" s="165"/>
      <c r="R209" s="165"/>
      <c r="S209" s="165"/>
      <c r="T209" s="165"/>
      <c r="U209" s="71"/>
      <c r="V209" s="165"/>
      <c r="W209" s="71"/>
      <c r="X209" s="71"/>
      <c r="Y209" s="314"/>
      <c r="Z209" s="314"/>
      <c r="AA209" s="314"/>
      <c r="AB209" s="314"/>
      <c r="AC209" s="306"/>
      <c r="AD209" s="308"/>
      <c r="AE209" s="306"/>
      <c r="AG209" s="577"/>
      <c r="AH209" s="577"/>
      <c r="AI209" s="577"/>
      <c r="AJ209" s="577"/>
      <c r="AL209" s="165"/>
      <c r="AO209" s="314">
        <f t="shared" ref="AO209" si="1681">IF(AND(B209&gt;0,B209&lt;=12),1,IF(AND(B209&gt;12,B209&lt;=24),2,IF(AND(B209&gt;24,B209&lt;=36),3,0)))</f>
        <v>1</v>
      </c>
      <c r="AQ209" s="314" t="str">
        <f t="shared" si="1172"/>
        <v>W</v>
      </c>
      <c r="AR209" s="314" t="str">
        <f t="shared" ref="AR209" si="1682">IF(AQ209="L"," ",IF(AO198="A","B&amp;C",IF(AO198="B","A&amp;C","A&amp;B")))</f>
        <v>A&amp;C</v>
      </c>
      <c r="AS209" s="318">
        <f t="shared" si="1174"/>
        <v>1</v>
      </c>
      <c r="AT209" s="318">
        <f t="shared" si="1196"/>
        <v>2</v>
      </c>
      <c r="AU209" s="318">
        <f t="shared" si="1175"/>
        <v>3</v>
      </c>
      <c r="AV209" s="318">
        <f t="shared" si="1176"/>
        <v>18</v>
      </c>
    </row>
    <row r="210" spans="1:48">
      <c r="A210" s="197">
        <f t="shared" si="1643"/>
        <v>200</v>
      </c>
      <c r="B210" s="198">
        <f>Data!B210</f>
        <v>23</v>
      </c>
      <c r="D210" s="165"/>
      <c r="E210" s="165"/>
      <c r="F210" s="165"/>
      <c r="G210" s="165"/>
      <c r="I210" s="287" t="str">
        <f t="shared" ref="I210" si="1683">IF(D199=1,"2&amp;3",IF(D199=2,"1&amp;3","1&amp;2"))</f>
        <v>2&amp;3</v>
      </c>
      <c r="J210" s="287" t="str">
        <f t="shared" ref="J210" si="1684">IF(E199="A","B&amp;C",IF(E199="B","A&amp;C","A&amp;B"))</f>
        <v>B&amp;C</v>
      </c>
      <c r="K210" s="287" t="str">
        <f t="shared" ref="K210" si="1685">IF(F199=1,"2&amp;3",IF(F199=2,"1&amp;3","1&amp;2"))</f>
        <v>2&amp;3</v>
      </c>
      <c r="L210" s="287" t="str">
        <f t="shared" ref="L210" si="1686">IF(G199="A","B&amp;C",IF(G199="B","A&amp;C","A&amp;B"))</f>
        <v>A&amp;C</v>
      </c>
      <c r="M210" s="71"/>
      <c r="N210" s="165"/>
      <c r="O210" s="71"/>
      <c r="P210" s="71"/>
      <c r="Q210" s="289" t="str">
        <f t="shared" ref="Q210" si="1687">IF(D200="A","B&amp;C",IF(D200="B","A&amp;C","A&amp;B"))</f>
        <v>A&amp;B</v>
      </c>
      <c r="R210" s="289" t="str">
        <f t="shared" ref="R210" si="1688">IF(E200=1,"2&amp;3",IF(E200=2,"1&amp;3","1&amp;2"))</f>
        <v>1&amp;3</v>
      </c>
      <c r="S210" s="289" t="str">
        <f t="shared" ref="S210" si="1689">IF(F200="A","B&amp;C",IF(F200="B","A&amp;C","A&amp;B"))</f>
        <v>A&amp;B</v>
      </c>
      <c r="T210" s="289" t="str">
        <f t="shared" ref="T210" si="1690">IF(G200=1,"2&amp;3",IF(G200=2,"1&amp;3","1&amp;2"))</f>
        <v>1&amp;3</v>
      </c>
      <c r="U210" s="71"/>
      <c r="V210" s="165"/>
      <c r="W210" s="71"/>
      <c r="X210" s="71"/>
      <c r="Y210" s="349" t="str">
        <f t="shared" ref="Y210" si="1691">IF(D207=1,"2&amp;3",IF(D207=2,"1&amp;3","1&amp;2"))</f>
        <v>2&amp;3</v>
      </c>
      <c r="Z210" s="349" t="str">
        <f t="shared" ref="Z210" si="1692">IF(E207="A","B&amp;C",IF(E207="B","A&amp;C","A&amp;B"))</f>
        <v>A&amp;B</v>
      </c>
      <c r="AA210" s="349" t="str">
        <f t="shared" ref="AA210" si="1693">IF(F207=1,"2&amp;3",IF(F207=2,"1&amp;3","1&amp;2"))</f>
        <v>2&amp;3</v>
      </c>
      <c r="AB210" s="349" t="str">
        <f t="shared" ref="AB210" si="1694">IF(G207="A","B&amp;C",IF(G207="B","A&amp;C","A&amp;B"))</f>
        <v>A&amp;C</v>
      </c>
      <c r="AC210" s="306"/>
      <c r="AD210" s="308"/>
      <c r="AE210" s="306"/>
      <c r="AG210" s="337" t="str">
        <f>IF(D201="H","L","H")</f>
        <v>H</v>
      </c>
      <c r="AH210" s="337" t="str">
        <f>IF(E201="O","E","O")</f>
        <v>O</v>
      </c>
      <c r="AI210" s="337" t="str">
        <f>IF(F201="H","L","H")</f>
        <v>H</v>
      </c>
      <c r="AJ210" s="337" t="str">
        <f>IF(G201="O","E","O")</f>
        <v>E</v>
      </c>
      <c r="AL210" s="165"/>
      <c r="AO210" s="314" t="str">
        <f t="shared" ref="AO210" si="1695">IF(B210=0,0,IF(MOD(B210,3)=1,"A",IF(MOD(B210,3)=2,"B","C")))</f>
        <v>B</v>
      </c>
      <c r="AQ210" s="314" t="str">
        <f t="shared" si="1172"/>
        <v>L</v>
      </c>
      <c r="AR210" s="314" t="str">
        <f t="shared" ref="AR210" si="1696">IF(AQ210="L"," ",IF(AO199=1,"2&amp;3",IF(AO199=2,"1&amp;3","1&amp;2")))</f>
        <v xml:space="preserve"> </v>
      </c>
      <c r="AS210" s="318">
        <f t="shared" si="1174"/>
        <v>2</v>
      </c>
      <c r="AT210" s="318">
        <f t="shared" si="1196"/>
        <v>0</v>
      </c>
      <c r="AU210" s="318">
        <f t="shared" si="1175"/>
        <v>0</v>
      </c>
      <c r="AV210" s="318">
        <f t="shared" si="1176"/>
        <v>18</v>
      </c>
    </row>
    <row r="211" spans="1:48">
      <c r="A211" s="197">
        <f t="shared" si="1643"/>
        <v>201</v>
      </c>
      <c r="B211" s="198">
        <f>Data!B211</f>
        <v>16</v>
      </c>
      <c r="D211" s="288">
        <f>IF(AND(B211&gt;0,B211&lt;=12),1,IF(AND(B211&gt;12,B211&lt;=24),2,IF(AND(B211&gt;24,B211&lt;=36),3,0)))</f>
        <v>2</v>
      </c>
      <c r="E211" s="288" t="str">
        <f>IF(B212=0,0,IF(MOD(B212,3)=1,"A",IF(MOD(B212,3)=2,"B","C")))</f>
        <v>C</v>
      </c>
      <c r="F211" s="288">
        <f>IF(AND(B213&gt;0,B213&lt;=12),1,IF(AND(B213&gt;12,B213&lt;=24),2,IF(AND(B213&gt;24,B213&lt;=36),3,0)))</f>
        <v>3</v>
      </c>
      <c r="G211" s="288" t="str">
        <f>IF(B214=0,0,IF(MOD(B214,3)=1,"A",IF(MOD(B214,3)=2,"B","C")))</f>
        <v>B</v>
      </c>
      <c r="I211" s="66" t="str">
        <f t="shared" ref="I211" si="1697">IF(AND(D211&lt;&gt;D199,D211&lt;&gt;0),"W","L")</f>
        <v>W</v>
      </c>
      <c r="J211" s="66" t="str">
        <f t="shared" ref="J211" si="1698">IF(I211="W"," ", IF(AND(E211&lt;&gt;E199,E211&lt;&gt;0),"W","L"))</f>
        <v xml:space="preserve"> </v>
      </c>
      <c r="K211" s="66" t="str">
        <f t="shared" ref="K211:L211" si="1699">IF(OR(J211="W",J211=" ")," ",IF(AND(F211&lt;&gt;F199,F211&lt;&gt;0),"W","L"))</f>
        <v xml:space="preserve"> </v>
      </c>
      <c r="L211" s="66" t="str">
        <f t="shared" si="1699"/>
        <v xml:space="preserve"> </v>
      </c>
      <c r="M211" s="71"/>
      <c r="N211" s="165">
        <f t="shared" ref="N211" si="1700">IF(I211="W",1,IF(J211="W",2,IF(K211="W",3,IF(L211="W",4,"L"))))</f>
        <v>1</v>
      </c>
      <c r="O211" s="71">
        <f t="shared" ref="O211" si="1701">IF(N211&lt;&gt;"L",O207+1,O207-81)</f>
        <v>-116</v>
      </c>
      <c r="P211" s="71"/>
      <c r="Q211" s="66" t="str">
        <f t="shared" ref="Q211" si="1702">IF(AND(D212&lt;&gt;D200,D212&lt;&gt;0),"W","L")</f>
        <v>W</v>
      </c>
      <c r="R211" s="66" t="str">
        <f t="shared" ref="R211" si="1703">IF(Q211="W"," ", IF(AND(E212&lt;&gt;E200,E212&lt;&gt;0),"W","L"))</f>
        <v xml:space="preserve"> </v>
      </c>
      <c r="S211" s="66" t="str">
        <f t="shared" ref="S211:T211" si="1704">IF(OR(R211="W",R211=" ")," ",IF(AND(F212&lt;&gt;F200,F212&lt;&gt;0),"W","L"))</f>
        <v xml:space="preserve"> </v>
      </c>
      <c r="T211" s="66" t="str">
        <f t="shared" si="1704"/>
        <v xml:space="preserve"> </v>
      </c>
      <c r="U211" s="71"/>
      <c r="V211" s="165">
        <f t="shared" ref="V211" si="1705">IF(Q211="W",1,IF(R211="W",2,IF(S211="W",3,IF(T211="W",4,"L"))))</f>
        <v>1</v>
      </c>
      <c r="W211" s="71">
        <f t="shared" ref="W211" si="1706">IF(V211&lt;&gt;"L",W207+1,W207-81)</f>
        <v>48</v>
      </c>
      <c r="X211" s="71"/>
      <c r="Y211" s="314" t="str">
        <f t="shared" ref="Y211" si="1707">IF(AND(D211&lt;&gt;D207,D211&lt;&gt;0),"W","L")</f>
        <v>W</v>
      </c>
      <c r="Z211" s="314" t="str">
        <f t="shared" ref="Z211" si="1708">IF(Y211="W"," ", IF(AND(E211&lt;&gt;E207,E211&lt;&gt;0),"W","L"))</f>
        <v xml:space="preserve"> </v>
      </c>
      <c r="AA211" s="314" t="str">
        <f t="shared" ref="AA211:AB211" si="1709">IF(OR(Z211="W",Z211=" ")," ",IF(AND(F211&lt;&gt;F207,F211&lt;&gt;0),"W","L"))</f>
        <v xml:space="preserve"> </v>
      </c>
      <c r="AB211" s="314" t="str">
        <f t="shared" si="1709"/>
        <v xml:space="preserve"> </v>
      </c>
      <c r="AC211" s="306"/>
      <c r="AD211" s="308">
        <f t="shared" ref="AD211" si="1710">IF(Y211="W",1,IF(Z211="W",2,IF(AA211="W",3,IF(AB211="W",4,"L"))))</f>
        <v>1</v>
      </c>
      <c r="AE211" s="306">
        <f t="shared" ref="AE211" si="1711">IF(AD211&lt;&gt;"L",AE207+1,AE207-81)</f>
        <v>50</v>
      </c>
      <c r="AG211" s="314" t="str">
        <f>IF(AND(D213&lt;&gt;D201,D442&lt;&gt;0),"W","L")</f>
        <v>L</v>
      </c>
      <c r="AH211" s="314" t="str">
        <f>IF(AG211="W"," ", IF(AND(E213&lt;&gt;E201,E213&lt;&gt;0),"W","L"))</f>
        <v>W</v>
      </c>
      <c r="AI211" s="314" t="str">
        <f>IF(OR(AH211="W",AH211=" ")," ",IF(AND(F213&lt;&gt;F201,F213&lt;&gt;0),"W","L"))</f>
        <v xml:space="preserve"> </v>
      </c>
      <c r="AJ211" s="314" t="str">
        <f>IF(OR(AI211="W",AI211=" ")," ",IF(AND(G213&lt;&gt;G201,G213&lt;&gt;0),"W","L"))</f>
        <v xml:space="preserve"> </v>
      </c>
      <c r="AL211" s="165">
        <f t="shared" ref="AL211" si="1712">IF(AG211="W",1,IF(AH211="W",2,IF(AI211="W",3,IF(AJ211="W",4,"L"))))</f>
        <v>2</v>
      </c>
      <c r="AM211" s="71">
        <f t="shared" ref="AM211" si="1713">IF(AL211&lt;&gt;"L",AM207+1,AM207-15)</f>
        <v>-48</v>
      </c>
      <c r="AO211" s="314">
        <f t="shared" ref="AO211" si="1714">IF(AND(B211&gt;0,B211&lt;=12),1,IF(AND(B211&gt;12,B211&lt;=24),2,IF(AND(B211&gt;24,B211&lt;=36),3,0)))</f>
        <v>2</v>
      </c>
      <c r="AQ211" s="314" t="str">
        <f t="shared" si="1172"/>
        <v xml:space="preserve"> </v>
      </c>
      <c r="AR211" s="314" t="str">
        <f t="shared" ref="AR211" si="1715">IF(AQ211="L"," ",IF(AO200="A","B&amp;C",IF(AO200="B","A&amp;C","A&amp;B")))</f>
        <v>B&amp;C</v>
      </c>
      <c r="AS211" s="318">
        <f t="shared" si="1174"/>
        <v>2</v>
      </c>
      <c r="AT211" s="318">
        <f t="shared" si="1196"/>
        <v>6</v>
      </c>
      <c r="AU211" s="318">
        <f t="shared" si="1175"/>
        <v>0</v>
      </c>
      <c r="AV211" s="318">
        <f t="shared" si="1176"/>
        <v>12</v>
      </c>
    </row>
    <row r="212" spans="1:48">
      <c r="A212" s="197">
        <f t="shared" si="1643"/>
        <v>202</v>
      </c>
      <c r="B212" s="198">
        <f>Data!B212</f>
        <v>21</v>
      </c>
      <c r="D212" s="290" t="str">
        <f>IF(B211=0,0,IF(MOD(B211,3)=1,"A",IF(MOD(B211,3)=2,"B","C")))</f>
        <v>A</v>
      </c>
      <c r="E212" s="290">
        <f>IF(AND(B212&gt;0,B212&lt;=12),1,IF(AND(B212&gt;12,B212&lt;=24),2,IF(AND(B212&gt;24,B212&lt;=36),3,0)))</f>
        <v>2</v>
      </c>
      <c r="F212" s="290" t="str">
        <f>IF(B213=0,0,IF(MOD(B213,3)=1,"A",IF(MOD(B213,3)=2,"B","C")))</f>
        <v>A</v>
      </c>
      <c r="G212" s="290">
        <f>IF(AND(B214&gt;0,B214&lt;=12),1,IF(AND(B214&gt;12,B214&lt;=24),2,IF(AND(B214&gt;24,B214&lt;=36),3,0)))</f>
        <v>1</v>
      </c>
      <c r="M212" s="71"/>
      <c r="N212" s="165"/>
      <c r="O212" s="71"/>
      <c r="P212" s="71"/>
      <c r="Q212" s="165"/>
      <c r="R212" s="165"/>
      <c r="S212" s="165"/>
      <c r="T212" s="165"/>
      <c r="U212" s="71"/>
      <c r="V212" s="165"/>
      <c r="W212" s="71"/>
      <c r="X212" s="71"/>
      <c r="Y212" s="314"/>
      <c r="Z212" s="314"/>
      <c r="AA212" s="314"/>
      <c r="AB212" s="314"/>
      <c r="AC212" s="306"/>
      <c r="AD212" s="308"/>
      <c r="AE212" s="306"/>
      <c r="AG212" s="577"/>
      <c r="AH212" s="577"/>
      <c r="AI212" s="577"/>
      <c r="AJ212" s="577"/>
      <c r="AL212" s="165"/>
      <c r="AO212" s="314" t="str">
        <f t="shared" ref="AO212" si="1716">IF(B212=0,0,IF(MOD(B212,3)=1,"A",IF(MOD(B212,3)=2,"B","C")))</f>
        <v>C</v>
      </c>
      <c r="AQ212" s="314" t="str">
        <f t="shared" si="1172"/>
        <v>W</v>
      </c>
      <c r="AR212" s="314" t="str">
        <f t="shared" ref="AR212" si="1717">IF(AQ212="L"," ",IF(AO201=1,"2&amp;3",IF(AO201=2,"1&amp;3","1&amp;2")))</f>
        <v>2&amp;3</v>
      </c>
      <c r="AS212" s="318">
        <f t="shared" si="1174"/>
        <v>1</v>
      </c>
      <c r="AT212" s="318">
        <f t="shared" si="1196"/>
        <v>2</v>
      </c>
      <c r="AU212" s="318">
        <f t="shared" si="1175"/>
        <v>9</v>
      </c>
      <c r="AV212" s="318">
        <f t="shared" si="1176"/>
        <v>19</v>
      </c>
    </row>
    <row r="213" spans="1:48">
      <c r="A213" s="197">
        <f t="shared" si="1643"/>
        <v>203</v>
      </c>
      <c r="B213" s="198">
        <f>Data!B213</f>
        <v>28</v>
      </c>
      <c r="D213" s="292" t="str">
        <f>IF(B211=0,0,IF(B211&lt;=18,"L","H"))</f>
        <v>L</v>
      </c>
      <c r="E213" s="292" t="str">
        <f>IF(B212=0,0,IF(ISODD(B212),"O","E"))</f>
        <v>O</v>
      </c>
      <c r="F213" s="292" t="str">
        <f>IF(B213=0,0,IF(B213&lt;=18,"L","H"))</f>
        <v>H</v>
      </c>
      <c r="G213" s="292" t="str">
        <f>IF(B214=0,0,IF(ISODD(B214),"O","E"))</f>
        <v>O</v>
      </c>
      <c r="M213" s="71"/>
      <c r="N213" s="165"/>
      <c r="O213" s="71"/>
      <c r="P213" s="71"/>
      <c r="Q213" s="165"/>
      <c r="R213" s="165"/>
      <c r="S213" s="165"/>
      <c r="T213" s="165"/>
      <c r="U213" s="71"/>
      <c r="V213" s="165"/>
      <c r="W213" s="71"/>
      <c r="X213" s="71"/>
      <c r="Y213" s="314"/>
      <c r="Z213" s="314"/>
      <c r="AA213" s="314"/>
      <c r="AB213" s="314"/>
      <c r="AC213" s="306"/>
      <c r="AD213" s="308"/>
      <c r="AE213" s="306"/>
      <c r="AG213" s="577"/>
      <c r="AH213" s="577"/>
      <c r="AI213" s="577"/>
      <c r="AJ213" s="577"/>
      <c r="AL213" s="165"/>
      <c r="AO213" s="314">
        <f t="shared" ref="AO213" si="1718">IF(AND(B213&gt;0,B213&lt;=12),1,IF(AND(B213&gt;12,B213&lt;=24),2,IF(AND(B213&gt;24,B213&lt;=36),3,0)))</f>
        <v>3</v>
      </c>
      <c r="AQ213" s="314" t="str">
        <f t="shared" si="1172"/>
        <v>W</v>
      </c>
      <c r="AR213" s="314" t="str">
        <f t="shared" ref="AR213" si="1719">IF(AQ213="L"," ",IF(AO202="A","B&amp;C",IF(AO202="B","A&amp;C","A&amp;B")))</f>
        <v>A&amp;C</v>
      </c>
      <c r="AS213" s="318">
        <f t="shared" si="1174"/>
        <v>1</v>
      </c>
      <c r="AT213" s="318">
        <f t="shared" si="1196"/>
        <v>2</v>
      </c>
      <c r="AU213" s="318">
        <f t="shared" si="1175"/>
        <v>3</v>
      </c>
      <c r="AV213" s="318">
        <f t="shared" si="1176"/>
        <v>20</v>
      </c>
    </row>
    <row r="214" spans="1:48">
      <c r="A214" s="197">
        <f t="shared" si="1643"/>
        <v>204</v>
      </c>
      <c r="B214" s="198">
        <f>Data!B214</f>
        <v>11</v>
      </c>
      <c r="D214" s="165"/>
      <c r="E214" s="165"/>
      <c r="F214" s="165"/>
      <c r="G214" s="165"/>
      <c r="I214" s="287" t="str">
        <f t="shared" ref="I214" si="1720">IF(D203=1,"2&amp;3",IF(D203=2,"1&amp;3","1&amp;2"))</f>
        <v>1&amp;3</v>
      </c>
      <c r="J214" s="287" t="str">
        <f t="shared" ref="J214" si="1721">IF(E203="A","B&amp;C",IF(E203="B","A&amp;C","A&amp;B"))</f>
        <v>A&amp;B</v>
      </c>
      <c r="K214" s="287" t="str">
        <f t="shared" ref="K214" si="1722">IF(F203=1,"2&amp;3",IF(F203=2,"1&amp;3","1&amp;2"))</f>
        <v>1&amp;2</v>
      </c>
      <c r="L214" s="287" t="str">
        <f t="shared" ref="L214" si="1723">IF(G203="A","B&amp;C",IF(G203="B","A&amp;C","A&amp;B"))</f>
        <v>B&amp;C</v>
      </c>
      <c r="M214" s="71"/>
      <c r="N214" s="165"/>
      <c r="O214" s="71"/>
      <c r="P214" s="71"/>
      <c r="Q214" s="289" t="str">
        <f t="shared" ref="Q214" si="1724">IF(D204="A","B&amp;C",IF(D204="B","A&amp;C","A&amp;B"))</f>
        <v>B&amp;C</v>
      </c>
      <c r="R214" s="289" t="str">
        <f t="shared" ref="R214" si="1725">IF(E204=1,"2&amp;3",IF(E204=2,"1&amp;3","1&amp;2"))</f>
        <v>1&amp;3</v>
      </c>
      <c r="S214" s="289" t="str">
        <f t="shared" ref="S214" si="1726">IF(F204="A","B&amp;C",IF(F204="B","A&amp;C","A&amp;B"))</f>
        <v>B&amp;C</v>
      </c>
      <c r="T214" s="289" t="str">
        <f t="shared" ref="T214" si="1727">IF(G204=1,"2&amp;3",IF(G204=2,"1&amp;3","1&amp;2"))</f>
        <v>1&amp;2</v>
      </c>
      <c r="U214" s="71"/>
      <c r="V214" s="165"/>
      <c r="W214" s="71"/>
      <c r="X214" s="71"/>
      <c r="Y214" s="349" t="str">
        <f t="shared" ref="Y214" si="1728">IF(D211=1,"2&amp;3",IF(D211=2,"1&amp;3","1&amp;2"))</f>
        <v>1&amp;3</v>
      </c>
      <c r="Z214" s="349" t="str">
        <f t="shared" ref="Z214" si="1729">IF(E211="A","B&amp;C",IF(E211="B","A&amp;C","A&amp;B"))</f>
        <v>A&amp;B</v>
      </c>
      <c r="AA214" s="349" t="str">
        <f t="shared" ref="AA214" si="1730">IF(F211=1,"2&amp;3",IF(F211=2,"1&amp;3","1&amp;2"))</f>
        <v>1&amp;2</v>
      </c>
      <c r="AB214" s="349" t="str">
        <f t="shared" ref="AB214" si="1731">IF(G211="A","B&amp;C",IF(G211="B","A&amp;C","A&amp;B"))</f>
        <v>A&amp;C</v>
      </c>
      <c r="AC214" s="306"/>
      <c r="AD214" s="308"/>
      <c r="AE214" s="306"/>
      <c r="AG214" s="337" t="str">
        <f>IF(D205="H","L","H")</f>
        <v>L</v>
      </c>
      <c r="AH214" s="337" t="str">
        <f>IF(E205="O","E","O")</f>
        <v>E</v>
      </c>
      <c r="AI214" s="337" t="str">
        <f>IF(F205="H","L","H")</f>
        <v>L</v>
      </c>
      <c r="AJ214" s="337" t="str">
        <f>IF(G205="O","E","O")</f>
        <v>O</v>
      </c>
      <c r="AL214" s="165"/>
      <c r="AO214" s="314" t="str">
        <f t="shared" ref="AO214" si="1732">IF(B214=0,0,IF(MOD(B214,3)=1,"A",IF(MOD(B214,3)=2,"B","C")))</f>
        <v>B</v>
      </c>
      <c r="AQ214" s="314" t="str">
        <f t="shared" si="1172"/>
        <v>L</v>
      </c>
      <c r="AR214" s="314" t="str">
        <f t="shared" ref="AR214" si="1733">IF(AQ214="L"," ",IF(AO203=1,"2&amp;3",IF(AO203=2,"1&amp;3","1&amp;2")))</f>
        <v xml:space="preserve"> </v>
      </c>
      <c r="AS214" s="318">
        <f t="shared" si="1174"/>
        <v>2</v>
      </c>
      <c r="AT214" s="318">
        <f t="shared" si="1196"/>
        <v>0</v>
      </c>
      <c r="AU214" s="318">
        <f t="shared" si="1175"/>
        <v>0</v>
      </c>
      <c r="AV214" s="318">
        <f t="shared" si="1176"/>
        <v>20</v>
      </c>
    </row>
    <row r="215" spans="1:48">
      <c r="A215" s="197">
        <f t="shared" si="1643"/>
        <v>205</v>
      </c>
      <c r="B215" s="198">
        <f>Data!B215</f>
        <v>3</v>
      </c>
      <c r="D215" s="288">
        <f>IF(AND(B215&gt;0,B215&lt;=12),1,IF(AND(B215&gt;12,B215&lt;=24),2,IF(AND(B215&gt;24,B215&lt;=36),3,0)))</f>
        <v>1</v>
      </c>
      <c r="E215" s="288" t="str">
        <f>IF(B216=0,0,IF(MOD(B216,3)=1,"A",IF(MOD(B216,3)=2,"B","C")))</f>
        <v>C</v>
      </c>
      <c r="F215" s="288">
        <f>IF(AND(B217&gt;0,B217&lt;=12),1,IF(AND(B217&gt;12,B217&lt;=24),2,IF(AND(B217&gt;24,B217&lt;=36),3,0)))</f>
        <v>3</v>
      </c>
      <c r="G215" s="288" t="str">
        <f>IF(B218=0,0,IF(MOD(B218,3)=1,"A",IF(MOD(B218,3)=2,"B","C")))</f>
        <v>C</v>
      </c>
      <c r="I215" s="66" t="str">
        <f t="shared" ref="I215" si="1734">IF(AND(D215&lt;&gt;D203,D215&lt;&gt;0),"W","L")</f>
        <v>W</v>
      </c>
      <c r="J215" s="66" t="str">
        <f t="shared" ref="J215" si="1735">IF(I215="W"," ", IF(AND(E215&lt;&gt;E203,E215&lt;&gt;0),"W","L"))</f>
        <v xml:space="preserve"> </v>
      </c>
      <c r="K215" s="66" t="str">
        <f t="shared" ref="K215:L215" si="1736">IF(OR(J215="W",J215=" ")," ",IF(AND(F215&lt;&gt;F203,F215&lt;&gt;0),"W","L"))</f>
        <v xml:space="preserve"> </v>
      </c>
      <c r="L215" s="66" t="str">
        <f t="shared" si="1736"/>
        <v xml:space="preserve"> </v>
      </c>
      <c r="M215" s="71"/>
      <c r="N215" s="165">
        <f t="shared" ref="N215" si="1737">IF(I215="W",1,IF(J215="W",2,IF(K215="W",3,IF(L215="W",4,"L"))))</f>
        <v>1</v>
      </c>
      <c r="O215" s="71">
        <f t="shared" ref="O215" si="1738">IF(N215&lt;&gt;"L",O211+1,O211-81)</f>
        <v>-115</v>
      </c>
      <c r="P215" s="71"/>
      <c r="Q215" s="66" t="str">
        <f t="shared" ref="Q215" si="1739">IF(AND(D216&lt;&gt;D204,D216&lt;&gt;0),"W","L")</f>
        <v>W</v>
      </c>
      <c r="R215" s="66" t="str">
        <f t="shared" ref="R215" si="1740">IF(Q215="W"," ", IF(AND(E216&lt;&gt;E204,E216&lt;&gt;0),"W","L"))</f>
        <v xml:space="preserve"> </v>
      </c>
      <c r="S215" s="66" t="str">
        <f t="shared" ref="S215:T215" si="1741">IF(OR(R215="W",R215=" ")," ",IF(AND(F216&lt;&gt;F204,F216&lt;&gt;0),"W","L"))</f>
        <v xml:space="preserve"> </v>
      </c>
      <c r="T215" s="66" t="str">
        <f t="shared" si="1741"/>
        <v xml:space="preserve"> </v>
      </c>
      <c r="U215" s="71"/>
      <c r="V215" s="165">
        <f t="shared" ref="V215" si="1742">IF(Q215="W",1,IF(R215="W",2,IF(S215="W",3,IF(T215="W",4,"L"))))</f>
        <v>1</v>
      </c>
      <c r="W215" s="71">
        <f t="shared" ref="W215" si="1743">IF(V215&lt;&gt;"L",W211+1,W211-81)</f>
        <v>49</v>
      </c>
      <c r="X215" s="71"/>
      <c r="Y215" s="314" t="str">
        <f t="shared" ref="Y215" si="1744">IF(AND(D215&lt;&gt;D211,D215&lt;&gt;0),"W","L")</f>
        <v>W</v>
      </c>
      <c r="Z215" s="314" t="str">
        <f t="shared" ref="Z215" si="1745">IF(Y215="W"," ", IF(AND(E215&lt;&gt;E211,E215&lt;&gt;0),"W","L"))</f>
        <v xml:space="preserve"> </v>
      </c>
      <c r="AA215" s="314" t="str">
        <f t="shared" ref="AA215:AB215" si="1746">IF(OR(Z215="W",Z215=" ")," ",IF(AND(F215&lt;&gt;F211,F215&lt;&gt;0),"W","L"))</f>
        <v xml:space="preserve"> </v>
      </c>
      <c r="AB215" s="314" t="str">
        <f t="shared" si="1746"/>
        <v xml:space="preserve"> </v>
      </c>
      <c r="AC215" s="306"/>
      <c r="AD215" s="308">
        <f t="shared" ref="AD215" si="1747">IF(Y215="W",1,IF(Z215="W",2,IF(AA215="W",3,IF(AB215="W",4,"L"))))</f>
        <v>1</v>
      </c>
      <c r="AE215" s="306">
        <f t="shared" ref="AE215" si="1748">IF(AD215&lt;&gt;"L",AE211+1,AE211-81)</f>
        <v>51</v>
      </c>
      <c r="AG215" s="314" t="str">
        <f>IF(AND(D217&lt;&gt;D205,D446&lt;&gt;0),"W","L")</f>
        <v>L</v>
      </c>
      <c r="AH215" s="314" t="str">
        <f>IF(AG215="W"," ", IF(AND(E217&lt;&gt;E205,E217&lt;&gt;0),"W","L"))</f>
        <v>L</v>
      </c>
      <c r="AI215" s="314" t="str">
        <f>IF(OR(AH215="W",AH215=" ")," ",IF(AND(F217&lt;&gt;F205,F217&lt;&gt;0),"W","L"))</f>
        <v>L</v>
      </c>
      <c r="AJ215" s="314" t="str">
        <f>IF(OR(AI215="W",AI215=" ")," ",IF(AND(G217&lt;&gt;G205,G217&lt;&gt;0),"W","L"))</f>
        <v>L</v>
      </c>
      <c r="AL215" s="165" t="str">
        <f t="shared" ref="AL215" si="1749">IF(AG215="W",1,IF(AH215="W",2,IF(AI215="W",3,IF(AJ215="W",4,"L"))))</f>
        <v>L</v>
      </c>
      <c r="AM215" s="71">
        <f t="shared" ref="AM215" si="1750">IF(AL215&lt;&gt;"L",AM211+1,AM211-15)</f>
        <v>-63</v>
      </c>
      <c r="AO215" s="314">
        <f t="shared" ref="AO215" si="1751">IF(AND(B215&gt;0,B215&lt;=12),1,IF(AND(B215&gt;12,B215&lt;=24),2,IF(AND(B215&gt;24,B215&lt;=36),3,0)))</f>
        <v>1</v>
      </c>
      <c r="AQ215" s="314" t="str">
        <f t="shared" si="1172"/>
        <v xml:space="preserve"> </v>
      </c>
      <c r="AR215" s="314" t="str">
        <f t="shared" ref="AR215" si="1752">IF(AQ215="L"," ",IF(AO204="A","B&amp;C",IF(AO204="B","A&amp;C","A&amp;B")))</f>
        <v>A&amp;B</v>
      </c>
      <c r="AS215" s="318">
        <f t="shared" si="1174"/>
        <v>2</v>
      </c>
      <c r="AT215" s="318">
        <f t="shared" si="1196"/>
        <v>6</v>
      </c>
      <c r="AU215" s="318">
        <f t="shared" si="1175"/>
        <v>0</v>
      </c>
      <c r="AV215" s="318">
        <f t="shared" si="1176"/>
        <v>14</v>
      </c>
    </row>
    <row r="216" spans="1:48">
      <c r="A216" s="197">
        <f t="shared" si="1643"/>
        <v>206</v>
      </c>
      <c r="B216" s="198">
        <f>Data!B216</f>
        <v>21</v>
      </c>
      <c r="D216" s="290" t="str">
        <f>IF(B215=0,0,IF(MOD(B215,3)=1,"A",IF(MOD(B215,3)=2,"B","C")))</f>
        <v>C</v>
      </c>
      <c r="E216" s="290">
        <f>IF(AND(B216&gt;0,B216&lt;=12),1,IF(AND(B216&gt;12,B216&lt;=24),2,IF(AND(B216&gt;24,B216&lt;=36),3,0)))</f>
        <v>2</v>
      </c>
      <c r="F216" s="290" t="str">
        <f>IF(B217=0,0,IF(MOD(B217,3)=1,"A",IF(MOD(B217,3)=2,"B","C")))</f>
        <v>C</v>
      </c>
      <c r="G216" s="290">
        <f>IF(AND(B218&gt;0,B218&lt;=12),1,IF(AND(B218&gt;12,B218&lt;=24),2,IF(AND(B218&gt;24,B218&lt;=36),3,0)))</f>
        <v>2</v>
      </c>
      <c r="M216" s="71"/>
      <c r="N216" s="165"/>
      <c r="O216" s="71"/>
      <c r="P216" s="71"/>
      <c r="Q216" s="165"/>
      <c r="R216" s="165"/>
      <c r="S216" s="165"/>
      <c r="T216" s="165"/>
      <c r="U216" s="71"/>
      <c r="V216" s="165"/>
      <c r="W216" s="71"/>
      <c r="X216" s="71"/>
      <c r="Y216" s="314"/>
      <c r="Z216" s="314"/>
      <c r="AA216" s="314"/>
      <c r="AB216" s="314"/>
      <c r="AC216" s="306"/>
      <c r="AD216" s="308"/>
      <c r="AE216" s="306"/>
      <c r="AG216" s="577"/>
      <c r="AH216" s="577"/>
      <c r="AI216" s="577"/>
      <c r="AJ216" s="577"/>
      <c r="AL216" s="165"/>
      <c r="AO216" s="314" t="str">
        <f t="shared" ref="AO216" si="1753">IF(B216=0,0,IF(MOD(B216,3)=1,"A",IF(MOD(B216,3)=2,"B","C")))</f>
        <v>C</v>
      </c>
      <c r="AQ216" s="314" t="str">
        <f t="shared" si="1172"/>
        <v>L</v>
      </c>
      <c r="AR216" s="314" t="str">
        <f t="shared" ref="AR216" si="1754">IF(AQ216="L"," ",IF(AO205=1,"2&amp;3",IF(AO205=2,"1&amp;3","1&amp;2")))</f>
        <v xml:space="preserve"> </v>
      </c>
      <c r="AS216" s="318">
        <f t="shared" si="1174"/>
        <v>3</v>
      </c>
      <c r="AT216" s="318">
        <f t="shared" si="1196"/>
        <v>0</v>
      </c>
      <c r="AU216" s="318">
        <f t="shared" si="1175"/>
        <v>0</v>
      </c>
      <c r="AV216" s="318">
        <f t="shared" si="1176"/>
        <v>14</v>
      </c>
    </row>
    <row r="217" spans="1:48">
      <c r="A217" s="197">
        <f t="shared" si="1643"/>
        <v>207</v>
      </c>
      <c r="B217" s="198">
        <f>Data!B217</f>
        <v>27</v>
      </c>
      <c r="D217" s="292" t="str">
        <f>IF(B215=0,0,IF(B215&lt;=18,"L","H"))</f>
        <v>L</v>
      </c>
      <c r="E217" s="292" t="str">
        <f>IF(B216=0,0,IF(ISODD(B216),"O","E"))</f>
        <v>O</v>
      </c>
      <c r="F217" s="292" t="str">
        <f>IF(B217=0,0,IF(B217&lt;=18,"L","H"))</f>
        <v>H</v>
      </c>
      <c r="G217" s="292" t="str">
        <f>IF(B218=0,0,IF(ISODD(B218),"O","E"))</f>
        <v>E</v>
      </c>
      <c r="M217" s="71"/>
      <c r="N217" s="165"/>
      <c r="O217" s="71"/>
      <c r="P217" s="71"/>
      <c r="Q217" s="165"/>
      <c r="R217" s="165"/>
      <c r="S217" s="165"/>
      <c r="T217" s="165"/>
      <c r="U217" s="71"/>
      <c r="V217" s="165"/>
      <c r="W217" s="71"/>
      <c r="X217" s="71"/>
      <c r="Y217" s="314"/>
      <c r="Z217" s="314"/>
      <c r="AA217" s="314"/>
      <c r="AB217" s="314"/>
      <c r="AC217" s="306"/>
      <c r="AD217" s="308"/>
      <c r="AE217" s="306"/>
      <c r="AG217" s="577"/>
      <c r="AH217" s="577"/>
      <c r="AI217" s="577"/>
      <c r="AJ217" s="577"/>
      <c r="AL217" s="165"/>
      <c r="AO217" s="314">
        <f t="shared" ref="AO217" si="1755">IF(AND(B217&gt;0,B217&lt;=12),1,IF(AND(B217&gt;12,B217&lt;=24),2,IF(AND(B217&gt;24,B217&lt;=36),3,0)))</f>
        <v>3</v>
      </c>
      <c r="AQ217" s="314" t="str">
        <f t="shared" si="1172"/>
        <v xml:space="preserve"> </v>
      </c>
      <c r="AR217" s="314" t="str">
        <f t="shared" ref="AR217" si="1756">IF(AQ217="L"," ",IF(AO206="A","B&amp;C",IF(AO206="B","A&amp;C","A&amp;B")))</f>
        <v>B&amp;C</v>
      </c>
      <c r="AS217" s="318">
        <f t="shared" si="1174"/>
        <v>3</v>
      </c>
      <c r="AT217" s="318">
        <f t="shared" si="1196"/>
        <v>18</v>
      </c>
      <c r="AU217" s="318">
        <f t="shared" si="1175"/>
        <v>0</v>
      </c>
      <c r="AV217" s="318">
        <f t="shared" si="1176"/>
        <v>-4</v>
      </c>
    </row>
    <row r="218" spans="1:48">
      <c r="A218" s="197">
        <f t="shared" si="1643"/>
        <v>208</v>
      </c>
      <c r="B218" s="198">
        <f>Data!B218</f>
        <v>18</v>
      </c>
      <c r="D218" s="165"/>
      <c r="E218" s="165"/>
      <c r="F218" s="165"/>
      <c r="G218" s="165"/>
      <c r="I218" s="287" t="str">
        <f t="shared" ref="I218" si="1757">IF(D207=1,"2&amp;3",IF(D207=2,"1&amp;3","1&amp;2"))</f>
        <v>2&amp;3</v>
      </c>
      <c r="J218" s="287" t="str">
        <f t="shared" ref="J218" si="1758">IF(E207="A","B&amp;C",IF(E207="B","A&amp;C","A&amp;B"))</f>
        <v>A&amp;B</v>
      </c>
      <c r="K218" s="287" t="str">
        <f t="shared" ref="K218" si="1759">IF(F207=1,"2&amp;3",IF(F207=2,"1&amp;3","1&amp;2"))</f>
        <v>2&amp;3</v>
      </c>
      <c r="L218" s="287" t="str">
        <f t="shared" ref="L218" si="1760">IF(G207="A","B&amp;C",IF(G207="B","A&amp;C","A&amp;B"))</f>
        <v>A&amp;C</v>
      </c>
      <c r="M218" s="71"/>
      <c r="N218" s="165"/>
      <c r="O218" s="71"/>
      <c r="P218" s="71"/>
      <c r="Q218" s="289" t="str">
        <f t="shared" ref="Q218" si="1761">IF(D208="A","B&amp;C",IF(D208="B","A&amp;C","A&amp;B"))</f>
        <v>B&amp;C</v>
      </c>
      <c r="R218" s="289" t="str">
        <f t="shared" ref="R218" si="1762">IF(E208=1,"2&amp;3",IF(E208=2,"1&amp;3","1&amp;2"))</f>
        <v>2&amp;3</v>
      </c>
      <c r="S218" s="289" t="str">
        <f t="shared" ref="S218" si="1763">IF(F208="A","B&amp;C",IF(F208="B","A&amp;C","A&amp;B"))</f>
        <v>B&amp;C</v>
      </c>
      <c r="T218" s="289" t="str">
        <f t="shared" ref="T218" si="1764">IF(G208=1,"2&amp;3",IF(G208=2,"1&amp;3","1&amp;2"))</f>
        <v>1&amp;3</v>
      </c>
      <c r="U218" s="71"/>
      <c r="V218" s="165"/>
      <c r="W218" s="71"/>
      <c r="X218" s="71"/>
      <c r="Y218" s="349" t="str">
        <f t="shared" ref="Y218" si="1765">IF(D215=1,"2&amp;3",IF(D215=2,"1&amp;3","1&amp;2"))</f>
        <v>2&amp;3</v>
      </c>
      <c r="Z218" s="349" t="str">
        <f t="shared" ref="Z218" si="1766">IF(E215="A","B&amp;C",IF(E215="B","A&amp;C","A&amp;B"))</f>
        <v>A&amp;B</v>
      </c>
      <c r="AA218" s="349" t="str">
        <f t="shared" ref="AA218" si="1767">IF(F215=1,"2&amp;3",IF(F215=2,"1&amp;3","1&amp;2"))</f>
        <v>1&amp;2</v>
      </c>
      <c r="AB218" s="349" t="str">
        <f t="shared" ref="AB218" si="1768">IF(G215="A","B&amp;C",IF(G215="B","A&amp;C","A&amp;B"))</f>
        <v>A&amp;B</v>
      </c>
      <c r="AC218" s="306"/>
      <c r="AD218" s="308"/>
      <c r="AE218" s="306"/>
      <c r="AG218" s="337" t="str">
        <f>IF(D209="H","L","H")</f>
        <v>H</v>
      </c>
      <c r="AH218" s="337" t="str">
        <f>IF(E209="O","E","O")</f>
        <v>O</v>
      </c>
      <c r="AI218" s="337" t="str">
        <f>IF(F209="H","L","H")</f>
        <v>H</v>
      </c>
      <c r="AJ218" s="337" t="str">
        <f>IF(G209="O","E","O")</f>
        <v>E</v>
      </c>
      <c r="AL218" s="165"/>
      <c r="AO218" s="314" t="str">
        <f t="shared" ref="AO218" si="1769">IF(B218=0,0,IF(MOD(B218,3)=1,"A",IF(MOD(B218,3)=2,"B","C")))</f>
        <v>C</v>
      </c>
      <c r="AQ218" s="314" t="str">
        <f t="shared" ref="AQ218:AQ281" si="1770">IF(AR217=" "," ",IF(AND(AO218&lt;&gt;AO206,AO218&lt;&gt;0),"W","L"))</f>
        <v>W</v>
      </c>
      <c r="AR218" s="314" t="str">
        <f t="shared" ref="AR218" si="1771">IF(AQ218="L"," ",IF(AO207=1,"2&amp;3",IF(AO207=2,"1&amp;3","1&amp;2")))</f>
        <v>2&amp;3</v>
      </c>
      <c r="AS218" s="318">
        <f t="shared" ref="AS218:AS281" si="1772">IF(AQ218="W",1,IF(AQ218="L",AS217+1,AS217))</f>
        <v>1</v>
      </c>
      <c r="AT218" s="318">
        <f t="shared" si="1196"/>
        <v>2</v>
      </c>
      <c r="AU218" s="318">
        <f t="shared" ref="AU218:AU281" si="1773">IF(AND(AR217&lt;&gt;" ",AQ218="W"),(AT217/2)*3,0)</f>
        <v>27</v>
      </c>
      <c r="AV218" s="318">
        <f t="shared" ref="AV218:AV281" si="1774">AV217-AT218+AU218</f>
        <v>21</v>
      </c>
    </row>
    <row r="219" spans="1:48">
      <c r="A219" s="197">
        <f t="shared" si="1643"/>
        <v>209</v>
      </c>
      <c r="B219" s="198">
        <f>Data!B219</f>
        <v>31</v>
      </c>
      <c r="D219" s="288">
        <f>IF(AND(B219&gt;0,B219&lt;=12),1,IF(AND(B219&gt;12,B219&lt;=24),2,IF(AND(B219&gt;24,B219&lt;=36),3,0)))</f>
        <v>3</v>
      </c>
      <c r="E219" s="288" t="str">
        <f>IF(B220=0,0,IF(MOD(B220,3)=1,"A",IF(MOD(B220,3)=2,"B","C")))</f>
        <v>B</v>
      </c>
      <c r="F219" s="288">
        <f>IF(AND(B221&gt;0,B221&lt;=12),1,IF(AND(B221&gt;12,B221&lt;=24),2,IF(AND(B221&gt;24,B221&lt;=36),3,0)))</f>
        <v>3</v>
      </c>
      <c r="G219" s="288" t="str">
        <f>IF(B222=0,0,IF(MOD(B222,3)=1,"A",IF(MOD(B222,3)=2,"B","C")))</f>
        <v>B</v>
      </c>
      <c r="I219" s="66" t="str">
        <f t="shared" ref="I219" si="1775">IF(AND(D219&lt;&gt;D207,D219&lt;&gt;0),"W","L")</f>
        <v>W</v>
      </c>
      <c r="J219" s="66" t="str">
        <f t="shared" ref="J219" si="1776">IF(I219="W"," ", IF(AND(E219&lt;&gt;E207,E219&lt;&gt;0),"W","L"))</f>
        <v xml:space="preserve"> </v>
      </c>
      <c r="K219" s="66" t="str">
        <f t="shared" ref="K219:L219" si="1777">IF(OR(J219="W",J219=" ")," ",IF(AND(F219&lt;&gt;F207,F219&lt;&gt;0),"W","L"))</f>
        <v xml:space="preserve"> </v>
      </c>
      <c r="L219" s="66" t="str">
        <f t="shared" si="1777"/>
        <v xml:space="preserve"> </v>
      </c>
      <c r="M219" s="71"/>
      <c r="N219" s="165">
        <f t="shared" ref="N219" si="1778">IF(I219="W",1,IF(J219="W",2,IF(K219="W",3,IF(L219="W",4,"L"))))</f>
        <v>1</v>
      </c>
      <c r="O219" s="71">
        <f t="shared" ref="O219" si="1779">IF(N219&lt;&gt;"L",O215+1,O215-81)</f>
        <v>-114</v>
      </c>
      <c r="P219" s="71"/>
      <c r="Q219" s="66" t="str">
        <f t="shared" ref="Q219" si="1780">IF(AND(D220&lt;&gt;D208,D220&lt;&gt;0),"W","L")</f>
        <v>L</v>
      </c>
      <c r="R219" s="66" t="str">
        <f t="shared" ref="R219" si="1781">IF(Q219="W"," ", IF(AND(E220&lt;&gt;E208,E220&lt;&gt;0),"W","L"))</f>
        <v>W</v>
      </c>
      <c r="S219" s="66" t="str">
        <f t="shared" ref="S219:T219" si="1782">IF(OR(R219="W",R219=" ")," ",IF(AND(F220&lt;&gt;F208,F220&lt;&gt;0),"W","L"))</f>
        <v xml:space="preserve"> </v>
      </c>
      <c r="T219" s="66" t="str">
        <f t="shared" si="1782"/>
        <v xml:space="preserve"> </v>
      </c>
      <c r="U219" s="71"/>
      <c r="V219" s="165">
        <f t="shared" ref="V219" si="1783">IF(Q219="W",1,IF(R219="W",2,IF(S219="W",3,IF(T219="W",4,"L"))))</f>
        <v>2</v>
      </c>
      <c r="W219" s="71">
        <f t="shared" ref="W219" si="1784">IF(V219&lt;&gt;"L",W215+1,W215-81)</f>
        <v>50</v>
      </c>
      <c r="X219" s="71"/>
      <c r="Y219" s="314" t="str">
        <f t="shared" ref="Y219" si="1785">IF(AND(D219&lt;&gt;D215,D219&lt;&gt;0),"W","L")</f>
        <v>W</v>
      </c>
      <c r="Z219" s="314" t="str">
        <f t="shared" ref="Z219" si="1786">IF(Y219="W"," ", IF(AND(E219&lt;&gt;E215,E219&lt;&gt;0),"W","L"))</f>
        <v xml:space="preserve"> </v>
      </c>
      <c r="AA219" s="314" t="str">
        <f t="shared" ref="AA219:AB219" si="1787">IF(OR(Z219="W",Z219=" ")," ",IF(AND(F219&lt;&gt;F215,F219&lt;&gt;0),"W","L"))</f>
        <v xml:space="preserve"> </v>
      </c>
      <c r="AB219" s="314" t="str">
        <f t="shared" si="1787"/>
        <v xml:space="preserve"> </v>
      </c>
      <c r="AC219" s="306"/>
      <c r="AD219" s="308">
        <f t="shared" ref="AD219" si="1788">IF(Y219="W",1,IF(Z219="W",2,IF(AA219="W",3,IF(AB219="W",4,"L"))))</f>
        <v>1</v>
      </c>
      <c r="AE219" s="306">
        <f t="shared" ref="AE219" si="1789">IF(AD219&lt;&gt;"L",AE215+1,AE215-81)</f>
        <v>52</v>
      </c>
      <c r="AG219" s="314" t="str">
        <f>IF(AND(D221&lt;&gt;D209,D450&lt;&gt;0),"W","L")</f>
        <v>L</v>
      </c>
      <c r="AH219" s="314" t="str">
        <f>IF(AG219="W"," ", IF(AND(E221&lt;&gt;E209,E221&lt;&gt;0),"W","L"))</f>
        <v>L</v>
      </c>
      <c r="AI219" s="314" t="str">
        <f>IF(OR(AH219="W",AH219=" ")," ",IF(AND(F221&lt;&gt;F209,F221&lt;&gt;0),"W","L"))</f>
        <v>W</v>
      </c>
      <c r="AJ219" s="314" t="str">
        <f>IF(OR(AI219="W",AI219=" ")," ",IF(AND(G221&lt;&gt;G209,G221&lt;&gt;0),"W","L"))</f>
        <v xml:space="preserve"> </v>
      </c>
      <c r="AL219" s="165">
        <f t="shared" ref="AL219" si="1790">IF(AG219="W",1,IF(AH219="W",2,IF(AI219="W",3,IF(AJ219="W",4,"L"))))</f>
        <v>3</v>
      </c>
      <c r="AM219" s="71">
        <f t="shared" ref="AM219" si="1791">IF(AL219&lt;&gt;"L",AM215+1,AM215-15)</f>
        <v>-62</v>
      </c>
      <c r="AO219" s="314">
        <f t="shared" ref="AO219" si="1792">IF(AND(B219&gt;0,B219&lt;=12),1,IF(AND(B219&gt;12,B219&lt;=24),2,IF(AND(B219&gt;24,B219&lt;=36),3,0)))</f>
        <v>3</v>
      </c>
      <c r="AQ219" s="314" t="str">
        <f t="shared" si="1770"/>
        <v>W</v>
      </c>
      <c r="AR219" s="314" t="str">
        <f t="shared" ref="AR219" si="1793">IF(AQ219="L"," ",IF(AO208="A","B&amp;C",IF(AO208="B","A&amp;C","A&amp;B")))</f>
        <v>A&amp;B</v>
      </c>
      <c r="AS219" s="318">
        <f t="shared" si="1772"/>
        <v>1</v>
      </c>
      <c r="AT219" s="318">
        <f t="shared" ref="AT219:AT282" si="1794">IF(AR219=" ",0,IF($AT$9=3,IF(AS219=1,2,IF(AS219=2,6,IF(AS219=3,18,0))),IF(AS219=1,2,IF(AS219=2,6,IF(AS219=3,18,IF(AS219=4,54,0))))))</f>
        <v>2</v>
      </c>
      <c r="AU219" s="318">
        <f t="shared" si="1773"/>
        <v>3</v>
      </c>
      <c r="AV219" s="318">
        <f t="shared" si="1774"/>
        <v>22</v>
      </c>
    </row>
    <row r="220" spans="1:48">
      <c r="A220" s="197">
        <f t="shared" si="1643"/>
        <v>210</v>
      </c>
      <c r="B220" s="198">
        <f>Data!B220</f>
        <v>26</v>
      </c>
      <c r="D220" s="290" t="str">
        <f>IF(B219=0,0,IF(MOD(B219,3)=1,"A",IF(MOD(B219,3)=2,"B","C")))</f>
        <v>A</v>
      </c>
      <c r="E220" s="290">
        <f>IF(AND(B220&gt;0,B220&lt;=12),1,IF(AND(B220&gt;12,B220&lt;=24),2,IF(AND(B220&gt;24,B220&lt;=36),3,0)))</f>
        <v>3</v>
      </c>
      <c r="F220" s="290" t="str">
        <f>IF(B221=0,0,IF(MOD(B221,3)=1,"A",IF(MOD(B221,3)=2,"B","C")))</f>
        <v>B</v>
      </c>
      <c r="G220" s="290">
        <f>IF(AND(B222&gt;0,B222&lt;=12),1,IF(AND(B222&gt;12,B222&lt;=24),2,IF(AND(B222&gt;24,B222&lt;=36),3,0)))</f>
        <v>3</v>
      </c>
      <c r="M220" s="71"/>
      <c r="N220" s="165"/>
      <c r="O220" s="71"/>
      <c r="P220" s="71"/>
      <c r="Q220" s="165"/>
      <c r="R220" s="165"/>
      <c r="S220" s="165"/>
      <c r="T220" s="165"/>
      <c r="U220" s="71"/>
      <c r="V220" s="165"/>
      <c r="W220" s="71"/>
      <c r="X220" s="71"/>
      <c r="Y220" s="314"/>
      <c r="Z220" s="314"/>
      <c r="AA220" s="314"/>
      <c r="AB220" s="314"/>
      <c r="AC220" s="306"/>
      <c r="AD220" s="308"/>
      <c r="AE220" s="306"/>
      <c r="AG220" s="577"/>
      <c r="AH220" s="577"/>
      <c r="AI220" s="577"/>
      <c r="AJ220" s="577"/>
      <c r="AL220" s="165"/>
      <c r="AO220" s="314" t="str">
        <f t="shared" ref="AO220" si="1795">IF(B220=0,0,IF(MOD(B220,3)=1,"A",IF(MOD(B220,3)=2,"B","C")))</f>
        <v>B</v>
      </c>
      <c r="AQ220" s="314" t="str">
        <f t="shared" si="1770"/>
        <v>W</v>
      </c>
      <c r="AR220" s="314" t="str">
        <f t="shared" ref="AR220" si="1796">IF(AQ220="L"," ",IF(AO209=1,"2&amp;3",IF(AO209=2,"1&amp;3","1&amp;2")))</f>
        <v>2&amp;3</v>
      </c>
      <c r="AS220" s="318">
        <f t="shared" si="1772"/>
        <v>1</v>
      </c>
      <c r="AT220" s="318">
        <f t="shared" si="1794"/>
        <v>2</v>
      </c>
      <c r="AU220" s="318">
        <f t="shared" si="1773"/>
        <v>3</v>
      </c>
      <c r="AV220" s="318">
        <f t="shared" si="1774"/>
        <v>23</v>
      </c>
    </row>
    <row r="221" spans="1:48">
      <c r="A221" s="197">
        <f t="shared" si="1643"/>
        <v>211</v>
      </c>
      <c r="B221" s="198">
        <f>Data!B221</f>
        <v>29</v>
      </c>
      <c r="D221" s="292" t="str">
        <f>IF(B219=0,0,IF(B219&lt;=18,"L","H"))</f>
        <v>H</v>
      </c>
      <c r="E221" s="292" t="str">
        <f>IF(B220=0,0,IF(ISODD(B220),"O","E"))</f>
        <v>E</v>
      </c>
      <c r="F221" s="292" t="str">
        <f>IF(B221=0,0,IF(B221&lt;=18,"L","H"))</f>
        <v>H</v>
      </c>
      <c r="G221" s="292" t="str">
        <f>IF(B222=0,0,IF(ISODD(B222),"O","E"))</f>
        <v>E</v>
      </c>
      <c r="M221" s="71"/>
      <c r="N221" s="165"/>
      <c r="O221" s="71"/>
      <c r="P221" s="71"/>
      <c r="Q221" s="165"/>
      <c r="R221" s="165"/>
      <c r="S221" s="165"/>
      <c r="T221" s="165"/>
      <c r="U221" s="71"/>
      <c r="V221" s="165"/>
      <c r="W221" s="71"/>
      <c r="X221" s="71"/>
      <c r="Y221" s="314"/>
      <c r="Z221" s="314"/>
      <c r="AA221" s="314"/>
      <c r="AB221" s="314"/>
      <c r="AC221" s="306"/>
      <c r="AD221" s="308"/>
      <c r="AE221" s="306"/>
      <c r="AG221" s="577"/>
      <c r="AH221" s="577"/>
      <c r="AI221" s="577"/>
      <c r="AJ221" s="577"/>
      <c r="AL221" s="165"/>
      <c r="AO221" s="314">
        <f t="shared" ref="AO221" si="1797">IF(AND(B221&gt;0,B221&lt;=12),1,IF(AND(B221&gt;12,B221&lt;=24),2,IF(AND(B221&gt;24,B221&lt;=36),3,0)))</f>
        <v>3</v>
      </c>
      <c r="AQ221" s="314" t="str">
        <f t="shared" si="1770"/>
        <v>W</v>
      </c>
      <c r="AR221" s="314" t="str">
        <f t="shared" ref="AR221" si="1798">IF(AQ221="L"," ",IF(AO210="A","B&amp;C",IF(AO210="B","A&amp;C","A&amp;B")))</f>
        <v>A&amp;C</v>
      </c>
      <c r="AS221" s="318">
        <f t="shared" si="1772"/>
        <v>1</v>
      </c>
      <c r="AT221" s="318">
        <f t="shared" si="1794"/>
        <v>2</v>
      </c>
      <c r="AU221" s="318">
        <f t="shared" si="1773"/>
        <v>3</v>
      </c>
      <c r="AV221" s="318">
        <f t="shared" si="1774"/>
        <v>24</v>
      </c>
    </row>
    <row r="222" spans="1:48">
      <c r="A222" s="197">
        <f t="shared" si="1643"/>
        <v>212</v>
      </c>
      <c r="B222" s="198">
        <f>Data!B222</f>
        <v>26</v>
      </c>
      <c r="D222" s="165"/>
      <c r="E222" s="165"/>
      <c r="F222" s="165"/>
      <c r="G222" s="165"/>
      <c r="I222" s="287" t="str">
        <f t="shared" ref="I222" si="1799">IF(D211=1,"2&amp;3",IF(D211=2,"1&amp;3","1&amp;2"))</f>
        <v>1&amp;3</v>
      </c>
      <c r="J222" s="287" t="str">
        <f t="shared" ref="J222" si="1800">IF(E211="A","B&amp;C",IF(E211="B","A&amp;C","A&amp;B"))</f>
        <v>A&amp;B</v>
      </c>
      <c r="K222" s="287" t="str">
        <f t="shared" ref="K222" si="1801">IF(F211=1,"2&amp;3",IF(F211=2,"1&amp;3","1&amp;2"))</f>
        <v>1&amp;2</v>
      </c>
      <c r="L222" s="287" t="str">
        <f t="shared" ref="L222" si="1802">IF(G211="A","B&amp;C",IF(G211="B","A&amp;C","A&amp;B"))</f>
        <v>A&amp;C</v>
      </c>
      <c r="M222" s="71"/>
      <c r="N222" s="165"/>
      <c r="O222" s="71"/>
      <c r="P222" s="71"/>
      <c r="Q222" s="289" t="str">
        <f t="shared" ref="Q222" si="1803">IF(D212="A","B&amp;C",IF(D212="B","A&amp;C","A&amp;B"))</f>
        <v>B&amp;C</v>
      </c>
      <c r="R222" s="289" t="str">
        <f t="shared" ref="R222" si="1804">IF(E212=1,"2&amp;3",IF(E212=2,"1&amp;3","1&amp;2"))</f>
        <v>1&amp;3</v>
      </c>
      <c r="S222" s="289" t="str">
        <f t="shared" ref="S222" si="1805">IF(F212="A","B&amp;C",IF(F212="B","A&amp;C","A&amp;B"))</f>
        <v>B&amp;C</v>
      </c>
      <c r="T222" s="289" t="str">
        <f t="shared" ref="T222" si="1806">IF(G212=1,"2&amp;3",IF(G212=2,"1&amp;3","1&amp;2"))</f>
        <v>2&amp;3</v>
      </c>
      <c r="U222" s="71"/>
      <c r="V222" s="165"/>
      <c r="W222" s="71"/>
      <c r="X222" s="71"/>
      <c r="Y222" s="349" t="str">
        <f t="shared" ref="Y222" si="1807">IF(D219=1,"2&amp;3",IF(D219=2,"1&amp;3","1&amp;2"))</f>
        <v>1&amp;2</v>
      </c>
      <c r="Z222" s="349" t="str">
        <f t="shared" ref="Z222" si="1808">IF(E219="A","B&amp;C",IF(E219="B","A&amp;C","A&amp;B"))</f>
        <v>A&amp;C</v>
      </c>
      <c r="AA222" s="349" t="str">
        <f t="shared" ref="AA222" si="1809">IF(F219=1,"2&amp;3",IF(F219=2,"1&amp;3","1&amp;2"))</f>
        <v>1&amp;2</v>
      </c>
      <c r="AB222" s="349" t="str">
        <f t="shared" ref="AB222" si="1810">IF(G219="A","B&amp;C",IF(G219="B","A&amp;C","A&amp;B"))</f>
        <v>A&amp;C</v>
      </c>
      <c r="AC222" s="306"/>
      <c r="AD222" s="308"/>
      <c r="AE222" s="306"/>
      <c r="AG222" s="337" t="str">
        <f>IF(D213="H","L","H")</f>
        <v>H</v>
      </c>
      <c r="AH222" s="337" t="str">
        <f>IF(E213="O","E","O")</f>
        <v>E</v>
      </c>
      <c r="AI222" s="337" t="str">
        <f>IF(F213="H","L","H")</f>
        <v>L</v>
      </c>
      <c r="AJ222" s="337" t="str">
        <f>IF(G213="O","E","O")</f>
        <v>E</v>
      </c>
      <c r="AL222" s="165"/>
      <c r="AO222" s="314" t="str">
        <f t="shared" ref="AO222" si="1811">IF(B222=0,0,IF(MOD(B222,3)=1,"A",IF(MOD(B222,3)=2,"B","C")))</f>
        <v>B</v>
      </c>
      <c r="AQ222" s="314" t="str">
        <f t="shared" si="1770"/>
        <v>L</v>
      </c>
      <c r="AR222" s="314" t="str">
        <f t="shared" ref="AR222" si="1812">IF(AQ222="L"," ",IF(AO211=1,"2&amp;3",IF(AO211=2,"1&amp;3","1&amp;2")))</f>
        <v xml:space="preserve"> </v>
      </c>
      <c r="AS222" s="318">
        <f t="shared" si="1772"/>
        <v>2</v>
      </c>
      <c r="AT222" s="318">
        <f t="shared" si="1794"/>
        <v>0</v>
      </c>
      <c r="AU222" s="318">
        <f t="shared" si="1773"/>
        <v>0</v>
      </c>
      <c r="AV222" s="318">
        <f t="shared" si="1774"/>
        <v>24</v>
      </c>
    </row>
    <row r="223" spans="1:48">
      <c r="A223" s="197">
        <f t="shared" si="1643"/>
        <v>213</v>
      </c>
      <c r="B223" s="198">
        <f>Data!B223</f>
        <v>29</v>
      </c>
      <c r="D223" s="288">
        <f>IF(AND(B223&gt;0,B223&lt;=12),1,IF(AND(B223&gt;12,B223&lt;=24),2,IF(AND(B223&gt;24,B223&lt;=36),3,0)))</f>
        <v>3</v>
      </c>
      <c r="E223" s="288" t="str">
        <f>IF(B224=0,0,IF(MOD(B224,3)=1,"A",IF(MOD(B224,3)=2,"B","C")))</f>
        <v>C</v>
      </c>
      <c r="F223" s="288">
        <f>IF(AND(B225&gt;0,B225&lt;=12),1,IF(AND(B225&gt;12,B225&lt;=24),2,IF(AND(B225&gt;24,B225&lt;=36),3,0)))</f>
        <v>1</v>
      </c>
      <c r="G223" s="288" t="str">
        <f>IF(B226=0,0,IF(MOD(B226,3)=1,"A",IF(MOD(B226,3)=2,"B","C")))</f>
        <v>C</v>
      </c>
      <c r="I223" s="66" t="str">
        <f t="shared" ref="I223" si="1813">IF(AND(D223&lt;&gt;D211,D223&lt;&gt;0),"W","L")</f>
        <v>W</v>
      </c>
      <c r="J223" s="66" t="str">
        <f t="shared" ref="J223" si="1814">IF(I223="W"," ", IF(AND(E223&lt;&gt;E211,E223&lt;&gt;0),"W","L"))</f>
        <v xml:space="preserve"> </v>
      </c>
      <c r="K223" s="66" t="str">
        <f t="shared" ref="K223:L223" si="1815">IF(OR(J223="W",J223=" ")," ",IF(AND(F223&lt;&gt;F211,F223&lt;&gt;0),"W","L"))</f>
        <v xml:space="preserve"> </v>
      </c>
      <c r="L223" s="66" t="str">
        <f t="shared" si="1815"/>
        <v xml:space="preserve"> </v>
      </c>
      <c r="M223" s="71"/>
      <c r="N223" s="165">
        <f t="shared" ref="N223" si="1816">IF(I223="W",1,IF(J223="W",2,IF(K223="W",3,IF(L223="W",4,"L"))))</f>
        <v>1</v>
      </c>
      <c r="O223" s="71">
        <f t="shared" ref="O223" si="1817">IF(N223&lt;&gt;"L",O219+1,O219-81)</f>
        <v>-113</v>
      </c>
      <c r="P223" s="71"/>
      <c r="Q223" s="66" t="str">
        <f t="shared" ref="Q223" si="1818">IF(AND(D224&lt;&gt;D212,D224&lt;&gt;0),"W","L")</f>
        <v>W</v>
      </c>
      <c r="R223" s="66" t="str">
        <f t="shared" ref="R223" si="1819">IF(Q223="W"," ", IF(AND(E224&lt;&gt;E212,E224&lt;&gt;0),"W","L"))</f>
        <v xml:space="preserve"> </v>
      </c>
      <c r="S223" s="66" t="str">
        <f t="shared" ref="S223:T223" si="1820">IF(OR(R223="W",R223=" ")," ",IF(AND(F224&lt;&gt;F212,F224&lt;&gt;0),"W","L"))</f>
        <v xml:space="preserve"> </v>
      </c>
      <c r="T223" s="66" t="str">
        <f t="shared" si="1820"/>
        <v xml:space="preserve"> </v>
      </c>
      <c r="U223" s="71"/>
      <c r="V223" s="165">
        <f t="shared" ref="V223" si="1821">IF(Q223="W",1,IF(R223="W",2,IF(S223="W",3,IF(T223="W",4,"L"))))</f>
        <v>1</v>
      </c>
      <c r="W223" s="71">
        <f t="shared" ref="W223" si="1822">IF(V223&lt;&gt;"L",W219+1,W219-81)</f>
        <v>51</v>
      </c>
      <c r="X223" s="71"/>
      <c r="Y223" s="314" t="str">
        <f t="shared" ref="Y223" si="1823">IF(AND(D223&lt;&gt;D219,D223&lt;&gt;0),"W","L")</f>
        <v>L</v>
      </c>
      <c r="Z223" s="314" t="str">
        <f t="shared" ref="Z223" si="1824">IF(Y223="W"," ", IF(AND(E223&lt;&gt;E219,E223&lt;&gt;0),"W","L"))</f>
        <v>W</v>
      </c>
      <c r="AA223" s="314" t="str">
        <f t="shared" ref="AA223:AB223" si="1825">IF(OR(Z223="W",Z223=" ")," ",IF(AND(F223&lt;&gt;F219,F223&lt;&gt;0),"W","L"))</f>
        <v xml:space="preserve"> </v>
      </c>
      <c r="AB223" s="314" t="str">
        <f t="shared" si="1825"/>
        <v xml:space="preserve"> </v>
      </c>
      <c r="AC223" s="306"/>
      <c r="AD223" s="308">
        <f t="shared" ref="AD223" si="1826">IF(Y223="W",1,IF(Z223="W",2,IF(AA223="W",3,IF(AB223="W",4,"L"))))</f>
        <v>2</v>
      </c>
      <c r="AE223" s="306">
        <f t="shared" ref="AE223" si="1827">IF(AD223&lt;&gt;"L",AE219+1,AE219-81)</f>
        <v>53</v>
      </c>
      <c r="AG223" s="314" t="str">
        <f>IF(AND(D225&lt;&gt;D213,D454&lt;&gt;0),"W","L")</f>
        <v>L</v>
      </c>
      <c r="AH223" s="314" t="str">
        <f>IF(AG223="W"," ", IF(AND(E225&lt;&gt;E213,E225&lt;&gt;0),"W","L"))</f>
        <v>L</v>
      </c>
      <c r="AI223" s="314" t="str">
        <f>IF(OR(AH223="W",AH223=" ")," ",IF(AND(F225&lt;&gt;F213,F225&lt;&gt;0),"W","L"))</f>
        <v>W</v>
      </c>
      <c r="AJ223" s="314" t="str">
        <f>IF(OR(AI223="W",AI223=" ")," ",IF(AND(G225&lt;&gt;G213,G225&lt;&gt;0),"W","L"))</f>
        <v xml:space="preserve"> </v>
      </c>
      <c r="AL223" s="165">
        <f t="shared" ref="AL223" si="1828">IF(AG223="W",1,IF(AH223="W",2,IF(AI223="W",3,IF(AJ223="W",4,"L"))))</f>
        <v>3</v>
      </c>
      <c r="AM223" s="71">
        <f t="shared" ref="AM223" si="1829">IF(AL223&lt;&gt;"L",AM219+1,AM219-15)</f>
        <v>-61</v>
      </c>
      <c r="AO223" s="314">
        <f t="shared" ref="AO223" si="1830">IF(AND(B223&gt;0,B223&lt;=12),1,IF(AND(B223&gt;12,B223&lt;=24),2,IF(AND(B223&gt;24,B223&lt;=36),3,0)))</f>
        <v>3</v>
      </c>
      <c r="AQ223" s="314" t="str">
        <f t="shared" si="1770"/>
        <v xml:space="preserve"> </v>
      </c>
      <c r="AR223" s="314" t="str">
        <f t="shared" ref="AR223" si="1831">IF(AQ223="L"," ",IF(AO212="A","B&amp;C",IF(AO212="B","A&amp;C","A&amp;B")))</f>
        <v>A&amp;B</v>
      </c>
      <c r="AS223" s="318">
        <f t="shared" si="1772"/>
        <v>2</v>
      </c>
      <c r="AT223" s="318">
        <f t="shared" si="1794"/>
        <v>6</v>
      </c>
      <c r="AU223" s="318">
        <f t="shared" si="1773"/>
        <v>0</v>
      </c>
      <c r="AV223" s="318">
        <f t="shared" si="1774"/>
        <v>18</v>
      </c>
    </row>
    <row r="224" spans="1:48">
      <c r="A224" s="197">
        <f t="shared" si="1643"/>
        <v>214</v>
      </c>
      <c r="B224" s="198">
        <f>Data!B224</f>
        <v>21</v>
      </c>
      <c r="D224" s="290" t="str">
        <f>IF(B223=0,0,IF(MOD(B223,3)=1,"A",IF(MOD(B223,3)=2,"B","C")))</f>
        <v>B</v>
      </c>
      <c r="E224" s="290">
        <f>IF(AND(B224&gt;0,B224&lt;=12),1,IF(AND(B224&gt;12,B224&lt;=24),2,IF(AND(B224&gt;24,B224&lt;=36),3,0)))</f>
        <v>2</v>
      </c>
      <c r="F224" s="290" t="str">
        <f>IF(B225=0,0,IF(MOD(B225,3)=1,"A",IF(MOD(B225,3)=2,"B","C")))</f>
        <v>A</v>
      </c>
      <c r="G224" s="290">
        <f>IF(AND(B226&gt;0,B226&lt;=12),1,IF(AND(B226&gt;12,B226&lt;=24),2,IF(AND(B226&gt;24,B226&lt;=36),3,0)))</f>
        <v>3</v>
      </c>
      <c r="M224" s="71"/>
      <c r="N224" s="165"/>
      <c r="O224" s="71"/>
      <c r="P224" s="71"/>
      <c r="Q224" s="165"/>
      <c r="R224" s="165"/>
      <c r="S224" s="165"/>
      <c r="T224" s="165"/>
      <c r="U224" s="71"/>
      <c r="V224" s="165"/>
      <c r="W224" s="71"/>
      <c r="X224" s="71"/>
      <c r="Y224" s="314"/>
      <c r="Z224" s="314"/>
      <c r="AA224" s="314"/>
      <c r="AB224" s="314"/>
      <c r="AC224" s="306"/>
      <c r="AD224" s="308"/>
      <c r="AE224" s="306"/>
      <c r="AG224" s="577"/>
      <c r="AH224" s="577"/>
      <c r="AI224" s="577"/>
      <c r="AJ224" s="577"/>
      <c r="AL224" s="165"/>
      <c r="AO224" s="314" t="str">
        <f t="shared" ref="AO224" si="1832">IF(B224=0,0,IF(MOD(B224,3)=1,"A",IF(MOD(B224,3)=2,"B","C")))</f>
        <v>C</v>
      </c>
      <c r="AQ224" s="314" t="str">
        <f t="shared" si="1770"/>
        <v>L</v>
      </c>
      <c r="AR224" s="314" t="str">
        <f t="shared" ref="AR224" si="1833">IF(AQ224="L"," ",IF(AO213=1,"2&amp;3",IF(AO213=2,"1&amp;3","1&amp;2")))</f>
        <v xml:space="preserve"> </v>
      </c>
      <c r="AS224" s="318">
        <f t="shared" si="1772"/>
        <v>3</v>
      </c>
      <c r="AT224" s="318">
        <f t="shared" si="1794"/>
        <v>0</v>
      </c>
      <c r="AU224" s="318">
        <f t="shared" si="1773"/>
        <v>0</v>
      </c>
      <c r="AV224" s="318">
        <f t="shared" si="1774"/>
        <v>18</v>
      </c>
    </row>
    <row r="225" spans="1:48">
      <c r="A225" s="197">
        <f t="shared" si="1643"/>
        <v>215</v>
      </c>
      <c r="B225" s="198">
        <f>Data!B225</f>
        <v>10</v>
      </c>
      <c r="D225" s="292" t="str">
        <f>IF(B223=0,0,IF(B223&lt;=18,"L","H"))</f>
        <v>H</v>
      </c>
      <c r="E225" s="292" t="str">
        <f>IF(B224=0,0,IF(ISODD(B224),"O","E"))</f>
        <v>O</v>
      </c>
      <c r="F225" s="292" t="str">
        <f>IF(B225=0,0,IF(B225&lt;=18,"L","H"))</f>
        <v>L</v>
      </c>
      <c r="G225" s="292" t="str">
        <f>IF(B226=0,0,IF(ISODD(B226),"O","E"))</f>
        <v>E</v>
      </c>
      <c r="M225" s="71"/>
      <c r="N225" s="165"/>
      <c r="O225" s="71"/>
      <c r="P225" s="71"/>
      <c r="Q225" s="165"/>
      <c r="R225" s="165"/>
      <c r="S225" s="165"/>
      <c r="T225" s="165"/>
      <c r="U225" s="71"/>
      <c r="V225" s="165"/>
      <c r="W225" s="71"/>
      <c r="X225" s="71"/>
      <c r="Y225" s="314"/>
      <c r="Z225" s="314"/>
      <c r="AA225" s="314"/>
      <c r="AB225" s="314"/>
      <c r="AC225" s="306"/>
      <c r="AD225" s="308"/>
      <c r="AE225" s="306"/>
      <c r="AG225" s="577"/>
      <c r="AH225" s="577"/>
      <c r="AI225" s="577"/>
      <c r="AJ225" s="577"/>
      <c r="AL225" s="165"/>
      <c r="AO225" s="314">
        <f t="shared" ref="AO225" si="1834">IF(AND(B225&gt;0,B225&lt;=12),1,IF(AND(B225&gt;12,B225&lt;=24),2,IF(AND(B225&gt;24,B225&lt;=36),3,0)))</f>
        <v>1</v>
      </c>
      <c r="AQ225" s="314" t="str">
        <f t="shared" si="1770"/>
        <v xml:space="preserve"> </v>
      </c>
      <c r="AR225" s="314" t="str">
        <f t="shared" ref="AR225" si="1835">IF(AQ225="L"," ",IF(AO214="A","B&amp;C",IF(AO214="B","A&amp;C","A&amp;B")))</f>
        <v>A&amp;C</v>
      </c>
      <c r="AS225" s="318">
        <f t="shared" si="1772"/>
        <v>3</v>
      </c>
      <c r="AT225" s="318">
        <f t="shared" si="1794"/>
        <v>18</v>
      </c>
      <c r="AU225" s="318">
        <f t="shared" si="1773"/>
        <v>0</v>
      </c>
      <c r="AV225" s="318">
        <f t="shared" si="1774"/>
        <v>0</v>
      </c>
    </row>
    <row r="226" spans="1:48">
      <c r="A226" s="197">
        <f t="shared" si="1643"/>
        <v>216</v>
      </c>
      <c r="B226" s="198">
        <f>Data!B226</f>
        <v>30</v>
      </c>
      <c r="D226" s="76"/>
      <c r="E226" s="76"/>
      <c r="F226" s="76"/>
      <c r="G226" s="76"/>
      <c r="I226" s="287" t="str">
        <f t="shared" ref="I226" si="1836">IF(D215=1,"2&amp;3",IF(D215=2,"1&amp;3","1&amp;2"))</f>
        <v>2&amp;3</v>
      </c>
      <c r="J226" s="287" t="str">
        <f t="shared" ref="J226" si="1837">IF(E215="A","B&amp;C",IF(E215="B","A&amp;C","A&amp;B"))</f>
        <v>A&amp;B</v>
      </c>
      <c r="K226" s="287" t="str">
        <f t="shared" ref="K226" si="1838">IF(F215=1,"2&amp;3",IF(F215=2,"1&amp;3","1&amp;2"))</f>
        <v>1&amp;2</v>
      </c>
      <c r="L226" s="287" t="str">
        <f t="shared" ref="L226" si="1839">IF(G215="A","B&amp;C",IF(G215="B","A&amp;C","A&amp;B"))</f>
        <v>A&amp;B</v>
      </c>
      <c r="M226" s="71"/>
      <c r="N226" s="165"/>
      <c r="O226" s="71"/>
      <c r="P226" s="71"/>
      <c r="Q226" s="289" t="str">
        <f t="shared" ref="Q226" si="1840">IF(D216="A","B&amp;C",IF(D216="B","A&amp;C","A&amp;B"))</f>
        <v>A&amp;B</v>
      </c>
      <c r="R226" s="289" t="str">
        <f t="shared" ref="R226" si="1841">IF(E216=1,"2&amp;3",IF(E216=2,"1&amp;3","1&amp;2"))</f>
        <v>1&amp;3</v>
      </c>
      <c r="S226" s="289" t="str">
        <f t="shared" ref="S226" si="1842">IF(F216="A","B&amp;C",IF(F216="B","A&amp;C","A&amp;B"))</f>
        <v>A&amp;B</v>
      </c>
      <c r="T226" s="289" t="str">
        <f t="shared" ref="T226" si="1843">IF(G216=1,"2&amp;3",IF(G216=2,"1&amp;3","1&amp;2"))</f>
        <v>1&amp;3</v>
      </c>
      <c r="U226" s="71"/>
      <c r="V226" s="165"/>
      <c r="W226" s="71"/>
      <c r="X226" s="71"/>
      <c r="Y226" s="349" t="str">
        <f t="shared" ref="Y226" si="1844">IF(D223=1,"2&amp;3",IF(D223=2,"1&amp;3","1&amp;2"))</f>
        <v>1&amp;2</v>
      </c>
      <c r="Z226" s="349" t="str">
        <f t="shared" ref="Z226" si="1845">IF(E223="A","B&amp;C",IF(E223="B","A&amp;C","A&amp;B"))</f>
        <v>A&amp;B</v>
      </c>
      <c r="AA226" s="349" t="str">
        <f t="shared" ref="AA226" si="1846">IF(F223=1,"2&amp;3",IF(F223=2,"1&amp;3","1&amp;2"))</f>
        <v>2&amp;3</v>
      </c>
      <c r="AB226" s="349" t="str">
        <f t="shared" ref="AB226" si="1847">IF(G223="A","B&amp;C",IF(G223="B","A&amp;C","A&amp;B"))</f>
        <v>A&amp;B</v>
      </c>
      <c r="AC226" s="306"/>
      <c r="AD226" s="308"/>
      <c r="AE226" s="306"/>
      <c r="AG226" s="337" t="str">
        <f>IF(D217="H","L","H")</f>
        <v>H</v>
      </c>
      <c r="AH226" s="337" t="str">
        <f>IF(E217="O","E","O")</f>
        <v>E</v>
      </c>
      <c r="AI226" s="337" t="str">
        <f>IF(F217="H","L","H")</f>
        <v>L</v>
      </c>
      <c r="AJ226" s="337" t="str">
        <f>IF(G217="O","E","O")</f>
        <v>O</v>
      </c>
      <c r="AL226" s="165"/>
      <c r="AO226" s="314" t="str">
        <f t="shared" ref="AO226" si="1848">IF(B226=0,0,IF(MOD(B226,3)=1,"A",IF(MOD(B226,3)=2,"B","C")))</f>
        <v>C</v>
      </c>
      <c r="AQ226" s="314" t="str">
        <f t="shared" si="1770"/>
        <v>W</v>
      </c>
      <c r="AR226" s="314" t="str">
        <f t="shared" ref="AR226" si="1849">IF(AQ226="L"," ",IF(AO215=1,"2&amp;3",IF(AO215=2,"1&amp;3","1&amp;2")))</f>
        <v>2&amp;3</v>
      </c>
      <c r="AS226" s="318">
        <f t="shared" si="1772"/>
        <v>1</v>
      </c>
      <c r="AT226" s="318">
        <f t="shared" si="1794"/>
        <v>2</v>
      </c>
      <c r="AU226" s="318">
        <f t="shared" si="1773"/>
        <v>27</v>
      </c>
      <c r="AV226" s="318">
        <f t="shared" si="1774"/>
        <v>25</v>
      </c>
    </row>
    <row r="227" spans="1:48">
      <c r="A227" s="197">
        <f t="shared" si="1643"/>
        <v>217</v>
      </c>
      <c r="B227" s="198">
        <f>Data!B227</f>
        <v>8</v>
      </c>
      <c r="D227" s="288">
        <f>IF(AND(B227&gt;0,B227&lt;=12),1,IF(AND(B227&gt;12,B227&lt;=24),2,IF(AND(B227&gt;24,B227&lt;=36),3,0)))</f>
        <v>1</v>
      </c>
      <c r="E227" s="288" t="str">
        <f>IF(B228=0,0,IF(MOD(B228,3)=1,"A",IF(MOD(B228,3)=2,"B","C")))</f>
        <v>C</v>
      </c>
      <c r="F227" s="288">
        <f>IF(AND(B229&gt;0,B229&lt;=12),1,IF(AND(B229&gt;12,B229&lt;=24),2,IF(AND(B229&gt;24,B229&lt;=36),3,0)))</f>
        <v>2</v>
      </c>
      <c r="G227" s="288" t="str">
        <f>IF(B230=0,0,IF(MOD(B230,3)=1,"A",IF(MOD(B230,3)=2,"B","C")))</f>
        <v>C</v>
      </c>
      <c r="I227" s="66" t="str">
        <f t="shared" ref="I227" si="1850">IF(AND(D227&lt;&gt;D215,D227&lt;&gt;0),"W","L")</f>
        <v>L</v>
      </c>
      <c r="J227" s="66" t="str">
        <f t="shared" ref="J227" si="1851">IF(I227="W"," ", IF(AND(E227&lt;&gt;E215,E227&lt;&gt;0),"W","L"))</f>
        <v>L</v>
      </c>
      <c r="K227" s="66" t="str">
        <f t="shared" ref="K227:L227" si="1852">IF(OR(J227="W",J227=" ")," ",IF(AND(F227&lt;&gt;F215,F227&lt;&gt;0),"W","L"))</f>
        <v>W</v>
      </c>
      <c r="L227" s="66" t="str">
        <f t="shared" si="1852"/>
        <v xml:space="preserve"> </v>
      </c>
      <c r="M227" s="71"/>
      <c r="N227" s="165">
        <f t="shared" ref="N227" si="1853">IF(I227="W",1,IF(J227="W",2,IF(K227="W",3,IF(L227="W",4,"L"))))</f>
        <v>3</v>
      </c>
      <c r="O227" s="71">
        <f t="shared" ref="O227" si="1854">IF(N227&lt;&gt;"L",O223+1,O223-81)</f>
        <v>-112</v>
      </c>
      <c r="P227" s="71"/>
      <c r="Q227" s="66" t="str">
        <f t="shared" ref="Q227" si="1855">IF(AND(D228&lt;&gt;D216,D228&lt;&gt;0),"W","L")</f>
        <v>W</v>
      </c>
      <c r="R227" s="66" t="str">
        <f t="shared" ref="R227" si="1856">IF(Q227="W"," ", IF(AND(E228&lt;&gt;E216,E228&lt;&gt;0),"W","L"))</f>
        <v xml:space="preserve"> </v>
      </c>
      <c r="S227" s="66" t="str">
        <f t="shared" ref="S227:T227" si="1857">IF(OR(R227="W",R227=" ")," ",IF(AND(F228&lt;&gt;F216,F228&lt;&gt;0),"W","L"))</f>
        <v xml:space="preserve"> </v>
      </c>
      <c r="T227" s="66" t="str">
        <f t="shared" si="1857"/>
        <v xml:space="preserve"> </v>
      </c>
      <c r="U227" s="71"/>
      <c r="V227" s="165">
        <f t="shared" ref="V227" si="1858">IF(Q227="W",1,IF(R227="W",2,IF(S227="W",3,IF(T227="W",4,"L"))))</f>
        <v>1</v>
      </c>
      <c r="W227" s="71">
        <f t="shared" ref="W227" si="1859">IF(V227&lt;&gt;"L",W223+1,W223-81)</f>
        <v>52</v>
      </c>
      <c r="X227" s="71"/>
      <c r="Y227" s="314" t="str">
        <f t="shared" ref="Y227" si="1860">IF(AND(D227&lt;&gt;D223,D227&lt;&gt;0),"W","L")</f>
        <v>W</v>
      </c>
      <c r="Z227" s="314" t="str">
        <f t="shared" ref="Z227" si="1861">IF(Y227="W"," ", IF(AND(E227&lt;&gt;E223,E227&lt;&gt;0),"W","L"))</f>
        <v xml:space="preserve"> </v>
      </c>
      <c r="AA227" s="314" t="str">
        <f t="shared" ref="AA227:AB227" si="1862">IF(OR(Z227="W",Z227=" ")," ",IF(AND(F227&lt;&gt;F223,F227&lt;&gt;0),"W","L"))</f>
        <v xml:space="preserve"> </v>
      </c>
      <c r="AB227" s="314" t="str">
        <f t="shared" si="1862"/>
        <v xml:space="preserve"> </v>
      </c>
      <c r="AC227" s="306"/>
      <c r="AD227" s="308">
        <f t="shared" ref="AD227" si="1863">IF(Y227="W",1,IF(Z227="W",2,IF(AA227="W",3,IF(AB227="W",4,"L"))))</f>
        <v>1</v>
      </c>
      <c r="AE227" s="306">
        <f t="shared" ref="AE227" si="1864">IF(AD227&lt;&gt;"L",AE223+1,AE223-81)</f>
        <v>54</v>
      </c>
      <c r="AG227" s="314" t="str">
        <f>IF(AND(D229&lt;&gt;D217,D458&lt;&gt;0),"W","L")</f>
        <v>L</v>
      </c>
      <c r="AH227" s="314" t="str">
        <f>IF(AG227="W"," ", IF(AND(E229&lt;&gt;E217,E229&lt;&gt;0),"W","L"))</f>
        <v>W</v>
      </c>
      <c r="AI227" s="314" t="str">
        <f>IF(OR(AH227="W",AH227=" ")," ",IF(AND(F229&lt;&gt;F217,F229&lt;&gt;0),"W","L"))</f>
        <v xml:space="preserve"> </v>
      </c>
      <c r="AJ227" s="314" t="str">
        <f>IF(OR(AI227="W",AI227=" ")," ",IF(AND(G229&lt;&gt;G217,G229&lt;&gt;0),"W","L"))</f>
        <v xml:space="preserve"> </v>
      </c>
      <c r="AL227" s="165">
        <f t="shared" ref="AL227" si="1865">IF(AG227="W",1,IF(AH227="W",2,IF(AI227="W",3,IF(AJ227="W",4,"L"))))</f>
        <v>2</v>
      </c>
      <c r="AM227" s="71">
        <f t="shared" ref="AM227" si="1866">IF(AL227&lt;&gt;"L",AM223+1,AM223-15)</f>
        <v>-60</v>
      </c>
      <c r="AO227" s="314">
        <f t="shared" ref="AO227" si="1867">IF(AND(B227&gt;0,B227&lt;=12),1,IF(AND(B227&gt;12,B227&lt;=24),2,IF(AND(B227&gt;24,B227&lt;=36),3,0)))</f>
        <v>1</v>
      </c>
      <c r="AQ227" s="314" t="str">
        <f t="shared" si="1770"/>
        <v>L</v>
      </c>
      <c r="AR227" s="314" t="str">
        <f t="shared" ref="AR227" si="1868">IF(AQ227="L"," ",IF(AO216="A","B&amp;C",IF(AO216="B","A&amp;C","A&amp;B")))</f>
        <v xml:space="preserve"> </v>
      </c>
      <c r="AS227" s="318">
        <f t="shared" si="1772"/>
        <v>2</v>
      </c>
      <c r="AT227" s="318">
        <f t="shared" si="1794"/>
        <v>0</v>
      </c>
      <c r="AU227" s="318">
        <f t="shared" si="1773"/>
        <v>0</v>
      </c>
      <c r="AV227" s="318">
        <f t="shared" si="1774"/>
        <v>25</v>
      </c>
    </row>
    <row r="228" spans="1:48">
      <c r="A228" s="197">
        <f t="shared" si="1643"/>
        <v>218</v>
      </c>
      <c r="B228" s="198">
        <f>Data!B228</f>
        <v>30</v>
      </c>
      <c r="D228" s="290" t="str">
        <f>IF(B227=0,0,IF(MOD(B227,3)=1,"A",IF(MOD(B227,3)=2,"B","C")))</f>
        <v>B</v>
      </c>
      <c r="E228" s="290">
        <f>IF(AND(B228&gt;0,B228&lt;=12),1,IF(AND(B228&gt;12,B228&lt;=24),2,IF(AND(B228&gt;24,B228&lt;=36),3,0)))</f>
        <v>3</v>
      </c>
      <c r="F228" s="290" t="str">
        <f>IF(B229=0,0,IF(MOD(B229,3)=1,"A",IF(MOD(B229,3)=2,"B","C")))</f>
        <v>A</v>
      </c>
      <c r="G228" s="290">
        <f>IF(AND(B230&gt;0,B230&lt;=12),1,IF(AND(B230&gt;12,B230&lt;=24),2,IF(AND(B230&gt;24,B230&lt;=36),3,0)))</f>
        <v>1</v>
      </c>
      <c r="M228" s="71"/>
      <c r="N228" s="165"/>
      <c r="O228" s="71"/>
      <c r="P228" s="71"/>
      <c r="Q228" s="165"/>
      <c r="R228" s="165"/>
      <c r="S228" s="165"/>
      <c r="T228" s="165"/>
      <c r="U228" s="71"/>
      <c r="V228" s="165"/>
      <c r="W228" s="71"/>
      <c r="X228" s="71"/>
      <c r="Y228" s="314"/>
      <c r="Z228" s="314"/>
      <c r="AA228" s="314"/>
      <c r="AB228" s="314"/>
      <c r="AC228" s="306"/>
      <c r="AD228" s="308"/>
      <c r="AE228" s="306"/>
      <c r="AG228" s="577"/>
      <c r="AH228" s="577"/>
      <c r="AI228" s="577"/>
      <c r="AJ228" s="577"/>
      <c r="AL228" s="165"/>
      <c r="AO228" s="314" t="str">
        <f t="shared" ref="AO228" si="1869">IF(B228=0,0,IF(MOD(B228,3)=1,"A",IF(MOD(B228,3)=2,"B","C")))</f>
        <v>C</v>
      </c>
      <c r="AQ228" s="314" t="str">
        <f t="shared" si="1770"/>
        <v xml:space="preserve"> </v>
      </c>
      <c r="AR228" s="314" t="str">
        <f t="shared" ref="AR228" si="1870">IF(AQ228="L"," ",IF(AO217=1,"2&amp;3",IF(AO217=2,"1&amp;3","1&amp;2")))</f>
        <v>1&amp;2</v>
      </c>
      <c r="AS228" s="318">
        <f t="shared" si="1772"/>
        <v>2</v>
      </c>
      <c r="AT228" s="318">
        <f t="shared" si="1794"/>
        <v>6</v>
      </c>
      <c r="AU228" s="318">
        <f t="shared" si="1773"/>
        <v>0</v>
      </c>
      <c r="AV228" s="318">
        <f t="shared" si="1774"/>
        <v>19</v>
      </c>
    </row>
    <row r="229" spans="1:48">
      <c r="A229" s="197">
        <f t="shared" si="1643"/>
        <v>219</v>
      </c>
      <c r="B229" s="198">
        <f>Data!B229</f>
        <v>22</v>
      </c>
      <c r="D229" s="292" t="str">
        <f>IF(B227=0,0,IF(B227&lt;=18,"L","H"))</f>
        <v>L</v>
      </c>
      <c r="E229" s="292" t="str">
        <f>IF(B228=0,0,IF(ISODD(B228),"O","E"))</f>
        <v>E</v>
      </c>
      <c r="F229" s="292" t="str">
        <f>IF(B229=0,0,IF(B229&lt;=18,"L","H"))</f>
        <v>H</v>
      </c>
      <c r="G229" s="292" t="str">
        <f>IF(B230=0,0,IF(ISODD(B230),"O","E"))</f>
        <v>O</v>
      </c>
      <c r="M229" s="71"/>
      <c r="N229" s="165"/>
      <c r="O229" s="71"/>
      <c r="P229" s="71"/>
      <c r="Q229" s="165"/>
      <c r="R229" s="165"/>
      <c r="S229" s="165"/>
      <c r="T229" s="165"/>
      <c r="U229" s="71"/>
      <c r="V229" s="165"/>
      <c r="W229" s="71"/>
      <c r="X229" s="71"/>
      <c r="Y229" s="314"/>
      <c r="Z229" s="314"/>
      <c r="AA229" s="314"/>
      <c r="AB229" s="314"/>
      <c r="AC229" s="306"/>
      <c r="AD229" s="308"/>
      <c r="AE229" s="306"/>
      <c r="AG229" s="577"/>
      <c r="AH229" s="577"/>
      <c r="AI229" s="577"/>
      <c r="AJ229" s="577"/>
      <c r="AL229" s="165"/>
      <c r="AO229" s="314">
        <f t="shared" ref="AO229" si="1871">IF(AND(B229&gt;0,B229&lt;=12),1,IF(AND(B229&gt;12,B229&lt;=24),2,IF(AND(B229&gt;24,B229&lt;=36),3,0)))</f>
        <v>2</v>
      </c>
      <c r="AQ229" s="314" t="str">
        <f t="shared" si="1770"/>
        <v>W</v>
      </c>
      <c r="AR229" s="314" t="str">
        <f t="shared" ref="AR229" si="1872">IF(AQ229="L"," ",IF(AO218="A","B&amp;C",IF(AO218="B","A&amp;C","A&amp;B")))</f>
        <v>A&amp;B</v>
      </c>
      <c r="AS229" s="318">
        <f t="shared" si="1772"/>
        <v>1</v>
      </c>
      <c r="AT229" s="318">
        <f t="shared" si="1794"/>
        <v>2</v>
      </c>
      <c r="AU229" s="318">
        <f t="shared" si="1773"/>
        <v>9</v>
      </c>
      <c r="AV229" s="318">
        <f t="shared" si="1774"/>
        <v>26</v>
      </c>
    </row>
    <row r="230" spans="1:48">
      <c r="A230" s="197">
        <f t="shared" si="1643"/>
        <v>220</v>
      </c>
      <c r="B230" s="198">
        <f>Data!B230</f>
        <v>3</v>
      </c>
      <c r="D230" s="165"/>
      <c r="E230" s="165"/>
      <c r="F230" s="165"/>
      <c r="G230" s="165"/>
      <c r="I230" s="287" t="str">
        <f t="shared" ref="I230" si="1873">IF(D219=1,"2&amp;3",IF(D219=2,"1&amp;3","1&amp;2"))</f>
        <v>1&amp;2</v>
      </c>
      <c r="J230" s="287" t="str">
        <f t="shared" ref="J230" si="1874">IF(E219="A","B&amp;C",IF(E219="B","A&amp;C","A&amp;B"))</f>
        <v>A&amp;C</v>
      </c>
      <c r="K230" s="287" t="str">
        <f t="shared" ref="K230" si="1875">IF(F219=1,"2&amp;3",IF(F219=2,"1&amp;3","1&amp;2"))</f>
        <v>1&amp;2</v>
      </c>
      <c r="L230" s="287" t="str">
        <f t="shared" ref="L230" si="1876">IF(G219="A","B&amp;C",IF(G219="B","A&amp;C","A&amp;B"))</f>
        <v>A&amp;C</v>
      </c>
      <c r="M230" s="71"/>
      <c r="N230" s="165"/>
      <c r="O230" s="71"/>
      <c r="P230" s="71"/>
      <c r="Q230" s="289" t="str">
        <f t="shared" ref="Q230" si="1877">IF(D220="A","B&amp;C",IF(D220="B","A&amp;C","A&amp;B"))</f>
        <v>B&amp;C</v>
      </c>
      <c r="R230" s="289" t="str">
        <f t="shared" ref="R230" si="1878">IF(E220=1,"2&amp;3",IF(E220=2,"1&amp;3","1&amp;2"))</f>
        <v>1&amp;2</v>
      </c>
      <c r="S230" s="289" t="str">
        <f t="shared" ref="S230" si="1879">IF(F220="A","B&amp;C",IF(F220="B","A&amp;C","A&amp;B"))</f>
        <v>A&amp;C</v>
      </c>
      <c r="T230" s="289" t="str">
        <f t="shared" ref="T230" si="1880">IF(G220=1,"2&amp;3",IF(G220=2,"1&amp;3","1&amp;2"))</f>
        <v>1&amp;2</v>
      </c>
      <c r="U230" s="71"/>
      <c r="V230" s="165"/>
      <c r="W230" s="71"/>
      <c r="X230" s="71"/>
      <c r="Y230" s="349" t="str">
        <f t="shared" ref="Y230" si="1881">IF(D227=1,"2&amp;3",IF(D227=2,"1&amp;3","1&amp;2"))</f>
        <v>2&amp;3</v>
      </c>
      <c r="Z230" s="349" t="str">
        <f t="shared" ref="Z230" si="1882">IF(E227="A","B&amp;C",IF(E227="B","A&amp;C","A&amp;B"))</f>
        <v>A&amp;B</v>
      </c>
      <c r="AA230" s="349" t="str">
        <f t="shared" ref="AA230" si="1883">IF(F227=1,"2&amp;3",IF(F227=2,"1&amp;3","1&amp;2"))</f>
        <v>1&amp;3</v>
      </c>
      <c r="AB230" s="349" t="str">
        <f t="shared" ref="AB230" si="1884">IF(G227="A","B&amp;C",IF(G227="B","A&amp;C","A&amp;B"))</f>
        <v>A&amp;B</v>
      </c>
      <c r="AC230" s="306"/>
      <c r="AD230" s="308"/>
      <c r="AE230" s="306"/>
      <c r="AG230" s="337" t="str">
        <f>IF(D221="H","L","H")</f>
        <v>L</v>
      </c>
      <c r="AH230" s="337" t="str">
        <f>IF(E221="O","E","O")</f>
        <v>O</v>
      </c>
      <c r="AI230" s="337" t="str">
        <f>IF(F221="H","L","H")</f>
        <v>L</v>
      </c>
      <c r="AJ230" s="337" t="str">
        <f>IF(G221="O","E","O")</f>
        <v>O</v>
      </c>
      <c r="AL230" s="165"/>
      <c r="AO230" s="314" t="str">
        <f t="shared" ref="AO230" si="1885">IF(B230=0,0,IF(MOD(B230,3)=1,"A",IF(MOD(B230,3)=2,"B","C")))</f>
        <v>C</v>
      </c>
      <c r="AQ230" s="314" t="str">
        <f t="shared" si="1770"/>
        <v>L</v>
      </c>
      <c r="AR230" s="314" t="str">
        <f t="shared" ref="AR230" si="1886">IF(AQ230="L"," ",IF(AO219=1,"2&amp;3",IF(AO219=2,"1&amp;3","1&amp;2")))</f>
        <v xml:space="preserve"> </v>
      </c>
      <c r="AS230" s="318">
        <f t="shared" si="1772"/>
        <v>2</v>
      </c>
      <c r="AT230" s="318">
        <f t="shared" si="1794"/>
        <v>0</v>
      </c>
      <c r="AU230" s="318">
        <f t="shared" si="1773"/>
        <v>0</v>
      </c>
      <c r="AV230" s="318">
        <f t="shared" si="1774"/>
        <v>26</v>
      </c>
    </row>
    <row r="231" spans="1:48">
      <c r="A231" s="197">
        <f t="shared" si="1643"/>
        <v>221</v>
      </c>
      <c r="B231" s="198">
        <f>Data!B231</f>
        <v>34</v>
      </c>
      <c r="D231" s="288">
        <f>IF(AND(B231&gt;0,B231&lt;=12),1,IF(AND(B231&gt;12,B231&lt;=24),2,IF(AND(B231&gt;24,B231&lt;=36),3,0)))</f>
        <v>3</v>
      </c>
      <c r="E231" s="288" t="str">
        <f>IF(B232=0,0,IF(MOD(B232,3)=1,"A",IF(MOD(B232,3)=2,"B","C")))</f>
        <v>B</v>
      </c>
      <c r="F231" s="288">
        <f>IF(AND(B233&gt;0,B233&lt;=12),1,IF(AND(B233&gt;12,B233&lt;=24),2,IF(AND(B233&gt;24,B233&lt;=36),3,0)))</f>
        <v>2</v>
      </c>
      <c r="G231" s="288" t="str">
        <f>IF(B234=0,0,IF(MOD(B234,3)=1,"A",IF(MOD(B234,3)=2,"B","C")))</f>
        <v>C</v>
      </c>
      <c r="I231" s="66" t="str">
        <f t="shared" ref="I231" si="1887">IF(AND(D231&lt;&gt;D219,D231&lt;&gt;0),"W","L")</f>
        <v>L</v>
      </c>
      <c r="J231" s="66" t="str">
        <f t="shared" ref="J231" si="1888">IF(I231="W"," ", IF(AND(E231&lt;&gt;E219,E231&lt;&gt;0),"W","L"))</f>
        <v>L</v>
      </c>
      <c r="K231" s="66" t="str">
        <f t="shared" ref="K231:L231" si="1889">IF(OR(J231="W",J231=" ")," ",IF(AND(F231&lt;&gt;F219,F231&lt;&gt;0),"W","L"))</f>
        <v>W</v>
      </c>
      <c r="L231" s="66" t="str">
        <f t="shared" si="1889"/>
        <v xml:space="preserve"> </v>
      </c>
      <c r="M231" s="71"/>
      <c r="N231" s="165">
        <f t="shared" ref="N231" si="1890">IF(I231="W",1,IF(J231="W",2,IF(K231="W",3,IF(L231="W",4,"L"))))</f>
        <v>3</v>
      </c>
      <c r="O231" s="71">
        <f t="shared" ref="O231" si="1891">IF(N231&lt;&gt;"L",O227+1,O227-81)</f>
        <v>-111</v>
      </c>
      <c r="P231" s="71"/>
      <c r="Q231" s="66" t="str">
        <f t="shared" ref="Q231" si="1892">IF(AND(D232&lt;&gt;D220,D232&lt;&gt;0),"W","L")</f>
        <v>L</v>
      </c>
      <c r="R231" s="66" t="str">
        <f t="shared" ref="R231" si="1893">IF(Q231="W"," ", IF(AND(E232&lt;&gt;E220,E232&lt;&gt;0),"W","L"))</f>
        <v>W</v>
      </c>
      <c r="S231" s="66" t="str">
        <f t="shared" ref="S231:T231" si="1894">IF(OR(R231="W",R231=" ")," ",IF(AND(F232&lt;&gt;F220,F232&lt;&gt;0),"W","L"))</f>
        <v xml:space="preserve"> </v>
      </c>
      <c r="T231" s="66" t="str">
        <f t="shared" si="1894"/>
        <v xml:space="preserve"> </v>
      </c>
      <c r="U231" s="71"/>
      <c r="V231" s="165">
        <f t="shared" ref="V231" si="1895">IF(Q231="W",1,IF(R231="W",2,IF(S231="W",3,IF(T231="W",4,"L"))))</f>
        <v>2</v>
      </c>
      <c r="W231" s="71">
        <f t="shared" ref="W231" si="1896">IF(V231&lt;&gt;"L",W227+1,W227-81)</f>
        <v>53</v>
      </c>
      <c r="X231" s="71"/>
      <c r="Y231" s="314" t="str">
        <f t="shared" ref="Y231" si="1897">IF(AND(D231&lt;&gt;D227,D231&lt;&gt;0),"W","L")</f>
        <v>W</v>
      </c>
      <c r="Z231" s="314" t="str">
        <f t="shared" ref="Z231" si="1898">IF(Y231="W"," ", IF(AND(E231&lt;&gt;E227,E231&lt;&gt;0),"W","L"))</f>
        <v xml:space="preserve"> </v>
      </c>
      <c r="AA231" s="314" t="str">
        <f t="shared" ref="AA231:AB231" si="1899">IF(OR(Z231="W",Z231=" ")," ",IF(AND(F231&lt;&gt;F227,F231&lt;&gt;0),"W","L"))</f>
        <v xml:space="preserve"> </v>
      </c>
      <c r="AB231" s="314" t="str">
        <f t="shared" si="1899"/>
        <v xml:space="preserve"> </v>
      </c>
      <c r="AC231" s="306"/>
      <c r="AD231" s="308">
        <f t="shared" ref="AD231" si="1900">IF(Y231="W",1,IF(Z231="W",2,IF(AA231="W",3,IF(AB231="W",4,"L"))))</f>
        <v>1</v>
      </c>
      <c r="AE231" s="306">
        <f t="shared" ref="AE231" si="1901">IF(AD231&lt;&gt;"L",AE227+1,AE227-81)</f>
        <v>55</v>
      </c>
      <c r="AG231" s="314" t="str">
        <f>IF(AND(D233&lt;&gt;D221,D462&lt;&gt;0),"W","L")</f>
        <v>L</v>
      </c>
      <c r="AH231" s="314" t="str">
        <f>IF(AG231="W"," ", IF(AND(E233&lt;&gt;E221,E233&lt;&gt;0),"W","L"))</f>
        <v>L</v>
      </c>
      <c r="AI231" s="314" t="str">
        <f>IF(OR(AH231="W",AH231=" ")," ",IF(AND(F233&lt;&gt;F221,F233&lt;&gt;0),"W","L"))</f>
        <v>L</v>
      </c>
      <c r="AJ231" s="314" t="str">
        <f>IF(OR(AI231="W",AI231=" ")," ",IF(AND(G233&lt;&gt;G221,G233&lt;&gt;0),"W","L"))</f>
        <v>L</v>
      </c>
      <c r="AL231" s="165" t="str">
        <f t="shared" ref="AL231" si="1902">IF(AG231="W",1,IF(AH231="W",2,IF(AI231="W",3,IF(AJ231="W",4,"L"))))</f>
        <v>L</v>
      </c>
      <c r="AM231" s="71">
        <f t="shared" ref="AM231" si="1903">IF(AL231&lt;&gt;"L",AM227+1,AM227-15)</f>
        <v>-75</v>
      </c>
      <c r="AO231" s="314">
        <f t="shared" ref="AO231" si="1904">IF(AND(B231&gt;0,B231&lt;=12),1,IF(AND(B231&gt;12,B231&lt;=24),2,IF(AND(B231&gt;24,B231&lt;=36),3,0)))</f>
        <v>3</v>
      </c>
      <c r="AQ231" s="314" t="str">
        <f t="shared" si="1770"/>
        <v xml:space="preserve"> </v>
      </c>
      <c r="AR231" s="314" t="str">
        <f t="shared" ref="AR231" si="1905">IF(AQ231="L"," ",IF(AO220="A","B&amp;C",IF(AO220="B","A&amp;C","A&amp;B")))</f>
        <v>A&amp;C</v>
      </c>
      <c r="AS231" s="318">
        <f t="shared" si="1772"/>
        <v>2</v>
      </c>
      <c r="AT231" s="318">
        <f t="shared" si="1794"/>
        <v>6</v>
      </c>
      <c r="AU231" s="318">
        <f t="shared" si="1773"/>
        <v>0</v>
      </c>
      <c r="AV231" s="318">
        <f t="shared" si="1774"/>
        <v>20</v>
      </c>
    </row>
    <row r="232" spans="1:48">
      <c r="A232" s="197">
        <f t="shared" si="1643"/>
        <v>222</v>
      </c>
      <c r="B232" s="198">
        <f>Data!B232</f>
        <v>20</v>
      </c>
      <c r="D232" s="290" t="str">
        <f>IF(B231=0,0,IF(MOD(B231,3)=1,"A",IF(MOD(B231,3)=2,"B","C")))</f>
        <v>A</v>
      </c>
      <c r="E232" s="290">
        <f>IF(AND(B232&gt;0,B232&lt;=12),1,IF(AND(B232&gt;12,B232&lt;=24),2,IF(AND(B232&gt;24,B232&lt;=36),3,0)))</f>
        <v>2</v>
      </c>
      <c r="F232" s="290" t="str">
        <f>IF(B233=0,0,IF(MOD(B233,3)=1,"A",IF(MOD(B233,3)=2,"B","C")))</f>
        <v>B</v>
      </c>
      <c r="G232" s="290">
        <f>IF(AND(B234&gt;0,B234&lt;=12),1,IF(AND(B234&gt;12,B234&lt;=24),2,IF(AND(B234&gt;24,B234&lt;=36),3,0)))</f>
        <v>2</v>
      </c>
      <c r="M232" s="71"/>
      <c r="N232" s="165"/>
      <c r="O232" s="71"/>
      <c r="P232" s="71"/>
      <c r="Q232" s="165"/>
      <c r="R232" s="165"/>
      <c r="S232" s="165"/>
      <c r="T232" s="165"/>
      <c r="U232" s="71"/>
      <c r="V232" s="165"/>
      <c r="W232" s="71"/>
      <c r="X232" s="71"/>
      <c r="Y232" s="314"/>
      <c r="Z232" s="314"/>
      <c r="AA232" s="314"/>
      <c r="AB232" s="314"/>
      <c r="AC232" s="306"/>
      <c r="AD232" s="308"/>
      <c r="AE232" s="306"/>
      <c r="AG232" s="577"/>
      <c r="AH232" s="577"/>
      <c r="AI232" s="577"/>
      <c r="AJ232" s="577"/>
      <c r="AL232" s="165"/>
      <c r="AO232" s="314" t="str">
        <f t="shared" ref="AO232" si="1906">IF(B232=0,0,IF(MOD(B232,3)=1,"A",IF(MOD(B232,3)=2,"B","C")))</f>
        <v>B</v>
      </c>
      <c r="AQ232" s="314" t="str">
        <f t="shared" si="1770"/>
        <v>L</v>
      </c>
      <c r="AR232" s="314" t="str">
        <f t="shared" ref="AR232" si="1907">IF(AQ232="L"," ",IF(AO221=1,"2&amp;3",IF(AO221=2,"1&amp;3","1&amp;2")))</f>
        <v xml:space="preserve"> </v>
      </c>
      <c r="AS232" s="318">
        <f t="shared" si="1772"/>
        <v>3</v>
      </c>
      <c r="AT232" s="318">
        <f t="shared" si="1794"/>
        <v>0</v>
      </c>
      <c r="AU232" s="318">
        <f t="shared" si="1773"/>
        <v>0</v>
      </c>
      <c r="AV232" s="318">
        <f t="shared" si="1774"/>
        <v>20</v>
      </c>
    </row>
    <row r="233" spans="1:48">
      <c r="A233" s="197">
        <f t="shared" si="1643"/>
        <v>223</v>
      </c>
      <c r="B233" s="198">
        <f>Data!B233</f>
        <v>23</v>
      </c>
      <c r="D233" s="292" t="str">
        <f>IF(B231=0,0,IF(B231&lt;=18,"L","H"))</f>
        <v>H</v>
      </c>
      <c r="E233" s="292" t="str">
        <f>IF(B232=0,0,IF(ISODD(B232),"O","E"))</f>
        <v>E</v>
      </c>
      <c r="F233" s="292" t="str">
        <f>IF(B233=0,0,IF(B233&lt;=18,"L","H"))</f>
        <v>H</v>
      </c>
      <c r="G233" s="292" t="str">
        <f>IF(B234=0,0,IF(ISODD(B234),"O","E"))</f>
        <v>E</v>
      </c>
      <c r="M233" s="71"/>
      <c r="N233" s="165"/>
      <c r="O233" s="71"/>
      <c r="P233" s="71"/>
      <c r="Q233" s="165"/>
      <c r="R233" s="165"/>
      <c r="S233" s="165"/>
      <c r="T233" s="165"/>
      <c r="U233" s="71"/>
      <c r="V233" s="165"/>
      <c r="W233" s="71"/>
      <c r="X233" s="71"/>
      <c r="Y233" s="314"/>
      <c r="Z233" s="314"/>
      <c r="AA233" s="314"/>
      <c r="AB233" s="314"/>
      <c r="AC233" s="306"/>
      <c r="AD233" s="308"/>
      <c r="AE233" s="306"/>
      <c r="AG233" s="577"/>
      <c r="AH233" s="577"/>
      <c r="AI233" s="577"/>
      <c r="AJ233" s="577"/>
      <c r="AL233" s="165"/>
      <c r="AO233" s="314">
        <f t="shared" ref="AO233" si="1908">IF(AND(B233&gt;0,B233&lt;=12),1,IF(AND(B233&gt;12,B233&lt;=24),2,IF(AND(B233&gt;24,B233&lt;=36),3,0)))</f>
        <v>2</v>
      </c>
      <c r="AQ233" s="314" t="str">
        <f t="shared" si="1770"/>
        <v xml:space="preserve"> </v>
      </c>
      <c r="AR233" s="314" t="str">
        <f t="shared" ref="AR233" si="1909">IF(AQ233="L"," ",IF(AO222="A","B&amp;C",IF(AO222="B","A&amp;C","A&amp;B")))</f>
        <v>A&amp;C</v>
      </c>
      <c r="AS233" s="318">
        <f t="shared" si="1772"/>
        <v>3</v>
      </c>
      <c r="AT233" s="318">
        <f t="shared" si="1794"/>
        <v>18</v>
      </c>
      <c r="AU233" s="318">
        <f t="shared" si="1773"/>
        <v>0</v>
      </c>
      <c r="AV233" s="318">
        <f t="shared" si="1774"/>
        <v>2</v>
      </c>
    </row>
    <row r="234" spans="1:48">
      <c r="A234" s="197">
        <f t="shared" si="1643"/>
        <v>224</v>
      </c>
      <c r="B234" s="198">
        <f>Data!B234</f>
        <v>18</v>
      </c>
      <c r="D234" s="165"/>
      <c r="E234" s="165"/>
      <c r="F234" s="165"/>
      <c r="G234" s="165"/>
      <c r="I234" s="287" t="str">
        <f t="shared" ref="I234" si="1910">IF(D223=1,"2&amp;3",IF(D223=2,"1&amp;3","1&amp;2"))</f>
        <v>1&amp;2</v>
      </c>
      <c r="J234" s="287" t="str">
        <f t="shared" ref="J234" si="1911">IF(E223="A","B&amp;C",IF(E223="B","A&amp;C","A&amp;B"))</f>
        <v>A&amp;B</v>
      </c>
      <c r="K234" s="287" t="str">
        <f t="shared" ref="K234" si="1912">IF(F223=1,"2&amp;3",IF(F223=2,"1&amp;3","1&amp;2"))</f>
        <v>2&amp;3</v>
      </c>
      <c r="L234" s="287" t="str">
        <f t="shared" ref="L234" si="1913">IF(G223="A","B&amp;C",IF(G223="B","A&amp;C","A&amp;B"))</f>
        <v>A&amp;B</v>
      </c>
      <c r="M234" s="71"/>
      <c r="N234" s="165"/>
      <c r="O234" s="71"/>
      <c r="P234" s="71"/>
      <c r="Q234" s="289" t="str">
        <f t="shared" ref="Q234" si="1914">IF(D224="A","B&amp;C",IF(D224="B","A&amp;C","A&amp;B"))</f>
        <v>A&amp;C</v>
      </c>
      <c r="R234" s="289" t="str">
        <f t="shared" ref="R234" si="1915">IF(E224=1,"2&amp;3",IF(E224=2,"1&amp;3","1&amp;2"))</f>
        <v>1&amp;3</v>
      </c>
      <c r="S234" s="289" t="str">
        <f t="shared" ref="S234" si="1916">IF(F224="A","B&amp;C",IF(F224="B","A&amp;C","A&amp;B"))</f>
        <v>B&amp;C</v>
      </c>
      <c r="T234" s="289" t="str">
        <f t="shared" ref="T234" si="1917">IF(G224=1,"2&amp;3",IF(G224=2,"1&amp;3","1&amp;2"))</f>
        <v>1&amp;2</v>
      </c>
      <c r="U234" s="71"/>
      <c r="V234" s="165"/>
      <c r="W234" s="71"/>
      <c r="X234" s="71"/>
      <c r="Y234" s="349" t="str">
        <f t="shared" ref="Y234" si="1918">IF(D231=1,"2&amp;3",IF(D231=2,"1&amp;3","1&amp;2"))</f>
        <v>1&amp;2</v>
      </c>
      <c r="Z234" s="349" t="str">
        <f t="shared" ref="Z234" si="1919">IF(E231="A","B&amp;C",IF(E231="B","A&amp;C","A&amp;B"))</f>
        <v>A&amp;C</v>
      </c>
      <c r="AA234" s="349" t="str">
        <f t="shared" ref="AA234" si="1920">IF(F231=1,"2&amp;3",IF(F231=2,"1&amp;3","1&amp;2"))</f>
        <v>1&amp;3</v>
      </c>
      <c r="AB234" s="349" t="str">
        <f t="shared" ref="AB234" si="1921">IF(G231="A","B&amp;C",IF(G231="B","A&amp;C","A&amp;B"))</f>
        <v>A&amp;B</v>
      </c>
      <c r="AC234" s="306"/>
      <c r="AD234" s="308"/>
      <c r="AE234" s="306"/>
      <c r="AG234" s="337" t="str">
        <f>IF(D225="H","L","H")</f>
        <v>L</v>
      </c>
      <c r="AH234" s="337" t="str">
        <f>IF(E225="O","E","O")</f>
        <v>E</v>
      </c>
      <c r="AI234" s="337" t="str">
        <f>IF(F225="H","L","H")</f>
        <v>H</v>
      </c>
      <c r="AJ234" s="337" t="str">
        <f>IF(G225="O","E","O")</f>
        <v>O</v>
      </c>
      <c r="AL234" s="165"/>
      <c r="AO234" s="314" t="str">
        <f t="shared" ref="AO234" si="1922">IF(B234=0,0,IF(MOD(B234,3)=1,"A",IF(MOD(B234,3)=2,"B","C")))</f>
        <v>C</v>
      </c>
      <c r="AQ234" s="314" t="str">
        <f t="shared" si="1770"/>
        <v>W</v>
      </c>
      <c r="AR234" s="314" t="str">
        <f t="shared" ref="AR234" si="1923">IF(AQ234="L"," ",IF(AO223=1,"2&amp;3",IF(AO223=2,"1&amp;3","1&amp;2")))</f>
        <v>1&amp;2</v>
      </c>
      <c r="AS234" s="318">
        <f t="shared" si="1772"/>
        <v>1</v>
      </c>
      <c r="AT234" s="318">
        <f t="shared" si="1794"/>
        <v>2</v>
      </c>
      <c r="AU234" s="318">
        <f t="shared" si="1773"/>
        <v>27</v>
      </c>
      <c r="AV234" s="318">
        <f t="shared" si="1774"/>
        <v>27</v>
      </c>
    </row>
    <row r="235" spans="1:48">
      <c r="A235" s="197">
        <f t="shared" si="1643"/>
        <v>225</v>
      </c>
      <c r="B235" s="198">
        <f>Data!B235</f>
        <v>18</v>
      </c>
      <c r="D235" s="288">
        <f>IF(AND(B235&gt;0,B235&lt;=12),1,IF(AND(B235&gt;12,B235&lt;=24),2,IF(AND(B235&gt;24,B235&lt;=36),3,0)))</f>
        <v>2</v>
      </c>
      <c r="E235" s="288" t="str">
        <f>IF(B236=0,0,IF(MOD(B236,3)=1,"A",IF(MOD(B236,3)=2,"B","C")))</f>
        <v>B</v>
      </c>
      <c r="F235" s="288">
        <f>IF(AND(B237&gt;0,B237&lt;=12),1,IF(AND(B237&gt;12,B237&lt;=24),2,IF(AND(B237&gt;24,B237&lt;=36),3,0)))</f>
        <v>3</v>
      </c>
      <c r="G235" s="288">
        <f>IF(B238=0,0,IF(MOD(B238,3)=1,"A",IF(MOD(B238,3)=2,"B","C")))</f>
        <v>0</v>
      </c>
      <c r="I235" s="66" t="str">
        <f t="shared" ref="I235" si="1924">IF(AND(D235&lt;&gt;D223,D235&lt;&gt;0),"W","L")</f>
        <v>W</v>
      </c>
      <c r="J235" s="66" t="str">
        <f t="shared" ref="J235" si="1925">IF(I235="W"," ", IF(AND(E235&lt;&gt;E223,E235&lt;&gt;0),"W","L"))</f>
        <v xml:space="preserve"> </v>
      </c>
      <c r="K235" s="66" t="str">
        <f t="shared" ref="K235:L235" si="1926">IF(OR(J235="W",J235=" ")," ",IF(AND(F235&lt;&gt;F223,F235&lt;&gt;0),"W","L"))</f>
        <v xml:space="preserve"> </v>
      </c>
      <c r="L235" s="66" t="str">
        <f t="shared" si="1926"/>
        <v xml:space="preserve"> </v>
      </c>
      <c r="M235" s="71"/>
      <c r="N235" s="165">
        <f t="shared" ref="N235" si="1927">IF(I235="W",1,IF(J235="W",2,IF(K235="W",3,IF(L235="W",4,"L"))))</f>
        <v>1</v>
      </c>
      <c r="O235" s="71">
        <f t="shared" ref="O235" si="1928">IF(N235&lt;&gt;"L",O231+1,O231-81)</f>
        <v>-110</v>
      </c>
      <c r="P235" s="71"/>
      <c r="Q235" s="66" t="str">
        <f t="shared" ref="Q235" si="1929">IF(AND(D236&lt;&gt;D224,D236&lt;&gt;0),"W","L")</f>
        <v>W</v>
      </c>
      <c r="R235" s="66" t="str">
        <f t="shared" ref="R235" si="1930">IF(Q235="W"," ", IF(AND(E236&lt;&gt;E224,E236&lt;&gt;0),"W","L"))</f>
        <v xml:space="preserve"> </v>
      </c>
      <c r="S235" s="66" t="str">
        <f t="shared" ref="S235:T235" si="1931">IF(OR(R235="W",R235=" ")," ",IF(AND(F236&lt;&gt;F224,F236&lt;&gt;0),"W","L"))</f>
        <v xml:space="preserve"> </v>
      </c>
      <c r="T235" s="66" t="str">
        <f t="shared" si="1931"/>
        <v xml:space="preserve"> </v>
      </c>
      <c r="U235" s="71"/>
      <c r="V235" s="165">
        <f t="shared" ref="V235" si="1932">IF(Q235="W",1,IF(R235="W",2,IF(S235="W",3,IF(T235="W",4,"L"))))</f>
        <v>1</v>
      </c>
      <c r="W235" s="71">
        <f t="shared" ref="W235" si="1933">IF(V235&lt;&gt;"L",W231+1,W231-81)</f>
        <v>54</v>
      </c>
      <c r="X235" s="71"/>
      <c r="Y235" s="314" t="str">
        <f t="shared" ref="Y235" si="1934">IF(AND(D235&lt;&gt;D231,D235&lt;&gt;0),"W","L")</f>
        <v>W</v>
      </c>
      <c r="Z235" s="314" t="str">
        <f t="shared" ref="Z235" si="1935">IF(Y235="W"," ", IF(AND(E235&lt;&gt;E231,E235&lt;&gt;0),"W","L"))</f>
        <v xml:space="preserve"> </v>
      </c>
      <c r="AA235" s="314" t="str">
        <f t="shared" ref="AA235:AB235" si="1936">IF(OR(Z235="W",Z235=" ")," ",IF(AND(F235&lt;&gt;F231,F235&lt;&gt;0),"W","L"))</f>
        <v xml:space="preserve"> </v>
      </c>
      <c r="AB235" s="314" t="str">
        <f t="shared" si="1936"/>
        <v xml:space="preserve"> </v>
      </c>
      <c r="AC235" s="306"/>
      <c r="AD235" s="308">
        <f t="shared" ref="AD235" si="1937">IF(Y235="W",1,IF(Z235="W",2,IF(AA235="W",3,IF(AB235="W",4,"L"))))</f>
        <v>1</v>
      </c>
      <c r="AE235" s="306">
        <f t="shared" ref="AE235" si="1938">IF(AD235&lt;&gt;"L",AE231+1,AE231-81)</f>
        <v>56</v>
      </c>
      <c r="AG235" s="314" t="str">
        <f>IF(AND(D237&lt;&gt;D225,D466&lt;&gt;0),"W","L")</f>
        <v>L</v>
      </c>
      <c r="AH235" s="314" t="str">
        <f>IF(AG235="W"," ", IF(AND(E237&lt;&gt;E225,E237&lt;&gt;0),"W","L"))</f>
        <v>W</v>
      </c>
      <c r="AI235" s="314" t="str">
        <f>IF(OR(AH235="W",AH235=" ")," ",IF(AND(F237&lt;&gt;F225,F237&lt;&gt;0),"W","L"))</f>
        <v xml:space="preserve"> </v>
      </c>
      <c r="AJ235" s="314" t="str">
        <f>IF(OR(AI235="W",AI235=" ")," ",IF(AND(G237&lt;&gt;G225,G237&lt;&gt;0),"W","L"))</f>
        <v xml:space="preserve"> </v>
      </c>
      <c r="AL235" s="165">
        <f t="shared" ref="AL235" si="1939">IF(AG235="W",1,IF(AH235="W",2,IF(AI235="W",3,IF(AJ235="W",4,"L"))))</f>
        <v>2</v>
      </c>
      <c r="AM235" s="71">
        <f t="shared" ref="AM235" si="1940">IF(AL235&lt;&gt;"L",AM231+1,AM231-15)</f>
        <v>-74</v>
      </c>
      <c r="AO235" s="314">
        <f t="shared" ref="AO235" si="1941">IF(AND(B235&gt;0,B235&lt;=12),1,IF(AND(B235&gt;12,B235&lt;=24),2,IF(AND(B235&gt;24,B235&lt;=36),3,0)))</f>
        <v>2</v>
      </c>
      <c r="AQ235" s="314" t="str">
        <f t="shared" si="1770"/>
        <v>W</v>
      </c>
      <c r="AR235" s="314" t="str">
        <f t="shared" ref="AR235" si="1942">IF(AQ235="L"," ",IF(AO224="A","B&amp;C",IF(AO224="B","A&amp;C","A&amp;B")))</f>
        <v>A&amp;B</v>
      </c>
      <c r="AS235" s="318">
        <f t="shared" si="1772"/>
        <v>1</v>
      </c>
      <c r="AT235" s="318">
        <f t="shared" si="1794"/>
        <v>2</v>
      </c>
      <c r="AU235" s="318">
        <f t="shared" si="1773"/>
        <v>3</v>
      </c>
      <c r="AV235" s="318">
        <f t="shared" si="1774"/>
        <v>28</v>
      </c>
    </row>
    <row r="236" spans="1:48">
      <c r="A236" s="197">
        <f t="shared" si="1643"/>
        <v>226</v>
      </c>
      <c r="B236" s="198">
        <f>Data!B236</f>
        <v>20</v>
      </c>
      <c r="D236" s="290" t="str">
        <f>IF(B235=0,0,IF(MOD(B235,3)=1,"A",IF(MOD(B235,3)=2,"B","C")))</f>
        <v>C</v>
      </c>
      <c r="E236" s="290">
        <f>IF(AND(B236&gt;0,B236&lt;=12),1,IF(AND(B236&gt;12,B236&lt;=24),2,IF(AND(B236&gt;24,B236&lt;=36),3,0)))</f>
        <v>2</v>
      </c>
      <c r="F236" s="290" t="str">
        <f>IF(B237=0,0,IF(MOD(B237,3)=1,"A",IF(MOD(B237,3)=2,"B","C")))</f>
        <v>A</v>
      </c>
      <c r="G236" s="290">
        <f>IF(AND(B238&gt;0,B238&lt;=12),1,IF(AND(B238&gt;12,B238&lt;=24),2,IF(AND(B238&gt;24,B238&lt;=36),3,0)))</f>
        <v>0</v>
      </c>
      <c r="M236" s="71"/>
      <c r="N236" s="165"/>
      <c r="O236" s="71"/>
      <c r="P236" s="71"/>
      <c r="Q236" s="165"/>
      <c r="R236" s="165"/>
      <c r="S236" s="165"/>
      <c r="T236" s="165"/>
      <c r="U236" s="71"/>
      <c r="V236" s="165"/>
      <c r="W236" s="71"/>
      <c r="X236" s="71"/>
      <c r="Y236" s="314"/>
      <c r="Z236" s="314"/>
      <c r="AA236" s="314"/>
      <c r="AB236" s="314"/>
      <c r="AC236" s="306"/>
      <c r="AD236" s="308"/>
      <c r="AE236" s="306"/>
      <c r="AG236" s="577"/>
      <c r="AH236" s="577"/>
      <c r="AI236" s="577"/>
      <c r="AJ236" s="577"/>
      <c r="AL236" s="165"/>
      <c r="AO236" s="314" t="str">
        <f t="shared" ref="AO236" si="1943">IF(B236=0,0,IF(MOD(B236,3)=1,"A",IF(MOD(B236,3)=2,"B","C")))</f>
        <v>B</v>
      </c>
      <c r="AQ236" s="314" t="str">
        <f t="shared" si="1770"/>
        <v>W</v>
      </c>
      <c r="AR236" s="314" t="str">
        <f t="shared" ref="AR236" si="1944">IF(AQ236="L"," ",IF(AO225=1,"2&amp;3",IF(AO225=2,"1&amp;3","1&amp;2")))</f>
        <v>2&amp;3</v>
      </c>
      <c r="AS236" s="318">
        <f t="shared" si="1772"/>
        <v>1</v>
      </c>
      <c r="AT236" s="318">
        <f t="shared" si="1794"/>
        <v>2</v>
      </c>
      <c r="AU236" s="318">
        <f t="shared" si="1773"/>
        <v>3</v>
      </c>
      <c r="AV236" s="318">
        <f t="shared" si="1774"/>
        <v>29</v>
      </c>
    </row>
    <row r="237" spans="1:48">
      <c r="A237" s="197">
        <f t="shared" si="1643"/>
        <v>227</v>
      </c>
      <c r="B237" s="198">
        <f>Data!B237</f>
        <v>34</v>
      </c>
      <c r="D237" s="292" t="str">
        <f>IF(B235=0,0,IF(B235&lt;=18,"L","H"))</f>
        <v>L</v>
      </c>
      <c r="E237" s="292" t="str">
        <f>IF(B236=0,0,IF(ISODD(B236),"O","E"))</f>
        <v>E</v>
      </c>
      <c r="F237" s="292" t="str">
        <f>IF(B237=0,0,IF(B237&lt;=18,"L","H"))</f>
        <v>H</v>
      </c>
      <c r="G237" s="292">
        <f>IF(B238=0,0,IF(ISODD(B238),"O","E"))</f>
        <v>0</v>
      </c>
      <c r="M237" s="71"/>
      <c r="N237" s="165"/>
      <c r="O237" s="71"/>
      <c r="P237" s="71"/>
      <c r="Q237" s="165"/>
      <c r="R237" s="165"/>
      <c r="S237" s="165"/>
      <c r="T237" s="165"/>
      <c r="U237" s="71"/>
      <c r="V237" s="165"/>
      <c r="W237" s="71"/>
      <c r="X237" s="71"/>
      <c r="Y237" s="314"/>
      <c r="Z237" s="314"/>
      <c r="AA237" s="314"/>
      <c r="AB237" s="314"/>
      <c r="AC237" s="306"/>
      <c r="AD237" s="308"/>
      <c r="AE237" s="306"/>
      <c r="AG237" s="577"/>
      <c r="AH237" s="577"/>
      <c r="AI237" s="577"/>
      <c r="AJ237" s="577"/>
      <c r="AL237" s="165"/>
      <c r="AO237" s="314">
        <f t="shared" ref="AO237" si="1945">IF(AND(B237&gt;0,B237&lt;=12),1,IF(AND(B237&gt;12,B237&lt;=24),2,IF(AND(B237&gt;24,B237&lt;=36),3,0)))</f>
        <v>3</v>
      </c>
      <c r="AQ237" s="314" t="str">
        <f t="shared" si="1770"/>
        <v>W</v>
      </c>
      <c r="AR237" s="314" t="str">
        <f t="shared" ref="AR237" si="1946">IF(AQ237="L"," ",IF(AO226="A","B&amp;C",IF(AO226="B","A&amp;C","A&amp;B")))</f>
        <v>A&amp;B</v>
      </c>
      <c r="AS237" s="318">
        <f t="shared" si="1772"/>
        <v>1</v>
      </c>
      <c r="AT237" s="318">
        <f t="shared" si="1794"/>
        <v>2</v>
      </c>
      <c r="AU237" s="318">
        <f t="shared" si="1773"/>
        <v>3</v>
      </c>
      <c r="AV237" s="318">
        <f t="shared" si="1774"/>
        <v>30</v>
      </c>
    </row>
    <row r="238" spans="1:48">
      <c r="A238" s="197">
        <f t="shared" si="1643"/>
        <v>228</v>
      </c>
      <c r="B238" s="198">
        <f>Data!B238</f>
        <v>0</v>
      </c>
      <c r="D238" s="165"/>
      <c r="E238" s="165"/>
      <c r="F238" s="165"/>
      <c r="G238" s="165"/>
      <c r="I238" s="287" t="str">
        <f t="shared" ref="I238" si="1947">IF(D227=1,"2&amp;3",IF(D227=2,"1&amp;3","1&amp;2"))</f>
        <v>2&amp;3</v>
      </c>
      <c r="J238" s="287" t="str">
        <f t="shared" ref="J238" si="1948">IF(E227="A","B&amp;C",IF(E227="B","A&amp;C","A&amp;B"))</f>
        <v>A&amp;B</v>
      </c>
      <c r="K238" s="287" t="str">
        <f t="shared" ref="K238" si="1949">IF(F227=1,"2&amp;3",IF(F227=2,"1&amp;3","1&amp;2"))</f>
        <v>1&amp;3</v>
      </c>
      <c r="L238" s="287" t="str">
        <f t="shared" ref="L238" si="1950">IF(G227="A","B&amp;C",IF(G227="B","A&amp;C","A&amp;B"))</f>
        <v>A&amp;B</v>
      </c>
      <c r="M238" s="71"/>
      <c r="N238" s="165"/>
      <c r="O238" s="71"/>
      <c r="P238" s="71"/>
      <c r="Q238" s="289" t="str">
        <f t="shared" ref="Q238" si="1951">IF(D228="A","B&amp;C",IF(D228="B","A&amp;C","A&amp;B"))</f>
        <v>A&amp;C</v>
      </c>
      <c r="R238" s="289" t="str">
        <f t="shared" ref="R238" si="1952">IF(E228=1,"2&amp;3",IF(E228=2,"1&amp;3","1&amp;2"))</f>
        <v>1&amp;2</v>
      </c>
      <c r="S238" s="289" t="str">
        <f t="shared" ref="S238" si="1953">IF(F228="A","B&amp;C",IF(F228="B","A&amp;C","A&amp;B"))</f>
        <v>B&amp;C</v>
      </c>
      <c r="T238" s="289" t="str">
        <f t="shared" ref="T238" si="1954">IF(G228=1,"2&amp;3",IF(G228=2,"1&amp;3","1&amp;2"))</f>
        <v>2&amp;3</v>
      </c>
      <c r="U238" s="71"/>
      <c r="V238" s="165"/>
      <c r="W238" s="71"/>
      <c r="X238" s="71"/>
      <c r="Y238" s="349" t="str">
        <f t="shared" ref="Y238" si="1955">IF(D235=1,"2&amp;3",IF(D235=2,"1&amp;3","1&amp;2"))</f>
        <v>1&amp;3</v>
      </c>
      <c r="Z238" s="349" t="str">
        <f t="shared" ref="Z238" si="1956">IF(E235="A","B&amp;C",IF(E235="B","A&amp;C","A&amp;B"))</f>
        <v>A&amp;C</v>
      </c>
      <c r="AA238" s="349" t="str">
        <f t="shared" ref="AA238" si="1957">IF(F235=1,"2&amp;3",IF(F235=2,"1&amp;3","1&amp;2"))</f>
        <v>1&amp;2</v>
      </c>
      <c r="AB238" s="349" t="str">
        <f t="shared" ref="AB238" si="1958">IF(G235="A","B&amp;C",IF(G235="B","A&amp;C","A&amp;B"))</f>
        <v>A&amp;B</v>
      </c>
      <c r="AC238" s="306"/>
      <c r="AD238" s="308"/>
      <c r="AE238" s="306"/>
      <c r="AG238" s="337" t="str">
        <f>IF(D229="H","L","H")</f>
        <v>H</v>
      </c>
      <c r="AH238" s="337" t="str">
        <f>IF(E229="O","E","O")</f>
        <v>O</v>
      </c>
      <c r="AI238" s="337" t="str">
        <f>IF(F229="H","L","H")</f>
        <v>L</v>
      </c>
      <c r="AJ238" s="337" t="str">
        <f>IF(G229="O","E","O")</f>
        <v>E</v>
      </c>
      <c r="AL238" s="165"/>
      <c r="AO238" s="314">
        <f t="shared" ref="AO238" si="1959">IF(B238=0,0,IF(MOD(B238,3)=1,"A",IF(MOD(B238,3)=2,"B","C")))</f>
        <v>0</v>
      </c>
      <c r="AQ238" s="314" t="str">
        <f t="shared" si="1770"/>
        <v>L</v>
      </c>
      <c r="AR238" s="314" t="str">
        <f t="shared" ref="AR238" si="1960">IF(AQ238="L"," ",IF(AO227=1,"2&amp;3",IF(AO227=2,"1&amp;3","1&amp;2")))</f>
        <v xml:space="preserve"> </v>
      </c>
      <c r="AS238" s="318">
        <f t="shared" si="1772"/>
        <v>2</v>
      </c>
      <c r="AT238" s="318">
        <f t="shared" si="1794"/>
        <v>0</v>
      </c>
      <c r="AU238" s="318">
        <f t="shared" si="1773"/>
        <v>0</v>
      </c>
      <c r="AV238" s="318">
        <f t="shared" si="1774"/>
        <v>30</v>
      </c>
    </row>
    <row r="239" spans="1:48">
      <c r="A239" s="197">
        <f t="shared" si="1643"/>
        <v>229</v>
      </c>
      <c r="B239" s="198">
        <f>Data!B239</f>
        <v>3</v>
      </c>
      <c r="D239" s="288">
        <f>IF(AND(B239&gt;0,B239&lt;=12),1,IF(AND(B239&gt;12,B239&lt;=24),2,IF(AND(B239&gt;24,B239&lt;=36),3,0)))</f>
        <v>1</v>
      </c>
      <c r="E239" s="288" t="str">
        <f>IF(B240=0,0,IF(MOD(B240,3)=1,"A",IF(MOD(B240,3)=2,"B","C")))</f>
        <v>A</v>
      </c>
      <c r="F239" s="288">
        <f>IF(AND(B241&gt;0,B241&lt;=12),1,IF(AND(B241&gt;12,B241&lt;=24),2,IF(AND(B241&gt;24,B241&lt;=36),3,0)))</f>
        <v>3</v>
      </c>
      <c r="G239" s="288" t="str">
        <f>IF(B242=0,0,IF(MOD(B242,3)=1,"A",IF(MOD(B242,3)=2,"B","C")))</f>
        <v>C</v>
      </c>
      <c r="I239" s="66" t="str">
        <f t="shared" ref="I239" si="1961">IF(AND(D239&lt;&gt;D227,D239&lt;&gt;0),"W","L")</f>
        <v>L</v>
      </c>
      <c r="J239" s="66" t="str">
        <f t="shared" ref="J239" si="1962">IF(I239="W"," ", IF(AND(E239&lt;&gt;E227,E239&lt;&gt;0),"W","L"))</f>
        <v>W</v>
      </c>
      <c r="K239" s="66" t="str">
        <f t="shared" ref="K239:L239" si="1963">IF(OR(J239="W",J239=" ")," ",IF(AND(F239&lt;&gt;F227,F239&lt;&gt;0),"W","L"))</f>
        <v xml:space="preserve"> </v>
      </c>
      <c r="L239" s="66" t="str">
        <f t="shared" si="1963"/>
        <v xml:space="preserve"> </v>
      </c>
      <c r="M239" s="71"/>
      <c r="N239" s="165">
        <f t="shared" ref="N239" si="1964">IF(I239="W",1,IF(J239="W",2,IF(K239="W",3,IF(L239="W",4,"L"))))</f>
        <v>2</v>
      </c>
      <c r="O239" s="71">
        <f t="shared" ref="O239" si="1965">IF(N239&lt;&gt;"L",O235+1,O235-81)</f>
        <v>-109</v>
      </c>
      <c r="P239" s="71"/>
      <c r="Q239" s="66" t="str">
        <f t="shared" ref="Q239" si="1966">IF(AND(D240&lt;&gt;D228,D240&lt;&gt;0),"W","L")</f>
        <v>W</v>
      </c>
      <c r="R239" s="66" t="str">
        <f t="shared" ref="R239" si="1967">IF(Q239="W"," ", IF(AND(E240&lt;&gt;E228,E240&lt;&gt;0),"W","L"))</f>
        <v xml:space="preserve"> </v>
      </c>
      <c r="S239" s="66" t="str">
        <f t="shared" ref="S239:T239" si="1968">IF(OR(R239="W",R239=" ")," ",IF(AND(F240&lt;&gt;F228,F240&lt;&gt;0),"W","L"))</f>
        <v xml:space="preserve"> </v>
      </c>
      <c r="T239" s="66" t="str">
        <f t="shared" si="1968"/>
        <v xml:space="preserve"> </v>
      </c>
      <c r="U239" s="71"/>
      <c r="V239" s="165">
        <f t="shared" ref="V239" si="1969">IF(Q239="W",1,IF(R239="W",2,IF(S239="W",3,IF(T239="W",4,"L"))))</f>
        <v>1</v>
      </c>
      <c r="W239" s="71">
        <f t="shared" ref="W239" si="1970">IF(V239&lt;&gt;"L",W235+1,W235-81)</f>
        <v>55</v>
      </c>
      <c r="X239" s="71"/>
      <c r="Y239" s="314" t="str">
        <f t="shared" ref="Y239" si="1971">IF(AND(D239&lt;&gt;D235,D239&lt;&gt;0),"W","L")</f>
        <v>W</v>
      </c>
      <c r="Z239" s="314" t="str">
        <f t="shared" ref="Z239" si="1972">IF(Y239="W"," ", IF(AND(E239&lt;&gt;E235,E239&lt;&gt;0),"W","L"))</f>
        <v xml:space="preserve"> </v>
      </c>
      <c r="AA239" s="314" t="str">
        <f t="shared" ref="AA239:AB239" si="1973">IF(OR(Z239="W",Z239=" ")," ",IF(AND(F239&lt;&gt;F235,F239&lt;&gt;0),"W","L"))</f>
        <v xml:space="preserve"> </v>
      </c>
      <c r="AB239" s="314" t="str">
        <f t="shared" si="1973"/>
        <v xml:space="preserve"> </v>
      </c>
      <c r="AC239" s="306"/>
      <c r="AD239" s="308">
        <f t="shared" ref="AD239" si="1974">IF(Y239="W",1,IF(Z239="W",2,IF(AA239="W",3,IF(AB239="W",4,"L"))))</f>
        <v>1</v>
      </c>
      <c r="AE239" s="306">
        <f t="shared" ref="AE239" si="1975">IF(AD239&lt;&gt;"L",AE235+1,AE235-81)</f>
        <v>57</v>
      </c>
      <c r="AG239" s="314" t="str">
        <f>IF(AND(D241&lt;&gt;D229,D470&lt;&gt;0),"W","L")</f>
        <v>L</v>
      </c>
      <c r="AH239" s="314" t="str">
        <f>IF(AG239="W"," ", IF(AND(E241&lt;&gt;E229,E241&lt;&gt;0),"W","L"))</f>
        <v>W</v>
      </c>
      <c r="AI239" s="314" t="str">
        <f>IF(OR(AH239="W",AH239=" ")," ",IF(AND(F241&lt;&gt;F229,F241&lt;&gt;0),"W","L"))</f>
        <v xml:space="preserve"> </v>
      </c>
      <c r="AJ239" s="314" t="str">
        <f>IF(OR(AI239="W",AI239=" ")," ",IF(AND(G241&lt;&gt;G229,G241&lt;&gt;0),"W","L"))</f>
        <v xml:space="preserve"> </v>
      </c>
      <c r="AL239" s="165">
        <f t="shared" ref="AL239" si="1976">IF(AG239="W",1,IF(AH239="W",2,IF(AI239="W",3,IF(AJ239="W",4,"L"))))</f>
        <v>2</v>
      </c>
      <c r="AM239" s="71">
        <f t="shared" ref="AM239" si="1977">IF(AL239&lt;&gt;"L",AM235+1,AM235-15)</f>
        <v>-73</v>
      </c>
      <c r="AO239" s="314">
        <f t="shared" ref="AO239" si="1978">IF(AND(B239&gt;0,B239&lt;=12),1,IF(AND(B239&gt;12,B239&lt;=24),2,IF(AND(B239&gt;24,B239&lt;=36),3,0)))</f>
        <v>1</v>
      </c>
      <c r="AQ239" s="314" t="str">
        <f t="shared" si="1770"/>
        <v xml:space="preserve"> </v>
      </c>
      <c r="AR239" s="314" t="str">
        <f t="shared" ref="AR239" si="1979">IF(AQ239="L"," ",IF(AO228="A","B&amp;C",IF(AO228="B","A&amp;C","A&amp;B")))</f>
        <v>A&amp;B</v>
      </c>
      <c r="AS239" s="318">
        <f t="shared" si="1772"/>
        <v>2</v>
      </c>
      <c r="AT239" s="318">
        <f t="shared" si="1794"/>
        <v>6</v>
      </c>
      <c r="AU239" s="318">
        <f t="shared" si="1773"/>
        <v>0</v>
      </c>
      <c r="AV239" s="318">
        <f t="shared" si="1774"/>
        <v>24</v>
      </c>
    </row>
    <row r="240" spans="1:48">
      <c r="A240" s="197">
        <f t="shared" si="1643"/>
        <v>230</v>
      </c>
      <c r="B240" s="198">
        <f>Data!B240</f>
        <v>13</v>
      </c>
      <c r="D240" s="290" t="str">
        <f>IF(B239=0,0,IF(MOD(B239,3)=1,"A",IF(MOD(B239,3)=2,"B","C")))</f>
        <v>C</v>
      </c>
      <c r="E240" s="290">
        <f>IF(AND(B240&gt;0,B240&lt;=12),1,IF(AND(B240&gt;12,B240&lt;=24),2,IF(AND(B240&gt;24,B240&lt;=36),3,0)))</f>
        <v>2</v>
      </c>
      <c r="F240" s="290" t="str">
        <f>IF(B241=0,0,IF(MOD(B241,3)=1,"A",IF(MOD(B241,3)=2,"B","C")))</f>
        <v>C</v>
      </c>
      <c r="G240" s="290">
        <f>IF(AND(B242&gt;0,B242&lt;=12),1,IF(AND(B242&gt;12,B242&lt;=24),2,IF(AND(B242&gt;24,B242&lt;=36),3,0)))</f>
        <v>2</v>
      </c>
      <c r="M240" s="71"/>
      <c r="N240" s="165"/>
      <c r="O240" s="71"/>
      <c r="P240" s="71"/>
      <c r="Q240" s="165"/>
      <c r="R240" s="165"/>
      <c r="S240" s="165"/>
      <c r="T240" s="165"/>
      <c r="U240" s="71"/>
      <c r="V240" s="165"/>
      <c r="W240" s="71"/>
      <c r="X240" s="71"/>
      <c r="Y240" s="314"/>
      <c r="Z240" s="314"/>
      <c r="AA240" s="314"/>
      <c r="AB240" s="314"/>
      <c r="AC240" s="306"/>
      <c r="AD240" s="308"/>
      <c r="AE240" s="306"/>
      <c r="AG240" s="577"/>
      <c r="AH240" s="577"/>
      <c r="AI240" s="577"/>
      <c r="AJ240" s="577"/>
      <c r="AL240" s="165"/>
      <c r="AO240" s="314" t="str">
        <f t="shared" ref="AO240" si="1980">IF(B240=0,0,IF(MOD(B240,3)=1,"A",IF(MOD(B240,3)=2,"B","C")))</f>
        <v>A</v>
      </c>
      <c r="AQ240" s="314" t="str">
        <f t="shared" si="1770"/>
        <v>W</v>
      </c>
      <c r="AR240" s="314" t="str">
        <f t="shared" ref="AR240" si="1981">IF(AQ240="L"," ",IF(AO229=1,"2&amp;3",IF(AO229=2,"1&amp;3","1&amp;2")))</f>
        <v>1&amp;3</v>
      </c>
      <c r="AS240" s="318">
        <f t="shared" si="1772"/>
        <v>1</v>
      </c>
      <c r="AT240" s="318">
        <f t="shared" si="1794"/>
        <v>2</v>
      </c>
      <c r="AU240" s="318">
        <f t="shared" si="1773"/>
        <v>9</v>
      </c>
      <c r="AV240" s="318">
        <f t="shared" si="1774"/>
        <v>31</v>
      </c>
    </row>
    <row r="241" spans="1:48">
      <c r="A241" s="197">
        <f t="shared" si="1643"/>
        <v>231</v>
      </c>
      <c r="B241" s="198">
        <f>Data!B241</f>
        <v>33</v>
      </c>
      <c r="D241" s="292" t="str">
        <f>IF(B239=0,0,IF(B239&lt;=18,"L","H"))</f>
        <v>L</v>
      </c>
      <c r="E241" s="292" t="str">
        <f>IF(B240=0,0,IF(ISODD(B240),"O","E"))</f>
        <v>O</v>
      </c>
      <c r="F241" s="292" t="str">
        <f>IF(B241=0,0,IF(B241&lt;=18,"L","H"))</f>
        <v>H</v>
      </c>
      <c r="G241" s="292" t="str">
        <f>IF(B242=0,0,IF(ISODD(B242),"O","E"))</f>
        <v>O</v>
      </c>
      <c r="M241" s="71"/>
      <c r="N241" s="165"/>
      <c r="O241" s="71"/>
      <c r="P241" s="71"/>
      <c r="Q241" s="165"/>
      <c r="R241" s="165"/>
      <c r="S241" s="165"/>
      <c r="T241" s="165"/>
      <c r="U241" s="71"/>
      <c r="V241" s="165"/>
      <c r="W241" s="71"/>
      <c r="X241" s="71"/>
      <c r="Y241" s="314"/>
      <c r="Z241" s="314"/>
      <c r="AA241" s="314"/>
      <c r="AB241" s="314"/>
      <c r="AC241" s="306"/>
      <c r="AD241" s="308"/>
      <c r="AE241" s="306"/>
      <c r="AG241" s="577"/>
      <c r="AH241" s="577"/>
      <c r="AI241" s="577"/>
      <c r="AJ241" s="577"/>
      <c r="AL241" s="165"/>
      <c r="AO241" s="314">
        <f t="shared" ref="AO241" si="1982">IF(AND(B241&gt;0,B241&lt;=12),1,IF(AND(B241&gt;12,B241&lt;=24),2,IF(AND(B241&gt;24,B241&lt;=36),3,0)))</f>
        <v>3</v>
      </c>
      <c r="AQ241" s="314" t="str">
        <f t="shared" si="1770"/>
        <v>W</v>
      </c>
      <c r="AR241" s="314" t="str">
        <f t="shared" ref="AR241" si="1983">IF(AQ241="L"," ",IF(AO230="A","B&amp;C",IF(AO230="B","A&amp;C","A&amp;B")))</f>
        <v>A&amp;B</v>
      </c>
      <c r="AS241" s="318">
        <f t="shared" si="1772"/>
        <v>1</v>
      </c>
      <c r="AT241" s="318">
        <f t="shared" si="1794"/>
        <v>2</v>
      </c>
      <c r="AU241" s="318">
        <f t="shared" si="1773"/>
        <v>3</v>
      </c>
      <c r="AV241" s="318">
        <f t="shared" si="1774"/>
        <v>32</v>
      </c>
    </row>
    <row r="242" spans="1:48">
      <c r="A242" s="197">
        <f t="shared" si="1643"/>
        <v>232</v>
      </c>
      <c r="B242" s="198">
        <f>Data!B242</f>
        <v>15</v>
      </c>
      <c r="D242" s="165"/>
      <c r="E242" s="165"/>
      <c r="F242" s="165"/>
      <c r="G242" s="165"/>
      <c r="I242" s="287" t="str">
        <f t="shared" ref="I242" si="1984">IF(D231=1,"2&amp;3",IF(D231=2,"1&amp;3","1&amp;2"))</f>
        <v>1&amp;2</v>
      </c>
      <c r="J242" s="287" t="str">
        <f t="shared" ref="J242" si="1985">IF(E231="A","B&amp;C",IF(E231="B","A&amp;C","A&amp;B"))</f>
        <v>A&amp;C</v>
      </c>
      <c r="K242" s="287" t="str">
        <f t="shared" ref="K242" si="1986">IF(F231=1,"2&amp;3",IF(F231=2,"1&amp;3","1&amp;2"))</f>
        <v>1&amp;3</v>
      </c>
      <c r="L242" s="287" t="str">
        <f t="shared" ref="L242" si="1987">IF(G231="A","B&amp;C",IF(G231="B","A&amp;C","A&amp;B"))</f>
        <v>A&amp;B</v>
      </c>
      <c r="M242" s="71"/>
      <c r="N242" s="165"/>
      <c r="O242" s="71"/>
      <c r="P242" s="71"/>
      <c r="Q242" s="289" t="str">
        <f t="shared" ref="Q242" si="1988">IF(D232="A","B&amp;C",IF(D232="B","A&amp;C","A&amp;B"))</f>
        <v>B&amp;C</v>
      </c>
      <c r="R242" s="289" t="str">
        <f t="shared" ref="R242" si="1989">IF(E232=1,"2&amp;3",IF(E232=2,"1&amp;3","1&amp;2"))</f>
        <v>1&amp;3</v>
      </c>
      <c r="S242" s="289" t="str">
        <f t="shared" ref="S242" si="1990">IF(F232="A","B&amp;C",IF(F232="B","A&amp;C","A&amp;B"))</f>
        <v>A&amp;C</v>
      </c>
      <c r="T242" s="289" t="str">
        <f t="shared" ref="T242" si="1991">IF(G232=1,"2&amp;3",IF(G232=2,"1&amp;3","1&amp;2"))</f>
        <v>1&amp;3</v>
      </c>
      <c r="U242" s="71"/>
      <c r="V242" s="165"/>
      <c r="W242" s="71"/>
      <c r="X242" s="71"/>
      <c r="Y242" s="349" t="str">
        <f t="shared" ref="Y242" si="1992">IF(D239=1,"2&amp;3",IF(D239=2,"1&amp;3","1&amp;2"))</f>
        <v>2&amp;3</v>
      </c>
      <c r="Z242" s="349" t="str">
        <f t="shared" ref="Z242" si="1993">IF(E239="A","B&amp;C",IF(E239="B","A&amp;C","A&amp;B"))</f>
        <v>B&amp;C</v>
      </c>
      <c r="AA242" s="349" t="str">
        <f t="shared" ref="AA242" si="1994">IF(F239=1,"2&amp;3",IF(F239=2,"1&amp;3","1&amp;2"))</f>
        <v>1&amp;2</v>
      </c>
      <c r="AB242" s="349" t="str">
        <f t="shared" ref="AB242" si="1995">IF(G239="A","B&amp;C",IF(G239="B","A&amp;C","A&amp;B"))</f>
        <v>A&amp;B</v>
      </c>
      <c r="AC242" s="306"/>
      <c r="AD242" s="308"/>
      <c r="AE242" s="306"/>
      <c r="AG242" s="337" t="str">
        <f>IF(D233="H","L","H")</f>
        <v>L</v>
      </c>
      <c r="AH242" s="337" t="str">
        <f>IF(E233="O","E","O")</f>
        <v>O</v>
      </c>
      <c r="AI242" s="337" t="str">
        <f>IF(F233="H","L","H")</f>
        <v>L</v>
      </c>
      <c r="AJ242" s="337" t="str">
        <f>IF(G233="O","E","O")</f>
        <v>O</v>
      </c>
      <c r="AL242" s="165"/>
      <c r="AO242" s="314" t="str">
        <f t="shared" ref="AO242" si="1996">IF(B242=0,0,IF(MOD(B242,3)=1,"A",IF(MOD(B242,3)=2,"B","C")))</f>
        <v>C</v>
      </c>
      <c r="AQ242" s="314" t="str">
        <f t="shared" si="1770"/>
        <v>L</v>
      </c>
      <c r="AR242" s="314" t="str">
        <f t="shared" ref="AR242" si="1997">IF(AQ242="L"," ",IF(AO231=1,"2&amp;3",IF(AO231=2,"1&amp;3","1&amp;2")))</f>
        <v xml:space="preserve"> </v>
      </c>
      <c r="AS242" s="318">
        <f t="shared" si="1772"/>
        <v>2</v>
      </c>
      <c r="AT242" s="318">
        <f t="shared" si="1794"/>
        <v>0</v>
      </c>
      <c r="AU242" s="318">
        <f t="shared" si="1773"/>
        <v>0</v>
      </c>
      <c r="AV242" s="318">
        <f t="shared" si="1774"/>
        <v>32</v>
      </c>
    </row>
    <row r="243" spans="1:48">
      <c r="A243" s="197">
        <f t="shared" si="1643"/>
        <v>233</v>
      </c>
      <c r="B243" s="198">
        <f>Data!B243</f>
        <v>13</v>
      </c>
      <c r="D243" s="288">
        <f>IF(AND(B243&gt;0,B243&lt;=12),1,IF(AND(B243&gt;12,B243&lt;=24),2,IF(AND(B243&gt;24,B243&lt;=36),3,0)))</f>
        <v>2</v>
      </c>
      <c r="E243" s="288" t="str">
        <f>IF(B244=0,0,IF(MOD(B244,3)=1,"A",IF(MOD(B244,3)=2,"B","C")))</f>
        <v>B</v>
      </c>
      <c r="F243" s="288">
        <f>IF(AND(B245&gt;0,B245&lt;=12),1,IF(AND(B245&gt;12,B245&lt;=24),2,IF(AND(B245&gt;24,B245&lt;=36),3,0)))</f>
        <v>2</v>
      </c>
      <c r="G243" s="288" t="str">
        <f>IF(B246=0,0,IF(MOD(B246,3)=1,"A",IF(MOD(B246,3)=2,"B","C")))</f>
        <v>B</v>
      </c>
      <c r="I243" s="66" t="str">
        <f t="shared" ref="I243" si="1998">IF(AND(D243&lt;&gt;D231,D243&lt;&gt;0),"W","L")</f>
        <v>W</v>
      </c>
      <c r="J243" s="66" t="str">
        <f t="shared" ref="J243" si="1999">IF(I243="W"," ", IF(AND(E243&lt;&gt;E231,E243&lt;&gt;0),"W","L"))</f>
        <v xml:space="preserve"> </v>
      </c>
      <c r="K243" s="66" t="str">
        <f t="shared" ref="K243:L243" si="2000">IF(OR(J243="W",J243=" ")," ",IF(AND(F243&lt;&gt;F231,F243&lt;&gt;0),"W","L"))</f>
        <v xml:space="preserve"> </v>
      </c>
      <c r="L243" s="66" t="str">
        <f t="shared" si="2000"/>
        <v xml:space="preserve"> </v>
      </c>
      <c r="M243" s="71"/>
      <c r="N243" s="165">
        <f t="shared" ref="N243" si="2001">IF(I243="W",1,IF(J243="W",2,IF(K243="W",3,IF(L243="W",4,"L"))))</f>
        <v>1</v>
      </c>
      <c r="O243" s="71">
        <f t="shared" ref="O243" si="2002">IF(N243&lt;&gt;"L",O239+1,O239-81)</f>
        <v>-108</v>
      </c>
      <c r="P243" s="71"/>
      <c r="Q243" s="66" t="str">
        <f t="shared" ref="Q243" si="2003">IF(AND(D244&lt;&gt;D232,D244&lt;&gt;0),"W","L")</f>
        <v>L</v>
      </c>
      <c r="R243" s="66" t="str">
        <f t="shared" ref="R243" si="2004">IF(Q243="W"," ", IF(AND(E244&lt;&gt;E232,E244&lt;&gt;0),"W","L"))</f>
        <v>W</v>
      </c>
      <c r="S243" s="66" t="str">
        <f t="shared" ref="S243:T243" si="2005">IF(OR(R243="W",R243=" ")," ",IF(AND(F244&lt;&gt;F232,F244&lt;&gt;0),"W","L"))</f>
        <v xml:space="preserve"> </v>
      </c>
      <c r="T243" s="66" t="str">
        <f t="shared" si="2005"/>
        <v xml:space="preserve"> </v>
      </c>
      <c r="U243" s="71"/>
      <c r="V243" s="165">
        <f t="shared" ref="V243" si="2006">IF(Q243="W",1,IF(R243="W",2,IF(S243="W",3,IF(T243="W",4,"L"))))</f>
        <v>2</v>
      </c>
      <c r="W243" s="71">
        <f t="shared" ref="W243" si="2007">IF(V243&lt;&gt;"L",W239+1,W239-81)</f>
        <v>56</v>
      </c>
      <c r="X243" s="71"/>
      <c r="Y243" s="314" t="str">
        <f t="shared" ref="Y243" si="2008">IF(AND(D243&lt;&gt;D239,D243&lt;&gt;0),"W","L")</f>
        <v>W</v>
      </c>
      <c r="Z243" s="314" t="str">
        <f t="shared" ref="Z243" si="2009">IF(Y243="W"," ", IF(AND(E243&lt;&gt;E239,E243&lt;&gt;0),"W","L"))</f>
        <v xml:space="preserve"> </v>
      </c>
      <c r="AA243" s="314" t="str">
        <f t="shared" ref="AA243:AB243" si="2010">IF(OR(Z243="W",Z243=" ")," ",IF(AND(F243&lt;&gt;F239,F243&lt;&gt;0),"W","L"))</f>
        <v xml:space="preserve"> </v>
      </c>
      <c r="AB243" s="314" t="str">
        <f t="shared" si="2010"/>
        <v xml:space="preserve"> </v>
      </c>
      <c r="AC243" s="306"/>
      <c r="AD243" s="308">
        <f t="shared" ref="AD243" si="2011">IF(Y243="W",1,IF(Z243="W",2,IF(AA243="W",3,IF(AB243="W",4,"L"))))</f>
        <v>1</v>
      </c>
      <c r="AE243" s="306">
        <f t="shared" ref="AE243" si="2012">IF(AD243&lt;&gt;"L",AE239+1,AE239-81)</f>
        <v>58</v>
      </c>
      <c r="AG243" s="314" t="str">
        <f>IF(AND(D245&lt;&gt;D233,D474&lt;&gt;0),"W","L")</f>
        <v>L</v>
      </c>
      <c r="AH243" s="314" t="str">
        <f>IF(AG243="W"," ", IF(AND(E245&lt;&gt;E233,E245&lt;&gt;0),"W","L"))</f>
        <v>L</v>
      </c>
      <c r="AI243" s="314" t="str">
        <f>IF(OR(AH243="W",AH243=" ")," ",IF(AND(F245&lt;&gt;F233,F245&lt;&gt;0),"W","L"))</f>
        <v>L</v>
      </c>
      <c r="AJ243" s="314" t="str">
        <f>IF(OR(AI243="W",AI243=" ")," ",IF(AND(G245&lt;&gt;G233,G245&lt;&gt;0),"W","L"))</f>
        <v>W</v>
      </c>
      <c r="AL243" s="165">
        <f t="shared" ref="AL243" si="2013">IF(AG243="W",1,IF(AH243="W",2,IF(AI243="W",3,IF(AJ243="W",4,"L"))))</f>
        <v>4</v>
      </c>
      <c r="AM243" s="71">
        <f t="shared" ref="AM243" si="2014">IF(AL243&lt;&gt;"L",AM239+1,AM239-15)</f>
        <v>-72</v>
      </c>
      <c r="AO243" s="314">
        <f t="shared" ref="AO243" si="2015">IF(AND(B243&gt;0,B243&lt;=12),1,IF(AND(B243&gt;12,B243&lt;=24),2,IF(AND(B243&gt;24,B243&lt;=36),3,0)))</f>
        <v>2</v>
      </c>
      <c r="AQ243" s="314" t="str">
        <f t="shared" si="1770"/>
        <v xml:space="preserve"> </v>
      </c>
      <c r="AR243" s="314" t="str">
        <f t="shared" ref="AR243" si="2016">IF(AQ243="L"," ",IF(AO232="A","B&amp;C",IF(AO232="B","A&amp;C","A&amp;B")))</f>
        <v>A&amp;C</v>
      </c>
      <c r="AS243" s="318">
        <f t="shared" si="1772"/>
        <v>2</v>
      </c>
      <c r="AT243" s="318">
        <f t="shared" si="1794"/>
        <v>6</v>
      </c>
      <c r="AU243" s="318">
        <f t="shared" si="1773"/>
        <v>0</v>
      </c>
      <c r="AV243" s="318">
        <f t="shared" si="1774"/>
        <v>26</v>
      </c>
    </row>
    <row r="244" spans="1:48">
      <c r="A244" s="197">
        <f t="shared" si="1643"/>
        <v>234</v>
      </c>
      <c r="B244" s="198">
        <f>Data!B244</f>
        <v>26</v>
      </c>
      <c r="D244" s="290" t="str">
        <f>IF(B243=0,0,IF(MOD(B243,3)=1,"A",IF(MOD(B243,3)=2,"B","C")))</f>
        <v>A</v>
      </c>
      <c r="E244" s="290">
        <f>IF(AND(B244&gt;0,B244&lt;=12),1,IF(AND(B244&gt;12,B244&lt;=24),2,IF(AND(B244&gt;24,B244&lt;=36),3,0)))</f>
        <v>3</v>
      </c>
      <c r="F244" s="290" t="str">
        <f>IF(B245=0,0,IF(MOD(B245,3)=1,"A",IF(MOD(B245,3)=2,"B","C")))</f>
        <v>C</v>
      </c>
      <c r="G244" s="290">
        <f>IF(AND(B246&gt;0,B246&lt;=12),1,IF(AND(B246&gt;12,B246&lt;=24),2,IF(AND(B246&gt;24,B246&lt;=36),3,0)))</f>
        <v>2</v>
      </c>
      <c r="M244" s="71"/>
      <c r="N244" s="165"/>
      <c r="O244" s="71"/>
      <c r="P244" s="71"/>
      <c r="Q244" s="165"/>
      <c r="R244" s="165"/>
      <c r="S244" s="165"/>
      <c r="T244" s="165"/>
      <c r="U244" s="71"/>
      <c r="V244" s="165"/>
      <c r="W244" s="71"/>
      <c r="X244" s="71"/>
      <c r="Y244" s="314"/>
      <c r="Z244" s="314"/>
      <c r="AA244" s="314"/>
      <c r="AB244" s="314"/>
      <c r="AC244" s="306"/>
      <c r="AD244" s="308"/>
      <c r="AE244" s="306"/>
      <c r="AG244" s="577"/>
      <c r="AH244" s="577"/>
      <c r="AI244" s="577"/>
      <c r="AJ244" s="577"/>
      <c r="AL244" s="165"/>
      <c r="AO244" s="314" t="str">
        <f t="shared" ref="AO244" si="2017">IF(B244=0,0,IF(MOD(B244,3)=1,"A",IF(MOD(B244,3)=2,"B","C")))</f>
        <v>B</v>
      </c>
      <c r="AQ244" s="314" t="str">
        <f t="shared" si="1770"/>
        <v>L</v>
      </c>
      <c r="AR244" s="314" t="str">
        <f t="shared" ref="AR244" si="2018">IF(AQ244="L"," ",IF(AO233=1,"2&amp;3",IF(AO233=2,"1&amp;3","1&amp;2")))</f>
        <v xml:space="preserve"> </v>
      </c>
      <c r="AS244" s="318">
        <f t="shared" si="1772"/>
        <v>3</v>
      </c>
      <c r="AT244" s="318">
        <f t="shared" si="1794"/>
        <v>0</v>
      </c>
      <c r="AU244" s="318">
        <f t="shared" si="1773"/>
        <v>0</v>
      </c>
      <c r="AV244" s="318">
        <f t="shared" si="1774"/>
        <v>26</v>
      </c>
    </row>
    <row r="245" spans="1:48">
      <c r="A245" s="197">
        <f t="shared" si="1643"/>
        <v>235</v>
      </c>
      <c r="B245" s="198">
        <f>Data!B245</f>
        <v>21</v>
      </c>
      <c r="D245" s="292" t="str">
        <f>IF(B243=0,0,IF(B243&lt;=18,"L","H"))</f>
        <v>L</v>
      </c>
      <c r="E245" s="292" t="str">
        <f>IF(B244=0,0,IF(ISODD(B244),"O","E"))</f>
        <v>E</v>
      </c>
      <c r="F245" s="292" t="str">
        <f>IF(B245=0,0,IF(B245&lt;=18,"L","H"))</f>
        <v>H</v>
      </c>
      <c r="G245" s="292" t="str">
        <f>IF(B246=0,0,IF(ISODD(B246),"O","E"))</f>
        <v>O</v>
      </c>
      <c r="M245" s="71"/>
      <c r="N245" s="165"/>
      <c r="O245" s="71"/>
      <c r="P245" s="71"/>
      <c r="Q245" s="165"/>
      <c r="R245" s="165"/>
      <c r="S245" s="165"/>
      <c r="T245" s="165"/>
      <c r="U245" s="71"/>
      <c r="V245" s="165"/>
      <c r="W245" s="71"/>
      <c r="X245" s="71"/>
      <c r="Y245" s="314"/>
      <c r="Z245" s="314"/>
      <c r="AA245" s="314"/>
      <c r="AB245" s="314"/>
      <c r="AC245" s="306"/>
      <c r="AD245" s="308"/>
      <c r="AE245" s="306"/>
      <c r="AG245" s="577"/>
      <c r="AH245" s="577"/>
      <c r="AI245" s="577"/>
      <c r="AJ245" s="577"/>
      <c r="AL245" s="165"/>
      <c r="AO245" s="314">
        <f t="shared" ref="AO245" si="2019">IF(AND(B245&gt;0,B245&lt;=12),1,IF(AND(B245&gt;12,B245&lt;=24),2,IF(AND(B245&gt;24,B245&lt;=36),3,0)))</f>
        <v>2</v>
      </c>
      <c r="AQ245" s="314" t="str">
        <f t="shared" si="1770"/>
        <v xml:space="preserve"> </v>
      </c>
      <c r="AR245" s="314" t="str">
        <f t="shared" ref="AR245" si="2020">IF(AQ245="L"," ",IF(AO234="A","B&amp;C",IF(AO234="B","A&amp;C","A&amp;B")))</f>
        <v>A&amp;B</v>
      </c>
      <c r="AS245" s="318">
        <f t="shared" si="1772"/>
        <v>3</v>
      </c>
      <c r="AT245" s="318">
        <f t="shared" si="1794"/>
        <v>18</v>
      </c>
      <c r="AU245" s="318">
        <f t="shared" si="1773"/>
        <v>0</v>
      </c>
      <c r="AV245" s="318">
        <f t="shared" si="1774"/>
        <v>8</v>
      </c>
    </row>
    <row r="246" spans="1:48">
      <c r="A246" s="197">
        <f t="shared" si="1643"/>
        <v>236</v>
      </c>
      <c r="B246" s="198">
        <f>Data!B246</f>
        <v>23</v>
      </c>
      <c r="D246" s="165"/>
      <c r="E246" s="165"/>
      <c r="F246" s="165"/>
      <c r="G246" s="165"/>
      <c r="I246" s="287" t="str">
        <f t="shared" ref="I246" si="2021">IF(D235=1,"2&amp;3",IF(D235=2,"1&amp;3","1&amp;2"))</f>
        <v>1&amp;3</v>
      </c>
      <c r="J246" s="287" t="str">
        <f t="shared" ref="J246" si="2022">IF(E235="A","B&amp;C",IF(E235="B","A&amp;C","A&amp;B"))</f>
        <v>A&amp;C</v>
      </c>
      <c r="K246" s="287" t="str">
        <f t="shared" ref="K246" si="2023">IF(F235=1,"2&amp;3",IF(F235=2,"1&amp;3","1&amp;2"))</f>
        <v>1&amp;2</v>
      </c>
      <c r="L246" s="287" t="str">
        <f t="shared" ref="L246" si="2024">IF(G235="A","B&amp;C",IF(G235="B","A&amp;C","A&amp;B"))</f>
        <v>A&amp;B</v>
      </c>
      <c r="M246" s="71"/>
      <c r="N246" s="165"/>
      <c r="O246" s="71"/>
      <c r="P246" s="71"/>
      <c r="Q246" s="289" t="str">
        <f t="shared" ref="Q246" si="2025">IF(D236="A","B&amp;C",IF(D236="B","A&amp;C","A&amp;B"))</f>
        <v>A&amp;B</v>
      </c>
      <c r="R246" s="289" t="str">
        <f t="shared" ref="R246" si="2026">IF(E236=1,"2&amp;3",IF(E236=2,"1&amp;3","1&amp;2"))</f>
        <v>1&amp;3</v>
      </c>
      <c r="S246" s="289" t="str">
        <f t="shared" ref="S246" si="2027">IF(F236="A","B&amp;C",IF(F236="B","A&amp;C","A&amp;B"))</f>
        <v>B&amp;C</v>
      </c>
      <c r="T246" s="289" t="str">
        <f t="shared" ref="T246" si="2028">IF(G236=1,"2&amp;3",IF(G236=2,"1&amp;3","1&amp;2"))</f>
        <v>1&amp;2</v>
      </c>
      <c r="U246" s="71"/>
      <c r="V246" s="165"/>
      <c r="W246" s="71"/>
      <c r="X246" s="71"/>
      <c r="Y246" s="349" t="str">
        <f t="shared" ref="Y246" si="2029">IF(D243=1,"2&amp;3",IF(D243=2,"1&amp;3","1&amp;2"))</f>
        <v>1&amp;3</v>
      </c>
      <c r="Z246" s="349" t="str">
        <f t="shared" ref="Z246" si="2030">IF(E243="A","B&amp;C",IF(E243="B","A&amp;C","A&amp;B"))</f>
        <v>A&amp;C</v>
      </c>
      <c r="AA246" s="349" t="str">
        <f t="shared" ref="AA246" si="2031">IF(F243=1,"2&amp;3",IF(F243=2,"1&amp;3","1&amp;2"))</f>
        <v>1&amp;3</v>
      </c>
      <c r="AB246" s="349" t="str">
        <f t="shared" ref="AB246" si="2032">IF(G243="A","B&amp;C",IF(G243="B","A&amp;C","A&amp;B"))</f>
        <v>A&amp;C</v>
      </c>
      <c r="AC246" s="306"/>
      <c r="AD246" s="308"/>
      <c r="AE246" s="306"/>
      <c r="AG246" s="337" t="str">
        <f>IF(D237="H","L","H")</f>
        <v>H</v>
      </c>
      <c r="AH246" s="337" t="str">
        <f>IF(E237="O","E","O")</f>
        <v>O</v>
      </c>
      <c r="AI246" s="337" t="str">
        <f>IF(F237="H","L","H")</f>
        <v>L</v>
      </c>
      <c r="AJ246" s="337" t="str">
        <f>IF(G237="O","E","O")</f>
        <v>O</v>
      </c>
      <c r="AL246" s="165"/>
      <c r="AO246" s="314" t="str">
        <f t="shared" ref="AO246" si="2033">IF(B246=0,0,IF(MOD(B246,3)=1,"A",IF(MOD(B246,3)=2,"B","C")))</f>
        <v>B</v>
      </c>
      <c r="AQ246" s="314" t="str">
        <f t="shared" si="1770"/>
        <v>W</v>
      </c>
      <c r="AR246" s="314" t="str">
        <f t="shared" ref="AR246" si="2034">IF(AQ246="L"," ",IF(AO235=1,"2&amp;3",IF(AO235=2,"1&amp;3","1&amp;2")))</f>
        <v>1&amp;3</v>
      </c>
      <c r="AS246" s="318">
        <f t="shared" si="1772"/>
        <v>1</v>
      </c>
      <c r="AT246" s="318">
        <f t="shared" si="1794"/>
        <v>2</v>
      </c>
      <c r="AU246" s="318">
        <f t="shared" si="1773"/>
        <v>27</v>
      </c>
      <c r="AV246" s="318">
        <f t="shared" si="1774"/>
        <v>33</v>
      </c>
    </row>
    <row r="247" spans="1:48">
      <c r="A247" s="197">
        <f t="shared" si="1643"/>
        <v>237</v>
      </c>
      <c r="B247" s="198">
        <f>Data!B247</f>
        <v>23</v>
      </c>
      <c r="D247" s="288">
        <f>IF(AND(B247&gt;0,B247&lt;=12),1,IF(AND(B247&gt;12,B247&lt;=24),2,IF(AND(B247&gt;24,B247&lt;=36),3,0)))</f>
        <v>2</v>
      </c>
      <c r="E247" s="288" t="str">
        <f>IF(B248=0,0,IF(MOD(B248,3)=1,"A",IF(MOD(B248,3)=2,"B","C")))</f>
        <v>A</v>
      </c>
      <c r="F247" s="288">
        <f>IF(AND(B249&gt;0,B249&lt;=12),1,IF(AND(B249&gt;12,B249&lt;=24),2,IF(AND(B249&gt;24,B249&lt;=36),3,0)))</f>
        <v>3</v>
      </c>
      <c r="G247" s="288" t="str">
        <f>IF(B250=0,0,IF(MOD(B250,3)=1,"A",IF(MOD(B250,3)=2,"B","C")))</f>
        <v>B</v>
      </c>
      <c r="I247" s="66" t="str">
        <f t="shared" ref="I247" si="2035">IF(AND(D247&lt;&gt;D235,D247&lt;&gt;0),"W","L")</f>
        <v>L</v>
      </c>
      <c r="J247" s="66" t="str">
        <f t="shared" ref="J247" si="2036">IF(I247="W"," ", IF(AND(E247&lt;&gt;E235,E247&lt;&gt;0),"W","L"))</f>
        <v>W</v>
      </c>
      <c r="K247" s="66" t="str">
        <f t="shared" ref="K247:L247" si="2037">IF(OR(J247="W",J247=" ")," ",IF(AND(F247&lt;&gt;F235,F247&lt;&gt;0),"W","L"))</f>
        <v xml:space="preserve"> </v>
      </c>
      <c r="L247" s="66" t="str">
        <f t="shared" si="2037"/>
        <v xml:space="preserve"> </v>
      </c>
      <c r="M247" s="71"/>
      <c r="N247" s="165">
        <f t="shared" ref="N247" si="2038">IF(I247="W",1,IF(J247="W",2,IF(K247="W",3,IF(L247="W",4,"L"))))</f>
        <v>2</v>
      </c>
      <c r="O247" s="71">
        <f t="shared" ref="O247" si="2039">IF(N247&lt;&gt;"L",O243+1,O243-81)</f>
        <v>-107</v>
      </c>
      <c r="P247" s="71"/>
      <c r="Q247" s="66" t="str">
        <f t="shared" ref="Q247" si="2040">IF(AND(D248&lt;&gt;D236,D248&lt;&gt;0),"W","L")</f>
        <v>W</v>
      </c>
      <c r="R247" s="66" t="str">
        <f t="shared" ref="R247" si="2041">IF(Q247="W"," ", IF(AND(E248&lt;&gt;E236,E248&lt;&gt;0),"W","L"))</f>
        <v xml:space="preserve"> </v>
      </c>
      <c r="S247" s="66" t="str">
        <f t="shared" ref="S247:T247" si="2042">IF(OR(R247="W",R247=" ")," ",IF(AND(F248&lt;&gt;F236,F248&lt;&gt;0),"W","L"))</f>
        <v xml:space="preserve"> </v>
      </c>
      <c r="T247" s="66" t="str">
        <f t="shared" si="2042"/>
        <v xml:space="preserve"> </v>
      </c>
      <c r="U247" s="71"/>
      <c r="V247" s="165">
        <f t="shared" ref="V247" si="2043">IF(Q247="W",1,IF(R247="W",2,IF(S247="W",3,IF(T247="W",4,"L"))))</f>
        <v>1</v>
      </c>
      <c r="W247" s="71">
        <f t="shared" ref="W247" si="2044">IF(V247&lt;&gt;"L",W243+1,W243-81)</f>
        <v>57</v>
      </c>
      <c r="X247" s="71"/>
      <c r="Y247" s="314" t="str">
        <f t="shared" ref="Y247" si="2045">IF(AND(D247&lt;&gt;D243,D247&lt;&gt;0),"W","L")</f>
        <v>L</v>
      </c>
      <c r="Z247" s="314" t="str">
        <f t="shared" ref="Z247" si="2046">IF(Y247="W"," ", IF(AND(E247&lt;&gt;E243,E247&lt;&gt;0),"W","L"))</f>
        <v>W</v>
      </c>
      <c r="AA247" s="314" t="str">
        <f t="shared" ref="AA247:AB247" si="2047">IF(OR(Z247="W",Z247=" ")," ",IF(AND(F247&lt;&gt;F243,F247&lt;&gt;0),"W","L"))</f>
        <v xml:space="preserve"> </v>
      </c>
      <c r="AB247" s="314" t="str">
        <f t="shared" si="2047"/>
        <v xml:space="preserve"> </v>
      </c>
      <c r="AC247" s="306"/>
      <c r="AD247" s="308">
        <f t="shared" ref="AD247" si="2048">IF(Y247="W",1,IF(Z247="W",2,IF(AA247="W",3,IF(AB247="W",4,"L"))))</f>
        <v>2</v>
      </c>
      <c r="AE247" s="306">
        <f t="shared" ref="AE247" si="2049">IF(AD247&lt;&gt;"L",AE243+1,AE243-81)</f>
        <v>59</v>
      </c>
      <c r="AG247" s="314" t="str">
        <f>IF(AND(D249&lt;&gt;D237,D478&lt;&gt;0),"W","L")</f>
        <v>L</v>
      </c>
      <c r="AH247" s="314" t="str">
        <f>IF(AG247="W"," ", IF(AND(E249&lt;&gt;E237,E249&lt;&gt;0),"W","L"))</f>
        <v>L</v>
      </c>
      <c r="AI247" s="314" t="str">
        <f>IF(OR(AH247="W",AH247=" ")," ",IF(AND(F249&lt;&gt;F237,F249&lt;&gt;0),"W","L"))</f>
        <v>L</v>
      </c>
      <c r="AJ247" s="314" t="str">
        <f>IF(OR(AI247="W",AI247=" ")," ",IF(AND(G249&lt;&gt;G237,G249&lt;&gt;0),"W","L"))</f>
        <v>W</v>
      </c>
      <c r="AL247" s="165">
        <f t="shared" ref="AL247" si="2050">IF(AG247="W",1,IF(AH247="W",2,IF(AI247="W",3,IF(AJ247="W",4,"L"))))</f>
        <v>4</v>
      </c>
      <c r="AM247" s="71">
        <f t="shared" ref="AM247" si="2051">IF(AL247&lt;&gt;"L",AM243+1,AM243-15)</f>
        <v>-71</v>
      </c>
      <c r="AO247" s="314">
        <f t="shared" ref="AO247" si="2052">IF(AND(B247&gt;0,B247&lt;=12),1,IF(AND(B247&gt;12,B247&lt;=24),2,IF(AND(B247&gt;24,B247&lt;=36),3,0)))</f>
        <v>2</v>
      </c>
      <c r="AQ247" s="314" t="str">
        <f t="shared" si="1770"/>
        <v>L</v>
      </c>
      <c r="AR247" s="314" t="str">
        <f t="shared" ref="AR247" si="2053">IF(AQ247="L"," ",IF(AO236="A","B&amp;C",IF(AO236="B","A&amp;C","A&amp;B")))</f>
        <v xml:space="preserve"> </v>
      </c>
      <c r="AS247" s="318">
        <f t="shared" si="1772"/>
        <v>2</v>
      </c>
      <c r="AT247" s="318">
        <f t="shared" si="1794"/>
        <v>0</v>
      </c>
      <c r="AU247" s="318">
        <f t="shared" si="1773"/>
        <v>0</v>
      </c>
      <c r="AV247" s="318">
        <f t="shared" si="1774"/>
        <v>33</v>
      </c>
    </row>
    <row r="248" spans="1:48">
      <c r="A248" s="197">
        <f t="shared" si="1643"/>
        <v>238</v>
      </c>
      <c r="B248" s="198">
        <f>Data!B248</f>
        <v>22</v>
      </c>
      <c r="D248" s="290" t="str">
        <f>IF(B247=0,0,IF(MOD(B247,3)=1,"A",IF(MOD(B247,3)=2,"B","C")))</f>
        <v>B</v>
      </c>
      <c r="E248" s="290">
        <f>IF(AND(B248&gt;0,B248&lt;=12),1,IF(AND(B248&gt;12,B248&lt;=24),2,IF(AND(B248&gt;24,B248&lt;=36),3,0)))</f>
        <v>2</v>
      </c>
      <c r="F248" s="290" t="str">
        <f>IF(B249=0,0,IF(MOD(B249,3)=1,"A",IF(MOD(B249,3)=2,"B","C")))</f>
        <v>A</v>
      </c>
      <c r="G248" s="290">
        <f>IF(AND(B250&gt;0,B250&lt;=12),1,IF(AND(B250&gt;12,B250&lt;=24),2,IF(AND(B250&gt;24,B250&lt;=36),3,0)))</f>
        <v>2</v>
      </c>
      <c r="M248" s="71"/>
      <c r="N248" s="165"/>
      <c r="O248" s="71"/>
      <c r="P248" s="71"/>
      <c r="Q248" s="165"/>
      <c r="R248" s="165"/>
      <c r="S248" s="165"/>
      <c r="T248" s="165"/>
      <c r="U248" s="71"/>
      <c r="V248" s="165"/>
      <c r="W248" s="71"/>
      <c r="X248" s="71"/>
      <c r="Y248" s="314"/>
      <c r="Z248" s="314"/>
      <c r="AA248" s="314"/>
      <c r="AB248" s="314"/>
      <c r="AC248" s="306"/>
      <c r="AD248" s="308"/>
      <c r="AE248" s="306"/>
      <c r="AG248" s="577"/>
      <c r="AH248" s="577"/>
      <c r="AI248" s="577"/>
      <c r="AJ248" s="577"/>
      <c r="AL248" s="165"/>
      <c r="AO248" s="314" t="str">
        <f t="shared" ref="AO248" si="2054">IF(B248=0,0,IF(MOD(B248,3)=1,"A",IF(MOD(B248,3)=2,"B","C")))</f>
        <v>A</v>
      </c>
      <c r="AQ248" s="314" t="str">
        <f t="shared" si="1770"/>
        <v xml:space="preserve"> </v>
      </c>
      <c r="AR248" s="314" t="str">
        <f t="shared" ref="AR248" si="2055">IF(AQ248="L"," ",IF(AO237=1,"2&amp;3",IF(AO237=2,"1&amp;3","1&amp;2")))</f>
        <v>1&amp;2</v>
      </c>
      <c r="AS248" s="318">
        <f t="shared" si="1772"/>
        <v>2</v>
      </c>
      <c r="AT248" s="318">
        <f t="shared" si="1794"/>
        <v>6</v>
      </c>
      <c r="AU248" s="318">
        <f t="shared" si="1773"/>
        <v>0</v>
      </c>
      <c r="AV248" s="318">
        <f t="shared" si="1774"/>
        <v>27</v>
      </c>
    </row>
    <row r="249" spans="1:48">
      <c r="A249" s="197">
        <f t="shared" si="1643"/>
        <v>239</v>
      </c>
      <c r="B249" s="198">
        <f>Data!B249</f>
        <v>34</v>
      </c>
      <c r="D249" s="292" t="str">
        <f>IF(B247=0,0,IF(B247&lt;=18,"L","H"))</f>
        <v>H</v>
      </c>
      <c r="E249" s="292" t="str">
        <f>IF(B248=0,0,IF(ISODD(B248),"O","E"))</f>
        <v>E</v>
      </c>
      <c r="F249" s="292" t="str">
        <f>IF(B249=0,0,IF(B249&lt;=18,"L","H"))</f>
        <v>H</v>
      </c>
      <c r="G249" s="292" t="str">
        <f>IF(B250=0,0,IF(ISODD(B250),"O","E"))</f>
        <v>O</v>
      </c>
      <c r="M249" s="71"/>
      <c r="N249" s="165"/>
      <c r="O249" s="71"/>
      <c r="P249" s="71"/>
      <c r="Q249" s="165"/>
      <c r="R249" s="165"/>
      <c r="S249" s="165"/>
      <c r="T249" s="165"/>
      <c r="U249" s="71"/>
      <c r="V249" s="165"/>
      <c r="W249" s="71"/>
      <c r="X249" s="71"/>
      <c r="Y249" s="314"/>
      <c r="Z249" s="314"/>
      <c r="AA249" s="314"/>
      <c r="AB249" s="314"/>
      <c r="AC249" s="306"/>
      <c r="AD249" s="308"/>
      <c r="AE249" s="306"/>
      <c r="AG249" s="577"/>
      <c r="AH249" s="577"/>
      <c r="AI249" s="577"/>
      <c r="AJ249" s="577"/>
      <c r="AL249" s="165"/>
      <c r="AO249" s="314">
        <f t="shared" ref="AO249" si="2056">IF(AND(B249&gt;0,B249&lt;=12),1,IF(AND(B249&gt;12,B249&lt;=24),2,IF(AND(B249&gt;24,B249&lt;=36),3,0)))</f>
        <v>3</v>
      </c>
      <c r="AQ249" s="314" t="str">
        <f t="shared" si="1770"/>
        <v>L</v>
      </c>
      <c r="AR249" s="314" t="str">
        <f t="shared" ref="AR249" si="2057">IF(AQ249="L"," ",IF(AO238="A","B&amp;C",IF(AO238="B","A&amp;C","A&amp;B")))</f>
        <v xml:space="preserve"> </v>
      </c>
      <c r="AS249" s="318">
        <f t="shared" si="1772"/>
        <v>3</v>
      </c>
      <c r="AT249" s="318">
        <f t="shared" si="1794"/>
        <v>0</v>
      </c>
      <c r="AU249" s="318">
        <f t="shared" si="1773"/>
        <v>0</v>
      </c>
      <c r="AV249" s="318">
        <f t="shared" si="1774"/>
        <v>27</v>
      </c>
    </row>
    <row r="250" spans="1:48">
      <c r="A250" s="197">
        <f t="shared" si="1643"/>
        <v>240</v>
      </c>
      <c r="B250" s="198">
        <f>Data!B250</f>
        <v>17</v>
      </c>
      <c r="D250" s="165"/>
      <c r="E250" s="165"/>
      <c r="F250" s="165"/>
      <c r="G250" s="165"/>
      <c r="I250" s="287" t="str">
        <f t="shared" ref="I250" si="2058">IF(D239=1,"2&amp;3",IF(D239=2,"1&amp;3","1&amp;2"))</f>
        <v>2&amp;3</v>
      </c>
      <c r="J250" s="287" t="str">
        <f t="shared" ref="J250" si="2059">IF(E239="A","B&amp;C",IF(E239="B","A&amp;C","A&amp;B"))</f>
        <v>B&amp;C</v>
      </c>
      <c r="K250" s="287" t="str">
        <f t="shared" ref="K250" si="2060">IF(F239=1,"2&amp;3",IF(F239=2,"1&amp;3","1&amp;2"))</f>
        <v>1&amp;2</v>
      </c>
      <c r="L250" s="287" t="str">
        <f t="shared" ref="L250" si="2061">IF(G239="A","B&amp;C",IF(G239="B","A&amp;C","A&amp;B"))</f>
        <v>A&amp;B</v>
      </c>
      <c r="M250" s="71"/>
      <c r="N250" s="165"/>
      <c r="O250" s="71"/>
      <c r="P250" s="71"/>
      <c r="Q250" s="289" t="str">
        <f t="shared" ref="Q250" si="2062">IF(D240="A","B&amp;C",IF(D240="B","A&amp;C","A&amp;B"))</f>
        <v>A&amp;B</v>
      </c>
      <c r="R250" s="289" t="str">
        <f t="shared" ref="R250" si="2063">IF(E240=1,"2&amp;3",IF(E240=2,"1&amp;3","1&amp;2"))</f>
        <v>1&amp;3</v>
      </c>
      <c r="S250" s="289" t="str">
        <f t="shared" ref="S250" si="2064">IF(F240="A","B&amp;C",IF(F240="B","A&amp;C","A&amp;B"))</f>
        <v>A&amp;B</v>
      </c>
      <c r="T250" s="289" t="str">
        <f t="shared" ref="T250" si="2065">IF(G240=1,"2&amp;3",IF(G240=2,"1&amp;3","1&amp;2"))</f>
        <v>1&amp;3</v>
      </c>
      <c r="U250" s="71"/>
      <c r="V250" s="165"/>
      <c r="W250" s="71"/>
      <c r="X250" s="71"/>
      <c r="Y250" s="349" t="str">
        <f t="shared" ref="Y250" si="2066">IF(D247=1,"2&amp;3",IF(D247=2,"1&amp;3","1&amp;2"))</f>
        <v>1&amp;3</v>
      </c>
      <c r="Z250" s="349" t="str">
        <f t="shared" ref="Z250" si="2067">IF(E247="A","B&amp;C",IF(E247="B","A&amp;C","A&amp;B"))</f>
        <v>B&amp;C</v>
      </c>
      <c r="AA250" s="349" t="str">
        <f t="shared" ref="AA250" si="2068">IF(F247=1,"2&amp;3",IF(F247=2,"1&amp;3","1&amp;2"))</f>
        <v>1&amp;2</v>
      </c>
      <c r="AB250" s="349" t="str">
        <f t="shared" ref="AB250" si="2069">IF(G247="A","B&amp;C",IF(G247="B","A&amp;C","A&amp;B"))</f>
        <v>A&amp;C</v>
      </c>
      <c r="AC250" s="306"/>
      <c r="AD250" s="308"/>
      <c r="AE250" s="306"/>
      <c r="AG250" s="337" t="str">
        <f>IF(D241="H","L","H")</f>
        <v>H</v>
      </c>
      <c r="AH250" s="337" t="str">
        <f>IF(E241="O","E","O")</f>
        <v>E</v>
      </c>
      <c r="AI250" s="337" t="str">
        <f>IF(F241="H","L","H")</f>
        <v>L</v>
      </c>
      <c r="AJ250" s="337" t="str">
        <f>IF(G241="O","E","O")</f>
        <v>E</v>
      </c>
      <c r="AL250" s="165"/>
      <c r="AO250" s="314" t="str">
        <f t="shared" ref="AO250" si="2070">IF(B250=0,0,IF(MOD(B250,3)=1,"A",IF(MOD(B250,3)=2,"B","C")))</f>
        <v>B</v>
      </c>
      <c r="AQ250" s="314" t="str">
        <f t="shared" si="1770"/>
        <v xml:space="preserve"> </v>
      </c>
      <c r="AR250" s="314" t="str">
        <f t="shared" ref="AR250" si="2071">IF(AQ250="L"," ",IF(AO239=1,"2&amp;3",IF(AO239=2,"1&amp;3","1&amp;2")))</f>
        <v>2&amp;3</v>
      </c>
      <c r="AS250" s="318">
        <f t="shared" si="1772"/>
        <v>3</v>
      </c>
      <c r="AT250" s="318">
        <f t="shared" si="1794"/>
        <v>18</v>
      </c>
      <c r="AU250" s="318">
        <f t="shared" si="1773"/>
        <v>0</v>
      </c>
      <c r="AV250" s="318">
        <f t="shared" si="1774"/>
        <v>9</v>
      </c>
    </row>
    <row r="251" spans="1:48">
      <c r="A251" s="197">
        <f t="shared" si="1643"/>
        <v>241</v>
      </c>
      <c r="B251" s="198">
        <f>Data!B251</f>
        <v>2</v>
      </c>
      <c r="D251" s="288">
        <f>IF(AND(B251&gt;0,B251&lt;=12),1,IF(AND(B251&gt;12,B251&lt;=24),2,IF(AND(B251&gt;24,B251&lt;=36),3,0)))</f>
        <v>1</v>
      </c>
      <c r="E251" s="288" t="str">
        <f>IF(B252=0,0,IF(MOD(B252,3)=1,"A",IF(MOD(B252,3)=2,"B","C")))</f>
        <v>A</v>
      </c>
      <c r="F251" s="288">
        <f>IF(AND(B253&gt;0,B253&lt;=12),1,IF(AND(B253&gt;12,B253&lt;=24),2,IF(AND(B253&gt;24,B253&lt;=36),3,0)))</f>
        <v>3</v>
      </c>
      <c r="G251" s="288" t="str">
        <f>IF(B254=0,0,IF(MOD(B254,3)=1,"A",IF(MOD(B254,3)=2,"B","C")))</f>
        <v>C</v>
      </c>
      <c r="I251" s="66" t="str">
        <f t="shared" ref="I251" si="2072">IF(AND(D251&lt;&gt;D239,D251&lt;&gt;0),"W","L")</f>
        <v>L</v>
      </c>
      <c r="J251" s="66" t="str">
        <f t="shared" ref="J251" si="2073">IF(I251="W"," ", IF(AND(E251&lt;&gt;E239,E251&lt;&gt;0),"W","L"))</f>
        <v>L</v>
      </c>
      <c r="K251" s="66" t="str">
        <f t="shared" ref="K251:L251" si="2074">IF(OR(J251="W",J251=" ")," ",IF(AND(F251&lt;&gt;F239,F251&lt;&gt;0),"W","L"))</f>
        <v>L</v>
      </c>
      <c r="L251" s="66" t="str">
        <f t="shared" si="2074"/>
        <v>L</v>
      </c>
      <c r="M251" s="71"/>
      <c r="N251" s="165" t="str">
        <f t="shared" ref="N251" si="2075">IF(I251="W",1,IF(J251="W",2,IF(K251="W",3,IF(L251="W",4,"L"))))</f>
        <v>L</v>
      </c>
      <c r="O251" s="71">
        <f t="shared" ref="O251" si="2076">IF(N251&lt;&gt;"L",O247+1,O247-81)</f>
        <v>-188</v>
      </c>
      <c r="P251" s="71"/>
      <c r="Q251" s="66" t="str">
        <f t="shared" ref="Q251" si="2077">IF(AND(D252&lt;&gt;D240,D252&lt;&gt;0),"W","L")</f>
        <v>W</v>
      </c>
      <c r="R251" s="66" t="str">
        <f t="shared" ref="R251" si="2078">IF(Q251="W"," ", IF(AND(E252&lt;&gt;E240,E252&lt;&gt;0),"W","L"))</f>
        <v xml:space="preserve"> </v>
      </c>
      <c r="S251" s="66" t="str">
        <f t="shared" ref="S251:T251" si="2079">IF(OR(R251="W",R251=" ")," ",IF(AND(F252&lt;&gt;F240,F252&lt;&gt;0),"W","L"))</f>
        <v xml:space="preserve"> </v>
      </c>
      <c r="T251" s="66" t="str">
        <f t="shared" si="2079"/>
        <v xml:space="preserve"> </v>
      </c>
      <c r="U251" s="71"/>
      <c r="V251" s="165">
        <f t="shared" ref="V251" si="2080">IF(Q251="W",1,IF(R251="W",2,IF(S251="W",3,IF(T251="W",4,"L"))))</f>
        <v>1</v>
      </c>
      <c r="W251" s="71">
        <f t="shared" ref="W251" si="2081">IF(V251&lt;&gt;"L",W247+1,W247-81)</f>
        <v>58</v>
      </c>
      <c r="X251" s="71"/>
      <c r="Y251" s="314" t="str">
        <f t="shared" ref="Y251" si="2082">IF(AND(D251&lt;&gt;D247,D251&lt;&gt;0),"W","L")</f>
        <v>W</v>
      </c>
      <c r="Z251" s="314" t="str">
        <f t="shared" ref="Z251" si="2083">IF(Y251="W"," ", IF(AND(E251&lt;&gt;E247,E251&lt;&gt;0),"W","L"))</f>
        <v xml:space="preserve"> </v>
      </c>
      <c r="AA251" s="314" t="str">
        <f t="shared" ref="AA251:AB251" si="2084">IF(OR(Z251="W",Z251=" ")," ",IF(AND(F251&lt;&gt;F247,F251&lt;&gt;0),"W","L"))</f>
        <v xml:space="preserve"> </v>
      </c>
      <c r="AB251" s="314" t="str">
        <f t="shared" si="2084"/>
        <v xml:space="preserve"> </v>
      </c>
      <c r="AC251" s="306"/>
      <c r="AD251" s="308">
        <f t="shared" ref="AD251" si="2085">IF(Y251="W",1,IF(Z251="W",2,IF(AA251="W",3,IF(AB251="W",4,"L"))))</f>
        <v>1</v>
      </c>
      <c r="AE251" s="306">
        <f t="shared" ref="AE251" si="2086">IF(AD251&lt;&gt;"L",AE247+1,AE247-81)</f>
        <v>60</v>
      </c>
      <c r="AG251" s="314" t="str">
        <f>IF(AND(D253&lt;&gt;D241,D482&lt;&gt;0),"W","L")</f>
        <v>L</v>
      </c>
      <c r="AH251" s="314" t="str">
        <f>IF(AG251="W"," ", IF(AND(E253&lt;&gt;E241,E253&lt;&gt;0),"W","L"))</f>
        <v>L</v>
      </c>
      <c r="AI251" s="314" t="str">
        <f>IF(OR(AH251="W",AH251=" ")," ",IF(AND(F253&lt;&gt;F241,F253&lt;&gt;0),"W","L"))</f>
        <v>L</v>
      </c>
      <c r="AJ251" s="314" t="str">
        <f>IF(OR(AI251="W",AI251=" ")," ",IF(AND(G253&lt;&gt;G241,G253&lt;&gt;0),"W","L"))</f>
        <v>L</v>
      </c>
      <c r="AL251" s="165" t="str">
        <f t="shared" ref="AL251" si="2087">IF(AG251="W",1,IF(AH251="W",2,IF(AI251="W",3,IF(AJ251="W",4,"L"))))</f>
        <v>L</v>
      </c>
      <c r="AM251" s="71">
        <f t="shared" ref="AM251" si="2088">IF(AL251&lt;&gt;"L",AM247+1,AM247-15)</f>
        <v>-86</v>
      </c>
      <c r="AO251" s="314">
        <f t="shared" ref="AO251" si="2089">IF(AND(B251&gt;0,B251&lt;=12),1,IF(AND(B251&gt;12,B251&lt;=24),2,IF(AND(B251&gt;24,B251&lt;=36),3,0)))</f>
        <v>1</v>
      </c>
      <c r="AQ251" s="314" t="str">
        <f t="shared" si="1770"/>
        <v>L</v>
      </c>
      <c r="AR251" s="314" t="str">
        <f t="shared" ref="AR251" si="2090">IF(AQ251="L"," ",IF(AO240="A","B&amp;C",IF(AO240="B","A&amp;C","A&amp;B")))</f>
        <v xml:space="preserve"> </v>
      </c>
      <c r="AS251" s="318">
        <f t="shared" si="1772"/>
        <v>4</v>
      </c>
      <c r="AT251" s="318">
        <f t="shared" si="1794"/>
        <v>0</v>
      </c>
      <c r="AU251" s="318">
        <f t="shared" si="1773"/>
        <v>0</v>
      </c>
      <c r="AV251" s="318">
        <f t="shared" si="1774"/>
        <v>9</v>
      </c>
    </row>
    <row r="252" spans="1:48">
      <c r="A252" s="197">
        <f t="shared" si="1643"/>
        <v>242</v>
      </c>
      <c r="B252" s="198">
        <f>Data!B252</f>
        <v>1</v>
      </c>
      <c r="D252" s="290" t="str">
        <f>IF(B251=0,0,IF(MOD(B251,3)=1,"A",IF(MOD(B251,3)=2,"B","C")))</f>
        <v>B</v>
      </c>
      <c r="E252" s="290">
        <f>IF(AND(B252&gt;0,B252&lt;=12),1,IF(AND(B252&gt;12,B252&lt;=24),2,IF(AND(B252&gt;24,B252&lt;=36),3,0)))</f>
        <v>1</v>
      </c>
      <c r="F252" s="290" t="str">
        <f>IF(B253=0,0,IF(MOD(B253,3)=1,"A",IF(MOD(B253,3)=2,"B","C")))</f>
        <v>A</v>
      </c>
      <c r="G252" s="290">
        <f>IF(AND(B254&gt;0,B254&lt;=12),1,IF(AND(B254&gt;12,B254&lt;=24),2,IF(AND(B254&gt;24,B254&lt;=36),3,0)))</f>
        <v>3</v>
      </c>
      <c r="M252" s="71"/>
      <c r="N252" s="165"/>
      <c r="O252" s="71"/>
      <c r="P252" s="71"/>
      <c r="Q252" s="165"/>
      <c r="R252" s="165"/>
      <c r="S252" s="165"/>
      <c r="T252" s="165"/>
      <c r="U252" s="71"/>
      <c r="V252" s="165"/>
      <c r="W252" s="71"/>
      <c r="X252" s="71"/>
      <c r="Y252" s="314"/>
      <c r="Z252" s="314"/>
      <c r="AA252" s="314"/>
      <c r="AB252" s="314"/>
      <c r="AC252" s="306"/>
      <c r="AD252" s="308"/>
      <c r="AE252" s="306"/>
      <c r="AG252" s="577"/>
      <c r="AH252" s="577"/>
      <c r="AI252" s="577"/>
      <c r="AJ252" s="577"/>
      <c r="AL252" s="165"/>
      <c r="AO252" s="314" t="str">
        <f t="shared" ref="AO252" si="2091">IF(B252=0,0,IF(MOD(B252,3)=1,"A",IF(MOD(B252,3)=2,"B","C")))</f>
        <v>A</v>
      </c>
      <c r="AQ252" s="314" t="str">
        <f t="shared" si="1770"/>
        <v xml:space="preserve"> </v>
      </c>
      <c r="AR252" s="314" t="str">
        <f t="shared" ref="AR252" si="2092">IF(AQ252="L"," ",IF(AO241=1,"2&amp;3",IF(AO241=2,"1&amp;3","1&amp;2")))</f>
        <v>1&amp;2</v>
      </c>
      <c r="AS252" s="318">
        <f t="shared" si="1772"/>
        <v>4</v>
      </c>
      <c r="AT252" s="318">
        <f t="shared" si="1794"/>
        <v>54</v>
      </c>
      <c r="AU252" s="318">
        <f t="shared" si="1773"/>
        <v>0</v>
      </c>
      <c r="AV252" s="318">
        <f t="shared" si="1774"/>
        <v>-45</v>
      </c>
    </row>
    <row r="253" spans="1:48">
      <c r="A253" s="197">
        <f t="shared" si="1643"/>
        <v>243</v>
      </c>
      <c r="B253" s="198">
        <f>Data!B253</f>
        <v>31</v>
      </c>
      <c r="D253" s="292" t="str">
        <f>IF(B251=0,0,IF(B251&lt;=18,"L","H"))</f>
        <v>L</v>
      </c>
      <c r="E253" s="292" t="str">
        <f>IF(B252=0,0,IF(ISODD(B252),"O","E"))</f>
        <v>O</v>
      </c>
      <c r="F253" s="292" t="str">
        <f>IF(B253=0,0,IF(B253&lt;=18,"L","H"))</f>
        <v>H</v>
      </c>
      <c r="G253" s="292" t="str">
        <f>IF(B254=0,0,IF(ISODD(B254),"O","E"))</f>
        <v>O</v>
      </c>
      <c r="M253" s="71"/>
      <c r="N253" s="165"/>
      <c r="O253" s="71"/>
      <c r="P253" s="71"/>
      <c r="Q253" s="165"/>
      <c r="R253" s="165"/>
      <c r="S253" s="165"/>
      <c r="T253" s="165"/>
      <c r="U253" s="71"/>
      <c r="V253" s="165"/>
      <c r="W253" s="71"/>
      <c r="X253" s="71"/>
      <c r="Y253" s="314"/>
      <c r="Z253" s="314"/>
      <c r="AA253" s="314"/>
      <c r="AB253" s="314"/>
      <c r="AC253" s="306"/>
      <c r="AD253" s="308"/>
      <c r="AE253" s="306"/>
      <c r="AG253" s="577"/>
      <c r="AH253" s="577"/>
      <c r="AI253" s="577"/>
      <c r="AJ253" s="577"/>
      <c r="AL253" s="165"/>
      <c r="AO253" s="314">
        <f t="shared" ref="AO253" si="2093">IF(AND(B253&gt;0,B253&lt;=12),1,IF(AND(B253&gt;12,B253&lt;=24),2,IF(AND(B253&gt;24,B253&lt;=36),3,0)))</f>
        <v>3</v>
      </c>
      <c r="AQ253" s="314" t="str">
        <f t="shared" si="1770"/>
        <v>L</v>
      </c>
      <c r="AR253" s="314" t="str">
        <f t="shared" ref="AR253" si="2094">IF(AQ253="L"," ",IF(AO242="A","B&amp;C",IF(AO242="B","A&amp;C","A&amp;B")))</f>
        <v xml:space="preserve"> </v>
      </c>
      <c r="AS253" s="318">
        <f t="shared" si="1772"/>
        <v>5</v>
      </c>
      <c r="AT253" s="318">
        <f t="shared" si="1794"/>
        <v>0</v>
      </c>
      <c r="AU253" s="318">
        <f t="shared" si="1773"/>
        <v>0</v>
      </c>
      <c r="AV253" s="318">
        <f t="shared" si="1774"/>
        <v>-45</v>
      </c>
    </row>
    <row r="254" spans="1:48">
      <c r="A254" s="197">
        <f t="shared" si="1643"/>
        <v>244</v>
      </c>
      <c r="B254" s="198">
        <f>Data!B254</f>
        <v>27</v>
      </c>
      <c r="D254" s="165"/>
      <c r="E254" s="165"/>
      <c r="F254" s="165"/>
      <c r="G254" s="165"/>
      <c r="I254" s="287" t="str">
        <f t="shared" ref="I254" si="2095">IF(D243=1,"2&amp;3",IF(D243=2,"1&amp;3","1&amp;2"))</f>
        <v>1&amp;3</v>
      </c>
      <c r="J254" s="287" t="str">
        <f t="shared" ref="J254" si="2096">IF(E243="A","B&amp;C",IF(E243="B","A&amp;C","A&amp;B"))</f>
        <v>A&amp;C</v>
      </c>
      <c r="K254" s="287" t="str">
        <f t="shared" ref="K254" si="2097">IF(F243=1,"2&amp;3",IF(F243=2,"1&amp;3","1&amp;2"))</f>
        <v>1&amp;3</v>
      </c>
      <c r="L254" s="287" t="str">
        <f t="shared" ref="L254" si="2098">IF(G243="A","B&amp;C",IF(G243="B","A&amp;C","A&amp;B"))</f>
        <v>A&amp;C</v>
      </c>
      <c r="M254" s="71"/>
      <c r="N254" s="165"/>
      <c r="O254" s="71"/>
      <c r="P254" s="71"/>
      <c r="Q254" s="289" t="str">
        <f t="shared" ref="Q254" si="2099">IF(D244="A","B&amp;C",IF(D244="B","A&amp;C","A&amp;B"))</f>
        <v>B&amp;C</v>
      </c>
      <c r="R254" s="289" t="str">
        <f t="shared" ref="R254" si="2100">IF(E244=1,"2&amp;3",IF(E244=2,"1&amp;3","1&amp;2"))</f>
        <v>1&amp;2</v>
      </c>
      <c r="S254" s="289" t="str">
        <f t="shared" ref="S254" si="2101">IF(F244="A","B&amp;C",IF(F244="B","A&amp;C","A&amp;B"))</f>
        <v>A&amp;B</v>
      </c>
      <c r="T254" s="289" t="str">
        <f t="shared" ref="T254" si="2102">IF(G244=1,"2&amp;3",IF(G244=2,"1&amp;3","1&amp;2"))</f>
        <v>1&amp;3</v>
      </c>
      <c r="U254" s="71"/>
      <c r="V254" s="165"/>
      <c r="W254" s="71"/>
      <c r="X254" s="71"/>
      <c r="Y254" s="349" t="str">
        <f t="shared" ref="Y254" si="2103">IF(D251=1,"2&amp;3",IF(D251=2,"1&amp;3","1&amp;2"))</f>
        <v>2&amp;3</v>
      </c>
      <c r="Z254" s="349" t="str">
        <f t="shared" ref="Z254" si="2104">IF(E251="A","B&amp;C",IF(E251="B","A&amp;C","A&amp;B"))</f>
        <v>B&amp;C</v>
      </c>
      <c r="AA254" s="349" t="str">
        <f t="shared" ref="AA254" si="2105">IF(F251=1,"2&amp;3",IF(F251=2,"1&amp;3","1&amp;2"))</f>
        <v>1&amp;2</v>
      </c>
      <c r="AB254" s="349" t="str">
        <f t="shared" ref="AB254" si="2106">IF(G251="A","B&amp;C",IF(G251="B","A&amp;C","A&amp;B"))</f>
        <v>A&amp;B</v>
      </c>
      <c r="AC254" s="306"/>
      <c r="AD254" s="308"/>
      <c r="AE254" s="306"/>
      <c r="AG254" s="337" t="str">
        <f>IF(D245="H","L","H")</f>
        <v>H</v>
      </c>
      <c r="AH254" s="337" t="str">
        <f>IF(E245="O","E","O")</f>
        <v>O</v>
      </c>
      <c r="AI254" s="337" t="str">
        <f>IF(F245="H","L","H")</f>
        <v>L</v>
      </c>
      <c r="AJ254" s="337" t="str">
        <f>IF(G245="O","E","O")</f>
        <v>E</v>
      </c>
      <c r="AL254" s="165"/>
      <c r="AO254" s="314" t="str">
        <f t="shared" ref="AO254" si="2107">IF(B254=0,0,IF(MOD(B254,3)=1,"A",IF(MOD(B254,3)=2,"B","C")))</f>
        <v>C</v>
      </c>
      <c r="AQ254" s="314" t="str">
        <f t="shared" si="1770"/>
        <v xml:space="preserve"> </v>
      </c>
      <c r="AR254" s="314" t="str">
        <f t="shared" ref="AR254" si="2108">IF(AQ254="L"," ",IF(AO243=1,"2&amp;3",IF(AO243=2,"1&amp;3","1&amp;2")))</f>
        <v>1&amp;3</v>
      </c>
      <c r="AS254" s="318">
        <f t="shared" si="1772"/>
        <v>5</v>
      </c>
      <c r="AT254" s="318">
        <f t="shared" si="1794"/>
        <v>0</v>
      </c>
      <c r="AU254" s="318">
        <f t="shared" si="1773"/>
        <v>0</v>
      </c>
      <c r="AV254" s="318">
        <f t="shared" si="1774"/>
        <v>-45</v>
      </c>
    </row>
    <row r="255" spans="1:48">
      <c r="A255" s="197">
        <f t="shared" si="1643"/>
        <v>245</v>
      </c>
      <c r="B255" s="198">
        <f>Data!B255</f>
        <v>13</v>
      </c>
      <c r="D255" s="288">
        <f>IF(AND(B255&gt;0,B255&lt;=12),1,IF(AND(B255&gt;12,B255&lt;=24),2,IF(AND(B255&gt;24,B255&lt;=36),3,0)))</f>
        <v>2</v>
      </c>
      <c r="E255" s="288" t="str">
        <f>IF(B256=0,0,IF(MOD(B256,3)=1,"A",IF(MOD(B256,3)=2,"B","C")))</f>
        <v>B</v>
      </c>
      <c r="F255" s="288">
        <f>IF(AND(B257&gt;0,B257&lt;=12),1,IF(AND(B257&gt;12,B257&lt;=24),2,IF(AND(B257&gt;24,B257&lt;=36),3,0)))</f>
        <v>3</v>
      </c>
      <c r="G255" s="288" t="str">
        <f>IF(B258=0,0,IF(MOD(B258,3)=1,"A",IF(MOD(B258,3)=2,"B","C")))</f>
        <v>C</v>
      </c>
      <c r="I255" s="66" t="str">
        <f t="shared" ref="I255" si="2109">IF(AND(D255&lt;&gt;D243,D255&lt;&gt;0),"W","L")</f>
        <v>L</v>
      </c>
      <c r="J255" s="66" t="str">
        <f t="shared" ref="J255" si="2110">IF(I255="W"," ", IF(AND(E255&lt;&gt;E243,E255&lt;&gt;0),"W","L"))</f>
        <v>L</v>
      </c>
      <c r="K255" s="66" t="str">
        <f t="shared" ref="K255:L255" si="2111">IF(OR(J255="W",J255=" ")," ",IF(AND(F255&lt;&gt;F243,F255&lt;&gt;0),"W","L"))</f>
        <v>W</v>
      </c>
      <c r="L255" s="66" t="str">
        <f t="shared" si="2111"/>
        <v xml:space="preserve"> </v>
      </c>
      <c r="M255" s="71"/>
      <c r="N255" s="165">
        <f t="shared" ref="N255" si="2112">IF(I255="W",1,IF(J255="W",2,IF(K255="W",3,IF(L255="W",4,"L"))))</f>
        <v>3</v>
      </c>
      <c r="O255" s="71">
        <f t="shared" ref="O255" si="2113">IF(N255&lt;&gt;"L",O251+1,O251-81)</f>
        <v>-187</v>
      </c>
      <c r="P255" s="71"/>
      <c r="Q255" s="66" t="str">
        <f t="shared" ref="Q255" si="2114">IF(AND(D256&lt;&gt;D244,D256&lt;&gt;0),"W","L")</f>
        <v>L</v>
      </c>
      <c r="R255" s="66" t="str">
        <f t="shared" ref="R255" si="2115">IF(Q255="W"," ", IF(AND(E256&lt;&gt;E244,E256&lt;&gt;0),"W","L"))</f>
        <v>W</v>
      </c>
      <c r="S255" s="66" t="str">
        <f t="shared" ref="S255:T255" si="2116">IF(OR(R255="W",R255=" ")," ",IF(AND(F256&lt;&gt;F244,F256&lt;&gt;0),"W","L"))</f>
        <v xml:space="preserve"> </v>
      </c>
      <c r="T255" s="66" t="str">
        <f t="shared" si="2116"/>
        <v xml:space="preserve"> </v>
      </c>
      <c r="U255" s="71"/>
      <c r="V255" s="165">
        <f t="shared" ref="V255" si="2117">IF(Q255="W",1,IF(R255="W",2,IF(S255="W",3,IF(T255="W",4,"L"))))</f>
        <v>2</v>
      </c>
      <c r="W255" s="71">
        <f t="shared" ref="W255" si="2118">IF(V255&lt;&gt;"L",W251+1,W251-81)</f>
        <v>59</v>
      </c>
      <c r="X255" s="71"/>
      <c r="Y255" s="314" t="str">
        <f t="shared" ref="Y255" si="2119">IF(AND(D255&lt;&gt;D251,D255&lt;&gt;0),"W","L")</f>
        <v>W</v>
      </c>
      <c r="Z255" s="314" t="str">
        <f t="shared" ref="Z255" si="2120">IF(Y255="W"," ", IF(AND(E255&lt;&gt;E251,E255&lt;&gt;0),"W","L"))</f>
        <v xml:space="preserve"> </v>
      </c>
      <c r="AA255" s="314" t="str">
        <f t="shared" ref="AA255:AB255" si="2121">IF(OR(Z255="W",Z255=" ")," ",IF(AND(F255&lt;&gt;F251,F255&lt;&gt;0),"W","L"))</f>
        <v xml:space="preserve"> </v>
      </c>
      <c r="AB255" s="314" t="str">
        <f t="shared" si="2121"/>
        <v xml:space="preserve"> </v>
      </c>
      <c r="AC255" s="306"/>
      <c r="AD255" s="308">
        <f t="shared" ref="AD255" si="2122">IF(Y255="W",1,IF(Z255="W",2,IF(AA255="W",3,IF(AB255="W",4,"L"))))</f>
        <v>1</v>
      </c>
      <c r="AE255" s="306">
        <f t="shared" ref="AE255" si="2123">IF(AD255&lt;&gt;"L",AE251+1,AE251-81)</f>
        <v>61</v>
      </c>
      <c r="AG255" s="314" t="str">
        <f>IF(AND(D257&lt;&gt;D245,D486&lt;&gt;0),"W","L")</f>
        <v>L</v>
      </c>
      <c r="AH255" s="314" t="str">
        <f>IF(AG255="W"," ", IF(AND(E257&lt;&gt;E245,E257&lt;&gt;0),"W","L"))</f>
        <v>W</v>
      </c>
      <c r="AI255" s="314" t="str">
        <f>IF(OR(AH255="W",AH255=" ")," ",IF(AND(F257&lt;&gt;F245,F257&lt;&gt;0),"W","L"))</f>
        <v xml:space="preserve"> </v>
      </c>
      <c r="AJ255" s="314" t="str">
        <f>IF(OR(AI255="W",AI255=" ")," ",IF(AND(G257&lt;&gt;G245,G257&lt;&gt;0),"W","L"))</f>
        <v xml:space="preserve"> </v>
      </c>
      <c r="AL255" s="165">
        <f t="shared" ref="AL255" si="2124">IF(AG255="W",1,IF(AH255="W",2,IF(AI255="W",3,IF(AJ255="W",4,"L"))))</f>
        <v>2</v>
      </c>
      <c r="AM255" s="71">
        <f t="shared" ref="AM255" si="2125">IF(AL255&lt;&gt;"L",AM251+1,AM251-15)</f>
        <v>-85</v>
      </c>
      <c r="AO255" s="314">
        <f t="shared" ref="AO255" si="2126">IF(AND(B255&gt;0,B255&lt;=12),1,IF(AND(B255&gt;12,B255&lt;=24),2,IF(AND(B255&gt;24,B255&lt;=36),3,0)))</f>
        <v>2</v>
      </c>
      <c r="AQ255" s="314" t="str">
        <f t="shared" si="1770"/>
        <v>L</v>
      </c>
      <c r="AR255" s="314" t="str">
        <f t="shared" ref="AR255" si="2127">IF(AQ255="L"," ",IF(AO244="A","B&amp;C",IF(AO244="B","A&amp;C","A&amp;B")))</f>
        <v xml:space="preserve"> </v>
      </c>
      <c r="AS255" s="318">
        <f t="shared" si="1772"/>
        <v>6</v>
      </c>
      <c r="AT255" s="318">
        <f t="shared" si="1794"/>
        <v>0</v>
      </c>
      <c r="AU255" s="318">
        <f t="shared" si="1773"/>
        <v>0</v>
      </c>
      <c r="AV255" s="318">
        <f t="shared" si="1774"/>
        <v>-45</v>
      </c>
    </row>
    <row r="256" spans="1:48">
      <c r="A256" s="197">
        <f t="shared" si="1643"/>
        <v>246</v>
      </c>
      <c r="B256" s="198">
        <f>Data!B256</f>
        <v>23</v>
      </c>
      <c r="D256" s="290" t="str">
        <f>IF(B255=0,0,IF(MOD(B255,3)=1,"A",IF(MOD(B255,3)=2,"B","C")))</f>
        <v>A</v>
      </c>
      <c r="E256" s="290">
        <f>IF(AND(B256&gt;0,B256&lt;=12),1,IF(AND(B256&gt;12,B256&lt;=24),2,IF(AND(B256&gt;24,B256&lt;=36),3,0)))</f>
        <v>2</v>
      </c>
      <c r="F256" s="290" t="str">
        <f>IF(B257=0,0,IF(MOD(B257,3)=1,"A",IF(MOD(B257,3)=2,"B","C")))</f>
        <v>C</v>
      </c>
      <c r="G256" s="290">
        <f>IF(AND(B258&gt;0,B258&lt;=12),1,IF(AND(B258&gt;12,B258&lt;=24),2,IF(AND(B258&gt;24,B258&lt;=36),3,0)))</f>
        <v>2</v>
      </c>
      <c r="M256" s="71"/>
      <c r="N256" s="165"/>
      <c r="O256" s="71"/>
      <c r="P256" s="71"/>
      <c r="Q256" s="165"/>
      <c r="R256" s="165"/>
      <c r="S256" s="165"/>
      <c r="T256" s="165"/>
      <c r="U256" s="71"/>
      <c r="V256" s="165"/>
      <c r="W256" s="71"/>
      <c r="X256" s="71"/>
      <c r="Y256" s="314"/>
      <c r="Z256" s="314"/>
      <c r="AA256" s="314"/>
      <c r="AB256" s="314"/>
      <c r="AC256" s="306"/>
      <c r="AD256" s="308"/>
      <c r="AE256" s="306"/>
      <c r="AG256" s="577"/>
      <c r="AH256" s="577"/>
      <c r="AI256" s="577"/>
      <c r="AJ256" s="577"/>
      <c r="AL256" s="165"/>
      <c r="AO256" s="314" t="str">
        <f t="shared" ref="AO256" si="2128">IF(B256=0,0,IF(MOD(B256,3)=1,"A",IF(MOD(B256,3)=2,"B","C")))</f>
        <v>B</v>
      </c>
      <c r="AQ256" s="314" t="str">
        <f t="shared" si="1770"/>
        <v xml:space="preserve"> </v>
      </c>
      <c r="AR256" s="314" t="str">
        <f t="shared" ref="AR256" si="2129">IF(AQ256="L"," ",IF(AO245=1,"2&amp;3",IF(AO245=2,"1&amp;3","1&amp;2")))</f>
        <v>1&amp;3</v>
      </c>
      <c r="AS256" s="318">
        <f t="shared" si="1772"/>
        <v>6</v>
      </c>
      <c r="AT256" s="318">
        <f t="shared" si="1794"/>
        <v>0</v>
      </c>
      <c r="AU256" s="318">
        <f t="shared" si="1773"/>
        <v>0</v>
      </c>
      <c r="AV256" s="318">
        <f t="shared" si="1774"/>
        <v>-45</v>
      </c>
    </row>
    <row r="257" spans="1:48">
      <c r="A257" s="197">
        <f t="shared" si="1643"/>
        <v>247</v>
      </c>
      <c r="B257" s="198">
        <f>Data!B257</f>
        <v>33</v>
      </c>
      <c r="D257" s="292" t="str">
        <f>IF(B255=0,0,IF(B255&lt;=18,"L","H"))</f>
        <v>L</v>
      </c>
      <c r="E257" s="292" t="str">
        <f>IF(B256=0,0,IF(ISODD(B256),"O","E"))</f>
        <v>O</v>
      </c>
      <c r="F257" s="292" t="str">
        <f>IF(B257=0,0,IF(B257&lt;=18,"L","H"))</f>
        <v>H</v>
      </c>
      <c r="G257" s="292" t="str">
        <f>IF(B258=0,0,IF(ISODD(B258),"O","E"))</f>
        <v>E</v>
      </c>
      <c r="M257" s="71"/>
      <c r="N257" s="165"/>
      <c r="O257" s="71"/>
      <c r="P257" s="71"/>
      <c r="Q257" s="165"/>
      <c r="R257" s="165"/>
      <c r="S257" s="165"/>
      <c r="T257" s="165"/>
      <c r="U257" s="71"/>
      <c r="V257" s="165"/>
      <c r="W257" s="71"/>
      <c r="X257" s="71"/>
      <c r="Y257" s="314"/>
      <c r="Z257" s="314"/>
      <c r="AA257" s="314"/>
      <c r="AB257" s="314"/>
      <c r="AC257" s="306"/>
      <c r="AD257" s="308"/>
      <c r="AE257" s="306"/>
      <c r="AG257" s="577"/>
      <c r="AH257" s="577"/>
      <c r="AI257" s="577"/>
      <c r="AJ257" s="577"/>
      <c r="AL257" s="165"/>
      <c r="AO257" s="314">
        <f t="shared" ref="AO257" si="2130">IF(AND(B257&gt;0,B257&lt;=12),1,IF(AND(B257&gt;12,B257&lt;=24),2,IF(AND(B257&gt;24,B257&lt;=36),3,0)))</f>
        <v>3</v>
      </c>
      <c r="AQ257" s="314" t="str">
        <f t="shared" si="1770"/>
        <v>W</v>
      </c>
      <c r="AR257" s="314" t="str">
        <f t="shared" ref="AR257" si="2131">IF(AQ257="L"," ",IF(AO246="A","B&amp;C",IF(AO246="B","A&amp;C","A&amp;B")))</f>
        <v>A&amp;C</v>
      </c>
      <c r="AS257" s="318">
        <f t="shared" si="1772"/>
        <v>1</v>
      </c>
      <c r="AT257" s="318">
        <f t="shared" si="1794"/>
        <v>2</v>
      </c>
      <c r="AU257" s="318">
        <f t="shared" si="1773"/>
        <v>0</v>
      </c>
      <c r="AV257" s="318">
        <f t="shared" si="1774"/>
        <v>-47</v>
      </c>
    </row>
    <row r="258" spans="1:48">
      <c r="A258" s="197">
        <f t="shared" si="1643"/>
        <v>248</v>
      </c>
      <c r="B258" s="198">
        <f>Data!B258</f>
        <v>24</v>
      </c>
      <c r="D258" s="165"/>
      <c r="E258" s="165"/>
      <c r="F258" s="165"/>
      <c r="G258" s="165"/>
      <c r="I258" s="287" t="str">
        <f t="shared" ref="I258" si="2132">IF(D247=1,"2&amp;3",IF(D247=2,"1&amp;3","1&amp;2"))</f>
        <v>1&amp;3</v>
      </c>
      <c r="J258" s="287" t="str">
        <f t="shared" ref="J258" si="2133">IF(E247="A","B&amp;C",IF(E247="B","A&amp;C","A&amp;B"))</f>
        <v>B&amp;C</v>
      </c>
      <c r="K258" s="287" t="str">
        <f t="shared" ref="K258" si="2134">IF(F247=1,"2&amp;3",IF(F247=2,"1&amp;3","1&amp;2"))</f>
        <v>1&amp;2</v>
      </c>
      <c r="L258" s="287" t="str">
        <f t="shared" ref="L258" si="2135">IF(G247="A","B&amp;C",IF(G247="B","A&amp;C","A&amp;B"))</f>
        <v>A&amp;C</v>
      </c>
      <c r="M258" s="71"/>
      <c r="N258" s="165"/>
      <c r="O258" s="71"/>
      <c r="P258" s="71"/>
      <c r="Q258" s="289" t="str">
        <f t="shared" ref="Q258" si="2136">IF(D248="A","B&amp;C",IF(D248="B","A&amp;C","A&amp;B"))</f>
        <v>A&amp;C</v>
      </c>
      <c r="R258" s="289" t="str">
        <f t="shared" ref="R258" si="2137">IF(E248=1,"2&amp;3",IF(E248=2,"1&amp;3","1&amp;2"))</f>
        <v>1&amp;3</v>
      </c>
      <c r="S258" s="289" t="str">
        <f t="shared" ref="S258" si="2138">IF(F248="A","B&amp;C",IF(F248="B","A&amp;C","A&amp;B"))</f>
        <v>B&amp;C</v>
      </c>
      <c r="T258" s="289" t="str">
        <f t="shared" ref="T258" si="2139">IF(G248=1,"2&amp;3",IF(G248=2,"1&amp;3","1&amp;2"))</f>
        <v>1&amp;3</v>
      </c>
      <c r="U258" s="71"/>
      <c r="V258" s="165"/>
      <c r="W258" s="71"/>
      <c r="X258" s="71"/>
      <c r="Y258" s="349" t="str">
        <f t="shared" ref="Y258" si="2140">IF(D255=1,"2&amp;3",IF(D255=2,"1&amp;3","1&amp;2"))</f>
        <v>1&amp;3</v>
      </c>
      <c r="Z258" s="349" t="str">
        <f t="shared" ref="Z258" si="2141">IF(E255="A","B&amp;C",IF(E255="B","A&amp;C","A&amp;B"))</f>
        <v>A&amp;C</v>
      </c>
      <c r="AA258" s="349" t="str">
        <f t="shared" ref="AA258" si="2142">IF(F255=1,"2&amp;3",IF(F255=2,"1&amp;3","1&amp;2"))</f>
        <v>1&amp;2</v>
      </c>
      <c r="AB258" s="349" t="str">
        <f t="shared" ref="AB258" si="2143">IF(G255="A","B&amp;C",IF(G255="B","A&amp;C","A&amp;B"))</f>
        <v>A&amp;B</v>
      </c>
      <c r="AC258" s="306"/>
      <c r="AD258" s="308"/>
      <c r="AE258" s="306"/>
      <c r="AG258" s="337" t="str">
        <f>IF(D249="H","L","H")</f>
        <v>L</v>
      </c>
      <c r="AH258" s="337" t="str">
        <f>IF(E249="O","E","O")</f>
        <v>O</v>
      </c>
      <c r="AI258" s="337" t="str">
        <f>IF(F249="H","L","H")</f>
        <v>L</v>
      </c>
      <c r="AJ258" s="337" t="str">
        <f>IF(G249="O","E","O")</f>
        <v>E</v>
      </c>
      <c r="AL258" s="165"/>
      <c r="AO258" s="314" t="str">
        <f t="shared" ref="AO258" si="2144">IF(B258=0,0,IF(MOD(B258,3)=1,"A",IF(MOD(B258,3)=2,"B","C")))</f>
        <v>C</v>
      </c>
      <c r="AQ258" s="314" t="str">
        <f t="shared" si="1770"/>
        <v>W</v>
      </c>
      <c r="AR258" s="314" t="str">
        <f t="shared" ref="AR258" si="2145">IF(AQ258="L"," ",IF(AO247=1,"2&amp;3",IF(AO247=2,"1&amp;3","1&amp;2")))</f>
        <v>1&amp;3</v>
      </c>
      <c r="AS258" s="318">
        <f t="shared" si="1772"/>
        <v>1</v>
      </c>
      <c r="AT258" s="318">
        <f t="shared" si="1794"/>
        <v>2</v>
      </c>
      <c r="AU258" s="318">
        <f t="shared" si="1773"/>
        <v>3</v>
      </c>
      <c r="AV258" s="318">
        <f t="shared" si="1774"/>
        <v>-46</v>
      </c>
    </row>
    <row r="259" spans="1:48">
      <c r="A259" s="197">
        <f t="shared" si="1643"/>
        <v>249</v>
      </c>
      <c r="B259" s="198">
        <f>Data!B259</f>
        <v>2</v>
      </c>
      <c r="D259" s="288">
        <f>IF(AND(B259&gt;0,B259&lt;=12),1,IF(AND(B259&gt;12,B259&lt;=24),2,IF(AND(B259&gt;24,B259&lt;=36),3,0)))</f>
        <v>1</v>
      </c>
      <c r="E259" s="288" t="str">
        <f>IF(B260=0,0,IF(MOD(B260,3)=1,"A",IF(MOD(B260,3)=2,"B","C")))</f>
        <v>C</v>
      </c>
      <c r="F259" s="288">
        <f>IF(AND(B261&gt;0,B261&lt;=12),1,IF(AND(B261&gt;12,B261&lt;=24),2,IF(AND(B261&gt;24,B261&lt;=36),3,0)))</f>
        <v>2</v>
      </c>
      <c r="G259" s="288" t="str">
        <f>IF(B262=0,0,IF(MOD(B262,3)=1,"A",IF(MOD(B262,3)=2,"B","C")))</f>
        <v>A</v>
      </c>
      <c r="I259" s="66" t="str">
        <f t="shared" ref="I259" si="2146">IF(AND(D259&lt;&gt;D247,D259&lt;&gt;0),"W","L")</f>
        <v>W</v>
      </c>
      <c r="J259" s="66" t="str">
        <f t="shared" ref="J259" si="2147">IF(I259="W"," ", IF(AND(E259&lt;&gt;E247,E259&lt;&gt;0),"W","L"))</f>
        <v xml:space="preserve"> </v>
      </c>
      <c r="K259" s="66" t="str">
        <f t="shared" ref="K259:L259" si="2148">IF(OR(J259="W",J259=" ")," ",IF(AND(F259&lt;&gt;F247,F259&lt;&gt;0),"W","L"))</f>
        <v xml:space="preserve"> </v>
      </c>
      <c r="L259" s="66" t="str">
        <f t="shared" si="2148"/>
        <v xml:space="preserve"> </v>
      </c>
      <c r="M259" s="71"/>
      <c r="N259" s="165">
        <f t="shared" ref="N259" si="2149">IF(I259="W",1,IF(J259="W",2,IF(K259="W",3,IF(L259="W",4,"L"))))</f>
        <v>1</v>
      </c>
      <c r="O259" s="71">
        <f t="shared" ref="O259" si="2150">IF(N259&lt;&gt;"L",O255+1,O255-81)</f>
        <v>-186</v>
      </c>
      <c r="P259" s="71"/>
      <c r="Q259" s="66" t="str">
        <f t="shared" ref="Q259" si="2151">IF(AND(D260&lt;&gt;D248,D260&lt;&gt;0),"W","L")</f>
        <v>L</v>
      </c>
      <c r="R259" s="66" t="str">
        <f t="shared" ref="R259" si="2152">IF(Q259="W"," ", IF(AND(E260&lt;&gt;E248,E260&lt;&gt;0),"W","L"))</f>
        <v>L</v>
      </c>
      <c r="S259" s="66" t="str">
        <f t="shared" ref="S259:T259" si="2153">IF(OR(R259="W",R259=" ")," ",IF(AND(F260&lt;&gt;F248,F260&lt;&gt;0),"W","L"))</f>
        <v>L</v>
      </c>
      <c r="T259" s="66" t="str">
        <f t="shared" si="2153"/>
        <v>W</v>
      </c>
      <c r="U259" s="71"/>
      <c r="V259" s="165">
        <f t="shared" ref="V259" si="2154">IF(Q259="W",1,IF(R259="W",2,IF(S259="W",3,IF(T259="W",4,"L"))))</f>
        <v>4</v>
      </c>
      <c r="W259" s="71">
        <f t="shared" ref="W259" si="2155">IF(V259&lt;&gt;"L",W255+1,W255-81)</f>
        <v>60</v>
      </c>
      <c r="X259" s="71"/>
      <c r="Y259" s="314" t="str">
        <f t="shared" ref="Y259" si="2156">IF(AND(D259&lt;&gt;D255,D259&lt;&gt;0),"W","L")</f>
        <v>W</v>
      </c>
      <c r="Z259" s="314" t="str">
        <f t="shared" ref="Z259" si="2157">IF(Y259="W"," ", IF(AND(E259&lt;&gt;E255,E259&lt;&gt;0),"W","L"))</f>
        <v xml:space="preserve"> </v>
      </c>
      <c r="AA259" s="314" t="str">
        <f t="shared" ref="AA259:AB259" si="2158">IF(OR(Z259="W",Z259=" ")," ",IF(AND(F259&lt;&gt;F255,F259&lt;&gt;0),"W","L"))</f>
        <v xml:space="preserve"> </v>
      </c>
      <c r="AB259" s="314" t="str">
        <f t="shared" si="2158"/>
        <v xml:space="preserve"> </v>
      </c>
      <c r="AC259" s="306"/>
      <c r="AD259" s="308">
        <f t="shared" ref="AD259" si="2159">IF(Y259="W",1,IF(Z259="W",2,IF(AA259="W",3,IF(AB259="W",4,"L"))))</f>
        <v>1</v>
      </c>
      <c r="AE259" s="306">
        <f t="shared" ref="AE259" si="2160">IF(AD259&lt;&gt;"L",AE255+1,AE255-81)</f>
        <v>62</v>
      </c>
      <c r="AG259" s="314" t="str">
        <f>IF(AND(D261&lt;&gt;D249,D490&lt;&gt;0),"W","L")</f>
        <v>L</v>
      </c>
      <c r="AH259" s="314" t="str">
        <f>IF(AG259="W"," ", IF(AND(E261&lt;&gt;E249,E261&lt;&gt;0),"W","L"))</f>
        <v>W</v>
      </c>
      <c r="AI259" s="314" t="str">
        <f>IF(OR(AH259="W",AH259=" ")," ",IF(AND(F261&lt;&gt;F249,F261&lt;&gt;0),"W","L"))</f>
        <v xml:space="preserve"> </v>
      </c>
      <c r="AJ259" s="314" t="str">
        <f>IF(OR(AI259="W",AI259=" ")," ",IF(AND(G261&lt;&gt;G249,G261&lt;&gt;0),"W","L"))</f>
        <v xml:space="preserve"> </v>
      </c>
      <c r="AL259" s="165">
        <f t="shared" ref="AL259" si="2161">IF(AG259="W",1,IF(AH259="W",2,IF(AI259="W",3,IF(AJ259="W",4,"L"))))</f>
        <v>2</v>
      </c>
      <c r="AM259" s="71">
        <f t="shared" ref="AM259" si="2162">IF(AL259&lt;&gt;"L",AM255+1,AM255-15)</f>
        <v>-84</v>
      </c>
      <c r="AO259" s="314">
        <f t="shared" ref="AO259" si="2163">IF(AND(B259&gt;0,B259&lt;=12),1,IF(AND(B259&gt;12,B259&lt;=24),2,IF(AND(B259&gt;24,B259&lt;=36),3,0)))</f>
        <v>1</v>
      </c>
      <c r="AQ259" s="314" t="str">
        <f t="shared" si="1770"/>
        <v>W</v>
      </c>
      <c r="AR259" s="314" t="str">
        <f t="shared" ref="AR259" si="2164">IF(AQ259="L"," ",IF(AO248="A","B&amp;C",IF(AO248="B","A&amp;C","A&amp;B")))</f>
        <v>B&amp;C</v>
      </c>
      <c r="AS259" s="318">
        <f t="shared" si="1772"/>
        <v>1</v>
      </c>
      <c r="AT259" s="318">
        <f t="shared" si="1794"/>
        <v>2</v>
      </c>
      <c r="AU259" s="318">
        <f t="shared" si="1773"/>
        <v>3</v>
      </c>
      <c r="AV259" s="318">
        <f t="shared" si="1774"/>
        <v>-45</v>
      </c>
    </row>
    <row r="260" spans="1:48">
      <c r="A260" s="197">
        <f t="shared" si="1643"/>
        <v>250</v>
      </c>
      <c r="B260" s="198">
        <f>Data!B260</f>
        <v>21</v>
      </c>
      <c r="D260" s="290" t="str">
        <f>IF(B259=0,0,IF(MOD(B259,3)=1,"A",IF(MOD(B259,3)=2,"B","C")))</f>
        <v>B</v>
      </c>
      <c r="E260" s="290">
        <f>IF(AND(B260&gt;0,B260&lt;=12),1,IF(AND(B260&gt;12,B260&lt;=24),2,IF(AND(B260&gt;24,B260&lt;=36),3,0)))</f>
        <v>2</v>
      </c>
      <c r="F260" s="290" t="str">
        <f>IF(B261=0,0,IF(MOD(B261,3)=1,"A",IF(MOD(B261,3)=2,"B","C")))</f>
        <v>A</v>
      </c>
      <c r="G260" s="290">
        <f>IF(AND(B262&gt;0,B262&lt;=12),1,IF(AND(B262&gt;12,B262&lt;=24),2,IF(AND(B262&gt;24,B262&lt;=36),3,0)))</f>
        <v>1</v>
      </c>
      <c r="M260" s="71"/>
      <c r="N260" s="165"/>
      <c r="O260" s="71"/>
      <c r="P260" s="71"/>
      <c r="Q260" s="165"/>
      <c r="R260" s="165"/>
      <c r="S260" s="165"/>
      <c r="T260" s="165"/>
      <c r="U260" s="71"/>
      <c r="V260" s="165"/>
      <c r="W260" s="71"/>
      <c r="X260" s="71"/>
      <c r="Y260" s="314"/>
      <c r="Z260" s="314"/>
      <c r="AA260" s="314"/>
      <c r="AB260" s="314"/>
      <c r="AC260" s="306"/>
      <c r="AD260" s="308"/>
      <c r="AE260" s="306"/>
      <c r="AG260" s="577"/>
      <c r="AH260" s="577"/>
      <c r="AI260" s="577"/>
      <c r="AJ260" s="577"/>
      <c r="AL260" s="165"/>
      <c r="AO260" s="314" t="str">
        <f t="shared" ref="AO260" si="2165">IF(B260=0,0,IF(MOD(B260,3)=1,"A",IF(MOD(B260,3)=2,"B","C")))</f>
        <v>C</v>
      </c>
      <c r="AQ260" s="314" t="str">
        <f t="shared" si="1770"/>
        <v>W</v>
      </c>
      <c r="AR260" s="314" t="str">
        <f t="shared" ref="AR260" si="2166">IF(AQ260="L"," ",IF(AO249=1,"2&amp;3",IF(AO249=2,"1&amp;3","1&amp;2")))</f>
        <v>1&amp;2</v>
      </c>
      <c r="AS260" s="318">
        <f t="shared" si="1772"/>
        <v>1</v>
      </c>
      <c r="AT260" s="318">
        <f t="shared" si="1794"/>
        <v>2</v>
      </c>
      <c r="AU260" s="318">
        <f t="shared" si="1773"/>
        <v>3</v>
      </c>
      <c r="AV260" s="318">
        <f t="shared" si="1774"/>
        <v>-44</v>
      </c>
    </row>
    <row r="261" spans="1:48">
      <c r="A261" s="197">
        <f t="shared" si="1643"/>
        <v>251</v>
      </c>
      <c r="B261" s="198">
        <f>Data!B261</f>
        <v>19</v>
      </c>
      <c r="D261" s="292" t="str">
        <f>IF(B259=0,0,IF(B259&lt;=18,"L","H"))</f>
        <v>L</v>
      </c>
      <c r="E261" s="292" t="str">
        <f>IF(B260=0,0,IF(ISODD(B260),"O","E"))</f>
        <v>O</v>
      </c>
      <c r="F261" s="292" t="str">
        <f>IF(B261=0,0,IF(B261&lt;=18,"L","H"))</f>
        <v>H</v>
      </c>
      <c r="G261" s="292" t="str">
        <f>IF(B262=0,0,IF(ISODD(B262),"O","E"))</f>
        <v>O</v>
      </c>
      <c r="M261" s="71"/>
      <c r="N261" s="165"/>
      <c r="O261" s="71"/>
      <c r="P261" s="71"/>
      <c r="Q261" s="165"/>
      <c r="R261" s="165"/>
      <c r="S261" s="165"/>
      <c r="T261" s="165"/>
      <c r="U261" s="71"/>
      <c r="V261" s="165"/>
      <c r="W261" s="71"/>
      <c r="X261" s="71"/>
      <c r="Y261" s="314"/>
      <c r="Z261" s="314"/>
      <c r="AA261" s="314"/>
      <c r="AB261" s="314"/>
      <c r="AC261" s="306"/>
      <c r="AD261" s="308"/>
      <c r="AE261" s="306"/>
      <c r="AG261" s="577"/>
      <c r="AH261" s="577"/>
      <c r="AI261" s="577"/>
      <c r="AJ261" s="577"/>
      <c r="AL261" s="165"/>
      <c r="AO261" s="314">
        <f t="shared" ref="AO261" si="2167">IF(AND(B261&gt;0,B261&lt;=12),1,IF(AND(B261&gt;12,B261&lt;=24),2,IF(AND(B261&gt;24,B261&lt;=36),3,0)))</f>
        <v>2</v>
      </c>
      <c r="AQ261" s="314" t="str">
        <f t="shared" si="1770"/>
        <v>W</v>
      </c>
      <c r="AR261" s="314" t="str">
        <f t="shared" ref="AR261" si="2168">IF(AQ261="L"," ",IF(AO250="A","B&amp;C",IF(AO250="B","A&amp;C","A&amp;B")))</f>
        <v>A&amp;C</v>
      </c>
      <c r="AS261" s="318">
        <f t="shared" si="1772"/>
        <v>1</v>
      </c>
      <c r="AT261" s="318">
        <f t="shared" si="1794"/>
        <v>2</v>
      </c>
      <c r="AU261" s="318">
        <f t="shared" si="1773"/>
        <v>3</v>
      </c>
      <c r="AV261" s="318">
        <f t="shared" si="1774"/>
        <v>-43</v>
      </c>
    </row>
    <row r="262" spans="1:48">
      <c r="A262" s="197">
        <f t="shared" si="1643"/>
        <v>252</v>
      </c>
      <c r="B262" s="198">
        <f>Data!B262</f>
        <v>7</v>
      </c>
      <c r="D262" s="77"/>
      <c r="E262" s="77"/>
      <c r="F262" s="77"/>
      <c r="G262" s="77"/>
      <c r="I262" s="287" t="str">
        <f t="shared" ref="I262" si="2169">IF(D251=1,"2&amp;3",IF(D251=2,"1&amp;3","1&amp;2"))</f>
        <v>2&amp;3</v>
      </c>
      <c r="J262" s="287" t="str">
        <f t="shared" ref="J262" si="2170">IF(E251="A","B&amp;C",IF(E251="B","A&amp;C","A&amp;B"))</f>
        <v>B&amp;C</v>
      </c>
      <c r="K262" s="287" t="str">
        <f t="shared" ref="K262" si="2171">IF(F251=1,"2&amp;3",IF(F251=2,"1&amp;3","1&amp;2"))</f>
        <v>1&amp;2</v>
      </c>
      <c r="L262" s="287" t="str">
        <f t="shared" ref="L262" si="2172">IF(G251="A","B&amp;C",IF(G251="B","A&amp;C","A&amp;B"))</f>
        <v>A&amp;B</v>
      </c>
      <c r="M262" s="71"/>
      <c r="N262" s="165"/>
      <c r="O262" s="71"/>
      <c r="P262" s="71"/>
      <c r="Q262" s="289" t="str">
        <f t="shared" ref="Q262" si="2173">IF(D252="A","B&amp;C",IF(D252="B","A&amp;C","A&amp;B"))</f>
        <v>A&amp;C</v>
      </c>
      <c r="R262" s="289" t="str">
        <f t="shared" ref="R262" si="2174">IF(E252=1,"2&amp;3",IF(E252=2,"1&amp;3","1&amp;2"))</f>
        <v>2&amp;3</v>
      </c>
      <c r="S262" s="289" t="str">
        <f t="shared" ref="S262" si="2175">IF(F252="A","B&amp;C",IF(F252="B","A&amp;C","A&amp;B"))</f>
        <v>B&amp;C</v>
      </c>
      <c r="T262" s="289" t="str">
        <f t="shared" ref="T262" si="2176">IF(G252=1,"2&amp;3",IF(G252=2,"1&amp;3","1&amp;2"))</f>
        <v>1&amp;2</v>
      </c>
      <c r="U262" s="71"/>
      <c r="V262" s="165"/>
      <c r="W262" s="71"/>
      <c r="X262" s="71"/>
      <c r="Y262" s="349" t="str">
        <f t="shared" ref="Y262" si="2177">IF(D259=1,"2&amp;3",IF(D259=2,"1&amp;3","1&amp;2"))</f>
        <v>2&amp;3</v>
      </c>
      <c r="Z262" s="349" t="str">
        <f t="shared" ref="Z262" si="2178">IF(E259="A","B&amp;C",IF(E259="B","A&amp;C","A&amp;B"))</f>
        <v>A&amp;B</v>
      </c>
      <c r="AA262" s="349" t="str">
        <f t="shared" ref="AA262" si="2179">IF(F259=1,"2&amp;3",IF(F259=2,"1&amp;3","1&amp;2"))</f>
        <v>1&amp;3</v>
      </c>
      <c r="AB262" s="349" t="str">
        <f t="shared" ref="AB262" si="2180">IF(G259="A","B&amp;C",IF(G259="B","A&amp;C","A&amp;B"))</f>
        <v>B&amp;C</v>
      </c>
      <c r="AC262" s="306"/>
      <c r="AD262" s="308"/>
      <c r="AE262" s="306"/>
      <c r="AG262" s="337" t="str">
        <f>IF(D253="H","L","H")</f>
        <v>H</v>
      </c>
      <c r="AH262" s="337" t="str">
        <f>IF(E253="O","E","O")</f>
        <v>E</v>
      </c>
      <c r="AI262" s="337" t="str">
        <f>IF(F253="H","L","H")</f>
        <v>L</v>
      </c>
      <c r="AJ262" s="337" t="str">
        <f>IF(G253="O","E","O")</f>
        <v>E</v>
      </c>
      <c r="AL262" s="165"/>
      <c r="AO262" s="314" t="str">
        <f t="shared" ref="AO262" si="2181">IF(B262=0,0,IF(MOD(B262,3)=1,"A",IF(MOD(B262,3)=2,"B","C")))</f>
        <v>A</v>
      </c>
      <c r="AQ262" s="314" t="str">
        <f t="shared" si="1770"/>
        <v>W</v>
      </c>
      <c r="AR262" s="314" t="str">
        <f t="shared" ref="AR262" si="2182">IF(AQ262="L"," ",IF(AO251=1,"2&amp;3",IF(AO251=2,"1&amp;3","1&amp;2")))</f>
        <v>2&amp;3</v>
      </c>
      <c r="AS262" s="318">
        <f t="shared" si="1772"/>
        <v>1</v>
      </c>
      <c r="AT262" s="318">
        <f t="shared" si="1794"/>
        <v>2</v>
      </c>
      <c r="AU262" s="318">
        <f t="shared" si="1773"/>
        <v>3</v>
      </c>
      <c r="AV262" s="318">
        <f t="shared" si="1774"/>
        <v>-42</v>
      </c>
    </row>
    <row r="263" spans="1:48">
      <c r="A263" s="197">
        <f t="shared" si="1643"/>
        <v>253</v>
      </c>
      <c r="B263" s="198">
        <f>Data!B263</f>
        <v>10</v>
      </c>
      <c r="D263" s="288">
        <f>IF(AND(B263&gt;0,B263&lt;=12),1,IF(AND(B263&gt;12,B263&lt;=24),2,IF(AND(B263&gt;24,B263&lt;=36),3,0)))</f>
        <v>1</v>
      </c>
      <c r="E263" s="288" t="str">
        <f>IF(B264=0,0,IF(MOD(B264,3)=1,"A",IF(MOD(B264,3)=2,"B","C")))</f>
        <v>C</v>
      </c>
      <c r="F263" s="288">
        <f>IF(AND(B265&gt;0,B265&lt;=12),1,IF(AND(B265&gt;12,B265&lt;=24),2,IF(AND(B265&gt;24,B265&lt;=36),3,0)))</f>
        <v>2</v>
      </c>
      <c r="G263" s="288" t="str">
        <f>IF(B266=0,0,IF(MOD(B266,3)=1,"A",IF(MOD(B266,3)=2,"B","C")))</f>
        <v>B</v>
      </c>
      <c r="I263" s="66" t="str">
        <f t="shared" ref="I263" si="2183">IF(AND(D263&lt;&gt;D251,D263&lt;&gt;0),"W","L")</f>
        <v>L</v>
      </c>
      <c r="J263" s="66" t="str">
        <f t="shared" ref="J263" si="2184">IF(I263="W"," ", IF(AND(E263&lt;&gt;E251,E263&lt;&gt;0),"W","L"))</f>
        <v>W</v>
      </c>
      <c r="K263" s="66" t="str">
        <f t="shared" ref="K263:L263" si="2185">IF(OR(J263="W",J263=" ")," ",IF(AND(F263&lt;&gt;F251,F263&lt;&gt;0),"W","L"))</f>
        <v xml:space="preserve"> </v>
      </c>
      <c r="L263" s="66" t="str">
        <f t="shared" si="2185"/>
        <v xml:space="preserve"> </v>
      </c>
      <c r="M263" s="71"/>
      <c r="N263" s="165">
        <f t="shared" ref="N263" si="2186">IF(I263="W",1,IF(J263="W",2,IF(K263="W",3,IF(L263="W",4,"L"))))</f>
        <v>2</v>
      </c>
      <c r="O263" s="71">
        <f t="shared" ref="O263" si="2187">IF(N263&lt;&gt;"L",O259+1,O259-81)</f>
        <v>-185</v>
      </c>
      <c r="P263" s="71"/>
      <c r="Q263" s="66" t="str">
        <f t="shared" ref="Q263" si="2188">IF(AND(D264&lt;&gt;D252,D264&lt;&gt;0),"W","L")</f>
        <v>W</v>
      </c>
      <c r="R263" s="66" t="str">
        <f t="shared" ref="R263" si="2189">IF(Q263="W"," ", IF(AND(E264&lt;&gt;E252,E264&lt;&gt;0),"W","L"))</f>
        <v xml:space="preserve"> </v>
      </c>
      <c r="S263" s="66" t="str">
        <f t="shared" ref="S263:T263" si="2190">IF(OR(R263="W",R263=" ")," ",IF(AND(F264&lt;&gt;F252,F264&lt;&gt;0),"W","L"))</f>
        <v xml:space="preserve"> </v>
      </c>
      <c r="T263" s="66" t="str">
        <f t="shared" si="2190"/>
        <v xml:space="preserve"> </v>
      </c>
      <c r="U263" s="71"/>
      <c r="V263" s="165">
        <f t="shared" ref="V263" si="2191">IF(Q263="W",1,IF(R263="W",2,IF(S263="W",3,IF(T263="W",4,"L"))))</f>
        <v>1</v>
      </c>
      <c r="W263" s="71">
        <f t="shared" ref="W263" si="2192">IF(V263&lt;&gt;"L",W259+1,W259-81)</f>
        <v>61</v>
      </c>
      <c r="X263" s="71"/>
      <c r="Y263" s="314" t="str">
        <f t="shared" ref="Y263" si="2193">IF(AND(D263&lt;&gt;D259,D263&lt;&gt;0),"W","L")</f>
        <v>L</v>
      </c>
      <c r="Z263" s="314" t="str">
        <f t="shared" ref="Z263" si="2194">IF(Y263="W"," ", IF(AND(E263&lt;&gt;E259,E263&lt;&gt;0),"W","L"))</f>
        <v>L</v>
      </c>
      <c r="AA263" s="314" t="str">
        <f t="shared" ref="AA263:AB263" si="2195">IF(OR(Z263="W",Z263=" ")," ",IF(AND(F263&lt;&gt;F259,F263&lt;&gt;0),"W","L"))</f>
        <v>L</v>
      </c>
      <c r="AB263" s="314" t="str">
        <f t="shared" si="2195"/>
        <v>W</v>
      </c>
      <c r="AC263" s="306"/>
      <c r="AD263" s="308">
        <f t="shared" ref="AD263" si="2196">IF(Y263="W",1,IF(Z263="W",2,IF(AA263="W",3,IF(AB263="W",4,"L"))))</f>
        <v>4</v>
      </c>
      <c r="AE263" s="306">
        <f t="shared" ref="AE263" si="2197">IF(AD263&lt;&gt;"L",AE259+1,AE259-81)</f>
        <v>63</v>
      </c>
      <c r="AG263" s="314" t="str">
        <f>IF(AND(D265&lt;&gt;D253,D494&lt;&gt;0),"W","L")</f>
        <v>L</v>
      </c>
      <c r="AH263" s="314" t="str">
        <f>IF(AG263="W"," ", IF(AND(E265&lt;&gt;E253,E265&lt;&gt;0),"W","L"))</f>
        <v>W</v>
      </c>
      <c r="AI263" s="314" t="str">
        <f>IF(OR(AH263="W",AH263=" ")," ",IF(AND(F265&lt;&gt;F253,F265&lt;&gt;0),"W","L"))</f>
        <v xml:space="preserve"> </v>
      </c>
      <c r="AJ263" s="314" t="str">
        <f>IF(OR(AI263="W",AI263=" ")," ",IF(AND(G265&lt;&gt;G253,G265&lt;&gt;0),"W","L"))</f>
        <v xml:space="preserve"> </v>
      </c>
      <c r="AL263" s="165">
        <f t="shared" ref="AL263" si="2198">IF(AG263="W",1,IF(AH263="W",2,IF(AI263="W",3,IF(AJ263="W",4,"L"))))</f>
        <v>2</v>
      </c>
      <c r="AM263" s="71">
        <f t="shared" ref="AM263" si="2199">IF(AL263&lt;&gt;"L",AM259+1,AM259-15)</f>
        <v>-83</v>
      </c>
      <c r="AO263" s="314">
        <f t="shared" ref="AO263" si="2200">IF(AND(B263&gt;0,B263&lt;=12),1,IF(AND(B263&gt;12,B263&lt;=24),2,IF(AND(B263&gt;24,B263&lt;=36),3,0)))</f>
        <v>1</v>
      </c>
      <c r="AQ263" s="314" t="str">
        <f t="shared" si="1770"/>
        <v>L</v>
      </c>
      <c r="AR263" s="314" t="str">
        <f t="shared" ref="AR263" si="2201">IF(AQ263="L"," ",IF(AO252="A","B&amp;C",IF(AO252="B","A&amp;C","A&amp;B")))</f>
        <v xml:space="preserve"> </v>
      </c>
      <c r="AS263" s="318">
        <f t="shared" si="1772"/>
        <v>2</v>
      </c>
      <c r="AT263" s="318">
        <f t="shared" si="1794"/>
        <v>0</v>
      </c>
      <c r="AU263" s="318">
        <f t="shared" si="1773"/>
        <v>0</v>
      </c>
      <c r="AV263" s="318">
        <f t="shared" si="1774"/>
        <v>-42</v>
      </c>
    </row>
    <row r="264" spans="1:48">
      <c r="A264" s="197">
        <f t="shared" si="1643"/>
        <v>254</v>
      </c>
      <c r="B264" s="198">
        <f>Data!B264</f>
        <v>6</v>
      </c>
      <c r="D264" s="290" t="str">
        <f>IF(B263=0,0,IF(MOD(B263,3)=1,"A",IF(MOD(B263,3)=2,"B","C")))</f>
        <v>A</v>
      </c>
      <c r="E264" s="290">
        <f>IF(AND(B264&gt;0,B264&lt;=12),1,IF(AND(B264&gt;12,B264&lt;=24),2,IF(AND(B264&gt;24,B264&lt;=36),3,0)))</f>
        <v>1</v>
      </c>
      <c r="F264" s="290" t="str">
        <f>IF(B265=0,0,IF(MOD(B265,3)=1,"A",IF(MOD(B265,3)=2,"B","C")))</f>
        <v>A</v>
      </c>
      <c r="G264" s="290">
        <f>IF(AND(B266&gt;0,B266&lt;=12),1,IF(AND(B266&gt;12,B266&lt;=24),2,IF(AND(B266&gt;24,B266&lt;=36),3,0)))</f>
        <v>3</v>
      </c>
      <c r="M264" s="71"/>
      <c r="N264" s="165"/>
      <c r="O264" s="71"/>
      <c r="P264" s="71"/>
      <c r="Q264" s="165"/>
      <c r="R264" s="165"/>
      <c r="S264" s="165"/>
      <c r="T264" s="165"/>
      <c r="U264" s="71"/>
      <c r="V264" s="165"/>
      <c r="W264" s="71"/>
      <c r="X264" s="71"/>
      <c r="Y264" s="314"/>
      <c r="Z264" s="314"/>
      <c r="AA264" s="314"/>
      <c r="AB264" s="314"/>
      <c r="AC264" s="306"/>
      <c r="AD264" s="308"/>
      <c r="AE264" s="306"/>
      <c r="AG264" s="577"/>
      <c r="AH264" s="577"/>
      <c r="AI264" s="577"/>
      <c r="AJ264" s="577"/>
      <c r="AL264" s="165"/>
      <c r="AO264" s="314" t="str">
        <f t="shared" ref="AO264" si="2202">IF(B264=0,0,IF(MOD(B264,3)=1,"A",IF(MOD(B264,3)=2,"B","C")))</f>
        <v>C</v>
      </c>
      <c r="AQ264" s="314" t="str">
        <f t="shared" si="1770"/>
        <v xml:space="preserve"> </v>
      </c>
      <c r="AR264" s="314" t="str">
        <f t="shared" ref="AR264" si="2203">IF(AQ264="L"," ",IF(AO253=1,"2&amp;3",IF(AO253=2,"1&amp;3","1&amp;2")))</f>
        <v>1&amp;2</v>
      </c>
      <c r="AS264" s="318">
        <f t="shared" si="1772"/>
        <v>2</v>
      </c>
      <c r="AT264" s="318">
        <f t="shared" si="1794"/>
        <v>6</v>
      </c>
      <c r="AU264" s="318">
        <f t="shared" si="1773"/>
        <v>0</v>
      </c>
      <c r="AV264" s="318">
        <f t="shared" si="1774"/>
        <v>-48</v>
      </c>
    </row>
    <row r="265" spans="1:48">
      <c r="A265" s="197">
        <f t="shared" si="1643"/>
        <v>255</v>
      </c>
      <c r="B265" s="198">
        <f>Data!B265</f>
        <v>13</v>
      </c>
      <c r="D265" s="292" t="str">
        <f>IF(B263=0,0,IF(B263&lt;=18,"L","H"))</f>
        <v>L</v>
      </c>
      <c r="E265" s="292" t="str">
        <f>IF(B264=0,0,IF(ISODD(B264),"O","E"))</f>
        <v>E</v>
      </c>
      <c r="F265" s="292" t="str">
        <f>IF(B265=0,0,IF(B265&lt;=18,"L","H"))</f>
        <v>L</v>
      </c>
      <c r="G265" s="292" t="str">
        <f>IF(B266=0,0,IF(ISODD(B266),"O","E"))</f>
        <v>E</v>
      </c>
      <c r="M265" s="71"/>
      <c r="N265" s="165"/>
      <c r="O265" s="71"/>
      <c r="P265" s="71"/>
      <c r="Q265" s="165"/>
      <c r="R265" s="165"/>
      <c r="S265" s="165"/>
      <c r="T265" s="165"/>
      <c r="U265" s="71"/>
      <c r="V265" s="165"/>
      <c r="W265" s="71"/>
      <c r="X265" s="71"/>
      <c r="Y265" s="314"/>
      <c r="Z265" s="314"/>
      <c r="AA265" s="314"/>
      <c r="AB265" s="314"/>
      <c r="AC265" s="306"/>
      <c r="AD265" s="308"/>
      <c r="AE265" s="306"/>
      <c r="AG265" s="577"/>
      <c r="AH265" s="577"/>
      <c r="AI265" s="577"/>
      <c r="AJ265" s="577"/>
      <c r="AL265" s="165"/>
      <c r="AO265" s="314">
        <f t="shared" ref="AO265" si="2204">IF(AND(B265&gt;0,B265&lt;=12),1,IF(AND(B265&gt;12,B265&lt;=24),2,IF(AND(B265&gt;24,B265&lt;=36),3,0)))</f>
        <v>2</v>
      </c>
      <c r="AQ265" s="314" t="str">
        <f t="shared" si="1770"/>
        <v>W</v>
      </c>
      <c r="AR265" s="314" t="str">
        <f t="shared" ref="AR265" si="2205">IF(AQ265="L"," ",IF(AO254="A","B&amp;C",IF(AO254="B","A&amp;C","A&amp;B")))</f>
        <v>A&amp;B</v>
      </c>
      <c r="AS265" s="318">
        <f t="shared" si="1772"/>
        <v>1</v>
      </c>
      <c r="AT265" s="318">
        <f t="shared" si="1794"/>
        <v>2</v>
      </c>
      <c r="AU265" s="318">
        <f t="shared" si="1773"/>
        <v>9</v>
      </c>
      <c r="AV265" s="318">
        <f t="shared" si="1774"/>
        <v>-41</v>
      </c>
    </row>
    <row r="266" spans="1:48">
      <c r="A266" s="197">
        <f t="shared" si="1643"/>
        <v>256</v>
      </c>
      <c r="B266" s="198">
        <f>Data!B266</f>
        <v>32</v>
      </c>
      <c r="D266" s="165"/>
      <c r="E266" s="165"/>
      <c r="F266" s="165"/>
      <c r="G266" s="165"/>
      <c r="I266" s="287" t="str">
        <f t="shared" ref="I266" si="2206">IF(D255=1,"2&amp;3",IF(D255=2,"1&amp;3","1&amp;2"))</f>
        <v>1&amp;3</v>
      </c>
      <c r="J266" s="287" t="str">
        <f t="shared" ref="J266" si="2207">IF(E255="A","B&amp;C",IF(E255="B","A&amp;C","A&amp;B"))</f>
        <v>A&amp;C</v>
      </c>
      <c r="K266" s="287" t="str">
        <f t="shared" ref="K266" si="2208">IF(F255=1,"2&amp;3",IF(F255=2,"1&amp;3","1&amp;2"))</f>
        <v>1&amp;2</v>
      </c>
      <c r="L266" s="287" t="str">
        <f t="shared" ref="L266" si="2209">IF(G255="A","B&amp;C",IF(G255="B","A&amp;C","A&amp;B"))</f>
        <v>A&amp;B</v>
      </c>
      <c r="M266" s="71"/>
      <c r="N266" s="165"/>
      <c r="O266" s="71"/>
      <c r="P266" s="71"/>
      <c r="Q266" s="289" t="str">
        <f t="shared" ref="Q266" si="2210">IF(D256="A","B&amp;C",IF(D256="B","A&amp;C","A&amp;B"))</f>
        <v>B&amp;C</v>
      </c>
      <c r="R266" s="289" t="str">
        <f t="shared" ref="R266" si="2211">IF(E256=1,"2&amp;3",IF(E256=2,"1&amp;3","1&amp;2"))</f>
        <v>1&amp;3</v>
      </c>
      <c r="S266" s="289" t="str">
        <f t="shared" ref="S266" si="2212">IF(F256="A","B&amp;C",IF(F256="B","A&amp;C","A&amp;B"))</f>
        <v>A&amp;B</v>
      </c>
      <c r="T266" s="289" t="str">
        <f t="shared" ref="T266" si="2213">IF(G256=1,"2&amp;3",IF(G256=2,"1&amp;3","1&amp;2"))</f>
        <v>1&amp;3</v>
      </c>
      <c r="U266" s="71"/>
      <c r="V266" s="165"/>
      <c r="W266" s="71"/>
      <c r="X266" s="71"/>
      <c r="Y266" s="349" t="str">
        <f t="shared" ref="Y266" si="2214">IF(D263=1,"2&amp;3",IF(D263=2,"1&amp;3","1&amp;2"))</f>
        <v>2&amp;3</v>
      </c>
      <c r="Z266" s="349" t="str">
        <f t="shared" ref="Z266" si="2215">IF(E263="A","B&amp;C",IF(E263="B","A&amp;C","A&amp;B"))</f>
        <v>A&amp;B</v>
      </c>
      <c r="AA266" s="349" t="str">
        <f t="shared" ref="AA266" si="2216">IF(F263=1,"2&amp;3",IF(F263=2,"1&amp;3","1&amp;2"))</f>
        <v>1&amp;3</v>
      </c>
      <c r="AB266" s="349" t="str">
        <f t="shared" ref="AB266" si="2217">IF(G263="A","B&amp;C",IF(G263="B","A&amp;C","A&amp;B"))</f>
        <v>A&amp;C</v>
      </c>
      <c r="AC266" s="306"/>
      <c r="AD266" s="308"/>
      <c r="AE266" s="306"/>
      <c r="AG266" s="337" t="str">
        <f>IF(D257="H","L","H")</f>
        <v>H</v>
      </c>
      <c r="AH266" s="337" t="str">
        <f>IF(E257="O","E","O")</f>
        <v>E</v>
      </c>
      <c r="AI266" s="337" t="str">
        <f>IF(F257="H","L","H")</f>
        <v>L</v>
      </c>
      <c r="AJ266" s="337" t="str">
        <f>IF(G257="O","E","O")</f>
        <v>O</v>
      </c>
      <c r="AL266" s="165"/>
      <c r="AO266" s="314" t="str">
        <f t="shared" ref="AO266" si="2218">IF(B266=0,0,IF(MOD(B266,3)=1,"A",IF(MOD(B266,3)=2,"B","C")))</f>
        <v>B</v>
      </c>
      <c r="AQ266" s="314" t="str">
        <f t="shared" si="1770"/>
        <v>W</v>
      </c>
      <c r="AR266" s="314" t="str">
        <f t="shared" ref="AR266" si="2219">IF(AQ266="L"," ",IF(AO255=1,"2&amp;3",IF(AO255=2,"1&amp;3","1&amp;2")))</f>
        <v>1&amp;3</v>
      </c>
      <c r="AS266" s="318">
        <f t="shared" si="1772"/>
        <v>1</v>
      </c>
      <c r="AT266" s="318">
        <f t="shared" si="1794"/>
        <v>2</v>
      </c>
      <c r="AU266" s="318">
        <f t="shared" si="1773"/>
        <v>3</v>
      </c>
      <c r="AV266" s="318">
        <f t="shared" si="1774"/>
        <v>-40</v>
      </c>
    </row>
    <row r="267" spans="1:48">
      <c r="A267" s="197">
        <f t="shared" si="1643"/>
        <v>257</v>
      </c>
      <c r="B267" s="198">
        <f>Data!B267</f>
        <v>22</v>
      </c>
      <c r="D267" s="288">
        <f>IF(AND(B267&gt;0,B267&lt;=12),1,IF(AND(B267&gt;12,B267&lt;=24),2,IF(AND(B267&gt;24,B267&lt;=36),3,0)))</f>
        <v>2</v>
      </c>
      <c r="E267" s="288" t="str">
        <f>IF(B268=0,0,IF(MOD(B268,3)=1,"A",IF(MOD(B268,3)=2,"B","C")))</f>
        <v>B</v>
      </c>
      <c r="F267" s="288">
        <f>IF(AND(B269&gt;0,B269&lt;=12),1,IF(AND(B269&gt;12,B269&lt;=24),2,IF(AND(B269&gt;24,B269&lt;=36),3,0)))</f>
        <v>2</v>
      </c>
      <c r="G267" s="288" t="str">
        <f>IF(B270=0,0,IF(MOD(B270,3)=1,"A",IF(MOD(B270,3)=2,"B","C")))</f>
        <v>C</v>
      </c>
      <c r="I267" s="66" t="str">
        <f t="shared" ref="I267" si="2220">IF(AND(D267&lt;&gt;D255,D267&lt;&gt;0),"W","L")</f>
        <v>L</v>
      </c>
      <c r="J267" s="66" t="str">
        <f t="shared" ref="J267" si="2221">IF(I267="W"," ", IF(AND(E267&lt;&gt;E255,E267&lt;&gt;0),"W","L"))</f>
        <v>L</v>
      </c>
      <c r="K267" s="66" t="str">
        <f t="shared" ref="K267:L267" si="2222">IF(OR(J267="W",J267=" ")," ",IF(AND(F267&lt;&gt;F255,F267&lt;&gt;0),"W","L"))</f>
        <v>W</v>
      </c>
      <c r="L267" s="66" t="str">
        <f t="shared" si="2222"/>
        <v xml:space="preserve"> </v>
      </c>
      <c r="M267" s="71"/>
      <c r="N267" s="165">
        <f t="shared" ref="N267" si="2223">IF(I267="W",1,IF(J267="W",2,IF(K267="W",3,IF(L267="W",4,"L"))))</f>
        <v>3</v>
      </c>
      <c r="O267" s="71">
        <f t="shared" ref="O267" si="2224">IF(N267&lt;&gt;"L",O263+1,O263-81)</f>
        <v>-184</v>
      </c>
      <c r="P267" s="71"/>
      <c r="Q267" s="66" t="str">
        <f t="shared" ref="Q267" si="2225">IF(AND(D268&lt;&gt;D256,D268&lt;&gt;0),"W","L")</f>
        <v>L</v>
      </c>
      <c r="R267" s="66" t="str">
        <f t="shared" ref="R267" si="2226">IF(Q267="W"," ", IF(AND(E268&lt;&gt;E256,E268&lt;&gt;0),"W","L"))</f>
        <v>L</v>
      </c>
      <c r="S267" s="66" t="str">
        <f t="shared" ref="S267:T267" si="2227">IF(OR(R267="W",R267=" ")," ",IF(AND(F268&lt;&gt;F256,F268&lt;&gt;0),"W","L"))</f>
        <v>W</v>
      </c>
      <c r="T267" s="66" t="str">
        <f t="shared" si="2227"/>
        <v xml:space="preserve"> </v>
      </c>
      <c r="U267" s="71"/>
      <c r="V267" s="165">
        <f t="shared" ref="V267" si="2228">IF(Q267="W",1,IF(R267="W",2,IF(S267="W",3,IF(T267="W",4,"L"))))</f>
        <v>3</v>
      </c>
      <c r="W267" s="71">
        <f t="shared" ref="W267" si="2229">IF(V267&lt;&gt;"L",W263+1,W263-81)</f>
        <v>62</v>
      </c>
      <c r="X267" s="71"/>
      <c r="Y267" s="314" t="str">
        <f t="shared" ref="Y267" si="2230">IF(AND(D267&lt;&gt;D263,D267&lt;&gt;0),"W","L")</f>
        <v>W</v>
      </c>
      <c r="Z267" s="314" t="str">
        <f t="shared" ref="Z267" si="2231">IF(Y267="W"," ", IF(AND(E267&lt;&gt;E263,E267&lt;&gt;0),"W","L"))</f>
        <v xml:space="preserve"> </v>
      </c>
      <c r="AA267" s="314" t="str">
        <f t="shared" ref="AA267:AB267" si="2232">IF(OR(Z267="W",Z267=" ")," ",IF(AND(F267&lt;&gt;F263,F267&lt;&gt;0),"W","L"))</f>
        <v xml:space="preserve"> </v>
      </c>
      <c r="AB267" s="314" t="str">
        <f t="shared" si="2232"/>
        <v xml:space="preserve"> </v>
      </c>
      <c r="AC267" s="306"/>
      <c r="AD267" s="308">
        <f t="shared" ref="AD267" si="2233">IF(Y267="W",1,IF(Z267="W",2,IF(AA267="W",3,IF(AB267="W",4,"L"))))</f>
        <v>1</v>
      </c>
      <c r="AE267" s="306">
        <f t="shared" ref="AE267" si="2234">IF(AD267&lt;&gt;"L",AE263+1,AE263-81)</f>
        <v>64</v>
      </c>
      <c r="AG267" s="314" t="str">
        <f>IF(AND(D269&lt;&gt;D257,D498&lt;&gt;0),"W","L")</f>
        <v>L</v>
      </c>
      <c r="AH267" s="314" t="str">
        <f>IF(AG267="W"," ", IF(AND(E269&lt;&gt;E257,E269&lt;&gt;0),"W","L"))</f>
        <v>W</v>
      </c>
      <c r="AI267" s="314" t="str">
        <f>IF(OR(AH267="W",AH267=" ")," ",IF(AND(F269&lt;&gt;F257,F269&lt;&gt;0),"W","L"))</f>
        <v xml:space="preserve"> </v>
      </c>
      <c r="AJ267" s="314" t="str">
        <f>IF(OR(AI267="W",AI267=" ")," ",IF(AND(G269&lt;&gt;G257,G269&lt;&gt;0),"W","L"))</f>
        <v xml:space="preserve"> </v>
      </c>
      <c r="AL267" s="165">
        <f t="shared" ref="AL267" si="2235">IF(AG267="W",1,IF(AH267="W",2,IF(AI267="W",3,IF(AJ267="W",4,"L"))))</f>
        <v>2</v>
      </c>
      <c r="AM267" s="71">
        <f t="shared" ref="AM267" si="2236">IF(AL267&lt;&gt;"L",AM263+1,AM263-15)</f>
        <v>-82</v>
      </c>
      <c r="AO267" s="314">
        <f t="shared" ref="AO267" si="2237">IF(AND(B267&gt;0,B267&lt;=12),1,IF(AND(B267&gt;12,B267&lt;=24),2,IF(AND(B267&gt;24,B267&lt;=36),3,0)))</f>
        <v>2</v>
      </c>
      <c r="AQ267" s="314" t="str">
        <f t="shared" si="1770"/>
        <v>L</v>
      </c>
      <c r="AR267" s="314" t="str">
        <f t="shared" ref="AR267" si="2238">IF(AQ267="L"," ",IF(AO256="A","B&amp;C",IF(AO256="B","A&amp;C","A&amp;B")))</f>
        <v xml:space="preserve"> </v>
      </c>
      <c r="AS267" s="318">
        <f t="shared" si="1772"/>
        <v>2</v>
      </c>
      <c r="AT267" s="318">
        <f t="shared" si="1794"/>
        <v>0</v>
      </c>
      <c r="AU267" s="318">
        <f t="shared" si="1773"/>
        <v>0</v>
      </c>
      <c r="AV267" s="318">
        <f t="shared" si="1774"/>
        <v>-40</v>
      </c>
    </row>
    <row r="268" spans="1:48">
      <c r="A268" s="197">
        <f t="shared" si="1643"/>
        <v>258</v>
      </c>
      <c r="B268" s="198">
        <f>Data!B268</f>
        <v>20</v>
      </c>
      <c r="D268" s="290" t="str">
        <f>IF(B267=0,0,IF(MOD(B267,3)=1,"A",IF(MOD(B267,3)=2,"B","C")))</f>
        <v>A</v>
      </c>
      <c r="E268" s="290">
        <f>IF(AND(B268&gt;0,B268&lt;=12),1,IF(AND(B268&gt;12,B268&lt;=24),2,IF(AND(B268&gt;24,B268&lt;=36),3,0)))</f>
        <v>2</v>
      </c>
      <c r="F268" s="290" t="str">
        <f>IF(B269=0,0,IF(MOD(B269,3)=1,"A",IF(MOD(B269,3)=2,"B","C")))</f>
        <v>A</v>
      </c>
      <c r="G268" s="290">
        <f>IF(AND(B270&gt;0,B270&lt;=12),1,IF(AND(B270&gt;12,B270&lt;=24),2,IF(AND(B270&gt;24,B270&lt;=36),3,0)))</f>
        <v>2</v>
      </c>
      <c r="M268" s="71"/>
      <c r="N268" s="165"/>
      <c r="O268" s="71"/>
      <c r="P268" s="71"/>
      <c r="Q268" s="165"/>
      <c r="R268" s="165"/>
      <c r="S268" s="165"/>
      <c r="T268" s="165"/>
      <c r="U268" s="71"/>
      <c r="V268" s="165"/>
      <c r="W268" s="71"/>
      <c r="X268" s="71"/>
      <c r="Y268" s="314"/>
      <c r="Z268" s="314"/>
      <c r="AA268" s="314"/>
      <c r="AB268" s="314"/>
      <c r="AC268" s="306"/>
      <c r="AD268" s="308"/>
      <c r="AE268" s="306"/>
      <c r="AG268" s="577"/>
      <c r="AH268" s="577"/>
      <c r="AI268" s="577"/>
      <c r="AJ268" s="577"/>
      <c r="AL268" s="165"/>
      <c r="AO268" s="314" t="str">
        <f t="shared" ref="AO268" si="2239">IF(B268=0,0,IF(MOD(B268,3)=1,"A",IF(MOD(B268,3)=2,"B","C")))</f>
        <v>B</v>
      </c>
      <c r="AQ268" s="314" t="str">
        <f t="shared" si="1770"/>
        <v xml:space="preserve"> </v>
      </c>
      <c r="AR268" s="314" t="str">
        <f t="shared" ref="AR268" si="2240">IF(AQ268="L"," ",IF(AO257=1,"2&amp;3",IF(AO257=2,"1&amp;3","1&amp;2")))</f>
        <v>1&amp;2</v>
      </c>
      <c r="AS268" s="318">
        <f t="shared" si="1772"/>
        <v>2</v>
      </c>
      <c r="AT268" s="318">
        <f t="shared" si="1794"/>
        <v>6</v>
      </c>
      <c r="AU268" s="318">
        <f t="shared" si="1773"/>
        <v>0</v>
      </c>
      <c r="AV268" s="318">
        <f t="shared" si="1774"/>
        <v>-46</v>
      </c>
    </row>
    <row r="269" spans="1:48">
      <c r="A269" s="197">
        <f t="shared" ref="A269:A332" si="2241">A268+1</f>
        <v>259</v>
      </c>
      <c r="B269" s="198">
        <f>Data!B269</f>
        <v>13</v>
      </c>
      <c r="D269" s="292" t="str">
        <f>IF(B267=0,0,IF(B267&lt;=18,"L","H"))</f>
        <v>H</v>
      </c>
      <c r="E269" s="292" t="str">
        <f>IF(B268=0,0,IF(ISODD(B268),"O","E"))</f>
        <v>E</v>
      </c>
      <c r="F269" s="292" t="str">
        <f>IF(B269=0,0,IF(B269&lt;=18,"L","H"))</f>
        <v>L</v>
      </c>
      <c r="G269" s="292" t="str">
        <f>IF(B270=0,0,IF(ISODD(B270),"O","E"))</f>
        <v>O</v>
      </c>
      <c r="M269" s="71"/>
      <c r="N269" s="165"/>
      <c r="O269" s="71"/>
      <c r="P269" s="71"/>
      <c r="Q269" s="165"/>
      <c r="R269" s="165"/>
      <c r="S269" s="165"/>
      <c r="T269" s="165"/>
      <c r="U269" s="71"/>
      <c r="V269" s="165"/>
      <c r="W269" s="71"/>
      <c r="X269" s="71"/>
      <c r="Y269" s="314"/>
      <c r="Z269" s="314"/>
      <c r="AA269" s="314"/>
      <c r="AB269" s="314"/>
      <c r="AC269" s="306"/>
      <c r="AD269" s="308"/>
      <c r="AE269" s="306"/>
      <c r="AG269" s="577"/>
      <c r="AH269" s="577"/>
      <c r="AI269" s="577"/>
      <c r="AJ269" s="577"/>
      <c r="AL269" s="165"/>
      <c r="AO269" s="314">
        <f t="shared" ref="AO269" si="2242">IF(AND(B269&gt;0,B269&lt;=12),1,IF(AND(B269&gt;12,B269&lt;=24),2,IF(AND(B269&gt;24,B269&lt;=36),3,0)))</f>
        <v>2</v>
      </c>
      <c r="AQ269" s="314" t="str">
        <f t="shared" si="1770"/>
        <v>W</v>
      </c>
      <c r="AR269" s="314" t="str">
        <f t="shared" ref="AR269" si="2243">IF(AQ269="L"," ",IF(AO258="A","B&amp;C",IF(AO258="B","A&amp;C","A&amp;B")))</f>
        <v>A&amp;B</v>
      </c>
      <c r="AS269" s="318">
        <f t="shared" si="1772"/>
        <v>1</v>
      </c>
      <c r="AT269" s="318">
        <f t="shared" si="1794"/>
        <v>2</v>
      </c>
      <c r="AU269" s="318">
        <f t="shared" si="1773"/>
        <v>9</v>
      </c>
      <c r="AV269" s="318">
        <f t="shared" si="1774"/>
        <v>-39</v>
      </c>
    </row>
    <row r="270" spans="1:48">
      <c r="A270" s="197">
        <f t="shared" si="2241"/>
        <v>260</v>
      </c>
      <c r="B270" s="198">
        <f>Data!B270</f>
        <v>15</v>
      </c>
      <c r="D270" s="165"/>
      <c r="E270" s="165"/>
      <c r="F270" s="165"/>
      <c r="G270" s="165"/>
      <c r="I270" s="287" t="str">
        <f t="shared" ref="I270" si="2244">IF(D259=1,"2&amp;3",IF(D259=2,"1&amp;3","1&amp;2"))</f>
        <v>2&amp;3</v>
      </c>
      <c r="J270" s="287" t="str">
        <f t="shared" ref="J270" si="2245">IF(E259="A","B&amp;C",IF(E259="B","A&amp;C","A&amp;B"))</f>
        <v>A&amp;B</v>
      </c>
      <c r="K270" s="287" t="str">
        <f t="shared" ref="K270" si="2246">IF(F259=1,"2&amp;3",IF(F259=2,"1&amp;3","1&amp;2"))</f>
        <v>1&amp;3</v>
      </c>
      <c r="L270" s="287" t="str">
        <f t="shared" ref="L270" si="2247">IF(G259="A","B&amp;C",IF(G259="B","A&amp;C","A&amp;B"))</f>
        <v>B&amp;C</v>
      </c>
      <c r="M270" s="71"/>
      <c r="N270" s="165"/>
      <c r="O270" s="71"/>
      <c r="P270" s="71"/>
      <c r="Q270" s="289" t="str">
        <f t="shared" ref="Q270" si="2248">IF(D260="A","B&amp;C",IF(D260="B","A&amp;C","A&amp;B"))</f>
        <v>A&amp;C</v>
      </c>
      <c r="R270" s="289" t="str">
        <f t="shared" ref="R270" si="2249">IF(E260=1,"2&amp;3",IF(E260=2,"1&amp;3","1&amp;2"))</f>
        <v>1&amp;3</v>
      </c>
      <c r="S270" s="289" t="str">
        <f t="shared" ref="S270" si="2250">IF(F260="A","B&amp;C",IF(F260="B","A&amp;C","A&amp;B"))</f>
        <v>B&amp;C</v>
      </c>
      <c r="T270" s="289" t="str">
        <f t="shared" ref="T270" si="2251">IF(G260=1,"2&amp;3",IF(G260=2,"1&amp;3","1&amp;2"))</f>
        <v>2&amp;3</v>
      </c>
      <c r="U270" s="71"/>
      <c r="V270" s="165"/>
      <c r="W270" s="71"/>
      <c r="X270" s="71"/>
      <c r="Y270" s="349" t="str">
        <f t="shared" ref="Y270" si="2252">IF(D267=1,"2&amp;3",IF(D267=2,"1&amp;3","1&amp;2"))</f>
        <v>1&amp;3</v>
      </c>
      <c r="Z270" s="349" t="str">
        <f t="shared" ref="Z270" si="2253">IF(E267="A","B&amp;C",IF(E267="B","A&amp;C","A&amp;B"))</f>
        <v>A&amp;C</v>
      </c>
      <c r="AA270" s="349" t="str">
        <f t="shared" ref="AA270" si="2254">IF(F267=1,"2&amp;3",IF(F267=2,"1&amp;3","1&amp;2"))</f>
        <v>1&amp;3</v>
      </c>
      <c r="AB270" s="349" t="str">
        <f t="shared" ref="AB270" si="2255">IF(G267="A","B&amp;C",IF(G267="B","A&amp;C","A&amp;B"))</f>
        <v>A&amp;B</v>
      </c>
      <c r="AC270" s="306"/>
      <c r="AD270" s="308"/>
      <c r="AE270" s="306"/>
      <c r="AG270" s="337" t="str">
        <f>IF(D261="H","L","H")</f>
        <v>H</v>
      </c>
      <c r="AH270" s="337" t="str">
        <f>IF(E261="O","E","O")</f>
        <v>E</v>
      </c>
      <c r="AI270" s="337" t="str">
        <f>IF(F261="H","L","H")</f>
        <v>L</v>
      </c>
      <c r="AJ270" s="337" t="str">
        <f>IF(G261="O","E","O")</f>
        <v>E</v>
      </c>
      <c r="AL270" s="165"/>
      <c r="AO270" s="314" t="str">
        <f t="shared" ref="AO270" si="2256">IF(B270=0,0,IF(MOD(B270,3)=1,"A",IF(MOD(B270,3)=2,"B","C")))</f>
        <v>C</v>
      </c>
      <c r="AQ270" s="314" t="str">
        <f t="shared" si="1770"/>
        <v>L</v>
      </c>
      <c r="AR270" s="314" t="str">
        <f t="shared" ref="AR270" si="2257">IF(AQ270="L"," ",IF(AO259=1,"2&amp;3",IF(AO259=2,"1&amp;3","1&amp;2")))</f>
        <v xml:space="preserve"> </v>
      </c>
      <c r="AS270" s="318">
        <f t="shared" si="1772"/>
        <v>2</v>
      </c>
      <c r="AT270" s="318">
        <f t="shared" si="1794"/>
        <v>0</v>
      </c>
      <c r="AU270" s="318">
        <f t="shared" si="1773"/>
        <v>0</v>
      </c>
      <c r="AV270" s="318">
        <f t="shared" si="1774"/>
        <v>-39</v>
      </c>
    </row>
    <row r="271" spans="1:48">
      <c r="A271" s="197">
        <f t="shared" si="2241"/>
        <v>261</v>
      </c>
      <c r="B271" s="198">
        <f>Data!B271</f>
        <v>19</v>
      </c>
      <c r="D271" s="288">
        <f>IF(AND(B271&gt;0,B271&lt;=12),1,IF(AND(B271&gt;12,B271&lt;=24),2,IF(AND(B271&gt;24,B271&lt;=36),3,0)))</f>
        <v>2</v>
      </c>
      <c r="E271" s="288" t="str">
        <f>IF(B272=0,0,IF(MOD(B272,3)=1,"A",IF(MOD(B272,3)=2,"B","C")))</f>
        <v>A</v>
      </c>
      <c r="F271" s="288">
        <f>IF(AND(B273&gt;0,B273&lt;=12),1,IF(AND(B273&gt;12,B273&lt;=24),2,IF(AND(B273&gt;24,B273&lt;=36),3,0)))</f>
        <v>2</v>
      </c>
      <c r="G271" s="288" t="str">
        <f>IF(B274=0,0,IF(MOD(B274,3)=1,"A",IF(MOD(B274,3)=2,"B","C")))</f>
        <v>A</v>
      </c>
      <c r="I271" s="66" t="str">
        <f t="shared" ref="I271" si="2258">IF(AND(D271&lt;&gt;D259,D271&lt;&gt;0),"W","L")</f>
        <v>W</v>
      </c>
      <c r="J271" s="66" t="str">
        <f t="shared" ref="J271" si="2259">IF(I271="W"," ", IF(AND(E271&lt;&gt;E259,E271&lt;&gt;0),"W","L"))</f>
        <v xml:space="preserve"> </v>
      </c>
      <c r="K271" s="66" t="str">
        <f t="shared" ref="K271:L271" si="2260">IF(OR(J271="W",J271=" ")," ",IF(AND(F271&lt;&gt;F259,F271&lt;&gt;0),"W","L"))</f>
        <v xml:space="preserve"> </v>
      </c>
      <c r="L271" s="66" t="str">
        <f t="shared" si="2260"/>
        <v xml:space="preserve"> </v>
      </c>
      <c r="M271" s="71"/>
      <c r="N271" s="165">
        <f t="shared" ref="N271" si="2261">IF(I271="W",1,IF(J271="W",2,IF(K271="W",3,IF(L271="W",4,"L"))))</f>
        <v>1</v>
      </c>
      <c r="O271" s="71">
        <f t="shared" ref="O271" si="2262">IF(N271&lt;&gt;"L",O267+1,O267-81)</f>
        <v>-183</v>
      </c>
      <c r="P271" s="71"/>
      <c r="Q271" s="66" t="str">
        <f t="shared" ref="Q271" si="2263">IF(AND(D272&lt;&gt;D260,D272&lt;&gt;0),"W","L")</f>
        <v>W</v>
      </c>
      <c r="R271" s="66" t="str">
        <f t="shared" ref="R271" si="2264">IF(Q271="W"," ", IF(AND(E272&lt;&gt;E260,E272&lt;&gt;0),"W","L"))</f>
        <v xml:space="preserve"> </v>
      </c>
      <c r="S271" s="66" t="str">
        <f t="shared" ref="S271:T271" si="2265">IF(OR(R271="W",R271=" ")," ",IF(AND(F272&lt;&gt;F260,F272&lt;&gt;0),"W","L"))</f>
        <v xml:space="preserve"> </v>
      </c>
      <c r="T271" s="66" t="str">
        <f t="shared" si="2265"/>
        <v xml:space="preserve"> </v>
      </c>
      <c r="U271" s="71"/>
      <c r="V271" s="165">
        <f t="shared" ref="V271" si="2266">IF(Q271="W",1,IF(R271="W",2,IF(S271="W",3,IF(T271="W",4,"L"))))</f>
        <v>1</v>
      </c>
      <c r="W271" s="71">
        <f t="shared" ref="W271" si="2267">IF(V271&lt;&gt;"L",W267+1,W267-81)</f>
        <v>63</v>
      </c>
      <c r="X271" s="71"/>
      <c r="Y271" s="314" t="str">
        <f t="shared" ref="Y271" si="2268">IF(AND(D271&lt;&gt;D267,D271&lt;&gt;0),"W","L")</f>
        <v>L</v>
      </c>
      <c r="Z271" s="314" t="str">
        <f t="shared" ref="Z271" si="2269">IF(Y271="W"," ", IF(AND(E271&lt;&gt;E267,E271&lt;&gt;0),"W","L"))</f>
        <v>W</v>
      </c>
      <c r="AA271" s="314" t="str">
        <f t="shared" ref="AA271:AB271" si="2270">IF(OR(Z271="W",Z271=" ")," ",IF(AND(F271&lt;&gt;F267,F271&lt;&gt;0),"W","L"))</f>
        <v xml:space="preserve"> </v>
      </c>
      <c r="AB271" s="314" t="str">
        <f t="shared" si="2270"/>
        <v xml:space="preserve"> </v>
      </c>
      <c r="AC271" s="306"/>
      <c r="AD271" s="308">
        <f t="shared" ref="AD271" si="2271">IF(Y271="W",1,IF(Z271="W",2,IF(AA271="W",3,IF(AB271="W",4,"L"))))</f>
        <v>2</v>
      </c>
      <c r="AE271" s="306">
        <f t="shared" ref="AE271" si="2272">IF(AD271&lt;&gt;"L",AE267+1,AE267-81)</f>
        <v>65</v>
      </c>
      <c r="AG271" s="314" t="str">
        <f>IF(AND(D273&lt;&gt;D261,D502&lt;&gt;0),"W","L")</f>
        <v>L</v>
      </c>
      <c r="AH271" s="314" t="str">
        <f>IF(AG271="W"," ", IF(AND(E273&lt;&gt;E261,E273&lt;&gt;0),"W","L"))</f>
        <v>L</v>
      </c>
      <c r="AI271" s="314" t="str">
        <f>IF(OR(AH271="W",AH271=" ")," ",IF(AND(F273&lt;&gt;F261,F273&lt;&gt;0),"W","L"))</f>
        <v>W</v>
      </c>
      <c r="AJ271" s="314" t="str">
        <f>IF(OR(AI271="W",AI271=" ")," ",IF(AND(G273&lt;&gt;G261,G273&lt;&gt;0),"W","L"))</f>
        <v xml:space="preserve"> </v>
      </c>
      <c r="AL271" s="165">
        <f t="shared" ref="AL271" si="2273">IF(AG271="W",1,IF(AH271="W",2,IF(AI271="W",3,IF(AJ271="W",4,"L"))))</f>
        <v>3</v>
      </c>
      <c r="AM271" s="71">
        <f t="shared" ref="AM271" si="2274">IF(AL271&lt;&gt;"L",AM267+1,AM267-15)</f>
        <v>-81</v>
      </c>
      <c r="AO271" s="314">
        <f t="shared" ref="AO271" si="2275">IF(AND(B271&gt;0,B271&lt;=12),1,IF(AND(B271&gt;12,B271&lt;=24),2,IF(AND(B271&gt;24,B271&lt;=36),3,0)))</f>
        <v>2</v>
      </c>
      <c r="AQ271" s="314" t="str">
        <f t="shared" si="1770"/>
        <v xml:space="preserve"> </v>
      </c>
      <c r="AR271" s="314" t="str">
        <f t="shared" ref="AR271" si="2276">IF(AQ271="L"," ",IF(AO260="A","B&amp;C",IF(AO260="B","A&amp;C","A&amp;B")))</f>
        <v>A&amp;B</v>
      </c>
      <c r="AS271" s="318">
        <f t="shared" si="1772"/>
        <v>2</v>
      </c>
      <c r="AT271" s="318">
        <f t="shared" si="1794"/>
        <v>6</v>
      </c>
      <c r="AU271" s="318">
        <f t="shared" si="1773"/>
        <v>0</v>
      </c>
      <c r="AV271" s="318">
        <f t="shared" si="1774"/>
        <v>-45</v>
      </c>
    </row>
    <row r="272" spans="1:48">
      <c r="A272" s="197">
        <f t="shared" si="2241"/>
        <v>262</v>
      </c>
      <c r="B272" s="198">
        <f>Data!B272</f>
        <v>19</v>
      </c>
      <c r="D272" s="290" t="str">
        <f>IF(B271=0,0,IF(MOD(B271,3)=1,"A",IF(MOD(B271,3)=2,"B","C")))</f>
        <v>A</v>
      </c>
      <c r="E272" s="290">
        <f>IF(AND(B272&gt;0,B272&lt;=12),1,IF(AND(B272&gt;12,B272&lt;=24),2,IF(AND(B272&gt;24,B272&lt;=36),3,0)))</f>
        <v>2</v>
      </c>
      <c r="F272" s="290" t="str">
        <f>IF(B273=0,0,IF(MOD(B273,3)=1,"A",IF(MOD(B273,3)=2,"B","C")))</f>
        <v>C</v>
      </c>
      <c r="G272" s="290">
        <f>IF(AND(B274&gt;0,B274&lt;=12),1,IF(AND(B274&gt;12,B274&lt;=24),2,IF(AND(B274&gt;24,B274&lt;=36),3,0)))</f>
        <v>2</v>
      </c>
      <c r="M272" s="71"/>
      <c r="N272" s="165"/>
      <c r="O272" s="71"/>
      <c r="P272" s="71"/>
      <c r="Q272" s="165"/>
      <c r="R272" s="165"/>
      <c r="S272" s="165"/>
      <c r="T272" s="165"/>
      <c r="U272" s="71"/>
      <c r="V272" s="165"/>
      <c r="W272" s="71"/>
      <c r="X272" s="71"/>
      <c r="Y272" s="314"/>
      <c r="Z272" s="314"/>
      <c r="AA272" s="314"/>
      <c r="AB272" s="314"/>
      <c r="AC272" s="306"/>
      <c r="AD272" s="308"/>
      <c r="AE272" s="306"/>
      <c r="AG272" s="577"/>
      <c r="AH272" s="577"/>
      <c r="AI272" s="577"/>
      <c r="AJ272" s="577"/>
      <c r="AL272" s="165"/>
      <c r="AO272" s="314" t="str">
        <f t="shared" ref="AO272" si="2277">IF(B272=0,0,IF(MOD(B272,3)=1,"A",IF(MOD(B272,3)=2,"B","C")))</f>
        <v>A</v>
      </c>
      <c r="AQ272" s="314" t="str">
        <f t="shared" si="1770"/>
        <v>W</v>
      </c>
      <c r="AR272" s="314" t="str">
        <f t="shared" ref="AR272" si="2278">IF(AQ272="L"," ",IF(AO261=1,"2&amp;3",IF(AO261=2,"1&amp;3","1&amp;2")))</f>
        <v>1&amp;3</v>
      </c>
      <c r="AS272" s="318">
        <f t="shared" si="1772"/>
        <v>1</v>
      </c>
      <c r="AT272" s="318">
        <f t="shared" si="1794"/>
        <v>2</v>
      </c>
      <c r="AU272" s="318">
        <f t="shared" si="1773"/>
        <v>9</v>
      </c>
      <c r="AV272" s="318">
        <f t="shared" si="1774"/>
        <v>-38</v>
      </c>
    </row>
    <row r="273" spans="1:48">
      <c r="A273" s="197">
        <f t="shared" si="2241"/>
        <v>263</v>
      </c>
      <c r="B273" s="198">
        <f>Data!B273</f>
        <v>18</v>
      </c>
      <c r="D273" s="292" t="str">
        <f>IF(B271=0,0,IF(B271&lt;=18,"L","H"))</f>
        <v>H</v>
      </c>
      <c r="E273" s="292" t="str">
        <f>IF(B272=0,0,IF(ISODD(B272),"O","E"))</f>
        <v>O</v>
      </c>
      <c r="F273" s="292" t="str">
        <f>IF(B273=0,0,IF(B273&lt;=18,"L","H"))</f>
        <v>L</v>
      </c>
      <c r="G273" s="292" t="str">
        <f>IF(B274=0,0,IF(ISODD(B274),"O","E"))</f>
        <v>E</v>
      </c>
      <c r="M273" s="71"/>
      <c r="N273" s="165"/>
      <c r="O273" s="71"/>
      <c r="P273" s="71"/>
      <c r="Q273" s="165"/>
      <c r="R273" s="165"/>
      <c r="S273" s="165"/>
      <c r="T273" s="165"/>
      <c r="U273" s="71"/>
      <c r="V273" s="165"/>
      <c r="W273" s="71"/>
      <c r="X273" s="71"/>
      <c r="Y273" s="314"/>
      <c r="Z273" s="314"/>
      <c r="AA273" s="314"/>
      <c r="AB273" s="314"/>
      <c r="AC273" s="306"/>
      <c r="AD273" s="308"/>
      <c r="AE273" s="306"/>
      <c r="AG273" s="577"/>
      <c r="AH273" s="577"/>
      <c r="AI273" s="577"/>
      <c r="AJ273" s="577"/>
      <c r="AL273" s="165"/>
      <c r="AO273" s="314">
        <f t="shared" ref="AO273" si="2279">IF(AND(B273&gt;0,B273&lt;=12),1,IF(AND(B273&gt;12,B273&lt;=24),2,IF(AND(B273&gt;24,B273&lt;=36),3,0)))</f>
        <v>2</v>
      </c>
      <c r="AQ273" s="314" t="str">
        <f t="shared" si="1770"/>
        <v>L</v>
      </c>
      <c r="AR273" s="314" t="str">
        <f t="shared" ref="AR273" si="2280">IF(AQ273="L"," ",IF(AO262="A","B&amp;C",IF(AO262="B","A&amp;C","A&amp;B")))</f>
        <v xml:space="preserve"> </v>
      </c>
      <c r="AS273" s="318">
        <f t="shared" si="1772"/>
        <v>2</v>
      </c>
      <c r="AT273" s="318">
        <f t="shared" si="1794"/>
        <v>0</v>
      </c>
      <c r="AU273" s="318">
        <f t="shared" si="1773"/>
        <v>0</v>
      </c>
      <c r="AV273" s="318">
        <f t="shared" si="1774"/>
        <v>-38</v>
      </c>
    </row>
    <row r="274" spans="1:48">
      <c r="A274" s="197">
        <f t="shared" si="2241"/>
        <v>264</v>
      </c>
      <c r="B274" s="198">
        <f>Data!B274</f>
        <v>22</v>
      </c>
      <c r="D274" s="165"/>
      <c r="E274" s="165"/>
      <c r="F274" s="165"/>
      <c r="G274" s="165"/>
      <c r="I274" s="287" t="str">
        <f t="shared" ref="I274" si="2281">IF(D263=1,"2&amp;3",IF(D263=2,"1&amp;3","1&amp;2"))</f>
        <v>2&amp;3</v>
      </c>
      <c r="J274" s="287" t="str">
        <f t="shared" ref="J274" si="2282">IF(E263="A","B&amp;C",IF(E263="B","A&amp;C","A&amp;B"))</f>
        <v>A&amp;B</v>
      </c>
      <c r="K274" s="287" t="str">
        <f t="shared" ref="K274" si="2283">IF(F263=1,"2&amp;3",IF(F263=2,"1&amp;3","1&amp;2"))</f>
        <v>1&amp;3</v>
      </c>
      <c r="L274" s="287" t="str">
        <f t="shared" ref="L274" si="2284">IF(G263="A","B&amp;C",IF(G263="B","A&amp;C","A&amp;B"))</f>
        <v>A&amp;C</v>
      </c>
      <c r="M274" s="71"/>
      <c r="N274" s="165"/>
      <c r="O274" s="71"/>
      <c r="P274" s="71"/>
      <c r="Q274" s="289" t="str">
        <f t="shared" ref="Q274" si="2285">IF(D264="A","B&amp;C",IF(D264="B","A&amp;C","A&amp;B"))</f>
        <v>B&amp;C</v>
      </c>
      <c r="R274" s="289" t="str">
        <f t="shared" ref="R274" si="2286">IF(E264=1,"2&amp;3",IF(E264=2,"1&amp;3","1&amp;2"))</f>
        <v>2&amp;3</v>
      </c>
      <c r="S274" s="289" t="str">
        <f t="shared" ref="S274" si="2287">IF(F264="A","B&amp;C",IF(F264="B","A&amp;C","A&amp;B"))</f>
        <v>B&amp;C</v>
      </c>
      <c r="T274" s="289" t="str">
        <f t="shared" ref="T274" si="2288">IF(G264=1,"2&amp;3",IF(G264=2,"1&amp;3","1&amp;2"))</f>
        <v>1&amp;2</v>
      </c>
      <c r="U274" s="71"/>
      <c r="V274" s="165"/>
      <c r="W274" s="71"/>
      <c r="X274" s="71"/>
      <c r="Y274" s="349" t="str">
        <f t="shared" ref="Y274" si="2289">IF(D271=1,"2&amp;3",IF(D271=2,"1&amp;3","1&amp;2"))</f>
        <v>1&amp;3</v>
      </c>
      <c r="Z274" s="349" t="str">
        <f t="shared" ref="Z274" si="2290">IF(E271="A","B&amp;C",IF(E271="B","A&amp;C","A&amp;B"))</f>
        <v>B&amp;C</v>
      </c>
      <c r="AA274" s="349" t="str">
        <f t="shared" ref="AA274" si="2291">IF(F271=1,"2&amp;3",IF(F271=2,"1&amp;3","1&amp;2"))</f>
        <v>1&amp;3</v>
      </c>
      <c r="AB274" s="349" t="str">
        <f t="shared" ref="AB274" si="2292">IF(G271="A","B&amp;C",IF(G271="B","A&amp;C","A&amp;B"))</f>
        <v>B&amp;C</v>
      </c>
      <c r="AC274" s="306"/>
      <c r="AD274" s="308"/>
      <c r="AE274" s="306"/>
      <c r="AG274" s="337" t="str">
        <f>IF(D265="H","L","H")</f>
        <v>H</v>
      </c>
      <c r="AH274" s="337" t="str">
        <f>IF(E265="O","E","O")</f>
        <v>O</v>
      </c>
      <c r="AI274" s="337" t="str">
        <f>IF(F265="H","L","H")</f>
        <v>H</v>
      </c>
      <c r="AJ274" s="337" t="str">
        <f>IF(G265="O","E","O")</f>
        <v>O</v>
      </c>
      <c r="AL274" s="165"/>
      <c r="AO274" s="314" t="str">
        <f t="shared" ref="AO274" si="2293">IF(B274=0,0,IF(MOD(B274,3)=1,"A",IF(MOD(B274,3)=2,"B","C")))</f>
        <v>A</v>
      </c>
      <c r="AQ274" s="314" t="str">
        <f t="shared" si="1770"/>
        <v xml:space="preserve"> </v>
      </c>
      <c r="AR274" s="314" t="str">
        <f t="shared" ref="AR274" si="2294">IF(AQ274="L"," ",IF(AO263=1,"2&amp;3",IF(AO263=2,"1&amp;3","1&amp;2")))</f>
        <v>2&amp;3</v>
      </c>
      <c r="AS274" s="318">
        <f t="shared" si="1772"/>
        <v>2</v>
      </c>
      <c r="AT274" s="318">
        <f t="shared" si="1794"/>
        <v>6</v>
      </c>
      <c r="AU274" s="318">
        <f t="shared" si="1773"/>
        <v>0</v>
      </c>
      <c r="AV274" s="318">
        <f t="shared" si="1774"/>
        <v>-44</v>
      </c>
    </row>
    <row r="275" spans="1:48">
      <c r="A275" s="197">
        <f t="shared" si="2241"/>
        <v>265</v>
      </c>
      <c r="B275" s="198">
        <f>Data!B275</f>
        <v>19</v>
      </c>
      <c r="D275" s="288">
        <f>IF(AND(B275&gt;0,B275&lt;=12),1,IF(AND(B275&gt;12,B275&lt;=24),2,IF(AND(B275&gt;24,B275&lt;=36),3,0)))</f>
        <v>2</v>
      </c>
      <c r="E275" s="288" t="str">
        <f>IF(B276=0,0,IF(MOD(B276,3)=1,"A",IF(MOD(B276,3)=2,"B","C")))</f>
        <v>B</v>
      </c>
      <c r="F275" s="288">
        <f>IF(AND(B277&gt;0,B277&lt;=12),1,IF(AND(B277&gt;12,B277&lt;=24),2,IF(AND(B277&gt;24,B277&lt;=36),3,0)))</f>
        <v>2</v>
      </c>
      <c r="G275" s="288" t="str">
        <f>IF(B278=0,0,IF(MOD(B278,3)=1,"A",IF(MOD(B278,3)=2,"B","C")))</f>
        <v>C</v>
      </c>
      <c r="I275" s="66" t="str">
        <f t="shared" ref="I275" si="2295">IF(AND(D275&lt;&gt;D263,D275&lt;&gt;0),"W","L")</f>
        <v>W</v>
      </c>
      <c r="J275" s="66" t="str">
        <f t="shared" ref="J275" si="2296">IF(I275="W"," ", IF(AND(E275&lt;&gt;E263,E275&lt;&gt;0),"W","L"))</f>
        <v xml:space="preserve"> </v>
      </c>
      <c r="K275" s="66" t="str">
        <f t="shared" ref="K275:L275" si="2297">IF(OR(J275="W",J275=" ")," ",IF(AND(F275&lt;&gt;F263,F275&lt;&gt;0),"W","L"))</f>
        <v xml:space="preserve"> </v>
      </c>
      <c r="L275" s="66" t="str">
        <f t="shared" si="2297"/>
        <v xml:space="preserve"> </v>
      </c>
      <c r="M275" s="71"/>
      <c r="N275" s="165">
        <f t="shared" ref="N275" si="2298">IF(I275="W",1,IF(J275="W",2,IF(K275="W",3,IF(L275="W",4,"L"))))</f>
        <v>1</v>
      </c>
      <c r="O275" s="71">
        <f t="shared" ref="O275" si="2299">IF(N275&lt;&gt;"L",O271+1,O271-81)</f>
        <v>-182</v>
      </c>
      <c r="P275" s="71"/>
      <c r="Q275" s="66" t="str">
        <f t="shared" ref="Q275" si="2300">IF(AND(D276&lt;&gt;D264,D276&lt;&gt;0),"W","L")</f>
        <v>L</v>
      </c>
      <c r="R275" s="66" t="str">
        <f t="shared" ref="R275" si="2301">IF(Q275="W"," ", IF(AND(E276&lt;&gt;E264,E276&lt;&gt;0),"W","L"))</f>
        <v>W</v>
      </c>
      <c r="S275" s="66" t="str">
        <f t="shared" ref="S275:T275" si="2302">IF(OR(R275="W",R275=" ")," ",IF(AND(F276&lt;&gt;F264,F276&lt;&gt;0),"W","L"))</f>
        <v xml:space="preserve"> </v>
      </c>
      <c r="T275" s="66" t="str">
        <f t="shared" si="2302"/>
        <v xml:space="preserve"> </v>
      </c>
      <c r="U275" s="71"/>
      <c r="V275" s="165">
        <f t="shared" ref="V275" si="2303">IF(Q275="W",1,IF(R275="W",2,IF(S275="W",3,IF(T275="W",4,"L"))))</f>
        <v>2</v>
      </c>
      <c r="W275" s="71">
        <f t="shared" ref="W275" si="2304">IF(V275&lt;&gt;"L",W271+1,W271-81)</f>
        <v>64</v>
      </c>
      <c r="X275" s="71"/>
      <c r="Y275" s="314" t="str">
        <f t="shared" ref="Y275" si="2305">IF(AND(D275&lt;&gt;D271,D275&lt;&gt;0),"W","L")</f>
        <v>L</v>
      </c>
      <c r="Z275" s="314" t="str">
        <f t="shared" ref="Z275" si="2306">IF(Y275="W"," ", IF(AND(E275&lt;&gt;E271,E275&lt;&gt;0),"W","L"))</f>
        <v>W</v>
      </c>
      <c r="AA275" s="314" t="str">
        <f t="shared" ref="AA275:AB275" si="2307">IF(OR(Z275="W",Z275=" ")," ",IF(AND(F275&lt;&gt;F271,F275&lt;&gt;0),"W","L"))</f>
        <v xml:space="preserve"> </v>
      </c>
      <c r="AB275" s="314" t="str">
        <f t="shared" si="2307"/>
        <v xml:space="preserve"> </v>
      </c>
      <c r="AC275" s="306"/>
      <c r="AD275" s="308">
        <f t="shared" ref="AD275" si="2308">IF(Y275="W",1,IF(Z275="W",2,IF(AA275="W",3,IF(AB275="W",4,"L"))))</f>
        <v>2</v>
      </c>
      <c r="AE275" s="306">
        <f t="shared" ref="AE275" si="2309">IF(AD275&lt;&gt;"L",AE271+1,AE271-81)</f>
        <v>66</v>
      </c>
      <c r="AG275" s="314" t="str">
        <f>IF(AND(D277&lt;&gt;D265,D506&lt;&gt;0),"W","L")</f>
        <v>L</v>
      </c>
      <c r="AH275" s="314" t="str">
        <f>IF(AG275="W"," ", IF(AND(E277&lt;&gt;E265,E277&lt;&gt;0),"W","L"))</f>
        <v>L</v>
      </c>
      <c r="AI275" s="314" t="str">
        <f>IF(OR(AH275="W",AH275=" ")," ",IF(AND(F277&lt;&gt;F265,F277&lt;&gt;0),"W","L"))</f>
        <v>L</v>
      </c>
      <c r="AJ275" s="314" t="str">
        <f>IF(OR(AI275="W",AI275=" ")," ",IF(AND(G277&lt;&gt;G265,G277&lt;&gt;0),"W","L"))</f>
        <v>W</v>
      </c>
      <c r="AL275" s="165">
        <f t="shared" ref="AL275" si="2310">IF(AG275="W",1,IF(AH275="W",2,IF(AI275="W",3,IF(AJ275="W",4,"L"))))</f>
        <v>4</v>
      </c>
      <c r="AM275" s="71">
        <f t="shared" ref="AM275" si="2311">IF(AL275&lt;&gt;"L",AM271+1,AM271-15)</f>
        <v>-80</v>
      </c>
      <c r="AO275" s="314">
        <f t="shared" ref="AO275" si="2312">IF(AND(B275&gt;0,B275&lt;=12),1,IF(AND(B275&gt;12,B275&lt;=24),2,IF(AND(B275&gt;24,B275&lt;=36),3,0)))</f>
        <v>2</v>
      </c>
      <c r="AQ275" s="314" t="str">
        <f t="shared" si="1770"/>
        <v>W</v>
      </c>
      <c r="AR275" s="314" t="str">
        <f t="shared" ref="AR275" si="2313">IF(AQ275="L"," ",IF(AO264="A","B&amp;C",IF(AO264="B","A&amp;C","A&amp;B")))</f>
        <v>A&amp;B</v>
      </c>
      <c r="AS275" s="318">
        <f t="shared" si="1772"/>
        <v>1</v>
      </c>
      <c r="AT275" s="318">
        <f t="shared" si="1794"/>
        <v>2</v>
      </c>
      <c r="AU275" s="318">
        <f t="shared" si="1773"/>
        <v>9</v>
      </c>
      <c r="AV275" s="318">
        <f t="shared" si="1774"/>
        <v>-37</v>
      </c>
    </row>
    <row r="276" spans="1:48">
      <c r="A276" s="197">
        <f t="shared" si="2241"/>
        <v>266</v>
      </c>
      <c r="B276" s="198">
        <f>Data!B276</f>
        <v>20</v>
      </c>
      <c r="D276" s="290" t="str">
        <f>IF(B275=0,0,IF(MOD(B275,3)=1,"A",IF(MOD(B275,3)=2,"B","C")))</f>
        <v>A</v>
      </c>
      <c r="E276" s="290">
        <f>IF(AND(B276&gt;0,B276&lt;=12),1,IF(AND(B276&gt;12,B276&lt;=24),2,IF(AND(B276&gt;24,B276&lt;=36),3,0)))</f>
        <v>2</v>
      </c>
      <c r="F276" s="290" t="str">
        <f>IF(B277=0,0,IF(MOD(B277,3)=1,"A",IF(MOD(B277,3)=2,"B","C")))</f>
        <v>C</v>
      </c>
      <c r="G276" s="290">
        <f>IF(AND(B278&gt;0,B278&lt;=12),1,IF(AND(B278&gt;12,B278&lt;=24),2,IF(AND(B278&gt;24,B278&lt;=36),3,0)))</f>
        <v>3</v>
      </c>
      <c r="M276" s="71"/>
      <c r="N276" s="165"/>
      <c r="O276" s="71"/>
      <c r="P276" s="71"/>
      <c r="Q276" s="165"/>
      <c r="R276" s="165"/>
      <c r="S276" s="165"/>
      <c r="T276" s="165"/>
      <c r="U276" s="71"/>
      <c r="V276" s="165"/>
      <c r="W276" s="71"/>
      <c r="X276" s="71"/>
      <c r="Y276" s="314"/>
      <c r="Z276" s="314"/>
      <c r="AA276" s="314"/>
      <c r="AB276" s="314"/>
      <c r="AC276" s="306"/>
      <c r="AD276" s="308"/>
      <c r="AE276" s="306"/>
      <c r="AG276" s="577"/>
      <c r="AH276" s="577"/>
      <c r="AI276" s="577"/>
      <c r="AJ276" s="577"/>
      <c r="AL276" s="165"/>
      <c r="AO276" s="314" t="str">
        <f t="shared" ref="AO276" si="2314">IF(B276=0,0,IF(MOD(B276,3)=1,"A",IF(MOD(B276,3)=2,"B","C")))</f>
        <v>B</v>
      </c>
      <c r="AQ276" s="314" t="str">
        <f t="shared" si="1770"/>
        <v>W</v>
      </c>
      <c r="AR276" s="314" t="str">
        <f t="shared" ref="AR276" si="2315">IF(AQ276="L"," ",IF(AO265=1,"2&amp;3",IF(AO265=2,"1&amp;3","1&amp;2")))</f>
        <v>1&amp;3</v>
      </c>
      <c r="AS276" s="318">
        <f t="shared" si="1772"/>
        <v>1</v>
      </c>
      <c r="AT276" s="318">
        <f t="shared" si="1794"/>
        <v>2</v>
      </c>
      <c r="AU276" s="318">
        <f t="shared" si="1773"/>
        <v>3</v>
      </c>
      <c r="AV276" s="318">
        <f t="shared" si="1774"/>
        <v>-36</v>
      </c>
    </row>
    <row r="277" spans="1:48">
      <c r="A277" s="197">
        <f t="shared" si="2241"/>
        <v>267</v>
      </c>
      <c r="B277" s="198">
        <f>Data!B277</f>
        <v>18</v>
      </c>
      <c r="D277" s="292" t="str">
        <f>IF(B275=0,0,IF(B275&lt;=18,"L","H"))</f>
        <v>H</v>
      </c>
      <c r="E277" s="292" t="str">
        <f>IF(B276=0,0,IF(ISODD(B276),"O","E"))</f>
        <v>E</v>
      </c>
      <c r="F277" s="292" t="str">
        <f>IF(B277=0,0,IF(B277&lt;=18,"L","H"))</f>
        <v>L</v>
      </c>
      <c r="G277" s="292" t="str">
        <f>IF(B278=0,0,IF(ISODD(B278),"O","E"))</f>
        <v>O</v>
      </c>
      <c r="M277" s="71"/>
      <c r="N277" s="165"/>
      <c r="O277" s="71"/>
      <c r="P277" s="71"/>
      <c r="Q277" s="165"/>
      <c r="R277" s="165"/>
      <c r="S277" s="165"/>
      <c r="T277" s="165"/>
      <c r="U277" s="71"/>
      <c r="V277" s="165"/>
      <c r="W277" s="71"/>
      <c r="X277" s="71"/>
      <c r="Y277" s="314"/>
      <c r="Z277" s="314"/>
      <c r="AA277" s="314"/>
      <c r="AB277" s="314"/>
      <c r="AC277" s="306"/>
      <c r="AD277" s="308"/>
      <c r="AE277" s="306"/>
      <c r="AG277" s="577"/>
      <c r="AH277" s="577"/>
      <c r="AI277" s="577"/>
      <c r="AJ277" s="577"/>
      <c r="AL277" s="165"/>
      <c r="AO277" s="314">
        <f t="shared" ref="AO277" si="2316">IF(AND(B277&gt;0,B277&lt;=12),1,IF(AND(B277&gt;12,B277&lt;=24),2,IF(AND(B277&gt;24,B277&lt;=36),3,0)))</f>
        <v>2</v>
      </c>
      <c r="AQ277" s="314" t="str">
        <f t="shared" si="1770"/>
        <v>L</v>
      </c>
      <c r="AR277" s="314" t="str">
        <f t="shared" ref="AR277" si="2317">IF(AQ277="L"," ",IF(AO266="A","B&amp;C",IF(AO266="B","A&amp;C","A&amp;B")))</f>
        <v xml:space="preserve"> </v>
      </c>
      <c r="AS277" s="318">
        <f t="shared" si="1772"/>
        <v>2</v>
      </c>
      <c r="AT277" s="318">
        <f t="shared" si="1794"/>
        <v>0</v>
      </c>
      <c r="AU277" s="318">
        <f t="shared" si="1773"/>
        <v>0</v>
      </c>
      <c r="AV277" s="318">
        <f t="shared" si="1774"/>
        <v>-36</v>
      </c>
    </row>
    <row r="278" spans="1:48">
      <c r="A278" s="197">
        <f t="shared" si="2241"/>
        <v>268</v>
      </c>
      <c r="B278" s="198">
        <f>Data!B278</f>
        <v>27</v>
      </c>
      <c r="D278" s="165"/>
      <c r="E278" s="165"/>
      <c r="F278" s="165"/>
      <c r="G278" s="165"/>
      <c r="I278" s="287" t="str">
        <f t="shared" ref="I278" si="2318">IF(D267=1,"2&amp;3",IF(D267=2,"1&amp;3","1&amp;2"))</f>
        <v>1&amp;3</v>
      </c>
      <c r="J278" s="287" t="str">
        <f t="shared" ref="J278" si="2319">IF(E267="A","B&amp;C",IF(E267="B","A&amp;C","A&amp;B"))</f>
        <v>A&amp;C</v>
      </c>
      <c r="K278" s="287" t="str">
        <f t="shared" ref="K278" si="2320">IF(F267=1,"2&amp;3",IF(F267=2,"1&amp;3","1&amp;2"))</f>
        <v>1&amp;3</v>
      </c>
      <c r="L278" s="287" t="str">
        <f t="shared" ref="L278" si="2321">IF(G267="A","B&amp;C",IF(G267="B","A&amp;C","A&amp;B"))</f>
        <v>A&amp;B</v>
      </c>
      <c r="M278" s="71"/>
      <c r="N278" s="165"/>
      <c r="O278" s="71"/>
      <c r="P278" s="71"/>
      <c r="Q278" s="289" t="str">
        <f t="shared" ref="Q278" si="2322">IF(D268="A","B&amp;C",IF(D268="B","A&amp;C","A&amp;B"))</f>
        <v>B&amp;C</v>
      </c>
      <c r="R278" s="289" t="str">
        <f t="shared" ref="R278" si="2323">IF(E268=1,"2&amp;3",IF(E268=2,"1&amp;3","1&amp;2"))</f>
        <v>1&amp;3</v>
      </c>
      <c r="S278" s="289" t="str">
        <f t="shared" ref="S278" si="2324">IF(F268="A","B&amp;C",IF(F268="B","A&amp;C","A&amp;B"))</f>
        <v>B&amp;C</v>
      </c>
      <c r="T278" s="289" t="str">
        <f t="shared" ref="T278" si="2325">IF(G268=1,"2&amp;3",IF(G268=2,"1&amp;3","1&amp;2"))</f>
        <v>1&amp;3</v>
      </c>
      <c r="U278" s="71"/>
      <c r="V278" s="165"/>
      <c r="W278" s="71"/>
      <c r="X278" s="71"/>
      <c r="Y278" s="349" t="str">
        <f t="shared" ref="Y278" si="2326">IF(D275=1,"2&amp;3",IF(D275=2,"1&amp;3","1&amp;2"))</f>
        <v>1&amp;3</v>
      </c>
      <c r="Z278" s="349" t="str">
        <f t="shared" ref="Z278" si="2327">IF(E275="A","B&amp;C",IF(E275="B","A&amp;C","A&amp;B"))</f>
        <v>A&amp;C</v>
      </c>
      <c r="AA278" s="349" t="str">
        <f t="shared" ref="AA278" si="2328">IF(F275=1,"2&amp;3",IF(F275=2,"1&amp;3","1&amp;2"))</f>
        <v>1&amp;3</v>
      </c>
      <c r="AB278" s="349" t="str">
        <f t="shared" ref="AB278" si="2329">IF(G275="A","B&amp;C",IF(G275="B","A&amp;C","A&amp;B"))</f>
        <v>A&amp;B</v>
      </c>
      <c r="AC278" s="306"/>
      <c r="AD278" s="308"/>
      <c r="AE278" s="306"/>
      <c r="AG278" s="337" t="str">
        <f>IF(D269="H","L","H")</f>
        <v>L</v>
      </c>
      <c r="AH278" s="337" t="str">
        <f>IF(E269="O","E","O")</f>
        <v>O</v>
      </c>
      <c r="AI278" s="337" t="str">
        <f>IF(F269="H","L","H")</f>
        <v>H</v>
      </c>
      <c r="AJ278" s="337" t="str">
        <f>IF(G269="O","E","O")</f>
        <v>E</v>
      </c>
      <c r="AL278" s="165"/>
      <c r="AO278" s="314" t="str">
        <f t="shared" ref="AO278" si="2330">IF(B278=0,0,IF(MOD(B278,3)=1,"A",IF(MOD(B278,3)=2,"B","C")))</f>
        <v>C</v>
      </c>
      <c r="AQ278" s="314" t="str">
        <f t="shared" si="1770"/>
        <v xml:space="preserve"> </v>
      </c>
      <c r="AR278" s="314" t="str">
        <f t="shared" ref="AR278" si="2331">IF(AQ278="L"," ",IF(AO267=1,"2&amp;3",IF(AO267=2,"1&amp;3","1&amp;2")))</f>
        <v>1&amp;3</v>
      </c>
      <c r="AS278" s="318">
        <f t="shared" si="1772"/>
        <v>2</v>
      </c>
      <c r="AT278" s="318">
        <f t="shared" si="1794"/>
        <v>6</v>
      </c>
      <c r="AU278" s="318">
        <f t="shared" si="1773"/>
        <v>0</v>
      </c>
      <c r="AV278" s="318">
        <f t="shared" si="1774"/>
        <v>-42</v>
      </c>
    </row>
    <row r="279" spans="1:48">
      <c r="A279" s="197">
        <f t="shared" si="2241"/>
        <v>269</v>
      </c>
      <c r="B279" s="198">
        <f>Data!B279</f>
        <v>9</v>
      </c>
      <c r="D279" s="288">
        <f>IF(AND(B279&gt;0,B279&lt;=12),1,IF(AND(B279&gt;12,B279&lt;=24),2,IF(AND(B279&gt;24,B279&lt;=36),3,0)))</f>
        <v>1</v>
      </c>
      <c r="E279" s="288">
        <f>IF(B280=0,0,IF(MOD(B280,3)=1,"A",IF(MOD(B280,3)=2,"B","C")))</f>
        <v>0</v>
      </c>
      <c r="F279" s="288">
        <f>IF(AND(B281&gt;0,B281&lt;=12),1,IF(AND(B281&gt;12,B281&lt;=24),2,IF(AND(B281&gt;24,B281&lt;=36),3,0)))</f>
        <v>2</v>
      </c>
      <c r="G279" s="288" t="str">
        <f>IF(B282=0,0,IF(MOD(B282,3)=1,"A",IF(MOD(B282,3)=2,"B","C")))</f>
        <v>A</v>
      </c>
      <c r="I279" s="66" t="str">
        <f t="shared" ref="I279" si="2332">IF(AND(D279&lt;&gt;D267,D279&lt;&gt;0),"W","L")</f>
        <v>W</v>
      </c>
      <c r="J279" s="66" t="str">
        <f t="shared" ref="J279" si="2333">IF(I279="W"," ", IF(AND(E279&lt;&gt;E267,E279&lt;&gt;0),"W","L"))</f>
        <v xml:space="preserve"> </v>
      </c>
      <c r="K279" s="66" t="str">
        <f t="shared" ref="K279:L279" si="2334">IF(OR(J279="W",J279=" ")," ",IF(AND(F279&lt;&gt;F267,F279&lt;&gt;0),"W","L"))</f>
        <v xml:space="preserve"> </v>
      </c>
      <c r="L279" s="66" t="str">
        <f t="shared" si="2334"/>
        <v xml:space="preserve"> </v>
      </c>
      <c r="M279" s="71"/>
      <c r="N279" s="165">
        <f t="shared" ref="N279" si="2335">IF(I279="W",1,IF(J279="W",2,IF(K279="W",3,IF(L279="W",4,"L"))))</f>
        <v>1</v>
      </c>
      <c r="O279" s="71">
        <f t="shared" ref="O279" si="2336">IF(N279&lt;&gt;"L",O275+1,O275-81)</f>
        <v>-181</v>
      </c>
      <c r="P279" s="71"/>
      <c r="Q279" s="66" t="str">
        <f t="shared" ref="Q279" si="2337">IF(AND(D280&lt;&gt;D268,D280&lt;&gt;0),"W","L")</f>
        <v>W</v>
      </c>
      <c r="R279" s="66" t="str">
        <f t="shared" ref="R279" si="2338">IF(Q279="W"," ", IF(AND(E280&lt;&gt;E268,E280&lt;&gt;0),"W","L"))</f>
        <v xml:space="preserve"> </v>
      </c>
      <c r="S279" s="66" t="str">
        <f t="shared" ref="S279:T279" si="2339">IF(OR(R279="W",R279=" ")," ",IF(AND(F280&lt;&gt;F268,F280&lt;&gt;0),"W","L"))</f>
        <v xml:space="preserve"> </v>
      </c>
      <c r="T279" s="66" t="str">
        <f t="shared" si="2339"/>
        <v xml:space="preserve"> </v>
      </c>
      <c r="U279" s="71"/>
      <c r="V279" s="165">
        <f t="shared" ref="V279" si="2340">IF(Q279="W",1,IF(R279="W",2,IF(S279="W",3,IF(T279="W",4,"L"))))</f>
        <v>1</v>
      </c>
      <c r="W279" s="71">
        <f t="shared" ref="W279" si="2341">IF(V279&lt;&gt;"L",W275+1,W275-81)</f>
        <v>65</v>
      </c>
      <c r="X279" s="71"/>
      <c r="Y279" s="314" t="str">
        <f t="shared" ref="Y279" si="2342">IF(AND(D279&lt;&gt;D275,D279&lt;&gt;0),"W","L")</f>
        <v>W</v>
      </c>
      <c r="Z279" s="314" t="str">
        <f t="shared" ref="Z279" si="2343">IF(Y279="W"," ", IF(AND(E279&lt;&gt;E275,E279&lt;&gt;0),"W","L"))</f>
        <v xml:space="preserve"> </v>
      </c>
      <c r="AA279" s="314" t="str">
        <f t="shared" ref="AA279:AB279" si="2344">IF(OR(Z279="W",Z279=" ")," ",IF(AND(F279&lt;&gt;F275,F279&lt;&gt;0),"W","L"))</f>
        <v xml:space="preserve"> </v>
      </c>
      <c r="AB279" s="314" t="str">
        <f t="shared" si="2344"/>
        <v xml:space="preserve"> </v>
      </c>
      <c r="AC279" s="306"/>
      <c r="AD279" s="308">
        <f t="shared" ref="AD279" si="2345">IF(Y279="W",1,IF(Z279="W",2,IF(AA279="W",3,IF(AB279="W",4,"L"))))</f>
        <v>1</v>
      </c>
      <c r="AE279" s="306">
        <f t="shared" ref="AE279" si="2346">IF(AD279&lt;&gt;"L",AE275+1,AE275-81)</f>
        <v>67</v>
      </c>
      <c r="AG279" s="314" t="str">
        <f>IF(AND(D281&lt;&gt;D269,D510&lt;&gt;0),"W","L")</f>
        <v>L</v>
      </c>
      <c r="AH279" s="314" t="str">
        <f>IF(AG279="W"," ", IF(AND(E281&lt;&gt;E269,E281&lt;&gt;0),"W","L"))</f>
        <v>L</v>
      </c>
      <c r="AI279" s="314" t="str">
        <f>IF(OR(AH279="W",AH279=" ")," ",IF(AND(F281&lt;&gt;F269,F281&lt;&gt;0),"W","L"))</f>
        <v>L</v>
      </c>
      <c r="AJ279" s="314" t="str">
        <f>IF(OR(AI279="W",AI279=" ")," ",IF(AND(G281&lt;&gt;G269,G281&lt;&gt;0),"W","L"))</f>
        <v>W</v>
      </c>
      <c r="AL279" s="165">
        <f t="shared" ref="AL279" si="2347">IF(AG279="W",1,IF(AH279="W",2,IF(AI279="W",3,IF(AJ279="W",4,"L"))))</f>
        <v>4</v>
      </c>
      <c r="AM279" s="71">
        <f t="shared" ref="AM279" si="2348">IF(AL279&lt;&gt;"L",AM275+1,AM275-15)</f>
        <v>-79</v>
      </c>
      <c r="AO279" s="314">
        <f t="shared" ref="AO279" si="2349">IF(AND(B279&gt;0,B279&lt;=12),1,IF(AND(B279&gt;12,B279&lt;=24),2,IF(AND(B279&gt;24,B279&lt;=36),3,0)))</f>
        <v>1</v>
      </c>
      <c r="AQ279" s="314" t="str">
        <f t="shared" si="1770"/>
        <v>W</v>
      </c>
      <c r="AR279" s="314" t="str">
        <f t="shared" ref="AR279" si="2350">IF(AQ279="L"," ",IF(AO268="A","B&amp;C",IF(AO268="B","A&amp;C","A&amp;B")))</f>
        <v>A&amp;C</v>
      </c>
      <c r="AS279" s="318">
        <f t="shared" si="1772"/>
        <v>1</v>
      </c>
      <c r="AT279" s="318">
        <f t="shared" si="1794"/>
        <v>2</v>
      </c>
      <c r="AU279" s="318">
        <f t="shared" si="1773"/>
        <v>9</v>
      </c>
      <c r="AV279" s="318">
        <f t="shared" si="1774"/>
        <v>-35</v>
      </c>
    </row>
    <row r="280" spans="1:48">
      <c r="A280" s="197">
        <f t="shared" si="2241"/>
        <v>270</v>
      </c>
      <c r="B280" s="198">
        <f>Data!B280</f>
        <v>0</v>
      </c>
      <c r="D280" s="290" t="str">
        <f>IF(B279=0,0,IF(MOD(B279,3)=1,"A",IF(MOD(B279,3)=2,"B","C")))</f>
        <v>C</v>
      </c>
      <c r="E280" s="290">
        <f>IF(AND(B280&gt;0,B280&lt;=12),1,IF(AND(B280&gt;12,B280&lt;=24),2,IF(AND(B280&gt;24,B280&lt;=36),3,0)))</f>
        <v>0</v>
      </c>
      <c r="F280" s="290" t="str">
        <f>IF(B281=0,0,IF(MOD(B281,3)=1,"A",IF(MOD(B281,3)=2,"B","C")))</f>
        <v>A</v>
      </c>
      <c r="G280" s="290">
        <f>IF(AND(B282&gt;0,B282&lt;=12),1,IF(AND(B282&gt;12,B282&lt;=24),2,IF(AND(B282&gt;24,B282&lt;=36),3,0)))</f>
        <v>1</v>
      </c>
      <c r="M280" s="71"/>
      <c r="N280" s="165"/>
      <c r="O280" s="71"/>
      <c r="P280" s="71"/>
      <c r="Q280" s="165"/>
      <c r="R280" s="165"/>
      <c r="S280" s="165"/>
      <c r="T280" s="165"/>
      <c r="U280" s="71"/>
      <c r="V280" s="165"/>
      <c r="W280" s="71"/>
      <c r="X280" s="71"/>
      <c r="Y280" s="314"/>
      <c r="Z280" s="314"/>
      <c r="AA280" s="314"/>
      <c r="AB280" s="314"/>
      <c r="AC280" s="306"/>
      <c r="AD280" s="308"/>
      <c r="AE280" s="306"/>
      <c r="AG280" s="577"/>
      <c r="AH280" s="577"/>
      <c r="AI280" s="577"/>
      <c r="AJ280" s="577"/>
      <c r="AL280" s="165"/>
      <c r="AO280" s="314">
        <f t="shared" ref="AO280" si="2351">IF(B280=0,0,IF(MOD(B280,3)=1,"A",IF(MOD(B280,3)=2,"B","C")))</f>
        <v>0</v>
      </c>
      <c r="AQ280" s="314" t="str">
        <f t="shared" si="1770"/>
        <v>L</v>
      </c>
      <c r="AR280" s="314" t="str">
        <f t="shared" ref="AR280" si="2352">IF(AQ280="L"," ",IF(AO269=1,"2&amp;3",IF(AO269=2,"1&amp;3","1&amp;2")))</f>
        <v xml:space="preserve"> </v>
      </c>
      <c r="AS280" s="318">
        <f t="shared" si="1772"/>
        <v>2</v>
      </c>
      <c r="AT280" s="318">
        <f t="shared" si="1794"/>
        <v>0</v>
      </c>
      <c r="AU280" s="318">
        <f t="shared" si="1773"/>
        <v>0</v>
      </c>
      <c r="AV280" s="318">
        <f t="shared" si="1774"/>
        <v>-35</v>
      </c>
    </row>
    <row r="281" spans="1:48">
      <c r="A281" s="197">
        <f t="shared" si="2241"/>
        <v>271</v>
      </c>
      <c r="B281" s="198">
        <f>Data!B281</f>
        <v>16</v>
      </c>
      <c r="D281" s="292" t="str">
        <f>IF(B279=0,0,IF(B279&lt;=18,"L","H"))</f>
        <v>L</v>
      </c>
      <c r="E281" s="292">
        <f>IF(B280=0,0,IF(ISODD(B280),"O","E"))</f>
        <v>0</v>
      </c>
      <c r="F281" s="292" t="str">
        <f>IF(B281=0,0,IF(B281&lt;=18,"L","H"))</f>
        <v>L</v>
      </c>
      <c r="G281" s="292" t="str">
        <f>IF(B282=0,0,IF(ISODD(B282),"O","E"))</f>
        <v>E</v>
      </c>
      <c r="M281" s="71"/>
      <c r="N281" s="165"/>
      <c r="O281" s="71"/>
      <c r="P281" s="71"/>
      <c r="Q281" s="165"/>
      <c r="R281" s="165"/>
      <c r="S281" s="165"/>
      <c r="T281" s="165"/>
      <c r="U281" s="71"/>
      <c r="V281" s="165"/>
      <c r="W281" s="71"/>
      <c r="X281" s="71"/>
      <c r="Y281" s="314"/>
      <c r="Z281" s="314"/>
      <c r="AA281" s="314"/>
      <c r="AB281" s="314"/>
      <c r="AC281" s="306"/>
      <c r="AD281" s="308"/>
      <c r="AE281" s="306"/>
      <c r="AG281" s="577"/>
      <c r="AH281" s="577"/>
      <c r="AI281" s="577"/>
      <c r="AJ281" s="577"/>
      <c r="AL281" s="165"/>
      <c r="AO281" s="314">
        <f t="shared" ref="AO281" si="2353">IF(AND(B281&gt;0,B281&lt;=12),1,IF(AND(B281&gt;12,B281&lt;=24),2,IF(AND(B281&gt;24,B281&lt;=36),3,0)))</f>
        <v>2</v>
      </c>
      <c r="AQ281" s="314" t="str">
        <f t="shared" si="1770"/>
        <v xml:space="preserve"> </v>
      </c>
      <c r="AR281" s="314" t="str">
        <f t="shared" ref="AR281" si="2354">IF(AQ281="L"," ",IF(AO270="A","B&amp;C",IF(AO270="B","A&amp;C","A&amp;B")))</f>
        <v>A&amp;B</v>
      </c>
      <c r="AS281" s="318">
        <f t="shared" si="1772"/>
        <v>2</v>
      </c>
      <c r="AT281" s="318">
        <f t="shared" si="1794"/>
        <v>6</v>
      </c>
      <c r="AU281" s="318">
        <f t="shared" si="1773"/>
        <v>0</v>
      </c>
      <c r="AV281" s="318">
        <f t="shared" si="1774"/>
        <v>-41</v>
      </c>
    </row>
    <row r="282" spans="1:48">
      <c r="A282" s="197">
        <f t="shared" si="2241"/>
        <v>272</v>
      </c>
      <c r="B282" s="198">
        <f>Data!B282</f>
        <v>4</v>
      </c>
      <c r="D282" s="165"/>
      <c r="E282" s="165"/>
      <c r="F282" s="165"/>
      <c r="G282" s="165"/>
      <c r="I282" s="287" t="str">
        <f t="shared" ref="I282" si="2355">IF(D271=1,"2&amp;3",IF(D271=2,"1&amp;3","1&amp;2"))</f>
        <v>1&amp;3</v>
      </c>
      <c r="J282" s="287" t="str">
        <f t="shared" ref="J282" si="2356">IF(E271="A","B&amp;C",IF(E271="B","A&amp;C","A&amp;B"))</f>
        <v>B&amp;C</v>
      </c>
      <c r="K282" s="287" t="str">
        <f t="shared" ref="K282" si="2357">IF(F271=1,"2&amp;3",IF(F271=2,"1&amp;3","1&amp;2"))</f>
        <v>1&amp;3</v>
      </c>
      <c r="L282" s="287" t="str">
        <f t="shared" ref="L282" si="2358">IF(G271="A","B&amp;C",IF(G271="B","A&amp;C","A&amp;B"))</f>
        <v>B&amp;C</v>
      </c>
      <c r="M282" s="71"/>
      <c r="N282" s="165"/>
      <c r="O282" s="71"/>
      <c r="P282" s="71"/>
      <c r="Q282" s="289" t="str">
        <f t="shared" ref="Q282" si="2359">IF(D272="A","B&amp;C",IF(D272="B","A&amp;C","A&amp;B"))</f>
        <v>B&amp;C</v>
      </c>
      <c r="R282" s="289" t="str">
        <f t="shared" ref="R282" si="2360">IF(E272=1,"2&amp;3",IF(E272=2,"1&amp;3","1&amp;2"))</f>
        <v>1&amp;3</v>
      </c>
      <c r="S282" s="289" t="str">
        <f t="shared" ref="S282" si="2361">IF(F272="A","B&amp;C",IF(F272="B","A&amp;C","A&amp;B"))</f>
        <v>A&amp;B</v>
      </c>
      <c r="T282" s="289" t="str">
        <f t="shared" ref="T282" si="2362">IF(G272=1,"2&amp;3",IF(G272=2,"1&amp;3","1&amp;2"))</f>
        <v>1&amp;3</v>
      </c>
      <c r="U282" s="71"/>
      <c r="V282" s="165"/>
      <c r="W282" s="71"/>
      <c r="X282" s="71"/>
      <c r="Y282" s="349" t="str">
        <f t="shared" ref="Y282" si="2363">IF(D279=1,"2&amp;3",IF(D279=2,"1&amp;3","1&amp;2"))</f>
        <v>2&amp;3</v>
      </c>
      <c r="Z282" s="349" t="str">
        <f t="shared" ref="Z282" si="2364">IF(E279="A","B&amp;C",IF(E279="B","A&amp;C","A&amp;B"))</f>
        <v>A&amp;B</v>
      </c>
      <c r="AA282" s="349" t="str">
        <f t="shared" ref="AA282" si="2365">IF(F279=1,"2&amp;3",IF(F279=2,"1&amp;3","1&amp;2"))</f>
        <v>1&amp;3</v>
      </c>
      <c r="AB282" s="349" t="str">
        <f t="shared" ref="AB282" si="2366">IF(G279="A","B&amp;C",IF(G279="B","A&amp;C","A&amp;B"))</f>
        <v>B&amp;C</v>
      </c>
      <c r="AC282" s="306"/>
      <c r="AD282" s="308"/>
      <c r="AE282" s="306"/>
      <c r="AG282" s="337" t="str">
        <f>IF(D273="H","L","H")</f>
        <v>L</v>
      </c>
      <c r="AH282" s="337" t="str">
        <f>IF(E273="O","E","O")</f>
        <v>E</v>
      </c>
      <c r="AI282" s="337" t="str">
        <f>IF(F273="H","L","H")</f>
        <v>H</v>
      </c>
      <c r="AJ282" s="337" t="str">
        <f>IF(G273="O","E","O")</f>
        <v>O</v>
      </c>
      <c r="AL282" s="165"/>
      <c r="AO282" s="314" t="str">
        <f t="shared" ref="AO282" si="2367">IF(B282=0,0,IF(MOD(B282,3)=1,"A",IF(MOD(B282,3)=2,"B","C")))</f>
        <v>A</v>
      </c>
      <c r="AQ282" s="314" t="str">
        <f t="shared" ref="AQ282:AQ345" si="2368">IF(AR281=" "," ",IF(AND(AO282&lt;&gt;AO270,AO282&lt;&gt;0),"W","L"))</f>
        <v>W</v>
      </c>
      <c r="AR282" s="314" t="str">
        <f t="shared" ref="AR282" si="2369">IF(AQ282="L"," ",IF(AO271=1,"2&amp;3",IF(AO271=2,"1&amp;3","1&amp;2")))</f>
        <v>1&amp;3</v>
      </c>
      <c r="AS282" s="318">
        <f t="shared" ref="AS282:AS345" si="2370">IF(AQ282="W",1,IF(AQ282="L",AS281+1,AS281))</f>
        <v>1</v>
      </c>
      <c r="AT282" s="318">
        <f t="shared" si="1794"/>
        <v>2</v>
      </c>
      <c r="AU282" s="318">
        <f t="shared" ref="AU282:AU345" si="2371">IF(AND(AR281&lt;&gt;" ",AQ282="W"),(AT281/2)*3,0)</f>
        <v>9</v>
      </c>
      <c r="AV282" s="318">
        <f t="shared" ref="AV282:AV345" si="2372">AV281-AT282+AU282</f>
        <v>-34</v>
      </c>
    </row>
    <row r="283" spans="1:48">
      <c r="A283" s="197">
        <f t="shared" si="2241"/>
        <v>273</v>
      </c>
      <c r="B283" s="198">
        <f>Data!B283</f>
        <v>30</v>
      </c>
      <c r="D283" s="288">
        <f>IF(AND(B283&gt;0,B283&lt;=12),1,IF(AND(B283&gt;12,B283&lt;=24),2,IF(AND(B283&gt;24,B283&lt;=36),3,0)))</f>
        <v>3</v>
      </c>
      <c r="E283" s="288" t="str">
        <f>IF(B284=0,0,IF(MOD(B284,3)=1,"A",IF(MOD(B284,3)=2,"B","C")))</f>
        <v>C</v>
      </c>
      <c r="F283" s="288">
        <f>IF(AND(B285&gt;0,B285&lt;=12),1,IF(AND(B285&gt;12,B285&lt;=24),2,IF(AND(B285&gt;24,B285&lt;=36),3,0)))</f>
        <v>3</v>
      </c>
      <c r="G283" s="288" t="str">
        <f>IF(B286=0,0,IF(MOD(B286,3)=1,"A",IF(MOD(B286,3)=2,"B","C")))</f>
        <v>A</v>
      </c>
      <c r="I283" s="66" t="str">
        <f t="shared" ref="I283" si="2373">IF(AND(D283&lt;&gt;D271,D283&lt;&gt;0),"W","L")</f>
        <v>W</v>
      </c>
      <c r="J283" s="66" t="str">
        <f t="shared" ref="J283" si="2374">IF(I283="W"," ", IF(AND(E283&lt;&gt;E271,E283&lt;&gt;0),"W","L"))</f>
        <v xml:space="preserve"> </v>
      </c>
      <c r="K283" s="66" t="str">
        <f t="shared" ref="K283:L283" si="2375">IF(OR(J283="W",J283=" ")," ",IF(AND(F283&lt;&gt;F271,F283&lt;&gt;0),"W","L"))</f>
        <v xml:space="preserve"> </v>
      </c>
      <c r="L283" s="66" t="str">
        <f t="shared" si="2375"/>
        <v xml:space="preserve"> </v>
      </c>
      <c r="M283" s="71"/>
      <c r="N283" s="165">
        <f t="shared" ref="N283" si="2376">IF(I283="W",1,IF(J283="W",2,IF(K283="W",3,IF(L283="W",4,"L"))))</f>
        <v>1</v>
      </c>
      <c r="O283" s="71">
        <f t="shared" ref="O283" si="2377">IF(N283&lt;&gt;"L",O279+1,O279-81)</f>
        <v>-180</v>
      </c>
      <c r="P283" s="71"/>
      <c r="Q283" s="66" t="str">
        <f t="shared" ref="Q283" si="2378">IF(AND(D284&lt;&gt;D272,D284&lt;&gt;0),"W","L")</f>
        <v>W</v>
      </c>
      <c r="R283" s="66" t="str">
        <f t="shared" ref="R283" si="2379">IF(Q283="W"," ", IF(AND(E284&lt;&gt;E272,E284&lt;&gt;0),"W","L"))</f>
        <v xml:space="preserve"> </v>
      </c>
      <c r="S283" s="66" t="str">
        <f t="shared" ref="S283:T283" si="2380">IF(OR(R283="W",R283=" ")," ",IF(AND(F284&lt;&gt;F272,F284&lt;&gt;0),"W","L"))</f>
        <v xml:space="preserve"> </v>
      </c>
      <c r="T283" s="66" t="str">
        <f t="shared" si="2380"/>
        <v xml:space="preserve"> </v>
      </c>
      <c r="U283" s="71"/>
      <c r="V283" s="165">
        <f t="shared" ref="V283" si="2381">IF(Q283="W",1,IF(R283="W",2,IF(S283="W",3,IF(T283="W",4,"L"))))</f>
        <v>1</v>
      </c>
      <c r="W283" s="71">
        <f t="shared" ref="W283" si="2382">IF(V283&lt;&gt;"L",W279+1,W279-81)</f>
        <v>66</v>
      </c>
      <c r="X283" s="71"/>
      <c r="Y283" s="314" t="str">
        <f t="shared" ref="Y283" si="2383">IF(AND(D283&lt;&gt;D279,D283&lt;&gt;0),"W","L")</f>
        <v>W</v>
      </c>
      <c r="Z283" s="314" t="str">
        <f t="shared" ref="Z283" si="2384">IF(Y283="W"," ", IF(AND(E283&lt;&gt;E279,E283&lt;&gt;0),"W","L"))</f>
        <v xml:space="preserve"> </v>
      </c>
      <c r="AA283" s="314" t="str">
        <f t="shared" ref="AA283:AB283" si="2385">IF(OR(Z283="W",Z283=" ")," ",IF(AND(F283&lt;&gt;F279,F283&lt;&gt;0),"W","L"))</f>
        <v xml:space="preserve"> </v>
      </c>
      <c r="AB283" s="314" t="str">
        <f t="shared" si="2385"/>
        <v xml:space="preserve"> </v>
      </c>
      <c r="AC283" s="306"/>
      <c r="AD283" s="308">
        <f t="shared" ref="AD283" si="2386">IF(Y283="W",1,IF(Z283="W",2,IF(AA283="W",3,IF(AB283="W",4,"L"))))</f>
        <v>1</v>
      </c>
      <c r="AE283" s="306">
        <f t="shared" ref="AE283" si="2387">IF(AD283&lt;&gt;"L",AE279+1,AE279-81)</f>
        <v>68</v>
      </c>
      <c r="AG283" s="314" t="str">
        <f>IF(AND(D285&lt;&gt;D273,D514&lt;&gt;0),"W","L")</f>
        <v>L</v>
      </c>
      <c r="AH283" s="314" t="str">
        <f>IF(AG283="W"," ", IF(AND(E285&lt;&gt;E273,E285&lt;&gt;0),"W","L"))</f>
        <v>L</v>
      </c>
      <c r="AI283" s="314" t="str">
        <f>IF(OR(AH283="W",AH283=" ")," ",IF(AND(F285&lt;&gt;F273,F285&lt;&gt;0),"W","L"))</f>
        <v>W</v>
      </c>
      <c r="AJ283" s="314" t="str">
        <f>IF(OR(AI283="W",AI283=" ")," ",IF(AND(G285&lt;&gt;G273,G285&lt;&gt;0),"W","L"))</f>
        <v xml:space="preserve"> </v>
      </c>
      <c r="AL283" s="165">
        <f t="shared" ref="AL283" si="2388">IF(AG283="W",1,IF(AH283="W",2,IF(AI283="W",3,IF(AJ283="W",4,"L"))))</f>
        <v>3</v>
      </c>
      <c r="AM283" s="71">
        <f t="shared" ref="AM283" si="2389">IF(AL283&lt;&gt;"L",AM279+1,AM279-15)</f>
        <v>-78</v>
      </c>
      <c r="AO283" s="314">
        <f t="shared" ref="AO283" si="2390">IF(AND(B283&gt;0,B283&lt;=12),1,IF(AND(B283&gt;12,B283&lt;=24),2,IF(AND(B283&gt;24,B283&lt;=36),3,0)))</f>
        <v>3</v>
      </c>
      <c r="AQ283" s="314" t="str">
        <f t="shared" si="2368"/>
        <v>W</v>
      </c>
      <c r="AR283" s="314" t="str">
        <f t="shared" ref="AR283" si="2391">IF(AQ283="L"," ",IF(AO272="A","B&amp;C",IF(AO272="B","A&amp;C","A&amp;B")))</f>
        <v>B&amp;C</v>
      </c>
      <c r="AS283" s="318">
        <f t="shared" si="2370"/>
        <v>1</v>
      </c>
      <c r="AT283" s="318">
        <f t="shared" ref="AT283:AT346" si="2392">IF(AR283=" ",0,IF($AT$9=3,IF(AS283=1,2,IF(AS283=2,6,IF(AS283=3,18,0))),IF(AS283=1,2,IF(AS283=2,6,IF(AS283=3,18,IF(AS283=4,54,0))))))</f>
        <v>2</v>
      </c>
      <c r="AU283" s="318">
        <f t="shared" si="2371"/>
        <v>3</v>
      </c>
      <c r="AV283" s="318">
        <f t="shared" si="2372"/>
        <v>-33</v>
      </c>
    </row>
    <row r="284" spans="1:48">
      <c r="A284" s="197">
        <f t="shared" si="2241"/>
        <v>274</v>
      </c>
      <c r="B284" s="198">
        <f>Data!B284</f>
        <v>33</v>
      </c>
      <c r="D284" s="290" t="str">
        <f>IF(B283=0,0,IF(MOD(B283,3)=1,"A",IF(MOD(B283,3)=2,"B","C")))</f>
        <v>C</v>
      </c>
      <c r="E284" s="290">
        <f>IF(AND(B284&gt;0,B284&lt;=12),1,IF(AND(B284&gt;12,B284&lt;=24),2,IF(AND(B284&gt;24,B284&lt;=36),3,0)))</f>
        <v>3</v>
      </c>
      <c r="F284" s="290" t="str">
        <f>IF(B285=0,0,IF(MOD(B285,3)=1,"A",IF(MOD(B285,3)=2,"B","C")))</f>
        <v>B</v>
      </c>
      <c r="G284" s="290">
        <f>IF(AND(B286&gt;0,B286&lt;=12),1,IF(AND(B286&gt;12,B286&lt;=24),2,IF(AND(B286&gt;24,B286&lt;=36),3,0)))</f>
        <v>2</v>
      </c>
      <c r="M284" s="71"/>
      <c r="N284" s="165"/>
      <c r="O284" s="71"/>
      <c r="P284" s="71"/>
      <c r="Q284" s="165"/>
      <c r="R284" s="165"/>
      <c r="S284" s="165"/>
      <c r="T284" s="165"/>
      <c r="U284" s="71"/>
      <c r="V284" s="165"/>
      <c r="W284" s="71"/>
      <c r="X284" s="71"/>
      <c r="Y284" s="314"/>
      <c r="Z284" s="314"/>
      <c r="AA284" s="314"/>
      <c r="AB284" s="314"/>
      <c r="AC284" s="306"/>
      <c r="AD284" s="308"/>
      <c r="AE284" s="306"/>
      <c r="AG284" s="577"/>
      <c r="AH284" s="577"/>
      <c r="AI284" s="577"/>
      <c r="AJ284" s="577"/>
      <c r="AL284" s="165"/>
      <c r="AO284" s="314" t="str">
        <f t="shared" ref="AO284" si="2393">IF(B284=0,0,IF(MOD(B284,3)=1,"A",IF(MOD(B284,3)=2,"B","C")))</f>
        <v>C</v>
      </c>
      <c r="AQ284" s="314" t="str">
        <f t="shared" si="2368"/>
        <v>W</v>
      </c>
      <c r="AR284" s="314" t="str">
        <f t="shared" ref="AR284" si="2394">IF(AQ284="L"," ",IF(AO273=1,"2&amp;3",IF(AO273=2,"1&amp;3","1&amp;2")))</f>
        <v>1&amp;3</v>
      </c>
      <c r="AS284" s="318">
        <f t="shared" si="2370"/>
        <v>1</v>
      </c>
      <c r="AT284" s="318">
        <f t="shared" si="2392"/>
        <v>2</v>
      </c>
      <c r="AU284" s="318">
        <f t="shared" si="2371"/>
        <v>3</v>
      </c>
      <c r="AV284" s="318">
        <f t="shared" si="2372"/>
        <v>-32</v>
      </c>
    </row>
    <row r="285" spans="1:48">
      <c r="A285" s="197">
        <f t="shared" si="2241"/>
        <v>275</v>
      </c>
      <c r="B285" s="198">
        <f>Data!B285</f>
        <v>29</v>
      </c>
      <c r="D285" s="292" t="str">
        <f>IF(B283=0,0,IF(B283&lt;=18,"L","H"))</f>
        <v>H</v>
      </c>
      <c r="E285" s="292" t="str">
        <f>IF(B284=0,0,IF(ISODD(B284),"O","E"))</f>
        <v>O</v>
      </c>
      <c r="F285" s="292" t="str">
        <f>IF(B285=0,0,IF(B285&lt;=18,"L","H"))</f>
        <v>H</v>
      </c>
      <c r="G285" s="292" t="str">
        <f>IF(B286=0,0,IF(ISODD(B286),"O","E"))</f>
        <v>E</v>
      </c>
      <c r="M285" s="71"/>
      <c r="N285" s="165"/>
      <c r="O285" s="71"/>
      <c r="P285" s="71"/>
      <c r="Q285" s="165"/>
      <c r="R285" s="165"/>
      <c r="S285" s="165"/>
      <c r="T285" s="165"/>
      <c r="U285" s="71"/>
      <c r="V285" s="165"/>
      <c r="W285" s="71"/>
      <c r="X285" s="71"/>
      <c r="Y285" s="314"/>
      <c r="Z285" s="314"/>
      <c r="AA285" s="314"/>
      <c r="AB285" s="314"/>
      <c r="AC285" s="306"/>
      <c r="AD285" s="308"/>
      <c r="AE285" s="306"/>
      <c r="AG285" s="577"/>
      <c r="AH285" s="577"/>
      <c r="AI285" s="577"/>
      <c r="AJ285" s="577"/>
      <c r="AL285" s="165"/>
      <c r="AO285" s="314">
        <f t="shared" ref="AO285" si="2395">IF(AND(B285&gt;0,B285&lt;=12),1,IF(AND(B285&gt;12,B285&lt;=24),2,IF(AND(B285&gt;24,B285&lt;=36),3,0)))</f>
        <v>3</v>
      </c>
      <c r="AQ285" s="314" t="str">
        <f t="shared" si="2368"/>
        <v>W</v>
      </c>
      <c r="AR285" s="314" t="str">
        <f t="shared" ref="AR285" si="2396">IF(AQ285="L"," ",IF(AO274="A","B&amp;C",IF(AO274="B","A&amp;C","A&amp;B")))</f>
        <v>B&amp;C</v>
      </c>
      <c r="AS285" s="318">
        <f t="shared" si="2370"/>
        <v>1</v>
      </c>
      <c r="AT285" s="318">
        <f t="shared" si="2392"/>
        <v>2</v>
      </c>
      <c r="AU285" s="318">
        <f t="shared" si="2371"/>
        <v>3</v>
      </c>
      <c r="AV285" s="318">
        <f t="shared" si="2372"/>
        <v>-31</v>
      </c>
    </row>
    <row r="286" spans="1:48">
      <c r="A286" s="197">
        <f t="shared" si="2241"/>
        <v>276</v>
      </c>
      <c r="B286" s="198">
        <f>Data!B286</f>
        <v>22</v>
      </c>
      <c r="D286" s="165"/>
      <c r="E286" s="165"/>
      <c r="F286" s="165"/>
      <c r="G286" s="165"/>
      <c r="I286" s="287" t="str">
        <f t="shared" ref="I286" si="2397">IF(D275=1,"2&amp;3",IF(D275=2,"1&amp;3","1&amp;2"))</f>
        <v>1&amp;3</v>
      </c>
      <c r="J286" s="287" t="str">
        <f t="shared" ref="J286" si="2398">IF(E275="A","B&amp;C",IF(E275="B","A&amp;C","A&amp;B"))</f>
        <v>A&amp;C</v>
      </c>
      <c r="K286" s="287" t="str">
        <f t="shared" ref="K286" si="2399">IF(F275=1,"2&amp;3",IF(F275=2,"1&amp;3","1&amp;2"))</f>
        <v>1&amp;3</v>
      </c>
      <c r="L286" s="287" t="str">
        <f t="shared" ref="L286" si="2400">IF(G275="A","B&amp;C",IF(G275="B","A&amp;C","A&amp;B"))</f>
        <v>A&amp;B</v>
      </c>
      <c r="M286" s="71"/>
      <c r="N286" s="165"/>
      <c r="O286" s="71"/>
      <c r="P286" s="71"/>
      <c r="Q286" s="289" t="str">
        <f t="shared" ref="Q286" si="2401">IF(D276="A","B&amp;C",IF(D276="B","A&amp;C","A&amp;B"))</f>
        <v>B&amp;C</v>
      </c>
      <c r="R286" s="289" t="str">
        <f t="shared" ref="R286" si="2402">IF(E276=1,"2&amp;3",IF(E276=2,"1&amp;3","1&amp;2"))</f>
        <v>1&amp;3</v>
      </c>
      <c r="S286" s="289" t="str">
        <f t="shared" ref="S286" si="2403">IF(F276="A","B&amp;C",IF(F276="B","A&amp;C","A&amp;B"))</f>
        <v>A&amp;B</v>
      </c>
      <c r="T286" s="289" t="str">
        <f t="shared" ref="T286" si="2404">IF(G276=1,"2&amp;3",IF(G276=2,"1&amp;3","1&amp;2"))</f>
        <v>1&amp;2</v>
      </c>
      <c r="U286" s="71"/>
      <c r="V286" s="165"/>
      <c r="W286" s="71"/>
      <c r="X286" s="71"/>
      <c r="Y286" s="349" t="str">
        <f t="shared" ref="Y286" si="2405">IF(D283=1,"2&amp;3",IF(D283=2,"1&amp;3","1&amp;2"))</f>
        <v>1&amp;2</v>
      </c>
      <c r="Z286" s="349" t="str">
        <f t="shared" ref="Z286" si="2406">IF(E283="A","B&amp;C",IF(E283="B","A&amp;C","A&amp;B"))</f>
        <v>A&amp;B</v>
      </c>
      <c r="AA286" s="349" t="str">
        <f t="shared" ref="AA286" si="2407">IF(F283=1,"2&amp;3",IF(F283=2,"1&amp;3","1&amp;2"))</f>
        <v>1&amp;2</v>
      </c>
      <c r="AB286" s="349" t="str">
        <f t="shared" ref="AB286" si="2408">IF(G283="A","B&amp;C",IF(G283="B","A&amp;C","A&amp;B"))</f>
        <v>B&amp;C</v>
      </c>
      <c r="AC286" s="306"/>
      <c r="AD286" s="308"/>
      <c r="AE286" s="306"/>
      <c r="AG286" s="337" t="str">
        <f>IF(D277="H","L","H")</f>
        <v>L</v>
      </c>
      <c r="AH286" s="337" t="str">
        <f>IF(E277="O","E","O")</f>
        <v>O</v>
      </c>
      <c r="AI286" s="337" t="str">
        <f>IF(F277="H","L","H")</f>
        <v>H</v>
      </c>
      <c r="AJ286" s="337" t="str">
        <f>IF(G277="O","E","O")</f>
        <v>E</v>
      </c>
      <c r="AL286" s="165"/>
      <c r="AO286" s="314" t="str">
        <f t="shared" ref="AO286" si="2409">IF(B286=0,0,IF(MOD(B286,3)=1,"A",IF(MOD(B286,3)=2,"B","C")))</f>
        <v>A</v>
      </c>
      <c r="AQ286" s="314" t="str">
        <f t="shared" si="2368"/>
        <v>L</v>
      </c>
      <c r="AR286" s="314" t="str">
        <f t="shared" ref="AR286" si="2410">IF(AQ286="L"," ",IF(AO275=1,"2&amp;3",IF(AO275=2,"1&amp;3","1&amp;2")))</f>
        <v xml:space="preserve"> </v>
      </c>
      <c r="AS286" s="318">
        <f t="shared" si="2370"/>
        <v>2</v>
      </c>
      <c r="AT286" s="318">
        <f t="shared" si="2392"/>
        <v>0</v>
      </c>
      <c r="AU286" s="318">
        <f t="shared" si="2371"/>
        <v>0</v>
      </c>
      <c r="AV286" s="318">
        <f t="shared" si="2372"/>
        <v>-31</v>
      </c>
    </row>
    <row r="287" spans="1:48">
      <c r="A287" s="197">
        <f t="shared" si="2241"/>
        <v>277</v>
      </c>
      <c r="B287" s="198">
        <f>Data!B287</f>
        <v>13</v>
      </c>
      <c r="D287" s="288">
        <f>IF(AND(B287&gt;0,B287&lt;=12),1,IF(AND(B287&gt;12,B287&lt;=24),2,IF(AND(B287&gt;24,B287&lt;=36),3,0)))</f>
        <v>2</v>
      </c>
      <c r="E287" s="288" t="str">
        <f>IF(B288=0,0,IF(MOD(B288,3)=1,"A",IF(MOD(B288,3)=2,"B","C")))</f>
        <v>C</v>
      </c>
      <c r="F287" s="288">
        <f>IF(AND(B289&gt;0,B289&lt;=12),1,IF(AND(B289&gt;12,B289&lt;=24),2,IF(AND(B289&gt;24,B289&lt;=36),3,0)))</f>
        <v>3</v>
      </c>
      <c r="G287" s="288" t="str">
        <f>IF(B290=0,0,IF(MOD(B290,3)=1,"A",IF(MOD(B290,3)=2,"B","C")))</f>
        <v>A</v>
      </c>
      <c r="I287" s="66" t="str">
        <f t="shared" ref="I287" si="2411">IF(AND(D287&lt;&gt;D275,D287&lt;&gt;0),"W","L")</f>
        <v>L</v>
      </c>
      <c r="J287" s="66" t="str">
        <f t="shared" ref="J287" si="2412">IF(I287="W"," ", IF(AND(E287&lt;&gt;E275,E287&lt;&gt;0),"W","L"))</f>
        <v>W</v>
      </c>
      <c r="K287" s="66" t="str">
        <f t="shared" ref="K287:L287" si="2413">IF(OR(J287="W",J287=" ")," ",IF(AND(F287&lt;&gt;F275,F287&lt;&gt;0),"W","L"))</f>
        <v xml:space="preserve"> </v>
      </c>
      <c r="L287" s="66" t="str">
        <f t="shared" si="2413"/>
        <v xml:space="preserve"> </v>
      </c>
      <c r="M287" s="71"/>
      <c r="N287" s="165">
        <f t="shared" ref="N287" si="2414">IF(I287="W",1,IF(J287="W",2,IF(K287="W",3,IF(L287="W",4,"L"))))</f>
        <v>2</v>
      </c>
      <c r="O287" s="71">
        <f t="shared" ref="O287" si="2415">IF(N287&lt;&gt;"L",O283+1,O283-81)</f>
        <v>-179</v>
      </c>
      <c r="P287" s="71"/>
      <c r="Q287" s="66" t="str">
        <f t="shared" ref="Q287" si="2416">IF(AND(D288&lt;&gt;D276,D288&lt;&gt;0),"W","L")</f>
        <v>L</v>
      </c>
      <c r="R287" s="66" t="str">
        <f t="shared" ref="R287" si="2417">IF(Q287="W"," ", IF(AND(E288&lt;&gt;E276,E288&lt;&gt;0),"W","L"))</f>
        <v>W</v>
      </c>
      <c r="S287" s="66" t="str">
        <f t="shared" ref="S287:T287" si="2418">IF(OR(R287="W",R287=" ")," ",IF(AND(F288&lt;&gt;F276,F288&lt;&gt;0),"W","L"))</f>
        <v xml:space="preserve"> </v>
      </c>
      <c r="T287" s="66" t="str">
        <f t="shared" si="2418"/>
        <v xml:space="preserve"> </v>
      </c>
      <c r="U287" s="71"/>
      <c r="V287" s="165">
        <f t="shared" ref="V287" si="2419">IF(Q287="W",1,IF(R287="W",2,IF(S287="W",3,IF(T287="W",4,"L"))))</f>
        <v>2</v>
      </c>
      <c r="W287" s="71">
        <f t="shared" ref="W287" si="2420">IF(V287&lt;&gt;"L",W283+1,W283-81)</f>
        <v>67</v>
      </c>
      <c r="X287" s="71"/>
      <c r="Y287" s="314" t="str">
        <f t="shared" ref="Y287" si="2421">IF(AND(D287&lt;&gt;D283,D287&lt;&gt;0),"W","L")</f>
        <v>W</v>
      </c>
      <c r="Z287" s="314" t="str">
        <f t="shared" ref="Z287" si="2422">IF(Y287="W"," ", IF(AND(E287&lt;&gt;E283,E287&lt;&gt;0),"W","L"))</f>
        <v xml:space="preserve"> </v>
      </c>
      <c r="AA287" s="314" t="str">
        <f t="shared" ref="AA287:AB287" si="2423">IF(OR(Z287="W",Z287=" ")," ",IF(AND(F287&lt;&gt;F283,F287&lt;&gt;0),"W","L"))</f>
        <v xml:space="preserve"> </v>
      </c>
      <c r="AB287" s="314" t="str">
        <f t="shared" si="2423"/>
        <v xml:space="preserve"> </v>
      </c>
      <c r="AC287" s="306"/>
      <c r="AD287" s="308">
        <f t="shared" ref="AD287" si="2424">IF(Y287="W",1,IF(Z287="W",2,IF(AA287="W",3,IF(AB287="W",4,"L"))))</f>
        <v>1</v>
      </c>
      <c r="AE287" s="306">
        <f t="shared" ref="AE287" si="2425">IF(AD287&lt;&gt;"L",AE283+1,AE283-81)</f>
        <v>69</v>
      </c>
      <c r="AG287" s="314" t="str">
        <f>IF(AND(D289&lt;&gt;D277,D518&lt;&gt;0),"W","L")</f>
        <v>L</v>
      </c>
      <c r="AH287" s="314" t="str">
        <f>IF(AG287="W"," ", IF(AND(E289&lt;&gt;E277,E289&lt;&gt;0),"W","L"))</f>
        <v>W</v>
      </c>
      <c r="AI287" s="314" t="str">
        <f>IF(OR(AH287="W",AH287=" ")," ",IF(AND(F289&lt;&gt;F277,F289&lt;&gt;0),"W","L"))</f>
        <v xml:space="preserve"> </v>
      </c>
      <c r="AJ287" s="314" t="str">
        <f>IF(OR(AI287="W",AI287=" ")," ",IF(AND(G289&lt;&gt;G277,G289&lt;&gt;0),"W","L"))</f>
        <v xml:space="preserve"> </v>
      </c>
      <c r="AL287" s="165">
        <f t="shared" ref="AL287" si="2426">IF(AG287="W",1,IF(AH287="W",2,IF(AI287="W",3,IF(AJ287="W",4,"L"))))</f>
        <v>2</v>
      </c>
      <c r="AM287" s="71">
        <f t="shared" ref="AM287" si="2427">IF(AL287&lt;&gt;"L",AM283+1,AM283-15)</f>
        <v>-77</v>
      </c>
      <c r="AO287" s="314">
        <f t="shared" ref="AO287" si="2428">IF(AND(B287&gt;0,B287&lt;=12),1,IF(AND(B287&gt;12,B287&lt;=24),2,IF(AND(B287&gt;24,B287&lt;=36),3,0)))</f>
        <v>2</v>
      </c>
      <c r="AQ287" s="314" t="str">
        <f t="shared" si="2368"/>
        <v xml:space="preserve"> </v>
      </c>
      <c r="AR287" s="314" t="str">
        <f t="shared" ref="AR287" si="2429">IF(AQ287="L"," ",IF(AO276="A","B&amp;C",IF(AO276="B","A&amp;C","A&amp;B")))</f>
        <v>A&amp;C</v>
      </c>
      <c r="AS287" s="318">
        <f t="shared" si="2370"/>
        <v>2</v>
      </c>
      <c r="AT287" s="318">
        <f t="shared" si="2392"/>
        <v>6</v>
      </c>
      <c r="AU287" s="318">
        <f t="shared" si="2371"/>
        <v>0</v>
      </c>
      <c r="AV287" s="318">
        <f t="shared" si="2372"/>
        <v>-37</v>
      </c>
    </row>
    <row r="288" spans="1:48">
      <c r="A288" s="197">
        <f t="shared" si="2241"/>
        <v>278</v>
      </c>
      <c r="B288" s="198">
        <f>Data!B288</f>
        <v>9</v>
      </c>
      <c r="D288" s="290" t="str">
        <f>IF(B287=0,0,IF(MOD(B287,3)=1,"A",IF(MOD(B287,3)=2,"B","C")))</f>
        <v>A</v>
      </c>
      <c r="E288" s="290">
        <f>IF(AND(B288&gt;0,B288&lt;=12),1,IF(AND(B288&gt;12,B288&lt;=24),2,IF(AND(B288&gt;24,B288&lt;=36),3,0)))</f>
        <v>1</v>
      </c>
      <c r="F288" s="290" t="str">
        <f>IF(B289=0,0,IF(MOD(B289,3)=1,"A",IF(MOD(B289,3)=2,"B","C")))</f>
        <v>C</v>
      </c>
      <c r="G288" s="290">
        <f>IF(AND(B290&gt;0,B290&lt;=12),1,IF(AND(B290&gt;12,B290&lt;=24),2,IF(AND(B290&gt;24,B290&lt;=36),3,0)))</f>
        <v>3</v>
      </c>
      <c r="M288" s="71"/>
      <c r="N288" s="165"/>
      <c r="O288" s="71"/>
      <c r="P288" s="71"/>
      <c r="Q288" s="165"/>
      <c r="R288" s="165"/>
      <c r="S288" s="165"/>
      <c r="T288" s="165"/>
      <c r="U288" s="71"/>
      <c r="V288" s="165"/>
      <c r="W288" s="71"/>
      <c r="X288" s="71"/>
      <c r="Y288" s="314"/>
      <c r="Z288" s="314"/>
      <c r="AA288" s="314"/>
      <c r="AB288" s="314"/>
      <c r="AC288" s="306"/>
      <c r="AD288" s="308"/>
      <c r="AE288" s="306"/>
      <c r="AG288" s="577"/>
      <c r="AH288" s="577"/>
      <c r="AI288" s="577"/>
      <c r="AJ288" s="577"/>
      <c r="AL288" s="165"/>
      <c r="AO288" s="314" t="str">
        <f t="shared" ref="AO288" si="2430">IF(B288=0,0,IF(MOD(B288,3)=1,"A",IF(MOD(B288,3)=2,"B","C")))</f>
        <v>C</v>
      </c>
      <c r="AQ288" s="314" t="str">
        <f t="shared" si="2368"/>
        <v>W</v>
      </c>
      <c r="AR288" s="314" t="str">
        <f t="shared" ref="AR288" si="2431">IF(AQ288="L"," ",IF(AO277=1,"2&amp;3",IF(AO277=2,"1&amp;3","1&amp;2")))</f>
        <v>1&amp;3</v>
      </c>
      <c r="AS288" s="318">
        <f t="shared" si="2370"/>
        <v>1</v>
      </c>
      <c r="AT288" s="318">
        <f t="shared" si="2392"/>
        <v>2</v>
      </c>
      <c r="AU288" s="318">
        <f t="shared" si="2371"/>
        <v>9</v>
      </c>
      <c r="AV288" s="318">
        <f t="shared" si="2372"/>
        <v>-30</v>
      </c>
    </row>
    <row r="289" spans="1:48">
      <c r="A289" s="197">
        <f t="shared" si="2241"/>
        <v>279</v>
      </c>
      <c r="B289" s="198">
        <f>Data!B289</f>
        <v>33</v>
      </c>
      <c r="D289" s="292" t="str">
        <f>IF(B287=0,0,IF(B287&lt;=18,"L","H"))</f>
        <v>L</v>
      </c>
      <c r="E289" s="292" t="str">
        <f>IF(B288=0,0,IF(ISODD(B288),"O","E"))</f>
        <v>O</v>
      </c>
      <c r="F289" s="292" t="str">
        <f>IF(B289=0,0,IF(B289&lt;=18,"L","H"))</f>
        <v>H</v>
      </c>
      <c r="G289" s="292" t="str">
        <f>IF(B290=0,0,IF(ISODD(B290),"O","E"))</f>
        <v>O</v>
      </c>
      <c r="M289" s="71"/>
      <c r="N289" s="165"/>
      <c r="O289" s="71"/>
      <c r="P289" s="71"/>
      <c r="Q289" s="165"/>
      <c r="R289" s="165"/>
      <c r="S289" s="165"/>
      <c r="T289" s="165"/>
      <c r="U289" s="71"/>
      <c r="V289" s="165"/>
      <c r="W289" s="71"/>
      <c r="X289" s="71"/>
      <c r="Y289" s="314"/>
      <c r="Z289" s="314"/>
      <c r="AA289" s="314"/>
      <c r="AB289" s="314"/>
      <c r="AC289" s="306"/>
      <c r="AD289" s="308"/>
      <c r="AE289" s="306"/>
      <c r="AG289" s="577"/>
      <c r="AH289" s="577"/>
      <c r="AI289" s="577"/>
      <c r="AJ289" s="577"/>
      <c r="AL289" s="165"/>
      <c r="AO289" s="314">
        <f t="shared" ref="AO289" si="2432">IF(AND(B289&gt;0,B289&lt;=12),1,IF(AND(B289&gt;12,B289&lt;=24),2,IF(AND(B289&gt;24,B289&lt;=36),3,0)))</f>
        <v>3</v>
      </c>
      <c r="AQ289" s="314" t="str">
        <f t="shared" si="2368"/>
        <v>W</v>
      </c>
      <c r="AR289" s="314" t="str">
        <f t="shared" ref="AR289" si="2433">IF(AQ289="L"," ",IF(AO278="A","B&amp;C",IF(AO278="B","A&amp;C","A&amp;B")))</f>
        <v>A&amp;B</v>
      </c>
      <c r="AS289" s="318">
        <f t="shared" si="2370"/>
        <v>1</v>
      </c>
      <c r="AT289" s="318">
        <f t="shared" si="2392"/>
        <v>2</v>
      </c>
      <c r="AU289" s="318">
        <f t="shared" si="2371"/>
        <v>3</v>
      </c>
      <c r="AV289" s="318">
        <f t="shared" si="2372"/>
        <v>-29</v>
      </c>
    </row>
    <row r="290" spans="1:48">
      <c r="A290" s="197">
        <f t="shared" si="2241"/>
        <v>280</v>
      </c>
      <c r="B290" s="198">
        <f>Data!B290</f>
        <v>25</v>
      </c>
      <c r="D290" s="165"/>
      <c r="E290" s="165"/>
      <c r="F290" s="165"/>
      <c r="G290" s="165"/>
      <c r="I290" s="287" t="str">
        <f t="shared" ref="I290" si="2434">IF(D279=1,"2&amp;3",IF(D279=2,"1&amp;3","1&amp;2"))</f>
        <v>2&amp;3</v>
      </c>
      <c r="J290" s="287" t="str">
        <f t="shared" ref="J290" si="2435">IF(E279="A","B&amp;C",IF(E279="B","A&amp;C","A&amp;B"))</f>
        <v>A&amp;B</v>
      </c>
      <c r="K290" s="287" t="str">
        <f t="shared" ref="K290" si="2436">IF(F279=1,"2&amp;3",IF(F279=2,"1&amp;3","1&amp;2"))</f>
        <v>1&amp;3</v>
      </c>
      <c r="L290" s="287" t="str">
        <f t="shared" ref="L290" si="2437">IF(G279="A","B&amp;C",IF(G279="B","A&amp;C","A&amp;B"))</f>
        <v>B&amp;C</v>
      </c>
      <c r="M290" s="71"/>
      <c r="N290" s="165"/>
      <c r="O290" s="71"/>
      <c r="P290" s="71"/>
      <c r="Q290" s="289" t="str">
        <f t="shared" ref="Q290" si="2438">IF(D280="A","B&amp;C",IF(D280="B","A&amp;C","A&amp;B"))</f>
        <v>A&amp;B</v>
      </c>
      <c r="R290" s="289" t="str">
        <f t="shared" ref="R290" si="2439">IF(E280=1,"2&amp;3",IF(E280=2,"1&amp;3","1&amp;2"))</f>
        <v>1&amp;2</v>
      </c>
      <c r="S290" s="289" t="str">
        <f t="shared" ref="S290" si="2440">IF(F280="A","B&amp;C",IF(F280="B","A&amp;C","A&amp;B"))</f>
        <v>B&amp;C</v>
      </c>
      <c r="T290" s="289" t="str">
        <f t="shared" ref="T290" si="2441">IF(G280=1,"2&amp;3",IF(G280=2,"1&amp;3","1&amp;2"))</f>
        <v>2&amp;3</v>
      </c>
      <c r="U290" s="71"/>
      <c r="V290" s="165"/>
      <c r="W290" s="71"/>
      <c r="X290" s="71"/>
      <c r="Y290" s="349" t="str">
        <f t="shared" ref="Y290" si="2442">IF(D287=1,"2&amp;3",IF(D287=2,"1&amp;3","1&amp;2"))</f>
        <v>1&amp;3</v>
      </c>
      <c r="Z290" s="349" t="str">
        <f t="shared" ref="Z290" si="2443">IF(E287="A","B&amp;C",IF(E287="B","A&amp;C","A&amp;B"))</f>
        <v>A&amp;B</v>
      </c>
      <c r="AA290" s="349" t="str">
        <f t="shared" ref="AA290" si="2444">IF(F287=1,"2&amp;3",IF(F287=2,"1&amp;3","1&amp;2"))</f>
        <v>1&amp;2</v>
      </c>
      <c r="AB290" s="349" t="str">
        <f t="shared" ref="AB290" si="2445">IF(G287="A","B&amp;C",IF(G287="B","A&amp;C","A&amp;B"))</f>
        <v>B&amp;C</v>
      </c>
      <c r="AC290" s="306"/>
      <c r="AD290" s="308"/>
      <c r="AE290" s="306"/>
      <c r="AG290" s="337" t="str">
        <f>IF(D281="H","L","H")</f>
        <v>H</v>
      </c>
      <c r="AH290" s="337" t="str">
        <f>IF(E281="O","E","O")</f>
        <v>O</v>
      </c>
      <c r="AI290" s="337" t="str">
        <f>IF(F281="H","L","H")</f>
        <v>H</v>
      </c>
      <c r="AJ290" s="337" t="str">
        <f>IF(G281="O","E","O")</f>
        <v>O</v>
      </c>
      <c r="AL290" s="165"/>
      <c r="AO290" s="314" t="str">
        <f t="shared" ref="AO290" si="2446">IF(B290=0,0,IF(MOD(B290,3)=1,"A",IF(MOD(B290,3)=2,"B","C")))</f>
        <v>A</v>
      </c>
      <c r="AQ290" s="314" t="str">
        <f t="shared" si="2368"/>
        <v>W</v>
      </c>
      <c r="AR290" s="314" t="str">
        <f t="shared" ref="AR290" si="2447">IF(AQ290="L"," ",IF(AO279=1,"2&amp;3",IF(AO279=2,"1&amp;3","1&amp;2")))</f>
        <v>2&amp;3</v>
      </c>
      <c r="AS290" s="318">
        <f t="shared" si="2370"/>
        <v>1</v>
      </c>
      <c r="AT290" s="318">
        <f t="shared" si="2392"/>
        <v>2</v>
      </c>
      <c r="AU290" s="318">
        <f t="shared" si="2371"/>
        <v>3</v>
      </c>
      <c r="AV290" s="318">
        <f t="shared" si="2372"/>
        <v>-28</v>
      </c>
    </row>
    <row r="291" spans="1:48">
      <c r="A291" s="197">
        <f t="shared" si="2241"/>
        <v>281</v>
      </c>
      <c r="B291" s="198">
        <f>Data!B291</f>
        <v>20</v>
      </c>
      <c r="D291" s="288">
        <f>IF(AND(B291&gt;0,B291&lt;=12),1,IF(AND(B291&gt;12,B291&lt;=24),2,IF(AND(B291&gt;24,B291&lt;=36),3,0)))</f>
        <v>2</v>
      </c>
      <c r="E291" s="288" t="str">
        <f>IF(B292=0,0,IF(MOD(B292,3)=1,"A",IF(MOD(B292,3)=2,"B","C")))</f>
        <v>B</v>
      </c>
      <c r="F291" s="288">
        <f>IF(AND(B293&gt;0,B293&lt;=12),1,IF(AND(B293&gt;12,B293&lt;=24),2,IF(AND(B293&gt;24,B293&lt;=36),3,0)))</f>
        <v>3</v>
      </c>
      <c r="G291" s="288" t="str">
        <f>IF(B294=0,0,IF(MOD(B294,3)=1,"A",IF(MOD(B294,3)=2,"B","C")))</f>
        <v>A</v>
      </c>
      <c r="I291" s="66" t="str">
        <f t="shared" ref="I291" si="2448">IF(AND(D291&lt;&gt;D279,D291&lt;&gt;0),"W","L")</f>
        <v>W</v>
      </c>
      <c r="J291" s="66" t="str">
        <f t="shared" ref="J291" si="2449">IF(I291="W"," ", IF(AND(E291&lt;&gt;E279,E291&lt;&gt;0),"W","L"))</f>
        <v xml:space="preserve"> </v>
      </c>
      <c r="K291" s="66" t="str">
        <f t="shared" ref="K291:L291" si="2450">IF(OR(J291="W",J291=" ")," ",IF(AND(F291&lt;&gt;F279,F291&lt;&gt;0),"W","L"))</f>
        <v xml:space="preserve"> </v>
      </c>
      <c r="L291" s="66" t="str">
        <f t="shared" si="2450"/>
        <v xml:space="preserve"> </v>
      </c>
      <c r="M291" s="71"/>
      <c r="N291" s="165">
        <f t="shared" ref="N291" si="2451">IF(I291="W",1,IF(J291="W",2,IF(K291="W",3,IF(L291="W",4,"L"))))</f>
        <v>1</v>
      </c>
      <c r="O291" s="71">
        <f t="shared" ref="O291" si="2452">IF(N291&lt;&gt;"L",O287+1,O287-81)</f>
        <v>-178</v>
      </c>
      <c r="P291" s="71"/>
      <c r="Q291" s="66" t="str">
        <f t="shared" ref="Q291" si="2453">IF(AND(D292&lt;&gt;D280,D292&lt;&gt;0),"W","L")</f>
        <v>W</v>
      </c>
      <c r="R291" s="66" t="str">
        <f t="shared" ref="R291" si="2454">IF(Q291="W"," ", IF(AND(E292&lt;&gt;E280,E292&lt;&gt;0),"W","L"))</f>
        <v xml:space="preserve"> </v>
      </c>
      <c r="S291" s="66" t="str">
        <f t="shared" ref="S291:T291" si="2455">IF(OR(R291="W",R291=" ")," ",IF(AND(F292&lt;&gt;F280,F292&lt;&gt;0),"W","L"))</f>
        <v xml:space="preserve"> </v>
      </c>
      <c r="T291" s="66" t="str">
        <f t="shared" si="2455"/>
        <v xml:space="preserve"> </v>
      </c>
      <c r="U291" s="71"/>
      <c r="V291" s="165">
        <f t="shared" ref="V291" si="2456">IF(Q291="W",1,IF(R291="W",2,IF(S291="W",3,IF(T291="W",4,"L"))))</f>
        <v>1</v>
      </c>
      <c r="W291" s="71">
        <f t="shared" ref="W291" si="2457">IF(V291&lt;&gt;"L",W287+1,W287-81)</f>
        <v>68</v>
      </c>
      <c r="X291" s="71"/>
      <c r="Y291" s="314" t="str">
        <f t="shared" ref="Y291" si="2458">IF(AND(D291&lt;&gt;D287,D291&lt;&gt;0),"W","L")</f>
        <v>L</v>
      </c>
      <c r="Z291" s="314" t="str">
        <f t="shared" ref="Z291" si="2459">IF(Y291="W"," ", IF(AND(E291&lt;&gt;E287,E291&lt;&gt;0),"W","L"))</f>
        <v>W</v>
      </c>
      <c r="AA291" s="314" t="str">
        <f t="shared" ref="AA291:AB291" si="2460">IF(OR(Z291="W",Z291=" ")," ",IF(AND(F291&lt;&gt;F287,F291&lt;&gt;0),"W","L"))</f>
        <v xml:space="preserve"> </v>
      </c>
      <c r="AB291" s="314" t="str">
        <f t="shared" si="2460"/>
        <v xml:space="preserve"> </v>
      </c>
      <c r="AC291" s="306"/>
      <c r="AD291" s="308">
        <f t="shared" ref="AD291" si="2461">IF(Y291="W",1,IF(Z291="W",2,IF(AA291="W",3,IF(AB291="W",4,"L"))))</f>
        <v>2</v>
      </c>
      <c r="AE291" s="306">
        <f t="shared" ref="AE291" si="2462">IF(AD291&lt;&gt;"L",AE287+1,AE287-81)</f>
        <v>70</v>
      </c>
      <c r="AG291" s="314" t="str">
        <f>IF(AND(D293&lt;&gt;D281,D522&lt;&gt;0),"W","L")</f>
        <v>L</v>
      </c>
      <c r="AH291" s="314" t="str">
        <f>IF(AG291="W"," ", IF(AND(E293&lt;&gt;E281,E293&lt;&gt;0),"W","L"))</f>
        <v>W</v>
      </c>
      <c r="AI291" s="314" t="str">
        <f>IF(OR(AH291="W",AH291=" ")," ",IF(AND(F293&lt;&gt;F281,F293&lt;&gt;0),"W","L"))</f>
        <v xml:space="preserve"> </v>
      </c>
      <c r="AJ291" s="314" t="str">
        <f>IF(OR(AI291="W",AI291=" ")," ",IF(AND(G293&lt;&gt;G281,G293&lt;&gt;0),"W","L"))</f>
        <v xml:space="preserve"> </v>
      </c>
      <c r="AL291" s="165">
        <f t="shared" ref="AL291" si="2463">IF(AG291="W",1,IF(AH291="W",2,IF(AI291="W",3,IF(AJ291="W",4,"L"))))</f>
        <v>2</v>
      </c>
      <c r="AM291" s="71">
        <f t="shared" ref="AM291" si="2464">IF(AL291&lt;&gt;"L",AM287+1,AM287-15)</f>
        <v>-76</v>
      </c>
      <c r="AO291" s="314">
        <f t="shared" ref="AO291" si="2465">IF(AND(B291&gt;0,B291&lt;=12),1,IF(AND(B291&gt;12,B291&lt;=24),2,IF(AND(B291&gt;24,B291&lt;=36),3,0)))</f>
        <v>2</v>
      </c>
      <c r="AQ291" s="314" t="str">
        <f t="shared" si="2368"/>
        <v>W</v>
      </c>
      <c r="AR291" s="314" t="str">
        <f t="shared" ref="AR291" si="2466">IF(AQ291="L"," ",IF(AO280="A","B&amp;C",IF(AO280="B","A&amp;C","A&amp;B")))</f>
        <v>A&amp;B</v>
      </c>
      <c r="AS291" s="318">
        <f t="shared" si="2370"/>
        <v>1</v>
      </c>
      <c r="AT291" s="318">
        <f t="shared" si="2392"/>
        <v>2</v>
      </c>
      <c r="AU291" s="318">
        <f t="shared" si="2371"/>
        <v>3</v>
      </c>
      <c r="AV291" s="318">
        <f t="shared" si="2372"/>
        <v>-27</v>
      </c>
    </row>
    <row r="292" spans="1:48">
      <c r="A292" s="197">
        <f t="shared" si="2241"/>
        <v>282</v>
      </c>
      <c r="B292" s="198">
        <f>Data!B292</f>
        <v>14</v>
      </c>
      <c r="D292" s="290" t="str">
        <f>IF(B291=0,0,IF(MOD(B291,3)=1,"A",IF(MOD(B291,3)=2,"B","C")))</f>
        <v>B</v>
      </c>
      <c r="E292" s="290">
        <f>IF(AND(B292&gt;0,B292&lt;=12),1,IF(AND(B292&gt;12,B292&lt;=24),2,IF(AND(B292&gt;24,B292&lt;=36),3,0)))</f>
        <v>2</v>
      </c>
      <c r="F292" s="290" t="str">
        <f>IF(B293=0,0,IF(MOD(B293,3)=1,"A",IF(MOD(B293,3)=2,"B","C")))</f>
        <v>C</v>
      </c>
      <c r="G292" s="290">
        <f>IF(AND(B294&gt;0,B294&lt;=12),1,IF(AND(B294&gt;12,B294&lt;=24),2,IF(AND(B294&gt;24,B294&lt;=36),3,0)))</f>
        <v>3</v>
      </c>
      <c r="M292" s="71"/>
      <c r="N292" s="165"/>
      <c r="O292" s="71"/>
      <c r="P292" s="71"/>
      <c r="Q292" s="165"/>
      <c r="R292" s="165"/>
      <c r="S292" s="165"/>
      <c r="T292" s="165"/>
      <c r="U292" s="71"/>
      <c r="V292" s="165"/>
      <c r="W292" s="71"/>
      <c r="X292" s="71"/>
      <c r="Y292" s="314"/>
      <c r="Z292" s="314"/>
      <c r="AA292" s="314"/>
      <c r="AB292" s="314"/>
      <c r="AC292" s="306"/>
      <c r="AD292" s="308"/>
      <c r="AE292" s="306"/>
      <c r="AG292" s="577"/>
      <c r="AH292" s="577"/>
      <c r="AI292" s="577"/>
      <c r="AJ292" s="577"/>
      <c r="AL292" s="165"/>
      <c r="AO292" s="314" t="str">
        <f t="shared" ref="AO292" si="2467">IF(B292=0,0,IF(MOD(B292,3)=1,"A",IF(MOD(B292,3)=2,"B","C")))</f>
        <v>B</v>
      </c>
      <c r="AQ292" s="314" t="str">
        <f t="shared" si="2368"/>
        <v>W</v>
      </c>
      <c r="AR292" s="314" t="str">
        <f t="shared" ref="AR292" si="2468">IF(AQ292="L"," ",IF(AO281=1,"2&amp;3",IF(AO281=2,"1&amp;3","1&amp;2")))</f>
        <v>1&amp;3</v>
      </c>
      <c r="AS292" s="318">
        <f t="shared" si="2370"/>
        <v>1</v>
      </c>
      <c r="AT292" s="318">
        <f t="shared" si="2392"/>
        <v>2</v>
      </c>
      <c r="AU292" s="318">
        <f t="shared" si="2371"/>
        <v>3</v>
      </c>
      <c r="AV292" s="318">
        <f t="shared" si="2372"/>
        <v>-26</v>
      </c>
    </row>
    <row r="293" spans="1:48">
      <c r="A293" s="197">
        <f t="shared" si="2241"/>
        <v>283</v>
      </c>
      <c r="B293" s="198">
        <f>Data!B293</f>
        <v>33</v>
      </c>
      <c r="D293" s="292" t="str">
        <f>IF(B291=0,0,IF(B291&lt;=18,"L","H"))</f>
        <v>H</v>
      </c>
      <c r="E293" s="292" t="str">
        <f>IF(B292=0,0,IF(ISODD(B292),"O","E"))</f>
        <v>E</v>
      </c>
      <c r="F293" s="292" t="str">
        <f>IF(B293=0,0,IF(B293&lt;=18,"L","H"))</f>
        <v>H</v>
      </c>
      <c r="G293" s="292" t="str">
        <f>IF(B294=0,0,IF(ISODD(B294),"O","E"))</f>
        <v>O</v>
      </c>
      <c r="M293" s="71"/>
      <c r="N293" s="165"/>
      <c r="O293" s="71"/>
      <c r="P293" s="71"/>
      <c r="Q293" s="165"/>
      <c r="R293" s="165"/>
      <c r="S293" s="165"/>
      <c r="T293" s="165"/>
      <c r="U293" s="71"/>
      <c r="V293" s="165"/>
      <c r="W293" s="71"/>
      <c r="X293" s="71"/>
      <c r="Y293" s="314"/>
      <c r="Z293" s="314"/>
      <c r="AA293" s="314"/>
      <c r="AB293" s="314"/>
      <c r="AC293" s="306"/>
      <c r="AD293" s="308"/>
      <c r="AE293" s="306"/>
      <c r="AG293" s="577"/>
      <c r="AH293" s="577"/>
      <c r="AI293" s="577"/>
      <c r="AJ293" s="577"/>
      <c r="AL293" s="165"/>
      <c r="AO293" s="314">
        <f t="shared" ref="AO293" si="2469">IF(AND(B293&gt;0,B293&lt;=12),1,IF(AND(B293&gt;12,B293&lt;=24),2,IF(AND(B293&gt;24,B293&lt;=36),3,0)))</f>
        <v>3</v>
      </c>
      <c r="AQ293" s="314" t="str">
        <f t="shared" si="2368"/>
        <v>W</v>
      </c>
      <c r="AR293" s="314" t="str">
        <f t="shared" ref="AR293" si="2470">IF(AQ293="L"," ",IF(AO282="A","B&amp;C",IF(AO282="B","A&amp;C","A&amp;B")))</f>
        <v>B&amp;C</v>
      </c>
      <c r="AS293" s="318">
        <f t="shared" si="2370"/>
        <v>1</v>
      </c>
      <c r="AT293" s="318">
        <f t="shared" si="2392"/>
        <v>2</v>
      </c>
      <c r="AU293" s="318">
        <f t="shared" si="2371"/>
        <v>3</v>
      </c>
      <c r="AV293" s="318">
        <f t="shared" si="2372"/>
        <v>-25</v>
      </c>
    </row>
    <row r="294" spans="1:48">
      <c r="A294" s="197">
        <f t="shared" si="2241"/>
        <v>284</v>
      </c>
      <c r="B294" s="198">
        <f>Data!B294</f>
        <v>31</v>
      </c>
      <c r="D294" s="165"/>
      <c r="E294" s="165"/>
      <c r="F294" s="165"/>
      <c r="G294" s="165"/>
      <c r="I294" s="287" t="str">
        <f t="shared" ref="I294" si="2471">IF(D283=1,"2&amp;3",IF(D283=2,"1&amp;3","1&amp;2"))</f>
        <v>1&amp;2</v>
      </c>
      <c r="J294" s="287" t="str">
        <f t="shared" ref="J294" si="2472">IF(E283="A","B&amp;C",IF(E283="B","A&amp;C","A&amp;B"))</f>
        <v>A&amp;B</v>
      </c>
      <c r="K294" s="287" t="str">
        <f t="shared" ref="K294" si="2473">IF(F283=1,"2&amp;3",IF(F283=2,"1&amp;3","1&amp;2"))</f>
        <v>1&amp;2</v>
      </c>
      <c r="L294" s="287" t="str">
        <f t="shared" ref="L294" si="2474">IF(G283="A","B&amp;C",IF(G283="B","A&amp;C","A&amp;B"))</f>
        <v>B&amp;C</v>
      </c>
      <c r="M294" s="71"/>
      <c r="N294" s="165"/>
      <c r="O294" s="71"/>
      <c r="P294" s="71"/>
      <c r="Q294" s="289" t="str">
        <f t="shared" ref="Q294" si="2475">IF(D284="A","B&amp;C",IF(D284="B","A&amp;C","A&amp;B"))</f>
        <v>A&amp;B</v>
      </c>
      <c r="R294" s="289" t="str">
        <f t="shared" ref="R294" si="2476">IF(E284=1,"2&amp;3",IF(E284=2,"1&amp;3","1&amp;2"))</f>
        <v>1&amp;2</v>
      </c>
      <c r="S294" s="289" t="str">
        <f t="shared" ref="S294" si="2477">IF(F284="A","B&amp;C",IF(F284="B","A&amp;C","A&amp;B"))</f>
        <v>A&amp;C</v>
      </c>
      <c r="T294" s="289" t="str">
        <f t="shared" ref="T294" si="2478">IF(G284=1,"2&amp;3",IF(G284=2,"1&amp;3","1&amp;2"))</f>
        <v>1&amp;3</v>
      </c>
      <c r="U294" s="71"/>
      <c r="V294" s="165"/>
      <c r="W294" s="71"/>
      <c r="X294" s="71"/>
      <c r="Y294" s="349" t="str">
        <f t="shared" ref="Y294" si="2479">IF(D291=1,"2&amp;3",IF(D291=2,"1&amp;3","1&amp;2"))</f>
        <v>1&amp;3</v>
      </c>
      <c r="Z294" s="349" t="str">
        <f t="shared" ref="Z294" si="2480">IF(E291="A","B&amp;C",IF(E291="B","A&amp;C","A&amp;B"))</f>
        <v>A&amp;C</v>
      </c>
      <c r="AA294" s="349" t="str">
        <f t="shared" ref="AA294" si="2481">IF(F291=1,"2&amp;3",IF(F291=2,"1&amp;3","1&amp;2"))</f>
        <v>1&amp;2</v>
      </c>
      <c r="AB294" s="349" t="str">
        <f t="shared" ref="AB294" si="2482">IF(G291="A","B&amp;C",IF(G291="B","A&amp;C","A&amp;B"))</f>
        <v>B&amp;C</v>
      </c>
      <c r="AC294" s="306"/>
      <c r="AD294" s="308"/>
      <c r="AE294" s="306"/>
      <c r="AG294" s="337" t="str">
        <f>IF(D285="H","L","H")</f>
        <v>L</v>
      </c>
      <c r="AH294" s="337" t="str">
        <f>IF(E285="O","E","O")</f>
        <v>E</v>
      </c>
      <c r="AI294" s="337" t="str">
        <f>IF(F285="H","L","H")</f>
        <v>L</v>
      </c>
      <c r="AJ294" s="337" t="str">
        <f>IF(G285="O","E","O")</f>
        <v>O</v>
      </c>
      <c r="AL294" s="165"/>
      <c r="AO294" s="314" t="str">
        <f t="shared" ref="AO294" si="2483">IF(B294=0,0,IF(MOD(B294,3)=1,"A",IF(MOD(B294,3)=2,"B","C")))</f>
        <v>A</v>
      </c>
      <c r="AQ294" s="314" t="str">
        <f t="shared" si="2368"/>
        <v>L</v>
      </c>
      <c r="AR294" s="314" t="str">
        <f t="shared" ref="AR294" si="2484">IF(AQ294="L"," ",IF(AO283=1,"2&amp;3",IF(AO283=2,"1&amp;3","1&amp;2")))</f>
        <v xml:space="preserve"> </v>
      </c>
      <c r="AS294" s="318">
        <f t="shared" si="2370"/>
        <v>2</v>
      </c>
      <c r="AT294" s="318">
        <f t="shared" si="2392"/>
        <v>0</v>
      </c>
      <c r="AU294" s="318">
        <f t="shared" si="2371"/>
        <v>0</v>
      </c>
      <c r="AV294" s="318">
        <f t="shared" si="2372"/>
        <v>-25</v>
      </c>
    </row>
    <row r="295" spans="1:48">
      <c r="A295" s="197">
        <f t="shared" si="2241"/>
        <v>285</v>
      </c>
      <c r="B295" s="198">
        <f>Data!B295</f>
        <v>16</v>
      </c>
      <c r="D295" s="288">
        <f>IF(AND(B295&gt;0,B295&lt;=12),1,IF(AND(B295&gt;12,B295&lt;=24),2,IF(AND(B295&gt;24,B295&lt;=36),3,0)))</f>
        <v>2</v>
      </c>
      <c r="E295" s="288" t="str">
        <f>IF(B296=0,0,IF(MOD(B296,3)=1,"A",IF(MOD(B296,3)=2,"B","C")))</f>
        <v>A</v>
      </c>
      <c r="F295" s="288">
        <f>IF(AND(B297&gt;0,B297&lt;=12),1,IF(AND(B297&gt;12,B297&lt;=24),2,IF(AND(B297&gt;24,B297&lt;=36),3,0)))</f>
        <v>1</v>
      </c>
      <c r="G295" s="288" t="str">
        <f>IF(B298=0,0,IF(MOD(B298,3)=1,"A",IF(MOD(B298,3)=2,"B","C")))</f>
        <v>B</v>
      </c>
      <c r="I295" s="66" t="str">
        <f t="shared" ref="I295" si="2485">IF(AND(D295&lt;&gt;D283,D295&lt;&gt;0),"W","L")</f>
        <v>W</v>
      </c>
      <c r="J295" s="66" t="str">
        <f t="shared" ref="J295" si="2486">IF(I295="W"," ", IF(AND(E295&lt;&gt;E283,E295&lt;&gt;0),"W","L"))</f>
        <v xml:space="preserve"> </v>
      </c>
      <c r="K295" s="66" t="str">
        <f t="shared" ref="K295:L295" si="2487">IF(OR(J295="W",J295=" ")," ",IF(AND(F295&lt;&gt;F283,F295&lt;&gt;0),"W","L"))</f>
        <v xml:space="preserve"> </v>
      </c>
      <c r="L295" s="66" t="str">
        <f t="shared" si="2487"/>
        <v xml:space="preserve"> </v>
      </c>
      <c r="M295" s="71"/>
      <c r="N295" s="165">
        <f t="shared" ref="N295" si="2488">IF(I295="W",1,IF(J295="W",2,IF(K295="W",3,IF(L295="W",4,"L"))))</f>
        <v>1</v>
      </c>
      <c r="O295" s="71">
        <f t="shared" ref="O295" si="2489">IF(N295&lt;&gt;"L",O291+1,O291-81)</f>
        <v>-177</v>
      </c>
      <c r="P295" s="71"/>
      <c r="Q295" s="66" t="str">
        <f t="shared" ref="Q295" si="2490">IF(AND(D296&lt;&gt;D284,D296&lt;&gt;0),"W","L")</f>
        <v>W</v>
      </c>
      <c r="R295" s="66" t="str">
        <f t="shared" ref="R295" si="2491">IF(Q295="W"," ", IF(AND(E296&lt;&gt;E284,E296&lt;&gt;0),"W","L"))</f>
        <v xml:space="preserve"> </v>
      </c>
      <c r="S295" s="66" t="str">
        <f t="shared" ref="S295:T295" si="2492">IF(OR(R295="W",R295=" ")," ",IF(AND(F296&lt;&gt;F284,F296&lt;&gt;0),"W","L"))</f>
        <v xml:space="preserve"> </v>
      </c>
      <c r="T295" s="66" t="str">
        <f t="shared" si="2492"/>
        <v xml:space="preserve"> </v>
      </c>
      <c r="U295" s="71"/>
      <c r="V295" s="165">
        <f t="shared" ref="V295" si="2493">IF(Q295="W",1,IF(R295="W",2,IF(S295="W",3,IF(T295="W",4,"L"))))</f>
        <v>1</v>
      </c>
      <c r="W295" s="71">
        <f t="shared" ref="W295" si="2494">IF(V295&lt;&gt;"L",W291+1,W291-81)</f>
        <v>69</v>
      </c>
      <c r="X295" s="71"/>
      <c r="Y295" s="314" t="str">
        <f t="shared" ref="Y295" si="2495">IF(AND(D295&lt;&gt;D291,D295&lt;&gt;0),"W","L")</f>
        <v>L</v>
      </c>
      <c r="Z295" s="314" t="str">
        <f t="shared" ref="Z295" si="2496">IF(Y295="W"," ", IF(AND(E295&lt;&gt;E291,E295&lt;&gt;0),"W","L"))</f>
        <v>W</v>
      </c>
      <c r="AA295" s="314" t="str">
        <f t="shared" ref="AA295:AB295" si="2497">IF(OR(Z295="W",Z295=" ")," ",IF(AND(F295&lt;&gt;F291,F295&lt;&gt;0),"W","L"))</f>
        <v xml:space="preserve"> </v>
      </c>
      <c r="AB295" s="314" t="str">
        <f t="shared" si="2497"/>
        <v xml:space="preserve"> </v>
      </c>
      <c r="AC295" s="306"/>
      <c r="AD295" s="308">
        <f t="shared" ref="AD295" si="2498">IF(Y295="W",1,IF(Z295="W",2,IF(AA295="W",3,IF(AB295="W",4,"L"))))</f>
        <v>2</v>
      </c>
      <c r="AE295" s="306">
        <f t="shared" ref="AE295" si="2499">IF(AD295&lt;&gt;"L",AE291+1,AE291-81)</f>
        <v>71</v>
      </c>
      <c r="AG295" s="314" t="str">
        <f>IF(AND(D297&lt;&gt;D285,D526&lt;&gt;0),"W","L")</f>
        <v>L</v>
      </c>
      <c r="AH295" s="314" t="str">
        <f>IF(AG295="W"," ", IF(AND(E297&lt;&gt;E285,E297&lt;&gt;0),"W","L"))</f>
        <v>W</v>
      </c>
      <c r="AI295" s="314" t="str">
        <f>IF(OR(AH295="W",AH295=" ")," ",IF(AND(F297&lt;&gt;F285,F297&lt;&gt;0),"W","L"))</f>
        <v xml:space="preserve"> </v>
      </c>
      <c r="AJ295" s="314" t="str">
        <f>IF(OR(AI295="W",AI295=" ")," ",IF(AND(G297&lt;&gt;G285,G297&lt;&gt;0),"W","L"))</f>
        <v xml:space="preserve"> </v>
      </c>
      <c r="AL295" s="165">
        <f t="shared" ref="AL295" si="2500">IF(AG295="W",1,IF(AH295="W",2,IF(AI295="W",3,IF(AJ295="W",4,"L"))))</f>
        <v>2</v>
      </c>
      <c r="AM295" s="71">
        <f t="shared" ref="AM295" si="2501">IF(AL295&lt;&gt;"L",AM291+1,AM291-15)</f>
        <v>-75</v>
      </c>
      <c r="AO295" s="314">
        <f t="shared" ref="AO295" si="2502">IF(AND(B295&gt;0,B295&lt;=12),1,IF(AND(B295&gt;12,B295&lt;=24),2,IF(AND(B295&gt;24,B295&lt;=36),3,0)))</f>
        <v>2</v>
      </c>
      <c r="AQ295" s="314" t="str">
        <f t="shared" si="2368"/>
        <v xml:space="preserve"> </v>
      </c>
      <c r="AR295" s="314" t="str">
        <f t="shared" ref="AR295" si="2503">IF(AQ295="L"," ",IF(AO284="A","B&amp;C",IF(AO284="B","A&amp;C","A&amp;B")))</f>
        <v>A&amp;B</v>
      </c>
      <c r="AS295" s="318">
        <f t="shared" si="2370"/>
        <v>2</v>
      </c>
      <c r="AT295" s="318">
        <f t="shared" si="2392"/>
        <v>6</v>
      </c>
      <c r="AU295" s="318">
        <f t="shared" si="2371"/>
        <v>0</v>
      </c>
      <c r="AV295" s="318">
        <f t="shared" si="2372"/>
        <v>-31</v>
      </c>
    </row>
    <row r="296" spans="1:48">
      <c r="A296" s="197">
        <f t="shared" si="2241"/>
        <v>286</v>
      </c>
      <c r="B296" s="198">
        <f>Data!B296</f>
        <v>22</v>
      </c>
      <c r="D296" s="290" t="str">
        <f>IF(B295=0,0,IF(MOD(B295,3)=1,"A",IF(MOD(B295,3)=2,"B","C")))</f>
        <v>A</v>
      </c>
      <c r="E296" s="290">
        <f>IF(AND(B296&gt;0,B296&lt;=12),1,IF(AND(B296&gt;12,B296&lt;=24),2,IF(AND(B296&gt;24,B296&lt;=36),3,0)))</f>
        <v>2</v>
      </c>
      <c r="F296" s="290" t="str">
        <f>IF(B297=0,0,IF(MOD(B297,3)=1,"A",IF(MOD(B297,3)=2,"B","C")))</f>
        <v>B</v>
      </c>
      <c r="G296" s="290">
        <f>IF(AND(B298&gt;0,B298&lt;=12),1,IF(AND(B298&gt;12,B298&lt;=24),2,IF(AND(B298&gt;24,B298&lt;=36),3,0)))</f>
        <v>1</v>
      </c>
      <c r="M296" s="71"/>
      <c r="N296" s="165"/>
      <c r="O296" s="71"/>
      <c r="P296" s="71"/>
      <c r="Q296" s="165"/>
      <c r="R296" s="165"/>
      <c r="S296" s="165"/>
      <c r="T296" s="165"/>
      <c r="U296" s="71"/>
      <c r="V296" s="165"/>
      <c r="W296" s="71"/>
      <c r="X296" s="71"/>
      <c r="Y296" s="314"/>
      <c r="Z296" s="314"/>
      <c r="AA296" s="314"/>
      <c r="AB296" s="314"/>
      <c r="AC296" s="306"/>
      <c r="AD296" s="308"/>
      <c r="AE296" s="306"/>
      <c r="AG296" s="577"/>
      <c r="AH296" s="577"/>
      <c r="AI296" s="577"/>
      <c r="AJ296" s="577"/>
      <c r="AL296" s="165"/>
      <c r="AO296" s="314" t="str">
        <f t="shared" ref="AO296" si="2504">IF(B296=0,0,IF(MOD(B296,3)=1,"A",IF(MOD(B296,3)=2,"B","C")))</f>
        <v>A</v>
      </c>
      <c r="AQ296" s="314" t="str">
        <f t="shared" si="2368"/>
        <v>W</v>
      </c>
      <c r="AR296" s="314" t="str">
        <f t="shared" ref="AR296" si="2505">IF(AQ296="L"," ",IF(AO285=1,"2&amp;3",IF(AO285=2,"1&amp;3","1&amp;2")))</f>
        <v>1&amp;2</v>
      </c>
      <c r="AS296" s="318">
        <f t="shared" si="2370"/>
        <v>1</v>
      </c>
      <c r="AT296" s="318">
        <f t="shared" si="2392"/>
        <v>2</v>
      </c>
      <c r="AU296" s="318">
        <f t="shared" si="2371"/>
        <v>9</v>
      </c>
      <c r="AV296" s="318">
        <f t="shared" si="2372"/>
        <v>-24</v>
      </c>
    </row>
    <row r="297" spans="1:48">
      <c r="A297" s="197">
        <f t="shared" si="2241"/>
        <v>287</v>
      </c>
      <c r="B297" s="198">
        <f>Data!B297</f>
        <v>11</v>
      </c>
      <c r="D297" s="292" t="str">
        <f>IF(B295=0,0,IF(B295&lt;=18,"L","H"))</f>
        <v>L</v>
      </c>
      <c r="E297" s="292" t="str">
        <f>IF(B296=0,0,IF(ISODD(B296),"O","E"))</f>
        <v>E</v>
      </c>
      <c r="F297" s="292" t="str">
        <f>IF(B297=0,0,IF(B297&lt;=18,"L","H"))</f>
        <v>L</v>
      </c>
      <c r="G297" s="292" t="str">
        <f>IF(B298=0,0,IF(ISODD(B298),"O","E"))</f>
        <v>O</v>
      </c>
      <c r="M297" s="71"/>
      <c r="N297" s="165"/>
      <c r="O297" s="71"/>
      <c r="P297" s="71"/>
      <c r="Q297" s="165"/>
      <c r="R297" s="165"/>
      <c r="S297" s="165"/>
      <c r="T297" s="165"/>
      <c r="U297" s="71"/>
      <c r="V297" s="165"/>
      <c r="W297" s="71"/>
      <c r="X297" s="71"/>
      <c r="Y297" s="314"/>
      <c r="Z297" s="314"/>
      <c r="AA297" s="314"/>
      <c r="AB297" s="314"/>
      <c r="AC297" s="306"/>
      <c r="AD297" s="308"/>
      <c r="AE297" s="306"/>
      <c r="AG297" s="577"/>
      <c r="AH297" s="577"/>
      <c r="AI297" s="577"/>
      <c r="AJ297" s="577"/>
      <c r="AL297" s="165"/>
      <c r="AO297" s="314">
        <f t="shared" ref="AO297" si="2506">IF(AND(B297&gt;0,B297&lt;=12),1,IF(AND(B297&gt;12,B297&lt;=24),2,IF(AND(B297&gt;24,B297&lt;=36),3,0)))</f>
        <v>1</v>
      </c>
      <c r="AQ297" s="314" t="str">
        <f t="shared" si="2368"/>
        <v>W</v>
      </c>
      <c r="AR297" s="314" t="str">
        <f t="shared" ref="AR297" si="2507">IF(AQ297="L"," ",IF(AO286="A","B&amp;C",IF(AO286="B","A&amp;C","A&amp;B")))</f>
        <v>B&amp;C</v>
      </c>
      <c r="AS297" s="318">
        <f t="shared" si="2370"/>
        <v>1</v>
      </c>
      <c r="AT297" s="318">
        <f t="shared" si="2392"/>
        <v>2</v>
      </c>
      <c r="AU297" s="318">
        <f t="shared" si="2371"/>
        <v>3</v>
      </c>
      <c r="AV297" s="318">
        <f t="shared" si="2372"/>
        <v>-23</v>
      </c>
    </row>
    <row r="298" spans="1:48">
      <c r="A298" s="197">
        <f t="shared" si="2241"/>
        <v>288</v>
      </c>
      <c r="B298" s="198">
        <f>Data!B298</f>
        <v>11</v>
      </c>
      <c r="I298" s="287" t="str">
        <f t="shared" ref="I298" si="2508">IF(D287=1,"2&amp;3",IF(D287=2,"1&amp;3","1&amp;2"))</f>
        <v>1&amp;3</v>
      </c>
      <c r="J298" s="287" t="str">
        <f t="shared" ref="J298" si="2509">IF(E287="A","B&amp;C",IF(E287="B","A&amp;C","A&amp;B"))</f>
        <v>A&amp;B</v>
      </c>
      <c r="K298" s="287" t="str">
        <f t="shared" ref="K298" si="2510">IF(F287=1,"2&amp;3",IF(F287=2,"1&amp;3","1&amp;2"))</f>
        <v>1&amp;2</v>
      </c>
      <c r="L298" s="287" t="str">
        <f t="shared" ref="L298" si="2511">IF(G287="A","B&amp;C",IF(G287="B","A&amp;C","A&amp;B"))</f>
        <v>B&amp;C</v>
      </c>
      <c r="M298" s="71"/>
      <c r="N298" s="165"/>
      <c r="O298" s="71"/>
      <c r="P298" s="71"/>
      <c r="Q298" s="289" t="str">
        <f t="shared" ref="Q298" si="2512">IF(D288="A","B&amp;C",IF(D288="B","A&amp;C","A&amp;B"))</f>
        <v>B&amp;C</v>
      </c>
      <c r="R298" s="289" t="str">
        <f t="shared" ref="R298" si="2513">IF(E288=1,"2&amp;3",IF(E288=2,"1&amp;3","1&amp;2"))</f>
        <v>2&amp;3</v>
      </c>
      <c r="S298" s="289" t="str">
        <f t="shared" ref="S298" si="2514">IF(F288="A","B&amp;C",IF(F288="B","A&amp;C","A&amp;B"))</f>
        <v>A&amp;B</v>
      </c>
      <c r="T298" s="289" t="str">
        <f t="shared" ref="T298" si="2515">IF(G288=1,"2&amp;3",IF(G288=2,"1&amp;3","1&amp;2"))</f>
        <v>1&amp;2</v>
      </c>
      <c r="U298" s="71"/>
      <c r="V298" s="165"/>
      <c r="W298" s="71"/>
      <c r="X298" s="71"/>
      <c r="Y298" s="349" t="str">
        <f t="shared" ref="Y298" si="2516">IF(D295=1,"2&amp;3",IF(D295=2,"1&amp;3","1&amp;2"))</f>
        <v>1&amp;3</v>
      </c>
      <c r="Z298" s="349" t="str">
        <f t="shared" ref="Z298" si="2517">IF(E295="A","B&amp;C",IF(E295="B","A&amp;C","A&amp;B"))</f>
        <v>B&amp;C</v>
      </c>
      <c r="AA298" s="349" t="str">
        <f t="shared" ref="AA298" si="2518">IF(F295=1,"2&amp;3",IF(F295=2,"1&amp;3","1&amp;2"))</f>
        <v>2&amp;3</v>
      </c>
      <c r="AB298" s="349" t="str">
        <f t="shared" ref="AB298" si="2519">IF(G295="A","B&amp;C",IF(G295="B","A&amp;C","A&amp;B"))</f>
        <v>A&amp;C</v>
      </c>
      <c r="AC298" s="306"/>
      <c r="AD298" s="308"/>
      <c r="AE298" s="306"/>
      <c r="AG298" s="337" t="str">
        <f>IF(D289="H","L","H")</f>
        <v>H</v>
      </c>
      <c r="AH298" s="337" t="str">
        <f>IF(E289="O","E","O")</f>
        <v>E</v>
      </c>
      <c r="AI298" s="337" t="str">
        <f>IF(F289="H","L","H")</f>
        <v>L</v>
      </c>
      <c r="AJ298" s="337" t="str">
        <f>IF(G289="O","E","O")</f>
        <v>E</v>
      </c>
      <c r="AL298" s="165"/>
      <c r="AO298" s="314" t="str">
        <f t="shared" ref="AO298" si="2520">IF(B298=0,0,IF(MOD(B298,3)=1,"A",IF(MOD(B298,3)=2,"B","C")))</f>
        <v>B</v>
      </c>
      <c r="AQ298" s="314" t="str">
        <f t="shared" si="2368"/>
        <v>W</v>
      </c>
      <c r="AR298" s="314" t="str">
        <f t="shared" ref="AR298" si="2521">IF(AQ298="L"," ",IF(AO287=1,"2&amp;3",IF(AO287=2,"1&amp;3","1&amp;2")))</f>
        <v>1&amp;3</v>
      </c>
      <c r="AS298" s="318">
        <f t="shared" si="2370"/>
        <v>1</v>
      </c>
      <c r="AT298" s="318">
        <f t="shared" si="2392"/>
        <v>2</v>
      </c>
      <c r="AU298" s="318">
        <f t="shared" si="2371"/>
        <v>3</v>
      </c>
      <c r="AV298" s="318">
        <f t="shared" si="2372"/>
        <v>-22</v>
      </c>
    </row>
    <row r="299" spans="1:48">
      <c r="A299" s="197">
        <f t="shared" si="2241"/>
        <v>289</v>
      </c>
      <c r="B299" s="198">
        <f>Data!B299</f>
        <v>0</v>
      </c>
      <c r="D299" s="288">
        <f>IF(AND(B299&gt;0,B299&lt;=12),1,IF(AND(B299&gt;12,B299&lt;=24),2,IF(AND(B299&gt;24,B299&lt;=36),3,0)))</f>
        <v>0</v>
      </c>
      <c r="E299" s="288" t="str">
        <f>IF(B300=0,0,IF(MOD(B300,3)=1,"A",IF(MOD(B300,3)=2,"B","C")))</f>
        <v>B</v>
      </c>
      <c r="F299" s="288">
        <f>IF(AND(B301&gt;0,B301&lt;=12),1,IF(AND(B301&gt;12,B301&lt;=24),2,IF(AND(B301&gt;24,B301&lt;=36),3,0)))</f>
        <v>0</v>
      </c>
      <c r="G299" s="288" t="str">
        <f>IF(B302=0,0,IF(MOD(B302,3)=1,"A",IF(MOD(B302,3)=2,"B","C")))</f>
        <v>C</v>
      </c>
      <c r="I299" s="66" t="str">
        <f t="shared" ref="I299" si="2522">IF(AND(D299&lt;&gt;D287,D299&lt;&gt;0),"W","L")</f>
        <v>L</v>
      </c>
      <c r="J299" s="66" t="str">
        <f t="shared" ref="J299" si="2523">IF(I299="W"," ", IF(AND(E299&lt;&gt;E287,E299&lt;&gt;0),"W","L"))</f>
        <v>W</v>
      </c>
      <c r="K299" s="66" t="str">
        <f t="shared" ref="K299:L299" si="2524">IF(OR(J299="W",J299=" ")," ",IF(AND(F299&lt;&gt;F287,F299&lt;&gt;0),"W","L"))</f>
        <v xml:space="preserve"> </v>
      </c>
      <c r="L299" s="66" t="str">
        <f t="shared" si="2524"/>
        <v xml:space="preserve"> </v>
      </c>
      <c r="M299" s="71"/>
      <c r="N299" s="165">
        <f t="shared" ref="N299" si="2525">IF(I299="W",1,IF(J299="W",2,IF(K299="W",3,IF(L299="W",4,"L"))))</f>
        <v>2</v>
      </c>
      <c r="O299" s="71">
        <f t="shared" ref="O299" si="2526">IF(N299&lt;&gt;"L",O295+1,O295-81)</f>
        <v>-176</v>
      </c>
      <c r="P299" s="71"/>
      <c r="Q299" s="66" t="str">
        <f t="shared" ref="Q299" si="2527">IF(AND(D300&lt;&gt;D288,D300&lt;&gt;0),"W","L")</f>
        <v>L</v>
      </c>
      <c r="R299" s="66" t="str">
        <f t="shared" ref="R299" si="2528">IF(Q299="W"," ", IF(AND(E300&lt;&gt;E288,E300&lt;&gt;0),"W","L"))</f>
        <v>W</v>
      </c>
      <c r="S299" s="66" t="str">
        <f t="shared" ref="S299:T299" si="2529">IF(OR(R299="W",R299=" ")," ",IF(AND(F300&lt;&gt;F288,F300&lt;&gt;0),"W","L"))</f>
        <v xml:space="preserve"> </v>
      </c>
      <c r="T299" s="66" t="str">
        <f t="shared" si="2529"/>
        <v xml:space="preserve"> </v>
      </c>
      <c r="U299" s="71"/>
      <c r="V299" s="165">
        <f t="shared" ref="V299" si="2530">IF(Q299="W",1,IF(R299="W",2,IF(S299="W",3,IF(T299="W",4,"L"))))</f>
        <v>2</v>
      </c>
      <c r="W299" s="71">
        <f t="shared" ref="W299" si="2531">IF(V299&lt;&gt;"L",W295+1,W295-81)</f>
        <v>70</v>
      </c>
      <c r="X299" s="71"/>
      <c r="Y299" s="314" t="str">
        <f t="shared" ref="Y299" si="2532">IF(AND(D299&lt;&gt;D295,D299&lt;&gt;0),"W","L")</f>
        <v>L</v>
      </c>
      <c r="Z299" s="314" t="str">
        <f t="shared" ref="Z299" si="2533">IF(Y299="W"," ", IF(AND(E299&lt;&gt;E295,E299&lt;&gt;0),"W","L"))</f>
        <v>W</v>
      </c>
      <c r="AA299" s="314" t="str">
        <f t="shared" ref="AA299:AB299" si="2534">IF(OR(Z299="W",Z299=" ")," ",IF(AND(F299&lt;&gt;F295,F299&lt;&gt;0),"W","L"))</f>
        <v xml:space="preserve"> </v>
      </c>
      <c r="AB299" s="314" t="str">
        <f t="shared" si="2534"/>
        <v xml:space="preserve"> </v>
      </c>
      <c r="AC299" s="306"/>
      <c r="AD299" s="308">
        <f t="shared" ref="AD299" si="2535">IF(Y299="W",1,IF(Z299="W",2,IF(AA299="W",3,IF(AB299="W",4,"L"))))</f>
        <v>2</v>
      </c>
      <c r="AE299" s="306">
        <f t="shared" ref="AE299" si="2536">IF(AD299&lt;&gt;"L",AE295+1,AE295-81)</f>
        <v>72</v>
      </c>
      <c r="AG299" s="314" t="str">
        <f>IF(AND(D301&lt;&gt;D289,D530&lt;&gt;0),"W","L")</f>
        <v>L</v>
      </c>
      <c r="AH299" s="314" t="str">
        <f>IF(AG299="W"," ", IF(AND(E301&lt;&gt;E289,E301&lt;&gt;0),"W","L"))</f>
        <v>W</v>
      </c>
      <c r="AI299" s="314" t="str">
        <f>IF(OR(AH299="W",AH299=" ")," ",IF(AND(F301&lt;&gt;F289,F301&lt;&gt;0),"W","L"))</f>
        <v xml:space="preserve"> </v>
      </c>
      <c r="AJ299" s="314" t="str">
        <f>IF(OR(AI299="W",AI299=" ")," ",IF(AND(G301&lt;&gt;G289,G301&lt;&gt;0),"W","L"))</f>
        <v xml:space="preserve"> </v>
      </c>
      <c r="AL299" s="165">
        <f t="shared" ref="AL299" si="2537">IF(AG299="W",1,IF(AH299="W",2,IF(AI299="W",3,IF(AJ299="W",4,"L"))))</f>
        <v>2</v>
      </c>
      <c r="AM299" s="71">
        <f t="shared" ref="AM299" si="2538">IF(AL299&lt;&gt;"L",AM295+1,AM295-15)</f>
        <v>-74</v>
      </c>
      <c r="AO299" s="314">
        <f t="shared" ref="AO299" si="2539">IF(AND(B299&gt;0,B299&lt;=12),1,IF(AND(B299&gt;12,B299&lt;=24),2,IF(AND(B299&gt;24,B299&lt;=36),3,0)))</f>
        <v>0</v>
      </c>
      <c r="AQ299" s="314" t="str">
        <f t="shared" si="2368"/>
        <v>L</v>
      </c>
      <c r="AR299" s="314" t="str">
        <f t="shared" ref="AR299" si="2540">IF(AQ299="L"," ",IF(AO288="A","B&amp;C",IF(AO288="B","A&amp;C","A&amp;B")))</f>
        <v xml:space="preserve"> </v>
      </c>
      <c r="AS299" s="318">
        <f t="shared" si="2370"/>
        <v>2</v>
      </c>
      <c r="AT299" s="318">
        <f t="shared" si="2392"/>
        <v>0</v>
      </c>
      <c r="AU299" s="318">
        <f t="shared" si="2371"/>
        <v>0</v>
      </c>
      <c r="AV299" s="318">
        <f t="shared" si="2372"/>
        <v>-22</v>
      </c>
    </row>
    <row r="300" spans="1:48">
      <c r="A300" s="197">
        <f t="shared" si="2241"/>
        <v>290</v>
      </c>
      <c r="B300" s="198">
        <f>Data!B300</f>
        <v>32</v>
      </c>
      <c r="D300" s="290">
        <f>IF(B299=0,0,IF(MOD(B299,3)=1,"A",IF(MOD(B299,3)=2,"B","C")))</f>
        <v>0</v>
      </c>
      <c r="E300" s="290">
        <f>IF(AND(B300&gt;0,B300&lt;=12),1,IF(AND(B300&gt;12,B300&lt;=24),2,IF(AND(B300&gt;24,B300&lt;=36),3,0)))</f>
        <v>3</v>
      </c>
      <c r="F300" s="290">
        <f>IF(B301=0,0,IF(MOD(B301,3)=1,"A",IF(MOD(B301,3)=2,"B","C")))</f>
        <v>0</v>
      </c>
      <c r="G300" s="290">
        <f>IF(AND(B302&gt;0,B302&lt;=12),1,IF(AND(B302&gt;12,B302&lt;=24),2,IF(AND(B302&gt;24,B302&lt;=36),3,0)))</f>
        <v>1</v>
      </c>
      <c r="M300" s="71"/>
      <c r="N300" s="165"/>
      <c r="O300" s="71"/>
      <c r="P300" s="71"/>
      <c r="Q300" s="165"/>
      <c r="R300" s="165"/>
      <c r="S300" s="165"/>
      <c r="T300" s="165"/>
      <c r="U300" s="71"/>
      <c r="V300" s="165"/>
      <c r="W300" s="71"/>
      <c r="X300" s="71"/>
      <c r="Y300" s="314"/>
      <c r="Z300" s="314"/>
      <c r="AA300" s="314"/>
      <c r="AB300" s="314"/>
      <c r="AC300" s="306"/>
      <c r="AD300" s="308"/>
      <c r="AE300" s="306"/>
      <c r="AG300" s="577"/>
      <c r="AH300" s="577"/>
      <c r="AI300" s="577"/>
      <c r="AJ300" s="577"/>
      <c r="AL300" s="165"/>
      <c r="AO300" s="314" t="str">
        <f t="shared" ref="AO300" si="2541">IF(B300=0,0,IF(MOD(B300,3)=1,"A",IF(MOD(B300,3)=2,"B","C")))</f>
        <v>B</v>
      </c>
      <c r="AQ300" s="314" t="str">
        <f t="shared" si="2368"/>
        <v xml:space="preserve"> </v>
      </c>
      <c r="AR300" s="314" t="str">
        <f t="shared" ref="AR300" si="2542">IF(AQ300="L"," ",IF(AO289=1,"2&amp;3",IF(AO289=2,"1&amp;3","1&amp;2")))</f>
        <v>1&amp;2</v>
      </c>
      <c r="AS300" s="318">
        <f t="shared" si="2370"/>
        <v>2</v>
      </c>
      <c r="AT300" s="318">
        <f t="shared" si="2392"/>
        <v>6</v>
      </c>
      <c r="AU300" s="318">
        <f t="shared" si="2371"/>
        <v>0</v>
      </c>
      <c r="AV300" s="318">
        <f t="shared" si="2372"/>
        <v>-28</v>
      </c>
    </row>
    <row r="301" spans="1:48">
      <c r="A301" s="197">
        <f t="shared" si="2241"/>
        <v>291</v>
      </c>
      <c r="B301" s="198">
        <f>Data!B301</f>
        <v>0</v>
      </c>
      <c r="D301" s="292">
        <f>IF(B299=0,0,IF(B299&lt;=18,"L","H"))</f>
        <v>0</v>
      </c>
      <c r="E301" s="292" t="str">
        <f>IF(B300=0,0,IF(ISODD(B300),"O","E"))</f>
        <v>E</v>
      </c>
      <c r="F301" s="292">
        <f>IF(B301=0,0,IF(B301&lt;=18,"L","H"))</f>
        <v>0</v>
      </c>
      <c r="G301" s="292" t="str">
        <f>IF(B302=0,0,IF(ISODD(B302),"O","E"))</f>
        <v>O</v>
      </c>
      <c r="M301" s="71"/>
      <c r="N301" s="165"/>
      <c r="O301" s="71"/>
      <c r="P301" s="71"/>
      <c r="Q301" s="165"/>
      <c r="R301" s="165"/>
      <c r="S301" s="165"/>
      <c r="T301" s="165"/>
      <c r="U301" s="71"/>
      <c r="V301" s="165"/>
      <c r="W301" s="71"/>
      <c r="X301" s="71"/>
      <c r="Y301" s="314"/>
      <c r="Z301" s="314"/>
      <c r="AA301" s="314"/>
      <c r="AB301" s="314"/>
      <c r="AC301" s="306"/>
      <c r="AD301" s="308"/>
      <c r="AE301" s="306"/>
      <c r="AG301" s="577"/>
      <c r="AH301" s="577"/>
      <c r="AI301" s="577"/>
      <c r="AJ301" s="577"/>
      <c r="AL301" s="165"/>
      <c r="AO301" s="314">
        <f t="shared" ref="AO301" si="2543">IF(AND(B301&gt;0,B301&lt;=12),1,IF(AND(B301&gt;12,B301&lt;=24),2,IF(AND(B301&gt;24,B301&lt;=36),3,0)))</f>
        <v>0</v>
      </c>
      <c r="AQ301" s="314" t="str">
        <f t="shared" si="2368"/>
        <v>L</v>
      </c>
      <c r="AR301" s="314" t="str">
        <f t="shared" ref="AR301" si="2544">IF(AQ301="L"," ",IF(AO290="A","B&amp;C",IF(AO290="B","A&amp;C","A&amp;B")))</f>
        <v xml:space="preserve"> </v>
      </c>
      <c r="AS301" s="318">
        <f t="shared" si="2370"/>
        <v>3</v>
      </c>
      <c r="AT301" s="318">
        <f t="shared" si="2392"/>
        <v>0</v>
      </c>
      <c r="AU301" s="318">
        <f t="shared" si="2371"/>
        <v>0</v>
      </c>
      <c r="AV301" s="318">
        <f t="shared" si="2372"/>
        <v>-28</v>
      </c>
    </row>
    <row r="302" spans="1:48">
      <c r="A302" s="197">
        <f t="shared" si="2241"/>
        <v>292</v>
      </c>
      <c r="B302" s="198">
        <f>Data!B302</f>
        <v>9</v>
      </c>
      <c r="D302" s="165"/>
      <c r="E302" s="165"/>
      <c r="F302" s="165"/>
      <c r="G302" s="165"/>
      <c r="I302" s="287" t="str">
        <f t="shared" ref="I302" si="2545">IF(D291=1,"2&amp;3",IF(D291=2,"1&amp;3","1&amp;2"))</f>
        <v>1&amp;3</v>
      </c>
      <c r="J302" s="287" t="str">
        <f t="shared" ref="J302" si="2546">IF(E291="A","B&amp;C",IF(E291="B","A&amp;C","A&amp;B"))</f>
        <v>A&amp;C</v>
      </c>
      <c r="K302" s="287" t="str">
        <f t="shared" ref="K302" si="2547">IF(F291=1,"2&amp;3",IF(F291=2,"1&amp;3","1&amp;2"))</f>
        <v>1&amp;2</v>
      </c>
      <c r="L302" s="287" t="str">
        <f t="shared" ref="L302" si="2548">IF(G291="A","B&amp;C",IF(G291="B","A&amp;C","A&amp;B"))</f>
        <v>B&amp;C</v>
      </c>
      <c r="M302" s="71"/>
      <c r="N302" s="165"/>
      <c r="O302" s="71"/>
      <c r="P302" s="71"/>
      <c r="Q302" s="289" t="str">
        <f t="shared" ref="Q302" si="2549">IF(D292="A","B&amp;C",IF(D292="B","A&amp;C","A&amp;B"))</f>
        <v>A&amp;C</v>
      </c>
      <c r="R302" s="289" t="str">
        <f t="shared" ref="R302" si="2550">IF(E292=1,"2&amp;3",IF(E292=2,"1&amp;3","1&amp;2"))</f>
        <v>1&amp;3</v>
      </c>
      <c r="S302" s="289" t="str">
        <f t="shared" ref="S302" si="2551">IF(F292="A","B&amp;C",IF(F292="B","A&amp;C","A&amp;B"))</f>
        <v>A&amp;B</v>
      </c>
      <c r="T302" s="289" t="str">
        <f t="shared" ref="T302" si="2552">IF(G292=1,"2&amp;3",IF(G292=2,"1&amp;3","1&amp;2"))</f>
        <v>1&amp;2</v>
      </c>
      <c r="U302" s="71"/>
      <c r="V302" s="165"/>
      <c r="W302" s="71"/>
      <c r="X302" s="71"/>
      <c r="Y302" s="349" t="str">
        <f t="shared" ref="Y302" si="2553">IF(D299=1,"2&amp;3",IF(D299=2,"1&amp;3","1&amp;2"))</f>
        <v>1&amp;2</v>
      </c>
      <c r="Z302" s="349" t="str">
        <f t="shared" ref="Z302" si="2554">IF(E299="A","B&amp;C",IF(E299="B","A&amp;C","A&amp;B"))</f>
        <v>A&amp;C</v>
      </c>
      <c r="AA302" s="349" t="str">
        <f t="shared" ref="AA302" si="2555">IF(F299=1,"2&amp;3",IF(F299=2,"1&amp;3","1&amp;2"))</f>
        <v>1&amp;2</v>
      </c>
      <c r="AB302" s="349" t="str">
        <f t="shared" ref="AB302" si="2556">IF(G299="A","B&amp;C",IF(G299="B","A&amp;C","A&amp;B"))</f>
        <v>A&amp;B</v>
      </c>
      <c r="AC302" s="306"/>
      <c r="AD302" s="308"/>
      <c r="AE302" s="306"/>
      <c r="AG302" s="337" t="str">
        <f>IF(D293="H","L","H")</f>
        <v>L</v>
      </c>
      <c r="AH302" s="337" t="str">
        <f>IF(E293="O","E","O")</f>
        <v>O</v>
      </c>
      <c r="AI302" s="337" t="str">
        <f>IF(F293="H","L","H")</f>
        <v>L</v>
      </c>
      <c r="AJ302" s="337" t="str">
        <f>IF(G293="O","E","O")</f>
        <v>E</v>
      </c>
      <c r="AL302" s="165"/>
      <c r="AO302" s="314" t="str">
        <f t="shared" ref="AO302" si="2557">IF(B302=0,0,IF(MOD(B302,3)=1,"A",IF(MOD(B302,3)=2,"B","C")))</f>
        <v>C</v>
      </c>
      <c r="AQ302" s="314" t="str">
        <f t="shared" si="2368"/>
        <v xml:space="preserve"> </v>
      </c>
      <c r="AR302" s="314" t="str">
        <f t="shared" ref="AR302" si="2558">IF(AQ302="L"," ",IF(AO291=1,"2&amp;3",IF(AO291=2,"1&amp;3","1&amp;2")))</f>
        <v>1&amp;3</v>
      </c>
      <c r="AS302" s="318">
        <f t="shared" si="2370"/>
        <v>3</v>
      </c>
      <c r="AT302" s="318">
        <f t="shared" si="2392"/>
        <v>18</v>
      </c>
      <c r="AU302" s="318">
        <f t="shared" si="2371"/>
        <v>0</v>
      </c>
      <c r="AV302" s="318">
        <f t="shared" si="2372"/>
        <v>-46</v>
      </c>
    </row>
    <row r="303" spans="1:48">
      <c r="A303" s="197">
        <f t="shared" si="2241"/>
        <v>293</v>
      </c>
      <c r="B303" s="198">
        <f>Data!B303</f>
        <v>11</v>
      </c>
      <c r="D303" s="288">
        <f>IF(AND(B303&gt;0,B303&lt;=12),1,IF(AND(B303&gt;12,B303&lt;=24),2,IF(AND(B303&gt;24,B303&lt;=36),3,0)))</f>
        <v>1</v>
      </c>
      <c r="E303" s="288" t="str">
        <f>IF(B304=0,0,IF(MOD(B304,3)=1,"A",IF(MOD(B304,3)=2,"B","C")))</f>
        <v>C</v>
      </c>
      <c r="F303" s="288">
        <f>IF(AND(B305&gt;0,B305&lt;=12),1,IF(AND(B305&gt;12,B305&lt;=24),2,IF(AND(B305&gt;24,B305&lt;=36),3,0)))</f>
        <v>2</v>
      </c>
      <c r="G303" s="288" t="str">
        <f>IF(B306=0,0,IF(MOD(B306,3)=1,"A",IF(MOD(B306,3)=2,"B","C")))</f>
        <v>B</v>
      </c>
      <c r="I303" s="66" t="str">
        <f t="shared" ref="I303" si="2559">IF(AND(D303&lt;&gt;D291,D303&lt;&gt;0),"W","L")</f>
        <v>W</v>
      </c>
      <c r="J303" s="66" t="str">
        <f t="shared" ref="J303" si="2560">IF(I303="W"," ", IF(AND(E303&lt;&gt;E291,E303&lt;&gt;0),"W","L"))</f>
        <v xml:space="preserve"> </v>
      </c>
      <c r="K303" s="66" t="str">
        <f t="shared" ref="K303:L303" si="2561">IF(OR(J303="W",J303=" ")," ",IF(AND(F303&lt;&gt;F291,F303&lt;&gt;0),"W","L"))</f>
        <v xml:space="preserve"> </v>
      </c>
      <c r="L303" s="66" t="str">
        <f t="shared" si="2561"/>
        <v xml:space="preserve"> </v>
      </c>
      <c r="M303" s="71"/>
      <c r="N303" s="165">
        <f t="shared" ref="N303" si="2562">IF(I303="W",1,IF(J303="W",2,IF(K303="W",3,IF(L303="W",4,"L"))))</f>
        <v>1</v>
      </c>
      <c r="O303" s="71">
        <f t="shared" ref="O303" si="2563">IF(N303&lt;&gt;"L",O299+1,O299-81)</f>
        <v>-175</v>
      </c>
      <c r="P303" s="71"/>
      <c r="Q303" s="66" t="str">
        <f t="shared" ref="Q303" si="2564">IF(AND(D304&lt;&gt;D292,D304&lt;&gt;0),"W","L")</f>
        <v>L</v>
      </c>
      <c r="R303" s="66" t="str">
        <f t="shared" ref="R303" si="2565">IF(Q303="W"," ", IF(AND(E304&lt;&gt;E292,E304&lt;&gt;0),"W","L"))</f>
        <v>L</v>
      </c>
      <c r="S303" s="66" t="str">
        <f t="shared" ref="S303:T303" si="2566">IF(OR(R303="W",R303=" ")," ",IF(AND(F304&lt;&gt;F292,F304&lt;&gt;0),"W","L"))</f>
        <v>L</v>
      </c>
      <c r="T303" s="66" t="str">
        <f t="shared" si="2566"/>
        <v>L</v>
      </c>
      <c r="U303" s="71"/>
      <c r="V303" s="165" t="str">
        <f t="shared" ref="V303" si="2567">IF(Q303="W",1,IF(R303="W",2,IF(S303="W",3,IF(T303="W",4,"L"))))</f>
        <v>L</v>
      </c>
      <c r="W303" s="71">
        <f t="shared" ref="W303" si="2568">IF(V303&lt;&gt;"L",W299+1,W299-81)</f>
        <v>-11</v>
      </c>
      <c r="X303" s="71"/>
      <c r="Y303" s="314" t="str">
        <f t="shared" ref="Y303" si="2569">IF(AND(D303&lt;&gt;D299,D303&lt;&gt;0),"W","L")</f>
        <v>W</v>
      </c>
      <c r="Z303" s="314" t="str">
        <f t="shared" ref="Z303" si="2570">IF(Y303="W"," ", IF(AND(E303&lt;&gt;E299,E303&lt;&gt;0),"W","L"))</f>
        <v xml:space="preserve"> </v>
      </c>
      <c r="AA303" s="314" t="str">
        <f t="shared" ref="AA303:AB303" si="2571">IF(OR(Z303="W",Z303=" ")," ",IF(AND(F303&lt;&gt;F299,F303&lt;&gt;0),"W","L"))</f>
        <v xml:space="preserve"> </v>
      </c>
      <c r="AB303" s="314" t="str">
        <f t="shared" si="2571"/>
        <v xml:space="preserve"> </v>
      </c>
      <c r="AC303" s="306"/>
      <c r="AD303" s="308">
        <f t="shared" ref="AD303" si="2572">IF(Y303="W",1,IF(Z303="W",2,IF(AA303="W",3,IF(AB303="W",4,"L"))))</f>
        <v>1</v>
      </c>
      <c r="AE303" s="306">
        <f t="shared" ref="AE303" si="2573">IF(AD303&lt;&gt;"L",AE299+1,AE299-81)</f>
        <v>73</v>
      </c>
      <c r="AG303" s="314" t="str">
        <f>IF(AND(D305&lt;&gt;D293,D534&lt;&gt;0),"W","L")</f>
        <v>L</v>
      </c>
      <c r="AH303" s="314" t="str">
        <f>IF(AG303="W"," ", IF(AND(E305&lt;&gt;E293,E305&lt;&gt;0),"W","L"))</f>
        <v>W</v>
      </c>
      <c r="AI303" s="314" t="str">
        <f>IF(OR(AH303="W",AH303=" ")," ",IF(AND(F305&lt;&gt;F293,F305&lt;&gt;0),"W","L"))</f>
        <v xml:space="preserve"> </v>
      </c>
      <c r="AJ303" s="314" t="str">
        <f>IF(OR(AI303="W",AI303=" ")," ",IF(AND(G305&lt;&gt;G293,G305&lt;&gt;0),"W","L"))</f>
        <v xml:space="preserve"> </v>
      </c>
      <c r="AL303" s="165">
        <f t="shared" ref="AL303" si="2574">IF(AG303="W",1,IF(AH303="W",2,IF(AI303="W",3,IF(AJ303="W",4,"L"))))</f>
        <v>2</v>
      </c>
      <c r="AM303" s="71">
        <f t="shared" ref="AM303" si="2575">IF(AL303&lt;&gt;"L",AM299+1,AM299-15)</f>
        <v>-73</v>
      </c>
      <c r="AO303" s="314">
        <f t="shared" ref="AO303" si="2576">IF(AND(B303&gt;0,B303&lt;=12),1,IF(AND(B303&gt;12,B303&lt;=24),2,IF(AND(B303&gt;24,B303&lt;=36),3,0)))</f>
        <v>1</v>
      </c>
      <c r="AQ303" s="314" t="str">
        <f t="shared" si="2368"/>
        <v>W</v>
      </c>
      <c r="AR303" s="314" t="str">
        <f t="shared" ref="AR303" si="2577">IF(AQ303="L"," ",IF(AO292="A","B&amp;C",IF(AO292="B","A&amp;C","A&amp;B")))</f>
        <v>A&amp;C</v>
      </c>
      <c r="AS303" s="318">
        <f t="shared" si="2370"/>
        <v>1</v>
      </c>
      <c r="AT303" s="318">
        <f t="shared" si="2392"/>
        <v>2</v>
      </c>
      <c r="AU303" s="318">
        <f t="shared" si="2371"/>
        <v>27</v>
      </c>
      <c r="AV303" s="318">
        <f t="shared" si="2372"/>
        <v>-21</v>
      </c>
    </row>
    <row r="304" spans="1:48">
      <c r="A304" s="197">
        <f t="shared" si="2241"/>
        <v>294</v>
      </c>
      <c r="B304" s="198">
        <f>Data!B304</f>
        <v>15</v>
      </c>
      <c r="D304" s="290" t="str">
        <f>IF(B303=0,0,IF(MOD(B303,3)=1,"A",IF(MOD(B303,3)=2,"B","C")))</f>
        <v>B</v>
      </c>
      <c r="E304" s="290">
        <f>IF(AND(B304&gt;0,B304&lt;=12),1,IF(AND(B304&gt;12,B304&lt;=24),2,IF(AND(B304&gt;24,B304&lt;=36),3,0)))</f>
        <v>2</v>
      </c>
      <c r="F304" s="290" t="str">
        <f>IF(B305=0,0,IF(MOD(B305,3)=1,"A",IF(MOD(B305,3)=2,"B","C")))</f>
        <v>C</v>
      </c>
      <c r="G304" s="290">
        <f>IF(AND(B306&gt;0,B306&lt;=12),1,IF(AND(B306&gt;12,B306&lt;=24),2,IF(AND(B306&gt;24,B306&lt;=36),3,0)))</f>
        <v>3</v>
      </c>
      <c r="M304" s="71"/>
      <c r="N304" s="165"/>
      <c r="O304" s="71"/>
      <c r="P304" s="71"/>
      <c r="Q304" s="165"/>
      <c r="R304" s="165"/>
      <c r="S304" s="165"/>
      <c r="T304" s="165"/>
      <c r="U304" s="71"/>
      <c r="V304" s="165"/>
      <c r="W304" s="71"/>
      <c r="X304" s="71"/>
      <c r="Y304" s="314"/>
      <c r="Z304" s="314"/>
      <c r="AA304" s="314"/>
      <c r="AB304" s="314"/>
      <c r="AC304" s="306"/>
      <c r="AD304" s="308"/>
      <c r="AE304" s="306"/>
      <c r="AG304" s="577"/>
      <c r="AH304" s="577"/>
      <c r="AI304" s="577"/>
      <c r="AJ304" s="577"/>
      <c r="AL304" s="165"/>
      <c r="AO304" s="314" t="str">
        <f t="shared" ref="AO304" si="2578">IF(B304=0,0,IF(MOD(B304,3)=1,"A",IF(MOD(B304,3)=2,"B","C")))</f>
        <v>C</v>
      </c>
      <c r="AQ304" s="314" t="str">
        <f t="shared" si="2368"/>
        <v>W</v>
      </c>
      <c r="AR304" s="314" t="str">
        <f t="shared" ref="AR304" si="2579">IF(AQ304="L"," ",IF(AO293=1,"2&amp;3",IF(AO293=2,"1&amp;3","1&amp;2")))</f>
        <v>1&amp;2</v>
      </c>
      <c r="AS304" s="318">
        <f t="shared" si="2370"/>
        <v>1</v>
      </c>
      <c r="AT304" s="318">
        <f t="shared" si="2392"/>
        <v>2</v>
      </c>
      <c r="AU304" s="318">
        <f t="shared" si="2371"/>
        <v>3</v>
      </c>
      <c r="AV304" s="318">
        <f t="shared" si="2372"/>
        <v>-20</v>
      </c>
    </row>
    <row r="305" spans="1:48">
      <c r="A305" s="197">
        <f t="shared" si="2241"/>
        <v>295</v>
      </c>
      <c r="B305" s="198">
        <f>Data!B305</f>
        <v>24</v>
      </c>
      <c r="D305" s="292" t="str">
        <f>IF(B303=0,0,IF(B303&lt;=18,"L","H"))</f>
        <v>L</v>
      </c>
      <c r="E305" s="292" t="str">
        <f>IF(B304=0,0,IF(ISODD(B304),"O","E"))</f>
        <v>O</v>
      </c>
      <c r="F305" s="292" t="str">
        <f>IF(B305=0,0,IF(B305&lt;=18,"L","H"))</f>
        <v>H</v>
      </c>
      <c r="G305" s="292" t="str">
        <f>IF(B306=0,0,IF(ISODD(B306),"O","E"))</f>
        <v>O</v>
      </c>
      <c r="M305" s="71"/>
      <c r="N305" s="165"/>
      <c r="O305" s="71"/>
      <c r="P305" s="71"/>
      <c r="Q305" s="165"/>
      <c r="R305" s="165"/>
      <c r="S305" s="165"/>
      <c r="T305" s="165"/>
      <c r="U305" s="71"/>
      <c r="V305" s="165"/>
      <c r="W305" s="71"/>
      <c r="X305" s="71"/>
      <c r="Y305" s="314"/>
      <c r="Z305" s="314"/>
      <c r="AA305" s="314"/>
      <c r="AB305" s="314"/>
      <c r="AC305" s="306"/>
      <c r="AD305" s="308"/>
      <c r="AE305" s="306"/>
      <c r="AG305" s="577"/>
      <c r="AH305" s="577"/>
      <c r="AI305" s="577"/>
      <c r="AJ305" s="577"/>
      <c r="AL305" s="165"/>
      <c r="AO305" s="314">
        <f t="shared" ref="AO305" si="2580">IF(AND(B305&gt;0,B305&lt;=12),1,IF(AND(B305&gt;12,B305&lt;=24),2,IF(AND(B305&gt;24,B305&lt;=36),3,0)))</f>
        <v>2</v>
      </c>
      <c r="AQ305" s="314" t="str">
        <f t="shared" si="2368"/>
        <v>W</v>
      </c>
      <c r="AR305" s="314" t="str">
        <f t="shared" ref="AR305" si="2581">IF(AQ305="L"," ",IF(AO294="A","B&amp;C",IF(AO294="B","A&amp;C","A&amp;B")))</f>
        <v>B&amp;C</v>
      </c>
      <c r="AS305" s="318">
        <f t="shared" si="2370"/>
        <v>1</v>
      </c>
      <c r="AT305" s="318">
        <f t="shared" si="2392"/>
        <v>2</v>
      </c>
      <c r="AU305" s="318">
        <f t="shared" si="2371"/>
        <v>3</v>
      </c>
      <c r="AV305" s="318">
        <f t="shared" si="2372"/>
        <v>-19</v>
      </c>
    </row>
    <row r="306" spans="1:48">
      <c r="A306" s="197">
        <f t="shared" si="2241"/>
        <v>296</v>
      </c>
      <c r="B306" s="198">
        <f>Data!B306</f>
        <v>35</v>
      </c>
      <c r="D306" s="165"/>
      <c r="E306" s="165"/>
      <c r="F306" s="165"/>
      <c r="G306" s="165"/>
      <c r="I306" s="287" t="str">
        <f t="shared" ref="I306" si="2582">IF(D295=1,"2&amp;3",IF(D295=2,"1&amp;3","1&amp;2"))</f>
        <v>1&amp;3</v>
      </c>
      <c r="J306" s="287" t="str">
        <f t="shared" ref="J306" si="2583">IF(E295="A","B&amp;C",IF(E295="B","A&amp;C","A&amp;B"))</f>
        <v>B&amp;C</v>
      </c>
      <c r="K306" s="287" t="str">
        <f t="shared" ref="K306" si="2584">IF(F295=1,"2&amp;3",IF(F295=2,"1&amp;3","1&amp;2"))</f>
        <v>2&amp;3</v>
      </c>
      <c r="L306" s="287" t="str">
        <f t="shared" ref="L306" si="2585">IF(G295="A","B&amp;C",IF(G295="B","A&amp;C","A&amp;B"))</f>
        <v>A&amp;C</v>
      </c>
      <c r="M306" s="71"/>
      <c r="N306" s="165"/>
      <c r="O306" s="71"/>
      <c r="P306" s="71"/>
      <c r="Q306" s="289" t="str">
        <f t="shared" ref="Q306" si="2586">IF(D296="A","B&amp;C",IF(D296="B","A&amp;C","A&amp;B"))</f>
        <v>B&amp;C</v>
      </c>
      <c r="R306" s="289" t="str">
        <f t="shared" ref="R306" si="2587">IF(E296=1,"2&amp;3",IF(E296=2,"1&amp;3","1&amp;2"))</f>
        <v>1&amp;3</v>
      </c>
      <c r="S306" s="289" t="str">
        <f t="shared" ref="S306" si="2588">IF(F296="A","B&amp;C",IF(F296="B","A&amp;C","A&amp;B"))</f>
        <v>A&amp;C</v>
      </c>
      <c r="T306" s="289" t="str">
        <f t="shared" ref="T306" si="2589">IF(G296=1,"2&amp;3",IF(G296=2,"1&amp;3","1&amp;2"))</f>
        <v>2&amp;3</v>
      </c>
      <c r="U306" s="71"/>
      <c r="V306" s="165"/>
      <c r="W306" s="71"/>
      <c r="X306" s="71"/>
      <c r="Y306" s="349" t="str">
        <f t="shared" ref="Y306" si="2590">IF(D303=1,"2&amp;3",IF(D303=2,"1&amp;3","1&amp;2"))</f>
        <v>2&amp;3</v>
      </c>
      <c r="Z306" s="349" t="str">
        <f t="shared" ref="Z306" si="2591">IF(E303="A","B&amp;C",IF(E303="B","A&amp;C","A&amp;B"))</f>
        <v>A&amp;B</v>
      </c>
      <c r="AA306" s="349" t="str">
        <f t="shared" ref="AA306" si="2592">IF(F303=1,"2&amp;3",IF(F303=2,"1&amp;3","1&amp;2"))</f>
        <v>1&amp;3</v>
      </c>
      <c r="AB306" s="349" t="str">
        <f t="shared" ref="AB306" si="2593">IF(G303="A","B&amp;C",IF(G303="B","A&amp;C","A&amp;B"))</f>
        <v>A&amp;C</v>
      </c>
      <c r="AC306" s="306"/>
      <c r="AD306" s="308"/>
      <c r="AE306" s="306"/>
      <c r="AG306" s="337" t="str">
        <f>IF(D297="H","L","H")</f>
        <v>H</v>
      </c>
      <c r="AH306" s="337" t="str">
        <f>IF(E297="O","E","O")</f>
        <v>O</v>
      </c>
      <c r="AI306" s="337" t="str">
        <f>IF(F297="H","L","H")</f>
        <v>H</v>
      </c>
      <c r="AJ306" s="337" t="str">
        <f>IF(G297="O","E","O")</f>
        <v>E</v>
      </c>
      <c r="AL306" s="165"/>
      <c r="AO306" s="314" t="str">
        <f t="shared" ref="AO306" si="2594">IF(B306=0,0,IF(MOD(B306,3)=1,"A",IF(MOD(B306,3)=2,"B","C")))</f>
        <v>B</v>
      </c>
      <c r="AQ306" s="314" t="str">
        <f t="shared" si="2368"/>
        <v>W</v>
      </c>
      <c r="AR306" s="314" t="str">
        <f t="shared" ref="AR306" si="2595">IF(AQ306="L"," ",IF(AO295=1,"2&amp;3",IF(AO295=2,"1&amp;3","1&amp;2")))</f>
        <v>1&amp;3</v>
      </c>
      <c r="AS306" s="318">
        <f t="shared" si="2370"/>
        <v>1</v>
      </c>
      <c r="AT306" s="318">
        <f t="shared" si="2392"/>
        <v>2</v>
      </c>
      <c r="AU306" s="318">
        <f t="shared" si="2371"/>
        <v>3</v>
      </c>
      <c r="AV306" s="318">
        <f t="shared" si="2372"/>
        <v>-18</v>
      </c>
    </row>
    <row r="307" spans="1:48">
      <c r="A307" s="197">
        <f t="shared" si="2241"/>
        <v>297</v>
      </c>
      <c r="B307" s="198">
        <f>Data!B307</f>
        <v>3</v>
      </c>
      <c r="D307" s="288">
        <f>IF(AND(B307&gt;0,B307&lt;=12),1,IF(AND(B307&gt;12,B307&lt;=24),2,IF(AND(B307&gt;24,B307&lt;=36),3,0)))</f>
        <v>1</v>
      </c>
      <c r="E307" s="288" t="str">
        <f>IF(B308=0,0,IF(MOD(B308,3)=1,"A",IF(MOD(B308,3)=2,"B","C")))</f>
        <v>C</v>
      </c>
      <c r="F307" s="288">
        <f>IF(AND(B309&gt;0,B309&lt;=12),1,IF(AND(B309&gt;12,B309&lt;=24),2,IF(AND(B309&gt;24,B309&lt;=36),3,0)))</f>
        <v>1</v>
      </c>
      <c r="G307" s="288" t="str">
        <f>IF(B310=0,0,IF(MOD(B310,3)=1,"A",IF(MOD(B310,3)=2,"B","C")))</f>
        <v>A</v>
      </c>
      <c r="I307" s="66" t="str">
        <f t="shared" ref="I307" si="2596">IF(AND(D307&lt;&gt;D295,D307&lt;&gt;0),"W","L")</f>
        <v>W</v>
      </c>
      <c r="J307" s="66" t="str">
        <f t="shared" ref="J307" si="2597">IF(I307="W"," ", IF(AND(E307&lt;&gt;E295,E307&lt;&gt;0),"W","L"))</f>
        <v xml:space="preserve"> </v>
      </c>
      <c r="K307" s="66" t="str">
        <f t="shared" ref="K307:L307" si="2598">IF(OR(J307="W",J307=" ")," ",IF(AND(F307&lt;&gt;F295,F307&lt;&gt;0),"W","L"))</f>
        <v xml:space="preserve"> </v>
      </c>
      <c r="L307" s="66" t="str">
        <f t="shared" si="2598"/>
        <v xml:space="preserve"> </v>
      </c>
      <c r="M307" s="71"/>
      <c r="N307" s="165">
        <f t="shared" ref="N307" si="2599">IF(I307="W",1,IF(J307="W",2,IF(K307="W",3,IF(L307="W",4,"L"))))</f>
        <v>1</v>
      </c>
      <c r="O307" s="71">
        <f t="shared" ref="O307" si="2600">IF(N307&lt;&gt;"L",O303+1,O303-81)</f>
        <v>-174</v>
      </c>
      <c r="P307" s="71"/>
      <c r="Q307" s="66" t="str">
        <f t="shared" ref="Q307" si="2601">IF(AND(D308&lt;&gt;D296,D308&lt;&gt;0),"W","L")</f>
        <v>W</v>
      </c>
      <c r="R307" s="66" t="str">
        <f t="shared" ref="R307" si="2602">IF(Q307="W"," ", IF(AND(E308&lt;&gt;E296,E308&lt;&gt;0),"W","L"))</f>
        <v xml:space="preserve"> </v>
      </c>
      <c r="S307" s="66" t="str">
        <f t="shared" ref="S307:T307" si="2603">IF(OR(R307="W",R307=" ")," ",IF(AND(F308&lt;&gt;F296,F308&lt;&gt;0),"W","L"))</f>
        <v xml:space="preserve"> </v>
      </c>
      <c r="T307" s="66" t="str">
        <f t="shared" si="2603"/>
        <v xml:space="preserve"> </v>
      </c>
      <c r="U307" s="71"/>
      <c r="V307" s="165">
        <f t="shared" ref="V307" si="2604">IF(Q307="W",1,IF(R307="W",2,IF(S307="W",3,IF(T307="W",4,"L"))))</f>
        <v>1</v>
      </c>
      <c r="W307" s="71">
        <f t="shared" ref="W307" si="2605">IF(V307&lt;&gt;"L",W303+1,W303-81)</f>
        <v>-10</v>
      </c>
      <c r="X307" s="71"/>
      <c r="Y307" s="314" t="str">
        <f t="shared" ref="Y307" si="2606">IF(AND(D307&lt;&gt;D303,D307&lt;&gt;0),"W","L")</f>
        <v>L</v>
      </c>
      <c r="Z307" s="314" t="str">
        <f t="shared" ref="Z307" si="2607">IF(Y307="W"," ", IF(AND(E307&lt;&gt;E303,E307&lt;&gt;0),"W","L"))</f>
        <v>L</v>
      </c>
      <c r="AA307" s="314" t="str">
        <f t="shared" ref="AA307:AB307" si="2608">IF(OR(Z307="W",Z307=" ")," ",IF(AND(F307&lt;&gt;F303,F307&lt;&gt;0),"W","L"))</f>
        <v>W</v>
      </c>
      <c r="AB307" s="314" t="str">
        <f t="shared" si="2608"/>
        <v xml:space="preserve"> </v>
      </c>
      <c r="AC307" s="306"/>
      <c r="AD307" s="308">
        <f t="shared" ref="AD307" si="2609">IF(Y307="W",1,IF(Z307="W",2,IF(AA307="W",3,IF(AB307="W",4,"L"))))</f>
        <v>3</v>
      </c>
      <c r="AE307" s="306">
        <f t="shared" ref="AE307" si="2610">IF(AD307&lt;&gt;"L",AE303+1,AE303-81)</f>
        <v>74</v>
      </c>
      <c r="AG307" s="314" t="str">
        <f>IF(AND(D309&lt;&gt;D297,D538&lt;&gt;0),"W","L")</f>
        <v>L</v>
      </c>
      <c r="AH307" s="314" t="str">
        <f>IF(AG307="W"," ", IF(AND(E309&lt;&gt;E297,E309&lt;&gt;0),"W","L"))</f>
        <v>W</v>
      </c>
      <c r="AI307" s="314" t="str">
        <f>IF(OR(AH307="W",AH307=" ")," ",IF(AND(F309&lt;&gt;F297,F309&lt;&gt;0),"W","L"))</f>
        <v xml:space="preserve"> </v>
      </c>
      <c r="AJ307" s="314" t="str">
        <f>IF(OR(AI307="W",AI307=" ")," ",IF(AND(G309&lt;&gt;G297,G309&lt;&gt;0),"W","L"))</f>
        <v xml:space="preserve"> </v>
      </c>
      <c r="AL307" s="165">
        <f t="shared" ref="AL307" si="2611">IF(AG307="W",1,IF(AH307="W",2,IF(AI307="W",3,IF(AJ307="W",4,"L"))))</f>
        <v>2</v>
      </c>
      <c r="AM307" s="71">
        <f t="shared" ref="AM307" si="2612">IF(AL307&lt;&gt;"L",AM303+1,AM303-15)</f>
        <v>-72</v>
      </c>
      <c r="AO307" s="314">
        <f t="shared" ref="AO307" si="2613">IF(AND(B307&gt;0,B307&lt;=12),1,IF(AND(B307&gt;12,B307&lt;=24),2,IF(AND(B307&gt;24,B307&lt;=36),3,0)))</f>
        <v>1</v>
      </c>
      <c r="AQ307" s="314" t="str">
        <f t="shared" si="2368"/>
        <v>W</v>
      </c>
      <c r="AR307" s="314" t="str">
        <f t="shared" ref="AR307" si="2614">IF(AQ307="L"," ",IF(AO296="A","B&amp;C",IF(AO296="B","A&amp;C","A&amp;B")))</f>
        <v>B&amp;C</v>
      </c>
      <c r="AS307" s="318">
        <f t="shared" si="2370"/>
        <v>1</v>
      </c>
      <c r="AT307" s="318">
        <f t="shared" si="2392"/>
        <v>2</v>
      </c>
      <c r="AU307" s="318">
        <f t="shared" si="2371"/>
        <v>3</v>
      </c>
      <c r="AV307" s="318">
        <f t="shared" si="2372"/>
        <v>-17</v>
      </c>
    </row>
    <row r="308" spans="1:48">
      <c r="A308" s="197">
        <f t="shared" si="2241"/>
        <v>298</v>
      </c>
      <c r="B308" s="198">
        <f>Data!B308</f>
        <v>3</v>
      </c>
      <c r="D308" s="290" t="str">
        <f>IF(B307=0,0,IF(MOD(B307,3)=1,"A",IF(MOD(B307,3)=2,"B","C")))</f>
        <v>C</v>
      </c>
      <c r="E308" s="290">
        <f>IF(AND(B308&gt;0,B308&lt;=12),1,IF(AND(B308&gt;12,B308&lt;=24),2,IF(AND(B308&gt;24,B308&lt;=36),3,0)))</f>
        <v>1</v>
      </c>
      <c r="F308" s="290" t="str">
        <f>IF(B309=0,0,IF(MOD(B309,3)=1,"A",IF(MOD(B309,3)=2,"B","C")))</f>
        <v>A</v>
      </c>
      <c r="G308" s="290">
        <f>IF(AND(B310&gt;0,B310&lt;=12),1,IF(AND(B310&gt;12,B310&lt;=24),2,IF(AND(B310&gt;24,B310&lt;=36),3,0)))</f>
        <v>3</v>
      </c>
      <c r="M308" s="71"/>
      <c r="N308" s="165"/>
      <c r="O308" s="71"/>
      <c r="P308" s="71"/>
      <c r="Q308" s="165"/>
      <c r="R308" s="165"/>
      <c r="S308" s="165"/>
      <c r="T308" s="165"/>
      <c r="U308" s="71"/>
      <c r="V308" s="165"/>
      <c r="W308" s="71"/>
      <c r="X308" s="71"/>
      <c r="Y308" s="314"/>
      <c r="Z308" s="314"/>
      <c r="AA308" s="314"/>
      <c r="AB308" s="314"/>
      <c r="AC308" s="306"/>
      <c r="AD308" s="308"/>
      <c r="AE308" s="306"/>
      <c r="AG308" s="577"/>
      <c r="AH308" s="577"/>
      <c r="AI308" s="577"/>
      <c r="AJ308" s="577"/>
      <c r="AL308" s="165"/>
      <c r="AO308" s="314" t="str">
        <f t="shared" ref="AO308" si="2615">IF(B308=0,0,IF(MOD(B308,3)=1,"A",IF(MOD(B308,3)=2,"B","C")))</f>
        <v>C</v>
      </c>
      <c r="AQ308" s="314" t="str">
        <f t="shared" si="2368"/>
        <v>W</v>
      </c>
      <c r="AR308" s="314" t="str">
        <f t="shared" ref="AR308" si="2616">IF(AQ308="L"," ",IF(AO297=1,"2&amp;3",IF(AO297=2,"1&amp;3","1&amp;2")))</f>
        <v>2&amp;3</v>
      </c>
      <c r="AS308" s="318">
        <f t="shared" si="2370"/>
        <v>1</v>
      </c>
      <c r="AT308" s="318">
        <f t="shared" si="2392"/>
        <v>2</v>
      </c>
      <c r="AU308" s="318">
        <f t="shared" si="2371"/>
        <v>3</v>
      </c>
      <c r="AV308" s="318">
        <f t="shared" si="2372"/>
        <v>-16</v>
      </c>
    </row>
    <row r="309" spans="1:48">
      <c r="A309" s="197">
        <f t="shared" si="2241"/>
        <v>299</v>
      </c>
      <c r="B309" s="198">
        <f>Data!B309</f>
        <v>7</v>
      </c>
      <c r="D309" s="292" t="str">
        <f>IF(B307=0,0,IF(B307&lt;=18,"L","H"))</f>
        <v>L</v>
      </c>
      <c r="E309" s="292" t="str">
        <f>IF(B308=0,0,IF(ISODD(B308),"O","E"))</f>
        <v>O</v>
      </c>
      <c r="F309" s="292" t="str">
        <f>IF(B309=0,0,IF(B309&lt;=18,"L","H"))</f>
        <v>L</v>
      </c>
      <c r="G309" s="292" t="str">
        <f>IF(B310=0,0,IF(ISODD(B310),"O","E"))</f>
        <v>O</v>
      </c>
      <c r="M309" s="71"/>
      <c r="N309" s="165"/>
      <c r="O309" s="71"/>
      <c r="P309" s="71"/>
      <c r="Q309" s="165"/>
      <c r="R309" s="165"/>
      <c r="S309" s="165"/>
      <c r="T309" s="165"/>
      <c r="U309" s="71"/>
      <c r="V309" s="165"/>
      <c r="W309" s="71"/>
      <c r="X309" s="71"/>
      <c r="Y309" s="314"/>
      <c r="Z309" s="314"/>
      <c r="AA309" s="314"/>
      <c r="AB309" s="314"/>
      <c r="AC309" s="306"/>
      <c r="AD309" s="308"/>
      <c r="AE309" s="306"/>
      <c r="AG309" s="577"/>
      <c r="AH309" s="577"/>
      <c r="AI309" s="577"/>
      <c r="AJ309" s="577"/>
      <c r="AL309" s="165"/>
      <c r="AO309" s="314">
        <f t="shared" ref="AO309" si="2617">IF(AND(B309&gt;0,B309&lt;=12),1,IF(AND(B309&gt;12,B309&lt;=24),2,IF(AND(B309&gt;24,B309&lt;=36),3,0)))</f>
        <v>1</v>
      </c>
      <c r="AQ309" s="314" t="str">
        <f t="shared" si="2368"/>
        <v>L</v>
      </c>
      <c r="AR309" s="314" t="str">
        <f t="shared" ref="AR309" si="2618">IF(AQ309="L"," ",IF(AO298="A","B&amp;C",IF(AO298="B","A&amp;C","A&amp;B")))</f>
        <v xml:space="preserve"> </v>
      </c>
      <c r="AS309" s="318">
        <f t="shared" si="2370"/>
        <v>2</v>
      </c>
      <c r="AT309" s="318">
        <f t="shared" si="2392"/>
        <v>0</v>
      </c>
      <c r="AU309" s="318">
        <f t="shared" si="2371"/>
        <v>0</v>
      </c>
      <c r="AV309" s="318">
        <f t="shared" si="2372"/>
        <v>-16</v>
      </c>
    </row>
    <row r="310" spans="1:48">
      <c r="A310" s="197">
        <f t="shared" si="2241"/>
        <v>300</v>
      </c>
      <c r="B310" s="198">
        <f>Data!B310</f>
        <v>31</v>
      </c>
      <c r="D310" s="165"/>
      <c r="E310" s="165"/>
      <c r="F310" s="165"/>
      <c r="G310" s="165"/>
      <c r="I310" s="287" t="str">
        <f t="shared" ref="I310" si="2619">IF(D299=1,"2&amp;3",IF(D299=2,"1&amp;3","1&amp;2"))</f>
        <v>1&amp;2</v>
      </c>
      <c r="J310" s="287" t="str">
        <f t="shared" ref="J310" si="2620">IF(E299="A","B&amp;C",IF(E299="B","A&amp;C","A&amp;B"))</f>
        <v>A&amp;C</v>
      </c>
      <c r="K310" s="287" t="str">
        <f t="shared" ref="K310" si="2621">IF(F299=1,"2&amp;3",IF(F299=2,"1&amp;3","1&amp;2"))</f>
        <v>1&amp;2</v>
      </c>
      <c r="L310" s="287" t="str">
        <f t="shared" ref="L310" si="2622">IF(G299="A","B&amp;C",IF(G299="B","A&amp;C","A&amp;B"))</f>
        <v>A&amp;B</v>
      </c>
      <c r="M310" s="71"/>
      <c r="N310" s="165"/>
      <c r="O310" s="71"/>
      <c r="P310" s="71"/>
      <c r="Q310" s="289" t="str">
        <f t="shared" ref="Q310" si="2623">IF(D300="A","B&amp;C",IF(D300="B","A&amp;C","A&amp;B"))</f>
        <v>A&amp;B</v>
      </c>
      <c r="R310" s="289" t="str">
        <f t="shared" ref="R310" si="2624">IF(E300=1,"2&amp;3",IF(E300=2,"1&amp;3","1&amp;2"))</f>
        <v>1&amp;2</v>
      </c>
      <c r="S310" s="289" t="str">
        <f t="shared" ref="S310" si="2625">IF(F300="A","B&amp;C",IF(F300="B","A&amp;C","A&amp;B"))</f>
        <v>A&amp;B</v>
      </c>
      <c r="T310" s="289" t="str">
        <f t="shared" ref="T310" si="2626">IF(G300=1,"2&amp;3",IF(G300=2,"1&amp;3","1&amp;2"))</f>
        <v>2&amp;3</v>
      </c>
      <c r="U310" s="71"/>
      <c r="V310" s="165"/>
      <c r="W310" s="71"/>
      <c r="X310" s="71"/>
      <c r="Y310" s="349" t="str">
        <f t="shared" ref="Y310" si="2627">IF(D307=1,"2&amp;3",IF(D307=2,"1&amp;3","1&amp;2"))</f>
        <v>2&amp;3</v>
      </c>
      <c r="Z310" s="349" t="str">
        <f t="shared" ref="Z310" si="2628">IF(E307="A","B&amp;C",IF(E307="B","A&amp;C","A&amp;B"))</f>
        <v>A&amp;B</v>
      </c>
      <c r="AA310" s="349" t="str">
        <f t="shared" ref="AA310" si="2629">IF(F307=1,"2&amp;3",IF(F307=2,"1&amp;3","1&amp;2"))</f>
        <v>2&amp;3</v>
      </c>
      <c r="AB310" s="349" t="str">
        <f t="shared" ref="AB310" si="2630">IF(G307="A","B&amp;C",IF(G307="B","A&amp;C","A&amp;B"))</f>
        <v>B&amp;C</v>
      </c>
      <c r="AC310" s="306"/>
      <c r="AD310" s="308"/>
      <c r="AE310" s="306"/>
      <c r="AG310" s="337" t="str">
        <f>IF(D301="H","L","H")</f>
        <v>H</v>
      </c>
      <c r="AH310" s="337" t="str">
        <f>IF(E301="O","E","O")</f>
        <v>O</v>
      </c>
      <c r="AI310" s="337" t="str">
        <f>IF(F301="H","L","H")</f>
        <v>H</v>
      </c>
      <c r="AJ310" s="337" t="str">
        <f>IF(G301="O","E","O")</f>
        <v>E</v>
      </c>
      <c r="AL310" s="165"/>
      <c r="AN310" s="71"/>
      <c r="AO310" s="314" t="str">
        <f t="shared" ref="AO310" si="2631">IF(B310=0,0,IF(MOD(B310,3)=1,"A",IF(MOD(B310,3)=2,"B","C")))</f>
        <v>A</v>
      </c>
      <c r="AQ310" s="314" t="str">
        <f t="shared" si="2368"/>
        <v xml:space="preserve"> </v>
      </c>
      <c r="AR310" s="314" t="str">
        <f t="shared" ref="AR310" si="2632">IF(AQ310="L"," ",IF(AO299=1,"2&amp;3",IF(AO299=2,"1&amp;3","1&amp;2")))</f>
        <v>1&amp;2</v>
      </c>
      <c r="AS310" s="318">
        <f t="shared" si="2370"/>
        <v>2</v>
      </c>
      <c r="AT310" s="318">
        <f t="shared" si="2392"/>
        <v>6</v>
      </c>
      <c r="AU310" s="318">
        <f t="shared" si="2371"/>
        <v>0</v>
      </c>
      <c r="AV310" s="318">
        <f t="shared" si="2372"/>
        <v>-22</v>
      </c>
    </row>
    <row r="311" spans="1:48">
      <c r="A311" s="197">
        <f t="shared" si="2241"/>
        <v>301</v>
      </c>
      <c r="B311" s="198">
        <f>Data!B311</f>
        <v>20</v>
      </c>
      <c r="D311" s="288">
        <f>IF(AND(B311&gt;0,B311&lt;=12),1,IF(AND(B311&gt;12,B311&lt;=24),2,IF(AND(B311&gt;24,B311&lt;=36),3,0)))</f>
        <v>2</v>
      </c>
      <c r="E311" s="288" t="str">
        <f>IF(B312=0,0,IF(MOD(B312,3)=1,"A",IF(MOD(B312,3)=2,"B","C")))</f>
        <v>A</v>
      </c>
      <c r="F311" s="288">
        <f>IF(AND(B313&gt;0,B313&lt;=12),1,IF(AND(B313&gt;12,B313&lt;=24),2,IF(AND(B313&gt;24,B313&lt;=36),3,0)))</f>
        <v>1</v>
      </c>
      <c r="G311" s="288" t="str">
        <f>IF(B314=0,0,IF(MOD(B314,3)=1,"A",IF(MOD(B314,3)=2,"B","C")))</f>
        <v>B</v>
      </c>
      <c r="I311" s="66" t="str">
        <f t="shared" ref="I311" si="2633">IF(AND(D311&lt;&gt;D299,D311&lt;&gt;0),"W","L")</f>
        <v>W</v>
      </c>
      <c r="J311" s="66" t="str">
        <f t="shared" ref="J311" si="2634">IF(I311="W"," ", IF(AND(E311&lt;&gt;E299,E311&lt;&gt;0),"W","L"))</f>
        <v xml:space="preserve"> </v>
      </c>
      <c r="K311" s="66" t="str">
        <f t="shared" ref="K311:L311" si="2635">IF(OR(J311="W",J311=" ")," ",IF(AND(F311&lt;&gt;F299,F311&lt;&gt;0),"W","L"))</f>
        <v xml:space="preserve"> </v>
      </c>
      <c r="L311" s="66" t="str">
        <f t="shared" si="2635"/>
        <v xml:space="preserve"> </v>
      </c>
      <c r="M311" s="71"/>
      <c r="N311" s="165">
        <f t="shared" ref="N311" si="2636">IF(I311="W",1,IF(J311="W",2,IF(K311="W",3,IF(L311="W",4,"L"))))</f>
        <v>1</v>
      </c>
      <c r="O311" s="71">
        <f t="shared" ref="O311" si="2637">IF(N311&lt;&gt;"L",O307+1,O307-81)</f>
        <v>-173</v>
      </c>
      <c r="P311" s="71"/>
      <c r="Q311" s="66" t="str">
        <f t="shared" ref="Q311" si="2638">IF(AND(D312&lt;&gt;D300,D312&lt;&gt;0),"W","L")</f>
        <v>W</v>
      </c>
      <c r="R311" s="66" t="str">
        <f t="shared" ref="R311" si="2639">IF(Q311="W"," ", IF(AND(E312&lt;&gt;E300,E312&lt;&gt;0),"W","L"))</f>
        <v xml:space="preserve"> </v>
      </c>
      <c r="S311" s="66" t="str">
        <f t="shared" ref="S311:T311" si="2640">IF(OR(R311="W",R311=" ")," ",IF(AND(F312&lt;&gt;F300,F312&lt;&gt;0),"W","L"))</f>
        <v xml:space="preserve"> </v>
      </c>
      <c r="T311" s="66" t="str">
        <f t="shared" si="2640"/>
        <v xml:space="preserve"> </v>
      </c>
      <c r="U311" s="71"/>
      <c r="V311" s="165">
        <f t="shared" ref="V311" si="2641">IF(Q311="W",1,IF(R311="W",2,IF(S311="W",3,IF(T311="W",4,"L"))))</f>
        <v>1</v>
      </c>
      <c r="W311" s="71">
        <f t="shared" ref="W311" si="2642">IF(V311&lt;&gt;"L",W307+1,W307-81)</f>
        <v>-9</v>
      </c>
      <c r="X311" s="71"/>
      <c r="Y311" s="314" t="str">
        <f t="shared" ref="Y311" si="2643">IF(AND(D311&lt;&gt;D307,D311&lt;&gt;0),"W","L")</f>
        <v>W</v>
      </c>
      <c r="Z311" s="314" t="str">
        <f t="shared" ref="Z311" si="2644">IF(Y311="W"," ", IF(AND(E311&lt;&gt;E307,E311&lt;&gt;0),"W","L"))</f>
        <v xml:space="preserve"> </v>
      </c>
      <c r="AA311" s="314" t="str">
        <f t="shared" ref="AA311:AB311" si="2645">IF(OR(Z311="W",Z311=" ")," ",IF(AND(F311&lt;&gt;F307,F311&lt;&gt;0),"W","L"))</f>
        <v xml:space="preserve"> </v>
      </c>
      <c r="AB311" s="314" t="str">
        <f t="shared" si="2645"/>
        <v xml:space="preserve"> </v>
      </c>
      <c r="AC311" s="306"/>
      <c r="AD311" s="308">
        <f t="shared" ref="AD311" si="2646">IF(Y311="W",1,IF(Z311="W",2,IF(AA311="W",3,IF(AB311="W",4,"L"))))</f>
        <v>1</v>
      </c>
      <c r="AE311" s="306">
        <f t="shared" ref="AE311" si="2647">IF(AD311&lt;&gt;"L",AE307+1,AE307-81)</f>
        <v>75</v>
      </c>
      <c r="AG311" s="314" t="str">
        <f>IF(AND(D313&lt;&gt;D301,D542&lt;&gt;0),"W","L")</f>
        <v>L</v>
      </c>
      <c r="AH311" s="314" t="str">
        <f>IF(AG311="W"," ", IF(AND(E313&lt;&gt;E301,E313&lt;&gt;0),"W","L"))</f>
        <v>L</v>
      </c>
      <c r="AI311" s="314" t="str">
        <f>IF(OR(AH311="W",AH311=" ")," ",IF(AND(F313&lt;&gt;F301,F313&lt;&gt;0),"W","L"))</f>
        <v>W</v>
      </c>
      <c r="AJ311" s="314" t="str">
        <f>IF(OR(AI311="W",AI311=" ")," ",IF(AND(G313&lt;&gt;G301,G313&lt;&gt;0),"W","L"))</f>
        <v xml:space="preserve"> </v>
      </c>
      <c r="AL311" s="165">
        <f t="shared" ref="AL311" si="2648">IF(AG311="W",1,IF(AH311="W",2,IF(AI311="W",3,IF(AJ311="W",4,"L"))))</f>
        <v>3</v>
      </c>
      <c r="AM311" s="71">
        <f t="shared" ref="AM311" si="2649">IF(AL311&lt;&gt;"L",AM307+1,AM307-15)</f>
        <v>-71</v>
      </c>
      <c r="AN311" s="71"/>
      <c r="AO311" s="314">
        <f t="shared" ref="AO311" si="2650">IF(AND(B311&gt;0,B311&lt;=12),1,IF(AND(B311&gt;12,B311&lt;=24),2,IF(AND(B311&gt;24,B311&lt;=36),3,0)))</f>
        <v>2</v>
      </c>
      <c r="AQ311" s="314" t="str">
        <f t="shared" si="2368"/>
        <v>W</v>
      </c>
      <c r="AR311" s="314" t="str">
        <f t="shared" ref="AR311" si="2651">IF(AQ311="L"," ",IF(AO300="A","B&amp;C",IF(AO300="B","A&amp;C","A&amp;B")))</f>
        <v>A&amp;C</v>
      </c>
      <c r="AS311" s="318">
        <f t="shared" si="2370"/>
        <v>1</v>
      </c>
      <c r="AT311" s="318">
        <f t="shared" si="2392"/>
        <v>2</v>
      </c>
      <c r="AU311" s="318">
        <f t="shared" si="2371"/>
        <v>9</v>
      </c>
      <c r="AV311" s="318">
        <f t="shared" si="2372"/>
        <v>-15</v>
      </c>
    </row>
    <row r="312" spans="1:48">
      <c r="A312" s="197">
        <f t="shared" si="2241"/>
        <v>302</v>
      </c>
      <c r="B312" s="198">
        <f>Data!B312</f>
        <v>28</v>
      </c>
      <c r="D312" s="290" t="str">
        <f>IF(B311=0,0,IF(MOD(B311,3)=1,"A",IF(MOD(B311,3)=2,"B","C")))</f>
        <v>B</v>
      </c>
      <c r="E312" s="290">
        <f>IF(AND(B312&gt;0,B312&lt;=12),1,IF(AND(B312&gt;12,B312&lt;=24),2,IF(AND(B312&gt;24,B312&lt;=36),3,0)))</f>
        <v>3</v>
      </c>
      <c r="F312" s="290" t="str">
        <f>IF(B313=0,0,IF(MOD(B313,3)=1,"A",IF(MOD(B313,3)=2,"B","C")))</f>
        <v>C</v>
      </c>
      <c r="G312" s="290">
        <f>IF(AND(B314&gt;0,B314&lt;=12),1,IF(AND(B314&gt;12,B314&lt;=24),2,IF(AND(B314&gt;24,B314&lt;=36),3,0)))</f>
        <v>2</v>
      </c>
      <c r="M312" s="71"/>
      <c r="N312" s="165"/>
      <c r="O312" s="71"/>
      <c r="P312" s="71"/>
      <c r="Q312" s="165"/>
      <c r="R312" s="165"/>
      <c r="S312" s="165"/>
      <c r="T312" s="165"/>
      <c r="U312" s="71"/>
      <c r="V312" s="165"/>
      <c r="W312" s="71"/>
      <c r="X312" s="71"/>
      <c r="Y312" s="314"/>
      <c r="Z312" s="314"/>
      <c r="AA312" s="314"/>
      <c r="AB312" s="314"/>
      <c r="AC312" s="306"/>
      <c r="AD312" s="308"/>
      <c r="AE312" s="306"/>
      <c r="AG312" s="577"/>
      <c r="AH312" s="577"/>
      <c r="AI312" s="577"/>
      <c r="AJ312" s="577"/>
      <c r="AL312" s="165"/>
      <c r="AN312" s="71"/>
      <c r="AO312" s="314" t="str">
        <f t="shared" ref="AO312" si="2652">IF(B312=0,0,IF(MOD(B312,3)=1,"A",IF(MOD(B312,3)=2,"B","C")))</f>
        <v>A</v>
      </c>
      <c r="AQ312" s="314" t="str">
        <f t="shared" si="2368"/>
        <v>W</v>
      </c>
      <c r="AR312" s="314" t="str">
        <f t="shared" ref="AR312" si="2653">IF(AQ312="L"," ",IF(AO301=1,"2&amp;3",IF(AO301=2,"1&amp;3","1&amp;2")))</f>
        <v>1&amp;2</v>
      </c>
      <c r="AS312" s="318">
        <f t="shared" si="2370"/>
        <v>1</v>
      </c>
      <c r="AT312" s="318">
        <f t="shared" si="2392"/>
        <v>2</v>
      </c>
      <c r="AU312" s="318">
        <f t="shared" si="2371"/>
        <v>3</v>
      </c>
      <c r="AV312" s="318">
        <f t="shared" si="2372"/>
        <v>-14</v>
      </c>
    </row>
    <row r="313" spans="1:48">
      <c r="A313" s="197">
        <f t="shared" si="2241"/>
        <v>303</v>
      </c>
      <c r="B313" s="198">
        <f>Data!B313</f>
        <v>12</v>
      </c>
      <c r="D313" s="292" t="str">
        <f>IF(B311=0,0,IF(B311&lt;=18,"L","H"))</f>
        <v>H</v>
      </c>
      <c r="E313" s="292" t="str">
        <f>IF(B312=0,0,IF(ISODD(B312),"O","E"))</f>
        <v>E</v>
      </c>
      <c r="F313" s="292" t="str">
        <f>IF(B313=0,0,IF(B313&lt;=18,"L","H"))</f>
        <v>L</v>
      </c>
      <c r="G313" s="292" t="str">
        <f>IF(B314=0,0,IF(ISODD(B314),"O","E"))</f>
        <v>E</v>
      </c>
      <c r="M313" s="71"/>
      <c r="N313" s="165"/>
      <c r="O313" s="71"/>
      <c r="P313" s="71"/>
      <c r="Q313" s="165"/>
      <c r="R313" s="165"/>
      <c r="S313" s="165"/>
      <c r="T313" s="165"/>
      <c r="U313" s="71"/>
      <c r="V313" s="165"/>
      <c r="W313" s="71"/>
      <c r="X313" s="71"/>
      <c r="Y313" s="314"/>
      <c r="Z313" s="314"/>
      <c r="AA313" s="314"/>
      <c r="AB313" s="314"/>
      <c r="AC313" s="306"/>
      <c r="AD313" s="308"/>
      <c r="AE313" s="306"/>
      <c r="AG313" s="577"/>
      <c r="AH313" s="577"/>
      <c r="AI313" s="577"/>
      <c r="AJ313" s="577"/>
      <c r="AL313" s="165"/>
      <c r="AN313" s="71"/>
      <c r="AO313" s="314">
        <f t="shared" ref="AO313" si="2654">IF(AND(B313&gt;0,B313&lt;=12),1,IF(AND(B313&gt;12,B313&lt;=24),2,IF(AND(B313&gt;24,B313&lt;=36),3,0)))</f>
        <v>1</v>
      </c>
      <c r="AQ313" s="314" t="str">
        <f t="shared" si="2368"/>
        <v>W</v>
      </c>
      <c r="AR313" s="314" t="str">
        <f t="shared" ref="AR313" si="2655">IF(AQ313="L"," ",IF(AO302="A","B&amp;C",IF(AO302="B","A&amp;C","A&amp;B")))</f>
        <v>A&amp;B</v>
      </c>
      <c r="AS313" s="318">
        <f t="shared" si="2370"/>
        <v>1</v>
      </c>
      <c r="AT313" s="318">
        <f t="shared" si="2392"/>
        <v>2</v>
      </c>
      <c r="AU313" s="318">
        <f t="shared" si="2371"/>
        <v>3</v>
      </c>
      <c r="AV313" s="318">
        <f t="shared" si="2372"/>
        <v>-13</v>
      </c>
    </row>
    <row r="314" spans="1:48">
      <c r="A314" s="197">
        <f t="shared" si="2241"/>
        <v>304</v>
      </c>
      <c r="B314" s="198">
        <f>Data!B314</f>
        <v>14</v>
      </c>
      <c r="D314" s="165"/>
      <c r="E314" s="165"/>
      <c r="F314" s="165"/>
      <c r="G314" s="165"/>
      <c r="I314" s="287" t="str">
        <f t="shared" ref="I314" si="2656">IF(D303=1,"2&amp;3",IF(D303=2,"1&amp;3","1&amp;2"))</f>
        <v>2&amp;3</v>
      </c>
      <c r="J314" s="287" t="str">
        <f t="shared" ref="J314" si="2657">IF(E303="A","B&amp;C",IF(E303="B","A&amp;C","A&amp;B"))</f>
        <v>A&amp;B</v>
      </c>
      <c r="K314" s="287" t="str">
        <f t="shared" ref="K314" si="2658">IF(F303=1,"2&amp;3",IF(F303=2,"1&amp;3","1&amp;2"))</f>
        <v>1&amp;3</v>
      </c>
      <c r="L314" s="287" t="str">
        <f t="shared" ref="L314" si="2659">IF(G303="A","B&amp;C",IF(G303="B","A&amp;C","A&amp;B"))</f>
        <v>A&amp;C</v>
      </c>
      <c r="M314" s="71"/>
      <c r="N314" s="165"/>
      <c r="O314" s="71"/>
      <c r="P314" s="71"/>
      <c r="Q314" s="289" t="str">
        <f t="shared" ref="Q314" si="2660">IF(D304="A","B&amp;C",IF(D304="B","A&amp;C","A&amp;B"))</f>
        <v>A&amp;C</v>
      </c>
      <c r="R314" s="289" t="str">
        <f t="shared" ref="R314" si="2661">IF(E304=1,"2&amp;3",IF(E304=2,"1&amp;3","1&amp;2"))</f>
        <v>1&amp;3</v>
      </c>
      <c r="S314" s="289" t="str">
        <f t="shared" ref="S314" si="2662">IF(F304="A","B&amp;C",IF(F304="B","A&amp;C","A&amp;B"))</f>
        <v>A&amp;B</v>
      </c>
      <c r="T314" s="289" t="str">
        <f t="shared" ref="T314" si="2663">IF(G304=1,"2&amp;3",IF(G304=2,"1&amp;3","1&amp;2"))</f>
        <v>1&amp;2</v>
      </c>
      <c r="U314" s="71"/>
      <c r="V314" s="165"/>
      <c r="W314" s="71"/>
      <c r="X314" s="71"/>
      <c r="Y314" s="349" t="str">
        <f t="shared" ref="Y314" si="2664">IF(D311=1,"2&amp;3",IF(D311=2,"1&amp;3","1&amp;2"))</f>
        <v>1&amp;3</v>
      </c>
      <c r="Z314" s="349" t="str">
        <f t="shared" ref="Z314" si="2665">IF(E311="A","B&amp;C",IF(E311="B","A&amp;C","A&amp;B"))</f>
        <v>B&amp;C</v>
      </c>
      <c r="AA314" s="349" t="str">
        <f t="shared" ref="AA314" si="2666">IF(F311=1,"2&amp;3",IF(F311=2,"1&amp;3","1&amp;2"))</f>
        <v>2&amp;3</v>
      </c>
      <c r="AB314" s="349" t="str">
        <f t="shared" ref="AB314" si="2667">IF(G311="A","B&amp;C",IF(G311="B","A&amp;C","A&amp;B"))</f>
        <v>A&amp;C</v>
      </c>
      <c r="AC314" s="306"/>
      <c r="AD314" s="308"/>
      <c r="AE314" s="306"/>
      <c r="AG314" s="337" t="str">
        <f>IF(D305="H","L","H")</f>
        <v>H</v>
      </c>
      <c r="AH314" s="337" t="str">
        <f>IF(E305="O","E","O")</f>
        <v>E</v>
      </c>
      <c r="AI314" s="337" t="str">
        <f>IF(F305="H","L","H")</f>
        <v>L</v>
      </c>
      <c r="AJ314" s="337" t="str">
        <f>IF(G305="O","E","O")</f>
        <v>E</v>
      </c>
      <c r="AL314" s="165"/>
      <c r="AN314" s="71"/>
      <c r="AO314" s="314" t="str">
        <f t="shared" ref="AO314" si="2668">IF(B314=0,0,IF(MOD(B314,3)=1,"A",IF(MOD(B314,3)=2,"B","C")))</f>
        <v>B</v>
      </c>
      <c r="AQ314" s="314" t="str">
        <f t="shared" si="2368"/>
        <v>W</v>
      </c>
      <c r="AR314" s="314" t="str">
        <f t="shared" ref="AR314" si="2669">IF(AQ314="L"," ",IF(AO303=1,"2&amp;3",IF(AO303=2,"1&amp;3","1&amp;2")))</f>
        <v>2&amp;3</v>
      </c>
      <c r="AS314" s="318">
        <f t="shared" si="2370"/>
        <v>1</v>
      </c>
      <c r="AT314" s="318">
        <f t="shared" si="2392"/>
        <v>2</v>
      </c>
      <c r="AU314" s="318">
        <f t="shared" si="2371"/>
        <v>3</v>
      </c>
      <c r="AV314" s="318">
        <f t="shared" si="2372"/>
        <v>-12</v>
      </c>
    </row>
    <row r="315" spans="1:48">
      <c r="A315" s="197">
        <f t="shared" si="2241"/>
        <v>305</v>
      </c>
      <c r="B315" s="198">
        <f>Data!B315</f>
        <v>5</v>
      </c>
      <c r="D315" s="288">
        <f>IF(AND(B315&gt;0,B315&lt;=12),1,IF(AND(B315&gt;12,B315&lt;=24),2,IF(AND(B315&gt;24,B315&lt;=36),3,0)))</f>
        <v>1</v>
      </c>
      <c r="E315" s="288" t="str">
        <f>IF(B316=0,0,IF(MOD(B316,3)=1,"A",IF(MOD(B316,3)=2,"B","C")))</f>
        <v>B</v>
      </c>
      <c r="F315" s="288">
        <f>IF(AND(B317&gt;0,B317&lt;=12),1,IF(AND(B317&gt;12,B317&lt;=24),2,IF(AND(B317&gt;24,B317&lt;=36),3,0)))</f>
        <v>3</v>
      </c>
      <c r="G315" s="288" t="str">
        <f>IF(B318=0,0,IF(MOD(B318,3)=1,"A",IF(MOD(B318,3)=2,"B","C")))</f>
        <v>B</v>
      </c>
      <c r="I315" s="66" t="str">
        <f t="shared" ref="I315" si="2670">IF(AND(D315&lt;&gt;D303,D315&lt;&gt;0),"W","L")</f>
        <v>L</v>
      </c>
      <c r="J315" s="66" t="str">
        <f t="shared" ref="J315" si="2671">IF(I315="W"," ", IF(AND(E315&lt;&gt;E303,E315&lt;&gt;0),"W","L"))</f>
        <v>W</v>
      </c>
      <c r="K315" s="66" t="str">
        <f t="shared" ref="K315:L315" si="2672">IF(OR(J315="W",J315=" ")," ",IF(AND(F315&lt;&gt;F303,F315&lt;&gt;0),"W","L"))</f>
        <v xml:space="preserve"> </v>
      </c>
      <c r="L315" s="66" t="str">
        <f t="shared" si="2672"/>
        <v xml:space="preserve"> </v>
      </c>
      <c r="M315" s="71"/>
      <c r="N315" s="165">
        <f t="shared" ref="N315" si="2673">IF(I315="W",1,IF(J315="W",2,IF(K315="W",3,IF(L315="W",4,"L"))))</f>
        <v>2</v>
      </c>
      <c r="O315" s="71">
        <f t="shared" ref="O315" si="2674">IF(N315&lt;&gt;"L",O311+1,O311-81)</f>
        <v>-172</v>
      </c>
      <c r="P315" s="71"/>
      <c r="Q315" s="66" t="str">
        <f t="shared" ref="Q315" si="2675">IF(AND(D316&lt;&gt;D304,D316&lt;&gt;0),"W","L")</f>
        <v>L</v>
      </c>
      <c r="R315" s="66" t="str">
        <f t="shared" ref="R315" si="2676">IF(Q315="W"," ", IF(AND(E316&lt;&gt;E304,E316&lt;&gt;0),"W","L"))</f>
        <v>W</v>
      </c>
      <c r="S315" s="66" t="str">
        <f t="shared" ref="S315:T315" si="2677">IF(OR(R315="W",R315=" ")," ",IF(AND(F316&lt;&gt;F304,F316&lt;&gt;0),"W","L"))</f>
        <v xml:space="preserve"> </v>
      </c>
      <c r="T315" s="66" t="str">
        <f t="shared" si="2677"/>
        <v xml:space="preserve"> </v>
      </c>
      <c r="U315" s="71"/>
      <c r="V315" s="165">
        <f t="shared" ref="V315" si="2678">IF(Q315="W",1,IF(R315="W",2,IF(S315="W",3,IF(T315="W",4,"L"))))</f>
        <v>2</v>
      </c>
      <c r="W315" s="71">
        <f t="shared" ref="W315" si="2679">IF(V315&lt;&gt;"L",W311+1,W311-81)</f>
        <v>-8</v>
      </c>
      <c r="X315" s="71"/>
      <c r="Y315" s="314" t="str">
        <f t="shared" ref="Y315" si="2680">IF(AND(D315&lt;&gt;D311,D315&lt;&gt;0),"W","L")</f>
        <v>W</v>
      </c>
      <c r="Z315" s="314" t="str">
        <f t="shared" ref="Z315" si="2681">IF(Y315="W"," ", IF(AND(E315&lt;&gt;E311,E315&lt;&gt;0),"W","L"))</f>
        <v xml:space="preserve"> </v>
      </c>
      <c r="AA315" s="314" t="str">
        <f t="shared" ref="AA315:AB315" si="2682">IF(OR(Z315="W",Z315=" ")," ",IF(AND(F315&lt;&gt;F311,F315&lt;&gt;0),"W","L"))</f>
        <v xml:space="preserve"> </v>
      </c>
      <c r="AB315" s="314" t="str">
        <f t="shared" si="2682"/>
        <v xml:space="preserve"> </v>
      </c>
      <c r="AC315" s="306"/>
      <c r="AD315" s="308">
        <f t="shared" ref="AD315" si="2683">IF(Y315="W",1,IF(Z315="W",2,IF(AA315="W",3,IF(AB315="W",4,"L"))))</f>
        <v>1</v>
      </c>
      <c r="AE315" s="306">
        <f t="shared" ref="AE315" si="2684">IF(AD315&lt;&gt;"L",AE311+1,AE311-81)</f>
        <v>76</v>
      </c>
      <c r="AG315" s="314" t="str">
        <f>IF(AND(D317&lt;&gt;D305,D546&lt;&gt;0),"W","L")</f>
        <v>L</v>
      </c>
      <c r="AH315" s="314" t="str">
        <f>IF(AG315="W"," ", IF(AND(E317&lt;&gt;E305,E317&lt;&gt;0),"W","L"))</f>
        <v>W</v>
      </c>
      <c r="AI315" s="314" t="str">
        <f>IF(OR(AH315="W",AH315=" ")," ",IF(AND(F317&lt;&gt;F305,F317&lt;&gt;0),"W","L"))</f>
        <v xml:space="preserve"> </v>
      </c>
      <c r="AJ315" s="314" t="str">
        <f>IF(OR(AI315="W",AI315=" ")," ",IF(AND(G317&lt;&gt;G305,G317&lt;&gt;0),"W","L"))</f>
        <v xml:space="preserve"> </v>
      </c>
      <c r="AL315" s="165">
        <f t="shared" ref="AL315" si="2685">IF(AG315="W",1,IF(AH315="W",2,IF(AI315="W",3,IF(AJ315="W",4,"L"))))</f>
        <v>2</v>
      </c>
      <c r="AM315" s="71">
        <f t="shared" ref="AM315" si="2686">IF(AL315&lt;&gt;"L",AM311+1,AM311-15)</f>
        <v>-70</v>
      </c>
      <c r="AN315" s="71"/>
      <c r="AO315" s="314">
        <f t="shared" ref="AO315" si="2687">IF(AND(B315&gt;0,B315&lt;=12),1,IF(AND(B315&gt;12,B315&lt;=24),2,IF(AND(B315&gt;24,B315&lt;=36),3,0)))</f>
        <v>1</v>
      </c>
      <c r="AQ315" s="314" t="str">
        <f t="shared" si="2368"/>
        <v>L</v>
      </c>
      <c r="AR315" s="314" t="str">
        <f t="shared" ref="AR315" si="2688">IF(AQ315="L"," ",IF(AO304="A","B&amp;C",IF(AO304="B","A&amp;C","A&amp;B")))</f>
        <v xml:space="preserve"> </v>
      </c>
      <c r="AS315" s="318">
        <f t="shared" si="2370"/>
        <v>2</v>
      </c>
      <c r="AT315" s="318">
        <f t="shared" si="2392"/>
        <v>0</v>
      </c>
      <c r="AU315" s="318">
        <f t="shared" si="2371"/>
        <v>0</v>
      </c>
      <c r="AV315" s="318">
        <f t="shared" si="2372"/>
        <v>-12</v>
      </c>
    </row>
    <row r="316" spans="1:48">
      <c r="A316" s="197">
        <f t="shared" si="2241"/>
        <v>306</v>
      </c>
      <c r="B316" s="198">
        <f>Data!B316</f>
        <v>32</v>
      </c>
      <c r="D316" s="290" t="str">
        <f>IF(B315=0,0,IF(MOD(B315,3)=1,"A",IF(MOD(B315,3)=2,"B","C")))</f>
        <v>B</v>
      </c>
      <c r="E316" s="290">
        <f>IF(AND(B316&gt;0,B316&lt;=12),1,IF(AND(B316&gt;12,B316&lt;=24),2,IF(AND(B316&gt;24,B316&lt;=36),3,0)))</f>
        <v>3</v>
      </c>
      <c r="F316" s="290" t="str">
        <f>IF(B317=0,0,IF(MOD(B317,3)=1,"A",IF(MOD(B317,3)=2,"B","C")))</f>
        <v>B</v>
      </c>
      <c r="G316" s="290">
        <f>IF(AND(B318&gt;0,B318&lt;=12),1,IF(AND(B318&gt;12,B318&lt;=24),2,IF(AND(B318&gt;24,B318&lt;=36),3,0)))</f>
        <v>2</v>
      </c>
      <c r="M316" s="71"/>
      <c r="N316" s="165"/>
      <c r="O316" s="71"/>
      <c r="P316" s="71"/>
      <c r="Q316" s="165"/>
      <c r="R316" s="165"/>
      <c r="S316" s="165"/>
      <c r="T316" s="165"/>
      <c r="U316" s="71"/>
      <c r="V316" s="165"/>
      <c r="W316" s="71"/>
      <c r="X316" s="71"/>
      <c r="Y316" s="314"/>
      <c r="Z316" s="314"/>
      <c r="AA316" s="314"/>
      <c r="AB316" s="314"/>
      <c r="AC316" s="306"/>
      <c r="AD316" s="308"/>
      <c r="AE316" s="306"/>
      <c r="AG316" s="577"/>
      <c r="AH316" s="577"/>
      <c r="AI316" s="577"/>
      <c r="AJ316" s="577"/>
      <c r="AL316" s="165"/>
      <c r="AN316" s="71"/>
      <c r="AO316" s="314" t="str">
        <f t="shared" ref="AO316" si="2689">IF(B316=0,0,IF(MOD(B316,3)=1,"A",IF(MOD(B316,3)=2,"B","C")))</f>
        <v>B</v>
      </c>
      <c r="AQ316" s="314" t="str">
        <f t="shared" si="2368"/>
        <v xml:space="preserve"> </v>
      </c>
      <c r="AR316" s="314" t="str">
        <f t="shared" ref="AR316" si="2690">IF(AQ316="L"," ",IF(AO305=1,"2&amp;3",IF(AO305=2,"1&amp;3","1&amp;2")))</f>
        <v>1&amp;3</v>
      </c>
      <c r="AS316" s="318">
        <f t="shared" si="2370"/>
        <v>2</v>
      </c>
      <c r="AT316" s="318">
        <f t="shared" si="2392"/>
        <v>6</v>
      </c>
      <c r="AU316" s="318">
        <f t="shared" si="2371"/>
        <v>0</v>
      </c>
      <c r="AV316" s="318">
        <f t="shared" si="2372"/>
        <v>-18</v>
      </c>
    </row>
    <row r="317" spans="1:48">
      <c r="A317" s="197">
        <f t="shared" si="2241"/>
        <v>307</v>
      </c>
      <c r="B317" s="198">
        <f>Data!B317</f>
        <v>32</v>
      </c>
      <c r="D317" s="292" t="str">
        <f>IF(B315=0,0,IF(B315&lt;=18,"L","H"))</f>
        <v>L</v>
      </c>
      <c r="E317" s="292" t="str">
        <f>IF(B316=0,0,IF(ISODD(B316),"O","E"))</f>
        <v>E</v>
      </c>
      <c r="F317" s="292" t="str">
        <f>IF(B317=0,0,IF(B317&lt;=18,"L","H"))</f>
        <v>H</v>
      </c>
      <c r="G317" s="292" t="str">
        <f>IF(B318=0,0,IF(ISODD(B318),"O","E"))</f>
        <v>E</v>
      </c>
      <c r="M317" s="71"/>
      <c r="N317" s="165"/>
      <c r="O317" s="71"/>
      <c r="P317" s="71"/>
      <c r="Q317" s="165"/>
      <c r="R317" s="165"/>
      <c r="S317" s="165"/>
      <c r="T317" s="165"/>
      <c r="U317" s="71"/>
      <c r="V317" s="165"/>
      <c r="W317" s="71"/>
      <c r="X317" s="71"/>
      <c r="Y317" s="314"/>
      <c r="Z317" s="314"/>
      <c r="AA317" s="314"/>
      <c r="AB317" s="314"/>
      <c r="AC317" s="306"/>
      <c r="AD317" s="308"/>
      <c r="AE317" s="306"/>
      <c r="AG317" s="577"/>
      <c r="AH317" s="577"/>
      <c r="AI317" s="577"/>
      <c r="AJ317" s="577"/>
      <c r="AL317" s="165"/>
      <c r="AN317" s="71"/>
      <c r="AO317" s="314">
        <f t="shared" ref="AO317" si="2691">IF(AND(B317&gt;0,B317&lt;=12),1,IF(AND(B317&gt;12,B317&lt;=24),2,IF(AND(B317&gt;24,B317&lt;=36),3,0)))</f>
        <v>3</v>
      </c>
      <c r="AQ317" s="314" t="str">
        <f t="shared" si="2368"/>
        <v>W</v>
      </c>
      <c r="AR317" s="314" t="str">
        <f t="shared" ref="AR317" si="2692">IF(AQ317="L"," ",IF(AO306="A","B&amp;C",IF(AO306="B","A&amp;C","A&amp;B")))</f>
        <v>A&amp;C</v>
      </c>
      <c r="AS317" s="318">
        <f t="shared" si="2370"/>
        <v>1</v>
      </c>
      <c r="AT317" s="318">
        <f t="shared" si="2392"/>
        <v>2</v>
      </c>
      <c r="AU317" s="318">
        <f t="shared" si="2371"/>
        <v>9</v>
      </c>
      <c r="AV317" s="318">
        <f t="shared" si="2372"/>
        <v>-11</v>
      </c>
    </row>
    <row r="318" spans="1:48">
      <c r="A318" s="197">
        <f t="shared" si="2241"/>
        <v>308</v>
      </c>
      <c r="B318" s="198">
        <f>Data!B318</f>
        <v>20</v>
      </c>
      <c r="D318" s="165"/>
      <c r="E318" s="165"/>
      <c r="F318" s="165"/>
      <c r="G318" s="165"/>
      <c r="I318" s="287" t="str">
        <f t="shared" ref="I318" si="2693">IF(D307=1,"2&amp;3",IF(D307=2,"1&amp;3","1&amp;2"))</f>
        <v>2&amp;3</v>
      </c>
      <c r="J318" s="287" t="str">
        <f t="shared" ref="J318" si="2694">IF(E307="A","B&amp;C",IF(E307="B","A&amp;C","A&amp;B"))</f>
        <v>A&amp;B</v>
      </c>
      <c r="K318" s="287" t="str">
        <f t="shared" ref="K318" si="2695">IF(F307=1,"2&amp;3",IF(F307=2,"1&amp;3","1&amp;2"))</f>
        <v>2&amp;3</v>
      </c>
      <c r="L318" s="287" t="str">
        <f t="shared" ref="L318" si="2696">IF(G307="A","B&amp;C",IF(G307="B","A&amp;C","A&amp;B"))</f>
        <v>B&amp;C</v>
      </c>
      <c r="M318" s="71"/>
      <c r="N318" s="165"/>
      <c r="O318" s="71"/>
      <c r="P318" s="71"/>
      <c r="Q318" s="289" t="str">
        <f t="shared" ref="Q318" si="2697">IF(D308="A","B&amp;C",IF(D308="B","A&amp;C","A&amp;B"))</f>
        <v>A&amp;B</v>
      </c>
      <c r="R318" s="289" t="str">
        <f t="shared" ref="R318" si="2698">IF(E308=1,"2&amp;3",IF(E308=2,"1&amp;3","1&amp;2"))</f>
        <v>2&amp;3</v>
      </c>
      <c r="S318" s="289" t="str">
        <f t="shared" ref="S318" si="2699">IF(F308="A","B&amp;C",IF(F308="B","A&amp;C","A&amp;B"))</f>
        <v>B&amp;C</v>
      </c>
      <c r="T318" s="289" t="str">
        <f t="shared" ref="T318" si="2700">IF(G308=1,"2&amp;3",IF(G308=2,"1&amp;3","1&amp;2"))</f>
        <v>1&amp;2</v>
      </c>
      <c r="U318" s="71"/>
      <c r="V318" s="165"/>
      <c r="W318" s="71"/>
      <c r="X318" s="71"/>
      <c r="Y318" s="349" t="str">
        <f t="shared" ref="Y318" si="2701">IF(D315=1,"2&amp;3",IF(D315=2,"1&amp;3","1&amp;2"))</f>
        <v>2&amp;3</v>
      </c>
      <c r="Z318" s="349" t="str">
        <f t="shared" ref="Z318" si="2702">IF(E315="A","B&amp;C",IF(E315="B","A&amp;C","A&amp;B"))</f>
        <v>A&amp;C</v>
      </c>
      <c r="AA318" s="349" t="str">
        <f t="shared" ref="AA318" si="2703">IF(F315=1,"2&amp;3",IF(F315=2,"1&amp;3","1&amp;2"))</f>
        <v>1&amp;2</v>
      </c>
      <c r="AB318" s="349" t="str">
        <f t="shared" ref="AB318" si="2704">IF(G315="A","B&amp;C",IF(G315="B","A&amp;C","A&amp;B"))</f>
        <v>A&amp;C</v>
      </c>
      <c r="AC318" s="306"/>
      <c r="AD318" s="308"/>
      <c r="AE318" s="306"/>
      <c r="AG318" s="337" t="str">
        <f>IF(D309="H","L","H")</f>
        <v>H</v>
      </c>
      <c r="AH318" s="337" t="str">
        <f>IF(E309="O","E","O")</f>
        <v>E</v>
      </c>
      <c r="AI318" s="337" t="str">
        <f>IF(F309="H","L","H")</f>
        <v>H</v>
      </c>
      <c r="AJ318" s="337" t="str">
        <f>IF(G309="O","E","O")</f>
        <v>E</v>
      </c>
      <c r="AL318" s="165"/>
      <c r="AN318" s="71"/>
      <c r="AO318" s="314" t="str">
        <f t="shared" ref="AO318" si="2705">IF(B318=0,0,IF(MOD(B318,3)=1,"A",IF(MOD(B318,3)=2,"B","C")))</f>
        <v>B</v>
      </c>
      <c r="AQ318" s="314" t="str">
        <f t="shared" si="2368"/>
        <v>L</v>
      </c>
      <c r="AR318" s="314" t="str">
        <f t="shared" ref="AR318" si="2706">IF(AQ318="L"," ",IF(AO307=1,"2&amp;3",IF(AO307=2,"1&amp;3","1&amp;2")))</f>
        <v xml:space="preserve"> </v>
      </c>
      <c r="AS318" s="318">
        <f t="shared" si="2370"/>
        <v>2</v>
      </c>
      <c r="AT318" s="318">
        <f t="shared" si="2392"/>
        <v>0</v>
      </c>
      <c r="AU318" s="318">
        <f t="shared" si="2371"/>
        <v>0</v>
      </c>
      <c r="AV318" s="318">
        <f t="shared" si="2372"/>
        <v>-11</v>
      </c>
    </row>
    <row r="319" spans="1:48">
      <c r="A319" s="197">
        <f t="shared" si="2241"/>
        <v>309</v>
      </c>
      <c r="B319" s="198">
        <f>Data!B319</f>
        <v>17</v>
      </c>
      <c r="D319" s="288">
        <f>IF(AND(B319&gt;0,B319&lt;=12),1,IF(AND(B319&gt;12,B319&lt;=24),2,IF(AND(B319&gt;24,B319&lt;=36),3,0)))</f>
        <v>2</v>
      </c>
      <c r="E319" s="288" t="str">
        <f>IF(B320=0,0,IF(MOD(B320,3)=1,"A",IF(MOD(B320,3)=2,"B","C")))</f>
        <v>A</v>
      </c>
      <c r="F319" s="288">
        <f>IF(AND(B321&gt;0,B321&lt;=12),1,IF(AND(B321&gt;12,B321&lt;=24),2,IF(AND(B321&gt;24,B321&lt;=36),3,0)))</f>
        <v>1</v>
      </c>
      <c r="G319" s="288" t="str">
        <f>IF(B322=0,0,IF(MOD(B322,3)=1,"A",IF(MOD(B322,3)=2,"B","C")))</f>
        <v>C</v>
      </c>
      <c r="I319" s="66" t="str">
        <f t="shared" ref="I319" si="2707">IF(AND(D319&lt;&gt;D307,D319&lt;&gt;0),"W","L")</f>
        <v>W</v>
      </c>
      <c r="J319" s="66" t="str">
        <f t="shared" ref="J319" si="2708">IF(I319="W"," ", IF(AND(E319&lt;&gt;E307,E319&lt;&gt;0),"W","L"))</f>
        <v xml:space="preserve"> </v>
      </c>
      <c r="K319" s="66" t="str">
        <f t="shared" ref="K319:L319" si="2709">IF(OR(J319="W",J319=" ")," ",IF(AND(F319&lt;&gt;F307,F319&lt;&gt;0),"W","L"))</f>
        <v xml:space="preserve"> </v>
      </c>
      <c r="L319" s="66" t="str">
        <f t="shared" si="2709"/>
        <v xml:space="preserve"> </v>
      </c>
      <c r="M319" s="71"/>
      <c r="N319" s="165">
        <f t="shared" ref="N319" si="2710">IF(I319="W",1,IF(J319="W",2,IF(K319="W",3,IF(L319="W",4,"L"))))</f>
        <v>1</v>
      </c>
      <c r="O319" s="71">
        <f t="shared" ref="O319" si="2711">IF(N319&lt;&gt;"L",O315+1,O315-81)</f>
        <v>-171</v>
      </c>
      <c r="P319" s="71"/>
      <c r="Q319" s="66" t="str">
        <f t="shared" ref="Q319" si="2712">IF(AND(D320&lt;&gt;D308,D320&lt;&gt;0),"W","L")</f>
        <v>W</v>
      </c>
      <c r="R319" s="66" t="str">
        <f t="shared" ref="R319" si="2713">IF(Q319="W"," ", IF(AND(E320&lt;&gt;E308,E320&lt;&gt;0),"W","L"))</f>
        <v xml:space="preserve"> </v>
      </c>
      <c r="S319" s="66" t="str">
        <f t="shared" ref="S319:T319" si="2714">IF(OR(R319="W",R319=" ")," ",IF(AND(F320&lt;&gt;F308,F320&lt;&gt;0),"W","L"))</f>
        <v xml:space="preserve"> </v>
      </c>
      <c r="T319" s="66" t="str">
        <f t="shared" si="2714"/>
        <v xml:space="preserve"> </v>
      </c>
      <c r="U319" s="71"/>
      <c r="V319" s="165">
        <f t="shared" ref="V319" si="2715">IF(Q319="W",1,IF(R319="W",2,IF(S319="W",3,IF(T319="W",4,"L"))))</f>
        <v>1</v>
      </c>
      <c r="W319" s="71">
        <f t="shared" ref="W319" si="2716">IF(V319&lt;&gt;"L",W315+1,W315-81)</f>
        <v>-7</v>
      </c>
      <c r="X319" s="71"/>
      <c r="Y319" s="314" t="str">
        <f t="shared" ref="Y319" si="2717">IF(AND(D319&lt;&gt;D315,D319&lt;&gt;0),"W","L")</f>
        <v>W</v>
      </c>
      <c r="Z319" s="314" t="str">
        <f t="shared" ref="Z319" si="2718">IF(Y319="W"," ", IF(AND(E319&lt;&gt;E315,E319&lt;&gt;0),"W","L"))</f>
        <v xml:space="preserve"> </v>
      </c>
      <c r="AA319" s="314" t="str">
        <f t="shared" ref="AA319:AB319" si="2719">IF(OR(Z319="W",Z319=" ")," ",IF(AND(F319&lt;&gt;F315,F319&lt;&gt;0),"W","L"))</f>
        <v xml:space="preserve"> </v>
      </c>
      <c r="AB319" s="314" t="str">
        <f t="shared" si="2719"/>
        <v xml:space="preserve"> </v>
      </c>
      <c r="AC319" s="306"/>
      <c r="AD319" s="308">
        <f t="shared" ref="AD319" si="2720">IF(Y319="W",1,IF(Z319="W",2,IF(AA319="W",3,IF(AB319="W",4,"L"))))</f>
        <v>1</v>
      </c>
      <c r="AE319" s="306">
        <f t="shared" ref="AE319" si="2721">IF(AD319&lt;&gt;"L",AE315+1,AE315-81)</f>
        <v>77</v>
      </c>
      <c r="AG319" s="314" t="str">
        <f>IF(AND(D321&lt;&gt;D309,D550&lt;&gt;0),"W","L")</f>
        <v>L</v>
      </c>
      <c r="AH319" s="314" t="str">
        <f>IF(AG319="W"," ", IF(AND(E321&lt;&gt;E309,E321&lt;&gt;0),"W","L"))</f>
        <v>W</v>
      </c>
      <c r="AI319" s="314" t="str">
        <f>IF(OR(AH319="W",AH319=" ")," ",IF(AND(F321&lt;&gt;F309,F321&lt;&gt;0),"W","L"))</f>
        <v xml:space="preserve"> </v>
      </c>
      <c r="AJ319" s="314" t="str">
        <f>IF(OR(AI319="W",AI319=" ")," ",IF(AND(G321&lt;&gt;G309,G321&lt;&gt;0),"W","L"))</f>
        <v xml:space="preserve"> </v>
      </c>
      <c r="AL319" s="165">
        <f t="shared" ref="AL319" si="2722">IF(AG319="W",1,IF(AH319="W",2,IF(AI319="W",3,IF(AJ319="W",4,"L"))))</f>
        <v>2</v>
      </c>
      <c r="AM319" s="71">
        <f t="shared" ref="AM319" si="2723">IF(AL319&lt;&gt;"L",AM315+1,AM315-15)</f>
        <v>-69</v>
      </c>
      <c r="AN319" s="71"/>
      <c r="AO319" s="314">
        <f t="shared" ref="AO319" si="2724">IF(AND(B319&gt;0,B319&lt;=12),1,IF(AND(B319&gt;12,B319&lt;=24),2,IF(AND(B319&gt;24,B319&lt;=36),3,0)))</f>
        <v>2</v>
      </c>
      <c r="AQ319" s="314" t="str">
        <f t="shared" si="2368"/>
        <v xml:space="preserve"> </v>
      </c>
      <c r="AR319" s="314" t="str">
        <f t="shared" ref="AR319" si="2725">IF(AQ319="L"," ",IF(AO308="A","B&amp;C",IF(AO308="B","A&amp;C","A&amp;B")))</f>
        <v>A&amp;B</v>
      </c>
      <c r="AS319" s="318">
        <f t="shared" si="2370"/>
        <v>2</v>
      </c>
      <c r="AT319" s="318">
        <f t="shared" si="2392"/>
        <v>6</v>
      </c>
      <c r="AU319" s="318">
        <f t="shared" si="2371"/>
        <v>0</v>
      </c>
      <c r="AV319" s="318">
        <f t="shared" si="2372"/>
        <v>-17</v>
      </c>
    </row>
    <row r="320" spans="1:48">
      <c r="A320" s="197">
        <f t="shared" si="2241"/>
        <v>310</v>
      </c>
      <c r="B320" s="198">
        <f>Data!B320</f>
        <v>10</v>
      </c>
      <c r="D320" s="290" t="str">
        <f>IF(B319=0,0,IF(MOD(B319,3)=1,"A",IF(MOD(B319,3)=2,"B","C")))</f>
        <v>B</v>
      </c>
      <c r="E320" s="290">
        <f>IF(AND(B320&gt;0,B320&lt;=12),1,IF(AND(B320&gt;12,B320&lt;=24),2,IF(AND(B320&gt;24,B320&lt;=36),3,0)))</f>
        <v>1</v>
      </c>
      <c r="F320" s="290" t="str">
        <f>IF(B321=0,0,IF(MOD(B321,3)=1,"A",IF(MOD(B321,3)=2,"B","C")))</f>
        <v>B</v>
      </c>
      <c r="G320" s="290">
        <f>IF(AND(B322&gt;0,B322&lt;=12),1,IF(AND(B322&gt;12,B322&lt;=24),2,IF(AND(B322&gt;24,B322&lt;=36),3,0)))</f>
        <v>3</v>
      </c>
      <c r="M320" s="71"/>
      <c r="N320" s="165"/>
      <c r="O320" s="71"/>
      <c r="P320" s="71"/>
      <c r="Q320" s="165"/>
      <c r="R320" s="165"/>
      <c r="S320" s="165"/>
      <c r="T320" s="165"/>
      <c r="U320" s="71"/>
      <c r="V320" s="165"/>
      <c r="W320" s="71"/>
      <c r="X320" s="71"/>
      <c r="Y320" s="314"/>
      <c r="Z320" s="314"/>
      <c r="AA320" s="314"/>
      <c r="AB320" s="314"/>
      <c r="AC320" s="306"/>
      <c r="AD320" s="308"/>
      <c r="AE320" s="306"/>
      <c r="AG320" s="577"/>
      <c r="AH320" s="577"/>
      <c r="AI320" s="577"/>
      <c r="AJ320" s="577"/>
      <c r="AL320" s="165"/>
      <c r="AN320" s="71"/>
      <c r="AO320" s="314" t="str">
        <f t="shared" ref="AO320" si="2726">IF(B320=0,0,IF(MOD(B320,3)=1,"A",IF(MOD(B320,3)=2,"B","C")))</f>
        <v>A</v>
      </c>
      <c r="AQ320" s="314" t="str">
        <f t="shared" si="2368"/>
        <v>W</v>
      </c>
      <c r="AR320" s="314" t="str">
        <f t="shared" ref="AR320" si="2727">IF(AQ320="L"," ",IF(AO309=1,"2&amp;3",IF(AO309=2,"1&amp;3","1&amp;2")))</f>
        <v>2&amp;3</v>
      </c>
      <c r="AS320" s="318">
        <f t="shared" si="2370"/>
        <v>1</v>
      </c>
      <c r="AT320" s="318">
        <f t="shared" si="2392"/>
        <v>2</v>
      </c>
      <c r="AU320" s="318">
        <f t="shared" si="2371"/>
        <v>9</v>
      </c>
      <c r="AV320" s="318">
        <f t="shared" si="2372"/>
        <v>-10</v>
      </c>
    </row>
    <row r="321" spans="1:48">
      <c r="A321" s="197">
        <f t="shared" si="2241"/>
        <v>311</v>
      </c>
      <c r="B321" s="198">
        <f>Data!B321</f>
        <v>5</v>
      </c>
      <c r="D321" s="292" t="str">
        <f>IF(B319=0,0,IF(B319&lt;=18,"L","H"))</f>
        <v>L</v>
      </c>
      <c r="E321" s="292" t="str">
        <f>IF(B320=0,0,IF(ISODD(B320),"O","E"))</f>
        <v>E</v>
      </c>
      <c r="F321" s="292" t="str">
        <f>IF(B321=0,0,IF(B321&lt;=18,"L","H"))</f>
        <v>L</v>
      </c>
      <c r="G321" s="292" t="str">
        <f>IF(B322=0,0,IF(ISODD(B322),"O","E"))</f>
        <v>E</v>
      </c>
      <c r="M321" s="71"/>
      <c r="N321" s="165"/>
      <c r="O321" s="71"/>
      <c r="P321" s="71"/>
      <c r="Q321" s="165"/>
      <c r="R321" s="165"/>
      <c r="S321" s="165"/>
      <c r="T321" s="165"/>
      <c r="U321" s="71"/>
      <c r="V321" s="165"/>
      <c r="W321" s="71"/>
      <c r="X321" s="71"/>
      <c r="Y321" s="314"/>
      <c r="Z321" s="314"/>
      <c r="AA321" s="314"/>
      <c r="AB321" s="314"/>
      <c r="AC321" s="306"/>
      <c r="AD321" s="308"/>
      <c r="AE321" s="306"/>
      <c r="AG321" s="577"/>
      <c r="AH321" s="577"/>
      <c r="AI321" s="577"/>
      <c r="AJ321" s="577"/>
      <c r="AL321" s="165"/>
      <c r="AN321" s="71"/>
      <c r="AO321" s="314">
        <f t="shared" ref="AO321" si="2728">IF(AND(B321&gt;0,B321&lt;=12),1,IF(AND(B321&gt;12,B321&lt;=24),2,IF(AND(B321&gt;24,B321&lt;=36),3,0)))</f>
        <v>1</v>
      </c>
      <c r="AQ321" s="314" t="str">
        <f t="shared" si="2368"/>
        <v>L</v>
      </c>
      <c r="AR321" s="314" t="str">
        <f t="shared" ref="AR321" si="2729">IF(AQ321="L"," ",IF(AO310="A","B&amp;C",IF(AO310="B","A&amp;C","A&amp;B")))</f>
        <v xml:space="preserve"> </v>
      </c>
      <c r="AS321" s="318">
        <f t="shared" si="2370"/>
        <v>2</v>
      </c>
      <c r="AT321" s="318">
        <f t="shared" si="2392"/>
        <v>0</v>
      </c>
      <c r="AU321" s="318">
        <f t="shared" si="2371"/>
        <v>0</v>
      </c>
      <c r="AV321" s="318">
        <f t="shared" si="2372"/>
        <v>-10</v>
      </c>
    </row>
    <row r="322" spans="1:48">
      <c r="A322" s="197">
        <f t="shared" si="2241"/>
        <v>312</v>
      </c>
      <c r="B322" s="198">
        <f>Data!B322</f>
        <v>36</v>
      </c>
      <c r="D322" s="165"/>
      <c r="E322" s="165"/>
      <c r="F322" s="165"/>
      <c r="G322" s="165"/>
      <c r="I322" s="287" t="str">
        <f t="shared" ref="I322" si="2730">IF(D311=1,"2&amp;3",IF(D311=2,"1&amp;3","1&amp;2"))</f>
        <v>1&amp;3</v>
      </c>
      <c r="J322" s="287" t="str">
        <f t="shared" ref="J322" si="2731">IF(E311="A","B&amp;C",IF(E311="B","A&amp;C","A&amp;B"))</f>
        <v>B&amp;C</v>
      </c>
      <c r="K322" s="287" t="str">
        <f t="shared" ref="K322" si="2732">IF(F311=1,"2&amp;3",IF(F311=2,"1&amp;3","1&amp;2"))</f>
        <v>2&amp;3</v>
      </c>
      <c r="L322" s="287" t="str">
        <f t="shared" ref="L322" si="2733">IF(G311="A","B&amp;C",IF(G311="B","A&amp;C","A&amp;B"))</f>
        <v>A&amp;C</v>
      </c>
      <c r="M322" s="71"/>
      <c r="N322" s="165"/>
      <c r="O322" s="71"/>
      <c r="P322" s="71"/>
      <c r="Q322" s="289" t="str">
        <f t="shared" ref="Q322" si="2734">IF(D312="A","B&amp;C",IF(D312="B","A&amp;C","A&amp;B"))</f>
        <v>A&amp;C</v>
      </c>
      <c r="R322" s="289" t="str">
        <f t="shared" ref="R322" si="2735">IF(E312=1,"2&amp;3",IF(E312=2,"1&amp;3","1&amp;2"))</f>
        <v>1&amp;2</v>
      </c>
      <c r="S322" s="289" t="str">
        <f t="shared" ref="S322" si="2736">IF(F312="A","B&amp;C",IF(F312="B","A&amp;C","A&amp;B"))</f>
        <v>A&amp;B</v>
      </c>
      <c r="T322" s="289" t="str">
        <f t="shared" ref="T322" si="2737">IF(G312=1,"2&amp;3",IF(G312=2,"1&amp;3","1&amp;2"))</f>
        <v>1&amp;3</v>
      </c>
      <c r="U322" s="71"/>
      <c r="V322" s="165"/>
      <c r="W322" s="71"/>
      <c r="X322" s="71"/>
      <c r="Y322" s="349" t="str">
        <f t="shared" ref="Y322" si="2738">IF(D319=1,"2&amp;3",IF(D319=2,"1&amp;3","1&amp;2"))</f>
        <v>1&amp;3</v>
      </c>
      <c r="Z322" s="349" t="str">
        <f t="shared" ref="Z322" si="2739">IF(E319="A","B&amp;C",IF(E319="B","A&amp;C","A&amp;B"))</f>
        <v>B&amp;C</v>
      </c>
      <c r="AA322" s="349" t="str">
        <f t="shared" ref="AA322" si="2740">IF(F319=1,"2&amp;3",IF(F319=2,"1&amp;3","1&amp;2"))</f>
        <v>2&amp;3</v>
      </c>
      <c r="AB322" s="349" t="str">
        <f t="shared" ref="AB322" si="2741">IF(G319="A","B&amp;C",IF(G319="B","A&amp;C","A&amp;B"))</f>
        <v>A&amp;B</v>
      </c>
      <c r="AC322" s="306"/>
      <c r="AD322" s="308"/>
      <c r="AE322" s="306"/>
      <c r="AG322" s="337" t="str">
        <f>IF(D313="H","L","H")</f>
        <v>L</v>
      </c>
      <c r="AH322" s="337" t="str">
        <f>IF(E313="O","E","O")</f>
        <v>O</v>
      </c>
      <c r="AI322" s="337" t="str">
        <f>IF(F313="H","L","H")</f>
        <v>H</v>
      </c>
      <c r="AJ322" s="337" t="str">
        <f>IF(G313="O","E","O")</f>
        <v>O</v>
      </c>
      <c r="AL322" s="165"/>
      <c r="AN322" s="71"/>
      <c r="AO322" s="314" t="str">
        <f t="shared" ref="AO322" si="2742">IF(B322=0,0,IF(MOD(B322,3)=1,"A",IF(MOD(B322,3)=2,"B","C")))</f>
        <v>C</v>
      </c>
      <c r="AQ322" s="314" t="str">
        <f t="shared" si="2368"/>
        <v xml:space="preserve"> </v>
      </c>
      <c r="AR322" s="314" t="str">
        <f t="shared" ref="AR322" si="2743">IF(AQ322="L"," ",IF(AO311=1,"2&amp;3",IF(AO311=2,"1&amp;3","1&amp;2")))</f>
        <v>1&amp;3</v>
      </c>
      <c r="AS322" s="318">
        <f t="shared" si="2370"/>
        <v>2</v>
      </c>
      <c r="AT322" s="318">
        <f t="shared" si="2392"/>
        <v>6</v>
      </c>
      <c r="AU322" s="318">
        <f t="shared" si="2371"/>
        <v>0</v>
      </c>
      <c r="AV322" s="318">
        <f t="shared" si="2372"/>
        <v>-16</v>
      </c>
    </row>
    <row r="323" spans="1:48">
      <c r="A323" s="197">
        <f t="shared" si="2241"/>
        <v>313</v>
      </c>
      <c r="B323" s="198">
        <f>Data!B323</f>
        <v>10</v>
      </c>
      <c r="D323" s="288">
        <f>IF(AND(B323&gt;0,B323&lt;=12),1,IF(AND(B323&gt;12,B323&lt;=24),2,IF(AND(B323&gt;24,B323&lt;=36),3,0)))</f>
        <v>1</v>
      </c>
      <c r="E323" s="288" t="str">
        <f>IF(B324=0,0,IF(MOD(B324,3)=1,"A",IF(MOD(B324,3)=2,"B","C")))</f>
        <v>C</v>
      </c>
      <c r="F323" s="288">
        <f>IF(AND(B325&gt;0,B325&lt;=12),1,IF(AND(B325&gt;12,B325&lt;=24),2,IF(AND(B325&gt;24,B325&lt;=36),3,0)))</f>
        <v>2</v>
      </c>
      <c r="G323" s="288" t="str">
        <f>IF(B326=0,0,IF(MOD(B326,3)=1,"A",IF(MOD(B326,3)=2,"B","C")))</f>
        <v>C</v>
      </c>
      <c r="I323" s="66" t="str">
        <f t="shared" ref="I323" si="2744">IF(AND(D323&lt;&gt;D311,D323&lt;&gt;0),"W","L")</f>
        <v>W</v>
      </c>
      <c r="J323" s="66" t="str">
        <f t="shared" ref="J323" si="2745">IF(I323="W"," ", IF(AND(E323&lt;&gt;E311,E323&lt;&gt;0),"W","L"))</f>
        <v xml:space="preserve"> </v>
      </c>
      <c r="K323" s="66" t="str">
        <f t="shared" ref="K323:L323" si="2746">IF(OR(J323="W",J323=" ")," ",IF(AND(F323&lt;&gt;F311,F323&lt;&gt;0),"W","L"))</f>
        <v xml:space="preserve"> </v>
      </c>
      <c r="L323" s="66" t="str">
        <f t="shared" si="2746"/>
        <v xml:space="preserve"> </v>
      </c>
      <c r="M323" s="71"/>
      <c r="N323" s="165">
        <f t="shared" ref="N323" si="2747">IF(I323="W",1,IF(J323="W",2,IF(K323="W",3,IF(L323="W",4,"L"))))</f>
        <v>1</v>
      </c>
      <c r="O323" s="71">
        <f t="shared" ref="O323" si="2748">IF(N323&lt;&gt;"L",O319+1,O319-81)</f>
        <v>-170</v>
      </c>
      <c r="P323" s="71"/>
      <c r="Q323" s="66" t="str">
        <f t="shared" ref="Q323" si="2749">IF(AND(D324&lt;&gt;D312,D324&lt;&gt;0),"W","L")</f>
        <v>W</v>
      </c>
      <c r="R323" s="66" t="str">
        <f t="shared" ref="R323" si="2750">IF(Q323="W"," ", IF(AND(E324&lt;&gt;E312,E324&lt;&gt;0),"W","L"))</f>
        <v xml:space="preserve"> </v>
      </c>
      <c r="S323" s="66" t="str">
        <f t="shared" ref="S323:T323" si="2751">IF(OR(R323="W",R323=" ")," ",IF(AND(F324&lt;&gt;F312,F324&lt;&gt;0),"W","L"))</f>
        <v xml:space="preserve"> </v>
      </c>
      <c r="T323" s="66" t="str">
        <f t="shared" si="2751"/>
        <v xml:space="preserve"> </v>
      </c>
      <c r="U323" s="71"/>
      <c r="V323" s="165">
        <f t="shared" ref="V323" si="2752">IF(Q323="W",1,IF(R323="W",2,IF(S323="W",3,IF(T323="W",4,"L"))))</f>
        <v>1</v>
      </c>
      <c r="W323" s="71">
        <f t="shared" ref="W323" si="2753">IF(V323&lt;&gt;"L",W319+1,W319-81)</f>
        <v>-6</v>
      </c>
      <c r="X323" s="71"/>
      <c r="Y323" s="314" t="str">
        <f t="shared" ref="Y323" si="2754">IF(AND(D323&lt;&gt;D319,D323&lt;&gt;0),"W","L")</f>
        <v>W</v>
      </c>
      <c r="Z323" s="314" t="str">
        <f t="shared" ref="Z323" si="2755">IF(Y323="W"," ", IF(AND(E323&lt;&gt;E319,E323&lt;&gt;0),"W","L"))</f>
        <v xml:space="preserve"> </v>
      </c>
      <c r="AA323" s="314" t="str">
        <f t="shared" ref="AA323:AB323" si="2756">IF(OR(Z323="W",Z323=" ")," ",IF(AND(F323&lt;&gt;F319,F323&lt;&gt;0),"W","L"))</f>
        <v xml:space="preserve"> </v>
      </c>
      <c r="AB323" s="314" t="str">
        <f t="shared" si="2756"/>
        <v xml:space="preserve"> </v>
      </c>
      <c r="AC323" s="306"/>
      <c r="AD323" s="308">
        <f t="shared" ref="AD323" si="2757">IF(Y323="W",1,IF(Z323="W",2,IF(AA323="W",3,IF(AB323="W",4,"L"))))</f>
        <v>1</v>
      </c>
      <c r="AE323" s="306">
        <f t="shared" ref="AE323" si="2758">IF(AD323&lt;&gt;"L",AE319+1,AE319-81)</f>
        <v>78</v>
      </c>
      <c r="AG323" s="314" t="str">
        <f>IF(AND(D325&lt;&gt;D313,D554&lt;&gt;0),"W","L")</f>
        <v>L</v>
      </c>
      <c r="AH323" s="314" t="str">
        <f>IF(AG323="W"," ", IF(AND(E325&lt;&gt;E313,E325&lt;&gt;0),"W","L"))</f>
        <v>W</v>
      </c>
      <c r="AI323" s="314" t="str">
        <f>IF(OR(AH323="W",AH323=" ")," ",IF(AND(F325&lt;&gt;F313,F325&lt;&gt;0),"W","L"))</f>
        <v xml:space="preserve"> </v>
      </c>
      <c r="AJ323" s="314" t="str">
        <f>IF(OR(AI323="W",AI323=" ")," ",IF(AND(G325&lt;&gt;G313,G325&lt;&gt;0),"W","L"))</f>
        <v xml:space="preserve"> </v>
      </c>
      <c r="AL323" s="165">
        <f t="shared" ref="AL323" si="2759">IF(AG323="W",1,IF(AH323="W",2,IF(AI323="W",3,IF(AJ323="W",4,"L"))))</f>
        <v>2</v>
      </c>
      <c r="AM323" s="71">
        <f t="shared" ref="AM323" si="2760">IF(AL323&lt;&gt;"L",AM319+1,AM319-15)</f>
        <v>-68</v>
      </c>
      <c r="AN323" s="71"/>
      <c r="AO323" s="314">
        <f t="shared" ref="AO323" si="2761">IF(AND(B323&gt;0,B323&lt;=12),1,IF(AND(B323&gt;12,B323&lt;=24),2,IF(AND(B323&gt;24,B323&lt;=36),3,0)))</f>
        <v>1</v>
      </c>
      <c r="AQ323" s="314" t="str">
        <f t="shared" si="2368"/>
        <v>W</v>
      </c>
      <c r="AR323" s="314" t="str">
        <f t="shared" ref="AR323" si="2762">IF(AQ323="L"," ",IF(AO312="A","B&amp;C",IF(AO312="B","A&amp;C","A&amp;B")))</f>
        <v>B&amp;C</v>
      </c>
      <c r="AS323" s="318">
        <f t="shared" si="2370"/>
        <v>1</v>
      </c>
      <c r="AT323" s="318">
        <f t="shared" si="2392"/>
        <v>2</v>
      </c>
      <c r="AU323" s="318">
        <f t="shared" si="2371"/>
        <v>9</v>
      </c>
      <c r="AV323" s="318">
        <f t="shared" si="2372"/>
        <v>-9</v>
      </c>
    </row>
    <row r="324" spans="1:48">
      <c r="A324" s="197">
        <f t="shared" si="2241"/>
        <v>314</v>
      </c>
      <c r="B324" s="198">
        <f>Data!B324</f>
        <v>33</v>
      </c>
      <c r="D324" s="290" t="str">
        <f>IF(B323=0,0,IF(MOD(B323,3)=1,"A",IF(MOD(B323,3)=2,"B","C")))</f>
        <v>A</v>
      </c>
      <c r="E324" s="290">
        <f>IF(AND(B324&gt;0,B324&lt;=12),1,IF(AND(B324&gt;12,B324&lt;=24),2,IF(AND(B324&gt;24,B324&lt;=36),3,0)))</f>
        <v>3</v>
      </c>
      <c r="F324" s="290" t="str">
        <f>IF(B325=0,0,IF(MOD(B325,3)=1,"A",IF(MOD(B325,3)=2,"B","C")))</f>
        <v>A</v>
      </c>
      <c r="G324" s="290">
        <f>IF(AND(B326&gt;0,B326&lt;=12),1,IF(AND(B326&gt;12,B326&lt;=24),2,IF(AND(B326&gt;24,B326&lt;=36),3,0)))</f>
        <v>1</v>
      </c>
      <c r="M324" s="71"/>
      <c r="N324" s="165"/>
      <c r="O324" s="71"/>
      <c r="P324" s="71"/>
      <c r="Q324" s="165"/>
      <c r="R324" s="165"/>
      <c r="S324" s="165"/>
      <c r="T324" s="165"/>
      <c r="U324" s="71"/>
      <c r="V324" s="165"/>
      <c r="W324" s="71"/>
      <c r="X324" s="71"/>
      <c r="Y324" s="314"/>
      <c r="Z324" s="314"/>
      <c r="AA324" s="314"/>
      <c r="AB324" s="314"/>
      <c r="AC324" s="306"/>
      <c r="AD324" s="308"/>
      <c r="AE324" s="306"/>
      <c r="AG324" s="577"/>
      <c r="AH324" s="577"/>
      <c r="AI324" s="577"/>
      <c r="AJ324" s="577"/>
      <c r="AL324" s="165"/>
      <c r="AN324" s="71"/>
      <c r="AO324" s="314" t="str">
        <f t="shared" ref="AO324" si="2763">IF(B324=0,0,IF(MOD(B324,3)=1,"A",IF(MOD(B324,3)=2,"B","C")))</f>
        <v>C</v>
      </c>
      <c r="AQ324" s="314" t="str">
        <f t="shared" si="2368"/>
        <v>W</v>
      </c>
      <c r="AR324" s="314" t="str">
        <f t="shared" ref="AR324" si="2764">IF(AQ324="L"," ",IF(AO313=1,"2&amp;3",IF(AO313=2,"1&amp;3","1&amp;2")))</f>
        <v>2&amp;3</v>
      </c>
      <c r="AS324" s="318">
        <f t="shared" si="2370"/>
        <v>1</v>
      </c>
      <c r="AT324" s="318">
        <f t="shared" si="2392"/>
        <v>2</v>
      </c>
      <c r="AU324" s="318">
        <f t="shared" si="2371"/>
        <v>3</v>
      </c>
      <c r="AV324" s="318">
        <f t="shared" si="2372"/>
        <v>-8</v>
      </c>
    </row>
    <row r="325" spans="1:48">
      <c r="A325" s="197">
        <f t="shared" si="2241"/>
        <v>315</v>
      </c>
      <c r="B325" s="198">
        <f>Data!B325</f>
        <v>13</v>
      </c>
      <c r="D325" s="292" t="str">
        <f>IF(B323=0,0,IF(B323&lt;=18,"L","H"))</f>
        <v>L</v>
      </c>
      <c r="E325" s="292" t="str">
        <f>IF(B324=0,0,IF(ISODD(B324),"O","E"))</f>
        <v>O</v>
      </c>
      <c r="F325" s="292" t="str">
        <f>IF(B325=0,0,IF(B325&lt;=18,"L","H"))</f>
        <v>L</v>
      </c>
      <c r="G325" s="292" t="str">
        <f>IF(B326=0,0,IF(ISODD(B326),"O","E"))</f>
        <v>O</v>
      </c>
      <c r="M325" s="71"/>
      <c r="N325" s="165"/>
      <c r="O325" s="71"/>
      <c r="P325" s="71"/>
      <c r="Q325" s="165"/>
      <c r="R325" s="165"/>
      <c r="S325" s="165"/>
      <c r="T325" s="165"/>
      <c r="U325" s="71"/>
      <c r="V325" s="165"/>
      <c r="W325" s="71"/>
      <c r="X325" s="71"/>
      <c r="Y325" s="314"/>
      <c r="Z325" s="314"/>
      <c r="AA325" s="314"/>
      <c r="AB325" s="314"/>
      <c r="AC325" s="306"/>
      <c r="AD325" s="308"/>
      <c r="AE325" s="306"/>
      <c r="AG325" s="577"/>
      <c r="AH325" s="577"/>
      <c r="AI325" s="577"/>
      <c r="AJ325" s="577"/>
      <c r="AL325" s="165"/>
      <c r="AN325" s="71"/>
      <c r="AO325" s="314">
        <f t="shared" ref="AO325" si="2765">IF(AND(B325&gt;0,B325&lt;=12),1,IF(AND(B325&gt;12,B325&lt;=24),2,IF(AND(B325&gt;24,B325&lt;=36),3,0)))</f>
        <v>2</v>
      </c>
      <c r="AQ325" s="314" t="str">
        <f t="shared" si="2368"/>
        <v>W</v>
      </c>
      <c r="AR325" s="314" t="str">
        <f t="shared" ref="AR325" si="2766">IF(AQ325="L"," ",IF(AO314="A","B&amp;C",IF(AO314="B","A&amp;C","A&amp;B")))</f>
        <v>A&amp;C</v>
      </c>
      <c r="AS325" s="318">
        <f t="shared" si="2370"/>
        <v>1</v>
      </c>
      <c r="AT325" s="318">
        <f t="shared" si="2392"/>
        <v>2</v>
      </c>
      <c r="AU325" s="318">
        <f t="shared" si="2371"/>
        <v>3</v>
      </c>
      <c r="AV325" s="318">
        <f t="shared" si="2372"/>
        <v>-7</v>
      </c>
    </row>
    <row r="326" spans="1:48">
      <c r="A326" s="197">
        <f t="shared" si="2241"/>
        <v>316</v>
      </c>
      <c r="B326" s="198">
        <f>Data!B326</f>
        <v>9</v>
      </c>
      <c r="D326" s="165"/>
      <c r="E326" s="165"/>
      <c r="F326" s="165"/>
      <c r="G326" s="165"/>
      <c r="I326" s="287" t="str">
        <f t="shared" ref="I326" si="2767">IF(D315=1,"2&amp;3",IF(D315=2,"1&amp;3","1&amp;2"))</f>
        <v>2&amp;3</v>
      </c>
      <c r="J326" s="287" t="str">
        <f t="shared" ref="J326" si="2768">IF(E315="A","B&amp;C",IF(E315="B","A&amp;C","A&amp;B"))</f>
        <v>A&amp;C</v>
      </c>
      <c r="K326" s="287" t="str">
        <f t="shared" ref="K326" si="2769">IF(F315=1,"2&amp;3",IF(F315=2,"1&amp;3","1&amp;2"))</f>
        <v>1&amp;2</v>
      </c>
      <c r="L326" s="287" t="str">
        <f t="shared" ref="L326" si="2770">IF(G315="A","B&amp;C",IF(G315="B","A&amp;C","A&amp;B"))</f>
        <v>A&amp;C</v>
      </c>
      <c r="M326" s="71"/>
      <c r="N326" s="165"/>
      <c r="O326" s="71"/>
      <c r="P326" s="71"/>
      <c r="Q326" s="289" t="str">
        <f t="shared" ref="Q326" si="2771">IF(D316="A","B&amp;C",IF(D316="B","A&amp;C","A&amp;B"))</f>
        <v>A&amp;C</v>
      </c>
      <c r="R326" s="289" t="str">
        <f t="shared" ref="R326" si="2772">IF(E316=1,"2&amp;3",IF(E316=2,"1&amp;3","1&amp;2"))</f>
        <v>1&amp;2</v>
      </c>
      <c r="S326" s="289" t="str">
        <f t="shared" ref="S326" si="2773">IF(F316="A","B&amp;C",IF(F316="B","A&amp;C","A&amp;B"))</f>
        <v>A&amp;C</v>
      </c>
      <c r="T326" s="289" t="str">
        <f t="shared" ref="T326" si="2774">IF(G316=1,"2&amp;3",IF(G316=2,"1&amp;3","1&amp;2"))</f>
        <v>1&amp;3</v>
      </c>
      <c r="U326" s="71"/>
      <c r="V326" s="165"/>
      <c r="W326" s="71"/>
      <c r="X326" s="71"/>
      <c r="Y326" s="349" t="str">
        <f t="shared" ref="Y326" si="2775">IF(D323=1,"2&amp;3",IF(D323=2,"1&amp;3","1&amp;2"))</f>
        <v>2&amp;3</v>
      </c>
      <c r="Z326" s="349" t="str">
        <f t="shared" ref="Z326" si="2776">IF(E323="A","B&amp;C",IF(E323="B","A&amp;C","A&amp;B"))</f>
        <v>A&amp;B</v>
      </c>
      <c r="AA326" s="349" t="str">
        <f t="shared" ref="AA326" si="2777">IF(F323=1,"2&amp;3",IF(F323=2,"1&amp;3","1&amp;2"))</f>
        <v>1&amp;3</v>
      </c>
      <c r="AB326" s="349" t="str">
        <f t="shared" ref="AB326" si="2778">IF(G323="A","B&amp;C",IF(G323="B","A&amp;C","A&amp;B"))</f>
        <v>A&amp;B</v>
      </c>
      <c r="AC326" s="306"/>
      <c r="AD326" s="308"/>
      <c r="AE326" s="306"/>
      <c r="AG326" s="337" t="str">
        <f>IF(D317="H","L","H")</f>
        <v>H</v>
      </c>
      <c r="AH326" s="337" t="str">
        <f>IF(E317="O","E","O")</f>
        <v>O</v>
      </c>
      <c r="AI326" s="337" t="str">
        <f>IF(F317="H","L","H")</f>
        <v>L</v>
      </c>
      <c r="AJ326" s="337" t="str">
        <f>IF(G317="O","E","O")</f>
        <v>O</v>
      </c>
      <c r="AL326" s="165"/>
      <c r="AN326" s="71"/>
      <c r="AO326" s="314" t="str">
        <f t="shared" ref="AO326" si="2779">IF(B326=0,0,IF(MOD(B326,3)=1,"A",IF(MOD(B326,3)=2,"B","C")))</f>
        <v>C</v>
      </c>
      <c r="AQ326" s="314" t="str">
        <f t="shared" si="2368"/>
        <v>W</v>
      </c>
      <c r="AR326" s="314" t="str">
        <f t="shared" ref="AR326" si="2780">IF(AQ326="L"," ",IF(AO315=1,"2&amp;3",IF(AO315=2,"1&amp;3","1&amp;2")))</f>
        <v>2&amp;3</v>
      </c>
      <c r="AS326" s="318">
        <f t="shared" si="2370"/>
        <v>1</v>
      </c>
      <c r="AT326" s="318">
        <f t="shared" si="2392"/>
        <v>2</v>
      </c>
      <c r="AU326" s="318">
        <f t="shared" si="2371"/>
        <v>3</v>
      </c>
      <c r="AV326" s="318">
        <f t="shared" si="2372"/>
        <v>-6</v>
      </c>
    </row>
    <row r="327" spans="1:48">
      <c r="A327" s="197">
        <f t="shared" si="2241"/>
        <v>317</v>
      </c>
      <c r="B327" s="198">
        <f>Data!B327</f>
        <v>7</v>
      </c>
      <c r="D327" s="288">
        <f>IF(AND(B327&gt;0,B327&lt;=12),1,IF(AND(B327&gt;12,B327&lt;=24),2,IF(AND(B327&gt;24,B327&lt;=36),3,0)))</f>
        <v>1</v>
      </c>
      <c r="E327" s="288" t="str">
        <f>IF(B328=0,0,IF(MOD(B328,3)=1,"A",IF(MOD(B328,3)=2,"B","C")))</f>
        <v>A</v>
      </c>
      <c r="F327" s="288">
        <f>IF(AND(B329&gt;0,B329&lt;=12),1,IF(AND(B329&gt;12,B329&lt;=24),2,IF(AND(B329&gt;24,B329&lt;=36),3,0)))</f>
        <v>3</v>
      </c>
      <c r="G327" s="288" t="str">
        <f>IF(B330=0,0,IF(MOD(B330,3)=1,"A",IF(MOD(B330,3)=2,"B","C")))</f>
        <v>A</v>
      </c>
      <c r="I327" s="66" t="str">
        <f t="shared" ref="I327" si="2781">IF(AND(D327&lt;&gt;D315,D327&lt;&gt;0),"W","L")</f>
        <v>L</v>
      </c>
      <c r="J327" s="66" t="str">
        <f t="shared" ref="J327" si="2782">IF(I327="W"," ", IF(AND(E327&lt;&gt;E315,E327&lt;&gt;0),"W","L"))</f>
        <v>W</v>
      </c>
      <c r="K327" s="66" t="str">
        <f t="shared" ref="K327:L327" si="2783">IF(OR(J327="W",J327=" ")," ",IF(AND(F327&lt;&gt;F315,F327&lt;&gt;0),"W","L"))</f>
        <v xml:space="preserve"> </v>
      </c>
      <c r="L327" s="66" t="str">
        <f t="shared" si="2783"/>
        <v xml:space="preserve"> </v>
      </c>
      <c r="M327" s="71"/>
      <c r="N327" s="165">
        <f t="shared" ref="N327" si="2784">IF(I327="W",1,IF(J327="W",2,IF(K327="W",3,IF(L327="W",4,"L"))))</f>
        <v>2</v>
      </c>
      <c r="O327" s="71">
        <f t="shared" ref="O327" si="2785">IF(N327&lt;&gt;"L",O323+1,O323-81)</f>
        <v>-169</v>
      </c>
      <c r="P327" s="71"/>
      <c r="Q327" s="66" t="str">
        <f t="shared" ref="Q327" si="2786">IF(AND(D328&lt;&gt;D316,D328&lt;&gt;0),"W","L")</f>
        <v>W</v>
      </c>
      <c r="R327" s="66" t="str">
        <f t="shared" ref="R327" si="2787">IF(Q327="W"," ", IF(AND(E328&lt;&gt;E316,E328&lt;&gt;0),"W","L"))</f>
        <v xml:space="preserve"> </v>
      </c>
      <c r="S327" s="66" t="str">
        <f t="shared" ref="S327:T327" si="2788">IF(OR(R327="W",R327=" ")," ",IF(AND(F328&lt;&gt;F316,F328&lt;&gt;0),"W","L"))</f>
        <v xml:space="preserve"> </v>
      </c>
      <c r="T327" s="66" t="str">
        <f t="shared" si="2788"/>
        <v xml:space="preserve"> </v>
      </c>
      <c r="U327" s="71"/>
      <c r="V327" s="165">
        <f t="shared" ref="V327" si="2789">IF(Q327="W",1,IF(R327="W",2,IF(S327="W",3,IF(T327="W",4,"L"))))</f>
        <v>1</v>
      </c>
      <c r="W327" s="71">
        <f t="shared" ref="W327" si="2790">IF(V327&lt;&gt;"L",W323+1,W323-81)</f>
        <v>-5</v>
      </c>
      <c r="X327" s="71"/>
      <c r="Y327" s="314" t="str">
        <f t="shared" ref="Y327" si="2791">IF(AND(D327&lt;&gt;D323,D327&lt;&gt;0),"W","L")</f>
        <v>L</v>
      </c>
      <c r="Z327" s="314" t="str">
        <f t="shared" ref="Z327" si="2792">IF(Y327="W"," ", IF(AND(E327&lt;&gt;E323,E327&lt;&gt;0),"W","L"))</f>
        <v>W</v>
      </c>
      <c r="AA327" s="314" t="str">
        <f t="shared" ref="AA327:AB327" si="2793">IF(OR(Z327="W",Z327=" ")," ",IF(AND(F327&lt;&gt;F323,F327&lt;&gt;0),"W","L"))</f>
        <v xml:space="preserve"> </v>
      </c>
      <c r="AB327" s="314" t="str">
        <f t="shared" si="2793"/>
        <v xml:space="preserve"> </v>
      </c>
      <c r="AC327" s="306"/>
      <c r="AD327" s="308">
        <f t="shared" ref="AD327" si="2794">IF(Y327="W",1,IF(Z327="W",2,IF(AA327="W",3,IF(AB327="W",4,"L"))))</f>
        <v>2</v>
      </c>
      <c r="AE327" s="306">
        <f t="shared" ref="AE327" si="2795">IF(AD327&lt;&gt;"L",AE323+1,AE323-81)</f>
        <v>79</v>
      </c>
      <c r="AG327" s="314" t="str">
        <f>IF(AND(D329&lt;&gt;D317,D558&lt;&gt;0),"W","L")</f>
        <v>L</v>
      </c>
      <c r="AH327" s="314" t="str">
        <f>IF(AG327="W"," ", IF(AND(E329&lt;&gt;E317,E329&lt;&gt;0),"W","L"))</f>
        <v>L</v>
      </c>
      <c r="AI327" s="314" t="str">
        <f>IF(OR(AH327="W",AH327=" ")," ",IF(AND(F329&lt;&gt;F317,F329&lt;&gt;0),"W","L"))</f>
        <v>L</v>
      </c>
      <c r="AJ327" s="314" t="str">
        <f>IF(OR(AI327="W",AI327=" ")," ",IF(AND(G329&lt;&gt;G317,G329&lt;&gt;0),"W","L"))</f>
        <v>W</v>
      </c>
      <c r="AL327" s="165">
        <f t="shared" ref="AL327" si="2796">IF(AG327="W",1,IF(AH327="W",2,IF(AI327="W",3,IF(AJ327="W",4,"L"))))</f>
        <v>4</v>
      </c>
      <c r="AM327" s="71">
        <f t="shared" ref="AM327" si="2797">IF(AL327&lt;&gt;"L",AM323+1,AM323-15)</f>
        <v>-67</v>
      </c>
      <c r="AN327" s="71"/>
      <c r="AO327" s="314">
        <f t="shared" ref="AO327" si="2798">IF(AND(B327&gt;0,B327&lt;=12),1,IF(AND(B327&gt;12,B327&lt;=24),2,IF(AND(B327&gt;24,B327&lt;=36),3,0)))</f>
        <v>1</v>
      </c>
      <c r="AQ327" s="314" t="str">
        <f t="shared" si="2368"/>
        <v>L</v>
      </c>
      <c r="AR327" s="314" t="str">
        <f t="shared" ref="AR327" si="2799">IF(AQ327="L"," ",IF(AO316="A","B&amp;C",IF(AO316="B","A&amp;C","A&amp;B")))</f>
        <v xml:space="preserve"> </v>
      </c>
      <c r="AS327" s="318">
        <f t="shared" si="2370"/>
        <v>2</v>
      </c>
      <c r="AT327" s="318">
        <f t="shared" si="2392"/>
        <v>0</v>
      </c>
      <c r="AU327" s="318">
        <f t="shared" si="2371"/>
        <v>0</v>
      </c>
      <c r="AV327" s="318">
        <f t="shared" si="2372"/>
        <v>-6</v>
      </c>
    </row>
    <row r="328" spans="1:48">
      <c r="A328" s="197">
        <f t="shared" si="2241"/>
        <v>318</v>
      </c>
      <c r="B328" s="198">
        <f>Data!B328</f>
        <v>22</v>
      </c>
      <c r="D328" s="290" t="str">
        <f>IF(B327=0,0,IF(MOD(B327,3)=1,"A",IF(MOD(B327,3)=2,"B","C")))</f>
        <v>A</v>
      </c>
      <c r="E328" s="290">
        <f>IF(AND(B328&gt;0,B328&lt;=12),1,IF(AND(B328&gt;12,B328&lt;=24),2,IF(AND(B328&gt;24,B328&lt;=36),3,0)))</f>
        <v>2</v>
      </c>
      <c r="F328" s="290" t="str">
        <f>IF(B329=0,0,IF(MOD(B329,3)=1,"A",IF(MOD(B329,3)=2,"B","C")))</f>
        <v>C</v>
      </c>
      <c r="G328" s="290">
        <f>IF(AND(B330&gt;0,B330&lt;=12),1,IF(AND(B330&gt;12,B330&lt;=24),2,IF(AND(B330&gt;24,B330&lt;=36),3,0)))</f>
        <v>2</v>
      </c>
      <c r="M328" s="71"/>
      <c r="N328" s="165"/>
      <c r="O328" s="71"/>
      <c r="P328" s="71"/>
      <c r="Q328" s="165"/>
      <c r="R328" s="165"/>
      <c r="S328" s="165"/>
      <c r="T328" s="165"/>
      <c r="U328" s="71"/>
      <c r="V328" s="165"/>
      <c r="W328" s="71"/>
      <c r="X328" s="71"/>
      <c r="Y328" s="314"/>
      <c r="Z328" s="314"/>
      <c r="AA328" s="314"/>
      <c r="AB328" s="314"/>
      <c r="AC328" s="306"/>
      <c r="AD328" s="308"/>
      <c r="AE328" s="306"/>
      <c r="AG328" s="577"/>
      <c r="AH328" s="577"/>
      <c r="AI328" s="577"/>
      <c r="AJ328" s="577"/>
      <c r="AL328" s="165"/>
      <c r="AN328" s="71"/>
      <c r="AO328" s="314" t="str">
        <f t="shared" ref="AO328" si="2800">IF(B328=0,0,IF(MOD(B328,3)=1,"A",IF(MOD(B328,3)=2,"B","C")))</f>
        <v>A</v>
      </c>
      <c r="AQ328" s="314" t="str">
        <f t="shared" si="2368"/>
        <v xml:space="preserve"> </v>
      </c>
      <c r="AR328" s="314" t="str">
        <f t="shared" ref="AR328" si="2801">IF(AQ328="L"," ",IF(AO317=1,"2&amp;3",IF(AO317=2,"1&amp;3","1&amp;2")))</f>
        <v>1&amp;2</v>
      </c>
      <c r="AS328" s="318">
        <f t="shared" si="2370"/>
        <v>2</v>
      </c>
      <c r="AT328" s="318">
        <f t="shared" si="2392"/>
        <v>6</v>
      </c>
      <c r="AU328" s="318">
        <f t="shared" si="2371"/>
        <v>0</v>
      </c>
      <c r="AV328" s="318">
        <f t="shared" si="2372"/>
        <v>-12</v>
      </c>
    </row>
    <row r="329" spans="1:48">
      <c r="A329" s="197">
        <f t="shared" si="2241"/>
        <v>319</v>
      </c>
      <c r="B329" s="198">
        <f>Data!B329</f>
        <v>33</v>
      </c>
      <c r="D329" s="292" t="str">
        <f>IF(B327=0,0,IF(B327&lt;=18,"L","H"))</f>
        <v>L</v>
      </c>
      <c r="E329" s="292" t="str">
        <f>IF(B328=0,0,IF(ISODD(B328),"O","E"))</f>
        <v>E</v>
      </c>
      <c r="F329" s="292" t="str">
        <f>IF(B329=0,0,IF(B329&lt;=18,"L","H"))</f>
        <v>H</v>
      </c>
      <c r="G329" s="292" t="str">
        <f>IF(B330=0,0,IF(ISODD(B330),"O","E"))</f>
        <v>O</v>
      </c>
      <c r="M329" s="71"/>
      <c r="N329" s="165"/>
      <c r="O329" s="71"/>
      <c r="P329" s="71"/>
      <c r="Q329" s="165"/>
      <c r="R329" s="165"/>
      <c r="S329" s="165"/>
      <c r="T329" s="165"/>
      <c r="U329" s="71"/>
      <c r="V329" s="165"/>
      <c r="W329" s="71"/>
      <c r="X329" s="71"/>
      <c r="Y329" s="314"/>
      <c r="Z329" s="314"/>
      <c r="AA329" s="314"/>
      <c r="AB329" s="314"/>
      <c r="AC329" s="306"/>
      <c r="AD329" s="308"/>
      <c r="AE329" s="306"/>
      <c r="AG329" s="577"/>
      <c r="AH329" s="577"/>
      <c r="AI329" s="577"/>
      <c r="AJ329" s="577"/>
      <c r="AL329" s="165"/>
      <c r="AN329" s="71"/>
      <c r="AO329" s="314">
        <f t="shared" ref="AO329" si="2802">IF(AND(B329&gt;0,B329&lt;=12),1,IF(AND(B329&gt;12,B329&lt;=24),2,IF(AND(B329&gt;24,B329&lt;=36),3,0)))</f>
        <v>3</v>
      </c>
      <c r="AQ329" s="314" t="str">
        <f t="shared" si="2368"/>
        <v>L</v>
      </c>
      <c r="AR329" s="314" t="str">
        <f t="shared" ref="AR329" si="2803">IF(AQ329="L"," ",IF(AO318="A","B&amp;C",IF(AO318="B","A&amp;C","A&amp;B")))</f>
        <v xml:space="preserve"> </v>
      </c>
      <c r="AS329" s="318">
        <f t="shared" si="2370"/>
        <v>3</v>
      </c>
      <c r="AT329" s="318">
        <f t="shared" si="2392"/>
        <v>0</v>
      </c>
      <c r="AU329" s="318">
        <f t="shared" si="2371"/>
        <v>0</v>
      </c>
      <c r="AV329" s="318">
        <f t="shared" si="2372"/>
        <v>-12</v>
      </c>
    </row>
    <row r="330" spans="1:48">
      <c r="A330" s="197">
        <f t="shared" si="2241"/>
        <v>320</v>
      </c>
      <c r="B330" s="198">
        <f>Data!B330</f>
        <v>19</v>
      </c>
      <c r="D330" s="165"/>
      <c r="E330" s="165"/>
      <c r="F330" s="165"/>
      <c r="G330" s="165"/>
      <c r="I330" s="287" t="str">
        <f t="shared" ref="I330" si="2804">IF(D319=1,"2&amp;3",IF(D319=2,"1&amp;3","1&amp;2"))</f>
        <v>1&amp;3</v>
      </c>
      <c r="J330" s="287" t="str">
        <f t="shared" ref="J330" si="2805">IF(E319="A","B&amp;C",IF(E319="B","A&amp;C","A&amp;B"))</f>
        <v>B&amp;C</v>
      </c>
      <c r="K330" s="287" t="str">
        <f t="shared" ref="K330" si="2806">IF(F319=1,"2&amp;3",IF(F319=2,"1&amp;3","1&amp;2"))</f>
        <v>2&amp;3</v>
      </c>
      <c r="L330" s="287" t="str">
        <f t="shared" ref="L330" si="2807">IF(G319="A","B&amp;C",IF(G319="B","A&amp;C","A&amp;B"))</f>
        <v>A&amp;B</v>
      </c>
      <c r="M330" s="71"/>
      <c r="N330" s="165"/>
      <c r="O330" s="71"/>
      <c r="P330" s="71"/>
      <c r="Q330" s="289" t="str">
        <f t="shared" ref="Q330" si="2808">IF(D320="A","B&amp;C",IF(D320="B","A&amp;C","A&amp;B"))</f>
        <v>A&amp;C</v>
      </c>
      <c r="R330" s="289" t="str">
        <f t="shared" ref="R330" si="2809">IF(E320=1,"2&amp;3",IF(E320=2,"1&amp;3","1&amp;2"))</f>
        <v>2&amp;3</v>
      </c>
      <c r="S330" s="289" t="str">
        <f t="shared" ref="S330" si="2810">IF(F320="A","B&amp;C",IF(F320="B","A&amp;C","A&amp;B"))</f>
        <v>A&amp;C</v>
      </c>
      <c r="T330" s="289" t="str">
        <f t="shared" ref="T330" si="2811">IF(G320=1,"2&amp;3",IF(G320=2,"1&amp;3","1&amp;2"))</f>
        <v>1&amp;2</v>
      </c>
      <c r="U330" s="71"/>
      <c r="V330" s="165"/>
      <c r="W330" s="71"/>
      <c r="X330" s="71"/>
      <c r="Y330" s="349" t="str">
        <f t="shared" ref="Y330" si="2812">IF(D327=1,"2&amp;3",IF(D327=2,"1&amp;3","1&amp;2"))</f>
        <v>2&amp;3</v>
      </c>
      <c r="Z330" s="349" t="str">
        <f t="shared" ref="Z330" si="2813">IF(E327="A","B&amp;C",IF(E327="B","A&amp;C","A&amp;B"))</f>
        <v>B&amp;C</v>
      </c>
      <c r="AA330" s="349" t="str">
        <f t="shared" ref="AA330" si="2814">IF(F327=1,"2&amp;3",IF(F327=2,"1&amp;3","1&amp;2"))</f>
        <v>1&amp;2</v>
      </c>
      <c r="AB330" s="349" t="str">
        <f t="shared" ref="AB330" si="2815">IF(G327="A","B&amp;C",IF(G327="B","A&amp;C","A&amp;B"))</f>
        <v>B&amp;C</v>
      </c>
      <c r="AC330" s="306"/>
      <c r="AD330" s="308"/>
      <c r="AE330" s="306"/>
      <c r="AG330" s="337" t="str">
        <f>IF(D321="H","L","H")</f>
        <v>H</v>
      </c>
      <c r="AH330" s="337" t="str">
        <f>IF(E321="O","E","O")</f>
        <v>O</v>
      </c>
      <c r="AI330" s="337" t="str">
        <f>IF(F321="H","L","H")</f>
        <v>H</v>
      </c>
      <c r="AJ330" s="337" t="str">
        <f>IF(G321="O","E","O")</f>
        <v>O</v>
      </c>
      <c r="AL330" s="165"/>
      <c r="AN330" s="71"/>
      <c r="AO330" s="314" t="str">
        <f t="shared" ref="AO330" si="2816">IF(B330=0,0,IF(MOD(B330,3)=1,"A",IF(MOD(B330,3)=2,"B","C")))</f>
        <v>A</v>
      </c>
      <c r="AQ330" s="314" t="str">
        <f t="shared" si="2368"/>
        <v xml:space="preserve"> </v>
      </c>
      <c r="AR330" s="314" t="str">
        <f t="shared" ref="AR330" si="2817">IF(AQ330="L"," ",IF(AO319=1,"2&amp;3",IF(AO319=2,"1&amp;3","1&amp;2")))</f>
        <v>1&amp;3</v>
      </c>
      <c r="AS330" s="318">
        <f t="shared" si="2370"/>
        <v>3</v>
      </c>
      <c r="AT330" s="318">
        <f t="shared" si="2392"/>
        <v>18</v>
      </c>
      <c r="AU330" s="318">
        <f t="shared" si="2371"/>
        <v>0</v>
      </c>
      <c r="AV330" s="318">
        <f t="shared" si="2372"/>
        <v>-30</v>
      </c>
    </row>
    <row r="331" spans="1:48">
      <c r="A331" s="197">
        <f t="shared" si="2241"/>
        <v>321</v>
      </c>
      <c r="B331" s="198">
        <f>Data!B331</f>
        <v>23</v>
      </c>
      <c r="D331" s="288">
        <f>IF(AND(B331&gt;0,B331&lt;=12),1,IF(AND(B331&gt;12,B331&lt;=24),2,IF(AND(B331&gt;24,B331&lt;=36),3,0)))</f>
        <v>2</v>
      </c>
      <c r="E331" s="288" t="str">
        <f>IF(B332=0,0,IF(MOD(B332,3)=1,"A",IF(MOD(B332,3)=2,"B","C")))</f>
        <v>C</v>
      </c>
      <c r="F331" s="288">
        <f>IF(AND(B333&gt;0,B333&lt;=12),1,IF(AND(B333&gt;12,B333&lt;=24),2,IF(AND(B333&gt;24,B333&lt;=36),3,0)))</f>
        <v>3</v>
      </c>
      <c r="G331" s="288" t="str">
        <f>IF(B334=0,0,IF(MOD(B334,3)=1,"A",IF(MOD(B334,3)=2,"B","C")))</f>
        <v>B</v>
      </c>
      <c r="I331" s="66" t="str">
        <f t="shared" ref="I331" si="2818">IF(AND(D331&lt;&gt;D319,D331&lt;&gt;0),"W","L")</f>
        <v>L</v>
      </c>
      <c r="J331" s="66" t="str">
        <f t="shared" ref="J331" si="2819">IF(I331="W"," ", IF(AND(E331&lt;&gt;E319,E331&lt;&gt;0),"W","L"))</f>
        <v>W</v>
      </c>
      <c r="K331" s="66" t="str">
        <f t="shared" ref="K331:L331" si="2820">IF(OR(J331="W",J331=" ")," ",IF(AND(F331&lt;&gt;F319,F331&lt;&gt;0),"W","L"))</f>
        <v xml:space="preserve"> </v>
      </c>
      <c r="L331" s="66" t="str">
        <f t="shared" si="2820"/>
        <v xml:space="preserve"> </v>
      </c>
      <c r="M331" s="71"/>
      <c r="N331" s="165">
        <f t="shared" ref="N331" si="2821">IF(I331="W",1,IF(J331="W",2,IF(K331="W",3,IF(L331="W",4,"L"))))</f>
        <v>2</v>
      </c>
      <c r="O331" s="71">
        <f t="shared" ref="O331" si="2822">IF(N331&lt;&gt;"L",O327+1,O327-81)</f>
        <v>-168</v>
      </c>
      <c r="P331" s="71"/>
      <c r="Q331" s="66" t="str">
        <f t="shared" ref="Q331" si="2823">IF(AND(D332&lt;&gt;D320,D332&lt;&gt;0),"W","L")</f>
        <v>L</v>
      </c>
      <c r="R331" s="66" t="str">
        <f t="shared" ref="R331" si="2824">IF(Q331="W"," ", IF(AND(E332&lt;&gt;E320,E332&lt;&gt;0),"W","L"))</f>
        <v>L</v>
      </c>
      <c r="S331" s="66" t="str">
        <f t="shared" ref="S331:T331" si="2825">IF(OR(R331="W",R331=" ")," ",IF(AND(F332&lt;&gt;F320,F332&lt;&gt;0),"W","L"))</f>
        <v>W</v>
      </c>
      <c r="T331" s="66" t="str">
        <f t="shared" si="2825"/>
        <v xml:space="preserve"> </v>
      </c>
      <c r="U331" s="71"/>
      <c r="V331" s="165">
        <f t="shared" ref="V331" si="2826">IF(Q331="W",1,IF(R331="W",2,IF(S331="W",3,IF(T331="W",4,"L"))))</f>
        <v>3</v>
      </c>
      <c r="W331" s="71">
        <f t="shared" ref="W331" si="2827">IF(V331&lt;&gt;"L",W327+1,W327-81)</f>
        <v>-4</v>
      </c>
      <c r="X331" s="71"/>
      <c r="Y331" s="314" t="str">
        <f t="shared" ref="Y331" si="2828">IF(AND(D331&lt;&gt;D327,D331&lt;&gt;0),"W","L")</f>
        <v>W</v>
      </c>
      <c r="Z331" s="314" t="str">
        <f t="shared" ref="Z331" si="2829">IF(Y331="W"," ", IF(AND(E331&lt;&gt;E327,E331&lt;&gt;0),"W","L"))</f>
        <v xml:space="preserve"> </v>
      </c>
      <c r="AA331" s="314" t="str">
        <f t="shared" ref="AA331:AB331" si="2830">IF(OR(Z331="W",Z331=" ")," ",IF(AND(F331&lt;&gt;F327,F331&lt;&gt;0),"W","L"))</f>
        <v xml:space="preserve"> </v>
      </c>
      <c r="AB331" s="314" t="str">
        <f t="shared" si="2830"/>
        <v xml:space="preserve"> </v>
      </c>
      <c r="AC331" s="306"/>
      <c r="AD331" s="308">
        <f t="shared" ref="AD331" si="2831">IF(Y331="W",1,IF(Z331="W",2,IF(AA331="W",3,IF(AB331="W",4,"L"))))</f>
        <v>1</v>
      </c>
      <c r="AE331" s="306">
        <f t="shared" ref="AE331" si="2832">IF(AD331&lt;&gt;"L",AE327+1,AE327-81)</f>
        <v>80</v>
      </c>
      <c r="AG331" s="314" t="str">
        <f>IF(AND(D333&lt;&gt;D321,D562&lt;&gt;0),"W","L")</f>
        <v>L</v>
      </c>
      <c r="AH331" s="314" t="str">
        <f>IF(AG331="W"," ", IF(AND(E333&lt;&gt;E321,E333&lt;&gt;0),"W","L"))</f>
        <v>L</v>
      </c>
      <c r="AI331" s="314" t="str">
        <f>IF(OR(AH331="W",AH331=" ")," ",IF(AND(F333&lt;&gt;F321,F333&lt;&gt;0),"W","L"))</f>
        <v>W</v>
      </c>
      <c r="AJ331" s="314" t="str">
        <f>IF(OR(AI331="W",AI331=" ")," ",IF(AND(G333&lt;&gt;G321,G333&lt;&gt;0),"W","L"))</f>
        <v xml:space="preserve"> </v>
      </c>
      <c r="AL331" s="165">
        <f t="shared" ref="AL331" si="2833">IF(AG331="W",1,IF(AH331="W",2,IF(AI331="W",3,IF(AJ331="W",4,"L"))))</f>
        <v>3</v>
      </c>
      <c r="AM331" s="71">
        <f t="shared" ref="AM331" si="2834">IF(AL331&lt;&gt;"L",AM327+1,AM327-15)</f>
        <v>-66</v>
      </c>
      <c r="AN331" s="71"/>
      <c r="AO331" s="314">
        <f t="shared" ref="AO331" si="2835">IF(AND(B331&gt;0,B331&lt;=12),1,IF(AND(B331&gt;12,B331&lt;=24),2,IF(AND(B331&gt;24,B331&lt;=36),3,0)))</f>
        <v>2</v>
      </c>
      <c r="AQ331" s="314" t="str">
        <f t="shared" si="2368"/>
        <v>L</v>
      </c>
      <c r="AR331" s="314" t="str">
        <f t="shared" ref="AR331" si="2836">IF(AQ331="L"," ",IF(AO320="A","B&amp;C",IF(AO320="B","A&amp;C","A&amp;B")))</f>
        <v xml:space="preserve"> </v>
      </c>
      <c r="AS331" s="318">
        <f t="shared" si="2370"/>
        <v>4</v>
      </c>
      <c r="AT331" s="318">
        <f t="shared" si="2392"/>
        <v>0</v>
      </c>
      <c r="AU331" s="318">
        <f t="shared" si="2371"/>
        <v>0</v>
      </c>
      <c r="AV331" s="318">
        <f t="shared" si="2372"/>
        <v>-30</v>
      </c>
    </row>
    <row r="332" spans="1:48">
      <c r="A332" s="197">
        <f t="shared" si="2241"/>
        <v>322</v>
      </c>
      <c r="B332" s="198">
        <f>Data!B332</f>
        <v>12</v>
      </c>
      <c r="D332" s="290" t="str">
        <f>IF(B331=0,0,IF(MOD(B331,3)=1,"A",IF(MOD(B331,3)=2,"B","C")))</f>
        <v>B</v>
      </c>
      <c r="E332" s="290">
        <f>IF(AND(B332&gt;0,B332&lt;=12),1,IF(AND(B332&gt;12,B332&lt;=24),2,IF(AND(B332&gt;24,B332&lt;=36),3,0)))</f>
        <v>1</v>
      </c>
      <c r="F332" s="290" t="str">
        <f>IF(B333=0,0,IF(MOD(B333,3)=1,"A",IF(MOD(B333,3)=2,"B","C")))</f>
        <v>C</v>
      </c>
      <c r="G332" s="290">
        <f>IF(AND(B334&gt;0,B334&lt;=12),1,IF(AND(B334&gt;12,B334&lt;=24),2,IF(AND(B334&gt;24,B334&lt;=36),3,0)))</f>
        <v>2</v>
      </c>
      <c r="M332" s="71"/>
      <c r="N332" s="165"/>
      <c r="O332" s="71"/>
      <c r="P332" s="71"/>
      <c r="Q332" s="165"/>
      <c r="R332" s="165"/>
      <c r="S332" s="165"/>
      <c r="T332" s="165"/>
      <c r="U332" s="71"/>
      <c r="V332" s="165"/>
      <c r="W332" s="71"/>
      <c r="X332" s="71"/>
      <c r="Y332" s="314"/>
      <c r="Z332" s="314"/>
      <c r="AA332" s="314"/>
      <c r="AB332" s="314"/>
      <c r="AC332" s="306"/>
      <c r="AD332" s="308"/>
      <c r="AE332" s="306"/>
      <c r="AG332" s="577"/>
      <c r="AH332" s="577"/>
      <c r="AI332" s="577"/>
      <c r="AJ332" s="577"/>
      <c r="AL332" s="165"/>
      <c r="AN332" s="71"/>
      <c r="AO332" s="314" t="str">
        <f t="shared" ref="AO332" si="2837">IF(B332=0,0,IF(MOD(B332,3)=1,"A",IF(MOD(B332,3)=2,"B","C")))</f>
        <v>C</v>
      </c>
      <c r="AQ332" s="314" t="str">
        <f t="shared" si="2368"/>
        <v xml:space="preserve"> </v>
      </c>
      <c r="AR332" s="314" t="str">
        <f t="shared" ref="AR332" si="2838">IF(AQ332="L"," ",IF(AO321=1,"2&amp;3",IF(AO321=2,"1&amp;3","1&amp;2")))</f>
        <v>2&amp;3</v>
      </c>
      <c r="AS332" s="318">
        <f t="shared" si="2370"/>
        <v>4</v>
      </c>
      <c r="AT332" s="318">
        <f t="shared" si="2392"/>
        <v>54</v>
      </c>
      <c r="AU332" s="318">
        <f t="shared" si="2371"/>
        <v>0</v>
      </c>
      <c r="AV332" s="318">
        <f t="shared" si="2372"/>
        <v>-84</v>
      </c>
    </row>
    <row r="333" spans="1:48">
      <c r="A333" s="197">
        <f t="shared" ref="A333:A396" si="2839">A332+1</f>
        <v>323</v>
      </c>
      <c r="B333" s="198">
        <f>Data!B333</f>
        <v>36</v>
      </c>
      <c r="D333" s="292" t="str">
        <f>IF(B331=0,0,IF(B331&lt;=18,"L","H"))</f>
        <v>H</v>
      </c>
      <c r="E333" s="292" t="str">
        <f>IF(B332=0,0,IF(ISODD(B332),"O","E"))</f>
        <v>E</v>
      </c>
      <c r="F333" s="292" t="str">
        <f>IF(B333=0,0,IF(B333&lt;=18,"L","H"))</f>
        <v>H</v>
      </c>
      <c r="G333" s="292" t="str">
        <f>IF(B334=0,0,IF(ISODD(B334),"O","E"))</f>
        <v>O</v>
      </c>
      <c r="M333" s="71"/>
      <c r="N333" s="165"/>
      <c r="O333" s="71"/>
      <c r="P333" s="71"/>
      <c r="Q333" s="165"/>
      <c r="R333" s="165"/>
      <c r="S333" s="165"/>
      <c r="T333" s="165"/>
      <c r="U333" s="71"/>
      <c r="V333" s="165"/>
      <c r="W333" s="71"/>
      <c r="X333" s="71"/>
      <c r="Y333" s="314"/>
      <c r="Z333" s="314"/>
      <c r="AA333" s="314"/>
      <c r="AB333" s="314"/>
      <c r="AC333" s="306"/>
      <c r="AD333" s="308"/>
      <c r="AE333" s="306"/>
      <c r="AG333" s="577"/>
      <c r="AH333" s="577"/>
      <c r="AI333" s="577"/>
      <c r="AJ333" s="577"/>
      <c r="AL333" s="165"/>
      <c r="AN333" s="71"/>
      <c r="AO333" s="314">
        <f t="shared" ref="AO333" si="2840">IF(AND(B333&gt;0,B333&lt;=12),1,IF(AND(B333&gt;12,B333&lt;=24),2,IF(AND(B333&gt;24,B333&lt;=36),3,0)))</f>
        <v>3</v>
      </c>
      <c r="AQ333" s="314" t="str">
        <f t="shared" si="2368"/>
        <v>W</v>
      </c>
      <c r="AR333" s="314" t="str">
        <f t="shared" ref="AR333" si="2841">IF(AQ333="L"," ",IF(AO322="A","B&amp;C",IF(AO322="B","A&amp;C","A&amp;B")))</f>
        <v>A&amp;B</v>
      </c>
      <c r="AS333" s="318">
        <f t="shared" si="2370"/>
        <v>1</v>
      </c>
      <c r="AT333" s="318">
        <f t="shared" si="2392"/>
        <v>2</v>
      </c>
      <c r="AU333" s="318">
        <f t="shared" si="2371"/>
        <v>81</v>
      </c>
      <c r="AV333" s="318">
        <f t="shared" si="2372"/>
        <v>-5</v>
      </c>
    </row>
    <row r="334" spans="1:48">
      <c r="A334" s="197">
        <f t="shared" si="2839"/>
        <v>324</v>
      </c>
      <c r="B334" s="198">
        <f>Data!B334</f>
        <v>17</v>
      </c>
      <c r="I334" s="287" t="str">
        <f t="shared" ref="I334" si="2842">IF(D323=1,"2&amp;3",IF(D323=2,"1&amp;3","1&amp;2"))</f>
        <v>2&amp;3</v>
      </c>
      <c r="J334" s="287" t="str">
        <f t="shared" ref="J334" si="2843">IF(E323="A","B&amp;C",IF(E323="B","A&amp;C","A&amp;B"))</f>
        <v>A&amp;B</v>
      </c>
      <c r="K334" s="287" t="str">
        <f t="shared" ref="K334" si="2844">IF(F323=1,"2&amp;3",IF(F323=2,"1&amp;3","1&amp;2"))</f>
        <v>1&amp;3</v>
      </c>
      <c r="L334" s="287" t="str">
        <f t="shared" ref="L334" si="2845">IF(G323="A","B&amp;C",IF(G323="B","A&amp;C","A&amp;B"))</f>
        <v>A&amp;B</v>
      </c>
      <c r="M334" s="71"/>
      <c r="N334" s="165"/>
      <c r="O334" s="71"/>
      <c r="P334" s="71"/>
      <c r="Q334" s="289" t="str">
        <f t="shared" ref="Q334" si="2846">IF(D324="A","B&amp;C",IF(D324="B","A&amp;C","A&amp;B"))</f>
        <v>B&amp;C</v>
      </c>
      <c r="R334" s="289" t="str">
        <f t="shared" ref="R334" si="2847">IF(E324=1,"2&amp;3",IF(E324=2,"1&amp;3","1&amp;2"))</f>
        <v>1&amp;2</v>
      </c>
      <c r="S334" s="289" t="str">
        <f t="shared" ref="S334" si="2848">IF(F324="A","B&amp;C",IF(F324="B","A&amp;C","A&amp;B"))</f>
        <v>B&amp;C</v>
      </c>
      <c r="T334" s="289" t="str">
        <f t="shared" ref="T334" si="2849">IF(G324=1,"2&amp;3",IF(G324=2,"1&amp;3","1&amp;2"))</f>
        <v>2&amp;3</v>
      </c>
      <c r="U334" s="71"/>
      <c r="V334" s="165"/>
      <c r="W334" s="71"/>
      <c r="X334" s="71"/>
      <c r="Y334" s="349" t="str">
        <f t="shared" ref="Y334" si="2850">IF(D331=1,"2&amp;3",IF(D331=2,"1&amp;3","1&amp;2"))</f>
        <v>1&amp;3</v>
      </c>
      <c r="Z334" s="349" t="str">
        <f t="shared" ref="Z334" si="2851">IF(E331="A","B&amp;C",IF(E331="B","A&amp;C","A&amp;B"))</f>
        <v>A&amp;B</v>
      </c>
      <c r="AA334" s="349" t="str">
        <f t="shared" ref="AA334" si="2852">IF(F331=1,"2&amp;3",IF(F331=2,"1&amp;3","1&amp;2"))</f>
        <v>1&amp;2</v>
      </c>
      <c r="AB334" s="349" t="str">
        <f t="shared" ref="AB334" si="2853">IF(G331="A","B&amp;C",IF(G331="B","A&amp;C","A&amp;B"))</f>
        <v>A&amp;C</v>
      </c>
      <c r="AC334" s="306"/>
      <c r="AD334" s="308"/>
      <c r="AE334" s="306"/>
      <c r="AG334" s="337" t="str">
        <f>IF(D325="H","L","H")</f>
        <v>H</v>
      </c>
      <c r="AH334" s="337" t="str">
        <f>IF(E325="O","E","O")</f>
        <v>E</v>
      </c>
      <c r="AI334" s="337" t="str">
        <f>IF(F325="H","L","H")</f>
        <v>H</v>
      </c>
      <c r="AJ334" s="337" t="str">
        <f>IF(G325="O","E","O")</f>
        <v>E</v>
      </c>
      <c r="AL334" s="165"/>
      <c r="AN334" s="71"/>
      <c r="AO334" s="314" t="str">
        <f t="shared" ref="AO334" si="2854">IF(B334=0,0,IF(MOD(B334,3)=1,"A",IF(MOD(B334,3)=2,"B","C")))</f>
        <v>B</v>
      </c>
      <c r="AQ334" s="314" t="str">
        <f t="shared" si="2368"/>
        <v>W</v>
      </c>
      <c r="AR334" s="314" t="str">
        <f t="shared" ref="AR334" si="2855">IF(AQ334="L"," ",IF(AO323=1,"2&amp;3",IF(AO323=2,"1&amp;3","1&amp;2")))</f>
        <v>2&amp;3</v>
      </c>
      <c r="AS334" s="318">
        <f t="shared" si="2370"/>
        <v>1</v>
      </c>
      <c r="AT334" s="318">
        <f t="shared" si="2392"/>
        <v>2</v>
      </c>
      <c r="AU334" s="318">
        <f t="shared" si="2371"/>
        <v>3</v>
      </c>
      <c r="AV334" s="318">
        <f t="shared" si="2372"/>
        <v>-4</v>
      </c>
    </row>
    <row r="335" spans="1:48">
      <c r="A335" s="197">
        <f t="shared" si="2839"/>
        <v>325</v>
      </c>
      <c r="B335" s="198">
        <f>Data!B335</f>
        <v>4</v>
      </c>
      <c r="D335" s="288">
        <f>IF(AND(B335&gt;0,B335&lt;=12),1,IF(AND(B335&gt;12,B335&lt;=24),2,IF(AND(B335&gt;24,B335&lt;=36),3,0)))</f>
        <v>1</v>
      </c>
      <c r="E335" s="288" t="str">
        <f>IF(B336=0,0,IF(MOD(B336,3)=1,"A",IF(MOD(B336,3)=2,"B","C")))</f>
        <v>A</v>
      </c>
      <c r="F335" s="288">
        <f>IF(AND(B337&gt;0,B337&lt;=12),1,IF(AND(B337&gt;12,B337&lt;=24),2,IF(AND(B337&gt;24,B337&lt;=36),3,0)))</f>
        <v>1</v>
      </c>
      <c r="G335" s="288" t="str">
        <f>IF(B338=0,0,IF(MOD(B338,3)=1,"A",IF(MOD(B338,3)=2,"B","C")))</f>
        <v>A</v>
      </c>
      <c r="I335" s="66" t="str">
        <f t="shared" ref="I335" si="2856">IF(AND(D335&lt;&gt;D323,D335&lt;&gt;0),"W","L")</f>
        <v>L</v>
      </c>
      <c r="J335" s="66" t="str">
        <f t="shared" ref="J335" si="2857">IF(I335="W"," ", IF(AND(E335&lt;&gt;E323,E335&lt;&gt;0),"W","L"))</f>
        <v>W</v>
      </c>
      <c r="K335" s="66" t="str">
        <f t="shared" ref="K335:L335" si="2858">IF(OR(J335="W",J335=" ")," ",IF(AND(F335&lt;&gt;F323,F335&lt;&gt;0),"W","L"))</f>
        <v xml:space="preserve"> </v>
      </c>
      <c r="L335" s="66" t="str">
        <f t="shared" si="2858"/>
        <v xml:space="preserve"> </v>
      </c>
      <c r="M335" s="71"/>
      <c r="N335" s="165">
        <f t="shared" ref="N335" si="2859">IF(I335="W",1,IF(J335="W",2,IF(K335="W",3,IF(L335="W",4,"L"))))</f>
        <v>2</v>
      </c>
      <c r="O335" s="71">
        <f t="shared" ref="O335" si="2860">IF(N335&lt;&gt;"L",O331+1,O331-81)</f>
        <v>-167</v>
      </c>
      <c r="P335" s="71"/>
      <c r="Q335" s="66" t="str">
        <f t="shared" ref="Q335" si="2861">IF(AND(D336&lt;&gt;D324,D336&lt;&gt;0),"W","L")</f>
        <v>L</v>
      </c>
      <c r="R335" s="66" t="str">
        <f t="shared" ref="R335" si="2862">IF(Q335="W"," ", IF(AND(E336&lt;&gt;E324,E336&lt;&gt;0),"W","L"))</f>
        <v>L</v>
      </c>
      <c r="S335" s="66" t="str">
        <f t="shared" ref="S335:T335" si="2863">IF(OR(R335="W",R335=" ")," ",IF(AND(F336&lt;&gt;F324,F336&lt;&gt;0),"W","L"))</f>
        <v>W</v>
      </c>
      <c r="T335" s="66" t="str">
        <f t="shared" si="2863"/>
        <v xml:space="preserve"> </v>
      </c>
      <c r="U335" s="71"/>
      <c r="V335" s="165">
        <f t="shared" ref="V335" si="2864">IF(Q335="W",1,IF(R335="W",2,IF(S335="W",3,IF(T335="W",4,"L"))))</f>
        <v>3</v>
      </c>
      <c r="W335" s="71">
        <f t="shared" ref="W335" si="2865">IF(V335&lt;&gt;"L",W331+1,W331-81)</f>
        <v>-3</v>
      </c>
      <c r="X335" s="71"/>
      <c r="Y335" s="314" t="str">
        <f t="shared" ref="Y335" si="2866">IF(AND(D335&lt;&gt;D331,D335&lt;&gt;0),"W","L")</f>
        <v>W</v>
      </c>
      <c r="Z335" s="314" t="str">
        <f t="shared" ref="Z335" si="2867">IF(Y335="W"," ", IF(AND(E335&lt;&gt;E331,E335&lt;&gt;0),"W","L"))</f>
        <v xml:space="preserve"> </v>
      </c>
      <c r="AA335" s="314" t="str">
        <f t="shared" ref="AA335:AB335" si="2868">IF(OR(Z335="W",Z335=" ")," ",IF(AND(F335&lt;&gt;F331,F335&lt;&gt;0),"W","L"))</f>
        <v xml:space="preserve"> </v>
      </c>
      <c r="AB335" s="314" t="str">
        <f t="shared" si="2868"/>
        <v xml:space="preserve"> </v>
      </c>
      <c r="AC335" s="306"/>
      <c r="AD335" s="308">
        <f t="shared" ref="AD335" si="2869">IF(Y335="W",1,IF(Z335="W",2,IF(AA335="W",3,IF(AB335="W",4,"L"))))</f>
        <v>1</v>
      </c>
      <c r="AE335" s="306">
        <f t="shared" ref="AE335" si="2870">IF(AD335&lt;&gt;"L",AE331+1,AE331-81)</f>
        <v>81</v>
      </c>
      <c r="AG335" s="314" t="str">
        <f>IF(AND(D337&lt;&gt;D325,D566&lt;&gt;0),"W","L")</f>
        <v>L</v>
      </c>
      <c r="AH335" s="314" t="str">
        <f>IF(AG335="W"," ", IF(AND(E337&lt;&gt;E325,E337&lt;&gt;0),"W","L"))</f>
        <v>W</v>
      </c>
      <c r="AI335" s="314" t="str">
        <f>IF(OR(AH335="W",AH335=" ")," ",IF(AND(F337&lt;&gt;F325,F337&lt;&gt;0),"W","L"))</f>
        <v xml:space="preserve"> </v>
      </c>
      <c r="AJ335" s="314" t="str">
        <f>IF(OR(AI335="W",AI335=" ")," ",IF(AND(G337&lt;&gt;G325,G337&lt;&gt;0),"W","L"))</f>
        <v xml:space="preserve"> </v>
      </c>
      <c r="AL335" s="165">
        <f t="shared" ref="AL335" si="2871">IF(AG335="W",1,IF(AH335="W",2,IF(AI335="W",3,IF(AJ335="W",4,"L"))))</f>
        <v>2</v>
      </c>
      <c r="AM335" s="71">
        <f t="shared" ref="AM335" si="2872">IF(AL335&lt;&gt;"L",AM331+1,AM331-15)</f>
        <v>-65</v>
      </c>
      <c r="AN335" s="71"/>
      <c r="AO335" s="314">
        <f t="shared" ref="AO335" si="2873">IF(AND(B335&gt;0,B335&lt;=12),1,IF(AND(B335&gt;12,B335&lt;=24),2,IF(AND(B335&gt;24,B335&lt;=36),3,0)))</f>
        <v>1</v>
      </c>
      <c r="AQ335" s="314" t="str">
        <f t="shared" si="2368"/>
        <v>L</v>
      </c>
      <c r="AR335" s="314" t="str">
        <f t="shared" ref="AR335" si="2874">IF(AQ335="L"," ",IF(AO324="A","B&amp;C",IF(AO324="B","A&amp;C","A&amp;B")))</f>
        <v xml:space="preserve"> </v>
      </c>
      <c r="AS335" s="318">
        <f t="shared" si="2370"/>
        <v>2</v>
      </c>
      <c r="AT335" s="318">
        <f t="shared" si="2392"/>
        <v>0</v>
      </c>
      <c r="AU335" s="318">
        <f t="shared" si="2371"/>
        <v>0</v>
      </c>
      <c r="AV335" s="318">
        <f t="shared" si="2372"/>
        <v>-4</v>
      </c>
    </row>
    <row r="336" spans="1:48">
      <c r="A336" s="197">
        <f t="shared" si="2839"/>
        <v>326</v>
      </c>
      <c r="B336" s="198">
        <f>Data!B336</f>
        <v>34</v>
      </c>
      <c r="D336" s="290" t="str">
        <f>IF(B335=0,0,IF(MOD(B335,3)=1,"A",IF(MOD(B335,3)=2,"B","C")))</f>
        <v>A</v>
      </c>
      <c r="E336" s="290">
        <f>IF(AND(B336&gt;0,B336&lt;=12),1,IF(AND(B336&gt;12,B336&lt;=24),2,IF(AND(B336&gt;24,B336&lt;=36),3,0)))</f>
        <v>3</v>
      </c>
      <c r="F336" s="290" t="str">
        <f>IF(B337=0,0,IF(MOD(B337,3)=1,"A",IF(MOD(B337,3)=2,"B","C")))</f>
        <v>C</v>
      </c>
      <c r="G336" s="290">
        <f>IF(AND(B338&gt;0,B338&lt;=12),1,IF(AND(B338&gt;12,B338&lt;=24),2,IF(AND(B338&gt;24,B338&lt;=36),3,0)))</f>
        <v>1</v>
      </c>
      <c r="M336" s="71"/>
      <c r="N336" s="165"/>
      <c r="O336" s="71"/>
      <c r="P336" s="71"/>
      <c r="Q336" s="165"/>
      <c r="R336" s="165"/>
      <c r="S336" s="165"/>
      <c r="T336" s="165"/>
      <c r="U336" s="71"/>
      <c r="V336" s="165"/>
      <c r="W336" s="71"/>
      <c r="X336" s="71"/>
      <c r="Y336" s="314"/>
      <c r="Z336" s="314"/>
      <c r="AA336" s="314"/>
      <c r="AB336" s="314"/>
      <c r="AC336" s="306"/>
      <c r="AD336" s="308"/>
      <c r="AE336" s="306"/>
      <c r="AG336" s="577"/>
      <c r="AH336" s="577"/>
      <c r="AI336" s="577"/>
      <c r="AJ336" s="577"/>
      <c r="AL336" s="165"/>
      <c r="AN336" s="71"/>
      <c r="AO336" s="314" t="str">
        <f t="shared" ref="AO336" si="2875">IF(B336=0,0,IF(MOD(B336,3)=1,"A",IF(MOD(B336,3)=2,"B","C")))</f>
        <v>A</v>
      </c>
      <c r="AQ336" s="314" t="str">
        <f t="shared" si="2368"/>
        <v xml:space="preserve"> </v>
      </c>
      <c r="AR336" s="314" t="str">
        <f t="shared" ref="AR336" si="2876">IF(AQ336="L"," ",IF(AO325=1,"2&amp;3",IF(AO325=2,"1&amp;3","1&amp;2")))</f>
        <v>1&amp;3</v>
      </c>
      <c r="AS336" s="318">
        <f t="shared" si="2370"/>
        <v>2</v>
      </c>
      <c r="AT336" s="318">
        <f t="shared" si="2392"/>
        <v>6</v>
      </c>
      <c r="AU336" s="318">
        <f t="shared" si="2371"/>
        <v>0</v>
      </c>
      <c r="AV336" s="318">
        <f t="shared" si="2372"/>
        <v>-10</v>
      </c>
    </row>
    <row r="337" spans="1:48">
      <c r="A337" s="197">
        <f t="shared" si="2839"/>
        <v>327</v>
      </c>
      <c r="B337" s="198">
        <f>Data!B337</f>
        <v>9</v>
      </c>
      <c r="D337" s="292" t="str">
        <f>IF(B335=0,0,IF(B335&lt;=18,"L","H"))</f>
        <v>L</v>
      </c>
      <c r="E337" s="292" t="str">
        <f>IF(B336=0,0,IF(ISODD(B336),"O","E"))</f>
        <v>E</v>
      </c>
      <c r="F337" s="292" t="str">
        <f>IF(B337=0,0,IF(B337&lt;=18,"L","H"))</f>
        <v>L</v>
      </c>
      <c r="G337" s="292" t="str">
        <f>IF(B338=0,0,IF(ISODD(B338),"O","E"))</f>
        <v>O</v>
      </c>
      <c r="M337" s="71"/>
      <c r="N337" s="165"/>
      <c r="O337" s="71"/>
      <c r="P337" s="71"/>
      <c r="Q337" s="165"/>
      <c r="R337" s="165"/>
      <c r="S337" s="165"/>
      <c r="T337" s="165"/>
      <c r="U337" s="71"/>
      <c r="V337" s="165"/>
      <c r="W337" s="71"/>
      <c r="X337" s="71"/>
      <c r="Y337" s="314"/>
      <c r="Z337" s="314"/>
      <c r="AA337" s="314"/>
      <c r="AB337" s="314"/>
      <c r="AC337" s="306"/>
      <c r="AD337" s="308"/>
      <c r="AE337" s="306"/>
      <c r="AG337" s="577"/>
      <c r="AH337" s="577"/>
      <c r="AI337" s="577"/>
      <c r="AJ337" s="577"/>
      <c r="AL337" s="165"/>
      <c r="AN337" s="71"/>
      <c r="AO337" s="314">
        <f t="shared" ref="AO337" si="2877">IF(AND(B337&gt;0,B337&lt;=12),1,IF(AND(B337&gt;12,B337&lt;=24),2,IF(AND(B337&gt;24,B337&lt;=36),3,0)))</f>
        <v>1</v>
      </c>
      <c r="AQ337" s="314" t="str">
        <f t="shared" si="2368"/>
        <v>W</v>
      </c>
      <c r="AR337" s="314" t="str">
        <f t="shared" ref="AR337" si="2878">IF(AQ337="L"," ",IF(AO326="A","B&amp;C",IF(AO326="B","A&amp;C","A&amp;B")))</f>
        <v>A&amp;B</v>
      </c>
      <c r="AS337" s="318">
        <f t="shared" si="2370"/>
        <v>1</v>
      </c>
      <c r="AT337" s="318">
        <f t="shared" si="2392"/>
        <v>2</v>
      </c>
      <c r="AU337" s="318">
        <f t="shared" si="2371"/>
        <v>9</v>
      </c>
      <c r="AV337" s="318">
        <f t="shared" si="2372"/>
        <v>-3</v>
      </c>
    </row>
    <row r="338" spans="1:48">
      <c r="A338" s="197">
        <f t="shared" si="2839"/>
        <v>328</v>
      </c>
      <c r="B338" s="198">
        <f>Data!B338</f>
        <v>7</v>
      </c>
      <c r="D338" s="165"/>
      <c r="E338" s="165"/>
      <c r="F338" s="165"/>
      <c r="G338" s="165"/>
      <c r="I338" s="287" t="str">
        <f t="shared" ref="I338" si="2879">IF(D327=1,"2&amp;3",IF(D327=2,"1&amp;3","1&amp;2"))</f>
        <v>2&amp;3</v>
      </c>
      <c r="J338" s="287" t="str">
        <f t="shared" ref="J338" si="2880">IF(E327="A","B&amp;C",IF(E327="B","A&amp;C","A&amp;B"))</f>
        <v>B&amp;C</v>
      </c>
      <c r="K338" s="287" t="str">
        <f t="shared" ref="K338" si="2881">IF(F327=1,"2&amp;3",IF(F327=2,"1&amp;3","1&amp;2"))</f>
        <v>1&amp;2</v>
      </c>
      <c r="L338" s="287" t="str">
        <f t="shared" ref="L338" si="2882">IF(G327="A","B&amp;C",IF(G327="B","A&amp;C","A&amp;B"))</f>
        <v>B&amp;C</v>
      </c>
      <c r="M338" s="71"/>
      <c r="N338" s="165"/>
      <c r="O338" s="71"/>
      <c r="P338" s="71"/>
      <c r="Q338" s="289" t="str">
        <f t="shared" ref="Q338" si="2883">IF(D328="A","B&amp;C",IF(D328="B","A&amp;C","A&amp;B"))</f>
        <v>B&amp;C</v>
      </c>
      <c r="R338" s="289" t="str">
        <f t="shared" ref="R338" si="2884">IF(E328=1,"2&amp;3",IF(E328=2,"1&amp;3","1&amp;2"))</f>
        <v>1&amp;3</v>
      </c>
      <c r="S338" s="289" t="str">
        <f t="shared" ref="S338" si="2885">IF(F328="A","B&amp;C",IF(F328="B","A&amp;C","A&amp;B"))</f>
        <v>A&amp;B</v>
      </c>
      <c r="T338" s="289" t="str">
        <f t="shared" ref="T338" si="2886">IF(G328=1,"2&amp;3",IF(G328=2,"1&amp;3","1&amp;2"))</f>
        <v>1&amp;3</v>
      </c>
      <c r="U338" s="71"/>
      <c r="V338" s="165"/>
      <c r="W338" s="71"/>
      <c r="X338" s="71"/>
      <c r="Y338" s="349" t="str">
        <f t="shared" ref="Y338" si="2887">IF(D335=1,"2&amp;3",IF(D335=2,"1&amp;3","1&amp;2"))</f>
        <v>2&amp;3</v>
      </c>
      <c r="Z338" s="349" t="str">
        <f t="shared" ref="Z338" si="2888">IF(E335="A","B&amp;C",IF(E335="B","A&amp;C","A&amp;B"))</f>
        <v>B&amp;C</v>
      </c>
      <c r="AA338" s="349" t="str">
        <f t="shared" ref="AA338" si="2889">IF(F335=1,"2&amp;3",IF(F335=2,"1&amp;3","1&amp;2"))</f>
        <v>2&amp;3</v>
      </c>
      <c r="AB338" s="349" t="str">
        <f t="shared" ref="AB338" si="2890">IF(G335="A","B&amp;C",IF(G335="B","A&amp;C","A&amp;B"))</f>
        <v>B&amp;C</v>
      </c>
      <c r="AC338" s="306"/>
      <c r="AD338" s="308"/>
      <c r="AE338" s="306"/>
      <c r="AG338" s="337" t="str">
        <f>IF(D329="H","L","H")</f>
        <v>H</v>
      </c>
      <c r="AH338" s="337" t="str">
        <f>IF(E329="O","E","O")</f>
        <v>O</v>
      </c>
      <c r="AI338" s="337" t="str">
        <f>IF(F329="H","L","H")</f>
        <v>L</v>
      </c>
      <c r="AJ338" s="337" t="str">
        <f>IF(G329="O","E","O")</f>
        <v>E</v>
      </c>
      <c r="AL338" s="165"/>
      <c r="AN338" s="71"/>
      <c r="AO338" s="314" t="str">
        <f t="shared" ref="AO338" si="2891">IF(B338=0,0,IF(MOD(B338,3)=1,"A",IF(MOD(B338,3)=2,"B","C")))</f>
        <v>A</v>
      </c>
      <c r="AQ338" s="314" t="str">
        <f t="shared" si="2368"/>
        <v>W</v>
      </c>
      <c r="AR338" s="314" t="str">
        <f t="shared" ref="AR338" si="2892">IF(AQ338="L"," ",IF(AO327=1,"2&amp;3",IF(AO327=2,"1&amp;3","1&amp;2")))</f>
        <v>2&amp;3</v>
      </c>
      <c r="AS338" s="318">
        <f t="shared" si="2370"/>
        <v>1</v>
      </c>
      <c r="AT338" s="318">
        <f t="shared" si="2392"/>
        <v>2</v>
      </c>
      <c r="AU338" s="318">
        <f t="shared" si="2371"/>
        <v>3</v>
      </c>
      <c r="AV338" s="318">
        <f t="shared" si="2372"/>
        <v>-2</v>
      </c>
    </row>
    <row r="339" spans="1:48">
      <c r="A339" s="197">
        <f t="shared" si="2839"/>
        <v>329</v>
      </c>
      <c r="B339" s="198">
        <f>Data!B339</f>
        <v>8</v>
      </c>
      <c r="D339" s="288">
        <f>IF(AND(B339&gt;0,B339&lt;=12),1,IF(AND(B339&gt;12,B339&lt;=24),2,IF(AND(B339&gt;24,B339&lt;=36),3,0)))</f>
        <v>1</v>
      </c>
      <c r="E339" s="288" t="str">
        <f>IF(B340=0,0,IF(MOD(B340,3)=1,"A",IF(MOD(B340,3)=2,"B","C")))</f>
        <v>C</v>
      </c>
      <c r="F339" s="288">
        <f>IF(AND(B341&gt;0,B341&lt;=12),1,IF(AND(B341&gt;12,B341&lt;=24),2,IF(AND(B341&gt;24,B341&lt;=36),3,0)))</f>
        <v>1</v>
      </c>
      <c r="G339" s="288" t="str">
        <f>IF(B342=0,0,IF(MOD(B342,3)=1,"A",IF(MOD(B342,3)=2,"B","C")))</f>
        <v>C</v>
      </c>
      <c r="I339" s="66" t="str">
        <f t="shared" ref="I339" si="2893">IF(AND(D339&lt;&gt;D327,D339&lt;&gt;0),"W","L")</f>
        <v>L</v>
      </c>
      <c r="J339" s="66" t="str">
        <f t="shared" ref="J339" si="2894">IF(I339="W"," ", IF(AND(E339&lt;&gt;E327,E339&lt;&gt;0),"W","L"))</f>
        <v>W</v>
      </c>
      <c r="K339" s="66" t="str">
        <f t="shared" ref="K339:L339" si="2895">IF(OR(J339="W",J339=" ")," ",IF(AND(F339&lt;&gt;F327,F339&lt;&gt;0),"W","L"))</f>
        <v xml:space="preserve"> </v>
      </c>
      <c r="L339" s="66" t="str">
        <f t="shared" si="2895"/>
        <v xml:space="preserve"> </v>
      </c>
      <c r="M339" s="71"/>
      <c r="N339" s="165">
        <f t="shared" ref="N339" si="2896">IF(I339="W",1,IF(J339="W",2,IF(K339="W",3,IF(L339="W",4,"L"))))</f>
        <v>2</v>
      </c>
      <c r="O339" s="71">
        <f t="shared" ref="O339" si="2897">IF(N339&lt;&gt;"L",O335+1,O335-81)</f>
        <v>-166</v>
      </c>
      <c r="P339" s="71"/>
      <c r="Q339" s="66" t="str">
        <f t="shared" ref="Q339" si="2898">IF(AND(D340&lt;&gt;D328,D340&lt;&gt;0),"W","L")</f>
        <v>W</v>
      </c>
      <c r="R339" s="66" t="str">
        <f t="shared" ref="R339" si="2899">IF(Q339="W"," ", IF(AND(E340&lt;&gt;E328,E340&lt;&gt;0),"W","L"))</f>
        <v xml:space="preserve"> </v>
      </c>
      <c r="S339" s="66" t="str">
        <f t="shared" ref="S339:T339" si="2900">IF(OR(R339="W",R339=" ")," ",IF(AND(F340&lt;&gt;F328,F340&lt;&gt;0),"W","L"))</f>
        <v xml:space="preserve"> </v>
      </c>
      <c r="T339" s="66" t="str">
        <f t="shared" si="2900"/>
        <v xml:space="preserve"> </v>
      </c>
      <c r="U339" s="71"/>
      <c r="V339" s="165">
        <f t="shared" ref="V339" si="2901">IF(Q339="W",1,IF(R339="W",2,IF(S339="W",3,IF(T339="W",4,"L"))))</f>
        <v>1</v>
      </c>
      <c r="W339" s="71">
        <f t="shared" ref="W339" si="2902">IF(V339&lt;&gt;"L",W335+1,W335-81)</f>
        <v>-2</v>
      </c>
      <c r="X339" s="71"/>
      <c r="Y339" s="314" t="str">
        <f t="shared" ref="Y339" si="2903">IF(AND(D339&lt;&gt;D335,D339&lt;&gt;0),"W","L")</f>
        <v>L</v>
      </c>
      <c r="Z339" s="314" t="str">
        <f t="shared" ref="Z339" si="2904">IF(Y339="W"," ", IF(AND(E339&lt;&gt;E335,E339&lt;&gt;0),"W","L"))</f>
        <v>W</v>
      </c>
      <c r="AA339" s="314" t="str">
        <f t="shared" ref="AA339:AB339" si="2905">IF(OR(Z339="W",Z339=" ")," ",IF(AND(F339&lt;&gt;F335,F339&lt;&gt;0),"W","L"))</f>
        <v xml:space="preserve"> </v>
      </c>
      <c r="AB339" s="314" t="str">
        <f t="shared" si="2905"/>
        <v xml:space="preserve"> </v>
      </c>
      <c r="AC339" s="306"/>
      <c r="AD339" s="308">
        <f t="shared" ref="AD339" si="2906">IF(Y339="W",1,IF(Z339="W",2,IF(AA339="W",3,IF(AB339="W",4,"L"))))</f>
        <v>2</v>
      </c>
      <c r="AE339" s="306">
        <f t="shared" ref="AE339" si="2907">IF(AD339&lt;&gt;"L",AE335+1,AE335-81)</f>
        <v>82</v>
      </c>
      <c r="AG339" s="314" t="str">
        <f>IF(AND(D341&lt;&gt;D329,D570&lt;&gt;0),"W","L")</f>
        <v>L</v>
      </c>
      <c r="AH339" s="314" t="str">
        <f>IF(AG339="W"," ", IF(AND(E341&lt;&gt;E329,E341&lt;&gt;0),"W","L"))</f>
        <v>W</v>
      </c>
      <c r="AI339" s="314" t="str">
        <f>IF(OR(AH339="W",AH339=" ")," ",IF(AND(F341&lt;&gt;F329,F341&lt;&gt;0),"W","L"))</f>
        <v xml:space="preserve"> </v>
      </c>
      <c r="AJ339" s="314" t="str">
        <f>IF(OR(AI339="W",AI339=" ")," ",IF(AND(G341&lt;&gt;G329,G341&lt;&gt;0),"W","L"))</f>
        <v xml:space="preserve"> </v>
      </c>
      <c r="AL339" s="165">
        <f t="shared" ref="AL339" si="2908">IF(AG339="W",1,IF(AH339="W",2,IF(AI339="W",3,IF(AJ339="W",4,"L"))))</f>
        <v>2</v>
      </c>
      <c r="AM339" s="71">
        <f t="shared" ref="AM339" si="2909">IF(AL339&lt;&gt;"L",AM335+1,AM335-15)</f>
        <v>-64</v>
      </c>
      <c r="AN339" s="71"/>
      <c r="AO339" s="314">
        <f t="shared" ref="AO339" si="2910">IF(AND(B339&gt;0,B339&lt;=12),1,IF(AND(B339&gt;12,B339&lt;=24),2,IF(AND(B339&gt;24,B339&lt;=36),3,0)))</f>
        <v>1</v>
      </c>
      <c r="AQ339" s="314" t="str">
        <f t="shared" si="2368"/>
        <v>L</v>
      </c>
      <c r="AR339" s="314" t="str">
        <f t="shared" ref="AR339" si="2911">IF(AQ339="L"," ",IF(AO328="A","B&amp;C",IF(AO328="B","A&amp;C","A&amp;B")))</f>
        <v xml:space="preserve"> </v>
      </c>
      <c r="AS339" s="318">
        <f t="shared" si="2370"/>
        <v>2</v>
      </c>
      <c r="AT339" s="318">
        <f t="shared" si="2392"/>
        <v>0</v>
      </c>
      <c r="AU339" s="318">
        <f t="shared" si="2371"/>
        <v>0</v>
      </c>
      <c r="AV339" s="318">
        <f t="shared" si="2372"/>
        <v>-2</v>
      </c>
    </row>
    <row r="340" spans="1:48">
      <c r="A340" s="197">
        <f t="shared" si="2839"/>
        <v>330</v>
      </c>
      <c r="B340" s="198">
        <f>Data!B340</f>
        <v>33</v>
      </c>
      <c r="D340" s="290" t="str">
        <f>IF(B339=0,0,IF(MOD(B339,3)=1,"A",IF(MOD(B339,3)=2,"B","C")))</f>
        <v>B</v>
      </c>
      <c r="E340" s="290">
        <f>IF(AND(B340&gt;0,B340&lt;=12),1,IF(AND(B340&gt;12,B340&lt;=24),2,IF(AND(B340&gt;24,B340&lt;=36),3,0)))</f>
        <v>3</v>
      </c>
      <c r="F340" s="290" t="str">
        <f>IF(B341=0,0,IF(MOD(B341,3)=1,"A",IF(MOD(B341,3)=2,"B","C")))</f>
        <v>A</v>
      </c>
      <c r="G340" s="290">
        <f>IF(AND(B342&gt;0,B342&lt;=12),1,IF(AND(B342&gt;12,B342&lt;=24),2,IF(AND(B342&gt;24,B342&lt;=36),3,0)))</f>
        <v>2</v>
      </c>
      <c r="M340" s="71"/>
      <c r="N340" s="165"/>
      <c r="O340" s="71"/>
      <c r="P340" s="71"/>
      <c r="Q340" s="165"/>
      <c r="R340" s="165"/>
      <c r="S340" s="165"/>
      <c r="T340" s="165"/>
      <c r="U340" s="71"/>
      <c r="V340" s="165"/>
      <c r="W340" s="71"/>
      <c r="X340" s="71"/>
      <c r="Y340" s="314"/>
      <c r="Z340" s="314"/>
      <c r="AA340" s="314"/>
      <c r="AB340" s="314"/>
      <c r="AC340" s="306"/>
      <c r="AD340" s="308"/>
      <c r="AE340" s="306"/>
      <c r="AG340" s="577"/>
      <c r="AH340" s="577"/>
      <c r="AI340" s="577"/>
      <c r="AJ340" s="577"/>
      <c r="AL340" s="165"/>
      <c r="AN340" s="71"/>
      <c r="AO340" s="314" t="str">
        <f t="shared" ref="AO340" si="2912">IF(B340=0,0,IF(MOD(B340,3)=1,"A",IF(MOD(B340,3)=2,"B","C")))</f>
        <v>C</v>
      </c>
      <c r="AQ340" s="314" t="str">
        <f t="shared" si="2368"/>
        <v xml:space="preserve"> </v>
      </c>
      <c r="AR340" s="314" t="str">
        <f t="shared" ref="AR340" si="2913">IF(AQ340="L"," ",IF(AO329=1,"2&amp;3",IF(AO329=2,"1&amp;3","1&amp;2")))</f>
        <v>1&amp;2</v>
      </c>
      <c r="AS340" s="318">
        <f t="shared" si="2370"/>
        <v>2</v>
      </c>
      <c r="AT340" s="318">
        <f t="shared" si="2392"/>
        <v>6</v>
      </c>
      <c r="AU340" s="318">
        <f t="shared" si="2371"/>
        <v>0</v>
      </c>
      <c r="AV340" s="318">
        <f t="shared" si="2372"/>
        <v>-8</v>
      </c>
    </row>
    <row r="341" spans="1:48">
      <c r="A341" s="197">
        <f t="shared" si="2839"/>
        <v>331</v>
      </c>
      <c r="B341" s="198">
        <f>Data!B341</f>
        <v>7</v>
      </c>
      <c r="D341" s="292" t="str">
        <f>IF(B339=0,0,IF(B339&lt;=18,"L","H"))</f>
        <v>L</v>
      </c>
      <c r="E341" s="292" t="str">
        <f>IF(B340=0,0,IF(ISODD(B340),"O","E"))</f>
        <v>O</v>
      </c>
      <c r="F341" s="292" t="str">
        <f>IF(B341=0,0,IF(B341&lt;=18,"L","H"))</f>
        <v>L</v>
      </c>
      <c r="G341" s="292" t="str">
        <f>IF(B342=0,0,IF(ISODD(B342),"O","E"))</f>
        <v>E</v>
      </c>
      <c r="M341" s="71"/>
      <c r="N341" s="165"/>
      <c r="O341" s="71"/>
      <c r="P341" s="71"/>
      <c r="Q341" s="165"/>
      <c r="R341" s="165"/>
      <c r="S341" s="165"/>
      <c r="T341" s="165"/>
      <c r="U341" s="71"/>
      <c r="V341" s="165"/>
      <c r="W341" s="71"/>
      <c r="X341" s="71"/>
      <c r="Y341" s="314"/>
      <c r="Z341" s="314"/>
      <c r="AA341" s="314"/>
      <c r="AB341" s="314"/>
      <c r="AC341" s="306"/>
      <c r="AD341" s="308"/>
      <c r="AE341" s="306"/>
      <c r="AG341" s="577"/>
      <c r="AH341" s="577"/>
      <c r="AI341" s="577"/>
      <c r="AJ341" s="577"/>
      <c r="AL341" s="165"/>
      <c r="AN341" s="71"/>
      <c r="AO341" s="314">
        <f t="shared" ref="AO341" si="2914">IF(AND(B341&gt;0,B341&lt;=12),1,IF(AND(B341&gt;12,B341&lt;=24),2,IF(AND(B341&gt;24,B341&lt;=36),3,0)))</f>
        <v>1</v>
      </c>
      <c r="AQ341" s="314" t="str">
        <f t="shared" si="2368"/>
        <v>W</v>
      </c>
      <c r="AR341" s="314" t="str">
        <f t="shared" ref="AR341" si="2915">IF(AQ341="L"," ",IF(AO330="A","B&amp;C",IF(AO330="B","A&amp;C","A&amp;B")))</f>
        <v>B&amp;C</v>
      </c>
      <c r="AS341" s="318">
        <f t="shared" si="2370"/>
        <v>1</v>
      </c>
      <c r="AT341" s="318">
        <f t="shared" si="2392"/>
        <v>2</v>
      </c>
      <c r="AU341" s="318">
        <f t="shared" si="2371"/>
        <v>9</v>
      </c>
      <c r="AV341" s="318">
        <f t="shared" si="2372"/>
        <v>-1</v>
      </c>
    </row>
    <row r="342" spans="1:48">
      <c r="A342" s="197">
        <f t="shared" si="2839"/>
        <v>332</v>
      </c>
      <c r="B342" s="198">
        <f>Data!B342</f>
        <v>18</v>
      </c>
      <c r="D342" s="165"/>
      <c r="E342" s="165"/>
      <c r="F342" s="165"/>
      <c r="G342" s="165"/>
      <c r="I342" s="287" t="str">
        <f t="shared" ref="I342" si="2916">IF(D331=1,"2&amp;3",IF(D331=2,"1&amp;3","1&amp;2"))</f>
        <v>1&amp;3</v>
      </c>
      <c r="J342" s="287" t="str">
        <f t="shared" ref="J342" si="2917">IF(E331="A","B&amp;C",IF(E331="B","A&amp;C","A&amp;B"))</f>
        <v>A&amp;B</v>
      </c>
      <c r="K342" s="287" t="str">
        <f t="shared" ref="K342" si="2918">IF(F331=1,"2&amp;3",IF(F331=2,"1&amp;3","1&amp;2"))</f>
        <v>1&amp;2</v>
      </c>
      <c r="L342" s="287" t="str">
        <f t="shared" ref="L342" si="2919">IF(G331="A","B&amp;C",IF(G331="B","A&amp;C","A&amp;B"))</f>
        <v>A&amp;C</v>
      </c>
      <c r="M342" s="71"/>
      <c r="N342" s="165"/>
      <c r="O342" s="71"/>
      <c r="P342" s="71"/>
      <c r="Q342" s="289" t="str">
        <f t="shared" ref="Q342" si="2920">IF(D332="A","B&amp;C",IF(D332="B","A&amp;C","A&amp;B"))</f>
        <v>A&amp;C</v>
      </c>
      <c r="R342" s="289" t="str">
        <f t="shared" ref="R342" si="2921">IF(E332=1,"2&amp;3",IF(E332=2,"1&amp;3","1&amp;2"))</f>
        <v>2&amp;3</v>
      </c>
      <c r="S342" s="289" t="str">
        <f t="shared" ref="S342" si="2922">IF(F332="A","B&amp;C",IF(F332="B","A&amp;C","A&amp;B"))</f>
        <v>A&amp;B</v>
      </c>
      <c r="T342" s="289" t="str">
        <f t="shared" ref="T342" si="2923">IF(G332=1,"2&amp;3",IF(G332=2,"1&amp;3","1&amp;2"))</f>
        <v>1&amp;3</v>
      </c>
      <c r="U342" s="71"/>
      <c r="V342" s="165"/>
      <c r="W342" s="71"/>
      <c r="X342" s="71"/>
      <c r="Y342" s="349" t="str">
        <f t="shared" ref="Y342" si="2924">IF(D339=1,"2&amp;3",IF(D339=2,"1&amp;3","1&amp;2"))</f>
        <v>2&amp;3</v>
      </c>
      <c r="Z342" s="349" t="str">
        <f t="shared" ref="Z342" si="2925">IF(E339="A","B&amp;C",IF(E339="B","A&amp;C","A&amp;B"))</f>
        <v>A&amp;B</v>
      </c>
      <c r="AA342" s="349" t="str">
        <f t="shared" ref="AA342" si="2926">IF(F339=1,"2&amp;3",IF(F339=2,"1&amp;3","1&amp;2"))</f>
        <v>2&amp;3</v>
      </c>
      <c r="AB342" s="349" t="str">
        <f t="shared" ref="AB342" si="2927">IF(G339="A","B&amp;C",IF(G339="B","A&amp;C","A&amp;B"))</f>
        <v>A&amp;B</v>
      </c>
      <c r="AC342" s="306"/>
      <c r="AD342" s="308"/>
      <c r="AE342" s="306"/>
      <c r="AG342" s="337" t="str">
        <f>IF(D333="H","L","H")</f>
        <v>L</v>
      </c>
      <c r="AH342" s="337" t="str">
        <f>IF(E333="O","E","O")</f>
        <v>O</v>
      </c>
      <c r="AI342" s="337" t="str">
        <f>IF(F333="H","L","H")</f>
        <v>L</v>
      </c>
      <c r="AJ342" s="337" t="str">
        <f>IF(G333="O","E","O")</f>
        <v>E</v>
      </c>
      <c r="AL342" s="165"/>
      <c r="AN342" s="71"/>
      <c r="AO342" s="314" t="str">
        <f t="shared" ref="AO342" si="2928">IF(B342=0,0,IF(MOD(B342,3)=1,"A",IF(MOD(B342,3)=2,"B","C")))</f>
        <v>C</v>
      </c>
      <c r="AQ342" s="314" t="str">
        <f t="shared" si="2368"/>
        <v>W</v>
      </c>
      <c r="AR342" s="314" t="str">
        <f t="shared" ref="AR342" si="2929">IF(AQ342="L"," ",IF(AO331=1,"2&amp;3",IF(AO331=2,"1&amp;3","1&amp;2")))</f>
        <v>1&amp;3</v>
      </c>
      <c r="AS342" s="318">
        <f t="shared" si="2370"/>
        <v>1</v>
      </c>
      <c r="AT342" s="318">
        <f t="shared" si="2392"/>
        <v>2</v>
      </c>
      <c r="AU342" s="318">
        <f t="shared" si="2371"/>
        <v>3</v>
      </c>
      <c r="AV342" s="318">
        <f t="shared" si="2372"/>
        <v>0</v>
      </c>
    </row>
    <row r="343" spans="1:48">
      <c r="A343" s="197">
        <f t="shared" si="2839"/>
        <v>333</v>
      </c>
      <c r="B343" s="198">
        <f>Data!B343</f>
        <v>18</v>
      </c>
      <c r="D343" s="288">
        <f>IF(AND(B343&gt;0,B343&lt;=12),1,IF(AND(B343&gt;12,B343&lt;=24),2,IF(AND(B343&gt;24,B343&lt;=36),3,0)))</f>
        <v>2</v>
      </c>
      <c r="E343" s="288" t="str">
        <f>IF(B344=0,0,IF(MOD(B344,3)=1,"A",IF(MOD(B344,3)=2,"B","C")))</f>
        <v>A</v>
      </c>
      <c r="F343" s="288">
        <f>IF(AND(B345&gt;0,B345&lt;=12),1,IF(AND(B345&gt;12,B345&lt;=24),2,IF(AND(B345&gt;24,B345&lt;=36),3,0)))</f>
        <v>2</v>
      </c>
      <c r="G343" s="288" t="str">
        <f>IF(B346=0,0,IF(MOD(B346,3)=1,"A",IF(MOD(B346,3)=2,"B","C")))</f>
        <v>B</v>
      </c>
      <c r="I343" s="66" t="str">
        <f t="shared" ref="I343" si="2930">IF(AND(D343&lt;&gt;D331,D343&lt;&gt;0),"W","L")</f>
        <v>L</v>
      </c>
      <c r="J343" s="66" t="str">
        <f t="shared" ref="J343" si="2931">IF(I343="W"," ", IF(AND(E343&lt;&gt;E331,E343&lt;&gt;0),"W","L"))</f>
        <v>W</v>
      </c>
      <c r="K343" s="66" t="str">
        <f t="shared" ref="K343:L343" si="2932">IF(OR(J343="W",J343=" ")," ",IF(AND(F343&lt;&gt;F331,F343&lt;&gt;0),"W","L"))</f>
        <v xml:space="preserve"> </v>
      </c>
      <c r="L343" s="66" t="str">
        <f t="shared" si="2932"/>
        <v xml:space="preserve"> </v>
      </c>
      <c r="M343" s="71"/>
      <c r="N343" s="165">
        <f t="shared" ref="N343" si="2933">IF(I343="W",1,IF(J343="W",2,IF(K343="W",3,IF(L343="W",4,"L"))))</f>
        <v>2</v>
      </c>
      <c r="O343" s="71">
        <f t="shared" ref="O343" si="2934">IF(N343&lt;&gt;"L",O339+1,O339-81)</f>
        <v>-165</v>
      </c>
      <c r="P343" s="71"/>
      <c r="Q343" s="66" t="str">
        <f t="shared" ref="Q343" si="2935">IF(AND(D344&lt;&gt;D332,D344&lt;&gt;0),"W","L")</f>
        <v>W</v>
      </c>
      <c r="R343" s="66" t="str">
        <f t="shared" ref="R343" si="2936">IF(Q343="W"," ", IF(AND(E344&lt;&gt;E332,E344&lt;&gt;0),"W","L"))</f>
        <v xml:space="preserve"> </v>
      </c>
      <c r="S343" s="66" t="str">
        <f t="shared" ref="S343:T343" si="2937">IF(OR(R343="W",R343=" ")," ",IF(AND(F344&lt;&gt;F332,F344&lt;&gt;0),"W","L"))</f>
        <v xml:space="preserve"> </v>
      </c>
      <c r="T343" s="66" t="str">
        <f t="shared" si="2937"/>
        <v xml:space="preserve"> </v>
      </c>
      <c r="U343" s="71"/>
      <c r="V343" s="165">
        <f t="shared" ref="V343" si="2938">IF(Q343="W",1,IF(R343="W",2,IF(S343="W",3,IF(T343="W",4,"L"))))</f>
        <v>1</v>
      </c>
      <c r="W343" s="71">
        <f t="shared" ref="W343" si="2939">IF(V343&lt;&gt;"L",W339+1,W339-81)</f>
        <v>-1</v>
      </c>
      <c r="X343" s="71"/>
      <c r="Y343" s="314" t="str">
        <f t="shared" ref="Y343" si="2940">IF(AND(D343&lt;&gt;D339,D343&lt;&gt;0),"W","L")</f>
        <v>W</v>
      </c>
      <c r="Z343" s="314" t="str">
        <f t="shared" ref="Z343" si="2941">IF(Y343="W"," ", IF(AND(E343&lt;&gt;E339,E343&lt;&gt;0),"W","L"))</f>
        <v xml:space="preserve"> </v>
      </c>
      <c r="AA343" s="314" t="str">
        <f t="shared" ref="AA343:AB343" si="2942">IF(OR(Z343="W",Z343=" ")," ",IF(AND(F343&lt;&gt;F339,F343&lt;&gt;0),"W","L"))</f>
        <v xml:space="preserve"> </v>
      </c>
      <c r="AB343" s="314" t="str">
        <f t="shared" si="2942"/>
        <v xml:space="preserve"> </v>
      </c>
      <c r="AC343" s="306"/>
      <c r="AD343" s="308">
        <f t="shared" ref="AD343" si="2943">IF(Y343="W",1,IF(Z343="W",2,IF(AA343="W",3,IF(AB343="W",4,"L"))))</f>
        <v>1</v>
      </c>
      <c r="AE343" s="306">
        <f t="shared" ref="AE343" si="2944">IF(AD343&lt;&gt;"L",AE339+1,AE339-81)</f>
        <v>83</v>
      </c>
      <c r="AG343" s="314" t="str">
        <f>IF(AND(D345&lt;&gt;D333,D574&lt;&gt;0),"W","L")</f>
        <v>L</v>
      </c>
      <c r="AH343" s="314" t="str">
        <f>IF(AG343="W"," ", IF(AND(E345&lt;&gt;E333,E345&lt;&gt;0),"W","L"))</f>
        <v>L</v>
      </c>
      <c r="AI343" s="314" t="str">
        <f>IF(OR(AH343="W",AH343=" ")," ",IF(AND(F345&lt;&gt;F333,F345&lt;&gt;0),"W","L"))</f>
        <v>L</v>
      </c>
      <c r="AJ343" s="314" t="str">
        <f>IF(OR(AI343="W",AI343=" ")," ",IF(AND(G345&lt;&gt;G333,G345&lt;&gt;0),"W","L"))</f>
        <v>L</v>
      </c>
      <c r="AL343" s="165" t="str">
        <f t="shared" ref="AL343" si="2945">IF(AG343="W",1,IF(AH343="W",2,IF(AI343="W",3,IF(AJ343="W",4,"L"))))</f>
        <v>L</v>
      </c>
      <c r="AM343" s="71">
        <f t="shared" ref="AM343" si="2946">IF(AL343&lt;&gt;"L",AM339+1,AM339-15)</f>
        <v>-79</v>
      </c>
      <c r="AN343" s="71"/>
      <c r="AO343" s="314">
        <f t="shared" ref="AO343" si="2947">IF(AND(B343&gt;0,B343&lt;=12),1,IF(AND(B343&gt;12,B343&lt;=24),2,IF(AND(B343&gt;24,B343&lt;=36),3,0)))</f>
        <v>2</v>
      </c>
      <c r="AQ343" s="314" t="str">
        <f t="shared" si="2368"/>
        <v>L</v>
      </c>
      <c r="AR343" s="314" t="str">
        <f t="shared" ref="AR343" si="2948">IF(AQ343="L"," ",IF(AO332="A","B&amp;C",IF(AO332="B","A&amp;C","A&amp;B")))</f>
        <v xml:space="preserve"> </v>
      </c>
      <c r="AS343" s="318">
        <f t="shared" si="2370"/>
        <v>2</v>
      </c>
      <c r="AT343" s="318">
        <f t="shared" si="2392"/>
        <v>0</v>
      </c>
      <c r="AU343" s="318">
        <f t="shared" si="2371"/>
        <v>0</v>
      </c>
      <c r="AV343" s="318">
        <f t="shared" si="2372"/>
        <v>0</v>
      </c>
    </row>
    <row r="344" spans="1:48">
      <c r="A344" s="197">
        <f t="shared" si="2839"/>
        <v>334</v>
      </c>
      <c r="B344" s="198">
        <f>Data!B344</f>
        <v>4</v>
      </c>
      <c r="D344" s="290" t="str">
        <f>IF(B343=0,0,IF(MOD(B343,3)=1,"A",IF(MOD(B343,3)=2,"B","C")))</f>
        <v>C</v>
      </c>
      <c r="E344" s="290">
        <f>IF(AND(B344&gt;0,B344&lt;=12),1,IF(AND(B344&gt;12,B344&lt;=24),2,IF(AND(B344&gt;24,B344&lt;=36),3,0)))</f>
        <v>1</v>
      </c>
      <c r="F344" s="290" t="str">
        <f>IF(B345=0,0,IF(MOD(B345,3)=1,"A",IF(MOD(B345,3)=2,"B","C")))</f>
        <v>B</v>
      </c>
      <c r="G344" s="290">
        <f>IF(AND(B346&gt;0,B346&lt;=12),1,IF(AND(B346&gt;12,B346&lt;=24),2,IF(AND(B346&gt;24,B346&lt;=36),3,0)))</f>
        <v>1</v>
      </c>
      <c r="M344" s="71"/>
      <c r="N344" s="165"/>
      <c r="O344" s="71"/>
      <c r="P344" s="71"/>
      <c r="Q344" s="165"/>
      <c r="R344" s="165"/>
      <c r="S344" s="165"/>
      <c r="T344" s="165"/>
      <c r="U344" s="71"/>
      <c r="V344" s="165"/>
      <c r="W344" s="71"/>
      <c r="X344" s="71"/>
      <c r="Y344" s="314"/>
      <c r="Z344" s="314"/>
      <c r="AA344" s="314"/>
      <c r="AB344" s="314"/>
      <c r="AC344" s="306"/>
      <c r="AD344" s="308"/>
      <c r="AE344" s="306"/>
      <c r="AG344" s="577"/>
      <c r="AH344" s="577"/>
      <c r="AI344" s="577"/>
      <c r="AJ344" s="577"/>
      <c r="AL344" s="165"/>
      <c r="AN344" s="71"/>
      <c r="AO344" s="314" t="str">
        <f t="shared" ref="AO344" si="2949">IF(B344=0,0,IF(MOD(B344,3)=1,"A",IF(MOD(B344,3)=2,"B","C")))</f>
        <v>A</v>
      </c>
      <c r="AQ344" s="314" t="str">
        <f t="shared" si="2368"/>
        <v xml:space="preserve"> </v>
      </c>
      <c r="AR344" s="314" t="str">
        <f t="shared" ref="AR344" si="2950">IF(AQ344="L"," ",IF(AO333=1,"2&amp;3",IF(AO333=2,"1&amp;3","1&amp;2")))</f>
        <v>1&amp;2</v>
      </c>
      <c r="AS344" s="318">
        <f t="shared" si="2370"/>
        <v>2</v>
      </c>
      <c r="AT344" s="318">
        <f t="shared" si="2392"/>
        <v>6</v>
      </c>
      <c r="AU344" s="318">
        <f t="shared" si="2371"/>
        <v>0</v>
      </c>
      <c r="AV344" s="318">
        <f t="shared" si="2372"/>
        <v>-6</v>
      </c>
    </row>
    <row r="345" spans="1:48">
      <c r="A345" s="197">
        <f t="shared" si="2839"/>
        <v>335</v>
      </c>
      <c r="B345" s="198">
        <f>Data!B345</f>
        <v>23</v>
      </c>
      <c r="D345" s="292" t="str">
        <f>IF(B343=0,0,IF(B343&lt;=18,"L","H"))</f>
        <v>L</v>
      </c>
      <c r="E345" s="292" t="str">
        <f>IF(B344=0,0,IF(ISODD(B344),"O","E"))</f>
        <v>E</v>
      </c>
      <c r="F345" s="292" t="str">
        <f>IF(B345=0,0,IF(B345&lt;=18,"L","H"))</f>
        <v>H</v>
      </c>
      <c r="G345" s="292" t="str">
        <f>IF(B346=0,0,IF(ISODD(B346),"O","E"))</f>
        <v>O</v>
      </c>
      <c r="M345" s="71"/>
      <c r="N345" s="165"/>
      <c r="O345" s="71"/>
      <c r="P345" s="71"/>
      <c r="Q345" s="165"/>
      <c r="R345" s="165"/>
      <c r="S345" s="165"/>
      <c r="T345" s="165"/>
      <c r="U345" s="71"/>
      <c r="V345" s="165"/>
      <c r="W345" s="71"/>
      <c r="X345" s="71"/>
      <c r="Y345" s="314"/>
      <c r="Z345" s="314"/>
      <c r="AA345" s="314"/>
      <c r="AB345" s="314"/>
      <c r="AC345" s="306"/>
      <c r="AD345" s="308"/>
      <c r="AE345" s="306"/>
      <c r="AG345" s="577"/>
      <c r="AH345" s="577"/>
      <c r="AI345" s="577"/>
      <c r="AJ345" s="577"/>
      <c r="AL345" s="165"/>
      <c r="AN345" s="71"/>
      <c r="AO345" s="314">
        <f t="shared" ref="AO345" si="2951">IF(AND(B345&gt;0,B345&lt;=12),1,IF(AND(B345&gt;12,B345&lt;=24),2,IF(AND(B345&gt;24,B345&lt;=36),3,0)))</f>
        <v>2</v>
      </c>
      <c r="AQ345" s="314" t="str">
        <f t="shared" si="2368"/>
        <v>W</v>
      </c>
      <c r="AR345" s="314" t="str">
        <f t="shared" ref="AR345" si="2952">IF(AQ345="L"," ",IF(AO334="A","B&amp;C",IF(AO334="B","A&amp;C","A&amp;B")))</f>
        <v>A&amp;C</v>
      </c>
      <c r="AS345" s="318">
        <f t="shared" si="2370"/>
        <v>1</v>
      </c>
      <c r="AT345" s="318">
        <f t="shared" si="2392"/>
        <v>2</v>
      </c>
      <c r="AU345" s="318">
        <f t="shared" si="2371"/>
        <v>9</v>
      </c>
      <c r="AV345" s="318">
        <f t="shared" si="2372"/>
        <v>1</v>
      </c>
    </row>
    <row r="346" spans="1:48">
      <c r="A346" s="197">
        <f t="shared" si="2839"/>
        <v>336</v>
      </c>
      <c r="B346" s="198">
        <f>Data!B346</f>
        <v>5</v>
      </c>
      <c r="D346" s="165"/>
      <c r="E346" s="165"/>
      <c r="F346" s="165"/>
      <c r="G346" s="165"/>
      <c r="I346" s="287" t="str">
        <f t="shared" ref="I346" si="2953">IF(D335=1,"2&amp;3",IF(D335=2,"1&amp;3","1&amp;2"))</f>
        <v>2&amp;3</v>
      </c>
      <c r="J346" s="287" t="str">
        <f t="shared" ref="J346" si="2954">IF(E335="A","B&amp;C",IF(E335="B","A&amp;C","A&amp;B"))</f>
        <v>B&amp;C</v>
      </c>
      <c r="K346" s="287" t="str">
        <f t="shared" ref="K346" si="2955">IF(F335=1,"2&amp;3",IF(F335=2,"1&amp;3","1&amp;2"))</f>
        <v>2&amp;3</v>
      </c>
      <c r="L346" s="287" t="str">
        <f t="shared" ref="L346" si="2956">IF(G335="A","B&amp;C",IF(G335="B","A&amp;C","A&amp;B"))</f>
        <v>B&amp;C</v>
      </c>
      <c r="M346" s="71"/>
      <c r="N346" s="165"/>
      <c r="O346" s="71"/>
      <c r="P346" s="71"/>
      <c r="Q346" s="289" t="str">
        <f t="shared" ref="Q346" si="2957">IF(D336="A","B&amp;C",IF(D336="B","A&amp;C","A&amp;B"))</f>
        <v>B&amp;C</v>
      </c>
      <c r="R346" s="289" t="str">
        <f t="shared" ref="R346" si="2958">IF(E336=1,"2&amp;3",IF(E336=2,"1&amp;3","1&amp;2"))</f>
        <v>1&amp;2</v>
      </c>
      <c r="S346" s="289" t="str">
        <f t="shared" ref="S346" si="2959">IF(F336="A","B&amp;C",IF(F336="B","A&amp;C","A&amp;B"))</f>
        <v>A&amp;B</v>
      </c>
      <c r="T346" s="289" t="str">
        <f t="shared" ref="T346" si="2960">IF(G336=1,"2&amp;3",IF(G336=2,"1&amp;3","1&amp;2"))</f>
        <v>2&amp;3</v>
      </c>
      <c r="U346" s="71"/>
      <c r="V346" s="165"/>
      <c r="W346" s="71"/>
      <c r="X346" s="71"/>
      <c r="Y346" s="349" t="str">
        <f t="shared" ref="Y346" si="2961">IF(D343=1,"2&amp;3",IF(D343=2,"1&amp;3","1&amp;2"))</f>
        <v>1&amp;3</v>
      </c>
      <c r="Z346" s="349" t="str">
        <f t="shared" ref="Z346" si="2962">IF(E343="A","B&amp;C",IF(E343="B","A&amp;C","A&amp;B"))</f>
        <v>B&amp;C</v>
      </c>
      <c r="AA346" s="349" t="str">
        <f t="shared" ref="AA346" si="2963">IF(F343=1,"2&amp;3",IF(F343=2,"1&amp;3","1&amp;2"))</f>
        <v>1&amp;3</v>
      </c>
      <c r="AB346" s="349" t="str">
        <f t="shared" ref="AB346" si="2964">IF(G343="A","B&amp;C",IF(G343="B","A&amp;C","A&amp;B"))</f>
        <v>A&amp;C</v>
      </c>
      <c r="AC346" s="306"/>
      <c r="AD346" s="308"/>
      <c r="AE346" s="306"/>
      <c r="AG346" s="337" t="str">
        <f>IF(D337="H","L","H")</f>
        <v>H</v>
      </c>
      <c r="AH346" s="337" t="str">
        <f>IF(E337="O","E","O")</f>
        <v>O</v>
      </c>
      <c r="AI346" s="337" t="str">
        <f>IF(F337="H","L","H")</f>
        <v>H</v>
      </c>
      <c r="AJ346" s="337" t="str">
        <f>IF(G337="O","E","O")</f>
        <v>E</v>
      </c>
      <c r="AL346" s="165"/>
      <c r="AN346" s="71"/>
      <c r="AO346" s="314" t="str">
        <f t="shared" ref="AO346" si="2965">IF(B346=0,0,IF(MOD(B346,3)=1,"A",IF(MOD(B346,3)=2,"B","C")))</f>
        <v>B</v>
      </c>
      <c r="AQ346" s="314" t="str">
        <f t="shared" ref="AQ346:AQ409" si="2966">IF(AR345=" "," ",IF(AND(AO346&lt;&gt;AO334,AO346&lt;&gt;0),"W","L"))</f>
        <v>L</v>
      </c>
      <c r="AR346" s="314" t="str">
        <f t="shared" ref="AR346" si="2967">IF(AQ346="L"," ",IF(AO335=1,"2&amp;3",IF(AO335=2,"1&amp;3","1&amp;2")))</f>
        <v xml:space="preserve"> </v>
      </c>
      <c r="AS346" s="318">
        <f t="shared" ref="AS346:AS409" si="2968">IF(AQ346="W",1,IF(AQ346="L",AS345+1,AS345))</f>
        <v>2</v>
      </c>
      <c r="AT346" s="318">
        <f t="shared" si="2392"/>
        <v>0</v>
      </c>
      <c r="AU346" s="318">
        <f t="shared" ref="AU346:AU409" si="2969">IF(AND(AR345&lt;&gt;" ",AQ346="W"),(AT345/2)*3,0)</f>
        <v>0</v>
      </c>
      <c r="AV346" s="318">
        <f t="shared" ref="AV346:AV409" si="2970">AV345-AT346+AU346</f>
        <v>1</v>
      </c>
    </row>
    <row r="347" spans="1:48">
      <c r="A347" s="197">
        <f t="shared" si="2839"/>
        <v>337</v>
      </c>
      <c r="B347" s="198">
        <f>Data!B347</f>
        <v>16</v>
      </c>
      <c r="D347" s="288">
        <f>IF(AND(B347&gt;0,B347&lt;=12),1,IF(AND(B347&gt;12,B347&lt;=24),2,IF(AND(B347&gt;24,B347&lt;=36),3,0)))</f>
        <v>2</v>
      </c>
      <c r="E347" s="288" t="str">
        <f>IF(B348=0,0,IF(MOD(B348,3)=1,"A",IF(MOD(B348,3)=2,"B","C")))</f>
        <v>B</v>
      </c>
      <c r="F347" s="288">
        <f>IF(AND(B349&gt;0,B349&lt;=12),1,IF(AND(B349&gt;12,B349&lt;=24),2,IF(AND(B349&gt;24,B349&lt;=36),3,0)))</f>
        <v>1</v>
      </c>
      <c r="G347" s="288" t="str">
        <f>IF(B350=0,0,IF(MOD(B350,3)=1,"A",IF(MOD(B350,3)=2,"B","C")))</f>
        <v>C</v>
      </c>
      <c r="I347" s="66" t="str">
        <f t="shared" ref="I347" si="2971">IF(AND(D347&lt;&gt;D335,D347&lt;&gt;0),"W","L")</f>
        <v>W</v>
      </c>
      <c r="J347" s="66" t="str">
        <f t="shared" ref="J347" si="2972">IF(I347="W"," ", IF(AND(E347&lt;&gt;E335,E347&lt;&gt;0),"W","L"))</f>
        <v xml:space="preserve"> </v>
      </c>
      <c r="K347" s="66" t="str">
        <f t="shared" ref="K347:L347" si="2973">IF(OR(J347="W",J347=" ")," ",IF(AND(F347&lt;&gt;F335,F347&lt;&gt;0),"W","L"))</f>
        <v xml:space="preserve"> </v>
      </c>
      <c r="L347" s="66" t="str">
        <f t="shared" si="2973"/>
        <v xml:space="preserve"> </v>
      </c>
      <c r="M347" s="71"/>
      <c r="N347" s="165">
        <f t="shared" ref="N347" si="2974">IF(I347="W",1,IF(J347="W",2,IF(K347="W",3,IF(L347="W",4,"L"))))</f>
        <v>1</v>
      </c>
      <c r="O347" s="71">
        <f t="shared" ref="O347" si="2975">IF(N347&lt;&gt;"L",O343+1,O343-81)</f>
        <v>-164</v>
      </c>
      <c r="P347" s="71"/>
      <c r="Q347" s="66" t="str">
        <f t="shared" ref="Q347" si="2976">IF(AND(D348&lt;&gt;D336,D348&lt;&gt;0),"W","L")</f>
        <v>L</v>
      </c>
      <c r="R347" s="66" t="str">
        <f t="shared" ref="R347" si="2977">IF(Q347="W"," ", IF(AND(E348&lt;&gt;E336,E348&lt;&gt;0),"W","L"))</f>
        <v>W</v>
      </c>
      <c r="S347" s="66" t="str">
        <f t="shared" ref="S347:T347" si="2978">IF(OR(R347="W",R347=" ")," ",IF(AND(F348&lt;&gt;F336,F348&lt;&gt;0),"W","L"))</f>
        <v xml:space="preserve"> </v>
      </c>
      <c r="T347" s="66" t="str">
        <f t="shared" si="2978"/>
        <v xml:space="preserve"> </v>
      </c>
      <c r="U347" s="71"/>
      <c r="V347" s="165">
        <f t="shared" ref="V347" si="2979">IF(Q347="W",1,IF(R347="W",2,IF(S347="W",3,IF(T347="W",4,"L"))))</f>
        <v>2</v>
      </c>
      <c r="W347" s="71">
        <f t="shared" ref="W347" si="2980">IF(V347&lt;&gt;"L",W343+1,W343-81)</f>
        <v>0</v>
      </c>
      <c r="X347" s="71"/>
      <c r="Y347" s="314" t="str">
        <f t="shared" ref="Y347" si="2981">IF(AND(D347&lt;&gt;D343,D347&lt;&gt;0),"W","L")</f>
        <v>L</v>
      </c>
      <c r="Z347" s="314" t="str">
        <f t="shared" ref="Z347" si="2982">IF(Y347="W"," ", IF(AND(E347&lt;&gt;E343,E347&lt;&gt;0),"W","L"))</f>
        <v>W</v>
      </c>
      <c r="AA347" s="314" t="str">
        <f t="shared" ref="AA347:AB347" si="2983">IF(OR(Z347="W",Z347=" ")," ",IF(AND(F347&lt;&gt;F343,F347&lt;&gt;0),"W","L"))</f>
        <v xml:space="preserve"> </v>
      </c>
      <c r="AB347" s="314" t="str">
        <f t="shared" si="2983"/>
        <v xml:space="preserve"> </v>
      </c>
      <c r="AC347" s="306"/>
      <c r="AD347" s="308">
        <f t="shared" ref="AD347" si="2984">IF(Y347="W",1,IF(Z347="W",2,IF(AA347="W",3,IF(AB347="W",4,"L"))))</f>
        <v>2</v>
      </c>
      <c r="AE347" s="306">
        <f t="shared" ref="AE347" si="2985">IF(AD347&lt;&gt;"L",AE343+1,AE343-81)</f>
        <v>84</v>
      </c>
      <c r="AG347" s="314" t="str">
        <f>IF(AND(D349&lt;&gt;D337,D578&lt;&gt;0),"W","L")</f>
        <v>L</v>
      </c>
      <c r="AH347" s="314" t="str">
        <f>IF(AG347="W"," ", IF(AND(E349&lt;&gt;E337,E349&lt;&gt;0),"W","L"))</f>
        <v>W</v>
      </c>
      <c r="AI347" s="314" t="str">
        <f>IF(OR(AH347="W",AH347=" ")," ",IF(AND(F349&lt;&gt;F337,F349&lt;&gt;0),"W","L"))</f>
        <v xml:space="preserve"> </v>
      </c>
      <c r="AJ347" s="314" t="str">
        <f>IF(OR(AI347="W",AI347=" ")," ",IF(AND(G349&lt;&gt;G337,G349&lt;&gt;0),"W","L"))</f>
        <v xml:space="preserve"> </v>
      </c>
      <c r="AL347" s="165">
        <f t="shared" ref="AL347" si="2986">IF(AG347="W",1,IF(AH347="W",2,IF(AI347="W",3,IF(AJ347="W",4,"L"))))</f>
        <v>2</v>
      </c>
      <c r="AM347" s="71">
        <f t="shared" ref="AM347" si="2987">IF(AL347&lt;&gt;"L",AM343+1,AM343-15)</f>
        <v>-78</v>
      </c>
      <c r="AN347" s="71"/>
      <c r="AO347" s="314">
        <f t="shared" ref="AO347" si="2988">IF(AND(B347&gt;0,B347&lt;=12),1,IF(AND(B347&gt;12,B347&lt;=24),2,IF(AND(B347&gt;24,B347&lt;=36),3,0)))</f>
        <v>2</v>
      </c>
      <c r="AQ347" s="314" t="str">
        <f t="shared" si="2966"/>
        <v xml:space="preserve"> </v>
      </c>
      <c r="AR347" s="314" t="str">
        <f t="shared" ref="AR347" si="2989">IF(AQ347="L"," ",IF(AO336="A","B&amp;C",IF(AO336="B","A&amp;C","A&amp;B")))</f>
        <v>B&amp;C</v>
      </c>
      <c r="AS347" s="318">
        <f t="shared" si="2968"/>
        <v>2</v>
      </c>
      <c r="AT347" s="318">
        <f t="shared" ref="AT347:AT410" si="2990">IF(AR347=" ",0,IF($AT$9=3,IF(AS347=1,2,IF(AS347=2,6,IF(AS347=3,18,0))),IF(AS347=1,2,IF(AS347=2,6,IF(AS347=3,18,IF(AS347=4,54,0))))))</f>
        <v>6</v>
      </c>
      <c r="AU347" s="318">
        <f t="shared" si="2969"/>
        <v>0</v>
      </c>
      <c r="AV347" s="318">
        <f t="shared" si="2970"/>
        <v>-5</v>
      </c>
    </row>
    <row r="348" spans="1:48">
      <c r="A348" s="197">
        <f t="shared" si="2839"/>
        <v>338</v>
      </c>
      <c r="B348" s="198">
        <f>Data!B348</f>
        <v>23</v>
      </c>
      <c r="D348" s="290" t="str">
        <f>IF(B347=0,0,IF(MOD(B347,3)=1,"A",IF(MOD(B347,3)=2,"B","C")))</f>
        <v>A</v>
      </c>
      <c r="E348" s="290">
        <f>IF(AND(B348&gt;0,B348&lt;=12),1,IF(AND(B348&gt;12,B348&lt;=24),2,IF(AND(B348&gt;24,B348&lt;=36),3,0)))</f>
        <v>2</v>
      </c>
      <c r="F348" s="290" t="str">
        <f>IF(B349=0,0,IF(MOD(B349,3)=1,"A",IF(MOD(B349,3)=2,"B","C")))</f>
        <v>B</v>
      </c>
      <c r="G348" s="290">
        <f>IF(AND(B350&gt;0,B350&lt;=12),1,IF(AND(B350&gt;12,B350&lt;=24),2,IF(AND(B350&gt;24,B350&lt;=36),3,0)))</f>
        <v>3</v>
      </c>
      <c r="M348" s="71"/>
      <c r="N348" s="165"/>
      <c r="O348" s="71"/>
      <c r="P348" s="71"/>
      <c r="Q348" s="165"/>
      <c r="R348" s="165"/>
      <c r="S348" s="165"/>
      <c r="T348" s="165"/>
      <c r="U348" s="71"/>
      <c r="V348" s="165"/>
      <c r="W348" s="71"/>
      <c r="X348" s="71"/>
      <c r="Y348" s="314"/>
      <c r="Z348" s="314"/>
      <c r="AA348" s="314"/>
      <c r="AB348" s="314"/>
      <c r="AC348" s="306"/>
      <c r="AD348" s="308"/>
      <c r="AE348" s="306"/>
      <c r="AG348" s="577"/>
      <c r="AH348" s="577"/>
      <c r="AI348" s="577"/>
      <c r="AJ348" s="577"/>
      <c r="AL348" s="165"/>
      <c r="AN348" s="71"/>
      <c r="AO348" s="314" t="str">
        <f t="shared" ref="AO348" si="2991">IF(B348=0,0,IF(MOD(B348,3)=1,"A",IF(MOD(B348,3)=2,"B","C")))</f>
        <v>B</v>
      </c>
      <c r="AQ348" s="314" t="str">
        <f t="shared" si="2966"/>
        <v>W</v>
      </c>
      <c r="AR348" s="314" t="str">
        <f t="shared" ref="AR348" si="2992">IF(AQ348="L"," ",IF(AO337=1,"2&amp;3",IF(AO337=2,"1&amp;3","1&amp;2")))</f>
        <v>2&amp;3</v>
      </c>
      <c r="AS348" s="318">
        <f t="shared" si="2968"/>
        <v>1</v>
      </c>
      <c r="AT348" s="318">
        <f t="shared" si="2990"/>
        <v>2</v>
      </c>
      <c r="AU348" s="318">
        <f t="shared" si="2969"/>
        <v>9</v>
      </c>
      <c r="AV348" s="318">
        <f t="shared" si="2970"/>
        <v>2</v>
      </c>
    </row>
    <row r="349" spans="1:48">
      <c r="A349" s="197">
        <f t="shared" si="2839"/>
        <v>339</v>
      </c>
      <c r="B349" s="198">
        <f>Data!B349</f>
        <v>8</v>
      </c>
      <c r="D349" s="292" t="str">
        <f>IF(B347=0,0,IF(B347&lt;=18,"L","H"))</f>
        <v>L</v>
      </c>
      <c r="E349" s="292" t="str">
        <f>IF(B348=0,0,IF(ISODD(B348),"O","E"))</f>
        <v>O</v>
      </c>
      <c r="F349" s="292" t="str">
        <f>IF(B349=0,0,IF(B349&lt;=18,"L","H"))</f>
        <v>L</v>
      </c>
      <c r="G349" s="292" t="str">
        <f>IF(B350=0,0,IF(ISODD(B350),"O","E"))</f>
        <v>E</v>
      </c>
      <c r="M349" s="71"/>
      <c r="N349" s="165"/>
      <c r="O349" s="71"/>
      <c r="P349" s="71"/>
      <c r="Q349" s="165"/>
      <c r="R349" s="165"/>
      <c r="S349" s="165"/>
      <c r="T349" s="165"/>
      <c r="U349" s="71"/>
      <c r="V349" s="165"/>
      <c r="W349" s="71"/>
      <c r="X349" s="71"/>
      <c r="Y349" s="314"/>
      <c r="Z349" s="314"/>
      <c r="AA349" s="314"/>
      <c r="AB349" s="314"/>
      <c r="AC349" s="306"/>
      <c r="AD349" s="308"/>
      <c r="AE349" s="306"/>
      <c r="AG349" s="577"/>
      <c r="AH349" s="577"/>
      <c r="AI349" s="577"/>
      <c r="AJ349" s="577"/>
      <c r="AL349" s="165"/>
      <c r="AN349" s="71"/>
      <c r="AO349" s="314">
        <f t="shared" ref="AO349" si="2993">IF(AND(B349&gt;0,B349&lt;=12),1,IF(AND(B349&gt;12,B349&lt;=24),2,IF(AND(B349&gt;24,B349&lt;=36),3,0)))</f>
        <v>1</v>
      </c>
      <c r="AQ349" s="314" t="str">
        <f t="shared" si="2966"/>
        <v>L</v>
      </c>
      <c r="AR349" s="314" t="str">
        <f t="shared" ref="AR349" si="2994">IF(AQ349="L"," ",IF(AO338="A","B&amp;C",IF(AO338="B","A&amp;C","A&amp;B")))</f>
        <v xml:space="preserve"> </v>
      </c>
      <c r="AS349" s="318">
        <f t="shared" si="2968"/>
        <v>2</v>
      </c>
      <c r="AT349" s="318">
        <f t="shared" si="2990"/>
        <v>0</v>
      </c>
      <c r="AU349" s="318">
        <f t="shared" si="2969"/>
        <v>0</v>
      </c>
      <c r="AV349" s="318">
        <f t="shared" si="2970"/>
        <v>2</v>
      </c>
    </row>
    <row r="350" spans="1:48">
      <c r="A350" s="197">
        <f t="shared" si="2839"/>
        <v>340</v>
      </c>
      <c r="B350" s="198">
        <f>Data!B350</f>
        <v>30</v>
      </c>
      <c r="D350" s="165"/>
      <c r="E350" s="165"/>
      <c r="F350" s="165"/>
      <c r="G350" s="165"/>
      <c r="I350" s="287" t="str">
        <f t="shared" ref="I350" si="2995">IF(D339=1,"2&amp;3",IF(D339=2,"1&amp;3","1&amp;2"))</f>
        <v>2&amp;3</v>
      </c>
      <c r="J350" s="287" t="str">
        <f t="shared" ref="J350" si="2996">IF(E339="A","B&amp;C",IF(E339="B","A&amp;C","A&amp;B"))</f>
        <v>A&amp;B</v>
      </c>
      <c r="K350" s="287" t="str">
        <f t="shared" ref="K350" si="2997">IF(F339=1,"2&amp;3",IF(F339=2,"1&amp;3","1&amp;2"))</f>
        <v>2&amp;3</v>
      </c>
      <c r="L350" s="287" t="str">
        <f t="shared" ref="L350" si="2998">IF(G339="A","B&amp;C",IF(G339="B","A&amp;C","A&amp;B"))</f>
        <v>A&amp;B</v>
      </c>
      <c r="M350" s="71"/>
      <c r="N350" s="165"/>
      <c r="O350" s="71"/>
      <c r="P350" s="71"/>
      <c r="Q350" s="289" t="str">
        <f t="shared" ref="Q350" si="2999">IF(D340="A","B&amp;C",IF(D340="B","A&amp;C","A&amp;B"))</f>
        <v>A&amp;C</v>
      </c>
      <c r="R350" s="289" t="str">
        <f t="shared" ref="R350" si="3000">IF(E340=1,"2&amp;3",IF(E340=2,"1&amp;3","1&amp;2"))</f>
        <v>1&amp;2</v>
      </c>
      <c r="S350" s="289" t="str">
        <f t="shared" ref="S350" si="3001">IF(F340="A","B&amp;C",IF(F340="B","A&amp;C","A&amp;B"))</f>
        <v>B&amp;C</v>
      </c>
      <c r="T350" s="289" t="str">
        <f t="shared" ref="T350" si="3002">IF(G340=1,"2&amp;3",IF(G340=2,"1&amp;3","1&amp;2"))</f>
        <v>1&amp;3</v>
      </c>
      <c r="U350" s="71"/>
      <c r="V350" s="165"/>
      <c r="W350" s="71"/>
      <c r="X350" s="71"/>
      <c r="Y350" s="349" t="str">
        <f t="shared" ref="Y350" si="3003">IF(D347=1,"2&amp;3",IF(D347=2,"1&amp;3","1&amp;2"))</f>
        <v>1&amp;3</v>
      </c>
      <c r="Z350" s="349" t="str">
        <f t="shared" ref="Z350" si="3004">IF(E347="A","B&amp;C",IF(E347="B","A&amp;C","A&amp;B"))</f>
        <v>A&amp;C</v>
      </c>
      <c r="AA350" s="349" t="str">
        <f t="shared" ref="AA350" si="3005">IF(F347=1,"2&amp;3",IF(F347=2,"1&amp;3","1&amp;2"))</f>
        <v>2&amp;3</v>
      </c>
      <c r="AB350" s="349" t="str">
        <f t="shared" ref="AB350" si="3006">IF(G347="A","B&amp;C",IF(G347="B","A&amp;C","A&amp;B"))</f>
        <v>A&amp;B</v>
      </c>
      <c r="AC350" s="306"/>
      <c r="AD350" s="308"/>
      <c r="AE350" s="306"/>
      <c r="AG350" s="337" t="str">
        <f>IF(D341="H","L","H")</f>
        <v>H</v>
      </c>
      <c r="AH350" s="337" t="str">
        <f>IF(E341="O","E","O")</f>
        <v>E</v>
      </c>
      <c r="AI350" s="337" t="str">
        <f>IF(F341="H","L","H")</f>
        <v>H</v>
      </c>
      <c r="AJ350" s="337" t="str">
        <f>IF(G341="O","E","O")</f>
        <v>O</v>
      </c>
      <c r="AL350" s="165"/>
      <c r="AN350" s="71"/>
      <c r="AO350" s="314" t="str">
        <f t="shared" ref="AO350" si="3007">IF(B350=0,0,IF(MOD(B350,3)=1,"A",IF(MOD(B350,3)=2,"B","C")))</f>
        <v>C</v>
      </c>
      <c r="AQ350" s="314" t="str">
        <f t="shared" si="2966"/>
        <v xml:space="preserve"> </v>
      </c>
      <c r="AR350" s="314" t="str">
        <f t="shared" ref="AR350" si="3008">IF(AQ350="L"," ",IF(AO339=1,"2&amp;3",IF(AO339=2,"1&amp;3","1&amp;2")))</f>
        <v>2&amp;3</v>
      </c>
      <c r="AS350" s="318">
        <f t="shared" si="2968"/>
        <v>2</v>
      </c>
      <c r="AT350" s="318">
        <f t="shared" si="2990"/>
        <v>6</v>
      </c>
      <c r="AU350" s="318">
        <f t="shared" si="2969"/>
        <v>0</v>
      </c>
      <c r="AV350" s="318">
        <f t="shared" si="2970"/>
        <v>-4</v>
      </c>
    </row>
    <row r="351" spans="1:48">
      <c r="A351" s="197">
        <f t="shared" si="2839"/>
        <v>341</v>
      </c>
      <c r="B351" s="198">
        <f>Data!B351</f>
        <v>25</v>
      </c>
      <c r="D351" s="288">
        <f>IF(AND(B351&gt;0,B351&lt;=12),1,IF(AND(B351&gt;12,B351&lt;=24),2,IF(AND(B351&gt;24,B351&lt;=36),3,0)))</f>
        <v>3</v>
      </c>
      <c r="E351" s="288" t="str">
        <f>IF(B352=0,0,IF(MOD(B352,3)=1,"A",IF(MOD(B352,3)=2,"B","C")))</f>
        <v>B</v>
      </c>
      <c r="F351" s="288">
        <f>IF(AND(B353&gt;0,B353&lt;=12),1,IF(AND(B353&gt;12,B353&lt;=24),2,IF(AND(B353&gt;24,B353&lt;=36),3,0)))</f>
        <v>2</v>
      </c>
      <c r="G351" s="288" t="str">
        <f>IF(B354=0,0,IF(MOD(B354,3)=1,"A",IF(MOD(B354,3)=2,"B","C")))</f>
        <v>A</v>
      </c>
      <c r="I351" s="66" t="str">
        <f t="shared" ref="I351" si="3009">IF(AND(D351&lt;&gt;D339,D351&lt;&gt;0),"W","L")</f>
        <v>W</v>
      </c>
      <c r="J351" s="66" t="str">
        <f t="shared" ref="J351" si="3010">IF(I351="W"," ", IF(AND(E351&lt;&gt;E339,E351&lt;&gt;0),"W","L"))</f>
        <v xml:space="preserve"> </v>
      </c>
      <c r="K351" s="66" t="str">
        <f t="shared" ref="K351:L351" si="3011">IF(OR(J351="W",J351=" ")," ",IF(AND(F351&lt;&gt;F339,F351&lt;&gt;0),"W","L"))</f>
        <v xml:space="preserve"> </v>
      </c>
      <c r="L351" s="66" t="str">
        <f t="shared" si="3011"/>
        <v xml:space="preserve"> </v>
      </c>
      <c r="M351" s="71"/>
      <c r="N351" s="165">
        <f t="shared" ref="N351" si="3012">IF(I351="W",1,IF(J351="W",2,IF(K351="W",3,IF(L351="W",4,"L"))))</f>
        <v>1</v>
      </c>
      <c r="O351" s="71">
        <f t="shared" ref="O351" si="3013">IF(N351&lt;&gt;"L",O347+1,O347-81)</f>
        <v>-163</v>
      </c>
      <c r="P351" s="71"/>
      <c r="Q351" s="66" t="str">
        <f t="shared" ref="Q351" si="3014">IF(AND(D352&lt;&gt;D340,D352&lt;&gt;0),"W","L")</f>
        <v>W</v>
      </c>
      <c r="R351" s="66" t="str">
        <f t="shared" ref="R351" si="3015">IF(Q351="W"," ", IF(AND(E352&lt;&gt;E340,E352&lt;&gt;0),"W","L"))</f>
        <v xml:space="preserve"> </v>
      </c>
      <c r="S351" s="66" t="str">
        <f t="shared" ref="S351:T351" si="3016">IF(OR(R351="W",R351=" ")," ",IF(AND(F352&lt;&gt;F340,F352&lt;&gt;0),"W","L"))</f>
        <v xml:space="preserve"> </v>
      </c>
      <c r="T351" s="66" t="str">
        <f t="shared" si="3016"/>
        <v xml:space="preserve"> </v>
      </c>
      <c r="U351" s="71"/>
      <c r="V351" s="165">
        <f t="shared" ref="V351" si="3017">IF(Q351="W",1,IF(R351="W",2,IF(S351="W",3,IF(T351="W",4,"L"))))</f>
        <v>1</v>
      </c>
      <c r="W351" s="71">
        <f t="shared" ref="W351" si="3018">IF(V351&lt;&gt;"L",W347+1,W347-81)</f>
        <v>1</v>
      </c>
      <c r="X351" s="71"/>
      <c r="Y351" s="314" t="str">
        <f t="shared" ref="Y351" si="3019">IF(AND(D351&lt;&gt;D347,D351&lt;&gt;0),"W","L")</f>
        <v>W</v>
      </c>
      <c r="Z351" s="314" t="str">
        <f t="shared" ref="Z351" si="3020">IF(Y351="W"," ", IF(AND(E351&lt;&gt;E347,E351&lt;&gt;0),"W","L"))</f>
        <v xml:space="preserve"> </v>
      </c>
      <c r="AA351" s="314" t="str">
        <f t="shared" ref="AA351:AB351" si="3021">IF(OR(Z351="W",Z351=" ")," ",IF(AND(F351&lt;&gt;F347,F351&lt;&gt;0),"W","L"))</f>
        <v xml:space="preserve"> </v>
      </c>
      <c r="AB351" s="314" t="str">
        <f t="shared" si="3021"/>
        <v xml:space="preserve"> </v>
      </c>
      <c r="AC351" s="306"/>
      <c r="AD351" s="308">
        <f t="shared" ref="AD351" si="3022">IF(Y351="W",1,IF(Z351="W",2,IF(AA351="W",3,IF(AB351="W",4,"L"))))</f>
        <v>1</v>
      </c>
      <c r="AE351" s="306">
        <f t="shared" ref="AE351" si="3023">IF(AD351&lt;&gt;"L",AE347+1,AE347-81)</f>
        <v>85</v>
      </c>
      <c r="AG351" s="314" t="str">
        <f>IF(AND(D353&lt;&gt;D341,D582&lt;&gt;0),"W","L")</f>
        <v>L</v>
      </c>
      <c r="AH351" s="314" t="str">
        <f>IF(AG351="W"," ", IF(AND(E353&lt;&gt;E341,E353&lt;&gt;0),"W","L"))</f>
        <v>W</v>
      </c>
      <c r="AI351" s="314" t="str">
        <f>IF(OR(AH351="W",AH351=" ")," ",IF(AND(F353&lt;&gt;F341,F353&lt;&gt;0),"W","L"))</f>
        <v xml:space="preserve"> </v>
      </c>
      <c r="AJ351" s="314" t="str">
        <f>IF(OR(AI351="W",AI351=" ")," ",IF(AND(G353&lt;&gt;G341,G353&lt;&gt;0),"W","L"))</f>
        <v xml:space="preserve"> </v>
      </c>
      <c r="AL351" s="165">
        <f t="shared" ref="AL351" si="3024">IF(AG351="W",1,IF(AH351="W",2,IF(AI351="W",3,IF(AJ351="W",4,"L"))))</f>
        <v>2</v>
      </c>
      <c r="AM351" s="71">
        <f t="shared" ref="AM351" si="3025">IF(AL351&lt;&gt;"L",AM347+1,AM347-15)</f>
        <v>-77</v>
      </c>
      <c r="AN351" s="71"/>
      <c r="AO351" s="314">
        <f t="shared" ref="AO351" si="3026">IF(AND(B351&gt;0,B351&lt;=12),1,IF(AND(B351&gt;12,B351&lt;=24),2,IF(AND(B351&gt;24,B351&lt;=36),3,0)))</f>
        <v>3</v>
      </c>
      <c r="AQ351" s="314" t="str">
        <f t="shared" si="2966"/>
        <v>W</v>
      </c>
      <c r="AR351" s="314" t="str">
        <f t="shared" ref="AR351" si="3027">IF(AQ351="L"," ",IF(AO340="A","B&amp;C",IF(AO340="B","A&amp;C","A&amp;B")))</f>
        <v>A&amp;B</v>
      </c>
      <c r="AS351" s="318">
        <f t="shared" si="2968"/>
        <v>1</v>
      </c>
      <c r="AT351" s="318">
        <f t="shared" si="2990"/>
        <v>2</v>
      </c>
      <c r="AU351" s="318">
        <f t="shared" si="2969"/>
        <v>9</v>
      </c>
      <c r="AV351" s="318">
        <f t="shared" si="2970"/>
        <v>3</v>
      </c>
    </row>
    <row r="352" spans="1:48">
      <c r="A352" s="197">
        <f t="shared" si="2839"/>
        <v>342</v>
      </c>
      <c r="B352" s="198">
        <f>Data!B352</f>
        <v>14</v>
      </c>
      <c r="D352" s="290" t="str">
        <f>IF(B351=0,0,IF(MOD(B351,3)=1,"A",IF(MOD(B351,3)=2,"B","C")))</f>
        <v>A</v>
      </c>
      <c r="E352" s="290">
        <f>IF(AND(B352&gt;0,B352&lt;=12),1,IF(AND(B352&gt;12,B352&lt;=24),2,IF(AND(B352&gt;24,B352&lt;=36),3,0)))</f>
        <v>2</v>
      </c>
      <c r="F352" s="290" t="str">
        <f>IF(B353=0,0,IF(MOD(B353,3)=1,"A",IF(MOD(B353,3)=2,"B","C")))</f>
        <v>C</v>
      </c>
      <c r="G352" s="290">
        <f>IF(AND(B354&gt;0,B354&lt;=12),1,IF(AND(B354&gt;12,B354&lt;=24),2,IF(AND(B354&gt;24,B354&lt;=36),3,0)))</f>
        <v>2</v>
      </c>
      <c r="M352" s="71"/>
      <c r="N352" s="165"/>
      <c r="O352" s="71"/>
      <c r="P352" s="71"/>
      <c r="Q352" s="165"/>
      <c r="R352" s="165"/>
      <c r="S352" s="165"/>
      <c r="T352" s="165"/>
      <c r="U352" s="71"/>
      <c r="V352" s="165"/>
      <c r="W352" s="71"/>
      <c r="X352" s="71"/>
      <c r="Y352" s="314"/>
      <c r="Z352" s="314"/>
      <c r="AA352" s="314"/>
      <c r="AB352" s="314"/>
      <c r="AC352" s="306"/>
      <c r="AD352" s="308"/>
      <c r="AE352" s="306"/>
      <c r="AG352" s="577"/>
      <c r="AH352" s="577"/>
      <c r="AI352" s="577"/>
      <c r="AJ352" s="577"/>
      <c r="AL352" s="165"/>
      <c r="AN352" s="71"/>
      <c r="AO352" s="314" t="str">
        <f t="shared" ref="AO352" si="3028">IF(B352=0,0,IF(MOD(B352,3)=1,"A",IF(MOD(B352,3)=2,"B","C")))</f>
        <v>B</v>
      </c>
      <c r="AQ352" s="314" t="str">
        <f t="shared" si="2966"/>
        <v>W</v>
      </c>
      <c r="AR352" s="314" t="str">
        <f t="shared" ref="AR352" si="3029">IF(AQ352="L"," ",IF(AO341=1,"2&amp;3",IF(AO341=2,"1&amp;3","1&amp;2")))</f>
        <v>2&amp;3</v>
      </c>
      <c r="AS352" s="318">
        <f t="shared" si="2968"/>
        <v>1</v>
      </c>
      <c r="AT352" s="318">
        <f t="shared" si="2990"/>
        <v>2</v>
      </c>
      <c r="AU352" s="318">
        <f t="shared" si="2969"/>
        <v>3</v>
      </c>
      <c r="AV352" s="318">
        <f t="shared" si="2970"/>
        <v>4</v>
      </c>
    </row>
    <row r="353" spans="1:48">
      <c r="A353" s="197">
        <f t="shared" si="2839"/>
        <v>343</v>
      </c>
      <c r="B353" s="198">
        <f>Data!B353</f>
        <v>24</v>
      </c>
      <c r="D353" s="292" t="str">
        <f>IF(B351=0,0,IF(B351&lt;=18,"L","H"))</f>
        <v>H</v>
      </c>
      <c r="E353" s="292" t="str">
        <f>IF(B352=0,0,IF(ISODD(B352),"O","E"))</f>
        <v>E</v>
      </c>
      <c r="F353" s="292" t="str">
        <f>IF(B353=0,0,IF(B353&lt;=18,"L","H"))</f>
        <v>H</v>
      </c>
      <c r="G353" s="292" t="str">
        <f>IF(B354=0,0,IF(ISODD(B354),"O","E"))</f>
        <v>O</v>
      </c>
      <c r="M353" s="71"/>
      <c r="N353" s="165"/>
      <c r="O353" s="71"/>
      <c r="P353" s="71"/>
      <c r="Q353" s="165"/>
      <c r="R353" s="165"/>
      <c r="S353" s="165"/>
      <c r="T353" s="165"/>
      <c r="U353" s="71"/>
      <c r="V353" s="165"/>
      <c r="W353" s="71"/>
      <c r="X353" s="71"/>
      <c r="Y353" s="314"/>
      <c r="Z353" s="314"/>
      <c r="AA353" s="314"/>
      <c r="AB353" s="314"/>
      <c r="AC353" s="306"/>
      <c r="AD353" s="308"/>
      <c r="AE353" s="306"/>
      <c r="AG353" s="577"/>
      <c r="AH353" s="577"/>
      <c r="AI353" s="577"/>
      <c r="AJ353" s="577"/>
      <c r="AL353" s="165"/>
      <c r="AN353" s="71"/>
      <c r="AO353" s="314">
        <f t="shared" ref="AO353" si="3030">IF(AND(B353&gt;0,B353&lt;=12),1,IF(AND(B353&gt;12,B353&lt;=24),2,IF(AND(B353&gt;24,B353&lt;=36),3,0)))</f>
        <v>2</v>
      </c>
      <c r="AQ353" s="314" t="str">
        <f t="shared" si="2966"/>
        <v>W</v>
      </c>
      <c r="AR353" s="314" t="str">
        <f t="shared" ref="AR353" si="3031">IF(AQ353="L"," ",IF(AO342="A","B&amp;C",IF(AO342="B","A&amp;C","A&amp;B")))</f>
        <v>A&amp;B</v>
      </c>
      <c r="AS353" s="318">
        <f t="shared" si="2968"/>
        <v>1</v>
      </c>
      <c r="AT353" s="318">
        <f t="shared" si="2990"/>
        <v>2</v>
      </c>
      <c r="AU353" s="318">
        <f t="shared" si="2969"/>
        <v>3</v>
      </c>
      <c r="AV353" s="318">
        <f t="shared" si="2970"/>
        <v>5</v>
      </c>
    </row>
    <row r="354" spans="1:48">
      <c r="A354" s="197">
        <f t="shared" si="2839"/>
        <v>344</v>
      </c>
      <c r="B354" s="198">
        <f>Data!B354</f>
        <v>19</v>
      </c>
      <c r="D354" s="165"/>
      <c r="E354" s="165"/>
      <c r="F354" s="165"/>
      <c r="G354" s="165"/>
      <c r="I354" s="287" t="str">
        <f t="shared" ref="I354" si="3032">IF(D343=1,"2&amp;3",IF(D343=2,"1&amp;3","1&amp;2"))</f>
        <v>1&amp;3</v>
      </c>
      <c r="J354" s="287" t="str">
        <f t="shared" ref="J354" si="3033">IF(E343="A","B&amp;C",IF(E343="B","A&amp;C","A&amp;B"))</f>
        <v>B&amp;C</v>
      </c>
      <c r="K354" s="287" t="str">
        <f t="shared" ref="K354" si="3034">IF(F343=1,"2&amp;3",IF(F343=2,"1&amp;3","1&amp;2"))</f>
        <v>1&amp;3</v>
      </c>
      <c r="L354" s="287" t="str">
        <f t="shared" ref="L354" si="3035">IF(G343="A","B&amp;C",IF(G343="B","A&amp;C","A&amp;B"))</f>
        <v>A&amp;C</v>
      </c>
      <c r="M354" s="71"/>
      <c r="N354" s="165"/>
      <c r="O354" s="71"/>
      <c r="P354" s="71"/>
      <c r="Q354" s="289" t="str">
        <f t="shared" ref="Q354" si="3036">IF(D344="A","B&amp;C",IF(D344="B","A&amp;C","A&amp;B"))</f>
        <v>A&amp;B</v>
      </c>
      <c r="R354" s="289" t="str">
        <f t="shared" ref="R354" si="3037">IF(E344=1,"2&amp;3",IF(E344=2,"1&amp;3","1&amp;2"))</f>
        <v>2&amp;3</v>
      </c>
      <c r="S354" s="289" t="str">
        <f t="shared" ref="S354" si="3038">IF(F344="A","B&amp;C",IF(F344="B","A&amp;C","A&amp;B"))</f>
        <v>A&amp;C</v>
      </c>
      <c r="T354" s="289" t="str">
        <f t="shared" ref="T354" si="3039">IF(G344=1,"2&amp;3",IF(G344=2,"1&amp;3","1&amp;2"))</f>
        <v>2&amp;3</v>
      </c>
      <c r="U354" s="71"/>
      <c r="V354" s="165"/>
      <c r="W354" s="71"/>
      <c r="X354" s="71"/>
      <c r="Y354" s="349" t="str">
        <f t="shared" ref="Y354" si="3040">IF(D351=1,"2&amp;3",IF(D351=2,"1&amp;3","1&amp;2"))</f>
        <v>1&amp;2</v>
      </c>
      <c r="Z354" s="349" t="str">
        <f t="shared" ref="Z354" si="3041">IF(E351="A","B&amp;C",IF(E351="B","A&amp;C","A&amp;B"))</f>
        <v>A&amp;C</v>
      </c>
      <c r="AA354" s="349" t="str">
        <f t="shared" ref="AA354" si="3042">IF(F351=1,"2&amp;3",IF(F351=2,"1&amp;3","1&amp;2"))</f>
        <v>1&amp;3</v>
      </c>
      <c r="AB354" s="349" t="str">
        <f t="shared" ref="AB354" si="3043">IF(G351="A","B&amp;C",IF(G351="B","A&amp;C","A&amp;B"))</f>
        <v>B&amp;C</v>
      </c>
      <c r="AC354" s="306"/>
      <c r="AD354" s="308"/>
      <c r="AE354" s="306"/>
      <c r="AG354" s="337" t="str">
        <f>IF(D345="H","L","H")</f>
        <v>H</v>
      </c>
      <c r="AH354" s="337" t="str">
        <f>IF(E345="O","E","O")</f>
        <v>O</v>
      </c>
      <c r="AI354" s="337" t="str">
        <f>IF(F345="H","L","H")</f>
        <v>L</v>
      </c>
      <c r="AJ354" s="337" t="str">
        <f>IF(G345="O","E","O")</f>
        <v>E</v>
      </c>
      <c r="AL354" s="165"/>
      <c r="AN354" s="71"/>
      <c r="AO354" s="314" t="str">
        <f t="shared" ref="AO354" si="3044">IF(B354=0,0,IF(MOD(B354,3)=1,"A",IF(MOD(B354,3)=2,"B","C")))</f>
        <v>A</v>
      </c>
      <c r="AQ354" s="314" t="str">
        <f t="shared" si="2966"/>
        <v>W</v>
      </c>
      <c r="AR354" s="314" t="str">
        <f t="shared" ref="AR354" si="3045">IF(AQ354="L"," ",IF(AO343=1,"2&amp;3",IF(AO343=2,"1&amp;3","1&amp;2")))</f>
        <v>1&amp;3</v>
      </c>
      <c r="AS354" s="318">
        <f t="shared" si="2968"/>
        <v>1</v>
      </c>
      <c r="AT354" s="318">
        <f t="shared" si="2990"/>
        <v>2</v>
      </c>
      <c r="AU354" s="318">
        <f t="shared" si="2969"/>
        <v>3</v>
      </c>
      <c r="AV354" s="318">
        <f t="shared" si="2970"/>
        <v>6</v>
      </c>
    </row>
    <row r="355" spans="1:48">
      <c r="A355" s="197">
        <f t="shared" si="2839"/>
        <v>345</v>
      </c>
      <c r="B355" s="198">
        <f>Data!B355</f>
        <v>24</v>
      </c>
      <c r="D355" s="288">
        <f>IF(AND(B355&gt;0,B355&lt;=12),1,IF(AND(B355&gt;12,B355&lt;=24),2,IF(AND(B355&gt;24,B355&lt;=36),3,0)))</f>
        <v>2</v>
      </c>
      <c r="E355" s="288" t="str">
        <f>IF(B356=0,0,IF(MOD(B356,3)=1,"A",IF(MOD(B356,3)=2,"B","C")))</f>
        <v>B</v>
      </c>
      <c r="F355" s="288">
        <f>IF(AND(B357&gt;0,B357&lt;=12),1,IF(AND(B357&gt;12,B357&lt;=24),2,IF(AND(B357&gt;24,B357&lt;=36),3,0)))</f>
        <v>2</v>
      </c>
      <c r="G355" s="288" t="str">
        <f>IF(B358=0,0,IF(MOD(B358,3)=1,"A",IF(MOD(B358,3)=2,"B","C")))</f>
        <v>C</v>
      </c>
      <c r="I355" s="66" t="str">
        <f t="shared" ref="I355" si="3046">IF(AND(D355&lt;&gt;D343,D355&lt;&gt;0),"W","L")</f>
        <v>L</v>
      </c>
      <c r="J355" s="66" t="str">
        <f t="shared" ref="J355" si="3047">IF(I355="W"," ", IF(AND(E355&lt;&gt;E343,E355&lt;&gt;0),"W","L"))</f>
        <v>W</v>
      </c>
      <c r="K355" s="66" t="str">
        <f t="shared" ref="K355:L355" si="3048">IF(OR(J355="W",J355=" ")," ",IF(AND(F355&lt;&gt;F343,F355&lt;&gt;0),"W","L"))</f>
        <v xml:space="preserve"> </v>
      </c>
      <c r="L355" s="66" t="str">
        <f t="shared" si="3048"/>
        <v xml:space="preserve"> </v>
      </c>
      <c r="M355" s="71"/>
      <c r="N355" s="165">
        <f t="shared" ref="N355" si="3049">IF(I355="W",1,IF(J355="W",2,IF(K355="W",3,IF(L355="W",4,"L"))))</f>
        <v>2</v>
      </c>
      <c r="O355" s="71">
        <f t="shared" ref="O355" si="3050">IF(N355&lt;&gt;"L",O351+1,O351-81)</f>
        <v>-162</v>
      </c>
      <c r="P355" s="71"/>
      <c r="Q355" s="66" t="str">
        <f t="shared" ref="Q355" si="3051">IF(AND(D356&lt;&gt;D344,D356&lt;&gt;0),"W","L")</f>
        <v>L</v>
      </c>
      <c r="R355" s="66" t="str">
        <f t="shared" ref="R355" si="3052">IF(Q355="W"," ", IF(AND(E356&lt;&gt;E344,E356&lt;&gt;0),"W","L"))</f>
        <v>W</v>
      </c>
      <c r="S355" s="66" t="str">
        <f t="shared" ref="S355:T355" si="3053">IF(OR(R355="W",R355=" ")," ",IF(AND(F356&lt;&gt;F344,F356&lt;&gt;0),"W","L"))</f>
        <v xml:space="preserve"> </v>
      </c>
      <c r="T355" s="66" t="str">
        <f t="shared" si="3053"/>
        <v xml:space="preserve"> </v>
      </c>
      <c r="U355" s="71"/>
      <c r="V355" s="165">
        <f t="shared" ref="V355" si="3054">IF(Q355="W",1,IF(R355="W",2,IF(S355="W",3,IF(T355="W",4,"L"))))</f>
        <v>2</v>
      </c>
      <c r="W355" s="71">
        <f t="shared" ref="W355" si="3055">IF(V355&lt;&gt;"L",W351+1,W351-81)</f>
        <v>2</v>
      </c>
      <c r="X355" s="71"/>
      <c r="Y355" s="314" t="str">
        <f t="shared" ref="Y355" si="3056">IF(AND(D355&lt;&gt;D351,D355&lt;&gt;0),"W","L")</f>
        <v>W</v>
      </c>
      <c r="Z355" s="314" t="str">
        <f t="shared" ref="Z355" si="3057">IF(Y355="W"," ", IF(AND(E355&lt;&gt;E351,E355&lt;&gt;0),"W","L"))</f>
        <v xml:space="preserve"> </v>
      </c>
      <c r="AA355" s="314" t="str">
        <f t="shared" ref="AA355:AB355" si="3058">IF(OR(Z355="W",Z355=" ")," ",IF(AND(F355&lt;&gt;F351,F355&lt;&gt;0),"W","L"))</f>
        <v xml:space="preserve"> </v>
      </c>
      <c r="AB355" s="314" t="str">
        <f t="shared" si="3058"/>
        <v xml:space="preserve"> </v>
      </c>
      <c r="AC355" s="306"/>
      <c r="AD355" s="308">
        <f t="shared" ref="AD355" si="3059">IF(Y355="W",1,IF(Z355="W",2,IF(AA355="W",3,IF(AB355="W",4,"L"))))</f>
        <v>1</v>
      </c>
      <c r="AE355" s="306">
        <f t="shared" ref="AE355" si="3060">IF(AD355&lt;&gt;"L",AE351+1,AE351-81)</f>
        <v>86</v>
      </c>
      <c r="AG355" s="314" t="str">
        <f>IF(AND(D357&lt;&gt;D345,D586&lt;&gt;0),"W","L")</f>
        <v>L</v>
      </c>
      <c r="AH355" s="314" t="str">
        <f>IF(AG355="W"," ", IF(AND(E357&lt;&gt;E345,E357&lt;&gt;0),"W","L"))</f>
        <v>L</v>
      </c>
      <c r="AI355" s="314" t="str">
        <f>IF(OR(AH355="W",AH355=" ")," ",IF(AND(F357&lt;&gt;F345,F357&lt;&gt;0),"W","L"))</f>
        <v>L</v>
      </c>
      <c r="AJ355" s="314" t="str">
        <f>IF(OR(AI355="W",AI355=" ")," ",IF(AND(G357&lt;&gt;G345,G357&lt;&gt;0),"W","L"))</f>
        <v>W</v>
      </c>
      <c r="AL355" s="165">
        <f t="shared" ref="AL355" si="3061">IF(AG355="W",1,IF(AH355="W",2,IF(AI355="W",3,IF(AJ355="W",4,"L"))))</f>
        <v>4</v>
      </c>
      <c r="AM355" s="71">
        <f t="shared" ref="AM355" si="3062">IF(AL355&lt;&gt;"L",AM351+1,AM351-15)</f>
        <v>-76</v>
      </c>
      <c r="AN355" s="71"/>
      <c r="AO355" s="314">
        <f t="shared" ref="AO355" si="3063">IF(AND(B355&gt;0,B355&lt;=12),1,IF(AND(B355&gt;12,B355&lt;=24),2,IF(AND(B355&gt;24,B355&lt;=36),3,0)))</f>
        <v>2</v>
      </c>
      <c r="AQ355" s="314" t="str">
        <f t="shared" si="2966"/>
        <v>L</v>
      </c>
      <c r="AR355" s="314" t="str">
        <f t="shared" ref="AR355" si="3064">IF(AQ355="L"," ",IF(AO344="A","B&amp;C",IF(AO344="B","A&amp;C","A&amp;B")))</f>
        <v xml:space="preserve"> </v>
      </c>
      <c r="AS355" s="318">
        <f t="shared" si="2968"/>
        <v>2</v>
      </c>
      <c r="AT355" s="318">
        <f t="shared" si="2990"/>
        <v>0</v>
      </c>
      <c r="AU355" s="318">
        <f t="shared" si="2969"/>
        <v>0</v>
      </c>
      <c r="AV355" s="318">
        <f t="shared" si="2970"/>
        <v>6</v>
      </c>
    </row>
    <row r="356" spans="1:48">
      <c r="A356" s="197">
        <f t="shared" si="2839"/>
        <v>346</v>
      </c>
      <c r="B356" s="198">
        <f>Data!B356</f>
        <v>32</v>
      </c>
      <c r="D356" s="290" t="str">
        <f>IF(B355=0,0,IF(MOD(B355,3)=1,"A",IF(MOD(B355,3)=2,"B","C")))</f>
        <v>C</v>
      </c>
      <c r="E356" s="290">
        <f>IF(AND(B356&gt;0,B356&lt;=12),1,IF(AND(B356&gt;12,B356&lt;=24),2,IF(AND(B356&gt;24,B356&lt;=36),3,0)))</f>
        <v>3</v>
      </c>
      <c r="F356" s="290" t="str">
        <f>IF(B357=0,0,IF(MOD(B357,3)=1,"A",IF(MOD(B357,3)=2,"B","C")))</f>
        <v>C</v>
      </c>
      <c r="G356" s="290">
        <f>IF(AND(B358&gt;0,B358&lt;=12),1,IF(AND(B358&gt;12,B358&lt;=24),2,IF(AND(B358&gt;24,B358&lt;=36),3,0)))</f>
        <v>1</v>
      </c>
      <c r="M356" s="71"/>
      <c r="N356" s="165"/>
      <c r="O356" s="71"/>
      <c r="P356" s="71"/>
      <c r="Q356" s="165"/>
      <c r="R356" s="165"/>
      <c r="S356" s="165"/>
      <c r="T356" s="165"/>
      <c r="U356" s="71"/>
      <c r="V356" s="165"/>
      <c r="W356" s="71"/>
      <c r="X356" s="71"/>
      <c r="Y356" s="314"/>
      <c r="Z356" s="314"/>
      <c r="AA356" s="314"/>
      <c r="AB356" s="314"/>
      <c r="AC356" s="306"/>
      <c r="AD356" s="308"/>
      <c r="AE356" s="306"/>
      <c r="AG356" s="577"/>
      <c r="AH356" s="577"/>
      <c r="AI356" s="577"/>
      <c r="AJ356" s="577"/>
      <c r="AL356" s="165"/>
      <c r="AN356" s="71"/>
      <c r="AO356" s="314" t="str">
        <f t="shared" ref="AO356" si="3065">IF(B356=0,0,IF(MOD(B356,3)=1,"A",IF(MOD(B356,3)=2,"B","C")))</f>
        <v>B</v>
      </c>
      <c r="AQ356" s="314" t="str">
        <f t="shared" si="2966"/>
        <v xml:space="preserve"> </v>
      </c>
      <c r="AR356" s="314" t="str">
        <f t="shared" ref="AR356" si="3066">IF(AQ356="L"," ",IF(AO345=1,"2&amp;3",IF(AO345=2,"1&amp;3","1&amp;2")))</f>
        <v>1&amp;3</v>
      </c>
      <c r="AS356" s="318">
        <f t="shared" si="2968"/>
        <v>2</v>
      </c>
      <c r="AT356" s="318">
        <f t="shared" si="2990"/>
        <v>6</v>
      </c>
      <c r="AU356" s="318">
        <f t="shared" si="2969"/>
        <v>0</v>
      </c>
      <c r="AV356" s="318">
        <f t="shared" si="2970"/>
        <v>0</v>
      </c>
    </row>
    <row r="357" spans="1:48">
      <c r="A357" s="197">
        <f t="shared" si="2839"/>
        <v>347</v>
      </c>
      <c r="B357" s="198">
        <f>Data!B357</f>
        <v>24</v>
      </c>
      <c r="D357" s="292" t="str">
        <f>IF(B355=0,0,IF(B355&lt;=18,"L","H"))</f>
        <v>H</v>
      </c>
      <c r="E357" s="292" t="str">
        <f>IF(B356=0,0,IF(ISODD(B356),"O","E"))</f>
        <v>E</v>
      </c>
      <c r="F357" s="292" t="str">
        <f>IF(B357=0,0,IF(B357&lt;=18,"L","H"))</f>
        <v>H</v>
      </c>
      <c r="G357" s="292" t="str">
        <f>IF(B358=0,0,IF(ISODD(B358),"O","E"))</f>
        <v>E</v>
      </c>
      <c r="M357" s="71"/>
      <c r="N357" s="165"/>
      <c r="O357" s="71"/>
      <c r="P357" s="71"/>
      <c r="Q357" s="165"/>
      <c r="R357" s="165"/>
      <c r="S357" s="165"/>
      <c r="T357" s="165"/>
      <c r="U357" s="71"/>
      <c r="V357" s="165"/>
      <c r="W357" s="71"/>
      <c r="X357" s="71"/>
      <c r="Y357" s="314"/>
      <c r="Z357" s="314"/>
      <c r="AA357" s="314"/>
      <c r="AB357" s="314"/>
      <c r="AC357" s="306"/>
      <c r="AD357" s="308"/>
      <c r="AE357" s="306"/>
      <c r="AG357" s="577"/>
      <c r="AH357" s="577"/>
      <c r="AI357" s="577"/>
      <c r="AJ357" s="577"/>
      <c r="AL357" s="165"/>
      <c r="AN357" s="71"/>
      <c r="AO357" s="314">
        <f t="shared" ref="AO357" si="3067">IF(AND(B357&gt;0,B357&lt;=12),1,IF(AND(B357&gt;12,B357&lt;=24),2,IF(AND(B357&gt;24,B357&lt;=36),3,0)))</f>
        <v>2</v>
      </c>
      <c r="AQ357" s="314" t="str">
        <f t="shared" si="2966"/>
        <v>L</v>
      </c>
      <c r="AR357" s="314" t="str">
        <f t="shared" ref="AR357" si="3068">IF(AQ357="L"," ",IF(AO346="A","B&amp;C",IF(AO346="B","A&amp;C","A&amp;B")))</f>
        <v xml:space="preserve"> </v>
      </c>
      <c r="AS357" s="318">
        <f t="shared" si="2968"/>
        <v>3</v>
      </c>
      <c r="AT357" s="318">
        <f t="shared" si="2990"/>
        <v>0</v>
      </c>
      <c r="AU357" s="318">
        <f t="shared" si="2969"/>
        <v>0</v>
      </c>
      <c r="AV357" s="318">
        <f t="shared" si="2970"/>
        <v>0</v>
      </c>
    </row>
    <row r="358" spans="1:48">
      <c r="A358" s="197">
        <f t="shared" si="2839"/>
        <v>348</v>
      </c>
      <c r="B358" s="198">
        <f>Data!B358</f>
        <v>6</v>
      </c>
      <c r="D358" s="165"/>
      <c r="E358" s="165"/>
      <c r="F358" s="165"/>
      <c r="G358" s="165"/>
      <c r="I358" s="287" t="str">
        <f t="shared" ref="I358" si="3069">IF(D347=1,"2&amp;3",IF(D347=2,"1&amp;3","1&amp;2"))</f>
        <v>1&amp;3</v>
      </c>
      <c r="J358" s="287" t="str">
        <f t="shared" ref="J358" si="3070">IF(E347="A","B&amp;C",IF(E347="B","A&amp;C","A&amp;B"))</f>
        <v>A&amp;C</v>
      </c>
      <c r="K358" s="287" t="str">
        <f t="shared" ref="K358" si="3071">IF(F347=1,"2&amp;3",IF(F347=2,"1&amp;3","1&amp;2"))</f>
        <v>2&amp;3</v>
      </c>
      <c r="L358" s="287" t="str">
        <f t="shared" ref="L358" si="3072">IF(G347="A","B&amp;C",IF(G347="B","A&amp;C","A&amp;B"))</f>
        <v>A&amp;B</v>
      </c>
      <c r="M358" s="71"/>
      <c r="N358" s="165"/>
      <c r="O358" s="71"/>
      <c r="P358" s="71"/>
      <c r="Q358" s="289" t="str">
        <f t="shared" ref="Q358" si="3073">IF(D348="A","B&amp;C",IF(D348="B","A&amp;C","A&amp;B"))</f>
        <v>B&amp;C</v>
      </c>
      <c r="R358" s="289" t="str">
        <f t="shared" ref="R358" si="3074">IF(E348=1,"2&amp;3",IF(E348=2,"1&amp;3","1&amp;2"))</f>
        <v>1&amp;3</v>
      </c>
      <c r="S358" s="289" t="str">
        <f t="shared" ref="S358" si="3075">IF(F348="A","B&amp;C",IF(F348="B","A&amp;C","A&amp;B"))</f>
        <v>A&amp;C</v>
      </c>
      <c r="T358" s="289" t="str">
        <f t="shared" ref="T358" si="3076">IF(G348=1,"2&amp;3",IF(G348=2,"1&amp;3","1&amp;2"))</f>
        <v>1&amp;2</v>
      </c>
      <c r="U358" s="71"/>
      <c r="V358" s="165"/>
      <c r="W358" s="71"/>
      <c r="X358" s="71"/>
      <c r="Y358" s="349" t="str">
        <f t="shared" ref="Y358" si="3077">IF(D355=1,"2&amp;3",IF(D355=2,"1&amp;3","1&amp;2"))</f>
        <v>1&amp;3</v>
      </c>
      <c r="Z358" s="349" t="str">
        <f t="shared" ref="Z358" si="3078">IF(E355="A","B&amp;C",IF(E355="B","A&amp;C","A&amp;B"))</f>
        <v>A&amp;C</v>
      </c>
      <c r="AA358" s="349" t="str">
        <f t="shared" ref="AA358" si="3079">IF(F355=1,"2&amp;3",IF(F355=2,"1&amp;3","1&amp;2"))</f>
        <v>1&amp;3</v>
      </c>
      <c r="AB358" s="349" t="str">
        <f t="shared" ref="AB358" si="3080">IF(G355="A","B&amp;C",IF(G355="B","A&amp;C","A&amp;B"))</f>
        <v>A&amp;B</v>
      </c>
      <c r="AC358" s="306"/>
      <c r="AD358" s="308"/>
      <c r="AE358" s="306"/>
      <c r="AG358" s="337" t="str">
        <f>IF(D349="H","L","H")</f>
        <v>H</v>
      </c>
      <c r="AH358" s="337" t="str">
        <f>IF(E349="O","E","O")</f>
        <v>E</v>
      </c>
      <c r="AI358" s="337" t="str">
        <f>IF(F349="H","L","H")</f>
        <v>H</v>
      </c>
      <c r="AJ358" s="337" t="str">
        <f>IF(G349="O","E","O")</f>
        <v>O</v>
      </c>
      <c r="AL358" s="165"/>
      <c r="AN358" s="71"/>
      <c r="AO358" s="314" t="str">
        <f t="shared" ref="AO358" si="3081">IF(B358=0,0,IF(MOD(B358,3)=1,"A",IF(MOD(B358,3)=2,"B","C")))</f>
        <v>C</v>
      </c>
      <c r="AQ358" s="314" t="str">
        <f t="shared" si="2966"/>
        <v xml:space="preserve"> </v>
      </c>
      <c r="AR358" s="314" t="str">
        <f t="shared" ref="AR358" si="3082">IF(AQ358="L"," ",IF(AO347=1,"2&amp;3",IF(AO347=2,"1&amp;3","1&amp;2")))</f>
        <v>1&amp;3</v>
      </c>
      <c r="AS358" s="318">
        <f t="shared" si="2968"/>
        <v>3</v>
      </c>
      <c r="AT358" s="318">
        <f t="shared" si="2990"/>
        <v>18</v>
      </c>
      <c r="AU358" s="318">
        <f t="shared" si="2969"/>
        <v>0</v>
      </c>
      <c r="AV358" s="318">
        <f t="shared" si="2970"/>
        <v>-18</v>
      </c>
    </row>
    <row r="359" spans="1:48">
      <c r="A359" s="197">
        <f t="shared" si="2839"/>
        <v>349</v>
      </c>
      <c r="B359" s="198">
        <f>Data!B359</f>
        <v>19</v>
      </c>
      <c r="D359" s="288">
        <f>IF(AND(B359&gt;0,B359&lt;=12),1,IF(AND(B359&gt;12,B359&lt;=24),2,IF(AND(B359&gt;24,B359&lt;=36),3,0)))</f>
        <v>2</v>
      </c>
      <c r="E359" s="288">
        <f>IF(B360=0,0,IF(MOD(B360,3)=1,"A",IF(MOD(B360,3)=2,"B","C")))</f>
        <v>0</v>
      </c>
      <c r="F359" s="288">
        <f>IF(AND(B361&gt;0,B361&lt;=12),1,IF(AND(B361&gt;12,B361&lt;=24),2,IF(AND(B361&gt;24,B361&lt;=36),3,0)))</f>
        <v>3</v>
      </c>
      <c r="G359" s="288" t="str">
        <f>IF(B362=0,0,IF(MOD(B362,3)=1,"A",IF(MOD(B362,3)=2,"B","C")))</f>
        <v>B</v>
      </c>
      <c r="I359" s="66" t="str">
        <f t="shared" ref="I359" si="3083">IF(AND(D359&lt;&gt;D347,D359&lt;&gt;0),"W","L")</f>
        <v>L</v>
      </c>
      <c r="J359" s="66" t="str">
        <f t="shared" ref="J359" si="3084">IF(I359="W"," ", IF(AND(E359&lt;&gt;E347,E359&lt;&gt;0),"W","L"))</f>
        <v>L</v>
      </c>
      <c r="K359" s="66" t="str">
        <f t="shared" ref="K359:L359" si="3085">IF(OR(J359="W",J359=" ")," ",IF(AND(F359&lt;&gt;F347,F359&lt;&gt;0),"W","L"))</f>
        <v>W</v>
      </c>
      <c r="L359" s="66" t="str">
        <f t="shared" si="3085"/>
        <v xml:space="preserve"> </v>
      </c>
      <c r="M359" s="71"/>
      <c r="N359" s="165">
        <f t="shared" ref="N359" si="3086">IF(I359="W",1,IF(J359="W",2,IF(K359="W",3,IF(L359="W",4,"L"))))</f>
        <v>3</v>
      </c>
      <c r="O359" s="71">
        <f t="shared" ref="O359" si="3087">IF(N359&lt;&gt;"L",O355+1,O355-81)</f>
        <v>-161</v>
      </c>
      <c r="P359" s="71"/>
      <c r="Q359" s="66" t="str">
        <f t="shared" ref="Q359" si="3088">IF(AND(D360&lt;&gt;D348,D360&lt;&gt;0),"W","L")</f>
        <v>L</v>
      </c>
      <c r="R359" s="66" t="str">
        <f t="shared" ref="R359" si="3089">IF(Q359="W"," ", IF(AND(E360&lt;&gt;E348,E360&lt;&gt;0),"W","L"))</f>
        <v>L</v>
      </c>
      <c r="S359" s="66" t="str">
        <f t="shared" ref="S359:T359" si="3090">IF(OR(R359="W",R359=" ")," ",IF(AND(F360&lt;&gt;F348,F360&lt;&gt;0),"W","L"))</f>
        <v>W</v>
      </c>
      <c r="T359" s="66" t="str">
        <f t="shared" si="3090"/>
        <v xml:space="preserve"> </v>
      </c>
      <c r="U359" s="71"/>
      <c r="V359" s="165">
        <f t="shared" ref="V359" si="3091">IF(Q359="W",1,IF(R359="W",2,IF(S359="W",3,IF(T359="W",4,"L"))))</f>
        <v>3</v>
      </c>
      <c r="W359" s="71">
        <f t="shared" ref="W359" si="3092">IF(V359&lt;&gt;"L",W355+1,W355-81)</f>
        <v>3</v>
      </c>
      <c r="X359" s="71"/>
      <c r="Y359" s="314" t="str">
        <f t="shared" ref="Y359" si="3093">IF(AND(D359&lt;&gt;D355,D359&lt;&gt;0),"W","L")</f>
        <v>L</v>
      </c>
      <c r="Z359" s="314" t="str">
        <f t="shared" ref="Z359" si="3094">IF(Y359="W"," ", IF(AND(E359&lt;&gt;E355,E359&lt;&gt;0),"W","L"))</f>
        <v>L</v>
      </c>
      <c r="AA359" s="314" t="str">
        <f t="shared" ref="AA359:AB359" si="3095">IF(OR(Z359="W",Z359=" ")," ",IF(AND(F359&lt;&gt;F355,F359&lt;&gt;0),"W","L"))</f>
        <v>W</v>
      </c>
      <c r="AB359" s="314" t="str">
        <f t="shared" si="3095"/>
        <v xml:space="preserve"> </v>
      </c>
      <c r="AC359" s="306"/>
      <c r="AD359" s="308">
        <f t="shared" ref="AD359" si="3096">IF(Y359="W",1,IF(Z359="W",2,IF(AA359="W",3,IF(AB359="W",4,"L"))))</f>
        <v>3</v>
      </c>
      <c r="AE359" s="306">
        <f t="shared" ref="AE359" si="3097">IF(AD359&lt;&gt;"L",AE355+1,AE355-81)</f>
        <v>87</v>
      </c>
      <c r="AG359" s="314" t="str">
        <f>IF(AND(D361&lt;&gt;D349,D590&lt;&gt;0),"W","L")</f>
        <v>L</v>
      </c>
      <c r="AH359" s="314" t="str">
        <f>IF(AG359="W"," ", IF(AND(E361&lt;&gt;E349,E361&lt;&gt;0),"W","L"))</f>
        <v>L</v>
      </c>
      <c r="AI359" s="314" t="str">
        <f>IF(OR(AH359="W",AH359=" ")," ",IF(AND(F361&lt;&gt;F349,F361&lt;&gt;0),"W","L"))</f>
        <v>W</v>
      </c>
      <c r="AJ359" s="314" t="str">
        <f>IF(OR(AI359="W",AI359=" ")," ",IF(AND(G361&lt;&gt;G349,G361&lt;&gt;0),"W","L"))</f>
        <v xml:space="preserve"> </v>
      </c>
      <c r="AL359" s="165">
        <f t="shared" ref="AL359" si="3098">IF(AG359="W",1,IF(AH359="W",2,IF(AI359="W",3,IF(AJ359="W",4,"L"))))</f>
        <v>3</v>
      </c>
      <c r="AM359" s="71">
        <f t="shared" ref="AM359" si="3099">IF(AL359&lt;&gt;"L",AM355+1,AM355-15)</f>
        <v>-75</v>
      </c>
      <c r="AN359" s="71"/>
      <c r="AO359" s="314">
        <f t="shared" ref="AO359" si="3100">IF(AND(B359&gt;0,B359&lt;=12),1,IF(AND(B359&gt;12,B359&lt;=24),2,IF(AND(B359&gt;24,B359&lt;=36),3,0)))</f>
        <v>2</v>
      </c>
      <c r="AQ359" s="314" t="str">
        <f t="shared" si="2966"/>
        <v>L</v>
      </c>
      <c r="AR359" s="314" t="str">
        <f t="shared" ref="AR359" si="3101">IF(AQ359="L"," ",IF(AO348="A","B&amp;C",IF(AO348="B","A&amp;C","A&amp;B")))</f>
        <v xml:space="preserve"> </v>
      </c>
      <c r="AS359" s="318">
        <f t="shared" si="2968"/>
        <v>4</v>
      </c>
      <c r="AT359" s="318">
        <f t="shared" si="2990"/>
        <v>0</v>
      </c>
      <c r="AU359" s="318">
        <f t="shared" si="2969"/>
        <v>0</v>
      </c>
      <c r="AV359" s="318">
        <f t="shared" si="2970"/>
        <v>-18</v>
      </c>
    </row>
    <row r="360" spans="1:48">
      <c r="A360" s="197">
        <f t="shared" si="2839"/>
        <v>350</v>
      </c>
      <c r="B360" s="198">
        <f>Data!B360</f>
        <v>0</v>
      </c>
      <c r="D360" s="290" t="str">
        <f>IF(B359=0,0,IF(MOD(B359,3)=1,"A",IF(MOD(B359,3)=2,"B","C")))</f>
        <v>A</v>
      </c>
      <c r="E360" s="290">
        <f>IF(AND(B360&gt;0,B360&lt;=12),1,IF(AND(B360&gt;12,B360&lt;=24),2,IF(AND(B360&gt;24,B360&lt;=36),3,0)))</f>
        <v>0</v>
      </c>
      <c r="F360" s="290" t="str">
        <f>IF(B361=0,0,IF(MOD(B361,3)=1,"A",IF(MOD(B361,3)=2,"B","C")))</f>
        <v>C</v>
      </c>
      <c r="G360" s="290">
        <f>IF(AND(B362&gt;0,B362&lt;=12),1,IF(AND(B362&gt;12,B362&lt;=24),2,IF(AND(B362&gt;24,B362&lt;=36),3,0)))</f>
        <v>1</v>
      </c>
      <c r="M360" s="71"/>
      <c r="N360" s="165"/>
      <c r="O360" s="71"/>
      <c r="P360" s="71"/>
      <c r="Q360" s="165"/>
      <c r="R360" s="165"/>
      <c r="S360" s="165"/>
      <c r="T360" s="165"/>
      <c r="U360" s="71"/>
      <c r="V360" s="165"/>
      <c r="W360" s="71"/>
      <c r="X360" s="71"/>
      <c r="Y360" s="314"/>
      <c r="Z360" s="314"/>
      <c r="AA360" s="314"/>
      <c r="AB360" s="314"/>
      <c r="AC360" s="306"/>
      <c r="AD360" s="308"/>
      <c r="AE360" s="306"/>
      <c r="AG360" s="577"/>
      <c r="AH360" s="577"/>
      <c r="AI360" s="577"/>
      <c r="AJ360" s="577"/>
      <c r="AL360" s="165"/>
      <c r="AN360" s="71"/>
      <c r="AO360" s="314">
        <f t="shared" ref="AO360" si="3102">IF(B360=0,0,IF(MOD(B360,3)=1,"A",IF(MOD(B360,3)=2,"B","C")))</f>
        <v>0</v>
      </c>
      <c r="AQ360" s="314" t="str">
        <f t="shared" si="2966"/>
        <v xml:space="preserve"> </v>
      </c>
      <c r="AR360" s="314" t="str">
        <f t="shared" ref="AR360" si="3103">IF(AQ360="L"," ",IF(AO349=1,"2&amp;3",IF(AO349=2,"1&amp;3","1&amp;2")))</f>
        <v>2&amp;3</v>
      </c>
      <c r="AS360" s="318">
        <f t="shared" si="2968"/>
        <v>4</v>
      </c>
      <c r="AT360" s="318">
        <f t="shared" si="2990"/>
        <v>54</v>
      </c>
      <c r="AU360" s="318">
        <f t="shared" si="2969"/>
        <v>0</v>
      </c>
      <c r="AV360" s="318">
        <f t="shared" si="2970"/>
        <v>-72</v>
      </c>
    </row>
    <row r="361" spans="1:48">
      <c r="A361" s="197">
        <f t="shared" si="2839"/>
        <v>351</v>
      </c>
      <c r="B361" s="198">
        <f>Data!B361</f>
        <v>33</v>
      </c>
      <c r="D361" s="292" t="str">
        <f>IF(B359=0,0,IF(B359&lt;=18,"L","H"))</f>
        <v>H</v>
      </c>
      <c r="E361" s="292">
        <f>IF(B360=0,0,IF(ISODD(B360),"O","E"))</f>
        <v>0</v>
      </c>
      <c r="F361" s="292" t="str">
        <f>IF(B361=0,0,IF(B361&lt;=18,"L","H"))</f>
        <v>H</v>
      </c>
      <c r="G361" s="292" t="str">
        <f>IF(B362=0,0,IF(ISODD(B362),"O","E"))</f>
        <v>E</v>
      </c>
      <c r="M361" s="71"/>
      <c r="N361" s="165"/>
      <c r="O361" s="71"/>
      <c r="P361" s="71"/>
      <c r="Q361" s="165"/>
      <c r="R361" s="165"/>
      <c r="S361" s="165"/>
      <c r="T361" s="165"/>
      <c r="U361" s="71"/>
      <c r="V361" s="165"/>
      <c r="W361" s="71"/>
      <c r="X361" s="71"/>
      <c r="Y361" s="314"/>
      <c r="Z361" s="314"/>
      <c r="AA361" s="314"/>
      <c r="AB361" s="314"/>
      <c r="AC361" s="306"/>
      <c r="AD361" s="308"/>
      <c r="AE361" s="306"/>
      <c r="AG361" s="577"/>
      <c r="AH361" s="577"/>
      <c r="AI361" s="577"/>
      <c r="AJ361" s="577"/>
      <c r="AL361" s="165"/>
      <c r="AN361" s="71"/>
      <c r="AO361" s="314">
        <f t="shared" ref="AO361" si="3104">IF(AND(B361&gt;0,B361&lt;=12),1,IF(AND(B361&gt;12,B361&lt;=24),2,IF(AND(B361&gt;24,B361&lt;=36),3,0)))</f>
        <v>3</v>
      </c>
      <c r="AQ361" s="314" t="str">
        <f t="shared" si="2966"/>
        <v>W</v>
      </c>
      <c r="AR361" s="314" t="str">
        <f t="shared" ref="AR361" si="3105">IF(AQ361="L"," ",IF(AO350="A","B&amp;C",IF(AO350="B","A&amp;C","A&amp;B")))</f>
        <v>A&amp;B</v>
      </c>
      <c r="AS361" s="318">
        <f t="shared" si="2968"/>
        <v>1</v>
      </c>
      <c r="AT361" s="318">
        <f t="shared" si="2990"/>
        <v>2</v>
      </c>
      <c r="AU361" s="318">
        <f t="shared" si="2969"/>
        <v>81</v>
      </c>
      <c r="AV361" s="318">
        <f t="shared" si="2970"/>
        <v>7</v>
      </c>
    </row>
    <row r="362" spans="1:48">
      <c r="A362" s="197">
        <f t="shared" si="2839"/>
        <v>352</v>
      </c>
      <c r="B362" s="198">
        <f>Data!B362</f>
        <v>2</v>
      </c>
      <c r="D362" s="165"/>
      <c r="E362" s="165"/>
      <c r="F362" s="165"/>
      <c r="G362" s="165"/>
      <c r="I362" s="287" t="str">
        <f t="shared" ref="I362" si="3106">IF(D351=1,"2&amp;3",IF(D351=2,"1&amp;3","1&amp;2"))</f>
        <v>1&amp;2</v>
      </c>
      <c r="J362" s="287" t="str">
        <f t="shared" ref="J362" si="3107">IF(E351="A","B&amp;C",IF(E351="B","A&amp;C","A&amp;B"))</f>
        <v>A&amp;C</v>
      </c>
      <c r="K362" s="287" t="str">
        <f t="shared" ref="K362" si="3108">IF(F351=1,"2&amp;3",IF(F351=2,"1&amp;3","1&amp;2"))</f>
        <v>1&amp;3</v>
      </c>
      <c r="L362" s="287" t="str">
        <f t="shared" ref="L362" si="3109">IF(G351="A","B&amp;C",IF(G351="B","A&amp;C","A&amp;B"))</f>
        <v>B&amp;C</v>
      </c>
      <c r="M362" s="71"/>
      <c r="N362" s="165"/>
      <c r="O362" s="71"/>
      <c r="P362" s="71"/>
      <c r="Q362" s="289" t="str">
        <f t="shared" ref="Q362" si="3110">IF(D352="A","B&amp;C",IF(D352="B","A&amp;C","A&amp;B"))</f>
        <v>B&amp;C</v>
      </c>
      <c r="R362" s="289" t="str">
        <f t="shared" ref="R362" si="3111">IF(E352=1,"2&amp;3",IF(E352=2,"1&amp;3","1&amp;2"))</f>
        <v>1&amp;3</v>
      </c>
      <c r="S362" s="289" t="str">
        <f t="shared" ref="S362" si="3112">IF(F352="A","B&amp;C",IF(F352="B","A&amp;C","A&amp;B"))</f>
        <v>A&amp;B</v>
      </c>
      <c r="T362" s="289" t="str">
        <f t="shared" ref="T362" si="3113">IF(G352=1,"2&amp;3",IF(G352=2,"1&amp;3","1&amp;2"))</f>
        <v>1&amp;3</v>
      </c>
      <c r="U362" s="71"/>
      <c r="V362" s="165"/>
      <c r="W362" s="71"/>
      <c r="X362" s="71"/>
      <c r="Y362" s="349" t="str">
        <f t="shared" ref="Y362" si="3114">IF(D359=1,"2&amp;3",IF(D359=2,"1&amp;3","1&amp;2"))</f>
        <v>1&amp;3</v>
      </c>
      <c r="Z362" s="349" t="str">
        <f t="shared" ref="Z362" si="3115">IF(E359="A","B&amp;C",IF(E359="B","A&amp;C","A&amp;B"))</f>
        <v>A&amp;B</v>
      </c>
      <c r="AA362" s="349" t="str">
        <f t="shared" ref="AA362" si="3116">IF(F359=1,"2&amp;3",IF(F359=2,"1&amp;3","1&amp;2"))</f>
        <v>1&amp;2</v>
      </c>
      <c r="AB362" s="349" t="str">
        <f t="shared" ref="AB362" si="3117">IF(G359="A","B&amp;C",IF(G359="B","A&amp;C","A&amp;B"))</f>
        <v>A&amp;C</v>
      </c>
      <c r="AC362" s="306"/>
      <c r="AD362" s="308"/>
      <c r="AE362" s="306"/>
      <c r="AG362" s="337" t="str">
        <f>IF(D353="H","L","H")</f>
        <v>L</v>
      </c>
      <c r="AH362" s="337" t="str">
        <f>IF(E353="O","E","O")</f>
        <v>O</v>
      </c>
      <c r="AI362" s="337" t="str">
        <f>IF(F353="H","L","H")</f>
        <v>L</v>
      </c>
      <c r="AJ362" s="337" t="str">
        <f>IF(G353="O","E","O")</f>
        <v>E</v>
      </c>
      <c r="AL362" s="165"/>
      <c r="AN362" s="71"/>
      <c r="AO362" s="314" t="str">
        <f t="shared" ref="AO362" si="3118">IF(B362=0,0,IF(MOD(B362,3)=1,"A",IF(MOD(B362,3)=2,"B","C")))</f>
        <v>B</v>
      </c>
      <c r="AQ362" s="314" t="str">
        <f t="shared" si="2966"/>
        <v>W</v>
      </c>
      <c r="AR362" s="314" t="str">
        <f t="shared" ref="AR362" si="3119">IF(AQ362="L"," ",IF(AO351=1,"2&amp;3",IF(AO351=2,"1&amp;3","1&amp;2")))</f>
        <v>1&amp;2</v>
      </c>
      <c r="AS362" s="318">
        <f t="shared" si="2968"/>
        <v>1</v>
      </c>
      <c r="AT362" s="318">
        <f t="shared" si="2990"/>
        <v>2</v>
      </c>
      <c r="AU362" s="318">
        <f t="shared" si="2969"/>
        <v>3</v>
      </c>
      <c r="AV362" s="318">
        <f t="shared" si="2970"/>
        <v>8</v>
      </c>
    </row>
    <row r="363" spans="1:48">
      <c r="A363" s="197">
        <f t="shared" si="2839"/>
        <v>353</v>
      </c>
      <c r="B363" s="198">
        <f>Data!B363</f>
        <v>14</v>
      </c>
      <c r="D363" s="288">
        <f>IF(AND(B363&gt;0,B363&lt;=12),1,IF(AND(B363&gt;12,B363&lt;=24),2,IF(AND(B363&gt;24,B363&lt;=36),3,0)))</f>
        <v>2</v>
      </c>
      <c r="E363" s="288" t="str">
        <f>IF(B364=0,0,IF(MOD(B364,3)=1,"A",IF(MOD(B364,3)=2,"B","C")))</f>
        <v>C</v>
      </c>
      <c r="F363" s="288">
        <f>IF(AND(B365&gt;0,B365&lt;=12),1,IF(AND(B365&gt;12,B365&lt;=24),2,IF(AND(B365&gt;24,B365&lt;=36),3,0)))</f>
        <v>1</v>
      </c>
      <c r="G363" s="288" t="str">
        <f>IF(B366=0,0,IF(MOD(B366,3)=1,"A",IF(MOD(B366,3)=2,"B","C")))</f>
        <v>C</v>
      </c>
      <c r="I363" s="66" t="str">
        <f t="shared" ref="I363" si="3120">IF(AND(D363&lt;&gt;D351,D363&lt;&gt;0),"W","L")</f>
        <v>W</v>
      </c>
      <c r="J363" s="66" t="str">
        <f t="shared" ref="J363" si="3121">IF(I363="W"," ", IF(AND(E363&lt;&gt;E351,E363&lt;&gt;0),"W","L"))</f>
        <v xml:space="preserve"> </v>
      </c>
      <c r="K363" s="66" t="str">
        <f t="shared" ref="K363:L363" si="3122">IF(OR(J363="W",J363=" ")," ",IF(AND(F363&lt;&gt;F351,F363&lt;&gt;0),"W","L"))</f>
        <v xml:space="preserve"> </v>
      </c>
      <c r="L363" s="66" t="str">
        <f t="shared" si="3122"/>
        <v xml:space="preserve"> </v>
      </c>
      <c r="M363" s="71"/>
      <c r="N363" s="165">
        <f t="shared" ref="N363" si="3123">IF(I363="W",1,IF(J363="W",2,IF(K363="W",3,IF(L363="W",4,"L"))))</f>
        <v>1</v>
      </c>
      <c r="O363" s="71">
        <f t="shared" ref="O363" si="3124">IF(N363&lt;&gt;"L",O359+1,O359-81)</f>
        <v>-160</v>
      </c>
      <c r="P363" s="71"/>
      <c r="Q363" s="66" t="str">
        <f t="shared" ref="Q363" si="3125">IF(AND(D364&lt;&gt;D352,D364&lt;&gt;0),"W","L")</f>
        <v>W</v>
      </c>
      <c r="R363" s="66" t="str">
        <f t="shared" ref="R363" si="3126">IF(Q363="W"," ", IF(AND(E364&lt;&gt;E352,E364&lt;&gt;0),"W","L"))</f>
        <v xml:space="preserve"> </v>
      </c>
      <c r="S363" s="66" t="str">
        <f t="shared" ref="S363:T363" si="3127">IF(OR(R363="W",R363=" ")," ",IF(AND(F364&lt;&gt;F352,F364&lt;&gt;0),"W","L"))</f>
        <v xml:space="preserve"> </v>
      </c>
      <c r="T363" s="66" t="str">
        <f t="shared" si="3127"/>
        <v xml:space="preserve"> </v>
      </c>
      <c r="U363" s="71"/>
      <c r="V363" s="165">
        <f t="shared" ref="V363" si="3128">IF(Q363="W",1,IF(R363="W",2,IF(S363="W",3,IF(T363="W",4,"L"))))</f>
        <v>1</v>
      </c>
      <c r="W363" s="71">
        <f t="shared" ref="W363" si="3129">IF(V363&lt;&gt;"L",W359+1,W359-81)</f>
        <v>4</v>
      </c>
      <c r="X363" s="71"/>
      <c r="Y363" s="314" t="str">
        <f t="shared" ref="Y363" si="3130">IF(AND(D363&lt;&gt;D359,D363&lt;&gt;0),"W","L")</f>
        <v>L</v>
      </c>
      <c r="Z363" s="314" t="str">
        <f t="shared" ref="Z363" si="3131">IF(Y363="W"," ", IF(AND(E363&lt;&gt;E359,E363&lt;&gt;0),"W","L"))</f>
        <v>W</v>
      </c>
      <c r="AA363" s="314" t="str">
        <f t="shared" ref="AA363:AB363" si="3132">IF(OR(Z363="W",Z363=" ")," ",IF(AND(F363&lt;&gt;F359,F363&lt;&gt;0),"W","L"))</f>
        <v xml:space="preserve"> </v>
      </c>
      <c r="AB363" s="314" t="str">
        <f t="shared" si="3132"/>
        <v xml:space="preserve"> </v>
      </c>
      <c r="AC363" s="306"/>
      <c r="AD363" s="308">
        <f t="shared" ref="AD363" si="3133">IF(Y363="W",1,IF(Z363="W",2,IF(AA363="W",3,IF(AB363="W",4,"L"))))</f>
        <v>2</v>
      </c>
      <c r="AE363" s="306">
        <f t="shared" ref="AE363" si="3134">IF(AD363&lt;&gt;"L",AE359+1,AE359-81)</f>
        <v>88</v>
      </c>
      <c r="AG363" s="314" t="str">
        <f>IF(AND(D365&lt;&gt;D353,D594&lt;&gt;0),"W","L")</f>
        <v>L</v>
      </c>
      <c r="AH363" s="314" t="str">
        <f>IF(AG363="W"," ", IF(AND(E365&lt;&gt;E353,E365&lt;&gt;0),"W","L"))</f>
        <v>W</v>
      </c>
      <c r="AI363" s="314" t="str">
        <f>IF(OR(AH363="W",AH363=" ")," ",IF(AND(F365&lt;&gt;F353,F365&lt;&gt;0),"W","L"))</f>
        <v xml:space="preserve"> </v>
      </c>
      <c r="AJ363" s="314" t="str">
        <f>IF(OR(AI363="W",AI363=" ")," ",IF(AND(G365&lt;&gt;G353,G365&lt;&gt;0),"W","L"))</f>
        <v xml:space="preserve"> </v>
      </c>
      <c r="AL363" s="165">
        <f t="shared" ref="AL363" si="3135">IF(AG363="W",1,IF(AH363="W",2,IF(AI363="W",3,IF(AJ363="W",4,"L"))))</f>
        <v>2</v>
      </c>
      <c r="AM363" s="71">
        <f t="shared" ref="AM363" si="3136">IF(AL363&lt;&gt;"L",AM359+1,AM359-15)</f>
        <v>-74</v>
      </c>
      <c r="AN363" s="71"/>
      <c r="AO363" s="314">
        <f t="shared" ref="AO363" si="3137">IF(AND(B363&gt;0,B363&lt;=12),1,IF(AND(B363&gt;12,B363&lt;=24),2,IF(AND(B363&gt;24,B363&lt;=36),3,0)))</f>
        <v>2</v>
      </c>
      <c r="AQ363" s="314" t="str">
        <f t="shared" si="2966"/>
        <v>W</v>
      </c>
      <c r="AR363" s="314" t="str">
        <f t="shared" ref="AR363" si="3138">IF(AQ363="L"," ",IF(AO352="A","B&amp;C",IF(AO352="B","A&amp;C","A&amp;B")))</f>
        <v>A&amp;C</v>
      </c>
      <c r="AS363" s="318">
        <f t="shared" si="2968"/>
        <v>1</v>
      </c>
      <c r="AT363" s="318">
        <f t="shared" si="2990"/>
        <v>2</v>
      </c>
      <c r="AU363" s="318">
        <f t="shared" si="2969"/>
        <v>3</v>
      </c>
      <c r="AV363" s="318">
        <f t="shared" si="2970"/>
        <v>9</v>
      </c>
    </row>
    <row r="364" spans="1:48">
      <c r="A364" s="197">
        <f t="shared" si="2839"/>
        <v>354</v>
      </c>
      <c r="B364" s="198">
        <f>Data!B364</f>
        <v>9</v>
      </c>
      <c r="D364" s="290" t="str">
        <f>IF(B363=0,0,IF(MOD(B363,3)=1,"A",IF(MOD(B363,3)=2,"B","C")))</f>
        <v>B</v>
      </c>
      <c r="E364" s="290">
        <f>IF(AND(B364&gt;0,B364&lt;=12),1,IF(AND(B364&gt;12,B364&lt;=24),2,IF(AND(B364&gt;24,B364&lt;=36),3,0)))</f>
        <v>1</v>
      </c>
      <c r="F364" s="290" t="str">
        <f>IF(B365=0,0,IF(MOD(B365,3)=1,"A",IF(MOD(B365,3)=2,"B","C")))</f>
        <v>C</v>
      </c>
      <c r="G364" s="290">
        <f>IF(AND(B366&gt;0,B366&lt;=12),1,IF(AND(B366&gt;12,B366&lt;=24),2,IF(AND(B366&gt;24,B366&lt;=36),3,0)))</f>
        <v>2</v>
      </c>
      <c r="M364" s="71"/>
      <c r="N364" s="165"/>
      <c r="O364" s="71"/>
      <c r="P364" s="71"/>
      <c r="Q364" s="165"/>
      <c r="R364" s="165"/>
      <c r="S364" s="165"/>
      <c r="T364" s="165"/>
      <c r="U364" s="71"/>
      <c r="V364" s="165"/>
      <c r="W364" s="71"/>
      <c r="X364" s="71"/>
      <c r="Y364" s="314"/>
      <c r="Z364" s="314"/>
      <c r="AA364" s="314"/>
      <c r="AB364" s="314"/>
      <c r="AC364" s="306"/>
      <c r="AD364" s="308"/>
      <c r="AE364" s="306"/>
      <c r="AG364" s="577"/>
      <c r="AH364" s="577"/>
      <c r="AI364" s="577"/>
      <c r="AJ364" s="577"/>
      <c r="AL364" s="165"/>
      <c r="AN364" s="71"/>
      <c r="AO364" s="314" t="str">
        <f t="shared" ref="AO364" si="3139">IF(B364=0,0,IF(MOD(B364,3)=1,"A",IF(MOD(B364,3)=2,"B","C")))</f>
        <v>C</v>
      </c>
      <c r="AQ364" s="314" t="str">
        <f t="shared" si="2966"/>
        <v>W</v>
      </c>
      <c r="AR364" s="314" t="str">
        <f t="shared" ref="AR364" si="3140">IF(AQ364="L"," ",IF(AO353=1,"2&amp;3",IF(AO353=2,"1&amp;3","1&amp;2")))</f>
        <v>1&amp;3</v>
      </c>
      <c r="AS364" s="318">
        <f t="shared" si="2968"/>
        <v>1</v>
      </c>
      <c r="AT364" s="318">
        <f t="shared" si="2990"/>
        <v>2</v>
      </c>
      <c r="AU364" s="318">
        <f t="shared" si="2969"/>
        <v>3</v>
      </c>
      <c r="AV364" s="318">
        <f t="shared" si="2970"/>
        <v>10</v>
      </c>
    </row>
    <row r="365" spans="1:48">
      <c r="A365" s="197">
        <f t="shared" si="2839"/>
        <v>355</v>
      </c>
      <c r="B365" s="198">
        <f>Data!B365</f>
        <v>6</v>
      </c>
      <c r="D365" s="292" t="str">
        <f>IF(B363=0,0,IF(B363&lt;=18,"L","H"))</f>
        <v>L</v>
      </c>
      <c r="E365" s="292" t="str">
        <f>IF(B364=0,0,IF(ISODD(B364),"O","E"))</f>
        <v>O</v>
      </c>
      <c r="F365" s="292" t="str">
        <f>IF(B365=0,0,IF(B365&lt;=18,"L","H"))</f>
        <v>L</v>
      </c>
      <c r="G365" s="292" t="str">
        <f>IF(B366=0,0,IF(ISODD(B366),"O","E"))</f>
        <v>O</v>
      </c>
      <c r="M365" s="71"/>
      <c r="N365" s="165"/>
      <c r="O365" s="71"/>
      <c r="P365" s="71"/>
      <c r="Q365" s="165"/>
      <c r="R365" s="165"/>
      <c r="S365" s="165"/>
      <c r="T365" s="165"/>
      <c r="U365" s="71"/>
      <c r="V365" s="165"/>
      <c r="W365" s="71"/>
      <c r="X365" s="71"/>
      <c r="Y365" s="314"/>
      <c r="Z365" s="314"/>
      <c r="AA365" s="314"/>
      <c r="AB365" s="314"/>
      <c r="AC365" s="306"/>
      <c r="AD365" s="308"/>
      <c r="AE365" s="306"/>
      <c r="AG365" s="577"/>
      <c r="AH365" s="577"/>
      <c r="AI365" s="577"/>
      <c r="AJ365" s="577"/>
      <c r="AL365" s="165"/>
      <c r="AN365" s="71"/>
      <c r="AO365" s="314">
        <f t="shared" ref="AO365" si="3141">IF(AND(B365&gt;0,B365&lt;=12),1,IF(AND(B365&gt;12,B365&lt;=24),2,IF(AND(B365&gt;24,B365&lt;=36),3,0)))</f>
        <v>1</v>
      </c>
      <c r="AQ365" s="314" t="str">
        <f t="shared" si="2966"/>
        <v>W</v>
      </c>
      <c r="AR365" s="314" t="str">
        <f t="shared" ref="AR365" si="3142">IF(AQ365="L"," ",IF(AO354="A","B&amp;C",IF(AO354="B","A&amp;C","A&amp;B")))</f>
        <v>B&amp;C</v>
      </c>
      <c r="AS365" s="318">
        <f t="shared" si="2968"/>
        <v>1</v>
      </c>
      <c r="AT365" s="318">
        <f t="shared" si="2990"/>
        <v>2</v>
      </c>
      <c r="AU365" s="318">
        <f t="shared" si="2969"/>
        <v>3</v>
      </c>
      <c r="AV365" s="318">
        <f t="shared" si="2970"/>
        <v>11</v>
      </c>
    </row>
    <row r="366" spans="1:48">
      <c r="A366" s="197">
        <f t="shared" si="2839"/>
        <v>356</v>
      </c>
      <c r="B366" s="198">
        <f>Data!B366</f>
        <v>15</v>
      </c>
      <c r="D366" s="165"/>
      <c r="E366" s="165"/>
      <c r="F366" s="165"/>
      <c r="G366" s="165"/>
      <c r="I366" s="287" t="str">
        <f t="shared" ref="I366" si="3143">IF(D355=1,"2&amp;3",IF(D355=2,"1&amp;3","1&amp;2"))</f>
        <v>1&amp;3</v>
      </c>
      <c r="J366" s="287" t="str">
        <f t="shared" ref="J366" si="3144">IF(E355="A","B&amp;C",IF(E355="B","A&amp;C","A&amp;B"))</f>
        <v>A&amp;C</v>
      </c>
      <c r="K366" s="287" t="str">
        <f t="shared" ref="K366" si="3145">IF(F355=1,"2&amp;3",IF(F355=2,"1&amp;3","1&amp;2"))</f>
        <v>1&amp;3</v>
      </c>
      <c r="L366" s="287" t="str">
        <f t="shared" ref="L366" si="3146">IF(G355="A","B&amp;C",IF(G355="B","A&amp;C","A&amp;B"))</f>
        <v>A&amp;B</v>
      </c>
      <c r="M366" s="71"/>
      <c r="N366" s="165"/>
      <c r="O366" s="71"/>
      <c r="P366" s="71"/>
      <c r="Q366" s="289" t="str">
        <f t="shared" ref="Q366" si="3147">IF(D356="A","B&amp;C",IF(D356="B","A&amp;C","A&amp;B"))</f>
        <v>A&amp;B</v>
      </c>
      <c r="R366" s="289" t="str">
        <f t="shared" ref="R366" si="3148">IF(E356=1,"2&amp;3",IF(E356=2,"1&amp;3","1&amp;2"))</f>
        <v>1&amp;2</v>
      </c>
      <c r="S366" s="289" t="str">
        <f t="shared" ref="S366" si="3149">IF(F356="A","B&amp;C",IF(F356="B","A&amp;C","A&amp;B"))</f>
        <v>A&amp;B</v>
      </c>
      <c r="T366" s="289" t="str">
        <f t="shared" ref="T366" si="3150">IF(G356=1,"2&amp;3",IF(G356=2,"1&amp;3","1&amp;2"))</f>
        <v>2&amp;3</v>
      </c>
      <c r="U366" s="71"/>
      <c r="V366" s="165"/>
      <c r="W366" s="71"/>
      <c r="X366" s="71"/>
      <c r="Y366" s="349" t="str">
        <f t="shared" ref="Y366" si="3151">IF(D363=1,"2&amp;3",IF(D363=2,"1&amp;3","1&amp;2"))</f>
        <v>1&amp;3</v>
      </c>
      <c r="Z366" s="349" t="str">
        <f t="shared" ref="Z366" si="3152">IF(E363="A","B&amp;C",IF(E363="B","A&amp;C","A&amp;B"))</f>
        <v>A&amp;B</v>
      </c>
      <c r="AA366" s="349" t="str">
        <f t="shared" ref="AA366" si="3153">IF(F363=1,"2&amp;3",IF(F363=2,"1&amp;3","1&amp;2"))</f>
        <v>2&amp;3</v>
      </c>
      <c r="AB366" s="349" t="str">
        <f t="shared" ref="AB366" si="3154">IF(G363="A","B&amp;C",IF(G363="B","A&amp;C","A&amp;B"))</f>
        <v>A&amp;B</v>
      </c>
      <c r="AC366" s="306"/>
      <c r="AD366" s="308"/>
      <c r="AE366" s="306"/>
      <c r="AG366" s="337" t="str">
        <f>IF(D357="H","L","H")</f>
        <v>L</v>
      </c>
      <c r="AH366" s="337" t="str">
        <f>IF(E357="O","E","O")</f>
        <v>O</v>
      </c>
      <c r="AI366" s="337" t="str">
        <f>IF(F357="H","L","H")</f>
        <v>L</v>
      </c>
      <c r="AJ366" s="337" t="str">
        <f>IF(G357="O","E","O")</f>
        <v>O</v>
      </c>
      <c r="AL366" s="165"/>
      <c r="AN366" s="71"/>
      <c r="AO366" s="314" t="str">
        <f t="shared" ref="AO366" si="3155">IF(B366=0,0,IF(MOD(B366,3)=1,"A",IF(MOD(B366,3)=2,"B","C")))</f>
        <v>C</v>
      </c>
      <c r="AQ366" s="314" t="str">
        <f t="shared" si="2966"/>
        <v>W</v>
      </c>
      <c r="AR366" s="314" t="str">
        <f t="shared" ref="AR366" si="3156">IF(AQ366="L"," ",IF(AO355=1,"2&amp;3",IF(AO355=2,"1&amp;3","1&amp;2")))</f>
        <v>1&amp;3</v>
      </c>
      <c r="AS366" s="318">
        <f t="shared" si="2968"/>
        <v>1</v>
      </c>
      <c r="AT366" s="318">
        <f t="shared" si="2990"/>
        <v>2</v>
      </c>
      <c r="AU366" s="318">
        <f t="shared" si="2969"/>
        <v>3</v>
      </c>
      <c r="AV366" s="318">
        <f t="shared" si="2970"/>
        <v>12</v>
      </c>
    </row>
    <row r="367" spans="1:48">
      <c r="A367" s="197">
        <f t="shared" si="2839"/>
        <v>357</v>
      </c>
      <c r="B367" s="198">
        <f>Data!B367</f>
        <v>34</v>
      </c>
      <c r="D367" s="288">
        <f>IF(AND(B367&gt;0,B367&lt;=12),1,IF(AND(B367&gt;12,B367&lt;=24),2,IF(AND(B367&gt;24,B367&lt;=36),3,0)))</f>
        <v>3</v>
      </c>
      <c r="E367" s="288" t="str">
        <f>IF(B368=0,0,IF(MOD(B368,3)=1,"A",IF(MOD(B368,3)=2,"B","C")))</f>
        <v>A</v>
      </c>
      <c r="F367" s="288">
        <f>IF(AND(B369&gt;0,B369&lt;=12),1,IF(AND(B369&gt;12,B369&lt;=24),2,IF(AND(B369&gt;24,B369&lt;=36),3,0)))</f>
        <v>3</v>
      </c>
      <c r="G367" s="288" t="str">
        <f>IF(B370=0,0,IF(MOD(B370,3)=1,"A",IF(MOD(B370,3)=2,"B","C")))</f>
        <v>C</v>
      </c>
      <c r="I367" s="66" t="str">
        <f t="shared" ref="I367" si="3157">IF(AND(D367&lt;&gt;D355,D367&lt;&gt;0),"W","L")</f>
        <v>W</v>
      </c>
      <c r="J367" s="66" t="str">
        <f t="shared" ref="J367" si="3158">IF(I367="W"," ", IF(AND(E367&lt;&gt;E355,E367&lt;&gt;0),"W","L"))</f>
        <v xml:space="preserve"> </v>
      </c>
      <c r="K367" s="66" t="str">
        <f t="shared" ref="K367:L367" si="3159">IF(OR(J367="W",J367=" ")," ",IF(AND(F367&lt;&gt;F355,F367&lt;&gt;0),"W","L"))</f>
        <v xml:space="preserve"> </v>
      </c>
      <c r="L367" s="66" t="str">
        <f t="shared" si="3159"/>
        <v xml:space="preserve"> </v>
      </c>
      <c r="M367" s="71"/>
      <c r="N367" s="165">
        <f t="shared" ref="N367" si="3160">IF(I367="W",1,IF(J367="W",2,IF(K367="W",3,IF(L367="W",4,"L"))))</f>
        <v>1</v>
      </c>
      <c r="O367" s="71">
        <f t="shared" ref="O367" si="3161">IF(N367&lt;&gt;"L",O363+1,O363-81)</f>
        <v>-159</v>
      </c>
      <c r="P367" s="71"/>
      <c r="Q367" s="66" t="str">
        <f t="shared" ref="Q367" si="3162">IF(AND(D368&lt;&gt;D356,D368&lt;&gt;0),"W","L")</f>
        <v>W</v>
      </c>
      <c r="R367" s="66" t="str">
        <f t="shared" ref="R367" si="3163">IF(Q367="W"," ", IF(AND(E368&lt;&gt;E356,E368&lt;&gt;0),"W","L"))</f>
        <v xml:space="preserve"> </v>
      </c>
      <c r="S367" s="66" t="str">
        <f t="shared" ref="S367:T367" si="3164">IF(OR(R367="W",R367=" ")," ",IF(AND(F368&lt;&gt;F356,F368&lt;&gt;0),"W","L"))</f>
        <v xml:space="preserve"> </v>
      </c>
      <c r="T367" s="66" t="str">
        <f t="shared" si="3164"/>
        <v xml:space="preserve"> </v>
      </c>
      <c r="U367" s="71"/>
      <c r="V367" s="165">
        <f t="shared" ref="V367" si="3165">IF(Q367="W",1,IF(R367="W",2,IF(S367="W",3,IF(T367="W",4,"L"))))</f>
        <v>1</v>
      </c>
      <c r="W367" s="71">
        <f t="shared" ref="W367" si="3166">IF(V367&lt;&gt;"L",W363+1,W363-81)</f>
        <v>5</v>
      </c>
      <c r="X367" s="71"/>
      <c r="Y367" s="314" t="str">
        <f t="shared" ref="Y367" si="3167">IF(AND(D367&lt;&gt;D363,D367&lt;&gt;0),"W","L")</f>
        <v>W</v>
      </c>
      <c r="Z367" s="314" t="str">
        <f t="shared" ref="Z367" si="3168">IF(Y367="W"," ", IF(AND(E367&lt;&gt;E363,E367&lt;&gt;0),"W","L"))</f>
        <v xml:space="preserve"> </v>
      </c>
      <c r="AA367" s="314" t="str">
        <f t="shared" ref="AA367:AB367" si="3169">IF(OR(Z367="W",Z367=" ")," ",IF(AND(F367&lt;&gt;F363,F367&lt;&gt;0),"W","L"))</f>
        <v xml:space="preserve"> </v>
      </c>
      <c r="AB367" s="314" t="str">
        <f t="shared" si="3169"/>
        <v xml:space="preserve"> </v>
      </c>
      <c r="AC367" s="306"/>
      <c r="AD367" s="308">
        <f t="shared" ref="AD367" si="3170">IF(Y367="W",1,IF(Z367="W",2,IF(AA367="W",3,IF(AB367="W",4,"L"))))</f>
        <v>1</v>
      </c>
      <c r="AE367" s="306">
        <f t="shared" ref="AE367" si="3171">IF(AD367&lt;&gt;"L",AE363+1,AE363-81)</f>
        <v>89</v>
      </c>
      <c r="AG367" s="314" t="str">
        <f>IF(AND(D369&lt;&gt;D357,D598&lt;&gt;0),"W","L")</f>
        <v>L</v>
      </c>
      <c r="AH367" s="314" t="str">
        <f>IF(AG367="W"," ", IF(AND(E369&lt;&gt;E357,E369&lt;&gt;0),"W","L"))</f>
        <v>L</v>
      </c>
      <c r="AI367" s="314" t="str">
        <f>IF(OR(AH367="W",AH367=" ")," ",IF(AND(F369&lt;&gt;F357,F369&lt;&gt;0),"W","L"))</f>
        <v>L</v>
      </c>
      <c r="AJ367" s="314" t="str">
        <f>IF(OR(AI367="W",AI367=" ")," ",IF(AND(G369&lt;&gt;G357,G369&lt;&gt;0),"W","L"))</f>
        <v>L</v>
      </c>
      <c r="AL367" s="165" t="str">
        <f t="shared" ref="AL367" si="3172">IF(AG367="W",1,IF(AH367="W",2,IF(AI367="W",3,IF(AJ367="W",4,"L"))))</f>
        <v>L</v>
      </c>
      <c r="AM367" s="71">
        <f t="shared" ref="AM367" si="3173">IF(AL367&lt;&gt;"L",AM363+1,AM363-15)</f>
        <v>-89</v>
      </c>
      <c r="AN367" s="71"/>
      <c r="AO367" s="314">
        <f t="shared" ref="AO367" si="3174">IF(AND(B367&gt;0,B367&lt;=12),1,IF(AND(B367&gt;12,B367&lt;=24),2,IF(AND(B367&gt;24,B367&lt;=36),3,0)))</f>
        <v>3</v>
      </c>
      <c r="AQ367" s="314" t="str">
        <f t="shared" si="2966"/>
        <v>W</v>
      </c>
      <c r="AR367" s="314" t="str">
        <f t="shared" ref="AR367" si="3175">IF(AQ367="L"," ",IF(AO356="A","B&amp;C",IF(AO356="B","A&amp;C","A&amp;B")))</f>
        <v>A&amp;C</v>
      </c>
      <c r="AS367" s="318">
        <f t="shared" si="2968"/>
        <v>1</v>
      </c>
      <c r="AT367" s="318">
        <f t="shared" si="2990"/>
        <v>2</v>
      </c>
      <c r="AU367" s="318">
        <f t="shared" si="2969"/>
        <v>3</v>
      </c>
      <c r="AV367" s="318">
        <f t="shared" si="2970"/>
        <v>13</v>
      </c>
    </row>
    <row r="368" spans="1:48">
      <c r="A368" s="197">
        <f t="shared" si="2839"/>
        <v>358</v>
      </c>
      <c r="B368" s="198">
        <f>Data!B368</f>
        <v>34</v>
      </c>
      <c r="D368" s="290" t="str">
        <f>IF(B367=0,0,IF(MOD(B367,3)=1,"A",IF(MOD(B367,3)=2,"B","C")))</f>
        <v>A</v>
      </c>
      <c r="E368" s="290">
        <f>IF(AND(B368&gt;0,B368&lt;=12),1,IF(AND(B368&gt;12,B368&lt;=24),2,IF(AND(B368&gt;24,B368&lt;=36),3,0)))</f>
        <v>3</v>
      </c>
      <c r="F368" s="290" t="str">
        <f>IF(B369=0,0,IF(MOD(B369,3)=1,"A",IF(MOD(B369,3)=2,"B","C")))</f>
        <v>C</v>
      </c>
      <c r="G368" s="290">
        <f>IF(AND(B370&gt;0,B370&lt;=12),1,IF(AND(B370&gt;12,B370&lt;=24),2,IF(AND(B370&gt;24,B370&lt;=36),3,0)))</f>
        <v>1</v>
      </c>
      <c r="M368" s="71"/>
      <c r="N368" s="165"/>
      <c r="O368" s="71"/>
      <c r="P368" s="71"/>
      <c r="Q368" s="165"/>
      <c r="R368" s="165"/>
      <c r="S368" s="165"/>
      <c r="T368" s="165"/>
      <c r="U368" s="71"/>
      <c r="V368" s="165"/>
      <c r="W368" s="71"/>
      <c r="X368" s="71"/>
      <c r="Y368" s="314"/>
      <c r="Z368" s="314"/>
      <c r="AA368" s="314"/>
      <c r="AB368" s="314"/>
      <c r="AC368" s="306"/>
      <c r="AD368" s="308"/>
      <c r="AE368" s="306"/>
      <c r="AG368" s="577"/>
      <c r="AH368" s="577"/>
      <c r="AI368" s="577"/>
      <c r="AJ368" s="577"/>
      <c r="AL368" s="165"/>
      <c r="AN368" s="71"/>
      <c r="AO368" s="314" t="str">
        <f t="shared" ref="AO368" si="3176">IF(B368=0,0,IF(MOD(B368,3)=1,"A",IF(MOD(B368,3)=2,"B","C")))</f>
        <v>A</v>
      </c>
      <c r="AQ368" s="314" t="str">
        <f t="shared" si="2966"/>
        <v>W</v>
      </c>
      <c r="AR368" s="314" t="str">
        <f t="shared" ref="AR368" si="3177">IF(AQ368="L"," ",IF(AO357=1,"2&amp;3",IF(AO357=2,"1&amp;3","1&amp;2")))</f>
        <v>1&amp;3</v>
      </c>
      <c r="AS368" s="318">
        <f t="shared" si="2968"/>
        <v>1</v>
      </c>
      <c r="AT368" s="318">
        <f t="shared" si="2990"/>
        <v>2</v>
      </c>
      <c r="AU368" s="318">
        <f t="shared" si="2969"/>
        <v>3</v>
      </c>
      <c r="AV368" s="318">
        <f t="shared" si="2970"/>
        <v>14</v>
      </c>
    </row>
    <row r="369" spans="1:48">
      <c r="A369" s="197">
        <f t="shared" si="2839"/>
        <v>359</v>
      </c>
      <c r="B369" s="198">
        <f>Data!B369</f>
        <v>30</v>
      </c>
      <c r="D369" s="292" t="str">
        <f>IF(B367=0,0,IF(B367&lt;=18,"L","H"))</f>
        <v>H</v>
      </c>
      <c r="E369" s="292" t="str">
        <f>IF(B368=0,0,IF(ISODD(B368),"O","E"))</f>
        <v>E</v>
      </c>
      <c r="F369" s="292" t="str">
        <f>IF(B369=0,0,IF(B369&lt;=18,"L","H"))</f>
        <v>H</v>
      </c>
      <c r="G369" s="292" t="str">
        <f>IF(B370=0,0,IF(ISODD(B370),"O","E"))</f>
        <v>E</v>
      </c>
      <c r="M369" s="71"/>
      <c r="N369" s="165"/>
      <c r="O369" s="71"/>
      <c r="P369" s="71"/>
      <c r="Q369" s="165"/>
      <c r="R369" s="165"/>
      <c r="S369" s="165"/>
      <c r="T369" s="165"/>
      <c r="U369" s="71"/>
      <c r="V369" s="165"/>
      <c r="W369" s="71"/>
      <c r="X369" s="71"/>
      <c r="Y369" s="314"/>
      <c r="Z369" s="314"/>
      <c r="AA369" s="314"/>
      <c r="AB369" s="314"/>
      <c r="AC369" s="306"/>
      <c r="AD369" s="308"/>
      <c r="AE369" s="306"/>
      <c r="AG369" s="577"/>
      <c r="AH369" s="577"/>
      <c r="AI369" s="577"/>
      <c r="AJ369" s="577"/>
      <c r="AL369" s="165"/>
      <c r="AN369" s="71"/>
      <c r="AO369" s="314">
        <f t="shared" ref="AO369" si="3178">IF(AND(B369&gt;0,B369&lt;=12),1,IF(AND(B369&gt;12,B369&lt;=24),2,IF(AND(B369&gt;24,B369&lt;=36),3,0)))</f>
        <v>3</v>
      </c>
      <c r="AQ369" s="314" t="str">
        <f t="shared" si="2966"/>
        <v>W</v>
      </c>
      <c r="AR369" s="314" t="str">
        <f t="shared" ref="AR369" si="3179">IF(AQ369="L"," ",IF(AO358="A","B&amp;C",IF(AO358="B","A&amp;C","A&amp;B")))</f>
        <v>A&amp;B</v>
      </c>
      <c r="AS369" s="318">
        <f t="shared" si="2968"/>
        <v>1</v>
      </c>
      <c r="AT369" s="318">
        <f t="shared" si="2990"/>
        <v>2</v>
      </c>
      <c r="AU369" s="318">
        <f t="shared" si="2969"/>
        <v>3</v>
      </c>
      <c r="AV369" s="318">
        <f t="shared" si="2970"/>
        <v>15</v>
      </c>
    </row>
    <row r="370" spans="1:48">
      <c r="A370" s="197">
        <f t="shared" si="2839"/>
        <v>360</v>
      </c>
      <c r="B370" s="198">
        <f>Data!B370</f>
        <v>6</v>
      </c>
      <c r="I370" s="287" t="str">
        <f t="shared" ref="I370" si="3180">IF(D359=1,"2&amp;3",IF(D359=2,"1&amp;3","1&amp;2"))</f>
        <v>1&amp;3</v>
      </c>
      <c r="J370" s="287" t="str">
        <f t="shared" ref="J370" si="3181">IF(E359="A","B&amp;C",IF(E359="B","A&amp;C","A&amp;B"))</f>
        <v>A&amp;B</v>
      </c>
      <c r="K370" s="287" t="str">
        <f t="shared" ref="K370" si="3182">IF(F359=1,"2&amp;3",IF(F359=2,"1&amp;3","1&amp;2"))</f>
        <v>1&amp;2</v>
      </c>
      <c r="L370" s="287" t="str">
        <f t="shared" ref="L370" si="3183">IF(G359="A","B&amp;C",IF(G359="B","A&amp;C","A&amp;B"))</f>
        <v>A&amp;C</v>
      </c>
      <c r="M370" s="71"/>
      <c r="N370" s="165"/>
      <c r="O370" s="71"/>
      <c r="P370" s="71"/>
      <c r="Q370" s="289" t="str">
        <f t="shared" ref="Q370" si="3184">IF(D360="A","B&amp;C",IF(D360="B","A&amp;C","A&amp;B"))</f>
        <v>B&amp;C</v>
      </c>
      <c r="R370" s="289" t="str">
        <f t="shared" ref="R370" si="3185">IF(E360=1,"2&amp;3",IF(E360=2,"1&amp;3","1&amp;2"))</f>
        <v>1&amp;2</v>
      </c>
      <c r="S370" s="289" t="str">
        <f t="shared" ref="S370" si="3186">IF(F360="A","B&amp;C",IF(F360="B","A&amp;C","A&amp;B"))</f>
        <v>A&amp;B</v>
      </c>
      <c r="T370" s="289" t="str">
        <f t="shared" ref="T370" si="3187">IF(G360=1,"2&amp;3",IF(G360=2,"1&amp;3","1&amp;2"))</f>
        <v>2&amp;3</v>
      </c>
      <c r="U370" s="71"/>
      <c r="V370" s="165"/>
      <c r="W370" s="71"/>
      <c r="X370" s="71"/>
      <c r="Y370" s="349" t="str">
        <f t="shared" ref="Y370" si="3188">IF(D367=1,"2&amp;3",IF(D367=2,"1&amp;3","1&amp;2"))</f>
        <v>1&amp;2</v>
      </c>
      <c r="Z370" s="349" t="str">
        <f t="shared" ref="Z370" si="3189">IF(E367="A","B&amp;C",IF(E367="B","A&amp;C","A&amp;B"))</f>
        <v>B&amp;C</v>
      </c>
      <c r="AA370" s="349" t="str">
        <f t="shared" ref="AA370" si="3190">IF(F367=1,"2&amp;3",IF(F367=2,"1&amp;3","1&amp;2"))</f>
        <v>1&amp;2</v>
      </c>
      <c r="AB370" s="349" t="str">
        <f t="shared" ref="AB370" si="3191">IF(G367="A","B&amp;C",IF(G367="B","A&amp;C","A&amp;B"))</f>
        <v>A&amp;B</v>
      </c>
      <c r="AC370" s="306"/>
      <c r="AD370" s="308"/>
      <c r="AE370" s="306"/>
      <c r="AG370" s="337" t="str">
        <f>IF(D361="H","L","H")</f>
        <v>L</v>
      </c>
      <c r="AH370" s="337" t="str">
        <f>IF(E361="O","E","O")</f>
        <v>O</v>
      </c>
      <c r="AI370" s="337" t="str">
        <f>IF(F361="H","L","H")</f>
        <v>L</v>
      </c>
      <c r="AJ370" s="337" t="str">
        <f>IF(G361="O","E","O")</f>
        <v>O</v>
      </c>
      <c r="AL370" s="165"/>
      <c r="AN370" s="71"/>
      <c r="AO370" s="314" t="str">
        <f t="shared" ref="AO370" si="3192">IF(B370=0,0,IF(MOD(B370,3)=1,"A",IF(MOD(B370,3)=2,"B","C")))</f>
        <v>C</v>
      </c>
      <c r="AQ370" s="314" t="str">
        <f t="shared" si="2966"/>
        <v>L</v>
      </c>
      <c r="AR370" s="314" t="str">
        <f t="shared" ref="AR370" si="3193">IF(AQ370="L"," ",IF(AO359=1,"2&amp;3",IF(AO359=2,"1&amp;3","1&amp;2")))</f>
        <v xml:space="preserve"> </v>
      </c>
      <c r="AS370" s="318">
        <f t="shared" si="2968"/>
        <v>2</v>
      </c>
      <c r="AT370" s="318">
        <f t="shared" si="2990"/>
        <v>0</v>
      </c>
      <c r="AU370" s="318">
        <f t="shared" si="2969"/>
        <v>0</v>
      </c>
      <c r="AV370" s="318">
        <f t="shared" si="2970"/>
        <v>15</v>
      </c>
    </row>
    <row r="371" spans="1:48">
      <c r="A371" s="197">
        <f t="shared" si="2839"/>
        <v>361</v>
      </c>
      <c r="B371" s="198">
        <f>Data!B371</f>
        <v>18</v>
      </c>
      <c r="D371" s="288">
        <f>IF(AND(B371&gt;0,B371&lt;=12),1,IF(AND(B371&gt;12,B371&lt;=24),2,IF(AND(B371&gt;24,B371&lt;=36),3,0)))</f>
        <v>2</v>
      </c>
      <c r="E371" s="288" t="str">
        <f>IF(B372=0,0,IF(MOD(B372,3)=1,"A",IF(MOD(B372,3)=2,"B","C")))</f>
        <v>C</v>
      </c>
      <c r="F371" s="288">
        <f>IF(AND(B373&gt;0,B373&lt;=12),1,IF(AND(B373&gt;12,B373&lt;=24),2,IF(AND(B373&gt;24,B373&lt;=36),3,0)))</f>
        <v>0</v>
      </c>
      <c r="G371" s="288" t="str">
        <f>IF(B374=0,0,IF(MOD(B374,3)=1,"A",IF(MOD(B374,3)=2,"B","C")))</f>
        <v>C</v>
      </c>
      <c r="I371" s="66" t="str">
        <f t="shared" ref="I371" si="3194">IF(AND(D371&lt;&gt;D359,D371&lt;&gt;0),"W","L")</f>
        <v>L</v>
      </c>
      <c r="J371" s="66" t="str">
        <f t="shared" ref="J371" si="3195">IF(I371="W"," ", IF(AND(E371&lt;&gt;E359,E371&lt;&gt;0),"W","L"))</f>
        <v>W</v>
      </c>
      <c r="K371" s="66" t="str">
        <f t="shared" ref="K371:L371" si="3196">IF(OR(J371="W",J371=" ")," ",IF(AND(F371&lt;&gt;F359,F371&lt;&gt;0),"W","L"))</f>
        <v xml:space="preserve"> </v>
      </c>
      <c r="L371" s="66" t="str">
        <f t="shared" si="3196"/>
        <v xml:space="preserve"> </v>
      </c>
      <c r="M371" s="71"/>
      <c r="N371" s="165">
        <f t="shared" ref="N371" si="3197">IF(I371="W",1,IF(J371="W",2,IF(K371="W",3,IF(L371="W",4,"L"))))</f>
        <v>2</v>
      </c>
      <c r="O371" s="71">
        <f t="shared" ref="O371" si="3198">IF(N371&lt;&gt;"L",O367+1,O367-81)</f>
        <v>-158</v>
      </c>
      <c r="P371" s="71"/>
      <c r="Q371" s="66" t="str">
        <f t="shared" ref="Q371" si="3199">IF(AND(D372&lt;&gt;D360,D372&lt;&gt;0),"W","L")</f>
        <v>W</v>
      </c>
      <c r="R371" s="66" t="str">
        <f t="shared" ref="R371" si="3200">IF(Q371="W"," ", IF(AND(E372&lt;&gt;E360,E372&lt;&gt;0),"W","L"))</f>
        <v xml:space="preserve"> </v>
      </c>
      <c r="S371" s="66" t="str">
        <f t="shared" ref="S371:T371" si="3201">IF(OR(R371="W",R371=" ")," ",IF(AND(F372&lt;&gt;F360,F372&lt;&gt;0),"W","L"))</f>
        <v xml:space="preserve"> </v>
      </c>
      <c r="T371" s="66" t="str">
        <f t="shared" si="3201"/>
        <v xml:space="preserve"> </v>
      </c>
      <c r="U371" s="71"/>
      <c r="V371" s="165">
        <f t="shared" ref="V371" si="3202">IF(Q371="W",1,IF(R371="W",2,IF(S371="W",3,IF(T371="W",4,"L"))))</f>
        <v>1</v>
      </c>
      <c r="W371" s="71">
        <f t="shared" ref="W371" si="3203">IF(V371&lt;&gt;"L",W367+1,W367-81)</f>
        <v>6</v>
      </c>
      <c r="X371" s="71"/>
      <c r="Y371" s="314" t="str">
        <f t="shared" ref="Y371" si="3204">IF(AND(D371&lt;&gt;D367,D371&lt;&gt;0),"W","L")</f>
        <v>W</v>
      </c>
      <c r="Z371" s="314" t="str">
        <f t="shared" ref="Z371" si="3205">IF(Y371="W"," ", IF(AND(E371&lt;&gt;E367,E371&lt;&gt;0),"W","L"))</f>
        <v xml:space="preserve"> </v>
      </c>
      <c r="AA371" s="314" t="str">
        <f t="shared" ref="AA371:AB371" si="3206">IF(OR(Z371="W",Z371=" ")," ",IF(AND(F371&lt;&gt;F367,F371&lt;&gt;0),"W","L"))</f>
        <v xml:space="preserve"> </v>
      </c>
      <c r="AB371" s="314" t="str">
        <f t="shared" si="3206"/>
        <v xml:space="preserve"> </v>
      </c>
      <c r="AC371" s="306"/>
      <c r="AD371" s="308">
        <f t="shared" ref="AD371" si="3207">IF(Y371="W",1,IF(Z371="W",2,IF(AA371="W",3,IF(AB371="W",4,"L"))))</f>
        <v>1</v>
      </c>
      <c r="AE371" s="306">
        <f t="shared" ref="AE371" si="3208">IF(AD371&lt;&gt;"L",AE367+1,AE367-81)</f>
        <v>90</v>
      </c>
      <c r="AG371" s="314" t="str">
        <f>IF(AND(D373&lt;&gt;D361,D602&lt;&gt;0),"W","L")</f>
        <v>L</v>
      </c>
      <c r="AH371" s="314" t="str">
        <f>IF(AG371="W"," ", IF(AND(E373&lt;&gt;E361,E373&lt;&gt;0),"W","L"))</f>
        <v>W</v>
      </c>
      <c r="AI371" s="314" t="str">
        <f>IF(OR(AH371="W",AH371=" ")," ",IF(AND(F373&lt;&gt;F361,F373&lt;&gt;0),"W","L"))</f>
        <v xml:space="preserve"> </v>
      </c>
      <c r="AJ371" s="314" t="str">
        <f>IF(OR(AI371="W",AI371=" ")," ",IF(AND(G373&lt;&gt;G361,G373&lt;&gt;0),"W","L"))</f>
        <v xml:space="preserve"> </v>
      </c>
      <c r="AL371" s="165">
        <f t="shared" ref="AL371" si="3209">IF(AG371="W",1,IF(AH371="W",2,IF(AI371="W",3,IF(AJ371="W",4,"L"))))</f>
        <v>2</v>
      </c>
      <c r="AM371" s="71">
        <f t="shared" ref="AM371" si="3210">IF(AL371&lt;&gt;"L",AM367+1,AM367-15)</f>
        <v>-88</v>
      </c>
      <c r="AN371" s="71"/>
      <c r="AO371" s="314">
        <f t="shared" ref="AO371" si="3211">IF(AND(B371&gt;0,B371&lt;=12),1,IF(AND(B371&gt;12,B371&lt;=24),2,IF(AND(B371&gt;24,B371&lt;=36),3,0)))</f>
        <v>2</v>
      </c>
      <c r="AQ371" s="314" t="str">
        <f t="shared" si="2966"/>
        <v xml:space="preserve"> </v>
      </c>
      <c r="AR371" s="314" t="str">
        <f t="shared" ref="AR371" si="3212">IF(AQ371="L"," ",IF(AO360="A","B&amp;C",IF(AO360="B","A&amp;C","A&amp;B")))</f>
        <v>A&amp;B</v>
      </c>
      <c r="AS371" s="318">
        <f t="shared" si="2968"/>
        <v>2</v>
      </c>
      <c r="AT371" s="318">
        <f t="shared" si="2990"/>
        <v>6</v>
      </c>
      <c r="AU371" s="318">
        <f t="shared" si="2969"/>
        <v>0</v>
      </c>
      <c r="AV371" s="318">
        <f t="shared" si="2970"/>
        <v>9</v>
      </c>
    </row>
    <row r="372" spans="1:48">
      <c r="A372" s="197">
        <f t="shared" si="2839"/>
        <v>362</v>
      </c>
      <c r="B372" s="198">
        <f>Data!B372</f>
        <v>21</v>
      </c>
      <c r="D372" s="290" t="str">
        <f>IF(B371=0,0,IF(MOD(B371,3)=1,"A",IF(MOD(B371,3)=2,"B","C")))</f>
        <v>C</v>
      </c>
      <c r="E372" s="290">
        <f>IF(AND(B372&gt;0,B372&lt;=12),1,IF(AND(B372&gt;12,B372&lt;=24),2,IF(AND(B372&gt;24,B372&lt;=36),3,0)))</f>
        <v>2</v>
      </c>
      <c r="F372" s="290">
        <f>IF(B373=0,0,IF(MOD(B373,3)=1,"A",IF(MOD(B373,3)=2,"B","C")))</f>
        <v>0</v>
      </c>
      <c r="G372" s="290">
        <f>IF(AND(B374&gt;0,B374&lt;=12),1,IF(AND(B374&gt;12,B374&lt;=24),2,IF(AND(B374&gt;24,B374&lt;=36),3,0)))</f>
        <v>2</v>
      </c>
      <c r="M372" s="71"/>
      <c r="N372" s="165"/>
      <c r="O372" s="71"/>
      <c r="P372" s="71"/>
      <c r="Q372" s="165"/>
      <c r="R372" s="165"/>
      <c r="S372" s="165"/>
      <c r="T372" s="165"/>
      <c r="U372" s="71"/>
      <c r="V372" s="165"/>
      <c r="W372" s="71"/>
      <c r="X372" s="71"/>
      <c r="Y372" s="314"/>
      <c r="Z372" s="314"/>
      <c r="AA372" s="314"/>
      <c r="AB372" s="314"/>
      <c r="AC372" s="306"/>
      <c r="AD372" s="308"/>
      <c r="AE372" s="306"/>
      <c r="AG372" s="577"/>
      <c r="AH372" s="577"/>
      <c r="AI372" s="577"/>
      <c r="AJ372" s="577"/>
      <c r="AL372" s="165"/>
      <c r="AN372" s="71"/>
      <c r="AO372" s="314" t="str">
        <f t="shared" ref="AO372" si="3213">IF(B372=0,0,IF(MOD(B372,3)=1,"A",IF(MOD(B372,3)=2,"B","C")))</f>
        <v>C</v>
      </c>
      <c r="AQ372" s="314" t="str">
        <f t="shared" si="2966"/>
        <v>W</v>
      </c>
      <c r="AR372" s="314" t="str">
        <f t="shared" ref="AR372" si="3214">IF(AQ372="L"," ",IF(AO361=1,"2&amp;3",IF(AO361=2,"1&amp;3","1&amp;2")))</f>
        <v>1&amp;2</v>
      </c>
      <c r="AS372" s="318">
        <f t="shared" si="2968"/>
        <v>1</v>
      </c>
      <c r="AT372" s="318">
        <f t="shared" si="2990"/>
        <v>2</v>
      </c>
      <c r="AU372" s="318">
        <f t="shared" si="2969"/>
        <v>9</v>
      </c>
      <c r="AV372" s="318">
        <f t="shared" si="2970"/>
        <v>16</v>
      </c>
    </row>
    <row r="373" spans="1:48">
      <c r="A373" s="197">
        <f t="shared" si="2839"/>
        <v>363</v>
      </c>
      <c r="B373" s="198">
        <f>Data!B373</f>
        <v>0</v>
      </c>
      <c r="D373" s="292" t="str">
        <f>IF(B371=0,0,IF(B371&lt;=18,"L","H"))</f>
        <v>L</v>
      </c>
      <c r="E373" s="292" t="str">
        <f>IF(B372=0,0,IF(ISODD(B372),"O","E"))</f>
        <v>O</v>
      </c>
      <c r="F373" s="292">
        <f>IF(B373=0,0,IF(B373&lt;=18,"L","H"))</f>
        <v>0</v>
      </c>
      <c r="G373" s="292" t="str">
        <f>IF(B374=0,0,IF(ISODD(B374),"O","E"))</f>
        <v>E</v>
      </c>
      <c r="M373" s="71"/>
      <c r="N373" s="165"/>
      <c r="O373" s="71"/>
      <c r="P373" s="71"/>
      <c r="Q373" s="165"/>
      <c r="R373" s="165"/>
      <c r="S373" s="165"/>
      <c r="T373" s="165"/>
      <c r="U373" s="71"/>
      <c r="V373" s="165"/>
      <c r="W373" s="71"/>
      <c r="X373" s="71"/>
      <c r="Y373" s="314"/>
      <c r="Z373" s="314"/>
      <c r="AA373" s="314"/>
      <c r="AB373" s="314"/>
      <c r="AC373" s="306"/>
      <c r="AD373" s="308"/>
      <c r="AE373" s="306"/>
      <c r="AG373" s="577"/>
      <c r="AH373" s="577"/>
      <c r="AI373" s="577"/>
      <c r="AJ373" s="577"/>
      <c r="AL373" s="165"/>
      <c r="AN373" s="71"/>
      <c r="AO373" s="314">
        <f t="shared" ref="AO373" si="3215">IF(AND(B373&gt;0,B373&lt;=12),1,IF(AND(B373&gt;12,B373&lt;=24),2,IF(AND(B373&gt;24,B373&lt;=36),3,0)))</f>
        <v>0</v>
      </c>
      <c r="AQ373" s="314" t="str">
        <f t="shared" si="2966"/>
        <v>L</v>
      </c>
      <c r="AR373" s="314" t="str">
        <f t="shared" ref="AR373" si="3216">IF(AQ373="L"," ",IF(AO362="A","B&amp;C",IF(AO362="B","A&amp;C","A&amp;B")))</f>
        <v xml:space="preserve"> </v>
      </c>
      <c r="AS373" s="318">
        <f t="shared" si="2968"/>
        <v>2</v>
      </c>
      <c r="AT373" s="318">
        <f t="shared" si="2990"/>
        <v>0</v>
      </c>
      <c r="AU373" s="318">
        <f t="shared" si="2969"/>
        <v>0</v>
      </c>
      <c r="AV373" s="318">
        <f t="shared" si="2970"/>
        <v>16</v>
      </c>
    </row>
    <row r="374" spans="1:48">
      <c r="A374" s="197">
        <f t="shared" si="2839"/>
        <v>364</v>
      </c>
      <c r="B374" s="198">
        <f>Data!B374</f>
        <v>24</v>
      </c>
      <c r="D374" s="165"/>
      <c r="E374" s="165"/>
      <c r="F374" s="165"/>
      <c r="G374" s="165"/>
      <c r="I374" s="287" t="str">
        <f t="shared" ref="I374" si="3217">IF(D363=1,"2&amp;3",IF(D363=2,"1&amp;3","1&amp;2"))</f>
        <v>1&amp;3</v>
      </c>
      <c r="J374" s="287" t="str">
        <f t="shared" ref="J374" si="3218">IF(E363="A","B&amp;C",IF(E363="B","A&amp;C","A&amp;B"))</f>
        <v>A&amp;B</v>
      </c>
      <c r="K374" s="287" t="str">
        <f t="shared" ref="K374" si="3219">IF(F363=1,"2&amp;3",IF(F363=2,"1&amp;3","1&amp;2"))</f>
        <v>2&amp;3</v>
      </c>
      <c r="L374" s="287" t="str">
        <f t="shared" ref="L374" si="3220">IF(G363="A","B&amp;C",IF(G363="B","A&amp;C","A&amp;B"))</f>
        <v>A&amp;B</v>
      </c>
      <c r="M374" s="71"/>
      <c r="N374" s="165"/>
      <c r="O374" s="71"/>
      <c r="P374" s="71"/>
      <c r="Q374" s="289" t="str">
        <f t="shared" ref="Q374" si="3221">IF(D364="A","B&amp;C",IF(D364="B","A&amp;C","A&amp;B"))</f>
        <v>A&amp;C</v>
      </c>
      <c r="R374" s="289" t="str">
        <f t="shared" ref="R374" si="3222">IF(E364=1,"2&amp;3",IF(E364=2,"1&amp;3","1&amp;2"))</f>
        <v>2&amp;3</v>
      </c>
      <c r="S374" s="289" t="str">
        <f t="shared" ref="S374" si="3223">IF(F364="A","B&amp;C",IF(F364="B","A&amp;C","A&amp;B"))</f>
        <v>A&amp;B</v>
      </c>
      <c r="T374" s="289" t="str">
        <f t="shared" ref="T374" si="3224">IF(G364=1,"2&amp;3",IF(G364=2,"1&amp;3","1&amp;2"))</f>
        <v>1&amp;3</v>
      </c>
      <c r="U374" s="71"/>
      <c r="V374" s="165"/>
      <c r="W374" s="71"/>
      <c r="X374" s="71"/>
      <c r="Y374" s="349" t="str">
        <f t="shared" ref="Y374" si="3225">IF(D371=1,"2&amp;3",IF(D371=2,"1&amp;3","1&amp;2"))</f>
        <v>1&amp;3</v>
      </c>
      <c r="Z374" s="349" t="str">
        <f t="shared" ref="Z374" si="3226">IF(E371="A","B&amp;C",IF(E371="B","A&amp;C","A&amp;B"))</f>
        <v>A&amp;B</v>
      </c>
      <c r="AA374" s="349" t="str">
        <f t="shared" ref="AA374" si="3227">IF(F371=1,"2&amp;3",IF(F371=2,"1&amp;3","1&amp;2"))</f>
        <v>1&amp;2</v>
      </c>
      <c r="AB374" s="349" t="str">
        <f t="shared" ref="AB374" si="3228">IF(G371="A","B&amp;C",IF(G371="B","A&amp;C","A&amp;B"))</f>
        <v>A&amp;B</v>
      </c>
      <c r="AC374" s="306"/>
      <c r="AD374" s="308"/>
      <c r="AE374" s="306"/>
      <c r="AG374" s="337" t="str">
        <f>IF(D365="H","L","H")</f>
        <v>H</v>
      </c>
      <c r="AH374" s="337" t="str">
        <f>IF(E365="O","E","O")</f>
        <v>E</v>
      </c>
      <c r="AI374" s="337" t="str">
        <f>IF(F365="H","L","H")</f>
        <v>H</v>
      </c>
      <c r="AJ374" s="337" t="str">
        <f>IF(G365="O","E","O")</f>
        <v>E</v>
      </c>
      <c r="AL374" s="165"/>
      <c r="AN374" s="71"/>
      <c r="AO374" s="314" t="str">
        <f t="shared" ref="AO374" si="3229">IF(B374=0,0,IF(MOD(B374,3)=1,"A",IF(MOD(B374,3)=2,"B","C")))</f>
        <v>C</v>
      </c>
      <c r="AQ374" s="314" t="str">
        <f t="shared" si="2966"/>
        <v xml:space="preserve"> </v>
      </c>
      <c r="AR374" s="314" t="str">
        <f t="shared" ref="AR374" si="3230">IF(AQ374="L"," ",IF(AO363=1,"2&amp;3",IF(AO363=2,"1&amp;3","1&amp;2")))</f>
        <v>1&amp;3</v>
      </c>
      <c r="AS374" s="318">
        <f t="shared" si="2968"/>
        <v>2</v>
      </c>
      <c r="AT374" s="318">
        <f t="shared" si="2990"/>
        <v>6</v>
      </c>
      <c r="AU374" s="318">
        <f t="shared" si="2969"/>
        <v>0</v>
      </c>
      <c r="AV374" s="318">
        <f t="shared" si="2970"/>
        <v>10</v>
      </c>
    </row>
    <row r="375" spans="1:48">
      <c r="A375" s="197">
        <f t="shared" si="2839"/>
        <v>365</v>
      </c>
      <c r="B375" s="198">
        <f>Data!B375</f>
        <v>16</v>
      </c>
      <c r="D375" s="288">
        <f>IF(AND(B375&gt;0,B375&lt;=12),1,IF(AND(B375&gt;12,B375&lt;=24),2,IF(AND(B375&gt;24,B375&lt;=36),3,0)))</f>
        <v>2</v>
      </c>
      <c r="E375" s="288" t="str">
        <f>IF(B376=0,0,IF(MOD(B376,3)=1,"A",IF(MOD(B376,3)=2,"B","C")))</f>
        <v>A</v>
      </c>
      <c r="F375" s="288">
        <f>IF(AND(B377&gt;0,B377&lt;=12),1,IF(AND(B377&gt;12,B377&lt;=24),2,IF(AND(B377&gt;24,B377&lt;=36),3,0)))</f>
        <v>1</v>
      </c>
      <c r="G375" s="288" t="str">
        <f>IF(B378=0,0,IF(MOD(B378,3)=1,"A",IF(MOD(B378,3)=2,"B","C")))</f>
        <v>A</v>
      </c>
      <c r="I375" s="66" t="str">
        <f t="shared" ref="I375" si="3231">IF(AND(D375&lt;&gt;D363,D375&lt;&gt;0),"W","L")</f>
        <v>L</v>
      </c>
      <c r="J375" s="66" t="str">
        <f t="shared" ref="J375" si="3232">IF(I375="W"," ", IF(AND(E375&lt;&gt;E363,E375&lt;&gt;0),"W","L"))</f>
        <v>W</v>
      </c>
      <c r="K375" s="66" t="str">
        <f t="shared" ref="K375:L375" si="3233">IF(OR(J375="W",J375=" ")," ",IF(AND(F375&lt;&gt;F363,F375&lt;&gt;0),"W","L"))</f>
        <v xml:space="preserve"> </v>
      </c>
      <c r="L375" s="66" t="str">
        <f t="shared" si="3233"/>
        <v xml:space="preserve"> </v>
      </c>
      <c r="M375" s="71"/>
      <c r="N375" s="165">
        <f t="shared" ref="N375" si="3234">IF(I375="W",1,IF(J375="W",2,IF(K375="W",3,IF(L375="W",4,"L"))))</f>
        <v>2</v>
      </c>
      <c r="O375" s="71">
        <f t="shared" ref="O375" si="3235">IF(N375&lt;&gt;"L",O371+1,O371-81)</f>
        <v>-157</v>
      </c>
      <c r="P375" s="71"/>
      <c r="Q375" s="66" t="str">
        <f t="shared" ref="Q375" si="3236">IF(AND(D376&lt;&gt;D364,D376&lt;&gt;0),"W","L")</f>
        <v>W</v>
      </c>
      <c r="R375" s="66" t="str">
        <f t="shared" ref="R375" si="3237">IF(Q375="W"," ", IF(AND(E376&lt;&gt;E364,E376&lt;&gt;0),"W","L"))</f>
        <v xml:space="preserve"> </v>
      </c>
      <c r="S375" s="66" t="str">
        <f t="shared" ref="S375:T375" si="3238">IF(OR(R375="W",R375=" ")," ",IF(AND(F376&lt;&gt;F364,F376&lt;&gt;0),"W","L"))</f>
        <v xml:space="preserve"> </v>
      </c>
      <c r="T375" s="66" t="str">
        <f t="shared" si="3238"/>
        <v xml:space="preserve"> </v>
      </c>
      <c r="U375" s="71"/>
      <c r="V375" s="165">
        <f t="shared" ref="V375" si="3239">IF(Q375="W",1,IF(R375="W",2,IF(S375="W",3,IF(T375="W",4,"L"))))</f>
        <v>1</v>
      </c>
      <c r="W375" s="71">
        <f t="shared" ref="W375" si="3240">IF(V375&lt;&gt;"L",W371+1,W371-81)</f>
        <v>7</v>
      </c>
      <c r="X375" s="71"/>
      <c r="Y375" s="314" t="str">
        <f t="shared" ref="Y375" si="3241">IF(AND(D375&lt;&gt;D371,D375&lt;&gt;0),"W","L")</f>
        <v>L</v>
      </c>
      <c r="Z375" s="314" t="str">
        <f t="shared" ref="Z375" si="3242">IF(Y375="W"," ", IF(AND(E375&lt;&gt;E371,E375&lt;&gt;0),"W","L"))</f>
        <v>W</v>
      </c>
      <c r="AA375" s="314" t="str">
        <f t="shared" ref="AA375:AB375" si="3243">IF(OR(Z375="W",Z375=" ")," ",IF(AND(F375&lt;&gt;F371,F375&lt;&gt;0),"W","L"))</f>
        <v xml:space="preserve"> </v>
      </c>
      <c r="AB375" s="314" t="str">
        <f t="shared" si="3243"/>
        <v xml:space="preserve"> </v>
      </c>
      <c r="AC375" s="306"/>
      <c r="AD375" s="308">
        <f t="shared" ref="AD375" si="3244">IF(Y375="W",1,IF(Z375="W",2,IF(AA375="W",3,IF(AB375="W",4,"L"))))</f>
        <v>2</v>
      </c>
      <c r="AE375" s="306">
        <f t="shared" ref="AE375" si="3245">IF(AD375&lt;&gt;"L",AE371+1,AE371-81)</f>
        <v>91</v>
      </c>
      <c r="AG375" s="314" t="str">
        <f>IF(AND(D377&lt;&gt;D365,D606&lt;&gt;0),"W","L")</f>
        <v>L</v>
      </c>
      <c r="AH375" s="314" t="str">
        <f>IF(AG375="W"," ", IF(AND(E377&lt;&gt;E365,E377&lt;&gt;0),"W","L"))</f>
        <v>L</v>
      </c>
      <c r="AI375" s="314" t="str">
        <f>IF(OR(AH375="W",AH375=" ")," ",IF(AND(F377&lt;&gt;F365,F377&lt;&gt;0),"W","L"))</f>
        <v>L</v>
      </c>
      <c r="AJ375" s="314" t="str">
        <f>IF(OR(AI375="W",AI375=" ")," ",IF(AND(G377&lt;&gt;G365,G377&lt;&gt;0),"W","L"))</f>
        <v>W</v>
      </c>
      <c r="AL375" s="165">
        <f t="shared" ref="AL375" si="3246">IF(AG375="W",1,IF(AH375="W",2,IF(AI375="W",3,IF(AJ375="W",4,"L"))))</f>
        <v>4</v>
      </c>
      <c r="AM375" s="71">
        <f t="shared" ref="AM375" si="3247">IF(AL375&lt;&gt;"L",AM371+1,AM371-15)</f>
        <v>-87</v>
      </c>
      <c r="AN375" s="71"/>
      <c r="AO375" s="314">
        <f t="shared" ref="AO375" si="3248">IF(AND(B375&gt;0,B375&lt;=12),1,IF(AND(B375&gt;12,B375&lt;=24),2,IF(AND(B375&gt;24,B375&lt;=36),3,0)))</f>
        <v>2</v>
      </c>
      <c r="AQ375" s="314" t="str">
        <f t="shared" si="2966"/>
        <v>L</v>
      </c>
      <c r="AR375" s="314" t="str">
        <f t="shared" ref="AR375" si="3249">IF(AQ375="L"," ",IF(AO364="A","B&amp;C",IF(AO364="B","A&amp;C","A&amp;B")))</f>
        <v xml:space="preserve"> </v>
      </c>
      <c r="AS375" s="318">
        <f t="shared" si="2968"/>
        <v>3</v>
      </c>
      <c r="AT375" s="318">
        <f t="shared" si="2990"/>
        <v>0</v>
      </c>
      <c r="AU375" s="318">
        <f t="shared" si="2969"/>
        <v>0</v>
      </c>
      <c r="AV375" s="318">
        <f t="shared" si="2970"/>
        <v>10</v>
      </c>
    </row>
    <row r="376" spans="1:48">
      <c r="A376" s="197">
        <f t="shared" si="2839"/>
        <v>366</v>
      </c>
      <c r="B376" s="198">
        <f>Data!B376</f>
        <v>25</v>
      </c>
      <c r="D376" s="290" t="str">
        <f>IF(B375=0,0,IF(MOD(B375,3)=1,"A",IF(MOD(B375,3)=2,"B","C")))</f>
        <v>A</v>
      </c>
      <c r="E376" s="290">
        <f>IF(AND(B376&gt;0,B376&lt;=12),1,IF(AND(B376&gt;12,B376&lt;=24),2,IF(AND(B376&gt;24,B376&lt;=36),3,0)))</f>
        <v>3</v>
      </c>
      <c r="F376" s="290" t="str">
        <f>IF(B377=0,0,IF(MOD(B377,3)=1,"A",IF(MOD(B377,3)=2,"B","C")))</f>
        <v>A</v>
      </c>
      <c r="G376" s="290">
        <f>IF(AND(B378&gt;0,B378&lt;=12),1,IF(AND(B378&gt;12,B378&lt;=24),2,IF(AND(B378&gt;24,B378&lt;=36),3,0)))</f>
        <v>2</v>
      </c>
      <c r="M376" s="71"/>
      <c r="N376" s="165"/>
      <c r="O376" s="71"/>
      <c r="P376" s="71"/>
      <c r="Q376" s="165"/>
      <c r="R376" s="165"/>
      <c r="S376" s="165"/>
      <c r="T376" s="165"/>
      <c r="U376" s="71"/>
      <c r="V376" s="165"/>
      <c r="W376" s="71"/>
      <c r="X376" s="71"/>
      <c r="Y376" s="314"/>
      <c r="Z376" s="314"/>
      <c r="AA376" s="314"/>
      <c r="AB376" s="314"/>
      <c r="AC376" s="306"/>
      <c r="AD376" s="308"/>
      <c r="AE376" s="306"/>
      <c r="AG376" s="577"/>
      <c r="AH376" s="577"/>
      <c r="AI376" s="577"/>
      <c r="AJ376" s="577"/>
      <c r="AL376" s="165"/>
      <c r="AN376" s="71"/>
      <c r="AO376" s="314" t="str">
        <f t="shared" ref="AO376" si="3250">IF(B376=0,0,IF(MOD(B376,3)=1,"A",IF(MOD(B376,3)=2,"B","C")))</f>
        <v>A</v>
      </c>
      <c r="AQ376" s="314" t="str">
        <f t="shared" si="2966"/>
        <v xml:space="preserve"> </v>
      </c>
      <c r="AR376" s="314" t="str">
        <f t="shared" ref="AR376" si="3251">IF(AQ376="L"," ",IF(AO365=1,"2&amp;3",IF(AO365=2,"1&amp;3","1&amp;2")))</f>
        <v>2&amp;3</v>
      </c>
      <c r="AS376" s="318">
        <f t="shared" si="2968"/>
        <v>3</v>
      </c>
      <c r="AT376" s="318">
        <f t="shared" si="2990"/>
        <v>18</v>
      </c>
      <c r="AU376" s="318">
        <f t="shared" si="2969"/>
        <v>0</v>
      </c>
      <c r="AV376" s="318">
        <f t="shared" si="2970"/>
        <v>-8</v>
      </c>
    </row>
    <row r="377" spans="1:48">
      <c r="A377" s="197">
        <f t="shared" si="2839"/>
        <v>367</v>
      </c>
      <c r="B377" s="198">
        <f>Data!B377</f>
        <v>7</v>
      </c>
      <c r="D377" s="292" t="str">
        <f>IF(B375=0,0,IF(B375&lt;=18,"L","H"))</f>
        <v>L</v>
      </c>
      <c r="E377" s="292" t="str">
        <f>IF(B376=0,0,IF(ISODD(B376),"O","E"))</f>
        <v>O</v>
      </c>
      <c r="F377" s="292" t="str">
        <f>IF(B377=0,0,IF(B377&lt;=18,"L","H"))</f>
        <v>L</v>
      </c>
      <c r="G377" s="292" t="str">
        <f>IF(B378=0,0,IF(ISODD(B378),"O","E"))</f>
        <v>E</v>
      </c>
      <c r="M377" s="71"/>
      <c r="N377" s="165"/>
      <c r="O377" s="71"/>
      <c r="P377" s="71"/>
      <c r="Q377" s="165"/>
      <c r="R377" s="165"/>
      <c r="S377" s="165"/>
      <c r="T377" s="165"/>
      <c r="U377" s="71"/>
      <c r="V377" s="165"/>
      <c r="W377" s="71"/>
      <c r="X377" s="71"/>
      <c r="Y377" s="314"/>
      <c r="Z377" s="314"/>
      <c r="AA377" s="314"/>
      <c r="AB377" s="314"/>
      <c r="AC377" s="306"/>
      <c r="AD377" s="308"/>
      <c r="AE377" s="306"/>
      <c r="AG377" s="577"/>
      <c r="AH377" s="577"/>
      <c r="AI377" s="577"/>
      <c r="AJ377" s="577"/>
      <c r="AL377" s="165"/>
      <c r="AN377" s="71"/>
      <c r="AO377" s="314">
        <f t="shared" ref="AO377" si="3252">IF(AND(B377&gt;0,B377&lt;=12),1,IF(AND(B377&gt;12,B377&lt;=24),2,IF(AND(B377&gt;24,B377&lt;=36),3,0)))</f>
        <v>1</v>
      </c>
      <c r="AQ377" s="314" t="str">
        <f t="shared" si="2966"/>
        <v>L</v>
      </c>
      <c r="AR377" s="314" t="str">
        <f t="shared" ref="AR377" si="3253">IF(AQ377="L"," ",IF(AO366="A","B&amp;C",IF(AO366="B","A&amp;C","A&amp;B")))</f>
        <v xml:space="preserve"> </v>
      </c>
      <c r="AS377" s="318">
        <f t="shared" si="2968"/>
        <v>4</v>
      </c>
      <c r="AT377" s="318">
        <f t="shared" si="2990"/>
        <v>0</v>
      </c>
      <c r="AU377" s="318">
        <f t="shared" si="2969"/>
        <v>0</v>
      </c>
      <c r="AV377" s="318">
        <f t="shared" si="2970"/>
        <v>-8</v>
      </c>
    </row>
    <row r="378" spans="1:48">
      <c r="A378" s="197">
        <f t="shared" si="2839"/>
        <v>368</v>
      </c>
      <c r="B378" s="198">
        <f>Data!B378</f>
        <v>22</v>
      </c>
      <c r="D378" s="165"/>
      <c r="E378" s="165"/>
      <c r="F378" s="165"/>
      <c r="G378" s="165"/>
      <c r="I378" s="287" t="str">
        <f t="shared" ref="I378" si="3254">IF(D367=1,"2&amp;3",IF(D367=2,"1&amp;3","1&amp;2"))</f>
        <v>1&amp;2</v>
      </c>
      <c r="J378" s="287" t="str">
        <f t="shared" ref="J378" si="3255">IF(E367="A","B&amp;C",IF(E367="B","A&amp;C","A&amp;B"))</f>
        <v>B&amp;C</v>
      </c>
      <c r="K378" s="287" t="str">
        <f t="shared" ref="K378" si="3256">IF(F367=1,"2&amp;3",IF(F367=2,"1&amp;3","1&amp;2"))</f>
        <v>1&amp;2</v>
      </c>
      <c r="L378" s="287" t="str">
        <f t="shared" ref="L378" si="3257">IF(G367="A","B&amp;C",IF(G367="B","A&amp;C","A&amp;B"))</f>
        <v>A&amp;B</v>
      </c>
      <c r="M378" s="71"/>
      <c r="N378" s="165"/>
      <c r="O378" s="71"/>
      <c r="P378" s="71"/>
      <c r="Q378" s="289" t="str">
        <f t="shared" ref="Q378" si="3258">IF(D368="A","B&amp;C",IF(D368="B","A&amp;C","A&amp;B"))</f>
        <v>B&amp;C</v>
      </c>
      <c r="R378" s="289" t="str">
        <f t="shared" ref="R378" si="3259">IF(E368=1,"2&amp;3",IF(E368=2,"1&amp;3","1&amp;2"))</f>
        <v>1&amp;2</v>
      </c>
      <c r="S378" s="289" t="str">
        <f t="shared" ref="S378" si="3260">IF(F368="A","B&amp;C",IF(F368="B","A&amp;C","A&amp;B"))</f>
        <v>A&amp;B</v>
      </c>
      <c r="T378" s="289" t="str">
        <f t="shared" ref="T378" si="3261">IF(G368=1,"2&amp;3",IF(G368=2,"1&amp;3","1&amp;2"))</f>
        <v>2&amp;3</v>
      </c>
      <c r="U378" s="71"/>
      <c r="V378" s="165"/>
      <c r="W378" s="71"/>
      <c r="X378" s="71"/>
      <c r="Y378" s="349" t="str">
        <f t="shared" ref="Y378" si="3262">IF(D375=1,"2&amp;3",IF(D375=2,"1&amp;3","1&amp;2"))</f>
        <v>1&amp;3</v>
      </c>
      <c r="Z378" s="349" t="str">
        <f t="shared" ref="Z378" si="3263">IF(E375="A","B&amp;C",IF(E375="B","A&amp;C","A&amp;B"))</f>
        <v>B&amp;C</v>
      </c>
      <c r="AA378" s="349" t="str">
        <f t="shared" ref="AA378" si="3264">IF(F375=1,"2&amp;3",IF(F375=2,"1&amp;3","1&amp;2"))</f>
        <v>2&amp;3</v>
      </c>
      <c r="AB378" s="349" t="str">
        <f t="shared" ref="AB378" si="3265">IF(G375="A","B&amp;C",IF(G375="B","A&amp;C","A&amp;B"))</f>
        <v>B&amp;C</v>
      </c>
      <c r="AC378" s="306"/>
      <c r="AD378" s="308"/>
      <c r="AE378" s="306"/>
      <c r="AG378" s="337" t="str">
        <f>IF(D369="H","L","H")</f>
        <v>L</v>
      </c>
      <c r="AH378" s="337" t="str">
        <f>IF(E369="O","E","O")</f>
        <v>O</v>
      </c>
      <c r="AI378" s="337" t="str">
        <f>IF(F369="H","L","H")</f>
        <v>L</v>
      </c>
      <c r="AJ378" s="337" t="str">
        <f>IF(G369="O","E","O")</f>
        <v>O</v>
      </c>
      <c r="AL378" s="165"/>
      <c r="AN378" s="71"/>
      <c r="AO378" s="314" t="str">
        <f t="shared" ref="AO378" si="3266">IF(B378=0,0,IF(MOD(B378,3)=1,"A",IF(MOD(B378,3)=2,"B","C")))</f>
        <v>A</v>
      </c>
      <c r="AQ378" s="314" t="str">
        <f t="shared" si="2966"/>
        <v xml:space="preserve"> </v>
      </c>
      <c r="AR378" s="314" t="str">
        <f t="shared" ref="AR378" si="3267">IF(AQ378="L"," ",IF(AO367=1,"2&amp;3",IF(AO367=2,"1&amp;3","1&amp;2")))</f>
        <v>1&amp;2</v>
      </c>
      <c r="AS378" s="318">
        <f t="shared" si="2968"/>
        <v>4</v>
      </c>
      <c r="AT378" s="318">
        <f t="shared" si="2990"/>
        <v>54</v>
      </c>
      <c r="AU378" s="318">
        <f t="shared" si="2969"/>
        <v>0</v>
      </c>
      <c r="AV378" s="318">
        <f t="shared" si="2970"/>
        <v>-62</v>
      </c>
    </row>
    <row r="379" spans="1:48">
      <c r="A379" s="197">
        <f t="shared" si="2839"/>
        <v>369</v>
      </c>
      <c r="B379" s="198">
        <f>Data!B379</f>
        <v>9</v>
      </c>
      <c r="D379" s="288">
        <f>IF(AND(B379&gt;0,B379&lt;=12),1,IF(AND(B379&gt;12,B379&lt;=24),2,IF(AND(B379&gt;24,B379&lt;=36),3,0)))</f>
        <v>1</v>
      </c>
      <c r="E379" s="288" t="str">
        <f>IF(B380=0,0,IF(MOD(B380,3)=1,"A",IF(MOD(B380,3)=2,"B","C")))</f>
        <v>B</v>
      </c>
      <c r="F379" s="288">
        <f>IF(AND(B381&gt;0,B381&lt;=12),1,IF(AND(B381&gt;12,B381&lt;=24),2,IF(AND(B381&gt;24,B381&lt;=36),3,0)))</f>
        <v>1</v>
      </c>
      <c r="G379" s="288" t="str">
        <f>IF(B382=0,0,IF(MOD(B382,3)=1,"A",IF(MOD(B382,3)=2,"B","C")))</f>
        <v>A</v>
      </c>
      <c r="I379" s="66" t="str">
        <f t="shared" ref="I379" si="3268">IF(AND(D379&lt;&gt;D367,D379&lt;&gt;0),"W","L")</f>
        <v>W</v>
      </c>
      <c r="J379" s="66" t="str">
        <f t="shared" ref="J379" si="3269">IF(I379="W"," ", IF(AND(E379&lt;&gt;E367,E379&lt;&gt;0),"W","L"))</f>
        <v xml:space="preserve"> </v>
      </c>
      <c r="K379" s="66" t="str">
        <f t="shared" ref="K379:L379" si="3270">IF(OR(J379="W",J379=" ")," ",IF(AND(F379&lt;&gt;F367,F379&lt;&gt;0),"W","L"))</f>
        <v xml:space="preserve"> </v>
      </c>
      <c r="L379" s="66" t="str">
        <f t="shared" si="3270"/>
        <v xml:space="preserve"> </v>
      </c>
      <c r="M379" s="71"/>
      <c r="N379" s="165">
        <f t="shared" ref="N379" si="3271">IF(I379="W",1,IF(J379="W",2,IF(K379="W",3,IF(L379="W",4,"L"))))</f>
        <v>1</v>
      </c>
      <c r="O379" s="71">
        <f t="shared" ref="O379" si="3272">IF(N379&lt;&gt;"L",O375+1,O375-81)</f>
        <v>-156</v>
      </c>
      <c r="P379" s="71"/>
      <c r="Q379" s="66" t="str">
        <f t="shared" ref="Q379" si="3273">IF(AND(D380&lt;&gt;D368,D380&lt;&gt;0),"W","L")</f>
        <v>W</v>
      </c>
      <c r="R379" s="66" t="str">
        <f t="shared" ref="R379" si="3274">IF(Q379="W"," ", IF(AND(E380&lt;&gt;E368,E380&lt;&gt;0),"W","L"))</f>
        <v xml:space="preserve"> </v>
      </c>
      <c r="S379" s="66" t="str">
        <f t="shared" ref="S379:T379" si="3275">IF(OR(R379="W",R379=" ")," ",IF(AND(F380&lt;&gt;F368,F380&lt;&gt;0),"W","L"))</f>
        <v xml:space="preserve"> </v>
      </c>
      <c r="T379" s="66" t="str">
        <f t="shared" si="3275"/>
        <v xml:space="preserve"> </v>
      </c>
      <c r="U379" s="71"/>
      <c r="V379" s="165">
        <f t="shared" ref="V379" si="3276">IF(Q379="W",1,IF(R379="W",2,IF(S379="W",3,IF(T379="W",4,"L"))))</f>
        <v>1</v>
      </c>
      <c r="W379" s="71">
        <f t="shared" ref="W379" si="3277">IF(V379&lt;&gt;"L",W375+1,W375-81)</f>
        <v>8</v>
      </c>
      <c r="X379" s="71"/>
      <c r="Y379" s="314" t="str">
        <f t="shared" ref="Y379" si="3278">IF(AND(D379&lt;&gt;D375,D379&lt;&gt;0),"W","L")</f>
        <v>W</v>
      </c>
      <c r="Z379" s="314" t="str">
        <f t="shared" ref="Z379" si="3279">IF(Y379="W"," ", IF(AND(E379&lt;&gt;E375,E379&lt;&gt;0),"W","L"))</f>
        <v xml:space="preserve"> </v>
      </c>
      <c r="AA379" s="314" t="str">
        <f t="shared" ref="AA379:AB379" si="3280">IF(OR(Z379="W",Z379=" ")," ",IF(AND(F379&lt;&gt;F375,F379&lt;&gt;0),"W","L"))</f>
        <v xml:space="preserve"> </v>
      </c>
      <c r="AB379" s="314" t="str">
        <f t="shared" si="3280"/>
        <v xml:space="preserve"> </v>
      </c>
      <c r="AC379" s="306"/>
      <c r="AD379" s="308">
        <f t="shared" ref="AD379" si="3281">IF(Y379="W",1,IF(Z379="W",2,IF(AA379="W",3,IF(AB379="W",4,"L"))))</f>
        <v>1</v>
      </c>
      <c r="AE379" s="306">
        <f t="shared" ref="AE379" si="3282">IF(AD379&lt;&gt;"L",AE375+1,AE375-81)</f>
        <v>92</v>
      </c>
      <c r="AG379" s="314" t="str">
        <f>IF(AND(D381&lt;&gt;D369,D610&lt;&gt;0),"W","L")</f>
        <v>L</v>
      </c>
      <c r="AH379" s="314" t="str">
        <f>IF(AG379="W"," ", IF(AND(E381&lt;&gt;E369,E381&lt;&gt;0),"W","L"))</f>
        <v>L</v>
      </c>
      <c r="AI379" s="314" t="str">
        <f>IF(OR(AH379="W",AH379=" ")," ",IF(AND(F381&lt;&gt;F369,F381&lt;&gt;0),"W","L"))</f>
        <v>W</v>
      </c>
      <c r="AJ379" s="314" t="str">
        <f>IF(OR(AI379="W",AI379=" ")," ",IF(AND(G381&lt;&gt;G369,G381&lt;&gt;0),"W","L"))</f>
        <v xml:space="preserve"> </v>
      </c>
      <c r="AL379" s="165">
        <f t="shared" ref="AL379" si="3283">IF(AG379="W",1,IF(AH379="W",2,IF(AI379="W",3,IF(AJ379="W",4,"L"))))</f>
        <v>3</v>
      </c>
      <c r="AM379" s="71">
        <f t="shared" ref="AM379" si="3284">IF(AL379&lt;&gt;"L",AM375+1,AM375-15)</f>
        <v>-86</v>
      </c>
      <c r="AN379" s="71"/>
      <c r="AO379" s="314">
        <f t="shared" ref="AO379" si="3285">IF(AND(B379&gt;0,B379&lt;=12),1,IF(AND(B379&gt;12,B379&lt;=24),2,IF(AND(B379&gt;24,B379&lt;=36),3,0)))</f>
        <v>1</v>
      </c>
      <c r="AQ379" s="314" t="str">
        <f t="shared" si="2966"/>
        <v>W</v>
      </c>
      <c r="AR379" s="314" t="str">
        <f t="shared" ref="AR379" si="3286">IF(AQ379="L"," ",IF(AO368="A","B&amp;C",IF(AO368="B","A&amp;C","A&amp;B")))</f>
        <v>B&amp;C</v>
      </c>
      <c r="AS379" s="318">
        <f t="shared" si="2968"/>
        <v>1</v>
      </c>
      <c r="AT379" s="318">
        <f t="shared" si="2990"/>
        <v>2</v>
      </c>
      <c r="AU379" s="318">
        <f t="shared" si="2969"/>
        <v>81</v>
      </c>
      <c r="AV379" s="318">
        <f t="shared" si="2970"/>
        <v>17</v>
      </c>
    </row>
    <row r="380" spans="1:48">
      <c r="A380" s="197">
        <f t="shared" si="2839"/>
        <v>370</v>
      </c>
      <c r="B380" s="198">
        <f>Data!B380</f>
        <v>14</v>
      </c>
      <c r="D380" s="290" t="str">
        <f>IF(B379=0,0,IF(MOD(B379,3)=1,"A",IF(MOD(B379,3)=2,"B","C")))</f>
        <v>C</v>
      </c>
      <c r="E380" s="290">
        <f>IF(AND(B380&gt;0,B380&lt;=12),1,IF(AND(B380&gt;12,B380&lt;=24),2,IF(AND(B380&gt;24,B380&lt;=36),3,0)))</f>
        <v>2</v>
      </c>
      <c r="F380" s="290" t="str">
        <f>IF(B381=0,0,IF(MOD(B381,3)=1,"A",IF(MOD(B381,3)=2,"B","C")))</f>
        <v>C</v>
      </c>
      <c r="G380" s="290">
        <f>IF(AND(B382&gt;0,B382&lt;=12),1,IF(AND(B382&gt;12,B382&lt;=24),2,IF(AND(B382&gt;24,B382&lt;=36),3,0)))</f>
        <v>3</v>
      </c>
      <c r="M380" s="71"/>
      <c r="N380" s="165"/>
      <c r="O380" s="71"/>
      <c r="P380" s="71"/>
      <c r="Q380" s="165"/>
      <c r="R380" s="165"/>
      <c r="S380" s="165"/>
      <c r="T380" s="165"/>
      <c r="U380" s="71"/>
      <c r="V380" s="165"/>
      <c r="W380" s="71"/>
      <c r="X380" s="71"/>
      <c r="Y380" s="314"/>
      <c r="Z380" s="314"/>
      <c r="AA380" s="314"/>
      <c r="AB380" s="314"/>
      <c r="AC380" s="306"/>
      <c r="AD380" s="308"/>
      <c r="AE380" s="306"/>
      <c r="AG380" s="577"/>
      <c r="AH380" s="577"/>
      <c r="AI380" s="577"/>
      <c r="AJ380" s="577"/>
      <c r="AL380" s="165"/>
      <c r="AN380" s="71"/>
      <c r="AO380" s="314" t="str">
        <f t="shared" ref="AO380" si="3287">IF(B380=0,0,IF(MOD(B380,3)=1,"A",IF(MOD(B380,3)=2,"B","C")))</f>
        <v>B</v>
      </c>
      <c r="AQ380" s="314" t="str">
        <f t="shared" si="2966"/>
        <v>W</v>
      </c>
      <c r="AR380" s="314" t="str">
        <f t="shared" ref="AR380" si="3288">IF(AQ380="L"," ",IF(AO369=1,"2&amp;3",IF(AO369=2,"1&amp;3","1&amp;2")))</f>
        <v>1&amp;2</v>
      </c>
      <c r="AS380" s="318">
        <f t="shared" si="2968"/>
        <v>1</v>
      </c>
      <c r="AT380" s="318">
        <f t="shared" si="2990"/>
        <v>2</v>
      </c>
      <c r="AU380" s="318">
        <f t="shared" si="2969"/>
        <v>3</v>
      </c>
      <c r="AV380" s="318">
        <f t="shared" si="2970"/>
        <v>18</v>
      </c>
    </row>
    <row r="381" spans="1:48">
      <c r="A381" s="197">
        <f t="shared" si="2839"/>
        <v>371</v>
      </c>
      <c r="B381" s="198">
        <f>Data!B381</f>
        <v>9</v>
      </c>
      <c r="D381" s="292" t="str">
        <f>IF(B379=0,0,IF(B379&lt;=18,"L","H"))</f>
        <v>L</v>
      </c>
      <c r="E381" s="292" t="str">
        <f>IF(B380=0,0,IF(ISODD(B380),"O","E"))</f>
        <v>E</v>
      </c>
      <c r="F381" s="292" t="str">
        <f>IF(B381=0,0,IF(B381&lt;=18,"L","H"))</f>
        <v>L</v>
      </c>
      <c r="G381" s="292" t="str">
        <f>IF(B382=0,0,IF(ISODD(B382),"O","E"))</f>
        <v>O</v>
      </c>
      <c r="M381" s="71"/>
      <c r="N381" s="165"/>
      <c r="O381" s="71"/>
      <c r="P381" s="71"/>
      <c r="Q381" s="165"/>
      <c r="R381" s="165"/>
      <c r="S381" s="165"/>
      <c r="T381" s="165"/>
      <c r="U381" s="71"/>
      <c r="V381" s="165"/>
      <c r="W381" s="71"/>
      <c r="X381" s="71"/>
      <c r="Y381" s="314"/>
      <c r="Z381" s="314"/>
      <c r="AA381" s="314"/>
      <c r="AB381" s="314"/>
      <c r="AC381" s="306"/>
      <c r="AD381" s="308"/>
      <c r="AE381" s="306"/>
      <c r="AG381" s="577"/>
      <c r="AH381" s="577"/>
      <c r="AI381" s="577"/>
      <c r="AJ381" s="577"/>
      <c r="AL381" s="165"/>
      <c r="AN381" s="71"/>
      <c r="AO381" s="314">
        <f t="shared" ref="AO381" si="3289">IF(AND(B381&gt;0,B381&lt;=12),1,IF(AND(B381&gt;12,B381&lt;=24),2,IF(AND(B381&gt;24,B381&lt;=36),3,0)))</f>
        <v>1</v>
      </c>
      <c r="AQ381" s="314" t="str">
        <f t="shared" si="2966"/>
        <v>W</v>
      </c>
      <c r="AR381" s="314" t="str">
        <f t="shared" ref="AR381" si="3290">IF(AQ381="L"," ",IF(AO370="A","B&amp;C",IF(AO370="B","A&amp;C","A&amp;B")))</f>
        <v>A&amp;B</v>
      </c>
      <c r="AS381" s="318">
        <f t="shared" si="2968"/>
        <v>1</v>
      </c>
      <c r="AT381" s="318">
        <f t="shared" si="2990"/>
        <v>2</v>
      </c>
      <c r="AU381" s="318">
        <f t="shared" si="2969"/>
        <v>3</v>
      </c>
      <c r="AV381" s="318">
        <f t="shared" si="2970"/>
        <v>19</v>
      </c>
    </row>
    <row r="382" spans="1:48">
      <c r="A382" s="197">
        <f t="shared" si="2839"/>
        <v>372</v>
      </c>
      <c r="B382" s="198">
        <f>Data!B382</f>
        <v>31</v>
      </c>
      <c r="D382" s="165"/>
      <c r="E382" s="165"/>
      <c r="F382" s="165"/>
      <c r="G382" s="165"/>
      <c r="I382" s="287" t="str">
        <f t="shared" ref="I382" si="3291">IF(D371=1,"2&amp;3",IF(D371=2,"1&amp;3","1&amp;2"))</f>
        <v>1&amp;3</v>
      </c>
      <c r="J382" s="287" t="str">
        <f t="shared" ref="J382" si="3292">IF(E371="A","B&amp;C",IF(E371="B","A&amp;C","A&amp;B"))</f>
        <v>A&amp;B</v>
      </c>
      <c r="K382" s="287" t="str">
        <f t="shared" ref="K382" si="3293">IF(F371=1,"2&amp;3",IF(F371=2,"1&amp;3","1&amp;2"))</f>
        <v>1&amp;2</v>
      </c>
      <c r="L382" s="287" t="str">
        <f t="shared" ref="L382" si="3294">IF(G371="A","B&amp;C",IF(G371="B","A&amp;C","A&amp;B"))</f>
        <v>A&amp;B</v>
      </c>
      <c r="M382" s="71"/>
      <c r="N382" s="165"/>
      <c r="O382" s="71"/>
      <c r="P382" s="71"/>
      <c r="Q382" s="289" t="str">
        <f t="shared" ref="Q382" si="3295">IF(D372="A","B&amp;C",IF(D372="B","A&amp;C","A&amp;B"))</f>
        <v>A&amp;B</v>
      </c>
      <c r="R382" s="289" t="str">
        <f t="shared" ref="R382" si="3296">IF(E372=1,"2&amp;3",IF(E372=2,"1&amp;3","1&amp;2"))</f>
        <v>1&amp;3</v>
      </c>
      <c r="S382" s="289" t="str">
        <f t="shared" ref="S382" si="3297">IF(F372="A","B&amp;C",IF(F372="B","A&amp;C","A&amp;B"))</f>
        <v>A&amp;B</v>
      </c>
      <c r="T382" s="289" t="str">
        <f t="shared" ref="T382" si="3298">IF(G372=1,"2&amp;3",IF(G372=2,"1&amp;3","1&amp;2"))</f>
        <v>1&amp;3</v>
      </c>
      <c r="U382" s="71"/>
      <c r="V382" s="165"/>
      <c r="W382" s="71"/>
      <c r="X382" s="71"/>
      <c r="Y382" s="349" t="str">
        <f t="shared" ref="Y382" si="3299">IF(D379=1,"2&amp;3",IF(D379=2,"1&amp;3","1&amp;2"))</f>
        <v>2&amp;3</v>
      </c>
      <c r="Z382" s="349" t="str">
        <f t="shared" ref="Z382" si="3300">IF(E379="A","B&amp;C",IF(E379="B","A&amp;C","A&amp;B"))</f>
        <v>A&amp;C</v>
      </c>
      <c r="AA382" s="349" t="str">
        <f t="shared" ref="AA382" si="3301">IF(F379=1,"2&amp;3",IF(F379=2,"1&amp;3","1&amp;2"))</f>
        <v>2&amp;3</v>
      </c>
      <c r="AB382" s="349" t="str">
        <f t="shared" ref="AB382" si="3302">IF(G379="A","B&amp;C",IF(G379="B","A&amp;C","A&amp;B"))</f>
        <v>B&amp;C</v>
      </c>
      <c r="AC382" s="306"/>
      <c r="AD382" s="308"/>
      <c r="AE382" s="306"/>
      <c r="AG382" s="337" t="str">
        <f>IF(D373="H","L","H")</f>
        <v>H</v>
      </c>
      <c r="AH382" s="337" t="str">
        <f>IF(E373="O","E","O")</f>
        <v>E</v>
      </c>
      <c r="AI382" s="337" t="str">
        <f>IF(F373="H","L","H")</f>
        <v>H</v>
      </c>
      <c r="AJ382" s="337" t="str">
        <f>IF(G373="O","E","O")</f>
        <v>O</v>
      </c>
      <c r="AL382" s="165"/>
      <c r="AN382" s="71"/>
      <c r="AO382" s="314" t="str">
        <f t="shared" ref="AO382" si="3303">IF(B382=0,0,IF(MOD(B382,3)=1,"A",IF(MOD(B382,3)=2,"B","C")))</f>
        <v>A</v>
      </c>
      <c r="AQ382" s="314" t="str">
        <f t="shared" si="2966"/>
        <v>W</v>
      </c>
      <c r="AR382" s="314" t="str">
        <f t="shared" ref="AR382" si="3304">IF(AQ382="L"," ",IF(AO371=1,"2&amp;3",IF(AO371=2,"1&amp;3","1&amp;2")))</f>
        <v>1&amp;3</v>
      </c>
      <c r="AS382" s="318">
        <f t="shared" si="2968"/>
        <v>1</v>
      </c>
      <c r="AT382" s="318">
        <f t="shared" si="2990"/>
        <v>2</v>
      </c>
      <c r="AU382" s="318">
        <f t="shared" si="2969"/>
        <v>3</v>
      </c>
      <c r="AV382" s="318">
        <f t="shared" si="2970"/>
        <v>20</v>
      </c>
    </row>
    <row r="383" spans="1:48">
      <c r="A383" s="197">
        <f t="shared" si="2839"/>
        <v>373</v>
      </c>
      <c r="B383" s="198">
        <f>Data!B383</f>
        <v>9</v>
      </c>
      <c r="D383" s="288">
        <f>IF(AND(B383&gt;0,B383&lt;=12),1,IF(AND(B383&gt;12,B383&lt;=24),2,IF(AND(B383&gt;24,B383&lt;=36),3,0)))</f>
        <v>1</v>
      </c>
      <c r="E383" s="288" t="str">
        <f>IF(B384=0,0,IF(MOD(B384,3)=1,"A",IF(MOD(B384,3)=2,"B","C")))</f>
        <v>C</v>
      </c>
      <c r="F383" s="288">
        <f>IF(AND(B385&gt;0,B385&lt;=12),1,IF(AND(B385&gt;12,B385&lt;=24),2,IF(AND(B385&gt;24,B385&lt;=36),3,0)))</f>
        <v>3</v>
      </c>
      <c r="G383" s="288" t="str">
        <f>IF(B386=0,0,IF(MOD(B386,3)=1,"A",IF(MOD(B386,3)=2,"B","C")))</f>
        <v>A</v>
      </c>
      <c r="I383" s="66" t="str">
        <f t="shared" ref="I383" si="3305">IF(AND(D383&lt;&gt;D371,D383&lt;&gt;0),"W","L")</f>
        <v>W</v>
      </c>
      <c r="J383" s="66" t="str">
        <f t="shared" ref="J383" si="3306">IF(I383="W"," ", IF(AND(E383&lt;&gt;E371,E383&lt;&gt;0),"W","L"))</f>
        <v xml:space="preserve"> </v>
      </c>
      <c r="K383" s="66" t="str">
        <f t="shared" ref="K383:L383" si="3307">IF(OR(J383="W",J383=" ")," ",IF(AND(F383&lt;&gt;F371,F383&lt;&gt;0),"W","L"))</f>
        <v xml:space="preserve"> </v>
      </c>
      <c r="L383" s="66" t="str">
        <f t="shared" si="3307"/>
        <v xml:space="preserve"> </v>
      </c>
      <c r="M383" s="71"/>
      <c r="N383" s="165">
        <f t="shared" ref="N383" si="3308">IF(I383="W",1,IF(J383="W",2,IF(K383="W",3,IF(L383="W",4,"L"))))</f>
        <v>1</v>
      </c>
      <c r="O383" s="71">
        <f t="shared" ref="O383" si="3309">IF(N383&lt;&gt;"L",O379+1,O379-81)</f>
        <v>-155</v>
      </c>
      <c r="P383" s="71"/>
      <c r="Q383" s="66" t="str">
        <f t="shared" ref="Q383" si="3310">IF(AND(D384&lt;&gt;D372,D384&lt;&gt;0),"W","L")</f>
        <v>L</v>
      </c>
      <c r="R383" s="66" t="str">
        <f t="shared" ref="R383" si="3311">IF(Q383="W"," ", IF(AND(E384&lt;&gt;E372,E384&lt;&gt;0),"W","L"))</f>
        <v>W</v>
      </c>
      <c r="S383" s="66" t="str">
        <f t="shared" ref="S383:T383" si="3312">IF(OR(R383="W",R383=" ")," ",IF(AND(F384&lt;&gt;F372,F384&lt;&gt;0),"W","L"))</f>
        <v xml:space="preserve"> </v>
      </c>
      <c r="T383" s="66" t="str">
        <f t="shared" si="3312"/>
        <v xml:space="preserve"> </v>
      </c>
      <c r="U383" s="71"/>
      <c r="V383" s="165">
        <f t="shared" ref="V383" si="3313">IF(Q383="W",1,IF(R383="W",2,IF(S383="W",3,IF(T383="W",4,"L"))))</f>
        <v>2</v>
      </c>
      <c r="W383" s="71">
        <f t="shared" ref="W383" si="3314">IF(V383&lt;&gt;"L",W379+1,W379-81)</f>
        <v>9</v>
      </c>
      <c r="X383" s="71"/>
      <c r="Y383" s="314" t="str">
        <f t="shared" ref="Y383" si="3315">IF(AND(D383&lt;&gt;D379,D383&lt;&gt;0),"W","L")</f>
        <v>L</v>
      </c>
      <c r="Z383" s="314" t="str">
        <f t="shared" ref="Z383" si="3316">IF(Y383="W"," ", IF(AND(E383&lt;&gt;E379,E383&lt;&gt;0),"W","L"))</f>
        <v>W</v>
      </c>
      <c r="AA383" s="314" t="str">
        <f t="shared" ref="AA383:AB383" si="3317">IF(OR(Z383="W",Z383=" ")," ",IF(AND(F383&lt;&gt;F379,F383&lt;&gt;0),"W","L"))</f>
        <v xml:space="preserve"> </v>
      </c>
      <c r="AB383" s="314" t="str">
        <f t="shared" si="3317"/>
        <v xml:space="preserve"> </v>
      </c>
      <c r="AC383" s="306"/>
      <c r="AD383" s="308">
        <f t="shared" ref="AD383" si="3318">IF(Y383="W",1,IF(Z383="W",2,IF(AA383="W",3,IF(AB383="W",4,"L"))))</f>
        <v>2</v>
      </c>
      <c r="AE383" s="306">
        <f t="shared" ref="AE383" si="3319">IF(AD383&lt;&gt;"L",AE379+1,AE379-81)</f>
        <v>93</v>
      </c>
      <c r="AG383" s="314" t="str">
        <f>IF(AND(D385&lt;&gt;D373,D614&lt;&gt;0),"W","L")</f>
        <v>L</v>
      </c>
      <c r="AH383" s="314" t="str">
        <f>IF(AG383="W"," ", IF(AND(E385&lt;&gt;E373,E385&lt;&gt;0),"W","L"))</f>
        <v>W</v>
      </c>
      <c r="AI383" s="314" t="str">
        <f>IF(OR(AH383="W",AH383=" ")," ",IF(AND(F385&lt;&gt;F373,F385&lt;&gt;0),"W","L"))</f>
        <v xml:space="preserve"> </v>
      </c>
      <c r="AJ383" s="314" t="str">
        <f>IF(OR(AI383="W",AI383=" ")," ",IF(AND(G385&lt;&gt;G373,G385&lt;&gt;0),"W","L"))</f>
        <v xml:space="preserve"> </v>
      </c>
      <c r="AL383" s="165">
        <f t="shared" ref="AL383" si="3320">IF(AG383="W",1,IF(AH383="W",2,IF(AI383="W",3,IF(AJ383="W",4,"L"))))</f>
        <v>2</v>
      </c>
      <c r="AM383" s="71">
        <f t="shared" ref="AM383" si="3321">IF(AL383&lt;&gt;"L",AM379+1,AM379-15)</f>
        <v>-85</v>
      </c>
      <c r="AN383" s="71"/>
      <c r="AO383" s="314">
        <f t="shared" ref="AO383" si="3322">IF(AND(B383&gt;0,B383&lt;=12),1,IF(AND(B383&gt;12,B383&lt;=24),2,IF(AND(B383&gt;24,B383&lt;=36),3,0)))</f>
        <v>1</v>
      </c>
      <c r="AQ383" s="314" t="str">
        <f t="shared" si="2966"/>
        <v>W</v>
      </c>
      <c r="AR383" s="314" t="str">
        <f t="shared" ref="AR383" si="3323">IF(AQ383="L"," ",IF(AO372="A","B&amp;C",IF(AO372="B","A&amp;C","A&amp;B")))</f>
        <v>A&amp;B</v>
      </c>
      <c r="AS383" s="318">
        <f t="shared" si="2968"/>
        <v>1</v>
      </c>
      <c r="AT383" s="318">
        <f t="shared" si="2990"/>
        <v>2</v>
      </c>
      <c r="AU383" s="318">
        <f t="shared" si="2969"/>
        <v>3</v>
      </c>
      <c r="AV383" s="318">
        <f t="shared" si="2970"/>
        <v>21</v>
      </c>
    </row>
    <row r="384" spans="1:48">
      <c r="A384" s="197">
        <f t="shared" si="2839"/>
        <v>374</v>
      </c>
      <c r="B384" s="198">
        <f>Data!B384</f>
        <v>30</v>
      </c>
      <c r="D384" s="290" t="str">
        <f>IF(B383=0,0,IF(MOD(B383,3)=1,"A",IF(MOD(B383,3)=2,"B","C")))</f>
        <v>C</v>
      </c>
      <c r="E384" s="290">
        <f>IF(AND(B384&gt;0,B384&lt;=12),1,IF(AND(B384&gt;12,B384&lt;=24),2,IF(AND(B384&gt;24,B384&lt;=36),3,0)))</f>
        <v>3</v>
      </c>
      <c r="F384" s="290" t="str">
        <f>IF(B385=0,0,IF(MOD(B385,3)=1,"A",IF(MOD(B385,3)=2,"B","C")))</f>
        <v>A</v>
      </c>
      <c r="G384" s="290">
        <f>IF(AND(B386&gt;0,B386&lt;=12),1,IF(AND(B386&gt;12,B386&lt;=24),2,IF(AND(B386&gt;24,B386&lt;=36),3,0)))</f>
        <v>3</v>
      </c>
      <c r="M384" s="71"/>
      <c r="N384" s="165"/>
      <c r="O384" s="71"/>
      <c r="P384" s="71"/>
      <c r="Q384" s="165"/>
      <c r="R384" s="165"/>
      <c r="S384" s="165"/>
      <c r="T384" s="165"/>
      <c r="U384" s="71"/>
      <c r="V384" s="165"/>
      <c r="W384" s="71"/>
      <c r="X384" s="71"/>
      <c r="Y384" s="314"/>
      <c r="Z384" s="314"/>
      <c r="AA384" s="314"/>
      <c r="AB384" s="314"/>
      <c r="AC384" s="306"/>
      <c r="AD384" s="308"/>
      <c r="AE384" s="306"/>
      <c r="AG384" s="577"/>
      <c r="AH384" s="577"/>
      <c r="AI384" s="577"/>
      <c r="AJ384" s="577"/>
      <c r="AL384" s="165"/>
      <c r="AN384" s="71"/>
      <c r="AO384" s="314" t="str">
        <f t="shared" ref="AO384" si="3324">IF(B384=0,0,IF(MOD(B384,3)=1,"A",IF(MOD(B384,3)=2,"B","C")))</f>
        <v>C</v>
      </c>
      <c r="AQ384" s="314" t="str">
        <f t="shared" si="2966"/>
        <v>L</v>
      </c>
      <c r="AR384" s="314" t="str">
        <f t="shared" ref="AR384" si="3325">IF(AQ384="L"," ",IF(AO373=1,"2&amp;3",IF(AO373=2,"1&amp;3","1&amp;2")))</f>
        <v xml:space="preserve"> </v>
      </c>
      <c r="AS384" s="318">
        <f t="shared" si="2968"/>
        <v>2</v>
      </c>
      <c r="AT384" s="318">
        <f t="shared" si="2990"/>
        <v>0</v>
      </c>
      <c r="AU384" s="318">
        <f t="shared" si="2969"/>
        <v>0</v>
      </c>
      <c r="AV384" s="318">
        <f t="shared" si="2970"/>
        <v>21</v>
      </c>
    </row>
    <row r="385" spans="1:48">
      <c r="A385" s="197">
        <f t="shared" si="2839"/>
        <v>375</v>
      </c>
      <c r="B385" s="198">
        <f>Data!B385</f>
        <v>34</v>
      </c>
      <c r="D385" s="292" t="str">
        <f>IF(B383=0,0,IF(B383&lt;=18,"L","H"))</f>
        <v>L</v>
      </c>
      <c r="E385" s="292" t="str">
        <f>IF(B384=0,0,IF(ISODD(B384),"O","E"))</f>
        <v>E</v>
      </c>
      <c r="F385" s="292" t="str">
        <f>IF(B385=0,0,IF(B385&lt;=18,"L","H"))</f>
        <v>H</v>
      </c>
      <c r="G385" s="292" t="str">
        <f>IF(B386=0,0,IF(ISODD(B386),"O","E"))</f>
        <v>E</v>
      </c>
      <c r="M385" s="71"/>
      <c r="N385" s="165"/>
      <c r="O385" s="71"/>
      <c r="P385" s="71"/>
      <c r="Q385" s="165"/>
      <c r="R385" s="165"/>
      <c r="S385" s="165"/>
      <c r="T385" s="165"/>
      <c r="U385" s="71"/>
      <c r="V385" s="165"/>
      <c r="W385" s="71"/>
      <c r="X385" s="71"/>
      <c r="Y385" s="314"/>
      <c r="Z385" s="314"/>
      <c r="AA385" s="314"/>
      <c r="AB385" s="314"/>
      <c r="AC385" s="306"/>
      <c r="AD385" s="308"/>
      <c r="AE385" s="306"/>
      <c r="AG385" s="577"/>
      <c r="AH385" s="577"/>
      <c r="AI385" s="577"/>
      <c r="AJ385" s="577"/>
      <c r="AL385" s="165"/>
      <c r="AN385" s="71"/>
      <c r="AO385" s="314">
        <f t="shared" ref="AO385" si="3326">IF(AND(B385&gt;0,B385&lt;=12),1,IF(AND(B385&gt;12,B385&lt;=24),2,IF(AND(B385&gt;24,B385&lt;=36),3,0)))</f>
        <v>3</v>
      </c>
      <c r="AQ385" s="314" t="str">
        <f t="shared" si="2966"/>
        <v xml:space="preserve"> </v>
      </c>
      <c r="AR385" s="314" t="str">
        <f t="shared" ref="AR385" si="3327">IF(AQ385="L"," ",IF(AO374="A","B&amp;C",IF(AO374="B","A&amp;C","A&amp;B")))</f>
        <v>A&amp;B</v>
      </c>
      <c r="AS385" s="318">
        <f t="shared" si="2968"/>
        <v>2</v>
      </c>
      <c r="AT385" s="318">
        <f t="shared" si="2990"/>
        <v>6</v>
      </c>
      <c r="AU385" s="318">
        <f t="shared" si="2969"/>
        <v>0</v>
      </c>
      <c r="AV385" s="318">
        <f t="shared" si="2970"/>
        <v>15</v>
      </c>
    </row>
    <row r="386" spans="1:48">
      <c r="A386" s="197">
        <f t="shared" si="2839"/>
        <v>376</v>
      </c>
      <c r="B386" s="198">
        <f>Data!B386</f>
        <v>28</v>
      </c>
      <c r="D386" s="165"/>
      <c r="E386" s="165"/>
      <c r="F386" s="165"/>
      <c r="G386" s="165"/>
      <c r="I386" s="287" t="str">
        <f t="shared" ref="I386" si="3328">IF(D375=1,"2&amp;3",IF(D375=2,"1&amp;3","1&amp;2"))</f>
        <v>1&amp;3</v>
      </c>
      <c r="J386" s="287" t="str">
        <f t="shared" ref="J386" si="3329">IF(E375="A","B&amp;C",IF(E375="B","A&amp;C","A&amp;B"))</f>
        <v>B&amp;C</v>
      </c>
      <c r="K386" s="287" t="str">
        <f t="shared" ref="K386" si="3330">IF(F375=1,"2&amp;3",IF(F375=2,"1&amp;3","1&amp;2"))</f>
        <v>2&amp;3</v>
      </c>
      <c r="L386" s="287" t="str">
        <f t="shared" ref="L386" si="3331">IF(G375="A","B&amp;C",IF(G375="B","A&amp;C","A&amp;B"))</f>
        <v>B&amp;C</v>
      </c>
      <c r="M386" s="71"/>
      <c r="N386" s="165"/>
      <c r="O386" s="71"/>
      <c r="P386" s="71"/>
      <c r="Q386" s="289" t="str">
        <f t="shared" ref="Q386" si="3332">IF(D376="A","B&amp;C",IF(D376="B","A&amp;C","A&amp;B"))</f>
        <v>B&amp;C</v>
      </c>
      <c r="R386" s="289" t="str">
        <f t="shared" ref="R386" si="3333">IF(E376=1,"2&amp;3",IF(E376=2,"1&amp;3","1&amp;2"))</f>
        <v>1&amp;2</v>
      </c>
      <c r="S386" s="289" t="str">
        <f t="shared" ref="S386" si="3334">IF(F376="A","B&amp;C",IF(F376="B","A&amp;C","A&amp;B"))</f>
        <v>B&amp;C</v>
      </c>
      <c r="T386" s="289" t="str">
        <f t="shared" ref="T386" si="3335">IF(G376=1,"2&amp;3",IF(G376=2,"1&amp;3","1&amp;2"))</f>
        <v>1&amp;3</v>
      </c>
      <c r="U386" s="71"/>
      <c r="V386" s="165"/>
      <c r="W386" s="71"/>
      <c r="X386" s="71"/>
      <c r="Y386" s="349" t="str">
        <f t="shared" ref="Y386" si="3336">IF(D383=1,"2&amp;3",IF(D383=2,"1&amp;3","1&amp;2"))</f>
        <v>2&amp;3</v>
      </c>
      <c r="Z386" s="349" t="str">
        <f t="shared" ref="Z386" si="3337">IF(E383="A","B&amp;C",IF(E383="B","A&amp;C","A&amp;B"))</f>
        <v>A&amp;B</v>
      </c>
      <c r="AA386" s="349" t="str">
        <f t="shared" ref="AA386" si="3338">IF(F383=1,"2&amp;3",IF(F383=2,"1&amp;3","1&amp;2"))</f>
        <v>1&amp;2</v>
      </c>
      <c r="AB386" s="349" t="str">
        <f t="shared" ref="AB386" si="3339">IF(G383="A","B&amp;C",IF(G383="B","A&amp;C","A&amp;B"))</f>
        <v>B&amp;C</v>
      </c>
      <c r="AC386" s="306"/>
      <c r="AD386" s="308"/>
      <c r="AE386" s="306"/>
      <c r="AG386" s="337" t="str">
        <f>IF(D377="H","L","H")</f>
        <v>H</v>
      </c>
      <c r="AH386" s="337" t="str">
        <f>IF(E377="O","E","O")</f>
        <v>E</v>
      </c>
      <c r="AI386" s="337" t="str">
        <f>IF(F377="H","L","H")</f>
        <v>H</v>
      </c>
      <c r="AJ386" s="337" t="str">
        <f>IF(G377="O","E","O")</f>
        <v>O</v>
      </c>
      <c r="AL386" s="165"/>
      <c r="AN386" s="71"/>
      <c r="AO386" s="314" t="str">
        <f t="shared" ref="AO386" si="3340">IF(B386=0,0,IF(MOD(B386,3)=1,"A",IF(MOD(B386,3)=2,"B","C")))</f>
        <v>A</v>
      </c>
      <c r="AQ386" s="314" t="str">
        <f t="shared" si="2966"/>
        <v>W</v>
      </c>
      <c r="AR386" s="314" t="str">
        <f t="shared" ref="AR386" si="3341">IF(AQ386="L"," ",IF(AO375=1,"2&amp;3",IF(AO375=2,"1&amp;3","1&amp;2")))</f>
        <v>1&amp;3</v>
      </c>
      <c r="AS386" s="318">
        <f t="shared" si="2968"/>
        <v>1</v>
      </c>
      <c r="AT386" s="318">
        <f t="shared" si="2990"/>
        <v>2</v>
      </c>
      <c r="AU386" s="318">
        <f t="shared" si="2969"/>
        <v>9</v>
      </c>
      <c r="AV386" s="318">
        <f t="shared" si="2970"/>
        <v>22</v>
      </c>
    </row>
    <row r="387" spans="1:48">
      <c r="A387" s="197">
        <f t="shared" si="2839"/>
        <v>377</v>
      </c>
      <c r="B387" s="198">
        <f>Data!B387</f>
        <v>16</v>
      </c>
      <c r="D387" s="288">
        <f>IF(AND(B387&gt;0,B387&lt;=12),1,IF(AND(B387&gt;12,B387&lt;=24),2,IF(AND(B387&gt;24,B387&lt;=36),3,0)))</f>
        <v>2</v>
      </c>
      <c r="E387" s="288" t="str">
        <f>IF(B388=0,0,IF(MOD(B388,3)=1,"A",IF(MOD(B388,3)=2,"B","C")))</f>
        <v>B</v>
      </c>
      <c r="F387" s="288">
        <f>IF(AND(B389&gt;0,B389&lt;=12),1,IF(AND(B389&gt;12,B389&lt;=24),2,IF(AND(B389&gt;24,B389&lt;=36),3,0)))</f>
        <v>1</v>
      </c>
      <c r="G387" s="288" t="str">
        <f>IF(B390=0,0,IF(MOD(B390,3)=1,"A",IF(MOD(B390,3)=2,"B","C")))</f>
        <v>C</v>
      </c>
      <c r="I387" s="66" t="str">
        <f t="shared" ref="I387" si="3342">IF(AND(D387&lt;&gt;D375,D387&lt;&gt;0),"W","L")</f>
        <v>L</v>
      </c>
      <c r="J387" s="66" t="str">
        <f t="shared" ref="J387" si="3343">IF(I387="W"," ", IF(AND(E387&lt;&gt;E375,E387&lt;&gt;0),"W","L"))</f>
        <v>W</v>
      </c>
      <c r="K387" s="66" t="str">
        <f t="shared" ref="K387:L387" si="3344">IF(OR(J387="W",J387=" ")," ",IF(AND(F387&lt;&gt;F375,F387&lt;&gt;0),"W","L"))</f>
        <v xml:space="preserve"> </v>
      </c>
      <c r="L387" s="66" t="str">
        <f t="shared" si="3344"/>
        <v xml:space="preserve"> </v>
      </c>
      <c r="M387" s="71"/>
      <c r="N387" s="165">
        <f t="shared" ref="N387" si="3345">IF(I387="W",1,IF(J387="W",2,IF(K387="W",3,IF(L387="W",4,"L"))))</f>
        <v>2</v>
      </c>
      <c r="O387" s="71">
        <f t="shared" ref="O387" si="3346">IF(N387&lt;&gt;"L",O383+1,O383-81)</f>
        <v>-154</v>
      </c>
      <c r="P387" s="71"/>
      <c r="Q387" s="66" t="str">
        <f t="shared" ref="Q387" si="3347">IF(AND(D388&lt;&gt;D376,D388&lt;&gt;0),"W","L")</f>
        <v>L</v>
      </c>
      <c r="R387" s="66" t="str">
        <f t="shared" ref="R387" si="3348">IF(Q387="W"," ", IF(AND(E388&lt;&gt;E376,E388&lt;&gt;0),"W","L"))</f>
        <v>L</v>
      </c>
      <c r="S387" s="66" t="str">
        <f t="shared" ref="S387:T387" si="3349">IF(OR(R387="W",R387=" ")," ",IF(AND(F388&lt;&gt;F376,F388&lt;&gt;0),"W","L"))</f>
        <v>W</v>
      </c>
      <c r="T387" s="66" t="str">
        <f t="shared" si="3349"/>
        <v xml:space="preserve"> </v>
      </c>
      <c r="U387" s="71"/>
      <c r="V387" s="165">
        <f t="shared" ref="V387" si="3350">IF(Q387="W",1,IF(R387="W",2,IF(S387="W",3,IF(T387="W",4,"L"))))</f>
        <v>3</v>
      </c>
      <c r="W387" s="71">
        <f t="shared" ref="W387" si="3351">IF(V387&lt;&gt;"L",W383+1,W383-81)</f>
        <v>10</v>
      </c>
      <c r="X387" s="71"/>
      <c r="Y387" s="314" t="str">
        <f t="shared" ref="Y387" si="3352">IF(AND(D387&lt;&gt;D383,D387&lt;&gt;0),"W","L")</f>
        <v>W</v>
      </c>
      <c r="Z387" s="314" t="str">
        <f t="shared" ref="Z387" si="3353">IF(Y387="W"," ", IF(AND(E387&lt;&gt;E383,E387&lt;&gt;0),"W","L"))</f>
        <v xml:space="preserve"> </v>
      </c>
      <c r="AA387" s="314" t="str">
        <f t="shared" ref="AA387:AB387" si="3354">IF(OR(Z387="W",Z387=" ")," ",IF(AND(F387&lt;&gt;F383,F387&lt;&gt;0),"W","L"))</f>
        <v xml:space="preserve"> </v>
      </c>
      <c r="AB387" s="314" t="str">
        <f t="shared" si="3354"/>
        <v xml:space="preserve"> </v>
      </c>
      <c r="AC387" s="306"/>
      <c r="AD387" s="308">
        <f t="shared" ref="AD387" si="3355">IF(Y387="W",1,IF(Z387="W",2,IF(AA387="W",3,IF(AB387="W",4,"L"))))</f>
        <v>1</v>
      </c>
      <c r="AE387" s="306">
        <f t="shared" ref="AE387" si="3356">IF(AD387&lt;&gt;"L",AE383+1,AE383-81)</f>
        <v>94</v>
      </c>
      <c r="AG387" s="314" t="str">
        <f>IF(AND(D389&lt;&gt;D377,D618&lt;&gt;0),"W","L")</f>
        <v>L</v>
      </c>
      <c r="AH387" s="314" t="str">
        <f>IF(AG387="W"," ", IF(AND(E389&lt;&gt;E377,E389&lt;&gt;0),"W","L"))</f>
        <v>W</v>
      </c>
      <c r="AI387" s="314" t="str">
        <f>IF(OR(AH387="W",AH387=" ")," ",IF(AND(F389&lt;&gt;F377,F389&lt;&gt;0),"W","L"))</f>
        <v xml:space="preserve"> </v>
      </c>
      <c r="AJ387" s="314" t="str">
        <f>IF(OR(AI387="W",AI387=" ")," ",IF(AND(G389&lt;&gt;G377,G389&lt;&gt;0),"W","L"))</f>
        <v xml:space="preserve"> </v>
      </c>
      <c r="AL387" s="165">
        <f t="shared" ref="AL387" si="3357">IF(AG387="W",1,IF(AH387="W",2,IF(AI387="W",3,IF(AJ387="W",4,"L"))))</f>
        <v>2</v>
      </c>
      <c r="AM387" s="71">
        <f t="shared" ref="AM387" si="3358">IF(AL387&lt;&gt;"L",AM383+1,AM383-15)</f>
        <v>-84</v>
      </c>
      <c r="AN387" s="71"/>
      <c r="AO387" s="314">
        <f t="shared" ref="AO387" si="3359">IF(AND(B387&gt;0,B387&lt;=12),1,IF(AND(B387&gt;12,B387&lt;=24),2,IF(AND(B387&gt;24,B387&lt;=36),3,0)))</f>
        <v>2</v>
      </c>
      <c r="AQ387" s="314" t="str">
        <f t="shared" si="2966"/>
        <v>L</v>
      </c>
      <c r="AR387" s="314" t="str">
        <f t="shared" ref="AR387" si="3360">IF(AQ387="L"," ",IF(AO376="A","B&amp;C",IF(AO376="B","A&amp;C","A&amp;B")))</f>
        <v xml:space="preserve"> </v>
      </c>
      <c r="AS387" s="318">
        <f t="shared" si="2968"/>
        <v>2</v>
      </c>
      <c r="AT387" s="318">
        <f t="shared" si="2990"/>
        <v>0</v>
      </c>
      <c r="AU387" s="318">
        <f t="shared" si="2969"/>
        <v>0</v>
      </c>
      <c r="AV387" s="318">
        <f t="shared" si="2970"/>
        <v>22</v>
      </c>
    </row>
    <row r="388" spans="1:48">
      <c r="A388" s="197">
        <f t="shared" si="2839"/>
        <v>378</v>
      </c>
      <c r="B388" s="198">
        <f>Data!B388</f>
        <v>26</v>
      </c>
      <c r="D388" s="290" t="str">
        <f>IF(B387=0,0,IF(MOD(B387,3)=1,"A",IF(MOD(B387,3)=2,"B","C")))</f>
        <v>A</v>
      </c>
      <c r="E388" s="290">
        <f>IF(AND(B388&gt;0,B388&lt;=12),1,IF(AND(B388&gt;12,B388&lt;=24),2,IF(AND(B388&gt;24,B388&lt;=36),3,0)))</f>
        <v>3</v>
      </c>
      <c r="F388" s="290" t="str">
        <f>IF(B389=0,0,IF(MOD(B389,3)=1,"A",IF(MOD(B389,3)=2,"B","C")))</f>
        <v>C</v>
      </c>
      <c r="G388" s="290">
        <f>IF(AND(B390&gt;0,B390&lt;=12),1,IF(AND(B390&gt;12,B390&lt;=24),2,IF(AND(B390&gt;24,B390&lt;=36),3,0)))</f>
        <v>1</v>
      </c>
      <c r="M388" s="71"/>
      <c r="N388" s="165"/>
      <c r="O388" s="71"/>
      <c r="P388" s="71"/>
      <c r="Q388" s="165"/>
      <c r="R388" s="165"/>
      <c r="S388" s="165"/>
      <c r="T388" s="165"/>
      <c r="U388" s="71"/>
      <c r="V388" s="165"/>
      <c r="W388" s="71"/>
      <c r="X388" s="71"/>
      <c r="Y388" s="314"/>
      <c r="Z388" s="314"/>
      <c r="AA388" s="314"/>
      <c r="AB388" s="314"/>
      <c r="AC388" s="306"/>
      <c r="AD388" s="308"/>
      <c r="AE388" s="306"/>
      <c r="AG388" s="577"/>
      <c r="AH388" s="577"/>
      <c r="AI388" s="577"/>
      <c r="AJ388" s="577"/>
      <c r="AL388" s="165"/>
      <c r="AN388" s="71"/>
      <c r="AO388" s="314" t="str">
        <f t="shared" ref="AO388" si="3361">IF(B388=0,0,IF(MOD(B388,3)=1,"A",IF(MOD(B388,3)=2,"B","C")))</f>
        <v>B</v>
      </c>
      <c r="AQ388" s="314" t="str">
        <f t="shared" si="2966"/>
        <v xml:space="preserve"> </v>
      </c>
      <c r="AR388" s="314" t="str">
        <f t="shared" ref="AR388" si="3362">IF(AQ388="L"," ",IF(AO377=1,"2&amp;3",IF(AO377=2,"1&amp;3","1&amp;2")))</f>
        <v>2&amp;3</v>
      </c>
      <c r="AS388" s="318">
        <f t="shared" si="2968"/>
        <v>2</v>
      </c>
      <c r="AT388" s="318">
        <f t="shared" si="2990"/>
        <v>6</v>
      </c>
      <c r="AU388" s="318">
        <f t="shared" si="2969"/>
        <v>0</v>
      </c>
      <c r="AV388" s="318">
        <f t="shared" si="2970"/>
        <v>16</v>
      </c>
    </row>
    <row r="389" spans="1:48">
      <c r="A389" s="197">
        <f t="shared" si="2839"/>
        <v>379</v>
      </c>
      <c r="B389" s="198">
        <f>Data!B389</f>
        <v>9</v>
      </c>
      <c r="D389" s="292" t="str">
        <f>IF(B387=0,0,IF(B387&lt;=18,"L","H"))</f>
        <v>L</v>
      </c>
      <c r="E389" s="292" t="str">
        <f>IF(B388=0,0,IF(ISODD(B388),"O","E"))</f>
        <v>E</v>
      </c>
      <c r="F389" s="292" t="str">
        <f>IF(B389=0,0,IF(B389&lt;=18,"L","H"))</f>
        <v>L</v>
      </c>
      <c r="G389" s="292" t="str">
        <f>IF(B390=0,0,IF(ISODD(B390),"O","E"))</f>
        <v>O</v>
      </c>
      <c r="M389" s="71"/>
      <c r="N389" s="165"/>
      <c r="O389" s="71"/>
      <c r="P389" s="71"/>
      <c r="Q389" s="165"/>
      <c r="R389" s="165"/>
      <c r="S389" s="165"/>
      <c r="T389" s="165"/>
      <c r="U389" s="71"/>
      <c r="V389" s="165"/>
      <c r="W389" s="71"/>
      <c r="X389" s="71"/>
      <c r="Y389" s="314"/>
      <c r="Z389" s="314"/>
      <c r="AA389" s="314"/>
      <c r="AB389" s="314"/>
      <c r="AC389" s="306"/>
      <c r="AD389" s="308"/>
      <c r="AE389" s="306"/>
      <c r="AG389" s="577"/>
      <c r="AH389" s="577"/>
      <c r="AI389" s="577"/>
      <c r="AJ389" s="577"/>
      <c r="AL389" s="165"/>
      <c r="AN389" s="71"/>
      <c r="AO389" s="314">
        <f t="shared" ref="AO389" si="3363">IF(AND(B389&gt;0,B389&lt;=12),1,IF(AND(B389&gt;12,B389&lt;=24),2,IF(AND(B389&gt;24,B389&lt;=36),3,0)))</f>
        <v>1</v>
      </c>
      <c r="AQ389" s="314" t="str">
        <f t="shared" si="2966"/>
        <v>L</v>
      </c>
      <c r="AR389" s="314" t="str">
        <f t="shared" ref="AR389" si="3364">IF(AQ389="L"," ",IF(AO378="A","B&amp;C",IF(AO378="B","A&amp;C","A&amp;B")))</f>
        <v xml:space="preserve"> </v>
      </c>
      <c r="AS389" s="318">
        <f t="shared" si="2968"/>
        <v>3</v>
      </c>
      <c r="AT389" s="318">
        <f t="shared" si="2990"/>
        <v>0</v>
      </c>
      <c r="AU389" s="318">
        <f t="shared" si="2969"/>
        <v>0</v>
      </c>
      <c r="AV389" s="318">
        <f t="shared" si="2970"/>
        <v>16</v>
      </c>
    </row>
    <row r="390" spans="1:48">
      <c r="A390" s="197">
        <f t="shared" si="2839"/>
        <v>380</v>
      </c>
      <c r="B390" s="198">
        <f>Data!B390</f>
        <v>9</v>
      </c>
      <c r="D390" s="165"/>
      <c r="E390" s="165"/>
      <c r="F390" s="165"/>
      <c r="G390" s="165"/>
      <c r="I390" s="287" t="str">
        <f t="shared" ref="I390" si="3365">IF(D379=1,"2&amp;3",IF(D379=2,"1&amp;3","1&amp;2"))</f>
        <v>2&amp;3</v>
      </c>
      <c r="J390" s="287" t="str">
        <f t="shared" ref="J390" si="3366">IF(E379="A","B&amp;C",IF(E379="B","A&amp;C","A&amp;B"))</f>
        <v>A&amp;C</v>
      </c>
      <c r="K390" s="287" t="str">
        <f t="shared" ref="K390" si="3367">IF(F379=1,"2&amp;3",IF(F379=2,"1&amp;3","1&amp;2"))</f>
        <v>2&amp;3</v>
      </c>
      <c r="L390" s="287" t="str">
        <f t="shared" ref="L390" si="3368">IF(G379="A","B&amp;C",IF(G379="B","A&amp;C","A&amp;B"))</f>
        <v>B&amp;C</v>
      </c>
      <c r="M390" s="71"/>
      <c r="N390" s="165"/>
      <c r="O390" s="71"/>
      <c r="P390" s="71"/>
      <c r="Q390" s="289" t="str">
        <f t="shared" ref="Q390" si="3369">IF(D380="A","B&amp;C",IF(D380="B","A&amp;C","A&amp;B"))</f>
        <v>A&amp;B</v>
      </c>
      <c r="R390" s="289" t="str">
        <f t="shared" ref="R390" si="3370">IF(E380=1,"2&amp;3",IF(E380=2,"1&amp;3","1&amp;2"))</f>
        <v>1&amp;3</v>
      </c>
      <c r="S390" s="289" t="str">
        <f t="shared" ref="S390" si="3371">IF(F380="A","B&amp;C",IF(F380="B","A&amp;C","A&amp;B"))</f>
        <v>A&amp;B</v>
      </c>
      <c r="T390" s="289" t="str">
        <f t="shared" ref="T390" si="3372">IF(G380=1,"2&amp;3",IF(G380=2,"1&amp;3","1&amp;2"))</f>
        <v>1&amp;2</v>
      </c>
      <c r="U390" s="71"/>
      <c r="V390" s="165"/>
      <c r="W390" s="71"/>
      <c r="X390" s="71"/>
      <c r="Y390" s="349" t="str">
        <f t="shared" ref="Y390" si="3373">IF(D387=1,"2&amp;3",IF(D387=2,"1&amp;3","1&amp;2"))</f>
        <v>1&amp;3</v>
      </c>
      <c r="Z390" s="349" t="str">
        <f t="shared" ref="Z390" si="3374">IF(E387="A","B&amp;C",IF(E387="B","A&amp;C","A&amp;B"))</f>
        <v>A&amp;C</v>
      </c>
      <c r="AA390" s="349" t="str">
        <f t="shared" ref="AA390" si="3375">IF(F387=1,"2&amp;3",IF(F387=2,"1&amp;3","1&amp;2"))</f>
        <v>2&amp;3</v>
      </c>
      <c r="AB390" s="349" t="str">
        <f t="shared" ref="AB390" si="3376">IF(G387="A","B&amp;C",IF(G387="B","A&amp;C","A&amp;B"))</f>
        <v>A&amp;B</v>
      </c>
      <c r="AC390" s="306"/>
      <c r="AD390" s="308"/>
      <c r="AE390" s="306"/>
      <c r="AG390" s="337" t="str">
        <f>IF(D381="H","L","H")</f>
        <v>H</v>
      </c>
      <c r="AH390" s="337" t="str">
        <f>IF(E381="O","E","O")</f>
        <v>O</v>
      </c>
      <c r="AI390" s="337" t="str">
        <f>IF(F381="H","L","H")</f>
        <v>H</v>
      </c>
      <c r="AJ390" s="337" t="str">
        <f>IF(G381="O","E","O")</f>
        <v>E</v>
      </c>
      <c r="AL390" s="165"/>
      <c r="AN390" s="71"/>
      <c r="AO390" s="314" t="str">
        <f t="shared" ref="AO390" si="3377">IF(B390=0,0,IF(MOD(B390,3)=1,"A",IF(MOD(B390,3)=2,"B","C")))</f>
        <v>C</v>
      </c>
      <c r="AQ390" s="314" t="str">
        <f t="shared" si="2966"/>
        <v xml:space="preserve"> </v>
      </c>
      <c r="AR390" s="314" t="str">
        <f t="shared" ref="AR390" si="3378">IF(AQ390="L"," ",IF(AO379=1,"2&amp;3",IF(AO379=2,"1&amp;3","1&amp;2")))</f>
        <v>2&amp;3</v>
      </c>
      <c r="AS390" s="318">
        <f t="shared" si="2968"/>
        <v>3</v>
      </c>
      <c r="AT390" s="318">
        <f t="shared" si="2990"/>
        <v>18</v>
      </c>
      <c r="AU390" s="318">
        <f t="shared" si="2969"/>
        <v>0</v>
      </c>
      <c r="AV390" s="318">
        <f t="shared" si="2970"/>
        <v>-2</v>
      </c>
    </row>
    <row r="391" spans="1:48">
      <c r="A391" s="197">
        <f t="shared" si="2839"/>
        <v>381</v>
      </c>
      <c r="B391" s="198">
        <f>Data!B391</f>
        <v>26</v>
      </c>
      <c r="D391" s="288">
        <f>IF(AND(B391&gt;0,B391&lt;=12),1,IF(AND(B391&gt;12,B391&lt;=24),2,IF(AND(B391&gt;24,B391&lt;=36),3,0)))</f>
        <v>3</v>
      </c>
      <c r="E391" s="288" t="str">
        <f>IF(B392=0,0,IF(MOD(B392,3)=1,"A",IF(MOD(B392,3)=2,"B","C")))</f>
        <v>B</v>
      </c>
      <c r="F391" s="288">
        <f>IF(AND(B393&gt;0,B393&lt;=12),1,IF(AND(B393&gt;12,B393&lt;=24),2,IF(AND(B393&gt;24,B393&lt;=36),3,0)))</f>
        <v>3</v>
      </c>
      <c r="G391" s="288" t="str">
        <f>IF(B394=0,0,IF(MOD(B394,3)=1,"A",IF(MOD(B394,3)=2,"B","C")))</f>
        <v>B</v>
      </c>
      <c r="I391" s="66" t="str">
        <f t="shared" ref="I391" si="3379">IF(AND(D391&lt;&gt;D379,D391&lt;&gt;0),"W","L")</f>
        <v>W</v>
      </c>
      <c r="J391" s="66" t="str">
        <f t="shared" ref="J391" si="3380">IF(I391="W"," ", IF(AND(E391&lt;&gt;E379,E391&lt;&gt;0),"W","L"))</f>
        <v xml:space="preserve"> </v>
      </c>
      <c r="K391" s="66" t="str">
        <f t="shared" ref="K391:L391" si="3381">IF(OR(J391="W",J391=" ")," ",IF(AND(F391&lt;&gt;F379,F391&lt;&gt;0),"W","L"))</f>
        <v xml:space="preserve"> </v>
      </c>
      <c r="L391" s="66" t="str">
        <f t="shared" si="3381"/>
        <v xml:space="preserve"> </v>
      </c>
      <c r="M391" s="71"/>
      <c r="N391" s="165">
        <f t="shared" ref="N391" si="3382">IF(I391="W",1,IF(J391="W",2,IF(K391="W",3,IF(L391="W",4,"L"))))</f>
        <v>1</v>
      </c>
      <c r="O391" s="71">
        <f t="shared" ref="O391" si="3383">IF(N391&lt;&gt;"L",O387+1,O387-81)</f>
        <v>-153</v>
      </c>
      <c r="P391" s="71"/>
      <c r="Q391" s="66" t="str">
        <f t="shared" ref="Q391" si="3384">IF(AND(D392&lt;&gt;D380,D392&lt;&gt;0),"W","L")</f>
        <v>W</v>
      </c>
      <c r="R391" s="66" t="str">
        <f t="shared" ref="R391" si="3385">IF(Q391="W"," ", IF(AND(E392&lt;&gt;E380,E392&lt;&gt;0),"W","L"))</f>
        <v xml:space="preserve"> </v>
      </c>
      <c r="S391" s="66" t="str">
        <f t="shared" ref="S391:T391" si="3386">IF(OR(R391="W",R391=" ")," ",IF(AND(F392&lt;&gt;F380,F392&lt;&gt;0),"W","L"))</f>
        <v xml:space="preserve"> </v>
      </c>
      <c r="T391" s="66" t="str">
        <f t="shared" si="3386"/>
        <v xml:space="preserve"> </v>
      </c>
      <c r="U391" s="71"/>
      <c r="V391" s="165">
        <f t="shared" ref="V391" si="3387">IF(Q391="W",1,IF(R391="W",2,IF(S391="W",3,IF(T391="W",4,"L"))))</f>
        <v>1</v>
      </c>
      <c r="W391" s="71">
        <f t="shared" ref="W391" si="3388">IF(V391&lt;&gt;"L",W387+1,W387-81)</f>
        <v>11</v>
      </c>
      <c r="X391" s="71"/>
      <c r="Y391" s="314" t="str">
        <f t="shared" ref="Y391" si="3389">IF(AND(D391&lt;&gt;D387,D391&lt;&gt;0),"W","L")</f>
        <v>W</v>
      </c>
      <c r="Z391" s="314" t="str">
        <f t="shared" ref="Z391" si="3390">IF(Y391="W"," ", IF(AND(E391&lt;&gt;E387,E391&lt;&gt;0),"W","L"))</f>
        <v xml:space="preserve"> </v>
      </c>
      <c r="AA391" s="314" t="str">
        <f t="shared" ref="AA391:AB391" si="3391">IF(OR(Z391="W",Z391=" ")," ",IF(AND(F391&lt;&gt;F387,F391&lt;&gt;0),"W","L"))</f>
        <v xml:space="preserve"> </v>
      </c>
      <c r="AB391" s="314" t="str">
        <f t="shared" si="3391"/>
        <v xml:space="preserve"> </v>
      </c>
      <c r="AC391" s="306"/>
      <c r="AD391" s="308">
        <f t="shared" ref="AD391" si="3392">IF(Y391="W",1,IF(Z391="W",2,IF(AA391="W",3,IF(AB391="W",4,"L"))))</f>
        <v>1</v>
      </c>
      <c r="AE391" s="306">
        <f t="shared" ref="AE391" si="3393">IF(AD391&lt;&gt;"L",AE387+1,AE387-81)</f>
        <v>95</v>
      </c>
      <c r="AG391" s="314" t="str">
        <f>IF(AND(D393&lt;&gt;D381,D622&lt;&gt;0),"W","L")</f>
        <v>L</v>
      </c>
      <c r="AH391" s="314" t="str">
        <f>IF(AG391="W"," ", IF(AND(E393&lt;&gt;E381,E393&lt;&gt;0),"W","L"))</f>
        <v>W</v>
      </c>
      <c r="AI391" s="314" t="str">
        <f>IF(OR(AH391="W",AH391=" ")," ",IF(AND(F393&lt;&gt;F381,F393&lt;&gt;0),"W","L"))</f>
        <v xml:space="preserve"> </v>
      </c>
      <c r="AJ391" s="314" t="str">
        <f>IF(OR(AI391="W",AI391=" ")," ",IF(AND(G393&lt;&gt;G381,G393&lt;&gt;0),"W","L"))</f>
        <v xml:space="preserve"> </v>
      </c>
      <c r="AL391" s="165">
        <f t="shared" ref="AL391" si="3394">IF(AG391="W",1,IF(AH391="W",2,IF(AI391="W",3,IF(AJ391="W",4,"L"))))</f>
        <v>2</v>
      </c>
      <c r="AM391" s="71">
        <f t="shared" ref="AM391" si="3395">IF(AL391&lt;&gt;"L",AM387+1,AM387-15)</f>
        <v>-83</v>
      </c>
      <c r="AN391" s="71"/>
      <c r="AO391" s="314">
        <f t="shared" ref="AO391" si="3396">IF(AND(B391&gt;0,B391&lt;=12),1,IF(AND(B391&gt;12,B391&lt;=24),2,IF(AND(B391&gt;24,B391&lt;=36),3,0)))</f>
        <v>3</v>
      </c>
      <c r="AQ391" s="314" t="str">
        <f t="shared" si="2966"/>
        <v>W</v>
      </c>
      <c r="AR391" s="314" t="str">
        <f t="shared" ref="AR391" si="3397">IF(AQ391="L"," ",IF(AO380="A","B&amp;C",IF(AO380="B","A&amp;C","A&amp;B")))</f>
        <v>A&amp;C</v>
      </c>
      <c r="AS391" s="318">
        <f t="shared" si="2968"/>
        <v>1</v>
      </c>
      <c r="AT391" s="318">
        <f t="shared" si="2990"/>
        <v>2</v>
      </c>
      <c r="AU391" s="318">
        <f t="shared" si="2969"/>
        <v>27</v>
      </c>
      <c r="AV391" s="318">
        <f t="shared" si="2970"/>
        <v>23</v>
      </c>
    </row>
    <row r="392" spans="1:48">
      <c r="A392" s="197">
        <f t="shared" si="2839"/>
        <v>382</v>
      </c>
      <c r="B392" s="198">
        <f>Data!B392</f>
        <v>17</v>
      </c>
      <c r="D392" s="290" t="str">
        <f>IF(B391=0,0,IF(MOD(B391,3)=1,"A",IF(MOD(B391,3)=2,"B","C")))</f>
        <v>B</v>
      </c>
      <c r="E392" s="290">
        <f>IF(AND(B392&gt;0,B392&lt;=12),1,IF(AND(B392&gt;12,B392&lt;=24),2,IF(AND(B392&gt;24,B392&lt;=36),3,0)))</f>
        <v>2</v>
      </c>
      <c r="F392" s="290" t="str">
        <f>IF(B393=0,0,IF(MOD(B393,3)=1,"A",IF(MOD(B393,3)=2,"B","C")))</f>
        <v>C</v>
      </c>
      <c r="G392" s="290">
        <f>IF(AND(B394&gt;0,B394&lt;=12),1,IF(AND(B394&gt;12,B394&lt;=24),2,IF(AND(B394&gt;24,B394&lt;=36),3,0)))</f>
        <v>2</v>
      </c>
      <c r="M392" s="71"/>
      <c r="N392" s="165"/>
      <c r="O392" s="71"/>
      <c r="P392" s="71"/>
      <c r="Q392" s="165"/>
      <c r="R392" s="165"/>
      <c r="S392" s="165"/>
      <c r="T392" s="165"/>
      <c r="U392" s="71"/>
      <c r="V392" s="165"/>
      <c r="W392" s="71"/>
      <c r="X392" s="71"/>
      <c r="Y392" s="314"/>
      <c r="Z392" s="314"/>
      <c r="AA392" s="314"/>
      <c r="AB392" s="314"/>
      <c r="AC392" s="306"/>
      <c r="AD392" s="308"/>
      <c r="AE392" s="306"/>
      <c r="AG392" s="577"/>
      <c r="AH392" s="577"/>
      <c r="AI392" s="577"/>
      <c r="AJ392" s="577"/>
      <c r="AL392" s="165"/>
      <c r="AN392" s="71"/>
      <c r="AO392" s="314" t="str">
        <f t="shared" ref="AO392" si="3398">IF(B392=0,0,IF(MOD(B392,3)=1,"A",IF(MOD(B392,3)=2,"B","C")))</f>
        <v>B</v>
      </c>
      <c r="AQ392" s="314" t="str">
        <f t="shared" si="2966"/>
        <v>L</v>
      </c>
      <c r="AR392" s="314" t="str">
        <f t="shared" ref="AR392" si="3399">IF(AQ392="L"," ",IF(AO381=1,"2&amp;3",IF(AO381=2,"1&amp;3","1&amp;2")))</f>
        <v xml:space="preserve"> </v>
      </c>
      <c r="AS392" s="318">
        <f t="shared" si="2968"/>
        <v>2</v>
      </c>
      <c r="AT392" s="318">
        <f t="shared" si="2990"/>
        <v>0</v>
      </c>
      <c r="AU392" s="318">
        <f t="shared" si="2969"/>
        <v>0</v>
      </c>
      <c r="AV392" s="318">
        <f t="shared" si="2970"/>
        <v>23</v>
      </c>
    </row>
    <row r="393" spans="1:48">
      <c r="A393" s="197">
        <f t="shared" si="2839"/>
        <v>383</v>
      </c>
      <c r="B393" s="198">
        <f>Data!B393</f>
        <v>33</v>
      </c>
      <c r="D393" s="292" t="str">
        <f>IF(B391=0,0,IF(B391&lt;=18,"L","H"))</f>
        <v>H</v>
      </c>
      <c r="E393" s="292" t="str">
        <f>IF(B392=0,0,IF(ISODD(B392),"O","E"))</f>
        <v>O</v>
      </c>
      <c r="F393" s="292" t="str">
        <f>IF(B393=0,0,IF(B393&lt;=18,"L","H"))</f>
        <v>H</v>
      </c>
      <c r="G393" s="292" t="str">
        <f>IF(B394=0,0,IF(ISODD(B394),"O","E"))</f>
        <v>O</v>
      </c>
      <c r="M393" s="71"/>
      <c r="N393" s="165"/>
      <c r="O393" s="71"/>
      <c r="P393" s="71"/>
      <c r="Q393" s="165"/>
      <c r="R393" s="165"/>
      <c r="S393" s="165"/>
      <c r="T393" s="165"/>
      <c r="U393" s="71"/>
      <c r="V393" s="165"/>
      <c r="W393" s="71"/>
      <c r="X393" s="71"/>
      <c r="Y393" s="314"/>
      <c r="Z393" s="314"/>
      <c r="AA393" s="314"/>
      <c r="AB393" s="314"/>
      <c r="AC393" s="306"/>
      <c r="AD393" s="308"/>
      <c r="AE393" s="306"/>
      <c r="AG393" s="577"/>
      <c r="AH393" s="577"/>
      <c r="AI393" s="577"/>
      <c r="AJ393" s="577"/>
      <c r="AL393" s="165"/>
      <c r="AN393" s="71"/>
      <c r="AO393" s="314">
        <f t="shared" ref="AO393" si="3400">IF(AND(B393&gt;0,B393&lt;=12),1,IF(AND(B393&gt;12,B393&lt;=24),2,IF(AND(B393&gt;24,B393&lt;=36),3,0)))</f>
        <v>3</v>
      </c>
      <c r="AQ393" s="314" t="str">
        <f t="shared" si="2966"/>
        <v xml:space="preserve"> </v>
      </c>
      <c r="AR393" s="314" t="str">
        <f t="shared" ref="AR393" si="3401">IF(AQ393="L"," ",IF(AO382="A","B&amp;C",IF(AO382="B","A&amp;C","A&amp;B")))</f>
        <v>B&amp;C</v>
      </c>
      <c r="AS393" s="318">
        <f t="shared" si="2968"/>
        <v>2</v>
      </c>
      <c r="AT393" s="318">
        <f t="shared" si="2990"/>
        <v>6</v>
      </c>
      <c r="AU393" s="318">
        <f t="shared" si="2969"/>
        <v>0</v>
      </c>
      <c r="AV393" s="318">
        <f t="shared" si="2970"/>
        <v>17</v>
      </c>
    </row>
    <row r="394" spans="1:48">
      <c r="A394" s="197">
        <f t="shared" si="2839"/>
        <v>384</v>
      </c>
      <c r="B394" s="198">
        <f>Data!B394</f>
        <v>17</v>
      </c>
      <c r="D394" s="165"/>
      <c r="E394" s="165"/>
      <c r="F394" s="165"/>
      <c r="G394" s="165"/>
      <c r="I394" s="287" t="str">
        <f t="shared" ref="I394" si="3402">IF(D383=1,"2&amp;3",IF(D383=2,"1&amp;3","1&amp;2"))</f>
        <v>2&amp;3</v>
      </c>
      <c r="J394" s="287" t="str">
        <f t="shared" ref="J394" si="3403">IF(E383="A","B&amp;C",IF(E383="B","A&amp;C","A&amp;B"))</f>
        <v>A&amp;B</v>
      </c>
      <c r="K394" s="287" t="str">
        <f t="shared" ref="K394" si="3404">IF(F383=1,"2&amp;3",IF(F383=2,"1&amp;3","1&amp;2"))</f>
        <v>1&amp;2</v>
      </c>
      <c r="L394" s="287" t="str">
        <f t="shared" ref="L394" si="3405">IF(G383="A","B&amp;C",IF(G383="B","A&amp;C","A&amp;B"))</f>
        <v>B&amp;C</v>
      </c>
      <c r="M394" s="71"/>
      <c r="N394" s="165"/>
      <c r="O394" s="71"/>
      <c r="P394" s="71"/>
      <c r="Q394" s="289" t="str">
        <f t="shared" ref="Q394" si="3406">IF(D384="A","B&amp;C",IF(D384="B","A&amp;C","A&amp;B"))</f>
        <v>A&amp;B</v>
      </c>
      <c r="R394" s="289" t="str">
        <f t="shared" ref="R394" si="3407">IF(E384=1,"2&amp;3",IF(E384=2,"1&amp;3","1&amp;2"))</f>
        <v>1&amp;2</v>
      </c>
      <c r="S394" s="289" t="str">
        <f t="shared" ref="S394" si="3408">IF(F384="A","B&amp;C",IF(F384="B","A&amp;C","A&amp;B"))</f>
        <v>B&amp;C</v>
      </c>
      <c r="T394" s="289" t="str">
        <f t="shared" ref="T394" si="3409">IF(G384=1,"2&amp;3",IF(G384=2,"1&amp;3","1&amp;2"))</f>
        <v>1&amp;2</v>
      </c>
      <c r="U394" s="71"/>
      <c r="V394" s="165"/>
      <c r="W394" s="71"/>
      <c r="X394" s="71"/>
      <c r="Y394" s="349" t="str">
        <f t="shared" ref="Y394" si="3410">IF(D391=1,"2&amp;3",IF(D391=2,"1&amp;3","1&amp;2"))</f>
        <v>1&amp;2</v>
      </c>
      <c r="Z394" s="349" t="str">
        <f t="shared" ref="Z394" si="3411">IF(E391="A","B&amp;C",IF(E391="B","A&amp;C","A&amp;B"))</f>
        <v>A&amp;C</v>
      </c>
      <c r="AA394" s="349" t="str">
        <f t="shared" ref="AA394" si="3412">IF(F391=1,"2&amp;3",IF(F391=2,"1&amp;3","1&amp;2"))</f>
        <v>1&amp;2</v>
      </c>
      <c r="AB394" s="349" t="str">
        <f t="shared" ref="AB394" si="3413">IF(G391="A","B&amp;C",IF(G391="B","A&amp;C","A&amp;B"))</f>
        <v>A&amp;C</v>
      </c>
      <c r="AC394" s="306"/>
      <c r="AD394" s="308"/>
      <c r="AE394" s="306"/>
      <c r="AG394" s="337" t="str">
        <f>IF(D385="H","L","H")</f>
        <v>H</v>
      </c>
      <c r="AH394" s="337" t="str">
        <f>IF(E385="O","E","O")</f>
        <v>O</v>
      </c>
      <c r="AI394" s="337" t="str">
        <f>IF(F385="H","L","H")</f>
        <v>L</v>
      </c>
      <c r="AJ394" s="337" t="str">
        <f>IF(G385="O","E","O")</f>
        <v>O</v>
      </c>
      <c r="AL394" s="165"/>
      <c r="AN394" s="71"/>
      <c r="AO394" s="314" t="str">
        <f t="shared" ref="AO394" si="3414">IF(B394=0,0,IF(MOD(B394,3)=1,"A",IF(MOD(B394,3)=2,"B","C")))</f>
        <v>B</v>
      </c>
      <c r="AQ394" s="314" t="str">
        <f t="shared" si="2966"/>
        <v>W</v>
      </c>
      <c r="AR394" s="314" t="str">
        <f t="shared" ref="AR394" si="3415">IF(AQ394="L"," ",IF(AO383=1,"2&amp;3",IF(AO383=2,"1&amp;3","1&amp;2")))</f>
        <v>2&amp;3</v>
      </c>
      <c r="AS394" s="318">
        <f t="shared" si="2968"/>
        <v>1</v>
      </c>
      <c r="AT394" s="318">
        <f t="shared" si="2990"/>
        <v>2</v>
      </c>
      <c r="AU394" s="318">
        <f t="shared" si="2969"/>
        <v>9</v>
      </c>
      <c r="AV394" s="318">
        <f t="shared" si="2970"/>
        <v>24</v>
      </c>
    </row>
    <row r="395" spans="1:48">
      <c r="A395" s="197">
        <f t="shared" si="2839"/>
        <v>385</v>
      </c>
      <c r="B395" s="198">
        <f>Data!B395</f>
        <v>2</v>
      </c>
      <c r="D395" s="288">
        <f>IF(AND(B395&gt;0,B395&lt;=12),1,IF(AND(B395&gt;12,B395&lt;=24),2,IF(AND(B395&gt;24,B395&lt;=36),3,0)))</f>
        <v>1</v>
      </c>
      <c r="E395" s="288" t="str">
        <f>IF(B396=0,0,IF(MOD(B396,3)=1,"A",IF(MOD(B396,3)=2,"B","C")))</f>
        <v>C</v>
      </c>
      <c r="F395" s="288">
        <f>IF(AND(B397&gt;0,B397&lt;=12),1,IF(AND(B397&gt;12,B397&lt;=24),2,IF(AND(B397&gt;24,B397&lt;=36),3,0)))</f>
        <v>2</v>
      </c>
      <c r="G395" s="288" t="str">
        <f>IF(B398=0,0,IF(MOD(B398,3)=1,"A",IF(MOD(B398,3)=2,"B","C")))</f>
        <v>C</v>
      </c>
      <c r="I395" s="66" t="str">
        <f t="shared" ref="I395" si="3416">IF(AND(D395&lt;&gt;D383,D395&lt;&gt;0),"W","L")</f>
        <v>L</v>
      </c>
      <c r="J395" s="66" t="str">
        <f t="shared" ref="J395" si="3417">IF(I395="W"," ", IF(AND(E395&lt;&gt;E383,E395&lt;&gt;0),"W","L"))</f>
        <v>L</v>
      </c>
      <c r="K395" s="66" t="str">
        <f t="shared" ref="K395:L395" si="3418">IF(OR(J395="W",J395=" ")," ",IF(AND(F395&lt;&gt;F383,F395&lt;&gt;0),"W","L"))</f>
        <v>W</v>
      </c>
      <c r="L395" s="66" t="str">
        <f t="shared" si="3418"/>
        <v xml:space="preserve"> </v>
      </c>
      <c r="M395" s="71"/>
      <c r="N395" s="165">
        <f t="shared" ref="N395" si="3419">IF(I395="W",1,IF(J395="W",2,IF(K395="W",3,IF(L395="W",4,"L"))))</f>
        <v>3</v>
      </c>
      <c r="O395" s="71">
        <f t="shared" ref="O395" si="3420">IF(N395&lt;&gt;"L",O391+1,O391-81)</f>
        <v>-152</v>
      </c>
      <c r="P395" s="71"/>
      <c r="Q395" s="66" t="str">
        <f t="shared" ref="Q395" si="3421">IF(AND(D396&lt;&gt;D384,D396&lt;&gt;0),"W","L")</f>
        <v>W</v>
      </c>
      <c r="R395" s="66" t="str">
        <f t="shared" ref="R395" si="3422">IF(Q395="W"," ", IF(AND(E396&lt;&gt;E384,E396&lt;&gt;0),"W","L"))</f>
        <v xml:space="preserve"> </v>
      </c>
      <c r="S395" s="66" t="str">
        <f t="shared" ref="S395:T395" si="3423">IF(OR(R395="W",R395=" ")," ",IF(AND(F396&lt;&gt;F384,F396&lt;&gt;0),"W","L"))</f>
        <v xml:space="preserve"> </v>
      </c>
      <c r="T395" s="66" t="str">
        <f t="shared" si="3423"/>
        <v xml:space="preserve"> </v>
      </c>
      <c r="U395" s="71"/>
      <c r="V395" s="165">
        <f t="shared" ref="V395" si="3424">IF(Q395="W",1,IF(R395="W",2,IF(S395="W",3,IF(T395="W",4,"L"))))</f>
        <v>1</v>
      </c>
      <c r="W395" s="71">
        <f t="shared" ref="W395" si="3425">IF(V395&lt;&gt;"L",W391+1,W391-81)</f>
        <v>12</v>
      </c>
      <c r="X395" s="71"/>
      <c r="Y395" s="314" t="str">
        <f t="shared" ref="Y395" si="3426">IF(AND(D395&lt;&gt;D391,D395&lt;&gt;0),"W","L")</f>
        <v>W</v>
      </c>
      <c r="Z395" s="314" t="str">
        <f t="shared" ref="Z395" si="3427">IF(Y395="W"," ", IF(AND(E395&lt;&gt;E391,E395&lt;&gt;0),"W","L"))</f>
        <v xml:space="preserve"> </v>
      </c>
      <c r="AA395" s="314" t="str">
        <f t="shared" ref="AA395:AB395" si="3428">IF(OR(Z395="W",Z395=" ")," ",IF(AND(F395&lt;&gt;F391,F395&lt;&gt;0),"W","L"))</f>
        <v xml:space="preserve"> </v>
      </c>
      <c r="AB395" s="314" t="str">
        <f t="shared" si="3428"/>
        <v xml:space="preserve"> </v>
      </c>
      <c r="AC395" s="306"/>
      <c r="AD395" s="308">
        <f t="shared" ref="AD395" si="3429">IF(Y395="W",1,IF(Z395="W",2,IF(AA395="W",3,IF(AB395="W",4,"L"))))</f>
        <v>1</v>
      </c>
      <c r="AE395" s="306">
        <f t="shared" ref="AE395" si="3430">IF(AD395&lt;&gt;"L",AE391+1,AE391-81)</f>
        <v>96</v>
      </c>
      <c r="AG395" s="314" t="str">
        <f>IF(AND(D397&lt;&gt;D385,D626&lt;&gt;0),"W","L")</f>
        <v>L</v>
      </c>
      <c r="AH395" s="314" t="str">
        <f>IF(AG395="W"," ", IF(AND(E397&lt;&gt;E385,E397&lt;&gt;0),"W","L"))</f>
        <v>L</v>
      </c>
      <c r="AI395" s="314" t="str">
        <f>IF(OR(AH395="W",AH395=" ")," ",IF(AND(F397&lt;&gt;F385,F397&lt;&gt;0),"W","L"))</f>
        <v>L</v>
      </c>
      <c r="AJ395" s="314" t="str">
        <f>IF(OR(AI395="W",AI395=" ")," ",IF(AND(G397&lt;&gt;G385,G397&lt;&gt;0),"W","L"))</f>
        <v>W</v>
      </c>
      <c r="AL395" s="165">
        <f t="shared" ref="AL395" si="3431">IF(AG395="W",1,IF(AH395="W",2,IF(AI395="W",3,IF(AJ395="W",4,"L"))))</f>
        <v>4</v>
      </c>
      <c r="AM395" s="71">
        <f t="shared" ref="AM395" si="3432">IF(AL395&lt;&gt;"L",AM391+1,AM391-15)</f>
        <v>-82</v>
      </c>
      <c r="AN395" s="71"/>
      <c r="AO395" s="314">
        <f t="shared" ref="AO395" si="3433">IF(AND(B395&gt;0,B395&lt;=12),1,IF(AND(B395&gt;12,B395&lt;=24),2,IF(AND(B395&gt;24,B395&lt;=36),3,0)))</f>
        <v>1</v>
      </c>
      <c r="AQ395" s="314" t="str">
        <f t="shared" si="2966"/>
        <v>L</v>
      </c>
      <c r="AR395" s="314" t="str">
        <f t="shared" ref="AR395" si="3434">IF(AQ395="L"," ",IF(AO384="A","B&amp;C",IF(AO384="B","A&amp;C","A&amp;B")))</f>
        <v xml:space="preserve"> </v>
      </c>
      <c r="AS395" s="318">
        <f t="shared" si="2968"/>
        <v>2</v>
      </c>
      <c r="AT395" s="318">
        <f t="shared" si="2990"/>
        <v>0</v>
      </c>
      <c r="AU395" s="318">
        <f t="shared" si="2969"/>
        <v>0</v>
      </c>
      <c r="AV395" s="318">
        <f t="shared" si="2970"/>
        <v>24</v>
      </c>
    </row>
    <row r="396" spans="1:48">
      <c r="A396" s="197">
        <f t="shared" si="2839"/>
        <v>386</v>
      </c>
      <c r="B396" s="198">
        <f>Data!B396</f>
        <v>6</v>
      </c>
      <c r="D396" s="290" t="str">
        <f>IF(B395=0,0,IF(MOD(B395,3)=1,"A",IF(MOD(B395,3)=2,"B","C")))</f>
        <v>B</v>
      </c>
      <c r="E396" s="290">
        <f>IF(AND(B396&gt;0,B396&lt;=12),1,IF(AND(B396&gt;12,B396&lt;=24),2,IF(AND(B396&gt;24,B396&lt;=36),3,0)))</f>
        <v>1</v>
      </c>
      <c r="F396" s="290" t="str">
        <f>IF(B397=0,0,IF(MOD(B397,3)=1,"A",IF(MOD(B397,3)=2,"B","C")))</f>
        <v>A</v>
      </c>
      <c r="G396" s="290">
        <f>IF(AND(B398&gt;0,B398&lt;=12),1,IF(AND(B398&gt;12,B398&lt;=24),2,IF(AND(B398&gt;24,B398&lt;=36),3,0)))</f>
        <v>3</v>
      </c>
      <c r="M396" s="71"/>
      <c r="N396" s="165"/>
      <c r="O396" s="71"/>
      <c r="P396" s="71"/>
      <c r="Q396" s="165"/>
      <c r="R396" s="165"/>
      <c r="S396" s="165"/>
      <c r="T396" s="165"/>
      <c r="U396" s="71"/>
      <c r="V396" s="165"/>
      <c r="W396" s="71"/>
      <c r="X396" s="71"/>
      <c r="Y396" s="314"/>
      <c r="Z396" s="314"/>
      <c r="AA396" s="314"/>
      <c r="AB396" s="314"/>
      <c r="AC396" s="306"/>
      <c r="AD396" s="308"/>
      <c r="AE396" s="306"/>
      <c r="AG396" s="577"/>
      <c r="AH396" s="577"/>
      <c r="AI396" s="577"/>
      <c r="AJ396" s="577"/>
      <c r="AL396" s="165"/>
      <c r="AN396" s="71"/>
      <c r="AO396" s="314" t="str">
        <f t="shared" ref="AO396" si="3435">IF(B396=0,0,IF(MOD(B396,3)=1,"A",IF(MOD(B396,3)=2,"B","C")))</f>
        <v>C</v>
      </c>
      <c r="AQ396" s="314" t="str">
        <f t="shared" si="2966"/>
        <v xml:space="preserve"> </v>
      </c>
      <c r="AR396" s="314" t="str">
        <f t="shared" ref="AR396" si="3436">IF(AQ396="L"," ",IF(AO385=1,"2&amp;3",IF(AO385=2,"1&amp;3","1&amp;2")))</f>
        <v>1&amp;2</v>
      </c>
      <c r="AS396" s="318">
        <f t="shared" si="2968"/>
        <v>2</v>
      </c>
      <c r="AT396" s="318">
        <f t="shared" si="2990"/>
        <v>6</v>
      </c>
      <c r="AU396" s="318">
        <f t="shared" si="2969"/>
        <v>0</v>
      </c>
      <c r="AV396" s="318">
        <f t="shared" si="2970"/>
        <v>18</v>
      </c>
    </row>
    <row r="397" spans="1:48">
      <c r="A397" s="197">
        <f t="shared" ref="A397:A460" si="3437">A396+1</f>
        <v>387</v>
      </c>
      <c r="B397" s="198">
        <f>Data!B397</f>
        <v>22</v>
      </c>
      <c r="D397" s="292" t="str">
        <f>IF(B395=0,0,IF(B395&lt;=18,"L","H"))</f>
        <v>L</v>
      </c>
      <c r="E397" s="292" t="str">
        <f>IF(B396=0,0,IF(ISODD(B396),"O","E"))</f>
        <v>E</v>
      </c>
      <c r="F397" s="292" t="str">
        <f>IF(B397=0,0,IF(B397&lt;=18,"L","H"))</f>
        <v>H</v>
      </c>
      <c r="G397" s="292" t="str">
        <f>IF(B398=0,0,IF(ISODD(B398),"O","E"))</f>
        <v>O</v>
      </c>
      <c r="M397" s="71"/>
      <c r="N397" s="165"/>
      <c r="O397" s="71"/>
      <c r="P397" s="71"/>
      <c r="Q397" s="165"/>
      <c r="R397" s="165"/>
      <c r="S397" s="165"/>
      <c r="T397" s="165"/>
      <c r="U397" s="71"/>
      <c r="V397" s="165"/>
      <c r="W397" s="71"/>
      <c r="X397" s="71"/>
      <c r="Y397" s="314"/>
      <c r="Z397" s="314"/>
      <c r="AA397" s="314"/>
      <c r="AB397" s="314"/>
      <c r="AC397" s="306"/>
      <c r="AD397" s="308"/>
      <c r="AE397" s="306"/>
      <c r="AG397" s="577"/>
      <c r="AH397" s="577"/>
      <c r="AI397" s="577"/>
      <c r="AJ397" s="577"/>
      <c r="AL397" s="165"/>
      <c r="AN397" s="71"/>
      <c r="AO397" s="314">
        <f t="shared" ref="AO397" si="3438">IF(AND(B397&gt;0,B397&lt;=12),1,IF(AND(B397&gt;12,B397&lt;=24),2,IF(AND(B397&gt;24,B397&lt;=36),3,0)))</f>
        <v>2</v>
      </c>
      <c r="AQ397" s="314" t="str">
        <f t="shared" si="2966"/>
        <v>W</v>
      </c>
      <c r="AR397" s="314" t="str">
        <f t="shared" ref="AR397" si="3439">IF(AQ397="L"," ",IF(AO386="A","B&amp;C",IF(AO386="B","A&amp;C","A&amp;B")))</f>
        <v>B&amp;C</v>
      </c>
      <c r="AS397" s="318">
        <f t="shared" si="2968"/>
        <v>1</v>
      </c>
      <c r="AT397" s="318">
        <f t="shared" si="2990"/>
        <v>2</v>
      </c>
      <c r="AU397" s="318">
        <f t="shared" si="2969"/>
        <v>9</v>
      </c>
      <c r="AV397" s="318">
        <f t="shared" si="2970"/>
        <v>25</v>
      </c>
    </row>
    <row r="398" spans="1:48">
      <c r="A398" s="197">
        <f t="shared" si="3437"/>
        <v>388</v>
      </c>
      <c r="B398" s="198">
        <f>Data!B398</f>
        <v>27</v>
      </c>
      <c r="D398" s="165"/>
      <c r="E398" s="165"/>
      <c r="F398" s="165"/>
      <c r="G398" s="165"/>
      <c r="I398" s="287" t="str">
        <f t="shared" ref="I398" si="3440">IF(D387=1,"2&amp;3",IF(D387=2,"1&amp;3","1&amp;2"))</f>
        <v>1&amp;3</v>
      </c>
      <c r="J398" s="287" t="str">
        <f t="shared" ref="J398" si="3441">IF(E387="A","B&amp;C",IF(E387="B","A&amp;C","A&amp;B"))</f>
        <v>A&amp;C</v>
      </c>
      <c r="K398" s="287" t="str">
        <f t="shared" ref="K398" si="3442">IF(F387=1,"2&amp;3",IF(F387=2,"1&amp;3","1&amp;2"))</f>
        <v>2&amp;3</v>
      </c>
      <c r="L398" s="287" t="str">
        <f t="shared" ref="L398" si="3443">IF(G387="A","B&amp;C",IF(G387="B","A&amp;C","A&amp;B"))</f>
        <v>A&amp;B</v>
      </c>
      <c r="M398" s="71"/>
      <c r="N398" s="165"/>
      <c r="O398" s="71"/>
      <c r="P398" s="71"/>
      <c r="Q398" s="289" t="str">
        <f t="shared" ref="Q398" si="3444">IF(D388="A","B&amp;C",IF(D388="B","A&amp;C","A&amp;B"))</f>
        <v>B&amp;C</v>
      </c>
      <c r="R398" s="289" t="str">
        <f t="shared" ref="R398" si="3445">IF(E388=1,"2&amp;3",IF(E388=2,"1&amp;3","1&amp;2"))</f>
        <v>1&amp;2</v>
      </c>
      <c r="S398" s="289" t="str">
        <f t="shared" ref="S398" si="3446">IF(F388="A","B&amp;C",IF(F388="B","A&amp;C","A&amp;B"))</f>
        <v>A&amp;B</v>
      </c>
      <c r="T398" s="289" t="str">
        <f t="shared" ref="T398" si="3447">IF(G388=1,"2&amp;3",IF(G388=2,"1&amp;3","1&amp;2"))</f>
        <v>2&amp;3</v>
      </c>
      <c r="U398" s="71"/>
      <c r="V398" s="165"/>
      <c r="W398" s="71"/>
      <c r="X398" s="71"/>
      <c r="Y398" s="349" t="str">
        <f t="shared" ref="Y398" si="3448">IF(D395=1,"2&amp;3",IF(D395=2,"1&amp;3","1&amp;2"))</f>
        <v>2&amp;3</v>
      </c>
      <c r="Z398" s="349" t="str">
        <f t="shared" ref="Z398" si="3449">IF(E395="A","B&amp;C",IF(E395="B","A&amp;C","A&amp;B"))</f>
        <v>A&amp;B</v>
      </c>
      <c r="AA398" s="349" t="str">
        <f t="shared" ref="AA398" si="3450">IF(F395=1,"2&amp;3",IF(F395=2,"1&amp;3","1&amp;2"))</f>
        <v>1&amp;3</v>
      </c>
      <c r="AB398" s="349" t="str">
        <f t="shared" ref="AB398" si="3451">IF(G395="A","B&amp;C",IF(G395="B","A&amp;C","A&amp;B"))</f>
        <v>A&amp;B</v>
      </c>
      <c r="AC398" s="306"/>
      <c r="AD398" s="308"/>
      <c r="AE398" s="306"/>
      <c r="AG398" s="337" t="str">
        <f>IF(D389="H","L","H")</f>
        <v>H</v>
      </c>
      <c r="AH398" s="337" t="str">
        <f>IF(E389="O","E","O")</f>
        <v>O</v>
      </c>
      <c r="AI398" s="337" t="str">
        <f>IF(F389="H","L","H")</f>
        <v>H</v>
      </c>
      <c r="AJ398" s="337" t="str">
        <f>IF(G389="O","E","O")</f>
        <v>E</v>
      </c>
      <c r="AL398" s="165"/>
      <c r="AN398" s="71"/>
      <c r="AO398" s="314" t="str">
        <f t="shared" ref="AO398" si="3452">IF(B398=0,0,IF(MOD(B398,3)=1,"A",IF(MOD(B398,3)=2,"B","C")))</f>
        <v>C</v>
      </c>
      <c r="AQ398" s="314" t="str">
        <f t="shared" si="2966"/>
        <v>W</v>
      </c>
      <c r="AR398" s="314" t="str">
        <f t="shared" ref="AR398" si="3453">IF(AQ398="L"," ",IF(AO387=1,"2&amp;3",IF(AO387=2,"1&amp;3","1&amp;2")))</f>
        <v>1&amp;3</v>
      </c>
      <c r="AS398" s="318">
        <f t="shared" si="2968"/>
        <v>1</v>
      </c>
      <c r="AT398" s="318">
        <f t="shared" si="2990"/>
        <v>2</v>
      </c>
      <c r="AU398" s="318">
        <f t="shared" si="2969"/>
        <v>3</v>
      </c>
      <c r="AV398" s="318">
        <f t="shared" si="2970"/>
        <v>26</v>
      </c>
    </row>
    <row r="399" spans="1:48">
      <c r="A399" s="197">
        <f t="shared" si="3437"/>
        <v>389</v>
      </c>
      <c r="B399" s="198">
        <f>Data!B399</f>
        <v>23</v>
      </c>
      <c r="D399" s="288">
        <f>IF(AND(B399&gt;0,B399&lt;=12),1,IF(AND(B399&gt;12,B399&lt;=24),2,IF(AND(B399&gt;24,B399&lt;=36),3,0)))</f>
        <v>2</v>
      </c>
      <c r="E399" s="288" t="str">
        <f>IF(B400=0,0,IF(MOD(B400,3)=1,"A",IF(MOD(B400,3)=2,"B","C")))</f>
        <v>A</v>
      </c>
      <c r="F399" s="288">
        <f>IF(AND(B401&gt;0,B401&lt;=12),1,IF(AND(B401&gt;12,B401&lt;=24),2,IF(AND(B401&gt;24,B401&lt;=36),3,0)))</f>
        <v>3</v>
      </c>
      <c r="G399" s="288" t="str">
        <f>IF(B402=0,0,IF(MOD(B402,3)=1,"A",IF(MOD(B402,3)=2,"B","C")))</f>
        <v>C</v>
      </c>
      <c r="I399" s="66" t="str">
        <f t="shared" ref="I399" si="3454">IF(AND(D399&lt;&gt;D387,D399&lt;&gt;0),"W","L")</f>
        <v>L</v>
      </c>
      <c r="J399" s="66" t="str">
        <f t="shared" ref="J399" si="3455">IF(I399="W"," ", IF(AND(E399&lt;&gt;E387,E399&lt;&gt;0),"W","L"))</f>
        <v>W</v>
      </c>
      <c r="K399" s="66" t="str">
        <f t="shared" ref="K399:L399" si="3456">IF(OR(J399="W",J399=" ")," ",IF(AND(F399&lt;&gt;F387,F399&lt;&gt;0),"W","L"))</f>
        <v xml:space="preserve"> </v>
      </c>
      <c r="L399" s="66" t="str">
        <f t="shared" si="3456"/>
        <v xml:space="preserve"> </v>
      </c>
      <c r="M399" s="71"/>
      <c r="N399" s="165">
        <f t="shared" ref="N399" si="3457">IF(I399="W",1,IF(J399="W",2,IF(K399="W",3,IF(L399="W",4,"L"))))</f>
        <v>2</v>
      </c>
      <c r="O399" s="71">
        <f t="shared" ref="O399" si="3458">IF(N399&lt;&gt;"L",O395+1,O395-81)</f>
        <v>-151</v>
      </c>
      <c r="P399" s="71"/>
      <c r="Q399" s="66" t="str">
        <f t="shared" ref="Q399" si="3459">IF(AND(D400&lt;&gt;D388,D400&lt;&gt;0),"W","L")</f>
        <v>W</v>
      </c>
      <c r="R399" s="66" t="str">
        <f t="shared" ref="R399" si="3460">IF(Q399="W"," ", IF(AND(E400&lt;&gt;E388,E400&lt;&gt;0),"W","L"))</f>
        <v xml:space="preserve"> </v>
      </c>
      <c r="S399" s="66" t="str">
        <f t="shared" ref="S399:T399" si="3461">IF(OR(R399="W",R399=" ")," ",IF(AND(F400&lt;&gt;F388,F400&lt;&gt;0),"W","L"))</f>
        <v xml:space="preserve"> </v>
      </c>
      <c r="T399" s="66" t="str">
        <f t="shared" si="3461"/>
        <v xml:space="preserve"> </v>
      </c>
      <c r="U399" s="71"/>
      <c r="V399" s="165">
        <f t="shared" ref="V399" si="3462">IF(Q399="W",1,IF(R399="W",2,IF(S399="W",3,IF(T399="W",4,"L"))))</f>
        <v>1</v>
      </c>
      <c r="W399" s="71">
        <f t="shared" ref="W399" si="3463">IF(V399&lt;&gt;"L",W395+1,W395-81)</f>
        <v>13</v>
      </c>
      <c r="X399" s="71"/>
      <c r="Y399" s="314" t="str">
        <f t="shared" ref="Y399" si="3464">IF(AND(D399&lt;&gt;D395,D399&lt;&gt;0),"W","L")</f>
        <v>W</v>
      </c>
      <c r="Z399" s="314" t="str">
        <f t="shared" ref="Z399" si="3465">IF(Y399="W"," ", IF(AND(E399&lt;&gt;E395,E399&lt;&gt;0),"W","L"))</f>
        <v xml:space="preserve"> </v>
      </c>
      <c r="AA399" s="314" t="str">
        <f t="shared" ref="AA399:AB399" si="3466">IF(OR(Z399="W",Z399=" ")," ",IF(AND(F399&lt;&gt;F395,F399&lt;&gt;0),"W","L"))</f>
        <v xml:space="preserve"> </v>
      </c>
      <c r="AB399" s="314" t="str">
        <f t="shared" si="3466"/>
        <v xml:space="preserve"> </v>
      </c>
      <c r="AC399" s="306"/>
      <c r="AD399" s="308">
        <f t="shared" ref="AD399" si="3467">IF(Y399="W",1,IF(Z399="W",2,IF(AA399="W",3,IF(AB399="W",4,"L"))))</f>
        <v>1</v>
      </c>
      <c r="AE399" s="306">
        <f t="shared" ref="AE399" si="3468">IF(AD399&lt;&gt;"L",AE395+1,AE395-81)</f>
        <v>97</v>
      </c>
      <c r="AG399" s="314" t="str">
        <f>IF(AND(D401&lt;&gt;D389,D630&lt;&gt;0),"W","L")</f>
        <v>L</v>
      </c>
      <c r="AH399" s="314" t="str">
        <f>IF(AG399="W"," ", IF(AND(E401&lt;&gt;E389,E401&lt;&gt;0),"W","L"))</f>
        <v>L</v>
      </c>
      <c r="AI399" s="314" t="str">
        <f>IF(OR(AH399="W",AH399=" ")," ",IF(AND(F401&lt;&gt;F389,F401&lt;&gt;0),"W","L"))</f>
        <v>W</v>
      </c>
      <c r="AJ399" s="314" t="str">
        <f>IF(OR(AI399="W",AI399=" ")," ",IF(AND(G401&lt;&gt;G389,G401&lt;&gt;0),"W","L"))</f>
        <v xml:space="preserve"> </v>
      </c>
      <c r="AL399" s="165">
        <f t="shared" ref="AL399" si="3469">IF(AG399="W",1,IF(AH399="W",2,IF(AI399="W",3,IF(AJ399="W",4,"L"))))</f>
        <v>3</v>
      </c>
      <c r="AM399" s="71">
        <f t="shared" ref="AM399" si="3470">IF(AL399&lt;&gt;"L",AM395+1,AM395-15)</f>
        <v>-81</v>
      </c>
      <c r="AN399" s="71"/>
      <c r="AO399" s="314">
        <f t="shared" ref="AO399" si="3471">IF(AND(B399&gt;0,B399&lt;=12),1,IF(AND(B399&gt;12,B399&lt;=24),2,IF(AND(B399&gt;24,B399&lt;=36),3,0)))</f>
        <v>2</v>
      </c>
      <c r="AQ399" s="314" t="str">
        <f t="shared" si="2966"/>
        <v>L</v>
      </c>
      <c r="AR399" s="314" t="str">
        <f t="shared" ref="AR399" si="3472">IF(AQ399="L"," ",IF(AO388="A","B&amp;C",IF(AO388="B","A&amp;C","A&amp;B")))</f>
        <v xml:space="preserve"> </v>
      </c>
      <c r="AS399" s="318">
        <f t="shared" si="2968"/>
        <v>2</v>
      </c>
      <c r="AT399" s="318">
        <f t="shared" si="2990"/>
        <v>0</v>
      </c>
      <c r="AU399" s="318">
        <f t="shared" si="2969"/>
        <v>0</v>
      </c>
      <c r="AV399" s="318">
        <f t="shared" si="2970"/>
        <v>26</v>
      </c>
    </row>
    <row r="400" spans="1:48">
      <c r="A400" s="197">
        <f t="shared" si="3437"/>
        <v>390</v>
      </c>
      <c r="B400" s="198">
        <f>Data!B400</f>
        <v>22</v>
      </c>
      <c r="D400" s="290" t="str">
        <f>IF(B399=0,0,IF(MOD(B399,3)=1,"A",IF(MOD(B399,3)=2,"B","C")))</f>
        <v>B</v>
      </c>
      <c r="E400" s="290">
        <f>IF(AND(B400&gt;0,B400&lt;=12),1,IF(AND(B400&gt;12,B400&lt;=24),2,IF(AND(B400&gt;24,B400&lt;=36),3,0)))</f>
        <v>2</v>
      </c>
      <c r="F400" s="290" t="str">
        <f>IF(B401=0,0,IF(MOD(B401,3)=1,"A",IF(MOD(B401,3)=2,"B","C")))</f>
        <v>A</v>
      </c>
      <c r="G400" s="290">
        <f>IF(AND(B402&gt;0,B402&lt;=12),1,IF(AND(B402&gt;12,B402&lt;=24),2,IF(AND(B402&gt;24,B402&lt;=36),3,0)))</f>
        <v>3</v>
      </c>
      <c r="M400" s="71"/>
      <c r="N400" s="165"/>
      <c r="O400" s="71"/>
      <c r="P400" s="71"/>
      <c r="Q400" s="165"/>
      <c r="R400" s="165"/>
      <c r="S400" s="165"/>
      <c r="T400" s="165"/>
      <c r="U400" s="71"/>
      <c r="V400" s="165"/>
      <c r="W400" s="71"/>
      <c r="X400" s="71"/>
      <c r="Y400" s="314"/>
      <c r="Z400" s="314"/>
      <c r="AA400" s="314"/>
      <c r="AB400" s="314"/>
      <c r="AC400" s="306"/>
      <c r="AD400" s="308"/>
      <c r="AE400" s="306"/>
      <c r="AG400" s="577"/>
      <c r="AH400" s="577"/>
      <c r="AI400" s="577"/>
      <c r="AJ400" s="577"/>
      <c r="AL400" s="165"/>
      <c r="AN400" s="71"/>
      <c r="AO400" s="314" t="str">
        <f t="shared" ref="AO400" si="3473">IF(B400=0,0,IF(MOD(B400,3)=1,"A",IF(MOD(B400,3)=2,"B","C")))</f>
        <v>A</v>
      </c>
      <c r="AQ400" s="314" t="str">
        <f t="shared" si="2966"/>
        <v xml:space="preserve"> </v>
      </c>
      <c r="AR400" s="314" t="str">
        <f t="shared" ref="AR400" si="3474">IF(AQ400="L"," ",IF(AO389=1,"2&amp;3",IF(AO389=2,"1&amp;3","1&amp;2")))</f>
        <v>2&amp;3</v>
      </c>
      <c r="AS400" s="318">
        <f t="shared" si="2968"/>
        <v>2</v>
      </c>
      <c r="AT400" s="318">
        <f t="shared" si="2990"/>
        <v>6</v>
      </c>
      <c r="AU400" s="318">
        <f t="shared" si="2969"/>
        <v>0</v>
      </c>
      <c r="AV400" s="318">
        <f t="shared" si="2970"/>
        <v>20</v>
      </c>
    </row>
    <row r="401" spans="1:48">
      <c r="A401" s="197">
        <f t="shared" si="3437"/>
        <v>391</v>
      </c>
      <c r="B401" s="198">
        <f>Data!B401</f>
        <v>28</v>
      </c>
      <c r="D401" s="292" t="str">
        <f>IF(B399=0,0,IF(B399&lt;=18,"L","H"))</f>
        <v>H</v>
      </c>
      <c r="E401" s="292" t="str">
        <f>IF(B400=0,0,IF(ISODD(B400),"O","E"))</f>
        <v>E</v>
      </c>
      <c r="F401" s="292" t="str">
        <f>IF(B401=0,0,IF(B401&lt;=18,"L","H"))</f>
        <v>H</v>
      </c>
      <c r="G401" s="292" t="str">
        <f>IF(B402=0,0,IF(ISODD(B402),"O","E"))</f>
        <v>O</v>
      </c>
      <c r="M401" s="71"/>
      <c r="N401" s="165"/>
      <c r="O401" s="71"/>
      <c r="P401" s="71"/>
      <c r="Q401" s="165"/>
      <c r="R401" s="165"/>
      <c r="S401" s="165"/>
      <c r="T401" s="165"/>
      <c r="U401" s="71"/>
      <c r="V401" s="165"/>
      <c r="W401" s="71"/>
      <c r="X401" s="71"/>
      <c r="Y401" s="314"/>
      <c r="Z401" s="314"/>
      <c r="AA401" s="314"/>
      <c r="AB401" s="314"/>
      <c r="AC401" s="306"/>
      <c r="AD401" s="308"/>
      <c r="AE401" s="306"/>
      <c r="AG401" s="577"/>
      <c r="AH401" s="577"/>
      <c r="AI401" s="577"/>
      <c r="AJ401" s="577"/>
      <c r="AL401" s="165"/>
      <c r="AN401" s="71"/>
      <c r="AO401" s="314">
        <f t="shared" ref="AO401" si="3475">IF(AND(B401&gt;0,B401&lt;=12),1,IF(AND(B401&gt;12,B401&lt;=24),2,IF(AND(B401&gt;24,B401&lt;=36),3,0)))</f>
        <v>3</v>
      </c>
      <c r="AQ401" s="314" t="str">
        <f t="shared" si="2966"/>
        <v>W</v>
      </c>
      <c r="AR401" s="314" t="str">
        <f t="shared" ref="AR401" si="3476">IF(AQ401="L"," ",IF(AO390="A","B&amp;C",IF(AO390="B","A&amp;C","A&amp;B")))</f>
        <v>A&amp;B</v>
      </c>
      <c r="AS401" s="318">
        <f t="shared" si="2968"/>
        <v>1</v>
      </c>
      <c r="AT401" s="318">
        <f t="shared" si="2990"/>
        <v>2</v>
      </c>
      <c r="AU401" s="318">
        <f t="shared" si="2969"/>
        <v>9</v>
      </c>
      <c r="AV401" s="318">
        <f t="shared" si="2970"/>
        <v>27</v>
      </c>
    </row>
    <row r="402" spans="1:48">
      <c r="A402" s="197">
        <f t="shared" si="3437"/>
        <v>392</v>
      </c>
      <c r="B402" s="198">
        <f>Data!B402</f>
        <v>33</v>
      </c>
      <c r="D402" s="165"/>
      <c r="E402" s="165"/>
      <c r="F402" s="165"/>
      <c r="G402" s="165"/>
      <c r="I402" s="287" t="str">
        <f t="shared" ref="I402" si="3477">IF(D391=1,"2&amp;3",IF(D391=2,"1&amp;3","1&amp;2"))</f>
        <v>1&amp;2</v>
      </c>
      <c r="J402" s="287" t="str">
        <f t="shared" ref="J402" si="3478">IF(E391="A","B&amp;C",IF(E391="B","A&amp;C","A&amp;B"))</f>
        <v>A&amp;C</v>
      </c>
      <c r="K402" s="287" t="str">
        <f t="shared" ref="K402" si="3479">IF(F391=1,"2&amp;3",IF(F391=2,"1&amp;3","1&amp;2"))</f>
        <v>1&amp;2</v>
      </c>
      <c r="L402" s="287" t="str">
        <f t="shared" ref="L402" si="3480">IF(G391="A","B&amp;C",IF(G391="B","A&amp;C","A&amp;B"))</f>
        <v>A&amp;C</v>
      </c>
      <c r="M402" s="71"/>
      <c r="N402" s="165"/>
      <c r="O402" s="71"/>
      <c r="P402" s="71"/>
      <c r="Q402" s="289" t="str">
        <f t="shared" ref="Q402" si="3481">IF(D392="A","B&amp;C",IF(D392="B","A&amp;C","A&amp;B"))</f>
        <v>A&amp;C</v>
      </c>
      <c r="R402" s="289" t="str">
        <f t="shared" ref="R402" si="3482">IF(E392=1,"2&amp;3",IF(E392=2,"1&amp;3","1&amp;2"))</f>
        <v>1&amp;3</v>
      </c>
      <c r="S402" s="289" t="str">
        <f t="shared" ref="S402" si="3483">IF(F392="A","B&amp;C",IF(F392="B","A&amp;C","A&amp;B"))</f>
        <v>A&amp;B</v>
      </c>
      <c r="T402" s="289" t="str">
        <f t="shared" ref="T402" si="3484">IF(G392=1,"2&amp;3",IF(G392=2,"1&amp;3","1&amp;2"))</f>
        <v>1&amp;3</v>
      </c>
      <c r="U402" s="71"/>
      <c r="V402" s="165"/>
      <c r="W402" s="71"/>
      <c r="X402" s="71"/>
      <c r="Y402" s="349" t="str">
        <f t="shared" ref="Y402" si="3485">IF(D399=1,"2&amp;3",IF(D399=2,"1&amp;3","1&amp;2"))</f>
        <v>1&amp;3</v>
      </c>
      <c r="Z402" s="349" t="str">
        <f t="shared" ref="Z402" si="3486">IF(E399="A","B&amp;C",IF(E399="B","A&amp;C","A&amp;B"))</f>
        <v>B&amp;C</v>
      </c>
      <c r="AA402" s="349" t="str">
        <f t="shared" ref="AA402" si="3487">IF(F399=1,"2&amp;3",IF(F399=2,"1&amp;3","1&amp;2"))</f>
        <v>1&amp;2</v>
      </c>
      <c r="AB402" s="349" t="str">
        <f t="shared" ref="AB402" si="3488">IF(G399="A","B&amp;C",IF(G399="B","A&amp;C","A&amp;B"))</f>
        <v>A&amp;B</v>
      </c>
      <c r="AC402" s="306"/>
      <c r="AD402" s="308"/>
      <c r="AE402" s="306"/>
      <c r="AG402" s="337" t="str">
        <f>IF(D393="H","L","H")</f>
        <v>L</v>
      </c>
      <c r="AH402" s="337" t="str">
        <f>IF(E393="O","E","O")</f>
        <v>E</v>
      </c>
      <c r="AI402" s="337" t="str">
        <f>IF(F393="H","L","H")</f>
        <v>L</v>
      </c>
      <c r="AJ402" s="337" t="str">
        <f>IF(G393="O","E","O")</f>
        <v>E</v>
      </c>
      <c r="AL402" s="165"/>
      <c r="AN402" s="71"/>
      <c r="AO402" s="314" t="str">
        <f t="shared" ref="AO402" si="3489">IF(B402=0,0,IF(MOD(B402,3)=1,"A",IF(MOD(B402,3)=2,"B","C")))</f>
        <v>C</v>
      </c>
      <c r="AQ402" s="314" t="str">
        <f t="shared" si="2966"/>
        <v>L</v>
      </c>
      <c r="AR402" s="314" t="str">
        <f t="shared" ref="AR402" si="3490">IF(AQ402="L"," ",IF(AO391=1,"2&amp;3",IF(AO391=2,"1&amp;3","1&amp;2")))</f>
        <v xml:space="preserve"> </v>
      </c>
      <c r="AS402" s="318">
        <f t="shared" si="2968"/>
        <v>2</v>
      </c>
      <c r="AT402" s="318">
        <f t="shared" si="2990"/>
        <v>0</v>
      </c>
      <c r="AU402" s="318">
        <f t="shared" si="2969"/>
        <v>0</v>
      </c>
      <c r="AV402" s="318">
        <f t="shared" si="2970"/>
        <v>27</v>
      </c>
    </row>
    <row r="403" spans="1:48">
      <c r="A403" s="197">
        <f t="shared" si="3437"/>
        <v>393</v>
      </c>
      <c r="B403" s="198">
        <f>Data!B403</f>
        <v>29</v>
      </c>
      <c r="D403" s="288">
        <f>IF(AND(B403&gt;0,B403&lt;=12),1,IF(AND(B403&gt;12,B403&lt;=24),2,IF(AND(B403&gt;24,B403&lt;=36),3,0)))</f>
        <v>3</v>
      </c>
      <c r="E403" s="288" t="str">
        <f>IF(B404=0,0,IF(MOD(B404,3)=1,"A",IF(MOD(B404,3)=2,"B","C")))</f>
        <v>A</v>
      </c>
      <c r="F403" s="288">
        <f>IF(AND(B405&gt;0,B405&lt;=12),1,IF(AND(B405&gt;12,B405&lt;=24),2,IF(AND(B405&gt;24,B405&lt;=36),3,0)))</f>
        <v>3</v>
      </c>
      <c r="G403" s="288" t="str">
        <f>IF(B406=0,0,IF(MOD(B406,3)=1,"A",IF(MOD(B406,3)=2,"B","C")))</f>
        <v>A</v>
      </c>
      <c r="I403" s="66" t="str">
        <f t="shared" ref="I403" si="3491">IF(AND(D403&lt;&gt;D391,D403&lt;&gt;0),"W","L")</f>
        <v>L</v>
      </c>
      <c r="J403" s="66" t="str">
        <f t="shared" ref="J403" si="3492">IF(I403="W"," ", IF(AND(E403&lt;&gt;E391,E403&lt;&gt;0),"W","L"))</f>
        <v>W</v>
      </c>
      <c r="K403" s="66" t="str">
        <f t="shared" ref="K403:L403" si="3493">IF(OR(J403="W",J403=" ")," ",IF(AND(F403&lt;&gt;F391,F403&lt;&gt;0),"W","L"))</f>
        <v xml:space="preserve"> </v>
      </c>
      <c r="L403" s="66" t="str">
        <f t="shared" si="3493"/>
        <v xml:space="preserve"> </v>
      </c>
      <c r="M403" s="71"/>
      <c r="N403" s="165">
        <f t="shared" ref="N403" si="3494">IF(I403="W",1,IF(J403="W",2,IF(K403="W",3,IF(L403="W",4,"L"))))</f>
        <v>2</v>
      </c>
      <c r="O403" s="71">
        <f t="shared" ref="O403" si="3495">IF(N403&lt;&gt;"L",O399+1,O399-81)</f>
        <v>-150</v>
      </c>
      <c r="P403" s="71"/>
      <c r="Q403" s="66" t="str">
        <f t="shared" ref="Q403" si="3496">IF(AND(D404&lt;&gt;D392,D404&lt;&gt;0),"W","L")</f>
        <v>L</v>
      </c>
      <c r="R403" s="66" t="str">
        <f t="shared" ref="R403" si="3497">IF(Q403="W"," ", IF(AND(E404&lt;&gt;E392,E404&lt;&gt;0),"W","L"))</f>
        <v>W</v>
      </c>
      <c r="S403" s="66" t="str">
        <f t="shared" ref="S403:T403" si="3498">IF(OR(R403="W",R403=" ")," ",IF(AND(F404&lt;&gt;F392,F404&lt;&gt;0),"W","L"))</f>
        <v xml:space="preserve"> </v>
      </c>
      <c r="T403" s="66" t="str">
        <f t="shared" si="3498"/>
        <v xml:space="preserve"> </v>
      </c>
      <c r="U403" s="71"/>
      <c r="V403" s="165">
        <f t="shared" ref="V403" si="3499">IF(Q403="W",1,IF(R403="W",2,IF(S403="W",3,IF(T403="W",4,"L"))))</f>
        <v>2</v>
      </c>
      <c r="W403" s="71">
        <f t="shared" ref="W403" si="3500">IF(V403&lt;&gt;"L",W399+1,W399-81)</f>
        <v>14</v>
      </c>
      <c r="X403" s="71"/>
      <c r="Y403" s="314" t="str">
        <f t="shared" ref="Y403" si="3501">IF(AND(D403&lt;&gt;D399,D403&lt;&gt;0),"W","L")</f>
        <v>W</v>
      </c>
      <c r="Z403" s="314" t="str">
        <f t="shared" ref="Z403" si="3502">IF(Y403="W"," ", IF(AND(E403&lt;&gt;E399,E403&lt;&gt;0),"W","L"))</f>
        <v xml:space="preserve"> </v>
      </c>
      <c r="AA403" s="314" t="str">
        <f t="shared" ref="AA403:AB403" si="3503">IF(OR(Z403="W",Z403=" ")," ",IF(AND(F403&lt;&gt;F399,F403&lt;&gt;0),"W","L"))</f>
        <v xml:space="preserve"> </v>
      </c>
      <c r="AB403" s="314" t="str">
        <f t="shared" si="3503"/>
        <v xml:space="preserve"> </v>
      </c>
      <c r="AC403" s="306"/>
      <c r="AD403" s="308">
        <f t="shared" ref="AD403" si="3504">IF(Y403="W",1,IF(Z403="W",2,IF(AA403="W",3,IF(AB403="W",4,"L"))))</f>
        <v>1</v>
      </c>
      <c r="AE403" s="306">
        <f t="shared" ref="AE403" si="3505">IF(AD403&lt;&gt;"L",AE399+1,AE399-81)</f>
        <v>98</v>
      </c>
      <c r="AG403" s="314" t="str">
        <f>IF(AND(D405&lt;&gt;D393,D634&lt;&gt;0),"W","L")</f>
        <v>L</v>
      </c>
      <c r="AH403" s="314" t="str">
        <f>IF(AG403="W"," ", IF(AND(E405&lt;&gt;E393,E405&lt;&gt;0),"W","L"))</f>
        <v>L</v>
      </c>
      <c r="AI403" s="314" t="str">
        <f>IF(OR(AH403="W",AH403=" ")," ",IF(AND(F405&lt;&gt;F393,F405&lt;&gt;0),"W","L"))</f>
        <v>L</v>
      </c>
      <c r="AJ403" s="314" t="str">
        <f>IF(OR(AI403="W",AI403=" ")," ",IF(AND(G405&lt;&gt;G393,G405&lt;&gt;0),"W","L"))</f>
        <v>W</v>
      </c>
      <c r="AL403" s="165">
        <f t="shared" ref="AL403" si="3506">IF(AG403="W",1,IF(AH403="W",2,IF(AI403="W",3,IF(AJ403="W",4,"L"))))</f>
        <v>4</v>
      </c>
      <c r="AM403" s="71">
        <f t="shared" ref="AM403" si="3507">IF(AL403&lt;&gt;"L",AM399+1,AM399-15)</f>
        <v>-80</v>
      </c>
      <c r="AN403" s="71"/>
      <c r="AO403" s="314">
        <f t="shared" ref="AO403" si="3508">IF(AND(B403&gt;0,B403&lt;=12),1,IF(AND(B403&gt;12,B403&lt;=24),2,IF(AND(B403&gt;24,B403&lt;=36),3,0)))</f>
        <v>3</v>
      </c>
      <c r="AQ403" s="314" t="str">
        <f t="shared" si="2966"/>
        <v xml:space="preserve"> </v>
      </c>
      <c r="AR403" s="314" t="str">
        <f t="shared" ref="AR403" si="3509">IF(AQ403="L"," ",IF(AO392="A","B&amp;C",IF(AO392="B","A&amp;C","A&amp;B")))</f>
        <v>A&amp;C</v>
      </c>
      <c r="AS403" s="318">
        <f t="shared" si="2968"/>
        <v>2</v>
      </c>
      <c r="AT403" s="318">
        <f t="shared" si="2990"/>
        <v>6</v>
      </c>
      <c r="AU403" s="318">
        <f t="shared" si="2969"/>
        <v>0</v>
      </c>
      <c r="AV403" s="318">
        <f t="shared" si="2970"/>
        <v>21</v>
      </c>
    </row>
    <row r="404" spans="1:48">
      <c r="A404" s="197">
        <f t="shared" si="3437"/>
        <v>394</v>
      </c>
      <c r="B404" s="198">
        <f>Data!B404</f>
        <v>7</v>
      </c>
      <c r="D404" s="290" t="str">
        <f>IF(B403=0,0,IF(MOD(B403,3)=1,"A",IF(MOD(B403,3)=2,"B","C")))</f>
        <v>B</v>
      </c>
      <c r="E404" s="290">
        <f>IF(AND(B404&gt;0,B404&lt;=12),1,IF(AND(B404&gt;12,B404&lt;=24),2,IF(AND(B404&gt;24,B404&lt;=36),3,0)))</f>
        <v>1</v>
      </c>
      <c r="F404" s="290" t="str">
        <f>IF(B405=0,0,IF(MOD(B405,3)=1,"A",IF(MOD(B405,3)=2,"B","C")))</f>
        <v>C</v>
      </c>
      <c r="G404" s="290">
        <f>IF(AND(B406&gt;0,B406&lt;=12),1,IF(AND(B406&gt;12,B406&lt;=24),2,IF(AND(B406&gt;24,B406&lt;=36),3,0)))</f>
        <v>1</v>
      </c>
      <c r="M404" s="71"/>
      <c r="N404" s="165"/>
      <c r="O404" s="71"/>
      <c r="P404" s="71"/>
      <c r="Q404" s="165"/>
      <c r="R404" s="165"/>
      <c r="S404" s="165"/>
      <c r="T404" s="165"/>
      <c r="U404" s="71"/>
      <c r="V404" s="165"/>
      <c r="W404" s="71"/>
      <c r="X404" s="71"/>
      <c r="Y404" s="314"/>
      <c r="Z404" s="314"/>
      <c r="AA404" s="314"/>
      <c r="AB404" s="314"/>
      <c r="AC404" s="306"/>
      <c r="AD404" s="308"/>
      <c r="AE404" s="306"/>
      <c r="AG404" s="577"/>
      <c r="AH404" s="577"/>
      <c r="AI404" s="577"/>
      <c r="AJ404" s="577"/>
      <c r="AL404" s="165"/>
      <c r="AN404" s="71"/>
      <c r="AO404" s="314" t="str">
        <f t="shared" ref="AO404" si="3510">IF(B404=0,0,IF(MOD(B404,3)=1,"A",IF(MOD(B404,3)=2,"B","C")))</f>
        <v>A</v>
      </c>
      <c r="AQ404" s="314" t="str">
        <f t="shared" si="2966"/>
        <v>W</v>
      </c>
      <c r="AR404" s="314" t="str">
        <f t="shared" ref="AR404" si="3511">IF(AQ404="L"," ",IF(AO393=1,"2&amp;3",IF(AO393=2,"1&amp;3","1&amp;2")))</f>
        <v>1&amp;2</v>
      </c>
      <c r="AS404" s="318">
        <f t="shared" si="2968"/>
        <v>1</v>
      </c>
      <c r="AT404" s="318">
        <f t="shared" si="2990"/>
        <v>2</v>
      </c>
      <c r="AU404" s="318">
        <f t="shared" si="2969"/>
        <v>9</v>
      </c>
      <c r="AV404" s="318">
        <f t="shared" si="2970"/>
        <v>28</v>
      </c>
    </row>
    <row r="405" spans="1:48">
      <c r="A405" s="197">
        <f t="shared" si="3437"/>
        <v>395</v>
      </c>
      <c r="B405" s="198">
        <f>Data!B405</f>
        <v>27</v>
      </c>
      <c r="D405" s="292" t="str">
        <f>IF(B403=0,0,IF(B403&lt;=18,"L","H"))</f>
        <v>H</v>
      </c>
      <c r="E405" s="292" t="str">
        <f>IF(B404=0,0,IF(ISODD(B404),"O","E"))</f>
        <v>O</v>
      </c>
      <c r="F405" s="292" t="str">
        <f>IF(B405=0,0,IF(B405&lt;=18,"L","H"))</f>
        <v>H</v>
      </c>
      <c r="G405" s="292" t="str">
        <f>IF(B406=0,0,IF(ISODD(B406),"O","E"))</f>
        <v>E</v>
      </c>
      <c r="M405" s="71"/>
      <c r="N405" s="165"/>
      <c r="O405" s="71"/>
      <c r="P405" s="71"/>
      <c r="Q405" s="165"/>
      <c r="R405" s="165"/>
      <c r="S405" s="165"/>
      <c r="T405" s="165"/>
      <c r="U405" s="71"/>
      <c r="V405" s="165"/>
      <c r="W405" s="71"/>
      <c r="X405" s="71"/>
      <c r="Y405" s="314"/>
      <c r="Z405" s="314"/>
      <c r="AA405" s="314"/>
      <c r="AB405" s="314"/>
      <c r="AC405" s="306"/>
      <c r="AD405" s="308"/>
      <c r="AE405" s="306"/>
      <c r="AG405" s="577"/>
      <c r="AH405" s="577"/>
      <c r="AI405" s="577"/>
      <c r="AJ405" s="577"/>
      <c r="AL405" s="165"/>
      <c r="AN405" s="71"/>
      <c r="AO405" s="314">
        <f t="shared" ref="AO405" si="3512">IF(AND(B405&gt;0,B405&lt;=12),1,IF(AND(B405&gt;12,B405&lt;=24),2,IF(AND(B405&gt;24,B405&lt;=36),3,0)))</f>
        <v>3</v>
      </c>
      <c r="AQ405" s="314" t="str">
        <f t="shared" si="2966"/>
        <v>L</v>
      </c>
      <c r="AR405" s="314" t="str">
        <f t="shared" ref="AR405" si="3513">IF(AQ405="L"," ",IF(AO394="A","B&amp;C",IF(AO394="B","A&amp;C","A&amp;B")))</f>
        <v xml:space="preserve"> </v>
      </c>
      <c r="AS405" s="318">
        <f t="shared" si="2968"/>
        <v>2</v>
      </c>
      <c r="AT405" s="318">
        <f t="shared" si="2990"/>
        <v>0</v>
      </c>
      <c r="AU405" s="318">
        <f t="shared" si="2969"/>
        <v>0</v>
      </c>
      <c r="AV405" s="318">
        <f t="shared" si="2970"/>
        <v>28</v>
      </c>
    </row>
    <row r="406" spans="1:48">
      <c r="A406" s="197">
        <f t="shared" si="3437"/>
        <v>396</v>
      </c>
      <c r="B406" s="198">
        <f>Data!B406</f>
        <v>4</v>
      </c>
      <c r="I406" s="287" t="str">
        <f t="shared" ref="I406" si="3514">IF(D395=1,"2&amp;3",IF(D395=2,"1&amp;3","1&amp;2"))</f>
        <v>2&amp;3</v>
      </c>
      <c r="J406" s="287" t="str">
        <f t="shared" ref="J406" si="3515">IF(E395="A","B&amp;C",IF(E395="B","A&amp;C","A&amp;B"))</f>
        <v>A&amp;B</v>
      </c>
      <c r="K406" s="287" t="str">
        <f t="shared" ref="K406" si="3516">IF(F395=1,"2&amp;3",IF(F395=2,"1&amp;3","1&amp;2"))</f>
        <v>1&amp;3</v>
      </c>
      <c r="L406" s="287" t="str">
        <f t="shared" ref="L406" si="3517">IF(G395="A","B&amp;C",IF(G395="B","A&amp;C","A&amp;B"))</f>
        <v>A&amp;B</v>
      </c>
      <c r="M406" s="71"/>
      <c r="N406" s="165"/>
      <c r="O406" s="71"/>
      <c r="P406" s="71"/>
      <c r="Q406" s="289" t="str">
        <f t="shared" ref="Q406" si="3518">IF(D396="A","B&amp;C",IF(D396="B","A&amp;C","A&amp;B"))</f>
        <v>A&amp;C</v>
      </c>
      <c r="R406" s="289" t="str">
        <f t="shared" ref="R406" si="3519">IF(E396=1,"2&amp;3",IF(E396=2,"1&amp;3","1&amp;2"))</f>
        <v>2&amp;3</v>
      </c>
      <c r="S406" s="289" t="str">
        <f t="shared" ref="S406" si="3520">IF(F396="A","B&amp;C",IF(F396="B","A&amp;C","A&amp;B"))</f>
        <v>B&amp;C</v>
      </c>
      <c r="T406" s="289" t="str">
        <f t="shared" ref="T406" si="3521">IF(G396=1,"2&amp;3",IF(G396=2,"1&amp;3","1&amp;2"))</f>
        <v>1&amp;2</v>
      </c>
      <c r="U406" s="71"/>
      <c r="V406" s="165"/>
      <c r="W406" s="71"/>
      <c r="X406" s="71"/>
      <c r="Y406" s="349" t="str">
        <f t="shared" ref="Y406" si="3522">IF(D403=1,"2&amp;3",IF(D403=2,"1&amp;3","1&amp;2"))</f>
        <v>1&amp;2</v>
      </c>
      <c r="Z406" s="349" t="str">
        <f t="shared" ref="Z406" si="3523">IF(E403="A","B&amp;C",IF(E403="B","A&amp;C","A&amp;B"))</f>
        <v>B&amp;C</v>
      </c>
      <c r="AA406" s="349" t="str">
        <f t="shared" ref="AA406" si="3524">IF(F403=1,"2&amp;3",IF(F403=2,"1&amp;3","1&amp;2"))</f>
        <v>1&amp;2</v>
      </c>
      <c r="AB406" s="349" t="str">
        <f t="shared" ref="AB406" si="3525">IF(G403="A","B&amp;C",IF(G403="B","A&amp;C","A&amp;B"))</f>
        <v>B&amp;C</v>
      </c>
      <c r="AC406" s="306"/>
      <c r="AD406" s="308"/>
      <c r="AE406" s="306"/>
      <c r="AG406" s="337" t="str">
        <f>IF(D397="H","L","H")</f>
        <v>H</v>
      </c>
      <c r="AH406" s="337" t="str">
        <f>IF(E397="O","E","O")</f>
        <v>O</v>
      </c>
      <c r="AI406" s="337" t="str">
        <f>IF(F397="H","L","H")</f>
        <v>L</v>
      </c>
      <c r="AJ406" s="337" t="str">
        <f>IF(G397="O","E","O")</f>
        <v>E</v>
      </c>
      <c r="AL406" s="165"/>
      <c r="AN406" s="71"/>
      <c r="AO406" s="314" t="str">
        <f t="shared" ref="AO406" si="3526">IF(B406=0,0,IF(MOD(B406,3)=1,"A",IF(MOD(B406,3)=2,"B","C")))</f>
        <v>A</v>
      </c>
      <c r="AQ406" s="314" t="str">
        <f t="shared" si="2966"/>
        <v xml:space="preserve"> </v>
      </c>
      <c r="AR406" s="314" t="str">
        <f t="shared" ref="AR406" si="3527">IF(AQ406="L"," ",IF(AO395=1,"2&amp;3",IF(AO395=2,"1&amp;3","1&amp;2")))</f>
        <v>2&amp;3</v>
      </c>
      <c r="AS406" s="318">
        <f t="shared" si="2968"/>
        <v>2</v>
      </c>
      <c r="AT406" s="318">
        <f t="shared" si="2990"/>
        <v>6</v>
      </c>
      <c r="AU406" s="318">
        <f t="shared" si="2969"/>
        <v>0</v>
      </c>
      <c r="AV406" s="318">
        <f t="shared" si="2970"/>
        <v>22</v>
      </c>
    </row>
    <row r="407" spans="1:48">
      <c r="A407" s="197">
        <f t="shared" si="3437"/>
        <v>397</v>
      </c>
      <c r="B407" s="198">
        <f>Data!B407</f>
        <v>25</v>
      </c>
      <c r="D407" s="288">
        <f>IF(AND(B407&gt;0,B407&lt;=12),1,IF(AND(B407&gt;12,B407&lt;=24),2,IF(AND(B407&gt;24,B407&lt;=36),3,0)))</f>
        <v>3</v>
      </c>
      <c r="E407" s="288" t="str">
        <f>IF(B408=0,0,IF(MOD(B408,3)=1,"A",IF(MOD(B408,3)=2,"B","C")))</f>
        <v>B</v>
      </c>
      <c r="F407" s="288">
        <f>IF(AND(B409&gt;0,B409&lt;=12),1,IF(AND(B409&gt;12,B409&lt;=24),2,IF(AND(B409&gt;24,B409&lt;=36),3,0)))</f>
        <v>1</v>
      </c>
      <c r="G407" s="288" t="str">
        <f>IF(B410=0,0,IF(MOD(B410,3)=1,"A",IF(MOD(B410,3)=2,"B","C")))</f>
        <v>B</v>
      </c>
      <c r="I407" s="66" t="str">
        <f t="shared" ref="I407" si="3528">IF(AND(D407&lt;&gt;D395,D407&lt;&gt;0),"W","L")</f>
        <v>W</v>
      </c>
      <c r="J407" s="66" t="str">
        <f t="shared" ref="J407" si="3529">IF(I407="W"," ", IF(AND(E407&lt;&gt;E395,E407&lt;&gt;0),"W","L"))</f>
        <v xml:space="preserve"> </v>
      </c>
      <c r="K407" s="66" t="str">
        <f t="shared" ref="K407:L407" si="3530">IF(OR(J407="W",J407=" ")," ",IF(AND(F407&lt;&gt;F395,F407&lt;&gt;0),"W","L"))</f>
        <v xml:space="preserve"> </v>
      </c>
      <c r="L407" s="66" t="str">
        <f t="shared" si="3530"/>
        <v xml:space="preserve"> </v>
      </c>
      <c r="M407" s="71"/>
      <c r="N407" s="165">
        <f t="shared" ref="N407" si="3531">IF(I407="W",1,IF(J407="W",2,IF(K407="W",3,IF(L407="W",4,"L"))))</f>
        <v>1</v>
      </c>
      <c r="O407" s="71">
        <f t="shared" ref="O407" si="3532">IF(N407&lt;&gt;"L",O403+1,O403-81)</f>
        <v>-149</v>
      </c>
      <c r="P407" s="71"/>
      <c r="Q407" s="66" t="str">
        <f t="shared" ref="Q407" si="3533">IF(AND(D408&lt;&gt;D396,D408&lt;&gt;0),"W","L")</f>
        <v>W</v>
      </c>
      <c r="R407" s="66" t="str">
        <f t="shared" ref="R407" si="3534">IF(Q407="W"," ", IF(AND(E408&lt;&gt;E396,E408&lt;&gt;0),"W","L"))</f>
        <v xml:space="preserve"> </v>
      </c>
      <c r="S407" s="66" t="str">
        <f t="shared" ref="S407:T407" si="3535">IF(OR(R407="W",R407=" ")," ",IF(AND(F408&lt;&gt;F396,F408&lt;&gt;0),"W","L"))</f>
        <v xml:space="preserve"> </v>
      </c>
      <c r="T407" s="66" t="str">
        <f t="shared" si="3535"/>
        <v xml:space="preserve"> </v>
      </c>
      <c r="U407" s="71"/>
      <c r="V407" s="165">
        <f t="shared" ref="V407" si="3536">IF(Q407="W",1,IF(R407="W",2,IF(S407="W",3,IF(T407="W",4,"L"))))</f>
        <v>1</v>
      </c>
      <c r="W407" s="71">
        <f t="shared" ref="W407" si="3537">IF(V407&lt;&gt;"L",W403+1,W403-81)</f>
        <v>15</v>
      </c>
      <c r="X407" s="71"/>
      <c r="Y407" s="314" t="str">
        <f t="shared" ref="Y407" si="3538">IF(AND(D407&lt;&gt;D403,D407&lt;&gt;0),"W","L")</f>
        <v>L</v>
      </c>
      <c r="Z407" s="314" t="str">
        <f t="shared" ref="Z407" si="3539">IF(Y407="W"," ", IF(AND(E407&lt;&gt;E403,E407&lt;&gt;0),"W","L"))</f>
        <v>W</v>
      </c>
      <c r="AA407" s="314" t="str">
        <f t="shared" ref="AA407:AB407" si="3540">IF(OR(Z407="W",Z407=" ")," ",IF(AND(F407&lt;&gt;F403,F407&lt;&gt;0),"W","L"))</f>
        <v xml:space="preserve"> </v>
      </c>
      <c r="AB407" s="314" t="str">
        <f t="shared" si="3540"/>
        <v xml:space="preserve"> </v>
      </c>
      <c r="AC407" s="306"/>
      <c r="AD407" s="308">
        <f t="shared" ref="AD407" si="3541">IF(Y407="W",1,IF(Z407="W",2,IF(AA407="W",3,IF(AB407="W",4,"L"))))</f>
        <v>2</v>
      </c>
      <c r="AE407" s="306">
        <f t="shared" ref="AE407" si="3542">IF(AD407&lt;&gt;"L",AE403+1,AE403-81)</f>
        <v>99</v>
      </c>
      <c r="AG407" s="314" t="str">
        <f>IF(AND(D409&lt;&gt;D397,D638&lt;&gt;0),"W","L")</f>
        <v>L</v>
      </c>
      <c r="AH407" s="314" t="str">
        <f>IF(AG407="W"," ", IF(AND(E409&lt;&gt;E397,E409&lt;&gt;0),"W","L"))</f>
        <v>W</v>
      </c>
      <c r="AI407" s="314" t="str">
        <f>IF(OR(AH407="W",AH407=" ")," ",IF(AND(F409&lt;&gt;F397,F409&lt;&gt;0),"W","L"))</f>
        <v xml:space="preserve"> </v>
      </c>
      <c r="AJ407" s="314" t="str">
        <f>IF(OR(AI407="W",AI407=" ")," ",IF(AND(G409&lt;&gt;G397,G409&lt;&gt;0),"W","L"))</f>
        <v xml:space="preserve"> </v>
      </c>
      <c r="AL407" s="165">
        <f t="shared" ref="AL407" si="3543">IF(AG407="W",1,IF(AH407="W",2,IF(AI407="W",3,IF(AJ407="W",4,"L"))))</f>
        <v>2</v>
      </c>
      <c r="AM407" s="71">
        <f t="shared" ref="AM407" si="3544">IF(AL407&lt;&gt;"L",AM403+1,AM403-15)</f>
        <v>-79</v>
      </c>
      <c r="AN407" s="71"/>
      <c r="AO407" s="314">
        <f t="shared" ref="AO407" si="3545">IF(AND(B407&gt;0,B407&lt;=12),1,IF(AND(B407&gt;12,B407&lt;=24),2,IF(AND(B407&gt;24,B407&lt;=36),3,0)))</f>
        <v>3</v>
      </c>
      <c r="AQ407" s="314" t="str">
        <f t="shared" si="2966"/>
        <v>W</v>
      </c>
      <c r="AR407" s="314" t="str">
        <f t="shared" ref="AR407" si="3546">IF(AQ407="L"," ",IF(AO396="A","B&amp;C",IF(AO396="B","A&amp;C","A&amp;B")))</f>
        <v>A&amp;B</v>
      </c>
      <c r="AS407" s="318">
        <f t="shared" si="2968"/>
        <v>1</v>
      </c>
      <c r="AT407" s="318">
        <f t="shared" si="2990"/>
        <v>2</v>
      </c>
      <c r="AU407" s="318">
        <f t="shared" si="2969"/>
        <v>9</v>
      </c>
      <c r="AV407" s="318">
        <f t="shared" si="2970"/>
        <v>29</v>
      </c>
    </row>
    <row r="408" spans="1:48">
      <c r="A408" s="197">
        <f t="shared" si="3437"/>
        <v>398</v>
      </c>
      <c r="B408" s="198">
        <f>Data!B408</f>
        <v>5</v>
      </c>
      <c r="D408" s="290" t="str">
        <f>IF(B407=0,0,IF(MOD(B407,3)=1,"A",IF(MOD(B407,3)=2,"B","C")))</f>
        <v>A</v>
      </c>
      <c r="E408" s="290">
        <f>IF(AND(B408&gt;0,B408&lt;=12),1,IF(AND(B408&gt;12,B408&lt;=24),2,IF(AND(B408&gt;24,B408&lt;=36),3,0)))</f>
        <v>1</v>
      </c>
      <c r="F408" s="290" t="str">
        <f>IF(B409=0,0,IF(MOD(B409,3)=1,"A",IF(MOD(B409,3)=2,"B","C")))</f>
        <v>B</v>
      </c>
      <c r="G408" s="290">
        <f>IF(AND(B410&gt;0,B410&lt;=12),1,IF(AND(B410&gt;12,B410&lt;=24),2,IF(AND(B410&gt;24,B410&lt;=36),3,0)))</f>
        <v>1</v>
      </c>
      <c r="M408" s="71"/>
      <c r="N408" s="165"/>
      <c r="O408" s="71"/>
      <c r="P408" s="71"/>
      <c r="Q408" s="165"/>
      <c r="R408" s="165"/>
      <c r="S408" s="165"/>
      <c r="T408" s="165"/>
      <c r="U408" s="71"/>
      <c r="V408" s="165"/>
      <c r="W408" s="71"/>
      <c r="X408" s="71"/>
      <c r="Y408" s="314"/>
      <c r="Z408" s="314"/>
      <c r="AA408" s="314"/>
      <c r="AB408" s="314"/>
      <c r="AC408" s="306"/>
      <c r="AD408" s="308"/>
      <c r="AE408" s="306"/>
      <c r="AG408" s="577"/>
      <c r="AH408" s="577"/>
      <c r="AI408" s="577"/>
      <c r="AJ408" s="577"/>
      <c r="AL408" s="165"/>
      <c r="AN408" s="71"/>
      <c r="AO408" s="314" t="str">
        <f t="shared" ref="AO408" si="3547">IF(B408=0,0,IF(MOD(B408,3)=1,"A",IF(MOD(B408,3)=2,"B","C")))</f>
        <v>B</v>
      </c>
      <c r="AQ408" s="314" t="str">
        <f t="shared" si="2966"/>
        <v>W</v>
      </c>
      <c r="AR408" s="314" t="str">
        <f t="shared" ref="AR408" si="3548">IF(AQ408="L"," ",IF(AO397=1,"2&amp;3",IF(AO397=2,"1&amp;3","1&amp;2")))</f>
        <v>1&amp;3</v>
      </c>
      <c r="AS408" s="318">
        <f t="shared" si="2968"/>
        <v>1</v>
      </c>
      <c r="AT408" s="318">
        <f t="shared" si="2990"/>
        <v>2</v>
      </c>
      <c r="AU408" s="318">
        <f t="shared" si="2969"/>
        <v>3</v>
      </c>
      <c r="AV408" s="318">
        <f t="shared" si="2970"/>
        <v>30</v>
      </c>
    </row>
    <row r="409" spans="1:48">
      <c r="A409" s="197">
        <f t="shared" si="3437"/>
        <v>399</v>
      </c>
      <c r="B409" s="198">
        <f>Data!B409</f>
        <v>8</v>
      </c>
      <c r="D409" s="292" t="str">
        <f>IF(B407=0,0,IF(B407&lt;=18,"L","H"))</f>
        <v>H</v>
      </c>
      <c r="E409" s="292" t="str">
        <f>IF(B408=0,0,IF(ISODD(B408),"O","E"))</f>
        <v>O</v>
      </c>
      <c r="F409" s="292" t="str">
        <f>IF(B409=0,0,IF(B409&lt;=18,"L","H"))</f>
        <v>L</v>
      </c>
      <c r="G409" s="292" t="str">
        <f>IF(B410=0,0,IF(ISODD(B410),"O","E"))</f>
        <v>E</v>
      </c>
      <c r="M409" s="71"/>
      <c r="N409" s="165"/>
      <c r="O409" s="71"/>
      <c r="P409" s="71"/>
      <c r="Q409" s="165"/>
      <c r="R409" s="165"/>
      <c r="S409" s="165"/>
      <c r="T409" s="165"/>
      <c r="U409" s="71"/>
      <c r="V409" s="165"/>
      <c r="W409" s="71"/>
      <c r="X409" s="71"/>
      <c r="Y409" s="314"/>
      <c r="Z409" s="314"/>
      <c r="AA409" s="314"/>
      <c r="AB409" s="314"/>
      <c r="AC409" s="306"/>
      <c r="AD409" s="308"/>
      <c r="AE409" s="306"/>
      <c r="AG409" s="577"/>
      <c r="AH409" s="577"/>
      <c r="AI409" s="577"/>
      <c r="AJ409" s="577"/>
      <c r="AL409" s="165"/>
      <c r="AN409" s="71"/>
      <c r="AO409" s="314">
        <f t="shared" ref="AO409" si="3549">IF(AND(B409&gt;0,B409&lt;=12),1,IF(AND(B409&gt;12,B409&lt;=24),2,IF(AND(B409&gt;24,B409&lt;=36),3,0)))</f>
        <v>1</v>
      </c>
      <c r="AQ409" s="314" t="str">
        <f t="shared" si="2966"/>
        <v>W</v>
      </c>
      <c r="AR409" s="314" t="str">
        <f t="shared" ref="AR409" si="3550">IF(AQ409="L"," ",IF(AO398="A","B&amp;C",IF(AO398="B","A&amp;C","A&amp;B")))</f>
        <v>A&amp;B</v>
      </c>
      <c r="AS409" s="318">
        <f t="shared" si="2968"/>
        <v>1</v>
      </c>
      <c r="AT409" s="318">
        <f t="shared" si="2990"/>
        <v>2</v>
      </c>
      <c r="AU409" s="318">
        <f t="shared" si="2969"/>
        <v>3</v>
      </c>
      <c r="AV409" s="318">
        <f t="shared" si="2970"/>
        <v>31</v>
      </c>
    </row>
    <row r="410" spans="1:48">
      <c r="A410" s="197">
        <f t="shared" si="3437"/>
        <v>400</v>
      </c>
      <c r="B410" s="198">
        <f>Data!B410</f>
        <v>8</v>
      </c>
      <c r="D410" s="165"/>
      <c r="E410" s="165"/>
      <c r="F410" s="165"/>
      <c r="G410" s="165"/>
      <c r="I410" s="287" t="str">
        <f t="shared" ref="I410" si="3551">IF(D399=1,"2&amp;3",IF(D399=2,"1&amp;3","1&amp;2"))</f>
        <v>1&amp;3</v>
      </c>
      <c r="J410" s="287" t="str">
        <f t="shared" ref="J410" si="3552">IF(E399="A","B&amp;C",IF(E399="B","A&amp;C","A&amp;B"))</f>
        <v>B&amp;C</v>
      </c>
      <c r="K410" s="287" t="str">
        <f t="shared" ref="K410" si="3553">IF(F399=1,"2&amp;3",IF(F399=2,"1&amp;3","1&amp;2"))</f>
        <v>1&amp;2</v>
      </c>
      <c r="L410" s="287" t="str">
        <f t="shared" ref="L410" si="3554">IF(G399="A","B&amp;C",IF(G399="B","A&amp;C","A&amp;B"))</f>
        <v>A&amp;B</v>
      </c>
      <c r="M410" s="71"/>
      <c r="N410" s="165"/>
      <c r="O410" s="71"/>
      <c r="P410" s="71"/>
      <c r="Q410" s="289" t="str">
        <f t="shared" ref="Q410" si="3555">IF(D400="A","B&amp;C",IF(D400="B","A&amp;C","A&amp;B"))</f>
        <v>A&amp;C</v>
      </c>
      <c r="R410" s="289" t="str">
        <f t="shared" ref="R410" si="3556">IF(E400=1,"2&amp;3",IF(E400=2,"1&amp;3","1&amp;2"))</f>
        <v>1&amp;3</v>
      </c>
      <c r="S410" s="289" t="str">
        <f t="shared" ref="S410" si="3557">IF(F400="A","B&amp;C",IF(F400="B","A&amp;C","A&amp;B"))</f>
        <v>B&amp;C</v>
      </c>
      <c r="T410" s="289" t="str">
        <f t="shared" ref="T410" si="3558">IF(G400=1,"2&amp;3",IF(G400=2,"1&amp;3","1&amp;2"))</f>
        <v>1&amp;2</v>
      </c>
      <c r="U410" s="71"/>
      <c r="V410" s="165"/>
      <c r="W410" s="71"/>
      <c r="X410" s="71"/>
      <c r="Y410" s="349" t="str">
        <f t="shared" ref="Y410" si="3559">IF(D407=1,"2&amp;3",IF(D407=2,"1&amp;3","1&amp;2"))</f>
        <v>1&amp;2</v>
      </c>
      <c r="Z410" s="349" t="str">
        <f t="shared" ref="Z410" si="3560">IF(E407="A","B&amp;C",IF(E407="B","A&amp;C","A&amp;B"))</f>
        <v>A&amp;C</v>
      </c>
      <c r="AA410" s="349" t="str">
        <f t="shared" ref="AA410" si="3561">IF(F407=1,"2&amp;3",IF(F407=2,"1&amp;3","1&amp;2"))</f>
        <v>2&amp;3</v>
      </c>
      <c r="AB410" s="349" t="str">
        <f t="shared" ref="AB410" si="3562">IF(G407="A","B&amp;C",IF(G407="B","A&amp;C","A&amp;B"))</f>
        <v>A&amp;C</v>
      </c>
      <c r="AC410" s="306"/>
      <c r="AD410" s="308"/>
      <c r="AE410" s="306"/>
      <c r="AG410" s="337" t="str">
        <f>IF(D401="H","L","H")</f>
        <v>L</v>
      </c>
      <c r="AH410" s="337" t="str">
        <f>IF(E401="O","E","O")</f>
        <v>O</v>
      </c>
      <c r="AI410" s="337" t="str">
        <f>IF(F401="H","L","H")</f>
        <v>L</v>
      </c>
      <c r="AJ410" s="337" t="str">
        <f>IF(G401="O","E","O")</f>
        <v>E</v>
      </c>
      <c r="AL410" s="165"/>
      <c r="AN410" s="71"/>
      <c r="AO410" s="314" t="str">
        <f t="shared" ref="AO410" si="3563">IF(B410=0,0,IF(MOD(B410,3)=1,"A",IF(MOD(B410,3)=2,"B","C")))</f>
        <v>B</v>
      </c>
      <c r="AQ410" s="314" t="str">
        <f t="shared" ref="AQ410:AQ473" si="3564">IF(AR409=" "," ",IF(AND(AO410&lt;&gt;AO398,AO410&lt;&gt;0),"W","L"))</f>
        <v>W</v>
      </c>
      <c r="AR410" s="314" t="str">
        <f t="shared" ref="AR410" si="3565">IF(AQ410="L"," ",IF(AO399=1,"2&amp;3",IF(AO399=2,"1&amp;3","1&amp;2")))</f>
        <v>1&amp;3</v>
      </c>
      <c r="AS410" s="318">
        <f t="shared" ref="AS410:AS473" si="3566">IF(AQ410="W",1,IF(AQ410="L",AS409+1,AS409))</f>
        <v>1</v>
      </c>
      <c r="AT410" s="318">
        <f t="shared" si="2990"/>
        <v>2</v>
      </c>
      <c r="AU410" s="318">
        <f t="shared" ref="AU410:AU473" si="3567">IF(AND(AR409&lt;&gt;" ",AQ410="W"),(AT409/2)*3,0)</f>
        <v>3</v>
      </c>
      <c r="AV410" s="318">
        <f t="shared" ref="AV410:AV473" si="3568">AV409-AT410+AU410</f>
        <v>32</v>
      </c>
    </row>
    <row r="411" spans="1:48">
      <c r="A411" s="197">
        <f t="shared" si="3437"/>
        <v>401</v>
      </c>
      <c r="B411" s="198">
        <f>Data!B411</f>
        <v>12</v>
      </c>
      <c r="D411" s="288">
        <f>IF(AND(B411&gt;0,B411&lt;=12),1,IF(AND(B411&gt;12,B411&lt;=24),2,IF(AND(B411&gt;24,B411&lt;=36),3,0)))</f>
        <v>1</v>
      </c>
      <c r="E411" s="288" t="str">
        <f>IF(B412=0,0,IF(MOD(B412,3)=1,"A",IF(MOD(B412,3)=2,"B","C")))</f>
        <v>C</v>
      </c>
      <c r="F411" s="288">
        <f>IF(AND(B413&gt;0,B413&lt;=12),1,IF(AND(B413&gt;12,B413&lt;=24),2,IF(AND(B413&gt;24,B413&lt;=36),3,0)))</f>
        <v>2</v>
      </c>
      <c r="G411" s="288" t="str">
        <f>IF(B414=0,0,IF(MOD(B414,3)=1,"A",IF(MOD(B414,3)=2,"B","C")))</f>
        <v>B</v>
      </c>
      <c r="I411" s="66" t="str">
        <f t="shared" ref="I411" si="3569">IF(AND(D411&lt;&gt;D399,D411&lt;&gt;0),"W","L")</f>
        <v>W</v>
      </c>
      <c r="J411" s="66" t="str">
        <f t="shared" ref="J411" si="3570">IF(I411="W"," ", IF(AND(E411&lt;&gt;E399,E411&lt;&gt;0),"W","L"))</f>
        <v xml:space="preserve"> </v>
      </c>
      <c r="K411" s="66" t="str">
        <f t="shared" ref="K411:L411" si="3571">IF(OR(J411="W",J411=" ")," ",IF(AND(F411&lt;&gt;F399,F411&lt;&gt;0),"W","L"))</f>
        <v xml:space="preserve"> </v>
      </c>
      <c r="L411" s="66" t="str">
        <f t="shared" si="3571"/>
        <v xml:space="preserve"> </v>
      </c>
      <c r="M411" s="71"/>
      <c r="N411" s="165">
        <f t="shared" ref="N411" si="3572">IF(I411="W",1,IF(J411="W",2,IF(K411="W",3,IF(L411="W",4,"L"))))</f>
        <v>1</v>
      </c>
      <c r="O411" s="71">
        <f t="shared" ref="O411" si="3573">IF(N411&lt;&gt;"L",O407+1,O407-81)</f>
        <v>-148</v>
      </c>
      <c r="P411" s="71"/>
      <c r="Q411" s="66" t="str">
        <f t="shared" ref="Q411" si="3574">IF(AND(D412&lt;&gt;D400,D412&lt;&gt;0),"W","L")</f>
        <v>W</v>
      </c>
      <c r="R411" s="66" t="str">
        <f t="shared" ref="R411" si="3575">IF(Q411="W"," ", IF(AND(E412&lt;&gt;E400,E412&lt;&gt;0),"W","L"))</f>
        <v xml:space="preserve"> </v>
      </c>
      <c r="S411" s="66" t="str">
        <f t="shared" ref="S411:T411" si="3576">IF(OR(R411="W",R411=" ")," ",IF(AND(F412&lt;&gt;F400,F412&lt;&gt;0),"W","L"))</f>
        <v xml:space="preserve"> </v>
      </c>
      <c r="T411" s="66" t="str">
        <f t="shared" si="3576"/>
        <v xml:space="preserve"> </v>
      </c>
      <c r="U411" s="71"/>
      <c r="V411" s="165">
        <f t="shared" ref="V411" si="3577">IF(Q411="W",1,IF(R411="W",2,IF(S411="W",3,IF(T411="W",4,"L"))))</f>
        <v>1</v>
      </c>
      <c r="W411" s="71">
        <f t="shared" ref="W411" si="3578">IF(V411&lt;&gt;"L",W407+1,W407-81)</f>
        <v>16</v>
      </c>
      <c r="X411" s="71"/>
      <c r="Y411" s="314" t="str">
        <f t="shared" ref="Y411" si="3579">IF(AND(D411&lt;&gt;D407,D411&lt;&gt;0),"W","L")</f>
        <v>W</v>
      </c>
      <c r="Z411" s="314" t="str">
        <f t="shared" ref="Z411" si="3580">IF(Y411="W"," ", IF(AND(E411&lt;&gt;E407,E411&lt;&gt;0),"W","L"))</f>
        <v xml:space="preserve"> </v>
      </c>
      <c r="AA411" s="314" t="str">
        <f t="shared" ref="AA411:AB411" si="3581">IF(OR(Z411="W",Z411=" ")," ",IF(AND(F411&lt;&gt;F407,F411&lt;&gt;0),"W","L"))</f>
        <v xml:space="preserve"> </v>
      </c>
      <c r="AB411" s="314" t="str">
        <f t="shared" si="3581"/>
        <v xml:space="preserve"> </v>
      </c>
      <c r="AC411" s="306"/>
      <c r="AD411" s="308">
        <f t="shared" ref="AD411" si="3582">IF(Y411="W",1,IF(Z411="W",2,IF(AA411="W",3,IF(AB411="W",4,"L"))))</f>
        <v>1</v>
      </c>
      <c r="AE411" s="306">
        <f t="shared" ref="AE411" si="3583">IF(AD411&lt;&gt;"L",AE407+1,AE407-81)</f>
        <v>100</v>
      </c>
      <c r="AG411" s="314" t="str">
        <f>IF(AND(D413&lt;&gt;D401,D642&lt;&gt;0),"W","L")</f>
        <v>L</v>
      </c>
      <c r="AH411" s="314" t="str">
        <f>IF(AG411="W"," ", IF(AND(E413&lt;&gt;E401,E413&lt;&gt;0),"W","L"))</f>
        <v>L</v>
      </c>
      <c r="AI411" s="314" t="str">
        <f>IF(OR(AH411="W",AH411=" ")," ",IF(AND(F413&lt;&gt;F401,F413&lt;&gt;0),"W","L"))</f>
        <v>L</v>
      </c>
      <c r="AJ411" s="314" t="str">
        <f>IF(OR(AI411="W",AI411=" ")," ",IF(AND(G413&lt;&gt;G401,G413&lt;&gt;0),"W","L"))</f>
        <v>W</v>
      </c>
      <c r="AL411" s="165">
        <f t="shared" ref="AL411" si="3584">IF(AG411="W",1,IF(AH411="W",2,IF(AI411="W",3,IF(AJ411="W",4,"L"))))</f>
        <v>4</v>
      </c>
      <c r="AM411" s="71">
        <f t="shared" ref="AM411" si="3585">IF(AL411&lt;&gt;"L",AM407+1,AM407-15)</f>
        <v>-78</v>
      </c>
      <c r="AN411" s="71"/>
      <c r="AO411" s="314">
        <f t="shared" ref="AO411" si="3586">IF(AND(B411&gt;0,B411&lt;=12),1,IF(AND(B411&gt;12,B411&lt;=24),2,IF(AND(B411&gt;24,B411&lt;=36),3,0)))</f>
        <v>1</v>
      </c>
      <c r="AQ411" s="314" t="str">
        <f t="shared" si="3564"/>
        <v>W</v>
      </c>
      <c r="AR411" s="314" t="str">
        <f t="shared" ref="AR411" si="3587">IF(AQ411="L"," ",IF(AO400="A","B&amp;C",IF(AO400="B","A&amp;C","A&amp;B")))</f>
        <v>B&amp;C</v>
      </c>
      <c r="AS411" s="318">
        <f t="shared" si="3566"/>
        <v>1</v>
      </c>
      <c r="AT411" s="318">
        <f t="shared" ref="AT411:AT474" si="3588">IF(AR411=" ",0,IF($AT$9=3,IF(AS411=1,2,IF(AS411=2,6,IF(AS411=3,18,0))),IF(AS411=1,2,IF(AS411=2,6,IF(AS411=3,18,IF(AS411=4,54,0))))))</f>
        <v>2</v>
      </c>
      <c r="AU411" s="318">
        <f t="shared" si="3567"/>
        <v>3</v>
      </c>
      <c r="AV411" s="318">
        <f t="shared" si="3568"/>
        <v>33</v>
      </c>
    </row>
    <row r="412" spans="1:48">
      <c r="A412" s="197">
        <f t="shared" si="3437"/>
        <v>402</v>
      </c>
      <c r="B412" s="198">
        <f>Data!B412</f>
        <v>36</v>
      </c>
      <c r="D412" s="290" t="str">
        <f>IF(B411=0,0,IF(MOD(B411,3)=1,"A",IF(MOD(B411,3)=2,"B","C")))</f>
        <v>C</v>
      </c>
      <c r="E412" s="290">
        <f>IF(AND(B412&gt;0,B412&lt;=12),1,IF(AND(B412&gt;12,B412&lt;=24),2,IF(AND(B412&gt;24,B412&lt;=36),3,0)))</f>
        <v>3</v>
      </c>
      <c r="F412" s="290" t="str">
        <f>IF(B413=0,0,IF(MOD(B413,3)=1,"A",IF(MOD(B413,3)=2,"B","C")))</f>
        <v>B</v>
      </c>
      <c r="G412" s="290">
        <f>IF(AND(B414&gt;0,B414&lt;=12),1,IF(AND(B414&gt;12,B414&lt;=24),2,IF(AND(B414&gt;24,B414&lt;=36),3,0)))</f>
        <v>3</v>
      </c>
      <c r="M412" s="71"/>
      <c r="N412" s="165"/>
      <c r="O412" s="71"/>
      <c r="P412" s="71"/>
      <c r="Q412" s="165"/>
      <c r="R412" s="165"/>
      <c r="S412" s="165"/>
      <c r="T412" s="165"/>
      <c r="U412" s="71"/>
      <c r="V412" s="165"/>
      <c r="W412" s="71"/>
      <c r="X412" s="71"/>
      <c r="Y412" s="314"/>
      <c r="Z412" s="314"/>
      <c r="AA412" s="314"/>
      <c r="AB412" s="314"/>
      <c r="AC412" s="306"/>
      <c r="AD412" s="308"/>
      <c r="AE412" s="306"/>
      <c r="AG412" s="577"/>
      <c r="AH412" s="577"/>
      <c r="AI412" s="577"/>
      <c r="AJ412" s="577"/>
      <c r="AL412" s="165"/>
      <c r="AN412" s="71"/>
      <c r="AO412" s="314" t="str">
        <f t="shared" ref="AO412" si="3589">IF(B412=0,0,IF(MOD(B412,3)=1,"A",IF(MOD(B412,3)=2,"B","C")))</f>
        <v>C</v>
      </c>
      <c r="AQ412" s="314" t="str">
        <f t="shared" si="3564"/>
        <v>W</v>
      </c>
      <c r="AR412" s="314" t="str">
        <f t="shared" ref="AR412" si="3590">IF(AQ412="L"," ",IF(AO401=1,"2&amp;3",IF(AO401=2,"1&amp;3","1&amp;2")))</f>
        <v>1&amp;2</v>
      </c>
      <c r="AS412" s="318">
        <f t="shared" si="3566"/>
        <v>1</v>
      </c>
      <c r="AT412" s="318">
        <f t="shared" si="3588"/>
        <v>2</v>
      </c>
      <c r="AU412" s="318">
        <f t="shared" si="3567"/>
        <v>3</v>
      </c>
      <c r="AV412" s="318">
        <f t="shared" si="3568"/>
        <v>34</v>
      </c>
    </row>
    <row r="413" spans="1:48">
      <c r="A413" s="197">
        <f t="shared" si="3437"/>
        <v>403</v>
      </c>
      <c r="B413" s="198">
        <f>Data!B413</f>
        <v>20</v>
      </c>
      <c r="D413" s="292" t="str">
        <f>IF(B411=0,0,IF(B411&lt;=18,"L","H"))</f>
        <v>L</v>
      </c>
      <c r="E413" s="292" t="str">
        <f>IF(B412=0,0,IF(ISODD(B412),"O","E"))</f>
        <v>E</v>
      </c>
      <c r="F413" s="292" t="str">
        <f>IF(B413=0,0,IF(B413&lt;=18,"L","H"))</f>
        <v>H</v>
      </c>
      <c r="G413" s="292" t="str">
        <f>IF(B414=0,0,IF(ISODD(B414),"O","E"))</f>
        <v>E</v>
      </c>
      <c r="M413" s="71"/>
      <c r="N413" s="165"/>
      <c r="O413" s="71"/>
      <c r="P413" s="71"/>
      <c r="Q413" s="165"/>
      <c r="R413" s="165"/>
      <c r="S413" s="165"/>
      <c r="T413" s="165"/>
      <c r="U413" s="71"/>
      <c r="V413" s="165"/>
      <c r="W413" s="71"/>
      <c r="X413" s="71"/>
      <c r="Y413" s="314"/>
      <c r="Z413" s="314"/>
      <c r="AA413" s="314"/>
      <c r="AB413" s="314"/>
      <c r="AC413" s="306"/>
      <c r="AD413" s="308"/>
      <c r="AE413" s="306"/>
      <c r="AG413" s="577"/>
      <c r="AH413" s="577"/>
      <c r="AI413" s="577"/>
      <c r="AJ413" s="577"/>
      <c r="AL413" s="165"/>
      <c r="AN413" s="71"/>
      <c r="AO413" s="314">
        <f t="shared" ref="AO413" si="3591">IF(AND(B413&gt;0,B413&lt;=12),1,IF(AND(B413&gt;12,B413&lt;=24),2,IF(AND(B413&gt;24,B413&lt;=36),3,0)))</f>
        <v>2</v>
      </c>
      <c r="AQ413" s="314" t="str">
        <f t="shared" si="3564"/>
        <v>W</v>
      </c>
      <c r="AR413" s="314" t="str">
        <f t="shared" ref="AR413" si="3592">IF(AQ413="L"," ",IF(AO402="A","B&amp;C",IF(AO402="B","A&amp;C","A&amp;B")))</f>
        <v>A&amp;B</v>
      </c>
      <c r="AS413" s="318">
        <f t="shared" si="3566"/>
        <v>1</v>
      </c>
      <c r="AT413" s="318">
        <f t="shared" si="3588"/>
        <v>2</v>
      </c>
      <c r="AU413" s="318">
        <f t="shared" si="3567"/>
        <v>3</v>
      </c>
      <c r="AV413" s="318">
        <f t="shared" si="3568"/>
        <v>35</v>
      </c>
    </row>
    <row r="414" spans="1:48">
      <c r="A414" s="197">
        <f t="shared" si="3437"/>
        <v>404</v>
      </c>
      <c r="B414" s="198">
        <f>Data!B414</f>
        <v>32</v>
      </c>
      <c r="D414" s="165"/>
      <c r="E414" s="165"/>
      <c r="F414" s="165"/>
      <c r="G414" s="165"/>
      <c r="I414" s="287" t="str">
        <f t="shared" ref="I414" si="3593">IF(D403=1,"2&amp;3",IF(D403=2,"1&amp;3","1&amp;2"))</f>
        <v>1&amp;2</v>
      </c>
      <c r="J414" s="287" t="str">
        <f t="shared" ref="J414" si="3594">IF(E403="A","B&amp;C",IF(E403="B","A&amp;C","A&amp;B"))</f>
        <v>B&amp;C</v>
      </c>
      <c r="K414" s="287" t="str">
        <f t="shared" ref="K414" si="3595">IF(F403=1,"2&amp;3",IF(F403=2,"1&amp;3","1&amp;2"))</f>
        <v>1&amp;2</v>
      </c>
      <c r="L414" s="287" t="str">
        <f t="shared" ref="L414" si="3596">IF(G403="A","B&amp;C",IF(G403="B","A&amp;C","A&amp;B"))</f>
        <v>B&amp;C</v>
      </c>
      <c r="M414" s="71"/>
      <c r="N414" s="165"/>
      <c r="O414" s="71"/>
      <c r="P414" s="71"/>
      <c r="Q414" s="289" t="str">
        <f t="shared" ref="Q414" si="3597">IF(D404="A","B&amp;C",IF(D404="B","A&amp;C","A&amp;B"))</f>
        <v>A&amp;C</v>
      </c>
      <c r="R414" s="289" t="str">
        <f t="shared" ref="R414" si="3598">IF(E404=1,"2&amp;3",IF(E404=2,"1&amp;3","1&amp;2"))</f>
        <v>2&amp;3</v>
      </c>
      <c r="S414" s="289" t="str">
        <f t="shared" ref="S414" si="3599">IF(F404="A","B&amp;C",IF(F404="B","A&amp;C","A&amp;B"))</f>
        <v>A&amp;B</v>
      </c>
      <c r="T414" s="289" t="str">
        <f t="shared" ref="T414" si="3600">IF(G404=1,"2&amp;3",IF(G404=2,"1&amp;3","1&amp;2"))</f>
        <v>2&amp;3</v>
      </c>
      <c r="U414" s="71"/>
      <c r="V414" s="165"/>
      <c r="W414" s="71"/>
      <c r="X414" s="71"/>
      <c r="Y414" s="349" t="str">
        <f t="shared" ref="Y414" si="3601">IF(D411=1,"2&amp;3",IF(D411=2,"1&amp;3","1&amp;2"))</f>
        <v>2&amp;3</v>
      </c>
      <c r="Z414" s="349" t="str">
        <f t="shared" ref="Z414" si="3602">IF(E411="A","B&amp;C",IF(E411="B","A&amp;C","A&amp;B"))</f>
        <v>A&amp;B</v>
      </c>
      <c r="AA414" s="349" t="str">
        <f t="shared" ref="AA414" si="3603">IF(F411=1,"2&amp;3",IF(F411=2,"1&amp;3","1&amp;2"))</f>
        <v>1&amp;3</v>
      </c>
      <c r="AB414" s="349" t="str">
        <f t="shared" ref="AB414" si="3604">IF(G411="A","B&amp;C",IF(G411="B","A&amp;C","A&amp;B"))</f>
        <v>A&amp;C</v>
      </c>
      <c r="AC414" s="306"/>
      <c r="AD414" s="308"/>
      <c r="AE414" s="306"/>
      <c r="AG414" s="337" t="str">
        <f>IF(D405="H","L","H")</f>
        <v>L</v>
      </c>
      <c r="AH414" s="337" t="str">
        <f>IF(E405="O","E","O")</f>
        <v>E</v>
      </c>
      <c r="AI414" s="337" t="str">
        <f>IF(F405="H","L","H")</f>
        <v>L</v>
      </c>
      <c r="AJ414" s="337" t="str">
        <f>IF(G405="O","E","O")</f>
        <v>O</v>
      </c>
      <c r="AL414" s="165"/>
      <c r="AN414" s="71"/>
      <c r="AO414" s="314" t="str">
        <f t="shared" ref="AO414" si="3605">IF(B414=0,0,IF(MOD(B414,3)=1,"A",IF(MOD(B414,3)=2,"B","C")))</f>
        <v>B</v>
      </c>
      <c r="AQ414" s="314" t="str">
        <f t="shared" si="3564"/>
        <v>W</v>
      </c>
      <c r="AR414" s="314" t="str">
        <f t="shared" ref="AR414" si="3606">IF(AQ414="L"," ",IF(AO403=1,"2&amp;3",IF(AO403=2,"1&amp;3","1&amp;2")))</f>
        <v>1&amp;2</v>
      </c>
      <c r="AS414" s="318">
        <f t="shared" si="3566"/>
        <v>1</v>
      </c>
      <c r="AT414" s="318">
        <f t="shared" si="3588"/>
        <v>2</v>
      </c>
      <c r="AU414" s="318">
        <f t="shared" si="3567"/>
        <v>3</v>
      </c>
      <c r="AV414" s="318">
        <f t="shared" si="3568"/>
        <v>36</v>
      </c>
    </row>
    <row r="415" spans="1:48">
      <c r="A415" s="197">
        <f t="shared" si="3437"/>
        <v>405</v>
      </c>
      <c r="B415" s="198">
        <f>Data!B415</f>
        <v>33</v>
      </c>
      <c r="D415" s="288">
        <f>IF(AND(B415&gt;0,B415&lt;=12),1,IF(AND(B415&gt;12,B415&lt;=24),2,IF(AND(B415&gt;24,B415&lt;=36),3,0)))</f>
        <v>3</v>
      </c>
      <c r="E415" s="288">
        <f>IF(B416=0,0,IF(MOD(B416,3)=1,"A",IF(MOD(B416,3)=2,"B","C")))</f>
        <v>0</v>
      </c>
      <c r="F415" s="288">
        <f>IF(AND(B417&gt;0,B417&lt;=12),1,IF(AND(B417&gt;12,B417&lt;=24),2,IF(AND(B417&gt;24,B417&lt;=36),3,0)))</f>
        <v>1</v>
      </c>
      <c r="G415" s="288" t="str">
        <f>IF(B418=0,0,IF(MOD(B418,3)=1,"A",IF(MOD(B418,3)=2,"B","C")))</f>
        <v>A</v>
      </c>
      <c r="I415" s="66" t="str">
        <f t="shared" ref="I415" si="3607">IF(AND(D415&lt;&gt;D403,D415&lt;&gt;0),"W","L")</f>
        <v>L</v>
      </c>
      <c r="J415" s="66" t="str">
        <f t="shared" ref="J415" si="3608">IF(I415="W"," ", IF(AND(E415&lt;&gt;E403,E415&lt;&gt;0),"W","L"))</f>
        <v>L</v>
      </c>
      <c r="K415" s="66" t="str">
        <f t="shared" ref="K415:L415" si="3609">IF(OR(J415="W",J415=" ")," ",IF(AND(F415&lt;&gt;F403,F415&lt;&gt;0),"W","L"))</f>
        <v>W</v>
      </c>
      <c r="L415" s="66" t="str">
        <f t="shared" si="3609"/>
        <v xml:space="preserve"> </v>
      </c>
      <c r="M415" s="71"/>
      <c r="N415" s="165">
        <f t="shared" ref="N415" si="3610">IF(I415="W",1,IF(J415="W",2,IF(K415="W",3,IF(L415="W",4,"L"))))</f>
        <v>3</v>
      </c>
      <c r="O415" s="71">
        <f t="shared" ref="O415" si="3611">IF(N415&lt;&gt;"L",O411+1,O411-81)</f>
        <v>-147</v>
      </c>
      <c r="P415" s="71"/>
      <c r="Q415" s="66" t="str">
        <f t="shared" ref="Q415" si="3612">IF(AND(D416&lt;&gt;D404,D416&lt;&gt;0),"W","L")</f>
        <v>W</v>
      </c>
      <c r="R415" s="66" t="str">
        <f t="shared" ref="R415" si="3613">IF(Q415="W"," ", IF(AND(E416&lt;&gt;E404,E416&lt;&gt;0),"W","L"))</f>
        <v xml:space="preserve"> </v>
      </c>
      <c r="S415" s="66" t="str">
        <f t="shared" ref="S415:T415" si="3614">IF(OR(R415="W",R415=" ")," ",IF(AND(F416&lt;&gt;F404,F416&lt;&gt;0),"W","L"))</f>
        <v xml:space="preserve"> </v>
      </c>
      <c r="T415" s="66" t="str">
        <f t="shared" si="3614"/>
        <v xml:space="preserve"> </v>
      </c>
      <c r="U415" s="71"/>
      <c r="V415" s="165">
        <f t="shared" ref="V415" si="3615">IF(Q415="W",1,IF(R415="W",2,IF(S415="W",3,IF(T415="W",4,"L"))))</f>
        <v>1</v>
      </c>
      <c r="W415" s="71">
        <f t="shared" ref="W415" si="3616">IF(V415&lt;&gt;"L",W411+1,W411-81)</f>
        <v>17</v>
      </c>
      <c r="X415" s="71"/>
      <c r="Y415" s="314" t="str">
        <f t="shared" ref="Y415" si="3617">IF(AND(D415&lt;&gt;D411,D415&lt;&gt;0),"W","L")</f>
        <v>W</v>
      </c>
      <c r="Z415" s="314" t="str">
        <f t="shared" ref="Z415" si="3618">IF(Y415="W"," ", IF(AND(E415&lt;&gt;E411,E415&lt;&gt;0),"W","L"))</f>
        <v xml:space="preserve"> </v>
      </c>
      <c r="AA415" s="314" t="str">
        <f t="shared" ref="AA415:AB415" si="3619">IF(OR(Z415="W",Z415=" ")," ",IF(AND(F415&lt;&gt;F411,F415&lt;&gt;0),"W","L"))</f>
        <v xml:space="preserve"> </v>
      </c>
      <c r="AB415" s="314" t="str">
        <f t="shared" si="3619"/>
        <v xml:space="preserve"> </v>
      </c>
      <c r="AC415" s="306"/>
      <c r="AD415" s="308">
        <f t="shared" ref="AD415" si="3620">IF(Y415="W",1,IF(Z415="W",2,IF(AA415="W",3,IF(AB415="W",4,"L"))))</f>
        <v>1</v>
      </c>
      <c r="AE415" s="306">
        <f t="shared" ref="AE415" si="3621">IF(AD415&lt;&gt;"L",AE411+1,AE411-81)</f>
        <v>101</v>
      </c>
      <c r="AG415" s="314" t="str">
        <f>IF(AND(D417&lt;&gt;D405,D646&lt;&gt;0),"W","L")</f>
        <v>L</v>
      </c>
      <c r="AH415" s="314" t="str">
        <f>IF(AG415="W"," ", IF(AND(E417&lt;&gt;E405,E417&lt;&gt;0),"W","L"))</f>
        <v>L</v>
      </c>
      <c r="AI415" s="314" t="str">
        <f>IF(OR(AH415="W",AH415=" ")," ",IF(AND(F417&lt;&gt;F405,F417&lt;&gt;0),"W","L"))</f>
        <v>W</v>
      </c>
      <c r="AJ415" s="314" t="str">
        <f>IF(OR(AI415="W",AI415=" ")," ",IF(AND(G417&lt;&gt;G405,G417&lt;&gt;0),"W","L"))</f>
        <v xml:space="preserve"> </v>
      </c>
      <c r="AL415" s="165">
        <f t="shared" ref="AL415" si="3622">IF(AG415="W",1,IF(AH415="W",2,IF(AI415="W",3,IF(AJ415="W",4,"L"))))</f>
        <v>3</v>
      </c>
      <c r="AM415" s="71">
        <f t="shared" ref="AM415" si="3623">IF(AL415&lt;&gt;"L",AM411+1,AM411-15)</f>
        <v>-77</v>
      </c>
      <c r="AN415" s="71"/>
      <c r="AO415" s="314">
        <f t="shared" ref="AO415" si="3624">IF(AND(B415&gt;0,B415&lt;=12),1,IF(AND(B415&gt;12,B415&lt;=24),2,IF(AND(B415&gt;24,B415&lt;=36),3,0)))</f>
        <v>3</v>
      </c>
      <c r="AQ415" s="314" t="str">
        <f t="shared" si="3564"/>
        <v>L</v>
      </c>
      <c r="AR415" s="314" t="str">
        <f t="shared" ref="AR415" si="3625">IF(AQ415="L"," ",IF(AO404="A","B&amp;C",IF(AO404="B","A&amp;C","A&amp;B")))</f>
        <v xml:space="preserve"> </v>
      </c>
      <c r="AS415" s="318">
        <f t="shared" si="3566"/>
        <v>2</v>
      </c>
      <c r="AT415" s="318">
        <f t="shared" si="3588"/>
        <v>0</v>
      </c>
      <c r="AU415" s="318">
        <f t="shared" si="3567"/>
        <v>0</v>
      </c>
      <c r="AV415" s="318">
        <f t="shared" si="3568"/>
        <v>36</v>
      </c>
    </row>
    <row r="416" spans="1:48">
      <c r="A416" s="197">
        <f t="shared" si="3437"/>
        <v>406</v>
      </c>
      <c r="B416" s="198">
        <f>Data!B416</f>
        <v>0</v>
      </c>
      <c r="D416" s="290" t="str">
        <f>IF(B415=0,0,IF(MOD(B415,3)=1,"A",IF(MOD(B415,3)=2,"B","C")))</f>
        <v>C</v>
      </c>
      <c r="E416" s="290">
        <f>IF(AND(B416&gt;0,B416&lt;=12),1,IF(AND(B416&gt;12,B416&lt;=24),2,IF(AND(B416&gt;24,B416&lt;=36),3,0)))</f>
        <v>0</v>
      </c>
      <c r="F416" s="290" t="str">
        <f>IF(B417=0,0,IF(MOD(B417,3)=1,"A",IF(MOD(B417,3)=2,"B","C")))</f>
        <v>A</v>
      </c>
      <c r="G416" s="290">
        <f>IF(AND(B418&gt;0,B418&lt;=12),1,IF(AND(B418&gt;12,B418&lt;=24),2,IF(AND(B418&gt;24,B418&lt;=36),3,0)))</f>
        <v>2</v>
      </c>
      <c r="M416" s="71"/>
      <c r="N416" s="165"/>
      <c r="O416" s="71"/>
      <c r="P416" s="71"/>
      <c r="Q416" s="165"/>
      <c r="R416" s="165"/>
      <c r="S416" s="165"/>
      <c r="T416" s="165"/>
      <c r="U416" s="71"/>
      <c r="V416" s="165"/>
      <c r="W416" s="71"/>
      <c r="X416" s="71"/>
      <c r="Y416" s="314"/>
      <c r="Z416" s="314"/>
      <c r="AA416" s="314"/>
      <c r="AB416" s="314"/>
      <c r="AC416" s="306"/>
      <c r="AD416" s="308"/>
      <c r="AE416" s="306"/>
      <c r="AG416" s="577"/>
      <c r="AH416" s="577"/>
      <c r="AI416" s="577"/>
      <c r="AJ416" s="577"/>
      <c r="AL416" s="165"/>
      <c r="AN416" s="71"/>
      <c r="AO416" s="314">
        <f t="shared" ref="AO416" si="3626">IF(B416=0,0,IF(MOD(B416,3)=1,"A",IF(MOD(B416,3)=2,"B","C")))</f>
        <v>0</v>
      </c>
      <c r="AQ416" s="314" t="str">
        <f t="shared" si="3564"/>
        <v xml:space="preserve"> </v>
      </c>
      <c r="AR416" s="314" t="str">
        <f t="shared" ref="AR416" si="3627">IF(AQ416="L"," ",IF(AO405=1,"2&amp;3",IF(AO405=2,"1&amp;3","1&amp;2")))</f>
        <v>1&amp;2</v>
      </c>
      <c r="AS416" s="318">
        <f t="shared" si="3566"/>
        <v>2</v>
      </c>
      <c r="AT416" s="318">
        <f t="shared" si="3588"/>
        <v>6</v>
      </c>
      <c r="AU416" s="318">
        <f t="shared" si="3567"/>
        <v>0</v>
      </c>
      <c r="AV416" s="318">
        <f t="shared" si="3568"/>
        <v>30</v>
      </c>
    </row>
    <row r="417" spans="1:48">
      <c r="A417" s="197">
        <f t="shared" si="3437"/>
        <v>407</v>
      </c>
      <c r="B417" s="198">
        <f>Data!B417</f>
        <v>7</v>
      </c>
      <c r="D417" s="292" t="str">
        <f>IF(B415=0,0,IF(B415&lt;=18,"L","H"))</f>
        <v>H</v>
      </c>
      <c r="E417" s="292">
        <f>IF(B416=0,0,IF(ISODD(B416),"O","E"))</f>
        <v>0</v>
      </c>
      <c r="F417" s="292" t="str">
        <f>IF(B417=0,0,IF(B417&lt;=18,"L","H"))</f>
        <v>L</v>
      </c>
      <c r="G417" s="292" t="str">
        <f>IF(B418=0,0,IF(ISODD(B418),"O","E"))</f>
        <v>E</v>
      </c>
      <c r="M417" s="71"/>
      <c r="N417" s="165"/>
      <c r="O417" s="71"/>
      <c r="P417" s="71"/>
      <c r="Q417" s="165"/>
      <c r="R417" s="165"/>
      <c r="S417" s="165"/>
      <c r="T417" s="165"/>
      <c r="U417" s="71"/>
      <c r="V417" s="165"/>
      <c r="W417" s="71"/>
      <c r="X417" s="71"/>
      <c r="Y417" s="314"/>
      <c r="Z417" s="314"/>
      <c r="AA417" s="314"/>
      <c r="AB417" s="314"/>
      <c r="AC417" s="306"/>
      <c r="AD417" s="308"/>
      <c r="AE417" s="306"/>
      <c r="AG417" s="577"/>
      <c r="AH417" s="577"/>
      <c r="AI417" s="577"/>
      <c r="AJ417" s="577"/>
      <c r="AL417" s="165"/>
      <c r="AN417" s="71"/>
      <c r="AO417" s="314">
        <f t="shared" ref="AO417" si="3628">IF(AND(B417&gt;0,B417&lt;=12),1,IF(AND(B417&gt;12,B417&lt;=24),2,IF(AND(B417&gt;24,B417&lt;=36),3,0)))</f>
        <v>1</v>
      </c>
      <c r="AQ417" s="314" t="str">
        <f t="shared" si="3564"/>
        <v>W</v>
      </c>
      <c r="AR417" s="314" t="str">
        <f t="shared" ref="AR417" si="3629">IF(AQ417="L"," ",IF(AO406="A","B&amp;C",IF(AO406="B","A&amp;C","A&amp;B")))</f>
        <v>B&amp;C</v>
      </c>
      <c r="AS417" s="318">
        <f t="shared" si="3566"/>
        <v>1</v>
      </c>
      <c r="AT417" s="318">
        <f t="shared" si="3588"/>
        <v>2</v>
      </c>
      <c r="AU417" s="318">
        <f t="shared" si="3567"/>
        <v>9</v>
      </c>
      <c r="AV417" s="318">
        <f t="shared" si="3568"/>
        <v>37</v>
      </c>
    </row>
    <row r="418" spans="1:48">
      <c r="A418" s="197">
        <f t="shared" si="3437"/>
        <v>408</v>
      </c>
      <c r="B418" s="198">
        <f>Data!B418</f>
        <v>22</v>
      </c>
      <c r="D418" s="165"/>
      <c r="E418" s="165"/>
      <c r="F418" s="165"/>
      <c r="G418" s="165"/>
      <c r="I418" s="287" t="str">
        <f t="shared" ref="I418" si="3630">IF(D407=1,"2&amp;3",IF(D407=2,"1&amp;3","1&amp;2"))</f>
        <v>1&amp;2</v>
      </c>
      <c r="J418" s="287" t="str">
        <f t="shared" ref="J418" si="3631">IF(E407="A","B&amp;C",IF(E407="B","A&amp;C","A&amp;B"))</f>
        <v>A&amp;C</v>
      </c>
      <c r="K418" s="287" t="str">
        <f t="shared" ref="K418" si="3632">IF(F407=1,"2&amp;3",IF(F407=2,"1&amp;3","1&amp;2"))</f>
        <v>2&amp;3</v>
      </c>
      <c r="L418" s="287" t="str">
        <f t="shared" ref="L418" si="3633">IF(G407="A","B&amp;C",IF(G407="B","A&amp;C","A&amp;B"))</f>
        <v>A&amp;C</v>
      </c>
      <c r="M418" s="71"/>
      <c r="N418" s="165"/>
      <c r="O418" s="71"/>
      <c r="P418" s="71"/>
      <c r="Q418" s="289" t="str">
        <f t="shared" ref="Q418" si="3634">IF(D408="A","B&amp;C",IF(D408="B","A&amp;C","A&amp;B"))</f>
        <v>B&amp;C</v>
      </c>
      <c r="R418" s="289" t="str">
        <f t="shared" ref="R418" si="3635">IF(E408=1,"2&amp;3",IF(E408=2,"1&amp;3","1&amp;2"))</f>
        <v>2&amp;3</v>
      </c>
      <c r="S418" s="289" t="str">
        <f t="shared" ref="S418" si="3636">IF(F408="A","B&amp;C",IF(F408="B","A&amp;C","A&amp;B"))</f>
        <v>A&amp;C</v>
      </c>
      <c r="T418" s="289" t="str">
        <f t="shared" ref="T418" si="3637">IF(G408=1,"2&amp;3",IF(G408=2,"1&amp;3","1&amp;2"))</f>
        <v>2&amp;3</v>
      </c>
      <c r="U418" s="71"/>
      <c r="V418" s="165"/>
      <c r="W418" s="71"/>
      <c r="X418" s="71"/>
      <c r="Y418" s="349" t="str">
        <f t="shared" ref="Y418" si="3638">IF(D415=1,"2&amp;3",IF(D415=2,"1&amp;3","1&amp;2"))</f>
        <v>1&amp;2</v>
      </c>
      <c r="Z418" s="349" t="str">
        <f t="shared" ref="Z418" si="3639">IF(E415="A","B&amp;C",IF(E415="B","A&amp;C","A&amp;B"))</f>
        <v>A&amp;B</v>
      </c>
      <c r="AA418" s="349" t="str">
        <f t="shared" ref="AA418" si="3640">IF(F415=1,"2&amp;3",IF(F415=2,"1&amp;3","1&amp;2"))</f>
        <v>2&amp;3</v>
      </c>
      <c r="AB418" s="349" t="str">
        <f t="shared" ref="AB418" si="3641">IF(G415="A","B&amp;C",IF(G415="B","A&amp;C","A&amp;B"))</f>
        <v>B&amp;C</v>
      </c>
      <c r="AC418" s="306"/>
      <c r="AD418" s="308"/>
      <c r="AE418" s="306"/>
      <c r="AG418" s="337" t="str">
        <f>IF(D409="H","L","H")</f>
        <v>L</v>
      </c>
      <c r="AH418" s="337" t="str">
        <f>IF(E409="O","E","O")</f>
        <v>E</v>
      </c>
      <c r="AI418" s="337" t="str">
        <f>IF(F409="H","L","H")</f>
        <v>H</v>
      </c>
      <c r="AJ418" s="337" t="str">
        <f>IF(G409="O","E","O")</f>
        <v>O</v>
      </c>
      <c r="AL418" s="165"/>
      <c r="AN418" s="71"/>
      <c r="AO418" s="314" t="str">
        <f t="shared" ref="AO418" si="3642">IF(B418=0,0,IF(MOD(B418,3)=1,"A",IF(MOD(B418,3)=2,"B","C")))</f>
        <v>A</v>
      </c>
      <c r="AQ418" s="314" t="str">
        <f t="shared" si="3564"/>
        <v>L</v>
      </c>
      <c r="AR418" s="314" t="str">
        <f t="shared" ref="AR418" si="3643">IF(AQ418="L"," ",IF(AO407=1,"2&amp;3",IF(AO407=2,"1&amp;3","1&amp;2")))</f>
        <v xml:space="preserve"> </v>
      </c>
      <c r="AS418" s="318">
        <f t="shared" si="3566"/>
        <v>2</v>
      </c>
      <c r="AT418" s="318">
        <f t="shared" si="3588"/>
        <v>0</v>
      </c>
      <c r="AU418" s="318">
        <f t="shared" si="3567"/>
        <v>0</v>
      </c>
      <c r="AV418" s="318">
        <f t="shared" si="3568"/>
        <v>37</v>
      </c>
    </row>
    <row r="419" spans="1:48">
      <c r="A419" s="197">
        <f t="shared" si="3437"/>
        <v>409</v>
      </c>
      <c r="B419" s="198">
        <f>Data!B419</f>
        <v>3</v>
      </c>
      <c r="D419" s="288">
        <f>IF(AND(B419&gt;0,B419&lt;=12),1,IF(AND(B419&gt;12,B419&lt;=24),2,IF(AND(B419&gt;24,B419&lt;=36),3,0)))</f>
        <v>1</v>
      </c>
      <c r="E419" s="288" t="str">
        <f>IF(B420=0,0,IF(MOD(B420,3)=1,"A",IF(MOD(B420,3)=2,"B","C")))</f>
        <v>C</v>
      </c>
      <c r="F419" s="288">
        <f>IF(AND(B421&gt;0,B421&lt;=12),1,IF(AND(B421&gt;12,B421&lt;=24),2,IF(AND(B421&gt;24,B421&lt;=36),3,0)))</f>
        <v>1</v>
      </c>
      <c r="G419" s="288" t="str">
        <f>IF(B422=0,0,IF(MOD(B422,3)=1,"A",IF(MOD(B422,3)=2,"B","C")))</f>
        <v>C</v>
      </c>
      <c r="I419" s="66" t="str">
        <f t="shared" ref="I419" si="3644">IF(AND(D419&lt;&gt;D407,D419&lt;&gt;0),"W","L")</f>
        <v>W</v>
      </c>
      <c r="J419" s="66" t="str">
        <f t="shared" ref="J419" si="3645">IF(I419="W"," ", IF(AND(E419&lt;&gt;E407,E419&lt;&gt;0),"W","L"))</f>
        <v xml:space="preserve"> </v>
      </c>
      <c r="K419" s="66" t="str">
        <f t="shared" ref="K419:L419" si="3646">IF(OR(J419="W",J419=" ")," ",IF(AND(F419&lt;&gt;F407,F419&lt;&gt;0),"W","L"))</f>
        <v xml:space="preserve"> </v>
      </c>
      <c r="L419" s="66" t="str">
        <f t="shared" si="3646"/>
        <v xml:space="preserve"> </v>
      </c>
      <c r="M419" s="71"/>
      <c r="N419" s="165">
        <f t="shared" ref="N419" si="3647">IF(I419="W",1,IF(J419="W",2,IF(K419="W",3,IF(L419="W",4,"L"))))</f>
        <v>1</v>
      </c>
      <c r="O419" s="71">
        <f t="shared" ref="O419" si="3648">IF(N419&lt;&gt;"L",O415+1,O415-81)</f>
        <v>-146</v>
      </c>
      <c r="P419" s="71"/>
      <c r="Q419" s="66" t="str">
        <f t="shared" ref="Q419" si="3649">IF(AND(D420&lt;&gt;D408,D420&lt;&gt;0),"W","L")</f>
        <v>W</v>
      </c>
      <c r="R419" s="66" t="str">
        <f t="shared" ref="R419" si="3650">IF(Q419="W"," ", IF(AND(E420&lt;&gt;E408,E420&lt;&gt;0),"W","L"))</f>
        <v xml:space="preserve"> </v>
      </c>
      <c r="S419" s="66" t="str">
        <f t="shared" ref="S419:T419" si="3651">IF(OR(R419="W",R419=" ")," ",IF(AND(F420&lt;&gt;F408,F420&lt;&gt;0),"W","L"))</f>
        <v xml:space="preserve"> </v>
      </c>
      <c r="T419" s="66" t="str">
        <f t="shared" si="3651"/>
        <v xml:space="preserve"> </v>
      </c>
      <c r="U419" s="71"/>
      <c r="V419" s="165">
        <f t="shared" ref="V419" si="3652">IF(Q419="W",1,IF(R419="W",2,IF(S419="W",3,IF(T419="W",4,"L"))))</f>
        <v>1</v>
      </c>
      <c r="W419" s="71">
        <f t="shared" ref="W419" si="3653">IF(V419&lt;&gt;"L",W415+1,W415-81)</f>
        <v>18</v>
      </c>
      <c r="X419" s="71"/>
      <c r="Y419" s="314" t="str">
        <f t="shared" ref="Y419" si="3654">IF(AND(D419&lt;&gt;D415,D419&lt;&gt;0),"W","L")</f>
        <v>W</v>
      </c>
      <c r="Z419" s="314" t="str">
        <f t="shared" ref="Z419" si="3655">IF(Y419="W"," ", IF(AND(E419&lt;&gt;E415,E419&lt;&gt;0),"W","L"))</f>
        <v xml:space="preserve"> </v>
      </c>
      <c r="AA419" s="314" t="str">
        <f t="shared" ref="AA419:AB419" si="3656">IF(OR(Z419="W",Z419=" ")," ",IF(AND(F419&lt;&gt;F415,F419&lt;&gt;0),"W","L"))</f>
        <v xml:space="preserve"> </v>
      </c>
      <c r="AB419" s="314" t="str">
        <f t="shared" si="3656"/>
        <v xml:space="preserve"> </v>
      </c>
      <c r="AC419" s="306"/>
      <c r="AD419" s="308">
        <f t="shared" ref="AD419" si="3657">IF(Y419="W",1,IF(Z419="W",2,IF(AA419="W",3,IF(AB419="W",4,"L"))))</f>
        <v>1</v>
      </c>
      <c r="AE419" s="306">
        <f t="shared" ref="AE419" si="3658">IF(AD419&lt;&gt;"L",AE415+1,AE415-81)</f>
        <v>102</v>
      </c>
      <c r="AG419" s="314" t="str">
        <f>IF(AND(D421&lt;&gt;D409,D650&lt;&gt;0),"W","L")</f>
        <v>L</v>
      </c>
      <c r="AH419" s="314" t="str">
        <f>IF(AG419="W"," ", IF(AND(E421&lt;&gt;E409,E421&lt;&gt;0),"W","L"))</f>
        <v>W</v>
      </c>
      <c r="AI419" s="314" t="str">
        <f>IF(OR(AH419="W",AH419=" ")," ",IF(AND(F421&lt;&gt;F409,F421&lt;&gt;0),"W","L"))</f>
        <v xml:space="preserve"> </v>
      </c>
      <c r="AJ419" s="314" t="str">
        <f>IF(OR(AI419="W",AI419=" ")," ",IF(AND(G421&lt;&gt;G409,G421&lt;&gt;0),"W","L"))</f>
        <v xml:space="preserve"> </v>
      </c>
      <c r="AL419" s="165">
        <f t="shared" ref="AL419" si="3659">IF(AG419="W",1,IF(AH419="W",2,IF(AI419="W",3,IF(AJ419="W",4,"L"))))</f>
        <v>2</v>
      </c>
      <c r="AM419" s="71">
        <f t="shared" ref="AM419" si="3660">IF(AL419&lt;&gt;"L",AM415+1,AM415-15)</f>
        <v>-76</v>
      </c>
      <c r="AN419" s="71"/>
      <c r="AO419" s="314">
        <f t="shared" ref="AO419" si="3661">IF(AND(B419&gt;0,B419&lt;=12),1,IF(AND(B419&gt;12,B419&lt;=24),2,IF(AND(B419&gt;24,B419&lt;=36),3,0)))</f>
        <v>1</v>
      </c>
      <c r="AQ419" s="314" t="str">
        <f t="shared" si="3564"/>
        <v xml:space="preserve"> </v>
      </c>
      <c r="AR419" s="314" t="str">
        <f t="shared" ref="AR419" si="3662">IF(AQ419="L"," ",IF(AO408="A","B&amp;C",IF(AO408="B","A&amp;C","A&amp;B")))</f>
        <v>A&amp;C</v>
      </c>
      <c r="AS419" s="318">
        <f t="shared" si="3566"/>
        <v>2</v>
      </c>
      <c r="AT419" s="318">
        <f t="shared" si="3588"/>
        <v>6</v>
      </c>
      <c r="AU419" s="318">
        <f t="shared" si="3567"/>
        <v>0</v>
      </c>
      <c r="AV419" s="318">
        <f t="shared" si="3568"/>
        <v>31</v>
      </c>
    </row>
    <row r="420" spans="1:48">
      <c r="A420" s="197">
        <f t="shared" si="3437"/>
        <v>410</v>
      </c>
      <c r="B420" s="198">
        <f>Data!B420</f>
        <v>6</v>
      </c>
      <c r="D420" s="290" t="str">
        <f>IF(B419=0,0,IF(MOD(B419,3)=1,"A",IF(MOD(B419,3)=2,"B","C")))</f>
        <v>C</v>
      </c>
      <c r="E420" s="290">
        <f>IF(AND(B420&gt;0,B420&lt;=12),1,IF(AND(B420&gt;12,B420&lt;=24),2,IF(AND(B420&gt;24,B420&lt;=36),3,0)))</f>
        <v>1</v>
      </c>
      <c r="F420" s="290" t="str">
        <f>IF(B421=0,0,IF(MOD(B421,3)=1,"A",IF(MOD(B421,3)=2,"B","C")))</f>
        <v>A</v>
      </c>
      <c r="G420" s="290">
        <f>IF(AND(B422&gt;0,B422&lt;=12),1,IF(AND(B422&gt;12,B422&lt;=24),2,IF(AND(B422&gt;24,B422&lt;=36),3,0)))</f>
        <v>1</v>
      </c>
      <c r="M420" s="71"/>
      <c r="N420" s="165"/>
      <c r="O420" s="71"/>
      <c r="P420" s="71"/>
      <c r="Q420" s="165"/>
      <c r="R420" s="165"/>
      <c r="S420" s="165"/>
      <c r="T420" s="165"/>
      <c r="U420" s="71"/>
      <c r="V420" s="165"/>
      <c r="W420" s="71"/>
      <c r="X420" s="71"/>
      <c r="Y420" s="314"/>
      <c r="Z420" s="314"/>
      <c r="AA420" s="314"/>
      <c r="AB420" s="314"/>
      <c r="AC420" s="306"/>
      <c r="AD420" s="308"/>
      <c r="AE420" s="306"/>
      <c r="AG420" s="577"/>
      <c r="AH420" s="577"/>
      <c r="AI420" s="577"/>
      <c r="AJ420" s="577"/>
      <c r="AL420" s="165"/>
      <c r="AN420" s="71"/>
      <c r="AO420" s="314" t="str">
        <f t="shared" ref="AO420" si="3663">IF(B420=0,0,IF(MOD(B420,3)=1,"A",IF(MOD(B420,3)=2,"B","C")))</f>
        <v>C</v>
      </c>
      <c r="AQ420" s="314" t="str">
        <f t="shared" si="3564"/>
        <v>W</v>
      </c>
      <c r="AR420" s="314" t="str">
        <f t="shared" ref="AR420" si="3664">IF(AQ420="L"," ",IF(AO409=1,"2&amp;3",IF(AO409=2,"1&amp;3","1&amp;2")))</f>
        <v>2&amp;3</v>
      </c>
      <c r="AS420" s="318">
        <f t="shared" si="3566"/>
        <v>1</v>
      </c>
      <c r="AT420" s="318">
        <f t="shared" si="3588"/>
        <v>2</v>
      </c>
      <c r="AU420" s="318">
        <f t="shared" si="3567"/>
        <v>9</v>
      </c>
      <c r="AV420" s="318">
        <f t="shared" si="3568"/>
        <v>38</v>
      </c>
    </row>
    <row r="421" spans="1:48">
      <c r="A421" s="197">
        <f t="shared" si="3437"/>
        <v>411</v>
      </c>
      <c r="B421" s="198">
        <f>Data!B421</f>
        <v>1</v>
      </c>
      <c r="D421" s="292" t="str">
        <f>IF(B419=0,0,IF(B419&lt;=18,"L","H"))</f>
        <v>L</v>
      </c>
      <c r="E421" s="292" t="str">
        <f>IF(B420=0,0,IF(ISODD(B420),"O","E"))</f>
        <v>E</v>
      </c>
      <c r="F421" s="292" t="str">
        <f>IF(B421=0,0,IF(B421&lt;=18,"L","H"))</f>
        <v>L</v>
      </c>
      <c r="G421" s="292" t="str">
        <f>IF(B422=0,0,IF(ISODD(B422),"O","E"))</f>
        <v>E</v>
      </c>
      <c r="M421" s="71"/>
      <c r="N421" s="165"/>
      <c r="O421" s="71"/>
      <c r="P421" s="71"/>
      <c r="Q421" s="165"/>
      <c r="R421" s="165"/>
      <c r="S421" s="165"/>
      <c r="T421" s="165"/>
      <c r="U421" s="71"/>
      <c r="V421" s="165"/>
      <c r="W421" s="71"/>
      <c r="X421" s="71"/>
      <c r="Y421" s="314"/>
      <c r="Z421" s="314"/>
      <c r="AA421" s="314"/>
      <c r="AB421" s="314"/>
      <c r="AC421" s="306"/>
      <c r="AD421" s="308"/>
      <c r="AE421" s="306"/>
      <c r="AG421" s="577"/>
      <c r="AH421" s="577"/>
      <c r="AI421" s="577"/>
      <c r="AJ421" s="577"/>
      <c r="AL421" s="165"/>
      <c r="AN421" s="71"/>
      <c r="AO421" s="314">
        <f t="shared" ref="AO421" si="3665">IF(AND(B421&gt;0,B421&lt;=12),1,IF(AND(B421&gt;12,B421&lt;=24),2,IF(AND(B421&gt;24,B421&lt;=36),3,0)))</f>
        <v>1</v>
      </c>
      <c r="AQ421" s="314" t="str">
        <f t="shared" si="3564"/>
        <v>L</v>
      </c>
      <c r="AR421" s="314" t="str">
        <f t="shared" ref="AR421" si="3666">IF(AQ421="L"," ",IF(AO410="A","B&amp;C",IF(AO410="B","A&amp;C","A&amp;B")))</f>
        <v xml:space="preserve"> </v>
      </c>
      <c r="AS421" s="318">
        <f t="shared" si="3566"/>
        <v>2</v>
      </c>
      <c r="AT421" s="318">
        <f t="shared" si="3588"/>
        <v>0</v>
      </c>
      <c r="AU421" s="318">
        <f t="shared" si="3567"/>
        <v>0</v>
      </c>
      <c r="AV421" s="318">
        <f t="shared" si="3568"/>
        <v>38</v>
      </c>
    </row>
    <row r="422" spans="1:48">
      <c r="A422" s="197">
        <f t="shared" si="3437"/>
        <v>412</v>
      </c>
      <c r="B422" s="198">
        <f>Data!B422</f>
        <v>6</v>
      </c>
      <c r="D422" s="165"/>
      <c r="E422" s="165"/>
      <c r="F422" s="165"/>
      <c r="G422" s="165"/>
      <c r="I422" s="287" t="str">
        <f t="shared" ref="I422" si="3667">IF(D411=1,"2&amp;3",IF(D411=2,"1&amp;3","1&amp;2"))</f>
        <v>2&amp;3</v>
      </c>
      <c r="J422" s="287" t="str">
        <f t="shared" ref="J422" si="3668">IF(E411="A","B&amp;C",IF(E411="B","A&amp;C","A&amp;B"))</f>
        <v>A&amp;B</v>
      </c>
      <c r="K422" s="287" t="str">
        <f t="shared" ref="K422" si="3669">IF(F411=1,"2&amp;3",IF(F411=2,"1&amp;3","1&amp;2"))</f>
        <v>1&amp;3</v>
      </c>
      <c r="L422" s="287" t="str">
        <f t="shared" ref="L422" si="3670">IF(G411="A","B&amp;C",IF(G411="B","A&amp;C","A&amp;B"))</f>
        <v>A&amp;C</v>
      </c>
      <c r="M422" s="71"/>
      <c r="N422" s="165"/>
      <c r="O422" s="71"/>
      <c r="P422" s="71"/>
      <c r="Q422" s="289" t="str">
        <f t="shared" ref="Q422" si="3671">IF(D412="A","B&amp;C",IF(D412="B","A&amp;C","A&amp;B"))</f>
        <v>A&amp;B</v>
      </c>
      <c r="R422" s="289" t="str">
        <f t="shared" ref="R422" si="3672">IF(E412=1,"2&amp;3",IF(E412=2,"1&amp;3","1&amp;2"))</f>
        <v>1&amp;2</v>
      </c>
      <c r="S422" s="289" t="str">
        <f t="shared" ref="S422" si="3673">IF(F412="A","B&amp;C",IF(F412="B","A&amp;C","A&amp;B"))</f>
        <v>A&amp;C</v>
      </c>
      <c r="T422" s="289" t="str">
        <f t="shared" ref="T422" si="3674">IF(G412=1,"2&amp;3",IF(G412=2,"1&amp;3","1&amp;2"))</f>
        <v>1&amp;2</v>
      </c>
      <c r="U422" s="71"/>
      <c r="V422" s="165"/>
      <c r="W422" s="71"/>
      <c r="X422" s="71"/>
      <c r="Y422" s="349" t="str">
        <f t="shared" ref="Y422" si="3675">IF(D419=1,"2&amp;3",IF(D419=2,"1&amp;3","1&amp;2"))</f>
        <v>2&amp;3</v>
      </c>
      <c r="Z422" s="349" t="str">
        <f t="shared" ref="Z422" si="3676">IF(E419="A","B&amp;C",IF(E419="B","A&amp;C","A&amp;B"))</f>
        <v>A&amp;B</v>
      </c>
      <c r="AA422" s="349" t="str">
        <f t="shared" ref="AA422" si="3677">IF(F419=1,"2&amp;3",IF(F419=2,"1&amp;3","1&amp;2"))</f>
        <v>2&amp;3</v>
      </c>
      <c r="AB422" s="349" t="str">
        <f t="shared" ref="AB422" si="3678">IF(G419="A","B&amp;C",IF(G419="B","A&amp;C","A&amp;B"))</f>
        <v>A&amp;B</v>
      </c>
      <c r="AC422" s="306"/>
      <c r="AD422" s="308"/>
      <c r="AE422" s="306"/>
      <c r="AG422" s="337" t="str">
        <f>IF(D413="H","L","H")</f>
        <v>H</v>
      </c>
      <c r="AH422" s="337" t="str">
        <f>IF(E413="O","E","O")</f>
        <v>O</v>
      </c>
      <c r="AI422" s="337" t="str">
        <f>IF(F413="H","L","H")</f>
        <v>L</v>
      </c>
      <c r="AJ422" s="337" t="str">
        <f>IF(G413="O","E","O")</f>
        <v>O</v>
      </c>
      <c r="AL422" s="165"/>
      <c r="AN422" s="71"/>
      <c r="AO422" s="314" t="str">
        <f t="shared" ref="AO422" si="3679">IF(B422=0,0,IF(MOD(B422,3)=1,"A",IF(MOD(B422,3)=2,"B","C")))</f>
        <v>C</v>
      </c>
      <c r="AQ422" s="314" t="str">
        <f t="shared" si="3564"/>
        <v xml:space="preserve"> </v>
      </c>
      <c r="AR422" s="314" t="str">
        <f t="shared" ref="AR422" si="3680">IF(AQ422="L"," ",IF(AO411=1,"2&amp;3",IF(AO411=2,"1&amp;3","1&amp;2")))</f>
        <v>2&amp;3</v>
      </c>
      <c r="AS422" s="318">
        <f t="shared" si="3566"/>
        <v>2</v>
      </c>
      <c r="AT422" s="318">
        <f t="shared" si="3588"/>
        <v>6</v>
      </c>
      <c r="AU422" s="318">
        <f t="shared" si="3567"/>
        <v>0</v>
      </c>
      <c r="AV422" s="318">
        <f t="shared" si="3568"/>
        <v>32</v>
      </c>
    </row>
    <row r="423" spans="1:48">
      <c r="A423" s="197">
        <f t="shared" si="3437"/>
        <v>413</v>
      </c>
      <c r="B423" s="198">
        <f>Data!B423</f>
        <v>23</v>
      </c>
      <c r="D423" s="288">
        <f>IF(AND(B423&gt;0,B423&lt;=12),1,IF(AND(B423&gt;12,B423&lt;=24),2,IF(AND(B423&gt;24,B423&lt;=36),3,0)))</f>
        <v>2</v>
      </c>
      <c r="E423" s="288" t="str">
        <f>IF(B424=0,0,IF(MOD(B424,3)=1,"A",IF(MOD(B424,3)=2,"B","C")))</f>
        <v>A</v>
      </c>
      <c r="F423" s="288">
        <f>IF(AND(B425&gt;0,B425&lt;=12),1,IF(AND(B425&gt;12,B425&lt;=24),2,IF(AND(B425&gt;24,B425&lt;=36),3,0)))</f>
        <v>2</v>
      </c>
      <c r="G423" s="288" t="str">
        <f>IF(B426=0,0,IF(MOD(B426,3)=1,"A",IF(MOD(B426,3)=2,"B","C")))</f>
        <v>B</v>
      </c>
      <c r="I423" s="66" t="str">
        <f t="shared" ref="I423" si="3681">IF(AND(D423&lt;&gt;D411,D423&lt;&gt;0),"W","L")</f>
        <v>W</v>
      </c>
      <c r="J423" s="66" t="str">
        <f t="shared" ref="J423" si="3682">IF(I423="W"," ", IF(AND(E423&lt;&gt;E411,E423&lt;&gt;0),"W","L"))</f>
        <v xml:space="preserve"> </v>
      </c>
      <c r="K423" s="66" t="str">
        <f t="shared" ref="K423:L423" si="3683">IF(OR(J423="W",J423=" ")," ",IF(AND(F423&lt;&gt;F411,F423&lt;&gt;0),"W","L"))</f>
        <v xml:space="preserve"> </v>
      </c>
      <c r="L423" s="66" t="str">
        <f t="shared" si="3683"/>
        <v xml:space="preserve"> </v>
      </c>
      <c r="M423" s="71"/>
      <c r="N423" s="165">
        <f t="shared" ref="N423" si="3684">IF(I423="W",1,IF(J423="W",2,IF(K423="W",3,IF(L423="W",4,"L"))))</f>
        <v>1</v>
      </c>
      <c r="O423" s="71">
        <f t="shared" ref="O423" si="3685">IF(N423&lt;&gt;"L",O419+1,O419-81)</f>
        <v>-145</v>
      </c>
      <c r="P423" s="71"/>
      <c r="Q423" s="66" t="str">
        <f t="shared" ref="Q423" si="3686">IF(AND(D424&lt;&gt;D412,D424&lt;&gt;0),"W","L")</f>
        <v>W</v>
      </c>
      <c r="R423" s="66" t="str">
        <f t="shared" ref="R423" si="3687">IF(Q423="W"," ", IF(AND(E424&lt;&gt;E412,E424&lt;&gt;0),"W","L"))</f>
        <v xml:space="preserve"> </v>
      </c>
      <c r="S423" s="66" t="str">
        <f t="shared" ref="S423:T423" si="3688">IF(OR(R423="W",R423=" ")," ",IF(AND(F424&lt;&gt;F412,F424&lt;&gt;0),"W","L"))</f>
        <v xml:space="preserve"> </v>
      </c>
      <c r="T423" s="66" t="str">
        <f t="shared" si="3688"/>
        <v xml:space="preserve"> </v>
      </c>
      <c r="U423" s="71"/>
      <c r="V423" s="165">
        <f t="shared" ref="V423" si="3689">IF(Q423="W",1,IF(R423="W",2,IF(S423="W",3,IF(T423="W",4,"L"))))</f>
        <v>1</v>
      </c>
      <c r="W423" s="71">
        <f t="shared" ref="W423" si="3690">IF(V423&lt;&gt;"L",W419+1,W419-81)</f>
        <v>19</v>
      </c>
      <c r="X423" s="71"/>
      <c r="Y423" s="314" t="str">
        <f t="shared" ref="Y423" si="3691">IF(AND(D423&lt;&gt;D419,D423&lt;&gt;0),"W","L")</f>
        <v>W</v>
      </c>
      <c r="Z423" s="314" t="str">
        <f t="shared" ref="Z423" si="3692">IF(Y423="W"," ", IF(AND(E423&lt;&gt;E419,E423&lt;&gt;0),"W","L"))</f>
        <v xml:space="preserve"> </v>
      </c>
      <c r="AA423" s="314" t="str">
        <f t="shared" ref="AA423:AB423" si="3693">IF(OR(Z423="W",Z423=" ")," ",IF(AND(F423&lt;&gt;F419,F423&lt;&gt;0),"W","L"))</f>
        <v xml:space="preserve"> </v>
      </c>
      <c r="AB423" s="314" t="str">
        <f t="shared" si="3693"/>
        <v xml:space="preserve"> </v>
      </c>
      <c r="AC423" s="306"/>
      <c r="AD423" s="308">
        <f t="shared" ref="AD423" si="3694">IF(Y423="W",1,IF(Z423="W",2,IF(AA423="W",3,IF(AB423="W",4,"L"))))</f>
        <v>1</v>
      </c>
      <c r="AE423" s="306">
        <f t="shared" ref="AE423" si="3695">IF(AD423&lt;&gt;"L",AE419+1,AE419-81)</f>
        <v>103</v>
      </c>
      <c r="AG423" s="314" t="str">
        <f>IF(AND(D425&lt;&gt;D413,D654&lt;&gt;0),"W","L")</f>
        <v>L</v>
      </c>
      <c r="AH423" s="314" t="str">
        <f>IF(AG423="W"," ", IF(AND(E425&lt;&gt;E413,E425&lt;&gt;0),"W","L"))</f>
        <v>W</v>
      </c>
      <c r="AI423" s="314" t="str">
        <f>IF(OR(AH423="W",AH423=" ")," ",IF(AND(F425&lt;&gt;F413,F425&lt;&gt;0),"W","L"))</f>
        <v xml:space="preserve"> </v>
      </c>
      <c r="AJ423" s="314" t="str">
        <f>IF(OR(AI423="W",AI423=" ")," ",IF(AND(G425&lt;&gt;G413,G425&lt;&gt;0),"W","L"))</f>
        <v xml:space="preserve"> </v>
      </c>
      <c r="AL423" s="165">
        <f t="shared" ref="AL423" si="3696">IF(AG423="W",1,IF(AH423="W",2,IF(AI423="W",3,IF(AJ423="W",4,"L"))))</f>
        <v>2</v>
      </c>
      <c r="AM423" s="71">
        <f t="shared" ref="AM423" si="3697">IF(AL423&lt;&gt;"L",AM419+1,AM419-15)</f>
        <v>-75</v>
      </c>
      <c r="AN423" s="71"/>
      <c r="AO423" s="314">
        <f t="shared" ref="AO423" si="3698">IF(AND(B423&gt;0,B423&lt;=12),1,IF(AND(B423&gt;12,B423&lt;=24),2,IF(AND(B423&gt;24,B423&lt;=36),3,0)))</f>
        <v>2</v>
      </c>
      <c r="AQ423" s="314" t="str">
        <f t="shared" si="3564"/>
        <v>W</v>
      </c>
      <c r="AR423" s="314" t="str">
        <f t="shared" ref="AR423" si="3699">IF(AQ423="L"," ",IF(AO412="A","B&amp;C",IF(AO412="B","A&amp;C","A&amp;B")))</f>
        <v>A&amp;B</v>
      </c>
      <c r="AS423" s="318">
        <f t="shared" si="3566"/>
        <v>1</v>
      </c>
      <c r="AT423" s="318">
        <f t="shared" si="3588"/>
        <v>2</v>
      </c>
      <c r="AU423" s="318">
        <f t="shared" si="3567"/>
        <v>9</v>
      </c>
      <c r="AV423" s="318">
        <f t="shared" si="3568"/>
        <v>39</v>
      </c>
    </row>
    <row r="424" spans="1:48">
      <c r="A424" s="197">
        <f t="shared" si="3437"/>
        <v>414</v>
      </c>
      <c r="B424" s="198">
        <f>Data!B424</f>
        <v>7</v>
      </c>
      <c r="D424" s="290" t="str">
        <f>IF(B423=0,0,IF(MOD(B423,3)=1,"A",IF(MOD(B423,3)=2,"B","C")))</f>
        <v>B</v>
      </c>
      <c r="E424" s="290">
        <f>IF(AND(B424&gt;0,B424&lt;=12),1,IF(AND(B424&gt;12,B424&lt;=24),2,IF(AND(B424&gt;24,B424&lt;=36),3,0)))</f>
        <v>1</v>
      </c>
      <c r="F424" s="290" t="str">
        <f>IF(B425=0,0,IF(MOD(B425,3)=1,"A",IF(MOD(B425,3)=2,"B","C")))</f>
        <v>A</v>
      </c>
      <c r="G424" s="290">
        <f>IF(AND(B426&gt;0,B426&lt;=12),1,IF(AND(B426&gt;12,B426&lt;=24),2,IF(AND(B426&gt;24,B426&lt;=36),3,0)))</f>
        <v>1</v>
      </c>
      <c r="M424" s="71"/>
      <c r="N424" s="165"/>
      <c r="O424" s="71"/>
      <c r="P424" s="71"/>
      <c r="Q424" s="165"/>
      <c r="R424" s="165"/>
      <c r="S424" s="165"/>
      <c r="T424" s="165"/>
      <c r="U424" s="71"/>
      <c r="V424" s="165"/>
      <c r="W424" s="71"/>
      <c r="X424" s="71"/>
      <c r="Y424" s="314"/>
      <c r="Z424" s="314"/>
      <c r="AA424" s="314"/>
      <c r="AB424" s="314"/>
      <c r="AC424" s="306"/>
      <c r="AD424" s="308"/>
      <c r="AE424" s="306"/>
      <c r="AG424" s="577"/>
      <c r="AH424" s="577"/>
      <c r="AI424" s="577"/>
      <c r="AJ424" s="577"/>
      <c r="AL424" s="165"/>
      <c r="AN424" s="71"/>
      <c r="AO424" s="314" t="str">
        <f t="shared" ref="AO424" si="3700">IF(B424=0,0,IF(MOD(B424,3)=1,"A",IF(MOD(B424,3)=2,"B","C")))</f>
        <v>A</v>
      </c>
      <c r="AQ424" s="314" t="str">
        <f t="shared" si="3564"/>
        <v>W</v>
      </c>
      <c r="AR424" s="314" t="str">
        <f t="shared" ref="AR424" si="3701">IF(AQ424="L"," ",IF(AO413=1,"2&amp;3",IF(AO413=2,"1&amp;3","1&amp;2")))</f>
        <v>1&amp;3</v>
      </c>
      <c r="AS424" s="318">
        <f t="shared" si="3566"/>
        <v>1</v>
      </c>
      <c r="AT424" s="318">
        <f t="shared" si="3588"/>
        <v>2</v>
      </c>
      <c r="AU424" s="318">
        <f t="shared" si="3567"/>
        <v>3</v>
      </c>
      <c r="AV424" s="318">
        <f t="shared" si="3568"/>
        <v>40</v>
      </c>
    </row>
    <row r="425" spans="1:48">
      <c r="A425" s="197">
        <f t="shared" si="3437"/>
        <v>415</v>
      </c>
      <c r="B425" s="198">
        <f>Data!B425</f>
        <v>13</v>
      </c>
      <c r="D425" s="292" t="str">
        <f>IF(B423=0,0,IF(B423&lt;=18,"L","H"))</f>
        <v>H</v>
      </c>
      <c r="E425" s="292" t="str">
        <f>IF(B424=0,0,IF(ISODD(B424),"O","E"))</f>
        <v>O</v>
      </c>
      <c r="F425" s="292" t="str">
        <f>IF(B425=0,0,IF(B425&lt;=18,"L","H"))</f>
        <v>L</v>
      </c>
      <c r="G425" s="292" t="str">
        <f>IF(B426=0,0,IF(ISODD(B426),"O","E"))</f>
        <v>O</v>
      </c>
      <c r="M425" s="71"/>
      <c r="N425" s="165"/>
      <c r="O425" s="71"/>
      <c r="P425" s="71"/>
      <c r="Q425" s="165"/>
      <c r="R425" s="165"/>
      <c r="S425" s="165"/>
      <c r="T425" s="165"/>
      <c r="U425" s="71"/>
      <c r="V425" s="165"/>
      <c r="W425" s="71"/>
      <c r="X425" s="71"/>
      <c r="Y425" s="314"/>
      <c r="Z425" s="314"/>
      <c r="AA425" s="314"/>
      <c r="AB425" s="314"/>
      <c r="AC425" s="306"/>
      <c r="AD425" s="308"/>
      <c r="AE425" s="306"/>
      <c r="AG425" s="577"/>
      <c r="AH425" s="577"/>
      <c r="AI425" s="577"/>
      <c r="AJ425" s="577"/>
      <c r="AL425" s="165"/>
      <c r="AN425" s="71"/>
      <c r="AO425" s="314">
        <f t="shared" ref="AO425" si="3702">IF(AND(B425&gt;0,B425&lt;=12),1,IF(AND(B425&gt;12,B425&lt;=24),2,IF(AND(B425&gt;24,B425&lt;=36),3,0)))</f>
        <v>2</v>
      </c>
      <c r="AQ425" s="314" t="str">
        <f t="shared" si="3564"/>
        <v>L</v>
      </c>
      <c r="AR425" s="314" t="str">
        <f t="shared" ref="AR425" si="3703">IF(AQ425="L"," ",IF(AO414="A","B&amp;C",IF(AO414="B","A&amp;C","A&amp;B")))</f>
        <v xml:space="preserve"> </v>
      </c>
      <c r="AS425" s="318">
        <f t="shared" si="3566"/>
        <v>2</v>
      </c>
      <c r="AT425" s="318">
        <f t="shared" si="3588"/>
        <v>0</v>
      </c>
      <c r="AU425" s="318">
        <f t="shared" si="3567"/>
        <v>0</v>
      </c>
      <c r="AV425" s="318">
        <f t="shared" si="3568"/>
        <v>40</v>
      </c>
    </row>
    <row r="426" spans="1:48">
      <c r="A426" s="197">
        <f t="shared" si="3437"/>
        <v>416</v>
      </c>
      <c r="B426" s="198">
        <f>Data!B426</f>
        <v>11</v>
      </c>
      <c r="D426" s="165"/>
      <c r="E426" s="165"/>
      <c r="F426" s="165"/>
      <c r="G426" s="165"/>
      <c r="I426" s="287" t="str">
        <f t="shared" ref="I426" si="3704">IF(D415=1,"2&amp;3",IF(D415=2,"1&amp;3","1&amp;2"))</f>
        <v>1&amp;2</v>
      </c>
      <c r="J426" s="287" t="str">
        <f t="shared" ref="J426" si="3705">IF(E415="A","B&amp;C",IF(E415="B","A&amp;C","A&amp;B"))</f>
        <v>A&amp;B</v>
      </c>
      <c r="K426" s="287" t="str">
        <f t="shared" ref="K426" si="3706">IF(F415=1,"2&amp;3",IF(F415=2,"1&amp;3","1&amp;2"))</f>
        <v>2&amp;3</v>
      </c>
      <c r="L426" s="287" t="str">
        <f t="shared" ref="L426" si="3707">IF(G415="A","B&amp;C",IF(G415="B","A&amp;C","A&amp;B"))</f>
        <v>B&amp;C</v>
      </c>
      <c r="M426" s="71"/>
      <c r="N426" s="165"/>
      <c r="O426" s="71"/>
      <c r="P426" s="71"/>
      <c r="Q426" s="289" t="str">
        <f t="shared" ref="Q426" si="3708">IF(D416="A","B&amp;C",IF(D416="B","A&amp;C","A&amp;B"))</f>
        <v>A&amp;B</v>
      </c>
      <c r="R426" s="289" t="str">
        <f t="shared" ref="R426" si="3709">IF(E416=1,"2&amp;3",IF(E416=2,"1&amp;3","1&amp;2"))</f>
        <v>1&amp;2</v>
      </c>
      <c r="S426" s="289" t="str">
        <f t="shared" ref="S426" si="3710">IF(F416="A","B&amp;C",IF(F416="B","A&amp;C","A&amp;B"))</f>
        <v>B&amp;C</v>
      </c>
      <c r="T426" s="289" t="str">
        <f t="shared" ref="T426" si="3711">IF(G416=1,"2&amp;3",IF(G416=2,"1&amp;3","1&amp;2"))</f>
        <v>1&amp;3</v>
      </c>
      <c r="U426" s="71"/>
      <c r="V426" s="165"/>
      <c r="W426" s="71"/>
      <c r="X426" s="71"/>
      <c r="Y426" s="349" t="str">
        <f t="shared" ref="Y426" si="3712">IF(D423=1,"2&amp;3",IF(D423=2,"1&amp;3","1&amp;2"))</f>
        <v>1&amp;3</v>
      </c>
      <c r="Z426" s="349" t="str">
        <f t="shared" ref="Z426" si="3713">IF(E423="A","B&amp;C",IF(E423="B","A&amp;C","A&amp;B"))</f>
        <v>B&amp;C</v>
      </c>
      <c r="AA426" s="349" t="str">
        <f t="shared" ref="AA426" si="3714">IF(F423=1,"2&amp;3",IF(F423=2,"1&amp;3","1&amp;2"))</f>
        <v>1&amp;3</v>
      </c>
      <c r="AB426" s="349" t="str">
        <f t="shared" ref="AB426" si="3715">IF(G423="A","B&amp;C",IF(G423="B","A&amp;C","A&amp;B"))</f>
        <v>A&amp;C</v>
      </c>
      <c r="AC426" s="306"/>
      <c r="AD426" s="308"/>
      <c r="AE426" s="306"/>
      <c r="AG426" s="337" t="str">
        <f>IF(D417="H","L","H")</f>
        <v>L</v>
      </c>
      <c r="AH426" s="337" t="str">
        <f>IF(E417="O","E","O")</f>
        <v>O</v>
      </c>
      <c r="AI426" s="337" t="str">
        <f>IF(F417="H","L","H")</f>
        <v>H</v>
      </c>
      <c r="AJ426" s="337" t="str">
        <f>IF(G417="O","E","O")</f>
        <v>O</v>
      </c>
      <c r="AL426" s="165"/>
      <c r="AN426" s="71"/>
      <c r="AO426" s="314" t="str">
        <f t="shared" ref="AO426" si="3716">IF(B426=0,0,IF(MOD(B426,3)=1,"A",IF(MOD(B426,3)=2,"B","C")))</f>
        <v>B</v>
      </c>
      <c r="AQ426" s="314" t="str">
        <f t="shared" si="3564"/>
        <v xml:space="preserve"> </v>
      </c>
      <c r="AR426" s="314" t="str">
        <f t="shared" ref="AR426" si="3717">IF(AQ426="L"," ",IF(AO415=1,"2&amp;3",IF(AO415=2,"1&amp;3","1&amp;2")))</f>
        <v>1&amp;2</v>
      </c>
      <c r="AS426" s="318">
        <f t="shared" si="3566"/>
        <v>2</v>
      </c>
      <c r="AT426" s="318">
        <f t="shared" si="3588"/>
        <v>6</v>
      </c>
      <c r="AU426" s="318">
        <f t="shared" si="3567"/>
        <v>0</v>
      </c>
      <c r="AV426" s="318">
        <f t="shared" si="3568"/>
        <v>34</v>
      </c>
    </row>
    <row r="427" spans="1:48">
      <c r="A427" s="197">
        <f t="shared" si="3437"/>
        <v>417</v>
      </c>
      <c r="B427" s="198">
        <f>Data!B427</f>
        <v>21</v>
      </c>
      <c r="D427" s="288">
        <f>IF(AND(B427&gt;0,B427&lt;=12),1,IF(AND(B427&gt;12,B427&lt;=24),2,IF(AND(B427&gt;24,B427&lt;=36),3,0)))</f>
        <v>2</v>
      </c>
      <c r="E427" s="288" t="str">
        <f>IF(B428=0,0,IF(MOD(B428,3)=1,"A",IF(MOD(B428,3)=2,"B","C")))</f>
        <v>C</v>
      </c>
      <c r="F427" s="288">
        <f>IF(AND(B429&gt;0,B429&lt;=12),1,IF(AND(B429&gt;12,B429&lt;=24),2,IF(AND(B429&gt;24,B429&lt;=36),3,0)))</f>
        <v>2</v>
      </c>
      <c r="G427" s="288" t="str">
        <f>IF(B430=0,0,IF(MOD(B430,3)=1,"A",IF(MOD(B430,3)=2,"B","C")))</f>
        <v>A</v>
      </c>
      <c r="I427" s="66" t="str">
        <f t="shared" ref="I427" si="3718">IF(AND(D427&lt;&gt;D415,D427&lt;&gt;0),"W","L")</f>
        <v>W</v>
      </c>
      <c r="J427" s="66" t="str">
        <f t="shared" ref="J427" si="3719">IF(I427="W"," ", IF(AND(E427&lt;&gt;E415,E427&lt;&gt;0),"W","L"))</f>
        <v xml:space="preserve"> </v>
      </c>
      <c r="K427" s="66" t="str">
        <f t="shared" ref="K427:L427" si="3720">IF(OR(J427="W",J427=" ")," ",IF(AND(F427&lt;&gt;F415,F427&lt;&gt;0),"W","L"))</f>
        <v xml:space="preserve"> </v>
      </c>
      <c r="L427" s="66" t="str">
        <f t="shared" si="3720"/>
        <v xml:space="preserve"> </v>
      </c>
      <c r="M427" s="71"/>
      <c r="N427" s="165">
        <f t="shared" ref="N427" si="3721">IF(I427="W",1,IF(J427="W",2,IF(K427="W",3,IF(L427="W",4,"L"))))</f>
        <v>1</v>
      </c>
      <c r="O427" s="71">
        <f t="shared" ref="O427" si="3722">IF(N427&lt;&gt;"L",O423+1,O423-81)</f>
        <v>-144</v>
      </c>
      <c r="P427" s="71"/>
      <c r="Q427" s="66" t="str">
        <f t="shared" ref="Q427" si="3723">IF(AND(D428&lt;&gt;D416,D428&lt;&gt;0),"W","L")</f>
        <v>L</v>
      </c>
      <c r="R427" s="66" t="str">
        <f t="shared" ref="R427" si="3724">IF(Q427="W"," ", IF(AND(E428&lt;&gt;E416,E428&lt;&gt;0),"W","L"))</f>
        <v>W</v>
      </c>
      <c r="S427" s="66" t="str">
        <f t="shared" ref="S427:T427" si="3725">IF(OR(R427="W",R427=" ")," ",IF(AND(F428&lt;&gt;F416,F428&lt;&gt;0),"W","L"))</f>
        <v xml:space="preserve"> </v>
      </c>
      <c r="T427" s="66" t="str">
        <f t="shared" si="3725"/>
        <v xml:space="preserve"> </v>
      </c>
      <c r="U427" s="71"/>
      <c r="V427" s="165">
        <f t="shared" ref="V427" si="3726">IF(Q427="W",1,IF(R427="W",2,IF(S427="W",3,IF(T427="W",4,"L"))))</f>
        <v>2</v>
      </c>
      <c r="W427" s="71">
        <f t="shared" ref="W427" si="3727">IF(V427&lt;&gt;"L",W423+1,W423-81)</f>
        <v>20</v>
      </c>
      <c r="X427" s="71"/>
      <c r="Y427" s="314" t="str">
        <f t="shared" ref="Y427" si="3728">IF(AND(D427&lt;&gt;D423,D427&lt;&gt;0),"W","L")</f>
        <v>L</v>
      </c>
      <c r="Z427" s="314" t="str">
        <f t="shared" ref="Z427" si="3729">IF(Y427="W"," ", IF(AND(E427&lt;&gt;E423,E427&lt;&gt;0),"W","L"))</f>
        <v>W</v>
      </c>
      <c r="AA427" s="314" t="str">
        <f t="shared" ref="AA427:AB427" si="3730">IF(OR(Z427="W",Z427=" ")," ",IF(AND(F427&lt;&gt;F423,F427&lt;&gt;0),"W","L"))</f>
        <v xml:space="preserve"> </v>
      </c>
      <c r="AB427" s="314" t="str">
        <f t="shared" si="3730"/>
        <v xml:space="preserve"> </v>
      </c>
      <c r="AC427" s="306"/>
      <c r="AD427" s="308">
        <f t="shared" ref="AD427" si="3731">IF(Y427="W",1,IF(Z427="W",2,IF(AA427="W",3,IF(AB427="W",4,"L"))))</f>
        <v>2</v>
      </c>
      <c r="AE427" s="306">
        <f t="shared" ref="AE427" si="3732">IF(AD427&lt;&gt;"L",AE423+1,AE423-81)</f>
        <v>104</v>
      </c>
      <c r="AG427" s="314" t="str">
        <f>IF(AND(D429&lt;&gt;D417,D658&lt;&gt;0),"W","L")</f>
        <v>L</v>
      </c>
      <c r="AH427" s="314" t="str">
        <f>IF(AG427="W"," ", IF(AND(E429&lt;&gt;E417,E429&lt;&gt;0),"W","L"))</f>
        <v>W</v>
      </c>
      <c r="AI427" s="314" t="str">
        <f>IF(OR(AH427="W",AH427=" ")," ",IF(AND(F429&lt;&gt;F417,F429&lt;&gt;0),"W","L"))</f>
        <v xml:space="preserve"> </v>
      </c>
      <c r="AJ427" s="314" t="str">
        <f>IF(OR(AI427="W",AI427=" ")," ",IF(AND(G429&lt;&gt;G417,G429&lt;&gt;0),"W","L"))</f>
        <v xml:space="preserve"> </v>
      </c>
      <c r="AL427" s="165">
        <f t="shared" ref="AL427" si="3733">IF(AG427="W",1,IF(AH427="W",2,IF(AI427="W",3,IF(AJ427="W",4,"L"))))</f>
        <v>2</v>
      </c>
      <c r="AM427" s="71">
        <f t="shared" ref="AM427" si="3734">IF(AL427&lt;&gt;"L",AM423+1,AM423-15)</f>
        <v>-74</v>
      </c>
      <c r="AN427" s="71"/>
      <c r="AO427" s="314">
        <f t="shared" ref="AO427" si="3735">IF(AND(B427&gt;0,B427&lt;=12),1,IF(AND(B427&gt;12,B427&lt;=24),2,IF(AND(B427&gt;24,B427&lt;=36),3,0)))</f>
        <v>2</v>
      </c>
      <c r="AQ427" s="314" t="str">
        <f t="shared" si="3564"/>
        <v>W</v>
      </c>
      <c r="AR427" s="314" t="str">
        <f t="shared" ref="AR427" si="3736">IF(AQ427="L"," ",IF(AO416="A","B&amp;C",IF(AO416="B","A&amp;C","A&amp;B")))</f>
        <v>A&amp;B</v>
      </c>
      <c r="AS427" s="318">
        <f t="shared" si="3566"/>
        <v>1</v>
      </c>
      <c r="AT427" s="318">
        <f t="shared" si="3588"/>
        <v>2</v>
      </c>
      <c r="AU427" s="318">
        <f t="shared" si="3567"/>
        <v>9</v>
      </c>
      <c r="AV427" s="318">
        <f t="shared" si="3568"/>
        <v>41</v>
      </c>
    </row>
    <row r="428" spans="1:48">
      <c r="A428" s="197">
        <f t="shared" si="3437"/>
        <v>418</v>
      </c>
      <c r="B428" s="198">
        <f>Data!B428</f>
        <v>33</v>
      </c>
      <c r="D428" s="290" t="str">
        <f>IF(B427=0,0,IF(MOD(B427,3)=1,"A",IF(MOD(B427,3)=2,"B","C")))</f>
        <v>C</v>
      </c>
      <c r="E428" s="290">
        <f>IF(AND(B428&gt;0,B428&lt;=12),1,IF(AND(B428&gt;12,B428&lt;=24),2,IF(AND(B428&gt;24,B428&lt;=36),3,0)))</f>
        <v>3</v>
      </c>
      <c r="F428" s="290" t="str">
        <f>IF(B429=0,0,IF(MOD(B429,3)=1,"A",IF(MOD(B429,3)=2,"B","C")))</f>
        <v>B</v>
      </c>
      <c r="G428" s="290">
        <f>IF(AND(B430&gt;0,B430&lt;=12),1,IF(AND(B430&gt;12,B430&lt;=24),2,IF(AND(B430&gt;24,B430&lt;=36),3,0)))</f>
        <v>2</v>
      </c>
      <c r="M428" s="71"/>
      <c r="N428" s="165"/>
      <c r="O428" s="71"/>
      <c r="P428" s="71"/>
      <c r="Q428" s="165"/>
      <c r="R428" s="165"/>
      <c r="S428" s="165"/>
      <c r="T428" s="165"/>
      <c r="U428" s="71"/>
      <c r="V428" s="165"/>
      <c r="W428" s="71"/>
      <c r="X428" s="71"/>
      <c r="Y428" s="314"/>
      <c r="Z428" s="314"/>
      <c r="AA428" s="314"/>
      <c r="AB428" s="314"/>
      <c r="AC428" s="306"/>
      <c r="AD428" s="308"/>
      <c r="AE428" s="306"/>
      <c r="AG428" s="577"/>
      <c r="AH428" s="577"/>
      <c r="AI428" s="577"/>
      <c r="AJ428" s="577"/>
      <c r="AL428" s="165"/>
      <c r="AN428" s="71"/>
      <c r="AO428" s="314" t="str">
        <f t="shared" ref="AO428" si="3737">IF(B428=0,0,IF(MOD(B428,3)=1,"A",IF(MOD(B428,3)=2,"B","C")))</f>
        <v>C</v>
      </c>
      <c r="AQ428" s="314" t="str">
        <f t="shared" si="3564"/>
        <v>W</v>
      </c>
      <c r="AR428" s="314" t="str">
        <f t="shared" ref="AR428" si="3738">IF(AQ428="L"," ",IF(AO417=1,"2&amp;3",IF(AO417=2,"1&amp;3","1&amp;2")))</f>
        <v>2&amp;3</v>
      </c>
      <c r="AS428" s="318">
        <f t="shared" si="3566"/>
        <v>1</v>
      </c>
      <c r="AT428" s="318">
        <f t="shared" si="3588"/>
        <v>2</v>
      </c>
      <c r="AU428" s="318">
        <f t="shared" si="3567"/>
        <v>3</v>
      </c>
      <c r="AV428" s="318">
        <f t="shared" si="3568"/>
        <v>42</v>
      </c>
    </row>
    <row r="429" spans="1:48">
      <c r="A429" s="197">
        <f t="shared" si="3437"/>
        <v>419</v>
      </c>
      <c r="B429" s="198">
        <f>Data!B429</f>
        <v>14</v>
      </c>
      <c r="D429" s="292" t="str">
        <f>IF(B427=0,0,IF(B427&lt;=18,"L","H"))</f>
        <v>H</v>
      </c>
      <c r="E429" s="292" t="str">
        <f>IF(B428=0,0,IF(ISODD(B428),"O","E"))</f>
        <v>O</v>
      </c>
      <c r="F429" s="292" t="str">
        <f>IF(B429=0,0,IF(B429&lt;=18,"L","H"))</f>
        <v>L</v>
      </c>
      <c r="G429" s="292" t="str">
        <f>IF(B430=0,0,IF(ISODD(B430),"O","E"))</f>
        <v>E</v>
      </c>
      <c r="M429" s="71"/>
      <c r="N429" s="165"/>
      <c r="O429" s="71"/>
      <c r="P429" s="71"/>
      <c r="Q429" s="165"/>
      <c r="R429" s="165"/>
      <c r="S429" s="165"/>
      <c r="T429" s="165"/>
      <c r="U429" s="71"/>
      <c r="V429" s="165"/>
      <c r="W429" s="71"/>
      <c r="X429" s="71"/>
      <c r="Y429" s="314"/>
      <c r="Z429" s="314"/>
      <c r="AA429" s="314"/>
      <c r="AB429" s="314"/>
      <c r="AC429" s="306"/>
      <c r="AD429" s="308"/>
      <c r="AE429" s="306"/>
      <c r="AG429" s="577"/>
      <c r="AH429" s="577"/>
      <c r="AI429" s="577"/>
      <c r="AJ429" s="577"/>
      <c r="AL429" s="165"/>
      <c r="AN429" s="71"/>
      <c r="AO429" s="314">
        <f t="shared" ref="AO429" si="3739">IF(AND(B429&gt;0,B429&lt;=12),1,IF(AND(B429&gt;12,B429&lt;=24),2,IF(AND(B429&gt;24,B429&lt;=36),3,0)))</f>
        <v>2</v>
      </c>
      <c r="AQ429" s="314" t="str">
        <f t="shared" si="3564"/>
        <v>W</v>
      </c>
      <c r="AR429" s="314" t="str">
        <f t="shared" ref="AR429" si="3740">IF(AQ429="L"," ",IF(AO418="A","B&amp;C",IF(AO418="B","A&amp;C","A&amp;B")))</f>
        <v>B&amp;C</v>
      </c>
      <c r="AS429" s="318">
        <f t="shared" si="3566"/>
        <v>1</v>
      </c>
      <c r="AT429" s="318">
        <f t="shared" si="3588"/>
        <v>2</v>
      </c>
      <c r="AU429" s="318">
        <f t="shared" si="3567"/>
        <v>3</v>
      </c>
      <c r="AV429" s="318">
        <f t="shared" si="3568"/>
        <v>43</v>
      </c>
    </row>
    <row r="430" spans="1:48">
      <c r="A430" s="197">
        <f t="shared" si="3437"/>
        <v>420</v>
      </c>
      <c r="B430" s="198">
        <f>Data!B430</f>
        <v>16</v>
      </c>
      <c r="D430" s="165"/>
      <c r="E430" s="165"/>
      <c r="F430" s="165"/>
      <c r="G430" s="165"/>
      <c r="I430" s="287" t="str">
        <f t="shared" ref="I430" si="3741">IF(D419=1,"2&amp;3",IF(D419=2,"1&amp;3","1&amp;2"))</f>
        <v>2&amp;3</v>
      </c>
      <c r="J430" s="287" t="str">
        <f t="shared" ref="J430" si="3742">IF(E419="A","B&amp;C",IF(E419="B","A&amp;C","A&amp;B"))</f>
        <v>A&amp;B</v>
      </c>
      <c r="K430" s="287" t="str">
        <f t="shared" ref="K430" si="3743">IF(F419=1,"2&amp;3",IF(F419=2,"1&amp;3","1&amp;2"))</f>
        <v>2&amp;3</v>
      </c>
      <c r="L430" s="287" t="str">
        <f t="shared" ref="L430" si="3744">IF(G419="A","B&amp;C",IF(G419="B","A&amp;C","A&amp;B"))</f>
        <v>A&amp;B</v>
      </c>
      <c r="M430" s="71"/>
      <c r="N430" s="165"/>
      <c r="O430" s="71"/>
      <c r="P430" s="71"/>
      <c r="Q430" s="289" t="str">
        <f t="shared" ref="Q430" si="3745">IF(D420="A","B&amp;C",IF(D420="B","A&amp;C","A&amp;B"))</f>
        <v>A&amp;B</v>
      </c>
      <c r="R430" s="289" t="str">
        <f t="shared" ref="R430" si="3746">IF(E420=1,"2&amp;3",IF(E420=2,"1&amp;3","1&amp;2"))</f>
        <v>2&amp;3</v>
      </c>
      <c r="S430" s="289" t="str">
        <f t="shared" ref="S430" si="3747">IF(F420="A","B&amp;C",IF(F420="B","A&amp;C","A&amp;B"))</f>
        <v>B&amp;C</v>
      </c>
      <c r="T430" s="289" t="str">
        <f t="shared" ref="T430" si="3748">IF(G420=1,"2&amp;3",IF(G420=2,"1&amp;3","1&amp;2"))</f>
        <v>2&amp;3</v>
      </c>
      <c r="U430" s="71"/>
      <c r="V430" s="165"/>
      <c r="W430" s="71"/>
      <c r="X430" s="71"/>
      <c r="Y430" s="349" t="str">
        <f t="shared" ref="Y430" si="3749">IF(D427=1,"2&amp;3",IF(D427=2,"1&amp;3","1&amp;2"))</f>
        <v>1&amp;3</v>
      </c>
      <c r="Z430" s="349" t="str">
        <f t="shared" ref="Z430" si="3750">IF(E427="A","B&amp;C",IF(E427="B","A&amp;C","A&amp;B"))</f>
        <v>A&amp;B</v>
      </c>
      <c r="AA430" s="349" t="str">
        <f t="shared" ref="AA430" si="3751">IF(F427=1,"2&amp;3",IF(F427=2,"1&amp;3","1&amp;2"))</f>
        <v>1&amp;3</v>
      </c>
      <c r="AB430" s="349" t="str">
        <f t="shared" ref="AB430" si="3752">IF(G427="A","B&amp;C",IF(G427="B","A&amp;C","A&amp;B"))</f>
        <v>B&amp;C</v>
      </c>
      <c r="AC430" s="306"/>
      <c r="AD430" s="308"/>
      <c r="AE430" s="306"/>
      <c r="AG430" s="337" t="str">
        <f>IF(D421="H","L","H")</f>
        <v>H</v>
      </c>
      <c r="AH430" s="337" t="str">
        <f>IF(E421="O","E","O")</f>
        <v>O</v>
      </c>
      <c r="AI430" s="337" t="str">
        <f>IF(F421="H","L","H")</f>
        <v>H</v>
      </c>
      <c r="AJ430" s="337" t="str">
        <f>IF(G421="O","E","O")</f>
        <v>O</v>
      </c>
      <c r="AL430" s="165"/>
      <c r="AN430" s="71"/>
      <c r="AO430" s="314" t="str">
        <f t="shared" ref="AO430" si="3753">IF(B430=0,0,IF(MOD(B430,3)=1,"A",IF(MOD(B430,3)=2,"B","C")))</f>
        <v>A</v>
      </c>
      <c r="AQ430" s="314" t="str">
        <f t="shared" si="3564"/>
        <v>L</v>
      </c>
      <c r="AR430" s="314" t="str">
        <f t="shared" ref="AR430" si="3754">IF(AQ430="L"," ",IF(AO419=1,"2&amp;3",IF(AO419=2,"1&amp;3","1&amp;2")))</f>
        <v xml:space="preserve"> </v>
      </c>
      <c r="AS430" s="318">
        <f t="shared" si="3566"/>
        <v>2</v>
      </c>
      <c r="AT430" s="318">
        <f t="shared" si="3588"/>
        <v>0</v>
      </c>
      <c r="AU430" s="318">
        <f t="shared" si="3567"/>
        <v>0</v>
      </c>
      <c r="AV430" s="318">
        <f t="shared" si="3568"/>
        <v>43</v>
      </c>
    </row>
    <row r="431" spans="1:48">
      <c r="A431" s="197">
        <f t="shared" si="3437"/>
        <v>421</v>
      </c>
      <c r="B431" s="198">
        <f>Data!B431</f>
        <v>29</v>
      </c>
      <c r="D431" s="288">
        <f>IF(AND(B431&gt;0,B431&lt;=12),1,IF(AND(B431&gt;12,B431&lt;=24),2,IF(AND(B431&gt;24,B431&lt;=36),3,0)))</f>
        <v>3</v>
      </c>
      <c r="E431" s="288" t="str">
        <f>IF(B432=0,0,IF(MOD(B432,3)=1,"A",IF(MOD(B432,3)=2,"B","C")))</f>
        <v>C</v>
      </c>
      <c r="F431" s="288">
        <f>IF(AND(B433&gt;0,B433&lt;=12),1,IF(AND(B433&gt;12,B433&lt;=24),2,IF(AND(B433&gt;24,B433&lt;=36),3,0)))</f>
        <v>1</v>
      </c>
      <c r="G431" s="288" t="str">
        <f>IF(B434=0,0,IF(MOD(B434,3)=1,"A",IF(MOD(B434,3)=2,"B","C")))</f>
        <v>A</v>
      </c>
      <c r="I431" s="66" t="str">
        <f t="shared" ref="I431" si="3755">IF(AND(D431&lt;&gt;D419,D431&lt;&gt;0),"W","L")</f>
        <v>W</v>
      </c>
      <c r="J431" s="66" t="str">
        <f t="shared" ref="J431" si="3756">IF(I431="W"," ", IF(AND(E431&lt;&gt;E419,E431&lt;&gt;0),"W","L"))</f>
        <v xml:space="preserve"> </v>
      </c>
      <c r="K431" s="66" t="str">
        <f t="shared" ref="K431:L431" si="3757">IF(OR(J431="W",J431=" ")," ",IF(AND(F431&lt;&gt;F419,F431&lt;&gt;0),"W","L"))</f>
        <v xml:space="preserve"> </v>
      </c>
      <c r="L431" s="66" t="str">
        <f t="shared" si="3757"/>
        <v xml:space="preserve"> </v>
      </c>
      <c r="M431" s="71"/>
      <c r="N431" s="165">
        <f t="shared" ref="N431" si="3758">IF(I431="W",1,IF(J431="W",2,IF(K431="W",3,IF(L431="W",4,"L"))))</f>
        <v>1</v>
      </c>
      <c r="O431" s="71">
        <f t="shared" ref="O431" si="3759">IF(N431&lt;&gt;"L",O427+1,O427-81)</f>
        <v>-143</v>
      </c>
      <c r="P431" s="71"/>
      <c r="Q431" s="66" t="str">
        <f t="shared" ref="Q431" si="3760">IF(AND(D432&lt;&gt;D420,D432&lt;&gt;0),"W","L")</f>
        <v>W</v>
      </c>
      <c r="R431" s="66" t="str">
        <f t="shared" ref="R431" si="3761">IF(Q431="W"," ", IF(AND(E432&lt;&gt;E420,E432&lt;&gt;0),"W","L"))</f>
        <v xml:space="preserve"> </v>
      </c>
      <c r="S431" s="66" t="str">
        <f t="shared" ref="S431:T431" si="3762">IF(OR(R431="W",R431=" ")," ",IF(AND(F432&lt;&gt;F420,F432&lt;&gt;0),"W","L"))</f>
        <v xml:space="preserve"> </v>
      </c>
      <c r="T431" s="66" t="str">
        <f t="shared" si="3762"/>
        <v xml:space="preserve"> </v>
      </c>
      <c r="U431" s="71"/>
      <c r="V431" s="165">
        <f t="shared" ref="V431" si="3763">IF(Q431="W",1,IF(R431="W",2,IF(S431="W",3,IF(T431="W",4,"L"))))</f>
        <v>1</v>
      </c>
      <c r="W431" s="71">
        <f t="shared" ref="W431" si="3764">IF(V431&lt;&gt;"L",W427+1,W427-81)</f>
        <v>21</v>
      </c>
      <c r="X431" s="71"/>
      <c r="Y431" s="314" t="str">
        <f t="shared" ref="Y431" si="3765">IF(AND(D431&lt;&gt;D427,D431&lt;&gt;0),"W","L")</f>
        <v>W</v>
      </c>
      <c r="Z431" s="314" t="str">
        <f t="shared" ref="Z431" si="3766">IF(Y431="W"," ", IF(AND(E431&lt;&gt;E427,E431&lt;&gt;0),"W","L"))</f>
        <v xml:space="preserve"> </v>
      </c>
      <c r="AA431" s="314" t="str">
        <f t="shared" ref="AA431:AB431" si="3767">IF(OR(Z431="W",Z431=" ")," ",IF(AND(F431&lt;&gt;F427,F431&lt;&gt;0),"W","L"))</f>
        <v xml:space="preserve"> </v>
      </c>
      <c r="AB431" s="314" t="str">
        <f t="shared" si="3767"/>
        <v xml:space="preserve"> </v>
      </c>
      <c r="AC431" s="306"/>
      <c r="AD431" s="308">
        <f t="shared" ref="AD431" si="3768">IF(Y431="W",1,IF(Z431="W",2,IF(AA431="W",3,IF(AB431="W",4,"L"))))</f>
        <v>1</v>
      </c>
      <c r="AE431" s="306">
        <f t="shared" ref="AE431" si="3769">IF(AD431&lt;&gt;"L",AE427+1,AE427-81)</f>
        <v>105</v>
      </c>
      <c r="AG431" s="314" t="str">
        <f>IF(AND(D433&lt;&gt;D421,D662&lt;&gt;0),"W","L")</f>
        <v>L</v>
      </c>
      <c r="AH431" s="314" t="str">
        <f>IF(AG431="W"," ", IF(AND(E433&lt;&gt;E421,E433&lt;&gt;0),"W","L"))</f>
        <v>W</v>
      </c>
      <c r="AI431" s="314" t="str">
        <f>IF(OR(AH431="W",AH431=" ")," ",IF(AND(F433&lt;&gt;F421,F433&lt;&gt;0),"W","L"))</f>
        <v xml:space="preserve"> </v>
      </c>
      <c r="AJ431" s="314" t="str">
        <f>IF(OR(AI431="W",AI431=" ")," ",IF(AND(G433&lt;&gt;G421,G433&lt;&gt;0),"W","L"))</f>
        <v xml:space="preserve"> </v>
      </c>
      <c r="AL431" s="165">
        <f t="shared" ref="AL431" si="3770">IF(AG431="W",1,IF(AH431="W",2,IF(AI431="W",3,IF(AJ431="W",4,"L"))))</f>
        <v>2</v>
      </c>
      <c r="AM431" s="71">
        <f t="shared" ref="AM431" si="3771">IF(AL431&lt;&gt;"L",AM427+1,AM427-15)</f>
        <v>-73</v>
      </c>
      <c r="AN431" s="71"/>
      <c r="AO431" s="314">
        <f t="shared" ref="AO431" si="3772">IF(AND(B431&gt;0,B431&lt;=12),1,IF(AND(B431&gt;12,B431&lt;=24),2,IF(AND(B431&gt;24,B431&lt;=36),3,0)))</f>
        <v>3</v>
      </c>
      <c r="AQ431" s="314" t="str">
        <f t="shared" si="3564"/>
        <v xml:space="preserve"> </v>
      </c>
      <c r="AR431" s="314" t="str">
        <f t="shared" ref="AR431" si="3773">IF(AQ431="L"," ",IF(AO420="A","B&amp;C",IF(AO420="B","A&amp;C","A&amp;B")))</f>
        <v>A&amp;B</v>
      </c>
      <c r="AS431" s="318">
        <f t="shared" si="3566"/>
        <v>2</v>
      </c>
      <c r="AT431" s="318">
        <f t="shared" si="3588"/>
        <v>6</v>
      </c>
      <c r="AU431" s="318">
        <f t="shared" si="3567"/>
        <v>0</v>
      </c>
      <c r="AV431" s="318">
        <f t="shared" si="3568"/>
        <v>37</v>
      </c>
    </row>
    <row r="432" spans="1:48">
      <c r="A432" s="197">
        <f t="shared" si="3437"/>
        <v>422</v>
      </c>
      <c r="B432" s="198">
        <f>Data!B432</f>
        <v>33</v>
      </c>
      <c r="D432" s="290" t="str">
        <f>IF(B431=0,0,IF(MOD(B431,3)=1,"A",IF(MOD(B431,3)=2,"B","C")))</f>
        <v>B</v>
      </c>
      <c r="E432" s="290">
        <f>IF(AND(B432&gt;0,B432&lt;=12),1,IF(AND(B432&gt;12,B432&lt;=24),2,IF(AND(B432&gt;24,B432&lt;=36),3,0)))</f>
        <v>3</v>
      </c>
      <c r="F432" s="290" t="str">
        <f>IF(B433=0,0,IF(MOD(B433,3)=1,"A",IF(MOD(B433,3)=2,"B","C")))</f>
        <v>B</v>
      </c>
      <c r="G432" s="290">
        <f>IF(AND(B434&gt;0,B434&lt;=12),1,IF(AND(B434&gt;12,B434&lt;=24),2,IF(AND(B434&gt;24,B434&lt;=36),3,0)))</f>
        <v>1</v>
      </c>
      <c r="M432" s="71"/>
      <c r="N432" s="165"/>
      <c r="O432" s="71"/>
      <c r="P432" s="71"/>
      <c r="Q432" s="165"/>
      <c r="R432" s="165"/>
      <c r="S432" s="165"/>
      <c r="T432" s="165"/>
      <c r="U432" s="71"/>
      <c r="V432" s="165"/>
      <c r="W432" s="71"/>
      <c r="X432" s="71"/>
      <c r="Y432" s="314"/>
      <c r="Z432" s="314"/>
      <c r="AA432" s="314"/>
      <c r="AB432" s="314"/>
      <c r="AC432" s="306"/>
      <c r="AD432" s="308"/>
      <c r="AE432" s="306"/>
      <c r="AG432" s="577"/>
      <c r="AH432" s="577"/>
      <c r="AI432" s="577"/>
      <c r="AJ432" s="577"/>
      <c r="AL432" s="165"/>
      <c r="AN432" s="71"/>
      <c r="AO432" s="314" t="str">
        <f t="shared" ref="AO432" si="3774">IF(B432=0,0,IF(MOD(B432,3)=1,"A",IF(MOD(B432,3)=2,"B","C")))</f>
        <v>C</v>
      </c>
      <c r="AQ432" s="314" t="str">
        <f t="shared" si="3564"/>
        <v>L</v>
      </c>
      <c r="AR432" s="314" t="str">
        <f t="shared" ref="AR432" si="3775">IF(AQ432="L"," ",IF(AO421=1,"2&amp;3",IF(AO421=2,"1&amp;3","1&amp;2")))</f>
        <v xml:space="preserve"> </v>
      </c>
      <c r="AS432" s="318">
        <f t="shared" si="3566"/>
        <v>3</v>
      </c>
      <c r="AT432" s="318">
        <f t="shared" si="3588"/>
        <v>0</v>
      </c>
      <c r="AU432" s="318">
        <f t="shared" si="3567"/>
        <v>0</v>
      </c>
      <c r="AV432" s="318">
        <f t="shared" si="3568"/>
        <v>37</v>
      </c>
    </row>
    <row r="433" spans="1:48">
      <c r="A433" s="197">
        <f t="shared" si="3437"/>
        <v>423</v>
      </c>
      <c r="B433" s="198">
        <f>Data!B433</f>
        <v>8</v>
      </c>
      <c r="D433" s="292" t="str">
        <f>IF(B431=0,0,IF(B431&lt;=18,"L","H"))</f>
        <v>H</v>
      </c>
      <c r="E433" s="292" t="str">
        <f>IF(B432=0,0,IF(ISODD(B432),"O","E"))</f>
        <v>O</v>
      </c>
      <c r="F433" s="292" t="str">
        <f>IF(B433=0,0,IF(B433&lt;=18,"L","H"))</f>
        <v>L</v>
      </c>
      <c r="G433" s="292" t="str">
        <f>IF(B434=0,0,IF(ISODD(B434),"O","E"))</f>
        <v>E</v>
      </c>
      <c r="M433" s="71"/>
      <c r="N433" s="165"/>
      <c r="O433" s="71"/>
      <c r="P433" s="71"/>
      <c r="Q433" s="165"/>
      <c r="R433" s="165"/>
      <c r="S433" s="165"/>
      <c r="T433" s="165"/>
      <c r="U433" s="71"/>
      <c r="V433" s="165"/>
      <c r="W433" s="71"/>
      <c r="X433" s="71"/>
      <c r="Y433" s="314"/>
      <c r="Z433" s="314"/>
      <c r="AA433" s="314"/>
      <c r="AB433" s="314"/>
      <c r="AC433" s="306"/>
      <c r="AD433" s="308"/>
      <c r="AE433" s="306"/>
      <c r="AG433" s="577"/>
      <c r="AH433" s="577"/>
      <c r="AI433" s="577"/>
      <c r="AJ433" s="577"/>
      <c r="AL433" s="165"/>
      <c r="AN433" s="71"/>
      <c r="AO433" s="314">
        <f t="shared" ref="AO433" si="3776">IF(AND(B433&gt;0,B433&lt;=12),1,IF(AND(B433&gt;12,B433&lt;=24),2,IF(AND(B433&gt;24,B433&lt;=36),3,0)))</f>
        <v>1</v>
      </c>
      <c r="AQ433" s="314" t="str">
        <f t="shared" si="3564"/>
        <v xml:space="preserve"> </v>
      </c>
      <c r="AR433" s="314" t="str">
        <f t="shared" ref="AR433" si="3777">IF(AQ433="L"," ",IF(AO422="A","B&amp;C",IF(AO422="B","A&amp;C","A&amp;B")))</f>
        <v>A&amp;B</v>
      </c>
      <c r="AS433" s="318">
        <f t="shared" si="3566"/>
        <v>3</v>
      </c>
      <c r="AT433" s="318">
        <f t="shared" si="3588"/>
        <v>18</v>
      </c>
      <c r="AU433" s="318">
        <f t="shared" si="3567"/>
        <v>0</v>
      </c>
      <c r="AV433" s="318">
        <f t="shared" si="3568"/>
        <v>19</v>
      </c>
    </row>
    <row r="434" spans="1:48">
      <c r="A434" s="197">
        <f t="shared" si="3437"/>
        <v>424</v>
      </c>
      <c r="B434" s="198">
        <f>Data!B434</f>
        <v>4</v>
      </c>
      <c r="D434" s="165"/>
      <c r="E434" s="165"/>
      <c r="F434" s="165"/>
      <c r="G434" s="165"/>
      <c r="I434" s="287" t="str">
        <f t="shared" ref="I434" si="3778">IF(D423=1,"2&amp;3",IF(D423=2,"1&amp;3","1&amp;2"))</f>
        <v>1&amp;3</v>
      </c>
      <c r="J434" s="287" t="str">
        <f t="shared" ref="J434" si="3779">IF(E423="A","B&amp;C",IF(E423="B","A&amp;C","A&amp;B"))</f>
        <v>B&amp;C</v>
      </c>
      <c r="K434" s="287" t="str">
        <f t="shared" ref="K434" si="3780">IF(F423=1,"2&amp;3",IF(F423=2,"1&amp;3","1&amp;2"))</f>
        <v>1&amp;3</v>
      </c>
      <c r="L434" s="287" t="str">
        <f t="shared" ref="L434" si="3781">IF(G423="A","B&amp;C",IF(G423="B","A&amp;C","A&amp;B"))</f>
        <v>A&amp;C</v>
      </c>
      <c r="M434" s="71"/>
      <c r="N434" s="165"/>
      <c r="O434" s="71"/>
      <c r="P434" s="71"/>
      <c r="Q434" s="289" t="str">
        <f t="shared" ref="Q434" si="3782">IF(D424="A","B&amp;C",IF(D424="B","A&amp;C","A&amp;B"))</f>
        <v>A&amp;C</v>
      </c>
      <c r="R434" s="289" t="str">
        <f t="shared" ref="R434" si="3783">IF(E424=1,"2&amp;3",IF(E424=2,"1&amp;3","1&amp;2"))</f>
        <v>2&amp;3</v>
      </c>
      <c r="S434" s="289" t="str">
        <f t="shared" ref="S434" si="3784">IF(F424="A","B&amp;C",IF(F424="B","A&amp;C","A&amp;B"))</f>
        <v>B&amp;C</v>
      </c>
      <c r="T434" s="289" t="str">
        <f t="shared" ref="T434" si="3785">IF(G424=1,"2&amp;3",IF(G424=2,"1&amp;3","1&amp;2"))</f>
        <v>2&amp;3</v>
      </c>
      <c r="U434" s="71"/>
      <c r="V434" s="165"/>
      <c r="W434" s="71"/>
      <c r="X434" s="71"/>
      <c r="Y434" s="349" t="str">
        <f t="shared" ref="Y434" si="3786">IF(D431=1,"2&amp;3",IF(D431=2,"1&amp;3","1&amp;2"))</f>
        <v>1&amp;2</v>
      </c>
      <c r="Z434" s="349" t="str">
        <f t="shared" ref="Z434" si="3787">IF(E431="A","B&amp;C",IF(E431="B","A&amp;C","A&amp;B"))</f>
        <v>A&amp;B</v>
      </c>
      <c r="AA434" s="349" t="str">
        <f t="shared" ref="AA434" si="3788">IF(F431=1,"2&amp;3",IF(F431=2,"1&amp;3","1&amp;2"))</f>
        <v>2&amp;3</v>
      </c>
      <c r="AB434" s="349" t="str">
        <f t="shared" ref="AB434" si="3789">IF(G431="A","B&amp;C",IF(G431="B","A&amp;C","A&amp;B"))</f>
        <v>B&amp;C</v>
      </c>
      <c r="AC434" s="306"/>
      <c r="AD434" s="308"/>
      <c r="AE434" s="306"/>
      <c r="AG434" s="337" t="str">
        <f>IF(D425="H","L","H")</f>
        <v>L</v>
      </c>
      <c r="AH434" s="337" t="str">
        <f>IF(E425="O","E","O")</f>
        <v>E</v>
      </c>
      <c r="AI434" s="337" t="str">
        <f>IF(F425="H","L","H")</f>
        <v>H</v>
      </c>
      <c r="AJ434" s="337" t="str">
        <f>IF(G425="O","E","O")</f>
        <v>E</v>
      </c>
      <c r="AL434" s="165"/>
      <c r="AN434" s="71"/>
      <c r="AO434" s="314" t="str">
        <f t="shared" ref="AO434" si="3790">IF(B434=0,0,IF(MOD(B434,3)=1,"A",IF(MOD(B434,3)=2,"B","C")))</f>
        <v>A</v>
      </c>
      <c r="AQ434" s="314" t="str">
        <f t="shared" si="3564"/>
        <v>W</v>
      </c>
      <c r="AR434" s="314" t="str">
        <f t="shared" ref="AR434" si="3791">IF(AQ434="L"," ",IF(AO423=1,"2&amp;3",IF(AO423=2,"1&amp;3","1&amp;2")))</f>
        <v>1&amp;3</v>
      </c>
      <c r="AS434" s="318">
        <f t="shared" si="3566"/>
        <v>1</v>
      </c>
      <c r="AT434" s="318">
        <f t="shared" si="3588"/>
        <v>2</v>
      </c>
      <c r="AU434" s="318">
        <f t="shared" si="3567"/>
        <v>27</v>
      </c>
      <c r="AV434" s="318">
        <f t="shared" si="3568"/>
        <v>44</v>
      </c>
    </row>
    <row r="435" spans="1:48">
      <c r="A435" s="197">
        <f t="shared" si="3437"/>
        <v>425</v>
      </c>
      <c r="B435" s="198">
        <f>Data!B435</f>
        <v>10</v>
      </c>
      <c r="D435" s="288">
        <f>IF(AND(B435&gt;0,B435&lt;=12),1,IF(AND(B435&gt;12,B435&lt;=24),2,IF(AND(B435&gt;24,B435&lt;=36),3,0)))</f>
        <v>1</v>
      </c>
      <c r="E435" s="288" t="str">
        <f>IF(B436=0,0,IF(MOD(B436,3)=1,"A",IF(MOD(B436,3)=2,"B","C")))</f>
        <v>B</v>
      </c>
      <c r="F435" s="288">
        <f>IF(AND(B437&gt;0,B437&lt;=12),1,IF(AND(B437&gt;12,B437&lt;=24),2,IF(AND(B437&gt;24,B437&lt;=36),3,0)))</f>
        <v>1</v>
      </c>
      <c r="G435" s="288" t="str">
        <f>IF(B438=0,0,IF(MOD(B438,3)=1,"A",IF(MOD(B438,3)=2,"B","C")))</f>
        <v>A</v>
      </c>
      <c r="I435" s="66" t="str">
        <f t="shared" ref="I435" si="3792">IF(AND(D435&lt;&gt;D423,D435&lt;&gt;0),"W","L")</f>
        <v>W</v>
      </c>
      <c r="J435" s="66" t="str">
        <f t="shared" ref="J435" si="3793">IF(I435="W"," ", IF(AND(E435&lt;&gt;E423,E435&lt;&gt;0),"W","L"))</f>
        <v xml:space="preserve"> </v>
      </c>
      <c r="K435" s="66" t="str">
        <f t="shared" ref="K435:L435" si="3794">IF(OR(J435="W",J435=" ")," ",IF(AND(F435&lt;&gt;F423,F435&lt;&gt;0),"W","L"))</f>
        <v xml:space="preserve"> </v>
      </c>
      <c r="L435" s="66" t="str">
        <f t="shared" si="3794"/>
        <v xml:space="preserve"> </v>
      </c>
      <c r="M435" s="71"/>
      <c r="N435" s="165">
        <f t="shared" ref="N435" si="3795">IF(I435="W",1,IF(J435="W",2,IF(K435="W",3,IF(L435="W",4,"L"))))</f>
        <v>1</v>
      </c>
      <c r="O435" s="71">
        <f t="shared" ref="O435" si="3796">IF(N435&lt;&gt;"L",O431+1,O431-81)</f>
        <v>-142</v>
      </c>
      <c r="P435" s="71"/>
      <c r="Q435" s="66" t="str">
        <f t="shared" ref="Q435" si="3797">IF(AND(D436&lt;&gt;D424,D436&lt;&gt;0),"W","L")</f>
        <v>W</v>
      </c>
      <c r="R435" s="66" t="str">
        <f t="shared" ref="R435" si="3798">IF(Q435="W"," ", IF(AND(E436&lt;&gt;E424,E436&lt;&gt;0),"W","L"))</f>
        <v xml:space="preserve"> </v>
      </c>
      <c r="S435" s="66" t="str">
        <f t="shared" ref="S435:T435" si="3799">IF(OR(R435="W",R435=" ")," ",IF(AND(F436&lt;&gt;F424,F436&lt;&gt;0),"W","L"))</f>
        <v xml:space="preserve"> </v>
      </c>
      <c r="T435" s="66" t="str">
        <f t="shared" si="3799"/>
        <v xml:space="preserve"> </v>
      </c>
      <c r="U435" s="71"/>
      <c r="V435" s="165">
        <f t="shared" ref="V435" si="3800">IF(Q435="W",1,IF(R435="W",2,IF(S435="W",3,IF(T435="W",4,"L"))))</f>
        <v>1</v>
      </c>
      <c r="W435" s="71">
        <f t="shared" ref="W435" si="3801">IF(V435&lt;&gt;"L",W431+1,W431-81)</f>
        <v>22</v>
      </c>
      <c r="X435" s="71"/>
      <c r="Y435" s="314" t="str">
        <f t="shared" ref="Y435" si="3802">IF(AND(D435&lt;&gt;D431,D435&lt;&gt;0),"W","L")</f>
        <v>W</v>
      </c>
      <c r="Z435" s="314" t="str">
        <f t="shared" ref="Z435" si="3803">IF(Y435="W"," ", IF(AND(E435&lt;&gt;E431,E435&lt;&gt;0),"W","L"))</f>
        <v xml:space="preserve"> </v>
      </c>
      <c r="AA435" s="314" t="str">
        <f t="shared" ref="AA435:AB435" si="3804">IF(OR(Z435="W",Z435=" ")," ",IF(AND(F435&lt;&gt;F431,F435&lt;&gt;0),"W","L"))</f>
        <v xml:space="preserve"> </v>
      </c>
      <c r="AB435" s="314" t="str">
        <f t="shared" si="3804"/>
        <v xml:space="preserve"> </v>
      </c>
      <c r="AC435" s="306"/>
      <c r="AD435" s="308">
        <f t="shared" ref="AD435" si="3805">IF(Y435="W",1,IF(Z435="W",2,IF(AA435="W",3,IF(AB435="W",4,"L"))))</f>
        <v>1</v>
      </c>
      <c r="AE435" s="306">
        <f t="shared" ref="AE435" si="3806">IF(AD435&lt;&gt;"L",AE431+1,AE431-81)</f>
        <v>106</v>
      </c>
      <c r="AG435" s="314" t="str">
        <f>IF(AND(D437&lt;&gt;D425,D666&lt;&gt;0),"W","L")</f>
        <v>L</v>
      </c>
      <c r="AH435" s="314" t="str">
        <f>IF(AG435="W"," ", IF(AND(E437&lt;&gt;E425,E437&lt;&gt;0),"W","L"))</f>
        <v>W</v>
      </c>
      <c r="AI435" s="314" t="str">
        <f>IF(OR(AH435="W",AH435=" ")," ",IF(AND(F437&lt;&gt;F425,F437&lt;&gt;0),"W","L"))</f>
        <v xml:space="preserve"> </v>
      </c>
      <c r="AJ435" s="314" t="str">
        <f>IF(OR(AI435="W",AI435=" ")," ",IF(AND(G437&lt;&gt;G425,G437&lt;&gt;0),"W","L"))</f>
        <v xml:space="preserve"> </v>
      </c>
      <c r="AL435" s="165">
        <f t="shared" ref="AL435" si="3807">IF(AG435="W",1,IF(AH435="W",2,IF(AI435="W",3,IF(AJ435="W",4,"L"))))</f>
        <v>2</v>
      </c>
      <c r="AM435" s="71">
        <f t="shared" ref="AM435" si="3808">IF(AL435&lt;&gt;"L",AM431+1,AM431-15)</f>
        <v>-72</v>
      </c>
      <c r="AN435" s="71"/>
      <c r="AO435" s="314">
        <f t="shared" ref="AO435" si="3809">IF(AND(B435&gt;0,B435&lt;=12),1,IF(AND(B435&gt;12,B435&lt;=24),2,IF(AND(B435&gt;24,B435&lt;=36),3,0)))</f>
        <v>1</v>
      </c>
      <c r="AQ435" s="314" t="str">
        <f t="shared" si="3564"/>
        <v>W</v>
      </c>
      <c r="AR435" s="314" t="str">
        <f t="shared" ref="AR435" si="3810">IF(AQ435="L"," ",IF(AO424="A","B&amp;C",IF(AO424="B","A&amp;C","A&amp;B")))</f>
        <v>B&amp;C</v>
      </c>
      <c r="AS435" s="318">
        <f t="shared" si="3566"/>
        <v>1</v>
      </c>
      <c r="AT435" s="318">
        <f t="shared" si="3588"/>
        <v>2</v>
      </c>
      <c r="AU435" s="318">
        <f t="shared" si="3567"/>
        <v>3</v>
      </c>
      <c r="AV435" s="318">
        <f t="shared" si="3568"/>
        <v>45</v>
      </c>
    </row>
    <row r="436" spans="1:48">
      <c r="A436" s="197">
        <f t="shared" si="3437"/>
        <v>426</v>
      </c>
      <c r="B436" s="198">
        <f>Data!B436</f>
        <v>8</v>
      </c>
      <c r="D436" s="290" t="str">
        <f>IF(B435=0,0,IF(MOD(B435,3)=1,"A",IF(MOD(B435,3)=2,"B","C")))</f>
        <v>A</v>
      </c>
      <c r="E436" s="290">
        <f>IF(AND(B436&gt;0,B436&lt;=12),1,IF(AND(B436&gt;12,B436&lt;=24),2,IF(AND(B436&gt;24,B436&lt;=36),3,0)))</f>
        <v>1</v>
      </c>
      <c r="F436" s="290" t="str">
        <f>IF(B437=0,0,IF(MOD(B437,3)=1,"A",IF(MOD(B437,3)=2,"B","C")))</f>
        <v>A</v>
      </c>
      <c r="G436" s="290">
        <f>IF(AND(B438&gt;0,B438&lt;=12),1,IF(AND(B438&gt;12,B438&lt;=24),2,IF(AND(B438&gt;24,B438&lt;=36),3,0)))</f>
        <v>3</v>
      </c>
      <c r="M436" s="71"/>
      <c r="N436" s="165"/>
      <c r="O436" s="71"/>
      <c r="P436" s="71"/>
      <c r="Q436" s="165"/>
      <c r="R436" s="165"/>
      <c r="S436" s="165"/>
      <c r="T436" s="165"/>
      <c r="U436" s="71"/>
      <c r="V436" s="165"/>
      <c r="W436" s="71"/>
      <c r="X436" s="71"/>
      <c r="Y436" s="314"/>
      <c r="Z436" s="314"/>
      <c r="AA436" s="314"/>
      <c r="AB436" s="314"/>
      <c r="AC436" s="306"/>
      <c r="AD436" s="308"/>
      <c r="AE436" s="306"/>
      <c r="AG436" s="577"/>
      <c r="AH436" s="577"/>
      <c r="AI436" s="577"/>
      <c r="AJ436" s="577"/>
      <c r="AL436" s="165"/>
      <c r="AN436" s="71"/>
      <c r="AO436" s="314" t="str">
        <f t="shared" ref="AO436" si="3811">IF(B436=0,0,IF(MOD(B436,3)=1,"A",IF(MOD(B436,3)=2,"B","C")))</f>
        <v>B</v>
      </c>
      <c r="AQ436" s="314" t="str">
        <f t="shared" si="3564"/>
        <v>W</v>
      </c>
      <c r="AR436" s="314" t="str">
        <f t="shared" ref="AR436" si="3812">IF(AQ436="L"," ",IF(AO425=1,"2&amp;3",IF(AO425=2,"1&amp;3","1&amp;2")))</f>
        <v>1&amp;3</v>
      </c>
      <c r="AS436" s="318">
        <f t="shared" si="3566"/>
        <v>1</v>
      </c>
      <c r="AT436" s="318">
        <f t="shared" si="3588"/>
        <v>2</v>
      </c>
      <c r="AU436" s="318">
        <f t="shared" si="3567"/>
        <v>3</v>
      </c>
      <c r="AV436" s="318">
        <f t="shared" si="3568"/>
        <v>46</v>
      </c>
    </row>
    <row r="437" spans="1:48">
      <c r="A437" s="197">
        <f t="shared" si="3437"/>
        <v>427</v>
      </c>
      <c r="B437" s="198">
        <f>Data!B437</f>
        <v>7</v>
      </c>
      <c r="D437" s="292" t="str">
        <f>IF(B435=0,0,IF(B435&lt;=18,"L","H"))</f>
        <v>L</v>
      </c>
      <c r="E437" s="292" t="str">
        <f>IF(B436=0,0,IF(ISODD(B436),"O","E"))</f>
        <v>E</v>
      </c>
      <c r="F437" s="292" t="str">
        <f>IF(B437=0,0,IF(B437&lt;=18,"L","H"))</f>
        <v>L</v>
      </c>
      <c r="G437" s="292" t="str">
        <f>IF(B438=0,0,IF(ISODD(B438),"O","E"))</f>
        <v>O</v>
      </c>
      <c r="M437" s="71"/>
      <c r="N437" s="165"/>
      <c r="O437" s="71"/>
      <c r="P437" s="71"/>
      <c r="Q437" s="165"/>
      <c r="R437" s="165"/>
      <c r="S437" s="165"/>
      <c r="T437" s="165"/>
      <c r="U437" s="71"/>
      <c r="V437" s="165"/>
      <c r="W437" s="71"/>
      <c r="X437" s="71"/>
      <c r="Y437" s="314"/>
      <c r="Z437" s="314"/>
      <c r="AA437" s="314"/>
      <c r="AB437" s="314"/>
      <c r="AC437" s="306"/>
      <c r="AD437" s="308"/>
      <c r="AE437" s="306"/>
      <c r="AG437" s="577"/>
      <c r="AH437" s="577"/>
      <c r="AI437" s="577"/>
      <c r="AJ437" s="577"/>
      <c r="AL437" s="165"/>
      <c r="AN437" s="71"/>
      <c r="AO437" s="314">
        <f t="shared" ref="AO437" si="3813">IF(AND(B437&gt;0,B437&lt;=12),1,IF(AND(B437&gt;12,B437&lt;=24),2,IF(AND(B437&gt;24,B437&lt;=36),3,0)))</f>
        <v>1</v>
      </c>
      <c r="AQ437" s="314" t="str">
        <f t="shared" si="3564"/>
        <v>W</v>
      </c>
      <c r="AR437" s="314" t="str">
        <f t="shared" ref="AR437" si="3814">IF(AQ437="L"," ",IF(AO426="A","B&amp;C",IF(AO426="B","A&amp;C","A&amp;B")))</f>
        <v>A&amp;C</v>
      </c>
      <c r="AS437" s="318">
        <f t="shared" si="3566"/>
        <v>1</v>
      </c>
      <c r="AT437" s="318">
        <f t="shared" si="3588"/>
        <v>2</v>
      </c>
      <c r="AU437" s="318">
        <f t="shared" si="3567"/>
        <v>3</v>
      </c>
      <c r="AV437" s="318">
        <f t="shared" si="3568"/>
        <v>47</v>
      </c>
    </row>
    <row r="438" spans="1:48">
      <c r="A438" s="197">
        <f t="shared" si="3437"/>
        <v>428</v>
      </c>
      <c r="B438" s="198">
        <f>Data!B438</f>
        <v>25</v>
      </c>
      <c r="D438" s="165"/>
      <c r="E438" s="165"/>
      <c r="F438" s="165"/>
      <c r="G438" s="165"/>
      <c r="I438" s="287" t="str">
        <f t="shared" ref="I438" si="3815">IF(D427=1,"2&amp;3",IF(D427=2,"1&amp;3","1&amp;2"))</f>
        <v>1&amp;3</v>
      </c>
      <c r="J438" s="287" t="str">
        <f t="shared" ref="J438" si="3816">IF(E427="A","B&amp;C",IF(E427="B","A&amp;C","A&amp;B"))</f>
        <v>A&amp;B</v>
      </c>
      <c r="K438" s="287" t="str">
        <f t="shared" ref="K438" si="3817">IF(F427=1,"2&amp;3",IF(F427=2,"1&amp;3","1&amp;2"))</f>
        <v>1&amp;3</v>
      </c>
      <c r="L438" s="287" t="str">
        <f t="shared" ref="L438" si="3818">IF(G427="A","B&amp;C",IF(G427="B","A&amp;C","A&amp;B"))</f>
        <v>B&amp;C</v>
      </c>
      <c r="M438" s="71"/>
      <c r="N438" s="165"/>
      <c r="O438" s="71"/>
      <c r="P438" s="71"/>
      <c r="Q438" s="289" t="str">
        <f t="shared" ref="Q438" si="3819">IF(D428="A","B&amp;C",IF(D428="B","A&amp;C","A&amp;B"))</f>
        <v>A&amp;B</v>
      </c>
      <c r="R438" s="289" t="str">
        <f t="shared" ref="R438" si="3820">IF(E428=1,"2&amp;3",IF(E428=2,"1&amp;3","1&amp;2"))</f>
        <v>1&amp;2</v>
      </c>
      <c r="S438" s="289" t="str">
        <f t="shared" ref="S438" si="3821">IF(F428="A","B&amp;C",IF(F428="B","A&amp;C","A&amp;B"))</f>
        <v>A&amp;C</v>
      </c>
      <c r="T438" s="289" t="str">
        <f t="shared" ref="T438" si="3822">IF(G428=1,"2&amp;3",IF(G428=2,"1&amp;3","1&amp;2"))</f>
        <v>1&amp;3</v>
      </c>
      <c r="U438" s="71"/>
      <c r="V438" s="165"/>
      <c r="W438" s="71"/>
      <c r="X438" s="71"/>
      <c r="Y438" s="349" t="str">
        <f t="shared" ref="Y438" si="3823">IF(D435=1,"2&amp;3",IF(D435=2,"1&amp;3","1&amp;2"))</f>
        <v>2&amp;3</v>
      </c>
      <c r="Z438" s="349" t="str">
        <f t="shared" ref="Z438" si="3824">IF(E435="A","B&amp;C",IF(E435="B","A&amp;C","A&amp;B"))</f>
        <v>A&amp;C</v>
      </c>
      <c r="AA438" s="349" t="str">
        <f t="shared" ref="AA438" si="3825">IF(F435=1,"2&amp;3",IF(F435=2,"1&amp;3","1&amp;2"))</f>
        <v>2&amp;3</v>
      </c>
      <c r="AB438" s="349" t="str">
        <f t="shared" ref="AB438" si="3826">IF(G435="A","B&amp;C",IF(G435="B","A&amp;C","A&amp;B"))</f>
        <v>B&amp;C</v>
      </c>
      <c r="AC438" s="306"/>
      <c r="AD438" s="308"/>
      <c r="AE438" s="306"/>
      <c r="AG438" s="337" t="str">
        <f>IF(D429="H","L","H")</f>
        <v>L</v>
      </c>
      <c r="AH438" s="337" t="str">
        <f>IF(E429="O","E","O")</f>
        <v>E</v>
      </c>
      <c r="AI438" s="337" t="str">
        <f>IF(F429="H","L","H")</f>
        <v>H</v>
      </c>
      <c r="AJ438" s="337" t="str">
        <f>IF(G429="O","E","O")</f>
        <v>O</v>
      </c>
      <c r="AL438" s="165"/>
      <c r="AN438" s="71"/>
      <c r="AO438" s="314" t="str">
        <f t="shared" ref="AO438" si="3827">IF(B438=0,0,IF(MOD(B438,3)=1,"A",IF(MOD(B438,3)=2,"B","C")))</f>
        <v>A</v>
      </c>
      <c r="AQ438" s="314" t="str">
        <f t="shared" si="3564"/>
        <v>W</v>
      </c>
      <c r="AR438" s="314" t="str">
        <f t="shared" ref="AR438" si="3828">IF(AQ438="L"," ",IF(AO427=1,"2&amp;3",IF(AO427=2,"1&amp;3","1&amp;2")))</f>
        <v>1&amp;3</v>
      </c>
      <c r="AS438" s="318">
        <f t="shared" si="3566"/>
        <v>1</v>
      </c>
      <c r="AT438" s="318">
        <f t="shared" si="3588"/>
        <v>2</v>
      </c>
      <c r="AU438" s="318">
        <f t="shared" si="3567"/>
        <v>3</v>
      </c>
      <c r="AV438" s="318">
        <f t="shared" si="3568"/>
        <v>48</v>
      </c>
    </row>
    <row r="439" spans="1:48">
      <c r="A439" s="197">
        <f t="shared" si="3437"/>
        <v>429</v>
      </c>
      <c r="B439" s="198">
        <f>Data!B439</f>
        <v>22</v>
      </c>
      <c r="D439" s="288">
        <f>IF(AND(B439&gt;0,B439&lt;=12),1,IF(AND(B439&gt;12,B439&lt;=24),2,IF(AND(B439&gt;24,B439&lt;=36),3,0)))</f>
        <v>2</v>
      </c>
      <c r="E439" s="288" t="str">
        <f>IF(B440=0,0,IF(MOD(B440,3)=1,"A",IF(MOD(B440,3)=2,"B","C")))</f>
        <v>C</v>
      </c>
      <c r="F439" s="288">
        <f>IF(AND(B441&gt;0,B441&lt;=12),1,IF(AND(B441&gt;12,B441&lt;=24),2,IF(AND(B441&gt;24,B441&lt;=36),3,0)))</f>
        <v>2</v>
      </c>
      <c r="G439" s="288" t="str">
        <f>IF(B442=0,0,IF(MOD(B442,3)=1,"A",IF(MOD(B442,3)=2,"B","C")))</f>
        <v>A</v>
      </c>
      <c r="I439" s="66" t="str">
        <f t="shared" ref="I439" si="3829">IF(AND(D439&lt;&gt;D427,D439&lt;&gt;0),"W","L")</f>
        <v>L</v>
      </c>
      <c r="J439" s="66" t="str">
        <f t="shared" ref="J439" si="3830">IF(I439="W"," ", IF(AND(E439&lt;&gt;E427,E439&lt;&gt;0),"W","L"))</f>
        <v>L</v>
      </c>
      <c r="K439" s="66" t="str">
        <f t="shared" ref="K439:L439" si="3831">IF(OR(J439="W",J439=" ")," ",IF(AND(F439&lt;&gt;F427,F439&lt;&gt;0),"W","L"))</f>
        <v>L</v>
      </c>
      <c r="L439" s="66" t="str">
        <f t="shared" si="3831"/>
        <v>L</v>
      </c>
      <c r="M439" s="71"/>
      <c r="N439" s="165" t="str">
        <f t="shared" ref="N439" si="3832">IF(I439="W",1,IF(J439="W",2,IF(K439="W",3,IF(L439="W",4,"L"))))</f>
        <v>L</v>
      </c>
      <c r="O439" s="71">
        <f t="shared" ref="O439" si="3833">IF(N439&lt;&gt;"L",O435+1,O435-81)</f>
        <v>-223</v>
      </c>
      <c r="P439" s="71"/>
      <c r="Q439" s="66" t="str">
        <f t="shared" ref="Q439" si="3834">IF(AND(D440&lt;&gt;D428,D440&lt;&gt;0),"W","L")</f>
        <v>W</v>
      </c>
      <c r="R439" s="66" t="str">
        <f t="shared" ref="R439" si="3835">IF(Q439="W"," ", IF(AND(E440&lt;&gt;E428,E440&lt;&gt;0),"W","L"))</f>
        <v xml:space="preserve"> </v>
      </c>
      <c r="S439" s="66" t="str">
        <f t="shared" ref="S439:T439" si="3836">IF(OR(R439="W",R439=" ")," ",IF(AND(F440&lt;&gt;F428,F440&lt;&gt;0),"W","L"))</f>
        <v xml:space="preserve"> </v>
      </c>
      <c r="T439" s="66" t="str">
        <f t="shared" si="3836"/>
        <v xml:space="preserve"> </v>
      </c>
      <c r="U439" s="71"/>
      <c r="V439" s="165">
        <f t="shared" ref="V439" si="3837">IF(Q439="W",1,IF(R439="W",2,IF(S439="W",3,IF(T439="W",4,"L"))))</f>
        <v>1</v>
      </c>
      <c r="W439" s="71">
        <f t="shared" ref="W439" si="3838">IF(V439&lt;&gt;"L",W435+1,W435-81)</f>
        <v>23</v>
      </c>
      <c r="X439" s="71"/>
      <c r="Y439" s="314" t="str">
        <f t="shared" ref="Y439" si="3839">IF(AND(D439&lt;&gt;D435,D439&lt;&gt;0),"W","L")</f>
        <v>W</v>
      </c>
      <c r="Z439" s="314" t="str">
        <f t="shared" ref="Z439" si="3840">IF(Y439="W"," ", IF(AND(E439&lt;&gt;E435,E439&lt;&gt;0),"W","L"))</f>
        <v xml:space="preserve"> </v>
      </c>
      <c r="AA439" s="314" t="str">
        <f t="shared" ref="AA439:AB439" si="3841">IF(OR(Z439="W",Z439=" ")," ",IF(AND(F439&lt;&gt;F435,F439&lt;&gt;0),"W","L"))</f>
        <v xml:space="preserve"> </v>
      </c>
      <c r="AB439" s="314" t="str">
        <f t="shared" si="3841"/>
        <v xml:space="preserve"> </v>
      </c>
      <c r="AC439" s="306"/>
      <c r="AD439" s="308">
        <f t="shared" ref="AD439" si="3842">IF(Y439="W",1,IF(Z439="W",2,IF(AA439="W",3,IF(AB439="W",4,"L"))))</f>
        <v>1</v>
      </c>
      <c r="AE439" s="306">
        <f t="shared" ref="AE439" si="3843">IF(AD439&lt;&gt;"L",AE435+1,AE435-81)</f>
        <v>107</v>
      </c>
      <c r="AG439" s="314" t="str">
        <f>IF(AND(D441&lt;&gt;D429,D670&lt;&gt;0),"W","L")</f>
        <v>L</v>
      </c>
      <c r="AH439" s="314" t="str">
        <f>IF(AG439="W"," ", IF(AND(E441&lt;&gt;E429,E441&lt;&gt;0),"W","L"))</f>
        <v>W</v>
      </c>
      <c r="AI439" s="314" t="str">
        <f>IF(OR(AH439="W",AH439=" ")," ",IF(AND(F441&lt;&gt;F429,F441&lt;&gt;0),"W","L"))</f>
        <v xml:space="preserve"> </v>
      </c>
      <c r="AJ439" s="314" t="str">
        <f>IF(OR(AI439="W",AI439=" ")," ",IF(AND(G441&lt;&gt;G429,G441&lt;&gt;0),"W","L"))</f>
        <v xml:space="preserve"> </v>
      </c>
      <c r="AL439" s="165">
        <f t="shared" ref="AL439" si="3844">IF(AG439="W",1,IF(AH439="W",2,IF(AI439="W",3,IF(AJ439="W",4,"L"))))</f>
        <v>2</v>
      </c>
      <c r="AM439" s="71">
        <f t="shared" ref="AM439" si="3845">IF(AL439&lt;&gt;"L",AM435+1,AM435-15)</f>
        <v>-71</v>
      </c>
      <c r="AN439" s="71"/>
      <c r="AO439" s="314">
        <f t="shared" ref="AO439" si="3846">IF(AND(B439&gt;0,B439&lt;=12),1,IF(AND(B439&gt;12,B439&lt;=24),2,IF(AND(B439&gt;24,B439&lt;=36),3,0)))</f>
        <v>2</v>
      </c>
      <c r="AQ439" s="314" t="str">
        <f t="shared" si="3564"/>
        <v>L</v>
      </c>
      <c r="AR439" s="314" t="str">
        <f t="shared" ref="AR439" si="3847">IF(AQ439="L"," ",IF(AO428="A","B&amp;C",IF(AO428="B","A&amp;C","A&amp;B")))</f>
        <v xml:space="preserve"> </v>
      </c>
      <c r="AS439" s="318">
        <f t="shared" si="3566"/>
        <v>2</v>
      </c>
      <c r="AT439" s="318">
        <f t="shared" si="3588"/>
        <v>0</v>
      </c>
      <c r="AU439" s="318">
        <f t="shared" si="3567"/>
        <v>0</v>
      </c>
      <c r="AV439" s="318">
        <f t="shared" si="3568"/>
        <v>48</v>
      </c>
    </row>
    <row r="440" spans="1:48">
      <c r="A440" s="197">
        <f t="shared" si="3437"/>
        <v>430</v>
      </c>
      <c r="B440" s="198">
        <f>Data!B440</f>
        <v>24</v>
      </c>
      <c r="D440" s="290" t="str">
        <f>IF(B439=0,0,IF(MOD(B439,3)=1,"A",IF(MOD(B439,3)=2,"B","C")))</f>
        <v>A</v>
      </c>
      <c r="E440" s="290">
        <f>IF(AND(B440&gt;0,B440&lt;=12),1,IF(AND(B440&gt;12,B440&lt;=24),2,IF(AND(B440&gt;24,B440&lt;=36),3,0)))</f>
        <v>2</v>
      </c>
      <c r="F440" s="290" t="str">
        <f>IF(B441=0,0,IF(MOD(B441,3)=1,"A",IF(MOD(B441,3)=2,"B","C")))</f>
        <v>A</v>
      </c>
      <c r="G440" s="290">
        <f>IF(AND(B442&gt;0,B442&lt;=12),1,IF(AND(B442&gt;12,B442&lt;=24),2,IF(AND(B442&gt;24,B442&lt;=36),3,0)))</f>
        <v>1</v>
      </c>
      <c r="M440" s="71"/>
      <c r="N440" s="165"/>
      <c r="O440" s="71"/>
      <c r="P440" s="71"/>
      <c r="Q440" s="165"/>
      <c r="R440" s="165"/>
      <c r="S440" s="165"/>
      <c r="T440" s="165"/>
      <c r="U440" s="71"/>
      <c r="V440" s="165"/>
      <c r="W440" s="71"/>
      <c r="X440" s="71"/>
      <c r="Y440" s="314"/>
      <c r="Z440" s="314"/>
      <c r="AA440" s="314"/>
      <c r="AB440" s="314"/>
      <c r="AC440" s="306"/>
      <c r="AD440" s="308"/>
      <c r="AE440" s="306"/>
      <c r="AG440" s="577"/>
      <c r="AH440" s="577"/>
      <c r="AI440" s="577"/>
      <c r="AJ440" s="577"/>
      <c r="AL440" s="165"/>
      <c r="AN440" s="71"/>
      <c r="AO440" s="314" t="str">
        <f t="shared" ref="AO440" si="3848">IF(B440=0,0,IF(MOD(B440,3)=1,"A",IF(MOD(B440,3)=2,"B","C")))</f>
        <v>C</v>
      </c>
      <c r="AQ440" s="314" t="str">
        <f t="shared" si="3564"/>
        <v xml:space="preserve"> </v>
      </c>
      <c r="AR440" s="314" t="str">
        <f t="shared" ref="AR440" si="3849">IF(AQ440="L"," ",IF(AO429=1,"2&amp;3",IF(AO429=2,"1&amp;3","1&amp;2")))</f>
        <v>1&amp;3</v>
      </c>
      <c r="AS440" s="318">
        <f t="shared" si="3566"/>
        <v>2</v>
      </c>
      <c r="AT440" s="318">
        <f t="shared" si="3588"/>
        <v>6</v>
      </c>
      <c r="AU440" s="318">
        <f t="shared" si="3567"/>
        <v>0</v>
      </c>
      <c r="AV440" s="318">
        <f t="shared" si="3568"/>
        <v>42</v>
      </c>
    </row>
    <row r="441" spans="1:48">
      <c r="A441" s="197">
        <f t="shared" si="3437"/>
        <v>431</v>
      </c>
      <c r="B441" s="198">
        <f>Data!B441</f>
        <v>19</v>
      </c>
      <c r="D441" s="292" t="str">
        <f>IF(B439=0,0,IF(B439&lt;=18,"L","H"))</f>
        <v>H</v>
      </c>
      <c r="E441" s="292" t="str">
        <f>IF(B440=0,0,IF(ISODD(B440),"O","E"))</f>
        <v>E</v>
      </c>
      <c r="F441" s="292" t="str">
        <f>IF(B441=0,0,IF(B441&lt;=18,"L","H"))</f>
        <v>H</v>
      </c>
      <c r="G441" s="292" t="str">
        <f>IF(B442=0,0,IF(ISODD(B442),"O","E"))</f>
        <v>E</v>
      </c>
      <c r="M441" s="71"/>
      <c r="N441" s="165"/>
      <c r="O441" s="71"/>
      <c r="P441" s="71"/>
      <c r="Q441" s="165"/>
      <c r="R441" s="165"/>
      <c r="S441" s="165"/>
      <c r="T441" s="165"/>
      <c r="U441" s="71"/>
      <c r="V441" s="165"/>
      <c r="W441" s="71"/>
      <c r="X441" s="71"/>
      <c r="Y441" s="314"/>
      <c r="Z441" s="314"/>
      <c r="AA441" s="314"/>
      <c r="AB441" s="314"/>
      <c r="AC441" s="306"/>
      <c r="AD441" s="308"/>
      <c r="AE441" s="306"/>
      <c r="AG441" s="577"/>
      <c r="AH441" s="577"/>
      <c r="AI441" s="577"/>
      <c r="AJ441" s="577"/>
      <c r="AL441" s="165"/>
      <c r="AN441" s="71"/>
      <c r="AO441" s="314">
        <f t="shared" ref="AO441" si="3850">IF(AND(B441&gt;0,B441&lt;=12),1,IF(AND(B441&gt;12,B441&lt;=24),2,IF(AND(B441&gt;24,B441&lt;=36),3,0)))</f>
        <v>2</v>
      </c>
      <c r="AQ441" s="314" t="str">
        <f t="shared" si="3564"/>
        <v>L</v>
      </c>
      <c r="AR441" s="314" t="str">
        <f t="shared" ref="AR441" si="3851">IF(AQ441="L"," ",IF(AO430="A","B&amp;C",IF(AO430="B","A&amp;C","A&amp;B")))</f>
        <v xml:space="preserve"> </v>
      </c>
      <c r="AS441" s="318">
        <f t="shared" si="3566"/>
        <v>3</v>
      </c>
      <c r="AT441" s="318">
        <f t="shared" si="3588"/>
        <v>0</v>
      </c>
      <c r="AU441" s="318">
        <f t="shared" si="3567"/>
        <v>0</v>
      </c>
      <c r="AV441" s="318">
        <f t="shared" si="3568"/>
        <v>42</v>
      </c>
    </row>
    <row r="442" spans="1:48">
      <c r="A442" s="197">
        <f t="shared" si="3437"/>
        <v>432</v>
      </c>
      <c r="B442" s="198">
        <f>Data!B442</f>
        <v>10</v>
      </c>
      <c r="I442" s="287" t="str">
        <f t="shared" ref="I442" si="3852">IF(D431=1,"2&amp;3",IF(D431=2,"1&amp;3","1&amp;2"))</f>
        <v>1&amp;2</v>
      </c>
      <c r="J442" s="287" t="str">
        <f t="shared" ref="J442" si="3853">IF(E431="A","B&amp;C",IF(E431="B","A&amp;C","A&amp;B"))</f>
        <v>A&amp;B</v>
      </c>
      <c r="K442" s="287" t="str">
        <f t="shared" ref="K442" si="3854">IF(F431=1,"2&amp;3",IF(F431=2,"1&amp;3","1&amp;2"))</f>
        <v>2&amp;3</v>
      </c>
      <c r="L442" s="287" t="str">
        <f t="shared" ref="L442" si="3855">IF(G431="A","B&amp;C",IF(G431="B","A&amp;C","A&amp;B"))</f>
        <v>B&amp;C</v>
      </c>
      <c r="M442" s="71"/>
      <c r="N442" s="165"/>
      <c r="O442" s="71"/>
      <c r="P442" s="71"/>
      <c r="Q442" s="289" t="str">
        <f t="shared" ref="Q442" si="3856">IF(D432="A","B&amp;C",IF(D432="B","A&amp;C","A&amp;B"))</f>
        <v>A&amp;C</v>
      </c>
      <c r="R442" s="289" t="str">
        <f t="shared" ref="R442" si="3857">IF(E432=1,"2&amp;3",IF(E432=2,"1&amp;3","1&amp;2"))</f>
        <v>1&amp;2</v>
      </c>
      <c r="S442" s="289" t="str">
        <f t="shared" ref="S442" si="3858">IF(F432="A","B&amp;C",IF(F432="B","A&amp;C","A&amp;B"))</f>
        <v>A&amp;C</v>
      </c>
      <c r="T442" s="289" t="str">
        <f t="shared" ref="T442" si="3859">IF(G432=1,"2&amp;3",IF(G432=2,"1&amp;3","1&amp;2"))</f>
        <v>2&amp;3</v>
      </c>
      <c r="U442" s="71"/>
      <c r="V442" s="165"/>
      <c r="W442" s="71"/>
      <c r="X442" s="71"/>
      <c r="Y442" s="349" t="str">
        <f t="shared" ref="Y442" si="3860">IF(D439=1,"2&amp;3",IF(D439=2,"1&amp;3","1&amp;2"))</f>
        <v>1&amp;3</v>
      </c>
      <c r="Z442" s="349" t="str">
        <f t="shared" ref="Z442" si="3861">IF(E439="A","B&amp;C",IF(E439="B","A&amp;C","A&amp;B"))</f>
        <v>A&amp;B</v>
      </c>
      <c r="AA442" s="349" t="str">
        <f t="shared" ref="AA442" si="3862">IF(F439=1,"2&amp;3",IF(F439=2,"1&amp;3","1&amp;2"))</f>
        <v>1&amp;3</v>
      </c>
      <c r="AB442" s="349" t="str">
        <f t="shared" ref="AB442" si="3863">IF(G439="A","B&amp;C",IF(G439="B","A&amp;C","A&amp;B"))</f>
        <v>B&amp;C</v>
      </c>
      <c r="AC442" s="306"/>
      <c r="AD442" s="308"/>
      <c r="AE442" s="306"/>
      <c r="AG442" s="337" t="str">
        <f>IF(D433="H","L","H")</f>
        <v>L</v>
      </c>
      <c r="AH442" s="337" t="str">
        <f>IF(E433="O","E","O")</f>
        <v>E</v>
      </c>
      <c r="AI442" s="337" t="str">
        <f>IF(F433="H","L","H")</f>
        <v>H</v>
      </c>
      <c r="AJ442" s="337" t="str">
        <f>IF(G433="O","E","O")</f>
        <v>O</v>
      </c>
      <c r="AL442" s="165"/>
      <c r="AN442" s="71"/>
      <c r="AO442" s="314" t="str">
        <f t="shared" ref="AO442" si="3864">IF(B442=0,0,IF(MOD(B442,3)=1,"A",IF(MOD(B442,3)=2,"B","C")))</f>
        <v>A</v>
      </c>
      <c r="AQ442" s="314" t="str">
        <f t="shared" si="3564"/>
        <v xml:space="preserve"> </v>
      </c>
      <c r="AR442" s="314" t="str">
        <f t="shared" ref="AR442" si="3865">IF(AQ442="L"," ",IF(AO431=1,"2&amp;3",IF(AO431=2,"1&amp;3","1&amp;2")))</f>
        <v>1&amp;2</v>
      </c>
      <c r="AS442" s="318">
        <f t="shared" si="3566"/>
        <v>3</v>
      </c>
      <c r="AT442" s="318">
        <f t="shared" si="3588"/>
        <v>18</v>
      </c>
      <c r="AU442" s="318">
        <f t="shared" si="3567"/>
        <v>0</v>
      </c>
      <c r="AV442" s="318">
        <f t="shared" si="3568"/>
        <v>24</v>
      </c>
    </row>
    <row r="443" spans="1:48">
      <c r="A443" s="197">
        <f t="shared" si="3437"/>
        <v>433</v>
      </c>
      <c r="B443" s="198">
        <f>Data!B443</f>
        <v>26</v>
      </c>
      <c r="D443" s="288">
        <f>IF(AND(B443&gt;0,B443&lt;=12),1,IF(AND(B443&gt;12,B443&lt;=24),2,IF(AND(B443&gt;24,B443&lt;=36),3,0)))</f>
        <v>3</v>
      </c>
      <c r="E443" s="288" t="str">
        <f>IF(B444=0,0,IF(MOD(B444,3)=1,"A",IF(MOD(B444,3)=2,"B","C")))</f>
        <v>B</v>
      </c>
      <c r="F443" s="288">
        <f>IF(AND(B445&gt;0,B445&lt;=12),1,IF(AND(B445&gt;12,B445&lt;=24),2,IF(AND(B445&gt;24,B445&lt;=36),3,0)))</f>
        <v>1</v>
      </c>
      <c r="G443" s="288" t="str">
        <f>IF(B446=0,0,IF(MOD(B446,3)=1,"A",IF(MOD(B446,3)=2,"B","C")))</f>
        <v>A</v>
      </c>
      <c r="I443" s="66" t="str">
        <f t="shared" ref="I443" si="3866">IF(AND(D443&lt;&gt;D431,D443&lt;&gt;0),"W","L")</f>
        <v>L</v>
      </c>
      <c r="J443" s="66" t="str">
        <f t="shared" ref="J443" si="3867">IF(I443="W"," ", IF(AND(E443&lt;&gt;E431,E443&lt;&gt;0),"W","L"))</f>
        <v>W</v>
      </c>
      <c r="K443" s="66" t="str">
        <f t="shared" ref="K443:L443" si="3868">IF(OR(J443="W",J443=" ")," ",IF(AND(F443&lt;&gt;F431,F443&lt;&gt;0),"W","L"))</f>
        <v xml:space="preserve"> </v>
      </c>
      <c r="L443" s="66" t="str">
        <f t="shared" si="3868"/>
        <v xml:space="preserve"> </v>
      </c>
      <c r="M443" s="71"/>
      <c r="N443" s="165">
        <f t="shared" ref="N443" si="3869">IF(I443="W",1,IF(J443="W",2,IF(K443="W",3,IF(L443="W",4,"L"))))</f>
        <v>2</v>
      </c>
      <c r="O443" s="71">
        <f t="shared" ref="O443" si="3870">IF(N443&lt;&gt;"L",O439+1,O439-81)</f>
        <v>-222</v>
      </c>
      <c r="P443" s="71"/>
      <c r="Q443" s="66" t="str">
        <f t="shared" ref="Q443" si="3871">IF(AND(D444&lt;&gt;D432,D444&lt;&gt;0),"W","L")</f>
        <v>L</v>
      </c>
      <c r="R443" s="66" t="str">
        <f t="shared" ref="R443" si="3872">IF(Q443="W"," ", IF(AND(E444&lt;&gt;E432,E444&lt;&gt;0),"W","L"))</f>
        <v>W</v>
      </c>
      <c r="S443" s="66" t="str">
        <f t="shared" ref="S443:T443" si="3873">IF(OR(R443="W",R443=" ")," ",IF(AND(F444&lt;&gt;F432,F444&lt;&gt;0),"W","L"))</f>
        <v xml:space="preserve"> </v>
      </c>
      <c r="T443" s="66" t="str">
        <f t="shared" si="3873"/>
        <v xml:space="preserve"> </v>
      </c>
      <c r="U443" s="71"/>
      <c r="V443" s="165">
        <f t="shared" ref="V443" si="3874">IF(Q443="W",1,IF(R443="W",2,IF(S443="W",3,IF(T443="W",4,"L"))))</f>
        <v>2</v>
      </c>
      <c r="W443" s="71">
        <f t="shared" ref="W443" si="3875">IF(V443&lt;&gt;"L",W439+1,W439-81)</f>
        <v>24</v>
      </c>
      <c r="X443" s="71"/>
      <c r="Y443" s="314" t="str">
        <f t="shared" ref="Y443" si="3876">IF(AND(D443&lt;&gt;D439,D443&lt;&gt;0),"W","L")</f>
        <v>W</v>
      </c>
      <c r="Z443" s="314" t="str">
        <f t="shared" ref="Z443" si="3877">IF(Y443="W"," ", IF(AND(E443&lt;&gt;E439,E443&lt;&gt;0),"W","L"))</f>
        <v xml:space="preserve"> </v>
      </c>
      <c r="AA443" s="314" t="str">
        <f t="shared" ref="AA443:AB443" si="3878">IF(OR(Z443="W",Z443=" ")," ",IF(AND(F443&lt;&gt;F439,F443&lt;&gt;0),"W","L"))</f>
        <v xml:space="preserve"> </v>
      </c>
      <c r="AB443" s="314" t="str">
        <f t="shared" si="3878"/>
        <v xml:space="preserve"> </v>
      </c>
      <c r="AC443" s="306"/>
      <c r="AD443" s="308">
        <f t="shared" ref="AD443" si="3879">IF(Y443="W",1,IF(Z443="W",2,IF(AA443="W",3,IF(AB443="W",4,"L"))))</f>
        <v>1</v>
      </c>
      <c r="AE443" s="306">
        <f t="shared" ref="AE443" si="3880">IF(AD443&lt;&gt;"L",AE439+1,AE439-81)</f>
        <v>108</v>
      </c>
      <c r="AG443" s="314" t="str">
        <f>IF(AND(D445&lt;&gt;D433,D674&lt;&gt;0),"W","L")</f>
        <v>L</v>
      </c>
      <c r="AH443" s="314" t="str">
        <f>IF(AG443="W"," ", IF(AND(E445&lt;&gt;E433,E445&lt;&gt;0),"W","L"))</f>
        <v>L</v>
      </c>
      <c r="AI443" s="314" t="str">
        <f>IF(OR(AH443="W",AH443=" ")," ",IF(AND(F445&lt;&gt;F433,F445&lt;&gt;0),"W","L"))</f>
        <v>L</v>
      </c>
      <c r="AJ443" s="314" t="str">
        <f>IF(OR(AI443="W",AI443=" ")," ",IF(AND(G445&lt;&gt;G433,G445&lt;&gt;0),"W","L"))</f>
        <v>W</v>
      </c>
      <c r="AL443" s="165">
        <f t="shared" ref="AL443" si="3881">IF(AG443="W",1,IF(AH443="W",2,IF(AI443="W",3,IF(AJ443="W",4,"L"))))</f>
        <v>4</v>
      </c>
      <c r="AM443" s="71">
        <f t="shared" ref="AM443" si="3882">IF(AL443&lt;&gt;"L",AM439+1,AM439-15)</f>
        <v>-70</v>
      </c>
      <c r="AN443" s="71"/>
      <c r="AO443" s="314">
        <f t="shared" ref="AO443" si="3883">IF(AND(B443&gt;0,B443&lt;=12),1,IF(AND(B443&gt;12,B443&lt;=24),2,IF(AND(B443&gt;24,B443&lt;=36),3,0)))</f>
        <v>3</v>
      </c>
      <c r="AQ443" s="314" t="str">
        <f t="shared" si="3564"/>
        <v>L</v>
      </c>
      <c r="AR443" s="314" t="str">
        <f t="shared" ref="AR443" si="3884">IF(AQ443="L"," ",IF(AO432="A","B&amp;C",IF(AO432="B","A&amp;C","A&amp;B")))</f>
        <v xml:space="preserve"> </v>
      </c>
      <c r="AS443" s="318">
        <f t="shared" si="3566"/>
        <v>4</v>
      </c>
      <c r="AT443" s="318">
        <f t="shared" si="3588"/>
        <v>0</v>
      </c>
      <c r="AU443" s="318">
        <f t="shared" si="3567"/>
        <v>0</v>
      </c>
      <c r="AV443" s="318">
        <f t="shared" si="3568"/>
        <v>24</v>
      </c>
    </row>
    <row r="444" spans="1:48">
      <c r="A444" s="197">
        <f t="shared" si="3437"/>
        <v>434</v>
      </c>
      <c r="B444" s="198">
        <f>Data!B444</f>
        <v>11</v>
      </c>
      <c r="D444" s="290" t="str">
        <f>IF(B443=0,0,IF(MOD(B443,3)=1,"A",IF(MOD(B443,3)=2,"B","C")))</f>
        <v>B</v>
      </c>
      <c r="E444" s="290">
        <f>IF(AND(B444&gt;0,B444&lt;=12),1,IF(AND(B444&gt;12,B444&lt;=24),2,IF(AND(B444&gt;24,B444&lt;=36),3,0)))</f>
        <v>1</v>
      </c>
      <c r="F444" s="290" t="str">
        <f>IF(B445=0,0,IF(MOD(B445,3)=1,"A",IF(MOD(B445,3)=2,"B","C")))</f>
        <v>B</v>
      </c>
      <c r="G444" s="290">
        <f>IF(AND(B446&gt;0,B446&lt;=12),1,IF(AND(B446&gt;12,B446&lt;=24),2,IF(AND(B446&gt;24,B446&lt;=36),3,0)))</f>
        <v>3</v>
      </c>
      <c r="M444" s="71"/>
      <c r="N444" s="165"/>
      <c r="O444" s="71"/>
      <c r="P444" s="71"/>
      <c r="Q444" s="165"/>
      <c r="R444" s="165"/>
      <c r="S444" s="165"/>
      <c r="T444" s="165"/>
      <c r="U444" s="71"/>
      <c r="V444" s="165"/>
      <c r="W444" s="71"/>
      <c r="X444" s="71"/>
      <c r="Y444" s="314"/>
      <c r="Z444" s="314"/>
      <c r="AA444" s="314"/>
      <c r="AB444" s="314"/>
      <c r="AC444" s="306"/>
      <c r="AD444" s="308"/>
      <c r="AE444" s="306"/>
      <c r="AG444" s="577"/>
      <c r="AH444" s="577"/>
      <c r="AI444" s="577"/>
      <c r="AJ444" s="577"/>
      <c r="AL444" s="165"/>
      <c r="AN444" s="71"/>
      <c r="AO444" s="314" t="str">
        <f t="shared" ref="AO444" si="3885">IF(B444=0,0,IF(MOD(B444,3)=1,"A",IF(MOD(B444,3)=2,"B","C")))</f>
        <v>B</v>
      </c>
      <c r="AQ444" s="314" t="str">
        <f t="shared" si="3564"/>
        <v xml:space="preserve"> </v>
      </c>
      <c r="AR444" s="314" t="str">
        <f t="shared" ref="AR444" si="3886">IF(AQ444="L"," ",IF(AO433=1,"2&amp;3",IF(AO433=2,"1&amp;3","1&amp;2")))</f>
        <v>2&amp;3</v>
      </c>
      <c r="AS444" s="318">
        <f t="shared" si="3566"/>
        <v>4</v>
      </c>
      <c r="AT444" s="318">
        <f t="shared" si="3588"/>
        <v>54</v>
      </c>
      <c r="AU444" s="318">
        <f t="shared" si="3567"/>
        <v>0</v>
      </c>
      <c r="AV444" s="318">
        <f t="shared" si="3568"/>
        <v>-30</v>
      </c>
    </row>
    <row r="445" spans="1:48">
      <c r="A445" s="197">
        <f t="shared" si="3437"/>
        <v>435</v>
      </c>
      <c r="B445" s="198">
        <f>Data!B445</f>
        <v>8</v>
      </c>
      <c r="D445" s="292" t="str">
        <f>IF(B443=0,0,IF(B443&lt;=18,"L","H"))</f>
        <v>H</v>
      </c>
      <c r="E445" s="292" t="str">
        <f>IF(B444=0,0,IF(ISODD(B444),"O","E"))</f>
        <v>O</v>
      </c>
      <c r="F445" s="292" t="str">
        <f>IF(B445=0,0,IF(B445&lt;=18,"L","H"))</f>
        <v>L</v>
      </c>
      <c r="G445" s="292" t="str">
        <f>IF(B446=0,0,IF(ISODD(B446),"O","E"))</f>
        <v>O</v>
      </c>
      <c r="M445" s="71"/>
      <c r="N445" s="165"/>
      <c r="O445" s="71"/>
      <c r="P445" s="71"/>
      <c r="Q445" s="165"/>
      <c r="R445" s="165"/>
      <c r="S445" s="165"/>
      <c r="T445" s="165"/>
      <c r="U445" s="71"/>
      <c r="V445" s="165"/>
      <c r="W445" s="71"/>
      <c r="X445" s="71"/>
      <c r="Y445" s="314"/>
      <c r="Z445" s="314"/>
      <c r="AA445" s="314"/>
      <c r="AB445" s="314"/>
      <c r="AC445" s="306"/>
      <c r="AD445" s="308"/>
      <c r="AE445" s="306"/>
      <c r="AG445" s="577"/>
      <c r="AH445" s="577"/>
      <c r="AI445" s="577"/>
      <c r="AJ445" s="577"/>
      <c r="AL445" s="165"/>
      <c r="AN445" s="71"/>
      <c r="AO445" s="314">
        <f t="shared" ref="AO445" si="3887">IF(AND(B445&gt;0,B445&lt;=12),1,IF(AND(B445&gt;12,B445&lt;=24),2,IF(AND(B445&gt;24,B445&lt;=36),3,0)))</f>
        <v>1</v>
      </c>
      <c r="AQ445" s="314" t="str">
        <f t="shared" si="3564"/>
        <v>L</v>
      </c>
      <c r="AR445" s="314" t="str">
        <f t="shared" ref="AR445" si="3888">IF(AQ445="L"," ",IF(AO434="A","B&amp;C",IF(AO434="B","A&amp;C","A&amp;B")))</f>
        <v xml:space="preserve"> </v>
      </c>
      <c r="AS445" s="318">
        <f t="shared" si="3566"/>
        <v>5</v>
      </c>
      <c r="AT445" s="318">
        <f t="shared" si="3588"/>
        <v>0</v>
      </c>
      <c r="AU445" s="318">
        <f t="shared" si="3567"/>
        <v>0</v>
      </c>
      <c r="AV445" s="318">
        <f t="shared" si="3568"/>
        <v>-30</v>
      </c>
    </row>
    <row r="446" spans="1:48">
      <c r="A446" s="197">
        <f t="shared" si="3437"/>
        <v>436</v>
      </c>
      <c r="B446" s="198">
        <f>Data!B446</f>
        <v>25</v>
      </c>
      <c r="D446" s="165"/>
      <c r="E446" s="165"/>
      <c r="F446" s="165"/>
      <c r="G446" s="165"/>
      <c r="I446" s="287" t="str">
        <f t="shared" ref="I446" si="3889">IF(D435=1,"2&amp;3",IF(D435=2,"1&amp;3","1&amp;2"))</f>
        <v>2&amp;3</v>
      </c>
      <c r="J446" s="287" t="str">
        <f t="shared" ref="J446" si="3890">IF(E435="A","B&amp;C",IF(E435="B","A&amp;C","A&amp;B"))</f>
        <v>A&amp;C</v>
      </c>
      <c r="K446" s="287" t="str">
        <f t="shared" ref="K446" si="3891">IF(F435=1,"2&amp;3",IF(F435=2,"1&amp;3","1&amp;2"))</f>
        <v>2&amp;3</v>
      </c>
      <c r="L446" s="287" t="str">
        <f t="shared" ref="L446" si="3892">IF(G435="A","B&amp;C",IF(G435="B","A&amp;C","A&amp;B"))</f>
        <v>B&amp;C</v>
      </c>
      <c r="M446" s="71"/>
      <c r="N446" s="165"/>
      <c r="O446" s="71"/>
      <c r="P446" s="71"/>
      <c r="Q446" s="289" t="str">
        <f t="shared" ref="Q446" si="3893">IF(D436="A","B&amp;C",IF(D436="B","A&amp;C","A&amp;B"))</f>
        <v>B&amp;C</v>
      </c>
      <c r="R446" s="289" t="str">
        <f t="shared" ref="R446" si="3894">IF(E436=1,"2&amp;3",IF(E436=2,"1&amp;3","1&amp;2"))</f>
        <v>2&amp;3</v>
      </c>
      <c r="S446" s="289" t="str">
        <f t="shared" ref="S446" si="3895">IF(F436="A","B&amp;C",IF(F436="B","A&amp;C","A&amp;B"))</f>
        <v>B&amp;C</v>
      </c>
      <c r="T446" s="289" t="str">
        <f t="shared" ref="T446" si="3896">IF(G436=1,"2&amp;3",IF(G436=2,"1&amp;3","1&amp;2"))</f>
        <v>1&amp;2</v>
      </c>
      <c r="U446" s="71"/>
      <c r="V446" s="165"/>
      <c r="W446" s="71"/>
      <c r="X446" s="71"/>
      <c r="Y446" s="349" t="str">
        <f t="shared" ref="Y446" si="3897">IF(D443=1,"2&amp;3",IF(D443=2,"1&amp;3","1&amp;2"))</f>
        <v>1&amp;2</v>
      </c>
      <c r="Z446" s="349" t="str">
        <f t="shared" ref="Z446" si="3898">IF(E443="A","B&amp;C",IF(E443="B","A&amp;C","A&amp;B"))</f>
        <v>A&amp;C</v>
      </c>
      <c r="AA446" s="349" t="str">
        <f t="shared" ref="AA446" si="3899">IF(F443=1,"2&amp;3",IF(F443=2,"1&amp;3","1&amp;2"))</f>
        <v>2&amp;3</v>
      </c>
      <c r="AB446" s="349" t="str">
        <f t="shared" ref="AB446" si="3900">IF(G443="A","B&amp;C",IF(G443="B","A&amp;C","A&amp;B"))</f>
        <v>B&amp;C</v>
      </c>
      <c r="AC446" s="306"/>
      <c r="AD446" s="308"/>
      <c r="AE446" s="306"/>
      <c r="AG446" s="337" t="str">
        <f>IF(D437="H","L","H")</f>
        <v>H</v>
      </c>
      <c r="AH446" s="337" t="str">
        <f>IF(E437="O","E","O")</f>
        <v>O</v>
      </c>
      <c r="AI446" s="337" t="str">
        <f>IF(F437="H","L","H")</f>
        <v>H</v>
      </c>
      <c r="AJ446" s="337" t="str">
        <f>IF(G437="O","E","O")</f>
        <v>E</v>
      </c>
      <c r="AL446" s="165"/>
      <c r="AN446" s="71"/>
      <c r="AO446" s="314" t="str">
        <f t="shared" ref="AO446" si="3901">IF(B446=0,0,IF(MOD(B446,3)=1,"A",IF(MOD(B446,3)=2,"B","C")))</f>
        <v>A</v>
      </c>
      <c r="AQ446" s="314" t="str">
        <f t="shared" si="3564"/>
        <v xml:space="preserve"> </v>
      </c>
      <c r="AR446" s="314" t="str">
        <f t="shared" ref="AR446" si="3902">IF(AQ446="L"," ",IF(AO435=1,"2&amp;3",IF(AO435=2,"1&amp;3","1&amp;2")))</f>
        <v>2&amp;3</v>
      </c>
      <c r="AS446" s="318">
        <f t="shared" si="3566"/>
        <v>5</v>
      </c>
      <c r="AT446" s="318">
        <f t="shared" si="3588"/>
        <v>0</v>
      </c>
      <c r="AU446" s="318">
        <f t="shared" si="3567"/>
        <v>0</v>
      </c>
      <c r="AV446" s="318">
        <f t="shared" si="3568"/>
        <v>-30</v>
      </c>
    </row>
    <row r="447" spans="1:48">
      <c r="A447" s="197">
        <f t="shared" si="3437"/>
        <v>437</v>
      </c>
      <c r="B447" s="198">
        <f>Data!B447</f>
        <v>35</v>
      </c>
      <c r="D447" s="288">
        <f>IF(AND(B447&gt;0,B447&lt;=12),1,IF(AND(B447&gt;12,B447&lt;=24),2,IF(AND(B447&gt;24,B447&lt;=36),3,0)))</f>
        <v>3</v>
      </c>
      <c r="E447" s="288" t="str">
        <f>IF(B448=0,0,IF(MOD(B448,3)=1,"A",IF(MOD(B448,3)=2,"B","C")))</f>
        <v>B</v>
      </c>
      <c r="F447" s="288">
        <f>IF(AND(B449&gt;0,B449&lt;=12),1,IF(AND(B449&gt;12,B449&lt;=24),2,IF(AND(B449&gt;24,B449&lt;=36),3,0)))</f>
        <v>3</v>
      </c>
      <c r="G447" s="288" t="str">
        <f>IF(B450=0,0,IF(MOD(B450,3)=1,"A",IF(MOD(B450,3)=2,"B","C")))</f>
        <v>C</v>
      </c>
      <c r="I447" s="66" t="str">
        <f t="shared" ref="I447" si="3903">IF(AND(D447&lt;&gt;D435,D447&lt;&gt;0),"W","L")</f>
        <v>W</v>
      </c>
      <c r="J447" s="66" t="str">
        <f t="shared" ref="J447" si="3904">IF(I447="W"," ", IF(AND(E447&lt;&gt;E435,E447&lt;&gt;0),"W","L"))</f>
        <v xml:space="preserve"> </v>
      </c>
      <c r="K447" s="66" t="str">
        <f t="shared" ref="K447:L447" si="3905">IF(OR(J447="W",J447=" ")," ",IF(AND(F447&lt;&gt;F435,F447&lt;&gt;0),"W","L"))</f>
        <v xml:space="preserve"> </v>
      </c>
      <c r="L447" s="66" t="str">
        <f t="shared" si="3905"/>
        <v xml:space="preserve"> </v>
      </c>
      <c r="M447" s="71"/>
      <c r="N447" s="165">
        <f t="shared" ref="N447" si="3906">IF(I447="W",1,IF(J447="W",2,IF(K447="W",3,IF(L447="W",4,"L"))))</f>
        <v>1</v>
      </c>
      <c r="O447" s="71">
        <f t="shared" ref="O447" si="3907">IF(N447&lt;&gt;"L",O443+1,O443-81)</f>
        <v>-221</v>
      </c>
      <c r="P447" s="71"/>
      <c r="Q447" s="66" t="str">
        <f t="shared" ref="Q447" si="3908">IF(AND(D448&lt;&gt;D436,D448&lt;&gt;0),"W","L")</f>
        <v>W</v>
      </c>
      <c r="R447" s="66" t="str">
        <f t="shared" ref="R447" si="3909">IF(Q447="W"," ", IF(AND(E448&lt;&gt;E436,E448&lt;&gt;0),"W","L"))</f>
        <v xml:space="preserve"> </v>
      </c>
      <c r="S447" s="66" t="str">
        <f t="shared" ref="S447:T447" si="3910">IF(OR(R447="W",R447=" ")," ",IF(AND(F448&lt;&gt;F436,F448&lt;&gt;0),"W","L"))</f>
        <v xml:space="preserve"> </v>
      </c>
      <c r="T447" s="66" t="str">
        <f t="shared" si="3910"/>
        <v xml:space="preserve"> </v>
      </c>
      <c r="U447" s="71"/>
      <c r="V447" s="165">
        <f t="shared" ref="V447" si="3911">IF(Q447="W",1,IF(R447="W",2,IF(S447="W",3,IF(T447="W",4,"L"))))</f>
        <v>1</v>
      </c>
      <c r="W447" s="71">
        <f t="shared" ref="W447" si="3912">IF(V447&lt;&gt;"L",W443+1,W443-81)</f>
        <v>25</v>
      </c>
      <c r="X447" s="71"/>
      <c r="Y447" s="314" t="str">
        <f t="shared" ref="Y447" si="3913">IF(AND(D447&lt;&gt;D443,D447&lt;&gt;0),"W","L")</f>
        <v>L</v>
      </c>
      <c r="Z447" s="314" t="str">
        <f t="shared" ref="Z447" si="3914">IF(Y447="W"," ", IF(AND(E447&lt;&gt;E443,E447&lt;&gt;0),"W","L"))</f>
        <v>L</v>
      </c>
      <c r="AA447" s="314" t="str">
        <f t="shared" ref="AA447:AB447" si="3915">IF(OR(Z447="W",Z447=" ")," ",IF(AND(F447&lt;&gt;F443,F447&lt;&gt;0),"W","L"))</f>
        <v>W</v>
      </c>
      <c r="AB447" s="314" t="str">
        <f t="shared" si="3915"/>
        <v xml:space="preserve"> </v>
      </c>
      <c r="AC447" s="306"/>
      <c r="AD447" s="308">
        <f t="shared" ref="AD447" si="3916">IF(Y447="W",1,IF(Z447="W",2,IF(AA447="W",3,IF(AB447="W",4,"L"))))</f>
        <v>3</v>
      </c>
      <c r="AE447" s="306">
        <f t="shared" ref="AE447" si="3917">IF(AD447&lt;&gt;"L",AE443+1,AE443-81)</f>
        <v>109</v>
      </c>
      <c r="AG447" s="314" t="str">
        <f>IF(AND(D449&lt;&gt;D437,D678&lt;&gt;0),"W","L")</f>
        <v>L</v>
      </c>
      <c r="AH447" s="314" t="str">
        <f>IF(AG447="W"," ", IF(AND(E449&lt;&gt;E437,E449&lt;&gt;0),"W","L"))</f>
        <v>L</v>
      </c>
      <c r="AI447" s="314" t="str">
        <f>IF(OR(AH447="W",AH447=" ")," ",IF(AND(F449&lt;&gt;F437,F449&lt;&gt;0),"W","L"))</f>
        <v>W</v>
      </c>
      <c r="AJ447" s="314" t="str">
        <f>IF(OR(AI447="W",AI447=" ")," ",IF(AND(G449&lt;&gt;G437,G449&lt;&gt;0),"W","L"))</f>
        <v xml:space="preserve"> </v>
      </c>
      <c r="AL447" s="165">
        <f t="shared" ref="AL447" si="3918">IF(AG447="W",1,IF(AH447="W",2,IF(AI447="W",3,IF(AJ447="W",4,"L"))))</f>
        <v>3</v>
      </c>
      <c r="AM447" s="71">
        <f t="shared" ref="AM447" si="3919">IF(AL447&lt;&gt;"L",AM443+1,AM443-15)</f>
        <v>-69</v>
      </c>
      <c r="AN447" s="71"/>
      <c r="AO447" s="314">
        <f t="shared" ref="AO447" si="3920">IF(AND(B447&gt;0,B447&lt;=12),1,IF(AND(B447&gt;12,B447&lt;=24),2,IF(AND(B447&gt;24,B447&lt;=36),3,0)))</f>
        <v>3</v>
      </c>
      <c r="AQ447" s="314" t="str">
        <f t="shared" si="3564"/>
        <v>W</v>
      </c>
      <c r="AR447" s="314" t="str">
        <f t="shared" ref="AR447" si="3921">IF(AQ447="L"," ",IF(AO436="A","B&amp;C",IF(AO436="B","A&amp;C","A&amp;B")))</f>
        <v>A&amp;C</v>
      </c>
      <c r="AS447" s="318">
        <f t="shared" si="3566"/>
        <v>1</v>
      </c>
      <c r="AT447" s="318">
        <f t="shared" si="3588"/>
        <v>2</v>
      </c>
      <c r="AU447" s="318">
        <f t="shared" si="3567"/>
        <v>0</v>
      </c>
      <c r="AV447" s="318">
        <f t="shared" si="3568"/>
        <v>-32</v>
      </c>
    </row>
    <row r="448" spans="1:48">
      <c r="A448" s="197">
        <f t="shared" si="3437"/>
        <v>438</v>
      </c>
      <c r="B448" s="198">
        <f>Data!B448</f>
        <v>8</v>
      </c>
      <c r="D448" s="290" t="str">
        <f>IF(B447=0,0,IF(MOD(B447,3)=1,"A",IF(MOD(B447,3)=2,"B","C")))</f>
        <v>B</v>
      </c>
      <c r="E448" s="290">
        <f>IF(AND(B448&gt;0,B448&lt;=12),1,IF(AND(B448&gt;12,B448&lt;=24),2,IF(AND(B448&gt;24,B448&lt;=36),3,0)))</f>
        <v>1</v>
      </c>
      <c r="F448" s="290" t="str">
        <f>IF(B449=0,0,IF(MOD(B449,3)=1,"A",IF(MOD(B449,3)=2,"B","C")))</f>
        <v>A</v>
      </c>
      <c r="G448" s="290">
        <f>IF(AND(B450&gt;0,B450&lt;=12),1,IF(AND(B450&gt;12,B450&lt;=24),2,IF(AND(B450&gt;24,B450&lt;=36),3,0)))</f>
        <v>1</v>
      </c>
      <c r="M448" s="71"/>
      <c r="N448" s="165"/>
      <c r="O448" s="71"/>
      <c r="P448" s="71"/>
      <c r="Q448" s="165"/>
      <c r="R448" s="165"/>
      <c r="S448" s="165"/>
      <c r="T448" s="165"/>
      <c r="U448" s="71"/>
      <c r="V448" s="165"/>
      <c r="W448" s="71"/>
      <c r="X448" s="71"/>
      <c r="Y448" s="314"/>
      <c r="Z448" s="314"/>
      <c r="AA448" s="314"/>
      <c r="AB448" s="314"/>
      <c r="AC448" s="306"/>
      <c r="AD448" s="308"/>
      <c r="AE448" s="306"/>
      <c r="AG448" s="577"/>
      <c r="AH448" s="577"/>
      <c r="AI448" s="577"/>
      <c r="AJ448" s="577"/>
      <c r="AL448" s="165"/>
      <c r="AN448" s="71"/>
      <c r="AO448" s="314" t="str">
        <f t="shared" ref="AO448" si="3922">IF(B448=0,0,IF(MOD(B448,3)=1,"A",IF(MOD(B448,3)=2,"B","C")))</f>
        <v>B</v>
      </c>
      <c r="AQ448" s="314" t="str">
        <f t="shared" si="3564"/>
        <v>L</v>
      </c>
      <c r="AR448" s="314" t="str">
        <f t="shared" ref="AR448" si="3923">IF(AQ448="L"," ",IF(AO437=1,"2&amp;3",IF(AO437=2,"1&amp;3","1&amp;2")))</f>
        <v xml:space="preserve"> </v>
      </c>
      <c r="AS448" s="318">
        <f t="shared" si="3566"/>
        <v>2</v>
      </c>
      <c r="AT448" s="318">
        <f t="shared" si="3588"/>
        <v>0</v>
      </c>
      <c r="AU448" s="318">
        <f t="shared" si="3567"/>
        <v>0</v>
      </c>
      <c r="AV448" s="318">
        <f t="shared" si="3568"/>
        <v>-32</v>
      </c>
    </row>
    <row r="449" spans="1:48">
      <c r="A449" s="197">
        <f t="shared" si="3437"/>
        <v>439</v>
      </c>
      <c r="B449" s="198">
        <f>Data!B449</f>
        <v>25</v>
      </c>
      <c r="D449" s="292" t="str">
        <f>IF(B447=0,0,IF(B447&lt;=18,"L","H"))</f>
        <v>H</v>
      </c>
      <c r="E449" s="292" t="str">
        <f>IF(B448=0,0,IF(ISODD(B448),"O","E"))</f>
        <v>E</v>
      </c>
      <c r="F449" s="292" t="str">
        <f>IF(B449=0,0,IF(B449&lt;=18,"L","H"))</f>
        <v>H</v>
      </c>
      <c r="G449" s="292" t="str">
        <f>IF(B450=0,0,IF(ISODD(B450),"O","E"))</f>
        <v>E</v>
      </c>
      <c r="M449" s="71"/>
      <c r="N449" s="165"/>
      <c r="O449" s="71"/>
      <c r="P449" s="71"/>
      <c r="Q449" s="165"/>
      <c r="R449" s="165"/>
      <c r="S449" s="165"/>
      <c r="T449" s="165"/>
      <c r="U449" s="71"/>
      <c r="V449" s="165"/>
      <c r="W449" s="71"/>
      <c r="X449" s="71"/>
      <c r="Y449" s="314"/>
      <c r="Z449" s="314"/>
      <c r="AA449" s="314"/>
      <c r="AB449" s="314"/>
      <c r="AC449" s="306"/>
      <c r="AD449" s="308"/>
      <c r="AE449" s="306"/>
      <c r="AG449" s="577"/>
      <c r="AH449" s="577"/>
      <c r="AI449" s="577"/>
      <c r="AJ449" s="577"/>
      <c r="AL449" s="165"/>
      <c r="AN449" s="71"/>
      <c r="AO449" s="314">
        <f t="shared" ref="AO449" si="3924">IF(AND(B449&gt;0,B449&lt;=12),1,IF(AND(B449&gt;12,B449&lt;=24),2,IF(AND(B449&gt;24,B449&lt;=36),3,0)))</f>
        <v>3</v>
      </c>
      <c r="AQ449" s="314" t="str">
        <f t="shared" si="3564"/>
        <v xml:space="preserve"> </v>
      </c>
      <c r="AR449" s="314" t="str">
        <f t="shared" ref="AR449" si="3925">IF(AQ449="L"," ",IF(AO438="A","B&amp;C",IF(AO438="B","A&amp;C","A&amp;B")))</f>
        <v>B&amp;C</v>
      </c>
      <c r="AS449" s="318">
        <f t="shared" si="3566"/>
        <v>2</v>
      </c>
      <c r="AT449" s="318">
        <f t="shared" si="3588"/>
        <v>6</v>
      </c>
      <c r="AU449" s="318">
        <f t="shared" si="3567"/>
        <v>0</v>
      </c>
      <c r="AV449" s="318">
        <f t="shared" si="3568"/>
        <v>-38</v>
      </c>
    </row>
    <row r="450" spans="1:48">
      <c r="A450" s="197">
        <f t="shared" si="3437"/>
        <v>440</v>
      </c>
      <c r="B450" s="198">
        <f>Data!B450</f>
        <v>6</v>
      </c>
      <c r="D450" s="165"/>
      <c r="E450" s="165"/>
      <c r="F450" s="165"/>
      <c r="G450" s="165"/>
      <c r="I450" s="287" t="str">
        <f t="shared" ref="I450" si="3926">IF(D439=1,"2&amp;3",IF(D439=2,"1&amp;3","1&amp;2"))</f>
        <v>1&amp;3</v>
      </c>
      <c r="J450" s="287" t="str">
        <f t="shared" ref="J450" si="3927">IF(E439="A","B&amp;C",IF(E439="B","A&amp;C","A&amp;B"))</f>
        <v>A&amp;B</v>
      </c>
      <c r="K450" s="287" t="str">
        <f t="shared" ref="K450" si="3928">IF(F439=1,"2&amp;3",IF(F439=2,"1&amp;3","1&amp;2"))</f>
        <v>1&amp;3</v>
      </c>
      <c r="L450" s="287" t="str">
        <f t="shared" ref="L450" si="3929">IF(G439="A","B&amp;C",IF(G439="B","A&amp;C","A&amp;B"))</f>
        <v>B&amp;C</v>
      </c>
      <c r="M450" s="71"/>
      <c r="N450" s="165"/>
      <c r="O450" s="71"/>
      <c r="P450" s="71"/>
      <c r="Q450" s="289" t="str">
        <f t="shared" ref="Q450" si="3930">IF(D440="A","B&amp;C",IF(D440="B","A&amp;C","A&amp;B"))</f>
        <v>B&amp;C</v>
      </c>
      <c r="R450" s="289" t="str">
        <f t="shared" ref="R450" si="3931">IF(E440=1,"2&amp;3",IF(E440=2,"1&amp;3","1&amp;2"))</f>
        <v>1&amp;3</v>
      </c>
      <c r="S450" s="289" t="str">
        <f t="shared" ref="S450" si="3932">IF(F440="A","B&amp;C",IF(F440="B","A&amp;C","A&amp;B"))</f>
        <v>B&amp;C</v>
      </c>
      <c r="T450" s="289" t="str">
        <f t="shared" ref="T450" si="3933">IF(G440=1,"2&amp;3",IF(G440=2,"1&amp;3","1&amp;2"))</f>
        <v>2&amp;3</v>
      </c>
      <c r="U450" s="71"/>
      <c r="V450" s="165"/>
      <c r="W450" s="71"/>
      <c r="X450" s="71"/>
      <c r="Y450" s="349" t="str">
        <f t="shared" ref="Y450" si="3934">IF(D447=1,"2&amp;3",IF(D447=2,"1&amp;3","1&amp;2"))</f>
        <v>1&amp;2</v>
      </c>
      <c r="Z450" s="349" t="str">
        <f t="shared" ref="Z450" si="3935">IF(E447="A","B&amp;C",IF(E447="B","A&amp;C","A&amp;B"))</f>
        <v>A&amp;C</v>
      </c>
      <c r="AA450" s="349" t="str">
        <f t="shared" ref="AA450" si="3936">IF(F447=1,"2&amp;3",IF(F447=2,"1&amp;3","1&amp;2"))</f>
        <v>1&amp;2</v>
      </c>
      <c r="AB450" s="349" t="str">
        <f t="shared" ref="AB450" si="3937">IF(G447="A","B&amp;C",IF(G447="B","A&amp;C","A&amp;B"))</f>
        <v>A&amp;B</v>
      </c>
      <c r="AC450" s="306"/>
      <c r="AD450" s="308"/>
      <c r="AE450" s="306"/>
      <c r="AG450" s="337" t="str">
        <f>IF(D441="H","L","H")</f>
        <v>L</v>
      </c>
      <c r="AH450" s="337" t="str">
        <f>IF(E441="O","E","O")</f>
        <v>O</v>
      </c>
      <c r="AI450" s="337" t="str">
        <f>IF(F441="H","L","H")</f>
        <v>L</v>
      </c>
      <c r="AJ450" s="337" t="str">
        <f>IF(G441="O","E","O")</f>
        <v>O</v>
      </c>
      <c r="AL450" s="165"/>
      <c r="AN450" s="71"/>
      <c r="AO450" s="314" t="str">
        <f t="shared" ref="AO450" si="3938">IF(B450=0,0,IF(MOD(B450,3)=1,"A",IF(MOD(B450,3)=2,"B","C")))</f>
        <v>C</v>
      </c>
      <c r="AQ450" s="314" t="str">
        <f t="shared" si="3564"/>
        <v>W</v>
      </c>
      <c r="AR450" s="314" t="str">
        <f t="shared" ref="AR450" si="3939">IF(AQ450="L"," ",IF(AO439=1,"2&amp;3",IF(AO439=2,"1&amp;3","1&amp;2")))</f>
        <v>1&amp;3</v>
      </c>
      <c r="AS450" s="318">
        <f t="shared" si="3566"/>
        <v>1</v>
      </c>
      <c r="AT450" s="318">
        <f t="shared" si="3588"/>
        <v>2</v>
      </c>
      <c r="AU450" s="318">
        <f t="shared" si="3567"/>
        <v>9</v>
      </c>
      <c r="AV450" s="318">
        <f t="shared" si="3568"/>
        <v>-31</v>
      </c>
    </row>
    <row r="451" spans="1:48">
      <c r="A451" s="197">
        <f t="shared" si="3437"/>
        <v>441</v>
      </c>
      <c r="B451" s="198">
        <f>Data!B451</f>
        <v>24</v>
      </c>
      <c r="D451" s="288">
        <f>IF(AND(B451&gt;0,B451&lt;=12),1,IF(AND(B451&gt;12,B451&lt;=24),2,IF(AND(B451&gt;24,B451&lt;=36),3,0)))</f>
        <v>2</v>
      </c>
      <c r="E451" s="288" t="str">
        <f>IF(B452=0,0,IF(MOD(B452,3)=1,"A",IF(MOD(B452,3)=2,"B","C")))</f>
        <v>C</v>
      </c>
      <c r="F451" s="288">
        <f>IF(AND(B453&gt;0,B453&lt;=12),1,IF(AND(B453&gt;12,B453&lt;=24),2,IF(AND(B453&gt;24,B453&lt;=36),3,0)))</f>
        <v>3</v>
      </c>
      <c r="G451" s="288" t="str">
        <f>IF(B454=0,0,IF(MOD(B454,3)=1,"A",IF(MOD(B454,3)=2,"B","C")))</f>
        <v>B</v>
      </c>
      <c r="I451" s="66" t="str">
        <f t="shared" ref="I451" si="3940">IF(AND(D451&lt;&gt;D439,D451&lt;&gt;0),"W","L")</f>
        <v>L</v>
      </c>
      <c r="J451" s="66" t="str">
        <f t="shared" ref="J451" si="3941">IF(I451="W"," ", IF(AND(E451&lt;&gt;E439,E451&lt;&gt;0),"W","L"))</f>
        <v>L</v>
      </c>
      <c r="K451" s="66" t="str">
        <f t="shared" ref="K451:L451" si="3942">IF(OR(J451="W",J451=" ")," ",IF(AND(F451&lt;&gt;F439,F451&lt;&gt;0),"W","L"))</f>
        <v>W</v>
      </c>
      <c r="L451" s="66" t="str">
        <f t="shared" si="3942"/>
        <v xml:space="preserve"> </v>
      </c>
      <c r="M451" s="71"/>
      <c r="N451" s="165">
        <f t="shared" ref="N451" si="3943">IF(I451="W",1,IF(J451="W",2,IF(K451="W",3,IF(L451="W",4,"L"))))</f>
        <v>3</v>
      </c>
      <c r="O451" s="71">
        <f t="shared" ref="O451" si="3944">IF(N451&lt;&gt;"L",O447+1,O447-81)</f>
        <v>-220</v>
      </c>
      <c r="P451" s="71"/>
      <c r="Q451" s="66" t="str">
        <f t="shared" ref="Q451" si="3945">IF(AND(D452&lt;&gt;D440,D452&lt;&gt;0),"W","L")</f>
        <v>W</v>
      </c>
      <c r="R451" s="66" t="str">
        <f t="shared" ref="R451" si="3946">IF(Q451="W"," ", IF(AND(E452&lt;&gt;E440,E452&lt;&gt;0),"W","L"))</f>
        <v xml:space="preserve"> </v>
      </c>
      <c r="S451" s="66" t="str">
        <f t="shared" ref="S451:T451" si="3947">IF(OR(R451="W",R451=" ")," ",IF(AND(F452&lt;&gt;F440,F452&lt;&gt;0),"W","L"))</f>
        <v xml:space="preserve"> </v>
      </c>
      <c r="T451" s="66" t="str">
        <f t="shared" si="3947"/>
        <v xml:space="preserve"> </v>
      </c>
      <c r="U451" s="71"/>
      <c r="V451" s="165">
        <f t="shared" ref="V451" si="3948">IF(Q451="W",1,IF(R451="W",2,IF(S451="W",3,IF(T451="W",4,"L"))))</f>
        <v>1</v>
      </c>
      <c r="W451" s="71">
        <f t="shared" ref="W451" si="3949">IF(V451&lt;&gt;"L",W447+1,W447-81)</f>
        <v>26</v>
      </c>
      <c r="X451" s="71"/>
      <c r="Y451" s="314" t="str">
        <f t="shared" ref="Y451" si="3950">IF(AND(D451&lt;&gt;D447,D451&lt;&gt;0),"W","L")</f>
        <v>W</v>
      </c>
      <c r="Z451" s="314" t="str">
        <f t="shared" ref="Z451" si="3951">IF(Y451="W"," ", IF(AND(E451&lt;&gt;E447,E451&lt;&gt;0),"W","L"))</f>
        <v xml:space="preserve"> </v>
      </c>
      <c r="AA451" s="314" t="str">
        <f t="shared" ref="AA451:AB451" si="3952">IF(OR(Z451="W",Z451=" ")," ",IF(AND(F451&lt;&gt;F447,F451&lt;&gt;0),"W","L"))</f>
        <v xml:space="preserve"> </v>
      </c>
      <c r="AB451" s="314" t="str">
        <f t="shared" si="3952"/>
        <v xml:space="preserve"> </v>
      </c>
      <c r="AC451" s="306"/>
      <c r="AD451" s="308">
        <f t="shared" ref="AD451" si="3953">IF(Y451="W",1,IF(Z451="W",2,IF(AA451="W",3,IF(AB451="W",4,"L"))))</f>
        <v>1</v>
      </c>
      <c r="AE451" s="306">
        <f t="shared" ref="AE451" si="3954">IF(AD451&lt;&gt;"L",AE447+1,AE447-81)</f>
        <v>110</v>
      </c>
      <c r="AG451" s="314" t="str">
        <f>IF(AND(D453&lt;&gt;D441,D682&lt;&gt;0),"W","L")</f>
        <v>L</v>
      </c>
      <c r="AH451" s="314" t="str">
        <f>IF(AG451="W"," ", IF(AND(E453&lt;&gt;E441,E453&lt;&gt;0),"W","L"))</f>
        <v>L</v>
      </c>
      <c r="AI451" s="314" t="str">
        <f>IF(OR(AH451="W",AH451=" ")," ",IF(AND(F453&lt;&gt;F441,F453&lt;&gt;0),"W","L"))</f>
        <v>L</v>
      </c>
      <c r="AJ451" s="314" t="str">
        <f>IF(OR(AI451="W",AI451=" ")," ",IF(AND(G453&lt;&gt;G441,G453&lt;&gt;0),"W","L"))</f>
        <v>L</v>
      </c>
      <c r="AL451" s="165" t="str">
        <f t="shared" ref="AL451" si="3955">IF(AG451="W",1,IF(AH451="W",2,IF(AI451="W",3,IF(AJ451="W",4,"L"))))</f>
        <v>L</v>
      </c>
      <c r="AM451" s="71">
        <f t="shared" ref="AM451" si="3956">IF(AL451&lt;&gt;"L",AM447+1,AM447-15)</f>
        <v>-84</v>
      </c>
      <c r="AN451" s="71"/>
      <c r="AO451" s="314">
        <f t="shared" ref="AO451" si="3957">IF(AND(B451&gt;0,B451&lt;=12),1,IF(AND(B451&gt;12,B451&lt;=24),2,IF(AND(B451&gt;24,B451&lt;=36),3,0)))</f>
        <v>2</v>
      </c>
      <c r="AQ451" s="314" t="str">
        <f t="shared" si="3564"/>
        <v>L</v>
      </c>
      <c r="AR451" s="314" t="str">
        <f t="shared" ref="AR451" si="3958">IF(AQ451="L"," ",IF(AO440="A","B&amp;C",IF(AO440="B","A&amp;C","A&amp;B")))</f>
        <v xml:space="preserve"> </v>
      </c>
      <c r="AS451" s="318">
        <f t="shared" si="3566"/>
        <v>2</v>
      </c>
      <c r="AT451" s="318">
        <f t="shared" si="3588"/>
        <v>0</v>
      </c>
      <c r="AU451" s="318">
        <f t="shared" si="3567"/>
        <v>0</v>
      </c>
      <c r="AV451" s="318">
        <f t="shared" si="3568"/>
        <v>-31</v>
      </c>
    </row>
    <row r="452" spans="1:48">
      <c r="A452" s="197">
        <f t="shared" si="3437"/>
        <v>442</v>
      </c>
      <c r="B452" s="198">
        <f>Data!B452</f>
        <v>6</v>
      </c>
      <c r="D452" s="290" t="str">
        <f>IF(B451=0,0,IF(MOD(B451,3)=1,"A",IF(MOD(B451,3)=2,"B","C")))</f>
        <v>C</v>
      </c>
      <c r="E452" s="290">
        <f>IF(AND(B452&gt;0,B452&lt;=12),1,IF(AND(B452&gt;12,B452&lt;=24),2,IF(AND(B452&gt;24,B452&lt;=36),3,0)))</f>
        <v>1</v>
      </c>
      <c r="F452" s="290" t="str">
        <f>IF(B453=0,0,IF(MOD(B453,3)=1,"A",IF(MOD(B453,3)=2,"B","C")))</f>
        <v>A</v>
      </c>
      <c r="G452" s="290">
        <f>IF(AND(B454&gt;0,B454&lt;=12),1,IF(AND(B454&gt;12,B454&lt;=24),2,IF(AND(B454&gt;24,B454&lt;=36),3,0)))</f>
        <v>2</v>
      </c>
      <c r="M452" s="71"/>
      <c r="N452" s="165"/>
      <c r="O452" s="71"/>
      <c r="P452" s="71"/>
      <c r="Q452" s="165"/>
      <c r="R452" s="165"/>
      <c r="S452" s="165"/>
      <c r="T452" s="165"/>
      <c r="U452" s="71"/>
      <c r="V452" s="165"/>
      <c r="W452" s="71"/>
      <c r="X452" s="71"/>
      <c r="Y452" s="314"/>
      <c r="Z452" s="314"/>
      <c r="AA452" s="314"/>
      <c r="AB452" s="314"/>
      <c r="AC452" s="306"/>
      <c r="AD452" s="308"/>
      <c r="AE452" s="306"/>
      <c r="AG452" s="577"/>
      <c r="AH452" s="577"/>
      <c r="AI452" s="577"/>
      <c r="AJ452" s="577"/>
      <c r="AL452" s="165"/>
      <c r="AN452" s="71"/>
      <c r="AO452" s="314" t="str">
        <f t="shared" ref="AO452" si="3959">IF(B452=0,0,IF(MOD(B452,3)=1,"A",IF(MOD(B452,3)=2,"B","C")))</f>
        <v>C</v>
      </c>
      <c r="AQ452" s="314" t="str">
        <f t="shared" si="3564"/>
        <v xml:space="preserve"> </v>
      </c>
      <c r="AR452" s="314" t="str">
        <f t="shared" ref="AR452" si="3960">IF(AQ452="L"," ",IF(AO441=1,"2&amp;3",IF(AO441=2,"1&amp;3","1&amp;2")))</f>
        <v>1&amp;3</v>
      </c>
      <c r="AS452" s="318">
        <f t="shared" si="3566"/>
        <v>2</v>
      </c>
      <c r="AT452" s="318">
        <f t="shared" si="3588"/>
        <v>6</v>
      </c>
      <c r="AU452" s="318">
        <f t="shared" si="3567"/>
        <v>0</v>
      </c>
      <c r="AV452" s="318">
        <f t="shared" si="3568"/>
        <v>-37</v>
      </c>
    </row>
    <row r="453" spans="1:48">
      <c r="A453" s="197">
        <f t="shared" si="3437"/>
        <v>443</v>
      </c>
      <c r="B453" s="198">
        <f>Data!B453</f>
        <v>31</v>
      </c>
      <c r="D453" s="292" t="str">
        <f>IF(B451=0,0,IF(B451&lt;=18,"L","H"))</f>
        <v>H</v>
      </c>
      <c r="E453" s="292" t="str">
        <f>IF(B452=0,0,IF(ISODD(B452),"O","E"))</f>
        <v>E</v>
      </c>
      <c r="F453" s="292" t="str">
        <f>IF(B453=0,0,IF(B453&lt;=18,"L","H"))</f>
        <v>H</v>
      </c>
      <c r="G453" s="292" t="str">
        <f>IF(B454=0,0,IF(ISODD(B454),"O","E"))</f>
        <v>E</v>
      </c>
      <c r="M453" s="71"/>
      <c r="N453" s="165"/>
      <c r="O453" s="71"/>
      <c r="P453" s="71"/>
      <c r="Q453" s="165"/>
      <c r="R453" s="165"/>
      <c r="S453" s="165"/>
      <c r="T453" s="165"/>
      <c r="U453" s="71"/>
      <c r="V453" s="165"/>
      <c r="W453" s="71"/>
      <c r="X453" s="71"/>
      <c r="Y453" s="314"/>
      <c r="Z453" s="314"/>
      <c r="AA453" s="314"/>
      <c r="AB453" s="314"/>
      <c r="AC453" s="306"/>
      <c r="AD453" s="308"/>
      <c r="AE453" s="306"/>
      <c r="AG453" s="577"/>
      <c r="AH453" s="577"/>
      <c r="AI453" s="577"/>
      <c r="AJ453" s="577"/>
      <c r="AL453" s="165"/>
      <c r="AN453" s="71"/>
      <c r="AO453" s="314">
        <f t="shared" ref="AO453" si="3961">IF(AND(B453&gt;0,B453&lt;=12),1,IF(AND(B453&gt;12,B453&lt;=24),2,IF(AND(B453&gt;24,B453&lt;=36),3,0)))</f>
        <v>3</v>
      </c>
      <c r="AQ453" s="314" t="str">
        <f t="shared" si="3564"/>
        <v>W</v>
      </c>
      <c r="AR453" s="314" t="str">
        <f t="shared" ref="AR453" si="3962">IF(AQ453="L"," ",IF(AO442="A","B&amp;C",IF(AO442="B","A&amp;C","A&amp;B")))</f>
        <v>B&amp;C</v>
      </c>
      <c r="AS453" s="318">
        <f t="shared" si="3566"/>
        <v>1</v>
      </c>
      <c r="AT453" s="318">
        <f t="shared" si="3588"/>
        <v>2</v>
      </c>
      <c r="AU453" s="318">
        <f t="shared" si="3567"/>
        <v>9</v>
      </c>
      <c r="AV453" s="318">
        <f t="shared" si="3568"/>
        <v>-30</v>
      </c>
    </row>
    <row r="454" spans="1:48">
      <c r="A454" s="197">
        <f t="shared" si="3437"/>
        <v>444</v>
      </c>
      <c r="B454" s="198">
        <f>Data!B454</f>
        <v>14</v>
      </c>
      <c r="D454" s="165"/>
      <c r="E454" s="165"/>
      <c r="F454" s="165"/>
      <c r="G454" s="165"/>
      <c r="I454" s="287" t="str">
        <f t="shared" ref="I454" si="3963">IF(D443=1,"2&amp;3",IF(D443=2,"1&amp;3","1&amp;2"))</f>
        <v>1&amp;2</v>
      </c>
      <c r="J454" s="287" t="str">
        <f t="shared" ref="J454" si="3964">IF(E443="A","B&amp;C",IF(E443="B","A&amp;C","A&amp;B"))</f>
        <v>A&amp;C</v>
      </c>
      <c r="K454" s="287" t="str">
        <f t="shared" ref="K454" si="3965">IF(F443=1,"2&amp;3",IF(F443=2,"1&amp;3","1&amp;2"))</f>
        <v>2&amp;3</v>
      </c>
      <c r="L454" s="287" t="str">
        <f t="shared" ref="L454" si="3966">IF(G443="A","B&amp;C",IF(G443="B","A&amp;C","A&amp;B"))</f>
        <v>B&amp;C</v>
      </c>
      <c r="M454" s="71"/>
      <c r="N454" s="165"/>
      <c r="O454" s="71"/>
      <c r="P454" s="71"/>
      <c r="Q454" s="289" t="str">
        <f t="shared" ref="Q454" si="3967">IF(D444="A","B&amp;C",IF(D444="B","A&amp;C","A&amp;B"))</f>
        <v>A&amp;C</v>
      </c>
      <c r="R454" s="289" t="str">
        <f t="shared" ref="R454" si="3968">IF(E444=1,"2&amp;3",IF(E444=2,"1&amp;3","1&amp;2"))</f>
        <v>2&amp;3</v>
      </c>
      <c r="S454" s="289" t="str">
        <f t="shared" ref="S454" si="3969">IF(F444="A","B&amp;C",IF(F444="B","A&amp;C","A&amp;B"))</f>
        <v>A&amp;C</v>
      </c>
      <c r="T454" s="289" t="str">
        <f t="shared" ref="T454" si="3970">IF(G444=1,"2&amp;3",IF(G444=2,"1&amp;3","1&amp;2"))</f>
        <v>1&amp;2</v>
      </c>
      <c r="U454" s="71"/>
      <c r="V454" s="165"/>
      <c r="W454" s="71"/>
      <c r="X454" s="71"/>
      <c r="Y454" s="349" t="str">
        <f t="shared" ref="Y454" si="3971">IF(D451=1,"2&amp;3",IF(D451=2,"1&amp;3","1&amp;2"))</f>
        <v>1&amp;3</v>
      </c>
      <c r="Z454" s="349" t="str">
        <f t="shared" ref="Z454" si="3972">IF(E451="A","B&amp;C",IF(E451="B","A&amp;C","A&amp;B"))</f>
        <v>A&amp;B</v>
      </c>
      <c r="AA454" s="349" t="str">
        <f t="shared" ref="AA454" si="3973">IF(F451=1,"2&amp;3",IF(F451=2,"1&amp;3","1&amp;2"))</f>
        <v>1&amp;2</v>
      </c>
      <c r="AB454" s="349" t="str">
        <f t="shared" ref="AB454" si="3974">IF(G451="A","B&amp;C",IF(G451="B","A&amp;C","A&amp;B"))</f>
        <v>A&amp;C</v>
      </c>
      <c r="AC454" s="306"/>
      <c r="AD454" s="308"/>
      <c r="AE454" s="306"/>
      <c r="AG454" s="337" t="str">
        <f>IF(D445="H","L","H")</f>
        <v>L</v>
      </c>
      <c r="AH454" s="337" t="str">
        <f>IF(E445="O","E","O")</f>
        <v>E</v>
      </c>
      <c r="AI454" s="337" t="str">
        <f>IF(F445="H","L","H")</f>
        <v>H</v>
      </c>
      <c r="AJ454" s="337" t="str">
        <f>IF(G445="O","E","O")</f>
        <v>E</v>
      </c>
      <c r="AL454" s="165"/>
      <c r="AN454" s="71"/>
      <c r="AO454" s="314" t="str">
        <f t="shared" ref="AO454" si="3975">IF(B454=0,0,IF(MOD(B454,3)=1,"A",IF(MOD(B454,3)=2,"B","C")))</f>
        <v>B</v>
      </c>
      <c r="AQ454" s="314" t="str">
        <f t="shared" si="3564"/>
        <v>W</v>
      </c>
      <c r="AR454" s="314" t="str">
        <f t="shared" ref="AR454" si="3976">IF(AQ454="L"," ",IF(AO443=1,"2&amp;3",IF(AO443=2,"1&amp;3","1&amp;2")))</f>
        <v>1&amp;2</v>
      </c>
      <c r="AS454" s="318">
        <f t="shared" si="3566"/>
        <v>1</v>
      </c>
      <c r="AT454" s="318">
        <f t="shared" si="3588"/>
        <v>2</v>
      </c>
      <c r="AU454" s="318">
        <f t="shared" si="3567"/>
        <v>3</v>
      </c>
      <c r="AV454" s="318">
        <f t="shared" si="3568"/>
        <v>-29</v>
      </c>
    </row>
    <row r="455" spans="1:48">
      <c r="A455" s="197">
        <f t="shared" si="3437"/>
        <v>445</v>
      </c>
      <c r="B455" s="198">
        <f>Data!B455</f>
        <v>25</v>
      </c>
      <c r="D455" s="288">
        <f>IF(AND(B455&gt;0,B455&lt;=12),1,IF(AND(B455&gt;12,B455&lt;=24),2,IF(AND(B455&gt;24,B455&lt;=36),3,0)))</f>
        <v>3</v>
      </c>
      <c r="E455" s="288" t="str">
        <f>IF(B456=0,0,IF(MOD(B456,3)=1,"A",IF(MOD(B456,3)=2,"B","C")))</f>
        <v>C</v>
      </c>
      <c r="F455" s="288">
        <f>IF(AND(B457&gt;0,B457&lt;=12),1,IF(AND(B457&gt;12,B457&lt;=24),2,IF(AND(B457&gt;24,B457&lt;=36),3,0)))</f>
        <v>1</v>
      </c>
      <c r="G455" s="288" t="str">
        <f>IF(B458=0,0,IF(MOD(B458,3)=1,"A",IF(MOD(B458,3)=2,"B","C")))</f>
        <v>C</v>
      </c>
      <c r="I455" s="66" t="str">
        <f t="shared" ref="I455" si="3977">IF(AND(D455&lt;&gt;D443,D455&lt;&gt;0),"W","L")</f>
        <v>L</v>
      </c>
      <c r="J455" s="66" t="str">
        <f t="shared" ref="J455" si="3978">IF(I455="W"," ", IF(AND(E455&lt;&gt;E443,E455&lt;&gt;0),"W","L"))</f>
        <v>W</v>
      </c>
      <c r="K455" s="66" t="str">
        <f t="shared" ref="K455:L455" si="3979">IF(OR(J455="W",J455=" ")," ",IF(AND(F455&lt;&gt;F443,F455&lt;&gt;0),"W","L"))</f>
        <v xml:space="preserve"> </v>
      </c>
      <c r="L455" s="66" t="str">
        <f t="shared" si="3979"/>
        <v xml:space="preserve"> </v>
      </c>
      <c r="M455" s="71"/>
      <c r="N455" s="165">
        <f t="shared" ref="N455" si="3980">IF(I455="W",1,IF(J455="W",2,IF(K455="W",3,IF(L455="W",4,"L"))))</f>
        <v>2</v>
      </c>
      <c r="O455" s="71">
        <f t="shared" ref="O455" si="3981">IF(N455&lt;&gt;"L",O451+1,O451-81)</f>
        <v>-219</v>
      </c>
      <c r="P455" s="71"/>
      <c r="Q455" s="66" t="str">
        <f t="shared" ref="Q455" si="3982">IF(AND(D456&lt;&gt;D444,D456&lt;&gt;0),"W","L")</f>
        <v>W</v>
      </c>
      <c r="R455" s="66" t="str">
        <f t="shared" ref="R455" si="3983">IF(Q455="W"," ", IF(AND(E456&lt;&gt;E444,E456&lt;&gt;0),"W","L"))</f>
        <v xml:space="preserve"> </v>
      </c>
      <c r="S455" s="66" t="str">
        <f t="shared" ref="S455:T455" si="3984">IF(OR(R455="W",R455=" ")," ",IF(AND(F456&lt;&gt;F444,F456&lt;&gt;0),"W","L"))</f>
        <v xml:space="preserve"> </v>
      </c>
      <c r="T455" s="66" t="str">
        <f t="shared" si="3984"/>
        <v xml:space="preserve"> </v>
      </c>
      <c r="U455" s="71"/>
      <c r="V455" s="165">
        <f t="shared" ref="V455" si="3985">IF(Q455="W",1,IF(R455="W",2,IF(S455="W",3,IF(T455="W",4,"L"))))</f>
        <v>1</v>
      </c>
      <c r="W455" s="71">
        <f t="shared" ref="W455" si="3986">IF(V455&lt;&gt;"L",W451+1,W451-81)</f>
        <v>27</v>
      </c>
      <c r="X455" s="71"/>
      <c r="Y455" s="314" t="str">
        <f t="shared" ref="Y455" si="3987">IF(AND(D455&lt;&gt;D451,D455&lt;&gt;0),"W","L")</f>
        <v>W</v>
      </c>
      <c r="Z455" s="314" t="str">
        <f t="shared" ref="Z455" si="3988">IF(Y455="W"," ", IF(AND(E455&lt;&gt;E451,E455&lt;&gt;0),"W","L"))</f>
        <v xml:space="preserve"> </v>
      </c>
      <c r="AA455" s="314" t="str">
        <f t="shared" ref="AA455:AB455" si="3989">IF(OR(Z455="W",Z455=" ")," ",IF(AND(F455&lt;&gt;F451,F455&lt;&gt;0),"W","L"))</f>
        <v xml:space="preserve"> </v>
      </c>
      <c r="AB455" s="314" t="str">
        <f t="shared" si="3989"/>
        <v xml:space="preserve"> </v>
      </c>
      <c r="AC455" s="306"/>
      <c r="AD455" s="308">
        <f t="shared" ref="AD455" si="3990">IF(Y455="W",1,IF(Z455="W",2,IF(AA455="W",3,IF(AB455="W",4,"L"))))</f>
        <v>1</v>
      </c>
      <c r="AE455" s="306">
        <f t="shared" ref="AE455" si="3991">IF(AD455&lt;&gt;"L",AE451+1,AE451-81)</f>
        <v>111</v>
      </c>
      <c r="AG455" s="314" t="str">
        <f>IF(AND(D457&lt;&gt;D445,D686&lt;&gt;0),"W","L")</f>
        <v>L</v>
      </c>
      <c r="AH455" s="314" t="str">
        <f>IF(AG455="W"," ", IF(AND(E457&lt;&gt;E445,E457&lt;&gt;0),"W","L"))</f>
        <v>W</v>
      </c>
      <c r="AI455" s="314" t="str">
        <f>IF(OR(AH455="W",AH455=" ")," ",IF(AND(F457&lt;&gt;F445,F457&lt;&gt;0),"W","L"))</f>
        <v xml:space="preserve"> </v>
      </c>
      <c r="AJ455" s="314" t="str">
        <f>IF(OR(AI455="W",AI455=" ")," ",IF(AND(G457&lt;&gt;G445,G457&lt;&gt;0),"W","L"))</f>
        <v xml:space="preserve"> </v>
      </c>
      <c r="AL455" s="165">
        <f t="shared" ref="AL455" si="3992">IF(AG455="W",1,IF(AH455="W",2,IF(AI455="W",3,IF(AJ455="W",4,"L"))))</f>
        <v>2</v>
      </c>
      <c r="AM455" s="71">
        <f t="shared" ref="AM455" si="3993">IF(AL455&lt;&gt;"L",AM451+1,AM451-15)</f>
        <v>-83</v>
      </c>
      <c r="AN455" s="71"/>
      <c r="AO455" s="314">
        <f t="shared" ref="AO455" si="3994">IF(AND(B455&gt;0,B455&lt;=12),1,IF(AND(B455&gt;12,B455&lt;=24),2,IF(AND(B455&gt;24,B455&lt;=36),3,0)))</f>
        <v>3</v>
      </c>
      <c r="AQ455" s="314" t="str">
        <f t="shared" si="3564"/>
        <v>L</v>
      </c>
      <c r="AR455" s="314" t="str">
        <f t="shared" ref="AR455" si="3995">IF(AQ455="L"," ",IF(AO444="A","B&amp;C",IF(AO444="B","A&amp;C","A&amp;B")))</f>
        <v xml:space="preserve"> </v>
      </c>
      <c r="AS455" s="318">
        <f t="shared" si="3566"/>
        <v>2</v>
      </c>
      <c r="AT455" s="318">
        <f t="shared" si="3588"/>
        <v>0</v>
      </c>
      <c r="AU455" s="318">
        <f t="shared" si="3567"/>
        <v>0</v>
      </c>
      <c r="AV455" s="318">
        <f t="shared" si="3568"/>
        <v>-29</v>
      </c>
    </row>
    <row r="456" spans="1:48">
      <c r="A456" s="197">
        <f t="shared" si="3437"/>
        <v>446</v>
      </c>
      <c r="B456" s="198">
        <f>Data!B456</f>
        <v>18</v>
      </c>
      <c r="D456" s="290" t="str">
        <f>IF(B455=0,0,IF(MOD(B455,3)=1,"A",IF(MOD(B455,3)=2,"B","C")))</f>
        <v>A</v>
      </c>
      <c r="E456" s="290">
        <f>IF(AND(B456&gt;0,B456&lt;=12),1,IF(AND(B456&gt;12,B456&lt;=24),2,IF(AND(B456&gt;24,B456&lt;=36),3,0)))</f>
        <v>2</v>
      </c>
      <c r="F456" s="290" t="str">
        <f>IF(B457=0,0,IF(MOD(B457,3)=1,"A",IF(MOD(B457,3)=2,"B","C")))</f>
        <v>C</v>
      </c>
      <c r="G456" s="290">
        <f>IF(AND(B458&gt;0,B458&lt;=12),1,IF(AND(B458&gt;12,B458&lt;=24),2,IF(AND(B458&gt;24,B458&lt;=36),3,0)))</f>
        <v>2</v>
      </c>
      <c r="M456" s="71"/>
      <c r="N456" s="165"/>
      <c r="O456" s="71"/>
      <c r="P456" s="71"/>
      <c r="Q456" s="165"/>
      <c r="R456" s="165"/>
      <c r="S456" s="165"/>
      <c r="T456" s="165"/>
      <c r="U456" s="71"/>
      <c r="V456" s="165"/>
      <c r="W456" s="71"/>
      <c r="X456" s="71"/>
      <c r="Y456" s="314"/>
      <c r="Z456" s="314"/>
      <c r="AA456" s="314"/>
      <c r="AB456" s="314"/>
      <c r="AC456" s="306"/>
      <c r="AD456" s="308"/>
      <c r="AE456" s="306"/>
      <c r="AG456" s="577"/>
      <c r="AH456" s="577"/>
      <c r="AI456" s="577"/>
      <c r="AJ456" s="577"/>
      <c r="AL456" s="165"/>
      <c r="AN456" s="71"/>
      <c r="AO456" s="314" t="str">
        <f t="shared" ref="AO456" si="3996">IF(B456=0,0,IF(MOD(B456,3)=1,"A",IF(MOD(B456,3)=2,"B","C")))</f>
        <v>C</v>
      </c>
      <c r="AQ456" s="314" t="str">
        <f t="shared" si="3564"/>
        <v xml:space="preserve"> </v>
      </c>
      <c r="AR456" s="314" t="str">
        <f t="shared" ref="AR456" si="3997">IF(AQ456="L"," ",IF(AO445=1,"2&amp;3",IF(AO445=2,"1&amp;3","1&amp;2")))</f>
        <v>2&amp;3</v>
      </c>
      <c r="AS456" s="318">
        <f t="shared" si="3566"/>
        <v>2</v>
      </c>
      <c r="AT456" s="318">
        <f t="shared" si="3588"/>
        <v>6</v>
      </c>
      <c r="AU456" s="318">
        <f t="shared" si="3567"/>
        <v>0</v>
      </c>
      <c r="AV456" s="318">
        <f t="shared" si="3568"/>
        <v>-35</v>
      </c>
    </row>
    <row r="457" spans="1:48">
      <c r="A457" s="197">
        <f t="shared" si="3437"/>
        <v>447</v>
      </c>
      <c r="B457" s="198">
        <f>Data!B457</f>
        <v>3</v>
      </c>
      <c r="D457" s="292" t="str">
        <f>IF(B455=0,0,IF(B455&lt;=18,"L","H"))</f>
        <v>H</v>
      </c>
      <c r="E457" s="292" t="str">
        <f>IF(B456=0,0,IF(ISODD(B456),"O","E"))</f>
        <v>E</v>
      </c>
      <c r="F457" s="292" t="str">
        <f>IF(B457=0,0,IF(B457&lt;=18,"L","H"))</f>
        <v>L</v>
      </c>
      <c r="G457" s="292" t="str">
        <f>IF(B458=0,0,IF(ISODD(B458),"O","E"))</f>
        <v>E</v>
      </c>
      <c r="M457" s="71"/>
      <c r="N457" s="165"/>
      <c r="O457" s="71"/>
      <c r="P457" s="71"/>
      <c r="Q457" s="165"/>
      <c r="R457" s="165"/>
      <c r="S457" s="165"/>
      <c r="T457" s="165"/>
      <c r="U457" s="71"/>
      <c r="V457" s="165"/>
      <c r="W457" s="71"/>
      <c r="X457" s="71"/>
      <c r="Y457" s="314"/>
      <c r="Z457" s="314"/>
      <c r="AA457" s="314"/>
      <c r="AB457" s="314"/>
      <c r="AC457" s="306"/>
      <c r="AD457" s="308"/>
      <c r="AE457" s="306"/>
      <c r="AG457" s="577"/>
      <c r="AH457" s="577"/>
      <c r="AI457" s="577"/>
      <c r="AJ457" s="577"/>
      <c r="AL457" s="165"/>
      <c r="AN457" s="71"/>
      <c r="AO457" s="314">
        <f t="shared" ref="AO457" si="3998">IF(AND(B457&gt;0,B457&lt;=12),1,IF(AND(B457&gt;12,B457&lt;=24),2,IF(AND(B457&gt;24,B457&lt;=36),3,0)))</f>
        <v>1</v>
      </c>
      <c r="AQ457" s="314" t="str">
        <f t="shared" si="3564"/>
        <v>L</v>
      </c>
      <c r="AR457" s="314" t="str">
        <f t="shared" ref="AR457" si="3999">IF(AQ457="L"," ",IF(AO446="A","B&amp;C",IF(AO446="B","A&amp;C","A&amp;B")))</f>
        <v xml:space="preserve"> </v>
      </c>
      <c r="AS457" s="318">
        <f t="shared" si="3566"/>
        <v>3</v>
      </c>
      <c r="AT457" s="318">
        <f t="shared" si="3588"/>
        <v>0</v>
      </c>
      <c r="AU457" s="318">
        <f t="shared" si="3567"/>
        <v>0</v>
      </c>
      <c r="AV457" s="318">
        <f t="shared" si="3568"/>
        <v>-35</v>
      </c>
    </row>
    <row r="458" spans="1:48">
      <c r="A458" s="197">
        <f t="shared" si="3437"/>
        <v>448</v>
      </c>
      <c r="B458" s="198">
        <f>Data!B458</f>
        <v>24</v>
      </c>
      <c r="D458" s="165"/>
      <c r="E458" s="165"/>
      <c r="F458" s="165"/>
      <c r="G458" s="165"/>
      <c r="I458" s="287" t="str">
        <f t="shared" ref="I458" si="4000">IF(D447=1,"2&amp;3",IF(D447=2,"1&amp;3","1&amp;2"))</f>
        <v>1&amp;2</v>
      </c>
      <c r="J458" s="287" t="str">
        <f t="shared" ref="J458" si="4001">IF(E447="A","B&amp;C",IF(E447="B","A&amp;C","A&amp;B"))</f>
        <v>A&amp;C</v>
      </c>
      <c r="K458" s="287" t="str">
        <f t="shared" ref="K458" si="4002">IF(F447=1,"2&amp;3",IF(F447=2,"1&amp;3","1&amp;2"))</f>
        <v>1&amp;2</v>
      </c>
      <c r="L458" s="287" t="str">
        <f t="shared" ref="L458" si="4003">IF(G447="A","B&amp;C",IF(G447="B","A&amp;C","A&amp;B"))</f>
        <v>A&amp;B</v>
      </c>
      <c r="M458" s="71"/>
      <c r="N458" s="165"/>
      <c r="O458" s="71"/>
      <c r="P458" s="71"/>
      <c r="Q458" s="289" t="str">
        <f t="shared" ref="Q458" si="4004">IF(D448="A","B&amp;C",IF(D448="B","A&amp;C","A&amp;B"))</f>
        <v>A&amp;C</v>
      </c>
      <c r="R458" s="289" t="str">
        <f t="shared" ref="R458" si="4005">IF(E448=1,"2&amp;3",IF(E448=2,"1&amp;3","1&amp;2"))</f>
        <v>2&amp;3</v>
      </c>
      <c r="S458" s="289" t="str">
        <f t="shared" ref="S458" si="4006">IF(F448="A","B&amp;C",IF(F448="B","A&amp;C","A&amp;B"))</f>
        <v>B&amp;C</v>
      </c>
      <c r="T458" s="289" t="str">
        <f t="shared" ref="T458" si="4007">IF(G448=1,"2&amp;3",IF(G448=2,"1&amp;3","1&amp;2"))</f>
        <v>2&amp;3</v>
      </c>
      <c r="U458" s="71"/>
      <c r="V458" s="165"/>
      <c r="W458" s="71"/>
      <c r="X458" s="71"/>
      <c r="Y458" s="349" t="str">
        <f t="shared" ref="Y458" si="4008">IF(D455=1,"2&amp;3",IF(D455=2,"1&amp;3","1&amp;2"))</f>
        <v>1&amp;2</v>
      </c>
      <c r="Z458" s="349" t="str">
        <f t="shared" ref="Z458" si="4009">IF(E455="A","B&amp;C",IF(E455="B","A&amp;C","A&amp;B"))</f>
        <v>A&amp;B</v>
      </c>
      <c r="AA458" s="349" t="str">
        <f t="shared" ref="AA458" si="4010">IF(F455=1,"2&amp;3",IF(F455=2,"1&amp;3","1&amp;2"))</f>
        <v>2&amp;3</v>
      </c>
      <c r="AB458" s="349" t="str">
        <f t="shared" ref="AB458" si="4011">IF(G455="A","B&amp;C",IF(G455="B","A&amp;C","A&amp;B"))</f>
        <v>A&amp;B</v>
      </c>
      <c r="AC458" s="306"/>
      <c r="AD458" s="308"/>
      <c r="AE458" s="306"/>
      <c r="AG458" s="337" t="str">
        <f>IF(D449="H","L","H")</f>
        <v>L</v>
      </c>
      <c r="AH458" s="337" t="str">
        <f>IF(E449="O","E","O")</f>
        <v>O</v>
      </c>
      <c r="AI458" s="337" t="str">
        <f>IF(F449="H","L","H")</f>
        <v>L</v>
      </c>
      <c r="AJ458" s="337" t="str">
        <f>IF(G449="O","E","O")</f>
        <v>O</v>
      </c>
      <c r="AL458" s="165"/>
      <c r="AN458" s="71"/>
      <c r="AO458" s="314" t="str">
        <f t="shared" ref="AO458" si="4012">IF(B458=0,0,IF(MOD(B458,3)=1,"A",IF(MOD(B458,3)=2,"B","C")))</f>
        <v>C</v>
      </c>
      <c r="AQ458" s="314" t="str">
        <f t="shared" si="3564"/>
        <v xml:space="preserve"> </v>
      </c>
      <c r="AR458" s="314" t="str">
        <f t="shared" ref="AR458" si="4013">IF(AQ458="L"," ",IF(AO447=1,"2&amp;3",IF(AO447=2,"1&amp;3","1&amp;2")))</f>
        <v>1&amp;2</v>
      </c>
      <c r="AS458" s="318">
        <f t="shared" si="3566"/>
        <v>3</v>
      </c>
      <c r="AT458" s="318">
        <f t="shared" si="3588"/>
        <v>18</v>
      </c>
      <c r="AU458" s="318">
        <f t="shared" si="3567"/>
        <v>0</v>
      </c>
      <c r="AV458" s="318">
        <f t="shared" si="3568"/>
        <v>-53</v>
      </c>
    </row>
    <row r="459" spans="1:48">
      <c r="A459" s="197">
        <f t="shared" si="3437"/>
        <v>449</v>
      </c>
      <c r="B459" s="198">
        <f>Data!B459</f>
        <v>5</v>
      </c>
      <c r="D459" s="288">
        <f>IF(AND(B459&gt;0,B459&lt;=12),1,IF(AND(B459&gt;12,B459&lt;=24),2,IF(AND(B459&gt;24,B459&lt;=36),3,0)))</f>
        <v>1</v>
      </c>
      <c r="E459" s="288" t="str">
        <f>IF(B460=0,0,IF(MOD(B460,3)=1,"A",IF(MOD(B460,3)=2,"B","C")))</f>
        <v>C</v>
      </c>
      <c r="F459" s="288">
        <f>IF(AND(B461&gt;0,B461&lt;=12),1,IF(AND(B461&gt;12,B461&lt;=24),2,IF(AND(B461&gt;24,B461&lt;=36),3,0)))</f>
        <v>2</v>
      </c>
      <c r="G459" s="288" t="str">
        <f>IF(B462=0,0,IF(MOD(B462,3)=1,"A",IF(MOD(B462,3)=2,"B","C")))</f>
        <v>C</v>
      </c>
      <c r="I459" s="66" t="str">
        <f t="shared" ref="I459" si="4014">IF(AND(D459&lt;&gt;D447,D459&lt;&gt;0),"W","L")</f>
        <v>W</v>
      </c>
      <c r="J459" s="66" t="str">
        <f t="shared" ref="J459" si="4015">IF(I459="W"," ", IF(AND(E459&lt;&gt;E447,E459&lt;&gt;0),"W","L"))</f>
        <v xml:space="preserve"> </v>
      </c>
      <c r="K459" s="66" t="str">
        <f t="shared" ref="K459:L459" si="4016">IF(OR(J459="W",J459=" ")," ",IF(AND(F459&lt;&gt;F447,F459&lt;&gt;0),"W","L"))</f>
        <v xml:space="preserve"> </v>
      </c>
      <c r="L459" s="66" t="str">
        <f t="shared" si="4016"/>
        <v xml:space="preserve"> </v>
      </c>
      <c r="M459" s="71"/>
      <c r="N459" s="165">
        <f t="shared" ref="N459" si="4017">IF(I459="W",1,IF(J459="W",2,IF(K459="W",3,IF(L459="W",4,"L"))))</f>
        <v>1</v>
      </c>
      <c r="O459" s="71">
        <f t="shared" ref="O459" si="4018">IF(N459&lt;&gt;"L",O455+1,O455-81)</f>
        <v>-218</v>
      </c>
      <c r="P459" s="71"/>
      <c r="Q459" s="66" t="str">
        <f t="shared" ref="Q459" si="4019">IF(AND(D460&lt;&gt;D448,D460&lt;&gt;0),"W","L")</f>
        <v>L</v>
      </c>
      <c r="R459" s="66" t="str">
        <f t="shared" ref="R459" si="4020">IF(Q459="W"," ", IF(AND(E460&lt;&gt;E448,E460&lt;&gt;0),"W","L"))</f>
        <v>W</v>
      </c>
      <c r="S459" s="66" t="str">
        <f t="shared" ref="S459:T459" si="4021">IF(OR(R459="W",R459=" ")," ",IF(AND(F460&lt;&gt;F448,F460&lt;&gt;0),"W","L"))</f>
        <v xml:space="preserve"> </v>
      </c>
      <c r="T459" s="66" t="str">
        <f t="shared" si="4021"/>
        <v xml:space="preserve"> </v>
      </c>
      <c r="U459" s="71"/>
      <c r="V459" s="165">
        <f t="shared" ref="V459" si="4022">IF(Q459="W",1,IF(R459="W",2,IF(S459="W",3,IF(T459="W",4,"L"))))</f>
        <v>2</v>
      </c>
      <c r="W459" s="71">
        <f t="shared" ref="W459" si="4023">IF(V459&lt;&gt;"L",W455+1,W455-81)</f>
        <v>28</v>
      </c>
      <c r="X459" s="71"/>
      <c r="Y459" s="314" t="str">
        <f t="shared" ref="Y459" si="4024">IF(AND(D459&lt;&gt;D455,D459&lt;&gt;0),"W","L")</f>
        <v>W</v>
      </c>
      <c r="Z459" s="314" t="str">
        <f t="shared" ref="Z459" si="4025">IF(Y459="W"," ", IF(AND(E459&lt;&gt;E455,E459&lt;&gt;0),"W","L"))</f>
        <v xml:space="preserve"> </v>
      </c>
      <c r="AA459" s="314" t="str">
        <f t="shared" ref="AA459:AB459" si="4026">IF(OR(Z459="W",Z459=" ")," ",IF(AND(F459&lt;&gt;F455,F459&lt;&gt;0),"W","L"))</f>
        <v xml:space="preserve"> </v>
      </c>
      <c r="AB459" s="314" t="str">
        <f t="shared" si="4026"/>
        <v xml:space="preserve"> </v>
      </c>
      <c r="AC459" s="306"/>
      <c r="AD459" s="308">
        <f t="shared" ref="AD459" si="4027">IF(Y459="W",1,IF(Z459="W",2,IF(AA459="W",3,IF(AB459="W",4,"L"))))</f>
        <v>1</v>
      </c>
      <c r="AE459" s="306">
        <f t="shared" ref="AE459" si="4028">IF(AD459&lt;&gt;"L",AE455+1,AE455-81)</f>
        <v>112</v>
      </c>
      <c r="AG459" s="314" t="str">
        <f>IF(AND(D461&lt;&gt;D449,D690&lt;&gt;0),"W","L")</f>
        <v>L</v>
      </c>
      <c r="AH459" s="314" t="str">
        <f>IF(AG459="W"," ", IF(AND(E461&lt;&gt;E449,E461&lt;&gt;0),"W","L"))</f>
        <v>W</v>
      </c>
      <c r="AI459" s="314" t="str">
        <f>IF(OR(AH459="W",AH459=" ")," ",IF(AND(F461&lt;&gt;F449,F461&lt;&gt;0),"W","L"))</f>
        <v xml:space="preserve"> </v>
      </c>
      <c r="AJ459" s="314" t="str">
        <f>IF(OR(AI459="W",AI459=" ")," ",IF(AND(G461&lt;&gt;G449,G461&lt;&gt;0),"W","L"))</f>
        <v xml:space="preserve"> </v>
      </c>
      <c r="AL459" s="165">
        <f t="shared" ref="AL459" si="4029">IF(AG459="W",1,IF(AH459="W",2,IF(AI459="W",3,IF(AJ459="W",4,"L"))))</f>
        <v>2</v>
      </c>
      <c r="AM459" s="71">
        <f t="shared" ref="AM459" si="4030">IF(AL459&lt;&gt;"L",AM455+1,AM455-15)</f>
        <v>-82</v>
      </c>
      <c r="AN459" s="71"/>
      <c r="AO459" s="314">
        <f t="shared" ref="AO459" si="4031">IF(AND(B459&gt;0,B459&lt;=12),1,IF(AND(B459&gt;12,B459&lt;=24),2,IF(AND(B459&gt;24,B459&lt;=36),3,0)))</f>
        <v>1</v>
      </c>
      <c r="AQ459" s="314" t="str">
        <f t="shared" si="3564"/>
        <v>W</v>
      </c>
      <c r="AR459" s="314" t="str">
        <f t="shared" ref="AR459" si="4032">IF(AQ459="L"," ",IF(AO448="A","B&amp;C",IF(AO448="B","A&amp;C","A&amp;B")))</f>
        <v>A&amp;C</v>
      </c>
      <c r="AS459" s="318">
        <f t="shared" si="3566"/>
        <v>1</v>
      </c>
      <c r="AT459" s="318">
        <f t="shared" si="3588"/>
        <v>2</v>
      </c>
      <c r="AU459" s="318">
        <f t="shared" si="3567"/>
        <v>27</v>
      </c>
      <c r="AV459" s="318">
        <f t="shared" si="3568"/>
        <v>-28</v>
      </c>
    </row>
    <row r="460" spans="1:48">
      <c r="A460" s="197">
        <f t="shared" si="3437"/>
        <v>450</v>
      </c>
      <c r="B460" s="198">
        <f>Data!B460</f>
        <v>33</v>
      </c>
      <c r="D460" s="290" t="str">
        <f>IF(B459=0,0,IF(MOD(B459,3)=1,"A",IF(MOD(B459,3)=2,"B","C")))</f>
        <v>B</v>
      </c>
      <c r="E460" s="290">
        <f>IF(AND(B460&gt;0,B460&lt;=12),1,IF(AND(B460&gt;12,B460&lt;=24),2,IF(AND(B460&gt;24,B460&lt;=36),3,0)))</f>
        <v>3</v>
      </c>
      <c r="F460" s="290" t="str">
        <f>IF(B461=0,0,IF(MOD(B461,3)=1,"A",IF(MOD(B461,3)=2,"B","C")))</f>
        <v>B</v>
      </c>
      <c r="G460" s="290">
        <f>IF(AND(B462&gt;0,B462&lt;=12),1,IF(AND(B462&gt;12,B462&lt;=24),2,IF(AND(B462&gt;24,B462&lt;=36),3,0)))</f>
        <v>2</v>
      </c>
      <c r="M460" s="71"/>
      <c r="N460" s="165"/>
      <c r="O460" s="71"/>
      <c r="P460" s="71"/>
      <c r="Q460" s="165"/>
      <c r="R460" s="165"/>
      <c r="S460" s="165"/>
      <c r="T460" s="165"/>
      <c r="U460" s="71"/>
      <c r="V460" s="165"/>
      <c r="W460" s="71"/>
      <c r="X460" s="71"/>
      <c r="Y460" s="314"/>
      <c r="Z460" s="314"/>
      <c r="AA460" s="314"/>
      <c r="AB460" s="314"/>
      <c r="AC460" s="306"/>
      <c r="AD460" s="308"/>
      <c r="AE460" s="306"/>
      <c r="AG460" s="577"/>
      <c r="AH460" s="577"/>
      <c r="AI460" s="577"/>
      <c r="AJ460" s="577"/>
      <c r="AL460" s="165"/>
      <c r="AN460" s="71"/>
      <c r="AO460" s="314" t="str">
        <f t="shared" ref="AO460" si="4033">IF(B460=0,0,IF(MOD(B460,3)=1,"A",IF(MOD(B460,3)=2,"B","C")))</f>
        <v>C</v>
      </c>
      <c r="AQ460" s="314" t="str">
        <f t="shared" si="3564"/>
        <v>W</v>
      </c>
      <c r="AR460" s="314" t="str">
        <f t="shared" ref="AR460" si="4034">IF(AQ460="L"," ",IF(AO449=1,"2&amp;3",IF(AO449=2,"1&amp;3","1&amp;2")))</f>
        <v>1&amp;2</v>
      </c>
      <c r="AS460" s="318">
        <f t="shared" si="3566"/>
        <v>1</v>
      </c>
      <c r="AT460" s="318">
        <f t="shared" si="3588"/>
        <v>2</v>
      </c>
      <c r="AU460" s="318">
        <f t="shared" si="3567"/>
        <v>3</v>
      </c>
      <c r="AV460" s="318">
        <f t="shared" si="3568"/>
        <v>-27</v>
      </c>
    </row>
    <row r="461" spans="1:48">
      <c r="A461" s="197">
        <f t="shared" ref="A461:A510" si="4035">A460+1</f>
        <v>451</v>
      </c>
      <c r="B461" s="198">
        <f>Data!B461</f>
        <v>23</v>
      </c>
      <c r="D461" s="292" t="str">
        <f>IF(B459=0,0,IF(B459&lt;=18,"L","H"))</f>
        <v>L</v>
      </c>
      <c r="E461" s="292" t="str">
        <f>IF(B460=0,0,IF(ISODD(B460),"O","E"))</f>
        <v>O</v>
      </c>
      <c r="F461" s="292" t="str">
        <f>IF(B461=0,0,IF(B461&lt;=18,"L","H"))</f>
        <v>H</v>
      </c>
      <c r="G461" s="292" t="str">
        <f>IF(B462=0,0,IF(ISODD(B462),"O","E"))</f>
        <v>E</v>
      </c>
      <c r="M461" s="71"/>
      <c r="N461" s="165"/>
      <c r="O461" s="71"/>
      <c r="P461" s="71"/>
      <c r="Q461" s="165"/>
      <c r="R461" s="165"/>
      <c r="S461" s="165"/>
      <c r="T461" s="165"/>
      <c r="U461" s="71"/>
      <c r="V461" s="165"/>
      <c r="W461" s="71"/>
      <c r="X461" s="71"/>
      <c r="Y461" s="314"/>
      <c r="Z461" s="314"/>
      <c r="AA461" s="314"/>
      <c r="AB461" s="314"/>
      <c r="AC461" s="306"/>
      <c r="AD461" s="308"/>
      <c r="AE461" s="306"/>
      <c r="AG461" s="577"/>
      <c r="AH461" s="577"/>
      <c r="AI461" s="577"/>
      <c r="AJ461" s="577"/>
      <c r="AL461" s="165"/>
      <c r="AN461" s="71"/>
      <c r="AO461" s="314">
        <f t="shared" ref="AO461" si="4036">IF(AND(B461&gt;0,B461&lt;=12),1,IF(AND(B461&gt;12,B461&lt;=24),2,IF(AND(B461&gt;24,B461&lt;=36),3,0)))</f>
        <v>2</v>
      </c>
      <c r="AQ461" s="314" t="str">
        <f t="shared" si="3564"/>
        <v>W</v>
      </c>
      <c r="AR461" s="314" t="str">
        <f t="shared" ref="AR461" si="4037">IF(AQ461="L"," ",IF(AO450="A","B&amp;C",IF(AO450="B","A&amp;C","A&amp;B")))</f>
        <v>A&amp;B</v>
      </c>
      <c r="AS461" s="318">
        <f t="shared" si="3566"/>
        <v>1</v>
      </c>
      <c r="AT461" s="318">
        <f t="shared" si="3588"/>
        <v>2</v>
      </c>
      <c r="AU461" s="318">
        <f t="shared" si="3567"/>
        <v>3</v>
      </c>
      <c r="AV461" s="318">
        <f t="shared" si="3568"/>
        <v>-26</v>
      </c>
    </row>
    <row r="462" spans="1:48">
      <c r="A462" s="197">
        <f t="shared" si="4035"/>
        <v>452</v>
      </c>
      <c r="B462" s="198">
        <f>Data!B462</f>
        <v>18</v>
      </c>
      <c r="D462" s="165"/>
      <c r="E462" s="165"/>
      <c r="F462" s="165"/>
      <c r="G462" s="165"/>
      <c r="I462" s="287" t="str">
        <f t="shared" ref="I462" si="4038">IF(D451=1,"2&amp;3",IF(D451=2,"1&amp;3","1&amp;2"))</f>
        <v>1&amp;3</v>
      </c>
      <c r="J462" s="287" t="str">
        <f t="shared" ref="J462" si="4039">IF(E451="A","B&amp;C",IF(E451="B","A&amp;C","A&amp;B"))</f>
        <v>A&amp;B</v>
      </c>
      <c r="K462" s="287" t="str">
        <f t="shared" ref="K462" si="4040">IF(F451=1,"2&amp;3",IF(F451=2,"1&amp;3","1&amp;2"))</f>
        <v>1&amp;2</v>
      </c>
      <c r="L462" s="287" t="str">
        <f t="shared" ref="L462" si="4041">IF(G451="A","B&amp;C",IF(G451="B","A&amp;C","A&amp;B"))</f>
        <v>A&amp;C</v>
      </c>
      <c r="M462" s="71"/>
      <c r="N462" s="165"/>
      <c r="O462" s="71"/>
      <c r="P462" s="71"/>
      <c r="Q462" s="289" t="str">
        <f t="shared" ref="Q462" si="4042">IF(D452="A","B&amp;C",IF(D452="B","A&amp;C","A&amp;B"))</f>
        <v>A&amp;B</v>
      </c>
      <c r="R462" s="289" t="str">
        <f t="shared" ref="R462" si="4043">IF(E452=1,"2&amp;3",IF(E452=2,"1&amp;3","1&amp;2"))</f>
        <v>2&amp;3</v>
      </c>
      <c r="S462" s="289" t="str">
        <f t="shared" ref="S462" si="4044">IF(F452="A","B&amp;C",IF(F452="B","A&amp;C","A&amp;B"))</f>
        <v>B&amp;C</v>
      </c>
      <c r="T462" s="289" t="str">
        <f t="shared" ref="T462" si="4045">IF(G452=1,"2&amp;3",IF(G452=2,"1&amp;3","1&amp;2"))</f>
        <v>1&amp;3</v>
      </c>
      <c r="U462" s="71"/>
      <c r="V462" s="165"/>
      <c r="W462" s="71"/>
      <c r="X462" s="71"/>
      <c r="Y462" s="349" t="str">
        <f t="shared" ref="Y462" si="4046">IF(D459=1,"2&amp;3",IF(D459=2,"1&amp;3","1&amp;2"))</f>
        <v>2&amp;3</v>
      </c>
      <c r="Z462" s="349" t="str">
        <f t="shared" ref="Z462" si="4047">IF(E459="A","B&amp;C",IF(E459="B","A&amp;C","A&amp;B"))</f>
        <v>A&amp;B</v>
      </c>
      <c r="AA462" s="349" t="str">
        <f t="shared" ref="AA462" si="4048">IF(F459=1,"2&amp;3",IF(F459=2,"1&amp;3","1&amp;2"))</f>
        <v>1&amp;3</v>
      </c>
      <c r="AB462" s="349" t="str">
        <f t="shared" ref="AB462" si="4049">IF(G459="A","B&amp;C",IF(G459="B","A&amp;C","A&amp;B"))</f>
        <v>A&amp;B</v>
      </c>
      <c r="AC462" s="306"/>
      <c r="AD462" s="308"/>
      <c r="AE462" s="306"/>
      <c r="AG462" s="337" t="str">
        <f>IF(D453="H","L","H")</f>
        <v>L</v>
      </c>
      <c r="AH462" s="337" t="str">
        <f>IF(E453="O","E","O")</f>
        <v>O</v>
      </c>
      <c r="AI462" s="337" t="str">
        <f>IF(F453="H","L","H")</f>
        <v>L</v>
      </c>
      <c r="AJ462" s="337" t="str">
        <f>IF(G453="O","E","O")</f>
        <v>O</v>
      </c>
      <c r="AL462" s="165"/>
      <c r="AN462" s="71"/>
      <c r="AO462" s="314" t="str">
        <f t="shared" ref="AO462" si="4050">IF(B462=0,0,IF(MOD(B462,3)=1,"A",IF(MOD(B462,3)=2,"B","C")))</f>
        <v>C</v>
      </c>
      <c r="AQ462" s="314" t="str">
        <f t="shared" si="3564"/>
        <v>L</v>
      </c>
      <c r="AR462" s="314" t="str">
        <f t="shared" ref="AR462" si="4051">IF(AQ462="L"," ",IF(AO451=1,"2&amp;3",IF(AO451=2,"1&amp;3","1&amp;2")))</f>
        <v xml:space="preserve"> </v>
      </c>
      <c r="AS462" s="318">
        <f t="shared" si="3566"/>
        <v>2</v>
      </c>
      <c r="AT462" s="318">
        <f t="shared" si="3588"/>
        <v>0</v>
      </c>
      <c r="AU462" s="318">
        <f t="shared" si="3567"/>
        <v>0</v>
      </c>
      <c r="AV462" s="318">
        <f t="shared" si="3568"/>
        <v>-26</v>
      </c>
    </row>
    <row r="463" spans="1:48">
      <c r="A463" s="197">
        <f t="shared" si="4035"/>
        <v>453</v>
      </c>
      <c r="B463" s="198">
        <f>Data!B463</f>
        <v>1</v>
      </c>
      <c r="D463" s="288">
        <f>IF(AND(B463&gt;0,B463&lt;=12),1,IF(AND(B463&gt;12,B463&lt;=24),2,IF(AND(B463&gt;24,B463&lt;=36),3,0)))</f>
        <v>1</v>
      </c>
      <c r="E463" s="288" t="str">
        <f>IF(B464=0,0,IF(MOD(B464,3)=1,"A",IF(MOD(B464,3)=2,"B","C")))</f>
        <v>C</v>
      </c>
      <c r="F463" s="288">
        <f>IF(AND(B465&gt;0,B465&lt;=12),1,IF(AND(B465&gt;12,B465&lt;=24),2,IF(AND(B465&gt;24,B465&lt;=36),3,0)))</f>
        <v>2</v>
      </c>
      <c r="G463" s="288" t="str">
        <f>IF(B466=0,0,IF(MOD(B466,3)=1,"A",IF(MOD(B466,3)=2,"B","C")))</f>
        <v>B</v>
      </c>
      <c r="I463" s="66" t="str">
        <f t="shared" ref="I463" si="4052">IF(AND(D463&lt;&gt;D451,D463&lt;&gt;0),"W","L")</f>
        <v>W</v>
      </c>
      <c r="J463" s="66" t="str">
        <f t="shared" ref="J463" si="4053">IF(I463="W"," ", IF(AND(E463&lt;&gt;E451,E463&lt;&gt;0),"W","L"))</f>
        <v xml:space="preserve"> </v>
      </c>
      <c r="K463" s="66" t="str">
        <f t="shared" ref="K463:L463" si="4054">IF(OR(J463="W",J463=" ")," ",IF(AND(F463&lt;&gt;F451,F463&lt;&gt;0),"W","L"))</f>
        <v xml:space="preserve"> </v>
      </c>
      <c r="L463" s="66" t="str">
        <f t="shared" si="4054"/>
        <v xml:space="preserve"> </v>
      </c>
      <c r="M463" s="71"/>
      <c r="N463" s="165">
        <f t="shared" ref="N463" si="4055">IF(I463="W",1,IF(J463="W",2,IF(K463="W",3,IF(L463="W",4,"L"))))</f>
        <v>1</v>
      </c>
      <c r="O463" s="71">
        <f t="shared" ref="O463" si="4056">IF(N463&lt;&gt;"L",O459+1,O459-81)</f>
        <v>-217</v>
      </c>
      <c r="P463" s="71"/>
      <c r="Q463" s="66" t="str">
        <f t="shared" ref="Q463" si="4057">IF(AND(D464&lt;&gt;D452,D464&lt;&gt;0),"W","L")</f>
        <v>W</v>
      </c>
      <c r="R463" s="66" t="str">
        <f t="shared" ref="R463" si="4058">IF(Q463="W"," ", IF(AND(E464&lt;&gt;E452,E464&lt;&gt;0),"W","L"))</f>
        <v xml:space="preserve"> </v>
      </c>
      <c r="S463" s="66" t="str">
        <f t="shared" ref="S463:T463" si="4059">IF(OR(R463="W",R463=" ")," ",IF(AND(F464&lt;&gt;F452,F464&lt;&gt;0),"W","L"))</f>
        <v xml:space="preserve"> </v>
      </c>
      <c r="T463" s="66" t="str">
        <f t="shared" si="4059"/>
        <v xml:space="preserve"> </v>
      </c>
      <c r="U463" s="71"/>
      <c r="V463" s="165">
        <f t="shared" ref="V463" si="4060">IF(Q463="W",1,IF(R463="W",2,IF(S463="W",3,IF(T463="W",4,"L"))))</f>
        <v>1</v>
      </c>
      <c r="W463" s="71">
        <f t="shared" ref="W463" si="4061">IF(V463&lt;&gt;"L",W459+1,W459-81)</f>
        <v>29</v>
      </c>
      <c r="X463" s="71"/>
      <c r="Y463" s="314" t="str">
        <f t="shared" ref="Y463" si="4062">IF(AND(D463&lt;&gt;D459,D463&lt;&gt;0),"W","L")</f>
        <v>L</v>
      </c>
      <c r="Z463" s="314" t="str">
        <f t="shared" ref="Z463" si="4063">IF(Y463="W"," ", IF(AND(E463&lt;&gt;E459,E463&lt;&gt;0),"W","L"))</f>
        <v>L</v>
      </c>
      <c r="AA463" s="314" t="str">
        <f t="shared" ref="AA463:AB463" si="4064">IF(OR(Z463="W",Z463=" ")," ",IF(AND(F463&lt;&gt;F459,F463&lt;&gt;0),"W","L"))</f>
        <v>L</v>
      </c>
      <c r="AB463" s="314" t="str">
        <f t="shared" si="4064"/>
        <v>W</v>
      </c>
      <c r="AC463" s="306"/>
      <c r="AD463" s="308">
        <f t="shared" ref="AD463" si="4065">IF(Y463="W",1,IF(Z463="W",2,IF(AA463="W",3,IF(AB463="W",4,"L"))))</f>
        <v>4</v>
      </c>
      <c r="AE463" s="306">
        <f t="shared" ref="AE463" si="4066">IF(AD463&lt;&gt;"L",AE459+1,AE459-81)</f>
        <v>113</v>
      </c>
      <c r="AG463" s="314" t="str">
        <f>IF(AND(D465&lt;&gt;D453,D694&lt;&gt;0),"W","L")</f>
        <v>L</v>
      </c>
      <c r="AH463" s="314" t="str">
        <f>IF(AG463="W"," ", IF(AND(E465&lt;&gt;E453,E465&lt;&gt;0),"W","L"))</f>
        <v>W</v>
      </c>
      <c r="AI463" s="314" t="str">
        <f>IF(OR(AH463="W",AH463=" ")," ",IF(AND(F465&lt;&gt;F453,F465&lt;&gt;0),"W","L"))</f>
        <v xml:space="preserve"> </v>
      </c>
      <c r="AJ463" s="314" t="str">
        <f>IF(OR(AI463="W",AI463=" ")," ",IF(AND(G465&lt;&gt;G453,G465&lt;&gt;0),"W","L"))</f>
        <v xml:space="preserve"> </v>
      </c>
      <c r="AL463" s="165">
        <f t="shared" ref="AL463" si="4067">IF(AG463="W",1,IF(AH463="W",2,IF(AI463="W",3,IF(AJ463="W",4,"L"))))</f>
        <v>2</v>
      </c>
      <c r="AM463" s="71">
        <f t="shared" ref="AM463" si="4068">IF(AL463&lt;&gt;"L",AM459+1,AM459-15)</f>
        <v>-81</v>
      </c>
      <c r="AN463" s="71"/>
      <c r="AO463" s="314">
        <f t="shared" ref="AO463" si="4069">IF(AND(B463&gt;0,B463&lt;=12),1,IF(AND(B463&gt;12,B463&lt;=24),2,IF(AND(B463&gt;24,B463&lt;=36),3,0)))</f>
        <v>1</v>
      </c>
      <c r="AQ463" s="314" t="str">
        <f t="shared" si="3564"/>
        <v xml:space="preserve"> </v>
      </c>
      <c r="AR463" s="314" t="str">
        <f t="shared" ref="AR463" si="4070">IF(AQ463="L"," ",IF(AO452="A","B&amp;C",IF(AO452="B","A&amp;C","A&amp;B")))</f>
        <v>A&amp;B</v>
      </c>
      <c r="AS463" s="318">
        <f t="shared" si="3566"/>
        <v>2</v>
      </c>
      <c r="AT463" s="318">
        <f t="shared" si="3588"/>
        <v>6</v>
      </c>
      <c r="AU463" s="318">
        <f t="shared" si="3567"/>
        <v>0</v>
      </c>
      <c r="AV463" s="318">
        <f t="shared" si="3568"/>
        <v>-32</v>
      </c>
    </row>
    <row r="464" spans="1:48">
      <c r="A464" s="197">
        <f t="shared" si="4035"/>
        <v>454</v>
      </c>
      <c r="B464" s="198">
        <f>Data!B464</f>
        <v>21</v>
      </c>
      <c r="D464" s="290" t="str">
        <f>IF(B463=0,0,IF(MOD(B463,3)=1,"A",IF(MOD(B463,3)=2,"B","C")))</f>
        <v>A</v>
      </c>
      <c r="E464" s="290">
        <f>IF(AND(B464&gt;0,B464&lt;=12),1,IF(AND(B464&gt;12,B464&lt;=24),2,IF(AND(B464&gt;24,B464&lt;=36),3,0)))</f>
        <v>2</v>
      </c>
      <c r="F464" s="290" t="str">
        <f>IF(B465=0,0,IF(MOD(B465,3)=1,"A",IF(MOD(B465,3)=2,"B","C")))</f>
        <v>C</v>
      </c>
      <c r="G464" s="290">
        <f>IF(AND(B466&gt;0,B466&lt;=12),1,IF(AND(B466&gt;12,B466&lt;=24),2,IF(AND(B466&gt;24,B466&lt;=36),3,0)))</f>
        <v>2</v>
      </c>
      <c r="M464" s="71"/>
      <c r="N464" s="165"/>
      <c r="O464" s="71"/>
      <c r="P464" s="71"/>
      <c r="Q464" s="165"/>
      <c r="R464" s="165"/>
      <c r="S464" s="165"/>
      <c r="T464" s="165"/>
      <c r="U464" s="71"/>
      <c r="V464" s="165"/>
      <c r="W464" s="71"/>
      <c r="X464" s="71"/>
      <c r="Y464" s="314"/>
      <c r="Z464" s="314"/>
      <c r="AA464" s="314"/>
      <c r="AB464" s="314"/>
      <c r="AC464" s="306"/>
      <c r="AD464" s="308"/>
      <c r="AE464" s="306"/>
      <c r="AG464" s="577"/>
      <c r="AH464" s="577"/>
      <c r="AI464" s="577"/>
      <c r="AJ464" s="577"/>
      <c r="AL464" s="165"/>
      <c r="AN464" s="71"/>
      <c r="AO464" s="314" t="str">
        <f t="shared" ref="AO464" si="4071">IF(B464=0,0,IF(MOD(B464,3)=1,"A",IF(MOD(B464,3)=2,"B","C")))</f>
        <v>C</v>
      </c>
      <c r="AQ464" s="314" t="str">
        <f t="shared" si="3564"/>
        <v>L</v>
      </c>
      <c r="AR464" s="314" t="str">
        <f t="shared" ref="AR464" si="4072">IF(AQ464="L"," ",IF(AO453=1,"2&amp;3",IF(AO453=2,"1&amp;3","1&amp;2")))</f>
        <v xml:space="preserve"> </v>
      </c>
      <c r="AS464" s="318">
        <f t="shared" si="3566"/>
        <v>3</v>
      </c>
      <c r="AT464" s="318">
        <f t="shared" si="3588"/>
        <v>0</v>
      </c>
      <c r="AU464" s="318">
        <f t="shared" si="3567"/>
        <v>0</v>
      </c>
      <c r="AV464" s="318">
        <f t="shared" si="3568"/>
        <v>-32</v>
      </c>
    </row>
    <row r="465" spans="1:48">
      <c r="A465" s="197">
        <f t="shared" si="4035"/>
        <v>455</v>
      </c>
      <c r="B465" s="198">
        <f>Data!B465</f>
        <v>24</v>
      </c>
      <c r="D465" s="292" t="str">
        <f>IF(B463=0,0,IF(B463&lt;=18,"L","H"))</f>
        <v>L</v>
      </c>
      <c r="E465" s="292" t="str">
        <f>IF(B464=0,0,IF(ISODD(B464),"O","E"))</f>
        <v>O</v>
      </c>
      <c r="F465" s="292" t="str">
        <f>IF(B465=0,0,IF(B465&lt;=18,"L","H"))</f>
        <v>H</v>
      </c>
      <c r="G465" s="292" t="str">
        <f>IF(B466=0,0,IF(ISODD(B466),"O","E"))</f>
        <v>O</v>
      </c>
      <c r="M465" s="71"/>
      <c r="N465" s="165"/>
      <c r="O465" s="71"/>
      <c r="P465" s="71"/>
      <c r="Q465" s="165"/>
      <c r="R465" s="165"/>
      <c r="S465" s="165"/>
      <c r="T465" s="165"/>
      <c r="U465" s="71"/>
      <c r="V465" s="165"/>
      <c r="W465" s="71"/>
      <c r="X465" s="71"/>
      <c r="Y465" s="314"/>
      <c r="Z465" s="314"/>
      <c r="AA465" s="314"/>
      <c r="AB465" s="314"/>
      <c r="AC465" s="306"/>
      <c r="AD465" s="308"/>
      <c r="AE465" s="306"/>
      <c r="AG465" s="577"/>
      <c r="AH465" s="577"/>
      <c r="AI465" s="577"/>
      <c r="AJ465" s="577"/>
      <c r="AL465" s="165"/>
      <c r="AN465" s="71"/>
      <c r="AO465" s="314">
        <f t="shared" ref="AO465" si="4073">IF(AND(B465&gt;0,B465&lt;=12),1,IF(AND(B465&gt;12,B465&lt;=24),2,IF(AND(B465&gt;24,B465&lt;=36),3,0)))</f>
        <v>2</v>
      </c>
      <c r="AQ465" s="314" t="str">
        <f t="shared" si="3564"/>
        <v xml:space="preserve"> </v>
      </c>
      <c r="AR465" s="314" t="str">
        <f t="shared" ref="AR465" si="4074">IF(AQ465="L"," ",IF(AO454="A","B&amp;C",IF(AO454="B","A&amp;C","A&amp;B")))</f>
        <v>A&amp;C</v>
      </c>
      <c r="AS465" s="318">
        <f t="shared" si="3566"/>
        <v>3</v>
      </c>
      <c r="AT465" s="318">
        <f t="shared" si="3588"/>
        <v>18</v>
      </c>
      <c r="AU465" s="318">
        <f t="shared" si="3567"/>
        <v>0</v>
      </c>
      <c r="AV465" s="318">
        <f t="shared" si="3568"/>
        <v>-50</v>
      </c>
    </row>
    <row r="466" spans="1:48">
      <c r="A466" s="197">
        <f t="shared" si="4035"/>
        <v>456</v>
      </c>
      <c r="B466" s="198">
        <f>Data!B466</f>
        <v>23</v>
      </c>
      <c r="D466" s="165"/>
      <c r="E466" s="165"/>
      <c r="F466" s="165"/>
      <c r="G466" s="165"/>
      <c r="I466" s="287" t="str">
        <f t="shared" ref="I466" si="4075">IF(D455=1,"2&amp;3",IF(D455=2,"1&amp;3","1&amp;2"))</f>
        <v>1&amp;2</v>
      </c>
      <c r="J466" s="287" t="str">
        <f t="shared" ref="J466" si="4076">IF(E455="A","B&amp;C",IF(E455="B","A&amp;C","A&amp;B"))</f>
        <v>A&amp;B</v>
      </c>
      <c r="K466" s="287" t="str">
        <f t="shared" ref="K466" si="4077">IF(F455=1,"2&amp;3",IF(F455=2,"1&amp;3","1&amp;2"))</f>
        <v>2&amp;3</v>
      </c>
      <c r="L466" s="287" t="str">
        <f t="shared" ref="L466" si="4078">IF(G455="A","B&amp;C",IF(G455="B","A&amp;C","A&amp;B"))</f>
        <v>A&amp;B</v>
      </c>
      <c r="M466" s="71"/>
      <c r="N466" s="165"/>
      <c r="O466" s="71"/>
      <c r="P466" s="71"/>
      <c r="Q466" s="289" t="str">
        <f t="shared" ref="Q466" si="4079">IF(D456="A","B&amp;C",IF(D456="B","A&amp;C","A&amp;B"))</f>
        <v>B&amp;C</v>
      </c>
      <c r="R466" s="289" t="str">
        <f t="shared" ref="R466" si="4080">IF(E456=1,"2&amp;3",IF(E456=2,"1&amp;3","1&amp;2"))</f>
        <v>1&amp;3</v>
      </c>
      <c r="S466" s="289" t="str">
        <f t="shared" ref="S466" si="4081">IF(F456="A","B&amp;C",IF(F456="B","A&amp;C","A&amp;B"))</f>
        <v>A&amp;B</v>
      </c>
      <c r="T466" s="289" t="str">
        <f t="shared" ref="T466" si="4082">IF(G456=1,"2&amp;3",IF(G456=2,"1&amp;3","1&amp;2"))</f>
        <v>1&amp;3</v>
      </c>
      <c r="U466" s="71"/>
      <c r="V466" s="165"/>
      <c r="W466" s="71"/>
      <c r="X466" s="71"/>
      <c r="Y466" s="349" t="str">
        <f t="shared" ref="Y466" si="4083">IF(D463=1,"2&amp;3",IF(D463=2,"1&amp;3","1&amp;2"))</f>
        <v>2&amp;3</v>
      </c>
      <c r="Z466" s="349" t="str">
        <f t="shared" ref="Z466" si="4084">IF(E463="A","B&amp;C",IF(E463="B","A&amp;C","A&amp;B"))</f>
        <v>A&amp;B</v>
      </c>
      <c r="AA466" s="349" t="str">
        <f t="shared" ref="AA466" si="4085">IF(F463=1,"2&amp;3",IF(F463=2,"1&amp;3","1&amp;2"))</f>
        <v>1&amp;3</v>
      </c>
      <c r="AB466" s="349" t="str">
        <f t="shared" ref="AB466" si="4086">IF(G463="A","B&amp;C",IF(G463="B","A&amp;C","A&amp;B"))</f>
        <v>A&amp;C</v>
      </c>
      <c r="AC466" s="306"/>
      <c r="AD466" s="308"/>
      <c r="AE466" s="306"/>
      <c r="AG466" s="337" t="str">
        <f>IF(D457="H","L","H")</f>
        <v>L</v>
      </c>
      <c r="AH466" s="337" t="str">
        <f>IF(E457="O","E","O")</f>
        <v>O</v>
      </c>
      <c r="AI466" s="337" t="str">
        <f>IF(F457="H","L","H")</f>
        <v>H</v>
      </c>
      <c r="AJ466" s="337" t="str">
        <f>IF(G457="O","E","O")</f>
        <v>O</v>
      </c>
      <c r="AL466" s="165"/>
      <c r="AN466" s="71"/>
      <c r="AO466" s="314" t="str">
        <f t="shared" ref="AO466" si="4087">IF(B466=0,0,IF(MOD(B466,3)=1,"A",IF(MOD(B466,3)=2,"B","C")))</f>
        <v>B</v>
      </c>
      <c r="AQ466" s="314" t="str">
        <f t="shared" si="3564"/>
        <v>L</v>
      </c>
      <c r="AR466" s="314" t="str">
        <f t="shared" ref="AR466" si="4088">IF(AQ466="L"," ",IF(AO455=1,"2&amp;3",IF(AO455=2,"1&amp;3","1&amp;2")))</f>
        <v xml:space="preserve"> </v>
      </c>
      <c r="AS466" s="318">
        <f t="shared" si="3566"/>
        <v>4</v>
      </c>
      <c r="AT466" s="318">
        <f t="shared" si="3588"/>
        <v>0</v>
      </c>
      <c r="AU466" s="318">
        <f t="shared" si="3567"/>
        <v>0</v>
      </c>
      <c r="AV466" s="318">
        <f t="shared" si="3568"/>
        <v>-50</v>
      </c>
    </row>
    <row r="467" spans="1:48">
      <c r="A467" s="197">
        <f t="shared" si="4035"/>
        <v>457</v>
      </c>
      <c r="B467" s="198">
        <f>Data!B467</f>
        <v>9</v>
      </c>
      <c r="D467" s="288">
        <f>IF(AND(B467&gt;0,B467&lt;=12),1,IF(AND(B467&gt;12,B467&lt;=24),2,IF(AND(B467&gt;24,B467&lt;=36),3,0)))</f>
        <v>1</v>
      </c>
      <c r="E467" s="288" t="str">
        <f>IF(B468=0,0,IF(MOD(B468,3)=1,"A",IF(MOD(B468,3)=2,"B","C")))</f>
        <v>B</v>
      </c>
      <c r="F467" s="288">
        <f>IF(AND(B469&gt;0,B469&lt;=12),1,IF(AND(B469&gt;12,B469&lt;=24),2,IF(AND(B469&gt;24,B469&lt;=36),3,0)))</f>
        <v>3</v>
      </c>
      <c r="G467" s="288" t="str">
        <f>IF(B470=0,0,IF(MOD(B470,3)=1,"A",IF(MOD(B470,3)=2,"B","C")))</f>
        <v>C</v>
      </c>
      <c r="I467" s="66" t="str">
        <f t="shared" ref="I467" si="4089">IF(AND(D467&lt;&gt;D455,D467&lt;&gt;0),"W","L")</f>
        <v>W</v>
      </c>
      <c r="J467" s="66" t="str">
        <f t="shared" ref="J467" si="4090">IF(I467="W"," ", IF(AND(E467&lt;&gt;E455,E467&lt;&gt;0),"W","L"))</f>
        <v xml:space="preserve"> </v>
      </c>
      <c r="K467" s="66" t="str">
        <f t="shared" ref="K467:L467" si="4091">IF(OR(J467="W",J467=" ")," ",IF(AND(F467&lt;&gt;F455,F467&lt;&gt;0),"W","L"))</f>
        <v xml:space="preserve"> </v>
      </c>
      <c r="L467" s="66" t="str">
        <f t="shared" si="4091"/>
        <v xml:space="preserve"> </v>
      </c>
      <c r="M467" s="71"/>
      <c r="N467" s="165">
        <f t="shared" ref="N467" si="4092">IF(I467="W",1,IF(J467="W",2,IF(K467="W",3,IF(L467="W",4,"L"))))</f>
        <v>1</v>
      </c>
      <c r="O467" s="71">
        <f t="shared" ref="O467" si="4093">IF(N467&lt;&gt;"L",O463+1,O463-81)</f>
        <v>-216</v>
      </c>
      <c r="P467" s="71"/>
      <c r="Q467" s="66" t="str">
        <f t="shared" ref="Q467" si="4094">IF(AND(D468&lt;&gt;D456,D468&lt;&gt;0),"W","L")</f>
        <v>W</v>
      </c>
      <c r="R467" s="66" t="str">
        <f t="shared" ref="R467" si="4095">IF(Q467="W"," ", IF(AND(E468&lt;&gt;E456,E468&lt;&gt;0),"W","L"))</f>
        <v xml:space="preserve"> </v>
      </c>
      <c r="S467" s="66" t="str">
        <f t="shared" ref="S467:T467" si="4096">IF(OR(R467="W",R467=" ")," ",IF(AND(F468&lt;&gt;F456,F468&lt;&gt;0),"W","L"))</f>
        <v xml:space="preserve"> </v>
      </c>
      <c r="T467" s="66" t="str">
        <f t="shared" si="4096"/>
        <v xml:space="preserve"> </v>
      </c>
      <c r="U467" s="71"/>
      <c r="V467" s="165">
        <f t="shared" ref="V467" si="4097">IF(Q467="W",1,IF(R467="W",2,IF(S467="W",3,IF(T467="W",4,"L"))))</f>
        <v>1</v>
      </c>
      <c r="W467" s="71">
        <f t="shared" ref="W467" si="4098">IF(V467&lt;&gt;"L",W463+1,W463-81)</f>
        <v>30</v>
      </c>
      <c r="X467" s="71"/>
      <c r="Y467" s="314" t="str">
        <f t="shared" ref="Y467" si="4099">IF(AND(D467&lt;&gt;D463,D467&lt;&gt;0),"W","L")</f>
        <v>L</v>
      </c>
      <c r="Z467" s="314" t="str">
        <f t="shared" ref="Z467" si="4100">IF(Y467="W"," ", IF(AND(E467&lt;&gt;E463,E467&lt;&gt;0),"W","L"))</f>
        <v>W</v>
      </c>
      <c r="AA467" s="314" t="str">
        <f t="shared" ref="AA467:AB467" si="4101">IF(OR(Z467="W",Z467=" ")," ",IF(AND(F467&lt;&gt;F463,F467&lt;&gt;0),"W","L"))</f>
        <v xml:space="preserve"> </v>
      </c>
      <c r="AB467" s="314" t="str">
        <f t="shared" si="4101"/>
        <v xml:space="preserve"> </v>
      </c>
      <c r="AC467" s="306"/>
      <c r="AD467" s="308">
        <f t="shared" ref="AD467" si="4102">IF(Y467="W",1,IF(Z467="W",2,IF(AA467="W",3,IF(AB467="W",4,"L"))))</f>
        <v>2</v>
      </c>
      <c r="AE467" s="306">
        <f t="shared" ref="AE467" si="4103">IF(AD467&lt;&gt;"L",AE463+1,AE463-81)</f>
        <v>114</v>
      </c>
      <c r="AG467" s="314" t="str">
        <f>IF(AND(D469&lt;&gt;D457,D698&lt;&gt;0),"W","L")</f>
        <v>L</v>
      </c>
      <c r="AH467" s="314" t="str">
        <f>IF(AG467="W"," ", IF(AND(E469&lt;&gt;E457,E469&lt;&gt;0),"W","L"))</f>
        <v>W</v>
      </c>
      <c r="AI467" s="314" t="str">
        <f>IF(OR(AH467="W",AH467=" ")," ",IF(AND(F469&lt;&gt;F457,F469&lt;&gt;0),"W","L"))</f>
        <v xml:space="preserve"> </v>
      </c>
      <c r="AJ467" s="314" t="str">
        <f>IF(OR(AI467="W",AI467=" ")," ",IF(AND(G469&lt;&gt;G457,G469&lt;&gt;0),"W","L"))</f>
        <v xml:space="preserve"> </v>
      </c>
      <c r="AL467" s="165">
        <f t="shared" ref="AL467" si="4104">IF(AG467="W",1,IF(AH467="W",2,IF(AI467="W",3,IF(AJ467="W",4,"L"))))</f>
        <v>2</v>
      </c>
      <c r="AM467" s="71">
        <f t="shared" ref="AM467" si="4105">IF(AL467&lt;&gt;"L",AM463+1,AM463-15)</f>
        <v>-80</v>
      </c>
      <c r="AN467" s="71"/>
      <c r="AO467" s="314">
        <f t="shared" ref="AO467" si="4106">IF(AND(B467&gt;0,B467&lt;=12),1,IF(AND(B467&gt;12,B467&lt;=24),2,IF(AND(B467&gt;24,B467&lt;=36),3,0)))</f>
        <v>1</v>
      </c>
      <c r="AQ467" s="314" t="str">
        <f t="shared" si="3564"/>
        <v xml:space="preserve"> </v>
      </c>
      <c r="AR467" s="314" t="str">
        <f t="shared" ref="AR467" si="4107">IF(AQ467="L"," ",IF(AO456="A","B&amp;C",IF(AO456="B","A&amp;C","A&amp;B")))</f>
        <v>A&amp;B</v>
      </c>
      <c r="AS467" s="318">
        <f t="shared" si="3566"/>
        <v>4</v>
      </c>
      <c r="AT467" s="318">
        <f t="shared" si="3588"/>
        <v>54</v>
      </c>
      <c r="AU467" s="318">
        <f t="shared" si="3567"/>
        <v>0</v>
      </c>
      <c r="AV467" s="318">
        <f t="shared" si="3568"/>
        <v>-104</v>
      </c>
    </row>
    <row r="468" spans="1:48">
      <c r="A468" s="197">
        <f t="shared" si="4035"/>
        <v>458</v>
      </c>
      <c r="B468" s="198">
        <f>Data!B468</f>
        <v>5</v>
      </c>
      <c r="D468" s="290" t="str">
        <f>IF(B467=0,0,IF(MOD(B467,3)=1,"A",IF(MOD(B467,3)=2,"B","C")))</f>
        <v>C</v>
      </c>
      <c r="E468" s="290">
        <f>IF(AND(B468&gt;0,B468&lt;=12),1,IF(AND(B468&gt;12,B468&lt;=24),2,IF(AND(B468&gt;24,B468&lt;=36),3,0)))</f>
        <v>1</v>
      </c>
      <c r="F468" s="290" t="str">
        <f>IF(B469=0,0,IF(MOD(B469,3)=1,"A",IF(MOD(B469,3)=2,"B","C")))</f>
        <v>C</v>
      </c>
      <c r="G468" s="290">
        <f>IF(AND(B470&gt;0,B470&lt;=12),1,IF(AND(B470&gt;12,B470&lt;=24),2,IF(AND(B470&gt;24,B470&lt;=36),3,0)))</f>
        <v>2</v>
      </c>
      <c r="M468" s="71"/>
      <c r="N468" s="165"/>
      <c r="O468" s="71"/>
      <c r="P468" s="71"/>
      <c r="Q468" s="165"/>
      <c r="R468" s="165"/>
      <c r="S468" s="165"/>
      <c r="T468" s="165"/>
      <c r="U468" s="71"/>
      <c r="V468" s="165"/>
      <c r="W468" s="71"/>
      <c r="X468" s="71"/>
      <c r="Y468" s="314"/>
      <c r="Z468" s="314"/>
      <c r="AA468" s="314"/>
      <c r="AB468" s="314"/>
      <c r="AC468" s="306"/>
      <c r="AD468" s="308"/>
      <c r="AE468" s="306"/>
      <c r="AG468" s="577"/>
      <c r="AH468" s="577"/>
      <c r="AI468" s="577"/>
      <c r="AJ468" s="577"/>
      <c r="AL468" s="165"/>
      <c r="AN468" s="71"/>
      <c r="AO468" s="314" t="str">
        <f t="shared" ref="AO468" si="4108">IF(B468=0,0,IF(MOD(B468,3)=1,"A",IF(MOD(B468,3)=2,"B","C")))</f>
        <v>B</v>
      </c>
      <c r="AQ468" s="314" t="str">
        <f t="shared" si="3564"/>
        <v>W</v>
      </c>
      <c r="AR468" s="314" t="str">
        <f t="shared" ref="AR468" si="4109">IF(AQ468="L"," ",IF(AO457=1,"2&amp;3",IF(AO457=2,"1&amp;3","1&amp;2")))</f>
        <v>2&amp;3</v>
      </c>
      <c r="AS468" s="318">
        <f t="shared" si="3566"/>
        <v>1</v>
      </c>
      <c r="AT468" s="318">
        <f t="shared" si="3588"/>
        <v>2</v>
      </c>
      <c r="AU468" s="318">
        <f t="shared" si="3567"/>
        <v>81</v>
      </c>
      <c r="AV468" s="318">
        <f t="shared" si="3568"/>
        <v>-25</v>
      </c>
    </row>
    <row r="469" spans="1:48">
      <c r="A469" s="197">
        <f t="shared" si="4035"/>
        <v>459</v>
      </c>
      <c r="B469" s="198">
        <f>Data!B469</f>
        <v>30</v>
      </c>
      <c r="D469" s="292" t="str">
        <f>IF(B467=0,0,IF(B467&lt;=18,"L","H"))</f>
        <v>L</v>
      </c>
      <c r="E469" s="292" t="str">
        <f>IF(B468=0,0,IF(ISODD(B468),"O","E"))</f>
        <v>O</v>
      </c>
      <c r="F469" s="292" t="str">
        <f>IF(B469=0,0,IF(B469&lt;=18,"L","H"))</f>
        <v>H</v>
      </c>
      <c r="G469" s="292" t="str">
        <f>IF(B470=0,0,IF(ISODD(B470),"O","E"))</f>
        <v>O</v>
      </c>
      <c r="M469" s="71"/>
      <c r="N469" s="165"/>
      <c r="O469" s="71"/>
      <c r="P469" s="71"/>
      <c r="Q469" s="165"/>
      <c r="R469" s="165"/>
      <c r="S469" s="165"/>
      <c r="T469" s="165"/>
      <c r="U469" s="71"/>
      <c r="V469" s="165"/>
      <c r="W469" s="71"/>
      <c r="X469" s="71"/>
      <c r="Y469" s="314"/>
      <c r="Z469" s="314"/>
      <c r="AA469" s="314"/>
      <c r="AB469" s="314"/>
      <c r="AC469" s="306"/>
      <c r="AD469" s="308"/>
      <c r="AE469" s="306"/>
      <c r="AG469" s="577"/>
      <c r="AH469" s="577"/>
      <c r="AI469" s="577"/>
      <c r="AJ469" s="577"/>
      <c r="AL469" s="165"/>
      <c r="AN469" s="71"/>
      <c r="AO469" s="314">
        <f t="shared" ref="AO469" si="4110">IF(AND(B469&gt;0,B469&lt;=12),1,IF(AND(B469&gt;12,B469&lt;=24),2,IF(AND(B469&gt;24,B469&lt;=36),3,0)))</f>
        <v>3</v>
      </c>
      <c r="AQ469" s="314" t="str">
        <f t="shared" si="3564"/>
        <v>W</v>
      </c>
      <c r="AR469" s="314" t="str">
        <f t="shared" ref="AR469" si="4111">IF(AQ469="L"," ",IF(AO458="A","B&amp;C",IF(AO458="B","A&amp;C","A&amp;B")))</f>
        <v>A&amp;B</v>
      </c>
      <c r="AS469" s="318">
        <f t="shared" si="3566"/>
        <v>1</v>
      </c>
      <c r="AT469" s="318">
        <f t="shared" si="3588"/>
        <v>2</v>
      </c>
      <c r="AU469" s="318">
        <f t="shared" si="3567"/>
        <v>3</v>
      </c>
      <c r="AV469" s="318">
        <f t="shared" si="3568"/>
        <v>-24</v>
      </c>
    </row>
    <row r="470" spans="1:48">
      <c r="A470" s="197">
        <f t="shared" si="4035"/>
        <v>460</v>
      </c>
      <c r="B470" s="198">
        <f>Data!B470</f>
        <v>15</v>
      </c>
      <c r="D470" s="165"/>
      <c r="E470" s="165"/>
      <c r="F470" s="165"/>
      <c r="G470" s="165"/>
      <c r="I470" s="287" t="str">
        <f t="shared" ref="I470" si="4112">IF(D459=1,"2&amp;3",IF(D459=2,"1&amp;3","1&amp;2"))</f>
        <v>2&amp;3</v>
      </c>
      <c r="J470" s="287" t="str">
        <f t="shared" ref="J470" si="4113">IF(E459="A","B&amp;C",IF(E459="B","A&amp;C","A&amp;B"))</f>
        <v>A&amp;B</v>
      </c>
      <c r="K470" s="287" t="str">
        <f t="shared" ref="K470" si="4114">IF(F459=1,"2&amp;3",IF(F459=2,"1&amp;3","1&amp;2"))</f>
        <v>1&amp;3</v>
      </c>
      <c r="L470" s="287" t="str">
        <f t="shared" ref="L470" si="4115">IF(G459="A","B&amp;C",IF(G459="B","A&amp;C","A&amp;B"))</f>
        <v>A&amp;B</v>
      </c>
      <c r="M470" s="71"/>
      <c r="N470" s="165"/>
      <c r="O470" s="71"/>
      <c r="P470" s="71"/>
      <c r="Q470" s="289" t="str">
        <f t="shared" ref="Q470" si="4116">IF(D460="A","B&amp;C",IF(D460="B","A&amp;C","A&amp;B"))</f>
        <v>A&amp;C</v>
      </c>
      <c r="R470" s="289" t="str">
        <f t="shared" ref="R470" si="4117">IF(E460=1,"2&amp;3",IF(E460=2,"1&amp;3","1&amp;2"))</f>
        <v>1&amp;2</v>
      </c>
      <c r="S470" s="289" t="str">
        <f t="shared" ref="S470" si="4118">IF(F460="A","B&amp;C",IF(F460="B","A&amp;C","A&amp;B"))</f>
        <v>A&amp;C</v>
      </c>
      <c r="T470" s="289" t="str">
        <f t="shared" ref="T470" si="4119">IF(G460=1,"2&amp;3",IF(G460=2,"1&amp;3","1&amp;2"))</f>
        <v>1&amp;3</v>
      </c>
      <c r="U470" s="71"/>
      <c r="V470" s="165"/>
      <c r="W470" s="71"/>
      <c r="X470" s="71"/>
      <c r="Y470" s="349" t="str">
        <f t="shared" ref="Y470" si="4120">IF(D467=1,"2&amp;3",IF(D467=2,"1&amp;3","1&amp;2"))</f>
        <v>2&amp;3</v>
      </c>
      <c r="Z470" s="349" t="str">
        <f t="shared" ref="Z470" si="4121">IF(E467="A","B&amp;C",IF(E467="B","A&amp;C","A&amp;B"))</f>
        <v>A&amp;C</v>
      </c>
      <c r="AA470" s="349" t="str">
        <f t="shared" ref="AA470" si="4122">IF(F467=1,"2&amp;3",IF(F467=2,"1&amp;3","1&amp;2"))</f>
        <v>1&amp;2</v>
      </c>
      <c r="AB470" s="349" t="str">
        <f t="shared" ref="AB470" si="4123">IF(G467="A","B&amp;C",IF(G467="B","A&amp;C","A&amp;B"))</f>
        <v>A&amp;B</v>
      </c>
      <c r="AC470" s="306"/>
      <c r="AD470" s="308"/>
      <c r="AE470" s="306"/>
      <c r="AG470" s="337" t="str">
        <f>IF(D461="H","L","H")</f>
        <v>H</v>
      </c>
      <c r="AH470" s="337" t="str">
        <f>IF(E461="O","E","O")</f>
        <v>E</v>
      </c>
      <c r="AI470" s="337" t="str">
        <f>IF(F461="H","L","H")</f>
        <v>L</v>
      </c>
      <c r="AJ470" s="337" t="str">
        <f>IF(G461="O","E","O")</f>
        <v>O</v>
      </c>
      <c r="AL470" s="165"/>
      <c r="AN470" s="71"/>
      <c r="AO470" s="314" t="str">
        <f t="shared" ref="AO470" si="4124">IF(B470=0,0,IF(MOD(B470,3)=1,"A",IF(MOD(B470,3)=2,"B","C")))</f>
        <v>C</v>
      </c>
      <c r="AQ470" s="314" t="str">
        <f t="shared" si="3564"/>
        <v>L</v>
      </c>
      <c r="AR470" s="314" t="str">
        <f t="shared" ref="AR470" si="4125">IF(AQ470="L"," ",IF(AO459=1,"2&amp;3",IF(AO459=2,"1&amp;3","1&amp;2")))</f>
        <v xml:space="preserve"> </v>
      </c>
      <c r="AS470" s="318">
        <f t="shared" si="3566"/>
        <v>2</v>
      </c>
      <c r="AT470" s="318">
        <f t="shared" si="3588"/>
        <v>0</v>
      </c>
      <c r="AU470" s="318">
        <f t="shared" si="3567"/>
        <v>0</v>
      </c>
      <c r="AV470" s="318">
        <f t="shared" si="3568"/>
        <v>-24</v>
      </c>
    </row>
    <row r="471" spans="1:48">
      <c r="A471" s="197">
        <f t="shared" si="4035"/>
        <v>461</v>
      </c>
      <c r="B471" s="198">
        <f>Data!B471</f>
        <v>15</v>
      </c>
      <c r="D471" s="288">
        <f>IF(AND(B471&gt;0,B471&lt;=12),1,IF(AND(B471&gt;12,B471&lt;=24),2,IF(AND(B471&gt;24,B471&lt;=36),3,0)))</f>
        <v>2</v>
      </c>
      <c r="E471" s="288" t="str">
        <f>IF(B472=0,0,IF(MOD(B472,3)=1,"A",IF(MOD(B472,3)=2,"B","C")))</f>
        <v>A</v>
      </c>
      <c r="F471" s="288">
        <f>IF(AND(B473&gt;0,B473&lt;=12),1,IF(AND(B473&gt;12,B473&lt;=24),2,IF(AND(B473&gt;24,B473&lt;=36),3,0)))</f>
        <v>3</v>
      </c>
      <c r="G471" s="288" t="str">
        <f>IF(B474=0,0,IF(MOD(B474,3)=1,"A",IF(MOD(B474,3)=2,"B","C")))</f>
        <v>C</v>
      </c>
      <c r="I471" s="66" t="str">
        <f t="shared" ref="I471" si="4126">IF(AND(D471&lt;&gt;D459,D471&lt;&gt;0),"W","L")</f>
        <v>W</v>
      </c>
      <c r="J471" s="66" t="str">
        <f t="shared" ref="J471" si="4127">IF(I471="W"," ", IF(AND(E471&lt;&gt;E459,E471&lt;&gt;0),"W","L"))</f>
        <v xml:space="preserve"> </v>
      </c>
      <c r="K471" s="66" t="str">
        <f t="shared" ref="K471:L471" si="4128">IF(OR(J471="W",J471=" ")," ",IF(AND(F471&lt;&gt;F459,F471&lt;&gt;0),"W","L"))</f>
        <v xml:space="preserve"> </v>
      </c>
      <c r="L471" s="66" t="str">
        <f t="shared" si="4128"/>
        <v xml:space="preserve"> </v>
      </c>
      <c r="M471" s="71"/>
      <c r="N471" s="165">
        <f t="shared" ref="N471" si="4129">IF(I471="W",1,IF(J471="W",2,IF(K471="W",3,IF(L471="W",4,"L"))))</f>
        <v>1</v>
      </c>
      <c r="O471" s="71">
        <f t="shared" ref="O471" si="4130">IF(N471&lt;&gt;"L",O467+1,O467-81)</f>
        <v>-215</v>
      </c>
      <c r="P471" s="71"/>
      <c r="Q471" s="66" t="str">
        <f t="shared" ref="Q471" si="4131">IF(AND(D472&lt;&gt;D460,D472&lt;&gt;0),"W","L")</f>
        <v>W</v>
      </c>
      <c r="R471" s="66" t="str">
        <f t="shared" ref="R471" si="4132">IF(Q471="W"," ", IF(AND(E472&lt;&gt;E460,E472&lt;&gt;0),"W","L"))</f>
        <v xml:space="preserve"> </v>
      </c>
      <c r="S471" s="66" t="str">
        <f t="shared" ref="S471:T471" si="4133">IF(OR(R471="W",R471=" ")," ",IF(AND(F472&lt;&gt;F460,F472&lt;&gt;0),"W","L"))</f>
        <v xml:space="preserve"> </v>
      </c>
      <c r="T471" s="66" t="str">
        <f t="shared" si="4133"/>
        <v xml:space="preserve"> </v>
      </c>
      <c r="U471" s="71"/>
      <c r="V471" s="165">
        <f t="shared" ref="V471" si="4134">IF(Q471="W",1,IF(R471="W",2,IF(S471="W",3,IF(T471="W",4,"L"))))</f>
        <v>1</v>
      </c>
      <c r="W471" s="71">
        <f t="shared" ref="W471" si="4135">IF(V471&lt;&gt;"L",W467+1,W467-81)</f>
        <v>31</v>
      </c>
      <c r="X471" s="71"/>
      <c r="Y471" s="314" t="str">
        <f t="shared" ref="Y471" si="4136">IF(AND(D471&lt;&gt;D467,D471&lt;&gt;0),"W","L")</f>
        <v>W</v>
      </c>
      <c r="Z471" s="314" t="str">
        <f t="shared" ref="Z471" si="4137">IF(Y471="W"," ", IF(AND(E471&lt;&gt;E467,E471&lt;&gt;0),"W","L"))</f>
        <v xml:space="preserve"> </v>
      </c>
      <c r="AA471" s="314" t="str">
        <f t="shared" ref="AA471:AB471" si="4138">IF(OR(Z471="W",Z471=" ")," ",IF(AND(F471&lt;&gt;F467,F471&lt;&gt;0),"W","L"))</f>
        <v xml:space="preserve"> </v>
      </c>
      <c r="AB471" s="314" t="str">
        <f t="shared" si="4138"/>
        <v xml:space="preserve"> </v>
      </c>
      <c r="AC471" s="306"/>
      <c r="AD471" s="308">
        <f t="shared" ref="AD471" si="4139">IF(Y471="W",1,IF(Z471="W",2,IF(AA471="W",3,IF(AB471="W",4,"L"))))</f>
        <v>1</v>
      </c>
      <c r="AE471" s="306">
        <f t="shared" ref="AE471" si="4140">IF(AD471&lt;&gt;"L",AE467+1,AE467-81)</f>
        <v>115</v>
      </c>
      <c r="AG471" s="314" t="str">
        <f>IF(AND(D473&lt;&gt;D461,D702&lt;&gt;0),"W","L")</f>
        <v>L</v>
      </c>
      <c r="AH471" s="314" t="str">
        <f>IF(AG471="W"," ", IF(AND(E473&lt;&gt;E461,E473&lt;&gt;0),"W","L"))</f>
        <v>L</v>
      </c>
      <c r="AI471" s="314" t="str">
        <f>IF(OR(AH471="W",AH471=" ")," ",IF(AND(F473&lt;&gt;F461,F473&lt;&gt;0),"W","L"))</f>
        <v>L</v>
      </c>
      <c r="AJ471" s="314" t="str">
        <f>IF(OR(AI471="W",AI471=" ")," ",IF(AND(G473&lt;&gt;G461,G473&lt;&gt;0),"W","L"))</f>
        <v>L</v>
      </c>
      <c r="AL471" s="165" t="str">
        <f t="shared" ref="AL471" si="4141">IF(AG471="W",1,IF(AH471="W",2,IF(AI471="W",3,IF(AJ471="W",4,"L"))))</f>
        <v>L</v>
      </c>
      <c r="AM471" s="71">
        <f t="shared" ref="AM471" si="4142">IF(AL471&lt;&gt;"L",AM467+1,AM467-15)</f>
        <v>-95</v>
      </c>
      <c r="AN471" s="71"/>
      <c r="AO471" s="314">
        <f t="shared" ref="AO471" si="4143">IF(AND(B471&gt;0,B471&lt;=12),1,IF(AND(B471&gt;12,B471&lt;=24),2,IF(AND(B471&gt;24,B471&lt;=36),3,0)))</f>
        <v>2</v>
      </c>
      <c r="AQ471" s="314" t="str">
        <f t="shared" si="3564"/>
        <v xml:space="preserve"> </v>
      </c>
      <c r="AR471" s="314" t="str">
        <f t="shared" ref="AR471" si="4144">IF(AQ471="L"," ",IF(AO460="A","B&amp;C",IF(AO460="B","A&amp;C","A&amp;B")))</f>
        <v>A&amp;B</v>
      </c>
      <c r="AS471" s="318">
        <f t="shared" si="3566"/>
        <v>2</v>
      </c>
      <c r="AT471" s="318">
        <f t="shared" si="3588"/>
        <v>6</v>
      </c>
      <c r="AU471" s="318">
        <f t="shared" si="3567"/>
        <v>0</v>
      </c>
      <c r="AV471" s="318">
        <f t="shared" si="3568"/>
        <v>-30</v>
      </c>
    </row>
    <row r="472" spans="1:48">
      <c r="A472" s="197">
        <f t="shared" si="4035"/>
        <v>462</v>
      </c>
      <c r="B472" s="198">
        <f>Data!B472</f>
        <v>19</v>
      </c>
      <c r="D472" s="290" t="str">
        <f>IF(B471=0,0,IF(MOD(B471,3)=1,"A",IF(MOD(B471,3)=2,"B","C")))</f>
        <v>C</v>
      </c>
      <c r="E472" s="290">
        <f>IF(AND(B472&gt;0,B472&lt;=12),1,IF(AND(B472&gt;12,B472&lt;=24),2,IF(AND(B472&gt;24,B472&lt;=36),3,0)))</f>
        <v>2</v>
      </c>
      <c r="F472" s="290" t="str">
        <f>IF(B473=0,0,IF(MOD(B473,3)=1,"A",IF(MOD(B473,3)=2,"B","C")))</f>
        <v>B</v>
      </c>
      <c r="G472" s="290">
        <f>IF(AND(B474&gt;0,B474&lt;=12),1,IF(AND(B474&gt;12,B474&lt;=24),2,IF(AND(B474&gt;24,B474&lt;=36),3,0)))</f>
        <v>2</v>
      </c>
      <c r="M472" s="71"/>
      <c r="N472" s="165"/>
      <c r="O472" s="71"/>
      <c r="P472" s="71"/>
      <c r="Q472" s="165"/>
      <c r="R472" s="165"/>
      <c r="S472" s="165"/>
      <c r="T472" s="165"/>
      <c r="U472" s="71"/>
      <c r="V472" s="165"/>
      <c r="W472" s="71"/>
      <c r="X472" s="71"/>
      <c r="Y472" s="314"/>
      <c r="Z472" s="314"/>
      <c r="AA472" s="314"/>
      <c r="AB472" s="314"/>
      <c r="AC472" s="306"/>
      <c r="AD472" s="308"/>
      <c r="AE472" s="306"/>
      <c r="AG472" s="577"/>
      <c r="AH472" s="577"/>
      <c r="AI472" s="577"/>
      <c r="AJ472" s="577"/>
      <c r="AL472" s="165"/>
      <c r="AN472" s="71"/>
      <c r="AO472" s="314" t="str">
        <f t="shared" ref="AO472" si="4145">IF(B472=0,0,IF(MOD(B472,3)=1,"A",IF(MOD(B472,3)=2,"B","C")))</f>
        <v>A</v>
      </c>
      <c r="AQ472" s="314" t="str">
        <f t="shared" si="3564"/>
        <v>W</v>
      </c>
      <c r="AR472" s="314" t="str">
        <f t="shared" ref="AR472" si="4146">IF(AQ472="L"," ",IF(AO461=1,"2&amp;3",IF(AO461=2,"1&amp;3","1&amp;2")))</f>
        <v>1&amp;3</v>
      </c>
      <c r="AS472" s="318">
        <f t="shared" si="3566"/>
        <v>1</v>
      </c>
      <c r="AT472" s="318">
        <f t="shared" si="3588"/>
        <v>2</v>
      </c>
      <c r="AU472" s="318">
        <f t="shared" si="3567"/>
        <v>9</v>
      </c>
      <c r="AV472" s="318">
        <f t="shared" si="3568"/>
        <v>-23</v>
      </c>
    </row>
    <row r="473" spans="1:48">
      <c r="A473" s="197">
        <f t="shared" si="4035"/>
        <v>463</v>
      </c>
      <c r="B473" s="198">
        <f>Data!B473</f>
        <v>35</v>
      </c>
      <c r="D473" s="292" t="str">
        <f>IF(B471=0,0,IF(B471&lt;=18,"L","H"))</f>
        <v>L</v>
      </c>
      <c r="E473" s="292" t="str">
        <f>IF(B472=0,0,IF(ISODD(B472),"O","E"))</f>
        <v>O</v>
      </c>
      <c r="F473" s="292" t="str">
        <f>IF(B473=0,0,IF(B473&lt;=18,"L","H"))</f>
        <v>H</v>
      </c>
      <c r="G473" s="292" t="str">
        <f>IF(B474=0,0,IF(ISODD(B474),"O","E"))</f>
        <v>E</v>
      </c>
      <c r="M473" s="71"/>
      <c r="N473" s="165"/>
      <c r="O473" s="71"/>
      <c r="P473" s="71"/>
      <c r="Q473" s="165"/>
      <c r="R473" s="165"/>
      <c r="S473" s="165"/>
      <c r="T473" s="165"/>
      <c r="U473" s="71"/>
      <c r="V473" s="165"/>
      <c r="W473" s="71"/>
      <c r="X473" s="71"/>
      <c r="Y473" s="314"/>
      <c r="Z473" s="314"/>
      <c r="AA473" s="314"/>
      <c r="AB473" s="314"/>
      <c r="AC473" s="306"/>
      <c r="AD473" s="308"/>
      <c r="AE473" s="306"/>
      <c r="AG473" s="577"/>
      <c r="AH473" s="577"/>
      <c r="AI473" s="577"/>
      <c r="AJ473" s="577"/>
      <c r="AL473" s="165"/>
      <c r="AN473" s="71"/>
      <c r="AO473" s="314">
        <f t="shared" ref="AO473" si="4147">IF(AND(B473&gt;0,B473&lt;=12),1,IF(AND(B473&gt;12,B473&lt;=24),2,IF(AND(B473&gt;24,B473&lt;=36),3,0)))</f>
        <v>3</v>
      </c>
      <c r="AQ473" s="314" t="str">
        <f t="shared" si="3564"/>
        <v>W</v>
      </c>
      <c r="AR473" s="314" t="str">
        <f t="shared" ref="AR473" si="4148">IF(AQ473="L"," ",IF(AO462="A","B&amp;C",IF(AO462="B","A&amp;C","A&amp;B")))</f>
        <v>A&amp;B</v>
      </c>
      <c r="AS473" s="318">
        <f t="shared" si="3566"/>
        <v>1</v>
      </c>
      <c r="AT473" s="318">
        <f t="shared" si="3588"/>
        <v>2</v>
      </c>
      <c r="AU473" s="318">
        <f t="shared" si="3567"/>
        <v>3</v>
      </c>
      <c r="AV473" s="318">
        <f t="shared" si="3568"/>
        <v>-22</v>
      </c>
    </row>
    <row r="474" spans="1:48">
      <c r="A474" s="197">
        <f t="shared" si="4035"/>
        <v>464</v>
      </c>
      <c r="B474" s="198">
        <f>Data!B474</f>
        <v>24</v>
      </c>
      <c r="D474" s="165"/>
      <c r="E474" s="165"/>
      <c r="F474" s="165"/>
      <c r="G474" s="165"/>
      <c r="I474" s="287" t="str">
        <f t="shared" ref="I474" si="4149">IF(D463=1,"2&amp;3",IF(D463=2,"1&amp;3","1&amp;2"))</f>
        <v>2&amp;3</v>
      </c>
      <c r="J474" s="287" t="str">
        <f t="shared" ref="J474" si="4150">IF(E463="A","B&amp;C",IF(E463="B","A&amp;C","A&amp;B"))</f>
        <v>A&amp;B</v>
      </c>
      <c r="K474" s="287" t="str">
        <f t="shared" ref="K474" si="4151">IF(F463=1,"2&amp;3",IF(F463=2,"1&amp;3","1&amp;2"))</f>
        <v>1&amp;3</v>
      </c>
      <c r="L474" s="287" t="str">
        <f t="shared" ref="L474" si="4152">IF(G463="A","B&amp;C",IF(G463="B","A&amp;C","A&amp;B"))</f>
        <v>A&amp;C</v>
      </c>
      <c r="M474" s="71"/>
      <c r="N474" s="165"/>
      <c r="O474" s="71"/>
      <c r="P474" s="71"/>
      <c r="Q474" s="289" t="str">
        <f t="shared" ref="Q474" si="4153">IF(D464="A","B&amp;C",IF(D464="B","A&amp;C","A&amp;B"))</f>
        <v>B&amp;C</v>
      </c>
      <c r="R474" s="289" t="str">
        <f t="shared" ref="R474" si="4154">IF(E464=1,"2&amp;3",IF(E464=2,"1&amp;3","1&amp;2"))</f>
        <v>1&amp;3</v>
      </c>
      <c r="S474" s="289" t="str">
        <f t="shared" ref="S474" si="4155">IF(F464="A","B&amp;C",IF(F464="B","A&amp;C","A&amp;B"))</f>
        <v>A&amp;B</v>
      </c>
      <c r="T474" s="289" t="str">
        <f t="shared" ref="T474" si="4156">IF(G464=1,"2&amp;3",IF(G464=2,"1&amp;3","1&amp;2"))</f>
        <v>1&amp;3</v>
      </c>
      <c r="U474" s="71"/>
      <c r="V474" s="165"/>
      <c r="W474" s="71"/>
      <c r="X474" s="71"/>
      <c r="Y474" s="349" t="str">
        <f t="shared" ref="Y474" si="4157">IF(D471=1,"2&amp;3",IF(D471=2,"1&amp;3","1&amp;2"))</f>
        <v>1&amp;3</v>
      </c>
      <c r="Z474" s="349" t="str">
        <f t="shared" ref="Z474" si="4158">IF(E471="A","B&amp;C",IF(E471="B","A&amp;C","A&amp;B"))</f>
        <v>B&amp;C</v>
      </c>
      <c r="AA474" s="349" t="str">
        <f t="shared" ref="AA474" si="4159">IF(F471=1,"2&amp;3",IF(F471=2,"1&amp;3","1&amp;2"))</f>
        <v>1&amp;2</v>
      </c>
      <c r="AB474" s="349" t="str">
        <f t="shared" ref="AB474" si="4160">IF(G471="A","B&amp;C",IF(G471="B","A&amp;C","A&amp;B"))</f>
        <v>A&amp;B</v>
      </c>
      <c r="AC474" s="306"/>
      <c r="AD474" s="308"/>
      <c r="AE474" s="306"/>
      <c r="AG474" s="337" t="str">
        <f>IF(D465="H","L","H")</f>
        <v>H</v>
      </c>
      <c r="AH474" s="337" t="str">
        <f>IF(E465="O","E","O")</f>
        <v>E</v>
      </c>
      <c r="AI474" s="337" t="str">
        <f>IF(F465="H","L","H")</f>
        <v>L</v>
      </c>
      <c r="AJ474" s="337" t="str">
        <f>IF(G465="O","E","O")</f>
        <v>E</v>
      </c>
      <c r="AL474" s="165"/>
      <c r="AN474" s="71"/>
      <c r="AO474" s="314" t="str">
        <f t="shared" ref="AO474" si="4161">IF(B474=0,0,IF(MOD(B474,3)=1,"A",IF(MOD(B474,3)=2,"B","C")))</f>
        <v>C</v>
      </c>
      <c r="AQ474" s="314" t="str">
        <f t="shared" ref="AQ474:AQ509" si="4162">IF(AR473=" "," ",IF(AND(AO474&lt;&gt;AO462,AO474&lt;&gt;0),"W","L"))</f>
        <v>L</v>
      </c>
      <c r="AR474" s="314" t="str">
        <f t="shared" ref="AR474" si="4163">IF(AQ474="L"," ",IF(AO463=1,"2&amp;3",IF(AO463=2,"1&amp;3","1&amp;2")))</f>
        <v xml:space="preserve"> </v>
      </c>
      <c r="AS474" s="318">
        <f t="shared" ref="AS474:AS509" si="4164">IF(AQ474="W",1,IF(AQ474="L",AS473+1,AS473))</f>
        <v>2</v>
      </c>
      <c r="AT474" s="318">
        <f t="shared" si="3588"/>
        <v>0</v>
      </c>
      <c r="AU474" s="318">
        <f t="shared" ref="AU474:AU509" si="4165">IF(AND(AR473&lt;&gt;" ",AQ474="W"),(AT473/2)*3,0)</f>
        <v>0</v>
      </c>
      <c r="AV474" s="318">
        <f t="shared" ref="AV474:AV509" si="4166">AV473-AT474+AU474</f>
        <v>-22</v>
      </c>
    </row>
    <row r="475" spans="1:48">
      <c r="A475" s="197">
        <f t="shared" si="4035"/>
        <v>465</v>
      </c>
      <c r="B475" s="198">
        <f>Data!B475</f>
        <v>4</v>
      </c>
      <c r="D475" s="288">
        <f>IF(AND(B475&gt;0,B475&lt;=12),1,IF(AND(B475&gt;12,B475&lt;=24),2,IF(AND(B475&gt;24,B475&lt;=36),3,0)))</f>
        <v>1</v>
      </c>
      <c r="E475" s="288" t="str">
        <f>IF(B476=0,0,IF(MOD(B476,3)=1,"A",IF(MOD(B476,3)=2,"B","C")))</f>
        <v>C</v>
      </c>
      <c r="F475" s="288">
        <f>IF(AND(B477&gt;0,B477&lt;=12),1,IF(AND(B477&gt;12,B477&lt;=24),2,IF(AND(B477&gt;24,B477&lt;=36),3,0)))</f>
        <v>2</v>
      </c>
      <c r="G475" s="288" t="str">
        <f>IF(B478=0,0,IF(MOD(B478,3)=1,"A",IF(MOD(B478,3)=2,"B","C")))</f>
        <v>A</v>
      </c>
      <c r="I475" s="66" t="str">
        <f t="shared" ref="I475" si="4167">IF(AND(D475&lt;&gt;D463,D475&lt;&gt;0),"W","L")</f>
        <v>L</v>
      </c>
      <c r="J475" s="66" t="str">
        <f t="shared" ref="J475" si="4168">IF(I475="W"," ", IF(AND(E475&lt;&gt;E463,E475&lt;&gt;0),"W","L"))</f>
        <v>L</v>
      </c>
      <c r="K475" s="66" t="str">
        <f t="shared" ref="K475:L475" si="4169">IF(OR(J475="W",J475=" ")," ",IF(AND(F475&lt;&gt;F463,F475&lt;&gt;0),"W","L"))</f>
        <v>L</v>
      </c>
      <c r="L475" s="66" t="str">
        <f t="shared" si="4169"/>
        <v>W</v>
      </c>
      <c r="M475" s="71"/>
      <c r="N475" s="165">
        <f t="shared" ref="N475" si="4170">IF(I475="W",1,IF(J475="W",2,IF(K475="W",3,IF(L475="W",4,"L"))))</f>
        <v>4</v>
      </c>
      <c r="O475" s="71">
        <f t="shared" ref="O475" si="4171">IF(N475&lt;&gt;"L",O471+1,O471-81)</f>
        <v>-214</v>
      </c>
      <c r="P475" s="71"/>
      <c r="Q475" s="66" t="str">
        <f t="shared" ref="Q475" si="4172">IF(AND(D476&lt;&gt;D464,D476&lt;&gt;0),"W","L")</f>
        <v>L</v>
      </c>
      <c r="R475" s="66" t="str">
        <f t="shared" ref="R475" si="4173">IF(Q475="W"," ", IF(AND(E476&lt;&gt;E464,E476&lt;&gt;0),"W","L"))</f>
        <v>W</v>
      </c>
      <c r="S475" s="66" t="str">
        <f t="shared" ref="S475:T475" si="4174">IF(OR(R475="W",R475=" ")," ",IF(AND(F476&lt;&gt;F464,F476&lt;&gt;0),"W","L"))</f>
        <v xml:space="preserve"> </v>
      </c>
      <c r="T475" s="66" t="str">
        <f t="shared" si="4174"/>
        <v xml:space="preserve"> </v>
      </c>
      <c r="U475" s="71"/>
      <c r="V475" s="165">
        <f t="shared" ref="V475" si="4175">IF(Q475="W",1,IF(R475="W",2,IF(S475="W",3,IF(T475="W",4,"L"))))</f>
        <v>2</v>
      </c>
      <c r="W475" s="71">
        <f t="shared" ref="W475" si="4176">IF(V475&lt;&gt;"L",W471+1,W471-81)</f>
        <v>32</v>
      </c>
      <c r="X475" s="71"/>
      <c r="Y475" s="314" t="str">
        <f t="shared" ref="Y475" si="4177">IF(AND(D475&lt;&gt;D471,D475&lt;&gt;0),"W","L")</f>
        <v>W</v>
      </c>
      <c r="Z475" s="314" t="str">
        <f t="shared" ref="Z475" si="4178">IF(Y475="W"," ", IF(AND(E475&lt;&gt;E471,E475&lt;&gt;0),"W","L"))</f>
        <v xml:space="preserve"> </v>
      </c>
      <c r="AA475" s="314" t="str">
        <f t="shared" ref="AA475:AB475" si="4179">IF(OR(Z475="W",Z475=" ")," ",IF(AND(F475&lt;&gt;F471,F475&lt;&gt;0),"W","L"))</f>
        <v xml:space="preserve"> </v>
      </c>
      <c r="AB475" s="314" t="str">
        <f t="shared" si="4179"/>
        <v xml:space="preserve"> </v>
      </c>
      <c r="AC475" s="306"/>
      <c r="AD475" s="308">
        <f t="shared" ref="AD475" si="4180">IF(Y475="W",1,IF(Z475="W",2,IF(AA475="W",3,IF(AB475="W",4,"L"))))</f>
        <v>1</v>
      </c>
      <c r="AE475" s="306">
        <f t="shared" ref="AE475" si="4181">IF(AD475&lt;&gt;"L",AE471+1,AE471-81)</f>
        <v>116</v>
      </c>
      <c r="AG475" s="314" t="str">
        <f>IF(AND(D477&lt;&gt;D465,D706&lt;&gt;0),"W","L")</f>
        <v>L</v>
      </c>
      <c r="AH475" s="314" t="str">
        <f>IF(AG475="W"," ", IF(AND(E477&lt;&gt;E465,E477&lt;&gt;0),"W","L"))</f>
        <v>L</v>
      </c>
      <c r="AI475" s="314" t="str">
        <f>IF(OR(AH475="W",AH475=" ")," ",IF(AND(F477&lt;&gt;F465,F477&lt;&gt;0),"W","L"))</f>
        <v>W</v>
      </c>
      <c r="AJ475" s="314" t="str">
        <f>IF(OR(AI475="W",AI475=" ")," ",IF(AND(G477&lt;&gt;G465,G477&lt;&gt;0),"W","L"))</f>
        <v xml:space="preserve"> </v>
      </c>
      <c r="AL475" s="165">
        <f t="shared" ref="AL475" si="4182">IF(AG475="W",1,IF(AH475="W",2,IF(AI475="W",3,IF(AJ475="W",4,"L"))))</f>
        <v>3</v>
      </c>
      <c r="AM475" s="71">
        <f t="shared" ref="AM475" si="4183">IF(AL475&lt;&gt;"L",AM471+1,AM471-15)</f>
        <v>-94</v>
      </c>
      <c r="AN475" s="71"/>
      <c r="AO475" s="314">
        <f t="shared" ref="AO475" si="4184">IF(AND(B475&gt;0,B475&lt;=12),1,IF(AND(B475&gt;12,B475&lt;=24),2,IF(AND(B475&gt;24,B475&lt;=36),3,0)))</f>
        <v>1</v>
      </c>
      <c r="AQ475" s="314" t="str">
        <f t="shared" si="4162"/>
        <v xml:space="preserve"> </v>
      </c>
      <c r="AR475" s="314" t="str">
        <f t="shared" ref="AR475" si="4185">IF(AQ475="L"," ",IF(AO464="A","B&amp;C",IF(AO464="B","A&amp;C","A&amp;B")))</f>
        <v>A&amp;B</v>
      </c>
      <c r="AS475" s="318">
        <f t="shared" si="4164"/>
        <v>2</v>
      </c>
      <c r="AT475" s="318">
        <f t="shared" ref="AT475:AT509" si="4186">IF(AR475=" ",0,IF($AT$9=3,IF(AS475=1,2,IF(AS475=2,6,IF(AS475=3,18,0))),IF(AS475=1,2,IF(AS475=2,6,IF(AS475=3,18,IF(AS475=4,54,0))))))</f>
        <v>6</v>
      </c>
      <c r="AU475" s="318">
        <f t="shared" si="4165"/>
        <v>0</v>
      </c>
      <c r="AV475" s="318">
        <f t="shared" si="4166"/>
        <v>-28</v>
      </c>
    </row>
    <row r="476" spans="1:48">
      <c r="A476" s="197">
        <f t="shared" si="4035"/>
        <v>466</v>
      </c>
      <c r="B476" s="198">
        <f>Data!B476</f>
        <v>9</v>
      </c>
      <c r="D476" s="290" t="str">
        <f>IF(B475=0,0,IF(MOD(B475,3)=1,"A",IF(MOD(B475,3)=2,"B","C")))</f>
        <v>A</v>
      </c>
      <c r="E476" s="290">
        <f>IF(AND(B476&gt;0,B476&lt;=12),1,IF(AND(B476&gt;12,B476&lt;=24),2,IF(AND(B476&gt;24,B476&lt;=36),3,0)))</f>
        <v>1</v>
      </c>
      <c r="F476" s="290" t="str">
        <f>IF(B477=0,0,IF(MOD(B477,3)=1,"A",IF(MOD(B477,3)=2,"B","C")))</f>
        <v>A</v>
      </c>
      <c r="G476" s="290">
        <f>IF(AND(B478&gt;0,B478&lt;=12),1,IF(AND(B478&gt;12,B478&lt;=24),2,IF(AND(B478&gt;24,B478&lt;=36),3,0)))</f>
        <v>3</v>
      </c>
      <c r="M476" s="71"/>
      <c r="N476" s="165"/>
      <c r="O476" s="71"/>
      <c r="P476" s="71"/>
      <c r="Q476" s="165"/>
      <c r="R476" s="165"/>
      <c r="S476" s="165"/>
      <c r="T476" s="165"/>
      <c r="U476" s="71"/>
      <c r="V476" s="165"/>
      <c r="W476" s="71"/>
      <c r="X476" s="71"/>
      <c r="Y476" s="314"/>
      <c r="Z476" s="314"/>
      <c r="AA476" s="314"/>
      <c r="AB476" s="314"/>
      <c r="AC476" s="306"/>
      <c r="AD476" s="308"/>
      <c r="AE476" s="306"/>
      <c r="AG476" s="577"/>
      <c r="AH476" s="577"/>
      <c r="AI476" s="577"/>
      <c r="AJ476" s="577"/>
      <c r="AL476" s="165"/>
      <c r="AN476" s="71"/>
      <c r="AO476" s="314" t="str">
        <f t="shared" ref="AO476" si="4187">IF(B476=0,0,IF(MOD(B476,3)=1,"A",IF(MOD(B476,3)=2,"B","C")))</f>
        <v>C</v>
      </c>
      <c r="AQ476" s="314" t="str">
        <f t="shared" si="4162"/>
        <v>L</v>
      </c>
      <c r="AR476" s="314" t="str">
        <f t="shared" ref="AR476" si="4188">IF(AQ476="L"," ",IF(AO465=1,"2&amp;3",IF(AO465=2,"1&amp;3","1&amp;2")))</f>
        <v xml:space="preserve"> </v>
      </c>
      <c r="AS476" s="318">
        <f t="shared" si="4164"/>
        <v>3</v>
      </c>
      <c r="AT476" s="318">
        <f t="shared" si="4186"/>
        <v>0</v>
      </c>
      <c r="AU476" s="318">
        <f t="shared" si="4165"/>
        <v>0</v>
      </c>
      <c r="AV476" s="318">
        <f t="shared" si="4166"/>
        <v>-28</v>
      </c>
    </row>
    <row r="477" spans="1:48">
      <c r="A477" s="197">
        <f t="shared" si="4035"/>
        <v>467</v>
      </c>
      <c r="B477" s="198">
        <f>Data!B477</f>
        <v>16</v>
      </c>
      <c r="D477" s="292" t="str">
        <f>IF(B475=0,0,IF(B475&lt;=18,"L","H"))</f>
        <v>L</v>
      </c>
      <c r="E477" s="292" t="str">
        <f>IF(B476=0,0,IF(ISODD(B476),"O","E"))</f>
        <v>O</v>
      </c>
      <c r="F477" s="292" t="str">
        <f>IF(B477=0,0,IF(B477&lt;=18,"L","H"))</f>
        <v>L</v>
      </c>
      <c r="G477" s="292" t="str">
        <f>IF(B478=0,0,IF(ISODD(B478),"O","E"))</f>
        <v>E</v>
      </c>
      <c r="M477" s="71"/>
      <c r="N477" s="165"/>
      <c r="O477" s="71"/>
      <c r="P477" s="71"/>
      <c r="Q477" s="165"/>
      <c r="R477" s="165"/>
      <c r="S477" s="165"/>
      <c r="T477" s="165"/>
      <c r="U477" s="71"/>
      <c r="V477" s="165"/>
      <c r="W477" s="71"/>
      <c r="X477" s="71"/>
      <c r="Y477" s="314"/>
      <c r="Z477" s="314"/>
      <c r="AA477" s="314"/>
      <c r="AB477" s="314"/>
      <c r="AC477" s="306"/>
      <c r="AD477" s="308"/>
      <c r="AE477" s="306"/>
      <c r="AG477" s="577"/>
      <c r="AH477" s="577"/>
      <c r="AI477" s="577"/>
      <c r="AJ477" s="577"/>
      <c r="AL477" s="165"/>
      <c r="AN477" s="71"/>
      <c r="AO477" s="314">
        <f t="shared" ref="AO477" si="4189">IF(AND(B477&gt;0,B477&lt;=12),1,IF(AND(B477&gt;12,B477&lt;=24),2,IF(AND(B477&gt;24,B477&lt;=36),3,0)))</f>
        <v>2</v>
      </c>
      <c r="AQ477" s="314" t="str">
        <f t="shared" si="4162"/>
        <v xml:space="preserve"> </v>
      </c>
      <c r="AR477" s="314" t="str">
        <f t="shared" ref="AR477" si="4190">IF(AQ477="L"," ",IF(AO466="A","B&amp;C",IF(AO466="B","A&amp;C","A&amp;B")))</f>
        <v>A&amp;C</v>
      </c>
      <c r="AS477" s="318">
        <f t="shared" si="4164"/>
        <v>3</v>
      </c>
      <c r="AT477" s="318">
        <f t="shared" si="4186"/>
        <v>18</v>
      </c>
      <c r="AU477" s="318">
        <f t="shared" si="4165"/>
        <v>0</v>
      </c>
      <c r="AV477" s="318">
        <f t="shared" si="4166"/>
        <v>-46</v>
      </c>
    </row>
    <row r="478" spans="1:48">
      <c r="A478" s="197">
        <f t="shared" si="4035"/>
        <v>468</v>
      </c>
      <c r="B478" s="198">
        <f>Data!B478</f>
        <v>34</v>
      </c>
      <c r="I478" s="287" t="str">
        <f t="shared" ref="I478" si="4191">IF(D467=1,"2&amp;3",IF(D467=2,"1&amp;3","1&amp;2"))</f>
        <v>2&amp;3</v>
      </c>
      <c r="J478" s="287" t="str">
        <f t="shared" ref="J478" si="4192">IF(E467="A","B&amp;C",IF(E467="B","A&amp;C","A&amp;B"))</f>
        <v>A&amp;C</v>
      </c>
      <c r="K478" s="287" t="str">
        <f t="shared" ref="K478" si="4193">IF(F467=1,"2&amp;3",IF(F467=2,"1&amp;3","1&amp;2"))</f>
        <v>1&amp;2</v>
      </c>
      <c r="L478" s="287" t="str">
        <f t="shared" ref="L478" si="4194">IF(G467="A","B&amp;C",IF(G467="B","A&amp;C","A&amp;B"))</f>
        <v>A&amp;B</v>
      </c>
      <c r="M478" s="71"/>
      <c r="N478" s="165"/>
      <c r="O478" s="71"/>
      <c r="P478" s="71"/>
      <c r="Q478" s="289" t="str">
        <f t="shared" ref="Q478" si="4195">IF(D468="A","B&amp;C",IF(D468="B","A&amp;C","A&amp;B"))</f>
        <v>A&amp;B</v>
      </c>
      <c r="R478" s="289" t="str">
        <f t="shared" ref="R478" si="4196">IF(E468=1,"2&amp;3",IF(E468=2,"1&amp;3","1&amp;2"))</f>
        <v>2&amp;3</v>
      </c>
      <c r="S478" s="289" t="str">
        <f t="shared" ref="S478" si="4197">IF(F468="A","B&amp;C",IF(F468="B","A&amp;C","A&amp;B"))</f>
        <v>A&amp;B</v>
      </c>
      <c r="T478" s="289" t="str">
        <f t="shared" ref="T478" si="4198">IF(G468=1,"2&amp;3",IF(G468=2,"1&amp;3","1&amp;2"))</f>
        <v>1&amp;3</v>
      </c>
      <c r="U478" s="71"/>
      <c r="V478" s="165"/>
      <c r="W478" s="71"/>
      <c r="X478" s="71"/>
      <c r="Y478" s="349" t="str">
        <f t="shared" ref="Y478" si="4199">IF(D475=1,"2&amp;3",IF(D475=2,"1&amp;3","1&amp;2"))</f>
        <v>2&amp;3</v>
      </c>
      <c r="Z478" s="349" t="str">
        <f t="shared" ref="Z478" si="4200">IF(E475="A","B&amp;C",IF(E475="B","A&amp;C","A&amp;B"))</f>
        <v>A&amp;B</v>
      </c>
      <c r="AA478" s="349" t="str">
        <f t="shared" ref="AA478" si="4201">IF(F475=1,"2&amp;3",IF(F475=2,"1&amp;3","1&amp;2"))</f>
        <v>1&amp;3</v>
      </c>
      <c r="AB478" s="349" t="str">
        <f t="shared" ref="AB478" si="4202">IF(G475="A","B&amp;C",IF(G475="B","A&amp;C","A&amp;B"))</f>
        <v>B&amp;C</v>
      </c>
      <c r="AC478" s="306"/>
      <c r="AD478" s="308"/>
      <c r="AE478" s="306"/>
      <c r="AG478" s="337" t="str">
        <f>IF(D469="H","L","H")</f>
        <v>H</v>
      </c>
      <c r="AH478" s="337" t="str">
        <f>IF(E469="O","E","O")</f>
        <v>E</v>
      </c>
      <c r="AI478" s="337" t="str">
        <f>IF(F469="H","L","H")</f>
        <v>L</v>
      </c>
      <c r="AJ478" s="337" t="str">
        <f>IF(G469="O","E","O")</f>
        <v>E</v>
      </c>
      <c r="AL478" s="165"/>
      <c r="AN478" s="71"/>
      <c r="AO478" s="314" t="str">
        <f t="shared" ref="AO478" si="4203">IF(B478=0,0,IF(MOD(B478,3)=1,"A",IF(MOD(B478,3)=2,"B","C")))</f>
        <v>A</v>
      </c>
      <c r="AQ478" s="314" t="str">
        <f t="shared" si="4162"/>
        <v>W</v>
      </c>
      <c r="AR478" s="314" t="str">
        <f t="shared" ref="AR478" si="4204">IF(AQ478="L"," ",IF(AO467=1,"2&amp;3",IF(AO467=2,"1&amp;3","1&amp;2")))</f>
        <v>2&amp;3</v>
      </c>
      <c r="AS478" s="318">
        <f t="shared" si="4164"/>
        <v>1</v>
      </c>
      <c r="AT478" s="318">
        <f t="shared" si="4186"/>
        <v>2</v>
      </c>
      <c r="AU478" s="318">
        <f t="shared" si="4165"/>
        <v>27</v>
      </c>
      <c r="AV478" s="318">
        <f t="shared" si="4166"/>
        <v>-21</v>
      </c>
    </row>
    <row r="479" spans="1:48">
      <c r="A479" s="197">
        <f t="shared" si="4035"/>
        <v>469</v>
      </c>
      <c r="B479" s="198">
        <f>Data!B479</f>
        <v>27</v>
      </c>
      <c r="D479" s="288">
        <f>IF(AND(B479&gt;0,B479&lt;=12),1,IF(AND(B479&gt;12,B479&lt;=24),2,IF(AND(B479&gt;24,B479&lt;=36),3,0)))</f>
        <v>3</v>
      </c>
      <c r="E479" s="288" t="str">
        <f>IF(B480=0,0,IF(MOD(B480,3)=1,"A",IF(MOD(B480,3)=2,"B","C")))</f>
        <v>B</v>
      </c>
      <c r="F479" s="288">
        <f>IF(AND(B481&gt;0,B481&lt;=12),1,IF(AND(B481&gt;12,B481&lt;=24),2,IF(AND(B481&gt;24,B481&lt;=36),3,0)))</f>
        <v>3</v>
      </c>
      <c r="G479" s="288" t="str">
        <f>IF(B482=0,0,IF(MOD(B482,3)=1,"A",IF(MOD(B482,3)=2,"B","C")))</f>
        <v>C</v>
      </c>
      <c r="I479" s="66" t="str">
        <f t="shared" ref="I479" si="4205">IF(AND(D479&lt;&gt;D467,D479&lt;&gt;0),"W","L")</f>
        <v>W</v>
      </c>
      <c r="J479" s="66" t="str">
        <f t="shared" ref="J479" si="4206">IF(I479="W"," ", IF(AND(E479&lt;&gt;E467,E479&lt;&gt;0),"W","L"))</f>
        <v xml:space="preserve"> </v>
      </c>
      <c r="K479" s="66" t="str">
        <f t="shared" ref="K479:L479" si="4207">IF(OR(J479="W",J479=" ")," ",IF(AND(F479&lt;&gt;F467,F479&lt;&gt;0),"W","L"))</f>
        <v xml:space="preserve"> </v>
      </c>
      <c r="L479" s="66" t="str">
        <f t="shared" si="4207"/>
        <v xml:space="preserve"> </v>
      </c>
      <c r="M479" s="71"/>
      <c r="N479" s="165">
        <f t="shared" ref="N479" si="4208">IF(I479="W",1,IF(J479="W",2,IF(K479="W",3,IF(L479="W",4,"L"))))</f>
        <v>1</v>
      </c>
      <c r="O479" s="71">
        <f t="shared" ref="O479" si="4209">IF(N479&lt;&gt;"L",O475+1,O475-81)</f>
        <v>-213</v>
      </c>
      <c r="P479" s="71"/>
      <c r="Q479" s="66" t="str">
        <f t="shared" ref="Q479" si="4210">IF(AND(D480&lt;&gt;D468,D480&lt;&gt;0),"W","L")</f>
        <v>L</v>
      </c>
      <c r="R479" s="66" t="str">
        <f t="shared" ref="R479" si="4211">IF(Q479="W"," ", IF(AND(E480&lt;&gt;E468,E480&lt;&gt;0),"W","L"))</f>
        <v>W</v>
      </c>
      <c r="S479" s="66" t="str">
        <f t="shared" ref="S479:T479" si="4212">IF(OR(R479="W",R479=" ")," ",IF(AND(F480&lt;&gt;F468,F480&lt;&gt;0),"W","L"))</f>
        <v xml:space="preserve"> </v>
      </c>
      <c r="T479" s="66" t="str">
        <f t="shared" si="4212"/>
        <v xml:space="preserve"> </v>
      </c>
      <c r="U479" s="71"/>
      <c r="V479" s="165">
        <f t="shared" ref="V479" si="4213">IF(Q479="W",1,IF(R479="W",2,IF(S479="W",3,IF(T479="W",4,"L"))))</f>
        <v>2</v>
      </c>
      <c r="W479" s="71">
        <f t="shared" ref="W479" si="4214">IF(V479&lt;&gt;"L",W475+1,W475-81)</f>
        <v>33</v>
      </c>
      <c r="X479" s="71"/>
      <c r="Y479" s="314" t="str">
        <f t="shared" ref="Y479" si="4215">IF(AND(D479&lt;&gt;D475,D479&lt;&gt;0),"W","L")</f>
        <v>W</v>
      </c>
      <c r="Z479" s="314" t="str">
        <f t="shared" ref="Z479" si="4216">IF(Y479="W"," ", IF(AND(E479&lt;&gt;E475,E479&lt;&gt;0),"W","L"))</f>
        <v xml:space="preserve"> </v>
      </c>
      <c r="AA479" s="314" t="str">
        <f t="shared" ref="AA479:AB479" si="4217">IF(OR(Z479="W",Z479=" ")," ",IF(AND(F479&lt;&gt;F475,F479&lt;&gt;0),"W","L"))</f>
        <v xml:space="preserve"> </v>
      </c>
      <c r="AB479" s="314" t="str">
        <f t="shared" si="4217"/>
        <v xml:space="preserve"> </v>
      </c>
      <c r="AC479" s="306"/>
      <c r="AD479" s="308">
        <f t="shared" ref="AD479" si="4218">IF(Y479="W",1,IF(Z479="W",2,IF(AA479="W",3,IF(AB479="W",4,"L"))))</f>
        <v>1</v>
      </c>
      <c r="AE479" s="306">
        <f t="shared" ref="AE479" si="4219">IF(AD479&lt;&gt;"L",AE475+1,AE475-81)</f>
        <v>117</v>
      </c>
      <c r="AG479" s="314" t="str">
        <f>IF(AND(D481&lt;&gt;D469,D710&lt;&gt;0),"W","L")</f>
        <v>L</v>
      </c>
      <c r="AH479" s="314" t="str">
        <f>IF(AG479="W"," ", IF(AND(E481&lt;&gt;E469,E481&lt;&gt;0),"W","L"))</f>
        <v>L</v>
      </c>
      <c r="AI479" s="314" t="str">
        <f>IF(OR(AH479="W",AH479=" ")," ",IF(AND(F481&lt;&gt;F469,F481&lt;&gt;0),"W","L"))</f>
        <v>L</v>
      </c>
      <c r="AJ479" s="314" t="str">
        <f>IF(OR(AI479="W",AI479=" ")," ",IF(AND(G481&lt;&gt;G469,G481&lt;&gt;0),"W","L"))</f>
        <v>W</v>
      </c>
      <c r="AL479" s="165">
        <f t="shared" ref="AL479" si="4220">IF(AG479="W",1,IF(AH479="W",2,IF(AI479="W",3,IF(AJ479="W",4,"L"))))</f>
        <v>4</v>
      </c>
      <c r="AM479" s="71">
        <f t="shared" ref="AM479" si="4221">IF(AL479&lt;&gt;"L",AM475+1,AM475-15)</f>
        <v>-93</v>
      </c>
      <c r="AN479" s="71"/>
      <c r="AO479" s="314">
        <f t="shared" ref="AO479" si="4222">IF(AND(B479&gt;0,B479&lt;=12),1,IF(AND(B479&gt;12,B479&lt;=24),2,IF(AND(B479&gt;24,B479&lt;=36),3,0)))</f>
        <v>3</v>
      </c>
      <c r="AQ479" s="314" t="str">
        <f t="shared" si="4162"/>
        <v>W</v>
      </c>
      <c r="AR479" s="314" t="str">
        <f t="shared" ref="AR479" si="4223">IF(AQ479="L"," ",IF(AO468="A","B&amp;C",IF(AO468="B","A&amp;C","A&amp;B")))</f>
        <v>A&amp;C</v>
      </c>
      <c r="AS479" s="318">
        <f t="shared" si="4164"/>
        <v>1</v>
      </c>
      <c r="AT479" s="318">
        <f t="shared" si="4186"/>
        <v>2</v>
      </c>
      <c r="AU479" s="318">
        <f t="shared" si="4165"/>
        <v>3</v>
      </c>
      <c r="AV479" s="318">
        <f t="shared" si="4166"/>
        <v>-20</v>
      </c>
    </row>
    <row r="480" spans="1:48">
      <c r="A480" s="197">
        <f t="shared" si="4035"/>
        <v>470</v>
      </c>
      <c r="B480" s="198">
        <f>Data!B480</f>
        <v>35</v>
      </c>
      <c r="D480" s="290" t="str">
        <f>IF(B479=0,0,IF(MOD(B479,3)=1,"A",IF(MOD(B479,3)=2,"B","C")))</f>
        <v>C</v>
      </c>
      <c r="E480" s="290">
        <f>IF(AND(B480&gt;0,B480&lt;=12),1,IF(AND(B480&gt;12,B480&lt;=24),2,IF(AND(B480&gt;24,B480&lt;=36),3,0)))</f>
        <v>3</v>
      </c>
      <c r="F480" s="290" t="str">
        <f>IF(B481=0,0,IF(MOD(B481,3)=1,"A",IF(MOD(B481,3)=2,"B","C")))</f>
        <v>A</v>
      </c>
      <c r="G480" s="290">
        <f>IF(AND(B482&gt;0,B482&lt;=12),1,IF(AND(B482&gt;12,B482&lt;=24),2,IF(AND(B482&gt;24,B482&lt;=36),3,0)))</f>
        <v>3</v>
      </c>
      <c r="M480" s="71"/>
      <c r="N480" s="165"/>
      <c r="O480" s="71"/>
      <c r="P480" s="71"/>
      <c r="Q480" s="165"/>
      <c r="R480" s="165"/>
      <c r="S480" s="165"/>
      <c r="T480" s="165"/>
      <c r="U480" s="71"/>
      <c r="V480" s="165"/>
      <c r="W480" s="71"/>
      <c r="X480" s="71"/>
      <c r="Y480" s="314"/>
      <c r="Z480" s="314"/>
      <c r="AA480" s="314"/>
      <c r="AB480" s="314"/>
      <c r="AC480" s="306"/>
      <c r="AD480" s="308"/>
      <c r="AE480" s="306"/>
      <c r="AG480" s="577"/>
      <c r="AH480" s="577"/>
      <c r="AI480" s="577"/>
      <c r="AJ480" s="577"/>
      <c r="AL480" s="165"/>
      <c r="AN480" s="71"/>
      <c r="AO480" s="314" t="str">
        <f t="shared" ref="AO480" si="4224">IF(B480=0,0,IF(MOD(B480,3)=1,"A",IF(MOD(B480,3)=2,"B","C")))</f>
        <v>B</v>
      </c>
      <c r="AQ480" s="314" t="str">
        <f t="shared" si="4162"/>
        <v>L</v>
      </c>
      <c r="AR480" s="314" t="str">
        <f t="shared" ref="AR480" si="4225">IF(AQ480="L"," ",IF(AO469=1,"2&amp;3",IF(AO469=2,"1&amp;3","1&amp;2")))</f>
        <v xml:space="preserve"> </v>
      </c>
      <c r="AS480" s="318">
        <f t="shared" si="4164"/>
        <v>2</v>
      </c>
      <c r="AT480" s="318">
        <f t="shared" si="4186"/>
        <v>0</v>
      </c>
      <c r="AU480" s="318">
        <f t="shared" si="4165"/>
        <v>0</v>
      </c>
      <c r="AV480" s="318">
        <f t="shared" si="4166"/>
        <v>-20</v>
      </c>
    </row>
    <row r="481" spans="1:48">
      <c r="A481" s="197">
        <f t="shared" si="4035"/>
        <v>471</v>
      </c>
      <c r="B481" s="198">
        <f>Data!B481</f>
        <v>28</v>
      </c>
      <c r="D481" s="292" t="str">
        <f>IF(B479=0,0,IF(B479&lt;=18,"L","H"))</f>
        <v>H</v>
      </c>
      <c r="E481" s="292" t="str">
        <f>IF(B480=0,0,IF(ISODD(B480),"O","E"))</f>
        <v>O</v>
      </c>
      <c r="F481" s="292" t="str">
        <f>IF(B481=0,0,IF(B481&lt;=18,"L","H"))</f>
        <v>H</v>
      </c>
      <c r="G481" s="292" t="str">
        <f>IF(B482=0,0,IF(ISODD(B482),"O","E"))</f>
        <v>E</v>
      </c>
      <c r="M481" s="71"/>
      <c r="N481" s="165"/>
      <c r="O481" s="71"/>
      <c r="P481" s="71"/>
      <c r="Q481" s="165"/>
      <c r="R481" s="165"/>
      <c r="S481" s="165"/>
      <c r="T481" s="165"/>
      <c r="U481" s="71"/>
      <c r="V481" s="165"/>
      <c r="W481" s="71"/>
      <c r="X481" s="71"/>
      <c r="Y481" s="314"/>
      <c r="Z481" s="314"/>
      <c r="AA481" s="314"/>
      <c r="AB481" s="314"/>
      <c r="AC481" s="306"/>
      <c r="AD481" s="308"/>
      <c r="AE481" s="306"/>
      <c r="AG481" s="577"/>
      <c r="AH481" s="577"/>
      <c r="AI481" s="577"/>
      <c r="AJ481" s="577"/>
      <c r="AL481" s="165"/>
      <c r="AN481" s="71"/>
      <c r="AO481" s="314">
        <f t="shared" ref="AO481" si="4226">IF(AND(B481&gt;0,B481&lt;=12),1,IF(AND(B481&gt;12,B481&lt;=24),2,IF(AND(B481&gt;24,B481&lt;=36),3,0)))</f>
        <v>3</v>
      </c>
      <c r="AQ481" s="314" t="str">
        <f t="shared" si="4162"/>
        <v xml:space="preserve"> </v>
      </c>
      <c r="AR481" s="314" t="str">
        <f t="shared" ref="AR481" si="4227">IF(AQ481="L"," ",IF(AO470="A","B&amp;C",IF(AO470="B","A&amp;C","A&amp;B")))</f>
        <v>A&amp;B</v>
      </c>
      <c r="AS481" s="318">
        <f t="shared" si="4164"/>
        <v>2</v>
      </c>
      <c r="AT481" s="318">
        <f t="shared" si="4186"/>
        <v>6</v>
      </c>
      <c r="AU481" s="318">
        <f t="shared" si="4165"/>
        <v>0</v>
      </c>
      <c r="AV481" s="318">
        <f t="shared" si="4166"/>
        <v>-26</v>
      </c>
    </row>
    <row r="482" spans="1:48">
      <c r="A482" s="197">
        <f t="shared" si="4035"/>
        <v>472</v>
      </c>
      <c r="B482" s="198">
        <f>Data!B482</f>
        <v>36</v>
      </c>
      <c r="D482" s="165"/>
      <c r="E482" s="165"/>
      <c r="F482" s="165"/>
      <c r="G482" s="165"/>
      <c r="I482" s="287" t="str">
        <f t="shared" ref="I482" si="4228">IF(D471=1,"2&amp;3",IF(D471=2,"1&amp;3","1&amp;2"))</f>
        <v>1&amp;3</v>
      </c>
      <c r="J482" s="287" t="str">
        <f t="shared" ref="J482" si="4229">IF(E471="A","B&amp;C",IF(E471="B","A&amp;C","A&amp;B"))</f>
        <v>B&amp;C</v>
      </c>
      <c r="K482" s="287" t="str">
        <f t="shared" ref="K482" si="4230">IF(F471=1,"2&amp;3",IF(F471=2,"1&amp;3","1&amp;2"))</f>
        <v>1&amp;2</v>
      </c>
      <c r="L482" s="287" t="str">
        <f t="shared" ref="L482" si="4231">IF(G471="A","B&amp;C",IF(G471="B","A&amp;C","A&amp;B"))</f>
        <v>A&amp;B</v>
      </c>
      <c r="M482" s="71"/>
      <c r="N482" s="165"/>
      <c r="O482" s="71"/>
      <c r="P482" s="71"/>
      <c r="Q482" s="289" t="str">
        <f t="shared" ref="Q482" si="4232">IF(D472="A","B&amp;C",IF(D472="B","A&amp;C","A&amp;B"))</f>
        <v>A&amp;B</v>
      </c>
      <c r="R482" s="289" t="str">
        <f t="shared" ref="R482" si="4233">IF(E472=1,"2&amp;3",IF(E472=2,"1&amp;3","1&amp;2"))</f>
        <v>1&amp;3</v>
      </c>
      <c r="S482" s="289" t="str">
        <f t="shared" ref="S482" si="4234">IF(F472="A","B&amp;C",IF(F472="B","A&amp;C","A&amp;B"))</f>
        <v>A&amp;C</v>
      </c>
      <c r="T482" s="289" t="str">
        <f t="shared" ref="T482" si="4235">IF(G472=1,"2&amp;3",IF(G472=2,"1&amp;3","1&amp;2"))</f>
        <v>1&amp;3</v>
      </c>
      <c r="U482" s="71"/>
      <c r="V482" s="165"/>
      <c r="W482" s="71"/>
      <c r="X482" s="71"/>
      <c r="Y482" s="349" t="str">
        <f t="shared" ref="Y482" si="4236">IF(D479=1,"2&amp;3",IF(D479=2,"1&amp;3","1&amp;2"))</f>
        <v>1&amp;2</v>
      </c>
      <c r="Z482" s="349" t="str">
        <f t="shared" ref="Z482" si="4237">IF(E479="A","B&amp;C",IF(E479="B","A&amp;C","A&amp;B"))</f>
        <v>A&amp;C</v>
      </c>
      <c r="AA482" s="349" t="str">
        <f t="shared" ref="AA482" si="4238">IF(F479=1,"2&amp;3",IF(F479=2,"1&amp;3","1&amp;2"))</f>
        <v>1&amp;2</v>
      </c>
      <c r="AB482" s="349" t="str">
        <f t="shared" ref="AB482" si="4239">IF(G479="A","B&amp;C",IF(G479="B","A&amp;C","A&amp;B"))</f>
        <v>A&amp;B</v>
      </c>
      <c r="AC482" s="306"/>
      <c r="AD482" s="308"/>
      <c r="AE482" s="306"/>
      <c r="AG482" s="337" t="str">
        <f>IF(D473="H","L","H")</f>
        <v>H</v>
      </c>
      <c r="AH482" s="337" t="str">
        <f>IF(E473="O","E","O")</f>
        <v>E</v>
      </c>
      <c r="AI482" s="337" t="str">
        <f>IF(F473="H","L","H")</f>
        <v>L</v>
      </c>
      <c r="AJ482" s="337" t="str">
        <f>IF(G473="O","E","O")</f>
        <v>O</v>
      </c>
      <c r="AL482" s="165"/>
      <c r="AN482" s="71"/>
      <c r="AO482" s="314" t="str">
        <f t="shared" ref="AO482" si="4240">IF(B482=0,0,IF(MOD(B482,3)=1,"A",IF(MOD(B482,3)=2,"B","C")))</f>
        <v>C</v>
      </c>
      <c r="AQ482" s="314" t="str">
        <f t="shared" si="4162"/>
        <v>L</v>
      </c>
      <c r="AR482" s="314" t="str">
        <f t="shared" ref="AR482" si="4241">IF(AQ482="L"," ",IF(AO471=1,"2&amp;3",IF(AO471=2,"1&amp;3","1&amp;2")))</f>
        <v xml:space="preserve"> </v>
      </c>
      <c r="AS482" s="318">
        <f t="shared" si="4164"/>
        <v>3</v>
      </c>
      <c r="AT482" s="318">
        <f t="shared" si="4186"/>
        <v>0</v>
      </c>
      <c r="AU482" s="318">
        <f t="shared" si="4165"/>
        <v>0</v>
      </c>
      <c r="AV482" s="318">
        <f t="shared" si="4166"/>
        <v>-26</v>
      </c>
    </row>
    <row r="483" spans="1:48">
      <c r="A483" s="197">
        <f t="shared" si="4035"/>
        <v>473</v>
      </c>
      <c r="B483" s="198">
        <f>Data!B483</f>
        <v>25</v>
      </c>
      <c r="D483" s="288">
        <f>IF(AND(B483&gt;0,B483&lt;=12),1,IF(AND(B483&gt;12,B483&lt;=24),2,IF(AND(B483&gt;24,B483&lt;=36),3,0)))</f>
        <v>3</v>
      </c>
      <c r="E483" s="288" t="str">
        <f>IF(B484=0,0,IF(MOD(B484,3)=1,"A",IF(MOD(B484,3)=2,"B","C")))</f>
        <v>B</v>
      </c>
      <c r="F483" s="288">
        <f>IF(AND(B485&gt;0,B485&lt;=12),1,IF(AND(B485&gt;12,B485&lt;=24),2,IF(AND(B485&gt;24,B485&lt;=36),3,0)))</f>
        <v>2</v>
      </c>
      <c r="G483" s="288" t="str">
        <f>IF(B486=0,0,IF(MOD(B486,3)=1,"A",IF(MOD(B486,3)=2,"B","C")))</f>
        <v>B</v>
      </c>
      <c r="I483" s="66" t="str">
        <f t="shared" ref="I483" si="4242">IF(AND(D483&lt;&gt;D471,D483&lt;&gt;0),"W","L")</f>
        <v>W</v>
      </c>
      <c r="J483" s="66" t="str">
        <f t="shared" ref="J483" si="4243">IF(I483="W"," ", IF(AND(E483&lt;&gt;E471,E483&lt;&gt;0),"W","L"))</f>
        <v xml:space="preserve"> </v>
      </c>
      <c r="K483" s="66" t="str">
        <f t="shared" ref="K483:L483" si="4244">IF(OR(J483="W",J483=" ")," ",IF(AND(F483&lt;&gt;F471,F483&lt;&gt;0),"W","L"))</f>
        <v xml:space="preserve"> </v>
      </c>
      <c r="L483" s="66" t="str">
        <f t="shared" si="4244"/>
        <v xml:space="preserve"> </v>
      </c>
      <c r="M483" s="71"/>
      <c r="N483" s="165">
        <f t="shared" ref="N483" si="4245">IF(I483="W",1,IF(J483="W",2,IF(K483="W",3,IF(L483="W",4,"L"))))</f>
        <v>1</v>
      </c>
      <c r="O483" s="71">
        <f t="shared" ref="O483" si="4246">IF(N483&lt;&gt;"L",O479+1,O479-81)</f>
        <v>-212</v>
      </c>
      <c r="P483" s="71"/>
      <c r="Q483" s="66" t="str">
        <f t="shared" ref="Q483" si="4247">IF(AND(D484&lt;&gt;D472,D484&lt;&gt;0),"W","L")</f>
        <v>W</v>
      </c>
      <c r="R483" s="66" t="str">
        <f t="shared" ref="R483" si="4248">IF(Q483="W"," ", IF(AND(E484&lt;&gt;E472,E484&lt;&gt;0),"W","L"))</f>
        <v xml:space="preserve"> </v>
      </c>
      <c r="S483" s="66" t="str">
        <f t="shared" ref="S483:T483" si="4249">IF(OR(R483="W",R483=" ")," ",IF(AND(F484&lt;&gt;F472,F484&lt;&gt;0),"W","L"))</f>
        <v xml:space="preserve"> </v>
      </c>
      <c r="T483" s="66" t="str">
        <f t="shared" si="4249"/>
        <v xml:space="preserve"> </v>
      </c>
      <c r="U483" s="71"/>
      <c r="V483" s="165">
        <f t="shared" ref="V483" si="4250">IF(Q483="W",1,IF(R483="W",2,IF(S483="W",3,IF(T483="W",4,"L"))))</f>
        <v>1</v>
      </c>
      <c r="W483" s="71">
        <f t="shared" ref="W483" si="4251">IF(V483&lt;&gt;"L",W479+1,W479-81)</f>
        <v>34</v>
      </c>
      <c r="X483" s="71"/>
      <c r="Y483" s="314" t="str">
        <f t="shared" ref="Y483" si="4252">IF(AND(D483&lt;&gt;D479,D483&lt;&gt;0),"W","L")</f>
        <v>L</v>
      </c>
      <c r="Z483" s="314" t="str">
        <f t="shared" ref="Z483" si="4253">IF(Y483="W"," ", IF(AND(E483&lt;&gt;E479,E483&lt;&gt;0),"W","L"))</f>
        <v>L</v>
      </c>
      <c r="AA483" s="314" t="str">
        <f t="shared" ref="AA483:AB483" si="4254">IF(OR(Z483="W",Z483=" ")," ",IF(AND(F483&lt;&gt;F479,F483&lt;&gt;0),"W","L"))</f>
        <v>W</v>
      </c>
      <c r="AB483" s="314" t="str">
        <f t="shared" si="4254"/>
        <v xml:space="preserve"> </v>
      </c>
      <c r="AC483" s="306"/>
      <c r="AD483" s="308">
        <f t="shared" ref="AD483" si="4255">IF(Y483="W",1,IF(Z483="W",2,IF(AA483="W",3,IF(AB483="W",4,"L"))))</f>
        <v>3</v>
      </c>
      <c r="AE483" s="306">
        <f t="shared" ref="AE483" si="4256">IF(AD483&lt;&gt;"L",AE479+1,AE479-81)</f>
        <v>118</v>
      </c>
      <c r="AG483" s="314" t="str">
        <f>IF(AND(D485&lt;&gt;D473,D714&lt;&gt;0),"W","L")</f>
        <v>L</v>
      </c>
      <c r="AH483" s="314" t="str">
        <f>IF(AG483="W"," ", IF(AND(E485&lt;&gt;E473,E485&lt;&gt;0),"W","L"))</f>
        <v>L</v>
      </c>
      <c r="AI483" s="314" t="str">
        <f>IF(OR(AH483="W",AH483=" ")," ",IF(AND(F485&lt;&gt;F473,F485&lt;&gt;0),"W","L"))</f>
        <v>L</v>
      </c>
      <c r="AJ483" s="314" t="str">
        <f>IF(OR(AI483="W",AI483=" ")," ",IF(AND(G485&lt;&gt;G473,G485&lt;&gt;0),"W","L"))</f>
        <v>W</v>
      </c>
      <c r="AL483" s="165">
        <f t="shared" ref="AL483" si="4257">IF(AG483="W",1,IF(AH483="W",2,IF(AI483="W",3,IF(AJ483="W",4,"L"))))</f>
        <v>4</v>
      </c>
      <c r="AM483" s="71">
        <f t="shared" ref="AM483" si="4258">IF(AL483&lt;&gt;"L",AM479+1,AM479-15)</f>
        <v>-92</v>
      </c>
      <c r="AN483" s="71"/>
      <c r="AO483" s="314">
        <f t="shared" ref="AO483" si="4259">IF(AND(B483&gt;0,B483&lt;=12),1,IF(AND(B483&gt;12,B483&lt;=24),2,IF(AND(B483&gt;24,B483&lt;=36),3,0)))</f>
        <v>3</v>
      </c>
      <c r="AQ483" s="314" t="str">
        <f t="shared" si="4162"/>
        <v xml:space="preserve"> </v>
      </c>
      <c r="AR483" s="314" t="str">
        <f t="shared" ref="AR483" si="4260">IF(AQ483="L"," ",IF(AO472="A","B&amp;C",IF(AO472="B","A&amp;C","A&amp;B")))</f>
        <v>B&amp;C</v>
      </c>
      <c r="AS483" s="318">
        <f t="shared" si="4164"/>
        <v>3</v>
      </c>
      <c r="AT483" s="318">
        <f t="shared" si="4186"/>
        <v>18</v>
      </c>
      <c r="AU483" s="318">
        <f t="shared" si="4165"/>
        <v>0</v>
      </c>
      <c r="AV483" s="318">
        <f t="shared" si="4166"/>
        <v>-44</v>
      </c>
    </row>
    <row r="484" spans="1:48">
      <c r="A484" s="197">
        <f t="shared" si="4035"/>
        <v>474</v>
      </c>
      <c r="B484" s="198">
        <f>Data!B484</f>
        <v>5</v>
      </c>
      <c r="D484" s="290" t="str">
        <f>IF(B483=0,0,IF(MOD(B483,3)=1,"A",IF(MOD(B483,3)=2,"B","C")))</f>
        <v>A</v>
      </c>
      <c r="E484" s="290">
        <f>IF(AND(B484&gt;0,B484&lt;=12),1,IF(AND(B484&gt;12,B484&lt;=24),2,IF(AND(B484&gt;24,B484&lt;=36),3,0)))</f>
        <v>1</v>
      </c>
      <c r="F484" s="290" t="str">
        <f>IF(B485=0,0,IF(MOD(B485,3)=1,"A",IF(MOD(B485,3)=2,"B","C")))</f>
        <v>C</v>
      </c>
      <c r="G484" s="290">
        <f>IF(AND(B486&gt;0,B486&lt;=12),1,IF(AND(B486&gt;12,B486&lt;=24),2,IF(AND(B486&gt;24,B486&lt;=36),3,0)))</f>
        <v>1</v>
      </c>
      <c r="M484" s="71"/>
      <c r="N484" s="165"/>
      <c r="O484" s="71"/>
      <c r="P484" s="71"/>
      <c r="Q484" s="165"/>
      <c r="R484" s="165"/>
      <c r="S484" s="165"/>
      <c r="T484" s="165"/>
      <c r="U484" s="71"/>
      <c r="V484" s="165"/>
      <c r="W484" s="71"/>
      <c r="X484" s="71"/>
      <c r="Y484" s="314"/>
      <c r="Z484" s="314"/>
      <c r="AA484" s="314"/>
      <c r="AB484" s="314"/>
      <c r="AC484" s="306"/>
      <c r="AD484" s="308"/>
      <c r="AE484" s="306"/>
      <c r="AG484" s="577"/>
      <c r="AH484" s="577"/>
      <c r="AI484" s="577"/>
      <c r="AJ484" s="577"/>
      <c r="AL484" s="165"/>
      <c r="AN484" s="71"/>
      <c r="AO484" s="314" t="str">
        <f t="shared" ref="AO484" si="4261">IF(B484=0,0,IF(MOD(B484,3)=1,"A",IF(MOD(B484,3)=2,"B","C")))</f>
        <v>B</v>
      </c>
      <c r="AQ484" s="314" t="str">
        <f t="shared" si="4162"/>
        <v>W</v>
      </c>
      <c r="AR484" s="314" t="str">
        <f t="shared" ref="AR484" si="4262">IF(AQ484="L"," ",IF(AO473=1,"2&amp;3",IF(AO473=2,"1&amp;3","1&amp;2")))</f>
        <v>1&amp;2</v>
      </c>
      <c r="AS484" s="318">
        <f t="shared" si="4164"/>
        <v>1</v>
      </c>
      <c r="AT484" s="318">
        <f t="shared" si="4186"/>
        <v>2</v>
      </c>
      <c r="AU484" s="318">
        <f t="shared" si="4165"/>
        <v>27</v>
      </c>
      <c r="AV484" s="318">
        <f t="shared" si="4166"/>
        <v>-19</v>
      </c>
    </row>
    <row r="485" spans="1:48">
      <c r="A485" s="197">
        <f t="shared" si="4035"/>
        <v>475</v>
      </c>
      <c r="B485" s="198">
        <f>Data!B485</f>
        <v>21</v>
      </c>
      <c r="D485" s="292" t="str">
        <f>IF(B483=0,0,IF(B483&lt;=18,"L","H"))</f>
        <v>H</v>
      </c>
      <c r="E485" s="292" t="str">
        <f>IF(B484=0,0,IF(ISODD(B484),"O","E"))</f>
        <v>O</v>
      </c>
      <c r="F485" s="292" t="str">
        <f>IF(B485=0,0,IF(B485&lt;=18,"L","H"))</f>
        <v>H</v>
      </c>
      <c r="G485" s="292" t="str">
        <f>IF(B486=0,0,IF(ISODD(B486),"O","E"))</f>
        <v>O</v>
      </c>
      <c r="M485" s="71"/>
      <c r="N485" s="165"/>
      <c r="O485" s="71"/>
      <c r="P485" s="71"/>
      <c r="Q485" s="165"/>
      <c r="R485" s="165"/>
      <c r="S485" s="165"/>
      <c r="T485" s="165"/>
      <c r="U485" s="71"/>
      <c r="V485" s="165"/>
      <c r="W485" s="71"/>
      <c r="X485" s="71"/>
      <c r="Y485" s="314"/>
      <c r="Z485" s="314"/>
      <c r="AA485" s="314"/>
      <c r="AB485" s="314"/>
      <c r="AC485" s="306"/>
      <c r="AD485" s="308"/>
      <c r="AE485" s="306"/>
      <c r="AG485" s="577"/>
      <c r="AH485" s="577"/>
      <c r="AI485" s="577"/>
      <c r="AJ485" s="577"/>
      <c r="AL485" s="165"/>
      <c r="AN485" s="71"/>
      <c r="AO485" s="314">
        <f t="shared" ref="AO485" si="4263">IF(AND(B485&gt;0,B485&lt;=12),1,IF(AND(B485&gt;12,B485&lt;=24),2,IF(AND(B485&gt;24,B485&lt;=36),3,0)))</f>
        <v>2</v>
      </c>
      <c r="AQ485" s="314" t="str">
        <f t="shared" si="4162"/>
        <v>W</v>
      </c>
      <c r="AR485" s="314" t="str">
        <f t="shared" ref="AR485" si="4264">IF(AQ485="L"," ",IF(AO474="A","B&amp;C",IF(AO474="B","A&amp;C","A&amp;B")))</f>
        <v>A&amp;B</v>
      </c>
      <c r="AS485" s="318">
        <f t="shared" si="4164"/>
        <v>1</v>
      </c>
      <c r="AT485" s="318">
        <f t="shared" si="4186"/>
        <v>2</v>
      </c>
      <c r="AU485" s="318">
        <f t="shared" si="4165"/>
        <v>3</v>
      </c>
      <c r="AV485" s="318">
        <f t="shared" si="4166"/>
        <v>-18</v>
      </c>
    </row>
    <row r="486" spans="1:48">
      <c r="A486" s="197">
        <f t="shared" si="4035"/>
        <v>476</v>
      </c>
      <c r="B486" s="198">
        <f>Data!B486</f>
        <v>5</v>
      </c>
      <c r="D486" s="165"/>
      <c r="E486" s="165"/>
      <c r="F486" s="165"/>
      <c r="G486" s="165"/>
      <c r="I486" s="287" t="str">
        <f t="shared" ref="I486" si="4265">IF(D475=1,"2&amp;3",IF(D475=2,"1&amp;3","1&amp;2"))</f>
        <v>2&amp;3</v>
      </c>
      <c r="J486" s="287" t="str">
        <f t="shared" ref="J486" si="4266">IF(E475="A","B&amp;C",IF(E475="B","A&amp;C","A&amp;B"))</f>
        <v>A&amp;B</v>
      </c>
      <c r="K486" s="287" t="str">
        <f t="shared" ref="K486" si="4267">IF(F475=1,"2&amp;3",IF(F475=2,"1&amp;3","1&amp;2"))</f>
        <v>1&amp;3</v>
      </c>
      <c r="L486" s="287" t="str">
        <f t="shared" ref="L486" si="4268">IF(G475="A","B&amp;C",IF(G475="B","A&amp;C","A&amp;B"))</f>
        <v>B&amp;C</v>
      </c>
      <c r="M486" s="71"/>
      <c r="N486" s="165"/>
      <c r="O486" s="71"/>
      <c r="P486" s="71"/>
      <c r="Q486" s="289" t="str">
        <f t="shared" ref="Q486" si="4269">IF(D476="A","B&amp;C",IF(D476="B","A&amp;C","A&amp;B"))</f>
        <v>B&amp;C</v>
      </c>
      <c r="R486" s="289" t="str">
        <f t="shared" ref="R486" si="4270">IF(E476=1,"2&amp;3",IF(E476=2,"1&amp;3","1&amp;2"))</f>
        <v>2&amp;3</v>
      </c>
      <c r="S486" s="289" t="str">
        <f t="shared" ref="S486" si="4271">IF(F476="A","B&amp;C",IF(F476="B","A&amp;C","A&amp;B"))</f>
        <v>B&amp;C</v>
      </c>
      <c r="T486" s="289" t="str">
        <f t="shared" ref="T486" si="4272">IF(G476=1,"2&amp;3",IF(G476=2,"1&amp;3","1&amp;2"))</f>
        <v>1&amp;2</v>
      </c>
      <c r="U486" s="71"/>
      <c r="V486" s="165"/>
      <c r="W486" s="71"/>
      <c r="X486" s="71"/>
      <c r="Y486" s="349" t="str">
        <f t="shared" ref="Y486" si="4273">IF(D483=1,"2&amp;3",IF(D483=2,"1&amp;3","1&amp;2"))</f>
        <v>1&amp;2</v>
      </c>
      <c r="Z486" s="349" t="str">
        <f t="shared" ref="Z486" si="4274">IF(E483="A","B&amp;C",IF(E483="B","A&amp;C","A&amp;B"))</f>
        <v>A&amp;C</v>
      </c>
      <c r="AA486" s="349" t="str">
        <f t="shared" ref="AA486" si="4275">IF(F483=1,"2&amp;3",IF(F483=2,"1&amp;3","1&amp;2"))</f>
        <v>1&amp;3</v>
      </c>
      <c r="AB486" s="349" t="str">
        <f t="shared" ref="AB486" si="4276">IF(G483="A","B&amp;C",IF(G483="B","A&amp;C","A&amp;B"))</f>
        <v>A&amp;C</v>
      </c>
      <c r="AC486" s="306"/>
      <c r="AD486" s="308"/>
      <c r="AE486" s="306"/>
      <c r="AG486" s="337" t="str">
        <f>IF(D477="H","L","H")</f>
        <v>H</v>
      </c>
      <c r="AH486" s="337" t="str">
        <f>IF(E477="O","E","O")</f>
        <v>E</v>
      </c>
      <c r="AI486" s="337" t="str">
        <f>IF(F477="H","L","H")</f>
        <v>H</v>
      </c>
      <c r="AJ486" s="337" t="str">
        <f>IF(G477="O","E","O")</f>
        <v>O</v>
      </c>
      <c r="AL486" s="165"/>
      <c r="AN486" s="71"/>
      <c r="AO486" s="314" t="str">
        <f t="shared" ref="AO486" si="4277">IF(B486=0,0,IF(MOD(B486,3)=1,"A",IF(MOD(B486,3)=2,"B","C")))</f>
        <v>B</v>
      </c>
      <c r="AQ486" s="314" t="str">
        <f t="shared" si="4162"/>
        <v>W</v>
      </c>
      <c r="AR486" s="314" t="str">
        <f t="shared" ref="AR486" si="4278">IF(AQ486="L"," ",IF(AO475=1,"2&amp;3",IF(AO475=2,"1&amp;3","1&amp;2")))</f>
        <v>2&amp;3</v>
      </c>
      <c r="AS486" s="318">
        <f t="shared" si="4164"/>
        <v>1</v>
      </c>
      <c r="AT486" s="318">
        <f t="shared" si="4186"/>
        <v>2</v>
      </c>
      <c r="AU486" s="318">
        <f t="shared" si="4165"/>
        <v>3</v>
      </c>
      <c r="AV486" s="318">
        <f t="shared" si="4166"/>
        <v>-17</v>
      </c>
    </row>
    <row r="487" spans="1:48">
      <c r="A487" s="197">
        <f t="shared" si="4035"/>
        <v>477</v>
      </c>
      <c r="B487" s="198">
        <f>Data!B487</f>
        <v>36</v>
      </c>
      <c r="D487" s="288">
        <f>IF(AND(B487&gt;0,B487&lt;=12),1,IF(AND(B487&gt;12,B487&lt;=24),2,IF(AND(B487&gt;24,B487&lt;=36),3,0)))</f>
        <v>3</v>
      </c>
      <c r="E487" s="288" t="str">
        <f>IF(B488=0,0,IF(MOD(B488,3)=1,"A",IF(MOD(B488,3)=2,"B","C")))</f>
        <v>C</v>
      </c>
      <c r="F487" s="288">
        <f>IF(AND(B489&gt;0,B489&lt;=12),1,IF(AND(B489&gt;12,B489&lt;=24),2,IF(AND(B489&gt;24,B489&lt;=36),3,0)))</f>
        <v>1</v>
      </c>
      <c r="G487" s="288" t="str">
        <f>IF(B490=0,0,IF(MOD(B490,3)=1,"A",IF(MOD(B490,3)=2,"B","C")))</f>
        <v>B</v>
      </c>
      <c r="I487" s="66" t="str">
        <f t="shared" ref="I487" si="4279">IF(AND(D487&lt;&gt;D475,D487&lt;&gt;0),"W","L")</f>
        <v>W</v>
      </c>
      <c r="J487" s="66" t="str">
        <f t="shared" ref="J487" si="4280">IF(I487="W"," ", IF(AND(E487&lt;&gt;E475,E487&lt;&gt;0),"W","L"))</f>
        <v xml:space="preserve"> </v>
      </c>
      <c r="K487" s="66" t="str">
        <f t="shared" ref="K487:L487" si="4281">IF(OR(J487="W",J487=" ")," ",IF(AND(F487&lt;&gt;F475,F487&lt;&gt;0),"W","L"))</f>
        <v xml:space="preserve"> </v>
      </c>
      <c r="L487" s="66" t="str">
        <f t="shared" si="4281"/>
        <v xml:space="preserve"> </v>
      </c>
      <c r="M487" s="71"/>
      <c r="N487" s="165">
        <f t="shared" ref="N487" si="4282">IF(I487="W",1,IF(J487="W",2,IF(K487="W",3,IF(L487="W",4,"L"))))</f>
        <v>1</v>
      </c>
      <c r="O487" s="71">
        <f t="shared" ref="O487" si="4283">IF(N487&lt;&gt;"L",O483+1,O483-81)</f>
        <v>-211</v>
      </c>
      <c r="P487" s="71"/>
      <c r="Q487" s="66" t="str">
        <f t="shared" ref="Q487" si="4284">IF(AND(D488&lt;&gt;D476,D488&lt;&gt;0),"W","L")</f>
        <v>W</v>
      </c>
      <c r="R487" s="66" t="str">
        <f t="shared" ref="R487" si="4285">IF(Q487="W"," ", IF(AND(E488&lt;&gt;E476,E488&lt;&gt;0),"W","L"))</f>
        <v xml:space="preserve"> </v>
      </c>
      <c r="S487" s="66" t="str">
        <f t="shared" ref="S487:T487" si="4286">IF(OR(R487="W",R487=" ")," ",IF(AND(F488&lt;&gt;F476,F488&lt;&gt;0),"W","L"))</f>
        <v xml:space="preserve"> </v>
      </c>
      <c r="T487" s="66" t="str">
        <f t="shared" si="4286"/>
        <v xml:space="preserve"> </v>
      </c>
      <c r="U487" s="71"/>
      <c r="V487" s="165">
        <f t="shared" ref="V487" si="4287">IF(Q487="W",1,IF(R487="W",2,IF(S487="W",3,IF(T487="W",4,"L"))))</f>
        <v>1</v>
      </c>
      <c r="W487" s="71">
        <f t="shared" ref="W487" si="4288">IF(V487&lt;&gt;"L",W483+1,W483-81)</f>
        <v>35</v>
      </c>
      <c r="X487" s="71"/>
      <c r="Y487" s="314" t="str">
        <f t="shared" ref="Y487" si="4289">IF(AND(D487&lt;&gt;D483,D487&lt;&gt;0),"W","L")</f>
        <v>L</v>
      </c>
      <c r="Z487" s="314" t="str">
        <f t="shared" ref="Z487" si="4290">IF(Y487="W"," ", IF(AND(E487&lt;&gt;E483,E487&lt;&gt;0),"W","L"))</f>
        <v>W</v>
      </c>
      <c r="AA487" s="314" t="str">
        <f t="shared" ref="AA487:AB487" si="4291">IF(OR(Z487="W",Z487=" ")," ",IF(AND(F487&lt;&gt;F483,F487&lt;&gt;0),"W","L"))</f>
        <v xml:space="preserve"> </v>
      </c>
      <c r="AB487" s="314" t="str">
        <f t="shared" si="4291"/>
        <v xml:space="preserve"> </v>
      </c>
      <c r="AC487" s="306"/>
      <c r="AD487" s="308">
        <f t="shared" ref="AD487" si="4292">IF(Y487="W",1,IF(Z487="W",2,IF(AA487="W",3,IF(AB487="W",4,"L"))))</f>
        <v>2</v>
      </c>
      <c r="AE487" s="306">
        <f t="shared" ref="AE487" si="4293">IF(AD487&lt;&gt;"L",AE483+1,AE483-81)</f>
        <v>119</v>
      </c>
      <c r="AG487" s="314" t="str">
        <f>IF(AND(D489&lt;&gt;D477,D718&lt;&gt;0),"W","L")</f>
        <v>L</v>
      </c>
      <c r="AH487" s="314" t="str">
        <f>IF(AG487="W"," ", IF(AND(E489&lt;&gt;E477,E489&lt;&gt;0),"W","L"))</f>
        <v>L</v>
      </c>
      <c r="AI487" s="314" t="str">
        <f>IF(OR(AH487="W",AH487=" ")," ",IF(AND(F489&lt;&gt;F477,F489&lt;&gt;0),"W","L"))</f>
        <v>L</v>
      </c>
      <c r="AJ487" s="314" t="str">
        <f>IF(OR(AI487="W",AI487=" ")," ",IF(AND(G489&lt;&gt;G477,G489&lt;&gt;0),"W","L"))</f>
        <v>L</v>
      </c>
      <c r="AL487" s="165" t="str">
        <f t="shared" ref="AL487" si="4294">IF(AG487="W",1,IF(AH487="W",2,IF(AI487="W",3,IF(AJ487="W",4,"L"))))</f>
        <v>L</v>
      </c>
      <c r="AM487" s="71">
        <f t="shared" ref="AM487" si="4295">IF(AL487&lt;&gt;"L",AM483+1,AM483-15)</f>
        <v>-107</v>
      </c>
      <c r="AN487" s="71"/>
      <c r="AO487" s="314">
        <f t="shared" ref="AO487" si="4296">IF(AND(B487&gt;0,B487&lt;=12),1,IF(AND(B487&gt;12,B487&lt;=24),2,IF(AND(B487&gt;24,B487&lt;=36),3,0)))</f>
        <v>3</v>
      </c>
      <c r="AQ487" s="314" t="str">
        <f t="shared" si="4162"/>
        <v>W</v>
      </c>
      <c r="AR487" s="314" t="str">
        <f t="shared" ref="AR487" si="4297">IF(AQ487="L"," ",IF(AO476="A","B&amp;C",IF(AO476="B","A&amp;C","A&amp;B")))</f>
        <v>A&amp;B</v>
      </c>
      <c r="AS487" s="318">
        <f t="shared" si="4164"/>
        <v>1</v>
      </c>
      <c r="AT487" s="318">
        <f t="shared" si="4186"/>
        <v>2</v>
      </c>
      <c r="AU487" s="318">
        <f t="shared" si="4165"/>
        <v>3</v>
      </c>
      <c r="AV487" s="318">
        <f t="shared" si="4166"/>
        <v>-16</v>
      </c>
    </row>
    <row r="488" spans="1:48">
      <c r="A488" s="197">
        <f t="shared" si="4035"/>
        <v>478</v>
      </c>
      <c r="B488" s="198">
        <f>Data!B488</f>
        <v>15</v>
      </c>
      <c r="D488" s="290" t="str">
        <f>IF(B487=0,0,IF(MOD(B487,3)=1,"A",IF(MOD(B487,3)=2,"B","C")))</f>
        <v>C</v>
      </c>
      <c r="E488" s="290">
        <f>IF(AND(B488&gt;0,B488&lt;=12),1,IF(AND(B488&gt;12,B488&lt;=24),2,IF(AND(B488&gt;24,B488&lt;=36),3,0)))</f>
        <v>2</v>
      </c>
      <c r="F488" s="290" t="str">
        <f>IF(B489=0,0,IF(MOD(B489,3)=1,"A",IF(MOD(B489,3)=2,"B","C")))</f>
        <v>A</v>
      </c>
      <c r="G488" s="290">
        <f>IF(AND(B490&gt;0,B490&lt;=12),1,IF(AND(B490&gt;12,B490&lt;=24),2,IF(AND(B490&gt;24,B490&lt;=36),3,0)))</f>
        <v>3</v>
      </c>
      <c r="M488" s="71"/>
      <c r="N488" s="165"/>
      <c r="O488" s="71"/>
      <c r="P488" s="71"/>
      <c r="Q488" s="165"/>
      <c r="R488" s="165"/>
      <c r="S488" s="165"/>
      <c r="T488" s="165"/>
      <c r="U488" s="71"/>
      <c r="V488" s="165"/>
      <c r="W488" s="71"/>
      <c r="X488" s="71"/>
      <c r="Y488" s="314"/>
      <c r="Z488" s="314"/>
      <c r="AA488" s="314"/>
      <c r="AB488" s="314"/>
      <c r="AC488" s="306"/>
      <c r="AD488" s="308"/>
      <c r="AE488" s="306"/>
      <c r="AG488" s="577"/>
      <c r="AH488" s="577"/>
      <c r="AI488" s="577"/>
      <c r="AJ488" s="577"/>
      <c r="AL488" s="165"/>
      <c r="AN488" s="71"/>
      <c r="AO488" s="314" t="str">
        <f t="shared" ref="AO488" si="4298">IF(B488=0,0,IF(MOD(B488,3)=1,"A",IF(MOD(B488,3)=2,"B","C")))</f>
        <v>C</v>
      </c>
      <c r="AQ488" s="314" t="str">
        <f t="shared" si="4162"/>
        <v>L</v>
      </c>
      <c r="AR488" s="314" t="str">
        <f t="shared" ref="AR488" si="4299">IF(AQ488="L"," ",IF(AO477=1,"2&amp;3",IF(AO477=2,"1&amp;3","1&amp;2")))</f>
        <v xml:space="preserve"> </v>
      </c>
      <c r="AS488" s="318">
        <f t="shared" si="4164"/>
        <v>2</v>
      </c>
      <c r="AT488" s="318">
        <f t="shared" si="4186"/>
        <v>0</v>
      </c>
      <c r="AU488" s="318">
        <f t="shared" si="4165"/>
        <v>0</v>
      </c>
      <c r="AV488" s="318">
        <f t="shared" si="4166"/>
        <v>-16</v>
      </c>
    </row>
    <row r="489" spans="1:48">
      <c r="A489" s="197">
        <f t="shared" si="4035"/>
        <v>479</v>
      </c>
      <c r="B489" s="198">
        <f>Data!B489</f>
        <v>7</v>
      </c>
      <c r="D489" s="292" t="str">
        <f>IF(B487=0,0,IF(B487&lt;=18,"L","H"))</f>
        <v>H</v>
      </c>
      <c r="E489" s="292" t="str">
        <f>IF(B488=0,0,IF(ISODD(B488),"O","E"))</f>
        <v>O</v>
      </c>
      <c r="F489" s="292" t="str">
        <f>IF(B489=0,0,IF(B489&lt;=18,"L","H"))</f>
        <v>L</v>
      </c>
      <c r="G489" s="292" t="str">
        <f>IF(B490=0,0,IF(ISODD(B490),"O","E"))</f>
        <v>E</v>
      </c>
      <c r="M489" s="71"/>
      <c r="N489" s="165"/>
      <c r="O489" s="71"/>
      <c r="P489" s="71"/>
      <c r="Q489" s="165"/>
      <c r="R489" s="165"/>
      <c r="S489" s="165"/>
      <c r="T489" s="165"/>
      <c r="U489" s="71"/>
      <c r="V489" s="165"/>
      <c r="W489" s="71"/>
      <c r="X489" s="71"/>
      <c r="Y489" s="314"/>
      <c r="Z489" s="314"/>
      <c r="AA489" s="314"/>
      <c r="AB489" s="314"/>
      <c r="AC489" s="306"/>
      <c r="AD489" s="308"/>
      <c r="AE489" s="306"/>
      <c r="AG489" s="577"/>
      <c r="AH489" s="577"/>
      <c r="AI489" s="577"/>
      <c r="AJ489" s="577"/>
      <c r="AL489" s="165"/>
      <c r="AN489" s="71"/>
      <c r="AO489" s="314">
        <f t="shared" ref="AO489" si="4300">IF(AND(B489&gt;0,B489&lt;=12),1,IF(AND(B489&gt;12,B489&lt;=24),2,IF(AND(B489&gt;24,B489&lt;=36),3,0)))</f>
        <v>1</v>
      </c>
      <c r="AQ489" s="314" t="str">
        <f t="shared" si="4162"/>
        <v xml:space="preserve"> </v>
      </c>
      <c r="AR489" s="314" t="str">
        <f t="shared" ref="AR489" si="4301">IF(AQ489="L"," ",IF(AO478="A","B&amp;C",IF(AO478="B","A&amp;C","A&amp;B")))</f>
        <v>B&amp;C</v>
      </c>
      <c r="AS489" s="318">
        <f t="shared" si="4164"/>
        <v>2</v>
      </c>
      <c r="AT489" s="318">
        <f t="shared" si="4186"/>
        <v>6</v>
      </c>
      <c r="AU489" s="318">
        <f t="shared" si="4165"/>
        <v>0</v>
      </c>
      <c r="AV489" s="318">
        <f t="shared" si="4166"/>
        <v>-22</v>
      </c>
    </row>
    <row r="490" spans="1:48">
      <c r="A490" s="197">
        <f t="shared" si="4035"/>
        <v>480</v>
      </c>
      <c r="B490" s="198">
        <f>Data!B490</f>
        <v>26</v>
      </c>
      <c r="D490" s="165"/>
      <c r="E490" s="165"/>
      <c r="F490" s="165"/>
      <c r="G490" s="165"/>
      <c r="I490" s="287" t="str">
        <f t="shared" ref="I490" si="4302">IF(D479=1,"2&amp;3",IF(D479=2,"1&amp;3","1&amp;2"))</f>
        <v>1&amp;2</v>
      </c>
      <c r="J490" s="287" t="str">
        <f t="shared" ref="J490" si="4303">IF(E479="A","B&amp;C",IF(E479="B","A&amp;C","A&amp;B"))</f>
        <v>A&amp;C</v>
      </c>
      <c r="K490" s="287" t="str">
        <f t="shared" ref="K490" si="4304">IF(F479=1,"2&amp;3",IF(F479=2,"1&amp;3","1&amp;2"))</f>
        <v>1&amp;2</v>
      </c>
      <c r="L490" s="287" t="str">
        <f t="shared" ref="L490" si="4305">IF(G479="A","B&amp;C",IF(G479="B","A&amp;C","A&amp;B"))</f>
        <v>A&amp;B</v>
      </c>
      <c r="M490" s="71"/>
      <c r="N490" s="165"/>
      <c r="O490" s="71"/>
      <c r="P490" s="71"/>
      <c r="Q490" s="289" t="str">
        <f t="shared" ref="Q490" si="4306">IF(D480="A","B&amp;C",IF(D480="B","A&amp;C","A&amp;B"))</f>
        <v>A&amp;B</v>
      </c>
      <c r="R490" s="289" t="str">
        <f t="shared" ref="R490" si="4307">IF(E480=1,"2&amp;3",IF(E480=2,"1&amp;3","1&amp;2"))</f>
        <v>1&amp;2</v>
      </c>
      <c r="S490" s="289" t="str">
        <f t="shared" ref="S490" si="4308">IF(F480="A","B&amp;C",IF(F480="B","A&amp;C","A&amp;B"))</f>
        <v>B&amp;C</v>
      </c>
      <c r="T490" s="289" t="str">
        <f t="shared" ref="T490" si="4309">IF(G480=1,"2&amp;3",IF(G480=2,"1&amp;3","1&amp;2"))</f>
        <v>1&amp;2</v>
      </c>
      <c r="U490" s="71"/>
      <c r="V490" s="165"/>
      <c r="W490" s="71"/>
      <c r="X490" s="71"/>
      <c r="Y490" s="349" t="str">
        <f t="shared" ref="Y490" si="4310">IF(D487=1,"2&amp;3",IF(D487=2,"1&amp;3","1&amp;2"))</f>
        <v>1&amp;2</v>
      </c>
      <c r="Z490" s="349" t="str">
        <f t="shared" ref="Z490" si="4311">IF(E487="A","B&amp;C",IF(E487="B","A&amp;C","A&amp;B"))</f>
        <v>A&amp;B</v>
      </c>
      <c r="AA490" s="349" t="str">
        <f t="shared" ref="AA490" si="4312">IF(F487=1,"2&amp;3",IF(F487=2,"1&amp;3","1&amp;2"))</f>
        <v>2&amp;3</v>
      </c>
      <c r="AB490" s="349" t="str">
        <f t="shared" ref="AB490" si="4313">IF(G487="A","B&amp;C",IF(G487="B","A&amp;C","A&amp;B"))</f>
        <v>A&amp;C</v>
      </c>
      <c r="AC490" s="306"/>
      <c r="AD490" s="308"/>
      <c r="AE490" s="306"/>
      <c r="AG490" s="337" t="str">
        <f>IF(D481="H","L","H")</f>
        <v>L</v>
      </c>
      <c r="AH490" s="337" t="str">
        <f>IF(E481="O","E","O")</f>
        <v>E</v>
      </c>
      <c r="AI490" s="337" t="str">
        <f>IF(F481="H","L","H")</f>
        <v>L</v>
      </c>
      <c r="AJ490" s="337" t="str">
        <f>IF(G481="O","E","O")</f>
        <v>O</v>
      </c>
      <c r="AL490" s="165"/>
      <c r="AN490" s="71"/>
      <c r="AO490" s="314" t="str">
        <f t="shared" ref="AO490" si="4314">IF(B490=0,0,IF(MOD(B490,3)=1,"A",IF(MOD(B490,3)=2,"B","C")))</f>
        <v>B</v>
      </c>
      <c r="AQ490" s="314" t="str">
        <f t="shared" si="4162"/>
        <v>W</v>
      </c>
      <c r="AR490" s="314" t="str">
        <f t="shared" ref="AR490" si="4315">IF(AQ490="L"," ",IF(AO479=1,"2&amp;3",IF(AO479=2,"1&amp;3","1&amp;2")))</f>
        <v>1&amp;2</v>
      </c>
      <c r="AS490" s="318">
        <f t="shared" si="4164"/>
        <v>1</v>
      </c>
      <c r="AT490" s="318">
        <f t="shared" si="4186"/>
        <v>2</v>
      </c>
      <c r="AU490" s="318">
        <f t="shared" si="4165"/>
        <v>9</v>
      </c>
      <c r="AV490" s="318">
        <f t="shared" si="4166"/>
        <v>-15</v>
      </c>
    </row>
    <row r="491" spans="1:48">
      <c r="A491" s="197">
        <f t="shared" si="4035"/>
        <v>481</v>
      </c>
      <c r="B491" s="198">
        <f>Data!B491</f>
        <v>5</v>
      </c>
      <c r="D491" s="288">
        <f>IF(AND(B491&gt;0,B491&lt;=12),1,IF(AND(B491&gt;12,B491&lt;=24),2,IF(AND(B491&gt;24,B491&lt;=36),3,0)))</f>
        <v>1</v>
      </c>
      <c r="E491" s="288" t="str">
        <f>IF(B492=0,0,IF(MOD(B492,3)=1,"A",IF(MOD(B492,3)=2,"B","C")))</f>
        <v>A</v>
      </c>
      <c r="F491" s="288">
        <f>IF(AND(B493&gt;0,B493&lt;=12),1,IF(AND(B493&gt;12,B493&lt;=24),2,IF(AND(B493&gt;24,B493&lt;=36),3,0)))</f>
        <v>2</v>
      </c>
      <c r="G491" s="288" t="str">
        <f>IF(B494=0,0,IF(MOD(B494,3)=1,"A",IF(MOD(B494,3)=2,"B","C")))</f>
        <v>A</v>
      </c>
      <c r="I491" s="66" t="str">
        <f t="shared" ref="I491" si="4316">IF(AND(D491&lt;&gt;D479,D491&lt;&gt;0),"W","L")</f>
        <v>W</v>
      </c>
      <c r="J491" s="66" t="str">
        <f t="shared" ref="J491" si="4317">IF(I491="W"," ", IF(AND(E491&lt;&gt;E479,E491&lt;&gt;0),"W","L"))</f>
        <v xml:space="preserve"> </v>
      </c>
      <c r="K491" s="66" t="str">
        <f t="shared" ref="K491:L491" si="4318">IF(OR(J491="W",J491=" ")," ",IF(AND(F491&lt;&gt;F479,F491&lt;&gt;0),"W","L"))</f>
        <v xml:space="preserve"> </v>
      </c>
      <c r="L491" s="66" t="str">
        <f t="shared" si="4318"/>
        <v xml:space="preserve"> </v>
      </c>
      <c r="M491" s="71"/>
      <c r="N491" s="165">
        <f t="shared" ref="N491" si="4319">IF(I491="W",1,IF(J491="W",2,IF(K491="W",3,IF(L491="W",4,"L"))))</f>
        <v>1</v>
      </c>
      <c r="O491" s="71">
        <f t="shared" ref="O491" si="4320">IF(N491&lt;&gt;"L",O487+1,O487-81)</f>
        <v>-210</v>
      </c>
      <c r="P491" s="71"/>
      <c r="Q491" s="66" t="str">
        <f t="shared" ref="Q491" si="4321">IF(AND(D492&lt;&gt;D480,D492&lt;&gt;0),"W","L")</f>
        <v>W</v>
      </c>
      <c r="R491" s="66" t="str">
        <f t="shared" ref="R491" si="4322">IF(Q491="W"," ", IF(AND(E492&lt;&gt;E480,E492&lt;&gt;0),"W","L"))</f>
        <v xml:space="preserve"> </v>
      </c>
      <c r="S491" s="66" t="str">
        <f t="shared" ref="S491:T491" si="4323">IF(OR(R491="W",R491=" ")," ",IF(AND(F492&lt;&gt;F480,F492&lt;&gt;0),"W","L"))</f>
        <v xml:space="preserve"> </v>
      </c>
      <c r="T491" s="66" t="str">
        <f t="shared" si="4323"/>
        <v xml:space="preserve"> </v>
      </c>
      <c r="U491" s="71"/>
      <c r="V491" s="165">
        <f t="shared" ref="V491" si="4324">IF(Q491="W",1,IF(R491="W",2,IF(S491="W",3,IF(T491="W",4,"L"))))</f>
        <v>1</v>
      </c>
      <c r="W491" s="71">
        <f t="shared" ref="W491" si="4325">IF(V491&lt;&gt;"L",W487+1,W487-81)</f>
        <v>36</v>
      </c>
      <c r="X491" s="71"/>
      <c r="Y491" s="314" t="str">
        <f t="shared" ref="Y491" si="4326">IF(AND(D491&lt;&gt;D487,D491&lt;&gt;0),"W","L")</f>
        <v>W</v>
      </c>
      <c r="Z491" s="314" t="str">
        <f t="shared" ref="Z491" si="4327">IF(Y491="W"," ", IF(AND(E491&lt;&gt;E487,E491&lt;&gt;0),"W","L"))</f>
        <v xml:space="preserve"> </v>
      </c>
      <c r="AA491" s="314" t="str">
        <f t="shared" ref="AA491:AB491" si="4328">IF(OR(Z491="W",Z491=" ")," ",IF(AND(F491&lt;&gt;F487,F491&lt;&gt;0),"W","L"))</f>
        <v xml:space="preserve"> </v>
      </c>
      <c r="AB491" s="314" t="str">
        <f t="shared" si="4328"/>
        <v xml:space="preserve"> </v>
      </c>
      <c r="AC491" s="306"/>
      <c r="AD491" s="308">
        <f t="shared" ref="AD491" si="4329">IF(Y491="W",1,IF(Z491="W",2,IF(AA491="W",3,IF(AB491="W",4,"L"))))</f>
        <v>1</v>
      </c>
      <c r="AE491" s="306">
        <f t="shared" ref="AE491" si="4330">IF(AD491&lt;&gt;"L",AE487+1,AE487-81)</f>
        <v>120</v>
      </c>
      <c r="AG491" s="314" t="str">
        <f>IF(AND(D493&lt;&gt;D481,D722&lt;&gt;0),"W","L")</f>
        <v>L</v>
      </c>
      <c r="AH491" s="314" t="str">
        <f>IF(AG491="W"," ", IF(AND(E493&lt;&gt;E481,E493&lt;&gt;0),"W","L"))</f>
        <v>L</v>
      </c>
      <c r="AI491" s="314" t="str">
        <f>IF(OR(AH491="W",AH491=" ")," ",IF(AND(F493&lt;&gt;F481,F493&lt;&gt;0),"W","L"))</f>
        <v>L</v>
      </c>
      <c r="AJ491" s="314" t="str">
        <f>IF(OR(AI491="W",AI491=" ")," ",IF(AND(G493&lt;&gt;G481,G493&lt;&gt;0),"W","L"))</f>
        <v>L</v>
      </c>
      <c r="AL491" s="165" t="str">
        <f t="shared" ref="AL491" si="4331">IF(AG491="W",1,IF(AH491="W",2,IF(AI491="W",3,IF(AJ491="W",4,"L"))))</f>
        <v>L</v>
      </c>
      <c r="AM491" s="71">
        <f t="shared" ref="AM491" si="4332">IF(AL491&lt;&gt;"L",AM487+1,AM487-15)</f>
        <v>-122</v>
      </c>
      <c r="AN491" s="71"/>
      <c r="AO491" s="314">
        <f t="shared" ref="AO491" si="4333">IF(AND(B491&gt;0,B491&lt;=12),1,IF(AND(B491&gt;12,B491&lt;=24),2,IF(AND(B491&gt;24,B491&lt;=36),3,0)))</f>
        <v>1</v>
      </c>
      <c r="AQ491" s="314" t="str">
        <f t="shared" si="4162"/>
        <v>W</v>
      </c>
      <c r="AR491" s="314" t="str">
        <f t="shared" ref="AR491" si="4334">IF(AQ491="L"," ",IF(AO480="A","B&amp;C",IF(AO480="B","A&amp;C","A&amp;B")))</f>
        <v>A&amp;C</v>
      </c>
      <c r="AS491" s="318">
        <f t="shared" si="4164"/>
        <v>1</v>
      </c>
      <c r="AT491" s="318">
        <f t="shared" si="4186"/>
        <v>2</v>
      </c>
      <c r="AU491" s="318">
        <f t="shared" si="4165"/>
        <v>3</v>
      </c>
      <c r="AV491" s="318">
        <f t="shared" si="4166"/>
        <v>-14</v>
      </c>
    </row>
    <row r="492" spans="1:48">
      <c r="A492" s="197">
        <f t="shared" si="4035"/>
        <v>482</v>
      </c>
      <c r="B492" s="198">
        <f>Data!B492</f>
        <v>19</v>
      </c>
      <c r="D492" s="290" t="str">
        <f>IF(B491=0,0,IF(MOD(B491,3)=1,"A",IF(MOD(B491,3)=2,"B","C")))</f>
        <v>B</v>
      </c>
      <c r="E492" s="290">
        <f>IF(AND(B492&gt;0,B492&lt;=12),1,IF(AND(B492&gt;12,B492&lt;=24),2,IF(AND(B492&gt;24,B492&lt;=36),3,0)))</f>
        <v>2</v>
      </c>
      <c r="F492" s="290" t="str">
        <f>IF(B493=0,0,IF(MOD(B493,3)=1,"A",IF(MOD(B493,3)=2,"B","C")))</f>
        <v>B</v>
      </c>
      <c r="G492" s="290">
        <f>IF(AND(B494&gt;0,B494&lt;=12),1,IF(AND(B494&gt;12,B494&lt;=24),2,IF(AND(B494&gt;24,B494&lt;=36),3,0)))</f>
        <v>1</v>
      </c>
      <c r="M492" s="71"/>
      <c r="N492" s="165"/>
      <c r="O492" s="71"/>
      <c r="P492" s="71"/>
      <c r="Q492" s="165"/>
      <c r="R492" s="165"/>
      <c r="S492" s="165"/>
      <c r="T492" s="165"/>
      <c r="U492" s="71"/>
      <c r="V492" s="165"/>
      <c r="W492" s="71"/>
      <c r="X492" s="71"/>
      <c r="Y492" s="314"/>
      <c r="Z492" s="314"/>
      <c r="AA492" s="314"/>
      <c r="AB492" s="314"/>
      <c r="AC492" s="306"/>
      <c r="AD492" s="308"/>
      <c r="AE492" s="306"/>
      <c r="AG492" s="577"/>
      <c r="AH492" s="577"/>
      <c r="AI492" s="577"/>
      <c r="AJ492" s="577"/>
      <c r="AL492" s="165"/>
      <c r="AN492" s="71"/>
      <c r="AO492" s="314" t="str">
        <f t="shared" ref="AO492" si="4335">IF(B492=0,0,IF(MOD(B492,3)=1,"A",IF(MOD(B492,3)=2,"B","C")))</f>
        <v>A</v>
      </c>
      <c r="AQ492" s="314" t="str">
        <f t="shared" si="4162"/>
        <v>W</v>
      </c>
      <c r="AR492" s="314" t="str">
        <f t="shared" ref="AR492" si="4336">IF(AQ492="L"," ",IF(AO481=1,"2&amp;3",IF(AO481=2,"1&amp;3","1&amp;2")))</f>
        <v>1&amp;2</v>
      </c>
      <c r="AS492" s="318">
        <f t="shared" si="4164"/>
        <v>1</v>
      </c>
      <c r="AT492" s="318">
        <f t="shared" si="4186"/>
        <v>2</v>
      </c>
      <c r="AU492" s="318">
        <f t="shared" si="4165"/>
        <v>3</v>
      </c>
      <c r="AV492" s="318">
        <f t="shared" si="4166"/>
        <v>-13</v>
      </c>
    </row>
    <row r="493" spans="1:48">
      <c r="A493" s="197">
        <f t="shared" si="4035"/>
        <v>483</v>
      </c>
      <c r="B493" s="198">
        <f>Data!B493</f>
        <v>20</v>
      </c>
      <c r="D493" s="292" t="str">
        <f>IF(B491=0,0,IF(B491&lt;=18,"L","H"))</f>
        <v>L</v>
      </c>
      <c r="E493" s="292" t="str">
        <f>IF(B492=0,0,IF(ISODD(B492),"O","E"))</f>
        <v>O</v>
      </c>
      <c r="F493" s="292" t="str">
        <f>IF(B493=0,0,IF(B493&lt;=18,"L","H"))</f>
        <v>H</v>
      </c>
      <c r="G493" s="292" t="str">
        <f>IF(B494=0,0,IF(ISODD(B494),"O","E"))</f>
        <v>E</v>
      </c>
      <c r="M493" s="71"/>
      <c r="N493" s="165"/>
      <c r="O493" s="71"/>
      <c r="P493" s="71"/>
      <c r="Q493" s="165"/>
      <c r="R493" s="165"/>
      <c r="S493" s="165"/>
      <c r="T493" s="165"/>
      <c r="U493" s="71"/>
      <c r="V493" s="165"/>
      <c r="W493" s="71"/>
      <c r="X493" s="71"/>
      <c r="Y493" s="314"/>
      <c r="Z493" s="314"/>
      <c r="AA493" s="314"/>
      <c r="AB493" s="314"/>
      <c r="AC493" s="306"/>
      <c r="AD493" s="308"/>
      <c r="AE493" s="306"/>
      <c r="AG493" s="577"/>
      <c r="AH493" s="577"/>
      <c r="AI493" s="577"/>
      <c r="AJ493" s="577"/>
      <c r="AL493" s="165"/>
      <c r="AN493" s="71"/>
      <c r="AO493" s="314">
        <f t="shared" ref="AO493" si="4337">IF(AND(B493&gt;0,B493&lt;=12),1,IF(AND(B493&gt;12,B493&lt;=24),2,IF(AND(B493&gt;24,B493&lt;=36),3,0)))</f>
        <v>2</v>
      </c>
      <c r="AQ493" s="314" t="str">
        <f t="shared" si="4162"/>
        <v>W</v>
      </c>
      <c r="AR493" s="314" t="str">
        <f t="shared" ref="AR493" si="4338">IF(AQ493="L"," ",IF(AO482="A","B&amp;C",IF(AO482="B","A&amp;C","A&amp;B")))</f>
        <v>A&amp;B</v>
      </c>
      <c r="AS493" s="318">
        <f t="shared" si="4164"/>
        <v>1</v>
      </c>
      <c r="AT493" s="318">
        <f t="shared" si="4186"/>
        <v>2</v>
      </c>
      <c r="AU493" s="318">
        <f t="shared" si="4165"/>
        <v>3</v>
      </c>
      <c r="AV493" s="318">
        <f t="shared" si="4166"/>
        <v>-12</v>
      </c>
    </row>
    <row r="494" spans="1:48">
      <c r="A494" s="197">
        <f t="shared" si="4035"/>
        <v>484</v>
      </c>
      <c r="B494" s="198">
        <f>Data!B494</f>
        <v>10</v>
      </c>
      <c r="D494" s="165"/>
      <c r="E494" s="165"/>
      <c r="F494" s="165"/>
      <c r="G494" s="165"/>
      <c r="I494" s="287" t="str">
        <f t="shared" ref="I494" si="4339">IF(D483=1,"2&amp;3",IF(D483=2,"1&amp;3","1&amp;2"))</f>
        <v>1&amp;2</v>
      </c>
      <c r="J494" s="287" t="str">
        <f t="shared" ref="J494" si="4340">IF(E483="A","B&amp;C",IF(E483="B","A&amp;C","A&amp;B"))</f>
        <v>A&amp;C</v>
      </c>
      <c r="K494" s="287" t="str">
        <f t="shared" ref="K494" si="4341">IF(F483=1,"2&amp;3",IF(F483=2,"1&amp;3","1&amp;2"))</f>
        <v>1&amp;3</v>
      </c>
      <c r="L494" s="287" t="str">
        <f t="shared" ref="L494" si="4342">IF(G483="A","B&amp;C",IF(G483="B","A&amp;C","A&amp;B"))</f>
        <v>A&amp;C</v>
      </c>
      <c r="M494" s="71"/>
      <c r="N494" s="165"/>
      <c r="O494" s="71"/>
      <c r="P494" s="71"/>
      <c r="Q494" s="289" t="str">
        <f t="shared" ref="Q494" si="4343">IF(D484="A","B&amp;C",IF(D484="B","A&amp;C","A&amp;B"))</f>
        <v>B&amp;C</v>
      </c>
      <c r="R494" s="289" t="str">
        <f t="shared" ref="R494" si="4344">IF(E484=1,"2&amp;3",IF(E484=2,"1&amp;3","1&amp;2"))</f>
        <v>2&amp;3</v>
      </c>
      <c r="S494" s="289" t="str">
        <f t="shared" ref="S494" si="4345">IF(F484="A","B&amp;C",IF(F484="B","A&amp;C","A&amp;B"))</f>
        <v>A&amp;B</v>
      </c>
      <c r="T494" s="289" t="str">
        <f t="shared" ref="T494" si="4346">IF(G484=1,"2&amp;3",IF(G484=2,"1&amp;3","1&amp;2"))</f>
        <v>2&amp;3</v>
      </c>
      <c r="U494" s="71"/>
      <c r="V494" s="165"/>
      <c r="W494" s="71"/>
      <c r="X494" s="71"/>
      <c r="Y494" s="349" t="str">
        <f t="shared" ref="Y494" si="4347">IF(D491=1,"2&amp;3",IF(D491=2,"1&amp;3","1&amp;2"))</f>
        <v>2&amp;3</v>
      </c>
      <c r="Z494" s="349" t="str">
        <f t="shared" ref="Z494" si="4348">IF(E491="A","B&amp;C",IF(E491="B","A&amp;C","A&amp;B"))</f>
        <v>B&amp;C</v>
      </c>
      <c r="AA494" s="349" t="str">
        <f t="shared" ref="AA494" si="4349">IF(F491=1,"2&amp;3",IF(F491=2,"1&amp;3","1&amp;2"))</f>
        <v>1&amp;3</v>
      </c>
      <c r="AB494" s="349" t="str">
        <f t="shared" ref="AB494" si="4350">IF(G491="A","B&amp;C",IF(G491="B","A&amp;C","A&amp;B"))</f>
        <v>B&amp;C</v>
      </c>
      <c r="AC494" s="306"/>
      <c r="AD494" s="308"/>
      <c r="AE494" s="306"/>
      <c r="AG494" s="337" t="str">
        <f>IF(D485="H","L","H")</f>
        <v>L</v>
      </c>
      <c r="AH494" s="337" t="str">
        <f>IF(E485="O","E","O")</f>
        <v>E</v>
      </c>
      <c r="AI494" s="337" t="str">
        <f>IF(F485="H","L","H")</f>
        <v>L</v>
      </c>
      <c r="AJ494" s="337" t="str">
        <f>IF(G485="O","E","O")</f>
        <v>E</v>
      </c>
      <c r="AL494" s="165"/>
      <c r="AN494" s="71"/>
      <c r="AO494" s="314" t="str">
        <f t="shared" ref="AO494" si="4351">IF(B494=0,0,IF(MOD(B494,3)=1,"A",IF(MOD(B494,3)=2,"B","C")))</f>
        <v>A</v>
      </c>
      <c r="AQ494" s="314" t="str">
        <f t="shared" si="4162"/>
        <v>W</v>
      </c>
      <c r="AR494" s="314" t="str">
        <f t="shared" ref="AR494" si="4352">IF(AQ494="L"," ",IF(AO483=1,"2&amp;3",IF(AO483=2,"1&amp;3","1&amp;2")))</f>
        <v>1&amp;2</v>
      </c>
      <c r="AS494" s="318">
        <f t="shared" si="4164"/>
        <v>1</v>
      </c>
      <c r="AT494" s="318">
        <f t="shared" si="4186"/>
        <v>2</v>
      </c>
      <c r="AU494" s="318">
        <f t="shared" si="4165"/>
        <v>3</v>
      </c>
      <c r="AV494" s="318">
        <f t="shared" si="4166"/>
        <v>-11</v>
      </c>
    </row>
    <row r="495" spans="1:48">
      <c r="A495" s="197">
        <f t="shared" si="4035"/>
        <v>485</v>
      </c>
      <c r="B495" s="198">
        <f>Data!B495</f>
        <v>36</v>
      </c>
      <c r="D495" s="288">
        <f>IF(AND(B495&gt;0,B495&lt;=12),1,IF(AND(B495&gt;12,B495&lt;=24),2,IF(AND(B495&gt;24,B495&lt;=36),3,0)))</f>
        <v>3</v>
      </c>
      <c r="E495" s="288" t="str">
        <f>IF(B496=0,0,IF(MOD(B496,3)=1,"A",IF(MOD(B496,3)=2,"B","C")))</f>
        <v>A</v>
      </c>
      <c r="F495" s="288">
        <f>IF(AND(B497&gt;0,B497&lt;=12),1,IF(AND(B497&gt;12,B497&lt;=24),2,IF(AND(B497&gt;24,B497&lt;=36),3,0)))</f>
        <v>1</v>
      </c>
      <c r="G495" s="288" t="str">
        <f>IF(B498=0,0,IF(MOD(B498,3)=1,"A",IF(MOD(B498,3)=2,"B","C")))</f>
        <v>B</v>
      </c>
      <c r="I495" s="66" t="str">
        <f t="shared" ref="I495" si="4353">IF(AND(D495&lt;&gt;D483,D495&lt;&gt;0),"W","L")</f>
        <v>L</v>
      </c>
      <c r="J495" s="66" t="str">
        <f t="shared" ref="J495" si="4354">IF(I495="W"," ", IF(AND(E495&lt;&gt;E483,E495&lt;&gt;0),"W","L"))</f>
        <v>W</v>
      </c>
      <c r="K495" s="66" t="str">
        <f t="shared" ref="K495:L495" si="4355">IF(OR(J495="W",J495=" ")," ",IF(AND(F495&lt;&gt;F483,F495&lt;&gt;0),"W","L"))</f>
        <v xml:space="preserve"> </v>
      </c>
      <c r="L495" s="66" t="str">
        <f t="shared" si="4355"/>
        <v xml:space="preserve"> </v>
      </c>
      <c r="M495" s="71"/>
      <c r="N495" s="165">
        <f t="shared" ref="N495" si="4356">IF(I495="W",1,IF(J495="W",2,IF(K495="W",3,IF(L495="W",4,"L"))))</f>
        <v>2</v>
      </c>
      <c r="O495" s="71">
        <f t="shared" ref="O495" si="4357">IF(N495&lt;&gt;"L",O491+1,O491-81)</f>
        <v>-209</v>
      </c>
      <c r="P495" s="71"/>
      <c r="Q495" s="66" t="str">
        <f t="shared" ref="Q495" si="4358">IF(AND(D496&lt;&gt;D484,D496&lt;&gt;0),"W","L")</f>
        <v>W</v>
      </c>
      <c r="R495" s="66" t="str">
        <f t="shared" ref="R495" si="4359">IF(Q495="W"," ", IF(AND(E496&lt;&gt;E484,E496&lt;&gt;0),"W","L"))</f>
        <v xml:space="preserve"> </v>
      </c>
      <c r="S495" s="66" t="str">
        <f t="shared" ref="S495:T495" si="4360">IF(OR(R495="W",R495=" ")," ",IF(AND(F496&lt;&gt;F484,F496&lt;&gt;0),"W","L"))</f>
        <v xml:space="preserve"> </v>
      </c>
      <c r="T495" s="66" t="str">
        <f t="shared" si="4360"/>
        <v xml:space="preserve"> </v>
      </c>
      <c r="U495" s="71"/>
      <c r="V495" s="165">
        <f t="shared" ref="V495" si="4361">IF(Q495="W",1,IF(R495="W",2,IF(S495="W",3,IF(T495="W",4,"L"))))</f>
        <v>1</v>
      </c>
      <c r="W495" s="71">
        <f t="shared" ref="W495" si="4362">IF(V495&lt;&gt;"L",W491+1,W491-81)</f>
        <v>37</v>
      </c>
      <c r="X495" s="71"/>
      <c r="Y495" s="314" t="str">
        <f t="shared" ref="Y495" si="4363">IF(AND(D495&lt;&gt;D491,D495&lt;&gt;0),"W","L")</f>
        <v>W</v>
      </c>
      <c r="Z495" s="314" t="str">
        <f t="shared" ref="Z495" si="4364">IF(Y495="W"," ", IF(AND(E495&lt;&gt;E491,E495&lt;&gt;0),"W","L"))</f>
        <v xml:space="preserve"> </v>
      </c>
      <c r="AA495" s="314" t="str">
        <f t="shared" ref="AA495:AB495" si="4365">IF(OR(Z495="W",Z495=" ")," ",IF(AND(F495&lt;&gt;F491,F495&lt;&gt;0),"W","L"))</f>
        <v xml:space="preserve"> </v>
      </c>
      <c r="AB495" s="314" t="str">
        <f t="shared" si="4365"/>
        <v xml:space="preserve"> </v>
      </c>
      <c r="AC495" s="306"/>
      <c r="AD495" s="308">
        <f t="shared" ref="AD495" si="4366">IF(Y495="W",1,IF(Z495="W",2,IF(AA495="W",3,IF(AB495="W",4,"L"))))</f>
        <v>1</v>
      </c>
      <c r="AE495" s="306">
        <f t="shared" ref="AE495" si="4367">IF(AD495&lt;&gt;"L",AE491+1,AE491-81)</f>
        <v>121</v>
      </c>
      <c r="AG495" s="314" t="str">
        <f>IF(AND(D497&lt;&gt;D485,D726&lt;&gt;0),"W","L")</f>
        <v>L</v>
      </c>
      <c r="AH495" s="314" t="str">
        <f>IF(AG495="W"," ", IF(AND(E497&lt;&gt;E485,E497&lt;&gt;0),"W","L"))</f>
        <v>W</v>
      </c>
      <c r="AI495" s="314" t="str">
        <f>IF(OR(AH495="W",AH495=" ")," ",IF(AND(F497&lt;&gt;F485,F497&lt;&gt;0),"W","L"))</f>
        <v xml:space="preserve"> </v>
      </c>
      <c r="AJ495" s="314" t="str">
        <f>IF(OR(AI495="W",AI495=" ")," ",IF(AND(G497&lt;&gt;G485,G497&lt;&gt;0),"W","L"))</f>
        <v xml:space="preserve"> </v>
      </c>
      <c r="AL495" s="165">
        <f t="shared" ref="AL495" si="4368">IF(AG495="W",1,IF(AH495="W",2,IF(AI495="W",3,IF(AJ495="W",4,"L"))))</f>
        <v>2</v>
      </c>
      <c r="AM495" s="71">
        <f t="shared" ref="AM495" si="4369">IF(AL495&lt;&gt;"L",AM491+1,AM491-15)</f>
        <v>-121</v>
      </c>
      <c r="AN495" s="71"/>
      <c r="AO495" s="314">
        <f t="shared" ref="AO495" si="4370">IF(AND(B495&gt;0,B495&lt;=12),1,IF(AND(B495&gt;12,B495&lt;=24),2,IF(AND(B495&gt;24,B495&lt;=36),3,0)))</f>
        <v>3</v>
      </c>
      <c r="AQ495" s="314" t="str">
        <f t="shared" si="4162"/>
        <v>L</v>
      </c>
      <c r="AR495" s="314" t="str">
        <f t="shared" ref="AR495" si="4371">IF(AQ495="L"," ",IF(AO484="A","B&amp;C",IF(AO484="B","A&amp;C","A&amp;B")))</f>
        <v xml:space="preserve"> </v>
      </c>
      <c r="AS495" s="318">
        <f t="shared" si="4164"/>
        <v>2</v>
      </c>
      <c r="AT495" s="318">
        <f t="shared" si="4186"/>
        <v>0</v>
      </c>
      <c r="AU495" s="318">
        <f t="shared" si="4165"/>
        <v>0</v>
      </c>
      <c r="AV495" s="318">
        <f t="shared" si="4166"/>
        <v>-11</v>
      </c>
    </row>
    <row r="496" spans="1:48">
      <c r="A496" s="197">
        <f t="shared" si="4035"/>
        <v>486</v>
      </c>
      <c r="B496" s="198">
        <f>Data!B496</f>
        <v>28</v>
      </c>
      <c r="D496" s="290" t="str">
        <f>IF(B495=0,0,IF(MOD(B495,3)=1,"A",IF(MOD(B495,3)=2,"B","C")))</f>
        <v>C</v>
      </c>
      <c r="E496" s="290">
        <f>IF(AND(B496&gt;0,B496&lt;=12),1,IF(AND(B496&gt;12,B496&lt;=24),2,IF(AND(B496&gt;24,B496&lt;=36),3,0)))</f>
        <v>3</v>
      </c>
      <c r="F496" s="290" t="str">
        <f>IF(B497=0,0,IF(MOD(B497,3)=1,"A",IF(MOD(B497,3)=2,"B","C")))</f>
        <v>B</v>
      </c>
      <c r="G496" s="290">
        <f>IF(AND(B498&gt;0,B498&lt;=12),1,IF(AND(B498&gt;12,B498&lt;=24),2,IF(AND(B498&gt;24,B498&lt;=36),3,0)))</f>
        <v>2</v>
      </c>
      <c r="M496" s="71"/>
      <c r="N496" s="165"/>
      <c r="O496" s="71"/>
      <c r="P496" s="71"/>
      <c r="Q496" s="165"/>
      <c r="R496" s="165"/>
      <c r="S496" s="165"/>
      <c r="T496" s="165"/>
      <c r="U496" s="71"/>
      <c r="V496" s="165"/>
      <c r="W496" s="71"/>
      <c r="X496" s="71"/>
      <c r="Y496" s="314"/>
      <c r="Z496" s="314"/>
      <c r="AA496" s="314"/>
      <c r="AB496" s="314"/>
      <c r="AC496" s="306"/>
      <c r="AD496" s="308"/>
      <c r="AE496" s="306"/>
      <c r="AG496" s="577"/>
      <c r="AH496" s="577"/>
      <c r="AI496" s="577"/>
      <c r="AJ496" s="577"/>
      <c r="AL496" s="165"/>
      <c r="AN496" s="71"/>
      <c r="AO496" s="314" t="str">
        <f t="shared" ref="AO496" si="4372">IF(B496=0,0,IF(MOD(B496,3)=1,"A",IF(MOD(B496,3)=2,"B","C")))</f>
        <v>A</v>
      </c>
      <c r="AQ496" s="314" t="str">
        <f t="shared" si="4162"/>
        <v xml:space="preserve"> </v>
      </c>
      <c r="AR496" s="314" t="str">
        <f t="shared" ref="AR496" si="4373">IF(AQ496="L"," ",IF(AO485=1,"2&amp;3",IF(AO485=2,"1&amp;3","1&amp;2")))</f>
        <v>1&amp;3</v>
      </c>
      <c r="AS496" s="318">
        <f t="shared" si="4164"/>
        <v>2</v>
      </c>
      <c r="AT496" s="318">
        <f t="shared" si="4186"/>
        <v>6</v>
      </c>
      <c r="AU496" s="318">
        <f t="shared" si="4165"/>
        <v>0</v>
      </c>
      <c r="AV496" s="318">
        <f t="shared" si="4166"/>
        <v>-17</v>
      </c>
    </row>
    <row r="497" spans="1:48">
      <c r="A497" s="197">
        <f t="shared" si="4035"/>
        <v>487</v>
      </c>
      <c r="B497" s="198">
        <f>Data!B497</f>
        <v>2</v>
      </c>
      <c r="D497" s="292" t="str">
        <f>IF(B495=0,0,IF(B495&lt;=18,"L","H"))</f>
        <v>H</v>
      </c>
      <c r="E497" s="292" t="str">
        <f>IF(B496=0,0,IF(ISODD(B496),"O","E"))</f>
        <v>E</v>
      </c>
      <c r="F497" s="292" t="str">
        <f>IF(B497=0,0,IF(B497&lt;=18,"L","H"))</f>
        <v>L</v>
      </c>
      <c r="G497" s="292" t="str">
        <f>IF(B498=0,0,IF(ISODD(B498),"O","E"))</f>
        <v>O</v>
      </c>
      <c r="M497" s="71"/>
      <c r="N497" s="165"/>
      <c r="O497" s="71"/>
      <c r="P497" s="71"/>
      <c r="Q497" s="165"/>
      <c r="R497" s="165"/>
      <c r="S497" s="165"/>
      <c r="T497" s="165"/>
      <c r="U497" s="71"/>
      <c r="V497" s="165"/>
      <c r="W497" s="71"/>
      <c r="X497" s="71"/>
      <c r="Y497" s="314"/>
      <c r="Z497" s="314"/>
      <c r="AA497" s="314"/>
      <c r="AB497" s="314"/>
      <c r="AC497" s="306"/>
      <c r="AD497" s="308"/>
      <c r="AE497" s="306"/>
      <c r="AG497" s="577"/>
      <c r="AH497" s="577"/>
      <c r="AI497" s="577"/>
      <c r="AJ497" s="577"/>
      <c r="AL497" s="165"/>
      <c r="AN497" s="71"/>
      <c r="AO497" s="314">
        <f t="shared" ref="AO497" si="4374">IF(AND(B497&gt;0,B497&lt;=12),1,IF(AND(B497&gt;12,B497&lt;=24),2,IF(AND(B497&gt;24,B497&lt;=36),3,0)))</f>
        <v>1</v>
      </c>
      <c r="AQ497" s="314" t="str">
        <f t="shared" si="4162"/>
        <v>W</v>
      </c>
      <c r="AR497" s="314" t="str">
        <f t="shared" ref="AR497" si="4375">IF(AQ497="L"," ",IF(AO486="A","B&amp;C",IF(AO486="B","A&amp;C","A&amp;B")))</f>
        <v>A&amp;C</v>
      </c>
      <c r="AS497" s="318">
        <f t="shared" si="4164"/>
        <v>1</v>
      </c>
      <c r="AT497" s="318">
        <f t="shared" si="4186"/>
        <v>2</v>
      </c>
      <c r="AU497" s="318">
        <f t="shared" si="4165"/>
        <v>9</v>
      </c>
      <c r="AV497" s="318">
        <f t="shared" si="4166"/>
        <v>-10</v>
      </c>
    </row>
    <row r="498" spans="1:48">
      <c r="A498" s="197">
        <f t="shared" si="4035"/>
        <v>488</v>
      </c>
      <c r="B498" s="198">
        <f>Data!B498</f>
        <v>17</v>
      </c>
      <c r="D498" s="165"/>
      <c r="E498" s="165"/>
      <c r="F498" s="165"/>
      <c r="G498" s="165"/>
      <c r="I498" s="287" t="str">
        <f t="shared" ref="I498" si="4376">IF(D487=1,"2&amp;3",IF(D487=2,"1&amp;3","1&amp;2"))</f>
        <v>1&amp;2</v>
      </c>
      <c r="J498" s="287" t="str">
        <f t="shared" ref="J498" si="4377">IF(E487="A","B&amp;C",IF(E487="B","A&amp;C","A&amp;B"))</f>
        <v>A&amp;B</v>
      </c>
      <c r="K498" s="287" t="str">
        <f t="shared" ref="K498" si="4378">IF(F487=1,"2&amp;3",IF(F487=2,"1&amp;3","1&amp;2"))</f>
        <v>2&amp;3</v>
      </c>
      <c r="L498" s="287" t="str">
        <f t="shared" ref="L498" si="4379">IF(G487="A","B&amp;C",IF(G487="B","A&amp;C","A&amp;B"))</f>
        <v>A&amp;C</v>
      </c>
      <c r="M498" s="71"/>
      <c r="N498" s="165"/>
      <c r="O498" s="71"/>
      <c r="P498" s="71"/>
      <c r="Q498" s="289" t="str">
        <f t="shared" ref="Q498" si="4380">IF(D488="A","B&amp;C",IF(D488="B","A&amp;C","A&amp;B"))</f>
        <v>A&amp;B</v>
      </c>
      <c r="R498" s="289" t="str">
        <f t="shared" ref="R498" si="4381">IF(E488=1,"2&amp;3",IF(E488=2,"1&amp;3","1&amp;2"))</f>
        <v>1&amp;3</v>
      </c>
      <c r="S498" s="289" t="str">
        <f t="shared" ref="S498" si="4382">IF(F488="A","B&amp;C",IF(F488="B","A&amp;C","A&amp;B"))</f>
        <v>B&amp;C</v>
      </c>
      <c r="T498" s="289" t="str">
        <f t="shared" ref="T498" si="4383">IF(G488=1,"2&amp;3",IF(G488=2,"1&amp;3","1&amp;2"))</f>
        <v>1&amp;2</v>
      </c>
      <c r="U498" s="71"/>
      <c r="V498" s="165"/>
      <c r="W498" s="71"/>
      <c r="X498" s="71"/>
      <c r="Y498" s="349" t="str">
        <f t="shared" ref="Y498" si="4384">IF(D495=1,"2&amp;3",IF(D495=2,"1&amp;3","1&amp;2"))</f>
        <v>1&amp;2</v>
      </c>
      <c r="Z498" s="349" t="str">
        <f t="shared" ref="Z498" si="4385">IF(E495="A","B&amp;C",IF(E495="B","A&amp;C","A&amp;B"))</f>
        <v>B&amp;C</v>
      </c>
      <c r="AA498" s="349" t="str">
        <f t="shared" ref="AA498" si="4386">IF(F495=1,"2&amp;3",IF(F495=2,"1&amp;3","1&amp;2"))</f>
        <v>2&amp;3</v>
      </c>
      <c r="AB498" s="349" t="str">
        <f t="shared" ref="AB498" si="4387">IF(G495="A","B&amp;C",IF(G495="B","A&amp;C","A&amp;B"))</f>
        <v>A&amp;C</v>
      </c>
      <c r="AC498" s="306"/>
      <c r="AD498" s="308"/>
      <c r="AE498" s="306"/>
      <c r="AG498" s="337" t="str">
        <f>IF(D489="H","L","H")</f>
        <v>L</v>
      </c>
      <c r="AH498" s="337" t="str">
        <f>IF(E489="O","E","O")</f>
        <v>E</v>
      </c>
      <c r="AI498" s="337" t="str">
        <f>IF(F489="H","L","H")</f>
        <v>H</v>
      </c>
      <c r="AJ498" s="337" t="str">
        <f>IF(G489="O","E","O")</f>
        <v>O</v>
      </c>
      <c r="AL498" s="165"/>
      <c r="AN498" s="71"/>
      <c r="AO498" s="314" t="str">
        <f t="shared" ref="AO498" si="4388">IF(B498=0,0,IF(MOD(B498,3)=1,"A",IF(MOD(B498,3)=2,"B","C")))</f>
        <v>B</v>
      </c>
      <c r="AQ498" s="314" t="str">
        <f t="shared" si="4162"/>
        <v>L</v>
      </c>
      <c r="AR498" s="314" t="str">
        <f t="shared" ref="AR498" si="4389">IF(AQ498="L"," ",IF(AO487=1,"2&amp;3",IF(AO487=2,"1&amp;3","1&amp;2")))</f>
        <v xml:space="preserve"> </v>
      </c>
      <c r="AS498" s="318">
        <f t="shared" si="4164"/>
        <v>2</v>
      </c>
      <c r="AT498" s="318">
        <f t="shared" si="4186"/>
        <v>0</v>
      </c>
      <c r="AU498" s="318">
        <f t="shared" si="4165"/>
        <v>0</v>
      </c>
      <c r="AV498" s="318">
        <f t="shared" si="4166"/>
        <v>-10</v>
      </c>
    </row>
    <row r="499" spans="1:48">
      <c r="A499" s="197">
        <f t="shared" si="4035"/>
        <v>489</v>
      </c>
      <c r="B499" s="198">
        <f>Data!B499</f>
        <v>9</v>
      </c>
      <c r="D499" s="288">
        <f>IF(AND(B499&gt;0,B499&lt;=12),1,IF(AND(B499&gt;12,B499&lt;=24),2,IF(AND(B499&gt;24,B499&lt;=36),3,0)))</f>
        <v>1</v>
      </c>
      <c r="E499" s="288" t="str">
        <f>IF(B500=0,0,IF(MOD(B500,3)=1,"A",IF(MOD(B500,3)=2,"B","C")))</f>
        <v>C</v>
      </c>
      <c r="F499" s="288">
        <f>IF(AND(B501&gt;0,B501&lt;=12),1,IF(AND(B501&gt;12,B501&lt;=24),2,IF(AND(B501&gt;24,B501&lt;=36),3,0)))</f>
        <v>3</v>
      </c>
      <c r="G499" s="288" t="str">
        <f>IF(B502=0,0,IF(MOD(B502,3)=1,"A",IF(MOD(B502,3)=2,"B","C")))</f>
        <v>A</v>
      </c>
      <c r="I499" s="66" t="str">
        <f t="shared" ref="I499" si="4390">IF(AND(D499&lt;&gt;D487,D499&lt;&gt;0),"W","L")</f>
        <v>W</v>
      </c>
      <c r="J499" s="66" t="str">
        <f t="shared" ref="J499" si="4391">IF(I499="W"," ", IF(AND(E499&lt;&gt;E487,E499&lt;&gt;0),"W","L"))</f>
        <v xml:space="preserve"> </v>
      </c>
      <c r="K499" s="66" t="str">
        <f t="shared" ref="K499:L499" si="4392">IF(OR(J499="W",J499=" ")," ",IF(AND(F499&lt;&gt;F487,F499&lt;&gt;0),"W","L"))</f>
        <v xml:space="preserve"> </v>
      </c>
      <c r="L499" s="66" t="str">
        <f t="shared" si="4392"/>
        <v xml:space="preserve"> </v>
      </c>
      <c r="M499" s="71"/>
      <c r="N499" s="165">
        <f t="shared" ref="N499" si="4393">IF(I499="W",1,IF(J499="W",2,IF(K499="W",3,IF(L499="W",4,"L"))))</f>
        <v>1</v>
      </c>
      <c r="O499" s="71">
        <f t="shared" ref="O499" si="4394">IF(N499&lt;&gt;"L",O495+1,O495-81)</f>
        <v>-208</v>
      </c>
      <c r="P499" s="71"/>
      <c r="Q499" s="66" t="str">
        <f t="shared" ref="Q499" si="4395">IF(AND(D500&lt;&gt;D488,D500&lt;&gt;0),"W","L")</f>
        <v>L</v>
      </c>
      <c r="R499" s="66" t="str">
        <f t="shared" ref="R499" si="4396">IF(Q499="W"," ", IF(AND(E500&lt;&gt;E488,E500&lt;&gt;0),"W","L"))</f>
        <v>W</v>
      </c>
      <c r="S499" s="66" t="str">
        <f t="shared" ref="S499:T499" si="4397">IF(OR(R499="W",R499=" ")," ",IF(AND(F500&lt;&gt;F488,F500&lt;&gt;0),"W","L"))</f>
        <v xml:space="preserve"> </v>
      </c>
      <c r="T499" s="66" t="str">
        <f t="shared" si="4397"/>
        <v xml:space="preserve"> </v>
      </c>
      <c r="U499" s="71"/>
      <c r="V499" s="165">
        <f t="shared" ref="V499" si="4398">IF(Q499="W",1,IF(R499="W",2,IF(S499="W",3,IF(T499="W",4,"L"))))</f>
        <v>2</v>
      </c>
      <c r="W499" s="71">
        <f t="shared" ref="W499" si="4399">IF(V499&lt;&gt;"L",W495+1,W495-81)</f>
        <v>38</v>
      </c>
      <c r="X499" s="71"/>
      <c r="Y499" s="314" t="str">
        <f t="shared" ref="Y499" si="4400">IF(AND(D499&lt;&gt;D495,D499&lt;&gt;0),"W","L")</f>
        <v>W</v>
      </c>
      <c r="Z499" s="314" t="str">
        <f t="shared" ref="Z499" si="4401">IF(Y499="W"," ", IF(AND(E499&lt;&gt;E495,E499&lt;&gt;0),"W","L"))</f>
        <v xml:space="preserve"> </v>
      </c>
      <c r="AA499" s="314" t="str">
        <f t="shared" ref="AA499:AB499" si="4402">IF(OR(Z499="W",Z499=" ")," ",IF(AND(F499&lt;&gt;F495,F499&lt;&gt;0),"W","L"))</f>
        <v xml:space="preserve"> </v>
      </c>
      <c r="AB499" s="314" t="str">
        <f t="shared" si="4402"/>
        <v xml:space="preserve"> </v>
      </c>
      <c r="AC499" s="306"/>
      <c r="AD499" s="308">
        <f t="shared" ref="AD499" si="4403">IF(Y499="W",1,IF(Z499="W",2,IF(AA499="W",3,IF(AB499="W",4,"L"))))</f>
        <v>1</v>
      </c>
      <c r="AE499" s="306">
        <f t="shared" ref="AE499" si="4404">IF(AD499&lt;&gt;"L",AE495+1,AE495-81)</f>
        <v>122</v>
      </c>
      <c r="AG499" s="314" t="str">
        <f>IF(AND(D501&lt;&gt;D489,D730&lt;&gt;0),"W","L")</f>
        <v>L</v>
      </c>
      <c r="AH499" s="314" t="str">
        <f>IF(AG499="W"," ", IF(AND(E501&lt;&gt;E489,E501&lt;&gt;0),"W","L"))</f>
        <v>L</v>
      </c>
      <c r="AI499" s="314" t="str">
        <f>IF(OR(AH499="W",AH499=" ")," ",IF(AND(F501&lt;&gt;F489,F501&lt;&gt;0),"W","L"))</f>
        <v>W</v>
      </c>
      <c r="AJ499" s="314" t="str">
        <f>IF(OR(AI499="W",AI499=" ")," ",IF(AND(G501&lt;&gt;G489,G501&lt;&gt;0),"W","L"))</f>
        <v xml:space="preserve"> </v>
      </c>
      <c r="AL499" s="165">
        <f t="shared" ref="AL499" si="4405">IF(AG499="W",1,IF(AH499="W",2,IF(AI499="W",3,IF(AJ499="W",4,"L"))))</f>
        <v>3</v>
      </c>
      <c r="AM499" s="71">
        <f t="shared" ref="AM499" si="4406">IF(AL499&lt;&gt;"L",AM495+1,AM495-15)</f>
        <v>-120</v>
      </c>
      <c r="AN499" s="71"/>
      <c r="AO499" s="314">
        <f t="shared" ref="AO499" si="4407">IF(AND(B499&gt;0,B499&lt;=12),1,IF(AND(B499&gt;12,B499&lt;=24),2,IF(AND(B499&gt;24,B499&lt;=36),3,0)))</f>
        <v>1</v>
      </c>
      <c r="AQ499" s="314" t="str">
        <f t="shared" si="4162"/>
        <v xml:space="preserve"> </v>
      </c>
      <c r="AR499" s="314" t="str">
        <f t="shared" ref="AR499" si="4408">IF(AQ499="L"," ",IF(AO488="A","B&amp;C",IF(AO488="B","A&amp;C","A&amp;B")))</f>
        <v>A&amp;B</v>
      </c>
      <c r="AS499" s="318">
        <f t="shared" si="4164"/>
        <v>2</v>
      </c>
      <c r="AT499" s="318">
        <f t="shared" si="4186"/>
        <v>6</v>
      </c>
      <c r="AU499" s="318">
        <f t="shared" si="4165"/>
        <v>0</v>
      </c>
      <c r="AV499" s="318">
        <f t="shared" si="4166"/>
        <v>-16</v>
      </c>
    </row>
    <row r="500" spans="1:48">
      <c r="A500" s="197">
        <f t="shared" si="4035"/>
        <v>490</v>
      </c>
      <c r="B500" s="198">
        <f>Data!B500</f>
        <v>9</v>
      </c>
      <c r="D500" s="290" t="str">
        <f>IF(B499=0,0,IF(MOD(B499,3)=1,"A",IF(MOD(B499,3)=2,"B","C")))</f>
        <v>C</v>
      </c>
      <c r="E500" s="290">
        <f>IF(AND(B500&gt;0,B500&lt;=12),1,IF(AND(B500&gt;12,B500&lt;=24),2,IF(AND(B500&gt;24,B500&lt;=36),3,0)))</f>
        <v>1</v>
      </c>
      <c r="F500" s="290" t="str">
        <f>IF(B501=0,0,IF(MOD(B501,3)=1,"A",IF(MOD(B501,3)=2,"B","C")))</f>
        <v>C</v>
      </c>
      <c r="G500" s="290">
        <f>IF(AND(B502&gt;0,B502&lt;=12),1,IF(AND(B502&gt;12,B502&lt;=24),2,IF(AND(B502&gt;24,B502&lt;=36),3,0)))</f>
        <v>1</v>
      </c>
      <c r="M500" s="71"/>
      <c r="N500" s="165"/>
      <c r="O500" s="71"/>
      <c r="P500" s="71"/>
      <c r="Q500" s="165"/>
      <c r="R500" s="165"/>
      <c r="S500" s="165"/>
      <c r="T500" s="165"/>
      <c r="U500" s="71"/>
      <c r="V500" s="165"/>
      <c r="W500" s="71"/>
      <c r="X500" s="71"/>
      <c r="Y500" s="314"/>
      <c r="Z500" s="314"/>
      <c r="AA500" s="314"/>
      <c r="AB500" s="314"/>
      <c r="AC500" s="306"/>
      <c r="AD500" s="308"/>
      <c r="AE500" s="306"/>
      <c r="AG500" s="577"/>
      <c r="AH500" s="577"/>
      <c r="AI500" s="577"/>
      <c r="AJ500" s="577"/>
      <c r="AL500" s="165"/>
      <c r="AN500" s="71"/>
      <c r="AO500" s="314" t="str">
        <f t="shared" ref="AO500" si="4409">IF(B500=0,0,IF(MOD(B500,3)=1,"A",IF(MOD(B500,3)=2,"B","C")))</f>
        <v>C</v>
      </c>
      <c r="AQ500" s="314" t="str">
        <f t="shared" si="4162"/>
        <v>L</v>
      </c>
      <c r="AR500" s="314" t="str">
        <f t="shared" ref="AR500" si="4410">IF(AQ500="L"," ",IF(AO489=1,"2&amp;3",IF(AO489=2,"1&amp;3","1&amp;2")))</f>
        <v xml:space="preserve"> </v>
      </c>
      <c r="AS500" s="318">
        <f t="shared" si="4164"/>
        <v>3</v>
      </c>
      <c r="AT500" s="318">
        <f t="shared" si="4186"/>
        <v>0</v>
      </c>
      <c r="AU500" s="318">
        <f t="shared" si="4165"/>
        <v>0</v>
      </c>
      <c r="AV500" s="318">
        <f t="shared" si="4166"/>
        <v>-16</v>
      </c>
    </row>
    <row r="501" spans="1:48">
      <c r="A501" s="197">
        <f t="shared" si="4035"/>
        <v>491</v>
      </c>
      <c r="B501" s="198">
        <f>Data!B501</f>
        <v>36</v>
      </c>
      <c r="D501" s="292" t="str">
        <f>IF(B499=0,0,IF(B499&lt;=18,"L","H"))</f>
        <v>L</v>
      </c>
      <c r="E501" s="292" t="str">
        <f>IF(B500=0,0,IF(ISODD(B500),"O","E"))</f>
        <v>O</v>
      </c>
      <c r="F501" s="292" t="str">
        <f>IF(B501=0,0,IF(B501&lt;=18,"L","H"))</f>
        <v>H</v>
      </c>
      <c r="G501" s="292" t="str">
        <f>IF(B502=0,0,IF(ISODD(B502),"O","E"))</f>
        <v>E</v>
      </c>
      <c r="M501" s="71"/>
      <c r="N501" s="165"/>
      <c r="O501" s="71"/>
      <c r="P501" s="71"/>
      <c r="Q501" s="165"/>
      <c r="R501" s="165"/>
      <c r="S501" s="165"/>
      <c r="T501" s="165"/>
      <c r="U501" s="71"/>
      <c r="V501" s="165"/>
      <c r="W501" s="71"/>
      <c r="X501" s="71"/>
      <c r="Y501" s="314"/>
      <c r="Z501" s="314"/>
      <c r="AA501" s="314"/>
      <c r="AB501" s="314"/>
      <c r="AC501" s="306"/>
      <c r="AD501" s="308"/>
      <c r="AE501" s="306"/>
      <c r="AG501" s="577"/>
      <c r="AH501" s="577"/>
      <c r="AI501" s="577"/>
      <c r="AJ501" s="577"/>
      <c r="AL501" s="165"/>
      <c r="AN501" s="71"/>
      <c r="AO501" s="314">
        <f t="shared" ref="AO501" si="4411">IF(AND(B501&gt;0,B501&lt;=12),1,IF(AND(B501&gt;12,B501&lt;=24),2,IF(AND(B501&gt;24,B501&lt;=36),3,0)))</f>
        <v>3</v>
      </c>
      <c r="AQ501" s="314" t="str">
        <f t="shared" si="4162"/>
        <v xml:space="preserve"> </v>
      </c>
      <c r="AR501" s="314" t="str">
        <f t="shared" ref="AR501" si="4412">IF(AQ501="L"," ",IF(AO490="A","B&amp;C",IF(AO490="B","A&amp;C","A&amp;B")))</f>
        <v>A&amp;C</v>
      </c>
      <c r="AS501" s="318">
        <f t="shared" si="4164"/>
        <v>3</v>
      </c>
      <c r="AT501" s="318">
        <f t="shared" si="4186"/>
        <v>18</v>
      </c>
      <c r="AU501" s="318">
        <f t="shared" si="4165"/>
        <v>0</v>
      </c>
      <c r="AV501" s="318">
        <f t="shared" si="4166"/>
        <v>-34</v>
      </c>
    </row>
    <row r="502" spans="1:48">
      <c r="A502" s="197">
        <f t="shared" si="4035"/>
        <v>492</v>
      </c>
      <c r="B502" s="198">
        <f>Data!B502</f>
        <v>4</v>
      </c>
      <c r="D502" s="165"/>
      <c r="E502" s="165"/>
      <c r="F502" s="165"/>
      <c r="G502" s="165"/>
      <c r="I502" s="287" t="str">
        <f t="shared" ref="I502" si="4413">IF(D491=1,"2&amp;3",IF(D491=2,"1&amp;3","1&amp;2"))</f>
        <v>2&amp;3</v>
      </c>
      <c r="J502" s="287" t="str">
        <f t="shared" ref="J502" si="4414">IF(E491="A","B&amp;C",IF(E491="B","A&amp;C","A&amp;B"))</f>
        <v>B&amp;C</v>
      </c>
      <c r="K502" s="287" t="str">
        <f t="shared" ref="K502" si="4415">IF(F491=1,"2&amp;3",IF(F491=2,"1&amp;3","1&amp;2"))</f>
        <v>1&amp;3</v>
      </c>
      <c r="L502" s="287" t="str">
        <f t="shared" ref="L502" si="4416">IF(G491="A","B&amp;C",IF(G491="B","A&amp;C","A&amp;B"))</f>
        <v>B&amp;C</v>
      </c>
      <c r="M502" s="71"/>
      <c r="N502" s="165"/>
      <c r="O502" s="71"/>
      <c r="P502" s="71"/>
      <c r="Q502" s="289" t="str">
        <f t="shared" ref="Q502" si="4417">IF(D492="A","B&amp;C",IF(D492="B","A&amp;C","A&amp;B"))</f>
        <v>A&amp;C</v>
      </c>
      <c r="R502" s="289" t="str">
        <f t="shared" ref="R502" si="4418">IF(E492=1,"2&amp;3",IF(E492=2,"1&amp;3","1&amp;2"))</f>
        <v>1&amp;3</v>
      </c>
      <c r="S502" s="289" t="str">
        <f t="shared" ref="S502" si="4419">IF(F492="A","B&amp;C",IF(F492="B","A&amp;C","A&amp;B"))</f>
        <v>A&amp;C</v>
      </c>
      <c r="T502" s="289" t="str">
        <f t="shared" ref="T502" si="4420">IF(G492=1,"2&amp;3",IF(G492=2,"1&amp;3","1&amp;2"))</f>
        <v>2&amp;3</v>
      </c>
      <c r="U502" s="71"/>
      <c r="V502" s="165"/>
      <c r="W502" s="71"/>
      <c r="X502" s="71"/>
      <c r="Y502" s="349" t="str">
        <f t="shared" ref="Y502" si="4421">IF(D499=1,"2&amp;3",IF(D499=2,"1&amp;3","1&amp;2"))</f>
        <v>2&amp;3</v>
      </c>
      <c r="Z502" s="349" t="str">
        <f t="shared" ref="Z502" si="4422">IF(E499="A","B&amp;C",IF(E499="B","A&amp;C","A&amp;B"))</f>
        <v>A&amp;B</v>
      </c>
      <c r="AA502" s="349" t="str">
        <f t="shared" ref="AA502" si="4423">IF(F499=1,"2&amp;3",IF(F499=2,"1&amp;3","1&amp;2"))</f>
        <v>1&amp;2</v>
      </c>
      <c r="AB502" s="349" t="str">
        <f t="shared" ref="AB502" si="4424">IF(G499="A","B&amp;C",IF(G499="B","A&amp;C","A&amp;B"))</f>
        <v>B&amp;C</v>
      </c>
      <c r="AC502" s="306"/>
      <c r="AD502" s="308"/>
      <c r="AE502" s="306"/>
      <c r="AG502" s="337" t="str">
        <f>IF(D493="H","L","H")</f>
        <v>H</v>
      </c>
      <c r="AH502" s="337" t="str">
        <f>IF(E493="O","E","O")</f>
        <v>E</v>
      </c>
      <c r="AI502" s="337" t="str">
        <f>IF(F493="H","L","H")</f>
        <v>L</v>
      </c>
      <c r="AJ502" s="337" t="str">
        <f>IF(G493="O","E","O")</f>
        <v>O</v>
      </c>
      <c r="AL502" s="165"/>
      <c r="AN502" s="71"/>
      <c r="AO502" s="314" t="str">
        <f t="shared" ref="AO502" si="4425">IF(B502=0,0,IF(MOD(B502,3)=1,"A",IF(MOD(B502,3)=2,"B","C")))</f>
        <v>A</v>
      </c>
      <c r="AQ502" s="314" t="str">
        <f t="shared" si="4162"/>
        <v>W</v>
      </c>
      <c r="AR502" s="314" t="str">
        <f t="shared" ref="AR502" si="4426">IF(AQ502="L"," ",IF(AO491=1,"2&amp;3",IF(AO491=2,"1&amp;3","1&amp;2")))</f>
        <v>2&amp;3</v>
      </c>
      <c r="AS502" s="318">
        <f t="shared" si="4164"/>
        <v>1</v>
      </c>
      <c r="AT502" s="318">
        <f t="shared" si="4186"/>
        <v>2</v>
      </c>
      <c r="AU502" s="318">
        <f t="shared" si="4165"/>
        <v>27</v>
      </c>
      <c r="AV502" s="318">
        <f t="shared" si="4166"/>
        <v>-9</v>
      </c>
    </row>
    <row r="503" spans="1:48">
      <c r="A503" s="197">
        <f t="shared" si="4035"/>
        <v>493</v>
      </c>
      <c r="B503" s="198">
        <f>Data!B503</f>
        <v>8</v>
      </c>
      <c r="D503" s="288">
        <f>IF(AND(B503&gt;0,B503&lt;=12),1,IF(AND(B503&gt;12,B503&lt;=24),2,IF(AND(B503&gt;24,B503&lt;=36),3,0)))</f>
        <v>1</v>
      </c>
      <c r="E503" s="288" t="str">
        <f>IF(B504=0,0,IF(MOD(B504,3)=1,"A",IF(MOD(B504,3)=2,"B","C")))</f>
        <v>B</v>
      </c>
      <c r="F503" s="288">
        <f>IF(AND(B505&gt;0,B505&lt;=12),1,IF(AND(B505&gt;12,B505&lt;=24),2,IF(AND(B505&gt;24,B505&lt;=36),3,0)))</f>
        <v>1</v>
      </c>
      <c r="G503" s="288" t="str">
        <f>IF(B506=0,0,IF(MOD(B506,3)=1,"A",IF(MOD(B506,3)=2,"B","C")))</f>
        <v>C</v>
      </c>
      <c r="I503" s="66" t="str">
        <f t="shared" ref="I503" si="4427">IF(AND(D503&lt;&gt;D491,D503&lt;&gt;0),"W","L")</f>
        <v>L</v>
      </c>
      <c r="J503" s="66" t="str">
        <f t="shared" ref="J503" si="4428">IF(I503="W"," ", IF(AND(E503&lt;&gt;E491,E503&lt;&gt;0),"W","L"))</f>
        <v>W</v>
      </c>
      <c r="K503" s="66" t="str">
        <f t="shared" ref="K503:L503" si="4429">IF(OR(J503="W",J503=" ")," ",IF(AND(F503&lt;&gt;F491,F503&lt;&gt;0),"W","L"))</f>
        <v xml:space="preserve"> </v>
      </c>
      <c r="L503" s="66" t="str">
        <f t="shared" si="4429"/>
        <v xml:space="preserve"> </v>
      </c>
      <c r="M503" s="71"/>
      <c r="N503" s="165">
        <f t="shared" ref="N503" si="4430">IF(I503="W",1,IF(J503="W",2,IF(K503="W",3,IF(L503="W",4,"L"))))</f>
        <v>2</v>
      </c>
      <c r="O503" s="71">
        <f t="shared" ref="O503" si="4431">IF(N503&lt;&gt;"L",O499+1,O499-81)</f>
        <v>-207</v>
      </c>
      <c r="P503" s="71"/>
      <c r="Q503" s="66" t="str">
        <f t="shared" ref="Q503" si="4432">IF(AND(D504&lt;&gt;D492,D504&lt;&gt;0),"W","L")</f>
        <v>L</v>
      </c>
      <c r="R503" s="66" t="str">
        <f t="shared" ref="R503" si="4433">IF(Q503="W"," ", IF(AND(E504&lt;&gt;E492,E504&lt;&gt;0),"W","L"))</f>
        <v>W</v>
      </c>
      <c r="S503" s="66" t="str">
        <f t="shared" ref="S503:T503" si="4434">IF(OR(R503="W",R503=" ")," ",IF(AND(F504&lt;&gt;F492,F504&lt;&gt;0),"W","L"))</f>
        <v xml:space="preserve"> </v>
      </c>
      <c r="T503" s="66" t="str">
        <f t="shared" si="4434"/>
        <v xml:space="preserve"> </v>
      </c>
      <c r="U503" s="71"/>
      <c r="V503" s="165">
        <f t="shared" ref="V503" si="4435">IF(Q503="W",1,IF(R503="W",2,IF(S503="W",3,IF(T503="W",4,"L"))))</f>
        <v>2</v>
      </c>
      <c r="W503" s="71">
        <f t="shared" ref="W503" si="4436">IF(V503&lt;&gt;"L",W499+1,W499-81)</f>
        <v>39</v>
      </c>
      <c r="X503" s="71"/>
      <c r="Y503" s="314" t="str">
        <f t="shared" ref="Y503" si="4437">IF(AND(D503&lt;&gt;D499,D503&lt;&gt;0),"W","L")</f>
        <v>L</v>
      </c>
      <c r="Z503" s="314" t="str">
        <f t="shared" ref="Z503" si="4438">IF(Y503="W"," ", IF(AND(E503&lt;&gt;E499,E503&lt;&gt;0),"W","L"))</f>
        <v>W</v>
      </c>
      <c r="AA503" s="314" t="str">
        <f t="shared" ref="AA503:AB503" si="4439">IF(OR(Z503="W",Z503=" ")," ",IF(AND(F503&lt;&gt;F499,F503&lt;&gt;0),"W","L"))</f>
        <v xml:space="preserve"> </v>
      </c>
      <c r="AB503" s="314" t="str">
        <f t="shared" si="4439"/>
        <v xml:space="preserve"> </v>
      </c>
      <c r="AC503" s="306"/>
      <c r="AD503" s="308">
        <f t="shared" ref="AD503" si="4440">IF(Y503="W",1,IF(Z503="W",2,IF(AA503="W",3,IF(AB503="W",4,"L"))))</f>
        <v>2</v>
      </c>
      <c r="AE503" s="306">
        <f t="shared" ref="AE503" si="4441">IF(AD503&lt;&gt;"L",AE499+1,AE499-81)</f>
        <v>123</v>
      </c>
      <c r="AG503" s="314" t="str">
        <f>IF(AND(D505&lt;&gt;D493,D734&lt;&gt;0),"W","L")</f>
        <v>L</v>
      </c>
      <c r="AH503" s="314" t="str">
        <f>IF(AG503="W"," ", IF(AND(E505&lt;&gt;E493,E505&lt;&gt;0),"W","L"))</f>
        <v>L</v>
      </c>
      <c r="AI503" s="314" t="str">
        <f>IF(OR(AH503="W",AH503=" ")," ",IF(AND(F505&lt;&gt;F493,F505&lt;&gt;0),"W","L"))</f>
        <v>W</v>
      </c>
      <c r="AJ503" s="314" t="str">
        <f>IF(OR(AI503="W",AI503=" ")," ",IF(AND(G505&lt;&gt;G493,G505&lt;&gt;0),"W","L"))</f>
        <v xml:space="preserve"> </v>
      </c>
      <c r="AL503" s="165">
        <f t="shared" ref="AL503" si="4442">IF(AG503="W",1,IF(AH503="W",2,IF(AI503="W",3,IF(AJ503="W",4,"L"))))</f>
        <v>3</v>
      </c>
      <c r="AM503" s="71">
        <f t="shared" ref="AM503" si="4443">IF(AL503&lt;&gt;"L",AM499+1,AM499-15)</f>
        <v>-119</v>
      </c>
      <c r="AN503" s="71"/>
      <c r="AO503" s="314">
        <f t="shared" ref="AO503" si="4444">IF(AND(B503&gt;0,B503&lt;=12),1,IF(AND(B503&gt;12,B503&lt;=24),2,IF(AND(B503&gt;24,B503&lt;=36),3,0)))</f>
        <v>1</v>
      </c>
      <c r="AQ503" s="314" t="str">
        <f t="shared" si="4162"/>
        <v>L</v>
      </c>
      <c r="AR503" s="314" t="str">
        <f t="shared" ref="AR503" si="4445">IF(AQ503="L"," ",IF(AO492="A","B&amp;C",IF(AO492="B","A&amp;C","A&amp;B")))</f>
        <v xml:space="preserve"> </v>
      </c>
      <c r="AS503" s="318">
        <f t="shared" si="4164"/>
        <v>2</v>
      </c>
      <c r="AT503" s="318">
        <f t="shared" si="4186"/>
        <v>0</v>
      </c>
      <c r="AU503" s="318">
        <f t="shared" si="4165"/>
        <v>0</v>
      </c>
      <c r="AV503" s="318">
        <f t="shared" si="4166"/>
        <v>-9</v>
      </c>
    </row>
    <row r="504" spans="1:48">
      <c r="A504" s="197">
        <f t="shared" si="4035"/>
        <v>494</v>
      </c>
      <c r="B504" s="198">
        <f>Data!B504</f>
        <v>5</v>
      </c>
      <c r="D504" s="290" t="str">
        <f>IF(B503=0,0,IF(MOD(B503,3)=1,"A",IF(MOD(B503,3)=2,"B","C")))</f>
        <v>B</v>
      </c>
      <c r="E504" s="290">
        <f>IF(AND(B504&gt;0,B504&lt;=12),1,IF(AND(B504&gt;12,B504&lt;=24),2,IF(AND(B504&gt;24,B504&lt;=36),3,0)))</f>
        <v>1</v>
      </c>
      <c r="F504" s="290" t="str">
        <f>IF(B505=0,0,IF(MOD(B505,3)=1,"A",IF(MOD(B505,3)=2,"B","C")))</f>
        <v>B</v>
      </c>
      <c r="G504" s="290">
        <f>IF(AND(B506&gt;0,B506&lt;=12),1,IF(AND(B506&gt;12,B506&lt;=24),2,IF(AND(B506&gt;24,B506&lt;=36),3,0)))</f>
        <v>3</v>
      </c>
      <c r="M504" s="71"/>
      <c r="N504" s="165"/>
      <c r="O504" s="71"/>
      <c r="P504" s="71"/>
      <c r="Q504" s="165"/>
      <c r="R504" s="165"/>
      <c r="S504" s="165"/>
      <c r="T504" s="165"/>
      <c r="U504" s="71"/>
      <c r="V504" s="165"/>
      <c r="W504" s="71"/>
      <c r="X504" s="71"/>
      <c r="Y504" s="314"/>
      <c r="Z504" s="314"/>
      <c r="AA504" s="314"/>
      <c r="AB504" s="314"/>
      <c r="AC504" s="306"/>
      <c r="AD504" s="308"/>
      <c r="AE504" s="306"/>
      <c r="AG504" s="577"/>
      <c r="AH504" s="577"/>
      <c r="AI504" s="577"/>
      <c r="AJ504" s="577"/>
      <c r="AL504" s="165"/>
      <c r="AN504" s="71"/>
      <c r="AO504" s="314" t="str">
        <f t="shared" ref="AO504" si="4446">IF(B504=0,0,IF(MOD(B504,3)=1,"A",IF(MOD(B504,3)=2,"B","C")))</f>
        <v>B</v>
      </c>
      <c r="AQ504" s="314" t="str">
        <f t="shared" si="4162"/>
        <v xml:space="preserve"> </v>
      </c>
      <c r="AR504" s="314" t="str">
        <f t="shared" ref="AR504" si="4447">IF(AQ504="L"," ",IF(AO493=1,"2&amp;3",IF(AO493=2,"1&amp;3","1&amp;2")))</f>
        <v>1&amp;3</v>
      </c>
      <c r="AS504" s="318">
        <f t="shared" si="4164"/>
        <v>2</v>
      </c>
      <c r="AT504" s="318">
        <f t="shared" si="4186"/>
        <v>6</v>
      </c>
      <c r="AU504" s="318">
        <f t="shared" si="4165"/>
        <v>0</v>
      </c>
      <c r="AV504" s="318">
        <f t="shared" si="4166"/>
        <v>-15</v>
      </c>
    </row>
    <row r="505" spans="1:48">
      <c r="A505" s="197">
        <f t="shared" si="4035"/>
        <v>495</v>
      </c>
      <c r="B505" s="198">
        <f>Data!B505</f>
        <v>8</v>
      </c>
      <c r="D505" s="292" t="str">
        <f>IF(B503=0,0,IF(B503&lt;=18,"L","H"))</f>
        <v>L</v>
      </c>
      <c r="E505" s="292" t="str">
        <f>IF(B504=0,0,IF(ISODD(B504),"O","E"))</f>
        <v>O</v>
      </c>
      <c r="F505" s="292" t="str">
        <f>IF(B505=0,0,IF(B505&lt;=18,"L","H"))</f>
        <v>L</v>
      </c>
      <c r="G505" s="292" t="str">
        <f>IF(B506=0,0,IF(ISODD(B506),"O","E"))</f>
        <v>O</v>
      </c>
      <c r="M505" s="71"/>
      <c r="N505" s="165"/>
      <c r="O505" s="71"/>
      <c r="P505" s="71"/>
      <c r="Q505" s="165"/>
      <c r="R505" s="165"/>
      <c r="S505" s="165"/>
      <c r="T505" s="165"/>
      <c r="U505" s="71"/>
      <c r="V505" s="165"/>
      <c r="W505" s="71"/>
      <c r="X505" s="71"/>
      <c r="Y505" s="314"/>
      <c r="Z505" s="314"/>
      <c r="AA505" s="314"/>
      <c r="AB505" s="314"/>
      <c r="AC505" s="306"/>
      <c r="AD505" s="308"/>
      <c r="AE505" s="306"/>
      <c r="AG505" s="577"/>
      <c r="AH505" s="577"/>
      <c r="AI505" s="577"/>
      <c r="AJ505" s="577"/>
      <c r="AL505" s="165"/>
      <c r="AN505" s="71"/>
      <c r="AO505" s="314">
        <f t="shared" ref="AO505" si="4448">IF(AND(B505&gt;0,B505&lt;=12),1,IF(AND(B505&gt;12,B505&lt;=24),2,IF(AND(B505&gt;24,B505&lt;=36),3,0)))</f>
        <v>1</v>
      </c>
      <c r="AQ505" s="314" t="str">
        <f t="shared" si="4162"/>
        <v>W</v>
      </c>
      <c r="AR505" s="314" t="str">
        <f t="shared" ref="AR505" si="4449">IF(AQ505="L"," ",IF(AO494="A","B&amp;C",IF(AO494="B","A&amp;C","A&amp;B")))</f>
        <v>B&amp;C</v>
      </c>
      <c r="AS505" s="318">
        <f t="shared" si="4164"/>
        <v>1</v>
      </c>
      <c r="AT505" s="318">
        <f t="shared" si="4186"/>
        <v>2</v>
      </c>
      <c r="AU505" s="318">
        <f t="shared" si="4165"/>
        <v>9</v>
      </c>
      <c r="AV505" s="318">
        <f t="shared" si="4166"/>
        <v>-8</v>
      </c>
    </row>
    <row r="506" spans="1:48">
      <c r="A506" s="197">
        <f t="shared" si="4035"/>
        <v>496</v>
      </c>
      <c r="B506" s="198">
        <f>Data!B506</f>
        <v>33</v>
      </c>
      <c r="D506" s="165"/>
      <c r="E506" s="165"/>
      <c r="F506" s="165"/>
      <c r="G506" s="165"/>
      <c r="I506" s="287" t="str">
        <f t="shared" ref="I506" si="4450">IF(D495=1,"2&amp;3",IF(D495=2,"1&amp;3","1&amp;2"))</f>
        <v>1&amp;2</v>
      </c>
      <c r="J506" s="287" t="str">
        <f t="shared" ref="J506" si="4451">IF(E495="A","B&amp;C",IF(E495="B","A&amp;C","A&amp;B"))</f>
        <v>B&amp;C</v>
      </c>
      <c r="K506" s="287" t="str">
        <f t="shared" ref="K506" si="4452">IF(F495=1,"2&amp;3",IF(F495=2,"1&amp;3","1&amp;2"))</f>
        <v>2&amp;3</v>
      </c>
      <c r="L506" s="287" t="str">
        <f t="shared" ref="L506" si="4453">IF(G495="A","B&amp;C",IF(G495="B","A&amp;C","A&amp;B"))</f>
        <v>A&amp;C</v>
      </c>
      <c r="M506" s="71"/>
      <c r="N506" s="165"/>
      <c r="O506" s="71"/>
      <c r="P506" s="71"/>
      <c r="Q506" s="289" t="str">
        <f t="shared" ref="Q506" si="4454">IF(D496="A","B&amp;C",IF(D496="B","A&amp;C","A&amp;B"))</f>
        <v>A&amp;B</v>
      </c>
      <c r="R506" s="289" t="str">
        <f t="shared" ref="R506" si="4455">IF(E496=1,"2&amp;3",IF(E496=2,"1&amp;3","1&amp;2"))</f>
        <v>1&amp;2</v>
      </c>
      <c r="S506" s="289" t="str">
        <f t="shared" ref="S506" si="4456">IF(F496="A","B&amp;C",IF(F496="B","A&amp;C","A&amp;B"))</f>
        <v>A&amp;C</v>
      </c>
      <c r="T506" s="289" t="str">
        <f t="shared" ref="T506" si="4457">IF(G496=1,"2&amp;3",IF(G496=2,"1&amp;3","1&amp;2"))</f>
        <v>1&amp;3</v>
      </c>
      <c r="U506" s="71"/>
      <c r="V506" s="165"/>
      <c r="W506" s="71"/>
      <c r="X506" s="71"/>
      <c r="Y506" s="349" t="str">
        <f t="shared" ref="Y506" si="4458">IF(D503=1,"2&amp;3",IF(D503=2,"1&amp;3","1&amp;2"))</f>
        <v>2&amp;3</v>
      </c>
      <c r="Z506" s="349" t="str">
        <f t="shared" ref="Z506" si="4459">IF(E503="A","B&amp;C",IF(E503="B","A&amp;C","A&amp;B"))</f>
        <v>A&amp;C</v>
      </c>
      <c r="AA506" s="349" t="str">
        <f t="shared" ref="AA506" si="4460">IF(F503=1,"2&amp;3",IF(F503=2,"1&amp;3","1&amp;2"))</f>
        <v>2&amp;3</v>
      </c>
      <c r="AB506" s="349" t="str">
        <f t="shared" ref="AB506" si="4461">IF(G503="A","B&amp;C",IF(G503="B","A&amp;C","A&amp;B"))</f>
        <v>A&amp;B</v>
      </c>
      <c r="AC506" s="306"/>
      <c r="AD506" s="308"/>
      <c r="AE506" s="306"/>
      <c r="AG506" s="337" t="str">
        <f>IF(D497="H","L","H")</f>
        <v>L</v>
      </c>
      <c r="AH506" s="337" t="str">
        <f>IF(E497="O","E","O")</f>
        <v>O</v>
      </c>
      <c r="AI506" s="337" t="str">
        <f>IF(F497="H","L","H")</f>
        <v>H</v>
      </c>
      <c r="AJ506" s="337" t="str">
        <f>IF(G497="O","E","O")</f>
        <v>E</v>
      </c>
      <c r="AL506" s="165"/>
      <c r="AN506" s="71"/>
      <c r="AO506" s="314" t="str">
        <f t="shared" ref="AO506" si="4462">IF(B506=0,0,IF(MOD(B506,3)=1,"A",IF(MOD(B506,3)=2,"B","C")))</f>
        <v>C</v>
      </c>
      <c r="AQ506" s="314" t="str">
        <f t="shared" si="4162"/>
        <v>W</v>
      </c>
      <c r="AR506" s="314" t="str">
        <f t="shared" ref="AR506" si="4463">IF(AQ506="L"," ",IF(AO495=1,"2&amp;3",IF(AO495=2,"1&amp;3","1&amp;2")))</f>
        <v>1&amp;2</v>
      </c>
      <c r="AS506" s="318">
        <f t="shared" si="4164"/>
        <v>1</v>
      </c>
      <c r="AT506" s="318">
        <f t="shared" si="4186"/>
        <v>2</v>
      </c>
      <c r="AU506" s="318">
        <f t="shared" si="4165"/>
        <v>3</v>
      </c>
      <c r="AV506" s="318">
        <f t="shared" si="4166"/>
        <v>-7</v>
      </c>
    </row>
    <row r="507" spans="1:48">
      <c r="A507" s="197">
        <f t="shared" si="4035"/>
        <v>497</v>
      </c>
      <c r="B507" s="198">
        <f>Data!B507</f>
        <v>21</v>
      </c>
      <c r="D507" s="288">
        <f>IF(AND(B507&gt;0,B507&lt;=12),1,IF(AND(B507&gt;12,B507&lt;=24),2,IF(AND(B507&gt;24,B507&lt;=36),3,0)))</f>
        <v>2</v>
      </c>
      <c r="E507" s="288" t="str">
        <f>IF(B508=0,0,IF(MOD(B508,3)=1,"A",IF(MOD(B508,3)=2,"B","C")))</f>
        <v>A</v>
      </c>
      <c r="F507" s="288">
        <f>IF(AND(B509&gt;0,B509&lt;=12),1,IF(AND(B509&gt;12,B509&lt;=24),2,IF(AND(B509&gt;24,B509&lt;=36),3,0)))</f>
        <v>2</v>
      </c>
      <c r="G507" s="288" t="str">
        <f>IF(B510=0,0,IF(MOD(B510,3)=1,"A",IF(MOD(B510,3)=2,"B","C")))</f>
        <v>C</v>
      </c>
      <c r="I507" s="66" t="str">
        <f t="shared" ref="I507" si="4464">IF(AND(D507&lt;&gt;D495,D507&lt;&gt;0),"W","L")</f>
        <v>W</v>
      </c>
      <c r="J507" s="66" t="str">
        <f t="shared" ref="J507" si="4465">IF(I507="W"," ", IF(AND(E507&lt;&gt;E495,E507&lt;&gt;0),"W","L"))</f>
        <v xml:space="preserve"> </v>
      </c>
      <c r="K507" s="66" t="str">
        <f t="shared" ref="K507:L507" si="4466">IF(OR(J507="W",J507=" ")," ",IF(AND(F507&lt;&gt;F495,F507&lt;&gt;0),"W","L"))</f>
        <v xml:space="preserve"> </v>
      </c>
      <c r="L507" s="66" t="str">
        <f t="shared" si="4466"/>
        <v xml:space="preserve"> </v>
      </c>
      <c r="M507" s="71"/>
      <c r="N507" s="165">
        <f t="shared" ref="N507" si="4467">IF(I507="W",1,IF(J507="W",2,IF(K507="W",3,IF(L507="W",4,"L"))))</f>
        <v>1</v>
      </c>
      <c r="O507" s="71">
        <f t="shared" ref="O507" si="4468">IF(N507&lt;&gt;"L",O503+1,O503-81)</f>
        <v>-206</v>
      </c>
      <c r="P507" s="71"/>
      <c r="Q507" s="66" t="str">
        <f t="shared" ref="Q507" si="4469">IF(AND(D508&lt;&gt;D496,D508&lt;&gt;0),"W","L")</f>
        <v>L</v>
      </c>
      <c r="R507" s="66" t="str">
        <f t="shared" ref="R507" si="4470">IF(Q507="W"," ", IF(AND(E508&lt;&gt;E496,E508&lt;&gt;0),"W","L"))</f>
        <v>W</v>
      </c>
      <c r="S507" s="66" t="str">
        <f t="shared" ref="S507:T507" si="4471">IF(OR(R507="W",R507=" ")," ",IF(AND(F508&lt;&gt;F496,F508&lt;&gt;0),"W","L"))</f>
        <v xml:space="preserve"> </v>
      </c>
      <c r="T507" s="66" t="str">
        <f t="shared" si="4471"/>
        <v xml:space="preserve"> </v>
      </c>
      <c r="U507" s="71"/>
      <c r="V507" s="165">
        <f t="shared" ref="V507" si="4472">IF(Q507="W",1,IF(R507="W",2,IF(S507="W",3,IF(T507="W",4,"L"))))</f>
        <v>2</v>
      </c>
      <c r="W507" s="71">
        <f t="shared" ref="W507" si="4473">IF(V507&lt;&gt;"L",W503+1,W503-81)</f>
        <v>40</v>
      </c>
      <c r="X507" s="71"/>
      <c r="Y507" s="314" t="str">
        <f t="shared" ref="Y507" si="4474">IF(AND(D507&lt;&gt;D503,D507&lt;&gt;0),"W","L")</f>
        <v>W</v>
      </c>
      <c r="Z507" s="314" t="str">
        <f t="shared" ref="Z507" si="4475">IF(Y507="W"," ", IF(AND(E507&lt;&gt;E503,E507&lt;&gt;0),"W","L"))</f>
        <v xml:space="preserve"> </v>
      </c>
      <c r="AA507" s="314" t="str">
        <f t="shared" ref="AA507:AB507" si="4476">IF(OR(Z507="W",Z507=" ")," ",IF(AND(F507&lt;&gt;F503,F507&lt;&gt;0),"W","L"))</f>
        <v xml:space="preserve"> </v>
      </c>
      <c r="AB507" s="314" t="str">
        <f t="shared" si="4476"/>
        <v xml:space="preserve"> </v>
      </c>
      <c r="AC507" s="306"/>
      <c r="AD507" s="308">
        <f t="shared" ref="AD507" si="4477">IF(Y507="W",1,IF(Z507="W",2,IF(AA507="W",3,IF(AB507="W",4,"L"))))</f>
        <v>1</v>
      </c>
      <c r="AE507" s="306">
        <f t="shared" ref="AE507" si="4478">IF(AD507&lt;&gt;"L",AE503+1,AE503-81)</f>
        <v>124</v>
      </c>
      <c r="AG507" s="314" t="str">
        <f>IF(AND(D509&lt;&gt;D497,D738&lt;&gt;0),"W","L")</f>
        <v>L</v>
      </c>
      <c r="AH507" s="314" t="str">
        <f>IF(AG507="W"," ", IF(AND(E509&lt;&gt;E497,E509&lt;&gt;0),"W","L"))</f>
        <v>W</v>
      </c>
      <c r="AI507" s="314" t="str">
        <f>IF(OR(AH507="W",AH507=" ")," ",IF(AND(F509&lt;&gt;F497,F509&lt;&gt;0),"W","L"))</f>
        <v xml:space="preserve"> </v>
      </c>
      <c r="AJ507" s="314" t="str">
        <f>IF(OR(AI507="W",AI507=" ")," ",IF(AND(G509&lt;&gt;G497,G509&lt;&gt;0),"W","L"))</f>
        <v xml:space="preserve"> </v>
      </c>
      <c r="AL507" s="165">
        <f t="shared" ref="AL507" si="4479">IF(AG507="W",1,IF(AH507="W",2,IF(AI507="W",3,IF(AJ507="W",4,"L"))))</f>
        <v>2</v>
      </c>
      <c r="AM507" s="71">
        <f t="shared" ref="AM507" si="4480">IF(AL507&lt;&gt;"L",AM503+1,AM503-15)</f>
        <v>-118</v>
      </c>
      <c r="AN507" s="71"/>
      <c r="AO507" s="314">
        <f t="shared" ref="AO507" si="4481">IF(AND(B507&gt;0,B507&lt;=12),1,IF(AND(B507&gt;12,B507&lt;=24),2,IF(AND(B507&gt;24,B507&lt;=36),3,0)))</f>
        <v>2</v>
      </c>
      <c r="AQ507" s="314" t="str">
        <f t="shared" si="4162"/>
        <v>W</v>
      </c>
      <c r="AR507" s="314" t="str">
        <f t="shared" ref="AR507" si="4482">IF(AQ507="L"," ",IF(AO496="A","B&amp;C",IF(AO496="B","A&amp;C","A&amp;B")))</f>
        <v>B&amp;C</v>
      </c>
      <c r="AS507" s="318">
        <f t="shared" si="4164"/>
        <v>1</v>
      </c>
      <c r="AT507" s="318">
        <f t="shared" si="4186"/>
        <v>2</v>
      </c>
      <c r="AU507" s="318">
        <f t="shared" si="4165"/>
        <v>3</v>
      </c>
      <c r="AV507" s="318">
        <f t="shared" si="4166"/>
        <v>-6</v>
      </c>
    </row>
    <row r="508" spans="1:48">
      <c r="A508" s="197">
        <f t="shared" si="4035"/>
        <v>498</v>
      </c>
      <c r="B508" s="198">
        <f>Data!B508</f>
        <v>7</v>
      </c>
      <c r="D508" s="290" t="str">
        <f>IF(B507=0,0,IF(MOD(B507,3)=1,"A",IF(MOD(B507,3)=2,"B","C")))</f>
        <v>C</v>
      </c>
      <c r="E508" s="290">
        <f>IF(AND(B508&gt;0,B508&lt;=12),1,IF(AND(B508&gt;12,B508&lt;=24),2,IF(AND(B508&gt;24,B508&lt;=36),3,0)))</f>
        <v>1</v>
      </c>
      <c r="F508" s="290" t="str">
        <f>IF(B509=0,0,IF(MOD(B509,3)=1,"A",IF(MOD(B509,3)=2,"B","C")))</f>
        <v>B</v>
      </c>
      <c r="G508" s="290">
        <f>IF(AND(B510&gt;0,B510&lt;=12),1,IF(AND(B510&gt;12,B510&lt;=24),2,IF(AND(B510&gt;24,B510&lt;=36),3,0)))</f>
        <v>2</v>
      </c>
      <c r="M508" s="71"/>
      <c r="N508" s="165"/>
      <c r="O508" s="71"/>
      <c r="P508" s="71"/>
      <c r="Q508" s="165"/>
      <c r="R508" s="165"/>
      <c r="S508" s="165"/>
      <c r="T508" s="165"/>
      <c r="U508" s="71"/>
      <c r="V508" s="165"/>
      <c r="W508" s="71"/>
      <c r="X508" s="71"/>
      <c r="Y508" s="314"/>
      <c r="Z508" s="314"/>
      <c r="AA508" s="314"/>
      <c r="AB508" s="314"/>
      <c r="AC508" s="306"/>
      <c r="AD508" s="308"/>
      <c r="AE508" s="306"/>
      <c r="AG508" s="577"/>
      <c r="AH508" s="577"/>
      <c r="AI508" s="577"/>
      <c r="AJ508" s="577"/>
      <c r="AL508" s="165"/>
      <c r="AN508" s="71"/>
      <c r="AO508" s="314" t="str">
        <f t="shared" ref="AO508" si="4483">IF(B508=0,0,IF(MOD(B508,3)=1,"A",IF(MOD(B508,3)=2,"B","C")))</f>
        <v>A</v>
      </c>
      <c r="AQ508" s="314" t="str">
        <f t="shared" si="4162"/>
        <v>L</v>
      </c>
      <c r="AR508" s="314" t="str">
        <f t="shared" ref="AR508" si="4484">IF(AQ508="L"," ",IF(AO497=1,"2&amp;3",IF(AO497=2,"1&amp;3","1&amp;2")))</f>
        <v xml:space="preserve"> </v>
      </c>
      <c r="AS508" s="318">
        <f t="shared" si="4164"/>
        <v>2</v>
      </c>
      <c r="AT508" s="318">
        <f t="shared" si="4186"/>
        <v>0</v>
      </c>
      <c r="AU508" s="318">
        <f t="shared" si="4165"/>
        <v>0</v>
      </c>
      <c r="AV508" s="318">
        <f t="shared" si="4166"/>
        <v>-6</v>
      </c>
    </row>
    <row r="509" spans="1:48">
      <c r="A509" s="197">
        <f t="shared" si="4035"/>
        <v>499</v>
      </c>
      <c r="B509" s="198">
        <f>Data!B509</f>
        <v>14</v>
      </c>
      <c r="D509" s="292" t="str">
        <f>IF(B507=0,0,IF(B507&lt;=18,"L","H"))</f>
        <v>H</v>
      </c>
      <c r="E509" s="292" t="str">
        <f>IF(B508=0,0,IF(ISODD(B508),"O","E"))</f>
        <v>O</v>
      </c>
      <c r="F509" s="292" t="str">
        <f>IF(B509=0,0,IF(B509&lt;=18,"L","H"))</f>
        <v>L</v>
      </c>
      <c r="G509" s="292" t="str">
        <f>IF(B510=0,0,IF(ISODD(B510),"O","E"))</f>
        <v>O</v>
      </c>
      <c r="M509" s="71"/>
      <c r="N509" s="165"/>
      <c r="O509" s="71"/>
      <c r="P509" s="71"/>
      <c r="Q509" s="165"/>
      <c r="R509" s="165"/>
      <c r="S509" s="165"/>
      <c r="T509" s="165"/>
      <c r="U509" s="71"/>
      <c r="V509" s="165"/>
      <c r="W509" s="71"/>
      <c r="X509" s="71"/>
      <c r="Y509" s="314"/>
      <c r="Z509" s="314"/>
      <c r="AA509" s="314"/>
      <c r="AB509" s="314"/>
      <c r="AC509" s="306"/>
      <c r="AD509" s="308"/>
      <c r="AE509" s="306"/>
      <c r="AG509" s="577"/>
      <c r="AH509" s="577"/>
      <c r="AI509" s="577"/>
      <c r="AJ509" s="577"/>
      <c r="AL509" s="165"/>
      <c r="AN509" s="71"/>
      <c r="AO509" s="314">
        <f t="shared" ref="AO509" si="4485">IF(AND(B509&gt;0,B509&lt;=12),1,IF(AND(B509&gt;12,B509&lt;=24),2,IF(AND(B509&gt;24,B509&lt;=36),3,0)))</f>
        <v>2</v>
      </c>
      <c r="AQ509" s="314" t="str">
        <f t="shared" si="4162"/>
        <v xml:space="preserve"> </v>
      </c>
      <c r="AR509" s="314" t="str">
        <f t="shared" ref="AR509" si="4486">IF(AQ509="L"," ",IF(AO498="A","B&amp;C",IF(AO498="B","A&amp;C","A&amp;B")))</f>
        <v>A&amp;C</v>
      </c>
      <c r="AS509" s="318">
        <f t="shared" si="4164"/>
        <v>2</v>
      </c>
      <c r="AT509" s="318">
        <f t="shared" si="4186"/>
        <v>6</v>
      </c>
      <c r="AU509" s="318">
        <f t="shared" si="4165"/>
        <v>0</v>
      </c>
      <c r="AV509" s="318">
        <f t="shared" si="4166"/>
        <v>-12</v>
      </c>
    </row>
    <row r="510" spans="1:48">
      <c r="A510" s="197">
        <f t="shared" si="4035"/>
        <v>500</v>
      </c>
      <c r="B510" s="198">
        <f>Data!B510</f>
        <v>21</v>
      </c>
      <c r="D510" s="165"/>
      <c r="E510" s="165"/>
      <c r="F510" s="165"/>
      <c r="G510" s="165"/>
      <c r="M510" s="71"/>
      <c r="N510" s="165"/>
      <c r="O510" s="71"/>
      <c r="P510" s="71"/>
      <c r="Q510" s="165"/>
      <c r="R510" s="165"/>
      <c r="S510" s="165"/>
      <c r="T510" s="165"/>
      <c r="U510" s="71"/>
      <c r="V510" s="165"/>
      <c r="W510" s="71"/>
      <c r="X510" s="71"/>
      <c r="AG510" s="165"/>
      <c r="AH510" s="165"/>
      <c r="AI510" s="165"/>
      <c r="AJ510" s="165"/>
      <c r="AL510" s="165"/>
      <c r="AN510" s="71"/>
      <c r="AO510" s="314" t="str">
        <f t="shared" ref="AO510" si="4487">IF(B510=0,0,IF(MOD(B510,3)=1,"A",IF(MOD(B510,3)=2,"B","C")))</f>
        <v>C</v>
      </c>
      <c r="AQ510" s="314" t="str">
        <f t="shared" ref="AQ510" si="4488">IF(AR509=" "," ",IF(AND(AO510&lt;&gt;AO498,AO510&lt;&gt;0),"W","L"))</f>
        <v>W</v>
      </c>
      <c r="AR510" s="314" t="str">
        <f t="shared" ref="AR510" si="4489">IF(AQ510="L"," ",IF(AO499=1,"2&amp;3",IF(AO499=2,"1&amp;3","1&amp;2")))</f>
        <v>2&amp;3</v>
      </c>
      <c r="AS510" s="318">
        <f t="shared" ref="AS510" si="4490">IF(AQ510="W",1,IF(AQ510="L",AS509+1,AS509))</f>
        <v>1</v>
      </c>
      <c r="AT510" s="318">
        <f t="shared" ref="AT510" si="4491">IF(AR510=" ",0,IF($AT$9=3,IF(AS510=1,2,IF(AS510=2,6,IF(AS510=3,18,0))),IF(AS510=1,2,IF(AS510=2,6,IF(AS510=3,18,IF(AS510=4,54,0))))))</f>
        <v>2</v>
      </c>
      <c r="AU510" s="318">
        <f t="shared" ref="AU510" si="4492">IF(AND(AR509&lt;&gt;" ",AQ510="W"),(AT509/2)*3,0)</f>
        <v>9</v>
      </c>
      <c r="AV510" s="318">
        <f t="shared" ref="AV510" si="4493">AV509-AT510+AU510</f>
        <v>-5</v>
      </c>
    </row>
    <row r="511" spans="1:48" ht="15" thickBot="1">
      <c r="A511" s="199"/>
      <c r="B511" s="200"/>
      <c r="D511" s="288"/>
      <c r="E511" s="288"/>
      <c r="F511" s="288"/>
      <c r="G511" s="288"/>
      <c r="J511" s="137" t="s">
        <v>381</v>
      </c>
      <c r="M511" s="71"/>
      <c r="N511" s="165"/>
      <c r="O511" s="71">
        <f>O507+(N513*80)-(L513*26)</f>
        <v>88</v>
      </c>
      <c r="P511" s="71"/>
      <c r="Q511" s="165"/>
      <c r="R511" s="137" t="s">
        <v>381</v>
      </c>
      <c r="S511" s="314"/>
      <c r="T511" s="314"/>
      <c r="U511" s="306"/>
      <c r="V511" s="476"/>
      <c r="W511" s="306">
        <f>W507+(V513*80)-(T513*26)</f>
        <v>94</v>
      </c>
      <c r="X511" s="71"/>
      <c r="Z511" s="137" t="s">
        <v>381</v>
      </c>
      <c r="AA511" s="314"/>
      <c r="AB511" s="314"/>
      <c r="AC511" s="306"/>
      <c r="AD511" s="476"/>
      <c r="AE511" s="306">
        <f>AE507+(AD513*80)-(AB513*26)</f>
        <v>20</v>
      </c>
      <c r="AG511" s="165"/>
      <c r="AH511" s="165"/>
      <c r="AI511" s="165"/>
      <c r="AJ511" s="165"/>
      <c r="AL511" s="165"/>
      <c r="AN511" s="71"/>
    </row>
    <row r="512" spans="1:48">
      <c r="D512" s="290"/>
      <c r="E512" s="290"/>
      <c r="F512" s="290"/>
      <c r="G512" s="290"/>
    </row>
    <row r="513" spans="4:48">
      <c r="D513" s="292"/>
      <c r="E513" s="292"/>
      <c r="F513" s="292"/>
      <c r="G513" s="292"/>
      <c r="I513" s="333">
        <f>COUNTIF(N16:N512,1)</f>
        <v>74</v>
      </c>
      <c r="J513" s="333">
        <f>COUNTIF(N16:N512,2)</f>
        <v>32</v>
      </c>
      <c r="K513" s="333">
        <f>COUNTIF(N16:N512,3)</f>
        <v>11</v>
      </c>
      <c r="L513" s="333">
        <f>COUNTIF(N16:N512,4)</f>
        <v>1</v>
      </c>
      <c r="M513" s="295"/>
      <c r="N513" s="333">
        <f>COUNTIF(N16:N512,"L")</f>
        <v>4</v>
      </c>
      <c r="O513" s="358">
        <f>MAX(O11:O510)</f>
        <v>17</v>
      </c>
      <c r="Q513" s="335">
        <f>COUNTIF(V16:V512,1)</f>
        <v>72</v>
      </c>
      <c r="R513" s="335">
        <f>COUNTIF(V16:V512,2)</f>
        <v>35</v>
      </c>
      <c r="S513" s="335">
        <f>COUNTIF(V16:V512,3)</f>
        <v>13</v>
      </c>
      <c r="T513" s="335">
        <f>COUNTIF(V16:V512,4)</f>
        <v>1</v>
      </c>
      <c r="U513" s="363"/>
      <c r="V513" s="335">
        <f>COUNTIF(V16:V512,"L")</f>
        <v>1</v>
      </c>
      <c r="W513" s="359">
        <f>MAX(W11:W510)</f>
        <v>70</v>
      </c>
      <c r="X513" s="139"/>
      <c r="Y513" s="349">
        <f>COUNTIF(AD16:AD512,1)</f>
        <v>82</v>
      </c>
      <c r="Z513" s="349">
        <f>COUNTIF(AD16:AD512,2)</f>
        <v>29</v>
      </c>
      <c r="AA513" s="349">
        <f>COUNTIF(AD16:AD512,3)</f>
        <v>8</v>
      </c>
      <c r="AB513" s="349">
        <f>COUNTIF(AD16:AD512,4)</f>
        <v>4</v>
      </c>
      <c r="AC513" s="364"/>
      <c r="AD513" s="349">
        <f>COUNTIF(AD16:AD512,"L")</f>
        <v>0</v>
      </c>
      <c r="AE513" s="365">
        <f>MAX(AE11:AE510)</f>
        <v>124</v>
      </c>
      <c r="AF513" s="139"/>
      <c r="AG513" s="337">
        <f>COUNTIF(AL16:AL512,1)</f>
        <v>0</v>
      </c>
      <c r="AH513" s="337">
        <f>COUNTIF(AL16:AL512,2)</f>
        <v>66</v>
      </c>
      <c r="AI513" s="337">
        <f>COUNTIF(AL16:AL512,3)</f>
        <v>23</v>
      </c>
      <c r="AJ513" s="337">
        <f>COUNTIF(AL16:AL512,4)</f>
        <v>18</v>
      </c>
      <c r="AK513" s="368"/>
      <c r="AL513" s="337">
        <f>COUNTIF(AL16:AL512,"L")</f>
        <v>15</v>
      </c>
      <c r="AM513" s="361">
        <f>MAX(AM11:AM510)</f>
        <v>6</v>
      </c>
      <c r="AV513" s="319">
        <f>MAX(AV11:AV510)</f>
        <v>67</v>
      </c>
    </row>
    <row r="514" spans="4:48">
      <c r="I514" s="333"/>
      <c r="J514" s="333"/>
      <c r="K514" s="333"/>
      <c r="L514" s="333"/>
      <c r="M514" s="294"/>
      <c r="N514" s="356"/>
      <c r="O514" s="358">
        <f>MIN(O11:O510)</f>
        <v>-223</v>
      </c>
      <c r="Q514" s="300"/>
      <c r="R514" s="300"/>
      <c r="S514" s="300"/>
      <c r="T514" s="300"/>
      <c r="U514" s="299"/>
      <c r="V514" s="300"/>
      <c r="W514" s="359">
        <f>MIN(W11:W510)</f>
        <v>-11</v>
      </c>
      <c r="Y514" s="349"/>
      <c r="Z514" s="349"/>
      <c r="AA514" s="349"/>
      <c r="AB514" s="349"/>
      <c r="AC514" s="366"/>
      <c r="AD514" s="367"/>
      <c r="AE514" s="365">
        <f>MIN(AE11:AE510)</f>
        <v>1</v>
      </c>
      <c r="AG514" s="362"/>
      <c r="AH514" s="362"/>
      <c r="AI514" s="362"/>
      <c r="AJ514" s="362"/>
      <c r="AK514" s="360"/>
      <c r="AL514" s="362"/>
      <c r="AM514" s="361">
        <f>MIN(AM11:AM510)</f>
        <v>-122</v>
      </c>
      <c r="AV514" s="319">
        <f>MIN(AV11:AV510)</f>
        <v>-104</v>
      </c>
    </row>
    <row r="521" spans="4:48">
      <c r="N521" s="162"/>
    </row>
    <row r="522" spans="4:48">
      <c r="N522" s="162"/>
    </row>
  </sheetData>
  <mergeCells count="12">
    <mergeCell ref="D10:G10"/>
    <mergeCell ref="D6:G6"/>
    <mergeCell ref="I7:O7"/>
    <mergeCell ref="I8:O8"/>
    <mergeCell ref="Q7:W7"/>
    <mergeCell ref="Q8:W8"/>
    <mergeCell ref="AQ7:AV7"/>
    <mergeCell ref="AQ8:AV8"/>
    <mergeCell ref="AG7:AM7"/>
    <mergeCell ref="AG8:AM8"/>
    <mergeCell ref="Y7:AE7"/>
    <mergeCell ref="Y8:AE8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2:AI513"/>
  <sheetViews>
    <sheetView topLeftCell="A481" workbookViewId="0">
      <selection activeCell="AB8" sqref="AB8:AI8"/>
    </sheetView>
  </sheetViews>
  <sheetFormatPr defaultRowHeight="14.25"/>
  <cols>
    <col min="1" max="1" width="8.625" style="307" customWidth="1"/>
    <col min="2" max="2" width="8.625" style="309" customWidth="1"/>
    <col min="3" max="3" width="2.625" customWidth="1"/>
    <col min="4" max="8" width="3.125" style="68" customWidth="1"/>
    <col min="9" max="9" width="3.625" customWidth="1"/>
    <col min="10" max="14" width="4.125" style="314" customWidth="1"/>
    <col min="15" max="15" width="3.75" customWidth="1"/>
    <col min="16" max="16" width="4.125" style="68" customWidth="1"/>
    <col min="17" max="17" width="4.125" customWidth="1"/>
    <col min="18" max="18" width="5" customWidth="1"/>
    <col min="19" max="23" width="4.125" style="314" customWidth="1"/>
    <col min="24" max="24" width="3.75" customWidth="1"/>
    <col min="25" max="25" width="4.125" style="69" customWidth="1"/>
    <col min="26" max="26" width="4.125" customWidth="1"/>
    <col min="27" max="27" width="4.75" customWidth="1"/>
    <col min="28" max="32" width="3.125" style="314" customWidth="1"/>
    <col min="33" max="33" width="3.75" style="71" customWidth="1"/>
    <col min="34" max="34" width="4.125" style="76" customWidth="1"/>
    <col min="35" max="35" width="4.125" style="71" customWidth="1"/>
  </cols>
  <sheetData>
    <row r="2" spans="1:35" s="306" customFormat="1">
      <c r="A2" s="307"/>
      <c r="B2" s="309"/>
      <c r="D2" s="308"/>
      <c r="E2" s="308"/>
      <c r="F2" s="308"/>
      <c r="G2" s="308"/>
      <c r="H2" s="308"/>
      <c r="J2" s="314"/>
      <c r="K2" s="314"/>
      <c r="L2" s="314"/>
      <c r="M2" s="314"/>
      <c r="N2" s="314"/>
      <c r="P2" s="308"/>
      <c r="S2" s="314"/>
      <c r="T2" s="314"/>
      <c r="U2" s="314"/>
      <c r="V2" s="314"/>
      <c r="W2" s="314"/>
      <c r="Y2" s="308"/>
      <c r="AB2" s="314"/>
      <c r="AC2" s="314"/>
      <c r="AD2" s="314"/>
      <c r="AE2" s="314"/>
      <c r="AF2" s="314"/>
      <c r="AH2" s="308"/>
    </row>
    <row r="3" spans="1:35" s="306" customFormat="1">
      <c r="A3" s="307"/>
      <c r="B3" s="309"/>
      <c r="D3" s="308"/>
      <c r="E3" s="308"/>
      <c r="F3" s="308"/>
      <c r="G3" s="308"/>
      <c r="H3" s="308"/>
      <c r="J3" s="314"/>
      <c r="K3" s="314"/>
      <c r="L3" s="314"/>
      <c r="M3" s="314"/>
      <c r="N3" s="314"/>
      <c r="P3" s="308"/>
      <c r="S3" s="314"/>
      <c r="T3" s="314"/>
      <c r="U3" s="314"/>
      <c r="V3" s="314"/>
      <c r="W3" s="314"/>
      <c r="Y3" s="308"/>
      <c r="AB3" s="314"/>
      <c r="AC3" s="314"/>
      <c r="AD3" s="314"/>
      <c r="AE3" s="314"/>
      <c r="AF3" s="314"/>
      <c r="AH3" s="308"/>
    </row>
    <row r="4" spans="1:35" s="306" customFormat="1">
      <c r="A4" s="307"/>
      <c r="B4" s="309"/>
      <c r="D4" s="308"/>
      <c r="E4" s="308"/>
      <c r="F4" s="308"/>
      <c r="G4" s="308"/>
      <c r="H4" s="308"/>
      <c r="J4" s="314"/>
      <c r="K4" s="314"/>
      <c r="L4" s="314"/>
      <c r="M4" s="314"/>
      <c r="N4" s="314"/>
      <c r="P4" s="308"/>
      <c r="S4" s="314"/>
      <c r="T4" s="314"/>
      <c r="U4" s="314"/>
      <c r="V4" s="314"/>
      <c r="W4" s="314"/>
      <c r="Y4" s="308"/>
      <c r="AB4" s="314"/>
      <c r="AC4" s="314"/>
      <c r="AD4" s="314"/>
      <c r="AE4" s="314"/>
      <c r="AF4" s="314"/>
      <c r="AH4" s="308"/>
    </row>
    <row r="5" spans="1:35" s="306" customFormat="1">
      <c r="A5" s="307"/>
      <c r="B5" s="309"/>
      <c r="D5" s="308"/>
      <c r="E5" s="308"/>
      <c r="F5" s="308"/>
      <c r="G5" s="308"/>
      <c r="H5" s="308"/>
      <c r="J5" s="314"/>
      <c r="K5" s="314"/>
      <c r="L5" s="314"/>
      <c r="M5" s="314"/>
      <c r="N5" s="314"/>
      <c r="P5" s="308"/>
      <c r="S5" s="314"/>
      <c r="T5" s="314"/>
      <c r="U5" s="314"/>
      <c r="V5" s="314"/>
      <c r="W5" s="314"/>
      <c r="Y5" s="308"/>
      <c r="AB5" s="314"/>
      <c r="AC5" s="314"/>
      <c r="AD5" s="314"/>
      <c r="AE5" s="314"/>
      <c r="AF5" s="314"/>
      <c r="AH5" s="308"/>
    </row>
    <row r="6" spans="1:35" s="306" customFormat="1">
      <c r="A6" s="307"/>
      <c r="B6" s="309"/>
      <c r="D6" s="308"/>
      <c r="E6" s="308"/>
      <c r="F6" s="308"/>
      <c r="G6" s="308"/>
      <c r="H6" s="308"/>
      <c r="J6" s="314"/>
      <c r="K6" s="314"/>
      <c r="L6" s="314"/>
      <c r="M6" s="314"/>
      <c r="N6" s="314"/>
      <c r="P6" s="308"/>
      <c r="S6" s="314"/>
      <c r="T6" s="314"/>
      <c r="U6" s="314"/>
      <c r="V6" s="314"/>
      <c r="W6" s="314"/>
      <c r="Y6" s="308"/>
      <c r="AB6" s="314"/>
      <c r="AC6" s="314"/>
      <c r="AD6" s="314"/>
      <c r="AE6" s="314"/>
      <c r="AF6" s="314"/>
      <c r="AH6" s="308"/>
    </row>
    <row r="7" spans="1:35" s="306" customFormat="1">
      <c r="A7" s="307"/>
      <c r="B7" s="309"/>
      <c r="D7" s="308"/>
      <c r="E7" s="308"/>
      <c r="F7" s="308"/>
      <c r="G7" s="308"/>
      <c r="H7" s="308"/>
      <c r="J7" s="682" t="s">
        <v>259</v>
      </c>
      <c r="K7" s="682"/>
      <c r="L7" s="682"/>
      <c r="M7" s="682"/>
      <c r="N7" s="682"/>
      <c r="O7" s="682"/>
      <c r="P7" s="682"/>
      <c r="Q7" s="682"/>
      <c r="S7" s="683" t="s">
        <v>260</v>
      </c>
      <c r="T7" s="683"/>
      <c r="U7" s="683"/>
      <c r="V7" s="683"/>
      <c r="W7" s="683"/>
      <c r="X7" s="683"/>
      <c r="Y7" s="683"/>
      <c r="Z7" s="683"/>
      <c r="AB7" s="680" t="s">
        <v>261</v>
      </c>
      <c r="AC7" s="680"/>
      <c r="AD7" s="680"/>
      <c r="AE7" s="680"/>
      <c r="AF7" s="680"/>
      <c r="AG7" s="680"/>
      <c r="AH7" s="680"/>
      <c r="AI7" s="680"/>
    </row>
    <row r="8" spans="1:35">
      <c r="J8" s="682" t="s">
        <v>202</v>
      </c>
      <c r="K8" s="682"/>
      <c r="L8" s="682"/>
      <c r="M8" s="682"/>
      <c r="N8" s="682"/>
      <c r="O8" s="682"/>
      <c r="P8" s="682"/>
      <c r="Q8" s="682"/>
      <c r="S8" s="683" t="s">
        <v>202</v>
      </c>
      <c r="T8" s="683"/>
      <c r="U8" s="683"/>
      <c r="V8" s="683"/>
      <c r="W8" s="683"/>
      <c r="X8" s="683"/>
      <c r="Y8" s="683"/>
      <c r="Z8" s="683"/>
      <c r="AB8" s="680" t="s">
        <v>202</v>
      </c>
      <c r="AC8" s="680"/>
      <c r="AD8" s="680"/>
      <c r="AE8" s="680"/>
      <c r="AF8" s="680"/>
      <c r="AG8" s="680"/>
      <c r="AH8" s="680"/>
      <c r="AI8" s="680"/>
    </row>
    <row r="9" spans="1:35">
      <c r="J9" s="352" t="s">
        <v>206</v>
      </c>
      <c r="K9" s="334"/>
      <c r="L9" s="334"/>
      <c r="M9" s="334">
        <v>4</v>
      </c>
      <c r="N9" s="339"/>
      <c r="O9" s="334"/>
      <c r="P9" s="334" t="s">
        <v>29</v>
      </c>
      <c r="S9" s="354" t="s">
        <v>206</v>
      </c>
      <c r="T9" s="341"/>
      <c r="U9" s="341"/>
      <c r="V9" s="341">
        <f>M9</f>
        <v>4</v>
      </c>
      <c r="W9" s="342"/>
      <c r="X9" s="341"/>
      <c r="Y9" s="341" t="s">
        <v>29</v>
      </c>
      <c r="AB9" s="338" t="s">
        <v>40</v>
      </c>
      <c r="AC9" s="338" t="s">
        <v>40</v>
      </c>
      <c r="AD9" s="338" t="s">
        <v>40</v>
      </c>
      <c r="AE9" s="338" t="s">
        <v>40</v>
      </c>
      <c r="AF9" s="338" t="s">
        <v>40</v>
      </c>
      <c r="AG9" s="338"/>
      <c r="AH9" s="338" t="s">
        <v>29</v>
      </c>
    </row>
    <row r="10" spans="1:35" ht="15" thickBot="1">
      <c r="A10" s="325" t="s">
        <v>0</v>
      </c>
      <c r="B10" s="326" t="s">
        <v>1</v>
      </c>
      <c r="D10" s="676" t="s">
        <v>35</v>
      </c>
      <c r="E10" s="676"/>
      <c r="F10" s="676"/>
      <c r="G10" s="676"/>
      <c r="J10" s="334">
        <v>1</v>
      </c>
      <c r="K10" s="334">
        <v>2</v>
      </c>
      <c r="L10" s="334">
        <v>3</v>
      </c>
      <c r="M10" s="334">
        <v>4</v>
      </c>
      <c r="N10" s="334">
        <v>5</v>
      </c>
      <c r="O10" s="334"/>
      <c r="P10" s="334" t="s">
        <v>40</v>
      </c>
      <c r="Q10" s="340" t="s">
        <v>4</v>
      </c>
      <c r="S10" s="341">
        <v>1</v>
      </c>
      <c r="T10" s="341">
        <v>2</v>
      </c>
      <c r="U10" s="341">
        <v>3</v>
      </c>
      <c r="V10" s="341">
        <v>4</v>
      </c>
      <c r="W10" s="342">
        <v>5</v>
      </c>
      <c r="X10" s="341"/>
      <c r="Y10" s="341" t="s">
        <v>40</v>
      </c>
      <c r="Z10" s="343" t="s">
        <v>4</v>
      </c>
      <c r="AB10" s="338">
        <v>1</v>
      </c>
      <c r="AC10" s="338">
        <v>2</v>
      </c>
      <c r="AD10" s="338">
        <v>3</v>
      </c>
      <c r="AE10" s="338">
        <v>4</v>
      </c>
      <c r="AF10" s="338">
        <v>5</v>
      </c>
      <c r="AG10" s="338"/>
      <c r="AH10" s="338" t="s">
        <v>40</v>
      </c>
      <c r="AI10" s="344" t="s">
        <v>4</v>
      </c>
    </row>
    <row r="11" spans="1:35">
      <c r="A11" s="331">
        <v>1</v>
      </c>
      <c r="B11" s="332">
        <f>Data!B11</f>
        <v>4</v>
      </c>
      <c r="D11" s="334">
        <f>IF(AND(B11&gt;0,B11&lt;=12),1,IF(AND(B11&gt;12,B11&lt;=24),2,IF(AND(B11&gt;24,B11&lt;=36),3,0)))</f>
        <v>1</v>
      </c>
      <c r="E11" s="334" t="str">
        <f>IF(B12=0,0,IF(MOD(B12,3)=1,"A",IF(MOD(B12,3)=2,"B","C")))</f>
        <v>A</v>
      </c>
      <c r="F11" s="334">
        <f>IF(AND(B13&gt;0,B13&lt;=12),1,IF(AND(B13&gt;12,B13&lt;=24),2,IF(AND(B13&gt;24,B13&lt;=36),3,0)))</f>
        <v>1</v>
      </c>
      <c r="G11" s="334" t="str">
        <f>IF(B14=0,0,IF(MOD(B14,3)=1,"A",IF(MOD(B14,3)=2,"B","C")))</f>
        <v>C</v>
      </c>
      <c r="H11" s="334">
        <f>IF(AND(B15&gt;0,B15&lt;=12),1,IF(AND(B15&gt;12,B15&lt;=24),2,IF(AND(B15&gt;24,B15&lt;=36),3,0)))</f>
        <v>1</v>
      </c>
      <c r="P11" s="334"/>
    </row>
    <row r="12" spans="1:35">
      <c r="A12" s="327">
        <f>A11+1</f>
        <v>2</v>
      </c>
      <c r="B12" s="328">
        <f>Data!B12</f>
        <v>7</v>
      </c>
      <c r="D12" s="336" t="str">
        <f>IF(B11=0,0,IF(MOD(B11,3)=1,"A",IF(MOD(B11,3)=2,"B","C")))</f>
        <v>A</v>
      </c>
      <c r="E12" s="336">
        <f>IF(AND(B12&gt;0,B12&lt;=12),1,IF(AND(B12&gt;12,B12&lt;=24),2,IF(AND(B12&gt;24,B12&lt;=36),3,0)))</f>
        <v>1</v>
      </c>
      <c r="F12" s="336" t="str">
        <f>IF(B13=0,0,IF(MOD(B13,3)=1,"A",IF(MOD(B13,3)=2,"B","C")))</f>
        <v>C</v>
      </c>
      <c r="G12" s="336">
        <f>IF(AND(B14&gt;0,B14&lt;=12),1,IF(AND(B14&gt;12,B14&lt;=24),2,IF(AND(B14&gt;24,B14&lt;=36),3,0)))</f>
        <v>2</v>
      </c>
      <c r="H12" s="336" t="str">
        <f>IF(B15=0,0,IF(MOD(B15,3)=1,"A",IF(MOD(B15,3)=2,"B","C")))</f>
        <v>A</v>
      </c>
    </row>
    <row r="13" spans="1:35">
      <c r="A13" s="327">
        <f t="shared" ref="A13:A76" si="0">A12+1</f>
        <v>3</v>
      </c>
      <c r="B13" s="328">
        <f>Data!B13</f>
        <v>3</v>
      </c>
      <c r="D13" s="338" t="str">
        <f>IF(B11=0,0,IF(B11&lt;=18,"L","H"))</f>
        <v>L</v>
      </c>
      <c r="E13" s="338" t="str">
        <f>IF(B12=0,0,IF(ISODD(B12),"O","E"))</f>
        <v>O</v>
      </c>
      <c r="F13" s="338" t="str">
        <f>IF(B13=0,0,IF(B13&lt;=18,"L","H"))</f>
        <v>L</v>
      </c>
      <c r="G13" s="338" t="str">
        <f>IF(B14=0,0,IF(ISODD(B14),"O","E"))</f>
        <v>E</v>
      </c>
      <c r="H13" s="338" t="str">
        <f>IF(B15=0,0,IF(B15&lt;=18,"L","H"))</f>
        <v>L</v>
      </c>
    </row>
    <row r="14" spans="1:35">
      <c r="A14" s="327">
        <f t="shared" si="0"/>
        <v>4</v>
      </c>
      <c r="B14" s="328">
        <f>Data!B14</f>
        <v>24</v>
      </c>
    </row>
    <row r="15" spans="1:35">
      <c r="A15" s="327">
        <f t="shared" si="0"/>
        <v>5</v>
      </c>
      <c r="B15" s="328">
        <f>Data!B15</f>
        <v>10</v>
      </c>
    </row>
    <row r="16" spans="1:35">
      <c r="A16" s="327">
        <f t="shared" si="0"/>
        <v>6</v>
      </c>
      <c r="B16" s="328">
        <f>Data!B16</f>
        <v>34</v>
      </c>
      <c r="D16" s="334">
        <f t="shared" ref="D16" si="1">IF(AND(B16&gt;0,B16&lt;=12),1,IF(AND(B16&gt;12,B16&lt;=24),2,IF(AND(B16&gt;24,B16&lt;=36),3,0)))</f>
        <v>3</v>
      </c>
      <c r="E16" s="334">
        <f t="shared" ref="E16" si="2">IF(B17=0,0,IF(MOD(B17,3)=1,"A",IF(MOD(B17,3)=2,"B","C")))</f>
        <v>0</v>
      </c>
      <c r="F16" s="334">
        <f t="shared" ref="F16" si="3">IF(AND(B18&gt;0,B18&lt;=12),1,IF(AND(B18&gt;12,B18&lt;=24),2,IF(AND(B18&gt;24,B18&lt;=36),3,0)))</f>
        <v>1</v>
      </c>
      <c r="G16" s="334" t="str">
        <f t="shared" ref="G16" si="4">IF(B19=0,0,IF(MOD(B19,3)=1,"A",IF(MOD(B19,3)=2,"B","C")))</f>
        <v>B</v>
      </c>
      <c r="H16" s="334">
        <f t="shared" ref="H16" si="5">IF(AND(B20&gt;0,B20&lt;=12),1,IF(AND(B20&gt;12,B20&lt;=24),2,IF(AND(B20&gt;24,B20&lt;=36),3,0)))</f>
        <v>1</v>
      </c>
    </row>
    <row r="17" spans="1:35">
      <c r="A17" s="327">
        <f t="shared" si="0"/>
        <v>7</v>
      </c>
      <c r="B17" s="328">
        <f>Data!B17</f>
        <v>0</v>
      </c>
      <c r="D17" s="336" t="str">
        <f t="shared" ref="D17" si="6">IF(B16=0,0,IF(MOD(B16,3)=1,"A",IF(MOD(B16,3)=2,"B","C")))</f>
        <v>A</v>
      </c>
      <c r="E17" s="336">
        <f t="shared" ref="E17" si="7">IF(AND(B17&gt;0,B17&lt;=12),1,IF(AND(B17&gt;12,B17&lt;=24),2,IF(AND(B17&gt;24,B17&lt;=36),3,0)))</f>
        <v>0</v>
      </c>
      <c r="F17" s="336" t="str">
        <f t="shared" ref="F17" si="8">IF(B18=0,0,IF(MOD(B18,3)=1,"A",IF(MOD(B18,3)=2,"B","C")))</f>
        <v>B</v>
      </c>
      <c r="G17" s="336">
        <f t="shared" ref="G17" si="9">IF(AND(B19&gt;0,B19&lt;=12),1,IF(AND(B19&gt;12,B19&lt;=24),2,IF(AND(B19&gt;24,B19&lt;=36),3,0)))</f>
        <v>2</v>
      </c>
      <c r="H17" s="336" t="str">
        <f t="shared" ref="H17" si="10">IF(B20=0,0,IF(MOD(B20,3)=1,"A",IF(MOD(B20,3)=2,"B","C")))</f>
        <v>C</v>
      </c>
    </row>
    <row r="18" spans="1:35">
      <c r="A18" s="327">
        <f t="shared" si="0"/>
        <v>8</v>
      </c>
      <c r="B18" s="328">
        <f>Data!B18</f>
        <v>8</v>
      </c>
      <c r="D18" s="338" t="str">
        <f t="shared" ref="D18" si="11">IF(B16=0,0,IF(B16&lt;=18,"L","H"))</f>
        <v>H</v>
      </c>
      <c r="E18" s="338">
        <f t="shared" ref="E18" si="12">IF(B17=0,0,IF(ISODD(B17),"O","E"))</f>
        <v>0</v>
      </c>
      <c r="F18" s="338" t="str">
        <f t="shared" ref="F18" si="13">IF(B18=0,0,IF(B18&lt;=18,"L","H"))</f>
        <v>L</v>
      </c>
      <c r="G18" s="338" t="str">
        <f t="shared" ref="G18" si="14">IF(B19=0,0,IF(ISODD(B19),"O","E"))</f>
        <v>O</v>
      </c>
      <c r="H18" s="338" t="str">
        <f t="shared" ref="H18" si="15">IF(B20=0,0,IF(B20&lt;=18,"L","H"))</f>
        <v>L</v>
      </c>
    </row>
    <row r="19" spans="1:35">
      <c r="A19" s="327">
        <f t="shared" si="0"/>
        <v>9</v>
      </c>
      <c r="B19" s="328">
        <f>Data!B19</f>
        <v>17</v>
      </c>
      <c r="D19" s="308"/>
      <c r="E19" s="308"/>
      <c r="F19" s="308"/>
      <c r="G19" s="308"/>
      <c r="H19" s="308"/>
    </row>
    <row r="20" spans="1:35">
      <c r="A20" s="327">
        <f t="shared" si="0"/>
        <v>10</v>
      </c>
      <c r="B20" s="328">
        <f>Data!B20</f>
        <v>9</v>
      </c>
      <c r="D20" s="308"/>
      <c r="E20" s="308"/>
      <c r="F20" s="308"/>
      <c r="G20" s="308"/>
      <c r="H20" s="308"/>
    </row>
    <row r="21" spans="1:35">
      <c r="A21" s="327">
        <f t="shared" si="0"/>
        <v>11</v>
      </c>
      <c r="B21" s="328">
        <f>Data!B21</f>
        <v>21</v>
      </c>
      <c r="D21" s="334">
        <f t="shared" ref="D21" si="16">IF(AND(B21&gt;0,B21&lt;=12),1,IF(AND(B21&gt;12,B21&lt;=24),2,IF(AND(B21&gt;24,B21&lt;=36),3,0)))</f>
        <v>2</v>
      </c>
      <c r="E21" s="334" t="str">
        <f t="shared" ref="E21" si="17">IF(B22=0,0,IF(MOD(B22,3)=1,"A",IF(MOD(B22,3)=2,"B","C")))</f>
        <v>B</v>
      </c>
      <c r="F21" s="334">
        <f t="shared" ref="F21" si="18">IF(AND(B23&gt;0,B23&lt;=12),1,IF(AND(B23&gt;12,B23&lt;=24),2,IF(AND(B23&gt;24,B23&lt;=36),3,0)))</f>
        <v>2</v>
      </c>
      <c r="G21" s="334" t="str">
        <f t="shared" ref="G21" si="19">IF(B24=0,0,IF(MOD(B24,3)=1,"A",IF(MOD(B24,3)=2,"B","C")))</f>
        <v>A</v>
      </c>
      <c r="H21" s="334">
        <f t="shared" ref="H21" si="20">IF(AND(B25&gt;0,B25&lt;=12),1,IF(AND(B25&gt;12,B25&lt;=24),2,IF(AND(B25&gt;24,B25&lt;=36),3,0)))</f>
        <v>1</v>
      </c>
    </row>
    <row r="22" spans="1:35">
      <c r="A22" s="327">
        <f t="shared" si="0"/>
        <v>12</v>
      </c>
      <c r="B22" s="328">
        <f>Data!B22</f>
        <v>32</v>
      </c>
      <c r="D22" s="336" t="str">
        <f t="shared" ref="D22" si="21">IF(B21=0,0,IF(MOD(B21,3)=1,"A",IF(MOD(B21,3)=2,"B","C")))</f>
        <v>C</v>
      </c>
      <c r="E22" s="336">
        <f t="shared" ref="E22" si="22">IF(AND(B22&gt;0,B22&lt;=12),1,IF(AND(B22&gt;12,B22&lt;=24),2,IF(AND(B22&gt;24,B22&lt;=36),3,0)))</f>
        <v>3</v>
      </c>
      <c r="F22" s="336" t="str">
        <f t="shared" ref="F22" si="23">IF(B23=0,0,IF(MOD(B23,3)=1,"A",IF(MOD(B23,3)=2,"B","C")))</f>
        <v>A</v>
      </c>
      <c r="G22" s="336">
        <f t="shared" ref="G22" si="24">IF(AND(B24&gt;0,B24&lt;=12),1,IF(AND(B24&gt;12,B24&lt;=24),2,IF(AND(B24&gt;24,B24&lt;=36),3,0)))</f>
        <v>2</v>
      </c>
      <c r="H22" s="336" t="str">
        <f t="shared" ref="H22" si="25">IF(B25=0,0,IF(MOD(B25,3)=1,"A",IF(MOD(B25,3)=2,"B","C")))</f>
        <v>A</v>
      </c>
    </row>
    <row r="23" spans="1:35">
      <c r="A23" s="327">
        <f t="shared" si="0"/>
        <v>13</v>
      </c>
      <c r="B23" s="328">
        <f>Data!B23</f>
        <v>19</v>
      </c>
      <c r="D23" s="338" t="str">
        <f t="shared" ref="D23" si="26">IF(B21=0,0,IF(B21&lt;=18,"L","H"))</f>
        <v>H</v>
      </c>
      <c r="E23" s="338" t="str">
        <f t="shared" ref="E23" si="27">IF(B22=0,0,IF(ISODD(B22),"O","E"))</f>
        <v>E</v>
      </c>
      <c r="F23" s="338" t="str">
        <f t="shared" ref="F23" si="28">IF(B23=0,0,IF(B23&lt;=18,"L","H"))</f>
        <v>H</v>
      </c>
      <c r="G23" s="338" t="str">
        <f t="shared" ref="G23" si="29">IF(B24=0,0,IF(ISODD(B24),"O","E"))</f>
        <v>E</v>
      </c>
      <c r="H23" s="338" t="str">
        <f t="shared" ref="H23" si="30">IF(B25=0,0,IF(B25&lt;=18,"L","H"))</f>
        <v>L</v>
      </c>
    </row>
    <row r="24" spans="1:35">
      <c r="A24" s="327">
        <f t="shared" si="0"/>
        <v>14</v>
      </c>
      <c r="B24" s="328">
        <f>Data!B24</f>
        <v>22</v>
      </c>
      <c r="D24" s="308"/>
      <c r="E24" s="308"/>
      <c r="F24" s="308"/>
      <c r="G24" s="308"/>
      <c r="H24" s="308"/>
    </row>
    <row r="25" spans="1:35">
      <c r="A25" s="327">
        <f t="shared" si="0"/>
        <v>15</v>
      </c>
      <c r="B25" s="328">
        <f>Data!B25</f>
        <v>10</v>
      </c>
      <c r="D25" s="308"/>
      <c r="E25" s="308"/>
      <c r="F25" s="308"/>
      <c r="G25" s="308"/>
      <c r="H25" s="308"/>
      <c r="J25" s="333" t="str">
        <f>IF(D11=1,"2&amp;3",IF(D11=2,"1&amp;3","1&amp;2"))</f>
        <v>2&amp;3</v>
      </c>
      <c r="K25" s="333" t="str">
        <f>IF(E11="A","B&amp;C",IF(E11="B","A&amp;C","A&amp;B"))</f>
        <v>B&amp;C</v>
      </c>
      <c r="L25" s="333" t="str">
        <f>IF(F11=1,"2&amp;3",IF(F11=2,"1&amp;3","1&amp;2"))</f>
        <v>2&amp;3</v>
      </c>
      <c r="M25" s="333" t="str">
        <f>IF(G11="A","B&amp;C",IF(G11="B","A&amp;C","A&amp;B"))</f>
        <v>A&amp;B</v>
      </c>
      <c r="N25" s="333" t="str">
        <f>IF(H11=1,"2&amp;3",IF(H11=2,"1&amp;3","1&amp;2"))</f>
        <v>2&amp;3</v>
      </c>
      <c r="S25" s="335" t="str">
        <f>IF(D12="A","B&amp;C",IF(D12="B","A&amp;C","A&amp;B"))</f>
        <v>B&amp;C</v>
      </c>
      <c r="T25" s="335" t="str">
        <f>IF(E12=1,"2&amp;3",IF(E12=2,"1&amp;3","1&amp;2"))</f>
        <v>2&amp;3</v>
      </c>
      <c r="U25" s="335" t="str">
        <f>IF(F12="A","B&amp;C",IF(F12="B","A&amp;C","A&amp;B"))</f>
        <v>A&amp;B</v>
      </c>
      <c r="V25" s="335" t="str">
        <f>IF(G12=1,"2&amp;3",IF(G12=2,"1&amp;3","1&amp;2"))</f>
        <v>1&amp;3</v>
      </c>
      <c r="W25" s="335" t="str">
        <f>IF(H12="A","B&amp;C",IF(H12="B","A&amp;C","A&amp;B"))</f>
        <v>B&amp;C</v>
      </c>
      <c r="AB25" s="337" t="str">
        <f>IF(D13="L","H","L")</f>
        <v>H</v>
      </c>
      <c r="AC25" s="337" t="str">
        <f>IF(E13="O","E","O")</f>
        <v>E</v>
      </c>
      <c r="AD25" s="337" t="str">
        <f t="shared" ref="AD25:AF25" si="31">IF(F13="L","H","L")</f>
        <v>H</v>
      </c>
      <c r="AE25" s="337" t="str">
        <f>IF(G13="O","E","O")</f>
        <v>O</v>
      </c>
      <c r="AF25" s="337" t="str">
        <f t="shared" si="31"/>
        <v>H</v>
      </c>
    </row>
    <row r="26" spans="1:35">
      <c r="A26" s="327">
        <f t="shared" si="0"/>
        <v>16</v>
      </c>
      <c r="B26" s="328">
        <f>Data!B26</f>
        <v>21</v>
      </c>
      <c r="D26" s="334">
        <f t="shared" ref="D26" si="32">IF(AND(B26&gt;0,B26&lt;=12),1,IF(AND(B26&gt;12,B26&lt;=24),2,IF(AND(B26&gt;24,B26&lt;=36),3,0)))</f>
        <v>2</v>
      </c>
      <c r="E26" s="334" t="str">
        <f t="shared" ref="E26" si="33">IF(B27=0,0,IF(MOD(B27,3)=1,"A",IF(MOD(B27,3)=2,"B","C")))</f>
        <v>A</v>
      </c>
      <c r="F26" s="334">
        <f t="shared" ref="F26" si="34">IF(AND(B28&gt;0,B28&lt;=12),1,IF(AND(B28&gt;12,B28&lt;=24),2,IF(AND(B28&gt;24,B28&lt;=36),3,0)))</f>
        <v>2</v>
      </c>
      <c r="G26" s="334" t="str">
        <f t="shared" ref="G26" si="35">IF(B29=0,0,IF(MOD(B29,3)=1,"A",IF(MOD(B29,3)=2,"B","C")))</f>
        <v>A</v>
      </c>
      <c r="H26" s="334">
        <f t="shared" ref="H26" si="36">IF(AND(B30&gt;0,B30&lt;=12),1,IF(AND(B30&gt;12,B30&lt;=24),2,IF(AND(B30&gt;24,B30&lt;=36),3,0)))</f>
        <v>1</v>
      </c>
      <c r="J26" s="314" t="str">
        <f>IF(AND(D26&lt;&gt;D11,D26&lt;&gt;0),"W","L")</f>
        <v>W</v>
      </c>
      <c r="K26" s="314" t="str">
        <f>IF(J26="W"," ", IF(AND(E26&lt;&gt;E11,E26&lt;&gt;0),"W","L"))</f>
        <v xml:space="preserve"> </v>
      </c>
      <c r="L26" s="314" t="str">
        <f>IF(OR(K26="W",K26=" ")," ",IF(AND(F26&lt;&gt;F11,F26&lt;&gt;0),"W","L"))</f>
        <v xml:space="preserve"> </v>
      </c>
      <c r="M26" s="314" t="str">
        <f>IF(OR(L26="W",L26=" ")," ",IF(AND(G26&lt;&gt;G11,G26&lt;&gt;0),"W","L"))</f>
        <v xml:space="preserve"> </v>
      </c>
      <c r="N26" s="314" t="str">
        <f>IF(OR(M26="W",M26=" ")," ",IF(AND(H26&lt;&gt;H11,H26&lt;&gt;0),"W","L"))</f>
        <v xml:space="preserve"> </v>
      </c>
      <c r="P26" s="68">
        <f>IF(J26="W",1,IF(K26="W",2,IF(L26="W",3,IF(M26="W",4,IF(N26="W",5,"L")))))</f>
        <v>1</v>
      </c>
      <c r="Q26" s="71">
        <f>IF(P26&lt;&gt;"L",Q21+1,Q21-243)</f>
        <v>1</v>
      </c>
      <c r="S26" s="314" t="str">
        <f>IF(AND(D27&lt;&gt;D12,D27&lt;&gt;0),"W","L")</f>
        <v>W</v>
      </c>
      <c r="T26" s="314" t="str">
        <f>IF(S26="W"," ", IF(AND(E27&lt;&gt;E12,E27&lt;&gt;0),"W","L"))</f>
        <v xml:space="preserve"> </v>
      </c>
      <c r="U26" s="314" t="str">
        <f>IF(OR(T26="W",T26=" ")," ",IF(AND(F27&lt;&gt;F12,F27&lt;&gt;0),"W","L"))</f>
        <v xml:space="preserve"> </v>
      </c>
      <c r="V26" s="314" t="str">
        <f>IF(OR(U26="W",U26=" ")," ",IF(AND(G27&lt;&gt;G12,G27&lt;&gt;0),"W","L"))</f>
        <v xml:space="preserve"> </v>
      </c>
      <c r="W26" s="314" t="str">
        <f>IF(OR(V26="W",V26=" ")," ",IF(AND(H27&lt;&gt;H12,H27&lt;&gt;0),"W","L"))</f>
        <v xml:space="preserve"> </v>
      </c>
      <c r="Y26" s="69">
        <f>IF(S26="W",1,IF(T26="W",2,IF(U26="W",3,IF(V26="W",4,IF(W26="W",5,"L")))))</f>
        <v>1</v>
      </c>
      <c r="Z26" s="71">
        <f>IF(Y26&lt;&gt;"L",Z21+1,Z21-243)</f>
        <v>1</v>
      </c>
      <c r="AB26" s="314" t="str">
        <f>IF(AND(D28&lt;&gt;D13,D28&lt;&gt;0),"W","L")</f>
        <v>W</v>
      </c>
      <c r="AC26" s="314" t="str">
        <f>IF(AB26="W"," ", IF(AND(E28&lt;&gt;E13,E28&lt;&gt;0),"W","L"))</f>
        <v xml:space="preserve"> </v>
      </c>
      <c r="AD26" s="314" t="str">
        <f>IF(OR(AC26="W",AC26=" ")," ",IF(AND(F28&lt;&gt;F13,F28&lt;&gt;0),"W","L"))</f>
        <v xml:space="preserve"> </v>
      </c>
      <c r="AE26" s="314" t="str">
        <f>IF(OR(AD26="W",AD26=" ")," ",IF(AND(G28&lt;&gt;G13,G28&lt;&gt;0),"W","L"))</f>
        <v xml:space="preserve"> </v>
      </c>
      <c r="AF26" s="314" t="str">
        <f>IF(OR(AE26="W",AE26=" ")," ",IF(AND(H28&lt;&gt;H13,H28&lt;&gt;0),"W","L"))</f>
        <v xml:space="preserve"> </v>
      </c>
      <c r="AH26" s="76">
        <f>IF(AB26="W",1,IF(AC26="W",2,IF(AD26="W",3,IF(AE26="W",4,IF(AF26="W",5,"L")))))</f>
        <v>1</v>
      </c>
      <c r="AI26" s="71">
        <f>IF(AH26&lt;&gt;"L",AI21+1,AI21-31)</f>
        <v>1</v>
      </c>
    </row>
    <row r="27" spans="1:35">
      <c r="A27" s="327">
        <f t="shared" si="0"/>
        <v>17</v>
      </c>
      <c r="B27" s="328">
        <f>Data!B27</f>
        <v>4</v>
      </c>
      <c r="D27" s="336" t="str">
        <f t="shared" ref="D27" si="37">IF(B26=0,0,IF(MOD(B26,3)=1,"A",IF(MOD(B26,3)=2,"B","C")))</f>
        <v>C</v>
      </c>
      <c r="E27" s="336">
        <f t="shared" ref="E27" si="38">IF(AND(B27&gt;0,B27&lt;=12),1,IF(AND(B27&gt;12,B27&lt;=24),2,IF(AND(B27&gt;24,B27&lt;=36),3,0)))</f>
        <v>1</v>
      </c>
      <c r="F27" s="336" t="str">
        <f t="shared" ref="F27" si="39">IF(B28=0,0,IF(MOD(B28,3)=1,"A",IF(MOD(B28,3)=2,"B","C")))</f>
        <v>C</v>
      </c>
      <c r="G27" s="336">
        <f t="shared" ref="G27" si="40">IF(AND(B29&gt;0,B29&lt;=12),1,IF(AND(B29&gt;12,B29&lt;=24),2,IF(AND(B29&gt;24,B29&lt;=36),3,0)))</f>
        <v>1</v>
      </c>
      <c r="H27" s="336" t="str">
        <f t="shared" ref="H27" si="41">IF(B30=0,0,IF(MOD(B30,3)=1,"A",IF(MOD(B30,3)=2,"B","C")))</f>
        <v>A</v>
      </c>
      <c r="Q27" s="70"/>
      <c r="Z27" s="71"/>
    </row>
    <row r="28" spans="1:35">
      <c r="A28" s="327">
        <f t="shared" si="0"/>
        <v>18</v>
      </c>
      <c r="B28" s="328">
        <f>Data!B28</f>
        <v>18</v>
      </c>
      <c r="D28" s="338" t="str">
        <f t="shared" ref="D28" si="42">IF(B26=0,0,IF(B26&lt;=18,"L","H"))</f>
        <v>H</v>
      </c>
      <c r="E28" s="338" t="str">
        <f t="shared" ref="E28" si="43">IF(B27=0,0,IF(ISODD(B27),"O","E"))</f>
        <v>E</v>
      </c>
      <c r="F28" s="338" t="str">
        <f t="shared" ref="F28" si="44">IF(B28=0,0,IF(B28&lt;=18,"L","H"))</f>
        <v>L</v>
      </c>
      <c r="G28" s="338" t="str">
        <f t="shared" ref="G28" si="45">IF(B29=0,0,IF(ISODD(B29),"O","E"))</f>
        <v>O</v>
      </c>
      <c r="H28" s="338" t="str">
        <f t="shared" ref="H28" si="46">IF(B30=0,0,IF(B30&lt;=18,"L","H"))</f>
        <v>L</v>
      </c>
      <c r="Q28" s="70"/>
      <c r="Z28" s="71"/>
    </row>
    <row r="29" spans="1:35">
      <c r="A29" s="327">
        <f t="shared" si="0"/>
        <v>19</v>
      </c>
      <c r="B29" s="328">
        <f>Data!B29</f>
        <v>1</v>
      </c>
      <c r="D29" s="308"/>
      <c r="E29" s="308"/>
      <c r="F29" s="308"/>
      <c r="G29" s="308"/>
      <c r="H29" s="308"/>
      <c r="Q29" s="70"/>
      <c r="Z29" s="71"/>
    </row>
    <row r="30" spans="1:35">
      <c r="A30" s="327">
        <f t="shared" si="0"/>
        <v>20</v>
      </c>
      <c r="B30" s="328">
        <f>Data!B30</f>
        <v>4</v>
      </c>
      <c r="D30" s="308"/>
      <c r="E30" s="308"/>
      <c r="F30" s="308"/>
      <c r="G30" s="308"/>
      <c r="H30" s="308"/>
      <c r="J30" s="333" t="str">
        <f t="shared" ref="J30" si="47">IF(D16=1,"2&amp;3",IF(D16=2,"1&amp;3","1&amp;2"))</f>
        <v>1&amp;2</v>
      </c>
      <c r="K30" s="333" t="str">
        <f t="shared" ref="K30" si="48">IF(E16="A","B&amp;C",IF(E16="B","A&amp;C","A&amp;B"))</f>
        <v>A&amp;B</v>
      </c>
      <c r="L30" s="333" t="str">
        <f t="shared" ref="L30" si="49">IF(F16=1,"2&amp;3",IF(F16=2,"1&amp;3","1&amp;2"))</f>
        <v>2&amp;3</v>
      </c>
      <c r="M30" s="333" t="str">
        <f t="shared" ref="M30" si="50">IF(G16="A","B&amp;C",IF(G16="B","A&amp;C","A&amp;B"))</f>
        <v>A&amp;C</v>
      </c>
      <c r="N30" s="333" t="str">
        <f t="shared" ref="N30" si="51">IF(H16=1,"2&amp;3",IF(H16=2,"1&amp;3","1&amp;2"))</f>
        <v>2&amp;3</v>
      </c>
      <c r="O30" s="306"/>
      <c r="P30" s="308"/>
      <c r="Q30" s="306"/>
      <c r="R30" s="306"/>
      <c r="S30" s="335" t="str">
        <f t="shared" ref="S30" si="52">IF(D17="A","B&amp;C",IF(D17="B","A&amp;C","A&amp;B"))</f>
        <v>B&amp;C</v>
      </c>
      <c r="T30" s="335" t="str">
        <f t="shared" ref="T30" si="53">IF(E17=1,"2&amp;3",IF(E17=2,"1&amp;3","1&amp;2"))</f>
        <v>1&amp;2</v>
      </c>
      <c r="U30" s="335" t="str">
        <f t="shared" ref="U30" si="54">IF(F17="A","B&amp;C",IF(F17="B","A&amp;C","A&amp;B"))</f>
        <v>A&amp;C</v>
      </c>
      <c r="V30" s="335" t="str">
        <f t="shared" ref="V30" si="55">IF(G17=1,"2&amp;3",IF(G17=2,"1&amp;3","1&amp;2"))</f>
        <v>1&amp;3</v>
      </c>
      <c r="W30" s="335" t="str">
        <f t="shared" ref="W30" si="56">IF(H17="A","B&amp;C",IF(H17="B","A&amp;C","A&amp;B"))</f>
        <v>A&amp;B</v>
      </c>
      <c r="X30" s="306"/>
      <c r="Y30" s="308"/>
      <c r="Z30" s="306"/>
      <c r="AA30" s="306"/>
      <c r="AB30" s="337" t="str">
        <f t="shared" ref="AB30" si="57">IF(D18="L","H","L")</f>
        <v>L</v>
      </c>
      <c r="AC30" s="337" t="str">
        <f t="shared" ref="AC30" si="58">IF(E18="O","E","O")</f>
        <v>O</v>
      </c>
      <c r="AD30" s="337" t="str">
        <f t="shared" ref="AD30" si="59">IF(F18="L","H","L")</f>
        <v>H</v>
      </c>
      <c r="AE30" s="337" t="str">
        <f t="shared" ref="AE30" si="60">IF(G18="O","E","O")</f>
        <v>E</v>
      </c>
      <c r="AF30" s="337" t="str">
        <f t="shared" ref="AF30" si="61">IF(H18="L","H","L")</f>
        <v>H</v>
      </c>
      <c r="AG30" s="306"/>
      <c r="AH30" s="308"/>
      <c r="AI30" s="306"/>
    </row>
    <row r="31" spans="1:35">
      <c r="A31" s="327">
        <f t="shared" si="0"/>
        <v>21</v>
      </c>
      <c r="B31" s="328">
        <f>Data!B31</f>
        <v>2</v>
      </c>
      <c r="D31" s="334">
        <f t="shared" ref="D31" si="62">IF(AND(B31&gt;0,B31&lt;=12),1,IF(AND(B31&gt;12,B31&lt;=24),2,IF(AND(B31&gt;24,B31&lt;=36),3,0)))</f>
        <v>1</v>
      </c>
      <c r="E31" s="334" t="str">
        <f t="shared" ref="E31" si="63">IF(B32=0,0,IF(MOD(B32,3)=1,"A",IF(MOD(B32,3)=2,"B","C")))</f>
        <v>A</v>
      </c>
      <c r="F31" s="334">
        <f t="shared" ref="F31" si="64">IF(AND(B33&gt;0,B33&lt;=12),1,IF(AND(B33&gt;12,B33&lt;=24),2,IF(AND(B33&gt;24,B33&lt;=36),3,0)))</f>
        <v>2</v>
      </c>
      <c r="G31" s="334" t="str">
        <f t="shared" ref="G31" si="65">IF(B34=0,0,IF(MOD(B34,3)=1,"A",IF(MOD(B34,3)=2,"B","C")))</f>
        <v>A</v>
      </c>
      <c r="H31" s="334">
        <f t="shared" ref="H31" si="66">IF(AND(B35&gt;0,B35&lt;=12),1,IF(AND(B35&gt;12,B35&lt;=24),2,IF(AND(B35&gt;24,B35&lt;=36),3,0)))</f>
        <v>0</v>
      </c>
      <c r="J31" s="314" t="str">
        <f t="shared" ref="J31" si="67">IF(AND(D31&lt;&gt;D16,D31&lt;&gt;0),"W","L")</f>
        <v>W</v>
      </c>
      <c r="K31" s="314" t="str">
        <f t="shared" ref="K31" si="68">IF(J31="W"," ", IF(AND(E31&lt;&gt;E16,E31&lt;&gt;0),"W","L"))</f>
        <v xml:space="preserve"> </v>
      </c>
      <c r="L31" s="314" t="str">
        <f t="shared" ref="L31:N31" si="69">IF(OR(K31="W",K31=" ")," ",IF(AND(F31&lt;&gt;F16,F31&lt;&gt;0),"W","L"))</f>
        <v xml:space="preserve"> </v>
      </c>
      <c r="M31" s="314" t="str">
        <f t="shared" si="69"/>
        <v xml:space="preserve"> </v>
      </c>
      <c r="N31" s="314" t="str">
        <f t="shared" si="69"/>
        <v xml:space="preserve"> </v>
      </c>
      <c r="O31" s="306"/>
      <c r="P31" s="308">
        <f t="shared" ref="P31" si="70">IF(J31="W",1,IF(K31="W",2,IF(L31="W",3,IF(M31="W",4,IF(N31="W",5,"L")))))</f>
        <v>1</v>
      </c>
      <c r="Q31" s="306">
        <f t="shared" ref="Q31" si="71">IF(P31&lt;&gt;"L",Q26+1,Q26-243)</f>
        <v>2</v>
      </c>
      <c r="R31" s="306"/>
      <c r="S31" s="314" t="str">
        <f t="shared" ref="S31" si="72">IF(AND(D32&lt;&gt;D17,D32&lt;&gt;0),"W","L")</f>
        <v>W</v>
      </c>
      <c r="T31" s="314" t="str">
        <f t="shared" ref="T31" si="73">IF(S31="W"," ", IF(AND(E32&lt;&gt;E17,E32&lt;&gt;0),"W","L"))</f>
        <v xml:space="preserve"> </v>
      </c>
      <c r="U31" s="314" t="str">
        <f t="shared" ref="U31:W31" si="74">IF(OR(T31="W",T31=" ")," ",IF(AND(F32&lt;&gt;F17,F32&lt;&gt;0),"W","L"))</f>
        <v xml:space="preserve"> </v>
      </c>
      <c r="V31" s="314" t="str">
        <f t="shared" si="74"/>
        <v xml:space="preserve"> </v>
      </c>
      <c r="W31" s="314" t="str">
        <f t="shared" si="74"/>
        <v xml:space="preserve"> </v>
      </c>
      <c r="X31" s="306"/>
      <c r="Y31" s="308">
        <f t="shared" ref="Y31" si="75">IF(S31="W",1,IF(T31="W",2,IF(U31="W",3,IF(V31="W",4,IF(W31="W",5,"L")))))</f>
        <v>1</v>
      </c>
      <c r="Z31" s="306">
        <f t="shared" ref="Z31" si="76">IF(Y31&lt;&gt;"L",Z26+1,Z26-243)</f>
        <v>2</v>
      </c>
      <c r="AA31" s="306"/>
      <c r="AB31" s="314" t="str">
        <f t="shared" ref="AB31" si="77">IF(AND(D33&lt;&gt;D18,D33&lt;&gt;0),"W","L")</f>
        <v>W</v>
      </c>
      <c r="AC31" s="314" t="str">
        <f t="shared" ref="AC31" si="78">IF(AB31="W"," ", IF(AND(E33&lt;&gt;E18,E33&lt;&gt;0),"W","L"))</f>
        <v xml:space="preserve"> </v>
      </c>
      <c r="AD31" s="314" t="str">
        <f t="shared" ref="AD31:AF31" si="79">IF(OR(AC31="W",AC31=" ")," ",IF(AND(F33&lt;&gt;F18,F33&lt;&gt;0),"W","L"))</f>
        <v xml:space="preserve"> </v>
      </c>
      <c r="AE31" s="314" t="str">
        <f t="shared" si="79"/>
        <v xml:space="preserve"> </v>
      </c>
      <c r="AF31" s="314" t="str">
        <f t="shared" si="79"/>
        <v xml:space="preserve"> </v>
      </c>
      <c r="AG31" s="306"/>
      <c r="AH31" s="308">
        <f t="shared" ref="AH31" si="80">IF(AB31="W",1,IF(AC31="W",2,IF(AD31="W",3,IF(AE31="W",4,IF(AF31="W",5,"L")))))</f>
        <v>1</v>
      </c>
      <c r="AI31" s="306">
        <f t="shared" ref="AI31" si="81">IF(AH31&lt;&gt;"L",AI26+1,AI26-31)</f>
        <v>2</v>
      </c>
    </row>
    <row r="32" spans="1:35">
      <c r="A32" s="327">
        <f t="shared" si="0"/>
        <v>22</v>
      </c>
      <c r="B32" s="328">
        <f>Data!B32</f>
        <v>34</v>
      </c>
      <c r="D32" s="336" t="str">
        <f t="shared" ref="D32" si="82">IF(B31=0,0,IF(MOD(B31,3)=1,"A",IF(MOD(B31,3)=2,"B","C")))</f>
        <v>B</v>
      </c>
      <c r="E32" s="336">
        <f t="shared" ref="E32" si="83">IF(AND(B32&gt;0,B32&lt;=12),1,IF(AND(B32&gt;12,B32&lt;=24),2,IF(AND(B32&gt;24,B32&lt;=36),3,0)))</f>
        <v>3</v>
      </c>
      <c r="F32" s="336" t="str">
        <f t="shared" ref="F32" si="84">IF(B33=0,0,IF(MOD(B33,3)=1,"A",IF(MOD(B33,3)=2,"B","C")))</f>
        <v>C</v>
      </c>
      <c r="G32" s="336">
        <f t="shared" ref="G32" si="85">IF(AND(B34&gt;0,B34&lt;=12),1,IF(AND(B34&gt;12,B34&lt;=24),2,IF(AND(B34&gt;24,B34&lt;=36),3,0)))</f>
        <v>3</v>
      </c>
      <c r="H32" s="336">
        <f t="shared" ref="H32" si="86">IF(B35=0,0,IF(MOD(B35,3)=1,"A",IF(MOD(B35,3)=2,"B","C")))</f>
        <v>0</v>
      </c>
      <c r="O32" s="306"/>
      <c r="P32" s="308"/>
      <c r="Q32" s="306"/>
      <c r="R32" s="306"/>
      <c r="X32" s="306"/>
      <c r="Y32" s="308"/>
      <c r="Z32" s="306"/>
      <c r="AA32" s="306"/>
      <c r="AG32" s="306"/>
      <c r="AH32" s="308"/>
      <c r="AI32" s="306"/>
    </row>
    <row r="33" spans="1:35">
      <c r="A33" s="327">
        <f t="shared" si="0"/>
        <v>23</v>
      </c>
      <c r="B33" s="328">
        <f>Data!B33</f>
        <v>15</v>
      </c>
      <c r="D33" s="338" t="str">
        <f t="shared" ref="D33" si="87">IF(B31=0,0,IF(B31&lt;=18,"L","H"))</f>
        <v>L</v>
      </c>
      <c r="E33" s="338" t="str">
        <f t="shared" ref="E33" si="88">IF(B32=0,0,IF(ISODD(B32),"O","E"))</f>
        <v>E</v>
      </c>
      <c r="F33" s="338" t="str">
        <f t="shared" ref="F33" si="89">IF(B33=0,0,IF(B33&lt;=18,"L","H"))</f>
        <v>L</v>
      </c>
      <c r="G33" s="338" t="str">
        <f t="shared" ref="G33" si="90">IF(B34=0,0,IF(ISODD(B34),"O","E"))</f>
        <v>E</v>
      </c>
      <c r="H33" s="338">
        <f t="shared" ref="H33" si="91">IF(B35=0,0,IF(B35&lt;=18,"L","H"))</f>
        <v>0</v>
      </c>
      <c r="O33" s="306"/>
      <c r="P33" s="308"/>
      <c r="Q33" s="306"/>
      <c r="R33" s="306"/>
      <c r="X33" s="306"/>
      <c r="Y33" s="308"/>
      <c r="Z33" s="306"/>
      <c r="AA33" s="306"/>
      <c r="AG33" s="306"/>
      <c r="AH33" s="308"/>
      <c r="AI33" s="306"/>
    </row>
    <row r="34" spans="1:35">
      <c r="A34" s="327">
        <f t="shared" si="0"/>
        <v>24</v>
      </c>
      <c r="B34" s="328">
        <f>Data!B34</f>
        <v>34</v>
      </c>
      <c r="D34" s="308"/>
      <c r="E34" s="308"/>
      <c r="F34" s="308"/>
      <c r="G34" s="308"/>
      <c r="H34" s="308"/>
      <c r="O34" s="306"/>
      <c r="P34" s="308"/>
      <c r="Q34" s="306"/>
      <c r="R34" s="306"/>
      <c r="X34" s="306"/>
      <c r="Y34" s="308"/>
      <c r="Z34" s="306"/>
      <c r="AA34" s="306"/>
      <c r="AG34" s="306"/>
      <c r="AH34" s="308"/>
      <c r="AI34" s="306"/>
    </row>
    <row r="35" spans="1:35">
      <c r="A35" s="327">
        <f t="shared" si="0"/>
        <v>25</v>
      </c>
      <c r="B35" s="328">
        <f>Data!B35</f>
        <v>0</v>
      </c>
      <c r="D35" s="308"/>
      <c r="E35" s="308"/>
      <c r="F35" s="308"/>
      <c r="G35" s="308"/>
      <c r="H35" s="308"/>
      <c r="J35" s="333" t="str">
        <f t="shared" ref="J35" si="92">IF(D21=1,"2&amp;3",IF(D21=2,"1&amp;3","1&amp;2"))</f>
        <v>1&amp;3</v>
      </c>
      <c r="K35" s="333" t="str">
        <f t="shared" ref="K35" si="93">IF(E21="A","B&amp;C",IF(E21="B","A&amp;C","A&amp;B"))</f>
        <v>A&amp;C</v>
      </c>
      <c r="L35" s="333" t="str">
        <f t="shared" ref="L35" si="94">IF(F21=1,"2&amp;3",IF(F21=2,"1&amp;3","1&amp;2"))</f>
        <v>1&amp;3</v>
      </c>
      <c r="M35" s="333" t="str">
        <f t="shared" ref="M35" si="95">IF(G21="A","B&amp;C",IF(G21="B","A&amp;C","A&amp;B"))</f>
        <v>B&amp;C</v>
      </c>
      <c r="N35" s="333" t="str">
        <f t="shared" ref="N35" si="96">IF(H21=1,"2&amp;3",IF(H21=2,"1&amp;3","1&amp;2"))</f>
        <v>2&amp;3</v>
      </c>
      <c r="O35" s="306"/>
      <c r="P35" s="308"/>
      <c r="Q35" s="306"/>
      <c r="R35" s="306"/>
      <c r="S35" s="335" t="str">
        <f t="shared" ref="S35" si="97">IF(D22="A","B&amp;C",IF(D22="B","A&amp;C","A&amp;B"))</f>
        <v>A&amp;B</v>
      </c>
      <c r="T35" s="335" t="str">
        <f t="shared" ref="T35" si="98">IF(E22=1,"2&amp;3",IF(E22=2,"1&amp;3","1&amp;2"))</f>
        <v>1&amp;2</v>
      </c>
      <c r="U35" s="335" t="str">
        <f t="shared" ref="U35" si="99">IF(F22="A","B&amp;C",IF(F22="B","A&amp;C","A&amp;B"))</f>
        <v>B&amp;C</v>
      </c>
      <c r="V35" s="335" t="str">
        <f t="shared" ref="V35" si="100">IF(G22=1,"2&amp;3",IF(G22=2,"1&amp;3","1&amp;2"))</f>
        <v>1&amp;3</v>
      </c>
      <c r="W35" s="335" t="str">
        <f t="shared" ref="W35" si="101">IF(H22="A","B&amp;C",IF(H22="B","A&amp;C","A&amp;B"))</f>
        <v>B&amp;C</v>
      </c>
      <c r="X35" s="306"/>
      <c r="Y35" s="308"/>
      <c r="Z35" s="306"/>
      <c r="AA35" s="306"/>
      <c r="AB35" s="337" t="str">
        <f t="shared" ref="AB35" si="102">IF(D23="L","H","L")</f>
        <v>L</v>
      </c>
      <c r="AC35" s="337" t="str">
        <f t="shared" ref="AC35" si="103">IF(E23="O","E","O")</f>
        <v>O</v>
      </c>
      <c r="AD35" s="337" t="str">
        <f t="shared" ref="AD35" si="104">IF(F23="L","H","L")</f>
        <v>L</v>
      </c>
      <c r="AE35" s="337" t="str">
        <f t="shared" ref="AE35" si="105">IF(G23="O","E","O")</f>
        <v>O</v>
      </c>
      <c r="AF35" s="337" t="str">
        <f t="shared" ref="AF35" si="106">IF(H23="L","H","L")</f>
        <v>H</v>
      </c>
      <c r="AG35" s="306"/>
      <c r="AH35" s="308"/>
      <c r="AI35" s="306"/>
    </row>
    <row r="36" spans="1:35">
      <c r="A36" s="327">
        <f t="shared" si="0"/>
        <v>26</v>
      </c>
      <c r="B36" s="328">
        <f>Data!B36</f>
        <v>29</v>
      </c>
      <c r="D36" s="334">
        <f t="shared" ref="D36" si="107">IF(AND(B36&gt;0,B36&lt;=12),1,IF(AND(B36&gt;12,B36&lt;=24),2,IF(AND(B36&gt;24,B36&lt;=36),3,0)))</f>
        <v>3</v>
      </c>
      <c r="E36" s="334" t="str">
        <f t="shared" ref="E36" si="108">IF(B37=0,0,IF(MOD(B37,3)=1,"A",IF(MOD(B37,3)=2,"B","C")))</f>
        <v>A</v>
      </c>
      <c r="F36" s="334">
        <f t="shared" ref="F36" si="109">IF(AND(B38&gt;0,B38&lt;=12),1,IF(AND(B38&gt;12,B38&lt;=24),2,IF(AND(B38&gt;24,B38&lt;=36),3,0)))</f>
        <v>1</v>
      </c>
      <c r="G36" s="334" t="str">
        <f t="shared" ref="G36" si="110">IF(B39=0,0,IF(MOD(B39,3)=1,"A",IF(MOD(B39,3)=2,"B","C")))</f>
        <v>C</v>
      </c>
      <c r="H36" s="334">
        <f t="shared" ref="H36" si="111">IF(AND(B40&gt;0,B40&lt;=12),1,IF(AND(B40&gt;12,B40&lt;=24),2,IF(AND(B40&gt;24,B40&lt;=36),3,0)))</f>
        <v>1</v>
      </c>
      <c r="J36" s="314" t="str">
        <f t="shared" ref="J36" si="112">IF(AND(D36&lt;&gt;D21,D36&lt;&gt;0),"W","L")</f>
        <v>W</v>
      </c>
      <c r="K36" s="314" t="str">
        <f t="shared" ref="K36" si="113">IF(J36="W"," ", IF(AND(E36&lt;&gt;E21,E36&lt;&gt;0),"W","L"))</f>
        <v xml:space="preserve"> </v>
      </c>
      <c r="L36" s="314" t="str">
        <f t="shared" ref="L36:N36" si="114">IF(OR(K36="W",K36=" ")," ",IF(AND(F36&lt;&gt;F21,F36&lt;&gt;0),"W","L"))</f>
        <v xml:space="preserve"> </v>
      </c>
      <c r="M36" s="314" t="str">
        <f t="shared" si="114"/>
        <v xml:space="preserve"> </v>
      </c>
      <c r="N36" s="314" t="str">
        <f t="shared" si="114"/>
        <v xml:space="preserve"> </v>
      </c>
      <c r="O36" s="306"/>
      <c r="P36" s="308">
        <f t="shared" ref="P36" si="115">IF(J36="W",1,IF(K36="W",2,IF(L36="W",3,IF(M36="W",4,IF(N36="W",5,"L")))))</f>
        <v>1</v>
      </c>
      <c r="Q36" s="306">
        <f t="shared" ref="Q36" si="116">IF(P36&lt;&gt;"L",Q31+1,Q31-243)</f>
        <v>3</v>
      </c>
      <c r="R36" s="306"/>
      <c r="S36" s="314" t="str">
        <f t="shared" ref="S36" si="117">IF(AND(D37&lt;&gt;D22,D37&lt;&gt;0),"W","L")</f>
        <v>W</v>
      </c>
      <c r="T36" s="314" t="str">
        <f t="shared" ref="T36" si="118">IF(S36="W"," ", IF(AND(E37&lt;&gt;E22,E37&lt;&gt;0),"W","L"))</f>
        <v xml:space="preserve"> </v>
      </c>
      <c r="U36" s="314" t="str">
        <f t="shared" ref="U36:W36" si="119">IF(OR(T36="W",T36=" ")," ",IF(AND(F37&lt;&gt;F22,F37&lt;&gt;0),"W","L"))</f>
        <v xml:space="preserve"> </v>
      </c>
      <c r="V36" s="314" t="str">
        <f t="shared" si="119"/>
        <v xml:space="preserve"> </v>
      </c>
      <c r="W36" s="314" t="str">
        <f t="shared" si="119"/>
        <v xml:space="preserve"> </v>
      </c>
      <c r="X36" s="306"/>
      <c r="Y36" s="308">
        <f t="shared" ref="Y36" si="120">IF(S36="W",1,IF(T36="W",2,IF(U36="W",3,IF(V36="W",4,IF(W36="W",5,"L")))))</f>
        <v>1</v>
      </c>
      <c r="Z36" s="306">
        <f t="shared" ref="Z36" si="121">IF(Y36&lt;&gt;"L",Z31+1,Z31-243)</f>
        <v>3</v>
      </c>
      <c r="AA36" s="306"/>
      <c r="AB36" s="314" t="str">
        <f t="shared" ref="AB36" si="122">IF(AND(D38&lt;&gt;D23,D38&lt;&gt;0),"W","L")</f>
        <v>L</v>
      </c>
      <c r="AC36" s="314" t="str">
        <f t="shared" ref="AC36" si="123">IF(AB36="W"," ", IF(AND(E38&lt;&gt;E23,E38&lt;&gt;0),"W","L"))</f>
        <v>W</v>
      </c>
      <c r="AD36" s="314" t="str">
        <f t="shared" ref="AD36:AF36" si="124">IF(OR(AC36="W",AC36=" ")," ",IF(AND(F38&lt;&gt;F23,F38&lt;&gt;0),"W","L"))</f>
        <v xml:space="preserve"> </v>
      </c>
      <c r="AE36" s="314" t="str">
        <f t="shared" si="124"/>
        <v xml:space="preserve"> </v>
      </c>
      <c r="AF36" s="314" t="str">
        <f t="shared" si="124"/>
        <v xml:space="preserve"> </v>
      </c>
      <c r="AG36" s="306"/>
      <c r="AH36" s="308">
        <f t="shared" ref="AH36" si="125">IF(AB36="W",1,IF(AC36="W",2,IF(AD36="W",3,IF(AE36="W",4,IF(AF36="W",5,"L")))))</f>
        <v>2</v>
      </c>
      <c r="AI36" s="306">
        <f t="shared" ref="AI36" si="126">IF(AH36&lt;&gt;"L",AI31+1,AI31-31)</f>
        <v>3</v>
      </c>
    </row>
    <row r="37" spans="1:35">
      <c r="A37" s="327">
        <f t="shared" si="0"/>
        <v>27</v>
      </c>
      <c r="B37" s="328">
        <f>Data!B37</f>
        <v>25</v>
      </c>
      <c r="D37" s="336" t="str">
        <f t="shared" ref="D37" si="127">IF(B36=0,0,IF(MOD(B36,3)=1,"A",IF(MOD(B36,3)=2,"B","C")))</f>
        <v>B</v>
      </c>
      <c r="E37" s="336">
        <f t="shared" ref="E37" si="128">IF(AND(B37&gt;0,B37&lt;=12),1,IF(AND(B37&gt;12,B37&lt;=24),2,IF(AND(B37&gt;24,B37&lt;=36),3,0)))</f>
        <v>3</v>
      </c>
      <c r="F37" s="336" t="str">
        <f t="shared" ref="F37" si="129">IF(B38=0,0,IF(MOD(B38,3)=1,"A",IF(MOD(B38,3)=2,"B","C")))</f>
        <v>A</v>
      </c>
      <c r="G37" s="336">
        <f t="shared" ref="G37" si="130">IF(AND(B39&gt;0,B39&lt;=12),1,IF(AND(B39&gt;12,B39&lt;=24),2,IF(AND(B39&gt;24,B39&lt;=36),3,0)))</f>
        <v>2</v>
      </c>
      <c r="H37" s="336" t="str">
        <f t="shared" ref="H37" si="131">IF(B40=0,0,IF(MOD(B40,3)=1,"A",IF(MOD(B40,3)=2,"B","C")))</f>
        <v>C</v>
      </c>
      <c r="O37" s="306"/>
      <c r="P37" s="308"/>
      <c r="Q37" s="306"/>
      <c r="R37" s="306"/>
      <c r="X37" s="306"/>
      <c r="Y37" s="308"/>
      <c r="Z37" s="306"/>
      <c r="AA37" s="306"/>
      <c r="AG37" s="306"/>
      <c r="AH37" s="308"/>
      <c r="AI37" s="306"/>
    </row>
    <row r="38" spans="1:35">
      <c r="A38" s="327">
        <f t="shared" si="0"/>
        <v>28</v>
      </c>
      <c r="B38" s="328">
        <f>Data!B38</f>
        <v>1</v>
      </c>
      <c r="D38" s="338" t="str">
        <f t="shared" ref="D38" si="132">IF(B36=0,0,IF(B36&lt;=18,"L","H"))</f>
        <v>H</v>
      </c>
      <c r="E38" s="338" t="str">
        <f t="shared" ref="E38" si="133">IF(B37=0,0,IF(ISODD(B37),"O","E"))</f>
        <v>O</v>
      </c>
      <c r="F38" s="338" t="str">
        <f t="shared" ref="F38" si="134">IF(B38=0,0,IF(B38&lt;=18,"L","H"))</f>
        <v>L</v>
      </c>
      <c r="G38" s="338" t="str">
        <f t="shared" ref="G38" si="135">IF(B39=0,0,IF(ISODD(B39),"O","E"))</f>
        <v>O</v>
      </c>
      <c r="H38" s="338" t="str">
        <f t="shared" ref="H38" si="136">IF(B40=0,0,IF(B40&lt;=18,"L","H"))</f>
        <v>L</v>
      </c>
      <c r="O38" s="306"/>
      <c r="P38" s="308"/>
      <c r="Q38" s="306"/>
      <c r="R38" s="306"/>
      <c r="X38" s="306"/>
      <c r="Y38" s="308"/>
      <c r="Z38" s="306"/>
      <c r="AA38" s="306"/>
      <c r="AG38" s="306"/>
      <c r="AH38" s="308"/>
      <c r="AI38" s="306"/>
    </row>
    <row r="39" spans="1:35">
      <c r="A39" s="327">
        <f t="shared" si="0"/>
        <v>29</v>
      </c>
      <c r="B39" s="328">
        <f>Data!B39</f>
        <v>15</v>
      </c>
      <c r="D39" s="308"/>
      <c r="E39" s="308"/>
      <c r="F39" s="308"/>
      <c r="G39" s="308"/>
      <c r="H39" s="308"/>
      <c r="O39" s="306"/>
      <c r="P39" s="308"/>
      <c r="Q39" s="306"/>
      <c r="R39" s="306"/>
      <c r="X39" s="306"/>
      <c r="Y39" s="308"/>
      <c r="Z39" s="306"/>
      <c r="AA39" s="306"/>
      <c r="AG39" s="306"/>
      <c r="AH39" s="308"/>
      <c r="AI39" s="306"/>
    </row>
    <row r="40" spans="1:35">
      <c r="A40" s="327">
        <f t="shared" si="0"/>
        <v>30</v>
      </c>
      <c r="B40" s="328">
        <f>Data!B40</f>
        <v>12</v>
      </c>
      <c r="D40" s="308"/>
      <c r="E40" s="308"/>
      <c r="F40" s="308"/>
      <c r="G40" s="308"/>
      <c r="H40" s="308"/>
      <c r="J40" s="333" t="str">
        <f t="shared" ref="J40" si="137">IF(D26=1,"2&amp;3",IF(D26=2,"1&amp;3","1&amp;2"))</f>
        <v>1&amp;3</v>
      </c>
      <c r="K40" s="333" t="str">
        <f t="shared" ref="K40" si="138">IF(E26="A","B&amp;C",IF(E26="B","A&amp;C","A&amp;B"))</f>
        <v>B&amp;C</v>
      </c>
      <c r="L40" s="333" t="str">
        <f t="shared" ref="L40" si="139">IF(F26=1,"2&amp;3",IF(F26=2,"1&amp;3","1&amp;2"))</f>
        <v>1&amp;3</v>
      </c>
      <c r="M40" s="333" t="str">
        <f t="shared" ref="M40" si="140">IF(G26="A","B&amp;C",IF(G26="B","A&amp;C","A&amp;B"))</f>
        <v>B&amp;C</v>
      </c>
      <c r="N40" s="333" t="str">
        <f t="shared" ref="N40" si="141">IF(H26=1,"2&amp;3",IF(H26=2,"1&amp;3","1&amp;2"))</f>
        <v>2&amp;3</v>
      </c>
      <c r="O40" s="306"/>
      <c r="P40" s="308"/>
      <c r="Q40" s="306"/>
      <c r="R40" s="306"/>
      <c r="S40" s="335" t="str">
        <f t="shared" ref="S40" si="142">IF(D27="A","B&amp;C",IF(D27="B","A&amp;C","A&amp;B"))</f>
        <v>A&amp;B</v>
      </c>
      <c r="T40" s="335" t="str">
        <f t="shared" ref="T40" si="143">IF(E27=1,"2&amp;3",IF(E27=2,"1&amp;3","1&amp;2"))</f>
        <v>2&amp;3</v>
      </c>
      <c r="U40" s="335" t="str">
        <f t="shared" ref="U40" si="144">IF(F27="A","B&amp;C",IF(F27="B","A&amp;C","A&amp;B"))</f>
        <v>A&amp;B</v>
      </c>
      <c r="V40" s="335" t="str">
        <f t="shared" ref="V40" si="145">IF(G27=1,"2&amp;3",IF(G27=2,"1&amp;3","1&amp;2"))</f>
        <v>2&amp;3</v>
      </c>
      <c r="W40" s="335" t="str">
        <f t="shared" ref="W40" si="146">IF(H27="A","B&amp;C",IF(H27="B","A&amp;C","A&amp;B"))</f>
        <v>B&amp;C</v>
      </c>
      <c r="X40" s="306"/>
      <c r="Y40" s="308"/>
      <c r="Z40" s="306"/>
      <c r="AA40" s="306"/>
      <c r="AB40" s="337" t="str">
        <f t="shared" ref="AB40" si="147">IF(D28="L","H","L")</f>
        <v>L</v>
      </c>
      <c r="AC40" s="337" t="str">
        <f t="shared" ref="AC40" si="148">IF(E28="O","E","O")</f>
        <v>O</v>
      </c>
      <c r="AD40" s="337" t="str">
        <f t="shared" ref="AD40" si="149">IF(F28="L","H","L")</f>
        <v>H</v>
      </c>
      <c r="AE40" s="337" t="str">
        <f t="shared" ref="AE40" si="150">IF(G28="O","E","O")</f>
        <v>E</v>
      </c>
      <c r="AF40" s="337" t="str">
        <f t="shared" ref="AF40" si="151">IF(H28="L","H","L")</f>
        <v>H</v>
      </c>
      <c r="AG40" s="306"/>
      <c r="AH40" s="308"/>
      <c r="AI40" s="306"/>
    </row>
    <row r="41" spans="1:35">
      <c r="A41" s="327">
        <f t="shared" si="0"/>
        <v>31</v>
      </c>
      <c r="B41" s="328">
        <f>Data!B41</f>
        <v>35</v>
      </c>
      <c r="D41" s="334">
        <f t="shared" ref="D41" si="152">IF(AND(B41&gt;0,B41&lt;=12),1,IF(AND(B41&gt;12,B41&lt;=24),2,IF(AND(B41&gt;24,B41&lt;=36),3,0)))</f>
        <v>3</v>
      </c>
      <c r="E41" s="334" t="str">
        <f t="shared" ref="E41" si="153">IF(B42=0,0,IF(MOD(B42,3)=1,"A",IF(MOD(B42,3)=2,"B","C")))</f>
        <v>B</v>
      </c>
      <c r="F41" s="334">
        <f t="shared" ref="F41" si="154">IF(AND(B43&gt;0,B43&lt;=12),1,IF(AND(B43&gt;12,B43&lt;=24),2,IF(AND(B43&gt;24,B43&lt;=36),3,0)))</f>
        <v>2</v>
      </c>
      <c r="G41" s="334" t="str">
        <f t="shared" ref="G41" si="155">IF(B44=0,0,IF(MOD(B44,3)=1,"A",IF(MOD(B44,3)=2,"B","C")))</f>
        <v>C</v>
      </c>
      <c r="H41" s="334">
        <f t="shared" ref="H41" si="156">IF(AND(B45&gt;0,B45&lt;=12),1,IF(AND(B45&gt;12,B45&lt;=24),2,IF(AND(B45&gt;24,B45&lt;=36),3,0)))</f>
        <v>3</v>
      </c>
      <c r="J41" s="314" t="str">
        <f t="shared" ref="J41" si="157">IF(AND(D41&lt;&gt;D26,D41&lt;&gt;0),"W","L")</f>
        <v>W</v>
      </c>
      <c r="K41" s="314" t="str">
        <f t="shared" ref="K41" si="158">IF(J41="W"," ", IF(AND(E41&lt;&gt;E26,E41&lt;&gt;0),"W","L"))</f>
        <v xml:space="preserve"> </v>
      </c>
      <c r="L41" s="314" t="str">
        <f t="shared" ref="L41:N41" si="159">IF(OR(K41="W",K41=" ")," ",IF(AND(F41&lt;&gt;F26,F41&lt;&gt;0),"W","L"))</f>
        <v xml:space="preserve"> </v>
      </c>
      <c r="M41" s="314" t="str">
        <f t="shared" si="159"/>
        <v xml:space="preserve"> </v>
      </c>
      <c r="N41" s="314" t="str">
        <f t="shared" si="159"/>
        <v xml:space="preserve"> </v>
      </c>
      <c r="O41" s="306"/>
      <c r="P41" s="308">
        <f t="shared" ref="P41" si="160">IF(J41="W",1,IF(K41="W",2,IF(L41="W",3,IF(M41="W",4,IF(N41="W",5,"L")))))</f>
        <v>1</v>
      </c>
      <c r="Q41" s="306">
        <f t="shared" ref="Q41" si="161">IF(P41&lt;&gt;"L",Q36+1,Q36-243)</f>
        <v>4</v>
      </c>
      <c r="R41" s="306"/>
      <c r="S41" s="314" t="str">
        <f t="shared" ref="S41" si="162">IF(AND(D42&lt;&gt;D27,D42&lt;&gt;0),"W","L")</f>
        <v>W</v>
      </c>
      <c r="T41" s="314" t="str">
        <f t="shared" ref="T41" si="163">IF(S41="W"," ", IF(AND(E42&lt;&gt;E27,E42&lt;&gt;0),"W","L"))</f>
        <v xml:space="preserve"> </v>
      </c>
      <c r="U41" s="314" t="str">
        <f t="shared" ref="U41:W41" si="164">IF(OR(T41="W",T41=" ")," ",IF(AND(F42&lt;&gt;F27,F42&lt;&gt;0),"W","L"))</f>
        <v xml:space="preserve"> </v>
      </c>
      <c r="V41" s="314" t="str">
        <f t="shared" si="164"/>
        <v xml:space="preserve"> </v>
      </c>
      <c r="W41" s="314" t="str">
        <f t="shared" si="164"/>
        <v xml:space="preserve"> </v>
      </c>
      <c r="X41" s="306"/>
      <c r="Y41" s="308">
        <f t="shared" ref="Y41" si="165">IF(S41="W",1,IF(T41="W",2,IF(U41="W",3,IF(V41="W",4,IF(W41="W",5,"L")))))</f>
        <v>1</v>
      </c>
      <c r="Z41" s="306">
        <f t="shared" ref="Z41" si="166">IF(Y41&lt;&gt;"L",Z36+1,Z36-243)</f>
        <v>4</v>
      </c>
      <c r="AA41" s="306"/>
      <c r="AB41" s="314" t="str">
        <f t="shared" ref="AB41" si="167">IF(AND(D43&lt;&gt;D28,D43&lt;&gt;0),"W","L")</f>
        <v>L</v>
      </c>
      <c r="AC41" s="314" t="str">
        <f t="shared" ref="AC41" si="168">IF(AB41="W"," ", IF(AND(E43&lt;&gt;E28,E43&lt;&gt;0),"W","L"))</f>
        <v>W</v>
      </c>
      <c r="AD41" s="314" t="str">
        <f t="shared" ref="AD41:AF41" si="169">IF(OR(AC41="W",AC41=" ")," ",IF(AND(F43&lt;&gt;F28,F43&lt;&gt;0),"W","L"))</f>
        <v xml:space="preserve"> </v>
      </c>
      <c r="AE41" s="314" t="str">
        <f t="shared" si="169"/>
        <v xml:space="preserve"> </v>
      </c>
      <c r="AF41" s="314" t="str">
        <f t="shared" si="169"/>
        <v xml:space="preserve"> </v>
      </c>
      <c r="AG41" s="306"/>
      <c r="AH41" s="308">
        <f t="shared" ref="AH41" si="170">IF(AB41="W",1,IF(AC41="W",2,IF(AD41="W",3,IF(AE41="W",4,IF(AF41="W",5,"L")))))</f>
        <v>2</v>
      </c>
      <c r="AI41" s="306">
        <f t="shared" ref="AI41" si="171">IF(AH41&lt;&gt;"L",AI36+1,AI36-31)</f>
        <v>4</v>
      </c>
    </row>
    <row r="42" spans="1:35">
      <c r="A42" s="327">
        <f t="shared" si="0"/>
        <v>32</v>
      </c>
      <c r="B42" s="328">
        <f>Data!B42</f>
        <v>17</v>
      </c>
      <c r="D42" s="336" t="str">
        <f t="shared" ref="D42" si="172">IF(B41=0,0,IF(MOD(B41,3)=1,"A",IF(MOD(B41,3)=2,"B","C")))</f>
        <v>B</v>
      </c>
      <c r="E42" s="336">
        <f t="shared" ref="E42" si="173">IF(AND(B42&gt;0,B42&lt;=12),1,IF(AND(B42&gt;12,B42&lt;=24),2,IF(AND(B42&gt;24,B42&lt;=36),3,0)))</f>
        <v>2</v>
      </c>
      <c r="F42" s="336" t="str">
        <f t="shared" ref="F42" si="174">IF(B43=0,0,IF(MOD(B43,3)=1,"A",IF(MOD(B43,3)=2,"B","C")))</f>
        <v>B</v>
      </c>
      <c r="G42" s="336">
        <f t="shared" ref="G42" si="175">IF(AND(B44&gt;0,B44&lt;=12),1,IF(AND(B44&gt;12,B44&lt;=24),2,IF(AND(B44&gt;24,B44&lt;=36),3,0)))</f>
        <v>1</v>
      </c>
      <c r="H42" s="336" t="str">
        <f t="shared" ref="H42" si="176">IF(B45=0,0,IF(MOD(B45,3)=1,"A",IF(MOD(B45,3)=2,"B","C")))</f>
        <v>C</v>
      </c>
      <c r="O42" s="306"/>
      <c r="P42" s="308"/>
      <c r="Q42" s="306"/>
      <c r="R42" s="306"/>
      <c r="X42" s="306"/>
      <c r="Y42" s="308"/>
      <c r="Z42" s="306"/>
      <c r="AA42" s="306"/>
      <c r="AG42" s="306"/>
      <c r="AH42" s="308"/>
      <c r="AI42" s="306"/>
    </row>
    <row r="43" spans="1:35">
      <c r="A43" s="327">
        <f t="shared" si="0"/>
        <v>33</v>
      </c>
      <c r="B43" s="328">
        <f>Data!B43</f>
        <v>14</v>
      </c>
      <c r="D43" s="338" t="str">
        <f t="shared" ref="D43" si="177">IF(B41=0,0,IF(B41&lt;=18,"L","H"))</f>
        <v>H</v>
      </c>
      <c r="E43" s="338" t="str">
        <f t="shared" ref="E43" si="178">IF(B42=0,0,IF(ISODD(B42),"O","E"))</f>
        <v>O</v>
      </c>
      <c r="F43" s="338" t="str">
        <f t="shared" ref="F43" si="179">IF(B43=0,0,IF(B43&lt;=18,"L","H"))</f>
        <v>L</v>
      </c>
      <c r="G43" s="338" t="str">
        <f t="shared" ref="G43" si="180">IF(B44=0,0,IF(ISODD(B44),"O","E"))</f>
        <v>O</v>
      </c>
      <c r="H43" s="338" t="str">
        <f t="shared" ref="H43" si="181">IF(B45=0,0,IF(B45&lt;=18,"L","H"))</f>
        <v>H</v>
      </c>
      <c r="O43" s="306"/>
      <c r="P43" s="308"/>
      <c r="Q43" s="306"/>
      <c r="R43" s="306"/>
      <c r="X43" s="306"/>
      <c r="Y43" s="308"/>
      <c r="Z43" s="306"/>
      <c r="AA43" s="306"/>
      <c r="AG43" s="306"/>
      <c r="AH43" s="308"/>
      <c r="AI43" s="306"/>
    </row>
    <row r="44" spans="1:35">
      <c r="A44" s="327">
        <f t="shared" si="0"/>
        <v>34</v>
      </c>
      <c r="B44" s="328">
        <f>Data!B44</f>
        <v>9</v>
      </c>
      <c r="D44" s="308"/>
      <c r="E44" s="308"/>
      <c r="F44" s="308"/>
      <c r="G44" s="308"/>
      <c r="H44" s="308"/>
      <c r="O44" s="306"/>
      <c r="P44" s="308"/>
      <c r="Q44" s="306"/>
      <c r="R44" s="306"/>
      <c r="X44" s="306"/>
      <c r="Y44" s="308"/>
      <c r="Z44" s="306"/>
      <c r="AA44" s="306"/>
      <c r="AG44" s="306"/>
      <c r="AH44" s="308"/>
      <c r="AI44" s="306"/>
    </row>
    <row r="45" spans="1:35">
      <c r="A45" s="327">
        <f t="shared" si="0"/>
        <v>35</v>
      </c>
      <c r="B45" s="328">
        <f>Data!B45</f>
        <v>27</v>
      </c>
      <c r="D45" s="308"/>
      <c r="E45" s="308"/>
      <c r="F45" s="308"/>
      <c r="G45" s="308"/>
      <c r="H45" s="308"/>
      <c r="J45" s="333" t="str">
        <f t="shared" ref="J45" si="182">IF(D31=1,"2&amp;3",IF(D31=2,"1&amp;3","1&amp;2"))</f>
        <v>2&amp;3</v>
      </c>
      <c r="K45" s="333" t="str">
        <f t="shared" ref="K45" si="183">IF(E31="A","B&amp;C",IF(E31="B","A&amp;C","A&amp;B"))</f>
        <v>B&amp;C</v>
      </c>
      <c r="L45" s="333" t="str">
        <f t="shared" ref="L45" si="184">IF(F31=1,"2&amp;3",IF(F31=2,"1&amp;3","1&amp;2"))</f>
        <v>1&amp;3</v>
      </c>
      <c r="M45" s="333" t="str">
        <f t="shared" ref="M45" si="185">IF(G31="A","B&amp;C",IF(G31="B","A&amp;C","A&amp;B"))</f>
        <v>B&amp;C</v>
      </c>
      <c r="N45" s="333" t="str">
        <f t="shared" ref="N45" si="186">IF(H31=1,"2&amp;3",IF(H31=2,"1&amp;3","1&amp;2"))</f>
        <v>1&amp;2</v>
      </c>
      <c r="O45" s="306"/>
      <c r="P45" s="308"/>
      <c r="Q45" s="306"/>
      <c r="R45" s="306"/>
      <c r="S45" s="335" t="str">
        <f t="shared" ref="S45" si="187">IF(D32="A","B&amp;C",IF(D32="B","A&amp;C","A&amp;B"))</f>
        <v>A&amp;C</v>
      </c>
      <c r="T45" s="335" t="str">
        <f t="shared" ref="T45" si="188">IF(E32=1,"2&amp;3",IF(E32=2,"1&amp;3","1&amp;2"))</f>
        <v>1&amp;2</v>
      </c>
      <c r="U45" s="335" t="str">
        <f t="shared" ref="U45" si="189">IF(F32="A","B&amp;C",IF(F32="B","A&amp;C","A&amp;B"))</f>
        <v>A&amp;B</v>
      </c>
      <c r="V45" s="335" t="str">
        <f t="shared" ref="V45" si="190">IF(G32=1,"2&amp;3",IF(G32=2,"1&amp;3","1&amp;2"))</f>
        <v>1&amp;2</v>
      </c>
      <c r="W45" s="335" t="str">
        <f t="shared" ref="W45" si="191">IF(H32="A","B&amp;C",IF(H32="B","A&amp;C","A&amp;B"))</f>
        <v>A&amp;B</v>
      </c>
      <c r="X45" s="306"/>
      <c r="Y45" s="308"/>
      <c r="Z45" s="306"/>
      <c r="AA45" s="306"/>
      <c r="AB45" s="337" t="str">
        <f t="shared" ref="AB45" si="192">IF(D33="L","H","L")</f>
        <v>H</v>
      </c>
      <c r="AC45" s="337" t="str">
        <f t="shared" ref="AC45" si="193">IF(E33="O","E","O")</f>
        <v>O</v>
      </c>
      <c r="AD45" s="337" t="str">
        <f t="shared" ref="AD45" si="194">IF(F33="L","H","L")</f>
        <v>H</v>
      </c>
      <c r="AE45" s="337" t="str">
        <f t="shared" ref="AE45" si="195">IF(G33="O","E","O")</f>
        <v>O</v>
      </c>
      <c r="AF45" s="337" t="str">
        <f t="shared" ref="AF45" si="196">IF(H33="L","H","L")</f>
        <v>L</v>
      </c>
      <c r="AG45" s="306"/>
      <c r="AH45" s="308"/>
      <c r="AI45" s="306"/>
    </row>
    <row r="46" spans="1:35">
      <c r="A46" s="327">
        <f t="shared" si="0"/>
        <v>36</v>
      </c>
      <c r="B46" s="328">
        <f>Data!B46</f>
        <v>19</v>
      </c>
      <c r="D46" s="334">
        <f t="shared" ref="D46" si="197">IF(AND(B46&gt;0,B46&lt;=12),1,IF(AND(B46&gt;12,B46&lt;=24),2,IF(AND(B46&gt;24,B46&lt;=36),3,0)))</f>
        <v>2</v>
      </c>
      <c r="E46" s="334" t="str">
        <f t="shared" ref="E46" si="198">IF(B47=0,0,IF(MOD(B47,3)=1,"A",IF(MOD(B47,3)=2,"B","C")))</f>
        <v>B</v>
      </c>
      <c r="F46" s="334">
        <f t="shared" ref="F46" si="199">IF(AND(B48&gt;0,B48&lt;=12),1,IF(AND(B48&gt;12,B48&lt;=24),2,IF(AND(B48&gt;24,B48&lt;=36),3,0)))</f>
        <v>1</v>
      </c>
      <c r="G46" s="334" t="str">
        <f t="shared" ref="G46" si="200">IF(B49=0,0,IF(MOD(B49,3)=1,"A",IF(MOD(B49,3)=2,"B","C")))</f>
        <v>C</v>
      </c>
      <c r="H46" s="334">
        <f t="shared" ref="H46" si="201">IF(AND(B50&gt;0,B50&lt;=12),1,IF(AND(B50&gt;12,B50&lt;=24),2,IF(AND(B50&gt;24,B50&lt;=36),3,0)))</f>
        <v>2</v>
      </c>
      <c r="J46" s="314" t="str">
        <f t="shared" ref="J46" si="202">IF(AND(D46&lt;&gt;D31,D46&lt;&gt;0),"W","L")</f>
        <v>W</v>
      </c>
      <c r="K46" s="314" t="str">
        <f t="shared" ref="K46" si="203">IF(J46="W"," ", IF(AND(E46&lt;&gt;E31,E46&lt;&gt;0),"W","L"))</f>
        <v xml:space="preserve"> </v>
      </c>
      <c r="L46" s="314" t="str">
        <f t="shared" ref="L46:N46" si="204">IF(OR(K46="W",K46=" ")," ",IF(AND(F46&lt;&gt;F31,F46&lt;&gt;0),"W","L"))</f>
        <v xml:space="preserve"> </v>
      </c>
      <c r="M46" s="314" t="str">
        <f t="shared" si="204"/>
        <v xml:space="preserve"> </v>
      </c>
      <c r="N46" s="314" t="str">
        <f t="shared" si="204"/>
        <v xml:space="preserve"> </v>
      </c>
      <c r="O46" s="306"/>
      <c r="P46" s="308">
        <f t="shared" ref="P46" si="205">IF(J46="W",1,IF(K46="W",2,IF(L46="W",3,IF(M46="W",4,IF(N46="W",5,"L")))))</f>
        <v>1</v>
      </c>
      <c r="Q46" s="306">
        <f t="shared" ref="Q46" si="206">IF(P46&lt;&gt;"L",Q41+1,Q41-243)</f>
        <v>5</v>
      </c>
      <c r="R46" s="306"/>
      <c r="S46" s="314" t="str">
        <f t="shared" ref="S46" si="207">IF(AND(D47&lt;&gt;D32,D47&lt;&gt;0),"W","L")</f>
        <v>W</v>
      </c>
      <c r="T46" s="314" t="str">
        <f t="shared" ref="T46" si="208">IF(S46="W"," ", IF(AND(E47&lt;&gt;E32,E47&lt;&gt;0),"W","L"))</f>
        <v xml:space="preserve"> </v>
      </c>
      <c r="U46" s="314" t="str">
        <f t="shared" ref="U46:W46" si="209">IF(OR(T46="W",T46=" ")," ",IF(AND(F47&lt;&gt;F32,F47&lt;&gt;0),"W","L"))</f>
        <v xml:space="preserve"> </v>
      </c>
      <c r="V46" s="314" t="str">
        <f t="shared" si="209"/>
        <v xml:space="preserve"> </v>
      </c>
      <c r="W46" s="314" t="str">
        <f t="shared" si="209"/>
        <v xml:space="preserve"> </v>
      </c>
      <c r="X46" s="306"/>
      <c r="Y46" s="308">
        <f t="shared" ref="Y46" si="210">IF(S46="W",1,IF(T46="W",2,IF(U46="W",3,IF(V46="W",4,IF(W46="W",5,"L")))))</f>
        <v>1</v>
      </c>
      <c r="Z46" s="306">
        <f t="shared" ref="Z46" si="211">IF(Y46&lt;&gt;"L",Z41+1,Z41-243)</f>
        <v>5</v>
      </c>
      <c r="AA46" s="306"/>
      <c r="AB46" s="314" t="str">
        <f t="shared" ref="AB46" si="212">IF(AND(D48&lt;&gt;D33,D48&lt;&gt;0),"W","L")</f>
        <v>W</v>
      </c>
      <c r="AC46" s="314" t="str">
        <f t="shared" ref="AC46" si="213">IF(AB46="W"," ", IF(AND(E48&lt;&gt;E33,E48&lt;&gt;0),"W","L"))</f>
        <v xml:space="preserve"> </v>
      </c>
      <c r="AD46" s="314" t="str">
        <f t="shared" ref="AD46:AF46" si="214">IF(OR(AC46="W",AC46=" ")," ",IF(AND(F48&lt;&gt;F33,F48&lt;&gt;0),"W","L"))</f>
        <v xml:space="preserve"> </v>
      </c>
      <c r="AE46" s="314" t="str">
        <f t="shared" si="214"/>
        <v xml:space="preserve"> </v>
      </c>
      <c r="AF46" s="314" t="str">
        <f t="shared" si="214"/>
        <v xml:space="preserve"> </v>
      </c>
      <c r="AG46" s="306"/>
      <c r="AH46" s="308">
        <f t="shared" ref="AH46" si="215">IF(AB46="W",1,IF(AC46="W",2,IF(AD46="W",3,IF(AE46="W",4,IF(AF46="W",5,"L")))))</f>
        <v>1</v>
      </c>
      <c r="AI46" s="306">
        <f t="shared" ref="AI46" si="216">IF(AH46&lt;&gt;"L",AI41+1,AI41-31)</f>
        <v>5</v>
      </c>
    </row>
    <row r="47" spans="1:35">
      <c r="A47" s="327">
        <f t="shared" si="0"/>
        <v>37</v>
      </c>
      <c r="B47" s="328">
        <f>Data!B47</f>
        <v>23</v>
      </c>
      <c r="D47" s="336" t="str">
        <f t="shared" ref="D47" si="217">IF(B46=0,0,IF(MOD(B46,3)=1,"A",IF(MOD(B46,3)=2,"B","C")))</f>
        <v>A</v>
      </c>
      <c r="E47" s="336">
        <f t="shared" ref="E47" si="218">IF(AND(B47&gt;0,B47&lt;=12),1,IF(AND(B47&gt;12,B47&lt;=24),2,IF(AND(B47&gt;24,B47&lt;=36),3,0)))</f>
        <v>2</v>
      </c>
      <c r="F47" s="336" t="str">
        <f t="shared" ref="F47" si="219">IF(B48=0,0,IF(MOD(B48,3)=1,"A",IF(MOD(B48,3)=2,"B","C")))</f>
        <v>C</v>
      </c>
      <c r="G47" s="336">
        <f t="shared" ref="G47" si="220">IF(AND(B49&gt;0,B49&lt;=12),1,IF(AND(B49&gt;12,B49&lt;=24),2,IF(AND(B49&gt;24,B49&lt;=36),3,0)))</f>
        <v>3</v>
      </c>
      <c r="H47" s="336" t="str">
        <f t="shared" ref="H47" si="221">IF(B50=0,0,IF(MOD(B50,3)=1,"A",IF(MOD(B50,3)=2,"B","C")))</f>
        <v>B</v>
      </c>
      <c r="O47" s="306"/>
      <c r="P47" s="308"/>
      <c r="Q47" s="306"/>
      <c r="R47" s="306"/>
      <c r="X47" s="306"/>
      <c r="Y47" s="308"/>
      <c r="Z47" s="306"/>
      <c r="AA47" s="306"/>
      <c r="AG47" s="306"/>
      <c r="AH47" s="308"/>
      <c r="AI47" s="306"/>
    </row>
    <row r="48" spans="1:35">
      <c r="A48" s="327">
        <f t="shared" si="0"/>
        <v>38</v>
      </c>
      <c r="B48" s="328">
        <f>Data!B48</f>
        <v>3</v>
      </c>
      <c r="D48" s="338" t="str">
        <f t="shared" ref="D48" si="222">IF(B46=0,0,IF(B46&lt;=18,"L","H"))</f>
        <v>H</v>
      </c>
      <c r="E48" s="338" t="str">
        <f t="shared" ref="E48" si="223">IF(B47=0,0,IF(ISODD(B47),"O","E"))</f>
        <v>O</v>
      </c>
      <c r="F48" s="338" t="str">
        <f t="shared" ref="F48" si="224">IF(B48=0,0,IF(B48&lt;=18,"L","H"))</f>
        <v>L</v>
      </c>
      <c r="G48" s="338" t="str">
        <f t="shared" ref="G48" si="225">IF(B49=0,0,IF(ISODD(B49),"O","E"))</f>
        <v>E</v>
      </c>
      <c r="H48" s="338" t="str">
        <f t="shared" ref="H48" si="226">IF(B50=0,0,IF(B50&lt;=18,"L","H"))</f>
        <v>L</v>
      </c>
      <c r="O48" s="306"/>
      <c r="P48" s="308"/>
      <c r="Q48" s="306"/>
      <c r="R48" s="306"/>
      <c r="X48" s="306"/>
      <c r="Y48" s="308"/>
      <c r="Z48" s="306"/>
      <c r="AA48" s="306"/>
      <c r="AG48" s="306"/>
      <c r="AH48" s="308"/>
      <c r="AI48" s="306"/>
    </row>
    <row r="49" spans="1:35">
      <c r="A49" s="327">
        <f t="shared" si="0"/>
        <v>39</v>
      </c>
      <c r="B49" s="328">
        <f>Data!B49</f>
        <v>30</v>
      </c>
      <c r="D49" s="308"/>
      <c r="E49" s="308"/>
      <c r="F49" s="308"/>
      <c r="G49" s="308"/>
      <c r="H49" s="308"/>
      <c r="O49" s="306"/>
      <c r="P49" s="308"/>
      <c r="Q49" s="306"/>
      <c r="R49" s="306"/>
      <c r="X49" s="306"/>
      <c r="Y49" s="308"/>
      <c r="Z49" s="306"/>
      <c r="AA49" s="306"/>
      <c r="AG49" s="306"/>
      <c r="AH49" s="308"/>
      <c r="AI49" s="306"/>
    </row>
    <row r="50" spans="1:35">
      <c r="A50" s="327">
        <f t="shared" si="0"/>
        <v>40</v>
      </c>
      <c r="B50" s="328">
        <f>Data!B50</f>
        <v>17</v>
      </c>
      <c r="D50" s="308"/>
      <c r="E50" s="308"/>
      <c r="F50" s="308"/>
      <c r="G50" s="308"/>
      <c r="H50" s="308"/>
      <c r="J50" s="333" t="str">
        <f t="shared" ref="J50" si="227">IF(D36=1,"2&amp;3",IF(D36=2,"1&amp;3","1&amp;2"))</f>
        <v>1&amp;2</v>
      </c>
      <c r="K50" s="333" t="str">
        <f t="shared" ref="K50" si="228">IF(E36="A","B&amp;C",IF(E36="B","A&amp;C","A&amp;B"))</f>
        <v>B&amp;C</v>
      </c>
      <c r="L50" s="333" t="str">
        <f t="shared" ref="L50" si="229">IF(F36=1,"2&amp;3",IF(F36=2,"1&amp;3","1&amp;2"))</f>
        <v>2&amp;3</v>
      </c>
      <c r="M50" s="333" t="str">
        <f t="shared" ref="M50" si="230">IF(G36="A","B&amp;C",IF(G36="B","A&amp;C","A&amp;B"))</f>
        <v>A&amp;B</v>
      </c>
      <c r="N50" s="333" t="str">
        <f t="shared" ref="N50" si="231">IF(H36=1,"2&amp;3",IF(H36=2,"1&amp;3","1&amp;2"))</f>
        <v>2&amp;3</v>
      </c>
      <c r="O50" s="306"/>
      <c r="P50" s="308"/>
      <c r="Q50" s="306"/>
      <c r="R50" s="306"/>
      <c r="S50" s="335" t="str">
        <f t="shared" ref="S50" si="232">IF(D37="A","B&amp;C",IF(D37="B","A&amp;C","A&amp;B"))</f>
        <v>A&amp;C</v>
      </c>
      <c r="T50" s="335" t="str">
        <f t="shared" ref="T50" si="233">IF(E37=1,"2&amp;3",IF(E37=2,"1&amp;3","1&amp;2"))</f>
        <v>1&amp;2</v>
      </c>
      <c r="U50" s="335" t="str">
        <f t="shared" ref="U50" si="234">IF(F37="A","B&amp;C",IF(F37="B","A&amp;C","A&amp;B"))</f>
        <v>B&amp;C</v>
      </c>
      <c r="V50" s="335" t="str">
        <f t="shared" ref="V50" si="235">IF(G37=1,"2&amp;3",IF(G37=2,"1&amp;3","1&amp;2"))</f>
        <v>1&amp;3</v>
      </c>
      <c r="W50" s="335" t="str">
        <f t="shared" ref="W50" si="236">IF(H37="A","B&amp;C",IF(H37="B","A&amp;C","A&amp;B"))</f>
        <v>A&amp;B</v>
      </c>
      <c r="X50" s="306"/>
      <c r="Y50" s="308"/>
      <c r="Z50" s="306"/>
      <c r="AA50" s="306"/>
      <c r="AB50" s="337" t="str">
        <f t="shared" ref="AB50" si="237">IF(D38="L","H","L")</f>
        <v>L</v>
      </c>
      <c r="AC50" s="337" t="str">
        <f t="shared" ref="AC50" si="238">IF(E38="O","E","O")</f>
        <v>E</v>
      </c>
      <c r="AD50" s="337" t="str">
        <f t="shared" ref="AD50" si="239">IF(F38="L","H","L")</f>
        <v>H</v>
      </c>
      <c r="AE50" s="337" t="str">
        <f t="shared" ref="AE50" si="240">IF(G38="O","E","O")</f>
        <v>E</v>
      </c>
      <c r="AF50" s="337" t="str">
        <f t="shared" ref="AF50" si="241">IF(H38="L","H","L")</f>
        <v>H</v>
      </c>
      <c r="AG50" s="306"/>
      <c r="AH50" s="308"/>
      <c r="AI50" s="306"/>
    </row>
    <row r="51" spans="1:35">
      <c r="A51" s="327">
        <f t="shared" si="0"/>
        <v>41</v>
      </c>
      <c r="B51" s="328">
        <f>Data!B51</f>
        <v>8</v>
      </c>
      <c r="D51" s="334">
        <f t="shared" ref="D51" si="242">IF(AND(B51&gt;0,B51&lt;=12),1,IF(AND(B51&gt;12,B51&lt;=24),2,IF(AND(B51&gt;24,B51&lt;=36),3,0)))</f>
        <v>1</v>
      </c>
      <c r="E51" s="334" t="str">
        <f t="shared" ref="E51" si="243">IF(B52=0,0,IF(MOD(B52,3)=1,"A",IF(MOD(B52,3)=2,"B","C")))</f>
        <v>B</v>
      </c>
      <c r="F51" s="334">
        <f t="shared" ref="F51" si="244">IF(AND(B53&gt;0,B53&lt;=12),1,IF(AND(B53&gt;12,B53&lt;=24),2,IF(AND(B53&gt;24,B53&lt;=36),3,0)))</f>
        <v>2</v>
      </c>
      <c r="G51" s="334" t="str">
        <f t="shared" ref="G51" si="245">IF(B54=0,0,IF(MOD(B54,3)=1,"A",IF(MOD(B54,3)=2,"B","C")))</f>
        <v>B</v>
      </c>
      <c r="H51" s="334">
        <f t="shared" ref="H51" si="246">IF(AND(B55&gt;0,B55&lt;=12),1,IF(AND(B55&gt;12,B55&lt;=24),2,IF(AND(B55&gt;24,B55&lt;=36),3,0)))</f>
        <v>2</v>
      </c>
      <c r="J51" s="314" t="str">
        <f t="shared" ref="J51" si="247">IF(AND(D51&lt;&gt;D36,D51&lt;&gt;0),"W","L")</f>
        <v>W</v>
      </c>
      <c r="K51" s="314" t="str">
        <f t="shared" ref="K51" si="248">IF(J51="W"," ", IF(AND(E51&lt;&gt;E36,E51&lt;&gt;0),"W","L"))</f>
        <v xml:space="preserve"> </v>
      </c>
      <c r="L51" s="314" t="str">
        <f t="shared" ref="L51:N51" si="249">IF(OR(K51="W",K51=" ")," ",IF(AND(F51&lt;&gt;F36,F51&lt;&gt;0),"W","L"))</f>
        <v xml:space="preserve"> </v>
      </c>
      <c r="M51" s="314" t="str">
        <f t="shared" si="249"/>
        <v xml:space="preserve"> </v>
      </c>
      <c r="N51" s="314" t="str">
        <f t="shared" si="249"/>
        <v xml:space="preserve"> </v>
      </c>
      <c r="O51" s="306"/>
      <c r="P51" s="308">
        <f t="shared" ref="P51" si="250">IF(J51="W",1,IF(K51="W",2,IF(L51="W",3,IF(M51="W",4,IF(N51="W",5,"L")))))</f>
        <v>1</v>
      </c>
      <c r="Q51" s="306">
        <f t="shared" ref="Q51" si="251">IF(P51&lt;&gt;"L",Q46+1,Q46-243)</f>
        <v>6</v>
      </c>
      <c r="R51" s="306"/>
      <c r="S51" s="314" t="str">
        <f t="shared" ref="S51" si="252">IF(AND(D52&lt;&gt;D37,D52&lt;&gt;0),"W","L")</f>
        <v>L</v>
      </c>
      <c r="T51" s="314" t="str">
        <f t="shared" ref="T51" si="253">IF(S51="W"," ", IF(AND(E52&lt;&gt;E37,E52&lt;&gt;0),"W","L"))</f>
        <v>L</v>
      </c>
      <c r="U51" s="314" t="str">
        <f t="shared" ref="U51:W51" si="254">IF(OR(T51="W",T51=" ")," ",IF(AND(F52&lt;&gt;F37,F52&lt;&gt;0),"W","L"))</f>
        <v>W</v>
      </c>
      <c r="V51" s="314" t="str">
        <f t="shared" si="254"/>
        <v xml:space="preserve"> </v>
      </c>
      <c r="W51" s="314" t="str">
        <f t="shared" si="254"/>
        <v xml:space="preserve"> </v>
      </c>
      <c r="X51" s="306"/>
      <c r="Y51" s="308">
        <f t="shared" ref="Y51" si="255">IF(S51="W",1,IF(T51="W",2,IF(U51="W",3,IF(V51="W",4,IF(W51="W",5,"L")))))</f>
        <v>3</v>
      </c>
      <c r="Z51" s="306">
        <f t="shared" ref="Z51" si="256">IF(Y51&lt;&gt;"L",Z46+1,Z46-243)</f>
        <v>6</v>
      </c>
      <c r="AA51" s="306"/>
      <c r="AB51" s="314" t="str">
        <f t="shared" ref="AB51" si="257">IF(AND(D53&lt;&gt;D38,D53&lt;&gt;0),"W","L")</f>
        <v>W</v>
      </c>
      <c r="AC51" s="314" t="str">
        <f t="shared" ref="AC51" si="258">IF(AB51="W"," ", IF(AND(E53&lt;&gt;E38,E53&lt;&gt;0),"W","L"))</f>
        <v xml:space="preserve"> </v>
      </c>
      <c r="AD51" s="314" t="str">
        <f t="shared" ref="AD51:AF51" si="259">IF(OR(AC51="W",AC51=" ")," ",IF(AND(F53&lt;&gt;F38,F53&lt;&gt;0),"W","L"))</f>
        <v xml:space="preserve"> </v>
      </c>
      <c r="AE51" s="314" t="str">
        <f t="shared" si="259"/>
        <v xml:space="preserve"> </v>
      </c>
      <c r="AF51" s="314" t="str">
        <f t="shared" si="259"/>
        <v xml:space="preserve"> </v>
      </c>
      <c r="AG51" s="306"/>
      <c r="AH51" s="308">
        <f t="shared" ref="AH51" si="260">IF(AB51="W",1,IF(AC51="W",2,IF(AD51="W",3,IF(AE51="W",4,IF(AF51="W",5,"L")))))</f>
        <v>1</v>
      </c>
      <c r="AI51" s="306">
        <f t="shared" ref="AI51" si="261">IF(AH51&lt;&gt;"L",AI46+1,AI46-31)</f>
        <v>6</v>
      </c>
    </row>
    <row r="52" spans="1:35">
      <c r="A52" s="327">
        <f t="shared" si="0"/>
        <v>42</v>
      </c>
      <c r="B52" s="328">
        <f>Data!B52</f>
        <v>29</v>
      </c>
      <c r="D52" s="336" t="str">
        <f t="shared" ref="D52" si="262">IF(B51=0,0,IF(MOD(B51,3)=1,"A",IF(MOD(B51,3)=2,"B","C")))</f>
        <v>B</v>
      </c>
      <c r="E52" s="336">
        <f t="shared" ref="E52" si="263">IF(AND(B52&gt;0,B52&lt;=12),1,IF(AND(B52&gt;12,B52&lt;=24),2,IF(AND(B52&gt;24,B52&lt;=36),3,0)))</f>
        <v>3</v>
      </c>
      <c r="F52" s="336" t="str">
        <f t="shared" ref="F52" si="264">IF(B53=0,0,IF(MOD(B53,3)=1,"A",IF(MOD(B53,3)=2,"B","C")))</f>
        <v>C</v>
      </c>
      <c r="G52" s="336">
        <f t="shared" ref="G52" si="265">IF(AND(B54&gt;0,B54&lt;=12),1,IF(AND(B54&gt;12,B54&lt;=24),2,IF(AND(B54&gt;24,B54&lt;=36),3,0)))</f>
        <v>1</v>
      </c>
      <c r="H52" s="336" t="str">
        <f t="shared" ref="H52" si="266">IF(B55=0,0,IF(MOD(B55,3)=1,"A",IF(MOD(B55,3)=2,"B","C")))</f>
        <v>B</v>
      </c>
      <c r="O52" s="306"/>
      <c r="P52" s="308"/>
      <c r="Q52" s="306"/>
      <c r="R52" s="306"/>
      <c r="X52" s="306"/>
      <c r="Y52" s="308"/>
      <c r="Z52" s="306"/>
      <c r="AA52" s="306"/>
      <c r="AG52" s="306"/>
      <c r="AH52" s="308"/>
      <c r="AI52" s="306"/>
    </row>
    <row r="53" spans="1:35">
      <c r="A53" s="327">
        <f t="shared" si="0"/>
        <v>43</v>
      </c>
      <c r="B53" s="328">
        <f>Data!B53</f>
        <v>24</v>
      </c>
      <c r="D53" s="338" t="str">
        <f t="shared" ref="D53" si="267">IF(B51=0,0,IF(B51&lt;=18,"L","H"))</f>
        <v>L</v>
      </c>
      <c r="E53" s="338" t="str">
        <f t="shared" ref="E53" si="268">IF(B52=0,0,IF(ISODD(B52),"O","E"))</f>
        <v>O</v>
      </c>
      <c r="F53" s="338" t="str">
        <f t="shared" ref="F53" si="269">IF(B53=0,0,IF(B53&lt;=18,"L","H"))</f>
        <v>H</v>
      </c>
      <c r="G53" s="338" t="str">
        <f t="shared" ref="G53" si="270">IF(B54=0,0,IF(ISODD(B54),"O","E"))</f>
        <v>O</v>
      </c>
      <c r="H53" s="338" t="str">
        <f t="shared" ref="H53" si="271">IF(B55=0,0,IF(B55&lt;=18,"L","H"))</f>
        <v>H</v>
      </c>
      <c r="O53" s="306"/>
      <c r="P53" s="308"/>
      <c r="Q53" s="306"/>
      <c r="R53" s="306"/>
      <c r="X53" s="306"/>
      <c r="Y53" s="308"/>
      <c r="Z53" s="306"/>
      <c r="AA53" s="306"/>
      <c r="AG53" s="306"/>
      <c r="AH53" s="308"/>
      <c r="AI53" s="306"/>
    </row>
    <row r="54" spans="1:35">
      <c r="A54" s="327">
        <f t="shared" si="0"/>
        <v>44</v>
      </c>
      <c r="B54" s="328">
        <f>Data!B54</f>
        <v>11</v>
      </c>
      <c r="D54" s="308"/>
      <c r="E54" s="308"/>
      <c r="F54" s="308"/>
      <c r="G54" s="308"/>
      <c r="H54" s="308"/>
      <c r="O54" s="306"/>
      <c r="P54" s="308"/>
      <c r="Q54" s="306"/>
      <c r="R54" s="306"/>
      <c r="X54" s="306"/>
      <c r="Y54" s="308"/>
      <c r="Z54" s="306"/>
      <c r="AA54" s="306"/>
      <c r="AG54" s="306"/>
      <c r="AH54" s="308"/>
      <c r="AI54" s="306"/>
    </row>
    <row r="55" spans="1:35">
      <c r="A55" s="327">
        <f t="shared" si="0"/>
        <v>45</v>
      </c>
      <c r="B55" s="328">
        <f>Data!B55</f>
        <v>20</v>
      </c>
      <c r="D55" s="308"/>
      <c r="E55" s="308"/>
      <c r="F55" s="308"/>
      <c r="G55" s="308"/>
      <c r="H55" s="308"/>
      <c r="J55" s="333" t="str">
        <f t="shared" ref="J55" si="272">IF(D41=1,"2&amp;3",IF(D41=2,"1&amp;3","1&amp;2"))</f>
        <v>1&amp;2</v>
      </c>
      <c r="K55" s="333" t="str">
        <f t="shared" ref="K55" si="273">IF(E41="A","B&amp;C",IF(E41="B","A&amp;C","A&amp;B"))</f>
        <v>A&amp;C</v>
      </c>
      <c r="L55" s="333" t="str">
        <f t="shared" ref="L55" si="274">IF(F41=1,"2&amp;3",IF(F41=2,"1&amp;3","1&amp;2"))</f>
        <v>1&amp;3</v>
      </c>
      <c r="M55" s="333" t="str">
        <f t="shared" ref="M55" si="275">IF(G41="A","B&amp;C",IF(G41="B","A&amp;C","A&amp;B"))</f>
        <v>A&amp;B</v>
      </c>
      <c r="N55" s="333" t="str">
        <f t="shared" ref="N55" si="276">IF(H41=1,"2&amp;3",IF(H41=2,"1&amp;3","1&amp;2"))</f>
        <v>1&amp;2</v>
      </c>
      <c r="O55" s="306"/>
      <c r="P55" s="308"/>
      <c r="Q55" s="306"/>
      <c r="R55" s="306"/>
      <c r="S55" s="335" t="str">
        <f t="shared" ref="S55" si="277">IF(D42="A","B&amp;C",IF(D42="B","A&amp;C","A&amp;B"))</f>
        <v>A&amp;C</v>
      </c>
      <c r="T55" s="335" t="str">
        <f t="shared" ref="T55" si="278">IF(E42=1,"2&amp;3",IF(E42=2,"1&amp;3","1&amp;2"))</f>
        <v>1&amp;3</v>
      </c>
      <c r="U55" s="335" t="str">
        <f t="shared" ref="U55" si="279">IF(F42="A","B&amp;C",IF(F42="B","A&amp;C","A&amp;B"))</f>
        <v>A&amp;C</v>
      </c>
      <c r="V55" s="335" t="str">
        <f t="shared" ref="V55" si="280">IF(G42=1,"2&amp;3",IF(G42=2,"1&amp;3","1&amp;2"))</f>
        <v>2&amp;3</v>
      </c>
      <c r="W55" s="335" t="str">
        <f t="shared" ref="W55" si="281">IF(H42="A","B&amp;C",IF(H42="B","A&amp;C","A&amp;B"))</f>
        <v>A&amp;B</v>
      </c>
      <c r="X55" s="306"/>
      <c r="Y55" s="308"/>
      <c r="Z55" s="306"/>
      <c r="AA55" s="306"/>
      <c r="AB55" s="337" t="str">
        <f t="shared" ref="AB55" si="282">IF(D43="L","H","L")</f>
        <v>L</v>
      </c>
      <c r="AC55" s="337" t="str">
        <f t="shared" ref="AC55" si="283">IF(E43="O","E","O")</f>
        <v>E</v>
      </c>
      <c r="AD55" s="337" t="str">
        <f t="shared" ref="AD55" si="284">IF(F43="L","H","L")</f>
        <v>H</v>
      </c>
      <c r="AE55" s="337" t="str">
        <f t="shared" ref="AE55" si="285">IF(G43="O","E","O")</f>
        <v>E</v>
      </c>
      <c r="AF55" s="337" t="str">
        <f t="shared" ref="AF55" si="286">IF(H43="L","H","L")</f>
        <v>L</v>
      </c>
      <c r="AG55" s="306"/>
      <c r="AH55" s="308"/>
      <c r="AI55" s="306"/>
    </row>
    <row r="56" spans="1:35">
      <c r="A56" s="327">
        <f t="shared" si="0"/>
        <v>46</v>
      </c>
      <c r="B56" s="328">
        <f>Data!B56</f>
        <v>35</v>
      </c>
      <c r="D56" s="334">
        <f t="shared" ref="D56" si="287">IF(AND(B56&gt;0,B56&lt;=12),1,IF(AND(B56&gt;12,B56&lt;=24),2,IF(AND(B56&gt;24,B56&lt;=36),3,0)))</f>
        <v>3</v>
      </c>
      <c r="E56" s="334" t="str">
        <f t="shared" ref="E56" si="288">IF(B57=0,0,IF(MOD(B57,3)=1,"A",IF(MOD(B57,3)=2,"B","C")))</f>
        <v>C</v>
      </c>
      <c r="F56" s="334">
        <f t="shared" ref="F56" si="289">IF(AND(B58&gt;0,B58&lt;=12),1,IF(AND(B58&gt;12,B58&lt;=24),2,IF(AND(B58&gt;24,B58&lt;=36),3,0)))</f>
        <v>3</v>
      </c>
      <c r="G56" s="334" t="str">
        <f t="shared" ref="G56" si="290">IF(B59=0,0,IF(MOD(B59,3)=1,"A",IF(MOD(B59,3)=2,"B","C")))</f>
        <v>B</v>
      </c>
      <c r="H56" s="334">
        <f t="shared" ref="H56" si="291">IF(AND(B60&gt;0,B60&lt;=12),1,IF(AND(B60&gt;12,B60&lt;=24),2,IF(AND(B60&gt;24,B60&lt;=36),3,0)))</f>
        <v>1</v>
      </c>
      <c r="J56" s="314" t="str">
        <f t="shared" ref="J56" si="292">IF(AND(D56&lt;&gt;D41,D56&lt;&gt;0),"W","L")</f>
        <v>L</v>
      </c>
      <c r="K56" s="314" t="str">
        <f t="shared" ref="K56" si="293">IF(J56="W"," ", IF(AND(E56&lt;&gt;E41,E56&lt;&gt;0),"W","L"))</f>
        <v>W</v>
      </c>
      <c r="L56" s="314" t="str">
        <f t="shared" ref="L56:N56" si="294">IF(OR(K56="W",K56=" ")," ",IF(AND(F56&lt;&gt;F41,F56&lt;&gt;0),"W","L"))</f>
        <v xml:space="preserve"> </v>
      </c>
      <c r="M56" s="314" t="str">
        <f t="shared" si="294"/>
        <v xml:space="preserve"> </v>
      </c>
      <c r="N56" s="314" t="str">
        <f t="shared" si="294"/>
        <v xml:space="preserve"> </v>
      </c>
      <c r="O56" s="306"/>
      <c r="P56" s="308">
        <f t="shared" ref="P56" si="295">IF(J56="W",1,IF(K56="W",2,IF(L56="W",3,IF(M56="W",4,IF(N56="W",5,"L")))))</f>
        <v>2</v>
      </c>
      <c r="Q56" s="306">
        <f t="shared" ref="Q56" si="296">IF(P56&lt;&gt;"L",Q51+1,Q51-243)</f>
        <v>7</v>
      </c>
      <c r="R56" s="306"/>
      <c r="S56" s="314" t="str">
        <f t="shared" ref="S56" si="297">IF(AND(D57&lt;&gt;D42,D57&lt;&gt;0),"W","L")</f>
        <v>L</v>
      </c>
      <c r="T56" s="314" t="str">
        <f t="shared" ref="T56" si="298">IF(S56="W"," ", IF(AND(E57&lt;&gt;E42,E57&lt;&gt;0),"W","L"))</f>
        <v>L</v>
      </c>
      <c r="U56" s="314" t="str">
        <f t="shared" ref="U56:W56" si="299">IF(OR(T56="W",T56=" ")," ",IF(AND(F57&lt;&gt;F42,F57&lt;&gt;0),"W","L"))</f>
        <v>L</v>
      </c>
      <c r="V56" s="314" t="str">
        <f t="shared" si="299"/>
        <v>W</v>
      </c>
      <c r="W56" s="314" t="str">
        <f t="shared" si="299"/>
        <v xml:space="preserve"> </v>
      </c>
      <c r="X56" s="306"/>
      <c r="Y56" s="308">
        <f t="shared" ref="Y56" si="300">IF(S56="W",1,IF(T56="W",2,IF(U56="W",3,IF(V56="W",4,IF(W56="W",5,"L")))))</f>
        <v>4</v>
      </c>
      <c r="Z56" s="306">
        <f t="shared" ref="Z56" si="301">IF(Y56&lt;&gt;"L",Z51+1,Z51-243)</f>
        <v>7</v>
      </c>
      <c r="AA56" s="306"/>
      <c r="AB56" s="314" t="str">
        <f t="shared" ref="AB56" si="302">IF(AND(D58&lt;&gt;D43,D58&lt;&gt;0),"W","L")</f>
        <v>L</v>
      </c>
      <c r="AC56" s="314" t="str">
        <f t="shared" ref="AC56" si="303">IF(AB56="W"," ", IF(AND(E58&lt;&gt;E43,E58&lt;&gt;0),"W","L"))</f>
        <v>W</v>
      </c>
      <c r="AD56" s="314" t="str">
        <f t="shared" ref="AD56:AF56" si="304">IF(OR(AC56="W",AC56=" ")," ",IF(AND(F58&lt;&gt;F43,F58&lt;&gt;0),"W","L"))</f>
        <v xml:space="preserve"> </v>
      </c>
      <c r="AE56" s="314" t="str">
        <f t="shared" si="304"/>
        <v xml:space="preserve"> </v>
      </c>
      <c r="AF56" s="314" t="str">
        <f t="shared" si="304"/>
        <v xml:space="preserve"> </v>
      </c>
      <c r="AG56" s="306"/>
      <c r="AH56" s="308">
        <f t="shared" ref="AH56" si="305">IF(AB56="W",1,IF(AC56="W",2,IF(AD56="W",3,IF(AE56="W",4,IF(AF56="W",5,"L")))))</f>
        <v>2</v>
      </c>
      <c r="AI56" s="306">
        <f t="shared" ref="AI56" si="306">IF(AH56&lt;&gt;"L",AI51+1,AI51-31)</f>
        <v>7</v>
      </c>
    </row>
    <row r="57" spans="1:35">
      <c r="A57" s="327">
        <f t="shared" si="0"/>
        <v>47</v>
      </c>
      <c r="B57" s="328">
        <f>Data!B57</f>
        <v>24</v>
      </c>
      <c r="D57" s="336" t="str">
        <f t="shared" ref="D57" si="307">IF(B56=0,0,IF(MOD(B56,3)=1,"A",IF(MOD(B56,3)=2,"B","C")))</f>
        <v>B</v>
      </c>
      <c r="E57" s="336">
        <f t="shared" ref="E57" si="308">IF(AND(B57&gt;0,B57&lt;=12),1,IF(AND(B57&gt;12,B57&lt;=24),2,IF(AND(B57&gt;24,B57&lt;=36),3,0)))</f>
        <v>2</v>
      </c>
      <c r="F57" s="336" t="str">
        <f t="shared" ref="F57" si="309">IF(B58=0,0,IF(MOD(B58,3)=1,"A",IF(MOD(B58,3)=2,"B","C")))</f>
        <v>B</v>
      </c>
      <c r="G57" s="336">
        <f t="shared" ref="G57" si="310">IF(AND(B59&gt;0,B59&lt;=12),1,IF(AND(B59&gt;12,B59&lt;=24),2,IF(AND(B59&gt;24,B59&lt;=36),3,0)))</f>
        <v>2</v>
      </c>
      <c r="H57" s="336" t="str">
        <f t="shared" ref="H57" si="311">IF(B60=0,0,IF(MOD(B60,3)=1,"A",IF(MOD(B60,3)=2,"B","C")))</f>
        <v>B</v>
      </c>
      <c r="O57" s="306"/>
      <c r="P57" s="308"/>
      <c r="Q57" s="306"/>
      <c r="R57" s="306"/>
      <c r="X57" s="306"/>
      <c r="Y57" s="308"/>
      <c r="Z57" s="306"/>
      <c r="AA57" s="306"/>
      <c r="AG57" s="306"/>
      <c r="AH57" s="308"/>
      <c r="AI57" s="306"/>
    </row>
    <row r="58" spans="1:35">
      <c r="A58" s="327">
        <f t="shared" si="0"/>
        <v>48</v>
      </c>
      <c r="B58" s="328">
        <f>Data!B58</f>
        <v>26</v>
      </c>
      <c r="D58" s="338" t="str">
        <f t="shared" ref="D58" si="312">IF(B56=0,0,IF(B56&lt;=18,"L","H"))</f>
        <v>H</v>
      </c>
      <c r="E58" s="338" t="str">
        <f t="shared" ref="E58" si="313">IF(B57=0,0,IF(ISODD(B57),"O","E"))</f>
        <v>E</v>
      </c>
      <c r="F58" s="338" t="str">
        <f t="shared" ref="F58" si="314">IF(B58=0,0,IF(B58&lt;=18,"L","H"))</f>
        <v>H</v>
      </c>
      <c r="G58" s="338" t="str">
        <f t="shared" ref="G58" si="315">IF(B59=0,0,IF(ISODD(B59),"O","E"))</f>
        <v>E</v>
      </c>
      <c r="H58" s="338" t="str">
        <f t="shared" ref="H58" si="316">IF(B60=0,0,IF(B60&lt;=18,"L","H"))</f>
        <v>L</v>
      </c>
      <c r="O58" s="306"/>
      <c r="P58" s="308"/>
      <c r="Q58" s="306"/>
      <c r="R58" s="306"/>
      <c r="X58" s="306"/>
      <c r="Y58" s="308"/>
      <c r="Z58" s="306"/>
      <c r="AA58" s="306"/>
      <c r="AG58" s="306"/>
      <c r="AH58" s="308"/>
      <c r="AI58" s="306"/>
    </row>
    <row r="59" spans="1:35">
      <c r="A59" s="327">
        <f t="shared" si="0"/>
        <v>49</v>
      </c>
      <c r="B59" s="328">
        <f>Data!B59</f>
        <v>14</v>
      </c>
      <c r="D59" s="308"/>
      <c r="E59" s="308"/>
      <c r="F59" s="308"/>
      <c r="G59" s="308"/>
      <c r="H59" s="308"/>
      <c r="O59" s="306"/>
      <c r="P59" s="308"/>
      <c r="Q59" s="306"/>
      <c r="R59" s="306"/>
      <c r="X59" s="306"/>
      <c r="Y59" s="308"/>
      <c r="Z59" s="306"/>
      <c r="AA59" s="306"/>
      <c r="AG59" s="306"/>
      <c r="AH59" s="308"/>
      <c r="AI59" s="306"/>
    </row>
    <row r="60" spans="1:35">
      <c r="A60" s="327">
        <f t="shared" si="0"/>
        <v>50</v>
      </c>
      <c r="B60" s="328">
        <f>Data!B60</f>
        <v>11</v>
      </c>
      <c r="D60" s="308"/>
      <c r="E60" s="308"/>
      <c r="F60" s="308"/>
      <c r="G60" s="308"/>
      <c r="H60" s="308"/>
      <c r="J60" s="333" t="str">
        <f t="shared" ref="J60" si="317">IF(D46=1,"2&amp;3",IF(D46=2,"1&amp;3","1&amp;2"))</f>
        <v>1&amp;3</v>
      </c>
      <c r="K60" s="333" t="str">
        <f t="shared" ref="K60" si="318">IF(E46="A","B&amp;C",IF(E46="B","A&amp;C","A&amp;B"))</f>
        <v>A&amp;C</v>
      </c>
      <c r="L60" s="333" t="str">
        <f t="shared" ref="L60" si="319">IF(F46=1,"2&amp;3",IF(F46=2,"1&amp;3","1&amp;2"))</f>
        <v>2&amp;3</v>
      </c>
      <c r="M60" s="333" t="str">
        <f t="shared" ref="M60" si="320">IF(G46="A","B&amp;C",IF(G46="B","A&amp;C","A&amp;B"))</f>
        <v>A&amp;B</v>
      </c>
      <c r="N60" s="333" t="str">
        <f t="shared" ref="N60" si="321">IF(H46=1,"2&amp;3",IF(H46=2,"1&amp;3","1&amp;2"))</f>
        <v>1&amp;3</v>
      </c>
      <c r="O60" s="306"/>
      <c r="P60" s="308"/>
      <c r="Q60" s="306"/>
      <c r="R60" s="306"/>
      <c r="S60" s="335" t="str">
        <f t="shared" ref="S60" si="322">IF(D47="A","B&amp;C",IF(D47="B","A&amp;C","A&amp;B"))</f>
        <v>B&amp;C</v>
      </c>
      <c r="T60" s="335" t="str">
        <f t="shared" ref="T60" si="323">IF(E47=1,"2&amp;3",IF(E47=2,"1&amp;3","1&amp;2"))</f>
        <v>1&amp;3</v>
      </c>
      <c r="U60" s="335" t="str">
        <f t="shared" ref="U60" si="324">IF(F47="A","B&amp;C",IF(F47="B","A&amp;C","A&amp;B"))</f>
        <v>A&amp;B</v>
      </c>
      <c r="V60" s="335" t="str">
        <f t="shared" ref="V60" si="325">IF(G47=1,"2&amp;3",IF(G47=2,"1&amp;3","1&amp;2"))</f>
        <v>1&amp;2</v>
      </c>
      <c r="W60" s="335" t="str">
        <f t="shared" ref="W60" si="326">IF(H47="A","B&amp;C",IF(H47="B","A&amp;C","A&amp;B"))</f>
        <v>A&amp;C</v>
      </c>
      <c r="X60" s="306"/>
      <c r="Y60" s="308"/>
      <c r="Z60" s="306"/>
      <c r="AA60" s="306"/>
      <c r="AB60" s="337" t="str">
        <f t="shared" ref="AB60" si="327">IF(D48="L","H","L")</f>
        <v>L</v>
      </c>
      <c r="AC60" s="337" t="str">
        <f t="shared" ref="AC60" si="328">IF(E48="O","E","O")</f>
        <v>E</v>
      </c>
      <c r="AD60" s="337" t="str">
        <f t="shared" ref="AD60" si="329">IF(F48="L","H","L")</f>
        <v>H</v>
      </c>
      <c r="AE60" s="337" t="str">
        <f t="shared" ref="AE60" si="330">IF(G48="O","E","O")</f>
        <v>O</v>
      </c>
      <c r="AF60" s="337" t="str">
        <f t="shared" ref="AF60" si="331">IF(H48="L","H","L")</f>
        <v>H</v>
      </c>
      <c r="AG60" s="306"/>
      <c r="AH60" s="308"/>
      <c r="AI60" s="306"/>
    </row>
    <row r="61" spans="1:35">
      <c r="A61" s="327">
        <f t="shared" si="0"/>
        <v>51</v>
      </c>
      <c r="B61" s="328">
        <f>Data!B61</f>
        <v>35</v>
      </c>
      <c r="D61" s="334">
        <f t="shared" ref="D61" si="332">IF(AND(B61&gt;0,B61&lt;=12),1,IF(AND(B61&gt;12,B61&lt;=24),2,IF(AND(B61&gt;24,B61&lt;=36),3,0)))</f>
        <v>3</v>
      </c>
      <c r="E61" s="334" t="str">
        <f t="shared" ref="E61" si="333">IF(B62=0,0,IF(MOD(B62,3)=1,"A",IF(MOD(B62,3)=2,"B","C")))</f>
        <v>B</v>
      </c>
      <c r="F61" s="334">
        <f t="shared" ref="F61" si="334">IF(AND(B63&gt;0,B63&lt;=12),1,IF(AND(B63&gt;12,B63&lt;=24),2,IF(AND(B63&gt;24,B63&lt;=36),3,0)))</f>
        <v>3</v>
      </c>
      <c r="G61" s="334" t="str">
        <f t="shared" ref="G61" si="335">IF(B64=0,0,IF(MOD(B64,3)=1,"A",IF(MOD(B64,3)=2,"B","C")))</f>
        <v>C</v>
      </c>
      <c r="H61" s="334">
        <f t="shared" ref="H61" si="336">IF(AND(B65&gt;0,B65&lt;=12),1,IF(AND(B65&gt;12,B65&lt;=24),2,IF(AND(B65&gt;24,B65&lt;=36),3,0)))</f>
        <v>3</v>
      </c>
      <c r="J61" s="314" t="str">
        <f t="shared" ref="J61" si="337">IF(AND(D61&lt;&gt;D46,D61&lt;&gt;0),"W","L")</f>
        <v>W</v>
      </c>
      <c r="K61" s="314" t="str">
        <f t="shared" ref="K61" si="338">IF(J61="W"," ", IF(AND(E61&lt;&gt;E46,E61&lt;&gt;0),"W","L"))</f>
        <v xml:space="preserve"> </v>
      </c>
      <c r="L61" s="314" t="str">
        <f t="shared" ref="L61:N61" si="339">IF(OR(K61="W",K61=" ")," ",IF(AND(F61&lt;&gt;F46,F61&lt;&gt;0),"W","L"))</f>
        <v xml:space="preserve"> </v>
      </c>
      <c r="M61" s="314" t="str">
        <f t="shared" si="339"/>
        <v xml:space="preserve"> </v>
      </c>
      <c r="N61" s="314" t="str">
        <f t="shared" si="339"/>
        <v xml:space="preserve"> </v>
      </c>
      <c r="O61" s="306"/>
      <c r="P61" s="308">
        <f t="shared" ref="P61" si="340">IF(J61="W",1,IF(K61="W",2,IF(L61="W",3,IF(M61="W",4,IF(N61="W",5,"L")))))</f>
        <v>1</v>
      </c>
      <c r="Q61" s="306">
        <f t="shared" ref="Q61" si="341">IF(P61&lt;&gt;"L",Q56+1,Q56-243)</f>
        <v>8</v>
      </c>
      <c r="R61" s="306"/>
      <c r="S61" s="314" t="str">
        <f t="shared" ref="S61" si="342">IF(AND(D62&lt;&gt;D47,D62&lt;&gt;0),"W","L")</f>
        <v>W</v>
      </c>
      <c r="T61" s="314" t="str">
        <f t="shared" ref="T61" si="343">IF(S61="W"," ", IF(AND(E62&lt;&gt;E47,E62&lt;&gt;0),"W","L"))</f>
        <v xml:space="preserve"> </v>
      </c>
      <c r="U61" s="314" t="str">
        <f t="shared" ref="U61:W61" si="344">IF(OR(T61="W",T61=" ")," ",IF(AND(F62&lt;&gt;F47,F62&lt;&gt;0),"W","L"))</f>
        <v xml:space="preserve"> </v>
      </c>
      <c r="V61" s="314" t="str">
        <f t="shared" si="344"/>
        <v xml:space="preserve"> </v>
      </c>
      <c r="W61" s="314" t="str">
        <f t="shared" si="344"/>
        <v xml:space="preserve"> </v>
      </c>
      <c r="X61" s="306"/>
      <c r="Y61" s="308">
        <f t="shared" ref="Y61" si="345">IF(S61="W",1,IF(T61="W",2,IF(U61="W",3,IF(V61="W",4,IF(W61="W",5,"L")))))</f>
        <v>1</v>
      </c>
      <c r="Z61" s="306">
        <f t="shared" ref="Z61" si="346">IF(Y61&lt;&gt;"L",Z56+1,Z56-243)</f>
        <v>8</v>
      </c>
      <c r="AA61" s="306"/>
      <c r="AB61" s="314" t="str">
        <f t="shared" ref="AB61" si="347">IF(AND(D63&lt;&gt;D48,D63&lt;&gt;0),"W","L")</f>
        <v>L</v>
      </c>
      <c r="AC61" s="314" t="str">
        <f t="shared" ref="AC61" si="348">IF(AB61="W"," ", IF(AND(E63&lt;&gt;E48,E63&lt;&gt;0),"W","L"))</f>
        <v>W</v>
      </c>
      <c r="AD61" s="314" t="str">
        <f t="shared" ref="AD61:AF61" si="349">IF(OR(AC61="W",AC61=" ")," ",IF(AND(F63&lt;&gt;F48,F63&lt;&gt;0),"W","L"))</f>
        <v xml:space="preserve"> </v>
      </c>
      <c r="AE61" s="314" t="str">
        <f t="shared" si="349"/>
        <v xml:space="preserve"> </v>
      </c>
      <c r="AF61" s="314" t="str">
        <f t="shared" si="349"/>
        <v xml:space="preserve"> </v>
      </c>
      <c r="AG61" s="306"/>
      <c r="AH61" s="308">
        <f t="shared" ref="AH61" si="350">IF(AB61="W",1,IF(AC61="W",2,IF(AD61="W",3,IF(AE61="W",4,IF(AF61="W",5,"L")))))</f>
        <v>2</v>
      </c>
      <c r="AI61" s="306">
        <f t="shared" ref="AI61" si="351">IF(AH61&lt;&gt;"L",AI56+1,AI56-31)</f>
        <v>8</v>
      </c>
    </row>
    <row r="62" spans="1:35">
      <c r="A62" s="327">
        <f t="shared" si="0"/>
        <v>52</v>
      </c>
      <c r="B62" s="328">
        <f>Data!B62</f>
        <v>8</v>
      </c>
      <c r="D62" s="336" t="str">
        <f t="shared" ref="D62" si="352">IF(B61=0,0,IF(MOD(B61,3)=1,"A",IF(MOD(B61,3)=2,"B","C")))</f>
        <v>B</v>
      </c>
      <c r="E62" s="336">
        <f t="shared" ref="E62" si="353">IF(AND(B62&gt;0,B62&lt;=12),1,IF(AND(B62&gt;12,B62&lt;=24),2,IF(AND(B62&gt;24,B62&lt;=36),3,0)))</f>
        <v>1</v>
      </c>
      <c r="F62" s="336" t="str">
        <f t="shared" ref="F62" si="354">IF(B63=0,0,IF(MOD(B63,3)=1,"A",IF(MOD(B63,3)=2,"B","C")))</f>
        <v>B</v>
      </c>
      <c r="G62" s="336">
        <f t="shared" ref="G62" si="355">IF(AND(B64&gt;0,B64&lt;=12),1,IF(AND(B64&gt;12,B64&lt;=24),2,IF(AND(B64&gt;24,B64&lt;=36),3,0)))</f>
        <v>2</v>
      </c>
      <c r="H62" s="336" t="str">
        <f t="shared" ref="H62" si="356">IF(B65=0,0,IF(MOD(B65,3)=1,"A",IF(MOD(B65,3)=2,"B","C")))</f>
        <v>B</v>
      </c>
      <c r="O62" s="306"/>
      <c r="P62" s="308"/>
      <c r="Q62" s="306"/>
      <c r="R62" s="306"/>
      <c r="X62" s="306"/>
      <c r="Y62" s="308"/>
      <c r="Z62" s="306"/>
      <c r="AA62" s="306"/>
      <c r="AG62" s="306"/>
      <c r="AH62" s="308"/>
      <c r="AI62" s="306"/>
    </row>
    <row r="63" spans="1:35">
      <c r="A63" s="327">
        <f t="shared" si="0"/>
        <v>53</v>
      </c>
      <c r="B63" s="328">
        <f>Data!B63</f>
        <v>35</v>
      </c>
      <c r="D63" s="338" t="str">
        <f t="shared" ref="D63" si="357">IF(B61=0,0,IF(B61&lt;=18,"L","H"))</f>
        <v>H</v>
      </c>
      <c r="E63" s="338" t="str">
        <f t="shared" ref="E63" si="358">IF(B62=0,0,IF(ISODD(B62),"O","E"))</f>
        <v>E</v>
      </c>
      <c r="F63" s="338" t="str">
        <f t="shared" ref="F63" si="359">IF(B63=0,0,IF(B63&lt;=18,"L","H"))</f>
        <v>H</v>
      </c>
      <c r="G63" s="338" t="str">
        <f t="shared" ref="G63" si="360">IF(B64=0,0,IF(ISODD(B64),"O","E"))</f>
        <v>O</v>
      </c>
      <c r="H63" s="338" t="str">
        <f t="shared" ref="H63" si="361">IF(B65=0,0,IF(B65&lt;=18,"L","H"))</f>
        <v>H</v>
      </c>
      <c r="O63" s="306"/>
      <c r="P63" s="308"/>
      <c r="Q63" s="306"/>
      <c r="R63" s="306"/>
      <c r="X63" s="306"/>
      <c r="Y63" s="308"/>
      <c r="Z63" s="306"/>
      <c r="AA63" s="306"/>
      <c r="AG63" s="306"/>
      <c r="AH63" s="308"/>
      <c r="AI63" s="306"/>
    </row>
    <row r="64" spans="1:35">
      <c r="A64" s="327">
        <f t="shared" si="0"/>
        <v>54</v>
      </c>
      <c r="B64" s="328">
        <f>Data!B64</f>
        <v>21</v>
      </c>
      <c r="D64" s="308"/>
      <c r="E64" s="308"/>
      <c r="F64" s="308"/>
      <c r="G64" s="308"/>
      <c r="H64" s="308"/>
      <c r="O64" s="306"/>
      <c r="P64" s="308"/>
      <c r="Q64" s="306"/>
      <c r="R64" s="306"/>
      <c r="X64" s="306"/>
      <c r="Y64" s="308"/>
      <c r="Z64" s="306"/>
      <c r="AA64" s="306"/>
      <c r="AG64" s="306"/>
      <c r="AH64" s="308"/>
      <c r="AI64" s="306"/>
    </row>
    <row r="65" spans="1:35">
      <c r="A65" s="327">
        <f t="shared" si="0"/>
        <v>55</v>
      </c>
      <c r="B65" s="328">
        <f>Data!B65</f>
        <v>26</v>
      </c>
      <c r="D65" s="308"/>
      <c r="E65" s="308"/>
      <c r="F65" s="308"/>
      <c r="G65" s="308"/>
      <c r="H65" s="308"/>
      <c r="J65" s="333" t="str">
        <f t="shared" ref="J65" si="362">IF(D51=1,"2&amp;3",IF(D51=2,"1&amp;3","1&amp;2"))</f>
        <v>2&amp;3</v>
      </c>
      <c r="K65" s="333" t="str">
        <f t="shared" ref="K65" si="363">IF(E51="A","B&amp;C",IF(E51="B","A&amp;C","A&amp;B"))</f>
        <v>A&amp;C</v>
      </c>
      <c r="L65" s="333" t="str">
        <f t="shared" ref="L65" si="364">IF(F51=1,"2&amp;3",IF(F51=2,"1&amp;3","1&amp;2"))</f>
        <v>1&amp;3</v>
      </c>
      <c r="M65" s="333" t="str">
        <f t="shared" ref="M65" si="365">IF(G51="A","B&amp;C",IF(G51="B","A&amp;C","A&amp;B"))</f>
        <v>A&amp;C</v>
      </c>
      <c r="N65" s="333" t="str">
        <f t="shared" ref="N65" si="366">IF(H51=1,"2&amp;3",IF(H51=2,"1&amp;3","1&amp;2"))</f>
        <v>1&amp;3</v>
      </c>
      <c r="O65" s="306"/>
      <c r="P65" s="308"/>
      <c r="Q65" s="306"/>
      <c r="R65" s="306"/>
      <c r="S65" s="335" t="str">
        <f t="shared" ref="S65" si="367">IF(D52="A","B&amp;C",IF(D52="B","A&amp;C","A&amp;B"))</f>
        <v>A&amp;C</v>
      </c>
      <c r="T65" s="335" t="str">
        <f t="shared" ref="T65" si="368">IF(E52=1,"2&amp;3",IF(E52=2,"1&amp;3","1&amp;2"))</f>
        <v>1&amp;2</v>
      </c>
      <c r="U65" s="335" t="str">
        <f t="shared" ref="U65" si="369">IF(F52="A","B&amp;C",IF(F52="B","A&amp;C","A&amp;B"))</f>
        <v>A&amp;B</v>
      </c>
      <c r="V65" s="335" t="str">
        <f t="shared" ref="V65" si="370">IF(G52=1,"2&amp;3",IF(G52=2,"1&amp;3","1&amp;2"))</f>
        <v>2&amp;3</v>
      </c>
      <c r="W65" s="335" t="str">
        <f t="shared" ref="W65" si="371">IF(H52="A","B&amp;C",IF(H52="B","A&amp;C","A&amp;B"))</f>
        <v>A&amp;C</v>
      </c>
      <c r="X65" s="306"/>
      <c r="Y65" s="308"/>
      <c r="Z65" s="306"/>
      <c r="AA65" s="306"/>
      <c r="AB65" s="337" t="str">
        <f t="shared" ref="AB65" si="372">IF(D53="L","H","L")</f>
        <v>H</v>
      </c>
      <c r="AC65" s="337" t="str">
        <f t="shared" ref="AC65" si="373">IF(E53="O","E","O")</f>
        <v>E</v>
      </c>
      <c r="AD65" s="337" t="str">
        <f t="shared" ref="AD65" si="374">IF(F53="L","H","L")</f>
        <v>L</v>
      </c>
      <c r="AE65" s="337" t="str">
        <f t="shared" ref="AE65" si="375">IF(G53="O","E","O")</f>
        <v>E</v>
      </c>
      <c r="AF65" s="337" t="str">
        <f t="shared" ref="AF65" si="376">IF(H53="L","H","L")</f>
        <v>L</v>
      </c>
      <c r="AG65" s="306"/>
      <c r="AH65" s="308"/>
      <c r="AI65" s="306"/>
    </row>
    <row r="66" spans="1:35">
      <c r="A66" s="327">
        <f t="shared" si="0"/>
        <v>56</v>
      </c>
      <c r="B66" s="328">
        <f>Data!B66</f>
        <v>29</v>
      </c>
      <c r="D66" s="334">
        <f t="shared" ref="D66" si="377">IF(AND(B66&gt;0,B66&lt;=12),1,IF(AND(B66&gt;12,B66&lt;=24),2,IF(AND(B66&gt;24,B66&lt;=36),3,0)))</f>
        <v>3</v>
      </c>
      <c r="E66" s="334" t="str">
        <f t="shared" ref="E66" si="378">IF(B67=0,0,IF(MOD(B67,3)=1,"A",IF(MOD(B67,3)=2,"B","C")))</f>
        <v>A</v>
      </c>
      <c r="F66" s="334">
        <f t="shared" ref="F66" si="379">IF(AND(B68&gt;0,B68&lt;=12),1,IF(AND(B68&gt;12,B68&lt;=24),2,IF(AND(B68&gt;24,B68&lt;=36),3,0)))</f>
        <v>1</v>
      </c>
      <c r="G66" s="334" t="str">
        <f t="shared" ref="G66" si="380">IF(B69=0,0,IF(MOD(B69,3)=1,"A",IF(MOD(B69,3)=2,"B","C")))</f>
        <v>B</v>
      </c>
      <c r="H66" s="334">
        <f t="shared" ref="H66" si="381">IF(AND(B70&gt;0,B70&lt;=12),1,IF(AND(B70&gt;12,B70&lt;=24),2,IF(AND(B70&gt;24,B70&lt;=36),3,0)))</f>
        <v>2</v>
      </c>
      <c r="J66" s="314" t="str">
        <f t="shared" ref="J66" si="382">IF(AND(D66&lt;&gt;D51,D66&lt;&gt;0),"W","L")</f>
        <v>W</v>
      </c>
      <c r="K66" s="314" t="str">
        <f t="shared" ref="K66" si="383">IF(J66="W"," ", IF(AND(E66&lt;&gt;E51,E66&lt;&gt;0),"W","L"))</f>
        <v xml:space="preserve"> </v>
      </c>
      <c r="L66" s="314" t="str">
        <f t="shared" ref="L66:N66" si="384">IF(OR(K66="W",K66=" ")," ",IF(AND(F66&lt;&gt;F51,F66&lt;&gt;0),"W","L"))</f>
        <v xml:space="preserve"> </v>
      </c>
      <c r="M66" s="314" t="str">
        <f t="shared" si="384"/>
        <v xml:space="preserve"> </v>
      </c>
      <c r="N66" s="314" t="str">
        <f t="shared" si="384"/>
        <v xml:space="preserve"> </v>
      </c>
      <c r="O66" s="306"/>
      <c r="P66" s="308">
        <f t="shared" ref="P66" si="385">IF(J66="W",1,IF(K66="W",2,IF(L66="W",3,IF(M66="W",4,IF(N66="W",5,"L")))))</f>
        <v>1</v>
      </c>
      <c r="Q66" s="306">
        <f t="shared" ref="Q66" si="386">IF(P66&lt;&gt;"L",Q61+1,Q61-243)</f>
        <v>9</v>
      </c>
      <c r="R66" s="306"/>
      <c r="S66" s="314" t="str">
        <f t="shared" ref="S66" si="387">IF(AND(D67&lt;&gt;D52,D67&lt;&gt;0),"W","L")</f>
        <v>L</v>
      </c>
      <c r="T66" s="314" t="str">
        <f t="shared" ref="T66" si="388">IF(S66="W"," ", IF(AND(E67&lt;&gt;E52,E67&lt;&gt;0),"W","L"))</f>
        <v>W</v>
      </c>
      <c r="U66" s="314" t="str">
        <f t="shared" ref="U66:W66" si="389">IF(OR(T66="W",T66=" ")," ",IF(AND(F67&lt;&gt;F52,F67&lt;&gt;0),"W","L"))</f>
        <v xml:space="preserve"> </v>
      </c>
      <c r="V66" s="314" t="str">
        <f t="shared" si="389"/>
        <v xml:space="preserve"> </v>
      </c>
      <c r="W66" s="314" t="str">
        <f t="shared" si="389"/>
        <v xml:space="preserve"> </v>
      </c>
      <c r="X66" s="306"/>
      <c r="Y66" s="308">
        <f t="shared" ref="Y66" si="390">IF(S66="W",1,IF(T66="W",2,IF(U66="W",3,IF(V66="W",4,IF(W66="W",5,"L")))))</f>
        <v>2</v>
      </c>
      <c r="Z66" s="306">
        <f t="shared" ref="Z66" si="391">IF(Y66&lt;&gt;"L",Z61+1,Z61-243)</f>
        <v>9</v>
      </c>
      <c r="AA66" s="306"/>
      <c r="AB66" s="314" t="str">
        <f t="shared" ref="AB66" si="392">IF(AND(D68&lt;&gt;D53,D68&lt;&gt;0),"W","L")</f>
        <v>W</v>
      </c>
      <c r="AC66" s="314" t="str">
        <f t="shared" ref="AC66" si="393">IF(AB66="W"," ", IF(AND(E68&lt;&gt;E53,E68&lt;&gt;0),"W","L"))</f>
        <v xml:space="preserve"> </v>
      </c>
      <c r="AD66" s="314" t="str">
        <f t="shared" ref="AD66:AF66" si="394">IF(OR(AC66="W",AC66=" ")," ",IF(AND(F68&lt;&gt;F53,F68&lt;&gt;0),"W","L"))</f>
        <v xml:space="preserve"> </v>
      </c>
      <c r="AE66" s="314" t="str">
        <f t="shared" si="394"/>
        <v xml:space="preserve"> </v>
      </c>
      <c r="AF66" s="314" t="str">
        <f t="shared" si="394"/>
        <v xml:space="preserve"> </v>
      </c>
      <c r="AG66" s="306"/>
      <c r="AH66" s="308">
        <f t="shared" ref="AH66" si="395">IF(AB66="W",1,IF(AC66="W",2,IF(AD66="W",3,IF(AE66="W",4,IF(AF66="W",5,"L")))))</f>
        <v>1</v>
      </c>
      <c r="AI66" s="306">
        <f t="shared" ref="AI66" si="396">IF(AH66&lt;&gt;"L",AI61+1,AI61-31)</f>
        <v>9</v>
      </c>
    </row>
    <row r="67" spans="1:35">
      <c r="A67" s="327">
        <f t="shared" si="0"/>
        <v>57</v>
      </c>
      <c r="B67" s="328">
        <f>Data!B67</f>
        <v>13</v>
      </c>
      <c r="D67" s="336" t="str">
        <f t="shared" ref="D67" si="397">IF(B66=0,0,IF(MOD(B66,3)=1,"A",IF(MOD(B66,3)=2,"B","C")))</f>
        <v>B</v>
      </c>
      <c r="E67" s="336">
        <f t="shared" ref="E67" si="398">IF(AND(B67&gt;0,B67&lt;=12),1,IF(AND(B67&gt;12,B67&lt;=24),2,IF(AND(B67&gt;24,B67&lt;=36),3,0)))</f>
        <v>2</v>
      </c>
      <c r="F67" s="336" t="str">
        <f t="shared" ref="F67" si="399">IF(B68=0,0,IF(MOD(B68,3)=1,"A",IF(MOD(B68,3)=2,"B","C")))</f>
        <v>A</v>
      </c>
      <c r="G67" s="336">
        <f t="shared" ref="G67" si="400">IF(AND(B69&gt;0,B69&lt;=12),1,IF(AND(B69&gt;12,B69&lt;=24),2,IF(AND(B69&gt;24,B69&lt;=36),3,0)))</f>
        <v>2</v>
      </c>
      <c r="H67" s="336" t="str">
        <f t="shared" ref="H67" si="401">IF(B70=0,0,IF(MOD(B70,3)=1,"A",IF(MOD(B70,3)=2,"B","C")))</f>
        <v>A</v>
      </c>
      <c r="O67" s="306"/>
      <c r="P67" s="308"/>
      <c r="Q67" s="306"/>
      <c r="R67" s="306"/>
      <c r="X67" s="306"/>
      <c r="Y67" s="308"/>
      <c r="Z67" s="306"/>
      <c r="AA67" s="306"/>
      <c r="AG67" s="306"/>
      <c r="AH67" s="308"/>
      <c r="AI67" s="306"/>
    </row>
    <row r="68" spans="1:35">
      <c r="A68" s="327">
        <f t="shared" si="0"/>
        <v>58</v>
      </c>
      <c r="B68" s="328">
        <f>Data!B68</f>
        <v>10</v>
      </c>
      <c r="D68" s="338" t="str">
        <f t="shared" ref="D68" si="402">IF(B66=0,0,IF(B66&lt;=18,"L","H"))</f>
        <v>H</v>
      </c>
      <c r="E68" s="338" t="str">
        <f t="shared" ref="E68" si="403">IF(B67=0,0,IF(ISODD(B67),"O","E"))</f>
        <v>O</v>
      </c>
      <c r="F68" s="338" t="str">
        <f t="shared" ref="F68" si="404">IF(B68=0,0,IF(B68&lt;=18,"L","H"))</f>
        <v>L</v>
      </c>
      <c r="G68" s="338" t="str">
        <f t="shared" ref="G68" si="405">IF(B69=0,0,IF(ISODD(B69),"O","E"))</f>
        <v>E</v>
      </c>
      <c r="H68" s="338" t="str">
        <f t="shared" ref="H68" si="406">IF(B70=0,0,IF(B70&lt;=18,"L","H"))</f>
        <v>H</v>
      </c>
      <c r="O68" s="306"/>
      <c r="P68" s="308"/>
      <c r="Q68" s="306"/>
      <c r="R68" s="306"/>
      <c r="X68" s="306"/>
      <c r="Y68" s="308"/>
      <c r="Z68" s="306"/>
      <c r="AA68" s="306"/>
      <c r="AG68" s="306"/>
      <c r="AH68" s="308"/>
      <c r="AI68" s="306"/>
    </row>
    <row r="69" spans="1:35">
      <c r="A69" s="327">
        <f t="shared" si="0"/>
        <v>59</v>
      </c>
      <c r="B69" s="328">
        <f>Data!B69</f>
        <v>14</v>
      </c>
      <c r="D69" s="308"/>
      <c r="E69" s="308"/>
      <c r="F69" s="308"/>
      <c r="G69" s="308"/>
      <c r="H69" s="308"/>
      <c r="O69" s="306"/>
      <c r="P69" s="308"/>
      <c r="Q69" s="306"/>
      <c r="R69" s="306"/>
      <c r="X69" s="306"/>
      <c r="Y69" s="308"/>
      <c r="Z69" s="306"/>
      <c r="AA69" s="306"/>
      <c r="AG69" s="306"/>
      <c r="AH69" s="308"/>
      <c r="AI69" s="306"/>
    </row>
    <row r="70" spans="1:35">
      <c r="A70" s="327">
        <f t="shared" si="0"/>
        <v>60</v>
      </c>
      <c r="B70" s="328">
        <f>Data!B70</f>
        <v>19</v>
      </c>
      <c r="D70" s="308"/>
      <c r="E70" s="308"/>
      <c r="F70" s="308"/>
      <c r="G70" s="308"/>
      <c r="H70" s="308"/>
      <c r="J70" s="333" t="str">
        <f t="shared" ref="J70" si="407">IF(D56=1,"2&amp;3",IF(D56=2,"1&amp;3","1&amp;2"))</f>
        <v>1&amp;2</v>
      </c>
      <c r="K70" s="333" t="str">
        <f t="shared" ref="K70" si="408">IF(E56="A","B&amp;C",IF(E56="B","A&amp;C","A&amp;B"))</f>
        <v>A&amp;B</v>
      </c>
      <c r="L70" s="333" t="str">
        <f t="shared" ref="L70" si="409">IF(F56=1,"2&amp;3",IF(F56=2,"1&amp;3","1&amp;2"))</f>
        <v>1&amp;2</v>
      </c>
      <c r="M70" s="333" t="str">
        <f t="shared" ref="M70" si="410">IF(G56="A","B&amp;C",IF(G56="B","A&amp;C","A&amp;B"))</f>
        <v>A&amp;C</v>
      </c>
      <c r="N70" s="333" t="str">
        <f t="shared" ref="N70" si="411">IF(H56=1,"2&amp;3",IF(H56=2,"1&amp;3","1&amp;2"))</f>
        <v>2&amp;3</v>
      </c>
      <c r="O70" s="306"/>
      <c r="P70" s="308"/>
      <c r="Q70" s="306"/>
      <c r="R70" s="306"/>
      <c r="S70" s="335" t="str">
        <f t="shared" ref="S70" si="412">IF(D57="A","B&amp;C",IF(D57="B","A&amp;C","A&amp;B"))</f>
        <v>A&amp;C</v>
      </c>
      <c r="T70" s="335" t="str">
        <f t="shared" ref="T70" si="413">IF(E57=1,"2&amp;3",IF(E57=2,"1&amp;3","1&amp;2"))</f>
        <v>1&amp;3</v>
      </c>
      <c r="U70" s="335" t="str">
        <f t="shared" ref="U70" si="414">IF(F57="A","B&amp;C",IF(F57="B","A&amp;C","A&amp;B"))</f>
        <v>A&amp;C</v>
      </c>
      <c r="V70" s="335" t="str">
        <f t="shared" ref="V70" si="415">IF(G57=1,"2&amp;3",IF(G57=2,"1&amp;3","1&amp;2"))</f>
        <v>1&amp;3</v>
      </c>
      <c r="W70" s="335" t="str">
        <f t="shared" ref="W70" si="416">IF(H57="A","B&amp;C",IF(H57="B","A&amp;C","A&amp;B"))</f>
        <v>A&amp;C</v>
      </c>
      <c r="X70" s="306"/>
      <c r="Y70" s="308"/>
      <c r="Z70" s="306"/>
      <c r="AA70" s="306"/>
      <c r="AB70" s="337" t="str">
        <f t="shared" ref="AB70" si="417">IF(D58="L","H","L")</f>
        <v>L</v>
      </c>
      <c r="AC70" s="337" t="str">
        <f t="shared" ref="AC70" si="418">IF(E58="O","E","O")</f>
        <v>O</v>
      </c>
      <c r="AD70" s="337" t="str">
        <f t="shared" ref="AD70" si="419">IF(F58="L","H","L")</f>
        <v>L</v>
      </c>
      <c r="AE70" s="337" t="str">
        <f t="shared" ref="AE70" si="420">IF(G58="O","E","O")</f>
        <v>O</v>
      </c>
      <c r="AF70" s="337" t="str">
        <f t="shared" ref="AF70" si="421">IF(H58="L","H","L")</f>
        <v>H</v>
      </c>
      <c r="AG70" s="306"/>
      <c r="AH70" s="308"/>
      <c r="AI70" s="306"/>
    </row>
    <row r="71" spans="1:35">
      <c r="A71" s="327">
        <f t="shared" si="0"/>
        <v>61</v>
      </c>
      <c r="B71" s="328">
        <f>Data!B71</f>
        <v>9</v>
      </c>
      <c r="D71" s="334">
        <f t="shared" ref="D71" si="422">IF(AND(B71&gt;0,B71&lt;=12),1,IF(AND(B71&gt;12,B71&lt;=24),2,IF(AND(B71&gt;24,B71&lt;=36),3,0)))</f>
        <v>1</v>
      </c>
      <c r="E71" s="334" t="str">
        <f t="shared" ref="E71" si="423">IF(B72=0,0,IF(MOD(B72,3)=1,"A",IF(MOD(B72,3)=2,"B","C")))</f>
        <v>A</v>
      </c>
      <c r="F71" s="334">
        <f t="shared" ref="F71" si="424">IF(AND(B73&gt;0,B73&lt;=12),1,IF(AND(B73&gt;12,B73&lt;=24),2,IF(AND(B73&gt;24,B73&lt;=36),3,0)))</f>
        <v>3</v>
      </c>
      <c r="G71" s="334" t="str">
        <f t="shared" ref="G71" si="425">IF(B74=0,0,IF(MOD(B74,3)=1,"A",IF(MOD(B74,3)=2,"B","C")))</f>
        <v>A</v>
      </c>
      <c r="H71" s="334">
        <f t="shared" ref="H71" si="426">IF(AND(B75&gt;0,B75&lt;=12),1,IF(AND(B75&gt;12,B75&lt;=24),2,IF(AND(B75&gt;24,B75&lt;=36),3,0)))</f>
        <v>1</v>
      </c>
      <c r="J71" s="314" t="str">
        <f t="shared" ref="J71" si="427">IF(AND(D71&lt;&gt;D56,D71&lt;&gt;0),"W","L")</f>
        <v>W</v>
      </c>
      <c r="K71" s="314" t="str">
        <f t="shared" ref="K71" si="428">IF(J71="W"," ", IF(AND(E71&lt;&gt;E56,E71&lt;&gt;0),"W","L"))</f>
        <v xml:space="preserve"> </v>
      </c>
      <c r="L71" s="314" t="str">
        <f t="shared" ref="L71:N71" si="429">IF(OR(K71="W",K71=" ")," ",IF(AND(F71&lt;&gt;F56,F71&lt;&gt;0),"W","L"))</f>
        <v xml:space="preserve"> </v>
      </c>
      <c r="M71" s="314" t="str">
        <f t="shared" si="429"/>
        <v xml:space="preserve"> </v>
      </c>
      <c r="N71" s="314" t="str">
        <f t="shared" si="429"/>
        <v xml:space="preserve"> </v>
      </c>
      <c r="O71" s="306"/>
      <c r="P71" s="308">
        <f t="shared" ref="P71" si="430">IF(J71="W",1,IF(K71="W",2,IF(L71="W",3,IF(M71="W",4,IF(N71="W",5,"L")))))</f>
        <v>1</v>
      </c>
      <c r="Q71" s="306">
        <f t="shared" ref="Q71" si="431">IF(P71&lt;&gt;"L",Q66+1,Q66-243)</f>
        <v>10</v>
      </c>
      <c r="R71" s="306"/>
      <c r="S71" s="314" t="str">
        <f t="shared" ref="S71" si="432">IF(AND(D72&lt;&gt;D57,D72&lt;&gt;0),"W","L")</f>
        <v>W</v>
      </c>
      <c r="T71" s="314" t="str">
        <f t="shared" ref="T71" si="433">IF(S71="W"," ", IF(AND(E72&lt;&gt;E57,E72&lt;&gt;0),"W","L"))</f>
        <v xml:space="preserve"> </v>
      </c>
      <c r="U71" s="314" t="str">
        <f t="shared" ref="U71:W71" si="434">IF(OR(T71="W",T71=" ")," ",IF(AND(F72&lt;&gt;F57,F72&lt;&gt;0),"W","L"))</f>
        <v xml:space="preserve"> </v>
      </c>
      <c r="V71" s="314" t="str">
        <f t="shared" si="434"/>
        <v xml:space="preserve"> </v>
      </c>
      <c r="W71" s="314" t="str">
        <f t="shared" si="434"/>
        <v xml:space="preserve"> </v>
      </c>
      <c r="X71" s="306"/>
      <c r="Y71" s="308">
        <f t="shared" ref="Y71" si="435">IF(S71="W",1,IF(T71="W",2,IF(U71="W",3,IF(V71="W",4,IF(W71="W",5,"L")))))</f>
        <v>1</v>
      </c>
      <c r="Z71" s="306">
        <f t="shared" ref="Z71" si="436">IF(Y71&lt;&gt;"L",Z66+1,Z66-243)</f>
        <v>10</v>
      </c>
      <c r="AA71" s="306"/>
      <c r="AB71" s="314" t="str">
        <f t="shared" ref="AB71" si="437">IF(AND(D73&lt;&gt;D58,D73&lt;&gt;0),"W","L")</f>
        <v>W</v>
      </c>
      <c r="AC71" s="314" t="str">
        <f t="shared" ref="AC71" si="438">IF(AB71="W"," ", IF(AND(E73&lt;&gt;E58,E73&lt;&gt;0),"W","L"))</f>
        <v xml:space="preserve"> </v>
      </c>
      <c r="AD71" s="314" t="str">
        <f t="shared" ref="AD71:AF71" si="439">IF(OR(AC71="W",AC71=" ")," ",IF(AND(F73&lt;&gt;F58,F73&lt;&gt;0),"W","L"))</f>
        <v xml:space="preserve"> </v>
      </c>
      <c r="AE71" s="314" t="str">
        <f t="shared" si="439"/>
        <v xml:space="preserve"> </v>
      </c>
      <c r="AF71" s="314" t="str">
        <f t="shared" si="439"/>
        <v xml:space="preserve"> </v>
      </c>
      <c r="AG71" s="306"/>
      <c r="AH71" s="308">
        <f t="shared" ref="AH71" si="440">IF(AB71="W",1,IF(AC71="W",2,IF(AD71="W",3,IF(AE71="W",4,IF(AF71="W",5,"L")))))</f>
        <v>1</v>
      </c>
      <c r="AI71" s="306">
        <f t="shared" ref="AI71" si="441">IF(AH71&lt;&gt;"L",AI66+1,AI66-31)</f>
        <v>10</v>
      </c>
    </row>
    <row r="72" spans="1:35">
      <c r="A72" s="327">
        <f t="shared" si="0"/>
        <v>62</v>
      </c>
      <c r="B72" s="328">
        <f>Data!B72</f>
        <v>31</v>
      </c>
      <c r="D72" s="336" t="str">
        <f t="shared" ref="D72" si="442">IF(B71=0,0,IF(MOD(B71,3)=1,"A",IF(MOD(B71,3)=2,"B","C")))</f>
        <v>C</v>
      </c>
      <c r="E72" s="336">
        <f t="shared" ref="E72" si="443">IF(AND(B72&gt;0,B72&lt;=12),1,IF(AND(B72&gt;12,B72&lt;=24),2,IF(AND(B72&gt;24,B72&lt;=36),3,0)))</f>
        <v>3</v>
      </c>
      <c r="F72" s="336" t="str">
        <f t="shared" ref="F72" si="444">IF(B73=0,0,IF(MOD(B73,3)=1,"A",IF(MOD(B73,3)=2,"B","C")))</f>
        <v>B</v>
      </c>
      <c r="G72" s="336">
        <f t="shared" ref="G72" si="445">IF(AND(B74&gt;0,B74&lt;=12),1,IF(AND(B74&gt;12,B74&lt;=24),2,IF(AND(B74&gt;24,B74&lt;=36),3,0)))</f>
        <v>2</v>
      </c>
      <c r="H72" s="336" t="str">
        <f t="shared" ref="H72" si="446">IF(B75=0,0,IF(MOD(B75,3)=1,"A",IF(MOD(B75,3)=2,"B","C")))</f>
        <v>A</v>
      </c>
      <c r="O72" s="306"/>
      <c r="P72" s="308"/>
      <c r="Q72" s="306"/>
      <c r="R72" s="306"/>
      <c r="X72" s="306"/>
      <c r="Y72" s="308"/>
      <c r="Z72" s="306"/>
      <c r="AA72" s="306"/>
      <c r="AG72" s="306"/>
      <c r="AH72" s="308"/>
      <c r="AI72" s="306"/>
    </row>
    <row r="73" spans="1:35">
      <c r="A73" s="327">
        <f t="shared" si="0"/>
        <v>63</v>
      </c>
      <c r="B73" s="328">
        <f>Data!B73</f>
        <v>29</v>
      </c>
      <c r="D73" s="338" t="str">
        <f t="shared" ref="D73" si="447">IF(B71=0,0,IF(B71&lt;=18,"L","H"))</f>
        <v>L</v>
      </c>
      <c r="E73" s="338" t="str">
        <f t="shared" ref="E73" si="448">IF(B72=0,0,IF(ISODD(B72),"O","E"))</f>
        <v>O</v>
      </c>
      <c r="F73" s="338" t="str">
        <f t="shared" ref="F73" si="449">IF(B73=0,0,IF(B73&lt;=18,"L","H"))</f>
        <v>H</v>
      </c>
      <c r="G73" s="338" t="str">
        <f t="shared" ref="G73" si="450">IF(B74=0,0,IF(ISODD(B74),"O","E"))</f>
        <v>E</v>
      </c>
      <c r="H73" s="338" t="str">
        <f t="shared" ref="H73" si="451">IF(B75=0,0,IF(B75&lt;=18,"L","H"))</f>
        <v>L</v>
      </c>
      <c r="O73" s="306"/>
      <c r="P73" s="308"/>
      <c r="Q73" s="306"/>
      <c r="R73" s="306"/>
      <c r="X73" s="306"/>
      <c r="Y73" s="308"/>
      <c r="Z73" s="306"/>
      <c r="AA73" s="306"/>
      <c r="AG73" s="306"/>
      <c r="AH73" s="308"/>
      <c r="AI73" s="306"/>
    </row>
    <row r="74" spans="1:35">
      <c r="A74" s="327">
        <f t="shared" si="0"/>
        <v>64</v>
      </c>
      <c r="B74" s="328">
        <f>Data!B74</f>
        <v>22</v>
      </c>
      <c r="D74" s="308"/>
      <c r="E74" s="308"/>
      <c r="F74" s="308"/>
      <c r="G74" s="308"/>
      <c r="H74" s="308"/>
      <c r="O74" s="306"/>
      <c r="P74" s="308"/>
      <c r="Q74" s="306"/>
      <c r="R74" s="306"/>
      <c r="X74" s="306"/>
      <c r="Y74" s="308"/>
      <c r="Z74" s="306"/>
      <c r="AA74" s="306"/>
      <c r="AG74" s="306"/>
      <c r="AH74" s="308"/>
      <c r="AI74" s="306"/>
    </row>
    <row r="75" spans="1:35">
      <c r="A75" s="327">
        <f t="shared" si="0"/>
        <v>65</v>
      </c>
      <c r="B75" s="328">
        <f>Data!B75</f>
        <v>7</v>
      </c>
      <c r="D75" s="308"/>
      <c r="E75" s="308"/>
      <c r="F75" s="308"/>
      <c r="G75" s="308"/>
      <c r="H75" s="308"/>
      <c r="J75" s="333" t="str">
        <f t="shared" ref="J75" si="452">IF(D61=1,"2&amp;3",IF(D61=2,"1&amp;3","1&amp;2"))</f>
        <v>1&amp;2</v>
      </c>
      <c r="K75" s="333" t="str">
        <f t="shared" ref="K75" si="453">IF(E61="A","B&amp;C",IF(E61="B","A&amp;C","A&amp;B"))</f>
        <v>A&amp;C</v>
      </c>
      <c r="L75" s="333" t="str">
        <f t="shared" ref="L75" si="454">IF(F61=1,"2&amp;3",IF(F61=2,"1&amp;3","1&amp;2"))</f>
        <v>1&amp;2</v>
      </c>
      <c r="M75" s="333" t="str">
        <f t="shared" ref="M75" si="455">IF(G61="A","B&amp;C",IF(G61="B","A&amp;C","A&amp;B"))</f>
        <v>A&amp;B</v>
      </c>
      <c r="N75" s="333" t="str">
        <f t="shared" ref="N75" si="456">IF(H61=1,"2&amp;3",IF(H61=2,"1&amp;3","1&amp;2"))</f>
        <v>1&amp;2</v>
      </c>
      <c r="O75" s="306"/>
      <c r="P75" s="308"/>
      <c r="Q75" s="306"/>
      <c r="R75" s="306"/>
      <c r="S75" s="335" t="str">
        <f t="shared" ref="S75" si="457">IF(D62="A","B&amp;C",IF(D62="B","A&amp;C","A&amp;B"))</f>
        <v>A&amp;C</v>
      </c>
      <c r="T75" s="335" t="str">
        <f t="shared" ref="T75" si="458">IF(E62=1,"2&amp;3",IF(E62=2,"1&amp;3","1&amp;2"))</f>
        <v>2&amp;3</v>
      </c>
      <c r="U75" s="335" t="str">
        <f t="shared" ref="U75" si="459">IF(F62="A","B&amp;C",IF(F62="B","A&amp;C","A&amp;B"))</f>
        <v>A&amp;C</v>
      </c>
      <c r="V75" s="335" t="str">
        <f t="shared" ref="V75" si="460">IF(G62=1,"2&amp;3",IF(G62=2,"1&amp;3","1&amp;2"))</f>
        <v>1&amp;3</v>
      </c>
      <c r="W75" s="335" t="str">
        <f t="shared" ref="W75" si="461">IF(H62="A","B&amp;C",IF(H62="B","A&amp;C","A&amp;B"))</f>
        <v>A&amp;C</v>
      </c>
      <c r="X75" s="306"/>
      <c r="Y75" s="308"/>
      <c r="Z75" s="306"/>
      <c r="AA75" s="306"/>
      <c r="AB75" s="337" t="str">
        <f t="shared" ref="AB75" si="462">IF(D63="L","H","L")</f>
        <v>L</v>
      </c>
      <c r="AC75" s="337" t="str">
        <f t="shared" ref="AC75" si="463">IF(E63="O","E","O")</f>
        <v>O</v>
      </c>
      <c r="AD75" s="337" t="str">
        <f t="shared" ref="AD75" si="464">IF(F63="L","H","L")</f>
        <v>L</v>
      </c>
      <c r="AE75" s="337" t="str">
        <f t="shared" ref="AE75" si="465">IF(G63="O","E","O")</f>
        <v>E</v>
      </c>
      <c r="AF75" s="337" t="str">
        <f t="shared" ref="AF75" si="466">IF(H63="L","H","L")</f>
        <v>L</v>
      </c>
      <c r="AG75" s="306"/>
      <c r="AH75" s="308"/>
      <c r="AI75" s="306"/>
    </row>
    <row r="76" spans="1:35">
      <c r="A76" s="327">
        <f t="shared" si="0"/>
        <v>66</v>
      </c>
      <c r="B76" s="328">
        <f>Data!B76</f>
        <v>8</v>
      </c>
      <c r="D76" s="334">
        <f t="shared" ref="D76" si="467">IF(AND(B76&gt;0,B76&lt;=12),1,IF(AND(B76&gt;12,B76&lt;=24),2,IF(AND(B76&gt;24,B76&lt;=36),3,0)))</f>
        <v>1</v>
      </c>
      <c r="E76" s="334" t="str">
        <f t="shared" ref="E76" si="468">IF(B77=0,0,IF(MOD(B77,3)=1,"A",IF(MOD(B77,3)=2,"B","C")))</f>
        <v>B</v>
      </c>
      <c r="F76" s="334">
        <f t="shared" ref="F76" si="469">IF(AND(B78&gt;0,B78&lt;=12),1,IF(AND(B78&gt;12,B78&lt;=24),2,IF(AND(B78&gt;24,B78&lt;=36),3,0)))</f>
        <v>3</v>
      </c>
      <c r="G76" s="334" t="str">
        <f t="shared" ref="G76" si="470">IF(B79=0,0,IF(MOD(B79,3)=1,"A",IF(MOD(B79,3)=2,"B","C")))</f>
        <v>A</v>
      </c>
      <c r="H76" s="334">
        <f t="shared" ref="H76" si="471">IF(AND(B80&gt;0,B80&lt;=12),1,IF(AND(B80&gt;12,B80&lt;=24),2,IF(AND(B80&gt;24,B80&lt;=36),3,0)))</f>
        <v>2</v>
      </c>
      <c r="J76" s="314" t="str">
        <f t="shared" ref="J76" si="472">IF(AND(D76&lt;&gt;D61,D76&lt;&gt;0),"W","L")</f>
        <v>W</v>
      </c>
      <c r="K76" s="314" t="str">
        <f t="shared" ref="K76" si="473">IF(J76="W"," ", IF(AND(E76&lt;&gt;E61,E76&lt;&gt;0),"W","L"))</f>
        <v xml:space="preserve"> </v>
      </c>
      <c r="L76" s="314" t="str">
        <f t="shared" ref="L76:N76" si="474">IF(OR(K76="W",K76=" ")," ",IF(AND(F76&lt;&gt;F61,F76&lt;&gt;0),"W","L"))</f>
        <v xml:space="preserve"> </v>
      </c>
      <c r="M76" s="314" t="str">
        <f t="shared" si="474"/>
        <v xml:space="preserve"> </v>
      </c>
      <c r="N76" s="314" t="str">
        <f t="shared" si="474"/>
        <v xml:space="preserve"> </v>
      </c>
      <c r="O76" s="306"/>
      <c r="P76" s="308">
        <f t="shared" ref="P76" si="475">IF(J76="W",1,IF(K76="W",2,IF(L76="W",3,IF(M76="W",4,IF(N76="W",5,"L")))))</f>
        <v>1</v>
      </c>
      <c r="Q76" s="306">
        <f t="shared" ref="Q76" si="476">IF(P76&lt;&gt;"L",Q71+1,Q71-243)</f>
        <v>11</v>
      </c>
      <c r="R76" s="306"/>
      <c r="S76" s="314" t="str">
        <f t="shared" ref="S76" si="477">IF(AND(D77&lt;&gt;D62,D77&lt;&gt;0),"W","L")</f>
        <v>L</v>
      </c>
      <c r="T76" s="314" t="str">
        <f t="shared" ref="T76" si="478">IF(S76="W"," ", IF(AND(E77&lt;&gt;E62,E77&lt;&gt;0),"W","L"))</f>
        <v>L</v>
      </c>
      <c r="U76" s="314" t="str">
        <f t="shared" ref="U76:W76" si="479">IF(OR(T76="W",T76=" ")," ",IF(AND(F77&lt;&gt;F62,F77&lt;&gt;0),"W","L"))</f>
        <v>W</v>
      </c>
      <c r="V76" s="314" t="str">
        <f t="shared" si="479"/>
        <v xml:space="preserve"> </v>
      </c>
      <c r="W76" s="314" t="str">
        <f t="shared" si="479"/>
        <v xml:space="preserve"> </v>
      </c>
      <c r="X76" s="306"/>
      <c r="Y76" s="308">
        <f t="shared" ref="Y76" si="480">IF(S76="W",1,IF(T76="W",2,IF(U76="W",3,IF(V76="W",4,IF(W76="W",5,"L")))))</f>
        <v>3</v>
      </c>
      <c r="Z76" s="306">
        <f t="shared" ref="Z76" si="481">IF(Y76&lt;&gt;"L",Z71+1,Z71-243)</f>
        <v>11</v>
      </c>
      <c r="AA76" s="306"/>
      <c r="AB76" s="314" t="str">
        <f t="shared" ref="AB76" si="482">IF(AND(D78&lt;&gt;D63,D78&lt;&gt;0),"W","L")</f>
        <v>W</v>
      </c>
      <c r="AC76" s="314" t="str">
        <f t="shared" ref="AC76" si="483">IF(AB76="W"," ", IF(AND(E78&lt;&gt;E63,E78&lt;&gt;0),"W","L"))</f>
        <v xml:space="preserve"> </v>
      </c>
      <c r="AD76" s="314" t="str">
        <f t="shared" ref="AD76:AF76" si="484">IF(OR(AC76="W",AC76=" ")," ",IF(AND(F78&lt;&gt;F63,F78&lt;&gt;0),"W","L"))</f>
        <v xml:space="preserve"> </v>
      </c>
      <c r="AE76" s="314" t="str">
        <f t="shared" si="484"/>
        <v xml:space="preserve"> </v>
      </c>
      <c r="AF76" s="314" t="str">
        <f t="shared" si="484"/>
        <v xml:space="preserve"> </v>
      </c>
      <c r="AG76" s="306"/>
      <c r="AH76" s="308">
        <f t="shared" ref="AH76" si="485">IF(AB76="W",1,IF(AC76="W",2,IF(AD76="W",3,IF(AE76="W",4,IF(AF76="W",5,"L")))))</f>
        <v>1</v>
      </c>
      <c r="AI76" s="306">
        <f t="shared" ref="AI76" si="486">IF(AH76&lt;&gt;"L",AI71+1,AI71-31)</f>
        <v>11</v>
      </c>
    </row>
    <row r="77" spans="1:35">
      <c r="A77" s="327">
        <f t="shared" ref="A77:A140" si="487">A76+1</f>
        <v>67</v>
      </c>
      <c r="B77" s="328">
        <f>Data!B77</f>
        <v>2</v>
      </c>
      <c r="D77" s="336" t="str">
        <f t="shared" ref="D77" si="488">IF(B76=0,0,IF(MOD(B76,3)=1,"A",IF(MOD(B76,3)=2,"B","C")))</f>
        <v>B</v>
      </c>
      <c r="E77" s="336">
        <f t="shared" ref="E77" si="489">IF(AND(B77&gt;0,B77&lt;=12),1,IF(AND(B77&gt;12,B77&lt;=24),2,IF(AND(B77&gt;24,B77&lt;=36),3,0)))</f>
        <v>1</v>
      </c>
      <c r="F77" s="336" t="str">
        <f t="shared" ref="F77" si="490">IF(B78=0,0,IF(MOD(B78,3)=1,"A",IF(MOD(B78,3)=2,"B","C")))</f>
        <v>C</v>
      </c>
      <c r="G77" s="336">
        <f t="shared" ref="G77" si="491">IF(AND(B79&gt;0,B79&lt;=12),1,IF(AND(B79&gt;12,B79&lt;=24),2,IF(AND(B79&gt;24,B79&lt;=36),3,0)))</f>
        <v>3</v>
      </c>
      <c r="H77" s="336" t="str">
        <f t="shared" ref="H77" si="492">IF(B80=0,0,IF(MOD(B80,3)=1,"A",IF(MOD(B80,3)=2,"B","C")))</f>
        <v>A</v>
      </c>
      <c r="O77" s="306"/>
      <c r="P77" s="308"/>
      <c r="Q77" s="306"/>
      <c r="R77" s="306"/>
      <c r="X77" s="306"/>
      <c r="Y77" s="308"/>
      <c r="Z77" s="306"/>
      <c r="AA77" s="306"/>
      <c r="AG77" s="306"/>
      <c r="AH77" s="308"/>
      <c r="AI77" s="306"/>
    </row>
    <row r="78" spans="1:35">
      <c r="A78" s="327">
        <f t="shared" si="487"/>
        <v>68</v>
      </c>
      <c r="B78" s="328">
        <f>Data!B78</f>
        <v>33</v>
      </c>
      <c r="D78" s="338" t="str">
        <f t="shared" ref="D78" si="493">IF(B76=0,0,IF(B76&lt;=18,"L","H"))</f>
        <v>L</v>
      </c>
      <c r="E78" s="338" t="str">
        <f t="shared" ref="E78" si="494">IF(B77=0,0,IF(ISODD(B77),"O","E"))</f>
        <v>E</v>
      </c>
      <c r="F78" s="338" t="str">
        <f t="shared" ref="F78" si="495">IF(B78=0,0,IF(B78&lt;=18,"L","H"))</f>
        <v>H</v>
      </c>
      <c r="G78" s="338" t="str">
        <f t="shared" ref="G78" si="496">IF(B79=0,0,IF(ISODD(B79),"O","E"))</f>
        <v>E</v>
      </c>
      <c r="H78" s="338" t="str">
        <f t="shared" ref="H78" si="497">IF(B80=0,0,IF(B80&lt;=18,"L","H"))</f>
        <v>H</v>
      </c>
      <c r="O78" s="306"/>
      <c r="P78" s="308"/>
      <c r="Q78" s="306"/>
      <c r="R78" s="306"/>
      <c r="X78" s="306"/>
      <c r="Y78" s="308"/>
      <c r="Z78" s="306"/>
      <c r="AA78" s="306"/>
      <c r="AG78" s="306"/>
      <c r="AH78" s="308"/>
      <c r="AI78" s="306"/>
    </row>
    <row r="79" spans="1:35">
      <c r="A79" s="327">
        <f t="shared" si="487"/>
        <v>69</v>
      </c>
      <c r="B79" s="328">
        <f>Data!B79</f>
        <v>34</v>
      </c>
      <c r="D79" s="308"/>
      <c r="E79" s="308"/>
      <c r="F79" s="308"/>
      <c r="G79" s="308"/>
      <c r="H79" s="308"/>
      <c r="O79" s="306"/>
      <c r="P79" s="308"/>
      <c r="Q79" s="306"/>
      <c r="R79" s="306"/>
      <c r="X79" s="306"/>
      <c r="Y79" s="308"/>
      <c r="Z79" s="306"/>
      <c r="AA79" s="306"/>
      <c r="AG79" s="306"/>
      <c r="AH79" s="308"/>
      <c r="AI79" s="306"/>
    </row>
    <row r="80" spans="1:35">
      <c r="A80" s="327">
        <f t="shared" si="487"/>
        <v>70</v>
      </c>
      <c r="B80" s="328">
        <f>Data!B80</f>
        <v>19</v>
      </c>
      <c r="D80" s="308"/>
      <c r="E80" s="308"/>
      <c r="F80" s="308"/>
      <c r="G80" s="308"/>
      <c r="H80" s="308"/>
      <c r="J80" s="333" t="str">
        <f t="shared" ref="J80" si="498">IF(D66=1,"2&amp;3",IF(D66=2,"1&amp;3","1&amp;2"))</f>
        <v>1&amp;2</v>
      </c>
      <c r="K80" s="333" t="str">
        <f t="shared" ref="K80" si="499">IF(E66="A","B&amp;C",IF(E66="B","A&amp;C","A&amp;B"))</f>
        <v>B&amp;C</v>
      </c>
      <c r="L80" s="333" t="str">
        <f t="shared" ref="L80" si="500">IF(F66=1,"2&amp;3",IF(F66=2,"1&amp;3","1&amp;2"))</f>
        <v>2&amp;3</v>
      </c>
      <c r="M80" s="333" t="str">
        <f t="shared" ref="M80" si="501">IF(G66="A","B&amp;C",IF(G66="B","A&amp;C","A&amp;B"))</f>
        <v>A&amp;C</v>
      </c>
      <c r="N80" s="333" t="str">
        <f t="shared" ref="N80" si="502">IF(H66=1,"2&amp;3",IF(H66=2,"1&amp;3","1&amp;2"))</f>
        <v>1&amp;3</v>
      </c>
      <c r="O80" s="306"/>
      <c r="P80" s="308"/>
      <c r="Q80" s="306"/>
      <c r="R80" s="306"/>
      <c r="S80" s="335" t="str">
        <f t="shared" ref="S80" si="503">IF(D67="A","B&amp;C",IF(D67="B","A&amp;C","A&amp;B"))</f>
        <v>A&amp;C</v>
      </c>
      <c r="T80" s="335" t="str">
        <f t="shared" ref="T80" si="504">IF(E67=1,"2&amp;3",IF(E67=2,"1&amp;3","1&amp;2"))</f>
        <v>1&amp;3</v>
      </c>
      <c r="U80" s="335" t="str">
        <f t="shared" ref="U80" si="505">IF(F67="A","B&amp;C",IF(F67="B","A&amp;C","A&amp;B"))</f>
        <v>B&amp;C</v>
      </c>
      <c r="V80" s="335" t="str">
        <f t="shared" ref="V80" si="506">IF(G67=1,"2&amp;3",IF(G67=2,"1&amp;3","1&amp;2"))</f>
        <v>1&amp;3</v>
      </c>
      <c r="W80" s="335" t="str">
        <f t="shared" ref="W80" si="507">IF(H67="A","B&amp;C",IF(H67="B","A&amp;C","A&amp;B"))</f>
        <v>B&amp;C</v>
      </c>
      <c r="X80" s="306"/>
      <c r="Y80" s="308"/>
      <c r="Z80" s="306"/>
      <c r="AA80" s="306"/>
      <c r="AB80" s="337" t="str">
        <f t="shared" ref="AB80" si="508">IF(D68="L","H","L")</f>
        <v>L</v>
      </c>
      <c r="AC80" s="337" t="str">
        <f t="shared" ref="AC80" si="509">IF(E68="O","E","O")</f>
        <v>E</v>
      </c>
      <c r="AD80" s="337" t="str">
        <f t="shared" ref="AD80" si="510">IF(F68="L","H","L")</f>
        <v>H</v>
      </c>
      <c r="AE80" s="337" t="str">
        <f t="shared" ref="AE80" si="511">IF(G68="O","E","O")</f>
        <v>O</v>
      </c>
      <c r="AF80" s="337" t="str">
        <f t="shared" ref="AF80" si="512">IF(H68="L","H","L")</f>
        <v>L</v>
      </c>
      <c r="AG80" s="306"/>
      <c r="AH80" s="308"/>
      <c r="AI80" s="306"/>
    </row>
    <row r="81" spans="1:35">
      <c r="A81" s="327">
        <f t="shared" si="487"/>
        <v>71</v>
      </c>
      <c r="B81" s="328">
        <f>Data!B81</f>
        <v>27</v>
      </c>
      <c r="D81" s="334">
        <f t="shared" ref="D81" si="513">IF(AND(B81&gt;0,B81&lt;=12),1,IF(AND(B81&gt;12,B81&lt;=24),2,IF(AND(B81&gt;24,B81&lt;=36),3,0)))</f>
        <v>3</v>
      </c>
      <c r="E81" s="334" t="str">
        <f t="shared" ref="E81" si="514">IF(B82=0,0,IF(MOD(B82,3)=1,"A",IF(MOD(B82,3)=2,"B","C")))</f>
        <v>C</v>
      </c>
      <c r="F81" s="334">
        <f t="shared" ref="F81" si="515">IF(AND(B83&gt;0,B83&lt;=12),1,IF(AND(B83&gt;12,B83&lt;=24),2,IF(AND(B83&gt;24,B83&lt;=36),3,0)))</f>
        <v>3</v>
      </c>
      <c r="G81" s="334" t="str">
        <f t="shared" ref="G81" si="516">IF(B84=0,0,IF(MOD(B84,3)=1,"A",IF(MOD(B84,3)=2,"B","C")))</f>
        <v>B</v>
      </c>
      <c r="H81" s="334">
        <f t="shared" ref="H81" si="517">IF(AND(B85&gt;0,B85&lt;=12),1,IF(AND(B85&gt;12,B85&lt;=24),2,IF(AND(B85&gt;24,B85&lt;=36),3,0)))</f>
        <v>3</v>
      </c>
      <c r="J81" s="314" t="str">
        <f t="shared" ref="J81" si="518">IF(AND(D81&lt;&gt;D66,D81&lt;&gt;0),"W","L")</f>
        <v>L</v>
      </c>
      <c r="K81" s="314" t="str">
        <f t="shared" ref="K81" si="519">IF(J81="W"," ", IF(AND(E81&lt;&gt;E66,E81&lt;&gt;0),"W","L"))</f>
        <v>W</v>
      </c>
      <c r="L81" s="314" t="str">
        <f t="shared" ref="L81:N81" si="520">IF(OR(K81="W",K81=" ")," ",IF(AND(F81&lt;&gt;F66,F81&lt;&gt;0),"W","L"))</f>
        <v xml:space="preserve"> </v>
      </c>
      <c r="M81" s="314" t="str">
        <f t="shared" si="520"/>
        <v xml:space="preserve"> </v>
      </c>
      <c r="N81" s="314" t="str">
        <f t="shared" si="520"/>
        <v xml:space="preserve"> </v>
      </c>
      <c r="O81" s="306"/>
      <c r="P81" s="308">
        <f t="shared" ref="P81" si="521">IF(J81="W",1,IF(K81="W",2,IF(L81="W",3,IF(M81="W",4,IF(N81="W",5,"L")))))</f>
        <v>2</v>
      </c>
      <c r="Q81" s="306">
        <f t="shared" ref="Q81" si="522">IF(P81&lt;&gt;"L",Q76+1,Q76-243)</f>
        <v>12</v>
      </c>
      <c r="R81" s="306"/>
      <c r="S81" s="314" t="str">
        <f t="shared" ref="S81" si="523">IF(AND(D82&lt;&gt;D67,D82&lt;&gt;0),"W","L")</f>
        <v>W</v>
      </c>
      <c r="T81" s="314" t="str">
        <f t="shared" ref="T81" si="524">IF(S81="W"," ", IF(AND(E82&lt;&gt;E67,E82&lt;&gt;0),"W","L"))</f>
        <v xml:space="preserve"> </v>
      </c>
      <c r="U81" s="314" t="str">
        <f t="shared" ref="U81:W81" si="525">IF(OR(T81="W",T81=" ")," ",IF(AND(F82&lt;&gt;F67,F82&lt;&gt;0),"W","L"))</f>
        <v xml:space="preserve"> </v>
      </c>
      <c r="V81" s="314" t="str">
        <f t="shared" si="525"/>
        <v xml:space="preserve"> </v>
      </c>
      <c r="W81" s="314" t="str">
        <f t="shared" si="525"/>
        <v xml:space="preserve"> </v>
      </c>
      <c r="X81" s="306"/>
      <c r="Y81" s="308">
        <f t="shared" ref="Y81" si="526">IF(S81="W",1,IF(T81="W",2,IF(U81="W",3,IF(V81="W",4,IF(W81="W",5,"L")))))</f>
        <v>1</v>
      </c>
      <c r="Z81" s="306">
        <f t="shared" ref="Z81" si="527">IF(Y81&lt;&gt;"L",Z76+1,Z76-243)</f>
        <v>12</v>
      </c>
      <c r="AA81" s="306"/>
      <c r="AB81" s="314" t="str">
        <f t="shared" ref="AB81" si="528">IF(AND(D83&lt;&gt;D68,D83&lt;&gt;0),"W","L")</f>
        <v>L</v>
      </c>
      <c r="AC81" s="314" t="str">
        <f t="shared" ref="AC81" si="529">IF(AB81="W"," ", IF(AND(E83&lt;&gt;E68,E83&lt;&gt;0),"W","L"))</f>
        <v>L</v>
      </c>
      <c r="AD81" s="314" t="str">
        <f t="shared" ref="AD81:AF81" si="530">IF(OR(AC81="W",AC81=" ")," ",IF(AND(F83&lt;&gt;F68,F83&lt;&gt;0),"W","L"))</f>
        <v>W</v>
      </c>
      <c r="AE81" s="314" t="str">
        <f t="shared" si="530"/>
        <v xml:space="preserve"> </v>
      </c>
      <c r="AF81" s="314" t="str">
        <f t="shared" si="530"/>
        <v xml:space="preserve"> </v>
      </c>
      <c r="AG81" s="306"/>
      <c r="AH81" s="308">
        <f t="shared" ref="AH81" si="531">IF(AB81="W",1,IF(AC81="W",2,IF(AD81="W",3,IF(AE81="W",4,IF(AF81="W",5,"L")))))</f>
        <v>3</v>
      </c>
      <c r="AI81" s="306">
        <f t="shared" ref="AI81" si="532">IF(AH81&lt;&gt;"L",AI76+1,AI76-31)</f>
        <v>12</v>
      </c>
    </row>
    <row r="82" spans="1:35">
      <c r="A82" s="327">
        <f t="shared" si="487"/>
        <v>72</v>
      </c>
      <c r="B82" s="328">
        <f>Data!B82</f>
        <v>15</v>
      </c>
      <c r="D82" s="336" t="str">
        <f t="shared" ref="D82" si="533">IF(B81=0,0,IF(MOD(B81,3)=1,"A",IF(MOD(B81,3)=2,"B","C")))</f>
        <v>C</v>
      </c>
      <c r="E82" s="336">
        <f t="shared" ref="E82" si="534">IF(AND(B82&gt;0,B82&lt;=12),1,IF(AND(B82&gt;12,B82&lt;=24),2,IF(AND(B82&gt;24,B82&lt;=36),3,0)))</f>
        <v>2</v>
      </c>
      <c r="F82" s="336" t="str">
        <f t="shared" ref="F82" si="535">IF(B83=0,0,IF(MOD(B83,3)=1,"A",IF(MOD(B83,3)=2,"B","C")))</f>
        <v>C</v>
      </c>
      <c r="G82" s="336">
        <f t="shared" ref="G82" si="536">IF(AND(B84&gt;0,B84&lt;=12),1,IF(AND(B84&gt;12,B84&lt;=24),2,IF(AND(B84&gt;24,B84&lt;=36),3,0)))</f>
        <v>1</v>
      </c>
      <c r="H82" s="336" t="str">
        <f t="shared" ref="H82" si="537">IF(B85=0,0,IF(MOD(B85,3)=1,"A",IF(MOD(B85,3)=2,"B","C")))</f>
        <v>A</v>
      </c>
      <c r="O82" s="306"/>
      <c r="P82" s="308"/>
      <c r="Q82" s="306"/>
      <c r="R82" s="306"/>
      <c r="X82" s="306"/>
      <c r="Y82" s="308"/>
      <c r="Z82" s="306"/>
      <c r="AA82" s="306"/>
      <c r="AG82" s="306"/>
      <c r="AH82" s="308"/>
      <c r="AI82" s="306"/>
    </row>
    <row r="83" spans="1:35">
      <c r="A83" s="327">
        <f t="shared" si="487"/>
        <v>73</v>
      </c>
      <c r="B83" s="328">
        <f>Data!B83</f>
        <v>30</v>
      </c>
      <c r="D83" s="338" t="str">
        <f t="shared" ref="D83" si="538">IF(B81=0,0,IF(B81&lt;=18,"L","H"))</f>
        <v>H</v>
      </c>
      <c r="E83" s="338" t="str">
        <f t="shared" ref="E83" si="539">IF(B82=0,0,IF(ISODD(B82),"O","E"))</f>
        <v>O</v>
      </c>
      <c r="F83" s="338" t="str">
        <f t="shared" ref="F83" si="540">IF(B83=0,0,IF(B83&lt;=18,"L","H"))</f>
        <v>H</v>
      </c>
      <c r="G83" s="338" t="str">
        <f t="shared" ref="G83" si="541">IF(B84=0,0,IF(ISODD(B84),"O","E"))</f>
        <v>O</v>
      </c>
      <c r="H83" s="338" t="str">
        <f t="shared" ref="H83" si="542">IF(B85=0,0,IF(B85&lt;=18,"L","H"))</f>
        <v>H</v>
      </c>
      <c r="O83" s="306"/>
      <c r="P83" s="308"/>
      <c r="Q83" s="306"/>
      <c r="R83" s="306"/>
      <c r="X83" s="306"/>
      <c r="Y83" s="308"/>
      <c r="Z83" s="306"/>
      <c r="AA83" s="306"/>
      <c r="AG83" s="306"/>
      <c r="AH83" s="308"/>
      <c r="AI83" s="306"/>
    </row>
    <row r="84" spans="1:35">
      <c r="A84" s="327">
        <f t="shared" si="487"/>
        <v>74</v>
      </c>
      <c r="B84" s="328">
        <f>Data!B84</f>
        <v>5</v>
      </c>
      <c r="D84" s="308"/>
      <c r="E84" s="308"/>
      <c r="F84" s="308"/>
      <c r="G84" s="308"/>
      <c r="H84" s="308"/>
      <c r="O84" s="306"/>
      <c r="P84" s="308"/>
      <c r="Q84" s="306"/>
      <c r="R84" s="306"/>
      <c r="X84" s="306"/>
      <c r="Y84" s="308"/>
      <c r="Z84" s="306"/>
      <c r="AA84" s="306"/>
      <c r="AG84" s="306"/>
      <c r="AH84" s="308"/>
      <c r="AI84" s="306"/>
    </row>
    <row r="85" spans="1:35">
      <c r="A85" s="327">
        <f t="shared" si="487"/>
        <v>75</v>
      </c>
      <c r="B85" s="328">
        <f>Data!B85</f>
        <v>28</v>
      </c>
      <c r="D85" s="308"/>
      <c r="E85" s="308"/>
      <c r="F85" s="308"/>
      <c r="G85" s="308"/>
      <c r="H85" s="308"/>
      <c r="J85" s="333" t="str">
        <f t="shared" ref="J85" si="543">IF(D71=1,"2&amp;3",IF(D71=2,"1&amp;3","1&amp;2"))</f>
        <v>2&amp;3</v>
      </c>
      <c r="K85" s="333" t="str">
        <f t="shared" ref="K85" si="544">IF(E71="A","B&amp;C",IF(E71="B","A&amp;C","A&amp;B"))</f>
        <v>B&amp;C</v>
      </c>
      <c r="L85" s="333" t="str">
        <f t="shared" ref="L85" si="545">IF(F71=1,"2&amp;3",IF(F71=2,"1&amp;3","1&amp;2"))</f>
        <v>1&amp;2</v>
      </c>
      <c r="M85" s="333" t="str">
        <f t="shared" ref="M85" si="546">IF(G71="A","B&amp;C",IF(G71="B","A&amp;C","A&amp;B"))</f>
        <v>B&amp;C</v>
      </c>
      <c r="N85" s="333" t="str">
        <f t="shared" ref="N85" si="547">IF(H71=1,"2&amp;3",IF(H71=2,"1&amp;3","1&amp;2"))</f>
        <v>2&amp;3</v>
      </c>
      <c r="O85" s="306"/>
      <c r="P85" s="308"/>
      <c r="Q85" s="306"/>
      <c r="R85" s="306"/>
      <c r="S85" s="335" t="str">
        <f t="shared" ref="S85" si="548">IF(D72="A","B&amp;C",IF(D72="B","A&amp;C","A&amp;B"))</f>
        <v>A&amp;B</v>
      </c>
      <c r="T85" s="335" t="str">
        <f t="shared" ref="T85" si="549">IF(E72=1,"2&amp;3",IF(E72=2,"1&amp;3","1&amp;2"))</f>
        <v>1&amp;2</v>
      </c>
      <c r="U85" s="335" t="str">
        <f t="shared" ref="U85" si="550">IF(F72="A","B&amp;C",IF(F72="B","A&amp;C","A&amp;B"))</f>
        <v>A&amp;C</v>
      </c>
      <c r="V85" s="335" t="str">
        <f t="shared" ref="V85" si="551">IF(G72=1,"2&amp;3",IF(G72=2,"1&amp;3","1&amp;2"))</f>
        <v>1&amp;3</v>
      </c>
      <c r="W85" s="335" t="str">
        <f t="shared" ref="W85" si="552">IF(H72="A","B&amp;C",IF(H72="B","A&amp;C","A&amp;B"))</f>
        <v>B&amp;C</v>
      </c>
      <c r="X85" s="306"/>
      <c r="Y85" s="308"/>
      <c r="Z85" s="306"/>
      <c r="AA85" s="306"/>
      <c r="AB85" s="337" t="str">
        <f t="shared" ref="AB85" si="553">IF(D73="L","H","L")</f>
        <v>H</v>
      </c>
      <c r="AC85" s="337" t="str">
        <f t="shared" ref="AC85" si="554">IF(E73="O","E","O")</f>
        <v>E</v>
      </c>
      <c r="AD85" s="337" t="str">
        <f t="shared" ref="AD85" si="555">IF(F73="L","H","L")</f>
        <v>L</v>
      </c>
      <c r="AE85" s="337" t="str">
        <f t="shared" ref="AE85" si="556">IF(G73="O","E","O")</f>
        <v>O</v>
      </c>
      <c r="AF85" s="337" t="str">
        <f t="shared" ref="AF85" si="557">IF(H73="L","H","L")</f>
        <v>H</v>
      </c>
      <c r="AG85" s="306"/>
      <c r="AH85" s="308"/>
      <c r="AI85" s="306"/>
    </row>
    <row r="86" spans="1:35">
      <c r="A86" s="327">
        <f t="shared" si="487"/>
        <v>76</v>
      </c>
      <c r="B86" s="328">
        <f>Data!B86</f>
        <v>33</v>
      </c>
      <c r="D86" s="334">
        <f t="shared" ref="D86" si="558">IF(AND(B86&gt;0,B86&lt;=12),1,IF(AND(B86&gt;12,B86&lt;=24),2,IF(AND(B86&gt;24,B86&lt;=36),3,0)))</f>
        <v>3</v>
      </c>
      <c r="E86" s="334" t="str">
        <f t="shared" ref="E86" si="559">IF(B87=0,0,IF(MOD(B87,3)=1,"A",IF(MOD(B87,3)=2,"B","C")))</f>
        <v>C</v>
      </c>
      <c r="F86" s="334">
        <f t="shared" ref="F86" si="560">IF(AND(B88&gt;0,B88&lt;=12),1,IF(AND(B88&gt;12,B88&lt;=24),2,IF(AND(B88&gt;24,B88&lt;=36),3,0)))</f>
        <v>2</v>
      </c>
      <c r="G86" s="334" t="str">
        <f t="shared" ref="G86" si="561">IF(B89=0,0,IF(MOD(B89,3)=1,"A",IF(MOD(B89,3)=2,"B","C")))</f>
        <v>C</v>
      </c>
      <c r="H86" s="334">
        <f t="shared" ref="H86" si="562">IF(AND(B90&gt;0,B90&lt;=12),1,IF(AND(B90&gt;12,B90&lt;=24),2,IF(AND(B90&gt;24,B90&lt;=36),3,0)))</f>
        <v>3</v>
      </c>
      <c r="J86" s="314" t="str">
        <f t="shared" ref="J86" si="563">IF(AND(D86&lt;&gt;D71,D86&lt;&gt;0),"W","L")</f>
        <v>W</v>
      </c>
      <c r="K86" s="314" t="str">
        <f t="shared" ref="K86" si="564">IF(J86="W"," ", IF(AND(E86&lt;&gt;E71,E86&lt;&gt;0),"W","L"))</f>
        <v xml:space="preserve"> </v>
      </c>
      <c r="L86" s="314" t="str">
        <f t="shared" ref="L86:N86" si="565">IF(OR(K86="W",K86=" ")," ",IF(AND(F86&lt;&gt;F71,F86&lt;&gt;0),"W","L"))</f>
        <v xml:space="preserve"> </v>
      </c>
      <c r="M86" s="314" t="str">
        <f t="shared" si="565"/>
        <v xml:space="preserve"> </v>
      </c>
      <c r="N86" s="314" t="str">
        <f t="shared" si="565"/>
        <v xml:space="preserve"> </v>
      </c>
      <c r="O86" s="306"/>
      <c r="P86" s="308">
        <f t="shared" ref="P86" si="566">IF(J86="W",1,IF(K86="W",2,IF(L86="W",3,IF(M86="W",4,IF(N86="W",5,"L")))))</f>
        <v>1</v>
      </c>
      <c r="Q86" s="306">
        <f t="shared" ref="Q86" si="567">IF(P86&lt;&gt;"L",Q81+1,Q81-243)</f>
        <v>13</v>
      </c>
      <c r="R86" s="306"/>
      <c r="S86" s="314" t="str">
        <f t="shared" ref="S86" si="568">IF(AND(D87&lt;&gt;D72,D87&lt;&gt;0),"W","L")</f>
        <v>L</v>
      </c>
      <c r="T86" s="314" t="str">
        <f t="shared" ref="T86" si="569">IF(S86="W"," ", IF(AND(E87&lt;&gt;E72,E87&lt;&gt;0),"W","L"))</f>
        <v>L</v>
      </c>
      <c r="U86" s="314" t="str">
        <f t="shared" ref="U86:W86" si="570">IF(OR(T86="W",T86=" ")," ",IF(AND(F87&lt;&gt;F72,F87&lt;&gt;0),"W","L"))</f>
        <v>W</v>
      </c>
      <c r="V86" s="314" t="str">
        <f t="shared" si="570"/>
        <v xml:space="preserve"> </v>
      </c>
      <c r="W86" s="314" t="str">
        <f t="shared" si="570"/>
        <v xml:space="preserve"> </v>
      </c>
      <c r="X86" s="306"/>
      <c r="Y86" s="308">
        <f t="shared" ref="Y86" si="571">IF(S86="W",1,IF(T86="W",2,IF(U86="W",3,IF(V86="W",4,IF(W86="W",5,"L")))))</f>
        <v>3</v>
      </c>
      <c r="Z86" s="306">
        <f t="shared" ref="Z86" si="572">IF(Y86&lt;&gt;"L",Z81+1,Z81-243)</f>
        <v>13</v>
      </c>
      <c r="AA86" s="306"/>
      <c r="AB86" s="314" t="str">
        <f t="shared" ref="AB86" si="573">IF(AND(D88&lt;&gt;D73,D88&lt;&gt;0),"W","L")</f>
        <v>W</v>
      </c>
      <c r="AC86" s="314" t="str">
        <f t="shared" ref="AC86" si="574">IF(AB86="W"," ", IF(AND(E88&lt;&gt;E73,E88&lt;&gt;0),"W","L"))</f>
        <v xml:space="preserve"> </v>
      </c>
      <c r="AD86" s="314" t="str">
        <f t="shared" ref="AD86:AF86" si="575">IF(OR(AC86="W",AC86=" ")," ",IF(AND(F88&lt;&gt;F73,F88&lt;&gt;0),"W","L"))</f>
        <v xml:space="preserve"> </v>
      </c>
      <c r="AE86" s="314" t="str">
        <f t="shared" si="575"/>
        <v xml:space="preserve"> </v>
      </c>
      <c r="AF86" s="314" t="str">
        <f t="shared" si="575"/>
        <v xml:space="preserve"> </v>
      </c>
      <c r="AG86" s="306"/>
      <c r="AH86" s="308">
        <f t="shared" ref="AH86" si="576">IF(AB86="W",1,IF(AC86="W",2,IF(AD86="W",3,IF(AE86="W",4,IF(AF86="W",5,"L")))))</f>
        <v>1</v>
      </c>
      <c r="AI86" s="306">
        <f t="shared" ref="AI86" si="577">IF(AH86&lt;&gt;"L",AI81+1,AI81-31)</f>
        <v>13</v>
      </c>
    </row>
    <row r="87" spans="1:35">
      <c r="A87" s="327">
        <f t="shared" si="487"/>
        <v>77</v>
      </c>
      <c r="B87" s="328">
        <f>Data!B87</f>
        <v>27</v>
      </c>
      <c r="D87" s="336" t="str">
        <f t="shared" ref="D87" si="578">IF(B86=0,0,IF(MOD(B86,3)=1,"A",IF(MOD(B86,3)=2,"B","C")))</f>
        <v>C</v>
      </c>
      <c r="E87" s="336">
        <f t="shared" ref="E87" si="579">IF(AND(B87&gt;0,B87&lt;=12),1,IF(AND(B87&gt;12,B87&lt;=24),2,IF(AND(B87&gt;24,B87&lt;=36),3,0)))</f>
        <v>3</v>
      </c>
      <c r="F87" s="336" t="str">
        <f t="shared" ref="F87" si="580">IF(B88=0,0,IF(MOD(B88,3)=1,"A",IF(MOD(B88,3)=2,"B","C")))</f>
        <v>A</v>
      </c>
      <c r="G87" s="336">
        <f t="shared" ref="G87" si="581">IF(AND(B89&gt;0,B89&lt;=12),1,IF(AND(B89&gt;12,B89&lt;=24),2,IF(AND(B89&gt;24,B89&lt;=36),3,0)))</f>
        <v>2</v>
      </c>
      <c r="H87" s="336" t="str">
        <f t="shared" ref="H87" si="582">IF(B90=0,0,IF(MOD(B90,3)=1,"A",IF(MOD(B90,3)=2,"B","C")))</f>
        <v>B</v>
      </c>
      <c r="O87" s="306"/>
      <c r="P87" s="308"/>
      <c r="Q87" s="306"/>
      <c r="R87" s="306"/>
      <c r="X87" s="306"/>
      <c r="Y87" s="308"/>
      <c r="Z87" s="306"/>
      <c r="AA87" s="306"/>
      <c r="AG87" s="306"/>
      <c r="AH87" s="308"/>
      <c r="AI87" s="306"/>
    </row>
    <row r="88" spans="1:35">
      <c r="A88" s="327">
        <f t="shared" si="487"/>
        <v>78</v>
      </c>
      <c r="B88" s="328">
        <f>Data!B88</f>
        <v>13</v>
      </c>
      <c r="D88" s="338" t="str">
        <f t="shared" ref="D88" si="583">IF(B86=0,0,IF(B86&lt;=18,"L","H"))</f>
        <v>H</v>
      </c>
      <c r="E88" s="338" t="str">
        <f t="shared" ref="E88" si="584">IF(B87=0,0,IF(ISODD(B87),"O","E"))</f>
        <v>O</v>
      </c>
      <c r="F88" s="338" t="str">
        <f t="shared" ref="F88" si="585">IF(B88=0,0,IF(B88&lt;=18,"L","H"))</f>
        <v>L</v>
      </c>
      <c r="G88" s="338" t="str">
        <f t="shared" ref="G88" si="586">IF(B89=0,0,IF(ISODD(B89),"O","E"))</f>
        <v>O</v>
      </c>
      <c r="H88" s="338" t="str">
        <f t="shared" ref="H88" si="587">IF(B90=0,0,IF(B90&lt;=18,"L","H"))</f>
        <v>H</v>
      </c>
      <c r="O88" s="306"/>
      <c r="P88" s="308"/>
      <c r="Q88" s="306"/>
      <c r="R88" s="306"/>
      <c r="X88" s="306"/>
      <c r="Y88" s="308"/>
      <c r="Z88" s="306"/>
      <c r="AA88" s="306"/>
      <c r="AG88" s="306"/>
      <c r="AH88" s="308"/>
      <c r="AI88" s="306"/>
    </row>
    <row r="89" spans="1:35">
      <c r="A89" s="327">
        <f t="shared" si="487"/>
        <v>79</v>
      </c>
      <c r="B89" s="328">
        <f>Data!B89</f>
        <v>21</v>
      </c>
      <c r="D89" s="308"/>
      <c r="E89" s="308"/>
      <c r="F89" s="308"/>
      <c r="G89" s="308"/>
      <c r="H89" s="308"/>
      <c r="O89" s="306"/>
      <c r="P89" s="308"/>
      <c r="Q89" s="306"/>
      <c r="R89" s="306"/>
      <c r="X89" s="306"/>
      <c r="Y89" s="308"/>
      <c r="Z89" s="306"/>
      <c r="AA89" s="306"/>
      <c r="AG89" s="306"/>
      <c r="AH89" s="308"/>
      <c r="AI89" s="306"/>
    </row>
    <row r="90" spans="1:35">
      <c r="A90" s="327">
        <f t="shared" si="487"/>
        <v>80</v>
      </c>
      <c r="B90" s="328">
        <f>Data!B90</f>
        <v>32</v>
      </c>
      <c r="D90" s="308"/>
      <c r="E90" s="308"/>
      <c r="F90" s="308"/>
      <c r="G90" s="308"/>
      <c r="H90" s="308"/>
      <c r="J90" s="333" t="str">
        <f t="shared" ref="J90" si="588">IF(D76=1,"2&amp;3",IF(D76=2,"1&amp;3","1&amp;2"))</f>
        <v>2&amp;3</v>
      </c>
      <c r="K90" s="333" t="str">
        <f t="shared" ref="K90" si="589">IF(E76="A","B&amp;C",IF(E76="B","A&amp;C","A&amp;B"))</f>
        <v>A&amp;C</v>
      </c>
      <c r="L90" s="333" t="str">
        <f t="shared" ref="L90" si="590">IF(F76=1,"2&amp;3",IF(F76=2,"1&amp;3","1&amp;2"))</f>
        <v>1&amp;2</v>
      </c>
      <c r="M90" s="333" t="str">
        <f t="shared" ref="M90" si="591">IF(G76="A","B&amp;C",IF(G76="B","A&amp;C","A&amp;B"))</f>
        <v>B&amp;C</v>
      </c>
      <c r="N90" s="333" t="str">
        <f t="shared" ref="N90" si="592">IF(H76=1,"2&amp;3",IF(H76=2,"1&amp;3","1&amp;2"))</f>
        <v>1&amp;3</v>
      </c>
      <c r="O90" s="306"/>
      <c r="P90" s="308"/>
      <c r="Q90" s="306"/>
      <c r="R90" s="306"/>
      <c r="S90" s="335" t="str">
        <f t="shared" ref="S90" si="593">IF(D77="A","B&amp;C",IF(D77="B","A&amp;C","A&amp;B"))</f>
        <v>A&amp;C</v>
      </c>
      <c r="T90" s="335" t="str">
        <f t="shared" ref="T90" si="594">IF(E77=1,"2&amp;3",IF(E77=2,"1&amp;3","1&amp;2"))</f>
        <v>2&amp;3</v>
      </c>
      <c r="U90" s="335" t="str">
        <f t="shared" ref="U90" si="595">IF(F77="A","B&amp;C",IF(F77="B","A&amp;C","A&amp;B"))</f>
        <v>A&amp;B</v>
      </c>
      <c r="V90" s="335" t="str">
        <f t="shared" ref="V90" si="596">IF(G77=1,"2&amp;3",IF(G77=2,"1&amp;3","1&amp;2"))</f>
        <v>1&amp;2</v>
      </c>
      <c r="W90" s="335" t="str">
        <f t="shared" ref="W90" si="597">IF(H77="A","B&amp;C",IF(H77="B","A&amp;C","A&amp;B"))</f>
        <v>B&amp;C</v>
      </c>
      <c r="X90" s="306"/>
      <c r="Y90" s="308"/>
      <c r="Z90" s="306"/>
      <c r="AA90" s="306"/>
      <c r="AB90" s="337" t="str">
        <f t="shared" ref="AB90" si="598">IF(D78="L","H","L")</f>
        <v>H</v>
      </c>
      <c r="AC90" s="337" t="str">
        <f t="shared" ref="AC90" si="599">IF(E78="O","E","O")</f>
        <v>O</v>
      </c>
      <c r="AD90" s="337" t="str">
        <f t="shared" ref="AD90" si="600">IF(F78="L","H","L")</f>
        <v>L</v>
      </c>
      <c r="AE90" s="337" t="str">
        <f t="shared" ref="AE90" si="601">IF(G78="O","E","O")</f>
        <v>O</v>
      </c>
      <c r="AF90" s="337" t="str">
        <f t="shared" ref="AF90" si="602">IF(H78="L","H","L")</f>
        <v>L</v>
      </c>
      <c r="AG90" s="306"/>
      <c r="AH90" s="308"/>
      <c r="AI90" s="306"/>
    </row>
    <row r="91" spans="1:35">
      <c r="A91" s="327">
        <f t="shared" si="487"/>
        <v>81</v>
      </c>
      <c r="B91" s="328">
        <f>Data!B91</f>
        <v>34</v>
      </c>
      <c r="D91" s="334">
        <f t="shared" ref="D91" si="603">IF(AND(B91&gt;0,B91&lt;=12),1,IF(AND(B91&gt;12,B91&lt;=24),2,IF(AND(B91&gt;24,B91&lt;=36),3,0)))</f>
        <v>3</v>
      </c>
      <c r="E91" s="334" t="str">
        <f t="shared" ref="E91" si="604">IF(B92=0,0,IF(MOD(B92,3)=1,"A",IF(MOD(B92,3)=2,"B","C")))</f>
        <v>A</v>
      </c>
      <c r="F91" s="334">
        <f t="shared" ref="F91" si="605">IF(AND(B93&gt;0,B93&lt;=12),1,IF(AND(B93&gt;12,B93&lt;=24),2,IF(AND(B93&gt;24,B93&lt;=36),3,0)))</f>
        <v>3</v>
      </c>
      <c r="G91" s="334" t="str">
        <f t="shared" ref="G91" si="606">IF(B94=0,0,IF(MOD(B94,3)=1,"A",IF(MOD(B94,3)=2,"B","C")))</f>
        <v>C</v>
      </c>
      <c r="H91" s="334">
        <f t="shared" ref="H91" si="607">IF(AND(B95&gt;0,B95&lt;=12),1,IF(AND(B95&gt;12,B95&lt;=24),2,IF(AND(B95&gt;24,B95&lt;=36),3,0)))</f>
        <v>1</v>
      </c>
      <c r="J91" s="314" t="str">
        <f t="shared" ref="J91" si="608">IF(AND(D91&lt;&gt;D76,D91&lt;&gt;0),"W","L")</f>
        <v>W</v>
      </c>
      <c r="K91" s="314" t="str">
        <f t="shared" ref="K91" si="609">IF(J91="W"," ", IF(AND(E91&lt;&gt;E76,E91&lt;&gt;0),"W","L"))</f>
        <v xml:space="preserve"> </v>
      </c>
      <c r="L91" s="314" t="str">
        <f t="shared" ref="L91:N91" si="610">IF(OR(K91="W",K91=" ")," ",IF(AND(F91&lt;&gt;F76,F91&lt;&gt;0),"W","L"))</f>
        <v xml:space="preserve"> </v>
      </c>
      <c r="M91" s="314" t="str">
        <f t="shared" si="610"/>
        <v xml:space="preserve"> </v>
      </c>
      <c r="N91" s="314" t="str">
        <f t="shared" si="610"/>
        <v xml:space="preserve"> </v>
      </c>
      <c r="O91" s="306"/>
      <c r="P91" s="308">
        <f t="shared" ref="P91" si="611">IF(J91="W",1,IF(K91="W",2,IF(L91="W",3,IF(M91="W",4,IF(N91="W",5,"L")))))</f>
        <v>1</v>
      </c>
      <c r="Q91" s="306">
        <f t="shared" ref="Q91" si="612">IF(P91&lt;&gt;"L",Q86+1,Q86-243)</f>
        <v>14</v>
      </c>
      <c r="R91" s="306"/>
      <c r="S91" s="314" t="str">
        <f t="shared" ref="S91" si="613">IF(AND(D92&lt;&gt;D77,D92&lt;&gt;0),"W","L")</f>
        <v>W</v>
      </c>
      <c r="T91" s="314" t="str">
        <f t="shared" ref="T91" si="614">IF(S91="W"," ", IF(AND(E92&lt;&gt;E77,E92&lt;&gt;0),"W","L"))</f>
        <v xml:space="preserve"> </v>
      </c>
      <c r="U91" s="314" t="str">
        <f t="shared" ref="U91:W91" si="615">IF(OR(T91="W",T91=" ")," ",IF(AND(F92&lt;&gt;F77,F92&lt;&gt;0),"W","L"))</f>
        <v xml:space="preserve"> </v>
      </c>
      <c r="V91" s="314" t="str">
        <f t="shared" si="615"/>
        <v xml:space="preserve"> </v>
      </c>
      <c r="W91" s="314" t="str">
        <f t="shared" si="615"/>
        <v xml:space="preserve"> </v>
      </c>
      <c r="X91" s="306"/>
      <c r="Y91" s="308">
        <f t="shared" ref="Y91" si="616">IF(S91="W",1,IF(T91="W",2,IF(U91="W",3,IF(V91="W",4,IF(W91="W",5,"L")))))</f>
        <v>1</v>
      </c>
      <c r="Z91" s="306">
        <f t="shared" ref="Z91" si="617">IF(Y91&lt;&gt;"L",Z86+1,Z86-243)</f>
        <v>14</v>
      </c>
      <c r="AA91" s="306"/>
      <c r="AB91" s="314" t="str">
        <f t="shared" ref="AB91" si="618">IF(AND(D93&lt;&gt;D78,D93&lt;&gt;0),"W","L")</f>
        <v>W</v>
      </c>
      <c r="AC91" s="314" t="str">
        <f t="shared" ref="AC91" si="619">IF(AB91="W"," ", IF(AND(E93&lt;&gt;E78,E93&lt;&gt;0),"W","L"))</f>
        <v xml:space="preserve"> </v>
      </c>
      <c r="AD91" s="314" t="str">
        <f t="shared" ref="AD91:AF91" si="620">IF(OR(AC91="W",AC91=" ")," ",IF(AND(F93&lt;&gt;F78,F93&lt;&gt;0),"W","L"))</f>
        <v xml:space="preserve"> </v>
      </c>
      <c r="AE91" s="314" t="str">
        <f t="shared" si="620"/>
        <v xml:space="preserve"> </v>
      </c>
      <c r="AF91" s="314" t="str">
        <f t="shared" si="620"/>
        <v xml:space="preserve"> </v>
      </c>
      <c r="AG91" s="306"/>
      <c r="AH91" s="308">
        <f t="shared" ref="AH91" si="621">IF(AB91="W",1,IF(AC91="W",2,IF(AD91="W",3,IF(AE91="W",4,IF(AF91="W",5,"L")))))</f>
        <v>1</v>
      </c>
      <c r="AI91" s="306">
        <f t="shared" ref="AI91" si="622">IF(AH91&lt;&gt;"L",AI86+1,AI86-31)</f>
        <v>14</v>
      </c>
    </row>
    <row r="92" spans="1:35">
      <c r="A92" s="327">
        <f t="shared" si="487"/>
        <v>82</v>
      </c>
      <c r="B92" s="328">
        <f>Data!B92</f>
        <v>19</v>
      </c>
      <c r="D92" s="336" t="str">
        <f t="shared" ref="D92" si="623">IF(B91=0,0,IF(MOD(B91,3)=1,"A",IF(MOD(B91,3)=2,"B","C")))</f>
        <v>A</v>
      </c>
      <c r="E92" s="336">
        <f t="shared" ref="E92" si="624">IF(AND(B92&gt;0,B92&lt;=12),1,IF(AND(B92&gt;12,B92&lt;=24),2,IF(AND(B92&gt;24,B92&lt;=36),3,0)))</f>
        <v>2</v>
      </c>
      <c r="F92" s="336" t="str">
        <f t="shared" ref="F92" si="625">IF(B93=0,0,IF(MOD(B93,3)=1,"A",IF(MOD(B93,3)=2,"B","C")))</f>
        <v>A</v>
      </c>
      <c r="G92" s="336">
        <f t="shared" ref="G92" si="626">IF(AND(B94&gt;0,B94&lt;=12),1,IF(AND(B94&gt;12,B94&lt;=24),2,IF(AND(B94&gt;24,B94&lt;=36),3,0)))</f>
        <v>3</v>
      </c>
      <c r="H92" s="336" t="str">
        <f t="shared" ref="H92" si="627">IF(B95=0,0,IF(MOD(B95,3)=1,"A",IF(MOD(B95,3)=2,"B","C")))</f>
        <v>C</v>
      </c>
      <c r="O92" s="306"/>
      <c r="P92" s="308"/>
      <c r="Q92" s="306"/>
      <c r="R92" s="306"/>
      <c r="X92" s="306"/>
      <c r="Y92" s="308"/>
      <c r="Z92" s="306"/>
      <c r="AA92" s="306"/>
      <c r="AG92" s="306"/>
      <c r="AH92" s="308"/>
      <c r="AI92" s="306"/>
    </row>
    <row r="93" spans="1:35">
      <c r="A93" s="327">
        <f t="shared" si="487"/>
        <v>83</v>
      </c>
      <c r="B93" s="328">
        <f>Data!B93</f>
        <v>25</v>
      </c>
      <c r="D93" s="338" t="str">
        <f t="shared" ref="D93" si="628">IF(B91=0,0,IF(B91&lt;=18,"L","H"))</f>
        <v>H</v>
      </c>
      <c r="E93" s="338" t="str">
        <f t="shared" ref="E93" si="629">IF(B92=0,0,IF(ISODD(B92),"O","E"))</f>
        <v>O</v>
      </c>
      <c r="F93" s="338" t="str">
        <f t="shared" ref="F93" si="630">IF(B93=0,0,IF(B93&lt;=18,"L","H"))</f>
        <v>H</v>
      </c>
      <c r="G93" s="338" t="str">
        <f t="shared" ref="G93" si="631">IF(B94=0,0,IF(ISODD(B94),"O","E"))</f>
        <v>E</v>
      </c>
      <c r="H93" s="338" t="str">
        <f t="shared" ref="H93" si="632">IF(B95=0,0,IF(B95&lt;=18,"L","H"))</f>
        <v>L</v>
      </c>
      <c r="O93" s="306"/>
      <c r="P93" s="308"/>
      <c r="Q93" s="306"/>
      <c r="R93" s="306"/>
      <c r="X93" s="306"/>
      <c r="Y93" s="308"/>
      <c r="Z93" s="306"/>
      <c r="AA93" s="306"/>
      <c r="AG93" s="306"/>
      <c r="AH93" s="308"/>
      <c r="AI93" s="306"/>
    </row>
    <row r="94" spans="1:35">
      <c r="A94" s="327">
        <f t="shared" si="487"/>
        <v>84</v>
      </c>
      <c r="B94" s="328">
        <f>Data!B94</f>
        <v>30</v>
      </c>
      <c r="D94" s="308"/>
      <c r="E94" s="308"/>
      <c r="F94" s="308"/>
      <c r="G94" s="308"/>
      <c r="H94" s="308"/>
      <c r="O94" s="306"/>
      <c r="P94" s="308"/>
      <c r="Q94" s="306"/>
      <c r="R94" s="306"/>
      <c r="X94" s="306"/>
      <c r="Y94" s="308"/>
      <c r="Z94" s="306"/>
      <c r="AA94" s="306"/>
      <c r="AG94" s="306"/>
      <c r="AH94" s="308"/>
      <c r="AI94" s="306"/>
    </row>
    <row r="95" spans="1:35">
      <c r="A95" s="327">
        <f t="shared" si="487"/>
        <v>85</v>
      </c>
      <c r="B95" s="328">
        <f>Data!B95</f>
        <v>3</v>
      </c>
      <c r="D95" s="308"/>
      <c r="E95" s="308"/>
      <c r="F95" s="308"/>
      <c r="G95" s="308"/>
      <c r="H95" s="308"/>
      <c r="J95" s="333" t="str">
        <f t="shared" ref="J95" si="633">IF(D81=1,"2&amp;3",IF(D81=2,"1&amp;3","1&amp;2"))</f>
        <v>1&amp;2</v>
      </c>
      <c r="K95" s="333" t="str">
        <f t="shared" ref="K95" si="634">IF(E81="A","B&amp;C",IF(E81="B","A&amp;C","A&amp;B"))</f>
        <v>A&amp;B</v>
      </c>
      <c r="L95" s="333" t="str">
        <f t="shared" ref="L95" si="635">IF(F81=1,"2&amp;3",IF(F81=2,"1&amp;3","1&amp;2"))</f>
        <v>1&amp;2</v>
      </c>
      <c r="M95" s="333" t="str">
        <f t="shared" ref="M95" si="636">IF(G81="A","B&amp;C",IF(G81="B","A&amp;C","A&amp;B"))</f>
        <v>A&amp;C</v>
      </c>
      <c r="N95" s="333" t="str">
        <f t="shared" ref="N95" si="637">IF(H81=1,"2&amp;3",IF(H81=2,"1&amp;3","1&amp;2"))</f>
        <v>1&amp;2</v>
      </c>
      <c r="O95" s="306"/>
      <c r="P95" s="308"/>
      <c r="Q95" s="306"/>
      <c r="R95" s="306"/>
      <c r="S95" s="335" t="str">
        <f t="shared" ref="S95" si="638">IF(D82="A","B&amp;C",IF(D82="B","A&amp;C","A&amp;B"))</f>
        <v>A&amp;B</v>
      </c>
      <c r="T95" s="335" t="str">
        <f t="shared" ref="T95" si="639">IF(E82=1,"2&amp;3",IF(E82=2,"1&amp;3","1&amp;2"))</f>
        <v>1&amp;3</v>
      </c>
      <c r="U95" s="335" t="str">
        <f t="shared" ref="U95" si="640">IF(F82="A","B&amp;C",IF(F82="B","A&amp;C","A&amp;B"))</f>
        <v>A&amp;B</v>
      </c>
      <c r="V95" s="335" t="str">
        <f t="shared" ref="V95" si="641">IF(G82=1,"2&amp;3",IF(G82=2,"1&amp;3","1&amp;2"))</f>
        <v>2&amp;3</v>
      </c>
      <c r="W95" s="335" t="str">
        <f t="shared" ref="W95" si="642">IF(H82="A","B&amp;C",IF(H82="B","A&amp;C","A&amp;B"))</f>
        <v>B&amp;C</v>
      </c>
      <c r="X95" s="306"/>
      <c r="Y95" s="308"/>
      <c r="Z95" s="306"/>
      <c r="AA95" s="306"/>
      <c r="AB95" s="337" t="str">
        <f t="shared" ref="AB95" si="643">IF(D83="L","H","L")</f>
        <v>L</v>
      </c>
      <c r="AC95" s="337" t="str">
        <f t="shared" ref="AC95" si="644">IF(E83="O","E","O")</f>
        <v>E</v>
      </c>
      <c r="AD95" s="337" t="str">
        <f t="shared" ref="AD95" si="645">IF(F83="L","H","L")</f>
        <v>L</v>
      </c>
      <c r="AE95" s="337" t="str">
        <f t="shared" ref="AE95" si="646">IF(G83="O","E","O")</f>
        <v>E</v>
      </c>
      <c r="AF95" s="337" t="str">
        <f t="shared" ref="AF95" si="647">IF(H83="L","H","L")</f>
        <v>L</v>
      </c>
      <c r="AG95" s="306"/>
      <c r="AH95" s="308"/>
      <c r="AI95" s="306"/>
    </row>
    <row r="96" spans="1:35">
      <c r="A96" s="327">
        <f t="shared" si="487"/>
        <v>86</v>
      </c>
      <c r="B96" s="328">
        <f>Data!B96</f>
        <v>18</v>
      </c>
      <c r="D96" s="334">
        <f t="shared" ref="D96" si="648">IF(AND(B96&gt;0,B96&lt;=12),1,IF(AND(B96&gt;12,B96&lt;=24),2,IF(AND(B96&gt;24,B96&lt;=36),3,0)))</f>
        <v>2</v>
      </c>
      <c r="E96" s="334" t="str">
        <f t="shared" ref="E96" si="649">IF(B97=0,0,IF(MOD(B97,3)=1,"A",IF(MOD(B97,3)=2,"B","C")))</f>
        <v>A</v>
      </c>
      <c r="F96" s="334">
        <f t="shared" ref="F96" si="650">IF(AND(B98&gt;0,B98&lt;=12),1,IF(AND(B98&gt;12,B98&lt;=24),2,IF(AND(B98&gt;24,B98&lt;=36),3,0)))</f>
        <v>1</v>
      </c>
      <c r="G96" s="334" t="str">
        <f t="shared" ref="G96" si="651">IF(B99=0,0,IF(MOD(B99,3)=1,"A",IF(MOD(B99,3)=2,"B","C")))</f>
        <v>C</v>
      </c>
      <c r="H96" s="334">
        <f t="shared" ref="H96" si="652">IF(AND(B100&gt;0,B100&lt;=12),1,IF(AND(B100&gt;12,B100&lt;=24),2,IF(AND(B100&gt;24,B100&lt;=36),3,0)))</f>
        <v>2</v>
      </c>
      <c r="J96" s="314" t="str">
        <f t="shared" ref="J96" si="653">IF(AND(D96&lt;&gt;D81,D96&lt;&gt;0),"W","L")</f>
        <v>W</v>
      </c>
      <c r="K96" s="314" t="str">
        <f t="shared" ref="K96" si="654">IF(J96="W"," ", IF(AND(E96&lt;&gt;E81,E96&lt;&gt;0),"W","L"))</f>
        <v xml:space="preserve"> </v>
      </c>
      <c r="L96" s="314" t="str">
        <f t="shared" ref="L96:N96" si="655">IF(OR(K96="W",K96=" ")," ",IF(AND(F96&lt;&gt;F81,F96&lt;&gt;0),"W","L"))</f>
        <v xml:space="preserve"> </v>
      </c>
      <c r="M96" s="314" t="str">
        <f t="shared" si="655"/>
        <v xml:space="preserve"> </v>
      </c>
      <c r="N96" s="314" t="str">
        <f t="shared" si="655"/>
        <v xml:space="preserve"> </v>
      </c>
      <c r="O96" s="306"/>
      <c r="P96" s="308">
        <f t="shared" ref="P96" si="656">IF(J96="W",1,IF(K96="W",2,IF(L96="W",3,IF(M96="W",4,IF(N96="W",5,"L")))))</f>
        <v>1</v>
      </c>
      <c r="Q96" s="306">
        <f t="shared" ref="Q96" si="657">IF(P96&lt;&gt;"L",Q91+1,Q91-243)</f>
        <v>15</v>
      </c>
      <c r="R96" s="306"/>
      <c r="S96" s="314" t="str">
        <f t="shared" ref="S96" si="658">IF(AND(D97&lt;&gt;D82,D97&lt;&gt;0),"W","L")</f>
        <v>L</v>
      </c>
      <c r="T96" s="314" t="str">
        <f t="shared" ref="T96" si="659">IF(S96="W"," ", IF(AND(E97&lt;&gt;E82,E97&lt;&gt;0),"W","L"))</f>
        <v>W</v>
      </c>
      <c r="U96" s="314" t="str">
        <f t="shared" ref="U96:W96" si="660">IF(OR(T96="W",T96=" ")," ",IF(AND(F97&lt;&gt;F82,F97&lt;&gt;0),"W","L"))</f>
        <v xml:space="preserve"> </v>
      </c>
      <c r="V96" s="314" t="str">
        <f t="shared" si="660"/>
        <v xml:space="preserve"> </v>
      </c>
      <c r="W96" s="314" t="str">
        <f t="shared" si="660"/>
        <v xml:space="preserve"> </v>
      </c>
      <c r="X96" s="306"/>
      <c r="Y96" s="308">
        <f t="shared" ref="Y96" si="661">IF(S96="W",1,IF(T96="W",2,IF(U96="W",3,IF(V96="W",4,IF(W96="W",5,"L")))))</f>
        <v>2</v>
      </c>
      <c r="Z96" s="306">
        <f t="shared" ref="Z96" si="662">IF(Y96&lt;&gt;"L",Z91+1,Z91-243)</f>
        <v>15</v>
      </c>
      <c r="AA96" s="306"/>
      <c r="AB96" s="314" t="str">
        <f t="shared" ref="AB96" si="663">IF(AND(D98&lt;&gt;D83,D98&lt;&gt;0),"W","L")</f>
        <v>W</v>
      </c>
      <c r="AC96" s="314" t="str">
        <f t="shared" ref="AC96" si="664">IF(AB96="W"," ", IF(AND(E98&lt;&gt;E83,E98&lt;&gt;0),"W","L"))</f>
        <v xml:space="preserve"> </v>
      </c>
      <c r="AD96" s="314" t="str">
        <f t="shared" ref="AD96:AF96" si="665">IF(OR(AC96="W",AC96=" ")," ",IF(AND(F98&lt;&gt;F83,F98&lt;&gt;0),"W","L"))</f>
        <v xml:space="preserve"> </v>
      </c>
      <c r="AE96" s="314" t="str">
        <f t="shared" si="665"/>
        <v xml:space="preserve"> </v>
      </c>
      <c r="AF96" s="314" t="str">
        <f t="shared" si="665"/>
        <v xml:space="preserve"> </v>
      </c>
      <c r="AG96" s="306"/>
      <c r="AH96" s="308">
        <f t="shared" ref="AH96" si="666">IF(AB96="W",1,IF(AC96="W",2,IF(AD96="W",3,IF(AE96="W",4,IF(AF96="W",5,"L")))))</f>
        <v>1</v>
      </c>
      <c r="AI96" s="306">
        <f t="shared" ref="AI96" si="667">IF(AH96&lt;&gt;"L",AI91+1,AI91-31)</f>
        <v>15</v>
      </c>
    </row>
    <row r="97" spans="1:35">
      <c r="A97" s="327">
        <f t="shared" si="487"/>
        <v>87</v>
      </c>
      <c r="B97" s="328">
        <f>Data!B97</f>
        <v>10</v>
      </c>
      <c r="D97" s="336" t="str">
        <f t="shared" ref="D97" si="668">IF(B96=0,0,IF(MOD(B96,3)=1,"A",IF(MOD(B96,3)=2,"B","C")))</f>
        <v>C</v>
      </c>
      <c r="E97" s="336">
        <f t="shared" ref="E97" si="669">IF(AND(B97&gt;0,B97&lt;=12),1,IF(AND(B97&gt;12,B97&lt;=24),2,IF(AND(B97&gt;24,B97&lt;=36),3,0)))</f>
        <v>1</v>
      </c>
      <c r="F97" s="336" t="str">
        <f t="shared" ref="F97" si="670">IF(B98=0,0,IF(MOD(B98,3)=1,"A",IF(MOD(B98,3)=2,"B","C")))</f>
        <v>A</v>
      </c>
      <c r="G97" s="336">
        <f t="shared" ref="G97" si="671">IF(AND(B99&gt;0,B99&lt;=12),1,IF(AND(B99&gt;12,B99&lt;=24),2,IF(AND(B99&gt;24,B99&lt;=36),3,0)))</f>
        <v>2</v>
      </c>
      <c r="H97" s="336" t="str">
        <f t="shared" ref="H97" si="672">IF(B100=0,0,IF(MOD(B100,3)=1,"A",IF(MOD(B100,3)=2,"B","C")))</f>
        <v>C</v>
      </c>
      <c r="O97" s="306"/>
      <c r="P97" s="308"/>
      <c r="Q97" s="306"/>
      <c r="R97" s="306"/>
      <c r="X97" s="306"/>
      <c r="Y97" s="308"/>
      <c r="Z97" s="306"/>
      <c r="AA97" s="306"/>
      <c r="AG97" s="306"/>
      <c r="AH97" s="308"/>
      <c r="AI97" s="306"/>
    </row>
    <row r="98" spans="1:35">
      <c r="A98" s="327">
        <f t="shared" si="487"/>
        <v>88</v>
      </c>
      <c r="B98" s="328">
        <f>Data!B98</f>
        <v>1</v>
      </c>
      <c r="D98" s="338" t="str">
        <f t="shared" ref="D98" si="673">IF(B96=0,0,IF(B96&lt;=18,"L","H"))</f>
        <v>L</v>
      </c>
      <c r="E98" s="338" t="str">
        <f t="shared" ref="E98" si="674">IF(B97=0,0,IF(ISODD(B97),"O","E"))</f>
        <v>E</v>
      </c>
      <c r="F98" s="338" t="str">
        <f t="shared" ref="F98" si="675">IF(B98=0,0,IF(B98&lt;=18,"L","H"))</f>
        <v>L</v>
      </c>
      <c r="G98" s="338" t="str">
        <f t="shared" ref="G98" si="676">IF(B99=0,0,IF(ISODD(B99),"O","E"))</f>
        <v>E</v>
      </c>
      <c r="H98" s="338" t="str">
        <f t="shared" ref="H98" si="677">IF(B100=0,0,IF(B100&lt;=18,"L","H"))</f>
        <v>L</v>
      </c>
      <c r="O98" s="306"/>
      <c r="P98" s="308"/>
      <c r="Q98" s="306"/>
      <c r="R98" s="306"/>
      <c r="X98" s="306"/>
      <c r="Y98" s="308"/>
      <c r="Z98" s="306"/>
      <c r="AA98" s="306"/>
      <c r="AG98" s="306"/>
      <c r="AH98" s="308"/>
      <c r="AI98" s="306"/>
    </row>
    <row r="99" spans="1:35">
      <c r="A99" s="327">
        <f t="shared" si="487"/>
        <v>89</v>
      </c>
      <c r="B99" s="328">
        <f>Data!B99</f>
        <v>24</v>
      </c>
      <c r="D99" s="308"/>
      <c r="E99" s="308"/>
      <c r="F99" s="308"/>
      <c r="G99" s="308"/>
      <c r="H99" s="308"/>
      <c r="O99" s="306"/>
      <c r="P99" s="308"/>
      <c r="Q99" s="306"/>
      <c r="R99" s="306"/>
      <c r="X99" s="306"/>
      <c r="Y99" s="308"/>
      <c r="Z99" s="306"/>
      <c r="AA99" s="306"/>
      <c r="AG99" s="306"/>
      <c r="AH99" s="308"/>
      <c r="AI99" s="306"/>
    </row>
    <row r="100" spans="1:35">
      <c r="A100" s="327">
        <f t="shared" si="487"/>
        <v>90</v>
      </c>
      <c r="B100" s="328">
        <f>Data!B100</f>
        <v>18</v>
      </c>
      <c r="D100" s="308"/>
      <c r="E100" s="308"/>
      <c r="F100" s="308"/>
      <c r="G100" s="308"/>
      <c r="H100" s="308"/>
      <c r="J100" s="333" t="str">
        <f t="shared" ref="J100" si="678">IF(D86=1,"2&amp;3",IF(D86=2,"1&amp;3","1&amp;2"))</f>
        <v>1&amp;2</v>
      </c>
      <c r="K100" s="333" t="str">
        <f t="shared" ref="K100" si="679">IF(E86="A","B&amp;C",IF(E86="B","A&amp;C","A&amp;B"))</f>
        <v>A&amp;B</v>
      </c>
      <c r="L100" s="333" t="str">
        <f t="shared" ref="L100" si="680">IF(F86=1,"2&amp;3",IF(F86=2,"1&amp;3","1&amp;2"))</f>
        <v>1&amp;3</v>
      </c>
      <c r="M100" s="333" t="str">
        <f t="shared" ref="M100" si="681">IF(G86="A","B&amp;C",IF(G86="B","A&amp;C","A&amp;B"))</f>
        <v>A&amp;B</v>
      </c>
      <c r="N100" s="333" t="str">
        <f t="shared" ref="N100" si="682">IF(H86=1,"2&amp;3",IF(H86=2,"1&amp;3","1&amp;2"))</f>
        <v>1&amp;2</v>
      </c>
      <c r="O100" s="306"/>
      <c r="P100" s="308"/>
      <c r="Q100" s="306"/>
      <c r="R100" s="306"/>
      <c r="S100" s="335" t="str">
        <f t="shared" ref="S100" si="683">IF(D87="A","B&amp;C",IF(D87="B","A&amp;C","A&amp;B"))</f>
        <v>A&amp;B</v>
      </c>
      <c r="T100" s="335" t="str">
        <f t="shared" ref="T100" si="684">IF(E87=1,"2&amp;3",IF(E87=2,"1&amp;3","1&amp;2"))</f>
        <v>1&amp;2</v>
      </c>
      <c r="U100" s="335" t="str">
        <f t="shared" ref="U100" si="685">IF(F87="A","B&amp;C",IF(F87="B","A&amp;C","A&amp;B"))</f>
        <v>B&amp;C</v>
      </c>
      <c r="V100" s="335" t="str">
        <f t="shared" ref="V100" si="686">IF(G87=1,"2&amp;3",IF(G87=2,"1&amp;3","1&amp;2"))</f>
        <v>1&amp;3</v>
      </c>
      <c r="W100" s="335" t="str">
        <f t="shared" ref="W100" si="687">IF(H87="A","B&amp;C",IF(H87="B","A&amp;C","A&amp;B"))</f>
        <v>A&amp;C</v>
      </c>
      <c r="X100" s="306"/>
      <c r="Y100" s="308"/>
      <c r="Z100" s="306"/>
      <c r="AA100" s="306"/>
      <c r="AB100" s="337" t="str">
        <f t="shared" ref="AB100" si="688">IF(D88="L","H","L")</f>
        <v>L</v>
      </c>
      <c r="AC100" s="337" t="str">
        <f t="shared" ref="AC100" si="689">IF(E88="O","E","O")</f>
        <v>E</v>
      </c>
      <c r="AD100" s="337" t="str">
        <f t="shared" ref="AD100" si="690">IF(F88="L","H","L")</f>
        <v>H</v>
      </c>
      <c r="AE100" s="337" t="str">
        <f t="shared" ref="AE100" si="691">IF(G88="O","E","O")</f>
        <v>E</v>
      </c>
      <c r="AF100" s="337" t="str">
        <f t="shared" ref="AF100" si="692">IF(H88="L","H","L")</f>
        <v>L</v>
      </c>
      <c r="AG100" s="306"/>
      <c r="AH100" s="308"/>
      <c r="AI100" s="306"/>
    </row>
    <row r="101" spans="1:35">
      <c r="A101" s="327">
        <f t="shared" si="487"/>
        <v>91</v>
      </c>
      <c r="B101" s="328">
        <f>Data!B101</f>
        <v>35</v>
      </c>
      <c r="D101" s="334">
        <f t="shared" ref="D101" si="693">IF(AND(B101&gt;0,B101&lt;=12),1,IF(AND(B101&gt;12,B101&lt;=24),2,IF(AND(B101&gt;24,B101&lt;=36),3,0)))</f>
        <v>3</v>
      </c>
      <c r="E101" s="334" t="str">
        <f t="shared" ref="E101" si="694">IF(B102=0,0,IF(MOD(B102,3)=1,"A",IF(MOD(B102,3)=2,"B","C")))</f>
        <v>B</v>
      </c>
      <c r="F101" s="334">
        <f t="shared" ref="F101" si="695">IF(AND(B103&gt;0,B103&lt;=12),1,IF(AND(B103&gt;12,B103&lt;=24),2,IF(AND(B103&gt;24,B103&lt;=36),3,0)))</f>
        <v>3</v>
      </c>
      <c r="G101" s="334" t="str">
        <f t="shared" ref="G101" si="696">IF(B104=0,0,IF(MOD(B104,3)=1,"A",IF(MOD(B104,3)=2,"B","C")))</f>
        <v>C</v>
      </c>
      <c r="H101" s="334">
        <f t="shared" ref="H101" si="697">IF(AND(B105&gt;0,B105&lt;=12),1,IF(AND(B105&gt;12,B105&lt;=24),2,IF(AND(B105&gt;24,B105&lt;=36),3,0)))</f>
        <v>1</v>
      </c>
      <c r="J101" s="314" t="str">
        <f t="shared" ref="J101" si="698">IF(AND(D101&lt;&gt;D86,D101&lt;&gt;0),"W","L")</f>
        <v>L</v>
      </c>
      <c r="K101" s="314" t="str">
        <f t="shared" ref="K101" si="699">IF(J101="W"," ", IF(AND(E101&lt;&gt;E86,E101&lt;&gt;0),"W","L"))</f>
        <v>W</v>
      </c>
      <c r="L101" s="314" t="str">
        <f t="shared" ref="L101:N101" si="700">IF(OR(K101="W",K101=" ")," ",IF(AND(F101&lt;&gt;F86,F101&lt;&gt;0),"W","L"))</f>
        <v xml:space="preserve"> </v>
      </c>
      <c r="M101" s="314" t="str">
        <f t="shared" si="700"/>
        <v xml:space="preserve"> </v>
      </c>
      <c r="N101" s="314" t="str">
        <f t="shared" si="700"/>
        <v xml:space="preserve"> </v>
      </c>
      <c r="O101" s="306"/>
      <c r="P101" s="308">
        <f t="shared" ref="P101" si="701">IF(J101="W",1,IF(K101="W",2,IF(L101="W",3,IF(M101="W",4,IF(N101="W",5,"L")))))</f>
        <v>2</v>
      </c>
      <c r="Q101" s="306">
        <f t="shared" ref="Q101" si="702">IF(P101&lt;&gt;"L",Q96+1,Q96-243)</f>
        <v>16</v>
      </c>
      <c r="R101" s="306"/>
      <c r="S101" s="314" t="str">
        <f t="shared" ref="S101" si="703">IF(AND(D102&lt;&gt;D87,D102&lt;&gt;0),"W","L")</f>
        <v>W</v>
      </c>
      <c r="T101" s="314" t="str">
        <f t="shared" ref="T101" si="704">IF(S101="W"," ", IF(AND(E102&lt;&gt;E87,E102&lt;&gt;0),"W","L"))</f>
        <v xml:space="preserve"> </v>
      </c>
      <c r="U101" s="314" t="str">
        <f t="shared" ref="U101:W101" si="705">IF(OR(T101="W",T101=" ")," ",IF(AND(F102&lt;&gt;F87,F102&lt;&gt;0),"W","L"))</f>
        <v xml:space="preserve"> </v>
      </c>
      <c r="V101" s="314" t="str">
        <f t="shared" si="705"/>
        <v xml:space="preserve"> </v>
      </c>
      <c r="W101" s="314" t="str">
        <f t="shared" si="705"/>
        <v xml:space="preserve"> </v>
      </c>
      <c r="X101" s="306"/>
      <c r="Y101" s="308">
        <f t="shared" ref="Y101" si="706">IF(S101="W",1,IF(T101="W",2,IF(U101="W",3,IF(V101="W",4,IF(W101="W",5,"L")))))</f>
        <v>1</v>
      </c>
      <c r="Z101" s="306">
        <f t="shared" ref="Z101" si="707">IF(Y101&lt;&gt;"L",Z96+1,Z96-243)</f>
        <v>16</v>
      </c>
      <c r="AA101" s="306"/>
      <c r="AB101" s="314" t="str">
        <f t="shared" ref="AB101" si="708">IF(AND(D103&lt;&gt;D88,D103&lt;&gt;0),"W","L")</f>
        <v>L</v>
      </c>
      <c r="AC101" s="314" t="str">
        <f t="shared" ref="AC101" si="709">IF(AB101="W"," ", IF(AND(E103&lt;&gt;E88,E103&lt;&gt;0),"W","L"))</f>
        <v>W</v>
      </c>
      <c r="AD101" s="314" t="str">
        <f t="shared" ref="AD101:AF101" si="710">IF(OR(AC101="W",AC101=" ")," ",IF(AND(F103&lt;&gt;F88,F103&lt;&gt;0),"W","L"))</f>
        <v xml:space="preserve"> </v>
      </c>
      <c r="AE101" s="314" t="str">
        <f t="shared" si="710"/>
        <v xml:space="preserve"> </v>
      </c>
      <c r="AF101" s="314" t="str">
        <f t="shared" si="710"/>
        <v xml:space="preserve"> </v>
      </c>
      <c r="AG101" s="306"/>
      <c r="AH101" s="308">
        <f t="shared" ref="AH101" si="711">IF(AB101="W",1,IF(AC101="W",2,IF(AD101="W",3,IF(AE101="W",4,IF(AF101="W",5,"L")))))</f>
        <v>2</v>
      </c>
      <c r="AI101" s="306">
        <f t="shared" ref="AI101" si="712">IF(AH101&lt;&gt;"L",AI96+1,AI96-31)</f>
        <v>16</v>
      </c>
    </row>
    <row r="102" spans="1:35">
      <c r="A102" s="327">
        <f t="shared" si="487"/>
        <v>92</v>
      </c>
      <c r="B102" s="328">
        <f>Data!B102</f>
        <v>14</v>
      </c>
      <c r="D102" s="336" t="str">
        <f t="shared" ref="D102" si="713">IF(B101=0,0,IF(MOD(B101,3)=1,"A",IF(MOD(B101,3)=2,"B","C")))</f>
        <v>B</v>
      </c>
      <c r="E102" s="336">
        <f t="shared" ref="E102" si="714">IF(AND(B102&gt;0,B102&lt;=12),1,IF(AND(B102&gt;12,B102&lt;=24),2,IF(AND(B102&gt;24,B102&lt;=36),3,0)))</f>
        <v>2</v>
      </c>
      <c r="F102" s="336" t="str">
        <f t="shared" ref="F102" si="715">IF(B103=0,0,IF(MOD(B103,3)=1,"A",IF(MOD(B103,3)=2,"B","C")))</f>
        <v>B</v>
      </c>
      <c r="G102" s="336">
        <f t="shared" ref="G102" si="716">IF(AND(B104&gt;0,B104&lt;=12),1,IF(AND(B104&gt;12,B104&lt;=24),2,IF(AND(B104&gt;24,B104&lt;=36),3,0)))</f>
        <v>1</v>
      </c>
      <c r="H102" s="336" t="str">
        <f t="shared" ref="H102" si="717">IF(B105=0,0,IF(MOD(B105,3)=1,"A",IF(MOD(B105,3)=2,"B","C")))</f>
        <v>A</v>
      </c>
      <c r="O102" s="306"/>
      <c r="P102" s="308"/>
      <c r="Q102" s="306"/>
      <c r="R102" s="306"/>
      <c r="X102" s="306"/>
      <c r="Y102" s="308"/>
      <c r="Z102" s="306"/>
      <c r="AA102" s="306"/>
      <c r="AG102" s="306"/>
      <c r="AH102" s="308"/>
      <c r="AI102" s="306"/>
    </row>
    <row r="103" spans="1:35">
      <c r="A103" s="327">
        <f t="shared" si="487"/>
        <v>93</v>
      </c>
      <c r="B103" s="328">
        <f>Data!B103</f>
        <v>35</v>
      </c>
      <c r="D103" s="338" t="str">
        <f t="shared" ref="D103" si="718">IF(B101=0,0,IF(B101&lt;=18,"L","H"))</f>
        <v>H</v>
      </c>
      <c r="E103" s="338" t="str">
        <f t="shared" ref="E103" si="719">IF(B102=0,0,IF(ISODD(B102),"O","E"))</f>
        <v>E</v>
      </c>
      <c r="F103" s="338" t="str">
        <f t="shared" ref="F103" si="720">IF(B103=0,0,IF(B103&lt;=18,"L","H"))</f>
        <v>H</v>
      </c>
      <c r="G103" s="338" t="str">
        <f t="shared" ref="G103" si="721">IF(B104=0,0,IF(ISODD(B104),"O","E"))</f>
        <v>E</v>
      </c>
      <c r="H103" s="338" t="str">
        <f t="shared" ref="H103" si="722">IF(B105=0,0,IF(B105&lt;=18,"L","H"))</f>
        <v>L</v>
      </c>
      <c r="O103" s="306"/>
      <c r="P103" s="308"/>
      <c r="Q103" s="306"/>
      <c r="R103" s="306"/>
      <c r="X103" s="306"/>
      <c r="Y103" s="308"/>
      <c r="Z103" s="306"/>
      <c r="AA103" s="306"/>
      <c r="AG103" s="306"/>
      <c r="AH103" s="308"/>
      <c r="AI103" s="306"/>
    </row>
    <row r="104" spans="1:35">
      <c r="A104" s="327">
        <f t="shared" si="487"/>
        <v>94</v>
      </c>
      <c r="B104" s="328">
        <f>Data!B104</f>
        <v>12</v>
      </c>
      <c r="D104" s="308"/>
      <c r="E104" s="308"/>
      <c r="F104" s="308"/>
      <c r="G104" s="308"/>
      <c r="H104" s="308"/>
      <c r="O104" s="306"/>
      <c r="P104" s="308"/>
      <c r="Q104" s="306"/>
      <c r="R104" s="306"/>
      <c r="X104" s="306"/>
      <c r="Y104" s="308"/>
      <c r="Z104" s="306"/>
      <c r="AA104" s="306"/>
      <c r="AG104" s="306"/>
      <c r="AH104" s="308"/>
      <c r="AI104" s="306"/>
    </row>
    <row r="105" spans="1:35">
      <c r="A105" s="327">
        <f t="shared" si="487"/>
        <v>95</v>
      </c>
      <c r="B105" s="328">
        <f>Data!B105</f>
        <v>7</v>
      </c>
      <c r="D105" s="308"/>
      <c r="E105" s="308"/>
      <c r="F105" s="308"/>
      <c r="G105" s="308"/>
      <c r="H105" s="308"/>
      <c r="J105" s="333" t="str">
        <f t="shared" ref="J105" si="723">IF(D91=1,"2&amp;3",IF(D91=2,"1&amp;3","1&amp;2"))</f>
        <v>1&amp;2</v>
      </c>
      <c r="K105" s="333" t="str">
        <f t="shared" ref="K105" si="724">IF(E91="A","B&amp;C",IF(E91="B","A&amp;C","A&amp;B"))</f>
        <v>B&amp;C</v>
      </c>
      <c r="L105" s="333" t="str">
        <f t="shared" ref="L105" si="725">IF(F91=1,"2&amp;3",IF(F91=2,"1&amp;3","1&amp;2"))</f>
        <v>1&amp;2</v>
      </c>
      <c r="M105" s="333" t="str">
        <f t="shared" ref="M105" si="726">IF(G91="A","B&amp;C",IF(G91="B","A&amp;C","A&amp;B"))</f>
        <v>A&amp;B</v>
      </c>
      <c r="N105" s="333" t="str">
        <f t="shared" ref="N105" si="727">IF(H91=1,"2&amp;3",IF(H91=2,"1&amp;3","1&amp;2"))</f>
        <v>2&amp;3</v>
      </c>
      <c r="O105" s="306"/>
      <c r="P105" s="308"/>
      <c r="Q105" s="306"/>
      <c r="R105" s="306"/>
      <c r="S105" s="335" t="str">
        <f t="shared" ref="S105" si="728">IF(D92="A","B&amp;C",IF(D92="B","A&amp;C","A&amp;B"))</f>
        <v>B&amp;C</v>
      </c>
      <c r="T105" s="335" t="str">
        <f t="shared" ref="T105" si="729">IF(E92=1,"2&amp;3",IF(E92=2,"1&amp;3","1&amp;2"))</f>
        <v>1&amp;3</v>
      </c>
      <c r="U105" s="335" t="str">
        <f t="shared" ref="U105" si="730">IF(F92="A","B&amp;C",IF(F92="B","A&amp;C","A&amp;B"))</f>
        <v>B&amp;C</v>
      </c>
      <c r="V105" s="335" t="str">
        <f t="shared" ref="V105" si="731">IF(G92=1,"2&amp;3",IF(G92=2,"1&amp;3","1&amp;2"))</f>
        <v>1&amp;2</v>
      </c>
      <c r="W105" s="335" t="str">
        <f t="shared" ref="W105" si="732">IF(H92="A","B&amp;C",IF(H92="B","A&amp;C","A&amp;B"))</f>
        <v>A&amp;B</v>
      </c>
      <c r="X105" s="306"/>
      <c r="Y105" s="308"/>
      <c r="Z105" s="306"/>
      <c r="AA105" s="306"/>
      <c r="AB105" s="337" t="str">
        <f t="shared" ref="AB105" si="733">IF(D93="L","H","L")</f>
        <v>L</v>
      </c>
      <c r="AC105" s="337" t="str">
        <f t="shared" ref="AC105" si="734">IF(E93="O","E","O")</f>
        <v>E</v>
      </c>
      <c r="AD105" s="337" t="str">
        <f t="shared" ref="AD105" si="735">IF(F93="L","H","L")</f>
        <v>L</v>
      </c>
      <c r="AE105" s="337" t="str">
        <f t="shared" ref="AE105" si="736">IF(G93="O","E","O")</f>
        <v>O</v>
      </c>
      <c r="AF105" s="337" t="str">
        <f t="shared" ref="AF105" si="737">IF(H93="L","H","L")</f>
        <v>H</v>
      </c>
      <c r="AG105" s="306"/>
      <c r="AH105" s="308"/>
      <c r="AI105" s="306"/>
    </row>
    <row r="106" spans="1:35">
      <c r="A106" s="327">
        <f t="shared" si="487"/>
        <v>96</v>
      </c>
      <c r="B106" s="328">
        <f>Data!B106</f>
        <v>33</v>
      </c>
      <c r="D106" s="334">
        <f t="shared" ref="D106" si="738">IF(AND(B106&gt;0,B106&lt;=12),1,IF(AND(B106&gt;12,B106&lt;=24),2,IF(AND(B106&gt;24,B106&lt;=36),3,0)))</f>
        <v>3</v>
      </c>
      <c r="E106" s="334" t="str">
        <f t="shared" ref="E106" si="739">IF(B107=0,0,IF(MOD(B107,3)=1,"A",IF(MOD(B107,3)=2,"B","C")))</f>
        <v>B</v>
      </c>
      <c r="F106" s="334">
        <f t="shared" ref="F106" si="740">IF(AND(B108&gt;0,B108&lt;=12),1,IF(AND(B108&gt;12,B108&lt;=24),2,IF(AND(B108&gt;24,B108&lt;=36),3,0)))</f>
        <v>1</v>
      </c>
      <c r="G106" s="334" t="str">
        <f t="shared" ref="G106" si="741">IF(B109=0,0,IF(MOD(B109,3)=1,"A",IF(MOD(B109,3)=2,"B","C")))</f>
        <v>C</v>
      </c>
      <c r="H106" s="334">
        <f t="shared" ref="H106" si="742">IF(AND(B110&gt;0,B110&lt;=12),1,IF(AND(B110&gt;12,B110&lt;=24),2,IF(AND(B110&gt;24,B110&lt;=36),3,0)))</f>
        <v>2</v>
      </c>
      <c r="J106" s="314" t="str">
        <f t="shared" ref="J106" si="743">IF(AND(D106&lt;&gt;D91,D106&lt;&gt;0),"W","L")</f>
        <v>L</v>
      </c>
      <c r="K106" s="314" t="str">
        <f t="shared" ref="K106" si="744">IF(J106="W"," ", IF(AND(E106&lt;&gt;E91,E106&lt;&gt;0),"W","L"))</f>
        <v>W</v>
      </c>
      <c r="L106" s="314" t="str">
        <f t="shared" ref="L106:N106" si="745">IF(OR(K106="W",K106=" ")," ",IF(AND(F106&lt;&gt;F91,F106&lt;&gt;0),"W","L"))</f>
        <v xml:space="preserve"> </v>
      </c>
      <c r="M106" s="314" t="str">
        <f t="shared" si="745"/>
        <v xml:space="preserve"> </v>
      </c>
      <c r="N106" s="314" t="str">
        <f t="shared" si="745"/>
        <v xml:space="preserve"> </v>
      </c>
      <c r="O106" s="306"/>
      <c r="P106" s="308">
        <f t="shared" ref="P106" si="746">IF(J106="W",1,IF(K106="W",2,IF(L106="W",3,IF(M106="W",4,IF(N106="W",5,"L")))))</f>
        <v>2</v>
      </c>
      <c r="Q106" s="306">
        <f t="shared" ref="Q106" si="747">IF(P106&lt;&gt;"L",Q101+1,Q101-243)</f>
        <v>17</v>
      </c>
      <c r="R106" s="306"/>
      <c r="S106" s="314" t="str">
        <f t="shared" ref="S106" si="748">IF(AND(D107&lt;&gt;D92,D107&lt;&gt;0),"W","L")</f>
        <v>W</v>
      </c>
      <c r="T106" s="314" t="str">
        <f t="shared" ref="T106" si="749">IF(S106="W"," ", IF(AND(E107&lt;&gt;E92,E107&lt;&gt;0),"W","L"))</f>
        <v xml:space="preserve"> </v>
      </c>
      <c r="U106" s="314" t="str">
        <f t="shared" ref="U106:W106" si="750">IF(OR(T106="W",T106=" ")," ",IF(AND(F107&lt;&gt;F92,F107&lt;&gt;0),"W","L"))</f>
        <v xml:space="preserve"> </v>
      </c>
      <c r="V106" s="314" t="str">
        <f t="shared" si="750"/>
        <v xml:space="preserve"> </v>
      </c>
      <c r="W106" s="314" t="str">
        <f t="shared" si="750"/>
        <v xml:space="preserve"> </v>
      </c>
      <c r="X106" s="306"/>
      <c r="Y106" s="308">
        <f t="shared" ref="Y106" si="751">IF(S106="W",1,IF(T106="W",2,IF(U106="W",3,IF(V106="W",4,IF(W106="W",5,"L")))))</f>
        <v>1</v>
      </c>
      <c r="Z106" s="306">
        <f t="shared" ref="Z106" si="752">IF(Y106&lt;&gt;"L",Z101+1,Z101-243)</f>
        <v>17</v>
      </c>
      <c r="AA106" s="306"/>
      <c r="AB106" s="314" t="str">
        <f t="shared" ref="AB106" si="753">IF(AND(D108&lt;&gt;D93,D108&lt;&gt;0),"W","L")</f>
        <v>L</v>
      </c>
      <c r="AC106" s="314" t="str">
        <f t="shared" ref="AC106" si="754">IF(AB106="W"," ", IF(AND(E108&lt;&gt;E93,E108&lt;&gt;0),"W","L"))</f>
        <v>L</v>
      </c>
      <c r="AD106" s="314" t="str">
        <f t="shared" ref="AD106:AF106" si="755">IF(OR(AC106="W",AC106=" ")," ",IF(AND(F108&lt;&gt;F93,F108&lt;&gt;0),"W","L"))</f>
        <v>W</v>
      </c>
      <c r="AE106" s="314" t="str">
        <f t="shared" si="755"/>
        <v xml:space="preserve"> </v>
      </c>
      <c r="AF106" s="314" t="str">
        <f t="shared" si="755"/>
        <v xml:space="preserve"> </v>
      </c>
      <c r="AG106" s="306"/>
      <c r="AH106" s="308">
        <f t="shared" ref="AH106" si="756">IF(AB106="W",1,IF(AC106="W",2,IF(AD106="W",3,IF(AE106="W",4,IF(AF106="W",5,"L")))))</f>
        <v>3</v>
      </c>
      <c r="AI106" s="306">
        <f t="shared" ref="AI106" si="757">IF(AH106&lt;&gt;"L",AI101+1,AI101-31)</f>
        <v>17</v>
      </c>
    </row>
    <row r="107" spans="1:35">
      <c r="A107" s="327">
        <f t="shared" si="487"/>
        <v>97</v>
      </c>
      <c r="B107" s="328">
        <f>Data!B107</f>
        <v>11</v>
      </c>
      <c r="D107" s="336" t="str">
        <f t="shared" ref="D107" si="758">IF(B106=0,0,IF(MOD(B106,3)=1,"A",IF(MOD(B106,3)=2,"B","C")))</f>
        <v>C</v>
      </c>
      <c r="E107" s="336">
        <f t="shared" ref="E107" si="759">IF(AND(B107&gt;0,B107&lt;=12),1,IF(AND(B107&gt;12,B107&lt;=24),2,IF(AND(B107&gt;24,B107&lt;=36),3,0)))</f>
        <v>1</v>
      </c>
      <c r="F107" s="336" t="str">
        <f t="shared" ref="F107" si="760">IF(B108=0,0,IF(MOD(B108,3)=1,"A",IF(MOD(B108,3)=2,"B","C")))</f>
        <v>A</v>
      </c>
      <c r="G107" s="336">
        <f t="shared" ref="G107" si="761">IF(AND(B109&gt;0,B109&lt;=12),1,IF(AND(B109&gt;12,B109&lt;=24),2,IF(AND(B109&gt;24,B109&lt;=36),3,0)))</f>
        <v>2</v>
      </c>
      <c r="H107" s="336" t="str">
        <f t="shared" ref="H107" si="762">IF(B110=0,0,IF(MOD(B110,3)=1,"A",IF(MOD(B110,3)=2,"B","C")))</f>
        <v>A</v>
      </c>
      <c r="O107" s="306"/>
      <c r="P107" s="308"/>
      <c r="Q107" s="306"/>
      <c r="R107" s="306"/>
      <c r="X107" s="306"/>
      <c r="Y107" s="308"/>
      <c r="Z107" s="306"/>
      <c r="AA107" s="306"/>
      <c r="AG107" s="306"/>
      <c r="AH107" s="308"/>
      <c r="AI107" s="306"/>
    </row>
    <row r="108" spans="1:35">
      <c r="A108" s="327">
        <f t="shared" si="487"/>
        <v>98</v>
      </c>
      <c r="B108" s="328">
        <f>Data!B108</f>
        <v>4</v>
      </c>
      <c r="D108" s="338" t="str">
        <f t="shared" ref="D108" si="763">IF(B106=0,0,IF(B106&lt;=18,"L","H"))</f>
        <v>H</v>
      </c>
      <c r="E108" s="338" t="str">
        <f t="shared" ref="E108" si="764">IF(B107=0,0,IF(ISODD(B107),"O","E"))</f>
        <v>O</v>
      </c>
      <c r="F108" s="338" t="str">
        <f t="shared" ref="F108" si="765">IF(B108=0,0,IF(B108&lt;=18,"L","H"))</f>
        <v>L</v>
      </c>
      <c r="G108" s="338" t="str">
        <f t="shared" ref="G108" si="766">IF(B109=0,0,IF(ISODD(B109),"O","E"))</f>
        <v>E</v>
      </c>
      <c r="H108" s="338" t="str">
        <f t="shared" ref="H108" si="767">IF(B110=0,0,IF(B110&lt;=18,"L","H"))</f>
        <v>L</v>
      </c>
      <c r="O108" s="306"/>
      <c r="P108" s="308"/>
      <c r="Q108" s="306"/>
      <c r="R108" s="306"/>
      <c r="X108" s="306"/>
      <c r="Y108" s="308"/>
      <c r="Z108" s="306"/>
      <c r="AA108" s="306"/>
      <c r="AG108" s="306"/>
      <c r="AH108" s="308"/>
      <c r="AI108" s="306"/>
    </row>
    <row r="109" spans="1:35">
      <c r="A109" s="327">
        <f t="shared" si="487"/>
        <v>99</v>
      </c>
      <c r="B109" s="328">
        <f>Data!B109</f>
        <v>18</v>
      </c>
      <c r="D109" s="308"/>
      <c r="E109" s="308"/>
      <c r="F109" s="308"/>
      <c r="G109" s="308"/>
      <c r="H109" s="308"/>
      <c r="O109" s="306"/>
      <c r="P109" s="308"/>
      <c r="Q109" s="306"/>
      <c r="R109" s="306"/>
      <c r="X109" s="306"/>
      <c r="Y109" s="308"/>
      <c r="Z109" s="306"/>
      <c r="AA109" s="306"/>
      <c r="AG109" s="306"/>
      <c r="AH109" s="308"/>
      <c r="AI109" s="306"/>
    </row>
    <row r="110" spans="1:35">
      <c r="A110" s="327">
        <f t="shared" si="487"/>
        <v>100</v>
      </c>
      <c r="B110" s="328">
        <f>Data!B110</f>
        <v>13</v>
      </c>
      <c r="D110" s="308"/>
      <c r="E110" s="308"/>
      <c r="F110" s="308"/>
      <c r="G110" s="308"/>
      <c r="H110" s="308"/>
      <c r="J110" s="333" t="str">
        <f t="shared" ref="J110" si="768">IF(D96=1,"2&amp;3",IF(D96=2,"1&amp;3","1&amp;2"))</f>
        <v>1&amp;3</v>
      </c>
      <c r="K110" s="333" t="str">
        <f t="shared" ref="K110" si="769">IF(E96="A","B&amp;C",IF(E96="B","A&amp;C","A&amp;B"))</f>
        <v>B&amp;C</v>
      </c>
      <c r="L110" s="333" t="str">
        <f t="shared" ref="L110" si="770">IF(F96=1,"2&amp;3",IF(F96=2,"1&amp;3","1&amp;2"))</f>
        <v>2&amp;3</v>
      </c>
      <c r="M110" s="333" t="str">
        <f t="shared" ref="M110" si="771">IF(G96="A","B&amp;C",IF(G96="B","A&amp;C","A&amp;B"))</f>
        <v>A&amp;B</v>
      </c>
      <c r="N110" s="333" t="str">
        <f t="shared" ref="N110" si="772">IF(H96=1,"2&amp;3",IF(H96=2,"1&amp;3","1&amp;2"))</f>
        <v>1&amp;3</v>
      </c>
      <c r="O110" s="306"/>
      <c r="P110" s="308"/>
      <c r="Q110" s="306"/>
      <c r="R110" s="306"/>
      <c r="S110" s="335" t="str">
        <f t="shared" ref="S110" si="773">IF(D97="A","B&amp;C",IF(D97="B","A&amp;C","A&amp;B"))</f>
        <v>A&amp;B</v>
      </c>
      <c r="T110" s="335" t="str">
        <f t="shared" ref="T110" si="774">IF(E97=1,"2&amp;3",IF(E97=2,"1&amp;3","1&amp;2"))</f>
        <v>2&amp;3</v>
      </c>
      <c r="U110" s="335" t="str">
        <f t="shared" ref="U110" si="775">IF(F97="A","B&amp;C",IF(F97="B","A&amp;C","A&amp;B"))</f>
        <v>B&amp;C</v>
      </c>
      <c r="V110" s="335" t="str">
        <f t="shared" ref="V110" si="776">IF(G97=1,"2&amp;3",IF(G97=2,"1&amp;3","1&amp;2"))</f>
        <v>1&amp;3</v>
      </c>
      <c r="W110" s="335" t="str">
        <f t="shared" ref="W110" si="777">IF(H97="A","B&amp;C",IF(H97="B","A&amp;C","A&amp;B"))</f>
        <v>A&amp;B</v>
      </c>
      <c r="X110" s="306"/>
      <c r="Y110" s="308"/>
      <c r="Z110" s="306"/>
      <c r="AA110" s="306"/>
      <c r="AB110" s="337" t="str">
        <f t="shared" ref="AB110" si="778">IF(D98="L","H","L")</f>
        <v>H</v>
      </c>
      <c r="AC110" s="337" t="str">
        <f t="shared" ref="AC110" si="779">IF(E98="O","E","O")</f>
        <v>O</v>
      </c>
      <c r="AD110" s="337" t="str">
        <f t="shared" ref="AD110" si="780">IF(F98="L","H","L")</f>
        <v>H</v>
      </c>
      <c r="AE110" s="337" t="str">
        <f t="shared" ref="AE110" si="781">IF(G98="O","E","O")</f>
        <v>O</v>
      </c>
      <c r="AF110" s="337" t="str">
        <f t="shared" ref="AF110" si="782">IF(H98="L","H","L")</f>
        <v>H</v>
      </c>
      <c r="AG110" s="306"/>
      <c r="AH110" s="308"/>
      <c r="AI110" s="306"/>
    </row>
    <row r="111" spans="1:35">
      <c r="A111" s="327">
        <f t="shared" si="487"/>
        <v>101</v>
      </c>
      <c r="B111" s="328">
        <f>Data!B111</f>
        <v>17</v>
      </c>
      <c r="D111" s="334">
        <f t="shared" ref="D111" si="783">IF(AND(B111&gt;0,B111&lt;=12),1,IF(AND(B111&gt;12,B111&lt;=24),2,IF(AND(B111&gt;24,B111&lt;=36),3,0)))</f>
        <v>2</v>
      </c>
      <c r="E111" s="334" t="str">
        <f t="shared" ref="E111" si="784">IF(B112=0,0,IF(MOD(B112,3)=1,"A",IF(MOD(B112,3)=2,"B","C")))</f>
        <v>B</v>
      </c>
      <c r="F111" s="334">
        <f t="shared" ref="F111" si="785">IF(AND(B113&gt;0,B113&lt;=12),1,IF(AND(B113&gt;12,B113&lt;=24),2,IF(AND(B113&gt;24,B113&lt;=36),3,0)))</f>
        <v>2</v>
      </c>
      <c r="G111" s="334" t="str">
        <f t="shared" ref="G111" si="786">IF(B114=0,0,IF(MOD(B114,3)=1,"A",IF(MOD(B114,3)=2,"B","C")))</f>
        <v>A</v>
      </c>
      <c r="H111" s="334">
        <f t="shared" ref="H111" si="787">IF(AND(B115&gt;0,B115&lt;=12),1,IF(AND(B115&gt;12,B115&lt;=24),2,IF(AND(B115&gt;24,B115&lt;=36),3,0)))</f>
        <v>3</v>
      </c>
      <c r="J111" s="314" t="str">
        <f t="shared" ref="J111" si="788">IF(AND(D111&lt;&gt;D96,D111&lt;&gt;0),"W","L")</f>
        <v>L</v>
      </c>
      <c r="K111" s="314" t="str">
        <f t="shared" ref="K111" si="789">IF(J111="W"," ", IF(AND(E111&lt;&gt;E96,E111&lt;&gt;0),"W","L"))</f>
        <v>W</v>
      </c>
      <c r="L111" s="314" t="str">
        <f t="shared" ref="L111:N111" si="790">IF(OR(K111="W",K111=" ")," ",IF(AND(F111&lt;&gt;F96,F111&lt;&gt;0),"W","L"))</f>
        <v xml:space="preserve"> </v>
      </c>
      <c r="M111" s="314" t="str">
        <f t="shared" si="790"/>
        <v xml:space="preserve"> </v>
      </c>
      <c r="N111" s="314" t="str">
        <f t="shared" si="790"/>
        <v xml:space="preserve"> </v>
      </c>
      <c r="O111" s="306"/>
      <c r="P111" s="308">
        <f t="shared" ref="P111" si="791">IF(J111="W",1,IF(K111="W",2,IF(L111="W",3,IF(M111="W",4,IF(N111="W",5,"L")))))</f>
        <v>2</v>
      </c>
      <c r="Q111" s="306">
        <f t="shared" ref="Q111" si="792">IF(P111&lt;&gt;"L",Q106+1,Q106-243)</f>
        <v>18</v>
      </c>
      <c r="R111" s="306"/>
      <c r="S111" s="314" t="str">
        <f t="shared" ref="S111" si="793">IF(AND(D112&lt;&gt;D97,D112&lt;&gt;0),"W","L")</f>
        <v>W</v>
      </c>
      <c r="T111" s="314" t="str">
        <f t="shared" ref="T111" si="794">IF(S111="W"," ", IF(AND(E112&lt;&gt;E97,E112&lt;&gt;0),"W","L"))</f>
        <v xml:space="preserve"> </v>
      </c>
      <c r="U111" s="314" t="str">
        <f t="shared" ref="U111:W111" si="795">IF(OR(T111="W",T111=" ")," ",IF(AND(F112&lt;&gt;F97,F112&lt;&gt;0),"W","L"))</f>
        <v xml:space="preserve"> </v>
      </c>
      <c r="V111" s="314" t="str">
        <f t="shared" si="795"/>
        <v xml:space="preserve"> </v>
      </c>
      <c r="W111" s="314" t="str">
        <f t="shared" si="795"/>
        <v xml:space="preserve"> </v>
      </c>
      <c r="X111" s="306"/>
      <c r="Y111" s="308">
        <f t="shared" ref="Y111" si="796">IF(S111="W",1,IF(T111="W",2,IF(U111="W",3,IF(V111="W",4,IF(W111="W",5,"L")))))</f>
        <v>1</v>
      </c>
      <c r="Z111" s="306">
        <f t="shared" ref="Z111" si="797">IF(Y111&lt;&gt;"L",Z106+1,Z106-243)</f>
        <v>18</v>
      </c>
      <c r="AA111" s="306"/>
      <c r="AB111" s="314" t="str">
        <f t="shared" ref="AB111" si="798">IF(AND(D113&lt;&gt;D98,D113&lt;&gt;0),"W","L")</f>
        <v>L</v>
      </c>
      <c r="AC111" s="314" t="str">
        <f t="shared" ref="AC111" si="799">IF(AB111="W"," ", IF(AND(E113&lt;&gt;E98,E113&lt;&gt;0),"W","L"))</f>
        <v>L</v>
      </c>
      <c r="AD111" s="314" t="str">
        <f t="shared" ref="AD111:AF111" si="800">IF(OR(AC111="W",AC111=" ")," ",IF(AND(F113&lt;&gt;F98,F113&lt;&gt;0),"W","L"))</f>
        <v>W</v>
      </c>
      <c r="AE111" s="314" t="str">
        <f t="shared" si="800"/>
        <v xml:space="preserve"> </v>
      </c>
      <c r="AF111" s="314" t="str">
        <f t="shared" si="800"/>
        <v xml:space="preserve"> </v>
      </c>
      <c r="AG111" s="306"/>
      <c r="AH111" s="308">
        <f t="shared" ref="AH111" si="801">IF(AB111="W",1,IF(AC111="W",2,IF(AD111="W",3,IF(AE111="W",4,IF(AF111="W",5,"L")))))</f>
        <v>3</v>
      </c>
      <c r="AI111" s="306">
        <f t="shared" ref="AI111" si="802">IF(AH111&lt;&gt;"L",AI106+1,AI106-31)</f>
        <v>18</v>
      </c>
    </row>
    <row r="112" spans="1:35">
      <c r="A112" s="327">
        <f t="shared" si="487"/>
        <v>102</v>
      </c>
      <c r="B112" s="328">
        <f>Data!B112</f>
        <v>32</v>
      </c>
      <c r="D112" s="336" t="str">
        <f t="shared" ref="D112" si="803">IF(B111=0,0,IF(MOD(B111,3)=1,"A",IF(MOD(B111,3)=2,"B","C")))</f>
        <v>B</v>
      </c>
      <c r="E112" s="336">
        <f t="shared" ref="E112" si="804">IF(AND(B112&gt;0,B112&lt;=12),1,IF(AND(B112&gt;12,B112&lt;=24),2,IF(AND(B112&gt;24,B112&lt;=36),3,0)))</f>
        <v>3</v>
      </c>
      <c r="F112" s="336" t="str">
        <f t="shared" ref="F112" si="805">IF(B113=0,0,IF(MOD(B113,3)=1,"A",IF(MOD(B113,3)=2,"B","C")))</f>
        <v>C</v>
      </c>
      <c r="G112" s="336">
        <f t="shared" ref="G112" si="806">IF(AND(B114&gt;0,B114&lt;=12),1,IF(AND(B114&gt;12,B114&lt;=24),2,IF(AND(B114&gt;24,B114&lt;=36),3,0)))</f>
        <v>2</v>
      </c>
      <c r="H112" s="336" t="str">
        <f t="shared" ref="H112" si="807">IF(B115=0,0,IF(MOD(B115,3)=1,"A",IF(MOD(B115,3)=2,"B","C")))</f>
        <v>B</v>
      </c>
      <c r="O112" s="306"/>
      <c r="P112" s="308"/>
      <c r="Q112" s="306"/>
      <c r="R112" s="306"/>
      <c r="X112" s="306"/>
      <c r="Y112" s="308"/>
      <c r="Z112" s="306"/>
      <c r="AA112" s="306"/>
      <c r="AG112" s="306"/>
      <c r="AH112" s="308"/>
      <c r="AI112" s="306"/>
    </row>
    <row r="113" spans="1:35">
      <c r="A113" s="327">
        <f t="shared" si="487"/>
        <v>103</v>
      </c>
      <c r="B113" s="328">
        <f>Data!B113</f>
        <v>24</v>
      </c>
      <c r="D113" s="338" t="str">
        <f t="shared" ref="D113" si="808">IF(B111=0,0,IF(B111&lt;=18,"L","H"))</f>
        <v>L</v>
      </c>
      <c r="E113" s="338" t="str">
        <f t="shared" ref="E113" si="809">IF(B112=0,0,IF(ISODD(B112),"O","E"))</f>
        <v>E</v>
      </c>
      <c r="F113" s="338" t="str">
        <f t="shared" ref="F113" si="810">IF(B113=0,0,IF(B113&lt;=18,"L","H"))</f>
        <v>H</v>
      </c>
      <c r="G113" s="338" t="str">
        <f t="shared" ref="G113" si="811">IF(B114=0,0,IF(ISODD(B114),"O","E"))</f>
        <v>O</v>
      </c>
      <c r="H113" s="338" t="str">
        <f t="shared" ref="H113" si="812">IF(B115=0,0,IF(B115&lt;=18,"L","H"))</f>
        <v>H</v>
      </c>
      <c r="O113" s="306"/>
      <c r="P113" s="308"/>
      <c r="Q113" s="306"/>
      <c r="R113" s="306"/>
      <c r="X113" s="306"/>
      <c r="Y113" s="308"/>
      <c r="Z113" s="306"/>
      <c r="AA113" s="306"/>
      <c r="AG113" s="306"/>
      <c r="AH113" s="308"/>
      <c r="AI113" s="306"/>
    </row>
    <row r="114" spans="1:35">
      <c r="A114" s="327">
        <f t="shared" si="487"/>
        <v>104</v>
      </c>
      <c r="B114" s="328">
        <f>Data!B114</f>
        <v>19</v>
      </c>
      <c r="D114" s="308"/>
      <c r="E114" s="308"/>
      <c r="F114" s="308"/>
      <c r="G114" s="308"/>
      <c r="H114" s="308"/>
      <c r="O114" s="306"/>
      <c r="P114" s="308"/>
      <c r="Q114" s="306"/>
      <c r="R114" s="306"/>
      <c r="X114" s="306"/>
      <c r="Y114" s="308"/>
      <c r="Z114" s="306"/>
      <c r="AA114" s="306"/>
      <c r="AG114" s="306"/>
      <c r="AH114" s="308"/>
      <c r="AI114" s="306"/>
    </row>
    <row r="115" spans="1:35">
      <c r="A115" s="327">
        <f t="shared" si="487"/>
        <v>105</v>
      </c>
      <c r="B115" s="328">
        <f>Data!B115</f>
        <v>26</v>
      </c>
      <c r="D115" s="308"/>
      <c r="E115" s="308"/>
      <c r="F115" s="308"/>
      <c r="G115" s="308"/>
      <c r="H115" s="308"/>
      <c r="J115" s="333" t="str">
        <f t="shared" ref="J115" si="813">IF(D101=1,"2&amp;3",IF(D101=2,"1&amp;3","1&amp;2"))</f>
        <v>1&amp;2</v>
      </c>
      <c r="K115" s="333" t="str">
        <f t="shared" ref="K115" si="814">IF(E101="A","B&amp;C",IF(E101="B","A&amp;C","A&amp;B"))</f>
        <v>A&amp;C</v>
      </c>
      <c r="L115" s="333" t="str">
        <f t="shared" ref="L115" si="815">IF(F101=1,"2&amp;3",IF(F101=2,"1&amp;3","1&amp;2"))</f>
        <v>1&amp;2</v>
      </c>
      <c r="M115" s="333" t="str">
        <f t="shared" ref="M115" si="816">IF(G101="A","B&amp;C",IF(G101="B","A&amp;C","A&amp;B"))</f>
        <v>A&amp;B</v>
      </c>
      <c r="N115" s="333" t="str">
        <f t="shared" ref="N115" si="817">IF(H101=1,"2&amp;3",IF(H101=2,"1&amp;3","1&amp;2"))</f>
        <v>2&amp;3</v>
      </c>
      <c r="O115" s="306"/>
      <c r="P115" s="308"/>
      <c r="Q115" s="306"/>
      <c r="R115" s="306"/>
      <c r="S115" s="335" t="str">
        <f t="shared" ref="S115" si="818">IF(D102="A","B&amp;C",IF(D102="B","A&amp;C","A&amp;B"))</f>
        <v>A&amp;C</v>
      </c>
      <c r="T115" s="335" t="str">
        <f t="shared" ref="T115" si="819">IF(E102=1,"2&amp;3",IF(E102=2,"1&amp;3","1&amp;2"))</f>
        <v>1&amp;3</v>
      </c>
      <c r="U115" s="335" t="str">
        <f t="shared" ref="U115" si="820">IF(F102="A","B&amp;C",IF(F102="B","A&amp;C","A&amp;B"))</f>
        <v>A&amp;C</v>
      </c>
      <c r="V115" s="335" t="str">
        <f t="shared" ref="V115" si="821">IF(G102=1,"2&amp;3",IF(G102=2,"1&amp;3","1&amp;2"))</f>
        <v>2&amp;3</v>
      </c>
      <c r="W115" s="335" t="str">
        <f t="shared" ref="W115" si="822">IF(H102="A","B&amp;C",IF(H102="B","A&amp;C","A&amp;B"))</f>
        <v>B&amp;C</v>
      </c>
      <c r="X115" s="306"/>
      <c r="Y115" s="308"/>
      <c r="Z115" s="306"/>
      <c r="AA115" s="306"/>
      <c r="AB115" s="337" t="str">
        <f t="shared" ref="AB115" si="823">IF(D103="L","H","L")</f>
        <v>L</v>
      </c>
      <c r="AC115" s="337" t="str">
        <f t="shared" ref="AC115" si="824">IF(E103="O","E","O")</f>
        <v>O</v>
      </c>
      <c r="AD115" s="337" t="str">
        <f t="shared" ref="AD115" si="825">IF(F103="L","H","L")</f>
        <v>L</v>
      </c>
      <c r="AE115" s="337" t="str">
        <f t="shared" ref="AE115" si="826">IF(G103="O","E","O")</f>
        <v>O</v>
      </c>
      <c r="AF115" s="337" t="str">
        <f t="shared" ref="AF115" si="827">IF(H103="L","H","L")</f>
        <v>H</v>
      </c>
      <c r="AG115" s="306"/>
      <c r="AH115" s="308"/>
      <c r="AI115" s="306"/>
    </row>
    <row r="116" spans="1:35">
      <c r="A116" s="327">
        <f t="shared" si="487"/>
        <v>106</v>
      </c>
      <c r="B116" s="328">
        <f>Data!B116</f>
        <v>26</v>
      </c>
      <c r="D116" s="334">
        <f t="shared" ref="D116" si="828">IF(AND(B116&gt;0,B116&lt;=12),1,IF(AND(B116&gt;12,B116&lt;=24),2,IF(AND(B116&gt;24,B116&lt;=36),3,0)))</f>
        <v>3</v>
      </c>
      <c r="E116" s="334" t="str">
        <f t="shared" ref="E116" si="829">IF(B117=0,0,IF(MOD(B117,3)=1,"A",IF(MOD(B117,3)=2,"B","C")))</f>
        <v>B</v>
      </c>
      <c r="F116" s="334">
        <f t="shared" ref="F116" si="830">IF(AND(B118&gt;0,B118&lt;=12),1,IF(AND(B118&gt;12,B118&lt;=24),2,IF(AND(B118&gt;24,B118&lt;=36),3,0)))</f>
        <v>0</v>
      </c>
      <c r="G116" s="334" t="str">
        <f t="shared" ref="G116" si="831">IF(B119=0,0,IF(MOD(B119,3)=1,"A",IF(MOD(B119,3)=2,"B","C")))</f>
        <v>A</v>
      </c>
      <c r="H116" s="334">
        <f t="shared" ref="H116" si="832">IF(AND(B120&gt;0,B120&lt;=12),1,IF(AND(B120&gt;12,B120&lt;=24),2,IF(AND(B120&gt;24,B120&lt;=36),3,0)))</f>
        <v>2</v>
      </c>
      <c r="J116" s="314" t="str">
        <f t="shared" ref="J116" si="833">IF(AND(D116&lt;&gt;D101,D116&lt;&gt;0),"W","L")</f>
        <v>L</v>
      </c>
      <c r="K116" s="314" t="str">
        <f t="shared" ref="K116" si="834">IF(J116="W"," ", IF(AND(E116&lt;&gt;E101,E116&lt;&gt;0),"W","L"))</f>
        <v>L</v>
      </c>
      <c r="L116" s="314" t="str">
        <f t="shared" ref="L116:N116" si="835">IF(OR(K116="W",K116=" ")," ",IF(AND(F116&lt;&gt;F101,F116&lt;&gt;0),"W","L"))</f>
        <v>L</v>
      </c>
      <c r="M116" s="314" t="str">
        <f t="shared" si="835"/>
        <v>W</v>
      </c>
      <c r="N116" s="314" t="str">
        <f t="shared" si="835"/>
        <v xml:space="preserve"> </v>
      </c>
      <c r="O116" s="306"/>
      <c r="P116" s="308">
        <f t="shared" ref="P116" si="836">IF(J116="W",1,IF(K116="W",2,IF(L116="W",3,IF(M116="W",4,IF(N116="W",5,"L")))))</f>
        <v>4</v>
      </c>
      <c r="Q116" s="306">
        <f t="shared" ref="Q116" si="837">IF(P116&lt;&gt;"L",Q111+1,Q111-243)</f>
        <v>19</v>
      </c>
      <c r="R116" s="306"/>
      <c r="S116" s="314" t="str">
        <f t="shared" ref="S116" si="838">IF(AND(D117&lt;&gt;D102,D117&lt;&gt;0),"W","L")</f>
        <v>L</v>
      </c>
      <c r="T116" s="314" t="str">
        <f t="shared" ref="T116" si="839">IF(S116="W"," ", IF(AND(E117&lt;&gt;E102,E117&lt;&gt;0),"W","L"))</f>
        <v>W</v>
      </c>
      <c r="U116" s="314" t="str">
        <f t="shared" ref="U116:W116" si="840">IF(OR(T116="W",T116=" ")," ",IF(AND(F117&lt;&gt;F102,F117&lt;&gt;0),"W","L"))</f>
        <v xml:space="preserve"> </v>
      </c>
      <c r="V116" s="314" t="str">
        <f t="shared" si="840"/>
        <v xml:space="preserve"> </v>
      </c>
      <c r="W116" s="314" t="str">
        <f t="shared" si="840"/>
        <v xml:space="preserve"> </v>
      </c>
      <c r="X116" s="306"/>
      <c r="Y116" s="308">
        <f t="shared" ref="Y116" si="841">IF(S116="W",1,IF(T116="W",2,IF(U116="W",3,IF(V116="W",4,IF(W116="W",5,"L")))))</f>
        <v>2</v>
      </c>
      <c r="Z116" s="306">
        <f t="shared" ref="Z116" si="842">IF(Y116&lt;&gt;"L",Z111+1,Z111-243)</f>
        <v>19</v>
      </c>
      <c r="AA116" s="306"/>
      <c r="AB116" s="314" t="str">
        <f t="shared" ref="AB116" si="843">IF(AND(D118&lt;&gt;D103,D118&lt;&gt;0),"W","L")</f>
        <v>L</v>
      </c>
      <c r="AC116" s="314" t="str">
        <f t="shared" ref="AC116" si="844">IF(AB116="W"," ", IF(AND(E118&lt;&gt;E103,E118&lt;&gt;0),"W","L"))</f>
        <v>L</v>
      </c>
      <c r="AD116" s="314" t="str">
        <f t="shared" ref="AD116:AF116" si="845">IF(OR(AC116="W",AC116=" ")," ",IF(AND(F118&lt;&gt;F103,F118&lt;&gt;0),"W","L"))</f>
        <v>L</v>
      </c>
      <c r="AE116" s="314" t="str">
        <f t="shared" si="845"/>
        <v>L</v>
      </c>
      <c r="AF116" s="314" t="str">
        <f t="shared" si="845"/>
        <v>W</v>
      </c>
      <c r="AG116" s="306"/>
      <c r="AH116" s="308">
        <f t="shared" ref="AH116" si="846">IF(AB116="W",1,IF(AC116="W",2,IF(AD116="W",3,IF(AE116="W",4,IF(AF116="W",5,"L")))))</f>
        <v>5</v>
      </c>
      <c r="AI116" s="306">
        <f t="shared" ref="AI116" si="847">IF(AH116&lt;&gt;"L",AI111+1,AI111-31)</f>
        <v>19</v>
      </c>
    </row>
    <row r="117" spans="1:35">
      <c r="A117" s="327">
        <f t="shared" si="487"/>
        <v>107</v>
      </c>
      <c r="B117" s="328">
        <f>Data!B117</f>
        <v>32</v>
      </c>
      <c r="D117" s="336" t="str">
        <f t="shared" ref="D117" si="848">IF(B116=0,0,IF(MOD(B116,3)=1,"A",IF(MOD(B116,3)=2,"B","C")))</f>
        <v>B</v>
      </c>
      <c r="E117" s="336">
        <f t="shared" ref="E117" si="849">IF(AND(B117&gt;0,B117&lt;=12),1,IF(AND(B117&gt;12,B117&lt;=24),2,IF(AND(B117&gt;24,B117&lt;=36),3,0)))</f>
        <v>3</v>
      </c>
      <c r="F117" s="336">
        <f t="shared" ref="F117" si="850">IF(B118=0,0,IF(MOD(B118,3)=1,"A",IF(MOD(B118,3)=2,"B","C")))</f>
        <v>0</v>
      </c>
      <c r="G117" s="336">
        <f t="shared" ref="G117" si="851">IF(AND(B119&gt;0,B119&lt;=12),1,IF(AND(B119&gt;12,B119&lt;=24),2,IF(AND(B119&gt;24,B119&lt;=36),3,0)))</f>
        <v>1</v>
      </c>
      <c r="H117" s="336" t="str">
        <f t="shared" ref="H117" si="852">IF(B120=0,0,IF(MOD(B120,3)=1,"A",IF(MOD(B120,3)=2,"B","C")))</f>
        <v>A</v>
      </c>
      <c r="O117" s="306"/>
      <c r="P117" s="308"/>
      <c r="Q117" s="306"/>
      <c r="R117" s="306"/>
      <c r="X117" s="306"/>
      <c r="Y117" s="308"/>
      <c r="Z117" s="306"/>
      <c r="AA117" s="306"/>
      <c r="AG117" s="306"/>
      <c r="AH117" s="308"/>
      <c r="AI117" s="306"/>
    </row>
    <row r="118" spans="1:35">
      <c r="A118" s="327">
        <f t="shared" si="487"/>
        <v>108</v>
      </c>
      <c r="B118" s="328">
        <f>Data!B118</f>
        <v>0</v>
      </c>
      <c r="D118" s="338" t="str">
        <f t="shared" ref="D118" si="853">IF(B116=0,0,IF(B116&lt;=18,"L","H"))</f>
        <v>H</v>
      </c>
      <c r="E118" s="338" t="str">
        <f t="shared" ref="E118" si="854">IF(B117=0,0,IF(ISODD(B117),"O","E"))</f>
        <v>E</v>
      </c>
      <c r="F118" s="338">
        <f t="shared" ref="F118" si="855">IF(B118=0,0,IF(B118&lt;=18,"L","H"))</f>
        <v>0</v>
      </c>
      <c r="G118" s="338" t="str">
        <f t="shared" ref="G118" si="856">IF(B119=0,0,IF(ISODD(B119),"O","E"))</f>
        <v>E</v>
      </c>
      <c r="H118" s="338" t="str">
        <f t="shared" ref="H118" si="857">IF(B120=0,0,IF(B120&lt;=18,"L","H"))</f>
        <v>H</v>
      </c>
      <c r="O118" s="306"/>
      <c r="P118" s="308"/>
      <c r="Q118" s="306"/>
      <c r="R118" s="306"/>
      <c r="X118" s="306"/>
      <c r="Y118" s="308"/>
      <c r="Z118" s="306"/>
      <c r="AA118" s="306"/>
      <c r="AG118" s="306"/>
      <c r="AH118" s="308"/>
      <c r="AI118" s="306"/>
    </row>
    <row r="119" spans="1:35">
      <c r="A119" s="327">
        <f t="shared" si="487"/>
        <v>109</v>
      </c>
      <c r="B119" s="328">
        <f>Data!B119</f>
        <v>10</v>
      </c>
      <c r="D119" s="308"/>
      <c r="E119" s="308"/>
      <c r="F119" s="308"/>
      <c r="G119" s="308"/>
      <c r="H119" s="308"/>
      <c r="O119" s="306"/>
      <c r="P119" s="308"/>
      <c r="Q119" s="306"/>
      <c r="R119" s="306"/>
      <c r="X119" s="306"/>
      <c r="Y119" s="308"/>
      <c r="Z119" s="306"/>
      <c r="AA119" s="306"/>
      <c r="AG119" s="306"/>
      <c r="AH119" s="308"/>
      <c r="AI119" s="306"/>
    </row>
    <row r="120" spans="1:35">
      <c r="A120" s="327">
        <f t="shared" si="487"/>
        <v>110</v>
      </c>
      <c r="B120" s="328">
        <f>Data!B120</f>
        <v>22</v>
      </c>
      <c r="D120" s="308"/>
      <c r="E120" s="308"/>
      <c r="F120" s="308"/>
      <c r="G120" s="308"/>
      <c r="H120" s="308"/>
      <c r="J120" s="333" t="str">
        <f t="shared" ref="J120" si="858">IF(D106=1,"2&amp;3",IF(D106=2,"1&amp;3","1&amp;2"))</f>
        <v>1&amp;2</v>
      </c>
      <c r="K120" s="333" t="str">
        <f t="shared" ref="K120" si="859">IF(E106="A","B&amp;C",IF(E106="B","A&amp;C","A&amp;B"))</f>
        <v>A&amp;C</v>
      </c>
      <c r="L120" s="333" t="str">
        <f t="shared" ref="L120" si="860">IF(F106=1,"2&amp;3",IF(F106=2,"1&amp;3","1&amp;2"))</f>
        <v>2&amp;3</v>
      </c>
      <c r="M120" s="333" t="str">
        <f t="shared" ref="M120" si="861">IF(G106="A","B&amp;C",IF(G106="B","A&amp;C","A&amp;B"))</f>
        <v>A&amp;B</v>
      </c>
      <c r="N120" s="333" t="str">
        <f t="shared" ref="N120" si="862">IF(H106=1,"2&amp;3",IF(H106=2,"1&amp;3","1&amp;2"))</f>
        <v>1&amp;3</v>
      </c>
      <c r="O120" s="306"/>
      <c r="P120" s="308"/>
      <c r="Q120" s="306"/>
      <c r="R120" s="306"/>
      <c r="S120" s="335" t="str">
        <f t="shared" ref="S120" si="863">IF(D107="A","B&amp;C",IF(D107="B","A&amp;C","A&amp;B"))</f>
        <v>A&amp;B</v>
      </c>
      <c r="T120" s="335" t="str">
        <f t="shared" ref="T120" si="864">IF(E107=1,"2&amp;3",IF(E107=2,"1&amp;3","1&amp;2"))</f>
        <v>2&amp;3</v>
      </c>
      <c r="U120" s="335" t="str">
        <f t="shared" ref="U120" si="865">IF(F107="A","B&amp;C",IF(F107="B","A&amp;C","A&amp;B"))</f>
        <v>B&amp;C</v>
      </c>
      <c r="V120" s="335" t="str">
        <f t="shared" ref="V120" si="866">IF(G107=1,"2&amp;3",IF(G107=2,"1&amp;3","1&amp;2"))</f>
        <v>1&amp;3</v>
      </c>
      <c r="W120" s="335" t="str">
        <f t="shared" ref="W120" si="867">IF(H107="A","B&amp;C",IF(H107="B","A&amp;C","A&amp;B"))</f>
        <v>B&amp;C</v>
      </c>
      <c r="X120" s="306"/>
      <c r="Y120" s="308"/>
      <c r="Z120" s="306"/>
      <c r="AA120" s="306"/>
      <c r="AB120" s="337" t="str">
        <f t="shared" ref="AB120" si="868">IF(D108="L","H","L")</f>
        <v>L</v>
      </c>
      <c r="AC120" s="337" t="str">
        <f t="shared" ref="AC120" si="869">IF(E108="O","E","O")</f>
        <v>E</v>
      </c>
      <c r="AD120" s="337" t="str">
        <f t="shared" ref="AD120" si="870">IF(F108="L","H","L")</f>
        <v>H</v>
      </c>
      <c r="AE120" s="337" t="str">
        <f t="shared" ref="AE120" si="871">IF(G108="O","E","O")</f>
        <v>O</v>
      </c>
      <c r="AF120" s="337" t="str">
        <f t="shared" ref="AF120" si="872">IF(H108="L","H","L")</f>
        <v>H</v>
      </c>
      <c r="AG120" s="306"/>
      <c r="AH120" s="308"/>
      <c r="AI120" s="306"/>
    </row>
    <row r="121" spans="1:35">
      <c r="A121" s="327">
        <f t="shared" si="487"/>
        <v>111</v>
      </c>
      <c r="B121" s="328">
        <f>Data!B121</f>
        <v>2</v>
      </c>
      <c r="D121" s="334">
        <f t="shared" ref="D121" si="873">IF(AND(B121&gt;0,B121&lt;=12),1,IF(AND(B121&gt;12,B121&lt;=24),2,IF(AND(B121&gt;24,B121&lt;=36),3,0)))</f>
        <v>1</v>
      </c>
      <c r="E121" s="334" t="str">
        <f t="shared" ref="E121" si="874">IF(B122=0,0,IF(MOD(B122,3)=1,"A",IF(MOD(B122,3)=2,"B","C")))</f>
        <v>C</v>
      </c>
      <c r="F121" s="334">
        <f t="shared" ref="F121" si="875">IF(AND(B123&gt;0,B123&lt;=12),1,IF(AND(B123&gt;12,B123&lt;=24),2,IF(AND(B123&gt;24,B123&lt;=36),3,0)))</f>
        <v>3</v>
      </c>
      <c r="G121" s="334" t="str">
        <f t="shared" ref="G121" si="876">IF(B124=0,0,IF(MOD(B124,3)=1,"A",IF(MOD(B124,3)=2,"B","C")))</f>
        <v>A</v>
      </c>
      <c r="H121" s="334">
        <f t="shared" ref="H121" si="877">IF(AND(B125&gt;0,B125&lt;=12),1,IF(AND(B125&gt;12,B125&lt;=24),2,IF(AND(B125&gt;24,B125&lt;=36),3,0)))</f>
        <v>1</v>
      </c>
      <c r="J121" s="314" t="str">
        <f t="shared" ref="J121" si="878">IF(AND(D121&lt;&gt;D106,D121&lt;&gt;0),"W","L")</f>
        <v>W</v>
      </c>
      <c r="K121" s="314" t="str">
        <f t="shared" ref="K121" si="879">IF(J121="W"," ", IF(AND(E121&lt;&gt;E106,E121&lt;&gt;0),"W","L"))</f>
        <v xml:space="preserve"> </v>
      </c>
      <c r="L121" s="314" t="str">
        <f t="shared" ref="L121:N121" si="880">IF(OR(K121="W",K121=" ")," ",IF(AND(F121&lt;&gt;F106,F121&lt;&gt;0),"W","L"))</f>
        <v xml:space="preserve"> </v>
      </c>
      <c r="M121" s="314" t="str">
        <f t="shared" si="880"/>
        <v xml:space="preserve"> </v>
      </c>
      <c r="N121" s="314" t="str">
        <f t="shared" si="880"/>
        <v xml:space="preserve"> </v>
      </c>
      <c r="O121" s="306"/>
      <c r="P121" s="308">
        <f t="shared" ref="P121" si="881">IF(J121="W",1,IF(K121="W",2,IF(L121="W",3,IF(M121="W",4,IF(N121="W",5,"L")))))</f>
        <v>1</v>
      </c>
      <c r="Q121" s="306">
        <f t="shared" ref="Q121" si="882">IF(P121&lt;&gt;"L",Q116+1,Q116-243)</f>
        <v>20</v>
      </c>
      <c r="R121" s="306"/>
      <c r="S121" s="314" t="str">
        <f t="shared" ref="S121" si="883">IF(AND(D122&lt;&gt;D107,D122&lt;&gt;0),"W","L")</f>
        <v>W</v>
      </c>
      <c r="T121" s="314" t="str">
        <f t="shared" ref="T121" si="884">IF(S121="W"," ", IF(AND(E122&lt;&gt;E107,E122&lt;&gt;0),"W","L"))</f>
        <v xml:space="preserve"> </v>
      </c>
      <c r="U121" s="314" t="str">
        <f t="shared" ref="U121:W121" si="885">IF(OR(T121="W",T121=" ")," ",IF(AND(F122&lt;&gt;F107,F122&lt;&gt;0),"W","L"))</f>
        <v xml:space="preserve"> </v>
      </c>
      <c r="V121" s="314" t="str">
        <f t="shared" si="885"/>
        <v xml:space="preserve"> </v>
      </c>
      <c r="W121" s="314" t="str">
        <f t="shared" si="885"/>
        <v xml:space="preserve"> </v>
      </c>
      <c r="X121" s="306"/>
      <c r="Y121" s="308">
        <f t="shared" ref="Y121" si="886">IF(S121="W",1,IF(T121="W",2,IF(U121="W",3,IF(V121="W",4,IF(W121="W",5,"L")))))</f>
        <v>1</v>
      </c>
      <c r="Z121" s="306">
        <f t="shared" ref="Z121" si="887">IF(Y121&lt;&gt;"L",Z116+1,Z116-243)</f>
        <v>20</v>
      </c>
      <c r="AA121" s="306"/>
      <c r="AB121" s="314" t="str">
        <f t="shared" ref="AB121" si="888">IF(AND(D123&lt;&gt;D108,D123&lt;&gt;0),"W","L")</f>
        <v>W</v>
      </c>
      <c r="AC121" s="314" t="str">
        <f t="shared" ref="AC121" si="889">IF(AB121="W"," ", IF(AND(E123&lt;&gt;E108,E123&lt;&gt;0),"W","L"))</f>
        <v xml:space="preserve"> </v>
      </c>
      <c r="AD121" s="314" t="str">
        <f t="shared" ref="AD121:AF121" si="890">IF(OR(AC121="W",AC121=" ")," ",IF(AND(F123&lt;&gt;F108,F123&lt;&gt;0),"W","L"))</f>
        <v xml:space="preserve"> </v>
      </c>
      <c r="AE121" s="314" t="str">
        <f t="shared" si="890"/>
        <v xml:space="preserve"> </v>
      </c>
      <c r="AF121" s="314" t="str">
        <f t="shared" si="890"/>
        <v xml:space="preserve"> </v>
      </c>
      <c r="AG121" s="306"/>
      <c r="AH121" s="308">
        <f t="shared" ref="AH121" si="891">IF(AB121="W",1,IF(AC121="W",2,IF(AD121="W",3,IF(AE121="W",4,IF(AF121="W",5,"L")))))</f>
        <v>1</v>
      </c>
      <c r="AI121" s="306">
        <f t="shared" ref="AI121" si="892">IF(AH121&lt;&gt;"L",AI116+1,AI116-31)</f>
        <v>20</v>
      </c>
    </row>
    <row r="122" spans="1:35">
      <c r="A122" s="327">
        <f t="shared" si="487"/>
        <v>112</v>
      </c>
      <c r="B122" s="328">
        <f>Data!B122</f>
        <v>15</v>
      </c>
      <c r="D122" s="336" t="str">
        <f t="shared" ref="D122" si="893">IF(B121=0,0,IF(MOD(B121,3)=1,"A",IF(MOD(B121,3)=2,"B","C")))</f>
        <v>B</v>
      </c>
      <c r="E122" s="336">
        <f t="shared" ref="E122" si="894">IF(AND(B122&gt;0,B122&lt;=12),1,IF(AND(B122&gt;12,B122&lt;=24),2,IF(AND(B122&gt;24,B122&lt;=36),3,0)))</f>
        <v>2</v>
      </c>
      <c r="F122" s="336" t="str">
        <f t="shared" ref="F122" si="895">IF(B123=0,0,IF(MOD(B123,3)=1,"A",IF(MOD(B123,3)=2,"B","C")))</f>
        <v>A</v>
      </c>
      <c r="G122" s="336">
        <f t="shared" ref="G122" si="896">IF(AND(B124&gt;0,B124&lt;=12),1,IF(AND(B124&gt;12,B124&lt;=24),2,IF(AND(B124&gt;24,B124&lt;=36),3,0)))</f>
        <v>1</v>
      </c>
      <c r="H122" s="336" t="str">
        <f t="shared" ref="H122" si="897">IF(B125=0,0,IF(MOD(B125,3)=1,"A",IF(MOD(B125,3)=2,"B","C")))</f>
        <v>B</v>
      </c>
      <c r="O122" s="306"/>
      <c r="P122" s="308"/>
      <c r="Q122" s="306"/>
      <c r="R122" s="306"/>
      <c r="X122" s="306"/>
      <c r="Y122" s="308"/>
      <c r="Z122" s="306"/>
      <c r="AA122" s="306"/>
      <c r="AG122" s="306"/>
      <c r="AH122" s="308"/>
      <c r="AI122" s="306"/>
    </row>
    <row r="123" spans="1:35">
      <c r="A123" s="327">
        <f t="shared" si="487"/>
        <v>113</v>
      </c>
      <c r="B123" s="328">
        <f>Data!B123</f>
        <v>34</v>
      </c>
      <c r="D123" s="338" t="str">
        <f t="shared" ref="D123" si="898">IF(B121=0,0,IF(B121&lt;=18,"L","H"))</f>
        <v>L</v>
      </c>
      <c r="E123" s="338" t="str">
        <f t="shared" ref="E123" si="899">IF(B122=0,0,IF(ISODD(B122),"O","E"))</f>
        <v>O</v>
      </c>
      <c r="F123" s="338" t="str">
        <f t="shared" ref="F123" si="900">IF(B123=0,0,IF(B123&lt;=18,"L","H"))</f>
        <v>H</v>
      </c>
      <c r="G123" s="338" t="str">
        <f t="shared" ref="G123" si="901">IF(B124=0,0,IF(ISODD(B124),"O","E"))</f>
        <v>O</v>
      </c>
      <c r="H123" s="338" t="str">
        <f t="shared" ref="H123" si="902">IF(B125=0,0,IF(B125&lt;=18,"L","H"))</f>
        <v>L</v>
      </c>
      <c r="O123" s="306"/>
      <c r="P123" s="308"/>
      <c r="Q123" s="306"/>
      <c r="R123" s="306"/>
      <c r="X123" s="306"/>
      <c r="Y123" s="308"/>
      <c r="Z123" s="306"/>
      <c r="AA123" s="306"/>
      <c r="AG123" s="306"/>
      <c r="AH123" s="308"/>
      <c r="AI123" s="306"/>
    </row>
    <row r="124" spans="1:35">
      <c r="A124" s="327">
        <f t="shared" si="487"/>
        <v>114</v>
      </c>
      <c r="B124" s="328">
        <f>Data!B124</f>
        <v>7</v>
      </c>
      <c r="D124" s="308"/>
      <c r="E124" s="308"/>
      <c r="F124" s="308"/>
      <c r="G124" s="308"/>
      <c r="H124" s="308"/>
      <c r="O124" s="306"/>
      <c r="P124" s="308"/>
      <c r="Q124" s="306"/>
      <c r="R124" s="306"/>
      <c r="X124" s="306"/>
      <c r="Y124" s="308"/>
      <c r="Z124" s="306"/>
      <c r="AA124" s="306"/>
      <c r="AG124" s="306"/>
      <c r="AH124" s="308"/>
      <c r="AI124" s="306"/>
    </row>
    <row r="125" spans="1:35">
      <c r="A125" s="327">
        <f t="shared" si="487"/>
        <v>115</v>
      </c>
      <c r="B125" s="328">
        <f>Data!B125</f>
        <v>5</v>
      </c>
      <c r="D125" s="308"/>
      <c r="E125" s="308"/>
      <c r="F125" s="308"/>
      <c r="G125" s="308"/>
      <c r="H125" s="308"/>
      <c r="J125" s="333" t="str">
        <f t="shared" ref="J125" si="903">IF(D111=1,"2&amp;3",IF(D111=2,"1&amp;3","1&amp;2"))</f>
        <v>1&amp;3</v>
      </c>
      <c r="K125" s="333" t="str">
        <f t="shared" ref="K125" si="904">IF(E111="A","B&amp;C",IF(E111="B","A&amp;C","A&amp;B"))</f>
        <v>A&amp;C</v>
      </c>
      <c r="L125" s="333" t="str">
        <f t="shared" ref="L125" si="905">IF(F111=1,"2&amp;3",IF(F111=2,"1&amp;3","1&amp;2"))</f>
        <v>1&amp;3</v>
      </c>
      <c r="M125" s="333" t="str">
        <f t="shared" ref="M125" si="906">IF(G111="A","B&amp;C",IF(G111="B","A&amp;C","A&amp;B"))</f>
        <v>B&amp;C</v>
      </c>
      <c r="N125" s="333" t="str">
        <f t="shared" ref="N125" si="907">IF(H111=1,"2&amp;3",IF(H111=2,"1&amp;3","1&amp;2"))</f>
        <v>1&amp;2</v>
      </c>
      <c r="O125" s="306"/>
      <c r="P125" s="308"/>
      <c r="Q125" s="306"/>
      <c r="R125" s="306"/>
      <c r="S125" s="335" t="str">
        <f t="shared" ref="S125" si="908">IF(D112="A","B&amp;C",IF(D112="B","A&amp;C","A&amp;B"))</f>
        <v>A&amp;C</v>
      </c>
      <c r="T125" s="335" t="str">
        <f t="shared" ref="T125" si="909">IF(E112=1,"2&amp;3",IF(E112=2,"1&amp;3","1&amp;2"))</f>
        <v>1&amp;2</v>
      </c>
      <c r="U125" s="335" t="str">
        <f t="shared" ref="U125" si="910">IF(F112="A","B&amp;C",IF(F112="B","A&amp;C","A&amp;B"))</f>
        <v>A&amp;B</v>
      </c>
      <c r="V125" s="335" t="str">
        <f t="shared" ref="V125" si="911">IF(G112=1,"2&amp;3",IF(G112=2,"1&amp;3","1&amp;2"))</f>
        <v>1&amp;3</v>
      </c>
      <c r="W125" s="335" t="str">
        <f t="shared" ref="W125" si="912">IF(H112="A","B&amp;C",IF(H112="B","A&amp;C","A&amp;B"))</f>
        <v>A&amp;C</v>
      </c>
      <c r="X125" s="306"/>
      <c r="Y125" s="308"/>
      <c r="Z125" s="306"/>
      <c r="AA125" s="306"/>
      <c r="AB125" s="337" t="str">
        <f t="shared" ref="AB125" si="913">IF(D113="L","H","L")</f>
        <v>H</v>
      </c>
      <c r="AC125" s="337" t="str">
        <f t="shared" ref="AC125" si="914">IF(E113="O","E","O")</f>
        <v>O</v>
      </c>
      <c r="AD125" s="337" t="str">
        <f t="shared" ref="AD125" si="915">IF(F113="L","H","L")</f>
        <v>L</v>
      </c>
      <c r="AE125" s="337" t="str">
        <f t="shared" ref="AE125" si="916">IF(G113="O","E","O")</f>
        <v>E</v>
      </c>
      <c r="AF125" s="337" t="str">
        <f t="shared" ref="AF125" si="917">IF(H113="L","H","L")</f>
        <v>L</v>
      </c>
      <c r="AG125" s="306"/>
      <c r="AH125" s="308"/>
      <c r="AI125" s="306"/>
    </row>
    <row r="126" spans="1:35">
      <c r="A126" s="327">
        <f t="shared" si="487"/>
        <v>116</v>
      </c>
      <c r="B126" s="328">
        <f>Data!B126</f>
        <v>13</v>
      </c>
      <c r="D126" s="334">
        <f t="shared" ref="D126" si="918">IF(AND(B126&gt;0,B126&lt;=12),1,IF(AND(B126&gt;12,B126&lt;=24),2,IF(AND(B126&gt;24,B126&lt;=36),3,0)))</f>
        <v>2</v>
      </c>
      <c r="E126" s="334" t="str">
        <f t="shared" ref="E126" si="919">IF(B127=0,0,IF(MOD(B127,3)=1,"A",IF(MOD(B127,3)=2,"B","C")))</f>
        <v>C</v>
      </c>
      <c r="F126" s="334">
        <f t="shared" ref="F126" si="920">IF(AND(B128&gt;0,B128&lt;=12),1,IF(AND(B128&gt;12,B128&lt;=24),2,IF(AND(B128&gt;24,B128&lt;=36),3,0)))</f>
        <v>1</v>
      </c>
      <c r="G126" s="334" t="str">
        <f t="shared" ref="G126" si="921">IF(B129=0,0,IF(MOD(B129,3)=1,"A",IF(MOD(B129,3)=2,"B","C")))</f>
        <v>A</v>
      </c>
      <c r="H126" s="334">
        <f t="shared" ref="H126" si="922">IF(AND(B130&gt;0,B130&lt;=12),1,IF(AND(B130&gt;12,B130&lt;=24),2,IF(AND(B130&gt;24,B130&lt;=36),3,0)))</f>
        <v>1</v>
      </c>
      <c r="J126" s="314" t="str">
        <f t="shared" ref="J126" si="923">IF(AND(D126&lt;&gt;D111,D126&lt;&gt;0),"W","L")</f>
        <v>L</v>
      </c>
      <c r="K126" s="314" t="str">
        <f t="shared" ref="K126" si="924">IF(J126="W"," ", IF(AND(E126&lt;&gt;E111,E126&lt;&gt;0),"W","L"))</f>
        <v>W</v>
      </c>
      <c r="L126" s="314" t="str">
        <f t="shared" ref="L126:N126" si="925">IF(OR(K126="W",K126=" ")," ",IF(AND(F126&lt;&gt;F111,F126&lt;&gt;0),"W","L"))</f>
        <v xml:space="preserve"> </v>
      </c>
      <c r="M126" s="314" t="str">
        <f t="shared" si="925"/>
        <v xml:space="preserve"> </v>
      </c>
      <c r="N126" s="314" t="str">
        <f t="shared" si="925"/>
        <v xml:space="preserve"> </v>
      </c>
      <c r="O126" s="306"/>
      <c r="P126" s="308">
        <f t="shared" ref="P126" si="926">IF(J126="W",1,IF(K126="W",2,IF(L126="W",3,IF(M126="W",4,IF(N126="W",5,"L")))))</f>
        <v>2</v>
      </c>
      <c r="Q126" s="306">
        <f t="shared" ref="Q126" si="927">IF(P126&lt;&gt;"L",Q121+1,Q121-243)</f>
        <v>21</v>
      </c>
      <c r="R126" s="306"/>
      <c r="S126" s="314" t="str">
        <f t="shared" ref="S126" si="928">IF(AND(D127&lt;&gt;D112,D127&lt;&gt;0),"W","L")</f>
        <v>W</v>
      </c>
      <c r="T126" s="314" t="str">
        <f t="shared" ref="T126" si="929">IF(S126="W"," ", IF(AND(E127&lt;&gt;E112,E127&lt;&gt;0),"W","L"))</f>
        <v xml:space="preserve"> </v>
      </c>
      <c r="U126" s="314" t="str">
        <f t="shared" ref="U126:W126" si="930">IF(OR(T126="W",T126=" ")," ",IF(AND(F127&lt;&gt;F112,F127&lt;&gt;0),"W","L"))</f>
        <v xml:space="preserve"> </v>
      </c>
      <c r="V126" s="314" t="str">
        <f t="shared" si="930"/>
        <v xml:space="preserve"> </v>
      </c>
      <c r="W126" s="314" t="str">
        <f t="shared" si="930"/>
        <v xml:space="preserve"> </v>
      </c>
      <c r="X126" s="306"/>
      <c r="Y126" s="308">
        <f t="shared" ref="Y126" si="931">IF(S126="W",1,IF(T126="W",2,IF(U126="W",3,IF(V126="W",4,IF(W126="W",5,"L")))))</f>
        <v>1</v>
      </c>
      <c r="Z126" s="306">
        <f t="shared" ref="Z126" si="932">IF(Y126&lt;&gt;"L",Z121+1,Z121-243)</f>
        <v>21</v>
      </c>
      <c r="AA126" s="306"/>
      <c r="AB126" s="314" t="str">
        <f t="shared" ref="AB126" si="933">IF(AND(D128&lt;&gt;D113,D128&lt;&gt;0),"W","L")</f>
        <v>L</v>
      </c>
      <c r="AC126" s="314" t="str">
        <f t="shared" ref="AC126" si="934">IF(AB126="W"," ", IF(AND(E128&lt;&gt;E113,E128&lt;&gt;0),"W","L"))</f>
        <v>W</v>
      </c>
      <c r="AD126" s="314" t="str">
        <f t="shared" ref="AD126:AF126" si="935">IF(OR(AC126="W",AC126=" ")," ",IF(AND(F128&lt;&gt;F113,F128&lt;&gt;0),"W","L"))</f>
        <v xml:space="preserve"> </v>
      </c>
      <c r="AE126" s="314" t="str">
        <f t="shared" si="935"/>
        <v xml:space="preserve"> </v>
      </c>
      <c r="AF126" s="314" t="str">
        <f t="shared" si="935"/>
        <v xml:space="preserve"> </v>
      </c>
      <c r="AG126" s="306"/>
      <c r="AH126" s="308">
        <f t="shared" ref="AH126" si="936">IF(AB126="W",1,IF(AC126="W",2,IF(AD126="W",3,IF(AE126="W",4,IF(AF126="W",5,"L")))))</f>
        <v>2</v>
      </c>
      <c r="AI126" s="306">
        <f t="shared" ref="AI126" si="937">IF(AH126&lt;&gt;"L",AI121+1,AI121-31)</f>
        <v>21</v>
      </c>
    </row>
    <row r="127" spans="1:35">
      <c r="A127" s="327">
        <f t="shared" si="487"/>
        <v>117</v>
      </c>
      <c r="B127" s="328">
        <f>Data!B127</f>
        <v>21</v>
      </c>
      <c r="D127" s="336" t="str">
        <f t="shared" ref="D127" si="938">IF(B126=0,0,IF(MOD(B126,3)=1,"A",IF(MOD(B126,3)=2,"B","C")))</f>
        <v>A</v>
      </c>
      <c r="E127" s="336">
        <f t="shared" ref="E127" si="939">IF(AND(B127&gt;0,B127&lt;=12),1,IF(AND(B127&gt;12,B127&lt;=24),2,IF(AND(B127&gt;24,B127&lt;=36),3,0)))</f>
        <v>2</v>
      </c>
      <c r="F127" s="336" t="str">
        <f t="shared" ref="F127" si="940">IF(B128=0,0,IF(MOD(B128,3)=1,"A",IF(MOD(B128,3)=2,"B","C")))</f>
        <v>A</v>
      </c>
      <c r="G127" s="336">
        <f t="shared" ref="G127" si="941">IF(AND(B129&gt;0,B129&lt;=12),1,IF(AND(B129&gt;12,B129&lt;=24),2,IF(AND(B129&gt;24,B129&lt;=36),3,0)))</f>
        <v>2</v>
      </c>
      <c r="H127" s="336" t="str">
        <f t="shared" ref="H127" si="942">IF(B130=0,0,IF(MOD(B130,3)=1,"A",IF(MOD(B130,3)=2,"B","C")))</f>
        <v>B</v>
      </c>
      <c r="O127" s="306"/>
      <c r="P127" s="308"/>
      <c r="Q127" s="306"/>
      <c r="R127" s="306"/>
      <c r="X127" s="306"/>
      <c r="Y127" s="308"/>
      <c r="Z127" s="306"/>
      <c r="AA127" s="306"/>
      <c r="AG127" s="306"/>
      <c r="AH127" s="308"/>
      <c r="AI127" s="306"/>
    </row>
    <row r="128" spans="1:35">
      <c r="A128" s="327">
        <f t="shared" si="487"/>
        <v>118</v>
      </c>
      <c r="B128" s="328">
        <f>Data!B128</f>
        <v>4</v>
      </c>
      <c r="D128" s="338" t="str">
        <f t="shared" ref="D128" si="943">IF(B126=0,0,IF(B126&lt;=18,"L","H"))</f>
        <v>L</v>
      </c>
      <c r="E128" s="338" t="str">
        <f t="shared" ref="E128" si="944">IF(B127=0,0,IF(ISODD(B127),"O","E"))</f>
        <v>O</v>
      </c>
      <c r="F128" s="338" t="str">
        <f t="shared" ref="F128" si="945">IF(B128=0,0,IF(B128&lt;=18,"L","H"))</f>
        <v>L</v>
      </c>
      <c r="G128" s="338" t="str">
        <f t="shared" ref="G128" si="946">IF(B129=0,0,IF(ISODD(B129),"O","E"))</f>
        <v>E</v>
      </c>
      <c r="H128" s="338" t="str">
        <f t="shared" ref="H128" si="947">IF(B130=0,0,IF(B130&lt;=18,"L","H"))</f>
        <v>L</v>
      </c>
      <c r="O128" s="306"/>
      <c r="P128" s="308"/>
      <c r="Q128" s="306"/>
      <c r="R128" s="306"/>
      <c r="X128" s="306"/>
      <c r="Y128" s="308"/>
      <c r="Z128" s="306"/>
      <c r="AA128" s="306"/>
      <c r="AG128" s="306"/>
      <c r="AH128" s="308"/>
      <c r="AI128" s="306"/>
    </row>
    <row r="129" spans="1:35">
      <c r="A129" s="327">
        <f t="shared" si="487"/>
        <v>119</v>
      </c>
      <c r="B129" s="328">
        <f>Data!B129</f>
        <v>16</v>
      </c>
      <c r="D129" s="308"/>
      <c r="E129" s="308"/>
      <c r="F129" s="308"/>
      <c r="G129" s="308"/>
      <c r="H129" s="308"/>
      <c r="O129" s="306"/>
      <c r="P129" s="308"/>
      <c r="Q129" s="306"/>
      <c r="R129" s="306"/>
      <c r="X129" s="306"/>
      <c r="Y129" s="308"/>
      <c r="Z129" s="306"/>
      <c r="AA129" s="306"/>
      <c r="AG129" s="306"/>
      <c r="AH129" s="308"/>
      <c r="AI129" s="306"/>
    </row>
    <row r="130" spans="1:35">
      <c r="A130" s="327">
        <f t="shared" si="487"/>
        <v>120</v>
      </c>
      <c r="B130" s="328">
        <f>Data!B130</f>
        <v>5</v>
      </c>
      <c r="D130" s="308"/>
      <c r="E130" s="308"/>
      <c r="F130" s="308"/>
      <c r="G130" s="308"/>
      <c r="H130" s="308"/>
      <c r="J130" s="333" t="str">
        <f t="shared" ref="J130" si="948">IF(D116=1,"2&amp;3",IF(D116=2,"1&amp;3","1&amp;2"))</f>
        <v>1&amp;2</v>
      </c>
      <c r="K130" s="333" t="str">
        <f t="shared" ref="K130" si="949">IF(E116="A","B&amp;C",IF(E116="B","A&amp;C","A&amp;B"))</f>
        <v>A&amp;C</v>
      </c>
      <c r="L130" s="333" t="str">
        <f t="shared" ref="L130" si="950">IF(F116=1,"2&amp;3",IF(F116=2,"1&amp;3","1&amp;2"))</f>
        <v>1&amp;2</v>
      </c>
      <c r="M130" s="333" t="str">
        <f t="shared" ref="M130" si="951">IF(G116="A","B&amp;C",IF(G116="B","A&amp;C","A&amp;B"))</f>
        <v>B&amp;C</v>
      </c>
      <c r="N130" s="333" t="str">
        <f t="shared" ref="N130" si="952">IF(H116=1,"2&amp;3",IF(H116=2,"1&amp;3","1&amp;2"))</f>
        <v>1&amp;3</v>
      </c>
      <c r="O130" s="306"/>
      <c r="P130" s="308"/>
      <c r="Q130" s="306"/>
      <c r="R130" s="306"/>
      <c r="S130" s="335" t="str">
        <f t="shared" ref="S130" si="953">IF(D117="A","B&amp;C",IF(D117="B","A&amp;C","A&amp;B"))</f>
        <v>A&amp;C</v>
      </c>
      <c r="T130" s="335" t="str">
        <f t="shared" ref="T130" si="954">IF(E117=1,"2&amp;3",IF(E117=2,"1&amp;3","1&amp;2"))</f>
        <v>1&amp;2</v>
      </c>
      <c r="U130" s="335" t="str">
        <f t="shared" ref="U130" si="955">IF(F117="A","B&amp;C",IF(F117="B","A&amp;C","A&amp;B"))</f>
        <v>A&amp;B</v>
      </c>
      <c r="V130" s="335" t="str">
        <f t="shared" ref="V130" si="956">IF(G117=1,"2&amp;3",IF(G117=2,"1&amp;3","1&amp;2"))</f>
        <v>2&amp;3</v>
      </c>
      <c r="W130" s="335" t="str">
        <f t="shared" ref="W130" si="957">IF(H117="A","B&amp;C",IF(H117="B","A&amp;C","A&amp;B"))</f>
        <v>B&amp;C</v>
      </c>
      <c r="X130" s="306"/>
      <c r="Y130" s="308"/>
      <c r="Z130" s="306"/>
      <c r="AA130" s="306"/>
      <c r="AB130" s="337" t="str">
        <f t="shared" ref="AB130" si="958">IF(D118="L","H","L")</f>
        <v>L</v>
      </c>
      <c r="AC130" s="337" t="str">
        <f t="shared" ref="AC130" si="959">IF(E118="O","E","O")</f>
        <v>O</v>
      </c>
      <c r="AD130" s="337" t="str">
        <f t="shared" ref="AD130" si="960">IF(F118="L","H","L")</f>
        <v>L</v>
      </c>
      <c r="AE130" s="337" t="str">
        <f t="shared" ref="AE130" si="961">IF(G118="O","E","O")</f>
        <v>O</v>
      </c>
      <c r="AF130" s="337" t="str">
        <f t="shared" ref="AF130" si="962">IF(H118="L","H","L")</f>
        <v>L</v>
      </c>
      <c r="AG130" s="306"/>
      <c r="AH130" s="308"/>
      <c r="AI130" s="306"/>
    </row>
    <row r="131" spans="1:35">
      <c r="A131" s="327">
        <f t="shared" si="487"/>
        <v>121</v>
      </c>
      <c r="B131" s="328">
        <f>Data!B131</f>
        <v>28</v>
      </c>
      <c r="D131" s="334">
        <f t="shared" ref="D131" si="963">IF(AND(B131&gt;0,B131&lt;=12),1,IF(AND(B131&gt;12,B131&lt;=24),2,IF(AND(B131&gt;24,B131&lt;=36),3,0)))</f>
        <v>3</v>
      </c>
      <c r="E131" s="334" t="str">
        <f t="shared" ref="E131" si="964">IF(B132=0,0,IF(MOD(B132,3)=1,"A",IF(MOD(B132,3)=2,"B","C")))</f>
        <v>C</v>
      </c>
      <c r="F131" s="334">
        <f t="shared" ref="F131" si="965">IF(AND(B133&gt;0,B133&lt;=12),1,IF(AND(B133&gt;12,B133&lt;=24),2,IF(AND(B133&gt;24,B133&lt;=36),3,0)))</f>
        <v>1</v>
      </c>
      <c r="G131" s="334" t="str">
        <f t="shared" ref="G131" si="966">IF(B134=0,0,IF(MOD(B134,3)=1,"A",IF(MOD(B134,3)=2,"B","C")))</f>
        <v>B</v>
      </c>
      <c r="H131" s="334">
        <f t="shared" ref="H131" si="967">IF(AND(B135&gt;0,B135&lt;=12),1,IF(AND(B135&gt;12,B135&lt;=24),2,IF(AND(B135&gt;24,B135&lt;=36),3,0)))</f>
        <v>1</v>
      </c>
      <c r="J131" s="314" t="str">
        <f t="shared" ref="J131" si="968">IF(AND(D131&lt;&gt;D116,D131&lt;&gt;0),"W","L")</f>
        <v>L</v>
      </c>
      <c r="K131" s="314" t="str">
        <f t="shared" ref="K131" si="969">IF(J131="W"," ", IF(AND(E131&lt;&gt;E116,E131&lt;&gt;0),"W","L"))</f>
        <v>W</v>
      </c>
      <c r="L131" s="314" t="str">
        <f t="shared" ref="L131:N131" si="970">IF(OR(K131="W",K131=" ")," ",IF(AND(F131&lt;&gt;F116,F131&lt;&gt;0),"W","L"))</f>
        <v xml:space="preserve"> </v>
      </c>
      <c r="M131" s="314" t="str">
        <f t="shared" si="970"/>
        <v xml:space="preserve"> </v>
      </c>
      <c r="N131" s="314" t="str">
        <f t="shared" si="970"/>
        <v xml:space="preserve"> </v>
      </c>
      <c r="O131" s="306"/>
      <c r="P131" s="308">
        <f t="shared" ref="P131" si="971">IF(J131="W",1,IF(K131="W",2,IF(L131="W",3,IF(M131="W",4,IF(N131="W",5,"L")))))</f>
        <v>2</v>
      </c>
      <c r="Q131" s="306">
        <f t="shared" ref="Q131" si="972">IF(P131&lt;&gt;"L",Q126+1,Q126-243)</f>
        <v>22</v>
      </c>
      <c r="R131" s="306"/>
      <c r="S131" s="314" t="str">
        <f t="shared" ref="S131" si="973">IF(AND(D132&lt;&gt;D117,D132&lt;&gt;0),"W","L")</f>
        <v>W</v>
      </c>
      <c r="T131" s="314" t="str">
        <f t="shared" ref="T131" si="974">IF(S131="W"," ", IF(AND(E132&lt;&gt;E117,E132&lt;&gt;0),"W","L"))</f>
        <v xml:space="preserve"> </v>
      </c>
      <c r="U131" s="314" t="str">
        <f t="shared" ref="U131:W131" si="975">IF(OR(T131="W",T131=" ")," ",IF(AND(F132&lt;&gt;F117,F132&lt;&gt;0),"W","L"))</f>
        <v xml:space="preserve"> </v>
      </c>
      <c r="V131" s="314" t="str">
        <f t="shared" si="975"/>
        <v xml:space="preserve"> </v>
      </c>
      <c r="W131" s="314" t="str">
        <f t="shared" si="975"/>
        <v xml:space="preserve"> </v>
      </c>
      <c r="X131" s="306"/>
      <c r="Y131" s="308">
        <f t="shared" ref="Y131" si="976">IF(S131="W",1,IF(T131="W",2,IF(U131="W",3,IF(V131="W",4,IF(W131="W",5,"L")))))</f>
        <v>1</v>
      </c>
      <c r="Z131" s="306">
        <f t="shared" ref="Z131" si="977">IF(Y131&lt;&gt;"L",Z126+1,Z126-243)</f>
        <v>22</v>
      </c>
      <c r="AA131" s="306"/>
      <c r="AB131" s="314" t="str">
        <f t="shared" ref="AB131" si="978">IF(AND(D133&lt;&gt;D118,D133&lt;&gt;0),"W","L")</f>
        <v>L</v>
      </c>
      <c r="AC131" s="314" t="str">
        <f t="shared" ref="AC131" si="979">IF(AB131="W"," ", IF(AND(E133&lt;&gt;E118,E133&lt;&gt;0),"W","L"))</f>
        <v>W</v>
      </c>
      <c r="AD131" s="314" t="str">
        <f t="shared" ref="AD131:AF131" si="980">IF(OR(AC131="W",AC131=" ")," ",IF(AND(F133&lt;&gt;F118,F133&lt;&gt;0),"W","L"))</f>
        <v xml:space="preserve"> </v>
      </c>
      <c r="AE131" s="314" t="str">
        <f t="shared" si="980"/>
        <v xml:space="preserve"> </v>
      </c>
      <c r="AF131" s="314" t="str">
        <f t="shared" si="980"/>
        <v xml:space="preserve"> </v>
      </c>
      <c r="AG131" s="306"/>
      <c r="AH131" s="308">
        <f t="shared" ref="AH131" si="981">IF(AB131="W",1,IF(AC131="W",2,IF(AD131="W",3,IF(AE131="W",4,IF(AF131="W",5,"L")))))</f>
        <v>2</v>
      </c>
      <c r="AI131" s="306">
        <f t="shared" ref="AI131" si="982">IF(AH131&lt;&gt;"L",AI126+1,AI126-31)</f>
        <v>22</v>
      </c>
    </row>
    <row r="132" spans="1:35">
      <c r="A132" s="327">
        <f t="shared" si="487"/>
        <v>122</v>
      </c>
      <c r="B132" s="328">
        <f>Data!B132</f>
        <v>21</v>
      </c>
      <c r="D132" s="336" t="str">
        <f t="shared" ref="D132" si="983">IF(B131=0,0,IF(MOD(B131,3)=1,"A",IF(MOD(B131,3)=2,"B","C")))</f>
        <v>A</v>
      </c>
      <c r="E132" s="336">
        <f t="shared" ref="E132" si="984">IF(AND(B132&gt;0,B132&lt;=12),1,IF(AND(B132&gt;12,B132&lt;=24),2,IF(AND(B132&gt;24,B132&lt;=36),3,0)))</f>
        <v>2</v>
      </c>
      <c r="F132" s="336" t="str">
        <f t="shared" ref="F132" si="985">IF(B133=0,0,IF(MOD(B133,3)=1,"A",IF(MOD(B133,3)=2,"B","C")))</f>
        <v>A</v>
      </c>
      <c r="G132" s="336">
        <f t="shared" ref="G132" si="986">IF(AND(B134&gt;0,B134&lt;=12),1,IF(AND(B134&gt;12,B134&lt;=24),2,IF(AND(B134&gt;24,B134&lt;=36),3,0)))</f>
        <v>1</v>
      </c>
      <c r="H132" s="336" t="str">
        <f t="shared" ref="H132" si="987">IF(B135=0,0,IF(MOD(B135,3)=1,"A",IF(MOD(B135,3)=2,"B","C")))</f>
        <v>B</v>
      </c>
      <c r="O132" s="306"/>
      <c r="P132" s="308"/>
      <c r="Q132" s="306"/>
      <c r="R132" s="306"/>
      <c r="X132" s="306"/>
      <c r="Y132" s="308"/>
      <c r="Z132" s="306"/>
      <c r="AA132" s="306"/>
      <c r="AG132" s="306"/>
      <c r="AH132" s="308"/>
      <c r="AI132" s="306"/>
    </row>
    <row r="133" spans="1:35">
      <c r="A133" s="327">
        <f t="shared" si="487"/>
        <v>123</v>
      </c>
      <c r="B133" s="328">
        <f>Data!B133</f>
        <v>10</v>
      </c>
      <c r="D133" s="338" t="str">
        <f t="shared" ref="D133" si="988">IF(B131=0,0,IF(B131&lt;=18,"L","H"))</f>
        <v>H</v>
      </c>
      <c r="E133" s="338" t="str">
        <f t="shared" ref="E133" si="989">IF(B132=0,0,IF(ISODD(B132),"O","E"))</f>
        <v>O</v>
      </c>
      <c r="F133" s="338" t="str">
        <f t="shared" ref="F133" si="990">IF(B133=0,0,IF(B133&lt;=18,"L","H"))</f>
        <v>L</v>
      </c>
      <c r="G133" s="338" t="str">
        <f t="shared" ref="G133" si="991">IF(B134=0,0,IF(ISODD(B134),"O","E"))</f>
        <v>O</v>
      </c>
      <c r="H133" s="338" t="str">
        <f t="shared" ref="H133" si="992">IF(B135=0,0,IF(B135&lt;=18,"L","H"))</f>
        <v>L</v>
      </c>
      <c r="O133" s="306"/>
      <c r="P133" s="308"/>
      <c r="Q133" s="306"/>
      <c r="R133" s="306"/>
      <c r="X133" s="306"/>
      <c r="Y133" s="308"/>
      <c r="Z133" s="306"/>
      <c r="AA133" s="306"/>
      <c r="AG133" s="306"/>
      <c r="AH133" s="308"/>
      <c r="AI133" s="306"/>
    </row>
    <row r="134" spans="1:35">
      <c r="A134" s="327">
        <f t="shared" si="487"/>
        <v>124</v>
      </c>
      <c r="B134" s="328">
        <f>Data!B134</f>
        <v>5</v>
      </c>
      <c r="D134" s="308"/>
      <c r="E134" s="308"/>
      <c r="F134" s="308"/>
      <c r="G134" s="308"/>
      <c r="H134" s="308"/>
      <c r="O134" s="306"/>
      <c r="P134" s="308"/>
      <c r="Q134" s="306"/>
      <c r="R134" s="306"/>
      <c r="X134" s="306"/>
      <c r="Y134" s="308"/>
      <c r="Z134" s="306"/>
      <c r="AA134" s="306"/>
      <c r="AG134" s="306"/>
      <c r="AH134" s="308"/>
      <c r="AI134" s="306"/>
    </row>
    <row r="135" spans="1:35">
      <c r="A135" s="327">
        <f t="shared" si="487"/>
        <v>125</v>
      </c>
      <c r="B135" s="328">
        <f>Data!B135</f>
        <v>8</v>
      </c>
      <c r="D135" s="308"/>
      <c r="E135" s="308"/>
      <c r="F135" s="308"/>
      <c r="G135" s="308"/>
      <c r="H135" s="308"/>
      <c r="J135" s="333" t="str">
        <f t="shared" ref="J135" si="993">IF(D121=1,"2&amp;3",IF(D121=2,"1&amp;3","1&amp;2"))</f>
        <v>2&amp;3</v>
      </c>
      <c r="K135" s="333" t="str">
        <f t="shared" ref="K135" si="994">IF(E121="A","B&amp;C",IF(E121="B","A&amp;C","A&amp;B"))</f>
        <v>A&amp;B</v>
      </c>
      <c r="L135" s="333" t="str">
        <f t="shared" ref="L135" si="995">IF(F121=1,"2&amp;3",IF(F121=2,"1&amp;3","1&amp;2"))</f>
        <v>1&amp;2</v>
      </c>
      <c r="M135" s="333" t="str">
        <f t="shared" ref="M135" si="996">IF(G121="A","B&amp;C",IF(G121="B","A&amp;C","A&amp;B"))</f>
        <v>B&amp;C</v>
      </c>
      <c r="N135" s="333" t="str">
        <f t="shared" ref="N135" si="997">IF(H121=1,"2&amp;3",IF(H121=2,"1&amp;3","1&amp;2"))</f>
        <v>2&amp;3</v>
      </c>
      <c r="O135" s="306"/>
      <c r="P135" s="308"/>
      <c r="Q135" s="306"/>
      <c r="R135" s="306"/>
      <c r="S135" s="335" t="str">
        <f t="shared" ref="S135" si="998">IF(D122="A","B&amp;C",IF(D122="B","A&amp;C","A&amp;B"))</f>
        <v>A&amp;C</v>
      </c>
      <c r="T135" s="335" t="str">
        <f t="shared" ref="T135" si="999">IF(E122=1,"2&amp;3",IF(E122=2,"1&amp;3","1&amp;2"))</f>
        <v>1&amp;3</v>
      </c>
      <c r="U135" s="335" t="str">
        <f t="shared" ref="U135" si="1000">IF(F122="A","B&amp;C",IF(F122="B","A&amp;C","A&amp;B"))</f>
        <v>B&amp;C</v>
      </c>
      <c r="V135" s="335" t="str">
        <f t="shared" ref="V135" si="1001">IF(G122=1,"2&amp;3",IF(G122=2,"1&amp;3","1&amp;2"))</f>
        <v>2&amp;3</v>
      </c>
      <c r="W135" s="335" t="str">
        <f t="shared" ref="W135" si="1002">IF(H122="A","B&amp;C",IF(H122="B","A&amp;C","A&amp;B"))</f>
        <v>A&amp;C</v>
      </c>
      <c r="X135" s="306"/>
      <c r="Y135" s="308"/>
      <c r="Z135" s="306"/>
      <c r="AA135" s="306"/>
      <c r="AB135" s="337" t="str">
        <f t="shared" ref="AB135" si="1003">IF(D123="L","H","L")</f>
        <v>H</v>
      </c>
      <c r="AC135" s="337" t="str">
        <f t="shared" ref="AC135" si="1004">IF(E123="O","E","O")</f>
        <v>E</v>
      </c>
      <c r="AD135" s="337" t="str">
        <f t="shared" ref="AD135" si="1005">IF(F123="L","H","L")</f>
        <v>L</v>
      </c>
      <c r="AE135" s="337" t="str">
        <f t="shared" ref="AE135" si="1006">IF(G123="O","E","O")</f>
        <v>E</v>
      </c>
      <c r="AF135" s="337" t="str">
        <f t="shared" ref="AF135" si="1007">IF(H123="L","H","L")</f>
        <v>H</v>
      </c>
      <c r="AG135" s="306"/>
      <c r="AH135" s="308"/>
      <c r="AI135" s="306"/>
    </row>
    <row r="136" spans="1:35">
      <c r="A136" s="327">
        <f t="shared" si="487"/>
        <v>126</v>
      </c>
      <c r="B136" s="328">
        <f>Data!B136</f>
        <v>20</v>
      </c>
      <c r="D136" s="334">
        <f t="shared" ref="D136" si="1008">IF(AND(B136&gt;0,B136&lt;=12),1,IF(AND(B136&gt;12,B136&lt;=24),2,IF(AND(B136&gt;24,B136&lt;=36),3,0)))</f>
        <v>2</v>
      </c>
      <c r="E136" s="334" t="str">
        <f t="shared" ref="E136" si="1009">IF(B137=0,0,IF(MOD(B137,3)=1,"A",IF(MOD(B137,3)=2,"B","C")))</f>
        <v>B</v>
      </c>
      <c r="F136" s="334">
        <f t="shared" ref="F136" si="1010">IF(AND(B138&gt;0,B138&lt;=12),1,IF(AND(B138&gt;12,B138&lt;=24),2,IF(AND(B138&gt;24,B138&lt;=36),3,0)))</f>
        <v>2</v>
      </c>
      <c r="G136" s="334">
        <f t="shared" ref="G136" si="1011">IF(B139=0,0,IF(MOD(B139,3)=1,"A",IF(MOD(B139,3)=2,"B","C")))</f>
        <v>0</v>
      </c>
      <c r="H136" s="334">
        <f t="shared" ref="H136" si="1012">IF(AND(B140&gt;0,B140&lt;=12),1,IF(AND(B140&gt;12,B140&lt;=24),2,IF(AND(B140&gt;24,B140&lt;=36),3,0)))</f>
        <v>1</v>
      </c>
      <c r="J136" s="314" t="str">
        <f t="shared" ref="J136" si="1013">IF(AND(D136&lt;&gt;D121,D136&lt;&gt;0),"W","L")</f>
        <v>W</v>
      </c>
      <c r="K136" s="314" t="str">
        <f t="shared" ref="K136" si="1014">IF(J136="W"," ", IF(AND(E136&lt;&gt;E121,E136&lt;&gt;0),"W","L"))</f>
        <v xml:space="preserve"> </v>
      </c>
      <c r="L136" s="314" t="str">
        <f t="shared" ref="L136:N136" si="1015">IF(OR(K136="W",K136=" ")," ",IF(AND(F136&lt;&gt;F121,F136&lt;&gt;0),"W","L"))</f>
        <v xml:space="preserve"> </v>
      </c>
      <c r="M136" s="314" t="str">
        <f t="shared" si="1015"/>
        <v xml:space="preserve"> </v>
      </c>
      <c r="N136" s="314" t="str">
        <f t="shared" si="1015"/>
        <v xml:space="preserve"> </v>
      </c>
      <c r="O136" s="306"/>
      <c r="P136" s="308">
        <f t="shared" ref="P136" si="1016">IF(J136="W",1,IF(K136="W",2,IF(L136="W",3,IF(M136="W",4,IF(N136="W",5,"L")))))</f>
        <v>1</v>
      </c>
      <c r="Q136" s="306">
        <f t="shared" ref="Q136" si="1017">IF(P136&lt;&gt;"L",Q131+1,Q131-243)</f>
        <v>23</v>
      </c>
      <c r="R136" s="306"/>
      <c r="S136" s="314" t="str">
        <f t="shared" ref="S136" si="1018">IF(AND(D137&lt;&gt;D122,D137&lt;&gt;0),"W","L")</f>
        <v>L</v>
      </c>
      <c r="T136" s="314" t="str">
        <f t="shared" ref="T136" si="1019">IF(S136="W"," ", IF(AND(E137&lt;&gt;E122,E137&lt;&gt;0),"W","L"))</f>
        <v>L</v>
      </c>
      <c r="U136" s="314" t="str">
        <f t="shared" ref="U136:W136" si="1020">IF(OR(T136="W",T136=" ")," ",IF(AND(F137&lt;&gt;F122,F137&lt;&gt;0),"W","L"))</f>
        <v>W</v>
      </c>
      <c r="V136" s="314" t="str">
        <f t="shared" si="1020"/>
        <v xml:space="preserve"> </v>
      </c>
      <c r="W136" s="314" t="str">
        <f t="shared" si="1020"/>
        <v xml:space="preserve"> </v>
      </c>
      <c r="X136" s="306"/>
      <c r="Y136" s="308">
        <f t="shared" ref="Y136" si="1021">IF(S136="W",1,IF(T136="W",2,IF(U136="W",3,IF(V136="W",4,IF(W136="W",5,"L")))))</f>
        <v>3</v>
      </c>
      <c r="Z136" s="306">
        <f t="shared" ref="Z136" si="1022">IF(Y136&lt;&gt;"L",Z131+1,Z131-243)</f>
        <v>23</v>
      </c>
      <c r="AA136" s="306"/>
      <c r="AB136" s="314" t="str">
        <f t="shared" ref="AB136" si="1023">IF(AND(D138&lt;&gt;D123,D138&lt;&gt;0),"W","L")</f>
        <v>W</v>
      </c>
      <c r="AC136" s="314" t="str">
        <f t="shared" ref="AC136" si="1024">IF(AB136="W"," ", IF(AND(E138&lt;&gt;E123,E138&lt;&gt;0),"W","L"))</f>
        <v xml:space="preserve"> </v>
      </c>
      <c r="AD136" s="314" t="str">
        <f t="shared" ref="AD136:AF136" si="1025">IF(OR(AC136="W",AC136=" ")," ",IF(AND(F138&lt;&gt;F123,F138&lt;&gt;0),"W","L"))</f>
        <v xml:space="preserve"> </v>
      </c>
      <c r="AE136" s="314" t="str">
        <f t="shared" si="1025"/>
        <v xml:space="preserve"> </v>
      </c>
      <c r="AF136" s="314" t="str">
        <f t="shared" si="1025"/>
        <v xml:space="preserve"> </v>
      </c>
      <c r="AG136" s="306"/>
      <c r="AH136" s="308">
        <f t="shared" ref="AH136" si="1026">IF(AB136="W",1,IF(AC136="W",2,IF(AD136="W",3,IF(AE136="W",4,IF(AF136="W",5,"L")))))</f>
        <v>1</v>
      </c>
      <c r="AI136" s="306">
        <f t="shared" ref="AI136" si="1027">IF(AH136&lt;&gt;"L",AI131+1,AI131-31)</f>
        <v>23</v>
      </c>
    </row>
    <row r="137" spans="1:35">
      <c r="A137" s="327">
        <f t="shared" si="487"/>
        <v>127</v>
      </c>
      <c r="B137" s="328">
        <f>Data!B137</f>
        <v>14</v>
      </c>
      <c r="D137" s="336" t="str">
        <f t="shared" ref="D137" si="1028">IF(B136=0,0,IF(MOD(B136,3)=1,"A",IF(MOD(B136,3)=2,"B","C")))</f>
        <v>B</v>
      </c>
      <c r="E137" s="336">
        <f t="shared" ref="E137" si="1029">IF(AND(B137&gt;0,B137&lt;=12),1,IF(AND(B137&gt;12,B137&lt;=24),2,IF(AND(B137&gt;24,B137&lt;=36),3,0)))</f>
        <v>2</v>
      </c>
      <c r="F137" s="336" t="str">
        <f t="shared" ref="F137" si="1030">IF(B138=0,0,IF(MOD(B138,3)=1,"A",IF(MOD(B138,3)=2,"B","C")))</f>
        <v>B</v>
      </c>
      <c r="G137" s="336">
        <f t="shared" ref="G137" si="1031">IF(AND(B139&gt;0,B139&lt;=12),1,IF(AND(B139&gt;12,B139&lt;=24),2,IF(AND(B139&gt;24,B139&lt;=36),3,0)))</f>
        <v>0</v>
      </c>
      <c r="H137" s="336" t="str">
        <f t="shared" ref="H137" si="1032">IF(B140=0,0,IF(MOD(B140,3)=1,"A",IF(MOD(B140,3)=2,"B","C")))</f>
        <v>A</v>
      </c>
      <c r="O137" s="306"/>
      <c r="P137" s="308"/>
      <c r="Q137" s="306"/>
      <c r="R137" s="306"/>
      <c r="X137" s="306"/>
      <c r="Y137" s="308"/>
      <c r="Z137" s="306"/>
      <c r="AA137" s="306"/>
      <c r="AG137" s="306"/>
      <c r="AH137" s="308"/>
      <c r="AI137" s="306"/>
    </row>
    <row r="138" spans="1:35">
      <c r="A138" s="327">
        <f t="shared" si="487"/>
        <v>128</v>
      </c>
      <c r="B138" s="328">
        <f>Data!B138</f>
        <v>23</v>
      </c>
      <c r="D138" s="338" t="str">
        <f t="shared" ref="D138" si="1033">IF(B136=0,0,IF(B136&lt;=18,"L","H"))</f>
        <v>H</v>
      </c>
      <c r="E138" s="338" t="str">
        <f t="shared" ref="E138" si="1034">IF(B137=0,0,IF(ISODD(B137),"O","E"))</f>
        <v>E</v>
      </c>
      <c r="F138" s="338" t="str">
        <f t="shared" ref="F138" si="1035">IF(B138=0,0,IF(B138&lt;=18,"L","H"))</f>
        <v>H</v>
      </c>
      <c r="G138" s="338">
        <f t="shared" ref="G138" si="1036">IF(B139=0,0,IF(ISODD(B139),"O","E"))</f>
        <v>0</v>
      </c>
      <c r="H138" s="338" t="str">
        <f t="shared" ref="H138" si="1037">IF(B140=0,0,IF(B140&lt;=18,"L","H"))</f>
        <v>L</v>
      </c>
      <c r="O138" s="306"/>
      <c r="P138" s="308"/>
      <c r="Q138" s="306"/>
      <c r="R138" s="306"/>
      <c r="X138" s="306"/>
      <c r="Y138" s="308"/>
      <c r="Z138" s="306"/>
      <c r="AA138" s="306"/>
      <c r="AG138" s="306"/>
      <c r="AH138" s="308"/>
      <c r="AI138" s="306"/>
    </row>
    <row r="139" spans="1:35">
      <c r="A139" s="327">
        <f t="shared" si="487"/>
        <v>129</v>
      </c>
      <c r="B139" s="328">
        <f>Data!B139</f>
        <v>0</v>
      </c>
      <c r="D139" s="308"/>
      <c r="E139" s="308"/>
      <c r="F139" s="308"/>
      <c r="G139" s="308"/>
      <c r="H139" s="308"/>
      <c r="O139" s="306"/>
      <c r="P139" s="308"/>
      <c r="Q139" s="306"/>
      <c r="R139" s="306"/>
      <c r="X139" s="306"/>
      <c r="Y139" s="308"/>
      <c r="Z139" s="306"/>
      <c r="AA139" s="306"/>
      <c r="AG139" s="306"/>
      <c r="AH139" s="308"/>
      <c r="AI139" s="306"/>
    </row>
    <row r="140" spans="1:35">
      <c r="A140" s="327">
        <f t="shared" si="487"/>
        <v>130</v>
      </c>
      <c r="B140" s="328">
        <f>Data!B140</f>
        <v>7</v>
      </c>
      <c r="D140" s="308"/>
      <c r="E140" s="308"/>
      <c r="F140" s="308"/>
      <c r="G140" s="308"/>
      <c r="H140" s="308"/>
      <c r="J140" s="333" t="str">
        <f t="shared" ref="J140" si="1038">IF(D126=1,"2&amp;3",IF(D126=2,"1&amp;3","1&amp;2"))</f>
        <v>1&amp;3</v>
      </c>
      <c r="K140" s="333" t="str">
        <f t="shared" ref="K140" si="1039">IF(E126="A","B&amp;C",IF(E126="B","A&amp;C","A&amp;B"))</f>
        <v>A&amp;B</v>
      </c>
      <c r="L140" s="333" t="str">
        <f t="shared" ref="L140" si="1040">IF(F126=1,"2&amp;3",IF(F126=2,"1&amp;3","1&amp;2"))</f>
        <v>2&amp;3</v>
      </c>
      <c r="M140" s="333" t="str">
        <f t="shared" ref="M140" si="1041">IF(G126="A","B&amp;C",IF(G126="B","A&amp;C","A&amp;B"))</f>
        <v>B&amp;C</v>
      </c>
      <c r="N140" s="333" t="str">
        <f t="shared" ref="N140" si="1042">IF(H126=1,"2&amp;3",IF(H126=2,"1&amp;3","1&amp;2"))</f>
        <v>2&amp;3</v>
      </c>
      <c r="O140" s="306"/>
      <c r="P140" s="308"/>
      <c r="Q140" s="306"/>
      <c r="R140" s="306"/>
      <c r="S140" s="335" t="str">
        <f t="shared" ref="S140" si="1043">IF(D127="A","B&amp;C",IF(D127="B","A&amp;C","A&amp;B"))</f>
        <v>B&amp;C</v>
      </c>
      <c r="T140" s="335" t="str">
        <f t="shared" ref="T140" si="1044">IF(E127=1,"2&amp;3",IF(E127=2,"1&amp;3","1&amp;2"))</f>
        <v>1&amp;3</v>
      </c>
      <c r="U140" s="335" t="str">
        <f t="shared" ref="U140" si="1045">IF(F127="A","B&amp;C",IF(F127="B","A&amp;C","A&amp;B"))</f>
        <v>B&amp;C</v>
      </c>
      <c r="V140" s="335" t="str">
        <f t="shared" ref="V140" si="1046">IF(G127=1,"2&amp;3",IF(G127=2,"1&amp;3","1&amp;2"))</f>
        <v>1&amp;3</v>
      </c>
      <c r="W140" s="335" t="str">
        <f t="shared" ref="W140" si="1047">IF(H127="A","B&amp;C",IF(H127="B","A&amp;C","A&amp;B"))</f>
        <v>A&amp;C</v>
      </c>
      <c r="X140" s="306"/>
      <c r="Y140" s="308"/>
      <c r="Z140" s="306"/>
      <c r="AA140" s="306"/>
      <c r="AB140" s="337" t="str">
        <f t="shared" ref="AB140" si="1048">IF(D128="L","H","L")</f>
        <v>H</v>
      </c>
      <c r="AC140" s="337" t="str">
        <f t="shared" ref="AC140" si="1049">IF(E128="O","E","O")</f>
        <v>E</v>
      </c>
      <c r="AD140" s="337" t="str">
        <f t="shared" ref="AD140" si="1050">IF(F128="L","H","L")</f>
        <v>H</v>
      </c>
      <c r="AE140" s="337" t="str">
        <f t="shared" ref="AE140" si="1051">IF(G128="O","E","O")</f>
        <v>O</v>
      </c>
      <c r="AF140" s="337" t="str">
        <f t="shared" ref="AF140" si="1052">IF(H128="L","H","L")</f>
        <v>H</v>
      </c>
      <c r="AG140" s="306"/>
      <c r="AH140" s="308"/>
      <c r="AI140" s="306"/>
    </row>
    <row r="141" spans="1:35">
      <c r="A141" s="327">
        <f t="shared" ref="A141:A204" si="1053">A140+1</f>
        <v>131</v>
      </c>
      <c r="B141" s="328">
        <f>Data!B141</f>
        <v>6</v>
      </c>
      <c r="D141" s="334">
        <f t="shared" ref="D141" si="1054">IF(AND(B141&gt;0,B141&lt;=12),1,IF(AND(B141&gt;12,B141&lt;=24),2,IF(AND(B141&gt;24,B141&lt;=36),3,0)))</f>
        <v>1</v>
      </c>
      <c r="E141" s="334" t="str">
        <f t="shared" ref="E141" si="1055">IF(B142=0,0,IF(MOD(B142,3)=1,"A",IF(MOD(B142,3)=2,"B","C")))</f>
        <v>B</v>
      </c>
      <c r="F141" s="334">
        <f t="shared" ref="F141" si="1056">IF(AND(B143&gt;0,B143&lt;=12),1,IF(AND(B143&gt;12,B143&lt;=24),2,IF(AND(B143&gt;24,B143&lt;=36),3,0)))</f>
        <v>0</v>
      </c>
      <c r="G141" s="334" t="str">
        <f t="shared" ref="G141" si="1057">IF(B144=0,0,IF(MOD(B144,3)=1,"A",IF(MOD(B144,3)=2,"B","C")))</f>
        <v>C</v>
      </c>
      <c r="H141" s="334">
        <f t="shared" ref="H141" si="1058">IF(AND(B145&gt;0,B145&lt;=12),1,IF(AND(B145&gt;12,B145&lt;=24),2,IF(AND(B145&gt;24,B145&lt;=36),3,0)))</f>
        <v>1</v>
      </c>
      <c r="J141" s="314" t="str">
        <f t="shared" ref="J141" si="1059">IF(AND(D141&lt;&gt;D126,D141&lt;&gt;0),"W","L")</f>
        <v>W</v>
      </c>
      <c r="K141" s="314" t="str">
        <f t="shared" ref="K141" si="1060">IF(J141="W"," ", IF(AND(E141&lt;&gt;E126,E141&lt;&gt;0),"W","L"))</f>
        <v xml:space="preserve"> </v>
      </c>
      <c r="L141" s="314" t="str">
        <f t="shared" ref="L141:N141" si="1061">IF(OR(K141="W",K141=" ")," ",IF(AND(F141&lt;&gt;F126,F141&lt;&gt;0),"W","L"))</f>
        <v xml:space="preserve"> </v>
      </c>
      <c r="M141" s="314" t="str">
        <f t="shared" si="1061"/>
        <v xml:space="preserve"> </v>
      </c>
      <c r="N141" s="314" t="str">
        <f t="shared" si="1061"/>
        <v xml:space="preserve"> </v>
      </c>
      <c r="O141" s="306"/>
      <c r="P141" s="308">
        <f t="shared" ref="P141" si="1062">IF(J141="W",1,IF(K141="W",2,IF(L141="W",3,IF(M141="W",4,IF(N141="W",5,"L")))))</f>
        <v>1</v>
      </c>
      <c r="Q141" s="306">
        <f t="shared" ref="Q141" si="1063">IF(P141&lt;&gt;"L",Q136+1,Q136-243)</f>
        <v>24</v>
      </c>
      <c r="R141" s="306"/>
      <c r="S141" s="314" t="str">
        <f t="shared" ref="S141" si="1064">IF(AND(D142&lt;&gt;D127,D142&lt;&gt;0),"W","L")</f>
        <v>W</v>
      </c>
      <c r="T141" s="314" t="str">
        <f t="shared" ref="T141" si="1065">IF(S141="W"," ", IF(AND(E142&lt;&gt;E127,E142&lt;&gt;0),"W","L"))</f>
        <v xml:space="preserve"> </v>
      </c>
      <c r="U141" s="314" t="str">
        <f t="shared" ref="U141:W141" si="1066">IF(OR(T141="W",T141=" ")," ",IF(AND(F142&lt;&gt;F127,F142&lt;&gt;0),"W","L"))</f>
        <v xml:space="preserve"> </v>
      </c>
      <c r="V141" s="314" t="str">
        <f t="shared" si="1066"/>
        <v xml:space="preserve"> </v>
      </c>
      <c r="W141" s="314" t="str">
        <f t="shared" si="1066"/>
        <v xml:space="preserve"> </v>
      </c>
      <c r="X141" s="306"/>
      <c r="Y141" s="308">
        <f t="shared" ref="Y141" si="1067">IF(S141="W",1,IF(T141="W",2,IF(U141="W",3,IF(V141="W",4,IF(W141="W",5,"L")))))</f>
        <v>1</v>
      </c>
      <c r="Z141" s="306">
        <f t="shared" ref="Z141" si="1068">IF(Y141&lt;&gt;"L",Z136+1,Z136-243)</f>
        <v>24</v>
      </c>
      <c r="AA141" s="306"/>
      <c r="AB141" s="314" t="str">
        <f t="shared" ref="AB141" si="1069">IF(AND(D143&lt;&gt;D128,D143&lt;&gt;0),"W","L")</f>
        <v>L</v>
      </c>
      <c r="AC141" s="314" t="str">
        <f t="shared" ref="AC141" si="1070">IF(AB141="W"," ", IF(AND(E143&lt;&gt;E128,E143&lt;&gt;0),"W","L"))</f>
        <v>L</v>
      </c>
      <c r="AD141" s="314" t="str">
        <f t="shared" ref="AD141:AF141" si="1071">IF(OR(AC141="W",AC141=" ")," ",IF(AND(F143&lt;&gt;F128,F143&lt;&gt;0),"W","L"))</f>
        <v>L</v>
      </c>
      <c r="AE141" s="314" t="str">
        <f t="shared" si="1071"/>
        <v>L</v>
      </c>
      <c r="AF141" s="314" t="str">
        <f t="shared" si="1071"/>
        <v>L</v>
      </c>
      <c r="AG141" s="306"/>
      <c r="AH141" s="308" t="str">
        <f t="shared" ref="AH141" si="1072">IF(AB141="W",1,IF(AC141="W",2,IF(AD141="W",3,IF(AE141="W",4,IF(AF141="W",5,"L")))))</f>
        <v>L</v>
      </c>
      <c r="AI141" s="306">
        <f t="shared" ref="AI141" si="1073">IF(AH141&lt;&gt;"L",AI136+1,AI136-31)</f>
        <v>-8</v>
      </c>
    </row>
    <row r="142" spans="1:35">
      <c r="A142" s="327">
        <f t="shared" si="1053"/>
        <v>132</v>
      </c>
      <c r="B142" s="328">
        <f>Data!B142</f>
        <v>5</v>
      </c>
      <c r="D142" s="336" t="str">
        <f t="shared" ref="D142" si="1074">IF(B141=0,0,IF(MOD(B141,3)=1,"A",IF(MOD(B141,3)=2,"B","C")))</f>
        <v>C</v>
      </c>
      <c r="E142" s="336">
        <f t="shared" ref="E142" si="1075">IF(AND(B142&gt;0,B142&lt;=12),1,IF(AND(B142&gt;12,B142&lt;=24),2,IF(AND(B142&gt;24,B142&lt;=36),3,0)))</f>
        <v>1</v>
      </c>
      <c r="F142" s="336">
        <f t="shared" ref="F142" si="1076">IF(B143=0,0,IF(MOD(B143,3)=1,"A",IF(MOD(B143,3)=2,"B","C")))</f>
        <v>0</v>
      </c>
      <c r="G142" s="336">
        <f t="shared" ref="G142" si="1077">IF(AND(B144&gt;0,B144&lt;=12),1,IF(AND(B144&gt;12,B144&lt;=24),2,IF(AND(B144&gt;24,B144&lt;=36),3,0)))</f>
        <v>1</v>
      </c>
      <c r="H142" s="336" t="str">
        <f t="shared" ref="H142" si="1078">IF(B145=0,0,IF(MOD(B145,3)=1,"A",IF(MOD(B145,3)=2,"B","C")))</f>
        <v>A</v>
      </c>
      <c r="O142" s="306"/>
      <c r="P142" s="308"/>
      <c r="Q142" s="306"/>
      <c r="R142" s="306"/>
      <c r="X142" s="306"/>
      <c r="Y142" s="308"/>
      <c r="Z142" s="306"/>
      <c r="AA142" s="306"/>
      <c r="AG142" s="306"/>
      <c r="AH142" s="308"/>
      <c r="AI142" s="306"/>
    </row>
    <row r="143" spans="1:35">
      <c r="A143" s="327">
        <f t="shared" si="1053"/>
        <v>133</v>
      </c>
      <c r="B143" s="328">
        <f>Data!B143</f>
        <v>0</v>
      </c>
      <c r="D143" s="338" t="str">
        <f t="shared" ref="D143" si="1079">IF(B141=0,0,IF(B141&lt;=18,"L","H"))</f>
        <v>L</v>
      </c>
      <c r="E143" s="338" t="str">
        <f t="shared" ref="E143" si="1080">IF(B142=0,0,IF(ISODD(B142),"O","E"))</f>
        <v>O</v>
      </c>
      <c r="F143" s="338">
        <f t="shared" ref="F143" si="1081">IF(B143=0,0,IF(B143&lt;=18,"L","H"))</f>
        <v>0</v>
      </c>
      <c r="G143" s="338" t="str">
        <f t="shared" ref="G143" si="1082">IF(B144=0,0,IF(ISODD(B144),"O","E"))</f>
        <v>E</v>
      </c>
      <c r="H143" s="338" t="str">
        <f t="shared" ref="H143" si="1083">IF(B145=0,0,IF(B145&lt;=18,"L","H"))</f>
        <v>L</v>
      </c>
      <c r="O143" s="306"/>
      <c r="P143" s="308"/>
      <c r="Q143" s="306"/>
      <c r="R143" s="306"/>
      <c r="X143" s="306"/>
      <c r="Y143" s="308"/>
      <c r="Z143" s="306"/>
      <c r="AA143" s="306"/>
      <c r="AG143" s="306"/>
      <c r="AH143" s="308"/>
      <c r="AI143" s="306"/>
    </row>
    <row r="144" spans="1:35">
      <c r="A144" s="327">
        <f t="shared" si="1053"/>
        <v>134</v>
      </c>
      <c r="B144" s="328">
        <f>Data!B144</f>
        <v>6</v>
      </c>
      <c r="D144" s="308"/>
      <c r="E144" s="308"/>
      <c r="F144" s="308"/>
      <c r="G144" s="308"/>
      <c r="H144" s="308"/>
      <c r="O144" s="306"/>
      <c r="P144" s="308"/>
      <c r="Q144" s="306"/>
      <c r="R144" s="306"/>
      <c r="X144" s="306"/>
      <c r="Y144" s="308"/>
      <c r="Z144" s="306"/>
      <c r="AA144" s="306"/>
      <c r="AG144" s="306"/>
      <c r="AH144" s="308"/>
      <c r="AI144" s="306"/>
    </row>
    <row r="145" spans="1:35">
      <c r="A145" s="327">
        <f t="shared" si="1053"/>
        <v>135</v>
      </c>
      <c r="B145" s="328">
        <f>Data!B145</f>
        <v>10</v>
      </c>
      <c r="D145" s="308"/>
      <c r="E145" s="308"/>
      <c r="F145" s="308"/>
      <c r="G145" s="308"/>
      <c r="H145" s="308"/>
      <c r="J145" s="333" t="str">
        <f t="shared" ref="J145" si="1084">IF(D131=1,"2&amp;3",IF(D131=2,"1&amp;3","1&amp;2"))</f>
        <v>1&amp;2</v>
      </c>
      <c r="K145" s="333" t="str">
        <f t="shared" ref="K145" si="1085">IF(E131="A","B&amp;C",IF(E131="B","A&amp;C","A&amp;B"))</f>
        <v>A&amp;B</v>
      </c>
      <c r="L145" s="333" t="str">
        <f t="shared" ref="L145" si="1086">IF(F131=1,"2&amp;3",IF(F131=2,"1&amp;3","1&amp;2"))</f>
        <v>2&amp;3</v>
      </c>
      <c r="M145" s="333" t="str">
        <f t="shared" ref="M145" si="1087">IF(G131="A","B&amp;C",IF(G131="B","A&amp;C","A&amp;B"))</f>
        <v>A&amp;C</v>
      </c>
      <c r="N145" s="333" t="str">
        <f t="shared" ref="N145" si="1088">IF(H131=1,"2&amp;3",IF(H131=2,"1&amp;3","1&amp;2"))</f>
        <v>2&amp;3</v>
      </c>
      <c r="O145" s="306"/>
      <c r="P145" s="308"/>
      <c r="Q145" s="306"/>
      <c r="R145" s="306"/>
      <c r="S145" s="335" t="str">
        <f t="shared" ref="S145" si="1089">IF(D132="A","B&amp;C",IF(D132="B","A&amp;C","A&amp;B"))</f>
        <v>B&amp;C</v>
      </c>
      <c r="T145" s="335" t="str">
        <f t="shared" ref="T145" si="1090">IF(E132=1,"2&amp;3",IF(E132=2,"1&amp;3","1&amp;2"))</f>
        <v>1&amp;3</v>
      </c>
      <c r="U145" s="335" t="str">
        <f t="shared" ref="U145" si="1091">IF(F132="A","B&amp;C",IF(F132="B","A&amp;C","A&amp;B"))</f>
        <v>B&amp;C</v>
      </c>
      <c r="V145" s="335" t="str">
        <f t="shared" ref="V145" si="1092">IF(G132=1,"2&amp;3",IF(G132=2,"1&amp;3","1&amp;2"))</f>
        <v>2&amp;3</v>
      </c>
      <c r="W145" s="335" t="str">
        <f t="shared" ref="W145" si="1093">IF(H132="A","B&amp;C",IF(H132="B","A&amp;C","A&amp;B"))</f>
        <v>A&amp;C</v>
      </c>
      <c r="X145" s="306"/>
      <c r="Y145" s="308"/>
      <c r="Z145" s="306"/>
      <c r="AA145" s="306"/>
      <c r="AB145" s="337" t="str">
        <f t="shared" ref="AB145" si="1094">IF(D133="L","H","L")</f>
        <v>L</v>
      </c>
      <c r="AC145" s="337" t="str">
        <f t="shared" ref="AC145" si="1095">IF(E133="O","E","O")</f>
        <v>E</v>
      </c>
      <c r="AD145" s="337" t="str">
        <f t="shared" ref="AD145" si="1096">IF(F133="L","H","L")</f>
        <v>H</v>
      </c>
      <c r="AE145" s="337" t="str">
        <f t="shared" ref="AE145" si="1097">IF(G133="O","E","O")</f>
        <v>E</v>
      </c>
      <c r="AF145" s="337" t="str">
        <f t="shared" ref="AF145" si="1098">IF(H133="L","H","L")</f>
        <v>H</v>
      </c>
      <c r="AG145" s="306"/>
      <c r="AH145" s="308"/>
      <c r="AI145" s="306"/>
    </row>
    <row r="146" spans="1:35">
      <c r="A146" s="327">
        <f t="shared" si="1053"/>
        <v>136</v>
      </c>
      <c r="B146" s="328">
        <f>Data!B146</f>
        <v>32</v>
      </c>
      <c r="D146" s="334">
        <f t="shared" ref="D146" si="1099">IF(AND(B146&gt;0,B146&lt;=12),1,IF(AND(B146&gt;12,B146&lt;=24),2,IF(AND(B146&gt;24,B146&lt;=36),3,0)))</f>
        <v>3</v>
      </c>
      <c r="E146" s="334" t="str">
        <f t="shared" ref="E146" si="1100">IF(B147=0,0,IF(MOD(B147,3)=1,"A",IF(MOD(B147,3)=2,"B","C")))</f>
        <v>B</v>
      </c>
      <c r="F146" s="334">
        <f t="shared" ref="F146" si="1101">IF(AND(B148&gt;0,B148&lt;=12),1,IF(AND(B148&gt;12,B148&lt;=24),2,IF(AND(B148&gt;24,B148&lt;=36),3,0)))</f>
        <v>1</v>
      </c>
      <c r="G146" s="334" t="str">
        <f t="shared" ref="G146" si="1102">IF(B149=0,0,IF(MOD(B149,3)=1,"A",IF(MOD(B149,3)=2,"B","C")))</f>
        <v>C</v>
      </c>
      <c r="H146" s="334">
        <f t="shared" ref="H146" si="1103">IF(AND(B150&gt;0,B150&lt;=12),1,IF(AND(B150&gt;12,B150&lt;=24),2,IF(AND(B150&gt;24,B150&lt;=36),3,0)))</f>
        <v>0</v>
      </c>
      <c r="J146" s="314" t="str">
        <f t="shared" ref="J146" si="1104">IF(AND(D146&lt;&gt;D131,D146&lt;&gt;0),"W","L")</f>
        <v>L</v>
      </c>
      <c r="K146" s="314" t="str">
        <f t="shared" ref="K146" si="1105">IF(J146="W"," ", IF(AND(E146&lt;&gt;E131,E146&lt;&gt;0),"W","L"))</f>
        <v>W</v>
      </c>
      <c r="L146" s="314" t="str">
        <f t="shared" ref="L146:N146" si="1106">IF(OR(K146="W",K146=" ")," ",IF(AND(F146&lt;&gt;F131,F146&lt;&gt;0),"W","L"))</f>
        <v xml:space="preserve"> </v>
      </c>
      <c r="M146" s="314" t="str">
        <f t="shared" si="1106"/>
        <v xml:space="preserve"> </v>
      </c>
      <c r="N146" s="314" t="str">
        <f t="shared" si="1106"/>
        <v xml:space="preserve"> </v>
      </c>
      <c r="O146" s="306"/>
      <c r="P146" s="308">
        <f t="shared" ref="P146" si="1107">IF(J146="W",1,IF(K146="W",2,IF(L146="W",3,IF(M146="W",4,IF(N146="W",5,"L")))))</f>
        <v>2</v>
      </c>
      <c r="Q146" s="306">
        <f t="shared" ref="Q146" si="1108">IF(P146&lt;&gt;"L",Q141+1,Q141-243)</f>
        <v>25</v>
      </c>
      <c r="R146" s="306"/>
      <c r="S146" s="314" t="str">
        <f t="shared" ref="S146" si="1109">IF(AND(D147&lt;&gt;D132,D147&lt;&gt;0),"W","L")</f>
        <v>W</v>
      </c>
      <c r="T146" s="314" t="str">
        <f t="shared" ref="T146" si="1110">IF(S146="W"," ", IF(AND(E147&lt;&gt;E132,E147&lt;&gt;0),"W","L"))</f>
        <v xml:space="preserve"> </v>
      </c>
      <c r="U146" s="314" t="str">
        <f t="shared" ref="U146:W146" si="1111">IF(OR(T146="W",T146=" ")," ",IF(AND(F147&lt;&gt;F132,F147&lt;&gt;0),"W","L"))</f>
        <v xml:space="preserve"> </v>
      </c>
      <c r="V146" s="314" t="str">
        <f t="shared" si="1111"/>
        <v xml:space="preserve"> </v>
      </c>
      <c r="W146" s="314" t="str">
        <f t="shared" si="1111"/>
        <v xml:space="preserve"> </v>
      </c>
      <c r="X146" s="306"/>
      <c r="Y146" s="308">
        <f t="shared" ref="Y146" si="1112">IF(S146="W",1,IF(T146="W",2,IF(U146="W",3,IF(V146="W",4,IF(W146="W",5,"L")))))</f>
        <v>1</v>
      </c>
      <c r="Z146" s="306">
        <f t="shared" ref="Z146" si="1113">IF(Y146&lt;&gt;"L",Z141+1,Z141-243)</f>
        <v>25</v>
      </c>
      <c r="AA146" s="306"/>
      <c r="AB146" s="314" t="str">
        <f t="shared" ref="AB146" si="1114">IF(AND(D148&lt;&gt;D133,D148&lt;&gt;0),"W","L")</f>
        <v>L</v>
      </c>
      <c r="AC146" s="314" t="str">
        <f t="shared" ref="AC146" si="1115">IF(AB146="W"," ", IF(AND(E148&lt;&gt;E133,E148&lt;&gt;0),"W","L"))</f>
        <v>L</v>
      </c>
      <c r="AD146" s="314" t="str">
        <f t="shared" ref="AD146:AF146" si="1116">IF(OR(AC146="W",AC146=" ")," ",IF(AND(F148&lt;&gt;F133,F148&lt;&gt;0),"W","L"))</f>
        <v>L</v>
      </c>
      <c r="AE146" s="314" t="str">
        <f t="shared" si="1116"/>
        <v>L</v>
      </c>
      <c r="AF146" s="314" t="str">
        <f t="shared" si="1116"/>
        <v>L</v>
      </c>
      <c r="AG146" s="306"/>
      <c r="AH146" s="308" t="str">
        <f t="shared" ref="AH146" si="1117">IF(AB146="W",1,IF(AC146="W",2,IF(AD146="W",3,IF(AE146="W",4,IF(AF146="W",5,"L")))))</f>
        <v>L</v>
      </c>
      <c r="AI146" s="306">
        <f t="shared" ref="AI146" si="1118">IF(AH146&lt;&gt;"L",AI141+1,AI141-31)</f>
        <v>-39</v>
      </c>
    </row>
    <row r="147" spans="1:35">
      <c r="A147" s="327">
        <f t="shared" si="1053"/>
        <v>137</v>
      </c>
      <c r="B147" s="328">
        <f>Data!B147</f>
        <v>23</v>
      </c>
      <c r="D147" s="336" t="str">
        <f t="shared" ref="D147" si="1119">IF(B146=0,0,IF(MOD(B146,3)=1,"A",IF(MOD(B146,3)=2,"B","C")))</f>
        <v>B</v>
      </c>
      <c r="E147" s="336">
        <f t="shared" ref="E147" si="1120">IF(AND(B147&gt;0,B147&lt;=12),1,IF(AND(B147&gt;12,B147&lt;=24),2,IF(AND(B147&gt;24,B147&lt;=36),3,0)))</f>
        <v>2</v>
      </c>
      <c r="F147" s="336" t="str">
        <f t="shared" ref="F147" si="1121">IF(B148=0,0,IF(MOD(B148,3)=1,"A",IF(MOD(B148,3)=2,"B","C")))</f>
        <v>C</v>
      </c>
      <c r="G147" s="336">
        <f t="shared" ref="G147" si="1122">IF(AND(B149&gt;0,B149&lt;=12),1,IF(AND(B149&gt;12,B149&lt;=24),2,IF(AND(B149&gt;24,B149&lt;=36),3,0)))</f>
        <v>3</v>
      </c>
      <c r="H147" s="336">
        <f t="shared" ref="H147" si="1123">IF(B150=0,0,IF(MOD(B150,3)=1,"A",IF(MOD(B150,3)=2,"B","C")))</f>
        <v>0</v>
      </c>
      <c r="O147" s="306"/>
      <c r="P147" s="308"/>
      <c r="Q147" s="306"/>
      <c r="R147" s="306"/>
      <c r="X147" s="306"/>
      <c r="Y147" s="308"/>
      <c r="Z147" s="306"/>
      <c r="AA147" s="306"/>
      <c r="AG147" s="306"/>
      <c r="AH147" s="308"/>
      <c r="AI147" s="306"/>
    </row>
    <row r="148" spans="1:35">
      <c r="A148" s="327">
        <f t="shared" si="1053"/>
        <v>138</v>
      </c>
      <c r="B148" s="328">
        <f>Data!B148</f>
        <v>3</v>
      </c>
      <c r="D148" s="338" t="str">
        <f t="shared" ref="D148" si="1124">IF(B146=0,0,IF(B146&lt;=18,"L","H"))</f>
        <v>H</v>
      </c>
      <c r="E148" s="338" t="str">
        <f t="shared" ref="E148" si="1125">IF(B147=0,0,IF(ISODD(B147),"O","E"))</f>
        <v>O</v>
      </c>
      <c r="F148" s="338" t="str">
        <f t="shared" ref="F148" si="1126">IF(B148=0,0,IF(B148&lt;=18,"L","H"))</f>
        <v>L</v>
      </c>
      <c r="G148" s="338" t="str">
        <f t="shared" ref="G148" si="1127">IF(B149=0,0,IF(ISODD(B149),"O","E"))</f>
        <v>O</v>
      </c>
      <c r="H148" s="338">
        <f t="shared" ref="H148" si="1128">IF(B150=0,0,IF(B150&lt;=18,"L","H"))</f>
        <v>0</v>
      </c>
      <c r="O148" s="306"/>
      <c r="P148" s="308"/>
      <c r="Q148" s="306"/>
      <c r="R148" s="306"/>
      <c r="X148" s="306"/>
      <c r="Y148" s="308"/>
      <c r="Z148" s="306"/>
      <c r="AA148" s="306"/>
      <c r="AG148" s="306"/>
      <c r="AH148" s="308"/>
      <c r="AI148" s="306"/>
    </row>
    <row r="149" spans="1:35">
      <c r="A149" s="327">
        <f t="shared" si="1053"/>
        <v>139</v>
      </c>
      <c r="B149" s="328">
        <f>Data!B149</f>
        <v>27</v>
      </c>
      <c r="D149" s="308"/>
      <c r="E149" s="308"/>
      <c r="F149" s="308"/>
      <c r="G149" s="308"/>
      <c r="H149" s="308"/>
      <c r="O149" s="306"/>
      <c r="P149" s="308"/>
      <c r="Q149" s="306"/>
      <c r="R149" s="306"/>
      <c r="X149" s="306"/>
      <c r="Y149" s="308"/>
      <c r="Z149" s="306"/>
      <c r="AA149" s="306"/>
      <c r="AG149" s="306"/>
      <c r="AH149" s="308"/>
      <c r="AI149" s="306"/>
    </row>
    <row r="150" spans="1:35">
      <c r="A150" s="327">
        <f t="shared" si="1053"/>
        <v>140</v>
      </c>
      <c r="B150" s="328">
        <f>Data!B150</f>
        <v>0</v>
      </c>
      <c r="D150" s="308"/>
      <c r="E150" s="308"/>
      <c r="F150" s="308"/>
      <c r="G150" s="308"/>
      <c r="H150" s="308"/>
      <c r="J150" s="333" t="str">
        <f t="shared" ref="J150" si="1129">IF(D136=1,"2&amp;3",IF(D136=2,"1&amp;3","1&amp;2"))</f>
        <v>1&amp;3</v>
      </c>
      <c r="K150" s="333" t="str">
        <f t="shared" ref="K150" si="1130">IF(E136="A","B&amp;C",IF(E136="B","A&amp;C","A&amp;B"))</f>
        <v>A&amp;C</v>
      </c>
      <c r="L150" s="333" t="str">
        <f t="shared" ref="L150" si="1131">IF(F136=1,"2&amp;3",IF(F136=2,"1&amp;3","1&amp;2"))</f>
        <v>1&amp;3</v>
      </c>
      <c r="M150" s="333" t="str">
        <f t="shared" ref="M150" si="1132">IF(G136="A","B&amp;C",IF(G136="B","A&amp;C","A&amp;B"))</f>
        <v>A&amp;B</v>
      </c>
      <c r="N150" s="333" t="str">
        <f t="shared" ref="N150" si="1133">IF(H136=1,"2&amp;3",IF(H136=2,"1&amp;3","1&amp;2"))</f>
        <v>2&amp;3</v>
      </c>
      <c r="O150" s="306"/>
      <c r="P150" s="308"/>
      <c r="Q150" s="306"/>
      <c r="R150" s="306"/>
      <c r="S150" s="335" t="str">
        <f t="shared" ref="S150" si="1134">IF(D137="A","B&amp;C",IF(D137="B","A&amp;C","A&amp;B"))</f>
        <v>A&amp;C</v>
      </c>
      <c r="T150" s="335" t="str">
        <f t="shared" ref="T150" si="1135">IF(E137=1,"2&amp;3",IF(E137=2,"1&amp;3","1&amp;2"))</f>
        <v>1&amp;3</v>
      </c>
      <c r="U150" s="335" t="str">
        <f t="shared" ref="U150" si="1136">IF(F137="A","B&amp;C",IF(F137="B","A&amp;C","A&amp;B"))</f>
        <v>A&amp;C</v>
      </c>
      <c r="V150" s="335" t="str">
        <f t="shared" ref="V150" si="1137">IF(G137=1,"2&amp;3",IF(G137=2,"1&amp;3","1&amp;2"))</f>
        <v>1&amp;2</v>
      </c>
      <c r="W150" s="335" t="str">
        <f t="shared" ref="W150" si="1138">IF(H137="A","B&amp;C",IF(H137="B","A&amp;C","A&amp;B"))</f>
        <v>B&amp;C</v>
      </c>
      <c r="X150" s="306"/>
      <c r="Y150" s="308"/>
      <c r="Z150" s="306"/>
      <c r="AA150" s="306"/>
      <c r="AB150" s="337" t="str">
        <f t="shared" ref="AB150" si="1139">IF(D138="L","H","L")</f>
        <v>L</v>
      </c>
      <c r="AC150" s="337" t="str">
        <f t="shared" ref="AC150" si="1140">IF(E138="O","E","O")</f>
        <v>O</v>
      </c>
      <c r="AD150" s="337" t="str">
        <f t="shared" ref="AD150" si="1141">IF(F138="L","H","L")</f>
        <v>L</v>
      </c>
      <c r="AE150" s="337" t="str">
        <f t="shared" ref="AE150" si="1142">IF(G138="O","E","O")</f>
        <v>O</v>
      </c>
      <c r="AF150" s="337" t="str">
        <f t="shared" ref="AF150" si="1143">IF(H138="L","H","L")</f>
        <v>H</v>
      </c>
      <c r="AG150" s="306"/>
      <c r="AH150" s="308"/>
      <c r="AI150" s="306"/>
    </row>
    <row r="151" spans="1:35">
      <c r="A151" s="327">
        <f t="shared" si="1053"/>
        <v>141</v>
      </c>
      <c r="B151" s="328">
        <f>Data!B151</f>
        <v>7</v>
      </c>
      <c r="D151" s="334">
        <f t="shared" ref="D151" si="1144">IF(AND(B151&gt;0,B151&lt;=12),1,IF(AND(B151&gt;12,B151&lt;=24),2,IF(AND(B151&gt;24,B151&lt;=36),3,0)))</f>
        <v>1</v>
      </c>
      <c r="E151" s="334" t="str">
        <f t="shared" ref="E151" si="1145">IF(B152=0,0,IF(MOD(B152,3)=1,"A",IF(MOD(B152,3)=2,"B","C")))</f>
        <v>A</v>
      </c>
      <c r="F151" s="334">
        <f t="shared" ref="F151" si="1146">IF(AND(B153&gt;0,B153&lt;=12),1,IF(AND(B153&gt;12,B153&lt;=24),2,IF(AND(B153&gt;24,B153&lt;=36),3,0)))</f>
        <v>1</v>
      </c>
      <c r="G151" s="334" t="str">
        <f t="shared" ref="G151" si="1147">IF(B154=0,0,IF(MOD(B154,3)=1,"A",IF(MOD(B154,3)=2,"B","C")))</f>
        <v>B</v>
      </c>
      <c r="H151" s="334">
        <f t="shared" ref="H151" si="1148">IF(AND(B155&gt;0,B155&lt;=12),1,IF(AND(B155&gt;12,B155&lt;=24),2,IF(AND(B155&gt;24,B155&lt;=36),3,0)))</f>
        <v>1</v>
      </c>
      <c r="J151" s="314" t="str">
        <f t="shared" ref="J151" si="1149">IF(AND(D151&lt;&gt;D136,D151&lt;&gt;0),"W","L")</f>
        <v>W</v>
      </c>
      <c r="K151" s="314" t="str">
        <f t="shared" ref="K151" si="1150">IF(J151="W"," ", IF(AND(E151&lt;&gt;E136,E151&lt;&gt;0),"W","L"))</f>
        <v xml:space="preserve"> </v>
      </c>
      <c r="L151" s="314" t="str">
        <f t="shared" ref="L151:N151" si="1151">IF(OR(K151="W",K151=" ")," ",IF(AND(F151&lt;&gt;F136,F151&lt;&gt;0),"W","L"))</f>
        <v xml:space="preserve"> </v>
      </c>
      <c r="M151" s="314" t="str">
        <f t="shared" si="1151"/>
        <v xml:space="preserve"> </v>
      </c>
      <c r="N151" s="314" t="str">
        <f t="shared" si="1151"/>
        <v xml:space="preserve"> </v>
      </c>
      <c r="O151" s="306"/>
      <c r="P151" s="308">
        <f t="shared" ref="P151" si="1152">IF(J151="W",1,IF(K151="W",2,IF(L151="W",3,IF(M151="W",4,IF(N151="W",5,"L")))))</f>
        <v>1</v>
      </c>
      <c r="Q151" s="306">
        <f t="shared" ref="Q151" si="1153">IF(P151&lt;&gt;"L",Q146+1,Q146-243)</f>
        <v>26</v>
      </c>
      <c r="R151" s="306"/>
      <c r="S151" s="314" t="str">
        <f t="shared" ref="S151" si="1154">IF(AND(D152&lt;&gt;D137,D152&lt;&gt;0),"W","L")</f>
        <v>W</v>
      </c>
      <c r="T151" s="314" t="str">
        <f t="shared" ref="T151" si="1155">IF(S151="W"," ", IF(AND(E152&lt;&gt;E137,E152&lt;&gt;0),"W","L"))</f>
        <v xml:space="preserve"> </v>
      </c>
      <c r="U151" s="314" t="str">
        <f t="shared" ref="U151:W151" si="1156">IF(OR(T151="W",T151=" ")," ",IF(AND(F152&lt;&gt;F137,F152&lt;&gt;0),"W","L"))</f>
        <v xml:space="preserve"> </v>
      </c>
      <c r="V151" s="314" t="str">
        <f t="shared" si="1156"/>
        <v xml:space="preserve"> </v>
      </c>
      <c r="W151" s="314" t="str">
        <f t="shared" si="1156"/>
        <v xml:space="preserve"> </v>
      </c>
      <c r="X151" s="306"/>
      <c r="Y151" s="308">
        <f t="shared" ref="Y151" si="1157">IF(S151="W",1,IF(T151="W",2,IF(U151="W",3,IF(V151="W",4,IF(W151="W",5,"L")))))</f>
        <v>1</v>
      </c>
      <c r="Z151" s="306">
        <f t="shared" ref="Z151" si="1158">IF(Y151&lt;&gt;"L",Z146+1,Z146-243)</f>
        <v>26</v>
      </c>
      <c r="AA151" s="306"/>
      <c r="AB151" s="314" t="str">
        <f t="shared" ref="AB151" si="1159">IF(AND(D153&lt;&gt;D138,D153&lt;&gt;0),"W","L")</f>
        <v>W</v>
      </c>
      <c r="AC151" s="314" t="str">
        <f t="shared" ref="AC151" si="1160">IF(AB151="W"," ", IF(AND(E153&lt;&gt;E138,E153&lt;&gt;0),"W","L"))</f>
        <v xml:space="preserve"> </v>
      </c>
      <c r="AD151" s="314" t="str">
        <f t="shared" ref="AD151:AF151" si="1161">IF(OR(AC151="W",AC151=" ")," ",IF(AND(F153&lt;&gt;F138,F153&lt;&gt;0),"W","L"))</f>
        <v xml:space="preserve"> </v>
      </c>
      <c r="AE151" s="314" t="str">
        <f t="shared" si="1161"/>
        <v xml:space="preserve"> </v>
      </c>
      <c r="AF151" s="314" t="str">
        <f t="shared" si="1161"/>
        <v xml:space="preserve"> </v>
      </c>
      <c r="AG151" s="306"/>
      <c r="AH151" s="308">
        <f t="shared" ref="AH151" si="1162">IF(AB151="W",1,IF(AC151="W",2,IF(AD151="W",3,IF(AE151="W",4,IF(AF151="W",5,"L")))))</f>
        <v>1</v>
      </c>
      <c r="AI151" s="306">
        <f t="shared" ref="AI151" si="1163">IF(AH151&lt;&gt;"L",AI146+1,AI146-31)</f>
        <v>-38</v>
      </c>
    </row>
    <row r="152" spans="1:35">
      <c r="A152" s="327">
        <f t="shared" si="1053"/>
        <v>142</v>
      </c>
      <c r="B152" s="328">
        <f>Data!B152</f>
        <v>34</v>
      </c>
      <c r="D152" s="336" t="str">
        <f t="shared" ref="D152" si="1164">IF(B151=0,0,IF(MOD(B151,3)=1,"A",IF(MOD(B151,3)=2,"B","C")))</f>
        <v>A</v>
      </c>
      <c r="E152" s="336">
        <f t="shared" ref="E152" si="1165">IF(AND(B152&gt;0,B152&lt;=12),1,IF(AND(B152&gt;12,B152&lt;=24),2,IF(AND(B152&gt;24,B152&lt;=36),3,0)))</f>
        <v>3</v>
      </c>
      <c r="F152" s="336" t="str">
        <f t="shared" ref="F152" si="1166">IF(B153=0,0,IF(MOD(B153,3)=1,"A",IF(MOD(B153,3)=2,"B","C")))</f>
        <v>A</v>
      </c>
      <c r="G152" s="336">
        <f t="shared" ref="G152" si="1167">IF(AND(B154&gt;0,B154&lt;=12),1,IF(AND(B154&gt;12,B154&lt;=24),2,IF(AND(B154&gt;24,B154&lt;=36),3,0)))</f>
        <v>1</v>
      </c>
      <c r="H152" s="336" t="str">
        <f t="shared" ref="H152" si="1168">IF(B155=0,0,IF(MOD(B155,3)=1,"A",IF(MOD(B155,3)=2,"B","C")))</f>
        <v>B</v>
      </c>
      <c r="O152" s="306"/>
      <c r="P152" s="308"/>
      <c r="Q152" s="306"/>
      <c r="R152" s="306"/>
      <c r="X152" s="306"/>
      <c r="Y152" s="308"/>
      <c r="Z152" s="306"/>
      <c r="AA152" s="306"/>
      <c r="AG152" s="306"/>
      <c r="AH152" s="308"/>
      <c r="AI152" s="306"/>
    </row>
    <row r="153" spans="1:35">
      <c r="A153" s="327">
        <f t="shared" si="1053"/>
        <v>143</v>
      </c>
      <c r="B153" s="328">
        <f>Data!B153</f>
        <v>1</v>
      </c>
      <c r="D153" s="338" t="str">
        <f t="shared" ref="D153" si="1169">IF(B151=0,0,IF(B151&lt;=18,"L","H"))</f>
        <v>L</v>
      </c>
      <c r="E153" s="338" t="str">
        <f t="shared" ref="E153" si="1170">IF(B152=0,0,IF(ISODD(B152),"O","E"))</f>
        <v>E</v>
      </c>
      <c r="F153" s="338" t="str">
        <f t="shared" ref="F153" si="1171">IF(B153=0,0,IF(B153&lt;=18,"L","H"))</f>
        <v>L</v>
      </c>
      <c r="G153" s="338" t="str">
        <f t="shared" ref="G153" si="1172">IF(B154=0,0,IF(ISODD(B154),"O","E"))</f>
        <v>E</v>
      </c>
      <c r="H153" s="338" t="str">
        <f t="shared" ref="H153" si="1173">IF(B155=0,0,IF(B155&lt;=18,"L","H"))</f>
        <v>L</v>
      </c>
      <c r="O153" s="306"/>
      <c r="P153" s="308"/>
      <c r="Q153" s="306"/>
      <c r="R153" s="306"/>
      <c r="X153" s="306"/>
      <c r="Y153" s="308"/>
      <c r="Z153" s="306"/>
      <c r="AA153" s="306"/>
      <c r="AG153" s="306"/>
      <c r="AH153" s="308"/>
      <c r="AI153" s="306"/>
    </row>
    <row r="154" spans="1:35">
      <c r="A154" s="327">
        <f t="shared" si="1053"/>
        <v>144</v>
      </c>
      <c r="B154" s="328">
        <f>Data!B154</f>
        <v>2</v>
      </c>
      <c r="D154" s="308"/>
      <c r="E154" s="308"/>
      <c r="F154" s="308"/>
      <c r="G154" s="308"/>
      <c r="H154" s="308"/>
      <c r="O154" s="306"/>
      <c r="P154" s="308"/>
      <c r="Q154" s="306"/>
      <c r="R154" s="306"/>
      <c r="X154" s="306"/>
      <c r="Y154" s="308"/>
      <c r="Z154" s="306"/>
      <c r="AA154" s="306"/>
      <c r="AG154" s="306"/>
      <c r="AH154" s="308"/>
      <c r="AI154" s="306"/>
    </row>
    <row r="155" spans="1:35">
      <c r="A155" s="327">
        <f t="shared" si="1053"/>
        <v>145</v>
      </c>
      <c r="B155" s="328">
        <f>Data!B155</f>
        <v>11</v>
      </c>
      <c r="D155" s="308"/>
      <c r="E155" s="308"/>
      <c r="F155" s="308"/>
      <c r="G155" s="308"/>
      <c r="H155" s="308"/>
      <c r="J155" s="333" t="str">
        <f t="shared" ref="J155" si="1174">IF(D141=1,"2&amp;3",IF(D141=2,"1&amp;3","1&amp;2"))</f>
        <v>2&amp;3</v>
      </c>
      <c r="K155" s="333" t="str">
        <f t="shared" ref="K155" si="1175">IF(E141="A","B&amp;C",IF(E141="B","A&amp;C","A&amp;B"))</f>
        <v>A&amp;C</v>
      </c>
      <c r="L155" s="333" t="str">
        <f t="shared" ref="L155" si="1176">IF(F141=1,"2&amp;3",IF(F141=2,"1&amp;3","1&amp;2"))</f>
        <v>1&amp;2</v>
      </c>
      <c r="M155" s="333" t="str">
        <f t="shared" ref="M155" si="1177">IF(G141="A","B&amp;C",IF(G141="B","A&amp;C","A&amp;B"))</f>
        <v>A&amp;B</v>
      </c>
      <c r="N155" s="333" t="str">
        <f t="shared" ref="N155" si="1178">IF(H141=1,"2&amp;3",IF(H141=2,"1&amp;3","1&amp;2"))</f>
        <v>2&amp;3</v>
      </c>
      <c r="O155" s="306"/>
      <c r="P155" s="308"/>
      <c r="Q155" s="306"/>
      <c r="R155" s="306"/>
      <c r="S155" s="335" t="str">
        <f t="shared" ref="S155" si="1179">IF(D142="A","B&amp;C",IF(D142="B","A&amp;C","A&amp;B"))</f>
        <v>A&amp;B</v>
      </c>
      <c r="T155" s="335" t="str">
        <f t="shared" ref="T155" si="1180">IF(E142=1,"2&amp;3",IF(E142=2,"1&amp;3","1&amp;2"))</f>
        <v>2&amp;3</v>
      </c>
      <c r="U155" s="335" t="str">
        <f t="shared" ref="U155" si="1181">IF(F142="A","B&amp;C",IF(F142="B","A&amp;C","A&amp;B"))</f>
        <v>A&amp;B</v>
      </c>
      <c r="V155" s="335" t="str">
        <f t="shared" ref="V155" si="1182">IF(G142=1,"2&amp;3",IF(G142=2,"1&amp;3","1&amp;2"))</f>
        <v>2&amp;3</v>
      </c>
      <c r="W155" s="335" t="str">
        <f t="shared" ref="W155" si="1183">IF(H142="A","B&amp;C",IF(H142="B","A&amp;C","A&amp;B"))</f>
        <v>B&amp;C</v>
      </c>
      <c r="X155" s="306"/>
      <c r="Y155" s="308"/>
      <c r="Z155" s="306"/>
      <c r="AA155" s="306"/>
      <c r="AB155" s="337" t="str">
        <f t="shared" ref="AB155" si="1184">IF(D143="L","H","L")</f>
        <v>H</v>
      </c>
      <c r="AC155" s="337" t="str">
        <f t="shared" ref="AC155" si="1185">IF(E143="O","E","O")</f>
        <v>E</v>
      </c>
      <c r="AD155" s="337" t="str">
        <f t="shared" ref="AD155" si="1186">IF(F143="L","H","L")</f>
        <v>L</v>
      </c>
      <c r="AE155" s="337" t="str">
        <f t="shared" ref="AE155" si="1187">IF(G143="O","E","O")</f>
        <v>O</v>
      </c>
      <c r="AF155" s="337" t="str">
        <f t="shared" ref="AF155" si="1188">IF(H143="L","H","L")</f>
        <v>H</v>
      </c>
      <c r="AG155" s="306"/>
      <c r="AH155" s="308"/>
      <c r="AI155" s="306"/>
    </row>
    <row r="156" spans="1:35">
      <c r="A156" s="327">
        <f t="shared" si="1053"/>
        <v>146</v>
      </c>
      <c r="B156" s="328">
        <f>Data!B156</f>
        <v>36</v>
      </c>
      <c r="D156" s="334">
        <f t="shared" ref="D156" si="1189">IF(AND(B156&gt;0,B156&lt;=12),1,IF(AND(B156&gt;12,B156&lt;=24),2,IF(AND(B156&gt;24,B156&lt;=36),3,0)))</f>
        <v>3</v>
      </c>
      <c r="E156" s="334" t="str">
        <f t="shared" ref="E156" si="1190">IF(B157=0,0,IF(MOD(B157,3)=1,"A",IF(MOD(B157,3)=2,"B","C")))</f>
        <v>C</v>
      </c>
      <c r="F156" s="334">
        <f t="shared" ref="F156" si="1191">IF(AND(B158&gt;0,B158&lt;=12),1,IF(AND(B158&gt;12,B158&lt;=24),2,IF(AND(B158&gt;24,B158&lt;=36),3,0)))</f>
        <v>3</v>
      </c>
      <c r="G156" s="334" t="str">
        <f t="shared" ref="G156" si="1192">IF(B159=0,0,IF(MOD(B159,3)=1,"A",IF(MOD(B159,3)=2,"B","C")))</f>
        <v>B</v>
      </c>
      <c r="H156" s="334">
        <f t="shared" ref="H156" si="1193">IF(AND(B160&gt;0,B160&lt;=12),1,IF(AND(B160&gt;12,B160&lt;=24),2,IF(AND(B160&gt;24,B160&lt;=36),3,0)))</f>
        <v>1</v>
      </c>
      <c r="J156" s="314" t="str">
        <f t="shared" ref="J156" si="1194">IF(AND(D156&lt;&gt;D141,D156&lt;&gt;0),"W","L")</f>
        <v>W</v>
      </c>
      <c r="K156" s="314" t="str">
        <f t="shared" ref="K156" si="1195">IF(J156="W"," ", IF(AND(E156&lt;&gt;E141,E156&lt;&gt;0),"W","L"))</f>
        <v xml:space="preserve"> </v>
      </c>
      <c r="L156" s="314" t="str">
        <f t="shared" ref="L156:N156" si="1196">IF(OR(K156="W",K156=" ")," ",IF(AND(F156&lt;&gt;F141,F156&lt;&gt;0),"W","L"))</f>
        <v xml:space="preserve"> </v>
      </c>
      <c r="M156" s="314" t="str">
        <f t="shared" si="1196"/>
        <v xml:space="preserve"> </v>
      </c>
      <c r="N156" s="314" t="str">
        <f t="shared" si="1196"/>
        <v xml:space="preserve"> </v>
      </c>
      <c r="O156" s="306"/>
      <c r="P156" s="308">
        <f t="shared" ref="P156" si="1197">IF(J156="W",1,IF(K156="W",2,IF(L156="W",3,IF(M156="W",4,IF(N156="W",5,"L")))))</f>
        <v>1</v>
      </c>
      <c r="Q156" s="306">
        <f t="shared" ref="Q156" si="1198">IF(P156&lt;&gt;"L",Q151+1,Q151-243)</f>
        <v>27</v>
      </c>
      <c r="R156" s="306"/>
      <c r="S156" s="314" t="str">
        <f t="shared" ref="S156" si="1199">IF(AND(D157&lt;&gt;D142,D157&lt;&gt;0),"W","L")</f>
        <v>L</v>
      </c>
      <c r="T156" s="314" t="str">
        <f t="shared" ref="T156" si="1200">IF(S156="W"," ", IF(AND(E157&lt;&gt;E142,E157&lt;&gt;0),"W","L"))</f>
        <v>W</v>
      </c>
      <c r="U156" s="314" t="str">
        <f t="shared" ref="U156:W156" si="1201">IF(OR(T156="W",T156=" ")," ",IF(AND(F157&lt;&gt;F142,F157&lt;&gt;0),"W","L"))</f>
        <v xml:space="preserve"> </v>
      </c>
      <c r="V156" s="314" t="str">
        <f t="shared" si="1201"/>
        <v xml:space="preserve"> </v>
      </c>
      <c r="W156" s="314" t="str">
        <f t="shared" si="1201"/>
        <v xml:space="preserve"> </v>
      </c>
      <c r="X156" s="306"/>
      <c r="Y156" s="308">
        <f t="shared" ref="Y156" si="1202">IF(S156="W",1,IF(T156="W",2,IF(U156="W",3,IF(V156="W",4,IF(W156="W",5,"L")))))</f>
        <v>2</v>
      </c>
      <c r="Z156" s="306">
        <f t="shared" ref="Z156" si="1203">IF(Y156&lt;&gt;"L",Z151+1,Z151-243)</f>
        <v>27</v>
      </c>
      <c r="AA156" s="306"/>
      <c r="AB156" s="314" t="str">
        <f t="shared" ref="AB156" si="1204">IF(AND(D158&lt;&gt;D143,D158&lt;&gt;0),"W","L")</f>
        <v>W</v>
      </c>
      <c r="AC156" s="314" t="str">
        <f t="shared" ref="AC156" si="1205">IF(AB156="W"," ", IF(AND(E158&lt;&gt;E143,E158&lt;&gt;0),"W","L"))</f>
        <v xml:space="preserve"> </v>
      </c>
      <c r="AD156" s="314" t="str">
        <f t="shared" ref="AD156:AF156" si="1206">IF(OR(AC156="W",AC156=" ")," ",IF(AND(F158&lt;&gt;F143,F158&lt;&gt;0),"W","L"))</f>
        <v xml:space="preserve"> </v>
      </c>
      <c r="AE156" s="314" t="str">
        <f t="shared" si="1206"/>
        <v xml:space="preserve"> </v>
      </c>
      <c r="AF156" s="314" t="str">
        <f t="shared" si="1206"/>
        <v xml:space="preserve"> </v>
      </c>
      <c r="AG156" s="306"/>
      <c r="AH156" s="308">
        <f t="shared" ref="AH156" si="1207">IF(AB156="W",1,IF(AC156="W",2,IF(AD156="W",3,IF(AE156="W",4,IF(AF156="W",5,"L")))))</f>
        <v>1</v>
      </c>
      <c r="AI156" s="306">
        <f t="shared" ref="AI156" si="1208">IF(AH156&lt;&gt;"L",AI151+1,AI151-31)</f>
        <v>-37</v>
      </c>
    </row>
    <row r="157" spans="1:35">
      <c r="A157" s="327">
        <f t="shared" si="1053"/>
        <v>147</v>
      </c>
      <c r="B157" s="328">
        <f>Data!B157</f>
        <v>33</v>
      </c>
      <c r="D157" s="336" t="str">
        <f t="shared" ref="D157" si="1209">IF(B156=0,0,IF(MOD(B156,3)=1,"A",IF(MOD(B156,3)=2,"B","C")))</f>
        <v>C</v>
      </c>
      <c r="E157" s="336">
        <f t="shared" ref="E157" si="1210">IF(AND(B157&gt;0,B157&lt;=12),1,IF(AND(B157&gt;12,B157&lt;=24),2,IF(AND(B157&gt;24,B157&lt;=36),3,0)))</f>
        <v>3</v>
      </c>
      <c r="F157" s="336" t="str">
        <f t="shared" ref="F157" si="1211">IF(B158=0,0,IF(MOD(B158,3)=1,"A",IF(MOD(B158,3)=2,"B","C")))</f>
        <v>A</v>
      </c>
      <c r="G157" s="336">
        <f t="shared" ref="G157" si="1212">IF(AND(B159&gt;0,B159&lt;=12),1,IF(AND(B159&gt;12,B159&lt;=24),2,IF(AND(B159&gt;24,B159&lt;=36),3,0)))</f>
        <v>2</v>
      </c>
      <c r="H157" s="336" t="str">
        <f t="shared" ref="H157" si="1213">IF(B160=0,0,IF(MOD(B160,3)=1,"A",IF(MOD(B160,3)=2,"B","C")))</f>
        <v>B</v>
      </c>
      <c r="O157" s="306"/>
      <c r="P157" s="308"/>
      <c r="Q157" s="306"/>
      <c r="R157" s="306"/>
      <c r="X157" s="306"/>
      <c r="Y157" s="308"/>
      <c r="Z157" s="306"/>
      <c r="AA157" s="306"/>
      <c r="AG157" s="306"/>
      <c r="AH157" s="308"/>
      <c r="AI157" s="306"/>
    </row>
    <row r="158" spans="1:35">
      <c r="A158" s="327">
        <f t="shared" si="1053"/>
        <v>148</v>
      </c>
      <c r="B158" s="328">
        <f>Data!B158</f>
        <v>31</v>
      </c>
      <c r="D158" s="338" t="str">
        <f t="shared" ref="D158" si="1214">IF(B156=0,0,IF(B156&lt;=18,"L","H"))</f>
        <v>H</v>
      </c>
      <c r="E158" s="338" t="str">
        <f t="shared" ref="E158" si="1215">IF(B157=0,0,IF(ISODD(B157),"O","E"))</f>
        <v>O</v>
      </c>
      <c r="F158" s="338" t="str">
        <f t="shared" ref="F158" si="1216">IF(B158=0,0,IF(B158&lt;=18,"L","H"))</f>
        <v>H</v>
      </c>
      <c r="G158" s="338" t="str">
        <f t="shared" ref="G158" si="1217">IF(B159=0,0,IF(ISODD(B159),"O","E"))</f>
        <v>O</v>
      </c>
      <c r="H158" s="338" t="str">
        <f t="shared" ref="H158" si="1218">IF(B160=0,0,IF(B160&lt;=18,"L","H"))</f>
        <v>L</v>
      </c>
      <c r="O158" s="306"/>
      <c r="P158" s="308"/>
      <c r="Q158" s="306"/>
      <c r="R158" s="306"/>
      <c r="X158" s="306"/>
      <c r="Y158" s="308"/>
      <c r="Z158" s="306"/>
      <c r="AA158" s="306"/>
      <c r="AG158" s="306"/>
      <c r="AH158" s="308"/>
      <c r="AI158" s="306"/>
    </row>
    <row r="159" spans="1:35">
      <c r="A159" s="327">
        <f t="shared" si="1053"/>
        <v>149</v>
      </c>
      <c r="B159" s="328">
        <f>Data!B159</f>
        <v>17</v>
      </c>
      <c r="D159" s="308"/>
      <c r="E159" s="308"/>
      <c r="F159" s="308"/>
      <c r="G159" s="308"/>
      <c r="H159" s="308"/>
      <c r="O159" s="306"/>
      <c r="P159" s="308"/>
      <c r="Q159" s="306"/>
      <c r="R159" s="306"/>
      <c r="X159" s="306"/>
      <c r="Y159" s="308"/>
      <c r="Z159" s="306"/>
      <c r="AA159" s="306"/>
      <c r="AG159" s="306"/>
      <c r="AH159" s="308"/>
      <c r="AI159" s="306"/>
    </row>
    <row r="160" spans="1:35">
      <c r="A160" s="327">
        <f t="shared" si="1053"/>
        <v>150</v>
      </c>
      <c r="B160" s="328">
        <f>Data!B160</f>
        <v>11</v>
      </c>
      <c r="D160" s="308"/>
      <c r="E160" s="308"/>
      <c r="F160" s="308"/>
      <c r="G160" s="308"/>
      <c r="H160" s="308"/>
      <c r="J160" s="333" t="str">
        <f t="shared" ref="J160" si="1219">IF(D146=1,"2&amp;3",IF(D146=2,"1&amp;3","1&amp;2"))</f>
        <v>1&amp;2</v>
      </c>
      <c r="K160" s="333" t="str">
        <f t="shared" ref="K160" si="1220">IF(E146="A","B&amp;C",IF(E146="B","A&amp;C","A&amp;B"))</f>
        <v>A&amp;C</v>
      </c>
      <c r="L160" s="333" t="str">
        <f t="shared" ref="L160" si="1221">IF(F146=1,"2&amp;3",IF(F146=2,"1&amp;3","1&amp;2"))</f>
        <v>2&amp;3</v>
      </c>
      <c r="M160" s="333" t="str">
        <f t="shared" ref="M160" si="1222">IF(G146="A","B&amp;C",IF(G146="B","A&amp;C","A&amp;B"))</f>
        <v>A&amp;B</v>
      </c>
      <c r="N160" s="333" t="str">
        <f t="shared" ref="N160" si="1223">IF(H146=1,"2&amp;3",IF(H146=2,"1&amp;3","1&amp;2"))</f>
        <v>1&amp;2</v>
      </c>
      <c r="O160" s="306"/>
      <c r="P160" s="308"/>
      <c r="Q160" s="306"/>
      <c r="R160" s="306"/>
      <c r="S160" s="335" t="str">
        <f t="shared" ref="S160" si="1224">IF(D147="A","B&amp;C",IF(D147="B","A&amp;C","A&amp;B"))</f>
        <v>A&amp;C</v>
      </c>
      <c r="T160" s="335" t="str">
        <f t="shared" ref="T160" si="1225">IF(E147=1,"2&amp;3",IF(E147=2,"1&amp;3","1&amp;2"))</f>
        <v>1&amp;3</v>
      </c>
      <c r="U160" s="335" t="str">
        <f t="shared" ref="U160" si="1226">IF(F147="A","B&amp;C",IF(F147="B","A&amp;C","A&amp;B"))</f>
        <v>A&amp;B</v>
      </c>
      <c r="V160" s="335" t="str">
        <f t="shared" ref="V160" si="1227">IF(G147=1,"2&amp;3",IF(G147=2,"1&amp;3","1&amp;2"))</f>
        <v>1&amp;2</v>
      </c>
      <c r="W160" s="335" t="str">
        <f t="shared" ref="W160" si="1228">IF(H147="A","B&amp;C",IF(H147="B","A&amp;C","A&amp;B"))</f>
        <v>A&amp;B</v>
      </c>
      <c r="X160" s="306"/>
      <c r="Y160" s="308"/>
      <c r="Z160" s="306"/>
      <c r="AA160" s="306"/>
      <c r="AB160" s="337" t="str">
        <f t="shared" ref="AB160" si="1229">IF(D148="L","H","L")</f>
        <v>L</v>
      </c>
      <c r="AC160" s="337" t="str">
        <f t="shared" ref="AC160" si="1230">IF(E148="O","E","O")</f>
        <v>E</v>
      </c>
      <c r="AD160" s="337" t="str">
        <f t="shared" ref="AD160" si="1231">IF(F148="L","H","L")</f>
        <v>H</v>
      </c>
      <c r="AE160" s="337" t="str">
        <f t="shared" ref="AE160" si="1232">IF(G148="O","E","O")</f>
        <v>E</v>
      </c>
      <c r="AF160" s="337" t="str">
        <f t="shared" ref="AF160" si="1233">IF(H148="L","H","L")</f>
        <v>L</v>
      </c>
      <c r="AG160" s="306"/>
      <c r="AH160" s="308"/>
      <c r="AI160" s="306"/>
    </row>
    <row r="161" spans="1:35">
      <c r="A161" s="327">
        <f t="shared" si="1053"/>
        <v>151</v>
      </c>
      <c r="B161" s="328">
        <f>Data!B161</f>
        <v>4</v>
      </c>
      <c r="D161" s="334">
        <f t="shared" ref="D161" si="1234">IF(AND(B161&gt;0,B161&lt;=12),1,IF(AND(B161&gt;12,B161&lt;=24),2,IF(AND(B161&gt;24,B161&lt;=36),3,0)))</f>
        <v>1</v>
      </c>
      <c r="E161" s="334" t="str">
        <f t="shared" ref="E161" si="1235">IF(B162=0,0,IF(MOD(B162,3)=1,"A",IF(MOD(B162,3)=2,"B","C")))</f>
        <v>C</v>
      </c>
      <c r="F161" s="334">
        <f t="shared" ref="F161" si="1236">IF(AND(B163&gt;0,B163&lt;=12),1,IF(AND(B163&gt;12,B163&lt;=24),2,IF(AND(B163&gt;24,B163&lt;=36),3,0)))</f>
        <v>2</v>
      </c>
      <c r="G161" s="334" t="str">
        <f t="shared" ref="G161" si="1237">IF(B164=0,0,IF(MOD(B164,3)=1,"A",IF(MOD(B164,3)=2,"B","C")))</f>
        <v>C</v>
      </c>
      <c r="H161" s="334">
        <f t="shared" ref="H161" si="1238">IF(AND(B165&gt;0,B165&lt;=12),1,IF(AND(B165&gt;12,B165&lt;=24),2,IF(AND(B165&gt;24,B165&lt;=36),3,0)))</f>
        <v>2</v>
      </c>
      <c r="J161" s="314" t="str">
        <f t="shared" ref="J161" si="1239">IF(AND(D161&lt;&gt;D146,D161&lt;&gt;0),"W","L")</f>
        <v>W</v>
      </c>
      <c r="K161" s="314" t="str">
        <f t="shared" ref="K161" si="1240">IF(J161="W"," ", IF(AND(E161&lt;&gt;E146,E161&lt;&gt;0),"W","L"))</f>
        <v xml:space="preserve"> </v>
      </c>
      <c r="L161" s="314" t="str">
        <f t="shared" ref="L161:N161" si="1241">IF(OR(K161="W",K161=" ")," ",IF(AND(F161&lt;&gt;F146,F161&lt;&gt;0),"W","L"))</f>
        <v xml:space="preserve"> </v>
      </c>
      <c r="M161" s="314" t="str">
        <f t="shared" si="1241"/>
        <v xml:space="preserve"> </v>
      </c>
      <c r="N161" s="314" t="str">
        <f t="shared" si="1241"/>
        <v xml:space="preserve"> </v>
      </c>
      <c r="O161" s="306"/>
      <c r="P161" s="308">
        <f t="shared" ref="P161" si="1242">IF(J161="W",1,IF(K161="W",2,IF(L161="W",3,IF(M161="W",4,IF(N161="W",5,"L")))))</f>
        <v>1</v>
      </c>
      <c r="Q161" s="306">
        <f t="shared" ref="Q161" si="1243">IF(P161&lt;&gt;"L",Q156+1,Q156-243)</f>
        <v>28</v>
      </c>
      <c r="R161" s="306"/>
      <c r="S161" s="314" t="str">
        <f t="shared" ref="S161" si="1244">IF(AND(D162&lt;&gt;D147,D162&lt;&gt;0),"W","L")</f>
        <v>W</v>
      </c>
      <c r="T161" s="314" t="str">
        <f t="shared" ref="T161" si="1245">IF(S161="W"," ", IF(AND(E162&lt;&gt;E147,E162&lt;&gt;0),"W","L"))</f>
        <v xml:space="preserve"> </v>
      </c>
      <c r="U161" s="314" t="str">
        <f t="shared" ref="U161:W161" si="1246">IF(OR(T161="W",T161=" ")," ",IF(AND(F162&lt;&gt;F147,F162&lt;&gt;0),"W","L"))</f>
        <v xml:space="preserve"> </v>
      </c>
      <c r="V161" s="314" t="str">
        <f t="shared" si="1246"/>
        <v xml:space="preserve"> </v>
      </c>
      <c r="W161" s="314" t="str">
        <f t="shared" si="1246"/>
        <v xml:space="preserve"> </v>
      </c>
      <c r="X161" s="306"/>
      <c r="Y161" s="308">
        <f t="shared" ref="Y161" si="1247">IF(S161="W",1,IF(T161="W",2,IF(U161="W",3,IF(V161="W",4,IF(W161="W",5,"L")))))</f>
        <v>1</v>
      </c>
      <c r="Z161" s="306">
        <f t="shared" ref="Z161" si="1248">IF(Y161&lt;&gt;"L",Z156+1,Z156-243)</f>
        <v>28</v>
      </c>
      <c r="AA161" s="306"/>
      <c r="AB161" s="314" t="str">
        <f t="shared" ref="AB161" si="1249">IF(AND(D163&lt;&gt;D148,D163&lt;&gt;0),"W","L")</f>
        <v>W</v>
      </c>
      <c r="AC161" s="314" t="str">
        <f t="shared" ref="AC161" si="1250">IF(AB161="W"," ", IF(AND(E163&lt;&gt;E148,E163&lt;&gt;0),"W","L"))</f>
        <v xml:space="preserve"> </v>
      </c>
      <c r="AD161" s="314" t="str">
        <f t="shared" ref="AD161:AF161" si="1251">IF(OR(AC161="W",AC161=" ")," ",IF(AND(F163&lt;&gt;F148,F163&lt;&gt;0),"W","L"))</f>
        <v xml:space="preserve"> </v>
      </c>
      <c r="AE161" s="314" t="str">
        <f t="shared" si="1251"/>
        <v xml:space="preserve"> </v>
      </c>
      <c r="AF161" s="314" t="str">
        <f t="shared" si="1251"/>
        <v xml:space="preserve"> </v>
      </c>
      <c r="AG161" s="306"/>
      <c r="AH161" s="308">
        <f t="shared" ref="AH161" si="1252">IF(AB161="W",1,IF(AC161="W",2,IF(AD161="W",3,IF(AE161="W",4,IF(AF161="W",5,"L")))))</f>
        <v>1</v>
      </c>
      <c r="AI161" s="306">
        <f t="shared" ref="AI161" si="1253">IF(AH161&lt;&gt;"L",AI156+1,AI156-31)</f>
        <v>-36</v>
      </c>
    </row>
    <row r="162" spans="1:35">
      <c r="A162" s="327">
        <f t="shared" si="1053"/>
        <v>152</v>
      </c>
      <c r="B162" s="328">
        <f>Data!B162</f>
        <v>21</v>
      </c>
      <c r="D162" s="336" t="str">
        <f t="shared" ref="D162" si="1254">IF(B161=0,0,IF(MOD(B161,3)=1,"A",IF(MOD(B161,3)=2,"B","C")))</f>
        <v>A</v>
      </c>
      <c r="E162" s="336">
        <f t="shared" ref="E162" si="1255">IF(AND(B162&gt;0,B162&lt;=12),1,IF(AND(B162&gt;12,B162&lt;=24),2,IF(AND(B162&gt;24,B162&lt;=36),3,0)))</f>
        <v>2</v>
      </c>
      <c r="F162" s="336" t="str">
        <f t="shared" ref="F162" si="1256">IF(B163=0,0,IF(MOD(B163,3)=1,"A",IF(MOD(B163,3)=2,"B","C")))</f>
        <v>C</v>
      </c>
      <c r="G162" s="336">
        <f t="shared" ref="G162" si="1257">IF(AND(B164&gt;0,B164&lt;=12),1,IF(AND(B164&gt;12,B164&lt;=24),2,IF(AND(B164&gt;24,B164&lt;=36),3,0)))</f>
        <v>1</v>
      </c>
      <c r="H162" s="336" t="str">
        <f t="shared" ref="H162" si="1258">IF(B165=0,0,IF(MOD(B165,3)=1,"A",IF(MOD(B165,3)=2,"B","C")))</f>
        <v>B</v>
      </c>
      <c r="O162" s="306"/>
      <c r="P162" s="308"/>
      <c r="Q162" s="306"/>
      <c r="R162" s="306"/>
      <c r="X162" s="306"/>
      <c r="Y162" s="308"/>
      <c r="Z162" s="306"/>
      <c r="AA162" s="306"/>
      <c r="AG162" s="306"/>
      <c r="AH162" s="308"/>
      <c r="AI162" s="306"/>
    </row>
    <row r="163" spans="1:35">
      <c r="A163" s="327">
        <f t="shared" si="1053"/>
        <v>153</v>
      </c>
      <c r="B163" s="328">
        <f>Data!B163</f>
        <v>18</v>
      </c>
      <c r="D163" s="338" t="str">
        <f t="shared" ref="D163" si="1259">IF(B161=0,0,IF(B161&lt;=18,"L","H"))</f>
        <v>L</v>
      </c>
      <c r="E163" s="338" t="str">
        <f t="shared" ref="E163" si="1260">IF(B162=0,0,IF(ISODD(B162),"O","E"))</f>
        <v>O</v>
      </c>
      <c r="F163" s="338" t="str">
        <f t="shared" ref="F163" si="1261">IF(B163=0,0,IF(B163&lt;=18,"L","H"))</f>
        <v>L</v>
      </c>
      <c r="G163" s="338" t="str">
        <f t="shared" ref="G163" si="1262">IF(B164=0,0,IF(ISODD(B164),"O","E"))</f>
        <v>O</v>
      </c>
      <c r="H163" s="338" t="str">
        <f t="shared" ref="H163" si="1263">IF(B165=0,0,IF(B165&lt;=18,"L","H"))</f>
        <v>H</v>
      </c>
      <c r="O163" s="306"/>
      <c r="P163" s="308"/>
      <c r="Q163" s="306"/>
      <c r="R163" s="306"/>
      <c r="X163" s="306"/>
      <c r="Y163" s="308"/>
      <c r="Z163" s="306"/>
      <c r="AA163" s="306"/>
      <c r="AG163" s="306"/>
      <c r="AH163" s="308"/>
      <c r="AI163" s="306"/>
    </row>
    <row r="164" spans="1:35">
      <c r="A164" s="327">
        <f t="shared" si="1053"/>
        <v>154</v>
      </c>
      <c r="B164" s="328">
        <f>Data!B164</f>
        <v>3</v>
      </c>
      <c r="D164" s="308"/>
      <c r="E164" s="308"/>
      <c r="F164" s="308"/>
      <c r="G164" s="308"/>
      <c r="H164" s="308"/>
      <c r="O164" s="306"/>
      <c r="P164" s="308"/>
      <c r="Q164" s="306"/>
      <c r="R164" s="306"/>
      <c r="X164" s="306"/>
      <c r="Y164" s="308"/>
      <c r="Z164" s="306"/>
      <c r="AA164" s="306"/>
      <c r="AG164" s="306"/>
      <c r="AH164" s="308"/>
      <c r="AI164" s="306"/>
    </row>
    <row r="165" spans="1:35">
      <c r="A165" s="327">
        <f t="shared" si="1053"/>
        <v>155</v>
      </c>
      <c r="B165" s="328">
        <f>Data!B165</f>
        <v>20</v>
      </c>
      <c r="D165" s="308"/>
      <c r="E165" s="308"/>
      <c r="F165" s="308"/>
      <c r="G165" s="308"/>
      <c r="H165" s="308"/>
      <c r="J165" s="333" t="str">
        <f t="shared" ref="J165" si="1264">IF(D151=1,"2&amp;3",IF(D151=2,"1&amp;3","1&amp;2"))</f>
        <v>2&amp;3</v>
      </c>
      <c r="K165" s="333" t="str">
        <f t="shared" ref="K165" si="1265">IF(E151="A","B&amp;C",IF(E151="B","A&amp;C","A&amp;B"))</f>
        <v>B&amp;C</v>
      </c>
      <c r="L165" s="333" t="str">
        <f t="shared" ref="L165" si="1266">IF(F151=1,"2&amp;3",IF(F151=2,"1&amp;3","1&amp;2"))</f>
        <v>2&amp;3</v>
      </c>
      <c r="M165" s="333" t="str">
        <f t="shared" ref="M165" si="1267">IF(G151="A","B&amp;C",IF(G151="B","A&amp;C","A&amp;B"))</f>
        <v>A&amp;C</v>
      </c>
      <c r="N165" s="333" t="str">
        <f t="shared" ref="N165" si="1268">IF(H151=1,"2&amp;3",IF(H151=2,"1&amp;3","1&amp;2"))</f>
        <v>2&amp;3</v>
      </c>
      <c r="O165" s="306"/>
      <c r="P165" s="308"/>
      <c r="Q165" s="306"/>
      <c r="R165" s="306"/>
      <c r="S165" s="335" t="str">
        <f t="shared" ref="S165" si="1269">IF(D152="A","B&amp;C",IF(D152="B","A&amp;C","A&amp;B"))</f>
        <v>B&amp;C</v>
      </c>
      <c r="T165" s="335" t="str">
        <f t="shared" ref="T165" si="1270">IF(E152=1,"2&amp;3",IF(E152=2,"1&amp;3","1&amp;2"))</f>
        <v>1&amp;2</v>
      </c>
      <c r="U165" s="335" t="str">
        <f t="shared" ref="U165" si="1271">IF(F152="A","B&amp;C",IF(F152="B","A&amp;C","A&amp;B"))</f>
        <v>B&amp;C</v>
      </c>
      <c r="V165" s="335" t="str">
        <f t="shared" ref="V165" si="1272">IF(G152=1,"2&amp;3",IF(G152=2,"1&amp;3","1&amp;2"))</f>
        <v>2&amp;3</v>
      </c>
      <c r="W165" s="335" t="str">
        <f t="shared" ref="W165" si="1273">IF(H152="A","B&amp;C",IF(H152="B","A&amp;C","A&amp;B"))</f>
        <v>A&amp;C</v>
      </c>
      <c r="X165" s="306"/>
      <c r="Y165" s="308"/>
      <c r="Z165" s="306"/>
      <c r="AA165" s="306"/>
      <c r="AB165" s="337" t="str">
        <f t="shared" ref="AB165" si="1274">IF(D153="L","H","L")</f>
        <v>H</v>
      </c>
      <c r="AC165" s="337" t="str">
        <f t="shared" ref="AC165" si="1275">IF(E153="O","E","O")</f>
        <v>O</v>
      </c>
      <c r="AD165" s="337" t="str">
        <f t="shared" ref="AD165" si="1276">IF(F153="L","H","L")</f>
        <v>H</v>
      </c>
      <c r="AE165" s="337" t="str">
        <f t="shared" ref="AE165" si="1277">IF(G153="O","E","O")</f>
        <v>O</v>
      </c>
      <c r="AF165" s="337" t="str">
        <f t="shared" ref="AF165" si="1278">IF(H153="L","H","L")</f>
        <v>H</v>
      </c>
      <c r="AG165" s="306"/>
      <c r="AH165" s="308"/>
      <c r="AI165" s="306"/>
    </row>
    <row r="166" spans="1:35">
      <c r="A166" s="327">
        <f t="shared" si="1053"/>
        <v>156</v>
      </c>
      <c r="B166" s="328">
        <f>Data!B166</f>
        <v>1</v>
      </c>
      <c r="D166" s="334">
        <f t="shared" ref="D166" si="1279">IF(AND(B166&gt;0,B166&lt;=12),1,IF(AND(B166&gt;12,B166&lt;=24),2,IF(AND(B166&gt;24,B166&lt;=36),3,0)))</f>
        <v>1</v>
      </c>
      <c r="E166" s="334" t="str">
        <f t="shared" ref="E166" si="1280">IF(B167=0,0,IF(MOD(B167,3)=1,"A",IF(MOD(B167,3)=2,"B","C")))</f>
        <v>C</v>
      </c>
      <c r="F166" s="334">
        <f t="shared" ref="F166" si="1281">IF(AND(B168&gt;0,B168&lt;=12),1,IF(AND(B168&gt;12,B168&lt;=24),2,IF(AND(B168&gt;24,B168&lt;=36),3,0)))</f>
        <v>2</v>
      </c>
      <c r="G166" s="334" t="str">
        <f t="shared" ref="G166" si="1282">IF(B169=0,0,IF(MOD(B169,3)=1,"A",IF(MOD(B169,3)=2,"B","C")))</f>
        <v>A</v>
      </c>
      <c r="H166" s="334">
        <f t="shared" ref="H166" si="1283">IF(AND(B170&gt;0,B170&lt;=12),1,IF(AND(B170&gt;12,B170&lt;=24),2,IF(AND(B170&gt;24,B170&lt;=36),3,0)))</f>
        <v>2</v>
      </c>
      <c r="J166" s="314" t="str">
        <f t="shared" ref="J166" si="1284">IF(AND(D166&lt;&gt;D151,D166&lt;&gt;0),"W","L")</f>
        <v>L</v>
      </c>
      <c r="K166" s="314" t="str">
        <f t="shared" ref="K166" si="1285">IF(J166="W"," ", IF(AND(E166&lt;&gt;E151,E166&lt;&gt;0),"W","L"))</f>
        <v>W</v>
      </c>
      <c r="L166" s="314" t="str">
        <f t="shared" ref="L166:N166" si="1286">IF(OR(K166="W",K166=" ")," ",IF(AND(F166&lt;&gt;F151,F166&lt;&gt;0),"W","L"))</f>
        <v xml:space="preserve"> </v>
      </c>
      <c r="M166" s="314" t="str">
        <f t="shared" si="1286"/>
        <v xml:space="preserve"> </v>
      </c>
      <c r="N166" s="314" t="str">
        <f t="shared" si="1286"/>
        <v xml:space="preserve"> </v>
      </c>
      <c r="O166" s="306"/>
      <c r="P166" s="308">
        <f t="shared" ref="P166" si="1287">IF(J166="W",1,IF(K166="W",2,IF(L166="W",3,IF(M166="W",4,IF(N166="W",5,"L")))))</f>
        <v>2</v>
      </c>
      <c r="Q166" s="306">
        <f t="shared" ref="Q166" si="1288">IF(P166&lt;&gt;"L",Q161+1,Q161-243)</f>
        <v>29</v>
      </c>
      <c r="R166" s="306"/>
      <c r="S166" s="314" t="str">
        <f t="shared" ref="S166" si="1289">IF(AND(D167&lt;&gt;D152,D167&lt;&gt;0),"W","L")</f>
        <v>L</v>
      </c>
      <c r="T166" s="314" t="str">
        <f t="shared" ref="T166" si="1290">IF(S166="W"," ", IF(AND(E167&lt;&gt;E152,E167&lt;&gt;0),"W","L"))</f>
        <v>L</v>
      </c>
      <c r="U166" s="314" t="str">
        <f t="shared" ref="U166:W166" si="1291">IF(OR(T166="W",T166=" ")," ",IF(AND(F167&lt;&gt;F152,F167&lt;&gt;0),"W","L"))</f>
        <v>W</v>
      </c>
      <c r="V166" s="314" t="str">
        <f t="shared" si="1291"/>
        <v xml:space="preserve"> </v>
      </c>
      <c r="W166" s="314" t="str">
        <f t="shared" si="1291"/>
        <v xml:space="preserve"> </v>
      </c>
      <c r="X166" s="306"/>
      <c r="Y166" s="308">
        <f t="shared" ref="Y166" si="1292">IF(S166="W",1,IF(T166="W",2,IF(U166="W",3,IF(V166="W",4,IF(W166="W",5,"L")))))</f>
        <v>3</v>
      </c>
      <c r="Z166" s="306">
        <f t="shared" ref="Z166" si="1293">IF(Y166&lt;&gt;"L",Z161+1,Z161-243)</f>
        <v>29</v>
      </c>
      <c r="AA166" s="306"/>
      <c r="AB166" s="314" t="str">
        <f t="shared" ref="AB166" si="1294">IF(AND(D168&lt;&gt;D153,D168&lt;&gt;0),"W","L")</f>
        <v>L</v>
      </c>
      <c r="AC166" s="314" t="str">
        <f t="shared" ref="AC166" si="1295">IF(AB166="W"," ", IF(AND(E168&lt;&gt;E153,E168&lt;&gt;0),"W","L"))</f>
        <v>L</v>
      </c>
      <c r="AD166" s="314" t="str">
        <f t="shared" ref="AD166:AF166" si="1296">IF(OR(AC166="W",AC166=" ")," ",IF(AND(F168&lt;&gt;F153,F168&lt;&gt;0),"W","L"))</f>
        <v>L</v>
      </c>
      <c r="AE166" s="314" t="str">
        <f t="shared" si="1296"/>
        <v>W</v>
      </c>
      <c r="AF166" s="314" t="str">
        <f t="shared" si="1296"/>
        <v xml:space="preserve"> </v>
      </c>
      <c r="AG166" s="306"/>
      <c r="AH166" s="308">
        <f t="shared" ref="AH166" si="1297">IF(AB166="W",1,IF(AC166="W",2,IF(AD166="W",3,IF(AE166="W",4,IF(AF166="W",5,"L")))))</f>
        <v>4</v>
      </c>
      <c r="AI166" s="306">
        <f t="shared" ref="AI166" si="1298">IF(AH166&lt;&gt;"L",AI161+1,AI161-31)</f>
        <v>-35</v>
      </c>
    </row>
    <row r="167" spans="1:35">
      <c r="A167" s="327">
        <f t="shared" si="1053"/>
        <v>157</v>
      </c>
      <c r="B167" s="328">
        <f>Data!B167</f>
        <v>36</v>
      </c>
      <c r="D167" s="336" t="str">
        <f t="shared" ref="D167" si="1299">IF(B166=0,0,IF(MOD(B166,3)=1,"A",IF(MOD(B166,3)=2,"B","C")))</f>
        <v>A</v>
      </c>
      <c r="E167" s="336">
        <f t="shared" ref="E167" si="1300">IF(AND(B167&gt;0,B167&lt;=12),1,IF(AND(B167&gt;12,B167&lt;=24),2,IF(AND(B167&gt;24,B167&lt;=36),3,0)))</f>
        <v>3</v>
      </c>
      <c r="F167" s="336" t="str">
        <f t="shared" ref="F167" si="1301">IF(B168=0,0,IF(MOD(B168,3)=1,"A",IF(MOD(B168,3)=2,"B","C")))</f>
        <v>B</v>
      </c>
      <c r="G167" s="336">
        <f t="shared" ref="G167" si="1302">IF(AND(B169&gt;0,B169&lt;=12),1,IF(AND(B169&gt;12,B169&lt;=24),2,IF(AND(B169&gt;24,B169&lt;=36),3,0)))</f>
        <v>1</v>
      </c>
      <c r="H167" s="336" t="str">
        <f t="shared" ref="H167" si="1303">IF(B170=0,0,IF(MOD(B170,3)=1,"A",IF(MOD(B170,3)=2,"B","C")))</f>
        <v>C</v>
      </c>
      <c r="O167" s="306"/>
      <c r="P167" s="308"/>
      <c r="Q167" s="306"/>
      <c r="R167" s="306"/>
      <c r="X167" s="306"/>
      <c r="Y167" s="308"/>
      <c r="Z167" s="306"/>
      <c r="AA167" s="306"/>
      <c r="AG167" s="306"/>
      <c r="AH167" s="308"/>
      <c r="AI167" s="306"/>
    </row>
    <row r="168" spans="1:35">
      <c r="A168" s="327">
        <f t="shared" si="1053"/>
        <v>158</v>
      </c>
      <c r="B168" s="328">
        <f>Data!B168</f>
        <v>17</v>
      </c>
      <c r="D168" s="338" t="str">
        <f t="shared" ref="D168" si="1304">IF(B166=0,0,IF(B166&lt;=18,"L","H"))</f>
        <v>L</v>
      </c>
      <c r="E168" s="338" t="str">
        <f t="shared" ref="E168" si="1305">IF(B167=0,0,IF(ISODD(B167),"O","E"))</f>
        <v>E</v>
      </c>
      <c r="F168" s="338" t="str">
        <f t="shared" ref="F168" si="1306">IF(B168=0,0,IF(B168&lt;=18,"L","H"))</f>
        <v>L</v>
      </c>
      <c r="G168" s="338" t="str">
        <f t="shared" ref="G168" si="1307">IF(B169=0,0,IF(ISODD(B169),"O","E"))</f>
        <v>O</v>
      </c>
      <c r="H168" s="338" t="str">
        <f t="shared" ref="H168" si="1308">IF(B170=0,0,IF(B170&lt;=18,"L","H"))</f>
        <v>L</v>
      </c>
      <c r="O168" s="306"/>
      <c r="P168" s="308"/>
      <c r="Q168" s="306"/>
      <c r="R168" s="306"/>
      <c r="X168" s="306"/>
      <c r="Y168" s="308"/>
      <c r="Z168" s="306"/>
      <c r="AA168" s="306"/>
      <c r="AG168" s="306"/>
      <c r="AH168" s="308"/>
      <c r="AI168" s="306"/>
    </row>
    <row r="169" spans="1:35">
      <c r="A169" s="327">
        <f t="shared" si="1053"/>
        <v>159</v>
      </c>
      <c r="B169" s="328">
        <f>Data!B169</f>
        <v>1</v>
      </c>
      <c r="D169" s="308"/>
      <c r="E169" s="308"/>
      <c r="F169" s="308"/>
      <c r="G169" s="308"/>
      <c r="H169" s="308"/>
      <c r="O169" s="306"/>
      <c r="P169" s="308"/>
      <c r="Q169" s="306"/>
      <c r="R169" s="306"/>
      <c r="X169" s="306"/>
      <c r="Y169" s="308"/>
      <c r="Z169" s="306"/>
      <c r="AA169" s="306"/>
      <c r="AG169" s="306"/>
      <c r="AH169" s="308"/>
      <c r="AI169" s="306"/>
    </row>
    <row r="170" spans="1:35">
      <c r="A170" s="327">
        <f t="shared" si="1053"/>
        <v>160</v>
      </c>
      <c r="B170" s="328">
        <f>Data!B170</f>
        <v>18</v>
      </c>
      <c r="D170" s="308"/>
      <c r="E170" s="308"/>
      <c r="F170" s="308"/>
      <c r="G170" s="308"/>
      <c r="H170" s="308"/>
      <c r="J170" s="333" t="str">
        <f t="shared" ref="J170" si="1309">IF(D156=1,"2&amp;3",IF(D156=2,"1&amp;3","1&amp;2"))</f>
        <v>1&amp;2</v>
      </c>
      <c r="K170" s="333" t="str">
        <f t="shared" ref="K170" si="1310">IF(E156="A","B&amp;C",IF(E156="B","A&amp;C","A&amp;B"))</f>
        <v>A&amp;B</v>
      </c>
      <c r="L170" s="333" t="str">
        <f t="shared" ref="L170" si="1311">IF(F156=1,"2&amp;3",IF(F156=2,"1&amp;3","1&amp;2"))</f>
        <v>1&amp;2</v>
      </c>
      <c r="M170" s="333" t="str">
        <f t="shared" ref="M170" si="1312">IF(G156="A","B&amp;C",IF(G156="B","A&amp;C","A&amp;B"))</f>
        <v>A&amp;C</v>
      </c>
      <c r="N170" s="333" t="str">
        <f t="shared" ref="N170" si="1313">IF(H156=1,"2&amp;3",IF(H156=2,"1&amp;3","1&amp;2"))</f>
        <v>2&amp;3</v>
      </c>
      <c r="O170" s="306"/>
      <c r="P170" s="308"/>
      <c r="Q170" s="306"/>
      <c r="R170" s="306"/>
      <c r="S170" s="335" t="str">
        <f t="shared" ref="S170" si="1314">IF(D157="A","B&amp;C",IF(D157="B","A&amp;C","A&amp;B"))</f>
        <v>A&amp;B</v>
      </c>
      <c r="T170" s="335" t="str">
        <f t="shared" ref="T170" si="1315">IF(E157=1,"2&amp;3",IF(E157=2,"1&amp;3","1&amp;2"))</f>
        <v>1&amp;2</v>
      </c>
      <c r="U170" s="335" t="str">
        <f t="shared" ref="U170" si="1316">IF(F157="A","B&amp;C",IF(F157="B","A&amp;C","A&amp;B"))</f>
        <v>B&amp;C</v>
      </c>
      <c r="V170" s="335" t="str">
        <f t="shared" ref="V170" si="1317">IF(G157=1,"2&amp;3",IF(G157=2,"1&amp;3","1&amp;2"))</f>
        <v>1&amp;3</v>
      </c>
      <c r="W170" s="335" t="str">
        <f t="shared" ref="W170" si="1318">IF(H157="A","B&amp;C",IF(H157="B","A&amp;C","A&amp;B"))</f>
        <v>A&amp;C</v>
      </c>
      <c r="X170" s="306"/>
      <c r="Y170" s="308"/>
      <c r="Z170" s="306"/>
      <c r="AA170" s="306"/>
      <c r="AB170" s="337" t="str">
        <f t="shared" ref="AB170" si="1319">IF(D158="L","H","L")</f>
        <v>L</v>
      </c>
      <c r="AC170" s="337" t="str">
        <f t="shared" ref="AC170" si="1320">IF(E158="O","E","O")</f>
        <v>E</v>
      </c>
      <c r="AD170" s="337" t="str">
        <f t="shared" ref="AD170" si="1321">IF(F158="L","H","L")</f>
        <v>L</v>
      </c>
      <c r="AE170" s="337" t="str">
        <f t="shared" ref="AE170" si="1322">IF(G158="O","E","O")</f>
        <v>E</v>
      </c>
      <c r="AF170" s="337" t="str">
        <f t="shared" ref="AF170" si="1323">IF(H158="L","H","L")</f>
        <v>H</v>
      </c>
      <c r="AG170" s="306"/>
      <c r="AH170" s="308"/>
      <c r="AI170" s="306"/>
    </row>
    <row r="171" spans="1:35">
      <c r="A171" s="327">
        <f t="shared" si="1053"/>
        <v>161</v>
      </c>
      <c r="B171" s="328">
        <f>Data!B171</f>
        <v>10</v>
      </c>
      <c r="D171" s="334">
        <f t="shared" ref="D171" si="1324">IF(AND(B171&gt;0,B171&lt;=12),1,IF(AND(B171&gt;12,B171&lt;=24),2,IF(AND(B171&gt;24,B171&lt;=36),3,0)))</f>
        <v>1</v>
      </c>
      <c r="E171" s="334" t="str">
        <f t="shared" ref="E171" si="1325">IF(B172=0,0,IF(MOD(B172,3)=1,"A",IF(MOD(B172,3)=2,"B","C")))</f>
        <v>B</v>
      </c>
      <c r="F171" s="334">
        <f t="shared" ref="F171" si="1326">IF(AND(B173&gt;0,B173&lt;=12),1,IF(AND(B173&gt;12,B173&lt;=24),2,IF(AND(B173&gt;24,B173&lt;=36),3,0)))</f>
        <v>3</v>
      </c>
      <c r="G171" s="334" t="str">
        <f t="shared" ref="G171" si="1327">IF(B174=0,0,IF(MOD(B174,3)=1,"A",IF(MOD(B174,3)=2,"B","C")))</f>
        <v>C</v>
      </c>
      <c r="H171" s="334">
        <f t="shared" ref="H171" si="1328">IF(AND(B175&gt;0,B175&lt;=12),1,IF(AND(B175&gt;12,B175&lt;=24),2,IF(AND(B175&gt;24,B175&lt;=36),3,0)))</f>
        <v>1</v>
      </c>
      <c r="J171" s="314" t="str">
        <f t="shared" ref="J171" si="1329">IF(AND(D171&lt;&gt;D156,D171&lt;&gt;0),"W","L")</f>
        <v>W</v>
      </c>
      <c r="K171" s="314" t="str">
        <f t="shared" ref="K171" si="1330">IF(J171="W"," ", IF(AND(E171&lt;&gt;E156,E171&lt;&gt;0),"W","L"))</f>
        <v xml:space="preserve"> </v>
      </c>
      <c r="L171" s="314" t="str">
        <f t="shared" ref="L171:N171" si="1331">IF(OR(K171="W",K171=" ")," ",IF(AND(F171&lt;&gt;F156,F171&lt;&gt;0),"W","L"))</f>
        <v xml:space="preserve"> </v>
      </c>
      <c r="M171" s="314" t="str">
        <f t="shared" si="1331"/>
        <v xml:space="preserve"> </v>
      </c>
      <c r="N171" s="314" t="str">
        <f t="shared" si="1331"/>
        <v xml:space="preserve"> </v>
      </c>
      <c r="O171" s="306"/>
      <c r="P171" s="308">
        <f t="shared" ref="P171" si="1332">IF(J171="W",1,IF(K171="W",2,IF(L171="W",3,IF(M171="W",4,IF(N171="W",5,"L")))))</f>
        <v>1</v>
      </c>
      <c r="Q171" s="306">
        <f t="shared" ref="Q171" si="1333">IF(P171&lt;&gt;"L",Q166+1,Q166-243)</f>
        <v>30</v>
      </c>
      <c r="R171" s="306"/>
      <c r="S171" s="314" t="str">
        <f t="shared" ref="S171" si="1334">IF(AND(D172&lt;&gt;D157,D172&lt;&gt;0),"W","L")</f>
        <v>W</v>
      </c>
      <c r="T171" s="314" t="str">
        <f t="shared" ref="T171" si="1335">IF(S171="W"," ", IF(AND(E172&lt;&gt;E157,E172&lt;&gt;0),"W","L"))</f>
        <v xml:space="preserve"> </v>
      </c>
      <c r="U171" s="314" t="str">
        <f t="shared" ref="U171:W171" si="1336">IF(OR(T171="W",T171=" ")," ",IF(AND(F172&lt;&gt;F157,F172&lt;&gt;0),"W","L"))</f>
        <v xml:space="preserve"> </v>
      </c>
      <c r="V171" s="314" t="str">
        <f t="shared" si="1336"/>
        <v xml:space="preserve"> </v>
      </c>
      <c r="W171" s="314" t="str">
        <f t="shared" si="1336"/>
        <v xml:space="preserve"> </v>
      </c>
      <c r="X171" s="306"/>
      <c r="Y171" s="308">
        <f t="shared" ref="Y171" si="1337">IF(S171="W",1,IF(T171="W",2,IF(U171="W",3,IF(V171="W",4,IF(W171="W",5,"L")))))</f>
        <v>1</v>
      </c>
      <c r="Z171" s="306">
        <f t="shared" ref="Z171" si="1338">IF(Y171&lt;&gt;"L",Z166+1,Z166-243)</f>
        <v>30</v>
      </c>
      <c r="AA171" s="306"/>
      <c r="AB171" s="314" t="str">
        <f t="shared" ref="AB171" si="1339">IF(AND(D173&lt;&gt;D158,D173&lt;&gt;0),"W","L")</f>
        <v>W</v>
      </c>
      <c r="AC171" s="314" t="str">
        <f t="shared" ref="AC171" si="1340">IF(AB171="W"," ", IF(AND(E173&lt;&gt;E158,E173&lt;&gt;0),"W","L"))</f>
        <v xml:space="preserve"> </v>
      </c>
      <c r="AD171" s="314" t="str">
        <f t="shared" ref="AD171:AF171" si="1341">IF(OR(AC171="W",AC171=" ")," ",IF(AND(F173&lt;&gt;F158,F173&lt;&gt;0),"W","L"))</f>
        <v xml:space="preserve"> </v>
      </c>
      <c r="AE171" s="314" t="str">
        <f t="shared" si="1341"/>
        <v xml:space="preserve"> </v>
      </c>
      <c r="AF171" s="314" t="str">
        <f t="shared" si="1341"/>
        <v xml:space="preserve"> </v>
      </c>
      <c r="AG171" s="306"/>
      <c r="AH171" s="308">
        <f t="shared" ref="AH171" si="1342">IF(AB171="W",1,IF(AC171="W",2,IF(AD171="W",3,IF(AE171="W",4,IF(AF171="W",5,"L")))))</f>
        <v>1</v>
      </c>
      <c r="AI171" s="306">
        <f t="shared" ref="AI171" si="1343">IF(AH171&lt;&gt;"L",AI166+1,AI166-31)</f>
        <v>-34</v>
      </c>
    </row>
    <row r="172" spans="1:35">
      <c r="A172" s="327">
        <f t="shared" si="1053"/>
        <v>162</v>
      </c>
      <c r="B172" s="328">
        <f>Data!B172</f>
        <v>14</v>
      </c>
      <c r="D172" s="336" t="str">
        <f t="shared" ref="D172" si="1344">IF(B171=0,0,IF(MOD(B171,3)=1,"A",IF(MOD(B171,3)=2,"B","C")))</f>
        <v>A</v>
      </c>
      <c r="E172" s="336">
        <f t="shared" ref="E172" si="1345">IF(AND(B172&gt;0,B172&lt;=12),1,IF(AND(B172&gt;12,B172&lt;=24),2,IF(AND(B172&gt;24,B172&lt;=36),3,0)))</f>
        <v>2</v>
      </c>
      <c r="F172" s="336" t="str">
        <f t="shared" ref="F172" si="1346">IF(B173=0,0,IF(MOD(B173,3)=1,"A",IF(MOD(B173,3)=2,"B","C")))</f>
        <v>C</v>
      </c>
      <c r="G172" s="336">
        <f t="shared" ref="G172" si="1347">IF(AND(B174&gt;0,B174&lt;=12),1,IF(AND(B174&gt;12,B174&lt;=24),2,IF(AND(B174&gt;24,B174&lt;=36),3,0)))</f>
        <v>1</v>
      </c>
      <c r="H172" s="336" t="str">
        <f t="shared" ref="H172" si="1348">IF(B175=0,0,IF(MOD(B175,3)=1,"A",IF(MOD(B175,3)=2,"B","C")))</f>
        <v>B</v>
      </c>
      <c r="O172" s="306"/>
      <c r="P172" s="308"/>
      <c r="Q172" s="306"/>
      <c r="R172" s="306"/>
      <c r="X172" s="306"/>
      <c r="Y172" s="308"/>
      <c r="Z172" s="306"/>
      <c r="AA172" s="306"/>
      <c r="AG172" s="306"/>
      <c r="AH172" s="308"/>
      <c r="AI172" s="306"/>
    </row>
    <row r="173" spans="1:35">
      <c r="A173" s="327">
        <f t="shared" si="1053"/>
        <v>163</v>
      </c>
      <c r="B173" s="328">
        <f>Data!B173</f>
        <v>30</v>
      </c>
      <c r="D173" s="338" t="str">
        <f t="shared" ref="D173" si="1349">IF(B171=0,0,IF(B171&lt;=18,"L","H"))</f>
        <v>L</v>
      </c>
      <c r="E173" s="338" t="str">
        <f t="shared" ref="E173" si="1350">IF(B172=0,0,IF(ISODD(B172),"O","E"))</f>
        <v>E</v>
      </c>
      <c r="F173" s="338" t="str">
        <f t="shared" ref="F173" si="1351">IF(B173=0,0,IF(B173&lt;=18,"L","H"))</f>
        <v>H</v>
      </c>
      <c r="G173" s="338" t="str">
        <f t="shared" ref="G173" si="1352">IF(B174=0,0,IF(ISODD(B174),"O","E"))</f>
        <v>O</v>
      </c>
      <c r="H173" s="338" t="str">
        <f t="shared" ref="H173" si="1353">IF(B175=0,0,IF(B175&lt;=18,"L","H"))</f>
        <v>L</v>
      </c>
      <c r="O173" s="306"/>
      <c r="P173" s="308"/>
      <c r="Q173" s="306"/>
      <c r="R173" s="306"/>
      <c r="X173" s="306"/>
      <c r="Y173" s="308"/>
      <c r="Z173" s="306"/>
      <c r="AA173" s="306"/>
      <c r="AG173" s="306"/>
      <c r="AH173" s="308"/>
      <c r="AI173" s="306"/>
    </row>
    <row r="174" spans="1:35">
      <c r="A174" s="327">
        <f t="shared" si="1053"/>
        <v>164</v>
      </c>
      <c r="B174" s="328">
        <f>Data!B174</f>
        <v>3</v>
      </c>
      <c r="D174" s="308"/>
      <c r="E174" s="308"/>
      <c r="F174" s="308"/>
      <c r="G174" s="308"/>
      <c r="H174" s="308"/>
      <c r="O174" s="306"/>
      <c r="P174" s="308"/>
      <c r="Q174" s="306"/>
      <c r="R174" s="306"/>
      <c r="X174" s="306"/>
      <c r="Y174" s="308"/>
      <c r="Z174" s="306"/>
      <c r="AA174" s="306"/>
      <c r="AG174" s="306"/>
      <c r="AH174" s="308"/>
      <c r="AI174" s="306"/>
    </row>
    <row r="175" spans="1:35">
      <c r="A175" s="327">
        <f t="shared" si="1053"/>
        <v>165</v>
      </c>
      <c r="B175" s="328">
        <f>Data!B175</f>
        <v>11</v>
      </c>
      <c r="D175" s="308"/>
      <c r="E175" s="308"/>
      <c r="F175" s="308"/>
      <c r="G175" s="308"/>
      <c r="H175" s="308"/>
      <c r="J175" s="333" t="str">
        <f t="shared" ref="J175" si="1354">IF(D161=1,"2&amp;3",IF(D161=2,"1&amp;3","1&amp;2"))</f>
        <v>2&amp;3</v>
      </c>
      <c r="K175" s="333" t="str">
        <f t="shared" ref="K175" si="1355">IF(E161="A","B&amp;C",IF(E161="B","A&amp;C","A&amp;B"))</f>
        <v>A&amp;B</v>
      </c>
      <c r="L175" s="333" t="str">
        <f t="shared" ref="L175" si="1356">IF(F161=1,"2&amp;3",IF(F161=2,"1&amp;3","1&amp;2"))</f>
        <v>1&amp;3</v>
      </c>
      <c r="M175" s="333" t="str">
        <f t="shared" ref="M175" si="1357">IF(G161="A","B&amp;C",IF(G161="B","A&amp;C","A&amp;B"))</f>
        <v>A&amp;B</v>
      </c>
      <c r="N175" s="333" t="str">
        <f t="shared" ref="N175" si="1358">IF(H161=1,"2&amp;3",IF(H161=2,"1&amp;3","1&amp;2"))</f>
        <v>1&amp;3</v>
      </c>
      <c r="O175" s="306"/>
      <c r="P175" s="308"/>
      <c r="Q175" s="306"/>
      <c r="R175" s="306"/>
      <c r="S175" s="335" t="str">
        <f t="shared" ref="S175" si="1359">IF(D162="A","B&amp;C",IF(D162="B","A&amp;C","A&amp;B"))</f>
        <v>B&amp;C</v>
      </c>
      <c r="T175" s="335" t="str">
        <f t="shared" ref="T175" si="1360">IF(E162=1,"2&amp;3",IF(E162=2,"1&amp;3","1&amp;2"))</f>
        <v>1&amp;3</v>
      </c>
      <c r="U175" s="335" t="str">
        <f t="shared" ref="U175" si="1361">IF(F162="A","B&amp;C",IF(F162="B","A&amp;C","A&amp;B"))</f>
        <v>A&amp;B</v>
      </c>
      <c r="V175" s="335" t="str">
        <f t="shared" ref="V175" si="1362">IF(G162=1,"2&amp;3",IF(G162=2,"1&amp;3","1&amp;2"))</f>
        <v>2&amp;3</v>
      </c>
      <c r="W175" s="335" t="str">
        <f t="shared" ref="W175" si="1363">IF(H162="A","B&amp;C",IF(H162="B","A&amp;C","A&amp;B"))</f>
        <v>A&amp;C</v>
      </c>
      <c r="X175" s="306"/>
      <c r="Y175" s="308"/>
      <c r="Z175" s="306"/>
      <c r="AA175" s="306"/>
      <c r="AB175" s="337" t="str">
        <f t="shared" ref="AB175" si="1364">IF(D163="L","H","L")</f>
        <v>H</v>
      </c>
      <c r="AC175" s="337" t="str">
        <f t="shared" ref="AC175" si="1365">IF(E163="O","E","O")</f>
        <v>E</v>
      </c>
      <c r="AD175" s="337" t="str">
        <f t="shared" ref="AD175" si="1366">IF(F163="L","H","L")</f>
        <v>H</v>
      </c>
      <c r="AE175" s="337" t="str">
        <f t="shared" ref="AE175" si="1367">IF(G163="O","E","O")</f>
        <v>E</v>
      </c>
      <c r="AF175" s="337" t="str">
        <f t="shared" ref="AF175" si="1368">IF(H163="L","H","L")</f>
        <v>L</v>
      </c>
      <c r="AG175" s="306"/>
      <c r="AH175" s="308"/>
      <c r="AI175" s="306"/>
    </row>
    <row r="176" spans="1:35">
      <c r="A176" s="327">
        <f t="shared" si="1053"/>
        <v>166</v>
      </c>
      <c r="B176" s="328">
        <f>Data!B176</f>
        <v>17</v>
      </c>
      <c r="D176" s="334">
        <f t="shared" ref="D176" si="1369">IF(AND(B176&gt;0,B176&lt;=12),1,IF(AND(B176&gt;12,B176&lt;=24),2,IF(AND(B176&gt;24,B176&lt;=36),3,0)))</f>
        <v>2</v>
      </c>
      <c r="E176" s="334" t="str">
        <f t="shared" ref="E176" si="1370">IF(B177=0,0,IF(MOD(B177,3)=1,"A",IF(MOD(B177,3)=2,"B","C")))</f>
        <v>C</v>
      </c>
      <c r="F176" s="334">
        <f t="shared" ref="F176" si="1371">IF(AND(B178&gt;0,B178&lt;=12),1,IF(AND(B178&gt;12,B178&lt;=24),2,IF(AND(B178&gt;24,B178&lt;=36),3,0)))</f>
        <v>1</v>
      </c>
      <c r="G176" s="334" t="str">
        <f t="shared" ref="G176" si="1372">IF(B179=0,0,IF(MOD(B179,3)=1,"A",IF(MOD(B179,3)=2,"B","C")))</f>
        <v>C</v>
      </c>
      <c r="H176" s="334">
        <f t="shared" ref="H176" si="1373">IF(AND(B180&gt;0,B180&lt;=12),1,IF(AND(B180&gt;12,B180&lt;=24),2,IF(AND(B180&gt;24,B180&lt;=36),3,0)))</f>
        <v>3</v>
      </c>
      <c r="J176" s="314" t="str">
        <f t="shared" ref="J176" si="1374">IF(AND(D176&lt;&gt;D161,D176&lt;&gt;0),"W","L")</f>
        <v>W</v>
      </c>
      <c r="K176" s="314" t="str">
        <f t="shared" ref="K176" si="1375">IF(J176="W"," ", IF(AND(E176&lt;&gt;E161,E176&lt;&gt;0),"W","L"))</f>
        <v xml:space="preserve"> </v>
      </c>
      <c r="L176" s="314" t="str">
        <f t="shared" ref="L176:N176" si="1376">IF(OR(K176="W",K176=" ")," ",IF(AND(F176&lt;&gt;F161,F176&lt;&gt;0),"W","L"))</f>
        <v xml:space="preserve"> </v>
      </c>
      <c r="M176" s="314" t="str">
        <f t="shared" si="1376"/>
        <v xml:space="preserve"> </v>
      </c>
      <c r="N176" s="314" t="str">
        <f t="shared" si="1376"/>
        <v xml:space="preserve"> </v>
      </c>
      <c r="O176" s="306"/>
      <c r="P176" s="308">
        <f t="shared" ref="P176" si="1377">IF(J176="W",1,IF(K176="W",2,IF(L176="W",3,IF(M176="W",4,IF(N176="W",5,"L")))))</f>
        <v>1</v>
      </c>
      <c r="Q176" s="306">
        <f t="shared" ref="Q176" si="1378">IF(P176&lt;&gt;"L",Q171+1,Q171-243)</f>
        <v>31</v>
      </c>
      <c r="R176" s="306"/>
      <c r="S176" s="314" t="str">
        <f t="shared" ref="S176" si="1379">IF(AND(D177&lt;&gt;D162,D177&lt;&gt;0),"W","L")</f>
        <v>W</v>
      </c>
      <c r="T176" s="314" t="str">
        <f t="shared" ref="T176" si="1380">IF(S176="W"," ", IF(AND(E177&lt;&gt;E162,E177&lt;&gt;0),"W","L"))</f>
        <v xml:space="preserve"> </v>
      </c>
      <c r="U176" s="314" t="str">
        <f t="shared" ref="U176:W176" si="1381">IF(OR(T176="W",T176=" ")," ",IF(AND(F177&lt;&gt;F162,F177&lt;&gt;0),"W","L"))</f>
        <v xml:space="preserve"> </v>
      </c>
      <c r="V176" s="314" t="str">
        <f t="shared" si="1381"/>
        <v xml:space="preserve"> </v>
      </c>
      <c r="W176" s="314" t="str">
        <f t="shared" si="1381"/>
        <v xml:space="preserve"> </v>
      </c>
      <c r="X176" s="306"/>
      <c r="Y176" s="308">
        <f t="shared" ref="Y176" si="1382">IF(S176="W",1,IF(T176="W",2,IF(U176="W",3,IF(V176="W",4,IF(W176="W",5,"L")))))</f>
        <v>1</v>
      </c>
      <c r="Z176" s="306">
        <f t="shared" ref="Z176" si="1383">IF(Y176&lt;&gt;"L",Z171+1,Z171-243)</f>
        <v>31</v>
      </c>
      <c r="AA176" s="306"/>
      <c r="AB176" s="314" t="str">
        <f t="shared" ref="AB176" si="1384">IF(AND(D178&lt;&gt;D163,D178&lt;&gt;0),"W","L")</f>
        <v>L</v>
      </c>
      <c r="AC176" s="314" t="str">
        <f t="shared" ref="AC176" si="1385">IF(AB176="W"," ", IF(AND(E178&lt;&gt;E163,E178&lt;&gt;0),"W","L"))</f>
        <v>L</v>
      </c>
      <c r="AD176" s="314" t="str">
        <f t="shared" ref="AD176:AF176" si="1386">IF(OR(AC176="W",AC176=" ")," ",IF(AND(F178&lt;&gt;F163,F178&lt;&gt;0),"W","L"))</f>
        <v>L</v>
      </c>
      <c r="AE176" s="314" t="str">
        <f t="shared" si="1386"/>
        <v>W</v>
      </c>
      <c r="AF176" s="314" t="str">
        <f t="shared" si="1386"/>
        <v xml:space="preserve"> </v>
      </c>
      <c r="AG176" s="306"/>
      <c r="AH176" s="308">
        <f t="shared" ref="AH176" si="1387">IF(AB176="W",1,IF(AC176="W",2,IF(AD176="W",3,IF(AE176="W",4,IF(AF176="W",5,"L")))))</f>
        <v>4</v>
      </c>
      <c r="AI176" s="306">
        <f t="shared" ref="AI176" si="1388">IF(AH176&lt;&gt;"L",AI171+1,AI171-31)</f>
        <v>-33</v>
      </c>
    </row>
    <row r="177" spans="1:35">
      <c r="A177" s="327">
        <f t="shared" si="1053"/>
        <v>167</v>
      </c>
      <c r="B177" s="328">
        <f>Data!B177</f>
        <v>3</v>
      </c>
      <c r="D177" s="336" t="str">
        <f t="shared" ref="D177" si="1389">IF(B176=0,0,IF(MOD(B176,3)=1,"A",IF(MOD(B176,3)=2,"B","C")))</f>
        <v>B</v>
      </c>
      <c r="E177" s="336">
        <f t="shared" ref="E177" si="1390">IF(AND(B177&gt;0,B177&lt;=12),1,IF(AND(B177&gt;12,B177&lt;=24),2,IF(AND(B177&gt;24,B177&lt;=36),3,0)))</f>
        <v>1</v>
      </c>
      <c r="F177" s="336" t="str">
        <f t="shared" ref="F177" si="1391">IF(B178=0,0,IF(MOD(B178,3)=1,"A",IF(MOD(B178,3)=2,"B","C")))</f>
        <v>A</v>
      </c>
      <c r="G177" s="336">
        <f t="shared" ref="G177" si="1392">IF(AND(B179&gt;0,B179&lt;=12),1,IF(AND(B179&gt;12,B179&lt;=24),2,IF(AND(B179&gt;24,B179&lt;=36),3,0)))</f>
        <v>2</v>
      </c>
      <c r="H177" s="336" t="str">
        <f t="shared" ref="H177" si="1393">IF(B180=0,0,IF(MOD(B180,3)=1,"A",IF(MOD(B180,3)=2,"B","C")))</f>
        <v>B</v>
      </c>
      <c r="O177" s="306"/>
      <c r="P177" s="308"/>
      <c r="Q177" s="306"/>
      <c r="R177" s="306"/>
      <c r="X177" s="306"/>
      <c r="Y177" s="308"/>
      <c r="Z177" s="306"/>
      <c r="AA177" s="306"/>
      <c r="AG177" s="306"/>
      <c r="AH177" s="308"/>
      <c r="AI177" s="306"/>
    </row>
    <row r="178" spans="1:35">
      <c r="A178" s="327">
        <f t="shared" si="1053"/>
        <v>168</v>
      </c>
      <c r="B178" s="328">
        <f>Data!B178</f>
        <v>10</v>
      </c>
      <c r="D178" s="338" t="str">
        <f t="shared" ref="D178" si="1394">IF(B176=0,0,IF(B176&lt;=18,"L","H"))</f>
        <v>L</v>
      </c>
      <c r="E178" s="338" t="str">
        <f t="shared" ref="E178" si="1395">IF(B177=0,0,IF(ISODD(B177),"O","E"))</f>
        <v>O</v>
      </c>
      <c r="F178" s="338" t="str">
        <f t="shared" ref="F178" si="1396">IF(B178=0,0,IF(B178&lt;=18,"L","H"))</f>
        <v>L</v>
      </c>
      <c r="G178" s="338" t="str">
        <f t="shared" ref="G178" si="1397">IF(B179=0,0,IF(ISODD(B179),"O","E"))</f>
        <v>E</v>
      </c>
      <c r="H178" s="338" t="str">
        <f t="shared" ref="H178" si="1398">IF(B180=0,0,IF(B180&lt;=18,"L","H"))</f>
        <v>H</v>
      </c>
      <c r="O178" s="306"/>
      <c r="P178" s="308"/>
      <c r="Q178" s="306"/>
      <c r="R178" s="306"/>
      <c r="X178" s="306"/>
      <c r="Y178" s="308"/>
      <c r="Z178" s="306"/>
      <c r="AA178" s="306"/>
      <c r="AG178" s="306"/>
      <c r="AH178" s="308"/>
      <c r="AI178" s="306"/>
    </row>
    <row r="179" spans="1:35">
      <c r="A179" s="327">
        <f t="shared" si="1053"/>
        <v>169</v>
      </c>
      <c r="B179" s="328">
        <f>Data!B179</f>
        <v>18</v>
      </c>
      <c r="D179" s="308"/>
      <c r="E179" s="308"/>
      <c r="F179" s="308"/>
      <c r="G179" s="308"/>
      <c r="H179" s="308"/>
      <c r="O179" s="306"/>
      <c r="P179" s="308"/>
      <c r="Q179" s="306"/>
      <c r="R179" s="306"/>
      <c r="X179" s="306"/>
      <c r="Y179" s="308"/>
      <c r="Z179" s="306"/>
      <c r="AA179" s="306"/>
      <c r="AG179" s="306"/>
      <c r="AH179" s="308"/>
      <c r="AI179" s="306"/>
    </row>
    <row r="180" spans="1:35">
      <c r="A180" s="327">
        <f t="shared" si="1053"/>
        <v>170</v>
      </c>
      <c r="B180" s="328">
        <f>Data!B180</f>
        <v>29</v>
      </c>
      <c r="D180" s="308"/>
      <c r="E180" s="308"/>
      <c r="F180" s="308"/>
      <c r="G180" s="308"/>
      <c r="H180" s="308"/>
      <c r="J180" s="333" t="str">
        <f t="shared" ref="J180" si="1399">IF(D166=1,"2&amp;3",IF(D166=2,"1&amp;3","1&amp;2"))</f>
        <v>2&amp;3</v>
      </c>
      <c r="K180" s="333" t="str">
        <f t="shared" ref="K180" si="1400">IF(E166="A","B&amp;C",IF(E166="B","A&amp;C","A&amp;B"))</f>
        <v>A&amp;B</v>
      </c>
      <c r="L180" s="333" t="str">
        <f t="shared" ref="L180" si="1401">IF(F166=1,"2&amp;3",IF(F166=2,"1&amp;3","1&amp;2"))</f>
        <v>1&amp;3</v>
      </c>
      <c r="M180" s="333" t="str">
        <f t="shared" ref="M180" si="1402">IF(G166="A","B&amp;C",IF(G166="B","A&amp;C","A&amp;B"))</f>
        <v>B&amp;C</v>
      </c>
      <c r="N180" s="333" t="str">
        <f t="shared" ref="N180" si="1403">IF(H166=1,"2&amp;3",IF(H166=2,"1&amp;3","1&amp;2"))</f>
        <v>1&amp;3</v>
      </c>
      <c r="O180" s="306"/>
      <c r="P180" s="308"/>
      <c r="Q180" s="306"/>
      <c r="R180" s="306"/>
      <c r="S180" s="335" t="str">
        <f t="shared" ref="S180" si="1404">IF(D167="A","B&amp;C",IF(D167="B","A&amp;C","A&amp;B"))</f>
        <v>B&amp;C</v>
      </c>
      <c r="T180" s="335" t="str">
        <f t="shared" ref="T180" si="1405">IF(E167=1,"2&amp;3",IF(E167=2,"1&amp;3","1&amp;2"))</f>
        <v>1&amp;2</v>
      </c>
      <c r="U180" s="335" t="str">
        <f t="shared" ref="U180" si="1406">IF(F167="A","B&amp;C",IF(F167="B","A&amp;C","A&amp;B"))</f>
        <v>A&amp;C</v>
      </c>
      <c r="V180" s="335" t="str">
        <f t="shared" ref="V180" si="1407">IF(G167=1,"2&amp;3",IF(G167=2,"1&amp;3","1&amp;2"))</f>
        <v>2&amp;3</v>
      </c>
      <c r="W180" s="335" t="str">
        <f t="shared" ref="W180" si="1408">IF(H167="A","B&amp;C",IF(H167="B","A&amp;C","A&amp;B"))</f>
        <v>A&amp;B</v>
      </c>
      <c r="X180" s="306"/>
      <c r="Y180" s="308"/>
      <c r="Z180" s="306"/>
      <c r="AA180" s="306"/>
      <c r="AB180" s="337" t="str">
        <f t="shared" ref="AB180" si="1409">IF(D168="L","H","L")</f>
        <v>H</v>
      </c>
      <c r="AC180" s="337" t="str">
        <f t="shared" ref="AC180" si="1410">IF(E168="O","E","O")</f>
        <v>O</v>
      </c>
      <c r="AD180" s="337" t="str">
        <f t="shared" ref="AD180" si="1411">IF(F168="L","H","L")</f>
        <v>H</v>
      </c>
      <c r="AE180" s="337" t="str">
        <f t="shared" ref="AE180" si="1412">IF(G168="O","E","O")</f>
        <v>E</v>
      </c>
      <c r="AF180" s="337" t="str">
        <f t="shared" ref="AF180" si="1413">IF(H168="L","H","L")</f>
        <v>H</v>
      </c>
      <c r="AG180" s="306"/>
      <c r="AH180" s="308"/>
      <c r="AI180" s="306"/>
    </row>
    <row r="181" spans="1:35">
      <c r="A181" s="327">
        <f t="shared" si="1053"/>
        <v>171</v>
      </c>
      <c r="B181" s="328">
        <f>Data!B181</f>
        <v>28</v>
      </c>
      <c r="D181" s="334">
        <f t="shared" ref="D181" si="1414">IF(AND(B181&gt;0,B181&lt;=12),1,IF(AND(B181&gt;12,B181&lt;=24),2,IF(AND(B181&gt;24,B181&lt;=36),3,0)))</f>
        <v>3</v>
      </c>
      <c r="E181" s="334" t="str">
        <f t="shared" ref="E181" si="1415">IF(B182=0,0,IF(MOD(B182,3)=1,"A",IF(MOD(B182,3)=2,"B","C")))</f>
        <v>A</v>
      </c>
      <c r="F181" s="334">
        <f t="shared" ref="F181" si="1416">IF(AND(B183&gt;0,B183&lt;=12),1,IF(AND(B183&gt;12,B183&lt;=24),2,IF(AND(B183&gt;24,B183&lt;=36),3,0)))</f>
        <v>3</v>
      </c>
      <c r="G181" s="334" t="str">
        <f t="shared" ref="G181" si="1417">IF(B184=0,0,IF(MOD(B184,3)=1,"A",IF(MOD(B184,3)=2,"B","C")))</f>
        <v>B</v>
      </c>
      <c r="H181" s="334">
        <f t="shared" ref="H181" si="1418">IF(AND(B185&gt;0,B185&lt;=12),1,IF(AND(B185&gt;12,B185&lt;=24),2,IF(AND(B185&gt;24,B185&lt;=36),3,0)))</f>
        <v>1</v>
      </c>
      <c r="J181" s="314" t="str">
        <f t="shared" ref="J181" si="1419">IF(AND(D181&lt;&gt;D166,D181&lt;&gt;0),"W","L")</f>
        <v>W</v>
      </c>
      <c r="K181" s="314" t="str">
        <f t="shared" ref="K181" si="1420">IF(J181="W"," ", IF(AND(E181&lt;&gt;E166,E181&lt;&gt;0),"W","L"))</f>
        <v xml:space="preserve"> </v>
      </c>
      <c r="L181" s="314" t="str">
        <f t="shared" ref="L181:N181" si="1421">IF(OR(K181="W",K181=" ")," ",IF(AND(F181&lt;&gt;F166,F181&lt;&gt;0),"W","L"))</f>
        <v xml:space="preserve"> </v>
      </c>
      <c r="M181" s="314" t="str">
        <f t="shared" si="1421"/>
        <v xml:space="preserve"> </v>
      </c>
      <c r="N181" s="314" t="str">
        <f t="shared" si="1421"/>
        <v xml:space="preserve"> </v>
      </c>
      <c r="O181" s="306"/>
      <c r="P181" s="308">
        <f t="shared" ref="P181" si="1422">IF(J181="W",1,IF(K181="W",2,IF(L181="W",3,IF(M181="W",4,IF(N181="W",5,"L")))))</f>
        <v>1</v>
      </c>
      <c r="Q181" s="306">
        <f t="shared" ref="Q181" si="1423">IF(P181&lt;&gt;"L",Q176+1,Q176-243)</f>
        <v>32</v>
      </c>
      <c r="R181" s="306"/>
      <c r="S181" s="314" t="str">
        <f t="shared" ref="S181" si="1424">IF(AND(D182&lt;&gt;D167,D182&lt;&gt;0),"W","L")</f>
        <v>L</v>
      </c>
      <c r="T181" s="314" t="str">
        <f t="shared" ref="T181" si="1425">IF(S181="W"," ", IF(AND(E182&lt;&gt;E167,E182&lt;&gt;0),"W","L"))</f>
        <v>W</v>
      </c>
      <c r="U181" s="314" t="str">
        <f t="shared" ref="U181:W181" si="1426">IF(OR(T181="W",T181=" ")," ",IF(AND(F182&lt;&gt;F167,F182&lt;&gt;0),"W","L"))</f>
        <v xml:space="preserve"> </v>
      </c>
      <c r="V181" s="314" t="str">
        <f t="shared" si="1426"/>
        <v xml:space="preserve"> </v>
      </c>
      <c r="W181" s="314" t="str">
        <f t="shared" si="1426"/>
        <v xml:space="preserve"> </v>
      </c>
      <c r="X181" s="306"/>
      <c r="Y181" s="308">
        <f t="shared" ref="Y181" si="1427">IF(S181="W",1,IF(T181="W",2,IF(U181="W",3,IF(V181="W",4,IF(W181="W",5,"L")))))</f>
        <v>2</v>
      </c>
      <c r="Z181" s="306">
        <f t="shared" ref="Z181" si="1428">IF(Y181&lt;&gt;"L",Z176+1,Z176-243)</f>
        <v>32</v>
      </c>
      <c r="AA181" s="306"/>
      <c r="AB181" s="314" t="str">
        <f t="shared" ref="AB181" si="1429">IF(AND(D183&lt;&gt;D168,D183&lt;&gt;0),"W","L")</f>
        <v>W</v>
      </c>
      <c r="AC181" s="314" t="str">
        <f t="shared" ref="AC181" si="1430">IF(AB181="W"," ", IF(AND(E183&lt;&gt;E168,E183&lt;&gt;0),"W","L"))</f>
        <v xml:space="preserve"> </v>
      </c>
      <c r="AD181" s="314" t="str">
        <f t="shared" ref="AD181:AF181" si="1431">IF(OR(AC181="W",AC181=" ")," ",IF(AND(F183&lt;&gt;F168,F183&lt;&gt;0),"W","L"))</f>
        <v xml:space="preserve"> </v>
      </c>
      <c r="AE181" s="314" t="str">
        <f t="shared" si="1431"/>
        <v xml:space="preserve"> </v>
      </c>
      <c r="AF181" s="314" t="str">
        <f t="shared" si="1431"/>
        <v xml:space="preserve"> </v>
      </c>
      <c r="AG181" s="306"/>
      <c r="AH181" s="308">
        <f t="shared" ref="AH181" si="1432">IF(AB181="W",1,IF(AC181="W",2,IF(AD181="W",3,IF(AE181="W",4,IF(AF181="W",5,"L")))))</f>
        <v>1</v>
      </c>
      <c r="AI181" s="306">
        <f t="shared" ref="AI181" si="1433">IF(AH181&lt;&gt;"L",AI176+1,AI176-31)</f>
        <v>-32</v>
      </c>
    </row>
    <row r="182" spans="1:35">
      <c r="A182" s="327">
        <f t="shared" si="1053"/>
        <v>172</v>
      </c>
      <c r="B182" s="328">
        <f>Data!B182</f>
        <v>10</v>
      </c>
      <c r="D182" s="336" t="str">
        <f t="shared" ref="D182" si="1434">IF(B181=0,0,IF(MOD(B181,3)=1,"A",IF(MOD(B181,3)=2,"B","C")))</f>
        <v>A</v>
      </c>
      <c r="E182" s="336">
        <f t="shared" ref="E182" si="1435">IF(AND(B182&gt;0,B182&lt;=12),1,IF(AND(B182&gt;12,B182&lt;=24),2,IF(AND(B182&gt;24,B182&lt;=36),3,0)))</f>
        <v>1</v>
      </c>
      <c r="F182" s="336" t="str">
        <f t="shared" ref="F182" si="1436">IF(B183=0,0,IF(MOD(B183,3)=1,"A",IF(MOD(B183,3)=2,"B","C")))</f>
        <v>B</v>
      </c>
      <c r="G182" s="336">
        <f t="shared" ref="G182" si="1437">IF(AND(B184&gt;0,B184&lt;=12),1,IF(AND(B184&gt;12,B184&lt;=24),2,IF(AND(B184&gt;24,B184&lt;=36),3,0)))</f>
        <v>2</v>
      </c>
      <c r="H182" s="336" t="str">
        <f t="shared" ref="H182" si="1438">IF(B185=0,0,IF(MOD(B185,3)=1,"A",IF(MOD(B185,3)=2,"B","C")))</f>
        <v>B</v>
      </c>
      <c r="O182" s="306"/>
      <c r="P182" s="308"/>
      <c r="Q182" s="306"/>
      <c r="R182" s="306"/>
      <c r="X182" s="306"/>
      <c r="Y182" s="308"/>
      <c r="Z182" s="306"/>
      <c r="AA182" s="306"/>
      <c r="AG182" s="306"/>
      <c r="AH182" s="308"/>
      <c r="AI182" s="306"/>
    </row>
    <row r="183" spans="1:35">
      <c r="A183" s="327">
        <f t="shared" si="1053"/>
        <v>173</v>
      </c>
      <c r="B183" s="328">
        <f>Data!B183</f>
        <v>32</v>
      </c>
      <c r="D183" s="338" t="str">
        <f t="shared" ref="D183" si="1439">IF(B181=0,0,IF(B181&lt;=18,"L","H"))</f>
        <v>H</v>
      </c>
      <c r="E183" s="338" t="str">
        <f t="shared" ref="E183" si="1440">IF(B182=0,0,IF(ISODD(B182),"O","E"))</f>
        <v>E</v>
      </c>
      <c r="F183" s="338" t="str">
        <f t="shared" ref="F183" si="1441">IF(B183=0,0,IF(B183&lt;=18,"L","H"))</f>
        <v>H</v>
      </c>
      <c r="G183" s="338" t="str">
        <f t="shared" ref="G183" si="1442">IF(B184=0,0,IF(ISODD(B184),"O","E"))</f>
        <v>E</v>
      </c>
      <c r="H183" s="338" t="str">
        <f t="shared" ref="H183" si="1443">IF(B185=0,0,IF(B185&lt;=18,"L","H"))</f>
        <v>L</v>
      </c>
      <c r="O183" s="306"/>
      <c r="P183" s="308"/>
      <c r="Q183" s="306"/>
      <c r="R183" s="306"/>
      <c r="X183" s="306"/>
      <c r="Y183" s="308"/>
      <c r="Z183" s="306"/>
      <c r="AA183" s="306"/>
      <c r="AG183" s="306"/>
      <c r="AH183" s="308"/>
      <c r="AI183" s="306"/>
    </row>
    <row r="184" spans="1:35">
      <c r="A184" s="327">
        <f t="shared" si="1053"/>
        <v>174</v>
      </c>
      <c r="B184" s="328">
        <f>Data!B184</f>
        <v>14</v>
      </c>
      <c r="D184" s="308"/>
      <c r="E184" s="308"/>
      <c r="F184" s="308"/>
      <c r="G184" s="308"/>
      <c r="H184" s="308"/>
      <c r="O184" s="306"/>
      <c r="P184" s="308"/>
      <c r="Q184" s="306"/>
      <c r="R184" s="306"/>
      <c r="X184" s="306"/>
      <c r="Y184" s="308"/>
      <c r="Z184" s="306"/>
      <c r="AA184" s="306"/>
      <c r="AG184" s="306"/>
      <c r="AH184" s="308"/>
      <c r="AI184" s="306"/>
    </row>
    <row r="185" spans="1:35">
      <c r="A185" s="327">
        <f t="shared" si="1053"/>
        <v>175</v>
      </c>
      <c r="B185" s="328">
        <f>Data!B185</f>
        <v>11</v>
      </c>
      <c r="D185" s="308"/>
      <c r="E185" s="308"/>
      <c r="F185" s="308"/>
      <c r="G185" s="308"/>
      <c r="H185" s="308"/>
      <c r="J185" s="333" t="str">
        <f t="shared" ref="J185" si="1444">IF(D171=1,"2&amp;3",IF(D171=2,"1&amp;3","1&amp;2"))</f>
        <v>2&amp;3</v>
      </c>
      <c r="K185" s="333" t="str">
        <f t="shared" ref="K185" si="1445">IF(E171="A","B&amp;C",IF(E171="B","A&amp;C","A&amp;B"))</f>
        <v>A&amp;C</v>
      </c>
      <c r="L185" s="333" t="str">
        <f t="shared" ref="L185" si="1446">IF(F171=1,"2&amp;3",IF(F171=2,"1&amp;3","1&amp;2"))</f>
        <v>1&amp;2</v>
      </c>
      <c r="M185" s="333" t="str">
        <f t="shared" ref="M185" si="1447">IF(G171="A","B&amp;C",IF(G171="B","A&amp;C","A&amp;B"))</f>
        <v>A&amp;B</v>
      </c>
      <c r="N185" s="333" t="str">
        <f t="shared" ref="N185" si="1448">IF(H171=1,"2&amp;3",IF(H171=2,"1&amp;3","1&amp;2"))</f>
        <v>2&amp;3</v>
      </c>
      <c r="O185" s="306"/>
      <c r="P185" s="308"/>
      <c r="Q185" s="306"/>
      <c r="R185" s="306"/>
      <c r="S185" s="335" t="str">
        <f t="shared" ref="S185" si="1449">IF(D172="A","B&amp;C",IF(D172="B","A&amp;C","A&amp;B"))</f>
        <v>B&amp;C</v>
      </c>
      <c r="T185" s="335" t="str">
        <f t="shared" ref="T185" si="1450">IF(E172=1,"2&amp;3",IF(E172=2,"1&amp;3","1&amp;2"))</f>
        <v>1&amp;3</v>
      </c>
      <c r="U185" s="335" t="str">
        <f t="shared" ref="U185" si="1451">IF(F172="A","B&amp;C",IF(F172="B","A&amp;C","A&amp;B"))</f>
        <v>A&amp;B</v>
      </c>
      <c r="V185" s="335" t="str">
        <f t="shared" ref="V185" si="1452">IF(G172=1,"2&amp;3",IF(G172=2,"1&amp;3","1&amp;2"))</f>
        <v>2&amp;3</v>
      </c>
      <c r="W185" s="335" t="str">
        <f t="shared" ref="W185" si="1453">IF(H172="A","B&amp;C",IF(H172="B","A&amp;C","A&amp;B"))</f>
        <v>A&amp;C</v>
      </c>
      <c r="X185" s="306"/>
      <c r="Y185" s="308"/>
      <c r="Z185" s="306"/>
      <c r="AA185" s="306"/>
      <c r="AB185" s="337" t="str">
        <f t="shared" ref="AB185" si="1454">IF(D173="L","H","L")</f>
        <v>H</v>
      </c>
      <c r="AC185" s="337" t="str">
        <f t="shared" ref="AC185" si="1455">IF(E173="O","E","O")</f>
        <v>O</v>
      </c>
      <c r="AD185" s="337" t="str">
        <f t="shared" ref="AD185" si="1456">IF(F173="L","H","L")</f>
        <v>L</v>
      </c>
      <c r="AE185" s="337" t="str">
        <f t="shared" ref="AE185" si="1457">IF(G173="O","E","O")</f>
        <v>E</v>
      </c>
      <c r="AF185" s="337" t="str">
        <f t="shared" ref="AF185" si="1458">IF(H173="L","H","L")</f>
        <v>H</v>
      </c>
      <c r="AG185" s="306"/>
      <c r="AH185" s="308"/>
      <c r="AI185" s="306"/>
    </row>
    <row r="186" spans="1:35">
      <c r="A186" s="327">
        <f t="shared" si="1053"/>
        <v>176</v>
      </c>
      <c r="B186" s="328">
        <f>Data!B186</f>
        <v>13</v>
      </c>
      <c r="D186" s="334">
        <f t="shared" ref="D186" si="1459">IF(AND(B186&gt;0,B186&lt;=12),1,IF(AND(B186&gt;12,B186&lt;=24),2,IF(AND(B186&gt;24,B186&lt;=36),3,0)))</f>
        <v>2</v>
      </c>
      <c r="E186" s="334" t="str">
        <f t="shared" ref="E186" si="1460">IF(B187=0,0,IF(MOD(B187,3)=1,"A",IF(MOD(B187,3)=2,"B","C")))</f>
        <v>B</v>
      </c>
      <c r="F186" s="334">
        <f t="shared" ref="F186" si="1461">IF(AND(B188&gt;0,B188&lt;=12),1,IF(AND(B188&gt;12,B188&lt;=24),2,IF(AND(B188&gt;24,B188&lt;=36),3,0)))</f>
        <v>2</v>
      </c>
      <c r="G186" s="334" t="str">
        <f t="shared" ref="G186" si="1462">IF(B189=0,0,IF(MOD(B189,3)=1,"A",IF(MOD(B189,3)=2,"B","C")))</f>
        <v>B</v>
      </c>
      <c r="H186" s="334">
        <f t="shared" ref="H186" si="1463">IF(AND(B190&gt;0,B190&lt;=12),1,IF(AND(B190&gt;12,B190&lt;=24),2,IF(AND(B190&gt;24,B190&lt;=36),3,0)))</f>
        <v>1</v>
      </c>
      <c r="J186" s="314" t="str">
        <f t="shared" ref="J186" si="1464">IF(AND(D186&lt;&gt;D171,D186&lt;&gt;0),"W","L")</f>
        <v>W</v>
      </c>
      <c r="K186" s="314" t="str">
        <f t="shared" ref="K186" si="1465">IF(J186="W"," ", IF(AND(E186&lt;&gt;E171,E186&lt;&gt;0),"W","L"))</f>
        <v xml:space="preserve"> </v>
      </c>
      <c r="L186" s="314" t="str">
        <f t="shared" ref="L186:N186" si="1466">IF(OR(K186="W",K186=" ")," ",IF(AND(F186&lt;&gt;F171,F186&lt;&gt;0),"W","L"))</f>
        <v xml:space="preserve"> </v>
      </c>
      <c r="M186" s="314" t="str">
        <f t="shared" si="1466"/>
        <v xml:space="preserve"> </v>
      </c>
      <c r="N186" s="314" t="str">
        <f t="shared" si="1466"/>
        <v xml:space="preserve"> </v>
      </c>
      <c r="O186" s="306"/>
      <c r="P186" s="308">
        <f t="shared" ref="P186" si="1467">IF(J186="W",1,IF(K186="W",2,IF(L186="W",3,IF(M186="W",4,IF(N186="W",5,"L")))))</f>
        <v>1</v>
      </c>
      <c r="Q186" s="306">
        <f t="shared" ref="Q186" si="1468">IF(P186&lt;&gt;"L",Q181+1,Q181-243)</f>
        <v>33</v>
      </c>
      <c r="R186" s="306"/>
      <c r="S186" s="314" t="str">
        <f t="shared" ref="S186" si="1469">IF(AND(D187&lt;&gt;D172,D187&lt;&gt;0),"W","L")</f>
        <v>L</v>
      </c>
      <c r="T186" s="314" t="str">
        <f t="shared" ref="T186" si="1470">IF(S186="W"," ", IF(AND(E187&lt;&gt;E172,E187&lt;&gt;0),"W","L"))</f>
        <v>W</v>
      </c>
      <c r="U186" s="314" t="str">
        <f t="shared" ref="U186:W186" si="1471">IF(OR(T186="W",T186=" ")," ",IF(AND(F187&lt;&gt;F172,F187&lt;&gt;0),"W","L"))</f>
        <v xml:space="preserve"> </v>
      </c>
      <c r="V186" s="314" t="str">
        <f t="shared" si="1471"/>
        <v xml:space="preserve"> </v>
      </c>
      <c r="W186" s="314" t="str">
        <f t="shared" si="1471"/>
        <v xml:space="preserve"> </v>
      </c>
      <c r="X186" s="306"/>
      <c r="Y186" s="308">
        <f t="shared" ref="Y186" si="1472">IF(S186="W",1,IF(T186="W",2,IF(U186="W",3,IF(V186="W",4,IF(W186="W",5,"L")))))</f>
        <v>2</v>
      </c>
      <c r="Z186" s="306">
        <f t="shared" ref="Z186" si="1473">IF(Y186&lt;&gt;"L",Z181+1,Z181-243)</f>
        <v>33</v>
      </c>
      <c r="AA186" s="306"/>
      <c r="AB186" s="314" t="str">
        <f t="shared" ref="AB186" si="1474">IF(AND(D188&lt;&gt;D173,D188&lt;&gt;0),"W","L")</f>
        <v>L</v>
      </c>
      <c r="AC186" s="314" t="str">
        <f t="shared" ref="AC186" si="1475">IF(AB186="W"," ", IF(AND(E188&lt;&gt;E173,E188&lt;&gt;0),"W","L"))</f>
        <v>W</v>
      </c>
      <c r="AD186" s="314" t="str">
        <f t="shared" ref="AD186:AF186" si="1476">IF(OR(AC186="W",AC186=" ")," ",IF(AND(F188&lt;&gt;F173,F188&lt;&gt;0),"W","L"))</f>
        <v xml:space="preserve"> </v>
      </c>
      <c r="AE186" s="314" t="str">
        <f t="shared" si="1476"/>
        <v xml:space="preserve"> </v>
      </c>
      <c r="AF186" s="314" t="str">
        <f t="shared" si="1476"/>
        <v xml:space="preserve"> </v>
      </c>
      <c r="AG186" s="306"/>
      <c r="AH186" s="308">
        <f t="shared" ref="AH186" si="1477">IF(AB186="W",1,IF(AC186="W",2,IF(AD186="W",3,IF(AE186="W",4,IF(AF186="W",5,"L")))))</f>
        <v>2</v>
      </c>
      <c r="AI186" s="306">
        <f t="shared" ref="AI186" si="1478">IF(AH186&lt;&gt;"L",AI181+1,AI181-31)</f>
        <v>-31</v>
      </c>
    </row>
    <row r="187" spans="1:35">
      <c r="A187" s="327">
        <f t="shared" si="1053"/>
        <v>177</v>
      </c>
      <c r="B187" s="328">
        <f>Data!B187</f>
        <v>35</v>
      </c>
      <c r="D187" s="336" t="str">
        <f t="shared" ref="D187" si="1479">IF(B186=0,0,IF(MOD(B186,3)=1,"A",IF(MOD(B186,3)=2,"B","C")))</f>
        <v>A</v>
      </c>
      <c r="E187" s="336">
        <f t="shared" ref="E187" si="1480">IF(AND(B187&gt;0,B187&lt;=12),1,IF(AND(B187&gt;12,B187&lt;=24),2,IF(AND(B187&gt;24,B187&lt;=36),3,0)))</f>
        <v>3</v>
      </c>
      <c r="F187" s="336" t="str">
        <f t="shared" ref="F187" si="1481">IF(B188=0,0,IF(MOD(B188,3)=1,"A",IF(MOD(B188,3)=2,"B","C")))</f>
        <v>A</v>
      </c>
      <c r="G187" s="336">
        <f t="shared" ref="G187" si="1482">IF(AND(B189&gt;0,B189&lt;=12),1,IF(AND(B189&gt;12,B189&lt;=24),2,IF(AND(B189&gt;24,B189&lt;=36),3,0)))</f>
        <v>2</v>
      </c>
      <c r="H187" s="336" t="str">
        <f t="shared" ref="H187" si="1483">IF(B190=0,0,IF(MOD(B190,3)=1,"A",IF(MOD(B190,3)=2,"B","C")))</f>
        <v>C</v>
      </c>
      <c r="O187" s="306"/>
      <c r="P187" s="308"/>
      <c r="Q187" s="306"/>
      <c r="R187" s="306"/>
      <c r="X187" s="306"/>
      <c r="Y187" s="308"/>
      <c r="Z187" s="306"/>
      <c r="AA187" s="306"/>
      <c r="AG187" s="306"/>
      <c r="AH187" s="308"/>
      <c r="AI187" s="306"/>
    </row>
    <row r="188" spans="1:35">
      <c r="A188" s="327">
        <f t="shared" si="1053"/>
        <v>178</v>
      </c>
      <c r="B188" s="328">
        <f>Data!B188</f>
        <v>13</v>
      </c>
      <c r="D188" s="338" t="str">
        <f t="shared" ref="D188" si="1484">IF(B186=0,0,IF(B186&lt;=18,"L","H"))</f>
        <v>L</v>
      </c>
      <c r="E188" s="338" t="str">
        <f t="shared" ref="E188" si="1485">IF(B187=0,0,IF(ISODD(B187),"O","E"))</f>
        <v>O</v>
      </c>
      <c r="F188" s="338" t="str">
        <f t="shared" ref="F188" si="1486">IF(B188=0,0,IF(B188&lt;=18,"L","H"))</f>
        <v>L</v>
      </c>
      <c r="G188" s="338" t="str">
        <f t="shared" ref="G188" si="1487">IF(B189=0,0,IF(ISODD(B189),"O","E"))</f>
        <v>E</v>
      </c>
      <c r="H188" s="338" t="str">
        <f t="shared" ref="H188" si="1488">IF(B190=0,0,IF(B190&lt;=18,"L","H"))</f>
        <v>L</v>
      </c>
      <c r="O188" s="306"/>
      <c r="P188" s="308"/>
      <c r="Q188" s="306"/>
      <c r="R188" s="306"/>
      <c r="X188" s="306"/>
      <c r="Y188" s="308"/>
      <c r="Z188" s="306"/>
      <c r="AA188" s="306"/>
      <c r="AG188" s="306"/>
      <c r="AH188" s="308"/>
      <c r="AI188" s="306"/>
    </row>
    <row r="189" spans="1:35">
      <c r="A189" s="327">
        <f t="shared" si="1053"/>
        <v>179</v>
      </c>
      <c r="B189" s="328">
        <f>Data!B189</f>
        <v>14</v>
      </c>
      <c r="D189" s="308"/>
      <c r="E189" s="308"/>
      <c r="F189" s="308"/>
      <c r="G189" s="308"/>
      <c r="H189" s="308"/>
      <c r="O189" s="306"/>
      <c r="P189" s="308"/>
      <c r="Q189" s="306"/>
      <c r="R189" s="306"/>
      <c r="X189" s="306"/>
      <c r="Y189" s="308"/>
      <c r="Z189" s="306"/>
      <c r="AA189" s="306"/>
      <c r="AG189" s="306"/>
      <c r="AH189" s="308"/>
      <c r="AI189" s="306"/>
    </row>
    <row r="190" spans="1:35">
      <c r="A190" s="327">
        <f t="shared" si="1053"/>
        <v>180</v>
      </c>
      <c r="B190" s="328">
        <f>Data!B190</f>
        <v>6</v>
      </c>
      <c r="D190" s="308"/>
      <c r="E190" s="308"/>
      <c r="F190" s="308"/>
      <c r="G190" s="308"/>
      <c r="H190" s="308"/>
      <c r="J190" s="333" t="str">
        <f t="shared" ref="J190" si="1489">IF(D176=1,"2&amp;3",IF(D176=2,"1&amp;3","1&amp;2"))</f>
        <v>1&amp;3</v>
      </c>
      <c r="K190" s="333" t="str">
        <f t="shared" ref="K190" si="1490">IF(E176="A","B&amp;C",IF(E176="B","A&amp;C","A&amp;B"))</f>
        <v>A&amp;B</v>
      </c>
      <c r="L190" s="333" t="str">
        <f t="shared" ref="L190" si="1491">IF(F176=1,"2&amp;3",IF(F176=2,"1&amp;3","1&amp;2"))</f>
        <v>2&amp;3</v>
      </c>
      <c r="M190" s="333" t="str">
        <f t="shared" ref="M190" si="1492">IF(G176="A","B&amp;C",IF(G176="B","A&amp;C","A&amp;B"))</f>
        <v>A&amp;B</v>
      </c>
      <c r="N190" s="333" t="str">
        <f t="shared" ref="N190" si="1493">IF(H176=1,"2&amp;3",IF(H176=2,"1&amp;3","1&amp;2"))</f>
        <v>1&amp;2</v>
      </c>
      <c r="O190" s="306"/>
      <c r="P190" s="308"/>
      <c r="Q190" s="306"/>
      <c r="R190" s="306"/>
      <c r="S190" s="335" t="str">
        <f t="shared" ref="S190" si="1494">IF(D177="A","B&amp;C",IF(D177="B","A&amp;C","A&amp;B"))</f>
        <v>A&amp;C</v>
      </c>
      <c r="T190" s="335" t="str">
        <f t="shared" ref="T190" si="1495">IF(E177=1,"2&amp;3",IF(E177=2,"1&amp;3","1&amp;2"))</f>
        <v>2&amp;3</v>
      </c>
      <c r="U190" s="335" t="str">
        <f t="shared" ref="U190" si="1496">IF(F177="A","B&amp;C",IF(F177="B","A&amp;C","A&amp;B"))</f>
        <v>B&amp;C</v>
      </c>
      <c r="V190" s="335" t="str">
        <f t="shared" ref="V190" si="1497">IF(G177=1,"2&amp;3",IF(G177=2,"1&amp;3","1&amp;2"))</f>
        <v>1&amp;3</v>
      </c>
      <c r="W190" s="335" t="str">
        <f t="shared" ref="W190" si="1498">IF(H177="A","B&amp;C",IF(H177="B","A&amp;C","A&amp;B"))</f>
        <v>A&amp;C</v>
      </c>
      <c r="X190" s="306"/>
      <c r="Y190" s="308"/>
      <c r="Z190" s="306"/>
      <c r="AA190" s="306"/>
      <c r="AB190" s="337" t="str">
        <f t="shared" ref="AB190" si="1499">IF(D178="L","H","L")</f>
        <v>H</v>
      </c>
      <c r="AC190" s="337" t="str">
        <f t="shared" ref="AC190" si="1500">IF(E178="O","E","O")</f>
        <v>E</v>
      </c>
      <c r="AD190" s="337" t="str">
        <f t="shared" ref="AD190" si="1501">IF(F178="L","H","L")</f>
        <v>H</v>
      </c>
      <c r="AE190" s="337" t="str">
        <f t="shared" ref="AE190" si="1502">IF(G178="O","E","O")</f>
        <v>O</v>
      </c>
      <c r="AF190" s="337" t="str">
        <f t="shared" ref="AF190" si="1503">IF(H178="L","H","L")</f>
        <v>L</v>
      </c>
      <c r="AG190" s="306"/>
      <c r="AH190" s="308"/>
      <c r="AI190" s="306"/>
    </row>
    <row r="191" spans="1:35">
      <c r="A191" s="327">
        <f t="shared" si="1053"/>
        <v>181</v>
      </c>
      <c r="B191" s="328">
        <f>Data!B191</f>
        <v>16</v>
      </c>
      <c r="D191" s="334">
        <f t="shared" ref="D191" si="1504">IF(AND(B191&gt;0,B191&lt;=12),1,IF(AND(B191&gt;12,B191&lt;=24),2,IF(AND(B191&gt;24,B191&lt;=36),3,0)))</f>
        <v>2</v>
      </c>
      <c r="E191" s="334" t="str">
        <f t="shared" ref="E191" si="1505">IF(B192=0,0,IF(MOD(B192,3)=1,"A",IF(MOD(B192,3)=2,"B","C")))</f>
        <v>B</v>
      </c>
      <c r="F191" s="334">
        <f t="shared" ref="F191" si="1506">IF(AND(B193&gt;0,B193&lt;=12),1,IF(AND(B193&gt;12,B193&lt;=24),2,IF(AND(B193&gt;24,B193&lt;=36),3,0)))</f>
        <v>1</v>
      </c>
      <c r="G191" s="334" t="str">
        <f t="shared" ref="G191" si="1507">IF(B194=0,0,IF(MOD(B194,3)=1,"A",IF(MOD(B194,3)=2,"B","C")))</f>
        <v>B</v>
      </c>
      <c r="H191" s="334">
        <f t="shared" ref="H191" si="1508">IF(AND(B195&gt;0,B195&lt;=12),1,IF(AND(B195&gt;12,B195&lt;=24),2,IF(AND(B195&gt;24,B195&lt;=36),3,0)))</f>
        <v>2</v>
      </c>
      <c r="J191" s="314" t="str">
        <f t="shared" ref="J191" si="1509">IF(AND(D191&lt;&gt;D176,D191&lt;&gt;0),"W","L")</f>
        <v>L</v>
      </c>
      <c r="K191" s="314" t="str">
        <f t="shared" ref="K191" si="1510">IF(J191="W"," ", IF(AND(E191&lt;&gt;E176,E191&lt;&gt;0),"W","L"))</f>
        <v>W</v>
      </c>
      <c r="L191" s="314" t="str">
        <f t="shared" ref="L191:N191" si="1511">IF(OR(K191="W",K191=" ")," ",IF(AND(F191&lt;&gt;F176,F191&lt;&gt;0),"W","L"))</f>
        <v xml:space="preserve"> </v>
      </c>
      <c r="M191" s="314" t="str">
        <f t="shared" si="1511"/>
        <v xml:space="preserve"> </v>
      </c>
      <c r="N191" s="314" t="str">
        <f t="shared" si="1511"/>
        <v xml:space="preserve"> </v>
      </c>
      <c r="O191" s="306"/>
      <c r="P191" s="308">
        <f t="shared" ref="P191" si="1512">IF(J191="W",1,IF(K191="W",2,IF(L191="W",3,IF(M191="W",4,IF(N191="W",5,"L")))))</f>
        <v>2</v>
      </c>
      <c r="Q191" s="306">
        <f t="shared" ref="Q191" si="1513">IF(P191&lt;&gt;"L",Q186+1,Q186-243)</f>
        <v>34</v>
      </c>
      <c r="R191" s="306"/>
      <c r="S191" s="314" t="str">
        <f t="shared" ref="S191" si="1514">IF(AND(D192&lt;&gt;D177,D192&lt;&gt;0),"W","L")</f>
        <v>W</v>
      </c>
      <c r="T191" s="314" t="str">
        <f t="shared" ref="T191" si="1515">IF(S191="W"," ", IF(AND(E192&lt;&gt;E177,E192&lt;&gt;0),"W","L"))</f>
        <v xml:space="preserve"> </v>
      </c>
      <c r="U191" s="314" t="str">
        <f t="shared" ref="U191:W191" si="1516">IF(OR(T191="W",T191=" ")," ",IF(AND(F192&lt;&gt;F177,F192&lt;&gt;0),"W","L"))</f>
        <v xml:space="preserve"> </v>
      </c>
      <c r="V191" s="314" t="str">
        <f t="shared" si="1516"/>
        <v xml:space="preserve"> </v>
      </c>
      <c r="W191" s="314" t="str">
        <f t="shared" si="1516"/>
        <v xml:space="preserve"> </v>
      </c>
      <c r="X191" s="306"/>
      <c r="Y191" s="308">
        <f t="shared" ref="Y191" si="1517">IF(S191="W",1,IF(T191="W",2,IF(U191="W",3,IF(V191="W",4,IF(W191="W",5,"L")))))</f>
        <v>1</v>
      </c>
      <c r="Z191" s="306">
        <f t="shared" ref="Z191" si="1518">IF(Y191&lt;&gt;"L",Z186+1,Z186-243)</f>
        <v>34</v>
      </c>
      <c r="AA191" s="306"/>
      <c r="AB191" s="314" t="str">
        <f t="shared" ref="AB191" si="1519">IF(AND(D193&lt;&gt;D178,D193&lt;&gt;0),"W","L")</f>
        <v>L</v>
      </c>
      <c r="AC191" s="314" t="str">
        <f t="shared" ref="AC191" si="1520">IF(AB191="W"," ", IF(AND(E193&lt;&gt;E178,E193&lt;&gt;0),"W","L"))</f>
        <v>W</v>
      </c>
      <c r="AD191" s="314" t="str">
        <f t="shared" ref="AD191:AF191" si="1521">IF(OR(AC191="W",AC191=" ")," ",IF(AND(F193&lt;&gt;F178,F193&lt;&gt;0),"W","L"))</f>
        <v xml:space="preserve"> </v>
      </c>
      <c r="AE191" s="314" t="str">
        <f t="shared" si="1521"/>
        <v xml:space="preserve"> </v>
      </c>
      <c r="AF191" s="314" t="str">
        <f t="shared" si="1521"/>
        <v xml:space="preserve"> </v>
      </c>
      <c r="AG191" s="306"/>
      <c r="AH191" s="308">
        <f t="shared" ref="AH191" si="1522">IF(AB191="W",1,IF(AC191="W",2,IF(AD191="W",3,IF(AE191="W",4,IF(AF191="W",5,"L")))))</f>
        <v>2</v>
      </c>
      <c r="AI191" s="306">
        <f t="shared" ref="AI191" si="1523">IF(AH191&lt;&gt;"L",AI186+1,AI186-31)</f>
        <v>-30</v>
      </c>
    </row>
    <row r="192" spans="1:35">
      <c r="A192" s="327">
        <f t="shared" si="1053"/>
        <v>182</v>
      </c>
      <c r="B192" s="328">
        <f>Data!B192</f>
        <v>8</v>
      </c>
      <c r="D192" s="336" t="str">
        <f t="shared" ref="D192" si="1524">IF(B191=0,0,IF(MOD(B191,3)=1,"A",IF(MOD(B191,3)=2,"B","C")))</f>
        <v>A</v>
      </c>
      <c r="E192" s="336">
        <f t="shared" ref="E192" si="1525">IF(AND(B192&gt;0,B192&lt;=12),1,IF(AND(B192&gt;12,B192&lt;=24),2,IF(AND(B192&gt;24,B192&lt;=36),3,0)))</f>
        <v>1</v>
      </c>
      <c r="F192" s="336" t="str">
        <f t="shared" ref="F192" si="1526">IF(B193=0,0,IF(MOD(B193,3)=1,"A",IF(MOD(B193,3)=2,"B","C")))</f>
        <v>B</v>
      </c>
      <c r="G192" s="336">
        <f t="shared" ref="G192" si="1527">IF(AND(B194&gt;0,B194&lt;=12),1,IF(AND(B194&gt;12,B194&lt;=24),2,IF(AND(B194&gt;24,B194&lt;=36),3,0)))</f>
        <v>2</v>
      </c>
      <c r="H192" s="336" t="str">
        <f t="shared" ref="H192" si="1528">IF(B195=0,0,IF(MOD(B195,3)=1,"A",IF(MOD(B195,3)=2,"B","C")))</f>
        <v>B</v>
      </c>
      <c r="O192" s="306"/>
      <c r="P192" s="308"/>
      <c r="Q192" s="306"/>
      <c r="R192" s="306"/>
      <c r="X192" s="306"/>
      <c r="Y192" s="308"/>
      <c r="Z192" s="306"/>
      <c r="AA192" s="306"/>
      <c r="AG192" s="306"/>
      <c r="AH192" s="308"/>
      <c r="AI192" s="306"/>
    </row>
    <row r="193" spans="1:35">
      <c r="A193" s="327">
        <f t="shared" si="1053"/>
        <v>183</v>
      </c>
      <c r="B193" s="328">
        <f>Data!B193</f>
        <v>5</v>
      </c>
      <c r="D193" s="338" t="str">
        <f t="shared" ref="D193" si="1529">IF(B191=0,0,IF(B191&lt;=18,"L","H"))</f>
        <v>L</v>
      </c>
      <c r="E193" s="338" t="str">
        <f t="shared" ref="E193" si="1530">IF(B192=0,0,IF(ISODD(B192),"O","E"))</f>
        <v>E</v>
      </c>
      <c r="F193" s="338" t="str">
        <f t="shared" ref="F193" si="1531">IF(B193=0,0,IF(B193&lt;=18,"L","H"))</f>
        <v>L</v>
      </c>
      <c r="G193" s="338" t="str">
        <f t="shared" ref="G193" si="1532">IF(B194=0,0,IF(ISODD(B194),"O","E"))</f>
        <v>E</v>
      </c>
      <c r="H193" s="338" t="str">
        <f t="shared" ref="H193" si="1533">IF(B195=0,0,IF(B195&lt;=18,"L","H"))</f>
        <v>L</v>
      </c>
      <c r="O193" s="306"/>
      <c r="P193" s="308"/>
      <c r="Q193" s="306"/>
      <c r="R193" s="306"/>
      <c r="X193" s="306"/>
      <c r="Y193" s="308"/>
      <c r="Z193" s="306"/>
      <c r="AA193" s="306"/>
      <c r="AG193" s="306"/>
      <c r="AH193" s="308"/>
      <c r="AI193" s="306"/>
    </row>
    <row r="194" spans="1:35">
      <c r="A194" s="327">
        <f t="shared" si="1053"/>
        <v>184</v>
      </c>
      <c r="B194" s="328">
        <f>Data!B194</f>
        <v>14</v>
      </c>
      <c r="D194" s="308"/>
      <c r="E194" s="308"/>
      <c r="F194" s="308"/>
      <c r="G194" s="308"/>
      <c r="H194" s="308"/>
      <c r="O194" s="306"/>
      <c r="P194" s="308"/>
      <c r="Q194" s="306"/>
      <c r="R194" s="306"/>
      <c r="X194" s="306"/>
      <c r="Y194" s="308"/>
      <c r="Z194" s="306"/>
      <c r="AA194" s="306"/>
      <c r="AG194" s="306"/>
      <c r="AH194" s="308"/>
      <c r="AI194" s="306"/>
    </row>
    <row r="195" spans="1:35">
      <c r="A195" s="327">
        <f t="shared" si="1053"/>
        <v>185</v>
      </c>
      <c r="B195" s="328">
        <f>Data!B195</f>
        <v>17</v>
      </c>
      <c r="D195" s="308"/>
      <c r="E195" s="308"/>
      <c r="F195" s="308"/>
      <c r="G195" s="308"/>
      <c r="H195" s="308"/>
      <c r="J195" s="333" t="str">
        <f t="shared" ref="J195" si="1534">IF(D181=1,"2&amp;3",IF(D181=2,"1&amp;3","1&amp;2"))</f>
        <v>1&amp;2</v>
      </c>
      <c r="K195" s="333" t="str">
        <f t="shared" ref="K195" si="1535">IF(E181="A","B&amp;C",IF(E181="B","A&amp;C","A&amp;B"))</f>
        <v>B&amp;C</v>
      </c>
      <c r="L195" s="333" t="str">
        <f t="shared" ref="L195" si="1536">IF(F181=1,"2&amp;3",IF(F181=2,"1&amp;3","1&amp;2"))</f>
        <v>1&amp;2</v>
      </c>
      <c r="M195" s="333" t="str">
        <f t="shared" ref="M195" si="1537">IF(G181="A","B&amp;C",IF(G181="B","A&amp;C","A&amp;B"))</f>
        <v>A&amp;C</v>
      </c>
      <c r="N195" s="333" t="str">
        <f t="shared" ref="N195" si="1538">IF(H181=1,"2&amp;3",IF(H181=2,"1&amp;3","1&amp;2"))</f>
        <v>2&amp;3</v>
      </c>
      <c r="O195" s="306"/>
      <c r="P195" s="308"/>
      <c r="Q195" s="306"/>
      <c r="R195" s="306"/>
      <c r="S195" s="335" t="str">
        <f t="shared" ref="S195" si="1539">IF(D182="A","B&amp;C",IF(D182="B","A&amp;C","A&amp;B"))</f>
        <v>B&amp;C</v>
      </c>
      <c r="T195" s="335" t="str">
        <f t="shared" ref="T195" si="1540">IF(E182=1,"2&amp;3",IF(E182=2,"1&amp;3","1&amp;2"))</f>
        <v>2&amp;3</v>
      </c>
      <c r="U195" s="335" t="str">
        <f t="shared" ref="U195" si="1541">IF(F182="A","B&amp;C",IF(F182="B","A&amp;C","A&amp;B"))</f>
        <v>A&amp;C</v>
      </c>
      <c r="V195" s="335" t="str">
        <f t="shared" ref="V195" si="1542">IF(G182=1,"2&amp;3",IF(G182=2,"1&amp;3","1&amp;2"))</f>
        <v>1&amp;3</v>
      </c>
      <c r="W195" s="335" t="str">
        <f t="shared" ref="W195" si="1543">IF(H182="A","B&amp;C",IF(H182="B","A&amp;C","A&amp;B"))</f>
        <v>A&amp;C</v>
      </c>
      <c r="X195" s="306"/>
      <c r="Y195" s="308"/>
      <c r="Z195" s="306"/>
      <c r="AA195" s="306"/>
      <c r="AB195" s="337" t="str">
        <f t="shared" ref="AB195" si="1544">IF(D183="L","H","L")</f>
        <v>L</v>
      </c>
      <c r="AC195" s="337" t="str">
        <f t="shared" ref="AC195" si="1545">IF(E183="O","E","O")</f>
        <v>O</v>
      </c>
      <c r="AD195" s="337" t="str">
        <f t="shared" ref="AD195" si="1546">IF(F183="L","H","L")</f>
        <v>L</v>
      </c>
      <c r="AE195" s="337" t="str">
        <f t="shared" ref="AE195" si="1547">IF(G183="O","E","O")</f>
        <v>O</v>
      </c>
      <c r="AF195" s="337" t="str">
        <f t="shared" ref="AF195" si="1548">IF(H183="L","H","L")</f>
        <v>H</v>
      </c>
      <c r="AG195" s="306"/>
      <c r="AH195" s="308"/>
      <c r="AI195" s="306"/>
    </row>
    <row r="196" spans="1:35">
      <c r="A196" s="327">
        <f t="shared" si="1053"/>
        <v>186</v>
      </c>
      <c r="B196" s="328">
        <f>Data!B196</f>
        <v>17</v>
      </c>
      <c r="D196" s="334">
        <f t="shared" ref="D196" si="1549">IF(AND(B196&gt;0,B196&lt;=12),1,IF(AND(B196&gt;12,B196&lt;=24),2,IF(AND(B196&gt;24,B196&lt;=36),3,0)))</f>
        <v>2</v>
      </c>
      <c r="E196" s="334" t="str">
        <f t="shared" ref="E196" si="1550">IF(B197=0,0,IF(MOD(B197,3)=1,"A",IF(MOD(B197,3)=2,"B","C")))</f>
        <v>C</v>
      </c>
      <c r="F196" s="334">
        <f t="shared" ref="F196" si="1551">IF(AND(B198&gt;0,B198&lt;=12),1,IF(AND(B198&gt;12,B198&lt;=24),2,IF(AND(B198&gt;24,B198&lt;=36),3,0)))</f>
        <v>1</v>
      </c>
      <c r="G196" s="334" t="str">
        <f t="shared" ref="G196" si="1552">IF(B199=0,0,IF(MOD(B199,3)=1,"A",IF(MOD(B199,3)=2,"B","C")))</f>
        <v>C</v>
      </c>
      <c r="H196" s="334">
        <f t="shared" ref="H196" si="1553">IF(AND(B200&gt;0,B200&lt;=12),1,IF(AND(B200&gt;12,B200&lt;=24),2,IF(AND(B200&gt;24,B200&lt;=36),3,0)))</f>
        <v>2</v>
      </c>
      <c r="J196" s="314" t="str">
        <f t="shared" ref="J196" si="1554">IF(AND(D196&lt;&gt;D181,D196&lt;&gt;0),"W","L")</f>
        <v>W</v>
      </c>
      <c r="K196" s="314" t="str">
        <f t="shared" ref="K196" si="1555">IF(J196="W"," ", IF(AND(E196&lt;&gt;E181,E196&lt;&gt;0),"W","L"))</f>
        <v xml:space="preserve"> </v>
      </c>
      <c r="L196" s="314" t="str">
        <f t="shared" ref="L196:N196" si="1556">IF(OR(K196="W",K196=" ")," ",IF(AND(F196&lt;&gt;F181,F196&lt;&gt;0),"W","L"))</f>
        <v xml:space="preserve"> </v>
      </c>
      <c r="M196" s="314" t="str">
        <f t="shared" si="1556"/>
        <v xml:space="preserve"> </v>
      </c>
      <c r="N196" s="314" t="str">
        <f t="shared" si="1556"/>
        <v xml:space="preserve"> </v>
      </c>
      <c r="O196" s="306"/>
      <c r="P196" s="308">
        <f t="shared" ref="P196" si="1557">IF(J196="W",1,IF(K196="W",2,IF(L196="W",3,IF(M196="W",4,IF(N196="W",5,"L")))))</f>
        <v>1</v>
      </c>
      <c r="Q196" s="306">
        <f t="shared" ref="Q196" si="1558">IF(P196&lt;&gt;"L",Q191+1,Q191-243)</f>
        <v>35</v>
      </c>
      <c r="R196" s="306"/>
      <c r="S196" s="314" t="str">
        <f t="shared" ref="S196" si="1559">IF(AND(D197&lt;&gt;D182,D197&lt;&gt;0),"W","L")</f>
        <v>W</v>
      </c>
      <c r="T196" s="314" t="str">
        <f t="shared" ref="T196" si="1560">IF(S196="W"," ", IF(AND(E197&lt;&gt;E182,E197&lt;&gt;0),"W","L"))</f>
        <v xml:space="preserve"> </v>
      </c>
      <c r="U196" s="314" t="str">
        <f t="shared" ref="U196:W196" si="1561">IF(OR(T196="W",T196=" ")," ",IF(AND(F197&lt;&gt;F182,F197&lt;&gt;0),"W","L"))</f>
        <v xml:space="preserve"> </v>
      </c>
      <c r="V196" s="314" t="str">
        <f t="shared" si="1561"/>
        <v xml:space="preserve"> </v>
      </c>
      <c r="W196" s="314" t="str">
        <f t="shared" si="1561"/>
        <v xml:space="preserve"> </v>
      </c>
      <c r="X196" s="306"/>
      <c r="Y196" s="308">
        <f t="shared" ref="Y196" si="1562">IF(S196="W",1,IF(T196="W",2,IF(U196="W",3,IF(V196="W",4,IF(W196="W",5,"L")))))</f>
        <v>1</v>
      </c>
      <c r="Z196" s="306">
        <f t="shared" ref="Z196" si="1563">IF(Y196&lt;&gt;"L",Z191+1,Z191-243)</f>
        <v>35</v>
      </c>
      <c r="AA196" s="306"/>
      <c r="AB196" s="314" t="str">
        <f t="shared" ref="AB196" si="1564">IF(AND(D198&lt;&gt;D183,D198&lt;&gt;0),"W","L")</f>
        <v>W</v>
      </c>
      <c r="AC196" s="314" t="str">
        <f t="shared" ref="AC196" si="1565">IF(AB196="W"," ", IF(AND(E198&lt;&gt;E183,E198&lt;&gt;0),"W","L"))</f>
        <v xml:space="preserve"> </v>
      </c>
      <c r="AD196" s="314" t="str">
        <f t="shared" ref="AD196:AF196" si="1566">IF(OR(AC196="W",AC196=" ")," ",IF(AND(F198&lt;&gt;F183,F198&lt;&gt;0),"W","L"))</f>
        <v xml:space="preserve"> </v>
      </c>
      <c r="AE196" s="314" t="str">
        <f t="shared" si="1566"/>
        <v xml:space="preserve"> </v>
      </c>
      <c r="AF196" s="314" t="str">
        <f t="shared" si="1566"/>
        <v xml:space="preserve"> </v>
      </c>
      <c r="AG196" s="306"/>
      <c r="AH196" s="308">
        <f t="shared" ref="AH196" si="1567">IF(AB196="W",1,IF(AC196="W",2,IF(AD196="W",3,IF(AE196="W",4,IF(AF196="W",5,"L")))))</f>
        <v>1</v>
      </c>
      <c r="AI196" s="306">
        <f t="shared" ref="AI196" si="1568">IF(AH196&lt;&gt;"L",AI191+1,AI191-31)</f>
        <v>-29</v>
      </c>
    </row>
    <row r="197" spans="1:35">
      <c r="A197" s="327">
        <f t="shared" si="1053"/>
        <v>187</v>
      </c>
      <c r="B197" s="328">
        <f>Data!B197</f>
        <v>27</v>
      </c>
      <c r="D197" s="336" t="str">
        <f t="shared" ref="D197" si="1569">IF(B196=0,0,IF(MOD(B196,3)=1,"A",IF(MOD(B196,3)=2,"B","C")))</f>
        <v>B</v>
      </c>
      <c r="E197" s="336">
        <f t="shared" ref="E197" si="1570">IF(AND(B197&gt;0,B197&lt;=12),1,IF(AND(B197&gt;12,B197&lt;=24),2,IF(AND(B197&gt;24,B197&lt;=36),3,0)))</f>
        <v>3</v>
      </c>
      <c r="F197" s="336" t="str">
        <f t="shared" ref="F197" si="1571">IF(B198=0,0,IF(MOD(B198,3)=1,"A",IF(MOD(B198,3)=2,"B","C")))</f>
        <v>B</v>
      </c>
      <c r="G197" s="336">
        <f t="shared" ref="G197" si="1572">IF(AND(B199&gt;0,B199&lt;=12),1,IF(AND(B199&gt;12,B199&lt;=24),2,IF(AND(B199&gt;24,B199&lt;=36),3,0)))</f>
        <v>1</v>
      </c>
      <c r="H197" s="336" t="str">
        <f t="shared" ref="H197" si="1573">IF(B200=0,0,IF(MOD(B200,3)=1,"A",IF(MOD(B200,3)=2,"B","C")))</f>
        <v>A</v>
      </c>
      <c r="O197" s="306"/>
      <c r="P197" s="308"/>
      <c r="Q197" s="306"/>
      <c r="R197" s="306"/>
      <c r="X197" s="306"/>
      <c r="Y197" s="308"/>
      <c r="Z197" s="306"/>
      <c r="AA197" s="306"/>
      <c r="AG197" s="306"/>
      <c r="AH197" s="308"/>
      <c r="AI197" s="306"/>
    </row>
    <row r="198" spans="1:35">
      <c r="A198" s="327">
        <f t="shared" si="1053"/>
        <v>188</v>
      </c>
      <c r="B198" s="328">
        <f>Data!B198</f>
        <v>2</v>
      </c>
      <c r="D198" s="338" t="str">
        <f t="shared" ref="D198" si="1574">IF(B196=0,0,IF(B196&lt;=18,"L","H"))</f>
        <v>L</v>
      </c>
      <c r="E198" s="338" t="str">
        <f t="shared" ref="E198" si="1575">IF(B197=0,0,IF(ISODD(B197),"O","E"))</f>
        <v>O</v>
      </c>
      <c r="F198" s="338" t="str">
        <f t="shared" ref="F198" si="1576">IF(B198=0,0,IF(B198&lt;=18,"L","H"))</f>
        <v>L</v>
      </c>
      <c r="G198" s="338" t="str">
        <f t="shared" ref="G198" si="1577">IF(B199=0,0,IF(ISODD(B199),"O","E"))</f>
        <v>E</v>
      </c>
      <c r="H198" s="338" t="str">
        <f t="shared" ref="H198" si="1578">IF(B200=0,0,IF(B200&lt;=18,"L","H"))</f>
        <v>H</v>
      </c>
      <c r="O198" s="306"/>
      <c r="P198" s="308"/>
      <c r="Q198" s="306"/>
      <c r="R198" s="306"/>
      <c r="X198" s="306"/>
      <c r="Y198" s="308"/>
      <c r="Z198" s="306"/>
      <c r="AA198" s="306"/>
      <c r="AG198" s="306"/>
      <c r="AH198" s="308"/>
      <c r="AI198" s="306"/>
    </row>
    <row r="199" spans="1:35">
      <c r="A199" s="327">
        <f t="shared" si="1053"/>
        <v>189</v>
      </c>
      <c r="B199" s="328">
        <f>Data!B199</f>
        <v>12</v>
      </c>
      <c r="D199" s="308"/>
      <c r="E199" s="308"/>
      <c r="F199" s="308"/>
      <c r="G199" s="308"/>
      <c r="H199" s="308"/>
      <c r="O199" s="306"/>
      <c r="P199" s="308"/>
      <c r="Q199" s="306"/>
      <c r="R199" s="306"/>
      <c r="X199" s="306"/>
      <c r="Y199" s="308"/>
      <c r="Z199" s="306"/>
      <c r="AA199" s="306"/>
      <c r="AG199" s="306"/>
      <c r="AH199" s="308"/>
      <c r="AI199" s="306"/>
    </row>
    <row r="200" spans="1:35">
      <c r="A200" s="327">
        <f t="shared" si="1053"/>
        <v>190</v>
      </c>
      <c r="B200" s="328">
        <f>Data!B200</f>
        <v>22</v>
      </c>
      <c r="D200" s="308"/>
      <c r="E200" s="308"/>
      <c r="F200" s="308"/>
      <c r="G200" s="308"/>
      <c r="H200" s="308"/>
      <c r="J200" s="333" t="str">
        <f t="shared" ref="J200" si="1579">IF(D186=1,"2&amp;3",IF(D186=2,"1&amp;3","1&amp;2"))</f>
        <v>1&amp;3</v>
      </c>
      <c r="K200" s="333" t="str">
        <f t="shared" ref="K200" si="1580">IF(E186="A","B&amp;C",IF(E186="B","A&amp;C","A&amp;B"))</f>
        <v>A&amp;C</v>
      </c>
      <c r="L200" s="333" t="str">
        <f t="shared" ref="L200" si="1581">IF(F186=1,"2&amp;3",IF(F186=2,"1&amp;3","1&amp;2"))</f>
        <v>1&amp;3</v>
      </c>
      <c r="M200" s="333" t="str">
        <f t="shared" ref="M200" si="1582">IF(G186="A","B&amp;C",IF(G186="B","A&amp;C","A&amp;B"))</f>
        <v>A&amp;C</v>
      </c>
      <c r="N200" s="333" t="str">
        <f t="shared" ref="N200" si="1583">IF(H186=1,"2&amp;3",IF(H186=2,"1&amp;3","1&amp;2"))</f>
        <v>2&amp;3</v>
      </c>
      <c r="O200" s="306"/>
      <c r="P200" s="308"/>
      <c r="Q200" s="306"/>
      <c r="R200" s="306"/>
      <c r="S200" s="335" t="str">
        <f t="shared" ref="S200" si="1584">IF(D187="A","B&amp;C",IF(D187="B","A&amp;C","A&amp;B"))</f>
        <v>B&amp;C</v>
      </c>
      <c r="T200" s="335" t="str">
        <f t="shared" ref="T200" si="1585">IF(E187=1,"2&amp;3",IF(E187=2,"1&amp;3","1&amp;2"))</f>
        <v>1&amp;2</v>
      </c>
      <c r="U200" s="335" t="str">
        <f t="shared" ref="U200" si="1586">IF(F187="A","B&amp;C",IF(F187="B","A&amp;C","A&amp;B"))</f>
        <v>B&amp;C</v>
      </c>
      <c r="V200" s="335" t="str">
        <f t="shared" ref="V200" si="1587">IF(G187=1,"2&amp;3",IF(G187=2,"1&amp;3","1&amp;2"))</f>
        <v>1&amp;3</v>
      </c>
      <c r="W200" s="335" t="str">
        <f t="shared" ref="W200" si="1588">IF(H187="A","B&amp;C",IF(H187="B","A&amp;C","A&amp;B"))</f>
        <v>A&amp;B</v>
      </c>
      <c r="X200" s="306"/>
      <c r="Y200" s="308"/>
      <c r="Z200" s="306"/>
      <c r="AA200" s="306"/>
      <c r="AB200" s="337" t="str">
        <f t="shared" ref="AB200" si="1589">IF(D188="L","H","L")</f>
        <v>H</v>
      </c>
      <c r="AC200" s="337" t="str">
        <f t="shared" ref="AC200" si="1590">IF(E188="O","E","O")</f>
        <v>E</v>
      </c>
      <c r="AD200" s="337" t="str">
        <f t="shared" ref="AD200" si="1591">IF(F188="L","H","L")</f>
        <v>H</v>
      </c>
      <c r="AE200" s="337" t="str">
        <f t="shared" ref="AE200" si="1592">IF(G188="O","E","O")</f>
        <v>O</v>
      </c>
      <c r="AF200" s="337" t="str">
        <f t="shared" ref="AF200" si="1593">IF(H188="L","H","L")</f>
        <v>H</v>
      </c>
      <c r="AG200" s="306"/>
      <c r="AH200" s="308"/>
      <c r="AI200" s="306"/>
    </row>
    <row r="201" spans="1:35">
      <c r="A201" s="327">
        <f t="shared" si="1053"/>
        <v>191</v>
      </c>
      <c r="B201" s="328">
        <f>Data!B201</f>
        <v>6</v>
      </c>
      <c r="D201" s="334">
        <f t="shared" ref="D201" si="1594">IF(AND(B201&gt;0,B201&lt;=12),1,IF(AND(B201&gt;12,B201&lt;=24),2,IF(AND(B201&gt;24,B201&lt;=36),3,0)))</f>
        <v>1</v>
      </c>
      <c r="E201" s="334" t="str">
        <f t="shared" ref="E201" si="1595">IF(B202=0,0,IF(MOD(B202,3)=1,"A",IF(MOD(B202,3)=2,"B","C")))</f>
        <v>B</v>
      </c>
      <c r="F201" s="334">
        <f t="shared" ref="F201" si="1596">IF(AND(B203&gt;0,B203&lt;=12),1,IF(AND(B203&gt;12,B203&lt;=24),2,IF(AND(B203&gt;24,B203&lt;=36),3,0)))</f>
        <v>2</v>
      </c>
      <c r="G201" s="334" t="str">
        <f t="shared" ref="G201" si="1597">IF(B204=0,0,IF(MOD(B204,3)=1,"A",IF(MOD(B204,3)=2,"B","C")))</f>
        <v>C</v>
      </c>
      <c r="H201" s="334">
        <f t="shared" ref="H201" si="1598">IF(AND(B205&gt;0,B205&lt;=12),1,IF(AND(B205&gt;12,B205&lt;=24),2,IF(AND(B205&gt;24,B205&lt;=36),3,0)))</f>
        <v>3</v>
      </c>
      <c r="J201" s="314" t="str">
        <f t="shared" ref="J201" si="1599">IF(AND(D201&lt;&gt;D186,D201&lt;&gt;0),"W","L")</f>
        <v>W</v>
      </c>
      <c r="K201" s="314" t="str">
        <f t="shared" ref="K201" si="1600">IF(J201="W"," ", IF(AND(E201&lt;&gt;E186,E201&lt;&gt;0),"W","L"))</f>
        <v xml:space="preserve"> </v>
      </c>
      <c r="L201" s="314" t="str">
        <f t="shared" ref="L201:N201" si="1601">IF(OR(K201="W",K201=" ")," ",IF(AND(F201&lt;&gt;F186,F201&lt;&gt;0),"W","L"))</f>
        <v xml:space="preserve"> </v>
      </c>
      <c r="M201" s="314" t="str">
        <f t="shared" si="1601"/>
        <v xml:space="preserve"> </v>
      </c>
      <c r="N201" s="314" t="str">
        <f t="shared" si="1601"/>
        <v xml:space="preserve"> </v>
      </c>
      <c r="O201" s="306"/>
      <c r="P201" s="308">
        <f t="shared" ref="P201" si="1602">IF(J201="W",1,IF(K201="W",2,IF(L201="W",3,IF(M201="W",4,IF(N201="W",5,"L")))))</f>
        <v>1</v>
      </c>
      <c r="Q201" s="306">
        <f t="shared" ref="Q201" si="1603">IF(P201&lt;&gt;"L",Q196+1,Q196-243)</f>
        <v>36</v>
      </c>
      <c r="R201" s="306"/>
      <c r="S201" s="314" t="str">
        <f t="shared" ref="S201" si="1604">IF(AND(D202&lt;&gt;D187,D202&lt;&gt;0),"W","L")</f>
        <v>W</v>
      </c>
      <c r="T201" s="314" t="str">
        <f t="shared" ref="T201" si="1605">IF(S201="W"," ", IF(AND(E202&lt;&gt;E187,E202&lt;&gt;0),"W","L"))</f>
        <v xml:space="preserve"> </v>
      </c>
      <c r="U201" s="314" t="str">
        <f t="shared" ref="U201:W201" si="1606">IF(OR(T201="W",T201=" ")," ",IF(AND(F202&lt;&gt;F187,F202&lt;&gt;0),"W","L"))</f>
        <v xml:space="preserve"> </v>
      </c>
      <c r="V201" s="314" t="str">
        <f t="shared" si="1606"/>
        <v xml:space="preserve"> </v>
      </c>
      <c r="W201" s="314" t="str">
        <f t="shared" si="1606"/>
        <v xml:space="preserve"> </v>
      </c>
      <c r="X201" s="306"/>
      <c r="Y201" s="308">
        <f t="shared" ref="Y201" si="1607">IF(S201="W",1,IF(T201="W",2,IF(U201="W",3,IF(V201="W",4,IF(W201="W",5,"L")))))</f>
        <v>1</v>
      </c>
      <c r="Z201" s="306">
        <f t="shared" ref="Z201" si="1608">IF(Y201&lt;&gt;"L",Z196+1,Z196-243)</f>
        <v>36</v>
      </c>
      <c r="AA201" s="306"/>
      <c r="AB201" s="314" t="str">
        <f t="shared" ref="AB201" si="1609">IF(AND(D203&lt;&gt;D188,D203&lt;&gt;0),"W","L")</f>
        <v>L</v>
      </c>
      <c r="AC201" s="314" t="str">
        <f t="shared" ref="AC201" si="1610">IF(AB201="W"," ", IF(AND(E203&lt;&gt;E188,E203&lt;&gt;0),"W","L"))</f>
        <v>L</v>
      </c>
      <c r="AD201" s="314" t="str">
        <f t="shared" ref="AD201:AF201" si="1611">IF(OR(AC201="W",AC201=" ")," ",IF(AND(F203&lt;&gt;F188,F203&lt;&gt;0),"W","L"))</f>
        <v>W</v>
      </c>
      <c r="AE201" s="314" t="str">
        <f t="shared" si="1611"/>
        <v xml:space="preserve"> </v>
      </c>
      <c r="AF201" s="314" t="str">
        <f t="shared" si="1611"/>
        <v xml:space="preserve"> </v>
      </c>
      <c r="AG201" s="306"/>
      <c r="AH201" s="308">
        <f t="shared" ref="AH201" si="1612">IF(AB201="W",1,IF(AC201="W",2,IF(AD201="W",3,IF(AE201="W",4,IF(AF201="W",5,"L")))))</f>
        <v>3</v>
      </c>
      <c r="AI201" s="306">
        <f t="shared" ref="AI201" si="1613">IF(AH201&lt;&gt;"L",AI196+1,AI196-31)</f>
        <v>-28</v>
      </c>
    </row>
    <row r="202" spans="1:35">
      <c r="A202" s="327">
        <f t="shared" si="1053"/>
        <v>192</v>
      </c>
      <c r="B202" s="328">
        <f>Data!B202</f>
        <v>23</v>
      </c>
      <c r="D202" s="336" t="str">
        <f t="shared" ref="D202" si="1614">IF(B201=0,0,IF(MOD(B201,3)=1,"A",IF(MOD(B201,3)=2,"B","C")))</f>
        <v>C</v>
      </c>
      <c r="E202" s="336">
        <f t="shared" ref="E202" si="1615">IF(AND(B202&gt;0,B202&lt;=12),1,IF(AND(B202&gt;12,B202&lt;=24),2,IF(AND(B202&gt;24,B202&lt;=36),3,0)))</f>
        <v>2</v>
      </c>
      <c r="F202" s="336" t="str">
        <f t="shared" ref="F202" si="1616">IF(B203=0,0,IF(MOD(B203,3)=1,"A",IF(MOD(B203,3)=2,"B","C")))</f>
        <v>A</v>
      </c>
      <c r="G202" s="336">
        <f t="shared" ref="G202" si="1617">IF(AND(B204&gt;0,B204&lt;=12),1,IF(AND(B204&gt;12,B204&lt;=24),2,IF(AND(B204&gt;24,B204&lt;=36),3,0)))</f>
        <v>2</v>
      </c>
      <c r="H202" s="336" t="str">
        <f t="shared" ref="H202" si="1618">IF(B205=0,0,IF(MOD(B205,3)=1,"A",IF(MOD(B205,3)=2,"B","C")))</f>
        <v>A</v>
      </c>
      <c r="O202" s="306"/>
      <c r="P202" s="308"/>
      <c r="Q202" s="306"/>
      <c r="R202" s="306"/>
      <c r="X202" s="306"/>
      <c r="Y202" s="308"/>
      <c r="Z202" s="306"/>
      <c r="AA202" s="306"/>
      <c r="AG202" s="306"/>
      <c r="AH202" s="308"/>
      <c r="AI202" s="306"/>
    </row>
    <row r="203" spans="1:35">
      <c r="A203" s="327">
        <f t="shared" si="1053"/>
        <v>193</v>
      </c>
      <c r="B203" s="328">
        <f>Data!B203</f>
        <v>22</v>
      </c>
      <c r="D203" s="338" t="str">
        <f t="shared" ref="D203" si="1619">IF(B201=0,0,IF(B201&lt;=18,"L","H"))</f>
        <v>L</v>
      </c>
      <c r="E203" s="338" t="str">
        <f t="shared" ref="E203" si="1620">IF(B202=0,0,IF(ISODD(B202),"O","E"))</f>
        <v>O</v>
      </c>
      <c r="F203" s="338" t="str">
        <f t="shared" ref="F203" si="1621">IF(B203=0,0,IF(B203&lt;=18,"L","H"))</f>
        <v>H</v>
      </c>
      <c r="G203" s="338" t="str">
        <f t="shared" ref="G203" si="1622">IF(B204=0,0,IF(ISODD(B204),"O","E"))</f>
        <v>O</v>
      </c>
      <c r="H203" s="338" t="str">
        <f t="shared" ref="H203" si="1623">IF(B205=0,0,IF(B205&lt;=18,"L","H"))</f>
        <v>H</v>
      </c>
      <c r="O203" s="306"/>
      <c r="P203" s="308"/>
      <c r="Q203" s="306"/>
      <c r="R203" s="306"/>
      <c r="X203" s="306"/>
      <c r="Y203" s="308"/>
      <c r="Z203" s="306"/>
      <c r="AA203" s="306"/>
      <c r="AG203" s="306"/>
      <c r="AH203" s="308"/>
      <c r="AI203" s="306"/>
    </row>
    <row r="204" spans="1:35">
      <c r="A204" s="327">
        <f t="shared" si="1053"/>
        <v>194</v>
      </c>
      <c r="B204" s="328">
        <f>Data!B204</f>
        <v>21</v>
      </c>
      <c r="D204" s="308"/>
      <c r="E204" s="308"/>
      <c r="F204" s="308"/>
      <c r="G204" s="308"/>
      <c r="H204" s="308"/>
      <c r="O204" s="306"/>
      <c r="P204" s="308"/>
      <c r="Q204" s="306"/>
      <c r="R204" s="306"/>
      <c r="X204" s="306"/>
      <c r="Y204" s="308"/>
      <c r="Z204" s="306"/>
      <c r="AA204" s="306"/>
      <c r="AG204" s="306"/>
      <c r="AH204" s="308"/>
      <c r="AI204" s="306"/>
    </row>
    <row r="205" spans="1:35">
      <c r="A205" s="327">
        <f t="shared" ref="A205:A268" si="1624">A204+1</f>
        <v>195</v>
      </c>
      <c r="B205" s="328">
        <f>Data!B205</f>
        <v>31</v>
      </c>
      <c r="D205" s="308"/>
      <c r="E205" s="308"/>
      <c r="F205" s="308"/>
      <c r="G205" s="308"/>
      <c r="H205" s="308"/>
      <c r="J205" s="333" t="str">
        <f t="shared" ref="J205" si="1625">IF(D191=1,"2&amp;3",IF(D191=2,"1&amp;3","1&amp;2"))</f>
        <v>1&amp;3</v>
      </c>
      <c r="K205" s="333" t="str">
        <f t="shared" ref="K205" si="1626">IF(E191="A","B&amp;C",IF(E191="B","A&amp;C","A&amp;B"))</f>
        <v>A&amp;C</v>
      </c>
      <c r="L205" s="333" t="str">
        <f t="shared" ref="L205" si="1627">IF(F191=1,"2&amp;3",IF(F191=2,"1&amp;3","1&amp;2"))</f>
        <v>2&amp;3</v>
      </c>
      <c r="M205" s="333" t="str">
        <f t="shared" ref="M205" si="1628">IF(G191="A","B&amp;C",IF(G191="B","A&amp;C","A&amp;B"))</f>
        <v>A&amp;C</v>
      </c>
      <c r="N205" s="333" t="str">
        <f t="shared" ref="N205" si="1629">IF(H191=1,"2&amp;3",IF(H191=2,"1&amp;3","1&amp;2"))</f>
        <v>1&amp;3</v>
      </c>
      <c r="O205" s="306"/>
      <c r="P205" s="308"/>
      <c r="Q205" s="306"/>
      <c r="R205" s="306"/>
      <c r="S205" s="335" t="str">
        <f t="shared" ref="S205" si="1630">IF(D192="A","B&amp;C",IF(D192="B","A&amp;C","A&amp;B"))</f>
        <v>B&amp;C</v>
      </c>
      <c r="T205" s="335" t="str">
        <f t="shared" ref="T205" si="1631">IF(E192=1,"2&amp;3",IF(E192=2,"1&amp;3","1&amp;2"))</f>
        <v>2&amp;3</v>
      </c>
      <c r="U205" s="335" t="str">
        <f t="shared" ref="U205" si="1632">IF(F192="A","B&amp;C",IF(F192="B","A&amp;C","A&amp;B"))</f>
        <v>A&amp;C</v>
      </c>
      <c r="V205" s="335" t="str">
        <f t="shared" ref="V205" si="1633">IF(G192=1,"2&amp;3",IF(G192=2,"1&amp;3","1&amp;2"))</f>
        <v>1&amp;3</v>
      </c>
      <c r="W205" s="335" t="str">
        <f t="shared" ref="W205" si="1634">IF(H192="A","B&amp;C",IF(H192="B","A&amp;C","A&amp;B"))</f>
        <v>A&amp;C</v>
      </c>
      <c r="X205" s="306"/>
      <c r="Y205" s="308"/>
      <c r="Z205" s="306"/>
      <c r="AA205" s="306"/>
      <c r="AB205" s="337" t="str">
        <f t="shared" ref="AB205" si="1635">IF(D193="L","H","L")</f>
        <v>H</v>
      </c>
      <c r="AC205" s="337" t="str">
        <f t="shared" ref="AC205" si="1636">IF(E193="O","E","O")</f>
        <v>O</v>
      </c>
      <c r="AD205" s="337" t="str">
        <f t="shared" ref="AD205" si="1637">IF(F193="L","H","L")</f>
        <v>H</v>
      </c>
      <c r="AE205" s="337" t="str">
        <f t="shared" ref="AE205" si="1638">IF(G193="O","E","O")</f>
        <v>O</v>
      </c>
      <c r="AF205" s="337" t="str">
        <f t="shared" ref="AF205" si="1639">IF(H193="L","H","L")</f>
        <v>H</v>
      </c>
      <c r="AG205" s="306"/>
      <c r="AH205" s="308"/>
      <c r="AI205" s="306"/>
    </row>
    <row r="206" spans="1:35">
      <c r="A206" s="327">
        <f t="shared" si="1624"/>
        <v>196</v>
      </c>
      <c r="B206" s="328">
        <f>Data!B206</f>
        <v>28</v>
      </c>
      <c r="D206" s="334">
        <f t="shared" ref="D206" si="1640">IF(AND(B206&gt;0,B206&lt;=12),1,IF(AND(B206&gt;12,B206&lt;=24),2,IF(AND(B206&gt;24,B206&lt;=36),3,0)))</f>
        <v>3</v>
      </c>
      <c r="E206" s="334" t="str">
        <f t="shared" ref="E206" si="1641">IF(B207=0,0,IF(MOD(B207,3)=1,"A",IF(MOD(B207,3)=2,"B","C")))</f>
        <v>A</v>
      </c>
      <c r="F206" s="334">
        <f t="shared" ref="F206" si="1642">IF(AND(B208&gt;0,B208&lt;=12),1,IF(AND(B208&gt;12,B208&lt;=24),2,IF(AND(B208&gt;24,B208&lt;=36),3,0)))</f>
        <v>1</v>
      </c>
      <c r="G206" s="334" t="str">
        <f t="shared" ref="G206" si="1643">IF(B209=0,0,IF(MOD(B209,3)=1,"A",IF(MOD(B209,3)=2,"B","C")))</f>
        <v>A</v>
      </c>
      <c r="H206" s="334">
        <f t="shared" ref="H206" si="1644">IF(AND(B210&gt;0,B210&lt;=12),1,IF(AND(B210&gt;12,B210&lt;=24),2,IF(AND(B210&gt;24,B210&lt;=36),3,0)))</f>
        <v>2</v>
      </c>
      <c r="J206" s="314" t="str">
        <f t="shared" ref="J206" si="1645">IF(AND(D206&lt;&gt;D191,D206&lt;&gt;0),"W","L")</f>
        <v>W</v>
      </c>
      <c r="K206" s="314" t="str">
        <f t="shared" ref="K206" si="1646">IF(J206="W"," ", IF(AND(E206&lt;&gt;E191,E206&lt;&gt;0),"W","L"))</f>
        <v xml:space="preserve"> </v>
      </c>
      <c r="L206" s="314" t="str">
        <f t="shared" ref="L206:N206" si="1647">IF(OR(K206="W",K206=" ")," ",IF(AND(F206&lt;&gt;F191,F206&lt;&gt;0),"W","L"))</f>
        <v xml:space="preserve"> </v>
      </c>
      <c r="M206" s="314" t="str">
        <f t="shared" si="1647"/>
        <v xml:space="preserve"> </v>
      </c>
      <c r="N206" s="314" t="str">
        <f t="shared" si="1647"/>
        <v xml:space="preserve"> </v>
      </c>
      <c r="O206" s="306"/>
      <c r="P206" s="308">
        <f t="shared" ref="P206" si="1648">IF(J206="W",1,IF(K206="W",2,IF(L206="W",3,IF(M206="W",4,IF(N206="W",5,"L")))))</f>
        <v>1</v>
      </c>
      <c r="Q206" s="306">
        <f t="shared" ref="Q206" si="1649">IF(P206&lt;&gt;"L",Q201+1,Q201-243)</f>
        <v>37</v>
      </c>
      <c r="R206" s="306"/>
      <c r="S206" s="314" t="str">
        <f t="shared" ref="S206" si="1650">IF(AND(D207&lt;&gt;D192,D207&lt;&gt;0),"W","L")</f>
        <v>L</v>
      </c>
      <c r="T206" s="314" t="str">
        <f t="shared" ref="T206" si="1651">IF(S206="W"," ", IF(AND(E207&lt;&gt;E192,E207&lt;&gt;0),"W","L"))</f>
        <v>L</v>
      </c>
      <c r="U206" s="314" t="str">
        <f t="shared" ref="U206:W206" si="1652">IF(OR(T206="W",T206=" ")," ",IF(AND(F207&lt;&gt;F192,F207&lt;&gt;0),"W","L"))</f>
        <v>W</v>
      </c>
      <c r="V206" s="314" t="str">
        <f t="shared" si="1652"/>
        <v xml:space="preserve"> </v>
      </c>
      <c r="W206" s="314" t="str">
        <f t="shared" si="1652"/>
        <v xml:space="preserve"> </v>
      </c>
      <c r="X206" s="306"/>
      <c r="Y206" s="308">
        <f t="shared" ref="Y206" si="1653">IF(S206="W",1,IF(T206="W",2,IF(U206="W",3,IF(V206="W",4,IF(W206="W",5,"L")))))</f>
        <v>3</v>
      </c>
      <c r="Z206" s="306">
        <f t="shared" ref="Z206" si="1654">IF(Y206&lt;&gt;"L",Z201+1,Z201-243)</f>
        <v>37</v>
      </c>
      <c r="AA206" s="306"/>
      <c r="AB206" s="314" t="str">
        <f t="shared" ref="AB206" si="1655">IF(AND(D208&lt;&gt;D193,D208&lt;&gt;0),"W","L")</f>
        <v>W</v>
      </c>
      <c r="AC206" s="314" t="str">
        <f t="shared" ref="AC206" si="1656">IF(AB206="W"," ", IF(AND(E208&lt;&gt;E193,E208&lt;&gt;0),"W","L"))</f>
        <v xml:space="preserve"> </v>
      </c>
      <c r="AD206" s="314" t="str">
        <f t="shared" ref="AD206:AF206" si="1657">IF(OR(AC206="W",AC206=" ")," ",IF(AND(F208&lt;&gt;F193,F208&lt;&gt;0),"W","L"))</f>
        <v xml:space="preserve"> </v>
      </c>
      <c r="AE206" s="314" t="str">
        <f t="shared" si="1657"/>
        <v xml:space="preserve"> </v>
      </c>
      <c r="AF206" s="314" t="str">
        <f t="shared" si="1657"/>
        <v xml:space="preserve"> </v>
      </c>
      <c r="AG206" s="306"/>
      <c r="AH206" s="308">
        <f t="shared" ref="AH206" si="1658">IF(AB206="W",1,IF(AC206="W",2,IF(AD206="W",3,IF(AE206="W",4,IF(AF206="W",5,"L")))))</f>
        <v>1</v>
      </c>
      <c r="AI206" s="306">
        <f t="shared" ref="AI206" si="1659">IF(AH206&lt;&gt;"L",AI201+1,AI201-31)</f>
        <v>-27</v>
      </c>
    </row>
    <row r="207" spans="1:35">
      <c r="A207" s="327">
        <f t="shared" si="1624"/>
        <v>197</v>
      </c>
      <c r="B207" s="328">
        <f>Data!B207</f>
        <v>7</v>
      </c>
      <c r="D207" s="336" t="str">
        <f t="shared" ref="D207" si="1660">IF(B206=0,0,IF(MOD(B206,3)=1,"A",IF(MOD(B206,3)=2,"B","C")))</f>
        <v>A</v>
      </c>
      <c r="E207" s="336">
        <f t="shared" ref="E207" si="1661">IF(AND(B207&gt;0,B207&lt;=12),1,IF(AND(B207&gt;12,B207&lt;=24),2,IF(AND(B207&gt;24,B207&lt;=36),3,0)))</f>
        <v>1</v>
      </c>
      <c r="F207" s="336" t="str">
        <f t="shared" ref="F207" si="1662">IF(B208=0,0,IF(MOD(B208,3)=1,"A",IF(MOD(B208,3)=2,"B","C")))</f>
        <v>C</v>
      </c>
      <c r="G207" s="336">
        <f t="shared" ref="G207" si="1663">IF(AND(B209&gt;0,B209&lt;=12),1,IF(AND(B209&gt;12,B209&lt;=24),2,IF(AND(B209&gt;24,B209&lt;=36),3,0)))</f>
        <v>1</v>
      </c>
      <c r="H207" s="336" t="str">
        <f t="shared" ref="H207" si="1664">IF(B210=0,0,IF(MOD(B210,3)=1,"A",IF(MOD(B210,3)=2,"B","C")))</f>
        <v>B</v>
      </c>
      <c r="O207" s="306"/>
      <c r="P207" s="308"/>
      <c r="Q207" s="306"/>
      <c r="R207" s="306"/>
      <c r="X207" s="306"/>
      <c r="Y207" s="308"/>
      <c r="Z207" s="306"/>
      <c r="AA207" s="306"/>
      <c r="AG207" s="306"/>
      <c r="AH207" s="308"/>
      <c r="AI207" s="306"/>
    </row>
    <row r="208" spans="1:35">
      <c r="A208" s="327">
        <f t="shared" si="1624"/>
        <v>198</v>
      </c>
      <c r="B208" s="328">
        <f>Data!B208</f>
        <v>6</v>
      </c>
      <c r="D208" s="338" t="str">
        <f t="shared" ref="D208" si="1665">IF(B206=0,0,IF(B206&lt;=18,"L","H"))</f>
        <v>H</v>
      </c>
      <c r="E208" s="338" t="str">
        <f t="shared" ref="E208" si="1666">IF(B207=0,0,IF(ISODD(B207),"O","E"))</f>
        <v>O</v>
      </c>
      <c r="F208" s="338" t="str">
        <f t="shared" ref="F208" si="1667">IF(B208=0,0,IF(B208&lt;=18,"L","H"))</f>
        <v>L</v>
      </c>
      <c r="G208" s="338" t="str">
        <f t="shared" ref="G208" si="1668">IF(B209=0,0,IF(ISODD(B209),"O","E"))</f>
        <v>E</v>
      </c>
      <c r="H208" s="338" t="str">
        <f t="shared" ref="H208" si="1669">IF(B210=0,0,IF(B210&lt;=18,"L","H"))</f>
        <v>H</v>
      </c>
      <c r="O208" s="306"/>
      <c r="P208" s="308"/>
      <c r="Q208" s="306"/>
      <c r="R208" s="306"/>
      <c r="X208" s="306"/>
      <c r="Y208" s="308"/>
      <c r="Z208" s="306"/>
      <c r="AA208" s="306"/>
      <c r="AG208" s="306"/>
      <c r="AH208" s="308"/>
      <c r="AI208" s="306"/>
    </row>
    <row r="209" spans="1:35">
      <c r="A209" s="327">
        <f t="shared" si="1624"/>
        <v>199</v>
      </c>
      <c r="B209" s="328">
        <f>Data!B209</f>
        <v>10</v>
      </c>
      <c r="D209" s="308"/>
      <c r="E209" s="308"/>
      <c r="F209" s="308"/>
      <c r="G209" s="308"/>
      <c r="H209" s="308"/>
      <c r="O209" s="306"/>
      <c r="P209" s="308"/>
      <c r="Q209" s="306"/>
      <c r="R209" s="306"/>
      <c r="X209" s="306"/>
      <c r="Y209" s="308"/>
      <c r="Z209" s="306"/>
      <c r="AA209" s="306"/>
      <c r="AG209" s="306"/>
      <c r="AH209" s="308"/>
      <c r="AI209" s="306"/>
    </row>
    <row r="210" spans="1:35">
      <c r="A210" s="327">
        <f t="shared" si="1624"/>
        <v>200</v>
      </c>
      <c r="B210" s="328">
        <f>Data!B210</f>
        <v>23</v>
      </c>
      <c r="D210" s="308"/>
      <c r="E210" s="308"/>
      <c r="F210" s="308"/>
      <c r="G210" s="308"/>
      <c r="H210" s="308"/>
      <c r="J210" s="333" t="str">
        <f t="shared" ref="J210" si="1670">IF(D196=1,"2&amp;3",IF(D196=2,"1&amp;3","1&amp;2"))</f>
        <v>1&amp;3</v>
      </c>
      <c r="K210" s="333" t="str">
        <f t="shared" ref="K210" si="1671">IF(E196="A","B&amp;C",IF(E196="B","A&amp;C","A&amp;B"))</f>
        <v>A&amp;B</v>
      </c>
      <c r="L210" s="333" t="str">
        <f t="shared" ref="L210" si="1672">IF(F196=1,"2&amp;3",IF(F196=2,"1&amp;3","1&amp;2"))</f>
        <v>2&amp;3</v>
      </c>
      <c r="M210" s="333" t="str">
        <f t="shared" ref="M210" si="1673">IF(G196="A","B&amp;C",IF(G196="B","A&amp;C","A&amp;B"))</f>
        <v>A&amp;B</v>
      </c>
      <c r="N210" s="333" t="str">
        <f t="shared" ref="N210" si="1674">IF(H196=1,"2&amp;3",IF(H196=2,"1&amp;3","1&amp;2"))</f>
        <v>1&amp;3</v>
      </c>
      <c r="O210" s="306"/>
      <c r="P210" s="308"/>
      <c r="Q210" s="306"/>
      <c r="R210" s="306"/>
      <c r="S210" s="335" t="str">
        <f t="shared" ref="S210" si="1675">IF(D197="A","B&amp;C",IF(D197="B","A&amp;C","A&amp;B"))</f>
        <v>A&amp;C</v>
      </c>
      <c r="T210" s="335" t="str">
        <f t="shared" ref="T210" si="1676">IF(E197=1,"2&amp;3",IF(E197=2,"1&amp;3","1&amp;2"))</f>
        <v>1&amp;2</v>
      </c>
      <c r="U210" s="335" t="str">
        <f t="shared" ref="U210" si="1677">IF(F197="A","B&amp;C",IF(F197="B","A&amp;C","A&amp;B"))</f>
        <v>A&amp;C</v>
      </c>
      <c r="V210" s="335" t="str">
        <f t="shared" ref="V210" si="1678">IF(G197=1,"2&amp;3",IF(G197=2,"1&amp;3","1&amp;2"))</f>
        <v>2&amp;3</v>
      </c>
      <c r="W210" s="335" t="str">
        <f t="shared" ref="W210" si="1679">IF(H197="A","B&amp;C",IF(H197="B","A&amp;C","A&amp;B"))</f>
        <v>B&amp;C</v>
      </c>
      <c r="X210" s="306"/>
      <c r="Y210" s="308"/>
      <c r="Z210" s="306"/>
      <c r="AA210" s="306"/>
      <c r="AB210" s="337" t="str">
        <f t="shared" ref="AB210" si="1680">IF(D198="L","H","L")</f>
        <v>H</v>
      </c>
      <c r="AC210" s="337" t="str">
        <f t="shared" ref="AC210" si="1681">IF(E198="O","E","O")</f>
        <v>E</v>
      </c>
      <c r="AD210" s="337" t="str">
        <f t="shared" ref="AD210" si="1682">IF(F198="L","H","L")</f>
        <v>H</v>
      </c>
      <c r="AE210" s="337" t="str">
        <f t="shared" ref="AE210" si="1683">IF(G198="O","E","O")</f>
        <v>O</v>
      </c>
      <c r="AF210" s="337" t="str">
        <f t="shared" ref="AF210" si="1684">IF(H198="L","H","L")</f>
        <v>L</v>
      </c>
      <c r="AG210" s="306"/>
      <c r="AH210" s="308"/>
      <c r="AI210" s="306"/>
    </row>
    <row r="211" spans="1:35">
      <c r="A211" s="327">
        <f t="shared" si="1624"/>
        <v>201</v>
      </c>
      <c r="B211" s="328">
        <f>Data!B211</f>
        <v>16</v>
      </c>
      <c r="D211" s="334">
        <f t="shared" ref="D211" si="1685">IF(AND(B211&gt;0,B211&lt;=12),1,IF(AND(B211&gt;12,B211&lt;=24),2,IF(AND(B211&gt;24,B211&lt;=36),3,0)))</f>
        <v>2</v>
      </c>
      <c r="E211" s="334" t="str">
        <f t="shared" ref="E211" si="1686">IF(B212=0,0,IF(MOD(B212,3)=1,"A",IF(MOD(B212,3)=2,"B","C")))</f>
        <v>C</v>
      </c>
      <c r="F211" s="334">
        <f t="shared" ref="F211" si="1687">IF(AND(B213&gt;0,B213&lt;=12),1,IF(AND(B213&gt;12,B213&lt;=24),2,IF(AND(B213&gt;24,B213&lt;=36),3,0)))</f>
        <v>3</v>
      </c>
      <c r="G211" s="334" t="str">
        <f t="shared" ref="G211" si="1688">IF(B214=0,0,IF(MOD(B214,3)=1,"A",IF(MOD(B214,3)=2,"B","C")))</f>
        <v>B</v>
      </c>
      <c r="H211" s="334">
        <f t="shared" ref="H211" si="1689">IF(AND(B215&gt;0,B215&lt;=12),1,IF(AND(B215&gt;12,B215&lt;=24),2,IF(AND(B215&gt;24,B215&lt;=36),3,0)))</f>
        <v>1</v>
      </c>
      <c r="J211" s="314" t="str">
        <f t="shared" ref="J211" si="1690">IF(AND(D211&lt;&gt;D196,D211&lt;&gt;0),"W","L")</f>
        <v>L</v>
      </c>
      <c r="K211" s="314" t="str">
        <f t="shared" ref="K211" si="1691">IF(J211="W"," ", IF(AND(E211&lt;&gt;E196,E211&lt;&gt;0),"W","L"))</f>
        <v>L</v>
      </c>
      <c r="L211" s="314" t="str">
        <f t="shared" ref="L211:N211" si="1692">IF(OR(K211="W",K211=" ")," ",IF(AND(F211&lt;&gt;F196,F211&lt;&gt;0),"W","L"))</f>
        <v>W</v>
      </c>
      <c r="M211" s="314" t="str">
        <f t="shared" si="1692"/>
        <v xml:space="preserve"> </v>
      </c>
      <c r="N211" s="314" t="str">
        <f t="shared" si="1692"/>
        <v xml:space="preserve"> </v>
      </c>
      <c r="O211" s="306"/>
      <c r="P211" s="308">
        <f t="shared" ref="P211" si="1693">IF(J211="W",1,IF(K211="W",2,IF(L211="W",3,IF(M211="W",4,IF(N211="W",5,"L")))))</f>
        <v>3</v>
      </c>
      <c r="Q211" s="306">
        <f t="shared" ref="Q211" si="1694">IF(P211&lt;&gt;"L",Q206+1,Q206-243)</f>
        <v>38</v>
      </c>
      <c r="R211" s="306"/>
      <c r="S211" s="314" t="str">
        <f t="shared" ref="S211" si="1695">IF(AND(D212&lt;&gt;D197,D212&lt;&gt;0),"W","L")</f>
        <v>W</v>
      </c>
      <c r="T211" s="314" t="str">
        <f t="shared" ref="T211" si="1696">IF(S211="W"," ", IF(AND(E212&lt;&gt;E197,E212&lt;&gt;0),"W","L"))</f>
        <v xml:space="preserve"> </v>
      </c>
      <c r="U211" s="314" t="str">
        <f t="shared" ref="U211:W211" si="1697">IF(OR(T211="W",T211=" ")," ",IF(AND(F212&lt;&gt;F197,F212&lt;&gt;0),"W","L"))</f>
        <v xml:space="preserve"> </v>
      </c>
      <c r="V211" s="314" t="str">
        <f t="shared" si="1697"/>
        <v xml:space="preserve"> </v>
      </c>
      <c r="W211" s="314" t="str">
        <f t="shared" si="1697"/>
        <v xml:space="preserve"> </v>
      </c>
      <c r="X211" s="306"/>
      <c r="Y211" s="308">
        <f t="shared" ref="Y211" si="1698">IF(S211="W",1,IF(T211="W",2,IF(U211="W",3,IF(V211="W",4,IF(W211="W",5,"L")))))</f>
        <v>1</v>
      </c>
      <c r="Z211" s="306">
        <f t="shared" ref="Z211" si="1699">IF(Y211&lt;&gt;"L",Z206+1,Z206-243)</f>
        <v>38</v>
      </c>
      <c r="AA211" s="306"/>
      <c r="AB211" s="314" t="str">
        <f t="shared" ref="AB211" si="1700">IF(AND(D213&lt;&gt;D198,D213&lt;&gt;0),"W","L")</f>
        <v>L</v>
      </c>
      <c r="AC211" s="314" t="str">
        <f t="shared" ref="AC211" si="1701">IF(AB211="W"," ", IF(AND(E213&lt;&gt;E198,E213&lt;&gt;0),"W","L"))</f>
        <v>L</v>
      </c>
      <c r="AD211" s="314" t="str">
        <f t="shared" ref="AD211:AF211" si="1702">IF(OR(AC211="W",AC211=" ")," ",IF(AND(F213&lt;&gt;F198,F213&lt;&gt;0),"W","L"))</f>
        <v>W</v>
      </c>
      <c r="AE211" s="314" t="str">
        <f t="shared" si="1702"/>
        <v xml:space="preserve"> </v>
      </c>
      <c r="AF211" s="314" t="str">
        <f t="shared" si="1702"/>
        <v xml:space="preserve"> </v>
      </c>
      <c r="AG211" s="306"/>
      <c r="AH211" s="308">
        <f t="shared" ref="AH211" si="1703">IF(AB211="W",1,IF(AC211="W",2,IF(AD211="W",3,IF(AE211="W",4,IF(AF211="W",5,"L")))))</f>
        <v>3</v>
      </c>
      <c r="AI211" s="306">
        <f t="shared" ref="AI211" si="1704">IF(AH211&lt;&gt;"L",AI206+1,AI206-31)</f>
        <v>-26</v>
      </c>
    </row>
    <row r="212" spans="1:35">
      <c r="A212" s="327">
        <f t="shared" si="1624"/>
        <v>202</v>
      </c>
      <c r="B212" s="328">
        <f>Data!B212</f>
        <v>21</v>
      </c>
      <c r="D212" s="336" t="str">
        <f t="shared" ref="D212" si="1705">IF(B211=0,0,IF(MOD(B211,3)=1,"A",IF(MOD(B211,3)=2,"B","C")))</f>
        <v>A</v>
      </c>
      <c r="E212" s="336">
        <f t="shared" ref="E212" si="1706">IF(AND(B212&gt;0,B212&lt;=12),1,IF(AND(B212&gt;12,B212&lt;=24),2,IF(AND(B212&gt;24,B212&lt;=36),3,0)))</f>
        <v>2</v>
      </c>
      <c r="F212" s="336" t="str">
        <f t="shared" ref="F212" si="1707">IF(B213=0,0,IF(MOD(B213,3)=1,"A",IF(MOD(B213,3)=2,"B","C")))</f>
        <v>A</v>
      </c>
      <c r="G212" s="336">
        <f t="shared" ref="G212" si="1708">IF(AND(B214&gt;0,B214&lt;=12),1,IF(AND(B214&gt;12,B214&lt;=24),2,IF(AND(B214&gt;24,B214&lt;=36),3,0)))</f>
        <v>1</v>
      </c>
      <c r="H212" s="336" t="str">
        <f t="shared" ref="H212" si="1709">IF(B215=0,0,IF(MOD(B215,3)=1,"A",IF(MOD(B215,3)=2,"B","C")))</f>
        <v>C</v>
      </c>
      <c r="O212" s="306"/>
      <c r="P212" s="308"/>
      <c r="Q212" s="306"/>
      <c r="R212" s="306"/>
      <c r="X212" s="306"/>
      <c r="Y212" s="308"/>
      <c r="Z212" s="306"/>
      <c r="AA212" s="306"/>
      <c r="AG212" s="306"/>
      <c r="AH212" s="308"/>
      <c r="AI212" s="306"/>
    </row>
    <row r="213" spans="1:35">
      <c r="A213" s="327">
        <f t="shared" si="1624"/>
        <v>203</v>
      </c>
      <c r="B213" s="328">
        <f>Data!B213</f>
        <v>28</v>
      </c>
      <c r="D213" s="338" t="str">
        <f t="shared" ref="D213" si="1710">IF(B211=0,0,IF(B211&lt;=18,"L","H"))</f>
        <v>L</v>
      </c>
      <c r="E213" s="338" t="str">
        <f t="shared" ref="E213" si="1711">IF(B212=0,0,IF(ISODD(B212),"O","E"))</f>
        <v>O</v>
      </c>
      <c r="F213" s="338" t="str">
        <f t="shared" ref="F213" si="1712">IF(B213=0,0,IF(B213&lt;=18,"L","H"))</f>
        <v>H</v>
      </c>
      <c r="G213" s="338" t="str">
        <f t="shared" ref="G213" si="1713">IF(B214=0,0,IF(ISODD(B214),"O","E"))</f>
        <v>O</v>
      </c>
      <c r="H213" s="338" t="str">
        <f t="shared" ref="H213" si="1714">IF(B215=0,0,IF(B215&lt;=18,"L","H"))</f>
        <v>L</v>
      </c>
      <c r="O213" s="306"/>
      <c r="P213" s="308"/>
      <c r="Q213" s="306"/>
      <c r="R213" s="306"/>
      <c r="X213" s="306"/>
      <c r="Y213" s="308"/>
      <c r="Z213" s="306"/>
      <c r="AA213" s="306"/>
      <c r="AG213" s="306"/>
      <c r="AH213" s="308"/>
      <c r="AI213" s="306"/>
    </row>
    <row r="214" spans="1:35">
      <c r="A214" s="327">
        <f t="shared" si="1624"/>
        <v>204</v>
      </c>
      <c r="B214" s="328">
        <f>Data!B214</f>
        <v>11</v>
      </c>
      <c r="D214" s="308"/>
      <c r="E214" s="308"/>
      <c r="F214" s="308"/>
      <c r="G214" s="308"/>
      <c r="H214" s="308"/>
      <c r="O214" s="306"/>
      <c r="P214" s="308"/>
      <c r="Q214" s="306"/>
      <c r="R214" s="306"/>
      <c r="X214" s="306"/>
      <c r="Y214" s="308"/>
      <c r="Z214" s="306"/>
      <c r="AA214" s="306"/>
      <c r="AG214" s="306"/>
      <c r="AH214" s="308"/>
      <c r="AI214" s="306"/>
    </row>
    <row r="215" spans="1:35">
      <c r="A215" s="327">
        <f t="shared" si="1624"/>
        <v>205</v>
      </c>
      <c r="B215" s="328">
        <f>Data!B215</f>
        <v>3</v>
      </c>
      <c r="D215" s="308"/>
      <c r="E215" s="308"/>
      <c r="F215" s="308"/>
      <c r="G215" s="308"/>
      <c r="H215" s="308"/>
      <c r="J215" s="333" t="str">
        <f t="shared" ref="J215" si="1715">IF(D201=1,"2&amp;3",IF(D201=2,"1&amp;3","1&amp;2"))</f>
        <v>2&amp;3</v>
      </c>
      <c r="K215" s="333" t="str">
        <f t="shared" ref="K215" si="1716">IF(E201="A","B&amp;C",IF(E201="B","A&amp;C","A&amp;B"))</f>
        <v>A&amp;C</v>
      </c>
      <c r="L215" s="333" t="str">
        <f t="shared" ref="L215" si="1717">IF(F201=1,"2&amp;3",IF(F201=2,"1&amp;3","1&amp;2"))</f>
        <v>1&amp;3</v>
      </c>
      <c r="M215" s="333" t="str">
        <f t="shared" ref="M215" si="1718">IF(G201="A","B&amp;C",IF(G201="B","A&amp;C","A&amp;B"))</f>
        <v>A&amp;B</v>
      </c>
      <c r="N215" s="333" t="str">
        <f t="shared" ref="N215" si="1719">IF(H201=1,"2&amp;3",IF(H201=2,"1&amp;3","1&amp;2"))</f>
        <v>1&amp;2</v>
      </c>
      <c r="O215" s="306"/>
      <c r="P215" s="308"/>
      <c r="Q215" s="306"/>
      <c r="R215" s="306"/>
      <c r="S215" s="335" t="str">
        <f t="shared" ref="S215" si="1720">IF(D202="A","B&amp;C",IF(D202="B","A&amp;C","A&amp;B"))</f>
        <v>A&amp;B</v>
      </c>
      <c r="T215" s="335" t="str">
        <f t="shared" ref="T215" si="1721">IF(E202=1,"2&amp;3",IF(E202=2,"1&amp;3","1&amp;2"))</f>
        <v>1&amp;3</v>
      </c>
      <c r="U215" s="335" t="str">
        <f t="shared" ref="U215" si="1722">IF(F202="A","B&amp;C",IF(F202="B","A&amp;C","A&amp;B"))</f>
        <v>B&amp;C</v>
      </c>
      <c r="V215" s="335" t="str">
        <f t="shared" ref="V215" si="1723">IF(G202=1,"2&amp;3",IF(G202=2,"1&amp;3","1&amp;2"))</f>
        <v>1&amp;3</v>
      </c>
      <c r="W215" s="335" t="str">
        <f t="shared" ref="W215" si="1724">IF(H202="A","B&amp;C",IF(H202="B","A&amp;C","A&amp;B"))</f>
        <v>B&amp;C</v>
      </c>
      <c r="X215" s="306"/>
      <c r="Y215" s="308"/>
      <c r="Z215" s="306"/>
      <c r="AA215" s="306"/>
      <c r="AB215" s="337" t="str">
        <f t="shared" ref="AB215" si="1725">IF(D203="L","H","L")</f>
        <v>H</v>
      </c>
      <c r="AC215" s="337" t="str">
        <f t="shared" ref="AC215" si="1726">IF(E203="O","E","O")</f>
        <v>E</v>
      </c>
      <c r="AD215" s="337" t="str">
        <f t="shared" ref="AD215" si="1727">IF(F203="L","H","L")</f>
        <v>L</v>
      </c>
      <c r="AE215" s="337" t="str">
        <f t="shared" ref="AE215" si="1728">IF(G203="O","E","O")</f>
        <v>E</v>
      </c>
      <c r="AF215" s="337" t="str">
        <f t="shared" ref="AF215" si="1729">IF(H203="L","H","L")</f>
        <v>L</v>
      </c>
      <c r="AG215" s="306"/>
      <c r="AH215" s="308"/>
      <c r="AI215" s="306"/>
    </row>
    <row r="216" spans="1:35">
      <c r="A216" s="327">
        <f t="shared" si="1624"/>
        <v>206</v>
      </c>
      <c r="B216" s="328">
        <f>Data!B216</f>
        <v>21</v>
      </c>
      <c r="D216" s="334">
        <f t="shared" ref="D216" si="1730">IF(AND(B216&gt;0,B216&lt;=12),1,IF(AND(B216&gt;12,B216&lt;=24),2,IF(AND(B216&gt;24,B216&lt;=36),3,0)))</f>
        <v>2</v>
      </c>
      <c r="E216" s="334" t="str">
        <f t="shared" ref="E216" si="1731">IF(B217=0,0,IF(MOD(B217,3)=1,"A",IF(MOD(B217,3)=2,"B","C")))</f>
        <v>C</v>
      </c>
      <c r="F216" s="334">
        <f t="shared" ref="F216" si="1732">IF(AND(B218&gt;0,B218&lt;=12),1,IF(AND(B218&gt;12,B218&lt;=24),2,IF(AND(B218&gt;24,B218&lt;=36),3,0)))</f>
        <v>2</v>
      </c>
      <c r="G216" s="334" t="str">
        <f t="shared" ref="G216" si="1733">IF(B219=0,0,IF(MOD(B219,3)=1,"A",IF(MOD(B219,3)=2,"B","C")))</f>
        <v>A</v>
      </c>
      <c r="H216" s="334">
        <f t="shared" ref="H216" si="1734">IF(AND(B220&gt;0,B220&lt;=12),1,IF(AND(B220&gt;12,B220&lt;=24),2,IF(AND(B220&gt;24,B220&lt;=36),3,0)))</f>
        <v>3</v>
      </c>
      <c r="J216" s="314" t="str">
        <f t="shared" ref="J216" si="1735">IF(AND(D216&lt;&gt;D201,D216&lt;&gt;0),"W","L")</f>
        <v>W</v>
      </c>
      <c r="K216" s="314" t="str">
        <f t="shared" ref="K216" si="1736">IF(J216="W"," ", IF(AND(E216&lt;&gt;E201,E216&lt;&gt;0),"W","L"))</f>
        <v xml:space="preserve"> </v>
      </c>
      <c r="L216" s="314" t="str">
        <f t="shared" ref="L216:N216" si="1737">IF(OR(K216="W",K216=" ")," ",IF(AND(F216&lt;&gt;F201,F216&lt;&gt;0),"W","L"))</f>
        <v xml:space="preserve"> </v>
      </c>
      <c r="M216" s="314" t="str">
        <f t="shared" si="1737"/>
        <v xml:space="preserve"> </v>
      </c>
      <c r="N216" s="314" t="str">
        <f t="shared" si="1737"/>
        <v xml:space="preserve"> </v>
      </c>
      <c r="O216" s="306"/>
      <c r="P216" s="308">
        <f t="shared" ref="P216" si="1738">IF(J216="W",1,IF(K216="W",2,IF(L216="W",3,IF(M216="W",4,IF(N216="W",5,"L")))))</f>
        <v>1</v>
      </c>
      <c r="Q216" s="306">
        <f t="shared" ref="Q216" si="1739">IF(P216&lt;&gt;"L",Q211+1,Q211-243)</f>
        <v>39</v>
      </c>
      <c r="R216" s="306"/>
      <c r="S216" s="314" t="str">
        <f t="shared" ref="S216" si="1740">IF(AND(D217&lt;&gt;D202,D217&lt;&gt;0),"W","L")</f>
        <v>L</v>
      </c>
      <c r="T216" s="314" t="str">
        <f t="shared" ref="T216" si="1741">IF(S216="W"," ", IF(AND(E217&lt;&gt;E202,E217&lt;&gt;0),"W","L"))</f>
        <v>W</v>
      </c>
      <c r="U216" s="314" t="str">
        <f t="shared" ref="U216:W216" si="1742">IF(OR(T216="W",T216=" ")," ",IF(AND(F217&lt;&gt;F202,F217&lt;&gt;0),"W","L"))</f>
        <v xml:space="preserve"> </v>
      </c>
      <c r="V216" s="314" t="str">
        <f t="shared" si="1742"/>
        <v xml:space="preserve"> </v>
      </c>
      <c r="W216" s="314" t="str">
        <f t="shared" si="1742"/>
        <v xml:space="preserve"> </v>
      </c>
      <c r="X216" s="306"/>
      <c r="Y216" s="308">
        <f t="shared" ref="Y216" si="1743">IF(S216="W",1,IF(T216="W",2,IF(U216="W",3,IF(V216="W",4,IF(W216="W",5,"L")))))</f>
        <v>2</v>
      </c>
      <c r="Z216" s="306">
        <f t="shared" ref="Z216" si="1744">IF(Y216&lt;&gt;"L",Z211+1,Z211-243)</f>
        <v>39</v>
      </c>
      <c r="AA216" s="306"/>
      <c r="AB216" s="314" t="str">
        <f t="shared" ref="AB216" si="1745">IF(AND(D218&lt;&gt;D203,D218&lt;&gt;0),"W","L")</f>
        <v>W</v>
      </c>
      <c r="AC216" s="314" t="str">
        <f t="shared" ref="AC216" si="1746">IF(AB216="W"," ", IF(AND(E218&lt;&gt;E203,E218&lt;&gt;0),"W","L"))</f>
        <v xml:space="preserve"> </v>
      </c>
      <c r="AD216" s="314" t="str">
        <f t="shared" ref="AD216:AF216" si="1747">IF(OR(AC216="W",AC216=" ")," ",IF(AND(F218&lt;&gt;F203,F218&lt;&gt;0),"W","L"))</f>
        <v xml:space="preserve"> </v>
      </c>
      <c r="AE216" s="314" t="str">
        <f t="shared" si="1747"/>
        <v xml:space="preserve"> </v>
      </c>
      <c r="AF216" s="314" t="str">
        <f t="shared" si="1747"/>
        <v xml:space="preserve"> </v>
      </c>
      <c r="AG216" s="306"/>
      <c r="AH216" s="308">
        <f t="shared" ref="AH216" si="1748">IF(AB216="W",1,IF(AC216="W",2,IF(AD216="W",3,IF(AE216="W",4,IF(AF216="W",5,"L")))))</f>
        <v>1</v>
      </c>
      <c r="AI216" s="306">
        <f t="shared" ref="AI216" si="1749">IF(AH216&lt;&gt;"L",AI211+1,AI211-31)</f>
        <v>-25</v>
      </c>
    </row>
    <row r="217" spans="1:35">
      <c r="A217" s="327">
        <f t="shared" si="1624"/>
        <v>207</v>
      </c>
      <c r="B217" s="328">
        <f>Data!B217</f>
        <v>27</v>
      </c>
      <c r="D217" s="336" t="str">
        <f t="shared" ref="D217" si="1750">IF(B216=0,0,IF(MOD(B216,3)=1,"A",IF(MOD(B216,3)=2,"B","C")))</f>
        <v>C</v>
      </c>
      <c r="E217" s="336">
        <f t="shared" ref="E217" si="1751">IF(AND(B217&gt;0,B217&lt;=12),1,IF(AND(B217&gt;12,B217&lt;=24),2,IF(AND(B217&gt;24,B217&lt;=36),3,0)))</f>
        <v>3</v>
      </c>
      <c r="F217" s="336" t="str">
        <f t="shared" ref="F217" si="1752">IF(B218=0,0,IF(MOD(B218,3)=1,"A",IF(MOD(B218,3)=2,"B","C")))</f>
        <v>C</v>
      </c>
      <c r="G217" s="336">
        <f t="shared" ref="G217" si="1753">IF(AND(B219&gt;0,B219&lt;=12),1,IF(AND(B219&gt;12,B219&lt;=24),2,IF(AND(B219&gt;24,B219&lt;=36),3,0)))</f>
        <v>3</v>
      </c>
      <c r="H217" s="336" t="str">
        <f t="shared" ref="H217" si="1754">IF(B220=0,0,IF(MOD(B220,3)=1,"A",IF(MOD(B220,3)=2,"B","C")))</f>
        <v>B</v>
      </c>
      <c r="O217" s="306"/>
      <c r="P217" s="308"/>
      <c r="Q217" s="306"/>
      <c r="R217" s="306"/>
      <c r="X217" s="306"/>
      <c r="Y217" s="308"/>
      <c r="Z217" s="306"/>
      <c r="AA217" s="306"/>
      <c r="AG217" s="306"/>
      <c r="AH217" s="308"/>
      <c r="AI217" s="306"/>
    </row>
    <row r="218" spans="1:35">
      <c r="A218" s="327">
        <f t="shared" si="1624"/>
        <v>208</v>
      </c>
      <c r="B218" s="328">
        <f>Data!B218</f>
        <v>18</v>
      </c>
      <c r="D218" s="338" t="str">
        <f t="shared" ref="D218" si="1755">IF(B216=0,0,IF(B216&lt;=18,"L","H"))</f>
        <v>H</v>
      </c>
      <c r="E218" s="338" t="str">
        <f t="shared" ref="E218" si="1756">IF(B217=0,0,IF(ISODD(B217),"O","E"))</f>
        <v>O</v>
      </c>
      <c r="F218" s="338" t="str">
        <f t="shared" ref="F218" si="1757">IF(B218=0,0,IF(B218&lt;=18,"L","H"))</f>
        <v>L</v>
      </c>
      <c r="G218" s="338" t="str">
        <f t="shared" ref="G218" si="1758">IF(B219=0,0,IF(ISODD(B219),"O","E"))</f>
        <v>O</v>
      </c>
      <c r="H218" s="338" t="str">
        <f t="shared" ref="H218" si="1759">IF(B220=0,0,IF(B220&lt;=18,"L","H"))</f>
        <v>H</v>
      </c>
      <c r="O218" s="306"/>
      <c r="P218" s="308"/>
      <c r="Q218" s="306"/>
      <c r="R218" s="306"/>
      <c r="X218" s="306"/>
      <c r="Y218" s="308"/>
      <c r="Z218" s="306"/>
      <c r="AA218" s="306"/>
      <c r="AG218" s="306"/>
      <c r="AH218" s="308"/>
      <c r="AI218" s="306"/>
    </row>
    <row r="219" spans="1:35">
      <c r="A219" s="327">
        <f t="shared" si="1624"/>
        <v>209</v>
      </c>
      <c r="B219" s="328">
        <f>Data!B219</f>
        <v>31</v>
      </c>
      <c r="D219" s="308"/>
      <c r="E219" s="308"/>
      <c r="F219" s="308"/>
      <c r="G219" s="308"/>
      <c r="H219" s="308"/>
      <c r="O219" s="306"/>
      <c r="P219" s="308"/>
      <c r="Q219" s="306"/>
      <c r="R219" s="306"/>
      <c r="X219" s="306"/>
      <c r="Y219" s="308"/>
      <c r="Z219" s="306"/>
      <c r="AA219" s="306"/>
      <c r="AG219" s="306"/>
      <c r="AH219" s="308"/>
      <c r="AI219" s="306"/>
    </row>
    <row r="220" spans="1:35">
      <c r="A220" s="327">
        <f t="shared" si="1624"/>
        <v>210</v>
      </c>
      <c r="B220" s="328">
        <f>Data!B220</f>
        <v>26</v>
      </c>
      <c r="D220" s="308"/>
      <c r="E220" s="308"/>
      <c r="F220" s="308"/>
      <c r="G220" s="308"/>
      <c r="H220" s="308"/>
      <c r="J220" s="333" t="str">
        <f t="shared" ref="J220" si="1760">IF(D206=1,"2&amp;3",IF(D206=2,"1&amp;3","1&amp;2"))</f>
        <v>1&amp;2</v>
      </c>
      <c r="K220" s="333" t="str">
        <f t="shared" ref="K220" si="1761">IF(E206="A","B&amp;C",IF(E206="B","A&amp;C","A&amp;B"))</f>
        <v>B&amp;C</v>
      </c>
      <c r="L220" s="333" t="str">
        <f t="shared" ref="L220" si="1762">IF(F206=1,"2&amp;3",IF(F206=2,"1&amp;3","1&amp;2"))</f>
        <v>2&amp;3</v>
      </c>
      <c r="M220" s="333" t="str">
        <f t="shared" ref="M220" si="1763">IF(G206="A","B&amp;C",IF(G206="B","A&amp;C","A&amp;B"))</f>
        <v>B&amp;C</v>
      </c>
      <c r="N220" s="333" t="str">
        <f t="shared" ref="N220" si="1764">IF(H206=1,"2&amp;3",IF(H206=2,"1&amp;3","1&amp;2"))</f>
        <v>1&amp;3</v>
      </c>
      <c r="O220" s="306"/>
      <c r="P220" s="308"/>
      <c r="Q220" s="306"/>
      <c r="R220" s="306"/>
      <c r="S220" s="335" t="str">
        <f t="shared" ref="S220" si="1765">IF(D207="A","B&amp;C",IF(D207="B","A&amp;C","A&amp;B"))</f>
        <v>B&amp;C</v>
      </c>
      <c r="T220" s="335" t="str">
        <f t="shared" ref="T220" si="1766">IF(E207=1,"2&amp;3",IF(E207=2,"1&amp;3","1&amp;2"))</f>
        <v>2&amp;3</v>
      </c>
      <c r="U220" s="335" t="str">
        <f t="shared" ref="U220" si="1767">IF(F207="A","B&amp;C",IF(F207="B","A&amp;C","A&amp;B"))</f>
        <v>A&amp;B</v>
      </c>
      <c r="V220" s="335" t="str">
        <f t="shared" ref="V220" si="1768">IF(G207=1,"2&amp;3",IF(G207=2,"1&amp;3","1&amp;2"))</f>
        <v>2&amp;3</v>
      </c>
      <c r="W220" s="335" t="str">
        <f t="shared" ref="W220" si="1769">IF(H207="A","B&amp;C",IF(H207="B","A&amp;C","A&amp;B"))</f>
        <v>A&amp;C</v>
      </c>
      <c r="X220" s="306"/>
      <c r="Y220" s="308"/>
      <c r="Z220" s="306"/>
      <c r="AA220" s="306"/>
      <c r="AB220" s="337" t="str">
        <f t="shared" ref="AB220" si="1770">IF(D208="L","H","L")</f>
        <v>L</v>
      </c>
      <c r="AC220" s="337" t="str">
        <f t="shared" ref="AC220" si="1771">IF(E208="O","E","O")</f>
        <v>E</v>
      </c>
      <c r="AD220" s="337" t="str">
        <f t="shared" ref="AD220" si="1772">IF(F208="L","H","L")</f>
        <v>H</v>
      </c>
      <c r="AE220" s="337" t="str">
        <f t="shared" ref="AE220" si="1773">IF(G208="O","E","O")</f>
        <v>O</v>
      </c>
      <c r="AF220" s="337" t="str">
        <f t="shared" ref="AF220" si="1774">IF(H208="L","H","L")</f>
        <v>L</v>
      </c>
      <c r="AG220" s="306"/>
      <c r="AH220" s="308"/>
      <c r="AI220" s="306"/>
    </row>
    <row r="221" spans="1:35">
      <c r="A221" s="327">
        <f t="shared" si="1624"/>
        <v>211</v>
      </c>
      <c r="B221" s="328">
        <f>Data!B221</f>
        <v>29</v>
      </c>
      <c r="D221" s="334">
        <f t="shared" ref="D221" si="1775">IF(AND(B221&gt;0,B221&lt;=12),1,IF(AND(B221&gt;12,B221&lt;=24),2,IF(AND(B221&gt;24,B221&lt;=36),3,0)))</f>
        <v>3</v>
      </c>
      <c r="E221" s="334" t="str">
        <f t="shared" ref="E221" si="1776">IF(B222=0,0,IF(MOD(B222,3)=1,"A",IF(MOD(B222,3)=2,"B","C")))</f>
        <v>B</v>
      </c>
      <c r="F221" s="334">
        <f t="shared" ref="F221" si="1777">IF(AND(B223&gt;0,B223&lt;=12),1,IF(AND(B223&gt;12,B223&lt;=24),2,IF(AND(B223&gt;24,B223&lt;=36),3,0)))</f>
        <v>3</v>
      </c>
      <c r="G221" s="334" t="str">
        <f t="shared" ref="G221" si="1778">IF(B224=0,0,IF(MOD(B224,3)=1,"A",IF(MOD(B224,3)=2,"B","C")))</f>
        <v>C</v>
      </c>
      <c r="H221" s="334">
        <f t="shared" ref="H221" si="1779">IF(AND(B225&gt;0,B225&lt;=12),1,IF(AND(B225&gt;12,B225&lt;=24),2,IF(AND(B225&gt;24,B225&lt;=36),3,0)))</f>
        <v>1</v>
      </c>
      <c r="J221" s="314" t="str">
        <f t="shared" ref="J221" si="1780">IF(AND(D221&lt;&gt;D206,D221&lt;&gt;0),"W","L")</f>
        <v>L</v>
      </c>
      <c r="K221" s="314" t="str">
        <f t="shared" ref="K221" si="1781">IF(J221="W"," ", IF(AND(E221&lt;&gt;E206,E221&lt;&gt;0),"W","L"))</f>
        <v>W</v>
      </c>
      <c r="L221" s="314" t="str">
        <f t="shared" ref="L221:N221" si="1782">IF(OR(K221="W",K221=" ")," ",IF(AND(F221&lt;&gt;F206,F221&lt;&gt;0),"W","L"))</f>
        <v xml:space="preserve"> </v>
      </c>
      <c r="M221" s="314" t="str">
        <f t="shared" si="1782"/>
        <v xml:space="preserve"> </v>
      </c>
      <c r="N221" s="314" t="str">
        <f t="shared" si="1782"/>
        <v xml:space="preserve"> </v>
      </c>
      <c r="O221" s="306"/>
      <c r="P221" s="308">
        <f t="shared" ref="P221" si="1783">IF(J221="W",1,IF(K221="W",2,IF(L221="W",3,IF(M221="W",4,IF(N221="W",5,"L")))))</f>
        <v>2</v>
      </c>
      <c r="Q221" s="306">
        <f t="shared" ref="Q221" si="1784">IF(P221&lt;&gt;"L",Q216+1,Q216-243)</f>
        <v>40</v>
      </c>
      <c r="R221" s="306"/>
      <c r="S221" s="314" t="str">
        <f t="shared" ref="S221" si="1785">IF(AND(D222&lt;&gt;D207,D222&lt;&gt;0),"W","L")</f>
        <v>W</v>
      </c>
      <c r="T221" s="314" t="str">
        <f t="shared" ref="T221" si="1786">IF(S221="W"," ", IF(AND(E222&lt;&gt;E207,E222&lt;&gt;0),"W","L"))</f>
        <v xml:space="preserve"> </v>
      </c>
      <c r="U221" s="314" t="str">
        <f t="shared" ref="U221:W221" si="1787">IF(OR(T221="W",T221=" ")," ",IF(AND(F222&lt;&gt;F207,F222&lt;&gt;0),"W","L"))</f>
        <v xml:space="preserve"> </v>
      </c>
      <c r="V221" s="314" t="str">
        <f t="shared" si="1787"/>
        <v xml:space="preserve"> </v>
      </c>
      <c r="W221" s="314" t="str">
        <f t="shared" si="1787"/>
        <v xml:space="preserve"> </v>
      </c>
      <c r="X221" s="306"/>
      <c r="Y221" s="308">
        <f t="shared" ref="Y221" si="1788">IF(S221="W",1,IF(T221="W",2,IF(U221="W",3,IF(V221="W",4,IF(W221="W",5,"L")))))</f>
        <v>1</v>
      </c>
      <c r="Z221" s="306">
        <f t="shared" ref="Z221" si="1789">IF(Y221&lt;&gt;"L",Z216+1,Z216-243)</f>
        <v>40</v>
      </c>
      <c r="AA221" s="306"/>
      <c r="AB221" s="314" t="str">
        <f t="shared" ref="AB221" si="1790">IF(AND(D223&lt;&gt;D208,D223&lt;&gt;0),"W","L")</f>
        <v>L</v>
      </c>
      <c r="AC221" s="314" t="str">
        <f t="shared" ref="AC221" si="1791">IF(AB221="W"," ", IF(AND(E223&lt;&gt;E208,E223&lt;&gt;0),"W","L"))</f>
        <v>W</v>
      </c>
      <c r="AD221" s="314" t="str">
        <f t="shared" ref="AD221:AF221" si="1792">IF(OR(AC221="W",AC221=" ")," ",IF(AND(F223&lt;&gt;F208,F223&lt;&gt;0),"W","L"))</f>
        <v xml:space="preserve"> </v>
      </c>
      <c r="AE221" s="314" t="str">
        <f t="shared" si="1792"/>
        <v xml:space="preserve"> </v>
      </c>
      <c r="AF221" s="314" t="str">
        <f t="shared" si="1792"/>
        <v xml:space="preserve"> </v>
      </c>
      <c r="AG221" s="306"/>
      <c r="AH221" s="308">
        <f t="shared" ref="AH221" si="1793">IF(AB221="W",1,IF(AC221="W",2,IF(AD221="W",3,IF(AE221="W",4,IF(AF221="W",5,"L")))))</f>
        <v>2</v>
      </c>
      <c r="AI221" s="306">
        <f t="shared" ref="AI221" si="1794">IF(AH221&lt;&gt;"L",AI216+1,AI216-31)</f>
        <v>-24</v>
      </c>
    </row>
    <row r="222" spans="1:35">
      <c r="A222" s="327">
        <f t="shared" si="1624"/>
        <v>212</v>
      </c>
      <c r="B222" s="328">
        <f>Data!B222</f>
        <v>26</v>
      </c>
      <c r="D222" s="336" t="str">
        <f t="shared" ref="D222" si="1795">IF(B221=0,0,IF(MOD(B221,3)=1,"A",IF(MOD(B221,3)=2,"B","C")))</f>
        <v>B</v>
      </c>
      <c r="E222" s="336">
        <f t="shared" ref="E222" si="1796">IF(AND(B222&gt;0,B222&lt;=12),1,IF(AND(B222&gt;12,B222&lt;=24),2,IF(AND(B222&gt;24,B222&lt;=36),3,0)))</f>
        <v>3</v>
      </c>
      <c r="F222" s="336" t="str">
        <f t="shared" ref="F222" si="1797">IF(B223=0,0,IF(MOD(B223,3)=1,"A",IF(MOD(B223,3)=2,"B","C")))</f>
        <v>B</v>
      </c>
      <c r="G222" s="336">
        <f t="shared" ref="G222" si="1798">IF(AND(B224&gt;0,B224&lt;=12),1,IF(AND(B224&gt;12,B224&lt;=24),2,IF(AND(B224&gt;24,B224&lt;=36),3,0)))</f>
        <v>2</v>
      </c>
      <c r="H222" s="336" t="str">
        <f t="shared" ref="H222" si="1799">IF(B225=0,0,IF(MOD(B225,3)=1,"A",IF(MOD(B225,3)=2,"B","C")))</f>
        <v>A</v>
      </c>
      <c r="O222" s="306"/>
      <c r="P222" s="308"/>
      <c r="Q222" s="306"/>
      <c r="R222" s="306"/>
      <c r="X222" s="306"/>
      <c r="Y222" s="308"/>
      <c r="Z222" s="306"/>
      <c r="AA222" s="306"/>
      <c r="AG222" s="306"/>
      <c r="AH222" s="308"/>
      <c r="AI222" s="306"/>
    </row>
    <row r="223" spans="1:35">
      <c r="A223" s="327">
        <f t="shared" si="1624"/>
        <v>213</v>
      </c>
      <c r="B223" s="328">
        <f>Data!B223</f>
        <v>29</v>
      </c>
      <c r="D223" s="338" t="str">
        <f t="shared" ref="D223" si="1800">IF(B221=0,0,IF(B221&lt;=18,"L","H"))</f>
        <v>H</v>
      </c>
      <c r="E223" s="338" t="str">
        <f t="shared" ref="E223" si="1801">IF(B222=0,0,IF(ISODD(B222),"O","E"))</f>
        <v>E</v>
      </c>
      <c r="F223" s="338" t="str">
        <f t="shared" ref="F223" si="1802">IF(B223=0,0,IF(B223&lt;=18,"L","H"))</f>
        <v>H</v>
      </c>
      <c r="G223" s="338" t="str">
        <f t="shared" ref="G223" si="1803">IF(B224=0,0,IF(ISODD(B224),"O","E"))</f>
        <v>O</v>
      </c>
      <c r="H223" s="338" t="str">
        <f t="shared" ref="H223" si="1804">IF(B225=0,0,IF(B225&lt;=18,"L","H"))</f>
        <v>L</v>
      </c>
      <c r="O223" s="306"/>
      <c r="P223" s="308"/>
      <c r="Q223" s="306"/>
      <c r="R223" s="306"/>
      <c r="X223" s="306"/>
      <c r="Y223" s="308"/>
      <c r="Z223" s="306"/>
      <c r="AA223" s="306"/>
      <c r="AG223" s="306"/>
      <c r="AH223" s="308"/>
      <c r="AI223" s="306"/>
    </row>
    <row r="224" spans="1:35">
      <c r="A224" s="327">
        <f t="shared" si="1624"/>
        <v>214</v>
      </c>
      <c r="B224" s="328">
        <f>Data!B224</f>
        <v>21</v>
      </c>
      <c r="D224" s="308"/>
      <c r="E224" s="308"/>
      <c r="F224" s="308"/>
      <c r="G224" s="308"/>
      <c r="H224" s="308"/>
      <c r="O224" s="306"/>
      <c r="P224" s="308"/>
      <c r="Q224" s="306"/>
      <c r="R224" s="306"/>
      <c r="X224" s="306"/>
      <c r="Y224" s="308"/>
      <c r="Z224" s="306"/>
      <c r="AA224" s="306"/>
      <c r="AG224" s="306"/>
      <c r="AH224" s="308"/>
      <c r="AI224" s="306"/>
    </row>
    <row r="225" spans="1:35">
      <c r="A225" s="327">
        <f t="shared" si="1624"/>
        <v>215</v>
      </c>
      <c r="B225" s="328">
        <f>Data!B225</f>
        <v>10</v>
      </c>
      <c r="D225" s="308"/>
      <c r="E225" s="308"/>
      <c r="F225" s="308"/>
      <c r="G225" s="308"/>
      <c r="H225" s="308"/>
      <c r="J225" s="333" t="str">
        <f t="shared" ref="J225" si="1805">IF(D211=1,"2&amp;3",IF(D211=2,"1&amp;3","1&amp;2"))</f>
        <v>1&amp;3</v>
      </c>
      <c r="K225" s="333" t="str">
        <f t="shared" ref="K225" si="1806">IF(E211="A","B&amp;C",IF(E211="B","A&amp;C","A&amp;B"))</f>
        <v>A&amp;B</v>
      </c>
      <c r="L225" s="333" t="str">
        <f t="shared" ref="L225" si="1807">IF(F211=1,"2&amp;3",IF(F211=2,"1&amp;3","1&amp;2"))</f>
        <v>1&amp;2</v>
      </c>
      <c r="M225" s="333" t="str">
        <f t="shared" ref="M225" si="1808">IF(G211="A","B&amp;C",IF(G211="B","A&amp;C","A&amp;B"))</f>
        <v>A&amp;C</v>
      </c>
      <c r="N225" s="333" t="str">
        <f t="shared" ref="N225" si="1809">IF(H211=1,"2&amp;3",IF(H211=2,"1&amp;3","1&amp;2"))</f>
        <v>2&amp;3</v>
      </c>
      <c r="O225" s="306"/>
      <c r="P225" s="308"/>
      <c r="Q225" s="306"/>
      <c r="R225" s="306"/>
      <c r="S225" s="335" t="str">
        <f t="shared" ref="S225" si="1810">IF(D212="A","B&amp;C",IF(D212="B","A&amp;C","A&amp;B"))</f>
        <v>B&amp;C</v>
      </c>
      <c r="T225" s="335" t="str">
        <f t="shared" ref="T225" si="1811">IF(E212=1,"2&amp;3",IF(E212=2,"1&amp;3","1&amp;2"))</f>
        <v>1&amp;3</v>
      </c>
      <c r="U225" s="335" t="str">
        <f t="shared" ref="U225" si="1812">IF(F212="A","B&amp;C",IF(F212="B","A&amp;C","A&amp;B"))</f>
        <v>B&amp;C</v>
      </c>
      <c r="V225" s="335" t="str">
        <f t="shared" ref="V225" si="1813">IF(G212=1,"2&amp;3",IF(G212=2,"1&amp;3","1&amp;2"))</f>
        <v>2&amp;3</v>
      </c>
      <c r="W225" s="335" t="str">
        <f t="shared" ref="W225" si="1814">IF(H212="A","B&amp;C",IF(H212="B","A&amp;C","A&amp;B"))</f>
        <v>A&amp;B</v>
      </c>
      <c r="X225" s="306"/>
      <c r="Y225" s="308"/>
      <c r="Z225" s="306"/>
      <c r="AA225" s="306"/>
      <c r="AB225" s="337" t="str">
        <f t="shared" ref="AB225" si="1815">IF(D213="L","H","L")</f>
        <v>H</v>
      </c>
      <c r="AC225" s="337" t="str">
        <f t="shared" ref="AC225" si="1816">IF(E213="O","E","O")</f>
        <v>E</v>
      </c>
      <c r="AD225" s="337" t="str">
        <f t="shared" ref="AD225" si="1817">IF(F213="L","H","L")</f>
        <v>L</v>
      </c>
      <c r="AE225" s="337" t="str">
        <f t="shared" ref="AE225" si="1818">IF(G213="O","E","O")</f>
        <v>E</v>
      </c>
      <c r="AF225" s="337" t="str">
        <f t="shared" ref="AF225" si="1819">IF(H213="L","H","L")</f>
        <v>H</v>
      </c>
      <c r="AG225" s="306"/>
      <c r="AH225" s="308"/>
      <c r="AI225" s="306"/>
    </row>
    <row r="226" spans="1:35">
      <c r="A226" s="327">
        <f t="shared" si="1624"/>
        <v>216</v>
      </c>
      <c r="B226" s="328">
        <f>Data!B226</f>
        <v>30</v>
      </c>
      <c r="D226" s="334">
        <f t="shared" ref="D226" si="1820">IF(AND(B226&gt;0,B226&lt;=12),1,IF(AND(B226&gt;12,B226&lt;=24),2,IF(AND(B226&gt;24,B226&lt;=36),3,0)))</f>
        <v>3</v>
      </c>
      <c r="E226" s="334" t="str">
        <f t="shared" ref="E226" si="1821">IF(B227=0,0,IF(MOD(B227,3)=1,"A",IF(MOD(B227,3)=2,"B","C")))</f>
        <v>B</v>
      </c>
      <c r="F226" s="334">
        <f t="shared" ref="F226" si="1822">IF(AND(B228&gt;0,B228&lt;=12),1,IF(AND(B228&gt;12,B228&lt;=24),2,IF(AND(B228&gt;24,B228&lt;=36),3,0)))</f>
        <v>3</v>
      </c>
      <c r="G226" s="334" t="str">
        <f t="shared" ref="G226" si="1823">IF(B229=0,0,IF(MOD(B229,3)=1,"A",IF(MOD(B229,3)=2,"B","C")))</f>
        <v>A</v>
      </c>
      <c r="H226" s="334">
        <f t="shared" ref="H226" si="1824">IF(AND(B230&gt;0,B230&lt;=12),1,IF(AND(B230&gt;12,B230&lt;=24),2,IF(AND(B230&gt;24,B230&lt;=36),3,0)))</f>
        <v>1</v>
      </c>
      <c r="J226" s="314" t="str">
        <f t="shared" ref="J226" si="1825">IF(AND(D226&lt;&gt;D211,D226&lt;&gt;0),"W","L")</f>
        <v>W</v>
      </c>
      <c r="K226" s="314" t="str">
        <f t="shared" ref="K226" si="1826">IF(J226="W"," ", IF(AND(E226&lt;&gt;E211,E226&lt;&gt;0),"W","L"))</f>
        <v xml:space="preserve"> </v>
      </c>
      <c r="L226" s="314" t="str">
        <f t="shared" ref="L226:N226" si="1827">IF(OR(K226="W",K226=" ")," ",IF(AND(F226&lt;&gt;F211,F226&lt;&gt;0),"W","L"))</f>
        <v xml:space="preserve"> </v>
      </c>
      <c r="M226" s="314" t="str">
        <f t="shared" si="1827"/>
        <v xml:space="preserve"> </v>
      </c>
      <c r="N226" s="314" t="str">
        <f t="shared" si="1827"/>
        <v xml:space="preserve"> </v>
      </c>
      <c r="O226" s="306"/>
      <c r="P226" s="308">
        <f t="shared" ref="P226" si="1828">IF(J226="W",1,IF(K226="W",2,IF(L226="W",3,IF(M226="W",4,IF(N226="W",5,"L")))))</f>
        <v>1</v>
      </c>
      <c r="Q226" s="306">
        <f t="shared" ref="Q226" si="1829">IF(P226&lt;&gt;"L",Q221+1,Q221-243)</f>
        <v>41</v>
      </c>
      <c r="R226" s="306"/>
      <c r="S226" s="314" t="str">
        <f t="shared" ref="S226" si="1830">IF(AND(D227&lt;&gt;D212,D227&lt;&gt;0),"W","L")</f>
        <v>W</v>
      </c>
      <c r="T226" s="314" t="str">
        <f t="shared" ref="T226" si="1831">IF(S226="W"," ", IF(AND(E227&lt;&gt;E212,E227&lt;&gt;0),"W","L"))</f>
        <v xml:space="preserve"> </v>
      </c>
      <c r="U226" s="314" t="str">
        <f t="shared" ref="U226:W226" si="1832">IF(OR(T226="W",T226=" ")," ",IF(AND(F227&lt;&gt;F212,F227&lt;&gt;0),"W","L"))</f>
        <v xml:space="preserve"> </v>
      </c>
      <c r="V226" s="314" t="str">
        <f t="shared" si="1832"/>
        <v xml:space="preserve"> </v>
      </c>
      <c r="W226" s="314" t="str">
        <f t="shared" si="1832"/>
        <v xml:space="preserve"> </v>
      </c>
      <c r="X226" s="306"/>
      <c r="Y226" s="308">
        <f t="shared" ref="Y226" si="1833">IF(S226="W",1,IF(T226="W",2,IF(U226="W",3,IF(V226="W",4,IF(W226="W",5,"L")))))</f>
        <v>1</v>
      </c>
      <c r="Z226" s="306">
        <f t="shared" ref="Z226" si="1834">IF(Y226&lt;&gt;"L",Z221+1,Z221-243)</f>
        <v>41</v>
      </c>
      <c r="AA226" s="306"/>
      <c r="AB226" s="314" t="str">
        <f t="shared" ref="AB226" si="1835">IF(AND(D228&lt;&gt;D213,D228&lt;&gt;0),"W","L")</f>
        <v>W</v>
      </c>
      <c r="AC226" s="314" t="str">
        <f t="shared" ref="AC226" si="1836">IF(AB226="W"," ", IF(AND(E228&lt;&gt;E213,E228&lt;&gt;0),"W","L"))</f>
        <v xml:space="preserve"> </v>
      </c>
      <c r="AD226" s="314" t="str">
        <f t="shared" ref="AD226:AF226" si="1837">IF(OR(AC226="W",AC226=" ")," ",IF(AND(F228&lt;&gt;F213,F228&lt;&gt;0),"W","L"))</f>
        <v xml:space="preserve"> </v>
      </c>
      <c r="AE226" s="314" t="str">
        <f t="shared" si="1837"/>
        <v xml:space="preserve"> </v>
      </c>
      <c r="AF226" s="314" t="str">
        <f t="shared" si="1837"/>
        <v xml:space="preserve"> </v>
      </c>
      <c r="AG226" s="306"/>
      <c r="AH226" s="308">
        <f t="shared" ref="AH226" si="1838">IF(AB226="W",1,IF(AC226="W",2,IF(AD226="W",3,IF(AE226="W",4,IF(AF226="W",5,"L")))))</f>
        <v>1</v>
      </c>
      <c r="AI226" s="306">
        <f t="shared" ref="AI226" si="1839">IF(AH226&lt;&gt;"L",AI221+1,AI221-31)</f>
        <v>-23</v>
      </c>
    </row>
    <row r="227" spans="1:35">
      <c r="A227" s="327">
        <f t="shared" si="1624"/>
        <v>217</v>
      </c>
      <c r="B227" s="328">
        <f>Data!B227</f>
        <v>8</v>
      </c>
      <c r="D227" s="336" t="str">
        <f t="shared" ref="D227" si="1840">IF(B226=0,0,IF(MOD(B226,3)=1,"A",IF(MOD(B226,3)=2,"B","C")))</f>
        <v>C</v>
      </c>
      <c r="E227" s="336">
        <f t="shared" ref="E227" si="1841">IF(AND(B227&gt;0,B227&lt;=12),1,IF(AND(B227&gt;12,B227&lt;=24),2,IF(AND(B227&gt;24,B227&lt;=36),3,0)))</f>
        <v>1</v>
      </c>
      <c r="F227" s="336" t="str">
        <f t="shared" ref="F227" si="1842">IF(B228=0,0,IF(MOD(B228,3)=1,"A",IF(MOD(B228,3)=2,"B","C")))</f>
        <v>C</v>
      </c>
      <c r="G227" s="336">
        <f t="shared" ref="G227" si="1843">IF(AND(B229&gt;0,B229&lt;=12),1,IF(AND(B229&gt;12,B229&lt;=24),2,IF(AND(B229&gt;24,B229&lt;=36),3,0)))</f>
        <v>2</v>
      </c>
      <c r="H227" s="336" t="str">
        <f t="shared" ref="H227" si="1844">IF(B230=0,0,IF(MOD(B230,3)=1,"A",IF(MOD(B230,3)=2,"B","C")))</f>
        <v>C</v>
      </c>
      <c r="O227" s="306"/>
      <c r="P227" s="308"/>
      <c r="Q227" s="306"/>
      <c r="R227" s="306"/>
      <c r="X227" s="306"/>
      <c r="Y227" s="308"/>
      <c r="Z227" s="306"/>
      <c r="AA227" s="306"/>
      <c r="AG227" s="306"/>
      <c r="AH227" s="308"/>
      <c r="AI227" s="306"/>
    </row>
    <row r="228" spans="1:35">
      <c r="A228" s="327">
        <f t="shared" si="1624"/>
        <v>218</v>
      </c>
      <c r="B228" s="328">
        <f>Data!B228</f>
        <v>30</v>
      </c>
      <c r="D228" s="338" t="str">
        <f t="shared" ref="D228" si="1845">IF(B226=0,0,IF(B226&lt;=18,"L","H"))</f>
        <v>H</v>
      </c>
      <c r="E228" s="338" t="str">
        <f t="shared" ref="E228" si="1846">IF(B227=0,0,IF(ISODD(B227),"O","E"))</f>
        <v>E</v>
      </c>
      <c r="F228" s="338" t="str">
        <f t="shared" ref="F228" si="1847">IF(B228=0,0,IF(B228&lt;=18,"L","H"))</f>
        <v>H</v>
      </c>
      <c r="G228" s="338" t="str">
        <f t="shared" ref="G228" si="1848">IF(B229=0,0,IF(ISODD(B229),"O","E"))</f>
        <v>E</v>
      </c>
      <c r="H228" s="338" t="str">
        <f t="shared" ref="H228" si="1849">IF(B230=0,0,IF(B230&lt;=18,"L","H"))</f>
        <v>L</v>
      </c>
      <c r="O228" s="306"/>
      <c r="P228" s="308"/>
      <c r="Q228" s="306"/>
      <c r="R228" s="306"/>
      <c r="X228" s="306"/>
      <c r="Y228" s="308"/>
      <c r="Z228" s="306"/>
      <c r="AA228" s="306"/>
      <c r="AG228" s="306"/>
      <c r="AH228" s="308"/>
      <c r="AI228" s="306"/>
    </row>
    <row r="229" spans="1:35">
      <c r="A229" s="327">
        <f t="shared" si="1624"/>
        <v>219</v>
      </c>
      <c r="B229" s="328">
        <f>Data!B229</f>
        <v>22</v>
      </c>
      <c r="D229" s="308"/>
      <c r="E229" s="308"/>
      <c r="F229" s="308"/>
      <c r="G229" s="308"/>
      <c r="H229" s="308"/>
      <c r="O229" s="306"/>
      <c r="P229" s="308"/>
      <c r="Q229" s="306"/>
      <c r="R229" s="306"/>
      <c r="X229" s="306"/>
      <c r="Y229" s="308"/>
      <c r="Z229" s="306"/>
      <c r="AA229" s="306"/>
      <c r="AG229" s="306"/>
      <c r="AH229" s="308"/>
      <c r="AI229" s="306"/>
    </row>
    <row r="230" spans="1:35">
      <c r="A230" s="327">
        <f t="shared" si="1624"/>
        <v>220</v>
      </c>
      <c r="B230" s="328">
        <f>Data!B230</f>
        <v>3</v>
      </c>
      <c r="D230" s="308"/>
      <c r="E230" s="308"/>
      <c r="F230" s="308"/>
      <c r="G230" s="308"/>
      <c r="H230" s="308"/>
      <c r="J230" s="333" t="str">
        <f t="shared" ref="J230" si="1850">IF(D216=1,"2&amp;3",IF(D216=2,"1&amp;3","1&amp;2"))</f>
        <v>1&amp;3</v>
      </c>
      <c r="K230" s="333" t="str">
        <f t="shared" ref="K230" si="1851">IF(E216="A","B&amp;C",IF(E216="B","A&amp;C","A&amp;B"))</f>
        <v>A&amp;B</v>
      </c>
      <c r="L230" s="333" t="str">
        <f t="shared" ref="L230" si="1852">IF(F216=1,"2&amp;3",IF(F216=2,"1&amp;3","1&amp;2"))</f>
        <v>1&amp;3</v>
      </c>
      <c r="M230" s="333" t="str">
        <f t="shared" ref="M230" si="1853">IF(G216="A","B&amp;C",IF(G216="B","A&amp;C","A&amp;B"))</f>
        <v>B&amp;C</v>
      </c>
      <c r="N230" s="333" t="str">
        <f t="shared" ref="N230" si="1854">IF(H216=1,"2&amp;3",IF(H216=2,"1&amp;3","1&amp;2"))</f>
        <v>1&amp;2</v>
      </c>
      <c r="O230" s="306"/>
      <c r="P230" s="308"/>
      <c r="Q230" s="306"/>
      <c r="R230" s="306"/>
      <c r="S230" s="335" t="str">
        <f t="shared" ref="S230" si="1855">IF(D217="A","B&amp;C",IF(D217="B","A&amp;C","A&amp;B"))</f>
        <v>A&amp;B</v>
      </c>
      <c r="T230" s="335" t="str">
        <f t="shared" ref="T230" si="1856">IF(E217=1,"2&amp;3",IF(E217=2,"1&amp;3","1&amp;2"))</f>
        <v>1&amp;2</v>
      </c>
      <c r="U230" s="335" t="str">
        <f t="shared" ref="U230" si="1857">IF(F217="A","B&amp;C",IF(F217="B","A&amp;C","A&amp;B"))</f>
        <v>A&amp;B</v>
      </c>
      <c r="V230" s="335" t="str">
        <f t="shared" ref="V230" si="1858">IF(G217=1,"2&amp;3",IF(G217=2,"1&amp;3","1&amp;2"))</f>
        <v>1&amp;2</v>
      </c>
      <c r="W230" s="335" t="str">
        <f t="shared" ref="W230" si="1859">IF(H217="A","B&amp;C",IF(H217="B","A&amp;C","A&amp;B"))</f>
        <v>A&amp;C</v>
      </c>
      <c r="X230" s="306"/>
      <c r="Y230" s="308"/>
      <c r="Z230" s="306"/>
      <c r="AA230" s="306"/>
      <c r="AB230" s="337" t="str">
        <f t="shared" ref="AB230" si="1860">IF(D218="L","H","L")</f>
        <v>L</v>
      </c>
      <c r="AC230" s="337" t="str">
        <f t="shared" ref="AC230" si="1861">IF(E218="O","E","O")</f>
        <v>E</v>
      </c>
      <c r="AD230" s="337" t="str">
        <f t="shared" ref="AD230" si="1862">IF(F218="L","H","L")</f>
        <v>H</v>
      </c>
      <c r="AE230" s="337" t="str">
        <f t="shared" ref="AE230" si="1863">IF(G218="O","E","O")</f>
        <v>E</v>
      </c>
      <c r="AF230" s="337" t="str">
        <f t="shared" ref="AF230" si="1864">IF(H218="L","H","L")</f>
        <v>L</v>
      </c>
      <c r="AG230" s="306"/>
      <c r="AH230" s="308"/>
      <c r="AI230" s="306"/>
    </row>
    <row r="231" spans="1:35">
      <c r="A231" s="327">
        <f t="shared" si="1624"/>
        <v>221</v>
      </c>
      <c r="B231" s="328">
        <f>Data!B231</f>
        <v>34</v>
      </c>
      <c r="D231" s="334">
        <f t="shared" ref="D231" si="1865">IF(AND(B231&gt;0,B231&lt;=12),1,IF(AND(B231&gt;12,B231&lt;=24),2,IF(AND(B231&gt;24,B231&lt;=36),3,0)))</f>
        <v>3</v>
      </c>
      <c r="E231" s="334" t="str">
        <f t="shared" ref="E231" si="1866">IF(B232=0,0,IF(MOD(B232,3)=1,"A",IF(MOD(B232,3)=2,"B","C")))</f>
        <v>B</v>
      </c>
      <c r="F231" s="334">
        <f t="shared" ref="F231" si="1867">IF(AND(B233&gt;0,B233&lt;=12),1,IF(AND(B233&gt;12,B233&lt;=24),2,IF(AND(B233&gt;24,B233&lt;=36),3,0)))</f>
        <v>2</v>
      </c>
      <c r="G231" s="334" t="str">
        <f t="shared" ref="G231" si="1868">IF(B234=0,0,IF(MOD(B234,3)=1,"A",IF(MOD(B234,3)=2,"B","C")))</f>
        <v>C</v>
      </c>
      <c r="H231" s="334">
        <f t="shared" ref="H231" si="1869">IF(AND(B235&gt;0,B235&lt;=12),1,IF(AND(B235&gt;12,B235&lt;=24),2,IF(AND(B235&gt;24,B235&lt;=36),3,0)))</f>
        <v>2</v>
      </c>
      <c r="J231" s="314" t="str">
        <f t="shared" ref="J231" si="1870">IF(AND(D231&lt;&gt;D216,D231&lt;&gt;0),"W","L")</f>
        <v>W</v>
      </c>
      <c r="K231" s="314" t="str">
        <f t="shared" ref="K231" si="1871">IF(J231="W"," ", IF(AND(E231&lt;&gt;E216,E231&lt;&gt;0),"W","L"))</f>
        <v xml:space="preserve"> </v>
      </c>
      <c r="L231" s="314" t="str">
        <f t="shared" ref="L231:N231" si="1872">IF(OR(K231="W",K231=" ")," ",IF(AND(F231&lt;&gt;F216,F231&lt;&gt;0),"W","L"))</f>
        <v xml:space="preserve"> </v>
      </c>
      <c r="M231" s="314" t="str">
        <f t="shared" si="1872"/>
        <v xml:space="preserve"> </v>
      </c>
      <c r="N231" s="314" t="str">
        <f t="shared" si="1872"/>
        <v xml:space="preserve"> </v>
      </c>
      <c r="O231" s="306"/>
      <c r="P231" s="308">
        <f t="shared" ref="P231" si="1873">IF(J231="W",1,IF(K231="W",2,IF(L231="W",3,IF(M231="W",4,IF(N231="W",5,"L")))))</f>
        <v>1</v>
      </c>
      <c r="Q231" s="306">
        <f t="shared" ref="Q231" si="1874">IF(P231&lt;&gt;"L",Q226+1,Q226-243)</f>
        <v>42</v>
      </c>
      <c r="R231" s="306"/>
      <c r="S231" s="314" t="str">
        <f t="shared" ref="S231" si="1875">IF(AND(D232&lt;&gt;D217,D232&lt;&gt;0),"W","L")</f>
        <v>W</v>
      </c>
      <c r="T231" s="314" t="str">
        <f t="shared" ref="T231" si="1876">IF(S231="W"," ", IF(AND(E232&lt;&gt;E217,E232&lt;&gt;0),"W","L"))</f>
        <v xml:space="preserve"> </v>
      </c>
      <c r="U231" s="314" t="str">
        <f t="shared" ref="U231:W231" si="1877">IF(OR(T231="W",T231=" ")," ",IF(AND(F232&lt;&gt;F217,F232&lt;&gt;0),"W","L"))</f>
        <v xml:space="preserve"> </v>
      </c>
      <c r="V231" s="314" t="str">
        <f t="shared" si="1877"/>
        <v xml:space="preserve"> </v>
      </c>
      <c r="W231" s="314" t="str">
        <f t="shared" si="1877"/>
        <v xml:space="preserve"> </v>
      </c>
      <c r="X231" s="306"/>
      <c r="Y231" s="308">
        <f t="shared" ref="Y231" si="1878">IF(S231="W",1,IF(T231="W",2,IF(U231="W",3,IF(V231="W",4,IF(W231="W",5,"L")))))</f>
        <v>1</v>
      </c>
      <c r="Z231" s="306">
        <f t="shared" ref="Z231" si="1879">IF(Y231&lt;&gt;"L",Z226+1,Z226-243)</f>
        <v>42</v>
      </c>
      <c r="AA231" s="306"/>
      <c r="AB231" s="314" t="str">
        <f t="shared" ref="AB231" si="1880">IF(AND(D233&lt;&gt;D218,D233&lt;&gt;0),"W","L")</f>
        <v>L</v>
      </c>
      <c r="AC231" s="314" t="str">
        <f t="shared" ref="AC231" si="1881">IF(AB231="W"," ", IF(AND(E233&lt;&gt;E218,E233&lt;&gt;0),"W","L"))</f>
        <v>W</v>
      </c>
      <c r="AD231" s="314" t="str">
        <f t="shared" ref="AD231:AF231" si="1882">IF(OR(AC231="W",AC231=" ")," ",IF(AND(F233&lt;&gt;F218,F233&lt;&gt;0),"W","L"))</f>
        <v xml:space="preserve"> </v>
      </c>
      <c r="AE231" s="314" t="str">
        <f t="shared" si="1882"/>
        <v xml:space="preserve"> </v>
      </c>
      <c r="AF231" s="314" t="str">
        <f t="shared" si="1882"/>
        <v xml:space="preserve"> </v>
      </c>
      <c r="AG231" s="306"/>
      <c r="AH231" s="308">
        <f t="shared" ref="AH231" si="1883">IF(AB231="W",1,IF(AC231="W",2,IF(AD231="W",3,IF(AE231="W",4,IF(AF231="W",5,"L")))))</f>
        <v>2</v>
      </c>
      <c r="AI231" s="306">
        <f t="shared" ref="AI231" si="1884">IF(AH231&lt;&gt;"L",AI226+1,AI226-31)</f>
        <v>-22</v>
      </c>
    </row>
    <row r="232" spans="1:35">
      <c r="A232" s="327">
        <f t="shared" si="1624"/>
        <v>222</v>
      </c>
      <c r="B232" s="328">
        <f>Data!B232</f>
        <v>20</v>
      </c>
      <c r="D232" s="336" t="str">
        <f t="shared" ref="D232" si="1885">IF(B231=0,0,IF(MOD(B231,3)=1,"A",IF(MOD(B231,3)=2,"B","C")))</f>
        <v>A</v>
      </c>
      <c r="E232" s="336">
        <f t="shared" ref="E232" si="1886">IF(AND(B232&gt;0,B232&lt;=12),1,IF(AND(B232&gt;12,B232&lt;=24),2,IF(AND(B232&gt;24,B232&lt;=36),3,0)))</f>
        <v>2</v>
      </c>
      <c r="F232" s="336" t="str">
        <f t="shared" ref="F232" si="1887">IF(B233=0,0,IF(MOD(B233,3)=1,"A",IF(MOD(B233,3)=2,"B","C")))</f>
        <v>B</v>
      </c>
      <c r="G232" s="336">
        <f t="shared" ref="G232" si="1888">IF(AND(B234&gt;0,B234&lt;=12),1,IF(AND(B234&gt;12,B234&lt;=24),2,IF(AND(B234&gt;24,B234&lt;=36),3,0)))</f>
        <v>2</v>
      </c>
      <c r="H232" s="336" t="str">
        <f t="shared" ref="H232" si="1889">IF(B235=0,0,IF(MOD(B235,3)=1,"A",IF(MOD(B235,3)=2,"B","C")))</f>
        <v>C</v>
      </c>
      <c r="O232" s="306"/>
      <c r="P232" s="308"/>
      <c r="Q232" s="306"/>
      <c r="R232" s="306"/>
      <c r="X232" s="306"/>
      <c r="Y232" s="308"/>
      <c r="Z232" s="306"/>
      <c r="AA232" s="306"/>
      <c r="AG232" s="306"/>
      <c r="AH232" s="308"/>
      <c r="AI232" s="306"/>
    </row>
    <row r="233" spans="1:35">
      <c r="A233" s="327">
        <f t="shared" si="1624"/>
        <v>223</v>
      </c>
      <c r="B233" s="328">
        <f>Data!B233</f>
        <v>23</v>
      </c>
      <c r="D233" s="338" t="str">
        <f t="shared" ref="D233" si="1890">IF(B231=0,0,IF(B231&lt;=18,"L","H"))</f>
        <v>H</v>
      </c>
      <c r="E233" s="338" t="str">
        <f t="shared" ref="E233" si="1891">IF(B232=0,0,IF(ISODD(B232),"O","E"))</f>
        <v>E</v>
      </c>
      <c r="F233" s="338" t="str">
        <f t="shared" ref="F233" si="1892">IF(B233=0,0,IF(B233&lt;=18,"L","H"))</f>
        <v>H</v>
      </c>
      <c r="G233" s="338" t="str">
        <f t="shared" ref="G233" si="1893">IF(B234=0,0,IF(ISODD(B234),"O","E"))</f>
        <v>E</v>
      </c>
      <c r="H233" s="338" t="str">
        <f t="shared" ref="H233" si="1894">IF(B235=0,0,IF(B235&lt;=18,"L","H"))</f>
        <v>L</v>
      </c>
      <c r="O233" s="306"/>
      <c r="P233" s="308"/>
      <c r="Q233" s="306"/>
      <c r="R233" s="306"/>
      <c r="X233" s="306"/>
      <c r="Y233" s="308"/>
      <c r="Z233" s="306"/>
      <c r="AA233" s="306"/>
      <c r="AG233" s="306"/>
      <c r="AH233" s="308"/>
      <c r="AI233" s="306"/>
    </row>
    <row r="234" spans="1:35">
      <c r="A234" s="327">
        <f t="shared" si="1624"/>
        <v>224</v>
      </c>
      <c r="B234" s="328">
        <f>Data!B234</f>
        <v>18</v>
      </c>
      <c r="D234" s="308"/>
      <c r="E234" s="308"/>
      <c r="F234" s="308"/>
      <c r="G234" s="308"/>
      <c r="H234" s="308"/>
      <c r="O234" s="306"/>
      <c r="P234" s="308"/>
      <c r="Q234" s="306"/>
      <c r="R234" s="306"/>
      <c r="X234" s="306"/>
      <c r="Y234" s="308"/>
      <c r="Z234" s="306"/>
      <c r="AA234" s="306"/>
      <c r="AG234" s="306"/>
      <c r="AH234" s="308"/>
      <c r="AI234" s="306"/>
    </row>
    <row r="235" spans="1:35">
      <c r="A235" s="327">
        <f t="shared" si="1624"/>
        <v>225</v>
      </c>
      <c r="B235" s="328">
        <f>Data!B235</f>
        <v>18</v>
      </c>
      <c r="D235" s="308"/>
      <c r="E235" s="308"/>
      <c r="F235" s="308"/>
      <c r="G235" s="308"/>
      <c r="H235" s="308"/>
      <c r="J235" s="333" t="str">
        <f t="shared" ref="J235" si="1895">IF(D221=1,"2&amp;3",IF(D221=2,"1&amp;3","1&amp;2"))</f>
        <v>1&amp;2</v>
      </c>
      <c r="K235" s="333" t="str">
        <f t="shared" ref="K235" si="1896">IF(E221="A","B&amp;C",IF(E221="B","A&amp;C","A&amp;B"))</f>
        <v>A&amp;C</v>
      </c>
      <c r="L235" s="333" t="str">
        <f t="shared" ref="L235" si="1897">IF(F221=1,"2&amp;3",IF(F221=2,"1&amp;3","1&amp;2"))</f>
        <v>1&amp;2</v>
      </c>
      <c r="M235" s="333" t="str">
        <f t="shared" ref="M235" si="1898">IF(G221="A","B&amp;C",IF(G221="B","A&amp;C","A&amp;B"))</f>
        <v>A&amp;B</v>
      </c>
      <c r="N235" s="333" t="str">
        <f t="shared" ref="N235" si="1899">IF(H221=1,"2&amp;3",IF(H221=2,"1&amp;3","1&amp;2"))</f>
        <v>2&amp;3</v>
      </c>
      <c r="O235" s="306"/>
      <c r="P235" s="308"/>
      <c r="Q235" s="306"/>
      <c r="R235" s="306"/>
      <c r="S235" s="335" t="str">
        <f t="shared" ref="S235" si="1900">IF(D222="A","B&amp;C",IF(D222="B","A&amp;C","A&amp;B"))</f>
        <v>A&amp;C</v>
      </c>
      <c r="T235" s="335" t="str">
        <f t="shared" ref="T235" si="1901">IF(E222=1,"2&amp;3",IF(E222=2,"1&amp;3","1&amp;2"))</f>
        <v>1&amp;2</v>
      </c>
      <c r="U235" s="335" t="str">
        <f t="shared" ref="U235" si="1902">IF(F222="A","B&amp;C",IF(F222="B","A&amp;C","A&amp;B"))</f>
        <v>A&amp;C</v>
      </c>
      <c r="V235" s="335" t="str">
        <f t="shared" ref="V235" si="1903">IF(G222=1,"2&amp;3",IF(G222=2,"1&amp;3","1&amp;2"))</f>
        <v>1&amp;3</v>
      </c>
      <c r="W235" s="335" t="str">
        <f t="shared" ref="W235" si="1904">IF(H222="A","B&amp;C",IF(H222="B","A&amp;C","A&amp;B"))</f>
        <v>B&amp;C</v>
      </c>
      <c r="X235" s="306"/>
      <c r="Y235" s="308"/>
      <c r="Z235" s="306"/>
      <c r="AA235" s="306"/>
      <c r="AB235" s="337" t="str">
        <f t="shared" ref="AB235" si="1905">IF(D223="L","H","L")</f>
        <v>L</v>
      </c>
      <c r="AC235" s="337" t="str">
        <f t="shared" ref="AC235" si="1906">IF(E223="O","E","O")</f>
        <v>O</v>
      </c>
      <c r="AD235" s="337" t="str">
        <f t="shared" ref="AD235" si="1907">IF(F223="L","H","L")</f>
        <v>L</v>
      </c>
      <c r="AE235" s="337" t="str">
        <f t="shared" ref="AE235" si="1908">IF(G223="O","E","O")</f>
        <v>E</v>
      </c>
      <c r="AF235" s="337" t="str">
        <f t="shared" ref="AF235" si="1909">IF(H223="L","H","L")</f>
        <v>H</v>
      </c>
      <c r="AG235" s="306"/>
      <c r="AH235" s="308"/>
      <c r="AI235" s="306"/>
    </row>
    <row r="236" spans="1:35">
      <c r="A236" s="327">
        <f t="shared" si="1624"/>
        <v>226</v>
      </c>
      <c r="B236" s="328">
        <f>Data!B236</f>
        <v>20</v>
      </c>
      <c r="D236" s="334">
        <f t="shared" ref="D236" si="1910">IF(AND(B236&gt;0,B236&lt;=12),1,IF(AND(B236&gt;12,B236&lt;=24),2,IF(AND(B236&gt;24,B236&lt;=36),3,0)))</f>
        <v>2</v>
      </c>
      <c r="E236" s="334" t="str">
        <f t="shared" ref="E236" si="1911">IF(B237=0,0,IF(MOD(B237,3)=1,"A",IF(MOD(B237,3)=2,"B","C")))</f>
        <v>A</v>
      </c>
      <c r="F236" s="334">
        <f t="shared" ref="F236" si="1912">IF(AND(B238&gt;0,B238&lt;=12),1,IF(AND(B238&gt;12,B238&lt;=24),2,IF(AND(B238&gt;24,B238&lt;=36),3,0)))</f>
        <v>0</v>
      </c>
      <c r="G236" s="334" t="str">
        <f t="shared" ref="G236" si="1913">IF(B239=0,0,IF(MOD(B239,3)=1,"A",IF(MOD(B239,3)=2,"B","C")))</f>
        <v>C</v>
      </c>
      <c r="H236" s="334">
        <f t="shared" ref="H236" si="1914">IF(AND(B240&gt;0,B240&lt;=12),1,IF(AND(B240&gt;12,B240&lt;=24),2,IF(AND(B240&gt;24,B240&lt;=36),3,0)))</f>
        <v>2</v>
      </c>
      <c r="J236" s="314" t="str">
        <f t="shared" ref="J236" si="1915">IF(AND(D236&lt;&gt;D221,D236&lt;&gt;0),"W","L")</f>
        <v>W</v>
      </c>
      <c r="K236" s="314" t="str">
        <f t="shared" ref="K236" si="1916">IF(J236="W"," ", IF(AND(E236&lt;&gt;E221,E236&lt;&gt;0),"W","L"))</f>
        <v xml:space="preserve"> </v>
      </c>
      <c r="L236" s="314" t="str">
        <f t="shared" ref="L236:N236" si="1917">IF(OR(K236="W",K236=" ")," ",IF(AND(F236&lt;&gt;F221,F236&lt;&gt;0),"W","L"))</f>
        <v xml:space="preserve"> </v>
      </c>
      <c r="M236" s="314" t="str">
        <f t="shared" si="1917"/>
        <v xml:space="preserve"> </v>
      </c>
      <c r="N236" s="314" t="str">
        <f t="shared" si="1917"/>
        <v xml:space="preserve"> </v>
      </c>
      <c r="O236" s="306"/>
      <c r="P236" s="308">
        <f t="shared" ref="P236" si="1918">IF(J236="W",1,IF(K236="W",2,IF(L236="W",3,IF(M236="W",4,IF(N236="W",5,"L")))))</f>
        <v>1</v>
      </c>
      <c r="Q236" s="306">
        <f t="shared" ref="Q236" si="1919">IF(P236&lt;&gt;"L",Q231+1,Q231-243)</f>
        <v>43</v>
      </c>
      <c r="R236" s="306"/>
      <c r="S236" s="314" t="str">
        <f t="shared" ref="S236" si="1920">IF(AND(D237&lt;&gt;D222,D237&lt;&gt;0),"W","L")</f>
        <v>L</v>
      </c>
      <c r="T236" s="314" t="str">
        <f t="shared" ref="T236" si="1921">IF(S236="W"," ", IF(AND(E237&lt;&gt;E222,E237&lt;&gt;0),"W","L"))</f>
        <v>L</v>
      </c>
      <c r="U236" s="314" t="str">
        <f t="shared" ref="U236:W236" si="1922">IF(OR(T236="W",T236=" ")," ",IF(AND(F237&lt;&gt;F222,F237&lt;&gt;0),"W","L"))</f>
        <v>L</v>
      </c>
      <c r="V236" s="314" t="str">
        <f t="shared" si="1922"/>
        <v>W</v>
      </c>
      <c r="W236" s="314" t="str">
        <f t="shared" si="1922"/>
        <v xml:space="preserve"> </v>
      </c>
      <c r="X236" s="306"/>
      <c r="Y236" s="308">
        <f t="shared" ref="Y236" si="1923">IF(S236="W",1,IF(T236="W",2,IF(U236="W",3,IF(V236="W",4,IF(W236="W",5,"L")))))</f>
        <v>4</v>
      </c>
      <c r="Z236" s="306">
        <f t="shared" ref="Z236" si="1924">IF(Y236&lt;&gt;"L",Z231+1,Z231-243)</f>
        <v>43</v>
      </c>
      <c r="AA236" s="306"/>
      <c r="AB236" s="314" t="str">
        <f t="shared" ref="AB236" si="1925">IF(AND(D238&lt;&gt;D223,D238&lt;&gt;0),"W","L")</f>
        <v>L</v>
      </c>
      <c r="AC236" s="314" t="str">
        <f t="shared" ref="AC236" si="1926">IF(AB236="W"," ", IF(AND(E238&lt;&gt;E223,E238&lt;&gt;0),"W","L"))</f>
        <v>L</v>
      </c>
      <c r="AD236" s="314" t="str">
        <f t="shared" ref="AD236:AF236" si="1927">IF(OR(AC236="W",AC236=" ")," ",IF(AND(F238&lt;&gt;F223,F238&lt;&gt;0),"W","L"))</f>
        <v>L</v>
      </c>
      <c r="AE236" s="314" t="str">
        <f t="shared" si="1927"/>
        <v>L</v>
      </c>
      <c r="AF236" s="314" t="str">
        <f t="shared" si="1927"/>
        <v>L</v>
      </c>
      <c r="AG236" s="306"/>
      <c r="AH236" s="308" t="str">
        <f t="shared" ref="AH236" si="1928">IF(AB236="W",1,IF(AC236="W",2,IF(AD236="W",3,IF(AE236="W",4,IF(AF236="W",5,"L")))))</f>
        <v>L</v>
      </c>
      <c r="AI236" s="306">
        <f t="shared" ref="AI236" si="1929">IF(AH236&lt;&gt;"L",AI231+1,AI231-31)</f>
        <v>-53</v>
      </c>
    </row>
    <row r="237" spans="1:35">
      <c r="A237" s="327">
        <f t="shared" si="1624"/>
        <v>227</v>
      </c>
      <c r="B237" s="328">
        <f>Data!B237</f>
        <v>34</v>
      </c>
      <c r="D237" s="336" t="str">
        <f t="shared" ref="D237" si="1930">IF(B236=0,0,IF(MOD(B236,3)=1,"A",IF(MOD(B236,3)=2,"B","C")))</f>
        <v>B</v>
      </c>
      <c r="E237" s="336">
        <f t="shared" ref="E237" si="1931">IF(AND(B237&gt;0,B237&lt;=12),1,IF(AND(B237&gt;12,B237&lt;=24),2,IF(AND(B237&gt;24,B237&lt;=36),3,0)))</f>
        <v>3</v>
      </c>
      <c r="F237" s="336">
        <f t="shared" ref="F237" si="1932">IF(B238=0,0,IF(MOD(B238,3)=1,"A",IF(MOD(B238,3)=2,"B","C")))</f>
        <v>0</v>
      </c>
      <c r="G237" s="336">
        <f t="shared" ref="G237" si="1933">IF(AND(B239&gt;0,B239&lt;=12),1,IF(AND(B239&gt;12,B239&lt;=24),2,IF(AND(B239&gt;24,B239&lt;=36),3,0)))</f>
        <v>1</v>
      </c>
      <c r="H237" s="336" t="str">
        <f t="shared" ref="H237" si="1934">IF(B240=0,0,IF(MOD(B240,3)=1,"A",IF(MOD(B240,3)=2,"B","C")))</f>
        <v>A</v>
      </c>
      <c r="O237" s="306"/>
      <c r="P237" s="308"/>
      <c r="Q237" s="306"/>
      <c r="R237" s="306"/>
      <c r="X237" s="306"/>
      <c r="Y237" s="308"/>
      <c r="Z237" s="306"/>
      <c r="AA237" s="306"/>
      <c r="AG237" s="306"/>
      <c r="AH237" s="308"/>
      <c r="AI237" s="306"/>
    </row>
    <row r="238" spans="1:35">
      <c r="A238" s="327">
        <f t="shared" si="1624"/>
        <v>228</v>
      </c>
      <c r="B238" s="328">
        <f>Data!B238</f>
        <v>0</v>
      </c>
      <c r="D238" s="338" t="str">
        <f t="shared" ref="D238" si="1935">IF(B236=0,0,IF(B236&lt;=18,"L","H"))</f>
        <v>H</v>
      </c>
      <c r="E238" s="338" t="str">
        <f t="shared" ref="E238" si="1936">IF(B237=0,0,IF(ISODD(B237),"O","E"))</f>
        <v>E</v>
      </c>
      <c r="F238" s="338">
        <f t="shared" ref="F238" si="1937">IF(B238=0,0,IF(B238&lt;=18,"L","H"))</f>
        <v>0</v>
      </c>
      <c r="G238" s="338" t="str">
        <f t="shared" ref="G238" si="1938">IF(B239=0,0,IF(ISODD(B239),"O","E"))</f>
        <v>O</v>
      </c>
      <c r="H238" s="338" t="str">
        <f t="shared" ref="H238" si="1939">IF(B240=0,0,IF(B240&lt;=18,"L","H"))</f>
        <v>L</v>
      </c>
      <c r="O238" s="306"/>
      <c r="P238" s="308"/>
      <c r="Q238" s="306"/>
      <c r="R238" s="306"/>
      <c r="X238" s="306"/>
      <c r="Y238" s="308"/>
      <c r="Z238" s="306"/>
      <c r="AA238" s="306"/>
      <c r="AG238" s="306"/>
      <c r="AH238" s="308"/>
      <c r="AI238" s="306"/>
    </row>
    <row r="239" spans="1:35">
      <c r="A239" s="327">
        <f t="shared" si="1624"/>
        <v>229</v>
      </c>
      <c r="B239" s="328">
        <f>Data!B239</f>
        <v>3</v>
      </c>
      <c r="D239" s="308"/>
      <c r="E239" s="308"/>
      <c r="F239" s="308"/>
      <c r="G239" s="308"/>
      <c r="H239" s="308"/>
      <c r="O239" s="306"/>
      <c r="P239" s="308"/>
      <c r="Q239" s="306"/>
      <c r="R239" s="306"/>
      <c r="X239" s="306"/>
      <c r="Y239" s="308"/>
      <c r="Z239" s="306"/>
      <c r="AA239" s="306"/>
      <c r="AG239" s="306"/>
      <c r="AH239" s="308"/>
      <c r="AI239" s="306"/>
    </row>
    <row r="240" spans="1:35">
      <c r="A240" s="327">
        <f t="shared" si="1624"/>
        <v>230</v>
      </c>
      <c r="B240" s="328">
        <f>Data!B240</f>
        <v>13</v>
      </c>
      <c r="D240" s="308"/>
      <c r="E240" s="308"/>
      <c r="F240" s="308"/>
      <c r="G240" s="308"/>
      <c r="H240" s="308"/>
      <c r="J240" s="333" t="str">
        <f t="shared" ref="J240" si="1940">IF(D226=1,"2&amp;3",IF(D226=2,"1&amp;3","1&amp;2"))</f>
        <v>1&amp;2</v>
      </c>
      <c r="K240" s="333" t="str">
        <f t="shared" ref="K240" si="1941">IF(E226="A","B&amp;C",IF(E226="B","A&amp;C","A&amp;B"))</f>
        <v>A&amp;C</v>
      </c>
      <c r="L240" s="333" t="str">
        <f t="shared" ref="L240" si="1942">IF(F226=1,"2&amp;3",IF(F226=2,"1&amp;3","1&amp;2"))</f>
        <v>1&amp;2</v>
      </c>
      <c r="M240" s="333" t="str">
        <f t="shared" ref="M240" si="1943">IF(G226="A","B&amp;C",IF(G226="B","A&amp;C","A&amp;B"))</f>
        <v>B&amp;C</v>
      </c>
      <c r="N240" s="333" t="str">
        <f t="shared" ref="N240" si="1944">IF(H226=1,"2&amp;3",IF(H226=2,"1&amp;3","1&amp;2"))</f>
        <v>2&amp;3</v>
      </c>
      <c r="O240" s="306"/>
      <c r="P240" s="308"/>
      <c r="Q240" s="306"/>
      <c r="R240" s="306"/>
      <c r="S240" s="335" t="str">
        <f t="shared" ref="S240" si="1945">IF(D227="A","B&amp;C",IF(D227="B","A&amp;C","A&amp;B"))</f>
        <v>A&amp;B</v>
      </c>
      <c r="T240" s="335" t="str">
        <f t="shared" ref="T240" si="1946">IF(E227=1,"2&amp;3",IF(E227=2,"1&amp;3","1&amp;2"))</f>
        <v>2&amp;3</v>
      </c>
      <c r="U240" s="335" t="str">
        <f t="shared" ref="U240" si="1947">IF(F227="A","B&amp;C",IF(F227="B","A&amp;C","A&amp;B"))</f>
        <v>A&amp;B</v>
      </c>
      <c r="V240" s="335" t="str">
        <f t="shared" ref="V240" si="1948">IF(G227=1,"2&amp;3",IF(G227=2,"1&amp;3","1&amp;2"))</f>
        <v>1&amp;3</v>
      </c>
      <c r="W240" s="335" t="str">
        <f t="shared" ref="W240" si="1949">IF(H227="A","B&amp;C",IF(H227="B","A&amp;C","A&amp;B"))</f>
        <v>A&amp;B</v>
      </c>
      <c r="X240" s="306"/>
      <c r="Y240" s="308"/>
      <c r="Z240" s="306"/>
      <c r="AA240" s="306"/>
      <c r="AB240" s="337" t="str">
        <f t="shared" ref="AB240" si="1950">IF(D228="L","H","L")</f>
        <v>L</v>
      </c>
      <c r="AC240" s="337" t="str">
        <f t="shared" ref="AC240" si="1951">IF(E228="O","E","O")</f>
        <v>O</v>
      </c>
      <c r="AD240" s="337" t="str">
        <f t="shared" ref="AD240" si="1952">IF(F228="L","H","L")</f>
        <v>L</v>
      </c>
      <c r="AE240" s="337" t="str">
        <f t="shared" ref="AE240" si="1953">IF(G228="O","E","O")</f>
        <v>O</v>
      </c>
      <c r="AF240" s="337" t="str">
        <f t="shared" ref="AF240" si="1954">IF(H228="L","H","L")</f>
        <v>H</v>
      </c>
      <c r="AG240" s="306"/>
      <c r="AH240" s="308"/>
      <c r="AI240" s="306"/>
    </row>
    <row r="241" spans="1:35">
      <c r="A241" s="327">
        <f t="shared" si="1624"/>
        <v>231</v>
      </c>
      <c r="B241" s="328">
        <f>Data!B241</f>
        <v>33</v>
      </c>
      <c r="D241" s="334">
        <f t="shared" ref="D241" si="1955">IF(AND(B241&gt;0,B241&lt;=12),1,IF(AND(B241&gt;12,B241&lt;=24),2,IF(AND(B241&gt;24,B241&lt;=36),3,0)))</f>
        <v>3</v>
      </c>
      <c r="E241" s="334" t="str">
        <f t="shared" ref="E241" si="1956">IF(B242=0,0,IF(MOD(B242,3)=1,"A",IF(MOD(B242,3)=2,"B","C")))</f>
        <v>C</v>
      </c>
      <c r="F241" s="334">
        <f t="shared" ref="F241" si="1957">IF(AND(B243&gt;0,B243&lt;=12),1,IF(AND(B243&gt;12,B243&lt;=24),2,IF(AND(B243&gt;24,B243&lt;=36),3,0)))</f>
        <v>2</v>
      </c>
      <c r="G241" s="334" t="str">
        <f t="shared" ref="G241" si="1958">IF(B244=0,0,IF(MOD(B244,3)=1,"A",IF(MOD(B244,3)=2,"B","C")))</f>
        <v>B</v>
      </c>
      <c r="H241" s="334">
        <f t="shared" ref="H241" si="1959">IF(AND(B245&gt;0,B245&lt;=12),1,IF(AND(B245&gt;12,B245&lt;=24),2,IF(AND(B245&gt;24,B245&lt;=36),3,0)))</f>
        <v>2</v>
      </c>
      <c r="J241" s="314" t="str">
        <f t="shared" ref="J241" si="1960">IF(AND(D241&lt;&gt;D226,D241&lt;&gt;0),"W","L")</f>
        <v>L</v>
      </c>
      <c r="K241" s="314" t="str">
        <f t="shared" ref="K241" si="1961">IF(J241="W"," ", IF(AND(E241&lt;&gt;E226,E241&lt;&gt;0),"W","L"))</f>
        <v>W</v>
      </c>
      <c r="L241" s="314" t="str">
        <f t="shared" ref="L241:N241" si="1962">IF(OR(K241="W",K241=" ")," ",IF(AND(F241&lt;&gt;F226,F241&lt;&gt;0),"W","L"))</f>
        <v xml:space="preserve"> </v>
      </c>
      <c r="M241" s="314" t="str">
        <f t="shared" si="1962"/>
        <v xml:space="preserve"> </v>
      </c>
      <c r="N241" s="314" t="str">
        <f t="shared" si="1962"/>
        <v xml:space="preserve"> </v>
      </c>
      <c r="O241" s="306"/>
      <c r="P241" s="308">
        <f t="shared" ref="P241" si="1963">IF(J241="W",1,IF(K241="W",2,IF(L241="W",3,IF(M241="W",4,IF(N241="W",5,"L")))))</f>
        <v>2</v>
      </c>
      <c r="Q241" s="306">
        <f t="shared" ref="Q241" si="1964">IF(P241&lt;&gt;"L",Q236+1,Q236-243)</f>
        <v>44</v>
      </c>
      <c r="R241" s="306"/>
      <c r="S241" s="314" t="str">
        <f t="shared" ref="S241" si="1965">IF(AND(D242&lt;&gt;D227,D242&lt;&gt;0),"W","L")</f>
        <v>L</v>
      </c>
      <c r="T241" s="314" t="str">
        <f t="shared" ref="T241" si="1966">IF(S241="W"," ", IF(AND(E242&lt;&gt;E227,E242&lt;&gt;0),"W","L"))</f>
        <v>W</v>
      </c>
      <c r="U241" s="314" t="str">
        <f t="shared" ref="U241:W241" si="1967">IF(OR(T241="W",T241=" ")," ",IF(AND(F242&lt;&gt;F227,F242&lt;&gt;0),"W","L"))</f>
        <v xml:space="preserve"> </v>
      </c>
      <c r="V241" s="314" t="str">
        <f t="shared" si="1967"/>
        <v xml:space="preserve"> </v>
      </c>
      <c r="W241" s="314" t="str">
        <f t="shared" si="1967"/>
        <v xml:space="preserve"> </v>
      </c>
      <c r="X241" s="306"/>
      <c r="Y241" s="308">
        <f t="shared" ref="Y241" si="1968">IF(S241="W",1,IF(T241="W",2,IF(U241="W",3,IF(V241="W",4,IF(W241="W",5,"L")))))</f>
        <v>2</v>
      </c>
      <c r="Z241" s="306">
        <f t="shared" ref="Z241" si="1969">IF(Y241&lt;&gt;"L",Z236+1,Z236-243)</f>
        <v>44</v>
      </c>
      <c r="AA241" s="306"/>
      <c r="AB241" s="314" t="str">
        <f t="shared" ref="AB241" si="1970">IF(AND(D243&lt;&gt;D228,D243&lt;&gt;0),"W","L")</f>
        <v>L</v>
      </c>
      <c r="AC241" s="314" t="str">
        <f t="shared" ref="AC241" si="1971">IF(AB241="W"," ", IF(AND(E243&lt;&gt;E228,E243&lt;&gt;0),"W","L"))</f>
        <v>W</v>
      </c>
      <c r="AD241" s="314" t="str">
        <f t="shared" ref="AD241:AF241" si="1972">IF(OR(AC241="W",AC241=" ")," ",IF(AND(F243&lt;&gt;F228,F243&lt;&gt;0),"W","L"))</f>
        <v xml:space="preserve"> </v>
      </c>
      <c r="AE241" s="314" t="str">
        <f t="shared" si="1972"/>
        <v xml:space="preserve"> </v>
      </c>
      <c r="AF241" s="314" t="str">
        <f t="shared" si="1972"/>
        <v xml:space="preserve"> </v>
      </c>
      <c r="AG241" s="306"/>
      <c r="AH241" s="308">
        <f t="shared" ref="AH241" si="1973">IF(AB241="W",1,IF(AC241="W",2,IF(AD241="W",3,IF(AE241="W",4,IF(AF241="W",5,"L")))))</f>
        <v>2</v>
      </c>
      <c r="AI241" s="306">
        <f t="shared" ref="AI241" si="1974">IF(AH241&lt;&gt;"L",AI236+1,AI236-31)</f>
        <v>-52</v>
      </c>
    </row>
    <row r="242" spans="1:35">
      <c r="A242" s="327">
        <f t="shared" si="1624"/>
        <v>232</v>
      </c>
      <c r="B242" s="328">
        <f>Data!B242</f>
        <v>15</v>
      </c>
      <c r="D242" s="336" t="str">
        <f t="shared" ref="D242" si="1975">IF(B241=0,0,IF(MOD(B241,3)=1,"A",IF(MOD(B241,3)=2,"B","C")))</f>
        <v>C</v>
      </c>
      <c r="E242" s="336">
        <f t="shared" ref="E242" si="1976">IF(AND(B242&gt;0,B242&lt;=12),1,IF(AND(B242&gt;12,B242&lt;=24),2,IF(AND(B242&gt;24,B242&lt;=36),3,0)))</f>
        <v>2</v>
      </c>
      <c r="F242" s="336" t="str">
        <f t="shared" ref="F242" si="1977">IF(B243=0,0,IF(MOD(B243,3)=1,"A",IF(MOD(B243,3)=2,"B","C")))</f>
        <v>A</v>
      </c>
      <c r="G242" s="336">
        <f t="shared" ref="G242" si="1978">IF(AND(B244&gt;0,B244&lt;=12),1,IF(AND(B244&gt;12,B244&lt;=24),2,IF(AND(B244&gt;24,B244&lt;=36),3,0)))</f>
        <v>3</v>
      </c>
      <c r="H242" s="336" t="str">
        <f t="shared" ref="H242" si="1979">IF(B245=0,0,IF(MOD(B245,3)=1,"A",IF(MOD(B245,3)=2,"B","C")))</f>
        <v>C</v>
      </c>
      <c r="O242" s="306"/>
      <c r="P242" s="308"/>
      <c r="Q242" s="306"/>
      <c r="R242" s="306"/>
      <c r="X242" s="306"/>
      <c r="Y242" s="308"/>
      <c r="Z242" s="306"/>
      <c r="AA242" s="306"/>
      <c r="AG242" s="306"/>
      <c r="AH242" s="308"/>
      <c r="AI242" s="306"/>
    </row>
    <row r="243" spans="1:35">
      <c r="A243" s="327">
        <f t="shared" si="1624"/>
        <v>233</v>
      </c>
      <c r="B243" s="328">
        <f>Data!B243</f>
        <v>13</v>
      </c>
      <c r="D243" s="338" t="str">
        <f t="shared" ref="D243" si="1980">IF(B241=0,0,IF(B241&lt;=18,"L","H"))</f>
        <v>H</v>
      </c>
      <c r="E243" s="338" t="str">
        <f t="shared" ref="E243" si="1981">IF(B242=0,0,IF(ISODD(B242),"O","E"))</f>
        <v>O</v>
      </c>
      <c r="F243" s="338" t="str">
        <f t="shared" ref="F243" si="1982">IF(B243=0,0,IF(B243&lt;=18,"L","H"))</f>
        <v>L</v>
      </c>
      <c r="G243" s="338" t="str">
        <f t="shared" ref="G243" si="1983">IF(B244=0,0,IF(ISODD(B244),"O","E"))</f>
        <v>E</v>
      </c>
      <c r="H243" s="338" t="str">
        <f t="shared" ref="H243" si="1984">IF(B245=0,0,IF(B245&lt;=18,"L","H"))</f>
        <v>H</v>
      </c>
      <c r="O243" s="306"/>
      <c r="P243" s="308"/>
      <c r="Q243" s="306"/>
      <c r="R243" s="306"/>
      <c r="X243" s="306"/>
      <c r="Y243" s="308"/>
      <c r="Z243" s="306"/>
      <c r="AA243" s="306"/>
      <c r="AG243" s="306"/>
      <c r="AH243" s="308"/>
      <c r="AI243" s="306"/>
    </row>
    <row r="244" spans="1:35">
      <c r="A244" s="327">
        <f t="shared" si="1624"/>
        <v>234</v>
      </c>
      <c r="B244" s="328">
        <f>Data!B244</f>
        <v>26</v>
      </c>
      <c r="D244" s="308"/>
      <c r="E244" s="308"/>
      <c r="F244" s="308"/>
      <c r="G244" s="308"/>
      <c r="H244" s="308"/>
      <c r="O244" s="306"/>
      <c r="P244" s="308"/>
      <c r="Q244" s="306"/>
      <c r="R244" s="306"/>
      <c r="X244" s="306"/>
      <c r="Y244" s="308"/>
      <c r="Z244" s="306"/>
      <c r="AA244" s="306"/>
      <c r="AG244" s="306"/>
      <c r="AH244" s="308"/>
      <c r="AI244" s="306"/>
    </row>
    <row r="245" spans="1:35">
      <c r="A245" s="327">
        <f t="shared" si="1624"/>
        <v>235</v>
      </c>
      <c r="B245" s="328">
        <f>Data!B245</f>
        <v>21</v>
      </c>
      <c r="D245" s="308"/>
      <c r="E245" s="308"/>
      <c r="F245" s="308"/>
      <c r="G245" s="308"/>
      <c r="H245" s="308"/>
      <c r="J245" s="333" t="str">
        <f t="shared" ref="J245" si="1985">IF(D231=1,"2&amp;3",IF(D231=2,"1&amp;3","1&amp;2"))</f>
        <v>1&amp;2</v>
      </c>
      <c r="K245" s="333" t="str">
        <f t="shared" ref="K245" si="1986">IF(E231="A","B&amp;C",IF(E231="B","A&amp;C","A&amp;B"))</f>
        <v>A&amp;C</v>
      </c>
      <c r="L245" s="333" t="str">
        <f t="shared" ref="L245" si="1987">IF(F231=1,"2&amp;3",IF(F231=2,"1&amp;3","1&amp;2"))</f>
        <v>1&amp;3</v>
      </c>
      <c r="M245" s="333" t="str">
        <f t="shared" ref="M245" si="1988">IF(G231="A","B&amp;C",IF(G231="B","A&amp;C","A&amp;B"))</f>
        <v>A&amp;B</v>
      </c>
      <c r="N245" s="333" t="str">
        <f t="shared" ref="N245" si="1989">IF(H231=1,"2&amp;3",IF(H231=2,"1&amp;3","1&amp;2"))</f>
        <v>1&amp;3</v>
      </c>
      <c r="O245" s="306"/>
      <c r="P245" s="308"/>
      <c r="Q245" s="306"/>
      <c r="R245" s="306"/>
      <c r="S245" s="335" t="str">
        <f t="shared" ref="S245" si="1990">IF(D232="A","B&amp;C",IF(D232="B","A&amp;C","A&amp;B"))</f>
        <v>B&amp;C</v>
      </c>
      <c r="T245" s="335" t="str">
        <f t="shared" ref="T245" si="1991">IF(E232=1,"2&amp;3",IF(E232=2,"1&amp;3","1&amp;2"))</f>
        <v>1&amp;3</v>
      </c>
      <c r="U245" s="335" t="str">
        <f t="shared" ref="U245" si="1992">IF(F232="A","B&amp;C",IF(F232="B","A&amp;C","A&amp;B"))</f>
        <v>A&amp;C</v>
      </c>
      <c r="V245" s="335" t="str">
        <f t="shared" ref="V245" si="1993">IF(G232=1,"2&amp;3",IF(G232=2,"1&amp;3","1&amp;2"))</f>
        <v>1&amp;3</v>
      </c>
      <c r="W245" s="335" t="str">
        <f t="shared" ref="W245" si="1994">IF(H232="A","B&amp;C",IF(H232="B","A&amp;C","A&amp;B"))</f>
        <v>A&amp;B</v>
      </c>
      <c r="X245" s="306"/>
      <c r="Y245" s="308"/>
      <c r="Z245" s="306"/>
      <c r="AA245" s="306"/>
      <c r="AB245" s="337" t="str">
        <f t="shared" ref="AB245" si="1995">IF(D233="L","H","L")</f>
        <v>L</v>
      </c>
      <c r="AC245" s="337" t="str">
        <f t="shared" ref="AC245" si="1996">IF(E233="O","E","O")</f>
        <v>O</v>
      </c>
      <c r="AD245" s="337" t="str">
        <f t="shared" ref="AD245" si="1997">IF(F233="L","H","L")</f>
        <v>L</v>
      </c>
      <c r="AE245" s="337" t="str">
        <f t="shared" ref="AE245" si="1998">IF(G233="O","E","O")</f>
        <v>O</v>
      </c>
      <c r="AF245" s="337" t="str">
        <f t="shared" ref="AF245" si="1999">IF(H233="L","H","L")</f>
        <v>H</v>
      </c>
      <c r="AG245" s="306"/>
      <c r="AH245" s="308"/>
      <c r="AI245" s="306"/>
    </row>
    <row r="246" spans="1:35">
      <c r="A246" s="327">
        <f t="shared" si="1624"/>
        <v>236</v>
      </c>
      <c r="B246" s="328">
        <f>Data!B246</f>
        <v>23</v>
      </c>
      <c r="D246" s="334">
        <f t="shared" ref="D246" si="2000">IF(AND(B246&gt;0,B246&lt;=12),1,IF(AND(B246&gt;12,B246&lt;=24),2,IF(AND(B246&gt;24,B246&lt;=36),3,0)))</f>
        <v>2</v>
      </c>
      <c r="E246" s="334" t="str">
        <f t="shared" ref="E246" si="2001">IF(B247=0,0,IF(MOD(B247,3)=1,"A",IF(MOD(B247,3)=2,"B","C")))</f>
        <v>B</v>
      </c>
      <c r="F246" s="334">
        <f t="shared" ref="F246" si="2002">IF(AND(B248&gt;0,B248&lt;=12),1,IF(AND(B248&gt;12,B248&lt;=24),2,IF(AND(B248&gt;24,B248&lt;=36),3,0)))</f>
        <v>2</v>
      </c>
      <c r="G246" s="334" t="str">
        <f t="shared" ref="G246" si="2003">IF(B249=0,0,IF(MOD(B249,3)=1,"A",IF(MOD(B249,3)=2,"B","C")))</f>
        <v>A</v>
      </c>
      <c r="H246" s="334">
        <f t="shared" ref="H246" si="2004">IF(AND(B250&gt;0,B250&lt;=12),1,IF(AND(B250&gt;12,B250&lt;=24),2,IF(AND(B250&gt;24,B250&lt;=36),3,0)))</f>
        <v>2</v>
      </c>
      <c r="J246" s="314" t="str">
        <f t="shared" ref="J246" si="2005">IF(AND(D246&lt;&gt;D231,D246&lt;&gt;0),"W","L")</f>
        <v>W</v>
      </c>
      <c r="K246" s="314" t="str">
        <f t="shared" ref="K246" si="2006">IF(J246="W"," ", IF(AND(E246&lt;&gt;E231,E246&lt;&gt;0),"W","L"))</f>
        <v xml:space="preserve"> </v>
      </c>
      <c r="L246" s="314" t="str">
        <f t="shared" ref="L246:N246" si="2007">IF(OR(K246="W",K246=" ")," ",IF(AND(F246&lt;&gt;F231,F246&lt;&gt;0),"W","L"))</f>
        <v xml:space="preserve"> </v>
      </c>
      <c r="M246" s="314" t="str">
        <f t="shared" si="2007"/>
        <v xml:space="preserve"> </v>
      </c>
      <c r="N246" s="314" t="str">
        <f t="shared" si="2007"/>
        <v xml:space="preserve"> </v>
      </c>
      <c r="O246" s="306"/>
      <c r="P246" s="308">
        <f t="shared" ref="P246" si="2008">IF(J246="W",1,IF(K246="W",2,IF(L246="W",3,IF(M246="W",4,IF(N246="W",5,"L")))))</f>
        <v>1</v>
      </c>
      <c r="Q246" s="306">
        <f t="shared" ref="Q246" si="2009">IF(P246&lt;&gt;"L",Q241+1,Q241-243)</f>
        <v>45</v>
      </c>
      <c r="R246" s="306"/>
      <c r="S246" s="314" t="str">
        <f t="shared" ref="S246" si="2010">IF(AND(D247&lt;&gt;D232,D247&lt;&gt;0),"W","L")</f>
        <v>W</v>
      </c>
      <c r="T246" s="314" t="str">
        <f t="shared" ref="T246" si="2011">IF(S246="W"," ", IF(AND(E247&lt;&gt;E232,E247&lt;&gt;0),"W","L"))</f>
        <v xml:space="preserve"> </v>
      </c>
      <c r="U246" s="314" t="str">
        <f t="shared" ref="U246:W246" si="2012">IF(OR(T246="W",T246=" ")," ",IF(AND(F247&lt;&gt;F232,F247&lt;&gt;0),"W","L"))</f>
        <v xml:space="preserve"> </v>
      </c>
      <c r="V246" s="314" t="str">
        <f t="shared" si="2012"/>
        <v xml:space="preserve"> </v>
      </c>
      <c r="W246" s="314" t="str">
        <f t="shared" si="2012"/>
        <v xml:space="preserve"> </v>
      </c>
      <c r="X246" s="306"/>
      <c r="Y246" s="308">
        <f t="shared" ref="Y246" si="2013">IF(S246="W",1,IF(T246="W",2,IF(U246="W",3,IF(V246="W",4,IF(W246="W",5,"L")))))</f>
        <v>1</v>
      </c>
      <c r="Z246" s="306">
        <f t="shared" ref="Z246" si="2014">IF(Y246&lt;&gt;"L",Z241+1,Z241-243)</f>
        <v>45</v>
      </c>
      <c r="AA246" s="306"/>
      <c r="AB246" s="314" t="str">
        <f t="shared" ref="AB246" si="2015">IF(AND(D248&lt;&gt;D233,D248&lt;&gt;0),"W","L")</f>
        <v>L</v>
      </c>
      <c r="AC246" s="314" t="str">
        <f t="shared" ref="AC246" si="2016">IF(AB246="W"," ", IF(AND(E248&lt;&gt;E233,E248&lt;&gt;0),"W","L"))</f>
        <v>W</v>
      </c>
      <c r="AD246" s="314" t="str">
        <f t="shared" ref="AD246:AF246" si="2017">IF(OR(AC246="W",AC246=" ")," ",IF(AND(F248&lt;&gt;F233,F248&lt;&gt;0),"W","L"))</f>
        <v xml:space="preserve"> </v>
      </c>
      <c r="AE246" s="314" t="str">
        <f t="shared" si="2017"/>
        <v xml:space="preserve"> </v>
      </c>
      <c r="AF246" s="314" t="str">
        <f t="shared" si="2017"/>
        <v xml:space="preserve"> </v>
      </c>
      <c r="AG246" s="306"/>
      <c r="AH246" s="308">
        <f t="shared" ref="AH246" si="2018">IF(AB246="W",1,IF(AC246="W",2,IF(AD246="W",3,IF(AE246="W",4,IF(AF246="W",5,"L")))))</f>
        <v>2</v>
      </c>
      <c r="AI246" s="306">
        <f t="shared" ref="AI246" si="2019">IF(AH246&lt;&gt;"L",AI241+1,AI241-31)</f>
        <v>-51</v>
      </c>
    </row>
    <row r="247" spans="1:35">
      <c r="A247" s="327">
        <f t="shared" si="1624"/>
        <v>237</v>
      </c>
      <c r="B247" s="328">
        <f>Data!B247</f>
        <v>23</v>
      </c>
      <c r="D247" s="336" t="str">
        <f t="shared" ref="D247" si="2020">IF(B246=0,0,IF(MOD(B246,3)=1,"A",IF(MOD(B246,3)=2,"B","C")))</f>
        <v>B</v>
      </c>
      <c r="E247" s="336">
        <f t="shared" ref="E247" si="2021">IF(AND(B247&gt;0,B247&lt;=12),1,IF(AND(B247&gt;12,B247&lt;=24),2,IF(AND(B247&gt;24,B247&lt;=36),3,0)))</f>
        <v>2</v>
      </c>
      <c r="F247" s="336" t="str">
        <f t="shared" ref="F247" si="2022">IF(B248=0,0,IF(MOD(B248,3)=1,"A",IF(MOD(B248,3)=2,"B","C")))</f>
        <v>A</v>
      </c>
      <c r="G247" s="336">
        <f t="shared" ref="G247" si="2023">IF(AND(B249&gt;0,B249&lt;=12),1,IF(AND(B249&gt;12,B249&lt;=24),2,IF(AND(B249&gt;24,B249&lt;=36),3,0)))</f>
        <v>3</v>
      </c>
      <c r="H247" s="336" t="str">
        <f t="shared" ref="H247" si="2024">IF(B250=0,0,IF(MOD(B250,3)=1,"A",IF(MOD(B250,3)=2,"B","C")))</f>
        <v>B</v>
      </c>
      <c r="O247" s="306"/>
      <c r="P247" s="308"/>
      <c r="Q247" s="306"/>
      <c r="R247" s="306"/>
      <c r="X247" s="306"/>
      <c r="Y247" s="308"/>
      <c r="Z247" s="306"/>
      <c r="AA247" s="306"/>
      <c r="AG247" s="306"/>
      <c r="AH247" s="308"/>
      <c r="AI247" s="306"/>
    </row>
    <row r="248" spans="1:35">
      <c r="A248" s="327">
        <f t="shared" si="1624"/>
        <v>238</v>
      </c>
      <c r="B248" s="328">
        <f>Data!B248</f>
        <v>22</v>
      </c>
      <c r="D248" s="338" t="str">
        <f t="shared" ref="D248" si="2025">IF(B246=0,0,IF(B246&lt;=18,"L","H"))</f>
        <v>H</v>
      </c>
      <c r="E248" s="338" t="str">
        <f t="shared" ref="E248" si="2026">IF(B247=0,0,IF(ISODD(B247),"O","E"))</f>
        <v>O</v>
      </c>
      <c r="F248" s="338" t="str">
        <f t="shared" ref="F248" si="2027">IF(B248=0,0,IF(B248&lt;=18,"L","H"))</f>
        <v>H</v>
      </c>
      <c r="G248" s="338" t="str">
        <f t="shared" ref="G248" si="2028">IF(B249=0,0,IF(ISODD(B249),"O","E"))</f>
        <v>E</v>
      </c>
      <c r="H248" s="338" t="str">
        <f t="shared" ref="H248" si="2029">IF(B250=0,0,IF(B250&lt;=18,"L","H"))</f>
        <v>L</v>
      </c>
      <c r="O248" s="306"/>
      <c r="P248" s="308"/>
      <c r="Q248" s="306"/>
      <c r="R248" s="306"/>
      <c r="X248" s="306"/>
      <c r="Y248" s="308"/>
      <c r="Z248" s="306"/>
      <c r="AA248" s="306"/>
      <c r="AG248" s="306"/>
      <c r="AH248" s="308"/>
      <c r="AI248" s="306"/>
    </row>
    <row r="249" spans="1:35">
      <c r="A249" s="327">
        <f t="shared" si="1624"/>
        <v>239</v>
      </c>
      <c r="B249" s="328">
        <f>Data!B249</f>
        <v>34</v>
      </c>
      <c r="D249" s="308"/>
      <c r="E249" s="308"/>
      <c r="F249" s="308"/>
      <c r="G249" s="308"/>
      <c r="H249" s="308"/>
      <c r="O249" s="306"/>
      <c r="P249" s="308"/>
      <c r="Q249" s="306"/>
      <c r="R249" s="306"/>
      <c r="X249" s="306"/>
      <c r="Y249" s="308"/>
      <c r="Z249" s="306"/>
      <c r="AA249" s="306"/>
      <c r="AG249" s="306"/>
      <c r="AH249" s="308"/>
      <c r="AI249" s="306"/>
    </row>
    <row r="250" spans="1:35">
      <c r="A250" s="327">
        <f t="shared" si="1624"/>
        <v>240</v>
      </c>
      <c r="B250" s="328">
        <f>Data!B250</f>
        <v>17</v>
      </c>
      <c r="D250" s="308"/>
      <c r="E250" s="308"/>
      <c r="F250" s="308"/>
      <c r="G250" s="308"/>
      <c r="H250" s="308"/>
      <c r="J250" s="333" t="str">
        <f t="shared" ref="J250" si="2030">IF(D236=1,"2&amp;3",IF(D236=2,"1&amp;3","1&amp;2"))</f>
        <v>1&amp;3</v>
      </c>
      <c r="K250" s="333" t="str">
        <f t="shared" ref="K250" si="2031">IF(E236="A","B&amp;C",IF(E236="B","A&amp;C","A&amp;B"))</f>
        <v>B&amp;C</v>
      </c>
      <c r="L250" s="333" t="str">
        <f t="shared" ref="L250" si="2032">IF(F236=1,"2&amp;3",IF(F236=2,"1&amp;3","1&amp;2"))</f>
        <v>1&amp;2</v>
      </c>
      <c r="M250" s="333" t="str">
        <f t="shared" ref="M250" si="2033">IF(G236="A","B&amp;C",IF(G236="B","A&amp;C","A&amp;B"))</f>
        <v>A&amp;B</v>
      </c>
      <c r="N250" s="333" t="str">
        <f t="shared" ref="N250" si="2034">IF(H236=1,"2&amp;3",IF(H236=2,"1&amp;3","1&amp;2"))</f>
        <v>1&amp;3</v>
      </c>
      <c r="O250" s="306"/>
      <c r="P250" s="308"/>
      <c r="Q250" s="306"/>
      <c r="R250" s="306"/>
      <c r="S250" s="335" t="str">
        <f t="shared" ref="S250" si="2035">IF(D237="A","B&amp;C",IF(D237="B","A&amp;C","A&amp;B"))</f>
        <v>A&amp;C</v>
      </c>
      <c r="T250" s="335" t="str">
        <f t="shared" ref="T250" si="2036">IF(E237=1,"2&amp;3",IF(E237=2,"1&amp;3","1&amp;2"))</f>
        <v>1&amp;2</v>
      </c>
      <c r="U250" s="335" t="str">
        <f t="shared" ref="U250" si="2037">IF(F237="A","B&amp;C",IF(F237="B","A&amp;C","A&amp;B"))</f>
        <v>A&amp;B</v>
      </c>
      <c r="V250" s="335" t="str">
        <f t="shared" ref="V250" si="2038">IF(G237=1,"2&amp;3",IF(G237=2,"1&amp;3","1&amp;2"))</f>
        <v>2&amp;3</v>
      </c>
      <c r="W250" s="335" t="str">
        <f t="shared" ref="W250" si="2039">IF(H237="A","B&amp;C",IF(H237="B","A&amp;C","A&amp;B"))</f>
        <v>B&amp;C</v>
      </c>
      <c r="X250" s="306"/>
      <c r="Y250" s="308"/>
      <c r="Z250" s="306"/>
      <c r="AA250" s="306"/>
      <c r="AB250" s="337" t="str">
        <f t="shared" ref="AB250" si="2040">IF(D238="L","H","L")</f>
        <v>L</v>
      </c>
      <c r="AC250" s="337" t="str">
        <f t="shared" ref="AC250" si="2041">IF(E238="O","E","O")</f>
        <v>O</v>
      </c>
      <c r="AD250" s="337" t="str">
        <f t="shared" ref="AD250" si="2042">IF(F238="L","H","L")</f>
        <v>L</v>
      </c>
      <c r="AE250" s="337" t="str">
        <f t="shared" ref="AE250" si="2043">IF(G238="O","E","O")</f>
        <v>E</v>
      </c>
      <c r="AF250" s="337" t="str">
        <f t="shared" ref="AF250" si="2044">IF(H238="L","H","L")</f>
        <v>H</v>
      </c>
      <c r="AG250" s="306"/>
      <c r="AH250" s="308"/>
      <c r="AI250" s="306"/>
    </row>
    <row r="251" spans="1:35">
      <c r="A251" s="327">
        <f t="shared" si="1624"/>
        <v>241</v>
      </c>
      <c r="B251" s="328">
        <f>Data!B251</f>
        <v>2</v>
      </c>
      <c r="D251" s="334">
        <f t="shared" ref="D251" si="2045">IF(AND(B251&gt;0,B251&lt;=12),1,IF(AND(B251&gt;12,B251&lt;=24),2,IF(AND(B251&gt;24,B251&lt;=36),3,0)))</f>
        <v>1</v>
      </c>
      <c r="E251" s="334" t="str">
        <f t="shared" ref="E251" si="2046">IF(B252=0,0,IF(MOD(B252,3)=1,"A",IF(MOD(B252,3)=2,"B","C")))</f>
        <v>A</v>
      </c>
      <c r="F251" s="334">
        <f t="shared" ref="F251" si="2047">IF(AND(B253&gt;0,B253&lt;=12),1,IF(AND(B253&gt;12,B253&lt;=24),2,IF(AND(B253&gt;24,B253&lt;=36),3,0)))</f>
        <v>3</v>
      </c>
      <c r="G251" s="334" t="str">
        <f t="shared" ref="G251" si="2048">IF(B254=0,0,IF(MOD(B254,3)=1,"A",IF(MOD(B254,3)=2,"B","C")))</f>
        <v>C</v>
      </c>
      <c r="H251" s="334">
        <f t="shared" ref="H251" si="2049">IF(AND(B255&gt;0,B255&lt;=12),1,IF(AND(B255&gt;12,B255&lt;=24),2,IF(AND(B255&gt;24,B255&lt;=36),3,0)))</f>
        <v>2</v>
      </c>
      <c r="J251" s="314" t="str">
        <f t="shared" ref="J251" si="2050">IF(AND(D251&lt;&gt;D236,D251&lt;&gt;0),"W","L")</f>
        <v>W</v>
      </c>
      <c r="K251" s="314" t="str">
        <f t="shared" ref="K251" si="2051">IF(J251="W"," ", IF(AND(E251&lt;&gt;E236,E251&lt;&gt;0),"W","L"))</f>
        <v xml:space="preserve"> </v>
      </c>
      <c r="L251" s="314" t="str">
        <f t="shared" ref="L251:N251" si="2052">IF(OR(K251="W",K251=" ")," ",IF(AND(F251&lt;&gt;F236,F251&lt;&gt;0),"W","L"))</f>
        <v xml:space="preserve"> </v>
      </c>
      <c r="M251" s="314" t="str">
        <f t="shared" si="2052"/>
        <v xml:space="preserve"> </v>
      </c>
      <c r="N251" s="314" t="str">
        <f t="shared" si="2052"/>
        <v xml:space="preserve"> </v>
      </c>
      <c r="O251" s="306"/>
      <c r="P251" s="308">
        <f t="shared" ref="P251" si="2053">IF(J251="W",1,IF(K251="W",2,IF(L251="W",3,IF(M251="W",4,IF(N251="W",5,"L")))))</f>
        <v>1</v>
      </c>
      <c r="Q251" s="306">
        <f t="shared" ref="Q251" si="2054">IF(P251&lt;&gt;"L",Q246+1,Q246-243)</f>
        <v>46</v>
      </c>
      <c r="R251" s="306"/>
      <c r="S251" s="314" t="str">
        <f t="shared" ref="S251" si="2055">IF(AND(D252&lt;&gt;D237,D252&lt;&gt;0),"W","L")</f>
        <v>L</v>
      </c>
      <c r="T251" s="314" t="str">
        <f t="shared" ref="T251" si="2056">IF(S251="W"," ", IF(AND(E252&lt;&gt;E237,E252&lt;&gt;0),"W","L"))</f>
        <v>W</v>
      </c>
      <c r="U251" s="314" t="str">
        <f t="shared" ref="U251:W251" si="2057">IF(OR(T251="W",T251=" ")," ",IF(AND(F252&lt;&gt;F237,F252&lt;&gt;0),"W","L"))</f>
        <v xml:space="preserve"> </v>
      </c>
      <c r="V251" s="314" t="str">
        <f t="shared" si="2057"/>
        <v xml:space="preserve"> </v>
      </c>
      <c r="W251" s="314" t="str">
        <f t="shared" si="2057"/>
        <v xml:space="preserve"> </v>
      </c>
      <c r="X251" s="306"/>
      <c r="Y251" s="308">
        <f t="shared" ref="Y251" si="2058">IF(S251="W",1,IF(T251="W",2,IF(U251="W",3,IF(V251="W",4,IF(W251="W",5,"L")))))</f>
        <v>2</v>
      </c>
      <c r="Z251" s="306">
        <f t="shared" ref="Z251" si="2059">IF(Y251&lt;&gt;"L",Z246+1,Z246-243)</f>
        <v>46</v>
      </c>
      <c r="AA251" s="306"/>
      <c r="AB251" s="314" t="str">
        <f t="shared" ref="AB251" si="2060">IF(AND(D253&lt;&gt;D238,D253&lt;&gt;0),"W","L")</f>
        <v>W</v>
      </c>
      <c r="AC251" s="314" t="str">
        <f t="shared" ref="AC251" si="2061">IF(AB251="W"," ", IF(AND(E253&lt;&gt;E238,E253&lt;&gt;0),"W","L"))</f>
        <v xml:space="preserve"> </v>
      </c>
      <c r="AD251" s="314" t="str">
        <f t="shared" ref="AD251:AF251" si="2062">IF(OR(AC251="W",AC251=" ")," ",IF(AND(F253&lt;&gt;F238,F253&lt;&gt;0),"W","L"))</f>
        <v xml:space="preserve"> </v>
      </c>
      <c r="AE251" s="314" t="str">
        <f t="shared" si="2062"/>
        <v xml:space="preserve"> </v>
      </c>
      <c r="AF251" s="314" t="str">
        <f t="shared" si="2062"/>
        <v xml:space="preserve"> </v>
      </c>
      <c r="AG251" s="306"/>
      <c r="AH251" s="308">
        <f t="shared" ref="AH251" si="2063">IF(AB251="W",1,IF(AC251="W",2,IF(AD251="W",3,IF(AE251="W",4,IF(AF251="W",5,"L")))))</f>
        <v>1</v>
      </c>
      <c r="AI251" s="306">
        <f t="shared" ref="AI251" si="2064">IF(AH251&lt;&gt;"L",AI246+1,AI246-31)</f>
        <v>-50</v>
      </c>
    </row>
    <row r="252" spans="1:35">
      <c r="A252" s="327">
        <f t="shared" si="1624"/>
        <v>242</v>
      </c>
      <c r="B252" s="328">
        <f>Data!B252</f>
        <v>1</v>
      </c>
      <c r="D252" s="336" t="str">
        <f t="shared" ref="D252" si="2065">IF(B251=0,0,IF(MOD(B251,3)=1,"A",IF(MOD(B251,3)=2,"B","C")))</f>
        <v>B</v>
      </c>
      <c r="E252" s="336">
        <f t="shared" ref="E252" si="2066">IF(AND(B252&gt;0,B252&lt;=12),1,IF(AND(B252&gt;12,B252&lt;=24),2,IF(AND(B252&gt;24,B252&lt;=36),3,0)))</f>
        <v>1</v>
      </c>
      <c r="F252" s="336" t="str">
        <f t="shared" ref="F252" si="2067">IF(B253=0,0,IF(MOD(B253,3)=1,"A",IF(MOD(B253,3)=2,"B","C")))</f>
        <v>A</v>
      </c>
      <c r="G252" s="336">
        <f t="shared" ref="G252" si="2068">IF(AND(B254&gt;0,B254&lt;=12),1,IF(AND(B254&gt;12,B254&lt;=24),2,IF(AND(B254&gt;24,B254&lt;=36),3,0)))</f>
        <v>3</v>
      </c>
      <c r="H252" s="336" t="str">
        <f t="shared" ref="H252" si="2069">IF(B255=0,0,IF(MOD(B255,3)=1,"A",IF(MOD(B255,3)=2,"B","C")))</f>
        <v>A</v>
      </c>
      <c r="O252" s="306"/>
      <c r="P252" s="308"/>
      <c r="Q252" s="306"/>
      <c r="R252" s="306"/>
      <c r="X252" s="306"/>
      <c r="Y252" s="308"/>
      <c r="Z252" s="306"/>
      <c r="AA252" s="306"/>
      <c r="AG252" s="306"/>
      <c r="AH252" s="308"/>
      <c r="AI252" s="306"/>
    </row>
    <row r="253" spans="1:35">
      <c r="A253" s="327">
        <f t="shared" si="1624"/>
        <v>243</v>
      </c>
      <c r="B253" s="328">
        <f>Data!B253</f>
        <v>31</v>
      </c>
      <c r="D253" s="338" t="str">
        <f t="shared" ref="D253" si="2070">IF(B251=0,0,IF(B251&lt;=18,"L","H"))</f>
        <v>L</v>
      </c>
      <c r="E253" s="338" t="str">
        <f t="shared" ref="E253" si="2071">IF(B252=0,0,IF(ISODD(B252),"O","E"))</f>
        <v>O</v>
      </c>
      <c r="F253" s="338" t="str">
        <f t="shared" ref="F253" si="2072">IF(B253=0,0,IF(B253&lt;=18,"L","H"))</f>
        <v>H</v>
      </c>
      <c r="G253" s="338" t="str">
        <f t="shared" ref="G253" si="2073">IF(B254=0,0,IF(ISODD(B254),"O","E"))</f>
        <v>O</v>
      </c>
      <c r="H253" s="338" t="str">
        <f t="shared" ref="H253" si="2074">IF(B255=0,0,IF(B255&lt;=18,"L","H"))</f>
        <v>L</v>
      </c>
      <c r="O253" s="306"/>
      <c r="P253" s="308"/>
      <c r="Q253" s="306"/>
      <c r="R253" s="306"/>
      <c r="X253" s="306"/>
      <c r="Y253" s="308"/>
      <c r="Z253" s="306"/>
      <c r="AA253" s="306"/>
      <c r="AG253" s="306"/>
      <c r="AH253" s="308"/>
      <c r="AI253" s="306"/>
    </row>
    <row r="254" spans="1:35">
      <c r="A254" s="327">
        <f t="shared" si="1624"/>
        <v>244</v>
      </c>
      <c r="B254" s="328">
        <f>Data!B254</f>
        <v>27</v>
      </c>
      <c r="D254" s="308"/>
      <c r="E254" s="308"/>
      <c r="F254" s="308"/>
      <c r="G254" s="308"/>
      <c r="H254" s="308"/>
      <c r="O254" s="306"/>
      <c r="P254" s="308"/>
      <c r="Q254" s="306"/>
      <c r="R254" s="306"/>
      <c r="X254" s="306"/>
      <c r="Y254" s="308"/>
      <c r="Z254" s="306"/>
      <c r="AA254" s="306"/>
      <c r="AG254" s="306"/>
      <c r="AH254" s="308"/>
      <c r="AI254" s="306"/>
    </row>
    <row r="255" spans="1:35">
      <c r="A255" s="327">
        <f t="shared" si="1624"/>
        <v>245</v>
      </c>
      <c r="B255" s="328">
        <f>Data!B255</f>
        <v>13</v>
      </c>
      <c r="D255" s="308"/>
      <c r="E255" s="308"/>
      <c r="F255" s="308"/>
      <c r="G255" s="308"/>
      <c r="H255" s="308"/>
      <c r="J255" s="333" t="str">
        <f t="shared" ref="J255" si="2075">IF(D241=1,"2&amp;3",IF(D241=2,"1&amp;3","1&amp;2"))</f>
        <v>1&amp;2</v>
      </c>
      <c r="K255" s="333" t="str">
        <f t="shared" ref="K255" si="2076">IF(E241="A","B&amp;C",IF(E241="B","A&amp;C","A&amp;B"))</f>
        <v>A&amp;B</v>
      </c>
      <c r="L255" s="333" t="str">
        <f t="shared" ref="L255" si="2077">IF(F241=1,"2&amp;3",IF(F241=2,"1&amp;3","1&amp;2"))</f>
        <v>1&amp;3</v>
      </c>
      <c r="M255" s="333" t="str">
        <f t="shared" ref="M255" si="2078">IF(G241="A","B&amp;C",IF(G241="B","A&amp;C","A&amp;B"))</f>
        <v>A&amp;C</v>
      </c>
      <c r="N255" s="333" t="str">
        <f t="shared" ref="N255" si="2079">IF(H241=1,"2&amp;3",IF(H241=2,"1&amp;3","1&amp;2"))</f>
        <v>1&amp;3</v>
      </c>
      <c r="O255" s="306"/>
      <c r="P255" s="308"/>
      <c r="Q255" s="306"/>
      <c r="R255" s="306"/>
      <c r="S255" s="335" t="str">
        <f t="shared" ref="S255" si="2080">IF(D242="A","B&amp;C",IF(D242="B","A&amp;C","A&amp;B"))</f>
        <v>A&amp;B</v>
      </c>
      <c r="T255" s="335" t="str">
        <f t="shared" ref="T255" si="2081">IF(E242=1,"2&amp;3",IF(E242=2,"1&amp;3","1&amp;2"))</f>
        <v>1&amp;3</v>
      </c>
      <c r="U255" s="335" t="str">
        <f t="shared" ref="U255" si="2082">IF(F242="A","B&amp;C",IF(F242="B","A&amp;C","A&amp;B"))</f>
        <v>B&amp;C</v>
      </c>
      <c r="V255" s="335" t="str">
        <f t="shared" ref="V255" si="2083">IF(G242=1,"2&amp;3",IF(G242=2,"1&amp;3","1&amp;2"))</f>
        <v>1&amp;2</v>
      </c>
      <c r="W255" s="335" t="str">
        <f t="shared" ref="W255" si="2084">IF(H242="A","B&amp;C",IF(H242="B","A&amp;C","A&amp;B"))</f>
        <v>A&amp;B</v>
      </c>
      <c r="X255" s="306"/>
      <c r="Y255" s="308"/>
      <c r="Z255" s="306"/>
      <c r="AA255" s="306"/>
      <c r="AB255" s="337" t="str">
        <f t="shared" ref="AB255" si="2085">IF(D243="L","H","L")</f>
        <v>L</v>
      </c>
      <c r="AC255" s="337" t="str">
        <f t="shared" ref="AC255" si="2086">IF(E243="O","E","O")</f>
        <v>E</v>
      </c>
      <c r="AD255" s="337" t="str">
        <f t="shared" ref="AD255" si="2087">IF(F243="L","H","L")</f>
        <v>H</v>
      </c>
      <c r="AE255" s="337" t="str">
        <f t="shared" ref="AE255" si="2088">IF(G243="O","E","O")</f>
        <v>O</v>
      </c>
      <c r="AF255" s="337" t="str">
        <f t="shared" ref="AF255" si="2089">IF(H243="L","H","L")</f>
        <v>L</v>
      </c>
      <c r="AG255" s="306"/>
      <c r="AH255" s="308"/>
      <c r="AI255" s="306"/>
    </row>
    <row r="256" spans="1:35">
      <c r="A256" s="327">
        <f t="shared" si="1624"/>
        <v>246</v>
      </c>
      <c r="B256" s="328">
        <f>Data!B256</f>
        <v>23</v>
      </c>
      <c r="D256" s="334">
        <f t="shared" ref="D256" si="2090">IF(AND(B256&gt;0,B256&lt;=12),1,IF(AND(B256&gt;12,B256&lt;=24),2,IF(AND(B256&gt;24,B256&lt;=36),3,0)))</f>
        <v>2</v>
      </c>
      <c r="E256" s="334" t="str">
        <f t="shared" ref="E256" si="2091">IF(B257=0,0,IF(MOD(B257,3)=1,"A",IF(MOD(B257,3)=2,"B","C")))</f>
        <v>C</v>
      </c>
      <c r="F256" s="334">
        <f t="shared" ref="F256" si="2092">IF(AND(B258&gt;0,B258&lt;=12),1,IF(AND(B258&gt;12,B258&lt;=24),2,IF(AND(B258&gt;24,B258&lt;=36),3,0)))</f>
        <v>2</v>
      </c>
      <c r="G256" s="334" t="str">
        <f t="shared" ref="G256" si="2093">IF(B259=0,0,IF(MOD(B259,3)=1,"A",IF(MOD(B259,3)=2,"B","C")))</f>
        <v>B</v>
      </c>
      <c r="H256" s="334">
        <f t="shared" ref="H256" si="2094">IF(AND(B260&gt;0,B260&lt;=12),1,IF(AND(B260&gt;12,B260&lt;=24),2,IF(AND(B260&gt;24,B260&lt;=36),3,0)))</f>
        <v>2</v>
      </c>
      <c r="J256" s="314" t="str">
        <f t="shared" ref="J256" si="2095">IF(AND(D256&lt;&gt;D241,D256&lt;&gt;0),"W","L")</f>
        <v>W</v>
      </c>
      <c r="K256" s="314" t="str">
        <f t="shared" ref="K256" si="2096">IF(J256="W"," ", IF(AND(E256&lt;&gt;E241,E256&lt;&gt;0),"W","L"))</f>
        <v xml:space="preserve"> </v>
      </c>
      <c r="L256" s="314" t="str">
        <f t="shared" ref="L256:N256" si="2097">IF(OR(K256="W",K256=" ")," ",IF(AND(F256&lt;&gt;F241,F256&lt;&gt;0),"W","L"))</f>
        <v xml:space="preserve"> </v>
      </c>
      <c r="M256" s="314" t="str">
        <f t="shared" si="2097"/>
        <v xml:space="preserve"> </v>
      </c>
      <c r="N256" s="314" t="str">
        <f t="shared" si="2097"/>
        <v xml:space="preserve"> </v>
      </c>
      <c r="O256" s="306"/>
      <c r="P256" s="308">
        <f t="shared" ref="P256" si="2098">IF(J256="W",1,IF(K256="W",2,IF(L256="W",3,IF(M256="W",4,IF(N256="W",5,"L")))))</f>
        <v>1</v>
      </c>
      <c r="Q256" s="306">
        <f t="shared" ref="Q256" si="2099">IF(P256&lt;&gt;"L",Q251+1,Q251-243)</f>
        <v>47</v>
      </c>
      <c r="R256" s="306"/>
      <c r="S256" s="314" t="str">
        <f t="shared" ref="S256" si="2100">IF(AND(D257&lt;&gt;D242,D257&lt;&gt;0),"W","L")</f>
        <v>W</v>
      </c>
      <c r="T256" s="314" t="str">
        <f t="shared" ref="T256" si="2101">IF(S256="W"," ", IF(AND(E257&lt;&gt;E242,E257&lt;&gt;0),"W","L"))</f>
        <v xml:space="preserve"> </v>
      </c>
      <c r="U256" s="314" t="str">
        <f t="shared" ref="U256:W256" si="2102">IF(OR(T256="W",T256=" ")," ",IF(AND(F257&lt;&gt;F242,F257&lt;&gt;0),"W","L"))</f>
        <v xml:space="preserve"> </v>
      </c>
      <c r="V256" s="314" t="str">
        <f t="shared" si="2102"/>
        <v xml:space="preserve"> </v>
      </c>
      <c r="W256" s="314" t="str">
        <f t="shared" si="2102"/>
        <v xml:space="preserve"> </v>
      </c>
      <c r="X256" s="306"/>
      <c r="Y256" s="308">
        <f t="shared" ref="Y256" si="2103">IF(S256="W",1,IF(T256="W",2,IF(U256="W",3,IF(V256="W",4,IF(W256="W",5,"L")))))</f>
        <v>1</v>
      </c>
      <c r="Z256" s="306">
        <f t="shared" ref="Z256" si="2104">IF(Y256&lt;&gt;"L",Z251+1,Z251-243)</f>
        <v>47</v>
      </c>
      <c r="AA256" s="306"/>
      <c r="AB256" s="314" t="str">
        <f t="shared" ref="AB256" si="2105">IF(AND(D258&lt;&gt;D243,D258&lt;&gt;0),"W","L")</f>
        <v>L</v>
      </c>
      <c r="AC256" s="314" t="str">
        <f t="shared" ref="AC256" si="2106">IF(AB256="W"," ", IF(AND(E258&lt;&gt;E243,E258&lt;&gt;0),"W","L"))</f>
        <v>L</v>
      </c>
      <c r="AD256" s="314" t="str">
        <f t="shared" ref="AD256:AF256" si="2107">IF(OR(AC256="W",AC256=" ")," ",IF(AND(F258&lt;&gt;F243,F258&lt;&gt;0),"W","L"))</f>
        <v>W</v>
      </c>
      <c r="AE256" s="314" t="str">
        <f t="shared" si="2107"/>
        <v xml:space="preserve"> </v>
      </c>
      <c r="AF256" s="314" t="str">
        <f t="shared" si="2107"/>
        <v xml:space="preserve"> </v>
      </c>
      <c r="AG256" s="306"/>
      <c r="AH256" s="308">
        <f t="shared" ref="AH256" si="2108">IF(AB256="W",1,IF(AC256="W",2,IF(AD256="W",3,IF(AE256="W",4,IF(AF256="W",5,"L")))))</f>
        <v>3</v>
      </c>
      <c r="AI256" s="306">
        <f t="shared" ref="AI256" si="2109">IF(AH256&lt;&gt;"L",AI251+1,AI251-31)</f>
        <v>-49</v>
      </c>
    </row>
    <row r="257" spans="1:35">
      <c r="A257" s="327">
        <f t="shared" si="1624"/>
        <v>247</v>
      </c>
      <c r="B257" s="328">
        <f>Data!B257</f>
        <v>33</v>
      </c>
      <c r="D257" s="336" t="str">
        <f t="shared" ref="D257" si="2110">IF(B256=0,0,IF(MOD(B256,3)=1,"A",IF(MOD(B256,3)=2,"B","C")))</f>
        <v>B</v>
      </c>
      <c r="E257" s="336">
        <f t="shared" ref="E257" si="2111">IF(AND(B257&gt;0,B257&lt;=12),1,IF(AND(B257&gt;12,B257&lt;=24),2,IF(AND(B257&gt;24,B257&lt;=36),3,0)))</f>
        <v>3</v>
      </c>
      <c r="F257" s="336" t="str">
        <f t="shared" ref="F257" si="2112">IF(B258=0,0,IF(MOD(B258,3)=1,"A",IF(MOD(B258,3)=2,"B","C")))</f>
        <v>C</v>
      </c>
      <c r="G257" s="336">
        <f t="shared" ref="G257" si="2113">IF(AND(B259&gt;0,B259&lt;=12),1,IF(AND(B259&gt;12,B259&lt;=24),2,IF(AND(B259&gt;24,B259&lt;=36),3,0)))</f>
        <v>1</v>
      </c>
      <c r="H257" s="336" t="str">
        <f t="shared" ref="H257" si="2114">IF(B260=0,0,IF(MOD(B260,3)=1,"A",IF(MOD(B260,3)=2,"B","C")))</f>
        <v>C</v>
      </c>
      <c r="O257" s="306"/>
      <c r="P257" s="308"/>
      <c r="Q257" s="306"/>
      <c r="R257" s="306"/>
      <c r="X257" s="306"/>
      <c r="Y257" s="308"/>
      <c r="Z257" s="306"/>
      <c r="AA257" s="306"/>
      <c r="AG257" s="306"/>
      <c r="AH257" s="308"/>
      <c r="AI257" s="306"/>
    </row>
    <row r="258" spans="1:35">
      <c r="A258" s="327">
        <f t="shared" si="1624"/>
        <v>248</v>
      </c>
      <c r="B258" s="328">
        <f>Data!B258</f>
        <v>24</v>
      </c>
      <c r="D258" s="338" t="str">
        <f t="shared" ref="D258" si="2115">IF(B256=0,0,IF(B256&lt;=18,"L","H"))</f>
        <v>H</v>
      </c>
      <c r="E258" s="338" t="str">
        <f t="shared" ref="E258" si="2116">IF(B257=0,0,IF(ISODD(B257),"O","E"))</f>
        <v>O</v>
      </c>
      <c r="F258" s="338" t="str">
        <f t="shared" ref="F258" si="2117">IF(B258=0,0,IF(B258&lt;=18,"L","H"))</f>
        <v>H</v>
      </c>
      <c r="G258" s="338" t="str">
        <f t="shared" ref="G258" si="2118">IF(B259=0,0,IF(ISODD(B259),"O","E"))</f>
        <v>E</v>
      </c>
      <c r="H258" s="338" t="str">
        <f t="shared" ref="H258" si="2119">IF(B260=0,0,IF(B260&lt;=18,"L","H"))</f>
        <v>H</v>
      </c>
      <c r="O258" s="306"/>
      <c r="P258" s="308"/>
      <c r="Q258" s="306"/>
      <c r="R258" s="306"/>
      <c r="X258" s="306"/>
      <c r="Y258" s="308"/>
      <c r="Z258" s="306"/>
      <c r="AA258" s="306"/>
      <c r="AG258" s="306"/>
      <c r="AH258" s="308"/>
      <c r="AI258" s="306"/>
    </row>
    <row r="259" spans="1:35">
      <c r="A259" s="327">
        <f t="shared" si="1624"/>
        <v>249</v>
      </c>
      <c r="B259" s="328">
        <f>Data!B259</f>
        <v>2</v>
      </c>
      <c r="D259" s="308"/>
      <c r="E259" s="308"/>
      <c r="F259" s="308"/>
      <c r="G259" s="308"/>
      <c r="H259" s="308"/>
      <c r="O259" s="306"/>
      <c r="P259" s="308"/>
      <c r="Q259" s="306"/>
      <c r="R259" s="306"/>
      <c r="X259" s="306"/>
      <c r="Y259" s="308"/>
      <c r="Z259" s="306"/>
      <c r="AA259" s="306"/>
      <c r="AG259" s="306"/>
      <c r="AH259" s="308"/>
      <c r="AI259" s="306"/>
    </row>
    <row r="260" spans="1:35">
      <c r="A260" s="327">
        <f t="shared" si="1624"/>
        <v>250</v>
      </c>
      <c r="B260" s="328">
        <f>Data!B260</f>
        <v>21</v>
      </c>
      <c r="D260" s="308"/>
      <c r="E260" s="308"/>
      <c r="F260" s="308"/>
      <c r="G260" s="308"/>
      <c r="H260" s="308"/>
      <c r="J260" s="333" t="str">
        <f t="shared" ref="J260" si="2120">IF(D246=1,"2&amp;3",IF(D246=2,"1&amp;3","1&amp;2"))</f>
        <v>1&amp;3</v>
      </c>
      <c r="K260" s="333" t="str">
        <f t="shared" ref="K260" si="2121">IF(E246="A","B&amp;C",IF(E246="B","A&amp;C","A&amp;B"))</f>
        <v>A&amp;C</v>
      </c>
      <c r="L260" s="333" t="str">
        <f t="shared" ref="L260" si="2122">IF(F246=1,"2&amp;3",IF(F246=2,"1&amp;3","1&amp;2"))</f>
        <v>1&amp;3</v>
      </c>
      <c r="M260" s="333" t="str">
        <f t="shared" ref="M260" si="2123">IF(G246="A","B&amp;C",IF(G246="B","A&amp;C","A&amp;B"))</f>
        <v>B&amp;C</v>
      </c>
      <c r="N260" s="333" t="str">
        <f t="shared" ref="N260" si="2124">IF(H246=1,"2&amp;3",IF(H246=2,"1&amp;3","1&amp;2"))</f>
        <v>1&amp;3</v>
      </c>
      <c r="O260" s="306"/>
      <c r="P260" s="308"/>
      <c r="Q260" s="306"/>
      <c r="R260" s="306"/>
      <c r="S260" s="335" t="str">
        <f t="shared" ref="S260" si="2125">IF(D247="A","B&amp;C",IF(D247="B","A&amp;C","A&amp;B"))</f>
        <v>A&amp;C</v>
      </c>
      <c r="T260" s="335" t="str">
        <f t="shared" ref="T260" si="2126">IF(E247=1,"2&amp;3",IF(E247=2,"1&amp;3","1&amp;2"))</f>
        <v>1&amp;3</v>
      </c>
      <c r="U260" s="335" t="str">
        <f t="shared" ref="U260" si="2127">IF(F247="A","B&amp;C",IF(F247="B","A&amp;C","A&amp;B"))</f>
        <v>B&amp;C</v>
      </c>
      <c r="V260" s="335" t="str">
        <f t="shared" ref="V260" si="2128">IF(G247=1,"2&amp;3",IF(G247=2,"1&amp;3","1&amp;2"))</f>
        <v>1&amp;2</v>
      </c>
      <c r="W260" s="335" t="str">
        <f t="shared" ref="W260" si="2129">IF(H247="A","B&amp;C",IF(H247="B","A&amp;C","A&amp;B"))</f>
        <v>A&amp;C</v>
      </c>
      <c r="X260" s="306"/>
      <c r="Y260" s="308"/>
      <c r="Z260" s="306"/>
      <c r="AA260" s="306"/>
      <c r="AB260" s="337" t="str">
        <f t="shared" ref="AB260" si="2130">IF(D248="L","H","L")</f>
        <v>L</v>
      </c>
      <c r="AC260" s="337" t="str">
        <f t="shared" ref="AC260" si="2131">IF(E248="O","E","O")</f>
        <v>E</v>
      </c>
      <c r="AD260" s="337" t="str">
        <f t="shared" ref="AD260" si="2132">IF(F248="L","H","L")</f>
        <v>L</v>
      </c>
      <c r="AE260" s="337" t="str">
        <f t="shared" ref="AE260" si="2133">IF(G248="O","E","O")</f>
        <v>O</v>
      </c>
      <c r="AF260" s="337" t="str">
        <f t="shared" ref="AF260" si="2134">IF(H248="L","H","L")</f>
        <v>H</v>
      </c>
      <c r="AG260" s="306"/>
      <c r="AH260" s="308"/>
      <c r="AI260" s="306"/>
    </row>
    <row r="261" spans="1:35">
      <c r="A261" s="327">
        <f t="shared" si="1624"/>
        <v>251</v>
      </c>
      <c r="B261" s="328">
        <f>Data!B261</f>
        <v>19</v>
      </c>
      <c r="D261" s="334">
        <f t="shared" ref="D261" si="2135">IF(AND(B261&gt;0,B261&lt;=12),1,IF(AND(B261&gt;12,B261&lt;=24),2,IF(AND(B261&gt;24,B261&lt;=36),3,0)))</f>
        <v>2</v>
      </c>
      <c r="E261" s="334" t="str">
        <f t="shared" ref="E261" si="2136">IF(B262=0,0,IF(MOD(B262,3)=1,"A",IF(MOD(B262,3)=2,"B","C")))</f>
        <v>A</v>
      </c>
      <c r="F261" s="334">
        <f t="shared" ref="F261" si="2137">IF(AND(B263&gt;0,B263&lt;=12),1,IF(AND(B263&gt;12,B263&lt;=24),2,IF(AND(B263&gt;24,B263&lt;=36),3,0)))</f>
        <v>1</v>
      </c>
      <c r="G261" s="334" t="str">
        <f t="shared" ref="G261" si="2138">IF(B264=0,0,IF(MOD(B264,3)=1,"A",IF(MOD(B264,3)=2,"B","C")))</f>
        <v>C</v>
      </c>
      <c r="H261" s="334">
        <f t="shared" ref="H261" si="2139">IF(AND(B265&gt;0,B265&lt;=12),1,IF(AND(B265&gt;12,B265&lt;=24),2,IF(AND(B265&gt;24,B265&lt;=36),3,0)))</f>
        <v>2</v>
      </c>
      <c r="J261" s="314" t="str">
        <f t="shared" ref="J261" si="2140">IF(AND(D261&lt;&gt;D246,D261&lt;&gt;0),"W","L")</f>
        <v>L</v>
      </c>
      <c r="K261" s="314" t="str">
        <f t="shared" ref="K261" si="2141">IF(J261="W"," ", IF(AND(E261&lt;&gt;E246,E261&lt;&gt;0),"W","L"))</f>
        <v>W</v>
      </c>
      <c r="L261" s="314" t="str">
        <f t="shared" ref="L261:N261" si="2142">IF(OR(K261="W",K261=" ")," ",IF(AND(F261&lt;&gt;F246,F261&lt;&gt;0),"W","L"))</f>
        <v xml:space="preserve"> </v>
      </c>
      <c r="M261" s="314" t="str">
        <f t="shared" si="2142"/>
        <v xml:space="preserve"> </v>
      </c>
      <c r="N261" s="314" t="str">
        <f t="shared" si="2142"/>
        <v xml:space="preserve"> </v>
      </c>
      <c r="O261" s="306"/>
      <c r="P261" s="308">
        <f t="shared" ref="P261" si="2143">IF(J261="W",1,IF(K261="W",2,IF(L261="W",3,IF(M261="W",4,IF(N261="W",5,"L")))))</f>
        <v>2</v>
      </c>
      <c r="Q261" s="306">
        <f t="shared" ref="Q261" si="2144">IF(P261&lt;&gt;"L",Q256+1,Q256-243)</f>
        <v>48</v>
      </c>
      <c r="R261" s="306"/>
      <c r="S261" s="314" t="str">
        <f t="shared" ref="S261" si="2145">IF(AND(D262&lt;&gt;D247,D262&lt;&gt;0),"W","L")</f>
        <v>W</v>
      </c>
      <c r="T261" s="314" t="str">
        <f t="shared" ref="T261" si="2146">IF(S261="W"," ", IF(AND(E262&lt;&gt;E247,E262&lt;&gt;0),"W","L"))</f>
        <v xml:space="preserve"> </v>
      </c>
      <c r="U261" s="314" t="str">
        <f t="shared" ref="U261:W261" si="2147">IF(OR(T261="W",T261=" ")," ",IF(AND(F262&lt;&gt;F247,F262&lt;&gt;0),"W","L"))</f>
        <v xml:space="preserve"> </v>
      </c>
      <c r="V261" s="314" t="str">
        <f t="shared" si="2147"/>
        <v xml:space="preserve"> </v>
      </c>
      <c r="W261" s="314" t="str">
        <f t="shared" si="2147"/>
        <v xml:space="preserve"> </v>
      </c>
      <c r="X261" s="306"/>
      <c r="Y261" s="308">
        <f t="shared" ref="Y261" si="2148">IF(S261="W",1,IF(T261="W",2,IF(U261="W",3,IF(V261="W",4,IF(W261="W",5,"L")))))</f>
        <v>1</v>
      </c>
      <c r="Z261" s="306">
        <f t="shared" ref="Z261" si="2149">IF(Y261&lt;&gt;"L",Z256+1,Z256-243)</f>
        <v>48</v>
      </c>
      <c r="AA261" s="306"/>
      <c r="AB261" s="314" t="str">
        <f t="shared" ref="AB261" si="2150">IF(AND(D263&lt;&gt;D248,D263&lt;&gt;0),"W","L")</f>
        <v>L</v>
      </c>
      <c r="AC261" s="314" t="str">
        <f t="shared" ref="AC261" si="2151">IF(AB261="W"," ", IF(AND(E263&lt;&gt;E248,E263&lt;&gt;0),"W","L"))</f>
        <v>L</v>
      </c>
      <c r="AD261" s="314" t="str">
        <f t="shared" ref="AD261:AF261" si="2152">IF(OR(AC261="W",AC261=" ")," ",IF(AND(F263&lt;&gt;F248,F263&lt;&gt;0),"W","L"))</f>
        <v>W</v>
      </c>
      <c r="AE261" s="314" t="str">
        <f t="shared" si="2152"/>
        <v xml:space="preserve"> </v>
      </c>
      <c r="AF261" s="314" t="str">
        <f t="shared" si="2152"/>
        <v xml:space="preserve"> </v>
      </c>
      <c r="AG261" s="306"/>
      <c r="AH261" s="308">
        <f t="shared" ref="AH261" si="2153">IF(AB261="W",1,IF(AC261="W",2,IF(AD261="W",3,IF(AE261="W",4,IF(AF261="W",5,"L")))))</f>
        <v>3</v>
      </c>
      <c r="AI261" s="306">
        <f t="shared" ref="AI261" si="2154">IF(AH261&lt;&gt;"L",AI256+1,AI256-31)</f>
        <v>-48</v>
      </c>
    </row>
    <row r="262" spans="1:35">
      <c r="A262" s="327">
        <f t="shared" si="1624"/>
        <v>252</v>
      </c>
      <c r="B262" s="328">
        <f>Data!B262</f>
        <v>7</v>
      </c>
      <c r="D262" s="336" t="str">
        <f t="shared" ref="D262" si="2155">IF(B261=0,0,IF(MOD(B261,3)=1,"A",IF(MOD(B261,3)=2,"B","C")))</f>
        <v>A</v>
      </c>
      <c r="E262" s="336">
        <f t="shared" ref="E262" si="2156">IF(AND(B262&gt;0,B262&lt;=12),1,IF(AND(B262&gt;12,B262&lt;=24),2,IF(AND(B262&gt;24,B262&lt;=36),3,0)))</f>
        <v>1</v>
      </c>
      <c r="F262" s="336" t="str">
        <f t="shared" ref="F262" si="2157">IF(B263=0,0,IF(MOD(B263,3)=1,"A",IF(MOD(B263,3)=2,"B","C")))</f>
        <v>A</v>
      </c>
      <c r="G262" s="336">
        <f t="shared" ref="G262" si="2158">IF(AND(B264&gt;0,B264&lt;=12),1,IF(AND(B264&gt;12,B264&lt;=24),2,IF(AND(B264&gt;24,B264&lt;=36),3,0)))</f>
        <v>1</v>
      </c>
      <c r="H262" s="336" t="str">
        <f t="shared" ref="H262" si="2159">IF(B265=0,0,IF(MOD(B265,3)=1,"A",IF(MOD(B265,3)=2,"B","C")))</f>
        <v>A</v>
      </c>
      <c r="O262" s="306"/>
      <c r="P262" s="308"/>
      <c r="Q262" s="306"/>
      <c r="R262" s="306"/>
      <c r="X262" s="306"/>
      <c r="Y262" s="308"/>
      <c r="Z262" s="306"/>
      <c r="AA262" s="306"/>
      <c r="AG262" s="306"/>
      <c r="AH262" s="308"/>
      <c r="AI262" s="306"/>
    </row>
    <row r="263" spans="1:35">
      <c r="A263" s="327">
        <f t="shared" si="1624"/>
        <v>253</v>
      </c>
      <c r="B263" s="328">
        <f>Data!B263</f>
        <v>10</v>
      </c>
      <c r="D263" s="338" t="str">
        <f t="shared" ref="D263" si="2160">IF(B261=0,0,IF(B261&lt;=18,"L","H"))</f>
        <v>H</v>
      </c>
      <c r="E263" s="338" t="str">
        <f t="shared" ref="E263" si="2161">IF(B262=0,0,IF(ISODD(B262),"O","E"))</f>
        <v>O</v>
      </c>
      <c r="F263" s="338" t="str">
        <f t="shared" ref="F263" si="2162">IF(B263=0,0,IF(B263&lt;=18,"L","H"))</f>
        <v>L</v>
      </c>
      <c r="G263" s="338" t="str">
        <f t="shared" ref="G263" si="2163">IF(B264=0,0,IF(ISODD(B264),"O","E"))</f>
        <v>E</v>
      </c>
      <c r="H263" s="338" t="str">
        <f t="shared" ref="H263" si="2164">IF(B265=0,0,IF(B265&lt;=18,"L","H"))</f>
        <v>L</v>
      </c>
      <c r="O263" s="306"/>
      <c r="P263" s="308"/>
      <c r="Q263" s="306"/>
      <c r="R263" s="306"/>
      <c r="X263" s="306"/>
      <c r="Y263" s="308"/>
      <c r="Z263" s="306"/>
      <c r="AA263" s="306"/>
      <c r="AG263" s="306"/>
      <c r="AH263" s="308"/>
      <c r="AI263" s="306"/>
    </row>
    <row r="264" spans="1:35">
      <c r="A264" s="327">
        <f t="shared" si="1624"/>
        <v>254</v>
      </c>
      <c r="B264" s="328">
        <f>Data!B264</f>
        <v>6</v>
      </c>
      <c r="D264" s="308"/>
      <c r="E264" s="308"/>
      <c r="F264" s="308"/>
      <c r="G264" s="308"/>
      <c r="H264" s="308"/>
      <c r="O264" s="306"/>
      <c r="P264" s="308"/>
      <c r="Q264" s="306"/>
      <c r="R264" s="306"/>
      <c r="X264" s="306"/>
      <c r="Y264" s="308"/>
      <c r="Z264" s="306"/>
      <c r="AA264" s="306"/>
      <c r="AG264" s="306"/>
      <c r="AH264" s="308"/>
      <c r="AI264" s="306"/>
    </row>
    <row r="265" spans="1:35">
      <c r="A265" s="327">
        <f t="shared" si="1624"/>
        <v>255</v>
      </c>
      <c r="B265" s="328">
        <f>Data!B265</f>
        <v>13</v>
      </c>
      <c r="D265" s="308"/>
      <c r="E265" s="308"/>
      <c r="F265" s="308"/>
      <c r="G265" s="308"/>
      <c r="H265" s="308"/>
      <c r="J265" s="333" t="str">
        <f t="shared" ref="J265" si="2165">IF(D251=1,"2&amp;3",IF(D251=2,"1&amp;3","1&amp;2"))</f>
        <v>2&amp;3</v>
      </c>
      <c r="K265" s="333" t="str">
        <f t="shared" ref="K265" si="2166">IF(E251="A","B&amp;C",IF(E251="B","A&amp;C","A&amp;B"))</f>
        <v>B&amp;C</v>
      </c>
      <c r="L265" s="333" t="str">
        <f t="shared" ref="L265" si="2167">IF(F251=1,"2&amp;3",IF(F251=2,"1&amp;3","1&amp;2"))</f>
        <v>1&amp;2</v>
      </c>
      <c r="M265" s="333" t="str">
        <f t="shared" ref="M265" si="2168">IF(G251="A","B&amp;C",IF(G251="B","A&amp;C","A&amp;B"))</f>
        <v>A&amp;B</v>
      </c>
      <c r="N265" s="333" t="str">
        <f t="shared" ref="N265" si="2169">IF(H251=1,"2&amp;3",IF(H251=2,"1&amp;3","1&amp;2"))</f>
        <v>1&amp;3</v>
      </c>
      <c r="O265" s="306"/>
      <c r="P265" s="308"/>
      <c r="Q265" s="306"/>
      <c r="R265" s="306"/>
      <c r="S265" s="335" t="str">
        <f t="shared" ref="S265" si="2170">IF(D252="A","B&amp;C",IF(D252="B","A&amp;C","A&amp;B"))</f>
        <v>A&amp;C</v>
      </c>
      <c r="T265" s="335" t="str">
        <f t="shared" ref="T265" si="2171">IF(E252=1,"2&amp;3",IF(E252=2,"1&amp;3","1&amp;2"))</f>
        <v>2&amp;3</v>
      </c>
      <c r="U265" s="335" t="str">
        <f t="shared" ref="U265" si="2172">IF(F252="A","B&amp;C",IF(F252="B","A&amp;C","A&amp;B"))</f>
        <v>B&amp;C</v>
      </c>
      <c r="V265" s="335" t="str">
        <f t="shared" ref="V265" si="2173">IF(G252=1,"2&amp;3",IF(G252=2,"1&amp;3","1&amp;2"))</f>
        <v>1&amp;2</v>
      </c>
      <c r="W265" s="335" t="str">
        <f t="shared" ref="W265" si="2174">IF(H252="A","B&amp;C",IF(H252="B","A&amp;C","A&amp;B"))</f>
        <v>B&amp;C</v>
      </c>
      <c r="X265" s="306"/>
      <c r="Y265" s="308"/>
      <c r="Z265" s="306"/>
      <c r="AA265" s="306"/>
      <c r="AB265" s="337" t="str">
        <f t="shared" ref="AB265" si="2175">IF(D253="L","H","L")</f>
        <v>H</v>
      </c>
      <c r="AC265" s="337" t="str">
        <f t="shared" ref="AC265" si="2176">IF(E253="O","E","O")</f>
        <v>E</v>
      </c>
      <c r="AD265" s="337" t="str">
        <f t="shared" ref="AD265" si="2177">IF(F253="L","H","L")</f>
        <v>L</v>
      </c>
      <c r="AE265" s="337" t="str">
        <f t="shared" ref="AE265" si="2178">IF(G253="O","E","O")</f>
        <v>E</v>
      </c>
      <c r="AF265" s="337" t="str">
        <f t="shared" ref="AF265" si="2179">IF(H253="L","H","L")</f>
        <v>H</v>
      </c>
      <c r="AG265" s="306"/>
      <c r="AH265" s="308"/>
      <c r="AI265" s="306"/>
    </row>
    <row r="266" spans="1:35">
      <c r="A266" s="327">
        <f t="shared" si="1624"/>
        <v>256</v>
      </c>
      <c r="B266" s="328">
        <f>Data!B266</f>
        <v>32</v>
      </c>
      <c r="D266" s="334">
        <f t="shared" ref="D266" si="2180">IF(AND(B266&gt;0,B266&lt;=12),1,IF(AND(B266&gt;12,B266&lt;=24),2,IF(AND(B266&gt;24,B266&lt;=36),3,0)))</f>
        <v>3</v>
      </c>
      <c r="E266" s="334" t="str">
        <f t="shared" ref="E266" si="2181">IF(B267=0,0,IF(MOD(B267,3)=1,"A",IF(MOD(B267,3)=2,"B","C")))</f>
        <v>A</v>
      </c>
      <c r="F266" s="334">
        <f t="shared" ref="F266" si="2182">IF(AND(B268&gt;0,B268&lt;=12),1,IF(AND(B268&gt;12,B268&lt;=24),2,IF(AND(B268&gt;24,B268&lt;=36),3,0)))</f>
        <v>2</v>
      </c>
      <c r="G266" s="334" t="str">
        <f t="shared" ref="G266" si="2183">IF(B269=0,0,IF(MOD(B269,3)=1,"A",IF(MOD(B269,3)=2,"B","C")))</f>
        <v>A</v>
      </c>
      <c r="H266" s="334">
        <f t="shared" ref="H266" si="2184">IF(AND(B270&gt;0,B270&lt;=12),1,IF(AND(B270&gt;12,B270&lt;=24),2,IF(AND(B270&gt;24,B270&lt;=36),3,0)))</f>
        <v>2</v>
      </c>
      <c r="J266" s="314" t="str">
        <f t="shared" ref="J266" si="2185">IF(AND(D266&lt;&gt;D251,D266&lt;&gt;0),"W","L")</f>
        <v>W</v>
      </c>
      <c r="K266" s="314" t="str">
        <f t="shared" ref="K266" si="2186">IF(J266="W"," ", IF(AND(E266&lt;&gt;E251,E266&lt;&gt;0),"W","L"))</f>
        <v xml:space="preserve"> </v>
      </c>
      <c r="L266" s="314" t="str">
        <f t="shared" ref="L266:N266" si="2187">IF(OR(K266="W",K266=" ")," ",IF(AND(F266&lt;&gt;F251,F266&lt;&gt;0),"W","L"))</f>
        <v xml:space="preserve"> </v>
      </c>
      <c r="M266" s="314" t="str">
        <f t="shared" si="2187"/>
        <v xml:space="preserve"> </v>
      </c>
      <c r="N266" s="314" t="str">
        <f t="shared" si="2187"/>
        <v xml:space="preserve"> </v>
      </c>
      <c r="O266" s="306"/>
      <c r="P266" s="308">
        <f t="shared" ref="P266" si="2188">IF(J266="W",1,IF(K266="W",2,IF(L266="W",3,IF(M266="W",4,IF(N266="W",5,"L")))))</f>
        <v>1</v>
      </c>
      <c r="Q266" s="306">
        <f t="shared" ref="Q266" si="2189">IF(P266&lt;&gt;"L",Q261+1,Q261-243)</f>
        <v>49</v>
      </c>
      <c r="R266" s="306"/>
      <c r="S266" s="314" t="str">
        <f t="shared" ref="S266" si="2190">IF(AND(D267&lt;&gt;D252,D267&lt;&gt;0),"W","L")</f>
        <v>L</v>
      </c>
      <c r="T266" s="314" t="str">
        <f t="shared" ref="T266" si="2191">IF(S266="W"," ", IF(AND(E267&lt;&gt;E252,E267&lt;&gt;0),"W","L"))</f>
        <v>W</v>
      </c>
      <c r="U266" s="314" t="str">
        <f t="shared" ref="U266:W266" si="2192">IF(OR(T266="W",T266=" ")," ",IF(AND(F267&lt;&gt;F252,F267&lt;&gt;0),"W","L"))</f>
        <v xml:space="preserve"> </v>
      </c>
      <c r="V266" s="314" t="str">
        <f t="shared" si="2192"/>
        <v xml:space="preserve"> </v>
      </c>
      <c r="W266" s="314" t="str">
        <f t="shared" si="2192"/>
        <v xml:space="preserve"> </v>
      </c>
      <c r="X266" s="306"/>
      <c r="Y266" s="308">
        <f t="shared" ref="Y266" si="2193">IF(S266="W",1,IF(T266="W",2,IF(U266="W",3,IF(V266="W",4,IF(W266="W",5,"L")))))</f>
        <v>2</v>
      </c>
      <c r="Z266" s="306">
        <f t="shared" ref="Z266" si="2194">IF(Y266&lt;&gt;"L",Z261+1,Z261-243)</f>
        <v>49</v>
      </c>
      <c r="AA266" s="306"/>
      <c r="AB266" s="314" t="str">
        <f t="shared" ref="AB266" si="2195">IF(AND(D268&lt;&gt;D253,D268&lt;&gt;0),"W","L")</f>
        <v>W</v>
      </c>
      <c r="AC266" s="314" t="str">
        <f t="shared" ref="AC266" si="2196">IF(AB266="W"," ", IF(AND(E268&lt;&gt;E253,E268&lt;&gt;0),"W","L"))</f>
        <v xml:space="preserve"> </v>
      </c>
      <c r="AD266" s="314" t="str">
        <f t="shared" ref="AD266:AF266" si="2197">IF(OR(AC266="W",AC266=" ")," ",IF(AND(F268&lt;&gt;F253,F268&lt;&gt;0),"W","L"))</f>
        <v xml:space="preserve"> </v>
      </c>
      <c r="AE266" s="314" t="str">
        <f t="shared" si="2197"/>
        <v xml:space="preserve"> </v>
      </c>
      <c r="AF266" s="314" t="str">
        <f t="shared" si="2197"/>
        <v xml:space="preserve"> </v>
      </c>
      <c r="AG266" s="306"/>
      <c r="AH266" s="308">
        <f t="shared" ref="AH266" si="2198">IF(AB266="W",1,IF(AC266="W",2,IF(AD266="W",3,IF(AE266="W",4,IF(AF266="W",5,"L")))))</f>
        <v>1</v>
      </c>
      <c r="AI266" s="306">
        <f t="shared" ref="AI266" si="2199">IF(AH266&lt;&gt;"L",AI261+1,AI261-31)</f>
        <v>-47</v>
      </c>
    </row>
    <row r="267" spans="1:35">
      <c r="A267" s="327">
        <f t="shared" si="1624"/>
        <v>257</v>
      </c>
      <c r="B267" s="328">
        <f>Data!B267</f>
        <v>22</v>
      </c>
      <c r="D267" s="336" t="str">
        <f t="shared" ref="D267" si="2200">IF(B266=0,0,IF(MOD(B266,3)=1,"A",IF(MOD(B266,3)=2,"B","C")))</f>
        <v>B</v>
      </c>
      <c r="E267" s="336">
        <f t="shared" ref="E267" si="2201">IF(AND(B267&gt;0,B267&lt;=12),1,IF(AND(B267&gt;12,B267&lt;=24),2,IF(AND(B267&gt;24,B267&lt;=36),3,0)))</f>
        <v>2</v>
      </c>
      <c r="F267" s="336" t="str">
        <f t="shared" ref="F267" si="2202">IF(B268=0,0,IF(MOD(B268,3)=1,"A",IF(MOD(B268,3)=2,"B","C")))</f>
        <v>B</v>
      </c>
      <c r="G267" s="336">
        <f t="shared" ref="G267" si="2203">IF(AND(B269&gt;0,B269&lt;=12),1,IF(AND(B269&gt;12,B269&lt;=24),2,IF(AND(B269&gt;24,B269&lt;=36),3,0)))</f>
        <v>2</v>
      </c>
      <c r="H267" s="336" t="str">
        <f t="shared" ref="H267" si="2204">IF(B270=0,0,IF(MOD(B270,3)=1,"A",IF(MOD(B270,3)=2,"B","C")))</f>
        <v>C</v>
      </c>
      <c r="O267" s="306"/>
      <c r="P267" s="308"/>
      <c r="Q267" s="306"/>
      <c r="R267" s="306"/>
      <c r="X267" s="306"/>
      <c r="Y267" s="308"/>
      <c r="Z267" s="306"/>
      <c r="AA267" s="306"/>
      <c r="AG267" s="306"/>
      <c r="AH267" s="308"/>
      <c r="AI267" s="306"/>
    </row>
    <row r="268" spans="1:35">
      <c r="A268" s="327">
        <f t="shared" si="1624"/>
        <v>258</v>
      </c>
      <c r="B268" s="328">
        <f>Data!B268</f>
        <v>20</v>
      </c>
      <c r="D268" s="338" t="str">
        <f t="shared" ref="D268" si="2205">IF(B266=0,0,IF(B266&lt;=18,"L","H"))</f>
        <v>H</v>
      </c>
      <c r="E268" s="338" t="str">
        <f t="shared" ref="E268" si="2206">IF(B267=0,0,IF(ISODD(B267),"O","E"))</f>
        <v>E</v>
      </c>
      <c r="F268" s="338" t="str">
        <f t="shared" ref="F268" si="2207">IF(B268=0,0,IF(B268&lt;=18,"L","H"))</f>
        <v>H</v>
      </c>
      <c r="G268" s="338" t="str">
        <f t="shared" ref="G268" si="2208">IF(B269=0,0,IF(ISODD(B269),"O","E"))</f>
        <v>O</v>
      </c>
      <c r="H268" s="338" t="str">
        <f t="shared" ref="H268" si="2209">IF(B270=0,0,IF(B270&lt;=18,"L","H"))</f>
        <v>L</v>
      </c>
      <c r="O268" s="306"/>
      <c r="P268" s="308"/>
      <c r="Q268" s="306"/>
      <c r="R268" s="306"/>
      <c r="X268" s="306"/>
      <c r="Y268" s="308"/>
      <c r="Z268" s="306"/>
      <c r="AA268" s="306"/>
      <c r="AG268" s="306"/>
      <c r="AH268" s="308"/>
      <c r="AI268" s="306"/>
    </row>
    <row r="269" spans="1:35">
      <c r="A269" s="327">
        <f t="shared" ref="A269:A332" si="2210">A268+1</f>
        <v>259</v>
      </c>
      <c r="B269" s="328">
        <f>Data!B269</f>
        <v>13</v>
      </c>
      <c r="D269" s="308"/>
      <c r="E269" s="308"/>
      <c r="F269" s="308"/>
      <c r="G269" s="308"/>
      <c r="H269" s="308"/>
      <c r="O269" s="306"/>
      <c r="P269" s="308"/>
      <c r="Q269" s="306"/>
      <c r="R269" s="306"/>
      <c r="X269" s="306"/>
      <c r="Y269" s="308"/>
      <c r="Z269" s="306"/>
      <c r="AA269" s="306"/>
      <c r="AG269" s="306"/>
      <c r="AH269" s="308"/>
      <c r="AI269" s="306"/>
    </row>
    <row r="270" spans="1:35">
      <c r="A270" s="327">
        <f t="shared" si="2210"/>
        <v>260</v>
      </c>
      <c r="B270" s="328">
        <f>Data!B270</f>
        <v>15</v>
      </c>
      <c r="D270" s="308"/>
      <c r="E270" s="308"/>
      <c r="F270" s="308"/>
      <c r="G270" s="308"/>
      <c r="H270" s="308"/>
      <c r="J270" s="333" t="str">
        <f t="shared" ref="J270" si="2211">IF(D256=1,"2&amp;3",IF(D256=2,"1&amp;3","1&amp;2"))</f>
        <v>1&amp;3</v>
      </c>
      <c r="K270" s="333" t="str">
        <f t="shared" ref="K270" si="2212">IF(E256="A","B&amp;C",IF(E256="B","A&amp;C","A&amp;B"))</f>
        <v>A&amp;B</v>
      </c>
      <c r="L270" s="333" t="str">
        <f t="shared" ref="L270" si="2213">IF(F256=1,"2&amp;3",IF(F256=2,"1&amp;3","1&amp;2"))</f>
        <v>1&amp;3</v>
      </c>
      <c r="M270" s="333" t="str">
        <f t="shared" ref="M270" si="2214">IF(G256="A","B&amp;C",IF(G256="B","A&amp;C","A&amp;B"))</f>
        <v>A&amp;C</v>
      </c>
      <c r="N270" s="333" t="str">
        <f t="shared" ref="N270" si="2215">IF(H256=1,"2&amp;3",IF(H256=2,"1&amp;3","1&amp;2"))</f>
        <v>1&amp;3</v>
      </c>
      <c r="O270" s="306"/>
      <c r="P270" s="308"/>
      <c r="Q270" s="306"/>
      <c r="R270" s="306"/>
      <c r="S270" s="335" t="str">
        <f t="shared" ref="S270" si="2216">IF(D257="A","B&amp;C",IF(D257="B","A&amp;C","A&amp;B"))</f>
        <v>A&amp;C</v>
      </c>
      <c r="T270" s="335" t="str">
        <f t="shared" ref="T270" si="2217">IF(E257=1,"2&amp;3",IF(E257=2,"1&amp;3","1&amp;2"))</f>
        <v>1&amp;2</v>
      </c>
      <c r="U270" s="335" t="str">
        <f t="shared" ref="U270" si="2218">IF(F257="A","B&amp;C",IF(F257="B","A&amp;C","A&amp;B"))</f>
        <v>A&amp;B</v>
      </c>
      <c r="V270" s="335" t="str">
        <f t="shared" ref="V270" si="2219">IF(G257=1,"2&amp;3",IF(G257=2,"1&amp;3","1&amp;2"))</f>
        <v>2&amp;3</v>
      </c>
      <c r="W270" s="335" t="str">
        <f t="shared" ref="W270" si="2220">IF(H257="A","B&amp;C",IF(H257="B","A&amp;C","A&amp;B"))</f>
        <v>A&amp;B</v>
      </c>
      <c r="X270" s="306"/>
      <c r="Y270" s="308"/>
      <c r="Z270" s="306"/>
      <c r="AA270" s="306"/>
      <c r="AB270" s="337" t="str">
        <f t="shared" ref="AB270" si="2221">IF(D258="L","H","L")</f>
        <v>L</v>
      </c>
      <c r="AC270" s="337" t="str">
        <f t="shared" ref="AC270" si="2222">IF(E258="O","E","O")</f>
        <v>E</v>
      </c>
      <c r="AD270" s="337" t="str">
        <f t="shared" ref="AD270" si="2223">IF(F258="L","H","L")</f>
        <v>L</v>
      </c>
      <c r="AE270" s="337" t="str">
        <f t="shared" ref="AE270" si="2224">IF(G258="O","E","O")</f>
        <v>O</v>
      </c>
      <c r="AF270" s="337" t="str">
        <f t="shared" ref="AF270" si="2225">IF(H258="L","H","L")</f>
        <v>L</v>
      </c>
      <c r="AG270" s="306"/>
      <c r="AH270" s="308"/>
      <c r="AI270" s="306"/>
    </row>
    <row r="271" spans="1:35">
      <c r="A271" s="327">
        <f t="shared" si="2210"/>
        <v>261</v>
      </c>
      <c r="B271" s="328">
        <f>Data!B271</f>
        <v>19</v>
      </c>
      <c r="D271" s="334">
        <f t="shared" ref="D271" si="2226">IF(AND(B271&gt;0,B271&lt;=12),1,IF(AND(B271&gt;12,B271&lt;=24),2,IF(AND(B271&gt;24,B271&lt;=36),3,0)))</f>
        <v>2</v>
      </c>
      <c r="E271" s="334" t="str">
        <f t="shared" ref="E271" si="2227">IF(B272=0,0,IF(MOD(B272,3)=1,"A",IF(MOD(B272,3)=2,"B","C")))</f>
        <v>A</v>
      </c>
      <c r="F271" s="334">
        <f t="shared" ref="F271" si="2228">IF(AND(B273&gt;0,B273&lt;=12),1,IF(AND(B273&gt;12,B273&lt;=24),2,IF(AND(B273&gt;24,B273&lt;=36),3,0)))</f>
        <v>2</v>
      </c>
      <c r="G271" s="334" t="str">
        <f t="shared" ref="G271" si="2229">IF(B274=0,0,IF(MOD(B274,3)=1,"A",IF(MOD(B274,3)=2,"B","C")))</f>
        <v>A</v>
      </c>
      <c r="H271" s="334">
        <f t="shared" ref="H271" si="2230">IF(AND(B275&gt;0,B275&lt;=12),1,IF(AND(B275&gt;12,B275&lt;=24),2,IF(AND(B275&gt;24,B275&lt;=36),3,0)))</f>
        <v>2</v>
      </c>
      <c r="J271" s="314" t="str">
        <f t="shared" ref="J271" si="2231">IF(AND(D271&lt;&gt;D256,D271&lt;&gt;0),"W","L")</f>
        <v>L</v>
      </c>
      <c r="K271" s="314" t="str">
        <f t="shared" ref="K271" si="2232">IF(J271="W"," ", IF(AND(E271&lt;&gt;E256,E271&lt;&gt;0),"W","L"))</f>
        <v>W</v>
      </c>
      <c r="L271" s="314" t="str">
        <f t="shared" ref="L271:N271" si="2233">IF(OR(K271="W",K271=" ")," ",IF(AND(F271&lt;&gt;F256,F271&lt;&gt;0),"W","L"))</f>
        <v xml:space="preserve"> </v>
      </c>
      <c r="M271" s="314" t="str">
        <f t="shared" si="2233"/>
        <v xml:space="preserve"> </v>
      </c>
      <c r="N271" s="314" t="str">
        <f t="shared" si="2233"/>
        <v xml:space="preserve"> </v>
      </c>
      <c r="O271" s="306"/>
      <c r="P271" s="308">
        <f t="shared" ref="P271" si="2234">IF(J271="W",1,IF(K271="W",2,IF(L271="W",3,IF(M271="W",4,IF(N271="W",5,"L")))))</f>
        <v>2</v>
      </c>
      <c r="Q271" s="306">
        <f t="shared" ref="Q271" si="2235">IF(P271&lt;&gt;"L",Q266+1,Q266-243)</f>
        <v>50</v>
      </c>
      <c r="R271" s="306"/>
      <c r="S271" s="314" t="str">
        <f t="shared" ref="S271" si="2236">IF(AND(D272&lt;&gt;D257,D272&lt;&gt;0),"W","L")</f>
        <v>W</v>
      </c>
      <c r="T271" s="314" t="str">
        <f t="shared" ref="T271" si="2237">IF(S271="W"," ", IF(AND(E272&lt;&gt;E257,E272&lt;&gt;0),"W","L"))</f>
        <v xml:space="preserve"> </v>
      </c>
      <c r="U271" s="314" t="str">
        <f t="shared" ref="U271:W271" si="2238">IF(OR(T271="W",T271=" ")," ",IF(AND(F272&lt;&gt;F257,F272&lt;&gt;0),"W","L"))</f>
        <v xml:space="preserve"> </v>
      </c>
      <c r="V271" s="314" t="str">
        <f t="shared" si="2238"/>
        <v xml:space="preserve"> </v>
      </c>
      <c r="W271" s="314" t="str">
        <f t="shared" si="2238"/>
        <v xml:space="preserve"> </v>
      </c>
      <c r="X271" s="306"/>
      <c r="Y271" s="308">
        <f t="shared" ref="Y271" si="2239">IF(S271="W",1,IF(T271="W",2,IF(U271="W",3,IF(V271="W",4,IF(W271="W",5,"L")))))</f>
        <v>1</v>
      </c>
      <c r="Z271" s="306">
        <f t="shared" ref="Z271" si="2240">IF(Y271&lt;&gt;"L",Z266+1,Z266-243)</f>
        <v>50</v>
      </c>
      <c r="AA271" s="306"/>
      <c r="AB271" s="314" t="str">
        <f t="shared" ref="AB271" si="2241">IF(AND(D273&lt;&gt;D258,D273&lt;&gt;0),"W","L")</f>
        <v>L</v>
      </c>
      <c r="AC271" s="314" t="str">
        <f t="shared" ref="AC271" si="2242">IF(AB271="W"," ", IF(AND(E273&lt;&gt;E258,E273&lt;&gt;0),"W","L"))</f>
        <v>L</v>
      </c>
      <c r="AD271" s="314" t="str">
        <f t="shared" ref="AD271:AF271" si="2243">IF(OR(AC271="W",AC271=" ")," ",IF(AND(F273&lt;&gt;F258,F273&lt;&gt;0),"W","L"))</f>
        <v>W</v>
      </c>
      <c r="AE271" s="314" t="str">
        <f t="shared" si="2243"/>
        <v xml:space="preserve"> </v>
      </c>
      <c r="AF271" s="314" t="str">
        <f t="shared" si="2243"/>
        <v xml:space="preserve"> </v>
      </c>
      <c r="AG271" s="306"/>
      <c r="AH271" s="308">
        <f t="shared" ref="AH271" si="2244">IF(AB271="W",1,IF(AC271="W",2,IF(AD271="W",3,IF(AE271="W",4,IF(AF271="W",5,"L")))))</f>
        <v>3</v>
      </c>
      <c r="AI271" s="306">
        <f t="shared" ref="AI271" si="2245">IF(AH271&lt;&gt;"L",AI266+1,AI266-31)</f>
        <v>-46</v>
      </c>
    </row>
    <row r="272" spans="1:35">
      <c r="A272" s="327">
        <f t="shared" si="2210"/>
        <v>262</v>
      </c>
      <c r="B272" s="328">
        <f>Data!B272</f>
        <v>19</v>
      </c>
      <c r="D272" s="336" t="str">
        <f t="shared" ref="D272" si="2246">IF(B271=0,0,IF(MOD(B271,3)=1,"A",IF(MOD(B271,3)=2,"B","C")))</f>
        <v>A</v>
      </c>
      <c r="E272" s="336">
        <f t="shared" ref="E272" si="2247">IF(AND(B272&gt;0,B272&lt;=12),1,IF(AND(B272&gt;12,B272&lt;=24),2,IF(AND(B272&gt;24,B272&lt;=36),3,0)))</f>
        <v>2</v>
      </c>
      <c r="F272" s="336" t="str">
        <f t="shared" ref="F272" si="2248">IF(B273=0,0,IF(MOD(B273,3)=1,"A",IF(MOD(B273,3)=2,"B","C")))</f>
        <v>C</v>
      </c>
      <c r="G272" s="336">
        <f t="shared" ref="G272" si="2249">IF(AND(B274&gt;0,B274&lt;=12),1,IF(AND(B274&gt;12,B274&lt;=24),2,IF(AND(B274&gt;24,B274&lt;=36),3,0)))</f>
        <v>2</v>
      </c>
      <c r="H272" s="336" t="str">
        <f t="shared" ref="H272" si="2250">IF(B275=0,0,IF(MOD(B275,3)=1,"A",IF(MOD(B275,3)=2,"B","C")))</f>
        <v>A</v>
      </c>
      <c r="O272" s="306"/>
      <c r="P272" s="308"/>
      <c r="Q272" s="306"/>
      <c r="R272" s="306"/>
      <c r="X272" s="306"/>
      <c r="Y272" s="308"/>
      <c r="Z272" s="306"/>
      <c r="AA272" s="306"/>
      <c r="AG272" s="306"/>
      <c r="AH272" s="308"/>
      <c r="AI272" s="306"/>
    </row>
    <row r="273" spans="1:35">
      <c r="A273" s="327">
        <f t="shared" si="2210"/>
        <v>263</v>
      </c>
      <c r="B273" s="328">
        <f>Data!B273</f>
        <v>18</v>
      </c>
      <c r="D273" s="338" t="str">
        <f t="shared" ref="D273" si="2251">IF(B271=0,0,IF(B271&lt;=18,"L","H"))</f>
        <v>H</v>
      </c>
      <c r="E273" s="338" t="str">
        <f t="shared" ref="E273" si="2252">IF(B272=0,0,IF(ISODD(B272),"O","E"))</f>
        <v>O</v>
      </c>
      <c r="F273" s="338" t="str">
        <f t="shared" ref="F273" si="2253">IF(B273=0,0,IF(B273&lt;=18,"L","H"))</f>
        <v>L</v>
      </c>
      <c r="G273" s="338" t="str">
        <f t="shared" ref="G273" si="2254">IF(B274=0,0,IF(ISODD(B274),"O","E"))</f>
        <v>E</v>
      </c>
      <c r="H273" s="338" t="str">
        <f t="shared" ref="H273" si="2255">IF(B275=0,0,IF(B275&lt;=18,"L","H"))</f>
        <v>H</v>
      </c>
      <c r="O273" s="306"/>
      <c r="P273" s="308"/>
      <c r="Q273" s="306"/>
      <c r="R273" s="306"/>
      <c r="X273" s="306"/>
      <c r="Y273" s="308"/>
      <c r="Z273" s="306"/>
      <c r="AA273" s="306"/>
      <c r="AG273" s="306"/>
      <c r="AH273" s="308"/>
      <c r="AI273" s="306"/>
    </row>
    <row r="274" spans="1:35">
      <c r="A274" s="327">
        <f t="shared" si="2210"/>
        <v>264</v>
      </c>
      <c r="B274" s="328">
        <f>Data!B274</f>
        <v>22</v>
      </c>
      <c r="D274" s="308"/>
      <c r="E274" s="308"/>
      <c r="F274" s="308"/>
      <c r="G274" s="308"/>
      <c r="H274" s="308"/>
      <c r="O274" s="306"/>
      <c r="P274" s="308"/>
      <c r="Q274" s="306"/>
      <c r="R274" s="306"/>
      <c r="X274" s="306"/>
      <c r="Y274" s="308"/>
      <c r="Z274" s="306"/>
      <c r="AA274" s="306"/>
      <c r="AG274" s="306"/>
      <c r="AH274" s="308"/>
      <c r="AI274" s="306"/>
    </row>
    <row r="275" spans="1:35">
      <c r="A275" s="327">
        <f t="shared" si="2210"/>
        <v>265</v>
      </c>
      <c r="B275" s="328">
        <f>Data!B275</f>
        <v>19</v>
      </c>
      <c r="D275" s="308"/>
      <c r="E275" s="308"/>
      <c r="F275" s="308"/>
      <c r="G275" s="308"/>
      <c r="H275" s="308"/>
      <c r="J275" s="333" t="str">
        <f t="shared" ref="J275" si="2256">IF(D261=1,"2&amp;3",IF(D261=2,"1&amp;3","1&amp;2"))</f>
        <v>1&amp;3</v>
      </c>
      <c r="K275" s="333" t="str">
        <f t="shared" ref="K275" si="2257">IF(E261="A","B&amp;C",IF(E261="B","A&amp;C","A&amp;B"))</f>
        <v>B&amp;C</v>
      </c>
      <c r="L275" s="333" t="str">
        <f t="shared" ref="L275" si="2258">IF(F261=1,"2&amp;3",IF(F261=2,"1&amp;3","1&amp;2"))</f>
        <v>2&amp;3</v>
      </c>
      <c r="M275" s="333" t="str">
        <f t="shared" ref="M275" si="2259">IF(G261="A","B&amp;C",IF(G261="B","A&amp;C","A&amp;B"))</f>
        <v>A&amp;B</v>
      </c>
      <c r="N275" s="333" t="str">
        <f t="shared" ref="N275" si="2260">IF(H261=1,"2&amp;3",IF(H261=2,"1&amp;3","1&amp;2"))</f>
        <v>1&amp;3</v>
      </c>
      <c r="O275" s="306"/>
      <c r="P275" s="308"/>
      <c r="Q275" s="306"/>
      <c r="R275" s="306"/>
      <c r="S275" s="335" t="str">
        <f t="shared" ref="S275" si="2261">IF(D262="A","B&amp;C",IF(D262="B","A&amp;C","A&amp;B"))</f>
        <v>B&amp;C</v>
      </c>
      <c r="T275" s="335" t="str">
        <f t="shared" ref="T275" si="2262">IF(E262=1,"2&amp;3",IF(E262=2,"1&amp;3","1&amp;2"))</f>
        <v>2&amp;3</v>
      </c>
      <c r="U275" s="335" t="str">
        <f t="shared" ref="U275" si="2263">IF(F262="A","B&amp;C",IF(F262="B","A&amp;C","A&amp;B"))</f>
        <v>B&amp;C</v>
      </c>
      <c r="V275" s="335" t="str">
        <f t="shared" ref="V275" si="2264">IF(G262=1,"2&amp;3",IF(G262=2,"1&amp;3","1&amp;2"))</f>
        <v>2&amp;3</v>
      </c>
      <c r="W275" s="335" t="str">
        <f t="shared" ref="W275" si="2265">IF(H262="A","B&amp;C",IF(H262="B","A&amp;C","A&amp;B"))</f>
        <v>B&amp;C</v>
      </c>
      <c r="X275" s="306"/>
      <c r="Y275" s="308"/>
      <c r="Z275" s="306"/>
      <c r="AA275" s="306"/>
      <c r="AB275" s="337" t="str">
        <f t="shared" ref="AB275" si="2266">IF(D263="L","H","L")</f>
        <v>L</v>
      </c>
      <c r="AC275" s="337" t="str">
        <f t="shared" ref="AC275" si="2267">IF(E263="O","E","O")</f>
        <v>E</v>
      </c>
      <c r="AD275" s="337" t="str">
        <f t="shared" ref="AD275" si="2268">IF(F263="L","H","L")</f>
        <v>H</v>
      </c>
      <c r="AE275" s="337" t="str">
        <f t="shared" ref="AE275" si="2269">IF(G263="O","E","O")</f>
        <v>O</v>
      </c>
      <c r="AF275" s="337" t="str">
        <f t="shared" ref="AF275" si="2270">IF(H263="L","H","L")</f>
        <v>H</v>
      </c>
      <c r="AG275" s="306"/>
      <c r="AH275" s="308"/>
      <c r="AI275" s="306"/>
    </row>
    <row r="276" spans="1:35">
      <c r="A276" s="327">
        <f t="shared" si="2210"/>
        <v>266</v>
      </c>
      <c r="B276" s="328">
        <f>Data!B276</f>
        <v>20</v>
      </c>
      <c r="D276" s="334">
        <f t="shared" ref="D276" si="2271">IF(AND(B276&gt;0,B276&lt;=12),1,IF(AND(B276&gt;12,B276&lt;=24),2,IF(AND(B276&gt;24,B276&lt;=36),3,0)))</f>
        <v>2</v>
      </c>
      <c r="E276" s="334" t="str">
        <f t="shared" ref="E276" si="2272">IF(B277=0,0,IF(MOD(B277,3)=1,"A",IF(MOD(B277,3)=2,"B","C")))</f>
        <v>C</v>
      </c>
      <c r="F276" s="334">
        <f t="shared" ref="F276" si="2273">IF(AND(B278&gt;0,B278&lt;=12),1,IF(AND(B278&gt;12,B278&lt;=24),2,IF(AND(B278&gt;24,B278&lt;=36),3,0)))</f>
        <v>3</v>
      </c>
      <c r="G276" s="334" t="str">
        <f t="shared" ref="G276" si="2274">IF(B279=0,0,IF(MOD(B279,3)=1,"A",IF(MOD(B279,3)=2,"B","C")))</f>
        <v>C</v>
      </c>
      <c r="H276" s="334">
        <f t="shared" ref="H276" si="2275">IF(AND(B280&gt;0,B280&lt;=12),1,IF(AND(B280&gt;12,B280&lt;=24),2,IF(AND(B280&gt;24,B280&lt;=36),3,0)))</f>
        <v>0</v>
      </c>
      <c r="J276" s="314" t="str">
        <f t="shared" ref="J276" si="2276">IF(AND(D276&lt;&gt;D261,D276&lt;&gt;0),"W","L")</f>
        <v>L</v>
      </c>
      <c r="K276" s="314" t="str">
        <f t="shared" ref="K276" si="2277">IF(J276="W"," ", IF(AND(E276&lt;&gt;E261,E276&lt;&gt;0),"W","L"))</f>
        <v>W</v>
      </c>
      <c r="L276" s="314" t="str">
        <f t="shared" ref="L276:N276" si="2278">IF(OR(K276="W",K276=" ")," ",IF(AND(F276&lt;&gt;F261,F276&lt;&gt;0),"W","L"))</f>
        <v xml:space="preserve"> </v>
      </c>
      <c r="M276" s="314" t="str">
        <f t="shared" si="2278"/>
        <v xml:space="preserve"> </v>
      </c>
      <c r="N276" s="314" t="str">
        <f t="shared" si="2278"/>
        <v xml:space="preserve"> </v>
      </c>
      <c r="O276" s="306"/>
      <c r="P276" s="308">
        <f t="shared" ref="P276" si="2279">IF(J276="W",1,IF(K276="W",2,IF(L276="W",3,IF(M276="W",4,IF(N276="W",5,"L")))))</f>
        <v>2</v>
      </c>
      <c r="Q276" s="306">
        <f t="shared" ref="Q276" si="2280">IF(P276&lt;&gt;"L",Q271+1,Q271-243)</f>
        <v>51</v>
      </c>
      <c r="R276" s="306"/>
      <c r="S276" s="314" t="str">
        <f t="shared" ref="S276" si="2281">IF(AND(D277&lt;&gt;D262,D277&lt;&gt;0),"W","L")</f>
        <v>W</v>
      </c>
      <c r="T276" s="314" t="str">
        <f t="shared" ref="T276" si="2282">IF(S276="W"," ", IF(AND(E277&lt;&gt;E262,E277&lt;&gt;0),"W","L"))</f>
        <v xml:space="preserve"> </v>
      </c>
      <c r="U276" s="314" t="str">
        <f t="shared" ref="U276:W276" si="2283">IF(OR(T276="W",T276=" ")," ",IF(AND(F277&lt;&gt;F262,F277&lt;&gt;0),"W","L"))</f>
        <v xml:space="preserve"> </v>
      </c>
      <c r="V276" s="314" t="str">
        <f t="shared" si="2283"/>
        <v xml:space="preserve"> </v>
      </c>
      <c r="W276" s="314" t="str">
        <f t="shared" si="2283"/>
        <v xml:space="preserve"> </v>
      </c>
      <c r="X276" s="306"/>
      <c r="Y276" s="308">
        <f t="shared" ref="Y276" si="2284">IF(S276="W",1,IF(T276="W",2,IF(U276="W",3,IF(V276="W",4,IF(W276="W",5,"L")))))</f>
        <v>1</v>
      </c>
      <c r="Z276" s="306">
        <f t="shared" ref="Z276" si="2285">IF(Y276&lt;&gt;"L",Z271+1,Z271-243)</f>
        <v>51</v>
      </c>
      <c r="AA276" s="306"/>
      <c r="AB276" s="314" t="str">
        <f t="shared" ref="AB276" si="2286">IF(AND(D278&lt;&gt;D263,D278&lt;&gt;0),"W","L")</f>
        <v>L</v>
      </c>
      <c r="AC276" s="314" t="str">
        <f t="shared" ref="AC276" si="2287">IF(AB276="W"," ", IF(AND(E278&lt;&gt;E263,E278&lt;&gt;0),"W","L"))</f>
        <v>W</v>
      </c>
      <c r="AD276" s="314" t="str">
        <f t="shared" ref="AD276:AF276" si="2288">IF(OR(AC276="W",AC276=" ")," ",IF(AND(F278&lt;&gt;F263,F278&lt;&gt;0),"W","L"))</f>
        <v xml:space="preserve"> </v>
      </c>
      <c r="AE276" s="314" t="str">
        <f t="shared" si="2288"/>
        <v xml:space="preserve"> </v>
      </c>
      <c r="AF276" s="314" t="str">
        <f t="shared" si="2288"/>
        <v xml:space="preserve"> </v>
      </c>
      <c r="AG276" s="306"/>
      <c r="AH276" s="308">
        <f t="shared" ref="AH276" si="2289">IF(AB276="W",1,IF(AC276="W",2,IF(AD276="W",3,IF(AE276="W",4,IF(AF276="W",5,"L")))))</f>
        <v>2</v>
      </c>
      <c r="AI276" s="306">
        <f t="shared" ref="AI276" si="2290">IF(AH276&lt;&gt;"L",AI271+1,AI271-31)</f>
        <v>-45</v>
      </c>
    </row>
    <row r="277" spans="1:35">
      <c r="A277" s="327">
        <f t="shared" si="2210"/>
        <v>267</v>
      </c>
      <c r="B277" s="328">
        <f>Data!B277</f>
        <v>18</v>
      </c>
      <c r="D277" s="336" t="str">
        <f t="shared" ref="D277" si="2291">IF(B276=0,0,IF(MOD(B276,3)=1,"A",IF(MOD(B276,3)=2,"B","C")))</f>
        <v>B</v>
      </c>
      <c r="E277" s="336">
        <f t="shared" ref="E277" si="2292">IF(AND(B277&gt;0,B277&lt;=12),1,IF(AND(B277&gt;12,B277&lt;=24),2,IF(AND(B277&gt;24,B277&lt;=36),3,0)))</f>
        <v>2</v>
      </c>
      <c r="F277" s="336" t="str">
        <f t="shared" ref="F277" si="2293">IF(B278=0,0,IF(MOD(B278,3)=1,"A",IF(MOD(B278,3)=2,"B","C")))</f>
        <v>C</v>
      </c>
      <c r="G277" s="336">
        <f t="shared" ref="G277" si="2294">IF(AND(B279&gt;0,B279&lt;=12),1,IF(AND(B279&gt;12,B279&lt;=24),2,IF(AND(B279&gt;24,B279&lt;=36),3,0)))</f>
        <v>1</v>
      </c>
      <c r="H277" s="336">
        <f t="shared" ref="H277" si="2295">IF(B280=0,0,IF(MOD(B280,3)=1,"A",IF(MOD(B280,3)=2,"B","C")))</f>
        <v>0</v>
      </c>
      <c r="O277" s="306"/>
      <c r="P277" s="308"/>
      <c r="Q277" s="306"/>
      <c r="R277" s="306"/>
      <c r="X277" s="306"/>
      <c r="Y277" s="308"/>
      <c r="Z277" s="306"/>
      <c r="AA277" s="306"/>
      <c r="AG277" s="306"/>
      <c r="AH277" s="308"/>
      <c r="AI277" s="306"/>
    </row>
    <row r="278" spans="1:35">
      <c r="A278" s="327">
        <f t="shared" si="2210"/>
        <v>268</v>
      </c>
      <c r="B278" s="328">
        <f>Data!B278</f>
        <v>27</v>
      </c>
      <c r="D278" s="338" t="str">
        <f t="shared" ref="D278" si="2296">IF(B276=0,0,IF(B276&lt;=18,"L","H"))</f>
        <v>H</v>
      </c>
      <c r="E278" s="338" t="str">
        <f t="shared" ref="E278" si="2297">IF(B277=0,0,IF(ISODD(B277),"O","E"))</f>
        <v>E</v>
      </c>
      <c r="F278" s="338" t="str">
        <f t="shared" ref="F278" si="2298">IF(B278=0,0,IF(B278&lt;=18,"L","H"))</f>
        <v>H</v>
      </c>
      <c r="G278" s="338" t="str">
        <f t="shared" ref="G278" si="2299">IF(B279=0,0,IF(ISODD(B279),"O","E"))</f>
        <v>O</v>
      </c>
      <c r="H278" s="338">
        <f t="shared" ref="H278" si="2300">IF(B280=0,0,IF(B280&lt;=18,"L","H"))</f>
        <v>0</v>
      </c>
      <c r="O278" s="306"/>
      <c r="P278" s="308"/>
      <c r="Q278" s="306"/>
      <c r="R278" s="306"/>
      <c r="X278" s="306"/>
      <c r="Y278" s="308"/>
      <c r="Z278" s="306"/>
      <c r="AA278" s="306"/>
      <c r="AG278" s="306"/>
      <c r="AH278" s="308"/>
      <c r="AI278" s="306"/>
    </row>
    <row r="279" spans="1:35">
      <c r="A279" s="327">
        <f t="shared" si="2210"/>
        <v>269</v>
      </c>
      <c r="B279" s="328">
        <f>Data!B279</f>
        <v>9</v>
      </c>
      <c r="D279" s="308"/>
      <c r="E279" s="308"/>
      <c r="F279" s="308"/>
      <c r="G279" s="308"/>
      <c r="H279" s="308"/>
      <c r="O279" s="306"/>
      <c r="P279" s="308"/>
      <c r="Q279" s="306"/>
      <c r="R279" s="306"/>
      <c r="X279" s="306"/>
      <c r="Y279" s="308"/>
      <c r="Z279" s="306"/>
      <c r="AA279" s="306"/>
      <c r="AG279" s="306"/>
      <c r="AH279" s="308"/>
      <c r="AI279" s="306"/>
    </row>
    <row r="280" spans="1:35">
      <c r="A280" s="327">
        <f t="shared" si="2210"/>
        <v>270</v>
      </c>
      <c r="B280" s="328">
        <f>Data!B280</f>
        <v>0</v>
      </c>
      <c r="D280" s="308"/>
      <c r="E280" s="308"/>
      <c r="F280" s="308"/>
      <c r="G280" s="308"/>
      <c r="H280" s="308"/>
      <c r="J280" s="333" t="str">
        <f t="shared" ref="J280" si="2301">IF(D266=1,"2&amp;3",IF(D266=2,"1&amp;3","1&amp;2"))</f>
        <v>1&amp;2</v>
      </c>
      <c r="K280" s="333" t="str">
        <f t="shared" ref="K280" si="2302">IF(E266="A","B&amp;C",IF(E266="B","A&amp;C","A&amp;B"))</f>
        <v>B&amp;C</v>
      </c>
      <c r="L280" s="333" t="str">
        <f t="shared" ref="L280" si="2303">IF(F266=1,"2&amp;3",IF(F266=2,"1&amp;3","1&amp;2"))</f>
        <v>1&amp;3</v>
      </c>
      <c r="M280" s="333" t="str">
        <f t="shared" ref="M280" si="2304">IF(G266="A","B&amp;C",IF(G266="B","A&amp;C","A&amp;B"))</f>
        <v>B&amp;C</v>
      </c>
      <c r="N280" s="333" t="str">
        <f t="shared" ref="N280" si="2305">IF(H266=1,"2&amp;3",IF(H266=2,"1&amp;3","1&amp;2"))</f>
        <v>1&amp;3</v>
      </c>
      <c r="O280" s="306"/>
      <c r="P280" s="308"/>
      <c r="Q280" s="306"/>
      <c r="R280" s="306"/>
      <c r="S280" s="335" t="str">
        <f t="shared" ref="S280" si="2306">IF(D267="A","B&amp;C",IF(D267="B","A&amp;C","A&amp;B"))</f>
        <v>A&amp;C</v>
      </c>
      <c r="T280" s="335" t="str">
        <f t="shared" ref="T280" si="2307">IF(E267=1,"2&amp;3",IF(E267=2,"1&amp;3","1&amp;2"))</f>
        <v>1&amp;3</v>
      </c>
      <c r="U280" s="335" t="str">
        <f t="shared" ref="U280" si="2308">IF(F267="A","B&amp;C",IF(F267="B","A&amp;C","A&amp;B"))</f>
        <v>A&amp;C</v>
      </c>
      <c r="V280" s="335" t="str">
        <f t="shared" ref="V280" si="2309">IF(G267=1,"2&amp;3",IF(G267=2,"1&amp;3","1&amp;2"))</f>
        <v>1&amp;3</v>
      </c>
      <c r="W280" s="335" t="str">
        <f t="shared" ref="W280" si="2310">IF(H267="A","B&amp;C",IF(H267="B","A&amp;C","A&amp;B"))</f>
        <v>A&amp;B</v>
      </c>
      <c r="X280" s="306"/>
      <c r="Y280" s="308"/>
      <c r="Z280" s="306"/>
      <c r="AA280" s="306"/>
      <c r="AB280" s="337" t="str">
        <f t="shared" ref="AB280" si="2311">IF(D268="L","H","L")</f>
        <v>L</v>
      </c>
      <c r="AC280" s="337" t="str">
        <f t="shared" ref="AC280" si="2312">IF(E268="O","E","O")</f>
        <v>O</v>
      </c>
      <c r="AD280" s="337" t="str">
        <f t="shared" ref="AD280" si="2313">IF(F268="L","H","L")</f>
        <v>L</v>
      </c>
      <c r="AE280" s="337" t="str">
        <f t="shared" ref="AE280" si="2314">IF(G268="O","E","O")</f>
        <v>E</v>
      </c>
      <c r="AF280" s="337" t="str">
        <f t="shared" ref="AF280" si="2315">IF(H268="L","H","L")</f>
        <v>H</v>
      </c>
      <c r="AG280" s="306"/>
      <c r="AH280" s="308"/>
      <c r="AI280" s="306"/>
    </row>
    <row r="281" spans="1:35">
      <c r="A281" s="327">
        <f t="shared" si="2210"/>
        <v>271</v>
      </c>
      <c r="B281" s="328">
        <f>Data!B281</f>
        <v>16</v>
      </c>
      <c r="D281" s="334">
        <f t="shared" ref="D281" si="2316">IF(AND(B281&gt;0,B281&lt;=12),1,IF(AND(B281&gt;12,B281&lt;=24),2,IF(AND(B281&gt;24,B281&lt;=36),3,0)))</f>
        <v>2</v>
      </c>
      <c r="E281" s="334" t="str">
        <f t="shared" ref="E281" si="2317">IF(B282=0,0,IF(MOD(B282,3)=1,"A",IF(MOD(B282,3)=2,"B","C")))</f>
        <v>A</v>
      </c>
      <c r="F281" s="334">
        <f t="shared" ref="F281" si="2318">IF(AND(B283&gt;0,B283&lt;=12),1,IF(AND(B283&gt;12,B283&lt;=24),2,IF(AND(B283&gt;24,B283&lt;=36),3,0)))</f>
        <v>3</v>
      </c>
      <c r="G281" s="334" t="str">
        <f t="shared" ref="G281" si="2319">IF(B284=0,0,IF(MOD(B284,3)=1,"A",IF(MOD(B284,3)=2,"B","C")))</f>
        <v>C</v>
      </c>
      <c r="H281" s="334">
        <f t="shared" ref="H281" si="2320">IF(AND(B285&gt;0,B285&lt;=12),1,IF(AND(B285&gt;12,B285&lt;=24),2,IF(AND(B285&gt;24,B285&lt;=36),3,0)))</f>
        <v>3</v>
      </c>
      <c r="J281" s="314" t="str">
        <f t="shared" ref="J281" si="2321">IF(AND(D281&lt;&gt;D266,D281&lt;&gt;0),"W","L")</f>
        <v>W</v>
      </c>
      <c r="K281" s="314" t="str">
        <f t="shared" ref="K281" si="2322">IF(J281="W"," ", IF(AND(E281&lt;&gt;E266,E281&lt;&gt;0),"W","L"))</f>
        <v xml:space="preserve"> </v>
      </c>
      <c r="L281" s="314" t="str">
        <f t="shared" ref="L281:N281" si="2323">IF(OR(K281="W",K281=" ")," ",IF(AND(F281&lt;&gt;F266,F281&lt;&gt;0),"W","L"))</f>
        <v xml:space="preserve"> </v>
      </c>
      <c r="M281" s="314" t="str">
        <f t="shared" si="2323"/>
        <v xml:space="preserve"> </v>
      </c>
      <c r="N281" s="314" t="str">
        <f t="shared" si="2323"/>
        <v xml:space="preserve"> </v>
      </c>
      <c r="O281" s="306"/>
      <c r="P281" s="308">
        <f t="shared" ref="P281" si="2324">IF(J281="W",1,IF(K281="W",2,IF(L281="W",3,IF(M281="W",4,IF(N281="W",5,"L")))))</f>
        <v>1</v>
      </c>
      <c r="Q281" s="306">
        <f t="shared" ref="Q281" si="2325">IF(P281&lt;&gt;"L",Q276+1,Q276-243)</f>
        <v>52</v>
      </c>
      <c r="R281" s="306"/>
      <c r="S281" s="314" t="str">
        <f t="shared" ref="S281" si="2326">IF(AND(D282&lt;&gt;D267,D282&lt;&gt;0),"W","L")</f>
        <v>W</v>
      </c>
      <c r="T281" s="314" t="str">
        <f t="shared" ref="T281" si="2327">IF(S281="W"," ", IF(AND(E282&lt;&gt;E267,E282&lt;&gt;0),"W","L"))</f>
        <v xml:space="preserve"> </v>
      </c>
      <c r="U281" s="314" t="str">
        <f t="shared" ref="U281:W281" si="2328">IF(OR(T281="W",T281=" ")," ",IF(AND(F282&lt;&gt;F267,F282&lt;&gt;0),"W","L"))</f>
        <v xml:space="preserve"> </v>
      </c>
      <c r="V281" s="314" t="str">
        <f t="shared" si="2328"/>
        <v xml:space="preserve"> </v>
      </c>
      <c r="W281" s="314" t="str">
        <f t="shared" si="2328"/>
        <v xml:space="preserve"> </v>
      </c>
      <c r="X281" s="306"/>
      <c r="Y281" s="308">
        <f t="shared" ref="Y281" si="2329">IF(S281="W",1,IF(T281="W",2,IF(U281="W",3,IF(V281="W",4,IF(W281="W",5,"L")))))</f>
        <v>1</v>
      </c>
      <c r="Z281" s="306">
        <f t="shared" ref="Z281" si="2330">IF(Y281&lt;&gt;"L",Z276+1,Z276-243)</f>
        <v>52</v>
      </c>
      <c r="AA281" s="306"/>
      <c r="AB281" s="314" t="str">
        <f t="shared" ref="AB281" si="2331">IF(AND(D283&lt;&gt;D268,D283&lt;&gt;0),"W","L")</f>
        <v>W</v>
      </c>
      <c r="AC281" s="314" t="str">
        <f t="shared" ref="AC281" si="2332">IF(AB281="W"," ", IF(AND(E283&lt;&gt;E268,E283&lt;&gt;0),"W","L"))</f>
        <v xml:space="preserve"> </v>
      </c>
      <c r="AD281" s="314" t="str">
        <f t="shared" ref="AD281:AF281" si="2333">IF(OR(AC281="W",AC281=" ")," ",IF(AND(F283&lt;&gt;F268,F283&lt;&gt;0),"W","L"))</f>
        <v xml:space="preserve"> </v>
      </c>
      <c r="AE281" s="314" t="str">
        <f t="shared" si="2333"/>
        <v xml:space="preserve"> </v>
      </c>
      <c r="AF281" s="314" t="str">
        <f t="shared" si="2333"/>
        <v xml:space="preserve"> </v>
      </c>
      <c r="AG281" s="306"/>
      <c r="AH281" s="308">
        <f t="shared" ref="AH281" si="2334">IF(AB281="W",1,IF(AC281="W",2,IF(AD281="W",3,IF(AE281="W",4,IF(AF281="W",5,"L")))))</f>
        <v>1</v>
      </c>
      <c r="AI281" s="306">
        <f t="shared" ref="AI281" si="2335">IF(AH281&lt;&gt;"L",AI276+1,AI276-31)</f>
        <v>-44</v>
      </c>
    </row>
    <row r="282" spans="1:35">
      <c r="A282" s="327">
        <f t="shared" si="2210"/>
        <v>272</v>
      </c>
      <c r="B282" s="328">
        <f>Data!B282</f>
        <v>4</v>
      </c>
      <c r="D282" s="336" t="str">
        <f t="shared" ref="D282" si="2336">IF(B281=0,0,IF(MOD(B281,3)=1,"A",IF(MOD(B281,3)=2,"B","C")))</f>
        <v>A</v>
      </c>
      <c r="E282" s="336">
        <f t="shared" ref="E282" si="2337">IF(AND(B282&gt;0,B282&lt;=12),1,IF(AND(B282&gt;12,B282&lt;=24),2,IF(AND(B282&gt;24,B282&lt;=36),3,0)))</f>
        <v>1</v>
      </c>
      <c r="F282" s="336" t="str">
        <f t="shared" ref="F282" si="2338">IF(B283=0,0,IF(MOD(B283,3)=1,"A",IF(MOD(B283,3)=2,"B","C")))</f>
        <v>C</v>
      </c>
      <c r="G282" s="336">
        <f t="shared" ref="G282" si="2339">IF(AND(B284&gt;0,B284&lt;=12),1,IF(AND(B284&gt;12,B284&lt;=24),2,IF(AND(B284&gt;24,B284&lt;=36),3,0)))</f>
        <v>3</v>
      </c>
      <c r="H282" s="336" t="str">
        <f t="shared" ref="H282" si="2340">IF(B285=0,0,IF(MOD(B285,3)=1,"A",IF(MOD(B285,3)=2,"B","C")))</f>
        <v>B</v>
      </c>
      <c r="O282" s="306"/>
      <c r="P282" s="308"/>
      <c r="Q282" s="306"/>
      <c r="R282" s="306"/>
      <c r="X282" s="306"/>
      <c r="Y282" s="308"/>
      <c r="Z282" s="306"/>
      <c r="AA282" s="306"/>
      <c r="AG282" s="306"/>
      <c r="AH282" s="308"/>
      <c r="AI282" s="306"/>
    </row>
    <row r="283" spans="1:35">
      <c r="A283" s="327">
        <f t="shared" si="2210"/>
        <v>273</v>
      </c>
      <c r="B283" s="328">
        <f>Data!B283</f>
        <v>30</v>
      </c>
      <c r="D283" s="338" t="str">
        <f t="shared" ref="D283" si="2341">IF(B281=0,0,IF(B281&lt;=18,"L","H"))</f>
        <v>L</v>
      </c>
      <c r="E283" s="338" t="str">
        <f t="shared" ref="E283" si="2342">IF(B282=0,0,IF(ISODD(B282),"O","E"))</f>
        <v>E</v>
      </c>
      <c r="F283" s="338" t="str">
        <f t="shared" ref="F283" si="2343">IF(B283=0,0,IF(B283&lt;=18,"L","H"))</f>
        <v>H</v>
      </c>
      <c r="G283" s="338" t="str">
        <f t="shared" ref="G283" si="2344">IF(B284=0,0,IF(ISODD(B284),"O","E"))</f>
        <v>O</v>
      </c>
      <c r="H283" s="338" t="str">
        <f t="shared" ref="H283" si="2345">IF(B285=0,0,IF(B285&lt;=18,"L","H"))</f>
        <v>H</v>
      </c>
      <c r="O283" s="306"/>
      <c r="P283" s="308"/>
      <c r="Q283" s="306"/>
      <c r="R283" s="306"/>
      <c r="X283" s="306"/>
      <c r="Y283" s="308"/>
      <c r="Z283" s="306"/>
      <c r="AA283" s="306"/>
      <c r="AG283" s="306"/>
      <c r="AH283" s="308"/>
      <c r="AI283" s="306"/>
    </row>
    <row r="284" spans="1:35">
      <c r="A284" s="327">
        <f t="shared" si="2210"/>
        <v>274</v>
      </c>
      <c r="B284" s="328">
        <f>Data!B284</f>
        <v>33</v>
      </c>
      <c r="D284" s="308"/>
      <c r="E284" s="308"/>
      <c r="F284" s="308"/>
      <c r="G284" s="308"/>
      <c r="H284" s="308"/>
      <c r="O284" s="306"/>
      <c r="P284" s="308"/>
      <c r="Q284" s="306"/>
      <c r="R284" s="306"/>
      <c r="X284" s="306"/>
      <c r="Y284" s="308"/>
      <c r="Z284" s="306"/>
      <c r="AA284" s="306"/>
      <c r="AG284" s="306"/>
      <c r="AH284" s="308"/>
      <c r="AI284" s="306"/>
    </row>
    <row r="285" spans="1:35">
      <c r="A285" s="327">
        <f t="shared" si="2210"/>
        <v>275</v>
      </c>
      <c r="B285" s="328">
        <f>Data!B285</f>
        <v>29</v>
      </c>
      <c r="D285" s="308"/>
      <c r="E285" s="308"/>
      <c r="F285" s="308"/>
      <c r="G285" s="308"/>
      <c r="H285" s="308"/>
      <c r="J285" s="333" t="str">
        <f t="shared" ref="J285" si="2346">IF(D271=1,"2&amp;3",IF(D271=2,"1&amp;3","1&amp;2"))</f>
        <v>1&amp;3</v>
      </c>
      <c r="K285" s="333" t="str">
        <f t="shared" ref="K285" si="2347">IF(E271="A","B&amp;C",IF(E271="B","A&amp;C","A&amp;B"))</f>
        <v>B&amp;C</v>
      </c>
      <c r="L285" s="333" t="str">
        <f t="shared" ref="L285" si="2348">IF(F271=1,"2&amp;3",IF(F271=2,"1&amp;3","1&amp;2"))</f>
        <v>1&amp;3</v>
      </c>
      <c r="M285" s="333" t="str">
        <f t="shared" ref="M285" si="2349">IF(G271="A","B&amp;C",IF(G271="B","A&amp;C","A&amp;B"))</f>
        <v>B&amp;C</v>
      </c>
      <c r="N285" s="333" t="str">
        <f t="shared" ref="N285" si="2350">IF(H271=1,"2&amp;3",IF(H271=2,"1&amp;3","1&amp;2"))</f>
        <v>1&amp;3</v>
      </c>
      <c r="O285" s="306"/>
      <c r="P285" s="308"/>
      <c r="Q285" s="306"/>
      <c r="R285" s="306"/>
      <c r="S285" s="335" t="str">
        <f t="shared" ref="S285" si="2351">IF(D272="A","B&amp;C",IF(D272="B","A&amp;C","A&amp;B"))</f>
        <v>B&amp;C</v>
      </c>
      <c r="T285" s="335" t="str">
        <f t="shared" ref="T285" si="2352">IF(E272=1,"2&amp;3",IF(E272=2,"1&amp;3","1&amp;2"))</f>
        <v>1&amp;3</v>
      </c>
      <c r="U285" s="335" t="str">
        <f t="shared" ref="U285" si="2353">IF(F272="A","B&amp;C",IF(F272="B","A&amp;C","A&amp;B"))</f>
        <v>A&amp;B</v>
      </c>
      <c r="V285" s="335" t="str">
        <f t="shared" ref="V285" si="2354">IF(G272=1,"2&amp;3",IF(G272=2,"1&amp;3","1&amp;2"))</f>
        <v>1&amp;3</v>
      </c>
      <c r="W285" s="335" t="str">
        <f t="shared" ref="W285" si="2355">IF(H272="A","B&amp;C",IF(H272="B","A&amp;C","A&amp;B"))</f>
        <v>B&amp;C</v>
      </c>
      <c r="X285" s="306"/>
      <c r="Y285" s="308"/>
      <c r="Z285" s="306"/>
      <c r="AA285" s="306"/>
      <c r="AB285" s="337" t="str">
        <f t="shared" ref="AB285" si="2356">IF(D273="L","H","L")</f>
        <v>L</v>
      </c>
      <c r="AC285" s="337" t="str">
        <f t="shared" ref="AC285" si="2357">IF(E273="O","E","O")</f>
        <v>E</v>
      </c>
      <c r="AD285" s="337" t="str">
        <f t="shared" ref="AD285" si="2358">IF(F273="L","H","L")</f>
        <v>H</v>
      </c>
      <c r="AE285" s="337" t="str">
        <f t="shared" ref="AE285" si="2359">IF(G273="O","E","O")</f>
        <v>O</v>
      </c>
      <c r="AF285" s="337" t="str">
        <f t="shared" ref="AF285" si="2360">IF(H273="L","H","L")</f>
        <v>L</v>
      </c>
      <c r="AG285" s="306"/>
      <c r="AH285" s="308"/>
      <c r="AI285" s="306"/>
    </row>
    <row r="286" spans="1:35">
      <c r="A286" s="327">
        <f t="shared" si="2210"/>
        <v>276</v>
      </c>
      <c r="B286" s="328">
        <f>Data!B286</f>
        <v>22</v>
      </c>
      <c r="D286" s="334">
        <f t="shared" ref="D286" si="2361">IF(AND(B286&gt;0,B286&lt;=12),1,IF(AND(B286&gt;12,B286&lt;=24),2,IF(AND(B286&gt;24,B286&lt;=36),3,0)))</f>
        <v>2</v>
      </c>
      <c r="E286" s="334" t="str">
        <f t="shared" ref="E286" si="2362">IF(B287=0,0,IF(MOD(B287,3)=1,"A",IF(MOD(B287,3)=2,"B","C")))</f>
        <v>A</v>
      </c>
      <c r="F286" s="334">
        <f t="shared" ref="F286" si="2363">IF(AND(B288&gt;0,B288&lt;=12),1,IF(AND(B288&gt;12,B288&lt;=24),2,IF(AND(B288&gt;24,B288&lt;=36),3,0)))</f>
        <v>1</v>
      </c>
      <c r="G286" s="334" t="str">
        <f t="shared" ref="G286" si="2364">IF(B289=0,0,IF(MOD(B289,3)=1,"A",IF(MOD(B289,3)=2,"B","C")))</f>
        <v>C</v>
      </c>
      <c r="H286" s="334">
        <f t="shared" ref="H286" si="2365">IF(AND(B290&gt;0,B290&lt;=12),1,IF(AND(B290&gt;12,B290&lt;=24),2,IF(AND(B290&gt;24,B290&lt;=36),3,0)))</f>
        <v>3</v>
      </c>
      <c r="J286" s="314" t="str">
        <f t="shared" ref="J286" si="2366">IF(AND(D286&lt;&gt;D271,D286&lt;&gt;0),"W","L")</f>
        <v>L</v>
      </c>
      <c r="K286" s="314" t="str">
        <f t="shared" ref="K286" si="2367">IF(J286="W"," ", IF(AND(E286&lt;&gt;E271,E286&lt;&gt;0),"W","L"))</f>
        <v>L</v>
      </c>
      <c r="L286" s="314" t="str">
        <f t="shared" ref="L286:N286" si="2368">IF(OR(K286="W",K286=" ")," ",IF(AND(F286&lt;&gt;F271,F286&lt;&gt;0),"W","L"))</f>
        <v>W</v>
      </c>
      <c r="M286" s="314" t="str">
        <f t="shared" si="2368"/>
        <v xml:space="preserve"> </v>
      </c>
      <c r="N286" s="314" t="str">
        <f t="shared" si="2368"/>
        <v xml:space="preserve"> </v>
      </c>
      <c r="O286" s="306"/>
      <c r="P286" s="308">
        <f t="shared" ref="P286" si="2369">IF(J286="W",1,IF(K286="W",2,IF(L286="W",3,IF(M286="W",4,IF(N286="W",5,"L")))))</f>
        <v>3</v>
      </c>
      <c r="Q286" s="306">
        <f t="shared" ref="Q286" si="2370">IF(P286&lt;&gt;"L",Q281+1,Q281-243)</f>
        <v>53</v>
      </c>
      <c r="R286" s="306"/>
      <c r="S286" s="314" t="str">
        <f t="shared" ref="S286" si="2371">IF(AND(D287&lt;&gt;D272,D287&lt;&gt;0),"W","L")</f>
        <v>L</v>
      </c>
      <c r="T286" s="314" t="str">
        <f t="shared" ref="T286" si="2372">IF(S286="W"," ", IF(AND(E287&lt;&gt;E272,E287&lt;&gt;0),"W","L"))</f>
        <v>L</v>
      </c>
      <c r="U286" s="314" t="str">
        <f t="shared" ref="U286:W286" si="2373">IF(OR(T286="W",T286=" ")," ",IF(AND(F287&lt;&gt;F272,F287&lt;&gt;0),"W","L"))</f>
        <v>L</v>
      </c>
      <c r="V286" s="314" t="str">
        <f t="shared" si="2373"/>
        <v>W</v>
      </c>
      <c r="W286" s="314" t="str">
        <f t="shared" si="2373"/>
        <v xml:space="preserve"> </v>
      </c>
      <c r="X286" s="306"/>
      <c r="Y286" s="308">
        <f t="shared" ref="Y286" si="2374">IF(S286="W",1,IF(T286="W",2,IF(U286="W",3,IF(V286="W",4,IF(W286="W",5,"L")))))</f>
        <v>4</v>
      </c>
      <c r="Z286" s="306">
        <f t="shared" ref="Z286" si="2375">IF(Y286&lt;&gt;"L",Z281+1,Z281-243)</f>
        <v>53</v>
      </c>
      <c r="AA286" s="306"/>
      <c r="AB286" s="314" t="str">
        <f t="shared" ref="AB286" si="2376">IF(AND(D288&lt;&gt;D273,D288&lt;&gt;0),"W","L")</f>
        <v>L</v>
      </c>
      <c r="AC286" s="314" t="str">
        <f t="shared" ref="AC286" si="2377">IF(AB286="W"," ", IF(AND(E288&lt;&gt;E273,E288&lt;&gt;0),"W","L"))</f>
        <v>L</v>
      </c>
      <c r="AD286" s="314" t="str">
        <f t="shared" ref="AD286:AF286" si="2378">IF(OR(AC286="W",AC286=" ")," ",IF(AND(F288&lt;&gt;F273,F288&lt;&gt;0),"W","L"))</f>
        <v>L</v>
      </c>
      <c r="AE286" s="314" t="str">
        <f t="shared" si="2378"/>
        <v>W</v>
      </c>
      <c r="AF286" s="314" t="str">
        <f t="shared" si="2378"/>
        <v xml:space="preserve"> </v>
      </c>
      <c r="AG286" s="306"/>
      <c r="AH286" s="308">
        <f t="shared" ref="AH286" si="2379">IF(AB286="W",1,IF(AC286="W",2,IF(AD286="W",3,IF(AE286="W",4,IF(AF286="W",5,"L")))))</f>
        <v>4</v>
      </c>
      <c r="AI286" s="306">
        <f t="shared" ref="AI286" si="2380">IF(AH286&lt;&gt;"L",AI281+1,AI281-31)</f>
        <v>-43</v>
      </c>
    </row>
    <row r="287" spans="1:35">
      <c r="A287" s="327">
        <f t="shared" si="2210"/>
        <v>277</v>
      </c>
      <c r="B287" s="328">
        <f>Data!B287</f>
        <v>13</v>
      </c>
      <c r="D287" s="336" t="str">
        <f t="shared" ref="D287" si="2381">IF(B286=0,0,IF(MOD(B286,3)=1,"A",IF(MOD(B286,3)=2,"B","C")))</f>
        <v>A</v>
      </c>
      <c r="E287" s="336">
        <f t="shared" ref="E287" si="2382">IF(AND(B287&gt;0,B287&lt;=12),1,IF(AND(B287&gt;12,B287&lt;=24),2,IF(AND(B287&gt;24,B287&lt;=36),3,0)))</f>
        <v>2</v>
      </c>
      <c r="F287" s="336" t="str">
        <f t="shared" ref="F287" si="2383">IF(B288=0,0,IF(MOD(B288,3)=1,"A",IF(MOD(B288,3)=2,"B","C")))</f>
        <v>C</v>
      </c>
      <c r="G287" s="336">
        <f t="shared" ref="G287" si="2384">IF(AND(B289&gt;0,B289&lt;=12),1,IF(AND(B289&gt;12,B289&lt;=24),2,IF(AND(B289&gt;24,B289&lt;=36),3,0)))</f>
        <v>3</v>
      </c>
      <c r="H287" s="336" t="str">
        <f t="shared" ref="H287" si="2385">IF(B290=0,0,IF(MOD(B290,3)=1,"A",IF(MOD(B290,3)=2,"B","C")))</f>
        <v>A</v>
      </c>
      <c r="O287" s="306"/>
      <c r="P287" s="308"/>
      <c r="Q287" s="306"/>
      <c r="R287" s="306"/>
      <c r="X287" s="306"/>
      <c r="Y287" s="308"/>
      <c r="Z287" s="306"/>
      <c r="AA287" s="306"/>
      <c r="AG287" s="306"/>
      <c r="AH287" s="308"/>
      <c r="AI287" s="306"/>
    </row>
    <row r="288" spans="1:35">
      <c r="A288" s="327">
        <f t="shared" si="2210"/>
        <v>278</v>
      </c>
      <c r="B288" s="328">
        <f>Data!B288</f>
        <v>9</v>
      </c>
      <c r="D288" s="338" t="str">
        <f t="shared" ref="D288" si="2386">IF(B286=0,0,IF(B286&lt;=18,"L","H"))</f>
        <v>H</v>
      </c>
      <c r="E288" s="338" t="str">
        <f t="shared" ref="E288" si="2387">IF(B287=0,0,IF(ISODD(B287),"O","E"))</f>
        <v>O</v>
      </c>
      <c r="F288" s="338" t="str">
        <f t="shared" ref="F288" si="2388">IF(B288=0,0,IF(B288&lt;=18,"L","H"))</f>
        <v>L</v>
      </c>
      <c r="G288" s="338" t="str">
        <f t="shared" ref="G288" si="2389">IF(B289=0,0,IF(ISODD(B289),"O","E"))</f>
        <v>O</v>
      </c>
      <c r="H288" s="338" t="str">
        <f t="shared" ref="H288" si="2390">IF(B290=0,0,IF(B290&lt;=18,"L","H"))</f>
        <v>H</v>
      </c>
      <c r="O288" s="306"/>
      <c r="P288" s="308"/>
      <c r="Q288" s="306"/>
      <c r="R288" s="306"/>
      <c r="X288" s="306"/>
      <c r="Y288" s="308"/>
      <c r="Z288" s="306"/>
      <c r="AA288" s="306"/>
      <c r="AG288" s="306"/>
      <c r="AH288" s="308"/>
      <c r="AI288" s="306"/>
    </row>
    <row r="289" spans="1:35">
      <c r="A289" s="327">
        <f t="shared" si="2210"/>
        <v>279</v>
      </c>
      <c r="B289" s="328">
        <f>Data!B289</f>
        <v>33</v>
      </c>
      <c r="D289" s="308"/>
      <c r="E289" s="308"/>
      <c r="F289" s="308"/>
      <c r="G289" s="308"/>
      <c r="H289" s="308"/>
      <c r="O289" s="306"/>
      <c r="P289" s="308"/>
      <c r="Q289" s="306"/>
      <c r="R289" s="306"/>
      <c r="X289" s="306"/>
      <c r="Y289" s="308"/>
      <c r="Z289" s="306"/>
      <c r="AA289" s="306"/>
      <c r="AG289" s="306"/>
      <c r="AH289" s="308"/>
      <c r="AI289" s="306"/>
    </row>
    <row r="290" spans="1:35">
      <c r="A290" s="327">
        <f t="shared" si="2210"/>
        <v>280</v>
      </c>
      <c r="B290" s="328">
        <f>Data!B290</f>
        <v>25</v>
      </c>
      <c r="D290" s="308"/>
      <c r="E290" s="308"/>
      <c r="F290" s="308"/>
      <c r="G290" s="308"/>
      <c r="H290" s="308"/>
      <c r="J290" s="333" t="str">
        <f t="shared" ref="J290" si="2391">IF(D276=1,"2&amp;3",IF(D276=2,"1&amp;3","1&amp;2"))</f>
        <v>1&amp;3</v>
      </c>
      <c r="K290" s="333" t="str">
        <f t="shared" ref="K290" si="2392">IF(E276="A","B&amp;C",IF(E276="B","A&amp;C","A&amp;B"))</f>
        <v>A&amp;B</v>
      </c>
      <c r="L290" s="333" t="str">
        <f t="shared" ref="L290" si="2393">IF(F276=1,"2&amp;3",IF(F276=2,"1&amp;3","1&amp;2"))</f>
        <v>1&amp;2</v>
      </c>
      <c r="M290" s="333" t="str">
        <f t="shared" ref="M290" si="2394">IF(G276="A","B&amp;C",IF(G276="B","A&amp;C","A&amp;B"))</f>
        <v>A&amp;B</v>
      </c>
      <c r="N290" s="333" t="str">
        <f t="shared" ref="N290" si="2395">IF(H276=1,"2&amp;3",IF(H276=2,"1&amp;3","1&amp;2"))</f>
        <v>1&amp;2</v>
      </c>
      <c r="O290" s="306"/>
      <c r="P290" s="308"/>
      <c r="Q290" s="306"/>
      <c r="R290" s="306"/>
      <c r="S290" s="335" t="str">
        <f t="shared" ref="S290" si="2396">IF(D277="A","B&amp;C",IF(D277="B","A&amp;C","A&amp;B"))</f>
        <v>A&amp;C</v>
      </c>
      <c r="T290" s="335" t="str">
        <f t="shared" ref="T290" si="2397">IF(E277=1,"2&amp;3",IF(E277=2,"1&amp;3","1&amp;2"))</f>
        <v>1&amp;3</v>
      </c>
      <c r="U290" s="335" t="str">
        <f t="shared" ref="U290" si="2398">IF(F277="A","B&amp;C",IF(F277="B","A&amp;C","A&amp;B"))</f>
        <v>A&amp;B</v>
      </c>
      <c r="V290" s="335" t="str">
        <f t="shared" ref="V290" si="2399">IF(G277=1,"2&amp;3",IF(G277=2,"1&amp;3","1&amp;2"))</f>
        <v>2&amp;3</v>
      </c>
      <c r="W290" s="335" t="str">
        <f t="shared" ref="W290" si="2400">IF(H277="A","B&amp;C",IF(H277="B","A&amp;C","A&amp;B"))</f>
        <v>A&amp;B</v>
      </c>
      <c r="X290" s="306"/>
      <c r="Y290" s="308"/>
      <c r="Z290" s="306"/>
      <c r="AA290" s="306"/>
      <c r="AB290" s="337" t="str">
        <f t="shared" ref="AB290" si="2401">IF(D278="L","H","L")</f>
        <v>L</v>
      </c>
      <c r="AC290" s="337" t="str">
        <f t="shared" ref="AC290" si="2402">IF(E278="O","E","O")</f>
        <v>O</v>
      </c>
      <c r="AD290" s="337" t="str">
        <f t="shared" ref="AD290" si="2403">IF(F278="L","H","L")</f>
        <v>L</v>
      </c>
      <c r="AE290" s="337" t="str">
        <f t="shared" ref="AE290" si="2404">IF(G278="O","E","O")</f>
        <v>E</v>
      </c>
      <c r="AF290" s="337" t="str">
        <f t="shared" ref="AF290" si="2405">IF(H278="L","H","L")</f>
        <v>L</v>
      </c>
      <c r="AG290" s="306"/>
      <c r="AH290" s="308"/>
      <c r="AI290" s="306"/>
    </row>
    <row r="291" spans="1:35">
      <c r="A291" s="327">
        <f t="shared" si="2210"/>
        <v>281</v>
      </c>
      <c r="B291" s="328">
        <f>Data!B291</f>
        <v>20</v>
      </c>
      <c r="D291" s="334">
        <f t="shared" ref="D291" si="2406">IF(AND(B291&gt;0,B291&lt;=12),1,IF(AND(B291&gt;12,B291&lt;=24),2,IF(AND(B291&gt;24,B291&lt;=36),3,0)))</f>
        <v>2</v>
      </c>
      <c r="E291" s="334" t="str">
        <f t="shared" ref="E291" si="2407">IF(B292=0,0,IF(MOD(B292,3)=1,"A",IF(MOD(B292,3)=2,"B","C")))</f>
        <v>B</v>
      </c>
      <c r="F291" s="334">
        <f t="shared" ref="F291" si="2408">IF(AND(B293&gt;0,B293&lt;=12),1,IF(AND(B293&gt;12,B293&lt;=24),2,IF(AND(B293&gt;24,B293&lt;=36),3,0)))</f>
        <v>3</v>
      </c>
      <c r="G291" s="334" t="str">
        <f t="shared" ref="G291" si="2409">IF(B294=0,0,IF(MOD(B294,3)=1,"A",IF(MOD(B294,3)=2,"B","C")))</f>
        <v>A</v>
      </c>
      <c r="H291" s="334">
        <f t="shared" ref="H291" si="2410">IF(AND(B295&gt;0,B295&lt;=12),1,IF(AND(B295&gt;12,B295&lt;=24),2,IF(AND(B295&gt;24,B295&lt;=36),3,0)))</f>
        <v>2</v>
      </c>
      <c r="J291" s="314" t="str">
        <f t="shared" ref="J291" si="2411">IF(AND(D291&lt;&gt;D276,D291&lt;&gt;0),"W","L")</f>
        <v>L</v>
      </c>
      <c r="K291" s="314" t="str">
        <f t="shared" ref="K291" si="2412">IF(J291="W"," ", IF(AND(E291&lt;&gt;E276,E291&lt;&gt;0),"W","L"))</f>
        <v>W</v>
      </c>
      <c r="L291" s="314" t="str">
        <f t="shared" ref="L291:N291" si="2413">IF(OR(K291="W",K291=" ")," ",IF(AND(F291&lt;&gt;F276,F291&lt;&gt;0),"W","L"))</f>
        <v xml:space="preserve"> </v>
      </c>
      <c r="M291" s="314" t="str">
        <f t="shared" si="2413"/>
        <v xml:space="preserve"> </v>
      </c>
      <c r="N291" s="314" t="str">
        <f t="shared" si="2413"/>
        <v xml:space="preserve"> </v>
      </c>
      <c r="O291" s="306"/>
      <c r="P291" s="308">
        <f t="shared" ref="P291" si="2414">IF(J291="W",1,IF(K291="W",2,IF(L291="W",3,IF(M291="W",4,IF(N291="W",5,"L")))))</f>
        <v>2</v>
      </c>
      <c r="Q291" s="306">
        <f t="shared" ref="Q291" si="2415">IF(P291&lt;&gt;"L",Q286+1,Q286-243)</f>
        <v>54</v>
      </c>
      <c r="R291" s="306"/>
      <c r="S291" s="314" t="str">
        <f t="shared" ref="S291" si="2416">IF(AND(D292&lt;&gt;D277,D292&lt;&gt;0),"W","L")</f>
        <v>L</v>
      </c>
      <c r="T291" s="314" t="str">
        <f t="shared" ref="T291" si="2417">IF(S291="W"," ", IF(AND(E292&lt;&gt;E277,E292&lt;&gt;0),"W","L"))</f>
        <v>L</v>
      </c>
      <c r="U291" s="314" t="str">
        <f t="shared" ref="U291:W291" si="2418">IF(OR(T291="W",T291=" ")," ",IF(AND(F292&lt;&gt;F277,F292&lt;&gt;0),"W","L"))</f>
        <v>L</v>
      </c>
      <c r="V291" s="314" t="str">
        <f t="shared" si="2418"/>
        <v>W</v>
      </c>
      <c r="W291" s="314" t="str">
        <f t="shared" si="2418"/>
        <v xml:space="preserve"> </v>
      </c>
      <c r="X291" s="306"/>
      <c r="Y291" s="308">
        <f t="shared" ref="Y291" si="2419">IF(S291="W",1,IF(T291="W",2,IF(U291="W",3,IF(V291="W",4,IF(W291="W",5,"L")))))</f>
        <v>4</v>
      </c>
      <c r="Z291" s="306">
        <f t="shared" ref="Z291" si="2420">IF(Y291&lt;&gt;"L",Z286+1,Z286-243)</f>
        <v>54</v>
      </c>
      <c r="AA291" s="306"/>
      <c r="AB291" s="314" t="str">
        <f t="shared" ref="AB291" si="2421">IF(AND(D293&lt;&gt;D278,D293&lt;&gt;0),"W","L")</f>
        <v>L</v>
      </c>
      <c r="AC291" s="314" t="str">
        <f t="shared" ref="AC291" si="2422">IF(AB291="W"," ", IF(AND(E293&lt;&gt;E278,E293&lt;&gt;0),"W","L"))</f>
        <v>L</v>
      </c>
      <c r="AD291" s="314" t="str">
        <f t="shared" ref="AD291:AF291" si="2423">IF(OR(AC291="W",AC291=" ")," ",IF(AND(F293&lt;&gt;F278,F293&lt;&gt;0),"W","L"))</f>
        <v>L</v>
      </c>
      <c r="AE291" s="314" t="str">
        <f t="shared" si="2423"/>
        <v>L</v>
      </c>
      <c r="AF291" s="314" t="str">
        <f t="shared" si="2423"/>
        <v>W</v>
      </c>
      <c r="AG291" s="306"/>
      <c r="AH291" s="308">
        <f t="shared" ref="AH291" si="2424">IF(AB291="W",1,IF(AC291="W",2,IF(AD291="W",3,IF(AE291="W",4,IF(AF291="W",5,"L")))))</f>
        <v>5</v>
      </c>
      <c r="AI291" s="306">
        <f t="shared" ref="AI291" si="2425">IF(AH291&lt;&gt;"L",AI286+1,AI286-31)</f>
        <v>-42</v>
      </c>
    </row>
    <row r="292" spans="1:35">
      <c r="A292" s="327">
        <f t="shared" si="2210"/>
        <v>282</v>
      </c>
      <c r="B292" s="328">
        <f>Data!B292</f>
        <v>14</v>
      </c>
      <c r="D292" s="336" t="str">
        <f t="shared" ref="D292" si="2426">IF(B291=0,0,IF(MOD(B291,3)=1,"A",IF(MOD(B291,3)=2,"B","C")))</f>
        <v>B</v>
      </c>
      <c r="E292" s="336">
        <f t="shared" ref="E292" si="2427">IF(AND(B292&gt;0,B292&lt;=12),1,IF(AND(B292&gt;12,B292&lt;=24),2,IF(AND(B292&gt;24,B292&lt;=36),3,0)))</f>
        <v>2</v>
      </c>
      <c r="F292" s="336" t="str">
        <f t="shared" ref="F292" si="2428">IF(B293=0,0,IF(MOD(B293,3)=1,"A",IF(MOD(B293,3)=2,"B","C")))</f>
        <v>C</v>
      </c>
      <c r="G292" s="336">
        <f t="shared" ref="G292" si="2429">IF(AND(B294&gt;0,B294&lt;=12),1,IF(AND(B294&gt;12,B294&lt;=24),2,IF(AND(B294&gt;24,B294&lt;=36),3,0)))</f>
        <v>3</v>
      </c>
      <c r="H292" s="336" t="str">
        <f t="shared" ref="H292" si="2430">IF(B295=0,0,IF(MOD(B295,3)=1,"A",IF(MOD(B295,3)=2,"B","C")))</f>
        <v>A</v>
      </c>
      <c r="O292" s="306"/>
      <c r="P292" s="308"/>
      <c r="Q292" s="306"/>
      <c r="R292" s="306"/>
      <c r="X292" s="306"/>
      <c r="Y292" s="308"/>
      <c r="Z292" s="306"/>
      <c r="AA292" s="306"/>
      <c r="AG292" s="306"/>
      <c r="AH292" s="308"/>
      <c r="AI292" s="306"/>
    </row>
    <row r="293" spans="1:35">
      <c r="A293" s="327">
        <f t="shared" si="2210"/>
        <v>283</v>
      </c>
      <c r="B293" s="328">
        <f>Data!B293</f>
        <v>33</v>
      </c>
      <c r="D293" s="338" t="str">
        <f t="shared" ref="D293" si="2431">IF(B291=0,0,IF(B291&lt;=18,"L","H"))</f>
        <v>H</v>
      </c>
      <c r="E293" s="338" t="str">
        <f t="shared" ref="E293" si="2432">IF(B292=0,0,IF(ISODD(B292),"O","E"))</f>
        <v>E</v>
      </c>
      <c r="F293" s="338" t="str">
        <f t="shared" ref="F293" si="2433">IF(B293=0,0,IF(B293&lt;=18,"L","H"))</f>
        <v>H</v>
      </c>
      <c r="G293" s="338" t="str">
        <f t="shared" ref="G293" si="2434">IF(B294=0,0,IF(ISODD(B294),"O","E"))</f>
        <v>O</v>
      </c>
      <c r="H293" s="338" t="str">
        <f t="shared" ref="H293" si="2435">IF(B295=0,0,IF(B295&lt;=18,"L","H"))</f>
        <v>L</v>
      </c>
      <c r="O293" s="306"/>
      <c r="P293" s="308"/>
      <c r="Q293" s="306"/>
      <c r="R293" s="306"/>
      <c r="X293" s="306"/>
      <c r="Y293" s="308"/>
      <c r="Z293" s="306"/>
      <c r="AA293" s="306"/>
      <c r="AG293" s="306"/>
      <c r="AH293" s="308"/>
      <c r="AI293" s="306"/>
    </row>
    <row r="294" spans="1:35">
      <c r="A294" s="327">
        <f t="shared" si="2210"/>
        <v>284</v>
      </c>
      <c r="B294" s="328">
        <f>Data!B294</f>
        <v>31</v>
      </c>
      <c r="D294" s="308"/>
      <c r="E294" s="308"/>
      <c r="F294" s="308"/>
      <c r="G294" s="308"/>
      <c r="H294" s="308"/>
      <c r="O294" s="306"/>
      <c r="P294" s="308"/>
      <c r="Q294" s="306"/>
      <c r="R294" s="306"/>
      <c r="X294" s="306"/>
      <c r="Y294" s="308"/>
      <c r="Z294" s="306"/>
      <c r="AA294" s="306"/>
      <c r="AG294" s="306"/>
      <c r="AH294" s="308"/>
      <c r="AI294" s="306"/>
    </row>
    <row r="295" spans="1:35">
      <c r="A295" s="327">
        <f t="shared" si="2210"/>
        <v>285</v>
      </c>
      <c r="B295" s="328">
        <f>Data!B295</f>
        <v>16</v>
      </c>
      <c r="D295" s="308"/>
      <c r="E295" s="308"/>
      <c r="F295" s="308"/>
      <c r="G295" s="308"/>
      <c r="H295" s="308"/>
      <c r="J295" s="333" t="str">
        <f t="shared" ref="J295" si="2436">IF(D281=1,"2&amp;3",IF(D281=2,"1&amp;3","1&amp;2"))</f>
        <v>1&amp;3</v>
      </c>
      <c r="K295" s="333" t="str">
        <f t="shared" ref="K295" si="2437">IF(E281="A","B&amp;C",IF(E281="B","A&amp;C","A&amp;B"))</f>
        <v>B&amp;C</v>
      </c>
      <c r="L295" s="333" t="str">
        <f t="shared" ref="L295" si="2438">IF(F281=1,"2&amp;3",IF(F281=2,"1&amp;3","1&amp;2"))</f>
        <v>1&amp;2</v>
      </c>
      <c r="M295" s="333" t="str">
        <f t="shared" ref="M295" si="2439">IF(G281="A","B&amp;C",IF(G281="B","A&amp;C","A&amp;B"))</f>
        <v>A&amp;B</v>
      </c>
      <c r="N295" s="333" t="str">
        <f t="shared" ref="N295" si="2440">IF(H281=1,"2&amp;3",IF(H281=2,"1&amp;3","1&amp;2"))</f>
        <v>1&amp;2</v>
      </c>
      <c r="O295" s="306"/>
      <c r="P295" s="308"/>
      <c r="Q295" s="306"/>
      <c r="R295" s="306"/>
      <c r="S295" s="335" t="str">
        <f t="shared" ref="S295" si="2441">IF(D282="A","B&amp;C",IF(D282="B","A&amp;C","A&amp;B"))</f>
        <v>B&amp;C</v>
      </c>
      <c r="T295" s="335" t="str">
        <f t="shared" ref="T295" si="2442">IF(E282=1,"2&amp;3",IF(E282=2,"1&amp;3","1&amp;2"))</f>
        <v>2&amp;3</v>
      </c>
      <c r="U295" s="335" t="str">
        <f t="shared" ref="U295" si="2443">IF(F282="A","B&amp;C",IF(F282="B","A&amp;C","A&amp;B"))</f>
        <v>A&amp;B</v>
      </c>
      <c r="V295" s="335" t="str">
        <f t="shared" ref="V295" si="2444">IF(G282=1,"2&amp;3",IF(G282=2,"1&amp;3","1&amp;2"))</f>
        <v>1&amp;2</v>
      </c>
      <c r="W295" s="335" t="str">
        <f t="shared" ref="W295" si="2445">IF(H282="A","B&amp;C",IF(H282="B","A&amp;C","A&amp;B"))</f>
        <v>A&amp;C</v>
      </c>
      <c r="X295" s="306"/>
      <c r="Y295" s="308"/>
      <c r="Z295" s="306"/>
      <c r="AA295" s="306"/>
      <c r="AB295" s="337" t="str">
        <f t="shared" ref="AB295" si="2446">IF(D283="L","H","L")</f>
        <v>H</v>
      </c>
      <c r="AC295" s="337" t="str">
        <f t="shared" ref="AC295" si="2447">IF(E283="O","E","O")</f>
        <v>O</v>
      </c>
      <c r="AD295" s="337" t="str">
        <f t="shared" ref="AD295" si="2448">IF(F283="L","H","L")</f>
        <v>L</v>
      </c>
      <c r="AE295" s="337" t="str">
        <f t="shared" ref="AE295" si="2449">IF(G283="O","E","O")</f>
        <v>E</v>
      </c>
      <c r="AF295" s="337" t="str">
        <f t="shared" ref="AF295" si="2450">IF(H283="L","H","L")</f>
        <v>L</v>
      </c>
      <c r="AG295" s="306"/>
      <c r="AH295" s="308"/>
      <c r="AI295" s="306"/>
    </row>
    <row r="296" spans="1:35">
      <c r="A296" s="327">
        <f t="shared" si="2210"/>
        <v>286</v>
      </c>
      <c r="B296" s="328">
        <f>Data!B296</f>
        <v>22</v>
      </c>
      <c r="D296" s="334">
        <f t="shared" ref="D296" si="2451">IF(AND(B296&gt;0,B296&lt;=12),1,IF(AND(B296&gt;12,B296&lt;=24),2,IF(AND(B296&gt;24,B296&lt;=36),3,0)))</f>
        <v>2</v>
      </c>
      <c r="E296" s="334" t="str">
        <f t="shared" ref="E296" si="2452">IF(B297=0,0,IF(MOD(B297,3)=1,"A",IF(MOD(B297,3)=2,"B","C")))</f>
        <v>B</v>
      </c>
      <c r="F296" s="334">
        <f t="shared" ref="F296" si="2453">IF(AND(B298&gt;0,B298&lt;=12),1,IF(AND(B298&gt;12,B298&lt;=24),2,IF(AND(B298&gt;24,B298&lt;=36),3,0)))</f>
        <v>1</v>
      </c>
      <c r="G296" s="334">
        <f t="shared" ref="G296" si="2454">IF(B299=0,0,IF(MOD(B299,3)=1,"A",IF(MOD(B299,3)=2,"B","C")))</f>
        <v>0</v>
      </c>
      <c r="H296" s="334">
        <f t="shared" ref="H296" si="2455">IF(AND(B300&gt;0,B300&lt;=12),1,IF(AND(B300&gt;12,B300&lt;=24),2,IF(AND(B300&gt;24,B300&lt;=36),3,0)))</f>
        <v>3</v>
      </c>
      <c r="J296" s="314" t="str">
        <f t="shared" ref="J296" si="2456">IF(AND(D296&lt;&gt;D281,D296&lt;&gt;0),"W","L")</f>
        <v>L</v>
      </c>
      <c r="K296" s="314" t="str">
        <f t="shared" ref="K296" si="2457">IF(J296="W"," ", IF(AND(E296&lt;&gt;E281,E296&lt;&gt;0),"W","L"))</f>
        <v>W</v>
      </c>
      <c r="L296" s="314" t="str">
        <f t="shared" ref="L296:N296" si="2458">IF(OR(K296="W",K296=" ")," ",IF(AND(F296&lt;&gt;F281,F296&lt;&gt;0),"W","L"))</f>
        <v xml:space="preserve"> </v>
      </c>
      <c r="M296" s="314" t="str">
        <f t="shared" si="2458"/>
        <v xml:space="preserve"> </v>
      </c>
      <c r="N296" s="314" t="str">
        <f t="shared" si="2458"/>
        <v xml:space="preserve"> </v>
      </c>
      <c r="O296" s="306"/>
      <c r="P296" s="308">
        <f t="shared" ref="P296" si="2459">IF(J296="W",1,IF(K296="W",2,IF(L296="W",3,IF(M296="W",4,IF(N296="W",5,"L")))))</f>
        <v>2</v>
      </c>
      <c r="Q296" s="306">
        <f t="shared" ref="Q296" si="2460">IF(P296&lt;&gt;"L",Q291+1,Q291-243)</f>
        <v>55</v>
      </c>
      <c r="R296" s="306"/>
      <c r="S296" s="314" t="str">
        <f t="shared" ref="S296" si="2461">IF(AND(D297&lt;&gt;D282,D297&lt;&gt;0),"W","L")</f>
        <v>L</v>
      </c>
      <c r="T296" s="314" t="str">
        <f t="shared" ref="T296" si="2462">IF(S296="W"," ", IF(AND(E297&lt;&gt;E282,E297&lt;&gt;0),"W","L"))</f>
        <v>L</v>
      </c>
      <c r="U296" s="314" t="str">
        <f t="shared" ref="U296:W296" si="2463">IF(OR(T296="W",T296=" ")," ",IF(AND(F297&lt;&gt;F282,F297&lt;&gt;0),"W","L"))</f>
        <v>W</v>
      </c>
      <c r="V296" s="314" t="str">
        <f t="shared" si="2463"/>
        <v xml:space="preserve"> </v>
      </c>
      <c r="W296" s="314" t="str">
        <f t="shared" si="2463"/>
        <v xml:space="preserve"> </v>
      </c>
      <c r="X296" s="306"/>
      <c r="Y296" s="308">
        <f t="shared" ref="Y296" si="2464">IF(S296="W",1,IF(T296="W",2,IF(U296="W",3,IF(V296="W",4,IF(W296="W",5,"L")))))</f>
        <v>3</v>
      </c>
      <c r="Z296" s="306">
        <f t="shared" ref="Z296" si="2465">IF(Y296&lt;&gt;"L",Z291+1,Z291-243)</f>
        <v>55</v>
      </c>
      <c r="AA296" s="306"/>
      <c r="AB296" s="314" t="str">
        <f t="shared" ref="AB296" si="2466">IF(AND(D298&lt;&gt;D283,D298&lt;&gt;0),"W","L")</f>
        <v>W</v>
      </c>
      <c r="AC296" s="314" t="str">
        <f t="shared" ref="AC296" si="2467">IF(AB296="W"," ", IF(AND(E298&lt;&gt;E283,E298&lt;&gt;0),"W","L"))</f>
        <v xml:space="preserve"> </v>
      </c>
      <c r="AD296" s="314" t="str">
        <f t="shared" ref="AD296:AF296" si="2468">IF(OR(AC296="W",AC296=" ")," ",IF(AND(F298&lt;&gt;F283,F298&lt;&gt;0),"W","L"))</f>
        <v xml:space="preserve"> </v>
      </c>
      <c r="AE296" s="314" t="str">
        <f t="shared" si="2468"/>
        <v xml:space="preserve"> </v>
      </c>
      <c r="AF296" s="314" t="str">
        <f t="shared" si="2468"/>
        <v xml:space="preserve"> </v>
      </c>
      <c r="AG296" s="306"/>
      <c r="AH296" s="308">
        <f t="shared" ref="AH296" si="2469">IF(AB296="W",1,IF(AC296="W",2,IF(AD296="W",3,IF(AE296="W",4,IF(AF296="W",5,"L")))))</f>
        <v>1</v>
      </c>
      <c r="AI296" s="306">
        <f t="shared" ref="AI296" si="2470">IF(AH296&lt;&gt;"L",AI291+1,AI291-31)</f>
        <v>-41</v>
      </c>
    </row>
    <row r="297" spans="1:35">
      <c r="A297" s="327">
        <f t="shared" si="2210"/>
        <v>287</v>
      </c>
      <c r="B297" s="328">
        <f>Data!B297</f>
        <v>11</v>
      </c>
      <c r="D297" s="336" t="str">
        <f t="shared" ref="D297" si="2471">IF(B296=0,0,IF(MOD(B296,3)=1,"A",IF(MOD(B296,3)=2,"B","C")))</f>
        <v>A</v>
      </c>
      <c r="E297" s="336">
        <f t="shared" ref="E297" si="2472">IF(AND(B297&gt;0,B297&lt;=12),1,IF(AND(B297&gt;12,B297&lt;=24),2,IF(AND(B297&gt;24,B297&lt;=36),3,0)))</f>
        <v>1</v>
      </c>
      <c r="F297" s="336" t="str">
        <f t="shared" ref="F297" si="2473">IF(B298=0,0,IF(MOD(B298,3)=1,"A",IF(MOD(B298,3)=2,"B","C")))</f>
        <v>B</v>
      </c>
      <c r="G297" s="336">
        <f t="shared" ref="G297" si="2474">IF(AND(B299&gt;0,B299&lt;=12),1,IF(AND(B299&gt;12,B299&lt;=24),2,IF(AND(B299&gt;24,B299&lt;=36),3,0)))</f>
        <v>0</v>
      </c>
      <c r="H297" s="336" t="str">
        <f t="shared" ref="H297" si="2475">IF(B300=0,0,IF(MOD(B300,3)=1,"A",IF(MOD(B300,3)=2,"B","C")))</f>
        <v>B</v>
      </c>
      <c r="O297" s="306"/>
      <c r="P297" s="308"/>
      <c r="Q297" s="306"/>
      <c r="R297" s="306"/>
      <c r="X297" s="306"/>
      <c r="Y297" s="308"/>
      <c r="Z297" s="306"/>
      <c r="AA297" s="306"/>
      <c r="AG297" s="306"/>
      <c r="AH297" s="308"/>
      <c r="AI297" s="306"/>
    </row>
    <row r="298" spans="1:35">
      <c r="A298" s="327">
        <f t="shared" si="2210"/>
        <v>288</v>
      </c>
      <c r="B298" s="328">
        <f>Data!B298</f>
        <v>11</v>
      </c>
      <c r="D298" s="338" t="str">
        <f t="shared" ref="D298" si="2476">IF(B296=0,0,IF(B296&lt;=18,"L","H"))</f>
        <v>H</v>
      </c>
      <c r="E298" s="338" t="str">
        <f t="shared" ref="E298" si="2477">IF(B297=0,0,IF(ISODD(B297),"O","E"))</f>
        <v>O</v>
      </c>
      <c r="F298" s="338" t="str">
        <f t="shared" ref="F298" si="2478">IF(B298=0,0,IF(B298&lt;=18,"L","H"))</f>
        <v>L</v>
      </c>
      <c r="G298" s="338">
        <f t="shared" ref="G298" si="2479">IF(B299=0,0,IF(ISODD(B299),"O","E"))</f>
        <v>0</v>
      </c>
      <c r="H298" s="338" t="str">
        <f t="shared" ref="H298" si="2480">IF(B300=0,0,IF(B300&lt;=18,"L","H"))</f>
        <v>H</v>
      </c>
      <c r="O298" s="306"/>
      <c r="P298" s="308"/>
      <c r="Q298" s="306"/>
      <c r="R298" s="306"/>
      <c r="X298" s="306"/>
      <c r="Y298" s="308"/>
      <c r="Z298" s="306"/>
      <c r="AA298" s="306"/>
      <c r="AG298" s="306"/>
      <c r="AH298" s="308"/>
      <c r="AI298" s="306"/>
    </row>
    <row r="299" spans="1:35">
      <c r="A299" s="327">
        <f t="shared" si="2210"/>
        <v>289</v>
      </c>
      <c r="B299" s="328">
        <f>Data!B299</f>
        <v>0</v>
      </c>
      <c r="D299" s="308"/>
      <c r="E299" s="308"/>
      <c r="F299" s="308"/>
      <c r="G299" s="308"/>
      <c r="H299" s="308"/>
      <c r="O299" s="306"/>
      <c r="P299" s="308"/>
      <c r="Q299" s="306"/>
      <c r="R299" s="306"/>
      <c r="X299" s="306"/>
      <c r="Y299" s="308"/>
      <c r="Z299" s="306"/>
      <c r="AA299" s="306"/>
      <c r="AG299" s="306"/>
      <c r="AH299" s="308"/>
      <c r="AI299" s="306"/>
    </row>
    <row r="300" spans="1:35">
      <c r="A300" s="327">
        <f t="shared" si="2210"/>
        <v>290</v>
      </c>
      <c r="B300" s="328">
        <f>Data!B300</f>
        <v>32</v>
      </c>
      <c r="D300" s="308"/>
      <c r="E300" s="308"/>
      <c r="F300" s="308"/>
      <c r="G300" s="308"/>
      <c r="H300" s="308"/>
      <c r="J300" s="333" t="str">
        <f t="shared" ref="J300" si="2481">IF(D286=1,"2&amp;3",IF(D286=2,"1&amp;3","1&amp;2"))</f>
        <v>1&amp;3</v>
      </c>
      <c r="K300" s="333" t="str">
        <f t="shared" ref="K300" si="2482">IF(E286="A","B&amp;C",IF(E286="B","A&amp;C","A&amp;B"))</f>
        <v>B&amp;C</v>
      </c>
      <c r="L300" s="333" t="str">
        <f t="shared" ref="L300" si="2483">IF(F286=1,"2&amp;3",IF(F286=2,"1&amp;3","1&amp;2"))</f>
        <v>2&amp;3</v>
      </c>
      <c r="M300" s="333" t="str">
        <f t="shared" ref="M300" si="2484">IF(G286="A","B&amp;C",IF(G286="B","A&amp;C","A&amp;B"))</f>
        <v>A&amp;B</v>
      </c>
      <c r="N300" s="333" t="str">
        <f t="shared" ref="N300" si="2485">IF(H286=1,"2&amp;3",IF(H286=2,"1&amp;3","1&amp;2"))</f>
        <v>1&amp;2</v>
      </c>
      <c r="O300" s="306"/>
      <c r="P300" s="308"/>
      <c r="Q300" s="306"/>
      <c r="R300" s="306"/>
      <c r="S300" s="335" t="str">
        <f t="shared" ref="S300" si="2486">IF(D287="A","B&amp;C",IF(D287="B","A&amp;C","A&amp;B"))</f>
        <v>B&amp;C</v>
      </c>
      <c r="T300" s="335" t="str">
        <f t="shared" ref="T300" si="2487">IF(E287=1,"2&amp;3",IF(E287=2,"1&amp;3","1&amp;2"))</f>
        <v>1&amp;3</v>
      </c>
      <c r="U300" s="335" t="str">
        <f t="shared" ref="U300" si="2488">IF(F287="A","B&amp;C",IF(F287="B","A&amp;C","A&amp;B"))</f>
        <v>A&amp;B</v>
      </c>
      <c r="V300" s="335" t="str">
        <f t="shared" ref="V300" si="2489">IF(G287=1,"2&amp;3",IF(G287=2,"1&amp;3","1&amp;2"))</f>
        <v>1&amp;2</v>
      </c>
      <c r="W300" s="335" t="str">
        <f t="shared" ref="W300" si="2490">IF(H287="A","B&amp;C",IF(H287="B","A&amp;C","A&amp;B"))</f>
        <v>B&amp;C</v>
      </c>
      <c r="X300" s="306"/>
      <c r="Y300" s="308"/>
      <c r="Z300" s="306"/>
      <c r="AA300" s="306"/>
      <c r="AB300" s="337" t="str">
        <f t="shared" ref="AB300" si="2491">IF(D288="L","H","L")</f>
        <v>L</v>
      </c>
      <c r="AC300" s="337" t="str">
        <f t="shared" ref="AC300" si="2492">IF(E288="O","E","O")</f>
        <v>E</v>
      </c>
      <c r="AD300" s="337" t="str">
        <f t="shared" ref="AD300" si="2493">IF(F288="L","H","L")</f>
        <v>H</v>
      </c>
      <c r="AE300" s="337" t="str">
        <f t="shared" ref="AE300" si="2494">IF(G288="O","E","O")</f>
        <v>E</v>
      </c>
      <c r="AF300" s="337" t="str">
        <f t="shared" ref="AF300" si="2495">IF(H288="L","H","L")</f>
        <v>L</v>
      </c>
      <c r="AG300" s="306"/>
      <c r="AH300" s="308"/>
      <c r="AI300" s="306"/>
    </row>
    <row r="301" spans="1:35">
      <c r="A301" s="327">
        <f t="shared" si="2210"/>
        <v>291</v>
      </c>
      <c r="B301" s="328">
        <f>Data!B301</f>
        <v>0</v>
      </c>
      <c r="D301" s="334">
        <f t="shared" ref="D301" si="2496">IF(AND(B301&gt;0,B301&lt;=12),1,IF(AND(B301&gt;12,B301&lt;=24),2,IF(AND(B301&gt;24,B301&lt;=36),3,0)))</f>
        <v>0</v>
      </c>
      <c r="E301" s="334" t="str">
        <f t="shared" ref="E301" si="2497">IF(B302=0,0,IF(MOD(B302,3)=1,"A",IF(MOD(B302,3)=2,"B","C")))</f>
        <v>C</v>
      </c>
      <c r="F301" s="334">
        <f t="shared" ref="F301" si="2498">IF(AND(B303&gt;0,B303&lt;=12),1,IF(AND(B303&gt;12,B303&lt;=24),2,IF(AND(B303&gt;24,B303&lt;=36),3,0)))</f>
        <v>1</v>
      </c>
      <c r="G301" s="334" t="str">
        <f t="shared" ref="G301" si="2499">IF(B304=0,0,IF(MOD(B304,3)=1,"A",IF(MOD(B304,3)=2,"B","C")))</f>
        <v>C</v>
      </c>
      <c r="H301" s="334">
        <f t="shared" ref="H301" si="2500">IF(AND(B305&gt;0,B305&lt;=12),1,IF(AND(B305&gt;12,B305&lt;=24),2,IF(AND(B305&gt;24,B305&lt;=36),3,0)))</f>
        <v>2</v>
      </c>
      <c r="J301" s="314" t="str">
        <f t="shared" ref="J301" si="2501">IF(AND(D301&lt;&gt;D286,D301&lt;&gt;0),"W","L")</f>
        <v>L</v>
      </c>
      <c r="K301" s="314" t="str">
        <f t="shared" ref="K301" si="2502">IF(J301="W"," ", IF(AND(E301&lt;&gt;E286,E301&lt;&gt;0),"W","L"))</f>
        <v>W</v>
      </c>
      <c r="L301" s="314" t="str">
        <f t="shared" ref="L301:N301" si="2503">IF(OR(K301="W",K301=" ")," ",IF(AND(F301&lt;&gt;F286,F301&lt;&gt;0),"W","L"))</f>
        <v xml:space="preserve"> </v>
      </c>
      <c r="M301" s="314" t="str">
        <f t="shared" si="2503"/>
        <v xml:space="preserve"> </v>
      </c>
      <c r="N301" s="314" t="str">
        <f t="shared" si="2503"/>
        <v xml:space="preserve"> </v>
      </c>
      <c r="O301" s="306"/>
      <c r="P301" s="308">
        <f t="shared" ref="P301" si="2504">IF(J301="W",1,IF(K301="W",2,IF(L301="W",3,IF(M301="W",4,IF(N301="W",5,"L")))))</f>
        <v>2</v>
      </c>
      <c r="Q301" s="306">
        <f t="shared" ref="Q301" si="2505">IF(P301&lt;&gt;"L",Q296+1,Q296-243)</f>
        <v>56</v>
      </c>
      <c r="R301" s="306"/>
      <c r="S301" s="314" t="str">
        <f t="shared" ref="S301" si="2506">IF(AND(D302&lt;&gt;D287,D302&lt;&gt;0),"W","L")</f>
        <v>L</v>
      </c>
      <c r="T301" s="314" t="str">
        <f t="shared" ref="T301" si="2507">IF(S301="W"," ", IF(AND(E302&lt;&gt;E287,E302&lt;&gt;0),"W","L"))</f>
        <v>W</v>
      </c>
      <c r="U301" s="314" t="str">
        <f t="shared" ref="U301:W301" si="2508">IF(OR(T301="W",T301=" ")," ",IF(AND(F302&lt;&gt;F287,F302&lt;&gt;0),"W","L"))</f>
        <v xml:space="preserve"> </v>
      </c>
      <c r="V301" s="314" t="str">
        <f t="shared" si="2508"/>
        <v xml:space="preserve"> </v>
      </c>
      <c r="W301" s="314" t="str">
        <f t="shared" si="2508"/>
        <v xml:space="preserve"> </v>
      </c>
      <c r="X301" s="306"/>
      <c r="Y301" s="308">
        <f t="shared" ref="Y301" si="2509">IF(S301="W",1,IF(T301="W",2,IF(U301="W",3,IF(V301="W",4,IF(W301="W",5,"L")))))</f>
        <v>2</v>
      </c>
      <c r="Z301" s="306">
        <f t="shared" ref="Z301" si="2510">IF(Y301&lt;&gt;"L",Z296+1,Z296-243)</f>
        <v>56</v>
      </c>
      <c r="AA301" s="306"/>
      <c r="AB301" s="314" t="str">
        <f t="shared" ref="AB301" si="2511">IF(AND(D303&lt;&gt;D288,D303&lt;&gt;0),"W","L")</f>
        <v>L</v>
      </c>
      <c r="AC301" s="314" t="str">
        <f t="shared" ref="AC301" si="2512">IF(AB301="W"," ", IF(AND(E303&lt;&gt;E288,E303&lt;&gt;0),"W","L"))</f>
        <v>L</v>
      </c>
      <c r="AD301" s="314" t="str">
        <f t="shared" ref="AD301:AF301" si="2513">IF(OR(AC301="W",AC301=" ")," ",IF(AND(F303&lt;&gt;F288,F303&lt;&gt;0),"W","L"))</f>
        <v>L</v>
      </c>
      <c r="AE301" s="314" t="str">
        <f t="shared" si="2513"/>
        <v>L</v>
      </c>
      <c r="AF301" s="314" t="str">
        <f t="shared" si="2513"/>
        <v>L</v>
      </c>
      <c r="AG301" s="306"/>
      <c r="AH301" s="308" t="str">
        <f t="shared" ref="AH301" si="2514">IF(AB301="W",1,IF(AC301="W",2,IF(AD301="W",3,IF(AE301="W",4,IF(AF301="W",5,"L")))))</f>
        <v>L</v>
      </c>
      <c r="AI301" s="306">
        <f t="shared" ref="AI301" si="2515">IF(AH301&lt;&gt;"L",AI296+1,AI296-31)</f>
        <v>-72</v>
      </c>
    </row>
    <row r="302" spans="1:35">
      <c r="A302" s="327">
        <f t="shared" si="2210"/>
        <v>292</v>
      </c>
      <c r="B302" s="328">
        <f>Data!B302</f>
        <v>9</v>
      </c>
      <c r="D302" s="336">
        <f t="shared" ref="D302" si="2516">IF(B301=0,0,IF(MOD(B301,3)=1,"A",IF(MOD(B301,3)=2,"B","C")))</f>
        <v>0</v>
      </c>
      <c r="E302" s="336">
        <f t="shared" ref="E302" si="2517">IF(AND(B302&gt;0,B302&lt;=12),1,IF(AND(B302&gt;12,B302&lt;=24),2,IF(AND(B302&gt;24,B302&lt;=36),3,0)))</f>
        <v>1</v>
      </c>
      <c r="F302" s="336" t="str">
        <f t="shared" ref="F302" si="2518">IF(B303=0,0,IF(MOD(B303,3)=1,"A",IF(MOD(B303,3)=2,"B","C")))</f>
        <v>B</v>
      </c>
      <c r="G302" s="336">
        <f t="shared" ref="G302" si="2519">IF(AND(B304&gt;0,B304&lt;=12),1,IF(AND(B304&gt;12,B304&lt;=24),2,IF(AND(B304&gt;24,B304&lt;=36),3,0)))</f>
        <v>2</v>
      </c>
      <c r="H302" s="336" t="str">
        <f t="shared" ref="H302" si="2520">IF(B305=0,0,IF(MOD(B305,3)=1,"A",IF(MOD(B305,3)=2,"B","C")))</f>
        <v>C</v>
      </c>
      <c r="O302" s="306"/>
      <c r="P302" s="308"/>
      <c r="Q302" s="306"/>
      <c r="R302" s="306"/>
      <c r="X302" s="306"/>
      <c r="Y302" s="308"/>
      <c r="Z302" s="306"/>
      <c r="AA302" s="306"/>
      <c r="AG302" s="306"/>
      <c r="AH302" s="308"/>
      <c r="AI302" s="306"/>
    </row>
    <row r="303" spans="1:35">
      <c r="A303" s="327">
        <f t="shared" si="2210"/>
        <v>293</v>
      </c>
      <c r="B303" s="328">
        <f>Data!B303</f>
        <v>11</v>
      </c>
      <c r="D303" s="338">
        <f t="shared" ref="D303" si="2521">IF(B301=0,0,IF(B301&lt;=18,"L","H"))</f>
        <v>0</v>
      </c>
      <c r="E303" s="338" t="str">
        <f t="shared" ref="E303" si="2522">IF(B302=0,0,IF(ISODD(B302),"O","E"))</f>
        <v>O</v>
      </c>
      <c r="F303" s="338" t="str">
        <f t="shared" ref="F303" si="2523">IF(B303=0,0,IF(B303&lt;=18,"L","H"))</f>
        <v>L</v>
      </c>
      <c r="G303" s="338" t="str">
        <f t="shared" ref="G303" si="2524">IF(B304=0,0,IF(ISODD(B304),"O","E"))</f>
        <v>O</v>
      </c>
      <c r="H303" s="338" t="str">
        <f t="shared" ref="H303" si="2525">IF(B305=0,0,IF(B305&lt;=18,"L","H"))</f>
        <v>H</v>
      </c>
      <c r="O303" s="306"/>
      <c r="P303" s="308"/>
      <c r="Q303" s="306"/>
      <c r="R303" s="306"/>
      <c r="X303" s="306"/>
      <c r="Y303" s="308"/>
      <c r="Z303" s="306"/>
      <c r="AA303" s="306"/>
      <c r="AG303" s="306"/>
      <c r="AH303" s="308"/>
      <c r="AI303" s="306"/>
    </row>
    <row r="304" spans="1:35">
      <c r="A304" s="327">
        <f t="shared" si="2210"/>
        <v>294</v>
      </c>
      <c r="B304" s="328">
        <f>Data!B304</f>
        <v>15</v>
      </c>
      <c r="D304" s="308"/>
      <c r="E304" s="308"/>
      <c r="F304" s="308"/>
      <c r="G304" s="308"/>
      <c r="H304" s="308"/>
      <c r="O304" s="306"/>
      <c r="P304" s="308"/>
      <c r="Q304" s="306"/>
      <c r="R304" s="306"/>
      <c r="X304" s="306"/>
      <c r="Y304" s="308"/>
      <c r="Z304" s="306"/>
      <c r="AA304" s="306"/>
      <c r="AG304" s="306"/>
      <c r="AH304" s="308"/>
      <c r="AI304" s="306"/>
    </row>
    <row r="305" spans="1:35">
      <c r="A305" s="327">
        <f t="shared" si="2210"/>
        <v>295</v>
      </c>
      <c r="B305" s="328">
        <f>Data!B305</f>
        <v>24</v>
      </c>
      <c r="D305" s="308"/>
      <c r="E305" s="308"/>
      <c r="F305" s="308"/>
      <c r="G305" s="308"/>
      <c r="H305" s="308"/>
      <c r="J305" s="333" t="str">
        <f t="shared" ref="J305" si="2526">IF(D291=1,"2&amp;3",IF(D291=2,"1&amp;3","1&amp;2"))</f>
        <v>1&amp;3</v>
      </c>
      <c r="K305" s="333" t="str">
        <f t="shared" ref="K305" si="2527">IF(E291="A","B&amp;C",IF(E291="B","A&amp;C","A&amp;B"))</f>
        <v>A&amp;C</v>
      </c>
      <c r="L305" s="333" t="str">
        <f t="shared" ref="L305" si="2528">IF(F291=1,"2&amp;3",IF(F291=2,"1&amp;3","1&amp;2"))</f>
        <v>1&amp;2</v>
      </c>
      <c r="M305" s="333" t="str">
        <f t="shared" ref="M305" si="2529">IF(G291="A","B&amp;C",IF(G291="B","A&amp;C","A&amp;B"))</f>
        <v>B&amp;C</v>
      </c>
      <c r="N305" s="333" t="str">
        <f t="shared" ref="N305" si="2530">IF(H291=1,"2&amp;3",IF(H291=2,"1&amp;3","1&amp;2"))</f>
        <v>1&amp;3</v>
      </c>
      <c r="O305" s="306"/>
      <c r="P305" s="308"/>
      <c r="Q305" s="306"/>
      <c r="R305" s="306"/>
      <c r="S305" s="335" t="str">
        <f t="shared" ref="S305" si="2531">IF(D292="A","B&amp;C",IF(D292="B","A&amp;C","A&amp;B"))</f>
        <v>A&amp;C</v>
      </c>
      <c r="T305" s="335" t="str">
        <f t="shared" ref="T305" si="2532">IF(E292=1,"2&amp;3",IF(E292=2,"1&amp;3","1&amp;2"))</f>
        <v>1&amp;3</v>
      </c>
      <c r="U305" s="335" t="str">
        <f t="shared" ref="U305" si="2533">IF(F292="A","B&amp;C",IF(F292="B","A&amp;C","A&amp;B"))</f>
        <v>A&amp;B</v>
      </c>
      <c r="V305" s="335" t="str">
        <f t="shared" ref="V305" si="2534">IF(G292=1,"2&amp;3",IF(G292=2,"1&amp;3","1&amp;2"))</f>
        <v>1&amp;2</v>
      </c>
      <c r="W305" s="335" t="str">
        <f t="shared" ref="W305" si="2535">IF(H292="A","B&amp;C",IF(H292="B","A&amp;C","A&amp;B"))</f>
        <v>B&amp;C</v>
      </c>
      <c r="X305" s="306"/>
      <c r="Y305" s="308"/>
      <c r="Z305" s="306"/>
      <c r="AA305" s="306"/>
      <c r="AB305" s="337" t="str">
        <f t="shared" ref="AB305" si="2536">IF(D293="L","H","L")</f>
        <v>L</v>
      </c>
      <c r="AC305" s="337" t="str">
        <f t="shared" ref="AC305" si="2537">IF(E293="O","E","O")</f>
        <v>O</v>
      </c>
      <c r="AD305" s="337" t="str">
        <f t="shared" ref="AD305" si="2538">IF(F293="L","H","L")</f>
        <v>L</v>
      </c>
      <c r="AE305" s="337" t="str">
        <f t="shared" ref="AE305" si="2539">IF(G293="O","E","O")</f>
        <v>E</v>
      </c>
      <c r="AF305" s="337" t="str">
        <f t="shared" ref="AF305" si="2540">IF(H293="L","H","L")</f>
        <v>H</v>
      </c>
      <c r="AG305" s="306"/>
      <c r="AH305" s="308"/>
      <c r="AI305" s="306"/>
    </row>
    <row r="306" spans="1:35">
      <c r="A306" s="327">
        <f t="shared" si="2210"/>
        <v>296</v>
      </c>
      <c r="B306" s="328">
        <f>Data!B306</f>
        <v>35</v>
      </c>
      <c r="D306" s="334">
        <f t="shared" ref="D306" si="2541">IF(AND(B306&gt;0,B306&lt;=12),1,IF(AND(B306&gt;12,B306&lt;=24),2,IF(AND(B306&gt;24,B306&lt;=36),3,0)))</f>
        <v>3</v>
      </c>
      <c r="E306" s="334" t="str">
        <f t="shared" ref="E306" si="2542">IF(B307=0,0,IF(MOD(B307,3)=1,"A",IF(MOD(B307,3)=2,"B","C")))</f>
        <v>C</v>
      </c>
      <c r="F306" s="334">
        <f t="shared" ref="F306" si="2543">IF(AND(B308&gt;0,B308&lt;=12),1,IF(AND(B308&gt;12,B308&lt;=24),2,IF(AND(B308&gt;24,B308&lt;=36),3,0)))</f>
        <v>1</v>
      </c>
      <c r="G306" s="334" t="str">
        <f t="shared" ref="G306" si="2544">IF(B309=0,0,IF(MOD(B309,3)=1,"A",IF(MOD(B309,3)=2,"B","C")))</f>
        <v>A</v>
      </c>
      <c r="H306" s="334">
        <f t="shared" ref="H306" si="2545">IF(AND(B310&gt;0,B310&lt;=12),1,IF(AND(B310&gt;12,B310&lt;=24),2,IF(AND(B310&gt;24,B310&lt;=36),3,0)))</f>
        <v>3</v>
      </c>
      <c r="J306" s="314" t="str">
        <f t="shared" ref="J306" si="2546">IF(AND(D306&lt;&gt;D291,D306&lt;&gt;0),"W","L")</f>
        <v>W</v>
      </c>
      <c r="K306" s="314" t="str">
        <f t="shared" ref="K306" si="2547">IF(J306="W"," ", IF(AND(E306&lt;&gt;E291,E306&lt;&gt;0),"W","L"))</f>
        <v xml:space="preserve"> </v>
      </c>
      <c r="L306" s="314" t="str">
        <f t="shared" ref="L306:N306" si="2548">IF(OR(K306="W",K306=" ")," ",IF(AND(F306&lt;&gt;F291,F306&lt;&gt;0),"W","L"))</f>
        <v xml:space="preserve"> </v>
      </c>
      <c r="M306" s="314" t="str">
        <f t="shared" si="2548"/>
        <v xml:space="preserve"> </v>
      </c>
      <c r="N306" s="314" t="str">
        <f t="shared" si="2548"/>
        <v xml:space="preserve"> </v>
      </c>
      <c r="O306" s="306"/>
      <c r="P306" s="308">
        <f t="shared" ref="P306" si="2549">IF(J306="W",1,IF(K306="W",2,IF(L306="W",3,IF(M306="W",4,IF(N306="W",5,"L")))))</f>
        <v>1</v>
      </c>
      <c r="Q306" s="306">
        <f t="shared" ref="Q306" si="2550">IF(P306&lt;&gt;"L",Q301+1,Q301-243)</f>
        <v>57</v>
      </c>
      <c r="R306" s="306"/>
      <c r="S306" s="314" t="str">
        <f t="shared" ref="S306" si="2551">IF(AND(D307&lt;&gt;D292,D307&lt;&gt;0),"W","L")</f>
        <v>L</v>
      </c>
      <c r="T306" s="314" t="str">
        <f t="shared" ref="T306" si="2552">IF(S306="W"," ", IF(AND(E307&lt;&gt;E292,E307&lt;&gt;0),"W","L"))</f>
        <v>W</v>
      </c>
      <c r="U306" s="314" t="str">
        <f t="shared" ref="U306:W306" si="2553">IF(OR(T306="W",T306=" ")," ",IF(AND(F307&lt;&gt;F292,F307&lt;&gt;0),"W","L"))</f>
        <v xml:space="preserve"> </v>
      </c>
      <c r="V306" s="314" t="str">
        <f t="shared" si="2553"/>
        <v xml:space="preserve"> </v>
      </c>
      <c r="W306" s="314" t="str">
        <f t="shared" si="2553"/>
        <v xml:space="preserve"> </v>
      </c>
      <c r="X306" s="306"/>
      <c r="Y306" s="308">
        <f t="shared" ref="Y306" si="2554">IF(S306="W",1,IF(T306="W",2,IF(U306="W",3,IF(V306="W",4,IF(W306="W",5,"L")))))</f>
        <v>2</v>
      </c>
      <c r="Z306" s="306">
        <f t="shared" ref="Z306" si="2555">IF(Y306&lt;&gt;"L",Z301+1,Z301-243)</f>
        <v>57</v>
      </c>
      <c r="AA306" s="306"/>
      <c r="AB306" s="314" t="str">
        <f t="shared" ref="AB306" si="2556">IF(AND(D308&lt;&gt;D293,D308&lt;&gt;0),"W","L")</f>
        <v>L</v>
      </c>
      <c r="AC306" s="314" t="str">
        <f t="shared" ref="AC306" si="2557">IF(AB306="W"," ", IF(AND(E308&lt;&gt;E293,E308&lt;&gt;0),"W","L"))</f>
        <v>W</v>
      </c>
      <c r="AD306" s="314" t="str">
        <f t="shared" ref="AD306:AF306" si="2558">IF(OR(AC306="W",AC306=" ")," ",IF(AND(F308&lt;&gt;F293,F308&lt;&gt;0),"W","L"))</f>
        <v xml:space="preserve"> </v>
      </c>
      <c r="AE306" s="314" t="str">
        <f t="shared" si="2558"/>
        <v xml:space="preserve"> </v>
      </c>
      <c r="AF306" s="314" t="str">
        <f t="shared" si="2558"/>
        <v xml:space="preserve"> </v>
      </c>
      <c r="AG306" s="306"/>
      <c r="AH306" s="308">
        <f t="shared" ref="AH306" si="2559">IF(AB306="W",1,IF(AC306="W",2,IF(AD306="W",3,IF(AE306="W",4,IF(AF306="W",5,"L")))))</f>
        <v>2</v>
      </c>
      <c r="AI306" s="306">
        <f t="shared" ref="AI306" si="2560">IF(AH306&lt;&gt;"L",AI301+1,AI301-31)</f>
        <v>-71</v>
      </c>
    </row>
    <row r="307" spans="1:35">
      <c r="A307" s="327">
        <f t="shared" si="2210"/>
        <v>297</v>
      </c>
      <c r="B307" s="328">
        <f>Data!B307</f>
        <v>3</v>
      </c>
      <c r="D307" s="336" t="str">
        <f t="shared" ref="D307" si="2561">IF(B306=0,0,IF(MOD(B306,3)=1,"A",IF(MOD(B306,3)=2,"B","C")))</f>
        <v>B</v>
      </c>
      <c r="E307" s="336">
        <f t="shared" ref="E307" si="2562">IF(AND(B307&gt;0,B307&lt;=12),1,IF(AND(B307&gt;12,B307&lt;=24),2,IF(AND(B307&gt;24,B307&lt;=36),3,0)))</f>
        <v>1</v>
      </c>
      <c r="F307" s="336" t="str">
        <f t="shared" ref="F307" si="2563">IF(B308=0,0,IF(MOD(B308,3)=1,"A",IF(MOD(B308,3)=2,"B","C")))</f>
        <v>C</v>
      </c>
      <c r="G307" s="336">
        <f t="shared" ref="G307" si="2564">IF(AND(B309&gt;0,B309&lt;=12),1,IF(AND(B309&gt;12,B309&lt;=24),2,IF(AND(B309&gt;24,B309&lt;=36),3,0)))</f>
        <v>1</v>
      </c>
      <c r="H307" s="336" t="str">
        <f t="shared" ref="H307" si="2565">IF(B310=0,0,IF(MOD(B310,3)=1,"A",IF(MOD(B310,3)=2,"B","C")))</f>
        <v>A</v>
      </c>
      <c r="O307" s="306"/>
      <c r="P307" s="308"/>
      <c r="Q307" s="306"/>
      <c r="R307" s="306"/>
      <c r="X307" s="306"/>
      <c r="Y307" s="308"/>
      <c r="Z307" s="306"/>
      <c r="AA307" s="306"/>
      <c r="AG307" s="306"/>
      <c r="AH307" s="308"/>
      <c r="AI307" s="306"/>
    </row>
    <row r="308" spans="1:35">
      <c r="A308" s="327">
        <f t="shared" si="2210"/>
        <v>298</v>
      </c>
      <c r="B308" s="328">
        <f>Data!B308</f>
        <v>3</v>
      </c>
      <c r="D308" s="338" t="str">
        <f t="shared" ref="D308" si="2566">IF(B306=0,0,IF(B306&lt;=18,"L","H"))</f>
        <v>H</v>
      </c>
      <c r="E308" s="338" t="str">
        <f t="shared" ref="E308" si="2567">IF(B307=0,0,IF(ISODD(B307),"O","E"))</f>
        <v>O</v>
      </c>
      <c r="F308" s="338" t="str">
        <f t="shared" ref="F308" si="2568">IF(B308=0,0,IF(B308&lt;=18,"L","H"))</f>
        <v>L</v>
      </c>
      <c r="G308" s="338" t="str">
        <f t="shared" ref="G308" si="2569">IF(B309=0,0,IF(ISODD(B309),"O","E"))</f>
        <v>O</v>
      </c>
      <c r="H308" s="338" t="str">
        <f t="shared" ref="H308" si="2570">IF(B310=0,0,IF(B310&lt;=18,"L","H"))</f>
        <v>H</v>
      </c>
      <c r="O308" s="306"/>
      <c r="P308" s="308"/>
      <c r="Q308" s="306"/>
      <c r="R308" s="306"/>
      <c r="X308" s="306"/>
      <c r="Y308" s="308"/>
      <c r="Z308" s="306"/>
      <c r="AA308" s="306"/>
      <c r="AG308" s="306"/>
      <c r="AH308" s="308"/>
      <c r="AI308" s="306"/>
    </row>
    <row r="309" spans="1:35">
      <c r="A309" s="327">
        <f t="shared" si="2210"/>
        <v>299</v>
      </c>
      <c r="B309" s="328">
        <f>Data!B309</f>
        <v>7</v>
      </c>
      <c r="D309" s="308"/>
      <c r="E309" s="308"/>
      <c r="F309" s="308"/>
      <c r="G309" s="308"/>
      <c r="H309" s="308"/>
      <c r="O309" s="306"/>
      <c r="P309" s="308"/>
      <c r="Q309" s="306"/>
      <c r="R309" s="306"/>
      <c r="X309" s="306"/>
      <c r="Y309" s="308"/>
      <c r="Z309" s="306"/>
      <c r="AA309" s="306"/>
      <c r="AG309" s="306"/>
      <c r="AH309" s="308"/>
      <c r="AI309" s="306"/>
    </row>
    <row r="310" spans="1:35">
      <c r="A310" s="327">
        <f t="shared" si="2210"/>
        <v>300</v>
      </c>
      <c r="B310" s="328">
        <f>Data!B310</f>
        <v>31</v>
      </c>
      <c r="D310" s="308"/>
      <c r="E310" s="308"/>
      <c r="F310" s="308"/>
      <c r="G310" s="308"/>
      <c r="H310" s="308"/>
      <c r="J310" s="333" t="str">
        <f t="shared" ref="J310" si="2571">IF(D296=1,"2&amp;3",IF(D296=2,"1&amp;3","1&amp;2"))</f>
        <v>1&amp;3</v>
      </c>
      <c r="K310" s="333" t="str">
        <f t="shared" ref="K310" si="2572">IF(E296="A","B&amp;C",IF(E296="B","A&amp;C","A&amp;B"))</f>
        <v>A&amp;C</v>
      </c>
      <c r="L310" s="333" t="str">
        <f t="shared" ref="L310" si="2573">IF(F296=1,"2&amp;3",IF(F296=2,"1&amp;3","1&amp;2"))</f>
        <v>2&amp;3</v>
      </c>
      <c r="M310" s="333" t="str">
        <f t="shared" ref="M310" si="2574">IF(G296="A","B&amp;C",IF(G296="B","A&amp;C","A&amp;B"))</f>
        <v>A&amp;B</v>
      </c>
      <c r="N310" s="333" t="str">
        <f t="shared" ref="N310" si="2575">IF(H296=1,"2&amp;3",IF(H296=2,"1&amp;3","1&amp;2"))</f>
        <v>1&amp;2</v>
      </c>
      <c r="O310" s="306"/>
      <c r="P310" s="308"/>
      <c r="Q310" s="306"/>
      <c r="R310" s="306"/>
      <c r="S310" s="335" t="str">
        <f t="shared" ref="S310" si="2576">IF(D297="A","B&amp;C",IF(D297="B","A&amp;C","A&amp;B"))</f>
        <v>B&amp;C</v>
      </c>
      <c r="T310" s="335" t="str">
        <f t="shared" ref="T310" si="2577">IF(E297=1,"2&amp;3",IF(E297=2,"1&amp;3","1&amp;2"))</f>
        <v>2&amp;3</v>
      </c>
      <c r="U310" s="335" t="str">
        <f t="shared" ref="U310" si="2578">IF(F297="A","B&amp;C",IF(F297="B","A&amp;C","A&amp;B"))</f>
        <v>A&amp;C</v>
      </c>
      <c r="V310" s="335" t="str">
        <f t="shared" ref="V310" si="2579">IF(G297=1,"2&amp;3",IF(G297=2,"1&amp;3","1&amp;2"))</f>
        <v>1&amp;2</v>
      </c>
      <c r="W310" s="335" t="str">
        <f t="shared" ref="W310" si="2580">IF(H297="A","B&amp;C",IF(H297="B","A&amp;C","A&amp;B"))</f>
        <v>A&amp;C</v>
      </c>
      <c r="X310" s="306"/>
      <c r="Y310" s="308"/>
      <c r="Z310" s="306"/>
      <c r="AA310" s="306"/>
      <c r="AB310" s="337" t="str">
        <f t="shared" ref="AB310" si="2581">IF(D298="L","H","L")</f>
        <v>L</v>
      </c>
      <c r="AC310" s="337" t="str">
        <f t="shared" ref="AC310" si="2582">IF(E298="O","E","O")</f>
        <v>E</v>
      </c>
      <c r="AD310" s="337" t="str">
        <f t="shared" ref="AD310" si="2583">IF(F298="L","H","L")</f>
        <v>H</v>
      </c>
      <c r="AE310" s="337" t="str">
        <f t="shared" ref="AE310" si="2584">IF(G298="O","E","O")</f>
        <v>O</v>
      </c>
      <c r="AF310" s="337" t="str">
        <f t="shared" ref="AF310" si="2585">IF(H298="L","H","L")</f>
        <v>L</v>
      </c>
      <c r="AG310" s="306"/>
      <c r="AH310" s="308"/>
      <c r="AI310" s="306"/>
    </row>
    <row r="311" spans="1:35">
      <c r="A311" s="327">
        <f t="shared" si="2210"/>
        <v>301</v>
      </c>
      <c r="B311" s="328">
        <f>Data!B311</f>
        <v>20</v>
      </c>
      <c r="D311" s="334">
        <f t="shared" ref="D311" si="2586">IF(AND(B311&gt;0,B311&lt;=12),1,IF(AND(B311&gt;12,B311&lt;=24),2,IF(AND(B311&gt;24,B311&lt;=36),3,0)))</f>
        <v>2</v>
      </c>
      <c r="E311" s="334" t="str">
        <f t="shared" ref="E311" si="2587">IF(B312=0,0,IF(MOD(B312,3)=1,"A",IF(MOD(B312,3)=2,"B","C")))</f>
        <v>A</v>
      </c>
      <c r="F311" s="334">
        <f t="shared" ref="F311" si="2588">IF(AND(B313&gt;0,B313&lt;=12),1,IF(AND(B313&gt;12,B313&lt;=24),2,IF(AND(B313&gt;24,B313&lt;=36),3,0)))</f>
        <v>1</v>
      </c>
      <c r="G311" s="334" t="str">
        <f t="shared" ref="G311" si="2589">IF(B314=0,0,IF(MOD(B314,3)=1,"A",IF(MOD(B314,3)=2,"B","C")))</f>
        <v>B</v>
      </c>
      <c r="H311" s="334">
        <f t="shared" ref="H311" si="2590">IF(AND(B315&gt;0,B315&lt;=12),1,IF(AND(B315&gt;12,B315&lt;=24),2,IF(AND(B315&gt;24,B315&lt;=36),3,0)))</f>
        <v>1</v>
      </c>
      <c r="J311" s="314" t="str">
        <f t="shared" ref="J311" si="2591">IF(AND(D311&lt;&gt;D296,D311&lt;&gt;0),"W","L")</f>
        <v>L</v>
      </c>
      <c r="K311" s="314" t="str">
        <f t="shared" ref="K311" si="2592">IF(J311="W"," ", IF(AND(E311&lt;&gt;E296,E311&lt;&gt;0),"W","L"))</f>
        <v>W</v>
      </c>
      <c r="L311" s="314" t="str">
        <f t="shared" ref="L311:N311" si="2593">IF(OR(K311="W",K311=" ")," ",IF(AND(F311&lt;&gt;F296,F311&lt;&gt;0),"W","L"))</f>
        <v xml:space="preserve"> </v>
      </c>
      <c r="M311" s="314" t="str">
        <f t="shared" si="2593"/>
        <v xml:space="preserve"> </v>
      </c>
      <c r="N311" s="314" t="str">
        <f t="shared" si="2593"/>
        <v xml:space="preserve"> </v>
      </c>
      <c r="O311" s="306"/>
      <c r="P311" s="308">
        <f t="shared" ref="P311" si="2594">IF(J311="W",1,IF(K311="W",2,IF(L311="W",3,IF(M311="W",4,IF(N311="W",5,"L")))))</f>
        <v>2</v>
      </c>
      <c r="Q311" s="306">
        <f t="shared" ref="Q311" si="2595">IF(P311&lt;&gt;"L",Q306+1,Q306-243)</f>
        <v>58</v>
      </c>
      <c r="R311" s="306"/>
      <c r="S311" s="314" t="str">
        <f t="shared" ref="S311" si="2596">IF(AND(D312&lt;&gt;D297,D312&lt;&gt;0),"W","L")</f>
        <v>W</v>
      </c>
      <c r="T311" s="314" t="str">
        <f t="shared" ref="T311" si="2597">IF(S311="W"," ", IF(AND(E312&lt;&gt;E297,E312&lt;&gt;0),"W","L"))</f>
        <v xml:space="preserve"> </v>
      </c>
      <c r="U311" s="314" t="str">
        <f t="shared" ref="U311:W311" si="2598">IF(OR(T311="W",T311=" ")," ",IF(AND(F312&lt;&gt;F297,F312&lt;&gt;0),"W","L"))</f>
        <v xml:space="preserve"> </v>
      </c>
      <c r="V311" s="314" t="str">
        <f t="shared" si="2598"/>
        <v xml:space="preserve"> </v>
      </c>
      <c r="W311" s="314" t="str">
        <f t="shared" si="2598"/>
        <v xml:space="preserve"> </v>
      </c>
      <c r="X311" s="306"/>
      <c r="Y311" s="308">
        <f t="shared" ref="Y311" si="2599">IF(S311="W",1,IF(T311="W",2,IF(U311="W",3,IF(V311="W",4,IF(W311="W",5,"L")))))</f>
        <v>1</v>
      </c>
      <c r="Z311" s="306">
        <f t="shared" ref="Z311" si="2600">IF(Y311&lt;&gt;"L",Z306+1,Z306-243)</f>
        <v>58</v>
      </c>
      <c r="AA311" s="306"/>
      <c r="AB311" s="314" t="str">
        <f t="shared" ref="AB311" si="2601">IF(AND(D313&lt;&gt;D298,D313&lt;&gt;0),"W","L")</f>
        <v>L</v>
      </c>
      <c r="AC311" s="314" t="str">
        <f t="shared" ref="AC311" si="2602">IF(AB311="W"," ", IF(AND(E313&lt;&gt;E298,E313&lt;&gt;0),"W","L"))</f>
        <v>W</v>
      </c>
      <c r="AD311" s="314" t="str">
        <f t="shared" ref="AD311:AF311" si="2603">IF(OR(AC311="W",AC311=" ")," ",IF(AND(F313&lt;&gt;F298,F313&lt;&gt;0),"W","L"))</f>
        <v xml:space="preserve"> </v>
      </c>
      <c r="AE311" s="314" t="str">
        <f t="shared" si="2603"/>
        <v xml:space="preserve"> </v>
      </c>
      <c r="AF311" s="314" t="str">
        <f t="shared" si="2603"/>
        <v xml:space="preserve"> </v>
      </c>
      <c r="AG311" s="306"/>
      <c r="AH311" s="308">
        <f t="shared" ref="AH311" si="2604">IF(AB311="W",1,IF(AC311="W",2,IF(AD311="W",3,IF(AE311="W",4,IF(AF311="W",5,"L")))))</f>
        <v>2</v>
      </c>
      <c r="AI311" s="306">
        <f t="shared" ref="AI311" si="2605">IF(AH311&lt;&gt;"L",AI306+1,AI306-31)</f>
        <v>-70</v>
      </c>
    </row>
    <row r="312" spans="1:35">
      <c r="A312" s="327">
        <f t="shared" si="2210"/>
        <v>302</v>
      </c>
      <c r="B312" s="328">
        <f>Data!B312</f>
        <v>28</v>
      </c>
      <c r="D312" s="336" t="str">
        <f t="shared" ref="D312" si="2606">IF(B311=0,0,IF(MOD(B311,3)=1,"A",IF(MOD(B311,3)=2,"B","C")))</f>
        <v>B</v>
      </c>
      <c r="E312" s="336">
        <f t="shared" ref="E312" si="2607">IF(AND(B312&gt;0,B312&lt;=12),1,IF(AND(B312&gt;12,B312&lt;=24),2,IF(AND(B312&gt;24,B312&lt;=36),3,0)))</f>
        <v>3</v>
      </c>
      <c r="F312" s="336" t="str">
        <f t="shared" ref="F312" si="2608">IF(B313=0,0,IF(MOD(B313,3)=1,"A",IF(MOD(B313,3)=2,"B","C")))</f>
        <v>C</v>
      </c>
      <c r="G312" s="336">
        <f t="shared" ref="G312" si="2609">IF(AND(B314&gt;0,B314&lt;=12),1,IF(AND(B314&gt;12,B314&lt;=24),2,IF(AND(B314&gt;24,B314&lt;=36),3,0)))</f>
        <v>2</v>
      </c>
      <c r="H312" s="336" t="str">
        <f t="shared" ref="H312" si="2610">IF(B315=0,0,IF(MOD(B315,3)=1,"A",IF(MOD(B315,3)=2,"B","C")))</f>
        <v>B</v>
      </c>
      <c r="O312" s="306"/>
      <c r="P312" s="308"/>
      <c r="Q312" s="306"/>
      <c r="R312" s="306"/>
      <c r="X312" s="306"/>
      <c r="Y312" s="308"/>
      <c r="Z312" s="306"/>
      <c r="AA312" s="306"/>
      <c r="AG312" s="306"/>
      <c r="AH312" s="308"/>
      <c r="AI312" s="306"/>
    </row>
    <row r="313" spans="1:35">
      <c r="A313" s="327">
        <f t="shared" si="2210"/>
        <v>303</v>
      </c>
      <c r="B313" s="328">
        <f>Data!B313</f>
        <v>12</v>
      </c>
      <c r="D313" s="338" t="str">
        <f t="shared" ref="D313" si="2611">IF(B311=0,0,IF(B311&lt;=18,"L","H"))</f>
        <v>H</v>
      </c>
      <c r="E313" s="338" t="str">
        <f t="shared" ref="E313" si="2612">IF(B312=0,0,IF(ISODD(B312),"O","E"))</f>
        <v>E</v>
      </c>
      <c r="F313" s="338" t="str">
        <f t="shared" ref="F313" si="2613">IF(B313=0,0,IF(B313&lt;=18,"L","H"))</f>
        <v>L</v>
      </c>
      <c r="G313" s="338" t="str">
        <f t="shared" ref="G313" si="2614">IF(B314=0,0,IF(ISODD(B314),"O","E"))</f>
        <v>E</v>
      </c>
      <c r="H313" s="338" t="str">
        <f t="shared" ref="H313" si="2615">IF(B315=0,0,IF(B315&lt;=18,"L","H"))</f>
        <v>L</v>
      </c>
      <c r="O313" s="306"/>
      <c r="P313" s="308"/>
      <c r="Q313" s="306"/>
      <c r="R313" s="306"/>
      <c r="X313" s="306"/>
      <c r="Y313" s="308"/>
      <c r="Z313" s="306"/>
      <c r="AA313" s="306"/>
      <c r="AG313" s="306"/>
      <c r="AH313" s="308"/>
      <c r="AI313" s="306"/>
    </row>
    <row r="314" spans="1:35">
      <c r="A314" s="327">
        <f t="shared" si="2210"/>
        <v>304</v>
      </c>
      <c r="B314" s="328">
        <f>Data!B314</f>
        <v>14</v>
      </c>
      <c r="D314" s="308"/>
      <c r="E314" s="308"/>
      <c r="F314" s="308"/>
      <c r="G314" s="308"/>
      <c r="H314" s="308"/>
      <c r="O314" s="306"/>
      <c r="P314" s="308"/>
      <c r="Q314" s="306"/>
      <c r="R314" s="306"/>
      <c r="X314" s="306"/>
      <c r="Y314" s="308"/>
      <c r="Z314" s="306"/>
      <c r="AA314" s="306"/>
      <c r="AG314" s="306"/>
      <c r="AH314" s="308"/>
      <c r="AI314" s="306"/>
    </row>
    <row r="315" spans="1:35">
      <c r="A315" s="327">
        <f t="shared" si="2210"/>
        <v>305</v>
      </c>
      <c r="B315" s="328">
        <f>Data!B315</f>
        <v>5</v>
      </c>
      <c r="D315" s="308"/>
      <c r="E315" s="308"/>
      <c r="F315" s="308"/>
      <c r="G315" s="308"/>
      <c r="H315" s="308"/>
      <c r="J315" s="333" t="str">
        <f t="shared" ref="J315" si="2616">IF(D301=1,"2&amp;3",IF(D301=2,"1&amp;3","1&amp;2"))</f>
        <v>1&amp;2</v>
      </c>
      <c r="K315" s="333" t="str">
        <f t="shared" ref="K315" si="2617">IF(E301="A","B&amp;C",IF(E301="B","A&amp;C","A&amp;B"))</f>
        <v>A&amp;B</v>
      </c>
      <c r="L315" s="333" t="str">
        <f t="shared" ref="L315" si="2618">IF(F301=1,"2&amp;3",IF(F301=2,"1&amp;3","1&amp;2"))</f>
        <v>2&amp;3</v>
      </c>
      <c r="M315" s="333" t="str">
        <f t="shared" ref="M315" si="2619">IF(G301="A","B&amp;C",IF(G301="B","A&amp;C","A&amp;B"))</f>
        <v>A&amp;B</v>
      </c>
      <c r="N315" s="333" t="str">
        <f t="shared" ref="N315" si="2620">IF(H301=1,"2&amp;3",IF(H301=2,"1&amp;3","1&amp;2"))</f>
        <v>1&amp;3</v>
      </c>
      <c r="O315" s="306"/>
      <c r="P315" s="308"/>
      <c r="Q315" s="306"/>
      <c r="R315" s="306"/>
      <c r="S315" s="335" t="str">
        <f t="shared" ref="S315" si="2621">IF(D302="A","B&amp;C",IF(D302="B","A&amp;C","A&amp;B"))</f>
        <v>A&amp;B</v>
      </c>
      <c r="T315" s="335" t="str">
        <f t="shared" ref="T315" si="2622">IF(E302=1,"2&amp;3",IF(E302=2,"1&amp;3","1&amp;2"))</f>
        <v>2&amp;3</v>
      </c>
      <c r="U315" s="335" t="str">
        <f t="shared" ref="U315" si="2623">IF(F302="A","B&amp;C",IF(F302="B","A&amp;C","A&amp;B"))</f>
        <v>A&amp;C</v>
      </c>
      <c r="V315" s="335" t="str">
        <f t="shared" ref="V315" si="2624">IF(G302=1,"2&amp;3",IF(G302=2,"1&amp;3","1&amp;2"))</f>
        <v>1&amp;3</v>
      </c>
      <c r="W315" s="335" t="str">
        <f t="shared" ref="W315" si="2625">IF(H302="A","B&amp;C",IF(H302="B","A&amp;C","A&amp;B"))</f>
        <v>A&amp;B</v>
      </c>
      <c r="X315" s="306"/>
      <c r="Y315" s="308"/>
      <c r="Z315" s="306"/>
      <c r="AA315" s="306"/>
      <c r="AB315" s="337" t="str">
        <f t="shared" ref="AB315" si="2626">IF(D303="L","H","L")</f>
        <v>L</v>
      </c>
      <c r="AC315" s="337" t="str">
        <f t="shared" ref="AC315" si="2627">IF(E303="O","E","O")</f>
        <v>E</v>
      </c>
      <c r="AD315" s="337" t="str">
        <f t="shared" ref="AD315" si="2628">IF(F303="L","H","L")</f>
        <v>H</v>
      </c>
      <c r="AE315" s="337" t="str">
        <f t="shared" ref="AE315" si="2629">IF(G303="O","E","O")</f>
        <v>E</v>
      </c>
      <c r="AF315" s="337" t="str">
        <f t="shared" ref="AF315" si="2630">IF(H303="L","H","L")</f>
        <v>L</v>
      </c>
      <c r="AG315" s="306"/>
      <c r="AH315" s="308"/>
      <c r="AI315" s="306"/>
    </row>
    <row r="316" spans="1:35">
      <c r="A316" s="327">
        <f t="shared" si="2210"/>
        <v>306</v>
      </c>
      <c r="B316" s="328">
        <f>Data!B316</f>
        <v>32</v>
      </c>
      <c r="D316" s="334">
        <f t="shared" ref="D316" si="2631">IF(AND(B316&gt;0,B316&lt;=12),1,IF(AND(B316&gt;12,B316&lt;=24),2,IF(AND(B316&gt;24,B316&lt;=36),3,0)))</f>
        <v>3</v>
      </c>
      <c r="E316" s="334" t="str">
        <f t="shared" ref="E316" si="2632">IF(B317=0,0,IF(MOD(B317,3)=1,"A",IF(MOD(B317,3)=2,"B","C")))</f>
        <v>B</v>
      </c>
      <c r="F316" s="334">
        <f t="shared" ref="F316" si="2633">IF(AND(B318&gt;0,B318&lt;=12),1,IF(AND(B318&gt;12,B318&lt;=24),2,IF(AND(B318&gt;24,B318&lt;=36),3,0)))</f>
        <v>2</v>
      </c>
      <c r="G316" s="334" t="str">
        <f t="shared" ref="G316" si="2634">IF(B319=0,0,IF(MOD(B319,3)=1,"A",IF(MOD(B319,3)=2,"B","C")))</f>
        <v>B</v>
      </c>
      <c r="H316" s="334">
        <f t="shared" ref="H316" si="2635">IF(AND(B320&gt;0,B320&lt;=12),1,IF(AND(B320&gt;12,B320&lt;=24),2,IF(AND(B320&gt;24,B320&lt;=36),3,0)))</f>
        <v>1</v>
      </c>
      <c r="J316" s="314" t="str">
        <f t="shared" ref="J316" si="2636">IF(AND(D316&lt;&gt;D301,D316&lt;&gt;0),"W","L")</f>
        <v>W</v>
      </c>
      <c r="K316" s="314" t="str">
        <f t="shared" ref="K316" si="2637">IF(J316="W"," ", IF(AND(E316&lt;&gt;E301,E316&lt;&gt;0),"W","L"))</f>
        <v xml:space="preserve"> </v>
      </c>
      <c r="L316" s="314" t="str">
        <f t="shared" ref="L316:N316" si="2638">IF(OR(K316="W",K316=" ")," ",IF(AND(F316&lt;&gt;F301,F316&lt;&gt;0),"W","L"))</f>
        <v xml:space="preserve"> </v>
      </c>
      <c r="M316" s="314" t="str">
        <f t="shared" si="2638"/>
        <v xml:space="preserve"> </v>
      </c>
      <c r="N316" s="314" t="str">
        <f t="shared" si="2638"/>
        <v xml:space="preserve"> </v>
      </c>
      <c r="O316" s="306"/>
      <c r="P316" s="308">
        <f t="shared" ref="P316" si="2639">IF(J316="W",1,IF(K316="W",2,IF(L316="W",3,IF(M316="W",4,IF(N316="W",5,"L")))))</f>
        <v>1</v>
      </c>
      <c r="Q316" s="306">
        <f t="shared" ref="Q316" si="2640">IF(P316&lt;&gt;"L",Q311+1,Q311-243)</f>
        <v>59</v>
      </c>
      <c r="R316" s="306"/>
      <c r="S316" s="314" t="str">
        <f t="shared" ref="S316" si="2641">IF(AND(D317&lt;&gt;D302,D317&lt;&gt;0),"W","L")</f>
        <v>W</v>
      </c>
      <c r="T316" s="314" t="str">
        <f t="shared" ref="T316" si="2642">IF(S316="W"," ", IF(AND(E317&lt;&gt;E302,E317&lt;&gt;0),"W","L"))</f>
        <v xml:space="preserve"> </v>
      </c>
      <c r="U316" s="314" t="str">
        <f t="shared" ref="U316:W316" si="2643">IF(OR(T316="W",T316=" ")," ",IF(AND(F317&lt;&gt;F302,F317&lt;&gt;0),"W","L"))</f>
        <v xml:space="preserve"> </v>
      </c>
      <c r="V316" s="314" t="str">
        <f t="shared" si="2643"/>
        <v xml:space="preserve"> </v>
      </c>
      <c r="W316" s="314" t="str">
        <f t="shared" si="2643"/>
        <v xml:space="preserve"> </v>
      </c>
      <c r="X316" s="306"/>
      <c r="Y316" s="308">
        <f t="shared" ref="Y316" si="2644">IF(S316="W",1,IF(T316="W",2,IF(U316="W",3,IF(V316="W",4,IF(W316="W",5,"L")))))</f>
        <v>1</v>
      </c>
      <c r="Z316" s="306">
        <f t="shared" ref="Z316" si="2645">IF(Y316&lt;&gt;"L",Z311+1,Z311-243)</f>
        <v>59</v>
      </c>
      <c r="AA316" s="306"/>
      <c r="AB316" s="314" t="str">
        <f t="shared" ref="AB316" si="2646">IF(AND(D318&lt;&gt;D303,D318&lt;&gt;0),"W","L")</f>
        <v>W</v>
      </c>
      <c r="AC316" s="314" t="str">
        <f t="shared" ref="AC316" si="2647">IF(AB316="W"," ", IF(AND(E318&lt;&gt;E303,E318&lt;&gt;0),"W","L"))</f>
        <v xml:space="preserve"> </v>
      </c>
      <c r="AD316" s="314" t="str">
        <f t="shared" ref="AD316:AF316" si="2648">IF(OR(AC316="W",AC316=" ")," ",IF(AND(F318&lt;&gt;F303,F318&lt;&gt;0),"W","L"))</f>
        <v xml:space="preserve"> </v>
      </c>
      <c r="AE316" s="314" t="str">
        <f t="shared" si="2648"/>
        <v xml:space="preserve"> </v>
      </c>
      <c r="AF316" s="314" t="str">
        <f t="shared" si="2648"/>
        <v xml:space="preserve"> </v>
      </c>
      <c r="AG316" s="306"/>
      <c r="AH316" s="308">
        <f t="shared" ref="AH316" si="2649">IF(AB316="W",1,IF(AC316="W",2,IF(AD316="W",3,IF(AE316="W",4,IF(AF316="W",5,"L")))))</f>
        <v>1</v>
      </c>
      <c r="AI316" s="306">
        <f t="shared" ref="AI316" si="2650">IF(AH316&lt;&gt;"L",AI311+1,AI311-31)</f>
        <v>-69</v>
      </c>
    </row>
    <row r="317" spans="1:35">
      <c r="A317" s="327">
        <f t="shared" si="2210"/>
        <v>307</v>
      </c>
      <c r="B317" s="328">
        <f>Data!B317</f>
        <v>32</v>
      </c>
      <c r="D317" s="336" t="str">
        <f t="shared" ref="D317" si="2651">IF(B316=0,0,IF(MOD(B316,3)=1,"A",IF(MOD(B316,3)=2,"B","C")))</f>
        <v>B</v>
      </c>
      <c r="E317" s="336">
        <f t="shared" ref="E317" si="2652">IF(AND(B317&gt;0,B317&lt;=12),1,IF(AND(B317&gt;12,B317&lt;=24),2,IF(AND(B317&gt;24,B317&lt;=36),3,0)))</f>
        <v>3</v>
      </c>
      <c r="F317" s="336" t="str">
        <f t="shared" ref="F317" si="2653">IF(B318=0,0,IF(MOD(B318,3)=1,"A",IF(MOD(B318,3)=2,"B","C")))</f>
        <v>B</v>
      </c>
      <c r="G317" s="336">
        <f t="shared" ref="G317" si="2654">IF(AND(B319&gt;0,B319&lt;=12),1,IF(AND(B319&gt;12,B319&lt;=24),2,IF(AND(B319&gt;24,B319&lt;=36),3,0)))</f>
        <v>2</v>
      </c>
      <c r="H317" s="336" t="str">
        <f t="shared" ref="H317" si="2655">IF(B320=0,0,IF(MOD(B320,3)=1,"A",IF(MOD(B320,3)=2,"B","C")))</f>
        <v>A</v>
      </c>
      <c r="O317" s="306"/>
      <c r="P317" s="308"/>
      <c r="Q317" s="306"/>
      <c r="R317" s="306"/>
      <c r="X317" s="306"/>
      <c r="Y317" s="308"/>
      <c r="Z317" s="306"/>
      <c r="AA317" s="306"/>
      <c r="AG317" s="306"/>
      <c r="AH317" s="308"/>
      <c r="AI317" s="306"/>
    </row>
    <row r="318" spans="1:35">
      <c r="A318" s="327">
        <f t="shared" si="2210"/>
        <v>308</v>
      </c>
      <c r="B318" s="328">
        <f>Data!B318</f>
        <v>20</v>
      </c>
      <c r="D318" s="338" t="str">
        <f t="shared" ref="D318" si="2656">IF(B316=0,0,IF(B316&lt;=18,"L","H"))</f>
        <v>H</v>
      </c>
      <c r="E318" s="338" t="str">
        <f t="shared" ref="E318" si="2657">IF(B317=0,0,IF(ISODD(B317),"O","E"))</f>
        <v>E</v>
      </c>
      <c r="F318" s="338" t="str">
        <f t="shared" ref="F318" si="2658">IF(B318=0,0,IF(B318&lt;=18,"L","H"))</f>
        <v>H</v>
      </c>
      <c r="G318" s="338" t="str">
        <f t="shared" ref="G318" si="2659">IF(B319=0,0,IF(ISODD(B319),"O","E"))</f>
        <v>O</v>
      </c>
      <c r="H318" s="338" t="str">
        <f t="shared" ref="H318" si="2660">IF(B320=0,0,IF(B320&lt;=18,"L","H"))</f>
        <v>L</v>
      </c>
      <c r="O318" s="306"/>
      <c r="P318" s="308"/>
      <c r="Q318" s="306"/>
      <c r="R318" s="306"/>
      <c r="X318" s="306"/>
      <c r="Y318" s="308"/>
      <c r="Z318" s="306"/>
      <c r="AA318" s="306"/>
      <c r="AG318" s="306"/>
      <c r="AH318" s="308"/>
      <c r="AI318" s="306"/>
    </row>
    <row r="319" spans="1:35">
      <c r="A319" s="327">
        <f t="shared" si="2210"/>
        <v>309</v>
      </c>
      <c r="B319" s="328">
        <f>Data!B319</f>
        <v>17</v>
      </c>
      <c r="D319" s="308"/>
      <c r="E319" s="308"/>
      <c r="F319" s="308"/>
      <c r="G319" s="308"/>
      <c r="H319" s="308"/>
      <c r="O319" s="306"/>
      <c r="P319" s="308"/>
      <c r="Q319" s="306"/>
      <c r="R319" s="306"/>
      <c r="X319" s="306"/>
      <c r="Y319" s="308"/>
      <c r="Z319" s="306"/>
      <c r="AA319" s="306"/>
      <c r="AG319" s="306"/>
      <c r="AH319" s="308"/>
      <c r="AI319" s="306"/>
    </row>
    <row r="320" spans="1:35">
      <c r="A320" s="327">
        <f t="shared" si="2210"/>
        <v>310</v>
      </c>
      <c r="B320" s="328">
        <f>Data!B320</f>
        <v>10</v>
      </c>
      <c r="D320" s="308"/>
      <c r="E320" s="308"/>
      <c r="F320" s="308"/>
      <c r="G320" s="308"/>
      <c r="H320" s="308"/>
      <c r="J320" s="333" t="str">
        <f t="shared" ref="J320" si="2661">IF(D306=1,"2&amp;3",IF(D306=2,"1&amp;3","1&amp;2"))</f>
        <v>1&amp;2</v>
      </c>
      <c r="K320" s="333" t="str">
        <f t="shared" ref="K320" si="2662">IF(E306="A","B&amp;C",IF(E306="B","A&amp;C","A&amp;B"))</f>
        <v>A&amp;B</v>
      </c>
      <c r="L320" s="333" t="str">
        <f t="shared" ref="L320" si="2663">IF(F306=1,"2&amp;3",IF(F306=2,"1&amp;3","1&amp;2"))</f>
        <v>2&amp;3</v>
      </c>
      <c r="M320" s="333" t="str">
        <f t="shared" ref="M320" si="2664">IF(G306="A","B&amp;C",IF(G306="B","A&amp;C","A&amp;B"))</f>
        <v>B&amp;C</v>
      </c>
      <c r="N320" s="333" t="str">
        <f t="shared" ref="N320" si="2665">IF(H306=1,"2&amp;3",IF(H306=2,"1&amp;3","1&amp;2"))</f>
        <v>1&amp;2</v>
      </c>
      <c r="O320" s="306"/>
      <c r="P320" s="308"/>
      <c r="Q320" s="306"/>
      <c r="R320" s="306"/>
      <c r="S320" s="335" t="str">
        <f t="shared" ref="S320" si="2666">IF(D307="A","B&amp;C",IF(D307="B","A&amp;C","A&amp;B"))</f>
        <v>A&amp;C</v>
      </c>
      <c r="T320" s="335" t="str">
        <f t="shared" ref="T320" si="2667">IF(E307=1,"2&amp;3",IF(E307=2,"1&amp;3","1&amp;2"))</f>
        <v>2&amp;3</v>
      </c>
      <c r="U320" s="335" t="str">
        <f t="shared" ref="U320" si="2668">IF(F307="A","B&amp;C",IF(F307="B","A&amp;C","A&amp;B"))</f>
        <v>A&amp;B</v>
      </c>
      <c r="V320" s="335" t="str">
        <f t="shared" ref="V320" si="2669">IF(G307=1,"2&amp;3",IF(G307=2,"1&amp;3","1&amp;2"))</f>
        <v>2&amp;3</v>
      </c>
      <c r="W320" s="335" t="str">
        <f t="shared" ref="W320" si="2670">IF(H307="A","B&amp;C",IF(H307="B","A&amp;C","A&amp;B"))</f>
        <v>B&amp;C</v>
      </c>
      <c r="X320" s="306"/>
      <c r="Y320" s="308"/>
      <c r="Z320" s="306"/>
      <c r="AA320" s="306"/>
      <c r="AB320" s="337" t="str">
        <f t="shared" ref="AB320" si="2671">IF(D308="L","H","L")</f>
        <v>L</v>
      </c>
      <c r="AC320" s="337" t="str">
        <f t="shared" ref="AC320" si="2672">IF(E308="O","E","O")</f>
        <v>E</v>
      </c>
      <c r="AD320" s="337" t="str">
        <f t="shared" ref="AD320" si="2673">IF(F308="L","H","L")</f>
        <v>H</v>
      </c>
      <c r="AE320" s="337" t="str">
        <f t="shared" ref="AE320" si="2674">IF(G308="O","E","O")</f>
        <v>E</v>
      </c>
      <c r="AF320" s="337" t="str">
        <f t="shared" ref="AF320" si="2675">IF(H308="L","H","L")</f>
        <v>L</v>
      </c>
      <c r="AG320" s="306"/>
      <c r="AH320" s="308"/>
      <c r="AI320" s="306"/>
    </row>
    <row r="321" spans="1:35">
      <c r="A321" s="327">
        <f t="shared" si="2210"/>
        <v>311</v>
      </c>
      <c r="B321" s="328">
        <f>Data!B321</f>
        <v>5</v>
      </c>
      <c r="D321" s="334">
        <f t="shared" ref="D321" si="2676">IF(AND(B321&gt;0,B321&lt;=12),1,IF(AND(B321&gt;12,B321&lt;=24),2,IF(AND(B321&gt;24,B321&lt;=36),3,0)))</f>
        <v>1</v>
      </c>
      <c r="E321" s="334" t="str">
        <f t="shared" ref="E321" si="2677">IF(B322=0,0,IF(MOD(B322,3)=1,"A",IF(MOD(B322,3)=2,"B","C")))</f>
        <v>C</v>
      </c>
      <c r="F321" s="334">
        <f t="shared" ref="F321" si="2678">IF(AND(B323&gt;0,B323&lt;=12),1,IF(AND(B323&gt;12,B323&lt;=24),2,IF(AND(B323&gt;24,B323&lt;=36),3,0)))</f>
        <v>1</v>
      </c>
      <c r="G321" s="334" t="str">
        <f t="shared" ref="G321" si="2679">IF(B324=0,0,IF(MOD(B324,3)=1,"A",IF(MOD(B324,3)=2,"B","C")))</f>
        <v>C</v>
      </c>
      <c r="H321" s="334">
        <f t="shared" ref="H321" si="2680">IF(AND(B325&gt;0,B325&lt;=12),1,IF(AND(B325&gt;12,B325&lt;=24),2,IF(AND(B325&gt;24,B325&lt;=36),3,0)))</f>
        <v>2</v>
      </c>
      <c r="J321" s="314" t="str">
        <f t="shared" ref="J321" si="2681">IF(AND(D321&lt;&gt;D306,D321&lt;&gt;0),"W","L")</f>
        <v>W</v>
      </c>
      <c r="K321" s="314" t="str">
        <f t="shared" ref="K321" si="2682">IF(J321="W"," ", IF(AND(E321&lt;&gt;E306,E321&lt;&gt;0),"W","L"))</f>
        <v xml:space="preserve"> </v>
      </c>
      <c r="L321" s="314" t="str">
        <f t="shared" ref="L321:N321" si="2683">IF(OR(K321="W",K321=" ")," ",IF(AND(F321&lt;&gt;F306,F321&lt;&gt;0),"W","L"))</f>
        <v xml:space="preserve"> </v>
      </c>
      <c r="M321" s="314" t="str">
        <f t="shared" si="2683"/>
        <v xml:space="preserve"> </v>
      </c>
      <c r="N321" s="314" t="str">
        <f t="shared" si="2683"/>
        <v xml:space="preserve"> </v>
      </c>
      <c r="O321" s="306"/>
      <c r="P321" s="308">
        <f t="shared" ref="P321" si="2684">IF(J321="W",1,IF(K321="W",2,IF(L321="W",3,IF(M321="W",4,IF(N321="W",5,"L")))))</f>
        <v>1</v>
      </c>
      <c r="Q321" s="306">
        <f t="shared" ref="Q321" si="2685">IF(P321&lt;&gt;"L",Q316+1,Q316-243)</f>
        <v>60</v>
      </c>
      <c r="R321" s="306"/>
      <c r="S321" s="314" t="str">
        <f t="shared" ref="S321" si="2686">IF(AND(D322&lt;&gt;D307,D322&lt;&gt;0),"W","L")</f>
        <v>L</v>
      </c>
      <c r="T321" s="314" t="str">
        <f t="shared" ref="T321" si="2687">IF(S321="W"," ", IF(AND(E322&lt;&gt;E307,E322&lt;&gt;0),"W","L"))</f>
        <v>W</v>
      </c>
      <c r="U321" s="314" t="str">
        <f t="shared" ref="U321:W321" si="2688">IF(OR(T321="W",T321=" ")," ",IF(AND(F322&lt;&gt;F307,F322&lt;&gt;0),"W","L"))</f>
        <v xml:space="preserve"> </v>
      </c>
      <c r="V321" s="314" t="str">
        <f t="shared" si="2688"/>
        <v xml:space="preserve"> </v>
      </c>
      <c r="W321" s="314" t="str">
        <f t="shared" si="2688"/>
        <v xml:space="preserve"> </v>
      </c>
      <c r="X321" s="306"/>
      <c r="Y321" s="308">
        <f t="shared" ref="Y321" si="2689">IF(S321="W",1,IF(T321="W",2,IF(U321="W",3,IF(V321="W",4,IF(W321="W",5,"L")))))</f>
        <v>2</v>
      </c>
      <c r="Z321" s="306">
        <f t="shared" ref="Z321" si="2690">IF(Y321&lt;&gt;"L",Z316+1,Z316-243)</f>
        <v>60</v>
      </c>
      <c r="AA321" s="306"/>
      <c r="AB321" s="314" t="str">
        <f t="shared" ref="AB321" si="2691">IF(AND(D323&lt;&gt;D308,D323&lt;&gt;0),"W","L")</f>
        <v>W</v>
      </c>
      <c r="AC321" s="314" t="str">
        <f t="shared" ref="AC321" si="2692">IF(AB321="W"," ", IF(AND(E323&lt;&gt;E308,E323&lt;&gt;0),"W","L"))</f>
        <v xml:space="preserve"> </v>
      </c>
      <c r="AD321" s="314" t="str">
        <f t="shared" ref="AD321:AF321" si="2693">IF(OR(AC321="W",AC321=" ")," ",IF(AND(F323&lt;&gt;F308,F323&lt;&gt;0),"W","L"))</f>
        <v xml:space="preserve"> </v>
      </c>
      <c r="AE321" s="314" t="str">
        <f t="shared" si="2693"/>
        <v xml:space="preserve"> </v>
      </c>
      <c r="AF321" s="314" t="str">
        <f t="shared" si="2693"/>
        <v xml:space="preserve"> </v>
      </c>
      <c r="AG321" s="306"/>
      <c r="AH321" s="308">
        <f t="shared" ref="AH321" si="2694">IF(AB321="W",1,IF(AC321="W",2,IF(AD321="W",3,IF(AE321="W",4,IF(AF321="W",5,"L")))))</f>
        <v>1</v>
      </c>
      <c r="AI321" s="306">
        <f t="shared" ref="AI321" si="2695">IF(AH321&lt;&gt;"L",AI316+1,AI316-31)</f>
        <v>-68</v>
      </c>
    </row>
    <row r="322" spans="1:35">
      <c r="A322" s="327">
        <f t="shared" si="2210"/>
        <v>312</v>
      </c>
      <c r="B322" s="328">
        <f>Data!B322</f>
        <v>36</v>
      </c>
      <c r="D322" s="336" t="str">
        <f t="shared" ref="D322" si="2696">IF(B321=0,0,IF(MOD(B321,3)=1,"A",IF(MOD(B321,3)=2,"B","C")))</f>
        <v>B</v>
      </c>
      <c r="E322" s="336">
        <f t="shared" ref="E322" si="2697">IF(AND(B322&gt;0,B322&lt;=12),1,IF(AND(B322&gt;12,B322&lt;=24),2,IF(AND(B322&gt;24,B322&lt;=36),3,0)))</f>
        <v>3</v>
      </c>
      <c r="F322" s="336" t="str">
        <f t="shared" ref="F322" si="2698">IF(B323=0,0,IF(MOD(B323,3)=1,"A",IF(MOD(B323,3)=2,"B","C")))</f>
        <v>A</v>
      </c>
      <c r="G322" s="336">
        <f t="shared" ref="G322" si="2699">IF(AND(B324&gt;0,B324&lt;=12),1,IF(AND(B324&gt;12,B324&lt;=24),2,IF(AND(B324&gt;24,B324&lt;=36),3,0)))</f>
        <v>3</v>
      </c>
      <c r="H322" s="336" t="str">
        <f t="shared" ref="H322" si="2700">IF(B325=0,0,IF(MOD(B325,3)=1,"A",IF(MOD(B325,3)=2,"B","C")))</f>
        <v>A</v>
      </c>
      <c r="O322" s="306"/>
      <c r="P322" s="308"/>
      <c r="Q322" s="306"/>
      <c r="R322" s="306"/>
      <c r="X322" s="306"/>
      <c r="Y322" s="308"/>
      <c r="Z322" s="306"/>
      <c r="AA322" s="306"/>
      <c r="AG322" s="306"/>
      <c r="AH322" s="308"/>
      <c r="AI322" s="306"/>
    </row>
    <row r="323" spans="1:35">
      <c r="A323" s="327">
        <f t="shared" si="2210"/>
        <v>313</v>
      </c>
      <c r="B323" s="328">
        <f>Data!B323</f>
        <v>10</v>
      </c>
      <c r="D323" s="338" t="str">
        <f t="shared" ref="D323" si="2701">IF(B321=0,0,IF(B321&lt;=18,"L","H"))</f>
        <v>L</v>
      </c>
      <c r="E323" s="338" t="str">
        <f t="shared" ref="E323" si="2702">IF(B322=0,0,IF(ISODD(B322),"O","E"))</f>
        <v>E</v>
      </c>
      <c r="F323" s="338" t="str">
        <f t="shared" ref="F323" si="2703">IF(B323=0,0,IF(B323&lt;=18,"L","H"))</f>
        <v>L</v>
      </c>
      <c r="G323" s="338" t="str">
        <f t="shared" ref="G323" si="2704">IF(B324=0,0,IF(ISODD(B324),"O","E"))</f>
        <v>O</v>
      </c>
      <c r="H323" s="338" t="str">
        <f t="shared" ref="H323" si="2705">IF(B325=0,0,IF(B325&lt;=18,"L","H"))</f>
        <v>L</v>
      </c>
      <c r="O323" s="306"/>
      <c r="P323" s="308"/>
      <c r="Q323" s="306"/>
      <c r="R323" s="306"/>
      <c r="X323" s="306"/>
      <c r="Y323" s="308"/>
      <c r="Z323" s="306"/>
      <c r="AA323" s="306"/>
      <c r="AG323" s="306"/>
      <c r="AH323" s="308"/>
      <c r="AI323" s="306"/>
    </row>
    <row r="324" spans="1:35">
      <c r="A324" s="327">
        <f t="shared" si="2210"/>
        <v>314</v>
      </c>
      <c r="B324" s="328">
        <f>Data!B324</f>
        <v>33</v>
      </c>
      <c r="D324" s="308"/>
      <c r="E324" s="308"/>
      <c r="F324" s="308"/>
      <c r="G324" s="308"/>
      <c r="H324" s="308"/>
      <c r="O324" s="306"/>
      <c r="P324" s="308"/>
      <c r="Q324" s="306"/>
      <c r="R324" s="306"/>
      <c r="X324" s="306"/>
      <c r="Y324" s="308"/>
      <c r="Z324" s="306"/>
      <c r="AA324" s="306"/>
      <c r="AG324" s="306"/>
      <c r="AH324" s="308"/>
      <c r="AI324" s="306"/>
    </row>
    <row r="325" spans="1:35">
      <c r="A325" s="327">
        <f t="shared" si="2210"/>
        <v>315</v>
      </c>
      <c r="B325" s="328">
        <f>Data!B325</f>
        <v>13</v>
      </c>
      <c r="D325" s="308"/>
      <c r="E325" s="308"/>
      <c r="F325" s="308"/>
      <c r="G325" s="308"/>
      <c r="H325" s="308"/>
      <c r="J325" s="333" t="str">
        <f t="shared" ref="J325" si="2706">IF(D311=1,"2&amp;3",IF(D311=2,"1&amp;3","1&amp;2"))</f>
        <v>1&amp;3</v>
      </c>
      <c r="K325" s="333" t="str">
        <f t="shared" ref="K325" si="2707">IF(E311="A","B&amp;C",IF(E311="B","A&amp;C","A&amp;B"))</f>
        <v>B&amp;C</v>
      </c>
      <c r="L325" s="333" t="str">
        <f t="shared" ref="L325" si="2708">IF(F311=1,"2&amp;3",IF(F311=2,"1&amp;3","1&amp;2"))</f>
        <v>2&amp;3</v>
      </c>
      <c r="M325" s="333" t="str">
        <f t="shared" ref="M325" si="2709">IF(G311="A","B&amp;C",IF(G311="B","A&amp;C","A&amp;B"))</f>
        <v>A&amp;C</v>
      </c>
      <c r="N325" s="333" t="str">
        <f t="shared" ref="N325" si="2710">IF(H311=1,"2&amp;3",IF(H311=2,"1&amp;3","1&amp;2"))</f>
        <v>2&amp;3</v>
      </c>
      <c r="O325" s="306"/>
      <c r="P325" s="308"/>
      <c r="Q325" s="306"/>
      <c r="R325" s="306"/>
      <c r="S325" s="335" t="str">
        <f t="shared" ref="S325" si="2711">IF(D312="A","B&amp;C",IF(D312="B","A&amp;C","A&amp;B"))</f>
        <v>A&amp;C</v>
      </c>
      <c r="T325" s="335" t="str">
        <f t="shared" ref="T325" si="2712">IF(E312=1,"2&amp;3",IF(E312=2,"1&amp;3","1&amp;2"))</f>
        <v>1&amp;2</v>
      </c>
      <c r="U325" s="335" t="str">
        <f t="shared" ref="U325" si="2713">IF(F312="A","B&amp;C",IF(F312="B","A&amp;C","A&amp;B"))</f>
        <v>A&amp;B</v>
      </c>
      <c r="V325" s="335" t="str">
        <f t="shared" ref="V325" si="2714">IF(G312=1,"2&amp;3",IF(G312=2,"1&amp;3","1&amp;2"))</f>
        <v>1&amp;3</v>
      </c>
      <c r="W325" s="335" t="str">
        <f t="shared" ref="W325" si="2715">IF(H312="A","B&amp;C",IF(H312="B","A&amp;C","A&amp;B"))</f>
        <v>A&amp;C</v>
      </c>
      <c r="X325" s="306"/>
      <c r="Y325" s="308"/>
      <c r="Z325" s="306"/>
      <c r="AA325" s="306"/>
      <c r="AB325" s="337" t="str">
        <f t="shared" ref="AB325" si="2716">IF(D313="L","H","L")</f>
        <v>L</v>
      </c>
      <c r="AC325" s="337" t="str">
        <f t="shared" ref="AC325" si="2717">IF(E313="O","E","O")</f>
        <v>O</v>
      </c>
      <c r="AD325" s="337" t="str">
        <f t="shared" ref="AD325" si="2718">IF(F313="L","H","L")</f>
        <v>H</v>
      </c>
      <c r="AE325" s="337" t="str">
        <f t="shared" ref="AE325" si="2719">IF(G313="O","E","O")</f>
        <v>O</v>
      </c>
      <c r="AF325" s="337" t="str">
        <f t="shared" ref="AF325" si="2720">IF(H313="L","H","L")</f>
        <v>H</v>
      </c>
      <c r="AG325" s="306"/>
      <c r="AH325" s="308"/>
      <c r="AI325" s="306"/>
    </row>
    <row r="326" spans="1:35">
      <c r="A326" s="327">
        <f t="shared" si="2210"/>
        <v>316</v>
      </c>
      <c r="B326" s="328">
        <f>Data!B326</f>
        <v>9</v>
      </c>
      <c r="D326" s="334">
        <f t="shared" ref="D326" si="2721">IF(AND(B326&gt;0,B326&lt;=12),1,IF(AND(B326&gt;12,B326&lt;=24),2,IF(AND(B326&gt;24,B326&lt;=36),3,0)))</f>
        <v>1</v>
      </c>
      <c r="E326" s="334" t="str">
        <f t="shared" ref="E326" si="2722">IF(B327=0,0,IF(MOD(B327,3)=1,"A",IF(MOD(B327,3)=2,"B","C")))</f>
        <v>A</v>
      </c>
      <c r="F326" s="334">
        <f t="shared" ref="F326" si="2723">IF(AND(B328&gt;0,B328&lt;=12),1,IF(AND(B328&gt;12,B328&lt;=24),2,IF(AND(B328&gt;24,B328&lt;=36),3,0)))</f>
        <v>2</v>
      </c>
      <c r="G326" s="334" t="str">
        <f t="shared" ref="G326" si="2724">IF(B329=0,0,IF(MOD(B329,3)=1,"A",IF(MOD(B329,3)=2,"B","C")))</f>
        <v>C</v>
      </c>
      <c r="H326" s="334">
        <f t="shared" ref="H326" si="2725">IF(AND(B330&gt;0,B330&lt;=12),1,IF(AND(B330&gt;12,B330&lt;=24),2,IF(AND(B330&gt;24,B330&lt;=36),3,0)))</f>
        <v>2</v>
      </c>
      <c r="J326" s="314" t="str">
        <f t="shared" ref="J326" si="2726">IF(AND(D326&lt;&gt;D311,D326&lt;&gt;0),"W","L")</f>
        <v>W</v>
      </c>
      <c r="K326" s="314" t="str">
        <f t="shared" ref="K326" si="2727">IF(J326="W"," ", IF(AND(E326&lt;&gt;E311,E326&lt;&gt;0),"W","L"))</f>
        <v xml:space="preserve"> </v>
      </c>
      <c r="L326" s="314" t="str">
        <f t="shared" ref="L326:N326" si="2728">IF(OR(K326="W",K326=" ")," ",IF(AND(F326&lt;&gt;F311,F326&lt;&gt;0),"W","L"))</f>
        <v xml:space="preserve"> </v>
      </c>
      <c r="M326" s="314" t="str">
        <f t="shared" si="2728"/>
        <v xml:space="preserve"> </v>
      </c>
      <c r="N326" s="314" t="str">
        <f t="shared" si="2728"/>
        <v xml:space="preserve"> </v>
      </c>
      <c r="O326" s="306"/>
      <c r="P326" s="308">
        <f t="shared" ref="P326" si="2729">IF(J326="W",1,IF(K326="W",2,IF(L326="W",3,IF(M326="W",4,IF(N326="W",5,"L")))))</f>
        <v>1</v>
      </c>
      <c r="Q326" s="306">
        <f t="shared" ref="Q326" si="2730">IF(P326&lt;&gt;"L",Q321+1,Q321-243)</f>
        <v>61</v>
      </c>
      <c r="R326" s="306"/>
      <c r="S326" s="314" t="str">
        <f t="shared" ref="S326" si="2731">IF(AND(D327&lt;&gt;D312,D327&lt;&gt;0),"W","L")</f>
        <v>W</v>
      </c>
      <c r="T326" s="314" t="str">
        <f t="shared" ref="T326" si="2732">IF(S326="W"," ", IF(AND(E327&lt;&gt;E312,E327&lt;&gt;0),"W","L"))</f>
        <v xml:space="preserve"> </v>
      </c>
      <c r="U326" s="314" t="str">
        <f t="shared" ref="U326:W326" si="2733">IF(OR(T326="W",T326=" ")," ",IF(AND(F327&lt;&gt;F312,F327&lt;&gt;0),"W","L"))</f>
        <v xml:space="preserve"> </v>
      </c>
      <c r="V326" s="314" t="str">
        <f t="shared" si="2733"/>
        <v xml:space="preserve"> </v>
      </c>
      <c r="W326" s="314" t="str">
        <f t="shared" si="2733"/>
        <v xml:space="preserve"> </v>
      </c>
      <c r="X326" s="306"/>
      <c r="Y326" s="308">
        <f t="shared" ref="Y326" si="2734">IF(S326="W",1,IF(T326="W",2,IF(U326="W",3,IF(V326="W",4,IF(W326="W",5,"L")))))</f>
        <v>1</v>
      </c>
      <c r="Z326" s="306">
        <f t="shared" ref="Z326" si="2735">IF(Y326&lt;&gt;"L",Z321+1,Z321-243)</f>
        <v>61</v>
      </c>
      <c r="AA326" s="306"/>
      <c r="AB326" s="314" t="str">
        <f t="shared" ref="AB326" si="2736">IF(AND(D328&lt;&gt;D313,D328&lt;&gt;0),"W","L")</f>
        <v>W</v>
      </c>
      <c r="AC326" s="314" t="str">
        <f t="shared" ref="AC326" si="2737">IF(AB326="W"," ", IF(AND(E328&lt;&gt;E313,E328&lt;&gt;0),"W","L"))</f>
        <v xml:space="preserve"> </v>
      </c>
      <c r="AD326" s="314" t="str">
        <f t="shared" ref="AD326:AF326" si="2738">IF(OR(AC326="W",AC326=" ")," ",IF(AND(F328&lt;&gt;F313,F328&lt;&gt;0),"W","L"))</f>
        <v xml:space="preserve"> </v>
      </c>
      <c r="AE326" s="314" t="str">
        <f t="shared" si="2738"/>
        <v xml:space="preserve"> </v>
      </c>
      <c r="AF326" s="314" t="str">
        <f t="shared" si="2738"/>
        <v xml:space="preserve"> </v>
      </c>
      <c r="AG326" s="306"/>
      <c r="AH326" s="308">
        <f t="shared" ref="AH326" si="2739">IF(AB326="W",1,IF(AC326="W",2,IF(AD326="W",3,IF(AE326="W",4,IF(AF326="W",5,"L")))))</f>
        <v>1</v>
      </c>
      <c r="AI326" s="306">
        <f t="shared" ref="AI326" si="2740">IF(AH326&lt;&gt;"L",AI321+1,AI321-31)</f>
        <v>-67</v>
      </c>
    </row>
    <row r="327" spans="1:35">
      <c r="A327" s="327">
        <f t="shared" si="2210"/>
        <v>317</v>
      </c>
      <c r="B327" s="328">
        <f>Data!B327</f>
        <v>7</v>
      </c>
      <c r="D327" s="336" t="str">
        <f t="shared" ref="D327" si="2741">IF(B326=0,0,IF(MOD(B326,3)=1,"A",IF(MOD(B326,3)=2,"B","C")))</f>
        <v>C</v>
      </c>
      <c r="E327" s="336">
        <f t="shared" ref="E327" si="2742">IF(AND(B327&gt;0,B327&lt;=12),1,IF(AND(B327&gt;12,B327&lt;=24),2,IF(AND(B327&gt;24,B327&lt;=36),3,0)))</f>
        <v>1</v>
      </c>
      <c r="F327" s="336" t="str">
        <f t="shared" ref="F327" si="2743">IF(B328=0,0,IF(MOD(B328,3)=1,"A",IF(MOD(B328,3)=2,"B","C")))</f>
        <v>A</v>
      </c>
      <c r="G327" s="336">
        <f t="shared" ref="G327" si="2744">IF(AND(B329&gt;0,B329&lt;=12),1,IF(AND(B329&gt;12,B329&lt;=24),2,IF(AND(B329&gt;24,B329&lt;=36),3,0)))</f>
        <v>3</v>
      </c>
      <c r="H327" s="336" t="str">
        <f t="shared" ref="H327" si="2745">IF(B330=0,0,IF(MOD(B330,3)=1,"A",IF(MOD(B330,3)=2,"B","C")))</f>
        <v>A</v>
      </c>
      <c r="O327" s="306"/>
      <c r="P327" s="308"/>
      <c r="Q327" s="306"/>
      <c r="R327" s="306"/>
      <c r="X327" s="306"/>
      <c r="Y327" s="308"/>
      <c r="Z327" s="306"/>
      <c r="AA327" s="306"/>
      <c r="AG327" s="306"/>
      <c r="AH327" s="308"/>
      <c r="AI327" s="306"/>
    </row>
    <row r="328" spans="1:35">
      <c r="A328" s="327">
        <f t="shared" si="2210"/>
        <v>318</v>
      </c>
      <c r="B328" s="328">
        <f>Data!B328</f>
        <v>22</v>
      </c>
      <c r="D328" s="338" t="str">
        <f t="shared" ref="D328" si="2746">IF(B326=0,0,IF(B326&lt;=18,"L","H"))</f>
        <v>L</v>
      </c>
      <c r="E328" s="338" t="str">
        <f t="shared" ref="E328" si="2747">IF(B327=0,0,IF(ISODD(B327),"O","E"))</f>
        <v>O</v>
      </c>
      <c r="F328" s="338" t="str">
        <f t="shared" ref="F328" si="2748">IF(B328=0,0,IF(B328&lt;=18,"L","H"))</f>
        <v>H</v>
      </c>
      <c r="G328" s="338" t="str">
        <f t="shared" ref="G328" si="2749">IF(B329=0,0,IF(ISODD(B329),"O","E"))</f>
        <v>O</v>
      </c>
      <c r="H328" s="338" t="str">
        <f t="shared" ref="H328" si="2750">IF(B330=0,0,IF(B330&lt;=18,"L","H"))</f>
        <v>H</v>
      </c>
      <c r="O328" s="306"/>
      <c r="P328" s="308"/>
      <c r="Q328" s="306"/>
      <c r="R328" s="306"/>
      <c r="X328" s="306"/>
      <c r="Y328" s="308"/>
      <c r="Z328" s="306"/>
      <c r="AA328" s="306"/>
      <c r="AG328" s="306"/>
      <c r="AH328" s="308"/>
      <c r="AI328" s="306"/>
    </row>
    <row r="329" spans="1:35">
      <c r="A329" s="327">
        <f t="shared" si="2210"/>
        <v>319</v>
      </c>
      <c r="B329" s="328">
        <f>Data!B329</f>
        <v>33</v>
      </c>
      <c r="D329" s="308"/>
      <c r="E329" s="308"/>
      <c r="F329" s="308"/>
      <c r="G329" s="308"/>
      <c r="H329" s="308"/>
      <c r="O329" s="306"/>
      <c r="P329" s="308"/>
      <c r="Q329" s="306"/>
      <c r="R329" s="306"/>
      <c r="X329" s="306"/>
      <c r="Y329" s="308"/>
      <c r="Z329" s="306"/>
      <c r="AA329" s="306"/>
      <c r="AG329" s="306"/>
      <c r="AH329" s="308"/>
      <c r="AI329" s="306"/>
    </row>
    <row r="330" spans="1:35">
      <c r="A330" s="327">
        <f t="shared" si="2210"/>
        <v>320</v>
      </c>
      <c r="B330" s="328">
        <f>Data!B330</f>
        <v>19</v>
      </c>
      <c r="D330" s="308"/>
      <c r="E330" s="308"/>
      <c r="F330" s="308"/>
      <c r="G330" s="308"/>
      <c r="H330" s="308"/>
      <c r="J330" s="333" t="str">
        <f t="shared" ref="J330" si="2751">IF(D316=1,"2&amp;3",IF(D316=2,"1&amp;3","1&amp;2"))</f>
        <v>1&amp;2</v>
      </c>
      <c r="K330" s="333" t="str">
        <f t="shared" ref="K330" si="2752">IF(E316="A","B&amp;C",IF(E316="B","A&amp;C","A&amp;B"))</f>
        <v>A&amp;C</v>
      </c>
      <c r="L330" s="333" t="str">
        <f t="shared" ref="L330" si="2753">IF(F316=1,"2&amp;3",IF(F316=2,"1&amp;3","1&amp;2"))</f>
        <v>1&amp;3</v>
      </c>
      <c r="M330" s="333" t="str">
        <f t="shared" ref="M330" si="2754">IF(G316="A","B&amp;C",IF(G316="B","A&amp;C","A&amp;B"))</f>
        <v>A&amp;C</v>
      </c>
      <c r="N330" s="333" t="str">
        <f t="shared" ref="N330" si="2755">IF(H316=1,"2&amp;3",IF(H316=2,"1&amp;3","1&amp;2"))</f>
        <v>2&amp;3</v>
      </c>
      <c r="O330" s="306"/>
      <c r="P330" s="308"/>
      <c r="Q330" s="306"/>
      <c r="R330" s="306"/>
      <c r="S330" s="335" t="str">
        <f t="shared" ref="S330" si="2756">IF(D317="A","B&amp;C",IF(D317="B","A&amp;C","A&amp;B"))</f>
        <v>A&amp;C</v>
      </c>
      <c r="T330" s="335" t="str">
        <f t="shared" ref="T330" si="2757">IF(E317=1,"2&amp;3",IF(E317=2,"1&amp;3","1&amp;2"))</f>
        <v>1&amp;2</v>
      </c>
      <c r="U330" s="335" t="str">
        <f t="shared" ref="U330" si="2758">IF(F317="A","B&amp;C",IF(F317="B","A&amp;C","A&amp;B"))</f>
        <v>A&amp;C</v>
      </c>
      <c r="V330" s="335" t="str">
        <f t="shared" ref="V330" si="2759">IF(G317=1,"2&amp;3",IF(G317=2,"1&amp;3","1&amp;2"))</f>
        <v>1&amp;3</v>
      </c>
      <c r="W330" s="335" t="str">
        <f t="shared" ref="W330" si="2760">IF(H317="A","B&amp;C",IF(H317="B","A&amp;C","A&amp;B"))</f>
        <v>B&amp;C</v>
      </c>
      <c r="X330" s="306"/>
      <c r="Y330" s="308"/>
      <c r="Z330" s="306"/>
      <c r="AA330" s="306"/>
      <c r="AB330" s="337" t="str">
        <f t="shared" ref="AB330" si="2761">IF(D318="L","H","L")</f>
        <v>L</v>
      </c>
      <c r="AC330" s="337" t="str">
        <f t="shared" ref="AC330" si="2762">IF(E318="O","E","O")</f>
        <v>O</v>
      </c>
      <c r="AD330" s="337" t="str">
        <f t="shared" ref="AD330" si="2763">IF(F318="L","H","L")</f>
        <v>L</v>
      </c>
      <c r="AE330" s="337" t="str">
        <f t="shared" ref="AE330" si="2764">IF(G318="O","E","O")</f>
        <v>E</v>
      </c>
      <c r="AF330" s="337" t="str">
        <f t="shared" ref="AF330" si="2765">IF(H318="L","H","L")</f>
        <v>H</v>
      </c>
      <c r="AG330" s="306"/>
      <c r="AH330" s="308"/>
      <c r="AI330" s="306"/>
    </row>
    <row r="331" spans="1:35">
      <c r="A331" s="327">
        <f t="shared" si="2210"/>
        <v>321</v>
      </c>
      <c r="B331" s="328">
        <f>Data!B331</f>
        <v>23</v>
      </c>
      <c r="D331" s="334">
        <f t="shared" ref="D331" si="2766">IF(AND(B331&gt;0,B331&lt;=12),1,IF(AND(B331&gt;12,B331&lt;=24),2,IF(AND(B331&gt;24,B331&lt;=36),3,0)))</f>
        <v>2</v>
      </c>
      <c r="E331" s="334" t="str">
        <f t="shared" ref="E331" si="2767">IF(B332=0,0,IF(MOD(B332,3)=1,"A",IF(MOD(B332,3)=2,"B","C")))</f>
        <v>C</v>
      </c>
      <c r="F331" s="334">
        <f t="shared" ref="F331" si="2768">IF(AND(B333&gt;0,B333&lt;=12),1,IF(AND(B333&gt;12,B333&lt;=24),2,IF(AND(B333&gt;24,B333&lt;=36),3,0)))</f>
        <v>3</v>
      </c>
      <c r="G331" s="334" t="str">
        <f t="shared" ref="G331" si="2769">IF(B334=0,0,IF(MOD(B334,3)=1,"A",IF(MOD(B334,3)=2,"B","C")))</f>
        <v>B</v>
      </c>
      <c r="H331" s="334">
        <f t="shared" ref="H331" si="2770">IF(AND(B335&gt;0,B335&lt;=12),1,IF(AND(B335&gt;12,B335&lt;=24),2,IF(AND(B335&gt;24,B335&lt;=36),3,0)))</f>
        <v>1</v>
      </c>
      <c r="J331" s="314" t="str">
        <f t="shared" ref="J331" si="2771">IF(AND(D331&lt;&gt;D316,D331&lt;&gt;0),"W","L")</f>
        <v>W</v>
      </c>
      <c r="K331" s="314" t="str">
        <f t="shared" ref="K331" si="2772">IF(J331="W"," ", IF(AND(E331&lt;&gt;E316,E331&lt;&gt;0),"W","L"))</f>
        <v xml:space="preserve"> </v>
      </c>
      <c r="L331" s="314" t="str">
        <f t="shared" ref="L331:N331" si="2773">IF(OR(K331="W",K331=" ")," ",IF(AND(F331&lt;&gt;F316,F331&lt;&gt;0),"W","L"))</f>
        <v xml:space="preserve"> </v>
      </c>
      <c r="M331" s="314" t="str">
        <f t="shared" si="2773"/>
        <v xml:space="preserve"> </v>
      </c>
      <c r="N331" s="314" t="str">
        <f t="shared" si="2773"/>
        <v xml:space="preserve"> </v>
      </c>
      <c r="O331" s="306"/>
      <c r="P331" s="308">
        <f t="shared" ref="P331" si="2774">IF(J331="W",1,IF(K331="W",2,IF(L331="W",3,IF(M331="W",4,IF(N331="W",5,"L")))))</f>
        <v>1</v>
      </c>
      <c r="Q331" s="306">
        <f t="shared" ref="Q331" si="2775">IF(P331&lt;&gt;"L",Q326+1,Q326-243)</f>
        <v>62</v>
      </c>
      <c r="R331" s="306"/>
      <c r="S331" s="314" t="str">
        <f t="shared" ref="S331" si="2776">IF(AND(D332&lt;&gt;D317,D332&lt;&gt;0),"W","L")</f>
        <v>L</v>
      </c>
      <c r="T331" s="314" t="str">
        <f t="shared" ref="T331" si="2777">IF(S331="W"," ", IF(AND(E332&lt;&gt;E317,E332&lt;&gt;0),"W","L"))</f>
        <v>W</v>
      </c>
      <c r="U331" s="314" t="str">
        <f t="shared" ref="U331:W331" si="2778">IF(OR(T331="W",T331=" ")," ",IF(AND(F332&lt;&gt;F317,F332&lt;&gt;0),"W","L"))</f>
        <v xml:space="preserve"> </v>
      </c>
      <c r="V331" s="314" t="str">
        <f t="shared" si="2778"/>
        <v xml:space="preserve"> </v>
      </c>
      <c r="W331" s="314" t="str">
        <f t="shared" si="2778"/>
        <v xml:space="preserve"> </v>
      </c>
      <c r="X331" s="306"/>
      <c r="Y331" s="308">
        <f t="shared" ref="Y331" si="2779">IF(S331="W",1,IF(T331="W",2,IF(U331="W",3,IF(V331="W",4,IF(W331="W",5,"L")))))</f>
        <v>2</v>
      </c>
      <c r="Z331" s="306">
        <f t="shared" ref="Z331" si="2780">IF(Y331&lt;&gt;"L",Z326+1,Z326-243)</f>
        <v>62</v>
      </c>
      <c r="AA331" s="306"/>
      <c r="AB331" s="314" t="str">
        <f t="shared" ref="AB331" si="2781">IF(AND(D333&lt;&gt;D318,D333&lt;&gt;0),"W","L")</f>
        <v>L</v>
      </c>
      <c r="AC331" s="314" t="str">
        <f t="shared" ref="AC331" si="2782">IF(AB331="W"," ", IF(AND(E333&lt;&gt;E318,E333&lt;&gt;0),"W","L"))</f>
        <v>L</v>
      </c>
      <c r="AD331" s="314" t="str">
        <f t="shared" ref="AD331:AF331" si="2783">IF(OR(AC331="W",AC331=" ")," ",IF(AND(F333&lt;&gt;F318,F333&lt;&gt;0),"W","L"))</f>
        <v>L</v>
      </c>
      <c r="AE331" s="314" t="str">
        <f t="shared" si="2783"/>
        <v>L</v>
      </c>
      <c r="AF331" s="314" t="str">
        <f t="shared" si="2783"/>
        <v>L</v>
      </c>
      <c r="AG331" s="306"/>
      <c r="AH331" s="308" t="str">
        <f t="shared" ref="AH331" si="2784">IF(AB331="W",1,IF(AC331="W",2,IF(AD331="W",3,IF(AE331="W",4,IF(AF331="W",5,"L")))))</f>
        <v>L</v>
      </c>
      <c r="AI331" s="306">
        <f t="shared" ref="AI331" si="2785">IF(AH331&lt;&gt;"L",AI326+1,AI326-31)</f>
        <v>-98</v>
      </c>
    </row>
    <row r="332" spans="1:35">
      <c r="A332" s="327">
        <f t="shared" si="2210"/>
        <v>322</v>
      </c>
      <c r="B332" s="328">
        <f>Data!B332</f>
        <v>12</v>
      </c>
      <c r="D332" s="336" t="str">
        <f t="shared" ref="D332" si="2786">IF(B331=0,0,IF(MOD(B331,3)=1,"A",IF(MOD(B331,3)=2,"B","C")))</f>
        <v>B</v>
      </c>
      <c r="E332" s="336">
        <f t="shared" ref="E332" si="2787">IF(AND(B332&gt;0,B332&lt;=12),1,IF(AND(B332&gt;12,B332&lt;=24),2,IF(AND(B332&gt;24,B332&lt;=36),3,0)))</f>
        <v>1</v>
      </c>
      <c r="F332" s="336" t="str">
        <f t="shared" ref="F332" si="2788">IF(B333=0,0,IF(MOD(B333,3)=1,"A",IF(MOD(B333,3)=2,"B","C")))</f>
        <v>C</v>
      </c>
      <c r="G332" s="336">
        <f t="shared" ref="G332" si="2789">IF(AND(B334&gt;0,B334&lt;=12),1,IF(AND(B334&gt;12,B334&lt;=24),2,IF(AND(B334&gt;24,B334&lt;=36),3,0)))</f>
        <v>2</v>
      </c>
      <c r="H332" s="336" t="str">
        <f t="shared" ref="H332" si="2790">IF(B335=0,0,IF(MOD(B335,3)=1,"A",IF(MOD(B335,3)=2,"B","C")))</f>
        <v>A</v>
      </c>
      <c r="O332" s="306"/>
      <c r="P332" s="308"/>
      <c r="Q332" s="306"/>
      <c r="R332" s="306"/>
      <c r="X332" s="306"/>
      <c r="Y332" s="308"/>
      <c r="Z332" s="306"/>
      <c r="AA332" s="306"/>
      <c r="AG332" s="306"/>
      <c r="AH332" s="308"/>
      <c r="AI332" s="306"/>
    </row>
    <row r="333" spans="1:35">
      <c r="A333" s="327">
        <f t="shared" ref="A333:A396" si="2791">A332+1</f>
        <v>323</v>
      </c>
      <c r="B333" s="328">
        <f>Data!B333</f>
        <v>36</v>
      </c>
      <c r="D333" s="338" t="str">
        <f t="shared" ref="D333" si="2792">IF(B331=0,0,IF(B331&lt;=18,"L","H"))</f>
        <v>H</v>
      </c>
      <c r="E333" s="338" t="str">
        <f t="shared" ref="E333" si="2793">IF(B332=0,0,IF(ISODD(B332),"O","E"))</f>
        <v>E</v>
      </c>
      <c r="F333" s="338" t="str">
        <f t="shared" ref="F333" si="2794">IF(B333=0,0,IF(B333&lt;=18,"L","H"))</f>
        <v>H</v>
      </c>
      <c r="G333" s="338" t="str">
        <f t="shared" ref="G333" si="2795">IF(B334=0,0,IF(ISODD(B334),"O","E"))</f>
        <v>O</v>
      </c>
      <c r="H333" s="338" t="str">
        <f t="shared" ref="H333" si="2796">IF(B335=0,0,IF(B335&lt;=18,"L","H"))</f>
        <v>L</v>
      </c>
      <c r="O333" s="306"/>
      <c r="P333" s="308"/>
      <c r="Q333" s="306"/>
      <c r="R333" s="306"/>
      <c r="X333" s="306"/>
      <c r="Y333" s="308"/>
      <c r="Z333" s="306"/>
      <c r="AA333" s="306"/>
      <c r="AG333" s="306"/>
      <c r="AH333" s="308"/>
      <c r="AI333" s="306"/>
    </row>
    <row r="334" spans="1:35">
      <c r="A334" s="327">
        <f t="shared" si="2791"/>
        <v>324</v>
      </c>
      <c r="B334" s="328">
        <f>Data!B334</f>
        <v>17</v>
      </c>
      <c r="D334" s="308"/>
      <c r="E334" s="308"/>
      <c r="F334" s="308"/>
      <c r="G334" s="308"/>
      <c r="H334" s="308"/>
      <c r="O334" s="306"/>
      <c r="P334" s="308"/>
      <c r="Q334" s="306"/>
      <c r="R334" s="306"/>
      <c r="X334" s="306"/>
      <c r="Y334" s="308"/>
      <c r="Z334" s="306"/>
      <c r="AA334" s="306"/>
      <c r="AG334" s="306"/>
      <c r="AH334" s="308"/>
      <c r="AI334" s="306"/>
    </row>
    <row r="335" spans="1:35">
      <c r="A335" s="327">
        <f t="shared" si="2791"/>
        <v>325</v>
      </c>
      <c r="B335" s="328">
        <f>Data!B335</f>
        <v>4</v>
      </c>
      <c r="D335" s="308"/>
      <c r="E335" s="308"/>
      <c r="F335" s="308"/>
      <c r="G335" s="308"/>
      <c r="H335" s="308"/>
      <c r="J335" s="333" t="str">
        <f t="shared" ref="J335" si="2797">IF(D321=1,"2&amp;3",IF(D321=2,"1&amp;3","1&amp;2"))</f>
        <v>2&amp;3</v>
      </c>
      <c r="K335" s="333" t="str">
        <f t="shared" ref="K335" si="2798">IF(E321="A","B&amp;C",IF(E321="B","A&amp;C","A&amp;B"))</f>
        <v>A&amp;B</v>
      </c>
      <c r="L335" s="333" t="str">
        <f t="shared" ref="L335" si="2799">IF(F321=1,"2&amp;3",IF(F321=2,"1&amp;3","1&amp;2"))</f>
        <v>2&amp;3</v>
      </c>
      <c r="M335" s="333" t="str">
        <f t="shared" ref="M335" si="2800">IF(G321="A","B&amp;C",IF(G321="B","A&amp;C","A&amp;B"))</f>
        <v>A&amp;B</v>
      </c>
      <c r="N335" s="333" t="str">
        <f t="shared" ref="N335" si="2801">IF(H321=1,"2&amp;3",IF(H321=2,"1&amp;3","1&amp;2"))</f>
        <v>1&amp;3</v>
      </c>
      <c r="O335" s="306"/>
      <c r="P335" s="308"/>
      <c r="Q335" s="306"/>
      <c r="R335" s="306"/>
      <c r="S335" s="335" t="str">
        <f t="shared" ref="S335" si="2802">IF(D322="A","B&amp;C",IF(D322="B","A&amp;C","A&amp;B"))</f>
        <v>A&amp;C</v>
      </c>
      <c r="T335" s="335" t="str">
        <f t="shared" ref="T335" si="2803">IF(E322=1,"2&amp;3",IF(E322=2,"1&amp;3","1&amp;2"))</f>
        <v>1&amp;2</v>
      </c>
      <c r="U335" s="335" t="str">
        <f t="shared" ref="U335" si="2804">IF(F322="A","B&amp;C",IF(F322="B","A&amp;C","A&amp;B"))</f>
        <v>B&amp;C</v>
      </c>
      <c r="V335" s="335" t="str">
        <f t="shared" ref="V335" si="2805">IF(G322=1,"2&amp;3",IF(G322=2,"1&amp;3","1&amp;2"))</f>
        <v>1&amp;2</v>
      </c>
      <c r="W335" s="335" t="str">
        <f t="shared" ref="W335" si="2806">IF(H322="A","B&amp;C",IF(H322="B","A&amp;C","A&amp;B"))</f>
        <v>B&amp;C</v>
      </c>
      <c r="X335" s="306"/>
      <c r="Y335" s="308"/>
      <c r="Z335" s="306"/>
      <c r="AA335" s="306"/>
      <c r="AB335" s="337" t="str">
        <f t="shared" ref="AB335" si="2807">IF(D323="L","H","L")</f>
        <v>H</v>
      </c>
      <c r="AC335" s="337" t="str">
        <f t="shared" ref="AC335" si="2808">IF(E323="O","E","O")</f>
        <v>O</v>
      </c>
      <c r="AD335" s="337" t="str">
        <f t="shared" ref="AD335" si="2809">IF(F323="L","H","L")</f>
        <v>H</v>
      </c>
      <c r="AE335" s="337" t="str">
        <f t="shared" ref="AE335" si="2810">IF(G323="O","E","O")</f>
        <v>E</v>
      </c>
      <c r="AF335" s="337" t="str">
        <f t="shared" ref="AF335" si="2811">IF(H323="L","H","L")</f>
        <v>H</v>
      </c>
      <c r="AG335" s="306"/>
      <c r="AH335" s="308"/>
      <c r="AI335" s="306"/>
    </row>
    <row r="336" spans="1:35">
      <c r="A336" s="327">
        <f t="shared" si="2791"/>
        <v>326</v>
      </c>
      <c r="B336" s="328">
        <f>Data!B336</f>
        <v>34</v>
      </c>
      <c r="D336" s="334">
        <f t="shared" ref="D336" si="2812">IF(AND(B336&gt;0,B336&lt;=12),1,IF(AND(B336&gt;12,B336&lt;=24),2,IF(AND(B336&gt;24,B336&lt;=36),3,0)))</f>
        <v>3</v>
      </c>
      <c r="E336" s="334" t="str">
        <f t="shared" ref="E336" si="2813">IF(B337=0,0,IF(MOD(B337,3)=1,"A",IF(MOD(B337,3)=2,"B","C")))</f>
        <v>C</v>
      </c>
      <c r="F336" s="334">
        <f t="shared" ref="F336" si="2814">IF(AND(B338&gt;0,B338&lt;=12),1,IF(AND(B338&gt;12,B338&lt;=24),2,IF(AND(B338&gt;24,B338&lt;=36),3,0)))</f>
        <v>1</v>
      </c>
      <c r="G336" s="334" t="str">
        <f t="shared" ref="G336" si="2815">IF(B339=0,0,IF(MOD(B339,3)=1,"A",IF(MOD(B339,3)=2,"B","C")))</f>
        <v>B</v>
      </c>
      <c r="H336" s="334">
        <f t="shared" ref="H336" si="2816">IF(AND(B340&gt;0,B340&lt;=12),1,IF(AND(B340&gt;12,B340&lt;=24),2,IF(AND(B340&gt;24,B340&lt;=36),3,0)))</f>
        <v>3</v>
      </c>
      <c r="J336" s="314" t="str">
        <f t="shared" ref="J336" si="2817">IF(AND(D336&lt;&gt;D321,D336&lt;&gt;0),"W","L")</f>
        <v>W</v>
      </c>
      <c r="K336" s="314" t="str">
        <f t="shared" ref="K336" si="2818">IF(J336="W"," ", IF(AND(E336&lt;&gt;E321,E336&lt;&gt;0),"W","L"))</f>
        <v xml:space="preserve"> </v>
      </c>
      <c r="L336" s="314" t="str">
        <f t="shared" ref="L336:N336" si="2819">IF(OR(K336="W",K336=" ")," ",IF(AND(F336&lt;&gt;F321,F336&lt;&gt;0),"W","L"))</f>
        <v xml:space="preserve"> </v>
      </c>
      <c r="M336" s="314" t="str">
        <f t="shared" si="2819"/>
        <v xml:space="preserve"> </v>
      </c>
      <c r="N336" s="314" t="str">
        <f t="shared" si="2819"/>
        <v xml:space="preserve"> </v>
      </c>
      <c r="O336" s="306"/>
      <c r="P336" s="308">
        <f t="shared" ref="P336" si="2820">IF(J336="W",1,IF(K336="W",2,IF(L336="W",3,IF(M336="W",4,IF(N336="W",5,"L")))))</f>
        <v>1</v>
      </c>
      <c r="Q336" s="306">
        <f t="shared" ref="Q336" si="2821">IF(P336&lt;&gt;"L",Q331+1,Q331-243)</f>
        <v>63</v>
      </c>
      <c r="R336" s="306"/>
      <c r="S336" s="314" t="str">
        <f t="shared" ref="S336" si="2822">IF(AND(D337&lt;&gt;D322,D337&lt;&gt;0),"W","L")</f>
        <v>W</v>
      </c>
      <c r="T336" s="314" t="str">
        <f t="shared" ref="T336" si="2823">IF(S336="W"," ", IF(AND(E337&lt;&gt;E322,E337&lt;&gt;0),"W","L"))</f>
        <v xml:space="preserve"> </v>
      </c>
      <c r="U336" s="314" t="str">
        <f t="shared" ref="U336:W336" si="2824">IF(OR(T336="W",T336=" ")," ",IF(AND(F337&lt;&gt;F322,F337&lt;&gt;0),"W","L"))</f>
        <v xml:space="preserve"> </v>
      </c>
      <c r="V336" s="314" t="str">
        <f t="shared" si="2824"/>
        <v xml:space="preserve"> </v>
      </c>
      <c r="W336" s="314" t="str">
        <f t="shared" si="2824"/>
        <v xml:space="preserve"> </v>
      </c>
      <c r="X336" s="306"/>
      <c r="Y336" s="308">
        <f t="shared" ref="Y336" si="2825">IF(S336="W",1,IF(T336="W",2,IF(U336="W",3,IF(V336="W",4,IF(W336="W",5,"L")))))</f>
        <v>1</v>
      </c>
      <c r="Z336" s="306">
        <f t="shared" ref="Z336" si="2826">IF(Y336&lt;&gt;"L",Z331+1,Z331-243)</f>
        <v>63</v>
      </c>
      <c r="AA336" s="306"/>
      <c r="AB336" s="314" t="str">
        <f t="shared" ref="AB336" si="2827">IF(AND(D338&lt;&gt;D323,D338&lt;&gt;0),"W","L")</f>
        <v>W</v>
      </c>
      <c r="AC336" s="314" t="str">
        <f t="shared" ref="AC336" si="2828">IF(AB336="W"," ", IF(AND(E338&lt;&gt;E323,E338&lt;&gt;0),"W","L"))</f>
        <v xml:space="preserve"> </v>
      </c>
      <c r="AD336" s="314" t="str">
        <f t="shared" ref="AD336:AF336" si="2829">IF(OR(AC336="W",AC336=" ")," ",IF(AND(F338&lt;&gt;F323,F338&lt;&gt;0),"W","L"))</f>
        <v xml:space="preserve"> </v>
      </c>
      <c r="AE336" s="314" t="str">
        <f t="shared" si="2829"/>
        <v xml:space="preserve"> </v>
      </c>
      <c r="AF336" s="314" t="str">
        <f t="shared" si="2829"/>
        <v xml:space="preserve"> </v>
      </c>
      <c r="AG336" s="306"/>
      <c r="AH336" s="308">
        <f t="shared" ref="AH336" si="2830">IF(AB336="W",1,IF(AC336="W",2,IF(AD336="W",3,IF(AE336="W",4,IF(AF336="W",5,"L")))))</f>
        <v>1</v>
      </c>
      <c r="AI336" s="306">
        <f t="shared" ref="AI336" si="2831">IF(AH336&lt;&gt;"L",AI331+1,AI331-31)</f>
        <v>-97</v>
      </c>
    </row>
    <row r="337" spans="1:35">
      <c r="A337" s="327">
        <f t="shared" si="2791"/>
        <v>327</v>
      </c>
      <c r="B337" s="328">
        <f>Data!B337</f>
        <v>9</v>
      </c>
      <c r="D337" s="336" t="str">
        <f t="shared" ref="D337" si="2832">IF(B336=0,0,IF(MOD(B336,3)=1,"A",IF(MOD(B336,3)=2,"B","C")))</f>
        <v>A</v>
      </c>
      <c r="E337" s="336">
        <f t="shared" ref="E337" si="2833">IF(AND(B337&gt;0,B337&lt;=12),1,IF(AND(B337&gt;12,B337&lt;=24),2,IF(AND(B337&gt;24,B337&lt;=36),3,0)))</f>
        <v>1</v>
      </c>
      <c r="F337" s="336" t="str">
        <f t="shared" ref="F337" si="2834">IF(B338=0,0,IF(MOD(B338,3)=1,"A",IF(MOD(B338,3)=2,"B","C")))</f>
        <v>A</v>
      </c>
      <c r="G337" s="336">
        <f t="shared" ref="G337" si="2835">IF(AND(B339&gt;0,B339&lt;=12),1,IF(AND(B339&gt;12,B339&lt;=24),2,IF(AND(B339&gt;24,B339&lt;=36),3,0)))</f>
        <v>1</v>
      </c>
      <c r="H337" s="336" t="str">
        <f t="shared" ref="H337" si="2836">IF(B340=0,0,IF(MOD(B340,3)=1,"A",IF(MOD(B340,3)=2,"B","C")))</f>
        <v>C</v>
      </c>
      <c r="O337" s="306"/>
      <c r="P337" s="308"/>
      <c r="Q337" s="306"/>
      <c r="R337" s="306"/>
      <c r="X337" s="306"/>
      <c r="Y337" s="308"/>
      <c r="Z337" s="306"/>
      <c r="AA337" s="306"/>
      <c r="AG337" s="306"/>
      <c r="AH337" s="308"/>
      <c r="AI337" s="306"/>
    </row>
    <row r="338" spans="1:35">
      <c r="A338" s="327">
        <f t="shared" si="2791"/>
        <v>328</v>
      </c>
      <c r="B338" s="328">
        <f>Data!B338</f>
        <v>7</v>
      </c>
      <c r="D338" s="338" t="str">
        <f t="shared" ref="D338" si="2837">IF(B336=0,0,IF(B336&lt;=18,"L","H"))</f>
        <v>H</v>
      </c>
      <c r="E338" s="338" t="str">
        <f t="shared" ref="E338" si="2838">IF(B337=0,0,IF(ISODD(B337),"O","E"))</f>
        <v>O</v>
      </c>
      <c r="F338" s="338" t="str">
        <f t="shared" ref="F338" si="2839">IF(B338=0,0,IF(B338&lt;=18,"L","H"))</f>
        <v>L</v>
      </c>
      <c r="G338" s="338" t="str">
        <f t="shared" ref="G338" si="2840">IF(B339=0,0,IF(ISODD(B339),"O","E"))</f>
        <v>E</v>
      </c>
      <c r="H338" s="338" t="str">
        <f t="shared" ref="H338" si="2841">IF(B340=0,0,IF(B340&lt;=18,"L","H"))</f>
        <v>H</v>
      </c>
      <c r="O338" s="306"/>
      <c r="P338" s="308"/>
      <c r="Q338" s="306"/>
      <c r="R338" s="306"/>
      <c r="X338" s="306"/>
      <c r="Y338" s="308"/>
      <c r="Z338" s="306"/>
      <c r="AA338" s="306"/>
      <c r="AG338" s="306"/>
      <c r="AH338" s="308"/>
      <c r="AI338" s="306"/>
    </row>
    <row r="339" spans="1:35">
      <c r="A339" s="327">
        <f t="shared" si="2791"/>
        <v>329</v>
      </c>
      <c r="B339" s="328">
        <f>Data!B339</f>
        <v>8</v>
      </c>
      <c r="D339" s="308"/>
      <c r="E339" s="308"/>
      <c r="F339" s="308"/>
      <c r="G339" s="308"/>
      <c r="H339" s="308"/>
      <c r="O339" s="306"/>
      <c r="P339" s="308"/>
      <c r="Q339" s="306"/>
      <c r="R339" s="306"/>
      <c r="X339" s="306"/>
      <c r="Y339" s="308"/>
      <c r="Z339" s="306"/>
      <c r="AA339" s="306"/>
      <c r="AG339" s="306"/>
      <c r="AH339" s="308"/>
      <c r="AI339" s="306"/>
    </row>
    <row r="340" spans="1:35">
      <c r="A340" s="327">
        <f t="shared" si="2791"/>
        <v>330</v>
      </c>
      <c r="B340" s="328">
        <f>Data!B340</f>
        <v>33</v>
      </c>
      <c r="D340" s="308"/>
      <c r="E340" s="308"/>
      <c r="F340" s="308"/>
      <c r="G340" s="308"/>
      <c r="H340" s="308"/>
      <c r="J340" s="333" t="str">
        <f t="shared" ref="J340" si="2842">IF(D326=1,"2&amp;3",IF(D326=2,"1&amp;3","1&amp;2"))</f>
        <v>2&amp;3</v>
      </c>
      <c r="K340" s="333" t="str">
        <f t="shared" ref="K340" si="2843">IF(E326="A","B&amp;C",IF(E326="B","A&amp;C","A&amp;B"))</f>
        <v>B&amp;C</v>
      </c>
      <c r="L340" s="333" t="str">
        <f t="shared" ref="L340" si="2844">IF(F326=1,"2&amp;3",IF(F326=2,"1&amp;3","1&amp;2"))</f>
        <v>1&amp;3</v>
      </c>
      <c r="M340" s="333" t="str">
        <f t="shared" ref="M340" si="2845">IF(G326="A","B&amp;C",IF(G326="B","A&amp;C","A&amp;B"))</f>
        <v>A&amp;B</v>
      </c>
      <c r="N340" s="333" t="str">
        <f t="shared" ref="N340" si="2846">IF(H326=1,"2&amp;3",IF(H326=2,"1&amp;3","1&amp;2"))</f>
        <v>1&amp;3</v>
      </c>
      <c r="O340" s="306"/>
      <c r="P340" s="308"/>
      <c r="Q340" s="306"/>
      <c r="R340" s="306"/>
      <c r="S340" s="335" t="str">
        <f t="shared" ref="S340" si="2847">IF(D327="A","B&amp;C",IF(D327="B","A&amp;C","A&amp;B"))</f>
        <v>A&amp;B</v>
      </c>
      <c r="T340" s="335" t="str">
        <f t="shared" ref="T340" si="2848">IF(E327=1,"2&amp;3",IF(E327=2,"1&amp;3","1&amp;2"))</f>
        <v>2&amp;3</v>
      </c>
      <c r="U340" s="335" t="str">
        <f t="shared" ref="U340" si="2849">IF(F327="A","B&amp;C",IF(F327="B","A&amp;C","A&amp;B"))</f>
        <v>B&amp;C</v>
      </c>
      <c r="V340" s="335" t="str">
        <f t="shared" ref="V340" si="2850">IF(G327=1,"2&amp;3",IF(G327=2,"1&amp;3","1&amp;2"))</f>
        <v>1&amp;2</v>
      </c>
      <c r="W340" s="335" t="str">
        <f t="shared" ref="W340" si="2851">IF(H327="A","B&amp;C",IF(H327="B","A&amp;C","A&amp;B"))</f>
        <v>B&amp;C</v>
      </c>
      <c r="X340" s="306"/>
      <c r="Y340" s="308"/>
      <c r="Z340" s="306"/>
      <c r="AA340" s="306"/>
      <c r="AB340" s="337" t="str">
        <f t="shared" ref="AB340" si="2852">IF(D328="L","H","L")</f>
        <v>H</v>
      </c>
      <c r="AC340" s="337" t="str">
        <f t="shared" ref="AC340" si="2853">IF(E328="O","E","O")</f>
        <v>E</v>
      </c>
      <c r="AD340" s="337" t="str">
        <f t="shared" ref="AD340" si="2854">IF(F328="L","H","L")</f>
        <v>L</v>
      </c>
      <c r="AE340" s="337" t="str">
        <f t="shared" ref="AE340" si="2855">IF(G328="O","E","O")</f>
        <v>E</v>
      </c>
      <c r="AF340" s="337" t="str">
        <f t="shared" ref="AF340" si="2856">IF(H328="L","H","L")</f>
        <v>L</v>
      </c>
      <c r="AG340" s="306"/>
      <c r="AH340" s="308"/>
      <c r="AI340" s="306"/>
    </row>
    <row r="341" spans="1:35">
      <c r="A341" s="327">
        <f t="shared" si="2791"/>
        <v>331</v>
      </c>
      <c r="B341" s="328">
        <f>Data!B341</f>
        <v>7</v>
      </c>
      <c r="D341" s="334">
        <f t="shared" ref="D341" si="2857">IF(AND(B341&gt;0,B341&lt;=12),1,IF(AND(B341&gt;12,B341&lt;=24),2,IF(AND(B341&gt;24,B341&lt;=36),3,0)))</f>
        <v>1</v>
      </c>
      <c r="E341" s="334" t="str">
        <f t="shared" ref="E341" si="2858">IF(B342=0,0,IF(MOD(B342,3)=1,"A",IF(MOD(B342,3)=2,"B","C")))</f>
        <v>C</v>
      </c>
      <c r="F341" s="334">
        <f t="shared" ref="F341" si="2859">IF(AND(B343&gt;0,B343&lt;=12),1,IF(AND(B343&gt;12,B343&lt;=24),2,IF(AND(B343&gt;24,B343&lt;=36),3,0)))</f>
        <v>2</v>
      </c>
      <c r="G341" s="334" t="str">
        <f t="shared" ref="G341" si="2860">IF(B344=0,0,IF(MOD(B344,3)=1,"A",IF(MOD(B344,3)=2,"B","C")))</f>
        <v>A</v>
      </c>
      <c r="H341" s="334">
        <f t="shared" ref="H341" si="2861">IF(AND(B345&gt;0,B345&lt;=12),1,IF(AND(B345&gt;12,B345&lt;=24),2,IF(AND(B345&gt;24,B345&lt;=36),3,0)))</f>
        <v>2</v>
      </c>
      <c r="J341" s="314" t="str">
        <f t="shared" ref="J341" si="2862">IF(AND(D341&lt;&gt;D326,D341&lt;&gt;0),"W","L")</f>
        <v>L</v>
      </c>
      <c r="K341" s="314" t="str">
        <f t="shared" ref="K341" si="2863">IF(J341="W"," ", IF(AND(E341&lt;&gt;E326,E341&lt;&gt;0),"W","L"))</f>
        <v>W</v>
      </c>
      <c r="L341" s="314" t="str">
        <f t="shared" ref="L341:N341" si="2864">IF(OR(K341="W",K341=" ")," ",IF(AND(F341&lt;&gt;F326,F341&lt;&gt;0),"W","L"))</f>
        <v xml:space="preserve"> </v>
      </c>
      <c r="M341" s="314" t="str">
        <f t="shared" si="2864"/>
        <v xml:space="preserve"> </v>
      </c>
      <c r="N341" s="314" t="str">
        <f t="shared" si="2864"/>
        <v xml:space="preserve"> </v>
      </c>
      <c r="O341" s="306"/>
      <c r="P341" s="308">
        <f t="shared" ref="P341" si="2865">IF(J341="W",1,IF(K341="W",2,IF(L341="W",3,IF(M341="W",4,IF(N341="W",5,"L")))))</f>
        <v>2</v>
      </c>
      <c r="Q341" s="306">
        <f t="shared" ref="Q341" si="2866">IF(P341&lt;&gt;"L",Q336+1,Q336-243)</f>
        <v>64</v>
      </c>
      <c r="R341" s="306"/>
      <c r="S341" s="314" t="str">
        <f t="shared" ref="S341" si="2867">IF(AND(D342&lt;&gt;D327,D342&lt;&gt;0),"W","L")</f>
        <v>W</v>
      </c>
      <c r="T341" s="314" t="str">
        <f t="shared" ref="T341" si="2868">IF(S341="W"," ", IF(AND(E342&lt;&gt;E327,E342&lt;&gt;0),"W","L"))</f>
        <v xml:space="preserve"> </v>
      </c>
      <c r="U341" s="314" t="str">
        <f t="shared" ref="U341:W341" si="2869">IF(OR(T341="W",T341=" ")," ",IF(AND(F342&lt;&gt;F327,F342&lt;&gt;0),"W","L"))</f>
        <v xml:space="preserve"> </v>
      </c>
      <c r="V341" s="314" t="str">
        <f t="shared" si="2869"/>
        <v xml:space="preserve"> </v>
      </c>
      <c r="W341" s="314" t="str">
        <f t="shared" si="2869"/>
        <v xml:space="preserve"> </v>
      </c>
      <c r="X341" s="306"/>
      <c r="Y341" s="308">
        <f t="shared" ref="Y341" si="2870">IF(S341="W",1,IF(T341="W",2,IF(U341="W",3,IF(V341="W",4,IF(W341="W",5,"L")))))</f>
        <v>1</v>
      </c>
      <c r="Z341" s="306">
        <f t="shared" ref="Z341" si="2871">IF(Y341&lt;&gt;"L",Z336+1,Z336-243)</f>
        <v>64</v>
      </c>
      <c r="AA341" s="306"/>
      <c r="AB341" s="314" t="str">
        <f t="shared" ref="AB341" si="2872">IF(AND(D343&lt;&gt;D328,D343&lt;&gt;0),"W","L")</f>
        <v>L</v>
      </c>
      <c r="AC341" s="314" t="str">
        <f t="shared" ref="AC341" si="2873">IF(AB341="W"," ", IF(AND(E343&lt;&gt;E328,E343&lt;&gt;0),"W","L"))</f>
        <v>W</v>
      </c>
      <c r="AD341" s="314" t="str">
        <f t="shared" ref="AD341:AF341" si="2874">IF(OR(AC341="W",AC341=" ")," ",IF(AND(F343&lt;&gt;F328,F343&lt;&gt;0),"W","L"))</f>
        <v xml:space="preserve"> </v>
      </c>
      <c r="AE341" s="314" t="str">
        <f t="shared" si="2874"/>
        <v xml:space="preserve"> </v>
      </c>
      <c r="AF341" s="314" t="str">
        <f t="shared" si="2874"/>
        <v xml:space="preserve"> </v>
      </c>
      <c r="AG341" s="306"/>
      <c r="AH341" s="308">
        <f t="shared" ref="AH341" si="2875">IF(AB341="W",1,IF(AC341="W",2,IF(AD341="W",3,IF(AE341="W",4,IF(AF341="W",5,"L")))))</f>
        <v>2</v>
      </c>
      <c r="AI341" s="306">
        <f t="shared" ref="AI341" si="2876">IF(AH341&lt;&gt;"L",AI336+1,AI336-31)</f>
        <v>-96</v>
      </c>
    </row>
    <row r="342" spans="1:35">
      <c r="A342" s="327">
        <f t="shared" si="2791"/>
        <v>332</v>
      </c>
      <c r="B342" s="328">
        <f>Data!B342</f>
        <v>18</v>
      </c>
      <c r="D342" s="336" t="str">
        <f t="shared" ref="D342" si="2877">IF(B341=0,0,IF(MOD(B341,3)=1,"A",IF(MOD(B341,3)=2,"B","C")))</f>
        <v>A</v>
      </c>
      <c r="E342" s="336">
        <f t="shared" ref="E342" si="2878">IF(AND(B342&gt;0,B342&lt;=12),1,IF(AND(B342&gt;12,B342&lt;=24),2,IF(AND(B342&gt;24,B342&lt;=36),3,0)))</f>
        <v>2</v>
      </c>
      <c r="F342" s="336" t="str">
        <f t="shared" ref="F342" si="2879">IF(B343=0,0,IF(MOD(B343,3)=1,"A",IF(MOD(B343,3)=2,"B","C")))</f>
        <v>C</v>
      </c>
      <c r="G342" s="336">
        <f t="shared" ref="G342" si="2880">IF(AND(B344&gt;0,B344&lt;=12),1,IF(AND(B344&gt;12,B344&lt;=24),2,IF(AND(B344&gt;24,B344&lt;=36),3,0)))</f>
        <v>1</v>
      </c>
      <c r="H342" s="336" t="str">
        <f t="shared" ref="H342" si="2881">IF(B345=0,0,IF(MOD(B345,3)=1,"A",IF(MOD(B345,3)=2,"B","C")))</f>
        <v>B</v>
      </c>
      <c r="O342" s="306"/>
      <c r="P342" s="308"/>
      <c r="Q342" s="306"/>
      <c r="R342" s="306"/>
      <c r="X342" s="306"/>
      <c r="Y342" s="308"/>
      <c r="Z342" s="306"/>
      <c r="AA342" s="306"/>
      <c r="AG342" s="306"/>
      <c r="AH342" s="308"/>
      <c r="AI342" s="306"/>
    </row>
    <row r="343" spans="1:35">
      <c r="A343" s="327">
        <f t="shared" si="2791"/>
        <v>333</v>
      </c>
      <c r="B343" s="328">
        <f>Data!B343</f>
        <v>18</v>
      </c>
      <c r="D343" s="338" t="str">
        <f t="shared" ref="D343" si="2882">IF(B341=0,0,IF(B341&lt;=18,"L","H"))</f>
        <v>L</v>
      </c>
      <c r="E343" s="338" t="str">
        <f t="shared" ref="E343" si="2883">IF(B342=0,0,IF(ISODD(B342),"O","E"))</f>
        <v>E</v>
      </c>
      <c r="F343" s="338" t="str">
        <f t="shared" ref="F343" si="2884">IF(B343=0,0,IF(B343&lt;=18,"L","H"))</f>
        <v>L</v>
      </c>
      <c r="G343" s="338" t="str">
        <f t="shared" ref="G343" si="2885">IF(B344=0,0,IF(ISODD(B344),"O","E"))</f>
        <v>E</v>
      </c>
      <c r="H343" s="338" t="str">
        <f t="shared" ref="H343" si="2886">IF(B345=0,0,IF(B345&lt;=18,"L","H"))</f>
        <v>H</v>
      </c>
      <c r="O343" s="306"/>
      <c r="P343" s="308"/>
      <c r="Q343" s="306"/>
      <c r="R343" s="306"/>
      <c r="X343" s="306"/>
      <c r="Y343" s="308"/>
      <c r="Z343" s="306"/>
      <c r="AA343" s="306"/>
      <c r="AG343" s="306"/>
      <c r="AH343" s="308"/>
      <c r="AI343" s="306"/>
    </row>
    <row r="344" spans="1:35">
      <c r="A344" s="327">
        <f t="shared" si="2791"/>
        <v>334</v>
      </c>
      <c r="B344" s="328">
        <f>Data!B344</f>
        <v>4</v>
      </c>
      <c r="D344" s="308"/>
      <c r="E344" s="308"/>
      <c r="F344" s="308"/>
      <c r="G344" s="308"/>
      <c r="H344" s="308"/>
      <c r="O344" s="306"/>
      <c r="P344" s="308"/>
      <c r="Q344" s="306"/>
      <c r="R344" s="306"/>
      <c r="X344" s="306"/>
      <c r="Y344" s="308"/>
      <c r="Z344" s="306"/>
      <c r="AA344" s="306"/>
      <c r="AG344" s="306"/>
      <c r="AH344" s="308"/>
      <c r="AI344" s="306"/>
    </row>
    <row r="345" spans="1:35">
      <c r="A345" s="327">
        <f t="shared" si="2791"/>
        <v>335</v>
      </c>
      <c r="B345" s="328">
        <f>Data!B345</f>
        <v>23</v>
      </c>
      <c r="D345" s="308"/>
      <c r="E345" s="308"/>
      <c r="F345" s="308"/>
      <c r="G345" s="308"/>
      <c r="H345" s="308"/>
      <c r="J345" s="333" t="str">
        <f t="shared" ref="J345" si="2887">IF(D331=1,"2&amp;3",IF(D331=2,"1&amp;3","1&amp;2"))</f>
        <v>1&amp;3</v>
      </c>
      <c r="K345" s="333" t="str">
        <f t="shared" ref="K345" si="2888">IF(E331="A","B&amp;C",IF(E331="B","A&amp;C","A&amp;B"))</f>
        <v>A&amp;B</v>
      </c>
      <c r="L345" s="333" t="str">
        <f t="shared" ref="L345" si="2889">IF(F331=1,"2&amp;3",IF(F331=2,"1&amp;3","1&amp;2"))</f>
        <v>1&amp;2</v>
      </c>
      <c r="M345" s="333" t="str">
        <f t="shared" ref="M345" si="2890">IF(G331="A","B&amp;C",IF(G331="B","A&amp;C","A&amp;B"))</f>
        <v>A&amp;C</v>
      </c>
      <c r="N345" s="333" t="str">
        <f t="shared" ref="N345" si="2891">IF(H331=1,"2&amp;3",IF(H331=2,"1&amp;3","1&amp;2"))</f>
        <v>2&amp;3</v>
      </c>
      <c r="O345" s="306"/>
      <c r="P345" s="308"/>
      <c r="Q345" s="306"/>
      <c r="R345" s="306"/>
      <c r="S345" s="335" t="str">
        <f t="shared" ref="S345" si="2892">IF(D332="A","B&amp;C",IF(D332="B","A&amp;C","A&amp;B"))</f>
        <v>A&amp;C</v>
      </c>
      <c r="T345" s="335" t="str">
        <f t="shared" ref="T345" si="2893">IF(E332=1,"2&amp;3",IF(E332=2,"1&amp;3","1&amp;2"))</f>
        <v>2&amp;3</v>
      </c>
      <c r="U345" s="335" t="str">
        <f t="shared" ref="U345" si="2894">IF(F332="A","B&amp;C",IF(F332="B","A&amp;C","A&amp;B"))</f>
        <v>A&amp;B</v>
      </c>
      <c r="V345" s="335" t="str">
        <f t="shared" ref="V345" si="2895">IF(G332=1,"2&amp;3",IF(G332=2,"1&amp;3","1&amp;2"))</f>
        <v>1&amp;3</v>
      </c>
      <c r="W345" s="335" t="str">
        <f t="shared" ref="W345" si="2896">IF(H332="A","B&amp;C",IF(H332="B","A&amp;C","A&amp;B"))</f>
        <v>B&amp;C</v>
      </c>
      <c r="X345" s="306"/>
      <c r="Y345" s="308"/>
      <c r="Z345" s="306"/>
      <c r="AA345" s="306"/>
      <c r="AB345" s="337" t="str">
        <f t="shared" ref="AB345" si="2897">IF(D333="L","H","L")</f>
        <v>L</v>
      </c>
      <c r="AC345" s="337" t="str">
        <f t="shared" ref="AC345" si="2898">IF(E333="O","E","O")</f>
        <v>O</v>
      </c>
      <c r="AD345" s="337" t="str">
        <f t="shared" ref="AD345" si="2899">IF(F333="L","H","L")</f>
        <v>L</v>
      </c>
      <c r="AE345" s="337" t="str">
        <f t="shared" ref="AE345" si="2900">IF(G333="O","E","O")</f>
        <v>E</v>
      </c>
      <c r="AF345" s="337" t="str">
        <f t="shared" ref="AF345" si="2901">IF(H333="L","H","L")</f>
        <v>H</v>
      </c>
      <c r="AG345" s="306"/>
      <c r="AH345" s="308"/>
      <c r="AI345" s="306"/>
    </row>
    <row r="346" spans="1:35">
      <c r="A346" s="327">
        <f t="shared" si="2791"/>
        <v>336</v>
      </c>
      <c r="B346" s="328">
        <f>Data!B346</f>
        <v>5</v>
      </c>
      <c r="D346" s="334">
        <f t="shared" ref="D346" si="2902">IF(AND(B346&gt;0,B346&lt;=12),1,IF(AND(B346&gt;12,B346&lt;=24),2,IF(AND(B346&gt;24,B346&lt;=36),3,0)))</f>
        <v>1</v>
      </c>
      <c r="E346" s="334" t="str">
        <f t="shared" ref="E346" si="2903">IF(B347=0,0,IF(MOD(B347,3)=1,"A",IF(MOD(B347,3)=2,"B","C")))</f>
        <v>A</v>
      </c>
      <c r="F346" s="334">
        <f t="shared" ref="F346" si="2904">IF(AND(B348&gt;0,B348&lt;=12),1,IF(AND(B348&gt;12,B348&lt;=24),2,IF(AND(B348&gt;24,B348&lt;=36),3,0)))</f>
        <v>2</v>
      </c>
      <c r="G346" s="334" t="str">
        <f t="shared" ref="G346" si="2905">IF(B349=0,0,IF(MOD(B349,3)=1,"A",IF(MOD(B349,3)=2,"B","C")))</f>
        <v>B</v>
      </c>
      <c r="H346" s="334">
        <f t="shared" ref="H346" si="2906">IF(AND(B350&gt;0,B350&lt;=12),1,IF(AND(B350&gt;12,B350&lt;=24),2,IF(AND(B350&gt;24,B350&lt;=36),3,0)))</f>
        <v>3</v>
      </c>
      <c r="J346" s="314" t="str">
        <f t="shared" ref="J346" si="2907">IF(AND(D346&lt;&gt;D331,D346&lt;&gt;0),"W","L")</f>
        <v>W</v>
      </c>
      <c r="K346" s="314" t="str">
        <f t="shared" ref="K346" si="2908">IF(J346="W"," ", IF(AND(E346&lt;&gt;E331,E346&lt;&gt;0),"W","L"))</f>
        <v xml:space="preserve"> </v>
      </c>
      <c r="L346" s="314" t="str">
        <f t="shared" ref="L346:N346" si="2909">IF(OR(K346="W",K346=" ")," ",IF(AND(F346&lt;&gt;F331,F346&lt;&gt;0),"W","L"))</f>
        <v xml:space="preserve"> </v>
      </c>
      <c r="M346" s="314" t="str">
        <f t="shared" si="2909"/>
        <v xml:space="preserve"> </v>
      </c>
      <c r="N346" s="314" t="str">
        <f t="shared" si="2909"/>
        <v xml:space="preserve"> </v>
      </c>
      <c r="O346" s="306"/>
      <c r="P346" s="308">
        <f t="shared" ref="P346" si="2910">IF(J346="W",1,IF(K346="W",2,IF(L346="W",3,IF(M346="W",4,IF(N346="W",5,"L")))))</f>
        <v>1</v>
      </c>
      <c r="Q346" s="306">
        <f t="shared" ref="Q346" si="2911">IF(P346&lt;&gt;"L",Q341+1,Q341-243)</f>
        <v>65</v>
      </c>
      <c r="R346" s="306"/>
      <c r="S346" s="314" t="str">
        <f t="shared" ref="S346" si="2912">IF(AND(D347&lt;&gt;D332,D347&lt;&gt;0),"W","L")</f>
        <v>L</v>
      </c>
      <c r="T346" s="314" t="str">
        <f t="shared" ref="T346" si="2913">IF(S346="W"," ", IF(AND(E347&lt;&gt;E332,E347&lt;&gt;0),"W","L"))</f>
        <v>W</v>
      </c>
      <c r="U346" s="314" t="str">
        <f t="shared" ref="U346:W346" si="2914">IF(OR(T346="W",T346=" ")," ",IF(AND(F347&lt;&gt;F332,F347&lt;&gt;0),"W","L"))</f>
        <v xml:space="preserve"> </v>
      </c>
      <c r="V346" s="314" t="str">
        <f t="shared" si="2914"/>
        <v xml:space="preserve"> </v>
      </c>
      <c r="W346" s="314" t="str">
        <f t="shared" si="2914"/>
        <v xml:space="preserve"> </v>
      </c>
      <c r="X346" s="306"/>
      <c r="Y346" s="308">
        <f t="shared" ref="Y346" si="2915">IF(S346="W",1,IF(T346="W",2,IF(U346="W",3,IF(V346="W",4,IF(W346="W",5,"L")))))</f>
        <v>2</v>
      </c>
      <c r="Z346" s="306">
        <f t="shared" ref="Z346" si="2916">IF(Y346&lt;&gt;"L",Z341+1,Z341-243)</f>
        <v>65</v>
      </c>
      <c r="AA346" s="306"/>
      <c r="AB346" s="314" t="str">
        <f t="shared" ref="AB346" si="2917">IF(AND(D348&lt;&gt;D333,D348&lt;&gt;0),"W","L")</f>
        <v>W</v>
      </c>
      <c r="AC346" s="314" t="str">
        <f t="shared" ref="AC346" si="2918">IF(AB346="W"," ", IF(AND(E348&lt;&gt;E333,E348&lt;&gt;0),"W","L"))</f>
        <v xml:space="preserve"> </v>
      </c>
      <c r="AD346" s="314" t="str">
        <f t="shared" ref="AD346:AF346" si="2919">IF(OR(AC346="W",AC346=" ")," ",IF(AND(F348&lt;&gt;F333,F348&lt;&gt;0),"W","L"))</f>
        <v xml:space="preserve"> </v>
      </c>
      <c r="AE346" s="314" t="str">
        <f t="shared" si="2919"/>
        <v xml:space="preserve"> </v>
      </c>
      <c r="AF346" s="314" t="str">
        <f t="shared" si="2919"/>
        <v xml:space="preserve"> </v>
      </c>
      <c r="AG346" s="306"/>
      <c r="AH346" s="308">
        <f t="shared" ref="AH346" si="2920">IF(AB346="W",1,IF(AC346="W",2,IF(AD346="W",3,IF(AE346="W",4,IF(AF346="W",5,"L")))))</f>
        <v>1</v>
      </c>
      <c r="AI346" s="306">
        <f t="shared" ref="AI346" si="2921">IF(AH346&lt;&gt;"L",AI341+1,AI341-31)</f>
        <v>-95</v>
      </c>
    </row>
    <row r="347" spans="1:35">
      <c r="A347" s="327">
        <f t="shared" si="2791"/>
        <v>337</v>
      </c>
      <c r="B347" s="328">
        <f>Data!B347</f>
        <v>16</v>
      </c>
      <c r="D347" s="336" t="str">
        <f t="shared" ref="D347" si="2922">IF(B346=0,0,IF(MOD(B346,3)=1,"A",IF(MOD(B346,3)=2,"B","C")))</f>
        <v>B</v>
      </c>
      <c r="E347" s="336">
        <f t="shared" ref="E347" si="2923">IF(AND(B347&gt;0,B347&lt;=12),1,IF(AND(B347&gt;12,B347&lt;=24),2,IF(AND(B347&gt;24,B347&lt;=36),3,0)))</f>
        <v>2</v>
      </c>
      <c r="F347" s="336" t="str">
        <f t="shared" ref="F347" si="2924">IF(B348=0,0,IF(MOD(B348,3)=1,"A",IF(MOD(B348,3)=2,"B","C")))</f>
        <v>B</v>
      </c>
      <c r="G347" s="336">
        <f t="shared" ref="G347" si="2925">IF(AND(B349&gt;0,B349&lt;=12),1,IF(AND(B349&gt;12,B349&lt;=24),2,IF(AND(B349&gt;24,B349&lt;=36),3,0)))</f>
        <v>1</v>
      </c>
      <c r="H347" s="336" t="str">
        <f t="shared" ref="H347" si="2926">IF(B350=0,0,IF(MOD(B350,3)=1,"A",IF(MOD(B350,3)=2,"B","C")))</f>
        <v>C</v>
      </c>
      <c r="O347" s="306"/>
      <c r="P347" s="308"/>
      <c r="Q347" s="306"/>
      <c r="R347" s="306"/>
      <c r="X347" s="306"/>
      <c r="Y347" s="308"/>
      <c r="Z347" s="306"/>
      <c r="AA347" s="306"/>
      <c r="AG347" s="306"/>
      <c r="AH347" s="308"/>
      <c r="AI347" s="306"/>
    </row>
    <row r="348" spans="1:35">
      <c r="A348" s="327">
        <f t="shared" si="2791"/>
        <v>338</v>
      </c>
      <c r="B348" s="328">
        <f>Data!B348</f>
        <v>23</v>
      </c>
      <c r="D348" s="338" t="str">
        <f t="shared" ref="D348" si="2927">IF(B346=0,0,IF(B346&lt;=18,"L","H"))</f>
        <v>L</v>
      </c>
      <c r="E348" s="338" t="str">
        <f t="shared" ref="E348" si="2928">IF(B347=0,0,IF(ISODD(B347),"O","E"))</f>
        <v>E</v>
      </c>
      <c r="F348" s="338" t="str">
        <f t="shared" ref="F348" si="2929">IF(B348=0,0,IF(B348&lt;=18,"L","H"))</f>
        <v>H</v>
      </c>
      <c r="G348" s="338" t="str">
        <f t="shared" ref="G348" si="2930">IF(B349=0,0,IF(ISODD(B349),"O","E"))</f>
        <v>E</v>
      </c>
      <c r="H348" s="338" t="str">
        <f t="shared" ref="H348" si="2931">IF(B350=0,0,IF(B350&lt;=18,"L","H"))</f>
        <v>H</v>
      </c>
      <c r="O348" s="306"/>
      <c r="P348" s="308"/>
      <c r="Q348" s="306"/>
      <c r="R348" s="306"/>
      <c r="X348" s="306"/>
      <c r="Y348" s="308"/>
      <c r="Z348" s="306"/>
      <c r="AA348" s="306"/>
      <c r="AG348" s="306"/>
      <c r="AH348" s="308"/>
      <c r="AI348" s="306"/>
    </row>
    <row r="349" spans="1:35">
      <c r="A349" s="327">
        <f t="shared" si="2791"/>
        <v>339</v>
      </c>
      <c r="B349" s="328">
        <f>Data!B349</f>
        <v>8</v>
      </c>
      <c r="D349" s="308"/>
      <c r="E349" s="308"/>
      <c r="F349" s="308"/>
      <c r="G349" s="308"/>
      <c r="H349" s="308"/>
      <c r="O349" s="306"/>
      <c r="P349" s="308"/>
      <c r="Q349" s="306"/>
      <c r="R349" s="306"/>
      <c r="X349" s="306"/>
      <c r="Y349" s="308"/>
      <c r="Z349" s="306"/>
      <c r="AA349" s="306"/>
      <c r="AG349" s="306"/>
      <c r="AH349" s="308"/>
      <c r="AI349" s="306"/>
    </row>
    <row r="350" spans="1:35">
      <c r="A350" s="327">
        <f t="shared" si="2791"/>
        <v>340</v>
      </c>
      <c r="B350" s="328">
        <f>Data!B350</f>
        <v>30</v>
      </c>
      <c r="D350" s="308"/>
      <c r="E350" s="308"/>
      <c r="F350" s="308"/>
      <c r="G350" s="308"/>
      <c r="H350" s="308"/>
      <c r="J350" s="333" t="str">
        <f t="shared" ref="J350" si="2932">IF(D336=1,"2&amp;3",IF(D336=2,"1&amp;3","1&amp;2"))</f>
        <v>1&amp;2</v>
      </c>
      <c r="K350" s="333" t="str">
        <f t="shared" ref="K350" si="2933">IF(E336="A","B&amp;C",IF(E336="B","A&amp;C","A&amp;B"))</f>
        <v>A&amp;B</v>
      </c>
      <c r="L350" s="333" t="str">
        <f t="shared" ref="L350" si="2934">IF(F336=1,"2&amp;3",IF(F336=2,"1&amp;3","1&amp;2"))</f>
        <v>2&amp;3</v>
      </c>
      <c r="M350" s="333" t="str">
        <f t="shared" ref="M350" si="2935">IF(G336="A","B&amp;C",IF(G336="B","A&amp;C","A&amp;B"))</f>
        <v>A&amp;C</v>
      </c>
      <c r="N350" s="333" t="str">
        <f t="shared" ref="N350" si="2936">IF(H336=1,"2&amp;3",IF(H336=2,"1&amp;3","1&amp;2"))</f>
        <v>1&amp;2</v>
      </c>
      <c r="O350" s="306"/>
      <c r="P350" s="308"/>
      <c r="Q350" s="306"/>
      <c r="R350" s="306"/>
      <c r="S350" s="335" t="str">
        <f t="shared" ref="S350" si="2937">IF(D337="A","B&amp;C",IF(D337="B","A&amp;C","A&amp;B"))</f>
        <v>B&amp;C</v>
      </c>
      <c r="T350" s="335" t="str">
        <f t="shared" ref="T350" si="2938">IF(E337=1,"2&amp;3",IF(E337=2,"1&amp;3","1&amp;2"))</f>
        <v>2&amp;3</v>
      </c>
      <c r="U350" s="335" t="str">
        <f t="shared" ref="U350" si="2939">IF(F337="A","B&amp;C",IF(F337="B","A&amp;C","A&amp;B"))</f>
        <v>B&amp;C</v>
      </c>
      <c r="V350" s="335" t="str">
        <f t="shared" ref="V350" si="2940">IF(G337=1,"2&amp;3",IF(G337=2,"1&amp;3","1&amp;2"))</f>
        <v>2&amp;3</v>
      </c>
      <c r="W350" s="335" t="str">
        <f t="shared" ref="W350" si="2941">IF(H337="A","B&amp;C",IF(H337="B","A&amp;C","A&amp;B"))</f>
        <v>A&amp;B</v>
      </c>
      <c r="X350" s="306"/>
      <c r="Y350" s="308"/>
      <c r="Z350" s="306"/>
      <c r="AA350" s="306"/>
      <c r="AB350" s="337" t="str">
        <f t="shared" ref="AB350" si="2942">IF(D338="L","H","L")</f>
        <v>L</v>
      </c>
      <c r="AC350" s="337" t="str">
        <f t="shared" ref="AC350" si="2943">IF(E338="O","E","O")</f>
        <v>E</v>
      </c>
      <c r="AD350" s="337" t="str">
        <f t="shared" ref="AD350" si="2944">IF(F338="L","H","L")</f>
        <v>H</v>
      </c>
      <c r="AE350" s="337" t="str">
        <f t="shared" ref="AE350" si="2945">IF(G338="O","E","O")</f>
        <v>O</v>
      </c>
      <c r="AF350" s="337" t="str">
        <f t="shared" ref="AF350" si="2946">IF(H338="L","H","L")</f>
        <v>L</v>
      </c>
      <c r="AG350" s="306"/>
      <c r="AH350" s="308"/>
      <c r="AI350" s="306"/>
    </row>
    <row r="351" spans="1:35">
      <c r="A351" s="327">
        <f t="shared" si="2791"/>
        <v>341</v>
      </c>
      <c r="B351" s="328">
        <f>Data!B351</f>
        <v>25</v>
      </c>
      <c r="D351" s="334">
        <f t="shared" ref="D351" si="2947">IF(AND(B351&gt;0,B351&lt;=12),1,IF(AND(B351&gt;12,B351&lt;=24),2,IF(AND(B351&gt;24,B351&lt;=36),3,0)))</f>
        <v>3</v>
      </c>
      <c r="E351" s="334" t="str">
        <f t="shared" ref="E351" si="2948">IF(B352=0,0,IF(MOD(B352,3)=1,"A",IF(MOD(B352,3)=2,"B","C")))</f>
        <v>B</v>
      </c>
      <c r="F351" s="334">
        <f t="shared" ref="F351" si="2949">IF(AND(B353&gt;0,B353&lt;=12),1,IF(AND(B353&gt;12,B353&lt;=24),2,IF(AND(B353&gt;24,B353&lt;=36),3,0)))</f>
        <v>2</v>
      </c>
      <c r="G351" s="334" t="str">
        <f t="shared" ref="G351" si="2950">IF(B354=0,0,IF(MOD(B354,3)=1,"A",IF(MOD(B354,3)=2,"B","C")))</f>
        <v>A</v>
      </c>
      <c r="H351" s="334">
        <f t="shared" ref="H351" si="2951">IF(AND(B355&gt;0,B355&lt;=12),1,IF(AND(B355&gt;12,B355&lt;=24),2,IF(AND(B355&gt;24,B355&lt;=36),3,0)))</f>
        <v>2</v>
      </c>
      <c r="J351" s="314" t="str">
        <f t="shared" ref="J351" si="2952">IF(AND(D351&lt;&gt;D336,D351&lt;&gt;0),"W","L")</f>
        <v>L</v>
      </c>
      <c r="K351" s="314" t="str">
        <f t="shared" ref="K351" si="2953">IF(J351="W"," ", IF(AND(E351&lt;&gt;E336,E351&lt;&gt;0),"W","L"))</f>
        <v>W</v>
      </c>
      <c r="L351" s="314" t="str">
        <f t="shared" ref="L351:N351" si="2954">IF(OR(K351="W",K351=" ")," ",IF(AND(F351&lt;&gt;F336,F351&lt;&gt;0),"W","L"))</f>
        <v xml:space="preserve"> </v>
      </c>
      <c r="M351" s="314" t="str">
        <f t="shared" si="2954"/>
        <v xml:space="preserve"> </v>
      </c>
      <c r="N351" s="314" t="str">
        <f t="shared" si="2954"/>
        <v xml:space="preserve"> </v>
      </c>
      <c r="O351" s="306"/>
      <c r="P351" s="308">
        <f t="shared" ref="P351" si="2955">IF(J351="W",1,IF(K351="W",2,IF(L351="W",3,IF(M351="W",4,IF(N351="W",5,"L")))))</f>
        <v>2</v>
      </c>
      <c r="Q351" s="306">
        <f t="shared" ref="Q351" si="2956">IF(P351&lt;&gt;"L",Q346+1,Q346-243)</f>
        <v>66</v>
      </c>
      <c r="R351" s="306"/>
      <c r="S351" s="314" t="str">
        <f t="shared" ref="S351" si="2957">IF(AND(D352&lt;&gt;D337,D352&lt;&gt;0),"W","L")</f>
        <v>L</v>
      </c>
      <c r="T351" s="314" t="str">
        <f t="shared" ref="T351" si="2958">IF(S351="W"," ", IF(AND(E352&lt;&gt;E337,E352&lt;&gt;0),"W","L"))</f>
        <v>W</v>
      </c>
      <c r="U351" s="314" t="str">
        <f t="shared" ref="U351:W351" si="2959">IF(OR(T351="W",T351=" ")," ",IF(AND(F352&lt;&gt;F337,F352&lt;&gt;0),"W","L"))</f>
        <v xml:space="preserve"> </v>
      </c>
      <c r="V351" s="314" t="str">
        <f t="shared" si="2959"/>
        <v xml:space="preserve"> </v>
      </c>
      <c r="W351" s="314" t="str">
        <f t="shared" si="2959"/>
        <v xml:space="preserve"> </v>
      </c>
      <c r="X351" s="306"/>
      <c r="Y351" s="308">
        <f t="shared" ref="Y351" si="2960">IF(S351="W",1,IF(T351="W",2,IF(U351="W",3,IF(V351="W",4,IF(W351="W",5,"L")))))</f>
        <v>2</v>
      </c>
      <c r="Z351" s="306">
        <f t="shared" ref="Z351" si="2961">IF(Y351&lt;&gt;"L",Z346+1,Z346-243)</f>
        <v>66</v>
      </c>
      <c r="AA351" s="306"/>
      <c r="AB351" s="314" t="str">
        <f t="shared" ref="AB351" si="2962">IF(AND(D353&lt;&gt;D338,D353&lt;&gt;0),"W","L")</f>
        <v>L</v>
      </c>
      <c r="AC351" s="314" t="str">
        <f t="shared" ref="AC351" si="2963">IF(AB351="W"," ", IF(AND(E353&lt;&gt;E338,E353&lt;&gt;0),"W","L"))</f>
        <v>W</v>
      </c>
      <c r="AD351" s="314" t="str">
        <f t="shared" ref="AD351:AF351" si="2964">IF(OR(AC351="W",AC351=" ")," ",IF(AND(F353&lt;&gt;F338,F353&lt;&gt;0),"W","L"))</f>
        <v xml:space="preserve"> </v>
      </c>
      <c r="AE351" s="314" t="str">
        <f t="shared" si="2964"/>
        <v xml:space="preserve"> </v>
      </c>
      <c r="AF351" s="314" t="str">
        <f t="shared" si="2964"/>
        <v xml:space="preserve"> </v>
      </c>
      <c r="AG351" s="306"/>
      <c r="AH351" s="308">
        <f t="shared" ref="AH351" si="2965">IF(AB351="W",1,IF(AC351="W",2,IF(AD351="W",3,IF(AE351="W",4,IF(AF351="W",5,"L")))))</f>
        <v>2</v>
      </c>
      <c r="AI351" s="306">
        <f t="shared" ref="AI351" si="2966">IF(AH351&lt;&gt;"L",AI346+1,AI346-31)</f>
        <v>-94</v>
      </c>
    </row>
    <row r="352" spans="1:35">
      <c r="A352" s="327">
        <f t="shared" si="2791"/>
        <v>342</v>
      </c>
      <c r="B352" s="328">
        <f>Data!B352</f>
        <v>14</v>
      </c>
      <c r="D352" s="336" t="str">
        <f t="shared" ref="D352" si="2967">IF(B351=0,0,IF(MOD(B351,3)=1,"A",IF(MOD(B351,3)=2,"B","C")))</f>
        <v>A</v>
      </c>
      <c r="E352" s="336">
        <f t="shared" ref="E352" si="2968">IF(AND(B352&gt;0,B352&lt;=12),1,IF(AND(B352&gt;12,B352&lt;=24),2,IF(AND(B352&gt;24,B352&lt;=36),3,0)))</f>
        <v>2</v>
      </c>
      <c r="F352" s="336" t="str">
        <f t="shared" ref="F352" si="2969">IF(B353=0,0,IF(MOD(B353,3)=1,"A",IF(MOD(B353,3)=2,"B","C")))</f>
        <v>C</v>
      </c>
      <c r="G352" s="336">
        <f t="shared" ref="G352" si="2970">IF(AND(B354&gt;0,B354&lt;=12),1,IF(AND(B354&gt;12,B354&lt;=24),2,IF(AND(B354&gt;24,B354&lt;=36),3,0)))</f>
        <v>2</v>
      </c>
      <c r="H352" s="336" t="str">
        <f t="shared" ref="H352" si="2971">IF(B355=0,0,IF(MOD(B355,3)=1,"A",IF(MOD(B355,3)=2,"B","C")))</f>
        <v>C</v>
      </c>
      <c r="O352" s="306"/>
      <c r="P352" s="308"/>
      <c r="Q352" s="306"/>
      <c r="R352" s="306"/>
      <c r="X352" s="306"/>
      <c r="Y352" s="308"/>
      <c r="Z352" s="306"/>
      <c r="AA352" s="306"/>
      <c r="AG352" s="306"/>
      <c r="AH352" s="308"/>
      <c r="AI352" s="306"/>
    </row>
    <row r="353" spans="1:35">
      <c r="A353" s="327">
        <f t="shared" si="2791"/>
        <v>343</v>
      </c>
      <c r="B353" s="328">
        <f>Data!B353</f>
        <v>24</v>
      </c>
      <c r="D353" s="338" t="str">
        <f t="shared" ref="D353" si="2972">IF(B351=0,0,IF(B351&lt;=18,"L","H"))</f>
        <v>H</v>
      </c>
      <c r="E353" s="338" t="str">
        <f t="shared" ref="E353" si="2973">IF(B352=0,0,IF(ISODD(B352),"O","E"))</f>
        <v>E</v>
      </c>
      <c r="F353" s="338" t="str">
        <f t="shared" ref="F353" si="2974">IF(B353=0,0,IF(B353&lt;=18,"L","H"))</f>
        <v>H</v>
      </c>
      <c r="G353" s="338" t="str">
        <f t="shared" ref="G353" si="2975">IF(B354=0,0,IF(ISODD(B354),"O","E"))</f>
        <v>O</v>
      </c>
      <c r="H353" s="338" t="str">
        <f t="shared" ref="H353" si="2976">IF(B355=0,0,IF(B355&lt;=18,"L","H"))</f>
        <v>H</v>
      </c>
      <c r="O353" s="306"/>
      <c r="P353" s="308"/>
      <c r="Q353" s="306"/>
      <c r="R353" s="306"/>
      <c r="X353" s="306"/>
      <c r="Y353" s="308"/>
      <c r="Z353" s="306"/>
      <c r="AA353" s="306"/>
      <c r="AG353" s="306"/>
      <c r="AH353" s="308"/>
      <c r="AI353" s="306"/>
    </row>
    <row r="354" spans="1:35">
      <c r="A354" s="327">
        <f t="shared" si="2791"/>
        <v>344</v>
      </c>
      <c r="B354" s="328">
        <f>Data!B354</f>
        <v>19</v>
      </c>
      <c r="D354" s="308"/>
      <c r="E354" s="308"/>
      <c r="F354" s="308"/>
      <c r="G354" s="308"/>
      <c r="H354" s="308"/>
      <c r="O354" s="306"/>
      <c r="P354" s="308"/>
      <c r="Q354" s="306"/>
      <c r="R354" s="306"/>
      <c r="X354" s="306"/>
      <c r="Y354" s="308"/>
      <c r="Z354" s="306"/>
      <c r="AA354" s="306"/>
      <c r="AG354" s="306"/>
      <c r="AH354" s="308"/>
      <c r="AI354" s="306"/>
    </row>
    <row r="355" spans="1:35">
      <c r="A355" s="327">
        <f t="shared" si="2791"/>
        <v>345</v>
      </c>
      <c r="B355" s="328">
        <f>Data!B355</f>
        <v>24</v>
      </c>
      <c r="D355" s="308"/>
      <c r="E355" s="308"/>
      <c r="F355" s="308"/>
      <c r="G355" s="308"/>
      <c r="H355" s="308"/>
      <c r="J355" s="333" t="str">
        <f t="shared" ref="J355" si="2977">IF(D341=1,"2&amp;3",IF(D341=2,"1&amp;3","1&amp;2"))</f>
        <v>2&amp;3</v>
      </c>
      <c r="K355" s="333" t="str">
        <f t="shared" ref="K355" si="2978">IF(E341="A","B&amp;C",IF(E341="B","A&amp;C","A&amp;B"))</f>
        <v>A&amp;B</v>
      </c>
      <c r="L355" s="333" t="str">
        <f t="shared" ref="L355" si="2979">IF(F341=1,"2&amp;3",IF(F341=2,"1&amp;3","1&amp;2"))</f>
        <v>1&amp;3</v>
      </c>
      <c r="M355" s="333" t="str">
        <f t="shared" ref="M355" si="2980">IF(G341="A","B&amp;C",IF(G341="B","A&amp;C","A&amp;B"))</f>
        <v>B&amp;C</v>
      </c>
      <c r="N355" s="333" t="str">
        <f t="shared" ref="N355" si="2981">IF(H341=1,"2&amp;3",IF(H341=2,"1&amp;3","1&amp;2"))</f>
        <v>1&amp;3</v>
      </c>
      <c r="O355" s="306"/>
      <c r="P355" s="308"/>
      <c r="Q355" s="306"/>
      <c r="R355" s="306"/>
      <c r="S355" s="335" t="str">
        <f t="shared" ref="S355" si="2982">IF(D342="A","B&amp;C",IF(D342="B","A&amp;C","A&amp;B"))</f>
        <v>B&amp;C</v>
      </c>
      <c r="T355" s="335" t="str">
        <f t="shared" ref="T355" si="2983">IF(E342=1,"2&amp;3",IF(E342=2,"1&amp;3","1&amp;2"))</f>
        <v>1&amp;3</v>
      </c>
      <c r="U355" s="335" t="str">
        <f t="shared" ref="U355" si="2984">IF(F342="A","B&amp;C",IF(F342="B","A&amp;C","A&amp;B"))</f>
        <v>A&amp;B</v>
      </c>
      <c r="V355" s="335" t="str">
        <f t="shared" ref="V355" si="2985">IF(G342=1,"2&amp;3",IF(G342=2,"1&amp;3","1&amp;2"))</f>
        <v>2&amp;3</v>
      </c>
      <c r="W355" s="335" t="str">
        <f t="shared" ref="W355" si="2986">IF(H342="A","B&amp;C",IF(H342="B","A&amp;C","A&amp;B"))</f>
        <v>A&amp;C</v>
      </c>
      <c r="X355" s="306"/>
      <c r="Y355" s="308"/>
      <c r="Z355" s="306"/>
      <c r="AA355" s="306"/>
      <c r="AB355" s="337" t="str">
        <f t="shared" ref="AB355" si="2987">IF(D343="L","H","L")</f>
        <v>H</v>
      </c>
      <c r="AC355" s="337" t="str">
        <f t="shared" ref="AC355" si="2988">IF(E343="O","E","O")</f>
        <v>O</v>
      </c>
      <c r="AD355" s="337" t="str">
        <f t="shared" ref="AD355" si="2989">IF(F343="L","H","L")</f>
        <v>H</v>
      </c>
      <c r="AE355" s="337" t="str">
        <f t="shared" ref="AE355" si="2990">IF(G343="O","E","O")</f>
        <v>O</v>
      </c>
      <c r="AF355" s="337" t="str">
        <f t="shared" ref="AF355" si="2991">IF(H343="L","H","L")</f>
        <v>L</v>
      </c>
      <c r="AG355" s="306"/>
      <c r="AH355" s="308"/>
      <c r="AI355" s="306"/>
    </row>
    <row r="356" spans="1:35">
      <c r="A356" s="327">
        <f t="shared" si="2791"/>
        <v>346</v>
      </c>
      <c r="B356" s="328">
        <f>Data!B356</f>
        <v>32</v>
      </c>
      <c r="D356" s="334">
        <f t="shared" ref="D356" si="2992">IF(AND(B356&gt;0,B356&lt;=12),1,IF(AND(B356&gt;12,B356&lt;=24),2,IF(AND(B356&gt;24,B356&lt;=36),3,0)))</f>
        <v>3</v>
      </c>
      <c r="E356" s="334" t="str">
        <f t="shared" ref="E356" si="2993">IF(B357=0,0,IF(MOD(B357,3)=1,"A",IF(MOD(B357,3)=2,"B","C")))</f>
        <v>C</v>
      </c>
      <c r="F356" s="334">
        <f t="shared" ref="F356" si="2994">IF(AND(B358&gt;0,B358&lt;=12),1,IF(AND(B358&gt;12,B358&lt;=24),2,IF(AND(B358&gt;24,B358&lt;=36),3,0)))</f>
        <v>1</v>
      </c>
      <c r="G356" s="334" t="str">
        <f t="shared" ref="G356" si="2995">IF(B359=0,0,IF(MOD(B359,3)=1,"A",IF(MOD(B359,3)=2,"B","C")))</f>
        <v>A</v>
      </c>
      <c r="H356" s="334">
        <f t="shared" ref="H356" si="2996">IF(AND(B360&gt;0,B360&lt;=12),1,IF(AND(B360&gt;12,B360&lt;=24),2,IF(AND(B360&gt;24,B360&lt;=36),3,0)))</f>
        <v>0</v>
      </c>
      <c r="J356" s="314" t="str">
        <f t="shared" ref="J356" si="2997">IF(AND(D356&lt;&gt;D341,D356&lt;&gt;0),"W","L")</f>
        <v>W</v>
      </c>
      <c r="K356" s="314" t="str">
        <f t="shared" ref="K356" si="2998">IF(J356="W"," ", IF(AND(E356&lt;&gt;E341,E356&lt;&gt;0),"W","L"))</f>
        <v xml:space="preserve"> </v>
      </c>
      <c r="L356" s="314" t="str">
        <f t="shared" ref="L356:N356" si="2999">IF(OR(K356="W",K356=" ")," ",IF(AND(F356&lt;&gt;F341,F356&lt;&gt;0),"W","L"))</f>
        <v xml:space="preserve"> </v>
      </c>
      <c r="M356" s="314" t="str">
        <f t="shared" si="2999"/>
        <v xml:space="preserve"> </v>
      </c>
      <c r="N356" s="314" t="str">
        <f t="shared" si="2999"/>
        <v xml:space="preserve"> </v>
      </c>
      <c r="O356" s="306"/>
      <c r="P356" s="308">
        <f t="shared" ref="P356" si="3000">IF(J356="W",1,IF(K356="W",2,IF(L356="W",3,IF(M356="W",4,IF(N356="W",5,"L")))))</f>
        <v>1</v>
      </c>
      <c r="Q356" s="306">
        <f t="shared" ref="Q356" si="3001">IF(P356&lt;&gt;"L",Q351+1,Q351-243)</f>
        <v>67</v>
      </c>
      <c r="R356" s="306"/>
      <c r="S356" s="314" t="str">
        <f t="shared" ref="S356" si="3002">IF(AND(D357&lt;&gt;D342,D357&lt;&gt;0),"W","L")</f>
        <v>W</v>
      </c>
      <c r="T356" s="314" t="str">
        <f t="shared" ref="T356" si="3003">IF(S356="W"," ", IF(AND(E357&lt;&gt;E342,E357&lt;&gt;0),"W","L"))</f>
        <v xml:space="preserve"> </v>
      </c>
      <c r="U356" s="314" t="str">
        <f t="shared" ref="U356:W356" si="3004">IF(OR(T356="W",T356=" ")," ",IF(AND(F357&lt;&gt;F342,F357&lt;&gt;0),"W","L"))</f>
        <v xml:space="preserve"> </v>
      </c>
      <c r="V356" s="314" t="str">
        <f t="shared" si="3004"/>
        <v xml:space="preserve"> </v>
      </c>
      <c r="W356" s="314" t="str">
        <f t="shared" si="3004"/>
        <v xml:space="preserve"> </v>
      </c>
      <c r="X356" s="306"/>
      <c r="Y356" s="308">
        <f t="shared" ref="Y356" si="3005">IF(S356="W",1,IF(T356="W",2,IF(U356="W",3,IF(V356="W",4,IF(W356="W",5,"L")))))</f>
        <v>1</v>
      </c>
      <c r="Z356" s="306">
        <f t="shared" ref="Z356" si="3006">IF(Y356&lt;&gt;"L",Z351+1,Z351-243)</f>
        <v>67</v>
      </c>
      <c r="AA356" s="306"/>
      <c r="AB356" s="314" t="str">
        <f t="shared" ref="AB356" si="3007">IF(AND(D358&lt;&gt;D343,D358&lt;&gt;0),"W","L")</f>
        <v>W</v>
      </c>
      <c r="AC356" s="314" t="str">
        <f t="shared" ref="AC356" si="3008">IF(AB356="W"," ", IF(AND(E358&lt;&gt;E343,E358&lt;&gt;0),"W","L"))</f>
        <v xml:space="preserve"> </v>
      </c>
      <c r="AD356" s="314" t="str">
        <f t="shared" ref="AD356:AF356" si="3009">IF(OR(AC356="W",AC356=" ")," ",IF(AND(F358&lt;&gt;F343,F358&lt;&gt;0),"W","L"))</f>
        <v xml:space="preserve"> </v>
      </c>
      <c r="AE356" s="314" t="str">
        <f t="shared" si="3009"/>
        <v xml:space="preserve"> </v>
      </c>
      <c r="AF356" s="314" t="str">
        <f t="shared" si="3009"/>
        <v xml:space="preserve"> </v>
      </c>
      <c r="AG356" s="306"/>
      <c r="AH356" s="308">
        <f t="shared" ref="AH356" si="3010">IF(AB356="W",1,IF(AC356="W",2,IF(AD356="W",3,IF(AE356="W",4,IF(AF356="W",5,"L")))))</f>
        <v>1</v>
      </c>
      <c r="AI356" s="306">
        <f t="shared" ref="AI356" si="3011">IF(AH356&lt;&gt;"L",AI351+1,AI351-31)</f>
        <v>-93</v>
      </c>
    </row>
    <row r="357" spans="1:35">
      <c r="A357" s="327">
        <f t="shared" si="2791"/>
        <v>347</v>
      </c>
      <c r="B357" s="328">
        <f>Data!B357</f>
        <v>24</v>
      </c>
      <c r="D357" s="336" t="str">
        <f t="shared" ref="D357" si="3012">IF(B356=0,0,IF(MOD(B356,3)=1,"A",IF(MOD(B356,3)=2,"B","C")))</f>
        <v>B</v>
      </c>
      <c r="E357" s="336">
        <f t="shared" ref="E357" si="3013">IF(AND(B357&gt;0,B357&lt;=12),1,IF(AND(B357&gt;12,B357&lt;=24),2,IF(AND(B357&gt;24,B357&lt;=36),3,0)))</f>
        <v>2</v>
      </c>
      <c r="F357" s="336" t="str">
        <f t="shared" ref="F357" si="3014">IF(B358=0,0,IF(MOD(B358,3)=1,"A",IF(MOD(B358,3)=2,"B","C")))</f>
        <v>C</v>
      </c>
      <c r="G357" s="336">
        <f t="shared" ref="G357" si="3015">IF(AND(B359&gt;0,B359&lt;=12),1,IF(AND(B359&gt;12,B359&lt;=24),2,IF(AND(B359&gt;24,B359&lt;=36),3,0)))</f>
        <v>2</v>
      </c>
      <c r="H357" s="336">
        <f t="shared" ref="H357" si="3016">IF(B360=0,0,IF(MOD(B360,3)=1,"A",IF(MOD(B360,3)=2,"B","C")))</f>
        <v>0</v>
      </c>
      <c r="O357" s="306"/>
      <c r="P357" s="308"/>
      <c r="Q357" s="306"/>
      <c r="R357" s="306"/>
      <c r="X357" s="306"/>
      <c r="Y357" s="308"/>
      <c r="Z357" s="306"/>
      <c r="AA357" s="306"/>
      <c r="AG357" s="306"/>
      <c r="AH357" s="308"/>
      <c r="AI357" s="306"/>
    </row>
    <row r="358" spans="1:35">
      <c r="A358" s="327">
        <f t="shared" si="2791"/>
        <v>348</v>
      </c>
      <c r="B358" s="328">
        <f>Data!B358</f>
        <v>6</v>
      </c>
      <c r="D358" s="338" t="str">
        <f t="shared" ref="D358" si="3017">IF(B356=0,0,IF(B356&lt;=18,"L","H"))</f>
        <v>H</v>
      </c>
      <c r="E358" s="338" t="str">
        <f t="shared" ref="E358" si="3018">IF(B357=0,0,IF(ISODD(B357),"O","E"))</f>
        <v>E</v>
      </c>
      <c r="F358" s="338" t="str">
        <f t="shared" ref="F358" si="3019">IF(B358=0,0,IF(B358&lt;=18,"L","H"))</f>
        <v>L</v>
      </c>
      <c r="G358" s="338" t="str">
        <f t="shared" ref="G358" si="3020">IF(B359=0,0,IF(ISODD(B359),"O","E"))</f>
        <v>O</v>
      </c>
      <c r="H358" s="338">
        <f t="shared" ref="H358" si="3021">IF(B360=0,0,IF(B360&lt;=18,"L","H"))</f>
        <v>0</v>
      </c>
      <c r="O358" s="306"/>
      <c r="P358" s="308"/>
      <c r="Q358" s="306"/>
      <c r="R358" s="306"/>
      <c r="X358" s="306"/>
      <c r="Y358" s="308"/>
      <c r="Z358" s="306"/>
      <c r="AA358" s="306"/>
      <c r="AG358" s="306"/>
      <c r="AH358" s="308"/>
      <c r="AI358" s="306"/>
    </row>
    <row r="359" spans="1:35">
      <c r="A359" s="327">
        <f t="shared" si="2791"/>
        <v>349</v>
      </c>
      <c r="B359" s="328">
        <f>Data!B359</f>
        <v>19</v>
      </c>
      <c r="D359" s="308"/>
      <c r="E359" s="308"/>
      <c r="F359" s="308"/>
      <c r="G359" s="308"/>
      <c r="H359" s="308"/>
      <c r="O359" s="306"/>
      <c r="P359" s="308"/>
      <c r="Q359" s="306"/>
      <c r="R359" s="306"/>
      <c r="X359" s="306"/>
      <c r="Y359" s="308"/>
      <c r="Z359" s="306"/>
      <c r="AA359" s="306"/>
      <c r="AG359" s="306"/>
      <c r="AH359" s="308"/>
      <c r="AI359" s="306"/>
    </row>
    <row r="360" spans="1:35">
      <c r="A360" s="327">
        <f t="shared" si="2791"/>
        <v>350</v>
      </c>
      <c r="B360" s="328">
        <f>Data!B360</f>
        <v>0</v>
      </c>
      <c r="D360" s="308"/>
      <c r="E360" s="308"/>
      <c r="F360" s="308"/>
      <c r="G360" s="308"/>
      <c r="H360" s="308"/>
      <c r="J360" s="333" t="str">
        <f t="shared" ref="J360" si="3022">IF(D346=1,"2&amp;3",IF(D346=2,"1&amp;3","1&amp;2"))</f>
        <v>2&amp;3</v>
      </c>
      <c r="K360" s="333" t="str">
        <f t="shared" ref="K360" si="3023">IF(E346="A","B&amp;C",IF(E346="B","A&amp;C","A&amp;B"))</f>
        <v>B&amp;C</v>
      </c>
      <c r="L360" s="333" t="str">
        <f t="shared" ref="L360" si="3024">IF(F346=1,"2&amp;3",IF(F346=2,"1&amp;3","1&amp;2"))</f>
        <v>1&amp;3</v>
      </c>
      <c r="M360" s="333" t="str">
        <f t="shared" ref="M360" si="3025">IF(G346="A","B&amp;C",IF(G346="B","A&amp;C","A&amp;B"))</f>
        <v>A&amp;C</v>
      </c>
      <c r="N360" s="333" t="str">
        <f t="shared" ref="N360" si="3026">IF(H346=1,"2&amp;3",IF(H346=2,"1&amp;3","1&amp;2"))</f>
        <v>1&amp;2</v>
      </c>
      <c r="O360" s="306"/>
      <c r="P360" s="308"/>
      <c r="Q360" s="306"/>
      <c r="R360" s="306"/>
      <c r="S360" s="335" t="str">
        <f t="shared" ref="S360" si="3027">IF(D347="A","B&amp;C",IF(D347="B","A&amp;C","A&amp;B"))</f>
        <v>A&amp;C</v>
      </c>
      <c r="T360" s="335" t="str">
        <f t="shared" ref="T360" si="3028">IF(E347=1,"2&amp;3",IF(E347=2,"1&amp;3","1&amp;2"))</f>
        <v>1&amp;3</v>
      </c>
      <c r="U360" s="335" t="str">
        <f t="shared" ref="U360" si="3029">IF(F347="A","B&amp;C",IF(F347="B","A&amp;C","A&amp;B"))</f>
        <v>A&amp;C</v>
      </c>
      <c r="V360" s="335" t="str">
        <f t="shared" ref="V360" si="3030">IF(G347=1,"2&amp;3",IF(G347=2,"1&amp;3","1&amp;2"))</f>
        <v>2&amp;3</v>
      </c>
      <c r="W360" s="335" t="str">
        <f t="shared" ref="W360" si="3031">IF(H347="A","B&amp;C",IF(H347="B","A&amp;C","A&amp;B"))</f>
        <v>A&amp;B</v>
      </c>
      <c r="X360" s="306"/>
      <c r="Y360" s="308"/>
      <c r="Z360" s="306"/>
      <c r="AA360" s="306"/>
      <c r="AB360" s="337" t="str">
        <f t="shared" ref="AB360" si="3032">IF(D348="L","H","L")</f>
        <v>H</v>
      </c>
      <c r="AC360" s="337" t="str">
        <f t="shared" ref="AC360" si="3033">IF(E348="O","E","O")</f>
        <v>O</v>
      </c>
      <c r="AD360" s="337" t="str">
        <f t="shared" ref="AD360" si="3034">IF(F348="L","H","L")</f>
        <v>L</v>
      </c>
      <c r="AE360" s="337" t="str">
        <f t="shared" ref="AE360" si="3035">IF(G348="O","E","O")</f>
        <v>O</v>
      </c>
      <c r="AF360" s="337" t="str">
        <f t="shared" ref="AF360" si="3036">IF(H348="L","H","L")</f>
        <v>L</v>
      </c>
      <c r="AG360" s="306"/>
      <c r="AH360" s="308"/>
      <c r="AI360" s="306"/>
    </row>
    <row r="361" spans="1:35">
      <c r="A361" s="327">
        <f t="shared" si="2791"/>
        <v>351</v>
      </c>
      <c r="B361" s="328">
        <f>Data!B361</f>
        <v>33</v>
      </c>
      <c r="D361" s="334">
        <f t="shared" ref="D361" si="3037">IF(AND(B361&gt;0,B361&lt;=12),1,IF(AND(B361&gt;12,B361&lt;=24),2,IF(AND(B361&gt;24,B361&lt;=36),3,0)))</f>
        <v>3</v>
      </c>
      <c r="E361" s="334" t="str">
        <f t="shared" ref="E361" si="3038">IF(B362=0,0,IF(MOD(B362,3)=1,"A",IF(MOD(B362,3)=2,"B","C")))</f>
        <v>B</v>
      </c>
      <c r="F361" s="334">
        <f t="shared" ref="F361" si="3039">IF(AND(B363&gt;0,B363&lt;=12),1,IF(AND(B363&gt;12,B363&lt;=24),2,IF(AND(B363&gt;24,B363&lt;=36),3,0)))</f>
        <v>2</v>
      </c>
      <c r="G361" s="334" t="str">
        <f t="shared" ref="G361" si="3040">IF(B364=0,0,IF(MOD(B364,3)=1,"A",IF(MOD(B364,3)=2,"B","C")))</f>
        <v>C</v>
      </c>
      <c r="H361" s="334">
        <f t="shared" ref="H361" si="3041">IF(AND(B365&gt;0,B365&lt;=12),1,IF(AND(B365&gt;12,B365&lt;=24),2,IF(AND(B365&gt;24,B365&lt;=36),3,0)))</f>
        <v>1</v>
      </c>
      <c r="J361" s="314" t="str">
        <f t="shared" ref="J361" si="3042">IF(AND(D361&lt;&gt;D346,D361&lt;&gt;0),"W","L")</f>
        <v>W</v>
      </c>
      <c r="K361" s="314" t="str">
        <f t="shared" ref="K361" si="3043">IF(J361="W"," ", IF(AND(E361&lt;&gt;E346,E361&lt;&gt;0),"W","L"))</f>
        <v xml:space="preserve"> </v>
      </c>
      <c r="L361" s="314" t="str">
        <f t="shared" ref="L361:N361" si="3044">IF(OR(K361="W",K361=" ")," ",IF(AND(F361&lt;&gt;F346,F361&lt;&gt;0),"W","L"))</f>
        <v xml:space="preserve"> </v>
      </c>
      <c r="M361" s="314" t="str">
        <f t="shared" si="3044"/>
        <v xml:space="preserve"> </v>
      </c>
      <c r="N361" s="314" t="str">
        <f t="shared" si="3044"/>
        <v xml:space="preserve"> </v>
      </c>
      <c r="O361" s="306"/>
      <c r="P361" s="308">
        <f t="shared" ref="P361" si="3045">IF(J361="W",1,IF(K361="W",2,IF(L361="W",3,IF(M361="W",4,IF(N361="W",5,"L")))))</f>
        <v>1</v>
      </c>
      <c r="Q361" s="306">
        <f t="shared" ref="Q361" si="3046">IF(P361&lt;&gt;"L",Q356+1,Q356-243)</f>
        <v>68</v>
      </c>
      <c r="R361" s="306"/>
      <c r="S361" s="314" t="str">
        <f t="shared" ref="S361" si="3047">IF(AND(D362&lt;&gt;D347,D362&lt;&gt;0),"W","L")</f>
        <v>W</v>
      </c>
      <c r="T361" s="314" t="str">
        <f t="shared" ref="T361" si="3048">IF(S361="W"," ", IF(AND(E362&lt;&gt;E347,E362&lt;&gt;0),"W","L"))</f>
        <v xml:space="preserve"> </v>
      </c>
      <c r="U361" s="314" t="str">
        <f t="shared" ref="U361:W361" si="3049">IF(OR(T361="W",T361=" ")," ",IF(AND(F362&lt;&gt;F347,F362&lt;&gt;0),"W","L"))</f>
        <v xml:space="preserve"> </v>
      </c>
      <c r="V361" s="314" t="str">
        <f t="shared" si="3049"/>
        <v xml:space="preserve"> </v>
      </c>
      <c r="W361" s="314" t="str">
        <f t="shared" si="3049"/>
        <v xml:space="preserve"> </v>
      </c>
      <c r="X361" s="306"/>
      <c r="Y361" s="308">
        <f t="shared" ref="Y361" si="3050">IF(S361="W",1,IF(T361="W",2,IF(U361="W",3,IF(V361="W",4,IF(W361="W",5,"L")))))</f>
        <v>1</v>
      </c>
      <c r="Z361" s="306">
        <f t="shared" ref="Z361" si="3051">IF(Y361&lt;&gt;"L",Z356+1,Z356-243)</f>
        <v>68</v>
      </c>
      <c r="AA361" s="306"/>
      <c r="AB361" s="314" t="str">
        <f t="shared" ref="AB361" si="3052">IF(AND(D363&lt;&gt;D348,D363&lt;&gt;0),"W","L")</f>
        <v>W</v>
      </c>
      <c r="AC361" s="314" t="str">
        <f t="shared" ref="AC361" si="3053">IF(AB361="W"," ", IF(AND(E363&lt;&gt;E348,E363&lt;&gt;0),"W","L"))</f>
        <v xml:space="preserve"> </v>
      </c>
      <c r="AD361" s="314" t="str">
        <f t="shared" ref="AD361:AF361" si="3054">IF(OR(AC361="W",AC361=" ")," ",IF(AND(F363&lt;&gt;F348,F363&lt;&gt;0),"W","L"))</f>
        <v xml:space="preserve"> </v>
      </c>
      <c r="AE361" s="314" t="str">
        <f t="shared" si="3054"/>
        <v xml:space="preserve"> </v>
      </c>
      <c r="AF361" s="314" t="str">
        <f t="shared" si="3054"/>
        <v xml:space="preserve"> </v>
      </c>
      <c r="AG361" s="306"/>
      <c r="AH361" s="308">
        <f t="shared" ref="AH361" si="3055">IF(AB361="W",1,IF(AC361="W",2,IF(AD361="W",3,IF(AE361="W",4,IF(AF361="W",5,"L")))))</f>
        <v>1</v>
      </c>
      <c r="AI361" s="306">
        <f t="shared" ref="AI361" si="3056">IF(AH361&lt;&gt;"L",AI356+1,AI356-31)</f>
        <v>-92</v>
      </c>
    </row>
    <row r="362" spans="1:35">
      <c r="A362" s="327">
        <f t="shared" si="2791"/>
        <v>352</v>
      </c>
      <c r="B362" s="328">
        <f>Data!B362</f>
        <v>2</v>
      </c>
      <c r="D362" s="336" t="str">
        <f t="shared" ref="D362" si="3057">IF(B361=0,0,IF(MOD(B361,3)=1,"A",IF(MOD(B361,3)=2,"B","C")))</f>
        <v>C</v>
      </c>
      <c r="E362" s="336">
        <f t="shared" ref="E362" si="3058">IF(AND(B362&gt;0,B362&lt;=12),1,IF(AND(B362&gt;12,B362&lt;=24),2,IF(AND(B362&gt;24,B362&lt;=36),3,0)))</f>
        <v>1</v>
      </c>
      <c r="F362" s="336" t="str">
        <f t="shared" ref="F362" si="3059">IF(B363=0,0,IF(MOD(B363,3)=1,"A",IF(MOD(B363,3)=2,"B","C")))</f>
        <v>B</v>
      </c>
      <c r="G362" s="336">
        <f t="shared" ref="G362" si="3060">IF(AND(B364&gt;0,B364&lt;=12),1,IF(AND(B364&gt;12,B364&lt;=24),2,IF(AND(B364&gt;24,B364&lt;=36),3,0)))</f>
        <v>1</v>
      </c>
      <c r="H362" s="336" t="str">
        <f t="shared" ref="H362" si="3061">IF(B365=0,0,IF(MOD(B365,3)=1,"A",IF(MOD(B365,3)=2,"B","C")))</f>
        <v>C</v>
      </c>
      <c r="O362" s="306"/>
      <c r="P362" s="308"/>
      <c r="Q362" s="306"/>
      <c r="R362" s="306"/>
      <c r="X362" s="306"/>
      <c r="Y362" s="308"/>
      <c r="Z362" s="306"/>
      <c r="AA362" s="306"/>
      <c r="AG362" s="306"/>
      <c r="AH362" s="308"/>
      <c r="AI362" s="306"/>
    </row>
    <row r="363" spans="1:35">
      <c r="A363" s="327">
        <f t="shared" si="2791"/>
        <v>353</v>
      </c>
      <c r="B363" s="328">
        <f>Data!B363</f>
        <v>14</v>
      </c>
      <c r="D363" s="338" t="str">
        <f t="shared" ref="D363" si="3062">IF(B361=0,0,IF(B361&lt;=18,"L","H"))</f>
        <v>H</v>
      </c>
      <c r="E363" s="338" t="str">
        <f t="shared" ref="E363" si="3063">IF(B362=0,0,IF(ISODD(B362),"O","E"))</f>
        <v>E</v>
      </c>
      <c r="F363" s="338" t="str">
        <f t="shared" ref="F363" si="3064">IF(B363=0,0,IF(B363&lt;=18,"L","H"))</f>
        <v>L</v>
      </c>
      <c r="G363" s="338" t="str">
        <f t="shared" ref="G363" si="3065">IF(B364=0,0,IF(ISODD(B364),"O","E"))</f>
        <v>O</v>
      </c>
      <c r="H363" s="338" t="str">
        <f t="shared" ref="H363" si="3066">IF(B365=0,0,IF(B365&lt;=18,"L","H"))</f>
        <v>L</v>
      </c>
      <c r="O363" s="306"/>
      <c r="P363" s="308"/>
      <c r="Q363" s="306"/>
      <c r="R363" s="306"/>
      <c r="X363" s="306"/>
      <c r="Y363" s="308"/>
      <c r="Z363" s="306"/>
      <c r="AA363" s="306"/>
      <c r="AG363" s="306"/>
      <c r="AH363" s="308"/>
      <c r="AI363" s="306"/>
    </row>
    <row r="364" spans="1:35">
      <c r="A364" s="327">
        <f t="shared" si="2791"/>
        <v>354</v>
      </c>
      <c r="B364" s="328">
        <f>Data!B364</f>
        <v>9</v>
      </c>
      <c r="D364" s="308"/>
      <c r="E364" s="308"/>
      <c r="F364" s="308"/>
      <c r="G364" s="308"/>
      <c r="H364" s="308"/>
      <c r="O364" s="306"/>
      <c r="P364" s="308"/>
      <c r="Q364" s="306"/>
      <c r="R364" s="306"/>
      <c r="X364" s="306"/>
      <c r="Y364" s="308"/>
      <c r="Z364" s="306"/>
      <c r="AA364" s="306"/>
      <c r="AG364" s="306"/>
      <c r="AH364" s="308"/>
      <c r="AI364" s="306"/>
    </row>
    <row r="365" spans="1:35">
      <c r="A365" s="327">
        <f t="shared" si="2791"/>
        <v>355</v>
      </c>
      <c r="B365" s="328">
        <f>Data!B365</f>
        <v>6</v>
      </c>
      <c r="D365" s="308"/>
      <c r="E365" s="308"/>
      <c r="F365" s="308"/>
      <c r="G365" s="308"/>
      <c r="H365" s="308"/>
      <c r="J365" s="333" t="str">
        <f t="shared" ref="J365" si="3067">IF(D351=1,"2&amp;3",IF(D351=2,"1&amp;3","1&amp;2"))</f>
        <v>1&amp;2</v>
      </c>
      <c r="K365" s="333" t="str">
        <f t="shared" ref="K365" si="3068">IF(E351="A","B&amp;C",IF(E351="B","A&amp;C","A&amp;B"))</f>
        <v>A&amp;C</v>
      </c>
      <c r="L365" s="333" t="str">
        <f t="shared" ref="L365" si="3069">IF(F351=1,"2&amp;3",IF(F351=2,"1&amp;3","1&amp;2"))</f>
        <v>1&amp;3</v>
      </c>
      <c r="M365" s="333" t="str">
        <f t="shared" ref="M365" si="3070">IF(G351="A","B&amp;C",IF(G351="B","A&amp;C","A&amp;B"))</f>
        <v>B&amp;C</v>
      </c>
      <c r="N365" s="333" t="str">
        <f t="shared" ref="N365" si="3071">IF(H351=1,"2&amp;3",IF(H351=2,"1&amp;3","1&amp;2"))</f>
        <v>1&amp;3</v>
      </c>
      <c r="O365" s="306"/>
      <c r="P365" s="308"/>
      <c r="Q365" s="306"/>
      <c r="R365" s="306"/>
      <c r="S365" s="335" t="str">
        <f t="shared" ref="S365" si="3072">IF(D352="A","B&amp;C",IF(D352="B","A&amp;C","A&amp;B"))</f>
        <v>B&amp;C</v>
      </c>
      <c r="T365" s="335" t="str">
        <f t="shared" ref="T365" si="3073">IF(E352=1,"2&amp;3",IF(E352=2,"1&amp;3","1&amp;2"))</f>
        <v>1&amp;3</v>
      </c>
      <c r="U365" s="335" t="str">
        <f t="shared" ref="U365" si="3074">IF(F352="A","B&amp;C",IF(F352="B","A&amp;C","A&amp;B"))</f>
        <v>A&amp;B</v>
      </c>
      <c r="V365" s="335" t="str">
        <f t="shared" ref="V365" si="3075">IF(G352=1,"2&amp;3",IF(G352=2,"1&amp;3","1&amp;2"))</f>
        <v>1&amp;3</v>
      </c>
      <c r="W365" s="335" t="str">
        <f t="shared" ref="W365" si="3076">IF(H352="A","B&amp;C",IF(H352="B","A&amp;C","A&amp;B"))</f>
        <v>A&amp;B</v>
      </c>
      <c r="X365" s="306"/>
      <c r="Y365" s="308"/>
      <c r="Z365" s="306"/>
      <c r="AA365" s="306"/>
      <c r="AB365" s="337" t="str">
        <f t="shared" ref="AB365" si="3077">IF(D353="L","H","L")</f>
        <v>L</v>
      </c>
      <c r="AC365" s="337" t="str">
        <f t="shared" ref="AC365" si="3078">IF(E353="O","E","O")</f>
        <v>O</v>
      </c>
      <c r="AD365" s="337" t="str">
        <f t="shared" ref="AD365" si="3079">IF(F353="L","H","L")</f>
        <v>L</v>
      </c>
      <c r="AE365" s="337" t="str">
        <f t="shared" ref="AE365" si="3080">IF(G353="O","E","O")</f>
        <v>E</v>
      </c>
      <c r="AF365" s="337" t="str">
        <f t="shared" ref="AF365" si="3081">IF(H353="L","H","L")</f>
        <v>L</v>
      </c>
      <c r="AG365" s="306"/>
      <c r="AH365" s="308"/>
      <c r="AI365" s="306"/>
    </row>
    <row r="366" spans="1:35">
      <c r="A366" s="327">
        <f t="shared" si="2791"/>
        <v>356</v>
      </c>
      <c r="B366" s="328">
        <f>Data!B366</f>
        <v>15</v>
      </c>
      <c r="D366" s="334">
        <f t="shared" ref="D366" si="3082">IF(AND(B366&gt;0,B366&lt;=12),1,IF(AND(B366&gt;12,B366&lt;=24),2,IF(AND(B366&gt;24,B366&lt;=36),3,0)))</f>
        <v>2</v>
      </c>
      <c r="E366" s="334" t="str">
        <f t="shared" ref="E366" si="3083">IF(B367=0,0,IF(MOD(B367,3)=1,"A",IF(MOD(B367,3)=2,"B","C")))</f>
        <v>A</v>
      </c>
      <c r="F366" s="334">
        <f t="shared" ref="F366" si="3084">IF(AND(B368&gt;0,B368&lt;=12),1,IF(AND(B368&gt;12,B368&lt;=24),2,IF(AND(B368&gt;24,B368&lt;=36),3,0)))</f>
        <v>3</v>
      </c>
      <c r="G366" s="334" t="str">
        <f t="shared" ref="G366" si="3085">IF(B369=0,0,IF(MOD(B369,3)=1,"A",IF(MOD(B369,3)=2,"B","C")))</f>
        <v>C</v>
      </c>
      <c r="H366" s="334">
        <f t="shared" ref="H366" si="3086">IF(AND(B370&gt;0,B370&lt;=12),1,IF(AND(B370&gt;12,B370&lt;=24),2,IF(AND(B370&gt;24,B370&lt;=36),3,0)))</f>
        <v>1</v>
      </c>
      <c r="J366" s="314" t="str">
        <f t="shared" ref="J366" si="3087">IF(AND(D366&lt;&gt;D351,D366&lt;&gt;0),"W","L")</f>
        <v>W</v>
      </c>
      <c r="K366" s="314" t="str">
        <f t="shared" ref="K366" si="3088">IF(J366="W"," ", IF(AND(E366&lt;&gt;E351,E366&lt;&gt;0),"W","L"))</f>
        <v xml:space="preserve"> </v>
      </c>
      <c r="L366" s="314" t="str">
        <f t="shared" ref="L366:N366" si="3089">IF(OR(K366="W",K366=" ")," ",IF(AND(F366&lt;&gt;F351,F366&lt;&gt;0),"W","L"))</f>
        <v xml:space="preserve"> </v>
      </c>
      <c r="M366" s="314" t="str">
        <f t="shared" si="3089"/>
        <v xml:space="preserve"> </v>
      </c>
      <c r="N366" s="314" t="str">
        <f t="shared" si="3089"/>
        <v xml:space="preserve"> </v>
      </c>
      <c r="O366" s="306"/>
      <c r="P366" s="308">
        <f t="shared" ref="P366" si="3090">IF(J366="W",1,IF(K366="W",2,IF(L366="W",3,IF(M366="W",4,IF(N366="W",5,"L")))))</f>
        <v>1</v>
      </c>
      <c r="Q366" s="306">
        <f t="shared" ref="Q366" si="3091">IF(P366&lt;&gt;"L",Q361+1,Q361-243)</f>
        <v>69</v>
      </c>
      <c r="R366" s="306"/>
      <c r="S366" s="314" t="str">
        <f t="shared" ref="S366" si="3092">IF(AND(D367&lt;&gt;D352,D367&lt;&gt;0),"W","L")</f>
        <v>W</v>
      </c>
      <c r="T366" s="314" t="str">
        <f t="shared" ref="T366" si="3093">IF(S366="W"," ", IF(AND(E367&lt;&gt;E352,E367&lt;&gt;0),"W","L"))</f>
        <v xml:space="preserve"> </v>
      </c>
      <c r="U366" s="314" t="str">
        <f t="shared" ref="U366:W366" si="3094">IF(OR(T366="W",T366=" ")," ",IF(AND(F367&lt;&gt;F352,F367&lt;&gt;0),"W","L"))</f>
        <v xml:space="preserve"> </v>
      </c>
      <c r="V366" s="314" t="str">
        <f t="shared" si="3094"/>
        <v xml:space="preserve"> </v>
      </c>
      <c r="W366" s="314" t="str">
        <f t="shared" si="3094"/>
        <v xml:space="preserve"> </v>
      </c>
      <c r="X366" s="306"/>
      <c r="Y366" s="308">
        <f t="shared" ref="Y366" si="3095">IF(S366="W",1,IF(T366="W",2,IF(U366="W",3,IF(V366="W",4,IF(W366="W",5,"L")))))</f>
        <v>1</v>
      </c>
      <c r="Z366" s="306">
        <f t="shared" ref="Z366" si="3096">IF(Y366&lt;&gt;"L",Z361+1,Z361-243)</f>
        <v>69</v>
      </c>
      <c r="AA366" s="306"/>
      <c r="AB366" s="314" t="str">
        <f t="shared" ref="AB366" si="3097">IF(AND(D368&lt;&gt;D353,D368&lt;&gt;0),"W","L")</f>
        <v>W</v>
      </c>
      <c r="AC366" s="314" t="str">
        <f t="shared" ref="AC366" si="3098">IF(AB366="W"," ", IF(AND(E368&lt;&gt;E353,E368&lt;&gt;0),"W","L"))</f>
        <v xml:space="preserve"> </v>
      </c>
      <c r="AD366" s="314" t="str">
        <f t="shared" ref="AD366:AF366" si="3099">IF(OR(AC366="W",AC366=" ")," ",IF(AND(F368&lt;&gt;F353,F368&lt;&gt;0),"W","L"))</f>
        <v xml:space="preserve"> </v>
      </c>
      <c r="AE366" s="314" t="str">
        <f t="shared" si="3099"/>
        <v xml:space="preserve"> </v>
      </c>
      <c r="AF366" s="314" t="str">
        <f t="shared" si="3099"/>
        <v xml:space="preserve"> </v>
      </c>
      <c r="AG366" s="306"/>
      <c r="AH366" s="308">
        <f t="shared" ref="AH366" si="3100">IF(AB366="W",1,IF(AC366="W",2,IF(AD366="W",3,IF(AE366="W",4,IF(AF366="W",5,"L")))))</f>
        <v>1</v>
      </c>
      <c r="AI366" s="306">
        <f t="shared" ref="AI366" si="3101">IF(AH366&lt;&gt;"L",AI361+1,AI361-31)</f>
        <v>-91</v>
      </c>
    </row>
    <row r="367" spans="1:35">
      <c r="A367" s="327">
        <f t="shared" si="2791"/>
        <v>357</v>
      </c>
      <c r="B367" s="328">
        <f>Data!B367</f>
        <v>34</v>
      </c>
      <c r="D367" s="336" t="str">
        <f t="shared" ref="D367" si="3102">IF(B366=0,0,IF(MOD(B366,3)=1,"A",IF(MOD(B366,3)=2,"B","C")))</f>
        <v>C</v>
      </c>
      <c r="E367" s="336">
        <f t="shared" ref="E367" si="3103">IF(AND(B367&gt;0,B367&lt;=12),1,IF(AND(B367&gt;12,B367&lt;=24),2,IF(AND(B367&gt;24,B367&lt;=36),3,0)))</f>
        <v>3</v>
      </c>
      <c r="F367" s="336" t="str">
        <f t="shared" ref="F367" si="3104">IF(B368=0,0,IF(MOD(B368,3)=1,"A",IF(MOD(B368,3)=2,"B","C")))</f>
        <v>A</v>
      </c>
      <c r="G367" s="336">
        <f t="shared" ref="G367" si="3105">IF(AND(B369&gt;0,B369&lt;=12),1,IF(AND(B369&gt;12,B369&lt;=24),2,IF(AND(B369&gt;24,B369&lt;=36),3,0)))</f>
        <v>3</v>
      </c>
      <c r="H367" s="336" t="str">
        <f t="shared" ref="H367" si="3106">IF(B370=0,0,IF(MOD(B370,3)=1,"A",IF(MOD(B370,3)=2,"B","C")))</f>
        <v>C</v>
      </c>
      <c r="O367" s="306"/>
      <c r="P367" s="308"/>
      <c r="Q367" s="306"/>
      <c r="R367" s="306"/>
      <c r="X367" s="306"/>
      <c r="Y367" s="308"/>
      <c r="Z367" s="306"/>
      <c r="AA367" s="306"/>
      <c r="AG367" s="306"/>
      <c r="AH367" s="308"/>
      <c r="AI367" s="306"/>
    </row>
    <row r="368" spans="1:35">
      <c r="A368" s="327">
        <f t="shared" si="2791"/>
        <v>358</v>
      </c>
      <c r="B368" s="328">
        <f>Data!B368</f>
        <v>34</v>
      </c>
      <c r="D368" s="338" t="str">
        <f t="shared" ref="D368" si="3107">IF(B366=0,0,IF(B366&lt;=18,"L","H"))</f>
        <v>L</v>
      </c>
      <c r="E368" s="338" t="str">
        <f t="shared" ref="E368" si="3108">IF(B367=0,0,IF(ISODD(B367),"O","E"))</f>
        <v>E</v>
      </c>
      <c r="F368" s="338" t="str">
        <f t="shared" ref="F368" si="3109">IF(B368=0,0,IF(B368&lt;=18,"L","H"))</f>
        <v>H</v>
      </c>
      <c r="G368" s="338" t="str">
        <f t="shared" ref="G368" si="3110">IF(B369=0,0,IF(ISODD(B369),"O","E"))</f>
        <v>E</v>
      </c>
      <c r="H368" s="338" t="str">
        <f t="shared" ref="H368" si="3111">IF(B370=0,0,IF(B370&lt;=18,"L","H"))</f>
        <v>L</v>
      </c>
      <c r="O368" s="306"/>
      <c r="P368" s="308"/>
      <c r="Q368" s="306"/>
      <c r="R368" s="306"/>
      <c r="X368" s="306"/>
      <c r="Y368" s="308"/>
      <c r="Z368" s="306"/>
      <c r="AA368" s="306"/>
      <c r="AG368" s="306"/>
      <c r="AH368" s="308"/>
      <c r="AI368" s="306"/>
    </row>
    <row r="369" spans="1:35">
      <c r="A369" s="327">
        <f t="shared" si="2791"/>
        <v>359</v>
      </c>
      <c r="B369" s="328">
        <f>Data!B369</f>
        <v>30</v>
      </c>
      <c r="D369" s="308"/>
      <c r="E369" s="308"/>
      <c r="F369" s="308"/>
      <c r="G369" s="308"/>
      <c r="H369" s="308"/>
      <c r="O369" s="306"/>
      <c r="P369" s="308"/>
      <c r="Q369" s="306"/>
      <c r="R369" s="306"/>
      <c r="X369" s="306"/>
      <c r="Y369" s="308"/>
      <c r="Z369" s="306"/>
      <c r="AA369" s="306"/>
      <c r="AG369" s="306"/>
      <c r="AH369" s="308"/>
      <c r="AI369" s="306"/>
    </row>
    <row r="370" spans="1:35">
      <c r="A370" s="327">
        <f t="shared" si="2791"/>
        <v>360</v>
      </c>
      <c r="B370" s="328">
        <f>Data!B370</f>
        <v>6</v>
      </c>
      <c r="D370" s="308"/>
      <c r="E370" s="308"/>
      <c r="F370" s="308"/>
      <c r="G370" s="308"/>
      <c r="H370" s="308"/>
      <c r="J370" s="333" t="str">
        <f t="shared" ref="J370" si="3112">IF(D356=1,"2&amp;3",IF(D356=2,"1&amp;3","1&amp;2"))</f>
        <v>1&amp;2</v>
      </c>
      <c r="K370" s="333" t="str">
        <f t="shared" ref="K370" si="3113">IF(E356="A","B&amp;C",IF(E356="B","A&amp;C","A&amp;B"))</f>
        <v>A&amp;B</v>
      </c>
      <c r="L370" s="333" t="str">
        <f t="shared" ref="L370" si="3114">IF(F356=1,"2&amp;3",IF(F356=2,"1&amp;3","1&amp;2"))</f>
        <v>2&amp;3</v>
      </c>
      <c r="M370" s="333" t="str">
        <f t="shared" ref="M370" si="3115">IF(G356="A","B&amp;C",IF(G356="B","A&amp;C","A&amp;B"))</f>
        <v>B&amp;C</v>
      </c>
      <c r="N370" s="333" t="str">
        <f t="shared" ref="N370" si="3116">IF(H356=1,"2&amp;3",IF(H356=2,"1&amp;3","1&amp;2"))</f>
        <v>1&amp;2</v>
      </c>
      <c r="O370" s="306"/>
      <c r="P370" s="308"/>
      <c r="Q370" s="306"/>
      <c r="R370" s="306"/>
      <c r="S370" s="335" t="str">
        <f t="shared" ref="S370" si="3117">IF(D357="A","B&amp;C",IF(D357="B","A&amp;C","A&amp;B"))</f>
        <v>A&amp;C</v>
      </c>
      <c r="T370" s="335" t="str">
        <f t="shared" ref="T370" si="3118">IF(E357=1,"2&amp;3",IF(E357=2,"1&amp;3","1&amp;2"))</f>
        <v>1&amp;3</v>
      </c>
      <c r="U370" s="335" t="str">
        <f t="shared" ref="U370" si="3119">IF(F357="A","B&amp;C",IF(F357="B","A&amp;C","A&amp;B"))</f>
        <v>A&amp;B</v>
      </c>
      <c r="V370" s="335" t="str">
        <f t="shared" ref="V370" si="3120">IF(G357=1,"2&amp;3",IF(G357=2,"1&amp;3","1&amp;2"))</f>
        <v>1&amp;3</v>
      </c>
      <c r="W370" s="335" t="str">
        <f t="shared" ref="W370" si="3121">IF(H357="A","B&amp;C",IF(H357="B","A&amp;C","A&amp;B"))</f>
        <v>A&amp;B</v>
      </c>
      <c r="X370" s="306"/>
      <c r="Y370" s="308"/>
      <c r="Z370" s="306"/>
      <c r="AA370" s="306"/>
      <c r="AB370" s="337" t="str">
        <f t="shared" ref="AB370" si="3122">IF(D358="L","H","L")</f>
        <v>L</v>
      </c>
      <c r="AC370" s="337" t="str">
        <f t="shared" ref="AC370" si="3123">IF(E358="O","E","O")</f>
        <v>O</v>
      </c>
      <c r="AD370" s="337" t="str">
        <f t="shared" ref="AD370" si="3124">IF(F358="L","H","L")</f>
        <v>H</v>
      </c>
      <c r="AE370" s="337" t="str">
        <f t="shared" ref="AE370" si="3125">IF(G358="O","E","O")</f>
        <v>E</v>
      </c>
      <c r="AF370" s="337" t="str">
        <f t="shared" ref="AF370" si="3126">IF(H358="L","H","L")</f>
        <v>L</v>
      </c>
      <c r="AG370" s="306"/>
      <c r="AH370" s="308"/>
      <c r="AI370" s="306"/>
    </row>
    <row r="371" spans="1:35">
      <c r="A371" s="327">
        <f t="shared" si="2791"/>
        <v>361</v>
      </c>
      <c r="B371" s="328">
        <f>Data!B371</f>
        <v>18</v>
      </c>
      <c r="D371" s="334">
        <f t="shared" ref="D371" si="3127">IF(AND(B371&gt;0,B371&lt;=12),1,IF(AND(B371&gt;12,B371&lt;=24),2,IF(AND(B371&gt;24,B371&lt;=36),3,0)))</f>
        <v>2</v>
      </c>
      <c r="E371" s="334" t="str">
        <f t="shared" ref="E371" si="3128">IF(B372=0,0,IF(MOD(B372,3)=1,"A",IF(MOD(B372,3)=2,"B","C")))</f>
        <v>C</v>
      </c>
      <c r="F371" s="334">
        <f t="shared" ref="F371" si="3129">IF(AND(B373&gt;0,B373&lt;=12),1,IF(AND(B373&gt;12,B373&lt;=24),2,IF(AND(B373&gt;24,B373&lt;=36),3,0)))</f>
        <v>0</v>
      </c>
      <c r="G371" s="334" t="str">
        <f t="shared" ref="G371" si="3130">IF(B374=0,0,IF(MOD(B374,3)=1,"A",IF(MOD(B374,3)=2,"B","C")))</f>
        <v>C</v>
      </c>
      <c r="H371" s="334">
        <f t="shared" ref="H371" si="3131">IF(AND(B375&gt;0,B375&lt;=12),1,IF(AND(B375&gt;12,B375&lt;=24),2,IF(AND(B375&gt;24,B375&lt;=36),3,0)))</f>
        <v>2</v>
      </c>
      <c r="J371" s="314" t="str">
        <f t="shared" ref="J371" si="3132">IF(AND(D371&lt;&gt;D356,D371&lt;&gt;0),"W","L")</f>
        <v>W</v>
      </c>
      <c r="K371" s="314" t="str">
        <f t="shared" ref="K371" si="3133">IF(J371="W"," ", IF(AND(E371&lt;&gt;E356,E371&lt;&gt;0),"W","L"))</f>
        <v xml:space="preserve"> </v>
      </c>
      <c r="L371" s="314" t="str">
        <f t="shared" ref="L371:N371" si="3134">IF(OR(K371="W",K371=" ")," ",IF(AND(F371&lt;&gt;F356,F371&lt;&gt;0),"W","L"))</f>
        <v xml:space="preserve"> </v>
      </c>
      <c r="M371" s="314" t="str">
        <f t="shared" si="3134"/>
        <v xml:space="preserve"> </v>
      </c>
      <c r="N371" s="314" t="str">
        <f t="shared" si="3134"/>
        <v xml:space="preserve"> </v>
      </c>
      <c r="O371" s="306"/>
      <c r="P371" s="308">
        <f t="shared" ref="P371" si="3135">IF(J371="W",1,IF(K371="W",2,IF(L371="W",3,IF(M371="W",4,IF(N371="W",5,"L")))))</f>
        <v>1</v>
      </c>
      <c r="Q371" s="306">
        <f t="shared" ref="Q371" si="3136">IF(P371&lt;&gt;"L",Q366+1,Q366-243)</f>
        <v>70</v>
      </c>
      <c r="R371" s="306"/>
      <c r="S371" s="314" t="str">
        <f t="shared" ref="S371" si="3137">IF(AND(D372&lt;&gt;D357,D372&lt;&gt;0),"W","L")</f>
        <v>W</v>
      </c>
      <c r="T371" s="314" t="str">
        <f t="shared" ref="T371" si="3138">IF(S371="W"," ", IF(AND(E372&lt;&gt;E357,E372&lt;&gt;0),"W","L"))</f>
        <v xml:space="preserve"> </v>
      </c>
      <c r="U371" s="314" t="str">
        <f t="shared" ref="U371:W371" si="3139">IF(OR(T371="W",T371=" ")," ",IF(AND(F372&lt;&gt;F357,F372&lt;&gt;0),"W","L"))</f>
        <v xml:space="preserve"> </v>
      </c>
      <c r="V371" s="314" t="str">
        <f t="shared" si="3139"/>
        <v xml:space="preserve"> </v>
      </c>
      <c r="W371" s="314" t="str">
        <f t="shared" si="3139"/>
        <v xml:space="preserve"> </v>
      </c>
      <c r="X371" s="306"/>
      <c r="Y371" s="308">
        <f t="shared" ref="Y371" si="3140">IF(S371="W",1,IF(T371="W",2,IF(U371="W",3,IF(V371="W",4,IF(W371="W",5,"L")))))</f>
        <v>1</v>
      </c>
      <c r="Z371" s="306">
        <f t="shared" ref="Z371" si="3141">IF(Y371&lt;&gt;"L",Z366+1,Z366-243)</f>
        <v>70</v>
      </c>
      <c r="AA371" s="306"/>
      <c r="AB371" s="314" t="str">
        <f t="shared" ref="AB371" si="3142">IF(AND(D373&lt;&gt;D358,D373&lt;&gt;0),"W","L")</f>
        <v>W</v>
      </c>
      <c r="AC371" s="314" t="str">
        <f t="shared" ref="AC371" si="3143">IF(AB371="W"," ", IF(AND(E373&lt;&gt;E358,E373&lt;&gt;0),"W","L"))</f>
        <v xml:space="preserve"> </v>
      </c>
      <c r="AD371" s="314" t="str">
        <f t="shared" ref="AD371:AF371" si="3144">IF(OR(AC371="W",AC371=" ")," ",IF(AND(F373&lt;&gt;F358,F373&lt;&gt;0),"W","L"))</f>
        <v xml:space="preserve"> </v>
      </c>
      <c r="AE371" s="314" t="str">
        <f t="shared" si="3144"/>
        <v xml:space="preserve"> </v>
      </c>
      <c r="AF371" s="314" t="str">
        <f t="shared" si="3144"/>
        <v xml:space="preserve"> </v>
      </c>
      <c r="AG371" s="306"/>
      <c r="AH371" s="308">
        <f t="shared" ref="AH371" si="3145">IF(AB371="W",1,IF(AC371="W",2,IF(AD371="W",3,IF(AE371="W",4,IF(AF371="W",5,"L")))))</f>
        <v>1</v>
      </c>
      <c r="AI371" s="306">
        <f t="shared" ref="AI371" si="3146">IF(AH371&lt;&gt;"L",AI366+1,AI366-31)</f>
        <v>-90</v>
      </c>
    </row>
    <row r="372" spans="1:35">
      <c r="A372" s="327">
        <f t="shared" si="2791"/>
        <v>362</v>
      </c>
      <c r="B372" s="328">
        <f>Data!B372</f>
        <v>21</v>
      </c>
      <c r="D372" s="336" t="str">
        <f t="shared" ref="D372" si="3147">IF(B371=0,0,IF(MOD(B371,3)=1,"A",IF(MOD(B371,3)=2,"B","C")))</f>
        <v>C</v>
      </c>
      <c r="E372" s="336">
        <f t="shared" ref="E372" si="3148">IF(AND(B372&gt;0,B372&lt;=12),1,IF(AND(B372&gt;12,B372&lt;=24),2,IF(AND(B372&gt;24,B372&lt;=36),3,0)))</f>
        <v>2</v>
      </c>
      <c r="F372" s="336">
        <f t="shared" ref="F372" si="3149">IF(B373=0,0,IF(MOD(B373,3)=1,"A",IF(MOD(B373,3)=2,"B","C")))</f>
        <v>0</v>
      </c>
      <c r="G372" s="336">
        <f t="shared" ref="G372" si="3150">IF(AND(B374&gt;0,B374&lt;=12),1,IF(AND(B374&gt;12,B374&lt;=24),2,IF(AND(B374&gt;24,B374&lt;=36),3,0)))</f>
        <v>2</v>
      </c>
      <c r="H372" s="336" t="str">
        <f t="shared" ref="H372" si="3151">IF(B375=0,0,IF(MOD(B375,3)=1,"A",IF(MOD(B375,3)=2,"B","C")))</f>
        <v>A</v>
      </c>
      <c r="O372" s="306"/>
      <c r="P372" s="308"/>
      <c r="Q372" s="306"/>
      <c r="R372" s="306"/>
      <c r="X372" s="306"/>
      <c r="Y372" s="308"/>
      <c r="Z372" s="306"/>
      <c r="AA372" s="306"/>
      <c r="AG372" s="306"/>
      <c r="AH372" s="308"/>
      <c r="AI372" s="306"/>
    </row>
    <row r="373" spans="1:35">
      <c r="A373" s="327">
        <f t="shared" si="2791"/>
        <v>363</v>
      </c>
      <c r="B373" s="328">
        <f>Data!B373</f>
        <v>0</v>
      </c>
      <c r="D373" s="338" t="str">
        <f t="shared" ref="D373" si="3152">IF(B371=0,0,IF(B371&lt;=18,"L","H"))</f>
        <v>L</v>
      </c>
      <c r="E373" s="338" t="str">
        <f t="shared" ref="E373" si="3153">IF(B372=0,0,IF(ISODD(B372),"O","E"))</f>
        <v>O</v>
      </c>
      <c r="F373" s="338">
        <f t="shared" ref="F373" si="3154">IF(B373=0,0,IF(B373&lt;=18,"L","H"))</f>
        <v>0</v>
      </c>
      <c r="G373" s="338" t="str">
        <f t="shared" ref="G373" si="3155">IF(B374=0,0,IF(ISODD(B374),"O","E"))</f>
        <v>E</v>
      </c>
      <c r="H373" s="338" t="str">
        <f t="shared" ref="H373" si="3156">IF(B375=0,0,IF(B375&lt;=18,"L","H"))</f>
        <v>L</v>
      </c>
      <c r="O373" s="306"/>
      <c r="P373" s="308"/>
      <c r="Q373" s="306"/>
      <c r="R373" s="306"/>
      <c r="X373" s="306"/>
      <c r="Y373" s="308"/>
      <c r="Z373" s="306"/>
      <c r="AA373" s="306"/>
      <c r="AG373" s="306"/>
      <c r="AH373" s="308"/>
      <c r="AI373" s="306"/>
    </row>
    <row r="374" spans="1:35">
      <c r="A374" s="327">
        <f t="shared" si="2791"/>
        <v>364</v>
      </c>
      <c r="B374" s="328">
        <f>Data!B374</f>
        <v>24</v>
      </c>
      <c r="D374" s="308"/>
      <c r="E374" s="308"/>
      <c r="F374" s="308"/>
      <c r="G374" s="308"/>
      <c r="H374" s="308"/>
      <c r="O374" s="306"/>
      <c r="P374" s="308"/>
      <c r="Q374" s="306"/>
      <c r="R374" s="306"/>
      <c r="X374" s="306"/>
      <c r="Y374" s="308"/>
      <c r="Z374" s="306"/>
      <c r="AA374" s="306"/>
      <c r="AG374" s="306"/>
      <c r="AH374" s="308"/>
      <c r="AI374" s="306"/>
    </row>
    <row r="375" spans="1:35">
      <c r="A375" s="327">
        <f t="shared" si="2791"/>
        <v>365</v>
      </c>
      <c r="B375" s="328">
        <f>Data!B375</f>
        <v>16</v>
      </c>
      <c r="D375" s="308"/>
      <c r="E375" s="308"/>
      <c r="F375" s="308"/>
      <c r="G375" s="308"/>
      <c r="H375" s="308"/>
      <c r="J375" s="333" t="str">
        <f t="shared" ref="J375" si="3157">IF(D361=1,"2&amp;3",IF(D361=2,"1&amp;3","1&amp;2"))</f>
        <v>1&amp;2</v>
      </c>
      <c r="K375" s="333" t="str">
        <f t="shared" ref="K375" si="3158">IF(E361="A","B&amp;C",IF(E361="B","A&amp;C","A&amp;B"))</f>
        <v>A&amp;C</v>
      </c>
      <c r="L375" s="333" t="str">
        <f t="shared" ref="L375" si="3159">IF(F361=1,"2&amp;3",IF(F361=2,"1&amp;3","1&amp;2"))</f>
        <v>1&amp;3</v>
      </c>
      <c r="M375" s="333" t="str">
        <f t="shared" ref="M375" si="3160">IF(G361="A","B&amp;C",IF(G361="B","A&amp;C","A&amp;B"))</f>
        <v>A&amp;B</v>
      </c>
      <c r="N375" s="333" t="str">
        <f t="shared" ref="N375" si="3161">IF(H361=1,"2&amp;3",IF(H361=2,"1&amp;3","1&amp;2"))</f>
        <v>2&amp;3</v>
      </c>
      <c r="O375" s="306"/>
      <c r="P375" s="308"/>
      <c r="Q375" s="306"/>
      <c r="R375" s="306"/>
      <c r="S375" s="335" t="str">
        <f t="shared" ref="S375" si="3162">IF(D362="A","B&amp;C",IF(D362="B","A&amp;C","A&amp;B"))</f>
        <v>A&amp;B</v>
      </c>
      <c r="T375" s="335" t="str">
        <f t="shared" ref="T375" si="3163">IF(E362=1,"2&amp;3",IF(E362=2,"1&amp;3","1&amp;2"))</f>
        <v>2&amp;3</v>
      </c>
      <c r="U375" s="335" t="str">
        <f t="shared" ref="U375" si="3164">IF(F362="A","B&amp;C",IF(F362="B","A&amp;C","A&amp;B"))</f>
        <v>A&amp;C</v>
      </c>
      <c r="V375" s="335" t="str">
        <f t="shared" ref="V375" si="3165">IF(G362=1,"2&amp;3",IF(G362=2,"1&amp;3","1&amp;2"))</f>
        <v>2&amp;3</v>
      </c>
      <c r="W375" s="335" t="str">
        <f t="shared" ref="W375" si="3166">IF(H362="A","B&amp;C",IF(H362="B","A&amp;C","A&amp;B"))</f>
        <v>A&amp;B</v>
      </c>
      <c r="X375" s="306"/>
      <c r="Y375" s="308"/>
      <c r="Z375" s="306"/>
      <c r="AA375" s="306"/>
      <c r="AB375" s="337" t="str">
        <f t="shared" ref="AB375" si="3167">IF(D363="L","H","L")</f>
        <v>L</v>
      </c>
      <c r="AC375" s="337" t="str">
        <f t="shared" ref="AC375" si="3168">IF(E363="O","E","O")</f>
        <v>O</v>
      </c>
      <c r="AD375" s="337" t="str">
        <f t="shared" ref="AD375" si="3169">IF(F363="L","H","L")</f>
        <v>H</v>
      </c>
      <c r="AE375" s="337" t="str">
        <f t="shared" ref="AE375" si="3170">IF(G363="O","E","O")</f>
        <v>E</v>
      </c>
      <c r="AF375" s="337" t="str">
        <f t="shared" ref="AF375" si="3171">IF(H363="L","H","L")</f>
        <v>H</v>
      </c>
      <c r="AG375" s="306"/>
      <c r="AH375" s="308"/>
      <c r="AI375" s="306"/>
    </row>
    <row r="376" spans="1:35">
      <c r="A376" s="327">
        <f t="shared" si="2791"/>
        <v>366</v>
      </c>
      <c r="B376" s="328">
        <f>Data!B376</f>
        <v>25</v>
      </c>
      <c r="D376" s="334">
        <f t="shared" ref="D376" si="3172">IF(AND(B376&gt;0,B376&lt;=12),1,IF(AND(B376&gt;12,B376&lt;=24),2,IF(AND(B376&gt;24,B376&lt;=36),3,0)))</f>
        <v>3</v>
      </c>
      <c r="E376" s="334" t="str">
        <f t="shared" ref="E376" si="3173">IF(B377=0,0,IF(MOD(B377,3)=1,"A",IF(MOD(B377,3)=2,"B","C")))</f>
        <v>A</v>
      </c>
      <c r="F376" s="334">
        <f t="shared" ref="F376" si="3174">IF(AND(B378&gt;0,B378&lt;=12),1,IF(AND(B378&gt;12,B378&lt;=24),2,IF(AND(B378&gt;24,B378&lt;=36),3,0)))</f>
        <v>2</v>
      </c>
      <c r="G376" s="334" t="str">
        <f t="shared" ref="G376" si="3175">IF(B379=0,0,IF(MOD(B379,3)=1,"A",IF(MOD(B379,3)=2,"B","C")))</f>
        <v>C</v>
      </c>
      <c r="H376" s="334">
        <f t="shared" ref="H376" si="3176">IF(AND(B380&gt;0,B380&lt;=12),1,IF(AND(B380&gt;12,B380&lt;=24),2,IF(AND(B380&gt;24,B380&lt;=36),3,0)))</f>
        <v>2</v>
      </c>
      <c r="J376" s="314" t="str">
        <f t="shared" ref="J376" si="3177">IF(AND(D376&lt;&gt;D361,D376&lt;&gt;0),"W","L")</f>
        <v>L</v>
      </c>
      <c r="K376" s="314" t="str">
        <f t="shared" ref="K376" si="3178">IF(J376="W"," ", IF(AND(E376&lt;&gt;E361,E376&lt;&gt;0),"W","L"))</f>
        <v>W</v>
      </c>
      <c r="L376" s="314" t="str">
        <f t="shared" ref="L376:N376" si="3179">IF(OR(K376="W",K376=" ")," ",IF(AND(F376&lt;&gt;F361,F376&lt;&gt;0),"W","L"))</f>
        <v xml:space="preserve"> </v>
      </c>
      <c r="M376" s="314" t="str">
        <f t="shared" si="3179"/>
        <v xml:space="preserve"> </v>
      </c>
      <c r="N376" s="314" t="str">
        <f t="shared" si="3179"/>
        <v xml:space="preserve"> </v>
      </c>
      <c r="O376" s="306"/>
      <c r="P376" s="308">
        <f t="shared" ref="P376" si="3180">IF(J376="W",1,IF(K376="W",2,IF(L376="W",3,IF(M376="W",4,IF(N376="W",5,"L")))))</f>
        <v>2</v>
      </c>
      <c r="Q376" s="306">
        <f t="shared" ref="Q376" si="3181">IF(P376&lt;&gt;"L",Q371+1,Q371-243)</f>
        <v>71</v>
      </c>
      <c r="R376" s="306"/>
      <c r="S376" s="314" t="str">
        <f t="shared" ref="S376" si="3182">IF(AND(D377&lt;&gt;D362,D377&lt;&gt;0),"W","L")</f>
        <v>W</v>
      </c>
      <c r="T376" s="314" t="str">
        <f t="shared" ref="T376" si="3183">IF(S376="W"," ", IF(AND(E377&lt;&gt;E362,E377&lt;&gt;0),"W","L"))</f>
        <v xml:space="preserve"> </v>
      </c>
      <c r="U376" s="314" t="str">
        <f t="shared" ref="U376:W376" si="3184">IF(OR(T376="W",T376=" ")," ",IF(AND(F377&lt;&gt;F362,F377&lt;&gt;0),"W","L"))</f>
        <v xml:space="preserve"> </v>
      </c>
      <c r="V376" s="314" t="str">
        <f t="shared" si="3184"/>
        <v xml:space="preserve"> </v>
      </c>
      <c r="W376" s="314" t="str">
        <f t="shared" si="3184"/>
        <v xml:space="preserve"> </v>
      </c>
      <c r="X376" s="306"/>
      <c r="Y376" s="308">
        <f t="shared" ref="Y376" si="3185">IF(S376="W",1,IF(T376="W",2,IF(U376="W",3,IF(V376="W",4,IF(W376="W",5,"L")))))</f>
        <v>1</v>
      </c>
      <c r="Z376" s="306">
        <f t="shared" ref="Z376" si="3186">IF(Y376&lt;&gt;"L",Z371+1,Z371-243)</f>
        <v>71</v>
      </c>
      <c r="AA376" s="306"/>
      <c r="AB376" s="314" t="str">
        <f t="shared" ref="AB376" si="3187">IF(AND(D378&lt;&gt;D363,D378&lt;&gt;0),"W","L")</f>
        <v>L</v>
      </c>
      <c r="AC376" s="314" t="str">
        <f t="shared" ref="AC376" si="3188">IF(AB376="W"," ", IF(AND(E378&lt;&gt;E363,E378&lt;&gt;0),"W","L"))</f>
        <v>W</v>
      </c>
      <c r="AD376" s="314" t="str">
        <f t="shared" ref="AD376:AF376" si="3189">IF(OR(AC376="W",AC376=" ")," ",IF(AND(F378&lt;&gt;F363,F378&lt;&gt;0),"W","L"))</f>
        <v xml:space="preserve"> </v>
      </c>
      <c r="AE376" s="314" t="str">
        <f t="shared" si="3189"/>
        <v xml:space="preserve"> </v>
      </c>
      <c r="AF376" s="314" t="str">
        <f t="shared" si="3189"/>
        <v xml:space="preserve"> </v>
      </c>
      <c r="AG376" s="306"/>
      <c r="AH376" s="308">
        <f t="shared" ref="AH376" si="3190">IF(AB376="W",1,IF(AC376="W",2,IF(AD376="W",3,IF(AE376="W",4,IF(AF376="W",5,"L")))))</f>
        <v>2</v>
      </c>
      <c r="AI376" s="306">
        <f t="shared" ref="AI376" si="3191">IF(AH376&lt;&gt;"L",AI371+1,AI371-31)</f>
        <v>-89</v>
      </c>
    </row>
    <row r="377" spans="1:35">
      <c r="A377" s="327">
        <f t="shared" si="2791"/>
        <v>367</v>
      </c>
      <c r="B377" s="328">
        <f>Data!B377</f>
        <v>7</v>
      </c>
      <c r="D377" s="336" t="str">
        <f t="shared" ref="D377" si="3192">IF(B376=0,0,IF(MOD(B376,3)=1,"A",IF(MOD(B376,3)=2,"B","C")))</f>
        <v>A</v>
      </c>
      <c r="E377" s="336">
        <f t="shared" ref="E377" si="3193">IF(AND(B377&gt;0,B377&lt;=12),1,IF(AND(B377&gt;12,B377&lt;=24),2,IF(AND(B377&gt;24,B377&lt;=36),3,0)))</f>
        <v>1</v>
      </c>
      <c r="F377" s="336" t="str">
        <f t="shared" ref="F377" si="3194">IF(B378=0,0,IF(MOD(B378,3)=1,"A",IF(MOD(B378,3)=2,"B","C")))</f>
        <v>A</v>
      </c>
      <c r="G377" s="336">
        <f t="shared" ref="G377" si="3195">IF(AND(B379&gt;0,B379&lt;=12),1,IF(AND(B379&gt;12,B379&lt;=24),2,IF(AND(B379&gt;24,B379&lt;=36),3,0)))</f>
        <v>1</v>
      </c>
      <c r="H377" s="336" t="str">
        <f t="shared" ref="H377" si="3196">IF(B380=0,0,IF(MOD(B380,3)=1,"A",IF(MOD(B380,3)=2,"B","C")))</f>
        <v>B</v>
      </c>
      <c r="O377" s="306"/>
      <c r="P377" s="308"/>
      <c r="Q377" s="306"/>
      <c r="R377" s="306"/>
      <c r="X377" s="306"/>
      <c r="Y377" s="308"/>
      <c r="Z377" s="306"/>
      <c r="AA377" s="306"/>
      <c r="AG377" s="306"/>
      <c r="AH377" s="308"/>
      <c r="AI377" s="306"/>
    </row>
    <row r="378" spans="1:35">
      <c r="A378" s="327">
        <f t="shared" si="2791"/>
        <v>368</v>
      </c>
      <c r="B378" s="328">
        <f>Data!B378</f>
        <v>22</v>
      </c>
      <c r="D378" s="338" t="str">
        <f t="shared" ref="D378" si="3197">IF(B376=0,0,IF(B376&lt;=18,"L","H"))</f>
        <v>H</v>
      </c>
      <c r="E378" s="338" t="str">
        <f t="shared" ref="E378" si="3198">IF(B377=0,0,IF(ISODD(B377),"O","E"))</f>
        <v>O</v>
      </c>
      <c r="F378" s="338" t="str">
        <f t="shared" ref="F378" si="3199">IF(B378=0,0,IF(B378&lt;=18,"L","H"))</f>
        <v>H</v>
      </c>
      <c r="G378" s="338" t="str">
        <f t="shared" ref="G378" si="3200">IF(B379=0,0,IF(ISODD(B379),"O","E"))</f>
        <v>O</v>
      </c>
      <c r="H378" s="338" t="str">
        <f t="shared" ref="H378" si="3201">IF(B380=0,0,IF(B380&lt;=18,"L","H"))</f>
        <v>L</v>
      </c>
      <c r="O378" s="306"/>
      <c r="P378" s="308"/>
      <c r="Q378" s="306"/>
      <c r="R378" s="306"/>
      <c r="X378" s="306"/>
      <c r="Y378" s="308"/>
      <c r="Z378" s="306"/>
      <c r="AA378" s="306"/>
      <c r="AG378" s="306"/>
      <c r="AH378" s="308"/>
      <c r="AI378" s="306"/>
    </row>
    <row r="379" spans="1:35">
      <c r="A379" s="327">
        <f t="shared" si="2791"/>
        <v>369</v>
      </c>
      <c r="B379" s="328">
        <f>Data!B379</f>
        <v>9</v>
      </c>
      <c r="D379" s="308"/>
      <c r="E379" s="308"/>
      <c r="F379" s="308"/>
      <c r="G379" s="308"/>
      <c r="H379" s="308"/>
      <c r="O379" s="306"/>
      <c r="P379" s="308"/>
      <c r="Q379" s="306"/>
      <c r="R379" s="306"/>
      <c r="X379" s="306"/>
      <c r="Y379" s="308"/>
      <c r="Z379" s="306"/>
      <c r="AA379" s="306"/>
      <c r="AG379" s="306"/>
      <c r="AH379" s="308"/>
      <c r="AI379" s="306"/>
    </row>
    <row r="380" spans="1:35">
      <c r="A380" s="327">
        <f t="shared" si="2791"/>
        <v>370</v>
      </c>
      <c r="B380" s="328">
        <f>Data!B380</f>
        <v>14</v>
      </c>
      <c r="D380" s="308"/>
      <c r="E380" s="308"/>
      <c r="F380" s="308"/>
      <c r="G380" s="308"/>
      <c r="H380" s="308"/>
      <c r="J380" s="333" t="str">
        <f t="shared" ref="J380" si="3202">IF(D366=1,"2&amp;3",IF(D366=2,"1&amp;3","1&amp;2"))</f>
        <v>1&amp;3</v>
      </c>
      <c r="K380" s="333" t="str">
        <f t="shared" ref="K380" si="3203">IF(E366="A","B&amp;C",IF(E366="B","A&amp;C","A&amp;B"))</f>
        <v>B&amp;C</v>
      </c>
      <c r="L380" s="333" t="str">
        <f t="shared" ref="L380" si="3204">IF(F366=1,"2&amp;3",IF(F366=2,"1&amp;3","1&amp;2"))</f>
        <v>1&amp;2</v>
      </c>
      <c r="M380" s="333" t="str">
        <f t="shared" ref="M380" si="3205">IF(G366="A","B&amp;C",IF(G366="B","A&amp;C","A&amp;B"))</f>
        <v>A&amp;B</v>
      </c>
      <c r="N380" s="333" t="str">
        <f t="shared" ref="N380" si="3206">IF(H366=1,"2&amp;3",IF(H366=2,"1&amp;3","1&amp;2"))</f>
        <v>2&amp;3</v>
      </c>
      <c r="O380" s="306"/>
      <c r="P380" s="308"/>
      <c r="Q380" s="306"/>
      <c r="R380" s="306"/>
      <c r="S380" s="335" t="str">
        <f t="shared" ref="S380" si="3207">IF(D367="A","B&amp;C",IF(D367="B","A&amp;C","A&amp;B"))</f>
        <v>A&amp;B</v>
      </c>
      <c r="T380" s="335" t="str">
        <f t="shared" ref="T380" si="3208">IF(E367=1,"2&amp;3",IF(E367=2,"1&amp;3","1&amp;2"))</f>
        <v>1&amp;2</v>
      </c>
      <c r="U380" s="335" t="str">
        <f t="shared" ref="U380" si="3209">IF(F367="A","B&amp;C",IF(F367="B","A&amp;C","A&amp;B"))</f>
        <v>B&amp;C</v>
      </c>
      <c r="V380" s="335" t="str">
        <f t="shared" ref="V380" si="3210">IF(G367=1,"2&amp;3",IF(G367=2,"1&amp;3","1&amp;2"))</f>
        <v>1&amp;2</v>
      </c>
      <c r="W380" s="335" t="str">
        <f t="shared" ref="W380" si="3211">IF(H367="A","B&amp;C",IF(H367="B","A&amp;C","A&amp;B"))</f>
        <v>A&amp;B</v>
      </c>
      <c r="X380" s="306"/>
      <c r="Y380" s="308"/>
      <c r="Z380" s="306"/>
      <c r="AA380" s="306"/>
      <c r="AB380" s="337" t="str">
        <f t="shared" ref="AB380" si="3212">IF(D368="L","H","L")</f>
        <v>H</v>
      </c>
      <c r="AC380" s="337" t="str">
        <f t="shared" ref="AC380" si="3213">IF(E368="O","E","O")</f>
        <v>O</v>
      </c>
      <c r="AD380" s="337" t="str">
        <f t="shared" ref="AD380" si="3214">IF(F368="L","H","L")</f>
        <v>L</v>
      </c>
      <c r="AE380" s="337" t="str">
        <f t="shared" ref="AE380" si="3215">IF(G368="O","E","O")</f>
        <v>O</v>
      </c>
      <c r="AF380" s="337" t="str">
        <f t="shared" ref="AF380" si="3216">IF(H368="L","H","L")</f>
        <v>H</v>
      </c>
      <c r="AG380" s="306"/>
      <c r="AH380" s="308"/>
      <c r="AI380" s="306"/>
    </row>
    <row r="381" spans="1:35">
      <c r="A381" s="327">
        <f t="shared" si="2791"/>
        <v>371</v>
      </c>
      <c r="B381" s="328">
        <f>Data!B381</f>
        <v>9</v>
      </c>
      <c r="D381" s="334">
        <f t="shared" ref="D381" si="3217">IF(AND(B381&gt;0,B381&lt;=12),1,IF(AND(B381&gt;12,B381&lt;=24),2,IF(AND(B381&gt;24,B381&lt;=36),3,0)))</f>
        <v>1</v>
      </c>
      <c r="E381" s="334" t="str">
        <f t="shared" ref="E381" si="3218">IF(B382=0,0,IF(MOD(B382,3)=1,"A",IF(MOD(B382,3)=2,"B","C")))</f>
        <v>A</v>
      </c>
      <c r="F381" s="334">
        <f t="shared" ref="F381" si="3219">IF(AND(B383&gt;0,B383&lt;=12),1,IF(AND(B383&gt;12,B383&lt;=24),2,IF(AND(B383&gt;24,B383&lt;=36),3,0)))</f>
        <v>1</v>
      </c>
      <c r="G381" s="334" t="str">
        <f t="shared" ref="G381" si="3220">IF(B384=0,0,IF(MOD(B384,3)=1,"A",IF(MOD(B384,3)=2,"B","C")))</f>
        <v>C</v>
      </c>
      <c r="H381" s="334">
        <f t="shared" ref="H381" si="3221">IF(AND(B385&gt;0,B385&lt;=12),1,IF(AND(B385&gt;12,B385&lt;=24),2,IF(AND(B385&gt;24,B385&lt;=36),3,0)))</f>
        <v>3</v>
      </c>
      <c r="J381" s="314" t="str">
        <f t="shared" ref="J381" si="3222">IF(AND(D381&lt;&gt;D366,D381&lt;&gt;0),"W","L")</f>
        <v>W</v>
      </c>
      <c r="K381" s="314" t="str">
        <f t="shared" ref="K381" si="3223">IF(J381="W"," ", IF(AND(E381&lt;&gt;E366,E381&lt;&gt;0),"W","L"))</f>
        <v xml:space="preserve"> </v>
      </c>
      <c r="L381" s="314" t="str">
        <f t="shared" ref="L381:N381" si="3224">IF(OR(K381="W",K381=" ")," ",IF(AND(F381&lt;&gt;F366,F381&lt;&gt;0),"W","L"))</f>
        <v xml:space="preserve"> </v>
      </c>
      <c r="M381" s="314" t="str">
        <f t="shared" si="3224"/>
        <v xml:space="preserve"> </v>
      </c>
      <c r="N381" s="314" t="str">
        <f t="shared" si="3224"/>
        <v xml:space="preserve"> </v>
      </c>
      <c r="O381" s="306"/>
      <c r="P381" s="308">
        <f t="shared" ref="P381" si="3225">IF(J381="W",1,IF(K381="W",2,IF(L381="W",3,IF(M381="W",4,IF(N381="W",5,"L")))))</f>
        <v>1</v>
      </c>
      <c r="Q381" s="306">
        <f t="shared" ref="Q381" si="3226">IF(P381&lt;&gt;"L",Q376+1,Q376-243)</f>
        <v>72</v>
      </c>
      <c r="R381" s="306"/>
      <c r="S381" s="314" t="str">
        <f t="shared" ref="S381" si="3227">IF(AND(D382&lt;&gt;D367,D382&lt;&gt;0),"W","L")</f>
        <v>L</v>
      </c>
      <c r="T381" s="314" t="str">
        <f t="shared" ref="T381" si="3228">IF(S381="W"," ", IF(AND(E382&lt;&gt;E367,E382&lt;&gt;0),"W","L"))</f>
        <v>L</v>
      </c>
      <c r="U381" s="314" t="str">
        <f t="shared" ref="U381:W381" si="3229">IF(OR(T381="W",T381=" ")," ",IF(AND(F382&lt;&gt;F367,F382&lt;&gt;0),"W","L"))</f>
        <v>W</v>
      </c>
      <c r="V381" s="314" t="str">
        <f t="shared" si="3229"/>
        <v xml:space="preserve"> </v>
      </c>
      <c r="W381" s="314" t="str">
        <f t="shared" si="3229"/>
        <v xml:space="preserve"> </v>
      </c>
      <c r="X381" s="306"/>
      <c r="Y381" s="308">
        <f t="shared" ref="Y381" si="3230">IF(S381="W",1,IF(T381="W",2,IF(U381="W",3,IF(V381="W",4,IF(W381="W",5,"L")))))</f>
        <v>3</v>
      </c>
      <c r="Z381" s="306">
        <f t="shared" ref="Z381" si="3231">IF(Y381&lt;&gt;"L",Z376+1,Z376-243)</f>
        <v>72</v>
      </c>
      <c r="AA381" s="306"/>
      <c r="AB381" s="314" t="str">
        <f t="shared" ref="AB381" si="3232">IF(AND(D383&lt;&gt;D368,D383&lt;&gt;0),"W","L")</f>
        <v>L</v>
      </c>
      <c r="AC381" s="314" t="str">
        <f t="shared" ref="AC381" si="3233">IF(AB381="W"," ", IF(AND(E383&lt;&gt;E368,E383&lt;&gt;0),"W","L"))</f>
        <v>W</v>
      </c>
      <c r="AD381" s="314" t="str">
        <f t="shared" ref="AD381:AF381" si="3234">IF(OR(AC381="W",AC381=" ")," ",IF(AND(F383&lt;&gt;F368,F383&lt;&gt;0),"W","L"))</f>
        <v xml:space="preserve"> </v>
      </c>
      <c r="AE381" s="314" t="str">
        <f t="shared" si="3234"/>
        <v xml:space="preserve"> </v>
      </c>
      <c r="AF381" s="314" t="str">
        <f t="shared" si="3234"/>
        <v xml:space="preserve"> </v>
      </c>
      <c r="AG381" s="306"/>
      <c r="AH381" s="308">
        <f t="shared" ref="AH381" si="3235">IF(AB381="W",1,IF(AC381="W",2,IF(AD381="W",3,IF(AE381="W",4,IF(AF381="W",5,"L")))))</f>
        <v>2</v>
      </c>
      <c r="AI381" s="306">
        <f t="shared" ref="AI381" si="3236">IF(AH381&lt;&gt;"L",AI376+1,AI376-31)</f>
        <v>-88</v>
      </c>
    </row>
    <row r="382" spans="1:35">
      <c r="A382" s="327">
        <f t="shared" si="2791"/>
        <v>372</v>
      </c>
      <c r="B382" s="328">
        <f>Data!B382</f>
        <v>31</v>
      </c>
      <c r="D382" s="336" t="str">
        <f t="shared" ref="D382" si="3237">IF(B381=0,0,IF(MOD(B381,3)=1,"A",IF(MOD(B381,3)=2,"B","C")))</f>
        <v>C</v>
      </c>
      <c r="E382" s="336">
        <f t="shared" ref="E382" si="3238">IF(AND(B382&gt;0,B382&lt;=12),1,IF(AND(B382&gt;12,B382&lt;=24),2,IF(AND(B382&gt;24,B382&lt;=36),3,0)))</f>
        <v>3</v>
      </c>
      <c r="F382" s="336" t="str">
        <f t="shared" ref="F382" si="3239">IF(B383=0,0,IF(MOD(B383,3)=1,"A",IF(MOD(B383,3)=2,"B","C")))</f>
        <v>C</v>
      </c>
      <c r="G382" s="336">
        <f t="shared" ref="G382" si="3240">IF(AND(B384&gt;0,B384&lt;=12),1,IF(AND(B384&gt;12,B384&lt;=24),2,IF(AND(B384&gt;24,B384&lt;=36),3,0)))</f>
        <v>3</v>
      </c>
      <c r="H382" s="336" t="str">
        <f t="shared" ref="H382" si="3241">IF(B385=0,0,IF(MOD(B385,3)=1,"A",IF(MOD(B385,3)=2,"B","C")))</f>
        <v>A</v>
      </c>
      <c r="O382" s="306"/>
      <c r="P382" s="308"/>
      <c r="Q382" s="306"/>
      <c r="R382" s="306"/>
      <c r="X382" s="306"/>
      <c r="Y382" s="308"/>
      <c r="Z382" s="306"/>
      <c r="AA382" s="306"/>
      <c r="AG382" s="306"/>
      <c r="AH382" s="308"/>
      <c r="AI382" s="306"/>
    </row>
    <row r="383" spans="1:35">
      <c r="A383" s="327">
        <f t="shared" si="2791"/>
        <v>373</v>
      </c>
      <c r="B383" s="328">
        <f>Data!B383</f>
        <v>9</v>
      </c>
      <c r="D383" s="338" t="str">
        <f t="shared" ref="D383" si="3242">IF(B381=0,0,IF(B381&lt;=18,"L","H"))</f>
        <v>L</v>
      </c>
      <c r="E383" s="338" t="str">
        <f t="shared" ref="E383" si="3243">IF(B382=0,0,IF(ISODD(B382),"O","E"))</f>
        <v>O</v>
      </c>
      <c r="F383" s="338" t="str">
        <f t="shared" ref="F383" si="3244">IF(B383=0,0,IF(B383&lt;=18,"L","H"))</f>
        <v>L</v>
      </c>
      <c r="G383" s="338" t="str">
        <f t="shared" ref="G383" si="3245">IF(B384=0,0,IF(ISODD(B384),"O","E"))</f>
        <v>E</v>
      </c>
      <c r="H383" s="338" t="str">
        <f t="shared" ref="H383" si="3246">IF(B385=0,0,IF(B385&lt;=18,"L","H"))</f>
        <v>H</v>
      </c>
      <c r="O383" s="306"/>
      <c r="P383" s="308"/>
      <c r="Q383" s="306"/>
      <c r="R383" s="306"/>
      <c r="X383" s="306"/>
      <c r="Y383" s="308"/>
      <c r="Z383" s="306"/>
      <c r="AA383" s="306"/>
      <c r="AG383" s="306"/>
      <c r="AH383" s="308"/>
      <c r="AI383" s="306"/>
    </row>
    <row r="384" spans="1:35">
      <c r="A384" s="327">
        <f t="shared" si="2791"/>
        <v>374</v>
      </c>
      <c r="B384" s="328">
        <f>Data!B384</f>
        <v>30</v>
      </c>
      <c r="D384" s="308"/>
      <c r="E384" s="308"/>
      <c r="F384" s="308"/>
      <c r="G384" s="308"/>
      <c r="H384" s="308"/>
      <c r="O384" s="306"/>
      <c r="P384" s="308"/>
      <c r="Q384" s="306"/>
      <c r="R384" s="306"/>
      <c r="X384" s="306"/>
      <c r="Y384" s="308"/>
      <c r="Z384" s="306"/>
      <c r="AA384" s="306"/>
      <c r="AG384" s="306"/>
      <c r="AH384" s="308"/>
      <c r="AI384" s="306"/>
    </row>
    <row r="385" spans="1:35">
      <c r="A385" s="327">
        <f t="shared" si="2791"/>
        <v>375</v>
      </c>
      <c r="B385" s="328">
        <f>Data!B385</f>
        <v>34</v>
      </c>
      <c r="D385" s="308"/>
      <c r="E385" s="308"/>
      <c r="F385" s="308"/>
      <c r="G385" s="308"/>
      <c r="H385" s="308"/>
      <c r="J385" s="333" t="str">
        <f t="shared" ref="J385" si="3247">IF(D371=1,"2&amp;3",IF(D371=2,"1&amp;3","1&amp;2"))</f>
        <v>1&amp;3</v>
      </c>
      <c r="K385" s="333" t="str">
        <f t="shared" ref="K385" si="3248">IF(E371="A","B&amp;C",IF(E371="B","A&amp;C","A&amp;B"))</f>
        <v>A&amp;B</v>
      </c>
      <c r="L385" s="333" t="str">
        <f t="shared" ref="L385" si="3249">IF(F371=1,"2&amp;3",IF(F371=2,"1&amp;3","1&amp;2"))</f>
        <v>1&amp;2</v>
      </c>
      <c r="M385" s="333" t="str">
        <f t="shared" ref="M385" si="3250">IF(G371="A","B&amp;C",IF(G371="B","A&amp;C","A&amp;B"))</f>
        <v>A&amp;B</v>
      </c>
      <c r="N385" s="333" t="str">
        <f t="shared" ref="N385" si="3251">IF(H371=1,"2&amp;3",IF(H371=2,"1&amp;3","1&amp;2"))</f>
        <v>1&amp;3</v>
      </c>
      <c r="O385" s="306"/>
      <c r="P385" s="308"/>
      <c r="Q385" s="306"/>
      <c r="R385" s="306"/>
      <c r="S385" s="335" t="str">
        <f t="shared" ref="S385" si="3252">IF(D372="A","B&amp;C",IF(D372="B","A&amp;C","A&amp;B"))</f>
        <v>A&amp;B</v>
      </c>
      <c r="T385" s="335" t="str">
        <f t="shared" ref="T385" si="3253">IF(E372=1,"2&amp;3",IF(E372=2,"1&amp;3","1&amp;2"))</f>
        <v>1&amp;3</v>
      </c>
      <c r="U385" s="335" t="str">
        <f t="shared" ref="U385" si="3254">IF(F372="A","B&amp;C",IF(F372="B","A&amp;C","A&amp;B"))</f>
        <v>A&amp;B</v>
      </c>
      <c r="V385" s="335" t="str">
        <f t="shared" ref="V385" si="3255">IF(G372=1,"2&amp;3",IF(G372=2,"1&amp;3","1&amp;2"))</f>
        <v>1&amp;3</v>
      </c>
      <c r="W385" s="335" t="str">
        <f t="shared" ref="W385" si="3256">IF(H372="A","B&amp;C",IF(H372="B","A&amp;C","A&amp;B"))</f>
        <v>B&amp;C</v>
      </c>
      <c r="X385" s="306"/>
      <c r="Y385" s="308"/>
      <c r="Z385" s="306"/>
      <c r="AA385" s="306"/>
      <c r="AB385" s="337" t="str">
        <f t="shared" ref="AB385" si="3257">IF(D373="L","H","L")</f>
        <v>H</v>
      </c>
      <c r="AC385" s="337" t="str">
        <f t="shared" ref="AC385" si="3258">IF(E373="O","E","O")</f>
        <v>E</v>
      </c>
      <c r="AD385" s="337" t="str">
        <f t="shared" ref="AD385" si="3259">IF(F373="L","H","L")</f>
        <v>L</v>
      </c>
      <c r="AE385" s="337" t="str">
        <f t="shared" ref="AE385" si="3260">IF(G373="O","E","O")</f>
        <v>O</v>
      </c>
      <c r="AF385" s="337" t="str">
        <f t="shared" ref="AF385" si="3261">IF(H373="L","H","L")</f>
        <v>H</v>
      </c>
      <c r="AG385" s="306"/>
      <c r="AH385" s="308"/>
      <c r="AI385" s="306"/>
    </row>
    <row r="386" spans="1:35">
      <c r="A386" s="327">
        <f t="shared" si="2791"/>
        <v>376</v>
      </c>
      <c r="B386" s="328">
        <f>Data!B386</f>
        <v>28</v>
      </c>
      <c r="D386" s="334">
        <f t="shared" ref="D386" si="3262">IF(AND(B386&gt;0,B386&lt;=12),1,IF(AND(B386&gt;12,B386&lt;=24),2,IF(AND(B386&gt;24,B386&lt;=36),3,0)))</f>
        <v>3</v>
      </c>
      <c r="E386" s="334" t="str">
        <f t="shared" ref="E386" si="3263">IF(B387=0,0,IF(MOD(B387,3)=1,"A",IF(MOD(B387,3)=2,"B","C")))</f>
        <v>A</v>
      </c>
      <c r="F386" s="334">
        <f t="shared" ref="F386" si="3264">IF(AND(B388&gt;0,B388&lt;=12),1,IF(AND(B388&gt;12,B388&lt;=24),2,IF(AND(B388&gt;24,B388&lt;=36),3,0)))</f>
        <v>3</v>
      </c>
      <c r="G386" s="334" t="str">
        <f t="shared" ref="G386" si="3265">IF(B389=0,0,IF(MOD(B389,3)=1,"A",IF(MOD(B389,3)=2,"B","C")))</f>
        <v>C</v>
      </c>
      <c r="H386" s="334">
        <f t="shared" ref="H386" si="3266">IF(AND(B390&gt;0,B390&lt;=12),1,IF(AND(B390&gt;12,B390&lt;=24),2,IF(AND(B390&gt;24,B390&lt;=36),3,0)))</f>
        <v>1</v>
      </c>
      <c r="J386" s="314" t="str">
        <f t="shared" ref="J386" si="3267">IF(AND(D386&lt;&gt;D371,D386&lt;&gt;0),"W","L")</f>
        <v>W</v>
      </c>
      <c r="K386" s="314" t="str">
        <f t="shared" ref="K386" si="3268">IF(J386="W"," ", IF(AND(E386&lt;&gt;E371,E386&lt;&gt;0),"W","L"))</f>
        <v xml:space="preserve"> </v>
      </c>
      <c r="L386" s="314" t="str">
        <f t="shared" ref="L386:N386" si="3269">IF(OR(K386="W",K386=" ")," ",IF(AND(F386&lt;&gt;F371,F386&lt;&gt;0),"W","L"))</f>
        <v xml:space="preserve"> </v>
      </c>
      <c r="M386" s="314" t="str">
        <f t="shared" si="3269"/>
        <v xml:space="preserve"> </v>
      </c>
      <c r="N386" s="314" t="str">
        <f t="shared" si="3269"/>
        <v xml:space="preserve"> </v>
      </c>
      <c r="O386" s="306"/>
      <c r="P386" s="308">
        <f t="shared" ref="P386" si="3270">IF(J386="W",1,IF(K386="W",2,IF(L386="W",3,IF(M386="W",4,IF(N386="W",5,"L")))))</f>
        <v>1</v>
      </c>
      <c r="Q386" s="306">
        <f t="shared" ref="Q386" si="3271">IF(P386&lt;&gt;"L",Q381+1,Q381-243)</f>
        <v>73</v>
      </c>
      <c r="R386" s="306"/>
      <c r="S386" s="314" t="str">
        <f t="shared" ref="S386" si="3272">IF(AND(D387&lt;&gt;D372,D387&lt;&gt;0),"W","L")</f>
        <v>W</v>
      </c>
      <c r="T386" s="314" t="str">
        <f t="shared" ref="T386" si="3273">IF(S386="W"," ", IF(AND(E387&lt;&gt;E372,E387&lt;&gt;0),"W","L"))</f>
        <v xml:space="preserve"> </v>
      </c>
      <c r="U386" s="314" t="str">
        <f t="shared" ref="U386:W386" si="3274">IF(OR(T386="W",T386=" ")," ",IF(AND(F387&lt;&gt;F372,F387&lt;&gt;0),"W","L"))</f>
        <v xml:space="preserve"> </v>
      </c>
      <c r="V386" s="314" t="str">
        <f t="shared" si="3274"/>
        <v xml:space="preserve"> </v>
      </c>
      <c r="W386" s="314" t="str">
        <f t="shared" si="3274"/>
        <v xml:space="preserve"> </v>
      </c>
      <c r="X386" s="306"/>
      <c r="Y386" s="308">
        <f t="shared" ref="Y386" si="3275">IF(S386="W",1,IF(T386="W",2,IF(U386="W",3,IF(V386="W",4,IF(W386="W",5,"L")))))</f>
        <v>1</v>
      </c>
      <c r="Z386" s="306">
        <f t="shared" ref="Z386" si="3276">IF(Y386&lt;&gt;"L",Z381+1,Z381-243)</f>
        <v>73</v>
      </c>
      <c r="AA386" s="306"/>
      <c r="AB386" s="314" t="str">
        <f t="shared" ref="AB386" si="3277">IF(AND(D388&lt;&gt;D373,D388&lt;&gt;0),"W","L")</f>
        <v>W</v>
      </c>
      <c r="AC386" s="314" t="str">
        <f t="shared" ref="AC386" si="3278">IF(AB386="W"," ", IF(AND(E388&lt;&gt;E373,E388&lt;&gt;0),"W","L"))</f>
        <v xml:space="preserve"> </v>
      </c>
      <c r="AD386" s="314" t="str">
        <f t="shared" ref="AD386:AF386" si="3279">IF(OR(AC386="W",AC386=" ")," ",IF(AND(F388&lt;&gt;F373,F388&lt;&gt;0),"W","L"))</f>
        <v xml:space="preserve"> </v>
      </c>
      <c r="AE386" s="314" t="str">
        <f t="shared" si="3279"/>
        <v xml:space="preserve"> </v>
      </c>
      <c r="AF386" s="314" t="str">
        <f t="shared" si="3279"/>
        <v xml:space="preserve"> </v>
      </c>
      <c r="AG386" s="306"/>
      <c r="AH386" s="308">
        <f t="shared" ref="AH386" si="3280">IF(AB386="W",1,IF(AC386="W",2,IF(AD386="W",3,IF(AE386="W",4,IF(AF386="W",5,"L")))))</f>
        <v>1</v>
      </c>
      <c r="AI386" s="306">
        <f t="shared" ref="AI386" si="3281">IF(AH386&lt;&gt;"L",AI381+1,AI381-31)</f>
        <v>-87</v>
      </c>
    </row>
    <row r="387" spans="1:35">
      <c r="A387" s="327">
        <f t="shared" si="2791"/>
        <v>377</v>
      </c>
      <c r="B387" s="328">
        <f>Data!B387</f>
        <v>16</v>
      </c>
      <c r="D387" s="336" t="str">
        <f t="shared" ref="D387" si="3282">IF(B386=0,0,IF(MOD(B386,3)=1,"A",IF(MOD(B386,3)=2,"B","C")))</f>
        <v>A</v>
      </c>
      <c r="E387" s="336">
        <f t="shared" ref="E387" si="3283">IF(AND(B387&gt;0,B387&lt;=12),1,IF(AND(B387&gt;12,B387&lt;=24),2,IF(AND(B387&gt;24,B387&lt;=36),3,0)))</f>
        <v>2</v>
      </c>
      <c r="F387" s="336" t="str">
        <f t="shared" ref="F387" si="3284">IF(B388=0,0,IF(MOD(B388,3)=1,"A",IF(MOD(B388,3)=2,"B","C")))</f>
        <v>B</v>
      </c>
      <c r="G387" s="336">
        <f t="shared" ref="G387" si="3285">IF(AND(B389&gt;0,B389&lt;=12),1,IF(AND(B389&gt;12,B389&lt;=24),2,IF(AND(B389&gt;24,B389&lt;=36),3,0)))</f>
        <v>1</v>
      </c>
      <c r="H387" s="336" t="str">
        <f t="shared" ref="H387" si="3286">IF(B390=0,0,IF(MOD(B390,3)=1,"A",IF(MOD(B390,3)=2,"B","C")))</f>
        <v>C</v>
      </c>
      <c r="O387" s="306"/>
      <c r="P387" s="308"/>
      <c r="Q387" s="306"/>
      <c r="R387" s="306"/>
      <c r="X387" s="306"/>
      <c r="Y387" s="308"/>
      <c r="Z387" s="306"/>
      <c r="AA387" s="306"/>
      <c r="AG387" s="306"/>
      <c r="AH387" s="308"/>
      <c r="AI387" s="306"/>
    </row>
    <row r="388" spans="1:35">
      <c r="A388" s="327">
        <f t="shared" si="2791"/>
        <v>378</v>
      </c>
      <c r="B388" s="328">
        <f>Data!B388</f>
        <v>26</v>
      </c>
      <c r="D388" s="338" t="str">
        <f t="shared" ref="D388" si="3287">IF(B386=0,0,IF(B386&lt;=18,"L","H"))</f>
        <v>H</v>
      </c>
      <c r="E388" s="338" t="str">
        <f t="shared" ref="E388" si="3288">IF(B387=0,0,IF(ISODD(B387),"O","E"))</f>
        <v>E</v>
      </c>
      <c r="F388" s="338" t="str">
        <f t="shared" ref="F388" si="3289">IF(B388=0,0,IF(B388&lt;=18,"L","H"))</f>
        <v>H</v>
      </c>
      <c r="G388" s="338" t="str">
        <f t="shared" ref="G388" si="3290">IF(B389=0,0,IF(ISODD(B389),"O","E"))</f>
        <v>O</v>
      </c>
      <c r="H388" s="338" t="str">
        <f t="shared" ref="H388" si="3291">IF(B390=0,0,IF(B390&lt;=18,"L","H"))</f>
        <v>L</v>
      </c>
      <c r="O388" s="306"/>
      <c r="P388" s="308"/>
      <c r="Q388" s="306"/>
      <c r="R388" s="306"/>
      <c r="X388" s="306"/>
      <c r="Y388" s="308"/>
      <c r="Z388" s="306"/>
      <c r="AA388" s="306"/>
      <c r="AG388" s="306"/>
      <c r="AH388" s="308"/>
      <c r="AI388" s="306"/>
    </row>
    <row r="389" spans="1:35">
      <c r="A389" s="327">
        <f t="shared" si="2791"/>
        <v>379</v>
      </c>
      <c r="B389" s="328">
        <f>Data!B389</f>
        <v>9</v>
      </c>
      <c r="D389" s="308"/>
      <c r="E389" s="308"/>
      <c r="F389" s="308"/>
      <c r="G389" s="308"/>
      <c r="H389" s="308"/>
      <c r="O389" s="306"/>
      <c r="P389" s="308"/>
      <c r="Q389" s="306"/>
      <c r="R389" s="306"/>
      <c r="X389" s="306"/>
      <c r="Y389" s="308"/>
      <c r="Z389" s="306"/>
      <c r="AA389" s="306"/>
      <c r="AG389" s="306"/>
      <c r="AH389" s="308"/>
      <c r="AI389" s="306"/>
    </row>
    <row r="390" spans="1:35">
      <c r="A390" s="327">
        <f t="shared" si="2791"/>
        <v>380</v>
      </c>
      <c r="B390" s="328">
        <f>Data!B390</f>
        <v>9</v>
      </c>
      <c r="D390" s="308"/>
      <c r="E390" s="308"/>
      <c r="F390" s="308"/>
      <c r="G390" s="308"/>
      <c r="H390" s="308"/>
      <c r="J390" s="333" t="str">
        <f t="shared" ref="J390" si="3292">IF(D376=1,"2&amp;3",IF(D376=2,"1&amp;3","1&amp;2"))</f>
        <v>1&amp;2</v>
      </c>
      <c r="K390" s="333" t="str">
        <f t="shared" ref="K390" si="3293">IF(E376="A","B&amp;C",IF(E376="B","A&amp;C","A&amp;B"))</f>
        <v>B&amp;C</v>
      </c>
      <c r="L390" s="333" t="str">
        <f t="shared" ref="L390" si="3294">IF(F376=1,"2&amp;3",IF(F376=2,"1&amp;3","1&amp;2"))</f>
        <v>1&amp;3</v>
      </c>
      <c r="M390" s="333" t="str">
        <f t="shared" ref="M390" si="3295">IF(G376="A","B&amp;C",IF(G376="B","A&amp;C","A&amp;B"))</f>
        <v>A&amp;B</v>
      </c>
      <c r="N390" s="333" t="str">
        <f t="shared" ref="N390" si="3296">IF(H376=1,"2&amp;3",IF(H376=2,"1&amp;3","1&amp;2"))</f>
        <v>1&amp;3</v>
      </c>
      <c r="O390" s="306"/>
      <c r="P390" s="308"/>
      <c r="Q390" s="306"/>
      <c r="R390" s="306"/>
      <c r="S390" s="335" t="str">
        <f t="shared" ref="S390" si="3297">IF(D377="A","B&amp;C",IF(D377="B","A&amp;C","A&amp;B"))</f>
        <v>B&amp;C</v>
      </c>
      <c r="T390" s="335" t="str">
        <f t="shared" ref="T390" si="3298">IF(E377=1,"2&amp;3",IF(E377=2,"1&amp;3","1&amp;2"))</f>
        <v>2&amp;3</v>
      </c>
      <c r="U390" s="335" t="str">
        <f t="shared" ref="U390" si="3299">IF(F377="A","B&amp;C",IF(F377="B","A&amp;C","A&amp;B"))</f>
        <v>B&amp;C</v>
      </c>
      <c r="V390" s="335" t="str">
        <f t="shared" ref="V390" si="3300">IF(G377=1,"2&amp;3",IF(G377=2,"1&amp;3","1&amp;2"))</f>
        <v>2&amp;3</v>
      </c>
      <c r="W390" s="335" t="str">
        <f t="shared" ref="W390" si="3301">IF(H377="A","B&amp;C",IF(H377="B","A&amp;C","A&amp;B"))</f>
        <v>A&amp;C</v>
      </c>
      <c r="X390" s="306"/>
      <c r="Y390" s="308"/>
      <c r="Z390" s="306"/>
      <c r="AA390" s="306"/>
      <c r="AB390" s="337" t="str">
        <f t="shared" ref="AB390" si="3302">IF(D378="L","H","L")</f>
        <v>L</v>
      </c>
      <c r="AC390" s="337" t="str">
        <f t="shared" ref="AC390" si="3303">IF(E378="O","E","O")</f>
        <v>E</v>
      </c>
      <c r="AD390" s="337" t="str">
        <f t="shared" ref="AD390" si="3304">IF(F378="L","H","L")</f>
        <v>L</v>
      </c>
      <c r="AE390" s="337" t="str">
        <f t="shared" ref="AE390" si="3305">IF(G378="O","E","O")</f>
        <v>E</v>
      </c>
      <c r="AF390" s="337" t="str">
        <f t="shared" ref="AF390" si="3306">IF(H378="L","H","L")</f>
        <v>H</v>
      </c>
      <c r="AG390" s="306"/>
      <c r="AH390" s="308"/>
      <c r="AI390" s="306"/>
    </row>
    <row r="391" spans="1:35">
      <c r="A391" s="327">
        <f t="shared" si="2791"/>
        <v>381</v>
      </c>
      <c r="B391" s="328">
        <f>Data!B391</f>
        <v>26</v>
      </c>
      <c r="D391" s="334">
        <f t="shared" ref="D391" si="3307">IF(AND(B391&gt;0,B391&lt;=12),1,IF(AND(B391&gt;12,B391&lt;=24),2,IF(AND(B391&gt;24,B391&lt;=36),3,0)))</f>
        <v>3</v>
      </c>
      <c r="E391" s="334" t="str">
        <f t="shared" ref="E391" si="3308">IF(B392=0,0,IF(MOD(B392,3)=1,"A",IF(MOD(B392,3)=2,"B","C")))</f>
        <v>B</v>
      </c>
      <c r="F391" s="334">
        <f t="shared" ref="F391" si="3309">IF(AND(B393&gt;0,B393&lt;=12),1,IF(AND(B393&gt;12,B393&lt;=24),2,IF(AND(B393&gt;24,B393&lt;=36),3,0)))</f>
        <v>3</v>
      </c>
      <c r="G391" s="334" t="str">
        <f t="shared" ref="G391" si="3310">IF(B394=0,0,IF(MOD(B394,3)=1,"A",IF(MOD(B394,3)=2,"B","C")))</f>
        <v>B</v>
      </c>
      <c r="H391" s="334">
        <f t="shared" ref="H391" si="3311">IF(AND(B395&gt;0,B395&lt;=12),1,IF(AND(B395&gt;12,B395&lt;=24),2,IF(AND(B395&gt;24,B395&lt;=36),3,0)))</f>
        <v>1</v>
      </c>
      <c r="J391" s="314" t="str">
        <f t="shared" ref="J391" si="3312">IF(AND(D391&lt;&gt;D376,D391&lt;&gt;0),"W","L")</f>
        <v>L</v>
      </c>
      <c r="K391" s="314" t="str">
        <f t="shared" ref="K391" si="3313">IF(J391="W"," ", IF(AND(E391&lt;&gt;E376,E391&lt;&gt;0),"W","L"))</f>
        <v>W</v>
      </c>
      <c r="L391" s="314" t="str">
        <f t="shared" ref="L391:N391" si="3314">IF(OR(K391="W",K391=" ")," ",IF(AND(F391&lt;&gt;F376,F391&lt;&gt;0),"W","L"))</f>
        <v xml:space="preserve"> </v>
      </c>
      <c r="M391" s="314" t="str">
        <f t="shared" si="3314"/>
        <v xml:space="preserve"> </v>
      </c>
      <c r="N391" s="314" t="str">
        <f t="shared" si="3314"/>
        <v xml:space="preserve"> </v>
      </c>
      <c r="O391" s="306"/>
      <c r="P391" s="308">
        <f t="shared" ref="P391" si="3315">IF(J391="W",1,IF(K391="W",2,IF(L391="W",3,IF(M391="W",4,IF(N391="W",5,"L")))))</f>
        <v>2</v>
      </c>
      <c r="Q391" s="306">
        <f t="shared" ref="Q391" si="3316">IF(P391&lt;&gt;"L",Q386+1,Q386-243)</f>
        <v>74</v>
      </c>
      <c r="R391" s="306"/>
      <c r="S391" s="314" t="str">
        <f t="shared" ref="S391" si="3317">IF(AND(D392&lt;&gt;D377,D392&lt;&gt;0),"W","L")</f>
        <v>W</v>
      </c>
      <c r="T391" s="314" t="str">
        <f t="shared" ref="T391" si="3318">IF(S391="W"," ", IF(AND(E392&lt;&gt;E377,E392&lt;&gt;0),"W","L"))</f>
        <v xml:space="preserve"> </v>
      </c>
      <c r="U391" s="314" t="str">
        <f t="shared" ref="U391:W391" si="3319">IF(OR(T391="W",T391=" ")," ",IF(AND(F392&lt;&gt;F377,F392&lt;&gt;0),"W","L"))</f>
        <v xml:space="preserve"> </v>
      </c>
      <c r="V391" s="314" t="str">
        <f t="shared" si="3319"/>
        <v xml:space="preserve"> </v>
      </c>
      <c r="W391" s="314" t="str">
        <f t="shared" si="3319"/>
        <v xml:space="preserve"> </v>
      </c>
      <c r="X391" s="306"/>
      <c r="Y391" s="308">
        <f t="shared" ref="Y391" si="3320">IF(S391="W",1,IF(T391="W",2,IF(U391="W",3,IF(V391="W",4,IF(W391="W",5,"L")))))</f>
        <v>1</v>
      </c>
      <c r="Z391" s="306">
        <f t="shared" ref="Z391" si="3321">IF(Y391&lt;&gt;"L",Z386+1,Z386-243)</f>
        <v>74</v>
      </c>
      <c r="AA391" s="306"/>
      <c r="AB391" s="314" t="str">
        <f t="shared" ref="AB391" si="3322">IF(AND(D393&lt;&gt;D378,D393&lt;&gt;0),"W","L")</f>
        <v>L</v>
      </c>
      <c r="AC391" s="314" t="str">
        <f t="shared" ref="AC391" si="3323">IF(AB391="W"," ", IF(AND(E393&lt;&gt;E378,E393&lt;&gt;0),"W","L"))</f>
        <v>L</v>
      </c>
      <c r="AD391" s="314" t="str">
        <f t="shared" ref="AD391:AF391" si="3324">IF(OR(AC391="W",AC391=" ")," ",IF(AND(F393&lt;&gt;F378,F393&lt;&gt;0),"W","L"))</f>
        <v>L</v>
      </c>
      <c r="AE391" s="314" t="str">
        <f t="shared" si="3324"/>
        <v>L</v>
      </c>
      <c r="AF391" s="314" t="str">
        <f t="shared" si="3324"/>
        <v>L</v>
      </c>
      <c r="AG391" s="306"/>
      <c r="AH391" s="308" t="str">
        <f t="shared" ref="AH391" si="3325">IF(AB391="W",1,IF(AC391="W",2,IF(AD391="W",3,IF(AE391="W",4,IF(AF391="W",5,"L")))))</f>
        <v>L</v>
      </c>
      <c r="AI391" s="306">
        <f t="shared" ref="AI391" si="3326">IF(AH391&lt;&gt;"L",AI386+1,AI386-31)</f>
        <v>-118</v>
      </c>
    </row>
    <row r="392" spans="1:35">
      <c r="A392" s="327">
        <f t="shared" si="2791"/>
        <v>382</v>
      </c>
      <c r="B392" s="328">
        <f>Data!B392</f>
        <v>17</v>
      </c>
      <c r="D392" s="336" t="str">
        <f t="shared" ref="D392" si="3327">IF(B391=0,0,IF(MOD(B391,3)=1,"A",IF(MOD(B391,3)=2,"B","C")))</f>
        <v>B</v>
      </c>
      <c r="E392" s="336">
        <f t="shared" ref="E392" si="3328">IF(AND(B392&gt;0,B392&lt;=12),1,IF(AND(B392&gt;12,B392&lt;=24),2,IF(AND(B392&gt;24,B392&lt;=36),3,0)))</f>
        <v>2</v>
      </c>
      <c r="F392" s="336" t="str">
        <f t="shared" ref="F392" si="3329">IF(B393=0,0,IF(MOD(B393,3)=1,"A",IF(MOD(B393,3)=2,"B","C")))</f>
        <v>C</v>
      </c>
      <c r="G392" s="336">
        <f t="shared" ref="G392" si="3330">IF(AND(B394&gt;0,B394&lt;=12),1,IF(AND(B394&gt;12,B394&lt;=24),2,IF(AND(B394&gt;24,B394&lt;=36),3,0)))</f>
        <v>2</v>
      </c>
      <c r="H392" s="336" t="str">
        <f t="shared" ref="H392" si="3331">IF(B395=0,0,IF(MOD(B395,3)=1,"A",IF(MOD(B395,3)=2,"B","C")))</f>
        <v>B</v>
      </c>
      <c r="O392" s="306"/>
      <c r="P392" s="308"/>
      <c r="Q392" s="306"/>
      <c r="R392" s="306"/>
      <c r="X392" s="306"/>
      <c r="Y392" s="308"/>
      <c r="Z392" s="306"/>
      <c r="AA392" s="306"/>
      <c r="AG392" s="306"/>
      <c r="AH392" s="308"/>
      <c r="AI392" s="306"/>
    </row>
    <row r="393" spans="1:35">
      <c r="A393" s="327">
        <f t="shared" si="2791"/>
        <v>383</v>
      </c>
      <c r="B393" s="328">
        <f>Data!B393</f>
        <v>33</v>
      </c>
      <c r="D393" s="338" t="str">
        <f t="shared" ref="D393" si="3332">IF(B391=0,0,IF(B391&lt;=18,"L","H"))</f>
        <v>H</v>
      </c>
      <c r="E393" s="338" t="str">
        <f t="shared" ref="E393" si="3333">IF(B392=0,0,IF(ISODD(B392),"O","E"))</f>
        <v>O</v>
      </c>
      <c r="F393" s="338" t="str">
        <f t="shared" ref="F393" si="3334">IF(B393=0,0,IF(B393&lt;=18,"L","H"))</f>
        <v>H</v>
      </c>
      <c r="G393" s="338" t="str">
        <f t="shared" ref="G393" si="3335">IF(B394=0,0,IF(ISODD(B394),"O","E"))</f>
        <v>O</v>
      </c>
      <c r="H393" s="338" t="str">
        <f t="shared" ref="H393" si="3336">IF(B395=0,0,IF(B395&lt;=18,"L","H"))</f>
        <v>L</v>
      </c>
      <c r="O393" s="306"/>
      <c r="P393" s="308"/>
      <c r="Q393" s="306"/>
      <c r="R393" s="306"/>
      <c r="X393" s="306"/>
      <c r="Y393" s="308"/>
      <c r="Z393" s="306"/>
      <c r="AA393" s="306"/>
      <c r="AG393" s="306"/>
      <c r="AH393" s="308"/>
      <c r="AI393" s="306"/>
    </row>
    <row r="394" spans="1:35">
      <c r="A394" s="327">
        <f t="shared" si="2791"/>
        <v>384</v>
      </c>
      <c r="B394" s="328">
        <f>Data!B394</f>
        <v>17</v>
      </c>
      <c r="D394" s="308"/>
      <c r="E394" s="308"/>
      <c r="F394" s="308"/>
      <c r="G394" s="308"/>
      <c r="H394" s="308"/>
      <c r="O394" s="306"/>
      <c r="P394" s="308"/>
      <c r="Q394" s="306"/>
      <c r="R394" s="306"/>
      <c r="X394" s="306"/>
      <c r="Y394" s="308"/>
      <c r="Z394" s="306"/>
      <c r="AA394" s="306"/>
      <c r="AG394" s="306"/>
      <c r="AH394" s="308"/>
      <c r="AI394" s="306"/>
    </row>
    <row r="395" spans="1:35">
      <c r="A395" s="327">
        <f t="shared" si="2791"/>
        <v>385</v>
      </c>
      <c r="B395" s="328">
        <f>Data!B395</f>
        <v>2</v>
      </c>
      <c r="D395" s="308"/>
      <c r="E395" s="308"/>
      <c r="F395" s="308"/>
      <c r="G395" s="308"/>
      <c r="H395" s="308"/>
      <c r="J395" s="333" t="str">
        <f t="shared" ref="J395" si="3337">IF(D381=1,"2&amp;3",IF(D381=2,"1&amp;3","1&amp;2"))</f>
        <v>2&amp;3</v>
      </c>
      <c r="K395" s="333" t="str">
        <f t="shared" ref="K395" si="3338">IF(E381="A","B&amp;C",IF(E381="B","A&amp;C","A&amp;B"))</f>
        <v>B&amp;C</v>
      </c>
      <c r="L395" s="333" t="str">
        <f t="shared" ref="L395" si="3339">IF(F381=1,"2&amp;3",IF(F381=2,"1&amp;3","1&amp;2"))</f>
        <v>2&amp;3</v>
      </c>
      <c r="M395" s="333" t="str">
        <f t="shared" ref="M395" si="3340">IF(G381="A","B&amp;C",IF(G381="B","A&amp;C","A&amp;B"))</f>
        <v>A&amp;B</v>
      </c>
      <c r="N395" s="333" t="str">
        <f t="shared" ref="N395" si="3341">IF(H381=1,"2&amp;3",IF(H381=2,"1&amp;3","1&amp;2"))</f>
        <v>1&amp;2</v>
      </c>
      <c r="O395" s="306"/>
      <c r="P395" s="308"/>
      <c r="Q395" s="306"/>
      <c r="R395" s="306"/>
      <c r="S395" s="335" t="str">
        <f t="shared" ref="S395" si="3342">IF(D382="A","B&amp;C",IF(D382="B","A&amp;C","A&amp;B"))</f>
        <v>A&amp;B</v>
      </c>
      <c r="T395" s="335" t="str">
        <f t="shared" ref="T395" si="3343">IF(E382=1,"2&amp;3",IF(E382=2,"1&amp;3","1&amp;2"))</f>
        <v>1&amp;2</v>
      </c>
      <c r="U395" s="335" t="str">
        <f t="shared" ref="U395" si="3344">IF(F382="A","B&amp;C",IF(F382="B","A&amp;C","A&amp;B"))</f>
        <v>A&amp;B</v>
      </c>
      <c r="V395" s="335" t="str">
        <f t="shared" ref="V395" si="3345">IF(G382=1,"2&amp;3",IF(G382=2,"1&amp;3","1&amp;2"))</f>
        <v>1&amp;2</v>
      </c>
      <c r="W395" s="335" t="str">
        <f t="shared" ref="W395" si="3346">IF(H382="A","B&amp;C",IF(H382="B","A&amp;C","A&amp;B"))</f>
        <v>B&amp;C</v>
      </c>
      <c r="X395" s="306"/>
      <c r="Y395" s="308"/>
      <c r="Z395" s="306"/>
      <c r="AA395" s="306"/>
      <c r="AB395" s="337" t="str">
        <f t="shared" ref="AB395" si="3347">IF(D383="L","H","L")</f>
        <v>H</v>
      </c>
      <c r="AC395" s="337" t="str">
        <f t="shared" ref="AC395" si="3348">IF(E383="O","E","O")</f>
        <v>E</v>
      </c>
      <c r="AD395" s="337" t="str">
        <f t="shared" ref="AD395" si="3349">IF(F383="L","H","L")</f>
        <v>H</v>
      </c>
      <c r="AE395" s="337" t="str">
        <f t="shared" ref="AE395" si="3350">IF(G383="O","E","O")</f>
        <v>O</v>
      </c>
      <c r="AF395" s="337" t="str">
        <f t="shared" ref="AF395" si="3351">IF(H383="L","H","L")</f>
        <v>L</v>
      </c>
      <c r="AG395" s="306"/>
      <c r="AH395" s="308"/>
      <c r="AI395" s="306"/>
    </row>
    <row r="396" spans="1:35">
      <c r="A396" s="327">
        <f t="shared" si="2791"/>
        <v>386</v>
      </c>
      <c r="B396" s="328">
        <f>Data!B396</f>
        <v>6</v>
      </c>
      <c r="D396" s="334">
        <f t="shared" ref="D396" si="3352">IF(AND(B396&gt;0,B396&lt;=12),1,IF(AND(B396&gt;12,B396&lt;=24),2,IF(AND(B396&gt;24,B396&lt;=36),3,0)))</f>
        <v>1</v>
      </c>
      <c r="E396" s="334" t="str">
        <f t="shared" ref="E396" si="3353">IF(B397=0,0,IF(MOD(B397,3)=1,"A",IF(MOD(B397,3)=2,"B","C")))</f>
        <v>A</v>
      </c>
      <c r="F396" s="334">
        <f t="shared" ref="F396" si="3354">IF(AND(B398&gt;0,B398&lt;=12),1,IF(AND(B398&gt;12,B398&lt;=24),2,IF(AND(B398&gt;24,B398&lt;=36),3,0)))</f>
        <v>3</v>
      </c>
      <c r="G396" s="334" t="str">
        <f t="shared" ref="G396" si="3355">IF(B399=0,0,IF(MOD(B399,3)=1,"A",IF(MOD(B399,3)=2,"B","C")))</f>
        <v>B</v>
      </c>
      <c r="H396" s="334">
        <f t="shared" ref="H396" si="3356">IF(AND(B400&gt;0,B400&lt;=12),1,IF(AND(B400&gt;12,B400&lt;=24),2,IF(AND(B400&gt;24,B400&lt;=36),3,0)))</f>
        <v>2</v>
      </c>
      <c r="J396" s="314" t="str">
        <f t="shared" ref="J396" si="3357">IF(AND(D396&lt;&gt;D381,D396&lt;&gt;0),"W","L")</f>
        <v>L</v>
      </c>
      <c r="K396" s="314" t="str">
        <f t="shared" ref="K396" si="3358">IF(J396="W"," ", IF(AND(E396&lt;&gt;E381,E396&lt;&gt;0),"W","L"))</f>
        <v>L</v>
      </c>
      <c r="L396" s="314" t="str">
        <f t="shared" ref="L396:N396" si="3359">IF(OR(K396="W",K396=" ")," ",IF(AND(F396&lt;&gt;F381,F396&lt;&gt;0),"W","L"))</f>
        <v>W</v>
      </c>
      <c r="M396" s="314" t="str">
        <f t="shared" si="3359"/>
        <v xml:space="preserve"> </v>
      </c>
      <c r="N396" s="314" t="str">
        <f t="shared" si="3359"/>
        <v xml:space="preserve"> </v>
      </c>
      <c r="O396" s="306"/>
      <c r="P396" s="308">
        <f t="shared" ref="P396" si="3360">IF(J396="W",1,IF(K396="W",2,IF(L396="W",3,IF(M396="W",4,IF(N396="W",5,"L")))))</f>
        <v>3</v>
      </c>
      <c r="Q396" s="306">
        <f t="shared" ref="Q396" si="3361">IF(P396&lt;&gt;"L",Q391+1,Q391-243)</f>
        <v>75</v>
      </c>
      <c r="R396" s="306"/>
      <c r="S396" s="314" t="str">
        <f t="shared" ref="S396" si="3362">IF(AND(D397&lt;&gt;D382,D397&lt;&gt;0),"W","L")</f>
        <v>L</v>
      </c>
      <c r="T396" s="314" t="str">
        <f t="shared" ref="T396" si="3363">IF(S396="W"," ", IF(AND(E397&lt;&gt;E382,E397&lt;&gt;0),"W","L"))</f>
        <v>W</v>
      </c>
      <c r="U396" s="314" t="str">
        <f t="shared" ref="U396:W396" si="3364">IF(OR(T396="W",T396=" ")," ",IF(AND(F397&lt;&gt;F382,F397&lt;&gt;0),"W","L"))</f>
        <v xml:space="preserve"> </v>
      </c>
      <c r="V396" s="314" t="str">
        <f t="shared" si="3364"/>
        <v xml:space="preserve"> </v>
      </c>
      <c r="W396" s="314" t="str">
        <f t="shared" si="3364"/>
        <v xml:space="preserve"> </v>
      </c>
      <c r="X396" s="306"/>
      <c r="Y396" s="308">
        <f t="shared" ref="Y396" si="3365">IF(S396="W",1,IF(T396="W",2,IF(U396="W",3,IF(V396="W",4,IF(W396="W",5,"L")))))</f>
        <v>2</v>
      </c>
      <c r="Z396" s="306">
        <f t="shared" ref="Z396" si="3366">IF(Y396&lt;&gt;"L",Z391+1,Z391-243)</f>
        <v>75</v>
      </c>
      <c r="AA396" s="306"/>
      <c r="AB396" s="314" t="str">
        <f t="shared" ref="AB396" si="3367">IF(AND(D398&lt;&gt;D383,D398&lt;&gt;0),"W","L")</f>
        <v>L</v>
      </c>
      <c r="AC396" s="314" t="str">
        <f t="shared" ref="AC396" si="3368">IF(AB396="W"," ", IF(AND(E398&lt;&gt;E383,E398&lt;&gt;0),"W","L"))</f>
        <v>W</v>
      </c>
      <c r="AD396" s="314" t="str">
        <f t="shared" ref="AD396:AF396" si="3369">IF(OR(AC396="W",AC396=" ")," ",IF(AND(F398&lt;&gt;F383,F398&lt;&gt;0),"W","L"))</f>
        <v xml:space="preserve"> </v>
      </c>
      <c r="AE396" s="314" t="str">
        <f t="shared" si="3369"/>
        <v xml:space="preserve"> </v>
      </c>
      <c r="AF396" s="314" t="str">
        <f t="shared" si="3369"/>
        <v xml:space="preserve"> </v>
      </c>
      <c r="AG396" s="306"/>
      <c r="AH396" s="308">
        <f t="shared" ref="AH396" si="3370">IF(AB396="W",1,IF(AC396="W",2,IF(AD396="W",3,IF(AE396="W",4,IF(AF396="W",5,"L")))))</f>
        <v>2</v>
      </c>
      <c r="AI396" s="306">
        <f t="shared" ref="AI396" si="3371">IF(AH396&lt;&gt;"L",AI391+1,AI391-31)</f>
        <v>-117</v>
      </c>
    </row>
    <row r="397" spans="1:35">
      <c r="A397" s="327">
        <f t="shared" ref="A397:A460" si="3372">A396+1</f>
        <v>387</v>
      </c>
      <c r="B397" s="328">
        <f>Data!B397</f>
        <v>22</v>
      </c>
      <c r="D397" s="336" t="str">
        <f t="shared" ref="D397" si="3373">IF(B396=0,0,IF(MOD(B396,3)=1,"A",IF(MOD(B396,3)=2,"B","C")))</f>
        <v>C</v>
      </c>
      <c r="E397" s="336">
        <f t="shared" ref="E397" si="3374">IF(AND(B397&gt;0,B397&lt;=12),1,IF(AND(B397&gt;12,B397&lt;=24),2,IF(AND(B397&gt;24,B397&lt;=36),3,0)))</f>
        <v>2</v>
      </c>
      <c r="F397" s="336" t="str">
        <f t="shared" ref="F397" si="3375">IF(B398=0,0,IF(MOD(B398,3)=1,"A",IF(MOD(B398,3)=2,"B","C")))</f>
        <v>C</v>
      </c>
      <c r="G397" s="336">
        <f t="shared" ref="G397" si="3376">IF(AND(B399&gt;0,B399&lt;=12),1,IF(AND(B399&gt;12,B399&lt;=24),2,IF(AND(B399&gt;24,B399&lt;=36),3,0)))</f>
        <v>2</v>
      </c>
      <c r="H397" s="336" t="str">
        <f t="shared" ref="H397" si="3377">IF(B400=0,0,IF(MOD(B400,3)=1,"A",IF(MOD(B400,3)=2,"B","C")))</f>
        <v>A</v>
      </c>
      <c r="O397" s="306"/>
      <c r="P397" s="308"/>
      <c r="Q397" s="306"/>
      <c r="R397" s="306"/>
      <c r="X397" s="306"/>
      <c r="Y397" s="308"/>
      <c r="Z397" s="306"/>
      <c r="AA397" s="306"/>
      <c r="AG397" s="306"/>
      <c r="AH397" s="308"/>
      <c r="AI397" s="306"/>
    </row>
    <row r="398" spans="1:35">
      <c r="A398" s="327">
        <f t="shared" si="3372"/>
        <v>388</v>
      </c>
      <c r="B398" s="328">
        <f>Data!B398</f>
        <v>27</v>
      </c>
      <c r="D398" s="338" t="str">
        <f t="shared" ref="D398" si="3378">IF(B396=0,0,IF(B396&lt;=18,"L","H"))</f>
        <v>L</v>
      </c>
      <c r="E398" s="338" t="str">
        <f t="shared" ref="E398" si="3379">IF(B397=0,0,IF(ISODD(B397),"O","E"))</f>
        <v>E</v>
      </c>
      <c r="F398" s="338" t="str">
        <f t="shared" ref="F398" si="3380">IF(B398=0,0,IF(B398&lt;=18,"L","H"))</f>
        <v>H</v>
      </c>
      <c r="G398" s="338" t="str">
        <f t="shared" ref="G398" si="3381">IF(B399=0,0,IF(ISODD(B399),"O","E"))</f>
        <v>O</v>
      </c>
      <c r="H398" s="338" t="str">
        <f t="shared" ref="H398" si="3382">IF(B400=0,0,IF(B400&lt;=18,"L","H"))</f>
        <v>H</v>
      </c>
      <c r="O398" s="306"/>
      <c r="P398" s="308"/>
      <c r="Q398" s="306"/>
      <c r="R398" s="306"/>
      <c r="X398" s="306"/>
      <c r="Y398" s="308"/>
      <c r="Z398" s="306"/>
      <c r="AA398" s="306"/>
      <c r="AG398" s="306"/>
      <c r="AH398" s="308"/>
      <c r="AI398" s="306"/>
    </row>
    <row r="399" spans="1:35">
      <c r="A399" s="327">
        <f t="shared" si="3372"/>
        <v>389</v>
      </c>
      <c r="B399" s="328">
        <f>Data!B399</f>
        <v>23</v>
      </c>
      <c r="D399" s="308"/>
      <c r="E399" s="308"/>
      <c r="F399" s="308"/>
      <c r="G399" s="308"/>
      <c r="H399" s="308"/>
      <c r="O399" s="306"/>
      <c r="P399" s="308"/>
      <c r="Q399" s="306"/>
      <c r="R399" s="306"/>
      <c r="X399" s="306"/>
      <c r="Y399" s="308"/>
      <c r="Z399" s="306"/>
      <c r="AA399" s="306"/>
      <c r="AG399" s="306"/>
      <c r="AH399" s="308"/>
      <c r="AI399" s="306"/>
    </row>
    <row r="400" spans="1:35">
      <c r="A400" s="327">
        <f t="shared" si="3372"/>
        <v>390</v>
      </c>
      <c r="B400" s="328">
        <f>Data!B400</f>
        <v>22</v>
      </c>
      <c r="D400" s="308"/>
      <c r="E400" s="308"/>
      <c r="F400" s="308"/>
      <c r="G400" s="308"/>
      <c r="H400" s="308"/>
      <c r="J400" s="333" t="str">
        <f t="shared" ref="J400" si="3383">IF(D386=1,"2&amp;3",IF(D386=2,"1&amp;3","1&amp;2"))</f>
        <v>1&amp;2</v>
      </c>
      <c r="K400" s="333" t="str">
        <f t="shared" ref="K400" si="3384">IF(E386="A","B&amp;C",IF(E386="B","A&amp;C","A&amp;B"))</f>
        <v>B&amp;C</v>
      </c>
      <c r="L400" s="333" t="str">
        <f t="shared" ref="L400" si="3385">IF(F386=1,"2&amp;3",IF(F386=2,"1&amp;3","1&amp;2"))</f>
        <v>1&amp;2</v>
      </c>
      <c r="M400" s="333" t="str">
        <f t="shared" ref="M400" si="3386">IF(G386="A","B&amp;C",IF(G386="B","A&amp;C","A&amp;B"))</f>
        <v>A&amp;B</v>
      </c>
      <c r="N400" s="333" t="str">
        <f t="shared" ref="N400" si="3387">IF(H386=1,"2&amp;3",IF(H386=2,"1&amp;3","1&amp;2"))</f>
        <v>2&amp;3</v>
      </c>
      <c r="O400" s="306"/>
      <c r="P400" s="308"/>
      <c r="Q400" s="306"/>
      <c r="R400" s="306"/>
      <c r="S400" s="335" t="str">
        <f t="shared" ref="S400" si="3388">IF(D387="A","B&amp;C",IF(D387="B","A&amp;C","A&amp;B"))</f>
        <v>B&amp;C</v>
      </c>
      <c r="T400" s="335" t="str">
        <f t="shared" ref="T400" si="3389">IF(E387=1,"2&amp;3",IF(E387=2,"1&amp;3","1&amp;2"))</f>
        <v>1&amp;3</v>
      </c>
      <c r="U400" s="335" t="str">
        <f t="shared" ref="U400" si="3390">IF(F387="A","B&amp;C",IF(F387="B","A&amp;C","A&amp;B"))</f>
        <v>A&amp;C</v>
      </c>
      <c r="V400" s="335" t="str">
        <f t="shared" ref="V400" si="3391">IF(G387=1,"2&amp;3",IF(G387=2,"1&amp;3","1&amp;2"))</f>
        <v>2&amp;3</v>
      </c>
      <c r="W400" s="335" t="str">
        <f t="shared" ref="W400" si="3392">IF(H387="A","B&amp;C",IF(H387="B","A&amp;C","A&amp;B"))</f>
        <v>A&amp;B</v>
      </c>
      <c r="X400" s="306"/>
      <c r="Y400" s="308"/>
      <c r="Z400" s="306"/>
      <c r="AA400" s="306"/>
      <c r="AB400" s="337" t="str">
        <f t="shared" ref="AB400" si="3393">IF(D388="L","H","L")</f>
        <v>L</v>
      </c>
      <c r="AC400" s="337" t="str">
        <f t="shared" ref="AC400" si="3394">IF(E388="O","E","O")</f>
        <v>O</v>
      </c>
      <c r="AD400" s="337" t="str">
        <f t="shared" ref="AD400" si="3395">IF(F388="L","H","L")</f>
        <v>L</v>
      </c>
      <c r="AE400" s="337" t="str">
        <f t="shared" ref="AE400" si="3396">IF(G388="O","E","O")</f>
        <v>E</v>
      </c>
      <c r="AF400" s="337" t="str">
        <f t="shared" ref="AF400" si="3397">IF(H388="L","H","L")</f>
        <v>H</v>
      </c>
      <c r="AG400" s="306"/>
      <c r="AH400" s="308"/>
      <c r="AI400" s="306"/>
    </row>
    <row r="401" spans="1:35">
      <c r="A401" s="327">
        <f t="shared" si="3372"/>
        <v>391</v>
      </c>
      <c r="B401" s="328">
        <f>Data!B401</f>
        <v>28</v>
      </c>
      <c r="D401" s="334">
        <f t="shared" ref="D401" si="3398">IF(AND(B401&gt;0,B401&lt;=12),1,IF(AND(B401&gt;12,B401&lt;=24),2,IF(AND(B401&gt;24,B401&lt;=36),3,0)))</f>
        <v>3</v>
      </c>
      <c r="E401" s="334" t="str">
        <f t="shared" ref="E401" si="3399">IF(B402=0,0,IF(MOD(B402,3)=1,"A",IF(MOD(B402,3)=2,"B","C")))</f>
        <v>C</v>
      </c>
      <c r="F401" s="334">
        <f t="shared" ref="F401" si="3400">IF(AND(B403&gt;0,B403&lt;=12),1,IF(AND(B403&gt;12,B403&lt;=24),2,IF(AND(B403&gt;24,B403&lt;=36),3,0)))</f>
        <v>3</v>
      </c>
      <c r="G401" s="334" t="str">
        <f t="shared" ref="G401" si="3401">IF(B404=0,0,IF(MOD(B404,3)=1,"A",IF(MOD(B404,3)=2,"B","C")))</f>
        <v>A</v>
      </c>
      <c r="H401" s="334">
        <f t="shared" ref="H401" si="3402">IF(AND(B405&gt;0,B405&lt;=12),1,IF(AND(B405&gt;12,B405&lt;=24),2,IF(AND(B405&gt;24,B405&lt;=36),3,0)))</f>
        <v>3</v>
      </c>
      <c r="J401" s="314" t="str">
        <f t="shared" ref="J401" si="3403">IF(AND(D401&lt;&gt;D386,D401&lt;&gt;0),"W","L")</f>
        <v>L</v>
      </c>
      <c r="K401" s="314" t="str">
        <f t="shared" ref="K401" si="3404">IF(J401="W"," ", IF(AND(E401&lt;&gt;E386,E401&lt;&gt;0),"W","L"))</f>
        <v>W</v>
      </c>
      <c r="L401" s="314" t="str">
        <f t="shared" ref="L401:N401" si="3405">IF(OR(K401="W",K401=" ")," ",IF(AND(F401&lt;&gt;F386,F401&lt;&gt;0),"W","L"))</f>
        <v xml:space="preserve"> </v>
      </c>
      <c r="M401" s="314" t="str">
        <f t="shared" si="3405"/>
        <v xml:space="preserve"> </v>
      </c>
      <c r="N401" s="314" t="str">
        <f t="shared" si="3405"/>
        <v xml:space="preserve"> </v>
      </c>
      <c r="O401" s="306"/>
      <c r="P401" s="308">
        <f t="shared" ref="P401" si="3406">IF(J401="W",1,IF(K401="W",2,IF(L401="W",3,IF(M401="W",4,IF(N401="W",5,"L")))))</f>
        <v>2</v>
      </c>
      <c r="Q401" s="306">
        <f t="shared" ref="Q401" si="3407">IF(P401&lt;&gt;"L",Q396+1,Q396-243)</f>
        <v>76</v>
      </c>
      <c r="R401" s="306"/>
      <c r="S401" s="314" t="str">
        <f t="shared" ref="S401" si="3408">IF(AND(D402&lt;&gt;D387,D402&lt;&gt;0),"W","L")</f>
        <v>L</v>
      </c>
      <c r="T401" s="314" t="str">
        <f t="shared" ref="T401" si="3409">IF(S401="W"," ", IF(AND(E402&lt;&gt;E387,E402&lt;&gt;0),"W","L"))</f>
        <v>W</v>
      </c>
      <c r="U401" s="314" t="str">
        <f t="shared" ref="U401:W401" si="3410">IF(OR(T401="W",T401=" ")," ",IF(AND(F402&lt;&gt;F387,F402&lt;&gt;0),"W","L"))</f>
        <v xml:space="preserve"> </v>
      </c>
      <c r="V401" s="314" t="str">
        <f t="shared" si="3410"/>
        <v xml:space="preserve"> </v>
      </c>
      <c r="W401" s="314" t="str">
        <f t="shared" si="3410"/>
        <v xml:space="preserve"> </v>
      </c>
      <c r="X401" s="306"/>
      <c r="Y401" s="308">
        <f t="shared" ref="Y401" si="3411">IF(S401="W",1,IF(T401="W",2,IF(U401="W",3,IF(V401="W",4,IF(W401="W",5,"L")))))</f>
        <v>2</v>
      </c>
      <c r="Z401" s="306">
        <f t="shared" ref="Z401" si="3412">IF(Y401&lt;&gt;"L",Z396+1,Z396-243)</f>
        <v>76</v>
      </c>
      <c r="AA401" s="306"/>
      <c r="AB401" s="314" t="str">
        <f t="shared" ref="AB401" si="3413">IF(AND(D403&lt;&gt;D388,D403&lt;&gt;0),"W","L")</f>
        <v>L</v>
      </c>
      <c r="AC401" s="314" t="str">
        <f t="shared" ref="AC401" si="3414">IF(AB401="W"," ", IF(AND(E403&lt;&gt;E388,E403&lt;&gt;0),"W","L"))</f>
        <v>W</v>
      </c>
      <c r="AD401" s="314" t="str">
        <f t="shared" ref="AD401:AF401" si="3415">IF(OR(AC401="W",AC401=" ")," ",IF(AND(F403&lt;&gt;F388,F403&lt;&gt;0),"W","L"))</f>
        <v xml:space="preserve"> </v>
      </c>
      <c r="AE401" s="314" t="str">
        <f t="shared" si="3415"/>
        <v xml:space="preserve"> </v>
      </c>
      <c r="AF401" s="314" t="str">
        <f t="shared" si="3415"/>
        <v xml:space="preserve"> </v>
      </c>
      <c r="AG401" s="306"/>
      <c r="AH401" s="308">
        <f t="shared" ref="AH401" si="3416">IF(AB401="W",1,IF(AC401="W",2,IF(AD401="W",3,IF(AE401="W",4,IF(AF401="W",5,"L")))))</f>
        <v>2</v>
      </c>
      <c r="AI401" s="306">
        <f t="shared" ref="AI401" si="3417">IF(AH401&lt;&gt;"L",AI396+1,AI396-31)</f>
        <v>-116</v>
      </c>
    </row>
    <row r="402" spans="1:35">
      <c r="A402" s="327">
        <f t="shared" si="3372"/>
        <v>392</v>
      </c>
      <c r="B402" s="328">
        <f>Data!B402</f>
        <v>33</v>
      </c>
      <c r="D402" s="336" t="str">
        <f t="shared" ref="D402" si="3418">IF(B401=0,0,IF(MOD(B401,3)=1,"A",IF(MOD(B401,3)=2,"B","C")))</f>
        <v>A</v>
      </c>
      <c r="E402" s="336">
        <f t="shared" ref="E402" si="3419">IF(AND(B402&gt;0,B402&lt;=12),1,IF(AND(B402&gt;12,B402&lt;=24),2,IF(AND(B402&gt;24,B402&lt;=36),3,0)))</f>
        <v>3</v>
      </c>
      <c r="F402" s="336" t="str">
        <f t="shared" ref="F402" si="3420">IF(B403=0,0,IF(MOD(B403,3)=1,"A",IF(MOD(B403,3)=2,"B","C")))</f>
        <v>B</v>
      </c>
      <c r="G402" s="336">
        <f t="shared" ref="G402" si="3421">IF(AND(B404&gt;0,B404&lt;=12),1,IF(AND(B404&gt;12,B404&lt;=24),2,IF(AND(B404&gt;24,B404&lt;=36),3,0)))</f>
        <v>1</v>
      </c>
      <c r="H402" s="336" t="str">
        <f t="shared" ref="H402" si="3422">IF(B405=0,0,IF(MOD(B405,3)=1,"A",IF(MOD(B405,3)=2,"B","C")))</f>
        <v>C</v>
      </c>
      <c r="O402" s="306"/>
      <c r="P402" s="308"/>
      <c r="Q402" s="306"/>
      <c r="R402" s="306"/>
      <c r="X402" s="306"/>
      <c r="Y402" s="308"/>
      <c r="Z402" s="306"/>
      <c r="AA402" s="306"/>
      <c r="AG402" s="306"/>
      <c r="AH402" s="308"/>
      <c r="AI402" s="306"/>
    </row>
    <row r="403" spans="1:35">
      <c r="A403" s="327">
        <f t="shared" si="3372"/>
        <v>393</v>
      </c>
      <c r="B403" s="328">
        <f>Data!B403</f>
        <v>29</v>
      </c>
      <c r="D403" s="338" t="str">
        <f t="shared" ref="D403" si="3423">IF(B401=0,0,IF(B401&lt;=18,"L","H"))</f>
        <v>H</v>
      </c>
      <c r="E403" s="338" t="str">
        <f t="shared" ref="E403" si="3424">IF(B402=0,0,IF(ISODD(B402),"O","E"))</f>
        <v>O</v>
      </c>
      <c r="F403" s="338" t="str">
        <f t="shared" ref="F403" si="3425">IF(B403=0,0,IF(B403&lt;=18,"L","H"))</f>
        <v>H</v>
      </c>
      <c r="G403" s="338" t="str">
        <f t="shared" ref="G403" si="3426">IF(B404=0,0,IF(ISODD(B404),"O","E"))</f>
        <v>O</v>
      </c>
      <c r="H403" s="338" t="str">
        <f t="shared" ref="H403" si="3427">IF(B405=0,0,IF(B405&lt;=18,"L","H"))</f>
        <v>H</v>
      </c>
      <c r="O403" s="306"/>
      <c r="P403" s="308"/>
      <c r="Q403" s="306"/>
      <c r="R403" s="306"/>
      <c r="X403" s="306"/>
      <c r="Y403" s="308"/>
      <c r="Z403" s="306"/>
      <c r="AA403" s="306"/>
      <c r="AG403" s="306"/>
      <c r="AH403" s="308"/>
      <c r="AI403" s="306"/>
    </row>
    <row r="404" spans="1:35">
      <c r="A404" s="327">
        <f t="shared" si="3372"/>
        <v>394</v>
      </c>
      <c r="B404" s="328">
        <f>Data!B404</f>
        <v>7</v>
      </c>
      <c r="D404" s="308"/>
      <c r="E404" s="308"/>
      <c r="F404" s="308"/>
      <c r="G404" s="308"/>
      <c r="H404" s="308"/>
      <c r="O404" s="306"/>
      <c r="P404" s="308"/>
      <c r="Q404" s="306"/>
      <c r="R404" s="306"/>
      <c r="X404" s="306"/>
      <c r="Y404" s="308"/>
      <c r="Z404" s="306"/>
      <c r="AA404" s="306"/>
      <c r="AG404" s="306"/>
      <c r="AH404" s="308"/>
      <c r="AI404" s="306"/>
    </row>
    <row r="405" spans="1:35">
      <c r="A405" s="327">
        <f t="shared" si="3372"/>
        <v>395</v>
      </c>
      <c r="B405" s="328">
        <f>Data!B405</f>
        <v>27</v>
      </c>
      <c r="D405" s="308"/>
      <c r="E405" s="308"/>
      <c r="F405" s="308"/>
      <c r="G405" s="308"/>
      <c r="H405" s="308"/>
      <c r="J405" s="333" t="str">
        <f t="shared" ref="J405" si="3428">IF(D391=1,"2&amp;3",IF(D391=2,"1&amp;3","1&amp;2"))</f>
        <v>1&amp;2</v>
      </c>
      <c r="K405" s="333" t="str">
        <f t="shared" ref="K405" si="3429">IF(E391="A","B&amp;C",IF(E391="B","A&amp;C","A&amp;B"))</f>
        <v>A&amp;C</v>
      </c>
      <c r="L405" s="333" t="str">
        <f t="shared" ref="L405" si="3430">IF(F391=1,"2&amp;3",IF(F391=2,"1&amp;3","1&amp;2"))</f>
        <v>1&amp;2</v>
      </c>
      <c r="M405" s="333" t="str">
        <f t="shared" ref="M405" si="3431">IF(G391="A","B&amp;C",IF(G391="B","A&amp;C","A&amp;B"))</f>
        <v>A&amp;C</v>
      </c>
      <c r="N405" s="333" t="str">
        <f t="shared" ref="N405" si="3432">IF(H391=1,"2&amp;3",IF(H391=2,"1&amp;3","1&amp;2"))</f>
        <v>2&amp;3</v>
      </c>
      <c r="O405" s="306"/>
      <c r="P405" s="308"/>
      <c r="Q405" s="306"/>
      <c r="R405" s="306"/>
      <c r="S405" s="335" t="str">
        <f t="shared" ref="S405" si="3433">IF(D392="A","B&amp;C",IF(D392="B","A&amp;C","A&amp;B"))</f>
        <v>A&amp;C</v>
      </c>
      <c r="T405" s="335" t="str">
        <f t="shared" ref="T405" si="3434">IF(E392=1,"2&amp;3",IF(E392=2,"1&amp;3","1&amp;2"))</f>
        <v>1&amp;3</v>
      </c>
      <c r="U405" s="335" t="str">
        <f t="shared" ref="U405" si="3435">IF(F392="A","B&amp;C",IF(F392="B","A&amp;C","A&amp;B"))</f>
        <v>A&amp;B</v>
      </c>
      <c r="V405" s="335" t="str">
        <f t="shared" ref="V405" si="3436">IF(G392=1,"2&amp;3",IF(G392=2,"1&amp;3","1&amp;2"))</f>
        <v>1&amp;3</v>
      </c>
      <c r="W405" s="335" t="str">
        <f t="shared" ref="W405" si="3437">IF(H392="A","B&amp;C",IF(H392="B","A&amp;C","A&amp;B"))</f>
        <v>A&amp;C</v>
      </c>
      <c r="X405" s="306"/>
      <c r="Y405" s="308"/>
      <c r="Z405" s="306"/>
      <c r="AA405" s="306"/>
      <c r="AB405" s="337" t="str">
        <f t="shared" ref="AB405" si="3438">IF(D393="L","H","L")</f>
        <v>L</v>
      </c>
      <c r="AC405" s="337" t="str">
        <f t="shared" ref="AC405" si="3439">IF(E393="O","E","O")</f>
        <v>E</v>
      </c>
      <c r="AD405" s="337" t="str">
        <f t="shared" ref="AD405" si="3440">IF(F393="L","H","L")</f>
        <v>L</v>
      </c>
      <c r="AE405" s="337" t="str">
        <f t="shared" ref="AE405" si="3441">IF(G393="O","E","O")</f>
        <v>E</v>
      </c>
      <c r="AF405" s="337" t="str">
        <f t="shared" ref="AF405" si="3442">IF(H393="L","H","L")</f>
        <v>H</v>
      </c>
      <c r="AG405" s="306"/>
      <c r="AH405" s="308"/>
      <c r="AI405" s="306"/>
    </row>
    <row r="406" spans="1:35">
      <c r="A406" s="327">
        <f t="shared" si="3372"/>
        <v>396</v>
      </c>
      <c r="B406" s="328">
        <f>Data!B406</f>
        <v>4</v>
      </c>
      <c r="D406" s="334">
        <f t="shared" ref="D406" si="3443">IF(AND(B406&gt;0,B406&lt;=12),1,IF(AND(B406&gt;12,B406&lt;=24),2,IF(AND(B406&gt;24,B406&lt;=36),3,0)))</f>
        <v>1</v>
      </c>
      <c r="E406" s="334" t="str">
        <f t="shared" ref="E406" si="3444">IF(B407=0,0,IF(MOD(B407,3)=1,"A",IF(MOD(B407,3)=2,"B","C")))</f>
        <v>A</v>
      </c>
      <c r="F406" s="334">
        <f t="shared" ref="F406" si="3445">IF(AND(B408&gt;0,B408&lt;=12),1,IF(AND(B408&gt;12,B408&lt;=24),2,IF(AND(B408&gt;24,B408&lt;=36),3,0)))</f>
        <v>1</v>
      </c>
      <c r="G406" s="334" t="str">
        <f t="shared" ref="G406" si="3446">IF(B409=0,0,IF(MOD(B409,3)=1,"A",IF(MOD(B409,3)=2,"B","C")))</f>
        <v>B</v>
      </c>
      <c r="H406" s="334">
        <f t="shared" ref="H406" si="3447">IF(AND(B410&gt;0,B410&lt;=12),1,IF(AND(B410&gt;12,B410&lt;=24),2,IF(AND(B410&gt;24,B410&lt;=36),3,0)))</f>
        <v>1</v>
      </c>
      <c r="J406" s="314" t="str">
        <f t="shared" ref="J406" si="3448">IF(AND(D406&lt;&gt;D391,D406&lt;&gt;0),"W","L")</f>
        <v>W</v>
      </c>
      <c r="K406" s="314" t="str">
        <f t="shared" ref="K406" si="3449">IF(J406="W"," ", IF(AND(E406&lt;&gt;E391,E406&lt;&gt;0),"W","L"))</f>
        <v xml:space="preserve"> </v>
      </c>
      <c r="L406" s="314" t="str">
        <f t="shared" ref="L406:N406" si="3450">IF(OR(K406="W",K406=" ")," ",IF(AND(F406&lt;&gt;F391,F406&lt;&gt;0),"W","L"))</f>
        <v xml:space="preserve"> </v>
      </c>
      <c r="M406" s="314" t="str">
        <f t="shared" si="3450"/>
        <v xml:space="preserve"> </v>
      </c>
      <c r="N406" s="314" t="str">
        <f t="shared" si="3450"/>
        <v xml:space="preserve"> </v>
      </c>
      <c r="O406" s="306"/>
      <c r="P406" s="308">
        <f t="shared" ref="P406" si="3451">IF(J406="W",1,IF(K406="W",2,IF(L406="W",3,IF(M406="W",4,IF(N406="W",5,"L")))))</f>
        <v>1</v>
      </c>
      <c r="Q406" s="306">
        <f t="shared" ref="Q406" si="3452">IF(P406&lt;&gt;"L",Q401+1,Q401-243)</f>
        <v>77</v>
      </c>
      <c r="R406" s="306"/>
      <c r="S406" s="314" t="str">
        <f t="shared" ref="S406" si="3453">IF(AND(D407&lt;&gt;D392,D407&lt;&gt;0),"W","L")</f>
        <v>W</v>
      </c>
      <c r="T406" s="314" t="str">
        <f t="shared" ref="T406" si="3454">IF(S406="W"," ", IF(AND(E407&lt;&gt;E392,E407&lt;&gt;0),"W","L"))</f>
        <v xml:space="preserve"> </v>
      </c>
      <c r="U406" s="314" t="str">
        <f t="shared" ref="U406:W406" si="3455">IF(OR(T406="W",T406=" ")," ",IF(AND(F407&lt;&gt;F392,F407&lt;&gt;0),"W","L"))</f>
        <v xml:space="preserve"> </v>
      </c>
      <c r="V406" s="314" t="str">
        <f t="shared" si="3455"/>
        <v xml:space="preserve"> </v>
      </c>
      <c r="W406" s="314" t="str">
        <f t="shared" si="3455"/>
        <v xml:space="preserve"> </v>
      </c>
      <c r="X406" s="306"/>
      <c r="Y406" s="308">
        <f t="shared" ref="Y406" si="3456">IF(S406="W",1,IF(T406="W",2,IF(U406="W",3,IF(V406="W",4,IF(W406="W",5,"L")))))</f>
        <v>1</v>
      </c>
      <c r="Z406" s="306">
        <f t="shared" ref="Z406" si="3457">IF(Y406&lt;&gt;"L",Z401+1,Z401-243)</f>
        <v>77</v>
      </c>
      <c r="AA406" s="306"/>
      <c r="AB406" s="314" t="str">
        <f t="shared" ref="AB406" si="3458">IF(AND(D408&lt;&gt;D393,D408&lt;&gt;0),"W","L")</f>
        <v>W</v>
      </c>
      <c r="AC406" s="314" t="str">
        <f t="shared" ref="AC406" si="3459">IF(AB406="W"," ", IF(AND(E408&lt;&gt;E393,E408&lt;&gt;0),"W","L"))</f>
        <v xml:space="preserve"> </v>
      </c>
      <c r="AD406" s="314" t="str">
        <f t="shared" ref="AD406:AF406" si="3460">IF(OR(AC406="W",AC406=" ")," ",IF(AND(F408&lt;&gt;F393,F408&lt;&gt;0),"W","L"))</f>
        <v xml:space="preserve"> </v>
      </c>
      <c r="AE406" s="314" t="str">
        <f t="shared" si="3460"/>
        <v xml:space="preserve"> </v>
      </c>
      <c r="AF406" s="314" t="str">
        <f t="shared" si="3460"/>
        <v xml:space="preserve"> </v>
      </c>
      <c r="AG406" s="306"/>
      <c r="AH406" s="308">
        <f t="shared" ref="AH406" si="3461">IF(AB406="W",1,IF(AC406="W",2,IF(AD406="W",3,IF(AE406="W",4,IF(AF406="W",5,"L")))))</f>
        <v>1</v>
      </c>
      <c r="AI406" s="306">
        <f t="shared" ref="AI406" si="3462">IF(AH406&lt;&gt;"L",AI401+1,AI401-31)</f>
        <v>-115</v>
      </c>
    </row>
    <row r="407" spans="1:35">
      <c r="A407" s="327">
        <f t="shared" si="3372"/>
        <v>397</v>
      </c>
      <c r="B407" s="328">
        <f>Data!B407</f>
        <v>25</v>
      </c>
      <c r="D407" s="336" t="str">
        <f t="shared" ref="D407" si="3463">IF(B406=0,0,IF(MOD(B406,3)=1,"A",IF(MOD(B406,3)=2,"B","C")))</f>
        <v>A</v>
      </c>
      <c r="E407" s="336">
        <f t="shared" ref="E407" si="3464">IF(AND(B407&gt;0,B407&lt;=12),1,IF(AND(B407&gt;12,B407&lt;=24),2,IF(AND(B407&gt;24,B407&lt;=36),3,0)))</f>
        <v>3</v>
      </c>
      <c r="F407" s="336" t="str">
        <f t="shared" ref="F407" si="3465">IF(B408=0,0,IF(MOD(B408,3)=1,"A",IF(MOD(B408,3)=2,"B","C")))</f>
        <v>B</v>
      </c>
      <c r="G407" s="336">
        <f t="shared" ref="G407" si="3466">IF(AND(B409&gt;0,B409&lt;=12),1,IF(AND(B409&gt;12,B409&lt;=24),2,IF(AND(B409&gt;24,B409&lt;=36),3,0)))</f>
        <v>1</v>
      </c>
      <c r="H407" s="336" t="str">
        <f t="shared" ref="H407" si="3467">IF(B410=0,0,IF(MOD(B410,3)=1,"A",IF(MOD(B410,3)=2,"B","C")))</f>
        <v>B</v>
      </c>
      <c r="O407" s="306"/>
      <c r="P407" s="308"/>
      <c r="Q407" s="306"/>
      <c r="R407" s="306"/>
      <c r="X407" s="306"/>
      <c r="Y407" s="308"/>
      <c r="Z407" s="306"/>
      <c r="AA407" s="306"/>
      <c r="AG407" s="306"/>
      <c r="AH407" s="308"/>
      <c r="AI407" s="306"/>
    </row>
    <row r="408" spans="1:35">
      <c r="A408" s="327">
        <f t="shared" si="3372"/>
        <v>398</v>
      </c>
      <c r="B408" s="328">
        <f>Data!B408</f>
        <v>5</v>
      </c>
      <c r="D408" s="338" t="str">
        <f t="shared" ref="D408" si="3468">IF(B406=0,0,IF(B406&lt;=18,"L","H"))</f>
        <v>L</v>
      </c>
      <c r="E408" s="338" t="str">
        <f t="shared" ref="E408" si="3469">IF(B407=0,0,IF(ISODD(B407),"O","E"))</f>
        <v>O</v>
      </c>
      <c r="F408" s="338" t="str">
        <f t="shared" ref="F408" si="3470">IF(B408=0,0,IF(B408&lt;=18,"L","H"))</f>
        <v>L</v>
      </c>
      <c r="G408" s="338" t="str">
        <f t="shared" ref="G408" si="3471">IF(B409=0,0,IF(ISODD(B409),"O","E"))</f>
        <v>E</v>
      </c>
      <c r="H408" s="338" t="str">
        <f t="shared" ref="H408" si="3472">IF(B410=0,0,IF(B410&lt;=18,"L","H"))</f>
        <v>L</v>
      </c>
      <c r="O408" s="306"/>
      <c r="P408" s="308"/>
      <c r="Q408" s="306"/>
      <c r="R408" s="306"/>
      <c r="X408" s="306"/>
      <c r="Y408" s="308"/>
      <c r="Z408" s="306"/>
      <c r="AA408" s="306"/>
      <c r="AG408" s="306"/>
      <c r="AH408" s="308"/>
      <c r="AI408" s="306"/>
    </row>
    <row r="409" spans="1:35">
      <c r="A409" s="327">
        <f t="shared" si="3372"/>
        <v>399</v>
      </c>
      <c r="B409" s="328">
        <f>Data!B409</f>
        <v>8</v>
      </c>
      <c r="D409" s="308"/>
      <c r="E409" s="308"/>
      <c r="F409" s="308"/>
      <c r="G409" s="308"/>
      <c r="H409" s="308"/>
      <c r="O409" s="306"/>
      <c r="P409" s="308"/>
      <c r="Q409" s="306"/>
      <c r="R409" s="306"/>
      <c r="X409" s="306"/>
      <c r="Y409" s="308"/>
      <c r="Z409" s="306"/>
      <c r="AA409" s="306"/>
      <c r="AG409" s="306"/>
      <c r="AH409" s="308"/>
      <c r="AI409" s="306"/>
    </row>
    <row r="410" spans="1:35">
      <c r="A410" s="327">
        <f t="shared" si="3372"/>
        <v>400</v>
      </c>
      <c r="B410" s="328">
        <f>Data!B410</f>
        <v>8</v>
      </c>
      <c r="D410" s="308"/>
      <c r="E410" s="308"/>
      <c r="F410" s="308"/>
      <c r="G410" s="308"/>
      <c r="H410" s="308"/>
      <c r="J410" s="333" t="str">
        <f t="shared" ref="J410" si="3473">IF(D396=1,"2&amp;3",IF(D396=2,"1&amp;3","1&amp;2"))</f>
        <v>2&amp;3</v>
      </c>
      <c r="K410" s="333" t="str">
        <f t="shared" ref="K410" si="3474">IF(E396="A","B&amp;C",IF(E396="B","A&amp;C","A&amp;B"))</f>
        <v>B&amp;C</v>
      </c>
      <c r="L410" s="333" t="str">
        <f t="shared" ref="L410" si="3475">IF(F396=1,"2&amp;3",IF(F396=2,"1&amp;3","1&amp;2"))</f>
        <v>1&amp;2</v>
      </c>
      <c r="M410" s="333" t="str">
        <f t="shared" ref="M410" si="3476">IF(G396="A","B&amp;C",IF(G396="B","A&amp;C","A&amp;B"))</f>
        <v>A&amp;C</v>
      </c>
      <c r="N410" s="333" t="str">
        <f t="shared" ref="N410" si="3477">IF(H396=1,"2&amp;3",IF(H396=2,"1&amp;3","1&amp;2"))</f>
        <v>1&amp;3</v>
      </c>
      <c r="O410" s="306"/>
      <c r="P410" s="308"/>
      <c r="Q410" s="306"/>
      <c r="R410" s="306"/>
      <c r="S410" s="335" t="str">
        <f t="shared" ref="S410" si="3478">IF(D397="A","B&amp;C",IF(D397="B","A&amp;C","A&amp;B"))</f>
        <v>A&amp;B</v>
      </c>
      <c r="T410" s="335" t="str">
        <f t="shared" ref="T410" si="3479">IF(E397=1,"2&amp;3",IF(E397=2,"1&amp;3","1&amp;2"))</f>
        <v>1&amp;3</v>
      </c>
      <c r="U410" s="335" t="str">
        <f t="shared" ref="U410" si="3480">IF(F397="A","B&amp;C",IF(F397="B","A&amp;C","A&amp;B"))</f>
        <v>A&amp;B</v>
      </c>
      <c r="V410" s="335" t="str">
        <f t="shared" ref="V410" si="3481">IF(G397=1,"2&amp;3",IF(G397=2,"1&amp;3","1&amp;2"))</f>
        <v>1&amp;3</v>
      </c>
      <c r="W410" s="335" t="str">
        <f t="shared" ref="W410" si="3482">IF(H397="A","B&amp;C",IF(H397="B","A&amp;C","A&amp;B"))</f>
        <v>B&amp;C</v>
      </c>
      <c r="X410" s="306"/>
      <c r="Y410" s="308"/>
      <c r="Z410" s="306"/>
      <c r="AA410" s="306"/>
      <c r="AB410" s="337" t="str">
        <f t="shared" ref="AB410" si="3483">IF(D398="L","H","L")</f>
        <v>H</v>
      </c>
      <c r="AC410" s="337" t="str">
        <f t="shared" ref="AC410" si="3484">IF(E398="O","E","O")</f>
        <v>O</v>
      </c>
      <c r="AD410" s="337" t="str">
        <f t="shared" ref="AD410" si="3485">IF(F398="L","H","L")</f>
        <v>L</v>
      </c>
      <c r="AE410" s="337" t="str">
        <f t="shared" ref="AE410" si="3486">IF(G398="O","E","O")</f>
        <v>E</v>
      </c>
      <c r="AF410" s="337" t="str">
        <f t="shared" ref="AF410" si="3487">IF(H398="L","H","L")</f>
        <v>L</v>
      </c>
      <c r="AG410" s="306"/>
      <c r="AH410" s="308"/>
      <c r="AI410" s="306"/>
    </row>
    <row r="411" spans="1:35">
      <c r="A411" s="327">
        <f t="shared" si="3372"/>
        <v>401</v>
      </c>
      <c r="B411" s="328">
        <f>Data!B411</f>
        <v>12</v>
      </c>
      <c r="D411" s="334">
        <f t="shared" ref="D411" si="3488">IF(AND(B411&gt;0,B411&lt;=12),1,IF(AND(B411&gt;12,B411&lt;=24),2,IF(AND(B411&gt;24,B411&lt;=36),3,0)))</f>
        <v>1</v>
      </c>
      <c r="E411" s="334" t="str">
        <f t="shared" ref="E411" si="3489">IF(B412=0,0,IF(MOD(B412,3)=1,"A",IF(MOD(B412,3)=2,"B","C")))</f>
        <v>C</v>
      </c>
      <c r="F411" s="334">
        <f t="shared" ref="F411" si="3490">IF(AND(B413&gt;0,B413&lt;=12),1,IF(AND(B413&gt;12,B413&lt;=24),2,IF(AND(B413&gt;24,B413&lt;=36),3,0)))</f>
        <v>2</v>
      </c>
      <c r="G411" s="334" t="str">
        <f t="shared" ref="G411" si="3491">IF(B414=0,0,IF(MOD(B414,3)=1,"A",IF(MOD(B414,3)=2,"B","C")))</f>
        <v>B</v>
      </c>
      <c r="H411" s="334">
        <f t="shared" ref="H411" si="3492">IF(AND(B415&gt;0,B415&lt;=12),1,IF(AND(B415&gt;12,B415&lt;=24),2,IF(AND(B415&gt;24,B415&lt;=36),3,0)))</f>
        <v>3</v>
      </c>
      <c r="J411" s="314" t="str">
        <f t="shared" ref="J411" si="3493">IF(AND(D411&lt;&gt;D396,D411&lt;&gt;0),"W","L")</f>
        <v>L</v>
      </c>
      <c r="K411" s="314" t="str">
        <f t="shared" ref="K411" si="3494">IF(J411="W"," ", IF(AND(E411&lt;&gt;E396,E411&lt;&gt;0),"W","L"))</f>
        <v>W</v>
      </c>
      <c r="L411" s="314" t="str">
        <f t="shared" ref="L411:N411" si="3495">IF(OR(K411="W",K411=" ")," ",IF(AND(F411&lt;&gt;F396,F411&lt;&gt;0),"W","L"))</f>
        <v xml:space="preserve"> </v>
      </c>
      <c r="M411" s="314" t="str">
        <f t="shared" si="3495"/>
        <v xml:space="preserve"> </v>
      </c>
      <c r="N411" s="314" t="str">
        <f t="shared" si="3495"/>
        <v xml:space="preserve"> </v>
      </c>
      <c r="O411" s="306"/>
      <c r="P411" s="308">
        <f t="shared" ref="P411" si="3496">IF(J411="W",1,IF(K411="W",2,IF(L411="W",3,IF(M411="W",4,IF(N411="W",5,"L")))))</f>
        <v>2</v>
      </c>
      <c r="Q411" s="306">
        <f t="shared" ref="Q411" si="3497">IF(P411&lt;&gt;"L",Q406+1,Q406-243)</f>
        <v>78</v>
      </c>
      <c r="R411" s="306"/>
      <c r="S411" s="314" t="str">
        <f t="shared" ref="S411" si="3498">IF(AND(D412&lt;&gt;D397,D412&lt;&gt;0),"W","L")</f>
        <v>L</v>
      </c>
      <c r="T411" s="314" t="str">
        <f t="shared" ref="T411" si="3499">IF(S411="W"," ", IF(AND(E412&lt;&gt;E397,E412&lt;&gt;0),"W","L"))</f>
        <v>W</v>
      </c>
      <c r="U411" s="314" t="str">
        <f t="shared" ref="U411:W411" si="3500">IF(OR(T411="W",T411=" ")," ",IF(AND(F412&lt;&gt;F397,F412&lt;&gt;0),"W","L"))</f>
        <v xml:space="preserve"> </v>
      </c>
      <c r="V411" s="314" t="str">
        <f t="shared" si="3500"/>
        <v xml:space="preserve"> </v>
      </c>
      <c r="W411" s="314" t="str">
        <f t="shared" si="3500"/>
        <v xml:space="preserve"> </v>
      </c>
      <c r="X411" s="306"/>
      <c r="Y411" s="308">
        <f t="shared" ref="Y411" si="3501">IF(S411="W",1,IF(T411="W",2,IF(U411="W",3,IF(V411="W",4,IF(W411="W",5,"L")))))</f>
        <v>2</v>
      </c>
      <c r="Z411" s="306">
        <f t="shared" ref="Z411" si="3502">IF(Y411&lt;&gt;"L",Z406+1,Z406-243)</f>
        <v>78</v>
      </c>
      <c r="AA411" s="306"/>
      <c r="AB411" s="314" t="str">
        <f t="shared" ref="AB411" si="3503">IF(AND(D413&lt;&gt;D398,D413&lt;&gt;0),"W","L")</f>
        <v>L</v>
      </c>
      <c r="AC411" s="314" t="str">
        <f t="shared" ref="AC411" si="3504">IF(AB411="W"," ", IF(AND(E413&lt;&gt;E398,E413&lt;&gt;0),"W","L"))</f>
        <v>L</v>
      </c>
      <c r="AD411" s="314" t="str">
        <f t="shared" ref="AD411:AF411" si="3505">IF(OR(AC411="W",AC411=" ")," ",IF(AND(F413&lt;&gt;F398,F413&lt;&gt;0),"W","L"))</f>
        <v>L</v>
      </c>
      <c r="AE411" s="314" t="str">
        <f t="shared" si="3505"/>
        <v>W</v>
      </c>
      <c r="AF411" s="314" t="str">
        <f t="shared" si="3505"/>
        <v xml:space="preserve"> </v>
      </c>
      <c r="AG411" s="306"/>
      <c r="AH411" s="308">
        <f t="shared" ref="AH411" si="3506">IF(AB411="W",1,IF(AC411="W",2,IF(AD411="W",3,IF(AE411="W",4,IF(AF411="W",5,"L")))))</f>
        <v>4</v>
      </c>
      <c r="AI411" s="306">
        <f t="shared" ref="AI411" si="3507">IF(AH411&lt;&gt;"L",AI406+1,AI406-31)</f>
        <v>-114</v>
      </c>
    </row>
    <row r="412" spans="1:35">
      <c r="A412" s="327">
        <f t="shared" si="3372"/>
        <v>402</v>
      </c>
      <c r="B412" s="328">
        <f>Data!B412</f>
        <v>36</v>
      </c>
      <c r="D412" s="336" t="str">
        <f t="shared" ref="D412" si="3508">IF(B411=0,0,IF(MOD(B411,3)=1,"A",IF(MOD(B411,3)=2,"B","C")))</f>
        <v>C</v>
      </c>
      <c r="E412" s="336">
        <f t="shared" ref="E412" si="3509">IF(AND(B412&gt;0,B412&lt;=12),1,IF(AND(B412&gt;12,B412&lt;=24),2,IF(AND(B412&gt;24,B412&lt;=36),3,0)))</f>
        <v>3</v>
      </c>
      <c r="F412" s="336" t="str">
        <f t="shared" ref="F412" si="3510">IF(B413=0,0,IF(MOD(B413,3)=1,"A",IF(MOD(B413,3)=2,"B","C")))</f>
        <v>B</v>
      </c>
      <c r="G412" s="336">
        <f t="shared" ref="G412" si="3511">IF(AND(B414&gt;0,B414&lt;=12),1,IF(AND(B414&gt;12,B414&lt;=24),2,IF(AND(B414&gt;24,B414&lt;=36),3,0)))</f>
        <v>3</v>
      </c>
      <c r="H412" s="336" t="str">
        <f t="shared" ref="H412" si="3512">IF(B415=0,0,IF(MOD(B415,3)=1,"A",IF(MOD(B415,3)=2,"B","C")))</f>
        <v>C</v>
      </c>
      <c r="O412" s="306"/>
      <c r="P412" s="308"/>
      <c r="Q412" s="306"/>
      <c r="R412" s="306"/>
      <c r="X412" s="306"/>
      <c r="Y412" s="308"/>
      <c r="Z412" s="306"/>
      <c r="AA412" s="306"/>
      <c r="AG412" s="306"/>
      <c r="AH412" s="308"/>
      <c r="AI412" s="306"/>
    </row>
    <row r="413" spans="1:35">
      <c r="A413" s="327">
        <f t="shared" si="3372"/>
        <v>403</v>
      </c>
      <c r="B413" s="328">
        <f>Data!B413</f>
        <v>20</v>
      </c>
      <c r="D413" s="338" t="str">
        <f t="shared" ref="D413" si="3513">IF(B411=0,0,IF(B411&lt;=18,"L","H"))</f>
        <v>L</v>
      </c>
      <c r="E413" s="338" t="str">
        <f t="shared" ref="E413" si="3514">IF(B412=0,0,IF(ISODD(B412),"O","E"))</f>
        <v>E</v>
      </c>
      <c r="F413" s="338" t="str">
        <f t="shared" ref="F413" si="3515">IF(B413=0,0,IF(B413&lt;=18,"L","H"))</f>
        <v>H</v>
      </c>
      <c r="G413" s="338" t="str">
        <f t="shared" ref="G413" si="3516">IF(B414=0,0,IF(ISODD(B414),"O","E"))</f>
        <v>E</v>
      </c>
      <c r="H413" s="338" t="str">
        <f t="shared" ref="H413" si="3517">IF(B415=0,0,IF(B415&lt;=18,"L","H"))</f>
        <v>H</v>
      </c>
      <c r="O413" s="306"/>
      <c r="P413" s="308"/>
      <c r="Q413" s="306"/>
      <c r="R413" s="306"/>
      <c r="X413" s="306"/>
      <c r="Y413" s="308"/>
      <c r="Z413" s="306"/>
      <c r="AA413" s="306"/>
      <c r="AG413" s="306"/>
      <c r="AH413" s="308"/>
      <c r="AI413" s="306"/>
    </row>
    <row r="414" spans="1:35">
      <c r="A414" s="327">
        <f t="shared" si="3372"/>
        <v>404</v>
      </c>
      <c r="B414" s="328">
        <f>Data!B414</f>
        <v>32</v>
      </c>
      <c r="D414" s="308"/>
      <c r="E414" s="308"/>
      <c r="F414" s="308"/>
      <c r="G414" s="308"/>
      <c r="H414" s="308"/>
      <c r="O414" s="306"/>
      <c r="P414" s="308"/>
      <c r="Q414" s="306"/>
      <c r="R414" s="306"/>
      <c r="X414" s="306"/>
      <c r="Y414" s="308"/>
      <c r="Z414" s="306"/>
      <c r="AA414" s="306"/>
      <c r="AG414" s="306"/>
      <c r="AH414" s="308"/>
      <c r="AI414" s="306"/>
    </row>
    <row r="415" spans="1:35">
      <c r="A415" s="327">
        <f t="shared" si="3372"/>
        <v>405</v>
      </c>
      <c r="B415" s="328">
        <f>Data!B415</f>
        <v>33</v>
      </c>
      <c r="D415" s="308"/>
      <c r="E415" s="308"/>
      <c r="F415" s="308"/>
      <c r="G415" s="308"/>
      <c r="H415" s="308"/>
      <c r="J415" s="333" t="str">
        <f t="shared" ref="J415" si="3518">IF(D401=1,"2&amp;3",IF(D401=2,"1&amp;3","1&amp;2"))</f>
        <v>1&amp;2</v>
      </c>
      <c r="K415" s="333" t="str">
        <f t="shared" ref="K415" si="3519">IF(E401="A","B&amp;C",IF(E401="B","A&amp;C","A&amp;B"))</f>
        <v>A&amp;B</v>
      </c>
      <c r="L415" s="333" t="str">
        <f t="shared" ref="L415" si="3520">IF(F401=1,"2&amp;3",IF(F401=2,"1&amp;3","1&amp;2"))</f>
        <v>1&amp;2</v>
      </c>
      <c r="M415" s="333" t="str">
        <f t="shared" ref="M415" si="3521">IF(G401="A","B&amp;C",IF(G401="B","A&amp;C","A&amp;B"))</f>
        <v>B&amp;C</v>
      </c>
      <c r="N415" s="333" t="str">
        <f t="shared" ref="N415" si="3522">IF(H401=1,"2&amp;3",IF(H401=2,"1&amp;3","1&amp;2"))</f>
        <v>1&amp;2</v>
      </c>
      <c r="O415" s="306"/>
      <c r="P415" s="308"/>
      <c r="Q415" s="306"/>
      <c r="R415" s="306"/>
      <c r="S415" s="335" t="str">
        <f t="shared" ref="S415" si="3523">IF(D402="A","B&amp;C",IF(D402="B","A&amp;C","A&amp;B"))</f>
        <v>B&amp;C</v>
      </c>
      <c r="T415" s="335" t="str">
        <f t="shared" ref="T415" si="3524">IF(E402=1,"2&amp;3",IF(E402=2,"1&amp;3","1&amp;2"))</f>
        <v>1&amp;2</v>
      </c>
      <c r="U415" s="335" t="str">
        <f t="shared" ref="U415" si="3525">IF(F402="A","B&amp;C",IF(F402="B","A&amp;C","A&amp;B"))</f>
        <v>A&amp;C</v>
      </c>
      <c r="V415" s="335" t="str">
        <f t="shared" ref="V415" si="3526">IF(G402=1,"2&amp;3",IF(G402=2,"1&amp;3","1&amp;2"))</f>
        <v>2&amp;3</v>
      </c>
      <c r="W415" s="335" t="str">
        <f t="shared" ref="W415" si="3527">IF(H402="A","B&amp;C",IF(H402="B","A&amp;C","A&amp;B"))</f>
        <v>A&amp;B</v>
      </c>
      <c r="X415" s="306"/>
      <c r="Y415" s="308"/>
      <c r="Z415" s="306"/>
      <c r="AA415" s="306"/>
      <c r="AB415" s="337" t="str">
        <f t="shared" ref="AB415" si="3528">IF(D403="L","H","L")</f>
        <v>L</v>
      </c>
      <c r="AC415" s="337" t="str">
        <f t="shared" ref="AC415" si="3529">IF(E403="O","E","O")</f>
        <v>E</v>
      </c>
      <c r="AD415" s="337" t="str">
        <f t="shared" ref="AD415" si="3530">IF(F403="L","H","L")</f>
        <v>L</v>
      </c>
      <c r="AE415" s="337" t="str">
        <f t="shared" ref="AE415" si="3531">IF(G403="O","E","O")</f>
        <v>E</v>
      </c>
      <c r="AF415" s="337" t="str">
        <f t="shared" ref="AF415" si="3532">IF(H403="L","H","L")</f>
        <v>L</v>
      </c>
      <c r="AG415" s="306"/>
      <c r="AH415" s="308"/>
      <c r="AI415" s="306"/>
    </row>
    <row r="416" spans="1:35">
      <c r="A416" s="327">
        <f t="shared" si="3372"/>
        <v>406</v>
      </c>
      <c r="B416" s="328">
        <f>Data!B416</f>
        <v>0</v>
      </c>
      <c r="D416" s="334">
        <f t="shared" ref="D416" si="3533">IF(AND(B416&gt;0,B416&lt;=12),1,IF(AND(B416&gt;12,B416&lt;=24),2,IF(AND(B416&gt;24,B416&lt;=36),3,0)))</f>
        <v>0</v>
      </c>
      <c r="E416" s="334" t="str">
        <f t="shared" ref="E416" si="3534">IF(B417=0,0,IF(MOD(B417,3)=1,"A",IF(MOD(B417,3)=2,"B","C")))</f>
        <v>A</v>
      </c>
      <c r="F416" s="334">
        <f t="shared" ref="F416" si="3535">IF(AND(B418&gt;0,B418&lt;=12),1,IF(AND(B418&gt;12,B418&lt;=24),2,IF(AND(B418&gt;24,B418&lt;=36),3,0)))</f>
        <v>2</v>
      </c>
      <c r="G416" s="334" t="str">
        <f t="shared" ref="G416" si="3536">IF(B419=0,0,IF(MOD(B419,3)=1,"A",IF(MOD(B419,3)=2,"B","C")))</f>
        <v>C</v>
      </c>
      <c r="H416" s="334">
        <f t="shared" ref="H416" si="3537">IF(AND(B420&gt;0,B420&lt;=12),1,IF(AND(B420&gt;12,B420&lt;=24),2,IF(AND(B420&gt;24,B420&lt;=36),3,0)))</f>
        <v>1</v>
      </c>
      <c r="J416" s="314" t="str">
        <f t="shared" ref="J416" si="3538">IF(AND(D416&lt;&gt;D401,D416&lt;&gt;0),"W","L")</f>
        <v>L</v>
      </c>
      <c r="K416" s="314" t="str">
        <f t="shared" ref="K416" si="3539">IF(J416="W"," ", IF(AND(E416&lt;&gt;E401,E416&lt;&gt;0),"W","L"))</f>
        <v>W</v>
      </c>
      <c r="L416" s="314" t="str">
        <f t="shared" ref="L416:N416" si="3540">IF(OR(K416="W",K416=" ")," ",IF(AND(F416&lt;&gt;F401,F416&lt;&gt;0),"W","L"))</f>
        <v xml:space="preserve"> </v>
      </c>
      <c r="M416" s="314" t="str">
        <f t="shared" si="3540"/>
        <v xml:space="preserve"> </v>
      </c>
      <c r="N416" s="314" t="str">
        <f t="shared" si="3540"/>
        <v xml:space="preserve"> </v>
      </c>
      <c r="O416" s="306"/>
      <c r="P416" s="308">
        <f t="shared" ref="P416" si="3541">IF(J416="W",1,IF(K416="W",2,IF(L416="W",3,IF(M416="W",4,IF(N416="W",5,"L")))))</f>
        <v>2</v>
      </c>
      <c r="Q416" s="306">
        <f t="shared" ref="Q416" si="3542">IF(P416&lt;&gt;"L",Q411+1,Q411-243)</f>
        <v>79</v>
      </c>
      <c r="R416" s="306"/>
      <c r="S416" s="314" t="str">
        <f t="shared" ref="S416" si="3543">IF(AND(D417&lt;&gt;D402,D417&lt;&gt;0),"W","L")</f>
        <v>L</v>
      </c>
      <c r="T416" s="314" t="str">
        <f t="shared" ref="T416" si="3544">IF(S416="W"," ", IF(AND(E417&lt;&gt;E402,E417&lt;&gt;0),"W","L"))</f>
        <v>W</v>
      </c>
      <c r="U416" s="314" t="str">
        <f t="shared" ref="U416:W416" si="3545">IF(OR(T416="W",T416=" ")," ",IF(AND(F417&lt;&gt;F402,F417&lt;&gt;0),"W","L"))</f>
        <v xml:space="preserve"> </v>
      </c>
      <c r="V416" s="314" t="str">
        <f t="shared" si="3545"/>
        <v xml:space="preserve"> </v>
      </c>
      <c r="W416" s="314" t="str">
        <f t="shared" si="3545"/>
        <v xml:space="preserve"> </v>
      </c>
      <c r="X416" s="306"/>
      <c r="Y416" s="308">
        <f t="shared" ref="Y416" si="3546">IF(S416="W",1,IF(T416="W",2,IF(U416="W",3,IF(V416="W",4,IF(W416="W",5,"L")))))</f>
        <v>2</v>
      </c>
      <c r="Z416" s="306">
        <f t="shared" ref="Z416" si="3547">IF(Y416&lt;&gt;"L",Z411+1,Z411-243)</f>
        <v>79</v>
      </c>
      <c r="AA416" s="306"/>
      <c r="AB416" s="314" t="str">
        <f t="shared" ref="AB416" si="3548">IF(AND(D418&lt;&gt;D403,D418&lt;&gt;0),"W","L")</f>
        <v>L</v>
      </c>
      <c r="AC416" s="314" t="str">
        <f t="shared" ref="AC416" si="3549">IF(AB416="W"," ", IF(AND(E418&lt;&gt;E403,E418&lt;&gt;0),"W","L"))</f>
        <v>L</v>
      </c>
      <c r="AD416" s="314" t="str">
        <f t="shared" ref="AD416:AF416" si="3550">IF(OR(AC416="W",AC416=" ")," ",IF(AND(F418&lt;&gt;F403,F418&lt;&gt;0),"W","L"))</f>
        <v>L</v>
      </c>
      <c r="AE416" s="314" t="str">
        <f t="shared" si="3550"/>
        <v>L</v>
      </c>
      <c r="AF416" s="314" t="str">
        <f t="shared" si="3550"/>
        <v>W</v>
      </c>
      <c r="AG416" s="306"/>
      <c r="AH416" s="308">
        <f t="shared" ref="AH416" si="3551">IF(AB416="W",1,IF(AC416="W",2,IF(AD416="W",3,IF(AE416="W",4,IF(AF416="W",5,"L")))))</f>
        <v>5</v>
      </c>
      <c r="AI416" s="306">
        <f t="shared" ref="AI416" si="3552">IF(AH416&lt;&gt;"L",AI411+1,AI411-31)</f>
        <v>-113</v>
      </c>
    </row>
    <row r="417" spans="1:35">
      <c r="A417" s="327">
        <f t="shared" si="3372"/>
        <v>407</v>
      </c>
      <c r="B417" s="328">
        <f>Data!B417</f>
        <v>7</v>
      </c>
      <c r="D417" s="336">
        <f t="shared" ref="D417" si="3553">IF(B416=0,0,IF(MOD(B416,3)=1,"A",IF(MOD(B416,3)=2,"B","C")))</f>
        <v>0</v>
      </c>
      <c r="E417" s="336">
        <f t="shared" ref="E417" si="3554">IF(AND(B417&gt;0,B417&lt;=12),1,IF(AND(B417&gt;12,B417&lt;=24),2,IF(AND(B417&gt;24,B417&lt;=36),3,0)))</f>
        <v>1</v>
      </c>
      <c r="F417" s="336" t="str">
        <f t="shared" ref="F417" si="3555">IF(B418=0,0,IF(MOD(B418,3)=1,"A",IF(MOD(B418,3)=2,"B","C")))</f>
        <v>A</v>
      </c>
      <c r="G417" s="336">
        <f t="shared" ref="G417" si="3556">IF(AND(B419&gt;0,B419&lt;=12),1,IF(AND(B419&gt;12,B419&lt;=24),2,IF(AND(B419&gt;24,B419&lt;=36),3,0)))</f>
        <v>1</v>
      </c>
      <c r="H417" s="336" t="str">
        <f t="shared" ref="H417" si="3557">IF(B420=0,0,IF(MOD(B420,3)=1,"A",IF(MOD(B420,3)=2,"B","C")))</f>
        <v>C</v>
      </c>
      <c r="O417" s="306"/>
      <c r="P417" s="308"/>
      <c r="Q417" s="306"/>
      <c r="R417" s="306"/>
      <c r="X417" s="306"/>
      <c r="Y417" s="308"/>
      <c r="Z417" s="306"/>
      <c r="AA417" s="306"/>
      <c r="AG417" s="306"/>
      <c r="AH417" s="308"/>
      <c r="AI417" s="306"/>
    </row>
    <row r="418" spans="1:35">
      <c r="A418" s="327">
        <f t="shared" si="3372"/>
        <v>408</v>
      </c>
      <c r="B418" s="328">
        <f>Data!B418</f>
        <v>22</v>
      </c>
      <c r="D418" s="338">
        <f t="shared" ref="D418" si="3558">IF(B416=0,0,IF(B416&lt;=18,"L","H"))</f>
        <v>0</v>
      </c>
      <c r="E418" s="338" t="str">
        <f t="shared" ref="E418" si="3559">IF(B417=0,0,IF(ISODD(B417),"O","E"))</f>
        <v>O</v>
      </c>
      <c r="F418" s="338" t="str">
        <f t="shared" ref="F418" si="3560">IF(B418=0,0,IF(B418&lt;=18,"L","H"))</f>
        <v>H</v>
      </c>
      <c r="G418" s="338" t="str">
        <f t="shared" ref="G418" si="3561">IF(B419=0,0,IF(ISODD(B419),"O","E"))</f>
        <v>O</v>
      </c>
      <c r="H418" s="338" t="str">
        <f t="shared" ref="H418" si="3562">IF(B420=0,0,IF(B420&lt;=18,"L","H"))</f>
        <v>L</v>
      </c>
      <c r="O418" s="306"/>
      <c r="P418" s="308"/>
      <c r="Q418" s="306"/>
      <c r="R418" s="306"/>
      <c r="X418" s="306"/>
      <c r="Y418" s="308"/>
      <c r="Z418" s="306"/>
      <c r="AA418" s="306"/>
      <c r="AG418" s="306"/>
      <c r="AH418" s="308"/>
      <c r="AI418" s="306"/>
    </row>
    <row r="419" spans="1:35">
      <c r="A419" s="327">
        <f t="shared" si="3372"/>
        <v>409</v>
      </c>
      <c r="B419" s="328">
        <f>Data!B419</f>
        <v>3</v>
      </c>
      <c r="D419" s="308"/>
      <c r="E419" s="308"/>
      <c r="F419" s="308"/>
      <c r="G419" s="308"/>
      <c r="H419" s="308"/>
      <c r="O419" s="306"/>
      <c r="P419" s="308"/>
      <c r="Q419" s="306"/>
      <c r="R419" s="306"/>
      <c r="X419" s="306"/>
      <c r="Y419" s="308"/>
      <c r="Z419" s="306"/>
      <c r="AA419" s="306"/>
      <c r="AG419" s="306"/>
      <c r="AH419" s="308"/>
      <c r="AI419" s="306"/>
    </row>
    <row r="420" spans="1:35">
      <c r="A420" s="327">
        <f t="shared" si="3372"/>
        <v>410</v>
      </c>
      <c r="B420" s="328">
        <f>Data!B420</f>
        <v>6</v>
      </c>
      <c r="D420" s="308"/>
      <c r="E420" s="308"/>
      <c r="F420" s="308"/>
      <c r="G420" s="308"/>
      <c r="H420" s="308"/>
      <c r="J420" s="333" t="str">
        <f t="shared" ref="J420" si="3563">IF(D406=1,"2&amp;3",IF(D406=2,"1&amp;3","1&amp;2"))</f>
        <v>2&amp;3</v>
      </c>
      <c r="K420" s="333" t="str">
        <f t="shared" ref="K420" si="3564">IF(E406="A","B&amp;C",IF(E406="B","A&amp;C","A&amp;B"))</f>
        <v>B&amp;C</v>
      </c>
      <c r="L420" s="333" t="str">
        <f t="shared" ref="L420" si="3565">IF(F406=1,"2&amp;3",IF(F406=2,"1&amp;3","1&amp;2"))</f>
        <v>2&amp;3</v>
      </c>
      <c r="M420" s="333" t="str">
        <f t="shared" ref="M420" si="3566">IF(G406="A","B&amp;C",IF(G406="B","A&amp;C","A&amp;B"))</f>
        <v>A&amp;C</v>
      </c>
      <c r="N420" s="333" t="str">
        <f t="shared" ref="N420" si="3567">IF(H406=1,"2&amp;3",IF(H406=2,"1&amp;3","1&amp;2"))</f>
        <v>2&amp;3</v>
      </c>
      <c r="O420" s="306"/>
      <c r="P420" s="308"/>
      <c r="Q420" s="306"/>
      <c r="R420" s="306"/>
      <c r="S420" s="335" t="str">
        <f t="shared" ref="S420" si="3568">IF(D407="A","B&amp;C",IF(D407="B","A&amp;C","A&amp;B"))</f>
        <v>B&amp;C</v>
      </c>
      <c r="T420" s="335" t="str">
        <f t="shared" ref="T420" si="3569">IF(E407=1,"2&amp;3",IF(E407=2,"1&amp;3","1&amp;2"))</f>
        <v>1&amp;2</v>
      </c>
      <c r="U420" s="335" t="str">
        <f t="shared" ref="U420" si="3570">IF(F407="A","B&amp;C",IF(F407="B","A&amp;C","A&amp;B"))</f>
        <v>A&amp;C</v>
      </c>
      <c r="V420" s="335" t="str">
        <f t="shared" ref="V420" si="3571">IF(G407=1,"2&amp;3",IF(G407=2,"1&amp;3","1&amp;2"))</f>
        <v>2&amp;3</v>
      </c>
      <c r="W420" s="335" t="str">
        <f t="shared" ref="W420" si="3572">IF(H407="A","B&amp;C",IF(H407="B","A&amp;C","A&amp;B"))</f>
        <v>A&amp;C</v>
      </c>
      <c r="X420" s="306"/>
      <c r="Y420" s="308"/>
      <c r="Z420" s="306"/>
      <c r="AA420" s="306"/>
      <c r="AB420" s="337" t="str">
        <f t="shared" ref="AB420" si="3573">IF(D408="L","H","L")</f>
        <v>H</v>
      </c>
      <c r="AC420" s="337" t="str">
        <f t="shared" ref="AC420" si="3574">IF(E408="O","E","O")</f>
        <v>E</v>
      </c>
      <c r="AD420" s="337" t="str">
        <f t="shared" ref="AD420" si="3575">IF(F408="L","H","L")</f>
        <v>H</v>
      </c>
      <c r="AE420" s="337" t="str">
        <f t="shared" ref="AE420" si="3576">IF(G408="O","E","O")</f>
        <v>O</v>
      </c>
      <c r="AF420" s="337" t="str">
        <f t="shared" ref="AF420" si="3577">IF(H408="L","H","L")</f>
        <v>H</v>
      </c>
      <c r="AG420" s="306"/>
      <c r="AH420" s="308"/>
      <c r="AI420" s="306"/>
    </row>
    <row r="421" spans="1:35">
      <c r="A421" s="327">
        <f t="shared" si="3372"/>
        <v>411</v>
      </c>
      <c r="B421" s="328">
        <f>Data!B421</f>
        <v>1</v>
      </c>
      <c r="D421" s="334">
        <f t="shared" ref="D421" si="3578">IF(AND(B421&gt;0,B421&lt;=12),1,IF(AND(B421&gt;12,B421&lt;=24),2,IF(AND(B421&gt;24,B421&lt;=36),3,0)))</f>
        <v>1</v>
      </c>
      <c r="E421" s="334" t="str">
        <f t="shared" ref="E421" si="3579">IF(B422=0,0,IF(MOD(B422,3)=1,"A",IF(MOD(B422,3)=2,"B","C")))</f>
        <v>C</v>
      </c>
      <c r="F421" s="334">
        <f t="shared" ref="F421" si="3580">IF(AND(B423&gt;0,B423&lt;=12),1,IF(AND(B423&gt;12,B423&lt;=24),2,IF(AND(B423&gt;24,B423&lt;=36),3,0)))</f>
        <v>2</v>
      </c>
      <c r="G421" s="334" t="str">
        <f t="shared" ref="G421" si="3581">IF(B424=0,0,IF(MOD(B424,3)=1,"A",IF(MOD(B424,3)=2,"B","C")))</f>
        <v>A</v>
      </c>
      <c r="H421" s="334">
        <f t="shared" ref="H421" si="3582">IF(AND(B425&gt;0,B425&lt;=12),1,IF(AND(B425&gt;12,B425&lt;=24),2,IF(AND(B425&gt;24,B425&lt;=36),3,0)))</f>
        <v>2</v>
      </c>
      <c r="J421" s="314" t="str">
        <f t="shared" ref="J421" si="3583">IF(AND(D421&lt;&gt;D406,D421&lt;&gt;0),"W","L")</f>
        <v>L</v>
      </c>
      <c r="K421" s="314" t="str">
        <f t="shared" ref="K421" si="3584">IF(J421="W"," ", IF(AND(E421&lt;&gt;E406,E421&lt;&gt;0),"W","L"))</f>
        <v>W</v>
      </c>
      <c r="L421" s="314" t="str">
        <f t="shared" ref="L421:N421" si="3585">IF(OR(K421="W",K421=" ")," ",IF(AND(F421&lt;&gt;F406,F421&lt;&gt;0),"W","L"))</f>
        <v xml:space="preserve"> </v>
      </c>
      <c r="M421" s="314" t="str">
        <f t="shared" si="3585"/>
        <v xml:space="preserve"> </v>
      </c>
      <c r="N421" s="314" t="str">
        <f t="shared" si="3585"/>
        <v xml:space="preserve"> </v>
      </c>
      <c r="O421" s="306"/>
      <c r="P421" s="308">
        <f t="shared" ref="P421" si="3586">IF(J421="W",1,IF(K421="W",2,IF(L421="W",3,IF(M421="W",4,IF(N421="W",5,"L")))))</f>
        <v>2</v>
      </c>
      <c r="Q421" s="306">
        <f t="shared" ref="Q421" si="3587">IF(P421&lt;&gt;"L",Q416+1,Q416-243)</f>
        <v>80</v>
      </c>
      <c r="R421" s="306"/>
      <c r="S421" s="314" t="str">
        <f t="shared" ref="S421" si="3588">IF(AND(D422&lt;&gt;D407,D422&lt;&gt;0),"W","L")</f>
        <v>L</v>
      </c>
      <c r="T421" s="314" t="str">
        <f t="shared" ref="T421" si="3589">IF(S421="W"," ", IF(AND(E422&lt;&gt;E407,E422&lt;&gt;0),"W","L"))</f>
        <v>W</v>
      </c>
      <c r="U421" s="314" t="str">
        <f t="shared" ref="U421:W421" si="3590">IF(OR(T421="W",T421=" ")," ",IF(AND(F422&lt;&gt;F407,F422&lt;&gt;0),"W","L"))</f>
        <v xml:space="preserve"> </v>
      </c>
      <c r="V421" s="314" t="str">
        <f t="shared" si="3590"/>
        <v xml:space="preserve"> </v>
      </c>
      <c r="W421" s="314" t="str">
        <f t="shared" si="3590"/>
        <v xml:space="preserve"> </v>
      </c>
      <c r="X421" s="306"/>
      <c r="Y421" s="308">
        <f t="shared" ref="Y421" si="3591">IF(S421="W",1,IF(T421="W",2,IF(U421="W",3,IF(V421="W",4,IF(W421="W",5,"L")))))</f>
        <v>2</v>
      </c>
      <c r="Z421" s="306">
        <f t="shared" ref="Z421" si="3592">IF(Y421&lt;&gt;"L",Z416+1,Z416-243)</f>
        <v>80</v>
      </c>
      <c r="AA421" s="306"/>
      <c r="AB421" s="314" t="str">
        <f t="shared" ref="AB421" si="3593">IF(AND(D423&lt;&gt;D408,D423&lt;&gt;0),"W","L")</f>
        <v>L</v>
      </c>
      <c r="AC421" s="314" t="str">
        <f t="shared" ref="AC421" si="3594">IF(AB421="W"," ", IF(AND(E423&lt;&gt;E408,E423&lt;&gt;0),"W","L"))</f>
        <v>W</v>
      </c>
      <c r="AD421" s="314" t="str">
        <f t="shared" ref="AD421:AF421" si="3595">IF(OR(AC421="W",AC421=" ")," ",IF(AND(F423&lt;&gt;F408,F423&lt;&gt;0),"W","L"))</f>
        <v xml:space="preserve"> </v>
      </c>
      <c r="AE421" s="314" t="str">
        <f t="shared" si="3595"/>
        <v xml:space="preserve"> </v>
      </c>
      <c r="AF421" s="314" t="str">
        <f t="shared" si="3595"/>
        <v xml:space="preserve"> </v>
      </c>
      <c r="AG421" s="306"/>
      <c r="AH421" s="308">
        <f t="shared" ref="AH421" si="3596">IF(AB421="W",1,IF(AC421="W",2,IF(AD421="W",3,IF(AE421="W",4,IF(AF421="W",5,"L")))))</f>
        <v>2</v>
      </c>
      <c r="AI421" s="306">
        <f t="shared" ref="AI421" si="3597">IF(AH421&lt;&gt;"L",AI416+1,AI416-31)</f>
        <v>-112</v>
      </c>
    </row>
    <row r="422" spans="1:35">
      <c r="A422" s="327">
        <f t="shared" si="3372"/>
        <v>412</v>
      </c>
      <c r="B422" s="328">
        <f>Data!B422</f>
        <v>6</v>
      </c>
      <c r="D422" s="336" t="str">
        <f t="shared" ref="D422" si="3598">IF(B421=0,0,IF(MOD(B421,3)=1,"A",IF(MOD(B421,3)=2,"B","C")))</f>
        <v>A</v>
      </c>
      <c r="E422" s="336">
        <f t="shared" ref="E422" si="3599">IF(AND(B422&gt;0,B422&lt;=12),1,IF(AND(B422&gt;12,B422&lt;=24),2,IF(AND(B422&gt;24,B422&lt;=36),3,0)))</f>
        <v>1</v>
      </c>
      <c r="F422" s="336" t="str">
        <f t="shared" ref="F422" si="3600">IF(B423=0,0,IF(MOD(B423,3)=1,"A",IF(MOD(B423,3)=2,"B","C")))</f>
        <v>B</v>
      </c>
      <c r="G422" s="336">
        <f t="shared" ref="G422" si="3601">IF(AND(B424&gt;0,B424&lt;=12),1,IF(AND(B424&gt;12,B424&lt;=24),2,IF(AND(B424&gt;24,B424&lt;=36),3,0)))</f>
        <v>1</v>
      </c>
      <c r="H422" s="336" t="str">
        <f t="shared" ref="H422" si="3602">IF(B425=0,0,IF(MOD(B425,3)=1,"A",IF(MOD(B425,3)=2,"B","C")))</f>
        <v>A</v>
      </c>
      <c r="O422" s="306"/>
      <c r="P422" s="308"/>
      <c r="Q422" s="306"/>
      <c r="R422" s="306"/>
      <c r="X422" s="306"/>
      <c r="Y422" s="308"/>
      <c r="Z422" s="306"/>
      <c r="AA422" s="306"/>
      <c r="AG422" s="306"/>
      <c r="AH422" s="308"/>
      <c r="AI422" s="306"/>
    </row>
    <row r="423" spans="1:35">
      <c r="A423" s="327">
        <f t="shared" si="3372"/>
        <v>413</v>
      </c>
      <c r="B423" s="328">
        <f>Data!B423</f>
        <v>23</v>
      </c>
      <c r="D423" s="338" t="str">
        <f t="shared" ref="D423" si="3603">IF(B421=0,0,IF(B421&lt;=18,"L","H"))</f>
        <v>L</v>
      </c>
      <c r="E423" s="338" t="str">
        <f t="shared" ref="E423" si="3604">IF(B422=0,0,IF(ISODD(B422),"O","E"))</f>
        <v>E</v>
      </c>
      <c r="F423" s="338" t="str">
        <f t="shared" ref="F423" si="3605">IF(B423=0,0,IF(B423&lt;=18,"L","H"))</f>
        <v>H</v>
      </c>
      <c r="G423" s="338" t="str">
        <f t="shared" ref="G423" si="3606">IF(B424=0,0,IF(ISODD(B424),"O","E"))</f>
        <v>O</v>
      </c>
      <c r="H423" s="338" t="str">
        <f t="shared" ref="H423" si="3607">IF(B425=0,0,IF(B425&lt;=18,"L","H"))</f>
        <v>L</v>
      </c>
      <c r="O423" s="306"/>
      <c r="P423" s="308"/>
      <c r="Q423" s="306"/>
      <c r="R423" s="306"/>
      <c r="X423" s="306"/>
      <c r="Y423" s="308"/>
      <c r="Z423" s="306"/>
      <c r="AA423" s="306"/>
      <c r="AG423" s="306"/>
      <c r="AH423" s="308"/>
      <c r="AI423" s="306"/>
    </row>
    <row r="424" spans="1:35">
      <c r="A424" s="327">
        <f t="shared" si="3372"/>
        <v>414</v>
      </c>
      <c r="B424" s="328">
        <f>Data!B424</f>
        <v>7</v>
      </c>
      <c r="D424" s="308"/>
      <c r="E424" s="308"/>
      <c r="F424" s="308"/>
      <c r="G424" s="308"/>
      <c r="H424" s="308"/>
      <c r="O424" s="306"/>
      <c r="P424" s="308"/>
      <c r="Q424" s="306"/>
      <c r="R424" s="306"/>
      <c r="X424" s="306"/>
      <c r="Y424" s="308"/>
      <c r="Z424" s="306"/>
      <c r="AA424" s="306"/>
      <c r="AG424" s="306"/>
      <c r="AH424" s="308"/>
      <c r="AI424" s="306"/>
    </row>
    <row r="425" spans="1:35">
      <c r="A425" s="327">
        <f t="shared" si="3372"/>
        <v>415</v>
      </c>
      <c r="B425" s="328">
        <f>Data!B425</f>
        <v>13</v>
      </c>
      <c r="D425" s="308"/>
      <c r="E425" s="308"/>
      <c r="F425" s="308"/>
      <c r="G425" s="308"/>
      <c r="H425" s="308"/>
      <c r="J425" s="333" t="str">
        <f t="shared" ref="J425" si="3608">IF(D411=1,"2&amp;3",IF(D411=2,"1&amp;3","1&amp;2"))</f>
        <v>2&amp;3</v>
      </c>
      <c r="K425" s="333" t="str">
        <f t="shared" ref="K425" si="3609">IF(E411="A","B&amp;C",IF(E411="B","A&amp;C","A&amp;B"))</f>
        <v>A&amp;B</v>
      </c>
      <c r="L425" s="333" t="str">
        <f t="shared" ref="L425" si="3610">IF(F411=1,"2&amp;3",IF(F411=2,"1&amp;3","1&amp;2"))</f>
        <v>1&amp;3</v>
      </c>
      <c r="M425" s="333" t="str">
        <f t="shared" ref="M425" si="3611">IF(G411="A","B&amp;C",IF(G411="B","A&amp;C","A&amp;B"))</f>
        <v>A&amp;C</v>
      </c>
      <c r="N425" s="333" t="str">
        <f t="shared" ref="N425" si="3612">IF(H411=1,"2&amp;3",IF(H411=2,"1&amp;3","1&amp;2"))</f>
        <v>1&amp;2</v>
      </c>
      <c r="O425" s="306"/>
      <c r="P425" s="308"/>
      <c r="Q425" s="306"/>
      <c r="R425" s="306"/>
      <c r="S425" s="335" t="str">
        <f t="shared" ref="S425" si="3613">IF(D412="A","B&amp;C",IF(D412="B","A&amp;C","A&amp;B"))</f>
        <v>A&amp;B</v>
      </c>
      <c r="T425" s="335" t="str">
        <f t="shared" ref="T425" si="3614">IF(E412=1,"2&amp;3",IF(E412=2,"1&amp;3","1&amp;2"))</f>
        <v>1&amp;2</v>
      </c>
      <c r="U425" s="335" t="str">
        <f t="shared" ref="U425" si="3615">IF(F412="A","B&amp;C",IF(F412="B","A&amp;C","A&amp;B"))</f>
        <v>A&amp;C</v>
      </c>
      <c r="V425" s="335" t="str">
        <f t="shared" ref="V425" si="3616">IF(G412=1,"2&amp;3",IF(G412=2,"1&amp;3","1&amp;2"))</f>
        <v>1&amp;2</v>
      </c>
      <c r="W425" s="335" t="str">
        <f t="shared" ref="W425" si="3617">IF(H412="A","B&amp;C",IF(H412="B","A&amp;C","A&amp;B"))</f>
        <v>A&amp;B</v>
      </c>
      <c r="X425" s="306"/>
      <c r="Y425" s="308"/>
      <c r="Z425" s="306"/>
      <c r="AA425" s="306"/>
      <c r="AB425" s="337" t="str">
        <f t="shared" ref="AB425" si="3618">IF(D413="L","H","L")</f>
        <v>H</v>
      </c>
      <c r="AC425" s="337" t="str">
        <f t="shared" ref="AC425" si="3619">IF(E413="O","E","O")</f>
        <v>O</v>
      </c>
      <c r="AD425" s="337" t="str">
        <f t="shared" ref="AD425" si="3620">IF(F413="L","H","L")</f>
        <v>L</v>
      </c>
      <c r="AE425" s="337" t="str">
        <f t="shared" ref="AE425" si="3621">IF(G413="O","E","O")</f>
        <v>O</v>
      </c>
      <c r="AF425" s="337" t="str">
        <f t="shared" ref="AF425" si="3622">IF(H413="L","H","L")</f>
        <v>L</v>
      </c>
      <c r="AG425" s="306"/>
      <c r="AH425" s="308"/>
      <c r="AI425" s="306"/>
    </row>
    <row r="426" spans="1:35">
      <c r="A426" s="327">
        <f t="shared" si="3372"/>
        <v>416</v>
      </c>
      <c r="B426" s="328">
        <f>Data!B426</f>
        <v>11</v>
      </c>
      <c r="D426" s="334">
        <f t="shared" ref="D426" si="3623">IF(AND(B426&gt;0,B426&lt;=12),1,IF(AND(B426&gt;12,B426&lt;=24),2,IF(AND(B426&gt;24,B426&lt;=36),3,0)))</f>
        <v>1</v>
      </c>
      <c r="E426" s="334" t="str">
        <f t="shared" ref="E426" si="3624">IF(B427=0,0,IF(MOD(B427,3)=1,"A",IF(MOD(B427,3)=2,"B","C")))</f>
        <v>C</v>
      </c>
      <c r="F426" s="334">
        <f t="shared" ref="F426" si="3625">IF(AND(B428&gt;0,B428&lt;=12),1,IF(AND(B428&gt;12,B428&lt;=24),2,IF(AND(B428&gt;24,B428&lt;=36),3,0)))</f>
        <v>3</v>
      </c>
      <c r="G426" s="334" t="str">
        <f t="shared" ref="G426" si="3626">IF(B429=0,0,IF(MOD(B429,3)=1,"A",IF(MOD(B429,3)=2,"B","C")))</f>
        <v>B</v>
      </c>
      <c r="H426" s="334">
        <f t="shared" ref="H426" si="3627">IF(AND(B430&gt;0,B430&lt;=12),1,IF(AND(B430&gt;12,B430&lt;=24),2,IF(AND(B430&gt;24,B430&lt;=36),3,0)))</f>
        <v>2</v>
      </c>
      <c r="J426" s="314" t="str">
        <f t="shared" ref="J426" si="3628">IF(AND(D426&lt;&gt;D411,D426&lt;&gt;0),"W","L")</f>
        <v>L</v>
      </c>
      <c r="K426" s="314" t="str">
        <f t="shared" ref="K426" si="3629">IF(J426="W"," ", IF(AND(E426&lt;&gt;E411,E426&lt;&gt;0),"W","L"))</f>
        <v>L</v>
      </c>
      <c r="L426" s="314" t="str">
        <f t="shared" ref="L426:N426" si="3630">IF(OR(K426="W",K426=" ")," ",IF(AND(F426&lt;&gt;F411,F426&lt;&gt;0),"W","L"))</f>
        <v>W</v>
      </c>
      <c r="M426" s="314" t="str">
        <f t="shared" si="3630"/>
        <v xml:space="preserve"> </v>
      </c>
      <c r="N426" s="314" t="str">
        <f t="shared" si="3630"/>
        <v xml:space="preserve"> </v>
      </c>
      <c r="O426" s="306"/>
      <c r="P426" s="308">
        <f t="shared" ref="P426" si="3631">IF(J426="W",1,IF(K426="W",2,IF(L426="W",3,IF(M426="W",4,IF(N426="W",5,"L")))))</f>
        <v>3</v>
      </c>
      <c r="Q426" s="306">
        <f t="shared" ref="Q426" si="3632">IF(P426&lt;&gt;"L",Q421+1,Q421-243)</f>
        <v>81</v>
      </c>
      <c r="R426" s="306"/>
      <c r="S426" s="314" t="str">
        <f t="shared" ref="S426" si="3633">IF(AND(D427&lt;&gt;D412,D427&lt;&gt;0),"W","L")</f>
        <v>W</v>
      </c>
      <c r="T426" s="314" t="str">
        <f t="shared" ref="T426" si="3634">IF(S426="W"," ", IF(AND(E427&lt;&gt;E412,E427&lt;&gt;0),"W","L"))</f>
        <v xml:space="preserve"> </v>
      </c>
      <c r="U426" s="314" t="str">
        <f t="shared" ref="U426:W426" si="3635">IF(OR(T426="W",T426=" ")," ",IF(AND(F427&lt;&gt;F412,F427&lt;&gt;0),"W","L"))</f>
        <v xml:space="preserve"> </v>
      </c>
      <c r="V426" s="314" t="str">
        <f t="shared" si="3635"/>
        <v xml:space="preserve"> </v>
      </c>
      <c r="W426" s="314" t="str">
        <f t="shared" si="3635"/>
        <v xml:space="preserve"> </v>
      </c>
      <c r="X426" s="306"/>
      <c r="Y426" s="308">
        <f t="shared" ref="Y426" si="3636">IF(S426="W",1,IF(T426="W",2,IF(U426="W",3,IF(V426="W",4,IF(W426="W",5,"L")))))</f>
        <v>1</v>
      </c>
      <c r="Z426" s="306">
        <f t="shared" ref="Z426" si="3637">IF(Y426&lt;&gt;"L",Z421+1,Z421-243)</f>
        <v>81</v>
      </c>
      <c r="AA426" s="306"/>
      <c r="AB426" s="314" t="str">
        <f t="shared" ref="AB426" si="3638">IF(AND(D428&lt;&gt;D413,D428&lt;&gt;0),"W","L")</f>
        <v>L</v>
      </c>
      <c r="AC426" s="314" t="str">
        <f t="shared" ref="AC426" si="3639">IF(AB426="W"," ", IF(AND(E428&lt;&gt;E413,E428&lt;&gt;0),"W","L"))</f>
        <v>W</v>
      </c>
      <c r="AD426" s="314" t="str">
        <f t="shared" ref="AD426:AF426" si="3640">IF(OR(AC426="W",AC426=" ")," ",IF(AND(F428&lt;&gt;F413,F428&lt;&gt;0),"W","L"))</f>
        <v xml:space="preserve"> </v>
      </c>
      <c r="AE426" s="314" t="str">
        <f t="shared" si="3640"/>
        <v xml:space="preserve"> </v>
      </c>
      <c r="AF426" s="314" t="str">
        <f t="shared" si="3640"/>
        <v xml:space="preserve"> </v>
      </c>
      <c r="AG426" s="306"/>
      <c r="AH426" s="308">
        <f t="shared" ref="AH426" si="3641">IF(AB426="W",1,IF(AC426="W",2,IF(AD426="W",3,IF(AE426="W",4,IF(AF426="W",5,"L")))))</f>
        <v>2</v>
      </c>
      <c r="AI426" s="306">
        <f t="shared" ref="AI426" si="3642">IF(AH426&lt;&gt;"L",AI421+1,AI421-31)</f>
        <v>-111</v>
      </c>
    </row>
    <row r="427" spans="1:35">
      <c r="A427" s="327">
        <f t="shared" si="3372"/>
        <v>417</v>
      </c>
      <c r="B427" s="328">
        <f>Data!B427</f>
        <v>21</v>
      </c>
      <c r="D427" s="336" t="str">
        <f t="shared" ref="D427" si="3643">IF(B426=0,0,IF(MOD(B426,3)=1,"A",IF(MOD(B426,3)=2,"B","C")))</f>
        <v>B</v>
      </c>
      <c r="E427" s="336">
        <f t="shared" ref="E427" si="3644">IF(AND(B427&gt;0,B427&lt;=12),1,IF(AND(B427&gt;12,B427&lt;=24),2,IF(AND(B427&gt;24,B427&lt;=36),3,0)))</f>
        <v>2</v>
      </c>
      <c r="F427" s="336" t="str">
        <f t="shared" ref="F427" si="3645">IF(B428=0,0,IF(MOD(B428,3)=1,"A",IF(MOD(B428,3)=2,"B","C")))</f>
        <v>C</v>
      </c>
      <c r="G427" s="336">
        <f t="shared" ref="G427" si="3646">IF(AND(B429&gt;0,B429&lt;=12),1,IF(AND(B429&gt;12,B429&lt;=24),2,IF(AND(B429&gt;24,B429&lt;=36),3,0)))</f>
        <v>2</v>
      </c>
      <c r="H427" s="336" t="str">
        <f t="shared" ref="H427" si="3647">IF(B430=0,0,IF(MOD(B430,3)=1,"A",IF(MOD(B430,3)=2,"B","C")))</f>
        <v>A</v>
      </c>
      <c r="O427" s="306"/>
      <c r="P427" s="308"/>
      <c r="Q427" s="306"/>
      <c r="R427" s="306"/>
      <c r="X427" s="306"/>
      <c r="Y427" s="308"/>
      <c r="Z427" s="306"/>
      <c r="AA427" s="306"/>
      <c r="AG427" s="306"/>
      <c r="AH427" s="308"/>
      <c r="AI427" s="306"/>
    </row>
    <row r="428" spans="1:35">
      <c r="A428" s="327">
        <f t="shared" si="3372"/>
        <v>418</v>
      </c>
      <c r="B428" s="328">
        <f>Data!B428</f>
        <v>33</v>
      </c>
      <c r="D428" s="338" t="str">
        <f t="shared" ref="D428" si="3648">IF(B426=0,0,IF(B426&lt;=18,"L","H"))</f>
        <v>L</v>
      </c>
      <c r="E428" s="338" t="str">
        <f t="shared" ref="E428" si="3649">IF(B427=0,0,IF(ISODD(B427),"O","E"))</f>
        <v>O</v>
      </c>
      <c r="F428" s="338" t="str">
        <f t="shared" ref="F428" si="3650">IF(B428=0,0,IF(B428&lt;=18,"L","H"))</f>
        <v>H</v>
      </c>
      <c r="G428" s="338" t="str">
        <f t="shared" ref="G428" si="3651">IF(B429=0,0,IF(ISODD(B429),"O","E"))</f>
        <v>E</v>
      </c>
      <c r="H428" s="338" t="str">
        <f t="shared" ref="H428" si="3652">IF(B430=0,0,IF(B430&lt;=18,"L","H"))</f>
        <v>L</v>
      </c>
      <c r="O428" s="306"/>
      <c r="P428" s="308"/>
      <c r="Q428" s="306"/>
      <c r="R428" s="306"/>
      <c r="X428" s="306"/>
      <c r="Y428" s="308"/>
      <c r="Z428" s="306"/>
      <c r="AA428" s="306"/>
      <c r="AG428" s="306"/>
      <c r="AH428" s="308"/>
      <c r="AI428" s="306"/>
    </row>
    <row r="429" spans="1:35">
      <c r="A429" s="327">
        <f t="shared" si="3372"/>
        <v>419</v>
      </c>
      <c r="B429" s="328">
        <f>Data!B429</f>
        <v>14</v>
      </c>
      <c r="D429" s="308"/>
      <c r="E429" s="308"/>
      <c r="F429" s="308"/>
      <c r="G429" s="308"/>
      <c r="H429" s="308"/>
      <c r="O429" s="306"/>
      <c r="P429" s="308"/>
      <c r="Q429" s="306"/>
      <c r="R429" s="306"/>
      <c r="X429" s="306"/>
      <c r="Y429" s="308"/>
      <c r="Z429" s="306"/>
      <c r="AA429" s="306"/>
      <c r="AG429" s="306"/>
      <c r="AH429" s="308"/>
      <c r="AI429" s="306"/>
    </row>
    <row r="430" spans="1:35">
      <c r="A430" s="327">
        <f t="shared" si="3372"/>
        <v>420</v>
      </c>
      <c r="B430" s="328">
        <f>Data!B430</f>
        <v>16</v>
      </c>
      <c r="D430" s="308"/>
      <c r="E430" s="308"/>
      <c r="F430" s="308"/>
      <c r="G430" s="308"/>
      <c r="H430" s="308"/>
      <c r="J430" s="333" t="str">
        <f t="shared" ref="J430" si="3653">IF(D416=1,"2&amp;3",IF(D416=2,"1&amp;3","1&amp;2"))</f>
        <v>1&amp;2</v>
      </c>
      <c r="K430" s="333" t="str">
        <f t="shared" ref="K430" si="3654">IF(E416="A","B&amp;C",IF(E416="B","A&amp;C","A&amp;B"))</f>
        <v>B&amp;C</v>
      </c>
      <c r="L430" s="333" t="str">
        <f t="shared" ref="L430" si="3655">IF(F416=1,"2&amp;3",IF(F416=2,"1&amp;3","1&amp;2"))</f>
        <v>1&amp;3</v>
      </c>
      <c r="M430" s="333" t="str">
        <f t="shared" ref="M430" si="3656">IF(G416="A","B&amp;C",IF(G416="B","A&amp;C","A&amp;B"))</f>
        <v>A&amp;B</v>
      </c>
      <c r="N430" s="333" t="str">
        <f t="shared" ref="N430" si="3657">IF(H416=1,"2&amp;3",IF(H416=2,"1&amp;3","1&amp;2"))</f>
        <v>2&amp;3</v>
      </c>
      <c r="O430" s="306"/>
      <c r="P430" s="308"/>
      <c r="Q430" s="306"/>
      <c r="R430" s="306"/>
      <c r="S430" s="335" t="str">
        <f t="shared" ref="S430" si="3658">IF(D417="A","B&amp;C",IF(D417="B","A&amp;C","A&amp;B"))</f>
        <v>A&amp;B</v>
      </c>
      <c r="T430" s="335" t="str">
        <f t="shared" ref="T430" si="3659">IF(E417=1,"2&amp;3",IF(E417=2,"1&amp;3","1&amp;2"))</f>
        <v>2&amp;3</v>
      </c>
      <c r="U430" s="335" t="str">
        <f t="shared" ref="U430" si="3660">IF(F417="A","B&amp;C",IF(F417="B","A&amp;C","A&amp;B"))</f>
        <v>B&amp;C</v>
      </c>
      <c r="V430" s="335" t="str">
        <f t="shared" ref="V430" si="3661">IF(G417=1,"2&amp;3",IF(G417=2,"1&amp;3","1&amp;2"))</f>
        <v>2&amp;3</v>
      </c>
      <c r="W430" s="335" t="str">
        <f t="shared" ref="W430" si="3662">IF(H417="A","B&amp;C",IF(H417="B","A&amp;C","A&amp;B"))</f>
        <v>A&amp;B</v>
      </c>
      <c r="X430" s="306"/>
      <c r="Y430" s="308"/>
      <c r="Z430" s="306"/>
      <c r="AA430" s="306"/>
      <c r="AB430" s="337" t="str">
        <f t="shared" ref="AB430" si="3663">IF(D418="L","H","L")</f>
        <v>L</v>
      </c>
      <c r="AC430" s="337" t="str">
        <f t="shared" ref="AC430" si="3664">IF(E418="O","E","O")</f>
        <v>E</v>
      </c>
      <c r="AD430" s="337" t="str">
        <f t="shared" ref="AD430" si="3665">IF(F418="L","H","L")</f>
        <v>L</v>
      </c>
      <c r="AE430" s="337" t="str">
        <f t="shared" ref="AE430" si="3666">IF(G418="O","E","O")</f>
        <v>E</v>
      </c>
      <c r="AF430" s="337" t="str">
        <f t="shared" ref="AF430" si="3667">IF(H418="L","H","L")</f>
        <v>H</v>
      </c>
      <c r="AG430" s="306"/>
      <c r="AH430" s="308"/>
      <c r="AI430" s="306"/>
    </row>
    <row r="431" spans="1:35">
      <c r="A431" s="327">
        <f t="shared" si="3372"/>
        <v>421</v>
      </c>
      <c r="B431" s="328">
        <f>Data!B431</f>
        <v>29</v>
      </c>
      <c r="D431" s="334">
        <f t="shared" ref="D431" si="3668">IF(AND(B431&gt;0,B431&lt;=12),1,IF(AND(B431&gt;12,B431&lt;=24),2,IF(AND(B431&gt;24,B431&lt;=36),3,0)))</f>
        <v>3</v>
      </c>
      <c r="E431" s="334" t="str">
        <f t="shared" ref="E431" si="3669">IF(B432=0,0,IF(MOD(B432,3)=1,"A",IF(MOD(B432,3)=2,"B","C")))</f>
        <v>C</v>
      </c>
      <c r="F431" s="334">
        <f t="shared" ref="F431" si="3670">IF(AND(B433&gt;0,B433&lt;=12),1,IF(AND(B433&gt;12,B433&lt;=24),2,IF(AND(B433&gt;24,B433&lt;=36),3,0)))</f>
        <v>1</v>
      </c>
      <c r="G431" s="334" t="str">
        <f t="shared" ref="G431" si="3671">IF(B434=0,0,IF(MOD(B434,3)=1,"A",IF(MOD(B434,3)=2,"B","C")))</f>
        <v>A</v>
      </c>
      <c r="H431" s="334">
        <f t="shared" ref="H431" si="3672">IF(AND(B435&gt;0,B435&lt;=12),1,IF(AND(B435&gt;12,B435&lt;=24),2,IF(AND(B435&gt;24,B435&lt;=36),3,0)))</f>
        <v>1</v>
      </c>
      <c r="J431" s="314" t="str">
        <f t="shared" ref="J431" si="3673">IF(AND(D431&lt;&gt;D416,D431&lt;&gt;0),"W","L")</f>
        <v>W</v>
      </c>
      <c r="K431" s="314" t="str">
        <f t="shared" ref="K431" si="3674">IF(J431="W"," ", IF(AND(E431&lt;&gt;E416,E431&lt;&gt;0),"W","L"))</f>
        <v xml:space="preserve"> </v>
      </c>
      <c r="L431" s="314" t="str">
        <f t="shared" ref="L431:N431" si="3675">IF(OR(K431="W",K431=" ")," ",IF(AND(F431&lt;&gt;F416,F431&lt;&gt;0),"W","L"))</f>
        <v xml:space="preserve"> </v>
      </c>
      <c r="M431" s="314" t="str">
        <f t="shared" si="3675"/>
        <v xml:space="preserve"> </v>
      </c>
      <c r="N431" s="314" t="str">
        <f t="shared" si="3675"/>
        <v xml:space="preserve"> </v>
      </c>
      <c r="O431" s="306"/>
      <c r="P431" s="308">
        <f t="shared" ref="P431" si="3676">IF(J431="W",1,IF(K431="W",2,IF(L431="W",3,IF(M431="W",4,IF(N431="W",5,"L")))))</f>
        <v>1</v>
      </c>
      <c r="Q431" s="306">
        <f t="shared" ref="Q431" si="3677">IF(P431&lt;&gt;"L",Q426+1,Q426-243)</f>
        <v>82</v>
      </c>
      <c r="R431" s="306"/>
      <c r="S431" s="314" t="str">
        <f t="shared" ref="S431" si="3678">IF(AND(D432&lt;&gt;D417,D432&lt;&gt;0),"W","L")</f>
        <v>W</v>
      </c>
      <c r="T431" s="314" t="str">
        <f t="shared" ref="T431" si="3679">IF(S431="W"," ", IF(AND(E432&lt;&gt;E417,E432&lt;&gt;0),"W","L"))</f>
        <v xml:space="preserve"> </v>
      </c>
      <c r="U431" s="314" t="str">
        <f t="shared" ref="U431:W431" si="3680">IF(OR(T431="W",T431=" ")," ",IF(AND(F432&lt;&gt;F417,F432&lt;&gt;0),"W","L"))</f>
        <v xml:space="preserve"> </v>
      </c>
      <c r="V431" s="314" t="str">
        <f t="shared" si="3680"/>
        <v xml:space="preserve"> </v>
      </c>
      <c r="W431" s="314" t="str">
        <f t="shared" si="3680"/>
        <v xml:space="preserve"> </v>
      </c>
      <c r="X431" s="306"/>
      <c r="Y431" s="308">
        <f t="shared" ref="Y431" si="3681">IF(S431="W",1,IF(T431="W",2,IF(U431="W",3,IF(V431="W",4,IF(W431="W",5,"L")))))</f>
        <v>1</v>
      </c>
      <c r="Z431" s="306">
        <f t="shared" ref="Z431" si="3682">IF(Y431&lt;&gt;"L",Z426+1,Z426-243)</f>
        <v>82</v>
      </c>
      <c r="AA431" s="306"/>
      <c r="AB431" s="314" t="str">
        <f t="shared" ref="AB431" si="3683">IF(AND(D433&lt;&gt;D418,D433&lt;&gt;0),"W","L")</f>
        <v>W</v>
      </c>
      <c r="AC431" s="314" t="str">
        <f t="shared" ref="AC431" si="3684">IF(AB431="W"," ", IF(AND(E433&lt;&gt;E418,E433&lt;&gt;0),"W","L"))</f>
        <v xml:space="preserve"> </v>
      </c>
      <c r="AD431" s="314" t="str">
        <f t="shared" ref="AD431:AF431" si="3685">IF(OR(AC431="W",AC431=" ")," ",IF(AND(F433&lt;&gt;F418,F433&lt;&gt;0),"W","L"))</f>
        <v xml:space="preserve"> </v>
      </c>
      <c r="AE431" s="314" t="str">
        <f t="shared" si="3685"/>
        <v xml:space="preserve"> </v>
      </c>
      <c r="AF431" s="314" t="str">
        <f t="shared" si="3685"/>
        <v xml:space="preserve"> </v>
      </c>
      <c r="AG431" s="306"/>
      <c r="AH431" s="308">
        <f t="shared" ref="AH431" si="3686">IF(AB431="W",1,IF(AC431="W",2,IF(AD431="W",3,IF(AE431="W",4,IF(AF431="W",5,"L")))))</f>
        <v>1</v>
      </c>
      <c r="AI431" s="306">
        <f t="shared" ref="AI431" si="3687">IF(AH431&lt;&gt;"L",AI426+1,AI426-31)</f>
        <v>-110</v>
      </c>
    </row>
    <row r="432" spans="1:35">
      <c r="A432" s="327">
        <f t="shared" si="3372"/>
        <v>422</v>
      </c>
      <c r="B432" s="328">
        <f>Data!B432</f>
        <v>33</v>
      </c>
      <c r="D432" s="336" t="str">
        <f t="shared" ref="D432" si="3688">IF(B431=0,0,IF(MOD(B431,3)=1,"A",IF(MOD(B431,3)=2,"B","C")))</f>
        <v>B</v>
      </c>
      <c r="E432" s="336">
        <f t="shared" ref="E432" si="3689">IF(AND(B432&gt;0,B432&lt;=12),1,IF(AND(B432&gt;12,B432&lt;=24),2,IF(AND(B432&gt;24,B432&lt;=36),3,0)))</f>
        <v>3</v>
      </c>
      <c r="F432" s="336" t="str">
        <f t="shared" ref="F432" si="3690">IF(B433=0,0,IF(MOD(B433,3)=1,"A",IF(MOD(B433,3)=2,"B","C")))</f>
        <v>B</v>
      </c>
      <c r="G432" s="336">
        <f t="shared" ref="G432" si="3691">IF(AND(B434&gt;0,B434&lt;=12),1,IF(AND(B434&gt;12,B434&lt;=24),2,IF(AND(B434&gt;24,B434&lt;=36),3,0)))</f>
        <v>1</v>
      </c>
      <c r="H432" s="336" t="str">
        <f t="shared" ref="H432" si="3692">IF(B435=0,0,IF(MOD(B435,3)=1,"A",IF(MOD(B435,3)=2,"B","C")))</f>
        <v>A</v>
      </c>
      <c r="O432" s="306"/>
      <c r="P432" s="308"/>
      <c r="Q432" s="306"/>
      <c r="R432" s="306"/>
      <c r="X432" s="306"/>
      <c r="Y432" s="308"/>
      <c r="Z432" s="306"/>
      <c r="AA432" s="306"/>
      <c r="AG432" s="306"/>
      <c r="AH432" s="308"/>
      <c r="AI432" s="306"/>
    </row>
    <row r="433" spans="1:35">
      <c r="A433" s="327">
        <f t="shared" si="3372"/>
        <v>423</v>
      </c>
      <c r="B433" s="328">
        <f>Data!B433</f>
        <v>8</v>
      </c>
      <c r="D433" s="338" t="str">
        <f t="shared" ref="D433" si="3693">IF(B431=0,0,IF(B431&lt;=18,"L","H"))</f>
        <v>H</v>
      </c>
      <c r="E433" s="338" t="str">
        <f t="shared" ref="E433" si="3694">IF(B432=0,0,IF(ISODD(B432),"O","E"))</f>
        <v>O</v>
      </c>
      <c r="F433" s="338" t="str">
        <f t="shared" ref="F433" si="3695">IF(B433=0,0,IF(B433&lt;=18,"L","H"))</f>
        <v>L</v>
      </c>
      <c r="G433" s="338" t="str">
        <f t="shared" ref="G433" si="3696">IF(B434=0,0,IF(ISODD(B434),"O","E"))</f>
        <v>E</v>
      </c>
      <c r="H433" s="338" t="str">
        <f t="shared" ref="H433" si="3697">IF(B435=0,0,IF(B435&lt;=18,"L","H"))</f>
        <v>L</v>
      </c>
      <c r="O433" s="306"/>
      <c r="P433" s="308"/>
      <c r="Q433" s="306"/>
      <c r="R433" s="306"/>
      <c r="X433" s="306"/>
      <c r="Y433" s="308"/>
      <c r="Z433" s="306"/>
      <c r="AA433" s="306"/>
      <c r="AG433" s="306"/>
      <c r="AH433" s="308"/>
      <c r="AI433" s="306"/>
    </row>
    <row r="434" spans="1:35">
      <c r="A434" s="327">
        <f t="shared" si="3372"/>
        <v>424</v>
      </c>
      <c r="B434" s="328">
        <f>Data!B434</f>
        <v>4</v>
      </c>
      <c r="D434" s="308"/>
      <c r="E434" s="308"/>
      <c r="F434" s="308"/>
      <c r="G434" s="308"/>
      <c r="H434" s="308"/>
      <c r="O434" s="306"/>
      <c r="P434" s="308"/>
      <c r="Q434" s="306"/>
      <c r="R434" s="306"/>
      <c r="X434" s="306"/>
      <c r="Y434" s="308"/>
      <c r="Z434" s="306"/>
      <c r="AA434" s="306"/>
      <c r="AG434" s="306"/>
      <c r="AH434" s="308"/>
      <c r="AI434" s="306"/>
    </row>
    <row r="435" spans="1:35">
      <c r="A435" s="327">
        <f t="shared" si="3372"/>
        <v>425</v>
      </c>
      <c r="B435" s="328">
        <f>Data!B435</f>
        <v>10</v>
      </c>
      <c r="D435" s="308"/>
      <c r="E435" s="308"/>
      <c r="F435" s="308"/>
      <c r="G435" s="308"/>
      <c r="H435" s="308"/>
      <c r="J435" s="333" t="str">
        <f t="shared" ref="J435" si="3698">IF(D421=1,"2&amp;3",IF(D421=2,"1&amp;3","1&amp;2"))</f>
        <v>2&amp;3</v>
      </c>
      <c r="K435" s="333" t="str">
        <f t="shared" ref="K435" si="3699">IF(E421="A","B&amp;C",IF(E421="B","A&amp;C","A&amp;B"))</f>
        <v>A&amp;B</v>
      </c>
      <c r="L435" s="333" t="str">
        <f t="shared" ref="L435" si="3700">IF(F421=1,"2&amp;3",IF(F421=2,"1&amp;3","1&amp;2"))</f>
        <v>1&amp;3</v>
      </c>
      <c r="M435" s="333" t="str">
        <f t="shared" ref="M435" si="3701">IF(G421="A","B&amp;C",IF(G421="B","A&amp;C","A&amp;B"))</f>
        <v>B&amp;C</v>
      </c>
      <c r="N435" s="333" t="str">
        <f t="shared" ref="N435" si="3702">IF(H421=1,"2&amp;3",IF(H421=2,"1&amp;3","1&amp;2"))</f>
        <v>1&amp;3</v>
      </c>
      <c r="O435" s="306"/>
      <c r="P435" s="308"/>
      <c r="Q435" s="306"/>
      <c r="R435" s="306"/>
      <c r="S435" s="335" t="str">
        <f t="shared" ref="S435" si="3703">IF(D422="A","B&amp;C",IF(D422="B","A&amp;C","A&amp;B"))</f>
        <v>B&amp;C</v>
      </c>
      <c r="T435" s="335" t="str">
        <f t="shared" ref="T435" si="3704">IF(E422=1,"2&amp;3",IF(E422=2,"1&amp;3","1&amp;2"))</f>
        <v>2&amp;3</v>
      </c>
      <c r="U435" s="335" t="str">
        <f t="shared" ref="U435" si="3705">IF(F422="A","B&amp;C",IF(F422="B","A&amp;C","A&amp;B"))</f>
        <v>A&amp;C</v>
      </c>
      <c r="V435" s="335" t="str">
        <f t="shared" ref="V435" si="3706">IF(G422=1,"2&amp;3",IF(G422=2,"1&amp;3","1&amp;2"))</f>
        <v>2&amp;3</v>
      </c>
      <c r="W435" s="335" t="str">
        <f t="shared" ref="W435" si="3707">IF(H422="A","B&amp;C",IF(H422="B","A&amp;C","A&amp;B"))</f>
        <v>B&amp;C</v>
      </c>
      <c r="X435" s="306"/>
      <c r="Y435" s="308"/>
      <c r="Z435" s="306"/>
      <c r="AA435" s="306"/>
      <c r="AB435" s="337" t="str">
        <f t="shared" ref="AB435" si="3708">IF(D423="L","H","L")</f>
        <v>H</v>
      </c>
      <c r="AC435" s="337" t="str">
        <f t="shared" ref="AC435" si="3709">IF(E423="O","E","O")</f>
        <v>O</v>
      </c>
      <c r="AD435" s="337" t="str">
        <f t="shared" ref="AD435" si="3710">IF(F423="L","H","L")</f>
        <v>L</v>
      </c>
      <c r="AE435" s="337" t="str">
        <f t="shared" ref="AE435" si="3711">IF(G423="O","E","O")</f>
        <v>E</v>
      </c>
      <c r="AF435" s="337" t="str">
        <f t="shared" ref="AF435" si="3712">IF(H423="L","H","L")</f>
        <v>H</v>
      </c>
      <c r="AG435" s="306"/>
      <c r="AH435" s="308"/>
      <c r="AI435" s="306"/>
    </row>
    <row r="436" spans="1:35">
      <c r="A436" s="327">
        <f t="shared" si="3372"/>
        <v>426</v>
      </c>
      <c r="B436" s="328">
        <f>Data!B436</f>
        <v>8</v>
      </c>
      <c r="D436" s="334">
        <f t="shared" ref="D436" si="3713">IF(AND(B436&gt;0,B436&lt;=12),1,IF(AND(B436&gt;12,B436&lt;=24),2,IF(AND(B436&gt;24,B436&lt;=36),3,0)))</f>
        <v>1</v>
      </c>
      <c r="E436" s="334" t="str">
        <f t="shared" ref="E436" si="3714">IF(B437=0,0,IF(MOD(B437,3)=1,"A",IF(MOD(B437,3)=2,"B","C")))</f>
        <v>A</v>
      </c>
      <c r="F436" s="334">
        <f t="shared" ref="F436" si="3715">IF(AND(B438&gt;0,B438&lt;=12),1,IF(AND(B438&gt;12,B438&lt;=24),2,IF(AND(B438&gt;24,B438&lt;=36),3,0)))</f>
        <v>3</v>
      </c>
      <c r="G436" s="334" t="str">
        <f t="shared" ref="G436" si="3716">IF(B439=0,0,IF(MOD(B439,3)=1,"A",IF(MOD(B439,3)=2,"B","C")))</f>
        <v>A</v>
      </c>
      <c r="H436" s="334">
        <f t="shared" ref="H436" si="3717">IF(AND(B440&gt;0,B440&lt;=12),1,IF(AND(B440&gt;12,B440&lt;=24),2,IF(AND(B440&gt;24,B440&lt;=36),3,0)))</f>
        <v>2</v>
      </c>
      <c r="J436" s="314" t="str">
        <f t="shared" ref="J436" si="3718">IF(AND(D436&lt;&gt;D421,D436&lt;&gt;0),"W","L")</f>
        <v>L</v>
      </c>
      <c r="K436" s="314" t="str">
        <f t="shared" ref="K436" si="3719">IF(J436="W"," ", IF(AND(E436&lt;&gt;E421,E436&lt;&gt;0),"W","L"))</f>
        <v>W</v>
      </c>
      <c r="L436" s="314" t="str">
        <f t="shared" ref="L436:N436" si="3720">IF(OR(K436="W",K436=" ")," ",IF(AND(F436&lt;&gt;F421,F436&lt;&gt;0),"W","L"))</f>
        <v xml:space="preserve"> </v>
      </c>
      <c r="M436" s="314" t="str">
        <f t="shared" si="3720"/>
        <v xml:space="preserve"> </v>
      </c>
      <c r="N436" s="314" t="str">
        <f t="shared" si="3720"/>
        <v xml:space="preserve"> </v>
      </c>
      <c r="O436" s="306"/>
      <c r="P436" s="308">
        <f t="shared" ref="P436" si="3721">IF(J436="W",1,IF(K436="W",2,IF(L436="W",3,IF(M436="W",4,IF(N436="W",5,"L")))))</f>
        <v>2</v>
      </c>
      <c r="Q436" s="306">
        <f t="shared" ref="Q436" si="3722">IF(P436&lt;&gt;"L",Q431+1,Q431-243)</f>
        <v>83</v>
      </c>
      <c r="R436" s="306"/>
      <c r="S436" s="314" t="str">
        <f t="shared" ref="S436" si="3723">IF(AND(D437&lt;&gt;D422,D437&lt;&gt;0),"W","L")</f>
        <v>W</v>
      </c>
      <c r="T436" s="314" t="str">
        <f t="shared" ref="T436" si="3724">IF(S436="W"," ", IF(AND(E437&lt;&gt;E422,E437&lt;&gt;0),"W","L"))</f>
        <v xml:space="preserve"> </v>
      </c>
      <c r="U436" s="314" t="str">
        <f t="shared" ref="U436:W436" si="3725">IF(OR(T436="W",T436=" ")," ",IF(AND(F437&lt;&gt;F422,F437&lt;&gt;0),"W","L"))</f>
        <v xml:space="preserve"> </v>
      </c>
      <c r="V436" s="314" t="str">
        <f t="shared" si="3725"/>
        <v xml:space="preserve"> </v>
      </c>
      <c r="W436" s="314" t="str">
        <f t="shared" si="3725"/>
        <v xml:space="preserve"> </v>
      </c>
      <c r="X436" s="306"/>
      <c r="Y436" s="308">
        <f t="shared" ref="Y436" si="3726">IF(S436="W",1,IF(T436="W",2,IF(U436="W",3,IF(V436="W",4,IF(W436="W",5,"L")))))</f>
        <v>1</v>
      </c>
      <c r="Z436" s="306">
        <f t="shared" ref="Z436" si="3727">IF(Y436&lt;&gt;"L",Z431+1,Z431-243)</f>
        <v>83</v>
      </c>
      <c r="AA436" s="306"/>
      <c r="AB436" s="314" t="str">
        <f t="shared" ref="AB436" si="3728">IF(AND(D438&lt;&gt;D423,D438&lt;&gt;0),"W","L")</f>
        <v>L</v>
      </c>
      <c r="AC436" s="314" t="str">
        <f t="shared" ref="AC436" si="3729">IF(AB436="W"," ", IF(AND(E438&lt;&gt;E423,E438&lt;&gt;0),"W","L"))</f>
        <v>W</v>
      </c>
      <c r="AD436" s="314" t="str">
        <f t="shared" ref="AD436:AF436" si="3730">IF(OR(AC436="W",AC436=" ")," ",IF(AND(F438&lt;&gt;F423,F438&lt;&gt;0),"W","L"))</f>
        <v xml:space="preserve"> </v>
      </c>
      <c r="AE436" s="314" t="str">
        <f t="shared" si="3730"/>
        <v xml:space="preserve"> </v>
      </c>
      <c r="AF436" s="314" t="str">
        <f t="shared" si="3730"/>
        <v xml:space="preserve"> </v>
      </c>
      <c r="AG436" s="306"/>
      <c r="AH436" s="308">
        <f t="shared" ref="AH436" si="3731">IF(AB436="W",1,IF(AC436="W",2,IF(AD436="W",3,IF(AE436="W",4,IF(AF436="W",5,"L")))))</f>
        <v>2</v>
      </c>
      <c r="AI436" s="306">
        <f t="shared" ref="AI436" si="3732">IF(AH436&lt;&gt;"L",AI431+1,AI431-31)</f>
        <v>-109</v>
      </c>
    </row>
    <row r="437" spans="1:35">
      <c r="A437" s="327">
        <f t="shared" si="3372"/>
        <v>427</v>
      </c>
      <c r="B437" s="328">
        <f>Data!B437</f>
        <v>7</v>
      </c>
      <c r="D437" s="336" t="str">
        <f t="shared" ref="D437" si="3733">IF(B436=0,0,IF(MOD(B436,3)=1,"A",IF(MOD(B436,3)=2,"B","C")))</f>
        <v>B</v>
      </c>
      <c r="E437" s="336">
        <f t="shared" ref="E437" si="3734">IF(AND(B437&gt;0,B437&lt;=12),1,IF(AND(B437&gt;12,B437&lt;=24),2,IF(AND(B437&gt;24,B437&lt;=36),3,0)))</f>
        <v>1</v>
      </c>
      <c r="F437" s="336" t="str">
        <f t="shared" ref="F437" si="3735">IF(B438=0,0,IF(MOD(B438,3)=1,"A",IF(MOD(B438,3)=2,"B","C")))</f>
        <v>A</v>
      </c>
      <c r="G437" s="336">
        <f t="shared" ref="G437" si="3736">IF(AND(B439&gt;0,B439&lt;=12),1,IF(AND(B439&gt;12,B439&lt;=24),2,IF(AND(B439&gt;24,B439&lt;=36),3,0)))</f>
        <v>2</v>
      </c>
      <c r="H437" s="336" t="str">
        <f t="shared" ref="H437" si="3737">IF(B440=0,0,IF(MOD(B440,3)=1,"A",IF(MOD(B440,3)=2,"B","C")))</f>
        <v>C</v>
      </c>
      <c r="O437" s="306"/>
      <c r="P437" s="308"/>
      <c r="Q437" s="306"/>
      <c r="R437" s="306"/>
      <c r="X437" s="306"/>
      <c r="Y437" s="308"/>
      <c r="Z437" s="306"/>
      <c r="AA437" s="306"/>
      <c r="AG437" s="306"/>
      <c r="AH437" s="308"/>
      <c r="AI437" s="306"/>
    </row>
    <row r="438" spans="1:35">
      <c r="A438" s="327">
        <f t="shared" si="3372"/>
        <v>428</v>
      </c>
      <c r="B438" s="328">
        <f>Data!B438</f>
        <v>25</v>
      </c>
      <c r="D438" s="338" t="str">
        <f t="shared" ref="D438" si="3738">IF(B436=0,0,IF(B436&lt;=18,"L","H"))</f>
        <v>L</v>
      </c>
      <c r="E438" s="338" t="str">
        <f t="shared" ref="E438" si="3739">IF(B437=0,0,IF(ISODD(B437),"O","E"))</f>
        <v>O</v>
      </c>
      <c r="F438" s="338" t="str">
        <f t="shared" ref="F438" si="3740">IF(B438=0,0,IF(B438&lt;=18,"L","H"))</f>
        <v>H</v>
      </c>
      <c r="G438" s="338" t="str">
        <f t="shared" ref="G438" si="3741">IF(B439=0,0,IF(ISODD(B439),"O","E"))</f>
        <v>E</v>
      </c>
      <c r="H438" s="338" t="str">
        <f t="shared" ref="H438" si="3742">IF(B440=0,0,IF(B440&lt;=18,"L","H"))</f>
        <v>H</v>
      </c>
      <c r="O438" s="306"/>
      <c r="P438" s="308"/>
      <c r="Q438" s="306"/>
      <c r="R438" s="306"/>
      <c r="X438" s="306"/>
      <c r="Y438" s="308"/>
      <c r="Z438" s="306"/>
      <c r="AA438" s="306"/>
      <c r="AG438" s="306"/>
      <c r="AH438" s="308"/>
      <c r="AI438" s="306"/>
    </row>
    <row r="439" spans="1:35">
      <c r="A439" s="327">
        <f t="shared" si="3372"/>
        <v>429</v>
      </c>
      <c r="B439" s="328">
        <f>Data!B439</f>
        <v>22</v>
      </c>
      <c r="D439" s="308"/>
      <c r="E439" s="308"/>
      <c r="F439" s="308"/>
      <c r="G439" s="308"/>
      <c r="H439" s="308"/>
      <c r="O439" s="306"/>
      <c r="P439" s="308"/>
      <c r="Q439" s="306"/>
      <c r="R439" s="306"/>
      <c r="X439" s="306"/>
      <c r="Y439" s="308"/>
      <c r="Z439" s="306"/>
      <c r="AA439" s="306"/>
      <c r="AG439" s="306"/>
      <c r="AH439" s="308"/>
      <c r="AI439" s="306"/>
    </row>
    <row r="440" spans="1:35">
      <c r="A440" s="327">
        <f t="shared" si="3372"/>
        <v>430</v>
      </c>
      <c r="B440" s="328">
        <f>Data!B440</f>
        <v>24</v>
      </c>
      <c r="D440" s="308"/>
      <c r="E440" s="308"/>
      <c r="F440" s="308"/>
      <c r="G440" s="308"/>
      <c r="H440" s="308"/>
      <c r="J440" s="333" t="str">
        <f t="shared" ref="J440" si="3743">IF(D426=1,"2&amp;3",IF(D426=2,"1&amp;3","1&amp;2"))</f>
        <v>2&amp;3</v>
      </c>
      <c r="K440" s="333" t="str">
        <f t="shared" ref="K440" si="3744">IF(E426="A","B&amp;C",IF(E426="B","A&amp;C","A&amp;B"))</f>
        <v>A&amp;B</v>
      </c>
      <c r="L440" s="333" t="str">
        <f t="shared" ref="L440" si="3745">IF(F426=1,"2&amp;3",IF(F426=2,"1&amp;3","1&amp;2"))</f>
        <v>1&amp;2</v>
      </c>
      <c r="M440" s="333" t="str">
        <f t="shared" ref="M440" si="3746">IF(G426="A","B&amp;C",IF(G426="B","A&amp;C","A&amp;B"))</f>
        <v>A&amp;C</v>
      </c>
      <c r="N440" s="333" t="str">
        <f t="shared" ref="N440" si="3747">IF(H426=1,"2&amp;3",IF(H426=2,"1&amp;3","1&amp;2"))</f>
        <v>1&amp;3</v>
      </c>
      <c r="O440" s="306"/>
      <c r="P440" s="308"/>
      <c r="Q440" s="306"/>
      <c r="R440" s="306"/>
      <c r="S440" s="335" t="str">
        <f t="shared" ref="S440" si="3748">IF(D427="A","B&amp;C",IF(D427="B","A&amp;C","A&amp;B"))</f>
        <v>A&amp;C</v>
      </c>
      <c r="T440" s="335" t="str">
        <f t="shared" ref="T440" si="3749">IF(E427=1,"2&amp;3",IF(E427=2,"1&amp;3","1&amp;2"))</f>
        <v>1&amp;3</v>
      </c>
      <c r="U440" s="335" t="str">
        <f t="shared" ref="U440" si="3750">IF(F427="A","B&amp;C",IF(F427="B","A&amp;C","A&amp;B"))</f>
        <v>A&amp;B</v>
      </c>
      <c r="V440" s="335" t="str">
        <f t="shared" ref="V440" si="3751">IF(G427=1,"2&amp;3",IF(G427=2,"1&amp;3","1&amp;2"))</f>
        <v>1&amp;3</v>
      </c>
      <c r="W440" s="335" t="str">
        <f t="shared" ref="W440" si="3752">IF(H427="A","B&amp;C",IF(H427="B","A&amp;C","A&amp;B"))</f>
        <v>B&amp;C</v>
      </c>
      <c r="X440" s="306"/>
      <c r="Y440" s="308"/>
      <c r="Z440" s="306"/>
      <c r="AA440" s="306"/>
      <c r="AB440" s="337" t="str">
        <f t="shared" ref="AB440" si="3753">IF(D428="L","H","L")</f>
        <v>H</v>
      </c>
      <c r="AC440" s="337" t="str">
        <f t="shared" ref="AC440" si="3754">IF(E428="O","E","O")</f>
        <v>E</v>
      </c>
      <c r="AD440" s="337" t="str">
        <f t="shared" ref="AD440" si="3755">IF(F428="L","H","L")</f>
        <v>L</v>
      </c>
      <c r="AE440" s="337" t="str">
        <f t="shared" ref="AE440" si="3756">IF(G428="O","E","O")</f>
        <v>O</v>
      </c>
      <c r="AF440" s="337" t="str">
        <f t="shared" ref="AF440" si="3757">IF(H428="L","H","L")</f>
        <v>H</v>
      </c>
      <c r="AG440" s="306"/>
      <c r="AH440" s="308"/>
      <c r="AI440" s="306"/>
    </row>
    <row r="441" spans="1:35">
      <c r="A441" s="327">
        <f t="shared" si="3372"/>
        <v>431</v>
      </c>
      <c r="B441" s="328">
        <f>Data!B441</f>
        <v>19</v>
      </c>
      <c r="D441" s="334">
        <f t="shared" ref="D441" si="3758">IF(AND(B441&gt;0,B441&lt;=12),1,IF(AND(B441&gt;12,B441&lt;=24),2,IF(AND(B441&gt;24,B441&lt;=36),3,0)))</f>
        <v>2</v>
      </c>
      <c r="E441" s="334" t="str">
        <f t="shared" ref="E441" si="3759">IF(B442=0,0,IF(MOD(B442,3)=1,"A",IF(MOD(B442,3)=2,"B","C")))</f>
        <v>A</v>
      </c>
      <c r="F441" s="334">
        <f t="shared" ref="F441" si="3760">IF(AND(B443&gt;0,B443&lt;=12),1,IF(AND(B443&gt;12,B443&lt;=24),2,IF(AND(B443&gt;24,B443&lt;=36),3,0)))</f>
        <v>3</v>
      </c>
      <c r="G441" s="334" t="str">
        <f t="shared" ref="G441" si="3761">IF(B444=0,0,IF(MOD(B444,3)=1,"A",IF(MOD(B444,3)=2,"B","C")))</f>
        <v>B</v>
      </c>
      <c r="H441" s="334">
        <f t="shared" ref="H441" si="3762">IF(AND(B445&gt;0,B445&lt;=12),1,IF(AND(B445&gt;12,B445&lt;=24),2,IF(AND(B445&gt;24,B445&lt;=36),3,0)))</f>
        <v>1</v>
      </c>
      <c r="J441" s="314" t="str">
        <f t="shared" ref="J441" si="3763">IF(AND(D441&lt;&gt;D426,D441&lt;&gt;0),"W","L")</f>
        <v>W</v>
      </c>
      <c r="K441" s="314" t="str">
        <f t="shared" ref="K441" si="3764">IF(J441="W"," ", IF(AND(E441&lt;&gt;E426,E441&lt;&gt;0),"W","L"))</f>
        <v xml:space="preserve"> </v>
      </c>
      <c r="L441" s="314" t="str">
        <f t="shared" ref="L441:N441" si="3765">IF(OR(K441="W",K441=" ")," ",IF(AND(F441&lt;&gt;F426,F441&lt;&gt;0),"W","L"))</f>
        <v xml:space="preserve"> </v>
      </c>
      <c r="M441" s="314" t="str">
        <f t="shared" si="3765"/>
        <v xml:space="preserve"> </v>
      </c>
      <c r="N441" s="314" t="str">
        <f t="shared" si="3765"/>
        <v xml:space="preserve"> </v>
      </c>
      <c r="O441" s="306"/>
      <c r="P441" s="308">
        <f t="shared" ref="P441" si="3766">IF(J441="W",1,IF(K441="W",2,IF(L441="W",3,IF(M441="W",4,IF(N441="W",5,"L")))))</f>
        <v>1</v>
      </c>
      <c r="Q441" s="306">
        <f t="shared" ref="Q441" si="3767">IF(P441&lt;&gt;"L",Q436+1,Q436-243)</f>
        <v>84</v>
      </c>
      <c r="R441" s="306"/>
      <c r="S441" s="314" t="str">
        <f t="shared" ref="S441" si="3768">IF(AND(D442&lt;&gt;D427,D442&lt;&gt;0),"W","L")</f>
        <v>W</v>
      </c>
      <c r="T441" s="314" t="str">
        <f t="shared" ref="T441" si="3769">IF(S441="W"," ", IF(AND(E442&lt;&gt;E427,E442&lt;&gt;0),"W","L"))</f>
        <v xml:space="preserve"> </v>
      </c>
      <c r="U441" s="314" t="str">
        <f t="shared" ref="U441:W441" si="3770">IF(OR(T441="W",T441=" ")," ",IF(AND(F442&lt;&gt;F427,F442&lt;&gt;0),"W","L"))</f>
        <v xml:space="preserve"> </v>
      </c>
      <c r="V441" s="314" t="str">
        <f t="shared" si="3770"/>
        <v xml:space="preserve"> </v>
      </c>
      <c r="W441" s="314" t="str">
        <f t="shared" si="3770"/>
        <v xml:space="preserve"> </v>
      </c>
      <c r="X441" s="306"/>
      <c r="Y441" s="308">
        <f t="shared" ref="Y441" si="3771">IF(S441="W",1,IF(T441="W",2,IF(U441="W",3,IF(V441="W",4,IF(W441="W",5,"L")))))</f>
        <v>1</v>
      </c>
      <c r="Z441" s="306">
        <f t="shared" ref="Z441" si="3772">IF(Y441&lt;&gt;"L",Z436+1,Z436-243)</f>
        <v>84</v>
      </c>
      <c r="AA441" s="306"/>
      <c r="AB441" s="314" t="str">
        <f t="shared" ref="AB441" si="3773">IF(AND(D443&lt;&gt;D428,D443&lt;&gt;0),"W","L")</f>
        <v>W</v>
      </c>
      <c r="AC441" s="314" t="str">
        <f t="shared" ref="AC441" si="3774">IF(AB441="W"," ", IF(AND(E443&lt;&gt;E428,E443&lt;&gt;0),"W","L"))</f>
        <v xml:space="preserve"> </v>
      </c>
      <c r="AD441" s="314" t="str">
        <f t="shared" ref="AD441:AF441" si="3775">IF(OR(AC441="W",AC441=" ")," ",IF(AND(F443&lt;&gt;F428,F443&lt;&gt;0),"W","L"))</f>
        <v xml:space="preserve"> </v>
      </c>
      <c r="AE441" s="314" t="str">
        <f t="shared" si="3775"/>
        <v xml:space="preserve"> </v>
      </c>
      <c r="AF441" s="314" t="str">
        <f t="shared" si="3775"/>
        <v xml:space="preserve"> </v>
      </c>
      <c r="AG441" s="306"/>
      <c r="AH441" s="308">
        <f t="shared" ref="AH441" si="3776">IF(AB441="W",1,IF(AC441="W",2,IF(AD441="W",3,IF(AE441="W",4,IF(AF441="W",5,"L")))))</f>
        <v>1</v>
      </c>
      <c r="AI441" s="306">
        <f t="shared" ref="AI441" si="3777">IF(AH441&lt;&gt;"L",AI436+1,AI436-31)</f>
        <v>-108</v>
      </c>
    </row>
    <row r="442" spans="1:35">
      <c r="A442" s="327">
        <f t="shared" si="3372"/>
        <v>432</v>
      </c>
      <c r="B442" s="328">
        <f>Data!B442</f>
        <v>10</v>
      </c>
      <c r="D442" s="336" t="str">
        <f t="shared" ref="D442" si="3778">IF(B441=0,0,IF(MOD(B441,3)=1,"A",IF(MOD(B441,3)=2,"B","C")))</f>
        <v>A</v>
      </c>
      <c r="E442" s="336">
        <f t="shared" ref="E442" si="3779">IF(AND(B442&gt;0,B442&lt;=12),1,IF(AND(B442&gt;12,B442&lt;=24),2,IF(AND(B442&gt;24,B442&lt;=36),3,0)))</f>
        <v>1</v>
      </c>
      <c r="F442" s="336" t="str">
        <f t="shared" ref="F442" si="3780">IF(B443=0,0,IF(MOD(B443,3)=1,"A",IF(MOD(B443,3)=2,"B","C")))</f>
        <v>B</v>
      </c>
      <c r="G442" s="336">
        <f t="shared" ref="G442" si="3781">IF(AND(B444&gt;0,B444&lt;=12),1,IF(AND(B444&gt;12,B444&lt;=24),2,IF(AND(B444&gt;24,B444&lt;=36),3,0)))</f>
        <v>1</v>
      </c>
      <c r="H442" s="336" t="str">
        <f t="shared" ref="H442" si="3782">IF(B445=0,0,IF(MOD(B445,3)=1,"A",IF(MOD(B445,3)=2,"B","C")))</f>
        <v>B</v>
      </c>
      <c r="O442" s="306"/>
      <c r="P442" s="308"/>
      <c r="Q442" s="306"/>
      <c r="R442" s="306"/>
      <c r="X442" s="306"/>
      <c r="Y442" s="308"/>
      <c r="Z442" s="306"/>
      <c r="AA442" s="306"/>
      <c r="AG442" s="306"/>
      <c r="AH442" s="308"/>
      <c r="AI442" s="306"/>
    </row>
    <row r="443" spans="1:35">
      <c r="A443" s="327">
        <f t="shared" si="3372"/>
        <v>433</v>
      </c>
      <c r="B443" s="328">
        <f>Data!B443</f>
        <v>26</v>
      </c>
      <c r="D443" s="338" t="str">
        <f t="shared" ref="D443" si="3783">IF(B441=0,0,IF(B441&lt;=18,"L","H"))</f>
        <v>H</v>
      </c>
      <c r="E443" s="338" t="str">
        <f t="shared" ref="E443" si="3784">IF(B442=0,0,IF(ISODD(B442),"O","E"))</f>
        <v>E</v>
      </c>
      <c r="F443" s="338" t="str">
        <f t="shared" ref="F443" si="3785">IF(B443=0,0,IF(B443&lt;=18,"L","H"))</f>
        <v>H</v>
      </c>
      <c r="G443" s="338" t="str">
        <f t="shared" ref="G443" si="3786">IF(B444=0,0,IF(ISODD(B444),"O","E"))</f>
        <v>O</v>
      </c>
      <c r="H443" s="338" t="str">
        <f t="shared" ref="H443" si="3787">IF(B445=0,0,IF(B445&lt;=18,"L","H"))</f>
        <v>L</v>
      </c>
      <c r="O443" s="306"/>
      <c r="P443" s="308"/>
      <c r="Q443" s="306"/>
      <c r="R443" s="306"/>
      <c r="X443" s="306"/>
      <c r="Y443" s="308"/>
      <c r="Z443" s="306"/>
      <c r="AA443" s="306"/>
      <c r="AG443" s="306"/>
      <c r="AH443" s="308"/>
      <c r="AI443" s="306"/>
    </row>
    <row r="444" spans="1:35">
      <c r="A444" s="327">
        <f t="shared" si="3372"/>
        <v>434</v>
      </c>
      <c r="B444" s="328">
        <f>Data!B444</f>
        <v>11</v>
      </c>
      <c r="D444" s="308"/>
      <c r="E444" s="308"/>
      <c r="F444" s="308"/>
      <c r="G444" s="308"/>
      <c r="H444" s="308"/>
      <c r="O444" s="306"/>
      <c r="P444" s="308"/>
      <c r="Q444" s="306"/>
      <c r="R444" s="306"/>
      <c r="X444" s="306"/>
      <c r="Y444" s="308"/>
      <c r="Z444" s="306"/>
      <c r="AA444" s="306"/>
      <c r="AG444" s="306"/>
      <c r="AH444" s="308"/>
      <c r="AI444" s="306"/>
    </row>
    <row r="445" spans="1:35">
      <c r="A445" s="327">
        <f t="shared" si="3372"/>
        <v>435</v>
      </c>
      <c r="B445" s="328">
        <f>Data!B445</f>
        <v>8</v>
      </c>
      <c r="D445" s="308"/>
      <c r="E445" s="308"/>
      <c r="F445" s="308"/>
      <c r="G445" s="308"/>
      <c r="H445" s="308"/>
      <c r="J445" s="333" t="str">
        <f t="shared" ref="J445" si="3788">IF(D431=1,"2&amp;3",IF(D431=2,"1&amp;3","1&amp;2"))</f>
        <v>1&amp;2</v>
      </c>
      <c r="K445" s="333" t="str">
        <f t="shared" ref="K445" si="3789">IF(E431="A","B&amp;C",IF(E431="B","A&amp;C","A&amp;B"))</f>
        <v>A&amp;B</v>
      </c>
      <c r="L445" s="333" t="str">
        <f t="shared" ref="L445" si="3790">IF(F431=1,"2&amp;3",IF(F431=2,"1&amp;3","1&amp;2"))</f>
        <v>2&amp;3</v>
      </c>
      <c r="M445" s="333" t="str">
        <f t="shared" ref="M445" si="3791">IF(G431="A","B&amp;C",IF(G431="B","A&amp;C","A&amp;B"))</f>
        <v>B&amp;C</v>
      </c>
      <c r="N445" s="333" t="str">
        <f t="shared" ref="N445" si="3792">IF(H431=1,"2&amp;3",IF(H431=2,"1&amp;3","1&amp;2"))</f>
        <v>2&amp;3</v>
      </c>
      <c r="O445" s="306"/>
      <c r="P445" s="308"/>
      <c r="Q445" s="306"/>
      <c r="R445" s="306"/>
      <c r="S445" s="335" t="str">
        <f t="shared" ref="S445" si="3793">IF(D432="A","B&amp;C",IF(D432="B","A&amp;C","A&amp;B"))</f>
        <v>A&amp;C</v>
      </c>
      <c r="T445" s="335" t="str">
        <f t="shared" ref="T445" si="3794">IF(E432=1,"2&amp;3",IF(E432=2,"1&amp;3","1&amp;2"))</f>
        <v>1&amp;2</v>
      </c>
      <c r="U445" s="335" t="str">
        <f t="shared" ref="U445" si="3795">IF(F432="A","B&amp;C",IF(F432="B","A&amp;C","A&amp;B"))</f>
        <v>A&amp;C</v>
      </c>
      <c r="V445" s="335" t="str">
        <f t="shared" ref="V445" si="3796">IF(G432=1,"2&amp;3",IF(G432=2,"1&amp;3","1&amp;2"))</f>
        <v>2&amp;3</v>
      </c>
      <c r="W445" s="335" t="str">
        <f t="shared" ref="W445" si="3797">IF(H432="A","B&amp;C",IF(H432="B","A&amp;C","A&amp;B"))</f>
        <v>B&amp;C</v>
      </c>
      <c r="X445" s="306"/>
      <c r="Y445" s="308"/>
      <c r="Z445" s="306"/>
      <c r="AA445" s="306"/>
      <c r="AB445" s="337" t="str">
        <f t="shared" ref="AB445" si="3798">IF(D433="L","H","L")</f>
        <v>L</v>
      </c>
      <c r="AC445" s="337" t="str">
        <f t="shared" ref="AC445" si="3799">IF(E433="O","E","O")</f>
        <v>E</v>
      </c>
      <c r="AD445" s="337" t="str">
        <f t="shared" ref="AD445" si="3800">IF(F433="L","H","L")</f>
        <v>H</v>
      </c>
      <c r="AE445" s="337" t="str">
        <f t="shared" ref="AE445" si="3801">IF(G433="O","E","O")</f>
        <v>O</v>
      </c>
      <c r="AF445" s="337" t="str">
        <f t="shared" ref="AF445" si="3802">IF(H433="L","H","L")</f>
        <v>H</v>
      </c>
      <c r="AG445" s="306"/>
      <c r="AH445" s="308"/>
      <c r="AI445" s="306"/>
    </row>
    <row r="446" spans="1:35">
      <c r="A446" s="327">
        <f t="shared" si="3372"/>
        <v>436</v>
      </c>
      <c r="B446" s="328">
        <f>Data!B446</f>
        <v>25</v>
      </c>
      <c r="D446" s="334">
        <f t="shared" ref="D446" si="3803">IF(AND(B446&gt;0,B446&lt;=12),1,IF(AND(B446&gt;12,B446&lt;=24),2,IF(AND(B446&gt;24,B446&lt;=36),3,0)))</f>
        <v>3</v>
      </c>
      <c r="E446" s="334" t="str">
        <f t="shared" ref="E446" si="3804">IF(B447=0,0,IF(MOD(B447,3)=1,"A",IF(MOD(B447,3)=2,"B","C")))</f>
        <v>B</v>
      </c>
      <c r="F446" s="334">
        <f t="shared" ref="F446" si="3805">IF(AND(B448&gt;0,B448&lt;=12),1,IF(AND(B448&gt;12,B448&lt;=24),2,IF(AND(B448&gt;24,B448&lt;=36),3,0)))</f>
        <v>1</v>
      </c>
      <c r="G446" s="334" t="str">
        <f t="shared" ref="G446" si="3806">IF(B449=0,0,IF(MOD(B449,3)=1,"A",IF(MOD(B449,3)=2,"B","C")))</f>
        <v>A</v>
      </c>
      <c r="H446" s="334">
        <f t="shared" ref="H446" si="3807">IF(AND(B450&gt;0,B450&lt;=12),1,IF(AND(B450&gt;12,B450&lt;=24),2,IF(AND(B450&gt;24,B450&lt;=36),3,0)))</f>
        <v>1</v>
      </c>
      <c r="J446" s="314" t="str">
        <f t="shared" ref="J446" si="3808">IF(AND(D446&lt;&gt;D431,D446&lt;&gt;0),"W","L")</f>
        <v>L</v>
      </c>
      <c r="K446" s="314" t="str">
        <f t="shared" ref="K446" si="3809">IF(J446="W"," ", IF(AND(E446&lt;&gt;E431,E446&lt;&gt;0),"W","L"))</f>
        <v>W</v>
      </c>
      <c r="L446" s="314" t="str">
        <f t="shared" ref="L446:N446" si="3810">IF(OR(K446="W",K446=" ")," ",IF(AND(F446&lt;&gt;F431,F446&lt;&gt;0),"W","L"))</f>
        <v xml:space="preserve"> </v>
      </c>
      <c r="M446" s="314" t="str">
        <f t="shared" si="3810"/>
        <v xml:space="preserve"> </v>
      </c>
      <c r="N446" s="314" t="str">
        <f t="shared" si="3810"/>
        <v xml:space="preserve"> </v>
      </c>
      <c r="O446" s="306"/>
      <c r="P446" s="308">
        <f t="shared" ref="P446" si="3811">IF(J446="W",1,IF(K446="W",2,IF(L446="W",3,IF(M446="W",4,IF(N446="W",5,"L")))))</f>
        <v>2</v>
      </c>
      <c r="Q446" s="306">
        <f t="shared" ref="Q446" si="3812">IF(P446&lt;&gt;"L",Q441+1,Q441-243)</f>
        <v>85</v>
      </c>
      <c r="R446" s="306"/>
      <c r="S446" s="314" t="str">
        <f t="shared" ref="S446" si="3813">IF(AND(D447&lt;&gt;D432,D447&lt;&gt;0),"W","L")</f>
        <v>W</v>
      </c>
      <c r="T446" s="314" t="str">
        <f t="shared" ref="T446" si="3814">IF(S446="W"," ", IF(AND(E447&lt;&gt;E432,E447&lt;&gt;0),"W","L"))</f>
        <v xml:space="preserve"> </v>
      </c>
      <c r="U446" s="314" t="str">
        <f t="shared" ref="U446:W446" si="3815">IF(OR(T446="W",T446=" ")," ",IF(AND(F447&lt;&gt;F432,F447&lt;&gt;0),"W","L"))</f>
        <v xml:space="preserve"> </v>
      </c>
      <c r="V446" s="314" t="str">
        <f t="shared" si="3815"/>
        <v xml:space="preserve"> </v>
      </c>
      <c r="W446" s="314" t="str">
        <f t="shared" si="3815"/>
        <v xml:space="preserve"> </v>
      </c>
      <c r="X446" s="306"/>
      <c r="Y446" s="308">
        <f t="shared" ref="Y446" si="3816">IF(S446="W",1,IF(T446="W",2,IF(U446="W",3,IF(V446="W",4,IF(W446="W",5,"L")))))</f>
        <v>1</v>
      </c>
      <c r="Z446" s="306">
        <f t="shared" ref="Z446" si="3817">IF(Y446&lt;&gt;"L",Z441+1,Z441-243)</f>
        <v>85</v>
      </c>
      <c r="AA446" s="306"/>
      <c r="AB446" s="314" t="str">
        <f t="shared" ref="AB446" si="3818">IF(AND(D448&lt;&gt;D433,D448&lt;&gt;0),"W","L")</f>
        <v>L</v>
      </c>
      <c r="AC446" s="314" t="str">
        <f t="shared" ref="AC446" si="3819">IF(AB446="W"," ", IF(AND(E448&lt;&gt;E433,E448&lt;&gt;0),"W","L"))</f>
        <v>L</v>
      </c>
      <c r="AD446" s="314" t="str">
        <f t="shared" ref="AD446:AF446" si="3820">IF(OR(AC446="W",AC446=" ")," ",IF(AND(F448&lt;&gt;F433,F448&lt;&gt;0),"W","L"))</f>
        <v>L</v>
      </c>
      <c r="AE446" s="314" t="str">
        <f t="shared" si="3820"/>
        <v>W</v>
      </c>
      <c r="AF446" s="314" t="str">
        <f t="shared" si="3820"/>
        <v xml:space="preserve"> </v>
      </c>
      <c r="AG446" s="306"/>
      <c r="AH446" s="308">
        <f t="shared" ref="AH446" si="3821">IF(AB446="W",1,IF(AC446="W",2,IF(AD446="W",3,IF(AE446="W",4,IF(AF446="W",5,"L")))))</f>
        <v>4</v>
      </c>
      <c r="AI446" s="306">
        <f t="shared" ref="AI446" si="3822">IF(AH446&lt;&gt;"L",AI441+1,AI441-31)</f>
        <v>-107</v>
      </c>
    </row>
    <row r="447" spans="1:35">
      <c r="A447" s="327">
        <f t="shared" si="3372"/>
        <v>437</v>
      </c>
      <c r="B447" s="328">
        <f>Data!B447</f>
        <v>35</v>
      </c>
      <c r="D447" s="336" t="str">
        <f t="shared" ref="D447" si="3823">IF(B446=0,0,IF(MOD(B446,3)=1,"A",IF(MOD(B446,3)=2,"B","C")))</f>
        <v>A</v>
      </c>
      <c r="E447" s="336">
        <f t="shared" ref="E447" si="3824">IF(AND(B447&gt;0,B447&lt;=12),1,IF(AND(B447&gt;12,B447&lt;=24),2,IF(AND(B447&gt;24,B447&lt;=36),3,0)))</f>
        <v>3</v>
      </c>
      <c r="F447" s="336" t="str">
        <f t="shared" ref="F447" si="3825">IF(B448=0,0,IF(MOD(B448,3)=1,"A",IF(MOD(B448,3)=2,"B","C")))</f>
        <v>B</v>
      </c>
      <c r="G447" s="336">
        <f t="shared" ref="G447" si="3826">IF(AND(B449&gt;0,B449&lt;=12),1,IF(AND(B449&gt;12,B449&lt;=24),2,IF(AND(B449&gt;24,B449&lt;=36),3,0)))</f>
        <v>3</v>
      </c>
      <c r="H447" s="336" t="str">
        <f t="shared" ref="H447" si="3827">IF(B450=0,0,IF(MOD(B450,3)=1,"A",IF(MOD(B450,3)=2,"B","C")))</f>
        <v>C</v>
      </c>
      <c r="O447" s="306"/>
      <c r="P447" s="308"/>
      <c r="Q447" s="306"/>
      <c r="R447" s="306"/>
      <c r="X447" s="306"/>
      <c r="Y447" s="308"/>
      <c r="Z447" s="306"/>
      <c r="AA447" s="306"/>
      <c r="AG447" s="306"/>
      <c r="AH447" s="308"/>
      <c r="AI447" s="306"/>
    </row>
    <row r="448" spans="1:35">
      <c r="A448" s="327">
        <f t="shared" si="3372"/>
        <v>438</v>
      </c>
      <c r="B448" s="328">
        <f>Data!B448</f>
        <v>8</v>
      </c>
      <c r="D448" s="338" t="str">
        <f t="shared" ref="D448" si="3828">IF(B446=0,0,IF(B446&lt;=18,"L","H"))</f>
        <v>H</v>
      </c>
      <c r="E448" s="338" t="str">
        <f t="shared" ref="E448" si="3829">IF(B447=0,0,IF(ISODD(B447),"O","E"))</f>
        <v>O</v>
      </c>
      <c r="F448" s="338" t="str">
        <f t="shared" ref="F448" si="3830">IF(B448=0,0,IF(B448&lt;=18,"L","H"))</f>
        <v>L</v>
      </c>
      <c r="G448" s="338" t="str">
        <f t="shared" ref="G448" si="3831">IF(B449=0,0,IF(ISODD(B449),"O","E"))</f>
        <v>O</v>
      </c>
      <c r="H448" s="338" t="str">
        <f t="shared" ref="H448" si="3832">IF(B450=0,0,IF(B450&lt;=18,"L","H"))</f>
        <v>L</v>
      </c>
      <c r="O448" s="306"/>
      <c r="P448" s="308"/>
      <c r="Q448" s="306"/>
      <c r="R448" s="306"/>
      <c r="X448" s="306"/>
      <c r="Y448" s="308"/>
      <c r="Z448" s="306"/>
      <c r="AA448" s="306"/>
      <c r="AG448" s="306"/>
      <c r="AH448" s="308"/>
      <c r="AI448" s="306"/>
    </row>
    <row r="449" spans="1:35">
      <c r="A449" s="327">
        <f t="shared" si="3372"/>
        <v>439</v>
      </c>
      <c r="B449" s="328">
        <f>Data!B449</f>
        <v>25</v>
      </c>
      <c r="D449" s="308"/>
      <c r="E449" s="308"/>
      <c r="F449" s="308"/>
      <c r="G449" s="308"/>
      <c r="H449" s="308"/>
      <c r="O449" s="306"/>
      <c r="P449" s="308"/>
      <c r="Q449" s="306"/>
      <c r="R449" s="306"/>
      <c r="X449" s="306"/>
      <c r="Y449" s="308"/>
      <c r="Z449" s="306"/>
      <c r="AA449" s="306"/>
      <c r="AG449" s="306"/>
      <c r="AH449" s="308"/>
      <c r="AI449" s="306"/>
    </row>
    <row r="450" spans="1:35">
      <c r="A450" s="327">
        <f t="shared" si="3372"/>
        <v>440</v>
      </c>
      <c r="B450" s="328">
        <f>Data!B450</f>
        <v>6</v>
      </c>
      <c r="D450" s="308"/>
      <c r="E450" s="308"/>
      <c r="F450" s="308"/>
      <c r="G450" s="308"/>
      <c r="H450" s="308"/>
      <c r="J450" s="333" t="str">
        <f t="shared" ref="J450" si="3833">IF(D436=1,"2&amp;3",IF(D436=2,"1&amp;3","1&amp;2"))</f>
        <v>2&amp;3</v>
      </c>
      <c r="K450" s="333" t="str">
        <f t="shared" ref="K450" si="3834">IF(E436="A","B&amp;C",IF(E436="B","A&amp;C","A&amp;B"))</f>
        <v>B&amp;C</v>
      </c>
      <c r="L450" s="333" t="str">
        <f t="shared" ref="L450" si="3835">IF(F436=1,"2&amp;3",IF(F436=2,"1&amp;3","1&amp;2"))</f>
        <v>1&amp;2</v>
      </c>
      <c r="M450" s="333" t="str">
        <f t="shared" ref="M450" si="3836">IF(G436="A","B&amp;C",IF(G436="B","A&amp;C","A&amp;B"))</f>
        <v>B&amp;C</v>
      </c>
      <c r="N450" s="333" t="str">
        <f t="shared" ref="N450" si="3837">IF(H436=1,"2&amp;3",IF(H436=2,"1&amp;3","1&amp;2"))</f>
        <v>1&amp;3</v>
      </c>
      <c r="O450" s="306"/>
      <c r="P450" s="308"/>
      <c r="Q450" s="306"/>
      <c r="R450" s="306"/>
      <c r="S450" s="335" t="str">
        <f t="shared" ref="S450" si="3838">IF(D437="A","B&amp;C",IF(D437="B","A&amp;C","A&amp;B"))</f>
        <v>A&amp;C</v>
      </c>
      <c r="T450" s="335" t="str">
        <f t="shared" ref="T450" si="3839">IF(E437=1,"2&amp;3",IF(E437=2,"1&amp;3","1&amp;2"))</f>
        <v>2&amp;3</v>
      </c>
      <c r="U450" s="335" t="str">
        <f t="shared" ref="U450" si="3840">IF(F437="A","B&amp;C",IF(F437="B","A&amp;C","A&amp;B"))</f>
        <v>B&amp;C</v>
      </c>
      <c r="V450" s="335" t="str">
        <f t="shared" ref="V450" si="3841">IF(G437=1,"2&amp;3",IF(G437=2,"1&amp;3","1&amp;2"))</f>
        <v>1&amp;3</v>
      </c>
      <c r="W450" s="335" t="str">
        <f t="shared" ref="W450" si="3842">IF(H437="A","B&amp;C",IF(H437="B","A&amp;C","A&amp;B"))</f>
        <v>A&amp;B</v>
      </c>
      <c r="X450" s="306"/>
      <c r="Y450" s="308"/>
      <c r="Z450" s="306"/>
      <c r="AA450" s="306"/>
      <c r="AB450" s="337" t="str">
        <f t="shared" ref="AB450" si="3843">IF(D438="L","H","L")</f>
        <v>H</v>
      </c>
      <c r="AC450" s="337" t="str">
        <f t="shared" ref="AC450" si="3844">IF(E438="O","E","O")</f>
        <v>E</v>
      </c>
      <c r="AD450" s="337" t="str">
        <f t="shared" ref="AD450" si="3845">IF(F438="L","H","L")</f>
        <v>L</v>
      </c>
      <c r="AE450" s="337" t="str">
        <f t="shared" ref="AE450" si="3846">IF(G438="O","E","O")</f>
        <v>O</v>
      </c>
      <c r="AF450" s="337" t="str">
        <f t="shared" ref="AF450" si="3847">IF(H438="L","H","L")</f>
        <v>L</v>
      </c>
      <c r="AG450" s="306"/>
      <c r="AH450" s="308"/>
      <c r="AI450" s="306"/>
    </row>
    <row r="451" spans="1:35">
      <c r="A451" s="327">
        <f t="shared" si="3372"/>
        <v>441</v>
      </c>
      <c r="B451" s="328">
        <f>Data!B451</f>
        <v>24</v>
      </c>
      <c r="D451" s="334">
        <f t="shared" ref="D451" si="3848">IF(AND(B451&gt;0,B451&lt;=12),1,IF(AND(B451&gt;12,B451&lt;=24),2,IF(AND(B451&gt;24,B451&lt;=36),3,0)))</f>
        <v>2</v>
      </c>
      <c r="E451" s="334" t="str">
        <f t="shared" ref="E451" si="3849">IF(B452=0,0,IF(MOD(B452,3)=1,"A",IF(MOD(B452,3)=2,"B","C")))</f>
        <v>C</v>
      </c>
      <c r="F451" s="334">
        <f t="shared" ref="F451" si="3850">IF(AND(B453&gt;0,B453&lt;=12),1,IF(AND(B453&gt;12,B453&lt;=24),2,IF(AND(B453&gt;24,B453&lt;=36),3,0)))</f>
        <v>3</v>
      </c>
      <c r="G451" s="334" t="str">
        <f t="shared" ref="G451" si="3851">IF(B454=0,0,IF(MOD(B454,3)=1,"A",IF(MOD(B454,3)=2,"B","C")))</f>
        <v>B</v>
      </c>
      <c r="H451" s="334">
        <f t="shared" ref="H451" si="3852">IF(AND(B455&gt;0,B455&lt;=12),1,IF(AND(B455&gt;12,B455&lt;=24),2,IF(AND(B455&gt;24,B455&lt;=36),3,0)))</f>
        <v>3</v>
      </c>
      <c r="J451" s="314" t="str">
        <f t="shared" ref="J451" si="3853">IF(AND(D451&lt;&gt;D436,D451&lt;&gt;0),"W","L")</f>
        <v>W</v>
      </c>
      <c r="K451" s="314" t="str">
        <f t="shared" ref="K451" si="3854">IF(J451="W"," ", IF(AND(E451&lt;&gt;E436,E451&lt;&gt;0),"W","L"))</f>
        <v xml:space="preserve"> </v>
      </c>
      <c r="L451" s="314" t="str">
        <f t="shared" ref="L451:N451" si="3855">IF(OR(K451="W",K451=" ")," ",IF(AND(F451&lt;&gt;F436,F451&lt;&gt;0),"W","L"))</f>
        <v xml:space="preserve"> </v>
      </c>
      <c r="M451" s="314" t="str">
        <f t="shared" si="3855"/>
        <v xml:space="preserve"> </v>
      </c>
      <c r="N451" s="314" t="str">
        <f t="shared" si="3855"/>
        <v xml:space="preserve"> </v>
      </c>
      <c r="O451" s="306"/>
      <c r="P451" s="308">
        <f t="shared" ref="P451" si="3856">IF(J451="W",1,IF(K451="W",2,IF(L451="W",3,IF(M451="W",4,IF(N451="W",5,"L")))))</f>
        <v>1</v>
      </c>
      <c r="Q451" s="306">
        <f t="shared" ref="Q451" si="3857">IF(P451&lt;&gt;"L",Q446+1,Q446-243)</f>
        <v>86</v>
      </c>
      <c r="R451" s="306"/>
      <c r="S451" s="314" t="str">
        <f t="shared" ref="S451" si="3858">IF(AND(D452&lt;&gt;D437,D452&lt;&gt;0),"W","L")</f>
        <v>W</v>
      </c>
      <c r="T451" s="314" t="str">
        <f t="shared" ref="T451" si="3859">IF(S451="W"," ", IF(AND(E452&lt;&gt;E437,E452&lt;&gt;0),"W","L"))</f>
        <v xml:space="preserve"> </v>
      </c>
      <c r="U451" s="314" t="str">
        <f t="shared" ref="U451:W451" si="3860">IF(OR(T451="W",T451=" ")," ",IF(AND(F452&lt;&gt;F437,F452&lt;&gt;0),"W","L"))</f>
        <v xml:space="preserve"> </v>
      </c>
      <c r="V451" s="314" t="str">
        <f t="shared" si="3860"/>
        <v xml:space="preserve"> </v>
      </c>
      <c r="W451" s="314" t="str">
        <f t="shared" si="3860"/>
        <v xml:space="preserve"> </v>
      </c>
      <c r="X451" s="306"/>
      <c r="Y451" s="308">
        <f t="shared" ref="Y451" si="3861">IF(S451="W",1,IF(T451="W",2,IF(U451="W",3,IF(V451="W",4,IF(W451="W",5,"L")))))</f>
        <v>1</v>
      </c>
      <c r="Z451" s="306">
        <f t="shared" ref="Z451" si="3862">IF(Y451&lt;&gt;"L",Z446+1,Z446-243)</f>
        <v>86</v>
      </c>
      <c r="AA451" s="306"/>
      <c r="AB451" s="314" t="str">
        <f t="shared" ref="AB451" si="3863">IF(AND(D453&lt;&gt;D438,D453&lt;&gt;0),"W","L")</f>
        <v>W</v>
      </c>
      <c r="AC451" s="314" t="str">
        <f t="shared" ref="AC451" si="3864">IF(AB451="W"," ", IF(AND(E453&lt;&gt;E438,E453&lt;&gt;0),"W","L"))</f>
        <v xml:space="preserve"> </v>
      </c>
      <c r="AD451" s="314" t="str">
        <f t="shared" ref="AD451:AF451" si="3865">IF(OR(AC451="W",AC451=" ")," ",IF(AND(F453&lt;&gt;F438,F453&lt;&gt;0),"W","L"))</f>
        <v xml:space="preserve"> </v>
      </c>
      <c r="AE451" s="314" t="str">
        <f t="shared" si="3865"/>
        <v xml:space="preserve"> </v>
      </c>
      <c r="AF451" s="314" t="str">
        <f t="shared" si="3865"/>
        <v xml:space="preserve"> </v>
      </c>
      <c r="AG451" s="306"/>
      <c r="AH451" s="308">
        <f t="shared" ref="AH451" si="3866">IF(AB451="W",1,IF(AC451="W",2,IF(AD451="W",3,IF(AE451="W",4,IF(AF451="W",5,"L")))))</f>
        <v>1</v>
      </c>
      <c r="AI451" s="306">
        <f t="shared" ref="AI451" si="3867">IF(AH451&lt;&gt;"L",AI446+1,AI446-31)</f>
        <v>-106</v>
      </c>
    </row>
    <row r="452" spans="1:35">
      <c r="A452" s="327">
        <f t="shared" si="3372"/>
        <v>442</v>
      </c>
      <c r="B452" s="328">
        <f>Data!B452</f>
        <v>6</v>
      </c>
      <c r="D452" s="336" t="str">
        <f t="shared" ref="D452" si="3868">IF(B451=0,0,IF(MOD(B451,3)=1,"A",IF(MOD(B451,3)=2,"B","C")))</f>
        <v>C</v>
      </c>
      <c r="E452" s="336">
        <f t="shared" ref="E452" si="3869">IF(AND(B452&gt;0,B452&lt;=12),1,IF(AND(B452&gt;12,B452&lt;=24),2,IF(AND(B452&gt;24,B452&lt;=36),3,0)))</f>
        <v>1</v>
      </c>
      <c r="F452" s="336" t="str">
        <f t="shared" ref="F452" si="3870">IF(B453=0,0,IF(MOD(B453,3)=1,"A",IF(MOD(B453,3)=2,"B","C")))</f>
        <v>A</v>
      </c>
      <c r="G452" s="336">
        <f t="shared" ref="G452" si="3871">IF(AND(B454&gt;0,B454&lt;=12),1,IF(AND(B454&gt;12,B454&lt;=24),2,IF(AND(B454&gt;24,B454&lt;=36),3,0)))</f>
        <v>2</v>
      </c>
      <c r="H452" s="336" t="str">
        <f t="shared" ref="H452" si="3872">IF(B455=0,0,IF(MOD(B455,3)=1,"A",IF(MOD(B455,3)=2,"B","C")))</f>
        <v>A</v>
      </c>
      <c r="O452" s="306"/>
      <c r="P452" s="308"/>
      <c r="Q452" s="306"/>
      <c r="R452" s="306"/>
      <c r="X452" s="306"/>
      <c r="Y452" s="308"/>
      <c r="Z452" s="306"/>
      <c r="AA452" s="306"/>
      <c r="AG452" s="306"/>
      <c r="AH452" s="308"/>
      <c r="AI452" s="306"/>
    </row>
    <row r="453" spans="1:35">
      <c r="A453" s="327">
        <f t="shared" si="3372"/>
        <v>443</v>
      </c>
      <c r="B453" s="328">
        <f>Data!B453</f>
        <v>31</v>
      </c>
      <c r="D453" s="338" t="str">
        <f t="shared" ref="D453" si="3873">IF(B451=0,0,IF(B451&lt;=18,"L","H"))</f>
        <v>H</v>
      </c>
      <c r="E453" s="338" t="str">
        <f t="shared" ref="E453" si="3874">IF(B452=0,0,IF(ISODD(B452),"O","E"))</f>
        <v>E</v>
      </c>
      <c r="F453" s="338" t="str">
        <f t="shared" ref="F453" si="3875">IF(B453=0,0,IF(B453&lt;=18,"L","H"))</f>
        <v>H</v>
      </c>
      <c r="G453" s="338" t="str">
        <f t="shared" ref="G453" si="3876">IF(B454=0,0,IF(ISODD(B454),"O","E"))</f>
        <v>E</v>
      </c>
      <c r="H453" s="338" t="str">
        <f t="shared" ref="H453" si="3877">IF(B455=0,0,IF(B455&lt;=18,"L","H"))</f>
        <v>H</v>
      </c>
      <c r="O453" s="306"/>
      <c r="P453" s="308"/>
      <c r="Q453" s="306"/>
      <c r="R453" s="306"/>
      <c r="X453" s="306"/>
      <c r="Y453" s="308"/>
      <c r="Z453" s="306"/>
      <c r="AA453" s="306"/>
      <c r="AG453" s="306"/>
      <c r="AH453" s="308"/>
      <c r="AI453" s="306"/>
    </row>
    <row r="454" spans="1:35">
      <c r="A454" s="327">
        <f t="shared" si="3372"/>
        <v>444</v>
      </c>
      <c r="B454" s="328">
        <f>Data!B454</f>
        <v>14</v>
      </c>
      <c r="D454" s="308"/>
      <c r="E454" s="308"/>
      <c r="F454" s="308"/>
      <c r="G454" s="308"/>
      <c r="H454" s="308"/>
      <c r="O454" s="306"/>
      <c r="P454" s="308"/>
      <c r="Q454" s="306"/>
      <c r="R454" s="306"/>
      <c r="X454" s="306"/>
      <c r="Y454" s="308"/>
      <c r="Z454" s="306"/>
      <c r="AA454" s="306"/>
      <c r="AG454" s="306"/>
      <c r="AH454" s="308"/>
      <c r="AI454" s="306"/>
    </row>
    <row r="455" spans="1:35">
      <c r="A455" s="327">
        <f t="shared" si="3372"/>
        <v>445</v>
      </c>
      <c r="B455" s="328">
        <f>Data!B455</f>
        <v>25</v>
      </c>
      <c r="D455" s="308"/>
      <c r="E455" s="308"/>
      <c r="F455" s="308"/>
      <c r="G455" s="308"/>
      <c r="H455" s="308"/>
      <c r="J455" s="333" t="str">
        <f t="shared" ref="J455" si="3878">IF(D441=1,"2&amp;3",IF(D441=2,"1&amp;3","1&amp;2"))</f>
        <v>1&amp;3</v>
      </c>
      <c r="K455" s="333" t="str">
        <f t="shared" ref="K455" si="3879">IF(E441="A","B&amp;C",IF(E441="B","A&amp;C","A&amp;B"))</f>
        <v>B&amp;C</v>
      </c>
      <c r="L455" s="333" t="str">
        <f t="shared" ref="L455" si="3880">IF(F441=1,"2&amp;3",IF(F441=2,"1&amp;3","1&amp;2"))</f>
        <v>1&amp;2</v>
      </c>
      <c r="M455" s="333" t="str">
        <f t="shared" ref="M455" si="3881">IF(G441="A","B&amp;C",IF(G441="B","A&amp;C","A&amp;B"))</f>
        <v>A&amp;C</v>
      </c>
      <c r="N455" s="333" t="str">
        <f t="shared" ref="N455" si="3882">IF(H441=1,"2&amp;3",IF(H441=2,"1&amp;3","1&amp;2"))</f>
        <v>2&amp;3</v>
      </c>
      <c r="O455" s="306"/>
      <c r="P455" s="308"/>
      <c r="Q455" s="306"/>
      <c r="R455" s="306"/>
      <c r="S455" s="335" t="str">
        <f t="shared" ref="S455" si="3883">IF(D442="A","B&amp;C",IF(D442="B","A&amp;C","A&amp;B"))</f>
        <v>B&amp;C</v>
      </c>
      <c r="T455" s="335" t="str">
        <f t="shared" ref="T455" si="3884">IF(E442=1,"2&amp;3",IF(E442=2,"1&amp;3","1&amp;2"))</f>
        <v>2&amp;3</v>
      </c>
      <c r="U455" s="335" t="str">
        <f t="shared" ref="U455" si="3885">IF(F442="A","B&amp;C",IF(F442="B","A&amp;C","A&amp;B"))</f>
        <v>A&amp;C</v>
      </c>
      <c r="V455" s="335" t="str">
        <f t="shared" ref="V455" si="3886">IF(G442=1,"2&amp;3",IF(G442=2,"1&amp;3","1&amp;2"))</f>
        <v>2&amp;3</v>
      </c>
      <c r="W455" s="335" t="str">
        <f t="shared" ref="W455" si="3887">IF(H442="A","B&amp;C",IF(H442="B","A&amp;C","A&amp;B"))</f>
        <v>A&amp;C</v>
      </c>
      <c r="X455" s="306"/>
      <c r="Y455" s="308"/>
      <c r="Z455" s="306"/>
      <c r="AA455" s="306"/>
      <c r="AB455" s="337" t="str">
        <f t="shared" ref="AB455" si="3888">IF(D443="L","H","L")</f>
        <v>L</v>
      </c>
      <c r="AC455" s="337" t="str">
        <f t="shared" ref="AC455" si="3889">IF(E443="O","E","O")</f>
        <v>O</v>
      </c>
      <c r="AD455" s="337" t="str">
        <f t="shared" ref="AD455" si="3890">IF(F443="L","H","L")</f>
        <v>L</v>
      </c>
      <c r="AE455" s="337" t="str">
        <f t="shared" ref="AE455" si="3891">IF(G443="O","E","O")</f>
        <v>E</v>
      </c>
      <c r="AF455" s="337" t="str">
        <f t="shared" ref="AF455" si="3892">IF(H443="L","H","L")</f>
        <v>H</v>
      </c>
      <c r="AG455" s="306"/>
      <c r="AH455" s="308"/>
      <c r="AI455" s="306"/>
    </row>
    <row r="456" spans="1:35">
      <c r="A456" s="327">
        <f t="shared" si="3372"/>
        <v>446</v>
      </c>
      <c r="B456" s="328">
        <f>Data!B456</f>
        <v>18</v>
      </c>
      <c r="D456" s="334">
        <f t="shared" ref="D456" si="3893">IF(AND(B456&gt;0,B456&lt;=12),1,IF(AND(B456&gt;12,B456&lt;=24),2,IF(AND(B456&gt;24,B456&lt;=36),3,0)))</f>
        <v>2</v>
      </c>
      <c r="E456" s="334" t="str">
        <f t="shared" ref="E456" si="3894">IF(B457=0,0,IF(MOD(B457,3)=1,"A",IF(MOD(B457,3)=2,"B","C")))</f>
        <v>C</v>
      </c>
      <c r="F456" s="334">
        <f t="shared" ref="F456" si="3895">IF(AND(B458&gt;0,B458&lt;=12),1,IF(AND(B458&gt;12,B458&lt;=24),2,IF(AND(B458&gt;24,B458&lt;=36),3,0)))</f>
        <v>2</v>
      </c>
      <c r="G456" s="334" t="str">
        <f t="shared" ref="G456" si="3896">IF(B459=0,0,IF(MOD(B459,3)=1,"A",IF(MOD(B459,3)=2,"B","C")))</f>
        <v>B</v>
      </c>
      <c r="H456" s="334">
        <f t="shared" ref="H456" si="3897">IF(AND(B460&gt;0,B460&lt;=12),1,IF(AND(B460&gt;12,B460&lt;=24),2,IF(AND(B460&gt;24,B460&lt;=36),3,0)))</f>
        <v>3</v>
      </c>
      <c r="J456" s="314" t="str">
        <f t="shared" ref="J456" si="3898">IF(AND(D456&lt;&gt;D441,D456&lt;&gt;0),"W","L")</f>
        <v>L</v>
      </c>
      <c r="K456" s="314" t="str">
        <f t="shared" ref="K456" si="3899">IF(J456="W"," ", IF(AND(E456&lt;&gt;E441,E456&lt;&gt;0),"W","L"))</f>
        <v>W</v>
      </c>
      <c r="L456" s="314" t="str">
        <f t="shared" ref="L456:N456" si="3900">IF(OR(K456="W",K456=" ")," ",IF(AND(F456&lt;&gt;F441,F456&lt;&gt;0),"W","L"))</f>
        <v xml:space="preserve"> </v>
      </c>
      <c r="M456" s="314" t="str">
        <f t="shared" si="3900"/>
        <v xml:space="preserve"> </v>
      </c>
      <c r="N456" s="314" t="str">
        <f t="shared" si="3900"/>
        <v xml:space="preserve"> </v>
      </c>
      <c r="O456" s="306"/>
      <c r="P456" s="308">
        <f t="shared" ref="P456" si="3901">IF(J456="W",1,IF(K456="W",2,IF(L456="W",3,IF(M456="W",4,IF(N456="W",5,"L")))))</f>
        <v>2</v>
      </c>
      <c r="Q456" s="306">
        <f t="shared" ref="Q456" si="3902">IF(P456&lt;&gt;"L",Q451+1,Q451-243)</f>
        <v>87</v>
      </c>
      <c r="R456" s="306"/>
      <c r="S456" s="314" t="str">
        <f t="shared" ref="S456" si="3903">IF(AND(D457&lt;&gt;D442,D457&lt;&gt;0),"W","L")</f>
        <v>W</v>
      </c>
      <c r="T456" s="314" t="str">
        <f t="shared" ref="T456" si="3904">IF(S456="W"," ", IF(AND(E457&lt;&gt;E442,E457&lt;&gt;0),"W","L"))</f>
        <v xml:space="preserve"> </v>
      </c>
      <c r="U456" s="314" t="str">
        <f t="shared" ref="U456:W456" si="3905">IF(OR(T456="W",T456=" ")," ",IF(AND(F457&lt;&gt;F442,F457&lt;&gt;0),"W","L"))</f>
        <v xml:space="preserve"> </v>
      </c>
      <c r="V456" s="314" t="str">
        <f t="shared" si="3905"/>
        <v xml:space="preserve"> </v>
      </c>
      <c r="W456" s="314" t="str">
        <f t="shared" si="3905"/>
        <v xml:space="preserve"> </v>
      </c>
      <c r="X456" s="306"/>
      <c r="Y456" s="308">
        <f t="shared" ref="Y456" si="3906">IF(S456="W",1,IF(T456="W",2,IF(U456="W",3,IF(V456="W",4,IF(W456="W",5,"L")))))</f>
        <v>1</v>
      </c>
      <c r="Z456" s="306">
        <f t="shared" ref="Z456" si="3907">IF(Y456&lt;&gt;"L",Z451+1,Z451-243)</f>
        <v>87</v>
      </c>
      <c r="AA456" s="306"/>
      <c r="AB456" s="314" t="str">
        <f t="shared" ref="AB456" si="3908">IF(AND(D458&lt;&gt;D443,D458&lt;&gt;0),"W","L")</f>
        <v>W</v>
      </c>
      <c r="AC456" s="314" t="str">
        <f t="shared" ref="AC456" si="3909">IF(AB456="W"," ", IF(AND(E458&lt;&gt;E443,E458&lt;&gt;0),"W","L"))</f>
        <v xml:space="preserve"> </v>
      </c>
      <c r="AD456" s="314" t="str">
        <f t="shared" ref="AD456:AF456" si="3910">IF(OR(AC456="W",AC456=" ")," ",IF(AND(F458&lt;&gt;F443,F458&lt;&gt;0),"W","L"))</f>
        <v xml:space="preserve"> </v>
      </c>
      <c r="AE456" s="314" t="str">
        <f t="shared" si="3910"/>
        <v xml:space="preserve"> </v>
      </c>
      <c r="AF456" s="314" t="str">
        <f t="shared" si="3910"/>
        <v xml:space="preserve"> </v>
      </c>
      <c r="AG456" s="306"/>
      <c r="AH456" s="308">
        <f t="shared" ref="AH456" si="3911">IF(AB456="W",1,IF(AC456="W",2,IF(AD456="W",3,IF(AE456="W",4,IF(AF456="W",5,"L")))))</f>
        <v>1</v>
      </c>
      <c r="AI456" s="306">
        <f t="shared" ref="AI456" si="3912">IF(AH456&lt;&gt;"L",AI451+1,AI451-31)</f>
        <v>-105</v>
      </c>
    </row>
    <row r="457" spans="1:35">
      <c r="A457" s="327">
        <f t="shared" si="3372"/>
        <v>447</v>
      </c>
      <c r="B457" s="328">
        <f>Data!B457</f>
        <v>3</v>
      </c>
      <c r="D457" s="336" t="str">
        <f t="shared" ref="D457" si="3913">IF(B456=0,0,IF(MOD(B456,3)=1,"A",IF(MOD(B456,3)=2,"B","C")))</f>
        <v>C</v>
      </c>
      <c r="E457" s="336">
        <f t="shared" ref="E457" si="3914">IF(AND(B457&gt;0,B457&lt;=12),1,IF(AND(B457&gt;12,B457&lt;=24),2,IF(AND(B457&gt;24,B457&lt;=36),3,0)))</f>
        <v>1</v>
      </c>
      <c r="F457" s="336" t="str">
        <f t="shared" ref="F457" si="3915">IF(B458=0,0,IF(MOD(B458,3)=1,"A",IF(MOD(B458,3)=2,"B","C")))</f>
        <v>C</v>
      </c>
      <c r="G457" s="336">
        <f t="shared" ref="G457" si="3916">IF(AND(B459&gt;0,B459&lt;=12),1,IF(AND(B459&gt;12,B459&lt;=24),2,IF(AND(B459&gt;24,B459&lt;=36),3,0)))</f>
        <v>1</v>
      </c>
      <c r="H457" s="336" t="str">
        <f t="shared" ref="H457" si="3917">IF(B460=0,0,IF(MOD(B460,3)=1,"A",IF(MOD(B460,3)=2,"B","C")))</f>
        <v>C</v>
      </c>
      <c r="O457" s="306"/>
      <c r="P457" s="308"/>
      <c r="Q457" s="306"/>
      <c r="R457" s="306"/>
      <c r="X457" s="306"/>
      <c r="Y457" s="308"/>
      <c r="Z457" s="306"/>
      <c r="AA457" s="306"/>
      <c r="AG457" s="306"/>
      <c r="AH457" s="308"/>
      <c r="AI457" s="306"/>
    </row>
    <row r="458" spans="1:35">
      <c r="A458" s="327">
        <f t="shared" si="3372"/>
        <v>448</v>
      </c>
      <c r="B458" s="328">
        <f>Data!B458</f>
        <v>24</v>
      </c>
      <c r="D458" s="338" t="str">
        <f t="shared" ref="D458" si="3918">IF(B456=0,0,IF(B456&lt;=18,"L","H"))</f>
        <v>L</v>
      </c>
      <c r="E458" s="338" t="str">
        <f t="shared" ref="E458" si="3919">IF(B457=0,0,IF(ISODD(B457),"O","E"))</f>
        <v>O</v>
      </c>
      <c r="F458" s="338" t="str">
        <f t="shared" ref="F458" si="3920">IF(B458=0,0,IF(B458&lt;=18,"L","H"))</f>
        <v>H</v>
      </c>
      <c r="G458" s="338" t="str">
        <f t="shared" ref="G458" si="3921">IF(B459=0,0,IF(ISODD(B459),"O","E"))</f>
        <v>O</v>
      </c>
      <c r="H458" s="338" t="str">
        <f t="shared" ref="H458" si="3922">IF(B460=0,0,IF(B460&lt;=18,"L","H"))</f>
        <v>H</v>
      </c>
      <c r="O458" s="306"/>
      <c r="P458" s="308"/>
      <c r="Q458" s="306"/>
      <c r="R458" s="306"/>
      <c r="X458" s="306"/>
      <c r="Y458" s="308"/>
      <c r="Z458" s="306"/>
      <c r="AA458" s="306"/>
      <c r="AG458" s="306"/>
      <c r="AH458" s="308"/>
      <c r="AI458" s="306"/>
    </row>
    <row r="459" spans="1:35">
      <c r="A459" s="327">
        <f t="shared" si="3372"/>
        <v>449</v>
      </c>
      <c r="B459" s="328">
        <f>Data!B459</f>
        <v>5</v>
      </c>
      <c r="D459" s="308"/>
      <c r="E459" s="308"/>
      <c r="F459" s="308"/>
      <c r="G459" s="308"/>
      <c r="H459" s="308"/>
      <c r="O459" s="306"/>
      <c r="P459" s="308"/>
      <c r="Q459" s="306"/>
      <c r="R459" s="306"/>
      <c r="X459" s="306"/>
      <c r="Y459" s="308"/>
      <c r="Z459" s="306"/>
      <c r="AA459" s="306"/>
      <c r="AG459" s="306"/>
      <c r="AH459" s="308"/>
      <c r="AI459" s="306"/>
    </row>
    <row r="460" spans="1:35">
      <c r="A460" s="327">
        <f t="shared" si="3372"/>
        <v>450</v>
      </c>
      <c r="B460" s="328">
        <f>Data!B460</f>
        <v>33</v>
      </c>
      <c r="D460" s="308"/>
      <c r="E460" s="308"/>
      <c r="F460" s="308"/>
      <c r="G460" s="308"/>
      <c r="H460" s="308"/>
      <c r="J460" s="333" t="str">
        <f t="shared" ref="J460" si="3923">IF(D446=1,"2&amp;3",IF(D446=2,"1&amp;3","1&amp;2"))</f>
        <v>1&amp;2</v>
      </c>
      <c r="K460" s="333" t="str">
        <f t="shared" ref="K460" si="3924">IF(E446="A","B&amp;C",IF(E446="B","A&amp;C","A&amp;B"))</f>
        <v>A&amp;C</v>
      </c>
      <c r="L460" s="333" t="str">
        <f t="shared" ref="L460" si="3925">IF(F446=1,"2&amp;3",IF(F446=2,"1&amp;3","1&amp;2"))</f>
        <v>2&amp;3</v>
      </c>
      <c r="M460" s="333" t="str">
        <f t="shared" ref="M460" si="3926">IF(G446="A","B&amp;C",IF(G446="B","A&amp;C","A&amp;B"))</f>
        <v>B&amp;C</v>
      </c>
      <c r="N460" s="333" t="str">
        <f t="shared" ref="N460" si="3927">IF(H446=1,"2&amp;3",IF(H446=2,"1&amp;3","1&amp;2"))</f>
        <v>2&amp;3</v>
      </c>
      <c r="O460" s="306"/>
      <c r="P460" s="308"/>
      <c r="Q460" s="306"/>
      <c r="R460" s="306"/>
      <c r="S460" s="335" t="str">
        <f t="shared" ref="S460" si="3928">IF(D447="A","B&amp;C",IF(D447="B","A&amp;C","A&amp;B"))</f>
        <v>B&amp;C</v>
      </c>
      <c r="T460" s="335" t="str">
        <f t="shared" ref="T460" si="3929">IF(E447=1,"2&amp;3",IF(E447=2,"1&amp;3","1&amp;2"))</f>
        <v>1&amp;2</v>
      </c>
      <c r="U460" s="335" t="str">
        <f t="shared" ref="U460" si="3930">IF(F447="A","B&amp;C",IF(F447="B","A&amp;C","A&amp;B"))</f>
        <v>A&amp;C</v>
      </c>
      <c r="V460" s="335" t="str">
        <f t="shared" ref="V460" si="3931">IF(G447=1,"2&amp;3",IF(G447=2,"1&amp;3","1&amp;2"))</f>
        <v>1&amp;2</v>
      </c>
      <c r="W460" s="335" t="str">
        <f t="shared" ref="W460" si="3932">IF(H447="A","B&amp;C",IF(H447="B","A&amp;C","A&amp;B"))</f>
        <v>A&amp;B</v>
      </c>
      <c r="X460" s="306"/>
      <c r="Y460" s="308"/>
      <c r="Z460" s="306"/>
      <c r="AA460" s="306"/>
      <c r="AB460" s="337" t="str">
        <f t="shared" ref="AB460" si="3933">IF(D448="L","H","L")</f>
        <v>L</v>
      </c>
      <c r="AC460" s="337" t="str">
        <f t="shared" ref="AC460" si="3934">IF(E448="O","E","O")</f>
        <v>E</v>
      </c>
      <c r="AD460" s="337" t="str">
        <f t="shared" ref="AD460" si="3935">IF(F448="L","H","L")</f>
        <v>H</v>
      </c>
      <c r="AE460" s="337" t="str">
        <f t="shared" ref="AE460" si="3936">IF(G448="O","E","O")</f>
        <v>E</v>
      </c>
      <c r="AF460" s="337" t="str">
        <f t="shared" ref="AF460" si="3937">IF(H448="L","H","L")</f>
        <v>H</v>
      </c>
      <c r="AG460" s="306"/>
      <c r="AH460" s="308"/>
      <c r="AI460" s="306"/>
    </row>
    <row r="461" spans="1:35">
      <c r="A461" s="327">
        <f t="shared" ref="A461:A510" si="3938">A460+1</f>
        <v>451</v>
      </c>
      <c r="B461" s="328">
        <f>Data!B461</f>
        <v>23</v>
      </c>
      <c r="D461" s="334">
        <f t="shared" ref="D461" si="3939">IF(AND(B461&gt;0,B461&lt;=12),1,IF(AND(B461&gt;12,B461&lt;=24),2,IF(AND(B461&gt;24,B461&lt;=36),3,0)))</f>
        <v>2</v>
      </c>
      <c r="E461" s="334" t="str">
        <f t="shared" ref="E461" si="3940">IF(B462=0,0,IF(MOD(B462,3)=1,"A",IF(MOD(B462,3)=2,"B","C")))</f>
        <v>C</v>
      </c>
      <c r="F461" s="334">
        <f t="shared" ref="F461" si="3941">IF(AND(B463&gt;0,B463&lt;=12),1,IF(AND(B463&gt;12,B463&lt;=24),2,IF(AND(B463&gt;24,B463&lt;=36),3,0)))</f>
        <v>1</v>
      </c>
      <c r="G461" s="334" t="str">
        <f t="shared" ref="G461" si="3942">IF(B464=0,0,IF(MOD(B464,3)=1,"A",IF(MOD(B464,3)=2,"B","C")))</f>
        <v>C</v>
      </c>
      <c r="H461" s="334">
        <f t="shared" ref="H461" si="3943">IF(AND(B465&gt;0,B465&lt;=12),1,IF(AND(B465&gt;12,B465&lt;=24),2,IF(AND(B465&gt;24,B465&lt;=36),3,0)))</f>
        <v>2</v>
      </c>
      <c r="J461" s="314" t="str">
        <f t="shared" ref="J461" si="3944">IF(AND(D461&lt;&gt;D446,D461&lt;&gt;0),"W","L")</f>
        <v>W</v>
      </c>
      <c r="K461" s="314" t="str">
        <f t="shared" ref="K461" si="3945">IF(J461="W"," ", IF(AND(E461&lt;&gt;E446,E461&lt;&gt;0),"W","L"))</f>
        <v xml:space="preserve"> </v>
      </c>
      <c r="L461" s="314" t="str">
        <f t="shared" ref="L461:N461" si="3946">IF(OR(K461="W",K461=" ")," ",IF(AND(F461&lt;&gt;F446,F461&lt;&gt;0),"W","L"))</f>
        <v xml:space="preserve"> </v>
      </c>
      <c r="M461" s="314" t="str">
        <f t="shared" si="3946"/>
        <v xml:space="preserve"> </v>
      </c>
      <c r="N461" s="314" t="str">
        <f t="shared" si="3946"/>
        <v xml:space="preserve"> </v>
      </c>
      <c r="O461" s="306"/>
      <c r="P461" s="308">
        <f t="shared" ref="P461" si="3947">IF(J461="W",1,IF(K461="W",2,IF(L461="W",3,IF(M461="W",4,IF(N461="W",5,"L")))))</f>
        <v>1</v>
      </c>
      <c r="Q461" s="306">
        <f t="shared" ref="Q461" si="3948">IF(P461&lt;&gt;"L",Q456+1,Q456-243)</f>
        <v>88</v>
      </c>
      <c r="R461" s="306"/>
      <c r="S461" s="314" t="str">
        <f t="shared" ref="S461" si="3949">IF(AND(D462&lt;&gt;D447,D462&lt;&gt;0),"W","L")</f>
        <v>W</v>
      </c>
      <c r="T461" s="314" t="str">
        <f t="shared" ref="T461" si="3950">IF(S461="W"," ", IF(AND(E462&lt;&gt;E447,E462&lt;&gt;0),"W","L"))</f>
        <v xml:space="preserve"> </v>
      </c>
      <c r="U461" s="314" t="str">
        <f t="shared" ref="U461:W461" si="3951">IF(OR(T461="W",T461=" ")," ",IF(AND(F462&lt;&gt;F447,F462&lt;&gt;0),"W","L"))</f>
        <v xml:space="preserve"> </v>
      </c>
      <c r="V461" s="314" t="str">
        <f t="shared" si="3951"/>
        <v xml:space="preserve"> </v>
      </c>
      <c r="W461" s="314" t="str">
        <f t="shared" si="3951"/>
        <v xml:space="preserve"> </v>
      </c>
      <c r="X461" s="306"/>
      <c r="Y461" s="308">
        <f t="shared" ref="Y461" si="3952">IF(S461="W",1,IF(T461="W",2,IF(U461="W",3,IF(V461="W",4,IF(W461="W",5,"L")))))</f>
        <v>1</v>
      </c>
      <c r="Z461" s="306">
        <f t="shared" ref="Z461" si="3953">IF(Y461&lt;&gt;"L",Z456+1,Z456-243)</f>
        <v>88</v>
      </c>
      <c r="AA461" s="306"/>
      <c r="AB461" s="314" t="str">
        <f t="shared" ref="AB461" si="3954">IF(AND(D463&lt;&gt;D448,D463&lt;&gt;0),"W","L")</f>
        <v>L</v>
      </c>
      <c r="AC461" s="314" t="str">
        <f t="shared" ref="AC461" si="3955">IF(AB461="W"," ", IF(AND(E463&lt;&gt;E448,E463&lt;&gt;0),"W","L"))</f>
        <v>W</v>
      </c>
      <c r="AD461" s="314" t="str">
        <f t="shared" ref="AD461:AF461" si="3956">IF(OR(AC461="W",AC461=" ")," ",IF(AND(F463&lt;&gt;F448,F463&lt;&gt;0),"W","L"))</f>
        <v xml:space="preserve"> </v>
      </c>
      <c r="AE461" s="314" t="str">
        <f t="shared" si="3956"/>
        <v xml:space="preserve"> </v>
      </c>
      <c r="AF461" s="314" t="str">
        <f t="shared" si="3956"/>
        <v xml:space="preserve"> </v>
      </c>
      <c r="AG461" s="306"/>
      <c r="AH461" s="308">
        <f t="shared" ref="AH461" si="3957">IF(AB461="W",1,IF(AC461="W",2,IF(AD461="W",3,IF(AE461="W",4,IF(AF461="W",5,"L")))))</f>
        <v>2</v>
      </c>
      <c r="AI461" s="306">
        <f t="shared" ref="AI461" si="3958">IF(AH461&lt;&gt;"L",AI456+1,AI456-31)</f>
        <v>-104</v>
      </c>
    </row>
    <row r="462" spans="1:35">
      <c r="A462" s="327">
        <f t="shared" si="3938"/>
        <v>452</v>
      </c>
      <c r="B462" s="328">
        <f>Data!B462</f>
        <v>18</v>
      </c>
      <c r="D462" s="336" t="str">
        <f t="shared" ref="D462" si="3959">IF(B461=0,0,IF(MOD(B461,3)=1,"A",IF(MOD(B461,3)=2,"B","C")))</f>
        <v>B</v>
      </c>
      <c r="E462" s="336">
        <f t="shared" ref="E462" si="3960">IF(AND(B462&gt;0,B462&lt;=12),1,IF(AND(B462&gt;12,B462&lt;=24),2,IF(AND(B462&gt;24,B462&lt;=36),3,0)))</f>
        <v>2</v>
      </c>
      <c r="F462" s="336" t="str">
        <f t="shared" ref="F462" si="3961">IF(B463=0,0,IF(MOD(B463,3)=1,"A",IF(MOD(B463,3)=2,"B","C")))</f>
        <v>A</v>
      </c>
      <c r="G462" s="336">
        <f t="shared" ref="G462" si="3962">IF(AND(B464&gt;0,B464&lt;=12),1,IF(AND(B464&gt;12,B464&lt;=24),2,IF(AND(B464&gt;24,B464&lt;=36),3,0)))</f>
        <v>2</v>
      </c>
      <c r="H462" s="336" t="str">
        <f t="shared" ref="H462" si="3963">IF(B465=0,0,IF(MOD(B465,3)=1,"A",IF(MOD(B465,3)=2,"B","C")))</f>
        <v>C</v>
      </c>
      <c r="O462" s="306"/>
      <c r="P462" s="308"/>
      <c r="Q462" s="306"/>
      <c r="R462" s="306"/>
      <c r="X462" s="306"/>
      <c r="Y462" s="308"/>
      <c r="Z462" s="306"/>
      <c r="AA462" s="306"/>
      <c r="AG462" s="306"/>
      <c r="AH462" s="308"/>
      <c r="AI462" s="306"/>
    </row>
    <row r="463" spans="1:35">
      <c r="A463" s="327">
        <f t="shared" si="3938"/>
        <v>453</v>
      </c>
      <c r="B463" s="328">
        <f>Data!B463</f>
        <v>1</v>
      </c>
      <c r="D463" s="338" t="str">
        <f t="shared" ref="D463" si="3964">IF(B461=0,0,IF(B461&lt;=18,"L","H"))</f>
        <v>H</v>
      </c>
      <c r="E463" s="338" t="str">
        <f t="shared" ref="E463" si="3965">IF(B462=0,0,IF(ISODD(B462),"O","E"))</f>
        <v>E</v>
      </c>
      <c r="F463" s="338" t="str">
        <f t="shared" ref="F463" si="3966">IF(B463=0,0,IF(B463&lt;=18,"L","H"))</f>
        <v>L</v>
      </c>
      <c r="G463" s="338" t="str">
        <f t="shared" ref="G463" si="3967">IF(B464=0,0,IF(ISODD(B464),"O","E"))</f>
        <v>O</v>
      </c>
      <c r="H463" s="338" t="str">
        <f t="shared" ref="H463" si="3968">IF(B465=0,0,IF(B465&lt;=18,"L","H"))</f>
        <v>H</v>
      </c>
      <c r="O463" s="306"/>
      <c r="P463" s="308"/>
      <c r="Q463" s="306"/>
      <c r="R463" s="306"/>
      <c r="X463" s="306"/>
      <c r="Y463" s="308"/>
      <c r="Z463" s="306"/>
      <c r="AA463" s="306"/>
      <c r="AG463" s="306"/>
      <c r="AH463" s="308"/>
      <c r="AI463" s="306"/>
    </row>
    <row r="464" spans="1:35">
      <c r="A464" s="327">
        <f t="shared" si="3938"/>
        <v>454</v>
      </c>
      <c r="B464" s="328">
        <f>Data!B464</f>
        <v>21</v>
      </c>
      <c r="D464" s="308"/>
      <c r="E464" s="308"/>
      <c r="F464" s="308"/>
      <c r="G464" s="308"/>
      <c r="H464" s="308"/>
      <c r="O464" s="306"/>
      <c r="P464" s="308"/>
      <c r="Q464" s="306"/>
      <c r="R464" s="306"/>
      <c r="X464" s="306"/>
      <c r="Y464" s="308"/>
      <c r="Z464" s="306"/>
      <c r="AA464" s="306"/>
      <c r="AG464" s="306"/>
      <c r="AH464" s="308"/>
      <c r="AI464" s="306"/>
    </row>
    <row r="465" spans="1:35">
      <c r="A465" s="327">
        <f t="shared" si="3938"/>
        <v>455</v>
      </c>
      <c r="B465" s="328">
        <f>Data!B465</f>
        <v>24</v>
      </c>
      <c r="D465" s="308"/>
      <c r="E465" s="308"/>
      <c r="F465" s="308"/>
      <c r="G465" s="308"/>
      <c r="H465" s="308"/>
      <c r="J465" s="333" t="str">
        <f t="shared" ref="J465" si="3969">IF(D451=1,"2&amp;3",IF(D451=2,"1&amp;3","1&amp;2"))</f>
        <v>1&amp;3</v>
      </c>
      <c r="K465" s="333" t="str">
        <f t="shared" ref="K465" si="3970">IF(E451="A","B&amp;C",IF(E451="B","A&amp;C","A&amp;B"))</f>
        <v>A&amp;B</v>
      </c>
      <c r="L465" s="333" t="str">
        <f t="shared" ref="L465" si="3971">IF(F451=1,"2&amp;3",IF(F451=2,"1&amp;3","1&amp;2"))</f>
        <v>1&amp;2</v>
      </c>
      <c r="M465" s="333" t="str">
        <f t="shared" ref="M465" si="3972">IF(G451="A","B&amp;C",IF(G451="B","A&amp;C","A&amp;B"))</f>
        <v>A&amp;C</v>
      </c>
      <c r="N465" s="333" t="str">
        <f t="shared" ref="N465" si="3973">IF(H451=1,"2&amp;3",IF(H451=2,"1&amp;3","1&amp;2"))</f>
        <v>1&amp;2</v>
      </c>
      <c r="O465" s="306"/>
      <c r="P465" s="308"/>
      <c r="Q465" s="306"/>
      <c r="R465" s="306"/>
      <c r="S465" s="335" t="str">
        <f t="shared" ref="S465" si="3974">IF(D452="A","B&amp;C",IF(D452="B","A&amp;C","A&amp;B"))</f>
        <v>A&amp;B</v>
      </c>
      <c r="T465" s="335" t="str">
        <f t="shared" ref="T465" si="3975">IF(E452=1,"2&amp;3",IF(E452=2,"1&amp;3","1&amp;2"))</f>
        <v>2&amp;3</v>
      </c>
      <c r="U465" s="335" t="str">
        <f t="shared" ref="U465" si="3976">IF(F452="A","B&amp;C",IF(F452="B","A&amp;C","A&amp;B"))</f>
        <v>B&amp;C</v>
      </c>
      <c r="V465" s="335" t="str">
        <f t="shared" ref="V465" si="3977">IF(G452=1,"2&amp;3",IF(G452=2,"1&amp;3","1&amp;2"))</f>
        <v>1&amp;3</v>
      </c>
      <c r="W465" s="335" t="str">
        <f t="shared" ref="W465" si="3978">IF(H452="A","B&amp;C",IF(H452="B","A&amp;C","A&amp;B"))</f>
        <v>B&amp;C</v>
      </c>
      <c r="X465" s="306"/>
      <c r="Y465" s="308"/>
      <c r="Z465" s="306"/>
      <c r="AA465" s="306"/>
      <c r="AB465" s="337" t="str">
        <f t="shared" ref="AB465" si="3979">IF(D453="L","H","L")</f>
        <v>L</v>
      </c>
      <c r="AC465" s="337" t="str">
        <f t="shared" ref="AC465" si="3980">IF(E453="O","E","O")</f>
        <v>O</v>
      </c>
      <c r="AD465" s="337" t="str">
        <f t="shared" ref="AD465" si="3981">IF(F453="L","H","L")</f>
        <v>L</v>
      </c>
      <c r="AE465" s="337" t="str">
        <f t="shared" ref="AE465" si="3982">IF(G453="O","E","O")</f>
        <v>O</v>
      </c>
      <c r="AF465" s="337" t="str">
        <f t="shared" ref="AF465" si="3983">IF(H453="L","H","L")</f>
        <v>L</v>
      </c>
      <c r="AG465" s="306"/>
      <c r="AH465" s="308"/>
      <c r="AI465" s="306"/>
    </row>
    <row r="466" spans="1:35">
      <c r="A466" s="327">
        <f t="shared" si="3938"/>
        <v>456</v>
      </c>
      <c r="B466" s="328">
        <f>Data!B466</f>
        <v>23</v>
      </c>
      <c r="D466" s="334">
        <f t="shared" ref="D466" si="3984">IF(AND(B466&gt;0,B466&lt;=12),1,IF(AND(B466&gt;12,B466&lt;=24),2,IF(AND(B466&gt;24,B466&lt;=36),3,0)))</f>
        <v>2</v>
      </c>
      <c r="E466" s="334" t="str">
        <f t="shared" ref="E466" si="3985">IF(B467=0,0,IF(MOD(B467,3)=1,"A",IF(MOD(B467,3)=2,"B","C")))</f>
        <v>C</v>
      </c>
      <c r="F466" s="334">
        <f t="shared" ref="F466" si="3986">IF(AND(B468&gt;0,B468&lt;=12),1,IF(AND(B468&gt;12,B468&lt;=24),2,IF(AND(B468&gt;24,B468&lt;=36),3,0)))</f>
        <v>1</v>
      </c>
      <c r="G466" s="334" t="str">
        <f t="shared" ref="G466" si="3987">IF(B469=0,0,IF(MOD(B469,3)=1,"A",IF(MOD(B469,3)=2,"B","C")))</f>
        <v>C</v>
      </c>
      <c r="H466" s="334">
        <f t="shared" ref="H466" si="3988">IF(AND(B470&gt;0,B470&lt;=12),1,IF(AND(B470&gt;12,B470&lt;=24),2,IF(AND(B470&gt;24,B470&lt;=36),3,0)))</f>
        <v>2</v>
      </c>
      <c r="J466" s="314" t="str">
        <f t="shared" ref="J466" si="3989">IF(AND(D466&lt;&gt;D451,D466&lt;&gt;0),"W","L")</f>
        <v>L</v>
      </c>
      <c r="K466" s="314" t="str">
        <f t="shared" ref="K466" si="3990">IF(J466="W"," ", IF(AND(E466&lt;&gt;E451,E466&lt;&gt;0),"W","L"))</f>
        <v>L</v>
      </c>
      <c r="L466" s="314" t="str">
        <f t="shared" ref="L466:N466" si="3991">IF(OR(K466="W",K466=" ")," ",IF(AND(F466&lt;&gt;F451,F466&lt;&gt;0),"W","L"))</f>
        <v>W</v>
      </c>
      <c r="M466" s="314" t="str">
        <f t="shared" si="3991"/>
        <v xml:space="preserve"> </v>
      </c>
      <c r="N466" s="314" t="str">
        <f t="shared" si="3991"/>
        <v xml:space="preserve"> </v>
      </c>
      <c r="O466" s="306"/>
      <c r="P466" s="308">
        <f t="shared" ref="P466" si="3992">IF(J466="W",1,IF(K466="W",2,IF(L466="W",3,IF(M466="W",4,IF(N466="W",5,"L")))))</f>
        <v>3</v>
      </c>
      <c r="Q466" s="306">
        <f t="shared" ref="Q466" si="3993">IF(P466&lt;&gt;"L",Q461+1,Q461-243)</f>
        <v>89</v>
      </c>
      <c r="R466" s="306"/>
      <c r="S466" s="314" t="str">
        <f t="shared" ref="S466" si="3994">IF(AND(D467&lt;&gt;D452,D467&lt;&gt;0),"W","L")</f>
        <v>W</v>
      </c>
      <c r="T466" s="314" t="str">
        <f t="shared" ref="T466" si="3995">IF(S466="W"," ", IF(AND(E467&lt;&gt;E452,E467&lt;&gt;0),"W","L"))</f>
        <v xml:space="preserve"> </v>
      </c>
      <c r="U466" s="314" t="str">
        <f t="shared" ref="U466:W466" si="3996">IF(OR(T466="W",T466=" ")," ",IF(AND(F467&lt;&gt;F452,F467&lt;&gt;0),"W","L"))</f>
        <v xml:space="preserve"> </v>
      </c>
      <c r="V466" s="314" t="str">
        <f t="shared" si="3996"/>
        <v xml:space="preserve"> </v>
      </c>
      <c r="W466" s="314" t="str">
        <f t="shared" si="3996"/>
        <v xml:space="preserve"> </v>
      </c>
      <c r="X466" s="306"/>
      <c r="Y466" s="308">
        <f t="shared" ref="Y466" si="3997">IF(S466="W",1,IF(T466="W",2,IF(U466="W",3,IF(V466="W",4,IF(W466="W",5,"L")))))</f>
        <v>1</v>
      </c>
      <c r="Z466" s="306">
        <f t="shared" ref="Z466" si="3998">IF(Y466&lt;&gt;"L",Z461+1,Z461-243)</f>
        <v>89</v>
      </c>
      <c r="AA466" s="306"/>
      <c r="AB466" s="314" t="str">
        <f t="shared" ref="AB466" si="3999">IF(AND(D468&lt;&gt;D453,D468&lt;&gt;0),"W","L")</f>
        <v>L</v>
      </c>
      <c r="AC466" s="314" t="str">
        <f t="shared" ref="AC466" si="4000">IF(AB466="W"," ", IF(AND(E468&lt;&gt;E453,E468&lt;&gt;0),"W","L"))</f>
        <v>W</v>
      </c>
      <c r="AD466" s="314" t="str">
        <f t="shared" ref="AD466:AF466" si="4001">IF(OR(AC466="W",AC466=" ")," ",IF(AND(F468&lt;&gt;F453,F468&lt;&gt;0),"W","L"))</f>
        <v xml:space="preserve"> </v>
      </c>
      <c r="AE466" s="314" t="str">
        <f t="shared" si="4001"/>
        <v xml:space="preserve"> </v>
      </c>
      <c r="AF466" s="314" t="str">
        <f t="shared" si="4001"/>
        <v xml:space="preserve"> </v>
      </c>
      <c r="AG466" s="306"/>
      <c r="AH466" s="308">
        <f t="shared" ref="AH466" si="4002">IF(AB466="W",1,IF(AC466="W",2,IF(AD466="W",3,IF(AE466="W",4,IF(AF466="W",5,"L")))))</f>
        <v>2</v>
      </c>
      <c r="AI466" s="306">
        <f t="shared" ref="AI466" si="4003">IF(AH466&lt;&gt;"L",AI461+1,AI461-31)</f>
        <v>-103</v>
      </c>
    </row>
    <row r="467" spans="1:35">
      <c r="A467" s="327">
        <f t="shared" si="3938"/>
        <v>457</v>
      </c>
      <c r="B467" s="328">
        <f>Data!B467</f>
        <v>9</v>
      </c>
      <c r="D467" s="336" t="str">
        <f t="shared" ref="D467" si="4004">IF(B466=0,0,IF(MOD(B466,3)=1,"A",IF(MOD(B466,3)=2,"B","C")))</f>
        <v>B</v>
      </c>
      <c r="E467" s="336">
        <f t="shared" ref="E467" si="4005">IF(AND(B467&gt;0,B467&lt;=12),1,IF(AND(B467&gt;12,B467&lt;=24),2,IF(AND(B467&gt;24,B467&lt;=36),3,0)))</f>
        <v>1</v>
      </c>
      <c r="F467" s="336" t="str">
        <f t="shared" ref="F467" si="4006">IF(B468=0,0,IF(MOD(B468,3)=1,"A",IF(MOD(B468,3)=2,"B","C")))</f>
        <v>B</v>
      </c>
      <c r="G467" s="336">
        <f t="shared" ref="G467" si="4007">IF(AND(B469&gt;0,B469&lt;=12),1,IF(AND(B469&gt;12,B469&lt;=24),2,IF(AND(B469&gt;24,B469&lt;=36),3,0)))</f>
        <v>3</v>
      </c>
      <c r="H467" s="336" t="str">
        <f t="shared" ref="H467" si="4008">IF(B470=0,0,IF(MOD(B470,3)=1,"A",IF(MOD(B470,3)=2,"B","C")))</f>
        <v>C</v>
      </c>
      <c r="O467" s="306"/>
      <c r="P467" s="308"/>
      <c r="Q467" s="306"/>
      <c r="R467" s="306"/>
      <c r="X467" s="306"/>
      <c r="Y467" s="308"/>
      <c r="Z467" s="306"/>
      <c r="AA467" s="306"/>
      <c r="AG467" s="306"/>
      <c r="AH467" s="308"/>
      <c r="AI467" s="306"/>
    </row>
    <row r="468" spans="1:35">
      <c r="A468" s="327">
        <f t="shared" si="3938"/>
        <v>458</v>
      </c>
      <c r="B468" s="328">
        <f>Data!B468</f>
        <v>5</v>
      </c>
      <c r="D468" s="338" t="str">
        <f t="shared" ref="D468" si="4009">IF(B466=0,0,IF(B466&lt;=18,"L","H"))</f>
        <v>H</v>
      </c>
      <c r="E468" s="338" t="str">
        <f t="shared" ref="E468" si="4010">IF(B467=0,0,IF(ISODD(B467),"O","E"))</f>
        <v>O</v>
      </c>
      <c r="F468" s="338" t="str">
        <f t="shared" ref="F468" si="4011">IF(B468=0,0,IF(B468&lt;=18,"L","H"))</f>
        <v>L</v>
      </c>
      <c r="G468" s="338" t="str">
        <f t="shared" ref="G468" si="4012">IF(B469=0,0,IF(ISODD(B469),"O","E"))</f>
        <v>E</v>
      </c>
      <c r="H468" s="338" t="str">
        <f t="shared" ref="H468" si="4013">IF(B470=0,0,IF(B470&lt;=18,"L","H"))</f>
        <v>L</v>
      </c>
      <c r="O468" s="306"/>
      <c r="P468" s="308"/>
      <c r="Q468" s="306"/>
      <c r="R468" s="306"/>
      <c r="X468" s="306"/>
      <c r="Y468" s="308"/>
      <c r="Z468" s="306"/>
      <c r="AA468" s="306"/>
      <c r="AG468" s="306"/>
      <c r="AH468" s="308"/>
      <c r="AI468" s="306"/>
    </row>
    <row r="469" spans="1:35">
      <c r="A469" s="327">
        <f t="shared" si="3938"/>
        <v>459</v>
      </c>
      <c r="B469" s="328">
        <f>Data!B469</f>
        <v>30</v>
      </c>
      <c r="D469" s="308"/>
      <c r="E469" s="308"/>
      <c r="F469" s="308"/>
      <c r="G469" s="308"/>
      <c r="H469" s="308"/>
      <c r="O469" s="306"/>
      <c r="P469" s="308"/>
      <c r="Q469" s="306"/>
      <c r="R469" s="306"/>
      <c r="X469" s="306"/>
      <c r="Y469" s="308"/>
      <c r="Z469" s="306"/>
      <c r="AA469" s="306"/>
      <c r="AG469" s="306"/>
      <c r="AH469" s="308"/>
      <c r="AI469" s="306"/>
    </row>
    <row r="470" spans="1:35">
      <c r="A470" s="327">
        <f t="shared" si="3938"/>
        <v>460</v>
      </c>
      <c r="B470" s="328">
        <f>Data!B470</f>
        <v>15</v>
      </c>
      <c r="D470" s="308"/>
      <c r="E470" s="308"/>
      <c r="F470" s="308"/>
      <c r="G470" s="308"/>
      <c r="H470" s="308"/>
      <c r="J470" s="333" t="str">
        <f t="shared" ref="J470" si="4014">IF(D456=1,"2&amp;3",IF(D456=2,"1&amp;3","1&amp;2"))</f>
        <v>1&amp;3</v>
      </c>
      <c r="K470" s="333" t="str">
        <f t="shared" ref="K470" si="4015">IF(E456="A","B&amp;C",IF(E456="B","A&amp;C","A&amp;B"))</f>
        <v>A&amp;B</v>
      </c>
      <c r="L470" s="333" t="str">
        <f t="shared" ref="L470" si="4016">IF(F456=1,"2&amp;3",IF(F456=2,"1&amp;3","1&amp;2"))</f>
        <v>1&amp;3</v>
      </c>
      <c r="M470" s="333" t="str">
        <f t="shared" ref="M470" si="4017">IF(G456="A","B&amp;C",IF(G456="B","A&amp;C","A&amp;B"))</f>
        <v>A&amp;C</v>
      </c>
      <c r="N470" s="333" t="str">
        <f t="shared" ref="N470" si="4018">IF(H456=1,"2&amp;3",IF(H456=2,"1&amp;3","1&amp;2"))</f>
        <v>1&amp;2</v>
      </c>
      <c r="O470" s="306"/>
      <c r="P470" s="308"/>
      <c r="Q470" s="306"/>
      <c r="R470" s="306"/>
      <c r="S470" s="335" t="str">
        <f t="shared" ref="S470" si="4019">IF(D457="A","B&amp;C",IF(D457="B","A&amp;C","A&amp;B"))</f>
        <v>A&amp;B</v>
      </c>
      <c r="T470" s="335" t="str">
        <f t="shared" ref="T470" si="4020">IF(E457=1,"2&amp;3",IF(E457=2,"1&amp;3","1&amp;2"))</f>
        <v>2&amp;3</v>
      </c>
      <c r="U470" s="335" t="str">
        <f t="shared" ref="U470" si="4021">IF(F457="A","B&amp;C",IF(F457="B","A&amp;C","A&amp;B"))</f>
        <v>A&amp;B</v>
      </c>
      <c r="V470" s="335" t="str">
        <f t="shared" ref="V470" si="4022">IF(G457=1,"2&amp;3",IF(G457=2,"1&amp;3","1&amp;2"))</f>
        <v>2&amp;3</v>
      </c>
      <c r="W470" s="335" t="str">
        <f t="shared" ref="W470" si="4023">IF(H457="A","B&amp;C",IF(H457="B","A&amp;C","A&amp;B"))</f>
        <v>A&amp;B</v>
      </c>
      <c r="X470" s="306"/>
      <c r="Y470" s="308"/>
      <c r="Z470" s="306"/>
      <c r="AA470" s="306"/>
      <c r="AB470" s="337" t="str">
        <f t="shared" ref="AB470" si="4024">IF(D458="L","H","L")</f>
        <v>H</v>
      </c>
      <c r="AC470" s="337" t="str">
        <f t="shared" ref="AC470" si="4025">IF(E458="O","E","O")</f>
        <v>E</v>
      </c>
      <c r="AD470" s="337" t="str">
        <f t="shared" ref="AD470" si="4026">IF(F458="L","H","L")</f>
        <v>L</v>
      </c>
      <c r="AE470" s="337" t="str">
        <f t="shared" ref="AE470" si="4027">IF(G458="O","E","O")</f>
        <v>E</v>
      </c>
      <c r="AF470" s="337" t="str">
        <f t="shared" ref="AF470" si="4028">IF(H458="L","H","L")</f>
        <v>L</v>
      </c>
      <c r="AG470" s="306"/>
      <c r="AH470" s="308"/>
      <c r="AI470" s="306"/>
    </row>
    <row r="471" spans="1:35">
      <c r="A471" s="327">
        <f t="shared" si="3938"/>
        <v>461</v>
      </c>
      <c r="B471" s="328">
        <f>Data!B471</f>
        <v>15</v>
      </c>
      <c r="D471" s="334">
        <f t="shared" ref="D471" si="4029">IF(AND(B471&gt;0,B471&lt;=12),1,IF(AND(B471&gt;12,B471&lt;=24),2,IF(AND(B471&gt;24,B471&lt;=36),3,0)))</f>
        <v>2</v>
      </c>
      <c r="E471" s="334" t="str">
        <f t="shared" ref="E471" si="4030">IF(B472=0,0,IF(MOD(B472,3)=1,"A",IF(MOD(B472,3)=2,"B","C")))</f>
        <v>A</v>
      </c>
      <c r="F471" s="334">
        <f t="shared" ref="F471" si="4031">IF(AND(B473&gt;0,B473&lt;=12),1,IF(AND(B473&gt;12,B473&lt;=24),2,IF(AND(B473&gt;24,B473&lt;=36),3,0)))</f>
        <v>3</v>
      </c>
      <c r="G471" s="334" t="str">
        <f t="shared" ref="G471" si="4032">IF(B474=0,0,IF(MOD(B474,3)=1,"A",IF(MOD(B474,3)=2,"B","C")))</f>
        <v>C</v>
      </c>
      <c r="H471" s="334">
        <f t="shared" ref="H471" si="4033">IF(AND(B475&gt;0,B475&lt;=12),1,IF(AND(B475&gt;12,B475&lt;=24),2,IF(AND(B475&gt;24,B475&lt;=36),3,0)))</f>
        <v>1</v>
      </c>
      <c r="J471" s="314" t="str">
        <f t="shared" ref="J471" si="4034">IF(AND(D471&lt;&gt;D456,D471&lt;&gt;0),"W","L")</f>
        <v>L</v>
      </c>
      <c r="K471" s="314" t="str">
        <f t="shared" ref="K471" si="4035">IF(J471="W"," ", IF(AND(E471&lt;&gt;E456,E471&lt;&gt;0),"W","L"))</f>
        <v>W</v>
      </c>
      <c r="L471" s="314" t="str">
        <f t="shared" ref="L471:N471" si="4036">IF(OR(K471="W",K471=" ")," ",IF(AND(F471&lt;&gt;F456,F471&lt;&gt;0),"W","L"))</f>
        <v xml:space="preserve"> </v>
      </c>
      <c r="M471" s="314" t="str">
        <f t="shared" si="4036"/>
        <v xml:space="preserve"> </v>
      </c>
      <c r="N471" s="314" t="str">
        <f t="shared" si="4036"/>
        <v xml:space="preserve"> </v>
      </c>
      <c r="O471" s="306"/>
      <c r="P471" s="308">
        <f t="shared" ref="P471" si="4037">IF(J471="W",1,IF(K471="W",2,IF(L471="W",3,IF(M471="W",4,IF(N471="W",5,"L")))))</f>
        <v>2</v>
      </c>
      <c r="Q471" s="306">
        <f t="shared" ref="Q471" si="4038">IF(P471&lt;&gt;"L",Q466+1,Q466-243)</f>
        <v>90</v>
      </c>
      <c r="R471" s="306"/>
      <c r="S471" s="314" t="str">
        <f t="shared" ref="S471" si="4039">IF(AND(D472&lt;&gt;D457,D472&lt;&gt;0),"W","L")</f>
        <v>L</v>
      </c>
      <c r="T471" s="314" t="str">
        <f t="shared" ref="T471" si="4040">IF(S471="W"," ", IF(AND(E472&lt;&gt;E457,E472&lt;&gt;0),"W","L"))</f>
        <v>W</v>
      </c>
      <c r="U471" s="314" t="str">
        <f t="shared" ref="U471:W471" si="4041">IF(OR(T471="W",T471=" ")," ",IF(AND(F472&lt;&gt;F457,F472&lt;&gt;0),"W","L"))</f>
        <v xml:space="preserve"> </v>
      </c>
      <c r="V471" s="314" t="str">
        <f t="shared" si="4041"/>
        <v xml:space="preserve"> </v>
      </c>
      <c r="W471" s="314" t="str">
        <f t="shared" si="4041"/>
        <v xml:space="preserve"> </v>
      </c>
      <c r="X471" s="306"/>
      <c r="Y471" s="308">
        <f t="shared" ref="Y471" si="4042">IF(S471="W",1,IF(T471="W",2,IF(U471="W",3,IF(V471="W",4,IF(W471="W",5,"L")))))</f>
        <v>2</v>
      </c>
      <c r="Z471" s="306">
        <f t="shared" ref="Z471" si="4043">IF(Y471&lt;&gt;"L",Z466+1,Z466-243)</f>
        <v>90</v>
      </c>
      <c r="AA471" s="306"/>
      <c r="AB471" s="314" t="str">
        <f t="shared" ref="AB471" si="4044">IF(AND(D473&lt;&gt;D458,D473&lt;&gt;0),"W","L")</f>
        <v>L</v>
      </c>
      <c r="AC471" s="314" t="str">
        <f t="shared" ref="AC471" si="4045">IF(AB471="W"," ", IF(AND(E473&lt;&gt;E458,E473&lt;&gt;0),"W","L"))</f>
        <v>L</v>
      </c>
      <c r="AD471" s="314" t="str">
        <f t="shared" ref="AD471:AF471" si="4046">IF(OR(AC471="W",AC471=" ")," ",IF(AND(F473&lt;&gt;F458,F473&lt;&gt;0),"W","L"))</f>
        <v>L</v>
      </c>
      <c r="AE471" s="314" t="str">
        <f t="shared" si="4046"/>
        <v>W</v>
      </c>
      <c r="AF471" s="314" t="str">
        <f t="shared" si="4046"/>
        <v xml:space="preserve"> </v>
      </c>
      <c r="AG471" s="306"/>
      <c r="AH471" s="308">
        <f t="shared" ref="AH471" si="4047">IF(AB471="W",1,IF(AC471="W",2,IF(AD471="W",3,IF(AE471="W",4,IF(AF471="W",5,"L")))))</f>
        <v>4</v>
      </c>
      <c r="AI471" s="306">
        <f t="shared" ref="AI471" si="4048">IF(AH471&lt;&gt;"L",AI466+1,AI466-31)</f>
        <v>-102</v>
      </c>
    </row>
    <row r="472" spans="1:35">
      <c r="A472" s="327">
        <f t="shared" si="3938"/>
        <v>462</v>
      </c>
      <c r="B472" s="328">
        <f>Data!B472</f>
        <v>19</v>
      </c>
      <c r="D472" s="336" t="str">
        <f t="shared" ref="D472" si="4049">IF(B471=0,0,IF(MOD(B471,3)=1,"A",IF(MOD(B471,3)=2,"B","C")))</f>
        <v>C</v>
      </c>
      <c r="E472" s="336">
        <f t="shared" ref="E472" si="4050">IF(AND(B472&gt;0,B472&lt;=12),1,IF(AND(B472&gt;12,B472&lt;=24),2,IF(AND(B472&gt;24,B472&lt;=36),3,0)))</f>
        <v>2</v>
      </c>
      <c r="F472" s="336" t="str">
        <f t="shared" ref="F472" si="4051">IF(B473=0,0,IF(MOD(B473,3)=1,"A",IF(MOD(B473,3)=2,"B","C")))</f>
        <v>B</v>
      </c>
      <c r="G472" s="336">
        <f t="shared" ref="G472" si="4052">IF(AND(B474&gt;0,B474&lt;=12),1,IF(AND(B474&gt;12,B474&lt;=24),2,IF(AND(B474&gt;24,B474&lt;=36),3,0)))</f>
        <v>2</v>
      </c>
      <c r="H472" s="336" t="str">
        <f t="shared" ref="H472" si="4053">IF(B475=0,0,IF(MOD(B475,3)=1,"A",IF(MOD(B475,3)=2,"B","C")))</f>
        <v>A</v>
      </c>
      <c r="O472" s="306"/>
      <c r="P472" s="308"/>
      <c r="Q472" s="306"/>
      <c r="R472" s="306"/>
      <c r="X472" s="306"/>
      <c r="Y472" s="308"/>
      <c r="Z472" s="306"/>
      <c r="AA472" s="306"/>
      <c r="AG472" s="306"/>
      <c r="AH472" s="308"/>
      <c r="AI472" s="306"/>
    </row>
    <row r="473" spans="1:35">
      <c r="A473" s="327">
        <f t="shared" si="3938"/>
        <v>463</v>
      </c>
      <c r="B473" s="328">
        <f>Data!B473</f>
        <v>35</v>
      </c>
      <c r="D473" s="338" t="str">
        <f t="shared" ref="D473" si="4054">IF(B471=0,0,IF(B471&lt;=18,"L","H"))</f>
        <v>L</v>
      </c>
      <c r="E473" s="338" t="str">
        <f t="shared" ref="E473" si="4055">IF(B472=0,0,IF(ISODD(B472),"O","E"))</f>
        <v>O</v>
      </c>
      <c r="F473" s="338" t="str">
        <f t="shared" ref="F473" si="4056">IF(B473=0,0,IF(B473&lt;=18,"L","H"))</f>
        <v>H</v>
      </c>
      <c r="G473" s="338" t="str">
        <f t="shared" ref="G473" si="4057">IF(B474=0,0,IF(ISODD(B474),"O","E"))</f>
        <v>E</v>
      </c>
      <c r="H473" s="338" t="str">
        <f t="shared" ref="H473" si="4058">IF(B475=0,0,IF(B475&lt;=18,"L","H"))</f>
        <v>L</v>
      </c>
      <c r="O473" s="306"/>
      <c r="P473" s="308"/>
      <c r="Q473" s="306"/>
      <c r="R473" s="306"/>
      <c r="X473" s="306"/>
      <c r="Y473" s="308"/>
      <c r="Z473" s="306"/>
      <c r="AA473" s="306"/>
      <c r="AG473" s="306"/>
      <c r="AH473" s="308"/>
      <c r="AI473" s="306"/>
    </row>
    <row r="474" spans="1:35">
      <c r="A474" s="327">
        <f t="shared" si="3938"/>
        <v>464</v>
      </c>
      <c r="B474" s="328">
        <f>Data!B474</f>
        <v>24</v>
      </c>
      <c r="D474" s="308"/>
      <c r="E474" s="308"/>
      <c r="F474" s="308"/>
      <c r="G474" s="308"/>
      <c r="H474" s="308"/>
      <c r="O474" s="306"/>
      <c r="P474" s="308"/>
      <c r="Q474" s="306"/>
      <c r="R474" s="306"/>
      <c r="X474" s="306"/>
      <c r="Y474" s="308"/>
      <c r="Z474" s="306"/>
      <c r="AA474" s="306"/>
      <c r="AG474" s="306"/>
      <c r="AH474" s="308"/>
      <c r="AI474" s="306"/>
    </row>
    <row r="475" spans="1:35">
      <c r="A475" s="327">
        <f t="shared" si="3938"/>
        <v>465</v>
      </c>
      <c r="B475" s="328">
        <f>Data!B475</f>
        <v>4</v>
      </c>
      <c r="D475" s="308"/>
      <c r="E475" s="308"/>
      <c r="F475" s="308"/>
      <c r="G475" s="308"/>
      <c r="H475" s="308"/>
      <c r="J475" s="333" t="str">
        <f t="shared" ref="J475" si="4059">IF(D461=1,"2&amp;3",IF(D461=2,"1&amp;3","1&amp;2"))</f>
        <v>1&amp;3</v>
      </c>
      <c r="K475" s="333" t="str">
        <f t="shared" ref="K475" si="4060">IF(E461="A","B&amp;C",IF(E461="B","A&amp;C","A&amp;B"))</f>
        <v>A&amp;B</v>
      </c>
      <c r="L475" s="333" t="str">
        <f t="shared" ref="L475" si="4061">IF(F461=1,"2&amp;3",IF(F461=2,"1&amp;3","1&amp;2"))</f>
        <v>2&amp;3</v>
      </c>
      <c r="M475" s="333" t="str">
        <f t="shared" ref="M475" si="4062">IF(G461="A","B&amp;C",IF(G461="B","A&amp;C","A&amp;B"))</f>
        <v>A&amp;B</v>
      </c>
      <c r="N475" s="333" t="str">
        <f t="shared" ref="N475" si="4063">IF(H461=1,"2&amp;3",IF(H461=2,"1&amp;3","1&amp;2"))</f>
        <v>1&amp;3</v>
      </c>
      <c r="O475" s="306"/>
      <c r="P475" s="308"/>
      <c r="Q475" s="306"/>
      <c r="R475" s="306"/>
      <c r="S475" s="335" t="str">
        <f t="shared" ref="S475" si="4064">IF(D462="A","B&amp;C",IF(D462="B","A&amp;C","A&amp;B"))</f>
        <v>A&amp;C</v>
      </c>
      <c r="T475" s="335" t="str">
        <f t="shared" ref="T475" si="4065">IF(E462=1,"2&amp;3",IF(E462=2,"1&amp;3","1&amp;2"))</f>
        <v>1&amp;3</v>
      </c>
      <c r="U475" s="335" t="str">
        <f t="shared" ref="U475" si="4066">IF(F462="A","B&amp;C",IF(F462="B","A&amp;C","A&amp;B"))</f>
        <v>B&amp;C</v>
      </c>
      <c r="V475" s="335" t="str">
        <f t="shared" ref="V475" si="4067">IF(G462=1,"2&amp;3",IF(G462=2,"1&amp;3","1&amp;2"))</f>
        <v>1&amp;3</v>
      </c>
      <c r="W475" s="335" t="str">
        <f t="shared" ref="W475" si="4068">IF(H462="A","B&amp;C",IF(H462="B","A&amp;C","A&amp;B"))</f>
        <v>A&amp;B</v>
      </c>
      <c r="X475" s="306"/>
      <c r="Y475" s="308"/>
      <c r="Z475" s="306"/>
      <c r="AA475" s="306"/>
      <c r="AB475" s="337" t="str">
        <f t="shared" ref="AB475" si="4069">IF(D463="L","H","L")</f>
        <v>L</v>
      </c>
      <c r="AC475" s="337" t="str">
        <f t="shared" ref="AC475" si="4070">IF(E463="O","E","O")</f>
        <v>O</v>
      </c>
      <c r="AD475" s="337" t="str">
        <f t="shared" ref="AD475" si="4071">IF(F463="L","H","L")</f>
        <v>H</v>
      </c>
      <c r="AE475" s="337" t="str">
        <f t="shared" ref="AE475" si="4072">IF(G463="O","E","O")</f>
        <v>E</v>
      </c>
      <c r="AF475" s="337" t="str">
        <f t="shared" ref="AF475" si="4073">IF(H463="L","H","L")</f>
        <v>L</v>
      </c>
      <c r="AG475" s="306"/>
      <c r="AH475" s="308"/>
      <c r="AI475" s="306"/>
    </row>
    <row r="476" spans="1:35">
      <c r="A476" s="327">
        <f t="shared" si="3938"/>
        <v>466</v>
      </c>
      <c r="B476" s="328">
        <f>Data!B476</f>
        <v>9</v>
      </c>
      <c r="D476" s="334">
        <f t="shared" ref="D476" si="4074">IF(AND(B476&gt;0,B476&lt;=12),1,IF(AND(B476&gt;12,B476&lt;=24),2,IF(AND(B476&gt;24,B476&lt;=36),3,0)))</f>
        <v>1</v>
      </c>
      <c r="E476" s="334" t="str">
        <f t="shared" ref="E476" si="4075">IF(B477=0,0,IF(MOD(B477,3)=1,"A",IF(MOD(B477,3)=2,"B","C")))</f>
        <v>A</v>
      </c>
      <c r="F476" s="334">
        <f t="shared" ref="F476" si="4076">IF(AND(B478&gt;0,B478&lt;=12),1,IF(AND(B478&gt;12,B478&lt;=24),2,IF(AND(B478&gt;24,B478&lt;=36),3,0)))</f>
        <v>3</v>
      </c>
      <c r="G476" s="334" t="str">
        <f t="shared" ref="G476" si="4077">IF(B479=0,0,IF(MOD(B479,3)=1,"A",IF(MOD(B479,3)=2,"B","C")))</f>
        <v>C</v>
      </c>
      <c r="H476" s="334">
        <f t="shared" ref="H476" si="4078">IF(AND(B480&gt;0,B480&lt;=12),1,IF(AND(B480&gt;12,B480&lt;=24),2,IF(AND(B480&gt;24,B480&lt;=36),3,0)))</f>
        <v>3</v>
      </c>
      <c r="J476" s="314" t="str">
        <f t="shared" ref="J476" si="4079">IF(AND(D476&lt;&gt;D461,D476&lt;&gt;0),"W","L")</f>
        <v>W</v>
      </c>
      <c r="K476" s="314" t="str">
        <f t="shared" ref="K476" si="4080">IF(J476="W"," ", IF(AND(E476&lt;&gt;E461,E476&lt;&gt;0),"W","L"))</f>
        <v xml:space="preserve"> </v>
      </c>
      <c r="L476" s="314" t="str">
        <f t="shared" ref="L476:N476" si="4081">IF(OR(K476="W",K476=" ")," ",IF(AND(F476&lt;&gt;F461,F476&lt;&gt;0),"W","L"))</f>
        <v xml:space="preserve"> </v>
      </c>
      <c r="M476" s="314" t="str">
        <f t="shared" si="4081"/>
        <v xml:space="preserve"> </v>
      </c>
      <c r="N476" s="314" t="str">
        <f t="shared" si="4081"/>
        <v xml:space="preserve"> </v>
      </c>
      <c r="O476" s="306"/>
      <c r="P476" s="308">
        <f t="shared" ref="P476" si="4082">IF(J476="W",1,IF(K476="W",2,IF(L476="W",3,IF(M476="W",4,IF(N476="W",5,"L")))))</f>
        <v>1</v>
      </c>
      <c r="Q476" s="306">
        <f t="shared" ref="Q476" si="4083">IF(P476&lt;&gt;"L",Q471+1,Q471-243)</f>
        <v>91</v>
      </c>
      <c r="R476" s="306"/>
      <c r="S476" s="314" t="str">
        <f t="shared" ref="S476" si="4084">IF(AND(D477&lt;&gt;D462,D477&lt;&gt;0),"W","L")</f>
        <v>W</v>
      </c>
      <c r="T476" s="314" t="str">
        <f t="shared" ref="T476" si="4085">IF(S476="W"," ", IF(AND(E477&lt;&gt;E462,E477&lt;&gt;0),"W","L"))</f>
        <v xml:space="preserve"> </v>
      </c>
      <c r="U476" s="314" t="str">
        <f t="shared" ref="U476:W476" si="4086">IF(OR(T476="W",T476=" ")," ",IF(AND(F477&lt;&gt;F462,F477&lt;&gt;0),"W","L"))</f>
        <v xml:space="preserve"> </v>
      </c>
      <c r="V476" s="314" t="str">
        <f t="shared" si="4086"/>
        <v xml:space="preserve"> </v>
      </c>
      <c r="W476" s="314" t="str">
        <f t="shared" si="4086"/>
        <v xml:space="preserve"> </v>
      </c>
      <c r="X476" s="306"/>
      <c r="Y476" s="308">
        <f t="shared" ref="Y476" si="4087">IF(S476="W",1,IF(T476="W",2,IF(U476="W",3,IF(V476="W",4,IF(W476="W",5,"L")))))</f>
        <v>1</v>
      </c>
      <c r="Z476" s="306">
        <f t="shared" ref="Z476" si="4088">IF(Y476&lt;&gt;"L",Z471+1,Z471-243)</f>
        <v>91</v>
      </c>
      <c r="AA476" s="306"/>
      <c r="AB476" s="314" t="str">
        <f t="shared" ref="AB476" si="4089">IF(AND(D478&lt;&gt;D463,D478&lt;&gt;0),"W","L")</f>
        <v>W</v>
      </c>
      <c r="AC476" s="314" t="str">
        <f t="shared" ref="AC476" si="4090">IF(AB476="W"," ", IF(AND(E478&lt;&gt;E463,E478&lt;&gt;0),"W","L"))</f>
        <v xml:space="preserve"> </v>
      </c>
      <c r="AD476" s="314" t="str">
        <f t="shared" ref="AD476:AF476" si="4091">IF(OR(AC476="W",AC476=" ")," ",IF(AND(F478&lt;&gt;F463,F478&lt;&gt;0),"W","L"))</f>
        <v xml:space="preserve"> </v>
      </c>
      <c r="AE476" s="314" t="str">
        <f t="shared" si="4091"/>
        <v xml:space="preserve"> </v>
      </c>
      <c r="AF476" s="314" t="str">
        <f t="shared" si="4091"/>
        <v xml:space="preserve"> </v>
      </c>
      <c r="AG476" s="306"/>
      <c r="AH476" s="308">
        <f t="shared" ref="AH476" si="4092">IF(AB476="W",1,IF(AC476="W",2,IF(AD476="W",3,IF(AE476="W",4,IF(AF476="W",5,"L")))))</f>
        <v>1</v>
      </c>
      <c r="AI476" s="306">
        <f t="shared" ref="AI476" si="4093">IF(AH476&lt;&gt;"L",AI471+1,AI471-31)</f>
        <v>-101</v>
      </c>
    </row>
    <row r="477" spans="1:35">
      <c r="A477" s="327">
        <f t="shared" si="3938"/>
        <v>467</v>
      </c>
      <c r="B477" s="328">
        <f>Data!B477</f>
        <v>16</v>
      </c>
      <c r="D477" s="336" t="str">
        <f t="shared" ref="D477" si="4094">IF(B476=0,0,IF(MOD(B476,3)=1,"A",IF(MOD(B476,3)=2,"B","C")))</f>
        <v>C</v>
      </c>
      <c r="E477" s="336">
        <f t="shared" ref="E477" si="4095">IF(AND(B477&gt;0,B477&lt;=12),1,IF(AND(B477&gt;12,B477&lt;=24),2,IF(AND(B477&gt;24,B477&lt;=36),3,0)))</f>
        <v>2</v>
      </c>
      <c r="F477" s="336" t="str">
        <f t="shared" ref="F477" si="4096">IF(B478=0,0,IF(MOD(B478,3)=1,"A",IF(MOD(B478,3)=2,"B","C")))</f>
        <v>A</v>
      </c>
      <c r="G477" s="336">
        <f t="shared" ref="G477" si="4097">IF(AND(B479&gt;0,B479&lt;=12),1,IF(AND(B479&gt;12,B479&lt;=24),2,IF(AND(B479&gt;24,B479&lt;=36),3,0)))</f>
        <v>3</v>
      </c>
      <c r="H477" s="336" t="str">
        <f t="shared" ref="H477" si="4098">IF(B480=0,0,IF(MOD(B480,3)=1,"A",IF(MOD(B480,3)=2,"B","C")))</f>
        <v>B</v>
      </c>
      <c r="O477" s="306"/>
      <c r="P477" s="308"/>
      <c r="Q477" s="306"/>
      <c r="R477" s="306"/>
      <c r="X477" s="306"/>
      <c r="Y477" s="308"/>
      <c r="Z477" s="306"/>
      <c r="AA477" s="306"/>
      <c r="AG477" s="306"/>
      <c r="AH477" s="308"/>
      <c r="AI477" s="306"/>
    </row>
    <row r="478" spans="1:35">
      <c r="A478" s="327">
        <f t="shared" si="3938"/>
        <v>468</v>
      </c>
      <c r="B478" s="328">
        <f>Data!B478</f>
        <v>34</v>
      </c>
      <c r="D478" s="338" t="str">
        <f t="shared" ref="D478" si="4099">IF(B476=0,0,IF(B476&lt;=18,"L","H"))</f>
        <v>L</v>
      </c>
      <c r="E478" s="338" t="str">
        <f t="shared" ref="E478" si="4100">IF(B477=0,0,IF(ISODD(B477),"O","E"))</f>
        <v>E</v>
      </c>
      <c r="F478" s="338" t="str">
        <f t="shared" ref="F478" si="4101">IF(B478=0,0,IF(B478&lt;=18,"L","H"))</f>
        <v>H</v>
      </c>
      <c r="G478" s="338" t="str">
        <f t="shared" ref="G478" si="4102">IF(B479=0,0,IF(ISODD(B479),"O","E"))</f>
        <v>O</v>
      </c>
      <c r="H478" s="338" t="str">
        <f t="shared" ref="H478" si="4103">IF(B480=0,0,IF(B480&lt;=18,"L","H"))</f>
        <v>H</v>
      </c>
      <c r="O478" s="306"/>
      <c r="P478" s="308"/>
      <c r="Q478" s="306"/>
      <c r="R478" s="306"/>
      <c r="X478" s="306"/>
      <c r="Y478" s="308"/>
      <c r="Z478" s="306"/>
      <c r="AA478" s="306"/>
      <c r="AG478" s="306"/>
      <c r="AH478" s="308"/>
      <c r="AI478" s="306"/>
    </row>
    <row r="479" spans="1:35">
      <c r="A479" s="327">
        <f t="shared" si="3938"/>
        <v>469</v>
      </c>
      <c r="B479" s="328">
        <f>Data!B479</f>
        <v>27</v>
      </c>
      <c r="D479" s="308"/>
      <c r="E479" s="308"/>
      <c r="F479" s="308"/>
      <c r="G479" s="308"/>
      <c r="H479" s="308"/>
      <c r="O479" s="306"/>
      <c r="P479" s="308"/>
      <c r="Q479" s="306"/>
      <c r="R479" s="306"/>
      <c r="X479" s="306"/>
      <c r="Y479" s="308"/>
      <c r="Z479" s="306"/>
      <c r="AA479" s="306"/>
      <c r="AG479" s="306"/>
      <c r="AH479" s="308"/>
      <c r="AI479" s="306"/>
    </row>
    <row r="480" spans="1:35">
      <c r="A480" s="327">
        <f t="shared" si="3938"/>
        <v>470</v>
      </c>
      <c r="B480" s="328">
        <f>Data!B480</f>
        <v>35</v>
      </c>
      <c r="D480" s="308"/>
      <c r="E480" s="308"/>
      <c r="F480" s="308"/>
      <c r="G480" s="308"/>
      <c r="H480" s="308"/>
      <c r="J480" s="333" t="str">
        <f t="shared" ref="J480" si="4104">IF(D466=1,"2&amp;3",IF(D466=2,"1&amp;3","1&amp;2"))</f>
        <v>1&amp;3</v>
      </c>
      <c r="K480" s="333" t="str">
        <f t="shared" ref="K480" si="4105">IF(E466="A","B&amp;C",IF(E466="B","A&amp;C","A&amp;B"))</f>
        <v>A&amp;B</v>
      </c>
      <c r="L480" s="333" t="str">
        <f t="shared" ref="L480" si="4106">IF(F466=1,"2&amp;3",IF(F466=2,"1&amp;3","1&amp;2"))</f>
        <v>2&amp;3</v>
      </c>
      <c r="M480" s="333" t="str">
        <f t="shared" ref="M480" si="4107">IF(G466="A","B&amp;C",IF(G466="B","A&amp;C","A&amp;B"))</f>
        <v>A&amp;B</v>
      </c>
      <c r="N480" s="333" t="str">
        <f t="shared" ref="N480" si="4108">IF(H466=1,"2&amp;3",IF(H466=2,"1&amp;3","1&amp;2"))</f>
        <v>1&amp;3</v>
      </c>
      <c r="O480" s="306"/>
      <c r="P480" s="308"/>
      <c r="Q480" s="306"/>
      <c r="R480" s="306"/>
      <c r="S480" s="335" t="str">
        <f t="shared" ref="S480" si="4109">IF(D467="A","B&amp;C",IF(D467="B","A&amp;C","A&amp;B"))</f>
        <v>A&amp;C</v>
      </c>
      <c r="T480" s="335" t="str">
        <f t="shared" ref="T480" si="4110">IF(E467=1,"2&amp;3",IF(E467=2,"1&amp;3","1&amp;2"))</f>
        <v>2&amp;3</v>
      </c>
      <c r="U480" s="335" t="str">
        <f t="shared" ref="U480" si="4111">IF(F467="A","B&amp;C",IF(F467="B","A&amp;C","A&amp;B"))</f>
        <v>A&amp;C</v>
      </c>
      <c r="V480" s="335" t="str">
        <f t="shared" ref="V480" si="4112">IF(G467=1,"2&amp;3",IF(G467=2,"1&amp;3","1&amp;2"))</f>
        <v>1&amp;2</v>
      </c>
      <c r="W480" s="335" t="str">
        <f t="shared" ref="W480" si="4113">IF(H467="A","B&amp;C",IF(H467="B","A&amp;C","A&amp;B"))</f>
        <v>A&amp;B</v>
      </c>
      <c r="X480" s="306"/>
      <c r="Y480" s="308"/>
      <c r="Z480" s="306"/>
      <c r="AA480" s="306"/>
      <c r="AB480" s="337" t="str">
        <f t="shared" ref="AB480" si="4114">IF(D468="L","H","L")</f>
        <v>L</v>
      </c>
      <c r="AC480" s="337" t="str">
        <f t="shared" ref="AC480" si="4115">IF(E468="O","E","O")</f>
        <v>E</v>
      </c>
      <c r="AD480" s="337" t="str">
        <f t="shared" ref="AD480" si="4116">IF(F468="L","H","L")</f>
        <v>H</v>
      </c>
      <c r="AE480" s="337" t="str">
        <f t="shared" ref="AE480" si="4117">IF(G468="O","E","O")</f>
        <v>O</v>
      </c>
      <c r="AF480" s="337" t="str">
        <f t="shared" ref="AF480" si="4118">IF(H468="L","H","L")</f>
        <v>H</v>
      </c>
      <c r="AG480" s="306"/>
      <c r="AH480" s="308"/>
      <c r="AI480" s="306"/>
    </row>
    <row r="481" spans="1:35">
      <c r="A481" s="327">
        <f t="shared" si="3938"/>
        <v>471</v>
      </c>
      <c r="B481" s="328">
        <f>Data!B481</f>
        <v>28</v>
      </c>
      <c r="D481" s="334">
        <f t="shared" ref="D481" si="4119">IF(AND(B481&gt;0,B481&lt;=12),1,IF(AND(B481&gt;12,B481&lt;=24),2,IF(AND(B481&gt;24,B481&lt;=36),3,0)))</f>
        <v>3</v>
      </c>
      <c r="E481" s="334" t="str">
        <f t="shared" ref="E481" si="4120">IF(B482=0,0,IF(MOD(B482,3)=1,"A",IF(MOD(B482,3)=2,"B","C")))</f>
        <v>C</v>
      </c>
      <c r="F481" s="334">
        <f t="shared" ref="F481" si="4121">IF(AND(B483&gt;0,B483&lt;=12),1,IF(AND(B483&gt;12,B483&lt;=24),2,IF(AND(B483&gt;24,B483&lt;=36),3,0)))</f>
        <v>3</v>
      </c>
      <c r="G481" s="334" t="str">
        <f t="shared" ref="G481" si="4122">IF(B484=0,0,IF(MOD(B484,3)=1,"A",IF(MOD(B484,3)=2,"B","C")))</f>
        <v>B</v>
      </c>
      <c r="H481" s="334">
        <f t="shared" ref="H481" si="4123">IF(AND(B485&gt;0,B485&lt;=12),1,IF(AND(B485&gt;12,B485&lt;=24),2,IF(AND(B485&gt;24,B485&lt;=36),3,0)))</f>
        <v>2</v>
      </c>
      <c r="J481" s="314" t="str">
        <f t="shared" ref="J481" si="4124">IF(AND(D481&lt;&gt;D466,D481&lt;&gt;0),"W","L")</f>
        <v>W</v>
      </c>
      <c r="K481" s="314" t="str">
        <f t="shared" ref="K481" si="4125">IF(J481="W"," ", IF(AND(E481&lt;&gt;E466,E481&lt;&gt;0),"W","L"))</f>
        <v xml:space="preserve"> </v>
      </c>
      <c r="L481" s="314" t="str">
        <f t="shared" ref="L481:N481" si="4126">IF(OR(K481="W",K481=" ")," ",IF(AND(F481&lt;&gt;F466,F481&lt;&gt;0),"W","L"))</f>
        <v xml:space="preserve"> </v>
      </c>
      <c r="M481" s="314" t="str">
        <f t="shared" si="4126"/>
        <v xml:space="preserve"> </v>
      </c>
      <c r="N481" s="314" t="str">
        <f t="shared" si="4126"/>
        <v xml:space="preserve"> </v>
      </c>
      <c r="O481" s="306"/>
      <c r="P481" s="308">
        <f t="shared" ref="P481" si="4127">IF(J481="W",1,IF(K481="W",2,IF(L481="W",3,IF(M481="W",4,IF(N481="W",5,"L")))))</f>
        <v>1</v>
      </c>
      <c r="Q481" s="306">
        <f t="shared" ref="Q481" si="4128">IF(P481&lt;&gt;"L",Q476+1,Q476-243)</f>
        <v>92</v>
      </c>
      <c r="R481" s="306"/>
      <c r="S481" s="314" t="str">
        <f t="shared" ref="S481" si="4129">IF(AND(D482&lt;&gt;D467,D482&lt;&gt;0),"W","L")</f>
        <v>W</v>
      </c>
      <c r="T481" s="314" t="str">
        <f t="shared" ref="T481" si="4130">IF(S481="W"," ", IF(AND(E482&lt;&gt;E467,E482&lt;&gt;0),"W","L"))</f>
        <v xml:space="preserve"> </v>
      </c>
      <c r="U481" s="314" t="str">
        <f t="shared" ref="U481:W481" si="4131">IF(OR(T481="W",T481=" ")," ",IF(AND(F482&lt;&gt;F467,F482&lt;&gt;0),"W","L"))</f>
        <v xml:space="preserve"> </v>
      </c>
      <c r="V481" s="314" t="str">
        <f t="shared" si="4131"/>
        <v xml:space="preserve"> </v>
      </c>
      <c r="W481" s="314" t="str">
        <f t="shared" si="4131"/>
        <v xml:space="preserve"> </v>
      </c>
      <c r="X481" s="306"/>
      <c r="Y481" s="308">
        <f t="shared" ref="Y481" si="4132">IF(S481="W",1,IF(T481="W",2,IF(U481="W",3,IF(V481="W",4,IF(W481="W",5,"L")))))</f>
        <v>1</v>
      </c>
      <c r="Z481" s="306">
        <f t="shared" ref="Z481" si="4133">IF(Y481&lt;&gt;"L",Z476+1,Z476-243)</f>
        <v>92</v>
      </c>
      <c r="AA481" s="306"/>
      <c r="AB481" s="314" t="str">
        <f t="shared" ref="AB481" si="4134">IF(AND(D483&lt;&gt;D468,D483&lt;&gt;0),"W","L")</f>
        <v>L</v>
      </c>
      <c r="AC481" s="314" t="str">
        <f t="shared" ref="AC481" si="4135">IF(AB481="W"," ", IF(AND(E483&lt;&gt;E468,E483&lt;&gt;0),"W","L"))</f>
        <v>W</v>
      </c>
      <c r="AD481" s="314" t="str">
        <f t="shared" ref="AD481:AF481" si="4136">IF(OR(AC481="W",AC481=" ")," ",IF(AND(F483&lt;&gt;F468,F483&lt;&gt;0),"W","L"))</f>
        <v xml:space="preserve"> </v>
      </c>
      <c r="AE481" s="314" t="str">
        <f t="shared" si="4136"/>
        <v xml:space="preserve"> </v>
      </c>
      <c r="AF481" s="314" t="str">
        <f t="shared" si="4136"/>
        <v xml:space="preserve"> </v>
      </c>
      <c r="AG481" s="306"/>
      <c r="AH481" s="308">
        <f t="shared" ref="AH481" si="4137">IF(AB481="W",1,IF(AC481="W",2,IF(AD481="W",3,IF(AE481="W",4,IF(AF481="W",5,"L")))))</f>
        <v>2</v>
      </c>
      <c r="AI481" s="306">
        <f t="shared" ref="AI481" si="4138">IF(AH481&lt;&gt;"L",AI476+1,AI476-31)</f>
        <v>-100</v>
      </c>
    </row>
    <row r="482" spans="1:35">
      <c r="A482" s="327">
        <f t="shared" si="3938"/>
        <v>472</v>
      </c>
      <c r="B482" s="328">
        <f>Data!B482</f>
        <v>36</v>
      </c>
      <c r="D482" s="336" t="str">
        <f t="shared" ref="D482" si="4139">IF(B481=0,0,IF(MOD(B481,3)=1,"A",IF(MOD(B481,3)=2,"B","C")))</f>
        <v>A</v>
      </c>
      <c r="E482" s="336">
        <f t="shared" ref="E482" si="4140">IF(AND(B482&gt;0,B482&lt;=12),1,IF(AND(B482&gt;12,B482&lt;=24),2,IF(AND(B482&gt;24,B482&lt;=36),3,0)))</f>
        <v>3</v>
      </c>
      <c r="F482" s="336" t="str">
        <f t="shared" ref="F482" si="4141">IF(B483=0,0,IF(MOD(B483,3)=1,"A",IF(MOD(B483,3)=2,"B","C")))</f>
        <v>A</v>
      </c>
      <c r="G482" s="336">
        <f t="shared" ref="G482" si="4142">IF(AND(B484&gt;0,B484&lt;=12),1,IF(AND(B484&gt;12,B484&lt;=24),2,IF(AND(B484&gt;24,B484&lt;=36),3,0)))</f>
        <v>1</v>
      </c>
      <c r="H482" s="336" t="str">
        <f t="shared" ref="H482" si="4143">IF(B485=0,0,IF(MOD(B485,3)=1,"A",IF(MOD(B485,3)=2,"B","C")))</f>
        <v>C</v>
      </c>
      <c r="O482" s="306"/>
      <c r="P482" s="308"/>
      <c r="Q482" s="306"/>
      <c r="R482" s="306"/>
      <c r="X482" s="306"/>
      <c r="Y482" s="308"/>
      <c r="Z482" s="306"/>
      <c r="AA482" s="306"/>
      <c r="AG482" s="306"/>
      <c r="AH482" s="308"/>
      <c r="AI482" s="306"/>
    </row>
    <row r="483" spans="1:35">
      <c r="A483" s="327">
        <f t="shared" si="3938"/>
        <v>473</v>
      </c>
      <c r="B483" s="328">
        <f>Data!B483</f>
        <v>25</v>
      </c>
      <c r="D483" s="338" t="str">
        <f t="shared" ref="D483" si="4144">IF(B481=0,0,IF(B481&lt;=18,"L","H"))</f>
        <v>H</v>
      </c>
      <c r="E483" s="338" t="str">
        <f t="shared" ref="E483" si="4145">IF(B482=0,0,IF(ISODD(B482),"O","E"))</f>
        <v>E</v>
      </c>
      <c r="F483" s="338" t="str">
        <f t="shared" ref="F483" si="4146">IF(B483=0,0,IF(B483&lt;=18,"L","H"))</f>
        <v>H</v>
      </c>
      <c r="G483" s="338" t="str">
        <f t="shared" ref="G483" si="4147">IF(B484=0,0,IF(ISODD(B484),"O","E"))</f>
        <v>O</v>
      </c>
      <c r="H483" s="338" t="str">
        <f t="shared" ref="H483" si="4148">IF(B485=0,0,IF(B485&lt;=18,"L","H"))</f>
        <v>H</v>
      </c>
      <c r="O483" s="306"/>
      <c r="P483" s="308"/>
      <c r="Q483" s="306"/>
      <c r="R483" s="306"/>
      <c r="X483" s="306"/>
      <c r="Y483" s="308"/>
      <c r="Z483" s="306"/>
      <c r="AA483" s="306"/>
      <c r="AG483" s="306"/>
      <c r="AH483" s="308"/>
      <c r="AI483" s="306"/>
    </row>
    <row r="484" spans="1:35">
      <c r="A484" s="327">
        <f t="shared" si="3938"/>
        <v>474</v>
      </c>
      <c r="B484" s="328">
        <f>Data!B484</f>
        <v>5</v>
      </c>
      <c r="D484" s="308"/>
      <c r="E484" s="308"/>
      <c r="F484" s="308"/>
      <c r="G484" s="308"/>
      <c r="H484" s="308"/>
      <c r="O484" s="306"/>
      <c r="P484" s="308"/>
      <c r="Q484" s="306"/>
      <c r="R484" s="306"/>
      <c r="X484" s="306"/>
      <c r="Y484" s="308"/>
      <c r="Z484" s="306"/>
      <c r="AA484" s="306"/>
      <c r="AG484" s="306"/>
      <c r="AH484" s="308"/>
      <c r="AI484" s="306"/>
    </row>
    <row r="485" spans="1:35">
      <c r="A485" s="327">
        <f t="shared" si="3938"/>
        <v>475</v>
      </c>
      <c r="B485" s="328">
        <f>Data!B485</f>
        <v>21</v>
      </c>
      <c r="D485" s="308"/>
      <c r="E485" s="308"/>
      <c r="F485" s="308"/>
      <c r="G485" s="308"/>
      <c r="H485" s="308"/>
      <c r="J485" s="333" t="str">
        <f t="shared" ref="J485" si="4149">IF(D471=1,"2&amp;3",IF(D471=2,"1&amp;3","1&amp;2"))</f>
        <v>1&amp;3</v>
      </c>
      <c r="K485" s="333" t="str">
        <f t="shared" ref="K485" si="4150">IF(E471="A","B&amp;C",IF(E471="B","A&amp;C","A&amp;B"))</f>
        <v>B&amp;C</v>
      </c>
      <c r="L485" s="333" t="str">
        <f t="shared" ref="L485" si="4151">IF(F471=1,"2&amp;3",IF(F471=2,"1&amp;3","1&amp;2"))</f>
        <v>1&amp;2</v>
      </c>
      <c r="M485" s="333" t="str">
        <f t="shared" ref="M485" si="4152">IF(G471="A","B&amp;C",IF(G471="B","A&amp;C","A&amp;B"))</f>
        <v>A&amp;B</v>
      </c>
      <c r="N485" s="333" t="str">
        <f t="shared" ref="N485" si="4153">IF(H471=1,"2&amp;3",IF(H471=2,"1&amp;3","1&amp;2"))</f>
        <v>2&amp;3</v>
      </c>
      <c r="O485" s="306"/>
      <c r="P485" s="308"/>
      <c r="Q485" s="306"/>
      <c r="R485" s="306"/>
      <c r="S485" s="335" t="str">
        <f t="shared" ref="S485" si="4154">IF(D472="A","B&amp;C",IF(D472="B","A&amp;C","A&amp;B"))</f>
        <v>A&amp;B</v>
      </c>
      <c r="T485" s="335" t="str">
        <f t="shared" ref="T485" si="4155">IF(E472=1,"2&amp;3",IF(E472=2,"1&amp;3","1&amp;2"))</f>
        <v>1&amp;3</v>
      </c>
      <c r="U485" s="335" t="str">
        <f t="shared" ref="U485" si="4156">IF(F472="A","B&amp;C",IF(F472="B","A&amp;C","A&amp;B"))</f>
        <v>A&amp;C</v>
      </c>
      <c r="V485" s="335" t="str">
        <f t="shared" ref="V485" si="4157">IF(G472=1,"2&amp;3",IF(G472=2,"1&amp;3","1&amp;2"))</f>
        <v>1&amp;3</v>
      </c>
      <c r="W485" s="335" t="str">
        <f t="shared" ref="W485" si="4158">IF(H472="A","B&amp;C",IF(H472="B","A&amp;C","A&amp;B"))</f>
        <v>B&amp;C</v>
      </c>
      <c r="X485" s="306"/>
      <c r="Y485" s="308"/>
      <c r="Z485" s="306"/>
      <c r="AA485" s="306"/>
      <c r="AB485" s="337" t="str">
        <f t="shared" ref="AB485" si="4159">IF(D473="L","H","L")</f>
        <v>H</v>
      </c>
      <c r="AC485" s="337" t="str">
        <f t="shared" ref="AC485" si="4160">IF(E473="O","E","O")</f>
        <v>E</v>
      </c>
      <c r="AD485" s="337" t="str">
        <f t="shared" ref="AD485" si="4161">IF(F473="L","H","L")</f>
        <v>L</v>
      </c>
      <c r="AE485" s="337" t="str">
        <f t="shared" ref="AE485" si="4162">IF(G473="O","E","O")</f>
        <v>O</v>
      </c>
      <c r="AF485" s="337" t="str">
        <f t="shared" ref="AF485" si="4163">IF(H473="L","H","L")</f>
        <v>H</v>
      </c>
      <c r="AG485" s="306"/>
      <c r="AH485" s="308"/>
      <c r="AI485" s="306"/>
    </row>
    <row r="486" spans="1:35">
      <c r="A486" s="327">
        <f t="shared" si="3938"/>
        <v>476</v>
      </c>
      <c r="B486" s="328">
        <f>Data!B486</f>
        <v>5</v>
      </c>
      <c r="D486" s="334">
        <f t="shared" ref="D486" si="4164">IF(AND(B486&gt;0,B486&lt;=12),1,IF(AND(B486&gt;12,B486&lt;=24),2,IF(AND(B486&gt;24,B486&lt;=36),3,0)))</f>
        <v>1</v>
      </c>
      <c r="E486" s="334" t="str">
        <f t="shared" ref="E486" si="4165">IF(B487=0,0,IF(MOD(B487,3)=1,"A",IF(MOD(B487,3)=2,"B","C")))</f>
        <v>C</v>
      </c>
      <c r="F486" s="334">
        <f t="shared" ref="F486" si="4166">IF(AND(B488&gt;0,B488&lt;=12),1,IF(AND(B488&gt;12,B488&lt;=24),2,IF(AND(B488&gt;24,B488&lt;=36),3,0)))</f>
        <v>2</v>
      </c>
      <c r="G486" s="334" t="str">
        <f t="shared" ref="G486" si="4167">IF(B489=0,0,IF(MOD(B489,3)=1,"A",IF(MOD(B489,3)=2,"B","C")))</f>
        <v>A</v>
      </c>
      <c r="H486" s="334">
        <f t="shared" ref="H486" si="4168">IF(AND(B490&gt;0,B490&lt;=12),1,IF(AND(B490&gt;12,B490&lt;=24),2,IF(AND(B490&gt;24,B490&lt;=36),3,0)))</f>
        <v>3</v>
      </c>
      <c r="J486" s="314" t="str">
        <f t="shared" ref="J486" si="4169">IF(AND(D486&lt;&gt;D471,D486&lt;&gt;0),"W","L")</f>
        <v>W</v>
      </c>
      <c r="K486" s="314" t="str">
        <f t="shared" ref="K486" si="4170">IF(J486="W"," ", IF(AND(E486&lt;&gt;E471,E486&lt;&gt;0),"W","L"))</f>
        <v xml:space="preserve"> </v>
      </c>
      <c r="L486" s="314" t="str">
        <f t="shared" ref="L486:N486" si="4171">IF(OR(K486="W",K486=" ")," ",IF(AND(F486&lt;&gt;F471,F486&lt;&gt;0),"W","L"))</f>
        <v xml:space="preserve"> </v>
      </c>
      <c r="M486" s="314" t="str">
        <f t="shared" si="4171"/>
        <v xml:space="preserve"> </v>
      </c>
      <c r="N486" s="314" t="str">
        <f t="shared" si="4171"/>
        <v xml:space="preserve"> </v>
      </c>
      <c r="O486" s="306"/>
      <c r="P486" s="308">
        <f t="shared" ref="P486" si="4172">IF(J486="W",1,IF(K486="W",2,IF(L486="W",3,IF(M486="W",4,IF(N486="W",5,"L")))))</f>
        <v>1</v>
      </c>
      <c r="Q486" s="306">
        <f t="shared" ref="Q486" si="4173">IF(P486&lt;&gt;"L",Q481+1,Q481-243)</f>
        <v>93</v>
      </c>
      <c r="R486" s="306"/>
      <c r="S486" s="314" t="str">
        <f t="shared" ref="S486" si="4174">IF(AND(D487&lt;&gt;D472,D487&lt;&gt;0),"W","L")</f>
        <v>W</v>
      </c>
      <c r="T486" s="314" t="str">
        <f t="shared" ref="T486" si="4175">IF(S486="W"," ", IF(AND(E487&lt;&gt;E472,E487&lt;&gt;0),"W","L"))</f>
        <v xml:space="preserve"> </v>
      </c>
      <c r="U486" s="314" t="str">
        <f t="shared" ref="U486:W486" si="4176">IF(OR(T486="W",T486=" ")," ",IF(AND(F487&lt;&gt;F472,F487&lt;&gt;0),"W","L"))</f>
        <v xml:space="preserve"> </v>
      </c>
      <c r="V486" s="314" t="str">
        <f t="shared" si="4176"/>
        <v xml:space="preserve"> </v>
      </c>
      <c r="W486" s="314" t="str">
        <f t="shared" si="4176"/>
        <v xml:space="preserve"> </v>
      </c>
      <c r="X486" s="306"/>
      <c r="Y486" s="308">
        <f t="shared" ref="Y486" si="4177">IF(S486="W",1,IF(T486="W",2,IF(U486="W",3,IF(V486="W",4,IF(W486="W",5,"L")))))</f>
        <v>1</v>
      </c>
      <c r="Z486" s="306">
        <f t="shared" ref="Z486" si="4178">IF(Y486&lt;&gt;"L",Z481+1,Z481-243)</f>
        <v>93</v>
      </c>
      <c r="AA486" s="306"/>
      <c r="AB486" s="314" t="str">
        <f t="shared" ref="AB486" si="4179">IF(AND(D488&lt;&gt;D473,D488&lt;&gt;0),"W","L")</f>
        <v>L</v>
      </c>
      <c r="AC486" s="314" t="str">
        <f t="shared" ref="AC486" si="4180">IF(AB486="W"," ", IF(AND(E488&lt;&gt;E473,E488&lt;&gt;0),"W","L"))</f>
        <v>W</v>
      </c>
      <c r="AD486" s="314" t="str">
        <f t="shared" ref="AD486:AF486" si="4181">IF(OR(AC486="W",AC486=" ")," ",IF(AND(F488&lt;&gt;F473,F488&lt;&gt;0),"W","L"))</f>
        <v xml:space="preserve"> </v>
      </c>
      <c r="AE486" s="314" t="str">
        <f t="shared" si="4181"/>
        <v xml:space="preserve"> </v>
      </c>
      <c r="AF486" s="314" t="str">
        <f t="shared" si="4181"/>
        <v xml:space="preserve"> </v>
      </c>
      <c r="AG486" s="306"/>
      <c r="AH486" s="308">
        <f t="shared" ref="AH486" si="4182">IF(AB486="W",1,IF(AC486="W",2,IF(AD486="W",3,IF(AE486="W",4,IF(AF486="W",5,"L")))))</f>
        <v>2</v>
      </c>
      <c r="AI486" s="306">
        <f t="shared" ref="AI486" si="4183">IF(AH486&lt;&gt;"L",AI481+1,AI481-31)</f>
        <v>-99</v>
      </c>
    </row>
    <row r="487" spans="1:35">
      <c r="A487" s="327">
        <f t="shared" si="3938"/>
        <v>477</v>
      </c>
      <c r="B487" s="328">
        <f>Data!B487</f>
        <v>36</v>
      </c>
      <c r="D487" s="336" t="str">
        <f t="shared" ref="D487" si="4184">IF(B486=0,0,IF(MOD(B486,3)=1,"A",IF(MOD(B486,3)=2,"B","C")))</f>
        <v>B</v>
      </c>
      <c r="E487" s="336">
        <f t="shared" ref="E487" si="4185">IF(AND(B487&gt;0,B487&lt;=12),1,IF(AND(B487&gt;12,B487&lt;=24),2,IF(AND(B487&gt;24,B487&lt;=36),3,0)))</f>
        <v>3</v>
      </c>
      <c r="F487" s="336" t="str">
        <f t="shared" ref="F487" si="4186">IF(B488=0,0,IF(MOD(B488,3)=1,"A",IF(MOD(B488,3)=2,"B","C")))</f>
        <v>C</v>
      </c>
      <c r="G487" s="336">
        <f t="shared" ref="G487" si="4187">IF(AND(B489&gt;0,B489&lt;=12),1,IF(AND(B489&gt;12,B489&lt;=24),2,IF(AND(B489&gt;24,B489&lt;=36),3,0)))</f>
        <v>1</v>
      </c>
      <c r="H487" s="336" t="str">
        <f t="shared" ref="H487" si="4188">IF(B490=0,0,IF(MOD(B490,3)=1,"A",IF(MOD(B490,3)=2,"B","C")))</f>
        <v>B</v>
      </c>
      <c r="O487" s="306"/>
      <c r="P487" s="308"/>
      <c r="Q487" s="306"/>
      <c r="R487" s="306"/>
      <c r="X487" s="306"/>
      <c r="Y487" s="308"/>
      <c r="Z487" s="306"/>
      <c r="AA487" s="306"/>
      <c r="AG487" s="306"/>
      <c r="AH487" s="308"/>
      <c r="AI487" s="306"/>
    </row>
    <row r="488" spans="1:35">
      <c r="A488" s="327">
        <f t="shared" si="3938"/>
        <v>478</v>
      </c>
      <c r="B488" s="328">
        <f>Data!B488</f>
        <v>15</v>
      </c>
      <c r="D488" s="338" t="str">
        <f t="shared" ref="D488" si="4189">IF(B486=0,0,IF(B486&lt;=18,"L","H"))</f>
        <v>L</v>
      </c>
      <c r="E488" s="338" t="str">
        <f t="shared" ref="E488" si="4190">IF(B487=0,0,IF(ISODD(B487),"O","E"))</f>
        <v>E</v>
      </c>
      <c r="F488" s="338" t="str">
        <f t="shared" ref="F488" si="4191">IF(B488=0,0,IF(B488&lt;=18,"L","H"))</f>
        <v>L</v>
      </c>
      <c r="G488" s="338" t="str">
        <f t="shared" ref="G488" si="4192">IF(B489=0,0,IF(ISODD(B489),"O","E"))</f>
        <v>O</v>
      </c>
      <c r="H488" s="338" t="str">
        <f t="shared" ref="H488" si="4193">IF(B490=0,0,IF(B490&lt;=18,"L","H"))</f>
        <v>H</v>
      </c>
      <c r="O488" s="306"/>
      <c r="P488" s="308"/>
      <c r="Q488" s="306"/>
      <c r="R488" s="306"/>
      <c r="X488" s="306"/>
      <c r="Y488" s="308"/>
      <c r="Z488" s="306"/>
      <c r="AA488" s="306"/>
      <c r="AG488" s="306"/>
      <c r="AH488" s="308"/>
      <c r="AI488" s="306"/>
    </row>
    <row r="489" spans="1:35">
      <c r="A489" s="327">
        <f t="shared" si="3938"/>
        <v>479</v>
      </c>
      <c r="B489" s="328">
        <f>Data!B489</f>
        <v>7</v>
      </c>
      <c r="D489" s="308"/>
      <c r="E489" s="308"/>
      <c r="F489" s="308"/>
      <c r="G489" s="308"/>
      <c r="H489" s="308"/>
      <c r="O489" s="306"/>
      <c r="P489" s="308"/>
      <c r="Q489" s="306"/>
      <c r="R489" s="306"/>
      <c r="X489" s="306"/>
      <c r="Y489" s="308"/>
      <c r="Z489" s="306"/>
      <c r="AA489" s="306"/>
      <c r="AG489" s="306"/>
      <c r="AH489" s="308"/>
      <c r="AI489" s="306"/>
    </row>
    <row r="490" spans="1:35">
      <c r="A490" s="327">
        <f t="shared" si="3938"/>
        <v>480</v>
      </c>
      <c r="B490" s="328">
        <f>Data!B490</f>
        <v>26</v>
      </c>
      <c r="D490" s="308"/>
      <c r="E490" s="308"/>
      <c r="F490" s="308"/>
      <c r="G490" s="308"/>
      <c r="H490" s="308"/>
      <c r="J490" s="333" t="str">
        <f t="shared" ref="J490" si="4194">IF(D476=1,"2&amp;3",IF(D476=2,"1&amp;3","1&amp;2"))</f>
        <v>2&amp;3</v>
      </c>
      <c r="K490" s="333" t="str">
        <f t="shared" ref="K490" si="4195">IF(E476="A","B&amp;C",IF(E476="B","A&amp;C","A&amp;B"))</f>
        <v>B&amp;C</v>
      </c>
      <c r="L490" s="333" t="str">
        <f t="shared" ref="L490" si="4196">IF(F476=1,"2&amp;3",IF(F476=2,"1&amp;3","1&amp;2"))</f>
        <v>1&amp;2</v>
      </c>
      <c r="M490" s="333" t="str">
        <f t="shared" ref="M490" si="4197">IF(G476="A","B&amp;C",IF(G476="B","A&amp;C","A&amp;B"))</f>
        <v>A&amp;B</v>
      </c>
      <c r="N490" s="333" t="str">
        <f t="shared" ref="N490" si="4198">IF(H476=1,"2&amp;3",IF(H476=2,"1&amp;3","1&amp;2"))</f>
        <v>1&amp;2</v>
      </c>
      <c r="O490" s="306"/>
      <c r="P490" s="308"/>
      <c r="Q490" s="306"/>
      <c r="R490" s="306"/>
      <c r="S490" s="335" t="str">
        <f t="shared" ref="S490" si="4199">IF(D477="A","B&amp;C",IF(D477="B","A&amp;C","A&amp;B"))</f>
        <v>A&amp;B</v>
      </c>
      <c r="T490" s="335" t="str">
        <f t="shared" ref="T490" si="4200">IF(E477=1,"2&amp;3",IF(E477=2,"1&amp;3","1&amp;2"))</f>
        <v>1&amp;3</v>
      </c>
      <c r="U490" s="335" t="str">
        <f t="shared" ref="U490" si="4201">IF(F477="A","B&amp;C",IF(F477="B","A&amp;C","A&amp;B"))</f>
        <v>B&amp;C</v>
      </c>
      <c r="V490" s="335" t="str">
        <f t="shared" ref="V490" si="4202">IF(G477=1,"2&amp;3",IF(G477=2,"1&amp;3","1&amp;2"))</f>
        <v>1&amp;2</v>
      </c>
      <c r="W490" s="335" t="str">
        <f t="shared" ref="W490" si="4203">IF(H477="A","B&amp;C",IF(H477="B","A&amp;C","A&amp;B"))</f>
        <v>A&amp;C</v>
      </c>
      <c r="X490" s="306"/>
      <c r="Y490" s="308"/>
      <c r="Z490" s="306"/>
      <c r="AA490" s="306"/>
      <c r="AB490" s="337" t="str">
        <f t="shared" ref="AB490" si="4204">IF(D478="L","H","L")</f>
        <v>H</v>
      </c>
      <c r="AC490" s="337" t="str">
        <f t="shared" ref="AC490" si="4205">IF(E478="O","E","O")</f>
        <v>O</v>
      </c>
      <c r="AD490" s="337" t="str">
        <f t="shared" ref="AD490" si="4206">IF(F478="L","H","L")</f>
        <v>L</v>
      </c>
      <c r="AE490" s="337" t="str">
        <f t="shared" ref="AE490" si="4207">IF(G478="O","E","O")</f>
        <v>E</v>
      </c>
      <c r="AF490" s="337" t="str">
        <f t="shared" ref="AF490" si="4208">IF(H478="L","H","L")</f>
        <v>L</v>
      </c>
      <c r="AG490" s="306"/>
      <c r="AH490" s="308"/>
      <c r="AI490" s="306"/>
    </row>
    <row r="491" spans="1:35">
      <c r="A491" s="327">
        <f t="shared" si="3938"/>
        <v>481</v>
      </c>
      <c r="B491" s="328">
        <f>Data!B491</f>
        <v>5</v>
      </c>
      <c r="D491" s="334">
        <f t="shared" ref="D491" si="4209">IF(AND(B491&gt;0,B491&lt;=12),1,IF(AND(B491&gt;12,B491&lt;=24),2,IF(AND(B491&gt;24,B491&lt;=36),3,0)))</f>
        <v>1</v>
      </c>
      <c r="E491" s="334" t="str">
        <f t="shared" ref="E491" si="4210">IF(B492=0,0,IF(MOD(B492,3)=1,"A",IF(MOD(B492,3)=2,"B","C")))</f>
        <v>A</v>
      </c>
      <c r="F491" s="334">
        <f t="shared" ref="F491" si="4211">IF(AND(B493&gt;0,B493&lt;=12),1,IF(AND(B493&gt;12,B493&lt;=24),2,IF(AND(B493&gt;24,B493&lt;=36),3,0)))</f>
        <v>2</v>
      </c>
      <c r="G491" s="334" t="str">
        <f t="shared" ref="G491" si="4212">IF(B494=0,0,IF(MOD(B494,3)=1,"A",IF(MOD(B494,3)=2,"B","C")))</f>
        <v>A</v>
      </c>
      <c r="H491" s="334">
        <f t="shared" ref="H491" si="4213">IF(AND(B495&gt;0,B495&lt;=12),1,IF(AND(B495&gt;12,B495&lt;=24),2,IF(AND(B495&gt;24,B495&lt;=36),3,0)))</f>
        <v>3</v>
      </c>
      <c r="J491" s="314" t="str">
        <f t="shared" ref="J491" si="4214">IF(AND(D491&lt;&gt;D476,D491&lt;&gt;0),"W","L")</f>
        <v>L</v>
      </c>
      <c r="K491" s="314" t="str">
        <f t="shared" ref="K491" si="4215">IF(J491="W"," ", IF(AND(E491&lt;&gt;E476,E491&lt;&gt;0),"W","L"))</f>
        <v>L</v>
      </c>
      <c r="L491" s="314" t="str">
        <f t="shared" ref="L491:N491" si="4216">IF(OR(K491="W",K491=" ")," ",IF(AND(F491&lt;&gt;F476,F491&lt;&gt;0),"W","L"))</f>
        <v>W</v>
      </c>
      <c r="M491" s="314" t="str">
        <f t="shared" si="4216"/>
        <v xml:space="preserve"> </v>
      </c>
      <c r="N491" s="314" t="str">
        <f t="shared" si="4216"/>
        <v xml:space="preserve"> </v>
      </c>
      <c r="O491" s="306"/>
      <c r="P491" s="308">
        <f t="shared" ref="P491" si="4217">IF(J491="W",1,IF(K491="W",2,IF(L491="W",3,IF(M491="W",4,IF(N491="W",5,"L")))))</f>
        <v>3</v>
      </c>
      <c r="Q491" s="306">
        <f t="shared" ref="Q491" si="4218">IF(P491&lt;&gt;"L",Q486+1,Q486-243)</f>
        <v>94</v>
      </c>
      <c r="R491" s="306"/>
      <c r="S491" s="314" t="str">
        <f t="shared" ref="S491" si="4219">IF(AND(D492&lt;&gt;D477,D492&lt;&gt;0),"W","L")</f>
        <v>W</v>
      </c>
      <c r="T491" s="314" t="str">
        <f t="shared" ref="T491" si="4220">IF(S491="W"," ", IF(AND(E492&lt;&gt;E477,E492&lt;&gt;0),"W","L"))</f>
        <v xml:space="preserve"> </v>
      </c>
      <c r="U491" s="314" t="str">
        <f t="shared" ref="U491:W491" si="4221">IF(OR(T491="W",T491=" ")," ",IF(AND(F492&lt;&gt;F477,F492&lt;&gt;0),"W","L"))</f>
        <v xml:space="preserve"> </v>
      </c>
      <c r="V491" s="314" t="str">
        <f t="shared" si="4221"/>
        <v xml:space="preserve"> </v>
      </c>
      <c r="W491" s="314" t="str">
        <f t="shared" si="4221"/>
        <v xml:space="preserve"> </v>
      </c>
      <c r="X491" s="306"/>
      <c r="Y491" s="308">
        <f t="shared" ref="Y491" si="4222">IF(S491="W",1,IF(T491="W",2,IF(U491="W",3,IF(V491="W",4,IF(W491="W",5,"L")))))</f>
        <v>1</v>
      </c>
      <c r="Z491" s="306">
        <f t="shared" ref="Z491" si="4223">IF(Y491&lt;&gt;"L",Z486+1,Z486-243)</f>
        <v>94</v>
      </c>
      <c r="AA491" s="306"/>
      <c r="AB491" s="314" t="str">
        <f t="shared" ref="AB491" si="4224">IF(AND(D493&lt;&gt;D478,D493&lt;&gt;0),"W","L")</f>
        <v>L</v>
      </c>
      <c r="AC491" s="314" t="str">
        <f t="shared" ref="AC491" si="4225">IF(AB491="W"," ", IF(AND(E493&lt;&gt;E478,E493&lt;&gt;0),"W","L"))</f>
        <v>W</v>
      </c>
      <c r="AD491" s="314" t="str">
        <f t="shared" ref="AD491:AF491" si="4226">IF(OR(AC491="W",AC491=" ")," ",IF(AND(F493&lt;&gt;F478,F493&lt;&gt;0),"W","L"))</f>
        <v xml:space="preserve"> </v>
      </c>
      <c r="AE491" s="314" t="str">
        <f t="shared" si="4226"/>
        <v xml:space="preserve"> </v>
      </c>
      <c r="AF491" s="314" t="str">
        <f t="shared" si="4226"/>
        <v xml:space="preserve"> </v>
      </c>
      <c r="AG491" s="306"/>
      <c r="AH491" s="308">
        <f t="shared" ref="AH491" si="4227">IF(AB491="W",1,IF(AC491="W",2,IF(AD491="W",3,IF(AE491="W",4,IF(AF491="W",5,"L")))))</f>
        <v>2</v>
      </c>
      <c r="AI491" s="306">
        <f t="shared" ref="AI491" si="4228">IF(AH491&lt;&gt;"L",AI486+1,AI486-31)</f>
        <v>-98</v>
      </c>
    </row>
    <row r="492" spans="1:35">
      <c r="A492" s="327">
        <f t="shared" si="3938"/>
        <v>482</v>
      </c>
      <c r="B492" s="328">
        <f>Data!B492</f>
        <v>19</v>
      </c>
      <c r="D492" s="336" t="str">
        <f t="shared" ref="D492" si="4229">IF(B491=0,0,IF(MOD(B491,3)=1,"A",IF(MOD(B491,3)=2,"B","C")))</f>
        <v>B</v>
      </c>
      <c r="E492" s="336">
        <f t="shared" ref="E492" si="4230">IF(AND(B492&gt;0,B492&lt;=12),1,IF(AND(B492&gt;12,B492&lt;=24),2,IF(AND(B492&gt;24,B492&lt;=36),3,0)))</f>
        <v>2</v>
      </c>
      <c r="F492" s="336" t="str">
        <f t="shared" ref="F492" si="4231">IF(B493=0,0,IF(MOD(B493,3)=1,"A",IF(MOD(B493,3)=2,"B","C")))</f>
        <v>B</v>
      </c>
      <c r="G492" s="336">
        <f t="shared" ref="G492" si="4232">IF(AND(B494&gt;0,B494&lt;=12),1,IF(AND(B494&gt;12,B494&lt;=24),2,IF(AND(B494&gt;24,B494&lt;=36),3,0)))</f>
        <v>1</v>
      </c>
      <c r="H492" s="336" t="str">
        <f t="shared" ref="H492" si="4233">IF(B495=0,0,IF(MOD(B495,3)=1,"A",IF(MOD(B495,3)=2,"B","C")))</f>
        <v>C</v>
      </c>
      <c r="O492" s="306"/>
      <c r="P492" s="308"/>
      <c r="Q492" s="306"/>
      <c r="R492" s="306"/>
      <c r="X492" s="306"/>
      <c r="Y492" s="308"/>
      <c r="Z492" s="306"/>
      <c r="AA492" s="306"/>
      <c r="AG492" s="306"/>
      <c r="AH492" s="308"/>
      <c r="AI492" s="306"/>
    </row>
    <row r="493" spans="1:35">
      <c r="A493" s="327">
        <f t="shared" si="3938"/>
        <v>483</v>
      </c>
      <c r="B493" s="328">
        <f>Data!B493</f>
        <v>20</v>
      </c>
      <c r="D493" s="338" t="str">
        <f t="shared" ref="D493" si="4234">IF(B491=0,0,IF(B491&lt;=18,"L","H"))</f>
        <v>L</v>
      </c>
      <c r="E493" s="338" t="str">
        <f t="shared" ref="E493" si="4235">IF(B492=0,0,IF(ISODD(B492),"O","E"))</f>
        <v>O</v>
      </c>
      <c r="F493" s="338" t="str">
        <f t="shared" ref="F493" si="4236">IF(B493=0,0,IF(B493&lt;=18,"L","H"))</f>
        <v>H</v>
      </c>
      <c r="G493" s="338" t="str">
        <f t="shared" ref="G493" si="4237">IF(B494=0,0,IF(ISODD(B494),"O","E"))</f>
        <v>E</v>
      </c>
      <c r="H493" s="338" t="str">
        <f t="shared" ref="H493" si="4238">IF(B495=0,0,IF(B495&lt;=18,"L","H"))</f>
        <v>H</v>
      </c>
      <c r="O493" s="306"/>
      <c r="P493" s="308"/>
      <c r="Q493" s="306"/>
      <c r="R493" s="306"/>
      <c r="X493" s="306"/>
      <c r="Y493" s="308"/>
      <c r="Z493" s="306"/>
      <c r="AA493" s="306"/>
      <c r="AG493" s="306"/>
      <c r="AH493" s="308"/>
      <c r="AI493" s="306"/>
    </row>
    <row r="494" spans="1:35">
      <c r="A494" s="327">
        <f t="shared" si="3938"/>
        <v>484</v>
      </c>
      <c r="B494" s="328">
        <f>Data!B494</f>
        <v>10</v>
      </c>
      <c r="D494" s="308"/>
      <c r="E494" s="308"/>
      <c r="F494" s="308"/>
      <c r="G494" s="308"/>
      <c r="H494" s="308"/>
      <c r="O494" s="306"/>
      <c r="P494" s="308"/>
      <c r="Q494" s="306"/>
      <c r="R494" s="306"/>
      <c r="X494" s="306"/>
      <c r="Y494" s="308"/>
      <c r="Z494" s="306"/>
      <c r="AA494" s="306"/>
      <c r="AG494" s="306"/>
      <c r="AH494" s="308"/>
      <c r="AI494" s="306"/>
    </row>
    <row r="495" spans="1:35">
      <c r="A495" s="327">
        <f t="shared" si="3938"/>
        <v>485</v>
      </c>
      <c r="B495" s="328">
        <f>Data!B495</f>
        <v>36</v>
      </c>
      <c r="D495" s="308"/>
      <c r="E495" s="308"/>
      <c r="F495" s="308"/>
      <c r="G495" s="308"/>
      <c r="H495" s="308"/>
      <c r="J495" s="333" t="str">
        <f t="shared" ref="J495" si="4239">IF(D481=1,"2&amp;3",IF(D481=2,"1&amp;3","1&amp;2"))</f>
        <v>1&amp;2</v>
      </c>
      <c r="K495" s="333" t="str">
        <f t="shared" ref="K495" si="4240">IF(E481="A","B&amp;C",IF(E481="B","A&amp;C","A&amp;B"))</f>
        <v>A&amp;B</v>
      </c>
      <c r="L495" s="333" t="str">
        <f t="shared" ref="L495" si="4241">IF(F481=1,"2&amp;3",IF(F481=2,"1&amp;3","1&amp;2"))</f>
        <v>1&amp;2</v>
      </c>
      <c r="M495" s="333" t="str">
        <f t="shared" ref="M495" si="4242">IF(G481="A","B&amp;C",IF(G481="B","A&amp;C","A&amp;B"))</f>
        <v>A&amp;C</v>
      </c>
      <c r="N495" s="333" t="str">
        <f t="shared" ref="N495" si="4243">IF(H481=1,"2&amp;3",IF(H481=2,"1&amp;3","1&amp;2"))</f>
        <v>1&amp;3</v>
      </c>
      <c r="O495" s="306"/>
      <c r="P495" s="308"/>
      <c r="Q495" s="306"/>
      <c r="R495" s="306"/>
      <c r="S495" s="335" t="str">
        <f t="shared" ref="S495" si="4244">IF(D482="A","B&amp;C",IF(D482="B","A&amp;C","A&amp;B"))</f>
        <v>B&amp;C</v>
      </c>
      <c r="T495" s="335" t="str">
        <f t="shared" ref="T495" si="4245">IF(E482=1,"2&amp;3",IF(E482=2,"1&amp;3","1&amp;2"))</f>
        <v>1&amp;2</v>
      </c>
      <c r="U495" s="335" t="str">
        <f t="shared" ref="U495" si="4246">IF(F482="A","B&amp;C",IF(F482="B","A&amp;C","A&amp;B"))</f>
        <v>B&amp;C</v>
      </c>
      <c r="V495" s="335" t="str">
        <f t="shared" ref="V495" si="4247">IF(G482=1,"2&amp;3",IF(G482=2,"1&amp;3","1&amp;2"))</f>
        <v>2&amp;3</v>
      </c>
      <c r="W495" s="335" t="str">
        <f t="shared" ref="W495" si="4248">IF(H482="A","B&amp;C",IF(H482="B","A&amp;C","A&amp;B"))</f>
        <v>A&amp;B</v>
      </c>
      <c r="X495" s="306"/>
      <c r="Y495" s="308"/>
      <c r="Z495" s="306"/>
      <c r="AA495" s="306"/>
      <c r="AB495" s="337" t="str">
        <f t="shared" ref="AB495" si="4249">IF(D483="L","H","L")</f>
        <v>L</v>
      </c>
      <c r="AC495" s="337" t="str">
        <f t="shared" ref="AC495" si="4250">IF(E483="O","E","O")</f>
        <v>O</v>
      </c>
      <c r="AD495" s="337" t="str">
        <f t="shared" ref="AD495" si="4251">IF(F483="L","H","L")</f>
        <v>L</v>
      </c>
      <c r="AE495" s="337" t="str">
        <f t="shared" ref="AE495" si="4252">IF(G483="O","E","O")</f>
        <v>E</v>
      </c>
      <c r="AF495" s="337" t="str">
        <f t="shared" ref="AF495" si="4253">IF(H483="L","H","L")</f>
        <v>L</v>
      </c>
      <c r="AG495" s="306"/>
      <c r="AH495" s="308"/>
      <c r="AI495" s="306"/>
    </row>
    <row r="496" spans="1:35">
      <c r="A496" s="327">
        <f t="shared" si="3938"/>
        <v>486</v>
      </c>
      <c r="B496" s="328">
        <f>Data!B496</f>
        <v>28</v>
      </c>
      <c r="D496" s="334">
        <f t="shared" ref="D496" si="4254">IF(AND(B496&gt;0,B496&lt;=12),1,IF(AND(B496&gt;12,B496&lt;=24),2,IF(AND(B496&gt;24,B496&lt;=36),3,0)))</f>
        <v>3</v>
      </c>
      <c r="E496" s="334" t="str">
        <f t="shared" ref="E496" si="4255">IF(B497=0,0,IF(MOD(B497,3)=1,"A",IF(MOD(B497,3)=2,"B","C")))</f>
        <v>B</v>
      </c>
      <c r="F496" s="334">
        <f t="shared" ref="F496" si="4256">IF(AND(B498&gt;0,B498&lt;=12),1,IF(AND(B498&gt;12,B498&lt;=24),2,IF(AND(B498&gt;24,B498&lt;=36),3,0)))</f>
        <v>2</v>
      </c>
      <c r="G496" s="334" t="str">
        <f t="shared" ref="G496" si="4257">IF(B499=0,0,IF(MOD(B499,3)=1,"A",IF(MOD(B499,3)=2,"B","C")))</f>
        <v>C</v>
      </c>
      <c r="H496" s="334">
        <f t="shared" ref="H496" si="4258">IF(AND(B500&gt;0,B500&lt;=12),1,IF(AND(B500&gt;12,B500&lt;=24),2,IF(AND(B500&gt;24,B500&lt;=36),3,0)))</f>
        <v>1</v>
      </c>
      <c r="J496" s="314" t="str">
        <f t="shared" ref="J496" si="4259">IF(AND(D496&lt;&gt;D481,D496&lt;&gt;0),"W","L")</f>
        <v>L</v>
      </c>
      <c r="K496" s="314" t="str">
        <f t="shared" ref="K496" si="4260">IF(J496="W"," ", IF(AND(E496&lt;&gt;E481,E496&lt;&gt;0),"W","L"))</f>
        <v>W</v>
      </c>
      <c r="L496" s="314" t="str">
        <f t="shared" ref="L496:N496" si="4261">IF(OR(K496="W",K496=" ")," ",IF(AND(F496&lt;&gt;F481,F496&lt;&gt;0),"W","L"))</f>
        <v xml:space="preserve"> </v>
      </c>
      <c r="M496" s="314" t="str">
        <f t="shared" si="4261"/>
        <v xml:space="preserve"> </v>
      </c>
      <c r="N496" s="314" t="str">
        <f t="shared" si="4261"/>
        <v xml:space="preserve"> </v>
      </c>
      <c r="O496" s="306"/>
      <c r="P496" s="308">
        <f t="shared" ref="P496" si="4262">IF(J496="W",1,IF(K496="W",2,IF(L496="W",3,IF(M496="W",4,IF(N496="W",5,"L")))))</f>
        <v>2</v>
      </c>
      <c r="Q496" s="306">
        <f t="shared" ref="Q496" si="4263">IF(P496&lt;&gt;"L",Q491+1,Q491-243)</f>
        <v>95</v>
      </c>
      <c r="R496" s="306"/>
      <c r="S496" s="314" t="str">
        <f t="shared" ref="S496" si="4264">IF(AND(D497&lt;&gt;D482,D497&lt;&gt;0),"W","L")</f>
        <v>L</v>
      </c>
      <c r="T496" s="314" t="str">
        <f t="shared" ref="T496" si="4265">IF(S496="W"," ", IF(AND(E497&lt;&gt;E482,E497&lt;&gt;0),"W","L"))</f>
        <v>W</v>
      </c>
      <c r="U496" s="314" t="str">
        <f t="shared" ref="U496:W496" si="4266">IF(OR(T496="W",T496=" ")," ",IF(AND(F497&lt;&gt;F482,F497&lt;&gt;0),"W","L"))</f>
        <v xml:space="preserve"> </v>
      </c>
      <c r="V496" s="314" t="str">
        <f t="shared" si="4266"/>
        <v xml:space="preserve"> </v>
      </c>
      <c r="W496" s="314" t="str">
        <f t="shared" si="4266"/>
        <v xml:space="preserve"> </v>
      </c>
      <c r="X496" s="306"/>
      <c r="Y496" s="308">
        <f t="shared" ref="Y496" si="4267">IF(S496="W",1,IF(T496="W",2,IF(U496="W",3,IF(V496="W",4,IF(W496="W",5,"L")))))</f>
        <v>2</v>
      </c>
      <c r="Z496" s="306">
        <f t="shared" ref="Z496" si="4268">IF(Y496&lt;&gt;"L",Z491+1,Z491-243)</f>
        <v>95</v>
      </c>
      <c r="AA496" s="306"/>
      <c r="AB496" s="314" t="str">
        <f t="shared" ref="AB496" si="4269">IF(AND(D498&lt;&gt;D483,D498&lt;&gt;0),"W","L")</f>
        <v>L</v>
      </c>
      <c r="AC496" s="314" t="str">
        <f t="shared" ref="AC496" si="4270">IF(AB496="W"," ", IF(AND(E498&lt;&gt;E483,E498&lt;&gt;0),"W","L"))</f>
        <v>L</v>
      </c>
      <c r="AD496" s="314" t="str">
        <f t="shared" ref="AD496:AF496" si="4271">IF(OR(AC496="W",AC496=" ")," ",IF(AND(F498&lt;&gt;F483,F498&lt;&gt;0),"W","L"))</f>
        <v>W</v>
      </c>
      <c r="AE496" s="314" t="str">
        <f t="shared" si="4271"/>
        <v xml:space="preserve"> </v>
      </c>
      <c r="AF496" s="314" t="str">
        <f t="shared" si="4271"/>
        <v xml:space="preserve"> </v>
      </c>
      <c r="AG496" s="306"/>
      <c r="AH496" s="308">
        <f t="shared" ref="AH496" si="4272">IF(AB496="W",1,IF(AC496="W",2,IF(AD496="W",3,IF(AE496="W",4,IF(AF496="W",5,"L")))))</f>
        <v>3</v>
      </c>
      <c r="AI496" s="306">
        <f t="shared" ref="AI496" si="4273">IF(AH496&lt;&gt;"L",AI491+1,AI491-31)</f>
        <v>-97</v>
      </c>
    </row>
    <row r="497" spans="1:35">
      <c r="A497" s="327">
        <f t="shared" si="3938"/>
        <v>487</v>
      </c>
      <c r="B497" s="328">
        <f>Data!B497</f>
        <v>2</v>
      </c>
      <c r="D497" s="336" t="str">
        <f t="shared" ref="D497" si="4274">IF(B496=0,0,IF(MOD(B496,3)=1,"A",IF(MOD(B496,3)=2,"B","C")))</f>
        <v>A</v>
      </c>
      <c r="E497" s="336">
        <f t="shared" ref="E497" si="4275">IF(AND(B497&gt;0,B497&lt;=12),1,IF(AND(B497&gt;12,B497&lt;=24),2,IF(AND(B497&gt;24,B497&lt;=36),3,0)))</f>
        <v>1</v>
      </c>
      <c r="F497" s="336" t="str">
        <f t="shared" ref="F497" si="4276">IF(B498=0,0,IF(MOD(B498,3)=1,"A",IF(MOD(B498,3)=2,"B","C")))</f>
        <v>B</v>
      </c>
      <c r="G497" s="336">
        <f t="shared" ref="G497" si="4277">IF(AND(B499&gt;0,B499&lt;=12),1,IF(AND(B499&gt;12,B499&lt;=24),2,IF(AND(B499&gt;24,B499&lt;=36),3,0)))</f>
        <v>1</v>
      </c>
      <c r="H497" s="336" t="str">
        <f t="shared" ref="H497" si="4278">IF(B500=0,0,IF(MOD(B500,3)=1,"A",IF(MOD(B500,3)=2,"B","C")))</f>
        <v>C</v>
      </c>
      <c r="O497" s="306"/>
      <c r="P497" s="308"/>
      <c r="Q497" s="306"/>
      <c r="R497" s="306"/>
      <c r="X497" s="306"/>
      <c r="Y497" s="308"/>
      <c r="Z497" s="306"/>
      <c r="AA497" s="306"/>
      <c r="AG497" s="306"/>
      <c r="AH497" s="308"/>
      <c r="AI497" s="306"/>
    </row>
    <row r="498" spans="1:35">
      <c r="A498" s="327">
        <f t="shared" si="3938"/>
        <v>488</v>
      </c>
      <c r="B498" s="328">
        <f>Data!B498</f>
        <v>17</v>
      </c>
      <c r="D498" s="338" t="str">
        <f t="shared" ref="D498" si="4279">IF(B496=0,0,IF(B496&lt;=18,"L","H"))</f>
        <v>H</v>
      </c>
      <c r="E498" s="338" t="str">
        <f t="shared" ref="E498" si="4280">IF(B497=0,0,IF(ISODD(B497),"O","E"))</f>
        <v>E</v>
      </c>
      <c r="F498" s="338" t="str">
        <f t="shared" ref="F498" si="4281">IF(B498=0,0,IF(B498&lt;=18,"L","H"))</f>
        <v>L</v>
      </c>
      <c r="G498" s="338" t="str">
        <f t="shared" ref="G498" si="4282">IF(B499=0,0,IF(ISODD(B499),"O","E"))</f>
        <v>O</v>
      </c>
      <c r="H498" s="338" t="str">
        <f t="shared" ref="H498" si="4283">IF(B500=0,0,IF(B500&lt;=18,"L","H"))</f>
        <v>L</v>
      </c>
      <c r="O498" s="306"/>
      <c r="P498" s="308"/>
      <c r="Q498" s="306"/>
      <c r="R498" s="306"/>
      <c r="X498" s="306"/>
      <c r="Y498" s="308"/>
      <c r="Z498" s="306"/>
      <c r="AA498" s="306"/>
      <c r="AG498" s="306"/>
      <c r="AH498" s="308"/>
      <c r="AI498" s="306"/>
    </row>
    <row r="499" spans="1:35">
      <c r="A499" s="327">
        <f t="shared" si="3938"/>
        <v>489</v>
      </c>
      <c r="B499" s="328">
        <f>Data!B499</f>
        <v>9</v>
      </c>
      <c r="D499" s="308"/>
      <c r="E499" s="308"/>
      <c r="F499" s="308"/>
      <c r="G499" s="308"/>
      <c r="H499" s="308"/>
      <c r="O499" s="306"/>
      <c r="P499" s="308"/>
      <c r="Q499" s="306"/>
      <c r="R499" s="306"/>
      <c r="X499" s="306"/>
      <c r="Y499" s="308"/>
      <c r="Z499" s="306"/>
      <c r="AA499" s="306"/>
      <c r="AG499" s="306"/>
      <c r="AH499" s="308"/>
      <c r="AI499" s="306"/>
    </row>
    <row r="500" spans="1:35">
      <c r="A500" s="327">
        <f t="shared" si="3938"/>
        <v>490</v>
      </c>
      <c r="B500" s="328">
        <f>Data!B500</f>
        <v>9</v>
      </c>
      <c r="D500" s="308"/>
      <c r="E500" s="308"/>
      <c r="F500" s="308"/>
      <c r="G500" s="308"/>
      <c r="H500" s="308"/>
      <c r="J500" s="333" t="str">
        <f t="shared" ref="J500" si="4284">IF(D486=1,"2&amp;3",IF(D486=2,"1&amp;3","1&amp;2"))</f>
        <v>2&amp;3</v>
      </c>
      <c r="K500" s="333" t="str">
        <f t="shared" ref="K500" si="4285">IF(E486="A","B&amp;C",IF(E486="B","A&amp;C","A&amp;B"))</f>
        <v>A&amp;B</v>
      </c>
      <c r="L500" s="333" t="str">
        <f t="shared" ref="L500" si="4286">IF(F486=1,"2&amp;3",IF(F486=2,"1&amp;3","1&amp;2"))</f>
        <v>1&amp;3</v>
      </c>
      <c r="M500" s="333" t="str">
        <f t="shared" ref="M500" si="4287">IF(G486="A","B&amp;C",IF(G486="B","A&amp;C","A&amp;B"))</f>
        <v>B&amp;C</v>
      </c>
      <c r="N500" s="333" t="str">
        <f t="shared" ref="N500" si="4288">IF(H486=1,"2&amp;3",IF(H486=2,"1&amp;3","1&amp;2"))</f>
        <v>1&amp;2</v>
      </c>
      <c r="O500" s="306"/>
      <c r="P500" s="308"/>
      <c r="Q500" s="306"/>
      <c r="R500" s="306"/>
      <c r="S500" s="335" t="str">
        <f t="shared" ref="S500" si="4289">IF(D487="A","B&amp;C",IF(D487="B","A&amp;C","A&amp;B"))</f>
        <v>A&amp;C</v>
      </c>
      <c r="T500" s="335" t="str">
        <f t="shared" ref="T500" si="4290">IF(E487=1,"2&amp;3",IF(E487=2,"1&amp;3","1&amp;2"))</f>
        <v>1&amp;2</v>
      </c>
      <c r="U500" s="335" t="str">
        <f t="shared" ref="U500" si="4291">IF(F487="A","B&amp;C",IF(F487="B","A&amp;C","A&amp;B"))</f>
        <v>A&amp;B</v>
      </c>
      <c r="V500" s="335" t="str">
        <f t="shared" ref="V500" si="4292">IF(G487=1,"2&amp;3",IF(G487=2,"1&amp;3","1&amp;2"))</f>
        <v>2&amp;3</v>
      </c>
      <c r="W500" s="335" t="str">
        <f t="shared" ref="W500" si="4293">IF(H487="A","B&amp;C",IF(H487="B","A&amp;C","A&amp;B"))</f>
        <v>A&amp;C</v>
      </c>
      <c r="X500" s="306"/>
      <c r="Y500" s="308"/>
      <c r="Z500" s="306"/>
      <c r="AA500" s="306"/>
      <c r="AB500" s="337" t="str">
        <f t="shared" ref="AB500" si="4294">IF(D488="L","H","L")</f>
        <v>H</v>
      </c>
      <c r="AC500" s="337" t="str">
        <f t="shared" ref="AC500" si="4295">IF(E488="O","E","O")</f>
        <v>O</v>
      </c>
      <c r="AD500" s="337" t="str">
        <f t="shared" ref="AD500" si="4296">IF(F488="L","H","L")</f>
        <v>H</v>
      </c>
      <c r="AE500" s="337" t="str">
        <f t="shared" ref="AE500" si="4297">IF(G488="O","E","O")</f>
        <v>E</v>
      </c>
      <c r="AF500" s="337" t="str">
        <f t="shared" ref="AF500" si="4298">IF(H488="L","H","L")</f>
        <v>L</v>
      </c>
      <c r="AG500" s="306"/>
      <c r="AH500" s="308"/>
      <c r="AI500" s="306"/>
    </row>
    <row r="501" spans="1:35">
      <c r="A501" s="327">
        <f t="shared" si="3938"/>
        <v>491</v>
      </c>
      <c r="B501" s="328">
        <f>Data!B501</f>
        <v>36</v>
      </c>
      <c r="D501" s="334">
        <f t="shared" ref="D501" si="4299">IF(AND(B501&gt;0,B501&lt;=12),1,IF(AND(B501&gt;12,B501&lt;=24),2,IF(AND(B501&gt;24,B501&lt;=36),3,0)))</f>
        <v>3</v>
      </c>
      <c r="E501" s="334" t="str">
        <f t="shared" ref="E501" si="4300">IF(B502=0,0,IF(MOD(B502,3)=1,"A",IF(MOD(B502,3)=2,"B","C")))</f>
        <v>A</v>
      </c>
      <c r="F501" s="334">
        <f t="shared" ref="F501" si="4301">IF(AND(B503&gt;0,B503&lt;=12),1,IF(AND(B503&gt;12,B503&lt;=24),2,IF(AND(B503&gt;24,B503&lt;=36),3,0)))</f>
        <v>1</v>
      </c>
      <c r="G501" s="334" t="str">
        <f t="shared" ref="G501" si="4302">IF(B504=0,0,IF(MOD(B504,3)=1,"A",IF(MOD(B504,3)=2,"B","C")))</f>
        <v>B</v>
      </c>
      <c r="H501" s="334">
        <f t="shared" ref="H501" si="4303">IF(AND(B505&gt;0,B505&lt;=12),1,IF(AND(B505&gt;12,B505&lt;=24),2,IF(AND(B505&gt;24,B505&lt;=36),3,0)))</f>
        <v>1</v>
      </c>
      <c r="J501" s="314" t="str">
        <f t="shared" ref="J501" si="4304">IF(AND(D501&lt;&gt;D486,D501&lt;&gt;0),"W","L")</f>
        <v>W</v>
      </c>
      <c r="K501" s="314" t="str">
        <f t="shared" ref="K501" si="4305">IF(J501="W"," ", IF(AND(E501&lt;&gt;E486,E501&lt;&gt;0),"W","L"))</f>
        <v xml:space="preserve"> </v>
      </c>
      <c r="L501" s="314" t="str">
        <f t="shared" ref="L501:N501" si="4306">IF(OR(K501="W",K501=" ")," ",IF(AND(F501&lt;&gt;F486,F501&lt;&gt;0),"W","L"))</f>
        <v xml:space="preserve"> </v>
      </c>
      <c r="M501" s="314" t="str">
        <f t="shared" si="4306"/>
        <v xml:space="preserve"> </v>
      </c>
      <c r="N501" s="314" t="str">
        <f t="shared" si="4306"/>
        <v xml:space="preserve"> </v>
      </c>
      <c r="O501" s="306"/>
      <c r="P501" s="308">
        <f t="shared" ref="P501" si="4307">IF(J501="W",1,IF(K501="W",2,IF(L501="W",3,IF(M501="W",4,IF(N501="W",5,"L")))))</f>
        <v>1</v>
      </c>
      <c r="Q501" s="306">
        <f t="shared" ref="Q501" si="4308">IF(P501&lt;&gt;"L",Q496+1,Q496-243)</f>
        <v>96</v>
      </c>
      <c r="R501" s="306"/>
      <c r="S501" s="314" t="str">
        <f t="shared" ref="S501" si="4309">IF(AND(D502&lt;&gt;D487,D502&lt;&gt;0),"W","L")</f>
        <v>W</v>
      </c>
      <c r="T501" s="314" t="str">
        <f t="shared" ref="T501" si="4310">IF(S501="W"," ", IF(AND(E502&lt;&gt;E487,E502&lt;&gt;0),"W","L"))</f>
        <v xml:space="preserve"> </v>
      </c>
      <c r="U501" s="314" t="str">
        <f t="shared" ref="U501:W501" si="4311">IF(OR(T501="W",T501=" ")," ",IF(AND(F502&lt;&gt;F487,F502&lt;&gt;0),"W","L"))</f>
        <v xml:space="preserve"> </v>
      </c>
      <c r="V501" s="314" t="str">
        <f t="shared" si="4311"/>
        <v xml:space="preserve"> </v>
      </c>
      <c r="W501" s="314" t="str">
        <f t="shared" si="4311"/>
        <v xml:space="preserve"> </v>
      </c>
      <c r="X501" s="306"/>
      <c r="Y501" s="308">
        <f t="shared" ref="Y501" si="4312">IF(S501="W",1,IF(T501="W",2,IF(U501="W",3,IF(V501="W",4,IF(W501="W",5,"L")))))</f>
        <v>1</v>
      </c>
      <c r="Z501" s="306">
        <f t="shared" ref="Z501" si="4313">IF(Y501&lt;&gt;"L",Z496+1,Z496-243)</f>
        <v>96</v>
      </c>
      <c r="AA501" s="306"/>
      <c r="AB501" s="314" t="str">
        <f t="shared" ref="AB501" si="4314">IF(AND(D503&lt;&gt;D488,D503&lt;&gt;0),"W","L")</f>
        <v>W</v>
      </c>
      <c r="AC501" s="314" t="str">
        <f t="shared" ref="AC501" si="4315">IF(AB501="W"," ", IF(AND(E503&lt;&gt;E488,E503&lt;&gt;0),"W","L"))</f>
        <v xml:space="preserve"> </v>
      </c>
      <c r="AD501" s="314" t="str">
        <f t="shared" ref="AD501:AF501" si="4316">IF(OR(AC501="W",AC501=" ")," ",IF(AND(F503&lt;&gt;F488,F503&lt;&gt;0),"W","L"))</f>
        <v xml:space="preserve"> </v>
      </c>
      <c r="AE501" s="314" t="str">
        <f t="shared" si="4316"/>
        <v xml:space="preserve"> </v>
      </c>
      <c r="AF501" s="314" t="str">
        <f t="shared" si="4316"/>
        <v xml:space="preserve"> </v>
      </c>
      <c r="AG501" s="306"/>
      <c r="AH501" s="308">
        <f t="shared" ref="AH501" si="4317">IF(AB501="W",1,IF(AC501="W",2,IF(AD501="W",3,IF(AE501="W",4,IF(AF501="W",5,"L")))))</f>
        <v>1</v>
      </c>
      <c r="AI501" s="306">
        <f t="shared" ref="AI501" si="4318">IF(AH501&lt;&gt;"L",AI496+1,AI496-31)</f>
        <v>-96</v>
      </c>
    </row>
    <row r="502" spans="1:35">
      <c r="A502" s="327">
        <f t="shared" si="3938"/>
        <v>492</v>
      </c>
      <c r="B502" s="328">
        <f>Data!B502</f>
        <v>4</v>
      </c>
      <c r="D502" s="336" t="str">
        <f t="shared" ref="D502" si="4319">IF(B501=0,0,IF(MOD(B501,3)=1,"A",IF(MOD(B501,3)=2,"B","C")))</f>
        <v>C</v>
      </c>
      <c r="E502" s="336">
        <f t="shared" ref="E502" si="4320">IF(AND(B502&gt;0,B502&lt;=12),1,IF(AND(B502&gt;12,B502&lt;=24),2,IF(AND(B502&gt;24,B502&lt;=36),3,0)))</f>
        <v>1</v>
      </c>
      <c r="F502" s="336" t="str">
        <f t="shared" ref="F502" si="4321">IF(B503=0,0,IF(MOD(B503,3)=1,"A",IF(MOD(B503,3)=2,"B","C")))</f>
        <v>B</v>
      </c>
      <c r="G502" s="336">
        <f t="shared" ref="G502" si="4322">IF(AND(B504&gt;0,B504&lt;=12),1,IF(AND(B504&gt;12,B504&lt;=24),2,IF(AND(B504&gt;24,B504&lt;=36),3,0)))</f>
        <v>1</v>
      </c>
      <c r="H502" s="336" t="str">
        <f t="shared" ref="H502" si="4323">IF(B505=0,0,IF(MOD(B505,3)=1,"A",IF(MOD(B505,3)=2,"B","C")))</f>
        <v>B</v>
      </c>
      <c r="O502" s="306"/>
      <c r="P502" s="308"/>
      <c r="Q502" s="306"/>
      <c r="R502" s="306"/>
      <c r="X502" s="306"/>
      <c r="Y502" s="308"/>
      <c r="Z502" s="306"/>
      <c r="AA502" s="306"/>
      <c r="AG502" s="306"/>
      <c r="AH502" s="308"/>
      <c r="AI502" s="306"/>
    </row>
    <row r="503" spans="1:35">
      <c r="A503" s="327">
        <f t="shared" si="3938"/>
        <v>493</v>
      </c>
      <c r="B503" s="328">
        <f>Data!B503</f>
        <v>8</v>
      </c>
      <c r="D503" s="338" t="str">
        <f t="shared" ref="D503" si="4324">IF(B501=0,0,IF(B501&lt;=18,"L","H"))</f>
        <v>H</v>
      </c>
      <c r="E503" s="338" t="str">
        <f t="shared" ref="E503" si="4325">IF(B502=0,0,IF(ISODD(B502),"O","E"))</f>
        <v>E</v>
      </c>
      <c r="F503" s="338" t="str">
        <f t="shared" ref="F503" si="4326">IF(B503=0,0,IF(B503&lt;=18,"L","H"))</f>
        <v>L</v>
      </c>
      <c r="G503" s="338" t="str">
        <f t="shared" ref="G503" si="4327">IF(B504=0,0,IF(ISODD(B504),"O","E"))</f>
        <v>O</v>
      </c>
      <c r="H503" s="338" t="str">
        <f t="shared" ref="H503" si="4328">IF(B505=0,0,IF(B505&lt;=18,"L","H"))</f>
        <v>L</v>
      </c>
      <c r="O503" s="306"/>
      <c r="P503" s="308"/>
      <c r="Q503" s="306"/>
      <c r="R503" s="306"/>
      <c r="X503" s="306"/>
      <c r="Y503" s="308"/>
      <c r="Z503" s="306"/>
      <c r="AA503" s="306"/>
      <c r="AG503" s="306"/>
      <c r="AH503" s="308"/>
      <c r="AI503" s="306"/>
    </row>
    <row r="504" spans="1:35">
      <c r="A504" s="327">
        <f t="shared" si="3938"/>
        <v>494</v>
      </c>
      <c r="B504" s="328">
        <f>Data!B504</f>
        <v>5</v>
      </c>
      <c r="D504" s="308"/>
      <c r="E504" s="308"/>
      <c r="F504" s="308"/>
      <c r="G504" s="308"/>
      <c r="H504" s="308"/>
      <c r="O504" s="306"/>
      <c r="P504" s="308"/>
      <c r="Q504" s="306"/>
      <c r="R504" s="306"/>
      <c r="X504" s="306"/>
      <c r="Y504" s="308"/>
      <c r="Z504" s="306"/>
      <c r="AA504" s="306"/>
      <c r="AG504" s="306"/>
      <c r="AH504" s="308"/>
      <c r="AI504" s="306"/>
    </row>
    <row r="505" spans="1:35">
      <c r="A505" s="327">
        <f t="shared" si="3938"/>
        <v>495</v>
      </c>
      <c r="B505" s="328">
        <f>Data!B505</f>
        <v>8</v>
      </c>
      <c r="D505" s="308"/>
      <c r="E505" s="308"/>
      <c r="F505" s="308"/>
      <c r="G505" s="308"/>
      <c r="H505" s="308"/>
      <c r="J505" s="333" t="str">
        <f t="shared" ref="J505" si="4329">IF(D491=1,"2&amp;3",IF(D491=2,"1&amp;3","1&amp;2"))</f>
        <v>2&amp;3</v>
      </c>
      <c r="K505" s="333" t="str">
        <f t="shared" ref="K505" si="4330">IF(E491="A","B&amp;C",IF(E491="B","A&amp;C","A&amp;B"))</f>
        <v>B&amp;C</v>
      </c>
      <c r="L505" s="333" t="str">
        <f t="shared" ref="L505" si="4331">IF(F491=1,"2&amp;3",IF(F491=2,"1&amp;3","1&amp;2"))</f>
        <v>1&amp;3</v>
      </c>
      <c r="M505" s="333" t="str">
        <f t="shared" ref="M505" si="4332">IF(G491="A","B&amp;C",IF(G491="B","A&amp;C","A&amp;B"))</f>
        <v>B&amp;C</v>
      </c>
      <c r="N505" s="333" t="str">
        <f t="shared" ref="N505" si="4333">IF(H491=1,"2&amp;3",IF(H491=2,"1&amp;3","1&amp;2"))</f>
        <v>1&amp;2</v>
      </c>
      <c r="O505" s="306"/>
      <c r="P505" s="308"/>
      <c r="Q505" s="306"/>
      <c r="R505" s="306"/>
      <c r="S505" s="335" t="str">
        <f t="shared" ref="S505" si="4334">IF(D492="A","B&amp;C",IF(D492="B","A&amp;C","A&amp;B"))</f>
        <v>A&amp;C</v>
      </c>
      <c r="T505" s="335" t="str">
        <f t="shared" ref="T505" si="4335">IF(E492=1,"2&amp;3",IF(E492=2,"1&amp;3","1&amp;2"))</f>
        <v>1&amp;3</v>
      </c>
      <c r="U505" s="335" t="str">
        <f t="shared" ref="U505" si="4336">IF(F492="A","B&amp;C",IF(F492="B","A&amp;C","A&amp;B"))</f>
        <v>A&amp;C</v>
      </c>
      <c r="V505" s="335" t="str">
        <f t="shared" ref="V505" si="4337">IF(G492=1,"2&amp;3",IF(G492=2,"1&amp;3","1&amp;2"))</f>
        <v>2&amp;3</v>
      </c>
      <c r="W505" s="335" t="str">
        <f t="shared" ref="W505" si="4338">IF(H492="A","B&amp;C",IF(H492="B","A&amp;C","A&amp;B"))</f>
        <v>A&amp;B</v>
      </c>
      <c r="X505" s="306"/>
      <c r="Y505" s="308"/>
      <c r="Z505" s="306"/>
      <c r="AA505" s="306"/>
      <c r="AB505" s="337" t="str">
        <f t="shared" ref="AB505" si="4339">IF(D493="L","H","L")</f>
        <v>H</v>
      </c>
      <c r="AC505" s="337" t="str">
        <f t="shared" ref="AC505" si="4340">IF(E493="O","E","O")</f>
        <v>E</v>
      </c>
      <c r="AD505" s="337" t="str">
        <f t="shared" ref="AD505" si="4341">IF(F493="L","H","L")</f>
        <v>L</v>
      </c>
      <c r="AE505" s="337" t="str">
        <f t="shared" ref="AE505" si="4342">IF(G493="O","E","O")</f>
        <v>O</v>
      </c>
      <c r="AF505" s="337" t="str">
        <f t="shared" ref="AF505" si="4343">IF(H493="L","H","L")</f>
        <v>L</v>
      </c>
      <c r="AG505" s="306"/>
      <c r="AH505" s="308"/>
      <c r="AI505" s="306"/>
    </row>
    <row r="506" spans="1:35">
      <c r="A506" s="327">
        <f t="shared" si="3938"/>
        <v>496</v>
      </c>
      <c r="B506" s="328">
        <f>Data!B506</f>
        <v>33</v>
      </c>
      <c r="D506" s="334">
        <f t="shared" ref="D506" si="4344">IF(AND(B506&gt;0,B506&lt;=12),1,IF(AND(B506&gt;12,B506&lt;=24),2,IF(AND(B506&gt;24,B506&lt;=36),3,0)))</f>
        <v>3</v>
      </c>
      <c r="E506" s="334" t="str">
        <f t="shared" ref="E506" si="4345">IF(B507=0,0,IF(MOD(B507,3)=1,"A",IF(MOD(B507,3)=2,"B","C")))</f>
        <v>C</v>
      </c>
      <c r="F506" s="334">
        <f t="shared" ref="F506" si="4346">IF(AND(B508&gt;0,B508&lt;=12),1,IF(AND(B508&gt;12,B508&lt;=24),2,IF(AND(B508&gt;24,B508&lt;=36),3,0)))</f>
        <v>1</v>
      </c>
      <c r="G506" s="334" t="str">
        <f t="shared" ref="G506" si="4347">IF(B509=0,0,IF(MOD(B509,3)=1,"A",IF(MOD(B509,3)=2,"B","C")))</f>
        <v>B</v>
      </c>
      <c r="H506" s="334">
        <f t="shared" ref="H506" si="4348">IF(AND(B510&gt;0,B510&lt;=12),1,IF(AND(B510&gt;12,B510&lt;=24),2,IF(AND(B510&gt;24,B510&lt;=36),3,0)))</f>
        <v>2</v>
      </c>
      <c r="J506" s="314" t="str">
        <f t="shared" ref="J506" si="4349">IF(AND(D506&lt;&gt;D491,D506&lt;&gt;0),"W","L")</f>
        <v>W</v>
      </c>
      <c r="K506" s="314" t="str">
        <f t="shared" ref="K506" si="4350">IF(J506="W"," ", IF(AND(E506&lt;&gt;E491,E506&lt;&gt;0),"W","L"))</f>
        <v xml:space="preserve"> </v>
      </c>
      <c r="L506" s="314" t="str">
        <f t="shared" ref="L506:N506" si="4351">IF(OR(K506="W",K506=" ")," ",IF(AND(F506&lt;&gt;F491,F506&lt;&gt;0),"W","L"))</f>
        <v xml:space="preserve"> </v>
      </c>
      <c r="M506" s="314" t="str">
        <f t="shared" si="4351"/>
        <v xml:space="preserve"> </v>
      </c>
      <c r="N506" s="314" t="str">
        <f t="shared" si="4351"/>
        <v xml:space="preserve"> </v>
      </c>
      <c r="O506" s="306"/>
      <c r="P506" s="308">
        <f t="shared" ref="P506" si="4352">IF(J506="W",1,IF(K506="W",2,IF(L506="W",3,IF(M506="W",4,IF(N506="W",5,"L")))))</f>
        <v>1</v>
      </c>
      <c r="Q506" s="306">
        <f t="shared" ref="Q506" si="4353">IF(P506&lt;&gt;"L",Q501+1,Q501-243)</f>
        <v>97</v>
      </c>
      <c r="R506" s="306"/>
      <c r="S506" s="314" t="str">
        <f t="shared" ref="S506" si="4354">IF(AND(D507&lt;&gt;D492,D507&lt;&gt;0),"W","L")</f>
        <v>W</v>
      </c>
      <c r="T506" s="314" t="str">
        <f t="shared" ref="T506" si="4355">IF(S506="W"," ", IF(AND(E507&lt;&gt;E492,E507&lt;&gt;0),"W","L"))</f>
        <v xml:space="preserve"> </v>
      </c>
      <c r="U506" s="314" t="str">
        <f t="shared" ref="U506:W506" si="4356">IF(OR(T506="W",T506=" ")," ",IF(AND(F507&lt;&gt;F492,F507&lt;&gt;0),"W","L"))</f>
        <v xml:space="preserve"> </v>
      </c>
      <c r="V506" s="314" t="str">
        <f t="shared" si="4356"/>
        <v xml:space="preserve"> </v>
      </c>
      <c r="W506" s="314" t="str">
        <f t="shared" si="4356"/>
        <v xml:space="preserve"> </v>
      </c>
      <c r="X506" s="306"/>
      <c r="Y506" s="308">
        <f t="shared" ref="Y506" si="4357">IF(S506="W",1,IF(T506="W",2,IF(U506="W",3,IF(V506="W",4,IF(W506="W",5,"L")))))</f>
        <v>1</v>
      </c>
      <c r="Z506" s="306">
        <f t="shared" ref="Z506" si="4358">IF(Y506&lt;&gt;"L",Z501+1,Z501-243)</f>
        <v>97</v>
      </c>
      <c r="AA506" s="306"/>
      <c r="AB506" s="314" t="str">
        <f t="shared" ref="AB506" si="4359">IF(AND(D508&lt;&gt;D493,D508&lt;&gt;0),"W","L")</f>
        <v>W</v>
      </c>
      <c r="AC506" s="314" t="str">
        <f t="shared" ref="AC506" si="4360">IF(AB506="W"," ", IF(AND(E508&lt;&gt;E493,E508&lt;&gt;0),"W","L"))</f>
        <v xml:space="preserve"> </v>
      </c>
      <c r="AD506" s="314" t="str">
        <f t="shared" ref="AD506:AF506" si="4361">IF(OR(AC506="W",AC506=" ")," ",IF(AND(F508&lt;&gt;F493,F508&lt;&gt;0),"W","L"))</f>
        <v xml:space="preserve"> </v>
      </c>
      <c r="AE506" s="314" t="str">
        <f t="shared" si="4361"/>
        <v xml:space="preserve"> </v>
      </c>
      <c r="AF506" s="314" t="str">
        <f t="shared" si="4361"/>
        <v xml:space="preserve"> </v>
      </c>
      <c r="AG506" s="306"/>
      <c r="AH506" s="308">
        <f t="shared" ref="AH506" si="4362">IF(AB506="W",1,IF(AC506="W",2,IF(AD506="W",3,IF(AE506="W",4,IF(AF506="W",5,"L")))))</f>
        <v>1</v>
      </c>
      <c r="AI506" s="306">
        <f t="shared" ref="AI506" si="4363">IF(AH506&lt;&gt;"L",AI501+1,AI501-31)</f>
        <v>-95</v>
      </c>
    </row>
    <row r="507" spans="1:35">
      <c r="A507" s="327">
        <f t="shared" si="3938"/>
        <v>497</v>
      </c>
      <c r="B507" s="328">
        <f>Data!B507</f>
        <v>21</v>
      </c>
      <c r="D507" s="336" t="str">
        <f t="shared" ref="D507" si="4364">IF(B506=0,0,IF(MOD(B506,3)=1,"A",IF(MOD(B506,3)=2,"B","C")))</f>
        <v>C</v>
      </c>
      <c r="E507" s="336">
        <f t="shared" ref="E507" si="4365">IF(AND(B507&gt;0,B507&lt;=12),1,IF(AND(B507&gt;12,B507&lt;=24),2,IF(AND(B507&gt;24,B507&lt;=36),3,0)))</f>
        <v>2</v>
      </c>
      <c r="F507" s="336" t="str">
        <f t="shared" ref="F507" si="4366">IF(B508=0,0,IF(MOD(B508,3)=1,"A",IF(MOD(B508,3)=2,"B","C")))</f>
        <v>A</v>
      </c>
      <c r="G507" s="336">
        <f t="shared" ref="G507" si="4367">IF(AND(B509&gt;0,B509&lt;=12),1,IF(AND(B509&gt;12,B509&lt;=24),2,IF(AND(B509&gt;24,B509&lt;=36),3,0)))</f>
        <v>2</v>
      </c>
      <c r="H507" s="336" t="str">
        <f t="shared" ref="H507" si="4368">IF(B510=0,0,IF(MOD(B510,3)=1,"A",IF(MOD(B510,3)=2,"B","C")))</f>
        <v>C</v>
      </c>
      <c r="O507" s="306"/>
      <c r="P507" s="308"/>
      <c r="Q507" s="306"/>
      <c r="R507" s="306"/>
      <c r="X507" s="306"/>
      <c r="Y507" s="308"/>
      <c r="Z507" s="306"/>
      <c r="AA507" s="306"/>
      <c r="AG507" s="306"/>
      <c r="AH507" s="308"/>
      <c r="AI507" s="306"/>
    </row>
    <row r="508" spans="1:35">
      <c r="A508" s="327">
        <f t="shared" si="3938"/>
        <v>498</v>
      </c>
      <c r="B508" s="328">
        <f>Data!B508</f>
        <v>7</v>
      </c>
      <c r="D508" s="338" t="str">
        <f t="shared" ref="D508" si="4369">IF(B506=0,0,IF(B506&lt;=18,"L","H"))</f>
        <v>H</v>
      </c>
      <c r="E508" s="338" t="str">
        <f t="shared" ref="E508" si="4370">IF(B507=0,0,IF(ISODD(B507),"O","E"))</f>
        <v>O</v>
      </c>
      <c r="F508" s="338" t="str">
        <f t="shared" ref="F508" si="4371">IF(B508=0,0,IF(B508&lt;=18,"L","H"))</f>
        <v>L</v>
      </c>
      <c r="G508" s="338" t="str">
        <f t="shared" ref="G508" si="4372">IF(B509=0,0,IF(ISODD(B509),"O","E"))</f>
        <v>E</v>
      </c>
      <c r="H508" s="338" t="str">
        <f t="shared" ref="H508" si="4373">IF(B510=0,0,IF(B510&lt;=18,"L","H"))</f>
        <v>H</v>
      </c>
      <c r="O508" s="306"/>
      <c r="P508" s="308"/>
      <c r="Q508" s="306"/>
      <c r="R508" s="306"/>
      <c r="X508" s="306"/>
      <c r="Y508" s="308"/>
      <c r="Z508" s="306"/>
      <c r="AA508" s="306"/>
      <c r="AG508" s="306"/>
      <c r="AH508" s="308"/>
      <c r="AI508" s="306"/>
    </row>
    <row r="509" spans="1:35">
      <c r="A509" s="327">
        <f t="shared" si="3938"/>
        <v>499</v>
      </c>
      <c r="B509" s="328">
        <f>Data!B509</f>
        <v>14</v>
      </c>
      <c r="D509" s="308"/>
      <c r="E509" s="308"/>
      <c r="F509" s="308"/>
      <c r="G509" s="308"/>
      <c r="H509" s="308"/>
      <c r="O509" s="306"/>
      <c r="P509" s="308"/>
      <c r="Q509" s="306"/>
      <c r="R509" s="306"/>
      <c r="X509" s="306"/>
      <c r="Y509" s="308"/>
      <c r="Z509" s="306"/>
      <c r="AA509" s="306"/>
      <c r="AG509" s="306"/>
      <c r="AH509" s="308"/>
      <c r="AI509" s="306"/>
    </row>
    <row r="510" spans="1:35">
      <c r="A510" s="327">
        <f t="shared" si="3938"/>
        <v>500</v>
      </c>
      <c r="B510" s="328">
        <f>Data!B510</f>
        <v>21</v>
      </c>
      <c r="D510" s="308"/>
      <c r="E510" s="308"/>
      <c r="F510" s="308"/>
      <c r="G510" s="308"/>
      <c r="H510" s="308"/>
    </row>
    <row r="511" spans="1:35" ht="15" thickBot="1">
      <c r="A511" s="329"/>
      <c r="B511" s="330"/>
    </row>
    <row r="512" spans="1:35">
      <c r="J512" s="333">
        <f>COUNTIF(P15:P511,1)</f>
        <v>58</v>
      </c>
      <c r="K512" s="333">
        <f>COUNTIF(P15:P511,2)</f>
        <v>32</v>
      </c>
      <c r="L512" s="333">
        <f>COUNTIF(P15:P511,3)</f>
        <v>6</v>
      </c>
      <c r="M512" s="333">
        <f>COUNTIF(P15:P511,4)</f>
        <v>1</v>
      </c>
      <c r="N512" s="333">
        <f>COUNTIF(P15:P511,5)</f>
        <v>0</v>
      </c>
      <c r="O512" s="294"/>
      <c r="P512" s="333">
        <f>COUNTIF(P15:P511,"L")</f>
        <v>0</v>
      </c>
      <c r="Q512" s="358">
        <f>MAX(Q10:Q509)</f>
        <v>97</v>
      </c>
      <c r="S512" s="335">
        <f>COUNTIF(Y15:Y511,1)</f>
        <v>62</v>
      </c>
      <c r="T512" s="335">
        <f>COUNTIF(Y15:Y511,2)</f>
        <v>23</v>
      </c>
      <c r="U512" s="335">
        <f>COUNTIF(Y15:Y511,3)</f>
        <v>8</v>
      </c>
      <c r="V512" s="335">
        <f>COUNTIF(Y15:Y511,4)</f>
        <v>4</v>
      </c>
      <c r="W512" s="335">
        <f>COUNTIF(Y15:Y511,5)</f>
        <v>0</v>
      </c>
      <c r="X512" s="299"/>
      <c r="Y512" s="335">
        <f>COUNTIF(Y15:Y511,"L")</f>
        <v>0</v>
      </c>
      <c r="Z512" s="359">
        <f>MAX(Z10:Z509)</f>
        <v>97</v>
      </c>
      <c r="AB512" s="337">
        <f>COUNTIF(AH15:AH511,1)</f>
        <v>43</v>
      </c>
      <c r="AC512" s="337">
        <f>COUNTIF(AH15:AH511,2)</f>
        <v>30</v>
      </c>
      <c r="AD512" s="337">
        <f>COUNTIF(AH15:AH511,3)</f>
        <v>9</v>
      </c>
      <c r="AE512" s="337">
        <f>COUNTIF(AH15:AH511,4)</f>
        <v>6</v>
      </c>
      <c r="AF512" s="337">
        <f>COUNTIF(AH15:AH511,5)</f>
        <v>3</v>
      </c>
      <c r="AG512" s="360"/>
      <c r="AH512" s="337">
        <f>COUNTIF(AH15:AH511,"L")</f>
        <v>6</v>
      </c>
      <c r="AI512" s="361">
        <f>MAX(AI10:AI509)</f>
        <v>23</v>
      </c>
    </row>
    <row r="513" spans="10:35">
      <c r="J513" s="333"/>
      <c r="K513" s="333"/>
      <c r="L513" s="333"/>
      <c r="M513" s="333"/>
      <c r="N513" s="333"/>
      <c r="O513" s="294"/>
      <c r="P513" s="356"/>
      <c r="Q513" s="358">
        <f>MIN(Q10:Q509)</f>
        <v>1</v>
      </c>
      <c r="S513" s="335"/>
      <c r="T513" s="335"/>
      <c r="U513" s="335"/>
      <c r="V513" s="335"/>
      <c r="W513" s="335"/>
      <c r="X513" s="299"/>
      <c r="Y513" s="300"/>
      <c r="Z513" s="359">
        <f>MIN(Z10:Z509)</f>
        <v>1</v>
      </c>
      <c r="AB513" s="337"/>
      <c r="AC513" s="337"/>
      <c r="AD513" s="337"/>
      <c r="AE513" s="337"/>
      <c r="AF513" s="337"/>
      <c r="AG513" s="360"/>
      <c r="AH513" s="362"/>
      <c r="AI513" s="361">
        <f>MIN(AI10:AI509)</f>
        <v>-118</v>
      </c>
    </row>
  </sheetData>
  <mergeCells count="7">
    <mergeCell ref="AB7:AI7"/>
    <mergeCell ref="AB8:AI8"/>
    <mergeCell ref="S7:Z7"/>
    <mergeCell ref="S8:Z8"/>
    <mergeCell ref="D10:G10"/>
    <mergeCell ref="J7:Q7"/>
    <mergeCell ref="J8:Q8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2:AT516"/>
  <sheetViews>
    <sheetView topLeftCell="B484" workbookViewId="0">
      <selection activeCell="AP515" sqref="AP515"/>
    </sheetView>
  </sheetViews>
  <sheetFormatPr defaultRowHeight="14.25"/>
  <cols>
    <col min="1" max="1" width="8.625" style="307" customWidth="1"/>
    <col min="2" max="2" width="8.625" style="309" customWidth="1"/>
    <col min="3" max="3" width="3.625" style="71" customWidth="1"/>
    <col min="4" max="4" width="3.125" style="149" customWidth="1"/>
    <col min="5" max="8" width="3.125" style="146" customWidth="1"/>
    <col min="9" max="9" width="4.25" style="148" customWidth="1"/>
    <col min="10" max="10" width="3.625" style="71" customWidth="1"/>
    <col min="11" max="11" width="4.125" style="148" customWidth="1"/>
    <col min="12" max="12" width="5.625" style="71" customWidth="1"/>
    <col min="13" max="13" width="3.375" style="14" customWidth="1"/>
    <col min="14" max="14" width="3.125" style="341" customWidth="1"/>
    <col min="15" max="18" width="3.125" style="373" customWidth="1"/>
    <col min="19" max="19" width="4.25" style="373" customWidth="1"/>
    <col min="20" max="20" width="3.625" style="374" customWidth="1"/>
    <col min="21" max="21" width="4.125" style="373" customWidth="1"/>
    <col min="22" max="22" width="5.625" style="374" customWidth="1"/>
    <col min="23" max="23" width="3.625" style="14" customWidth="1"/>
    <col min="24" max="24" width="3.125" style="345" customWidth="1"/>
    <col min="25" max="28" width="3.125" style="381" customWidth="1"/>
    <col min="29" max="29" width="4.25" style="381" customWidth="1"/>
    <col min="30" max="30" width="3.625" style="382" customWidth="1"/>
    <col min="31" max="31" width="4.125" style="381" customWidth="1"/>
    <col min="32" max="32" width="5.625" style="382" customWidth="1"/>
    <col min="33" max="33" width="3.625" style="14" customWidth="1"/>
    <col min="34" max="34" width="3" style="338" customWidth="1"/>
    <col min="35" max="37" width="3.125" style="377" customWidth="1"/>
    <col min="38" max="38" width="5.125" style="377" customWidth="1"/>
    <col min="39" max="39" width="4.25" style="377" customWidth="1"/>
    <col min="40" max="40" width="3.625" style="378" customWidth="1"/>
    <col min="41" max="41" width="4.125" style="377" customWidth="1"/>
    <col min="42" max="42" width="5.625" style="378" customWidth="1"/>
  </cols>
  <sheetData>
    <row r="2" spans="1:46" s="306" customFormat="1">
      <c r="A2" s="307"/>
      <c r="B2" s="309"/>
      <c r="D2" s="317"/>
      <c r="E2" s="308"/>
      <c r="F2" s="308"/>
      <c r="G2" s="308"/>
      <c r="H2" s="308"/>
      <c r="I2" s="308"/>
      <c r="K2" s="308"/>
      <c r="M2" s="310"/>
      <c r="N2" s="341"/>
      <c r="O2" s="373"/>
      <c r="P2" s="373"/>
      <c r="Q2" s="373"/>
      <c r="R2" s="373"/>
      <c r="S2" s="373"/>
      <c r="T2" s="374"/>
      <c r="U2" s="373"/>
      <c r="V2" s="374"/>
      <c r="W2" s="310"/>
      <c r="X2" s="345"/>
      <c r="Y2" s="381"/>
      <c r="Z2" s="381"/>
      <c r="AA2" s="381"/>
      <c r="AB2" s="381"/>
      <c r="AC2" s="381"/>
      <c r="AD2" s="382"/>
      <c r="AE2" s="381"/>
      <c r="AF2" s="382"/>
      <c r="AG2" s="310"/>
      <c r="AH2" s="338"/>
      <c r="AI2" s="377"/>
      <c r="AJ2" s="377"/>
      <c r="AK2" s="377"/>
      <c r="AL2" s="377"/>
      <c r="AM2" s="377"/>
      <c r="AN2" s="378"/>
      <c r="AO2" s="377"/>
      <c r="AP2" s="378"/>
    </row>
    <row r="3" spans="1:46" s="306" customFormat="1">
      <c r="A3" s="307"/>
      <c r="B3" s="309"/>
      <c r="D3" s="317"/>
      <c r="E3" s="308"/>
      <c r="F3" s="308"/>
      <c r="G3" s="308"/>
      <c r="H3" s="308"/>
      <c r="I3" s="308"/>
      <c r="K3" s="308"/>
      <c r="M3" s="310"/>
      <c r="N3" s="341"/>
      <c r="O3" s="373"/>
      <c r="P3" s="373"/>
      <c r="Q3" s="373"/>
      <c r="R3" s="373"/>
      <c r="S3" s="373"/>
      <c r="T3" s="374"/>
      <c r="U3" s="373"/>
      <c r="V3" s="374"/>
      <c r="W3" s="310"/>
      <c r="X3" s="345"/>
      <c r="Y3" s="381"/>
      <c r="Z3" s="381"/>
      <c r="AA3" s="381"/>
      <c r="AB3" s="381"/>
      <c r="AC3" s="381"/>
      <c r="AD3" s="382"/>
      <c r="AE3" s="381"/>
      <c r="AF3" s="382"/>
      <c r="AG3" s="310"/>
      <c r="AH3" s="338"/>
      <c r="AI3" s="377"/>
      <c r="AJ3" s="377"/>
      <c r="AK3" s="377"/>
      <c r="AL3" s="377"/>
      <c r="AM3" s="377"/>
      <c r="AN3" s="378"/>
      <c r="AO3" s="377"/>
      <c r="AP3" s="378"/>
    </row>
    <row r="4" spans="1:46" s="306" customFormat="1">
      <c r="A4" s="307"/>
      <c r="B4" s="309"/>
      <c r="D4" s="317"/>
      <c r="E4" s="308"/>
      <c r="F4" s="308"/>
      <c r="G4" s="308"/>
      <c r="H4" s="308"/>
      <c r="I4" s="308"/>
      <c r="K4" s="308"/>
      <c r="M4" s="310"/>
      <c r="N4" s="341"/>
      <c r="O4" s="373"/>
      <c r="P4" s="373"/>
      <c r="Q4" s="373"/>
      <c r="R4" s="373"/>
      <c r="S4" s="373"/>
      <c r="T4" s="374"/>
      <c r="U4" s="373"/>
      <c r="V4" s="374"/>
      <c r="W4" s="310"/>
      <c r="X4" s="345"/>
      <c r="Y4" s="381"/>
      <c r="Z4" s="381"/>
      <c r="AA4" s="381"/>
      <c r="AB4" s="381"/>
      <c r="AC4" s="381"/>
      <c r="AD4" s="382"/>
      <c r="AE4" s="381"/>
      <c r="AF4" s="382"/>
      <c r="AG4" s="310"/>
      <c r="AH4" s="338"/>
      <c r="AI4" s="377"/>
      <c r="AJ4" s="377"/>
      <c r="AK4" s="377"/>
      <c r="AL4" s="377"/>
      <c r="AM4" s="377"/>
      <c r="AN4" s="378"/>
      <c r="AO4" s="377"/>
      <c r="AP4" s="378"/>
    </row>
    <row r="5" spans="1:46" s="306" customFormat="1">
      <c r="A5" s="307"/>
      <c r="B5" s="309"/>
      <c r="D5" s="317"/>
      <c r="E5" s="308"/>
      <c r="F5" s="308"/>
      <c r="G5" s="308"/>
      <c r="H5" s="308"/>
      <c r="I5" s="308"/>
      <c r="K5" s="308"/>
      <c r="M5" s="310"/>
      <c r="N5" s="341"/>
      <c r="O5" s="373"/>
      <c r="P5" s="373"/>
      <c r="Q5" s="373"/>
      <c r="R5" s="373"/>
      <c r="S5" s="373"/>
      <c r="T5" s="374"/>
      <c r="U5" s="373"/>
      <c r="V5" s="374"/>
      <c r="W5" s="310"/>
      <c r="X5" s="345"/>
      <c r="Y5" s="381"/>
      <c r="Z5" s="381"/>
      <c r="AA5" s="381"/>
      <c r="AB5" s="381"/>
      <c r="AC5" s="381"/>
      <c r="AD5" s="382"/>
      <c r="AE5" s="381"/>
      <c r="AF5" s="382"/>
      <c r="AG5" s="310"/>
      <c r="AH5" s="338"/>
      <c r="AI5" s="377"/>
      <c r="AJ5" s="377"/>
      <c r="AK5" s="377"/>
      <c r="AL5" s="377"/>
      <c r="AM5" s="377"/>
      <c r="AN5" s="378"/>
      <c r="AO5" s="377"/>
      <c r="AP5" s="378"/>
    </row>
    <row r="6" spans="1:46" s="306" customFormat="1">
      <c r="A6" s="307"/>
      <c r="B6" s="309"/>
      <c r="D6" s="317"/>
      <c r="E6" s="308"/>
      <c r="F6" s="308"/>
      <c r="G6" s="308"/>
      <c r="H6" s="308"/>
      <c r="I6" s="308"/>
      <c r="K6" s="308"/>
      <c r="M6" s="310"/>
      <c r="N6" s="341"/>
      <c r="O6" s="373"/>
      <c r="P6" s="373"/>
      <c r="Q6" s="373"/>
      <c r="R6" s="373"/>
      <c r="S6" s="373"/>
      <c r="T6" s="374"/>
      <c r="U6" s="373"/>
      <c r="V6" s="374"/>
      <c r="W6" s="310"/>
      <c r="X6" s="345"/>
      <c r="Y6" s="381"/>
      <c r="Z6" s="381"/>
      <c r="AA6" s="381"/>
      <c r="AB6" s="381"/>
      <c r="AC6" s="381"/>
      <c r="AD6" s="382"/>
      <c r="AE6" s="381"/>
      <c r="AF6" s="382"/>
      <c r="AG6" s="310"/>
      <c r="AH6" s="338"/>
      <c r="AI6" s="377"/>
      <c r="AJ6" s="377"/>
      <c r="AK6" s="377"/>
      <c r="AL6" s="377"/>
      <c r="AM6" s="377"/>
      <c r="AN6" s="378"/>
      <c r="AO6" s="377"/>
      <c r="AP6" s="378"/>
    </row>
    <row r="7" spans="1:46" s="306" customFormat="1">
      <c r="A7" s="307"/>
      <c r="B7" s="309"/>
      <c r="D7" s="682" t="s">
        <v>209</v>
      </c>
      <c r="E7" s="682"/>
      <c r="F7" s="682"/>
      <c r="G7" s="682"/>
      <c r="H7" s="682"/>
      <c r="I7" s="682"/>
      <c r="J7" s="682"/>
      <c r="K7" s="682"/>
      <c r="L7" s="682"/>
      <c r="M7" s="310"/>
      <c r="N7" s="683" t="s">
        <v>209</v>
      </c>
      <c r="O7" s="683"/>
      <c r="P7" s="683"/>
      <c r="Q7" s="683"/>
      <c r="R7" s="683"/>
      <c r="S7" s="683"/>
      <c r="T7" s="683"/>
      <c r="U7" s="683"/>
      <c r="V7" s="683"/>
      <c r="W7" s="310"/>
      <c r="X7" s="681" t="s">
        <v>209</v>
      </c>
      <c r="Y7" s="681"/>
      <c r="Z7" s="681"/>
      <c r="AA7" s="681"/>
      <c r="AB7" s="681"/>
      <c r="AC7" s="681"/>
      <c r="AD7" s="681"/>
      <c r="AE7" s="681"/>
      <c r="AF7" s="681"/>
      <c r="AG7" s="310"/>
      <c r="AH7" s="680" t="s">
        <v>209</v>
      </c>
      <c r="AI7" s="680"/>
      <c r="AJ7" s="680"/>
      <c r="AK7" s="680"/>
      <c r="AL7" s="680"/>
      <c r="AM7" s="680"/>
      <c r="AN7" s="680"/>
      <c r="AO7" s="680"/>
      <c r="AP7" s="680"/>
    </row>
    <row r="8" spans="1:46">
      <c r="D8" s="682" t="s">
        <v>212</v>
      </c>
      <c r="E8" s="682"/>
      <c r="F8" s="682"/>
      <c r="G8" s="682"/>
      <c r="H8" s="682"/>
      <c r="I8" s="682"/>
      <c r="J8" s="682"/>
      <c r="K8" s="682"/>
      <c r="L8" s="682"/>
      <c r="N8" s="683" t="s">
        <v>211</v>
      </c>
      <c r="O8" s="683"/>
      <c r="P8" s="683"/>
      <c r="Q8" s="683"/>
      <c r="R8" s="683"/>
      <c r="S8" s="683"/>
      <c r="T8" s="683"/>
      <c r="U8" s="683"/>
      <c r="V8" s="683"/>
      <c r="X8" s="681" t="s">
        <v>210</v>
      </c>
      <c r="Y8" s="681"/>
      <c r="Z8" s="681"/>
      <c r="AA8" s="681"/>
      <c r="AB8" s="681"/>
      <c r="AC8" s="681"/>
      <c r="AD8" s="681"/>
      <c r="AE8" s="681"/>
      <c r="AF8" s="681"/>
      <c r="AH8" s="680" t="s">
        <v>213</v>
      </c>
      <c r="AI8" s="680"/>
      <c r="AJ8" s="680"/>
      <c r="AK8" s="680"/>
      <c r="AL8" s="680"/>
      <c r="AM8" s="680"/>
      <c r="AN8" s="680"/>
      <c r="AO8" s="680"/>
      <c r="AP8" s="680"/>
    </row>
    <row r="9" spans="1:46" ht="15" thickBot="1">
      <c r="D9" s="682" t="s">
        <v>215</v>
      </c>
      <c r="E9" s="682"/>
      <c r="F9" s="682"/>
      <c r="G9" s="682"/>
      <c r="H9" s="682"/>
      <c r="I9" s="682"/>
      <c r="J9" s="682"/>
      <c r="K9" s="682"/>
      <c r="L9" s="682"/>
      <c r="N9" s="683" t="s">
        <v>215</v>
      </c>
      <c r="O9" s="683"/>
      <c r="P9" s="683"/>
      <c r="Q9" s="683"/>
      <c r="R9" s="683"/>
      <c r="S9" s="683"/>
      <c r="T9" s="683"/>
      <c r="U9" s="683"/>
      <c r="V9" s="683"/>
      <c r="X9" s="681" t="s">
        <v>215</v>
      </c>
      <c r="Y9" s="681"/>
      <c r="Z9" s="681"/>
      <c r="AA9" s="681"/>
      <c r="AB9" s="681"/>
      <c r="AC9" s="681"/>
      <c r="AD9" s="681"/>
      <c r="AE9" s="681"/>
      <c r="AF9" s="681"/>
      <c r="AH9" s="680" t="s">
        <v>214</v>
      </c>
      <c r="AI9" s="680"/>
      <c r="AJ9" s="680"/>
      <c r="AK9" s="680"/>
      <c r="AL9" s="680"/>
      <c r="AM9" s="680"/>
      <c r="AN9" s="680"/>
      <c r="AO9" s="680"/>
      <c r="AP9" s="680"/>
    </row>
    <row r="10" spans="1:46" ht="15" thickBot="1">
      <c r="A10" s="325" t="s">
        <v>0</v>
      </c>
      <c r="B10" s="326" t="s">
        <v>1</v>
      </c>
      <c r="D10" s="357"/>
      <c r="E10" s="369"/>
      <c r="F10" s="369" t="s">
        <v>31</v>
      </c>
      <c r="G10" s="369" t="s">
        <v>9</v>
      </c>
      <c r="H10" s="370" t="s">
        <v>10</v>
      </c>
      <c r="I10" s="370" t="s">
        <v>40</v>
      </c>
      <c r="J10" s="371" t="s">
        <v>24</v>
      </c>
      <c r="K10" s="370" t="s">
        <v>29</v>
      </c>
      <c r="L10" s="370" t="s">
        <v>4</v>
      </c>
      <c r="N10" s="350"/>
      <c r="O10" s="375"/>
      <c r="P10" s="375" t="s">
        <v>31</v>
      </c>
      <c r="Q10" s="375" t="s">
        <v>9</v>
      </c>
      <c r="R10" s="373" t="s">
        <v>10</v>
      </c>
      <c r="S10" s="373" t="s">
        <v>40</v>
      </c>
      <c r="T10" s="374" t="s">
        <v>24</v>
      </c>
      <c r="U10" s="373" t="s">
        <v>29</v>
      </c>
      <c r="V10" s="373" t="s">
        <v>4</v>
      </c>
      <c r="X10" s="383"/>
      <c r="Y10" s="384"/>
      <c r="Z10" s="384" t="s">
        <v>31</v>
      </c>
      <c r="AA10" s="384" t="s">
        <v>9</v>
      </c>
      <c r="AB10" s="381" t="s">
        <v>10</v>
      </c>
      <c r="AC10" s="381" t="s">
        <v>40</v>
      </c>
      <c r="AD10" s="382" t="s">
        <v>24</v>
      </c>
      <c r="AE10" s="381" t="s">
        <v>29</v>
      </c>
      <c r="AF10" s="381" t="s">
        <v>4</v>
      </c>
      <c r="AH10" s="351"/>
      <c r="AI10" s="379"/>
      <c r="AJ10" s="379" t="s">
        <v>31</v>
      </c>
      <c r="AK10" s="379" t="s">
        <v>9</v>
      </c>
      <c r="AL10" s="377" t="s">
        <v>10</v>
      </c>
      <c r="AM10" s="377" t="s">
        <v>40</v>
      </c>
      <c r="AN10" s="378" t="s">
        <v>24</v>
      </c>
      <c r="AO10" s="377" t="s">
        <v>29</v>
      </c>
      <c r="AP10" s="377" t="s">
        <v>4</v>
      </c>
      <c r="AS10" s="34"/>
      <c r="AT10" s="147" t="s">
        <v>19</v>
      </c>
    </row>
    <row r="11" spans="1:46">
      <c r="A11" s="331">
        <v>1</v>
      </c>
      <c r="B11" s="332">
        <f>Data!B11</f>
        <v>4</v>
      </c>
      <c r="D11" s="334">
        <f>IF(AND(B11&gt;0,B11&lt;=12),1,IF(AND(B11&gt;12,B11&lt;=24),2,IF(AND(B11&gt;24,B11&lt;=36),3,0)))</f>
        <v>1</v>
      </c>
      <c r="E11" s="370"/>
      <c r="F11" s="372"/>
      <c r="G11" s="372"/>
      <c r="H11" s="372"/>
      <c r="I11" s="372">
        <v>1</v>
      </c>
      <c r="J11" s="371">
        <f>IF(H11=" ",0,I11)</f>
        <v>1</v>
      </c>
      <c r="K11" s="370">
        <v>0</v>
      </c>
      <c r="L11" s="371">
        <v>0</v>
      </c>
      <c r="N11" s="341">
        <f>IF(AND(B11&gt;0,B11&lt;=12),1,IF(AND(B11&gt;12,B11&lt;=24),2,IF(AND(B11&gt;24,B11&lt;=36),3,0)))</f>
        <v>1</v>
      </c>
      <c r="P11" s="376"/>
      <c r="Q11" s="376"/>
      <c r="R11" s="376"/>
      <c r="S11" s="376">
        <v>1</v>
      </c>
      <c r="T11" s="374">
        <f>IF(R11=" ",0,S11)</f>
        <v>1</v>
      </c>
      <c r="U11" s="373">
        <v>0</v>
      </c>
      <c r="V11" s="374">
        <v>0</v>
      </c>
      <c r="X11" s="345" t="str">
        <f>IF(B11=0,0,IF(MOD(B11,3)=1,"A",IF(MOD(B11,3)=2,"B","C")))</f>
        <v>A</v>
      </c>
      <c r="Z11" s="385"/>
      <c r="AA11" s="385"/>
      <c r="AB11" s="385"/>
      <c r="AC11" s="385">
        <v>1</v>
      </c>
      <c r="AD11" s="382">
        <f>IF(AB11=" ",0,AC11)</f>
        <v>1</v>
      </c>
      <c r="AE11" s="381">
        <v>0</v>
      </c>
      <c r="AF11" s="382">
        <v>0</v>
      </c>
      <c r="AH11" s="338" t="str">
        <f>IF($B11=0,0,IF($B11&lt;=18,"L","H"))</f>
        <v>L</v>
      </c>
      <c r="AJ11" s="380"/>
      <c r="AK11" s="380"/>
      <c r="AL11" s="386" t="s">
        <v>66</v>
      </c>
      <c r="AM11" s="380">
        <v>1</v>
      </c>
      <c r="AN11" s="378">
        <f>IF(AL11=" ",0,AM11)</f>
        <v>0</v>
      </c>
      <c r="AO11" s="377">
        <v>0</v>
      </c>
      <c r="AP11" s="378">
        <v>0</v>
      </c>
      <c r="AS11" s="39">
        <v>0</v>
      </c>
      <c r="AT11" s="25" t="s">
        <v>76</v>
      </c>
    </row>
    <row r="12" spans="1:46">
      <c r="A12" s="327">
        <f>A11+1</f>
        <v>2</v>
      </c>
      <c r="B12" s="328">
        <f>Data!B12</f>
        <v>7</v>
      </c>
      <c r="D12" s="334" t="str">
        <f>IF(B12=0,0,IF(MOD(B12,3)=1,"A",IF(MOD(B12,3)=2,"B","C")))</f>
        <v>A</v>
      </c>
      <c r="E12" s="370"/>
      <c r="F12" s="372"/>
      <c r="G12" s="372"/>
      <c r="H12" s="372"/>
      <c r="I12" s="372">
        <f>IF(G12=" ",I11,IF(AND(G12="W",I11&gt;2),I11-2,IF(G12="L",I11+1,I11)))</f>
        <v>1</v>
      </c>
      <c r="J12" s="371">
        <f t="shared" ref="J12:J75" si="0">IF(H12=" ",0,I12)</f>
        <v>1</v>
      </c>
      <c r="K12" s="370">
        <f>IF(G12="W",J11*3,0)</f>
        <v>0</v>
      </c>
      <c r="L12" s="371">
        <f>L11-J12+K12</f>
        <v>-1</v>
      </c>
      <c r="N12" s="341">
        <f t="shared" ref="N12:N75" si="1">IF(AND(B12&gt;0,B12&lt;=12),1,IF(AND(B12&gt;12,B12&lt;=24),2,IF(AND(B12&gt;24,B12&lt;=36),3,0)))</f>
        <v>1</v>
      </c>
      <c r="P12" s="376"/>
      <c r="Q12" s="376"/>
      <c r="R12" s="376"/>
      <c r="S12" s="376">
        <f>IF(Q12=" ",S11,IF(AND(Q12="W",S11&gt;2),S11-2,IF(Q12="L",S11+1,S11)))</f>
        <v>1</v>
      </c>
      <c r="T12" s="374">
        <f t="shared" ref="T12:T75" si="2">IF(R12=" ",0,S12)</f>
        <v>1</v>
      </c>
      <c r="U12" s="373">
        <f>IF(Q12="W",T11*3,0)</f>
        <v>0</v>
      </c>
      <c r="V12" s="374">
        <f>V11-T12+U12</f>
        <v>-1</v>
      </c>
      <c r="X12" s="345" t="str">
        <f>IF(B12=0,0,IF(MOD(B12,3)=1,"A",IF(MOD(B12,3)=2,"B","C")))</f>
        <v>A</v>
      </c>
      <c r="Z12" s="385"/>
      <c r="AA12" s="385"/>
      <c r="AB12" s="385"/>
      <c r="AC12" s="385">
        <f>IF(AA12=" ",AC11,IF(AND(AA12="W",AC11&gt;2),AC11-2,IF(AA12="L",AC11+1,AC11)))</f>
        <v>1</v>
      </c>
      <c r="AD12" s="382">
        <f t="shared" ref="AD12:AD75" si="3">IF(AB12=" ",0,AC12)</f>
        <v>1</v>
      </c>
      <c r="AE12" s="381">
        <f>IF(AA12="W",AD11*3,0)</f>
        <v>0</v>
      </c>
      <c r="AF12" s="382">
        <f>AF11-AD12+AE12</f>
        <v>-1</v>
      </c>
      <c r="AH12" s="338" t="str">
        <f>IF($B12=0,0,IF(ISEVEN($B12),"E","O"))</f>
        <v>O</v>
      </c>
      <c r="AJ12" s="380"/>
      <c r="AK12" s="380"/>
      <c r="AL12" s="386" t="s">
        <v>66</v>
      </c>
      <c r="AM12" s="380">
        <f>IF(AK12=" ",AM11,IF(AND(AK12="W",AM11&gt;2),AM11-2,IF(AK12="L",AM11+1,AM11)))</f>
        <v>1</v>
      </c>
      <c r="AN12" s="378">
        <f t="shared" ref="AN12:AN75" si="4">IF(AL12=" ",0,AM12)</f>
        <v>0</v>
      </c>
      <c r="AO12" s="377">
        <f>IF(AK12="W",AN11*2,0)</f>
        <v>0</v>
      </c>
      <c r="AP12" s="378">
        <f>AP11-AN12+AO12</f>
        <v>0</v>
      </c>
      <c r="AS12" s="39">
        <v>1</v>
      </c>
      <c r="AT12" s="25" t="s">
        <v>9</v>
      </c>
    </row>
    <row r="13" spans="1:46">
      <c r="A13" s="327">
        <f t="shared" ref="A13:A76" si="5">A12+1</f>
        <v>3</v>
      </c>
      <c r="B13" s="328">
        <f>Data!B13</f>
        <v>3</v>
      </c>
      <c r="D13" s="334">
        <f>IF(AND(B13&gt;0,B13&lt;=12),1,IF(AND(B13&gt;12,B13&lt;=24),2,IF(AND(B13&gt;24,B13&lt;=36),3,0)))</f>
        <v>1</v>
      </c>
      <c r="E13" s="370"/>
      <c r="F13" s="372" t="str">
        <f>IF(AND(D1&lt;&gt;D13,D1&lt;&gt;0,D13&lt;&gt;0,H12=" "),"T"," ")</f>
        <v xml:space="preserve"> </v>
      </c>
      <c r="G13" s="372"/>
      <c r="H13" s="372" t="str">
        <f t="shared" ref="H13:H17" si="6">IF(OR(F13="T",G13="L"),D8," ")</f>
        <v xml:space="preserve"> </v>
      </c>
      <c r="I13" s="372">
        <f t="shared" ref="I13:I18" si="7">IF(G13=" ",I12,IF(G13="W",1,IF(G13="L",I12+1,I12)))</f>
        <v>1</v>
      </c>
      <c r="J13" s="371">
        <f t="shared" si="0"/>
        <v>0</v>
      </c>
      <c r="K13" s="370">
        <f t="shared" ref="K13:K76" si="8">IF(G13="W",J12*3,0)</f>
        <v>0</v>
      </c>
      <c r="L13" s="371">
        <f t="shared" ref="L13:L76" si="9">L12-J13+K13</f>
        <v>-1</v>
      </c>
      <c r="N13" s="341">
        <f t="shared" si="1"/>
        <v>1</v>
      </c>
      <c r="P13" s="376" t="str">
        <f>IF(AND(N1&lt;&gt;N13,N1&lt;&gt;0,N13&lt;&gt;0,R12=" "),"T"," ")</f>
        <v xml:space="preserve"> </v>
      </c>
      <c r="Q13" s="376"/>
      <c r="R13" s="376" t="str">
        <f t="shared" ref="R13:R17" si="10">IF(OR(P13="T",Q13="L"),N8," ")</f>
        <v xml:space="preserve"> </v>
      </c>
      <c r="S13" s="376">
        <f t="shared" ref="S13:S18" si="11">IF(Q13=" ",S12,IF(Q13="W",1,IF(Q13="L",S12+1,S12)))</f>
        <v>1</v>
      </c>
      <c r="T13" s="374">
        <f t="shared" si="2"/>
        <v>0</v>
      </c>
      <c r="U13" s="373">
        <f t="shared" ref="U13:U76" si="12">IF(Q13="W",T12*3,0)</f>
        <v>0</v>
      </c>
      <c r="V13" s="374">
        <f t="shared" ref="V13:V76" si="13">V12-T13+U13</f>
        <v>-1</v>
      </c>
      <c r="X13" s="345" t="str">
        <f t="shared" ref="X13:X76" si="14">IF(B13=0,0,IF(MOD(B13,3)=1,"A",IF(MOD(B13,3)=2,"B","C")))</f>
        <v>C</v>
      </c>
      <c r="Z13" s="385" t="str">
        <f>IF(AND(X1&lt;&gt;X13,X1&lt;&gt;0,X13&lt;&gt;0,AB12=" "),"T"," ")</f>
        <v xml:space="preserve"> </v>
      </c>
      <c r="AA13" s="385"/>
      <c r="AB13" s="385" t="str">
        <f t="shared" ref="AB13:AB17" si="15">IF(OR(Z13="T",AA13="L"),X8," ")</f>
        <v xml:space="preserve"> </v>
      </c>
      <c r="AC13" s="385">
        <f t="shared" ref="AC13:AC18" si="16">IF(AA13=" ",AC12,IF(AA13="W",1,IF(AA13="L",AC12+1,AC12)))</f>
        <v>1</v>
      </c>
      <c r="AD13" s="382">
        <f t="shared" si="3"/>
        <v>0</v>
      </c>
      <c r="AE13" s="381">
        <f t="shared" ref="AE13:AE76" si="17">IF(AA13="W",AD12*3,0)</f>
        <v>0</v>
      </c>
      <c r="AF13" s="382">
        <f t="shared" ref="AF13:AF76" si="18">AF12-AD13+AE13</f>
        <v>-1</v>
      </c>
      <c r="AH13" s="338" t="str">
        <f>IF($B13=0,0,INDEX($AS$12:$AT$47,$B13,2))</f>
        <v>R</v>
      </c>
      <c r="AJ13" s="380" t="str">
        <f>IF(AND(AH1&lt;&gt;AH13,AH1&lt;&gt;0,AH13&lt;&gt;0,AL12=" "),"T"," ")</f>
        <v xml:space="preserve"> </v>
      </c>
      <c r="AK13" s="380"/>
      <c r="AL13" s="380" t="str">
        <f t="shared" ref="AL13:AL17" si="19">IF(OR(AJ13="T",AK13="L"),AH8," ")</f>
        <v xml:space="preserve"> </v>
      </c>
      <c r="AM13" s="380">
        <f>IF(AK13=" ",AM12,IF(AND(AK13="W",AM12&gt;1),AM12-1,IF(AK13="L",AM12+1,AM12)))</f>
        <v>1</v>
      </c>
      <c r="AN13" s="378">
        <f t="shared" si="4"/>
        <v>0</v>
      </c>
      <c r="AO13" s="377">
        <f t="shared" ref="AO13:AO76" si="20">IF(AK13="W",AN12*2,0)</f>
        <v>0</v>
      </c>
      <c r="AP13" s="378">
        <f t="shared" ref="AP13:AP76" si="21">AP12-AN13+AO13</f>
        <v>0</v>
      </c>
      <c r="AS13" s="39">
        <v>2</v>
      </c>
      <c r="AT13" s="25" t="s">
        <v>10</v>
      </c>
    </row>
    <row r="14" spans="1:46">
      <c r="A14" s="327">
        <f t="shared" si="5"/>
        <v>4</v>
      </c>
      <c r="B14" s="328">
        <f>Data!B14</f>
        <v>24</v>
      </c>
      <c r="D14" s="334" t="str">
        <f>IF(B14=0,0,IF(MOD(B14,3)=1,"A",IF(MOD(B14,3)=2,"B","C")))</f>
        <v>C</v>
      </c>
      <c r="E14" s="370"/>
      <c r="F14" s="372" t="str">
        <f t="shared" ref="F14:F17" si="22">IF(AND(D8&lt;&gt;D14,D8&lt;&gt;0,D14&lt;&gt;0,H13=" "),"T"," ")</f>
        <v>T</v>
      </c>
      <c r="G14" s="372"/>
      <c r="H14" s="372" t="str">
        <f t="shared" si="6"/>
        <v>Up 1 (L) / Down 2 (W) Progression</v>
      </c>
      <c r="I14" s="372">
        <f t="shared" si="7"/>
        <v>1</v>
      </c>
      <c r="J14" s="371">
        <f t="shared" si="0"/>
        <v>1</v>
      </c>
      <c r="K14" s="370">
        <f t="shared" si="8"/>
        <v>0</v>
      </c>
      <c r="L14" s="371">
        <f t="shared" si="9"/>
        <v>-2</v>
      </c>
      <c r="N14" s="341">
        <f t="shared" si="1"/>
        <v>2</v>
      </c>
      <c r="P14" s="376" t="str">
        <f t="shared" ref="P14:P17" si="23">IF(AND(N8&lt;&gt;N14,N8&lt;&gt;0,N14&lt;&gt;0,R13=" "),"T"," ")</f>
        <v>T</v>
      </c>
      <c r="Q14" s="376"/>
      <c r="R14" s="376" t="str">
        <f t="shared" si="10"/>
        <v>Up 1 (L) / Down 2 (W) Progression</v>
      </c>
      <c r="S14" s="376">
        <f t="shared" si="11"/>
        <v>1</v>
      </c>
      <c r="T14" s="374">
        <f t="shared" si="2"/>
        <v>1</v>
      </c>
      <c r="U14" s="373">
        <f t="shared" si="12"/>
        <v>0</v>
      </c>
      <c r="V14" s="374">
        <f t="shared" si="13"/>
        <v>-2</v>
      </c>
      <c r="X14" s="345" t="str">
        <f t="shared" si="14"/>
        <v>C</v>
      </c>
      <c r="Z14" s="385" t="str">
        <f t="shared" ref="Z14:Z17" si="24">IF(AND(X8&lt;&gt;X14,X8&lt;&gt;0,X14&lt;&gt;0,AB13=" "),"T"," ")</f>
        <v>T</v>
      </c>
      <c r="AA14" s="385"/>
      <c r="AB14" s="385" t="str">
        <f t="shared" si="15"/>
        <v>Up 1 (L) / Down 2 (W) Progression</v>
      </c>
      <c r="AC14" s="385">
        <f t="shared" si="16"/>
        <v>1</v>
      </c>
      <c r="AD14" s="382">
        <f t="shared" si="3"/>
        <v>1</v>
      </c>
      <c r="AE14" s="381">
        <f t="shared" si="17"/>
        <v>0</v>
      </c>
      <c r="AF14" s="382">
        <f t="shared" si="18"/>
        <v>-2</v>
      </c>
      <c r="AH14" s="338" t="str">
        <f>IF($B14=0,0,IF($B14&lt;=18,"L","H"))</f>
        <v>H</v>
      </c>
      <c r="AJ14" s="380" t="str">
        <f t="shared" ref="AJ14:AJ17" si="25">IF(AND(AH8&lt;&gt;AH14,AH8&lt;&gt;0,AH14&lt;&gt;0,AL13=" "),"T"," ")</f>
        <v>T</v>
      </c>
      <c r="AK14" s="380"/>
      <c r="AL14" s="380" t="str">
        <f t="shared" si="19"/>
        <v>Up / Down Progression</v>
      </c>
      <c r="AM14" s="380">
        <f t="shared" ref="AM14:AM77" si="26">IF(AK14=" ",AM13,IF(AND(AK14="W",AM13&gt;1),AM13-1,IF(AK14="L",AM13+1,AM13)))</f>
        <v>1</v>
      </c>
      <c r="AN14" s="378">
        <f t="shared" si="4"/>
        <v>1</v>
      </c>
      <c r="AO14" s="377">
        <f t="shared" si="20"/>
        <v>0</v>
      </c>
      <c r="AP14" s="378">
        <f t="shared" si="21"/>
        <v>-1</v>
      </c>
      <c r="AS14" s="39">
        <v>3</v>
      </c>
      <c r="AT14" s="25" t="s">
        <v>9</v>
      </c>
    </row>
    <row r="15" spans="1:46">
      <c r="A15" s="327">
        <f t="shared" si="5"/>
        <v>5</v>
      </c>
      <c r="B15" s="328">
        <f>Data!B15</f>
        <v>10</v>
      </c>
      <c r="D15" s="334">
        <f>IF(AND(B15&gt;0,B15&lt;=12),1,IF(AND(B15&gt;12,B15&lt;=24),2,IF(AND(B15&gt;24,B15&lt;=36),3,0)))</f>
        <v>1</v>
      </c>
      <c r="E15" s="370"/>
      <c r="F15" s="372" t="str">
        <f t="shared" si="22"/>
        <v xml:space="preserve"> </v>
      </c>
      <c r="G15" s="372"/>
      <c r="H15" s="372" t="str">
        <f t="shared" si="6"/>
        <v xml:space="preserve"> </v>
      </c>
      <c r="I15" s="372">
        <f t="shared" si="7"/>
        <v>1</v>
      </c>
      <c r="J15" s="371">
        <f t="shared" si="0"/>
        <v>0</v>
      </c>
      <c r="K15" s="370">
        <f t="shared" si="8"/>
        <v>0</v>
      </c>
      <c r="L15" s="371">
        <f t="shared" si="9"/>
        <v>-2</v>
      </c>
      <c r="N15" s="341">
        <f t="shared" si="1"/>
        <v>1</v>
      </c>
      <c r="P15" s="376" t="str">
        <f t="shared" si="23"/>
        <v xml:space="preserve"> </v>
      </c>
      <c r="Q15" s="376"/>
      <c r="R15" s="376" t="str">
        <f t="shared" si="10"/>
        <v xml:space="preserve"> </v>
      </c>
      <c r="S15" s="376">
        <f t="shared" si="11"/>
        <v>1</v>
      </c>
      <c r="T15" s="374">
        <f t="shared" si="2"/>
        <v>0</v>
      </c>
      <c r="U15" s="373">
        <f t="shared" si="12"/>
        <v>0</v>
      </c>
      <c r="V15" s="374">
        <f t="shared" si="13"/>
        <v>-2</v>
      </c>
      <c r="X15" s="345" t="str">
        <f t="shared" si="14"/>
        <v>A</v>
      </c>
      <c r="Z15" s="385" t="str">
        <f t="shared" si="24"/>
        <v xml:space="preserve"> </v>
      </c>
      <c r="AA15" s="385"/>
      <c r="AB15" s="385" t="str">
        <f t="shared" si="15"/>
        <v xml:space="preserve"> </v>
      </c>
      <c r="AC15" s="385">
        <f t="shared" si="16"/>
        <v>1</v>
      </c>
      <c r="AD15" s="382">
        <f t="shared" si="3"/>
        <v>0</v>
      </c>
      <c r="AE15" s="381">
        <f t="shared" si="17"/>
        <v>0</v>
      </c>
      <c r="AF15" s="382">
        <f t="shared" si="18"/>
        <v>-2</v>
      </c>
      <c r="AH15" s="338" t="str">
        <f>IF($B15=0,0,IF(ISEVEN($B15),"E","O"))</f>
        <v>E</v>
      </c>
      <c r="AJ15" s="380" t="str">
        <f t="shared" si="25"/>
        <v xml:space="preserve"> </v>
      </c>
      <c r="AK15" s="380"/>
      <c r="AL15" s="380" t="str">
        <f t="shared" si="19"/>
        <v xml:space="preserve"> </v>
      </c>
      <c r="AM15" s="380">
        <f t="shared" si="26"/>
        <v>1</v>
      </c>
      <c r="AN15" s="378">
        <f t="shared" si="4"/>
        <v>0</v>
      </c>
      <c r="AO15" s="377">
        <f t="shared" si="20"/>
        <v>0</v>
      </c>
      <c r="AP15" s="378">
        <f t="shared" si="21"/>
        <v>-1</v>
      </c>
      <c r="AS15" s="39">
        <v>4</v>
      </c>
      <c r="AT15" s="25" t="s">
        <v>10</v>
      </c>
    </row>
    <row r="16" spans="1:46">
      <c r="A16" s="327">
        <f t="shared" si="5"/>
        <v>6</v>
      </c>
      <c r="B16" s="328">
        <f>Data!B16</f>
        <v>34</v>
      </c>
      <c r="D16" s="334" t="str">
        <f>IF(B16=0,0,IF(MOD(B16,3)=1,"A",IF(MOD(B16,3)=2,"B","C")))</f>
        <v>A</v>
      </c>
      <c r="E16" s="370"/>
      <c r="F16" s="372" t="str">
        <f t="shared" si="22"/>
        <v xml:space="preserve"> </v>
      </c>
      <c r="G16" s="372"/>
      <c r="H16" s="372" t="str">
        <f t="shared" si="6"/>
        <v xml:space="preserve"> </v>
      </c>
      <c r="I16" s="372">
        <f t="shared" si="7"/>
        <v>1</v>
      </c>
      <c r="J16" s="371">
        <f t="shared" si="0"/>
        <v>0</v>
      </c>
      <c r="K16" s="370">
        <f t="shared" si="8"/>
        <v>0</v>
      </c>
      <c r="L16" s="371">
        <f t="shared" si="9"/>
        <v>-2</v>
      </c>
      <c r="N16" s="341">
        <f t="shared" si="1"/>
        <v>3</v>
      </c>
      <c r="P16" s="376" t="str">
        <f t="shared" si="23"/>
        <v xml:space="preserve"> </v>
      </c>
      <c r="Q16" s="376"/>
      <c r="R16" s="376" t="str">
        <f t="shared" si="10"/>
        <v xml:space="preserve"> </v>
      </c>
      <c r="S16" s="376">
        <f t="shared" si="11"/>
        <v>1</v>
      </c>
      <c r="T16" s="374">
        <f t="shared" si="2"/>
        <v>0</v>
      </c>
      <c r="U16" s="373">
        <f t="shared" si="12"/>
        <v>0</v>
      </c>
      <c r="V16" s="374">
        <f t="shared" si="13"/>
        <v>-2</v>
      </c>
      <c r="X16" s="345" t="str">
        <f t="shared" si="14"/>
        <v>A</v>
      </c>
      <c r="Z16" s="385" t="str">
        <f t="shared" si="24"/>
        <v xml:space="preserve"> </v>
      </c>
      <c r="AA16" s="385"/>
      <c r="AB16" s="385" t="str">
        <f t="shared" si="15"/>
        <v xml:space="preserve"> </v>
      </c>
      <c r="AC16" s="385">
        <f t="shared" si="16"/>
        <v>1</v>
      </c>
      <c r="AD16" s="382">
        <f t="shared" si="3"/>
        <v>0</v>
      </c>
      <c r="AE16" s="381">
        <f t="shared" si="17"/>
        <v>0</v>
      </c>
      <c r="AF16" s="382">
        <f t="shared" si="18"/>
        <v>-2</v>
      </c>
      <c r="AH16" s="338" t="str">
        <f>IF($B16=0,0,INDEX($AS$12:$AT$47,$B16,2))</f>
        <v>R</v>
      </c>
      <c r="AJ16" s="380" t="str">
        <f t="shared" si="25"/>
        <v xml:space="preserve"> </v>
      </c>
      <c r="AK16" s="380"/>
      <c r="AL16" s="380" t="str">
        <f t="shared" si="19"/>
        <v xml:space="preserve"> </v>
      </c>
      <c r="AM16" s="380">
        <f t="shared" si="26"/>
        <v>1</v>
      </c>
      <c r="AN16" s="378">
        <f t="shared" si="4"/>
        <v>0</v>
      </c>
      <c r="AO16" s="377">
        <f t="shared" si="20"/>
        <v>0</v>
      </c>
      <c r="AP16" s="378">
        <f t="shared" si="21"/>
        <v>-1</v>
      </c>
      <c r="AS16" s="39">
        <v>5</v>
      </c>
      <c r="AT16" s="25" t="s">
        <v>9</v>
      </c>
    </row>
    <row r="17" spans="1:46">
      <c r="A17" s="327">
        <f t="shared" si="5"/>
        <v>7</v>
      </c>
      <c r="B17" s="328">
        <f>Data!B17</f>
        <v>0</v>
      </c>
      <c r="D17" s="334">
        <f>IF(AND(B17&gt;0,B17&lt;=12),1,IF(AND(B17&gt;12,B17&lt;=24),2,IF(AND(B17&gt;24,B17&lt;=36),3,0)))</f>
        <v>0</v>
      </c>
      <c r="E17" s="370"/>
      <c r="F17" s="372" t="str">
        <f t="shared" si="22"/>
        <v xml:space="preserve"> </v>
      </c>
      <c r="G17" s="372" t="str">
        <f t="shared" ref="G17" si="27">IF(H16=" "," ",IF(D17=H16,"W","L"))</f>
        <v xml:space="preserve"> </v>
      </c>
      <c r="H17" s="372" t="str">
        <f t="shared" si="6"/>
        <v xml:space="preserve"> </v>
      </c>
      <c r="I17" s="372">
        <f t="shared" si="7"/>
        <v>1</v>
      </c>
      <c r="J17" s="371">
        <f t="shared" si="0"/>
        <v>0</v>
      </c>
      <c r="K17" s="370">
        <f t="shared" si="8"/>
        <v>0</v>
      </c>
      <c r="L17" s="371">
        <f t="shared" si="9"/>
        <v>-2</v>
      </c>
      <c r="N17" s="341">
        <f t="shared" si="1"/>
        <v>0</v>
      </c>
      <c r="P17" s="376" t="str">
        <f t="shared" si="23"/>
        <v xml:space="preserve"> </v>
      </c>
      <c r="Q17" s="376" t="str">
        <f t="shared" ref="Q17" si="28">IF(R16=" "," ",IF(N17=R16,"W","L"))</f>
        <v xml:space="preserve"> </v>
      </c>
      <c r="R17" s="376" t="str">
        <f t="shared" si="10"/>
        <v xml:space="preserve"> </v>
      </c>
      <c r="S17" s="376">
        <f t="shared" si="11"/>
        <v>1</v>
      </c>
      <c r="T17" s="374">
        <f t="shared" si="2"/>
        <v>0</v>
      </c>
      <c r="U17" s="373">
        <f t="shared" si="12"/>
        <v>0</v>
      </c>
      <c r="V17" s="374">
        <f t="shared" si="13"/>
        <v>-2</v>
      </c>
      <c r="X17" s="345">
        <f t="shared" si="14"/>
        <v>0</v>
      </c>
      <c r="Z17" s="385" t="str">
        <f t="shared" si="24"/>
        <v xml:space="preserve"> </v>
      </c>
      <c r="AA17" s="385" t="str">
        <f t="shared" ref="AA17" si="29">IF(AB16=" "," ",IF(X17=AB16,"W","L"))</f>
        <v xml:space="preserve"> </v>
      </c>
      <c r="AB17" s="385" t="str">
        <f t="shared" si="15"/>
        <v xml:space="preserve"> </v>
      </c>
      <c r="AC17" s="385">
        <f t="shared" si="16"/>
        <v>1</v>
      </c>
      <c r="AD17" s="382">
        <f t="shared" si="3"/>
        <v>0</v>
      </c>
      <c r="AE17" s="381">
        <f t="shared" si="17"/>
        <v>0</v>
      </c>
      <c r="AF17" s="382">
        <f t="shared" si="18"/>
        <v>-2</v>
      </c>
      <c r="AH17" s="338">
        <f>IF($B17=0,0,IF($B17&lt;=18,"L","H"))</f>
        <v>0</v>
      </c>
      <c r="AJ17" s="380" t="str">
        <f t="shared" si="25"/>
        <v xml:space="preserve"> </v>
      </c>
      <c r="AK17" s="380" t="str">
        <f t="shared" ref="AK17" si="30">IF(AL16=" "," ",IF(AH17=AL16,"W","L"))</f>
        <v xml:space="preserve"> </v>
      </c>
      <c r="AL17" s="380" t="str">
        <f t="shared" si="19"/>
        <v xml:space="preserve"> </v>
      </c>
      <c r="AM17" s="380">
        <f t="shared" si="26"/>
        <v>1</v>
      </c>
      <c r="AN17" s="378">
        <f t="shared" si="4"/>
        <v>0</v>
      </c>
      <c r="AO17" s="377">
        <f t="shared" si="20"/>
        <v>0</v>
      </c>
      <c r="AP17" s="378">
        <f t="shared" si="21"/>
        <v>-1</v>
      </c>
      <c r="AS17" s="39">
        <v>6</v>
      </c>
      <c r="AT17" s="25" t="s">
        <v>10</v>
      </c>
    </row>
    <row r="18" spans="1:46">
      <c r="A18" s="327">
        <f t="shared" si="5"/>
        <v>8</v>
      </c>
      <c r="B18" s="328">
        <f>Data!B18</f>
        <v>8</v>
      </c>
      <c r="D18" s="334" t="str">
        <f>IF(B18=0,0,IF(MOD(B18,3)=1,"A",IF(MOD(B18,3)=2,"B","C")))</f>
        <v>B</v>
      </c>
      <c r="E18" s="370"/>
      <c r="F18" s="372" t="str">
        <f>IF(AND(D12&lt;&gt;D18,D12&lt;&gt;0,D18&lt;&gt;0,H17=" "),"T"," ")</f>
        <v>T</v>
      </c>
      <c r="G18" s="372" t="str">
        <f>IF(H17=" "," ",IF(D18=H17,"W","L"))</f>
        <v xml:space="preserve"> </v>
      </c>
      <c r="H18" s="372">
        <f>IF(OR(F18="T",G18="L"),D13," ")</f>
        <v>1</v>
      </c>
      <c r="I18" s="372">
        <f t="shared" si="7"/>
        <v>1</v>
      </c>
      <c r="J18" s="371">
        <f t="shared" si="0"/>
        <v>1</v>
      </c>
      <c r="K18" s="370">
        <f t="shared" si="8"/>
        <v>0</v>
      </c>
      <c r="L18" s="371">
        <f t="shared" si="9"/>
        <v>-3</v>
      </c>
      <c r="N18" s="341">
        <f t="shared" si="1"/>
        <v>1</v>
      </c>
      <c r="P18" s="376" t="str">
        <f>IF(AND(N12&lt;&gt;N18,N12&lt;&gt;0,N18&lt;&gt;0,R17=" "),"T"," ")</f>
        <v xml:space="preserve"> </v>
      </c>
      <c r="Q18" s="376" t="str">
        <f>IF(R17=" "," ",IF(N18=R17,"W","L"))</f>
        <v xml:space="preserve"> </v>
      </c>
      <c r="R18" s="376" t="str">
        <f>IF(OR(P18="T",Q18="L"),N13," ")</f>
        <v xml:space="preserve"> </v>
      </c>
      <c r="S18" s="376">
        <f t="shared" si="11"/>
        <v>1</v>
      </c>
      <c r="T18" s="374">
        <f t="shared" si="2"/>
        <v>0</v>
      </c>
      <c r="U18" s="373">
        <f t="shared" si="12"/>
        <v>0</v>
      </c>
      <c r="V18" s="374">
        <f t="shared" si="13"/>
        <v>-2</v>
      </c>
      <c r="X18" s="345" t="str">
        <f t="shared" si="14"/>
        <v>B</v>
      </c>
      <c r="Z18" s="385" t="str">
        <f>IF(AND(X12&lt;&gt;X18,X12&lt;&gt;0,X18&lt;&gt;0,AB17=" "),"T"," ")</f>
        <v>T</v>
      </c>
      <c r="AA18" s="385" t="str">
        <f>IF(AB17=" "," ",IF(X18=AB17,"W","L"))</f>
        <v xml:space="preserve"> </v>
      </c>
      <c r="AB18" s="385" t="str">
        <f>IF(OR(Z18="T",AA18="L"),X13," ")</f>
        <v>C</v>
      </c>
      <c r="AC18" s="385">
        <f t="shared" si="16"/>
        <v>1</v>
      </c>
      <c r="AD18" s="382">
        <f t="shared" si="3"/>
        <v>1</v>
      </c>
      <c r="AE18" s="381">
        <f t="shared" si="17"/>
        <v>0</v>
      </c>
      <c r="AF18" s="382">
        <f t="shared" si="18"/>
        <v>-3</v>
      </c>
      <c r="AH18" s="338" t="str">
        <f>IF($B18=0,0,IF(ISEVEN($B18),"E","O"))</f>
        <v>E</v>
      </c>
      <c r="AJ18" s="380" t="str">
        <f>IF(AND(AH12&lt;&gt;AH18,AH12&lt;&gt;0,AH18&lt;&gt;0,AL17=" "),"T"," ")</f>
        <v>T</v>
      </c>
      <c r="AK18" s="380" t="str">
        <f>IF(AL17=" "," ",IF(AH18=AL17,"W","L"))</f>
        <v xml:space="preserve"> </v>
      </c>
      <c r="AL18" s="380" t="str">
        <f>IF(OR(AJ18="T",AK18="L"),AH13," ")</f>
        <v>R</v>
      </c>
      <c r="AM18" s="380">
        <f t="shared" si="26"/>
        <v>1</v>
      </c>
      <c r="AN18" s="378">
        <f t="shared" si="4"/>
        <v>1</v>
      </c>
      <c r="AO18" s="377">
        <f t="shared" si="20"/>
        <v>0</v>
      </c>
      <c r="AP18" s="378">
        <f t="shared" si="21"/>
        <v>-2</v>
      </c>
      <c r="AS18" s="39">
        <v>7</v>
      </c>
      <c r="AT18" s="25" t="s">
        <v>9</v>
      </c>
    </row>
    <row r="19" spans="1:46">
      <c r="A19" s="327">
        <f t="shared" si="5"/>
        <v>9</v>
      </c>
      <c r="B19" s="328">
        <f>Data!B19</f>
        <v>17</v>
      </c>
      <c r="D19" s="334">
        <f>IF(AND(B19&gt;0,B19&lt;=12),1,IF(AND(B19&gt;12,B19&lt;=24),2,IF(AND(B19&gt;24,B19&lt;=36),3,0)))</f>
        <v>2</v>
      </c>
      <c r="E19" s="370"/>
      <c r="F19" s="372" t="str">
        <f t="shared" ref="F19:F20" si="31">IF(AND(D13&lt;&gt;D19,D13&lt;&gt;0,D19&lt;&gt;0,H18=" "),"T"," ")</f>
        <v xml:space="preserve"> </v>
      </c>
      <c r="G19" s="372" t="str">
        <f>IF(H18=" "," ",IF(D19=H18,"W","L"))</f>
        <v>L</v>
      </c>
      <c r="H19" s="372" t="str">
        <f>IF(OR(F19="T",G19="L"),D14," ")</f>
        <v>C</v>
      </c>
      <c r="I19" s="372">
        <f>IF(G19=" ",I18,IF(G19="W",1,IF(G19="L",I18+1,I18)))</f>
        <v>2</v>
      </c>
      <c r="J19" s="371">
        <f t="shared" si="0"/>
        <v>2</v>
      </c>
      <c r="K19" s="370">
        <f t="shared" si="8"/>
        <v>0</v>
      </c>
      <c r="L19" s="371">
        <f t="shared" si="9"/>
        <v>-5</v>
      </c>
      <c r="N19" s="341">
        <f t="shared" si="1"/>
        <v>2</v>
      </c>
      <c r="P19" s="376" t="str">
        <f t="shared" ref="P19:P82" si="32">IF(AND(N13&lt;&gt;N19,N13&lt;&gt;0,N19&lt;&gt;0,R18=" "),"T"," ")</f>
        <v>T</v>
      </c>
      <c r="Q19" s="376" t="str">
        <f>IF(R18=" "," ",IF(N19=R18,"W","L"))</f>
        <v xml:space="preserve"> </v>
      </c>
      <c r="R19" s="376">
        <f>IF(OR(P19="T",Q19="L"),N14," ")</f>
        <v>2</v>
      </c>
      <c r="S19" s="376">
        <f>IF(Q19=" ",S18,IF(Q19="W",1,IF(Q19="L",S18+1,S18)))</f>
        <v>1</v>
      </c>
      <c r="T19" s="374">
        <f t="shared" si="2"/>
        <v>1</v>
      </c>
      <c r="U19" s="373">
        <f t="shared" si="12"/>
        <v>0</v>
      </c>
      <c r="V19" s="374">
        <f t="shared" si="13"/>
        <v>-3</v>
      </c>
      <c r="X19" s="345" t="str">
        <f t="shared" si="14"/>
        <v>B</v>
      </c>
      <c r="Z19" s="385" t="str">
        <f t="shared" ref="Z19:Z82" si="33">IF(AND(X13&lt;&gt;X19,X13&lt;&gt;0,X19&lt;&gt;0,AB18=" "),"T"," ")</f>
        <v xml:space="preserve"> </v>
      </c>
      <c r="AA19" s="385" t="str">
        <f>IF(AB18=" "," ",IF(X19=AB18,"W","L"))</f>
        <v>L</v>
      </c>
      <c r="AB19" s="385" t="str">
        <f>IF(OR(Z19="T",AA19="L"),X14," ")</f>
        <v>C</v>
      </c>
      <c r="AC19" s="385">
        <f>IF(AA19=" ",AC18,IF(AA19="W",1,IF(AA19="L",AC18+1,AC18)))</f>
        <v>2</v>
      </c>
      <c r="AD19" s="382">
        <f t="shared" si="3"/>
        <v>2</v>
      </c>
      <c r="AE19" s="381">
        <f t="shared" si="17"/>
        <v>0</v>
      </c>
      <c r="AF19" s="382">
        <f t="shared" si="18"/>
        <v>-5</v>
      </c>
      <c r="AH19" s="338" t="str">
        <f>IF($B19=0,0,INDEX($AS$12:$AT$47,$B19,2))</f>
        <v>B</v>
      </c>
      <c r="AJ19" s="380" t="str">
        <f t="shared" ref="AJ19:AJ82" si="34">IF(AND(AH13&lt;&gt;AH19,AH13&lt;&gt;0,AH19&lt;&gt;0,AL18=" "),"T"," ")</f>
        <v xml:space="preserve"> </v>
      </c>
      <c r="AK19" s="380" t="str">
        <f>IF(AL18=" "," ",IF(AH19=AL18,"W","L"))</f>
        <v>L</v>
      </c>
      <c r="AL19" s="380" t="str">
        <f>IF(OR(AJ19="T",AK19="L"),AH14," ")</f>
        <v>H</v>
      </c>
      <c r="AM19" s="380">
        <f t="shared" si="26"/>
        <v>2</v>
      </c>
      <c r="AN19" s="378">
        <f t="shared" si="4"/>
        <v>2</v>
      </c>
      <c r="AO19" s="377">
        <f t="shared" si="20"/>
        <v>0</v>
      </c>
      <c r="AP19" s="378">
        <f t="shared" si="21"/>
        <v>-4</v>
      </c>
      <c r="AS19" s="39">
        <v>8</v>
      </c>
      <c r="AT19" s="25" t="s">
        <v>10</v>
      </c>
    </row>
    <row r="20" spans="1:46">
      <c r="A20" s="327">
        <f t="shared" si="5"/>
        <v>10</v>
      </c>
      <c r="B20" s="328">
        <f>Data!B20</f>
        <v>9</v>
      </c>
      <c r="D20" s="334" t="str">
        <f>IF(B20=0,0,IF(MOD(B20,3)=1,"A",IF(MOD(B20,3)=2,"B","C")))</f>
        <v>C</v>
      </c>
      <c r="E20" s="370"/>
      <c r="F20" s="372" t="str">
        <f t="shared" si="31"/>
        <v xml:space="preserve"> </v>
      </c>
      <c r="G20" s="372" t="str">
        <f>IF(H19=" "," ",IF(D20=H19,"W","L"))</f>
        <v>W</v>
      </c>
      <c r="H20" s="372" t="str">
        <f>IF(OR(F20="T",G20="L"),D15," ")</f>
        <v xml:space="preserve"> </v>
      </c>
      <c r="I20" s="372">
        <f t="shared" ref="I20:I83" si="35">IF(G20=" ",I19,IF(G20="W",1,IF(G20="L",I19+1,I19)))</f>
        <v>1</v>
      </c>
      <c r="J20" s="371">
        <f t="shared" si="0"/>
        <v>0</v>
      </c>
      <c r="K20" s="370">
        <f t="shared" si="8"/>
        <v>6</v>
      </c>
      <c r="L20" s="371">
        <f t="shared" si="9"/>
        <v>1</v>
      </c>
      <c r="N20" s="341">
        <f t="shared" si="1"/>
        <v>1</v>
      </c>
      <c r="P20" s="376" t="str">
        <f t="shared" si="32"/>
        <v xml:space="preserve"> </v>
      </c>
      <c r="Q20" s="376" t="str">
        <f>IF(R19=" "," ",IF(N20=R19,"W","L"))</f>
        <v>L</v>
      </c>
      <c r="R20" s="376">
        <f>IF(OR(P20="T",Q20="L"),N15," ")</f>
        <v>1</v>
      </c>
      <c r="S20" s="376">
        <f t="shared" ref="S20:S83" si="36">IF(Q20=" ",S19,IF(Q20="W",1,IF(Q20="L",S19+1,S19)))</f>
        <v>2</v>
      </c>
      <c r="T20" s="374">
        <f t="shared" si="2"/>
        <v>2</v>
      </c>
      <c r="U20" s="373">
        <f t="shared" si="12"/>
        <v>0</v>
      </c>
      <c r="V20" s="374">
        <f t="shared" si="13"/>
        <v>-5</v>
      </c>
      <c r="X20" s="345" t="str">
        <f t="shared" si="14"/>
        <v>C</v>
      </c>
      <c r="Z20" s="385" t="str">
        <f t="shared" si="33"/>
        <v xml:space="preserve"> </v>
      </c>
      <c r="AA20" s="385" t="str">
        <f>IF(AB19=" "," ",IF(X20=AB19,"W","L"))</f>
        <v>W</v>
      </c>
      <c r="AB20" s="385" t="str">
        <f>IF(OR(Z20="T",AA20="L"),X15," ")</f>
        <v xml:space="preserve"> </v>
      </c>
      <c r="AC20" s="385">
        <f t="shared" ref="AC20:AC83" si="37">IF(AA20=" ",AC19,IF(AA20="W",1,IF(AA20="L",AC19+1,AC19)))</f>
        <v>1</v>
      </c>
      <c r="AD20" s="382">
        <f t="shared" si="3"/>
        <v>0</v>
      </c>
      <c r="AE20" s="381">
        <f t="shared" si="17"/>
        <v>6</v>
      </c>
      <c r="AF20" s="382">
        <f t="shared" si="18"/>
        <v>1</v>
      </c>
      <c r="AH20" s="338" t="str">
        <f>IF($B20=0,0,IF($B20&lt;=18,"L","H"))</f>
        <v>L</v>
      </c>
      <c r="AJ20" s="380" t="str">
        <f t="shared" si="34"/>
        <v xml:space="preserve"> </v>
      </c>
      <c r="AK20" s="380" t="str">
        <f>IF(AL19=" "," ",IF(AH20=AL19,"W","L"))</f>
        <v>L</v>
      </c>
      <c r="AL20" s="380" t="str">
        <f>IF(OR(AJ20="T",AK20="L"),AH15," ")</f>
        <v>E</v>
      </c>
      <c r="AM20" s="380">
        <f t="shared" si="26"/>
        <v>3</v>
      </c>
      <c r="AN20" s="378">
        <f t="shared" si="4"/>
        <v>3</v>
      </c>
      <c r="AO20" s="377">
        <f t="shared" si="20"/>
        <v>0</v>
      </c>
      <c r="AP20" s="378">
        <f t="shared" si="21"/>
        <v>-7</v>
      </c>
      <c r="AS20" s="39">
        <v>9</v>
      </c>
      <c r="AT20" s="25" t="s">
        <v>9</v>
      </c>
    </row>
    <row r="21" spans="1:46">
      <c r="A21" s="327">
        <f t="shared" si="5"/>
        <v>11</v>
      </c>
      <c r="B21" s="328">
        <f>Data!B21</f>
        <v>21</v>
      </c>
      <c r="D21" s="334">
        <f>IF(AND(B21&gt;0,B21&lt;=12),1,IF(AND(B21&gt;12,B21&lt;=24),2,IF(AND(B21&gt;24,B21&lt;=36),3,0)))</f>
        <v>2</v>
      </c>
      <c r="E21" s="370"/>
      <c r="F21" s="372" t="str">
        <f t="shared" ref="F21:F84" si="38">IF(AND(D15&lt;&gt;D21,D15&lt;&gt;0,D21&lt;&gt;0,H20=" "),"T"," ")</f>
        <v>T</v>
      </c>
      <c r="G21" s="372" t="str">
        <f t="shared" ref="G21:G84" si="39">IF(H20=" "," ",IF(D21=H20,"W","L"))</f>
        <v xml:space="preserve"> </v>
      </c>
      <c r="H21" s="372" t="str">
        <f t="shared" ref="H21:H84" si="40">IF(OR(F21="T",G21="L"),D16," ")</f>
        <v>A</v>
      </c>
      <c r="I21" s="372">
        <f t="shared" si="35"/>
        <v>1</v>
      </c>
      <c r="J21" s="371">
        <f t="shared" si="0"/>
        <v>1</v>
      </c>
      <c r="K21" s="370">
        <f t="shared" si="8"/>
        <v>0</v>
      </c>
      <c r="L21" s="371">
        <f t="shared" si="9"/>
        <v>0</v>
      </c>
      <c r="N21" s="341">
        <f t="shared" si="1"/>
        <v>2</v>
      </c>
      <c r="P21" s="376" t="str">
        <f t="shared" si="32"/>
        <v xml:space="preserve"> </v>
      </c>
      <c r="Q21" s="376" t="str">
        <f t="shared" ref="Q21:Q84" si="41">IF(R20=" "," ",IF(N21=R20,"W","L"))</f>
        <v>L</v>
      </c>
      <c r="R21" s="376">
        <f t="shared" ref="R21:R84" si="42">IF(OR(P21="T",Q21="L"),N16," ")</f>
        <v>3</v>
      </c>
      <c r="S21" s="376">
        <f t="shared" si="36"/>
        <v>3</v>
      </c>
      <c r="T21" s="374">
        <f t="shared" si="2"/>
        <v>3</v>
      </c>
      <c r="U21" s="373">
        <f t="shared" si="12"/>
        <v>0</v>
      </c>
      <c r="V21" s="374">
        <f t="shared" si="13"/>
        <v>-8</v>
      </c>
      <c r="X21" s="345" t="str">
        <f t="shared" si="14"/>
        <v>C</v>
      </c>
      <c r="Z21" s="385" t="str">
        <f t="shared" si="33"/>
        <v>T</v>
      </c>
      <c r="AA21" s="385" t="str">
        <f t="shared" ref="AA21:AA84" si="43">IF(AB20=" "," ",IF(X21=AB20,"W","L"))</f>
        <v xml:space="preserve"> </v>
      </c>
      <c r="AB21" s="385" t="str">
        <f t="shared" ref="AB21:AB84" si="44">IF(OR(Z21="T",AA21="L"),X16," ")</f>
        <v>A</v>
      </c>
      <c r="AC21" s="385">
        <f t="shared" si="37"/>
        <v>1</v>
      </c>
      <c r="AD21" s="382">
        <f t="shared" si="3"/>
        <v>1</v>
      </c>
      <c r="AE21" s="381">
        <f t="shared" si="17"/>
        <v>0</v>
      </c>
      <c r="AF21" s="382">
        <f t="shared" si="18"/>
        <v>0</v>
      </c>
      <c r="AH21" s="338" t="str">
        <f>IF($B21=0,0,IF(ISEVEN($B21),"E","O"))</f>
        <v>O</v>
      </c>
      <c r="AJ21" s="380" t="str">
        <f t="shared" si="34"/>
        <v xml:space="preserve"> </v>
      </c>
      <c r="AK21" s="380" t="str">
        <f t="shared" ref="AK21:AK84" si="45">IF(AL20=" "," ",IF(AH21=AL20,"W","L"))</f>
        <v>L</v>
      </c>
      <c r="AL21" s="380" t="str">
        <f t="shared" ref="AL21:AL84" si="46">IF(OR(AJ21="T",AK21="L"),AH16," ")</f>
        <v>R</v>
      </c>
      <c r="AM21" s="380">
        <f t="shared" si="26"/>
        <v>4</v>
      </c>
      <c r="AN21" s="378">
        <f t="shared" si="4"/>
        <v>4</v>
      </c>
      <c r="AO21" s="377">
        <f t="shared" si="20"/>
        <v>0</v>
      </c>
      <c r="AP21" s="378">
        <f t="shared" si="21"/>
        <v>-11</v>
      </c>
      <c r="AS21" s="39">
        <v>10</v>
      </c>
      <c r="AT21" s="25" t="s">
        <v>10</v>
      </c>
    </row>
    <row r="22" spans="1:46">
      <c r="A22" s="327">
        <f t="shared" si="5"/>
        <v>12</v>
      </c>
      <c r="B22" s="328">
        <f>Data!B22</f>
        <v>32</v>
      </c>
      <c r="D22" s="334" t="str">
        <f>IF(B22=0,0,IF(MOD(B22,3)=1,"A",IF(MOD(B22,3)=2,"B","C")))</f>
        <v>B</v>
      </c>
      <c r="E22" s="370"/>
      <c r="F22" s="372" t="str">
        <f t="shared" si="38"/>
        <v xml:space="preserve"> </v>
      </c>
      <c r="G22" s="372" t="str">
        <f t="shared" si="39"/>
        <v>L</v>
      </c>
      <c r="H22" s="372">
        <f t="shared" si="40"/>
        <v>0</v>
      </c>
      <c r="I22" s="372">
        <f t="shared" si="35"/>
        <v>2</v>
      </c>
      <c r="J22" s="371">
        <f t="shared" si="0"/>
        <v>2</v>
      </c>
      <c r="K22" s="370">
        <f t="shared" si="8"/>
        <v>0</v>
      </c>
      <c r="L22" s="371">
        <f t="shared" si="9"/>
        <v>-2</v>
      </c>
      <c r="N22" s="341">
        <f t="shared" si="1"/>
        <v>3</v>
      </c>
      <c r="P22" s="376" t="str">
        <f t="shared" si="32"/>
        <v xml:space="preserve"> </v>
      </c>
      <c r="Q22" s="376" t="str">
        <f t="shared" si="41"/>
        <v>W</v>
      </c>
      <c r="R22" s="376" t="str">
        <f t="shared" si="42"/>
        <v xml:space="preserve"> </v>
      </c>
      <c r="S22" s="376">
        <f t="shared" si="36"/>
        <v>1</v>
      </c>
      <c r="T22" s="374">
        <f t="shared" si="2"/>
        <v>0</v>
      </c>
      <c r="U22" s="373">
        <f t="shared" si="12"/>
        <v>9</v>
      </c>
      <c r="V22" s="374">
        <f t="shared" si="13"/>
        <v>1</v>
      </c>
      <c r="X22" s="345" t="str">
        <f t="shared" si="14"/>
        <v>B</v>
      </c>
      <c r="Z22" s="385" t="str">
        <f t="shared" si="33"/>
        <v xml:space="preserve"> </v>
      </c>
      <c r="AA22" s="385" t="str">
        <f t="shared" si="43"/>
        <v>L</v>
      </c>
      <c r="AB22" s="385">
        <f t="shared" si="44"/>
        <v>0</v>
      </c>
      <c r="AC22" s="385">
        <f t="shared" si="37"/>
        <v>2</v>
      </c>
      <c r="AD22" s="382">
        <f t="shared" si="3"/>
        <v>2</v>
      </c>
      <c r="AE22" s="381">
        <f t="shared" si="17"/>
        <v>0</v>
      </c>
      <c r="AF22" s="382">
        <f t="shared" si="18"/>
        <v>-2</v>
      </c>
      <c r="AH22" s="338" t="str">
        <f>IF($B22=0,0,INDEX($AS$12:$AT$47,$B22,2))</f>
        <v>R</v>
      </c>
      <c r="AJ22" s="380" t="str">
        <f t="shared" si="34"/>
        <v xml:space="preserve"> </v>
      </c>
      <c r="AK22" s="380" t="str">
        <f t="shared" si="45"/>
        <v>W</v>
      </c>
      <c r="AL22" s="380" t="str">
        <f t="shared" si="46"/>
        <v xml:space="preserve"> </v>
      </c>
      <c r="AM22" s="380">
        <f t="shared" si="26"/>
        <v>3</v>
      </c>
      <c r="AN22" s="378">
        <f t="shared" si="4"/>
        <v>0</v>
      </c>
      <c r="AO22" s="377">
        <f t="shared" si="20"/>
        <v>8</v>
      </c>
      <c r="AP22" s="378">
        <f t="shared" si="21"/>
        <v>-3</v>
      </c>
      <c r="AS22" s="39">
        <v>11</v>
      </c>
      <c r="AT22" s="25" t="s">
        <v>10</v>
      </c>
    </row>
    <row r="23" spans="1:46">
      <c r="A23" s="327">
        <f t="shared" si="5"/>
        <v>13</v>
      </c>
      <c r="B23" s="328">
        <f>Data!B23</f>
        <v>19</v>
      </c>
      <c r="D23" s="334">
        <f>IF(AND(B23&gt;0,B23&lt;=12),1,IF(AND(B23&gt;12,B23&lt;=24),2,IF(AND(B23&gt;24,B23&lt;=36),3,0)))</f>
        <v>2</v>
      </c>
      <c r="E23" s="370"/>
      <c r="F23" s="372" t="str">
        <f t="shared" si="38"/>
        <v xml:space="preserve"> </v>
      </c>
      <c r="G23" s="372" t="str">
        <f t="shared" si="39"/>
        <v>L</v>
      </c>
      <c r="H23" s="372" t="str">
        <f t="shared" si="40"/>
        <v>B</v>
      </c>
      <c r="I23" s="372">
        <f t="shared" si="35"/>
        <v>3</v>
      </c>
      <c r="J23" s="371">
        <f t="shared" si="0"/>
        <v>3</v>
      </c>
      <c r="K23" s="370">
        <f t="shared" si="8"/>
        <v>0</v>
      </c>
      <c r="L23" s="371">
        <f t="shared" si="9"/>
        <v>-5</v>
      </c>
      <c r="N23" s="341">
        <f t="shared" si="1"/>
        <v>2</v>
      </c>
      <c r="P23" s="376" t="str">
        <f t="shared" si="32"/>
        <v xml:space="preserve"> </v>
      </c>
      <c r="Q23" s="376" t="str">
        <f t="shared" si="41"/>
        <v xml:space="preserve"> </v>
      </c>
      <c r="R23" s="376" t="str">
        <f t="shared" si="42"/>
        <v xml:space="preserve"> </v>
      </c>
      <c r="S23" s="376">
        <f t="shared" si="36"/>
        <v>1</v>
      </c>
      <c r="T23" s="374">
        <f t="shared" si="2"/>
        <v>0</v>
      </c>
      <c r="U23" s="373">
        <f t="shared" si="12"/>
        <v>0</v>
      </c>
      <c r="V23" s="374">
        <f t="shared" si="13"/>
        <v>1</v>
      </c>
      <c r="X23" s="345" t="str">
        <f t="shared" si="14"/>
        <v>A</v>
      </c>
      <c r="Z23" s="385" t="str">
        <f t="shared" si="33"/>
        <v xml:space="preserve"> </v>
      </c>
      <c r="AA23" s="385" t="str">
        <f t="shared" si="43"/>
        <v>L</v>
      </c>
      <c r="AB23" s="385" t="str">
        <f t="shared" si="44"/>
        <v>B</v>
      </c>
      <c r="AC23" s="385">
        <f t="shared" si="37"/>
        <v>3</v>
      </c>
      <c r="AD23" s="382">
        <f t="shared" si="3"/>
        <v>3</v>
      </c>
      <c r="AE23" s="381">
        <f t="shared" si="17"/>
        <v>0</v>
      </c>
      <c r="AF23" s="382">
        <f t="shared" si="18"/>
        <v>-5</v>
      </c>
      <c r="AH23" s="338" t="str">
        <f>IF($B23=0,0,IF($B23&lt;=18,"L","H"))</f>
        <v>H</v>
      </c>
      <c r="AJ23" s="380" t="str">
        <f t="shared" si="34"/>
        <v xml:space="preserve"> </v>
      </c>
      <c r="AK23" s="380" t="str">
        <f t="shared" si="45"/>
        <v xml:space="preserve"> </v>
      </c>
      <c r="AL23" s="380" t="str">
        <f t="shared" si="46"/>
        <v xml:space="preserve"> </v>
      </c>
      <c r="AM23" s="380">
        <f t="shared" si="26"/>
        <v>3</v>
      </c>
      <c r="AN23" s="378">
        <f t="shared" si="4"/>
        <v>0</v>
      </c>
      <c r="AO23" s="377">
        <f t="shared" si="20"/>
        <v>0</v>
      </c>
      <c r="AP23" s="378">
        <f t="shared" si="21"/>
        <v>-3</v>
      </c>
      <c r="AS23" s="39">
        <v>12</v>
      </c>
      <c r="AT23" s="25" t="s">
        <v>9</v>
      </c>
    </row>
    <row r="24" spans="1:46">
      <c r="A24" s="327">
        <f t="shared" si="5"/>
        <v>14</v>
      </c>
      <c r="B24" s="328">
        <f>Data!B24</f>
        <v>22</v>
      </c>
      <c r="D24" s="334" t="str">
        <f>IF(B24=0,0,IF(MOD(B24,3)=1,"A",IF(MOD(B24,3)=2,"B","C")))</f>
        <v>A</v>
      </c>
      <c r="E24" s="370"/>
      <c r="F24" s="372" t="str">
        <f t="shared" si="38"/>
        <v xml:space="preserve"> </v>
      </c>
      <c r="G24" s="372" t="str">
        <f t="shared" si="39"/>
        <v>L</v>
      </c>
      <c r="H24" s="372">
        <f t="shared" si="40"/>
        <v>2</v>
      </c>
      <c r="I24" s="372">
        <f t="shared" si="35"/>
        <v>4</v>
      </c>
      <c r="J24" s="371">
        <f t="shared" si="0"/>
        <v>4</v>
      </c>
      <c r="K24" s="370">
        <f t="shared" si="8"/>
        <v>0</v>
      </c>
      <c r="L24" s="371">
        <f t="shared" si="9"/>
        <v>-9</v>
      </c>
      <c r="N24" s="341">
        <f t="shared" si="1"/>
        <v>2</v>
      </c>
      <c r="P24" s="376" t="str">
        <f t="shared" si="32"/>
        <v>T</v>
      </c>
      <c r="Q24" s="376" t="str">
        <f t="shared" si="41"/>
        <v xml:space="preserve"> </v>
      </c>
      <c r="R24" s="376">
        <f t="shared" si="42"/>
        <v>2</v>
      </c>
      <c r="S24" s="376">
        <f t="shared" si="36"/>
        <v>1</v>
      </c>
      <c r="T24" s="374">
        <f t="shared" si="2"/>
        <v>1</v>
      </c>
      <c r="U24" s="373">
        <f t="shared" si="12"/>
        <v>0</v>
      </c>
      <c r="V24" s="374">
        <f t="shared" si="13"/>
        <v>0</v>
      </c>
      <c r="X24" s="345" t="str">
        <f t="shared" si="14"/>
        <v>A</v>
      </c>
      <c r="Z24" s="385" t="str">
        <f t="shared" si="33"/>
        <v xml:space="preserve"> </v>
      </c>
      <c r="AA24" s="385" t="str">
        <f t="shared" si="43"/>
        <v>L</v>
      </c>
      <c r="AB24" s="385" t="str">
        <f t="shared" si="44"/>
        <v>B</v>
      </c>
      <c r="AC24" s="385">
        <f t="shared" si="37"/>
        <v>4</v>
      </c>
      <c r="AD24" s="382">
        <f t="shared" si="3"/>
        <v>4</v>
      </c>
      <c r="AE24" s="381">
        <f t="shared" si="17"/>
        <v>0</v>
      </c>
      <c r="AF24" s="382">
        <f t="shared" si="18"/>
        <v>-9</v>
      </c>
      <c r="AH24" s="338" t="str">
        <f>IF($B24=0,0,IF(ISEVEN($B24),"E","O"))</f>
        <v>E</v>
      </c>
      <c r="AJ24" s="380" t="str">
        <f t="shared" si="34"/>
        <v xml:space="preserve"> </v>
      </c>
      <c r="AK24" s="380" t="str">
        <f t="shared" si="45"/>
        <v xml:space="preserve"> </v>
      </c>
      <c r="AL24" s="380" t="str">
        <f t="shared" si="46"/>
        <v xml:space="preserve"> </v>
      </c>
      <c r="AM24" s="380">
        <f t="shared" si="26"/>
        <v>3</v>
      </c>
      <c r="AN24" s="378">
        <f t="shared" si="4"/>
        <v>0</v>
      </c>
      <c r="AO24" s="377">
        <f t="shared" si="20"/>
        <v>0</v>
      </c>
      <c r="AP24" s="378">
        <f t="shared" si="21"/>
        <v>-3</v>
      </c>
      <c r="AS24" s="39">
        <v>13</v>
      </c>
      <c r="AT24" s="25" t="s">
        <v>10</v>
      </c>
    </row>
    <row r="25" spans="1:46">
      <c r="A25" s="327">
        <f t="shared" si="5"/>
        <v>15</v>
      </c>
      <c r="B25" s="328">
        <f>Data!B25</f>
        <v>10</v>
      </c>
      <c r="D25" s="334">
        <f>IF(AND(B25&gt;0,B25&lt;=12),1,IF(AND(B25&gt;12,B25&lt;=24),2,IF(AND(B25&gt;24,B25&lt;=36),3,0)))</f>
        <v>1</v>
      </c>
      <c r="E25" s="370"/>
      <c r="F25" s="372" t="str">
        <f t="shared" si="38"/>
        <v xml:space="preserve"> </v>
      </c>
      <c r="G25" s="372" t="str">
        <f t="shared" si="39"/>
        <v>L</v>
      </c>
      <c r="H25" s="372" t="str">
        <f t="shared" si="40"/>
        <v>C</v>
      </c>
      <c r="I25" s="372">
        <f t="shared" si="35"/>
        <v>5</v>
      </c>
      <c r="J25" s="371">
        <f t="shared" si="0"/>
        <v>5</v>
      </c>
      <c r="K25" s="370">
        <f t="shared" si="8"/>
        <v>0</v>
      </c>
      <c r="L25" s="371">
        <f t="shared" si="9"/>
        <v>-14</v>
      </c>
      <c r="N25" s="341">
        <f t="shared" si="1"/>
        <v>1</v>
      </c>
      <c r="P25" s="376" t="str">
        <f t="shared" si="32"/>
        <v xml:space="preserve"> </v>
      </c>
      <c r="Q25" s="376" t="str">
        <f t="shared" si="41"/>
        <v>L</v>
      </c>
      <c r="R25" s="376">
        <f t="shared" si="42"/>
        <v>1</v>
      </c>
      <c r="S25" s="376">
        <f t="shared" si="36"/>
        <v>2</v>
      </c>
      <c r="T25" s="374">
        <f t="shared" si="2"/>
        <v>2</v>
      </c>
      <c r="U25" s="373">
        <f t="shared" si="12"/>
        <v>0</v>
      </c>
      <c r="V25" s="374">
        <f t="shared" si="13"/>
        <v>-2</v>
      </c>
      <c r="X25" s="345" t="str">
        <f t="shared" si="14"/>
        <v>A</v>
      </c>
      <c r="Z25" s="385" t="str">
        <f t="shared" si="33"/>
        <v xml:space="preserve"> </v>
      </c>
      <c r="AA25" s="385" t="str">
        <f t="shared" si="43"/>
        <v>L</v>
      </c>
      <c r="AB25" s="385" t="str">
        <f t="shared" si="44"/>
        <v>C</v>
      </c>
      <c r="AC25" s="385">
        <f t="shared" si="37"/>
        <v>5</v>
      </c>
      <c r="AD25" s="382">
        <f t="shared" si="3"/>
        <v>5</v>
      </c>
      <c r="AE25" s="381">
        <f t="shared" si="17"/>
        <v>0</v>
      </c>
      <c r="AF25" s="382">
        <f t="shared" si="18"/>
        <v>-14</v>
      </c>
      <c r="AH25" s="338" t="str">
        <f>IF($B25=0,0,INDEX($AS$12:$AT$47,$B25,2))</f>
        <v>B</v>
      </c>
      <c r="AJ25" s="380" t="str">
        <f t="shared" si="34"/>
        <v xml:space="preserve"> </v>
      </c>
      <c r="AK25" s="380" t="str">
        <f t="shared" si="45"/>
        <v xml:space="preserve"> </v>
      </c>
      <c r="AL25" s="380" t="str">
        <f t="shared" si="46"/>
        <v xml:space="preserve"> </v>
      </c>
      <c r="AM25" s="380">
        <f t="shared" si="26"/>
        <v>3</v>
      </c>
      <c r="AN25" s="378">
        <f t="shared" si="4"/>
        <v>0</v>
      </c>
      <c r="AO25" s="377">
        <f t="shared" si="20"/>
        <v>0</v>
      </c>
      <c r="AP25" s="378">
        <f t="shared" si="21"/>
        <v>-3</v>
      </c>
      <c r="AS25" s="39">
        <v>14</v>
      </c>
      <c r="AT25" s="25" t="s">
        <v>9</v>
      </c>
    </row>
    <row r="26" spans="1:46">
      <c r="A26" s="327">
        <f t="shared" si="5"/>
        <v>16</v>
      </c>
      <c r="B26" s="328">
        <f>Data!B26</f>
        <v>21</v>
      </c>
      <c r="D26" s="334" t="str">
        <f>IF(B26=0,0,IF(MOD(B26,3)=1,"A",IF(MOD(B26,3)=2,"B","C")))</f>
        <v>C</v>
      </c>
      <c r="E26" s="370"/>
      <c r="F26" s="372" t="str">
        <f t="shared" si="38"/>
        <v xml:space="preserve"> </v>
      </c>
      <c r="G26" s="372" t="str">
        <f t="shared" si="39"/>
        <v>W</v>
      </c>
      <c r="H26" s="372" t="str">
        <f t="shared" si="40"/>
        <v xml:space="preserve"> </v>
      </c>
      <c r="I26" s="372">
        <f t="shared" si="35"/>
        <v>1</v>
      </c>
      <c r="J26" s="371">
        <f t="shared" si="0"/>
        <v>0</v>
      </c>
      <c r="K26" s="370">
        <f t="shared" si="8"/>
        <v>15</v>
      </c>
      <c r="L26" s="371">
        <f t="shared" si="9"/>
        <v>1</v>
      </c>
      <c r="N26" s="341">
        <f t="shared" si="1"/>
        <v>2</v>
      </c>
      <c r="P26" s="376" t="str">
        <f t="shared" si="32"/>
        <v xml:space="preserve"> </v>
      </c>
      <c r="Q26" s="376" t="str">
        <f t="shared" si="41"/>
        <v>L</v>
      </c>
      <c r="R26" s="376">
        <f t="shared" si="42"/>
        <v>2</v>
      </c>
      <c r="S26" s="376">
        <f t="shared" si="36"/>
        <v>3</v>
      </c>
      <c r="T26" s="374">
        <f t="shared" si="2"/>
        <v>3</v>
      </c>
      <c r="U26" s="373">
        <f t="shared" si="12"/>
        <v>0</v>
      </c>
      <c r="V26" s="374">
        <f t="shared" si="13"/>
        <v>-5</v>
      </c>
      <c r="X26" s="345" t="str">
        <f t="shared" si="14"/>
        <v>C</v>
      </c>
      <c r="Z26" s="385" t="str">
        <f t="shared" si="33"/>
        <v xml:space="preserve"> </v>
      </c>
      <c r="AA26" s="385" t="str">
        <f t="shared" si="43"/>
        <v>W</v>
      </c>
      <c r="AB26" s="385" t="str">
        <f t="shared" si="44"/>
        <v xml:space="preserve"> </v>
      </c>
      <c r="AC26" s="385">
        <f t="shared" si="37"/>
        <v>1</v>
      </c>
      <c r="AD26" s="382">
        <f t="shared" si="3"/>
        <v>0</v>
      </c>
      <c r="AE26" s="381">
        <f t="shared" si="17"/>
        <v>15</v>
      </c>
      <c r="AF26" s="382">
        <f t="shared" si="18"/>
        <v>1</v>
      </c>
      <c r="AH26" s="338" t="str">
        <f>IF($B26=0,0,IF($B26&lt;=18,"L","H"))</f>
        <v>H</v>
      </c>
      <c r="AJ26" s="380" t="str">
        <f t="shared" si="34"/>
        <v>T</v>
      </c>
      <c r="AK26" s="380" t="str">
        <f t="shared" si="45"/>
        <v xml:space="preserve"> </v>
      </c>
      <c r="AL26" s="380" t="str">
        <f t="shared" si="46"/>
        <v>O</v>
      </c>
      <c r="AM26" s="380">
        <f t="shared" si="26"/>
        <v>3</v>
      </c>
      <c r="AN26" s="378">
        <f t="shared" si="4"/>
        <v>3</v>
      </c>
      <c r="AO26" s="377">
        <f t="shared" si="20"/>
        <v>0</v>
      </c>
      <c r="AP26" s="378">
        <f t="shared" si="21"/>
        <v>-6</v>
      </c>
      <c r="AS26" s="39">
        <v>15</v>
      </c>
      <c r="AT26" s="25" t="s">
        <v>10</v>
      </c>
    </row>
    <row r="27" spans="1:46">
      <c r="A27" s="327">
        <f t="shared" si="5"/>
        <v>17</v>
      </c>
      <c r="B27" s="328">
        <f>Data!B27</f>
        <v>4</v>
      </c>
      <c r="D27" s="334">
        <f>IF(AND(B27&gt;0,B27&lt;=12),1,IF(AND(B27&gt;12,B27&lt;=24),2,IF(AND(B27&gt;24,B27&lt;=36),3,0)))</f>
        <v>1</v>
      </c>
      <c r="E27" s="370"/>
      <c r="F27" s="372" t="str">
        <f t="shared" si="38"/>
        <v>T</v>
      </c>
      <c r="G27" s="372" t="str">
        <f t="shared" si="39"/>
        <v xml:space="preserve"> </v>
      </c>
      <c r="H27" s="372" t="str">
        <f t="shared" si="40"/>
        <v>B</v>
      </c>
      <c r="I27" s="372">
        <f t="shared" si="35"/>
        <v>1</v>
      </c>
      <c r="J27" s="371">
        <f t="shared" si="0"/>
        <v>1</v>
      </c>
      <c r="K27" s="370">
        <f t="shared" si="8"/>
        <v>0</v>
      </c>
      <c r="L27" s="371">
        <f t="shared" si="9"/>
        <v>0</v>
      </c>
      <c r="N27" s="341">
        <f t="shared" si="1"/>
        <v>1</v>
      </c>
      <c r="P27" s="376" t="str">
        <f t="shared" si="32"/>
        <v xml:space="preserve"> </v>
      </c>
      <c r="Q27" s="376" t="str">
        <f t="shared" si="41"/>
        <v>L</v>
      </c>
      <c r="R27" s="376">
        <f t="shared" si="42"/>
        <v>3</v>
      </c>
      <c r="S27" s="376">
        <f t="shared" si="36"/>
        <v>4</v>
      </c>
      <c r="T27" s="374">
        <f t="shared" si="2"/>
        <v>4</v>
      </c>
      <c r="U27" s="373">
        <f t="shared" si="12"/>
        <v>0</v>
      </c>
      <c r="V27" s="374">
        <f t="shared" si="13"/>
        <v>-9</v>
      </c>
      <c r="X27" s="345" t="str">
        <f t="shared" si="14"/>
        <v>A</v>
      </c>
      <c r="Z27" s="385" t="str">
        <f t="shared" si="33"/>
        <v>T</v>
      </c>
      <c r="AA27" s="385" t="str">
        <f t="shared" si="43"/>
        <v xml:space="preserve"> </v>
      </c>
      <c r="AB27" s="385" t="str">
        <f t="shared" si="44"/>
        <v>B</v>
      </c>
      <c r="AC27" s="385">
        <f t="shared" si="37"/>
        <v>1</v>
      </c>
      <c r="AD27" s="382">
        <f t="shared" si="3"/>
        <v>1</v>
      </c>
      <c r="AE27" s="381">
        <f t="shared" si="17"/>
        <v>0</v>
      </c>
      <c r="AF27" s="382">
        <f t="shared" si="18"/>
        <v>0</v>
      </c>
      <c r="AH27" s="338" t="str">
        <f>IF($B27=0,0,IF(ISEVEN($B27),"E","O"))</f>
        <v>E</v>
      </c>
      <c r="AJ27" s="380" t="str">
        <f t="shared" si="34"/>
        <v xml:space="preserve"> </v>
      </c>
      <c r="AK27" s="380" t="str">
        <f t="shared" si="45"/>
        <v>L</v>
      </c>
      <c r="AL27" s="380" t="str">
        <f t="shared" si="46"/>
        <v>R</v>
      </c>
      <c r="AM27" s="380">
        <f t="shared" si="26"/>
        <v>4</v>
      </c>
      <c r="AN27" s="378">
        <f t="shared" si="4"/>
        <v>4</v>
      </c>
      <c r="AO27" s="377">
        <f t="shared" si="20"/>
        <v>0</v>
      </c>
      <c r="AP27" s="378">
        <f t="shared" si="21"/>
        <v>-10</v>
      </c>
      <c r="AS27" s="39">
        <v>16</v>
      </c>
      <c r="AT27" s="25" t="s">
        <v>9</v>
      </c>
    </row>
    <row r="28" spans="1:46">
      <c r="A28" s="327">
        <f t="shared" si="5"/>
        <v>18</v>
      </c>
      <c r="B28" s="328">
        <f>Data!B28</f>
        <v>18</v>
      </c>
      <c r="D28" s="334" t="str">
        <f>IF(B28=0,0,IF(MOD(B28,3)=1,"A",IF(MOD(B28,3)=2,"B","C")))</f>
        <v>C</v>
      </c>
      <c r="E28" s="370"/>
      <c r="F28" s="372" t="str">
        <f t="shared" si="38"/>
        <v xml:space="preserve"> </v>
      </c>
      <c r="G28" s="372" t="str">
        <f t="shared" si="39"/>
        <v>L</v>
      </c>
      <c r="H28" s="372">
        <f t="shared" si="40"/>
        <v>2</v>
      </c>
      <c r="I28" s="372">
        <f t="shared" si="35"/>
        <v>2</v>
      </c>
      <c r="J28" s="371">
        <f t="shared" si="0"/>
        <v>2</v>
      </c>
      <c r="K28" s="370">
        <f t="shared" si="8"/>
        <v>0</v>
      </c>
      <c r="L28" s="371">
        <f t="shared" si="9"/>
        <v>-2</v>
      </c>
      <c r="N28" s="341">
        <f t="shared" si="1"/>
        <v>2</v>
      </c>
      <c r="P28" s="376" t="str">
        <f t="shared" si="32"/>
        <v xml:space="preserve"> </v>
      </c>
      <c r="Q28" s="376" t="str">
        <f t="shared" si="41"/>
        <v>L</v>
      </c>
      <c r="R28" s="376">
        <f t="shared" si="42"/>
        <v>2</v>
      </c>
      <c r="S28" s="376">
        <f t="shared" si="36"/>
        <v>5</v>
      </c>
      <c r="T28" s="374">
        <f t="shared" si="2"/>
        <v>5</v>
      </c>
      <c r="U28" s="373">
        <f t="shared" si="12"/>
        <v>0</v>
      </c>
      <c r="V28" s="374">
        <f t="shared" si="13"/>
        <v>-14</v>
      </c>
      <c r="X28" s="345" t="str">
        <f t="shared" si="14"/>
        <v>C</v>
      </c>
      <c r="Z28" s="385" t="str">
        <f t="shared" si="33"/>
        <v xml:space="preserve"> </v>
      </c>
      <c r="AA28" s="385" t="str">
        <f t="shared" si="43"/>
        <v>L</v>
      </c>
      <c r="AB28" s="385" t="str">
        <f t="shared" si="44"/>
        <v>A</v>
      </c>
      <c r="AC28" s="385">
        <f t="shared" si="37"/>
        <v>2</v>
      </c>
      <c r="AD28" s="382">
        <f t="shared" si="3"/>
        <v>2</v>
      </c>
      <c r="AE28" s="381">
        <f t="shared" si="17"/>
        <v>0</v>
      </c>
      <c r="AF28" s="382">
        <f t="shared" si="18"/>
        <v>-2</v>
      </c>
      <c r="AH28" s="338" t="str">
        <f>IF($B28=0,0,INDEX($AS$12:$AT$47,$B28,2))</f>
        <v>R</v>
      </c>
      <c r="AJ28" s="380" t="str">
        <f t="shared" si="34"/>
        <v xml:space="preserve"> </v>
      </c>
      <c r="AK28" s="380" t="str">
        <f t="shared" si="45"/>
        <v>W</v>
      </c>
      <c r="AL28" s="380" t="str">
        <f t="shared" si="46"/>
        <v xml:space="preserve"> </v>
      </c>
      <c r="AM28" s="380">
        <f t="shared" si="26"/>
        <v>3</v>
      </c>
      <c r="AN28" s="378">
        <f t="shared" si="4"/>
        <v>0</v>
      </c>
      <c r="AO28" s="377">
        <f t="shared" si="20"/>
        <v>8</v>
      </c>
      <c r="AP28" s="378">
        <f t="shared" si="21"/>
        <v>-2</v>
      </c>
      <c r="AS28" s="39">
        <v>17</v>
      </c>
      <c r="AT28" s="25" t="s">
        <v>10</v>
      </c>
    </row>
    <row r="29" spans="1:46">
      <c r="A29" s="327">
        <f t="shared" si="5"/>
        <v>19</v>
      </c>
      <c r="B29" s="328">
        <f>Data!B29</f>
        <v>1</v>
      </c>
      <c r="D29" s="334">
        <f>IF(AND(B29&gt;0,B29&lt;=12),1,IF(AND(B29&gt;12,B29&lt;=24),2,IF(AND(B29&gt;24,B29&lt;=36),3,0)))</f>
        <v>1</v>
      </c>
      <c r="E29" s="370"/>
      <c r="F29" s="372" t="str">
        <f t="shared" si="38"/>
        <v xml:space="preserve"> </v>
      </c>
      <c r="G29" s="372" t="str">
        <f t="shared" si="39"/>
        <v>L</v>
      </c>
      <c r="H29" s="372" t="str">
        <f t="shared" si="40"/>
        <v>A</v>
      </c>
      <c r="I29" s="372">
        <f t="shared" si="35"/>
        <v>3</v>
      </c>
      <c r="J29" s="371">
        <f t="shared" si="0"/>
        <v>3</v>
      </c>
      <c r="K29" s="370">
        <f t="shared" si="8"/>
        <v>0</v>
      </c>
      <c r="L29" s="371">
        <f t="shared" si="9"/>
        <v>-5</v>
      </c>
      <c r="N29" s="341">
        <f t="shared" si="1"/>
        <v>1</v>
      </c>
      <c r="P29" s="376" t="str">
        <f t="shared" si="32"/>
        <v xml:space="preserve"> </v>
      </c>
      <c r="Q29" s="376" t="str">
        <f t="shared" si="41"/>
        <v>L</v>
      </c>
      <c r="R29" s="376">
        <f t="shared" si="42"/>
        <v>2</v>
      </c>
      <c r="S29" s="376">
        <f t="shared" si="36"/>
        <v>6</v>
      </c>
      <c r="T29" s="374">
        <f t="shared" si="2"/>
        <v>6</v>
      </c>
      <c r="U29" s="373">
        <f t="shared" si="12"/>
        <v>0</v>
      </c>
      <c r="V29" s="374">
        <f t="shared" si="13"/>
        <v>-20</v>
      </c>
      <c r="X29" s="345" t="str">
        <f t="shared" si="14"/>
        <v>A</v>
      </c>
      <c r="Z29" s="385" t="str">
        <f t="shared" si="33"/>
        <v xml:space="preserve"> </v>
      </c>
      <c r="AA29" s="385" t="str">
        <f t="shared" si="43"/>
        <v>W</v>
      </c>
      <c r="AB29" s="385" t="str">
        <f t="shared" si="44"/>
        <v xml:space="preserve"> </v>
      </c>
      <c r="AC29" s="385">
        <f t="shared" si="37"/>
        <v>1</v>
      </c>
      <c r="AD29" s="382">
        <f t="shared" si="3"/>
        <v>0</v>
      </c>
      <c r="AE29" s="381">
        <f t="shared" si="17"/>
        <v>6</v>
      </c>
      <c r="AF29" s="382">
        <f t="shared" si="18"/>
        <v>4</v>
      </c>
      <c r="AH29" s="338" t="str">
        <f>IF($B29=0,0,IF($B29&lt;=18,"L","H"))</f>
        <v>L</v>
      </c>
      <c r="AJ29" s="380" t="str">
        <f t="shared" si="34"/>
        <v>T</v>
      </c>
      <c r="AK29" s="380" t="str">
        <f t="shared" si="45"/>
        <v xml:space="preserve"> </v>
      </c>
      <c r="AL29" s="380" t="str">
        <f t="shared" si="46"/>
        <v>E</v>
      </c>
      <c r="AM29" s="380">
        <f t="shared" si="26"/>
        <v>3</v>
      </c>
      <c r="AN29" s="378">
        <f t="shared" si="4"/>
        <v>3</v>
      </c>
      <c r="AO29" s="377">
        <f t="shared" si="20"/>
        <v>0</v>
      </c>
      <c r="AP29" s="378">
        <f t="shared" si="21"/>
        <v>-5</v>
      </c>
      <c r="AS29" s="39">
        <v>18</v>
      </c>
      <c r="AT29" s="25" t="s">
        <v>9</v>
      </c>
    </row>
    <row r="30" spans="1:46">
      <c r="A30" s="327">
        <f t="shared" si="5"/>
        <v>20</v>
      </c>
      <c r="B30" s="328">
        <f>Data!B30</f>
        <v>4</v>
      </c>
      <c r="D30" s="334" t="str">
        <f>IF(B30=0,0,IF(MOD(B30,3)=1,"A",IF(MOD(B30,3)=2,"B","C")))</f>
        <v>A</v>
      </c>
      <c r="E30" s="370"/>
      <c r="F30" s="372" t="str">
        <f t="shared" si="38"/>
        <v xml:space="preserve"> </v>
      </c>
      <c r="G30" s="372" t="str">
        <f t="shared" si="39"/>
        <v>W</v>
      </c>
      <c r="H30" s="372" t="str">
        <f t="shared" si="40"/>
        <v xml:space="preserve"> </v>
      </c>
      <c r="I30" s="372">
        <f t="shared" si="35"/>
        <v>1</v>
      </c>
      <c r="J30" s="371">
        <f t="shared" si="0"/>
        <v>0</v>
      </c>
      <c r="K30" s="370">
        <f t="shared" si="8"/>
        <v>9</v>
      </c>
      <c r="L30" s="371">
        <f t="shared" si="9"/>
        <v>4</v>
      </c>
      <c r="N30" s="341">
        <f t="shared" si="1"/>
        <v>1</v>
      </c>
      <c r="P30" s="376" t="str">
        <f t="shared" si="32"/>
        <v xml:space="preserve"> </v>
      </c>
      <c r="Q30" s="376" t="str">
        <f t="shared" si="41"/>
        <v>L</v>
      </c>
      <c r="R30" s="376">
        <f t="shared" si="42"/>
        <v>1</v>
      </c>
      <c r="S30" s="376">
        <f t="shared" si="36"/>
        <v>7</v>
      </c>
      <c r="T30" s="374">
        <f t="shared" si="2"/>
        <v>7</v>
      </c>
      <c r="U30" s="373">
        <f t="shared" si="12"/>
        <v>0</v>
      </c>
      <c r="V30" s="374">
        <f t="shared" si="13"/>
        <v>-27</v>
      </c>
      <c r="X30" s="345" t="str">
        <f t="shared" si="14"/>
        <v>A</v>
      </c>
      <c r="Z30" s="385" t="str">
        <f t="shared" si="33"/>
        <v xml:space="preserve"> </v>
      </c>
      <c r="AA30" s="385" t="str">
        <f t="shared" si="43"/>
        <v xml:space="preserve"> </v>
      </c>
      <c r="AB30" s="385" t="str">
        <f t="shared" si="44"/>
        <v xml:space="preserve"> </v>
      </c>
      <c r="AC30" s="385">
        <f t="shared" si="37"/>
        <v>1</v>
      </c>
      <c r="AD30" s="382">
        <f t="shared" si="3"/>
        <v>0</v>
      </c>
      <c r="AE30" s="381">
        <f t="shared" si="17"/>
        <v>0</v>
      </c>
      <c r="AF30" s="382">
        <f t="shared" si="18"/>
        <v>4</v>
      </c>
      <c r="AH30" s="338" t="str">
        <f>IF($B30=0,0,IF(ISEVEN($B30),"E","O"))</f>
        <v>E</v>
      </c>
      <c r="AJ30" s="380" t="str">
        <f t="shared" si="34"/>
        <v xml:space="preserve"> </v>
      </c>
      <c r="AK30" s="380" t="str">
        <f t="shared" si="45"/>
        <v>W</v>
      </c>
      <c r="AL30" s="380" t="str">
        <f t="shared" si="46"/>
        <v xml:space="preserve"> </v>
      </c>
      <c r="AM30" s="380">
        <f t="shared" si="26"/>
        <v>2</v>
      </c>
      <c r="AN30" s="378">
        <f t="shared" si="4"/>
        <v>0</v>
      </c>
      <c r="AO30" s="377">
        <f t="shared" si="20"/>
        <v>6</v>
      </c>
      <c r="AP30" s="378">
        <f t="shared" si="21"/>
        <v>1</v>
      </c>
      <c r="AS30" s="39">
        <v>19</v>
      </c>
      <c r="AT30" s="25" t="s">
        <v>9</v>
      </c>
    </row>
    <row r="31" spans="1:46">
      <c r="A31" s="327">
        <f t="shared" si="5"/>
        <v>21</v>
      </c>
      <c r="B31" s="328">
        <f>Data!B31</f>
        <v>2</v>
      </c>
      <c r="D31" s="334">
        <f>IF(AND(B31&gt;0,B31&lt;=12),1,IF(AND(B31&gt;12,B31&lt;=24),2,IF(AND(B31&gt;24,B31&lt;=36),3,0)))</f>
        <v>1</v>
      </c>
      <c r="E31" s="370"/>
      <c r="F31" s="372" t="str">
        <f t="shared" si="38"/>
        <v xml:space="preserve"> </v>
      </c>
      <c r="G31" s="372" t="str">
        <f t="shared" si="39"/>
        <v xml:space="preserve"> </v>
      </c>
      <c r="H31" s="372" t="str">
        <f t="shared" si="40"/>
        <v xml:space="preserve"> </v>
      </c>
      <c r="I31" s="372">
        <f t="shared" si="35"/>
        <v>1</v>
      </c>
      <c r="J31" s="371">
        <f t="shared" si="0"/>
        <v>0</v>
      </c>
      <c r="K31" s="370">
        <f t="shared" si="8"/>
        <v>0</v>
      </c>
      <c r="L31" s="371">
        <f t="shared" si="9"/>
        <v>4</v>
      </c>
      <c r="N31" s="341">
        <f t="shared" si="1"/>
        <v>1</v>
      </c>
      <c r="P31" s="376" t="str">
        <f t="shared" si="32"/>
        <v xml:space="preserve"> </v>
      </c>
      <c r="Q31" s="376" t="str">
        <f t="shared" si="41"/>
        <v>W</v>
      </c>
      <c r="R31" s="376" t="str">
        <f t="shared" si="42"/>
        <v xml:space="preserve"> </v>
      </c>
      <c r="S31" s="376">
        <f t="shared" si="36"/>
        <v>1</v>
      </c>
      <c r="T31" s="374">
        <f t="shared" si="2"/>
        <v>0</v>
      </c>
      <c r="U31" s="373">
        <f t="shared" si="12"/>
        <v>21</v>
      </c>
      <c r="V31" s="374">
        <f t="shared" si="13"/>
        <v>-6</v>
      </c>
      <c r="X31" s="345" t="str">
        <f t="shared" si="14"/>
        <v>B</v>
      </c>
      <c r="Z31" s="385" t="str">
        <f t="shared" si="33"/>
        <v>T</v>
      </c>
      <c r="AA31" s="385" t="str">
        <f t="shared" si="43"/>
        <v xml:space="preserve"> </v>
      </c>
      <c r="AB31" s="385" t="str">
        <f t="shared" si="44"/>
        <v>C</v>
      </c>
      <c r="AC31" s="385">
        <f t="shared" si="37"/>
        <v>1</v>
      </c>
      <c r="AD31" s="382">
        <f t="shared" si="3"/>
        <v>1</v>
      </c>
      <c r="AE31" s="381">
        <f t="shared" si="17"/>
        <v>0</v>
      </c>
      <c r="AF31" s="382">
        <f t="shared" si="18"/>
        <v>3</v>
      </c>
      <c r="AH31" s="338" t="str">
        <f>IF($B31=0,0,INDEX($AS$12:$AT$47,$B31,2))</f>
        <v>B</v>
      </c>
      <c r="AJ31" s="380" t="str">
        <f t="shared" si="34"/>
        <v xml:space="preserve"> </v>
      </c>
      <c r="AK31" s="380" t="str">
        <f t="shared" si="45"/>
        <v xml:space="preserve"> </v>
      </c>
      <c r="AL31" s="380" t="str">
        <f t="shared" si="46"/>
        <v xml:space="preserve"> </v>
      </c>
      <c r="AM31" s="380">
        <f t="shared" si="26"/>
        <v>2</v>
      </c>
      <c r="AN31" s="378">
        <f t="shared" si="4"/>
        <v>0</v>
      </c>
      <c r="AO31" s="377">
        <f t="shared" si="20"/>
        <v>0</v>
      </c>
      <c r="AP31" s="378">
        <f t="shared" si="21"/>
        <v>1</v>
      </c>
      <c r="AS31" s="39">
        <v>20</v>
      </c>
      <c r="AT31" s="25" t="s">
        <v>10</v>
      </c>
    </row>
    <row r="32" spans="1:46">
      <c r="A32" s="327">
        <f t="shared" si="5"/>
        <v>22</v>
      </c>
      <c r="B32" s="328">
        <f>Data!B32</f>
        <v>34</v>
      </c>
      <c r="D32" s="334" t="str">
        <f>IF(B32=0,0,IF(MOD(B32,3)=1,"A",IF(MOD(B32,3)=2,"B","C")))</f>
        <v>A</v>
      </c>
      <c r="E32" s="370"/>
      <c r="F32" s="372" t="str">
        <f t="shared" si="38"/>
        <v>T</v>
      </c>
      <c r="G32" s="372" t="str">
        <f t="shared" si="39"/>
        <v xml:space="preserve"> </v>
      </c>
      <c r="H32" s="372">
        <f t="shared" si="40"/>
        <v>1</v>
      </c>
      <c r="I32" s="372">
        <f t="shared" si="35"/>
        <v>1</v>
      </c>
      <c r="J32" s="371">
        <f t="shared" si="0"/>
        <v>1</v>
      </c>
      <c r="K32" s="370">
        <f t="shared" si="8"/>
        <v>0</v>
      </c>
      <c r="L32" s="371">
        <f t="shared" si="9"/>
        <v>3</v>
      </c>
      <c r="N32" s="341">
        <f t="shared" si="1"/>
        <v>3</v>
      </c>
      <c r="P32" s="376" t="str">
        <f t="shared" si="32"/>
        <v>T</v>
      </c>
      <c r="Q32" s="376" t="str">
        <f t="shared" si="41"/>
        <v xml:space="preserve"> </v>
      </c>
      <c r="R32" s="376">
        <f t="shared" si="42"/>
        <v>1</v>
      </c>
      <c r="S32" s="376">
        <f t="shared" si="36"/>
        <v>1</v>
      </c>
      <c r="T32" s="374">
        <f t="shared" si="2"/>
        <v>1</v>
      </c>
      <c r="U32" s="373">
        <f t="shared" si="12"/>
        <v>0</v>
      </c>
      <c r="V32" s="374">
        <f t="shared" si="13"/>
        <v>-7</v>
      </c>
      <c r="X32" s="345" t="str">
        <f t="shared" si="14"/>
        <v>A</v>
      </c>
      <c r="Z32" s="385" t="str">
        <f t="shared" si="33"/>
        <v xml:space="preserve"> </v>
      </c>
      <c r="AA32" s="385" t="str">
        <f t="shared" si="43"/>
        <v>L</v>
      </c>
      <c r="AB32" s="385" t="str">
        <f t="shared" si="44"/>
        <v>A</v>
      </c>
      <c r="AC32" s="385">
        <f t="shared" si="37"/>
        <v>2</v>
      </c>
      <c r="AD32" s="382">
        <f t="shared" si="3"/>
        <v>2</v>
      </c>
      <c r="AE32" s="381">
        <f t="shared" si="17"/>
        <v>0</v>
      </c>
      <c r="AF32" s="382">
        <f t="shared" si="18"/>
        <v>1</v>
      </c>
      <c r="AH32" s="338" t="str">
        <f>IF($B32=0,0,IF($B32&lt;=18,"L","H"))</f>
        <v>H</v>
      </c>
      <c r="AJ32" s="380" t="str">
        <f t="shared" si="34"/>
        <v xml:space="preserve"> </v>
      </c>
      <c r="AK32" s="380" t="str">
        <f t="shared" si="45"/>
        <v xml:space="preserve"> </v>
      </c>
      <c r="AL32" s="380" t="str">
        <f t="shared" si="46"/>
        <v xml:space="preserve"> </v>
      </c>
      <c r="AM32" s="380">
        <f t="shared" si="26"/>
        <v>2</v>
      </c>
      <c r="AN32" s="378">
        <f t="shared" si="4"/>
        <v>0</v>
      </c>
      <c r="AO32" s="377">
        <f t="shared" si="20"/>
        <v>0</v>
      </c>
      <c r="AP32" s="378">
        <f t="shared" si="21"/>
        <v>1</v>
      </c>
      <c r="AS32" s="39">
        <v>21</v>
      </c>
      <c r="AT32" s="25" t="s">
        <v>9</v>
      </c>
    </row>
    <row r="33" spans="1:46">
      <c r="A33" s="327">
        <f t="shared" si="5"/>
        <v>23</v>
      </c>
      <c r="B33" s="328">
        <f>Data!B33</f>
        <v>15</v>
      </c>
      <c r="D33" s="334">
        <f>IF(AND(B33&gt;0,B33&lt;=12),1,IF(AND(B33&gt;12,B33&lt;=24),2,IF(AND(B33&gt;24,B33&lt;=36),3,0)))</f>
        <v>2</v>
      </c>
      <c r="E33" s="370"/>
      <c r="F33" s="372" t="str">
        <f t="shared" si="38"/>
        <v xml:space="preserve"> </v>
      </c>
      <c r="G33" s="372" t="str">
        <f t="shared" si="39"/>
        <v>L</v>
      </c>
      <c r="H33" s="372" t="str">
        <f t="shared" si="40"/>
        <v>C</v>
      </c>
      <c r="I33" s="372">
        <f t="shared" si="35"/>
        <v>2</v>
      </c>
      <c r="J33" s="371">
        <f t="shared" si="0"/>
        <v>2</v>
      </c>
      <c r="K33" s="370">
        <f t="shared" si="8"/>
        <v>0</v>
      </c>
      <c r="L33" s="371">
        <f t="shared" si="9"/>
        <v>1</v>
      </c>
      <c r="N33" s="341">
        <f t="shared" si="1"/>
        <v>2</v>
      </c>
      <c r="P33" s="376" t="str">
        <f t="shared" si="32"/>
        <v xml:space="preserve"> </v>
      </c>
      <c r="Q33" s="376" t="str">
        <f t="shared" si="41"/>
        <v>L</v>
      </c>
      <c r="R33" s="376">
        <f t="shared" si="42"/>
        <v>2</v>
      </c>
      <c r="S33" s="376">
        <f t="shared" si="36"/>
        <v>2</v>
      </c>
      <c r="T33" s="374">
        <f t="shared" si="2"/>
        <v>2</v>
      </c>
      <c r="U33" s="373">
        <f t="shared" si="12"/>
        <v>0</v>
      </c>
      <c r="V33" s="374">
        <f t="shared" si="13"/>
        <v>-9</v>
      </c>
      <c r="X33" s="345" t="str">
        <f t="shared" si="14"/>
        <v>C</v>
      </c>
      <c r="Z33" s="385" t="str">
        <f t="shared" si="33"/>
        <v xml:space="preserve"> </v>
      </c>
      <c r="AA33" s="385" t="str">
        <f t="shared" si="43"/>
        <v>L</v>
      </c>
      <c r="AB33" s="385" t="str">
        <f t="shared" si="44"/>
        <v>C</v>
      </c>
      <c r="AC33" s="385">
        <f t="shared" si="37"/>
        <v>3</v>
      </c>
      <c r="AD33" s="382">
        <f t="shared" si="3"/>
        <v>3</v>
      </c>
      <c r="AE33" s="381">
        <f t="shared" si="17"/>
        <v>0</v>
      </c>
      <c r="AF33" s="382">
        <f t="shared" si="18"/>
        <v>-2</v>
      </c>
      <c r="AH33" s="338" t="str">
        <f>IF($B33=0,0,IF(ISEVEN($B33),"E","O"))</f>
        <v>O</v>
      </c>
      <c r="AJ33" s="380" t="str">
        <f t="shared" si="34"/>
        <v>T</v>
      </c>
      <c r="AK33" s="380" t="str">
        <f t="shared" si="45"/>
        <v xml:space="preserve"> </v>
      </c>
      <c r="AL33" s="380" t="str">
        <f t="shared" si="46"/>
        <v>R</v>
      </c>
      <c r="AM33" s="380">
        <f t="shared" si="26"/>
        <v>2</v>
      </c>
      <c r="AN33" s="378">
        <f t="shared" si="4"/>
        <v>2</v>
      </c>
      <c r="AO33" s="377">
        <f t="shared" si="20"/>
        <v>0</v>
      </c>
      <c r="AP33" s="378">
        <f t="shared" si="21"/>
        <v>-1</v>
      </c>
      <c r="AS33" s="39">
        <v>22</v>
      </c>
      <c r="AT33" s="25" t="s">
        <v>10</v>
      </c>
    </row>
    <row r="34" spans="1:46">
      <c r="A34" s="327">
        <f t="shared" si="5"/>
        <v>24</v>
      </c>
      <c r="B34" s="328">
        <f>Data!B34</f>
        <v>34</v>
      </c>
      <c r="D34" s="334" t="str">
        <f>IF(B34=0,0,IF(MOD(B34,3)=1,"A",IF(MOD(B34,3)=2,"B","C")))</f>
        <v>A</v>
      </c>
      <c r="E34" s="370"/>
      <c r="F34" s="372" t="str">
        <f t="shared" si="38"/>
        <v xml:space="preserve"> </v>
      </c>
      <c r="G34" s="372" t="str">
        <f t="shared" si="39"/>
        <v>L</v>
      </c>
      <c r="H34" s="372">
        <f t="shared" si="40"/>
        <v>1</v>
      </c>
      <c r="I34" s="372">
        <f t="shared" si="35"/>
        <v>3</v>
      </c>
      <c r="J34" s="371">
        <f t="shared" si="0"/>
        <v>3</v>
      </c>
      <c r="K34" s="370">
        <f t="shared" si="8"/>
        <v>0</v>
      </c>
      <c r="L34" s="371">
        <f t="shared" si="9"/>
        <v>-2</v>
      </c>
      <c r="N34" s="341">
        <f t="shared" si="1"/>
        <v>3</v>
      </c>
      <c r="P34" s="376" t="str">
        <f t="shared" si="32"/>
        <v xml:space="preserve"> </v>
      </c>
      <c r="Q34" s="376" t="str">
        <f t="shared" si="41"/>
        <v>L</v>
      </c>
      <c r="R34" s="376">
        <f t="shared" si="42"/>
        <v>1</v>
      </c>
      <c r="S34" s="376">
        <f t="shared" si="36"/>
        <v>3</v>
      </c>
      <c r="T34" s="374">
        <f t="shared" si="2"/>
        <v>3</v>
      </c>
      <c r="U34" s="373">
        <f t="shared" si="12"/>
        <v>0</v>
      </c>
      <c r="V34" s="374">
        <f t="shared" si="13"/>
        <v>-12</v>
      </c>
      <c r="X34" s="345" t="str">
        <f t="shared" si="14"/>
        <v>A</v>
      </c>
      <c r="Z34" s="385" t="str">
        <f t="shared" si="33"/>
        <v xml:space="preserve"> </v>
      </c>
      <c r="AA34" s="385" t="str">
        <f t="shared" si="43"/>
        <v>L</v>
      </c>
      <c r="AB34" s="385" t="str">
        <f t="shared" si="44"/>
        <v>A</v>
      </c>
      <c r="AC34" s="385">
        <f t="shared" si="37"/>
        <v>4</v>
      </c>
      <c r="AD34" s="382">
        <f t="shared" si="3"/>
        <v>4</v>
      </c>
      <c r="AE34" s="381">
        <f t="shared" si="17"/>
        <v>0</v>
      </c>
      <c r="AF34" s="382">
        <f t="shared" si="18"/>
        <v>-6</v>
      </c>
      <c r="AH34" s="338" t="str">
        <f>IF($B34=0,0,INDEX($AS$12:$AT$47,$B34,2))</f>
        <v>R</v>
      </c>
      <c r="AJ34" s="380" t="str">
        <f t="shared" si="34"/>
        <v xml:space="preserve"> </v>
      </c>
      <c r="AK34" s="380" t="str">
        <f t="shared" si="45"/>
        <v>W</v>
      </c>
      <c r="AL34" s="380" t="str">
        <f t="shared" si="46"/>
        <v xml:space="preserve"> </v>
      </c>
      <c r="AM34" s="380">
        <f t="shared" si="26"/>
        <v>1</v>
      </c>
      <c r="AN34" s="378">
        <f t="shared" si="4"/>
        <v>0</v>
      </c>
      <c r="AO34" s="377">
        <f t="shared" si="20"/>
        <v>4</v>
      </c>
      <c r="AP34" s="378">
        <f t="shared" si="21"/>
        <v>3</v>
      </c>
      <c r="AS34" s="39">
        <v>23</v>
      </c>
      <c r="AT34" s="25" t="s">
        <v>9</v>
      </c>
    </row>
    <row r="35" spans="1:46">
      <c r="A35" s="327">
        <f t="shared" si="5"/>
        <v>25</v>
      </c>
      <c r="B35" s="328">
        <f>Data!B35</f>
        <v>0</v>
      </c>
      <c r="D35" s="334">
        <f>IF(AND(B35&gt;0,B35&lt;=12),1,IF(AND(B35&gt;12,B35&lt;=24),2,IF(AND(B35&gt;24,B35&lt;=36),3,0)))</f>
        <v>0</v>
      </c>
      <c r="E35" s="370"/>
      <c r="F35" s="372" t="str">
        <f t="shared" si="38"/>
        <v xml:space="preserve"> </v>
      </c>
      <c r="G35" s="372" t="str">
        <f t="shared" si="39"/>
        <v>L</v>
      </c>
      <c r="H35" s="372" t="str">
        <f t="shared" si="40"/>
        <v>A</v>
      </c>
      <c r="I35" s="372">
        <f t="shared" si="35"/>
        <v>4</v>
      </c>
      <c r="J35" s="371">
        <f t="shared" si="0"/>
        <v>4</v>
      </c>
      <c r="K35" s="370">
        <f t="shared" si="8"/>
        <v>0</v>
      </c>
      <c r="L35" s="371">
        <f t="shared" si="9"/>
        <v>-6</v>
      </c>
      <c r="N35" s="341">
        <f t="shared" si="1"/>
        <v>0</v>
      </c>
      <c r="P35" s="376" t="str">
        <f t="shared" si="32"/>
        <v xml:space="preserve"> </v>
      </c>
      <c r="Q35" s="376" t="str">
        <f t="shared" si="41"/>
        <v>L</v>
      </c>
      <c r="R35" s="376">
        <f t="shared" si="42"/>
        <v>1</v>
      </c>
      <c r="S35" s="376">
        <f t="shared" si="36"/>
        <v>4</v>
      </c>
      <c r="T35" s="374">
        <f t="shared" si="2"/>
        <v>4</v>
      </c>
      <c r="U35" s="373">
        <f t="shared" si="12"/>
        <v>0</v>
      </c>
      <c r="V35" s="374">
        <f t="shared" si="13"/>
        <v>-16</v>
      </c>
      <c r="X35" s="345">
        <f t="shared" si="14"/>
        <v>0</v>
      </c>
      <c r="Z35" s="385" t="str">
        <f t="shared" si="33"/>
        <v xml:space="preserve"> </v>
      </c>
      <c r="AA35" s="385" t="str">
        <f t="shared" si="43"/>
        <v>L</v>
      </c>
      <c r="AB35" s="385" t="str">
        <f t="shared" si="44"/>
        <v>A</v>
      </c>
      <c r="AC35" s="385">
        <f t="shared" si="37"/>
        <v>5</v>
      </c>
      <c r="AD35" s="382">
        <f t="shared" si="3"/>
        <v>5</v>
      </c>
      <c r="AE35" s="381">
        <f t="shared" si="17"/>
        <v>0</v>
      </c>
      <c r="AF35" s="382">
        <f t="shared" si="18"/>
        <v>-11</v>
      </c>
      <c r="AH35" s="338">
        <f>IF($B35=0,0,IF($B35&lt;=18,"L","H"))</f>
        <v>0</v>
      </c>
      <c r="AJ35" s="380" t="str">
        <f t="shared" si="34"/>
        <v xml:space="preserve"> </v>
      </c>
      <c r="AK35" s="380" t="str">
        <f t="shared" si="45"/>
        <v xml:space="preserve"> </v>
      </c>
      <c r="AL35" s="380" t="str">
        <f t="shared" si="46"/>
        <v xml:space="preserve"> </v>
      </c>
      <c r="AM35" s="380">
        <f t="shared" si="26"/>
        <v>1</v>
      </c>
      <c r="AN35" s="378">
        <f t="shared" si="4"/>
        <v>0</v>
      </c>
      <c r="AO35" s="377">
        <f t="shared" si="20"/>
        <v>0</v>
      </c>
      <c r="AP35" s="378">
        <f t="shared" si="21"/>
        <v>3</v>
      </c>
      <c r="AS35" s="39">
        <v>24</v>
      </c>
      <c r="AT35" s="25" t="s">
        <v>10</v>
      </c>
    </row>
    <row r="36" spans="1:46">
      <c r="A36" s="327">
        <f t="shared" si="5"/>
        <v>26</v>
      </c>
      <c r="B36" s="328">
        <f>Data!B36</f>
        <v>29</v>
      </c>
      <c r="D36" s="334" t="str">
        <f>IF(B36=0,0,IF(MOD(B36,3)=1,"A",IF(MOD(B36,3)=2,"B","C")))</f>
        <v>B</v>
      </c>
      <c r="E36" s="370"/>
      <c r="F36" s="372" t="str">
        <f t="shared" si="38"/>
        <v xml:space="preserve"> </v>
      </c>
      <c r="G36" s="372" t="str">
        <f t="shared" si="39"/>
        <v>L</v>
      </c>
      <c r="H36" s="372">
        <f t="shared" si="40"/>
        <v>1</v>
      </c>
      <c r="I36" s="372">
        <f t="shared" si="35"/>
        <v>5</v>
      </c>
      <c r="J36" s="371">
        <f t="shared" si="0"/>
        <v>5</v>
      </c>
      <c r="K36" s="370">
        <f t="shared" si="8"/>
        <v>0</v>
      </c>
      <c r="L36" s="371">
        <f t="shared" si="9"/>
        <v>-11</v>
      </c>
      <c r="N36" s="341">
        <f t="shared" si="1"/>
        <v>3</v>
      </c>
      <c r="P36" s="376" t="str">
        <f t="shared" si="32"/>
        <v xml:space="preserve"> </v>
      </c>
      <c r="Q36" s="376" t="str">
        <f t="shared" si="41"/>
        <v>L</v>
      </c>
      <c r="R36" s="376">
        <f t="shared" si="42"/>
        <v>1</v>
      </c>
      <c r="S36" s="376">
        <f t="shared" si="36"/>
        <v>5</v>
      </c>
      <c r="T36" s="374">
        <f t="shared" si="2"/>
        <v>5</v>
      </c>
      <c r="U36" s="373">
        <f t="shared" si="12"/>
        <v>0</v>
      </c>
      <c r="V36" s="374">
        <f t="shared" si="13"/>
        <v>-21</v>
      </c>
      <c r="X36" s="345" t="str">
        <f t="shared" si="14"/>
        <v>B</v>
      </c>
      <c r="Z36" s="385" t="str">
        <f t="shared" si="33"/>
        <v xml:space="preserve"> </v>
      </c>
      <c r="AA36" s="385" t="str">
        <f t="shared" si="43"/>
        <v>L</v>
      </c>
      <c r="AB36" s="385" t="str">
        <f t="shared" si="44"/>
        <v>B</v>
      </c>
      <c r="AC36" s="385">
        <f t="shared" si="37"/>
        <v>6</v>
      </c>
      <c r="AD36" s="382">
        <f t="shared" si="3"/>
        <v>6</v>
      </c>
      <c r="AE36" s="381">
        <f t="shared" si="17"/>
        <v>0</v>
      </c>
      <c r="AF36" s="382">
        <f t="shared" si="18"/>
        <v>-17</v>
      </c>
      <c r="AH36" s="338" t="str">
        <f>IF($B36=0,0,IF(ISEVEN($B36),"E","O"))</f>
        <v>O</v>
      </c>
      <c r="AJ36" s="380" t="str">
        <f t="shared" si="34"/>
        <v>T</v>
      </c>
      <c r="AK36" s="380" t="str">
        <f t="shared" si="45"/>
        <v xml:space="preserve"> </v>
      </c>
      <c r="AL36" s="380" t="str">
        <f t="shared" si="46"/>
        <v>B</v>
      </c>
      <c r="AM36" s="380">
        <f t="shared" si="26"/>
        <v>1</v>
      </c>
      <c r="AN36" s="378">
        <f t="shared" si="4"/>
        <v>1</v>
      </c>
      <c r="AO36" s="377">
        <f t="shared" si="20"/>
        <v>0</v>
      </c>
      <c r="AP36" s="378">
        <f t="shared" si="21"/>
        <v>2</v>
      </c>
      <c r="AS36" s="39">
        <v>25</v>
      </c>
      <c r="AT36" s="25" t="s">
        <v>9</v>
      </c>
    </row>
    <row r="37" spans="1:46">
      <c r="A37" s="327">
        <f t="shared" si="5"/>
        <v>27</v>
      </c>
      <c r="B37" s="328">
        <f>Data!B37</f>
        <v>25</v>
      </c>
      <c r="D37" s="334">
        <f>IF(AND(B37&gt;0,B37&lt;=12),1,IF(AND(B37&gt;12,B37&lt;=24),2,IF(AND(B37&gt;24,B37&lt;=36),3,0)))</f>
        <v>3</v>
      </c>
      <c r="E37" s="370"/>
      <c r="F37" s="372" t="str">
        <f t="shared" si="38"/>
        <v xml:space="preserve"> </v>
      </c>
      <c r="G37" s="372" t="str">
        <f t="shared" si="39"/>
        <v>L</v>
      </c>
      <c r="H37" s="372" t="str">
        <f t="shared" si="40"/>
        <v>A</v>
      </c>
      <c r="I37" s="372">
        <f t="shared" si="35"/>
        <v>6</v>
      </c>
      <c r="J37" s="371">
        <f t="shared" si="0"/>
        <v>6</v>
      </c>
      <c r="K37" s="370">
        <f t="shared" si="8"/>
        <v>0</v>
      </c>
      <c r="L37" s="371">
        <f t="shared" si="9"/>
        <v>-17</v>
      </c>
      <c r="N37" s="341">
        <f t="shared" si="1"/>
        <v>3</v>
      </c>
      <c r="P37" s="376" t="str">
        <f t="shared" si="32"/>
        <v xml:space="preserve"> </v>
      </c>
      <c r="Q37" s="376" t="str">
        <f t="shared" si="41"/>
        <v>L</v>
      </c>
      <c r="R37" s="376">
        <f t="shared" si="42"/>
        <v>3</v>
      </c>
      <c r="S37" s="376">
        <f t="shared" si="36"/>
        <v>6</v>
      </c>
      <c r="T37" s="374">
        <f t="shared" si="2"/>
        <v>6</v>
      </c>
      <c r="U37" s="373">
        <f t="shared" si="12"/>
        <v>0</v>
      </c>
      <c r="V37" s="374">
        <f t="shared" si="13"/>
        <v>-27</v>
      </c>
      <c r="X37" s="345" t="str">
        <f t="shared" si="14"/>
        <v>A</v>
      </c>
      <c r="Z37" s="385" t="str">
        <f t="shared" si="33"/>
        <v xml:space="preserve"> </v>
      </c>
      <c r="AA37" s="385" t="str">
        <f t="shared" si="43"/>
        <v>L</v>
      </c>
      <c r="AB37" s="385" t="str">
        <f t="shared" si="44"/>
        <v>A</v>
      </c>
      <c r="AC37" s="385">
        <f t="shared" si="37"/>
        <v>7</v>
      </c>
      <c r="AD37" s="382">
        <f t="shared" si="3"/>
        <v>7</v>
      </c>
      <c r="AE37" s="381">
        <f t="shared" si="17"/>
        <v>0</v>
      </c>
      <c r="AF37" s="382">
        <f t="shared" si="18"/>
        <v>-24</v>
      </c>
      <c r="AH37" s="338" t="str">
        <f>IF($B37=0,0,INDEX($AS$12:$AT$47,$B37,2))</f>
        <v>R</v>
      </c>
      <c r="AJ37" s="380" t="str">
        <f t="shared" si="34"/>
        <v xml:space="preserve"> </v>
      </c>
      <c r="AK37" s="380" t="str">
        <f t="shared" si="45"/>
        <v>L</v>
      </c>
      <c r="AL37" s="380" t="str">
        <f t="shared" si="46"/>
        <v>H</v>
      </c>
      <c r="AM37" s="380">
        <f t="shared" si="26"/>
        <v>2</v>
      </c>
      <c r="AN37" s="378">
        <f t="shared" si="4"/>
        <v>2</v>
      </c>
      <c r="AO37" s="377">
        <f t="shared" si="20"/>
        <v>0</v>
      </c>
      <c r="AP37" s="378">
        <f t="shared" si="21"/>
        <v>0</v>
      </c>
      <c r="AS37" s="39">
        <v>26</v>
      </c>
      <c r="AT37" s="25" t="s">
        <v>10</v>
      </c>
    </row>
    <row r="38" spans="1:46">
      <c r="A38" s="327">
        <f t="shared" si="5"/>
        <v>28</v>
      </c>
      <c r="B38" s="328">
        <f>Data!B38</f>
        <v>1</v>
      </c>
      <c r="D38" s="334" t="str">
        <f>IF(B38=0,0,IF(MOD(B38,3)=1,"A",IF(MOD(B38,3)=2,"B","C")))</f>
        <v>A</v>
      </c>
      <c r="E38" s="370"/>
      <c r="F38" s="372" t="str">
        <f t="shared" si="38"/>
        <v xml:space="preserve"> </v>
      </c>
      <c r="G38" s="372" t="str">
        <f t="shared" si="39"/>
        <v>W</v>
      </c>
      <c r="H38" s="372" t="str">
        <f t="shared" si="40"/>
        <v xml:space="preserve"> </v>
      </c>
      <c r="I38" s="372">
        <f t="shared" si="35"/>
        <v>1</v>
      </c>
      <c r="J38" s="371">
        <f t="shared" si="0"/>
        <v>0</v>
      </c>
      <c r="K38" s="370">
        <f t="shared" si="8"/>
        <v>18</v>
      </c>
      <c r="L38" s="371">
        <f t="shared" si="9"/>
        <v>1</v>
      </c>
      <c r="N38" s="341">
        <f t="shared" si="1"/>
        <v>1</v>
      </c>
      <c r="P38" s="376" t="str">
        <f t="shared" si="32"/>
        <v xml:space="preserve"> </v>
      </c>
      <c r="Q38" s="376" t="str">
        <f t="shared" si="41"/>
        <v>L</v>
      </c>
      <c r="R38" s="376">
        <f t="shared" si="42"/>
        <v>2</v>
      </c>
      <c r="S38" s="376">
        <f t="shared" si="36"/>
        <v>7</v>
      </c>
      <c r="T38" s="374">
        <f t="shared" si="2"/>
        <v>7</v>
      </c>
      <c r="U38" s="373">
        <f t="shared" si="12"/>
        <v>0</v>
      </c>
      <c r="V38" s="374">
        <f t="shared" si="13"/>
        <v>-34</v>
      </c>
      <c r="X38" s="345" t="str">
        <f t="shared" si="14"/>
        <v>A</v>
      </c>
      <c r="Z38" s="385" t="str">
        <f t="shared" si="33"/>
        <v xml:space="preserve"> </v>
      </c>
      <c r="AA38" s="385" t="str">
        <f t="shared" si="43"/>
        <v>W</v>
      </c>
      <c r="AB38" s="385" t="str">
        <f t="shared" si="44"/>
        <v xml:space="preserve"> </v>
      </c>
      <c r="AC38" s="385">
        <f t="shared" si="37"/>
        <v>1</v>
      </c>
      <c r="AD38" s="382">
        <f t="shared" si="3"/>
        <v>0</v>
      </c>
      <c r="AE38" s="381">
        <f t="shared" si="17"/>
        <v>21</v>
      </c>
      <c r="AF38" s="382">
        <f t="shared" si="18"/>
        <v>-3</v>
      </c>
      <c r="AH38" s="338" t="str">
        <f>IF($B38=0,0,IF($B38&lt;=18,"L","H"))</f>
        <v>L</v>
      </c>
      <c r="AJ38" s="380" t="str">
        <f t="shared" si="34"/>
        <v xml:space="preserve"> </v>
      </c>
      <c r="AK38" s="380" t="str">
        <f t="shared" si="45"/>
        <v>L</v>
      </c>
      <c r="AL38" s="380" t="str">
        <f t="shared" si="46"/>
        <v>O</v>
      </c>
      <c r="AM38" s="380">
        <f t="shared" si="26"/>
        <v>3</v>
      </c>
      <c r="AN38" s="378">
        <f t="shared" si="4"/>
        <v>3</v>
      </c>
      <c r="AO38" s="377">
        <f t="shared" si="20"/>
        <v>0</v>
      </c>
      <c r="AP38" s="378">
        <f t="shared" si="21"/>
        <v>-3</v>
      </c>
      <c r="AS38" s="39">
        <v>27</v>
      </c>
      <c r="AT38" s="25" t="s">
        <v>9</v>
      </c>
    </row>
    <row r="39" spans="1:46">
      <c r="A39" s="327">
        <f t="shared" si="5"/>
        <v>29</v>
      </c>
      <c r="B39" s="328">
        <f>Data!B39</f>
        <v>15</v>
      </c>
      <c r="D39" s="334">
        <f>IF(AND(B39&gt;0,B39&lt;=12),1,IF(AND(B39&gt;12,B39&lt;=24),2,IF(AND(B39&gt;24,B39&lt;=36),3,0)))</f>
        <v>2</v>
      </c>
      <c r="E39" s="370"/>
      <c r="F39" s="372" t="str">
        <f t="shared" si="38"/>
        <v xml:space="preserve"> </v>
      </c>
      <c r="G39" s="372" t="str">
        <f t="shared" si="39"/>
        <v xml:space="preserve"> </v>
      </c>
      <c r="H39" s="372" t="str">
        <f t="shared" si="40"/>
        <v xml:space="preserve"> </v>
      </c>
      <c r="I39" s="372">
        <f t="shared" si="35"/>
        <v>1</v>
      </c>
      <c r="J39" s="371">
        <f t="shared" si="0"/>
        <v>0</v>
      </c>
      <c r="K39" s="370">
        <f t="shared" si="8"/>
        <v>0</v>
      </c>
      <c r="L39" s="371">
        <f t="shared" si="9"/>
        <v>1</v>
      </c>
      <c r="N39" s="341">
        <f t="shared" si="1"/>
        <v>2</v>
      </c>
      <c r="P39" s="376" t="str">
        <f t="shared" si="32"/>
        <v xml:space="preserve"> </v>
      </c>
      <c r="Q39" s="376" t="str">
        <f t="shared" si="41"/>
        <v>W</v>
      </c>
      <c r="R39" s="376" t="str">
        <f t="shared" si="42"/>
        <v xml:space="preserve"> </v>
      </c>
      <c r="S39" s="376">
        <f t="shared" si="36"/>
        <v>1</v>
      </c>
      <c r="T39" s="374">
        <f t="shared" si="2"/>
        <v>0</v>
      </c>
      <c r="U39" s="373">
        <f t="shared" si="12"/>
        <v>21</v>
      </c>
      <c r="V39" s="374">
        <f t="shared" si="13"/>
        <v>-13</v>
      </c>
      <c r="X39" s="345" t="str">
        <f t="shared" si="14"/>
        <v>C</v>
      </c>
      <c r="Z39" s="385" t="str">
        <f t="shared" si="33"/>
        <v xml:space="preserve"> </v>
      </c>
      <c r="AA39" s="385" t="str">
        <f t="shared" si="43"/>
        <v xml:space="preserve"> </v>
      </c>
      <c r="AB39" s="385" t="str">
        <f t="shared" si="44"/>
        <v xml:space="preserve"> </v>
      </c>
      <c r="AC39" s="385">
        <f t="shared" si="37"/>
        <v>1</v>
      </c>
      <c r="AD39" s="382">
        <f t="shared" si="3"/>
        <v>0</v>
      </c>
      <c r="AE39" s="381">
        <f t="shared" si="17"/>
        <v>0</v>
      </c>
      <c r="AF39" s="382">
        <f t="shared" si="18"/>
        <v>-3</v>
      </c>
      <c r="AH39" s="338" t="str">
        <f>IF($B39=0,0,IF(ISEVEN($B39),"E","O"))</f>
        <v>O</v>
      </c>
      <c r="AJ39" s="380" t="str">
        <f t="shared" si="34"/>
        <v xml:space="preserve"> </v>
      </c>
      <c r="AK39" s="380" t="str">
        <f t="shared" si="45"/>
        <v>W</v>
      </c>
      <c r="AL39" s="380" t="str">
        <f t="shared" si="46"/>
        <v xml:space="preserve"> </v>
      </c>
      <c r="AM39" s="380">
        <f t="shared" si="26"/>
        <v>2</v>
      </c>
      <c r="AN39" s="378">
        <f t="shared" si="4"/>
        <v>0</v>
      </c>
      <c r="AO39" s="377">
        <f t="shared" si="20"/>
        <v>6</v>
      </c>
      <c r="AP39" s="378">
        <f t="shared" si="21"/>
        <v>3</v>
      </c>
      <c r="AS39" s="39">
        <v>28</v>
      </c>
      <c r="AT39" s="25" t="s">
        <v>10</v>
      </c>
    </row>
    <row r="40" spans="1:46">
      <c r="A40" s="327">
        <f t="shared" si="5"/>
        <v>30</v>
      </c>
      <c r="B40" s="328">
        <f>Data!B40</f>
        <v>12</v>
      </c>
      <c r="D40" s="334" t="str">
        <f>IF(B40=0,0,IF(MOD(B40,3)=1,"A",IF(MOD(B40,3)=2,"B","C")))</f>
        <v>C</v>
      </c>
      <c r="E40" s="370"/>
      <c r="F40" s="372" t="str">
        <f t="shared" si="38"/>
        <v>T</v>
      </c>
      <c r="G40" s="372" t="str">
        <f t="shared" si="39"/>
        <v xml:space="preserve"> </v>
      </c>
      <c r="H40" s="372">
        <f t="shared" si="40"/>
        <v>0</v>
      </c>
      <c r="I40" s="372">
        <f t="shared" si="35"/>
        <v>1</v>
      </c>
      <c r="J40" s="371">
        <f t="shared" si="0"/>
        <v>1</v>
      </c>
      <c r="K40" s="370">
        <f t="shared" si="8"/>
        <v>0</v>
      </c>
      <c r="L40" s="371">
        <f t="shared" si="9"/>
        <v>0</v>
      </c>
      <c r="N40" s="341">
        <f t="shared" si="1"/>
        <v>1</v>
      </c>
      <c r="P40" s="376" t="str">
        <f t="shared" si="32"/>
        <v>T</v>
      </c>
      <c r="Q40" s="376" t="str">
        <f t="shared" si="41"/>
        <v xml:space="preserve"> </v>
      </c>
      <c r="R40" s="376">
        <f t="shared" si="42"/>
        <v>0</v>
      </c>
      <c r="S40" s="376">
        <f t="shared" si="36"/>
        <v>1</v>
      </c>
      <c r="T40" s="374">
        <f t="shared" si="2"/>
        <v>1</v>
      </c>
      <c r="U40" s="373">
        <f t="shared" si="12"/>
        <v>0</v>
      </c>
      <c r="V40" s="374">
        <f t="shared" si="13"/>
        <v>-14</v>
      </c>
      <c r="X40" s="345" t="str">
        <f t="shared" si="14"/>
        <v>C</v>
      </c>
      <c r="Z40" s="385" t="str">
        <f t="shared" si="33"/>
        <v>T</v>
      </c>
      <c r="AA40" s="385" t="str">
        <f t="shared" si="43"/>
        <v xml:space="preserve"> </v>
      </c>
      <c r="AB40" s="385">
        <f t="shared" si="44"/>
        <v>0</v>
      </c>
      <c r="AC40" s="385">
        <f t="shared" si="37"/>
        <v>1</v>
      </c>
      <c r="AD40" s="382">
        <f t="shared" si="3"/>
        <v>1</v>
      </c>
      <c r="AE40" s="381">
        <f t="shared" si="17"/>
        <v>0</v>
      </c>
      <c r="AF40" s="382">
        <f t="shared" si="18"/>
        <v>-4</v>
      </c>
      <c r="AH40" s="338" t="str">
        <f>IF($B40=0,0,INDEX($AS$12:$AT$47,$B40,2))</f>
        <v>R</v>
      </c>
      <c r="AJ40" s="380" t="str">
        <f t="shared" si="34"/>
        <v xml:space="preserve"> </v>
      </c>
      <c r="AK40" s="380" t="str">
        <f t="shared" si="45"/>
        <v xml:space="preserve"> </v>
      </c>
      <c r="AL40" s="380" t="str">
        <f t="shared" si="46"/>
        <v xml:space="preserve"> </v>
      </c>
      <c r="AM40" s="380">
        <f t="shared" si="26"/>
        <v>2</v>
      </c>
      <c r="AN40" s="378">
        <f t="shared" si="4"/>
        <v>0</v>
      </c>
      <c r="AO40" s="377">
        <f t="shared" si="20"/>
        <v>0</v>
      </c>
      <c r="AP40" s="378">
        <f t="shared" si="21"/>
        <v>3</v>
      </c>
      <c r="AS40" s="39">
        <v>29</v>
      </c>
      <c r="AT40" s="25" t="s">
        <v>10</v>
      </c>
    </row>
    <row r="41" spans="1:46">
      <c r="A41" s="327">
        <f t="shared" si="5"/>
        <v>31</v>
      </c>
      <c r="B41" s="328">
        <f>Data!B41</f>
        <v>35</v>
      </c>
      <c r="D41" s="334">
        <f>IF(AND(B41&gt;0,B41&lt;=12),1,IF(AND(B41&gt;12,B41&lt;=24),2,IF(AND(B41&gt;24,B41&lt;=36),3,0)))</f>
        <v>3</v>
      </c>
      <c r="E41" s="370"/>
      <c r="F41" s="372" t="str">
        <f t="shared" si="38"/>
        <v xml:space="preserve"> </v>
      </c>
      <c r="G41" s="372" t="str">
        <f t="shared" si="39"/>
        <v>L</v>
      </c>
      <c r="H41" s="372" t="str">
        <f t="shared" si="40"/>
        <v>B</v>
      </c>
      <c r="I41" s="372">
        <f t="shared" si="35"/>
        <v>2</v>
      </c>
      <c r="J41" s="371">
        <f t="shared" si="0"/>
        <v>2</v>
      </c>
      <c r="K41" s="370">
        <f t="shared" si="8"/>
        <v>0</v>
      </c>
      <c r="L41" s="371">
        <f t="shared" si="9"/>
        <v>-2</v>
      </c>
      <c r="N41" s="341">
        <f t="shared" si="1"/>
        <v>3</v>
      </c>
      <c r="P41" s="376" t="str">
        <f t="shared" si="32"/>
        <v xml:space="preserve"> </v>
      </c>
      <c r="Q41" s="376" t="str">
        <f t="shared" si="41"/>
        <v>L</v>
      </c>
      <c r="R41" s="376">
        <f t="shared" si="42"/>
        <v>3</v>
      </c>
      <c r="S41" s="376">
        <f t="shared" si="36"/>
        <v>2</v>
      </c>
      <c r="T41" s="374">
        <f t="shared" si="2"/>
        <v>2</v>
      </c>
      <c r="U41" s="373">
        <f t="shared" si="12"/>
        <v>0</v>
      </c>
      <c r="V41" s="374">
        <f t="shared" si="13"/>
        <v>-16</v>
      </c>
      <c r="X41" s="345" t="str">
        <f t="shared" si="14"/>
        <v>B</v>
      </c>
      <c r="Z41" s="385" t="str">
        <f t="shared" si="33"/>
        <v xml:space="preserve"> </v>
      </c>
      <c r="AA41" s="385" t="str">
        <f t="shared" si="43"/>
        <v>L</v>
      </c>
      <c r="AB41" s="385" t="str">
        <f t="shared" si="44"/>
        <v>B</v>
      </c>
      <c r="AC41" s="385">
        <f t="shared" si="37"/>
        <v>2</v>
      </c>
      <c r="AD41" s="382">
        <f t="shared" si="3"/>
        <v>2</v>
      </c>
      <c r="AE41" s="381">
        <f t="shared" si="17"/>
        <v>0</v>
      </c>
      <c r="AF41" s="382">
        <f t="shared" si="18"/>
        <v>-6</v>
      </c>
      <c r="AH41" s="338" t="str">
        <f>IF($B41=0,0,IF($B41&lt;=18,"L","H"))</f>
        <v>H</v>
      </c>
      <c r="AJ41" s="380" t="str">
        <f t="shared" si="34"/>
        <v xml:space="preserve"> </v>
      </c>
      <c r="AK41" s="380" t="str">
        <f t="shared" si="45"/>
        <v xml:space="preserve"> </v>
      </c>
      <c r="AL41" s="380" t="str">
        <f t="shared" si="46"/>
        <v xml:space="preserve"> </v>
      </c>
      <c r="AM41" s="380">
        <f t="shared" si="26"/>
        <v>2</v>
      </c>
      <c r="AN41" s="378">
        <f t="shared" si="4"/>
        <v>0</v>
      </c>
      <c r="AO41" s="377">
        <f t="shared" si="20"/>
        <v>0</v>
      </c>
      <c r="AP41" s="378">
        <f t="shared" si="21"/>
        <v>3</v>
      </c>
      <c r="AS41" s="39">
        <v>30</v>
      </c>
      <c r="AT41" s="25" t="s">
        <v>9</v>
      </c>
    </row>
    <row r="42" spans="1:46">
      <c r="A42" s="327">
        <f t="shared" si="5"/>
        <v>32</v>
      </c>
      <c r="B42" s="328">
        <f>Data!B42</f>
        <v>17</v>
      </c>
      <c r="D42" s="334" t="str">
        <f>IF(B42=0,0,IF(MOD(B42,3)=1,"A",IF(MOD(B42,3)=2,"B","C")))</f>
        <v>B</v>
      </c>
      <c r="E42" s="370"/>
      <c r="F42" s="372" t="str">
        <f t="shared" si="38"/>
        <v xml:space="preserve"> </v>
      </c>
      <c r="G42" s="372" t="str">
        <f t="shared" si="39"/>
        <v>W</v>
      </c>
      <c r="H42" s="372" t="str">
        <f t="shared" si="40"/>
        <v xml:space="preserve"> </v>
      </c>
      <c r="I42" s="372">
        <f t="shared" si="35"/>
        <v>1</v>
      </c>
      <c r="J42" s="371">
        <f t="shared" si="0"/>
        <v>0</v>
      </c>
      <c r="K42" s="370">
        <f t="shared" si="8"/>
        <v>6</v>
      </c>
      <c r="L42" s="371">
        <f t="shared" si="9"/>
        <v>4</v>
      </c>
      <c r="N42" s="341">
        <f t="shared" si="1"/>
        <v>2</v>
      </c>
      <c r="P42" s="376" t="str">
        <f t="shared" si="32"/>
        <v xml:space="preserve"> </v>
      </c>
      <c r="Q42" s="376" t="str">
        <f t="shared" si="41"/>
        <v>L</v>
      </c>
      <c r="R42" s="376">
        <f t="shared" si="42"/>
        <v>3</v>
      </c>
      <c r="S42" s="376">
        <f t="shared" si="36"/>
        <v>3</v>
      </c>
      <c r="T42" s="374">
        <f t="shared" si="2"/>
        <v>3</v>
      </c>
      <c r="U42" s="373">
        <f t="shared" si="12"/>
        <v>0</v>
      </c>
      <c r="V42" s="374">
        <f t="shared" si="13"/>
        <v>-19</v>
      </c>
      <c r="X42" s="345" t="str">
        <f t="shared" si="14"/>
        <v>B</v>
      </c>
      <c r="Z42" s="385" t="str">
        <f t="shared" si="33"/>
        <v xml:space="preserve"> </v>
      </c>
      <c r="AA42" s="385" t="str">
        <f t="shared" si="43"/>
        <v>W</v>
      </c>
      <c r="AB42" s="385" t="str">
        <f t="shared" si="44"/>
        <v xml:space="preserve"> </v>
      </c>
      <c r="AC42" s="385">
        <f t="shared" si="37"/>
        <v>1</v>
      </c>
      <c r="AD42" s="382">
        <f t="shared" si="3"/>
        <v>0</v>
      </c>
      <c r="AE42" s="381">
        <f t="shared" si="17"/>
        <v>6</v>
      </c>
      <c r="AF42" s="382">
        <f t="shared" si="18"/>
        <v>0</v>
      </c>
      <c r="AH42" s="338" t="str">
        <f>IF($B42=0,0,IF(ISEVEN($B42),"E","O"))</f>
        <v>O</v>
      </c>
      <c r="AJ42" s="380" t="str">
        <f t="shared" si="34"/>
        <v xml:space="preserve"> </v>
      </c>
      <c r="AK42" s="380" t="str">
        <f t="shared" si="45"/>
        <v xml:space="preserve"> </v>
      </c>
      <c r="AL42" s="380" t="str">
        <f t="shared" si="46"/>
        <v xml:space="preserve"> </v>
      </c>
      <c r="AM42" s="380">
        <f t="shared" si="26"/>
        <v>2</v>
      </c>
      <c r="AN42" s="378">
        <f t="shared" si="4"/>
        <v>0</v>
      </c>
      <c r="AO42" s="377">
        <f t="shared" si="20"/>
        <v>0</v>
      </c>
      <c r="AP42" s="378">
        <f t="shared" si="21"/>
        <v>3</v>
      </c>
      <c r="AS42" s="39">
        <v>31</v>
      </c>
      <c r="AT42" s="25" t="s">
        <v>10</v>
      </c>
    </row>
    <row r="43" spans="1:46">
      <c r="A43" s="327">
        <f t="shared" si="5"/>
        <v>33</v>
      </c>
      <c r="B43" s="328">
        <f>Data!B43</f>
        <v>14</v>
      </c>
      <c r="D43" s="334">
        <f>IF(AND(B43&gt;0,B43&lt;=12),1,IF(AND(B43&gt;12,B43&lt;=24),2,IF(AND(B43&gt;24,B43&lt;=36),3,0)))</f>
        <v>2</v>
      </c>
      <c r="E43" s="370"/>
      <c r="F43" s="372" t="str">
        <f t="shared" si="38"/>
        <v>T</v>
      </c>
      <c r="G43" s="372" t="str">
        <f t="shared" si="39"/>
        <v xml:space="preserve"> </v>
      </c>
      <c r="H43" s="372" t="str">
        <f t="shared" si="40"/>
        <v>A</v>
      </c>
      <c r="I43" s="372">
        <f t="shared" si="35"/>
        <v>1</v>
      </c>
      <c r="J43" s="371">
        <f t="shared" si="0"/>
        <v>1</v>
      </c>
      <c r="K43" s="370">
        <f t="shared" si="8"/>
        <v>0</v>
      </c>
      <c r="L43" s="371">
        <f t="shared" si="9"/>
        <v>3</v>
      </c>
      <c r="N43" s="341">
        <f t="shared" si="1"/>
        <v>2</v>
      </c>
      <c r="P43" s="376" t="str">
        <f t="shared" si="32"/>
        <v xml:space="preserve"> </v>
      </c>
      <c r="Q43" s="376" t="str">
        <f t="shared" si="41"/>
        <v>L</v>
      </c>
      <c r="R43" s="376">
        <f t="shared" si="42"/>
        <v>1</v>
      </c>
      <c r="S43" s="376">
        <f t="shared" si="36"/>
        <v>4</v>
      </c>
      <c r="T43" s="374">
        <f t="shared" si="2"/>
        <v>4</v>
      </c>
      <c r="U43" s="373">
        <f t="shared" si="12"/>
        <v>0</v>
      </c>
      <c r="V43" s="374">
        <f t="shared" si="13"/>
        <v>-23</v>
      </c>
      <c r="X43" s="345" t="str">
        <f t="shared" si="14"/>
        <v>B</v>
      </c>
      <c r="Z43" s="385" t="str">
        <f t="shared" si="33"/>
        <v>T</v>
      </c>
      <c r="AA43" s="385" t="str">
        <f t="shared" si="43"/>
        <v xml:space="preserve"> </v>
      </c>
      <c r="AB43" s="385" t="str">
        <f t="shared" si="44"/>
        <v>A</v>
      </c>
      <c r="AC43" s="385">
        <f t="shared" si="37"/>
        <v>1</v>
      </c>
      <c r="AD43" s="382">
        <f t="shared" si="3"/>
        <v>1</v>
      </c>
      <c r="AE43" s="381">
        <f t="shared" si="17"/>
        <v>0</v>
      </c>
      <c r="AF43" s="382">
        <f t="shared" si="18"/>
        <v>-1</v>
      </c>
      <c r="AH43" s="338" t="str">
        <f>IF($B43=0,0,INDEX($AS$12:$AT$47,$B43,2))</f>
        <v>R</v>
      </c>
      <c r="AJ43" s="380" t="str">
        <f t="shared" si="34"/>
        <v xml:space="preserve"> </v>
      </c>
      <c r="AK43" s="380" t="str">
        <f t="shared" si="45"/>
        <v xml:space="preserve"> </v>
      </c>
      <c r="AL43" s="380" t="str">
        <f t="shared" si="46"/>
        <v xml:space="preserve"> </v>
      </c>
      <c r="AM43" s="380">
        <f t="shared" si="26"/>
        <v>2</v>
      </c>
      <c r="AN43" s="378">
        <f t="shared" si="4"/>
        <v>0</v>
      </c>
      <c r="AO43" s="377">
        <f t="shared" si="20"/>
        <v>0</v>
      </c>
      <c r="AP43" s="378">
        <f t="shared" si="21"/>
        <v>3</v>
      </c>
      <c r="AS43" s="39">
        <v>32</v>
      </c>
      <c r="AT43" s="25" t="s">
        <v>9</v>
      </c>
    </row>
    <row r="44" spans="1:46">
      <c r="A44" s="327">
        <f t="shared" si="5"/>
        <v>34</v>
      </c>
      <c r="B44" s="328">
        <f>Data!B44</f>
        <v>9</v>
      </c>
      <c r="D44" s="334" t="str">
        <f>IF(B44=0,0,IF(MOD(B44,3)=1,"A",IF(MOD(B44,3)=2,"B","C")))</f>
        <v>C</v>
      </c>
      <c r="E44" s="370"/>
      <c r="F44" s="372" t="str">
        <f t="shared" si="38"/>
        <v xml:space="preserve"> </v>
      </c>
      <c r="G44" s="372" t="str">
        <f t="shared" si="39"/>
        <v>L</v>
      </c>
      <c r="H44" s="372">
        <f t="shared" si="40"/>
        <v>2</v>
      </c>
      <c r="I44" s="372">
        <f t="shared" si="35"/>
        <v>2</v>
      </c>
      <c r="J44" s="371">
        <f t="shared" si="0"/>
        <v>2</v>
      </c>
      <c r="K44" s="370">
        <f t="shared" si="8"/>
        <v>0</v>
      </c>
      <c r="L44" s="371">
        <f t="shared" si="9"/>
        <v>1</v>
      </c>
      <c r="N44" s="341">
        <f t="shared" si="1"/>
        <v>1</v>
      </c>
      <c r="P44" s="376" t="str">
        <f t="shared" si="32"/>
        <v xml:space="preserve"> </v>
      </c>
      <c r="Q44" s="376" t="str">
        <f t="shared" si="41"/>
        <v>W</v>
      </c>
      <c r="R44" s="376" t="str">
        <f t="shared" si="42"/>
        <v xml:space="preserve"> </v>
      </c>
      <c r="S44" s="376">
        <f t="shared" si="36"/>
        <v>1</v>
      </c>
      <c r="T44" s="374">
        <f t="shared" si="2"/>
        <v>0</v>
      </c>
      <c r="U44" s="373">
        <f t="shared" si="12"/>
        <v>12</v>
      </c>
      <c r="V44" s="374">
        <f t="shared" si="13"/>
        <v>-11</v>
      </c>
      <c r="X44" s="345" t="str">
        <f t="shared" si="14"/>
        <v>C</v>
      </c>
      <c r="Z44" s="385" t="str">
        <f t="shared" si="33"/>
        <v xml:space="preserve"> </v>
      </c>
      <c r="AA44" s="385" t="str">
        <f t="shared" si="43"/>
        <v>L</v>
      </c>
      <c r="AB44" s="385" t="str">
        <f t="shared" si="44"/>
        <v>C</v>
      </c>
      <c r="AC44" s="385">
        <f t="shared" si="37"/>
        <v>2</v>
      </c>
      <c r="AD44" s="382">
        <f t="shared" si="3"/>
        <v>2</v>
      </c>
      <c r="AE44" s="381">
        <f t="shared" si="17"/>
        <v>0</v>
      </c>
      <c r="AF44" s="382">
        <f t="shared" si="18"/>
        <v>-3</v>
      </c>
      <c r="AH44" s="338" t="str">
        <f>IF($B44=0,0,IF($B44&lt;=18,"L","H"))</f>
        <v>L</v>
      </c>
      <c r="AJ44" s="380" t="str">
        <f t="shared" si="34"/>
        <v xml:space="preserve"> </v>
      </c>
      <c r="AK44" s="380" t="str">
        <f t="shared" si="45"/>
        <v xml:space="preserve"> </v>
      </c>
      <c r="AL44" s="380" t="str">
        <f t="shared" si="46"/>
        <v xml:space="preserve"> </v>
      </c>
      <c r="AM44" s="380">
        <f t="shared" si="26"/>
        <v>2</v>
      </c>
      <c r="AN44" s="378">
        <f t="shared" si="4"/>
        <v>0</v>
      </c>
      <c r="AO44" s="377">
        <f t="shared" si="20"/>
        <v>0</v>
      </c>
      <c r="AP44" s="378">
        <f t="shared" si="21"/>
        <v>3</v>
      </c>
      <c r="AS44" s="39">
        <v>33</v>
      </c>
      <c r="AT44" s="25" t="s">
        <v>10</v>
      </c>
    </row>
    <row r="45" spans="1:46">
      <c r="A45" s="327">
        <f t="shared" si="5"/>
        <v>35</v>
      </c>
      <c r="B45" s="328">
        <f>Data!B45</f>
        <v>27</v>
      </c>
      <c r="D45" s="334">
        <f>IF(AND(B45&gt;0,B45&lt;=12),1,IF(AND(B45&gt;12,B45&lt;=24),2,IF(AND(B45&gt;24,B45&lt;=36),3,0)))</f>
        <v>3</v>
      </c>
      <c r="E45" s="370"/>
      <c r="F45" s="372" t="str">
        <f t="shared" si="38"/>
        <v xml:space="preserve"> </v>
      </c>
      <c r="G45" s="372" t="str">
        <f t="shared" si="39"/>
        <v>L</v>
      </c>
      <c r="H45" s="372" t="str">
        <f t="shared" si="40"/>
        <v>C</v>
      </c>
      <c r="I45" s="372">
        <f t="shared" si="35"/>
        <v>3</v>
      </c>
      <c r="J45" s="371">
        <f t="shared" si="0"/>
        <v>3</v>
      </c>
      <c r="K45" s="370">
        <f t="shared" si="8"/>
        <v>0</v>
      </c>
      <c r="L45" s="371">
        <f t="shared" si="9"/>
        <v>-2</v>
      </c>
      <c r="N45" s="341">
        <f t="shared" si="1"/>
        <v>3</v>
      </c>
      <c r="P45" s="376" t="str">
        <f t="shared" si="32"/>
        <v>T</v>
      </c>
      <c r="Q45" s="376" t="str">
        <f t="shared" si="41"/>
        <v xml:space="preserve"> </v>
      </c>
      <c r="R45" s="376">
        <f t="shared" si="42"/>
        <v>1</v>
      </c>
      <c r="S45" s="376">
        <f t="shared" si="36"/>
        <v>1</v>
      </c>
      <c r="T45" s="374">
        <f t="shared" si="2"/>
        <v>1</v>
      </c>
      <c r="U45" s="373">
        <f t="shared" si="12"/>
        <v>0</v>
      </c>
      <c r="V45" s="374">
        <f t="shared" si="13"/>
        <v>-12</v>
      </c>
      <c r="X45" s="345" t="str">
        <f t="shared" si="14"/>
        <v>C</v>
      </c>
      <c r="Z45" s="385" t="str">
        <f t="shared" si="33"/>
        <v xml:space="preserve"> </v>
      </c>
      <c r="AA45" s="385" t="str">
        <f t="shared" si="43"/>
        <v>W</v>
      </c>
      <c r="AB45" s="385" t="str">
        <f t="shared" si="44"/>
        <v xml:space="preserve"> </v>
      </c>
      <c r="AC45" s="385">
        <f t="shared" si="37"/>
        <v>1</v>
      </c>
      <c r="AD45" s="382">
        <f t="shared" si="3"/>
        <v>0</v>
      </c>
      <c r="AE45" s="381">
        <f t="shared" si="17"/>
        <v>6</v>
      </c>
      <c r="AF45" s="382">
        <f t="shared" si="18"/>
        <v>3</v>
      </c>
      <c r="AH45" s="338" t="str">
        <f>IF($B45=0,0,IF(ISEVEN($B45),"E","O"))</f>
        <v>O</v>
      </c>
      <c r="AJ45" s="380" t="str">
        <f t="shared" si="34"/>
        <v xml:space="preserve"> </v>
      </c>
      <c r="AK45" s="380" t="str">
        <f t="shared" si="45"/>
        <v xml:space="preserve"> </v>
      </c>
      <c r="AL45" s="380" t="str">
        <f t="shared" si="46"/>
        <v xml:space="preserve"> </v>
      </c>
      <c r="AM45" s="380">
        <f t="shared" si="26"/>
        <v>2</v>
      </c>
      <c r="AN45" s="378">
        <f t="shared" si="4"/>
        <v>0</v>
      </c>
      <c r="AO45" s="377">
        <f t="shared" si="20"/>
        <v>0</v>
      </c>
      <c r="AP45" s="378">
        <f t="shared" si="21"/>
        <v>3</v>
      </c>
      <c r="AS45" s="39">
        <v>34</v>
      </c>
      <c r="AT45" s="25" t="s">
        <v>9</v>
      </c>
    </row>
    <row r="46" spans="1:46">
      <c r="A46" s="327">
        <f t="shared" si="5"/>
        <v>36</v>
      </c>
      <c r="B46" s="328">
        <f>Data!B46</f>
        <v>19</v>
      </c>
      <c r="D46" s="334" t="str">
        <f>IF(B46=0,0,IF(MOD(B46,3)=1,"A",IF(MOD(B46,3)=2,"B","C")))</f>
        <v>A</v>
      </c>
      <c r="E46" s="370"/>
      <c r="F46" s="372" t="str">
        <f t="shared" si="38"/>
        <v xml:space="preserve"> </v>
      </c>
      <c r="G46" s="372" t="str">
        <f t="shared" si="39"/>
        <v>L</v>
      </c>
      <c r="H46" s="372">
        <f t="shared" si="40"/>
        <v>3</v>
      </c>
      <c r="I46" s="372">
        <f t="shared" si="35"/>
        <v>4</v>
      </c>
      <c r="J46" s="371">
        <f t="shared" si="0"/>
        <v>4</v>
      </c>
      <c r="K46" s="370">
        <f t="shared" si="8"/>
        <v>0</v>
      </c>
      <c r="L46" s="371">
        <f t="shared" si="9"/>
        <v>-6</v>
      </c>
      <c r="N46" s="341">
        <f t="shared" si="1"/>
        <v>2</v>
      </c>
      <c r="P46" s="376" t="str">
        <f t="shared" si="32"/>
        <v xml:space="preserve"> </v>
      </c>
      <c r="Q46" s="376" t="str">
        <f t="shared" si="41"/>
        <v>L</v>
      </c>
      <c r="R46" s="376">
        <f t="shared" si="42"/>
        <v>3</v>
      </c>
      <c r="S46" s="376">
        <f t="shared" si="36"/>
        <v>2</v>
      </c>
      <c r="T46" s="374">
        <f t="shared" si="2"/>
        <v>2</v>
      </c>
      <c r="U46" s="373">
        <f t="shared" si="12"/>
        <v>0</v>
      </c>
      <c r="V46" s="374">
        <f t="shared" si="13"/>
        <v>-14</v>
      </c>
      <c r="X46" s="345" t="str">
        <f t="shared" si="14"/>
        <v>A</v>
      </c>
      <c r="Z46" s="385" t="str">
        <f t="shared" si="33"/>
        <v>T</v>
      </c>
      <c r="AA46" s="385" t="str">
        <f t="shared" si="43"/>
        <v xml:space="preserve"> </v>
      </c>
      <c r="AB46" s="385" t="str">
        <f t="shared" si="44"/>
        <v>B</v>
      </c>
      <c r="AC46" s="385">
        <f t="shared" si="37"/>
        <v>1</v>
      </c>
      <c r="AD46" s="382">
        <f t="shared" si="3"/>
        <v>1</v>
      </c>
      <c r="AE46" s="381">
        <f t="shared" si="17"/>
        <v>0</v>
      </c>
      <c r="AF46" s="382">
        <f t="shared" si="18"/>
        <v>2</v>
      </c>
      <c r="AH46" s="338" t="str">
        <f>IF($B46=0,0,INDEX($AS$12:$AT$47,$B46,2))</f>
        <v>R</v>
      </c>
      <c r="AJ46" s="380" t="str">
        <f t="shared" si="34"/>
        <v xml:space="preserve"> </v>
      </c>
      <c r="AK46" s="380" t="str">
        <f t="shared" si="45"/>
        <v xml:space="preserve"> </v>
      </c>
      <c r="AL46" s="380" t="str">
        <f t="shared" si="46"/>
        <v xml:space="preserve"> </v>
      </c>
      <c r="AM46" s="380">
        <f t="shared" si="26"/>
        <v>2</v>
      </c>
      <c r="AN46" s="378">
        <f t="shared" si="4"/>
        <v>0</v>
      </c>
      <c r="AO46" s="377">
        <f t="shared" si="20"/>
        <v>0</v>
      </c>
      <c r="AP46" s="378">
        <f t="shared" si="21"/>
        <v>3</v>
      </c>
      <c r="AS46" s="39">
        <v>35</v>
      </c>
      <c r="AT46" s="25" t="s">
        <v>10</v>
      </c>
    </row>
    <row r="47" spans="1:46" ht="15" thickBot="1">
      <c r="A47" s="327">
        <f t="shared" si="5"/>
        <v>37</v>
      </c>
      <c r="B47" s="328">
        <f>Data!B47</f>
        <v>23</v>
      </c>
      <c r="D47" s="334">
        <f>IF(AND(B47&gt;0,B47&lt;=12),1,IF(AND(B47&gt;12,B47&lt;=24),2,IF(AND(B47&gt;24,B47&lt;=36),3,0)))</f>
        <v>2</v>
      </c>
      <c r="E47" s="370"/>
      <c r="F47" s="372" t="str">
        <f t="shared" si="38"/>
        <v xml:space="preserve"> </v>
      </c>
      <c r="G47" s="372" t="str">
        <f t="shared" si="39"/>
        <v>L</v>
      </c>
      <c r="H47" s="372" t="str">
        <f t="shared" si="40"/>
        <v>B</v>
      </c>
      <c r="I47" s="372">
        <f t="shared" si="35"/>
        <v>5</v>
      </c>
      <c r="J47" s="371">
        <f t="shared" si="0"/>
        <v>5</v>
      </c>
      <c r="K47" s="370">
        <f t="shared" si="8"/>
        <v>0</v>
      </c>
      <c r="L47" s="371">
        <f t="shared" si="9"/>
        <v>-11</v>
      </c>
      <c r="N47" s="341">
        <f t="shared" si="1"/>
        <v>2</v>
      </c>
      <c r="P47" s="376" t="str">
        <f t="shared" si="32"/>
        <v xml:space="preserve"> </v>
      </c>
      <c r="Q47" s="376" t="str">
        <f t="shared" si="41"/>
        <v>L</v>
      </c>
      <c r="R47" s="376">
        <f t="shared" si="42"/>
        <v>2</v>
      </c>
      <c r="S47" s="376">
        <f t="shared" si="36"/>
        <v>3</v>
      </c>
      <c r="T47" s="374">
        <f t="shared" si="2"/>
        <v>3</v>
      </c>
      <c r="U47" s="373">
        <f t="shared" si="12"/>
        <v>0</v>
      </c>
      <c r="V47" s="374">
        <f t="shared" si="13"/>
        <v>-17</v>
      </c>
      <c r="X47" s="345" t="str">
        <f t="shared" si="14"/>
        <v>B</v>
      </c>
      <c r="Z47" s="385" t="str">
        <f t="shared" si="33"/>
        <v xml:space="preserve"> </v>
      </c>
      <c r="AA47" s="385" t="str">
        <f t="shared" si="43"/>
        <v>W</v>
      </c>
      <c r="AB47" s="385" t="str">
        <f t="shared" si="44"/>
        <v xml:space="preserve"> </v>
      </c>
      <c r="AC47" s="385">
        <f t="shared" si="37"/>
        <v>1</v>
      </c>
      <c r="AD47" s="382">
        <f t="shared" si="3"/>
        <v>0</v>
      </c>
      <c r="AE47" s="381">
        <f t="shared" si="17"/>
        <v>3</v>
      </c>
      <c r="AF47" s="382">
        <f t="shared" si="18"/>
        <v>5</v>
      </c>
      <c r="AH47" s="338" t="str">
        <f>IF($B47=0,0,IF($B47&lt;=18,"L","H"))</f>
        <v>H</v>
      </c>
      <c r="AJ47" s="380" t="str">
        <f t="shared" si="34"/>
        <v xml:space="preserve"> </v>
      </c>
      <c r="AK47" s="380" t="str">
        <f t="shared" si="45"/>
        <v xml:space="preserve"> </v>
      </c>
      <c r="AL47" s="380" t="str">
        <f t="shared" si="46"/>
        <v xml:space="preserve"> </v>
      </c>
      <c r="AM47" s="380">
        <f t="shared" si="26"/>
        <v>2</v>
      </c>
      <c r="AN47" s="378">
        <f t="shared" si="4"/>
        <v>0</v>
      </c>
      <c r="AO47" s="377">
        <f t="shared" si="20"/>
        <v>0</v>
      </c>
      <c r="AP47" s="378">
        <f t="shared" si="21"/>
        <v>3</v>
      </c>
      <c r="AS47" s="47">
        <v>36</v>
      </c>
      <c r="AT47" s="27" t="s">
        <v>9</v>
      </c>
    </row>
    <row r="48" spans="1:46">
      <c r="A48" s="327">
        <f t="shared" si="5"/>
        <v>38</v>
      </c>
      <c r="B48" s="328">
        <f>Data!B48</f>
        <v>3</v>
      </c>
      <c r="D48" s="334" t="str">
        <f>IF(B48=0,0,IF(MOD(B48,3)=1,"A",IF(MOD(B48,3)=2,"B","C")))</f>
        <v>C</v>
      </c>
      <c r="E48" s="370"/>
      <c r="F48" s="372" t="str">
        <f t="shared" si="38"/>
        <v xml:space="preserve"> </v>
      </c>
      <c r="G48" s="372" t="str">
        <f t="shared" si="39"/>
        <v>L</v>
      </c>
      <c r="H48" s="372">
        <f t="shared" si="40"/>
        <v>2</v>
      </c>
      <c r="I48" s="372">
        <f t="shared" si="35"/>
        <v>6</v>
      </c>
      <c r="J48" s="371">
        <f t="shared" si="0"/>
        <v>6</v>
      </c>
      <c r="K48" s="370">
        <f t="shared" si="8"/>
        <v>0</v>
      </c>
      <c r="L48" s="371">
        <f t="shared" si="9"/>
        <v>-17</v>
      </c>
      <c r="N48" s="341">
        <f t="shared" si="1"/>
        <v>1</v>
      </c>
      <c r="P48" s="376" t="str">
        <f t="shared" si="32"/>
        <v xml:space="preserve"> </v>
      </c>
      <c r="Q48" s="376" t="str">
        <f t="shared" si="41"/>
        <v>L</v>
      </c>
      <c r="R48" s="376">
        <f t="shared" si="42"/>
        <v>2</v>
      </c>
      <c r="S48" s="376">
        <f t="shared" si="36"/>
        <v>4</v>
      </c>
      <c r="T48" s="374">
        <f t="shared" si="2"/>
        <v>4</v>
      </c>
      <c r="U48" s="373">
        <f t="shared" si="12"/>
        <v>0</v>
      </c>
      <c r="V48" s="374">
        <f t="shared" si="13"/>
        <v>-21</v>
      </c>
      <c r="X48" s="345" t="str">
        <f t="shared" si="14"/>
        <v>C</v>
      </c>
      <c r="Z48" s="385" t="str">
        <f t="shared" si="33"/>
        <v>T</v>
      </c>
      <c r="AA48" s="385" t="str">
        <f t="shared" si="43"/>
        <v xml:space="preserve"> </v>
      </c>
      <c r="AB48" s="385" t="str">
        <f t="shared" si="44"/>
        <v>B</v>
      </c>
      <c r="AC48" s="385">
        <f t="shared" si="37"/>
        <v>1</v>
      </c>
      <c r="AD48" s="382">
        <f t="shared" si="3"/>
        <v>1</v>
      </c>
      <c r="AE48" s="381">
        <f t="shared" si="17"/>
        <v>0</v>
      </c>
      <c r="AF48" s="382">
        <f t="shared" si="18"/>
        <v>4</v>
      </c>
      <c r="AH48" s="338" t="str">
        <f>IF($B48=0,0,IF(ISEVEN($B48),"E","O"))</f>
        <v>O</v>
      </c>
      <c r="AJ48" s="380" t="str">
        <f t="shared" si="34"/>
        <v xml:space="preserve"> </v>
      </c>
      <c r="AK48" s="380" t="str">
        <f t="shared" si="45"/>
        <v xml:space="preserve"> </v>
      </c>
      <c r="AL48" s="380" t="str">
        <f t="shared" si="46"/>
        <v xml:space="preserve"> </v>
      </c>
      <c r="AM48" s="380">
        <f t="shared" si="26"/>
        <v>2</v>
      </c>
      <c r="AN48" s="378">
        <f t="shared" si="4"/>
        <v>0</v>
      </c>
      <c r="AO48" s="377">
        <f t="shared" si="20"/>
        <v>0</v>
      </c>
      <c r="AP48" s="378">
        <f t="shared" si="21"/>
        <v>3</v>
      </c>
    </row>
    <row r="49" spans="1:42">
      <c r="A49" s="327">
        <f t="shared" si="5"/>
        <v>39</v>
      </c>
      <c r="B49" s="328">
        <f>Data!B49</f>
        <v>30</v>
      </c>
      <c r="D49" s="334">
        <f>IF(AND(B49&gt;0,B49&lt;=12),1,IF(AND(B49&gt;12,B49&lt;=24),2,IF(AND(B49&gt;24,B49&lt;=36),3,0)))</f>
        <v>3</v>
      </c>
      <c r="E49" s="370"/>
      <c r="F49" s="372" t="str">
        <f t="shared" si="38"/>
        <v xml:space="preserve"> </v>
      </c>
      <c r="G49" s="372" t="str">
        <f t="shared" si="39"/>
        <v>L</v>
      </c>
      <c r="H49" s="372" t="str">
        <f t="shared" si="40"/>
        <v>C</v>
      </c>
      <c r="I49" s="372">
        <f t="shared" si="35"/>
        <v>7</v>
      </c>
      <c r="J49" s="371">
        <f t="shared" si="0"/>
        <v>7</v>
      </c>
      <c r="K49" s="370">
        <f t="shared" si="8"/>
        <v>0</v>
      </c>
      <c r="L49" s="371">
        <f t="shared" si="9"/>
        <v>-24</v>
      </c>
      <c r="N49" s="341">
        <f t="shared" si="1"/>
        <v>3</v>
      </c>
      <c r="P49" s="376" t="str">
        <f t="shared" si="32"/>
        <v xml:space="preserve"> </v>
      </c>
      <c r="Q49" s="376" t="str">
        <f t="shared" si="41"/>
        <v>L</v>
      </c>
      <c r="R49" s="376">
        <f t="shared" si="42"/>
        <v>1</v>
      </c>
      <c r="S49" s="376">
        <f t="shared" si="36"/>
        <v>5</v>
      </c>
      <c r="T49" s="374">
        <f t="shared" si="2"/>
        <v>5</v>
      </c>
      <c r="U49" s="373">
        <f t="shared" si="12"/>
        <v>0</v>
      </c>
      <c r="V49" s="374">
        <f t="shared" si="13"/>
        <v>-26</v>
      </c>
      <c r="X49" s="345" t="str">
        <f t="shared" si="14"/>
        <v>C</v>
      </c>
      <c r="Z49" s="385" t="str">
        <f t="shared" si="33"/>
        <v xml:space="preserve"> </v>
      </c>
      <c r="AA49" s="385" t="str">
        <f t="shared" si="43"/>
        <v>L</v>
      </c>
      <c r="AB49" s="385" t="str">
        <f t="shared" si="44"/>
        <v>C</v>
      </c>
      <c r="AC49" s="385">
        <f t="shared" si="37"/>
        <v>2</v>
      </c>
      <c r="AD49" s="382">
        <f t="shared" si="3"/>
        <v>2</v>
      </c>
      <c r="AE49" s="381">
        <f t="shared" si="17"/>
        <v>0</v>
      </c>
      <c r="AF49" s="382">
        <f t="shared" si="18"/>
        <v>2</v>
      </c>
      <c r="AH49" s="338" t="str">
        <f>IF($B49=0,0,INDEX($AS$12:$AT$47,$B49,2))</f>
        <v>R</v>
      </c>
      <c r="AJ49" s="380" t="str">
        <f t="shared" si="34"/>
        <v xml:space="preserve"> </v>
      </c>
      <c r="AK49" s="380" t="str">
        <f t="shared" si="45"/>
        <v xml:space="preserve"> </v>
      </c>
      <c r="AL49" s="380" t="str">
        <f t="shared" si="46"/>
        <v xml:space="preserve"> </v>
      </c>
      <c r="AM49" s="380">
        <f t="shared" si="26"/>
        <v>2</v>
      </c>
      <c r="AN49" s="378">
        <f t="shared" si="4"/>
        <v>0</v>
      </c>
      <c r="AO49" s="377">
        <f t="shared" si="20"/>
        <v>0</v>
      </c>
      <c r="AP49" s="378">
        <f t="shared" si="21"/>
        <v>3</v>
      </c>
    </row>
    <row r="50" spans="1:42">
      <c r="A50" s="327">
        <f t="shared" si="5"/>
        <v>40</v>
      </c>
      <c r="B50" s="328">
        <f>Data!B50</f>
        <v>17</v>
      </c>
      <c r="D50" s="334" t="str">
        <f>IF(B50=0,0,IF(MOD(B50,3)=1,"A",IF(MOD(B50,3)=2,"B","C")))</f>
        <v>B</v>
      </c>
      <c r="E50" s="370"/>
      <c r="F50" s="372" t="str">
        <f t="shared" si="38"/>
        <v xml:space="preserve"> </v>
      </c>
      <c r="G50" s="372" t="str">
        <f t="shared" si="39"/>
        <v>L</v>
      </c>
      <c r="H50" s="372">
        <f t="shared" si="40"/>
        <v>3</v>
      </c>
      <c r="I50" s="372">
        <f t="shared" si="35"/>
        <v>8</v>
      </c>
      <c r="J50" s="371">
        <f t="shared" si="0"/>
        <v>8</v>
      </c>
      <c r="K50" s="370">
        <f t="shared" si="8"/>
        <v>0</v>
      </c>
      <c r="L50" s="371">
        <f t="shared" si="9"/>
        <v>-32</v>
      </c>
      <c r="N50" s="341">
        <f t="shared" si="1"/>
        <v>2</v>
      </c>
      <c r="P50" s="376" t="str">
        <f t="shared" si="32"/>
        <v xml:space="preserve"> </v>
      </c>
      <c r="Q50" s="376" t="str">
        <f t="shared" si="41"/>
        <v>L</v>
      </c>
      <c r="R50" s="376">
        <f t="shared" si="42"/>
        <v>3</v>
      </c>
      <c r="S50" s="376">
        <f t="shared" si="36"/>
        <v>6</v>
      </c>
      <c r="T50" s="374">
        <f t="shared" si="2"/>
        <v>6</v>
      </c>
      <c r="U50" s="373">
        <f t="shared" si="12"/>
        <v>0</v>
      </c>
      <c r="V50" s="374">
        <f t="shared" si="13"/>
        <v>-32</v>
      </c>
      <c r="X50" s="345" t="str">
        <f t="shared" si="14"/>
        <v>B</v>
      </c>
      <c r="Z50" s="385" t="str">
        <f t="shared" si="33"/>
        <v xml:space="preserve"> </v>
      </c>
      <c r="AA50" s="385" t="str">
        <f t="shared" si="43"/>
        <v>L</v>
      </c>
      <c r="AB50" s="385" t="str">
        <f t="shared" si="44"/>
        <v>C</v>
      </c>
      <c r="AC50" s="385">
        <f t="shared" si="37"/>
        <v>3</v>
      </c>
      <c r="AD50" s="382">
        <f t="shared" si="3"/>
        <v>3</v>
      </c>
      <c r="AE50" s="381">
        <f t="shared" si="17"/>
        <v>0</v>
      </c>
      <c r="AF50" s="382">
        <f t="shared" si="18"/>
        <v>-1</v>
      </c>
      <c r="AH50" s="338" t="str">
        <f>IF($B50=0,0,IF($B50&lt;=18,"L","H"))</f>
        <v>L</v>
      </c>
      <c r="AJ50" s="380" t="str">
        <f t="shared" si="34"/>
        <v xml:space="preserve"> </v>
      </c>
      <c r="AK50" s="380" t="str">
        <f t="shared" si="45"/>
        <v xml:space="preserve"> </v>
      </c>
      <c r="AL50" s="380" t="str">
        <f t="shared" si="46"/>
        <v xml:space="preserve"> </v>
      </c>
      <c r="AM50" s="380">
        <f t="shared" si="26"/>
        <v>2</v>
      </c>
      <c r="AN50" s="378">
        <f t="shared" si="4"/>
        <v>0</v>
      </c>
      <c r="AO50" s="377">
        <f t="shared" si="20"/>
        <v>0</v>
      </c>
      <c r="AP50" s="378">
        <f t="shared" si="21"/>
        <v>3</v>
      </c>
    </row>
    <row r="51" spans="1:42">
      <c r="A51" s="327">
        <f t="shared" si="5"/>
        <v>41</v>
      </c>
      <c r="B51" s="328">
        <f>Data!B51</f>
        <v>8</v>
      </c>
      <c r="D51" s="334">
        <f>IF(AND(B51&gt;0,B51&lt;=12),1,IF(AND(B51&gt;12,B51&lt;=24),2,IF(AND(B51&gt;24,B51&lt;=36),3,0)))</f>
        <v>1</v>
      </c>
      <c r="E51" s="370"/>
      <c r="F51" s="372" t="str">
        <f t="shared" si="38"/>
        <v xml:space="preserve"> </v>
      </c>
      <c r="G51" s="372" t="str">
        <f t="shared" si="39"/>
        <v>L</v>
      </c>
      <c r="H51" s="372" t="str">
        <f t="shared" si="40"/>
        <v>A</v>
      </c>
      <c r="I51" s="372">
        <f t="shared" si="35"/>
        <v>9</v>
      </c>
      <c r="J51" s="371">
        <f t="shared" si="0"/>
        <v>9</v>
      </c>
      <c r="K51" s="370">
        <f t="shared" si="8"/>
        <v>0</v>
      </c>
      <c r="L51" s="371">
        <f t="shared" si="9"/>
        <v>-41</v>
      </c>
      <c r="N51" s="341">
        <f t="shared" si="1"/>
        <v>1</v>
      </c>
      <c r="P51" s="376" t="str">
        <f t="shared" si="32"/>
        <v xml:space="preserve"> </v>
      </c>
      <c r="Q51" s="376" t="str">
        <f t="shared" si="41"/>
        <v>L</v>
      </c>
      <c r="R51" s="376">
        <f t="shared" si="42"/>
        <v>2</v>
      </c>
      <c r="S51" s="376">
        <f t="shared" si="36"/>
        <v>7</v>
      </c>
      <c r="T51" s="374">
        <f t="shared" si="2"/>
        <v>7</v>
      </c>
      <c r="U51" s="373">
        <f t="shared" si="12"/>
        <v>0</v>
      </c>
      <c r="V51" s="374">
        <f t="shared" si="13"/>
        <v>-39</v>
      </c>
      <c r="X51" s="345" t="str">
        <f t="shared" si="14"/>
        <v>B</v>
      </c>
      <c r="Z51" s="385" t="str">
        <f t="shared" si="33"/>
        <v xml:space="preserve"> </v>
      </c>
      <c r="AA51" s="385" t="str">
        <f t="shared" si="43"/>
        <v>L</v>
      </c>
      <c r="AB51" s="385" t="str">
        <f t="shared" si="44"/>
        <v>A</v>
      </c>
      <c r="AC51" s="385">
        <f t="shared" si="37"/>
        <v>4</v>
      </c>
      <c r="AD51" s="382">
        <f t="shared" si="3"/>
        <v>4</v>
      </c>
      <c r="AE51" s="381">
        <f t="shared" si="17"/>
        <v>0</v>
      </c>
      <c r="AF51" s="382">
        <f t="shared" si="18"/>
        <v>-5</v>
      </c>
      <c r="AH51" s="338" t="str">
        <f>IF($B51=0,0,IF(ISEVEN($B51),"E","O"))</f>
        <v>E</v>
      </c>
      <c r="AJ51" s="380" t="str">
        <f t="shared" si="34"/>
        <v>T</v>
      </c>
      <c r="AK51" s="380" t="str">
        <f t="shared" si="45"/>
        <v xml:space="preserve"> </v>
      </c>
      <c r="AL51" s="380" t="str">
        <f t="shared" si="46"/>
        <v>R</v>
      </c>
      <c r="AM51" s="380">
        <f t="shared" si="26"/>
        <v>2</v>
      </c>
      <c r="AN51" s="378">
        <f t="shared" si="4"/>
        <v>2</v>
      </c>
      <c r="AO51" s="377">
        <f t="shared" si="20"/>
        <v>0</v>
      </c>
      <c r="AP51" s="378">
        <f t="shared" si="21"/>
        <v>1</v>
      </c>
    </row>
    <row r="52" spans="1:42">
      <c r="A52" s="327">
        <f t="shared" si="5"/>
        <v>42</v>
      </c>
      <c r="B52" s="328">
        <f>Data!B52</f>
        <v>29</v>
      </c>
      <c r="D52" s="334" t="str">
        <f>IF(B52=0,0,IF(MOD(B52,3)=1,"A",IF(MOD(B52,3)=2,"B","C")))</f>
        <v>B</v>
      </c>
      <c r="E52" s="370"/>
      <c r="F52" s="372" t="str">
        <f t="shared" si="38"/>
        <v xml:space="preserve"> </v>
      </c>
      <c r="G52" s="372" t="str">
        <f t="shared" si="39"/>
        <v>L</v>
      </c>
      <c r="H52" s="372">
        <f t="shared" si="40"/>
        <v>2</v>
      </c>
      <c r="I52" s="372">
        <f t="shared" si="35"/>
        <v>10</v>
      </c>
      <c r="J52" s="371">
        <f t="shared" si="0"/>
        <v>10</v>
      </c>
      <c r="K52" s="370">
        <f t="shared" si="8"/>
        <v>0</v>
      </c>
      <c r="L52" s="371">
        <f t="shared" si="9"/>
        <v>-51</v>
      </c>
      <c r="N52" s="341">
        <f t="shared" si="1"/>
        <v>3</v>
      </c>
      <c r="P52" s="376" t="str">
        <f t="shared" si="32"/>
        <v xml:space="preserve"> </v>
      </c>
      <c r="Q52" s="376" t="str">
        <f t="shared" si="41"/>
        <v>L</v>
      </c>
      <c r="R52" s="376">
        <f t="shared" si="42"/>
        <v>2</v>
      </c>
      <c r="S52" s="376">
        <f t="shared" si="36"/>
        <v>8</v>
      </c>
      <c r="T52" s="374">
        <f t="shared" si="2"/>
        <v>8</v>
      </c>
      <c r="U52" s="373">
        <f t="shared" si="12"/>
        <v>0</v>
      </c>
      <c r="V52" s="374">
        <f t="shared" si="13"/>
        <v>-47</v>
      </c>
      <c r="X52" s="345" t="str">
        <f t="shared" si="14"/>
        <v>B</v>
      </c>
      <c r="Z52" s="385" t="str">
        <f t="shared" si="33"/>
        <v xml:space="preserve"> </v>
      </c>
      <c r="AA52" s="385" t="str">
        <f t="shared" si="43"/>
        <v>L</v>
      </c>
      <c r="AB52" s="385" t="str">
        <f t="shared" si="44"/>
        <v>B</v>
      </c>
      <c r="AC52" s="385">
        <f t="shared" si="37"/>
        <v>5</v>
      </c>
      <c r="AD52" s="382">
        <f t="shared" si="3"/>
        <v>5</v>
      </c>
      <c r="AE52" s="381">
        <f t="shared" si="17"/>
        <v>0</v>
      </c>
      <c r="AF52" s="382">
        <f t="shared" si="18"/>
        <v>-10</v>
      </c>
      <c r="AH52" s="338" t="str">
        <f>IF($B52=0,0,INDEX($AS$12:$AT$47,$B52,2))</f>
        <v>B</v>
      </c>
      <c r="AJ52" s="380" t="str">
        <f t="shared" si="34"/>
        <v xml:space="preserve"> </v>
      </c>
      <c r="AK52" s="380" t="str">
        <f t="shared" si="45"/>
        <v>L</v>
      </c>
      <c r="AL52" s="380" t="str">
        <f t="shared" si="46"/>
        <v>H</v>
      </c>
      <c r="AM52" s="380">
        <f t="shared" si="26"/>
        <v>3</v>
      </c>
      <c r="AN52" s="378">
        <f t="shared" si="4"/>
        <v>3</v>
      </c>
      <c r="AO52" s="377">
        <f t="shared" si="20"/>
        <v>0</v>
      </c>
      <c r="AP52" s="378">
        <f t="shared" si="21"/>
        <v>-2</v>
      </c>
    </row>
    <row r="53" spans="1:42">
      <c r="A53" s="327">
        <f t="shared" si="5"/>
        <v>43</v>
      </c>
      <c r="B53" s="328">
        <f>Data!B53</f>
        <v>24</v>
      </c>
      <c r="D53" s="334">
        <f>IF(AND(B53&gt;0,B53&lt;=12),1,IF(AND(B53&gt;12,B53&lt;=24),2,IF(AND(B53&gt;24,B53&lt;=36),3,0)))</f>
        <v>2</v>
      </c>
      <c r="E53" s="370"/>
      <c r="F53" s="372" t="str">
        <f t="shared" si="38"/>
        <v xml:space="preserve"> </v>
      </c>
      <c r="G53" s="372" t="str">
        <f t="shared" si="39"/>
        <v>W</v>
      </c>
      <c r="H53" s="372" t="str">
        <f t="shared" si="40"/>
        <v xml:space="preserve"> </v>
      </c>
      <c r="I53" s="372">
        <f t="shared" si="35"/>
        <v>1</v>
      </c>
      <c r="J53" s="371">
        <f t="shared" si="0"/>
        <v>0</v>
      </c>
      <c r="K53" s="370">
        <f t="shared" si="8"/>
        <v>30</v>
      </c>
      <c r="L53" s="371">
        <f t="shared" si="9"/>
        <v>-21</v>
      </c>
      <c r="N53" s="341">
        <f t="shared" si="1"/>
        <v>2</v>
      </c>
      <c r="P53" s="376" t="str">
        <f t="shared" si="32"/>
        <v xml:space="preserve"> </v>
      </c>
      <c r="Q53" s="376" t="str">
        <f t="shared" si="41"/>
        <v>W</v>
      </c>
      <c r="R53" s="376" t="str">
        <f t="shared" si="42"/>
        <v xml:space="preserve"> </v>
      </c>
      <c r="S53" s="376">
        <f t="shared" si="36"/>
        <v>1</v>
      </c>
      <c r="T53" s="374">
        <f t="shared" si="2"/>
        <v>0</v>
      </c>
      <c r="U53" s="373">
        <f t="shared" si="12"/>
        <v>24</v>
      </c>
      <c r="V53" s="374">
        <f t="shared" si="13"/>
        <v>-23</v>
      </c>
      <c r="X53" s="345" t="str">
        <f t="shared" si="14"/>
        <v>C</v>
      </c>
      <c r="Z53" s="385" t="str">
        <f t="shared" si="33"/>
        <v xml:space="preserve"> </v>
      </c>
      <c r="AA53" s="385" t="str">
        <f t="shared" si="43"/>
        <v>L</v>
      </c>
      <c r="AB53" s="385" t="str">
        <f t="shared" si="44"/>
        <v>C</v>
      </c>
      <c r="AC53" s="385">
        <f t="shared" si="37"/>
        <v>6</v>
      </c>
      <c r="AD53" s="382">
        <f t="shared" si="3"/>
        <v>6</v>
      </c>
      <c r="AE53" s="381">
        <f t="shared" si="17"/>
        <v>0</v>
      </c>
      <c r="AF53" s="382">
        <f t="shared" si="18"/>
        <v>-16</v>
      </c>
      <c r="AH53" s="338" t="str">
        <f>IF($B53=0,0,IF($B53&lt;=18,"L","H"))</f>
        <v>H</v>
      </c>
      <c r="AJ53" s="380" t="str">
        <f t="shared" si="34"/>
        <v xml:space="preserve"> </v>
      </c>
      <c r="AK53" s="380" t="str">
        <f t="shared" si="45"/>
        <v>W</v>
      </c>
      <c r="AL53" s="380" t="str">
        <f t="shared" si="46"/>
        <v xml:space="preserve"> </v>
      </c>
      <c r="AM53" s="380">
        <f t="shared" si="26"/>
        <v>2</v>
      </c>
      <c r="AN53" s="378">
        <f t="shared" si="4"/>
        <v>0</v>
      </c>
      <c r="AO53" s="377">
        <f t="shared" si="20"/>
        <v>6</v>
      </c>
      <c r="AP53" s="378">
        <f t="shared" si="21"/>
        <v>4</v>
      </c>
    </row>
    <row r="54" spans="1:42">
      <c r="A54" s="327">
        <f t="shared" si="5"/>
        <v>44</v>
      </c>
      <c r="B54" s="328">
        <f>Data!B54</f>
        <v>11</v>
      </c>
      <c r="D54" s="334" t="str">
        <f>IF(B54=0,0,IF(MOD(B54,3)=1,"A",IF(MOD(B54,3)=2,"B","C")))</f>
        <v>B</v>
      </c>
      <c r="E54" s="370"/>
      <c r="F54" s="372" t="str">
        <f t="shared" si="38"/>
        <v>T</v>
      </c>
      <c r="G54" s="372" t="str">
        <f t="shared" si="39"/>
        <v xml:space="preserve"> </v>
      </c>
      <c r="H54" s="372">
        <f t="shared" si="40"/>
        <v>3</v>
      </c>
      <c r="I54" s="372">
        <f t="shared" si="35"/>
        <v>1</v>
      </c>
      <c r="J54" s="371">
        <f t="shared" si="0"/>
        <v>1</v>
      </c>
      <c r="K54" s="370">
        <f t="shared" si="8"/>
        <v>0</v>
      </c>
      <c r="L54" s="371">
        <f t="shared" si="9"/>
        <v>-22</v>
      </c>
      <c r="N54" s="341">
        <f t="shared" si="1"/>
        <v>1</v>
      </c>
      <c r="P54" s="376" t="str">
        <f t="shared" si="32"/>
        <v xml:space="preserve"> </v>
      </c>
      <c r="Q54" s="376" t="str">
        <f t="shared" si="41"/>
        <v xml:space="preserve"> </v>
      </c>
      <c r="R54" s="376" t="str">
        <f t="shared" si="42"/>
        <v xml:space="preserve"> </v>
      </c>
      <c r="S54" s="376">
        <f t="shared" si="36"/>
        <v>1</v>
      </c>
      <c r="T54" s="374">
        <f t="shared" si="2"/>
        <v>0</v>
      </c>
      <c r="U54" s="373">
        <f t="shared" si="12"/>
        <v>0</v>
      </c>
      <c r="V54" s="374">
        <f t="shared" si="13"/>
        <v>-23</v>
      </c>
      <c r="X54" s="345" t="str">
        <f t="shared" si="14"/>
        <v>B</v>
      </c>
      <c r="Z54" s="385" t="str">
        <f t="shared" si="33"/>
        <v xml:space="preserve"> </v>
      </c>
      <c r="AA54" s="385" t="str">
        <f t="shared" si="43"/>
        <v>L</v>
      </c>
      <c r="AB54" s="385" t="str">
        <f t="shared" si="44"/>
        <v>C</v>
      </c>
      <c r="AC54" s="385">
        <f t="shared" si="37"/>
        <v>7</v>
      </c>
      <c r="AD54" s="382">
        <f t="shared" si="3"/>
        <v>7</v>
      </c>
      <c r="AE54" s="381">
        <f t="shared" si="17"/>
        <v>0</v>
      </c>
      <c r="AF54" s="382">
        <f t="shared" si="18"/>
        <v>-23</v>
      </c>
      <c r="AH54" s="338" t="str">
        <f>IF($B54=0,0,IF(ISEVEN($B54),"E","O"))</f>
        <v>O</v>
      </c>
      <c r="AJ54" s="380" t="str">
        <f t="shared" si="34"/>
        <v xml:space="preserve"> </v>
      </c>
      <c r="AK54" s="380" t="str">
        <f t="shared" si="45"/>
        <v xml:space="preserve"> </v>
      </c>
      <c r="AL54" s="380" t="str">
        <f t="shared" si="46"/>
        <v xml:space="preserve"> </v>
      </c>
      <c r="AM54" s="380">
        <f t="shared" si="26"/>
        <v>2</v>
      </c>
      <c r="AN54" s="378">
        <f t="shared" si="4"/>
        <v>0</v>
      </c>
      <c r="AO54" s="377">
        <f t="shared" si="20"/>
        <v>0</v>
      </c>
      <c r="AP54" s="378">
        <f t="shared" si="21"/>
        <v>4</v>
      </c>
    </row>
    <row r="55" spans="1:42">
      <c r="A55" s="327">
        <f t="shared" si="5"/>
        <v>45</v>
      </c>
      <c r="B55" s="328">
        <f>Data!B55</f>
        <v>20</v>
      </c>
      <c r="D55" s="334">
        <f>IF(AND(B55&gt;0,B55&lt;=12),1,IF(AND(B55&gt;12,B55&lt;=24),2,IF(AND(B55&gt;24,B55&lt;=36),3,0)))</f>
        <v>2</v>
      </c>
      <c r="E55" s="370"/>
      <c r="F55" s="372" t="str">
        <f t="shared" si="38"/>
        <v xml:space="preserve"> </v>
      </c>
      <c r="G55" s="372" t="str">
        <f t="shared" si="39"/>
        <v>L</v>
      </c>
      <c r="H55" s="372" t="str">
        <f t="shared" si="40"/>
        <v>B</v>
      </c>
      <c r="I55" s="372">
        <f t="shared" si="35"/>
        <v>2</v>
      </c>
      <c r="J55" s="371">
        <f t="shared" si="0"/>
        <v>2</v>
      </c>
      <c r="K55" s="370">
        <f t="shared" si="8"/>
        <v>0</v>
      </c>
      <c r="L55" s="371">
        <f t="shared" si="9"/>
        <v>-24</v>
      </c>
      <c r="N55" s="341">
        <f t="shared" si="1"/>
        <v>2</v>
      </c>
      <c r="P55" s="376" t="str">
        <f t="shared" si="32"/>
        <v>T</v>
      </c>
      <c r="Q55" s="376" t="str">
        <f t="shared" si="41"/>
        <v xml:space="preserve"> </v>
      </c>
      <c r="R55" s="376">
        <f t="shared" si="42"/>
        <v>2</v>
      </c>
      <c r="S55" s="376">
        <f t="shared" si="36"/>
        <v>1</v>
      </c>
      <c r="T55" s="374">
        <f t="shared" si="2"/>
        <v>1</v>
      </c>
      <c r="U55" s="373">
        <f t="shared" si="12"/>
        <v>0</v>
      </c>
      <c r="V55" s="374">
        <f t="shared" si="13"/>
        <v>-24</v>
      </c>
      <c r="X55" s="345" t="str">
        <f t="shared" si="14"/>
        <v>B</v>
      </c>
      <c r="Z55" s="385" t="str">
        <f t="shared" si="33"/>
        <v xml:space="preserve"> </v>
      </c>
      <c r="AA55" s="385" t="str">
        <f t="shared" si="43"/>
        <v>L</v>
      </c>
      <c r="AB55" s="385" t="str">
        <f t="shared" si="44"/>
        <v>B</v>
      </c>
      <c r="AC55" s="385">
        <f t="shared" si="37"/>
        <v>8</v>
      </c>
      <c r="AD55" s="382">
        <f t="shared" si="3"/>
        <v>8</v>
      </c>
      <c r="AE55" s="381">
        <f t="shared" si="17"/>
        <v>0</v>
      </c>
      <c r="AF55" s="382">
        <f t="shared" si="18"/>
        <v>-31</v>
      </c>
      <c r="AH55" s="338" t="str">
        <f>IF($B55=0,0,INDEX($AS$12:$AT$47,$B55,2))</f>
        <v>B</v>
      </c>
      <c r="AJ55" s="380" t="str">
        <f t="shared" si="34"/>
        <v>T</v>
      </c>
      <c r="AK55" s="380" t="str">
        <f t="shared" si="45"/>
        <v xml:space="preserve"> </v>
      </c>
      <c r="AL55" s="380" t="str">
        <f t="shared" si="46"/>
        <v>L</v>
      </c>
      <c r="AM55" s="380">
        <f t="shared" si="26"/>
        <v>2</v>
      </c>
      <c r="AN55" s="378">
        <f t="shared" si="4"/>
        <v>2</v>
      </c>
      <c r="AO55" s="377">
        <f t="shared" si="20"/>
        <v>0</v>
      </c>
      <c r="AP55" s="378">
        <f t="shared" si="21"/>
        <v>2</v>
      </c>
    </row>
    <row r="56" spans="1:42">
      <c r="A56" s="327">
        <f t="shared" si="5"/>
        <v>46</v>
      </c>
      <c r="B56" s="328">
        <f>Data!B56</f>
        <v>35</v>
      </c>
      <c r="D56" s="334" t="str">
        <f>IF(B56=0,0,IF(MOD(B56,3)=1,"A",IF(MOD(B56,3)=2,"B","C")))</f>
        <v>B</v>
      </c>
      <c r="E56" s="370"/>
      <c r="F56" s="372" t="str">
        <f t="shared" si="38"/>
        <v xml:space="preserve"> </v>
      </c>
      <c r="G56" s="372" t="str">
        <f t="shared" si="39"/>
        <v>W</v>
      </c>
      <c r="H56" s="372" t="str">
        <f t="shared" si="40"/>
        <v xml:space="preserve"> </v>
      </c>
      <c r="I56" s="372">
        <f t="shared" si="35"/>
        <v>1</v>
      </c>
      <c r="J56" s="371">
        <f t="shared" si="0"/>
        <v>0</v>
      </c>
      <c r="K56" s="370">
        <f t="shared" si="8"/>
        <v>6</v>
      </c>
      <c r="L56" s="371">
        <f t="shared" si="9"/>
        <v>-18</v>
      </c>
      <c r="N56" s="341">
        <f t="shared" si="1"/>
        <v>3</v>
      </c>
      <c r="P56" s="376" t="str">
        <f t="shared" si="32"/>
        <v xml:space="preserve"> </v>
      </c>
      <c r="Q56" s="376" t="str">
        <f t="shared" si="41"/>
        <v>L</v>
      </c>
      <c r="R56" s="376">
        <f t="shared" si="42"/>
        <v>1</v>
      </c>
      <c r="S56" s="376">
        <f t="shared" si="36"/>
        <v>2</v>
      </c>
      <c r="T56" s="374">
        <f t="shared" si="2"/>
        <v>2</v>
      </c>
      <c r="U56" s="373">
        <f t="shared" si="12"/>
        <v>0</v>
      </c>
      <c r="V56" s="374">
        <f t="shared" si="13"/>
        <v>-26</v>
      </c>
      <c r="X56" s="345" t="str">
        <f t="shared" si="14"/>
        <v>B</v>
      </c>
      <c r="Z56" s="385" t="str">
        <f t="shared" si="33"/>
        <v xml:space="preserve"> </v>
      </c>
      <c r="AA56" s="385" t="str">
        <f t="shared" si="43"/>
        <v>W</v>
      </c>
      <c r="AB56" s="385" t="str">
        <f t="shared" si="44"/>
        <v xml:space="preserve"> </v>
      </c>
      <c r="AC56" s="385">
        <f t="shared" si="37"/>
        <v>1</v>
      </c>
      <c r="AD56" s="382">
        <f t="shared" si="3"/>
        <v>0</v>
      </c>
      <c r="AE56" s="381">
        <f t="shared" si="17"/>
        <v>24</v>
      </c>
      <c r="AF56" s="382">
        <f t="shared" si="18"/>
        <v>-7</v>
      </c>
      <c r="AH56" s="338" t="str">
        <f>IF($B56=0,0,IF($B56&lt;=18,"L","H"))</f>
        <v>H</v>
      </c>
      <c r="AJ56" s="380" t="str">
        <f t="shared" si="34"/>
        <v xml:space="preserve"> </v>
      </c>
      <c r="AK56" s="380" t="str">
        <f t="shared" si="45"/>
        <v>L</v>
      </c>
      <c r="AL56" s="380" t="str">
        <f t="shared" si="46"/>
        <v>E</v>
      </c>
      <c r="AM56" s="380">
        <f t="shared" si="26"/>
        <v>3</v>
      </c>
      <c r="AN56" s="378">
        <f t="shared" si="4"/>
        <v>3</v>
      </c>
      <c r="AO56" s="377">
        <f t="shared" si="20"/>
        <v>0</v>
      </c>
      <c r="AP56" s="378">
        <f t="shared" si="21"/>
        <v>-1</v>
      </c>
    </row>
    <row r="57" spans="1:42">
      <c r="A57" s="327">
        <f t="shared" si="5"/>
        <v>47</v>
      </c>
      <c r="B57" s="328">
        <f>Data!B57</f>
        <v>24</v>
      </c>
      <c r="D57" s="334">
        <f>IF(AND(B57&gt;0,B57&lt;=12),1,IF(AND(B57&gt;12,B57&lt;=24),2,IF(AND(B57&gt;24,B57&lt;=36),3,0)))</f>
        <v>2</v>
      </c>
      <c r="E57" s="370"/>
      <c r="F57" s="372" t="str">
        <f t="shared" si="38"/>
        <v>T</v>
      </c>
      <c r="G57" s="372" t="str">
        <f t="shared" si="39"/>
        <v xml:space="preserve"> </v>
      </c>
      <c r="H57" s="372" t="str">
        <f t="shared" si="40"/>
        <v>B</v>
      </c>
      <c r="I57" s="372">
        <f t="shared" si="35"/>
        <v>1</v>
      </c>
      <c r="J57" s="371">
        <f t="shared" si="0"/>
        <v>1</v>
      </c>
      <c r="K57" s="370">
        <f t="shared" si="8"/>
        <v>0</v>
      </c>
      <c r="L57" s="371">
        <f t="shared" si="9"/>
        <v>-19</v>
      </c>
      <c r="N57" s="341">
        <f t="shared" si="1"/>
        <v>2</v>
      </c>
      <c r="P57" s="376" t="str">
        <f t="shared" si="32"/>
        <v xml:space="preserve"> </v>
      </c>
      <c r="Q57" s="376" t="str">
        <f t="shared" si="41"/>
        <v>L</v>
      </c>
      <c r="R57" s="376">
        <f t="shared" si="42"/>
        <v>3</v>
      </c>
      <c r="S57" s="376">
        <f t="shared" si="36"/>
        <v>3</v>
      </c>
      <c r="T57" s="374">
        <f t="shared" si="2"/>
        <v>3</v>
      </c>
      <c r="U57" s="373">
        <f t="shared" si="12"/>
        <v>0</v>
      </c>
      <c r="V57" s="374">
        <f t="shared" si="13"/>
        <v>-29</v>
      </c>
      <c r="X57" s="345" t="str">
        <f t="shared" si="14"/>
        <v>C</v>
      </c>
      <c r="Z57" s="385" t="str">
        <f t="shared" si="33"/>
        <v>T</v>
      </c>
      <c r="AA57" s="385" t="str">
        <f t="shared" si="43"/>
        <v xml:space="preserve"> </v>
      </c>
      <c r="AB57" s="385" t="str">
        <f t="shared" si="44"/>
        <v>B</v>
      </c>
      <c r="AC57" s="385">
        <f t="shared" si="37"/>
        <v>1</v>
      </c>
      <c r="AD57" s="382">
        <f t="shared" si="3"/>
        <v>1</v>
      </c>
      <c r="AE57" s="381">
        <f t="shared" si="17"/>
        <v>0</v>
      </c>
      <c r="AF57" s="382">
        <f t="shared" si="18"/>
        <v>-8</v>
      </c>
      <c r="AH57" s="338" t="str">
        <f>IF($B57=0,0,IF(ISEVEN($B57),"E","O"))</f>
        <v>E</v>
      </c>
      <c r="AJ57" s="380" t="str">
        <f t="shared" si="34"/>
        <v xml:space="preserve"> </v>
      </c>
      <c r="AK57" s="380" t="str">
        <f t="shared" si="45"/>
        <v>W</v>
      </c>
      <c r="AL57" s="380" t="str">
        <f t="shared" si="46"/>
        <v xml:space="preserve"> </v>
      </c>
      <c r="AM57" s="380">
        <f t="shared" si="26"/>
        <v>2</v>
      </c>
      <c r="AN57" s="378">
        <f t="shared" si="4"/>
        <v>0</v>
      </c>
      <c r="AO57" s="377">
        <f t="shared" si="20"/>
        <v>6</v>
      </c>
      <c r="AP57" s="378">
        <f t="shared" si="21"/>
        <v>5</v>
      </c>
    </row>
    <row r="58" spans="1:42">
      <c r="A58" s="327">
        <f t="shared" si="5"/>
        <v>48</v>
      </c>
      <c r="B58" s="328">
        <f>Data!B58</f>
        <v>26</v>
      </c>
      <c r="D58" s="334" t="str">
        <f>IF(B58=0,0,IF(MOD(B58,3)=1,"A",IF(MOD(B58,3)=2,"B","C")))</f>
        <v>B</v>
      </c>
      <c r="E58" s="370"/>
      <c r="F58" s="372" t="str">
        <f t="shared" si="38"/>
        <v xml:space="preserve"> </v>
      </c>
      <c r="G58" s="372" t="str">
        <f t="shared" si="39"/>
        <v>W</v>
      </c>
      <c r="H58" s="372" t="str">
        <f t="shared" si="40"/>
        <v xml:space="preserve"> </v>
      </c>
      <c r="I58" s="372">
        <f t="shared" si="35"/>
        <v>1</v>
      </c>
      <c r="J58" s="371">
        <f t="shared" si="0"/>
        <v>0</v>
      </c>
      <c r="K58" s="370">
        <f t="shared" si="8"/>
        <v>3</v>
      </c>
      <c r="L58" s="371">
        <f t="shared" si="9"/>
        <v>-16</v>
      </c>
      <c r="N58" s="341">
        <f t="shared" si="1"/>
        <v>3</v>
      </c>
      <c r="P58" s="376" t="str">
        <f t="shared" si="32"/>
        <v xml:space="preserve"> </v>
      </c>
      <c r="Q58" s="376" t="str">
        <f t="shared" si="41"/>
        <v>W</v>
      </c>
      <c r="R58" s="376" t="str">
        <f t="shared" si="42"/>
        <v xml:space="preserve"> </v>
      </c>
      <c r="S58" s="376">
        <f t="shared" si="36"/>
        <v>1</v>
      </c>
      <c r="T58" s="374">
        <f t="shared" si="2"/>
        <v>0</v>
      </c>
      <c r="U58" s="373">
        <f t="shared" si="12"/>
        <v>9</v>
      </c>
      <c r="V58" s="374">
        <f t="shared" si="13"/>
        <v>-20</v>
      </c>
      <c r="X58" s="345" t="str">
        <f t="shared" si="14"/>
        <v>B</v>
      </c>
      <c r="Z58" s="385" t="str">
        <f t="shared" si="33"/>
        <v xml:space="preserve"> </v>
      </c>
      <c r="AA58" s="385" t="str">
        <f t="shared" si="43"/>
        <v>W</v>
      </c>
      <c r="AB58" s="385" t="str">
        <f t="shared" si="44"/>
        <v xml:space="preserve"> </v>
      </c>
      <c r="AC58" s="385">
        <f t="shared" si="37"/>
        <v>1</v>
      </c>
      <c r="AD58" s="382">
        <f t="shared" si="3"/>
        <v>0</v>
      </c>
      <c r="AE58" s="381">
        <f t="shared" si="17"/>
        <v>3</v>
      </c>
      <c r="AF58" s="382">
        <f t="shared" si="18"/>
        <v>-5</v>
      </c>
      <c r="AH58" s="338" t="str">
        <f>IF($B58=0,0,INDEX($AS$12:$AT$47,$B58,2))</f>
        <v>B</v>
      </c>
      <c r="AJ58" s="380" t="str">
        <f t="shared" si="34"/>
        <v xml:space="preserve"> </v>
      </c>
      <c r="AK58" s="380" t="str">
        <f t="shared" si="45"/>
        <v xml:space="preserve"> </v>
      </c>
      <c r="AL58" s="380" t="str">
        <f t="shared" si="46"/>
        <v xml:space="preserve"> </v>
      </c>
      <c r="AM58" s="380">
        <f t="shared" si="26"/>
        <v>2</v>
      </c>
      <c r="AN58" s="378">
        <f t="shared" si="4"/>
        <v>0</v>
      </c>
      <c r="AO58" s="377">
        <f t="shared" si="20"/>
        <v>0</v>
      </c>
      <c r="AP58" s="378">
        <f t="shared" si="21"/>
        <v>5</v>
      </c>
    </row>
    <row r="59" spans="1:42">
      <c r="A59" s="327">
        <f t="shared" si="5"/>
        <v>49</v>
      </c>
      <c r="B59" s="328">
        <f>Data!B59</f>
        <v>14</v>
      </c>
      <c r="D59" s="334">
        <f>IF(AND(B59&gt;0,B59&lt;=12),1,IF(AND(B59&gt;12,B59&lt;=24),2,IF(AND(B59&gt;24,B59&lt;=36),3,0)))</f>
        <v>2</v>
      </c>
      <c r="E59" s="370"/>
      <c r="F59" s="372" t="str">
        <f t="shared" si="38"/>
        <v xml:space="preserve"> </v>
      </c>
      <c r="G59" s="372" t="str">
        <f t="shared" si="39"/>
        <v xml:space="preserve"> </v>
      </c>
      <c r="H59" s="372" t="str">
        <f t="shared" si="40"/>
        <v xml:space="preserve"> </v>
      </c>
      <c r="I59" s="372">
        <f t="shared" si="35"/>
        <v>1</v>
      </c>
      <c r="J59" s="371">
        <f t="shared" si="0"/>
        <v>0</v>
      </c>
      <c r="K59" s="370">
        <f t="shared" si="8"/>
        <v>0</v>
      </c>
      <c r="L59" s="371">
        <f t="shared" si="9"/>
        <v>-16</v>
      </c>
      <c r="N59" s="341">
        <f t="shared" si="1"/>
        <v>2</v>
      </c>
      <c r="P59" s="376" t="str">
        <f t="shared" si="32"/>
        <v xml:space="preserve"> </v>
      </c>
      <c r="Q59" s="376" t="str">
        <f t="shared" si="41"/>
        <v xml:space="preserve"> </v>
      </c>
      <c r="R59" s="376" t="str">
        <f t="shared" si="42"/>
        <v xml:space="preserve"> </v>
      </c>
      <c r="S59" s="376">
        <f t="shared" si="36"/>
        <v>1</v>
      </c>
      <c r="T59" s="374">
        <f t="shared" si="2"/>
        <v>0</v>
      </c>
      <c r="U59" s="373">
        <f t="shared" si="12"/>
        <v>0</v>
      </c>
      <c r="V59" s="374">
        <f t="shared" si="13"/>
        <v>-20</v>
      </c>
      <c r="X59" s="345" t="str">
        <f t="shared" si="14"/>
        <v>B</v>
      </c>
      <c r="Z59" s="385" t="str">
        <f t="shared" si="33"/>
        <v>T</v>
      </c>
      <c r="AA59" s="385" t="str">
        <f t="shared" si="43"/>
        <v xml:space="preserve"> </v>
      </c>
      <c r="AB59" s="385" t="str">
        <f t="shared" si="44"/>
        <v>B</v>
      </c>
      <c r="AC59" s="385">
        <f t="shared" si="37"/>
        <v>1</v>
      </c>
      <c r="AD59" s="382">
        <f t="shared" si="3"/>
        <v>1</v>
      </c>
      <c r="AE59" s="381">
        <f t="shared" si="17"/>
        <v>0</v>
      </c>
      <c r="AF59" s="382">
        <f t="shared" si="18"/>
        <v>-6</v>
      </c>
      <c r="AH59" s="338" t="str">
        <f>IF($B59=0,0,IF($B59&lt;=18,"L","H"))</f>
        <v>L</v>
      </c>
      <c r="AJ59" s="380" t="str">
        <f t="shared" si="34"/>
        <v>T</v>
      </c>
      <c r="AK59" s="380" t="str">
        <f t="shared" si="45"/>
        <v xml:space="preserve"> </v>
      </c>
      <c r="AL59" s="380" t="str">
        <f t="shared" si="46"/>
        <v>O</v>
      </c>
      <c r="AM59" s="380">
        <f t="shared" si="26"/>
        <v>2</v>
      </c>
      <c r="AN59" s="378">
        <f t="shared" si="4"/>
        <v>2</v>
      </c>
      <c r="AO59" s="377">
        <f t="shared" si="20"/>
        <v>0</v>
      </c>
      <c r="AP59" s="378">
        <f t="shared" si="21"/>
        <v>3</v>
      </c>
    </row>
    <row r="60" spans="1:42">
      <c r="A60" s="327">
        <f t="shared" si="5"/>
        <v>50</v>
      </c>
      <c r="B60" s="328">
        <f>Data!B60</f>
        <v>11</v>
      </c>
      <c r="D60" s="334" t="str">
        <f>IF(B60=0,0,IF(MOD(B60,3)=1,"A",IF(MOD(B60,3)=2,"B","C")))</f>
        <v>B</v>
      </c>
      <c r="E60" s="370"/>
      <c r="F60" s="372" t="str">
        <f t="shared" si="38"/>
        <v xml:space="preserve"> </v>
      </c>
      <c r="G60" s="372" t="str">
        <f t="shared" si="39"/>
        <v xml:space="preserve"> </v>
      </c>
      <c r="H60" s="372" t="str">
        <f t="shared" si="40"/>
        <v xml:space="preserve"> </v>
      </c>
      <c r="I60" s="372">
        <f t="shared" si="35"/>
        <v>1</v>
      </c>
      <c r="J60" s="371">
        <f t="shared" si="0"/>
        <v>0</v>
      </c>
      <c r="K60" s="370">
        <f t="shared" si="8"/>
        <v>0</v>
      </c>
      <c r="L60" s="371">
        <f t="shared" si="9"/>
        <v>-16</v>
      </c>
      <c r="N60" s="341">
        <f t="shared" si="1"/>
        <v>1</v>
      </c>
      <c r="P60" s="376" t="str">
        <f t="shared" si="32"/>
        <v xml:space="preserve"> </v>
      </c>
      <c r="Q60" s="376" t="str">
        <f t="shared" si="41"/>
        <v xml:space="preserve"> </v>
      </c>
      <c r="R60" s="376" t="str">
        <f t="shared" si="42"/>
        <v xml:space="preserve"> </v>
      </c>
      <c r="S60" s="376">
        <f t="shared" si="36"/>
        <v>1</v>
      </c>
      <c r="T60" s="374">
        <f t="shared" si="2"/>
        <v>0</v>
      </c>
      <c r="U60" s="373">
        <f t="shared" si="12"/>
        <v>0</v>
      </c>
      <c r="V60" s="374">
        <f t="shared" si="13"/>
        <v>-20</v>
      </c>
      <c r="X60" s="345" t="str">
        <f t="shared" si="14"/>
        <v>B</v>
      </c>
      <c r="Z60" s="385" t="str">
        <f t="shared" si="33"/>
        <v xml:space="preserve"> </v>
      </c>
      <c r="AA60" s="385" t="str">
        <f t="shared" si="43"/>
        <v>W</v>
      </c>
      <c r="AB60" s="385" t="str">
        <f t="shared" si="44"/>
        <v xml:space="preserve"> </v>
      </c>
      <c r="AC60" s="385">
        <f t="shared" si="37"/>
        <v>1</v>
      </c>
      <c r="AD60" s="382">
        <f t="shared" si="3"/>
        <v>0</v>
      </c>
      <c r="AE60" s="381">
        <f t="shared" si="17"/>
        <v>3</v>
      </c>
      <c r="AF60" s="382">
        <f t="shared" si="18"/>
        <v>-3</v>
      </c>
      <c r="AH60" s="338" t="str">
        <f>IF($B60=0,0,IF(ISEVEN($B60),"E","O"))</f>
        <v>O</v>
      </c>
      <c r="AJ60" s="380" t="str">
        <f t="shared" si="34"/>
        <v xml:space="preserve"> </v>
      </c>
      <c r="AK60" s="380" t="str">
        <f t="shared" si="45"/>
        <v>W</v>
      </c>
      <c r="AL60" s="380" t="str">
        <f t="shared" si="46"/>
        <v xml:space="preserve"> </v>
      </c>
      <c r="AM60" s="380">
        <f t="shared" si="26"/>
        <v>1</v>
      </c>
      <c r="AN60" s="378">
        <f t="shared" si="4"/>
        <v>0</v>
      </c>
      <c r="AO60" s="377">
        <f t="shared" si="20"/>
        <v>4</v>
      </c>
      <c r="AP60" s="378">
        <f t="shared" si="21"/>
        <v>7</v>
      </c>
    </row>
    <row r="61" spans="1:42">
      <c r="A61" s="327">
        <f t="shared" si="5"/>
        <v>51</v>
      </c>
      <c r="B61" s="328">
        <f>Data!B61</f>
        <v>35</v>
      </c>
      <c r="D61" s="334">
        <f>IF(AND(B61&gt;0,B61&lt;=12),1,IF(AND(B61&gt;12,B61&lt;=24),2,IF(AND(B61&gt;24,B61&lt;=36),3,0)))</f>
        <v>3</v>
      </c>
      <c r="E61" s="370"/>
      <c r="F61" s="372" t="str">
        <f t="shared" si="38"/>
        <v>T</v>
      </c>
      <c r="G61" s="372" t="str">
        <f t="shared" si="39"/>
        <v xml:space="preserve"> </v>
      </c>
      <c r="H61" s="372" t="str">
        <f t="shared" si="40"/>
        <v>B</v>
      </c>
      <c r="I61" s="372">
        <f t="shared" si="35"/>
        <v>1</v>
      </c>
      <c r="J61" s="371">
        <f t="shared" si="0"/>
        <v>1</v>
      </c>
      <c r="K61" s="370">
        <f t="shared" si="8"/>
        <v>0</v>
      </c>
      <c r="L61" s="371">
        <f t="shared" si="9"/>
        <v>-17</v>
      </c>
      <c r="N61" s="341">
        <f t="shared" si="1"/>
        <v>3</v>
      </c>
      <c r="P61" s="376" t="str">
        <f t="shared" si="32"/>
        <v>T</v>
      </c>
      <c r="Q61" s="376" t="str">
        <f t="shared" si="41"/>
        <v xml:space="preserve"> </v>
      </c>
      <c r="R61" s="376">
        <f t="shared" si="42"/>
        <v>3</v>
      </c>
      <c r="S61" s="376">
        <f t="shared" si="36"/>
        <v>1</v>
      </c>
      <c r="T61" s="374">
        <f t="shared" si="2"/>
        <v>1</v>
      </c>
      <c r="U61" s="373">
        <f t="shared" si="12"/>
        <v>0</v>
      </c>
      <c r="V61" s="374">
        <f t="shared" si="13"/>
        <v>-21</v>
      </c>
      <c r="X61" s="345" t="str">
        <f t="shared" si="14"/>
        <v>B</v>
      </c>
      <c r="Z61" s="385" t="str">
        <f t="shared" si="33"/>
        <v xml:space="preserve"> </v>
      </c>
      <c r="AA61" s="385" t="str">
        <f t="shared" si="43"/>
        <v xml:space="preserve"> </v>
      </c>
      <c r="AB61" s="385" t="str">
        <f t="shared" si="44"/>
        <v xml:space="preserve"> </v>
      </c>
      <c r="AC61" s="385">
        <f t="shared" si="37"/>
        <v>1</v>
      </c>
      <c r="AD61" s="382">
        <f t="shared" si="3"/>
        <v>0</v>
      </c>
      <c r="AE61" s="381">
        <f t="shared" si="17"/>
        <v>0</v>
      </c>
      <c r="AF61" s="382">
        <f t="shared" si="18"/>
        <v>-3</v>
      </c>
      <c r="AH61" s="338" t="str">
        <f>IF($B61=0,0,INDEX($AS$12:$AT$47,$B61,2))</f>
        <v>B</v>
      </c>
      <c r="AJ61" s="380" t="str">
        <f t="shared" si="34"/>
        <v xml:space="preserve"> </v>
      </c>
      <c r="AK61" s="380" t="str">
        <f t="shared" si="45"/>
        <v xml:space="preserve"> </v>
      </c>
      <c r="AL61" s="380" t="str">
        <f t="shared" si="46"/>
        <v xml:space="preserve"> </v>
      </c>
      <c r="AM61" s="380">
        <f t="shared" si="26"/>
        <v>1</v>
      </c>
      <c r="AN61" s="378">
        <f t="shared" si="4"/>
        <v>0</v>
      </c>
      <c r="AO61" s="377">
        <f t="shared" si="20"/>
        <v>0</v>
      </c>
      <c r="AP61" s="378">
        <f t="shared" si="21"/>
        <v>7</v>
      </c>
    </row>
    <row r="62" spans="1:42">
      <c r="A62" s="327">
        <f t="shared" si="5"/>
        <v>52</v>
      </c>
      <c r="B62" s="328">
        <f>Data!B62</f>
        <v>8</v>
      </c>
      <c r="D62" s="334" t="str">
        <f>IF(B62=0,0,IF(MOD(B62,3)=1,"A",IF(MOD(B62,3)=2,"B","C")))</f>
        <v>B</v>
      </c>
      <c r="E62" s="370"/>
      <c r="F62" s="372" t="str">
        <f t="shared" si="38"/>
        <v xml:space="preserve"> </v>
      </c>
      <c r="G62" s="372" t="str">
        <f t="shared" si="39"/>
        <v>W</v>
      </c>
      <c r="H62" s="372" t="str">
        <f t="shared" si="40"/>
        <v xml:space="preserve"> </v>
      </c>
      <c r="I62" s="372">
        <f t="shared" si="35"/>
        <v>1</v>
      </c>
      <c r="J62" s="371">
        <f t="shared" si="0"/>
        <v>0</v>
      </c>
      <c r="K62" s="370">
        <f t="shared" si="8"/>
        <v>3</v>
      </c>
      <c r="L62" s="371">
        <f t="shared" si="9"/>
        <v>-14</v>
      </c>
      <c r="N62" s="341">
        <f t="shared" si="1"/>
        <v>1</v>
      </c>
      <c r="P62" s="376" t="str">
        <f t="shared" si="32"/>
        <v xml:space="preserve"> </v>
      </c>
      <c r="Q62" s="376" t="str">
        <f t="shared" si="41"/>
        <v>L</v>
      </c>
      <c r="R62" s="376">
        <f t="shared" si="42"/>
        <v>2</v>
      </c>
      <c r="S62" s="376">
        <f t="shared" si="36"/>
        <v>2</v>
      </c>
      <c r="T62" s="374">
        <f t="shared" si="2"/>
        <v>2</v>
      </c>
      <c r="U62" s="373">
        <f t="shared" si="12"/>
        <v>0</v>
      </c>
      <c r="V62" s="374">
        <f t="shared" si="13"/>
        <v>-23</v>
      </c>
      <c r="X62" s="345" t="str">
        <f t="shared" si="14"/>
        <v>B</v>
      </c>
      <c r="Z62" s="385" t="str">
        <f t="shared" si="33"/>
        <v xml:space="preserve"> </v>
      </c>
      <c r="AA62" s="385" t="str">
        <f t="shared" si="43"/>
        <v xml:space="preserve"> </v>
      </c>
      <c r="AB62" s="385" t="str">
        <f t="shared" si="44"/>
        <v xml:space="preserve"> </v>
      </c>
      <c r="AC62" s="385">
        <f t="shared" si="37"/>
        <v>1</v>
      </c>
      <c r="AD62" s="382">
        <f t="shared" si="3"/>
        <v>0</v>
      </c>
      <c r="AE62" s="381">
        <f t="shared" si="17"/>
        <v>0</v>
      </c>
      <c r="AF62" s="382">
        <f t="shared" si="18"/>
        <v>-3</v>
      </c>
      <c r="AH62" s="338" t="str">
        <f>IF($B62=0,0,IF($B62&lt;=18,"L","H"))</f>
        <v>L</v>
      </c>
      <c r="AJ62" s="380" t="str">
        <f t="shared" si="34"/>
        <v>T</v>
      </c>
      <c r="AK62" s="380" t="str">
        <f t="shared" si="45"/>
        <v xml:space="preserve"> </v>
      </c>
      <c r="AL62" s="380" t="str">
        <f t="shared" si="46"/>
        <v>E</v>
      </c>
      <c r="AM62" s="380">
        <f t="shared" si="26"/>
        <v>1</v>
      </c>
      <c r="AN62" s="378">
        <f t="shared" si="4"/>
        <v>1</v>
      </c>
      <c r="AO62" s="377">
        <f t="shared" si="20"/>
        <v>0</v>
      </c>
      <c r="AP62" s="378">
        <f t="shared" si="21"/>
        <v>6</v>
      </c>
    </row>
    <row r="63" spans="1:42">
      <c r="A63" s="327">
        <f t="shared" si="5"/>
        <v>53</v>
      </c>
      <c r="B63" s="328">
        <f>Data!B63</f>
        <v>35</v>
      </c>
      <c r="D63" s="334">
        <f>IF(AND(B63&gt;0,B63&lt;=12),1,IF(AND(B63&gt;12,B63&lt;=24),2,IF(AND(B63&gt;24,B63&lt;=36),3,0)))</f>
        <v>3</v>
      </c>
      <c r="E63" s="370"/>
      <c r="F63" s="372" t="str">
        <f t="shared" si="38"/>
        <v>T</v>
      </c>
      <c r="G63" s="372" t="str">
        <f t="shared" si="39"/>
        <v xml:space="preserve"> </v>
      </c>
      <c r="H63" s="372" t="str">
        <f t="shared" si="40"/>
        <v>B</v>
      </c>
      <c r="I63" s="372">
        <f t="shared" si="35"/>
        <v>1</v>
      </c>
      <c r="J63" s="371">
        <f t="shared" si="0"/>
        <v>1</v>
      </c>
      <c r="K63" s="370">
        <f t="shared" si="8"/>
        <v>0</v>
      </c>
      <c r="L63" s="371">
        <f t="shared" si="9"/>
        <v>-15</v>
      </c>
      <c r="N63" s="341">
        <f t="shared" si="1"/>
        <v>3</v>
      </c>
      <c r="P63" s="376" t="str">
        <f t="shared" si="32"/>
        <v xml:space="preserve"> </v>
      </c>
      <c r="Q63" s="376" t="str">
        <f t="shared" si="41"/>
        <v>L</v>
      </c>
      <c r="R63" s="376">
        <f t="shared" si="42"/>
        <v>3</v>
      </c>
      <c r="S63" s="376">
        <f t="shared" si="36"/>
        <v>3</v>
      </c>
      <c r="T63" s="374">
        <f t="shared" si="2"/>
        <v>3</v>
      </c>
      <c r="U63" s="373">
        <f t="shared" si="12"/>
        <v>0</v>
      </c>
      <c r="V63" s="374">
        <f t="shared" si="13"/>
        <v>-26</v>
      </c>
      <c r="X63" s="345" t="str">
        <f t="shared" si="14"/>
        <v>B</v>
      </c>
      <c r="Z63" s="385" t="str">
        <f t="shared" si="33"/>
        <v>T</v>
      </c>
      <c r="AA63" s="385" t="str">
        <f t="shared" si="43"/>
        <v xml:space="preserve"> </v>
      </c>
      <c r="AB63" s="385" t="str">
        <f t="shared" si="44"/>
        <v>B</v>
      </c>
      <c r="AC63" s="385">
        <f t="shared" si="37"/>
        <v>1</v>
      </c>
      <c r="AD63" s="382">
        <f t="shared" si="3"/>
        <v>1</v>
      </c>
      <c r="AE63" s="381">
        <f t="shared" si="17"/>
        <v>0</v>
      </c>
      <c r="AF63" s="382">
        <f t="shared" si="18"/>
        <v>-4</v>
      </c>
      <c r="AH63" s="338" t="str">
        <f>IF($B63=0,0,IF(ISEVEN($B63),"E","O"))</f>
        <v>O</v>
      </c>
      <c r="AJ63" s="380" t="str">
        <f t="shared" si="34"/>
        <v xml:space="preserve"> </v>
      </c>
      <c r="AK63" s="380" t="str">
        <f t="shared" si="45"/>
        <v>L</v>
      </c>
      <c r="AL63" s="380" t="str">
        <f t="shared" si="46"/>
        <v>B</v>
      </c>
      <c r="AM63" s="380">
        <f t="shared" si="26"/>
        <v>2</v>
      </c>
      <c r="AN63" s="378">
        <f t="shared" si="4"/>
        <v>2</v>
      </c>
      <c r="AO63" s="377">
        <f t="shared" si="20"/>
        <v>0</v>
      </c>
      <c r="AP63" s="378">
        <f t="shared" si="21"/>
        <v>4</v>
      </c>
    </row>
    <row r="64" spans="1:42">
      <c r="A64" s="327">
        <f t="shared" si="5"/>
        <v>54</v>
      </c>
      <c r="B64" s="328">
        <f>Data!B64</f>
        <v>21</v>
      </c>
      <c r="D64" s="334" t="str">
        <f>IF(B64=0,0,IF(MOD(B64,3)=1,"A",IF(MOD(B64,3)=2,"B","C")))</f>
        <v>C</v>
      </c>
      <c r="E64" s="370"/>
      <c r="F64" s="372" t="str">
        <f t="shared" si="38"/>
        <v xml:space="preserve"> </v>
      </c>
      <c r="G64" s="372" t="str">
        <f t="shared" si="39"/>
        <v>L</v>
      </c>
      <c r="H64" s="372">
        <f t="shared" si="40"/>
        <v>2</v>
      </c>
      <c r="I64" s="372">
        <f t="shared" si="35"/>
        <v>2</v>
      </c>
      <c r="J64" s="371">
        <f t="shared" si="0"/>
        <v>2</v>
      </c>
      <c r="K64" s="370">
        <f t="shared" si="8"/>
        <v>0</v>
      </c>
      <c r="L64" s="371">
        <f t="shared" si="9"/>
        <v>-17</v>
      </c>
      <c r="N64" s="341">
        <f t="shared" si="1"/>
        <v>2</v>
      </c>
      <c r="P64" s="376" t="str">
        <f t="shared" si="32"/>
        <v xml:space="preserve"> </v>
      </c>
      <c r="Q64" s="376" t="str">
        <f t="shared" si="41"/>
        <v>L</v>
      </c>
      <c r="R64" s="376">
        <f t="shared" si="42"/>
        <v>2</v>
      </c>
      <c r="S64" s="376">
        <f t="shared" si="36"/>
        <v>4</v>
      </c>
      <c r="T64" s="374">
        <f t="shared" si="2"/>
        <v>4</v>
      </c>
      <c r="U64" s="373">
        <f t="shared" si="12"/>
        <v>0</v>
      </c>
      <c r="V64" s="374">
        <f t="shared" si="13"/>
        <v>-30</v>
      </c>
      <c r="X64" s="345" t="str">
        <f t="shared" si="14"/>
        <v>C</v>
      </c>
      <c r="Z64" s="385" t="str">
        <f t="shared" si="33"/>
        <v xml:space="preserve"> </v>
      </c>
      <c r="AA64" s="385" t="str">
        <f t="shared" si="43"/>
        <v>L</v>
      </c>
      <c r="AB64" s="385" t="str">
        <f t="shared" si="44"/>
        <v>B</v>
      </c>
      <c r="AC64" s="385">
        <f t="shared" si="37"/>
        <v>2</v>
      </c>
      <c r="AD64" s="382">
        <f t="shared" si="3"/>
        <v>2</v>
      </c>
      <c r="AE64" s="381">
        <f t="shared" si="17"/>
        <v>0</v>
      </c>
      <c r="AF64" s="382">
        <f t="shared" si="18"/>
        <v>-6</v>
      </c>
      <c r="AH64" s="338" t="str">
        <f>IF($B64=0,0,INDEX($AS$12:$AT$47,$B64,2))</f>
        <v>R</v>
      </c>
      <c r="AJ64" s="380" t="str">
        <f t="shared" si="34"/>
        <v xml:space="preserve"> </v>
      </c>
      <c r="AK64" s="380" t="str">
        <f t="shared" si="45"/>
        <v>L</v>
      </c>
      <c r="AL64" s="380" t="str">
        <f t="shared" si="46"/>
        <v>L</v>
      </c>
      <c r="AM64" s="380">
        <f t="shared" si="26"/>
        <v>3</v>
      </c>
      <c r="AN64" s="378">
        <f t="shared" si="4"/>
        <v>3</v>
      </c>
      <c r="AO64" s="377">
        <f t="shared" si="20"/>
        <v>0</v>
      </c>
      <c r="AP64" s="378">
        <f t="shared" si="21"/>
        <v>1</v>
      </c>
    </row>
    <row r="65" spans="1:42">
      <c r="A65" s="327">
        <f t="shared" si="5"/>
        <v>55</v>
      </c>
      <c r="B65" s="328">
        <f>Data!B65</f>
        <v>26</v>
      </c>
      <c r="D65" s="334">
        <f>IF(AND(B65&gt;0,B65&lt;=12),1,IF(AND(B65&gt;12,B65&lt;=24),2,IF(AND(B65&gt;24,B65&lt;=36),3,0)))</f>
        <v>3</v>
      </c>
      <c r="E65" s="370"/>
      <c r="F65" s="372" t="str">
        <f t="shared" si="38"/>
        <v xml:space="preserve"> </v>
      </c>
      <c r="G65" s="372" t="str">
        <f t="shared" si="39"/>
        <v>L</v>
      </c>
      <c r="H65" s="372" t="str">
        <f t="shared" si="40"/>
        <v>B</v>
      </c>
      <c r="I65" s="372">
        <f t="shared" si="35"/>
        <v>3</v>
      </c>
      <c r="J65" s="371">
        <f t="shared" si="0"/>
        <v>3</v>
      </c>
      <c r="K65" s="370">
        <f t="shared" si="8"/>
        <v>0</v>
      </c>
      <c r="L65" s="371">
        <f t="shared" si="9"/>
        <v>-20</v>
      </c>
      <c r="N65" s="341">
        <f t="shared" si="1"/>
        <v>3</v>
      </c>
      <c r="P65" s="376" t="str">
        <f t="shared" si="32"/>
        <v xml:space="preserve"> </v>
      </c>
      <c r="Q65" s="376" t="str">
        <f t="shared" si="41"/>
        <v>L</v>
      </c>
      <c r="R65" s="376">
        <f t="shared" si="42"/>
        <v>1</v>
      </c>
      <c r="S65" s="376">
        <f t="shared" si="36"/>
        <v>5</v>
      </c>
      <c r="T65" s="374">
        <f t="shared" si="2"/>
        <v>5</v>
      </c>
      <c r="U65" s="373">
        <f t="shared" si="12"/>
        <v>0</v>
      </c>
      <c r="V65" s="374">
        <f t="shared" si="13"/>
        <v>-35</v>
      </c>
      <c r="X65" s="345" t="str">
        <f t="shared" si="14"/>
        <v>B</v>
      </c>
      <c r="Z65" s="385" t="str">
        <f t="shared" si="33"/>
        <v xml:space="preserve"> </v>
      </c>
      <c r="AA65" s="385" t="str">
        <f t="shared" si="43"/>
        <v>W</v>
      </c>
      <c r="AB65" s="385" t="str">
        <f t="shared" si="44"/>
        <v xml:space="preserve"> </v>
      </c>
      <c r="AC65" s="385">
        <f t="shared" si="37"/>
        <v>1</v>
      </c>
      <c r="AD65" s="382">
        <f t="shared" si="3"/>
        <v>0</v>
      </c>
      <c r="AE65" s="381">
        <f t="shared" si="17"/>
        <v>6</v>
      </c>
      <c r="AF65" s="382">
        <f t="shared" si="18"/>
        <v>0</v>
      </c>
      <c r="AH65" s="338" t="str">
        <f>IF($B65=0,0,IF($B65&lt;=18,"L","H"))</f>
        <v>H</v>
      </c>
      <c r="AJ65" s="380" t="str">
        <f t="shared" si="34"/>
        <v xml:space="preserve"> </v>
      </c>
      <c r="AK65" s="380" t="str">
        <f t="shared" si="45"/>
        <v>L</v>
      </c>
      <c r="AL65" s="380" t="str">
        <f t="shared" si="46"/>
        <v>O</v>
      </c>
      <c r="AM65" s="380">
        <f t="shared" si="26"/>
        <v>4</v>
      </c>
      <c r="AN65" s="378">
        <f t="shared" si="4"/>
        <v>4</v>
      </c>
      <c r="AO65" s="377">
        <f t="shared" si="20"/>
        <v>0</v>
      </c>
      <c r="AP65" s="378">
        <f t="shared" si="21"/>
        <v>-3</v>
      </c>
    </row>
    <row r="66" spans="1:42">
      <c r="A66" s="327">
        <f t="shared" si="5"/>
        <v>56</v>
      </c>
      <c r="B66" s="328">
        <f>Data!B66</f>
        <v>29</v>
      </c>
      <c r="D66" s="334" t="str">
        <f>IF(B66=0,0,IF(MOD(B66,3)=1,"A",IF(MOD(B66,3)=2,"B","C")))</f>
        <v>B</v>
      </c>
      <c r="E66" s="370"/>
      <c r="F66" s="372" t="str">
        <f t="shared" si="38"/>
        <v xml:space="preserve"> </v>
      </c>
      <c r="G66" s="372" t="str">
        <f t="shared" si="39"/>
        <v>W</v>
      </c>
      <c r="H66" s="372" t="str">
        <f t="shared" si="40"/>
        <v xml:space="preserve"> </v>
      </c>
      <c r="I66" s="372">
        <f t="shared" si="35"/>
        <v>1</v>
      </c>
      <c r="J66" s="371">
        <f t="shared" si="0"/>
        <v>0</v>
      </c>
      <c r="K66" s="370">
        <f t="shared" si="8"/>
        <v>9</v>
      </c>
      <c r="L66" s="371">
        <f t="shared" si="9"/>
        <v>-11</v>
      </c>
      <c r="N66" s="341">
        <f t="shared" si="1"/>
        <v>3</v>
      </c>
      <c r="P66" s="376" t="str">
        <f t="shared" si="32"/>
        <v xml:space="preserve"> </v>
      </c>
      <c r="Q66" s="376" t="str">
        <f t="shared" si="41"/>
        <v>L</v>
      </c>
      <c r="R66" s="376">
        <f t="shared" si="42"/>
        <v>3</v>
      </c>
      <c r="S66" s="376">
        <f t="shared" si="36"/>
        <v>6</v>
      </c>
      <c r="T66" s="374">
        <f t="shared" si="2"/>
        <v>6</v>
      </c>
      <c r="U66" s="373">
        <f t="shared" si="12"/>
        <v>0</v>
      </c>
      <c r="V66" s="374">
        <f t="shared" si="13"/>
        <v>-41</v>
      </c>
      <c r="X66" s="345" t="str">
        <f t="shared" si="14"/>
        <v>B</v>
      </c>
      <c r="Z66" s="385" t="str">
        <f t="shared" si="33"/>
        <v xml:space="preserve"> </v>
      </c>
      <c r="AA66" s="385" t="str">
        <f t="shared" si="43"/>
        <v xml:space="preserve"> </v>
      </c>
      <c r="AB66" s="385" t="str">
        <f t="shared" si="44"/>
        <v xml:space="preserve"> </v>
      </c>
      <c r="AC66" s="385">
        <f t="shared" si="37"/>
        <v>1</v>
      </c>
      <c r="AD66" s="382">
        <f t="shared" si="3"/>
        <v>0</v>
      </c>
      <c r="AE66" s="381">
        <f t="shared" si="17"/>
        <v>0</v>
      </c>
      <c r="AF66" s="382">
        <f t="shared" si="18"/>
        <v>0</v>
      </c>
      <c r="AH66" s="338" t="str">
        <f>IF($B66=0,0,IF(ISEVEN($B66),"E","O"))</f>
        <v>O</v>
      </c>
      <c r="AJ66" s="380" t="str">
        <f t="shared" si="34"/>
        <v xml:space="preserve"> </v>
      </c>
      <c r="AK66" s="380" t="str">
        <f t="shared" si="45"/>
        <v>W</v>
      </c>
      <c r="AL66" s="380" t="str">
        <f t="shared" si="46"/>
        <v xml:space="preserve"> </v>
      </c>
      <c r="AM66" s="380">
        <f t="shared" si="26"/>
        <v>3</v>
      </c>
      <c r="AN66" s="378">
        <f t="shared" si="4"/>
        <v>0</v>
      </c>
      <c r="AO66" s="377">
        <f t="shared" si="20"/>
        <v>8</v>
      </c>
      <c r="AP66" s="378">
        <f t="shared" si="21"/>
        <v>5</v>
      </c>
    </row>
    <row r="67" spans="1:42">
      <c r="A67" s="327">
        <f t="shared" si="5"/>
        <v>57</v>
      </c>
      <c r="B67" s="328">
        <f>Data!B67</f>
        <v>13</v>
      </c>
      <c r="D67" s="334">
        <f>IF(AND(B67&gt;0,B67&lt;=12),1,IF(AND(B67&gt;12,B67&lt;=24),2,IF(AND(B67&gt;24,B67&lt;=36),3,0)))</f>
        <v>2</v>
      </c>
      <c r="E67" s="370"/>
      <c r="F67" s="372" t="str">
        <f t="shared" si="38"/>
        <v>T</v>
      </c>
      <c r="G67" s="372" t="str">
        <f t="shared" si="39"/>
        <v xml:space="preserve"> </v>
      </c>
      <c r="H67" s="372" t="str">
        <f t="shared" si="40"/>
        <v>B</v>
      </c>
      <c r="I67" s="372">
        <f t="shared" si="35"/>
        <v>1</v>
      </c>
      <c r="J67" s="371">
        <f t="shared" si="0"/>
        <v>1</v>
      </c>
      <c r="K67" s="370">
        <f t="shared" si="8"/>
        <v>0</v>
      </c>
      <c r="L67" s="371">
        <f t="shared" si="9"/>
        <v>-12</v>
      </c>
      <c r="N67" s="341">
        <f t="shared" si="1"/>
        <v>2</v>
      </c>
      <c r="P67" s="376" t="str">
        <f t="shared" si="32"/>
        <v xml:space="preserve"> </v>
      </c>
      <c r="Q67" s="376" t="str">
        <f t="shared" si="41"/>
        <v>L</v>
      </c>
      <c r="R67" s="376">
        <f t="shared" si="42"/>
        <v>1</v>
      </c>
      <c r="S67" s="376">
        <f t="shared" si="36"/>
        <v>7</v>
      </c>
      <c r="T67" s="374">
        <f t="shared" si="2"/>
        <v>7</v>
      </c>
      <c r="U67" s="373">
        <f t="shared" si="12"/>
        <v>0</v>
      </c>
      <c r="V67" s="374">
        <f t="shared" si="13"/>
        <v>-48</v>
      </c>
      <c r="X67" s="345" t="str">
        <f t="shared" si="14"/>
        <v>A</v>
      </c>
      <c r="Z67" s="385" t="str">
        <f t="shared" si="33"/>
        <v>T</v>
      </c>
      <c r="AA67" s="385" t="str">
        <f t="shared" si="43"/>
        <v xml:space="preserve"> </v>
      </c>
      <c r="AB67" s="385" t="str">
        <f t="shared" si="44"/>
        <v>B</v>
      </c>
      <c r="AC67" s="385">
        <f t="shared" si="37"/>
        <v>1</v>
      </c>
      <c r="AD67" s="382">
        <f t="shared" si="3"/>
        <v>1</v>
      </c>
      <c r="AE67" s="381">
        <f t="shared" si="17"/>
        <v>0</v>
      </c>
      <c r="AF67" s="382">
        <f t="shared" si="18"/>
        <v>-1</v>
      </c>
      <c r="AH67" s="338" t="str">
        <f>IF($B67=0,0,INDEX($AS$12:$AT$47,$B67,2))</f>
        <v>B</v>
      </c>
      <c r="AJ67" s="380" t="str">
        <f t="shared" si="34"/>
        <v xml:space="preserve"> </v>
      </c>
      <c r="AK67" s="380" t="str">
        <f t="shared" si="45"/>
        <v xml:space="preserve"> </v>
      </c>
      <c r="AL67" s="380" t="str">
        <f t="shared" si="46"/>
        <v xml:space="preserve"> </v>
      </c>
      <c r="AM67" s="380">
        <f t="shared" si="26"/>
        <v>3</v>
      </c>
      <c r="AN67" s="378">
        <f t="shared" si="4"/>
        <v>0</v>
      </c>
      <c r="AO67" s="377">
        <f t="shared" si="20"/>
        <v>0</v>
      </c>
      <c r="AP67" s="378">
        <f t="shared" si="21"/>
        <v>5</v>
      </c>
    </row>
    <row r="68" spans="1:42">
      <c r="A68" s="327">
        <f t="shared" si="5"/>
        <v>58</v>
      </c>
      <c r="B68" s="328">
        <f>Data!B68</f>
        <v>10</v>
      </c>
      <c r="D68" s="334" t="str">
        <f>IF(B68=0,0,IF(MOD(B68,3)=1,"A",IF(MOD(B68,3)=2,"B","C")))</f>
        <v>A</v>
      </c>
      <c r="E68" s="370"/>
      <c r="F68" s="372" t="str">
        <f t="shared" si="38"/>
        <v xml:space="preserve"> </v>
      </c>
      <c r="G68" s="372" t="str">
        <f t="shared" si="39"/>
        <v>L</v>
      </c>
      <c r="H68" s="372">
        <f t="shared" si="40"/>
        <v>3</v>
      </c>
      <c r="I68" s="372">
        <f t="shared" si="35"/>
        <v>2</v>
      </c>
      <c r="J68" s="371">
        <f t="shared" si="0"/>
        <v>2</v>
      </c>
      <c r="K68" s="370">
        <f t="shared" si="8"/>
        <v>0</v>
      </c>
      <c r="L68" s="371">
        <f t="shared" si="9"/>
        <v>-14</v>
      </c>
      <c r="N68" s="341">
        <f t="shared" si="1"/>
        <v>1</v>
      </c>
      <c r="P68" s="376" t="str">
        <f t="shared" si="32"/>
        <v xml:space="preserve"> </v>
      </c>
      <c r="Q68" s="376" t="str">
        <f t="shared" si="41"/>
        <v>W</v>
      </c>
      <c r="R68" s="376" t="str">
        <f t="shared" si="42"/>
        <v xml:space="preserve"> </v>
      </c>
      <c r="S68" s="376">
        <f t="shared" si="36"/>
        <v>1</v>
      </c>
      <c r="T68" s="374">
        <f t="shared" si="2"/>
        <v>0</v>
      </c>
      <c r="U68" s="373">
        <f t="shared" si="12"/>
        <v>21</v>
      </c>
      <c r="V68" s="374">
        <f t="shared" si="13"/>
        <v>-27</v>
      </c>
      <c r="X68" s="345" t="str">
        <f t="shared" si="14"/>
        <v>A</v>
      </c>
      <c r="Z68" s="385" t="str">
        <f t="shared" si="33"/>
        <v xml:space="preserve"> </v>
      </c>
      <c r="AA68" s="385" t="str">
        <f t="shared" si="43"/>
        <v>L</v>
      </c>
      <c r="AB68" s="385" t="str">
        <f t="shared" si="44"/>
        <v>B</v>
      </c>
      <c r="AC68" s="385">
        <f t="shared" si="37"/>
        <v>2</v>
      </c>
      <c r="AD68" s="382">
        <f t="shared" si="3"/>
        <v>2</v>
      </c>
      <c r="AE68" s="381">
        <f t="shared" si="17"/>
        <v>0</v>
      </c>
      <c r="AF68" s="382">
        <f t="shared" si="18"/>
        <v>-3</v>
      </c>
      <c r="AH68" s="338" t="str">
        <f>IF($B68=0,0,IF($B68&lt;=18,"L","H"))</f>
        <v>L</v>
      </c>
      <c r="AJ68" s="380" t="str">
        <f t="shared" si="34"/>
        <v xml:space="preserve"> </v>
      </c>
      <c r="AK68" s="380" t="str">
        <f t="shared" si="45"/>
        <v xml:space="preserve"> </v>
      </c>
      <c r="AL68" s="380" t="str">
        <f t="shared" si="46"/>
        <v xml:space="preserve"> </v>
      </c>
      <c r="AM68" s="380">
        <f t="shared" si="26"/>
        <v>3</v>
      </c>
      <c r="AN68" s="378">
        <f t="shared" si="4"/>
        <v>0</v>
      </c>
      <c r="AO68" s="377">
        <f t="shared" si="20"/>
        <v>0</v>
      </c>
      <c r="AP68" s="378">
        <f t="shared" si="21"/>
        <v>5</v>
      </c>
    </row>
    <row r="69" spans="1:42">
      <c r="A69" s="327">
        <f t="shared" si="5"/>
        <v>59</v>
      </c>
      <c r="B69" s="328">
        <f>Data!B69</f>
        <v>14</v>
      </c>
      <c r="D69" s="334">
        <f>IF(AND(B69&gt;0,B69&lt;=12),1,IF(AND(B69&gt;12,B69&lt;=24),2,IF(AND(B69&gt;24,B69&lt;=36),3,0)))</f>
        <v>2</v>
      </c>
      <c r="E69" s="370"/>
      <c r="F69" s="372" t="str">
        <f t="shared" si="38"/>
        <v xml:space="preserve"> </v>
      </c>
      <c r="G69" s="372" t="str">
        <f t="shared" si="39"/>
        <v>L</v>
      </c>
      <c r="H69" s="372" t="str">
        <f t="shared" si="40"/>
        <v>C</v>
      </c>
      <c r="I69" s="372">
        <f t="shared" si="35"/>
        <v>3</v>
      </c>
      <c r="J69" s="371">
        <f t="shared" si="0"/>
        <v>3</v>
      </c>
      <c r="K69" s="370">
        <f t="shared" si="8"/>
        <v>0</v>
      </c>
      <c r="L69" s="371">
        <f t="shared" si="9"/>
        <v>-17</v>
      </c>
      <c r="N69" s="341">
        <f t="shared" si="1"/>
        <v>2</v>
      </c>
      <c r="P69" s="376" t="str">
        <f t="shared" si="32"/>
        <v>T</v>
      </c>
      <c r="Q69" s="376" t="str">
        <f t="shared" si="41"/>
        <v xml:space="preserve"> </v>
      </c>
      <c r="R69" s="376">
        <f t="shared" si="42"/>
        <v>2</v>
      </c>
      <c r="S69" s="376">
        <f t="shared" si="36"/>
        <v>1</v>
      </c>
      <c r="T69" s="374">
        <f t="shared" si="2"/>
        <v>1</v>
      </c>
      <c r="U69" s="373">
        <f t="shared" si="12"/>
        <v>0</v>
      </c>
      <c r="V69" s="374">
        <f t="shared" si="13"/>
        <v>-28</v>
      </c>
      <c r="X69" s="345" t="str">
        <f t="shared" si="14"/>
        <v>B</v>
      </c>
      <c r="Z69" s="385" t="str">
        <f t="shared" si="33"/>
        <v xml:space="preserve"> </v>
      </c>
      <c r="AA69" s="385" t="str">
        <f t="shared" si="43"/>
        <v>W</v>
      </c>
      <c r="AB69" s="385" t="str">
        <f t="shared" si="44"/>
        <v xml:space="preserve"> </v>
      </c>
      <c r="AC69" s="385">
        <f t="shared" si="37"/>
        <v>1</v>
      </c>
      <c r="AD69" s="382">
        <f t="shared" si="3"/>
        <v>0</v>
      </c>
      <c r="AE69" s="381">
        <f t="shared" si="17"/>
        <v>6</v>
      </c>
      <c r="AF69" s="382">
        <f t="shared" si="18"/>
        <v>3</v>
      </c>
      <c r="AH69" s="338" t="str">
        <f>IF($B69=0,0,IF(ISEVEN($B69),"E","O"))</f>
        <v>E</v>
      </c>
      <c r="AJ69" s="380" t="str">
        <f t="shared" si="34"/>
        <v>T</v>
      </c>
      <c r="AK69" s="380" t="str">
        <f t="shared" si="45"/>
        <v xml:space="preserve"> </v>
      </c>
      <c r="AL69" s="380" t="str">
        <f t="shared" si="46"/>
        <v>R</v>
      </c>
      <c r="AM69" s="380">
        <f t="shared" si="26"/>
        <v>3</v>
      </c>
      <c r="AN69" s="378">
        <f t="shared" si="4"/>
        <v>3</v>
      </c>
      <c r="AO69" s="377">
        <f t="shared" si="20"/>
        <v>0</v>
      </c>
      <c r="AP69" s="378">
        <f t="shared" si="21"/>
        <v>2</v>
      </c>
    </row>
    <row r="70" spans="1:42">
      <c r="A70" s="327">
        <f t="shared" si="5"/>
        <v>60</v>
      </c>
      <c r="B70" s="328">
        <f>Data!B70</f>
        <v>19</v>
      </c>
      <c r="D70" s="334" t="str">
        <f>IF(B70=0,0,IF(MOD(B70,3)=1,"A",IF(MOD(B70,3)=2,"B","C")))</f>
        <v>A</v>
      </c>
      <c r="E70" s="370"/>
      <c r="F70" s="372" t="str">
        <f t="shared" si="38"/>
        <v xml:space="preserve"> </v>
      </c>
      <c r="G70" s="372" t="str">
        <f t="shared" si="39"/>
        <v>L</v>
      </c>
      <c r="H70" s="372">
        <f t="shared" si="40"/>
        <v>3</v>
      </c>
      <c r="I70" s="372">
        <f t="shared" si="35"/>
        <v>4</v>
      </c>
      <c r="J70" s="371">
        <f t="shared" si="0"/>
        <v>4</v>
      </c>
      <c r="K70" s="370">
        <f t="shared" si="8"/>
        <v>0</v>
      </c>
      <c r="L70" s="371">
        <f t="shared" si="9"/>
        <v>-21</v>
      </c>
      <c r="N70" s="341">
        <f t="shared" si="1"/>
        <v>2</v>
      </c>
      <c r="P70" s="376" t="str">
        <f t="shared" si="32"/>
        <v xml:space="preserve"> </v>
      </c>
      <c r="Q70" s="376" t="str">
        <f t="shared" si="41"/>
        <v>W</v>
      </c>
      <c r="R70" s="376" t="str">
        <f t="shared" si="42"/>
        <v xml:space="preserve"> </v>
      </c>
      <c r="S70" s="376">
        <f t="shared" si="36"/>
        <v>1</v>
      </c>
      <c r="T70" s="374">
        <f t="shared" si="2"/>
        <v>0</v>
      </c>
      <c r="U70" s="373">
        <f t="shared" si="12"/>
        <v>3</v>
      </c>
      <c r="V70" s="374">
        <f t="shared" si="13"/>
        <v>-25</v>
      </c>
      <c r="X70" s="345" t="str">
        <f t="shared" si="14"/>
        <v>A</v>
      </c>
      <c r="Z70" s="385" t="str">
        <f t="shared" si="33"/>
        <v>T</v>
      </c>
      <c r="AA70" s="385" t="str">
        <f t="shared" si="43"/>
        <v xml:space="preserve"> </v>
      </c>
      <c r="AB70" s="385" t="str">
        <f t="shared" si="44"/>
        <v>B</v>
      </c>
      <c r="AC70" s="385">
        <f t="shared" si="37"/>
        <v>1</v>
      </c>
      <c r="AD70" s="382">
        <f t="shared" si="3"/>
        <v>1</v>
      </c>
      <c r="AE70" s="381">
        <f t="shared" si="17"/>
        <v>0</v>
      </c>
      <c r="AF70" s="382">
        <f t="shared" si="18"/>
        <v>2</v>
      </c>
      <c r="AH70" s="338" t="str">
        <f>IF($B70=0,0,INDEX($AS$12:$AT$47,$B70,2))</f>
        <v>R</v>
      </c>
      <c r="AJ70" s="380" t="str">
        <f t="shared" si="34"/>
        <v xml:space="preserve"> </v>
      </c>
      <c r="AK70" s="380" t="str">
        <f t="shared" si="45"/>
        <v>W</v>
      </c>
      <c r="AL70" s="380" t="str">
        <f t="shared" si="46"/>
        <v xml:space="preserve"> </v>
      </c>
      <c r="AM70" s="380">
        <f t="shared" si="26"/>
        <v>2</v>
      </c>
      <c r="AN70" s="378">
        <f t="shared" si="4"/>
        <v>0</v>
      </c>
      <c r="AO70" s="377">
        <f t="shared" si="20"/>
        <v>6</v>
      </c>
      <c r="AP70" s="378">
        <f t="shared" si="21"/>
        <v>8</v>
      </c>
    </row>
    <row r="71" spans="1:42">
      <c r="A71" s="327">
        <f t="shared" si="5"/>
        <v>61</v>
      </c>
      <c r="B71" s="328">
        <f>Data!B71</f>
        <v>9</v>
      </c>
      <c r="D71" s="334">
        <f>IF(AND(B71&gt;0,B71&lt;=12),1,IF(AND(B71&gt;12,B71&lt;=24),2,IF(AND(B71&gt;24,B71&lt;=36),3,0)))</f>
        <v>1</v>
      </c>
      <c r="E71" s="370"/>
      <c r="F71" s="372" t="str">
        <f t="shared" si="38"/>
        <v xml:space="preserve"> </v>
      </c>
      <c r="G71" s="372" t="str">
        <f t="shared" si="39"/>
        <v>L</v>
      </c>
      <c r="H71" s="372" t="str">
        <f t="shared" si="40"/>
        <v>B</v>
      </c>
      <c r="I71" s="372">
        <f t="shared" si="35"/>
        <v>5</v>
      </c>
      <c r="J71" s="371">
        <f t="shared" si="0"/>
        <v>5</v>
      </c>
      <c r="K71" s="370">
        <f t="shared" si="8"/>
        <v>0</v>
      </c>
      <c r="L71" s="371">
        <f t="shared" si="9"/>
        <v>-26</v>
      </c>
      <c r="N71" s="341">
        <f t="shared" si="1"/>
        <v>1</v>
      </c>
      <c r="P71" s="376" t="str">
        <f t="shared" si="32"/>
        <v>T</v>
      </c>
      <c r="Q71" s="376" t="str">
        <f t="shared" si="41"/>
        <v xml:space="preserve"> </v>
      </c>
      <c r="R71" s="376">
        <f t="shared" si="42"/>
        <v>3</v>
      </c>
      <c r="S71" s="376">
        <f t="shared" si="36"/>
        <v>1</v>
      </c>
      <c r="T71" s="374">
        <f t="shared" si="2"/>
        <v>1</v>
      </c>
      <c r="U71" s="373">
        <f t="shared" si="12"/>
        <v>0</v>
      </c>
      <c r="V71" s="374">
        <f t="shared" si="13"/>
        <v>-26</v>
      </c>
      <c r="X71" s="345" t="str">
        <f t="shared" si="14"/>
        <v>C</v>
      </c>
      <c r="Z71" s="385" t="str">
        <f t="shared" si="33"/>
        <v xml:space="preserve"> </v>
      </c>
      <c r="AA71" s="385" t="str">
        <f t="shared" si="43"/>
        <v>L</v>
      </c>
      <c r="AB71" s="385" t="str">
        <f t="shared" si="44"/>
        <v>B</v>
      </c>
      <c r="AC71" s="385">
        <f t="shared" si="37"/>
        <v>2</v>
      </c>
      <c r="AD71" s="382">
        <f t="shared" si="3"/>
        <v>2</v>
      </c>
      <c r="AE71" s="381">
        <f t="shared" si="17"/>
        <v>0</v>
      </c>
      <c r="AF71" s="382">
        <f t="shared" si="18"/>
        <v>0</v>
      </c>
      <c r="AH71" s="338" t="str">
        <f>IF($B71=0,0,IF($B71&lt;=18,"L","H"))</f>
        <v>L</v>
      </c>
      <c r="AJ71" s="380" t="str">
        <f t="shared" si="34"/>
        <v>T</v>
      </c>
      <c r="AK71" s="380" t="str">
        <f t="shared" si="45"/>
        <v xml:space="preserve"> </v>
      </c>
      <c r="AL71" s="380" t="str">
        <f t="shared" si="46"/>
        <v>O</v>
      </c>
      <c r="AM71" s="380">
        <f t="shared" si="26"/>
        <v>2</v>
      </c>
      <c r="AN71" s="378">
        <f t="shared" si="4"/>
        <v>2</v>
      </c>
      <c r="AO71" s="377">
        <f t="shared" si="20"/>
        <v>0</v>
      </c>
      <c r="AP71" s="378">
        <f t="shared" si="21"/>
        <v>6</v>
      </c>
    </row>
    <row r="72" spans="1:42">
      <c r="A72" s="327">
        <f t="shared" si="5"/>
        <v>62</v>
      </c>
      <c r="B72" s="328">
        <f>Data!B72</f>
        <v>31</v>
      </c>
      <c r="D72" s="334" t="str">
        <f>IF(B72=0,0,IF(MOD(B72,3)=1,"A",IF(MOD(B72,3)=2,"B","C")))</f>
        <v>A</v>
      </c>
      <c r="E72" s="370"/>
      <c r="F72" s="372" t="str">
        <f t="shared" si="38"/>
        <v xml:space="preserve"> </v>
      </c>
      <c r="G72" s="372" t="str">
        <f t="shared" si="39"/>
        <v>L</v>
      </c>
      <c r="H72" s="372">
        <f t="shared" si="40"/>
        <v>2</v>
      </c>
      <c r="I72" s="372">
        <f t="shared" si="35"/>
        <v>6</v>
      </c>
      <c r="J72" s="371">
        <f t="shared" si="0"/>
        <v>6</v>
      </c>
      <c r="K72" s="370">
        <f t="shared" si="8"/>
        <v>0</v>
      </c>
      <c r="L72" s="371">
        <f t="shared" si="9"/>
        <v>-32</v>
      </c>
      <c r="N72" s="341">
        <f t="shared" si="1"/>
        <v>3</v>
      </c>
      <c r="P72" s="376" t="str">
        <f t="shared" si="32"/>
        <v xml:space="preserve"> </v>
      </c>
      <c r="Q72" s="376" t="str">
        <f t="shared" si="41"/>
        <v>W</v>
      </c>
      <c r="R72" s="376" t="str">
        <f t="shared" si="42"/>
        <v xml:space="preserve"> </v>
      </c>
      <c r="S72" s="376">
        <f t="shared" si="36"/>
        <v>1</v>
      </c>
      <c r="T72" s="374">
        <f t="shared" si="2"/>
        <v>0</v>
      </c>
      <c r="U72" s="373">
        <f t="shared" si="12"/>
        <v>3</v>
      </c>
      <c r="V72" s="374">
        <f t="shared" si="13"/>
        <v>-23</v>
      </c>
      <c r="X72" s="345" t="str">
        <f t="shared" si="14"/>
        <v>A</v>
      </c>
      <c r="Z72" s="385" t="str">
        <f t="shared" si="33"/>
        <v xml:space="preserve"> </v>
      </c>
      <c r="AA72" s="385" t="str">
        <f t="shared" si="43"/>
        <v>L</v>
      </c>
      <c r="AB72" s="385" t="str">
        <f t="shared" si="44"/>
        <v>A</v>
      </c>
      <c r="AC72" s="385">
        <f t="shared" si="37"/>
        <v>3</v>
      </c>
      <c r="AD72" s="382">
        <f t="shared" si="3"/>
        <v>3</v>
      </c>
      <c r="AE72" s="381">
        <f t="shared" si="17"/>
        <v>0</v>
      </c>
      <c r="AF72" s="382">
        <f t="shared" si="18"/>
        <v>-3</v>
      </c>
      <c r="AH72" s="338" t="str">
        <f>IF($B72=0,0,IF(ISEVEN($B72),"E","O"))</f>
        <v>O</v>
      </c>
      <c r="AJ72" s="380" t="str">
        <f t="shared" si="34"/>
        <v xml:space="preserve"> </v>
      </c>
      <c r="AK72" s="380" t="str">
        <f t="shared" si="45"/>
        <v>W</v>
      </c>
      <c r="AL72" s="380" t="str">
        <f t="shared" si="46"/>
        <v xml:space="preserve"> </v>
      </c>
      <c r="AM72" s="380">
        <f t="shared" si="26"/>
        <v>1</v>
      </c>
      <c r="AN72" s="378">
        <f t="shared" si="4"/>
        <v>0</v>
      </c>
      <c r="AO72" s="377">
        <f t="shared" si="20"/>
        <v>4</v>
      </c>
      <c r="AP72" s="378">
        <f t="shared" si="21"/>
        <v>10</v>
      </c>
    </row>
    <row r="73" spans="1:42">
      <c r="A73" s="327">
        <f t="shared" si="5"/>
        <v>63</v>
      </c>
      <c r="B73" s="328">
        <f>Data!B73</f>
        <v>29</v>
      </c>
      <c r="D73" s="334">
        <f>IF(AND(B73&gt;0,B73&lt;=12),1,IF(AND(B73&gt;12,B73&lt;=24),2,IF(AND(B73&gt;24,B73&lt;=36),3,0)))</f>
        <v>3</v>
      </c>
      <c r="E73" s="370"/>
      <c r="F73" s="372" t="str">
        <f t="shared" si="38"/>
        <v xml:space="preserve"> </v>
      </c>
      <c r="G73" s="372" t="str">
        <f t="shared" si="39"/>
        <v>L</v>
      </c>
      <c r="H73" s="372" t="str">
        <f t="shared" si="40"/>
        <v>A</v>
      </c>
      <c r="I73" s="372">
        <f t="shared" si="35"/>
        <v>7</v>
      </c>
      <c r="J73" s="371">
        <f t="shared" si="0"/>
        <v>7</v>
      </c>
      <c r="K73" s="370">
        <f t="shared" si="8"/>
        <v>0</v>
      </c>
      <c r="L73" s="371">
        <f t="shared" si="9"/>
        <v>-39</v>
      </c>
      <c r="N73" s="341">
        <f t="shared" si="1"/>
        <v>3</v>
      </c>
      <c r="P73" s="376" t="str">
        <f t="shared" si="32"/>
        <v>T</v>
      </c>
      <c r="Q73" s="376" t="str">
        <f t="shared" si="41"/>
        <v xml:space="preserve"> </v>
      </c>
      <c r="R73" s="376">
        <f t="shared" si="42"/>
        <v>1</v>
      </c>
      <c r="S73" s="376">
        <f t="shared" si="36"/>
        <v>1</v>
      </c>
      <c r="T73" s="374">
        <f t="shared" si="2"/>
        <v>1</v>
      </c>
      <c r="U73" s="373">
        <f t="shared" si="12"/>
        <v>0</v>
      </c>
      <c r="V73" s="374">
        <f t="shared" si="13"/>
        <v>-24</v>
      </c>
      <c r="X73" s="345" t="str">
        <f t="shared" si="14"/>
        <v>B</v>
      </c>
      <c r="Z73" s="385" t="str">
        <f t="shared" si="33"/>
        <v xml:space="preserve"> </v>
      </c>
      <c r="AA73" s="385" t="str">
        <f t="shared" si="43"/>
        <v>L</v>
      </c>
      <c r="AB73" s="385" t="str">
        <f t="shared" si="44"/>
        <v>A</v>
      </c>
      <c r="AC73" s="385">
        <f t="shared" si="37"/>
        <v>4</v>
      </c>
      <c r="AD73" s="382">
        <f t="shared" si="3"/>
        <v>4</v>
      </c>
      <c r="AE73" s="381">
        <f t="shared" si="17"/>
        <v>0</v>
      </c>
      <c r="AF73" s="382">
        <f t="shared" si="18"/>
        <v>-7</v>
      </c>
      <c r="AH73" s="338" t="str">
        <f>IF($B73=0,0,INDEX($AS$12:$AT$47,$B73,2))</f>
        <v>B</v>
      </c>
      <c r="AJ73" s="380" t="str">
        <f t="shared" si="34"/>
        <v xml:space="preserve"> </v>
      </c>
      <c r="AK73" s="380" t="str">
        <f t="shared" si="45"/>
        <v xml:space="preserve"> </v>
      </c>
      <c r="AL73" s="380" t="str">
        <f t="shared" si="46"/>
        <v xml:space="preserve"> </v>
      </c>
      <c r="AM73" s="380">
        <f t="shared" si="26"/>
        <v>1</v>
      </c>
      <c r="AN73" s="378">
        <f t="shared" si="4"/>
        <v>0</v>
      </c>
      <c r="AO73" s="377">
        <f t="shared" si="20"/>
        <v>0</v>
      </c>
      <c r="AP73" s="378">
        <f t="shared" si="21"/>
        <v>10</v>
      </c>
    </row>
    <row r="74" spans="1:42">
      <c r="A74" s="327">
        <f t="shared" si="5"/>
        <v>64</v>
      </c>
      <c r="B74" s="328">
        <f>Data!B74</f>
        <v>22</v>
      </c>
      <c r="D74" s="334" t="str">
        <f>IF(B74=0,0,IF(MOD(B74,3)=1,"A",IF(MOD(B74,3)=2,"B","C")))</f>
        <v>A</v>
      </c>
      <c r="E74" s="370"/>
      <c r="F74" s="372" t="str">
        <f t="shared" si="38"/>
        <v xml:space="preserve"> </v>
      </c>
      <c r="G74" s="372" t="str">
        <f t="shared" si="39"/>
        <v>W</v>
      </c>
      <c r="H74" s="372" t="str">
        <f t="shared" si="40"/>
        <v xml:space="preserve"> </v>
      </c>
      <c r="I74" s="372">
        <f t="shared" si="35"/>
        <v>1</v>
      </c>
      <c r="J74" s="371">
        <f t="shared" si="0"/>
        <v>0</v>
      </c>
      <c r="K74" s="370">
        <f t="shared" si="8"/>
        <v>21</v>
      </c>
      <c r="L74" s="371">
        <f t="shared" si="9"/>
        <v>-18</v>
      </c>
      <c r="N74" s="341">
        <f t="shared" si="1"/>
        <v>2</v>
      </c>
      <c r="P74" s="376" t="str">
        <f t="shared" si="32"/>
        <v xml:space="preserve"> </v>
      </c>
      <c r="Q74" s="376" t="str">
        <f t="shared" si="41"/>
        <v>L</v>
      </c>
      <c r="R74" s="376">
        <f t="shared" si="42"/>
        <v>2</v>
      </c>
      <c r="S74" s="376">
        <f t="shared" si="36"/>
        <v>2</v>
      </c>
      <c r="T74" s="374">
        <f t="shared" si="2"/>
        <v>2</v>
      </c>
      <c r="U74" s="373">
        <f t="shared" si="12"/>
        <v>0</v>
      </c>
      <c r="V74" s="374">
        <f t="shared" si="13"/>
        <v>-26</v>
      </c>
      <c r="X74" s="345" t="str">
        <f t="shared" si="14"/>
        <v>A</v>
      </c>
      <c r="Z74" s="385" t="str">
        <f t="shared" si="33"/>
        <v xml:space="preserve"> </v>
      </c>
      <c r="AA74" s="385" t="str">
        <f t="shared" si="43"/>
        <v>W</v>
      </c>
      <c r="AB74" s="385" t="str">
        <f t="shared" si="44"/>
        <v xml:space="preserve"> </v>
      </c>
      <c r="AC74" s="385">
        <f t="shared" si="37"/>
        <v>1</v>
      </c>
      <c r="AD74" s="382">
        <f t="shared" si="3"/>
        <v>0</v>
      </c>
      <c r="AE74" s="381">
        <f t="shared" si="17"/>
        <v>12</v>
      </c>
      <c r="AF74" s="382">
        <f t="shared" si="18"/>
        <v>5</v>
      </c>
      <c r="AH74" s="338" t="str">
        <f>IF($B74=0,0,IF($B74&lt;=18,"L","H"))</f>
        <v>H</v>
      </c>
      <c r="AJ74" s="380" t="str">
        <f t="shared" si="34"/>
        <v>T</v>
      </c>
      <c r="AK74" s="380" t="str">
        <f t="shared" si="45"/>
        <v xml:space="preserve"> </v>
      </c>
      <c r="AL74" s="380" t="str">
        <f t="shared" si="46"/>
        <v>E</v>
      </c>
      <c r="AM74" s="380">
        <f t="shared" si="26"/>
        <v>1</v>
      </c>
      <c r="AN74" s="378">
        <f t="shared" si="4"/>
        <v>1</v>
      </c>
      <c r="AO74" s="377">
        <f t="shared" si="20"/>
        <v>0</v>
      </c>
      <c r="AP74" s="378">
        <f t="shared" si="21"/>
        <v>9</v>
      </c>
    </row>
    <row r="75" spans="1:42">
      <c r="A75" s="327">
        <f t="shared" si="5"/>
        <v>65</v>
      </c>
      <c r="B75" s="328">
        <f>Data!B75</f>
        <v>7</v>
      </c>
      <c r="D75" s="334">
        <f>IF(AND(B75&gt;0,B75&lt;=12),1,IF(AND(B75&gt;12,B75&lt;=24),2,IF(AND(B75&gt;24,B75&lt;=36),3,0)))</f>
        <v>1</v>
      </c>
      <c r="E75" s="370"/>
      <c r="F75" s="372" t="str">
        <f t="shared" si="38"/>
        <v>T</v>
      </c>
      <c r="G75" s="372" t="str">
        <f t="shared" si="39"/>
        <v xml:space="preserve"> </v>
      </c>
      <c r="H75" s="372" t="str">
        <f t="shared" si="40"/>
        <v>A</v>
      </c>
      <c r="I75" s="372">
        <f t="shared" si="35"/>
        <v>1</v>
      </c>
      <c r="J75" s="371">
        <f t="shared" si="0"/>
        <v>1</v>
      </c>
      <c r="K75" s="370">
        <f t="shared" si="8"/>
        <v>0</v>
      </c>
      <c r="L75" s="371">
        <f t="shared" si="9"/>
        <v>-19</v>
      </c>
      <c r="N75" s="341">
        <f t="shared" si="1"/>
        <v>1</v>
      </c>
      <c r="P75" s="376" t="str">
        <f t="shared" si="32"/>
        <v xml:space="preserve"> </v>
      </c>
      <c r="Q75" s="376" t="str">
        <f t="shared" si="41"/>
        <v>L</v>
      </c>
      <c r="R75" s="376">
        <f t="shared" si="42"/>
        <v>2</v>
      </c>
      <c r="S75" s="376">
        <f t="shared" si="36"/>
        <v>3</v>
      </c>
      <c r="T75" s="374">
        <f t="shared" si="2"/>
        <v>3</v>
      </c>
      <c r="U75" s="373">
        <f t="shared" si="12"/>
        <v>0</v>
      </c>
      <c r="V75" s="374">
        <f t="shared" si="13"/>
        <v>-29</v>
      </c>
      <c r="X75" s="345" t="str">
        <f t="shared" si="14"/>
        <v>A</v>
      </c>
      <c r="Z75" s="385" t="str">
        <f t="shared" si="33"/>
        <v>T</v>
      </c>
      <c r="AA75" s="385" t="str">
        <f t="shared" si="43"/>
        <v xml:space="preserve"> </v>
      </c>
      <c r="AB75" s="385" t="str">
        <f t="shared" si="44"/>
        <v>A</v>
      </c>
      <c r="AC75" s="385">
        <f t="shared" si="37"/>
        <v>1</v>
      </c>
      <c r="AD75" s="382">
        <f t="shared" si="3"/>
        <v>1</v>
      </c>
      <c r="AE75" s="381">
        <f t="shared" si="17"/>
        <v>0</v>
      </c>
      <c r="AF75" s="382">
        <f t="shared" si="18"/>
        <v>4</v>
      </c>
      <c r="AH75" s="338" t="str">
        <f>IF($B75=0,0,IF(ISEVEN($B75),"E","O"))</f>
        <v>O</v>
      </c>
      <c r="AJ75" s="380" t="str">
        <f t="shared" si="34"/>
        <v xml:space="preserve"> </v>
      </c>
      <c r="AK75" s="380" t="str">
        <f t="shared" si="45"/>
        <v>L</v>
      </c>
      <c r="AL75" s="380" t="str">
        <f t="shared" si="46"/>
        <v>R</v>
      </c>
      <c r="AM75" s="380">
        <f t="shared" si="26"/>
        <v>2</v>
      </c>
      <c r="AN75" s="378">
        <f t="shared" si="4"/>
        <v>2</v>
      </c>
      <c r="AO75" s="377">
        <f t="shared" si="20"/>
        <v>0</v>
      </c>
      <c r="AP75" s="378">
        <f t="shared" si="21"/>
        <v>7</v>
      </c>
    </row>
    <row r="76" spans="1:42">
      <c r="A76" s="327">
        <f t="shared" si="5"/>
        <v>66</v>
      </c>
      <c r="B76" s="328">
        <f>Data!B76</f>
        <v>8</v>
      </c>
      <c r="D76" s="334" t="str">
        <f>IF(B76=0,0,IF(MOD(B76,3)=1,"A",IF(MOD(B76,3)=2,"B","C")))</f>
        <v>B</v>
      </c>
      <c r="E76" s="370"/>
      <c r="F76" s="372" t="str">
        <f t="shared" si="38"/>
        <v xml:space="preserve"> </v>
      </c>
      <c r="G76" s="372" t="str">
        <f t="shared" si="39"/>
        <v>L</v>
      </c>
      <c r="H76" s="372">
        <f t="shared" si="40"/>
        <v>1</v>
      </c>
      <c r="I76" s="372">
        <f t="shared" si="35"/>
        <v>2</v>
      </c>
      <c r="J76" s="371">
        <f t="shared" ref="J76:J139" si="47">IF(H76=" ",0,I76)</f>
        <v>2</v>
      </c>
      <c r="K76" s="370">
        <f t="shared" si="8"/>
        <v>0</v>
      </c>
      <c r="L76" s="371">
        <f t="shared" si="9"/>
        <v>-21</v>
      </c>
      <c r="N76" s="341">
        <f t="shared" ref="N76:N139" si="48">IF(AND(B76&gt;0,B76&lt;=12),1,IF(AND(B76&gt;12,B76&lt;=24),2,IF(AND(B76&gt;24,B76&lt;=36),3,0)))</f>
        <v>1</v>
      </c>
      <c r="P76" s="376" t="str">
        <f t="shared" si="32"/>
        <v xml:space="preserve"> </v>
      </c>
      <c r="Q76" s="376" t="str">
        <f t="shared" si="41"/>
        <v>L</v>
      </c>
      <c r="R76" s="376">
        <f t="shared" si="42"/>
        <v>1</v>
      </c>
      <c r="S76" s="376">
        <f t="shared" si="36"/>
        <v>4</v>
      </c>
      <c r="T76" s="374">
        <f t="shared" ref="T76:T139" si="49">IF(R76=" ",0,S76)</f>
        <v>4</v>
      </c>
      <c r="U76" s="373">
        <f t="shared" si="12"/>
        <v>0</v>
      </c>
      <c r="V76" s="374">
        <f t="shared" si="13"/>
        <v>-33</v>
      </c>
      <c r="X76" s="345" t="str">
        <f t="shared" si="14"/>
        <v>B</v>
      </c>
      <c r="Z76" s="385" t="str">
        <f t="shared" si="33"/>
        <v xml:space="preserve"> </v>
      </c>
      <c r="AA76" s="385" t="str">
        <f t="shared" si="43"/>
        <v>L</v>
      </c>
      <c r="AB76" s="385" t="str">
        <f t="shared" si="44"/>
        <v>C</v>
      </c>
      <c r="AC76" s="385">
        <f t="shared" si="37"/>
        <v>2</v>
      </c>
      <c r="AD76" s="382">
        <f t="shared" ref="AD76:AD139" si="50">IF(AB76=" ",0,AC76)</f>
        <v>2</v>
      </c>
      <c r="AE76" s="381">
        <f t="shared" si="17"/>
        <v>0</v>
      </c>
      <c r="AF76" s="382">
        <f t="shared" si="18"/>
        <v>2</v>
      </c>
      <c r="AH76" s="338" t="str">
        <f>IF($B76=0,0,INDEX($AS$12:$AT$47,$B76,2))</f>
        <v>B</v>
      </c>
      <c r="AJ76" s="380" t="str">
        <f t="shared" si="34"/>
        <v xml:space="preserve"> </v>
      </c>
      <c r="AK76" s="380" t="str">
        <f t="shared" si="45"/>
        <v>L</v>
      </c>
      <c r="AL76" s="380" t="str">
        <f t="shared" si="46"/>
        <v>L</v>
      </c>
      <c r="AM76" s="380">
        <f t="shared" si="26"/>
        <v>3</v>
      </c>
      <c r="AN76" s="378">
        <f t="shared" ref="AN76:AN139" si="51">IF(AL76=" ",0,AM76)</f>
        <v>3</v>
      </c>
      <c r="AO76" s="377">
        <f t="shared" si="20"/>
        <v>0</v>
      </c>
      <c r="AP76" s="378">
        <f t="shared" si="21"/>
        <v>4</v>
      </c>
    </row>
    <row r="77" spans="1:42">
      <c r="A77" s="327">
        <f t="shared" ref="A77:A140" si="52">A76+1</f>
        <v>67</v>
      </c>
      <c r="B77" s="328">
        <f>Data!B77</f>
        <v>2</v>
      </c>
      <c r="D77" s="334">
        <f>IF(AND(B77&gt;0,B77&lt;=12),1,IF(AND(B77&gt;12,B77&lt;=24),2,IF(AND(B77&gt;24,B77&lt;=36),3,0)))</f>
        <v>1</v>
      </c>
      <c r="E77" s="370"/>
      <c r="F77" s="372" t="str">
        <f t="shared" si="38"/>
        <v xml:space="preserve"> </v>
      </c>
      <c r="G77" s="372" t="str">
        <f t="shared" si="39"/>
        <v>W</v>
      </c>
      <c r="H77" s="372" t="str">
        <f t="shared" si="40"/>
        <v xml:space="preserve"> </v>
      </c>
      <c r="I77" s="372">
        <f t="shared" si="35"/>
        <v>1</v>
      </c>
      <c r="J77" s="371">
        <f t="shared" si="47"/>
        <v>0</v>
      </c>
      <c r="K77" s="370">
        <f t="shared" ref="K77:K140" si="53">IF(G77="W",J76*3,0)</f>
        <v>6</v>
      </c>
      <c r="L77" s="371">
        <f t="shared" ref="L77:L140" si="54">L76-J77+K77</f>
        <v>-15</v>
      </c>
      <c r="N77" s="341">
        <f t="shared" si="48"/>
        <v>1</v>
      </c>
      <c r="P77" s="376" t="str">
        <f t="shared" si="32"/>
        <v xml:space="preserve"> </v>
      </c>
      <c r="Q77" s="376" t="str">
        <f t="shared" si="41"/>
        <v>W</v>
      </c>
      <c r="R77" s="376" t="str">
        <f t="shared" si="42"/>
        <v xml:space="preserve"> </v>
      </c>
      <c r="S77" s="376">
        <f t="shared" si="36"/>
        <v>1</v>
      </c>
      <c r="T77" s="374">
        <f t="shared" si="49"/>
        <v>0</v>
      </c>
      <c r="U77" s="373">
        <f t="shared" ref="U77:U140" si="55">IF(Q77="W",T76*3,0)</f>
        <v>12</v>
      </c>
      <c r="V77" s="374">
        <f t="shared" ref="V77:V140" si="56">V76-T77+U77</f>
        <v>-21</v>
      </c>
      <c r="X77" s="345" t="str">
        <f t="shared" ref="X77:X140" si="57">IF(B77=0,0,IF(MOD(B77,3)=1,"A",IF(MOD(B77,3)=2,"B","C")))</f>
        <v>B</v>
      </c>
      <c r="Z77" s="385" t="str">
        <f t="shared" si="33"/>
        <v xml:space="preserve"> </v>
      </c>
      <c r="AA77" s="385" t="str">
        <f t="shared" si="43"/>
        <v>L</v>
      </c>
      <c r="AB77" s="385" t="str">
        <f t="shared" si="44"/>
        <v>A</v>
      </c>
      <c r="AC77" s="385">
        <f t="shared" si="37"/>
        <v>3</v>
      </c>
      <c r="AD77" s="382">
        <f t="shared" si="50"/>
        <v>3</v>
      </c>
      <c r="AE77" s="381">
        <f t="shared" ref="AE77:AE140" si="58">IF(AA77="W",AD76*3,0)</f>
        <v>0</v>
      </c>
      <c r="AF77" s="382">
        <f t="shared" ref="AF77:AF140" si="59">AF76-AD77+AE77</f>
        <v>-1</v>
      </c>
      <c r="AH77" s="338" t="str">
        <f>IF($B77=0,0,IF($B77&lt;=18,"L","H"))</f>
        <v>L</v>
      </c>
      <c r="AJ77" s="380" t="str">
        <f t="shared" si="34"/>
        <v xml:space="preserve"> </v>
      </c>
      <c r="AK77" s="380" t="str">
        <f t="shared" si="45"/>
        <v>W</v>
      </c>
      <c r="AL77" s="380" t="str">
        <f t="shared" si="46"/>
        <v xml:space="preserve"> </v>
      </c>
      <c r="AM77" s="380">
        <f t="shared" si="26"/>
        <v>2</v>
      </c>
      <c r="AN77" s="378">
        <f t="shared" si="51"/>
        <v>0</v>
      </c>
      <c r="AO77" s="377">
        <f t="shared" ref="AO77:AO140" si="60">IF(AK77="W",AN76*2,0)</f>
        <v>6</v>
      </c>
      <c r="AP77" s="378">
        <f t="shared" ref="AP77:AP140" si="61">AP76-AN77+AO77</f>
        <v>10</v>
      </c>
    </row>
    <row r="78" spans="1:42">
      <c r="A78" s="327">
        <f t="shared" si="52"/>
        <v>68</v>
      </c>
      <c r="B78" s="328">
        <f>Data!B78</f>
        <v>33</v>
      </c>
      <c r="D78" s="334" t="str">
        <f>IF(B78=0,0,IF(MOD(B78,3)=1,"A",IF(MOD(B78,3)=2,"B","C")))</f>
        <v>C</v>
      </c>
      <c r="E78" s="370"/>
      <c r="F78" s="372" t="str">
        <f t="shared" si="38"/>
        <v>T</v>
      </c>
      <c r="G78" s="372" t="str">
        <f t="shared" si="39"/>
        <v xml:space="preserve"> </v>
      </c>
      <c r="H78" s="372">
        <f t="shared" si="40"/>
        <v>3</v>
      </c>
      <c r="I78" s="372">
        <f t="shared" si="35"/>
        <v>1</v>
      </c>
      <c r="J78" s="371">
        <f t="shared" si="47"/>
        <v>1</v>
      </c>
      <c r="K78" s="370">
        <f t="shared" si="53"/>
        <v>0</v>
      </c>
      <c r="L78" s="371">
        <f t="shared" si="54"/>
        <v>-16</v>
      </c>
      <c r="N78" s="341">
        <f t="shared" si="48"/>
        <v>3</v>
      </c>
      <c r="P78" s="376" t="str">
        <f t="shared" si="32"/>
        <v xml:space="preserve"> </v>
      </c>
      <c r="Q78" s="376" t="str">
        <f t="shared" si="41"/>
        <v xml:space="preserve"> </v>
      </c>
      <c r="R78" s="376" t="str">
        <f t="shared" si="42"/>
        <v xml:space="preserve"> </v>
      </c>
      <c r="S78" s="376">
        <f t="shared" si="36"/>
        <v>1</v>
      </c>
      <c r="T78" s="374">
        <f t="shared" si="49"/>
        <v>0</v>
      </c>
      <c r="U78" s="373">
        <f t="shared" si="55"/>
        <v>0</v>
      </c>
      <c r="V78" s="374">
        <f t="shared" si="56"/>
        <v>-21</v>
      </c>
      <c r="X78" s="345" t="str">
        <f t="shared" si="57"/>
        <v>C</v>
      </c>
      <c r="Z78" s="385" t="str">
        <f t="shared" si="33"/>
        <v xml:space="preserve"> </v>
      </c>
      <c r="AA78" s="385" t="str">
        <f t="shared" si="43"/>
        <v>L</v>
      </c>
      <c r="AB78" s="385" t="str">
        <f t="shared" si="44"/>
        <v>B</v>
      </c>
      <c r="AC78" s="385">
        <f t="shared" si="37"/>
        <v>4</v>
      </c>
      <c r="AD78" s="382">
        <f t="shared" si="50"/>
        <v>4</v>
      </c>
      <c r="AE78" s="381">
        <f t="shared" si="58"/>
        <v>0</v>
      </c>
      <c r="AF78" s="382">
        <f t="shared" si="59"/>
        <v>-5</v>
      </c>
      <c r="AH78" s="338" t="str">
        <f>IF($B78=0,0,IF(ISEVEN($B78),"E","O"))</f>
        <v>O</v>
      </c>
      <c r="AJ78" s="380" t="str">
        <f t="shared" si="34"/>
        <v xml:space="preserve"> </v>
      </c>
      <c r="AK78" s="380" t="str">
        <f t="shared" si="45"/>
        <v xml:space="preserve"> </v>
      </c>
      <c r="AL78" s="380" t="str">
        <f t="shared" si="46"/>
        <v xml:space="preserve"> </v>
      </c>
      <c r="AM78" s="380">
        <f t="shared" ref="AM78:AM141" si="62">IF(AK78=" ",AM77,IF(AND(AK78="W",AM77&gt;1),AM77-1,IF(AK78="L",AM77+1,AM77)))</f>
        <v>2</v>
      </c>
      <c r="AN78" s="378">
        <f t="shared" si="51"/>
        <v>0</v>
      </c>
      <c r="AO78" s="377">
        <f t="shared" si="60"/>
        <v>0</v>
      </c>
      <c r="AP78" s="378">
        <f t="shared" si="61"/>
        <v>10</v>
      </c>
    </row>
    <row r="79" spans="1:42">
      <c r="A79" s="327">
        <f t="shared" si="52"/>
        <v>69</v>
      </c>
      <c r="B79" s="328">
        <f>Data!B79</f>
        <v>34</v>
      </c>
      <c r="D79" s="334">
        <f>IF(AND(B79&gt;0,B79&lt;=12),1,IF(AND(B79&gt;12,B79&lt;=24),2,IF(AND(B79&gt;24,B79&lt;=36),3,0)))</f>
        <v>3</v>
      </c>
      <c r="E79" s="370"/>
      <c r="F79" s="372" t="str">
        <f t="shared" si="38"/>
        <v xml:space="preserve"> </v>
      </c>
      <c r="G79" s="372" t="str">
        <f t="shared" si="39"/>
        <v>W</v>
      </c>
      <c r="H79" s="372" t="str">
        <f t="shared" si="40"/>
        <v xml:space="preserve"> </v>
      </c>
      <c r="I79" s="372">
        <f t="shared" si="35"/>
        <v>1</v>
      </c>
      <c r="J79" s="371">
        <f t="shared" si="47"/>
        <v>0</v>
      </c>
      <c r="K79" s="370">
        <f t="shared" si="53"/>
        <v>3</v>
      </c>
      <c r="L79" s="371">
        <f t="shared" si="54"/>
        <v>-13</v>
      </c>
      <c r="N79" s="341">
        <f t="shared" si="48"/>
        <v>3</v>
      </c>
      <c r="P79" s="376" t="str">
        <f t="shared" si="32"/>
        <v xml:space="preserve"> </v>
      </c>
      <c r="Q79" s="376" t="str">
        <f t="shared" si="41"/>
        <v xml:space="preserve"> </v>
      </c>
      <c r="R79" s="376" t="str">
        <f t="shared" si="42"/>
        <v xml:space="preserve"> </v>
      </c>
      <c r="S79" s="376">
        <f t="shared" si="36"/>
        <v>1</v>
      </c>
      <c r="T79" s="374">
        <f t="shared" si="49"/>
        <v>0</v>
      </c>
      <c r="U79" s="373">
        <f t="shared" si="55"/>
        <v>0</v>
      </c>
      <c r="V79" s="374">
        <f t="shared" si="56"/>
        <v>-21</v>
      </c>
      <c r="X79" s="345" t="str">
        <f t="shared" si="57"/>
        <v>A</v>
      </c>
      <c r="Z79" s="385" t="str">
        <f t="shared" si="33"/>
        <v xml:space="preserve"> </v>
      </c>
      <c r="AA79" s="385" t="str">
        <f t="shared" si="43"/>
        <v>L</v>
      </c>
      <c r="AB79" s="385" t="str">
        <f t="shared" si="44"/>
        <v>A</v>
      </c>
      <c r="AC79" s="385">
        <f t="shared" si="37"/>
        <v>5</v>
      </c>
      <c r="AD79" s="382">
        <f t="shared" si="50"/>
        <v>5</v>
      </c>
      <c r="AE79" s="381">
        <f t="shared" si="58"/>
        <v>0</v>
      </c>
      <c r="AF79" s="382">
        <f t="shared" si="59"/>
        <v>-10</v>
      </c>
      <c r="AH79" s="338" t="str">
        <f>IF($B79=0,0,INDEX($AS$12:$AT$47,$B79,2))</f>
        <v>R</v>
      </c>
      <c r="AJ79" s="380" t="str">
        <f t="shared" si="34"/>
        <v>T</v>
      </c>
      <c r="AK79" s="380" t="str">
        <f t="shared" si="45"/>
        <v xml:space="preserve"> </v>
      </c>
      <c r="AL79" s="380" t="str">
        <f t="shared" si="46"/>
        <v>H</v>
      </c>
      <c r="AM79" s="380">
        <f t="shared" si="62"/>
        <v>2</v>
      </c>
      <c r="AN79" s="378">
        <f t="shared" si="51"/>
        <v>2</v>
      </c>
      <c r="AO79" s="377">
        <f t="shared" si="60"/>
        <v>0</v>
      </c>
      <c r="AP79" s="378">
        <f t="shared" si="61"/>
        <v>8</v>
      </c>
    </row>
    <row r="80" spans="1:42">
      <c r="A80" s="327">
        <f t="shared" si="52"/>
        <v>70</v>
      </c>
      <c r="B80" s="328">
        <f>Data!B80</f>
        <v>19</v>
      </c>
      <c r="D80" s="334" t="str">
        <f>IF(B80=0,0,IF(MOD(B80,3)=1,"A",IF(MOD(B80,3)=2,"B","C")))</f>
        <v>A</v>
      </c>
      <c r="E80" s="370"/>
      <c r="F80" s="372" t="str">
        <f t="shared" si="38"/>
        <v xml:space="preserve"> </v>
      </c>
      <c r="G80" s="372" t="str">
        <f t="shared" si="39"/>
        <v xml:space="preserve"> </v>
      </c>
      <c r="H80" s="372" t="str">
        <f t="shared" si="40"/>
        <v xml:space="preserve"> </v>
      </c>
      <c r="I80" s="372">
        <f t="shared" si="35"/>
        <v>1</v>
      </c>
      <c r="J80" s="371">
        <f t="shared" si="47"/>
        <v>0</v>
      </c>
      <c r="K80" s="370">
        <f t="shared" si="53"/>
        <v>0</v>
      </c>
      <c r="L80" s="371">
        <f t="shared" si="54"/>
        <v>-13</v>
      </c>
      <c r="N80" s="341">
        <f t="shared" si="48"/>
        <v>2</v>
      </c>
      <c r="P80" s="376" t="str">
        <f t="shared" si="32"/>
        <v xml:space="preserve"> </v>
      </c>
      <c r="Q80" s="376" t="str">
        <f t="shared" si="41"/>
        <v xml:space="preserve"> </v>
      </c>
      <c r="R80" s="376" t="str">
        <f t="shared" si="42"/>
        <v xml:space="preserve"> </v>
      </c>
      <c r="S80" s="376">
        <f t="shared" si="36"/>
        <v>1</v>
      </c>
      <c r="T80" s="374">
        <f t="shared" si="49"/>
        <v>0</v>
      </c>
      <c r="U80" s="373">
        <f t="shared" si="55"/>
        <v>0</v>
      </c>
      <c r="V80" s="374">
        <f t="shared" si="56"/>
        <v>-21</v>
      </c>
      <c r="X80" s="345" t="str">
        <f t="shared" si="57"/>
        <v>A</v>
      </c>
      <c r="Z80" s="385" t="str">
        <f t="shared" si="33"/>
        <v xml:space="preserve"> </v>
      </c>
      <c r="AA80" s="385" t="str">
        <f t="shared" si="43"/>
        <v>W</v>
      </c>
      <c r="AB80" s="385" t="str">
        <f t="shared" si="44"/>
        <v xml:space="preserve"> </v>
      </c>
      <c r="AC80" s="385">
        <f t="shared" si="37"/>
        <v>1</v>
      </c>
      <c r="AD80" s="382">
        <f t="shared" si="50"/>
        <v>0</v>
      </c>
      <c r="AE80" s="381">
        <f t="shared" si="58"/>
        <v>15</v>
      </c>
      <c r="AF80" s="382">
        <f t="shared" si="59"/>
        <v>5</v>
      </c>
      <c r="AH80" s="338" t="str">
        <f>IF($B80=0,0,IF($B80&lt;=18,"L","H"))</f>
        <v>H</v>
      </c>
      <c r="AJ80" s="380" t="str">
        <f t="shared" si="34"/>
        <v xml:space="preserve"> </v>
      </c>
      <c r="AK80" s="380" t="str">
        <f t="shared" si="45"/>
        <v>W</v>
      </c>
      <c r="AL80" s="380" t="str">
        <f t="shared" si="46"/>
        <v xml:space="preserve"> </v>
      </c>
      <c r="AM80" s="380">
        <f t="shared" si="62"/>
        <v>1</v>
      </c>
      <c r="AN80" s="378">
        <f t="shared" si="51"/>
        <v>0</v>
      </c>
      <c r="AO80" s="377">
        <f t="shared" si="60"/>
        <v>4</v>
      </c>
      <c r="AP80" s="378">
        <f t="shared" si="61"/>
        <v>12</v>
      </c>
    </row>
    <row r="81" spans="1:42">
      <c r="A81" s="327">
        <f t="shared" si="52"/>
        <v>71</v>
      </c>
      <c r="B81" s="328">
        <f>Data!B81</f>
        <v>27</v>
      </c>
      <c r="D81" s="334">
        <f>IF(AND(B81&gt;0,B81&lt;=12),1,IF(AND(B81&gt;12,B81&lt;=24),2,IF(AND(B81&gt;24,B81&lt;=36),3,0)))</f>
        <v>3</v>
      </c>
      <c r="E81" s="370"/>
      <c r="F81" s="372" t="str">
        <f t="shared" si="38"/>
        <v>T</v>
      </c>
      <c r="G81" s="372" t="str">
        <f t="shared" si="39"/>
        <v xml:space="preserve"> </v>
      </c>
      <c r="H81" s="372" t="str">
        <f t="shared" si="40"/>
        <v>B</v>
      </c>
      <c r="I81" s="372">
        <f t="shared" si="35"/>
        <v>1</v>
      </c>
      <c r="J81" s="371">
        <f t="shared" si="47"/>
        <v>1</v>
      </c>
      <c r="K81" s="370">
        <f t="shared" si="53"/>
        <v>0</v>
      </c>
      <c r="L81" s="371">
        <f t="shared" si="54"/>
        <v>-14</v>
      </c>
      <c r="N81" s="341">
        <f t="shared" si="48"/>
        <v>3</v>
      </c>
      <c r="P81" s="376" t="str">
        <f t="shared" si="32"/>
        <v>T</v>
      </c>
      <c r="Q81" s="376" t="str">
        <f t="shared" si="41"/>
        <v xml:space="preserve"> </v>
      </c>
      <c r="R81" s="376">
        <f t="shared" si="42"/>
        <v>1</v>
      </c>
      <c r="S81" s="376">
        <f t="shared" si="36"/>
        <v>1</v>
      </c>
      <c r="T81" s="374">
        <f t="shared" si="49"/>
        <v>1</v>
      </c>
      <c r="U81" s="373">
        <f t="shared" si="55"/>
        <v>0</v>
      </c>
      <c r="V81" s="374">
        <f t="shared" si="56"/>
        <v>-22</v>
      </c>
      <c r="X81" s="345" t="str">
        <f t="shared" si="57"/>
        <v>C</v>
      </c>
      <c r="Z81" s="385" t="str">
        <f t="shared" si="33"/>
        <v>T</v>
      </c>
      <c r="AA81" s="385" t="str">
        <f t="shared" si="43"/>
        <v xml:space="preserve"> </v>
      </c>
      <c r="AB81" s="385" t="str">
        <f t="shared" si="44"/>
        <v>B</v>
      </c>
      <c r="AC81" s="385">
        <f t="shared" si="37"/>
        <v>1</v>
      </c>
      <c r="AD81" s="382">
        <f t="shared" si="50"/>
        <v>1</v>
      </c>
      <c r="AE81" s="381">
        <f t="shared" si="58"/>
        <v>0</v>
      </c>
      <c r="AF81" s="382">
        <f t="shared" si="59"/>
        <v>4</v>
      </c>
      <c r="AH81" s="338" t="str">
        <f>IF($B81=0,0,IF(ISEVEN($B81),"E","O"))</f>
        <v>O</v>
      </c>
      <c r="AJ81" s="380" t="str">
        <f t="shared" si="34"/>
        <v xml:space="preserve"> </v>
      </c>
      <c r="AK81" s="380" t="str">
        <f t="shared" si="45"/>
        <v xml:space="preserve"> </v>
      </c>
      <c r="AL81" s="380" t="str">
        <f t="shared" si="46"/>
        <v xml:space="preserve"> </v>
      </c>
      <c r="AM81" s="380">
        <f t="shared" si="62"/>
        <v>1</v>
      </c>
      <c r="AN81" s="378">
        <f t="shared" si="51"/>
        <v>0</v>
      </c>
      <c r="AO81" s="377">
        <f t="shared" si="60"/>
        <v>0</v>
      </c>
      <c r="AP81" s="378">
        <f t="shared" si="61"/>
        <v>12</v>
      </c>
    </row>
    <row r="82" spans="1:42">
      <c r="A82" s="327">
        <f t="shared" si="52"/>
        <v>72</v>
      </c>
      <c r="B82" s="328">
        <f>Data!B82</f>
        <v>15</v>
      </c>
      <c r="D82" s="334" t="str">
        <f>IF(B82=0,0,IF(MOD(B82,3)=1,"A",IF(MOD(B82,3)=2,"B","C")))</f>
        <v>C</v>
      </c>
      <c r="E82" s="370"/>
      <c r="F82" s="372" t="str">
        <f t="shared" si="38"/>
        <v xml:space="preserve"> </v>
      </c>
      <c r="G82" s="372" t="str">
        <f t="shared" si="39"/>
        <v>L</v>
      </c>
      <c r="H82" s="372">
        <f t="shared" si="40"/>
        <v>1</v>
      </c>
      <c r="I82" s="372">
        <f t="shared" si="35"/>
        <v>2</v>
      </c>
      <c r="J82" s="371">
        <f t="shared" si="47"/>
        <v>2</v>
      </c>
      <c r="K82" s="370">
        <f t="shared" si="53"/>
        <v>0</v>
      </c>
      <c r="L82" s="371">
        <f t="shared" si="54"/>
        <v>-16</v>
      </c>
      <c r="N82" s="341">
        <f t="shared" si="48"/>
        <v>2</v>
      </c>
      <c r="P82" s="376" t="str">
        <f t="shared" si="32"/>
        <v xml:space="preserve"> </v>
      </c>
      <c r="Q82" s="376" t="str">
        <f t="shared" si="41"/>
        <v>L</v>
      </c>
      <c r="R82" s="376">
        <f t="shared" si="42"/>
        <v>1</v>
      </c>
      <c r="S82" s="376">
        <f t="shared" si="36"/>
        <v>2</v>
      </c>
      <c r="T82" s="374">
        <f t="shared" si="49"/>
        <v>2</v>
      </c>
      <c r="U82" s="373">
        <f t="shared" si="55"/>
        <v>0</v>
      </c>
      <c r="V82" s="374">
        <f t="shared" si="56"/>
        <v>-24</v>
      </c>
      <c r="X82" s="345" t="str">
        <f t="shared" si="57"/>
        <v>C</v>
      </c>
      <c r="Z82" s="385" t="str">
        <f t="shared" si="33"/>
        <v xml:space="preserve"> </v>
      </c>
      <c r="AA82" s="385" t="str">
        <f t="shared" si="43"/>
        <v>L</v>
      </c>
      <c r="AB82" s="385" t="str">
        <f t="shared" si="44"/>
        <v>B</v>
      </c>
      <c r="AC82" s="385">
        <f t="shared" si="37"/>
        <v>2</v>
      </c>
      <c r="AD82" s="382">
        <f t="shared" si="50"/>
        <v>2</v>
      </c>
      <c r="AE82" s="381">
        <f t="shared" si="58"/>
        <v>0</v>
      </c>
      <c r="AF82" s="382">
        <f t="shared" si="59"/>
        <v>2</v>
      </c>
      <c r="AH82" s="338" t="str">
        <f>IF($B82=0,0,INDEX($AS$12:$AT$47,$B82,2))</f>
        <v>B</v>
      </c>
      <c r="AJ82" s="380" t="str">
        <f t="shared" si="34"/>
        <v xml:space="preserve"> </v>
      </c>
      <c r="AK82" s="380" t="str">
        <f t="shared" si="45"/>
        <v xml:space="preserve"> </v>
      </c>
      <c r="AL82" s="380" t="str">
        <f t="shared" si="46"/>
        <v xml:space="preserve"> </v>
      </c>
      <c r="AM82" s="380">
        <f t="shared" si="62"/>
        <v>1</v>
      </c>
      <c r="AN82" s="378">
        <f t="shared" si="51"/>
        <v>0</v>
      </c>
      <c r="AO82" s="377">
        <f t="shared" si="60"/>
        <v>0</v>
      </c>
      <c r="AP82" s="378">
        <f t="shared" si="61"/>
        <v>12</v>
      </c>
    </row>
    <row r="83" spans="1:42">
      <c r="A83" s="327">
        <f t="shared" si="52"/>
        <v>73</v>
      </c>
      <c r="B83" s="328">
        <f>Data!B83</f>
        <v>30</v>
      </c>
      <c r="D83" s="334">
        <f>IF(AND(B83&gt;0,B83&lt;=12),1,IF(AND(B83&gt;12,B83&lt;=24),2,IF(AND(B83&gt;24,B83&lt;=36),3,0)))</f>
        <v>3</v>
      </c>
      <c r="E83" s="370"/>
      <c r="F83" s="372" t="str">
        <f t="shared" si="38"/>
        <v xml:space="preserve"> </v>
      </c>
      <c r="G83" s="372" t="str">
        <f t="shared" si="39"/>
        <v>L</v>
      </c>
      <c r="H83" s="372" t="str">
        <f t="shared" si="40"/>
        <v>C</v>
      </c>
      <c r="I83" s="372">
        <f t="shared" si="35"/>
        <v>3</v>
      </c>
      <c r="J83" s="371">
        <f t="shared" si="47"/>
        <v>3</v>
      </c>
      <c r="K83" s="370">
        <f t="shared" si="53"/>
        <v>0</v>
      </c>
      <c r="L83" s="371">
        <f t="shared" si="54"/>
        <v>-19</v>
      </c>
      <c r="N83" s="341">
        <f t="shared" si="48"/>
        <v>3</v>
      </c>
      <c r="P83" s="376" t="str">
        <f t="shared" ref="P83:P146" si="63">IF(AND(N77&lt;&gt;N83,N77&lt;&gt;0,N83&lt;&gt;0,R82=" "),"T"," ")</f>
        <v xml:space="preserve"> </v>
      </c>
      <c r="Q83" s="376" t="str">
        <f t="shared" si="41"/>
        <v>L</v>
      </c>
      <c r="R83" s="376">
        <f t="shared" si="42"/>
        <v>3</v>
      </c>
      <c r="S83" s="376">
        <f t="shared" si="36"/>
        <v>3</v>
      </c>
      <c r="T83" s="374">
        <f t="shared" si="49"/>
        <v>3</v>
      </c>
      <c r="U83" s="373">
        <f t="shared" si="55"/>
        <v>0</v>
      </c>
      <c r="V83" s="374">
        <f t="shared" si="56"/>
        <v>-27</v>
      </c>
      <c r="X83" s="345" t="str">
        <f t="shared" si="57"/>
        <v>C</v>
      </c>
      <c r="Z83" s="385" t="str">
        <f t="shared" ref="Z83:Z146" si="64">IF(AND(X77&lt;&gt;X83,X77&lt;&gt;0,X83&lt;&gt;0,AB82=" "),"T"," ")</f>
        <v xml:space="preserve"> </v>
      </c>
      <c r="AA83" s="385" t="str">
        <f t="shared" si="43"/>
        <v>L</v>
      </c>
      <c r="AB83" s="385" t="str">
        <f t="shared" si="44"/>
        <v>C</v>
      </c>
      <c r="AC83" s="385">
        <f t="shared" si="37"/>
        <v>3</v>
      </c>
      <c r="AD83" s="382">
        <f t="shared" si="50"/>
        <v>3</v>
      </c>
      <c r="AE83" s="381">
        <f t="shared" si="58"/>
        <v>0</v>
      </c>
      <c r="AF83" s="382">
        <f t="shared" si="59"/>
        <v>-1</v>
      </c>
      <c r="AH83" s="338" t="str">
        <f>IF($B83=0,0,IF($B83&lt;=18,"L","H"))</f>
        <v>H</v>
      </c>
      <c r="AJ83" s="380" t="str">
        <f t="shared" ref="AJ83:AJ146" si="65">IF(AND(AH77&lt;&gt;AH83,AH77&lt;&gt;0,AH83&lt;&gt;0,AL82=" "),"T"," ")</f>
        <v>T</v>
      </c>
      <c r="AK83" s="380" t="str">
        <f t="shared" si="45"/>
        <v xml:space="preserve"> </v>
      </c>
      <c r="AL83" s="380" t="str">
        <f t="shared" si="46"/>
        <v>O</v>
      </c>
      <c r="AM83" s="380">
        <f t="shared" si="62"/>
        <v>1</v>
      </c>
      <c r="AN83" s="378">
        <f t="shared" si="51"/>
        <v>1</v>
      </c>
      <c r="AO83" s="377">
        <f t="shared" si="60"/>
        <v>0</v>
      </c>
      <c r="AP83" s="378">
        <f t="shared" si="61"/>
        <v>11</v>
      </c>
    </row>
    <row r="84" spans="1:42">
      <c r="A84" s="327">
        <f t="shared" si="52"/>
        <v>74</v>
      </c>
      <c r="B84" s="328">
        <f>Data!B84</f>
        <v>5</v>
      </c>
      <c r="D84" s="334" t="str">
        <f>IF(B84=0,0,IF(MOD(B84,3)=1,"A",IF(MOD(B84,3)=2,"B","C")))</f>
        <v>B</v>
      </c>
      <c r="E84" s="370"/>
      <c r="F84" s="372" t="str">
        <f t="shared" si="38"/>
        <v xml:space="preserve"> </v>
      </c>
      <c r="G84" s="372" t="str">
        <f t="shared" si="39"/>
        <v>L</v>
      </c>
      <c r="H84" s="372">
        <f t="shared" si="40"/>
        <v>3</v>
      </c>
      <c r="I84" s="372">
        <f t="shared" ref="I84:I147" si="66">IF(G84=" ",I83,IF(G84="W",1,IF(G84="L",I83+1,I83)))</f>
        <v>4</v>
      </c>
      <c r="J84" s="371">
        <f t="shared" si="47"/>
        <v>4</v>
      </c>
      <c r="K84" s="370">
        <f t="shared" si="53"/>
        <v>0</v>
      </c>
      <c r="L84" s="371">
        <f t="shared" si="54"/>
        <v>-23</v>
      </c>
      <c r="N84" s="341">
        <f t="shared" si="48"/>
        <v>1</v>
      </c>
      <c r="P84" s="376" t="str">
        <f t="shared" si="63"/>
        <v xml:space="preserve"> </v>
      </c>
      <c r="Q84" s="376" t="str">
        <f t="shared" si="41"/>
        <v>L</v>
      </c>
      <c r="R84" s="376">
        <f t="shared" si="42"/>
        <v>3</v>
      </c>
      <c r="S84" s="376">
        <f t="shared" ref="S84:S147" si="67">IF(Q84=" ",S83,IF(Q84="W",1,IF(Q84="L",S83+1,S83)))</f>
        <v>4</v>
      </c>
      <c r="T84" s="374">
        <f t="shared" si="49"/>
        <v>4</v>
      </c>
      <c r="U84" s="373">
        <f t="shared" si="55"/>
        <v>0</v>
      </c>
      <c r="V84" s="374">
        <f t="shared" si="56"/>
        <v>-31</v>
      </c>
      <c r="X84" s="345" t="str">
        <f t="shared" si="57"/>
        <v>B</v>
      </c>
      <c r="Z84" s="385" t="str">
        <f t="shared" si="64"/>
        <v xml:space="preserve"> </v>
      </c>
      <c r="AA84" s="385" t="str">
        <f t="shared" si="43"/>
        <v>L</v>
      </c>
      <c r="AB84" s="385" t="str">
        <f t="shared" si="44"/>
        <v>A</v>
      </c>
      <c r="AC84" s="385">
        <f t="shared" ref="AC84:AC147" si="68">IF(AA84=" ",AC83,IF(AA84="W",1,IF(AA84="L",AC83+1,AC83)))</f>
        <v>4</v>
      </c>
      <c r="AD84" s="382">
        <f t="shared" si="50"/>
        <v>4</v>
      </c>
      <c r="AE84" s="381">
        <f t="shared" si="58"/>
        <v>0</v>
      </c>
      <c r="AF84" s="382">
        <f t="shared" si="59"/>
        <v>-5</v>
      </c>
      <c r="AH84" s="338" t="str">
        <f>IF($B84=0,0,IF(ISEVEN($B84),"E","O"))</f>
        <v>O</v>
      </c>
      <c r="AJ84" s="380" t="str">
        <f t="shared" si="65"/>
        <v xml:space="preserve"> </v>
      </c>
      <c r="AK84" s="380" t="str">
        <f t="shared" si="45"/>
        <v>W</v>
      </c>
      <c r="AL84" s="380" t="str">
        <f t="shared" si="46"/>
        <v xml:space="preserve"> </v>
      </c>
      <c r="AM84" s="380">
        <f t="shared" si="62"/>
        <v>1</v>
      </c>
      <c r="AN84" s="378">
        <f t="shared" si="51"/>
        <v>0</v>
      </c>
      <c r="AO84" s="377">
        <f t="shared" si="60"/>
        <v>2</v>
      </c>
      <c r="AP84" s="378">
        <f t="shared" si="61"/>
        <v>13</v>
      </c>
    </row>
    <row r="85" spans="1:42">
      <c r="A85" s="327">
        <f t="shared" si="52"/>
        <v>75</v>
      </c>
      <c r="B85" s="328">
        <f>Data!B85</f>
        <v>28</v>
      </c>
      <c r="D85" s="334">
        <f>IF(AND(B85&gt;0,B85&lt;=12),1,IF(AND(B85&gt;12,B85&lt;=24),2,IF(AND(B85&gt;24,B85&lt;=36),3,0)))</f>
        <v>3</v>
      </c>
      <c r="E85" s="370"/>
      <c r="F85" s="372" t="str">
        <f t="shared" ref="F85:F148" si="69">IF(AND(D79&lt;&gt;D85,D79&lt;&gt;0,D85&lt;&gt;0,H84=" "),"T"," ")</f>
        <v xml:space="preserve"> </v>
      </c>
      <c r="G85" s="372" t="str">
        <f t="shared" ref="G85:G148" si="70">IF(H84=" "," ",IF(D85=H84,"W","L"))</f>
        <v>W</v>
      </c>
      <c r="H85" s="372" t="str">
        <f t="shared" ref="H85:H148" si="71">IF(OR(F85="T",G85="L"),D80," ")</f>
        <v xml:space="preserve"> </v>
      </c>
      <c r="I85" s="372">
        <f t="shared" si="66"/>
        <v>1</v>
      </c>
      <c r="J85" s="371">
        <f t="shared" si="47"/>
        <v>0</v>
      </c>
      <c r="K85" s="370">
        <f t="shared" si="53"/>
        <v>12</v>
      </c>
      <c r="L85" s="371">
        <f t="shared" si="54"/>
        <v>-11</v>
      </c>
      <c r="N85" s="341">
        <f t="shared" si="48"/>
        <v>3</v>
      </c>
      <c r="P85" s="376" t="str">
        <f t="shared" si="63"/>
        <v xml:space="preserve"> </v>
      </c>
      <c r="Q85" s="376" t="str">
        <f t="shared" ref="Q85:Q148" si="72">IF(R84=" "," ",IF(N85=R84,"W","L"))</f>
        <v>W</v>
      </c>
      <c r="R85" s="376" t="str">
        <f t="shared" ref="R85:R148" si="73">IF(OR(P85="T",Q85="L"),N80," ")</f>
        <v xml:space="preserve"> </v>
      </c>
      <c r="S85" s="376">
        <f t="shared" si="67"/>
        <v>1</v>
      </c>
      <c r="T85" s="374">
        <f t="shared" si="49"/>
        <v>0</v>
      </c>
      <c r="U85" s="373">
        <f t="shared" si="55"/>
        <v>12</v>
      </c>
      <c r="V85" s="374">
        <f t="shared" si="56"/>
        <v>-19</v>
      </c>
      <c r="X85" s="345" t="str">
        <f t="shared" si="57"/>
        <v>A</v>
      </c>
      <c r="Z85" s="385" t="str">
        <f t="shared" si="64"/>
        <v xml:space="preserve"> </v>
      </c>
      <c r="AA85" s="385" t="str">
        <f t="shared" ref="AA85:AA148" si="74">IF(AB84=" "," ",IF(X85=AB84,"W","L"))</f>
        <v>W</v>
      </c>
      <c r="AB85" s="385" t="str">
        <f t="shared" ref="AB85:AB148" si="75">IF(OR(Z85="T",AA85="L"),X80," ")</f>
        <v xml:space="preserve"> </v>
      </c>
      <c r="AC85" s="385">
        <f t="shared" si="68"/>
        <v>1</v>
      </c>
      <c r="AD85" s="382">
        <f t="shared" si="50"/>
        <v>0</v>
      </c>
      <c r="AE85" s="381">
        <f t="shared" si="58"/>
        <v>12</v>
      </c>
      <c r="AF85" s="382">
        <f t="shared" si="59"/>
        <v>7</v>
      </c>
      <c r="AH85" s="338" t="str">
        <f>IF($B85=0,0,INDEX($AS$12:$AT$47,$B85,2))</f>
        <v>B</v>
      </c>
      <c r="AJ85" s="380" t="str">
        <f t="shared" si="65"/>
        <v>T</v>
      </c>
      <c r="AK85" s="380" t="str">
        <f t="shared" ref="AK85:AK148" si="76">IF(AL84=" "," ",IF(AH85=AL84,"W","L"))</f>
        <v xml:space="preserve"> </v>
      </c>
      <c r="AL85" s="380" t="str">
        <f t="shared" ref="AL85:AL148" si="77">IF(OR(AJ85="T",AK85="L"),AH80," ")</f>
        <v>H</v>
      </c>
      <c r="AM85" s="380">
        <f t="shared" si="62"/>
        <v>1</v>
      </c>
      <c r="AN85" s="378">
        <f t="shared" si="51"/>
        <v>1</v>
      </c>
      <c r="AO85" s="377">
        <f t="shared" si="60"/>
        <v>0</v>
      </c>
      <c r="AP85" s="378">
        <f t="shared" si="61"/>
        <v>12</v>
      </c>
    </row>
    <row r="86" spans="1:42">
      <c r="A86" s="327">
        <f t="shared" si="52"/>
        <v>76</v>
      </c>
      <c r="B86" s="328">
        <f>Data!B86</f>
        <v>33</v>
      </c>
      <c r="D86" s="334" t="str">
        <f>IF(B86=0,0,IF(MOD(B86,3)=1,"A",IF(MOD(B86,3)=2,"B","C")))</f>
        <v>C</v>
      </c>
      <c r="E86" s="370"/>
      <c r="F86" s="372" t="str">
        <f t="shared" si="69"/>
        <v>T</v>
      </c>
      <c r="G86" s="372" t="str">
        <f t="shared" si="70"/>
        <v xml:space="preserve"> </v>
      </c>
      <c r="H86" s="372">
        <f t="shared" si="71"/>
        <v>3</v>
      </c>
      <c r="I86" s="372">
        <f t="shared" si="66"/>
        <v>1</v>
      </c>
      <c r="J86" s="371">
        <f t="shared" si="47"/>
        <v>1</v>
      </c>
      <c r="K86" s="370">
        <f t="shared" si="53"/>
        <v>0</v>
      </c>
      <c r="L86" s="371">
        <f t="shared" si="54"/>
        <v>-12</v>
      </c>
      <c r="N86" s="341">
        <f t="shared" si="48"/>
        <v>3</v>
      </c>
      <c r="P86" s="376" t="str">
        <f t="shared" si="63"/>
        <v>T</v>
      </c>
      <c r="Q86" s="376" t="str">
        <f t="shared" si="72"/>
        <v xml:space="preserve"> </v>
      </c>
      <c r="R86" s="376">
        <f t="shared" si="73"/>
        <v>3</v>
      </c>
      <c r="S86" s="376">
        <f t="shared" si="67"/>
        <v>1</v>
      </c>
      <c r="T86" s="374">
        <f t="shared" si="49"/>
        <v>1</v>
      </c>
      <c r="U86" s="373">
        <f t="shared" si="55"/>
        <v>0</v>
      </c>
      <c r="V86" s="374">
        <f t="shared" si="56"/>
        <v>-20</v>
      </c>
      <c r="X86" s="345" t="str">
        <f t="shared" si="57"/>
        <v>C</v>
      </c>
      <c r="Z86" s="385" t="str">
        <f t="shared" si="64"/>
        <v>T</v>
      </c>
      <c r="AA86" s="385" t="str">
        <f t="shared" si="74"/>
        <v xml:space="preserve"> </v>
      </c>
      <c r="AB86" s="385" t="str">
        <f t="shared" si="75"/>
        <v>C</v>
      </c>
      <c r="AC86" s="385">
        <f t="shared" si="68"/>
        <v>1</v>
      </c>
      <c r="AD86" s="382">
        <f t="shared" si="50"/>
        <v>1</v>
      </c>
      <c r="AE86" s="381">
        <f t="shared" si="58"/>
        <v>0</v>
      </c>
      <c r="AF86" s="382">
        <f t="shared" si="59"/>
        <v>6</v>
      </c>
      <c r="AH86" s="338" t="str">
        <f>IF($B86=0,0,IF($B86&lt;=18,"L","H"))</f>
        <v>H</v>
      </c>
      <c r="AJ86" s="380" t="str">
        <f t="shared" si="65"/>
        <v xml:space="preserve"> </v>
      </c>
      <c r="AK86" s="380" t="str">
        <f t="shared" si="76"/>
        <v>W</v>
      </c>
      <c r="AL86" s="380" t="str">
        <f t="shared" si="77"/>
        <v xml:space="preserve"> </v>
      </c>
      <c r="AM86" s="380">
        <f t="shared" si="62"/>
        <v>1</v>
      </c>
      <c r="AN86" s="378">
        <f t="shared" si="51"/>
        <v>0</v>
      </c>
      <c r="AO86" s="377">
        <f t="shared" si="60"/>
        <v>2</v>
      </c>
      <c r="AP86" s="378">
        <f t="shared" si="61"/>
        <v>14</v>
      </c>
    </row>
    <row r="87" spans="1:42">
      <c r="A87" s="327">
        <f t="shared" si="52"/>
        <v>77</v>
      </c>
      <c r="B87" s="328">
        <f>Data!B87</f>
        <v>27</v>
      </c>
      <c r="D87" s="334">
        <f>IF(AND(B87&gt;0,B87&lt;=12),1,IF(AND(B87&gt;12,B87&lt;=24),2,IF(AND(B87&gt;24,B87&lt;=36),3,0)))</f>
        <v>3</v>
      </c>
      <c r="E87" s="370"/>
      <c r="F87" s="372" t="str">
        <f t="shared" si="69"/>
        <v xml:space="preserve"> </v>
      </c>
      <c r="G87" s="372" t="str">
        <f t="shared" si="70"/>
        <v>W</v>
      </c>
      <c r="H87" s="372" t="str">
        <f t="shared" si="71"/>
        <v xml:space="preserve"> </v>
      </c>
      <c r="I87" s="372">
        <f t="shared" si="66"/>
        <v>1</v>
      </c>
      <c r="J87" s="371">
        <f t="shared" si="47"/>
        <v>0</v>
      </c>
      <c r="K87" s="370">
        <f t="shared" si="53"/>
        <v>3</v>
      </c>
      <c r="L87" s="371">
        <f t="shared" si="54"/>
        <v>-9</v>
      </c>
      <c r="N87" s="341">
        <f t="shared" si="48"/>
        <v>3</v>
      </c>
      <c r="P87" s="376" t="str">
        <f t="shared" si="63"/>
        <v xml:space="preserve"> </v>
      </c>
      <c r="Q87" s="376" t="str">
        <f t="shared" si="72"/>
        <v>W</v>
      </c>
      <c r="R87" s="376" t="str">
        <f t="shared" si="73"/>
        <v xml:space="preserve"> </v>
      </c>
      <c r="S87" s="376">
        <f t="shared" si="67"/>
        <v>1</v>
      </c>
      <c r="T87" s="374">
        <f t="shared" si="49"/>
        <v>0</v>
      </c>
      <c r="U87" s="373">
        <f t="shared" si="55"/>
        <v>3</v>
      </c>
      <c r="V87" s="374">
        <f t="shared" si="56"/>
        <v>-17</v>
      </c>
      <c r="X87" s="345" t="str">
        <f t="shared" si="57"/>
        <v>C</v>
      </c>
      <c r="Z87" s="385" t="str">
        <f t="shared" si="64"/>
        <v xml:space="preserve"> </v>
      </c>
      <c r="AA87" s="385" t="str">
        <f t="shared" si="74"/>
        <v>W</v>
      </c>
      <c r="AB87" s="385" t="str">
        <f t="shared" si="75"/>
        <v xml:space="preserve"> </v>
      </c>
      <c r="AC87" s="385">
        <f t="shared" si="68"/>
        <v>1</v>
      </c>
      <c r="AD87" s="382">
        <f t="shared" si="50"/>
        <v>0</v>
      </c>
      <c r="AE87" s="381">
        <f t="shared" si="58"/>
        <v>3</v>
      </c>
      <c r="AF87" s="382">
        <f t="shared" si="59"/>
        <v>9</v>
      </c>
      <c r="AH87" s="338" t="str">
        <f>IF($B87=0,0,IF(ISEVEN($B87),"E","O"))</f>
        <v>O</v>
      </c>
      <c r="AJ87" s="380" t="str">
        <f t="shared" si="65"/>
        <v xml:space="preserve"> </v>
      </c>
      <c r="AK87" s="380" t="str">
        <f t="shared" si="76"/>
        <v xml:space="preserve"> </v>
      </c>
      <c r="AL87" s="380" t="str">
        <f t="shared" si="77"/>
        <v xml:space="preserve"> </v>
      </c>
      <c r="AM87" s="380">
        <f t="shared" si="62"/>
        <v>1</v>
      </c>
      <c r="AN87" s="378">
        <f t="shared" si="51"/>
        <v>0</v>
      </c>
      <c r="AO87" s="377">
        <f t="shared" si="60"/>
        <v>0</v>
      </c>
      <c r="AP87" s="378">
        <f t="shared" si="61"/>
        <v>14</v>
      </c>
    </row>
    <row r="88" spans="1:42">
      <c r="A88" s="327">
        <f t="shared" si="52"/>
        <v>78</v>
      </c>
      <c r="B88" s="328">
        <f>Data!B88</f>
        <v>13</v>
      </c>
      <c r="D88" s="334" t="str">
        <f>IF(B88=0,0,IF(MOD(B88,3)=1,"A",IF(MOD(B88,3)=2,"B","C")))</f>
        <v>A</v>
      </c>
      <c r="E88" s="370"/>
      <c r="F88" s="372" t="str">
        <f t="shared" si="69"/>
        <v>T</v>
      </c>
      <c r="G88" s="372" t="str">
        <f t="shared" si="70"/>
        <v xml:space="preserve"> </v>
      </c>
      <c r="H88" s="372">
        <f t="shared" si="71"/>
        <v>3</v>
      </c>
      <c r="I88" s="372">
        <f t="shared" si="66"/>
        <v>1</v>
      </c>
      <c r="J88" s="371">
        <f t="shared" si="47"/>
        <v>1</v>
      </c>
      <c r="K88" s="370">
        <f t="shared" si="53"/>
        <v>0</v>
      </c>
      <c r="L88" s="371">
        <f t="shared" si="54"/>
        <v>-10</v>
      </c>
      <c r="N88" s="341">
        <f t="shared" si="48"/>
        <v>2</v>
      </c>
      <c r="P88" s="376" t="str">
        <f t="shared" si="63"/>
        <v xml:space="preserve"> </v>
      </c>
      <c r="Q88" s="376" t="str">
        <f t="shared" si="72"/>
        <v xml:space="preserve"> </v>
      </c>
      <c r="R88" s="376" t="str">
        <f t="shared" si="73"/>
        <v xml:space="preserve"> </v>
      </c>
      <c r="S88" s="376">
        <f t="shared" si="67"/>
        <v>1</v>
      </c>
      <c r="T88" s="374">
        <f t="shared" si="49"/>
        <v>0</v>
      </c>
      <c r="U88" s="373">
        <f t="shared" si="55"/>
        <v>0</v>
      </c>
      <c r="V88" s="374">
        <f t="shared" si="56"/>
        <v>-17</v>
      </c>
      <c r="X88" s="345" t="str">
        <f t="shared" si="57"/>
        <v>A</v>
      </c>
      <c r="Z88" s="385" t="str">
        <f t="shared" si="64"/>
        <v>T</v>
      </c>
      <c r="AA88" s="385" t="str">
        <f t="shared" si="74"/>
        <v xml:space="preserve"> </v>
      </c>
      <c r="AB88" s="385" t="str">
        <f t="shared" si="75"/>
        <v>C</v>
      </c>
      <c r="AC88" s="385">
        <f t="shared" si="68"/>
        <v>1</v>
      </c>
      <c r="AD88" s="382">
        <f t="shared" si="50"/>
        <v>1</v>
      </c>
      <c r="AE88" s="381">
        <f t="shared" si="58"/>
        <v>0</v>
      </c>
      <c r="AF88" s="382">
        <f t="shared" si="59"/>
        <v>8</v>
      </c>
      <c r="AH88" s="338" t="str">
        <f>IF($B88=0,0,INDEX($AS$12:$AT$47,$B88,2))</f>
        <v>B</v>
      </c>
      <c r="AJ88" s="380" t="str">
        <f t="shared" si="65"/>
        <v xml:space="preserve"> </v>
      </c>
      <c r="AK88" s="380" t="str">
        <f t="shared" si="76"/>
        <v xml:space="preserve"> </v>
      </c>
      <c r="AL88" s="380" t="str">
        <f t="shared" si="77"/>
        <v xml:space="preserve"> </v>
      </c>
      <c r="AM88" s="380">
        <f t="shared" si="62"/>
        <v>1</v>
      </c>
      <c r="AN88" s="378">
        <f t="shared" si="51"/>
        <v>0</v>
      </c>
      <c r="AO88" s="377">
        <f t="shared" si="60"/>
        <v>0</v>
      </c>
      <c r="AP88" s="378">
        <f t="shared" si="61"/>
        <v>14</v>
      </c>
    </row>
    <row r="89" spans="1:42">
      <c r="A89" s="327">
        <f t="shared" si="52"/>
        <v>79</v>
      </c>
      <c r="B89" s="328">
        <f>Data!B89</f>
        <v>21</v>
      </c>
      <c r="D89" s="334">
        <f>IF(AND(B89&gt;0,B89&lt;=12),1,IF(AND(B89&gt;12,B89&lt;=24),2,IF(AND(B89&gt;24,B89&lt;=36),3,0)))</f>
        <v>2</v>
      </c>
      <c r="E89" s="370"/>
      <c r="F89" s="372" t="str">
        <f t="shared" si="69"/>
        <v xml:space="preserve"> </v>
      </c>
      <c r="G89" s="372" t="str">
        <f t="shared" si="70"/>
        <v>L</v>
      </c>
      <c r="H89" s="372" t="str">
        <f t="shared" si="71"/>
        <v>B</v>
      </c>
      <c r="I89" s="372">
        <f t="shared" si="66"/>
        <v>2</v>
      </c>
      <c r="J89" s="371">
        <f t="shared" si="47"/>
        <v>2</v>
      </c>
      <c r="K89" s="370">
        <f t="shared" si="53"/>
        <v>0</v>
      </c>
      <c r="L89" s="371">
        <f t="shared" si="54"/>
        <v>-12</v>
      </c>
      <c r="N89" s="341">
        <f t="shared" si="48"/>
        <v>2</v>
      </c>
      <c r="P89" s="376" t="str">
        <f t="shared" si="63"/>
        <v>T</v>
      </c>
      <c r="Q89" s="376" t="str">
        <f t="shared" si="72"/>
        <v xml:space="preserve"> </v>
      </c>
      <c r="R89" s="376">
        <f t="shared" si="73"/>
        <v>1</v>
      </c>
      <c r="S89" s="376">
        <f t="shared" si="67"/>
        <v>1</v>
      </c>
      <c r="T89" s="374">
        <f t="shared" si="49"/>
        <v>1</v>
      </c>
      <c r="U89" s="373">
        <f t="shared" si="55"/>
        <v>0</v>
      </c>
      <c r="V89" s="374">
        <f t="shared" si="56"/>
        <v>-18</v>
      </c>
      <c r="X89" s="345" t="str">
        <f t="shared" si="57"/>
        <v>C</v>
      </c>
      <c r="Z89" s="385" t="str">
        <f t="shared" si="64"/>
        <v xml:space="preserve"> </v>
      </c>
      <c r="AA89" s="385" t="str">
        <f t="shared" si="74"/>
        <v>W</v>
      </c>
      <c r="AB89" s="385" t="str">
        <f t="shared" si="75"/>
        <v xml:space="preserve"> </v>
      </c>
      <c r="AC89" s="385">
        <f t="shared" si="68"/>
        <v>1</v>
      </c>
      <c r="AD89" s="382">
        <f t="shared" si="50"/>
        <v>0</v>
      </c>
      <c r="AE89" s="381">
        <f t="shared" si="58"/>
        <v>3</v>
      </c>
      <c r="AF89" s="382">
        <f t="shared" si="59"/>
        <v>11</v>
      </c>
      <c r="AH89" s="338" t="str">
        <f>IF($B89=0,0,IF($B89&lt;=18,"L","H"))</f>
        <v>H</v>
      </c>
      <c r="AJ89" s="380" t="str">
        <f t="shared" si="65"/>
        <v xml:space="preserve"> </v>
      </c>
      <c r="AK89" s="380" t="str">
        <f t="shared" si="76"/>
        <v xml:space="preserve"> </v>
      </c>
      <c r="AL89" s="380" t="str">
        <f t="shared" si="77"/>
        <v xml:space="preserve"> </v>
      </c>
      <c r="AM89" s="380">
        <f t="shared" si="62"/>
        <v>1</v>
      </c>
      <c r="AN89" s="378">
        <f t="shared" si="51"/>
        <v>0</v>
      </c>
      <c r="AO89" s="377">
        <f t="shared" si="60"/>
        <v>0</v>
      </c>
      <c r="AP89" s="378">
        <f t="shared" si="61"/>
        <v>14</v>
      </c>
    </row>
    <row r="90" spans="1:42">
      <c r="A90" s="327">
        <f t="shared" si="52"/>
        <v>80</v>
      </c>
      <c r="B90" s="328">
        <f>Data!B90</f>
        <v>32</v>
      </c>
      <c r="D90" s="334" t="str">
        <f>IF(B90=0,0,IF(MOD(B90,3)=1,"A",IF(MOD(B90,3)=2,"B","C")))</f>
        <v>B</v>
      </c>
      <c r="E90" s="370"/>
      <c r="F90" s="372" t="str">
        <f t="shared" si="69"/>
        <v xml:space="preserve"> </v>
      </c>
      <c r="G90" s="372" t="str">
        <f t="shared" si="70"/>
        <v>W</v>
      </c>
      <c r="H90" s="372" t="str">
        <f t="shared" si="71"/>
        <v xml:space="preserve"> </v>
      </c>
      <c r="I90" s="372">
        <f t="shared" si="66"/>
        <v>1</v>
      </c>
      <c r="J90" s="371">
        <f t="shared" si="47"/>
        <v>0</v>
      </c>
      <c r="K90" s="370">
        <f t="shared" si="53"/>
        <v>6</v>
      </c>
      <c r="L90" s="371">
        <f t="shared" si="54"/>
        <v>-6</v>
      </c>
      <c r="N90" s="341">
        <f t="shared" si="48"/>
        <v>3</v>
      </c>
      <c r="P90" s="376" t="str">
        <f t="shared" si="63"/>
        <v xml:space="preserve"> </v>
      </c>
      <c r="Q90" s="376" t="str">
        <f t="shared" si="72"/>
        <v>L</v>
      </c>
      <c r="R90" s="376">
        <f t="shared" si="73"/>
        <v>3</v>
      </c>
      <c r="S90" s="376">
        <f t="shared" si="67"/>
        <v>2</v>
      </c>
      <c r="T90" s="374">
        <f t="shared" si="49"/>
        <v>2</v>
      </c>
      <c r="U90" s="373">
        <f t="shared" si="55"/>
        <v>0</v>
      </c>
      <c r="V90" s="374">
        <f t="shared" si="56"/>
        <v>-20</v>
      </c>
      <c r="X90" s="345" t="str">
        <f t="shared" si="57"/>
        <v>B</v>
      </c>
      <c r="Z90" s="385" t="str">
        <f t="shared" si="64"/>
        <v xml:space="preserve"> </v>
      </c>
      <c r="AA90" s="385" t="str">
        <f t="shared" si="74"/>
        <v xml:space="preserve"> </v>
      </c>
      <c r="AB90" s="385" t="str">
        <f t="shared" si="75"/>
        <v xml:space="preserve"> </v>
      </c>
      <c r="AC90" s="385">
        <f t="shared" si="68"/>
        <v>1</v>
      </c>
      <c r="AD90" s="382">
        <f t="shared" si="50"/>
        <v>0</v>
      </c>
      <c r="AE90" s="381">
        <f t="shared" si="58"/>
        <v>0</v>
      </c>
      <c r="AF90" s="382">
        <f t="shared" si="59"/>
        <v>11</v>
      </c>
      <c r="AH90" s="338" t="str">
        <f>IF($B90=0,0,IF(ISEVEN($B90),"E","O"))</f>
        <v>E</v>
      </c>
      <c r="AJ90" s="380" t="str">
        <f t="shared" si="65"/>
        <v>T</v>
      </c>
      <c r="AK90" s="380" t="str">
        <f t="shared" si="76"/>
        <v xml:space="preserve"> </v>
      </c>
      <c r="AL90" s="380" t="str">
        <f t="shared" si="77"/>
        <v>B</v>
      </c>
      <c r="AM90" s="380">
        <f t="shared" si="62"/>
        <v>1</v>
      </c>
      <c r="AN90" s="378">
        <f t="shared" si="51"/>
        <v>1</v>
      </c>
      <c r="AO90" s="377">
        <f t="shared" si="60"/>
        <v>0</v>
      </c>
      <c r="AP90" s="378">
        <f t="shared" si="61"/>
        <v>13</v>
      </c>
    </row>
    <row r="91" spans="1:42">
      <c r="A91" s="327">
        <f t="shared" si="52"/>
        <v>81</v>
      </c>
      <c r="B91" s="328">
        <f>Data!B91</f>
        <v>34</v>
      </c>
      <c r="D91" s="334">
        <f>IF(AND(B91&gt;0,B91&lt;=12),1,IF(AND(B91&gt;12,B91&lt;=24),2,IF(AND(B91&gt;24,B91&lt;=36),3,0)))</f>
        <v>3</v>
      </c>
      <c r="E91" s="370"/>
      <c r="F91" s="372" t="str">
        <f t="shared" si="69"/>
        <v xml:space="preserve"> </v>
      </c>
      <c r="G91" s="372" t="str">
        <f t="shared" si="70"/>
        <v xml:space="preserve"> </v>
      </c>
      <c r="H91" s="372" t="str">
        <f t="shared" si="71"/>
        <v xml:space="preserve"> </v>
      </c>
      <c r="I91" s="372">
        <f t="shared" si="66"/>
        <v>1</v>
      </c>
      <c r="J91" s="371">
        <f t="shared" si="47"/>
        <v>0</v>
      </c>
      <c r="K91" s="370">
        <f t="shared" si="53"/>
        <v>0</v>
      </c>
      <c r="L91" s="371">
        <f t="shared" si="54"/>
        <v>-6</v>
      </c>
      <c r="N91" s="341">
        <f t="shared" si="48"/>
        <v>3</v>
      </c>
      <c r="P91" s="376" t="str">
        <f t="shared" si="63"/>
        <v xml:space="preserve"> </v>
      </c>
      <c r="Q91" s="376" t="str">
        <f t="shared" si="72"/>
        <v>W</v>
      </c>
      <c r="R91" s="376" t="str">
        <f t="shared" si="73"/>
        <v xml:space="preserve"> </v>
      </c>
      <c r="S91" s="376">
        <f t="shared" si="67"/>
        <v>1</v>
      </c>
      <c r="T91" s="374">
        <f t="shared" si="49"/>
        <v>0</v>
      </c>
      <c r="U91" s="373">
        <f t="shared" si="55"/>
        <v>6</v>
      </c>
      <c r="V91" s="374">
        <f t="shared" si="56"/>
        <v>-14</v>
      </c>
      <c r="X91" s="345" t="str">
        <f t="shared" si="57"/>
        <v>A</v>
      </c>
      <c r="Z91" s="385" t="str">
        <f t="shared" si="64"/>
        <v xml:space="preserve"> </v>
      </c>
      <c r="AA91" s="385" t="str">
        <f t="shared" si="74"/>
        <v xml:space="preserve"> </v>
      </c>
      <c r="AB91" s="385" t="str">
        <f t="shared" si="75"/>
        <v xml:space="preserve"> </v>
      </c>
      <c r="AC91" s="385">
        <f t="shared" si="68"/>
        <v>1</v>
      </c>
      <c r="AD91" s="382">
        <f t="shared" si="50"/>
        <v>0</v>
      </c>
      <c r="AE91" s="381">
        <f t="shared" si="58"/>
        <v>0</v>
      </c>
      <c r="AF91" s="382">
        <f t="shared" si="59"/>
        <v>11</v>
      </c>
      <c r="AH91" s="338" t="str">
        <f>IF($B91=0,0,INDEX($AS$12:$AT$47,$B91,2))</f>
        <v>R</v>
      </c>
      <c r="AJ91" s="380" t="str">
        <f t="shared" si="65"/>
        <v xml:space="preserve"> </v>
      </c>
      <c r="AK91" s="380" t="str">
        <f t="shared" si="76"/>
        <v>L</v>
      </c>
      <c r="AL91" s="380" t="str">
        <f t="shared" si="77"/>
        <v>H</v>
      </c>
      <c r="AM91" s="380">
        <f t="shared" si="62"/>
        <v>2</v>
      </c>
      <c r="AN91" s="378">
        <f t="shared" si="51"/>
        <v>2</v>
      </c>
      <c r="AO91" s="377">
        <f t="shared" si="60"/>
        <v>0</v>
      </c>
      <c r="AP91" s="378">
        <f t="shared" si="61"/>
        <v>11</v>
      </c>
    </row>
    <row r="92" spans="1:42">
      <c r="A92" s="327">
        <f t="shared" si="52"/>
        <v>82</v>
      </c>
      <c r="B92" s="328">
        <f>Data!B92</f>
        <v>19</v>
      </c>
      <c r="D92" s="334" t="str">
        <f>IF(B92=0,0,IF(MOD(B92,3)=1,"A",IF(MOD(B92,3)=2,"B","C")))</f>
        <v>A</v>
      </c>
      <c r="E92" s="370"/>
      <c r="F92" s="372" t="str">
        <f t="shared" si="69"/>
        <v>T</v>
      </c>
      <c r="G92" s="372" t="str">
        <f t="shared" si="70"/>
        <v xml:space="preserve"> </v>
      </c>
      <c r="H92" s="372">
        <f t="shared" si="71"/>
        <v>3</v>
      </c>
      <c r="I92" s="372">
        <f t="shared" si="66"/>
        <v>1</v>
      </c>
      <c r="J92" s="371">
        <f t="shared" si="47"/>
        <v>1</v>
      </c>
      <c r="K92" s="370">
        <f t="shared" si="53"/>
        <v>0</v>
      </c>
      <c r="L92" s="371">
        <f t="shared" si="54"/>
        <v>-7</v>
      </c>
      <c r="N92" s="341">
        <f t="shared" si="48"/>
        <v>2</v>
      </c>
      <c r="P92" s="376" t="str">
        <f t="shared" si="63"/>
        <v>T</v>
      </c>
      <c r="Q92" s="376" t="str">
        <f t="shared" si="72"/>
        <v xml:space="preserve"> </v>
      </c>
      <c r="R92" s="376">
        <f t="shared" si="73"/>
        <v>3</v>
      </c>
      <c r="S92" s="376">
        <f t="shared" si="67"/>
        <v>1</v>
      </c>
      <c r="T92" s="374">
        <f t="shared" si="49"/>
        <v>1</v>
      </c>
      <c r="U92" s="373">
        <f t="shared" si="55"/>
        <v>0</v>
      </c>
      <c r="V92" s="374">
        <f t="shared" si="56"/>
        <v>-15</v>
      </c>
      <c r="X92" s="345" t="str">
        <f t="shared" si="57"/>
        <v>A</v>
      </c>
      <c r="Z92" s="385" t="str">
        <f t="shared" si="64"/>
        <v>T</v>
      </c>
      <c r="AA92" s="385" t="str">
        <f t="shared" si="74"/>
        <v xml:space="preserve"> </v>
      </c>
      <c r="AB92" s="385" t="str">
        <f t="shared" si="75"/>
        <v>C</v>
      </c>
      <c r="AC92" s="385">
        <f t="shared" si="68"/>
        <v>1</v>
      </c>
      <c r="AD92" s="382">
        <f t="shared" si="50"/>
        <v>1</v>
      </c>
      <c r="AE92" s="381">
        <f t="shared" si="58"/>
        <v>0</v>
      </c>
      <c r="AF92" s="382">
        <f t="shared" si="59"/>
        <v>10</v>
      </c>
      <c r="AH92" s="338" t="str">
        <f>IF($B92=0,0,IF($B92&lt;=18,"L","H"))</f>
        <v>H</v>
      </c>
      <c r="AJ92" s="380" t="str">
        <f t="shared" si="65"/>
        <v xml:space="preserve"> </v>
      </c>
      <c r="AK92" s="380" t="str">
        <f t="shared" si="76"/>
        <v>W</v>
      </c>
      <c r="AL92" s="380" t="str">
        <f t="shared" si="77"/>
        <v xml:space="preserve"> </v>
      </c>
      <c r="AM92" s="380">
        <f t="shared" si="62"/>
        <v>1</v>
      </c>
      <c r="AN92" s="378">
        <f t="shared" si="51"/>
        <v>0</v>
      </c>
      <c r="AO92" s="377">
        <f t="shared" si="60"/>
        <v>4</v>
      </c>
      <c r="AP92" s="378">
        <f t="shared" si="61"/>
        <v>15</v>
      </c>
    </row>
    <row r="93" spans="1:42">
      <c r="A93" s="327">
        <f t="shared" si="52"/>
        <v>83</v>
      </c>
      <c r="B93" s="328">
        <f>Data!B93</f>
        <v>25</v>
      </c>
      <c r="D93" s="334">
        <f>IF(AND(B93&gt;0,B93&lt;=12),1,IF(AND(B93&gt;12,B93&lt;=24),2,IF(AND(B93&gt;24,B93&lt;=36),3,0)))</f>
        <v>3</v>
      </c>
      <c r="E93" s="370"/>
      <c r="F93" s="372" t="str">
        <f t="shared" si="69"/>
        <v xml:space="preserve"> </v>
      </c>
      <c r="G93" s="372" t="str">
        <f t="shared" si="70"/>
        <v>W</v>
      </c>
      <c r="H93" s="372" t="str">
        <f t="shared" si="71"/>
        <v xml:space="preserve"> </v>
      </c>
      <c r="I93" s="372">
        <f t="shared" si="66"/>
        <v>1</v>
      </c>
      <c r="J93" s="371">
        <f t="shared" si="47"/>
        <v>0</v>
      </c>
      <c r="K93" s="370">
        <f t="shared" si="53"/>
        <v>3</v>
      </c>
      <c r="L93" s="371">
        <f t="shared" si="54"/>
        <v>-4</v>
      </c>
      <c r="N93" s="341">
        <f t="shared" si="48"/>
        <v>3</v>
      </c>
      <c r="P93" s="376" t="str">
        <f t="shared" si="63"/>
        <v xml:space="preserve"> </v>
      </c>
      <c r="Q93" s="376" t="str">
        <f t="shared" si="72"/>
        <v>W</v>
      </c>
      <c r="R93" s="376" t="str">
        <f t="shared" si="73"/>
        <v xml:space="preserve"> </v>
      </c>
      <c r="S93" s="376">
        <f t="shared" si="67"/>
        <v>1</v>
      </c>
      <c r="T93" s="374">
        <f t="shared" si="49"/>
        <v>0</v>
      </c>
      <c r="U93" s="373">
        <f t="shared" si="55"/>
        <v>3</v>
      </c>
      <c r="V93" s="374">
        <f t="shared" si="56"/>
        <v>-12</v>
      </c>
      <c r="X93" s="345" t="str">
        <f t="shared" si="57"/>
        <v>A</v>
      </c>
      <c r="Z93" s="385" t="str">
        <f t="shared" si="64"/>
        <v xml:space="preserve"> </v>
      </c>
      <c r="AA93" s="385" t="str">
        <f t="shared" si="74"/>
        <v>L</v>
      </c>
      <c r="AB93" s="385" t="str">
        <f t="shared" si="75"/>
        <v>A</v>
      </c>
      <c r="AC93" s="385">
        <f t="shared" si="68"/>
        <v>2</v>
      </c>
      <c r="AD93" s="382">
        <f t="shared" si="50"/>
        <v>2</v>
      </c>
      <c r="AE93" s="381">
        <f t="shared" si="58"/>
        <v>0</v>
      </c>
      <c r="AF93" s="382">
        <f t="shared" si="59"/>
        <v>8</v>
      </c>
      <c r="AH93" s="338" t="str">
        <f>IF($B93=0,0,IF(ISEVEN($B93),"E","O"))</f>
        <v>O</v>
      </c>
      <c r="AJ93" s="380" t="str">
        <f t="shared" si="65"/>
        <v xml:space="preserve"> </v>
      </c>
      <c r="AK93" s="380" t="str">
        <f t="shared" si="76"/>
        <v xml:space="preserve"> </v>
      </c>
      <c r="AL93" s="380" t="str">
        <f t="shared" si="77"/>
        <v xml:space="preserve"> </v>
      </c>
      <c r="AM93" s="380">
        <f t="shared" si="62"/>
        <v>1</v>
      </c>
      <c r="AN93" s="378">
        <f t="shared" si="51"/>
        <v>0</v>
      </c>
      <c r="AO93" s="377">
        <f t="shared" si="60"/>
        <v>0</v>
      </c>
      <c r="AP93" s="378">
        <f t="shared" si="61"/>
        <v>15</v>
      </c>
    </row>
    <row r="94" spans="1:42">
      <c r="A94" s="327">
        <f t="shared" si="52"/>
        <v>84</v>
      </c>
      <c r="B94" s="328">
        <f>Data!B94</f>
        <v>30</v>
      </c>
      <c r="D94" s="334" t="str">
        <f>IF(B94=0,0,IF(MOD(B94,3)=1,"A",IF(MOD(B94,3)=2,"B","C")))</f>
        <v>C</v>
      </c>
      <c r="E94" s="370"/>
      <c r="F94" s="372" t="str">
        <f t="shared" si="69"/>
        <v>T</v>
      </c>
      <c r="G94" s="372" t="str">
        <f t="shared" si="70"/>
        <v xml:space="preserve"> </v>
      </c>
      <c r="H94" s="372">
        <f t="shared" si="71"/>
        <v>2</v>
      </c>
      <c r="I94" s="372">
        <f t="shared" si="66"/>
        <v>1</v>
      </c>
      <c r="J94" s="371">
        <f t="shared" si="47"/>
        <v>1</v>
      </c>
      <c r="K94" s="370">
        <f t="shared" si="53"/>
        <v>0</v>
      </c>
      <c r="L94" s="371">
        <f t="shared" si="54"/>
        <v>-5</v>
      </c>
      <c r="N94" s="341">
        <f t="shared" si="48"/>
        <v>3</v>
      </c>
      <c r="P94" s="376" t="str">
        <f t="shared" si="63"/>
        <v>T</v>
      </c>
      <c r="Q94" s="376" t="str">
        <f t="shared" si="72"/>
        <v xml:space="preserve"> </v>
      </c>
      <c r="R94" s="376">
        <f t="shared" si="73"/>
        <v>2</v>
      </c>
      <c r="S94" s="376">
        <f t="shared" si="67"/>
        <v>1</v>
      </c>
      <c r="T94" s="374">
        <f t="shared" si="49"/>
        <v>1</v>
      </c>
      <c r="U94" s="373">
        <f t="shared" si="55"/>
        <v>0</v>
      </c>
      <c r="V94" s="374">
        <f t="shared" si="56"/>
        <v>-13</v>
      </c>
      <c r="X94" s="345" t="str">
        <f t="shared" si="57"/>
        <v>C</v>
      </c>
      <c r="Z94" s="385" t="str">
        <f t="shared" si="64"/>
        <v xml:space="preserve"> </v>
      </c>
      <c r="AA94" s="385" t="str">
        <f t="shared" si="74"/>
        <v>L</v>
      </c>
      <c r="AB94" s="385" t="str">
        <f t="shared" si="75"/>
        <v>C</v>
      </c>
      <c r="AC94" s="385">
        <f t="shared" si="68"/>
        <v>3</v>
      </c>
      <c r="AD94" s="382">
        <f t="shared" si="50"/>
        <v>3</v>
      </c>
      <c r="AE94" s="381">
        <f t="shared" si="58"/>
        <v>0</v>
      </c>
      <c r="AF94" s="382">
        <f t="shared" si="59"/>
        <v>5</v>
      </c>
      <c r="AH94" s="338" t="str">
        <f>IF($B94=0,0,INDEX($AS$12:$AT$47,$B94,2))</f>
        <v>R</v>
      </c>
      <c r="AJ94" s="380" t="str">
        <f t="shared" si="65"/>
        <v>T</v>
      </c>
      <c r="AK94" s="380" t="str">
        <f t="shared" si="76"/>
        <v xml:space="preserve"> </v>
      </c>
      <c r="AL94" s="380" t="str">
        <f t="shared" si="77"/>
        <v>H</v>
      </c>
      <c r="AM94" s="380">
        <f t="shared" si="62"/>
        <v>1</v>
      </c>
      <c r="AN94" s="378">
        <f t="shared" si="51"/>
        <v>1</v>
      </c>
      <c r="AO94" s="377">
        <f t="shared" si="60"/>
        <v>0</v>
      </c>
      <c r="AP94" s="378">
        <f t="shared" si="61"/>
        <v>14</v>
      </c>
    </row>
    <row r="95" spans="1:42">
      <c r="A95" s="327">
        <f t="shared" si="52"/>
        <v>85</v>
      </c>
      <c r="B95" s="328">
        <f>Data!B95</f>
        <v>3</v>
      </c>
      <c r="D95" s="334">
        <f>IF(AND(B95&gt;0,B95&lt;=12),1,IF(AND(B95&gt;12,B95&lt;=24),2,IF(AND(B95&gt;24,B95&lt;=36),3,0)))</f>
        <v>1</v>
      </c>
      <c r="E95" s="370"/>
      <c r="F95" s="372" t="str">
        <f t="shared" si="69"/>
        <v xml:space="preserve"> </v>
      </c>
      <c r="G95" s="372" t="str">
        <f t="shared" si="70"/>
        <v>L</v>
      </c>
      <c r="H95" s="372" t="str">
        <f t="shared" si="71"/>
        <v>B</v>
      </c>
      <c r="I95" s="372">
        <f t="shared" si="66"/>
        <v>2</v>
      </c>
      <c r="J95" s="371">
        <f t="shared" si="47"/>
        <v>2</v>
      </c>
      <c r="K95" s="370">
        <f t="shared" si="53"/>
        <v>0</v>
      </c>
      <c r="L95" s="371">
        <f t="shared" si="54"/>
        <v>-7</v>
      </c>
      <c r="N95" s="341">
        <f t="shared" si="48"/>
        <v>1</v>
      </c>
      <c r="P95" s="376" t="str">
        <f t="shared" si="63"/>
        <v xml:space="preserve"> </v>
      </c>
      <c r="Q95" s="376" t="str">
        <f t="shared" si="72"/>
        <v>L</v>
      </c>
      <c r="R95" s="376">
        <f t="shared" si="73"/>
        <v>3</v>
      </c>
      <c r="S95" s="376">
        <f t="shared" si="67"/>
        <v>2</v>
      </c>
      <c r="T95" s="374">
        <f t="shared" si="49"/>
        <v>2</v>
      </c>
      <c r="U95" s="373">
        <f t="shared" si="55"/>
        <v>0</v>
      </c>
      <c r="V95" s="374">
        <f t="shared" si="56"/>
        <v>-15</v>
      </c>
      <c r="X95" s="345" t="str">
        <f t="shared" si="57"/>
        <v>C</v>
      </c>
      <c r="Z95" s="385" t="str">
        <f t="shared" si="64"/>
        <v xml:space="preserve"> </v>
      </c>
      <c r="AA95" s="385" t="str">
        <f t="shared" si="74"/>
        <v>W</v>
      </c>
      <c r="AB95" s="385" t="str">
        <f t="shared" si="75"/>
        <v xml:space="preserve"> </v>
      </c>
      <c r="AC95" s="385">
        <f t="shared" si="68"/>
        <v>1</v>
      </c>
      <c r="AD95" s="382">
        <f t="shared" si="50"/>
        <v>0</v>
      </c>
      <c r="AE95" s="381">
        <f t="shared" si="58"/>
        <v>9</v>
      </c>
      <c r="AF95" s="382">
        <f t="shared" si="59"/>
        <v>14</v>
      </c>
      <c r="AH95" s="338" t="str">
        <f>IF($B95=0,0,IF($B95&lt;=18,"L","H"))</f>
        <v>L</v>
      </c>
      <c r="AJ95" s="380" t="str">
        <f t="shared" si="65"/>
        <v xml:space="preserve"> </v>
      </c>
      <c r="AK95" s="380" t="str">
        <f t="shared" si="76"/>
        <v>L</v>
      </c>
      <c r="AL95" s="380" t="str">
        <f t="shared" si="77"/>
        <v>E</v>
      </c>
      <c r="AM95" s="380">
        <f t="shared" si="62"/>
        <v>2</v>
      </c>
      <c r="AN95" s="378">
        <f t="shared" si="51"/>
        <v>2</v>
      </c>
      <c r="AO95" s="377">
        <f t="shared" si="60"/>
        <v>0</v>
      </c>
      <c r="AP95" s="378">
        <f t="shared" si="61"/>
        <v>12</v>
      </c>
    </row>
    <row r="96" spans="1:42">
      <c r="A96" s="327">
        <f t="shared" si="52"/>
        <v>86</v>
      </c>
      <c r="B96" s="328">
        <f>Data!B96</f>
        <v>18</v>
      </c>
      <c r="D96" s="334" t="str">
        <f>IF(B96=0,0,IF(MOD(B96,3)=1,"A",IF(MOD(B96,3)=2,"B","C")))</f>
        <v>C</v>
      </c>
      <c r="E96" s="370"/>
      <c r="F96" s="372" t="str">
        <f t="shared" si="69"/>
        <v xml:space="preserve"> </v>
      </c>
      <c r="G96" s="372" t="str">
        <f t="shared" si="70"/>
        <v>L</v>
      </c>
      <c r="H96" s="372">
        <f t="shared" si="71"/>
        <v>3</v>
      </c>
      <c r="I96" s="372">
        <f t="shared" si="66"/>
        <v>3</v>
      </c>
      <c r="J96" s="371">
        <f t="shared" si="47"/>
        <v>3</v>
      </c>
      <c r="K96" s="370">
        <f t="shared" si="53"/>
        <v>0</v>
      </c>
      <c r="L96" s="371">
        <f t="shared" si="54"/>
        <v>-10</v>
      </c>
      <c r="N96" s="341">
        <f t="shared" si="48"/>
        <v>2</v>
      </c>
      <c r="P96" s="376" t="str">
        <f t="shared" si="63"/>
        <v xml:space="preserve"> </v>
      </c>
      <c r="Q96" s="376" t="str">
        <f t="shared" si="72"/>
        <v>L</v>
      </c>
      <c r="R96" s="376">
        <f t="shared" si="73"/>
        <v>3</v>
      </c>
      <c r="S96" s="376">
        <f t="shared" si="67"/>
        <v>3</v>
      </c>
      <c r="T96" s="374">
        <f t="shared" si="49"/>
        <v>3</v>
      </c>
      <c r="U96" s="373">
        <f t="shared" si="55"/>
        <v>0</v>
      </c>
      <c r="V96" s="374">
        <f t="shared" si="56"/>
        <v>-18</v>
      </c>
      <c r="X96" s="345" t="str">
        <f t="shared" si="57"/>
        <v>C</v>
      </c>
      <c r="Z96" s="385" t="str">
        <f t="shared" si="64"/>
        <v>T</v>
      </c>
      <c r="AA96" s="385" t="str">
        <f t="shared" si="74"/>
        <v xml:space="preserve"> </v>
      </c>
      <c r="AB96" s="385" t="str">
        <f t="shared" si="75"/>
        <v>A</v>
      </c>
      <c r="AC96" s="385">
        <f t="shared" si="68"/>
        <v>1</v>
      </c>
      <c r="AD96" s="382">
        <f t="shared" si="50"/>
        <v>1</v>
      </c>
      <c r="AE96" s="381">
        <f t="shared" si="58"/>
        <v>0</v>
      </c>
      <c r="AF96" s="382">
        <f t="shared" si="59"/>
        <v>13</v>
      </c>
      <c r="AH96" s="338" t="str">
        <f>IF($B96=0,0,IF(ISEVEN($B96),"E","O"))</f>
        <v>E</v>
      </c>
      <c r="AJ96" s="380" t="str">
        <f t="shared" si="65"/>
        <v xml:space="preserve"> </v>
      </c>
      <c r="AK96" s="380" t="str">
        <f t="shared" si="76"/>
        <v>W</v>
      </c>
      <c r="AL96" s="380" t="str">
        <f t="shared" si="77"/>
        <v xml:space="preserve"> </v>
      </c>
      <c r="AM96" s="380">
        <f t="shared" si="62"/>
        <v>1</v>
      </c>
      <c r="AN96" s="378">
        <f t="shared" si="51"/>
        <v>0</v>
      </c>
      <c r="AO96" s="377">
        <f t="shared" si="60"/>
        <v>4</v>
      </c>
      <c r="AP96" s="378">
        <f t="shared" si="61"/>
        <v>16</v>
      </c>
    </row>
    <row r="97" spans="1:42">
      <c r="A97" s="327">
        <f t="shared" si="52"/>
        <v>87</v>
      </c>
      <c r="B97" s="328">
        <f>Data!B97</f>
        <v>10</v>
      </c>
      <c r="D97" s="334">
        <f>IF(AND(B97&gt;0,B97&lt;=12),1,IF(AND(B97&gt;12,B97&lt;=24),2,IF(AND(B97&gt;24,B97&lt;=36),3,0)))</f>
        <v>1</v>
      </c>
      <c r="E97" s="370"/>
      <c r="F97" s="372" t="str">
        <f t="shared" si="69"/>
        <v xml:space="preserve"> </v>
      </c>
      <c r="G97" s="372" t="str">
        <f t="shared" si="70"/>
        <v>L</v>
      </c>
      <c r="H97" s="372" t="str">
        <f t="shared" si="71"/>
        <v>A</v>
      </c>
      <c r="I97" s="372">
        <f t="shared" si="66"/>
        <v>4</v>
      </c>
      <c r="J97" s="371">
        <f t="shared" si="47"/>
        <v>4</v>
      </c>
      <c r="K97" s="370">
        <f t="shared" si="53"/>
        <v>0</v>
      </c>
      <c r="L97" s="371">
        <f t="shared" si="54"/>
        <v>-14</v>
      </c>
      <c r="N97" s="341">
        <f t="shared" si="48"/>
        <v>1</v>
      </c>
      <c r="P97" s="376" t="str">
        <f t="shared" si="63"/>
        <v xml:space="preserve"> </v>
      </c>
      <c r="Q97" s="376" t="str">
        <f t="shared" si="72"/>
        <v>L</v>
      </c>
      <c r="R97" s="376">
        <f t="shared" si="73"/>
        <v>2</v>
      </c>
      <c r="S97" s="376">
        <f t="shared" si="67"/>
        <v>4</v>
      </c>
      <c r="T97" s="374">
        <f t="shared" si="49"/>
        <v>4</v>
      </c>
      <c r="U97" s="373">
        <f t="shared" si="55"/>
        <v>0</v>
      </c>
      <c r="V97" s="374">
        <f t="shared" si="56"/>
        <v>-22</v>
      </c>
      <c r="X97" s="345" t="str">
        <f t="shared" si="57"/>
        <v>A</v>
      </c>
      <c r="Z97" s="385" t="str">
        <f t="shared" si="64"/>
        <v xml:space="preserve"> </v>
      </c>
      <c r="AA97" s="385" t="str">
        <f t="shared" si="74"/>
        <v>W</v>
      </c>
      <c r="AB97" s="385" t="str">
        <f t="shared" si="75"/>
        <v xml:space="preserve"> </v>
      </c>
      <c r="AC97" s="385">
        <f t="shared" si="68"/>
        <v>1</v>
      </c>
      <c r="AD97" s="382">
        <f t="shared" si="50"/>
        <v>0</v>
      </c>
      <c r="AE97" s="381">
        <f t="shared" si="58"/>
        <v>3</v>
      </c>
      <c r="AF97" s="382">
        <f t="shared" si="59"/>
        <v>16</v>
      </c>
      <c r="AH97" s="338" t="str">
        <f>IF($B97=0,0,INDEX($AS$12:$AT$47,$B97,2))</f>
        <v>B</v>
      </c>
      <c r="AJ97" s="380" t="str">
        <f t="shared" si="65"/>
        <v>T</v>
      </c>
      <c r="AK97" s="380" t="str">
        <f t="shared" si="76"/>
        <v xml:space="preserve"> </v>
      </c>
      <c r="AL97" s="380" t="str">
        <f t="shared" si="77"/>
        <v>H</v>
      </c>
      <c r="AM97" s="380">
        <f t="shared" si="62"/>
        <v>1</v>
      </c>
      <c r="AN97" s="378">
        <f t="shared" si="51"/>
        <v>1</v>
      </c>
      <c r="AO97" s="377">
        <f t="shared" si="60"/>
        <v>0</v>
      </c>
      <c r="AP97" s="378">
        <f t="shared" si="61"/>
        <v>15</v>
      </c>
    </row>
    <row r="98" spans="1:42">
      <c r="A98" s="327">
        <f t="shared" si="52"/>
        <v>88</v>
      </c>
      <c r="B98" s="328">
        <f>Data!B98</f>
        <v>1</v>
      </c>
      <c r="D98" s="334" t="str">
        <f>IF(B98=0,0,IF(MOD(B98,3)=1,"A",IF(MOD(B98,3)=2,"B","C")))</f>
        <v>A</v>
      </c>
      <c r="E98" s="370"/>
      <c r="F98" s="372" t="str">
        <f t="shared" si="69"/>
        <v xml:space="preserve"> </v>
      </c>
      <c r="G98" s="372" t="str">
        <f t="shared" si="70"/>
        <v>W</v>
      </c>
      <c r="H98" s="372" t="str">
        <f t="shared" si="71"/>
        <v xml:space="preserve"> </v>
      </c>
      <c r="I98" s="372">
        <f t="shared" si="66"/>
        <v>1</v>
      </c>
      <c r="J98" s="371">
        <f t="shared" si="47"/>
        <v>0</v>
      </c>
      <c r="K98" s="370">
        <f t="shared" si="53"/>
        <v>12</v>
      </c>
      <c r="L98" s="371">
        <f t="shared" si="54"/>
        <v>-2</v>
      </c>
      <c r="N98" s="341">
        <f t="shared" si="48"/>
        <v>1</v>
      </c>
      <c r="P98" s="376" t="str">
        <f t="shared" si="63"/>
        <v xml:space="preserve"> </v>
      </c>
      <c r="Q98" s="376" t="str">
        <f t="shared" si="72"/>
        <v>L</v>
      </c>
      <c r="R98" s="376">
        <f t="shared" si="73"/>
        <v>3</v>
      </c>
      <c r="S98" s="376">
        <f t="shared" si="67"/>
        <v>5</v>
      </c>
      <c r="T98" s="374">
        <f t="shared" si="49"/>
        <v>5</v>
      </c>
      <c r="U98" s="373">
        <f t="shared" si="55"/>
        <v>0</v>
      </c>
      <c r="V98" s="374">
        <f t="shared" si="56"/>
        <v>-27</v>
      </c>
      <c r="X98" s="345" t="str">
        <f t="shared" si="57"/>
        <v>A</v>
      </c>
      <c r="Z98" s="385" t="str">
        <f t="shared" si="64"/>
        <v xml:space="preserve"> </v>
      </c>
      <c r="AA98" s="385" t="str">
        <f t="shared" si="74"/>
        <v xml:space="preserve"> </v>
      </c>
      <c r="AB98" s="385" t="str">
        <f t="shared" si="75"/>
        <v xml:space="preserve"> </v>
      </c>
      <c r="AC98" s="385">
        <f t="shared" si="68"/>
        <v>1</v>
      </c>
      <c r="AD98" s="382">
        <f t="shared" si="50"/>
        <v>0</v>
      </c>
      <c r="AE98" s="381">
        <f t="shared" si="58"/>
        <v>0</v>
      </c>
      <c r="AF98" s="382">
        <f t="shared" si="59"/>
        <v>16</v>
      </c>
      <c r="AH98" s="338" t="str">
        <f>IF($B98=0,0,IF($B98&lt;=18,"L","H"))</f>
        <v>L</v>
      </c>
      <c r="AJ98" s="380" t="str">
        <f t="shared" si="65"/>
        <v xml:space="preserve"> </v>
      </c>
      <c r="AK98" s="380" t="str">
        <f t="shared" si="76"/>
        <v>L</v>
      </c>
      <c r="AL98" s="380" t="str">
        <f t="shared" si="77"/>
        <v>O</v>
      </c>
      <c r="AM98" s="380">
        <f t="shared" si="62"/>
        <v>2</v>
      </c>
      <c r="AN98" s="378">
        <f t="shared" si="51"/>
        <v>2</v>
      </c>
      <c r="AO98" s="377">
        <f t="shared" si="60"/>
        <v>0</v>
      </c>
      <c r="AP98" s="378">
        <f t="shared" si="61"/>
        <v>13</v>
      </c>
    </row>
    <row r="99" spans="1:42">
      <c r="A99" s="327">
        <f t="shared" si="52"/>
        <v>89</v>
      </c>
      <c r="B99" s="328">
        <f>Data!B99</f>
        <v>24</v>
      </c>
      <c r="D99" s="334">
        <f>IF(AND(B99&gt;0,B99&lt;=12),1,IF(AND(B99&gt;12,B99&lt;=24),2,IF(AND(B99&gt;24,B99&lt;=36),3,0)))</f>
        <v>2</v>
      </c>
      <c r="E99" s="370"/>
      <c r="F99" s="372" t="str">
        <f t="shared" si="69"/>
        <v>T</v>
      </c>
      <c r="G99" s="372" t="str">
        <f t="shared" si="70"/>
        <v xml:space="preserve"> </v>
      </c>
      <c r="H99" s="372" t="str">
        <f t="shared" si="71"/>
        <v>C</v>
      </c>
      <c r="I99" s="372">
        <f t="shared" si="66"/>
        <v>1</v>
      </c>
      <c r="J99" s="371">
        <f t="shared" si="47"/>
        <v>1</v>
      </c>
      <c r="K99" s="370">
        <f t="shared" si="53"/>
        <v>0</v>
      </c>
      <c r="L99" s="371">
        <f t="shared" si="54"/>
        <v>-3</v>
      </c>
      <c r="N99" s="341">
        <f t="shared" si="48"/>
        <v>2</v>
      </c>
      <c r="P99" s="376" t="str">
        <f t="shared" si="63"/>
        <v xml:space="preserve"> </v>
      </c>
      <c r="Q99" s="376" t="str">
        <f t="shared" si="72"/>
        <v>L</v>
      </c>
      <c r="R99" s="376">
        <f t="shared" si="73"/>
        <v>3</v>
      </c>
      <c r="S99" s="376">
        <f t="shared" si="67"/>
        <v>6</v>
      </c>
      <c r="T99" s="374">
        <f t="shared" si="49"/>
        <v>6</v>
      </c>
      <c r="U99" s="373">
        <f t="shared" si="55"/>
        <v>0</v>
      </c>
      <c r="V99" s="374">
        <f t="shared" si="56"/>
        <v>-33</v>
      </c>
      <c r="X99" s="345" t="str">
        <f t="shared" si="57"/>
        <v>C</v>
      </c>
      <c r="Z99" s="385" t="str">
        <f t="shared" si="64"/>
        <v>T</v>
      </c>
      <c r="AA99" s="385" t="str">
        <f t="shared" si="74"/>
        <v xml:space="preserve"> </v>
      </c>
      <c r="AB99" s="385" t="str">
        <f t="shared" si="75"/>
        <v>C</v>
      </c>
      <c r="AC99" s="385">
        <f t="shared" si="68"/>
        <v>1</v>
      </c>
      <c r="AD99" s="382">
        <f t="shared" si="50"/>
        <v>1</v>
      </c>
      <c r="AE99" s="381">
        <f t="shared" si="58"/>
        <v>0</v>
      </c>
      <c r="AF99" s="382">
        <f t="shared" si="59"/>
        <v>15</v>
      </c>
      <c r="AH99" s="338" t="str">
        <f>IF($B99=0,0,IF(ISEVEN($B99),"E","O"))</f>
        <v>E</v>
      </c>
      <c r="AJ99" s="380" t="str">
        <f t="shared" si="65"/>
        <v xml:space="preserve"> </v>
      </c>
      <c r="AK99" s="380" t="str">
        <f t="shared" si="76"/>
        <v>L</v>
      </c>
      <c r="AL99" s="380" t="str">
        <f t="shared" si="77"/>
        <v>R</v>
      </c>
      <c r="AM99" s="380">
        <f t="shared" si="62"/>
        <v>3</v>
      </c>
      <c r="AN99" s="378">
        <f t="shared" si="51"/>
        <v>3</v>
      </c>
      <c r="AO99" s="377">
        <f t="shared" si="60"/>
        <v>0</v>
      </c>
      <c r="AP99" s="378">
        <f t="shared" si="61"/>
        <v>10</v>
      </c>
    </row>
    <row r="100" spans="1:42">
      <c r="A100" s="327">
        <f t="shared" si="52"/>
        <v>90</v>
      </c>
      <c r="B100" s="328">
        <f>Data!B100</f>
        <v>18</v>
      </c>
      <c r="D100" s="334" t="str">
        <f>IF(B100=0,0,IF(MOD(B100,3)=1,"A",IF(MOD(B100,3)=2,"B","C")))</f>
        <v>C</v>
      </c>
      <c r="E100" s="370"/>
      <c r="F100" s="372" t="str">
        <f t="shared" si="69"/>
        <v xml:space="preserve"> </v>
      </c>
      <c r="G100" s="372" t="str">
        <f t="shared" si="70"/>
        <v>W</v>
      </c>
      <c r="H100" s="372" t="str">
        <f t="shared" si="71"/>
        <v xml:space="preserve"> </v>
      </c>
      <c r="I100" s="372">
        <f t="shared" si="66"/>
        <v>1</v>
      </c>
      <c r="J100" s="371">
        <f t="shared" si="47"/>
        <v>0</v>
      </c>
      <c r="K100" s="370">
        <f t="shared" si="53"/>
        <v>3</v>
      </c>
      <c r="L100" s="371">
        <f t="shared" si="54"/>
        <v>0</v>
      </c>
      <c r="N100" s="341">
        <f t="shared" si="48"/>
        <v>2</v>
      </c>
      <c r="P100" s="376" t="str">
        <f t="shared" si="63"/>
        <v xml:space="preserve"> </v>
      </c>
      <c r="Q100" s="376" t="str">
        <f t="shared" si="72"/>
        <v>L</v>
      </c>
      <c r="R100" s="376">
        <f t="shared" si="73"/>
        <v>1</v>
      </c>
      <c r="S100" s="376">
        <f t="shared" si="67"/>
        <v>7</v>
      </c>
      <c r="T100" s="374">
        <f t="shared" si="49"/>
        <v>7</v>
      </c>
      <c r="U100" s="373">
        <f t="shared" si="55"/>
        <v>0</v>
      </c>
      <c r="V100" s="374">
        <f t="shared" si="56"/>
        <v>-40</v>
      </c>
      <c r="X100" s="345" t="str">
        <f t="shared" si="57"/>
        <v>C</v>
      </c>
      <c r="Z100" s="385" t="str">
        <f t="shared" si="64"/>
        <v xml:space="preserve"> </v>
      </c>
      <c r="AA100" s="385" t="str">
        <f t="shared" si="74"/>
        <v>W</v>
      </c>
      <c r="AB100" s="385" t="str">
        <f t="shared" si="75"/>
        <v xml:space="preserve"> </v>
      </c>
      <c r="AC100" s="385">
        <f t="shared" si="68"/>
        <v>1</v>
      </c>
      <c r="AD100" s="382">
        <f t="shared" si="50"/>
        <v>0</v>
      </c>
      <c r="AE100" s="381">
        <f t="shared" si="58"/>
        <v>3</v>
      </c>
      <c r="AF100" s="382">
        <f t="shared" si="59"/>
        <v>18</v>
      </c>
      <c r="AH100" s="338" t="str">
        <f>IF($B100=0,0,INDEX($AS$12:$AT$47,$B100,2))</f>
        <v>R</v>
      </c>
      <c r="AJ100" s="380" t="str">
        <f t="shared" si="65"/>
        <v xml:space="preserve"> </v>
      </c>
      <c r="AK100" s="380" t="str">
        <f t="shared" si="76"/>
        <v>W</v>
      </c>
      <c r="AL100" s="380" t="str">
        <f t="shared" si="77"/>
        <v xml:space="preserve"> </v>
      </c>
      <c r="AM100" s="380">
        <f t="shared" si="62"/>
        <v>2</v>
      </c>
      <c r="AN100" s="378">
        <f t="shared" si="51"/>
        <v>0</v>
      </c>
      <c r="AO100" s="377">
        <f t="shared" si="60"/>
        <v>6</v>
      </c>
      <c r="AP100" s="378">
        <f t="shared" si="61"/>
        <v>16</v>
      </c>
    </row>
    <row r="101" spans="1:42">
      <c r="A101" s="327">
        <f t="shared" si="52"/>
        <v>91</v>
      </c>
      <c r="B101" s="328">
        <f>Data!B101</f>
        <v>35</v>
      </c>
      <c r="D101" s="334">
        <f>IF(AND(B101&gt;0,B101&lt;=12),1,IF(AND(B101&gt;12,B101&lt;=24),2,IF(AND(B101&gt;24,B101&lt;=36),3,0)))</f>
        <v>3</v>
      </c>
      <c r="E101" s="370"/>
      <c r="F101" s="372" t="str">
        <f t="shared" si="69"/>
        <v>T</v>
      </c>
      <c r="G101" s="372" t="str">
        <f t="shared" si="70"/>
        <v xml:space="preserve"> </v>
      </c>
      <c r="H101" s="372" t="str">
        <f t="shared" si="71"/>
        <v>C</v>
      </c>
      <c r="I101" s="372">
        <f t="shared" si="66"/>
        <v>1</v>
      </c>
      <c r="J101" s="371">
        <f t="shared" si="47"/>
        <v>1</v>
      </c>
      <c r="K101" s="370">
        <f t="shared" si="53"/>
        <v>0</v>
      </c>
      <c r="L101" s="371">
        <f t="shared" si="54"/>
        <v>-1</v>
      </c>
      <c r="N101" s="341">
        <f t="shared" si="48"/>
        <v>3</v>
      </c>
      <c r="P101" s="376" t="str">
        <f t="shared" si="63"/>
        <v xml:space="preserve"> </v>
      </c>
      <c r="Q101" s="376" t="str">
        <f t="shared" si="72"/>
        <v>L</v>
      </c>
      <c r="R101" s="376">
        <f t="shared" si="73"/>
        <v>2</v>
      </c>
      <c r="S101" s="376">
        <f t="shared" si="67"/>
        <v>8</v>
      </c>
      <c r="T101" s="374">
        <f t="shared" si="49"/>
        <v>8</v>
      </c>
      <c r="U101" s="373">
        <f t="shared" si="55"/>
        <v>0</v>
      </c>
      <c r="V101" s="374">
        <f t="shared" si="56"/>
        <v>-48</v>
      </c>
      <c r="X101" s="345" t="str">
        <f t="shared" si="57"/>
        <v>B</v>
      </c>
      <c r="Z101" s="385" t="str">
        <f t="shared" si="64"/>
        <v>T</v>
      </c>
      <c r="AA101" s="385" t="str">
        <f t="shared" si="74"/>
        <v xml:space="preserve"> </v>
      </c>
      <c r="AB101" s="385" t="str">
        <f t="shared" si="75"/>
        <v>C</v>
      </c>
      <c r="AC101" s="385">
        <f t="shared" si="68"/>
        <v>1</v>
      </c>
      <c r="AD101" s="382">
        <f t="shared" si="50"/>
        <v>1</v>
      </c>
      <c r="AE101" s="381">
        <f t="shared" si="58"/>
        <v>0</v>
      </c>
      <c r="AF101" s="382">
        <f t="shared" si="59"/>
        <v>17</v>
      </c>
      <c r="AH101" s="338" t="str">
        <f>IF($B101=0,0,IF($B101&lt;=18,"L","H"))</f>
        <v>H</v>
      </c>
      <c r="AJ101" s="380" t="str">
        <f t="shared" si="65"/>
        <v>T</v>
      </c>
      <c r="AK101" s="380" t="str">
        <f t="shared" si="76"/>
        <v xml:space="preserve"> </v>
      </c>
      <c r="AL101" s="380" t="str">
        <f t="shared" si="77"/>
        <v>E</v>
      </c>
      <c r="AM101" s="380">
        <f t="shared" si="62"/>
        <v>2</v>
      </c>
      <c r="AN101" s="378">
        <f t="shared" si="51"/>
        <v>2</v>
      </c>
      <c r="AO101" s="377">
        <f t="shared" si="60"/>
        <v>0</v>
      </c>
      <c r="AP101" s="378">
        <f t="shared" si="61"/>
        <v>14</v>
      </c>
    </row>
    <row r="102" spans="1:42">
      <c r="A102" s="327">
        <f t="shared" si="52"/>
        <v>92</v>
      </c>
      <c r="B102" s="328">
        <f>Data!B102</f>
        <v>14</v>
      </c>
      <c r="D102" s="334" t="str">
        <f>IF(B102=0,0,IF(MOD(B102,3)=1,"A",IF(MOD(B102,3)=2,"B","C")))</f>
        <v>B</v>
      </c>
      <c r="E102" s="370"/>
      <c r="F102" s="372" t="str">
        <f t="shared" si="69"/>
        <v xml:space="preserve"> </v>
      </c>
      <c r="G102" s="372" t="str">
        <f t="shared" si="70"/>
        <v>L</v>
      </c>
      <c r="H102" s="372">
        <f t="shared" si="71"/>
        <v>1</v>
      </c>
      <c r="I102" s="372">
        <f t="shared" si="66"/>
        <v>2</v>
      </c>
      <c r="J102" s="371">
        <f t="shared" si="47"/>
        <v>2</v>
      </c>
      <c r="K102" s="370">
        <f t="shared" si="53"/>
        <v>0</v>
      </c>
      <c r="L102" s="371">
        <f t="shared" si="54"/>
        <v>-3</v>
      </c>
      <c r="N102" s="341">
        <f t="shared" si="48"/>
        <v>2</v>
      </c>
      <c r="P102" s="376" t="str">
        <f t="shared" si="63"/>
        <v xml:space="preserve"> </v>
      </c>
      <c r="Q102" s="376" t="str">
        <f t="shared" si="72"/>
        <v>W</v>
      </c>
      <c r="R102" s="376" t="str">
        <f t="shared" si="73"/>
        <v xml:space="preserve"> </v>
      </c>
      <c r="S102" s="376">
        <f t="shared" si="67"/>
        <v>1</v>
      </c>
      <c r="T102" s="374">
        <f t="shared" si="49"/>
        <v>0</v>
      </c>
      <c r="U102" s="373">
        <f t="shared" si="55"/>
        <v>24</v>
      </c>
      <c r="V102" s="374">
        <f t="shared" si="56"/>
        <v>-24</v>
      </c>
      <c r="X102" s="345" t="str">
        <f t="shared" si="57"/>
        <v>B</v>
      </c>
      <c r="Z102" s="385" t="str">
        <f t="shared" si="64"/>
        <v xml:space="preserve"> </v>
      </c>
      <c r="AA102" s="385" t="str">
        <f t="shared" si="74"/>
        <v>L</v>
      </c>
      <c r="AB102" s="385" t="str">
        <f t="shared" si="75"/>
        <v>A</v>
      </c>
      <c r="AC102" s="385">
        <f t="shared" si="68"/>
        <v>2</v>
      </c>
      <c r="AD102" s="382">
        <f t="shared" si="50"/>
        <v>2</v>
      </c>
      <c r="AE102" s="381">
        <f t="shared" si="58"/>
        <v>0</v>
      </c>
      <c r="AF102" s="382">
        <f t="shared" si="59"/>
        <v>15</v>
      </c>
      <c r="AH102" s="338" t="str">
        <f>IF($B102=0,0,IF(ISEVEN($B102),"E","O"))</f>
        <v>E</v>
      </c>
      <c r="AJ102" s="380" t="str">
        <f t="shared" si="65"/>
        <v xml:space="preserve"> </v>
      </c>
      <c r="AK102" s="380" t="str">
        <f t="shared" si="76"/>
        <v>W</v>
      </c>
      <c r="AL102" s="380" t="str">
        <f t="shared" si="77"/>
        <v xml:space="preserve"> </v>
      </c>
      <c r="AM102" s="380">
        <f t="shared" si="62"/>
        <v>1</v>
      </c>
      <c r="AN102" s="378">
        <f t="shared" si="51"/>
        <v>0</v>
      </c>
      <c r="AO102" s="377">
        <f t="shared" si="60"/>
        <v>4</v>
      </c>
      <c r="AP102" s="378">
        <f t="shared" si="61"/>
        <v>18</v>
      </c>
    </row>
    <row r="103" spans="1:42">
      <c r="A103" s="327">
        <f t="shared" si="52"/>
        <v>93</v>
      </c>
      <c r="B103" s="328">
        <f>Data!B103</f>
        <v>35</v>
      </c>
      <c r="D103" s="334">
        <f>IF(AND(B103&gt;0,B103&lt;=12),1,IF(AND(B103&gt;12,B103&lt;=24),2,IF(AND(B103&gt;24,B103&lt;=36),3,0)))</f>
        <v>3</v>
      </c>
      <c r="E103" s="370"/>
      <c r="F103" s="372" t="str">
        <f t="shared" si="69"/>
        <v xml:space="preserve"> </v>
      </c>
      <c r="G103" s="372" t="str">
        <f t="shared" si="70"/>
        <v>L</v>
      </c>
      <c r="H103" s="372" t="str">
        <f t="shared" si="71"/>
        <v>A</v>
      </c>
      <c r="I103" s="372">
        <f t="shared" si="66"/>
        <v>3</v>
      </c>
      <c r="J103" s="371">
        <f t="shared" si="47"/>
        <v>3</v>
      </c>
      <c r="K103" s="370">
        <f t="shared" si="53"/>
        <v>0</v>
      </c>
      <c r="L103" s="371">
        <f t="shared" si="54"/>
        <v>-6</v>
      </c>
      <c r="N103" s="341">
        <f t="shared" si="48"/>
        <v>3</v>
      </c>
      <c r="P103" s="376" t="str">
        <f t="shared" si="63"/>
        <v>T</v>
      </c>
      <c r="Q103" s="376" t="str">
        <f t="shared" si="72"/>
        <v xml:space="preserve"> </v>
      </c>
      <c r="R103" s="376">
        <f t="shared" si="73"/>
        <v>1</v>
      </c>
      <c r="S103" s="376">
        <f t="shared" si="67"/>
        <v>1</v>
      </c>
      <c r="T103" s="374">
        <f t="shared" si="49"/>
        <v>1</v>
      </c>
      <c r="U103" s="373">
        <f t="shared" si="55"/>
        <v>0</v>
      </c>
      <c r="V103" s="374">
        <f t="shared" si="56"/>
        <v>-25</v>
      </c>
      <c r="X103" s="345" t="str">
        <f t="shared" si="57"/>
        <v>B</v>
      </c>
      <c r="Z103" s="385" t="str">
        <f t="shared" si="64"/>
        <v xml:space="preserve"> </v>
      </c>
      <c r="AA103" s="385" t="str">
        <f t="shared" si="74"/>
        <v>L</v>
      </c>
      <c r="AB103" s="385" t="str">
        <f t="shared" si="75"/>
        <v>A</v>
      </c>
      <c r="AC103" s="385">
        <f t="shared" si="68"/>
        <v>3</v>
      </c>
      <c r="AD103" s="382">
        <f t="shared" si="50"/>
        <v>3</v>
      </c>
      <c r="AE103" s="381">
        <f t="shared" si="58"/>
        <v>0</v>
      </c>
      <c r="AF103" s="382">
        <f t="shared" si="59"/>
        <v>12</v>
      </c>
      <c r="AH103" s="338" t="str">
        <f>IF($B103=0,0,INDEX($AS$12:$AT$47,$B103,2))</f>
        <v>B</v>
      </c>
      <c r="AJ103" s="380" t="str">
        <f t="shared" si="65"/>
        <v xml:space="preserve"> </v>
      </c>
      <c r="AK103" s="380" t="str">
        <f t="shared" si="76"/>
        <v xml:space="preserve"> </v>
      </c>
      <c r="AL103" s="380" t="str">
        <f t="shared" si="77"/>
        <v xml:space="preserve"> </v>
      </c>
      <c r="AM103" s="380">
        <f t="shared" si="62"/>
        <v>1</v>
      </c>
      <c r="AN103" s="378">
        <f t="shared" si="51"/>
        <v>0</v>
      </c>
      <c r="AO103" s="377">
        <f t="shared" si="60"/>
        <v>0</v>
      </c>
      <c r="AP103" s="378">
        <f t="shared" si="61"/>
        <v>18</v>
      </c>
    </row>
    <row r="104" spans="1:42">
      <c r="A104" s="327">
        <f t="shared" si="52"/>
        <v>94</v>
      </c>
      <c r="B104" s="328">
        <f>Data!B104</f>
        <v>12</v>
      </c>
      <c r="D104" s="334" t="str">
        <f>IF(B104=0,0,IF(MOD(B104,3)=1,"A",IF(MOD(B104,3)=2,"B","C")))</f>
        <v>C</v>
      </c>
      <c r="E104" s="370"/>
      <c r="F104" s="372" t="str">
        <f t="shared" si="69"/>
        <v xml:space="preserve"> </v>
      </c>
      <c r="G104" s="372" t="str">
        <f t="shared" si="70"/>
        <v>L</v>
      </c>
      <c r="H104" s="372">
        <f t="shared" si="71"/>
        <v>2</v>
      </c>
      <c r="I104" s="372">
        <f t="shared" si="66"/>
        <v>4</v>
      </c>
      <c r="J104" s="371">
        <f t="shared" si="47"/>
        <v>4</v>
      </c>
      <c r="K104" s="370">
        <f t="shared" si="53"/>
        <v>0</v>
      </c>
      <c r="L104" s="371">
        <f t="shared" si="54"/>
        <v>-10</v>
      </c>
      <c r="N104" s="341">
        <f t="shared" si="48"/>
        <v>1</v>
      </c>
      <c r="P104" s="376" t="str">
        <f t="shared" si="63"/>
        <v xml:space="preserve"> </v>
      </c>
      <c r="Q104" s="376" t="str">
        <f t="shared" si="72"/>
        <v>W</v>
      </c>
      <c r="R104" s="376" t="str">
        <f t="shared" si="73"/>
        <v xml:space="preserve"> </v>
      </c>
      <c r="S104" s="376">
        <f t="shared" si="67"/>
        <v>1</v>
      </c>
      <c r="T104" s="374">
        <f t="shared" si="49"/>
        <v>0</v>
      </c>
      <c r="U104" s="373">
        <f t="shared" si="55"/>
        <v>3</v>
      </c>
      <c r="V104" s="374">
        <f t="shared" si="56"/>
        <v>-22</v>
      </c>
      <c r="X104" s="345" t="str">
        <f t="shared" si="57"/>
        <v>C</v>
      </c>
      <c r="Z104" s="385" t="str">
        <f t="shared" si="64"/>
        <v xml:space="preserve"> </v>
      </c>
      <c r="AA104" s="385" t="str">
        <f t="shared" si="74"/>
        <v>L</v>
      </c>
      <c r="AB104" s="385" t="str">
        <f t="shared" si="75"/>
        <v>C</v>
      </c>
      <c r="AC104" s="385">
        <f t="shared" si="68"/>
        <v>4</v>
      </c>
      <c r="AD104" s="382">
        <f t="shared" si="50"/>
        <v>4</v>
      </c>
      <c r="AE104" s="381">
        <f t="shared" si="58"/>
        <v>0</v>
      </c>
      <c r="AF104" s="382">
        <f t="shared" si="59"/>
        <v>8</v>
      </c>
      <c r="AH104" s="338" t="str">
        <f>IF($B104=0,0,IF($B104&lt;=18,"L","H"))</f>
        <v>L</v>
      </c>
      <c r="AJ104" s="380" t="str">
        <f t="shared" si="65"/>
        <v xml:space="preserve"> </v>
      </c>
      <c r="AK104" s="380" t="str">
        <f t="shared" si="76"/>
        <v xml:space="preserve"> </v>
      </c>
      <c r="AL104" s="380" t="str">
        <f t="shared" si="77"/>
        <v xml:space="preserve"> </v>
      </c>
      <c r="AM104" s="380">
        <f t="shared" si="62"/>
        <v>1</v>
      </c>
      <c r="AN104" s="378">
        <f t="shared" si="51"/>
        <v>0</v>
      </c>
      <c r="AO104" s="377">
        <f t="shared" si="60"/>
        <v>0</v>
      </c>
      <c r="AP104" s="378">
        <f t="shared" si="61"/>
        <v>18</v>
      </c>
    </row>
    <row r="105" spans="1:42">
      <c r="A105" s="327">
        <f t="shared" si="52"/>
        <v>95</v>
      </c>
      <c r="B105" s="328">
        <f>Data!B105</f>
        <v>7</v>
      </c>
      <c r="D105" s="334">
        <f>IF(AND(B105&gt;0,B105&lt;=12),1,IF(AND(B105&gt;12,B105&lt;=24),2,IF(AND(B105&gt;24,B105&lt;=36),3,0)))</f>
        <v>1</v>
      </c>
      <c r="E105" s="370"/>
      <c r="F105" s="372" t="str">
        <f t="shared" si="69"/>
        <v xml:space="preserve"> </v>
      </c>
      <c r="G105" s="372" t="str">
        <f t="shared" si="70"/>
        <v>L</v>
      </c>
      <c r="H105" s="372" t="str">
        <f t="shared" si="71"/>
        <v>C</v>
      </c>
      <c r="I105" s="372">
        <f t="shared" si="66"/>
        <v>5</v>
      </c>
      <c r="J105" s="371">
        <f t="shared" si="47"/>
        <v>5</v>
      </c>
      <c r="K105" s="370">
        <f t="shared" si="53"/>
        <v>0</v>
      </c>
      <c r="L105" s="371">
        <f t="shared" si="54"/>
        <v>-15</v>
      </c>
      <c r="N105" s="341">
        <f t="shared" si="48"/>
        <v>1</v>
      </c>
      <c r="P105" s="376" t="str">
        <f t="shared" si="63"/>
        <v>T</v>
      </c>
      <c r="Q105" s="376" t="str">
        <f t="shared" si="72"/>
        <v xml:space="preserve"> </v>
      </c>
      <c r="R105" s="376">
        <f t="shared" si="73"/>
        <v>2</v>
      </c>
      <c r="S105" s="376">
        <f t="shared" si="67"/>
        <v>1</v>
      </c>
      <c r="T105" s="374">
        <f t="shared" si="49"/>
        <v>1</v>
      </c>
      <c r="U105" s="373">
        <f t="shared" si="55"/>
        <v>0</v>
      </c>
      <c r="V105" s="374">
        <f t="shared" si="56"/>
        <v>-23</v>
      </c>
      <c r="X105" s="345" t="str">
        <f t="shared" si="57"/>
        <v>A</v>
      </c>
      <c r="Z105" s="385" t="str">
        <f t="shared" si="64"/>
        <v xml:space="preserve"> </v>
      </c>
      <c r="AA105" s="385" t="str">
        <f t="shared" si="74"/>
        <v>L</v>
      </c>
      <c r="AB105" s="385" t="str">
        <f t="shared" si="75"/>
        <v>C</v>
      </c>
      <c r="AC105" s="385">
        <f t="shared" si="68"/>
        <v>5</v>
      </c>
      <c r="AD105" s="382">
        <f t="shared" si="50"/>
        <v>5</v>
      </c>
      <c r="AE105" s="381">
        <f t="shared" si="58"/>
        <v>0</v>
      </c>
      <c r="AF105" s="382">
        <f t="shared" si="59"/>
        <v>3</v>
      </c>
      <c r="AH105" s="338" t="str">
        <f>IF($B105=0,0,IF(ISEVEN($B105),"E","O"))</f>
        <v>O</v>
      </c>
      <c r="AJ105" s="380" t="str">
        <f t="shared" si="65"/>
        <v>T</v>
      </c>
      <c r="AK105" s="380" t="str">
        <f t="shared" si="76"/>
        <v xml:space="preserve"> </v>
      </c>
      <c r="AL105" s="380" t="str">
        <f t="shared" si="77"/>
        <v>R</v>
      </c>
      <c r="AM105" s="380">
        <f t="shared" si="62"/>
        <v>1</v>
      </c>
      <c r="AN105" s="378">
        <f t="shared" si="51"/>
        <v>1</v>
      </c>
      <c r="AO105" s="377">
        <f t="shared" si="60"/>
        <v>0</v>
      </c>
      <c r="AP105" s="378">
        <f t="shared" si="61"/>
        <v>17</v>
      </c>
    </row>
    <row r="106" spans="1:42">
      <c r="A106" s="327">
        <f t="shared" si="52"/>
        <v>96</v>
      </c>
      <c r="B106" s="328">
        <f>Data!B106</f>
        <v>33</v>
      </c>
      <c r="D106" s="334" t="str">
        <f>IF(B106=0,0,IF(MOD(B106,3)=1,"A",IF(MOD(B106,3)=2,"B","C")))</f>
        <v>C</v>
      </c>
      <c r="E106" s="370"/>
      <c r="F106" s="372" t="str">
        <f t="shared" si="69"/>
        <v xml:space="preserve"> </v>
      </c>
      <c r="G106" s="372" t="str">
        <f t="shared" si="70"/>
        <v>W</v>
      </c>
      <c r="H106" s="372" t="str">
        <f t="shared" si="71"/>
        <v xml:space="preserve"> </v>
      </c>
      <c r="I106" s="372">
        <f t="shared" si="66"/>
        <v>1</v>
      </c>
      <c r="J106" s="371">
        <f t="shared" si="47"/>
        <v>0</v>
      </c>
      <c r="K106" s="370">
        <f t="shared" si="53"/>
        <v>15</v>
      </c>
      <c r="L106" s="371">
        <f t="shared" si="54"/>
        <v>0</v>
      </c>
      <c r="N106" s="341">
        <f t="shared" si="48"/>
        <v>3</v>
      </c>
      <c r="P106" s="376" t="str">
        <f t="shared" si="63"/>
        <v xml:space="preserve"> </v>
      </c>
      <c r="Q106" s="376" t="str">
        <f t="shared" si="72"/>
        <v>L</v>
      </c>
      <c r="R106" s="376">
        <f t="shared" si="73"/>
        <v>3</v>
      </c>
      <c r="S106" s="376">
        <f t="shared" si="67"/>
        <v>2</v>
      </c>
      <c r="T106" s="374">
        <f t="shared" si="49"/>
        <v>2</v>
      </c>
      <c r="U106" s="373">
        <f t="shared" si="55"/>
        <v>0</v>
      </c>
      <c r="V106" s="374">
        <f t="shared" si="56"/>
        <v>-25</v>
      </c>
      <c r="X106" s="345" t="str">
        <f t="shared" si="57"/>
        <v>C</v>
      </c>
      <c r="Z106" s="385" t="str">
        <f t="shared" si="64"/>
        <v xml:space="preserve"> </v>
      </c>
      <c r="AA106" s="385" t="str">
        <f t="shared" si="74"/>
        <v>W</v>
      </c>
      <c r="AB106" s="385" t="str">
        <f t="shared" si="75"/>
        <v xml:space="preserve"> </v>
      </c>
      <c r="AC106" s="385">
        <f t="shared" si="68"/>
        <v>1</v>
      </c>
      <c r="AD106" s="382">
        <f t="shared" si="50"/>
        <v>0</v>
      </c>
      <c r="AE106" s="381">
        <f t="shared" si="58"/>
        <v>15</v>
      </c>
      <c r="AF106" s="382">
        <f t="shared" si="59"/>
        <v>18</v>
      </c>
      <c r="AH106" s="338" t="str">
        <f>IF($B106=0,0,INDEX($AS$12:$AT$47,$B106,2))</f>
        <v>B</v>
      </c>
      <c r="AJ106" s="380" t="str">
        <f t="shared" si="65"/>
        <v xml:space="preserve"> </v>
      </c>
      <c r="AK106" s="380" t="str">
        <f t="shared" si="76"/>
        <v>L</v>
      </c>
      <c r="AL106" s="380" t="str">
        <f t="shared" si="77"/>
        <v>H</v>
      </c>
      <c r="AM106" s="380">
        <f t="shared" si="62"/>
        <v>2</v>
      </c>
      <c r="AN106" s="378">
        <f t="shared" si="51"/>
        <v>2</v>
      </c>
      <c r="AO106" s="377">
        <f t="shared" si="60"/>
        <v>0</v>
      </c>
      <c r="AP106" s="378">
        <f t="shared" si="61"/>
        <v>15</v>
      </c>
    </row>
    <row r="107" spans="1:42">
      <c r="A107" s="327">
        <f t="shared" si="52"/>
        <v>97</v>
      </c>
      <c r="B107" s="328">
        <f>Data!B107</f>
        <v>11</v>
      </c>
      <c r="D107" s="334">
        <f>IF(AND(B107&gt;0,B107&lt;=12),1,IF(AND(B107&gt;12,B107&lt;=24),2,IF(AND(B107&gt;24,B107&lt;=36),3,0)))</f>
        <v>1</v>
      </c>
      <c r="E107" s="370"/>
      <c r="F107" s="372" t="str">
        <f t="shared" si="69"/>
        <v>T</v>
      </c>
      <c r="G107" s="372" t="str">
        <f t="shared" si="70"/>
        <v xml:space="preserve"> </v>
      </c>
      <c r="H107" s="372" t="str">
        <f t="shared" si="71"/>
        <v>B</v>
      </c>
      <c r="I107" s="372">
        <f t="shared" si="66"/>
        <v>1</v>
      </c>
      <c r="J107" s="371">
        <f t="shared" si="47"/>
        <v>1</v>
      </c>
      <c r="K107" s="370">
        <f t="shared" si="53"/>
        <v>0</v>
      </c>
      <c r="L107" s="371">
        <f t="shared" si="54"/>
        <v>-1</v>
      </c>
      <c r="N107" s="341">
        <f t="shared" si="48"/>
        <v>1</v>
      </c>
      <c r="P107" s="376" t="str">
        <f t="shared" si="63"/>
        <v xml:space="preserve"> </v>
      </c>
      <c r="Q107" s="376" t="str">
        <f t="shared" si="72"/>
        <v>L</v>
      </c>
      <c r="R107" s="376">
        <f t="shared" si="73"/>
        <v>2</v>
      </c>
      <c r="S107" s="376">
        <f t="shared" si="67"/>
        <v>3</v>
      </c>
      <c r="T107" s="374">
        <f t="shared" si="49"/>
        <v>3</v>
      </c>
      <c r="U107" s="373">
        <f t="shared" si="55"/>
        <v>0</v>
      </c>
      <c r="V107" s="374">
        <f t="shared" si="56"/>
        <v>-28</v>
      </c>
      <c r="X107" s="345" t="str">
        <f t="shared" si="57"/>
        <v>B</v>
      </c>
      <c r="Z107" s="385" t="str">
        <f t="shared" si="64"/>
        <v xml:space="preserve"> </v>
      </c>
      <c r="AA107" s="385" t="str">
        <f t="shared" si="74"/>
        <v xml:space="preserve"> </v>
      </c>
      <c r="AB107" s="385" t="str">
        <f t="shared" si="75"/>
        <v xml:space="preserve"> </v>
      </c>
      <c r="AC107" s="385">
        <f t="shared" si="68"/>
        <v>1</v>
      </c>
      <c r="AD107" s="382">
        <f t="shared" si="50"/>
        <v>0</v>
      </c>
      <c r="AE107" s="381">
        <f t="shared" si="58"/>
        <v>0</v>
      </c>
      <c r="AF107" s="382">
        <f t="shared" si="59"/>
        <v>18</v>
      </c>
      <c r="AH107" s="338" t="str">
        <f>IF($B107=0,0,IF($B107&lt;=18,"L","H"))</f>
        <v>L</v>
      </c>
      <c r="AJ107" s="380" t="str">
        <f t="shared" si="65"/>
        <v xml:space="preserve"> </v>
      </c>
      <c r="AK107" s="380" t="str">
        <f t="shared" si="76"/>
        <v>L</v>
      </c>
      <c r="AL107" s="380" t="str">
        <f t="shared" si="77"/>
        <v>E</v>
      </c>
      <c r="AM107" s="380">
        <f t="shared" si="62"/>
        <v>3</v>
      </c>
      <c r="AN107" s="378">
        <f t="shared" si="51"/>
        <v>3</v>
      </c>
      <c r="AO107" s="377">
        <f t="shared" si="60"/>
        <v>0</v>
      </c>
      <c r="AP107" s="378">
        <f t="shared" si="61"/>
        <v>12</v>
      </c>
    </row>
    <row r="108" spans="1:42">
      <c r="A108" s="327">
        <f t="shared" si="52"/>
        <v>98</v>
      </c>
      <c r="B108" s="328">
        <f>Data!B108</f>
        <v>4</v>
      </c>
      <c r="D108" s="334" t="str">
        <f>IF(B108=0,0,IF(MOD(B108,3)=1,"A",IF(MOD(B108,3)=2,"B","C")))</f>
        <v>A</v>
      </c>
      <c r="E108" s="370"/>
      <c r="F108" s="372" t="str">
        <f t="shared" si="69"/>
        <v xml:space="preserve"> </v>
      </c>
      <c r="G108" s="372" t="str">
        <f t="shared" si="70"/>
        <v>L</v>
      </c>
      <c r="H108" s="372">
        <f t="shared" si="71"/>
        <v>3</v>
      </c>
      <c r="I108" s="372">
        <f t="shared" si="66"/>
        <v>2</v>
      </c>
      <c r="J108" s="371">
        <f t="shared" si="47"/>
        <v>2</v>
      </c>
      <c r="K108" s="370">
        <f t="shared" si="53"/>
        <v>0</v>
      </c>
      <c r="L108" s="371">
        <f t="shared" si="54"/>
        <v>-3</v>
      </c>
      <c r="N108" s="341">
        <f t="shared" si="48"/>
        <v>1</v>
      </c>
      <c r="P108" s="376" t="str">
        <f t="shared" si="63"/>
        <v xml:space="preserve"> </v>
      </c>
      <c r="Q108" s="376" t="str">
        <f t="shared" si="72"/>
        <v>L</v>
      </c>
      <c r="R108" s="376">
        <f t="shared" si="73"/>
        <v>3</v>
      </c>
      <c r="S108" s="376">
        <f t="shared" si="67"/>
        <v>4</v>
      </c>
      <c r="T108" s="374">
        <f t="shared" si="49"/>
        <v>4</v>
      </c>
      <c r="U108" s="373">
        <f t="shared" si="55"/>
        <v>0</v>
      </c>
      <c r="V108" s="374">
        <f t="shared" si="56"/>
        <v>-32</v>
      </c>
      <c r="X108" s="345" t="str">
        <f t="shared" si="57"/>
        <v>A</v>
      </c>
      <c r="Z108" s="385" t="str">
        <f t="shared" si="64"/>
        <v>T</v>
      </c>
      <c r="AA108" s="385" t="str">
        <f t="shared" si="74"/>
        <v xml:space="preserve"> </v>
      </c>
      <c r="AB108" s="385" t="str">
        <f t="shared" si="75"/>
        <v>B</v>
      </c>
      <c r="AC108" s="385">
        <f t="shared" si="68"/>
        <v>1</v>
      </c>
      <c r="AD108" s="382">
        <f t="shared" si="50"/>
        <v>1</v>
      </c>
      <c r="AE108" s="381">
        <f t="shared" si="58"/>
        <v>0</v>
      </c>
      <c r="AF108" s="382">
        <f t="shared" si="59"/>
        <v>17</v>
      </c>
      <c r="AH108" s="338" t="str">
        <f>IF($B108=0,0,IF(ISEVEN($B108),"E","O"))</f>
        <v>E</v>
      </c>
      <c r="AJ108" s="380" t="str">
        <f t="shared" si="65"/>
        <v xml:space="preserve"> </v>
      </c>
      <c r="AK108" s="380" t="str">
        <f t="shared" si="76"/>
        <v>W</v>
      </c>
      <c r="AL108" s="380" t="str">
        <f t="shared" si="77"/>
        <v xml:space="preserve"> </v>
      </c>
      <c r="AM108" s="380">
        <f t="shared" si="62"/>
        <v>2</v>
      </c>
      <c r="AN108" s="378">
        <f t="shared" si="51"/>
        <v>0</v>
      </c>
      <c r="AO108" s="377">
        <f t="shared" si="60"/>
        <v>6</v>
      </c>
      <c r="AP108" s="378">
        <f t="shared" si="61"/>
        <v>18</v>
      </c>
    </row>
    <row r="109" spans="1:42">
      <c r="A109" s="327">
        <f t="shared" si="52"/>
        <v>99</v>
      </c>
      <c r="B109" s="328">
        <f>Data!B109</f>
        <v>18</v>
      </c>
      <c r="D109" s="334">
        <f>IF(AND(B109&gt;0,B109&lt;=12),1,IF(AND(B109&gt;12,B109&lt;=24),2,IF(AND(B109&gt;24,B109&lt;=36),3,0)))</f>
        <v>2</v>
      </c>
      <c r="E109" s="370"/>
      <c r="F109" s="372" t="str">
        <f t="shared" si="69"/>
        <v xml:space="preserve"> </v>
      </c>
      <c r="G109" s="372" t="str">
        <f t="shared" si="70"/>
        <v>L</v>
      </c>
      <c r="H109" s="372" t="str">
        <f t="shared" si="71"/>
        <v>C</v>
      </c>
      <c r="I109" s="372">
        <f t="shared" si="66"/>
        <v>3</v>
      </c>
      <c r="J109" s="371">
        <f t="shared" si="47"/>
        <v>3</v>
      </c>
      <c r="K109" s="370">
        <f t="shared" si="53"/>
        <v>0</v>
      </c>
      <c r="L109" s="371">
        <f t="shared" si="54"/>
        <v>-6</v>
      </c>
      <c r="N109" s="341">
        <f t="shared" si="48"/>
        <v>2</v>
      </c>
      <c r="P109" s="376" t="str">
        <f t="shared" si="63"/>
        <v xml:space="preserve"> </v>
      </c>
      <c r="Q109" s="376" t="str">
        <f t="shared" si="72"/>
        <v>L</v>
      </c>
      <c r="R109" s="376">
        <f t="shared" si="73"/>
        <v>1</v>
      </c>
      <c r="S109" s="376">
        <f t="shared" si="67"/>
        <v>5</v>
      </c>
      <c r="T109" s="374">
        <f t="shared" si="49"/>
        <v>5</v>
      </c>
      <c r="U109" s="373">
        <f t="shared" si="55"/>
        <v>0</v>
      </c>
      <c r="V109" s="374">
        <f t="shared" si="56"/>
        <v>-37</v>
      </c>
      <c r="X109" s="345" t="str">
        <f t="shared" si="57"/>
        <v>C</v>
      </c>
      <c r="Z109" s="385" t="str">
        <f t="shared" si="64"/>
        <v xml:space="preserve"> </v>
      </c>
      <c r="AA109" s="385" t="str">
        <f t="shared" si="74"/>
        <v>L</v>
      </c>
      <c r="AB109" s="385" t="str">
        <f t="shared" si="75"/>
        <v>C</v>
      </c>
      <c r="AC109" s="385">
        <f t="shared" si="68"/>
        <v>2</v>
      </c>
      <c r="AD109" s="382">
        <f t="shared" si="50"/>
        <v>2</v>
      </c>
      <c r="AE109" s="381">
        <f t="shared" si="58"/>
        <v>0</v>
      </c>
      <c r="AF109" s="382">
        <f t="shared" si="59"/>
        <v>15</v>
      </c>
      <c r="AH109" s="338" t="str">
        <f>IF($B109=0,0,INDEX($AS$12:$AT$47,$B109,2))</f>
        <v>R</v>
      </c>
      <c r="AJ109" s="380" t="str">
        <f t="shared" si="65"/>
        <v>T</v>
      </c>
      <c r="AK109" s="380" t="str">
        <f t="shared" si="76"/>
        <v xml:space="preserve"> </v>
      </c>
      <c r="AL109" s="380" t="str">
        <f t="shared" si="77"/>
        <v>L</v>
      </c>
      <c r="AM109" s="380">
        <f t="shared" si="62"/>
        <v>2</v>
      </c>
      <c r="AN109" s="378">
        <f t="shared" si="51"/>
        <v>2</v>
      </c>
      <c r="AO109" s="377">
        <f t="shared" si="60"/>
        <v>0</v>
      </c>
      <c r="AP109" s="378">
        <f t="shared" si="61"/>
        <v>16</v>
      </c>
    </row>
    <row r="110" spans="1:42">
      <c r="A110" s="327">
        <f t="shared" si="52"/>
        <v>100</v>
      </c>
      <c r="B110" s="328">
        <f>Data!B110</f>
        <v>13</v>
      </c>
      <c r="D110" s="334" t="str">
        <f>IF(B110=0,0,IF(MOD(B110,3)=1,"A",IF(MOD(B110,3)=2,"B","C")))</f>
        <v>A</v>
      </c>
      <c r="E110" s="370"/>
      <c r="F110" s="372" t="str">
        <f t="shared" si="69"/>
        <v xml:space="preserve"> </v>
      </c>
      <c r="G110" s="372" t="str">
        <f t="shared" si="70"/>
        <v>L</v>
      </c>
      <c r="H110" s="372">
        <f t="shared" si="71"/>
        <v>1</v>
      </c>
      <c r="I110" s="372">
        <f t="shared" si="66"/>
        <v>4</v>
      </c>
      <c r="J110" s="371">
        <f t="shared" si="47"/>
        <v>4</v>
      </c>
      <c r="K110" s="370">
        <f t="shared" si="53"/>
        <v>0</v>
      </c>
      <c r="L110" s="371">
        <f t="shared" si="54"/>
        <v>-10</v>
      </c>
      <c r="N110" s="341">
        <f t="shared" si="48"/>
        <v>2</v>
      </c>
      <c r="P110" s="376" t="str">
        <f t="shared" si="63"/>
        <v xml:space="preserve"> </v>
      </c>
      <c r="Q110" s="376" t="str">
        <f t="shared" si="72"/>
        <v>L</v>
      </c>
      <c r="R110" s="376">
        <f t="shared" si="73"/>
        <v>1</v>
      </c>
      <c r="S110" s="376">
        <f t="shared" si="67"/>
        <v>6</v>
      </c>
      <c r="T110" s="374">
        <f t="shared" si="49"/>
        <v>6</v>
      </c>
      <c r="U110" s="373">
        <f t="shared" si="55"/>
        <v>0</v>
      </c>
      <c r="V110" s="374">
        <f t="shared" si="56"/>
        <v>-43</v>
      </c>
      <c r="X110" s="345" t="str">
        <f t="shared" si="57"/>
        <v>A</v>
      </c>
      <c r="Z110" s="385" t="str">
        <f t="shared" si="64"/>
        <v xml:space="preserve"> </v>
      </c>
      <c r="AA110" s="385" t="str">
        <f t="shared" si="74"/>
        <v>L</v>
      </c>
      <c r="AB110" s="385" t="str">
        <f t="shared" si="75"/>
        <v>A</v>
      </c>
      <c r="AC110" s="385">
        <f t="shared" si="68"/>
        <v>3</v>
      </c>
      <c r="AD110" s="382">
        <f t="shared" si="50"/>
        <v>3</v>
      </c>
      <c r="AE110" s="381">
        <f t="shared" si="58"/>
        <v>0</v>
      </c>
      <c r="AF110" s="382">
        <f t="shared" si="59"/>
        <v>12</v>
      </c>
      <c r="AH110" s="338" t="str">
        <f>IF($B110=0,0,IF($B110&lt;=18,"L","H"))</f>
        <v>L</v>
      </c>
      <c r="AJ110" s="380" t="str">
        <f t="shared" si="65"/>
        <v xml:space="preserve"> </v>
      </c>
      <c r="AK110" s="380" t="str">
        <f t="shared" si="76"/>
        <v>W</v>
      </c>
      <c r="AL110" s="380" t="str">
        <f t="shared" si="77"/>
        <v xml:space="preserve"> </v>
      </c>
      <c r="AM110" s="380">
        <f t="shared" si="62"/>
        <v>1</v>
      </c>
      <c r="AN110" s="378">
        <f t="shared" si="51"/>
        <v>0</v>
      </c>
      <c r="AO110" s="377">
        <f t="shared" si="60"/>
        <v>4</v>
      </c>
      <c r="AP110" s="378">
        <f t="shared" si="61"/>
        <v>20</v>
      </c>
    </row>
    <row r="111" spans="1:42">
      <c r="A111" s="327">
        <f t="shared" si="52"/>
        <v>101</v>
      </c>
      <c r="B111" s="328">
        <f>Data!B111</f>
        <v>17</v>
      </c>
      <c r="D111" s="334">
        <f>IF(AND(B111&gt;0,B111&lt;=12),1,IF(AND(B111&gt;12,B111&lt;=24),2,IF(AND(B111&gt;24,B111&lt;=36),3,0)))</f>
        <v>2</v>
      </c>
      <c r="E111" s="370"/>
      <c r="F111" s="372" t="str">
        <f t="shared" si="69"/>
        <v xml:space="preserve"> </v>
      </c>
      <c r="G111" s="372" t="str">
        <f t="shared" si="70"/>
        <v>L</v>
      </c>
      <c r="H111" s="372" t="str">
        <f t="shared" si="71"/>
        <v>C</v>
      </c>
      <c r="I111" s="372">
        <f t="shared" si="66"/>
        <v>5</v>
      </c>
      <c r="J111" s="371">
        <f t="shared" si="47"/>
        <v>5</v>
      </c>
      <c r="K111" s="370">
        <f t="shared" si="53"/>
        <v>0</v>
      </c>
      <c r="L111" s="371">
        <f t="shared" si="54"/>
        <v>-15</v>
      </c>
      <c r="N111" s="341">
        <f t="shared" si="48"/>
        <v>2</v>
      </c>
      <c r="P111" s="376" t="str">
        <f t="shared" si="63"/>
        <v xml:space="preserve"> </v>
      </c>
      <c r="Q111" s="376" t="str">
        <f t="shared" si="72"/>
        <v>L</v>
      </c>
      <c r="R111" s="376">
        <f t="shared" si="73"/>
        <v>3</v>
      </c>
      <c r="S111" s="376">
        <f t="shared" si="67"/>
        <v>7</v>
      </c>
      <c r="T111" s="374">
        <f t="shared" si="49"/>
        <v>7</v>
      </c>
      <c r="U111" s="373">
        <f t="shared" si="55"/>
        <v>0</v>
      </c>
      <c r="V111" s="374">
        <f t="shared" si="56"/>
        <v>-50</v>
      </c>
      <c r="X111" s="345" t="str">
        <f t="shared" si="57"/>
        <v>B</v>
      </c>
      <c r="Z111" s="385" t="str">
        <f t="shared" si="64"/>
        <v xml:space="preserve"> </v>
      </c>
      <c r="AA111" s="385" t="str">
        <f t="shared" si="74"/>
        <v>L</v>
      </c>
      <c r="AB111" s="385" t="str">
        <f t="shared" si="75"/>
        <v>C</v>
      </c>
      <c r="AC111" s="385">
        <f t="shared" si="68"/>
        <v>4</v>
      </c>
      <c r="AD111" s="382">
        <f t="shared" si="50"/>
        <v>4</v>
      </c>
      <c r="AE111" s="381">
        <f t="shared" si="58"/>
        <v>0</v>
      </c>
      <c r="AF111" s="382">
        <f t="shared" si="59"/>
        <v>8</v>
      </c>
      <c r="AH111" s="338" t="str">
        <f>IF($B111=0,0,IF(ISEVEN($B111),"E","O"))</f>
        <v>O</v>
      </c>
      <c r="AJ111" s="380" t="str">
        <f t="shared" si="65"/>
        <v xml:space="preserve"> </v>
      </c>
      <c r="AK111" s="380" t="str">
        <f t="shared" si="76"/>
        <v xml:space="preserve"> </v>
      </c>
      <c r="AL111" s="380" t="str">
        <f t="shared" si="77"/>
        <v xml:space="preserve"> </v>
      </c>
      <c r="AM111" s="380">
        <f t="shared" si="62"/>
        <v>1</v>
      </c>
      <c r="AN111" s="378">
        <f t="shared" si="51"/>
        <v>0</v>
      </c>
      <c r="AO111" s="377">
        <f t="shared" si="60"/>
        <v>0</v>
      </c>
      <c r="AP111" s="378">
        <f t="shared" si="61"/>
        <v>20</v>
      </c>
    </row>
    <row r="112" spans="1:42">
      <c r="A112" s="327">
        <f t="shared" si="52"/>
        <v>102</v>
      </c>
      <c r="B112" s="328">
        <f>Data!B112</f>
        <v>32</v>
      </c>
      <c r="D112" s="334" t="str">
        <f>IF(B112=0,0,IF(MOD(B112,3)=1,"A",IF(MOD(B112,3)=2,"B","C")))</f>
        <v>B</v>
      </c>
      <c r="E112" s="370"/>
      <c r="F112" s="372" t="str">
        <f t="shared" si="69"/>
        <v xml:space="preserve"> </v>
      </c>
      <c r="G112" s="372" t="str">
        <f t="shared" si="70"/>
        <v>L</v>
      </c>
      <c r="H112" s="372">
        <f t="shared" si="71"/>
        <v>1</v>
      </c>
      <c r="I112" s="372">
        <f t="shared" si="66"/>
        <v>6</v>
      </c>
      <c r="J112" s="371">
        <f t="shared" si="47"/>
        <v>6</v>
      </c>
      <c r="K112" s="370">
        <f t="shared" si="53"/>
        <v>0</v>
      </c>
      <c r="L112" s="371">
        <f t="shared" si="54"/>
        <v>-21</v>
      </c>
      <c r="N112" s="341">
        <f t="shared" si="48"/>
        <v>3</v>
      </c>
      <c r="P112" s="376" t="str">
        <f t="shared" si="63"/>
        <v xml:space="preserve"> </v>
      </c>
      <c r="Q112" s="376" t="str">
        <f t="shared" si="72"/>
        <v>W</v>
      </c>
      <c r="R112" s="376" t="str">
        <f t="shared" si="73"/>
        <v xml:space="preserve"> </v>
      </c>
      <c r="S112" s="376">
        <f t="shared" si="67"/>
        <v>1</v>
      </c>
      <c r="T112" s="374">
        <f t="shared" si="49"/>
        <v>0</v>
      </c>
      <c r="U112" s="373">
        <f t="shared" si="55"/>
        <v>21</v>
      </c>
      <c r="V112" s="374">
        <f t="shared" si="56"/>
        <v>-29</v>
      </c>
      <c r="X112" s="345" t="str">
        <f t="shared" si="57"/>
        <v>B</v>
      </c>
      <c r="Z112" s="385" t="str">
        <f t="shared" si="64"/>
        <v xml:space="preserve"> </v>
      </c>
      <c r="AA112" s="385" t="str">
        <f t="shared" si="74"/>
        <v>L</v>
      </c>
      <c r="AB112" s="385" t="str">
        <f t="shared" si="75"/>
        <v>B</v>
      </c>
      <c r="AC112" s="385">
        <f t="shared" si="68"/>
        <v>5</v>
      </c>
      <c r="AD112" s="382">
        <f t="shared" si="50"/>
        <v>5</v>
      </c>
      <c r="AE112" s="381">
        <f t="shared" si="58"/>
        <v>0</v>
      </c>
      <c r="AF112" s="382">
        <f t="shared" si="59"/>
        <v>3</v>
      </c>
      <c r="AH112" s="338" t="str">
        <f>IF($B112=0,0,INDEX($AS$12:$AT$47,$B112,2))</f>
        <v>R</v>
      </c>
      <c r="AJ112" s="380" t="str">
        <f t="shared" si="65"/>
        <v>T</v>
      </c>
      <c r="AK112" s="380" t="str">
        <f t="shared" si="76"/>
        <v xml:space="preserve"> </v>
      </c>
      <c r="AL112" s="380" t="str">
        <f t="shared" si="77"/>
        <v>L</v>
      </c>
      <c r="AM112" s="380">
        <f t="shared" si="62"/>
        <v>1</v>
      </c>
      <c r="AN112" s="378">
        <f t="shared" si="51"/>
        <v>1</v>
      </c>
      <c r="AO112" s="377">
        <f t="shared" si="60"/>
        <v>0</v>
      </c>
      <c r="AP112" s="378">
        <f t="shared" si="61"/>
        <v>19</v>
      </c>
    </row>
    <row r="113" spans="1:42">
      <c r="A113" s="327">
        <f t="shared" si="52"/>
        <v>103</v>
      </c>
      <c r="B113" s="328">
        <f>Data!B113</f>
        <v>24</v>
      </c>
      <c r="D113" s="334">
        <f>IF(AND(B113&gt;0,B113&lt;=12),1,IF(AND(B113&gt;12,B113&lt;=24),2,IF(AND(B113&gt;24,B113&lt;=36),3,0)))</f>
        <v>2</v>
      </c>
      <c r="E113" s="370"/>
      <c r="F113" s="372" t="str">
        <f t="shared" si="69"/>
        <v xml:space="preserve"> </v>
      </c>
      <c r="G113" s="372" t="str">
        <f t="shared" si="70"/>
        <v>L</v>
      </c>
      <c r="H113" s="372" t="str">
        <f t="shared" si="71"/>
        <v>A</v>
      </c>
      <c r="I113" s="372">
        <f t="shared" si="66"/>
        <v>7</v>
      </c>
      <c r="J113" s="371">
        <f t="shared" si="47"/>
        <v>7</v>
      </c>
      <c r="K113" s="370">
        <f t="shared" si="53"/>
        <v>0</v>
      </c>
      <c r="L113" s="371">
        <f t="shared" si="54"/>
        <v>-28</v>
      </c>
      <c r="N113" s="341">
        <f t="shared" si="48"/>
        <v>2</v>
      </c>
      <c r="P113" s="376" t="str">
        <f t="shared" si="63"/>
        <v>T</v>
      </c>
      <c r="Q113" s="376" t="str">
        <f t="shared" si="72"/>
        <v xml:space="preserve"> </v>
      </c>
      <c r="R113" s="376">
        <f t="shared" si="73"/>
        <v>1</v>
      </c>
      <c r="S113" s="376">
        <f t="shared" si="67"/>
        <v>1</v>
      </c>
      <c r="T113" s="374">
        <f t="shared" si="49"/>
        <v>1</v>
      </c>
      <c r="U113" s="373">
        <f t="shared" si="55"/>
        <v>0</v>
      </c>
      <c r="V113" s="374">
        <f t="shared" si="56"/>
        <v>-30</v>
      </c>
      <c r="X113" s="345" t="str">
        <f t="shared" si="57"/>
        <v>C</v>
      </c>
      <c r="Z113" s="385" t="str">
        <f t="shared" si="64"/>
        <v xml:space="preserve"> </v>
      </c>
      <c r="AA113" s="385" t="str">
        <f t="shared" si="74"/>
        <v>L</v>
      </c>
      <c r="AB113" s="385" t="str">
        <f t="shared" si="75"/>
        <v>A</v>
      </c>
      <c r="AC113" s="385">
        <f t="shared" si="68"/>
        <v>6</v>
      </c>
      <c r="AD113" s="382">
        <f t="shared" si="50"/>
        <v>6</v>
      </c>
      <c r="AE113" s="381">
        <f t="shared" si="58"/>
        <v>0</v>
      </c>
      <c r="AF113" s="382">
        <f t="shared" si="59"/>
        <v>-3</v>
      </c>
      <c r="AH113" s="338" t="str">
        <f>IF($B113=0,0,IF($B113&lt;=18,"L","H"))</f>
        <v>H</v>
      </c>
      <c r="AJ113" s="380" t="str">
        <f t="shared" si="65"/>
        <v xml:space="preserve"> </v>
      </c>
      <c r="AK113" s="380" t="str">
        <f t="shared" si="76"/>
        <v>L</v>
      </c>
      <c r="AL113" s="380" t="str">
        <f t="shared" si="77"/>
        <v>E</v>
      </c>
      <c r="AM113" s="380">
        <f t="shared" si="62"/>
        <v>2</v>
      </c>
      <c r="AN113" s="378">
        <f t="shared" si="51"/>
        <v>2</v>
      </c>
      <c r="AO113" s="377">
        <f t="shared" si="60"/>
        <v>0</v>
      </c>
      <c r="AP113" s="378">
        <f t="shared" si="61"/>
        <v>17</v>
      </c>
    </row>
    <row r="114" spans="1:42">
      <c r="A114" s="327">
        <f t="shared" si="52"/>
        <v>104</v>
      </c>
      <c r="B114" s="328">
        <f>Data!B114</f>
        <v>19</v>
      </c>
      <c r="D114" s="334" t="str">
        <f>IF(B114=0,0,IF(MOD(B114,3)=1,"A",IF(MOD(B114,3)=2,"B","C")))</f>
        <v>A</v>
      </c>
      <c r="E114" s="370"/>
      <c r="F114" s="372" t="str">
        <f t="shared" si="69"/>
        <v xml:space="preserve"> </v>
      </c>
      <c r="G114" s="372" t="str">
        <f t="shared" si="70"/>
        <v>W</v>
      </c>
      <c r="H114" s="372" t="str">
        <f t="shared" si="71"/>
        <v xml:space="preserve"> </v>
      </c>
      <c r="I114" s="372">
        <f t="shared" si="66"/>
        <v>1</v>
      </c>
      <c r="J114" s="371">
        <f t="shared" si="47"/>
        <v>0</v>
      </c>
      <c r="K114" s="370">
        <f t="shared" si="53"/>
        <v>21</v>
      </c>
      <c r="L114" s="371">
        <f t="shared" si="54"/>
        <v>-7</v>
      </c>
      <c r="N114" s="341">
        <f t="shared" si="48"/>
        <v>2</v>
      </c>
      <c r="P114" s="376" t="str">
        <f t="shared" si="63"/>
        <v xml:space="preserve"> </v>
      </c>
      <c r="Q114" s="376" t="str">
        <f t="shared" si="72"/>
        <v>L</v>
      </c>
      <c r="R114" s="376">
        <f t="shared" si="73"/>
        <v>2</v>
      </c>
      <c r="S114" s="376">
        <f t="shared" si="67"/>
        <v>2</v>
      </c>
      <c r="T114" s="374">
        <f t="shared" si="49"/>
        <v>2</v>
      </c>
      <c r="U114" s="373">
        <f t="shared" si="55"/>
        <v>0</v>
      </c>
      <c r="V114" s="374">
        <f t="shared" si="56"/>
        <v>-32</v>
      </c>
      <c r="X114" s="345" t="str">
        <f t="shared" si="57"/>
        <v>A</v>
      </c>
      <c r="Z114" s="385" t="str">
        <f t="shared" si="64"/>
        <v xml:space="preserve"> </v>
      </c>
      <c r="AA114" s="385" t="str">
        <f t="shared" si="74"/>
        <v>W</v>
      </c>
      <c r="AB114" s="385" t="str">
        <f t="shared" si="75"/>
        <v xml:space="preserve"> </v>
      </c>
      <c r="AC114" s="385">
        <f t="shared" si="68"/>
        <v>1</v>
      </c>
      <c r="AD114" s="382">
        <f t="shared" si="50"/>
        <v>0</v>
      </c>
      <c r="AE114" s="381">
        <f t="shared" si="58"/>
        <v>18</v>
      </c>
      <c r="AF114" s="382">
        <f t="shared" si="59"/>
        <v>15</v>
      </c>
      <c r="AH114" s="338" t="str">
        <f>IF($B114=0,0,IF(ISEVEN($B114),"E","O"))</f>
        <v>O</v>
      </c>
      <c r="AJ114" s="380" t="str">
        <f t="shared" si="65"/>
        <v xml:space="preserve"> </v>
      </c>
      <c r="AK114" s="380" t="str">
        <f t="shared" si="76"/>
        <v>L</v>
      </c>
      <c r="AL114" s="380" t="str">
        <f t="shared" si="77"/>
        <v>R</v>
      </c>
      <c r="AM114" s="380">
        <f t="shared" si="62"/>
        <v>3</v>
      </c>
      <c r="AN114" s="378">
        <f t="shared" si="51"/>
        <v>3</v>
      </c>
      <c r="AO114" s="377">
        <f t="shared" si="60"/>
        <v>0</v>
      </c>
      <c r="AP114" s="378">
        <f t="shared" si="61"/>
        <v>14</v>
      </c>
    </row>
    <row r="115" spans="1:42">
      <c r="A115" s="327">
        <f t="shared" si="52"/>
        <v>105</v>
      </c>
      <c r="B115" s="328">
        <f>Data!B115</f>
        <v>26</v>
      </c>
      <c r="D115" s="334">
        <f>IF(AND(B115&gt;0,B115&lt;=12),1,IF(AND(B115&gt;12,B115&lt;=24),2,IF(AND(B115&gt;24,B115&lt;=36),3,0)))</f>
        <v>3</v>
      </c>
      <c r="E115" s="370"/>
      <c r="F115" s="372" t="str">
        <f t="shared" si="69"/>
        <v>T</v>
      </c>
      <c r="G115" s="372" t="str">
        <f t="shared" si="70"/>
        <v xml:space="preserve"> </v>
      </c>
      <c r="H115" s="372" t="str">
        <f t="shared" si="71"/>
        <v>A</v>
      </c>
      <c r="I115" s="372">
        <f t="shared" si="66"/>
        <v>1</v>
      </c>
      <c r="J115" s="371">
        <f t="shared" si="47"/>
        <v>1</v>
      </c>
      <c r="K115" s="370">
        <f t="shared" si="53"/>
        <v>0</v>
      </c>
      <c r="L115" s="371">
        <f t="shared" si="54"/>
        <v>-8</v>
      </c>
      <c r="N115" s="341">
        <f t="shared" si="48"/>
        <v>3</v>
      </c>
      <c r="P115" s="376" t="str">
        <f t="shared" si="63"/>
        <v xml:space="preserve"> </v>
      </c>
      <c r="Q115" s="376" t="str">
        <f t="shared" si="72"/>
        <v>L</v>
      </c>
      <c r="R115" s="376">
        <f t="shared" si="73"/>
        <v>2</v>
      </c>
      <c r="S115" s="376">
        <f t="shared" si="67"/>
        <v>3</v>
      </c>
      <c r="T115" s="374">
        <f t="shared" si="49"/>
        <v>3</v>
      </c>
      <c r="U115" s="373">
        <f t="shared" si="55"/>
        <v>0</v>
      </c>
      <c r="V115" s="374">
        <f t="shared" si="56"/>
        <v>-35</v>
      </c>
      <c r="X115" s="345" t="str">
        <f t="shared" si="57"/>
        <v>B</v>
      </c>
      <c r="Z115" s="385" t="str">
        <f t="shared" si="64"/>
        <v>T</v>
      </c>
      <c r="AA115" s="385" t="str">
        <f t="shared" si="74"/>
        <v xml:space="preserve"> </v>
      </c>
      <c r="AB115" s="385" t="str">
        <f t="shared" si="75"/>
        <v>A</v>
      </c>
      <c r="AC115" s="385">
        <f t="shared" si="68"/>
        <v>1</v>
      </c>
      <c r="AD115" s="382">
        <f t="shared" si="50"/>
        <v>1</v>
      </c>
      <c r="AE115" s="381">
        <f t="shared" si="58"/>
        <v>0</v>
      </c>
      <c r="AF115" s="382">
        <f t="shared" si="59"/>
        <v>14</v>
      </c>
      <c r="AH115" s="338" t="str">
        <f>IF($B115=0,0,INDEX($AS$12:$AT$47,$B115,2))</f>
        <v>B</v>
      </c>
      <c r="AJ115" s="380" t="str">
        <f t="shared" si="65"/>
        <v xml:space="preserve"> </v>
      </c>
      <c r="AK115" s="380" t="str">
        <f t="shared" si="76"/>
        <v>L</v>
      </c>
      <c r="AL115" s="380" t="str">
        <f t="shared" si="77"/>
        <v>L</v>
      </c>
      <c r="AM115" s="380">
        <f t="shared" si="62"/>
        <v>4</v>
      </c>
      <c r="AN115" s="378">
        <f t="shared" si="51"/>
        <v>4</v>
      </c>
      <c r="AO115" s="377">
        <f t="shared" si="60"/>
        <v>0</v>
      </c>
      <c r="AP115" s="378">
        <f t="shared" si="61"/>
        <v>10</v>
      </c>
    </row>
    <row r="116" spans="1:42">
      <c r="A116" s="327">
        <f t="shared" si="52"/>
        <v>106</v>
      </c>
      <c r="B116" s="328">
        <f>Data!B116</f>
        <v>26</v>
      </c>
      <c r="D116" s="334" t="str">
        <f>IF(B116=0,0,IF(MOD(B116,3)=1,"A",IF(MOD(B116,3)=2,"B","C")))</f>
        <v>B</v>
      </c>
      <c r="E116" s="370"/>
      <c r="F116" s="372" t="str">
        <f t="shared" si="69"/>
        <v xml:space="preserve"> </v>
      </c>
      <c r="G116" s="372" t="str">
        <f t="shared" si="70"/>
        <v>L</v>
      </c>
      <c r="H116" s="372">
        <f t="shared" si="71"/>
        <v>2</v>
      </c>
      <c r="I116" s="372">
        <f t="shared" si="66"/>
        <v>2</v>
      </c>
      <c r="J116" s="371">
        <f t="shared" si="47"/>
        <v>2</v>
      </c>
      <c r="K116" s="370">
        <f t="shared" si="53"/>
        <v>0</v>
      </c>
      <c r="L116" s="371">
        <f t="shared" si="54"/>
        <v>-10</v>
      </c>
      <c r="N116" s="341">
        <f t="shared" si="48"/>
        <v>3</v>
      </c>
      <c r="P116" s="376" t="str">
        <f t="shared" si="63"/>
        <v xml:space="preserve"> </v>
      </c>
      <c r="Q116" s="376" t="str">
        <f t="shared" si="72"/>
        <v>L</v>
      </c>
      <c r="R116" s="376">
        <f t="shared" si="73"/>
        <v>2</v>
      </c>
      <c r="S116" s="376">
        <f t="shared" si="67"/>
        <v>4</v>
      </c>
      <c r="T116" s="374">
        <f t="shared" si="49"/>
        <v>4</v>
      </c>
      <c r="U116" s="373">
        <f t="shared" si="55"/>
        <v>0</v>
      </c>
      <c r="V116" s="374">
        <f t="shared" si="56"/>
        <v>-39</v>
      </c>
      <c r="X116" s="345" t="str">
        <f t="shared" si="57"/>
        <v>B</v>
      </c>
      <c r="Z116" s="385" t="str">
        <f t="shared" si="64"/>
        <v xml:space="preserve"> </v>
      </c>
      <c r="AA116" s="385" t="str">
        <f t="shared" si="74"/>
        <v>L</v>
      </c>
      <c r="AB116" s="385" t="str">
        <f t="shared" si="75"/>
        <v>B</v>
      </c>
      <c r="AC116" s="385">
        <f t="shared" si="68"/>
        <v>2</v>
      </c>
      <c r="AD116" s="382">
        <f t="shared" si="50"/>
        <v>2</v>
      </c>
      <c r="AE116" s="381">
        <f t="shared" si="58"/>
        <v>0</v>
      </c>
      <c r="AF116" s="382">
        <f t="shared" si="59"/>
        <v>12</v>
      </c>
      <c r="AH116" s="338" t="str">
        <f>IF($B116=0,0,IF($B116&lt;=18,"L","H"))</f>
        <v>H</v>
      </c>
      <c r="AJ116" s="380" t="str">
        <f t="shared" si="65"/>
        <v xml:space="preserve"> </v>
      </c>
      <c r="AK116" s="380" t="str">
        <f t="shared" si="76"/>
        <v>L</v>
      </c>
      <c r="AL116" s="380" t="str">
        <f t="shared" si="77"/>
        <v>O</v>
      </c>
      <c r="AM116" s="380">
        <f t="shared" si="62"/>
        <v>5</v>
      </c>
      <c r="AN116" s="378">
        <f t="shared" si="51"/>
        <v>5</v>
      </c>
      <c r="AO116" s="377">
        <f t="shared" si="60"/>
        <v>0</v>
      </c>
      <c r="AP116" s="378">
        <f t="shared" si="61"/>
        <v>5</v>
      </c>
    </row>
    <row r="117" spans="1:42">
      <c r="A117" s="327">
        <f t="shared" si="52"/>
        <v>107</v>
      </c>
      <c r="B117" s="328">
        <f>Data!B117</f>
        <v>32</v>
      </c>
      <c r="D117" s="334">
        <f>IF(AND(B117&gt;0,B117&lt;=12),1,IF(AND(B117&gt;12,B117&lt;=24),2,IF(AND(B117&gt;24,B117&lt;=36),3,0)))</f>
        <v>3</v>
      </c>
      <c r="E117" s="370"/>
      <c r="F117" s="372" t="str">
        <f t="shared" si="69"/>
        <v xml:space="preserve"> </v>
      </c>
      <c r="G117" s="372" t="str">
        <f t="shared" si="70"/>
        <v>L</v>
      </c>
      <c r="H117" s="372" t="str">
        <f t="shared" si="71"/>
        <v>B</v>
      </c>
      <c r="I117" s="372">
        <f t="shared" si="66"/>
        <v>3</v>
      </c>
      <c r="J117" s="371">
        <f t="shared" si="47"/>
        <v>3</v>
      </c>
      <c r="K117" s="370">
        <f t="shared" si="53"/>
        <v>0</v>
      </c>
      <c r="L117" s="371">
        <f t="shared" si="54"/>
        <v>-13</v>
      </c>
      <c r="N117" s="341">
        <f t="shared" si="48"/>
        <v>3</v>
      </c>
      <c r="P117" s="376" t="str">
        <f t="shared" si="63"/>
        <v xml:space="preserve"> </v>
      </c>
      <c r="Q117" s="376" t="str">
        <f t="shared" si="72"/>
        <v>L</v>
      </c>
      <c r="R117" s="376">
        <f t="shared" si="73"/>
        <v>3</v>
      </c>
      <c r="S117" s="376">
        <f t="shared" si="67"/>
        <v>5</v>
      </c>
      <c r="T117" s="374">
        <f t="shared" si="49"/>
        <v>5</v>
      </c>
      <c r="U117" s="373">
        <f t="shared" si="55"/>
        <v>0</v>
      </c>
      <c r="V117" s="374">
        <f t="shared" si="56"/>
        <v>-44</v>
      </c>
      <c r="X117" s="345" t="str">
        <f t="shared" si="57"/>
        <v>B</v>
      </c>
      <c r="Z117" s="385" t="str">
        <f t="shared" si="64"/>
        <v xml:space="preserve"> </v>
      </c>
      <c r="AA117" s="385" t="str">
        <f t="shared" si="74"/>
        <v>W</v>
      </c>
      <c r="AB117" s="385" t="str">
        <f t="shared" si="75"/>
        <v xml:space="preserve"> </v>
      </c>
      <c r="AC117" s="385">
        <f t="shared" si="68"/>
        <v>1</v>
      </c>
      <c r="AD117" s="382">
        <f t="shared" si="50"/>
        <v>0</v>
      </c>
      <c r="AE117" s="381">
        <f t="shared" si="58"/>
        <v>6</v>
      </c>
      <c r="AF117" s="382">
        <f t="shared" si="59"/>
        <v>18</v>
      </c>
      <c r="AH117" s="338" t="str">
        <f>IF($B117=0,0,IF(ISEVEN($B117),"E","O"))</f>
        <v>E</v>
      </c>
      <c r="AJ117" s="380" t="str">
        <f t="shared" si="65"/>
        <v xml:space="preserve"> </v>
      </c>
      <c r="AK117" s="380" t="str">
        <f t="shared" si="76"/>
        <v>L</v>
      </c>
      <c r="AL117" s="380" t="str">
        <f t="shared" si="77"/>
        <v>R</v>
      </c>
      <c r="AM117" s="380">
        <f t="shared" si="62"/>
        <v>6</v>
      </c>
      <c r="AN117" s="378">
        <f t="shared" si="51"/>
        <v>6</v>
      </c>
      <c r="AO117" s="377">
        <f t="shared" si="60"/>
        <v>0</v>
      </c>
      <c r="AP117" s="378">
        <f t="shared" si="61"/>
        <v>-1</v>
      </c>
    </row>
    <row r="118" spans="1:42">
      <c r="A118" s="327">
        <f t="shared" si="52"/>
        <v>108</v>
      </c>
      <c r="B118" s="328">
        <f>Data!B118</f>
        <v>0</v>
      </c>
      <c r="D118" s="334">
        <f>IF(B118=0,0,IF(MOD(B118,3)=1,"A",IF(MOD(B118,3)=2,"B","C")))</f>
        <v>0</v>
      </c>
      <c r="E118" s="370"/>
      <c r="F118" s="372" t="str">
        <f t="shared" si="69"/>
        <v xml:space="preserve"> </v>
      </c>
      <c r="G118" s="372" t="str">
        <f t="shared" si="70"/>
        <v>L</v>
      </c>
      <c r="H118" s="372">
        <f t="shared" si="71"/>
        <v>2</v>
      </c>
      <c r="I118" s="372">
        <f t="shared" si="66"/>
        <v>4</v>
      </c>
      <c r="J118" s="371">
        <f t="shared" si="47"/>
        <v>4</v>
      </c>
      <c r="K118" s="370">
        <f t="shared" si="53"/>
        <v>0</v>
      </c>
      <c r="L118" s="371">
        <f t="shared" si="54"/>
        <v>-17</v>
      </c>
      <c r="N118" s="341">
        <f t="shared" si="48"/>
        <v>0</v>
      </c>
      <c r="P118" s="376" t="str">
        <f t="shared" si="63"/>
        <v xml:space="preserve"> </v>
      </c>
      <c r="Q118" s="376" t="str">
        <f t="shared" si="72"/>
        <v>L</v>
      </c>
      <c r="R118" s="376">
        <f t="shared" si="73"/>
        <v>2</v>
      </c>
      <c r="S118" s="376">
        <f t="shared" si="67"/>
        <v>6</v>
      </c>
      <c r="T118" s="374">
        <f t="shared" si="49"/>
        <v>6</v>
      </c>
      <c r="U118" s="373">
        <f t="shared" si="55"/>
        <v>0</v>
      </c>
      <c r="V118" s="374">
        <f t="shared" si="56"/>
        <v>-50</v>
      </c>
      <c r="X118" s="345">
        <f t="shared" si="57"/>
        <v>0</v>
      </c>
      <c r="Z118" s="385" t="str">
        <f t="shared" si="64"/>
        <v xml:space="preserve"> </v>
      </c>
      <c r="AA118" s="385" t="str">
        <f t="shared" si="74"/>
        <v xml:space="preserve"> </v>
      </c>
      <c r="AB118" s="385" t="str">
        <f t="shared" si="75"/>
        <v xml:space="preserve"> </v>
      </c>
      <c r="AC118" s="385">
        <f t="shared" si="68"/>
        <v>1</v>
      </c>
      <c r="AD118" s="382">
        <f t="shared" si="50"/>
        <v>0</v>
      </c>
      <c r="AE118" s="381">
        <f t="shared" si="58"/>
        <v>0</v>
      </c>
      <c r="AF118" s="382">
        <f t="shared" si="59"/>
        <v>18</v>
      </c>
      <c r="AH118" s="338">
        <f>IF($B118=0,0,INDEX($AS$12:$AT$47,$B118,2))</f>
        <v>0</v>
      </c>
      <c r="AJ118" s="380" t="str">
        <f t="shared" si="65"/>
        <v xml:space="preserve"> </v>
      </c>
      <c r="AK118" s="380" t="str">
        <f t="shared" si="76"/>
        <v>L</v>
      </c>
      <c r="AL118" s="380" t="str">
        <f t="shared" si="77"/>
        <v>H</v>
      </c>
      <c r="AM118" s="380">
        <f t="shared" si="62"/>
        <v>7</v>
      </c>
      <c r="AN118" s="378">
        <f t="shared" si="51"/>
        <v>7</v>
      </c>
      <c r="AO118" s="377">
        <f t="shared" si="60"/>
        <v>0</v>
      </c>
      <c r="AP118" s="378">
        <f t="shared" si="61"/>
        <v>-8</v>
      </c>
    </row>
    <row r="119" spans="1:42">
      <c r="A119" s="327">
        <f t="shared" si="52"/>
        <v>109</v>
      </c>
      <c r="B119" s="328">
        <f>Data!B119</f>
        <v>10</v>
      </c>
      <c r="D119" s="334">
        <f>IF(AND(B119&gt;0,B119&lt;=12),1,IF(AND(B119&gt;12,B119&lt;=24),2,IF(AND(B119&gt;24,B119&lt;=36),3,0)))</f>
        <v>1</v>
      </c>
      <c r="E119" s="370"/>
      <c r="F119" s="372" t="str">
        <f t="shared" si="69"/>
        <v xml:space="preserve"> </v>
      </c>
      <c r="G119" s="372" t="str">
        <f t="shared" si="70"/>
        <v>L</v>
      </c>
      <c r="H119" s="372" t="str">
        <f t="shared" si="71"/>
        <v>A</v>
      </c>
      <c r="I119" s="372">
        <f t="shared" si="66"/>
        <v>5</v>
      </c>
      <c r="J119" s="371">
        <f t="shared" si="47"/>
        <v>5</v>
      </c>
      <c r="K119" s="370">
        <f t="shared" si="53"/>
        <v>0</v>
      </c>
      <c r="L119" s="371">
        <f t="shared" si="54"/>
        <v>-22</v>
      </c>
      <c r="N119" s="341">
        <f t="shared" si="48"/>
        <v>1</v>
      </c>
      <c r="P119" s="376" t="str">
        <f t="shared" si="63"/>
        <v xml:space="preserve"> </v>
      </c>
      <c r="Q119" s="376" t="str">
        <f t="shared" si="72"/>
        <v>L</v>
      </c>
      <c r="R119" s="376">
        <f t="shared" si="73"/>
        <v>2</v>
      </c>
      <c r="S119" s="376">
        <f t="shared" si="67"/>
        <v>7</v>
      </c>
      <c r="T119" s="374">
        <f t="shared" si="49"/>
        <v>7</v>
      </c>
      <c r="U119" s="373">
        <f t="shared" si="55"/>
        <v>0</v>
      </c>
      <c r="V119" s="374">
        <f t="shared" si="56"/>
        <v>-57</v>
      </c>
      <c r="X119" s="345" t="str">
        <f t="shared" si="57"/>
        <v>A</v>
      </c>
      <c r="Z119" s="385" t="str">
        <f t="shared" si="64"/>
        <v>T</v>
      </c>
      <c r="AA119" s="385" t="str">
        <f t="shared" si="74"/>
        <v xml:space="preserve"> </v>
      </c>
      <c r="AB119" s="385" t="str">
        <f t="shared" si="75"/>
        <v>A</v>
      </c>
      <c r="AC119" s="385">
        <f t="shared" si="68"/>
        <v>1</v>
      </c>
      <c r="AD119" s="382">
        <f t="shared" si="50"/>
        <v>1</v>
      </c>
      <c r="AE119" s="381">
        <f t="shared" si="58"/>
        <v>0</v>
      </c>
      <c r="AF119" s="382">
        <f t="shared" si="59"/>
        <v>17</v>
      </c>
      <c r="AH119" s="338" t="str">
        <f>IF($B119=0,0,IF($B119&lt;=18,"L","H"))</f>
        <v>L</v>
      </c>
      <c r="AJ119" s="380" t="str">
        <f t="shared" si="65"/>
        <v xml:space="preserve"> </v>
      </c>
      <c r="AK119" s="380" t="str">
        <f t="shared" si="76"/>
        <v>L</v>
      </c>
      <c r="AL119" s="380" t="str">
        <f t="shared" si="77"/>
        <v>O</v>
      </c>
      <c r="AM119" s="380">
        <f t="shared" si="62"/>
        <v>8</v>
      </c>
      <c r="AN119" s="378">
        <f t="shared" si="51"/>
        <v>8</v>
      </c>
      <c r="AO119" s="377">
        <f t="shared" si="60"/>
        <v>0</v>
      </c>
      <c r="AP119" s="378">
        <f t="shared" si="61"/>
        <v>-16</v>
      </c>
    </row>
    <row r="120" spans="1:42">
      <c r="A120" s="327">
        <f t="shared" si="52"/>
        <v>110</v>
      </c>
      <c r="B120" s="328">
        <f>Data!B120</f>
        <v>22</v>
      </c>
      <c r="D120" s="334" t="str">
        <f>IF(B120=0,0,IF(MOD(B120,3)=1,"A",IF(MOD(B120,3)=2,"B","C")))</f>
        <v>A</v>
      </c>
      <c r="E120" s="370"/>
      <c r="F120" s="372" t="str">
        <f t="shared" si="69"/>
        <v xml:space="preserve"> </v>
      </c>
      <c r="G120" s="372" t="str">
        <f t="shared" si="70"/>
        <v>W</v>
      </c>
      <c r="H120" s="372" t="str">
        <f t="shared" si="71"/>
        <v xml:space="preserve"> </v>
      </c>
      <c r="I120" s="372">
        <f t="shared" si="66"/>
        <v>1</v>
      </c>
      <c r="J120" s="371">
        <f t="shared" si="47"/>
        <v>0</v>
      </c>
      <c r="K120" s="370">
        <f t="shared" si="53"/>
        <v>15</v>
      </c>
      <c r="L120" s="371">
        <f t="shared" si="54"/>
        <v>-7</v>
      </c>
      <c r="N120" s="341">
        <f t="shared" si="48"/>
        <v>2</v>
      </c>
      <c r="P120" s="376" t="str">
        <f t="shared" si="63"/>
        <v xml:space="preserve"> </v>
      </c>
      <c r="Q120" s="376" t="str">
        <f t="shared" si="72"/>
        <v>W</v>
      </c>
      <c r="R120" s="376" t="str">
        <f t="shared" si="73"/>
        <v xml:space="preserve"> </v>
      </c>
      <c r="S120" s="376">
        <f t="shared" si="67"/>
        <v>1</v>
      </c>
      <c r="T120" s="374">
        <f t="shared" si="49"/>
        <v>0</v>
      </c>
      <c r="U120" s="373">
        <f t="shared" si="55"/>
        <v>21</v>
      </c>
      <c r="V120" s="374">
        <f t="shared" si="56"/>
        <v>-36</v>
      </c>
      <c r="X120" s="345" t="str">
        <f t="shared" si="57"/>
        <v>A</v>
      </c>
      <c r="Z120" s="385" t="str">
        <f t="shared" si="64"/>
        <v xml:space="preserve"> </v>
      </c>
      <c r="AA120" s="385" t="str">
        <f t="shared" si="74"/>
        <v>W</v>
      </c>
      <c r="AB120" s="385" t="str">
        <f t="shared" si="75"/>
        <v xml:space="preserve"> </v>
      </c>
      <c r="AC120" s="385">
        <f t="shared" si="68"/>
        <v>1</v>
      </c>
      <c r="AD120" s="382">
        <f t="shared" si="50"/>
        <v>0</v>
      </c>
      <c r="AE120" s="381">
        <f t="shared" si="58"/>
        <v>3</v>
      </c>
      <c r="AF120" s="382">
        <f t="shared" si="59"/>
        <v>20</v>
      </c>
      <c r="AH120" s="338" t="str">
        <f>IF($B120=0,0,IF(ISEVEN($B120),"E","O"))</f>
        <v>E</v>
      </c>
      <c r="AJ120" s="380" t="str">
        <f t="shared" si="65"/>
        <v xml:space="preserve"> </v>
      </c>
      <c r="AK120" s="380" t="str">
        <f t="shared" si="76"/>
        <v>L</v>
      </c>
      <c r="AL120" s="380" t="str">
        <f t="shared" si="77"/>
        <v>B</v>
      </c>
      <c r="AM120" s="380">
        <f t="shared" si="62"/>
        <v>9</v>
      </c>
      <c r="AN120" s="378">
        <f t="shared" si="51"/>
        <v>9</v>
      </c>
      <c r="AO120" s="377">
        <f t="shared" si="60"/>
        <v>0</v>
      </c>
      <c r="AP120" s="378">
        <f t="shared" si="61"/>
        <v>-25</v>
      </c>
    </row>
    <row r="121" spans="1:42">
      <c r="A121" s="327">
        <f t="shared" si="52"/>
        <v>111</v>
      </c>
      <c r="B121" s="328">
        <f>Data!B121</f>
        <v>2</v>
      </c>
      <c r="D121" s="334">
        <f>IF(AND(B121&gt;0,B121&lt;=12),1,IF(AND(B121&gt;12,B121&lt;=24),2,IF(AND(B121&gt;24,B121&lt;=36),3,0)))</f>
        <v>1</v>
      </c>
      <c r="E121" s="370"/>
      <c r="F121" s="372" t="str">
        <f t="shared" si="69"/>
        <v>T</v>
      </c>
      <c r="G121" s="372" t="str">
        <f t="shared" si="70"/>
        <v xml:space="preserve"> </v>
      </c>
      <c r="H121" s="372" t="str">
        <f t="shared" si="71"/>
        <v>B</v>
      </c>
      <c r="I121" s="372">
        <f t="shared" si="66"/>
        <v>1</v>
      </c>
      <c r="J121" s="371">
        <f t="shared" si="47"/>
        <v>1</v>
      </c>
      <c r="K121" s="370">
        <f t="shared" si="53"/>
        <v>0</v>
      </c>
      <c r="L121" s="371">
        <f t="shared" si="54"/>
        <v>-8</v>
      </c>
      <c r="N121" s="341">
        <f t="shared" si="48"/>
        <v>1</v>
      </c>
      <c r="P121" s="376" t="str">
        <f t="shared" si="63"/>
        <v>T</v>
      </c>
      <c r="Q121" s="376" t="str">
        <f t="shared" si="72"/>
        <v xml:space="preserve"> </v>
      </c>
      <c r="R121" s="376">
        <f t="shared" si="73"/>
        <v>3</v>
      </c>
      <c r="S121" s="376">
        <f t="shared" si="67"/>
        <v>1</v>
      </c>
      <c r="T121" s="374">
        <f t="shared" si="49"/>
        <v>1</v>
      </c>
      <c r="U121" s="373">
        <f t="shared" si="55"/>
        <v>0</v>
      </c>
      <c r="V121" s="374">
        <f t="shared" si="56"/>
        <v>-37</v>
      </c>
      <c r="X121" s="345" t="str">
        <f t="shared" si="57"/>
        <v>B</v>
      </c>
      <c r="Z121" s="385" t="str">
        <f t="shared" si="64"/>
        <v xml:space="preserve"> </v>
      </c>
      <c r="AA121" s="385" t="str">
        <f t="shared" si="74"/>
        <v xml:space="preserve"> </v>
      </c>
      <c r="AB121" s="385" t="str">
        <f t="shared" si="75"/>
        <v xml:space="preserve"> </v>
      </c>
      <c r="AC121" s="385">
        <f t="shared" si="68"/>
        <v>1</v>
      </c>
      <c r="AD121" s="382">
        <f t="shared" si="50"/>
        <v>0</v>
      </c>
      <c r="AE121" s="381">
        <f t="shared" si="58"/>
        <v>0</v>
      </c>
      <c r="AF121" s="382">
        <f t="shared" si="59"/>
        <v>20</v>
      </c>
      <c r="AH121" s="338" t="str">
        <f>IF($B121=0,0,INDEX($AS$12:$AT$47,$B121,2))</f>
        <v>B</v>
      </c>
      <c r="AJ121" s="380" t="str">
        <f t="shared" si="65"/>
        <v xml:space="preserve"> </v>
      </c>
      <c r="AK121" s="380" t="str">
        <f t="shared" si="76"/>
        <v>W</v>
      </c>
      <c r="AL121" s="380" t="str">
        <f t="shared" si="77"/>
        <v xml:space="preserve"> </v>
      </c>
      <c r="AM121" s="380">
        <f t="shared" si="62"/>
        <v>8</v>
      </c>
      <c r="AN121" s="378">
        <f t="shared" si="51"/>
        <v>0</v>
      </c>
      <c r="AO121" s="377">
        <f t="shared" si="60"/>
        <v>18</v>
      </c>
      <c r="AP121" s="378">
        <f t="shared" si="61"/>
        <v>-7</v>
      </c>
    </row>
    <row r="122" spans="1:42">
      <c r="A122" s="327">
        <f t="shared" si="52"/>
        <v>112</v>
      </c>
      <c r="B122" s="328">
        <f>Data!B122</f>
        <v>15</v>
      </c>
      <c r="D122" s="334" t="str">
        <f>IF(B122=0,0,IF(MOD(B122,3)=1,"A",IF(MOD(B122,3)=2,"B","C")))</f>
        <v>C</v>
      </c>
      <c r="E122" s="370"/>
      <c r="F122" s="372" t="str">
        <f t="shared" si="69"/>
        <v xml:space="preserve"> </v>
      </c>
      <c r="G122" s="372" t="str">
        <f t="shared" si="70"/>
        <v>L</v>
      </c>
      <c r="H122" s="372">
        <f t="shared" si="71"/>
        <v>3</v>
      </c>
      <c r="I122" s="372">
        <f t="shared" si="66"/>
        <v>2</v>
      </c>
      <c r="J122" s="371">
        <f t="shared" si="47"/>
        <v>2</v>
      </c>
      <c r="K122" s="370">
        <f t="shared" si="53"/>
        <v>0</v>
      </c>
      <c r="L122" s="371">
        <f t="shared" si="54"/>
        <v>-10</v>
      </c>
      <c r="N122" s="341">
        <f t="shared" si="48"/>
        <v>2</v>
      </c>
      <c r="P122" s="376" t="str">
        <f t="shared" si="63"/>
        <v xml:space="preserve"> </v>
      </c>
      <c r="Q122" s="376" t="str">
        <f t="shared" si="72"/>
        <v>L</v>
      </c>
      <c r="R122" s="376">
        <f t="shared" si="73"/>
        <v>3</v>
      </c>
      <c r="S122" s="376">
        <f t="shared" si="67"/>
        <v>2</v>
      </c>
      <c r="T122" s="374">
        <f t="shared" si="49"/>
        <v>2</v>
      </c>
      <c r="U122" s="373">
        <f t="shared" si="55"/>
        <v>0</v>
      </c>
      <c r="V122" s="374">
        <f t="shared" si="56"/>
        <v>-39</v>
      </c>
      <c r="X122" s="345" t="str">
        <f t="shared" si="57"/>
        <v>C</v>
      </c>
      <c r="Z122" s="385" t="str">
        <f t="shared" si="64"/>
        <v>T</v>
      </c>
      <c r="AA122" s="385" t="str">
        <f t="shared" si="74"/>
        <v xml:space="preserve"> </v>
      </c>
      <c r="AB122" s="385" t="str">
        <f t="shared" si="75"/>
        <v>B</v>
      </c>
      <c r="AC122" s="385">
        <f t="shared" si="68"/>
        <v>1</v>
      </c>
      <c r="AD122" s="382">
        <f t="shared" si="50"/>
        <v>1</v>
      </c>
      <c r="AE122" s="381">
        <f t="shared" si="58"/>
        <v>0</v>
      </c>
      <c r="AF122" s="382">
        <f t="shared" si="59"/>
        <v>19</v>
      </c>
      <c r="AH122" s="338" t="str">
        <f>IF($B122=0,0,IF($B122&lt;=18,"L","H"))</f>
        <v>L</v>
      </c>
      <c r="AJ122" s="380" t="str">
        <f t="shared" si="65"/>
        <v>T</v>
      </c>
      <c r="AK122" s="380" t="str">
        <f t="shared" si="76"/>
        <v xml:space="preserve"> </v>
      </c>
      <c r="AL122" s="380" t="str">
        <f t="shared" si="77"/>
        <v>E</v>
      </c>
      <c r="AM122" s="380">
        <f t="shared" si="62"/>
        <v>8</v>
      </c>
      <c r="AN122" s="378">
        <f t="shared" si="51"/>
        <v>8</v>
      </c>
      <c r="AO122" s="377">
        <f t="shared" si="60"/>
        <v>0</v>
      </c>
      <c r="AP122" s="378">
        <f t="shared" si="61"/>
        <v>-15</v>
      </c>
    </row>
    <row r="123" spans="1:42">
      <c r="A123" s="327">
        <f t="shared" si="52"/>
        <v>113</v>
      </c>
      <c r="B123" s="328">
        <f>Data!B123</f>
        <v>34</v>
      </c>
      <c r="D123" s="334">
        <f>IF(AND(B123&gt;0,B123&lt;=12),1,IF(AND(B123&gt;12,B123&lt;=24),2,IF(AND(B123&gt;24,B123&lt;=36),3,0)))</f>
        <v>3</v>
      </c>
      <c r="E123" s="370"/>
      <c r="F123" s="372" t="str">
        <f t="shared" si="69"/>
        <v xml:space="preserve"> </v>
      </c>
      <c r="G123" s="372" t="str">
        <f t="shared" si="70"/>
        <v>W</v>
      </c>
      <c r="H123" s="372" t="str">
        <f t="shared" si="71"/>
        <v xml:space="preserve"> </v>
      </c>
      <c r="I123" s="372">
        <f t="shared" si="66"/>
        <v>1</v>
      </c>
      <c r="J123" s="371">
        <f t="shared" si="47"/>
        <v>0</v>
      </c>
      <c r="K123" s="370">
        <f t="shared" si="53"/>
        <v>6</v>
      </c>
      <c r="L123" s="371">
        <f t="shared" si="54"/>
        <v>-4</v>
      </c>
      <c r="N123" s="341">
        <f t="shared" si="48"/>
        <v>3</v>
      </c>
      <c r="P123" s="376" t="str">
        <f t="shared" si="63"/>
        <v xml:space="preserve"> </v>
      </c>
      <c r="Q123" s="376" t="str">
        <f t="shared" si="72"/>
        <v>W</v>
      </c>
      <c r="R123" s="376" t="str">
        <f t="shared" si="73"/>
        <v xml:space="preserve"> </v>
      </c>
      <c r="S123" s="376">
        <f t="shared" si="67"/>
        <v>1</v>
      </c>
      <c r="T123" s="374">
        <f t="shared" si="49"/>
        <v>0</v>
      </c>
      <c r="U123" s="373">
        <f t="shared" si="55"/>
        <v>6</v>
      </c>
      <c r="V123" s="374">
        <f t="shared" si="56"/>
        <v>-33</v>
      </c>
      <c r="X123" s="345" t="str">
        <f t="shared" si="57"/>
        <v>A</v>
      </c>
      <c r="Z123" s="385" t="str">
        <f t="shared" si="64"/>
        <v xml:space="preserve"> </v>
      </c>
      <c r="AA123" s="385" t="str">
        <f t="shared" si="74"/>
        <v>L</v>
      </c>
      <c r="AB123" s="385">
        <f t="shared" si="75"/>
        <v>0</v>
      </c>
      <c r="AC123" s="385">
        <f t="shared" si="68"/>
        <v>2</v>
      </c>
      <c r="AD123" s="382">
        <f t="shared" si="50"/>
        <v>2</v>
      </c>
      <c r="AE123" s="381">
        <f t="shared" si="58"/>
        <v>0</v>
      </c>
      <c r="AF123" s="382">
        <f t="shared" si="59"/>
        <v>17</v>
      </c>
      <c r="AH123" s="338" t="str">
        <f>IF($B123=0,0,IF(ISEVEN($B123),"E","O"))</f>
        <v>E</v>
      </c>
      <c r="AJ123" s="380" t="str">
        <f t="shared" si="65"/>
        <v xml:space="preserve"> </v>
      </c>
      <c r="AK123" s="380" t="str">
        <f t="shared" si="76"/>
        <v>W</v>
      </c>
      <c r="AL123" s="380" t="str">
        <f t="shared" si="77"/>
        <v xml:space="preserve"> </v>
      </c>
      <c r="AM123" s="380">
        <f t="shared" si="62"/>
        <v>7</v>
      </c>
      <c r="AN123" s="378">
        <f t="shared" si="51"/>
        <v>0</v>
      </c>
      <c r="AO123" s="377">
        <f t="shared" si="60"/>
        <v>16</v>
      </c>
      <c r="AP123" s="378">
        <f t="shared" si="61"/>
        <v>1</v>
      </c>
    </row>
    <row r="124" spans="1:42">
      <c r="A124" s="327">
        <f t="shared" si="52"/>
        <v>114</v>
      </c>
      <c r="B124" s="328">
        <f>Data!B124</f>
        <v>7</v>
      </c>
      <c r="D124" s="334" t="str">
        <f>IF(B124=0,0,IF(MOD(B124,3)=1,"A",IF(MOD(B124,3)=2,"B","C")))</f>
        <v>A</v>
      </c>
      <c r="E124" s="370"/>
      <c r="F124" s="372" t="str">
        <f t="shared" si="69"/>
        <v xml:space="preserve"> </v>
      </c>
      <c r="G124" s="372" t="str">
        <f t="shared" si="70"/>
        <v xml:space="preserve"> </v>
      </c>
      <c r="H124" s="372" t="str">
        <f t="shared" si="71"/>
        <v xml:space="preserve"> </v>
      </c>
      <c r="I124" s="372">
        <f t="shared" si="66"/>
        <v>1</v>
      </c>
      <c r="J124" s="371">
        <f t="shared" si="47"/>
        <v>0</v>
      </c>
      <c r="K124" s="370">
        <f t="shared" si="53"/>
        <v>0</v>
      </c>
      <c r="L124" s="371">
        <f t="shared" si="54"/>
        <v>-4</v>
      </c>
      <c r="N124" s="341">
        <f t="shared" si="48"/>
        <v>1</v>
      </c>
      <c r="P124" s="376" t="str">
        <f t="shared" si="63"/>
        <v xml:space="preserve"> </v>
      </c>
      <c r="Q124" s="376" t="str">
        <f t="shared" si="72"/>
        <v xml:space="preserve"> </v>
      </c>
      <c r="R124" s="376" t="str">
        <f t="shared" si="73"/>
        <v xml:space="preserve"> </v>
      </c>
      <c r="S124" s="376">
        <f t="shared" si="67"/>
        <v>1</v>
      </c>
      <c r="T124" s="374">
        <f t="shared" si="49"/>
        <v>0</v>
      </c>
      <c r="U124" s="373">
        <f t="shared" si="55"/>
        <v>0</v>
      </c>
      <c r="V124" s="374">
        <f t="shared" si="56"/>
        <v>-33</v>
      </c>
      <c r="X124" s="345" t="str">
        <f t="shared" si="57"/>
        <v>A</v>
      </c>
      <c r="Z124" s="385" t="str">
        <f t="shared" si="64"/>
        <v xml:space="preserve"> </v>
      </c>
      <c r="AA124" s="385" t="str">
        <f t="shared" si="74"/>
        <v>L</v>
      </c>
      <c r="AB124" s="385" t="str">
        <f t="shared" si="75"/>
        <v>A</v>
      </c>
      <c r="AC124" s="385">
        <f t="shared" si="68"/>
        <v>3</v>
      </c>
      <c r="AD124" s="382">
        <f t="shared" si="50"/>
        <v>3</v>
      </c>
      <c r="AE124" s="381">
        <f t="shared" si="58"/>
        <v>0</v>
      </c>
      <c r="AF124" s="382">
        <f t="shared" si="59"/>
        <v>14</v>
      </c>
      <c r="AH124" s="338" t="str">
        <f>IF($B124=0,0,INDEX($AS$12:$AT$47,$B124,2))</f>
        <v>R</v>
      </c>
      <c r="AJ124" s="380" t="str">
        <f t="shared" si="65"/>
        <v xml:space="preserve"> </v>
      </c>
      <c r="AK124" s="380" t="str">
        <f t="shared" si="76"/>
        <v xml:space="preserve"> </v>
      </c>
      <c r="AL124" s="380" t="str">
        <f t="shared" si="77"/>
        <v xml:space="preserve"> </v>
      </c>
      <c r="AM124" s="380">
        <f t="shared" si="62"/>
        <v>7</v>
      </c>
      <c r="AN124" s="378">
        <f t="shared" si="51"/>
        <v>0</v>
      </c>
      <c r="AO124" s="377">
        <f t="shared" si="60"/>
        <v>0</v>
      </c>
      <c r="AP124" s="378">
        <f t="shared" si="61"/>
        <v>1</v>
      </c>
    </row>
    <row r="125" spans="1:42">
      <c r="A125" s="327">
        <f t="shared" si="52"/>
        <v>115</v>
      </c>
      <c r="B125" s="328">
        <f>Data!B125</f>
        <v>5</v>
      </c>
      <c r="D125" s="334">
        <f>IF(AND(B125&gt;0,B125&lt;=12),1,IF(AND(B125&gt;12,B125&lt;=24),2,IF(AND(B125&gt;24,B125&lt;=36),3,0)))</f>
        <v>1</v>
      </c>
      <c r="E125" s="370"/>
      <c r="F125" s="372" t="str">
        <f t="shared" si="69"/>
        <v xml:space="preserve"> </v>
      </c>
      <c r="G125" s="372" t="str">
        <f t="shared" si="70"/>
        <v xml:space="preserve"> </v>
      </c>
      <c r="H125" s="372" t="str">
        <f t="shared" si="71"/>
        <v xml:space="preserve"> </v>
      </c>
      <c r="I125" s="372">
        <f t="shared" si="66"/>
        <v>1</v>
      </c>
      <c r="J125" s="371">
        <f t="shared" si="47"/>
        <v>0</v>
      </c>
      <c r="K125" s="370">
        <f t="shared" si="53"/>
        <v>0</v>
      </c>
      <c r="L125" s="371">
        <f t="shared" si="54"/>
        <v>-4</v>
      </c>
      <c r="N125" s="341">
        <f t="shared" si="48"/>
        <v>1</v>
      </c>
      <c r="P125" s="376" t="str">
        <f t="shared" si="63"/>
        <v xml:space="preserve"> </v>
      </c>
      <c r="Q125" s="376" t="str">
        <f t="shared" si="72"/>
        <v xml:space="preserve"> </v>
      </c>
      <c r="R125" s="376" t="str">
        <f t="shared" si="73"/>
        <v xml:space="preserve"> </v>
      </c>
      <c r="S125" s="376">
        <f t="shared" si="67"/>
        <v>1</v>
      </c>
      <c r="T125" s="374">
        <f t="shared" si="49"/>
        <v>0</v>
      </c>
      <c r="U125" s="373">
        <f t="shared" si="55"/>
        <v>0</v>
      </c>
      <c r="V125" s="374">
        <f t="shared" si="56"/>
        <v>-33</v>
      </c>
      <c r="X125" s="345" t="str">
        <f t="shared" si="57"/>
        <v>B</v>
      </c>
      <c r="Z125" s="385" t="str">
        <f t="shared" si="64"/>
        <v xml:space="preserve"> </v>
      </c>
      <c r="AA125" s="385" t="str">
        <f t="shared" si="74"/>
        <v>L</v>
      </c>
      <c r="AB125" s="385" t="str">
        <f t="shared" si="75"/>
        <v>A</v>
      </c>
      <c r="AC125" s="385">
        <f t="shared" si="68"/>
        <v>4</v>
      </c>
      <c r="AD125" s="382">
        <f t="shared" si="50"/>
        <v>4</v>
      </c>
      <c r="AE125" s="381">
        <f t="shared" si="58"/>
        <v>0</v>
      </c>
      <c r="AF125" s="382">
        <f t="shared" si="59"/>
        <v>10</v>
      </c>
      <c r="AH125" s="338" t="str">
        <f>IF($B125=0,0,IF($B125&lt;=18,"L","H"))</f>
        <v>L</v>
      </c>
      <c r="AJ125" s="380" t="str">
        <f t="shared" si="65"/>
        <v xml:space="preserve"> </v>
      </c>
      <c r="AK125" s="380" t="str">
        <f t="shared" si="76"/>
        <v xml:space="preserve"> </v>
      </c>
      <c r="AL125" s="380" t="str">
        <f t="shared" si="77"/>
        <v xml:space="preserve"> </v>
      </c>
      <c r="AM125" s="380">
        <f t="shared" si="62"/>
        <v>7</v>
      </c>
      <c r="AN125" s="378">
        <f t="shared" si="51"/>
        <v>0</v>
      </c>
      <c r="AO125" s="377">
        <f t="shared" si="60"/>
        <v>0</v>
      </c>
      <c r="AP125" s="378">
        <f t="shared" si="61"/>
        <v>1</v>
      </c>
    </row>
    <row r="126" spans="1:42">
      <c r="A126" s="327">
        <f t="shared" si="52"/>
        <v>116</v>
      </c>
      <c r="B126" s="328">
        <f>Data!B126</f>
        <v>13</v>
      </c>
      <c r="D126" s="334" t="str">
        <f>IF(B126=0,0,IF(MOD(B126,3)=1,"A",IF(MOD(B126,3)=2,"B","C")))</f>
        <v>A</v>
      </c>
      <c r="E126" s="370"/>
      <c r="F126" s="372" t="str">
        <f t="shared" si="69"/>
        <v xml:space="preserve"> </v>
      </c>
      <c r="G126" s="372" t="str">
        <f t="shared" si="70"/>
        <v xml:space="preserve"> </v>
      </c>
      <c r="H126" s="372" t="str">
        <f t="shared" si="71"/>
        <v xml:space="preserve"> </v>
      </c>
      <c r="I126" s="372">
        <f t="shared" si="66"/>
        <v>1</v>
      </c>
      <c r="J126" s="371">
        <f t="shared" si="47"/>
        <v>0</v>
      </c>
      <c r="K126" s="370">
        <f t="shared" si="53"/>
        <v>0</v>
      </c>
      <c r="L126" s="371">
        <f t="shared" si="54"/>
        <v>-4</v>
      </c>
      <c r="N126" s="341">
        <f t="shared" si="48"/>
        <v>2</v>
      </c>
      <c r="P126" s="376" t="str">
        <f t="shared" si="63"/>
        <v xml:space="preserve"> </v>
      </c>
      <c r="Q126" s="376" t="str">
        <f t="shared" si="72"/>
        <v xml:space="preserve"> </v>
      </c>
      <c r="R126" s="376" t="str">
        <f t="shared" si="73"/>
        <v xml:space="preserve"> </v>
      </c>
      <c r="S126" s="376">
        <f t="shared" si="67"/>
        <v>1</v>
      </c>
      <c r="T126" s="374">
        <f t="shared" si="49"/>
        <v>0</v>
      </c>
      <c r="U126" s="373">
        <f t="shared" si="55"/>
        <v>0</v>
      </c>
      <c r="V126" s="374">
        <f t="shared" si="56"/>
        <v>-33</v>
      </c>
      <c r="X126" s="345" t="str">
        <f t="shared" si="57"/>
        <v>A</v>
      </c>
      <c r="Z126" s="385" t="str">
        <f t="shared" si="64"/>
        <v xml:space="preserve"> </v>
      </c>
      <c r="AA126" s="385" t="str">
        <f t="shared" si="74"/>
        <v>W</v>
      </c>
      <c r="AB126" s="385" t="str">
        <f t="shared" si="75"/>
        <v xml:space="preserve"> </v>
      </c>
      <c r="AC126" s="385">
        <f t="shared" si="68"/>
        <v>1</v>
      </c>
      <c r="AD126" s="382">
        <f t="shared" si="50"/>
        <v>0</v>
      </c>
      <c r="AE126" s="381">
        <f t="shared" si="58"/>
        <v>12</v>
      </c>
      <c r="AF126" s="382">
        <f t="shared" si="59"/>
        <v>22</v>
      </c>
      <c r="AH126" s="338" t="str">
        <f>IF($B126=0,0,IF(ISEVEN($B126),"E","O"))</f>
        <v>O</v>
      </c>
      <c r="AJ126" s="380" t="str">
        <f t="shared" si="65"/>
        <v>T</v>
      </c>
      <c r="AK126" s="380" t="str">
        <f t="shared" si="76"/>
        <v xml:space="preserve"> </v>
      </c>
      <c r="AL126" s="380" t="str">
        <f t="shared" si="77"/>
        <v>B</v>
      </c>
      <c r="AM126" s="380">
        <f t="shared" si="62"/>
        <v>7</v>
      </c>
      <c r="AN126" s="378">
        <f t="shared" si="51"/>
        <v>7</v>
      </c>
      <c r="AO126" s="377">
        <f t="shared" si="60"/>
        <v>0</v>
      </c>
      <c r="AP126" s="378">
        <f t="shared" si="61"/>
        <v>-6</v>
      </c>
    </row>
    <row r="127" spans="1:42">
      <c r="A127" s="327">
        <f t="shared" si="52"/>
        <v>117</v>
      </c>
      <c r="B127" s="328">
        <f>Data!B127</f>
        <v>21</v>
      </c>
      <c r="D127" s="334">
        <f>IF(AND(B127&gt;0,B127&lt;=12),1,IF(AND(B127&gt;12,B127&lt;=24),2,IF(AND(B127&gt;24,B127&lt;=36),3,0)))</f>
        <v>2</v>
      </c>
      <c r="E127" s="370"/>
      <c r="F127" s="372" t="str">
        <f t="shared" si="69"/>
        <v>T</v>
      </c>
      <c r="G127" s="372" t="str">
        <f t="shared" si="70"/>
        <v xml:space="preserve"> </v>
      </c>
      <c r="H127" s="372" t="str">
        <f t="shared" si="71"/>
        <v>C</v>
      </c>
      <c r="I127" s="372">
        <f t="shared" si="66"/>
        <v>1</v>
      </c>
      <c r="J127" s="371">
        <f t="shared" si="47"/>
        <v>1</v>
      </c>
      <c r="K127" s="370">
        <f t="shared" si="53"/>
        <v>0</v>
      </c>
      <c r="L127" s="371">
        <f t="shared" si="54"/>
        <v>-5</v>
      </c>
      <c r="N127" s="341">
        <f t="shared" si="48"/>
        <v>2</v>
      </c>
      <c r="P127" s="376" t="str">
        <f t="shared" si="63"/>
        <v>T</v>
      </c>
      <c r="Q127" s="376" t="str">
        <f t="shared" si="72"/>
        <v xml:space="preserve"> </v>
      </c>
      <c r="R127" s="376">
        <f t="shared" si="73"/>
        <v>2</v>
      </c>
      <c r="S127" s="376">
        <f t="shared" si="67"/>
        <v>1</v>
      </c>
      <c r="T127" s="374">
        <f t="shared" si="49"/>
        <v>1</v>
      </c>
      <c r="U127" s="373">
        <f t="shared" si="55"/>
        <v>0</v>
      </c>
      <c r="V127" s="374">
        <f t="shared" si="56"/>
        <v>-34</v>
      </c>
      <c r="X127" s="345" t="str">
        <f t="shared" si="57"/>
        <v>C</v>
      </c>
      <c r="Z127" s="385" t="str">
        <f t="shared" si="64"/>
        <v>T</v>
      </c>
      <c r="AA127" s="385" t="str">
        <f t="shared" si="74"/>
        <v xml:space="preserve"> </v>
      </c>
      <c r="AB127" s="385" t="str">
        <f t="shared" si="75"/>
        <v>C</v>
      </c>
      <c r="AC127" s="385">
        <f t="shared" si="68"/>
        <v>1</v>
      </c>
      <c r="AD127" s="382">
        <f t="shared" si="50"/>
        <v>1</v>
      </c>
      <c r="AE127" s="381">
        <f t="shared" si="58"/>
        <v>0</v>
      </c>
      <c r="AF127" s="382">
        <f t="shared" si="59"/>
        <v>21</v>
      </c>
      <c r="AH127" s="338" t="str">
        <f>IF($B127=0,0,INDEX($AS$12:$AT$47,$B127,2))</f>
        <v>R</v>
      </c>
      <c r="AJ127" s="380" t="str">
        <f t="shared" si="65"/>
        <v xml:space="preserve"> </v>
      </c>
      <c r="AK127" s="380" t="str">
        <f t="shared" si="76"/>
        <v>L</v>
      </c>
      <c r="AL127" s="380" t="str">
        <f t="shared" si="77"/>
        <v>L</v>
      </c>
      <c r="AM127" s="380">
        <f t="shared" si="62"/>
        <v>8</v>
      </c>
      <c r="AN127" s="378">
        <f t="shared" si="51"/>
        <v>8</v>
      </c>
      <c r="AO127" s="377">
        <f t="shared" si="60"/>
        <v>0</v>
      </c>
      <c r="AP127" s="378">
        <f t="shared" si="61"/>
        <v>-14</v>
      </c>
    </row>
    <row r="128" spans="1:42">
      <c r="A128" s="327">
        <f t="shared" si="52"/>
        <v>118</v>
      </c>
      <c r="B128" s="328">
        <f>Data!B128</f>
        <v>4</v>
      </c>
      <c r="D128" s="334" t="str">
        <f>IF(B128=0,0,IF(MOD(B128,3)=1,"A",IF(MOD(B128,3)=2,"B","C")))</f>
        <v>A</v>
      </c>
      <c r="E128" s="370"/>
      <c r="F128" s="372" t="str">
        <f t="shared" si="69"/>
        <v xml:space="preserve"> </v>
      </c>
      <c r="G128" s="372" t="str">
        <f t="shared" si="70"/>
        <v>L</v>
      </c>
      <c r="H128" s="372">
        <f t="shared" si="71"/>
        <v>3</v>
      </c>
      <c r="I128" s="372">
        <f t="shared" si="66"/>
        <v>2</v>
      </c>
      <c r="J128" s="371">
        <f t="shared" si="47"/>
        <v>2</v>
      </c>
      <c r="K128" s="370">
        <f t="shared" si="53"/>
        <v>0</v>
      </c>
      <c r="L128" s="371">
        <f t="shared" si="54"/>
        <v>-7</v>
      </c>
      <c r="N128" s="341">
        <f t="shared" si="48"/>
        <v>1</v>
      </c>
      <c r="P128" s="376" t="str">
        <f t="shared" si="63"/>
        <v xml:space="preserve"> </v>
      </c>
      <c r="Q128" s="376" t="str">
        <f t="shared" si="72"/>
        <v>L</v>
      </c>
      <c r="R128" s="376">
        <f t="shared" si="73"/>
        <v>3</v>
      </c>
      <c r="S128" s="376">
        <f t="shared" si="67"/>
        <v>2</v>
      </c>
      <c r="T128" s="374">
        <f t="shared" si="49"/>
        <v>2</v>
      </c>
      <c r="U128" s="373">
        <f t="shared" si="55"/>
        <v>0</v>
      </c>
      <c r="V128" s="374">
        <f t="shared" si="56"/>
        <v>-36</v>
      </c>
      <c r="X128" s="345" t="str">
        <f t="shared" si="57"/>
        <v>A</v>
      </c>
      <c r="Z128" s="385" t="str">
        <f t="shared" si="64"/>
        <v xml:space="preserve"> </v>
      </c>
      <c r="AA128" s="385" t="str">
        <f t="shared" si="74"/>
        <v>L</v>
      </c>
      <c r="AB128" s="385" t="str">
        <f t="shared" si="75"/>
        <v>A</v>
      </c>
      <c r="AC128" s="385">
        <f t="shared" si="68"/>
        <v>2</v>
      </c>
      <c r="AD128" s="382">
        <f t="shared" si="50"/>
        <v>2</v>
      </c>
      <c r="AE128" s="381">
        <f t="shared" si="58"/>
        <v>0</v>
      </c>
      <c r="AF128" s="382">
        <f t="shared" si="59"/>
        <v>19</v>
      </c>
      <c r="AH128" s="338" t="str">
        <f>IF($B128=0,0,IF($B128&lt;=18,"L","H"))</f>
        <v>L</v>
      </c>
      <c r="AJ128" s="380" t="str">
        <f t="shared" si="65"/>
        <v xml:space="preserve"> </v>
      </c>
      <c r="AK128" s="380" t="str">
        <f t="shared" si="76"/>
        <v>W</v>
      </c>
      <c r="AL128" s="380" t="str">
        <f t="shared" si="77"/>
        <v xml:space="preserve"> </v>
      </c>
      <c r="AM128" s="380">
        <f t="shared" si="62"/>
        <v>7</v>
      </c>
      <c r="AN128" s="378">
        <f t="shared" si="51"/>
        <v>0</v>
      </c>
      <c r="AO128" s="377">
        <f t="shared" si="60"/>
        <v>16</v>
      </c>
      <c r="AP128" s="378">
        <f t="shared" si="61"/>
        <v>2</v>
      </c>
    </row>
    <row r="129" spans="1:42">
      <c r="A129" s="327">
        <f t="shared" si="52"/>
        <v>119</v>
      </c>
      <c r="B129" s="328">
        <f>Data!B129</f>
        <v>16</v>
      </c>
      <c r="D129" s="334">
        <f>IF(AND(B129&gt;0,B129&lt;=12),1,IF(AND(B129&gt;12,B129&lt;=24),2,IF(AND(B129&gt;24,B129&lt;=36),3,0)))</f>
        <v>2</v>
      </c>
      <c r="E129" s="370"/>
      <c r="F129" s="372" t="str">
        <f t="shared" si="69"/>
        <v xml:space="preserve"> </v>
      </c>
      <c r="G129" s="372" t="str">
        <f t="shared" si="70"/>
        <v>L</v>
      </c>
      <c r="H129" s="372" t="str">
        <f t="shared" si="71"/>
        <v>A</v>
      </c>
      <c r="I129" s="372">
        <f t="shared" si="66"/>
        <v>3</v>
      </c>
      <c r="J129" s="371">
        <f t="shared" si="47"/>
        <v>3</v>
      </c>
      <c r="K129" s="370">
        <f t="shared" si="53"/>
        <v>0</v>
      </c>
      <c r="L129" s="371">
        <f t="shared" si="54"/>
        <v>-10</v>
      </c>
      <c r="N129" s="341">
        <f t="shared" si="48"/>
        <v>2</v>
      </c>
      <c r="P129" s="376" t="str">
        <f t="shared" si="63"/>
        <v xml:space="preserve"> </v>
      </c>
      <c r="Q129" s="376" t="str">
        <f t="shared" si="72"/>
        <v>L</v>
      </c>
      <c r="R129" s="376">
        <f t="shared" si="73"/>
        <v>1</v>
      </c>
      <c r="S129" s="376">
        <f t="shared" si="67"/>
        <v>3</v>
      </c>
      <c r="T129" s="374">
        <f t="shared" si="49"/>
        <v>3</v>
      </c>
      <c r="U129" s="373">
        <f t="shared" si="55"/>
        <v>0</v>
      </c>
      <c r="V129" s="374">
        <f t="shared" si="56"/>
        <v>-39</v>
      </c>
      <c r="X129" s="345" t="str">
        <f t="shared" si="57"/>
        <v>A</v>
      </c>
      <c r="Z129" s="385" t="str">
        <f t="shared" si="64"/>
        <v xml:space="preserve"> </v>
      </c>
      <c r="AA129" s="385" t="str">
        <f t="shared" si="74"/>
        <v>W</v>
      </c>
      <c r="AB129" s="385" t="str">
        <f t="shared" si="75"/>
        <v xml:space="preserve"> </v>
      </c>
      <c r="AC129" s="385">
        <f t="shared" si="68"/>
        <v>1</v>
      </c>
      <c r="AD129" s="382">
        <f t="shared" si="50"/>
        <v>0</v>
      </c>
      <c r="AE129" s="381">
        <f t="shared" si="58"/>
        <v>6</v>
      </c>
      <c r="AF129" s="382">
        <f t="shared" si="59"/>
        <v>25</v>
      </c>
      <c r="AH129" s="338" t="str">
        <f>IF($B129=0,0,IF(ISEVEN($B129),"E","O"))</f>
        <v>E</v>
      </c>
      <c r="AJ129" s="380" t="str">
        <f t="shared" si="65"/>
        <v xml:space="preserve"> </v>
      </c>
      <c r="AK129" s="380" t="str">
        <f t="shared" si="76"/>
        <v xml:space="preserve"> </v>
      </c>
      <c r="AL129" s="380" t="str">
        <f t="shared" si="77"/>
        <v xml:space="preserve"> </v>
      </c>
      <c r="AM129" s="380">
        <f t="shared" si="62"/>
        <v>7</v>
      </c>
      <c r="AN129" s="378">
        <f t="shared" si="51"/>
        <v>0</v>
      </c>
      <c r="AO129" s="377">
        <f t="shared" si="60"/>
        <v>0</v>
      </c>
      <c r="AP129" s="378">
        <f t="shared" si="61"/>
        <v>2</v>
      </c>
    </row>
    <row r="130" spans="1:42">
      <c r="A130" s="327">
        <f t="shared" si="52"/>
        <v>120</v>
      </c>
      <c r="B130" s="328">
        <f>Data!B130</f>
        <v>5</v>
      </c>
      <c r="D130" s="334" t="str">
        <f>IF(B130=0,0,IF(MOD(B130,3)=1,"A",IF(MOD(B130,3)=2,"B","C")))</f>
        <v>B</v>
      </c>
      <c r="E130" s="370"/>
      <c r="F130" s="372" t="str">
        <f t="shared" si="69"/>
        <v xml:space="preserve"> </v>
      </c>
      <c r="G130" s="372" t="str">
        <f t="shared" si="70"/>
        <v>L</v>
      </c>
      <c r="H130" s="372">
        <f t="shared" si="71"/>
        <v>1</v>
      </c>
      <c r="I130" s="372">
        <f t="shared" si="66"/>
        <v>4</v>
      </c>
      <c r="J130" s="371">
        <f t="shared" si="47"/>
        <v>4</v>
      </c>
      <c r="K130" s="370">
        <f t="shared" si="53"/>
        <v>0</v>
      </c>
      <c r="L130" s="371">
        <f t="shared" si="54"/>
        <v>-14</v>
      </c>
      <c r="N130" s="341">
        <f t="shared" si="48"/>
        <v>1</v>
      </c>
      <c r="P130" s="376" t="str">
        <f t="shared" si="63"/>
        <v xml:space="preserve"> </v>
      </c>
      <c r="Q130" s="376" t="str">
        <f t="shared" si="72"/>
        <v>W</v>
      </c>
      <c r="R130" s="376" t="str">
        <f t="shared" si="73"/>
        <v xml:space="preserve"> </v>
      </c>
      <c r="S130" s="376">
        <f t="shared" si="67"/>
        <v>1</v>
      </c>
      <c r="T130" s="374">
        <f t="shared" si="49"/>
        <v>0</v>
      </c>
      <c r="U130" s="373">
        <f t="shared" si="55"/>
        <v>9</v>
      </c>
      <c r="V130" s="374">
        <f t="shared" si="56"/>
        <v>-30</v>
      </c>
      <c r="X130" s="345" t="str">
        <f t="shared" si="57"/>
        <v>B</v>
      </c>
      <c r="Z130" s="385" t="str">
        <f t="shared" si="64"/>
        <v>T</v>
      </c>
      <c r="AA130" s="385" t="str">
        <f t="shared" si="74"/>
        <v xml:space="preserve"> </v>
      </c>
      <c r="AB130" s="385" t="str">
        <f t="shared" si="75"/>
        <v>B</v>
      </c>
      <c r="AC130" s="385">
        <f t="shared" si="68"/>
        <v>1</v>
      </c>
      <c r="AD130" s="382">
        <f t="shared" si="50"/>
        <v>1</v>
      </c>
      <c r="AE130" s="381">
        <f t="shared" si="58"/>
        <v>0</v>
      </c>
      <c r="AF130" s="382">
        <f t="shared" si="59"/>
        <v>24</v>
      </c>
      <c r="AH130" s="338" t="str">
        <f>IF($B130=0,0,INDEX($AS$12:$AT$47,$B130,2))</f>
        <v>R</v>
      </c>
      <c r="AJ130" s="380" t="str">
        <f t="shared" si="65"/>
        <v xml:space="preserve"> </v>
      </c>
      <c r="AK130" s="380" t="str">
        <f t="shared" si="76"/>
        <v xml:space="preserve"> </v>
      </c>
      <c r="AL130" s="380" t="str">
        <f t="shared" si="77"/>
        <v xml:space="preserve"> </v>
      </c>
      <c r="AM130" s="380">
        <f t="shared" si="62"/>
        <v>7</v>
      </c>
      <c r="AN130" s="378">
        <f t="shared" si="51"/>
        <v>0</v>
      </c>
      <c r="AO130" s="377">
        <f t="shared" si="60"/>
        <v>0</v>
      </c>
      <c r="AP130" s="378">
        <f t="shared" si="61"/>
        <v>2</v>
      </c>
    </row>
    <row r="131" spans="1:42">
      <c r="A131" s="327">
        <f t="shared" si="52"/>
        <v>121</v>
      </c>
      <c r="B131" s="328">
        <f>Data!B131</f>
        <v>28</v>
      </c>
      <c r="D131" s="334">
        <f>IF(AND(B131&gt;0,B131&lt;=12),1,IF(AND(B131&gt;12,B131&lt;=24),2,IF(AND(B131&gt;24,B131&lt;=36),3,0)))</f>
        <v>3</v>
      </c>
      <c r="E131" s="370"/>
      <c r="F131" s="372" t="str">
        <f t="shared" si="69"/>
        <v xml:space="preserve"> </v>
      </c>
      <c r="G131" s="372" t="str">
        <f t="shared" si="70"/>
        <v>L</v>
      </c>
      <c r="H131" s="372" t="str">
        <f t="shared" si="71"/>
        <v>A</v>
      </c>
      <c r="I131" s="372">
        <f t="shared" si="66"/>
        <v>5</v>
      </c>
      <c r="J131" s="371">
        <f t="shared" si="47"/>
        <v>5</v>
      </c>
      <c r="K131" s="370">
        <f t="shared" si="53"/>
        <v>0</v>
      </c>
      <c r="L131" s="371">
        <f t="shared" si="54"/>
        <v>-19</v>
      </c>
      <c r="N131" s="341">
        <f t="shared" si="48"/>
        <v>3</v>
      </c>
      <c r="P131" s="376" t="str">
        <f t="shared" si="63"/>
        <v>T</v>
      </c>
      <c r="Q131" s="376" t="str">
        <f t="shared" si="72"/>
        <v xml:space="preserve"> </v>
      </c>
      <c r="R131" s="376">
        <f t="shared" si="73"/>
        <v>2</v>
      </c>
      <c r="S131" s="376">
        <f t="shared" si="67"/>
        <v>1</v>
      </c>
      <c r="T131" s="374">
        <f t="shared" si="49"/>
        <v>1</v>
      </c>
      <c r="U131" s="373">
        <f t="shared" si="55"/>
        <v>0</v>
      </c>
      <c r="V131" s="374">
        <f t="shared" si="56"/>
        <v>-31</v>
      </c>
      <c r="X131" s="345" t="str">
        <f t="shared" si="57"/>
        <v>A</v>
      </c>
      <c r="Z131" s="385" t="str">
        <f t="shared" si="64"/>
        <v xml:space="preserve"> </v>
      </c>
      <c r="AA131" s="385" t="str">
        <f t="shared" si="74"/>
        <v>L</v>
      </c>
      <c r="AB131" s="385" t="str">
        <f t="shared" si="75"/>
        <v>A</v>
      </c>
      <c r="AC131" s="385">
        <f t="shared" si="68"/>
        <v>2</v>
      </c>
      <c r="AD131" s="382">
        <f t="shared" si="50"/>
        <v>2</v>
      </c>
      <c r="AE131" s="381">
        <f t="shared" si="58"/>
        <v>0</v>
      </c>
      <c r="AF131" s="382">
        <f t="shared" si="59"/>
        <v>22</v>
      </c>
      <c r="AH131" s="338" t="str">
        <f>IF($B131=0,0,IF($B131&lt;=18,"L","H"))</f>
        <v>H</v>
      </c>
      <c r="AJ131" s="380" t="str">
        <f t="shared" si="65"/>
        <v>T</v>
      </c>
      <c r="AK131" s="380" t="str">
        <f t="shared" si="76"/>
        <v xml:space="preserve"> </v>
      </c>
      <c r="AL131" s="380" t="str">
        <f t="shared" si="77"/>
        <v>O</v>
      </c>
      <c r="AM131" s="380">
        <f t="shared" si="62"/>
        <v>7</v>
      </c>
      <c r="AN131" s="378">
        <f t="shared" si="51"/>
        <v>7</v>
      </c>
      <c r="AO131" s="377">
        <f t="shared" si="60"/>
        <v>0</v>
      </c>
      <c r="AP131" s="378">
        <f t="shared" si="61"/>
        <v>-5</v>
      </c>
    </row>
    <row r="132" spans="1:42">
      <c r="A132" s="327">
        <f t="shared" si="52"/>
        <v>122</v>
      </c>
      <c r="B132" s="328">
        <f>Data!B132</f>
        <v>21</v>
      </c>
      <c r="D132" s="334" t="str">
        <f>IF(B132=0,0,IF(MOD(B132,3)=1,"A",IF(MOD(B132,3)=2,"B","C")))</f>
        <v>C</v>
      </c>
      <c r="E132" s="370"/>
      <c r="F132" s="372" t="str">
        <f t="shared" si="69"/>
        <v xml:space="preserve"> </v>
      </c>
      <c r="G132" s="372" t="str">
        <f t="shared" si="70"/>
        <v>L</v>
      </c>
      <c r="H132" s="372">
        <f t="shared" si="71"/>
        <v>2</v>
      </c>
      <c r="I132" s="372">
        <f t="shared" si="66"/>
        <v>6</v>
      </c>
      <c r="J132" s="371">
        <f t="shared" si="47"/>
        <v>6</v>
      </c>
      <c r="K132" s="370">
        <f t="shared" si="53"/>
        <v>0</v>
      </c>
      <c r="L132" s="371">
        <f t="shared" si="54"/>
        <v>-25</v>
      </c>
      <c r="N132" s="341">
        <f t="shared" si="48"/>
        <v>2</v>
      </c>
      <c r="P132" s="376" t="str">
        <f t="shared" si="63"/>
        <v xml:space="preserve"> </v>
      </c>
      <c r="Q132" s="376" t="str">
        <f t="shared" si="72"/>
        <v>W</v>
      </c>
      <c r="R132" s="376" t="str">
        <f t="shared" si="73"/>
        <v xml:space="preserve"> </v>
      </c>
      <c r="S132" s="376">
        <f t="shared" si="67"/>
        <v>1</v>
      </c>
      <c r="T132" s="374">
        <f t="shared" si="49"/>
        <v>0</v>
      </c>
      <c r="U132" s="373">
        <f t="shared" si="55"/>
        <v>3</v>
      </c>
      <c r="V132" s="374">
        <f t="shared" si="56"/>
        <v>-28</v>
      </c>
      <c r="X132" s="345" t="str">
        <f t="shared" si="57"/>
        <v>C</v>
      </c>
      <c r="Z132" s="385" t="str">
        <f t="shared" si="64"/>
        <v xml:space="preserve"> </v>
      </c>
      <c r="AA132" s="385" t="str">
        <f t="shared" si="74"/>
        <v>L</v>
      </c>
      <c r="AB132" s="385" t="str">
        <f t="shared" si="75"/>
        <v>C</v>
      </c>
      <c r="AC132" s="385">
        <f t="shared" si="68"/>
        <v>3</v>
      </c>
      <c r="AD132" s="382">
        <f t="shared" si="50"/>
        <v>3</v>
      </c>
      <c r="AE132" s="381">
        <f t="shared" si="58"/>
        <v>0</v>
      </c>
      <c r="AF132" s="382">
        <f t="shared" si="59"/>
        <v>19</v>
      </c>
      <c r="AH132" s="338" t="str">
        <f>IF($B132=0,0,IF(ISEVEN($B132),"E","O"))</f>
        <v>O</v>
      </c>
      <c r="AJ132" s="380" t="str">
        <f t="shared" si="65"/>
        <v xml:space="preserve"> </v>
      </c>
      <c r="AK132" s="380" t="str">
        <f t="shared" si="76"/>
        <v>W</v>
      </c>
      <c r="AL132" s="380" t="str">
        <f t="shared" si="77"/>
        <v xml:space="preserve"> </v>
      </c>
      <c r="AM132" s="380">
        <f t="shared" si="62"/>
        <v>6</v>
      </c>
      <c r="AN132" s="378">
        <f t="shared" si="51"/>
        <v>0</v>
      </c>
      <c r="AO132" s="377">
        <f t="shared" si="60"/>
        <v>14</v>
      </c>
      <c r="AP132" s="378">
        <f t="shared" si="61"/>
        <v>9</v>
      </c>
    </row>
    <row r="133" spans="1:42">
      <c r="A133" s="327">
        <f t="shared" si="52"/>
        <v>123</v>
      </c>
      <c r="B133" s="328">
        <f>Data!B133</f>
        <v>10</v>
      </c>
      <c r="D133" s="334">
        <f>IF(AND(B133&gt;0,B133&lt;=12),1,IF(AND(B133&gt;12,B133&lt;=24),2,IF(AND(B133&gt;24,B133&lt;=36),3,0)))</f>
        <v>1</v>
      </c>
      <c r="E133" s="370"/>
      <c r="F133" s="372" t="str">
        <f t="shared" si="69"/>
        <v xml:space="preserve"> </v>
      </c>
      <c r="G133" s="372" t="str">
        <f t="shared" si="70"/>
        <v>L</v>
      </c>
      <c r="H133" s="372" t="str">
        <f t="shared" si="71"/>
        <v>A</v>
      </c>
      <c r="I133" s="372">
        <f t="shared" si="66"/>
        <v>7</v>
      </c>
      <c r="J133" s="371">
        <f t="shared" si="47"/>
        <v>7</v>
      </c>
      <c r="K133" s="370">
        <f t="shared" si="53"/>
        <v>0</v>
      </c>
      <c r="L133" s="371">
        <f t="shared" si="54"/>
        <v>-32</v>
      </c>
      <c r="N133" s="341">
        <f t="shared" si="48"/>
        <v>1</v>
      </c>
      <c r="P133" s="376" t="str">
        <f t="shared" si="63"/>
        <v>T</v>
      </c>
      <c r="Q133" s="376" t="str">
        <f t="shared" si="72"/>
        <v xml:space="preserve"> </v>
      </c>
      <c r="R133" s="376">
        <f t="shared" si="73"/>
        <v>1</v>
      </c>
      <c r="S133" s="376">
        <f t="shared" si="67"/>
        <v>1</v>
      </c>
      <c r="T133" s="374">
        <f t="shared" si="49"/>
        <v>1</v>
      </c>
      <c r="U133" s="373">
        <f t="shared" si="55"/>
        <v>0</v>
      </c>
      <c r="V133" s="374">
        <f t="shared" si="56"/>
        <v>-29</v>
      </c>
      <c r="X133" s="345" t="str">
        <f t="shared" si="57"/>
        <v>A</v>
      </c>
      <c r="Z133" s="385" t="str">
        <f t="shared" si="64"/>
        <v xml:space="preserve"> </v>
      </c>
      <c r="AA133" s="385" t="str">
        <f t="shared" si="74"/>
        <v>L</v>
      </c>
      <c r="AB133" s="385" t="str">
        <f t="shared" si="75"/>
        <v>A</v>
      </c>
      <c r="AC133" s="385">
        <f t="shared" si="68"/>
        <v>4</v>
      </c>
      <c r="AD133" s="382">
        <f t="shared" si="50"/>
        <v>4</v>
      </c>
      <c r="AE133" s="381">
        <f t="shared" si="58"/>
        <v>0</v>
      </c>
      <c r="AF133" s="382">
        <f t="shared" si="59"/>
        <v>15</v>
      </c>
      <c r="AH133" s="338" t="str">
        <f>IF($B133=0,0,INDEX($AS$12:$AT$47,$B133,2))</f>
        <v>B</v>
      </c>
      <c r="AJ133" s="380" t="str">
        <f t="shared" si="65"/>
        <v>T</v>
      </c>
      <c r="AK133" s="380" t="str">
        <f t="shared" si="76"/>
        <v xml:space="preserve"> </v>
      </c>
      <c r="AL133" s="380" t="str">
        <f t="shared" si="77"/>
        <v>L</v>
      </c>
      <c r="AM133" s="380">
        <f t="shared" si="62"/>
        <v>6</v>
      </c>
      <c r="AN133" s="378">
        <f t="shared" si="51"/>
        <v>6</v>
      </c>
      <c r="AO133" s="377">
        <f t="shared" si="60"/>
        <v>0</v>
      </c>
      <c r="AP133" s="378">
        <f t="shared" si="61"/>
        <v>3</v>
      </c>
    </row>
    <row r="134" spans="1:42">
      <c r="A134" s="327">
        <f t="shared" si="52"/>
        <v>124</v>
      </c>
      <c r="B134" s="328">
        <f>Data!B134</f>
        <v>5</v>
      </c>
      <c r="D134" s="334" t="str">
        <f>IF(B134=0,0,IF(MOD(B134,3)=1,"A",IF(MOD(B134,3)=2,"B","C")))</f>
        <v>B</v>
      </c>
      <c r="E134" s="370"/>
      <c r="F134" s="372" t="str">
        <f t="shared" si="69"/>
        <v xml:space="preserve"> </v>
      </c>
      <c r="G134" s="372" t="str">
        <f t="shared" si="70"/>
        <v>L</v>
      </c>
      <c r="H134" s="372">
        <f t="shared" si="71"/>
        <v>2</v>
      </c>
      <c r="I134" s="372">
        <f t="shared" si="66"/>
        <v>8</v>
      </c>
      <c r="J134" s="371">
        <f t="shared" si="47"/>
        <v>8</v>
      </c>
      <c r="K134" s="370">
        <f t="shared" si="53"/>
        <v>0</v>
      </c>
      <c r="L134" s="371">
        <f t="shared" si="54"/>
        <v>-40</v>
      </c>
      <c r="N134" s="341">
        <f t="shared" si="48"/>
        <v>1</v>
      </c>
      <c r="P134" s="376" t="str">
        <f t="shared" si="63"/>
        <v xml:space="preserve"> </v>
      </c>
      <c r="Q134" s="376" t="str">
        <f t="shared" si="72"/>
        <v>W</v>
      </c>
      <c r="R134" s="376" t="str">
        <f t="shared" si="73"/>
        <v xml:space="preserve"> </v>
      </c>
      <c r="S134" s="376">
        <f t="shared" si="67"/>
        <v>1</v>
      </c>
      <c r="T134" s="374">
        <f t="shared" si="49"/>
        <v>0</v>
      </c>
      <c r="U134" s="373">
        <f t="shared" si="55"/>
        <v>3</v>
      </c>
      <c r="V134" s="374">
        <f t="shared" si="56"/>
        <v>-26</v>
      </c>
      <c r="X134" s="345" t="str">
        <f t="shared" si="57"/>
        <v>B</v>
      </c>
      <c r="Z134" s="385" t="str">
        <f t="shared" si="64"/>
        <v xml:space="preserve"> </v>
      </c>
      <c r="AA134" s="385" t="str">
        <f t="shared" si="74"/>
        <v>L</v>
      </c>
      <c r="AB134" s="385" t="str">
        <f t="shared" si="75"/>
        <v>A</v>
      </c>
      <c r="AC134" s="385">
        <f t="shared" si="68"/>
        <v>5</v>
      </c>
      <c r="AD134" s="382">
        <f t="shared" si="50"/>
        <v>5</v>
      </c>
      <c r="AE134" s="381">
        <f t="shared" si="58"/>
        <v>0</v>
      </c>
      <c r="AF134" s="382">
        <f t="shared" si="59"/>
        <v>10</v>
      </c>
      <c r="AH134" s="338" t="str">
        <f>IF($B134=0,0,IF($B134&lt;=18,"L","H"))</f>
        <v>L</v>
      </c>
      <c r="AJ134" s="380" t="str">
        <f t="shared" si="65"/>
        <v xml:space="preserve"> </v>
      </c>
      <c r="AK134" s="380" t="str">
        <f t="shared" si="76"/>
        <v>W</v>
      </c>
      <c r="AL134" s="380" t="str">
        <f t="shared" si="77"/>
        <v xml:space="preserve"> </v>
      </c>
      <c r="AM134" s="380">
        <f t="shared" si="62"/>
        <v>5</v>
      </c>
      <c r="AN134" s="378">
        <f t="shared" si="51"/>
        <v>0</v>
      </c>
      <c r="AO134" s="377">
        <f t="shared" si="60"/>
        <v>12</v>
      </c>
      <c r="AP134" s="378">
        <f t="shared" si="61"/>
        <v>15</v>
      </c>
    </row>
    <row r="135" spans="1:42">
      <c r="A135" s="327">
        <f t="shared" si="52"/>
        <v>125</v>
      </c>
      <c r="B135" s="328">
        <f>Data!B135</f>
        <v>8</v>
      </c>
      <c r="D135" s="334">
        <f>IF(AND(B135&gt;0,B135&lt;=12),1,IF(AND(B135&gt;12,B135&lt;=24),2,IF(AND(B135&gt;24,B135&lt;=36),3,0)))</f>
        <v>1</v>
      </c>
      <c r="E135" s="370"/>
      <c r="F135" s="372" t="str">
        <f t="shared" si="69"/>
        <v xml:space="preserve"> </v>
      </c>
      <c r="G135" s="372" t="str">
        <f t="shared" si="70"/>
        <v>L</v>
      </c>
      <c r="H135" s="372" t="str">
        <f t="shared" si="71"/>
        <v>B</v>
      </c>
      <c r="I135" s="372">
        <f t="shared" si="66"/>
        <v>9</v>
      </c>
      <c r="J135" s="371">
        <f t="shared" si="47"/>
        <v>9</v>
      </c>
      <c r="K135" s="370">
        <f t="shared" si="53"/>
        <v>0</v>
      </c>
      <c r="L135" s="371">
        <f t="shared" si="54"/>
        <v>-49</v>
      </c>
      <c r="N135" s="341">
        <f t="shared" si="48"/>
        <v>1</v>
      </c>
      <c r="P135" s="376" t="str">
        <f t="shared" si="63"/>
        <v>T</v>
      </c>
      <c r="Q135" s="376" t="str">
        <f t="shared" si="72"/>
        <v xml:space="preserve"> </v>
      </c>
      <c r="R135" s="376">
        <f t="shared" si="73"/>
        <v>1</v>
      </c>
      <c r="S135" s="376">
        <f t="shared" si="67"/>
        <v>1</v>
      </c>
      <c r="T135" s="374">
        <f t="shared" si="49"/>
        <v>1</v>
      </c>
      <c r="U135" s="373">
        <f t="shared" si="55"/>
        <v>0</v>
      </c>
      <c r="V135" s="374">
        <f t="shared" si="56"/>
        <v>-27</v>
      </c>
      <c r="X135" s="345" t="str">
        <f t="shared" si="57"/>
        <v>B</v>
      </c>
      <c r="Z135" s="385" t="str">
        <f t="shared" si="64"/>
        <v xml:space="preserve"> </v>
      </c>
      <c r="AA135" s="385" t="str">
        <f t="shared" si="74"/>
        <v>L</v>
      </c>
      <c r="AB135" s="385" t="str">
        <f t="shared" si="75"/>
        <v>B</v>
      </c>
      <c r="AC135" s="385">
        <f t="shared" si="68"/>
        <v>6</v>
      </c>
      <c r="AD135" s="382">
        <f t="shared" si="50"/>
        <v>6</v>
      </c>
      <c r="AE135" s="381">
        <f t="shared" si="58"/>
        <v>0</v>
      </c>
      <c r="AF135" s="382">
        <f t="shared" si="59"/>
        <v>4</v>
      </c>
      <c r="AH135" s="338" t="str">
        <f>IF($B135=0,0,IF(ISEVEN($B135),"E","O"))</f>
        <v>E</v>
      </c>
      <c r="AJ135" s="380" t="str">
        <f t="shared" si="65"/>
        <v xml:space="preserve"> </v>
      </c>
      <c r="AK135" s="380" t="str">
        <f t="shared" si="76"/>
        <v xml:space="preserve"> </v>
      </c>
      <c r="AL135" s="380" t="str">
        <f t="shared" si="77"/>
        <v xml:space="preserve"> </v>
      </c>
      <c r="AM135" s="380">
        <f t="shared" si="62"/>
        <v>5</v>
      </c>
      <c r="AN135" s="378">
        <f t="shared" si="51"/>
        <v>0</v>
      </c>
      <c r="AO135" s="377">
        <f t="shared" si="60"/>
        <v>0</v>
      </c>
      <c r="AP135" s="378">
        <f t="shared" si="61"/>
        <v>15</v>
      </c>
    </row>
    <row r="136" spans="1:42">
      <c r="A136" s="327">
        <f t="shared" si="52"/>
        <v>126</v>
      </c>
      <c r="B136" s="328">
        <f>Data!B136</f>
        <v>20</v>
      </c>
      <c r="D136" s="334" t="str">
        <f>IF(B136=0,0,IF(MOD(B136,3)=1,"A",IF(MOD(B136,3)=2,"B","C")))</f>
        <v>B</v>
      </c>
      <c r="E136" s="370"/>
      <c r="F136" s="372" t="str">
        <f t="shared" si="69"/>
        <v xml:space="preserve"> </v>
      </c>
      <c r="G136" s="372" t="str">
        <f t="shared" si="70"/>
        <v>W</v>
      </c>
      <c r="H136" s="372" t="str">
        <f t="shared" si="71"/>
        <v xml:space="preserve"> </v>
      </c>
      <c r="I136" s="372">
        <f t="shared" si="66"/>
        <v>1</v>
      </c>
      <c r="J136" s="371">
        <f t="shared" si="47"/>
        <v>0</v>
      </c>
      <c r="K136" s="370">
        <f t="shared" si="53"/>
        <v>27</v>
      </c>
      <c r="L136" s="371">
        <f t="shared" si="54"/>
        <v>-22</v>
      </c>
      <c r="N136" s="341">
        <f t="shared" si="48"/>
        <v>2</v>
      </c>
      <c r="P136" s="376" t="str">
        <f t="shared" si="63"/>
        <v xml:space="preserve"> </v>
      </c>
      <c r="Q136" s="376" t="str">
        <f t="shared" si="72"/>
        <v>L</v>
      </c>
      <c r="R136" s="376">
        <f t="shared" si="73"/>
        <v>3</v>
      </c>
      <c r="S136" s="376">
        <f t="shared" si="67"/>
        <v>2</v>
      </c>
      <c r="T136" s="374">
        <f t="shared" si="49"/>
        <v>2</v>
      </c>
      <c r="U136" s="373">
        <f t="shared" si="55"/>
        <v>0</v>
      </c>
      <c r="V136" s="374">
        <f t="shared" si="56"/>
        <v>-29</v>
      </c>
      <c r="X136" s="345" t="str">
        <f t="shared" si="57"/>
        <v>B</v>
      </c>
      <c r="Z136" s="385" t="str">
        <f t="shared" si="64"/>
        <v xml:space="preserve"> </v>
      </c>
      <c r="AA136" s="385" t="str">
        <f t="shared" si="74"/>
        <v>W</v>
      </c>
      <c r="AB136" s="385" t="str">
        <f t="shared" si="75"/>
        <v xml:space="preserve"> </v>
      </c>
      <c r="AC136" s="385">
        <f t="shared" si="68"/>
        <v>1</v>
      </c>
      <c r="AD136" s="382">
        <f t="shared" si="50"/>
        <v>0</v>
      </c>
      <c r="AE136" s="381">
        <f t="shared" si="58"/>
        <v>18</v>
      </c>
      <c r="AF136" s="382">
        <f t="shared" si="59"/>
        <v>22</v>
      </c>
      <c r="AH136" s="338" t="str">
        <f>IF($B136=0,0,INDEX($AS$12:$AT$47,$B136,2))</f>
        <v>B</v>
      </c>
      <c r="AJ136" s="380" t="str">
        <f t="shared" si="65"/>
        <v>T</v>
      </c>
      <c r="AK136" s="380" t="str">
        <f t="shared" si="76"/>
        <v xml:space="preserve"> </v>
      </c>
      <c r="AL136" s="380" t="str">
        <f t="shared" si="77"/>
        <v>H</v>
      </c>
      <c r="AM136" s="380">
        <f t="shared" si="62"/>
        <v>5</v>
      </c>
      <c r="AN136" s="378">
        <f t="shared" si="51"/>
        <v>5</v>
      </c>
      <c r="AO136" s="377">
        <f t="shared" si="60"/>
        <v>0</v>
      </c>
      <c r="AP136" s="378">
        <f t="shared" si="61"/>
        <v>10</v>
      </c>
    </row>
    <row r="137" spans="1:42">
      <c r="A137" s="327">
        <f t="shared" si="52"/>
        <v>127</v>
      </c>
      <c r="B137" s="328">
        <f>Data!B137</f>
        <v>14</v>
      </c>
      <c r="D137" s="334">
        <f>IF(AND(B137&gt;0,B137&lt;=12),1,IF(AND(B137&gt;12,B137&lt;=24),2,IF(AND(B137&gt;24,B137&lt;=36),3,0)))</f>
        <v>2</v>
      </c>
      <c r="E137" s="370"/>
      <c r="F137" s="372" t="str">
        <f t="shared" si="69"/>
        <v>T</v>
      </c>
      <c r="G137" s="372" t="str">
        <f t="shared" si="70"/>
        <v xml:space="preserve"> </v>
      </c>
      <c r="H137" s="372" t="str">
        <f t="shared" si="71"/>
        <v>C</v>
      </c>
      <c r="I137" s="372">
        <f t="shared" si="66"/>
        <v>1</v>
      </c>
      <c r="J137" s="371">
        <f t="shared" si="47"/>
        <v>1</v>
      </c>
      <c r="K137" s="370">
        <f t="shared" si="53"/>
        <v>0</v>
      </c>
      <c r="L137" s="371">
        <f t="shared" si="54"/>
        <v>-23</v>
      </c>
      <c r="N137" s="341">
        <f t="shared" si="48"/>
        <v>2</v>
      </c>
      <c r="P137" s="376" t="str">
        <f t="shared" si="63"/>
        <v xml:space="preserve"> </v>
      </c>
      <c r="Q137" s="376" t="str">
        <f t="shared" si="72"/>
        <v>L</v>
      </c>
      <c r="R137" s="376">
        <f t="shared" si="73"/>
        <v>2</v>
      </c>
      <c r="S137" s="376">
        <f t="shared" si="67"/>
        <v>3</v>
      </c>
      <c r="T137" s="374">
        <f t="shared" si="49"/>
        <v>3</v>
      </c>
      <c r="U137" s="373">
        <f t="shared" si="55"/>
        <v>0</v>
      </c>
      <c r="V137" s="374">
        <f t="shared" si="56"/>
        <v>-32</v>
      </c>
      <c r="X137" s="345" t="str">
        <f t="shared" si="57"/>
        <v>B</v>
      </c>
      <c r="Z137" s="385" t="str">
        <f t="shared" si="64"/>
        <v>T</v>
      </c>
      <c r="AA137" s="385" t="str">
        <f t="shared" si="74"/>
        <v xml:space="preserve"> </v>
      </c>
      <c r="AB137" s="385" t="str">
        <f t="shared" si="75"/>
        <v>C</v>
      </c>
      <c r="AC137" s="385">
        <f t="shared" si="68"/>
        <v>1</v>
      </c>
      <c r="AD137" s="382">
        <f t="shared" si="50"/>
        <v>1</v>
      </c>
      <c r="AE137" s="381">
        <f t="shared" si="58"/>
        <v>0</v>
      </c>
      <c r="AF137" s="382">
        <f t="shared" si="59"/>
        <v>21</v>
      </c>
      <c r="AH137" s="338" t="str">
        <f>IF($B137=0,0,IF($B137&lt;=18,"L","H"))</f>
        <v>L</v>
      </c>
      <c r="AJ137" s="380" t="str">
        <f t="shared" si="65"/>
        <v xml:space="preserve"> </v>
      </c>
      <c r="AK137" s="380" t="str">
        <f t="shared" si="76"/>
        <v>L</v>
      </c>
      <c r="AL137" s="380" t="str">
        <f t="shared" si="77"/>
        <v>O</v>
      </c>
      <c r="AM137" s="380">
        <f t="shared" si="62"/>
        <v>6</v>
      </c>
      <c r="AN137" s="378">
        <f t="shared" si="51"/>
        <v>6</v>
      </c>
      <c r="AO137" s="377">
        <f t="shared" si="60"/>
        <v>0</v>
      </c>
      <c r="AP137" s="378">
        <f t="shared" si="61"/>
        <v>4</v>
      </c>
    </row>
    <row r="138" spans="1:42">
      <c r="A138" s="327">
        <f t="shared" si="52"/>
        <v>128</v>
      </c>
      <c r="B138" s="328">
        <f>Data!B138</f>
        <v>23</v>
      </c>
      <c r="D138" s="334" t="str">
        <f>IF(B138=0,0,IF(MOD(B138,3)=1,"A",IF(MOD(B138,3)=2,"B","C")))</f>
        <v>B</v>
      </c>
      <c r="E138" s="370"/>
      <c r="F138" s="372" t="str">
        <f t="shared" si="69"/>
        <v xml:space="preserve"> </v>
      </c>
      <c r="G138" s="372" t="str">
        <f t="shared" si="70"/>
        <v>L</v>
      </c>
      <c r="H138" s="372">
        <f t="shared" si="71"/>
        <v>1</v>
      </c>
      <c r="I138" s="372">
        <f t="shared" si="66"/>
        <v>2</v>
      </c>
      <c r="J138" s="371">
        <f t="shared" si="47"/>
        <v>2</v>
      </c>
      <c r="K138" s="370">
        <f t="shared" si="53"/>
        <v>0</v>
      </c>
      <c r="L138" s="371">
        <f t="shared" si="54"/>
        <v>-25</v>
      </c>
      <c r="N138" s="341">
        <f t="shared" si="48"/>
        <v>2</v>
      </c>
      <c r="P138" s="376" t="str">
        <f t="shared" si="63"/>
        <v xml:space="preserve"> </v>
      </c>
      <c r="Q138" s="376" t="str">
        <f t="shared" si="72"/>
        <v>W</v>
      </c>
      <c r="R138" s="376" t="str">
        <f t="shared" si="73"/>
        <v xml:space="preserve"> </v>
      </c>
      <c r="S138" s="376">
        <f t="shared" si="67"/>
        <v>1</v>
      </c>
      <c r="T138" s="374">
        <f t="shared" si="49"/>
        <v>0</v>
      </c>
      <c r="U138" s="373">
        <f t="shared" si="55"/>
        <v>9</v>
      </c>
      <c r="V138" s="374">
        <f t="shared" si="56"/>
        <v>-23</v>
      </c>
      <c r="X138" s="345" t="str">
        <f t="shared" si="57"/>
        <v>B</v>
      </c>
      <c r="Z138" s="385" t="str">
        <f t="shared" si="64"/>
        <v xml:space="preserve"> </v>
      </c>
      <c r="AA138" s="385" t="str">
        <f t="shared" si="74"/>
        <v>L</v>
      </c>
      <c r="AB138" s="385" t="str">
        <f t="shared" si="75"/>
        <v>A</v>
      </c>
      <c r="AC138" s="385">
        <f t="shared" si="68"/>
        <v>2</v>
      </c>
      <c r="AD138" s="382">
        <f t="shared" si="50"/>
        <v>2</v>
      </c>
      <c r="AE138" s="381">
        <f t="shared" si="58"/>
        <v>0</v>
      </c>
      <c r="AF138" s="382">
        <f t="shared" si="59"/>
        <v>19</v>
      </c>
      <c r="AH138" s="338" t="str">
        <f>IF($B138=0,0,IF(ISEVEN($B138),"E","O"))</f>
        <v>O</v>
      </c>
      <c r="AJ138" s="380" t="str">
        <f t="shared" si="65"/>
        <v xml:space="preserve"> </v>
      </c>
      <c r="AK138" s="380" t="str">
        <f t="shared" si="76"/>
        <v>W</v>
      </c>
      <c r="AL138" s="380" t="str">
        <f t="shared" si="77"/>
        <v xml:space="preserve"> </v>
      </c>
      <c r="AM138" s="380">
        <f t="shared" si="62"/>
        <v>5</v>
      </c>
      <c r="AN138" s="378">
        <f t="shared" si="51"/>
        <v>0</v>
      </c>
      <c r="AO138" s="377">
        <f t="shared" si="60"/>
        <v>12</v>
      </c>
      <c r="AP138" s="378">
        <f t="shared" si="61"/>
        <v>16</v>
      </c>
    </row>
    <row r="139" spans="1:42">
      <c r="A139" s="327">
        <f t="shared" si="52"/>
        <v>129</v>
      </c>
      <c r="B139" s="328">
        <f>Data!B139</f>
        <v>0</v>
      </c>
      <c r="D139" s="334">
        <f>IF(AND(B139&gt;0,B139&lt;=12),1,IF(AND(B139&gt;12,B139&lt;=24),2,IF(AND(B139&gt;24,B139&lt;=36),3,0)))</f>
        <v>0</v>
      </c>
      <c r="E139" s="370"/>
      <c r="F139" s="372" t="str">
        <f t="shared" si="69"/>
        <v xml:space="preserve"> </v>
      </c>
      <c r="G139" s="372" t="str">
        <f t="shared" si="70"/>
        <v>L</v>
      </c>
      <c r="H139" s="372" t="str">
        <f t="shared" si="71"/>
        <v>B</v>
      </c>
      <c r="I139" s="372">
        <f t="shared" si="66"/>
        <v>3</v>
      </c>
      <c r="J139" s="371">
        <f t="shared" si="47"/>
        <v>3</v>
      </c>
      <c r="K139" s="370">
        <f t="shared" si="53"/>
        <v>0</v>
      </c>
      <c r="L139" s="371">
        <f t="shared" si="54"/>
        <v>-28</v>
      </c>
      <c r="N139" s="341">
        <f t="shared" si="48"/>
        <v>0</v>
      </c>
      <c r="P139" s="376" t="str">
        <f t="shared" si="63"/>
        <v xml:space="preserve"> </v>
      </c>
      <c r="Q139" s="376" t="str">
        <f t="shared" si="72"/>
        <v xml:space="preserve"> </v>
      </c>
      <c r="R139" s="376" t="str">
        <f t="shared" si="73"/>
        <v xml:space="preserve"> </v>
      </c>
      <c r="S139" s="376">
        <f t="shared" si="67"/>
        <v>1</v>
      </c>
      <c r="T139" s="374">
        <f t="shared" si="49"/>
        <v>0</v>
      </c>
      <c r="U139" s="373">
        <f t="shared" si="55"/>
        <v>0</v>
      </c>
      <c r="V139" s="374">
        <f t="shared" si="56"/>
        <v>-23</v>
      </c>
      <c r="X139" s="345">
        <f t="shared" si="57"/>
        <v>0</v>
      </c>
      <c r="Z139" s="385" t="str">
        <f t="shared" si="64"/>
        <v xml:space="preserve"> </v>
      </c>
      <c r="AA139" s="385" t="str">
        <f t="shared" si="74"/>
        <v>L</v>
      </c>
      <c r="AB139" s="385" t="str">
        <f t="shared" si="75"/>
        <v>B</v>
      </c>
      <c r="AC139" s="385">
        <f t="shared" si="68"/>
        <v>3</v>
      </c>
      <c r="AD139" s="382">
        <f t="shared" si="50"/>
        <v>3</v>
      </c>
      <c r="AE139" s="381">
        <f t="shared" si="58"/>
        <v>0</v>
      </c>
      <c r="AF139" s="382">
        <f t="shared" si="59"/>
        <v>16</v>
      </c>
      <c r="AH139" s="338">
        <f>IF($B139=0,0,INDEX($AS$12:$AT$47,$B139,2))</f>
        <v>0</v>
      </c>
      <c r="AJ139" s="380" t="str">
        <f t="shared" si="65"/>
        <v xml:space="preserve"> </v>
      </c>
      <c r="AK139" s="380" t="str">
        <f t="shared" si="76"/>
        <v xml:space="preserve"> </v>
      </c>
      <c r="AL139" s="380" t="str">
        <f t="shared" si="77"/>
        <v xml:space="preserve"> </v>
      </c>
      <c r="AM139" s="380">
        <f t="shared" si="62"/>
        <v>5</v>
      </c>
      <c r="AN139" s="378">
        <f t="shared" si="51"/>
        <v>0</v>
      </c>
      <c r="AO139" s="377">
        <f t="shared" si="60"/>
        <v>0</v>
      </c>
      <c r="AP139" s="378">
        <f t="shared" si="61"/>
        <v>16</v>
      </c>
    </row>
    <row r="140" spans="1:42">
      <c r="A140" s="327">
        <f t="shared" si="52"/>
        <v>130</v>
      </c>
      <c r="B140" s="328">
        <f>Data!B140</f>
        <v>7</v>
      </c>
      <c r="D140" s="334" t="str">
        <f>IF(B140=0,0,IF(MOD(B140,3)=1,"A",IF(MOD(B140,3)=2,"B","C")))</f>
        <v>A</v>
      </c>
      <c r="E140" s="370"/>
      <c r="F140" s="372" t="str">
        <f t="shared" si="69"/>
        <v xml:space="preserve"> </v>
      </c>
      <c r="G140" s="372" t="str">
        <f t="shared" si="70"/>
        <v>L</v>
      </c>
      <c r="H140" s="372">
        <f t="shared" si="71"/>
        <v>1</v>
      </c>
      <c r="I140" s="372">
        <f t="shared" si="66"/>
        <v>4</v>
      </c>
      <c r="J140" s="371">
        <f t="shared" ref="J140:J203" si="78">IF(H140=" ",0,I140)</f>
        <v>4</v>
      </c>
      <c r="K140" s="370">
        <f t="shared" si="53"/>
        <v>0</v>
      </c>
      <c r="L140" s="371">
        <f t="shared" si="54"/>
        <v>-32</v>
      </c>
      <c r="N140" s="341">
        <f t="shared" ref="N140:N203" si="79">IF(AND(B140&gt;0,B140&lt;=12),1,IF(AND(B140&gt;12,B140&lt;=24),2,IF(AND(B140&gt;24,B140&lt;=36),3,0)))</f>
        <v>1</v>
      </c>
      <c r="P140" s="376" t="str">
        <f t="shared" si="63"/>
        <v xml:space="preserve"> </v>
      </c>
      <c r="Q140" s="376" t="str">
        <f t="shared" si="72"/>
        <v xml:space="preserve"> </v>
      </c>
      <c r="R140" s="376" t="str">
        <f t="shared" si="73"/>
        <v xml:space="preserve"> </v>
      </c>
      <c r="S140" s="376">
        <f t="shared" si="67"/>
        <v>1</v>
      </c>
      <c r="T140" s="374">
        <f t="shared" ref="T140:T203" si="80">IF(R140=" ",0,S140)</f>
        <v>0</v>
      </c>
      <c r="U140" s="373">
        <f t="shared" si="55"/>
        <v>0</v>
      </c>
      <c r="V140" s="374">
        <f t="shared" si="56"/>
        <v>-23</v>
      </c>
      <c r="X140" s="345" t="str">
        <f t="shared" si="57"/>
        <v>A</v>
      </c>
      <c r="Z140" s="385" t="str">
        <f t="shared" si="64"/>
        <v xml:space="preserve"> </v>
      </c>
      <c r="AA140" s="385" t="str">
        <f t="shared" si="74"/>
        <v>L</v>
      </c>
      <c r="AB140" s="385" t="str">
        <f t="shared" si="75"/>
        <v>B</v>
      </c>
      <c r="AC140" s="385">
        <f t="shared" si="68"/>
        <v>4</v>
      </c>
      <c r="AD140" s="382">
        <f t="shared" ref="AD140:AD203" si="81">IF(AB140=" ",0,AC140)</f>
        <v>4</v>
      </c>
      <c r="AE140" s="381">
        <f t="shared" si="58"/>
        <v>0</v>
      </c>
      <c r="AF140" s="382">
        <f t="shared" si="59"/>
        <v>12</v>
      </c>
      <c r="AH140" s="338" t="str">
        <f>IF($B140=0,0,IF($B140&lt;=18,"L","H"))</f>
        <v>L</v>
      </c>
      <c r="AJ140" s="380" t="str">
        <f t="shared" si="65"/>
        <v xml:space="preserve"> </v>
      </c>
      <c r="AK140" s="380" t="str">
        <f t="shared" si="76"/>
        <v xml:space="preserve"> </v>
      </c>
      <c r="AL140" s="380" t="str">
        <f t="shared" si="77"/>
        <v xml:space="preserve"> </v>
      </c>
      <c r="AM140" s="380">
        <f t="shared" si="62"/>
        <v>5</v>
      </c>
      <c r="AN140" s="378">
        <f t="shared" ref="AN140:AN203" si="82">IF(AL140=" ",0,AM140)</f>
        <v>0</v>
      </c>
      <c r="AO140" s="377">
        <f t="shared" si="60"/>
        <v>0</v>
      </c>
      <c r="AP140" s="378">
        <f t="shared" si="61"/>
        <v>16</v>
      </c>
    </row>
    <row r="141" spans="1:42">
      <c r="A141" s="327">
        <f t="shared" ref="A141:A204" si="83">A140+1</f>
        <v>131</v>
      </c>
      <c r="B141" s="328">
        <f>Data!B141</f>
        <v>6</v>
      </c>
      <c r="D141" s="334">
        <f>IF(AND(B141&gt;0,B141&lt;=12),1,IF(AND(B141&gt;12,B141&lt;=24),2,IF(AND(B141&gt;24,B141&lt;=36),3,0)))</f>
        <v>1</v>
      </c>
      <c r="E141" s="370"/>
      <c r="F141" s="372" t="str">
        <f t="shared" si="69"/>
        <v xml:space="preserve"> </v>
      </c>
      <c r="G141" s="372" t="str">
        <f t="shared" si="70"/>
        <v>W</v>
      </c>
      <c r="H141" s="372" t="str">
        <f t="shared" si="71"/>
        <v xml:space="preserve"> </v>
      </c>
      <c r="I141" s="372">
        <f t="shared" si="66"/>
        <v>1</v>
      </c>
      <c r="J141" s="371">
        <f t="shared" si="78"/>
        <v>0</v>
      </c>
      <c r="K141" s="370">
        <f t="shared" ref="K141:K204" si="84">IF(G141="W",J140*3,0)</f>
        <v>12</v>
      </c>
      <c r="L141" s="371">
        <f t="shared" ref="L141:L204" si="85">L140-J141+K141</f>
        <v>-20</v>
      </c>
      <c r="N141" s="341">
        <f t="shared" si="79"/>
        <v>1</v>
      </c>
      <c r="P141" s="376" t="str">
        <f t="shared" si="63"/>
        <v xml:space="preserve"> </v>
      </c>
      <c r="Q141" s="376" t="str">
        <f t="shared" si="72"/>
        <v xml:space="preserve"> </v>
      </c>
      <c r="R141" s="376" t="str">
        <f t="shared" si="73"/>
        <v xml:space="preserve"> </v>
      </c>
      <c r="S141" s="376">
        <f t="shared" si="67"/>
        <v>1</v>
      </c>
      <c r="T141" s="374">
        <f t="shared" si="80"/>
        <v>0</v>
      </c>
      <c r="U141" s="373">
        <f t="shared" ref="U141:U204" si="86">IF(Q141="W",T140*3,0)</f>
        <v>0</v>
      </c>
      <c r="V141" s="374">
        <f t="shared" ref="V141:V204" si="87">V140-T141+U141</f>
        <v>-23</v>
      </c>
      <c r="X141" s="345" t="str">
        <f t="shared" ref="X141:X204" si="88">IF(B141=0,0,IF(MOD(B141,3)=1,"A",IF(MOD(B141,3)=2,"B","C")))</f>
        <v>C</v>
      </c>
      <c r="Z141" s="385" t="str">
        <f t="shared" si="64"/>
        <v xml:space="preserve"> </v>
      </c>
      <c r="AA141" s="385" t="str">
        <f t="shared" si="74"/>
        <v>L</v>
      </c>
      <c r="AB141" s="385" t="str">
        <f t="shared" si="75"/>
        <v>B</v>
      </c>
      <c r="AC141" s="385">
        <f t="shared" si="68"/>
        <v>5</v>
      </c>
      <c r="AD141" s="382">
        <f t="shared" si="81"/>
        <v>5</v>
      </c>
      <c r="AE141" s="381">
        <f t="shared" ref="AE141:AE204" si="89">IF(AA141="W",AD140*3,0)</f>
        <v>0</v>
      </c>
      <c r="AF141" s="382">
        <f t="shared" ref="AF141:AF204" si="90">AF140-AD141+AE141</f>
        <v>7</v>
      </c>
      <c r="AH141" s="338" t="str">
        <f>IF($B141=0,0,IF(ISEVEN($B141),"E","O"))</f>
        <v>E</v>
      </c>
      <c r="AJ141" s="380" t="str">
        <f t="shared" si="65"/>
        <v xml:space="preserve"> </v>
      </c>
      <c r="AK141" s="380" t="str">
        <f t="shared" si="76"/>
        <v xml:space="preserve"> </v>
      </c>
      <c r="AL141" s="380" t="str">
        <f t="shared" si="77"/>
        <v xml:space="preserve"> </v>
      </c>
      <c r="AM141" s="380">
        <f t="shared" si="62"/>
        <v>5</v>
      </c>
      <c r="AN141" s="378">
        <f t="shared" si="82"/>
        <v>0</v>
      </c>
      <c r="AO141" s="377">
        <f t="shared" ref="AO141:AO204" si="91">IF(AK141="W",AN140*2,0)</f>
        <v>0</v>
      </c>
      <c r="AP141" s="378">
        <f t="shared" ref="AP141:AP204" si="92">AP140-AN141+AO141</f>
        <v>16</v>
      </c>
    </row>
    <row r="142" spans="1:42">
      <c r="A142" s="327">
        <f t="shared" si="83"/>
        <v>132</v>
      </c>
      <c r="B142" s="328">
        <f>Data!B142</f>
        <v>5</v>
      </c>
      <c r="D142" s="334" t="str">
        <f>IF(B142=0,0,IF(MOD(B142,3)=1,"A",IF(MOD(B142,3)=2,"B","C")))</f>
        <v>B</v>
      </c>
      <c r="E142" s="370"/>
      <c r="F142" s="372" t="str">
        <f t="shared" si="69"/>
        <v xml:space="preserve"> </v>
      </c>
      <c r="G142" s="372" t="str">
        <f t="shared" si="70"/>
        <v xml:space="preserve"> </v>
      </c>
      <c r="H142" s="372" t="str">
        <f t="shared" si="71"/>
        <v xml:space="preserve"> </v>
      </c>
      <c r="I142" s="372">
        <f t="shared" si="66"/>
        <v>1</v>
      </c>
      <c r="J142" s="371">
        <f t="shared" si="78"/>
        <v>0</v>
      </c>
      <c r="K142" s="370">
        <f t="shared" si="84"/>
        <v>0</v>
      </c>
      <c r="L142" s="371">
        <f t="shared" si="85"/>
        <v>-20</v>
      </c>
      <c r="N142" s="341">
        <f t="shared" si="79"/>
        <v>1</v>
      </c>
      <c r="P142" s="376" t="str">
        <f t="shared" si="63"/>
        <v>T</v>
      </c>
      <c r="Q142" s="376" t="str">
        <f t="shared" si="72"/>
        <v xml:space="preserve"> </v>
      </c>
      <c r="R142" s="376">
        <f t="shared" si="73"/>
        <v>2</v>
      </c>
      <c r="S142" s="376">
        <f t="shared" si="67"/>
        <v>1</v>
      </c>
      <c r="T142" s="374">
        <f t="shared" si="80"/>
        <v>1</v>
      </c>
      <c r="U142" s="373">
        <f t="shared" si="86"/>
        <v>0</v>
      </c>
      <c r="V142" s="374">
        <f t="shared" si="87"/>
        <v>-24</v>
      </c>
      <c r="X142" s="345" t="str">
        <f t="shared" si="88"/>
        <v>B</v>
      </c>
      <c r="Z142" s="385" t="str">
        <f t="shared" si="64"/>
        <v xml:space="preserve"> </v>
      </c>
      <c r="AA142" s="385" t="str">
        <f t="shared" si="74"/>
        <v>W</v>
      </c>
      <c r="AB142" s="385" t="str">
        <f t="shared" si="75"/>
        <v xml:space="preserve"> </v>
      </c>
      <c r="AC142" s="385">
        <f t="shared" si="68"/>
        <v>1</v>
      </c>
      <c r="AD142" s="382">
        <f t="shared" si="81"/>
        <v>0</v>
      </c>
      <c r="AE142" s="381">
        <f t="shared" si="89"/>
        <v>15</v>
      </c>
      <c r="AF142" s="382">
        <f t="shared" si="90"/>
        <v>22</v>
      </c>
      <c r="AH142" s="338" t="str">
        <f>IF($B142=0,0,INDEX($AS$12:$AT$47,$B142,2))</f>
        <v>R</v>
      </c>
      <c r="AJ142" s="380" t="str">
        <f t="shared" si="65"/>
        <v>T</v>
      </c>
      <c r="AK142" s="380" t="str">
        <f t="shared" si="76"/>
        <v xml:space="preserve"> </v>
      </c>
      <c r="AL142" s="380" t="str">
        <f t="shared" si="77"/>
        <v>L</v>
      </c>
      <c r="AM142" s="380">
        <f t="shared" ref="AM142:AM205" si="93">IF(AK142=" ",AM141,IF(AND(AK142="W",AM141&gt;1),AM141-1,IF(AK142="L",AM141+1,AM141)))</f>
        <v>5</v>
      </c>
      <c r="AN142" s="378">
        <f t="shared" si="82"/>
        <v>5</v>
      </c>
      <c r="AO142" s="377">
        <f t="shared" si="91"/>
        <v>0</v>
      </c>
      <c r="AP142" s="378">
        <f t="shared" si="92"/>
        <v>11</v>
      </c>
    </row>
    <row r="143" spans="1:42">
      <c r="A143" s="327">
        <f t="shared" si="83"/>
        <v>133</v>
      </c>
      <c r="B143" s="328">
        <f>Data!B143</f>
        <v>0</v>
      </c>
      <c r="D143" s="334">
        <f>IF(AND(B143&gt;0,B143&lt;=12),1,IF(AND(B143&gt;12,B143&lt;=24),2,IF(AND(B143&gt;24,B143&lt;=36),3,0)))</f>
        <v>0</v>
      </c>
      <c r="E143" s="370"/>
      <c r="F143" s="372" t="str">
        <f t="shared" si="69"/>
        <v xml:space="preserve"> </v>
      </c>
      <c r="G143" s="372" t="str">
        <f t="shared" si="70"/>
        <v xml:space="preserve"> </v>
      </c>
      <c r="H143" s="372" t="str">
        <f t="shared" si="71"/>
        <v xml:space="preserve"> </v>
      </c>
      <c r="I143" s="372">
        <f t="shared" si="66"/>
        <v>1</v>
      </c>
      <c r="J143" s="371">
        <f t="shared" si="78"/>
        <v>0</v>
      </c>
      <c r="K143" s="370">
        <f t="shared" si="84"/>
        <v>0</v>
      </c>
      <c r="L143" s="371">
        <f t="shared" si="85"/>
        <v>-20</v>
      </c>
      <c r="N143" s="341">
        <f t="shared" si="79"/>
        <v>0</v>
      </c>
      <c r="P143" s="376" t="str">
        <f t="shared" si="63"/>
        <v xml:space="preserve"> </v>
      </c>
      <c r="Q143" s="376" t="str">
        <f t="shared" si="72"/>
        <v>L</v>
      </c>
      <c r="R143" s="376">
        <f t="shared" si="73"/>
        <v>2</v>
      </c>
      <c r="S143" s="376">
        <f t="shared" si="67"/>
        <v>2</v>
      </c>
      <c r="T143" s="374">
        <f t="shared" si="80"/>
        <v>2</v>
      </c>
      <c r="U143" s="373">
        <f t="shared" si="86"/>
        <v>0</v>
      </c>
      <c r="V143" s="374">
        <f t="shared" si="87"/>
        <v>-26</v>
      </c>
      <c r="X143" s="345">
        <f t="shared" si="88"/>
        <v>0</v>
      </c>
      <c r="Z143" s="385" t="str">
        <f t="shared" si="64"/>
        <v xml:space="preserve"> </v>
      </c>
      <c r="AA143" s="385" t="str">
        <f t="shared" si="74"/>
        <v xml:space="preserve"> </v>
      </c>
      <c r="AB143" s="385" t="str">
        <f t="shared" si="75"/>
        <v xml:space="preserve"> </v>
      </c>
      <c r="AC143" s="385">
        <f t="shared" si="68"/>
        <v>1</v>
      </c>
      <c r="AD143" s="382">
        <f t="shared" si="81"/>
        <v>0</v>
      </c>
      <c r="AE143" s="381">
        <f t="shared" si="89"/>
        <v>0</v>
      </c>
      <c r="AF143" s="382">
        <f t="shared" si="90"/>
        <v>22</v>
      </c>
      <c r="AH143" s="338">
        <f>IF($B143=0,0,IF($B143&lt;=18,"L","H"))</f>
        <v>0</v>
      </c>
      <c r="AJ143" s="380" t="str">
        <f t="shared" si="65"/>
        <v xml:space="preserve"> </v>
      </c>
      <c r="AK143" s="380" t="str">
        <f t="shared" si="76"/>
        <v>L</v>
      </c>
      <c r="AL143" s="380" t="str">
        <f t="shared" si="77"/>
        <v>O</v>
      </c>
      <c r="AM143" s="380">
        <f t="shared" si="93"/>
        <v>6</v>
      </c>
      <c r="AN143" s="378">
        <f t="shared" si="82"/>
        <v>6</v>
      </c>
      <c r="AO143" s="377">
        <f t="shared" si="91"/>
        <v>0</v>
      </c>
      <c r="AP143" s="378">
        <f t="shared" si="92"/>
        <v>5</v>
      </c>
    </row>
    <row r="144" spans="1:42">
      <c r="A144" s="327">
        <f t="shared" si="83"/>
        <v>134</v>
      </c>
      <c r="B144" s="328">
        <f>Data!B144</f>
        <v>6</v>
      </c>
      <c r="D144" s="334" t="str">
        <f>IF(B144=0,0,IF(MOD(B144,3)=1,"A",IF(MOD(B144,3)=2,"B","C")))</f>
        <v>C</v>
      </c>
      <c r="E144" s="370"/>
      <c r="F144" s="372" t="str">
        <f t="shared" si="69"/>
        <v>T</v>
      </c>
      <c r="G144" s="372" t="str">
        <f t="shared" si="70"/>
        <v xml:space="preserve"> </v>
      </c>
      <c r="H144" s="372">
        <f t="shared" si="71"/>
        <v>0</v>
      </c>
      <c r="I144" s="372">
        <f t="shared" si="66"/>
        <v>1</v>
      </c>
      <c r="J144" s="371">
        <f t="shared" si="78"/>
        <v>1</v>
      </c>
      <c r="K144" s="370">
        <f t="shared" si="84"/>
        <v>0</v>
      </c>
      <c r="L144" s="371">
        <f t="shared" si="85"/>
        <v>-21</v>
      </c>
      <c r="N144" s="341">
        <f t="shared" si="79"/>
        <v>1</v>
      </c>
      <c r="P144" s="376" t="str">
        <f t="shared" si="63"/>
        <v xml:space="preserve"> </v>
      </c>
      <c r="Q144" s="376" t="str">
        <f t="shared" si="72"/>
        <v>L</v>
      </c>
      <c r="R144" s="376">
        <f t="shared" si="73"/>
        <v>0</v>
      </c>
      <c r="S144" s="376">
        <f t="shared" si="67"/>
        <v>3</v>
      </c>
      <c r="T144" s="374">
        <f t="shared" si="80"/>
        <v>3</v>
      </c>
      <c r="U144" s="373">
        <f t="shared" si="86"/>
        <v>0</v>
      </c>
      <c r="V144" s="374">
        <f t="shared" si="87"/>
        <v>-29</v>
      </c>
      <c r="X144" s="345" t="str">
        <f t="shared" si="88"/>
        <v>C</v>
      </c>
      <c r="Z144" s="385" t="str">
        <f t="shared" si="64"/>
        <v>T</v>
      </c>
      <c r="AA144" s="385" t="str">
        <f t="shared" si="74"/>
        <v xml:space="preserve"> </v>
      </c>
      <c r="AB144" s="385">
        <f t="shared" si="75"/>
        <v>0</v>
      </c>
      <c r="AC144" s="385">
        <f t="shared" si="68"/>
        <v>1</v>
      </c>
      <c r="AD144" s="382">
        <f t="shared" si="81"/>
        <v>1</v>
      </c>
      <c r="AE144" s="381">
        <f t="shared" si="89"/>
        <v>0</v>
      </c>
      <c r="AF144" s="382">
        <f t="shared" si="90"/>
        <v>21</v>
      </c>
      <c r="AH144" s="338" t="str">
        <f>IF($B144=0,0,IF(ISEVEN($B144),"E","O"))</f>
        <v>E</v>
      </c>
      <c r="AJ144" s="380" t="str">
        <f t="shared" si="65"/>
        <v xml:space="preserve"> </v>
      </c>
      <c r="AK144" s="380" t="str">
        <f t="shared" si="76"/>
        <v>L</v>
      </c>
      <c r="AL144" s="380">
        <f t="shared" si="77"/>
        <v>0</v>
      </c>
      <c r="AM144" s="380">
        <f t="shared" si="93"/>
        <v>7</v>
      </c>
      <c r="AN144" s="378">
        <f t="shared" si="82"/>
        <v>7</v>
      </c>
      <c r="AO144" s="377">
        <f t="shared" si="91"/>
        <v>0</v>
      </c>
      <c r="AP144" s="378">
        <f t="shared" si="92"/>
        <v>-2</v>
      </c>
    </row>
    <row r="145" spans="1:42">
      <c r="A145" s="327">
        <f t="shared" si="83"/>
        <v>135</v>
      </c>
      <c r="B145" s="328">
        <f>Data!B145</f>
        <v>10</v>
      </c>
      <c r="D145" s="334">
        <f>IF(AND(B145&gt;0,B145&lt;=12),1,IF(AND(B145&gt;12,B145&lt;=24),2,IF(AND(B145&gt;24,B145&lt;=36),3,0)))</f>
        <v>1</v>
      </c>
      <c r="E145" s="370"/>
      <c r="F145" s="372" t="str">
        <f t="shared" si="69"/>
        <v xml:space="preserve"> </v>
      </c>
      <c r="G145" s="372" t="str">
        <f t="shared" si="70"/>
        <v>L</v>
      </c>
      <c r="H145" s="372" t="str">
        <f t="shared" si="71"/>
        <v>A</v>
      </c>
      <c r="I145" s="372">
        <f t="shared" si="66"/>
        <v>2</v>
      </c>
      <c r="J145" s="371">
        <f t="shared" si="78"/>
        <v>2</v>
      </c>
      <c r="K145" s="370">
        <f t="shared" si="84"/>
        <v>0</v>
      </c>
      <c r="L145" s="371">
        <f t="shared" si="85"/>
        <v>-23</v>
      </c>
      <c r="N145" s="341">
        <f t="shared" si="79"/>
        <v>1</v>
      </c>
      <c r="P145" s="376" t="str">
        <f t="shared" si="63"/>
        <v xml:space="preserve"> </v>
      </c>
      <c r="Q145" s="376" t="str">
        <f t="shared" si="72"/>
        <v>L</v>
      </c>
      <c r="R145" s="376">
        <f t="shared" si="73"/>
        <v>1</v>
      </c>
      <c r="S145" s="376">
        <f t="shared" si="67"/>
        <v>4</v>
      </c>
      <c r="T145" s="374">
        <f t="shared" si="80"/>
        <v>4</v>
      </c>
      <c r="U145" s="373">
        <f t="shared" si="86"/>
        <v>0</v>
      </c>
      <c r="V145" s="374">
        <f t="shared" si="87"/>
        <v>-33</v>
      </c>
      <c r="X145" s="345" t="str">
        <f t="shared" si="88"/>
        <v>A</v>
      </c>
      <c r="Z145" s="385" t="str">
        <f t="shared" si="64"/>
        <v xml:space="preserve"> </v>
      </c>
      <c r="AA145" s="385" t="str">
        <f t="shared" si="74"/>
        <v>L</v>
      </c>
      <c r="AB145" s="385" t="str">
        <f t="shared" si="75"/>
        <v>A</v>
      </c>
      <c r="AC145" s="385">
        <f t="shared" si="68"/>
        <v>2</v>
      </c>
      <c r="AD145" s="382">
        <f t="shared" si="81"/>
        <v>2</v>
      </c>
      <c r="AE145" s="381">
        <f t="shared" si="89"/>
        <v>0</v>
      </c>
      <c r="AF145" s="382">
        <f t="shared" si="90"/>
        <v>19</v>
      </c>
      <c r="AH145" s="338" t="str">
        <f>IF($B145=0,0,INDEX($AS$12:$AT$47,$B145,2))</f>
        <v>B</v>
      </c>
      <c r="AJ145" s="380" t="str">
        <f t="shared" si="65"/>
        <v xml:space="preserve"> </v>
      </c>
      <c r="AK145" s="380" t="str">
        <f t="shared" si="76"/>
        <v>L</v>
      </c>
      <c r="AL145" s="380" t="str">
        <f t="shared" si="77"/>
        <v>L</v>
      </c>
      <c r="AM145" s="380">
        <f t="shared" si="93"/>
        <v>8</v>
      </c>
      <c r="AN145" s="378">
        <f t="shared" si="82"/>
        <v>8</v>
      </c>
      <c r="AO145" s="377">
        <f t="shared" si="91"/>
        <v>0</v>
      </c>
      <c r="AP145" s="378">
        <f t="shared" si="92"/>
        <v>-10</v>
      </c>
    </row>
    <row r="146" spans="1:42">
      <c r="A146" s="327">
        <f t="shared" si="83"/>
        <v>136</v>
      </c>
      <c r="B146" s="328">
        <f>Data!B146</f>
        <v>32</v>
      </c>
      <c r="D146" s="334" t="str">
        <f>IF(B146=0,0,IF(MOD(B146,3)=1,"A",IF(MOD(B146,3)=2,"B","C")))</f>
        <v>B</v>
      </c>
      <c r="E146" s="370"/>
      <c r="F146" s="372" t="str">
        <f t="shared" si="69"/>
        <v xml:space="preserve"> </v>
      </c>
      <c r="G146" s="372" t="str">
        <f t="shared" si="70"/>
        <v>L</v>
      </c>
      <c r="H146" s="372">
        <f t="shared" si="71"/>
        <v>1</v>
      </c>
      <c r="I146" s="372">
        <f t="shared" si="66"/>
        <v>3</v>
      </c>
      <c r="J146" s="371">
        <f t="shared" si="78"/>
        <v>3</v>
      </c>
      <c r="K146" s="370">
        <f t="shared" si="84"/>
        <v>0</v>
      </c>
      <c r="L146" s="371">
        <f t="shared" si="85"/>
        <v>-26</v>
      </c>
      <c r="N146" s="341">
        <f t="shared" si="79"/>
        <v>3</v>
      </c>
      <c r="P146" s="376" t="str">
        <f t="shared" si="63"/>
        <v xml:space="preserve"> </v>
      </c>
      <c r="Q146" s="376" t="str">
        <f t="shared" si="72"/>
        <v>L</v>
      </c>
      <c r="R146" s="376">
        <f t="shared" si="73"/>
        <v>1</v>
      </c>
      <c r="S146" s="376">
        <f t="shared" si="67"/>
        <v>5</v>
      </c>
      <c r="T146" s="374">
        <f t="shared" si="80"/>
        <v>5</v>
      </c>
      <c r="U146" s="373">
        <f t="shared" si="86"/>
        <v>0</v>
      </c>
      <c r="V146" s="374">
        <f t="shared" si="87"/>
        <v>-38</v>
      </c>
      <c r="X146" s="345" t="str">
        <f t="shared" si="88"/>
        <v>B</v>
      </c>
      <c r="Z146" s="385" t="str">
        <f t="shared" si="64"/>
        <v xml:space="preserve"> </v>
      </c>
      <c r="AA146" s="385" t="str">
        <f t="shared" si="74"/>
        <v>L</v>
      </c>
      <c r="AB146" s="385" t="str">
        <f t="shared" si="75"/>
        <v>C</v>
      </c>
      <c r="AC146" s="385">
        <f t="shared" si="68"/>
        <v>3</v>
      </c>
      <c r="AD146" s="382">
        <f t="shared" si="81"/>
        <v>3</v>
      </c>
      <c r="AE146" s="381">
        <f t="shared" si="89"/>
        <v>0</v>
      </c>
      <c r="AF146" s="382">
        <f t="shared" si="90"/>
        <v>16</v>
      </c>
      <c r="AH146" s="338" t="str">
        <f>IF($B146=0,0,IF($B146&lt;=18,"L","H"))</f>
        <v>H</v>
      </c>
      <c r="AJ146" s="380" t="str">
        <f t="shared" si="65"/>
        <v xml:space="preserve"> </v>
      </c>
      <c r="AK146" s="380" t="str">
        <f t="shared" si="76"/>
        <v>L</v>
      </c>
      <c r="AL146" s="380" t="str">
        <f t="shared" si="77"/>
        <v>E</v>
      </c>
      <c r="AM146" s="380">
        <f t="shared" si="93"/>
        <v>9</v>
      </c>
      <c r="AN146" s="378">
        <f t="shared" si="82"/>
        <v>9</v>
      </c>
      <c r="AO146" s="377">
        <f t="shared" si="91"/>
        <v>0</v>
      </c>
      <c r="AP146" s="378">
        <f t="shared" si="92"/>
        <v>-19</v>
      </c>
    </row>
    <row r="147" spans="1:42">
      <c r="A147" s="327">
        <f t="shared" si="83"/>
        <v>137</v>
      </c>
      <c r="B147" s="328">
        <f>Data!B147</f>
        <v>23</v>
      </c>
      <c r="D147" s="334">
        <f>IF(AND(B147&gt;0,B147&lt;=12),1,IF(AND(B147&gt;12,B147&lt;=24),2,IF(AND(B147&gt;24,B147&lt;=36),3,0)))</f>
        <v>2</v>
      </c>
      <c r="E147" s="370"/>
      <c r="F147" s="372" t="str">
        <f t="shared" si="69"/>
        <v xml:space="preserve"> </v>
      </c>
      <c r="G147" s="372" t="str">
        <f t="shared" si="70"/>
        <v>L</v>
      </c>
      <c r="H147" s="372" t="str">
        <f t="shared" si="71"/>
        <v>B</v>
      </c>
      <c r="I147" s="372">
        <f t="shared" si="66"/>
        <v>4</v>
      </c>
      <c r="J147" s="371">
        <f t="shared" si="78"/>
        <v>4</v>
      </c>
      <c r="K147" s="370">
        <f t="shared" si="84"/>
        <v>0</v>
      </c>
      <c r="L147" s="371">
        <f t="shared" si="85"/>
        <v>-30</v>
      </c>
      <c r="N147" s="341">
        <f t="shared" si="79"/>
        <v>2</v>
      </c>
      <c r="P147" s="376" t="str">
        <f t="shared" ref="P147:P210" si="94">IF(AND(N141&lt;&gt;N147,N141&lt;&gt;0,N147&lt;&gt;0,R146=" "),"T"," ")</f>
        <v xml:space="preserve"> </v>
      </c>
      <c r="Q147" s="376" t="str">
        <f t="shared" si="72"/>
        <v>L</v>
      </c>
      <c r="R147" s="376">
        <f t="shared" si="73"/>
        <v>1</v>
      </c>
      <c r="S147" s="376">
        <f t="shared" si="67"/>
        <v>6</v>
      </c>
      <c r="T147" s="374">
        <f t="shared" si="80"/>
        <v>6</v>
      </c>
      <c r="U147" s="373">
        <f t="shared" si="86"/>
        <v>0</v>
      </c>
      <c r="V147" s="374">
        <f t="shared" si="87"/>
        <v>-44</v>
      </c>
      <c r="X147" s="345" t="str">
        <f t="shared" si="88"/>
        <v>B</v>
      </c>
      <c r="Z147" s="385" t="str">
        <f t="shared" ref="Z147:Z210" si="95">IF(AND(X141&lt;&gt;X147,X141&lt;&gt;0,X147&lt;&gt;0,AB146=" "),"T"," ")</f>
        <v xml:space="preserve"> </v>
      </c>
      <c r="AA147" s="385" t="str">
        <f t="shared" si="74"/>
        <v>L</v>
      </c>
      <c r="AB147" s="385" t="str">
        <f t="shared" si="75"/>
        <v>B</v>
      </c>
      <c r="AC147" s="385">
        <f t="shared" si="68"/>
        <v>4</v>
      </c>
      <c r="AD147" s="382">
        <f t="shared" si="81"/>
        <v>4</v>
      </c>
      <c r="AE147" s="381">
        <f t="shared" si="89"/>
        <v>0</v>
      </c>
      <c r="AF147" s="382">
        <f t="shared" si="90"/>
        <v>12</v>
      </c>
      <c r="AH147" s="338" t="str">
        <f>IF($B147=0,0,IF(ISEVEN($B147),"E","O"))</f>
        <v>O</v>
      </c>
      <c r="AJ147" s="380" t="str">
        <f t="shared" ref="AJ147:AJ210" si="96">IF(AND(AH141&lt;&gt;AH147,AH141&lt;&gt;0,AH147&lt;&gt;0,AL146=" "),"T"," ")</f>
        <v xml:space="preserve"> </v>
      </c>
      <c r="AK147" s="380" t="str">
        <f t="shared" si="76"/>
        <v>L</v>
      </c>
      <c r="AL147" s="380" t="str">
        <f t="shared" si="77"/>
        <v>R</v>
      </c>
      <c r="AM147" s="380">
        <f t="shared" si="93"/>
        <v>10</v>
      </c>
      <c r="AN147" s="378">
        <f t="shared" si="82"/>
        <v>10</v>
      </c>
      <c r="AO147" s="377">
        <f t="shared" si="91"/>
        <v>0</v>
      </c>
      <c r="AP147" s="378">
        <f t="shared" si="92"/>
        <v>-29</v>
      </c>
    </row>
    <row r="148" spans="1:42">
      <c r="A148" s="327">
        <f t="shared" si="83"/>
        <v>138</v>
      </c>
      <c r="B148" s="328">
        <f>Data!B148</f>
        <v>3</v>
      </c>
      <c r="D148" s="334" t="str">
        <f>IF(B148=0,0,IF(MOD(B148,3)=1,"A",IF(MOD(B148,3)=2,"B","C")))</f>
        <v>C</v>
      </c>
      <c r="E148" s="370"/>
      <c r="F148" s="372" t="str">
        <f t="shared" si="69"/>
        <v xml:space="preserve"> </v>
      </c>
      <c r="G148" s="372" t="str">
        <f t="shared" si="70"/>
        <v>L</v>
      </c>
      <c r="H148" s="372">
        <f t="shared" si="71"/>
        <v>0</v>
      </c>
      <c r="I148" s="372">
        <f t="shared" ref="I148:I211" si="97">IF(G148=" ",I147,IF(G148="W",1,IF(G148="L",I147+1,I147)))</f>
        <v>5</v>
      </c>
      <c r="J148" s="371">
        <f t="shared" si="78"/>
        <v>5</v>
      </c>
      <c r="K148" s="370">
        <f t="shared" si="84"/>
        <v>0</v>
      </c>
      <c r="L148" s="371">
        <f t="shared" si="85"/>
        <v>-35</v>
      </c>
      <c r="N148" s="341">
        <f t="shared" si="79"/>
        <v>1</v>
      </c>
      <c r="P148" s="376" t="str">
        <f t="shared" si="94"/>
        <v xml:space="preserve"> </v>
      </c>
      <c r="Q148" s="376" t="str">
        <f t="shared" si="72"/>
        <v>W</v>
      </c>
      <c r="R148" s="376" t="str">
        <f t="shared" si="73"/>
        <v xml:space="preserve"> </v>
      </c>
      <c r="S148" s="376">
        <f t="shared" ref="S148:S211" si="98">IF(Q148=" ",S147,IF(Q148="W",1,IF(Q148="L",S147+1,S147)))</f>
        <v>1</v>
      </c>
      <c r="T148" s="374">
        <f t="shared" si="80"/>
        <v>0</v>
      </c>
      <c r="U148" s="373">
        <f t="shared" si="86"/>
        <v>18</v>
      </c>
      <c r="V148" s="374">
        <f t="shared" si="87"/>
        <v>-26</v>
      </c>
      <c r="X148" s="345" t="str">
        <f t="shared" si="88"/>
        <v>C</v>
      </c>
      <c r="Z148" s="385" t="str">
        <f t="shared" si="95"/>
        <v xml:space="preserve"> </v>
      </c>
      <c r="AA148" s="385" t="str">
        <f t="shared" si="74"/>
        <v>L</v>
      </c>
      <c r="AB148" s="385">
        <f t="shared" si="75"/>
        <v>0</v>
      </c>
      <c r="AC148" s="385">
        <f t="shared" ref="AC148:AC211" si="99">IF(AA148=" ",AC147,IF(AA148="W",1,IF(AA148="L",AC147+1,AC147)))</f>
        <v>5</v>
      </c>
      <c r="AD148" s="382">
        <f t="shared" si="81"/>
        <v>5</v>
      </c>
      <c r="AE148" s="381">
        <f t="shared" si="89"/>
        <v>0</v>
      </c>
      <c r="AF148" s="382">
        <f t="shared" si="90"/>
        <v>7</v>
      </c>
      <c r="AH148" s="338" t="str">
        <f>IF($B148=0,0,INDEX($AS$12:$AT$47,$B148,2))</f>
        <v>R</v>
      </c>
      <c r="AJ148" s="380" t="str">
        <f t="shared" si="96"/>
        <v xml:space="preserve"> </v>
      </c>
      <c r="AK148" s="380" t="str">
        <f t="shared" si="76"/>
        <v>W</v>
      </c>
      <c r="AL148" s="380" t="str">
        <f t="shared" si="77"/>
        <v xml:space="preserve"> </v>
      </c>
      <c r="AM148" s="380">
        <f t="shared" si="93"/>
        <v>9</v>
      </c>
      <c r="AN148" s="378">
        <f t="shared" si="82"/>
        <v>0</v>
      </c>
      <c r="AO148" s="377">
        <f t="shared" si="91"/>
        <v>20</v>
      </c>
      <c r="AP148" s="378">
        <f t="shared" si="92"/>
        <v>-9</v>
      </c>
    </row>
    <row r="149" spans="1:42">
      <c r="A149" s="327">
        <f t="shared" si="83"/>
        <v>139</v>
      </c>
      <c r="B149" s="328">
        <f>Data!B149</f>
        <v>27</v>
      </c>
      <c r="D149" s="334">
        <f>IF(AND(B149&gt;0,B149&lt;=12),1,IF(AND(B149&gt;12,B149&lt;=24),2,IF(AND(B149&gt;24,B149&lt;=36),3,0)))</f>
        <v>3</v>
      </c>
      <c r="E149" s="370"/>
      <c r="F149" s="372" t="str">
        <f t="shared" ref="F149:F212" si="100">IF(AND(D143&lt;&gt;D149,D143&lt;&gt;0,D149&lt;&gt;0,H148=" "),"T"," ")</f>
        <v xml:space="preserve"> </v>
      </c>
      <c r="G149" s="372" t="str">
        <f t="shared" ref="G149:G212" si="101">IF(H148=" "," ",IF(D149=H148,"W","L"))</f>
        <v>L</v>
      </c>
      <c r="H149" s="372" t="str">
        <f t="shared" ref="H149:H212" si="102">IF(OR(F149="T",G149="L"),D144," ")</f>
        <v>C</v>
      </c>
      <c r="I149" s="372">
        <f t="shared" si="97"/>
        <v>6</v>
      </c>
      <c r="J149" s="371">
        <f t="shared" si="78"/>
        <v>6</v>
      </c>
      <c r="K149" s="370">
        <f t="shared" si="84"/>
        <v>0</v>
      </c>
      <c r="L149" s="371">
        <f t="shared" si="85"/>
        <v>-41</v>
      </c>
      <c r="N149" s="341">
        <f t="shared" si="79"/>
        <v>3</v>
      </c>
      <c r="P149" s="376" t="str">
        <f t="shared" si="94"/>
        <v xml:space="preserve"> </v>
      </c>
      <c r="Q149" s="376" t="str">
        <f t="shared" ref="Q149:Q212" si="103">IF(R148=" "," ",IF(N149=R148,"W","L"))</f>
        <v xml:space="preserve"> </v>
      </c>
      <c r="R149" s="376" t="str">
        <f t="shared" ref="R149:R212" si="104">IF(OR(P149="T",Q149="L"),N144," ")</f>
        <v xml:space="preserve"> </v>
      </c>
      <c r="S149" s="376">
        <f t="shared" si="98"/>
        <v>1</v>
      </c>
      <c r="T149" s="374">
        <f t="shared" si="80"/>
        <v>0</v>
      </c>
      <c r="U149" s="373">
        <f t="shared" si="86"/>
        <v>0</v>
      </c>
      <c r="V149" s="374">
        <f t="shared" si="87"/>
        <v>-26</v>
      </c>
      <c r="X149" s="345" t="str">
        <f t="shared" si="88"/>
        <v>C</v>
      </c>
      <c r="Z149" s="385" t="str">
        <f t="shared" si="95"/>
        <v xml:space="preserve"> </v>
      </c>
      <c r="AA149" s="385" t="str">
        <f t="shared" ref="AA149:AA212" si="105">IF(AB148=" "," ",IF(X149=AB148,"W","L"))</f>
        <v>L</v>
      </c>
      <c r="AB149" s="385" t="str">
        <f t="shared" ref="AB149:AB212" si="106">IF(OR(Z149="T",AA149="L"),X144," ")</f>
        <v>C</v>
      </c>
      <c r="AC149" s="385">
        <f t="shared" si="99"/>
        <v>6</v>
      </c>
      <c r="AD149" s="382">
        <f t="shared" si="81"/>
        <v>6</v>
      </c>
      <c r="AE149" s="381">
        <f t="shared" si="89"/>
        <v>0</v>
      </c>
      <c r="AF149" s="382">
        <f t="shared" si="90"/>
        <v>1</v>
      </c>
      <c r="AH149" s="338" t="str">
        <f>IF($B149=0,0,IF($B149&lt;=18,"L","H"))</f>
        <v>H</v>
      </c>
      <c r="AJ149" s="380" t="str">
        <f t="shared" si="96"/>
        <v xml:space="preserve"> </v>
      </c>
      <c r="AK149" s="380" t="str">
        <f t="shared" ref="AK149:AK212" si="107">IF(AL148=" "," ",IF(AH149=AL148,"W","L"))</f>
        <v xml:space="preserve"> </v>
      </c>
      <c r="AL149" s="380" t="str">
        <f t="shared" ref="AL149:AL212" si="108">IF(OR(AJ149="T",AK149="L"),AH144," ")</f>
        <v xml:space="preserve"> </v>
      </c>
      <c r="AM149" s="380">
        <f t="shared" si="93"/>
        <v>9</v>
      </c>
      <c r="AN149" s="378">
        <f t="shared" si="82"/>
        <v>0</v>
      </c>
      <c r="AO149" s="377">
        <f t="shared" si="91"/>
        <v>0</v>
      </c>
      <c r="AP149" s="378">
        <f t="shared" si="92"/>
        <v>-9</v>
      </c>
    </row>
    <row r="150" spans="1:42">
      <c r="A150" s="327">
        <f t="shared" si="83"/>
        <v>140</v>
      </c>
      <c r="B150" s="328">
        <f>Data!B150</f>
        <v>0</v>
      </c>
      <c r="D150" s="334">
        <f>IF(B150=0,0,IF(MOD(B150,3)=1,"A",IF(MOD(B150,3)=2,"B","C")))</f>
        <v>0</v>
      </c>
      <c r="E150" s="370"/>
      <c r="F150" s="372" t="str">
        <f t="shared" si="100"/>
        <v xml:space="preserve"> </v>
      </c>
      <c r="G150" s="372" t="str">
        <f t="shared" si="101"/>
        <v>L</v>
      </c>
      <c r="H150" s="372">
        <f t="shared" si="102"/>
        <v>1</v>
      </c>
      <c r="I150" s="372">
        <f t="shared" si="97"/>
        <v>7</v>
      </c>
      <c r="J150" s="371">
        <f t="shared" si="78"/>
        <v>7</v>
      </c>
      <c r="K150" s="370">
        <f t="shared" si="84"/>
        <v>0</v>
      </c>
      <c r="L150" s="371">
        <f t="shared" si="85"/>
        <v>-48</v>
      </c>
      <c r="N150" s="341">
        <f t="shared" si="79"/>
        <v>0</v>
      </c>
      <c r="P150" s="376" t="str">
        <f t="shared" si="94"/>
        <v xml:space="preserve"> </v>
      </c>
      <c r="Q150" s="376" t="str">
        <f t="shared" si="103"/>
        <v xml:space="preserve"> </v>
      </c>
      <c r="R150" s="376" t="str">
        <f t="shared" si="104"/>
        <v xml:space="preserve"> </v>
      </c>
      <c r="S150" s="376">
        <f t="shared" si="98"/>
        <v>1</v>
      </c>
      <c r="T150" s="374">
        <f t="shared" si="80"/>
        <v>0</v>
      </c>
      <c r="U150" s="373">
        <f t="shared" si="86"/>
        <v>0</v>
      </c>
      <c r="V150" s="374">
        <f t="shared" si="87"/>
        <v>-26</v>
      </c>
      <c r="X150" s="345">
        <f t="shared" si="88"/>
        <v>0</v>
      </c>
      <c r="Z150" s="385" t="str">
        <f t="shared" si="95"/>
        <v xml:space="preserve"> </v>
      </c>
      <c r="AA150" s="385" t="str">
        <f t="shared" si="105"/>
        <v>L</v>
      </c>
      <c r="AB150" s="385" t="str">
        <f t="shared" si="106"/>
        <v>A</v>
      </c>
      <c r="AC150" s="385">
        <f t="shared" si="99"/>
        <v>7</v>
      </c>
      <c r="AD150" s="382">
        <f t="shared" si="81"/>
        <v>7</v>
      </c>
      <c r="AE150" s="381">
        <f t="shared" si="89"/>
        <v>0</v>
      </c>
      <c r="AF150" s="382">
        <f t="shared" si="90"/>
        <v>-6</v>
      </c>
      <c r="AH150" s="338">
        <f>IF($B150=0,0,IF(ISEVEN($B150),"E","O"))</f>
        <v>0</v>
      </c>
      <c r="AJ150" s="380" t="str">
        <f t="shared" si="96"/>
        <v xml:space="preserve"> </v>
      </c>
      <c r="AK150" s="380" t="str">
        <f t="shared" si="107"/>
        <v xml:space="preserve"> </v>
      </c>
      <c r="AL150" s="380" t="str">
        <f t="shared" si="108"/>
        <v xml:space="preserve"> </v>
      </c>
      <c r="AM150" s="380">
        <f t="shared" si="93"/>
        <v>9</v>
      </c>
      <c r="AN150" s="378">
        <f t="shared" si="82"/>
        <v>0</v>
      </c>
      <c r="AO150" s="377">
        <f t="shared" si="91"/>
        <v>0</v>
      </c>
      <c r="AP150" s="378">
        <f t="shared" si="92"/>
        <v>-9</v>
      </c>
    </row>
    <row r="151" spans="1:42">
      <c r="A151" s="327">
        <f t="shared" si="83"/>
        <v>141</v>
      </c>
      <c r="B151" s="328">
        <f>Data!B151</f>
        <v>7</v>
      </c>
      <c r="D151" s="334">
        <f>IF(AND(B151&gt;0,B151&lt;=12),1,IF(AND(B151&gt;12,B151&lt;=24),2,IF(AND(B151&gt;24,B151&lt;=36),3,0)))</f>
        <v>1</v>
      </c>
      <c r="E151" s="370"/>
      <c r="F151" s="372" t="str">
        <f t="shared" si="100"/>
        <v xml:space="preserve"> </v>
      </c>
      <c r="G151" s="372" t="str">
        <f t="shared" si="101"/>
        <v>W</v>
      </c>
      <c r="H151" s="372" t="str">
        <f t="shared" si="102"/>
        <v xml:space="preserve"> </v>
      </c>
      <c r="I151" s="372">
        <f t="shared" si="97"/>
        <v>1</v>
      </c>
      <c r="J151" s="371">
        <f t="shared" si="78"/>
        <v>0</v>
      </c>
      <c r="K151" s="370">
        <f t="shared" si="84"/>
        <v>21</v>
      </c>
      <c r="L151" s="371">
        <f t="shared" si="85"/>
        <v>-27</v>
      </c>
      <c r="N151" s="341">
        <f t="shared" si="79"/>
        <v>1</v>
      </c>
      <c r="P151" s="376" t="str">
        <f t="shared" si="94"/>
        <v xml:space="preserve"> </v>
      </c>
      <c r="Q151" s="376" t="str">
        <f t="shared" si="103"/>
        <v xml:space="preserve"> </v>
      </c>
      <c r="R151" s="376" t="str">
        <f t="shared" si="104"/>
        <v xml:space="preserve"> </v>
      </c>
      <c r="S151" s="376">
        <f t="shared" si="98"/>
        <v>1</v>
      </c>
      <c r="T151" s="374">
        <f t="shared" si="80"/>
        <v>0</v>
      </c>
      <c r="U151" s="373">
        <f t="shared" si="86"/>
        <v>0</v>
      </c>
      <c r="V151" s="374">
        <f t="shared" si="87"/>
        <v>-26</v>
      </c>
      <c r="X151" s="345" t="str">
        <f t="shared" si="88"/>
        <v>A</v>
      </c>
      <c r="Z151" s="385" t="str">
        <f t="shared" si="95"/>
        <v xml:space="preserve"> </v>
      </c>
      <c r="AA151" s="385" t="str">
        <f t="shared" si="105"/>
        <v>W</v>
      </c>
      <c r="AB151" s="385" t="str">
        <f t="shared" si="106"/>
        <v xml:space="preserve"> </v>
      </c>
      <c r="AC151" s="385">
        <f t="shared" si="99"/>
        <v>1</v>
      </c>
      <c r="AD151" s="382">
        <f t="shared" si="81"/>
        <v>0</v>
      </c>
      <c r="AE151" s="381">
        <f t="shared" si="89"/>
        <v>21</v>
      </c>
      <c r="AF151" s="382">
        <f t="shared" si="90"/>
        <v>15</v>
      </c>
      <c r="AH151" s="338" t="str">
        <f>IF($B151=0,0,INDEX($AS$12:$AT$47,$B151,2))</f>
        <v>R</v>
      </c>
      <c r="AJ151" s="380" t="str">
        <f t="shared" si="96"/>
        <v>T</v>
      </c>
      <c r="AK151" s="380" t="str">
        <f t="shared" si="107"/>
        <v xml:space="preserve"> </v>
      </c>
      <c r="AL151" s="380" t="str">
        <f t="shared" si="108"/>
        <v>H</v>
      </c>
      <c r="AM151" s="380">
        <f t="shared" si="93"/>
        <v>9</v>
      </c>
      <c r="AN151" s="378">
        <f t="shared" si="82"/>
        <v>9</v>
      </c>
      <c r="AO151" s="377">
        <f t="shared" si="91"/>
        <v>0</v>
      </c>
      <c r="AP151" s="378">
        <f t="shared" si="92"/>
        <v>-18</v>
      </c>
    </row>
    <row r="152" spans="1:42">
      <c r="A152" s="327">
        <f t="shared" si="83"/>
        <v>142</v>
      </c>
      <c r="B152" s="328">
        <f>Data!B152</f>
        <v>34</v>
      </c>
      <c r="D152" s="334" t="str">
        <f>IF(B152=0,0,IF(MOD(B152,3)=1,"A",IF(MOD(B152,3)=2,"B","C")))</f>
        <v>A</v>
      </c>
      <c r="E152" s="370"/>
      <c r="F152" s="372" t="str">
        <f t="shared" si="100"/>
        <v>T</v>
      </c>
      <c r="G152" s="372" t="str">
        <f t="shared" si="101"/>
        <v xml:space="preserve"> </v>
      </c>
      <c r="H152" s="372">
        <f t="shared" si="102"/>
        <v>2</v>
      </c>
      <c r="I152" s="372">
        <f t="shared" si="97"/>
        <v>1</v>
      </c>
      <c r="J152" s="371">
        <f t="shared" si="78"/>
        <v>1</v>
      </c>
      <c r="K152" s="370">
        <f t="shared" si="84"/>
        <v>0</v>
      </c>
      <c r="L152" s="371">
        <f t="shared" si="85"/>
        <v>-28</v>
      </c>
      <c r="N152" s="341">
        <f t="shared" si="79"/>
        <v>3</v>
      </c>
      <c r="P152" s="376" t="str">
        <f t="shared" si="94"/>
        <v xml:space="preserve"> </v>
      </c>
      <c r="Q152" s="376" t="str">
        <f t="shared" si="103"/>
        <v xml:space="preserve"> </v>
      </c>
      <c r="R152" s="376" t="str">
        <f t="shared" si="104"/>
        <v xml:space="preserve"> </v>
      </c>
      <c r="S152" s="376">
        <f t="shared" si="98"/>
        <v>1</v>
      </c>
      <c r="T152" s="374">
        <f t="shared" si="80"/>
        <v>0</v>
      </c>
      <c r="U152" s="373">
        <f t="shared" si="86"/>
        <v>0</v>
      </c>
      <c r="V152" s="374">
        <f t="shared" si="87"/>
        <v>-26</v>
      </c>
      <c r="X152" s="345" t="str">
        <f t="shared" si="88"/>
        <v>A</v>
      </c>
      <c r="Z152" s="385" t="str">
        <f t="shared" si="95"/>
        <v>T</v>
      </c>
      <c r="AA152" s="385" t="str">
        <f t="shared" si="105"/>
        <v xml:space="preserve"> </v>
      </c>
      <c r="AB152" s="385" t="str">
        <f t="shared" si="106"/>
        <v>B</v>
      </c>
      <c r="AC152" s="385">
        <f t="shared" si="99"/>
        <v>1</v>
      </c>
      <c r="AD152" s="382">
        <f t="shared" si="81"/>
        <v>1</v>
      </c>
      <c r="AE152" s="381">
        <f t="shared" si="89"/>
        <v>0</v>
      </c>
      <c r="AF152" s="382">
        <f t="shared" si="90"/>
        <v>14</v>
      </c>
      <c r="AH152" s="338" t="str">
        <f>IF($B152=0,0,IF($B152&lt;=18,"L","H"))</f>
        <v>H</v>
      </c>
      <c r="AJ152" s="380" t="str">
        <f t="shared" si="96"/>
        <v xml:space="preserve"> </v>
      </c>
      <c r="AK152" s="380" t="str">
        <f t="shared" si="107"/>
        <v>W</v>
      </c>
      <c r="AL152" s="380" t="str">
        <f t="shared" si="108"/>
        <v xml:space="preserve"> </v>
      </c>
      <c r="AM152" s="380">
        <f t="shared" si="93"/>
        <v>8</v>
      </c>
      <c r="AN152" s="378">
        <f t="shared" si="82"/>
        <v>0</v>
      </c>
      <c r="AO152" s="377">
        <f t="shared" si="91"/>
        <v>18</v>
      </c>
      <c r="AP152" s="378">
        <f t="shared" si="92"/>
        <v>0</v>
      </c>
    </row>
    <row r="153" spans="1:42">
      <c r="A153" s="327">
        <f t="shared" si="83"/>
        <v>143</v>
      </c>
      <c r="B153" s="328">
        <f>Data!B153</f>
        <v>1</v>
      </c>
      <c r="D153" s="334">
        <f>IF(AND(B153&gt;0,B153&lt;=12),1,IF(AND(B153&gt;12,B153&lt;=24),2,IF(AND(B153&gt;24,B153&lt;=36),3,0)))</f>
        <v>1</v>
      </c>
      <c r="E153" s="370"/>
      <c r="F153" s="372" t="str">
        <f t="shared" si="100"/>
        <v xml:space="preserve"> </v>
      </c>
      <c r="G153" s="372" t="str">
        <f t="shared" si="101"/>
        <v>L</v>
      </c>
      <c r="H153" s="372" t="str">
        <f t="shared" si="102"/>
        <v>C</v>
      </c>
      <c r="I153" s="372">
        <f t="shared" si="97"/>
        <v>2</v>
      </c>
      <c r="J153" s="371">
        <f t="shared" si="78"/>
        <v>2</v>
      </c>
      <c r="K153" s="370">
        <f t="shared" si="84"/>
        <v>0</v>
      </c>
      <c r="L153" s="371">
        <f t="shared" si="85"/>
        <v>-30</v>
      </c>
      <c r="N153" s="341">
        <f t="shared" si="79"/>
        <v>1</v>
      </c>
      <c r="P153" s="376" t="str">
        <f t="shared" si="94"/>
        <v>T</v>
      </c>
      <c r="Q153" s="376" t="str">
        <f t="shared" si="103"/>
        <v xml:space="preserve"> </v>
      </c>
      <c r="R153" s="376">
        <f t="shared" si="104"/>
        <v>1</v>
      </c>
      <c r="S153" s="376">
        <f t="shared" si="98"/>
        <v>1</v>
      </c>
      <c r="T153" s="374">
        <f t="shared" si="80"/>
        <v>1</v>
      </c>
      <c r="U153" s="373">
        <f t="shared" si="86"/>
        <v>0</v>
      </c>
      <c r="V153" s="374">
        <f t="shared" si="87"/>
        <v>-27</v>
      </c>
      <c r="X153" s="345" t="str">
        <f t="shared" si="88"/>
        <v>A</v>
      </c>
      <c r="Z153" s="385" t="str">
        <f t="shared" si="95"/>
        <v xml:space="preserve"> </v>
      </c>
      <c r="AA153" s="385" t="str">
        <f t="shared" si="105"/>
        <v>L</v>
      </c>
      <c r="AB153" s="385" t="str">
        <f t="shared" si="106"/>
        <v>C</v>
      </c>
      <c r="AC153" s="385">
        <f t="shared" si="99"/>
        <v>2</v>
      </c>
      <c r="AD153" s="382">
        <f t="shared" si="81"/>
        <v>2</v>
      </c>
      <c r="AE153" s="381">
        <f t="shared" si="89"/>
        <v>0</v>
      </c>
      <c r="AF153" s="382">
        <f t="shared" si="90"/>
        <v>12</v>
      </c>
      <c r="AH153" s="338" t="str">
        <f>IF($B153=0,0,IF(ISEVEN($B153),"E","O"))</f>
        <v>O</v>
      </c>
      <c r="AJ153" s="380" t="str">
        <f t="shared" si="96"/>
        <v xml:space="preserve"> </v>
      </c>
      <c r="AK153" s="380" t="str">
        <f t="shared" si="107"/>
        <v xml:space="preserve"> </v>
      </c>
      <c r="AL153" s="380" t="str">
        <f t="shared" si="108"/>
        <v xml:space="preserve"> </v>
      </c>
      <c r="AM153" s="380">
        <f t="shared" si="93"/>
        <v>8</v>
      </c>
      <c r="AN153" s="378">
        <f t="shared" si="82"/>
        <v>0</v>
      </c>
      <c r="AO153" s="377">
        <f t="shared" si="91"/>
        <v>0</v>
      </c>
      <c r="AP153" s="378">
        <f t="shared" si="92"/>
        <v>0</v>
      </c>
    </row>
    <row r="154" spans="1:42">
      <c r="A154" s="327">
        <f t="shared" si="83"/>
        <v>144</v>
      </c>
      <c r="B154" s="328">
        <f>Data!B154</f>
        <v>2</v>
      </c>
      <c r="D154" s="334" t="str">
        <f>IF(B154=0,0,IF(MOD(B154,3)=1,"A",IF(MOD(B154,3)=2,"B","C")))</f>
        <v>B</v>
      </c>
      <c r="E154" s="370"/>
      <c r="F154" s="372" t="str">
        <f t="shared" si="100"/>
        <v xml:space="preserve"> </v>
      </c>
      <c r="G154" s="372" t="str">
        <f t="shared" si="101"/>
        <v>L</v>
      </c>
      <c r="H154" s="372">
        <f t="shared" si="102"/>
        <v>3</v>
      </c>
      <c r="I154" s="372">
        <f t="shared" si="97"/>
        <v>3</v>
      </c>
      <c r="J154" s="371">
        <f t="shared" si="78"/>
        <v>3</v>
      </c>
      <c r="K154" s="370">
        <f t="shared" si="84"/>
        <v>0</v>
      </c>
      <c r="L154" s="371">
        <f t="shared" si="85"/>
        <v>-33</v>
      </c>
      <c r="N154" s="341">
        <f t="shared" si="79"/>
        <v>1</v>
      </c>
      <c r="P154" s="376" t="str">
        <f t="shared" si="94"/>
        <v xml:space="preserve"> </v>
      </c>
      <c r="Q154" s="376" t="str">
        <f t="shared" si="103"/>
        <v>W</v>
      </c>
      <c r="R154" s="376" t="str">
        <f t="shared" si="104"/>
        <v xml:space="preserve"> </v>
      </c>
      <c r="S154" s="376">
        <f t="shared" si="98"/>
        <v>1</v>
      </c>
      <c r="T154" s="374">
        <f t="shared" si="80"/>
        <v>0</v>
      </c>
      <c r="U154" s="373">
        <f t="shared" si="86"/>
        <v>3</v>
      </c>
      <c r="V154" s="374">
        <f t="shared" si="87"/>
        <v>-24</v>
      </c>
      <c r="X154" s="345" t="str">
        <f t="shared" si="88"/>
        <v>B</v>
      </c>
      <c r="Z154" s="385" t="str">
        <f t="shared" si="95"/>
        <v xml:space="preserve"> </v>
      </c>
      <c r="AA154" s="385" t="str">
        <f t="shared" si="105"/>
        <v>L</v>
      </c>
      <c r="AB154" s="385" t="str">
        <f t="shared" si="106"/>
        <v>C</v>
      </c>
      <c r="AC154" s="385">
        <f t="shared" si="99"/>
        <v>3</v>
      </c>
      <c r="AD154" s="382">
        <f t="shared" si="81"/>
        <v>3</v>
      </c>
      <c r="AE154" s="381">
        <f t="shared" si="89"/>
        <v>0</v>
      </c>
      <c r="AF154" s="382">
        <f t="shared" si="90"/>
        <v>9</v>
      </c>
      <c r="AH154" s="338" t="str">
        <f>IF($B154=0,0,INDEX($AS$12:$AT$47,$B154,2))</f>
        <v>B</v>
      </c>
      <c r="AJ154" s="380" t="str">
        <f t="shared" si="96"/>
        <v>T</v>
      </c>
      <c r="AK154" s="380" t="str">
        <f t="shared" si="107"/>
        <v xml:space="preserve"> </v>
      </c>
      <c r="AL154" s="380" t="str">
        <f t="shared" si="108"/>
        <v>H</v>
      </c>
      <c r="AM154" s="380">
        <f t="shared" si="93"/>
        <v>8</v>
      </c>
      <c r="AN154" s="378">
        <f t="shared" si="82"/>
        <v>8</v>
      </c>
      <c r="AO154" s="377">
        <f t="shared" si="91"/>
        <v>0</v>
      </c>
      <c r="AP154" s="378">
        <f t="shared" si="92"/>
        <v>-8</v>
      </c>
    </row>
    <row r="155" spans="1:42">
      <c r="A155" s="327">
        <f t="shared" si="83"/>
        <v>145</v>
      </c>
      <c r="B155" s="328">
        <f>Data!B155</f>
        <v>11</v>
      </c>
      <c r="D155" s="334">
        <f>IF(AND(B155&gt;0,B155&lt;=12),1,IF(AND(B155&gt;12,B155&lt;=24),2,IF(AND(B155&gt;24,B155&lt;=36),3,0)))</f>
        <v>1</v>
      </c>
      <c r="E155" s="370"/>
      <c r="F155" s="372" t="str">
        <f t="shared" si="100"/>
        <v xml:space="preserve"> </v>
      </c>
      <c r="G155" s="372" t="str">
        <f t="shared" si="101"/>
        <v>L</v>
      </c>
      <c r="H155" s="372">
        <f t="shared" si="102"/>
        <v>0</v>
      </c>
      <c r="I155" s="372">
        <f t="shared" si="97"/>
        <v>4</v>
      </c>
      <c r="J155" s="371">
        <f t="shared" si="78"/>
        <v>4</v>
      </c>
      <c r="K155" s="370">
        <f t="shared" si="84"/>
        <v>0</v>
      </c>
      <c r="L155" s="371">
        <f t="shared" si="85"/>
        <v>-37</v>
      </c>
      <c r="N155" s="341">
        <f t="shared" si="79"/>
        <v>1</v>
      </c>
      <c r="P155" s="376" t="str">
        <f t="shared" si="94"/>
        <v>T</v>
      </c>
      <c r="Q155" s="376" t="str">
        <f t="shared" si="103"/>
        <v xml:space="preserve"> </v>
      </c>
      <c r="R155" s="376">
        <f t="shared" si="104"/>
        <v>0</v>
      </c>
      <c r="S155" s="376">
        <f t="shared" si="98"/>
        <v>1</v>
      </c>
      <c r="T155" s="374">
        <f t="shared" si="80"/>
        <v>1</v>
      </c>
      <c r="U155" s="373">
        <f t="shared" si="86"/>
        <v>0</v>
      </c>
      <c r="V155" s="374">
        <f t="shared" si="87"/>
        <v>-25</v>
      </c>
      <c r="X155" s="345" t="str">
        <f t="shared" si="88"/>
        <v>B</v>
      </c>
      <c r="Z155" s="385" t="str">
        <f t="shared" si="95"/>
        <v xml:space="preserve"> </v>
      </c>
      <c r="AA155" s="385" t="str">
        <f t="shared" si="105"/>
        <v>L</v>
      </c>
      <c r="AB155" s="385">
        <f t="shared" si="106"/>
        <v>0</v>
      </c>
      <c r="AC155" s="385">
        <f t="shared" si="99"/>
        <v>4</v>
      </c>
      <c r="AD155" s="382">
        <f t="shared" si="81"/>
        <v>4</v>
      </c>
      <c r="AE155" s="381">
        <f t="shared" si="89"/>
        <v>0</v>
      </c>
      <c r="AF155" s="382">
        <f t="shared" si="90"/>
        <v>5</v>
      </c>
      <c r="AH155" s="338" t="str">
        <f>IF($B155=0,0,IF($B155&lt;=18,"L","H"))</f>
        <v>L</v>
      </c>
      <c r="AJ155" s="380" t="str">
        <f t="shared" si="96"/>
        <v xml:space="preserve"> </v>
      </c>
      <c r="AK155" s="380" t="str">
        <f t="shared" si="107"/>
        <v>L</v>
      </c>
      <c r="AL155" s="380">
        <f t="shared" si="108"/>
        <v>0</v>
      </c>
      <c r="AM155" s="380">
        <f t="shared" si="93"/>
        <v>9</v>
      </c>
      <c r="AN155" s="378">
        <f t="shared" si="82"/>
        <v>9</v>
      </c>
      <c r="AO155" s="377">
        <f t="shared" si="91"/>
        <v>0</v>
      </c>
      <c r="AP155" s="378">
        <f t="shared" si="92"/>
        <v>-17</v>
      </c>
    </row>
    <row r="156" spans="1:42">
      <c r="A156" s="327">
        <f t="shared" si="83"/>
        <v>146</v>
      </c>
      <c r="B156" s="328">
        <f>Data!B156</f>
        <v>36</v>
      </c>
      <c r="D156" s="334" t="str">
        <f>IF(B156=0,0,IF(MOD(B156,3)=1,"A",IF(MOD(B156,3)=2,"B","C")))</f>
        <v>C</v>
      </c>
      <c r="E156" s="370"/>
      <c r="F156" s="372" t="str">
        <f t="shared" si="100"/>
        <v xml:space="preserve"> </v>
      </c>
      <c r="G156" s="372" t="str">
        <f t="shared" si="101"/>
        <v>L</v>
      </c>
      <c r="H156" s="372">
        <f t="shared" si="102"/>
        <v>1</v>
      </c>
      <c r="I156" s="372">
        <f t="shared" si="97"/>
        <v>5</v>
      </c>
      <c r="J156" s="371">
        <f t="shared" si="78"/>
        <v>5</v>
      </c>
      <c r="K156" s="370">
        <f t="shared" si="84"/>
        <v>0</v>
      </c>
      <c r="L156" s="371">
        <f t="shared" si="85"/>
        <v>-42</v>
      </c>
      <c r="N156" s="341">
        <f t="shared" si="79"/>
        <v>3</v>
      </c>
      <c r="P156" s="376" t="str">
        <f t="shared" si="94"/>
        <v xml:space="preserve"> </v>
      </c>
      <c r="Q156" s="376" t="str">
        <f t="shared" si="103"/>
        <v>L</v>
      </c>
      <c r="R156" s="376">
        <f t="shared" si="104"/>
        <v>1</v>
      </c>
      <c r="S156" s="376">
        <f t="shared" si="98"/>
        <v>2</v>
      </c>
      <c r="T156" s="374">
        <f t="shared" si="80"/>
        <v>2</v>
      </c>
      <c r="U156" s="373">
        <f t="shared" si="86"/>
        <v>0</v>
      </c>
      <c r="V156" s="374">
        <f t="shared" si="87"/>
        <v>-27</v>
      </c>
      <c r="X156" s="345" t="str">
        <f t="shared" si="88"/>
        <v>C</v>
      </c>
      <c r="Z156" s="385" t="str">
        <f t="shared" si="95"/>
        <v xml:space="preserve"> </v>
      </c>
      <c r="AA156" s="385" t="str">
        <f t="shared" si="105"/>
        <v>L</v>
      </c>
      <c r="AB156" s="385" t="str">
        <f t="shared" si="106"/>
        <v>A</v>
      </c>
      <c r="AC156" s="385">
        <f t="shared" si="99"/>
        <v>5</v>
      </c>
      <c r="AD156" s="382">
        <f t="shared" si="81"/>
        <v>5</v>
      </c>
      <c r="AE156" s="381">
        <f t="shared" si="89"/>
        <v>0</v>
      </c>
      <c r="AF156" s="382">
        <f t="shared" si="90"/>
        <v>0</v>
      </c>
      <c r="AH156" s="338" t="str">
        <f>IF($B156=0,0,IF(ISEVEN($B156),"E","O"))</f>
        <v>E</v>
      </c>
      <c r="AJ156" s="380" t="str">
        <f t="shared" si="96"/>
        <v xml:space="preserve"> </v>
      </c>
      <c r="AK156" s="380" t="str">
        <f t="shared" si="107"/>
        <v>L</v>
      </c>
      <c r="AL156" s="380" t="str">
        <f t="shared" si="108"/>
        <v>R</v>
      </c>
      <c r="AM156" s="380">
        <f t="shared" si="93"/>
        <v>10</v>
      </c>
      <c r="AN156" s="378">
        <f t="shared" si="82"/>
        <v>10</v>
      </c>
      <c r="AO156" s="377">
        <f t="shared" si="91"/>
        <v>0</v>
      </c>
      <c r="AP156" s="378">
        <f t="shared" si="92"/>
        <v>-27</v>
      </c>
    </row>
    <row r="157" spans="1:42">
      <c r="A157" s="327">
        <f t="shared" si="83"/>
        <v>147</v>
      </c>
      <c r="B157" s="328">
        <f>Data!B157</f>
        <v>33</v>
      </c>
      <c r="D157" s="334">
        <f>IF(AND(B157&gt;0,B157&lt;=12),1,IF(AND(B157&gt;12,B157&lt;=24),2,IF(AND(B157&gt;24,B157&lt;=36),3,0)))</f>
        <v>3</v>
      </c>
      <c r="E157" s="370"/>
      <c r="F157" s="372" t="str">
        <f t="shared" si="100"/>
        <v xml:space="preserve"> </v>
      </c>
      <c r="G157" s="372" t="str">
        <f t="shared" si="101"/>
        <v>L</v>
      </c>
      <c r="H157" s="372" t="str">
        <f t="shared" si="102"/>
        <v>A</v>
      </c>
      <c r="I157" s="372">
        <f t="shared" si="97"/>
        <v>6</v>
      </c>
      <c r="J157" s="371">
        <f t="shared" si="78"/>
        <v>6</v>
      </c>
      <c r="K157" s="370">
        <f t="shared" si="84"/>
        <v>0</v>
      </c>
      <c r="L157" s="371">
        <f t="shared" si="85"/>
        <v>-48</v>
      </c>
      <c r="N157" s="341">
        <f t="shared" si="79"/>
        <v>3</v>
      </c>
      <c r="P157" s="376" t="str">
        <f t="shared" si="94"/>
        <v xml:space="preserve"> </v>
      </c>
      <c r="Q157" s="376" t="str">
        <f t="shared" si="103"/>
        <v>L</v>
      </c>
      <c r="R157" s="376">
        <f t="shared" si="104"/>
        <v>3</v>
      </c>
      <c r="S157" s="376">
        <f t="shared" si="98"/>
        <v>3</v>
      </c>
      <c r="T157" s="374">
        <f t="shared" si="80"/>
        <v>3</v>
      </c>
      <c r="U157" s="373">
        <f t="shared" si="86"/>
        <v>0</v>
      </c>
      <c r="V157" s="374">
        <f t="shared" si="87"/>
        <v>-30</v>
      </c>
      <c r="X157" s="345" t="str">
        <f t="shared" si="88"/>
        <v>C</v>
      </c>
      <c r="Z157" s="385" t="str">
        <f t="shared" si="95"/>
        <v xml:space="preserve"> </v>
      </c>
      <c r="AA157" s="385" t="str">
        <f t="shared" si="105"/>
        <v>L</v>
      </c>
      <c r="AB157" s="385" t="str">
        <f t="shared" si="106"/>
        <v>A</v>
      </c>
      <c r="AC157" s="385">
        <f t="shared" si="99"/>
        <v>6</v>
      </c>
      <c r="AD157" s="382">
        <f t="shared" si="81"/>
        <v>6</v>
      </c>
      <c r="AE157" s="381">
        <f t="shared" si="89"/>
        <v>0</v>
      </c>
      <c r="AF157" s="382">
        <f t="shared" si="90"/>
        <v>-6</v>
      </c>
      <c r="AH157" s="338" t="str">
        <f>IF($B157=0,0,INDEX($AS$12:$AT$47,$B157,2))</f>
        <v>B</v>
      </c>
      <c r="AJ157" s="380" t="str">
        <f t="shared" si="96"/>
        <v xml:space="preserve"> </v>
      </c>
      <c r="AK157" s="380" t="str">
        <f t="shared" si="107"/>
        <v>L</v>
      </c>
      <c r="AL157" s="380" t="str">
        <f t="shared" si="108"/>
        <v>H</v>
      </c>
      <c r="AM157" s="380">
        <f t="shared" si="93"/>
        <v>11</v>
      </c>
      <c r="AN157" s="378">
        <f t="shared" si="82"/>
        <v>11</v>
      </c>
      <c r="AO157" s="377">
        <f t="shared" si="91"/>
        <v>0</v>
      </c>
      <c r="AP157" s="378">
        <f t="shared" si="92"/>
        <v>-38</v>
      </c>
    </row>
    <row r="158" spans="1:42">
      <c r="A158" s="327">
        <f t="shared" si="83"/>
        <v>148</v>
      </c>
      <c r="B158" s="328">
        <f>Data!B158</f>
        <v>31</v>
      </c>
      <c r="D158" s="334" t="str">
        <f>IF(B158=0,0,IF(MOD(B158,3)=1,"A",IF(MOD(B158,3)=2,"B","C")))</f>
        <v>A</v>
      </c>
      <c r="E158" s="370"/>
      <c r="F158" s="372" t="str">
        <f t="shared" si="100"/>
        <v xml:space="preserve"> </v>
      </c>
      <c r="G158" s="372" t="str">
        <f t="shared" si="101"/>
        <v>W</v>
      </c>
      <c r="H158" s="372" t="str">
        <f t="shared" si="102"/>
        <v xml:space="preserve"> </v>
      </c>
      <c r="I158" s="372">
        <f t="shared" si="97"/>
        <v>1</v>
      </c>
      <c r="J158" s="371">
        <f t="shared" si="78"/>
        <v>0</v>
      </c>
      <c r="K158" s="370">
        <f t="shared" si="84"/>
        <v>18</v>
      </c>
      <c r="L158" s="371">
        <f t="shared" si="85"/>
        <v>-30</v>
      </c>
      <c r="N158" s="341">
        <f t="shared" si="79"/>
        <v>3</v>
      </c>
      <c r="P158" s="376" t="str">
        <f t="shared" si="94"/>
        <v xml:space="preserve"> </v>
      </c>
      <c r="Q158" s="376" t="str">
        <f t="shared" si="103"/>
        <v>W</v>
      </c>
      <c r="R158" s="376" t="str">
        <f t="shared" si="104"/>
        <v xml:space="preserve"> </v>
      </c>
      <c r="S158" s="376">
        <f t="shared" si="98"/>
        <v>1</v>
      </c>
      <c r="T158" s="374">
        <f t="shared" si="80"/>
        <v>0</v>
      </c>
      <c r="U158" s="373">
        <f t="shared" si="86"/>
        <v>9</v>
      </c>
      <c r="V158" s="374">
        <f t="shared" si="87"/>
        <v>-21</v>
      </c>
      <c r="X158" s="345" t="str">
        <f t="shared" si="88"/>
        <v>A</v>
      </c>
      <c r="Z158" s="385" t="str">
        <f t="shared" si="95"/>
        <v xml:space="preserve"> </v>
      </c>
      <c r="AA158" s="385" t="str">
        <f t="shared" si="105"/>
        <v>W</v>
      </c>
      <c r="AB158" s="385" t="str">
        <f t="shared" si="106"/>
        <v xml:space="preserve"> </v>
      </c>
      <c r="AC158" s="385">
        <f t="shared" si="99"/>
        <v>1</v>
      </c>
      <c r="AD158" s="382">
        <f t="shared" si="81"/>
        <v>0</v>
      </c>
      <c r="AE158" s="381">
        <f t="shared" si="89"/>
        <v>18</v>
      </c>
      <c r="AF158" s="382">
        <f t="shared" si="90"/>
        <v>12</v>
      </c>
      <c r="AH158" s="338" t="str">
        <f>IF($B158=0,0,IF($B158&lt;=18,"L","H"))</f>
        <v>H</v>
      </c>
      <c r="AJ158" s="380" t="str">
        <f t="shared" si="96"/>
        <v xml:space="preserve"> </v>
      </c>
      <c r="AK158" s="380" t="str">
        <f t="shared" si="107"/>
        <v>W</v>
      </c>
      <c r="AL158" s="380" t="str">
        <f t="shared" si="108"/>
        <v xml:space="preserve"> </v>
      </c>
      <c r="AM158" s="380">
        <f t="shared" si="93"/>
        <v>10</v>
      </c>
      <c r="AN158" s="378">
        <f t="shared" si="82"/>
        <v>0</v>
      </c>
      <c r="AO158" s="377">
        <f t="shared" si="91"/>
        <v>22</v>
      </c>
      <c r="AP158" s="378">
        <f t="shared" si="92"/>
        <v>-16</v>
      </c>
    </row>
    <row r="159" spans="1:42">
      <c r="A159" s="327">
        <f t="shared" si="83"/>
        <v>149</v>
      </c>
      <c r="B159" s="328">
        <f>Data!B159</f>
        <v>17</v>
      </c>
      <c r="D159" s="334">
        <f>IF(AND(B159&gt;0,B159&lt;=12),1,IF(AND(B159&gt;12,B159&lt;=24),2,IF(AND(B159&gt;24,B159&lt;=36),3,0)))</f>
        <v>2</v>
      </c>
      <c r="E159" s="370"/>
      <c r="F159" s="372" t="str">
        <f t="shared" si="100"/>
        <v>T</v>
      </c>
      <c r="G159" s="372" t="str">
        <f t="shared" si="101"/>
        <v xml:space="preserve"> </v>
      </c>
      <c r="H159" s="372" t="str">
        <f t="shared" si="102"/>
        <v>B</v>
      </c>
      <c r="I159" s="372">
        <f t="shared" si="97"/>
        <v>1</v>
      </c>
      <c r="J159" s="371">
        <f t="shared" si="78"/>
        <v>1</v>
      </c>
      <c r="K159" s="370">
        <f t="shared" si="84"/>
        <v>0</v>
      </c>
      <c r="L159" s="371">
        <f t="shared" si="85"/>
        <v>-31</v>
      </c>
      <c r="N159" s="341">
        <f t="shared" si="79"/>
        <v>2</v>
      </c>
      <c r="P159" s="376" t="str">
        <f t="shared" si="94"/>
        <v>T</v>
      </c>
      <c r="Q159" s="376" t="str">
        <f t="shared" si="103"/>
        <v xml:space="preserve"> </v>
      </c>
      <c r="R159" s="376">
        <f t="shared" si="104"/>
        <v>1</v>
      </c>
      <c r="S159" s="376">
        <f t="shared" si="98"/>
        <v>1</v>
      </c>
      <c r="T159" s="374">
        <f t="shared" si="80"/>
        <v>1</v>
      </c>
      <c r="U159" s="373">
        <f t="shared" si="86"/>
        <v>0</v>
      </c>
      <c r="V159" s="374">
        <f t="shared" si="87"/>
        <v>-22</v>
      </c>
      <c r="X159" s="345" t="str">
        <f t="shared" si="88"/>
        <v>B</v>
      </c>
      <c r="Z159" s="385" t="str">
        <f t="shared" si="95"/>
        <v>T</v>
      </c>
      <c r="AA159" s="385" t="str">
        <f t="shared" si="105"/>
        <v xml:space="preserve"> </v>
      </c>
      <c r="AB159" s="385" t="str">
        <f t="shared" si="106"/>
        <v>B</v>
      </c>
      <c r="AC159" s="385">
        <f t="shared" si="99"/>
        <v>1</v>
      </c>
      <c r="AD159" s="382">
        <f t="shared" si="81"/>
        <v>1</v>
      </c>
      <c r="AE159" s="381">
        <f t="shared" si="89"/>
        <v>0</v>
      </c>
      <c r="AF159" s="382">
        <f t="shared" si="90"/>
        <v>11</v>
      </c>
      <c r="AH159" s="338" t="str">
        <f>IF($B159=0,0,IF(ISEVEN($B159),"E","O"))</f>
        <v>O</v>
      </c>
      <c r="AJ159" s="380" t="str">
        <f t="shared" si="96"/>
        <v xml:space="preserve"> </v>
      </c>
      <c r="AK159" s="380" t="str">
        <f t="shared" si="107"/>
        <v xml:space="preserve"> </v>
      </c>
      <c r="AL159" s="380" t="str">
        <f t="shared" si="108"/>
        <v xml:space="preserve"> </v>
      </c>
      <c r="AM159" s="380">
        <f t="shared" si="93"/>
        <v>10</v>
      </c>
      <c r="AN159" s="378">
        <f t="shared" si="82"/>
        <v>0</v>
      </c>
      <c r="AO159" s="377">
        <f t="shared" si="91"/>
        <v>0</v>
      </c>
      <c r="AP159" s="378">
        <f t="shared" si="92"/>
        <v>-16</v>
      </c>
    </row>
    <row r="160" spans="1:42">
      <c r="A160" s="327">
        <f t="shared" si="83"/>
        <v>150</v>
      </c>
      <c r="B160" s="328">
        <f>Data!B160</f>
        <v>11</v>
      </c>
      <c r="D160" s="334" t="str">
        <f>IF(B160=0,0,IF(MOD(B160,3)=1,"A",IF(MOD(B160,3)=2,"B","C")))</f>
        <v>B</v>
      </c>
      <c r="E160" s="370"/>
      <c r="F160" s="372" t="str">
        <f t="shared" si="100"/>
        <v xml:space="preserve"> </v>
      </c>
      <c r="G160" s="372" t="str">
        <f t="shared" si="101"/>
        <v>W</v>
      </c>
      <c r="H160" s="372" t="str">
        <f t="shared" si="102"/>
        <v xml:space="preserve"> </v>
      </c>
      <c r="I160" s="372">
        <f t="shared" si="97"/>
        <v>1</v>
      </c>
      <c r="J160" s="371">
        <f t="shared" si="78"/>
        <v>0</v>
      </c>
      <c r="K160" s="370">
        <f t="shared" si="84"/>
        <v>3</v>
      </c>
      <c r="L160" s="371">
        <f t="shared" si="85"/>
        <v>-28</v>
      </c>
      <c r="N160" s="341">
        <f t="shared" si="79"/>
        <v>1</v>
      </c>
      <c r="P160" s="376" t="str">
        <f t="shared" si="94"/>
        <v xml:space="preserve"> </v>
      </c>
      <c r="Q160" s="376" t="str">
        <f t="shared" si="103"/>
        <v>W</v>
      </c>
      <c r="R160" s="376" t="str">
        <f t="shared" si="104"/>
        <v xml:space="preserve"> </v>
      </c>
      <c r="S160" s="376">
        <f t="shared" si="98"/>
        <v>1</v>
      </c>
      <c r="T160" s="374">
        <f t="shared" si="80"/>
        <v>0</v>
      </c>
      <c r="U160" s="373">
        <f t="shared" si="86"/>
        <v>3</v>
      </c>
      <c r="V160" s="374">
        <f t="shared" si="87"/>
        <v>-19</v>
      </c>
      <c r="X160" s="345" t="str">
        <f t="shared" si="88"/>
        <v>B</v>
      </c>
      <c r="Z160" s="385" t="str">
        <f t="shared" si="95"/>
        <v xml:space="preserve"> </v>
      </c>
      <c r="AA160" s="385" t="str">
        <f t="shared" si="105"/>
        <v>W</v>
      </c>
      <c r="AB160" s="385" t="str">
        <f t="shared" si="106"/>
        <v xml:space="preserve"> </v>
      </c>
      <c r="AC160" s="385">
        <f t="shared" si="99"/>
        <v>1</v>
      </c>
      <c r="AD160" s="382">
        <f t="shared" si="81"/>
        <v>0</v>
      </c>
      <c r="AE160" s="381">
        <f t="shared" si="89"/>
        <v>3</v>
      </c>
      <c r="AF160" s="382">
        <f t="shared" si="90"/>
        <v>14</v>
      </c>
      <c r="AH160" s="338" t="str">
        <f>IF($B160=0,0,INDEX($AS$12:$AT$47,$B160,2))</f>
        <v>B</v>
      </c>
      <c r="AJ160" s="380" t="str">
        <f t="shared" si="96"/>
        <v xml:space="preserve"> </v>
      </c>
      <c r="AK160" s="380" t="str">
        <f t="shared" si="107"/>
        <v xml:space="preserve"> </v>
      </c>
      <c r="AL160" s="380" t="str">
        <f t="shared" si="108"/>
        <v xml:space="preserve"> </v>
      </c>
      <c r="AM160" s="380">
        <f t="shared" si="93"/>
        <v>10</v>
      </c>
      <c r="AN160" s="378">
        <f t="shared" si="82"/>
        <v>0</v>
      </c>
      <c r="AO160" s="377">
        <f t="shared" si="91"/>
        <v>0</v>
      </c>
      <c r="AP160" s="378">
        <f t="shared" si="92"/>
        <v>-16</v>
      </c>
    </row>
    <row r="161" spans="1:42">
      <c r="A161" s="327">
        <f t="shared" si="83"/>
        <v>151</v>
      </c>
      <c r="B161" s="328">
        <f>Data!B161</f>
        <v>4</v>
      </c>
      <c r="D161" s="334">
        <f>IF(AND(B161&gt;0,B161&lt;=12),1,IF(AND(B161&gt;12,B161&lt;=24),2,IF(AND(B161&gt;24,B161&lt;=36),3,0)))</f>
        <v>1</v>
      </c>
      <c r="E161" s="370"/>
      <c r="F161" s="372" t="str">
        <f t="shared" si="100"/>
        <v xml:space="preserve"> </v>
      </c>
      <c r="G161" s="372" t="str">
        <f t="shared" si="101"/>
        <v xml:space="preserve"> </v>
      </c>
      <c r="H161" s="372" t="str">
        <f t="shared" si="102"/>
        <v xml:space="preserve"> </v>
      </c>
      <c r="I161" s="372">
        <f t="shared" si="97"/>
        <v>1</v>
      </c>
      <c r="J161" s="371">
        <f t="shared" si="78"/>
        <v>0</v>
      </c>
      <c r="K161" s="370">
        <f t="shared" si="84"/>
        <v>0</v>
      </c>
      <c r="L161" s="371">
        <f t="shared" si="85"/>
        <v>-28</v>
      </c>
      <c r="N161" s="341">
        <f t="shared" si="79"/>
        <v>1</v>
      </c>
      <c r="P161" s="376" t="str">
        <f t="shared" si="94"/>
        <v xml:space="preserve"> </v>
      </c>
      <c r="Q161" s="376" t="str">
        <f t="shared" si="103"/>
        <v xml:space="preserve"> </v>
      </c>
      <c r="R161" s="376" t="str">
        <f t="shared" si="104"/>
        <v xml:space="preserve"> </v>
      </c>
      <c r="S161" s="376">
        <f t="shared" si="98"/>
        <v>1</v>
      </c>
      <c r="T161" s="374">
        <f t="shared" si="80"/>
        <v>0</v>
      </c>
      <c r="U161" s="373">
        <f t="shared" si="86"/>
        <v>0</v>
      </c>
      <c r="V161" s="374">
        <f t="shared" si="87"/>
        <v>-19</v>
      </c>
      <c r="X161" s="345" t="str">
        <f t="shared" si="88"/>
        <v>A</v>
      </c>
      <c r="Z161" s="385" t="str">
        <f t="shared" si="95"/>
        <v>T</v>
      </c>
      <c r="AA161" s="385" t="str">
        <f t="shared" si="105"/>
        <v xml:space="preserve"> </v>
      </c>
      <c r="AB161" s="385" t="str">
        <f t="shared" si="106"/>
        <v>C</v>
      </c>
      <c r="AC161" s="385">
        <f t="shared" si="99"/>
        <v>1</v>
      </c>
      <c r="AD161" s="382">
        <f t="shared" si="81"/>
        <v>1</v>
      </c>
      <c r="AE161" s="381">
        <f t="shared" si="89"/>
        <v>0</v>
      </c>
      <c r="AF161" s="382">
        <f t="shared" si="90"/>
        <v>13</v>
      </c>
      <c r="AH161" s="338" t="str">
        <f>IF($B161=0,0,IF($B161&lt;=18,"L","H"))</f>
        <v>L</v>
      </c>
      <c r="AJ161" s="380" t="str">
        <f t="shared" si="96"/>
        <v xml:space="preserve"> </v>
      </c>
      <c r="AK161" s="380" t="str">
        <f t="shared" si="107"/>
        <v xml:space="preserve"> </v>
      </c>
      <c r="AL161" s="380" t="str">
        <f t="shared" si="108"/>
        <v xml:space="preserve"> </v>
      </c>
      <c r="AM161" s="380">
        <f t="shared" si="93"/>
        <v>10</v>
      </c>
      <c r="AN161" s="378">
        <f t="shared" si="82"/>
        <v>0</v>
      </c>
      <c r="AO161" s="377">
        <f t="shared" si="91"/>
        <v>0</v>
      </c>
      <c r="AP161" s="378">
        <f t="shared" si="92"/>
        <v>-16</v>
      </c>
    </row>
    <row r="162" spans="1:42">
      <c r="A162" s="327">
        <f t="shared" si="83"/>
        <v>152</v>
      </c>
      <c r="B162" s="328">
        <f>Data!B162</f>
        <v>21</v>
      </c>
      <c r="D162" s="334" t="str">
        <f>IF(B162=0,0,IF(MOD(B162,3)=1,"A",IF(MOD(B162,3)=2,"B","C")))</f>
        <v>C</v>
      </c>
      <c r="E162" s="370"/>
      <c r="F162" s="372" t="str">
        <f t="shared" si="100"/>
        <v xml:space="preserve"> </v>
      </c>
      <c r="G162" s="372" t="str">
        <f t="shared" si="101"/>
        <v xml:space="preserve"> </v>
      </c>
      <c r="H162" s="372" t="str">
        <f t="shared" si="102"/>
        <v xml:space="preserve"> </v>
      </c>
      <c r="I162" s="372">
        <f t="shared" si="97"/>
        <v>1</v>
      </c>
      <c r="J162" s="371">
        <f t="shared" si="78"/>
        <v>0</v>
      </c>
      <c r="K162" s="370">
        <f t="shared" si="84"/>
        <v>0</v>
      </c>
      <c r="L162" s="371">
        <f t="shared" si="85"/>
        <v>-28</v>
      </c>
      <c r="N162" s="341">
        <f t="shared" si="79"/>
        <v>2</v>
      </c>
      <c r="P162" s="376" t="str">
        <f t="shared" si="94"/>
        <v>T</v>
      </c>
      <c r="Q162" s="376" t="str">
        <f t="shared" si="103"/>
        <v xml:space="preserve"> </v>
      </c>
      <c r="R162" s="376">
        <f t="shared" si="104"/>
        <v>3</v>
      </c>
      <c r="S162" s="376">
        <f t="shared" si="98"/>
        <v>1</v>
      </c>
      <c r="T162" s="374">
        <f t="shared" si="80"/>
        <v>1</v>
      </c>
      <c r="U162" s="373">
        <f t="shared" si="86"/>
        <v>0</v>
      </c>
      <c r="V162" s="374">
        <f t="shared" si="87"/>
        <v>-20</v>
      </c>
      <c r="X162" s="345" t="str">
        <f t="shared" si="88"/>
        <v>C</v>
      </c>
      <c r="Z162" s="385" t="str">
        <f t="shared" si="95"/>
        <v xml:space="preserve"> </v>
      </c>
      <c r="AA162" s="385" t="str">
        <f t="shared" si="105"/>
        <v>W</v>
      </c>
      <c r="AB162" s="385" t="str">
        <f t="shared" si="106"/>
        <v xml:space="preserve"> </v>
      </c>
      <c r="AC162" s="385">
        <f t="shared" si="99"/>
        <v>1</v>
      </c>
      <c r="AD162" s="382">
        <f t="shared" si="81"/>
        <v>0</v>
      </c>
      <c r="AE162" s="381">
        <f t="shared" si="89"/>
        <v>3</v>
      </c>
      <c r="AF162" s="382">
        <f t="shared" si="90"/>
        <v>16</v>
      </c>
      <c r="AH162" s="338" t="str">
        <f>IF($B162=0,0,IF(ISEVEN($B162),"E","O"))</f>
        <v>O</v>
      </c>
      <c r="AJ162" s="380" t="str">
        <f t="shared" si="96"/>
        <v>T</v>
      </c>
      <c r="AK162" s="380" t="str">
        <f t="shared" si="107"/>
        <v xml:space="preserve"> </v>
      </c>
      <c r="AL162" s="380" t="str">
        <f t="shared" si="108"/>
        <v>B</v>
      </c>
      <c r="AM162" s="380">
        <f t="shared" si="93"/>
        <v>10</v>
      </c>
      <c r="AN162" s="378">
        <f t="shared" si="82"/>
        <v>10</v>
      </c>
      <c r="AO162" s="377">
        <f t="shared" si="91"/>
        <v>0</v>
      </c>
      <c r="AP162" s="378">
        <f t="shared" si="92"/>
        <v>-26</v>
      </c>
    </row>
    <row r="163" spans="1:42">
      <c r="A163" s="327">
        <f t="shared" si="83"/>
        <v>153</v>
      </c>
      <c r="B163" s="328">
        <f>Data!B163</f>
        <v>18</v>
      </c>
      <c r="D163" s="334">
        <f>IF(AND(B163&gt;0,B163&lt;=12),1,IF(AND(B163&gt;12,B163&lt;=24),2,IF(AND(B163&gt;24,B163&lt;=36),3,0)))</f>
        <v>2</v>
      </c>
      <c r="E163" s="370"/>
      <c r="F163" s="372" t="str">
        <f t="shared" si="100"/>
        <v>T</v>
      </c>
      <c r="G163" s="372" t="str">
        <f t="shared" si="101"/>
        <v xml:space="preserve"> </v>
      </c>
      <c r="H163" s="372" t="str">
        <f t="shared" si="102"/>
        <v>A</v>
      </c>
      <c r="I163" s="372">
        <f t="shared" si="97"/>
        <v>1</v>
      </c>
      <c r="J163" s="371">
        <f t="shared" si="78"/>
        <v>1</v>
      </c>
      <c r="K163" s="370">
        <f t="shared" si="84"/>
        <v>0</v>
      </c>
      <c r="L163" s="371">
        <f t="shared" si="85"/>
        <v>-29</v>
      </c>
      <c r="N163" s="341">
        <f t="shared" si="79"/>
        <v>2</v>
      </c>
      <c r="P163" s="376" t="str">
        <f t="shared" si="94"/>
        <v xml:space="preserve"> </v>
      </c>
      <c r="Q163" s="376" t="str">
        <f t="shared" si="103"/>
        <v>L</v>
      </c>
      <c r="R163" s="376">
        <f t="shared" si="104"/>
        <v>3</v>
      </c>
      <c r="S163" s="376">
        <f t="shared" si="98"/>
        <v>2</v>
      </c>
      <c r="T163" s="374">
        <f t="shared" si="80"/>
        <v>2</v>
      </c>
      <c r="U163" s="373">
        <f t="shared" si="86"/>
        <v>0</v>
      </c>
      <c r="V163" s="374">
        <f t="shared" si="87"/>
        <v>-22</v>
      </c>
      <c r="X163" s="345" t="str">
        <f t="shared" si="88"/>
        <v>C</v>
      </c>
      <c r="Z163" s="385" t="str">
        <f t="shared" si="95"/>
        <v xml:space="preserve"> </v>
      </c>
      <c r="AA163" s="385" t="str">
        <f t="shared" si="105"/>
        <v xml:space="preserve"> </v>
      </c>
      <c r="AB163" s="385" t="str">
        <f t="shared" si="106"/>
        <v xml:space="preserve"> </v>
      </c>
      <c r="AC163" s="385">
        <f t="shared" si="99"/>
        <v>1</v>
      </c>
      <c r="AD163" s="382">
        <f t="shared" si="81"/>
        <v>0</v>
      </c>
      <c r="AE163" s="381">
        <f t="shared" si="89"/>
        <v>0</v>
      </c>
      <c r="AF163" s="382">
        <f t="shared" si="90"/>
        <v>16</v>
      </c>
      <c r="AH163" s="338" t="str">
        <f>IF($B163=0,0,INDEX($AS$12:$AT$47,$B163,2))</f>
        <v>R</v>
      </c>
      <c r="AJ163" s="380" t="str">
        <f t="shared" si="96"/>
        <v xml:space="preserve"> </v>
      </c>
      <c r="AK163" s="380" t="str">
        <f t="shared" si="107"/>
        <v>L</v>
      </c>
      <c r="AL163" s="380" t="str">
        <f t="shared" si="108"/>
        <v>H</v>
      </c>
      <c r="AM163" s="380">
        <f t="shared" si="93"/>
        <v>11</v>
      </c>
      <c r="AN163" s="378">
        <f t="shared" si="82"/>
        <v>11</v>
      </c>
      <c r="AO163" s="377">
        <f t="shared" si="91"/>
        <v>0</v>
      </c>
      <c r="AP163" s="378">
        <f t="shared" si="92"/>
        <v>-37</v>
      </c>
    </row>
    <row r="164" spans="1:42">
      <c r="A164" s="327">
        <f t="shared" si="83"/>
        <v>154</v>
      </c>
      <c r="B164" s="328">
        <f>Data!B164</f>
        <v>3</v>
      </c>
      <c r="D164" s="334" t="str">
        <f>IF(B164=0,0,IF(MOD(B164,3)=1,"A",IF(MOD(B164,3)=2,"B","C")))</f>
        <v>C</v>
      </c>
      <c r="E164" s="370"/>
      <c r="F164" s="372" t="str">
        <f t="shared" si="100"/>
        <v xml:space="preserve"> </v>
      </c>
      <c r="G164" s="372" t="str">
        <f t="shared" si="101"/>
        <v>L</v>
      </c>
      <c r="H164" s="372">
        <f t="shared" si="102"/>
        <v>2</v>
      </c>
      <c r="I164" s="372">
        <f t="shared" si="97"/>
        <v>2</v>
      </c>
      <c r="J164" s="371">
        <f t="shared" si="78"/>
        <v>2</v>
      </c>
      <c r="K164" s="370">
        <f t="shared" si="84"/>
        <v>0</v>
      </c>
      <c r="L164" s="371">
        <f t="shared" si="85"/>
        <v>-31</v>
      </c>
      <c r="N164" s="341">
        <f t="shared" si="79"/>
        <v>1</v>
      </c>
      <c r="P164" s="376" t="str">
        <f t="shared" si="94"/>
        <v xml:space="preserve"> </v>
      </c>
      <c r="Q164" s="376" t="str">
        <f t="shared" si="103"/>
        <v>L</v>
      </c>
      <c r="R164" s="376">
        <f t="shared" si="104"/>
        <v>2</v>
      </c>
      <c r="S164" s="376">
        <f t="shared" si="98"/>
        <v>3</v>
      </c>
      <c r="T164" s="374">
        <f t="shared" si="80"/>
        <v>3</v>
      </c>
      <c r="U164" s="373">
        <f t="shared" si="86"/>
        <v>0</v>
      </c>
      <c r="V164" s="374">
        <f t="shared" si="87"/>
        <v>-25</v>
      </c>
      <c r="X164" s="345" t="str">
        <f t="shared" si="88"/>
        <v>C</v>
      </c>
      <c r="Z164" s="385" t="str">
        <f t="shared" si="95"/>
        <v>T</v>
      </c>
      <c r="AA164" s="385" t="str">
        <f t="shared" si="105"/>
        <v xml:space="preserve"> </v>
      </c>
      <c r="AB164" s="385" t="str">
        <f t="shared" si="106"/>
        <v>B</v>
      </c>
      <c r="AC164" s="385">
        <f t="shared" si="99"/>
        <v>1</v>
      </c>
      <c r="AD164" s="382">
        <f t="shared" si="81"/>
        <v>1</v>
      </c>
      <c r="AE164" s="381">
        <f t="shared" si="89"/>
        <v>0</v>
      </c>
      <c r="AF164" s="382">
        <f t="shared" si="90"/>
        <v>15</v>
      </c>
      <c r="AH164" s="338" t="str">
        <f>IF($B164=0,0,IF($B164&lt;=18,"L","H"))</f>
        <v>L</v>
      </c>
      <c r="AJ164" s="380" t="str">
        <f t="shared" si="96"/>
        <v xml:space="preserve"> </v>
      </c>
      <c r="AK164" s="380" t="str">
        <f t="shared" si="107"/>
        <v>L</v>
      </c>
      <c r="AL164" s="380" t="str">
        <f t="shared" si="108"/>
        <v>O</v>
      </c>
      <c r="AM164" s="380">
        <f t="shared" si="93"/>
        <v>12</v>
      </c>
      <c r="AN164" s="378">
        <f t="shared" si="82"/>
        <v>12</v>
      </c>
      <c r="AO164" s="377">
        <f t="shared" si="91"/>
        <v>0</v>
      </c>
      <c r="AP164" s="378">
        <f t="shared" si="92"/>
        <v>-49</v>
      </c>
    </row>
    <row r="165" spans="1:42">
      <c r="A165" s="327">
        <f t="shared" si="83"/>
        <v>155</v>
      </c>
      <c r="B165" s="328">
        <f>Data!B165</f>
        <v>20</v>
      </c>
      <c r="D165" s="334">
        <f>IF(AND(B165&gt;0,B165&lt;=12),1,IF(AND(B165&gt;12,B165&lt;=24),2,IF(AND(B165&gt;24,B165&lt;=36),3,0)))</f>
        <v>2</v>
      </c>
      <c r="E165" s="370"/>
      <c r="F165" s="372" t="str">
        <f t="shared" si="100"/>
        <v xml:space="preserve"> </v>
      </c>
      <c r="G165" s="372" t="str">
        <f t="shared" si="101"/>
        <v>W</v>
      </c>
      <c r="H165" s="372" t="str">
        <f t="shared" si="102"/>
        <v xml:space="preserve"> </v>
      </c>
      <c r="I165" s="372">
        <f t="shared" si="97"/>
        <v>1</v>
      </c>
      <c r="J165" s="371">
        <f t="shared" si="78"/>
        <v>0</v>
      </c>
      <c r="K165" s="370">
        <f t="shared" si="84"/>
        <v>6</v>
      </c>
      <c r="L165" s="371">
        <f t="shared" si="85"/>
        <v>-25</v>
      </c>
      <c r="N165" s="341">
        <f t="shared" si="79"/>
        <v>2</v>
      </c>
      <c r="P165" s="376" t="str">
        <f t="shared" si="94"/>
        <v xml:space="preserve"> </v>
      </c>
      <c r="Q165" s="376" t="str">
        <f t="shared" si="103"/>
        <v>W</v>
      </c>
      <c r="R165" s="376" t="str">
        <f t="shared" si="104"/>
        <v xml:space="preserve"> </v>
      </c>
      <c r="S165" s="376">
        <f t="shared" si="98"/>
        <v>1</v>
      </c>
      <c r="T165" s="374">
        <f t="shared" si="80"/>
        <v>0</v>
      </c>
      <c r="U165" s="373">
        <f t="shared" si="86"/>
        <v>9</v>
      </c>
      <c r="V165" s="374">
        <f t="shared" si="87"/>
        <v>-16</v>
      </c>
      <c r="X165" s="345" t="str">
        <f t="shared" si="88"/>
        <v>B</v>
      </c>
      <c r="Z165" s="385" t="str">
        <f t="shared" si="95"/>
        <v xml:space="preserve"> </v>
      </c>
      <c r="AA165" s="385" t="str">
        <f t="shared" si="105"/>
        <v>W</v>
      </c>
      <c r="AB165" s="385" t="str">
        <f t="shared" si="106"/>
        <v xml:space="preserve"> </v>
      </c>
      <c r="AC165" s="385">
        <f t="shared" si="99"/>
        <v>1</v>
      </c>
      <c r="AD165" s="382">
        <f t="shared" si="81"/>
        <v>0</v>
      </c>
      <c r="AE165" s="381">
        <f t="shared" si="89"/>
        <v>3</v>
      </c>
      <c r="AF165" s="382">
        <f t="shared" si="90"/>
        <v>18</v>
      </c>
      <c r="AH165" s="338" t="str">
        <f>IF($B165=0,0,IF(ISEVEN($B165),"E","O"))</f>
        <v>E</v>
      </c>
      <c r="AJ165" s="380" t="str">
        <f t="shared" si="96"/>
        <v xml:space="preserve"> </v>
      </c>
      <c r="AK165" s="380" t="str">
        <f t="shared" si="107"/>
        <v>L</v>
      </c>
      <c r="AL165" s="380" t="str">
        <f t="shared" si="108"/>
        <v>B</v>
      </c>
      <c r="AM165" s="380">
        <f t="shared" si="93"/>
        <v>13</v>
      </c>
      <c r="AN165" s="378">
        <f t="shared" si="82"/>
        <v>13</v>
      </c>
      <c r="AO165" s="377">
        <f t="shared" si="91"/>
        <v>0</v>
      </c>
      <c r="AP165" s="378">
        <f t="shared" si="92"/>
        <v>-62</v>
      </c>
    </row>
    <row r="166" spans="1:42">
      <c r="A166" s="327">
        <f t="shared" si="83"/>
        <v>156</v>
      </c>
      <c r="B166" s="328">
        <f>Data!B166</f>
        <v>1</v>
      </c>
      <c r="D166" s="334" t="str">
        <f>IF(B166=0,0,IF(MOD(B166,3)=1,"A",IF(MOD(B166,3)=2,"B","C")))</f>
        <v>A</v>
      </c>
      <c r="E166" s="370"/>
      <c r="F166" s="372" t="str">
        <f t="shared" si="100"/>
        <v>T</v>
      </c>
      <c r="G166" s="372" t="str">
        <f t="shared" si="101"/>
        <v xml:space="preserve"> </v>
      </c>
      <c r="H166" s="372">
        <f t="shared" si="102"/>
        <v>1</v>
      </c>
      <c r="I166" s="372">
        <f t="shared" si="97"/>
        <v>1</v>
      </c>
      <c r="J166" s="371">
        <f t="shared" si="78"/>
        <v>1</v>
      </c>
      <c r="K166" s="370">
        <f t="shared" si="84"/>
        <v>0</v>
      </c>
      <c r="L166" s="371">
        <f t="shared" si="85"/>
        <v>-26</v>
      </c>
      <c r="N166" s="341">
        <f t="shared" si="79"/>
        <v>1</v>
      </c>
      <c r="P166" s="376" t="str">
        <f t="shared" si="94"/>
        <v xml:space="preserve"> </v>
      </c>
      <c r="Q166" s="376" t="str">
        <f t="shared" si="103"/>
        <v xml:space="preserve"> </v>
      </c>
      <c r="R166" s="376" t="str">
        <f t="shared" si="104"/>
        <v xml:space="preserve"> </v>
      </c>
      <c r="S166" s="376">
        <f t="shared" si="98"/>
        <v>1</v>
      </c>
      <c r="T166" s="374">
        <f t="shared" si="80"/>
        <v>0</v>
      </c>
      <c r="U166" s="373">
        <f t="shared" si="86"/>
        <v>0</v>
      </c>
      <c r="V166" s="374">
        <f t="shared" si="87"/>
        <v>-16</v>
      </c>
      <c r="X166" s="345" t="str">
        <f t="shared" si="88"/>
        <v>A</v>
      </c>
      <c r="Z166" s="385" t="str">
        <f t="shared" si="95"/>
        <v>T</v>
      </c>
      <c r="AA166" s="385" t="str">
        <f t="shared" si="105"/>
        <v xml:space="preserve"> </v>
      </c>
      <c r="AB166" s="385" t="str">
        <f t="shared" si="106"/>
        <v>A</v>
      </c>
      <c r="AC166" s="385">
        <f t="shared" si="99"/>
        <v>1</v>
      </c>
      <c r="AD166" s="382">
        <f t="shared" si="81"/>
        <v>1</v>
      </c>
      <c r="AE166" s="381">
        <f t="shared" si="89"/>
        <v>0</v>
      </c>
      <c r="AF166" s="382">
        <f t="shared" si="90"/>
        <v>17</v>
      </c>
      <c r="AH166" s="338" t="str">
        <f>IF($B166=0,0,INDEX($AS$12:$AT$47,$B166,2))</f>
        <v>R</v>
      </c>
      <c r="AJ166" s="380" t="str">
        <f t="shared" si="96"/>
        <v xml:space="preserve"> </v>
      </c>
      <c r="AK166" s="380" t="str">
        <f t="shared" si="107"/>
        <v>L</v>
      </c>
      <c r="AL166" s="380" t="str">
        <f t="shared" si="108"/>
        <v>L</v>
      </c>
      <c r="AM166" s="380">
        <f t="shared" si="93"/>
        <v>14</v>
      </c>
      <c r="AN166" s="378">
        <f t="shared" si="82"/>
        <v>14</v>
      </c>
      <c r="AO166" s="377">
        <f t="shared" si="91"/>
        <v>0</v>
      </c>
      <c r="AP166" s="378">
        <f t="shared" si="92"/>
        <v>-76</v>
      </c>
    </row>
    <row r="167" spans="1:42">
      <c r="A167" s="327">
        <f t="shared" si="83"/>
        <v>157</v>
      </c>
      <c r="B167" s="328">
        <f>Data!B167</f>
        <v>36</v>
      </c>
      <c r="D167" s="334">
        <f>IF(AND(B167&gt;0,B167&lt;=12),1,IF(AND(B167&gt;12,B167&lt;=24),2,IF(AND(B167&gt;24,B167&lt;=36),3,0)))</f>
        <v>3</v>
      </c>
      <c r="E167" s="370"/>
      <c r="F167" s="372" t="str">
        <f t="shared" si="100"/>
        <v xml:space="preserve"> </v>
      </c>
      <c r="G167" s="372" t="str">
        <f t="shared" si="101"/>
        <v>L</v>
      </c>
      <c r="H167" s="372" t="str">
        <f t="shared" si="102"/>
        <v>C</v>
      </c>
      <c r="I167" s="372">
        <f t="shared" si="97"/>
        <v>2</v>
      </c>
      <c r="J167" s="371">
        <f t="shared" si="78"/>
        <v>2</v>
      </c>
      <c r="K167" s="370">
        <f t="shared" si="84"/>
        <v>0</v>
      </c>
      <c r="L167" s="371">
        <f t="shared" si="85"/>
        <v>-28</v>
      </c>
      <c r="N167" s="341">
        <f t="shared" si="79"/>
        <v>3</v>
      </c>
      <c r="P167" s="376" t="str">
        <f t="shared" si="94"/>
        <v>T</v>
      </c>
      <c r="Q167" s="376" t="str">
        <f t="shared" si="103"/>
        <v xml:space="preserve"> </v>
      </c>
      <c r="R167" s="376">
        <f t="shared" si="104"/>
        <v>2</v>
      </c>
      <c r="S167" s="376">
        <f t="shared" si="98"/>
        <v>1</v>
      </c>
      <c r="T167" s="374">
        <f t="shared" si="80"/>
        <v>1</v>
      </c>
      <c r="U167" s="373">
        <f t="shared" si="86"/>
        <v>0</v>
      </c>
      <c r="V167" s="374">
        <f t="shared" si="87"/>
        <v>-17</v>
      </c>
      <c r="X167" s="345" t="str">
        <f t="shared" si="88"/>
        <v>C</v>
      </c>
      <c r="Z167" s="385" t="str">
        <f t="shared" si="95"/>
        <v xml:space="preserve"> </v>
      </c>
      <c r="AA167" s="385" t="str">
        <f t="shared" si="105"/>
        <v>L</v>
      </c>
      <c r="AB167" s="385" t="str">
        <f t="shared" si="106"/>
        <v>C</v>
      </c>
      <c r="AC167" s="385">
        <f t="shared" si="99"/>
        <v>2</v>
      </c>
      <c r="AD167" s="382">
        <f t="shared" si="81"/>
        <v>2</v>
      </c>
      <c r="AE167" s="381">
        <f t="shared" si="89"/>
        <v>0</v>
      </c>
      <c r="AF167" s="382">
        <f t="shared" si="90"/>
        <v>15</v>
      </c>
      <c r="AH167" s="338" t="str">
        <f>IF($B167=0,0,IF($B167&lt;=18,"L","H"))</f>
        <v>H</v>
      </c>
      <c r="AJ167" s="380" t="str">
        <f t="shared" si="96"/>
        <v xml:space="preserve"> </v>
      </c>
      <c r="AK167" s="380" t="str">
        <f t="shared" si="107"/>
        <v>L</v>
      </c>
      <c r="AL167" s="380" t="str">
        <f t="shared" si="108"/>
        <v>O</v>
      </c>
      <c r="AM167" s="380">
        <f t="shared" si="93"/>
        <v>15</v>
      </c>
      <c r="AN167" s="378">
        <f t="shared" si="82"/>
        <v>15</v>
      </c>
      <c r="AO167" s="377">
        <f t="shared" si="91"/>
        <v>0</v>
      </c>
      <c r="AP167" s="378">
        <f t="shared" si="92"/>
        <v>-91</v>
      </c>
    </row>
    <row r="168" spans="1:42">
      <c r="A168" s="327">
        <f t="shared" si="83"/>
        <v>158</v>
      </c>
      <c r="B168" s="328">
        <f>Data!B168</f>
        <v>17</v>
      </c>
      <c r="D168" s="334" t="str">
        <f>IF(B168=0,0,IF(MOD(B168,3)=1,"A",IF(MOD(B168,3)=2,"B","C")))</f>
        <v>B</v>
      </c>
      <c r="E168" s="370"/>
      <c r="F168" s="372" t="str">
        <f t="shared" si="100"/>
        <v xml:space="preserve"> </v>
      </c>
      <c r="G168" s="372" t="str">
        <f t="shared" si="101"/>
        <v>L</v>
      </c>
      <c r="H168" s="372">
        <f t="shared" si="102"/>
        <v>2</v>
      </c>
      <c r="I168" s="372">
        <f t="shared" si="97"/>
        <v>3</v>
      </c>
      <c r="J168" s="371">
        <f t="shared" si="78"/>
        <v>3</v>
      </c>
      <c r="K168" s="370">
        <f t="shared" si="84"/>
        <v>0</v>
      </c>
      <c r="L168" s="371">
        <f t="shared" si="85"/>
        <v>-31</v>
      </c>
      <c r="N168" s="341">
        <f t="shared" si="79"/>
        <v>2</v>
      </c>
      <c r="P168" s="376" t="str">
        <f t="shared" si="94"/>
        <v xml:space="preserve"> </v>
      </c>
      <c r="Q168" s="376" t="str">
        <f t="shared" si="103"/>
        <v>W</v>
      </c>
      <c r="R168" s="376" t="str">
        <f t="shared" si="104"/>
        <v xml:space="preserve"> </v>
      </c>
      <c r="S168" s="376">
        <f t="shared" si="98"/>
        <v>1</v>
      </c>
      <c r="T168" s="374">
        <f t="shared" si="80"/>
        <v>0</v>
      </c>
      <c r="U168" s="373">
        <f t="shared" si="86"/>
        <v>3</v>
      </c>
      <c r="V168" s="374">
        <f t="shared" si="87"/>
        <v>-14</v>
      </c>
      <c r="X168" s="345" t="str">
        <f t="shared" si="88"/>
        <v>B</v>
      </c>
      <c r="Z168" s="385" t="str">
        <f t="shared" si="95"/>
        <v xml:space="preserve"> </v>
      </c>
      <c r="AA168" s="385" t="str">
        <f t="shared" si="105"/>
        <v>L</v>
      </c>
      <c r="AB168" s="385" t="str">
        <f t="shared" si="106"/>
        <v>C</v>
      </c>
      <c r="AC168" s="385">
        <f t="shared" si="99"/>
        <v>3</v>
      </c>
      <c r="AD168" s="382">
        <f t="shared" si="81"/>
        <v>3</v>
      </c>
      <c r="AE168" s="381">
        <f t="shared" si="89"/>
        <v>0</v>
      </c>
      <c r="AF168" s="382">
        <f t="shared" si="90"/>
        <v>12</v>
      </c>
      <c r="AH168" s="338" t="str">
        <f>IF($B168=0,0,IF(ISEVEN($B168),"E","O"))</f>
        <v>O</v>
      </c>
      <c r="AJ168" s="380" t="str">
        <f t="shared" si="96"/>
        <v xml:space="preserve"> </v>
      </c>
      <c r="AK168" s="380" t="str">
        <f t="shared" si="107"/>
        <v>W</v>
      </c>
      <c r="AL168" s="380" t="str">
        <f t="shared" si="108"/>
        <v xml:space="preserve"> </v>
      </c>
      <c r="AM168" s="380">
        <f t="shared" si="93"/>
        <v>14</v>
      </c>
      <c r="AN168" s="378">
        <f t="shared" si="82"/>
        <v>0</v>
      </c>
      <c r="AO168" s="377">
        <f t="shared" si="91"/>
        <v>30</v>
      </c>
      <c r="AP168" s="378">
        <f t="shared" si="92"/>
        <v>-61</v>
      </c>
    </row>
    <row r="169" spans="1:42">
      <c r="A169" s="327">
        <f t="shared" si="83"/>
        <v>159</v>
      </c>
      <c r="B169" s="328">
        <f>Data!B169</f>
        <v>1</v>
      </c>
      <c r="D169" s="334">
        <f>IF(AND(B169&gt;0,B169&lt;=12),1,IF(AND(B169&gt;12,B169&lt;=24),2,IF(AND(B169&gt;24,B169&lt;=36),3,0)))</f>
        <v>1</v>
      </c>
      <c r="E169" s="370"/>
      <c r="F169" s="372" t="str">
        <f t="shared" si="100"/>
        <v xml:space="preserve"> </v>
      </c>
      <c r="G169" s="372" t="str">
        <f t="shared" si="101"/>
        <v>L</v>
      </c>
      <c r="H169" s="372" t="str">
        <f t="shared" si="102"/>
        <v>C</v>
      </c>
      <c r="I169" s="372">
        <f t="shared" si="97"/>
        <v>4</v>
      </c>
      <c r="J169" s="371">
        <f t="shared" si="78"/>
        <v>4</v>
      </c>
      <c r="K169" s="370">
        <f t="shared" si="84"/>
        <v>0</v>
      </c>
      <c r="L169" s="371">
        <f t="shared" si="85"/>
        <v>-35</v>
      </c>
      <c r="N169" s="341">
        <f t="shared" si="79"/>
        <v>1</v>
      </c>
      <c r="P169" s="376" t="str">
        <f t="shared" si="94"/>
        <v>T</v>
      </c>
      <c r="Q169" s="376" t="str">
        <f t="shared" si="103"/>
        <v xml:space="preserve"> </v>
      </c>
      <c r="R169" s="376">
        <f t="shared" si="104"/>
        <v>1</v>
      </c>
      <c r="S169" s="376">
        <f t="shared" si="98"/>
        <v>1</v>
      </c>
      <c r="T169" s="374">
        <f t="shared" si="80"/>
        <v>1</v>
      </c>
      <c r="U169" s="373">
        <f t="shared" si="86"/>
        <v>0</v>
      </c>
      <c r="V169" s="374">
        <f t="shared" si="87"/>
        <v>-15</v>
      </c>
      <c r="X169" s="345" t="str">
        <f t="shared" si="88"/>
        <v>A</v>
      </c>
      <c r="Z169" s="385" t="str">
        <f t="shared" si="95"/>
        <v xml:space="preserve"> </v>
      </c>
      <c r="AA169" s="385" t="str">
        <f t="shared" si="105"/>
        <v>L</v>
      </c>
      <c r="AB169" s="385" t="str">
        <f t="shared" si="106"/>
        <v>C</v>
      </c>
      <c r="AC169" s="385">
        <f t="shared" si="99"/>
        <v>4</v>
      </c>
      <c r="AD169" s="382">
        <f t="shared" si="81"/>
        <v>4</v>
      </c>
      <c r="AE169" s="381">
        <f t="shared" si="89"/>
        <v>0</v>
      </c>
      <c r="AF169" s="382">
        <f t="shared" si="90"/>
        <v>8</v>
      </c>
      <c r="AH169" s="338" t="str">
        <f>IF($B169=0,0,INDEX($AS$12:$AT$47,$B169,2))</f>
        <v>R</v>
      </c>
      <c r="AJ169" s="380" t="str">
        <f t="shared" si="96"/>
        <v xml:space="preserve"> </v>
      </c>
      <c r="AK169" s="380" t="str">
        <f t="shared" si="107"/>
        <v xml:space="preserve"> </v>
      </c>
      <c r="AL169" s="380" t="str">
        <f t="shared" si="108"/>
        <v xml:space="preserve"> </v>
      </c>
      <c r="AM169" s="380">
        <f t="shared" si="93"/>
        <v>14</v>
      </c>
      <c r="AN169" s="378">
        <f t="shared" si="82"/>
        <v>0</v>
      </c>
      <c r="AO169" s="377">
        <f t="shared" si="91"/>
        <v>0</v>
      </c>
      <c r="AP169" s="378">
        <f t="shared" si="92"/>
        <v>-61</v>
      </c>
    </row>
    <row r="170" spans="1:42">
      <c r="A170" s="327">
        <f t="shared" si="83"/>
        <v>160</v>
      </c>
      <c r="B170" s="328">
        <f>Data!B170</f>
        <v>18</v>
      </c>
      <c r="D170" s="334" t="str">
        <f>IF(B170=0,0,IF(MOD(B170,3)=1,"A",IF(MOD(B170,3)=2,"B","C")))</f>
        <v>C</v>
      </c>
      <c r="E170" s="370"/>
      <c r="F170" s="372" t="str">
        <f t="shared" si="100"/>
        <v xml:space="preserve"> </v>
      </c>
      <c r="G170" s="372" t="str">
        <f t="shared" si="101"/>
        <v>W</v>
      </c>
      <c r="H170" s="372" t="str">
        <f t="shared" si="102"/>
        <v xml:space="preserve"> </v>
      </c>
      <c r="I170" s="372">
        <f t="shared" si="97"/>
        <v>1</v>
      </c>
      <c r="J170" s="371">
        <f t="shared" si="78"/>
        <v>0</v>
      </c>
      <c r="K170" s="370">
        <f t="shared" si="84"/>
        <v>12</v>
      </c>
      <c r="L170" s="371">
        <f t="shared" si="85"/>
        <v>-23</v>
      </c>
      <c r="N170" s="341">
        <f t="shared" si="79"/>
        <v>2</v>
      </c>
      <c r="P170" s="376" t="str">
        <f t="shared" si="94"/>
        <v xml:space="preserve"> </v>
      </c>
      <c r="Q170" s="376" t="str">
        <f t="shared" si="103"/>
        <v>L</v>
      </c>
      <c r="R170" s="376">
        <f t="shared" si="104"/>
        <v>2</v>
      </c>
      <c r="S170" s="376">
        <f t="shared" si="98"/>
        <v>2</v>
      </c>
      <c r="T170" s="374">
        <f t="shared" si="80"/>
        <v>2</v>
      </c>
      <c r="U170" s="373">
        <f t="shared" si="86"/>
        <v>0</v>
      </c>
      <c r="V170" s="374">
        <f t="shared" si="87"/>
        <v>-17</v>
      </c>
      <c r="X170" s="345" t="str">
        <f t="shared" si="88"/>
        <v>C</v>
      </c>
      <c r="Z170" s="385" t="str">
        <f t="shared" si="95"/>
        <v xml:space="preserve"> </v>
      </c>
      <c r="AA170" s="385" t="str">
        <f t="shared" si="105"/>
        <v>W</v>
      </c>
      <c r="AB170" s="385" t="str">
        <f t="shared" si="106"/>
        <v xml:space="preserve"> </v>
      </c>
      <c r="AC170" s="385">
        <f t="shared" si="99"/>
        <v>1</v>
      </c>
      <c r="AD170" s="382">
        <f t="shared" si="81"/>
        <v>0</v>
      </c>
      <c r="AE170" s="381">
        <f t="shared" si="89"/>
        <v>12</v>
      </c>
      <c r="AF170" s="382">
        <f t="shared" si="90"/>
        <v>20</v>
      </c>
      <c r="AH170" s="338" t="str">
        <f>IF($B170=0,0,IF($B170&lt;=18,"L","H"))</f>
        <v>L</v>
      </c>
      <c r="AJ170" s="380" t="str">
        <f t="shared" si="96"/>
        <v xml:space="preserve"> </v>
      </c>
      <c r="AK170" s="380" t="str">
        <f t="shared" si="107"/>
        <v xml:space="preserve"> </v>
      </c>
      <c r="AL170" s="380" t="str">
        <f t="shared" si="108"/>
        <v xml:space="preserve"> </v>
      </c>
      <c r="AM170" s="380">
        <f t="shared" si="93"/>
        <v>14</v>
      </c>
      <c r="AN170" s="378">
        <f t="shared" si="82"/>
        <v>0</v>
      </c>
      <c r="AO170" s="377">
        <f t="shared" si="91"/>
        <v>0</v>
      </c>
      <c r="AP170" s="378">
        <f t="shared" si="92"/>
        <v>-61</v>
      </c>
    </row>
    <row r="171" spans="1:42">
      <c r="A171" s="327">
        <f t="shared" si="83"/>
        <v>161</v>
      </c>
      <c r="B171" s="328">
        <f>Data!B171</f>
        <v>10</v>
      </c>
      <c r="D171" s="334">
        <f>IF(AND(B171&gt;0,B171&lt;=12),1,IF(AND(B171&gt;12,B171&lt;=24),2,IF(AND(B171&gt;24,B171&lt;=36),3,0)))</f>
        <v>1</v>
      </c>
      <c r="E171" s="370"/>
      <c r="F171" s="372" t="str">
        <f t="shared" si="100"/>
        <v>T</v>
      </c>
      <c r="G171" s="372" t="str">
        <f t="shared" si="101"/>
        <v xml:space="preserve"> </v>
      </c>
      <c r="H171" s="372" t="str">
        <f t="shared" si="102"/>
        <v>A</v>
      </c>
      <c r="I171" s="372">
        <f t="shared" si="97"/>
        <v>1</v>
      </c>
      <c r="J171" s="371">
        <f t="shared" si="78"/>
        <v>1</v>
      </c>
      <c r="K171" s="370">
        <f t="shared" si="84"/>
        <v>0</v>
      </c>
      <c r="L171" s="371">
        <f t="shared" si="85"/>
        <v>-24</v>
      </c>
      <c r="N171" s="341">
        <f t="shared" si="79"/>
        <v>1</v>
      </c>
      <c r="P171" s="376" t="str">
        <f t="shared" si="94"/>
        <v xml:space="preserve"> </v>
      </c>
      <c r="Q171" s="376" t="str">
        <f t="shared" si="103"/>
        <v>L</v>
      </c>
      <c r="R171" s="376">
        <f t="shared" si="104"/>
        <v>1</v>
      </c>
      <c r="S171" s="376">
        <f t="shared" si="98"/>
        <v>3</v>
      </c>
      <c r="T171" s="374">
        <f t="shared" si="80"/>
        <v>3</v>
      </c>
      <c r="U171" s="373">
        <f t="shared" si="86"/>
        <v>0</v>
      </c>
      <c r="V171" s="374">
        <f t="shared" si="87"/>
        <v>-20</v>
      </c>
      <c r="X171" s="345" t="str">
        <f t="shared" si="88"/>
        <v>A</v>
      </c>
      <c r="Z171" s="385" t="str">
        <f t="shared" si="95"/>
        <v>T</v>
      </c>
      <c r="AA171" s="385" t="str">
        <f t="shared" si="105"/>
        <v xml:space="preserve"> </v>
      </c>
      <c r="AB171" s="385" t="str">
        <f t="shared" si="106"/>
        <v>A</v>
      </c>
      <c r="AC171" s="385">
        <f t="shared" si="99"/>
        <v>1</v>
      </c>
      <c r="AD171" s="382">
        <f t="shared" si="81"/>
        <v>1</v>
      </c>
      <c r="AE171" s="381">
        <f t="shared" si="89"/>
        <v>0</v>
      </c>
      <c r="AF171" s="382">
        <f t="shared" si="90"/>
        <v>19</v>
      </c>
      <c r="AH171" s="338" t="str">
        <f>IF($B171=0,0,IF(ISEVEN($B171),"E","O"))</f>
        <v>E</v>
      </c>
      <c r="AJ171" s="380" t="str">
        <f t="shared" si="96"/>
        <v xml:space="preserve"> </v>
      </c>
      <c r="AK171" s="380" t="str">
        <f t="shared" si="107"/>
        <v xml:space="preserve"> </v>
      </c>
      <c r="AL171" s="380" t="str">
        <f t="shared" si="108"/>
        <v xml:space="preserve"> </v>
      </c>
      <c r="AM171" s="380">
        <f t="shared" si="93"/>
        <v>14</v>
      </c>
      <c r="AN171" s="378">
        <f t="shared" si="82"/>
        <v>0</v>
      </c>
      <c r="AO171" s="377">
        <f t="shared" si="91"/>
        <v>0</v>
      </c>
      <c r="AP171" s="378">
        <f t="shared" si="92"/>
        <v>-61</v>
      </c>
    </row>
    <row r="172" spans="1:42">
      <c r="A172" s="327">
        <f t="shared" si="83"/>
        <v>162</v>
      </c>
      <c r="B172" s="328">
        <f>Data!B172</f>
        <v>14</v>
      </c>
      <c r="D172" s="334" t="str">
        <f>IF(B172=0,0,IF(MOD(B172,3)=1,"A",IF(MOD(B172,3)=2,"B","C")))</f>
        <v>B</v>
      </c>
      <c r="E172" s="370"/>
      <c r="F172" s="372" t="str">
        <f t="shared" si="100"/>
        <v xml:space="preserve"> </v>
      </c>
      <c r="G172" s="372" t="str">
        <f t="shared" si="101"/>
        <v>L</v>
      </c>
      <c r="H172" s="372">
        <f t="shared" si="102"/>
        <v>3</v>
      </c>
      <c r="I172" s="372">
        <f t="shared" si="97"/>
        <v>2</v>
      </c>
      <c r="J172" s="371">
        <f t="shared" si="78"/>
        <v>2</v>
      </c>
      <c r="K172" s="370">
        <f t="shared" si="84"/>
        <v>0</v>
      </c>
      <c r="L172" s="371">
        <f t="shared" si="85"/>
        <v>-26</v>
      </c>
      <c r="N172" s="341">
        <f t="shared" si="79"/>
        <v>2</v>
      </c>
      <c r="P172" s="376" t="str">
        <f t="shared" si="94"/>
        <v xml:space="preserve"> </v>
      </c>
      <c r="Q172" s="376" t="str">
        <f t="shared" si="103"/>
        <v>L</v>
      </c>
      <c r="R172" s="376">
        <f t="shared" si="104"/>
        <v>3</v>
      </c>
      <c r="S172" s="376">
        <f t="shared" si="98"/>
        <v>4</v>
      </c>
      <c r="T172" s="374">
        <f t="shared" si="80"/>
        <v>4</v>
      </c>
      <c r="U172" s="373">
        <f t="shared" si="86"/>
        <v>0</v>
      </c>
      <c r="V172" s="374">
        <f t="shared" si="87"/>
        <v>-24</v>
      </c>
      <c r="X172" s="345" t="str">
        <f t="shared" si="88"/>
        <v>B</v>
      </c>
      <c r="Z172" s="385" t="str">
        <f t="shared" si="95"/>
        <v xml:space="preserve"> </v>
      </c>
      <c r="AA172" s="385" t="str">
        <f t="shared" si="105"/>
        <v>L</v>
      </c>
      <c r="AB172" s="385" t="str">
        <f t="shared" si="106"/>
        <v>C</v>
      </c>
      <c r="AC172" s="385">
        <f t="shared" si="99"/>
        <v>2</v>
      </c>
      <c r="AD172" s="382">
        <f t="shared" si="81"/>
        <v>2</v>
      </c>
      <c r="AE172" s="381">
        <f t="shared" si="89"/>
        <v>0</v>
      </c>
      <c r="AF172" s="382">
        <f t="shared" si="90"/>
        <v>17</v>
      </c>
      <c r="AH172" s="338" t="str">
        <f>IF($B172=0,0,INDEX($AS$12:$AT$47,$B172,2))</f>
        <v>R</v>
      </c>
      <c r="AJ172" s="380" t="str">
        <f t="shared" si="96"/>
        <v xml:space="preserve"> </v>
      </c>
      <c r="AK172" s="380" t="str">
        <f t="shared" si="107"/>
        <v xml:space="preserve"> </v>
      </c>
      <c r="AL172" s="380" t="str">
        <f t="shared" si="108"/>
        <v xml:space="preserve"> </v>
      </c>
      <c r="AM172" s="380">
        <f t="shared" si="93"/>
        <v>14</v>
      </c>
      <c r="AN172" s="378">
        <f t="shared" si="82"/>
        <v>0</v>
      </c>
      <c r="AO172" s="377">
        <f t="shared" si="91"/>
        <v>0</v>
      </c>
      <c r="AP172" s="378">
        <f t="shared" si="92"/>
        <v>-61</v>
      </c>
    </row>
    <row r="173" spans="1:42">
      <c r="A173" s="327">
        <f t="shared" si="83"/>
        <v>163</v>
      </c>
      <c r="B173" s="328">
        <f>Data!B173</f>
        <v>30</v>
      </c>
      <c r="D173" s="334">
        <f>IF(AND(B173&gt;0,B173&lt;=12),1,IF(AND(B173&gt;12,B173&lt;=24),2,IF(AND(B173&gt;24,B173&lt;=36),3,0)))</f>
        <v>3</v>
      </c>
      <c r="E173" s="370"/>
      <c r="F173" s="372" t="str">
        <f t="shared" si="100"/>
        <v xml:space="preserve"> </v>
      </c>
      <c r="G173" s="372" t="str">
        <f t="shared" si="101"/>
        <v>W</v>
      </c>
      <c r="H173" s="372" t="str">
        <f t="shared" si="102"/>
        <v xml:space="preserve"> </v>
      </c>
      <c r="I173" s="372">
        <f t="shared" si="97"/>
        <v>1</v>
      </c>
      <c r="J173" s="371">
        <f t="shared" si="78"/>
        <v>0</v>
      </c>
      <c r="K173" s="370">
        <f t="shared" si="84"/>
        <v>6</v>
      </c>
      <c r="L173" s="371">
        <f t="shared" si="85"/>
        <v>-20</v>
      </c>
      <c r="N173" s="341">
        <f t="shared" si="79"/>
        <v>3</v>
      </c>
      <c r="P173" s="376" t="str">
        <f t="shared" si="94"/>
        <v xml:space="preserve"> </v>
      </c>
      <c r="Q173" s="376" t="str">
        <f t="shared" si="103"/>
        <v>W</v>
      </c>
      <c r="R173" s="376" t="str">
        <f t="shared" si="104"/>
        <v xml:space="preserve"> </v>
      </c>
      <c r="S173" s="376">
        <f t="shared" si="98"/>
        <v>1</v>
      </c>
      <c r="T173" s="374">
        <f t="shared" si="80"/>
        <v>0</v>
      </c>
      <c r="U173" s="373">
        <f t="shared" si="86"/>
        <v>12</v>
      </c>
      <c r="V173" s="374">
        <f t="shared" si="87"/>
        <v>-12</v>
      </c>
      <c r="X173" s="345" t="str">
        <f t="shared" si="88"/>
        <v>C</v>
      </c>
      <c r="Z173" s="385" t="str">
        <f t="shared" si="95"/>
        <v xml:space="preserve"> </v>
      </c>
      <c r="AA173" s="385" t="str">
        <f t="shared" si="105"/>
        <v>W</v>
      </c>
      <c r="AB173" s="385" t="str">
        <f t="shared" si="106"/>
        <v xml:space="preserve"> </v>
      </c>
      <c r="AC173" s="385">
        <f t="shared" si="99"/>
        <v>1</v>
      </c>
      <c r="AD173" s="382">
        <f t="shared" si="81"/>
        <v>0</v>
      </c>
      <c r="AE173" s="381">
        <f t="shared" si="89"/>
        <v>6</v>
      </c>
      <c r="AF173" s="382">
        <f t="shared" si="90"/>
        <v>23</v>
      </c>
      <c r="AH173" s="338" t="str">
        <f>IF($B173=0,0,IF($B173&lt;=18,"L","H"))</f>
        <v>H</v>
      </c>
      <c r="AJ173" s="380" t="str">
        <f t="shared" si="96"/>
        <v xml:space="preserve"> </v>
      </c>
      <c r="AK173" s="380" t="str">
        <f t="shared" si="107"/>
        <v xml:space="preserve"> </v>
      </c>
      <c r="AL173" s="380" t="str">
        <f t="shared" si="108"/>
        <v xml:space="preserve"> </v>
      </c>
      <c r="AM173" s="380">
        <f t="shared" si="93"/>
        <v>14</v>
      </c>
      <c r="AN173" s="378">
        <f t="shared" si="82"/>
        <v>0</v>
      </c>
      <c r="AO173" s="377">
        <f t="shared" si="91"/>
        <v>0</v>
      </c>
      <c r="AP173" s="378">
        <f t="shared" si="92"/>
        <v>-61</v>
      </c>
    </row>
    <row r="174" spans="1:42">
      <c r="A174" s="327">
        <f t="shared" si="83"/>
        <v>164</v>
      </c>
      <c r="B174" s="328">
        <f>Data!B174</f>
        <v>3</v>
      </c>
      <c r="D174" s="334" t="str">
        <f>IF(B174=0,0,IF(MOD(B174,3)=1,"A",IF(MOD(B174,3)=2,"B","C")))</f>
        <v>C</v>
      </c>
      <c r="E174" s="370"/>
      <c r="F174" s="372" t="str">
        <f t="shared" si="100"/>
        <v>T</v>
      </c>
      <c r="G174" s="372" t="str">
        <f t="shared" si="101"/>
        <v xml:space="preserve"> </v>
      </c>
      <c r="H174" s="372">
        <f t="shared" si="102"/>
        <v>1</v>
      </c>
      <c r="I174" s="372">
        <f t="shared" si="97"/>
        <v>1</v>
      </c>
      <c r="J174" s="371">
        <f t="shared" si="78"/>
        <v>1</v>
      </c>
      <c r="K174" s="370">
        <f t="shared" si="84"/>
        <v>0</v>
      </c>
      <c r="L174" s="371">
        <f t="shared" si="85"/>
        <v>-21</v>
      </c>
      <c r="N174" s="341">
        <f t="shared" si="79"/>
        <v>1</v>
      </c>
      <c r="P174" s="376" t="str">
        <f t="shared" si="94"/>
        <v>T</v>
      </c>
      <c r="Q174" s="376" t="str">
        <f t="shared" si="103"/>
        <v xml:space="preserve"> </v>
      </c>
      <c r="R174" s="376">
        <f t="shared" si="104"/>
        <v>1</v>
      </c>
      <c r="S174" s="376">
        <f t="shared" si="98"/>
        <v>1</v>
      </c>
      <c r="T174" s="374">
        <f t="shared" si="80"/>
        <v>1</v>
      </c>
      <c r="U174" s="373">
        <f t="shared" si="86"/>
        <v>0</v>
      </c>
      <c r="V174" s="374">
        <f t="shared" si="87"/>
        <v>-13</v>
      </c>
      <c r="X174" s="345" t="str">
        <f t="shared" si="88"/>
        <v>C</v>
      </c>
      <c r="Z174" s="385" t="str">
        <f t="shared" si="95"/>
        <v>T</v>
      </c>
      <c r="AA174" s="385" t="str">
        <f t="shared" si="105"/>
        <v xml:space="preserve"> </v>
      </c>
      <c r="AB174" s="385" t="str">
        <f t="shared" si="106"/>
        <v>A</v>
      </c>
      <c r="AC174" s="385">
        <f t="shared" si="99"/>
        <v>1</v>
      </c>
      <c r="AD174" s="382">
        <f t="shared" si="81"/>
        <v>1</v>
      </c>
      <c r="AE174" s="381">
        <f t="shared" si="89"/>
        <v>0</v>
      </c>
      <c r="AF174" s="382">
        <f t="shared" si="90"/>
        <v>22</v>
      </c>
      <c r="AH174" s="338" t="str">
        <f>IF($B174=0,0,IF(ISEVEN($B174),"E","O"))</f>
        <v>O</v>
      </c>
      <c r="AJ174" s="380" t="str">
        <f t="shared" si="96"/>
        <v xml:space="preserve"> </v>
      </c>
      <c r="AK174" s="380" t="str">
        <f t="shared" si="107"/>
        <v xml:space="preserve"> </v>
      </c>
      <c r="AL174" s="380" t="str">
        <f t="shared" si="108"/>
        <v xml:space="preserve"> </v>
      </c>
      <c r="AM174" s="380">
        <f t="shared" si="93"/>
        <v>14</v>
      </c>
      <c r="AN174" s="378">
        <f t="shared" si="82"/>
        <v>0</v>
      </c>
      <c r="AO174" s="377">
        <f t="shared" si="91"/>
        <v>0</v>
      </c>
      <c r="AP174" s="378">
        <f t="shared" si="92"/>
        <v>-61</v>
      </c>
    </row>
    <row r="175" spans="1:42">
      <c r="A175" s="327">
        <f t="shared" si="83"/>
        <v>165</v>
      </c>
      <c r="B175" s="328">
        <f>Data!B175</f>
        <v>11</v>
      </c>
      <c r="D175" s="334">
        <f>IF(AND(B175&gt;0,B175&lt;=12),1,IF(AND(B175&gt;12,B175&lt;=24),2,IF(AND(B175&gt;24,B175&lt;=36),3,0)))</f>
        <v>1</v>
      </c>
      <c r="E175" s="370"/>
      <c r="F175" s="372" t="str">
        <f t="shared" si="100"/>
        <v xml:space="preserve"> </v>
      </c>
      <c r="G175" s="372" t="str">
        <f t="shared" si="101"/>
        <v>W</v>
      </c>
      <c r="H175" s="372" t="str">
        <f t="shared" si="102"/>
        <v xml:space="preserve"> </v>
      </c>
      <c r="I175" s="372">
        <f t="shared" si="97"/>
        <v>1</v>
      </c>
      <c r="J175" s="371">
        <f t="shared" si="78"/>
        <v>0</v>
      </c>
      <c r="K175" s="370">
        <f t="shared" si="84"/>
        <v>3</v>
      </c>
      <c r="L175" s="371">
        <f t="shared" si="85"/>
        <v>-18</v>
      </c>
      <c r="N175" s="341">
        <f t="shared" si="79"/>
        <v>1</v>
      </c>
      <c r="P175" s="376" t="str">
        <f t="shared" si="94"/>
        <v xml:space="preserve"> </v>
      </c>
      <c r="Q175" s="376" t="str">
        <f t="shared" si="103"/>
        <v>W</v>
      </c>
      <c r="R175" s="376" t="str">
        <f t="shared" si="104"/>
        <v xml:space="preserve"> </v>
      </c>
      <c r="S175" s="376">
        <f t="shared" si="98"/>
        <v>1</v>
      </c>
      <c r="T175" s="374">
        <f t="shared" si="80"/>
        <v>0</v>
      </c>
      <c r="U175" s="373">
        <f t="shared" si="86"/>
        <v>3</v>
      </c>
      <c r="V175" s="374">
        <f t="shared" si="87"/>
        <v>-10</v>
      </c>
      <c r="X175" s="345" t="str">
        <f t="shared" si="88"/>
        <v>B</v>
      </c>
      <c r="Z175" s="385" t="str">
        <f t="shared" si="95"/>
        <v xml:space="preserve"> </v>
      </c>
      <c r="AA175" s="385" t="str">
        <f t="shared" si="105"/>
        <v>L</v>
      </c>
      <c r="AB175" s="385" t="str">
        <f t="shared" si="106"/>
        <v>C</v>
      </c>
      <c r="AC175" s="385">
        <f t="shared" si="99"/>
        <v>2</v>
      </c>
      <c r="AD175" s="382">
        <f t="shared" si="81"/>
        <v>2</v>
      </c>
      <c r="AE175" s="381">
        <f t="shared" si="89"/>
        <v>0</v>
      </c>
      <c r="AF175" s="382">
        <f t="shared" si="90"/>
        <v>20</v>
      </c>
      <c r="AH175" s="338" t="str">
        <f>IF($B175=0,0,INDEX($AS$12:$AT$47,$B175,2))</f>
        <v>B</v>
      </c>
      <c r="AJ175" s="380" t="str">
        <f t="shared" si="96"/>
        <v>T</v>
      </c>
      <c r="AK175" s="380" t="str">
        <f t="shared" si="107"/>
        <v xml:space="preserve"> </v>
      </c>
      <c r="AL175" s="380" t="str">
        <f t="shared" si="108"/>
        <v>L</v>
      </c>
      <c r="AM175" s="380">
        <f t="shared" si="93"/>
        <v>14</v>
      </c>
      <c r="AN175" s="378">
        <f t="shared" si="82"/>
        <v>14</v>
      </c>
      <c r="AO175" s="377">
        <f t="shared" si="91"/>
        <v>0</v>
      </c>
      <c r="AP175" s="378">
        <f t="shared" si="92"/>
        <v>-75</v>
      </c>
    </row>
    <row r="176" spans="1:42">
      <c r="A176" s="327">
        <f t="shared" si="83"/>
        <v>166</v>
      </c>
      <c r="B176" s="328">
        <f>Data!B176</f>
        <v>17</v>
      </c>
      <c r="D176" s="334" t="str">
        <f>IF(B176=0,0,IF(MOD(B176,3)=1,"A",IF(MOD(B176,3)=2,"B","C")))</f>
        <v>B</v>
      </c>
      <c r="E176" s="370"/>
      <c r="F176" s="372" t="str">
        <f t="shared" si="100"/>
        <v>T</v>
      </c>
      <c r="G176" s="372" t="str">
        <f t="shared" si="101"/>
        <v xml:space="preserve"> </v>
      </c>
      <c r="H176" s="372">
        <f t="shared" si="102"/>
        <v>1</v>
      </c>
      <c r="I176" s="372">
        <f t="shared" si="97"/>
        <v>1</v>
      </c>
      <c r="J176" s="371">
        <f t="shared" si="78"/>
        <v>1</v>
      </c>
      <c r="K176" s="370">
        <f t="shared" si="84"/>
        <v>0</v>
      </c>
      <c r="L176" s="371">
        <f t="shared" si="85"/>
        <v>-19</v>
      </c>
      <c r="N176" s="341">
        <f t="shared" si="79"/>
        <v>2</v>
      </c>
      <c r="P176" s="376" t="str">
        <f t="shared" si="94"/>
        <v xml:space="preserve"> </v>
      </c>
      <c r="Q176" s="376" t="str">
        <f t="shared" si="103"/>
        <v xml:space="preserve"> </v>
      </c>
      <c r="R176" s="376" t="str">
        <f t="shared" si="104"/>
        <v xml:space="preserve"> </v>
      </c>
      <c r="S176" s="376">
        <f t="shared" si="98"/>
        <v>1</v>
      </c>
      <c r="T176" s="374">
        <f t="shared" si="80"/>
        <v>0</v>
      </c>
      <c r="U176" s="373">
        <f t="shared" si="86"/>
        <v>0</v>
      </c>
      <c r="V176" s="374">
        <f t="shared" si="87"/>
        <v>-10</v>
      </c>
      <c r="X176" s="345" t="str">
        <f t="shared" si="88"/>
        <v>B</v>
      </c>
      <c r="Z176" s="385" t="str">
        <f t="shared" si="95"/>
        <v xml:space="preserve"> </v>
      </c>
      <c r="AA176" s="385" t="str">
        <f t="shared" si="105"/>
        <v>L</v>
      </c>
      <c r="AB176" s="385" t="str">
        <f t="shared" si="106"/>
        <v>A</v>
      </c>
      <c r="AC176" s="385">
        <f t="shared" si="99"/>
        <v>3</v>
      </c>
      <c r="AD176" s="382">
        <f t="shared" si="81"/>
        <v>3</v>
      </c>
      <c r="AE176" s="381">
        <f t="shared" si="89"/>
        <v>0</v>
      </c>
      <c r="AF176" s="382">
        <f t="shared" si="90"/>
        <v>17</v>
      </c>
      <c r="AH176" s="338" t="str">
        <f>IF($B176=0,0,IF($B176&lt;=18,"L","H"))</f>
        <v>L</v>
      </c>
      <c r="AJ176" s="380" t="str">
        <f t="shared" si="96"/>
        <v xml:space="preserve"> </v>
      </c>
      <c r="AK176" s="380" t="str">
        <f t="shared" si="107"/>
        <v>W</v>
      </c>
      <c r="AL176" s="380" t="str">
        <f t="shared" si="108"/>
        <v xml:space="preserve"> </v>
      </c>
      <c r="AM176" s="380">
        <f t="shared" si="93"/>
        <v>13</v>
      </c>
      <c r="AN176" s="378">
        <f t="shared" si="82"/>
        <v>0</v>
      </c>
      <c r="AO176" s="377">
        <f t="shared" si="91"/>
        <v>28</v>
      </c>
      <c r="AP176" s="378">
        <f t="shared" si="92"/>
        <v>-47</v>
      </c>
    </row>
    <row r="177" spans="1:42">
      <c r="A177" s="327">
        <f t="shared" si="83"/>
        <v>167</v>
      </c>
      <c r="B177" s="328">
        <f>Data!B177</f>
        <v>3</v>
      </c>
      <c r="D177" s="334">
        <f>IF(AND(B177&gt;0,B177&lt;=12),1,IF(AND(B177&gt;12,B177&lt;=24),2,IF(AND(B177&gt;24,B177&lt;=36),3,0)))</f>
        <v>1</v>
      </c>
      <c r="E177" s="370"/>
      <c r="F177" s="372" t="str">
        <f t="shared" si="100"/>
        <v xml:space="preserve"> </v>
      </c>
      <c r="G177" s="372" t="str">
        <f t="shared" si="101"/>
        <v>W</v>
      </c>
      <c r="H177" s="372" t="str">
        <f t="shared" si="102"/>
        <v xml:space="preserve"> </v>
      </c>
      <c r="I177" s="372">
        <f t="shared" si="97"/>
        <v>1</v>
      </c>
      <c r="J177" s="371">
        <f t="shared" si="78"/>
        <v>0</v>
      </c>
      <c r="K177" s="370">
        <f t="shared" si="84"/>
        <v>3</v>
      </c>
      <c r="L177" s="371">
        <f t="shared" si="85"/>
        <v>-16</v>
      </c>
      <c r="N177" s="341">
        <f t="shared" si="79"/>
        <v>1</v>
      </c>
      <c r="P177" s="376" t="str">
        <f t="shared" si="94"/>
        <v xml:space="preserve"> </v>
      </c>
      <c r="Q177" s="376" t="str">
        <f t="shared" si="103"/>
        <v xml:space="preserve"> </v>
      </c>
      <c r="R177" s="376" t="str">
        <f t="shared" si="104"/>
        <v xml:space="preserve"> </v>
      </c>
      <c r="S177" s="376">
        <f t="shared" si="98"/>
        <v>1</v>
      </c>
      <c r="T177" s="374">
        <f t="shared" si="80"/>
        <v>0</v>
      </c>
      <c r="U177" s="373">
        <f t="shared" si="86"/>
        <v>0</v>
      </c>
      <c r="V177" s="374">
        <f t="shared" si="87"/>
        <v>-10</v>
      </c>
      <c r="X177" s="345" t="str">
        <f t="shared" si="88"/>
        <v>C</v>
      </c>
      <c r="Z177" s="385" t="str">
        <f t="shared" si="95"/>
        <v xml:space="preserve"> </v>
      </c>
      <c r="AA177" s="385" t="str">
        <f t="shared" si="105"/>
        <v>L</v>
      </c>
      <c r="AB177" s="385" t="str">
        <f t="shared" si="106"/>
        <v>B</v>
      </c>
      <c r="AC177" s="385">
        <f t="shared" si="99"/>
        <v>4</v>
      </c>
      <c r="AD177" s="382">
        <f t="shared" si="81"/>
        <v>4</v>
      </c>
      <c r="AE177" s="381">
        <f t="shared" si="89"/>
        <v>0</v>
      </c>
      <c r="AF177" s="382">
        <f t="shared" si="90"/>
        <v>13</v>
      </c>
      <c r="AH177" s="338" t="str">
        <f>IF($B177=0,0,IF(ISEVEN($B177),"E","O"))</f>
        <v>O</v>
      </c>
      <c r="AJ177" s="380" t="str">
        <f t="shared" si="96"/>
        <v>T</v>
      </c>
      <c r="AK177" s="380" t="str">
        <f t="shared" si="107"/>
        <v xml:space="preserve"> </v>
      </c>
      <c r="AL177" s="380" t="str">
        <f t="shared" si="108"/>
        <v>R</v>
      </c>
      <c r="AM177" s="380">
        <f t="shared" si="93"/>
        <v>13</v>
      </c>
      <c r="AN177" s="378">
        <f t="shared" si="82"/>
        <v>13</v>
      </c>
      <c r="AO177" s="377">
        <f t="shared" si="91"/>
        <v>0</v>
      </c>
      <c r="AP177" s="378">
        <f t="shared" si="92"/>
        <v>-60</v>
      </c>
    </row>
    <row r="178" spans="1:42">
      <c r="A178" s="327">
        <f t="shared" si="83"/>
        <v>168</v>
      </c>
      <c r="B178" s="328">
        <f>Data!B178</f>
        <v>10</v>
      </c>
      <c r="D178" s="334" t="str">
        <f>IF(B178=0,0,IF(MOD(B178,3)=1,"A",IF(MOD(B178,3)=2,"B","C")))</f>
        <v>A</v>
      </c>
      <c r="E178" s="370"/>
      <c r="F178" s="372" t="str">
        <f t="shared" si="100"/>
        <v>T</v>
      </c>
      <c r="G178" s="372" t="str">
        <f t="shared" si="101"/>
        <v xml:space="preserve"> </v>
      </c>
      <c r="H178" s="372">
        <f t="shared" si="102"/>
        <v>3</v>
      </c>
      <c r="I178" s="372">
        <f t="shared" si="97"/>
        <v>1</v>
      </c>
      <c r="J178" s="371">
        <f t="shared" si="78"/>
        <v>1</v>
      </c>
      <c r="K178" s="370">
        <f t="shared" si="84"/>
        <v>0</v>
      </c>
      <c r="L178" s="371">
        <f t="shared" si="85"/>
        <v>-17</v>
      </c>
      <c r="N178" s="341">
        <f t="shared" si="79"/>
        <v>1</v>
      </c>
      <c r="P178" s="376" t="str">
        <f t="shared" si="94"/>
        <v>T</v>
      </c>
      <c r="Q178" s="376" t="str">
        <f t="shared" si="103"/>
        <v xml:space="preserve"> </v>
      </c>
      <c r="R178" s="376">
        <f t="shared" si="104"/>
        <v>3</v>
      </c>
      <c r="S178" s="376">
        <f t="shared" si="98"/>
        <v>1</v>
      </c>
      <c r="T178" s="374">
        <f t="shared" si="80"/>
        <v>1</v>
      </c>
      <c r="U178" s="373">
        <f t="shared" si="86"/>
        <v>0</v>
      </c>
      <c r="V178" s="374">
        <f t="shared" si="87"/>
        <v>-11</v>
      </c>
      <c r="X178" s="345" t="str">
        <f t="shared" si="88"/>
        <v>A</v>
      </c>
      <c r="Z178" s="385" t="str">
        <f t="shared" si="95"/>
        <v xml:space="preserve"> </v>
      </c>
      <c r="AA178" s="385" t="str">
        <f t="shared" si="105"/>
        <v>L</v>
      </c>
      <c r="AB178" s="385" t="str">
        <f t="shared" si="106"/>
        <v>C</v>
      </c>
      <c r="AC178" s="385">
        <f t="shared" si="99"/>
        <v>5</v>
      </c>
      <c r="AD178" s="382">
        <f t="shared" si="81"/>
        <v>5</v>
      </c>
      <c r="AE178" s="381">
        <f t="shared" si="89"/>
        <v>0</v>
      </c>
      <c r="AF178" s="382">
        <f t="shared" si="90"/>
        <v>8</v>
      </c>
      <c r="AH178" s="338" t="str">
        <f>IF($B178=0,0,INDEX($AS$12:$AT$47,$B178,2))</f>
        <v>B</v>
      </c>
      <c r="AJ178" s="380" t="str">
        <f t="shared" si="96"/>
        <v xml:space="preserve"> </v>
      </c>
      <c r="AK178" s="380" t="str">
        <f t="shared" si="107"/>
        <v>L</v>
      </c>
      <c r="AL178" s="380" t="str">
        <f t="shared" si="108"/>
        <v>H</v>
      </c>
      <c r="AM178" s="380">
        <f t="shared" si="93"/>
        <v>14</v>
      </c>
      <c r="AN178" s="378">
        <f t="shared" si="82"/>
        <v>14</v>
      </c>
      <c r="AO178" s="377">
        <f t="shared" si="91"/>
        <v>0</v>
      </c>
      <c r="AP178" s="378">
        <f t="shared" si="92"/>
        <v>-74</v>
      </c>
    </row>
    <row r="179" spans="1:42">
      <c r="A179" s="327">
        <f t="shared" si="83"/>
        <v>169</v>
      </c>
      <c r="B179" s="328">
        <f>Data!B179</f>
        <v>18</v>
      </c>
      <c r="D179" s="334">
        <f>IF(AND(B179&gt;0,B179&lt;=12),1,IF(AND(B179&gt;12,B179&lt;=24),2,IF(AND(B179&gt;24,B179&lt;=36),3,0)))</f>
        <v>2</v>
      </c>
      <c r="E179" s="370"/>
      <c r="F179" s="372" t="str">
        <f t="shared" si="100"/>
        <v xml:space="preserve"> </v>
      </c>
      <c r="G179" s="372" t="str">
        <f t="shared" si="101"/>
        <v>L</v>
      </c>
      <c r="H179" s="372" t="str">
        <f t="shared" si="102"/>
        <v>C</v>
      </c>
      <c r="I179" s="372">
        <f t="shared" si="97"/>
        <v>2</v>
      </c>
      <c r="J179" s="371">
        <f t="shared" si="78"/>
        <v>2</v>
      </c>
      <c r="K179" s="370">
        <f t="shared" si="84"/>
        <v>0</v>
      </c>
      <c r="L179" s="371">
        <f t="shared" si="85"/>
        <v>-19</v>
      </c>
      <c r="N179" s="341">
        <f t="shared" si="79"/>
        <v>2</v>
      </c>
      <c r="P179" s="376" t="str">
        <f t="shared" si="94"/>
        <v xml:space="preserve"> </v>
      </c>
      <c r="Q179" s="376" t="str">
        <f t="shared" si="103"/>
        <v>L</v>
      </c>
      <c r="R179" s="376">
        <f t="shared" si="104"/>
        <v>1</v>
      </c>
      <c r="S179" s="376">
        <f t="shared" si="98"/>
        <v>2</v>
      </c>
      <c r="T179" s="374">
        <f t="shared" si="80"/>
        <v>2</v>
      </c>
      <c r="U179" s="373">
        <f t="shared" si="86"/>
        <v>0</v>
      </c>
      <c r="V179" s="374">
        <f t="shared" si="87"/>
        <v>-13</v>
      </c>
      <c r="X179" s="345" t="str">
        <f t="shared" si="88"/>
        <v>C</v>
      </c>
      <c r="Z179" s="385" t="str">
        <f t="shared" si="95"/>
        <v xml:space="preserve"> </v>
      </c>
      <c r="AA179" s="385" t="str">
        <f t="shared" si="105"/>
        <v>W</v>
      </c>
      <c r="AB179" s="385" t="str">
        <f t="shared" si="106"/>
        <v xml:space="preserve"> </v>
      </c>
      <c r="AC179" s="385">
        <f t="shared" si="99"/>
        <v>1</v>
      </c>
      <c r="AD179" s="382">
        <f t="shared" si="81"/>
        <v>0</v>
      </c>
      <c r="AE179" s="381">
        <f t="shared" si="89"/>
        <v>15</v>
      </c>
      <c r="AF179" s="382">
        <f t="shared" si="90"/>
        <v>23</v>
      </c>
      <c r="AH179" s="338" t="str">
        <f>IF($B179=0,0,IF($B179&lt;=18,"L","H"))</f>
        <v>L</v>
      </c>
      <c r="AJ179" s="380" t="str">
        <f t="shared" si="96"/>
        <v xml:space="preserve"> </v>
      </c>
      <c r="AK179" s="380" t="str">
        <f t="shared" si="107"/>
        <v>L</v>
      </c>
      <c r="AL179" s="380" t="str">
        <f t="shared" si="108"/>
        <v>O</v>
      </c>
      <c r="AM179" s="380">
        <f t="shared" si="93"/>
        <v>15</v>
      </c>
      <c r="AN179" s="378">
        <f t="shared" si="82"/>
        <v>15</v>
      </c>
      <c r="AO179" s="377">
        <f t="shared" si="91"/>
        <v>0</v>
      </c>
      <c r="AP179" s="378">
        <f t="shared" si="92"/>
        <v>-89</v>
      </c>
    </row>
    <row r="180" spans="1:42">
      <c r="A180" s="327">
        <f t="shared" si="83"/>
        <v>170</v>
      </c>
      <c r="B180" s="328">
        <f>Data!B180</f>
        <v>29</v>
      </c>
      <c r="D180" s="334" t="str">
        <f>IF(B180=0,0,IF(MOD(B180,3)=1,"A",IF(MOD(B180,3)=2,"B","C")))</f>
        <v>B</v>
      </c>
      <c r="E180" s="370"/>
      <c r="F180" s="372" t="str">
        <f t="shared" si="100"/>
        <v xml:space="preserve"> </v>
      </c>
      <c r="G180" s="372" t="str">
        <f t="shared" si="101"/>
        <v>L</v>
      </c>
      <c r="H180" s="372">
        <f t="shared" si="102"/>
        <v>1</v>
      </c>
      <c r="I180" s="372">
        <f t="shared" si="97"/>
        <v>3</v>
      </c>
      <c r="J180" s="371">
        <f t="shared" si="78"/>
        <v>3</v>
      </c>
      <c r="K180" s="370">
        <f t="shared" si="84"/>
        <v>0</v>
      </c>
      <c r="L180" s="371">
        <f t="shared" si="85"/>
        <v>-22</v>
      </c>
      <c r="N180" s="341">
        <f t="shared" si="79"/>
        <v>3</v>
      </c>
      <c r="P180" s="376" t="str">
        <f t="shared" si="94"/>
        <v xml:space="preserve"> </v>
      </c>
      <c r="Q180" s="376" t="str">
        <f t="shared" si="103"/>
        <v>L</v>
      </c>
      <c r="R180" s="376">
        <f t="shared" si="104"/>
        <v>1</v>
      </c>
      <c r="S180" s="376">
        <f t="shared" si="98"/>
        <v>3</v>
      </c>
      <c r="T180" s="374">
        <f t="shared" si="80"/>
        <v>3</v>
      </c>
      <c r="U180" s="373">
        <f t="shared" si="86"/>
        <v>0</v>
      </c>
      <c r="V180" s="374">
        <f t="shared" si="87"/>
        <v>-16</v>
      </c>
      <c r="X180" s="345" t="str">
        <f t="shared" si="88"/>
        <v>B</v>
      </c>
      <c r="Z180" s="385" t="str">
        <f t="shared" si="95"/>
        <v>T</v>
      </c>
      <c r="AA180" s="385" t="str">
        <f t="shared" si="105"/>
        <v xml:space="preserve"> </v>
      </c>
      <c r="AB180" s="385" t="str">
        <f t="shared" si="106"/>
        <v>B</v>
      </c>
      <c r="AC180" s="385">
        <f t="shared" si="99"/>
        <v>1</v>
      </c>
      <c r="AD180" s="382">
        <f t="shared" si="81"/>
        <v>1</v>
      </c>
      <c r="AE180" s="381">
        <f t="shared" si="89"/>
        <v>0</v>
      </c>
      <c r="AF180" s="382">
        <f t="shared" si="90"/>
        <v>22</v>
      </c>
      <c r="AH180" s="338" t="str">
        <f>IF($B180=0,0,IF(ISEVEN($B180),"E","O"))</f>
        <v>O</v>
      </c>
      <c r="AJ180" s="380" t="str">
        <f t="shared" si="96"/>
        <v xml:space="preserve"> </v>
      </c>
      <c r="AK180" s="380" t="str">
        <f t="shared" si="107"/>
        <v>W</v>
      </c>
      <c r="AL180" s="380" t="str">
        <f t="shared" si="108"/>
        <v xml:space="preserve"> </v>
      </c>
      <c r="AM180" s="380">
        <f t="shared" si="93"/>
        <v>14</v>
      </c>
      <c r="AN180" s="378">
        <f t="shared" si="82"/>
        <v>0</v>
      </c>
      <c r="AO180" s="377">
        <f t="shared" si="91"/>
        <v>30</v>
      </c>
      <c r="AP180" s="378">
        <f t="shared" si="92"/>
        <v>-59</v>
      </c>
    </row>
    <row r="181" spans="1:42">
      <c r="A181" s="327">
        <f t="shared" si="83"/>
        <v>171</v>
      </c>
      <c r="B181" s="328">
        <f>Data!B181</f>
        <v>28</v>
      </c>
      <c r="D181" s="334">
        <f>IF(AND(B181&gt;0,B181&lt;=12),1,IF(AND(B181&gt;12,B181&lt;=24),2,IF(AND(B181&gt;24,B181&lt;=36),3,0)))</f>
        <v>3</v>
      </c>
      <c r="E181" s="370"/>
      <c r="F181" s="372" t="str">
        <f t="shared" si="100"/>
        <v xml:space="preserve"> </v>
      </c>
      <c r="G181" s="372" t="str">
        <f t="shared" si="101"/>
        <v>L</v>
      </c>
      <c r="H181" s="372" t="str">
        <f t="shared" si="102"/>
        <v>B</v>
      </c>
      <c r="I181" s="372">
        <f t="shared" si="97"/>
        <v>4</v>
      </c>
      <c r="J181" s="371">
        <f t="shared" si="78"/>
        <v>4</v>
      </c>
      <c r="K181" s="370">
        <f t="shared" si="84"/>
        <v>0</v>
      </c>
      <c r="L181" s="371">
        <f t="shared" si="85"/>
        <v>-26</v>
      </c>
      <c r="N181" s="341">
        <f t="shared" si="79"/>
        <v>3</v>
      </c>
      <c r="P181" s="376" t="str">
        <f t="shared" si="94"/>
        <v xml:space="preserve"> </v>
      </c>
      <c r="Q181" s="376" t="str">
        <f t="shared" si="103"/>
        <v>L</v>
      </c>
      <c r="R181" s="376">
        <f t="shared" si="104"/>
        <v>2</v>
      </c>
      <c r="S181" s="376">
        <f t="shared" si="98"/>
        <v>4</v>
      </c>
      <c r="T181" s="374">
        <f t="shared" si="80"/>
        <v>4</v>
      </c>
      <c r="U181" s="373">
        <f t="shared" si="86"/>
        <v>0</v>
      </c>
      <c r="V181" s="374">
        <f t="shared" si="87"/>
        <v>-20</v>
      </c>
      <c r="X181" s="345" t="str">
        <f t="shared" si="88"/>
        <v>A</v>
      </c>
      <c r="Z181" s="385" t="str">
        <f t="shared" si="95"/>
        <v xml:space="preserve"> </v>
      </c>
      <c r="AA181" s="385" t="str">
        <f t="shared" si="105"/>
        <v>L</v>
      </c>
      <c r="AB181" s="385" t="str">
        <f t="shared" si="106"/>
        <v>B</v>
      </c>
      <c r="AC181" s="385">
        <f t="shared" si="99"/>
        <v>2</v>
      </c>
      <c r="AD181" s="382">
        <f t="shared" si="81"/>
        <v>2</v>
      </c>
      <c r="AE181" s="381">
        <f t="shared" si="89"/>
        <v>0</v>
      </c>
      <c r="AF181" s="382">
        <f t="shared" si="90"/>
        <v>20</v>
      </c>
      <c r="AH181" s="338" t="str">
        <f>IF($B181=0,0,INDEX($AS$12:$AT$47,$B181,2))</f>
        <v>B</v>
      </c>
      <c r="AJ181" s="380" t="str">
        <f t="shared" si="96"/>
        <v xml:space="preserve"> </v>
      </c>
      <c r="AK181" s="380" t="str">
        <f t="shared" si="107"/>
        <v xml:space="preserve"> </v>
      </c>
      <c r="AL181" s="380" t="str">
        <f t="shared" si="108"/>
        <v xml:space="preserve"> </v>
      </c>
      <c r="AM181" s="380">
        <f t="shared" si="93"/>
        <v>14</v>
      </c>
      <c r="AN181" s="378">
        <f t="shared" si="82"/>
        <v>0</v>
      </c>
      <c r="AO181" s="377">
        <f t="shared" si="91"/>
        <v>0</v>
      </c>
      <c r="AP181" s="378">
        <f t="shared" si="92"/>
        <v>-59</v>
      </c>
    </row>
    <row r="182" spans="1:42">
      <c r="A182" s="327">
        <f t="shared" si="83"/>
        <v>172</v>
      </c>
      <c r="B182" s="328">
        <f>Data!B182</f>
        <v>10</v>
      </c>
      <c r="D182" s="334" t="str">
        <f>IF(B182=0,0,IF(MOD(B182,3)=1,"A",IF(MOD(B182,3)=2,"B","C")))</f>
        <v>A</v>
      </c>
      <c r="E182" s="370"/>
      <c r="F182" s="372" t="str">
        <f t="shared" si="100"/>
        <v xml:space="preserve"> </v>
      </c>
      <c r="G182" s="372" t="str">
        <f t="shared" si="101"/>
        <v>L</v>
      </c>
      <c r="H182" s="372">
        <f t="shared" si="102"/>
        <v>1</v>
      </c>
      <c r="I182" s="372">
        <f t="shared" si="97"/>
        <v>5</v>
      </c>
      <c r="J182" s="371">
        <f t="shared" si="78"/>
        <v>5</v>
      </c>
      <c r="K182" s="370">
        <f t="shared" si="84"/>
        <v>0</v>
      </c>
      <c r="L182" s="371">
        <f t="shared" si="85"/>
        <v>-31</v>
      </c>
      <c r="N182" s="341">
        <f t="shared" si="79"/>
        <v>1</v>
      </c>
      <c r="P182" s="376" t="str">
        <f t="shared" si="94"/>
        <v xml:space="preserve"> </v>
      </c>
      <c r="Q182" s="376" t="str">
        <f t="shared" si="103"/>
        <v>L</v>
      </c>
      <c r="R182" s="376">
        <f t="shared" si="104"/>
        <v>1</v>
      </c>
      <c r="S182" s="376">
        <f t="shared" si="98"/>
        <v>5</v>
      </c>
      <c r="T182" s="374">
        <f t="shared" si="80"/>
        <v>5</v>
      </c>
      <c r="U182" s="373">
        <f t="shared" si="86"/>
        <v>0</v>
      </c>
      <c r="V182" s="374">
        <f t="shared" si="87"/>
        <v>-25</v>
      </c>
      <c r="X182" s="345" t="str">
        <f t="shared" si="88"/>
        <v>A</v>
      </c>
      <c r="Z182" s="385" t="str">
        <f t="shared" si="95"/>
        <v xml:space="preserve"> </v>
      </c>
      <c r="AA182" s="385" t="str">
        <f t="shared" si="105"/>
        <v>L</v>
      </c>
      <c r="AB182" s="385" t="str">
        <f t="shared" si="106"/>
        <v>C</v>
      </c>
      <c r="AC182" s="385">
        <f t="shared" si="99"/>
        <v>3</v>
      </c>
      <c r="AD182" s="382">
        <f t="shared" si="81"/>
        <v>3</v>
      </c>
      <c r="AE182" s="381">
        <f t="shared" si="89"/>
        <v>0</v>
      </c>
      <c r="AF182" s="382">
        <f t="shared" si="90"/>
        <v>17</v>
      </c>
      <c r="AH182" s="338" t="str">
        <f>IF($B182=0,0,IF($B182&lt;=18,"L","H"))</f>
        <v>L</v>
      </c>
      <c r="AJ182" s="380" t="str">
        <f t="shared" si="96"/>
        <v xml:space="preserve"> </v>
      </c>
      <c r="AK182" s="380" t="str">
        <f t="shared" si="107"/>
        <v xml:space="preserve"> </v>
      </c>
      <c r="AL182" s="380" t="str">
        <f t="shared" si="108"/>
        <v xml:space="preserve"> </v>
      </c>
      <c r="AM182" s="380">
        <f t="shared" si="93"/>
        <v>14</v>
      </c>
      <c r="AN182" s="378">
        <f t="shared" si="82"/>
        <v>0</v>
      </c>
      <c r="AO182" s="377">
        <f t="shared" si="91"/>
        <v>0</v>
      </c>
      <c r="AP182" s="378">
        <f t="shared" si="92"/>
        <v>-59</v>
      </c>
    </row>
    <row r="183" spans="1:42">
      <c r="A183" s="327">
        <f t="shared" si="83"/>
        <v>173</v>
      </c>
      <c r="B183" s="328">
        <f>Data!B183</f>
        <v>32</v>
      </c>
      <c r="D183" s="334">
        <f>IF(AND(B183&gt;0,B183&lt;=12),1,IF(AND(B183&gt;12,B183&lt;=24),2,IF(AND(B183&gt;24,B183&lt;=36),3,0)))</f>
        <v>3</v>
      </c>
      <c r="E183" s="370"/>
      <c r="F183" s="372" t="str">
        <f t="shared" si="100"/>
        <v xml:space="preserve"> </v>
      </c>
      <c r="G183" s="372" t="str">
        <f t="shared" si="101"/>
        <v>L</v>
      </c>
      <c r="H183" s="372" t="str">
        <f t="shared" si="102"/>
        <v>A</v>
      </c>
      <c r="I183" s="372">
        <f t="shared" si="97"/>
        <v>6</v>
      </c>
      <c r="J183" s="371">
        <f t="shared" si="78"/>
        <v>6</v>
      </c>
      <c r="K183" s="370">
        <f t="shared" si="84"/>
        <v>0</v>
      </c>
      <c r="L183" s="371">
        <f t="shared" si="85"/>
        <v>-37</v>
      </c>
      <c r="N183" s="341">
        <f t="shared" si="79"/>
        <v>3</v>
      </c>
      <c r="P183" s="376" t="str">
        <f t="shared" si="94"/>
        <v xml:space="preserve"> </v>
      </c>
      <c r="Q183" s="376" t="str">
        <f t="shared" si="103"/>
        <v>L</v>
      </c>
      <c r="R183" s="376">
        <f t="shared" si="104"/>
        <v>1</v>
      </c>
      <c r="S183" s="376">
        <f t="shared" si="98"/>
        <v>6</v>
      </c>
      <c r="T183" s="374">
        <f t="shared" si="80"/>
        <v>6</v>
      </c>
      <c r="U183" s="373">
        <f t="shared" si="86"/>
        <v>0</v>
      </c>
      <c r="V183" s="374">
        <f t="shared" si="87"/>
        <v>-31</v>
      </c>
      <c r="X183" s="345" t="str">
        <f t="shared" si="88"/>
        <v>B</v>
      </c>
      <c r="Z183" s="385" t="str">
        <f t="shared" si="95"/>
        <v xml:space="preserve"> </v>
      </c>
      <c r="AA183" s="385" t="str">
        <f t="shared" si="105"/>
        <v>L</v>
      </c>
      <c r="AB183" s="385" t="str">
        <f t="shared" si="106"/>
        <v>A</v>
      </c>
      <c r="AC183" s="385">
        <f t="shared" si="99"/>
        <v>4</v>
      </c>
      <c r="AD183" s="382">
        <f t="shared" si="81"/>
        <v>4</v>
      </c>
      <c r="AE183" s="381">
        <f t="shared" si="89"/>
        <v>0</v>
      </c>
      <c r="AF183" s="382">
        <f t="shared" si="90"/>
        <v>13</v>
      </c>
      <c r="AH183" s="338" t="str">
        <f>IF($B183=0,0,IF(ISEVEN($B183),"E","O"))</f>
        <v>E</v>
      </c>
      <c r="AJ183" s="380" t="str">
        <f t="shared" si="96"/>
        <v>T</v>
      </c>
      <c r="AK183" s="380" t="str">
        <f t="shared" si="107"/>
        <v xml:space="preserve"> </v>
      </c>
      <c r="AL183" s="380" t="str">
        <f t="shared" si="108"/>
        <v>B</v>
      </c>
      <c r="AM183" s="380">
        <f t="shared" si="93"/>
        <v>14</v>
      </c>
      <c r="AN183" s="378">
        <f t="shared" si="82"/>
        <v>14</v>
      </c>
      <c r="AO183" s="377">
        <f t="shared" si="91"/>
        <v>0</v>
      </c>
      <c r="AP183" s="378">
        <f t="shared" si="92"/>
        <v>-73</v>
      </c>
    </row>
    <row r="184" spans="1:42">
      <c r="A184" s="327">
        <f t="shared" si="83"/>
        <v>174</v>
      </c>
      <c r="B184" s="328">
        <f>Data!B184</f>
        <v>14</v>
      </c>
      <c r="D184" s="334" t="str">
        <f>IF(B184=0,0,IF(MOD(B184,3)=1,"A",IF(MOD(B184,3)=2,"B","C")))</f>
        <v>B</v>
      </c>
      <c r="E184" s="370"/>
      <c r="F184" s="372" t="str">
        <f t="shared" si="100"/>
        <v xml:space="preserve"> </v>
      </c>
      <c r="G184" s="372" t="str">
        <f t="shared" si="101"/>
        <v>L</v>
      </c>
      <c r="H184" s="372">
        <f t="shared" si="102"/>
        <v>2</v>
      </c>
      <c r="I184" s="372">
        <f t="shared" si="97"/>
        <v>7</v>
      </c>
      <c r="J184" s="371">
        <f t="shared" si="78"/>
        <v>7</v>
      </c>
      <c r="K184" s="370">
        <f t="shared" si="84"/>
        <v>0</v>
      </c>
      <c r="L184" s="371">
        <f t="shared" si="85"/>
        <v>-44</v>
      </c>
      <c r="N184" s="341">
        <f t="shared" si="79"/>
        <v>2</v>
      </c>
      <c r="P184" s="376" t="str">
        <f t="shared" si="94"/>
        <v xml:space="preserve"> </v>
      </c>
      <c r="Q184" s="376" t="str">
        <f t="shared" si="103"/>
        <v>L</v>
      </c>
      <c r="R184" s="376">
        <f t="shared" si="104"/>
        <v>2</v>
      </c>
      <c r="S184" s="376">
        <f t="shared" si="98"/>
        <v>7</v>
      </c>
      <c r="T184" s="374">
        <f t="shared" si="80"/>
        <v>7</v>
      </c>
      <c r="U184" s="373">
        <f t="shared" si="86"/>
        <v>0</v>
      </c>
      <c r="V184" s="374">
        <f t="shared" si="87"/>
        <v>-38</v>
      </c>
      <c r="X184" s="345" t="str">
        <f t="shared" si="88"/>
        <v>B</v>
      </c>
      <c r="Z184" s="385" t="str">
        <f t="shared" si="95"/>
        <v xml:space="preserve"> </v>
      </c>
      <c r="AA184" s="385" t="str">
        <f t="shared" si="105"/>
        <v>L</v>
      </c>
      <c r="AB184" s="385" t="str">
        <f t="shared" si="106"/>
        <v>C</v>
      </c>
      <c r="AC184" s="385">
        <f t="shared" si="99"/>
        <v>5</v>
      </c>
      <c r="AD184" s="382">
        <f t="shared" si="81"/>
        <v>5</v>
      </c>
      <c r="AE184" s="381">
        <f t="shared" si="89"/>
        <v>0</v>
      </c>
      <c r="AF184" s="382">
        <f t="shared" si="90"/>
        <v>8</v>
      </c>
      <c r="AH184" s="338" t="str">
        <f>IF($B184=0,0,INDEX($AS$12:$AT$47,$B184,2))</f>
        <v>R</v>
      </c>
      <c r="AJ184" s="380" t="str">
        <f t="shared" si="96"/>
        <v xml:space="preserve"> </v>
      </c>
      <c r="AK184" s="380" t="str">
        <f t="shared" si="107"/>
        <v>L</v>
      </c>
      <c r="AL184" s="380" t="str">
        <f t="shared" si="108"/>
        <v>L</v>
      </c>
      <c r="AM184" s="380">
        <f t="shared" si="93"/>
        <v>15</v>
      </c>
      <c r="AN184" s="378">
        <f t="shared" si="82"/>
        <v>15</v>
      </c>
      <c r="AO184" s="377">
        <f t="shared" si="91"/>
        <v>0</v>
      </c>
      <c r="AP184" s="378">
        <f t="shared" si="92"/>
        <v>-88</v>
      </c>
    </row>
    <row r="185" spans="1:42">
      <c r="A185" s="327">
        <f t="shared" si="83"/>
        <v>175</v>
      </c>
      <c r="B185" s="328">
        <f>Data!B185</f>
        <v>11</v>
      </c>
      <c r="D185" s="334">
        <f>IF(AND(B185&gt;0,B185&lt;=12),1,IF(AND(B185&gt;12,B185&lt;=24),2,IF(AND(B185&gt;24,B185&lt;=36),3,0)))</f>
        <v>1</v>
      </c>
      <c r="E185" s="370"/>
      <c r="F185" s="372" t="str">
        <f t="shared" si="100"/>
        <v xml:space="preserve"> </v>
      </c>
      <c r="G185" s="372" t="str">
        <f t="shared" si="101"/>
        <v>L</v>
      </c>
      <c r="H185" s="372" t="str">
        <f t="shared" si="102"/>
        <v>B</v>
      </c>
      <c r="I185" s="372">
        <f t="shared" si="97"/>
        <v>8</v>
      </c>
      <c r="J185" s="371">
        <f t="shared" si="78"/>
        <v>8</v>
      </c>
      <c r="K185" s="370">
        <f t="shared" si="84"/>
        <v>0</v>
      </c>
      <c r="L185" s="371">
        <f t="shared" si="85"/>
        <v>-52</v>
      </c>
      <c r="N185" s="341">
        <f t="shared" si="79"/>
        <v>1</v>
      </c>
      <c r="P185" s="376" t="str">
        <f t="shared" si="94"/>
        <v xml:space="preserve"> </v>
      </c>
      <c r="Q185" s="376" t="str">
        <f t="shared" si="103"/>
        <v>L</v>
      </c>
      <c r="R185" s="376">
        <f t="shared" si="104"/>
        <v>3</v>
      </c>
      <c r="S185" s="376">
        <f t="shared" si="98"/>
        <v>8</v>
      </c>
      <c r="T185" s="374">
        <f t="shared" si="80"/>
        <v>8</v>
      </c>
      <c r="U185" s="373">
        <f t="shared" si="86"/>
        <v>0</v>
      </c>
      <c r="V185" s="374">
        <f t="shared" si="87"/>
        <v>-46</v>
      </c>
      <c r="X185" s="345" t="str">
        <f t="shared" si="88"/>
        <v>B</v>
      </c>
      <c r="Z185" s="385" t="str">
        <f t="shared" si="95"/>
        <v xml:space="preserve"> </v>
      </c>
      <c r="AA185" s="385" t="str">
        <f t="shared" si="105"/>
        <v>L</v>
      </c>
      <c r="AB185" s="385" t="str">
        <f t="shared" si="106"/>
        <v>B</v>
      </c>
      <c r="AC185" s="385">
        <f t="shared" si="99"/>
        <v>6</v>
      </c>
      <c r="AD185" s="382">
        <f t="shared" si="81"/>
        <v>6</v>
      </c>
      <c r="AE185" s="381">
        <f t="shared" si="89"/>
        <v>0</v>
      </c>
      <c r="AF185" s="382">
        <f t="shared" si="90"/>
        <v>2</v>
      </c>
      <c r="AH185" s="338" t="str">
        <f>IF($B185=0,0,IF($B185&lt;=18,"L","H"))</f>
        <v>L</v>
      </c>
      <c r="AJ185" s="380" t="str">
        <f t="shared" si="96"/>
        <v xml:space="preserve"> </v>
      </c>
      <c r="AK185" s="380" t="str">
        <f t="shared" si="107"/>
        <v>W</v>
      </c>
      <c r="AL185" s="380" t="str">
        <f t="shared" si="108"/>
        <v xml:space="preserve"> </v>
      </c>
      <c r="AM185" s="380">
        <f t="shared" si="93"/>
        <v>14</v>
      </c>
      <c r="AN185" s="378">
        <f t="shared" si="82"/>
        <v>0</v>
      </c>
      <c r="AO185" s="377">
        <f t="shared" si="91"/>
        <v>30</v>
      </c>
      <c r="AP185" s="378">
        <f t="shared" si="92"/>
        <v>-58</v>
      </c>
    </row>
    <row r="186" spans="1:42">
      <c r="A186" s="327">
        <f t="shared" si="83"/>
        <v>176</v>
      </c>
      <c r="B186" s="328">
        <f>Data!B186</f>
        <v>13</v>
      </c>
      <c r="D186" s="334" t="str">
        <f>IF(B186=0,0,IF(MOD(B186,3)=1,"A",IF(MOD(B186,3)=2,"B","C")))</f>
        <v>A</v>
      </c>
      <c r="E186" s="370"/>
      <c r="F186" s="372" t="str">
        <f t="shared" si="100"/>
        <v xml:space="preserve"> </v>
      </c>
      <c r="G186" s="372" t="str">
        <f t="shared" si="101"/>
        <v>L</v>
      </c>
      <c r="H186" s="372">
        <f t="shared" si="102"/>
        <v>3</v>
      </c>
      <c r="I186" s="372">
        <f t="shared" si="97"/>
        <v>9</v>
      </c>
      <c r="J186" s="371">
        <f t="shared" si="78"/>
        <v>9</v>
      </c>
      <c r="K186" s="370">
        <f t="shared" si="84"/>
        <v>0</v>
      </c>
      <c r="L186" s="371">
        <f t="shared" si="85"/>
        <v>-61</v>
      </c>
      <c r="N186" s="341">
        <f t="shared" si="79"/>
        <v>2</v>
      </c>
      <c r="P186" s="376" t="str">
        <f t="shared" si="94"/>
        <v xml:space="preserve"> </v>
      </c>
      <c r="Q186" s="376" t="str">
        <f t="shared" si="103"/>
        <v>L</v>
      </c>
      <c r="R186" s="376">
        <f t="shared" si="104"/>
        <v>3</v>
      </c>
      <c r="S186" s="376">
        <f t="shared" si="98"/>
        <v>9</v>
      </c>
      <c r="T186" s="374">
        <f t="shared" si="80"/>
        <v>9</v>
      </c>
      <c r="U186" s="373">
        <f t="shared" si="86"/>
        <v>0</v>
      </c>
      <c r="V186" s="374">
        <f t="shared" si="87"/>
        <v>-55</v>
      </c>
      <c r="X186" s="345" t="str">
        <f t="shared" si="88"/>
        <v>A</v>
      </c>
      <c r="Z186" s="385" t="str">
        <f t="shared" si="95"/>
        <v xml:space="preserve"> </v>
      </c>
      <c r="AA186" s="385" t="str">
        <f t="shared" si="105"/>
        <v>L</v>
      </c>
      <c r="AB186" s="385" t="str">
        <f t="shared" si="106"/>
        <v>A</v>
      </c>
      <c r="AC186" s="385">
        <f t="shared" si="99"/>
        <v>7</v>
      </c>
      <c r="AD186" s="382">
        <f t="shared" si="81"/>
        <v>7</v>
      </c>
      <c r="AE186" s="381">
        <f t="shared" si="89"/>
        <v>0</v>
      </c>
      <c r="AF186" s="382">
        <f t="shared" si="90"/>
        <v>-5</v>
      </c>
      <c r="AH186" s="338" t="str">
        <f>IF($B186=0,0,IF(ISEVEN($B186),"E","O"))</f>
        <v>O</v>
      </c>
      <c r="AJ186" s="380" t="str">
        <f t="shared" si="96"/>
        <v xml:space="preserve"> </v>
      </c>
      <c r="AK186" s="380" t="str">
        <f t="shared" si="107"/>
        <v xml:space="preserve"> </v>
      </c>
      <c r="AL186" s="380" t="str">
        <f t="shared" si="108"/>
        <v xml:space="preserve"> </v>
      </c>
      <c r="AM186" s="380">
        <f t="shared" si="93"/>
        <v>14</v>
      </c>
      <c r="AN186" s="378">
        <f t="shared" si="82"/>
        <v>0</v>
      </c>
      <c r="AO186" s="377">
        <f t="shared" si="91"/>
        <v>0</v>
      </c>
      <c r="AP186" s="378">
        <f t="shared" si="92"/>
        <v>-58</v>
      </c>
    </row>
    <row r="187" spans="1:42">
      <c r="A187" s="327">
        <f t="shared" si="83"/>
        <v>177</v>
      </c>
      <c r="B187" s="328">
        <f>Data!B187</f>
        <v>35</v>
      </c>
      <c r="D187" s="334">
        <f>IF(AND(B187&gt;0,B187&lt;=12),1,IF(AND(B187&gt;12,B187&lt;=24),2,IF(AND(B187&gt;24,B187&lt;=36),3,0)))</f>
        <v>3</v>
      </c>
      <c r="E187" s="370"/>
      <c r="F187" s="372" t="str">
        <f t="shared" si="100"/>
        <v xml:space="preserve"> </v>
      </c>
      <c r="G187" s="372" t="str">
        <f t="shared" si="101"/>
        <v>W</v>
      </c>
      <c r="H187" s="372" t="str">
        <f t="shared" si="102"/>
        <v xml:space="preserve"> </v>
      </c>
      <c r="I187" s="372">
        <f t="shared" si="97"/>
        <v>1</v>
      </c>
      <c r="J187" s="371">
        <f t="shared" si="78"/>
        <v>0</v>
      </c>
      <c r="K187" s="370">
        <f t="shared" si="84"/>
        <v>27</v>
      </c>
      <c r="L187" s="371">
        <f t="shared" si="85"/>
        <v>-34</v>
      </c>
      <c r="N187" s="341">
        <f t="shared" si="79"/>
        <v>3</v>
      </c>
      <c r="P187" s="376" t="str">
        <f t="shared" si="94"/>
        <v xml:space="preserve"> </v>
      </c>
      <c r="Q187" s="376" t="str">
        <f t="shared" si="103"/>
        <v>W</v>
      </c>
      <c r="R187" s="376" t="str">
        <f t="shared" si="104"/>
        <v xml:space="preserve"> </v>
      </c>
      <c r="S187" s="376">
        <f t="shared" si="98"/>
        <v>1</v>
      </c>
      <c r="T187" s="374">
        <f t="shared" si="80"/>
        <v>0</v>
      </c>
      <c r="U187" s="373">
        <f t="shared" si="86"/>
        <v>27</v>
      </c>
      <c r="V187" s="374">
        <f t="shared" si="87"/>
        <v>-28</v>
      </c>
      <c r="X187" s="345" t="str">
        <f t="shared" si="88"/>
        <v>B</v>
      </c>
      <c r="Z187" s="385" t="str">
        <f t="shared" si="95"/>
        <v xml:space="preserve"> </v>
      </c>
      <c r="AA187" s="385" t="str">
        <f t="shared" si="105"/>
        <v>L</v>
      </c>
      <c r="AB187" s="385" t="str">
        <f t="shared" si="106"/>
        <v>A</v>
      </c>
      <c r="AC187" s="385">
        <f t="shared" si="99"/>
        <v>8</v>
      </c>
      <c r="AD187" s="382">
        <f t="shared" si="81"/>
        <v>8</v>
      </c>
      <c r="AE187" s="381">
        <f t="shared" si="89"/>
        <v>0</v>
      </c>
      <c r="AF187" s="382">
        <f t="shared" si="90"/>
        <v>-13</v>
      </c>
      <c r="AH187" s="338" t="str">
        <f>IF($B187=0,0,INDEX($AS$12:$AT$47,$B187,2))</f>
        <v>B</v>
      </c>
      <c r="AJ187" s="380" t="str">
        <f t="shared" si="96"/>
        <v xml:space="preserve"> </v>
      </c>
      <c r="AK187" s="380" t="str">
        <f t="shared" si="107"/>
        <v xml:space="preserve"> </v>
      </c>
      <c r="AL187" s="380" t="str">
        <f t="shared" si="108"/>
        <v xml:space="preserve"> </v>
      </c>
      <c r="AM187" s="380">
        <f t="shared" si="93"/>
        <v>14</v>
      </c>
      <c r="AN187" s="378">
        <f t="shared" si="82"/>
        <v>0</v>
      </c>
      <c r="AO187" s="377">
        <f t="shared" si="91"/>
        <v>0</v>
      </c>
      <c r="AP187" s="378">
        <f t="shared" si="92"/>
        <v>-58</v>
      </c>
    </row>
    <row r="188" spans="1:42">
      <c r="A188" s="327">
        <f t="shared" si="83"/>
        <v>178</v>
      </c>
      <c r="B188" s="328">
        <f>Data!B188</f>
        <v>13</v>
      </c>
      <c r="D188" s="334" t="str">
        <f>IF(B188=0,0,IF(MOD(B188,3)=1,"A",IF(MOD(B188,3)=2,"B","C")))</f>
        <v>A</v>
      </c>
      <c r="E188" s="370"/>
      <c r="F188" s="372" t="str">
        <f t="shared" si="100"/>
        <v xml:space="preserve"> </v>
      </c>
      <c r="G188" s="372" t="str">
        <f t="shared" si="101"/>
        <v xml:space="preserve"> </v>
      </c>
      <c r="H188" s="372" t="str">
        <f t="shared" si="102"/>
        <v xml:space="preserve"> </v>
      </c>
      <c r="I188" s="372">
        <f t="shared" si="97"/>
        <v>1</v>
      </c>
      <c r="J188" s="371">
        <f t="shared" si="78"/>
        <v>0</v>
      </c>
      <c r="K188" s="370">
        <f t="shared" si="84"/>
        <v>0</v>
      </c>
      <c r="L188" s="371">
        <f t="shared" si="85"/>
        <v>-34</v>
      </c>
      <c r="N188" s="341">
        <f t="shared" si="79"/>
        <v>2</v>
      </c>
      <c r="P188" s="376" t="str">
        <f t="shared" si="94"/>
        <v>T</v>
      </c>
      <c r="Q188" s="376" t="str">
        <f t="shared" si="103"/>
        <v xml:space="preserve"> </v>
      </c>
      <c r="R188" s="376">
        <f t="shared" si="104"/>
        <v>3</v>
      </c>
      <c r="S188" s="376">
        <f t="shared" si="98"/>
        <v>1</v>
      </c>
      <c r="T188" s="374">
        <f t="shared" si="80"/>
        <v>1</v>
      </c>
      <c r="U188" s="373">
        <f t="shared" si="86"/>
        <v>0</v>
      </c>
      <c r="V188" s="374">
        <f t="shared" si="87"/>
        <v>-29</v>
      </c>
      <c r="X188" s="345" t="str">
        <f t="shared" si="88"/>
        <v>A</v>
      </c>
      <c r="Z188" s="385" t="str">
        <f t="shared" si="95"/>
        <v xml:space="preserve"> </v>
      </c>
      <c r="AA188" s="385" t="str">
        <f t="shared" si="105"/>
        <v>W</v>
      </c>
      <c r="AB188" s="385" t="str">
        <f t="shared" si="106"/>
        <v xml:space="preserve"> </v>
      </c>
      <c r="AC188" s="385">
        <f t="shared" si="99"/>
        <v>1</v>
      </c>
      <c r="AD188" s="382">
        <f t="shared" si="81"/>
        <v>0</v>
      </c>
      <c r="AE188" s="381">
        <f t="shared" si="89"/>
        <v>24</v>
      </c>
      <c r="AF188" s="382">
        <f t="shared" si="90"/>
        <v>11</v>
      </c>
      <c r="AH188" s="338" t="str">
        <f>IF($B188=0,0,IF($B188&lt;=18,"L","H"))</f>
        <v>L</v>
      </c>
      <c r="AJ188" s="380" t="str">
        <f t="shared" si="96"/>
        <v xml:space="preserve"> </v>
      </c>
      <c r="AK188" s="380" t="str">
        <f t="shared" si="107"/>
        <v xml:space="preserve"> </v>
      </c>
      <c r="AL188" s="380" t="str">
        <f t="shared" si="108"/>
        <v xml:space="preserve"> </v>
      </c>
      <c r="AM188" s="380">
        <f t="shared" si="93"/>
        <v>14</v>
      </c>
      <c r="AN188" s="378">
        <f t="shared" si="82"/>
        <v>0</v>
      </c>
      <c r="AO188" s="377">
        <f t="shared" si="91"/>
        <v>0</v>
      </c>
      <c r="AP188" s="378">
        <f t="shared" si="92"/>
        <v>-58</v>
      </c>
    </row>
    <row r="189" spans="1:42">
      <c r="A189" s="327">
        <f t="shared" si="83"/>
        <v>179</v>
      </c>
      <c r="B189" s="328">
        <f>Data!B189</f>
        <v>14</v>
      </c>
      <c r="D189" s="334">
        <f>IF(AND(B189&gt;0,B189&lt;=12),1,IF(AND(B189&gt;12,B189&lt;=24),2,IF(AND(B189&gt;24,B189&lt;=36),3,0)))</f>
        <v>2</v>
      </c>
      <c r="E189" s="370"/>
      <c r="F189" s="372" t="str">
        <f t="shared" si="100"/>
        <v>T</v>
      </c>
      <c r="G189" s="372" t="str">
        <f t="shared" si="101"/>
        <v xml:space="preserve"> </v>
      </c>
      <c r="H189" s="372" t="str">
        <f t="shared" si="102"/>
        <v>B</v>
      </c>
      <c r="I189" s="372">
        <f t="shared" si="97"/>
        <v>1</v>
      </c>
      <c r="J189" s="371">
        <f t="shared" si="78"/>
        <v>1</v>
      </c>
      <c r="K189" s="370">
        <f t="shared" si="84"/>
        <v>0</v>
      </c>
      <c r="L189" s="371">
        <f t="shared" si="85"/>
        <v>-35</v>
      </c>
      <c r="N189" s="341">
        <f t="shared" si="79"/>
        <v>2</v>
      </c>
      <c r="P189" s="376" t="str">
        <f t="shared" si="94"/>
        <v xml:space="preserve"> </v>
      </c>
      <c r="Q189" s="376" t="str">
        <f t="shared" si="103"/>
        <v>L</v>
      </c>
      <c r="R189" s="376">
        <f t="shared" si="104"/>
        <v>2</v>
      </c>
      <c r="S189" s="376">
        <f t="shared" si="98"/>
        <v>2</v>
      </c>
      <c r="T189" s="374">
        <f t="shared" si="80"/>
        <v>2</v>
      </c>
      <c r="U189" s="373">
        <f t="shared" si="86"/>
        <v>0</v>
      </c>
      <c r="V189" s="374">
        <f t="shared" si="87"/>
        <v>-31</v>
      </c>
      <c r="X189" s="345" t="str">
        <f t="shared" si="88"/>
        <v>B</v>
      </c>
      <c r="Z189" s="385" t="str">
        <f t="shared" si="95"/>
        <v xml:space="preserve"> </v>
      </c>
      <c r="AA189" s="385" t="str">
        <f t="shared" si="105"/>
        <v xml:space="preserve"> </v>
      </c>
      <c r="AB189" s="385" t="str">
        <f t="shared" si="106"/>
        <v xml:space="preserve"> </v>
      </c>
      <c r="AC189" s="385">
        <f t="shared" si="99"/>
        <v>1</v>
      </c>
      <c r="AD189" s="382">
        <f t="shared" si="81"/>
        <v>0</v>
      </c>
      <c r="AE189" s="381">
        <f t="shared" si="89"/>
        <v>0</v>
      </c>
      <c r="AF189" s="382">
        <f t="shared" si="90"/>
        <v>11</v>
      </c>
      <c r="AH189" s="338" t="str">
        <f>IF($B189=0,0,IF(ISEVEN($B189),"E","O"))</f>
        <v>E</v>
      </c>
      <c r="AJ189" s="380" t="str">
        <f t="shared" si="96"/>
        <v xml:space="preserve"> </v>
      </c>
      <c r="AK189" s="380" t="str">
        <f t="shared" si="107"/>
        <v xml:space="preserve"> </v>
      </c>
      <c r="AL189" s="380" t="str">
        <f t="shared" si="108"/>
        <v xml:space="preserve"> </v>
      </c>
      <c r="AM189" s="380">
        <f t="shared" si="93"/>
        <v>14</v>
      </c>
      <c r="AN189" s="378">
        <f t="shared" si="82"/>
        <v>0</v>
      </c>
      <c r="AO189" s="377">
        <f t="shared" si="91"/>
        <v>0</v>
      </c>
      <c r="AP189" s="378">
        <f t="shared" si="92"/>
        <v>-58</v>
      </c>
    </row>
    <row r="190" spans="1:42">
      <c r="A190" s="327">
        <f t="shared" si="83"/>
        <v>180</v>
      </c>
      <c r="B190" s="328">
        <f>Data!B190</f>
        <v>6</v>
      </c>
      <c r="D190" s="334" t="str">
        <f>IF(B190=0,0,IF(MOD(B190,3)=1,"A",IF(MOD(B190,3)=2,"B","C")))</f>
        <v>C</v>
      </c>
      <c r="E190" s="370"/>
      <c r="F190" s="372" t="str">
        <f t="shared" si="100"/>
        <v xml:space="preserve"> </v>
      </c>
      <c r="G190" s="372" t="str">
        <f t="shared" si="101"/>
        <v>L</v>
      </c>
      <c r="H190" s="372">
        <f t="shared" si="102"/>
        <v>1</v>
      </c>
      <c r="I190" s="372">
        <f t="shared" si="97"/>
        <v>2</v>
      </c>
      <c r="J190" s="371">
        <f t="shared" si="78"/>
        <v>2</v>
      </c>
      <c r="K190" s="370">
        <f t="shared" si="84"/>
        <v>0</v>
      </c>
      <c r="L190" s="371">
        <f t="shared" si="85"/>
        <v>-37</v>
      </c>
      <c r="N190" s="341">
        <f t="shared" si="79"/>
        <v>1</v>
      </c>
      <c r="P190" s="376" t="str">
        <f t="shared" si="94"/>
        <v xml:space="preserve"> </v>
      </c>
      <c r="Q190" s="376" t="str">
        <f t="shared" si="103"/>
        <v>L</v>
      </c>
      <c r="R190" s="376">
        <f t="shared" si="104"/>
        <v>1</v>
      </c>
      <c r="S190" s="376">
        <f t="shared" si="98"/>
        <v>3</v>
      </c>
      <c r="T190" s="374">
        <f t="shared" si="80"/>
        <v>3</v>
      </c>
      <c r="U190" s="373">
        <f t="shared" si="86"/>
        <v>0</v>
      </c>
      <c r="V190" s="374">
        <f t="shared" si="87"/>
        <v>-34</v>
      </c>
      <c r="X190" s="345" t="str">
        <f t="shared" si="88"/>
        <v>C</v>
      </c>
      <c r="Z190" s="385" t="str">
        <f t="shared" si="95"/>
        <v>T</v>
      </c>
      <c r="AA190" s="385" t="str">
        <f t="shared" si="105"/>
        <v xml:space="preserve"> </v>
      </c>
      <c r="AB190" s="385" t="str">
        <f t="shared" si="106"/>
        <v>B</v>
      </c>
      <c r="AC190" s="385">
        <f t="shared" si="99"/>
        <v>1</v>
      </c>
      <c r="AD190" s="382">
        <f t="shared" si="81"/>
        <v>1</v>
      </c>
      <c r="AE190" s="381">
        <f t="shared" si="89"/>
        <v>0</v>
      </c>
      <c r="AF190" s="382">
        <f t="shared" si="90"/>
        <v>10</v>
      </c>
      <c r="AH190" s="338" t="str">
        <f>IF($B190=0,0,INDEX($AS$12:$AT$47,$B190,2))</f>
        <v>B</v>
      </c>
      <c r="AJ190" s="380" t="str">
        <f t="shared" si="96"/>
        <v>T</v>
      </c>
      <c r="AK190" s="380" t="str">
        <f t="shared" si="107"/>
        <v xml:space="preserve"> </v>
      </c>
      <c r="AL190" s="380" t="str">
        <f t="shared" si="108"/>
        <v>L</v>
      </c>
      <c r="AM190" s="380">
        <f t="shared" si="93"/>
        <v>14</v>
      </c>
      <c r="AN190" s="378">
        <f t="shared" si="82"/>
        <v>14</v>
      </c>
      <c r="AO190" s="377">
        <f t="shared" si="91"/>
        <v>0</v>
      </c>
      <c r="AP190" s="378">
        <f t="shared" si="92"/>
        <v>-72</v>
      </c>
    </row>
    <row r="191" spans="1:42">
      <c r="A191" s="327">
        <f t="shared" si="83"/>
        <v>181</v>
      </c>
      <c r="B191" s="328">
        <f>Data!B191</f>
        <v>16</v>
      </c>
      <c r="D191" s="334">
        <f>IF(AND(B191&gt;0,B191&lt;=12),1,IF(AND(B191&gt;12,B191&lt;=24),2,IF(AND(B191&gt;24,B191&lt;=36),3,0)))</f>
        <v>2</v>
      </c>
      <c r="E191" s="370"/>
      <c r="F191" s="372" t="str">
        <f t="shared" si="100"/>
        <v xml:space="preserve"> </v>
      </c>
      <c r="G191" s="372" t="str">
        <f t="shared" si="101"/>
        <v>L</v>
      </c>
      <c r="H191" s="372" t="str">
        <f t="shared" si="102"/>
        <v>A</v>
      </c>
      <c r="I191" s="372">
        <f t="shared" si="97"/>
        <v>3</v>
      </c>
      <c r="J191" s="371">
        <f t="shared" si="78"/>
        <v>3</v>
      </c>
      <c r="K191" s="370">
        <f t="shared" si="84"/>
        <v>0</v>
      </c>
      <c r="L191" s="371">
        <f t="shared" si="85"/>
        <v>-40</v>
      </c>
      <c r="N191" s="341">
        <f t="shared" si="79"/>
        <v>2</v>
      </c>
      <c r="P191" s="376" t="str">
        <f t="shared" si="94"/>
        <v xml:space="preserve"> </v>
      </c>
      <c r="Q191" s="376" t="str">
        <f t="shared" si="103"/>
        <v>L</v>
      </c>
      <c r="R191" s="376">
        <f t="shared" si="104"/>
        <v>2</v>
      </c>
      <c r="S191" s="376">
        <f t="shared" si="98"/>
        <v>4</v>
      </c>
      <c r="T191" s="374">
        <f t="shared" si="80"/>
        <v>4</v>
      </c>
      <c r="U191" s="373">
        <f t="shared" si="86"/>
        <v>0</v>
      </c>
      <c r="V191" s="374">
        <f t="shared" si="87"/>
        <v>-38</v>
      </c>
      <c r="X191" s="345" t="str">
        <f t="shared" si="88"/>
        <v>A</v>
      </c>
      <c r="Z191" s="385" t="str">
        <f t="shared" si="95"/>
        <v xml:space="preserve"> </v>
      </c>
      <c r="AA191" s="385" t="str">
        <f t="shared" si="105"/>
        <v>L</v>
      </c>
      <c r="AB191" s="385" t="str">
        <f t="shared" si="106"/>
        <v>A</v>
      </c>
      <c r="AC191" s="385">
        <f t="shared" si="99"/>
        <v>2</v>
      </c>
      <c r="AD191" s="382">
        <f t="shared" si="81"/>
        <v>2</v>
      </c>
      <c r="AE191" s="381">
        <f t="shared" si="89"/>
        <v>0</v>
      </c>
      <c r="AF191" s="382">
        <f t="shared" si="90"/>
        <v>8</v>
      </c>
      <c r="AH191" s="338" t="str">
        <f>IF($B191=0,0,IF($B191&lt;=18,"L","H"))</f>
        <v>L</v>
      </c>
      <c r="AJ191" s="380" t="str">
        <f t="shared" si="96"/>
        <v xml:space="preserve"> </v>
      </c>
      <c r="AK191" s="380" t="str">
        <f t="shared" si="107"/>
        <v>W</v>
      </c>
      <c r="AL191" s="380" t="str">
        <f t="shared" si="108"/>
        <v xml:space="preserve"> </v>
      </c>
      <c r="AM191" s="380">
        <f t="shared" si="93"/>
        <v>13</v>
      </c>
      <c r="AN191" s="378">
        <f t="shared" si="82"/>
        <v>0</v>
      </c>
      <c r="AO191" s="377">
        <f t="shared" si="91"/>
        <v>28</v>
      </c>
      <c r="AP191" s="378">
        <f t="shared" si="92"/>
        <v>-44</v>
      </c>
    </row>
    <row r="192" spans="1:42">
      <c r="A192" s="327">
        <f t="shared" si="83"/>
        <v>182</v>
      </c>
      <c r="B192" s="328">
        <f>Data!B192</f>
        <v>8</v>
      </c>
      <c r="D192" s="334" t="str">
        <f>IF(B192=0,0,IF(MOD(B192,3)=1,"A",IF(MOD(B192,3)=2,"B","C")))</f>
        <v>B</v>
      </c>
      <c r="E192" s="370"/>
      <c r="F192" s="372" t="str">
        <f t="shared" si="100"/>
        <v xml:space="preserve"> </v>
      </c>
      <c r="G192" s="372" t="str">
        <f t="shared" si="101"/>
        <v>L</v>
      </c>
      <c r="H192" s="372">
        <f t="shared" si="102"/>
        <v>3</v>
      </c>
      <c r="I192" s="372">
        <f t="shared" si="97"/>
        <v>4</v>
      </c>
      <c r="J192" s="371">
        <f t="shared" si="78"/>
        <v>4</v>
      </c>
      <c r="K192" s="370">
        <f t="shared" si="84"/>
        <v>0</v>
      </c>
      <c r="L192" s="371">
        <f t="shared" si="85"/>
        <v>-44</v>
      </c>
      <c r="N192" s="341">
        <f t="shared" si="79"/>
        <v>1</v>
      </c>
      <c r="P192" s="376" t="str">
        <f t="shared" si="94"/>
        <v xml:space="preserve"> </v>
      </c>
      <c r="Q192" s="376" t="str">
        <f t="shared" si="103"/>
        <v>L</v>
      </c>
      <c r="R192" s="376">
        <f t="shared" si="104"/>
        <v>3</v>
      </c>
      <c r="S192" s="376">
        <f t="shared" si="98"/>
        <v>5</v>
      </c>
      <c r="T192" s="374">
        <f t="shared" si="80"/>
        <v>5</v>
      </c>
      <c r="U192" s="373">
        <f t="shared" si="86"/>
        <v>0</v>
      </c>
      <c r="V192" s="374">
        <f t="shared" si="87"/>
        <v>-43</v>
      </c>
      <c r="X192" s="345" t="str">
        <f t="shared" si="88"/>
        <v>B</v>
      </c>
      <c r="Z192" s="385" t="str">
        <f t="shared" si="95"/>
        <v xml:space="preserve"> </v>
      </c>
      <c r="AA192" s="385" t="str">
        <f t="shared" si="105"/>
        <v>L</v>
      </c>
      <c r="AB192" s="385" t="str">
        <f t="shared" si="106"/>
        <v>B</v>
      </c>
      <c r="AC192" s="385">
        <f t="shared" si="99"/>
        <v>3</v>
      </c>
      <c r="AD192" s="382">
        <f t="shared" si="81"/>
        <v>3</v>
      </c>
      <c r="AE192" s="381">
        <f t="shared" si="89"/>
        <v>0</v>
      </c>
      <c r="AF192" s="382">
        <f t="shared" si="90"/>
        <v>5</v>
      </c>
      <c r="AH192" s="338" t="str">
        <f>IF($B192=0,0,IF(ISEVEN($B192),"E","O"))</f>
        <v>E</v>
      </c>
      <c r="AJ192" s="380" t="str">
        <f t="shared" si="96"/>
        <v>T</v>
      </c>
      <c r="AK192" s="380" t="str">
        <f t="shared" si="107"/>
        <v xml:space="preserve"> </v>
      </c>
      <c r="AL192" s="380" t="str">
        <f t="shared" si="108"/>
        <v>B</v>
      </c>
      <c r="AM192" s="380">
        <f t="shared" si="93"/>
        <v>13</v>
      </c>
      <c r="AN192" s="378">
        <f t="shared" si="82"/>
        <v>13</v>
      </c>
      <c r="AO192" s="377">
        <f t="shared" si="91"/>
        <v>0</v>
      </c>
      <c r="AP192" s="378">
        <f t="shared" si="92"/>
        <v>-57</v>
      </c>
    </row>
    <row r="193" spans="1:42">
      <c r="A193" s="327">
        <f t="shared" si="83"/>
        <v>183</v>
      </c>
      <c r="B193" s="328">
        <f>Data!B193</f>
        <v>5</v>
      </c>
      <c r="D193" s="334">
        <f>IF(AND(B193&gt;0,B193&lt;=12),1,IF(AND(B193&gt;12,B193&lt;=24),2,IF(AND(B193&gt;24,B193&lt;=36),3,0)))</f>
        <v>1</v>
      </c>
      <c r="E193" s="370"/>
      <c r="F193" s="372" t="str">
        <f t="shared" si="100"/>
        <v xml:space="preserve"> </v>
      </c>
      <c r="G193" s="372" t="str">
        <f t="shared" si="101"/>
        <v>L</v>
      </c>
      <c r="H193" s="372" t="str">
        <f t="shared" si="102"/>
        <v>A</v>
      </c>
      <c r="I193" s="372">
        <f t="shared" si="97"/>
        <v>5</v>
      </c>
      <c r="J193" s="371">
        <f t="shared" si="78"/>
        <v>5</v>
      </c>
      <c r="K193" s="370">
        <f t="shared" si="84"/>
        <v>0</v>
      </c>
      <c r="L193" s="371">
        <f t="shared" si="85"/>
        <v>-49</v>
      </c>
      <c r="N193" s="341">
        <f t="shared" si="79"/>
        <v>1</v>
      </c>
      <c r="P193" s="376" t="str">
        <f t="shared" si="94"/>
        <v xml:space="preserve"> </v>
      </c>
      <c r="Q193" s="376" t="str">
        <f t="shared" si="103"/>
        <v>L</v>
      </c>
      <c r="R193" s="376">
        <f t="shared" si="104"/>
        <v>2</v>
      </c>
      <c r="S193" s="376">
        <f t="shared" si="98"/>
        <v>6</v>
      </c>
      <c r="T193" s="374">
        <f t="shared" si="80"/>
        <v>6</v>
      </c>
      <c r="U193" s="373">
        <f t="shared" si="86"/>
        <v>0</v>
      </c>
      <c r="V193" s="374">
        <f t="shared" si="87"/>
        <v>-49</v>
      </c>
      <c r="X193" s="345" t="str">
        <f t="shared" si="88"/>
        <v>B</v>
      </c>
      <c r="Z193" s="385" t="str">
        <f t="shared" si="95"/>
        <v xml:space="preserve"> </v>
      </c>
      <c r="AA193" s="385" t="str">
        <f t="shared" si="105"/>
        <v>W</v>
      </c>
      <c r="AB193" s="385" t="str">
        <f t="shared" si="106"/>
        <v xml:space="preserve"> </v>
      </c>
      <c r="AC193" s="385">
        <f t="shared" si="99"/>
        <v>1</v>
      </c>
      <c r="AD193" s="382">
        <f t="shared" si="81"/>
        <v>0</v>
      </c>
      <c r="AE193" s="381">
        <f t="shared" si="89"/>
        <v>9</v>
      </c>
      <c r="AF193" s="382">
        <f t="shared" si="90"/>
        <v>14</v>
      </c>
      <c r="AH193" s="338" t="str">
        <f>IF($B193=0,0,INDEX($AS$12:$AT$47,$B193,2))</f>
        <v>R</v>
      </c>
      <c r="AJ193" s="380" t="str">
        <f t="shared" si="96"/>
        <v xml:space="preserve"> </v>
      </c>
      <c r="AK193" s="380" t="str">
        <f t="shared" si="107"/>
        <v>L</v>
      </c>
      <c r="AL193" s="380" t="str">
        <f t="shared" si="108"/>
        <v>L</v>
      </c>
      <c r="AM193" s="380">
        <f t="shared" si="93"/>
        <v>14</v>
      </c>
      <c r="AN193" s="378">
        <f t="shared" si="82"/>
        <v>14</v>
      </c>
      <c r="AO193" s="377">
        <f t="shared" si="91"/>
        <v>0</v>
      </c>
      <c r="AP193" s="378">
        <f t="shared" si="92"/>
        <v>-71</v>
      </c>
    </row>
    <row r="194" spans="1:42">
      <c r="A194" s="327">
        <f t="shared" si="83"/>
        <v>184</v>
      </c>
      <c r="B194" s="328">
        <f>Data!B194</f>
        <v>14</v>
      </c>
      <c r="D194" s="334" t="str">
        <f>IF(B194=0,0,IF(MOD(B194,3)=1,"A",IF(MOD(B194,3)=2,"B","C")))</f>
        <v>B</v>
      </c>
      <c r="E194" s="370"/>
      <c r="F194" s="372" t="str">
        <f t="shared" si="100"/>
        <v xml:space="preserve"> </v>
      </c>
      <c r="G194" s="372" t="str">
        <f t="shared" si="101"/>
        <v>L</v>
      </c>
      <c r="H194" s="372">
        <f t="shared" si="102"/>
        <v>2</v>
      </c>
      <c r="I194" s="372">
        <f t="shared" si="97"/>
        <v>6</v>
      </c>
      <c r="J194" s="371">
        <f t="shared" si="78"/>
        <v>6</v>
      </c>
      <c r="K194" s="370">
        <f t="shared" si="84"/>
        <v>0</v>
      </c>
      <c r="L194" s="371">
        <f t="shared" si="85"/>
        <v>-55</v>
      </c>
      <c r="N194" s="341">
        <f t="shared" si="79"/>
        <v>2</v>
      </c>
      <c r="P194" s="376" t="str">
        <f t="shared" si="94"/>
        <v xml:space="preserve"> </v>
      </c>
      <c r="Q194" s="376" t="str">
        <f t="shared" si="103"/>
        <v>W</v>
      </c>
      <c r="R194" s="376" t="str">
        <f t="shared" si="104"/>
        <v xml:space="preserve"> </v>
      </c>
      <c r="S194" s="376">
        <f t="shared" si="98"/>
        <v>1</v>
      </c>
      <c r="T194" s="374">
        <f t="shared" si="80"/>
        <v>0</v>
      </c>
      <c r="U194" s="373">
        <f t="shared" si="86"/>
        <v>18</v>
      </c>
      <c r="V194" s="374">
        <f t="shared" si="87"/>
        <v>-31</v>
      </c>
      <c r="X194" s="345" t="str">
        <f t="shared" si="88"/>
        <v>B</v>
      </c>
      <c r="Z194" s="385" t="str">
        <f t="shared" si="95"/>
        <v>T</v>
      </c>
      <c r="AA194" s="385" t="str">
        <f t="shared" si="105"/>
        <v xml:space="preserve"> </v>
      </c>
      <c r="AB194" s="385" t="str">
        <f t="shared" si="106"/>
        <v>B</v>
      </c>
      <c r="AC194" s="385">
        <f t="shared" si="99"/>
        <v>1</v>
      </c>
      <c r="AD194" s="382">
        <f t="shared" si="81"/>
        <v>1</v>
      </c>
      <c r="AE194" s="381">
        <f t="shared" si="89"/>
        <v>0</v>
      </c>
      <c r="AF194" s="382">
        <f t="shared" si="90"/>
        <v>13</v>
      </c>
      <c r="AH194" s="338" t="str">
        <f>IF($B194=0,0,IF($B194&lt;=18,"L","H"))</f>
        <v>L</v>
      </c>
      <c r="AJ194" s="380" t="str">
        <f t="shared" si="96"/>
        <v xml:space="preserve"> </v>
      </c>
      <c r="AK194" s="380" t="str">
        <f t="shared" si="107"/>
        <v>W</v>
      </c>
      <c r="AL194" s="380" t="str">
        <f t="shared" si="108"/>
        <v xml:space="preserve"> </v>
      </c>
      <c r="AM194" s="380">
        <f t="shared" si="93"/>
        <v>13</v>
      </c>
      <c r="AN194" s="378">
        <f t="shared" si="82"/>
        <v>0</v>
      </c>
      <c r="AO194" s="377">
        <f t="shared" si="91"/>
        <v>28</v>
      </c>
      <c r="AP194" s="378">
        <f t="shared" si="92"/>
        <v>-43</v>
      </c>
    </row>
    <row r="195" spans="1:42">
      <c r="A195" s="327">
        <f t="shared" si="83"/>
        <v>185</v>
      </c>
      <c r="B195" s="328">
        <f>Data!B195</f>
        <v>17</v>
      </c>
      <c r="D195" s="334">
        <f>IF(AND(B195&gt;0,B195&lt;=12),1,IF(AND(B195&gt;12,B195&lt;=24),2,IF(AND(B195&gt;24,B195&lt;=36),3,0)))</f>
        <v>2</v>
      </c>
      <c r="E195" s="370"/>
      <c r="F195" s="372" t="str">
        <f t="shared" si="100"/>
        <v xml:space="preserve"> </v>
      </c>
      <c r="G195" s="372" t="str">
        <f t="shared" si="101"/>
        <v>W</v>
      </c>
      <c r="H195" s="372" t="str">
        <f t="shared" si="102"/>
        <v xml:space="preserve"> </v>
      </c>
      <c r="I195" s="372">
        <f t="shared" si="97"/>
        <v>1</v>
      </c>
      <c r="J195" s="371">
        <f t="shared" si="78"/>
        <v>0</v>
      </c>
      <c r="K195" s="370">
        <f t="shared" si="84"/>
        <v>18</v>
      </c>
      <c r="L195" s="371">
        <f t="shared" si="85"/>
        <v>-37</v>
      </c>
      <c r="N195" s="341">
        <f t="shared" si="79"/>
        <v>2</v>
      </c>
      <c r="P195" s="376" t="str">
        <f t="shared" si="94"/>
        <v xml:space="preserve"> </v>
      </c>
      <c r="Q195" s="376" t="str">
        <f t="shared" si="103"/>
        <v xml:space="preserve"> </v>
      </c>
      <c r="R195" s="376" t="str">
        <f t="shared" si="104"/>
        <v xml:space="preserve"> </v>
      </c>
      <c r="S195" s="376">
        <f t="shared" si="98"/>
        <v>1</v>
      </c>
      <c r="T195" s="374">
        <f t="shared" si="80"/>
        <v>0</v>
      </c>
      <c r="U195" s="373">
        <f t="shared" si="86"/>
        <v>0</v>
      </c>
      <c r="V195" s="374">
        <f t="shared" si="87"/>
        <v>-31</v>
      </c>
      <c r="X195" s="345" t="str">
        <f t="shared" si="88"/>
        <v>B</v>
      </c>
      <c r="Z195" s="385" t="str">
        <f t="shared" si="95"/>
        <v xml:space="preserve"> </v>
      </c>
      <c r="AA195" s="385" t="str">
        <f t="shared" si="105"/>
        <v>W</v>
      </c>
      <c r="AB195" s="385" t="str">
        <f t="shared" si="106"/>
        <v xml:space="preserve"> </v>
      </c>
      <c r="AC195" s="385">
        <f t="shared" si="99"/>
        <v>1</v>
      </c>
      <c r="AD195" s="382">
        <f t="shared" si="81"/>
        <v>0</v>
      </c>
      <c r="AE195" s="381">
        <f t="shared" si="89"/>
        <v>3</v>
      </c>
      <c r="AF195" s="382">
        <f t="shared" si="90"/>
        <v>16</v>
      </c>
      <c r="AH195" s="338" t="str">
        <f>IF($B195=0,0,IF(ISEVEN($B195),"E","O"))</f>
        <v>O</v>
      </c>
      <c r="AJ195" s="380" t="str">
        <f t="shared" si="96"/>
        <v>T</v>
      </c>
      <c r="AK195" s="380" t="str">
        <f t="shared" si="107"/>
        <v xml:space="preserve"> </v>
      </c>
      <c r="AL195" s="380" t="str">
        <f t="shared" si="108"/>
        <v>B</v>
      </c>
      <c r="AM195" s="380">
        <f t="shared" si="93"/>
        <v>13</v>
      </c>
      <c r="AN195" s="378">
        <f t="shared" si="82"/>
        <v>13</v>
      </c>
      <c r="AO195" s="377">
        <f t="shared" si="91"/>
        <v>0</v>
      </c>
      <c r="AP195" s="378">
        <f t="shared" si="92"/>
        <v>-56</v>
      </c>
    </row>
    <row r="196" spans="1:42">
      <c r="A196" s="327">
        <f t="shared" si="83"/>
        <v>186</v>
      </c>
      <c r="B196" s="328">
        <f>Data!B196</f>
        <v>17</v>
      </c>
      <c r="D196" s="334" t="str">
        <f>IF(B196=0,0,IF(MOD(B196,3)=1,"A",IF(MOD(B196,3)=2,"B","C")))</f>
        <v>B</v>
      </c>
      <c r="E196" s="370"/>
      <c r="F196" s="372" t="str">
        <f t="shared" si="100"/>
        <v>T</v>
      </c>
      <c r="G196" s="372" t="str">
        <f t="shared" si="101"/>
        <v xml:space="preserve"> </v>
      </c>
      <c r="H196" s="372">
        <f t="shared" si="102"/>
        <v>2</v>
      </c>
      <c r="I196" s="372">
        <f t="shared" si="97"/>
        <v>1</v>
      </c>
      <c r="J196" s="371">
        <f t="shared" si="78"/>
        <v>1</v>
      </c>
      <c r="K196" s="370">
        <f t="shared" si="84"/>
        <v>0</v>
      </c>
      <c r="L196" s="371">
        <f t="shared" si="85"/>
        <v>-38</v>
      </c>
      <c r="N196" s="341">
        <f t="shared" si="79"/>
        <v>2</v>
      </c>
      <c r="P196" s="376" t="str">
        <f t="shared" si="94"/>
        <v>T</v>
      </c>
      <c r="Q196" s="376" t="str">
        <f t="shared" si="103"/>
        <v xml:space="preserve"> </v>
      </c>
      <c r="R196" s="376">
        <f t="shared" si="104"/>
        <v>2</v>
      </c>
      <c r="S196" s="376">
        <f t="shared" si="98"/>
        <v>1</v>
      </c>
      <c r="T196" s="374">
        <f t="shared" si="80"/>
        <v>1</v>
      </c>
      <c r="U196" s="373">
        <f t="shared" si="86"/>
        <v>0</v>
      </c>
      <c r="V196" s="374">
        <f t="shared" si="87"/>
        <v>-32</v>
      </c>
      <c r="X196" s="345" t="str">
        <f t="shared" si="88"/>
        <v>B</v>
      </c>
      <c r="Z196" s="385" t="str">
        <f t="shared" si="95"/>
        <v>T</v>
      </c>
      <c r="AA196" s="385" t="str">
        <f t="shared" si="105"/>
        <v xml:space="preserve"> </v>
      </c>
      <c r="AB196" s="385" t="str">
        <f t="shared" si="106"/>
        <v>A</v>
      </c>
      <c r="AC196" s="385">
        <f t="shared" si="99"/>
        <v>1</v>
      </c>
      <c r="AD196" s="382">
        <f t="shared" si="81"/>
        <v>1</v>
      </c>
      <c r="AE196" s="381">
        <f t="shared" si="89"/>
        <v>0</v>
      </c>
      <c r="AF196" s="382">
        <f t="shared" si="90"/>
        <v>15</v>
      </c>
      <c r="AH196" s="338" t="str">
        <f>IF($B196=0,0,INDEX($AS$12:$AT$47,$B196,2))</f>
        <v>B</v>
      </c>
      <c r="AJ196" s="380" t="str">
        <f t="shared" si="96"/>
        <v xml:space="preserve"> </v>
      </c>
      <c r="AK196" s="380" t="str">
        <f t="shared" si="107"/>
        <v>W</v>
      </c>
      <c r="AL196" s="380" t="str">
        <f t="shared" si="108"/>
        <v xml:space="preserve"> </v>
      </c>
      <c r="AM196" s="380">
        <f t="shared" si="93"/>
        <v>12</v>
      </c>
      <c r="AN196" s="378">
        <f t="shared" si="82"/>
        <v>0</v>
      </c>
      <c r="AO196" s="377">
        <f t="shared" si="91"/>
        <v>26</v>
      </c>
      <c r="AP196" s="378">
        <f t="shared" si="92"/>
        <v>-30</v>
      </c>
    </row>
    <row r="197" spans="1:42">
      <c r="A197" s="327">
        <f t="shared" si="83"/>
        <v>187</v>
      </c>
      <c r="B197" s="328">
        <f>Data!B197</f>
        <v>27</v>
      </c>
      <c r="D197" s="334">
        <f>IF(AND(B197&gt;0,B197&lt;=12),1,IF(AND(B197&gt;12,B197&lt;=24),2,IF(AND(B197&gt;24,B197&lt;=36),3,0)))</f>
        <v>3</v>
      </c>
      <c r="E197" s="370"/>
      <c r="F197" s="372" t="str">
        <f t="shared" si="100"/>
        <v xml:space="preserve"> </v>
      </c>
      <c r="G197" s="372" t="str">
        <f t="shared" si="101"/>
        <v>L</v>
      </c>
      <c r="H197" s="372" t="str">
        <f t="shared" si="102"/>
        <v>B</v>
      </c>
      <c r="I197" s="372">
        <f t="shared" si="97"/>
        <v>2</v>
      </c>
      <c r="J197" s="371">
        <f t="shared" si="78"/>
        <v>2</v>
      </c>
      <c r="K197" s="370">
        <f t="shared" si="84"/>
        <v>0</v>
      </c>
      <c r="L197" s="371">
        <f t="shared" si="85"/>
        <v>-40</v>
      </c>
      <c r="N197" s="341">
        <f t="shared" si="79"/>
        <v>3</v>
      </c>
      <c r="P197" s="376" t="str">
        <f t="shared" si="94"/>
        <v xml:space="preserve"> </v>
      </c>
      <c r="Q197" s="376" t="str">
        <f t="shared" si="103"/>
        <v>L</v>
      </c>
      <c r="R197" s="376">
        <f t="shared" si="104"/>
        <v>1</v>
      </c>
      <c r="S197" s="376">
        <f t="shared" si="98"/>
        <v>2</v>
      </c>
      <c r="T197" s="374">
        <f t="shared" si="80"/>
        <v>2</v>
      </c>
      <c r="U197" s="373">
        <f t="shared" si="86"/>
        <v>0</v>
      </c>
      <c r="V197" s="374">
        <f t="shared" si="87"/>
        <v>-34</v>
      </c>
      <c r="X197" s="345" t="str">
        <f t="shared" si="88"/>
        <v>C</v>
      </c>
      <c r="Z197" s="385" t="str">
        <f t="shared" si="95"/>
        <v xml:space="preserve"> </v>
      </c>
      <c r="AA197" s="385" t="str">
        <f t="shared" si="105"/>
        <v>L</v>
      </c>
      <c r="AB197" s="385" t="str">
        <f t="shared" si="106"/>
        <v>B</v>
      </c>
      <c r="AC197" s="385">
        <f t="shared" si="99"/>
        <v>2</v>
      </c>
      <c r="AD197" s="382">
        <f t="shared" si="81"/>
        <v>2</v>
      </c>
      <c r="AE197" s="381">
        <f t="shared" si="89"/>
        <v>0</v>
      </c>
      <c r="AF197" s="382">
        <f t="shared" si="90"/>
        <v>13</v>
      </c>
      <c r="AH197" s="338" t="str">
        <f>IF($B197=0,0,IF($B197&lt;=18,"L","H"))</f>
        <v>H</v>
      </c>
      <c r="AJ197" s="380" t="str">
        <f t="shared" si="96"/>
        <v>T</v>
      </c>
      <c r="AK197" s="380" t="str">
        <f t="shared" si="107"/>
        <v xml:space="preserve"> </v>
      </c>
      <c r="AL197" s="380" t="str">
        <f t="shared" si="108"/>
        <v>E</v>
      </c>
      <c r="AM197" s="380">
        <f t="shared" si="93"/>
        <v>12</v>
      </c>
      <c r="AN197" s="378">
        <f t="shared" si="82"/>
        <v>12</v>
      </c>
      <c r="AO197" s="377">
        <f t="shared" si="91"/>
        <v>0</v>
      </c>
      <c r="AP197" s="378">
        <f t="shared" si="92"/>
        <v>-42</v>
      </c>
    </row>
    <row r="198" spans="1:42">
      <c r="A198" s="327">
        <f t="shared" si="83"/>
        <v>188</v>
      </c>
      <c r="B198" s="328">
        <f>Data!B198</f>
        <v>2</v>
      </c>
      <c r="D198" s="334" t="str">
        <f>IF(B198=0,0,IF(MOD(B198,3)=1,"A",IF(MOD(B198,3)=2,"B","C")))</f>
        <v>B</v>
      </c>
      <c r="E198" s="370"/>
      <c r="F198" s="372" t="str">
        <f t="shared" si="100"/>
        <v xml:space="preserve"> </v>
      </c>
      <c r="G198" s="372" t="str">
        <f t="shared" si="101"/>
        <v>W</v>
      </c>
      <c r="H198" s="372" t="str">
        <f t="shared" si="102"/>
        <v xml:space="preserve"> </v>
      </c>
      <c r="I198" s="372">
        <f t="shared" si="97"/>
        <v>1</v>
      </c>
      <c r="J198" s="371">
        <f t="shared" si="78"/>
        <v>0</v>
      </c>
      <c r="K198" s="370">
        <f t="shared" si="84"/>
        <v>6</v>
      </c>
      <c r="L198" s="371">
        <f t="shared" si="85"/>
        <v>-34</v>
      </c>
      <c r="N198" s="341">
        <f t="shared" si="79"/>
        <v>1</v>
      </c>
      <c r="P198" s="376" t="str">
        <f t="shared" si="94"/>
        <v xml:space="preserve"> </v>
      </c>
      <c r="Q198" s="376" t="str">
        <f t="shared" si="103"/>
        <v>W</v>
      </c>
      <c r="R198" s="376" t="str">
        <f t="shared" si="104"/>
        <v xml:space="preserve"> </v>
      </c>
      <c r="S198" s="376">
        <f t="shared" si="98"/>
        <v>1</v>
      </c>
      <c r="T198" s="374">
        <f t="shared" si="80"/>
        <v>0</v>
      </c>
      <c r="U198" s="373">
        <f t="shared" si="86"/>
        <v>6</v>
      </c>
      <c r="V198" s="374">
        <f t="shared" si="87"/>
        <v>-28</v>
      </c>
      <c r="X198" s="345" t="str">
        <f t="shared" si="88"/>
        <v>B</v>
      </c>
      <c r="Z198" s="385" t="str">
        <f t="shared" si="95"/>
        <v xml:space="preserve"> </v>
      </c>
      <c r="AA198" s="385" t="str">
        <f t="shared" si="105"/>
        <v>W</v>
      </c>
      <c r="AB198" s="385" t="str">
        <f t="shared" si="106"/>
        <v xml:space="preserve"> </v>
      </c>
      <c r="AC198" s="385">
        <f t="shared" si="99"/>
        <v>1</v>
      </c>
      <c r="AD198" s="382">
        <f t="shared" si="81"/>
        <v>0</v>
      </c>
      <c r="AE198" s="381">
        <f t="shared" si="89"/>
        <v>6</v>
      </c>
      <c r="AF198" s="382">
        <f t="shared" si="90"/>
        <v>19</v>
      </c>
      <c r="AH198" s="338" t="str">
        <f>IF($B198=0,0,IF(ISEVEN($B198),"E","O"))</f>
        <v>E</v>
      </c>
      <c r="AJ198" s="380" t="str">
        <f t="shared" si="96"/>
        <v xml:space="preserve"> </v>
      </c>
      <c r="AK198" s="380" t="str">
        <f t="shared" si="107"/>
        <v>W</v>
      </c>
      <c r="AL198" s="380" t="str">
        <f t="shared" si="108"/>
        <v xml:space="preserve"> </v>
      </c>
      <c r="AM198" s="380">
        <f t="shared" si="93"/>
        <v>11</v>
      </c>
      <c r="AN198" s="378">
        <f t="shared" si="82"/>
        <v>0</v>
      </c>
      <c r="AO198" s="377">
        <f t="shared" si="91"/>
        <v>24</v>
      </c>
      <c r="AP198" s="378">
        <f t="shared" si="92"/>
        <v>-18</v>
      </c>
    </row>
    <row r="199" spans="1:42">
      <c r="A199" s="327">
        <f t="shared" si="83"/>
        <v>189</v>
      </c>
      <c r="B199" s="328">
        <f>Data!B199</f>
        <v>12</v>
      </c>
      <c r="D199" s="334">
        <f>IF(AND(B199&gt;0,B199&lt;=12),1,IF(AND(B199&gt;12,B199&lt;=24),2,IF(AND(B199&gt;24,B199&lt;=36),3,0)))</f>
        <v>1</v>
      </c>
      <c r="E199" s="370"/>
      <c r="F199" s="372" t="str">
        <f t="shared" si="100"/>
        <v xml:space="preserve"> </v>
      </c>
      <c r="G199" s="372" t="str">
        <f t="shared" si="101"/>
        <v xml:space="preserve"> </v>
      </c>
      <c r="H199" s="372" t="str">
        <f t="shared" si="102"/>
        <v xml:space="preserve"> </v>
      </c>
      <c r="I199" s="372">
        <f t="shared" si="97"/>
        <v>1</v>
      </c>
      <c r="J199" s="371">
        <f t="shared" si="78"/>
        <v>0</v>
      </c>
      <c r="K199" s="370">
        <f t="shared" si="84"/>
        <v>0</v>
      </c>
      <c r="L199" s="371">
        <f t="shared" si="85"/>
        <v>-34</v>
      </c>
      <c r="N199" s="341">
        <f t="shared" si="79"/>
        <v>1</v>
      </c>
      <c r="P199" s="376" t="str">
        <f t="shared" si="94"/>
        <v xml:space="preserve"> </v>
      </c>
      <c r="Q199" s="376" t="str">
        <f t="shared" si="103"/>
        <v xml:space="preserve"> </v>
      </c>
      <c r="R199" s="376" t="str">
        <f t="shared" si="104"/>
        <v xml:space="preserve"> </v>
      </c>
      <c r="S199" s="376">
        <f t="shared" si="98"/>
        <v>1</v>
      </c>
      <c r="T199" s="374">
        <f t="shared" si="80"/>
        <v>0</v>
      </c>
      <c r="U199" s="373">
        <f t="shared" si="86"/>
        <v>0</v>
      </c>
      <c r="V199" s="374">
        <f t="shared" si="87"/>
        <v>-28</v>
      </c>
      <c r="X199" s="345" t="str">
        <f t="shared" si="88"/>
        <v>C</v>
      </c>
      <c r="Z199" s="385" t="str">
        <f t="shared" si="95"/>
        <v>T</v>
      </c>
      <c r="AA199" s="385" t="str">
        <f t="shared" si="105"/>
        <v xml:space="preserve"> </v>
      </c>
      <c r="AB199" s="385" t="str">
        <f t="shared" si="106"/>
        <v>B</v>
      </c>
      <c r="AC199" s="385">
        <f t="shared" si="99"/>
        <v>1</v>
      </c>
      <c r="AD199" s="382">
        <f t="shared" si="81"/>
        <v>1</v>
      </c>
      <c r="AE199" s="381">
        <f t="shared" si="89"/>
        <v>0</v>
      </c>
      <c r="AF199" s="382">
        <f t="shared" si="90"/>
        <v>18</v>
      </c>
      <c r="AH199" s="338" t="str">
        <f>IF($B199=0,0,INDEX($AS$12:$AT$47,$B199,2))</f>
        <v>R</v>
      </c>
      <c r="AJ199" s="380" t="str">
        <f t="shared" si="96"/>
        <v xml:space="preserve"> </v>
      </c>
      <c r="AK199" s="380" t="str">
        <f t="shared" si="107"/>
        <v xml:space="preserve"> </v>
      </c>
      <c r="AL199" s="380" t="str">
        <f t="shared" si="108"/>
        <v xml:space="preserve"> </v>
      </c>
      <c r="AM199" s="380">
        <f t="shared" si="93"/>
        <v>11</v>
      </c>
      <c r="AN199" s="378">
        <f t="shared" si="82"/>
        <v>0</v>
      </c>
      <c r="AO199" s="377">
        <f t="shared" si="91"/>
        <v>0</v>
      </c>
      <c r="AP199" s="378">
        <f t="shared" si="92"/>
        <v>-18</v>
      </c>
    </row>
    <row r="200" spans="1:42">
      <c r="A200" s="327">
        <f t="shared" si="83"/>
        <v>190</v>
      </c>
      <c r="B200" s="328">
        <f>Data!B200</f>
        <v>22</v>
      </c>
      <c r="D200" s="334" t="str">
        <f>IF(B200=0,0,IF(MOD(B200,3)=1,"A",IF(MOD(B200,3)=2,"B","C")))</f>
        <v>A</v>
      </c>
      <c r="E200" s="370"/>
      <c r="F200" s="372" t="str">
        <f t="shared" si="100"/>
        <v>T</v>
      </c>
      <c r="G200" s="372" t="str">
        <f t="shared" si="101"/>
        <v xml:space="preserve"> </v>
      </c>
      <c r="H200" s="372">
        <f t="shared" si="102"/>
        <v>2</v>
      </c>
      <c r="I200" s="372">
        <f t="shared" si="97"/>
        <v>1</v>
      </c>
      <c r="J200" s="371">
        <f t="shared" si="78"/>
        <v>1</v>
      </c>
      <c r="K200" s="370">
        <f t="shared" si="84"/>
        <v>0</v>
      </c>
      <c r="L200" s="371">
        <f t="shared" si="85"/>
        <v>-35</v>
      </c>
      <c r="N200" s="341">
        <f t="shared" si="79"/>
        <v>2</v>
      </c>
      <c r="P200" s="376" t="str">
        <f t="shared" si="94"/>
        <v xml:space="preserve"> </v>
      </c>
      <c r="Q200" s="376" t="str">
        <f t="shared" si="103"/>
        <v xml:space="preserve"> </v>
      </c>
      <c r="R200" s="376" t="str">
        <f t="shared" si="104"/>
        <v xml:space="preserve"> </v>
      </c>
      <c r="S200" s="376">
        <f t="shared" si="98"/>
        <v>1</v>
      </c>
      <c r="T200" s="374">
        <f t="shared" si="80"/>
        <v>0</v>
      </c>
      <c r="U200" s="373">
        <f t="shared" si="86"/>
        <v>0</v>
      </c>
      <c r="V200" s="374">
        <f t="shared" si="87"/>
        <v>-28</v>
      </c>
      <c r="X200" s="345" t="str">
        <f t="shared" si="88"/>
        <v>A</v>
      </c>
      <c r="Z200" s="385" t="str">
        <f t="shared" si="95"/>
        <v xml:space="preserve"> </v>
      </c>
      <c r="AA200" s="385" t="str">
        <f t="shared" si="105"/>
        <v>L</v>
      </c>
      <c r="AB200" s="385" t="str">
        <f t="shared" si="106"/>
        <v>B</v>
      </c>
      <c r="AC200" s="385">
        <f t="shared" si="99"/>
        <v>2</v>
      </c>
      <c r="AD200" s="382">
        <f t="shared" si="81"/>
        <v>2</v>
      </c>
      <c r="AE200" s="381">
        <f t="shared" si="89"/>
        <v>0</v>
      </c>
      <c r="AF200" s="382">
        <f t="shared" si="90"/>
        <v>16</v>
      </c>
      <c r="AH200" s="338" t="str">
        <f>IF($B200=0,0,IF($B200&lt;=18,"L","H"))</f>
        <v>H</v>
      </c>
      <c r="AJ200" s="380" t="str">
        <f t="shared" si="96"/>
        <v>T</v>
      </c>
      <c r="AK200" s="380" t="str">
        <f t="shared" si="107"/>
        <v xml:space="preserve"> </v>
      </c>
      <c r="AL200" s="380" t="str">
        <f t="shared" si="108"/>
        <v>O</v>
      </c>
      <c r="AM200" s="380">
        <f t="shared" si="93"/>
        <v>11</v>
      </c>
      <c r="AN200" s="378">
        <f t="shared" si="82"/>
        <v>11</v>
      </c>
      <c r="AO200" s="377">
        <f t="shared" si="91"/>
        <v>0</v>
      </c>
      <c r="AP200" s="378">
        <f t="shared" si="92"/>
        <v>-29</v>
      </c>
    </row>
    <row r="201" spans="1:42">
      <c r="A201" s="327">
        <f t="shared" si="83"/>
        <v>191</v>
      </c>
      <c r="B201" s="328">
        <f>Data!B201</f>
        <v>6</v>
      </c>
      <c r="D201" s="334">
        <f>IF(AND(B201&gt;0,B201&lt;=12),1,IF(AND(B201&gt;12,B201&lt;=24),2,IF(AND(B201&gt;24,B201&lt;=36),3,0)))</f>
        <v>1</v>
      </c>
      <c r="E201" s="370"/>
      <c r="F201" s="372" t="str">
        <f t="shared" si="100"/>
        <v xml:space="preserve"> </v>
      </c>
      <c r="G201" s="372" t="str">
        <f t="shared" si="101"/>
        <v>L</v>
      </c>
      <c r="H201" s="372" t="str">
        <f t="shared" si="102"/>
        <v>B</v>
      </c>
      <c r="I201" s="372">
        <f t="shared" si="97"/>
        <v>2</v>
      </c>
      <c r="J201" s="371">
        <f t="shared" si="78"/>
        <v>2</v>
      </c>
      <c r="K201" s="370">
        <f t="shared" si="84"/>
        <v>0</v>
      </c>
      <c r="L201" s="371">
        <f t="shared" si="85"/>
        <v>-37</v>
      </c>
      <c r="N201" s="341">
        <f t="shared" si="79"/>
        <v>1</v>
      </c>
      <c r="P201" s="376" t="str">
        <f t="shared" si="94"/>
        <v>T</v>
      </c>
      <c r="Q201" s="376" t="str">
        <f t="shared" si="103"/>
        <v xml:space="preserve"> </v>
      </c>
      <c r="R201" s="376">
        <f t="shared" si="104"/>
        <v>2</v>
      </c>
      <c r="S201" s="376">
        <f t="shared" si="98"/>
        <v>1</v>
      </c>
      <c r="T201" s="374">
        <f t="shared" si="80"/>
        <v>1</v>
      </c>
      <c r="U201" s="373">
        <f t="shared" si="86"/>
        <v>0</v>
      </c>
      <c r="V201" s="374">
        <f t="shared" si="87"/>
        <v>-29</v>
      </c>
      <c r="X201" s="345" t="str">
        <f t="shared" si="88"/>
        <v>C</v>
      </c>
      <c r="Z201" s="385" t="str">
        <f t="shared" si="95"/>
        <v xml:space="preserve"> </v>
      </c>
      <c r="AA201" s="385" t="str">
        <f t="shared" si="105"/>
        <v>L</v>
      </c>
      <c r="AB201" s="385" t="str">
        <f t="shared" si="106"/>
        <v>B</v>
      </c>
      <c r="AC201" s="385">
        <f t="shared" si="99"/>
        <v>3</v>
      </c>
      <c r="AD201" s="382">
        <f t="shared" si="81"/>
        <v>3</v>
      </c>
      <c r="AE201" s="381">
        <f t="shared" si="89"/>
        <v>0</v>
      </c>
      <c r="AF201" s="382">
        <f t="shared" si="90"/>
        <v>13</v>
      </c>
      <c r="AH201" s="338" t="str">
        <f>IF($B201=0,0,IF(ISEVEN($B201),"E","O"))</f>
        <v>E</v>
      </c>
      <c r="AJ201" s="380" t="str">
        <f t="shared" si="96"/>
        <v xml:space="preserve"> </v>
      </c>
      <c r="AK201" s="380" t="str">
        <f t="shared" si="107"/>
        <v>L</v>
      </c>
      <c r="AL201" s="380" t="str">
        <f t="shared" si="108"/>
        <v>B</v>
      </c>
      <c r="AM201" s="380">
        <f t="shared" si="93"/>
        <v>12</v>
      </c>
      <c r="AN201" s="378">
        <f t="shared" si="82"/>
        <v>12</v>
      </c>
      <c r="AO201" s="377">
        <f t="shared" si="91"/>
        <v>0</v>
      </c>
      <c r="AP201" s="378">
        <f t="shared" si="92"/>
        <v>-41</v>
      </c>
    </row>
    <row r="202" spans="1:42">
      <c r="A202" s="327">
        <f t="shared" si="83"/>
        <v>192</v>
      </c>
      <c r="B202" s="328">
        <f>Data!B202</f>
        <v>23</v>
      </c>
      <c r="D202" s="334" t="str">
        <f>IF(B202=0,0,IF(MOD(B202,3)=1,"A",IF(MOD(B202,3)=2,"B","C")))</f>
        <v>B</v>
      </c>
      <c r="E202" s="370"/>
      <c r="F202" s="372" t="str">
        <f t="shared" si="100"/>
        <v xml:space="preserve"> </v>
      </c>
      <c r="G202" s="372" t="str">
        <f t="shared" si="101"/>
        <v>W</v>
      </c>
      <c r="H202" s="372" t="str">
        <f t="shared" si="102"/>
        <v xml:space="preserve"> </v>
      </c>
      <c r="I202" s="372">
        <f t="shared" si="97"/>
        <v>1</v>
      </c>
      <c r="J202" s="371">
        <f t="shared" si="78"/>
        <v>0</v>
      </c>
      <c r="K202" s="370">
        <f t="shared" si="84"/>
        <v>6</v>
      </c>
      <c r="L202" s="371">
        <f t="shared" si="85"/>
        <v>-31</v>
      </c>
      <c r="N202" s="341">
        <f t="shared" si="79"/>
        <v>2</v>
      </c>
      <c r="P202" s="376" t="str">
        <f t="shared" si="94"/>
        <v xml:space="preserve"> </v>
      </c>
      <c r="Q202" s="376" t="str">
        <f t="shared" si="103"/>
        <v>W</v>
      </c>
      <c r="R202" s="376" t="str">
        <f t="shared" si="104"/>
        <v xml:space="preserve"> </v>
      </c>
      <c r="S202" s="376">
        <f t="shared" si="98"/>
        <v>1</v>
      </c>
      <c r="T202" s="374">
        <f t="shared" si="80"/>
        <v>0</v>
      </c>
      <c r="U202" s="373">
        <f t="shared" si="86"/>
        <v>3</v>
      </c>
      <c r="V202" s="374">
        <f t="shared" si="87"/>
        <v>-26</v>
      </c>
      <c r="X202" s="345" t="str">
        <f t="shared" si="88"/>
        <v>B</v>
      </c>
      <c r="Z202" s="385" t="str">
        <f t="shared" si="95"/>
        <v xml:space="preserve"> </v>
      </c>
      <c r="AA202" s="385" t="str">
        <f t="shared" si="105"/>
        <v>W</v>
      </c>
      <c r="AB202" s="385" t="str">
        <f t="shared" si="106"/>
        <v xml:space="preserve"> </v>
      </c>
      <c r="AC202" s="385">
        <f t="shared" si="99"/>
        <v>1</v>
      </c>
      <c r="AD202" s="382">
        <f t="shared" si="81"/>
        <v>0</v>
      </c>
      <c r="AE202" s="381">
        <f t="shared" si="89"/>
        <v>9</v>
      </c>
      <c r="AF202" s="382">
        <f t="shared" si="90"/>
        <v>22</v>
      </c>
      <c r="AH202" s="338" t="str">
        <f>IF($B202=0,0,INDEX($AS$12:$AT$47,$B202,2))</f>
        <v>R</v>
      </c>
      <c r="AJ202" s="380" t="str">
        <f t="shared" si="96"/>
        <v xml:space="preserve"> </v>
      </c>
      <c r="AK202" s="380" t="str">
        <f t="shared" si="107"/>
        <v>L</v>
      </c>
      <c r="AL202" s="380" t="str">
        <f t="shared" si="108"/>
        <v>H</v>
      </c>
      <c r="AM202" s="380">
        <f t="shared" si="93"/>
        <v>13</v>
      </c>
      <c r="AN202" s="378">
        <f t="shared" si="82"/>
        <v>13</v>
      </c>
      <c r="AO202" s="377">
        <f t="shared" si="91"/>
        <v>0</v>
      </c>
      <c r="AP202" s="378">
        <f t="shared" si="92"/>
        <v>-54</v>
      </c>
    </row>
    <row r="203" spans="1:42">
      <c r="A203" s="327">
        <f t="shared" si="83"/>
        <v>193</v>
      </c>
      <c r="B203" s="328">
        <f>Data!B203</f>
        <v>22</v>
      </c>
      <c r="D203" s="334">
        <f>IF(AND(B203&gt;0,B203&lt;=12),1,IF(AND(B203&gt;12,B203&lt;=24),2,IF(AND(B203&gt;24,B203&lt;=36),3,0)))</f>
        <v>2</v>
      </c>
      <c r="E203" s="370"/>
      <c r="F203" s="372" t="str">
        <f t="shared" si="100"/>
        <v>T</v>
      </c>
      <c r="G203" s="372" t="str">
        <f t="shared" si="101"/>
        <v xml:space="preserve"> </v>
      </c>
      <c r="H203" s="372" t="str">
        <f t="shared" si="102"/>
        <v>B</v>
      </c>
      <c r="I203" s="372">
        <f t="shared" si="97"/>
        <v>1</v>
      </c>
      <c r="J203" s="371">
        <f t="shared" si="78"/>
        <v>1</v>
      </c>
      <c r="K203" s="370">
        <f t="shared" si="84"/>
        <v>0</v>
      </c>
      <c r="L203" s="371">
        <f t="shared" si="85"/>
        <v>-32</v>
      </c>
      <c r="N203" s="341">
        <f t="shared" si="79"/>
        <v>2</v>
      </c>
      <c r="P203" s="376" t="str">
        <f t="shared" si="94"/>
        <v>T</v>
      </c>
      <c r="Q203" s="376" t="str">
        <f t="shared" si="103"/>
        <v xml:space="preserve"> </v>
      </c>
      <c r="R203" s="376">
        <f t="shared" si="104"/>
        <v>1</v>
      </c>
      <c r="S203" s="376">
        <f t="shared" si="98"/>
        <v>1</v>
      </c>
      <c r="T203" s="374">
        <f t="shared" si="80"/>
        <v>1</v>
      </c>
      <c r="U203" s="373">
        <f t="shared" si="86"/>
        <v>0</v>
      </c>
      <c r="V203" s="374">
        <f t="shared" si="87"/>
        <v>-27</v>
      </c>
      <c r="X203" s="345" t="str">
        <f t="shared" si="88"/>
        <v>A</v>
      </c>
      <c r="Z203" s="385" t="str">
        <f t="shared" si="95"/>
        <v>T</v>
      </c>
      <c r="AA203" s="385" t="str">
        <f t="shared" si="105"/>
        <v xml:space="preserve"> </v>
      </c>
      <c r="AB203" s="385" t="str">
        <f t="shared" si="106"/>
        <v>B</v>
      </c>
      <c r="AC203" s="385">
        <f t="shared" si="99"/>
        <v>1</v>
      </c>
      <c r="AD203" s="382">
        <f t="shared" si="81"/>
        <v>1</v>
      </c>
      <c r="AE203" s="381">
        <f t="shared" si="89"/>
        <v>0</v>
      </c>
      <c r="AF203" s="382">
        <f t="shared" si="90"/>
        <v>21</v>
      </c>
      <c r="AH203" s="338" t="str">
        <f>IF($B203=0,0,IF($B203&lt;=18,"L","H"))</f>
        <v>H</v>
      </c>
      <c r="AJ203" s="380" t="str">
        <f t="shared" si="96"/>
        <v xml:space="preserve"> </v>
      </c>
      <c r="AK203" s="380" t="str">
        <f t="shared" si="107"/>
        <v>W</v>
      </c>
      <c r="AL203" s="380" t="str">
        <f t="shared" si="108"/>
        <v xml:space="preserve"> </v>
      </c>
      <c r="AM203" s="380">
        <f t="shared" si="93"/>
        <v>12</v>
      </c>
      <c r="AN203" s="378">
        <f t="shared" si="82"/>
        <v>0</v>
      </c>
      <c r="AO203" s="377">
        <f t="shared" si="91"/>
        <v>26</v>
      </c>
      <c r="AP203" s="378">
        <f t="shared" si="92"/>
        <v>-28</v>
      </c>
    </row>
    <row r="204" spans="1:42">
      <c r="A204" s="327">
        <f t="shared" si="83"/>
        <v>194</v>
      </c>
      <c r="B204" s="328">
        <f>Data!B204</f>
        <v>21</v>
      </c>
      <c r="D204" s="334" t="str">
        <f>IF(B204=0,0,IF(MOD(B204,3)=1,"A",IF(MOD(B204,3)=2,"B","C")))</f>
        <v>C</v>
      </c>
      <c r="E204" s="370"/>
      <c r="F204" s="372" t="str">
        <f t="shared" si="100"/>
        <v xml:space="preserve"> </v>
      </c>
      <c r="G204" s="372" t="str">
        <f t="shared" si="101"/>
        <v>L</v>
      </c>
      <c r="H204" s="372">
        <f t="shared" si="102"/>
        <v>1</v>
      </c>
      <c r="I204" s="372">
        <f t="shared" si="97"/>
        <v>2</v>
      </c>
      <c r="J204" s="371">
        <f t="shared" ref="J204:J267" si="109">IF(H204=" ",0,I204)</f>
        <v>2</v>
      </c>
      <c r="K204" s="370">
        <f t="shared" si="84"/>
        <v>0</v>
      </c>
      <c r="L204" s="371">
        <f t="shared" si="85"/>
        <v>-34</v>
      </c>
      <c r="N204" s="341">
        <f t="shared" ref="N204:N267" si="110">IF(AND(B204&gt;0,B204&lt;=12),1,IF(AND(B204&gt;12,B204&lt;=24),2,IF(AND(B204&gt;24,B204&lt;=36),3,0)))</f>
        <v>2</v>
      </c>
      <c r="P204" s="376" t="str">
        <f t="shared" si="94"/>
        <v xml:space="preserve"> </v>
      </c>
      <c r="Q204" s="376" t="str">
        <f t="shared" si="103"/>
        <v>L</v>
      </c>
      <c r="R204" s="376">
        <f t="shared" si="104"/>
        <v>1</v>
      </c>
      <c r="S204" s="376">
        <f t="shared" si="98"/>
        <v>2</v>
      </c>
      <c r="T204" s="374">
        <f t="shared" ref="T204:T267" si="111">IF(R204=" ",0,S204)</f>
        <v>2</v>
      </c>
      <c r="U204" s="373">
        <f t="shared" si="86"/>
        <v>0</v>
      </c>
      <c r="V204" s="374">
        <f t="shared" si="87"/>
        <v>-29</v>
      </c>
      <c r="X204" s="345" t="str">
        <f t="shared" si="88"/>
        <v>C</v>
      </c>
      <c r="Z204" s="385" t="str">
        <f t="shared" si="95"/>
        <v xml:space="preserve"> </v>
      </c>
      <c r="AA204" s="385" t="str">
        <f t="shared" si="105"/>
        <v>L</v>
      </c>
      <c r="AB204" s="385" t="str">
        <f t="shared" si="106"/>
        <v>C</v>
      </c>
      <c r="AC204" s="385">
        <f t="shared" si="99"/>
        <v>2</v>
      </c>
      <c r="AD204" s="382">
        <f t="shared" ref="AD204:AD267" si="112">IF(AB204=" ",0,AC204)</f>
        <v>2</v>
      </c>
      <c r="AE204" s="381">
        <f t="shared" si="89"/>
        <v>0</v>
      </c>
      <c r="AF204" s="382">
        <f t="shared" si="90"/>
        <v>19</v>
      </c>
      <c r="AH204" s="338" t="str">
        <f>IF($B204=0,0,IF(ISEVEN($B204),"E","O"))</f>
        <v>O</v>
      </c>
      <c r="AJ204" s="380" t="str">
        <f t="shared" si="96"/>
        <v>T</v>
      </c>
      <c r="AK204" s="380" t="str">
        <f t="shared" si="107"/>
        <v xml:space="preserve"> </v>
      </c>
      <c r="AL204" s="380" t="str">
        <f t="shared" si="108"/>
        <v>R</v>
      </c>
      <c r="AM204" s="380">
        <f t="shared" si="93"/>
        <v>12</v>
      </c>
      <c r="AN204" s="378">
        <f t="shared" ref="AN204:AN267" si="113">IF(AL204=" ",0,AM204)</f>
        <v>12</v>
      </c>
      <c r="AO204" s="377">
        <f t="shared" si="91"/>
        <v>0</v>
      </c>
      <c r="AP204" s="378">
        <f t="shared" si="92"/>
        <v>-40</v>
      </c>
    </row>
    <row r="205" spans="1:42">
      <c r="A205" s="327">
        <f t="shared" ref="A205:A268" si="114">A204+1</f>
        <v>195</v>
      </c>
      <c r="B205" s="328">
        <f>Data!B205</f>
        <v>31</v>
      </c>
      <c r="D205" s="334">
        <f>IF(AND(B205&gt;0,B205&lt;=12),1,IF(AND(B205&gt;12,B205&lt;=24),2,IF(AND(B205&gt;24,B205&lt;=36),3,0)))</f>
        <v>3</v>
      </c>
      <c r="E205" s="370"/>
      <c r="F205" s="372" t="str">
        <f t="shared" si="100"/>
        <v xml:space="preserve"> </v>
      </c>
      <c r="G205" s="372" t="str">
        <f t="shared" si="101"/>
        <v>L</v>
      </c>
      <c r="H205" s="372" t="str">
        <f t="shared" si="102"/>
        <v>A</v>
      </c>
      <c r="I205" s="372">
        <f t="shared" si="97"/>
        <v>3</v>
      </c>
      <c r="J205" s="371">
        <f t="shared" si="109"/>
        <v>3</v>
      </c>
      <c r="K205" s="370">
        <f t="shared" ref="K205:K268" si="115">IF(G205="W",J204*3,0)</f>
        <v>0</v>
      </c>
      <c r="L205" s="371">
        <f t="shared" ref="L205:L268" si="116">L204-J205+K205</f>
        <v>-37</v>
      </c>
      <c r="N205" s="341">
        <f t="shared" si="110"/>
        <v>3</v>
      </c>
      <c r="P205" s="376" t="str">
        <f t="shared" si="94"/>
        <v xml:space="preserve"> </v>
      </c>
      <c r="Q205" s="376" t="str">
        <f t="shared" si="103"/>
        <v>L</v>
      </c>
      <c r="R205" s="376">
        <f t="shared" si="104"/>
        <v>2</v>
      </c>
      <c r="S205" s="376">
        <f t="shared" si="98"/>
        <v>3</v>
      </c>
      <c r="T205" s="374">
        <f t="shared" si="111"/>
        <v>3</v>
      </c>
      <c r="U205" s="373">
        <f t="shared" ref="U205:U268" si="117">IF(Q205="W",T204*3,0)</f>
        <v>0</v>
      </c>
      <c r="V205" s="374">
        <f t="shared" ref="V205:V268" si="118">V204-T205+U205</f>
        <v>-32</v>
      </c>
      <c r="X205" s="345" t="str">
        <f t="shared" ref="X205:X268" si="119">IF(B205=0,0,IF(MOD(B205,3)=1,"A",IF(MOD(B205,3)=2,"B","C")))</f>
        <v>A</v>
      </c>
      <c r="Z205" s="385" t="str">
        <f t="shared" si="95"/>
        <v xml:space="preserve"> </v>
      </c>
      <c r="AA205" s="385" t="str">
        <f t="shared" si="105"/>
        <v>L</v>
      </c>
      <c r="AB205" s="385" t="str">
        <f t="shared" si="106"/>
        <v>A</v>
      </c>
      <c r="AC205" s="385">
        <f t="shared" si="99"/>
        <v>3</v>
      </c>
      <c r="AD205" s="382">
        <f t="shared" si="112"/>
        <v>3</v>
      </c>
      <c r="AE205" s="381">
        <f t="shared" ref="AE205:AE268" si="120">IF(AA205="W",AD204*3,0)</f>
        <v>0</v>
      </c>
      <c r="AF205" s="382">
        <f t="shared" ref="AF205:AF268" si="121">AF204-AD205+AE205</f>
        <v>16</v>
      </c>
      <c r="AH205" s="338" t="str">
        <f>IF($B205=0,0,INDEX($AS$12:$AT$47,$B205,2))</f>
        <v>B</v>
      </c>
      <c r="AJ205" s="380" t="str">
        <f t="shared" si="96"/>
        <v xml:space="preserve"> </v>
      </c>
      <c r="AK205" s="380" t="str">
        <f t="shared" si="107"/>
        <v>L</v>
      </c>
      <c r="AL205" s="380" t="str">
        <f t="shared" si="108"/>
        <v>H</v>
      </c>
      <c r="AM205" s="380">
        <f t="shared" si="93"/>
        <v>13</v>
      </c>
      <c r="AN205" s="378">
        <f t="shared" si="113"/>
        <v>13</v>
      </c>
      <c r="AO205" s="377">
        <f t="shared" ref="AO205:AO268" si="122">IF(AK205="W",AN204*2,0)</f>
        <v>0</v>
      </c>
      <c r="AP205" s="378">
        <f t="shared" ref="AP205:AP268" si="123">AP204-AN205+AO205</f>
        <v>-53</v>
      </c>
    </row>
    <row r="206" spans="1:42">
      <c r="A206" s="327">
        <f t="shared" si="114"/>
        <v>196</v>
      </c>
      <c r="B206" s="328">
        <f>Data!B206</f>
        <v>28</v>
      </c>
      <c r="D206" s="334" t="str">
        <f>IF(B206=0,0,IF(MOD(B206,3)=1,"A",IF(MOD(B206,3)=2,"B","C")))</f>
        <v>A</v>
      </c>
      <c r="E206" s="370"/>
      <c r="F206" s="372" t="str">
        <f t="shared" si="100"/>
        <v xml:space="preserve"> </v>
      </c>
      <c r="G206" s="372" t="str">
        <f t="shared" si="101"/>
        <v>W</v>
      </c>
      <c r="H206" s="372" t="str">
        <f t="shared" si="102"/>
        <v xml:space="preserve"> </v>
      </c>
      <c r="I206" s="372">
        <f t="shared" si="97"/>
        <v>1</v>
      </c>
      <c r="J206" s="371">
        <f t="shared" si="109"/>
        <v>0</v>
      </c>
      <c r="K206" s="370">
        <f t="shared" si="115"/>
        <v>9</v>
      </c>
      <c r="L206" s="371">
        <f t="shared" si="116"/>
        <v>-28</v>
      </c>
      <c r="N206" s="341">
        <f t="shared" si="110"/>
        <v>3</v>
      </c>
      <c r="P206" s="376" t="str">
        <f t="shared" si="94"/>
        <v xml:space="preserve"> </v>
      </c>
      <c r="Q206" s="376" t="str">
        <f t="shared" si="103"/>
        <v>L</v>
      </c>
      <c r="R206" s="376">
        <f t="shared" si="104"/>
        <v>1</v>
      </c>
      <c r="S206" s="376">
        <f t="shared" si="98"/>
        <v>4</v>
      </c>
      <c r="T206" s="374">
        <f t="shared" si="111"/>
        <v>4</v>
      </c>
      <c r="U206" s="373">
        <f t="shared" si="117"/>
        <v>0</v>
      </c>
      <c r="V206" s="374">
        <f t="shared" si="118"/>
        <v>-36</v>
      </c>
      <c r="X206" s="345" t="str">
        <f t="shared" si="119"/>
        <v>A</v>
      </c>
      <c r="Z206" s="385" t="str">
        <f t="shared" si="95"/>
        <v xml:space="preserve"> </v>
      </c>
      <c r="AA206" s="385" t="str">
        <f t="shared" si="105"/>
        <v>W</v>
      </c>
      <c r="AB206" s="385" t="str">
        <f t="shared" si="106"/>
        <v xml:space="preserve"> </v>
      </c>
      <c r="AC206" s="385">
        <f t="shared" si="99"/>
        <v>1</v>
      </c>
      <c r="AD206" s="382">
        <f t="shared" si="112"/>
        <v>0</v>
      </c>
      <c r="AE206" s="381">
        <f t="shared" si="120"/>
        <v>9</v>
      </c>
      <c r="AF206" s="382">
        <f t="shared" si="121"/>
        <v>25</v>
      </c>
      <c r="AH206" s="338" t="str">
        <f>IF($B206=0,0,IF($B206&lt;=18,"L","H"))</f>
        <v>H</v>
      </c>
      <c r="AJ206" s="380" t="str">
        <f t="shared" si="96"/>
        <v xml:space="preserve"> </v>
      </c>
      <c r="AK206" s="380" t="str">
        <f t="shared" si="107"/>
        <v>W</v>
      </c>
      <c r="AL206" s="380" t="str">
        <f t="shared" si="108"/>
        <v xml:space="preserve"> </v>
      </c>
      <c r="AM206" s="380">
        <f t="shared" ref="AM206:AM269" si="124">IF(AK206=" ",AM205,IF(AND(AK206="W",AM205&gt;1),AM205-1,IF(AK206="L",AM205+1,AM205)))</f>
        <v>12</v>
      </c>
      <c r="AN206" s="378">
        <f t="shared" si="113"/>
        <v>0</v>
      </c>
      <c r="AO206" s="377">
        <f t="shared" si="122"/>
        <v>26</v>
      </c>
      <c r="AP206" s="378">
        <f t="shared" si="123"/>
        <v>-27</v>
      </c>
    </row>
    <row r="207" spans="1:42">
      <c r="A207" s="327">
        <f t="shared" si="114"/>
        <v>197</v>
      </c>
      <c r="B207" s="328">
        <f>Data!B207</f>
        <v>7</v>
      </c>
      <c r="D207" s="334">
        <f>IF(AND(B207&gt;0,B207&lt;=12),1,IF(AND(B207&gt;12,B207&lt;=24),2,IF(AND(B207&gt;24,B207&lt;=36),3,0)))</f>
        <v>1</v>
      </c>
      <c r="E207" s="370"/>
      <c r="F207" s="372" t="str">
        <f t="shared" si="100"/>
        <v xml:space="preserve"> </v>
      </c>
      <c r="G207" s="372" t="str">
        <f t="shared" si="101"/>
        <v xml:space="preserve"> </v>
      </c>
      <c r="H207" s="372" t="str">
        <f t="shared" si="102"/>
        <v xml:space="preserve"> </v>
      </c>
      <c r="I207" s="372">
        <f t="shared" si="97"/>
        <v>1</v>
      </c>
      <c r="J207" s="371">
        <f t="shared" si="109"/>
        <v>0</v>
      </c>
      <c r="K207" s="370">
        <f t="shared" si="115"/>
        <v>0</v>
      </c>
      <c r="L207" s="371">
        <f t="shared" si="116"/>
        <v>-28</v>
      </c>
      <c r="N207" s="341">
        <f t="shared" si="110"/>
        <v>1</v>
      </c>
      <c r="P207" s="376" t="str">
        <f t="shared" si="94"/>
        <v xml:space="preserve"> </v>
      </c>
      <c r="Q207" s="376" t="str">
        <f t="shared" si="103"/>
        <v>W</v>
      </c>
      <c r="R207" s="376" t="str">
        <f t="shared" si="104"/>
        <v xml:space="preserve"> </v>
      </c>
      <c r="S207" s="376">
        <f t="shared" si="98"/>
        <v>1</v>
      </c>
      <c r="T207" s="374">
        <f t="shared" si="111"/>
        <v>0</v>
      </c>
      <c r="U207" s="373">
        <f t="shared" si="117"/>
        <v>12</v>
      </c>
      <c r="V207" s="374">
        <f t="shared" si="118"/>
        <v>-24</v>
      </c>
      <c r="X207" s="345" t="str">
        <f t="shared" si="119"/>
        <v>A</v>
      </c>
      <c r="Z207" s="385" t="str">
        <f t="shared" si="95"/>
        <v>T</v>
      </c>
      <c r="AA207" s="385" t="str">
        <f t="shared" si="105"/>
        <v xml:space="preserve"> </v>
      </c>
      <c r="AB207" s="385" t="str">
        <f t="shared" si="106"/>
        <v>B</v>
      </c>
      <c r="AC207" s="385">
        <f t="shared" si="99"/>
        <v>1</v>
      </c>
      <c r="AD207" s="382">
        <f t="shared" si="112"/>
        <v>1</v>
      </c>
      <c r="AE207" s="381">
        <f t="shared" si="120"/>
        <v>0</v>
      </c>
      <c r="AF207" s="382">
        <f t="shared" si="121"/>
        <v>24</v>
      </c>
      <c r="AH207" s="338" t="str">
        <f>IF($B207=0,0,IF(ISEVEN($B207),"E","O"))</f>
        <v>O</v>
      </c>
      <c r="AJ207" s="380" t="str">
        <f t="shared" si="96"/>
        <v>T</v>
      </c>
      <c r="AK207" s="380" t="str">
        <f t="shared" si="107"/>
        <v xml:space="preserve"> </v>
      </c>
      <c r="AL207" s="380" t="str">
        <f t="shared" si="108"/>
        <v>R</v>
      </c>
      <c r="AM207" s="380">
        <f t="shared" si="124"/>
        <v>12</v>
      </c>
      <c r="AN207" s="378">
        <f t="shared" si="113"/>
        <v>12</v>
      </c>
      <c r="AO207" s="377">
        <f t="shared" si="122"/>
        <v>0</v>
      </c>
      <c r="AP207" s="378">
        <f t="shared" si="123"/>
        <v>-39</v>
      </c>
    </row>
    <row r="208" spans="1:42">
      <c r="A208" s="327">
        <f t="shared" si="114"/>
        <v>198</v>
      </c>
      <c r="B208" s="328">
        <f>Data!B208</f>
        <v>6</v>
      </c>
      <c r="D208" s="334" t="str">
        <f>IF(B208=0,0,IF(MOD(B208,3)=1,"A",IF(MOD(B208,3)=2,"B","C")))</f>
        <v>C</v>
      </c>
      <c r="E208" s="370"/>
      <c r="F208" s="372" t="str">
        <f t="shared" si="100"/>
        <v>T</v>
      </c>
      <c r="G208" s="372" t="str">
        <f t="shared" si="101"/>
        <v xml:space="preserve"> </v>
      </c>
      <c r="H208" s="372">
        <f t="shared" si="102"/>
        <v>2</v>
      </c>
      <c r="I208" s="372">
        <f t="shared" si="97"/>
        <v>1</v>
      </c>
      <c r="J208" s="371">
        <f t="shared" si="109"/>
        <v>1</v>
      </c>
      <c r="K208" s="370">
        <f t="shared" si="115"/>
        <v>0</v>
      </c>
      <c r="L208" s="371">
        <f t="shared" si="116"/>
        <v>-29</v>
      </c>
      <c r="N208" s="341">
        <f t="shared" si="110"/>
        <v>1</v>
      </c>
      <c r="P208" s="376" t="str">
        <f t="shared" si="94"/>
        <v>T</v>
      </c>
      <c r="Q208" s="376" t="str">
        <f t="shared" si="103"/>
        <v xml:space="preserve"> </v>
      </c>
      <c r="R208" s="376">
        <f t="shared" si="104"/>
        <v>2</v>
      </c>
      <c r="S208" s="376">
        <f t="shared" si="98"/>
        <v>1</v>
      </c>
      <c r="T208" s="374">
        <f t="shared" si="111"/>
        <v>1</v>
      </c>
      <c r="U208" s="373">
        <f t="shared" si="117"/>
        <v>0</v>
      </c>
      <c r="V208" s="374">
        <f t="shared" si="118"/>
        <v>-25</v>
      </c>
      <c r="X208" s="345" t="str">
        <f t="shared" si="119"/>
        <v>C</v>
      </c>
      <c r="Z208" s="385" t="str">
        <f t="shared" si="95"/>
        <v xml:space="preserve"> </v>
      </c>
      <c r="AA208" s="385" t="str">
        <f t="shared" si="105"/>
        <v>L</v>
      </c>
      <c r="AB208" s="385" t="str">
        <f t="shared" si="106"/>
        <v>A</v>
      </c>
      <c r="AC208" s="385">
        <f t="shared" si="99"/>
        <v>2</v>
      </c>
      <c r="AD208" s="382">
        <f t="shared" si="112"/>
        <v>2</v>
      </c>
      <c r="AE208" s="381">
        <f t="shared" si="120"/>
        <v>0</v>
      </c>
      <c r="AF208" s="382">
        <f t="shared" si="121"/>
        <v>22</v>
      </c>
      <c r="AH208" s="338" t="str">
        <f>IF($B208=0,0,INDEX($AS$12:$AT$47,$B208,2))</f>
        <v>B</v>
      </c>
      <c r="AJ208" s="380" t="str">
        <f t="shared" si="96"/>
        <v xml:space="preserve"> </v>
      </c>
      <c r="AK208" s="380" t="str">
        <f t="shared" si="107"/>
        <v>L</v>
      </c>
      <c r="AL208" s="380" t="str">
        <f t="shared" si="108"/>
        <v>H</v>
      </c>
      <c r="AM208" s="380">
        <f t="shared" si="124"/>
        <v>13</v>
      </c>
      <c r="AN208" s="378">
        <f t="shared" si="113"/>
        <v>13</v>
      </c>
      <c r="AO208" s="377">
        <f t="shared" si="122"/>
        <v>0</v>
      </c>
      <c r="AP208" s="378">
        <f t="shared" si="123"/>
        <v>-52</v>
      </c>
    </row>
    <row r="209" spans="1:42">
      <c r="A209" s="327">
        <f t="shared" si="114"/>
        <v>199</v>
      </c>
      <c r="B209" s="328">
        <f>Data!B209</f>
        <v>10</v>
      </c>
      <c r="D209" s="334">
        <f>IF(AND(B209&gt;0,B209&lt;=12),1,IF(AND(B209&gt;12,B209&lt;=24),2,IF(AND(B209&gt;24,B209&lt;=36),3,0)))</f>
        <v>1</v>
      </c>
      <c r="E209" s="370"/>
      <c r="F209" s="372" t="str">
        <f t="shared" si="100"/>
        <v xml:space="preserve"> </v>
      </c>
      <c r="G209" s="372" t="str">
        <f t="shared" si="101"/>
        <v>L</v>
      </c>
      <c r="H209" s="372" t="str">
        <f t="shared" si="102"/>
        <v>C</v>
      </c>
      <c r="I209" s="372">
        <f t="shared" si="97"/>
        <v>2</v>
      </c>
      <c r="J209" s="371">
        <f t="shared" si="109"/>
        <v>2</v>
      </c>
      <c r="K209" s="370">
        <f t="shared" si="115"/>
        <v>0</v>
      </c>
      <c r="L209" s="371">
        <f t="shared" si="116"/>
        <v>-31</v>
      </c>
      <c r="N209" s="341">
        <f t="shared" si="110"/>
        <v>1</v>
      </c>
      <c r="P209" s="376" t="str">
        <f t="shared" si="94"/>
        <v xml:space="preserve"> </v>
      </c>
      <c r="Q209" s="376" t="str">
        <f t="shared" si="103"/>
        <v>L</v>
      </c>
      <c r="R209" s="376">
        <f t="shared" si="104"/>
        <v>2</v>
      </c>
      <c r="S209" s="376">
        <f t="shared" si="98"/>
        <v>2</v>
      </c>
      <c r="T209" s="374">
        <f t="shared" si="111"/>
        <v>2</v>
      </c>
      <c r="U209" s="373">
        <f t="shared" si="117"/>
        <v>0</v>
      </c>
      <c r="V209" s="374">
        <f t="shared" si="118"/>
        <v>-27</v>
      </c>
      <c r="X209" s="345" t="str">
        <f t="shared" si="119"/>
        <v>A</v>
      </c>
      <c r="Z209" s="385" t="str">
        <f t="shared" si="95"/>
        <v xml:space="preserve"> </v>
      </c>
      <c r="AA209" s="385" t="str">
        <f t="shared" si="105"/>
        <v>W</v>
      </c>
      <c r="AB209" s="385" t="str">
        <f t="shared" si="106"/>
        <v xml:space="preserve"> </v>
      </c>
      <c r="AC209" s="385">
        <f t="shared" si="99"/>
        <v>1</v>
      </c>
      <c r="AD209" s="382">
        <f t="shared" si="112"/>
        <v>0</v>
      </c>
      <c r="AE209" s="381">
        <f t="shared" si="120"/>
        <v>6</v>
      </c>
      <c r="AF209" s="382">
        <f t="shared" si="121"/>
        <v>28</v>
      </c>
      <c r="AH209" s="338" t="str">
        <f>IF($B209=0,0,IF($B209&lt;=18,"L","H"))</f>
        <v>L</v>
      </c>
      <c r="AJ209" s="380" t="str">
        <f t="shared" si="96"/>
        <v xml:space="preserve"> </v>
      </c>
      <c r="AK209" s="380" t="str">
        <f t="shared" si="107"/>
        <v>L</v>
      </c>
      <c r="AL209" s="380" t="str">
        <f t="shared" si="108"/>
        <v>O</v>
      </c>
      <c r="AM209" s="380">
        <f t="shared" si="124"/>
        <v>14</v>
      </c>
      <c r="AN209" s="378">
        <f t="shared" si="113"/>
        <v>14</v>
      </c>
      <c r="AO209" s="377">
        <f t="shared" si="122"/>
        <v>0</v>
      </c>
      <c r="AP209" s="378">
        <f t="shared" si="123"/>
        <v>-66</v>
      </c>
    </row>
    <row r="210" spans="1:42">
      <c r="A210" s="327">
        <f t="shared" si="114"/>
        <v>200</v>
      </c>
      <c r="B210" s="328">
        <f>Data!B210</f>
        <v>23</v>
      </c>
      <c r="D210" s="334" t="str">
        <f>IF(B210=0,0,IF(MOD(B210,3)=1,"A",IF(MOD(B210,3)=2,"B","C")))</f>
        <v>B</v>
      </c>
      <c r="E210" s="370"/>
      <c r="F210" s="372" t="str">
        <f t="shared" si="100"/>
        <v xml:space="preserve"> </v>
      </c>
      <c r="G210" s="372" t="str">
        <f t="shared" si="101"/>
        <v>L</v>
      </c>
      <c r="H210" s="372">
        <f t="shared" si="102"/>
        <v>3</v>
      </c>
      <c r="I210" s="372">
        <f t="shared" si="97"/>
        <v>3</v>
      </c>
      <c r="J210" s="371">
        <f t="shared" si="109"/>
        <v>3</v>
      </c>
      <c r="K210" s="370">
        <f t="shared" si="115"/>
        <v>0</v>
      </c>
      <c r="L210" s="371">
        <f t="shared" si="116"/>
        <v>-34</v>
      </c>
      <c r="N210" s="341">
        <f t="shared" si="110"/>
        <v>2</v>
      </c>
      <c r="P210" s="376" t="str">
        <f t="shared" si="94"/>
        <v xml:space="preserve"> </v>
      </c>
      <c r="Q210" s="376" t="str">
        <f t="shared" si="103"/>
        <v>W</v>
      </c>
      <c r="R210" s="376" t="str">
        <f t="shared" si="104"/>
        <v xml:space="preserve"> </v>
      </c>
      <c r="S210" s="376">
        <f t="shared" si="98"/>
        <v>1</v>
      </c>
      <c r="T210" s="374">
        <f t="shared" si="111"/>
        <v>0</v>
      </c>
      <c r="U210" s="373">
        <f t="shared" si="117"/>
        <v>6</v>
      </c>
      <c r="V210" s="374">
        <f t="shared" si="118"/>
        <v>-21</v>
      </c>
      <c r="X210" s="345" t="str">
        <f t="shared" si="119"/>
        <v>B</v>
      </c>
      <c r="Z210" s="385" t="str">
        <f t="shared" si="95"/>
        <v>T</v>
      </c>
      <c r="AA210" s="385" t="str">
        <f t="shared" si="105"/>
        <v xml:space="preserve"> </v>
      </c>
      <c r="AB210" s="385" t="str">
        <f t="shared" si="106"/>
        <v>A</v>
      </c>
      <c r="AC210" s="385">
        <f t="shared" si="99"/>
        <v>1</v>
      </c>
      <c r="AD210" s="382">
        <f t="shared" si="112"/>
        <v>1</v>
      </c>
      <c r="AE210" s="381">
        <f t="shared" si="120"/>
        <v>0</v>
      </c>
      <c r="AF210" s="382">
        <f t="shared" si="121"/>
        <v>27</v>
      </c>
      <c r="AH210" s="338" t="str">
        <f>IF($B210=0,0,IF(ISEVEN($B210),"E","O"))</f>
        <v>O</v>
      </c>
      <c r="AJ210" s="380" t="str">
        <f t="shared" si="96"/>
        <v xml:space="preserve"> </v>
      </c>
      <c r="AK210" s="380" t="str">
        <f t="shared" si="107"/>
        <v>W</v>
      </c>
      <c r="AL210" s="380" t="str">
        <f t="shared" si="108"/>
        <v xml:space="preserve"> </v>
      </c>
      <c r="AM210" s="380">
        <f t="shared" si="124"/>
        <v>13</v>
      </c>
      <c r="AN210" s="378">
        <f t="shared" si="113"/>
        <v>0</v>
      </c>
      <c r="AO210" s="377">
        <f t="shared" si="122"/>
        <v>28</v>
      </c>
      <c r="AP210" s="378">
        <f t="shared" si="123"/>
        <v>-38</v>
      </c>
    </row>
    <row r="211" spans="1:42">
      <c r="A211" s="327">
        <f t="shared" si="114"/>
        <v>201</v>
      </c>
      <c r="B211" s="328">
        <f>Data!B211</f>
        <v>16</v>
      </c>
      <c r="D211" s="334">
        <f>IF(AND(B211&gt;0,B211&lt;=12),1,IF(AND(B211&gt;12,B211&lt;=24),2,IF(AND(B211&gt;24,B211&lt;=36),3,0)))</f>
        <v>2</v>
      </c>
      <c r="E211" s="370"/>
      <c r="F211" s="372" t="str">
        <f t="shared" si="100"/>
        <v xml:space="preserve"> </v>
      </c>
      <c r="G211" s="372" t="str">
        <f t="shared" si="101"/>
        <v>L</v>
      </c>
      <c r="H211" s="372" t="str">
        <f t="shared" si="102"/>
        <v>A</v>
      </c>
      <c r="I211" s="372">
        <f t="shared" si="97"/>
        <v>4</v>
      </c>
      <c r="J211" s="371">
        <f t="shared" si="109"/>
        <v>4</v>
      </c>
      <c r="K211" s="370">
        <f t="shared" si="115"/>
        <v>0</v>
      </c>
      <c r="L211" s="371">
        <f t="shared" si="116"/>
        <v>-38</v>
      </c>
      <c r="N211" s="341">
        <f t="shared" si="110"/>
        <v>2</v>
      </c>
      <c r="P211" s="376" t="str">
        <f t="shared" ref="P211:P274" si="125">IF(AND(N205&lt;&gt;N211,N205&lt;&gt;0,N211&lt;&gt;0,R210=" "),"T"," ")</f>
        <v>T</v>
      </c>
      <c r="Q211" s="376" t="str">
        <f t="shared" si="103"/>
        <v xml:space="preserve"> </v>
      </c>
      <c r="R211" s="376">
        <f t="shared" si="104"/>
        <v>3</v>
      </c>
      <c r="S211" s="376">
        <f t="shared" si="98"/>
        <v>1</v>
      </c>
      <c r="T211" s="374">
        <f t="shared" si="111"/>
        <v>1</v>
      </c>
      <c r="U211" s="373">
        <f t="shared" si="117"/>
        <v>0</v>
      </c>
      <c r="V211" s="374">
        <f t="shared" si="118"/>
        <v>-22</v>
      </c>
      <c r="X211" s="345" t="str">
        <f t="shared" si="119"/>
        <v>A</v>
      </c>
      <c r="Z211" s="385" t="str">
        <f t="shared" ref="Z211:Z274" si="126">IF(AND(X205&lt;&gt;X211,X205&lt;&gt;0,X211&lt;&gt;0,AB210=" "),"T"," ")</f>
        <v xml:space="preserve"> </v>
      </c>
      <c r="AA211" s="385" t="str">
        <f t="shared" si="105"/>
        <v>W</v>
      </c>
      <c r="AB211" s="385" t="str">
        <f t="shared" si="106"/>
        <v xml:space="preserve"> </v>
      </c>
      <c r="AC211" s="385">
        <f t="shared" si="99"/>
        <v>1</v>
      </c>
      <c r="AD211" s="382">
        <f t="shared" si="112"/>
        <v>0</v>
      </c>
      <c r="AE211" s="381">
        <f t="shared" si="120"/>
        <v>3</v>
      </c>
      <c r="AF211" s="382">
        <f t="shared" si="121"/>
        <v>30</v>
      </c>
      <c r="AH211" s="338" t="str">
        <f>IF($B211=0,0,INDEX($AS$12:$AT$47,$B211,2))</f>
        <v>R</v>
      </c>
      <c r="AJ211" s="380" t="str">
        <f t="shared" ref="AJ211:AJ274" si="127">IF(AND(AH205&lt;&gt;AH211,AH205&lt;&gt;0,AH211&lt;&gt;0,AL210=" "),"T"," ")</f>
        <v>T</v>
      </c>
      <c r="AK211" s="380" t="str">
        <f t="shared" si="107"/>
        <v xml:space="preserve"> </v>
      </c>
      <c r="AL211" s="380" t="str">
        <f t="shared" si="108"/>
        <v>H</v>
      </c>
      <c r="AM211" s="380">
        <f t="shared" si="124"/>
        <v>13</v>
      </c>
      <c r="AN211" s="378">
        <f t="shared" si="113"/>
        <v>13</v>
      </c>
      <c r="AO211" s="377">
        <f t="shared" si="122"/>
        <v>0</v>
      </c>
      <c r="AP211" s="378">
        <f t="shared" si="123"/>
        <v>-51</v>
      </c>
    </row>
    <row r="212" spans="1:42">
      <c r="A212" s="327">
        <f t="shared" si="114"/>
        <v>202</v>
      </c>
      <c r="B212" s="328">
        <f>Data!B212</f>
        <v>21</v>
      </c>
      <c r="D212" s="334" t="str">
        <f>IF(B212=0,0,IF(MOD(B212,3)=1,"A",IF(MOD(B212,3)=2,"B","C")))</f>
        <v>C</v>
      </c>
      <c r="E212" s="370"/>
      <c r="F212" s="372" t="str">
        <f t="shared" si="100"/>
        <v xml:space="preserve"> </v>
      </c>
      <c r="G212" s="372" t="str">
        <f t="shared" si="101"/>
        <v>L</v>
      </c>
      <c r="H212" s="372">
        <f t="shared" si="102"/>
        <v>1</v>
      </c>
      <c r="I212" s="372">
        <f t="shared" ref="I212:I275" si="128">IF(G212=" ",I211,IF(G212="W",1,IF(G212="L",I211+1,I211)))</f>
        <v>5</v>
      </c>
      <c r="J212" s="371">
        <f t="shared" si="109"/>
        <v>5</v>
      </c>
      <c r="K212" s="370">
        <f t="shared" si="115"/>
        <v>0</v>
      </c>
      <c r="L212" s="371">
        <f t="shared" si="116"/>
        <v>-43</v>
      </c>
      <c r="N212" s="341">
        <f t="shared" si="110"/>
        <v>2</v>
      </c>
      <c r="P212" s="376" t="str">
        <f t="shared" si="125"/>
        <v xml:space="preserve"> </v>
      </c>
      <c r="Q212" s="376" t="str">
        <f t="shared" si="103"/>
        <v>L</v>
      </c>
      <c r="R212" s="376">
        <f t="shared" si="104"/>
        <v>1</v>
      </c>
      <c r="S212" s="376">
        <f t="shared" ref="S212:S275" si="129">IF(Q212=" ",S211,IF(Q212="W",1,IF(Q212="L",S211+1,S211)))</f>
        <v>2</v>
      </c>
      <c r="T212" s="374">
        <f t="shared" si="111"/>
        <v>2</v>
      </c>
      <c r="U212" s="373">
        <f t="shared" si="117"/>
        <v>0</v>
      </c>
      <c r="V212" s="374">
        <f t="shared" si="118"/>
        <v>-24</v>
      </c>
      <c r="X212" s="345" t="str">
        <f t="shared" si="119"/>
        <v>C</v>
      </c>
      <c r="Z212" s="385" t="str">
        <f t="shared" si="126"/>
        <v>T</v>
      </c>
      <c r="AA212" s="385" t="str">
        <f t="shared" si="105"/>
        <v xml:space="preserve"> </v>
      </c>
      <c r="AB212" s="385" t="str">
        <f t="shared" si="106"/>
        <v>A</v>
      </c>
      <c r="AC212" s="385">
        <f t="shared" ref="AC212:AC275" si="130">IF(AA212=" ",AC211,IF(AA212="W",1,IF(AA212="L",AC211+1,AC211)))</f>
        <v>1</v>
      </c>
      <c r="AD212" s="382">
        <f t="shared" si="112"/>
        <v>1</v>
      </c>
      <c r="AE212" s="381">
        <f t="shared" si="120"/>
        <v>0</v>
      </c>
      <c r="AF212" s="382">
        <f t="shared" si="121"/>
        <v>29</v>
      </c>
      <c r="AH212" s="338" t="str">
        <f>IF($B212=0,0,IF($B212&lt;=18,"L","H"))</f>
        <v>H</v>
      </c>
      <c r="AJ212" s="380" t="str">
        <f t="shared" si="127"/>
        <v xml:space="preserve"> </v>
      </c>
      <c r="AK212" s="380" t="str">
        <f t="shared" si="107"/>
        <v>W</v>
      </c>
      <c r="AL212" s="380" t="str">
        <f t="shared" si="108"/>
        <v xml:space="preserve"> </v>
      </c>
      <c r="AM212" s="380">
        <f t="shared" si="124"/>
        <v>12</v>
      </c>
      <c r="AN212" s="378">
        <f t="shared" si="113"/>
        <v>0</v>
      </c>
      <c r="AO212" s="377">
        <f t="shared" si="122"/>
        <v>26</v>
      </c>
      <c r="AP212" s="378">
        <f t="shared" si="123"/>
        <v>-25</v>
      </c>
    </row>
    <row r="213" spans="1:42">
      <c r="A213" s="327">
        <f t="shared" si="114"/>
        <v>203</v>
      </c>
      <c r="B213" s="328">
        <f>Data!B213</f>
        <v>28</v>
      </c>
      <c r="D213" s="334">
        <f>IF(AND(B213&gt;0,B213&lt;=12),1,IF(AND(B213&gt;12,B213&lt;=24),2,IF(AND(B213&gt;24,B213&lt;=36),3,0)))</f>
        <v>3</v>
      </c>
      <c r="E213" s="370"/>
      <c r="F213" s="372" t="str">
        <f t="shared" ref="F213:F276" si="131">IF(AND(D207&lt;&gt;D213,D207&lt;&gt;0,D213&lt;&gt;0,H212=" "),"T"," ")</f>
        <v xml:space="preserve"> </v>
      </c>
      <c r="G213" s="372" t="str">
        <f t="shared" ref="G213:G276" si="132">IF(H212=" "," ",IF(D213=H212,"W","L"))</f>
        <v>L</v>
      </c>
      <c r="H213" s="372" t="str">
        <f t="shared" ref="H213:H276" si="133">IF(OR(F213="T",G213="L"),D208," ")</f>
        <v>C</v>
      </c>
      <c r="I213" s="372">
        <f t="shared" si="128"/>
        <v>6</v>
      </c>
      <c r="J213" s="371">
        <f t="shared" si="109"/>
        <v>6</v>
      </c>
      <c r="K213" s="370">
        <f t="shared" si="115"/>
        <v>0</v>
      </c>
      <c r="L213" s="371">
        <f t="shared" si="116"/>
        <v>-49</v>
      </c>
      <c r="N213" s="341">
        <f t="shared" si="110"/>
        <v>3</v>
      </c>
      <c r="P213" s="376" t="str">
        <f t="shared" si="125"/>
        <v xml:space="preserve"> </v>
      </c>
      <c r="Q213" s="376" t="str">
        <f t="shared" ref="Q213:Q276" si="134">IF(R212=" "," ",IF(N213=R212,"W","L"))</f>
        <v>L</v>
      </c>
      <c r="R213" s="376">
        <f t="shared" ref="R213:R276" si="135">IF(OR(P213="T",Q213="L"),N208," ")</f>
        <v>1</v>
      </c>
      <c r="S213" s="376">
        <f t="shared" si="129"/>
        <v>3</v>
      </c>
      <c r="T213" s="374">
        <f t="shared" si="111"/>
        <v>3</v>
      </c>
      <c r="U213" s="373">
        <f t="shared" si="117"/>
        <v>0</v>
      </c>
      <c r="V213" s="374">
        <f t="shared" si="118"/>
        <v>-27</v>
      </c>
      <c r="X213" s="345" t="str">
        <f t="shared" si="119"/>
        <v>A</v>
      </c>
      <c r="Z213" s="385" t="str">
        <f t="shared" si="126"/>
        <v xml:space="preserve"> </v>
      </c>
      <c r="AA213" s="385" t="str">
        <f t="shared" ref="AA213:AA276" si="136">IF(AB212=" "," ",IF(X213=AB212,"W","L"))</f>
        <v>W</v>
      </c>
      <c r="AB213" s="385" t="str">
        <f t="shared" ref="AB213:AB276" si="137">IF(OR(Z213="T",AA213="L"),X208," ")</f>
        <v xml:space="preserve"> </v>
      </c>
      <c r="AC213" s="385">
        <f t="shared" si="130"/>
        <v>1</v>
      </c>
      <c r="AD213" s="382">
        <f t="shared" si="112"/>
        <v>0</v>
      </c>
      <c r="AE213" s="381">
        <f t="shared" si="120"/>
        <v>3</v>
      </c>
      <c r="AF213" s="382">
        <f t="shared" si="121"/>
        <v>32</v>
      </c>
      <c r="AH213" s="338" t="str">
        <f>IF($B213=0,0,IF(ISEVEN($B213),"E","O"))</f>
        <v>E</v>
      </c>
      <c r="AJ213" s="380" t="str">
        <f t="shared" si="127"/>
        <v>T</v>
      </c>
      <c r="AK213" s="380" t="str">
        <f t="shared" ref="AK213:AK276" si="138">IF(AL212=" "," ",IF(AH213=AL212,"W","L"))</f>
        <v xml:space="preserve"> </v>
      </c>
      <c r="AL213" s="380" t="str">
        <f t="shared" ref="AL213:AL276" si="139">IF(OR(AJ213="T",AK213="L"),AH208," ")</f>
        <v>B</v>
      </c>
      <c r="AM213" s="380">
        <f t="shared" si="124"/>
        <v>12</v>
      </c>
      <c r="AN213" s="378">
        <f t="shared" si="113"/>
        <v>12</v>
      </c>
      <c r="AO213" s="377">
        <f t="shared" si="122"/>
        <v>0</v>
      </c>
      <c r="AP213" s="378">
        <f t="shared" si="123"/>
        <v>-37</v>
      </c>
    </row>
    <row r="214" spans="1:42">
      <c r="A214" s="327">
        <f t="shared" si="114"/>
        <v>204</v>
      </c>
      <c r="B214" s="328">
        <f>Data!B214</f>
        <v>11</v>
      </c>
      <c r="D214" s="334" t="str">
        <f>IF(B214=0,0,IF(MOD(B214,3)=1,"A",IF(MOD(B214,3)=2,"B","C")))</f>
        <v>B</v>
      </c>
      <c r="E214" s="370"/>
      <c r="F214" s="372" t="str">
        <f t="shared" si="131"/>
        <v xml:space="preserve"> </v>
      </c>
      <c r="G214" s="372" t="str">
        <f t="shared" si="132"/>
        <v>L</v>
      </c>
      <c r="H214" s="372">
        <f t="shared" si="133"/>
        <v>1</v>
      </c>
      <c r="I214" s="372">
        <f t="shared" si="128"/>
        <v>7</v>
      </c>
      <c r="J214" s="371">
        <f t="shared" si="109"/>
        <v>7</v>
      </c>
      <c r="K214" s="370">
        <f t="shared" si="115"/>
        <v>0</v>
      </c>
      <c r="L214" s="371">
        <f t="shared" si="116"/>
        <v>-56</v>
      </c>
      <c r="N214" s="341">
        <f t="shared" si="110"/>
        <v>1</v>
      </c>
      <c r="P214" s="376" t="str">
        <f t="shared" si="125"/>
        <v xml:space="preserve"> </v>
      </c>
      <c r="Q214" s="376" t="str">
        <f t="shared" si="134"/>
        <v>W</v>
      </c>
      <c r="R214" s="376" t="str">
        <f t="shared" si="135"/>
        <v xml:space="preserve"> </v>
      </c>
      <c r="S214" s="376">
        <f t="shared" si="129"/>
        <v>1</v>
      </c>
      <c r="T214" s="374">
        <f t="shared" si="111"/>
        <v>0</v>
      </c>
      <c r="U214" s="373">
        <f t="shared" si="117"/>
        <v>9</v>
      </c>
      <c r="V214" s="374">
        <f t="shared" si="118"/>
        <v>-18</v>
      </c>
      <c r="X214" s="345" t="str">
        <f t="shared" si="119"/>
        <v>B</v>
      </c>
      <c r="Z214" s="385" t="str">
        <f t="shared" si="126"/>
        <v>T</v>
      </c>
      <c r="AA214" s="385" t="str">
        <f t="shared" si="136"/>
        <v xml:space="preserve"> </v>
      </c>
      <c r="AB214" s="385" t="str">
        <f t="shared" si="137"/>
        <v>A</v>
      </c>
      <c r="AC214" s="385">
        <f t="shared" si="130"/>
        <v>1</v>
      </c>
      <c r="AD214" s="382">
        <f t="shared" si="112"/>
        <v>1</v>
      </c>
      <c r="AE214" s="381">
        <f t="shared" si="120"/>
        <v>0</v>
      </c>
      <c r="AF214" s="382">
        <f t="shared" si="121"/>
        <v>31</v>
      </c>
      <c r="AH214" s="338" t="str">
        <f>IF($B214=0,0,INDEX($AS$12:$AT$47,$B214,2))</f>
        <v>B</v>
      </c>
      <c r="AJ214" s="380" t="str">
        <f t="shared" si="127"/>
        <v xml:space="preserve"> </v>
      </c>
      <c r="AK214" s="380" t="str">
        <f t="shared" si="138"/>
        <v>W</v>
      </c>
      <c r="AL214" s="380" t="str">
        <f t="shared" si="139"/>
        <v xml:space="preserve"> </v>
      </c>
      <c r="AM214" s="380">
        <f t="shared" si="124"/>
        <v>11</v>
      </c>
      <c r="AN214" s="378">
        <f t="shared" si="113"/>
        <v>0</v>
      </c>
      <c r="AO214" s="377">
        <f t="shared" si="122"/>
        <v>24</v>
      </c>
      <c r="AP214" s="378">
        <f t="shared" si="123"/>
        <v>-13</v>
      </c>
    </row>
    <row r="215" spans="1:42">
      <c r="A215" s="327">
        <f t="shared" si="114"/>
        <v>205</v>
      </c>
      <c r="B215" s="328">
        <f>Data!B215</f>
        <v>3</v>
      </c>
      <c r="D215" s="334">
        <f>IF(AND(B215&gt;0,B215&lt;=12),1,IF(AND(B215&gt;12,B215&lt;=24),2,IF(AND(B215&gt;24,B215&lt;=36),3,0)))</f>
        <v>1</v>
      </c>
      <c r="E215" s="370"/>
      <c r="F215" s="372" t="str">
        <f t="shared" si="131"/>
        <v xml:space="preserve"> </v>
      </c>
      <c r="G215" s="372" t="str">
        <f t="shared" si="132"/>
        <v>W</v>
      </c>
      <c r="H215" s="372" t="str">
        <f t="shared" si="133"/>
        <v xml:space="preserve"> </v>
      </c>
      <c r="I215" s="372">
        <f t="shared" si="128"/>
        <v>1</v>
      </c>
      <c r="J215" s="371">
        <f t="shared" si="109"/>
        <v>0</v>
      </c>
      <c r="K215" s="370">
        <f t="shared" si="115"/>
        <v>21</v>
      </c>
      <c r="L215" s="371">
        <f t="shared" si="116"/>
        <v>-35</v>
      </c>
      <c r="N215" s="341">
        <f t="shared" si="110"/>
        <v>1</v>
      </c>
      <c r="P215" s="376" t="str">
        <f t="shared" si="125"/>
        <v xml:space="preserve"> </v>
      </c>
      <c r="Q215" s="376" t="str">
        <f t="shared" si="134"/>
        <v xml:space="preserve"> </v>
      </c>
      <c r="R215" s="376" t="str">
        <f t="shared" si="135"/>
        <v xml:space="preserve"> </v>
      </c>
      <c r="S215" s="376">
        <f t="shared" si="129"/>
        <v>1</v>
      </c>
      <c r="T215" s="374">
        <f t="shared" si="111"/>
        <v>0</v>
      </c>
      <c r="U215" s="373">
        <f t="shared" si="117"/>
        <v>0</v>
      </c>
      <c r="V215" s="374">
        <f t="shared" si="118"/>
        <v>-18</v>
      </c>
      <c r="X215" s="345" t="str">
        <f t="shared" si="119"/>
        <v>C</v>
      </c>
      <c r="Z215" s="385" t="str">
        <f t="shared" si="126"/>
        <v xml:space="preserve"> </v>
      </c>
      <c r="AA215" s="385" t="str">
        <f t="shared" si="136"/>
        <v>L</v>
      </c>
      <c r="AB215" s="385" t="str">
        <f t="shared" si="137"/>
        <v>B</v>
      </c>
      <c r="AC215" s="385">
        <f t="shared" si="130"/>
        <v>2</v>
      </c>
      <c r="AD215" s="382">
        <f t="shared" si="112"/>
        <v>2</v>
      </c>
      <c r="AE215" s="381">
        <f t="shared" si="120"/>
        <v>0</v>
      </c>
      <c r="AF215" s="382">
        <f t="shared" si="121"/>
        <v>29</v>
      </c>
      <c r="AH215" s="338" t="str">
        <f>IF($B215=0,0,IF($B215&lt;=18,"L","H"))</f>
        <v>L</v>
      </c>
      <c r="AJ215" s="380" t="str">
        <f t="shared" si="127"/>
        <v xml:space="preserve"> </v>
      </c>
      <c r="AK215" s="380" t="str">
        <f t="shared" si="138"/>
        <v xml:space="preserve"> </v>
      </c>
      <c r="AL215" s="380" t="str">
        <f t="shared" si="139"/>
        <v xml:space="preserve"> </v>
      </c>
      <c r="AM215" s="380">
        <f t="shared" si="124"/>
        <v>11</v>
      </c>
      <c r="AN215" s="378">
        <f t="shared" si="113"/>
        <v>0</v>
      </c>
      <c r="AO215" s="377">
        <f t="shared" si="122"/>
        <v>0</v>
      </c>
      <c r="AP215" s="378">
        <f t="shared" si="123"/>
        <v>-13</v>
      </c>
    </row>
    <row r="216" spans="1:42">
      <c r="A216" s="327">
        <f t="shared" si="114"/>
        <v>206</v>
      </c>
      <c r="B216" s="328">
        <f>Data!B216</f>
        <v>21</v>
      </c>
      <c r="D216" s="334" t="str">
        <f>IF(B216=0,0,IF(MOD(B216,3)=1,"A",IF(MOD(B216,3)=2,"B","C")))</f>
        <v>C</v>
      </c>
      <c r="E216" s="370"/>
      <c r="F216" s="372" t="str">
        <f t="shared" si="131"/>
        <v>T</v>
      </c>
      <c r="G216" s="372" t="str">
        <f t="shared" si="132"/>
        <v xml:space="preserve"> </v>
      </c>
      <c r="H216" s="372">
        <f t="shared" si="133"/>
        <v>2</v>
      </c>
      <c r="I216" s="372">
        <f t="shared" si="128"/>
        <v>1</v>
      </c>
      <c r="J216" s="371">
        <f t="shared" si="109"/>
        <v>1</v>
      </c>
      <c r="K216" s="370">
        <f t="shared" si="115"/>
        <v>0</v>
      </c>
      <c r="L216" s="371">
        <f t="shared" si="116"/>
        <v>-36</v>
      </c>
      <c r="N216" s="341">
        <f t="shared" si="110"/>
        <v>2</v>
      </c>
      <c r="P216" s="376" t="str">
        <f t="shared" si="125"/>
        <v xml:space="preserve"> </v>
      </c>
      <c r="Q216" s="376" t="str">
        <f t="shared" si="134"/>
        <v xml:space="preserve"> </v>
      </c>
      <c r="R216" s="376" t="str">
        <f t="shared" si="135"/>
        <v xml:space="preserve"> </v>
      </c>
      <c r="S216" s="376">
        <f t="shared" si="129"/>
        <v>1</v>
      </c>
      <c r="T216" s="374">
        <f t="shared" si="111"/>
        <v>0</v>
      </c>
      <c r="U216" s="373">
        <f t="shared" si="117"/>
        <v>0</v>
      </c>
      <c r="V216" s="374">
        <f t="shared" si="118"/>
        <v>-18</v>
      </c>
      <c r="X216" s="345" t="str">
        <f t="shared" si="119"/>
        <v>C</v>
      </c>
      <c r="Z216" s="385" t="str">
        <f t="shared" si="126"/>
        <v xml:space="preserve"> </v>
      </c>
      <c r="AA216" s="385" t="str">
        <f t="shared" si="136"/>
        <v>L</v>
      </c>
      <c r="AB216" s="385" t="str">
        <f t="shared" si="137"/>
        <v>A</v>
      </c>
      <c r="AC216" s="385">
        <f t="shared" si="130"/>
        <v>3</v>
      </c>
      <c r="AD216" s="382">
        <f t="shared" si="112"/>
        <v>3</v>
      </c>
      <c r="AE216" s="381">
        <f t="shared" si="120"/>
        <v>0</v>
      </c>
      <c r="AF216" s="382">
        <f t="shared" si="121"/>
        <v>26</v>
      </c>
      <c r="AH216" s="338" t="str">
        <f>IF($B216=0,0,IF(ISEVEN($B216),"E","O"))</f>
        <v>O</v>
      </c>
      <c r="AJ216" s="380" t="str">
        <f t="shared" si="127"/>
        <v xml:space="preserve"> </v>
      </c>
      <c r="AK216" s="380" t="str">
        <f t="shared" si="138"/>
        <v xml:space="preserve"> </v>
      </c>
      <c r="AL216" s="380" t="str">
        <f t="shared" si="139"/>
        <v xml:space="preserve"> </v>
      </c>
      <c r="AM216" s="380">
        <f t="shared" si="124"/>
        <v>11</v>
      </c>
      <c r="AN216" s="378">
        <f t="shared" si="113"/>
        <v>0</v>
      </c>
      <c r="AO216" s="377">
        <f t="shared" si="122"/>
        <v>0</v>
      </c>
      <c r="AP216" s="378">
        <f t="shared" si="123"/>
        <v>-13</v>
      </c>
    </row>
    <row r="217" spans="1:42">
      <c r="A217" s="327">
        <f t="shared" si="114"/>
        <v>207</v>
      </c>
      <c r="B217" s="328">
        <f>Data!B217</f>
        <v>27</v>
      </c>
      <c r="D217" s="334">
        <f>IF(AND(B217&gt;0,B217&lt;=12),1,IF(AND(B217&gt;12,B217&lt;=24),2,IF(AND(B217&gt;24,B217&lt;=36),3,0)))</f>
        <v>3</v>
      </c>
      <c r="E217" s="370"/>
      <c r="F217" s="372" t="str">
        <f t="shared" si="131"/>
        <v xml:space="preserve"> </v>
      </c>
      <c r="G217" s="372" t="str">
        <f t="shared" si="132"/>
        <v>L</v>
      </c>
      <c r="H217" s="372" t="str">
        <f t="shared" si="133"/>
        <v>C</v>
      </c>
      <c r="I217" s="372">
        <f t="shared" si="128"/>
        <v>2</v>
      </c>
      <c r="J217" s="371">
        <f t="shared" si="109"/>
        <v>2</v>
      </c>
      <c r="K217" s="370">
        <f t="shared" si="115"/>
        <v>0</v>
      </c>
      <c r="L217" s="371">
        <f t="shared" si="116"/>
        <v>-38</v>
      </c>
      <c r="N217" s="341">
        <f t="shared" si="110"/>
        <v>3</v>
      </c>
      <c r="P217" s="376" t="str">
        <f t="shared" si="125"/>
        <v>T</v>
      </c>
      <c r="Q217" s="376" t="str">
        <f t="shared" si="134"/>
        <v xml:space="preserve"> </v>
      </c>
      <c r="R217" s="376">
        <f t="shared" si="135"/>
        <v>2</v>
      </c>
      <c r="S217" s="376">
        <f t="shared" si="129"/>
        <v>1</v>
      </c>
      <c r="T217" s="374">
        <f t="shared" si="111"/>
        <v>1</v>
      </c>
      <c r="U217" s="373">
        <f t="shared" si="117"/>
        <v>0</v>
      </c>
      <c r="V217" s="374">
        <f t="shared" si="118"/>
        <v>-19</v>
      </c>
      <c r="X217" s="345" t="str">
        <f t="shared" si="119"/>
        <v>C</v>
      </c>
      <c r="Z217" s="385" t="str">
        <f t="shared" si="126"/>
        <v xml:space="preserve"> </v>
      </c>
      <c r="AA217" s="385" t="str">
        <f t="shared" si="136"/>
        <v>L</v>
      </c>
      <c r="AB217" s="385" t="str">
        <f t="shared" si="137"/>
        <v>C</v>
      </c>
      <c r="AC217" s="385">
        <f t="shared" si="130"/>
        <v>4</v>
      </c>
      <c r="AD217" s="382">
        <f t="shared" si="112"/>
        <v>4</v>
      </c>
      <c r="AE217" s="381">
        <f t="shared" si="120"/>
        <v>0</v>
      </c>
      <c r="AF217" s="382">
        <f t="shared" si="121"/>
        <v>22</v>
      </c>
      <c r="AH217" s="338" t="str">
        <f>IF($B217=0,0,INDEX($AS$12:$AT$47,$B217,2))</f>
        <v>R</v>
      </c>
      <c r="AJ217" s="380" t="str">
        <f t="shared" si="127"/>
        <v xml:space="preserve"> </v>
      </c>
      <c r="AK217" s="380" t="str">
        <f t="shared" si="138"/>
        <v xml:space="preserve"> </v>
      </c>
      <c r="AL217" s="380" t="str">
        <f t="shared" si="139"/>
        <v xml:space="preserve"> </v>
      </c>
      <c r="AM217" s="380">
        <f t="shared" si="124"/>
        <v>11</v>
      </c>
      <c r="AN217" s="378">
        <f t="shared" si="113"/>
        <v>0</v>
      </c>
      <c r="AO217" s="377">
        <f t="shared" si="122"/>
        <v>0</v>
      </c>
      <c r="AP217" s="378">
        <f t="shared" si="123"/>
        <v>-13</v>
      </c>
    </row>
    <row r="218" spans="1:42">
      <c r="A218" s="327">
        <f t="shared" si="114"/>
        <v>208</v>
      </c>
      <c r="B218" s="328">
        <f>Data!B218</f>
        <v>18</v>
      </c>
      <c r="D218" s="334" t="str">
        <f>IF(B218=0,0,IF(MOD(B218,3)=1,"A",IF(MOD(B218,3)=2,"B","C")))</f>
        <v>C</v>
      </c>
      <c r="E218" s="370"/>
      <c r="F218" s="372" t="str">
        <f t="shared" si="131"/>
        <v xml:space="preserve"> </v>
      </c>
      <c r="G218" s="372" t="str">
        <f t="shared" si="132"/>
        <v>W</v>
      </c>
      <c r="H218" s="372" t="str">
        <f t="shared" si="133"/>
        <v xml:space="preserve"> </v>
      </c>
      <c r="I218" s="372">
        <f t="shared" si="128"/>
        <v>1</v>
      </c>
      <c r="J218" s="371">
        <f t="shared" si="109"/>
        <v>0</v>
      </c>
      <c r="K218" s="370">
        <f t="shared" si="115"/>
        <v>6</v>
      </c>
      <c r="L218" s="371">
        <f t="shared" si="116"/>
        <v>-32</v>
      </c>
      <c r="N218" s="341">
        <f t="shared" si="110"/>
        <v>2</v>
      </c>
      <c r="P218" s="376" t="str">
        <f t="shared" si="125"/>
        <v xml:space="preserve"> </v>
      </c>
      <c r="Q218" s="376" t="str">
        <f t="shared" si="134"/>
        <v>W</v>
      </c>
      <c r="R218" s="376" t="str">
        <f t="shared" si="135"/>
        <v xml:space="preserve"> </v>
      </c>
      <c r="S218" s="376">
        <f t="shared" si="129"/>
        <v>1</v>
      </c>
      <c r="T218" s="374">
        <f t="shared" si="111"/>
        <v>0</v>
      </c>
      <c r="U218" s="373">
        <f t="shared" si="117"/>
        <v>3</v>
      </c>
      <c r="V218" s="374">
        <f t="shared" si="118"/>
        <v>-16</v>
      </c>
      <c r="X218" s="345" t="str">
        <f t="shared" si="119"/>
        <v>C</v>
      </c>
      <c r="Z218" s="385" t="str">
        <f t="shared" si="126"/>
        <v xml:space="preserve"> </v>
      </c>
      <c r="AA218" s="385" t="str">
        <f t="shared" si="136"/>
        <v>W</v>
      </c>
      <c r="AB218" s="385" t="str">
        <f t="shared" si="137"/>
        <v xml:space="preserve"> </v>
      </c>
      <c r="AC218" s="385">
        <f t="shared" si="130"/>
        <v>1</v>
      </c>
      <c r="AD218" s="382">
        <f t="shared" si="112"/>
        <v>0</v>
      </c>
      <c r="AE218" s="381">
        <f t="shared" si="120"/>
        <v>12</v>
      </c>
      <c r="AF218" s="382">
        <f t="shared" si="121"/>
        <v>34</v>
      </c>
      <c r="AH218" s="338" t="str">
        <f>IF($B218=0,0,IF($B218&lt;=18,"L","H"))</f>
        <v>L</v>
      </c>
      <c r="AJ218" s="380" t="str">
        <f t="shared" si="127"/>
        <v>T</v>
      </c>
      <c r="AK218" s="380" t="str">
        <f t="shared" si="138"/>
        <v xml:space="preserve"> </v>
      </c>
      <c r="AL218" s="380" t="str">
        <f t="shared" si="139"/>
        <v>E</v>
      </c>
      <c r="AM218" s="380">
        <f t="shared" si="124"/>
        <v>11</v>
      </c>
      <c r="AN218" s="378">
        <f t="shared" si="113"/>
        <v>11</v>
      </c>
      <c r="AO218" s="377">
        <f t="shared" si="122"/>
        <v>0</v>
      </c>
      <c r="AP218" s="378">
        <f t="shared" si="123"/>
        <v>-24</v>
      </c>
    </row>
    <row r="219" spans="1:42">
      <c r="A219" s="327">
        <f t="shared" si="114"/>
        <v>209</v>
      </c>
      <c r="B219" s="328">
        <f>Data!B219</f>
        <v>31</v>
      </c>
      <c r="D219" s="334">
        <f>IF(AND(B219&gt;0,B219&lt;=12),1,IF(AND(B219&gt;12,B219&lt;=24),2,IF(AND(B219&gt;24,B219&lt;=36),3,0)))</f>
        <v>3</v>
      </c>
      <c r="E219" s="370"/>
      <c r="F219" s="372" t="str">
        <f t="shared" si="131"/>
        <v xml:space="preserve"> </v>
      </c>
      <c r="G219" s="372" t="str">
        <f t="shared" si="132"/>
        <v xml:space="preserve"> </v>
      </c>
      <c r="H219" s="372" t="str">
        <f t="shared" si="133"/>
        <v xml:space="preserve"> </v>
      </c>
      <c r="I219" s="372">
        <f t="shared" si="128"/>
        <v>1</v>
      </c>
      <c r="J219" s="371">
        <f t="shared" si="109"/>
        <v>0</v>
      </c>
      <c r="K219" s="370">
        <f t="shared" si="115"/>
        <v>0</v>
      </c>
      <c r="L219" s="371">
        <f t="shared" si="116"/>
        <v>-32</v>
      </c>
      <c r="N219" s="341">
        <f t="shared" si="110"/>
        <v>3</v>
      </c>
      <c r="P219" s="376" t="str">
        <f t="shared" si="125"/>
        <v xml:space="preserve"> </v>
      </c>
      <c r="Q219" s="376" t="str">
        <f t="shared" si="134"/>
        <v xml:space="preserve"> </v>
      </c>
      <c r="R219" s="376" t="str">
        <f t="shared" si="135"/>
        <v xml:space="preserve"> </v>
      </c>
      <c r="S219" s="376">
        <f t="shared" si="129"/>
        <v>1</v>
      </c>
      <c r="T219" s="374">
        <f t="shared" si="111"/>
        <v>0</v>
      </c>
      <c r="U219" s="373">
        <f t="shared" si="117"/>
        <v>0</v>
      </c>
      <c r="V219" s="374">
        <f t="shared" si="118"/>
        <v>-16</v>
      </c>
      <c r="X219" s="345" t="str">
        <f t="shared" si="119"/>
        <v>A</v>
      </c>
      <c r="Z219" s="385" t="str">
        <f t="shared" si="126"/>
        <v xml:space="preserve"> </v>
      </c>
      <c r="AA219" s="385" t="str">
        <f t="shared" si="136"/>
        <v xml:space="preserve"> </v>
      </c>
      <c r="AB219" s="385" t="str">
        <f t="shared" si="137"/>
        <v xml:space="preserve"> </v>
      </c>
      <c r="AC219" s="385">
        <f t="shared" si="130"/>
        <v>1</v>
      </c>
      <c r="AD219" s="382">
        <f t="shared" si="112"/>
        <v>0</v>
      </c>
      <c r="AE219" s="381">
        <f t="shared" si="120"/>
        <v>0</v>
      </c>
      <c r="AF219" s="382">
        <f t="shared" si="121"/>
        <v>34</v>
      </c>
      <c r="AH219" s="338" t="str">
        <f>IF($B219=0,0,IF(ISEVEN($B219),"E","O"))</f>
        <v>O</v>
      </c>
      <c r="AJ219" s="380" t="str">
        <f t="shared" si="127"/>
        <v xml:space="preserve"> </v>
      </c>
      <c r="AK219" s="380" t="str">
        <f t="shared" si="138"/>
        <v>L</v>
      </c>
      <c r="AL219" s="380" t="str">
        <f t="shared" si="139"/>
        <v>B</v>
      </c>
      <c r="AM219" s="380">
        <f t="shared" si="124"/>
        <v>12</v>
      </c>
      <c r="AN219" s="378">
        <f t="shared" si="113"/>
        <v>12</v>
      </c>
      <c r="AO219" s="377">
        <f t="shared" si="122"/>
        <v>0</v>
      </c>
      <c r="AP219" s="378">
        <f t="shared" si="123"/>
        <v>-36</v>
      </c>
    </row>
    <row r="220" spans="1:42">
      <c r="A220" s="327">
        <f t="shared" si="114"/>
        <v>210</v>
      </c>
      <c r="B220" s="328">
        <f>Data!B220</f>
        <v>26</v>
      </c>
      <c r="D220" s="334" t="str">
        <f>IF(B220=0,0,IF(MOD(B220,3)=1,"A",IF(MOD(B220,3)=2,"B","C")))</f>
        <v>B</v>
      </c>
      <c r="E220" s="370"/>
      <c r="F220" s="372" t="str">
        <f t="shared" si="131"/>
        <v xml:space="preserve"> </v>
      </c>
      <c r="G220" s="372" t="str">
        <f t="shared" si="132"/>
        <v xml:space="preserve"> </v>
      </c>
      <c r="H220" s="372" t="str">
        <f t="shared" si="133"/>
        <v xml:space="preserve"> </v>
      </c>
      <c r="I220" s="372">
        <f t="shared" si="128"/>
        <v>1</v>
      </c>
      <c r="J220" s="371">
        <f t="shared" si="109"/>
        <v>0</v>
      </c>
      <c r="K220" s="370">
        <f t="shared" si="115"/>
        <v>0</v>
      </c>
      <c r="L220" s="371">
        <f t="shared" si="116"/>
        <v>-32</v>
      </c>
      <c r="N220" s="341">
        <f t="shared" si="110"/>
        <v>3</v>
      </c>
      <c r="P220" s="376" t="str">
        <f t="shared" si="125"/>
        <v>T</v>
      </c>
      <c r="Q220" s="376" t="str">
        <f t="shared" si="134"/>
        <v xml:space="preserve"> </v>
      </c>
      <c r="R220" s="376">
        <f t="shared" si="135"/>
        <v>1</v>
      </c>
      <c r="S220" s="376">
        <f t="shared" si="129"/>
        <v>1</v>
      </c>
      <c r="T220" s="374">
        <f t="shared" si="111"/>
        <v>1</v>
      </c>
      <c r="U220" s="373">
        <f t="shared" si="117"/>
        <v>0</v>
      </c>
      <c r="V220" s="374">
        <f t="shared" si="118"/>
        <v>-17</v>
      </c>
      <c r="X220" s="345" t="str">
        <f t="shared" si="119"/>
        <v>B</v>
      </c>
      <c r="Z220" s="385" t="str">
        <f t="shared" si="126"/>
        <v xml:space="preserve"> </v>
      </c>
      <c r="AA220" s="385" t="str">
        <f t="shared" si="136"/>
        <v xml:space="preserve"> </v>
      </c>
      <c r="AB220" s="385" t="str">
        <f t="shared" si="137"/>
        <v xml:space="preserve"> </v>
      </c>
      <c r="AC220" s="385">
        <f t="shared" si="130"/>
        <v>1</v>
      </c>
      <c r="AD220" s="382">
        <f t="shared" si="112"/>
        <v>0</v>
      </c>
      <c r="AE220" s="381">
        <f t="shared" si="120"/>
        <v>0</v>
      </c>
      <c r="AF220" s="382">
        <f t="shared" si="121"/>
        <v>34</v>
      </c>
      <c r="AH220" s="338" t="str">
        <f>IF($B220=0,0,INDEX($AS$12:$AT$47,$B220,2))</f>
        <v>B</v>
      </c>
      <c r="AJ220" s="380" t="str">
        <f t="shared" si="127"/>
        <v xml:space="preserve"> </v>
      </c>
      <c r="AK220" s="380" t="str">
        <f t="shared" si="138"/>
        <v>W</v>
      </c>
      <c r="AL220" s="380" t="str">
        <f t="shared" si="139"/>
        <v xml:space="preserve"> </v>
      </c>
      <c r="AM220" s="380">
        <f t="shared" si="124"/>
        <v>11</v>
      </c>
      <c r="AN220" s="378">
        <f t="shared" si="113"/>
        <v>0</v>
      </c>
      <c r="AO220" s="377">
        <f t="shared" si="122"/>
        <v>24</v>
      </c>
      <c r="AP220" s="378">
        <f t="shared" si="123"/>
        <v>-12</v>
      </c>
    </row>
    <row r="221" spans="1:42">
      <c r="A221" s="327">
        <f t="shared" si="114"/>
        <v>211</v>
      </c>
      <c r="B221" s="328">
        <f>Data!B221</f>
        <v>29</v>
      </c>
      <c r="D221" s="334">
        <f>IF(AND(B221&gt;0,B221&lt;=12),1,IF(AND(B221&gt;12,B221&lt;=24),2,IF(AND(B221&gt;24,B221&lt;=36),3,0)))</f>
        <v>3</v>
      </c>
      <c r="E221" s="370"/>
      <c r="F221" s="372" t="str">
        <f t="shared" si="131"/>
        <v>T</v>
      </c>
      <c r="G221" s="372" t="str">
        <f t="shared" si="132"/>
        <v xml:space="preserve"> </v>
      </c>
      <c r="H221" s="372" t="str">
        <f t="shared" si="133"/>
        <v>C</v>
      </c>
      <c r="I221" s="372">
        <f t="shared" si="128"/>
        <v>1</v>
      </c>
      <c r="J221" s="371">
        <f t="shared" si="109"/>
        <v>1</v>
      </c>
      <c r="K221" s="370">
        <f t="shared" si="115"/>
        <v>0</v>
      </c>
      <c r="L221" s="371">
        <f t="shared" si="116"/>
        <v>-33</v>
      </c>
      <c r="N221" s="341">
        <f t="shared" si="110"/>
        <v>3</v>
      </c>
      <c r="P221" s="376" t="str">
        <f t="shared" si="125"/>
        <v xml:space="preserve"> </v>
      </c>
      <c r="Q221" s="376" t="str">
        <f t="shared" si="134"/>
        <v>L</v>
      </c>
      <c r="R221" s="376">
        <f t="shared" si="135"/>
        <v>2</v>
      </c>
      <c r="S221" s="376">
        <f t="shared" si="129"/>
        <v>2</v>
      </c>
      <c r="T221" s="374">
        <f t="shared" si="111"/>
        <v>2</v>
      </c>
      <c r="U221" s="373">
        <f t="shared" si="117"/>
        <v>0</v>
      </c>
      <c r="V221" s="374">
        <f t="shared" si="118"/>
        <v>-19</v>
      </c>
      <c r="X221" s="345" t="str">
        <f t="shared" si="119"/>
        <v>B</v>
      </c>
      <c r="Z221" s="385" t="str">
        <f t="shared" si="126"/>
        <v>T</v>
      </c>
      <c r="AA221" s="385" t="str">
        <f t="shared" si="136"/>
        <v xml:space="preserve"> </v>
      </c>
      <c r="AB221" s="385" t="str">
        <f t="shared" si="137"/>
        <v>C</v>
      </c>
      <c r="AC221" s="385">
        <f t="shared" si="130"/>
        <v>1</v>
      </c>
      <c r="AD221" s="382">
        <f t="shared" si="112"/>
        <v>1</v>
      </c>
      <c r="AE221" s="381">
        <f t="shared" si="120"/>
        <v>0</v>
      </c>
      <c r="AF221" s="382">
        <f t="shared" si="121"/>
        <v>33</v>
      </c>
      <c r="AH221" s="338" t="str">
        <f>IF($B221=0,0,IF($B221&lt;=18,"L","H"))</f>
        <v>H</v>
      </c>
      <c r="AJ221" s="380" t="str">
        <f t="shared" si="127"/>
        <v>T</v>
      </c>
      <c r="AK221" s="380" t="str">
        <f t="shared" si="138"/>
        <v xml:space="preserve"> </v>
      </c>
      <c r="AL221" s="380" t="str">
        <f t="shared" si="139"/>
        <v>O</v>
      </c>
      <c r="AM221" s="380">
        <f t="shared" si="124"/>
        <v>11</v>
      </c>
      <c r="AN221" s="378">
        <f t="shared" si="113"/>
        <v>11</v>
      </c>
      <c r="AO221" s="377">
        <f t="shared" si="122"/>
        <v>0</v>
      </c>
      <c r="AP221" s="378">
        <f t="shared" si="123"/>
        <v>-23</v>
      </c>
    </row>
    <row r="222" spans="1:42">
      <c r="A222" s="327">
        <f t="shared" si="114"/>
        <v>212</v>
      </c>
      <c r="B222" s="328">
        <f>Data!B222</f>
        <v>26</v>
      </c>
      <c r="D222" s="334" t="str">
        <f>IF(B222=0,0,IF(MOD(B222,3)=1,"A",IF(MOD(B222,3)=2,"B","C")))</f>
        <v>B</v>
      </c>
      <c r="E222" s="370"/>
      <c r="F222" s="372" t="str">
        <f t="shared" si="131"/>
        <v xml:space="preserve"> </v>
      </c>
      <c r="G222" s="372" t="str">
        <f t="shared" si="132"/>
        <v>L</v>
      </c>
      <c r="H222" s="372">
        <f t="shared" si="133"/>
        <v>3</v>
      </c>
      <c r="I222" s="372">
        <f t="shared" si="128"/>
        <v>2</v>
      </c>
      <c r="J222" s="371">
        <f t="shared" si="109"/>
        <v>2</v>
      </c>
      <c r="K222" s="370">
        <f t="shared" si="115"/>
        <v>0</v>
      </c>
      <c r="L222" s="371">
        <f t="shared" si="116"/>
        <v>-35</v>
      </c>
      <c r="N222" s="341">
        <f t="shared" si="110"/>
        <v>3</v>
      </c>
      <c r="P222" s="376" t="str">
        <f t="shared" si="125"/>
        <v xml:space="preserve"> </v>
      </c>
      <c r="Q222" s="376" t="str">
        <f t="shared" si="134"/>
        <v>L</v>
      </c>
      <c r="R222" s="376">
        <f t="shared" si="135"/>
        <v>3</v>
      </c>
      <c r="S222" s="376">
        <f t="shared" si="129"/>
        <v>3</v>
      </c>
      <c r="T222" s="374">
        <f t="shared" si="111"/>
        <v>3</v>
      </c>
      <c r="U222" s="373">
        <f t="shared" si="117"/>
        <v>0</v>
      </c>
      <c r="V222" s="374">
        <f t="shared" si="118"/>
        <v>-22</v>
      </c>
      <c r="X222" s="345" t="str">
        <f t="shared" si="119"/>
        <v>B</v>
      </c>
      <c r="Z222" s="385" t="str">
        <f t="shared" si="126"/>
        <v xml:space="preserve"> </v>
      </c>
      <c r="AA222" s="385" t="str">
        <f t="shared" si="136"/>
        <v>L</v>
      </c>
      <c r="AB222" s="385" t="str">
        <f t="shared" si="137"/>
        <v>C</v>
      </c>
      <c r="AC222" s="385">
        <f t="shared" si="130"/>
        <v>2</v>
      </c>
      <c r="AD222" s="382">
        <f t="shared" si="112"/>
        <v>2</v>
      </c>
      <c r="AE222" s="381">
        <f t="shared" si="120"/>
        <v>0</v>
      </c>
      <c r="AF222" s="382">
        <f t="shared" si="121"/>
        <v>31</v>
      </c>
      <c r="AH222" s="338" t="str">
        <f>IF($B222=0,0,IF(ISEVEN($B222),"E","O"))</f>
        <v>E</v>
      </c>
      <c r="AJ222" s="380" t="str">
        <f t="shared" si="127"/>
        <v xml:space="preserve"> </v>
      </c>
      <c r="AK222" s="380" t="str">
        <f t="shared" si="138"/>
        <v>L</v>
      </c>
      <c r="AL222" s="380" t="str">
        <f t="shared" si="139"/>
        <v>R</v>
      </c>
      <c r="AM222" s="380">
        <f t="shared" si="124"/>
        <v>12</v>
      </c>
      <c r="AN222" s="378">
        <f t="shared" si="113"/>
        <v>12</v>
      </c>
      <c r="AO222" s="377">
        <f t="shared" si="122"/>
        <v>0</v>
      </c>
      <c r="AP222" s="378">
        <f t="shared" si="123"/>
        <v>-35</v>
      </c>
    </row>
    <row r="223" spans="1:42">
      <c r="A223" s="327">
        <f t="shared" si="114"/>
        <v>213</v>
      </c>
      <c r="B223" s="328">
        <f>Data!B223</f>
        <v>29</v>
      </c>
      <c r="D223" s="334">
        <f>IF(AND(B223&gt;0,B223&lt;=12),1,IF(AND(B223&gt;12,B223&lt;=24),2,IF(AND(B223&gt;24,B223&lt;=36),3,0)))</f>
        <v>3</v>
      </c>
      <c r="E223" s="370"/>
      <c r="F223" s="372" t="str">
        <f t="shared" si="131"/>
        <v xml:space="preserve"> </v>
      </c>
      <c r="G223" s="372" t="str">
        <f t="shared" si="132"/>
        <v>W</v>
      </c>
      <c r="H223" s="372" t="str">
        <f t="shared" si="133"/>
        <v xml:space="preserve"> </v>
      </c>
      <c r="I223" s="372">
        <f t="shared" si="128"/>
        <v>1</v>
      </c>
      <c r="J223" s="371">
        <f t="shared" si="109"/>
        <v>0</v>
      </c>
      <c r="K223" s="370">
        <f t="shared" si="115"/>
        <v>6</v>
      </c>
      <c r="L223" s="371">
        <f t="shared" si="116"/>
        <v>-29</v>
      </c>
      <c r="N223" s="341">
        <f t="shared" si="110"/>
        <v>3</v>
      </c>
      <c r="P223" s="376" t="str">
        <f t="shared" si="125"/>
        <v xml:space="preserve"> </v>
      </c>
      <c r="Q223" s="376" t="str">
        <f t="shared" si="134"/>
        <v>W</v>
      </c>
      <c r="R223" s="376" t="str">
        <f t="shared" si="135"/>
        <v xml:space="preserve"> </v>
      </c>
      <c r="S223" s="376">
        <f t="shared" si="129"/>
        <v>1</v>
      </c>
      <c r="T223" s="374">
        <f t="shared" si="111"/>
        <v>0</v>
      </c>
      <c r="U223" s="373">
        <f t="shared" si="117"/>
        <v>9</v>
      </c>
      <c r="V223" s="374">
        <f t="shared" si="118"/>
        <v>-13</v>
      </c>
      <c r="X223" s="345" t="str">
        <f t="shared" si="119"/>
        <v>B</v>
      </c>
      <c r="Z223" s="385" t="str">
        <f t="shared" si="126"/>
        <v xml:space="preserve"> </v>
      </c>
      <c r="AA223" s="385" t="str">
        <f t="shared" si="136"/>
        <v>L</v>
      </c>
      <c r="AB223" s="385" t="str">
        <f t="shared" si="137"/>
        <v>C</v>
      </c>
      <c r="AC223" s="385">
        <f t="shared" si="130"/>
        <v>3</v>
      </c>
      <c r="AD223" s="382">
        <f t="shared" si="112"/>
        <v>3</v>
      </c>
      <c r="AE223" s="381">
        <f t="shared" si="120"/>
        <v>0</v>
      </c>
      <c r="AF223" s="382">
        <f t="shared" si="121"/>
        <v>28</v>
      </c>
      <c r="AH223" s="338" t="str">
        <f>IF($B223=0,0,INDEX($AS$12:$AT$47,$B223,2))</f>
        <v>B</v>
      </c>
      <c r="AJ223" s="380" t="str">
        <f t="shared" si="127"/>
        <v xml:space="preserve"> </v>
      </c>
      <c r="AK223" s="380" t="str">
        <f t="shared" si="138"/>
        <v>L</v>
      </c>
      <c r="AL223" s="380" t="str">
        <f t="shared" si="139"/>
        <v>L</v>
      </c>
      <c r="AM223" s="380">
        <f t="shared" si="124"/>
        <v>13</v>
      </c>
      <c r="AN223" s="378">
        <f t="shared" si="113"/>
        <v>13</v>
      </c>
      <c r="AO223" s="377">
        <f t="shared" si="122"/>
        <v>0</v>
      </c>
      <c r="AP223" s="378">
        <f t="shared" si="123"/>
        <v>-48</v>
      </c>
    </row>
    <row r="224" spans="1:42">
      <c r="A224" s="327">
        <f t="shared" si="114"/>
        <v>214</v>
      </c>
      <c r="B224" s="328">
        <f>Data!B224</f>
        <v>21</v>
      </c>
      <c r="D224" s="334" t="str">
        <f>IF(B224=0,0,IF(MOD(B224,3)=1,"A",IF(MOD(B224,3)=2,"B","C")))</f>
        <v>C</v>
      </c>
      <c r="E224" s="370"/>
      <c r="F224" s="372" t="str">
        <f t="shared" si="131"/>
        <v xml:space="preserve"> </v>
      </c>
      <c r="G224" s="372" t="str">
        <f t="shared" si="132"/>
        <v xml:space="preserve"> </v>
      </c>
      <c r="H224" s="372" t="str">
        <f t="shared" si="133"/>
        <v xml:space="preserve"> </v>
      </c>
      <c r="I224" s="372">
        <f t="shared" si="128"/>
        <v>1</v>
      </c>
      <c r="J224" s="371">
        <f t="shared" si="109"/>
        <v>0</v>
      </c>
      <c r="K224" s="370">
        <f t="shared" si="115"/>
        <v>0</v>
      </c>
      <c r="L224" s="371">
        <f t="shared" si="116"/>
        <v>-29</v>
      </c>
      <c r="N224" s="341">
        <f t="shared" si="110"/>
        <v>2</v>
      </c>
      <c r="P224" s="376" t="str">
        <f t="shared" si="125"/>
        <v xml:space="preserve"> </v>
      </c>
      <c r="Q224" s="376" t="str">
        <f t="shared" si="134"/>
        <v xml:space="preserve"> </v>
      </c>
      <c r="R224" s="376" t="str">
        <f t="shared" si="135"/>
        <v xml:space="preserve"> </v>
      </c>
      <c r="S224" s="376">
        <f t="shared" si="129"/>
        <v>1</v>
      </c>
      <c r="T224" s="374">
        <f t="shared" si="111"/>
        <v>0</v>
      </c>
      <c r="U224" s="373">
        <f t="shared" si="117"/>
        <v>0</v>
      </c>
      <c r="V224" s="374">
        <f t="shared" si="118"/>
        <v>-13</v>
      </c>
      <c r="X224" s="345" t="str">
        <f t="shared" si="119"/>
        <v>C</v>
      </c>
      <c r="Z224" s="385" t="str">
        <f t="shared" si="126"/>
        <v xml:space="preserve"> </v>
      </c>
      <c r="AA224" s="385" t="str">
        <f t="shared" si="136"/>
        <v>W</v>
      </c>
      <c r="AB224" s="385" t="str">
        <f t="shared" si="137"/>
        <v xml:space="preserve"> </v>
      </c>
      <c r="AC224" s="385">
        <f t="shared" si="130"/>
        <v>1</v>
      </c>
      <c r="AD224" s="382">
        <f t="shared" si="112"/>
        <v>0</v>
      </c>
      <c r="AE224" s="381">
        <f t="shared" si="120"/>
        <v>9</v>
      </c>
      <c r="AF224" s="382">
        <f t="shared" si="121"/>
        <v>37</v>
      </c>
      <c r="AH224" s="338" t="str">
        <f>IF($B224=0,0,IF($B224&lt;=18,"L","H"))</f>
        <v>H</v>
      </c>
      <c r="AJ224" s="380" t="str">
        <f t="shared" si="127"/>
        <v xml:space="preserve"> </v>
      </c>
      <c r="AK224" s="380" t="str">
        <f t="shared" si="138"/>
        <v>L</v>
      </c>
      <c r="AL224" s="380" t="str">
        <f t="shared" si="139"/>
        <v>O</v>
      </c>
      <c r="AM224" s="380">
        <f t="shared" si="124"/>
        <v>14</v>
      </c>
      <c r="AN224" s="378">
        <f t="shared" si="113"/>
        <v>14</v>
      </c>
      <c r="AO224" s="377">
        <f t="shared" si="122"/>
        <v>0</v>
      </c>
      <c r="AP224" s="378">
        <f t="shared" si="123"/>
        <v>-62</v>
      </c>
    </row>
    <row r="225" spans="1:42">
      <c r="A225" s="327">
        <f t="shared" si="114"/>
        <v>215</v>
      </c>
      <c r="B225" s="328">
        <f>Data!B225</f>
        <v>10</v>
      </c>
      <c r="D225" s="334">
        <f>IF(AND(B225&gt;0,B225&lt;=12),1,IF(AND(B225&gt;12,B225&lt;=24),2,IF(AND(B225&gt;24,B225&lt;=36),3,0)))</f>
        <v>1</v>
      </c>
      <c r="E225" s="370"/>
      <c r="F225" s="372" t="str">
        <f t="shared" si="131"/>
        <v>T</v>
      </c>
      <c r="G225" s="372" t="str">
        <f t="shared" si="132"/>
        <v xml:space="preserve"> </v>
      </c>
      <c r="H225" s="372" t="str">
        <f t="shared" si="133"/>
        <v>B</v>
      </c>
      <c r="I225" s="372">
        <f t="shared" si="128"/>
        <v>1</v>
      </c>
      <c r="J225" s="371">
        <f t="shared" si="109"/>
        <v>1</v>
      </c>
      <c r="K225" s="370">
        <f t="shared" si="115"/>
        <v>0</v>
      </c>
      <c r="L225" s="371">
        <f t="shared" si="116"/>
        <v>-30</v>
      </c>
      <c r="N225" s="341">
        <f t="shared" si="110"/>
        <v>1</v>
      </c>
      <c r="P225" s="376" t="str">
        <f t="shared" si="125"/>
        <v>T</v>
      </c>
      <c r="Q225" s="376" t="str">
        <f t="shared" si="134"/>
        <v xml:space="preserve"> </v>
      </c>
      <c r="R225" s="376">
        <f t="shared" si="135"/>
        <v>3</v>
      </c>
      <c r="S225" s="376">
        <f t="shared" si="129"/>
        <v>1</v>
      </c>
      <c r="T225" s="374">
        <f t="shared" si="111"/>
        <v>1</v>
      </c>
      <c r="U225" s="373">
        <f t="shared" si="117"/>
        <v>0</v>
      </c>
      <c r="V225" s="374">
        <f t="shared" si="118"/>
        <v>-14</v>
      </c>
      <c r="X225" s="345" t="str">
        <f t="shared" si="119"/>
        <v>A</v>
      </c>
      <c r="Z225" s="385" t="str">
        <f t="shared" si="126"/>
        <v xml:space="preserve"> </v>
      </c>
      <c r="AA225" s="385" t="str">
        <f t="shared" si="136"/>
        <v xml:space="preserve"> </v>
      </c>
      <c r="AB225" s="385" t="str">
        <f t="shared" si="137"/>
        <v xml:space="preserve"> </v>
      </c>
      <c r="AC225" s="385">
        <f t="shared" si="130"/>
        <v>1</v>
      </c>
      <c r="AD225" s="382">
        <f t="shared" si="112"/>
        <v>0</v>
      </c>
      <c r="AE225" s="381">
        <f t="shared" si="120"/>
        <v>0</v>
      </c>
      <c r="AF225" s="382">
        <f t="shared" si="121"/>
        <v>37</v>
      </c>
      <c r="AH225" s="338" t="str">
        <f>IF($B225=0,0,IF(ISEVEN($B225),"E","O"))</f>
        <v>E</v>
      </c>
      <c r="AJ225" s="380" t="str">
        <f t="shared" si="127"/>
        <v xml:space="preserve"> </v>
      </c>
      <c r="AK225" s="380" t="str">
        <f t="shared" si="138"/>
        <v>L</v>
      </c>
      <c r="AL225" s="380" t="str">
        <f t="shared" si="139"/>
        <v>B</v>
      </c>
      <c r="AM225" s="380">
        <f t="shared" si="124"/>
        <v>15</v>
      </c>
      <c r="AN225" s="378">
        <f t="shared" si="113"/>
        <v>15</v>
      </c>
      <c r="AO225" s="377">
        <f t="shared" si="122"/>
        <v>0</v>
      </c>
      <c r="AP225" s="378">
        <f t="shared" si="123"/>
        <v>-77</v>
      </c>
    </row>
    <row r="226" spans="1:42">
      <c r="A226" s="327">
        <f t="shared" si="114"/>
        <v>216</v>
      </c>
      <c r="B226" s="328">
        <f>Data!B226</f>
        <v>30</v>
      </c>
      <c r="D226" s="334" t="str">
        <f>IF(B226=0,0,IF(MOD(B226,3)=1,"A",IF(MOD(B226,3)=2,"B","C")))</f>
        <v>C</v>
      </c>
      <c r="E226" s="370"/>
      <c r="F226" s="372" t="str">
        <f t="shared" si="131"/>
        <v xml:space="preserve"> </v>
      </c>
      <c r="G226" s="372" t="str">
        <f t="shared" si="132"/>
        <v>L</v>
      </c>
      <c r="H226" s="372">
        <f t="shared" si="133"/>
        <v>3</v>
      </c>
      <c r="I226" s="372">
        <f t="shared" si="128"/>
        <v>2</v>
      </c>
      <c r="J226" s="371">
        <f t="shared" si="109"/>
        <v>2</v>
      </c>
      <c r="K226" s="370">
        <f t="shared" si="115"/>
        <v>0</v>
      </c>
      <c r="L226" s="371">
        <f t="shared" si="116"/>
        <v>-32</v>
      </c>
      <c r="N226" s="341">
        <f t="shared" si="110"/>
        <v>3</v>
      </c>
      <c r="P226" s="376" t="str">
        <f t="shared" si="125"/>
        <v xml:space="preserve"> </v>
      </c>
      <c r="Q226" s="376" t="str">
        <f t="shared" si="134"/>
        <v>W</v>
      </c>
      <c r="R226" s="376" t="str">
        <f t="shared" si="135"/>
        <v xml:space="preserve"> </v>
      </c>
      <c r="S226" s="376">
        <f t="shared" si="129"/>
        <v>1</v>
      </c>
      <c r="T226" s="374">
        <f t="shared" si="111"/>
        <v>0</v>
      </c>
      <c r="U226" s="373">
        <f t="shared" si="117"/>
        <v>3</v>
      </c>
      <c r="V226" s="374">
        <f t="shared" si="118"/>
        <v>-11</v>
      </c>
      <c r="X226" s="345" t="str">
        <f t="shared" si="119"/>
        <v>C</v>
      </c>
      <c r="Z226" s="385" t="str">
        <f t="shared" si="126"/>
        <v>T</v>
      </c>
      <c r="AA226" s="385" t="str">
        <f t="shared" si="136"/>
        <v xml:space="preserve"> </v>
      </c>
      <c r="AB226" s="385" t="str">
        <f t="shared" si="137"/>
        <v>B</v>
      </c>
      <c r="AC226" s="385">
        <f t="shared" si="130"/>
        <v>1</v>
      </c>
      <c r="AD226" s="382">
        <f t="shared" si="112"/>
        <v>1</v>
      </c>
      <c r="AE226" s="381">
        <f t="shared" si="120"/>
        <v>0</v>
      </c>
      <c r="AF226" s="382">
        <f t="shared" si="121"/>
        <v>36</v>
      </c>
      <c r="AH226" s="338" t="str">
        <f>IF($B226=0,0,INDEX($AS$12:$AT$47,$B226,2))</f>
        <v>R</v>
      </c>
      <c r="AJ226" s="380" t="str">
        <f t="shared" si="127"/>
        <v xml:space="preserve"> </v>
      </c>
      <c r="AK226" s="380" t="str">
        <f t="shared" si="138"/>
        <v>L</v>
      </c>
      <c r="AL226" s="380" t="str">
        <f t="shared" si="139"/>
        <v>H</v>
      </c>
      <c r="AM226" s="380">
        <f t="shared" si="124"/>
        <v>16</v>
      </c>
      <c r="AN226" s="378">
        <f t="shared" si="113"/>
        <v>16</v>
      </c>
      <c r="AO226" s="377">
        <f t="shared" si="122"/>
        <v>0</v>
      </c>
      <c r="AP226" s="378">
        <f t="shared" si="123"/>
        <v>-93</v>
      </c>
    </row>
    <row r="227" spans="1:42">
      <c r="A227" s="327">
        <f t="shared" si="114"/>
        <v>217</v>
      </c>
      <c r="B227" s="328">
        <f>Data!B227</f>
        <v>8</v>
      </c>
      <c r="D227" s="334">
        <f>IF(AND(B227&gt;0,B227&lt;=12),1,IF(AND(B227&gt;12,B227&lt;=24),2,IF(AND(B227&gt;24,B227&lt;=36),3,0)))</f>
        <v>1</v>
      </c>
      <c r="E227" s="370"/>
      <c r="F227" s="372" t="str">
        <f t="shared" si="131"/>
        <v xml:space="preserve"> </v>
      </c>
      <c r="G227" s="372" t="str">
        <f t="shared" si="132"/>
        <v>L</v>
      </c>
      <c r="H227" s="372" t="str">
        <f t="shared" si="133"/>
        <v>B</v>
      </c>
      <c r="I227" s="372">
        <f t="shared" si="128"/>
        <v>3</v>
      </c>
      <c r="J227" s="371">
        <f t="shared" si="109"/>
        <v>3</v>
      </c>
      <c r="K227" s="370">
        <f t="shared" si="115"/>
        <v>0</v>
      </c>
      <c r="L227" s="371">
        <f t="shared" si="116"/>
        <v>-35</v>
      </c>
      <c r="N227" s="341">
        <f t="shared" si="110"/>
        <v>1</v>
      </c>
      <c r="P227" s="376" t="str">
        <f t="shared" si="125"/>
        <v>T</v>
      </c>
      <c r="Q227" s="376" t="str">
        <f t="shared" si="134"/>
        <v xml:space="preserve"> </v>
      </c>
      <c r="R227" s="376">
        <f t="shared" si="135"/>
        <v>3</v>
      </c>
      <c r="S227" s="376">
        <f t="shared" si="129"/>
        <v>1</v>
      </c>
      <c r="T227" s="374">
        <f t="shared" si="111"/>
        <v>1</v>
      </c>
      <c r="U227" s="373">
        <f t="shared" si="117"/>
        <v>0</v>
      </c>
      <c r="V227" s="374">
        <f t="shared" si="118"/>
        <v>-12</v>
      </c>
      <c r="X227" s="345" t="str">
        <f t="shared" si="119"/>
        <v>B</v>
      </c>
      <c r="Z227" s="385" t="str">
        <f t="shared" si="126"/>
        <v xml:space="preserve"> </v>
      </c>
      <c r="AA227" s="385" t="str">
        <f t="shared" si="136"/>
        <v>W</v>
      </c>
      <c r="AB227" s="385" t="str">
        <f t="shared" si="137"/>
        <v xml:space="preserve"> </v>
      </c>
      <c r="AC227" s="385">
        <f t="shared" si="130"/>
        <v>1</v>
      </c>
      <c r="AD227" s="382">
        <f t="shared" si="112"/>
        <v>0</v>
      </c>
      <c r="AE227" s="381">
        <f t="shared" si="120"/>
        <v>3</v>
      </c>
      <c r="AF227" s="382">
        <f t="shared" si="121"/>
        <v>39</v>
      </c>
      <c r="AH227" s="338" t="str">
        <f>IF($B227=0,0,IF($B227&lt;=18,"L","H"))</f>
        <v>L</v>
      </c>
      <c r="AJ227" s="380" t="str">
        <f t="shared" si="127"/>
        <v xml:space="preserve"> </v>
      </c>
      <c r="AK227" s="380" t="str">
        <f t="shared" si="138"/>
        <v>L</v>
      </c>
      <c r="AL227" s="380" t="str">
        <f t="shared" si="139"/>
        <v>E</v>
      </c>
      <c r="AM227" s="380">
        <f t="shared" si="124"/>
        <v>17</v>
      </c>
      <c r="AN227" s="378">
        <f t="shared" si="113"/>
        <v>17</v>
      </c>
      <c r="AO227" s="377">
        <f t="shared" si="122"/>
        <v>0</v>
      </c>
      <c r="AP227" s="378">
        <f t="shared" si="123"/>
        <v>-110</v>
      </c>
    </row>
    <row r="228" spans="1:42">
      <c r="A228" s="327">
        <f t="shared" si="114"/>
        <v>218</v>
      </c>
      <c r="B228" s="328">
        <f>Data!B228</f>
        <v>30</v>
      </c>
      <c r="D228" s="334" t="str">
        <f>IF(B228=0,0,IF(MOD(B228,3)=1,"A",IF(MOD(B228,3)=2,"B","C")))</f>
        <v>C</v>
      </c>
      <c r="E228" s="370"/>
      <c r="F228" s="372" t="str">
        <f t="shared" si="131"/>
        <v xml:space="preserve"> </v>
      </c>
      <c r="G228" s="372" t="str">
        <f t="shared" si="132"/>
        <v>L</v>
      </c>
      <c r="H228" s="372">
        <f t="shared" si="133"/>
        <v>3</v>
      </c>
      <c r="I228" s="372">
        <f t="shared" si="128"/>
        <v>4</v>
      </c>
      <c r="J228" s="371">
        <f t="shared" si="109"/>
        <v>4</v>
      </c>
      <c r="K228" s="370">
        <f t="shared" si="115"/>
        <v>0</v>
      </c>
      <c r="L228" s="371">
        <f t="shared" si="116"/>
        <v>-39</v>
      </c>
      <c r="N228" s="341">
        <f t="shared" si="110"/>
        <v>3</v>
      </c>
      <c r="P228" s="376" t="str">
        <f t="shared" si="125"/>
        <v xml:space="preserve"> </v>
      </c>
      <c r="Q228" s="376" t="str">
        <f t="shared" si="134"/>
        <v>W</v>
      </c>
      <c r="R228" s="376" t="str">
        <f t="shared" si="135"/>
        <v xml:space="preserve"> </v>
      </c>
      <c r="S228" s="376">
        <f t="shared" si="129"/>
        <v>1</v>
      </c>
      <c r="T228" s="374">
        <f t="shared" si="111"/>
        <v>0</v>
      </c>
      <c r="U228" s="373">
        <f t="shared" si="117"/>
        <v>3</v>
      </c>
      <c r="V228" s="374">
        <f t="shared" si="118"/>
        <v>-9</v>
      </c>
      <c r="X228" s="345" t="str">
        <f t="shared" si="119"/>
        <v>C</v>
      </c>
      <c r="Z228" s="385" t="str">
        <f t="shared" si="126"/>
        <v>T</v>
      </c>
      <c r="AA228" s="385" t="str">
        <f t="shared" si="136"/>
        <v xml:space="preserve"> </v>
      </c>
      <c r="AB228" s="385" t="str">
        <f t="shared" si="137"/>
        <v>B</v>
      </c>
      <c r="AC228" s="385">
        <f t="shared" si="130"/>
        <v>1</v>
      </c>
      <c r="AD228" s="382">
        <f t="shared" si="112"/>
        <v>1</v>
      </c>
      <c r="AE228" s="381">
        <f t="shared" si="120"/>
        <v>0</v>
      </c>
      <c r="AF228" s="382">
        <f t="shared" si="121"/>
        <v>38</v>
      </c>
      <c r="AH228" s="338" t="str">
        <f>IF($B228=0,0,IF(ISEVEN($B228),"E","O"))</f>
        <v>E</v>
      </c>
      <c r="AJ228" s="380" t="str">
        <f t="shared" si="127"/>
        <v xml:space="preserve"> </v>
      </c>
      <c r="AK228" s="380" t="str">
        <f t="shared" si="138"/>
        <v>W</v>
      </c>
      <c r="AL228" s="380" t="str">
        <f t="shared" si="139"/>
        <v xml:space="preserve"> </v>
      </c>
      <c r="AM228" s="380">
        <f t="shared" si="124"/>
        <v>16</v>
      </c>
      <c r="AN228" s="378">
        <f t="shared" si="113"/>
        <v>0</v>
      </c>
      <c r="AO228" s="377">
        <f t="shared" si="122"/>
        <v>34</v>
      </c>
      <c r="AP228" s="378">
        <f t="shared" si="123"/>
        <v>-76</v>
      </c>
    </row>
    <row r="229" spans="1:42">
      <c r="A229" s="327">
        <f t="shared" si="114"/>
        <v>219</v>
      </c>
      <c r="B229" s="328">
        <f>Data!B229</f>
        <v>22</v>
      </c>
      <c r="D229" s="334">
        <f>IF(AND(B229&gt;0,B229&lt;=12),1,IF(AND(B229&gt;12,B229&lt;=24),2,IF(AND(B229&gt;24,B229&lt;=36),3,0)))</f>
        <v>2</v>
      </c>
      <c r="E229" s="370"/>
      <c r="F229" s="372" t="str">
        <f t="shared" si="131"/>
        <v xml:space="preserve"> </v>
      </c>
      <c r="G229" s="372" t="str">
        <f t="shared" si="132"/>
        <v>L</v>
      </c>
      <c r="H229" s="372" t="str">
        <f t="shared" si="133"/>
        <v>C</v>
      </c>
      <c r="I229" s="372">
        <f t="shared" si="128"/>
        <v>5</v>
      </c>
      <c r="J229" s="371">
        <f t="shared" si="109"/>
        <v>5</v>
      </c>
      <c r="K229" s="370">
        <f t="shared" si="115"/>
        <v>0</v>
      </c>
      <c r="L229" s="371">
        <f t="shared" si="116"/>
        <v>-44</v>
      </c>
      <c r="N229" s="341">
        <f t="shared" si="110"/>
        <v>2</v>
      </c>
      <c r="P229" s="376" t="str">
        <f t="shared" si="125"/>
        <v>T</v>
      </c>
      <c r="Q229" s="376" t="str">
        <f t="shared" si="134"/>
        <v xml:space="preserve"> </v>
      </c>
      <c r="R229" s="376">
        <f t="shared" si="135"/>
        <v>2</v>
      </c>
      <c r="S229" s="376">
        <f t="shared" si="129"/>
        <v>1</v>
      </c>
      <c r="T229" s="374">
        <f t="shared" si="111"/>
        <v>1</v>
      </c>
      <c r="U229" s="373">
        <f t="shared" si="117"/>
        <v>0</v>
      </c>
      <c r="V229" s="374">
        <f t="shared" si="118"/>
        <v>-10</v>
      </c>
      <c r="X229" s="345" t="str">
        <f t="shared" si="119"/>
        <v>A</v>
      </c>
      <c r="Z229" s="385" t="str">
        <f t="shared" si="126"/>
        <v xml:space="preserve"> </v>
      </c>
      <c r="AA229" s="385" t="str">
        <f t="shared" si="136"/>
        <v>L</v>
      </c>
      <c r="AB229" s="385" t="str">
        <f t="shared" si="137"/>
        <v>C</v>
      </c>
      <c r="AC229" s="385">
        <f t="shared" si="130"/>
        <v>2</v>
      </c>
      <c r="AD229" s="382">
        <f t="shared" si="112"/>
        <v>2</v>
      </c>
      <c r="AE229" s="381">
        <f t="shared" si="120"/>
        <v>0</v>
      </c>
      <c r="AF229" s="382">
        <f t="shared" si="121"/>
        <v>36</v>
      </c>
      <c r="AH229" s="338" t="str">
        <f>IF($B229=0,0,INDEX($AS$12:$AT$47,$B229,2))</f>
        <v>B</v>
      </c>
      <c r="AJ229" s="380" t="str">
        <f t="shared" si="127"/>
        <v xml:space="preserve"> </v>
      </c>
      <c r="AK229" s="380" t="str">
        <f t="shared" si="138"/>
        <v xml:space="preserve"> </v>
      </c>
      <c r="AL229" s="380" t="str">
        <f t="shared" si="139"/>
        <v xml:space="preserve"> </v>
      </c>
      <c r="AM229" s="380">
        <f t="shared" si="124"/>
        <v>16</v>
      </c>
      <c r="AN229" s="378">
        <f t="shared" si="113"/>
        <v>0</v>
      </c>
      <c r="AO229" s="377">
        <f t="shared" si="122"/>
        <v>0</v>
      </c>
      <c r="AP229" s="378">
        <f t="shared" si="123"/>
        <v>-76</v>
      </c>
    </row>
    <row r="230" spans="1:42">
      <c r="A230" s="327">
        <f t="shared" si="114"/>
        <v>220</v>
      </c>
      <c r="B230" s="328">
        <f>Data!B230</f>
        <v>3</v>
      </c>
      <c r="D230" s="334" t="str">
        <f>IF(B230=0,0,IF(MOD(B230,3)=1,"A",IF(MOD(B230,3)=2,"B","C")))</f>
        <v>C</v>
      </c>
      <c r="E230" s="370"/>
      <c r="F230" s="372" t="str">
        <f t="shared" si="131"/>
        <v xml:space="preserve"> </v>
      </c>
      <c r="G230" s="372" t="str">
        <f t="shared" si="132"/>
        <v>W</v>
      </c>
      <c r="H230" s="372" t="str">
        <f t="shared" si="133"/>
        <v xml:space="preserve"> </v>
      </c>
      <c r="I230" s="372">
        <f t="shared" si="128"/>
        <v>1</v>
      </c>
      <c r="J230" s="371">
        <f t="shared" si="109"/>
        <v>0</v>
      </c>
      <c r="K230" s="370">
        <f t="shared" si="115"/>
        <v>15</v>
      </c>
      <c r="L230" s="371">
        <f t="shared" si="116"/>
        <v>-29</v>
      </c>
      <c r="N230" s="341">
        <f t="shared" si="110"/>
        <v>1</v>
      </c>
      <c r="P230" s="376" t="str">
        <f t="shared" si="125"/>
        <v xml:space="preserve"> </v>
      </c>
      <c r="Q230" s="376" t="str">
        <f t="shared" si="134"/>
        <v>L</v>
      </c>
      <c r="R230" s="376">
        <f t="shared" si="135"/>
        <v>1</v>
      </c>
      <c r="S230" s="376">
        <f t="shared" si="129"/>
        <v>2</v>
      </c>
      <c r="T230" s="374">
        <f t="shared" si="111"/>
        <v>2</v>
      </c>
      <c r="U230" s="373">
        <f t="shared" si="117"/>
        <v>0</v>
      </c>
      <c r="V230" s="374">
        <f t="shared" si="118"/>
        <v>-12</v>
      </c>
      <c r="X230" s="345" t="str">
        <f t="shared" si="119"/>
        <v>C</v>
      </c>
      <c r="Z230" s="385" t="str">
        <f t="shared" si="126"/>
        <v xml:space="preserve"> </v>
      </c>
      <c r="AA230" s="385" t="str">
        <f t="shared" si="136"/>
        <v>W</v>
      </c>
      <c r="AB230" s="385" t="str">
        <f t="shared" si="137"/>
        <v xml:space="preserve"> </v>
      </c>
      <c r="AC230" s="385">
        <f t="shared" si="130"/>
        <v>1</v>
      </c>
      <c r="AD230" s="382">
        <f t="shared" si="112"/>
        <v>0</v>
      </c>
      <c r="AE230" s="381">
        <f t="shared" si="120"/>
        <v>6</v>
      </c>
      <c r="AF230" s="382">
        <f t="shared" si="121"/>
        <v>42</v>
      </c>
      <c r="AH230" s="338" t="str">
        <f>IF($B230=0,0,IF($B230&lt;=18,"L","H"))</f>
        <v>L</v>
      </c>
      <c r="AJ230" s="380" t="str">
        <f t="shared" si="127"/>
        <v>T</v>
      </c>
      <c r="AK230" s="380" t="str">
        <f t="shared" si="138"/>
        <v xml:space="preserve"> </v>
      </c>
      <c r="AL230" s="380" t="str">
        <f t="shared" si="139"/>
        <v>E</v>
      </c>
      <c r="AM230" s="380">
        <f t="shared" si="124"/>
        <v>16</v>
      </c>
      <c r="AN230" s="378">
        <f t="shared" si="113"/>
        <v>16</v>
      </c>
      <c r="AO230" s="377">
        <f t="shared" si="122"/>
        <v>0</v>
      </c>
      <c r="AP230" s="378">
        <f t="shared" si="123"/>
        <v>-92</v>
      </c>
    </row>
    <row r="231" spans="1:42">
      <c r="A231" s="327">
        <f t="shared" si="114"/>
        <v>221</v>
      </c>
      <c r="B231" s="328">
        <f>Data!B231</f>
        <v>34</v>
      </c>
      <c r="D231" s="334">
        <f>IF(AND(B231&gt;0,B231&lt;=12),1,IF(AND(B231&gt;12,B231&lt;=24),2,IF(AND(B231&gt;24,B231&lt;=36),3,0)))</f>
        <v>3</v>
      </c>
      <c r="E231" s="370"/>
      <c r="F231" s="372" t="str">
        <f t="shared" si="131"/>
        <v>T</v>
      </c>
      <c r="G231" s="372" t="str">
        <f t="shared" si="132"/>
        <v xml:space="preserve"> </v>
      </c>
      <c r="H231" s="372" t="str">
        <f t="shared" si="133"/>
        <v>C</v>
      </c>
      <c r="I231" s="372">
        <f t="shared" si="128"/>
        <v>1</v>
      </c>
      <c r="J231" s="371">
        <f t="shared" si="109"/>
        <v>1</v>
      </c>
      <c r="K231" s="370">
        <f t="shared" si="115"/>
        <v>0</v>
      </c>
      <c r="L231" s="371">
        <f t="shared" si="116"/>
        <v>-30</v>
      </c>
      <c r="N231" s="341">
        <f t="shared" si="110"/>
        <v>3</v>
      </c>
      <c r="P231" s="376" t="str">
        <f t="shared" si="125"/>
        <v xml:space="preserve"> </v>
      </c>
      <c r="Q231" s="376" t="str">
        <f t="shared" si="134"/>
        <v>L</v>
      </c>
      <c r="R231" s="376">
        <f t="shared" si="135"/>
        <v>3</v>
      </c>
      <c r="S231" s="376">
        <f t="shared" si="129"/>
        <v>3</v>
      </c>
      <c r="T231" s="374">
        <f t="shared" si="111"/>
        <v>3</v>
      </c>
      <c r="U231" s="373">
        <f t="shared" si="117"/>
        <v>0</v>
      </c>
      <c r="V231" s="374">
        <f t="shared" si="118"/>
        <v>-15</v>
      </c>
      <c r="X231" s="345" t="str">
        <f t="shared" si="119"/>
        <v>A</v>
      </c>
      <c r="Z231" s="385" t="str">
        <f t="shared" si="126"/>
        <v xml:space="preserve"> </v>
      </c>
      <c r="AA231" s="385" t="str">
        <f t="shared" si="136"/>
        <v xml:space="preserve"> </v>
      </c>
      <c r="AB231" s="385" t="str">
        <f t="shared" si="137"/>
        <v xml:space="preserve"> </v>
      </c>
      <c r="AC231" s="385">
        <f t="shared" si="130"/>
        <v>1</v>
      </c>
      <c r="AD231" s="382">
        <f t="shared" si="112"/>
        <v>0</v>
      </c>
      <c r="AE231" s="381">
        <f t="shared" si="120"/>
        <v>0</v>
      </c>
      <c r="AF231" s="382">
        <f t="shared" si="121"/>
        <v>42</v>
      </c>
      <c r="AH231" s="338" t="str">
        <f>IF($B231=0,0,IF(ISEVEN($B231),"E","O"))</f>
        <v>E</v>
      </c>
      <c r="AJ231" s="380" t="str">
        <f t="shared" si="127"/>
        <v xml:space="preserve"> </v>
      </c>
      <c r="AK231" s="380" t="str">
        <f t="shared" si="138"/>
        <v>W</v>
      </c>
      <c r="AL231" s="380" t="str">
        <f t="shared" si="139"/>
        <v xml:space="preserve"> </v>
      </c>
      <c r="AM231" s="380">
        <f t="shared" si="124"/>
        <v>15</v>
      </c>
      <c r="AN231" s="378">
        <f t="shared" si="113"/>
        <v>0</v>
      </c>
      <c r="AO231" s="377">
        <f t="shared" si="122"/>
        <v>32</v>
      </c>
      <c r="AP231" s="378">
        <f t="shared" si="123"/>
        <v>-60</v>
      </c>
    </row>
    <row r="232" spans="1:42">
      <c r="A232" s="327">
        <f t="shared" si="114"/>
        <v>222</v>
      </c>
      <c r="B232" s="328">
        <f>Data!B232</f>
        <v>20</v>
      </c>
      <c r="D232" s="334" t="str">
        <f>IF(B232=0,0,IF(MOD(B232,3)=1,"A",IF(MOD(B232,3)=2,"B","C")))</f>
        <v>B</v>
      </c>
      <c r="E232" s="370"/>
      <c r="F232" s="372" t="str">
        <f t="shared" si="131"/>
        <v xml:space="preserve"> </v>
      </c>
      <c r="G232" s="372" t="str">
        <f t="shared" si="132"/>
        <v>L</v>
      </c>
      <c r="H232" s="372">
        <f t="shared" si="133"/>
        <v>1</v>
      </c>
      <c r="I232" s="372">
        <f t="shared" si="128"/>
        <v>2</v>
      </c>
      <c r="J232" s="371">
        <f t="shared" si="109"/>
        <v>2</v>
      </c>
      <c r="K232" s="370">
        <f t="shared" si="115"/>
        <v>0</v>
      </c>
      <c r="L232" s="371">
        <f t="shared" si="116"/>
        <v>-32</v>
      </c>
      <c r="N232" s="341">
        <f t="shared" si="110"/>
        <v>2</v>
      </c>
      <c r="P232" s="376" t="str">
        <f t="shared" si="125"/>
        <v xml:space="preserve"> </v>
      </c>
      <c r="Q232" s="376" t="str">
        <f t="shared" si="134"/>
        <v>L</v>
      </c>
      <c r="R232" s="376">
        <f t="shared" si="135"/>
        <v>1</v>
      </c>
      <c r="S232" s="376">
        <f t="shared" si="129"/>
        <v>4</v>
      </c>
      <c r="T232" s="374">
        <f t="shared" si="111"/>
        <v>4</v>
      </c>
      <c r="U232" s="373">
        <f t="shared" si="117"/>
        <v>0</v>
      </c>
      <c r="V232" s="374">
        <f t="shared" si="118"/>
        <v>-19</v>
      </c>
      <c r="X232" s="345" t="str">
        <f t="shared" si="119"/>
        <v>B</v>
      </c>
      <c r="Z232" s="385" t="str">
        <f t="shared" si="126"/>
        <v>T</v>
      </c>
      <c r="AA232" s="385" t="str">
        <f t="shared" si="136"/>
        <v xml:space="preserve"> </v>
      </c>
      <c r="AB232" s="385" t="str">
        <f t="shared" si="137"/>
        <v>B</v>
      </c>
      <c r="AC232" s="385">
        <f t="shared" si="130"/>
        <v>1</v>
      </c>
      <c r="AD232" s="382">
        <f t="shared" si="112"/>
        <v>1</v>
      </c>
      <c r="AE232" s="381">
        <f t="shared" si="120"/>
        <v>0</v>
      </c>
      <c r="AF232" s="382">
        <f t="shared" si="121"/>
        <v>41</v>
      </c>
      <c r="AH232" s="338" t="str">
        <f>IF($B232=0,0,INDEX($AS$12:$AT$47,$B232,2))</f>
        <v>B</v>
      </c>
      <c r="AJ232" s="380" t="str">
        <f t="shared" si="127"/>
        <v>T</v>
      </c>
      <c r="AK232" s="380" t="str">
        <f t="shared" si="138"/>
        <v xml:space="preserve"> </v>
      </c>
      <c r="AL232" s="380" t="str">
        <f t="shared" si="139"/>
        <v>L</v>
      </c>
      <c r="AM232" s="380">
        <f t="shared" si="124"/>
        <v>15</v>
      </c>
      <c r="AN232" s="378">
        <f t="shared" si="113"/>
        <v>15</v>
      </c>
      <c r="AO232" s="377">
        <f t="shared" si="122"/>
        <v>0</v>
      </c>
      <c r="AP232" s="378">
        <f t="shared" si="123"/>
        <v>-75</v>
      </c>
    </row>
    <row r="233" spans="1:42">
      <c r="A233" s="327">
        <f t="shared" si="114"/>
        <v>223</v>
      </c>
      <c r="B233" s="328">
        <f>Data!B233</f>
        <v>23</v>
      </c>
      <c r="D233" s="334">
        <f>IF(AND(B233&gt;0,B233&lt;=12),1,IF(AND(B233&gt;12,B233&lt;=24),2,IF(AND(B233&gt;24,B233&lt;=36),3,0)))</f>
        <v>2</v>
      </c>
      <c r="E233" s="370"/>
      <c r="F233" s="372" t="str">
        <f t="shared" si="131"/>
        <v xml:space="preserve"> </v>
      </c>
      <c r="G233" s="372" t="str">
        <f t="shared" si="132"/>
        <v>L</v>
      </c>
      <c r="H233" s="372" t="str">
        <f t="shared" si="133"/>
        <v>C</v>
      </c>
      <c r="I233" s="372">
        <f t="shared" si="128"/>
        <v>3</v>
      </c>
      <c r="J233" s="371">
        <f t="shared" si="109"/>
        <v>3</v>
      </c>
      <c r="K233" s="370">
        <f t="shared" si="115"/>
        <v>0</v>
      </c>
      <c r="L233" s="371">
        <f t="shared" si="116"/>
        <v>-35</v>
      </c>
      <c r="N233" s="341">
        <f t="shared" si="110"/>
        <v>2</v>
      </c>
      <c r="P233" s="376" t="str">
        <f t="shared" si="125"/>
        <v xml:space="preserve"> </v>
      </c>
      <c r="Q233" s="376" t="str">
        <f t="shared" si="134"/>
        <v>L</v>
      </c>
      <c r="R233" s="376">
        <f t="shared" si="135"/>
        <v>3</v>
      </c>
      <c r="S233" s="376">
        <f t="shared" si="129"/>
        <v>5</v>
      </c>
      <c r="T233" s="374">
        <f t="shared" si="111"/>
        <v>5</v>
      </c>
      <c r="U233" s="373">
        <f t="shared" si="117"/>
        <v>0</v>
      </c>
      <c r="V233" s="374">
        <f t="shared" si="118"/>
        <v>-24</v>
      </c>
      <c r="X233" s="345" t="str">
        <f t="shared" si="119"/>
        <v>B</v>
      </c>
      <c r="Z233" s="385" t="str">
        <f t="shared" si="126"/>
        <v xml:space="preserve"> </v>
      </c>
      <c r="AA233" s="385" t="str">
        <f t="shared" si="136"/>
        <v>W</v>
      </c>
      <c r="AB233" s="385" t="str">
        <f t="shared" si="137"/>
        <v xml:space="preserve"> </v>
      </c>
      <c r="AC233" s="385">
        <f t="shared" si="130"/>
        <v>1</v>
      </c>
      <c r="AD233" s="382">
        <f t="shared" si="112"/>
        <v>0</v>
      </c>
      <c r="AE233" s="381">
        <f t="shared" si="120"/>
        <v>3</v>
      </c>
      <c r="AF233" s="382">
        <f t="shared" si="121"/>
        <v>44</v>
      </c>
      <c r="AH233" s="338" t="str">
        <f>IF($B233=0,0,IF($B233&lt;=18,"L","H"))</f>
        <v>H</v>
      </c>
      <c r="AJ233" s="380" t="str">
        <f t="shared" si="127"/>
        <v xml:space="preserve"> </v>
      </c>
      <c r="AK233" s="380" t="str">
        <f t="shared" si="138"/>
        <v>L</v>
      </c>
      <c r="AL233" s="380" t="str">
        <f t="shared" si="139"/>
        <v>E</v>
      </c>
      <c r="AM233" s="380">
        <f t="shared" si="124"/>
        <v>16</v>
      </c>
      <c r="AN233" s="378">
        <f t="shared" si="113"/>
        <v>16</v>
      </c>
      <c r="AO233" s="377">
        <f t="shared" si="122"/>
        <v>0</v>
      </c>
      <c r="AP233" s="378">
        <f t="shared" si="123"/>
        <v>-91</v>
      </c>
    </row>
    <row r="234" spans="1:42">
      <c r="A234" s="327">
        <f t="shared" si="114"/>
        <v>224</v>
      </c>
      <c r="B234" s="328">
        <f>Data!B234</f>
        <v>18</v>
      </c>
      <c r="D234" s="334" t="str">
        <f>IF(B234=0,0,IF(MOD(B234,3)=1,"A",IF(MOD(B234,3)=2,"B","C")))</f>
        <v>C</v>
      </c>
      <c r="E234" s="370"/>
      <c r="F234" s="372" t="str">
        <f t="shared" si="131"/>
        <v xml:space="preserve"> </v>
      </c>
      <c r="G234" s="372" t="str">
        <f t="shared" si="132"/>
        <v>W</v>
      </c>
      <c r="H234" s="372" t="str">
        <f t="shared" si="133"/>
        <v xml:space="preserve"> </v>
      </c>
      <c r="I234" s="372">
        <f t="shared" si="128"/>
        <v>1</v>
      </c>
      <c r="J234" s="371">
        <f t="shared" si="109"/>
        <v>0</v>
      </c>
      <c r="K234" s="370">
        <f t="shared" si="115"/>
        <v>9</v>
      </c>
      <c r="L234" s="371">
        <f t="shared" si="116"/>
        <v>-26</v>
      </c>
      <c r="N234" s="341">
        <f t="shared" si="110"/>
        <v>2</v>
      </c>
      <c r="P234" s="376" t="str">
        <f t="shared" si="125"/>
        <v xml:space="preserve"> </v>
      </c>
      <c r="Q234" s="376" t="str">
        <f t="shared" si="134"/>
        <v>L</v>
      </c>
      <c r="R234" s="376">
        <f t="shared" si="135"/>
        <v>2</v>
      </c>
      <c r="S234" s="376">
        <f t="shared" si="129"/>
        <v>6</v>
      </c>
      <c r="T234" s="374">
        <f t="shared" si="111"/>
        <v>6</v>
      </c>
      <c r="U234" s="373">
        <f t="shared" si="117"/>
        <v>0</v>
      </c>
      <c r="V234" s="374">
        <f t="shared" si="118"/>
        <v>-30</v>
      </c>
      <c r="X234" s="345" t="str">
        <f t="shared" si="119"/>
        <v>C</v>
      </c>
      <c r="Z234" s="385" t="str">
        <f t="shared" si="126"/>
        <v xml:space="preserve"> </v>
      </c>
      <c r="AA234" s="385" t="str">
        <f t="shared" si="136"/>
        <v xml:space="preserve"> </v>
      </c>
      <c r="AB234" s="385" t="str">
        <f t="shared" si="137"/>
        <v xml:space="preserve"> </v>
      </c>
      <c r="AC234" s="385">
        <f t="shared" si="130"/>
        <v>1</v>
      </c>
      <c r="AD234" s="382">
        <f t="shared" si="112"/>
        <v>0</v>
      </c>
      <c r="AE234" s="381">
        <f t="shared" si="120"/>
        <v>0</v>
      </c>
      <c r="AF234" s="382">
        <f t="shared" si="121"/>
        <v>44</v>
      </c>
      <c r="AH234" s="338" t="str">
        <f>IF($B234=0,0,IF(ISEVEN($B234),"E","O"))</f>
        <v>E</v>
      </c>
      <c r="AJ234" s="380" t="str">
        <f t="shared" si="127"/>
        <v xml:space="preserve"> </v>
      </c>
      <c r="AK234" s="380" t="str">
        <f t="shared" si="138"/>
        <v>W</v>
      </c>
      <c r="AL234" s="380" t="str">
        <f t="shared" si="139"/>
        <v xml:space="preserve"> </v>
      </c>
      <c r="AM234" s="380">
        <f t="shared" si="124"/>
        <v>15</v>
      </c>
      <c r="AN234" s="378">
        <f t="shared" si="113"/>
        <v>0</v>
      </c>
      <c r="AO234" s="377">
        <f t="shared" si="122"/>
        <v>32</v>
      </c>
      <c r="AP234" s="378">
        <f t="shared" si="123"/>
        <v>-59</v>
      </c>
    </row>
    <row r="235" spans="1:42">
      <c r="A235" s="327">
        <f t="shared" si="114"/>
        <v>225</v>
      </c>
      <c r="B235" s="328">
        <f>Data!B235</f>
        <v>18</v>
      </c>
      <c r="D235" s="334">
        <f>IF(AND(B235&gt;0,B235&lt;=12),1,IF(AND(B235&gt;12,B235&lt;=24),2,IF(AND(B235&gt;24,B235&lt;=36),3,0)))</f>
        <v>2</v>
      </c>
      <c r="E235" s="370"/>
      <c r="F235" s="372" t="str">
        <f t="shared" si="131"/>
        <v xml:space="preserve"> </v>
      </c>
      <c r="G235" s="372" t="str">
        <f t="shared" si="132"/>
        <v xml:space="preserve"> </v>
      </c>
      <c r="H235" s="372" t="str">
        <f t="shared" si="133"/>
        <v xml:space="preserve"> </v>
      </c>
      <c r="I235" s="372">
        <f t="shared" si="128"/>
        <v>1</v>
      </c>
      <c r="J235" s="371">
        <f t="shared" si="109"/>
        <v>0</v>
      </c>
      <c r="K235" s="370">
        <f t="shared" si="115"/>
        <v>0</v>
      </c>
      <c r="L235" s="371">
        <f t="shared" si="116"/>
        <v>-26</v>
      </c>
      <c r="N235" s="341">
        <f t="shared" si="110"/>
        <v>2</v>
      </c>
      <c r="P235" s="376" t="str">
        <f t="shared" si="125"/>
        <v xml:space="preserve"> </v>
      </c>
      <c r="Q235" s="376" t="str">
        <f t="shared" si="134"/>
        <v>W</v>
      </c>
      <c r="R235" s="376" t="str">
        <f t="shared" si="135"/>
        <v xml:space="preserve"> </v>
      </c>
      <c r="S235" s="376">
        <f t="shared" si="129"/>
        <v>1</v>
      </c>
      <c r="T235" s="374">
        <f t="shared" si="111"/>
        <v>0</v>
      </c>
      <c r="U235" s="373">
        <f t="shared" si="117"/>
        <v>18</v>
      </c>
      <c r="V235" s="374">
        <f t="shared" si="118"/>
        <v>-12</v>
      </c>
      <c r="X235" s="345" t="str">
        <f t="shared" si="119"/>
        <v>C</v>
      </c>
      <c r="Z235" s="385" t="str">
        <f t="shared" si="126"/>
        <v>T</v>
      </c>
      <c r="AA235" s="385" t="str">
        <f t="shared" si="136"/>
        <v xml:space="preserve"> </v>
      </c>
      <c r="AB235" s="385" t="str">
        <f t="shared" si="137"/>
        <v>C</v>
      </c>
      <c r="AC235" s="385">
        <f t="shared" si="130"/>
        <v>1</v>
      </c>
      <c r="AD235" s="382">
        <f t="shared" si="112"/>
        <v>1</v>
      </c>
      <c r="AE235" s="381">
        <f t="shared" si="120"/>
        <v>0</v>
      </c>
      <c r="AF235" s="382">
        <f t="shared" si="121"/>
        <v>43</v>
      </c>
      <c r="AH235" s="338" t="str">
        <f>IF($B235=0,0,INDEX($AS$12:$AT$47,$B235,2))</f>
        <v>R</v>
      </c>
      <c r="AJ235" s="380" t="str">
        <f t="shared" si="127"/>
        <v>T</v>
      </c>
      <c r="AK235" s="380" t="str">
        <f t="shared" si="138"/>
        <v xml:space="preserve"> </v>
      </c>
      <c r="AL235" s="380" t="str">
        <f t="shared" si="139"/>
        <v>L</v>
      </c>
      <c r="AM235" s="380">
        <f t="shared" si="124"/>
        <v>15</v>
      </c>
      <c r="AN235" s="378">
        <f t="shared" si="113"/>
        <v>15</v>
      </c>
      <c r="AO235" s="377">
        <f t="shared" si="122"/>
        <v>0</v>
      </c>
      <c r="AP235" s="378">
        <f t="shared" si="123"/>
        <v>-74</v>
      </c>
    </row>
    <row r="236" spans="1:42">
      <c r="A236" s="327">
        <f t="shared" si="114"/>
        <v>226</v>
      </c>
      <c r="B236" s="328">
        <f>Data!B236</f>
        <v>20</v>
      </c>
      <c r="D236" s="334" t="str">
        <f>IF(B236=0,0,IF(MOD(B236,3)=1,"A",IF(MOD(B236,3)=2,"B","C")))</f>
        <v>B</v>
      </c>
      <c r="E236" s="370"/>
      <c r="F236" s="372" t="str">
        <f t="shared" si="131"/>
        <v>T</v>
      </c>
      <c r="G236" s="372" t="str">
        <f t="shared" si="132"/>
        <v xml:space="preserve"> </v>
      </c>
      <c r="H236" s="372">
        <f t="shared" si="133"/>
        <v>3</v>
      </c>
      <c r="I236" s="372">
        <f t="shared" si="128"/>
        <v>1</v>
      </c>
      <c r="J236" s="371">
        <f t="shared" si="109"/>
        <v>1</v>
      </c>
      <c r="K236" s="370">
        <f t="shared" si="115"/>
        <v>0</v>
      </c>
      <c r="L236" s="371">
        <f t="shared" si="116"/>
        <v>-27</v>
      </c>
      <c r="N236" s="341">
        <f t="shared" si="110"/>
        <v>2</v>
      </c>
      <c r="P236" s="376" t="str">
        <f t="shared" si="125"/>
        <v>T</v>
      </c>
      <c r="Q236" s="376" t="str">
        <f t="shared" si="134"/>
        <v xml:space="preserve"> </v>
      </c>
      <c r="R236" s="376">
        <f t="shared" si="135"/>
        <v>3</v>
      </c>
      <c r="S236" s="376">
        <f t="shared" si="129"/>
        <v>1</v>
      </c>
      <c r="T236" s="374">
        <f t="shared" si="111"/>
        <v>1</v>
      </c>
      <c r="U236" s="373">
        <f t="shared" si="117"/>
        <v>0</v>
      </c>
      <c r="V236" s="374">
        <f t="shared" si="118"/>
        <v>-13</v>
      </c>
      <c r="X236" s="345" t="str">
        <f t="shared" si="119"/>
        <v>B</v>
      </c>
      <c r="Z236" s="385" t="str">
        <f t="shared" si="126"/>
        <v xml:space="preserve"> </v>
      </c>
      <c r="AA236" s="385" t="str">
        <f t="shared" si="136"/>
        <v>L</v>
      </c>
      <c r="AB236" s="385" t="str">
        <f t="shared" si="137"/>
        <v>A</v>
      </c>
      <c r="AC236" s="385">
        <f t="shared" si="130"/>
        <v>2</v>
      </c>
      <c r="AD236" s="382">
        <f t="shared" si="112"/>
        <v>2</v>
      </c>
      <c r="AE236" s="381">
        <f t="shared" si="120"/>
        <v>0</v>
      </c>
      <c r="AF236" s="382">
        <f t="shared" si="121"/>
        <v>41</v>
      </c>
      <c r="AH236" s="338" t="str">
        <f>IF($B236=0,0,IF($B236&lt;=18,"L","H"))</f>
        <v>H</v>
      </c>
      <c r="AJ236" s="380" t="str">
        <f t="shared" si="127"/>
        <v xml:space="preserve"> </v>
      </c>
      <c r="AK236" s="380" t="str">
        <f t="shared" si="138"/>
        <v>L</v>
      </c>
      <c r="AL236" s="380" t="str">
        <f t="shared" si="139"/>
        <v>E</v>
      </c>
      <c r="AM236" s="380">
        <f t="shared" si="124"/>
        <v>16</v>
      </c>
      <c r="AN236" s="378">
        <f t="shared" si="113"/>
        <v>16</v>
      </c>
      <c r="AO236" s="377">
        <f t="shared" si="122"/>
        <v>0</v>
      </c>
      <c r="AP236" s="378">
        <f t="shared" si="123"/>
        <v>-90</v>
      </c>
    </row>
    <row r="237" spans="1:42">
      <c r="A237" s="327">
        <f t="shared" si="114"/>
        <v>227</v>
      </c>
      <c r="B237" s="328">
        <f>Data!B237</f>
        <v>34</v>
      </c>
      <c r="D237" s="334">
        <f>IF(AND(B237&gt;0,B237&lt;=12),1,IF(AND(B237&gt;12,B237&lt;=24),2,IF(AND(B237&gt;24,B237&lt;=36),3,0)))</f>
        <v>3</v>
      </c>
      <c r="E237" s="370"/>
      <c r="F237" s="372" t="str">
        <f t="shared" si="131"/>
        <v xml:space="preserve"> </v>
      </c>
      <c r="G237" s="372" t="str">
        <f t="shared" si="132"/>
        <v>W</v>
      </c>
      <c r="H237" s="372" t="str">
        <f t="shared" si="133"/>
        <v xml:space="preserve"> </v>
      </c>
      <c r="I237" s="372">
        <f t="shared" si="128"/>
        <v>1</v>
      </c>
      <c r="J237" s="371">
        <f t="shared" si="109"/>
        <v>0</v>
      </c>
      <c r="K237" s="370">
        <f t="shared" si="115"/>
        <v>3</v>
      </c>
      <c r="L237" s="371">
        <f t="shared" si="116"/>
        <v>-24</v>
      </c>
      <c r="N237" s="341">
        <f t="shared" si="110"/>
        <v>3</v>
      </c>
      <c r="P237" s="376" t="str">
        <f t="shared" si="125"/>
        <v xml:space="preserve"> </v>
      </c>
      <c r="Q237" s="376" t="str">
        <f t="shared" si="134"/>
        <v>W</v>
      </c>
      <c r="R237" s="376" t="str">
        <f t="shared" si="135"/>
        <v xml:space="preserve"> </v>
      </c>
      <c r="S237" s="376">
        <f t="shared" si="129"/>
        <v>1</v>
      </c>
      <c r="T237" s="374">
        <f t="shared" si="111"/>
        <v>0</v>
      </c>
      <c r="U237" s="373">
        <f t="shared" si="117"/>
        <v>3</v>
      </c>
      <c r="V237" s="374">
        <f t="shared" si="118"/>
        <v>-10</v>
      </c>
      <c r="X237" s="345" t="str">
        <f t="shared" si="119"/>
        <v>A</v>
      </c>
      <c r="Z237" s="385" t="str">
        <f t="shared" si="126"/>
        <v xml:space="preserve"> </v>
      </c>
      <c r="AA237" s="385" t="str">
        <f t="shared" si="136"/>
        <v>W</v>
      </c>
      <c r="AB237" s="385" t="str">
        <f t="shared" si="137"/>
        <v xml:space="preserve"> </v>
      </c>
      <c r="AC237" s="385">
        <f t="shared" si="130"/>
        <v>1</v>
      </c>
      <c r="AD237" s="382">
        <f t="shared" si="112"/>
        <v>0</v>
      </c>
      <c r="AE237" s="381">
        <f t="shared" si="120"/>
        <v>6</v>
      </c>
      <c r="AF237" s="382">
        <f t="shared" si="121"/>
        <v>47</v>
      </c>
      <c r="AH237" s="338" t="str">
        <f>IF($B237=0,0,IF(ISEVEN($B237),"E","O"))</f>
        <v>E</v>
      </c>
      <c r="AJ237" s="380" t="str">
        <f t="shared" si="127"/>
        <v xml:space="preserve"> </v>
      </c>
      <c r="AK237" s="380" t="str">
        <f t="shared" si="138"/>
        <v>W</v>
      </c>
      <c r="AL237" s="380" t="str">
        <f t="shared" si="139"/>
        <v xml:space="preserve"> </v>
      </c>
      <c r="AM237" s="380">
        <f t="shared" si="124"/>
        <v>15</v>
      </c>
      <c r="AN237" s="378">
        <f t="shared" si="113"/>
        <v>0</v>
      </c>
      <c r="AO237" s="377">
        <f t="shared" si="122"/>
        <v>32</v>
      </c>
      <c r="AP237" s="378">
        <f t="shared" si="123"/>
        <v>-58</v>
      </c>
    </row>
    <row r="238" spans="1:42">
      <c r="A238" s="327">
        <f t="shared" si="114"/>
        <v>228</v>
      </c>
      <c r="B238" s="328">
        <f>Data!B238</f>
        <v>0</v>
      </c>
      <c r="D238" s="334">
        <f>IF(B238=0,0,IF(MOD(B238,3)=1,"A",IF(MOD(B238,3)=2,"B","C")))</f>
        <v>0</v>
      </c>
      <c r="E238" s="370"/>
      <c r="F238" s="372" t="str">
        <f t="shared" si="131"/>
        <v xml:space="preserve"> </v>
      </c>
      <c r="G238" s="372" t="str">
        <f t="shared" si="132"/>
        <v xml:space="preserve"> </v>
      </c>
      <c r="H238" s="372" t="str">
        <f t="shared" si="133"/>
        <v xml:space="preserve"> </v>
      </c>
      <c r="I238" s="372">
        <f t="shared" si="128"/>
        <v>1</v>
      </c>
      <c r="J238" s="371">
        <f t="shared" si="109"/>
        <v>0</v>
      </c>
      <c r="K238" s="370">
        <f t="shared" si="115"/>
        <v>0</v>
      </c>
      <c r="L238" s="371">
        <f t="shared" si="116"/>
        <v>-24</v>
      </c>
      <c r="N238" s="341">
        <f t="shared" si="110"/>
        <v>0</v>
      </c>
      <c r="P238" s="376" t="str">
        <f t="shared" si="125"/>
        <v xml:space="preserve"> </v>
      </c>
      <c r="Q238" s="376" t="str">
        <f t="shared" si="134"/>
        <v xml:space="preserve"> </v>
      </c>
      <c r="R238" s="376" t="str">
        <f t="shared" si="135"/>
        <v xml:space="preserve"> </v>
      </c>
      <c r="S238" s="376">
        <f t="shared" si="129"/>
        <v>1</v>
      </c>
      <c r="T238" s="374">
        <f t="shared" si="111"/>
        <v>0</v>
      </c>
      <c r="U238" s="373">
        <f t="shared" si="117"/>
        <v>0</v>
      </c>
      <c r="V238" s="374">
        <f t="shared" si="118"/>
        <v>-10</v>
      </c>
      <c r="X238" s="345">
        <f t="shared" si="119"/>
        <v>0</v>
      </c>
      <c r="Z238" s="385" t="str">
        <f t="shared" si="126"/>
        <v xml:space="preserve"> </v>
      </c>
      <c r="AA238" s="385" t="str">
        <f t="shared" si="136"/>
        <v xml:space="preserve"> </v>
      </c>
      <c r="AB238" s="385" t="str">
        <f t="shared" si="137"/>
        <v xml:space="preserve"> </v>
      </c>
      <c r="AC238" s="385">
        <f t="shared" si="130"/>
        <v>1</v>
      </c>
      <c r="AD238" s="382">
        <f t="shared" si="112"/>
        <v>0</v>
      </c>
      <c r="AE238" s="381">
        <f t="shared" si="120"/>
        <v>0</v>
      </c>
      <c r="AF238" s="382">
        <f t="shared" si="121"/>
        <v>47</v>
      </c>
      <c r="AH238" s="338">
        <f>IF($B238=0,0,INDEX($AS$12:$AT$47,$B238,2))</f>
        <v>0</v>
      </c>
      <c r="AJ238" s="380" t="str">
        <f t="shared" si="127"/>
        <v xml:space="preserve"> </v>
      </c>
      <c r="AK238" s="380" t="str">
        <f t="shared" si="138"/>
        <v xml:space="preserve"> </v>
      </c>
      <c r="AL238" s="380" t="str">
        <f t="shared" si="139"/>
        <v xml:space="preserve"> </v>
      </c>
      <c r="AM238" s="380">
        <f t="shared" si="124"/>
        <v>15</v>
      </c>
      <c r="AN238" s="378">
        <f t="shared" si="113"/>
        <v>0</v>
      </c>
      <c r="AO238" s="377">
        <f t="shared" si="122"/>
        <v>0</v>
      </c>
      <c r="AP238" s="378">
        <f t="shared" si="123"/>
        <v>-58</v>
      </c>
    </row>
    <row r="239" spans="1:42">
      <c r="A239" s="327">
        <f t="shared" si="114"/>
        <v>229</v>
      </c>
      <c r="B239" s="328">
        <f>Data!B239</f>
        <v>3</v>
      </c>
      <c r="D239" s="334">
        <f>IF(AND(B239&gt;0,B239&lt;=12),1,IF(AND(B239&gt;12,B239&lt;=24),2,IF(AND(B239&gt;24,B239&lt;=36),3,0)))</f>
        <v>1</v>
      </c>
      <c r="E239" s="370"/>
      <c r="F239" s="372" t="str">
        <f t="shared" si="131"/>
        <v>T</v>
      </c>
      <c r="G239" s="372" t="str">
        <f t="shared" si="132"/>
        <v xml:space="preserve"> </v>
      </c>
      <c r="H239" s="372" t="str">
        <f t="shared" si="133"/>
        <v>C</v>
      </c>
      <c r="I239" s="372">
        <f t="shared" si="128"/>
        <v>1</v>
      </c>
      <c r="J239" s="371">
        <f t="shared" si="109"/>
        <v>1</v>
      </c>
      <c r="K239" s="370">
        <f t="shared" si="115"/>
        <v>0</v>
      </c>
      <c r="L239" s="371">
        <f t="shared" si="116"/>
        <v>-25</v>
      </c>
      <c r="N239" s="341">
        <f t="shared" si="110"/>
        <v>1</v>
      </c>
      <c r="P239" s="376" t="str">
        <f t="shared" si="125"/>
        <v>T</v>
      </c>
      <c r="Q239" s="376" t="str">
        <f t="shared" si="134"/>
        <v xml:space="preserve"> </v>
      </c>
      <c r="R239" s="376">
        <f t="shared" si="135"/>
        <v>2</v>
      </c>
      <c r="S239" s="376">
        <f t="shared" si="129"/>
        <v>1</v>
      </c>
      <c r="T239" s="374">
        <f t="shared" si="111"/>
        <v>1</v>
      </c>
      <c r="U239" s="373">
        <f t="shared" si="117"/>
        <v>0</v>
      </c>
      <c r="V239" s="374">
        <f t="shared" si="118"/>
        <v>-11</v>
      </c>
      <c r="X239" s="345" t="str">
        <f t="shared" si="119"/>
        <v>C</v>
      </c>
      <c r="Z239" s="385" t="str">
        <f t="shared" si="126"/>
        <v>T</v>
      </c>
      <c r="AA239" s="385" t="str">
        <f t="shared" si="136"/>
        <v xml:space="preserve"> </v>
      </c>
      <c r="AB239" s="385" t="str">
        <f t="shared" si="137"/>
        <v>C</v>
      </c>
      <c r="AC239" s="385">
        <f t="shared" si="130"/>
        <v>1</v>
      </c>
      <c r="AD239" s="382">
        <f t="shared" si="112"/>
        <v>1</v>
      </c>
      <c r="AE239" s="381">
        <f t="shared" si="120"/>
        <v>0</v>
      </c>
      <c r="AF239" s="382">
        <f t="shared" si="121"/>
        <v>46</v>
      </c>
      <c r="AH239" s="338" t="str">
        <f>IF($B239=0,0,IF($B239&lt;=18,"L","H"))</f>
        <v>L</v>
      </c>
      <c r="AJ239" s="380" t="str">
        <f t="shared" si="127"/>
        <v>T</v>
      </c>
      <c r="AK239" s="380" t="str">
        <f t="shared" si="138"/>
        <v xml:space="preserve"> </v>
      </c>
      <c r="AL239" s="380" t="str">
        <f t="shared" si="139"/>
        <v>E</v>
      </c>
      <c r="AM239" s="380">
        <f t="shared" si="124"/>
        <v>15</v>
      </c>
      <c r="AN239" s="378">
        <f t="shared" si="113"/>
        <v>15</v>
      </c>
      <c r="AO239" s="377">
        <f t="shared" si="122"/>
        <v>0</v>
      </c>
      <c r="AP239" s="378">
        <f t="shared" si="123"/>
        <v>-73</v>
      </c>
    </row>
    <row r="240" spans="1:42">
      <c r="A240" s="327">
        <f t="shared" si="114"/>
        <v>230</v>
      </c>
      <c r="B240" s="328">
        <f>Data!B240</f>
        <v>13</v>
      </c>
      <c r="D240" s="334" t="str">
        <f>IF(B240=0,0,IF(MOD(B240,3)=1,"A",IF(MOD(B240,3)=2,"B","C")))</f>
        <v>A</v>
      </c>
      <c r="E240" s="370"/>
      <c r="F240" s="372" t="str">
        <f t="shared" si="131"/>
        <v xml:space="preserve"> </v>
      </c>
      <c r="G240" s="372" t="str">
        <f t="shared" si="132"/>
        <v>L</v>
      </c>
      <c r="H240" s="372">
        <f t="shared" si="133"/>
        <v>2</v>
      </c>
      <c r="I240" s="372">
        <f t="shared" si="128"/>
        <v>2</v>
      </c>
      <c r="J240" s="371">
        <f t="shared" si="109"/>
        <v>2</v>
      </c>
      <c r="K240" s="370">
        <f t="shared" si="115"/>
        <v>0</v>
      </c>
      <c r="L240" s="371">
        <f t="shared" si="116"/>
        <v>-27</v>
      </c>
      <c r="N240" s="341">
        <f t="shared" si="110"/>
        <v>2</v>
      </c>
      <c r="P240" s="376" t="str">
        <f t="shared" si="125"/>
        <v xml:space="preserve"> </v>
      </c>
      <c r="Q240" s="376" t="str">
        <f t="shared" si="134"/>
        <v>W</v>
      </c>
      <c r="R240" s="376" t="str">
        <f t="shared" si="135"/>
        <v xml:space="preserve"> </v>
      </c>
      <c r="S240" s="376">
        <f t="shared" si="129"/>
        <v>1</v>
      </c>
      <c r="T240" s="374">
        <f t="shared" si="111"/>
        <v>0</v>
      </c>
      <c r="U240" s="373">
        <f t="shared" si="117"/>
        <v>3</v>
      </c>
      <c r="V240" s="374">
        <f t="shared" si="118"/>
        <v>-8</v>
      </c>
      <c r="X240" s="345" t="str">
        <f t="shared" si="119"/>
        <v>A</v>
      </c>
      <c r="Z240" s="385" t="str">
        <f t="shared" si="126"/>
        <v xml:space="preserve"> </v>
      </c>
      <c r="AA240" s="385" t="str">
        <f t="shared" si="136"/>
        <v>L</v>
      </c>
      <c r="AB240" s="385" t="str">
        <f t="shared" si="137"/>
        <v>C</v>
      </c>
      <c r="AC240" s="385">
        <f t="shared" si="130"/>
        <v>2</v>
      </c>
      <c r="AD240" s="382">
        <f t="shared" si="112"/>
        <v>2</v>
      </c>
      <c r="AE240" s="381">
        <f t="shared" si="120"/>
        <v>0</v>
      </c>
      <c r="AF240" s="382">
        <f t="shared" si="121"/>
        <v>44</v>
      </c>
      <c r="AH240" s="338" t="str">
        <f>IF($B240=0,0,IF(ISEVEN($B240),"E","O"))</f>
        <v>O</v>
      </c>
      <c r="AJ240" s="380" t="str">
        <f t="shared" si="127"/>
        <v xml:space="preserve"> </v>
      </c>
      <c r="AK240" s="380" t="str">
        <f t="shared" si="138"/>
        <v>L</v>
      </c>
      <c r="AL240" s="380" t="str">
        <f t="shared" si="139"/>
        <v>R</v>
      </c>
      <c r="AM240" s="380">
        <f t="shared" si="124"/>
        <v>16</v>
      </c>
      <c r="AN240" s="378">
        <f t="shared" si="113"/>
        <v>16</v>
      </c>
      <c r="AO240" s="377">
        <f t="shared" si="122"/>
        <v>0</v>
      </c>
      <c r="AP240" s="378">
        <f t="shared" si="123"/>
        <v>-89</v>
      </c>
    </row>
    <row r="241" spans="1:42">
      <c r="A241" s="327">
        <f t="shared" si="114"/>
        <v>231</v>
      </c>
      <c r="B241" s="328">
        <f>Data!B241</f>
        <v>33</v>
      </c>
      <c r="D241" s="334">
        <f>IF(AND(B241&gt;0,B241&lt;=12),1,IF(AND(B241&gt;12,B241&lt;=24),2,IF(AND(B241&gt;24,B241&lt;=36),3,0)))</f>
        <v>3</v>
      </c>
      <c r="E241" s="370"/>
      <c r="F241" s="372" t="str">
        <f t="shared" si="131"/>
        <v xml:space="preserve"> </v>
      </c>
      <c r="G241" s="372" t="str">
        <f t="shared" si="132"/>
        <v>L</v>
      </c>
      <c r="H241" s="372" t="str">
        <f t="shared" si="133"/>
        <v>B</v>
      </c>
      <c r="I241" s="372">
        <f t="shared" si="128"/>
        <v>3</v>
      </c>
      <c r="J241" s="371">
        <f t="shared" si="109"/>
        <v>3</v>
      </c>
      <c r="K241" s="370">
        <f t="shared" si="115"/>
        <v>0</v>
      </c>
      <c r="L241" s="371">
        <f t="shared" si="116"/>
        <v>-30</v>
      </c>
      <c r="N241" s="341">
        <f t="shared" si="110"/>
        <v>3</v>
      </c>
      <c r="P241" s="376" t="str">
        <f t="shared" si="125"/>
        <v>T</v>
      </c>
      <c r="Q241" s="376" t="str">
        <f t="shared" si="134"/>
        <v xml:space="preserve"> </v>
      </c>
      <c r="R241" s="376">
        <f t="shared" si="135"/>
        <v>2</v>
      </c>
      <c r="S241" s="376">
        <f t="shared" si="129"/>
        <v>1</v>
      </c>
      <c r="T241" s="374">
        <f t="shared" si="111"/>
        <v>1</v>
      </c>
      <c r="U241" s="373">
        <f t="shared" si="117"/>
        <v>0</v>
      </c>
      <c r="V241" s="374">
        <f t="shared" si="118"/>
        <v>-9</v>
      </c>
      <c r="X241" s="345" t="str">
        <f t="shared" si="119"/>
        <v>C</v>
      </c>
      <c r="Z241" s="385" t="str">
        <f t="shared" si="126"/>
        <v xml:space="preserve"> </v>
      </c>
      <c r="AA241" s="385" t="str">
        <f t="shared" si="136"/>
        <v>W</v>
      </c>
      <c r="AB241" s="385" t="str">
        <f t="shared" si="137"/>
        <v xml:space="preserve"> </v>
      </c>
      <c r="AC241" s="385">
        <f t="shared" si="130"/>
        <v>1</v>
      </c>
      <c r="AD241" s="382">
        <f t="shared" si="112"/>
        <v>0</v>
      </c>
      <c r="AE241" s="381">
        <f t="shared" si="120"/>
        <v>6</v>
      </c>
      <c r="AF241" s="382">
        <f t="shared" si="121"/>
        <v>50</v>
      </c>
      <c r="AH241" s="338" t="str">
        <f>IF($B241=0,0,INDEX($AS$12:$AT$47,$B241,2))</f>
        <v>B</v>
      </c>
      <c r="AJ241" s="380" t="str">
        <f t="shared" si="127"/>
        <v xml:space="preserve"> </v>
      </c>
      <c r="AK241" s="380" t="str">
        <f t="shared" si="138"/>
        <v>L</v>
      </c>
      <c r="AL241" s="380" t="str">
        <f t="shared" si="139"/>
        <v>H</v>
      </c>
      <c r="AM241" s="380">
        <f t="shared" si="124"/>
        <v>17</v>
      </c>
      <c r="AN241" s="378">
        <f t="shared" si="113"/>
        <v>17</v>
      </c>
      <c r="AO241" s="377">
        <f t="shared" si="122"/>
        <v>0</v>
      </c>
      <c r="AP241" s="378">
        <f t="shared" si="123"/>
        <v>-106</v>
      </c>
    </row>
    <row r="242" spans="1:42">
      <c r="A242" s="327">
        <f t="shared" si="114"/>
        <v>232</v>
      </c>
      <c r="B242" s="328">
        <f>Data!B242</f>
        <v>15</v>
      </c>
      <c r="D242" s="334" t="str">
        <f>IF(B242=0,0,IF(MOD(B242,3)=1,"A",IF(MOD(B242,3)=2,"B","C")))</f>
        <v>C</v>
      </c>
      <c r="E242" s="370"/>
      <c r="F242" s="372" t="str">
        <f t="shared" si="131"/>
        <v xml:space="preserve"> </v>
      </c>
      <c r="G242" s="372" t="str">
        <f t="shared" si="132"/>
        <v>L</v>
      </c>
      <c r="H242" s="372">
        <f t="shared" si="133"/>
        <v>3</v>
      </c>
      <c r="I242" s="372">
        <f t="shared" si="128"/>
        <v>4</v>
      </c>
      <c r="J242" s="371">
        <f t="shared" si="109"/>
        <v>4</v>
      </c>
      <c r="K242" s="370">
        <f t="shared" si="115"/>
        <v>0</v>
      </c>
      <c r="L242" s="371">
        <f t="shared" si="116"/>
        <v>-34</v>
      </c>
      <c r="N242" s="341">
        <f t="shared" si="110"/>
        <v>2</v>
      </c>
      <c r="P242" s="376" t="str">
        <f t="shared" si="125"/>
        <v xml:space="preserve"> </v>
      </c>
      <c r="Q242" s="376" t="str">
        <f t="shared" si="134"/>
        <v>W</v>
      </c>
      <c r="R242" s="376" t="str">
        <f t="shared" si="135"/>
        <v xml:space="preserve"> </v>
      </c>
      <c r="S242" s="376">
        <f t="shared" si="129"/>
        <v>1</v>
      </c>
      <c r="T242" s="374">
        <f t="shared" si="111"/>
        <v>0</v>
      </c>
      <c r="U242" s="373">
        <f t="shared" si="117"/>
        <v>3</v>
      </c>
      <c r="V242" s="374">
        <f t="shared" si="118"/>
        <v>-6</v>
      </c>
      <c r="X242" s="345" t="str">
        <f t="shared" si="119"/>
        <v>C</v>
      </c>
      <c r="Z242" s="385" t="str">
        <f t="shared" si="126"/>
        <v>T</v>
      </c>
      <c r="AA242" s="385" t="str">
        <f t="shared" si="136"/>
        <v xml:space="preserve"> </v>
      </c>
      <c r="AB242" s="385" t="str">
        <f t="shared" si="137"/>
        <v>A</v>
      </c>
      <c r="AC242" s="385">
        <f t="shared" si="130"/>
        <v>1</v>
      </c>
      <c r="AD242" s="382">
        <f t="shared" si="112"/>
        <v>1</v>
      </c>
      <c r="AE242" s="381">
        <f t="shared" si="120"/>
        <v>0</v>
      </c>
      <c r="AF242" s="382">
        <f t="shared" si="121"/>
        <v>49</v>
      </c>
      <c r="AH242" s="338" t="str">
        <f>IF($B242=0,0,IF($B242&lt;=18,"L","H"))</f>
        <v>L</v>
      </c>
      <c r="AJ242" s="380" t="str">
        <f t="shared" si="127"/>
        <v xml:space="preserve"> </v>
      </c>
      <c r="AK242" s="380" t="str">
        <f t="shared" si="138"/>
        <v>L</v>
      </c>
      <c r="AL242" s="380" t="str">
        <f t="shared" si="139"/>
        <v>E</v>
      </c>
      <c r="AM242" s="380">
        <f t="shared" si="124"/>
        <v>18</v>
      </c>
      <c r="AN242" s="378">
        <f t="shared" si="113"/>
        <v>18</v>
      </c>
      <c r="AO242" s="377">
        <f t="shared" si="122"/>
        <v>0</v>
      </c>
      <c r="AP242" s="378">
        <f t="shared" si="123"/>
        <v>-124</v>
      </c>
    </row>
    <row r="243" spans="1:42">
      <c r="A243" s="327">
        <f t="shared" si="114"/>
        <v>233</v>
      </c>
      <c r="B243" s="328">
        <f>Data!B243</f>
        <v>13</v>
      </c>
      <c r="D243" s="334">
        <f>IF(AND(B243&gt;0,B243&lt;=12),1,IF(AND(B243&gt;12,B243&lt;=24),2,IF(AND(B243&gt;24,B243&lt;=36),3,0)))</f>
        <v>2</v>
      </c>
      <c r="E243" s="370"/>
      <c r="F243" s="372" t="str">
        <f t="shared" si="131"/>
        <v xml:space="preserve"> </v>
      </c>
      <c r="G243" s="372" t="str">
        <f t="shared" si="132"/>
        <v>L</v>
      </c>
      <c r="H243" s="372">
        <f t="shared" si="133"/>
        <v>0</v>
      </c>
      <c r="I243" s="372">
        <f t="shared" si="128"/>
        <v>5</v>
      </c>
      <c r="J243" s="371">
        <f t="shared" si="109"/>
        <v>5</v>
      </c>
      <c r="K243" s="370">
        <f t="shared" si="115"/>
        <v>0</v>
      </c>
      <c r="L243" s="371">
        <f t="shared" si="116"/>
        <v>-39</v>
      </c>
      <c r="N243" s="341">
        <f t="shared" si="110"/>
        <v>2</v>
      </c>
      <c r="P243" s="376" t="str">
        <f t="shared" si="125"/>
        <v>T</v>
      </c>
      <c r="Q243" s="376" t="str">
        <f t="shared" si="134"/>
        <v xml:space="preserve"> </v>
      </c>
      <c r="R243" s="376">
        <f t="shared" si="135"/>
        <v>0</v>
      </c>
      <c r="S243" s="376">
        <f t="shared" si="129"/>
        <v>1</v>
      </c>
      <c r="T243" s="374">
        <f t="shared" si="111"/>
        <v>1</v>
      </c>
      <c r="U243" s="373">
        <f t="shared" si="117"/>
        <v>0</v>
      </c>
      <c r="V243" s="374">
        <f t="shared" si="118"/>
        <v>-7</v>
      </c>
      <c r="X243" s="345" t="str">
        <f t="shared" si="119"/>
        <v>A</v>
      </c>
      <c r="Z243" s="385" t="str">
        <f t="shared" si="126"/>
        <v xml:space="preserve"> </v>
      </c>
      <c r="AA243" s="385" t="str">
        <f t="shared" si="136"/>
        <v>W</v>
      </c>
      <c r="AB243" s="385" t="str">
        <f t="shared" si="137"/>
        <v xml:space="preserve"> </v>
      </c>
      <c r="AC243" s="385">
        <f t="shared" si="130"/>
        <v>1</v>
      </c>
      <c r="AD243" s="382">
        <f t="shared" si="112"/>
        <v>0</v>
      </c>
      <c r="AE243" s="381">
        <f t="shared" si="120"/>
        <v>3</v>
      </c>
      <c r="AF243" s="382">
        <f t="shared" si="121"/>
        <v>52</v>
      </c>
      <c r="AH243" s="338" t="str">
        <f>IF($B243=0,0,IF(ISEVEN($B243),"E","O"))</f>
        <v>O</v>
      </c>
      <c r="AJ243" s="380" t="str">
        <f t="shared" si="127"/>
        <v xml:space="preserve"> </v>
      </c>
      <c r="AK243" s="380" t="str">
        <f t="shared" si="138"/>
        <v>L</v>
      </c>
      <c r="AL243" s="380">
        <f t="shared" si="139"/>
        <v>0</v>
      </c>
      <c r="AM243" s="380">
        <f t="shared" si="124"/>
        <v>19</v>
      </c>
      <c r="AN243" s="378">
        <f t="shared" si="113"/>
        <v>19</v>
      </c>
      <c r="AO243" s="377">
        <f t="shared" si="122"/>
        <v>0</v>
      </c>
      <c r="AP243" s="378">
        <f t="shared" si="123"/>
        <v>-143</v>
      </c>
    </row>
    <row r="244" spans="1:42">
      <c r="A244" s="327">
        <f t="shared" si="114"/>
        <v>234</v>
      </c>
      <c r="B244" s="328">
        <f>Data!B244</f>
        <v>26</v>
      </c>
      <c r="D244" s="334" t="str">
        <f>IF(B244=0,0,IF(MOD(B244,3)=1,"A",IF(MOD(B244,3)=2,"B","C")))</f>
        <v>B</v>
      </c>
      <c r="E244" s="370"/>
      <c r="F244" s="372" t="str">
        <f t="shared" si="131"/>
        <v xml:space="preserve"> </v>
      </c>
      <c r="G244" s="372" t="str">
        <f t="shared" si="132"/>
        <v>L</v>
      </c>
      <c r="H244" s="372">
        <f t="shared" si="133"/>
        <v>1</v>
      </c>
      <c r="I244" s="372">
        <f t="shared" si="128"/>
        <v>6</v>
      </c>
      <c r="J244" s="371">
        <f t="shared" si="109"/>
        <v>6</v>
      </c>
      <c r="K244" s="370">
        <f t="shared" si="115"/>
        <v>0</v>
      </c>
      <c r="L244" s="371">
        <f t="shared" si="116"/>
        <v>-45</v>
      </c>
      <c r="N244" s="341">
        <f t="shared" si="110"/>
        <v>3</v>
      </c>
      <c r="P244" s="376" t="str">
        <f t="shared" si="125"/>
        <v xml:space="preserve"> </v>
      </c>
      <c r="Q244" s="376" t="str">
        <f t="shared" si="134"/>
        <v>L</v>
      </c>
      <c r="R244" s="376">
        <f t="shared" si="135"/>
        <v>1</v>
      </c>
      <c r="S244" s="376">
        <f t="shared" si="129"/>
        <v>2</v>
      </c>
      <c r="T244" s="374">
        <f t="shared" si="111"/>
        <v>2</v>
      </c>
      <c r="U244" s="373">
        <f t="shared" si="117"/>
        <v>0</v>
      </c>
      <c r="V244" s="374">
        <f t="shared" si="118"/>
        <v>-9</v>
      </c>
      <c r="X244" s="345" t="str">
        <f t="shared" si="119"/>
        <v>B</v>
      </c>
      <c r="Z244" s="385" t="str">
        <f t="shared" si="126"/>
        <v xml:space="preserve"> </v>
      </c>
      <c r="AA244" s="385" t="str">
        <f t="shared" si="136"/>
        <v xml:space="preserve"> </v>
      </c>
      <c r="AB244" s="385" t="str">
        <f t="shared" si="137"/>
        <v xml:space="preserve"> </v>
      </c>
      <c r="AC244" s="385">
        <f t="shared" si="130"/>
        <v>1</v>
      </c>
      <c r="AD244" s="382">
        <f t="shared" si="112"/>
        <v>0</v>
      </c>
      <c r="AE244" s="381">
        <f t="shared" si="120"/>
        <v>0</v>
      </c>
      <c r="AF244" s="382">
        <f t="shared" si="121"/>
        <v>52</v>
      </c>
      <c r="AH244" s="338" t="str">
        <f>IF($B244=0,0,INDEX($AS$12:$AT$47,$B244,2))</f>
        <v>B</v>
      </c>
      <c r="AJ244" s="380" t="str">
        <f t="shared" si="127"/>
        <v xml:space="preserve"> </v>
      </c>
      <c r="AK244" s="380" t="str">
        <f t="shared" si="138"/>
        <v>L</v>
      </c>
      <c r="AL244" s="380" t="str">
        <f t="shared" si="139"/>
        <v>L</v>
      </c>
      <c r="AM244" s="380">
        <f t="shared" si="124"/>
        <v>20</v>
      </c>
      <c r="AN244" s="378">
        <f t="shared" si="113"/>
        <v>20</v>
      </c>
      <c r="AO244" s="377">
        <f t="shared" si="122"/>
        <v>0</v>
      </c>
      <c r="AP244" s="378">
        <f t="shared" si="123"/>
        <v>-163</v>
      </c>
    </row>
    <row r="245" spans="1:42">
      <c r="A245" s="327">
        <f t="shared" si="114"/>
        <v>235</v>
      </c>
      <c r="B245" s="328">
        <f>Data!B245</f>
        <v>21</v>
      </c>
      <c r="D245" s="334">
        <f>IF(AND(B245&gt;0,B245&lt;=12),1,IF(AND(B245&gt;12,B245&lt;=24),2,IF(AND(B245&gt;24,B245&lt;=36),3,0)))</f>
        <v>2</v>
      </c>
      <c r="E245" s="370"/>
      <c r="F245" s="372" t="str">
        <f t="shared" si="131"/>
        <v xml:space="preserve"> </v>
      </c>
      <c r="G245" s="372" t="str">
        <f t="shared" si="132"/>
        <v>L</v>
      </c>
      <c r="H245" s="372" t="str">
        <f t="shared" si="133"/>
        <v>A</v>
      </c>
      <c r="I245" s="372">
        <f t="shared" si="128"/>
        <v>7</v>
      </c>
      <c r="J245" s="371">
        <f t="shared" si="109"/>
        <v>7</v>
      </c>
      <c r="K245" s="370">
        <f t="shared" si="115"/>
        <v>0</v>
      </c>
      <c r="L245" s="371">
        <f t="shared" si="116"/>
        <v>-52</v>
      </c>
      <c r="N245" s="341">
        <f t="shared" si="110"/>
        <v>2</v>
      </c>
      <c r="P245" s="376" t="str">
        <f t="shared" si="125"/>
        <v xml:space="preserve"> </v>
      </c>
      <c r="Q245" s="376" t="str">
        <f t="shared" si="134"/>
        <v>L</v>
      </c>
      <c r="R245" s="376">
        <f t="shared" si="135"/>
        <v>2</v>
      </c>
      <c r="S245" s="376">
        <f t="shared" si="129"/>
        <v>3</v>
      </c>
      <c r="T245" s="374">
        <f t="shared" si="111"/>
        <v>3</v>
      </c>
      <c r="U245" s="373">
        <f t="shared" si="117"/>
        <v>0</v>
      </c>
      <c r="V245" s="374">
        <f t="shared" si="118"/>
        <v>-12</v>
      </c>
      <c r="X245" s="345" t="str">
        <f t="shared" si="119"/>
        <v>C</v>
      </c>
      <c r="Z245" s="385" t="str">
        <f t="shared" si="126"/>
        <v xml:space="preserve"> </v>
      </c>
      <c r="AA245" s="385" t="str">
        <f t="shared" si="136"/>
        <v xml:space="preserve"> </v>
      </c>
      <c r="AB245" s="385" t="str">
        <f t="shared" si="137"/>
        <v xml:space="preserve"> </v>
      </c>
      <c r="AC245" s="385">
        <f t="shared" si="130"/>
        <v>1</v>
      </c>
      <c r="AD245" s="382">
        <f t="shared" si="112"/>
        <v>0</v>
      </c>
      <c r="AE245" s="381">
        <f t="shared" si="120"/>
        <v>0</v>
      </c>
      <c r="AF245" s="382">
        <f t="shared" si="121"/>
        <v>52</v>
      </c>
      <c r="AH245" s="338" t="str">
        <f>IF($B245=0,0,IF($B245&lt;=18,"L","H"))</f>
        <v>H</v>
      </c>
      <c r="AJ245" s="380" t="str">
        <f t="shared" si="127"/>
        <v xml:space="preserve"> </v>
      </c>
      <c r="AK245" s="380" t="str">
        <f t="shared" si="138"/>
        <v>L</v>
      </c>
      <c r="AL245" s="380" t="str">
        <f t="shared" si="139"/>
        <v>O</v>
      </c>
      <c r="AM245" s="380">
        <f t="shared" si="124"/>
        <v>21</v>
      </c>
      <c r="AN245" s="378">
        <f t="shared" si="113"/>
        <v>21</v>
      </c>
      <c r="AO245" s="377">
        <f t="shared" si="122"/>
        <v>0</v>
      </c>
      <c r="AP245" s="378">
        <f t="shared" si="123"/>
        <v>-184</v>
      </c>
    </row>
    <row r="246" spans="1:42">
      <c r="A246" s="327">
        <f t="shared" si="114"/>
        <v>236</v>
      </c>
      <c r="B246" s="328">
        <f>Data!B246</f>
        <v>23</v>
      </c>
      <c r="D246" s="334" t="str">
        <f>IF(B246=0,0,IF(MOD(B246,3)=1,"A",IF(MOD(B246,3)=2,"B","C")))</f>
        <v>B</v>
      </c>
      <c r="E246" s="370"/>
      <c r="F246" s="372" t="str">
        <f t="shared" si="131"/>
        <v xml:space="preserve"> </v>
      </c>
      <c r="G246" s="372" t="str">
        <f t="shared" si="132"/>
        <v>L</v>
      </c>
      <c r="H246" s="372">
        <f t="shared" si="133"/>
        <v>3</v>
      </c>
      <c r="I246" s="372">
        <f t="shared" si="128"/>
        <v>8</v>
      </c>
      <c r="J246" s="371">
        <f t="shared" si="109"/>
        <v>8</v>
      </c>
      <c r="K246" s="370">
        <f t="shared" si="115"/>
        <v>0</v>
      </c>
      <c r="L246" s="371">
        <f t="shared" si="116"/>
        <v>-60</v>
      </c>
      <c r="N246" s="341">
        <f t="shared" si="110"/>
        <v>2</v>
      </c>
      <c r="P246" s="376" t="str">
        <f t="shared" si="125"/>
        <v xml:space="preserve"> </v>
      </c>
      <c r="Q246" s="376" t="str">
        <f t="shared" si="134"/>
        <v>W</v>
      </c>
      <c r="R246" s="376" t="str">
        <f t="shared" si="135"/>
        <v xml:space="preserve"> </v>
      </c>
      <c r="S246" s="376">
        <f t="shared" si="129"/>
        <v>1</v>
      </c>
      <c r="T246" s="374">
        <f t="shared" si="111"/>
        <v>0</v>
      </c>
      <c r="U246" s="373">
        <f t="shared" si="117"/>
        <v>9</v>
      </c>
      <c r="V246" s="374">
        <f t="shared" si="118"/>
        <v>-3</v>
      </c>
      <c r="X246" s="345" t="str">
        <f t="shared" si="119"/>
        <v>B</v>
      </c>
      <c r="Z246" s="385" t="str">
        <f t="shared" si="126"/>
        <v>T</v>
      </c>
      <c r="AA246" s="385" t="str">
        <f t="shared" si="136"/>
        <v xml:space="preserve"> </v>
      </c>
      <c r="AB246" s="385" t="str">
        <f t="shared" si="137"/>
        <v>C</v>
      </c>
      <c r="AC246" s="385">
        <f t="shared" si="130"/>
        <v>1</v>
      </c>
      <c r="AD246" s="382">
        <f t="shared" si="112"/>
        <v>1</v>
      </c>
      <c r="AE246" s="381">
        <f t="shared" si="120"/>
        <v>0</v>
      </c>
      <c r="AF246" s="382">
        <f t="shared" si="121"/>
        <v>51</v>
      </c>
      <c r="AH246" s="338" t="str">
        <f>IF($B246=0,0,IF(ISEVEN($B246),"E","O"))</f>
        <v>O</v>
      </c>
      <c r="AJ246" s="380" t="str">
        <f t="shared" si="127"/>
        <v xml:space="preserve"> </v>
      </c>
      <c r="AK246" s="380" t="str">
        <f t="shared" si="138"/>
        <v>W</v>
      </c>
      <c r="AL246" s="380" t="str">
        <f t="shared" si="139"/>
        <v xml:space="preserve"> </v>
      </c>
      <c r="AM246" s="380">
        <f t="shared" si="124"/>
        <v>20</v>
      </c>
      <c r="AN246" s="378">
        <f t="shared" si="113"/>
        <v>0</v>
      </c>
      <c r="AO246" s="377">
        <f t="shared" si="122"/>
        <v>42</v>
      </c>
      <c r="AP246" s="378">
        <f t="shared" si="123"/>
        <v>-142</v>
      </c>
    </row>
    <row r="247" spans="1:42">
      <c r="A247" s="327">
        <f t="shared" si="114"/>
        <v>237</v>
      </c>
      <c r="B247" s="328">
        <f>Data!B247</f>
        <v>23</v>
      </c>
      <c r="D247" s="334">
        <f>IF(AND(B247&gt;0,B247&lt;=12),1,IF(AND(B247&gt;12,B247&lt;=24),2,IF(AND(B247&gt;24,B247&lt;=36),3,0)))</f>
        <v>2</v>
      </c>
      <c r="E247" s="370"/>
      <c r="F247" s="372" t="str">
        <f t="shared" si="131"/>
        <v xml:space="preserve"> </v>
      </c>
      <c r="G247" s="372" t="str">
        <f t="shared" si="132"/>
        <v>L</v>
      </c>
      <c r="H247" s="372" t="str">
        <f t="shared" si="133"/>
        <v>C</v>
      </c>
      <c r="I247" s="372">
        <f t="shared" si="128"/>
        <v>9</v>
      </c>
      <c r="J247" s="371">
        <f t="shared" si="109"/>
        <v>9</v>
      </c>
      <c r="K247" s="370">
        <f t="shared" si="115"/>
        <v>0</v>
      </c>
      <c r="L247" s="371">
        <f t="shared" si="116"/>
        <v>-69</v>
      </c>
      <c r="N247" s="341">
        <f t="shared" si="110"/>
        <v>2</v>
      </c>
      <c r="P247" s="376" t="str">
        <f t="shared" si="125"/>
        <v>T</v>
      </c>
      <c r="Q247" s="376" t="str">
        <f t="shared" si="134"/>
        <v xml:space="preserve"> </v>
      </c>
      <c r="R247" s="376">
        <f t="shared" si="135"/>
        <v>2</v>
      </c>
      <c r="S247" s="376">
        <f t="shared" si="129"/>
        <v>1</v>
      </c>
      <c r="T247" s="374">
        <f t="shared" si="111"/>
        <v>1</v>
      </c>
      <c r="U247" s="373">
        <f t="shared" si="117"/>
        <v>0</v>
      </c>
      <c r="V247" s="374">
        <f t="shared" si="118"/>
        <v>-4</v>
      </c>
      <c r="X247" s="345" t="str">
        <f t="shared" si="119"/>
        <v>B</v>
      </c>
      <c r="Z247" s="385" t="str">
        <f t="shared" si="126"/>
        <v xml:space="preserve"> </v>
      </c>
      <c r="AA247" s="385" t="str">
        <f t="shared" si="136"/>
        <v>L</v>
      </c>
      <c r="AB247" s="385" t="str">
        <f t="shared" si="137"/>
        <v>C</v>
      </c>
      <c r="AC247" s="385">
        <f t="shared" si="130"/>
        <v>2</v>
      </c>
      <c r="AD247" s="382">
        <f t="shared" si="112"/>
        <v>2</v>
      </c>
      <c r="AE247" s="381">
        <f t="shared" si="120"/>
        <v>0</v>
      </c>
      <c r="AF247" s="382">
        <f t="shared" si="121"/>
        <v>49</v>
      </c>
      <c r="AH247" s="338" t="str">
        <f>IF($B247=0,0,INDEX($AS$12:$AT$47,$B247,2))</f>
        <v>R</v>
      </c>
      <c r="AJ247" s="380" t="str">
        <f t="shared" si="127"/>
        <v>T</v>
      </c>
      <c r="AK247" s="380" t="str">
        <f t="shared" si="138"/>
        <v xml:space="preserve"> </v>
      </c>
      <c r="AL247" s="380" t="str">
        <f t="shared" si="139"/>
        <v>L</v>
      </c>
      <c r="AM247" s="380">
        <f t="shared" si="124"/>
        <v>20</v>
      </c>
      <c r="AN247" s="378">
        <f t="shared" si="113"/>
        <v>20</v>
      </c>
      <c r="AO247" s="377">
        <f t="shared" si="122"/>
        <v>0</v>
      </c>
      <c r="AP247" s="378">
        <f t="shared" si="123"/>
        <v>-162</v>
      </c>
    </row>
    <row r="248" spans="1:42">
      <c r="A248" s="327">
        <f t="shared" si="114"/>
        <v>238</v>
      </c>
      <c r="B248" s="328">
        <f>Data!B248</f>
        <v>22</v>
      </c>
      <c r="D248" s="334" t="str">
        <f>IF(B248=0,0,IF(MOD(B248,3)=1,"A",IF(MOD(B248,3)=2,"B","C")))</f>
        <v>A</v>
      </c>
      <c r="E248" s="370"/>
      <c r="F248" s="372" t="str">
        <f t="shared" si="131"/>
        <v xml:space="preserve"> </v>
      </c>
      <c r="G248" s="372" t="str">
        <f t="shared" si="132"/>
        <v>L</v>
      </c>
      <c r="H248" s="372">
        <f t="shared" si="133"/>
        <v>2</v>
      </c>
      <c r="I248" s="372">
        <f t="shared" si="128"/>
        <v>10</v>
      </c>
      <c r="J248" s="371">
        <f t="shared" si="109"/>
        <v>10</v>
      </c>
      <c r="K248" s="370">
        <f t="shared" si="115"/>
        <v>0</v>
      </c>
      <c r="L248" s="371">
        <f t="shared" si="116"/>
        <v>-79</v>
      </c>
      <c r="N248" s="341">
        <f t="shared" si="110"/>
        <v>2</v>
      </c>
      <c r="P248" s="376" t="str">
        <f t="shared" si="125"/>
        <v xml:space="preserve"> </v>
      </c>
      <c r="Q248" s="376" t="str">
        <f t="shared" si="134"/>
        <v>W</v>
      </c>
      <c r="R248" s="376" t="str">
        <f t="shared" si="135"/>
        <v xml:space="preserve"> </v>
      </c>
      <c r="S248" s="376">
        <f t="shared" si="129"/>
        <v>1</v>
      </c>
      <c r="T248" s="374">
        <f t="shared" si="111"/>
        <v>0</v>
      </c>
      <c r="U248" s="373">
        <f t="shared" si="117"/>
        <v>3</v>
      </c>
      <c r="V248" s="374">
        <f t="shared" si="118"/>
        <v>-1</v>
      </c>
      <c r="X248" s="345" t="str">
        <f t="shared" si="119"/>
        <v>A</v>
      </c>
      <c r="Z248" s="385" t="str">
        <f t="shared" si="126"/>
        <v xml:space="preserve"> </v>
      </c>
      <c r="AA248" s="385" t="str">
        <f t="shared" si="136"/>
        <v>L</v>
      </c>
      <c r="AB248" s="385" t="str">
        <f t="shared" si="137"/>
        <v>A</v>
      </c>
      <c r="AC248" s="385">
        <f t="shared" si="130"/>
        <v>3</v>
      </c>
      <c r="AD248" s="382">
        <f t="shared" si="112"/>
        <v>3</v>
      </c>
      <c r="AE248" s="381">
        <f t="shared" si="120"/>
        <v>0</v>
      </c>
      <c r="AF248" s="382">
        <f t="shared" si="121"/>
        <v>46</v>
      </c>
      <c r="AH248" s="338" t="str">
        <f>IF($B248=0,0,IF($B248&lt;=18,"L","H"))</f>
        <v>H</v>
      </c>
      <c r="AJ248" s="380" t="str">
        <f t="shared" si="127"/>
        <v xml:space="preserve"> </v>
      </c>
      <c r="AK248" s="380" t="str">
        <f t="shared" si="138"/>
        <v>L</v>
      </c>
      <c r="AL248" s="380" t="str">
        <f t="shared" si="139"/>
        <v>O</v>
      </c>
      <c r="AM248" s="380">
        <f t="shared" si="124"/>
        <v>21</v>
      </c>
      <c r="AN248" s="378">
        <f t="shared" si="113"/>
        <v>21</v>
      </c>
      <c r="AO248" s="377">
        <f t="shared" si="122"/>
        <v>0</v>
      </c>
      <c r="AP248" s="378">
        <f t="shared" si="123"/>
        <v>-183</v>
      </c>
    </row>
    <row r="249" spans="1:42">
      <c r="A249" s="327">
        <f t="shared" si="114"/>
        <v>239</v>
      </c>
      <c r="B249" s="328">
        <f>Data!B249</f>
        <v>34</v>
      </c>
      <c r="D249" s="334">
        <f>IF(AND(B249&gt;0,B249&lt;=12),1,IF(AND(B249&gt;12,B249&lt;=24),2,IF(AND(B249&gt;24,B249&lt;=36),3,0)))</f>
        <v>3</v>
      </c>
      <c r="E249" s="370"/>
      <c r="F249" s="372" t="str">
        <f t="shared" si="131"/>
        <v xml:space="preserve"> </v>
      </c>
      <c r="G249" s="372" t="str">
        <f t="shared" si="132"/>
        <v>L</v>
      </c>
      <c r="H249" s="372" t="str">
        <f t="shared" si="133"/>
        <v>B</v>
      </c>
      <c r="I249" s="372">
        <f t="shared" si="128"/>
        <v>11</v>
      </c>
      <c r="J249" s="371">
        <f t="shared" si="109"/>
        <v>11</v>
      </c>
      <c r="K249" s="370">
        <f t="shared" si="115"/>
        <v>0</v>
      </c>
      <c r="L249" s="371">
        <f t="shared" si="116"/>
        <v>-90</v>
      </c>
      <c r="N249" s="341">
        <f t="shared" si="110"/>
        <v>3</v>
      </c>
      <c r="P249" s="376" t="str">
        <f t="shared" si="125"/>
        <v>T</v>
      </c>
      <c r="Q249" s="376" t="str">
        <f t="shared" si="134"/>
        <v xml:space="preserve"> </v>
      </c>
      <c r="R249" s="376">
        <f t="shared" si="135"/>
        <v>3</v>
      </c>
      <c r="S249" s="376">
        <f t="shared" si="129"/>
        <v>1</v>
      </c>
      <c r="T249" s="374">
        <f t="shared" si="111"/>
        <v>1</v>
      </c>
      <c r="U249" s="373">
        <f t="shared" si="117"/>
        <v>0</v>
      </c>
      <c r="V249" s="374">
        <f t="shared" si="118"/>
        <v>-2</v>
      </c>
      <c r="X249" s="345" t="str">
        <f t="shared" si="119"/>
        <v>A</v>
      </c>
      <c r="Z249" s="385" t="str">
        <f t="shared" si="126"/>
        <v xml:space="preserve"> </v>
      </c>
      <c r="AA249" s="385" t="str">
        <f t="shared" si="136"/>
        <v>W</v>
      </c>
      <c r="AB249" s="385" t="str">
        <f t="shared" si="137"/>
        <v xml:space="preserve"> </v>
      </c>
      <c r="AC249" s="385">
        <f t="shared" si="130"/>
        <v>1</v>
      </c>
      <c r="AD249" s="382">
        <f t="shared" si="112"/>
        <v>0</v>
      </c>
      <c r="AE249" s="381">
        <f t="shared" si="120"/>
        <v>9</v>
      </c>
      <c r="AF249" s="382">
        <f t="shared" si="121"/>
        <v>55</v>
      </c>
      <c r="AH249" s="338" t="str">
        <f>IF($B249=0,0,IF(ISEVEN($B249),"E","O"))</f>
        <v>E</v>
      </c>
      <c r="AJ249" s="380" t="str">
        <f t="shared" si="127"/>
        <v xml:space="preserve"> </v>
      </c>
      <c r="AK249" s="380" t="str">
        <f t="shared" si="138"/>
        <v>L</v>
      </c>
      <c r="AL249" s="380" t="str">
        <f t="shared" si="139"/>
        <v>B</v>
      </c>
      <c r="AM249" s="380">
        <f t="shared" si="124"/>
        <v>22</v>
      </c>
      <c r="AN249" s="378">
        <f t="shared" si="113"/>
        <v>22</v>
      </c>
      <c r="AO249" s="377">
        <f t="shared" si="122"/>
        <v>0</v>
      </c>
      <c r="AP249" s="378">
        <f t="shared" si="123"/>
        <v>-205</v>
      </c>
    </row>
    <row r="250" spans="1:42">
      <c r="A250" s="327">
        <f t="shared" si="114"/>
        <v>240</v>
      </c>
      <c r="B250" s="328">
        <f>Data!B250</f>
        <v>17</v>
      </c>
      <c r="D250" s="334" t="str">
        <f>IF(B250=0,0,IF(MOD(B250,3)=1,"A",IF(MOD(B250,3)=2,"B","C")))</f>
        <v>B</v>
      </c>
      <c r="E250" s="370"/>
      <c r="F250" s="372" t="str">
        <f t="shared" si="131"/>
        <v xml:space="preserve"> </v>
      </c>
      <c r="G250" s="372" t="str">
        <f t="shared" si="132"/>
        <v>W</v>
      </c>
      <c r="H250" s="372" t="str">
        <f t="shared" si="133"/>
        <v xml:space="preserve"> </v>
      </c>
      <c r="I250" s="372">
        <f t="shared" si="128"/>
        <v>1</v>
      </c>
      <c r="J250" s="371">
        <f t="shared" si="109"/>
        <v>0</v>
      </c>
      <c r="K250" s="370">
        <f t="shared" si="115"/>
        <v>33</v>
      </c>
      <c r="L250" s="371">
        <f t="shared" si="116"/>
        <v>-57</v>
      </c>
      <c r="N250" s="341">
        <f t="shared" si="110"/>
        <v>2</v>
      </c>
      <c r="P250" s="376" t="str">
        <f t="shared" si="125"/>
        <v xml:space="preserve"> </v>
      </c>
      <c r="Q250" s="376" t="str">
        <f t="shared" si="134"/>
        <v>L</v>
      </c>
      <c r="R250" s="376">
        <f t="shared" si="135"/>
        <v>2</v>
      </c>
      <c r="S250" s="376">
        <f t="shared" si="129"/>
        <v>2</v>
      </c>
      <c r="T250" s="374">
        <f t="shared" si="111"/>
        <v>2</v>
      </c>
      <c r="U250" s="373">
        <f t="shared" si="117"/>
        <v>0</v>
      </c>
      <c r="V250" s="374">
        <f t="shared" si="118"/>
        <v>-4</v>
      </c>
      <c r="X250" s="345" t="str">
        <f t="shared" si="119"/>
        <v>B</v>
      </c>
      <c r="Z250" s="385" t="str">
        <f t="shared" si="126"/>
        <v xml:space="preserve"> </v>
      </c>
      <c r="AA250" s="385" t="str">
        <f t="shared" si="136"/>
        <v xml:space="preserve"> </v>
      </c>
      <c r="AB250" s="385" t="str">
        <f t="shared" si="137"/>
        <v xml:space="preserve"> </v>
      </c>
      <c r="AC250" s="385">
        <f t="shared" si="130"/>
        <v>1</v>
      </c>
      <c r="AD250" s="382">
        <f t="shared" si="112"/>
        <v>0</v>
      </c>
      <c r="AE250" s="381">
        <f t="shared" si="120"/>
        <v>0</v>
      </c>
      <c r="AF250" s="382">
        <f t="shared" si="121"/>
        <v>55</v>
      </c>
      <c r="AH250" s="338" t="str">
        <f>IF($B250=0,0,INDEX($AS$12:$AT$47,$B250,2))</f>
        <v>B</v>
      </c>
      <c r="AJ250" s="380" t="str">
        <f t="shared" si="127"/>
        <v xml:space="preserve"> </v>
      </c>
      <c r="AK250" s="380" t="str">
        <f t="shared" si="138"/>
        <v>W</v>
      </c>
      <c r="AL250" s="380" t="str">
        <f t="shared" si="139"/>
        <v xml:space="preserve"> </v>
      </c>
      <c r="AM250" s="380">
        <f t="shared" si="124"/>
        <v>21</v>
      </c>
      <c r="AN250" s="378">
        <f t="shared" si="113"/>
        <v>0</v>
      </c>
      <c r="AO250" s="377">
        <f t="shared" si="122"/>
        <v>44</v>
      </c>
      <c r="AP250" s="378">
        <f t="shared" si="123"/>
        <v>-161</v>
      </c>
    </row>
    <row r="251" spans="1:42">
      <c r="A251" s="327">
        <f t="shared" si="114"/>
        <v>241</v>
      </c>
      <c r="B251" s="328">
        <f>Data!B251</f>
        <v>2</v>
      </c>
      <c r="D251" s="334">
        <f>IF(AND(B251&gt;0,B251&lt;=12),1,IF(AND(B251&gt;12,B251&lt;=24),2,IF(AND(B251&gt;24,B251&lt;=36),3,0)))</f>
        <v>1</v>
      </c>
      <c r="E251" s="370"/>
      <c r="F251" s="372" t="str">
        <f t="shared" si="131"/>
        <v>T</v>
      </c>
      <c r="G251" s="372" t="str">
        <f t="shared" si="132"/>
        <v xml:space="preserve"> </v>
      </c>
      <c r="H251" s="372" t="str">
        <f t="shared" si="133"/>
        <v>B</v>
      </c>
      <c r="I251" s="372">
        <f t="shared" si="128"/>
        <v>1</v>
      </c>
      <c r="J251" s="371">
        <f t="shared" si="109"/>
        <v>1</v>
      </c>
      <c r="K251" s="370">
        <f t="shared" si="115"/>
        <v>0</v>
      </c>
      <c r="L251" s="371">
        <f t="shared" si="116"/>
        <v>-58</v>
      </c>
      <c r="N251" s="341">
        <f t="shared" si="110"/>
        <v>1</v>
      </c>
      <c r="P251" s="376" t="str">
        <f t="shared" si="125"/>
        <v xml:space="preserve"> </v>
      </c>
      <c r="Q251" s="376" t="str">
        <f t="shared" si="134"/>
        <v>L</v>
      </c>
      <c r="R251" s="376">
        <f t="shared" si="135"/>
        <v>2</v>
      </c>
      <c r="S251" s="376">
        <f t="shared" si="129"/>
        <v>3</v>
      </c>
      <c r="T251" s="374">
        <f t="shared" si="111"/>
        <v>3</v>
      </c>
      <c r="U251" s="373">
        <f t="shared" si="117"/>
        <v>0</v>
      </c>
      <c r="V251" s="374">
        <f t="shared" si="118"/>
        <v>-7</v>
      </c>
      <c r="X251" s="345" t="str">
        <f t="shared" si="119"/>
        <v>B</v>
      </c>
      <c r="Z251" s="385" t="str">
        <f t="shared" si="126"/>
        <v>T</v>
      </c>
      <c r="AA251" s="385" t="str">
        <f t="shared" si="136"/>
        <v xml:space="preserve"> </v>
      </c>
      <c r="AB251" s="385" t="str">
        <f t="shared" si="137"/>
        <v>B</v>
      </c>
      <c r="AC251" s="385">
        <f t="shared" si="130"/>
        <v>1</v>
      </c>
      <c r="AD251" s="382">
        <f t="shared" si="112"/>
        <v>1</v>
      </c>
      <c r="AE251" s="381">
        <f t="shared" si="120"/>
        <v>0</v>
      </c>
      <c r="AF251" s="382">
        <f t="shared" si="121"/>
        <v>54</v>
      </c>
      <c r="AH251" s="338" t="str">
        <f>IF($B251=0,0,IF($B251&lt;=18,"L","H"))</f>
        <v>L</v>
      </c>
      <c r="AJ251" s="380" t="str">
        <f t="shared" si="127"/>
        <v>T</v>
      </c>
      <c r="AK251" s="380" t="str">
        <f t="shared" si="138"/>
        <v xml:space="preserve"> </v>
      </c>
      <c r="AL251" s="380" t="str">
        <f t="shared" si="139"/>
        <v>O</v>
      </c>
      <c r="AM251" s="380">
        <f t="shared" si="124"/>
        <v>21</v>
      </c>
      <c r="AN251" s="378">
        <f t="shared" si="113"/>
        <v>21</v>
      </c>
      <c r="AO251" s="377">
        <f t="shared" si="122"/>
        <v>0</v>
      </c>
      <c r="AP251" s="378">
        <f t="shared" si="123"/>
        <v>-182</v>
      </c>
    </row>
    <row r="252" spans="1:42">
      <c r="A252" s="327">
        <f t="shared" si="114"/>
        <v>242</v>
      </c>
      <c r="B252" s="328">
        <f>Data!B252</f>
        <v>1</v>
      </c>
      <c r="D252" s="334" t="str">
        <f>IF(B252=0,0,IF(MOD(B252,3)=1,"A",IF(MOD(B252,3)=2,"B","C")))</f>
        <v>A</v>
      </c>
      <c r="E252" s="370"/>
      <c r="F252" s="372" t="str">
        <f t="shared" si="131"/>
        <v xml:space="preserve"> </v>
      </c>
      <c r="G252" s="372" t="str">
        <f t="shared" si="132"/>
        <v>L</v>
      </c>
      <c r="H252" s="372">
        <f t="shared" si="133"/>
        <v>2</v>
      </c>
      <c r="I252" s="372">
        <f t="shared" si="128"/>
        <v>2</v>
      </c>
      <c r="J252" s="371">
        <f t="shared" si="109"/>
        <v>2</v>
      </c>
      <c r="K252" s="370">
        <f t="shared" si="115"/>
        <v>0</v>
      </c>
      <c r="L252" s="371">
        <f t="shared" si="116"/>
        <v>-60</v>
      </c>
      <c r="N252" s="341">
        <f t="shared" si="110"/>
        <v>1</v>
      </c>
      <c r="P252" s="376" t="str">
        <f t="shared" si="125"/>
        <v xml:space="preserve"> </v>
      </c>
      <c r="Q252" s="376" t="str">
        <f t="shared" si="134"/>
        <v>L</v>
      </c>
      <c r="R252" s="376">
        <f t="shared" si="135"/>
        <v>2</v>
      </c>
      <c r="S252" s="376">
        <f t="shared" si="129"/>
        <v>4</v>
      </c>
      <c r="T252" s="374">
        <f t="shared" si="111"/>
        <v>4</v>
      </c>
      <c r="U252" s="373">
        <f t="shared" si="117"/>
        <v>0</v>
      </c>
      <c r="V252" s="374">
        <f t="shared" si="118"/>
        <v>-11</v>
      </c>
      <c r="X252" s="345" t="str">
        <f t="shared" si="119"/>
        <v>A</v>
      </c>
      <c r="Z252" s="385" t="str">
        <f t="shared" si="126"/>
        <v xml:space="preserve"> </v>
      </c>
      <c r="AA252" s="385" t="str">
        <f t="shared" si="136"/>
        <v>L</v>
      </c>
      <c r="AB252" s="385" t="str">
        <f t="shared" si="137"/>
        <v>B</v>
      </c>
      <c r="AC252" s="385">
        <f t="shared" si="130"/>
        <v>2</v>
      </c>
      <c r="AD252" s="382">
        <f t="shared" si="112"/>
        <v>2</v>
      </c>
      <c r="AE252" s="381">
        <f t="shared" si="120"/>
        <v>0</v>
      </c>
      <c r="AF252" s="382">
        <f t="shared" si="121"/>
        <v>52</v>
      </c>
      <c r="AH252" s="338" t="str">
        <f>IF($B252=0,0,IF(ISEVEN($B252),"E","O"))</f>
        <v>O</v>
      </c>
      <c r="AJ252" s="380" t="str">
        <f t="shared" si="127"/>
        <v xml:space="preserve"> </v>
      </c>
      <c r="AK252" s="380" t="str">
        <f t="shared" si="138"/>
        <v>W</v>
      </c>
      <c r="AL252" s="380" t="str">
        <f t="shared" si="139"/>
        <v xml:space="preserve"> </v>
      </c>
      <c r="AM252" s="380">
        <f t="shared" si="124"/>
        <v>20</v>
      </c>
      <c r="AN252" s="378">
        <f t="shared" si="113"/>
        <v>0</v>
      </c>
      <c r="AO252" s="377">
        <f t="shared" si="122"/>
        <v>42</v>
      </c>
      <c r="AP252" s="378">
        <f t="shared" si="123"/>
        <v>-140</v>
      </c>
    </row>
    <row r="253" spans="1:42">
      <c r="A253" s="327">
        <f t="shared" si="114"/>
        <v>243</v>
      </c>
      <c r="B253" s="328">
        <f>Data!B253</f>
        <v>31</v>
      </c>
      <c r="D253" s="334">
        <f>IF(AND(B253&gt;0,B253&lt;=12),1,IF(AND(B253&gt;12,B253&lt;=24),2,IF(AND(B253&gt;24,B253&lt;=36),3,0)))</f>
        <v>3</v>
      </c>
      <c r="E253" s="370"/>
      <c r="F253" s="372" t="str">
        <f t="shared" si="131"/>
        <v xml:space="preserve"> </v>
      </c>
      <c r="G253" s="372" t="str">
        <f t="shared" si="132"/>
        <v>L</v>
      </c>
      <c r="H253" s="372" t="str">
        <f t="shared" si="133"/>
        <v>A</v>
      </c>
      <c r="I253" s="372">
        <f t="shared" si="128"/>
        <v>3</v>
      </c>
      <c r="J253" s="371">
        <f t="shared" si="109"/>
        <v>3</v>
      </c>
      <c r="K253" s="370">
        <f t="shared" si="115"/>
        <v>0</v>
      </c>
      <c r="L253" s="371">
        <f t="shared" si="116"/>
        <v>-63</v>
      </c>
      <c r="N253" s="341">
        <f t="shared" si="110"/>
        <v>3</v>
      </c>
      <c r="P253" s="376" t="str">
        <f t="shared" si="125"/>
        <v xml:space="preserve"> </v>
      </c>
      <c r="Q253" s="376" t="str">
        <f t="shared" si="134"/>
        <v>L</v>
      </c>
      <c r="R253" s="376">
        <f t="shared" si="135"/>
        <v>2</v>
      </c>
      <c r="S253" s="376">
        <f t="shared" si="129"/>
        <v>5</v>
      </c>
      <c r="T253" s="374">
        <f t="shared" si="111"/>
        <v>5</v>
      </c>
      <c r="U253" s="373">
        <f t="shared" si="117"/>
        <v>0</v>
      </c>
      <c r="V253" s="374">
        <f t="shared" si="118"/>
        <v>-16</v>
      </c>
      <c r="X253" s="345" t="str">
        <f t="shared" si="119"/>
        <v>A</v>
      </c>
      <c r="Z253" s="385" t="str">
        <f t="shared" si="126"/>
        <v xml:space="preserve"> </v>
      </c>
      <c r="AA253" s="385" t="str">
        <f t="shared" si="136"/>
        <v>L</v>
      </c>
      <c r="AB253" s="385" t="str">
        <f t="shared" si="137"/>
        <v>A</v>
      </c>
      <c r="AC253" s="385">
        <f t="shared" si="130"/>
        <v>3</v>
      </c>
      <c r="AD253" s="382">
        <f t="shared" si="112"/>
        <v>3</v>
      </c>
      <c r="AE253" s="381">
        <f t="shared" si="120"/>
        <v>0</v>
      </c>
      <c r="AF253" s="382">
        <f t="shared" si="121"/>
        <v>49</v>
      </c>
      <c r="AH253" s="338" t="str">
        <f>IF($B253=0,0,INDEX($AS$12:$AT$47,$B253,2))</f>
        <v>B</v>
      </c>
      <c r="AJ253" s="380" t="str">
        <f t="shared" si="127"/>
        <v>T</v>
      </c>
      <c r="AK253" s="380" t="str">
        <f t="shared" si="138"/>
        <v xml:space="preserve"> </v>
      </c>
      <c r="AL253" s="380" t="str">
        <f t="shared" si="139"/>
        <v>H</v>
      </c>
      <c r="AM253" s="380">
        <f t="shared" si="124"/>
        <v>20</v>
      </c>
      <c r="AN253" s="378">
        <f t="shared" si="113"/>
        <v>20</v>
      </c>
      <c r="AO253" s="377">
        <f t="shared" si="122"/>
        <v>0</v>
      </c>
      <c r="AP253" s="378">
        <f t="shared" si="123"/>
        <v>-160</v>
      </c>
    </row>
    <row r="254" spans="1:42">
      <c r="A254" s="327">
        <f t="shared" si="114"/>
        <v>244</v>
      </c>
      <c r="B254" s="328">
        <f>Data!B254</f>
        <v>27</v>
      </c>
      <c r="D254" s="334" t="str">
        <f>IF(B254=0,0,IF(MOD(B254,3)=1,"A",IF(MOD(B254,3)=2,"B","C")))</f>
        <v>C</v>
      </c>
      <c r="E254" s="370"/>
      <c r="F254" s="372" t="str">
        <f t="shared" si="131"/>
        <v xml:space="preserve"> </v>
      </c>
      <c r="G254" s="372" t="str">
        <f t="shared" si="132"/>
        <v>L</v>
      </c>
      <c r="H254" s="372">
        <f t="shared" si="133"/>
        <v>3</v>
      </c>
      <c r="I254" s="372">
        <f t="shared" si="128"/>
        <v>4</v>
      </c>
      <c r="J254" s="371">
        <f t="shared" si="109"/>
        <v>4</v>
      </c>
      <c r="K254" s="370">
        <f t="shared" si="115"/>
        <v>0</v>
      </c>
      <c r="L254" s="371">
        <f t="shared" si="116"/>
        <v>-67</v>
      </c>
      <c r="N254" s="341">
        <f t="shared" si="110"/>
        <v>3</v>
      </c>
      <c r="P254" s="376" t="str">
        <f t="shared" si="125"/>
        <v xml:space="preserve"> </v>
      </c>
      <c r="Q254" s="376" t="str">
        <f t="shared" si="134"/>
        <v>L</v>
      </c>
      <c r="R254" s="376">
        <f t="shared" si="135"/>
        <v>3</v>
      </c>
      <c r="S254" s="376">
        <f t="shared" si="129"/>
        <v>6</v>
      </c>
      <c r="T254" s="374">
        <f t="shared" si="111"/>
        <v>6</v>
      </c>
      <c r="U254" s="373">
        <f t="shared" si="117"/>
        <v>0</v>
      </c>
      <c r="V254" s="374">
        <f t="shared" si="118"/>
        <v>-22</v>
      </c>
      <c r="X254" s="345" t="str">
        <f t="shared" si="119"/>
        <v>C</v>
      </c>
      <c r="Z254" s="385" t="str">
        <f t="shared" si="126"/>
        <v xml:space="preserve"> </v>
      </c>
      <c r="AA254" s="385" t="str">
        <f t="shared" si="136"/>
        <v>L</v>
      </c>
      <c r="AB254" s="385" t="str">
        <f t="shared" si="137"/>
        <v>A</v>
      </c>
      <c r="AC254" s="385">
        <f t="shared" si="130"/>
        <v>4</v>
      </c>
      <c r="AD254" s="382">
        <f t="shared" si="112"/>
        <v>4</v>
      </c>
      <c r="AE254" s="381">
        <f t="shared" si="120"/>
        <v>0</v>
      </c>
      <c r="AF254" s="382">
        <f t="shared" si="121"/>
        <v>45</v>
      </c>
      <c r="AH254" s="338" t="str">
        <f>IF($B254=0,0,IF($B254&lt;=18,"L","H"))</f>
        <v>H</v>
      </c>
      <c r="AJ254" s="380" t="str">
        <f t="shared" si="127"/>
        <v xml:space="preserve"> </v>
      </c>
      <c r="AK254" s="380" t="str">
        <f t="shared" si="138"/>
        <v>W</v>
      </c>
      <c r="AL254" s="380" t="str">
        <f t="shared" si="139"/>
        <v xml:space="preserve"> </v>
      </c>
      <c r="AM254" s="380">
        <f t="shared" si="124"/>
        <v>19</v>
      </c>
      <c r="AN254" s="378">
        <f t="shared" si="113"/>
        <v>0</v>
      </c>
      <c r="AO254" s="377">
        <f t="shared" si="122"/>
        <v>40</v>
      </c>
      <c r="AP254" s="378">
        <f t="shared" si="123"/>
        <v>-120</v>
      </c>
    </row>
    <row r="255" spans="1:42">
      <c r="A255" s="327">
        <f t="shared" si="114"/>
        <v>245</v>
      </c>
      <c r="B255" s="328">
        <f>Data!B255</f>
        <v>13</v>
      </c>
      <c r="D255" s="334">
        <f>IF(AND(B255&gt;0,B255&lt;=12),1,IF(AND(B255&gt;12,B255&lt;=24),2,IF(AND(B255&gt;24,B255&lt;=36),3,0)))</f>
        <v>2</v>
      </c>
      <c r="E255" s="370"/>
      <c r="F255" s="372" t="str">
        <f t="shared" si="131"/>
        <v xml:space="preserve"> </v>
      </c>
      <c r="G255" s="372" t="str">
        <f t="shared" si="132"/>
        <v>L</v>
      </c>
      <c r="H255" s="372" t="str">
        <f t="shared" si="133"/>
        <v>B</v>
      </c>
      <c r="I255" s="372">
        <f t="shared" si="128"/>
        <v>5</v>
      </c>
      <c r="J255" s="371">
        <f t="shared" si="109"/>
        <v>5</v>
      </c>
      <c r="K255" s="370">
        <f t="shared" si="115"/>
        <v>0</v>
      </c>
      <c r="L255" s="371">
        <f t="shared" si="116"/>
        <v>-72</v>
      </c>
      <c r="N255" s="341">
        <f t="shared" si="110"/>
        <v>2</v>
      </c>
      <c r="P255" s="376" t="str">
        <f t="shared" si="125"/>
        <v xml:space="preserve"> </v>
      </c>
      <c r="Q255" s="376" t="str">
        <f t="shared" si="134"/>
        <v>L</v>
      </c>
      <c r="R255" s="376">
        <f t="shared" si="135"/>
        <v>2</v>
      </c>
      <c r="S255" s="376">
        <f t="shared" si="129"/>
        <v>7</v>
      </c>
      <c r="T255" s="374">
        <f t="shared" si="111"/>
        <v>7</v>
      </c>
      <c r="U255" s="373">
        <f t="shared" si="117"/>
        <v>0</v>
      </c>
      <c r="V255" s="374">
        <f t="shared" si="118"/>
        <v>-29</v>
      </c>
      <c r="X255" s="345" t="str">
        <f t="shared" si="119"/>
        <v>A</v>
      </c>
      <c r="Z255" s="385" t="str">
        <f t="shared" si="126"/>
        <v xml:space="preserve"> </v>
      </c>
      <c r="AA255" s="385" t="str">
        <f t="shared" si="136"/>
        <v>W</v>
      </c>
      <c r="AB255" s="385" t="str">
        <f t="shared" si="137"/>
        <v xml:space="preserve"> </v>
      </c>
      <c r="AC255" s="385">
        <f t="shared" si="130"/>
        <v>1</v>
      </c>
      <c r="AD255" s="382">
        <f t="shared" si="112"/>
        <v>0</v>
      </c>
      <c r="AE255" s="381">
        <f t="shared" si="120"/>
        <v>12</v>
      </c>
      <c r="AF255" s="382">
        <f t="shared" si="121"/>
        <v>57</v>
      </c>
      <c r="AH255" s="338" t="str">
        <f>IF($B255=0,0,IF(ISEVEN($B255),"E","O"))</f>
        <v>O</v>
      </c>
      <c r="AJ255" s="380" t="str">
        <f t="shared" si="127"/>
        <v>T</v>
      </c>
      <c r="AK255" s="380" t="str">
        <f t="shared" si="138"/>
        <v xml:space="preserve"> </v>
      </c>
      <c r="AL255" s="380" t="str">
        <f t="shared" si="139"/>
        <v>B</v>
      </c>
      <c r="AM255" s="380">
        <f t="shared" si="124"/>
        <v>19</v>
      </c>
      <c r="AN255" s="378">
        <f t="shared" si="113"/>
        <v>19</v>
      </c>
      <c r="AO255" s="377">
        <f t="shared" si="122"/>
        <v>0</v>
      </c>
      <c r="AP255" s="378">
        <f t="shared" si="123"/>
        <v>-139</v>
      </c>
    </row>
    <row r="256" spans="1:42">
      <c r="A256" s="327">
        <f t="shared" si="114"/>
        <v>246</v>
      </c>
      <c r="B256" s="328">
        <f>Data!B256</f>
        <v>23</v>
      </c>
      <c r="D256" s="334" t="str">
        <f>IF(B256=0,0,IF(MOD(B256,3)=1,"A",IF(MOD(B256,3)=2,"B","C")))</f>
        <v>B</v>
      </c>
      <c r="E256" s="370"/>
      <c r="F256" s="372" t="str">
        <f t="shared" si="131"/>
        <v xml:space="preserve"> </v>
      </c>
      <c r="G256" s="372" t="str">
        <f t="shared" si="132"/>
        <v>W</v>
      </c>
      <c r="H256" s="372" t="str">
        <f t="shared" si="133"/>
        <v xml:space="preserve"> </v>
      </c>
      <c r="I256" s="372">
        <f t="shared" si="128"/>
        <v>1</v>
      </c>
      <c r="J256" s="371">
        <f t="shared" si="109"/>
        <v>0</v>
      </c>
      <c r="K256" s="370">
        <f t="shared" si="115"/>
        <v>15</v>
      </c>
      <c r="L256" s="371">
        <f t="shared" si="116"/>
        <v>-57</v>
      </c>
      <c r="N256" s="341">
        <f t="shared" si="110"/>
        <v>2</v>
      </c>
      <c r="P256" s="376" t="str">
        <f t="shared" si="125"/>
        <v xml:space="preserve"> </v>
      </c>
      <c r="Q256" s="376" t="str">
        <f t="shared" si="134"/>
        <v>W</v>
      </c>
      <c r="R256" s="376" t="str">
        <f t="shared" si="135"/>
        <v xml:space="preserve"> </v>
      </c>
      <c r="S256" s="376">
        <f t="shared" si="129"/>
        <v>1</v>
      </c>
      <c r="T256" s="374">
        <f t="shared" si="111"/>
        <v>0</v>
      </c>
      <c r="U256" s="373">
        <f t="shared" si="117"/>
        <v>21</v>
      </c>
      <c r="V256" s="374">
        <f t="shared" si="118"/>
        <v>-8</v>
      </c>
      <c r="X256" s="345" t="str">
        <f t="shared" si="119"/>
        <v>B</v>
      </c>
      <c r="Z256" s="385" t="str">
        <f t="shared" si="126"/>
        <v xml:space="preserve"> </v>
      </c>
      <c r="AA256" s="385" t="str">
        <f t="shared" si="136"/>
        <v xml:space="preserve"> </v>
      </c>
      <c r="AB256" s="385" t="str">
        <f t="shared" si="137"/>
        <v xml:space="preserve"> </v>
      </c>
      <c r="AC256" s="385">
        <f t="shared" si="130"/>
        <v>1</v>
      </c>
      <c r="AD256" s="382">
        <f t="shared" si="112"/>
        <v>0</v>
      </c>
      <c r="AE256" s="381">
        <f t="shared" si="120"/>
        <v>0</v>
      </c>
      <c r="AF256" s="382">
        <f t="shared" si="121"/>
        <v>57</v>
      </c>
      <c r="AH256" s="338" t="str">
        <f>IF($B256=0,0,INDEX($AS$12:$AT$47,$B256,2))</f>
        <v>R</v>
      </c>
      <c r="AJ256" s="380" t="str">
        <f t="shared" si="127"/>
        <v xml:space="preserve"> </v>
      </c>
      <c r="AK256" s="380" t="str">
        <f t="shared" si="138"/>
        <v>L</v>
      </c>
      <c r="AL256" s="380" t="str">
        <f t="shared" si="139"/>
        <v>L</v>
      </c>
      <c r="AM256" s="380">
        <f t="shared" si="124"/>
        <v>20</v>
      </c>
      <c r="AN256" s="378">
        <f t="shared" si="113"/>
        <v>20</v>
      </c>
      <c r="AO256" s="377">
        <f t="shared" si="122"/>
        <v>0</v>
      </c>
      <c r="AP256" s="378">
        <f t="shared" si="123"/>
        <v>-159</v>
      </c>
    </row>
    <row r="257" spans="1:42">
      <c r="A257" s="327">
        <f t="shared" si="114"/>
        <v>247</v>
      </c>
      <c r="B257" s="328">
        <f>Data!B257</f>
        <v>33</v>
      </c>
      <c r="D257" s="334">
        <f>IF(AND(B257&gt;0,B257&lt;=12),1,IF(AND(B257&gt;12,B257&lt;=24),2,IF(AND(B257&gt;24,B257&lt;=36),3,0)))</f>
        <v>3</v>
      </c>
      <c r="E257" s="370"/>
      <c r="F257" s="372" t="str">
        <f t="shared" si="131"/>
        <v>T</v>
      </c>
      <c r="G257" s="372" t="str">
        <f t="shared" si="132"/>
        <v xml:space="preserve"> </v>
      </c>
      <c r="H257" s="372" t="str">
        <f t="shared" si="133"/>
        <v>A</v>
      </c>
      <c r="I257" s="372">
        <f t="shared" si="128"/>
        <v>1</v>
      </c>
      <c r="J257" s="371">
        <f t="shared" si="109"/>
        <v>1</v>
      </c>
      <c r="K257" s="370">
        <f t="shared" si="115"/>
        <v>0</v>
      </c>
      <c r="L257" s="371">
        <f t="shared" si="116"/>
        <v>-58</v>
      </c>
      <c r="N257" s="341">
        <f t="shared" si="110"/>
        <v>3</v>
      </c>
      <c r="P257" s="376" t="str">
        <f t="shared" si="125"/>
        <v>T</v>
      </c>
      <c r="Q257" s="376" t="str">
        <f t="shared" si="134"/>
        <v xml:space="preserve"> </v>
      </c>
      <c r="R257" s="376">
        <f t="shared" si="135"/>
        <v>1</v>
      </c>
      <c r="S257" s="376">
        <f t="shared" si="129"/>
        <v>1</v>
      </c>
      <c r="T257" s="374">
        <f t="shared" si="111"/>
        <v>1</v>
      </c>
      <c r="U257" s="373">
        <f t="shared" si="117"/>
        <v>0</v>
      </c>
      <c r="V257" s="374">
        <f t="shared" si="118"/>
        <v>-9</v>
      </c>
      <c r="X257" s="345" t="str">
        <f t="shared" si="119"/>
        <v>C</v>
      </c>
      <c r="Z257" s="385" t="str">
        <f t="shared" si="126"/>
        <v>T</v>
      </c>
      <c r="AA257" s="385" t="str">
        <f t="shared" si="136"/>
        <v xml:space="preserve"> </v>
      </c>
      <c r="AB257" s="385" t="str">
        <f t="shared" si="137"/>
        <v>A</v>
      </c>
      <c r="AC257" s="385">
        <f t="shared" si="130"/>
        <v>1</v>
      </c>
      <c r="AD257" s="382">
        <f t="shared" si="112"/>
        <v>1</v>
      </c>
      <c r="AE257" s="381">
        <f t="shared" si="120"/>
        <v>0</v>
      </c>
      <c r="AF257" s="382">
        <f t="shared" si="121"/>
        <v>56</v>
      </c>
      <c r="AH257" s="338" t="str">
        <f>IF($B257=0,0,IF($B257&lt;=18,"L","H"))</f>
        <v>H</v>
      </c>
      <c r="AJ257" s="380" t="str">
        <f t="shared" si="127"/>
        <v xml:space="preserve"> </v>
      </c>
      <c r="AK257" s="380" t="str">
        <f t="shared" si="138"/>
        <v>L</v>
      </c>
      <c r="AL257" s="380" t="str">
        <f t="shared" si="139"/>
        <v>O</v>
      </c>
      <c r="AM257" s="380">
        <f t="shared" si="124"/>
        <v>21</v>
      </c>
      <c r="AN257" s="378">
        <f t="shared" si="113"/>
        <v>21</v>
      </c>
      <c r="AO257" s="377">
        <f t="shared" si="122"/>
        <v>0</v>
      </c>
      <c r="AP257" s="378">
        <f t="shared" si="123"/>
        <v>-180</v>
      </c>
    </row>
    <row r="258" spans="1:42">
      <c r="A258" s="327">
        <f t="shared" si="114"/>
        <v>248</v>
      </c>
      <c r="B258" s="328">
        <f>Data!B258</f>
        <v>24</v>
      </c>
      <c r="D258" s="334" t="str">
        <f>IF(B258=0,0,IF(MOD(B258,3)=1,"A",IF(MOD(B258,3)=2,"B","C")))</f>
        <v>C</v>
      </c>
      <c r="E258" s="370"/>
      <c r="F258" s="372" t="str">
        <f t="shared" si="131"/>
        <v xml:space="preserve"> </v>
      </c>
      <c r="G258" s="372" t="str">
        <f t="shared" si="132"/>
        <v>L</v>
      </c>
      <c r="H258" s="372">
        <f t="shared" si="133"/>
        <v>3</v>
      </c>
      <c r="I258" s="372">
        <f t="shared" si="128"/>
        <v>2</v>
      </c>
      <c r="J258" s="371">
        <f t="shared" si="109"/>
        <v>2</v>
      </c>
      <c r="K258" s="370">
        <f t="shared" si="115"/>
        <v>0</v>
      </c>
      <c r="L258" s="371">
        <f t="shared" si="116"/>
        <v>-60</v>
      </c>
      <c r="N258" s="341">
        <f t="shared" si="110"/>
        <v>2</v>
      </c>
      <c r="P258" s="376" t="str">
        <f t="shared" si="125"/>
        <v xml:space="preserve"> </v>
      </c>
      <c r="Q258" s="376" t="str">
        <f t="shared" si="134"/>
        <v>L</v>
      </c>
      <c r="R258" s="376">
        <f t="shared" si="135"/>
        <v>3</v>
      </c>
      <c r="S258" s="376">
        <f t="shared" si="129"/>
        <v>2</v>
      </c>
      <c r="T258" s="374">
        <f t="shared" si="111"/>
        <v>2</v>
      </c>
      <c r="U258" s="373">
        <f t="shared" si="117"/>
        <v>0</v>
      </c>
      <c r="V258" s="374">
        <f t="shared" si="118"/>
        <v>-11</v>
      </c>
      <c r="X258" s="345" t="str">
        <f t="shared" si="119"/>
        <v>C</v>
      </c>
      <c r="Z258" s="385" t="str">
        <f t="shared" si="126"/>
        <v xml:space="preserve"> </v>
      </c>
      <c r="AA258" s="385" t="str">
        <f t="shared" si="136"/>
        <v>L</v>
      </c>
      <c r="AB258" s="385" t="str">
        <f t="shared" si="137"/>
        <v>A</v>
      </c>
      <c r="AC258" s="385">
        <f t="shared" si="130"/>
        <v>2</v>
      </c>
      <c r="AD258" s="382">
        <f t="shared" si="112"/>
        <v>2</v>
      </c>
      <c r="AE258" s="381">
        <f t="shared" si="120"/>
        <v>0</v>
      </c>
      <c r="AF258" s="382">
        <f t="shared" si="121"/>
        <v>54</v>
      </c>
      <c r="AH258" s="338" t="str">
        <f>IF($B258=0,0,IF(ISEVEN($B258),"E","O"))</f>
        <v>E</v>
      </c>
      <c r="AJ258" s="380" t="str">
        <f t="shared" si="127"/>
        <v xml:space="preserve"> </v>
      </c>
      <c r="AK258" s="380" t="str">
        <f t="shared" si="138"/>
        <v>L</v>
      </c>
      <c r="AL258" s="380" t="str">
        <f t="shared" si="139"/>
        <v>B</v>
      </c>
      <c r="AM258" s="380">
        <f t="shared" si="124"/>
        <v>22</v>
      </c>
      <c r="AN258" s="378">
        <f t="shared" si="113"/>
        <v>22</v>
      </c>
      <c r="AO258" s="377">
        <f t="shared" si="122"/>
        <v>0</v>
      </c>
      <c r="AP258" s="378">
        <f t="shared" si="123"/>
        <v>-202</v>
      </c>
    </row>
    <row r="259" spans="1:42">
      <c r="A259" s="327">
        <f t="shared" si="114"/>
        <v>249</v>
      </c>
      <c r="B259" s="328">
        <f>Data!B259</f>
        <v>2</v>
      </c>
      <c r="D259" s="334">
        <f>IF(AND(B259&gt;0,B259&lt;=12),1,IF(AND(B259&gt;12,B259&lt;=24),2,IF(AND(B259&gt;24,B259&lt;=36),3,0)))</f>
        <v>1</v>
      </c>
      <c r="E259" s="370"/>
      <c r="F259" s="372" t="str">
        <f t="shared" si="131"/>
        <v xml:space="preserve"> </v>
      </c>
      <c r="G259" s="372" t="str">
        <f t="shared" si="132"/>
        <v>L</v>
      </c>
      <c r="H259" s="372" t="str">
        <f t="shared" si="133"/>
        <v>C</v>
      </c>
      <c r="I259" s="372">
        <f t="shared" si="128"/>
        <v>3</v>
      </c>
      <c r="J259" s="371">
        <f t="shared" si="109"/>
        <v>3</v>
      </c>
      <c r="K259" s="370">
        <f t="shared" si="115"/>
        <v>0</v>
      </c>
      <c r="L259" s="371">
        <f t="shared" si="116"/>
        <v>-63</v>
      </c>
      <c r="N259" s="341">
        <f t="shared" si="110"/>
        <v>1</v>
      </c>
      <c r="P259" s="376" t="str">
        <f t="shared" si="125"/>
        <v xml:space="preserve"> </v>
      </c>
      <c r="Q259" s="376" t="str">
        <f t="shared" si="134"/>
        <v>L</v>
      </c>
      <c r="R259" s="376">
        <f t="shared" si="135"/>
        <v>3</v>
      </c>
      <c r="S259" s="376">
        <f t="shared" si="129"/>
        <v>3</v>
      </c>
      <c r="T259" s="374">
        <f t="shared" si="111"/>
        <v>3</v>
      </c>
      <c r="U259" s="373">
        <f t="shared" si="117"/>
        <v>0</v>
      </c>
      <c r="V259" s="374">
        <f t="shared" si="118"/>
        <v>-14</v>
      </c>
      <c r="X259" s="345" t="str">
        <f t="shared" si="119"/>
        <v>B</v>
      </c>
      <c r="Z259" s="385" t="str">
        <f t="shared" si="126"/>
        <v xml:space="preserve"> </v>
      </c>
      <c r="AA259" s="385" t="str">
        <f t="shared" si="136"/>
        <v>L</v>
      </c>
      <c r="AB259" s="385" t="str">
        <f t="shared" si="137"/>
        <v>C</v>
      </c>
      <c r="AC259" s="385">
        <f t="shared" si="130"/>
        <v>3</v>
      </c>
      <c r="AD259" s="382">
        <f t="shared" si="112"/>
        <v>3</v>
      </c>
      <c r="AE259" s="381">
        <f t="shared" si="120"/>
        <v>0</v>
      </c>
      <c r="AF259" s="382">
        <f t="shared" si="121"/>
        <v>51</v>
      </c>
      <c r="AH259" s="338" t="str">
        <f>IF($B259=0,0,INDEX($AS$12:$AT$47,$B259,2))</f>
        <v>B</v>
      </c>
      <c r="AJ259" s="380" t="str">
        <f t="shared" si="127"/>
        <v xml:space="preserve"> </v>
      </c>
      <c r="AK259" s="380" t="str">
        <f t="shared" si="138"/>
        <v>W</v>
      </c>
      <c r="AL259" s="380" t="str">
        <f t="shared" si="139"/>
        <v xml:space="preserve"> </v>
      </c>
      <c r="AM259" s="380">
        <f t="shared" si="124"/>
        <v>21</v>
      </c>
      <c r="AN259" s="378">
        <f t="shared" si="113"/>
        <v>0</v>
      </c>
      <c r="AO259" s="377">
        <f t="shared" si="122"/>
        <v>44</v>
      </c>
      <c r="AP259" s="378">
        <f t="shared" si="123"/>
        <v>-158</v>
      </c>
    </row>
    <row r="260" spans="1:42">
      <c r="A260" s="327">
        <f t="shared" si="114"/>
        <v>250</v>
      </c>
      <c r="B260" s="328">
        <f>Data!B260</f>
        <v>21</v>
      </c>
      <c r="D260" s="334" t="str">
        <f>IF(B260=0,0,IF(MOD(B260,3)=1,"A",IF(MOD(B260,3)=2,"B","C")))</f>
        <v>C</v>
      </c>
      <c r="E260" s="370"/>
      <c r="F260" s="372" t="str">
        <f t="shared" si="131"/>
        <v xml:space="preserve"> </v>
      </c>
      <c r="G260" s="372" t="str">
        <f t="shared" si="132"/>
        <v>W</v>
      </c>
      <c r="H260" s="372" t="str">
        <f t="shared" si="133"/>
        <v xml:space="preserve"> </v>
      </c>
      <c r="I260" s="372">
        <f t="shared" si="128"/>
        <v>1</v>
      </c>
      <c r="J260" s="371">
        <f t="shared" si="109"/>
        <v>0</v>
      </c>
      <c r="K260" s="370">
        <f t="shared" si="115"/>
        <v>9</v>
      </c>
      <c r="L260" s="371">
        <f t="shared" si="116"/>
        <v>-54</v>
      </c>
      <c r="N260" s="341">
        <f t="shared" si="110"/>
        <v>2</v>
      </c>
      <c r="P260" s="376" t="str">
        <f t="shared" si="125"/>
        <v xml:space="preserve"> </v>
      </c>
      <c r="Q260" s="376" t="str">
        <f t="shared" si="134"/>
        <v>L</v>
      </c>
      <c r="R260" s="376">
        <f t="shared" si="135"/>
        <v>2</v>
      </c>
      <c r="S260" s="376">
        <f t="shared" si="129"/>
        <v>4</v>
      </c>
      <c r="T260" s="374">
        <f t="shared" si="111"/>
        <v>4</v>
      </c>
      <c r="U260" s="373">
        <f t="shared" si="117"/>
        <v>0</v>
      </c>
      <c r="V260" s="374">
        <f t="shared" si="118"/>
        <v>-18</v>
      </c>
      <c r="X260" s="345" t="str">
        <f t="shared" si="119"/>
        <v>C</v>
      </c>
      <c r="Z260" s="385" t="str">
        <f t="shared" si="126"/>
        <v xml:space="preserve"> </v>
      </c>
      <c r="AA260" s="385" t="str">
        <f t="shared" si="136"/>
        <v>W</v>
      </c>
      <c r="AB260" s="385" t="str">
        <f t="shared" si="137"/>
        <v xml:space="preserve"> </v>
      </c>
      <c r="AC260" s="385">
        <f t="shared" si="130"/>
        <v>1</v>
      </c>
      <c r="AD260" s="382">
        <f t="shared" si="112"/>
        <v>0</v>
      </c>
      <c r="AE260" s="381">
        <f t="shared" si="120"/>
        <v>9</v>
      </c>
      <c r="AF260" s="382">
        <f t="shared" si="121"/>
        <v>60</v>
      </c>
      <c r="AH260" s="338" t="str">
        <f>IF($B260=0,0,IF($B260&lt;=18,"L","H"))</f>
        <v>H</v>
      </c>
      <c r="AJ260" s="380" t="str">
        <f t="shared" si="127"/>
        <v xml:space="preserve"> </v>
      </c>
      <c r="AK260" s="380" t="str">
        <f t="shared" si="138"/>
        <v xml:space="preserve"> </v>
      </c>
      <c r="AL260" s="380" t="str">
        <f t="shared" si="139"/>
        <v xml:space="preserve"> </v>
      </c>
      <c r="AM260" s="380">
        <f t="shared" si="124"/>
        <v>21</v>
      </c>
      <c r="AN260" s="378">
        <f t="shared" si="113"/>
        <v>0</v>
      </c>
      <c r="AO260" s="377">
        <f t="shared" si="122"/>
        <v>0</v>
      </c>
      <c r="AP260" s="378">
        <f t="shared" si="123"/>
        <v>-158</v>
      </c>
    </row>
    <row r="261" spans="1:42">
      <c r="A261" s="327">
        <f t="shared" si="114"/>
        <v>251</v>
      </c>
      <c r="B261" s="328">
        <f>Data!B261</f>
        <v>19</v>
      </c>
      <c r="D261" s="334">
        <f>IF(AND(B261&gt;0,B261&lt;=12),1,IF(AND(B261&gt;12,B261&lt;=24),2,IF(AND(B261&gt;24,B261&lt;=36),3,0)))</f>
        <v>2</v>
      </c>
      <c r="E261" s="370"/>
      <c r="F261" s="372" t="str">
        <f t="shared" si="131"/>
        <v xml:space="preserve"> </v>
      </c>
      <c r="G261" s="372" t="str">
        <f t="shared" si="132"/>
        <v xml:space="preserve"> </v>
      </c>
      <c r="H261" s="372" t="str">
        <f t="shared" si="133"/>
        <v xml:space="preserve"> </v>
      </c>
      <c r="I261" s="372">
        <f t="shared" si="128"/>
        <v>1</v>
      </c>
      <c r="J261" s="371">
        <f t="shared" si="109"/>
        <v>0</v>
      </c>
      <c r="K261" s="370">
        <f t="shared" si="115"/>
        <v>0</v>
      </c>
      <c r="L261" s="371">
        <f t="shared" si="116"/>
        <v>-54</v>
      </c>
      <c r="N261" s="341">
        <f t="shared" si="110"/>
        <v>2</v>
      </c>
      <c r="P261" s="376" t="str">
        <f t="shared" si="125"/>
        <v xml:space="preserve"> </v>
      </c>
      <c r="Q261" s="376" t="str">
        <f t="shared" si="134"/>
        <v>W</v>
      </c>
      <c r="R261" s="376" t="str">
        <f t="shared" si="135"/>
        <v xml:space="preserve"> </v>
      </c>
      <c r="S261" s="376">
        <f t="shared" si="129"/>
        <v>1</v>
      </c>
      <c r="T261" s="374">
        <f t="shared" si="111"/>
        <v>0</v>
      </c>
      <c r="U261" s="373">
        <f t="shared" si="117"/>
        <v>12</v>
      </c>
      <c r="V261" s="374">
        <f t="shared" si="118"/>
        <v>-6</v>
      </c>
      <c r="X261" s="345" t="str">
        <f t="shared" si="119"/>
        <v>A</v>
      </c>
      <c r="Z261" s="385" t="str">
        <f t="shared" si="126"/>
        <v xml:space="preserve"> </v>
      </c>
      <c r="AA261" s="385" t="str">
        <f t="shared" si="136"/>
        <v xml:space="preserve"> </v>
      </c>
      <c r="AB261" s="385" t="str">
        <f t="shared" si="137"/>
        <v xml:space="preserve"> </v>
      </c>
      <c r="AC261" s="385">
        <f t="shared" si="130"/>
        <v>1</v>
      </c>
      <c r="AD261" s="382">
        <f t="shared" si="112"/>
        <v>0</v>
      </c>
      <c r="AE261" s="381">
        <f t="shared" si="120"/>
        <v>0</v>
      </c>
      <c r="AF261" s="382">
        <f t="shared" si="121"/>
        <v>60</v>
      </c>
      <c r="AH261" s="338" t="str">
        <f>IF($B261=0,0,IF(ISEVEN($B261),"E","O"))</f>
        <v>O</v>
      </c>
      <c r="AJ261" s="380" t="str">
        <f t="shared" si="127"/>
        <v xml:space="preserve"> </v>
      </c>
      <c r="AK261" s="380" t="str">
        <f t="shared" si="138"/>
        <v xml:space="preserve"> </v>
      </c>
      <c r="AL261" s="380" t="str">
        <f t="shared" si="139"/>
        <v xml:space="preserve"> </v>
      </c>
      <c r="AM261" s="380">
        <f t="shared" si="124"/>
        <v>21</v>
      </c>
      <c r="AN261" s="378">
        <f t="shared" si="113"/>
        <v>0</v>
      </c>
      <c r="AO261" s="377">
        <f t="shared" si="122"/>
        <v>0</v>
      </c>
      <c r="AP261" s="378">
        <f t="shared" si="123"/>
        <v>-158</v>
      </c>
    </row>
    <row r="262" spans="1:42">
      <c r="A262" s="327">
        <f t="shared" si="114"/>
        <v>252</v>
      </c>
      <c r="B262" s="328">
        <f>Data!B262</f>
        <v>7</v>
      </c>
      <c r="D262" s="334" t="str">
        <f>IF(B262=0,0,IF(MOD(B262,3)=1,"A",IF(MOD(B262,3)=2,"B","C")))</f>
        <v>A</v>
      </c>
      <c r="E262" s="370"/>
      <c r="F262" s="372" t="str">
        <f t="shared" si="131"/>
        <v>T</v>
      </c>
      <c r="G262" s="372" t="str">
        <f t="shared" si="132"/>
        <v xml:space="preserve"> </v>
      </c>
      <c r="H262" s="372">
        <f t="shared" si="133"/>
        <v>3</v>
      </c>
      <c r="I262" s="372">
        <f t="shared" si="128"/>
        <v>1</v>
      </c>
      <c r="J262" s="371">
        <f t="shared" si="109"/>
        <v>1</v>
      </c>
      <c r="K262" s="370">
        <f t="shared" si="115"/>
        <v>0</v>
      </c>
      <c r="L262" s="371">
        <f t="shared" si="116"/>
        <v>-55</v>
      </c>
      <c r="N262" s="341">
        <f t="shared" si="110"/>
        <v>1</v>
      </c>
      <c r="P262" s="376" t="str">
        <f t="shared" si="125"/>
        <v>T</v>
      </c>
      <c r="Q262" s="376" t="str">
        <f t="shared" si="134"/>
        <v xml:space="preserve"> </v>
      </c>
      <c r="R262" s="376">
        <f t="shared" si="135"/>
        <v>3</v>
      </c>
      <c r="S262" s="376">
        <f t="shared" si="129"/>
        <v>1</v>
      </c>
      <c r="T262" s="374">
        <f t="shared" si="111"/>
        <v>1</v>
      </c>
      <c r="U262" s="373">
        <f t="shared" si="117"/>
        <v>0</v>
      </c>
      <c r="V262" s="374">
        <f t="shared" si="118"/>
        <v>-7</v>
      </c>
      <c r="X262" s="345" t="str">
        <f t="shared" si="119"/>
        <v>A</v>
      </c>
      <c r="Z262" s="385" t="str">
        <f t="shared" si="126"/>
        <v>T</v>
      </c>
      <c r="AA262" s="385" t="str">
        <f t="shared" si="136"/>
        <v xml:space="preserve"> </v>
      </c>
      <c r="AB262" s="385" t="str">
        <f t="shared" si="137"/>
        <v>C</v>
      </c>
      <c r="AC262" s="385">
        <f t="shared" si="130"/>
        <v>1</v>
      </c>
      <c r="AD262" s="382">
        <f t="shared" si="112"/>
        <v>1</v>
      </c>
      <c r="AE262" s="381">
        <f t="shared" si="120"/>
        <v>0</v>
      </c>
      <c r="AF262" s="382">
        <f t="shared" si="121"/>
        <v>59</v>
      </c>
      <c r="AH262" s="338" t="str">
        <f>IF($B262=0,0,INDEX($AS$12:$AT$47,$B262,2))</f>
        <v>R</v>
      </c>
      <c r="AJ262" s="380" t="str">
        <f t="shared" si="127"/>
        <v xml:space="preserve"> </v>
      </c>
      <c r="AK262" s="380" t="str">
        <f t="shared" si="138"/>
        <v xml:space="preserve"> </v>
      </c>
      <c r="AL262" s="380" t="str">
        <f t="shared" si="139"/>
        <v xml:space="preserve"> </v>
      </c>
      <c r="AM262" s="380">
        <f t="shared" si="124"/>
        <v>21</v>
      </c>
      <c r="AN262" s="378">
        <f t="shared" si="113"/>
        <v>0</v>
      </c>
      <c r="AO262" s="377">
        <f t="shared" si="122"/>
        <v>0</v>
      </c>
      <c r="AP262" s="378">
        <f t="shared" si="123"/>
        <v>-158</v>
      </c>
    </row>
    <row r="263" spans="1:42">
      <c r="A263" s="327">
        <f t="shared" si="114"/>
        <v>253</v>
      </c>
      <c r="B263" s="328">
        <f>Data!B263</f>
        <v>10</v>
      </c>
      <c r="D263" s="334">
        <f>IF(AND(B263&gt;0,B263&lt;=12),1,IF(AND(B263&gt;12,B263&lt;=24),2,IF(AND(B263&gt;24,B263&lt;=36),3,0)))</f>
        <v>1</v>
      </c>
      <c r="E263" s="370"/>
      <c r="F263" s="372" t="str">
        <f t="shared" si="131"/>
        <v xml:space="preserve"> </v>
      </c>
      <c r="G263" s="372" t="str">
        <f t="shared" si="132"/>
        <v>L</v>
      </c>
      <c r="H263" s="372" t="str">
        <f t="shared" si="133"/>
        <v>C</v>
      </c>
      <c r="I263" s="372">
        <f t="shared" si="128"/>
        <v>2</v>
      </c>
      <c r="J263" s="371">
        <f t="shared" si="109"/>
        <v>2</v>
      </c>
      <c r="K263" s="370">
        <f t="shared" si="115"/>
        <v>0</v>
      </c>
      <c r="L263" s="371">
        <f t="shared" si="116"/>
        <v>-57</v>
      </c>
      <c r="N263" s="341">
        <f t="shared" si="110"/>
        <v>1</v>
      </c>
      <c r="P263" s="376" t="str">
        <f t="shared" si="125"/>
        <v xml:space="preserve"> </v>
      </c>
      <c r="Q263" s="376" t="str">
        <f t="shared" si="134"/>
        <v>L</v>
      </c>
      <c r="R263" s="376">
        <f t="shared" si="135"/>
        <v>2</v>
      </c>
      <c r="S263" s="376">
        <f t="shared" si="129"/>
        <v>2</v>
      </c>
      <c r="T263" s="374">
        <f t="shared" si="111"/>
        <v>2</v>
      </c>
      <c r="U263" s="373">
        <f t="shared" si="117"/>
        <v>0</v>
      </c>
      <c r="V263" s="374">
        <f t="shared" si="118"/>
        <v>-9</v>
      </c>
      <c r="X263" s="345" t="str">
        <f t="shared" si="119"/>
        <v>A</v>
      </c>
      <c r="Z263" s="385" t="str">
        <f t="shared" si="126"/>
        <v xml:space="preserve"> </v>
      </c>
      <c r="AA263" s="385" t="str">
        <f t="shared" si="136"/>
        <v>L</v>
      </c>
      <c r="AB263" s="385" t="str">
        <f t="shared" si="137"/>
        <v>C</v>
      </c>
      <c r="AC263" s="385">
        <f t="shared" si="130"/>
        <v>2</v>
      </c>
      <c r="AD263" s="382">
        <f t="shared" si="112"/>
        <v>2</v>
      </c>
      <c r="AE263" s="381">
        <f t="shared" si="120"/>
        <v>0</v>
      </c>
      <c r="AF263" s="382">
        <f t="shared" si="121"/>
        <v>57</v>
      </c>
      <c r="AH263" s="338" t="str">
        <f>IF($B263=0,0,IF($B263&lt;=18,"L","H"))</f>
        <v>L</v>
      </c>
      <c r="AJ263" s="380" t="str">
        <f t="shared" si="127"/>
        <v>T</v>
      </c>
      <c r="AK263" s="380" t="str">
        <f t="shared" si="138"/>
        <v xml:space="preserve"> </v>
      </c>
      <c r="AL263" s="380" t="str">
        <f t="shared" si="139"/>
        <v>E</v>
      </c>
      <c r="AM263" s="380">
        <f t="shared" si="124"/>
        <v>21</v>
      </c>
      <c r="AN263" s="378">
        <f t="shared" si="113"/>
        <v>21</v>
      </c>
      <c r="AO263" s="377">
        <f t="shared" si="122"/>
        <v>0</v>
      </c>
      <c r="AP263" s="378">
        <f t="shared" si="123"/>
        <v>-179</v>
      </c>
    </row>
    <row r="264" spans="1:42">
      <c r="A264" s="327">
        <f t="shared" si="114"/>
        <v>254</v>
      </c>
      <c r="B264" s="328">
        <f>Data!B264</f>
        <v>6</v>
      </c>
      <c r="D264" s="334" t="str">
        <f>IF(B264=0,0,IF(MOD(B264,3)=1,"A",IF(MOD(B264,3)=2,"B","C")))</f>
        <v>C</v>
      </c>
      <c r="E264" s="370"/>
      <c r="F264" s="372" t="str">
        <f t="shared" si="131"/>
        <v xml:space="preserve"> </v>
      </c>
      <c r="G264" s="372" t="str">
        <f t="shared" si="132"/>
        <v>W</v>
      </c>
      <c r="H264" s="372" t="str">
        <f t="shared" si="133"/>
        <v xml:space="preserve"> </v>
      </c>
      <c r="I264" s="372">
        <f t="shared" si="128"/>
        <v>1</v>
      </c>
      <c r="J264" s="371">
        <f t="shared" si="109"/>
        <v>0</v>
      </c>
      <c r="K264" s="370">
        <f t="shared" si="115"/>
        <v>6</v>
      </c>
      <c r="L264" s="371">
        <f t="shared" si="116"/>
        <v>-51</v>
      </c>
      <c r="N264" s="341">
        <f t="shared" si="110"/>
        <v>1</v>
      </c>
      <c r="P264" s="376" t="str">
        <f t="shared" si="125"/>
        <v xml:space="preserve"> </v>
      </c>
      <c r="Q264" s="376" t="str">
        <f t="shared" si="134"/>
        <v>L</v>
      </c>
      <c r="R264" s="376">
        <f t="shared" si="135"/>
        <v>1</v>
      </c>
      <c r="S264" s="376">
        <f t="shared" si="129"/>
        <v>3</v>
      </c>
      <c r="T264" s="374">
        <f t="shared" si="111"/>
        <v>3</v>
      </c>
      <c r="U264" s="373">
        <f t="shared" si="117"/>
        <v>0</v>
      </c>
      <c r="V264" s="374">
        <f t="shared" si="118"/>
        <v>-12</v>
      </c>
      <c r="X264" s="345" t="str">
        <f t="shared" si="119"/>
        <v>C</v>
      </c>
      <c r="Z264" s="385" t="str">
        <f t="shared" si="126"/>
        <v xml:space="preserve"> </v>
      </c>
      <c r="AA264" s="385" t="str">
        <f t="shared" si="136"/>
        <v>W</v>
      </c>
      <c r="AB264" s="385" t="str">
        <f t="shared" si="137"/>
        <v xml:space="preserve"> </v>
      </c>
      <c r="AC264" s="385">
        <f t="shared" si="130"/>
        <v>1</v>
      </c>
      <c r="AD264" s="382">
        <f t="shared" si="112"/>
        <v>0</v>
      </c>
      <c r="AE264" s="381">
        <f t="shared" si="120"/>
        <v>6</v>
      </c>
      <c r="AF264" s="382">
        <f t="shared" si="121"/>
        <v>63</v>
      </c>
      <c r="AH264" s="338" t="str">
        <f>IF($B264=0,0,IF(ISEVEN($B264),"E","O"))</f>
        <v>E</v>
      </c>
      <c r="AJ264" s="380" t="str">
        <f t="shared" si="127"/>
        <v xml:space="preserve"> </v>
      </c>
      <c r="AK264" s="380" t="str">
        <f t="shared" si="138"/>
        <v>W</v>
      </c>
      <c r="AL264" s="380" t="str">
        <f t="shared" si="139"/>
        <v xml:space="preserve"> </v>
      </c>
      <c r="AM264" s="380">
        <f t="shared" si="124"/>
        <v>20</v>
      </c>
      <c r="AN264" s="378">
        <f t="shared" si="113"/>
        <v>0</v>
      </c>
      <c r="AO264" s="377">
        <f t="shared" si="122"/>
        <v>42</v>
      </c>
      <c r="AP264" s="378">
        <f t="shared" si="123"/>
        <v>-137</v>
      </c>
    </row>
    <row r="265" spans="1:42">
      <c r="A265" s="327">
        <f t="shared" si="114"/>
        <v>255</v>
      </c>
      <c r="B265" s="328">
        <f>Data!B265</f>
        <v>13</v>
      </c>
      <c r="D265" s="334">
        <f>IF(AND(B265&gt;0,B265&lt;=12),1,IF(AND(B265&gt;12,B265&lt;=24),2,IF(AND(B265&gt;24,B265&lt;=36),3,0)))</f>
        <v>2</v>
      </c>
      <c r="E265" s="370"/>
      <c r="F265" s="372" t="str">
        <f t="shared" si="131"/>
        <v>T</v>
      </c>
      <c r="G265" s="372" t="str">
        <f t="shared" si="132"/>
        <v xml:space="preserve"> </v>
      </c>
      <c r="H265" s="372" t="str">
        <f t="shared" si="133"/>
        <v>C</v>
      </c>
      <c r="I265" s="372">
        <f t="shared" si="128"/>
        <v>1</v>
      </c>
      <c r="J265" s="371">
        <f t="shared" si="109"/>
        <v>1</v>
      </c>
      <c r="K265" s="370">
        <f t="shared" si="115"/>
        <v>0</v>
      </c>
      <c r="L265" s="371">
        <f t="shared" si="116"/>
        <v>-52</v>
      </c>
      <c r="N265" s="341">
        <f t="shared" si="110"/>
        <v>2</v>
      </c>
      <c r="P265" s="376" t="str">
        <f t="shared" si="125"/>
        <v xml:space="preserve"> </v>
      </c>
      <c r="Q265" s="376" t="str">
        <f t="shared" si="134"/>
        <v>L</v>
      </c>
      <c r="R265" s="376">
        <f t="shared" si="135"/>
        <v>2</v>
      </c>
      <c r="S265" s="376">
        <f t="shared" si="129"/>
        <v>4</v>
      </c>
      <c r="T265" s="374">
        <f t="shared" si="111"/>
        <v>4</v>
      </c>
      <c r="U265" s="373">
        <f t="shared" si="117"/>
        <v>0</v>
      </c>
      <c r="V265" s="374">
        <f t="shared" si="118"/>
        <v>-16</v>
      </c>
      <c r="X265" s="345" t="str">
        <f t="shared" si="119"/>
        <v>A</v>
      </c>
      <c r="Z265" s="385" t="str">
        <f t="shared" si="126"/>
        <v>T</v>
      </c>
      <c r="AA265" s="385" t="str">
        <f t="shared" si="136"/>
        <v xml:space="preserve"> </v>
      </c>
      <c r="AB265" s="385" t="str">
        <f t="shared" si="137"/>
        <v>C</v>
      </c>
      <c r="AC265" s="385">
        <f t="shared" si="130"/>
        <v>1</v>
      </c>
      <c r="AD265" s="382">
        <f t="shared" si="112"/>
        <v>1</v>
      </c>
      <c r="AE265" s="381">
        <f t="shared" si="120"/>
        <v>0</v>
      </c>
      <c r="AF265" s="382">
        <f t="shared" si="121"/>
        <v>62</v>
      </c>
      <c r="AH265" s="338" t="str">
        <f>IF($B265=0,0,INDEX($AS$12:$AT$47,$B265,2))</f>
        <v>B</v>
      </c>
      <c r="AJ265" s="380" t="str">
        <f t="shared" si="127"/>
        <v xml:space="preserve"> </v>
      </c>
      <c r="AK265" s="380" t="str">
        <f t="shared" si="138"/>
        <v xml:space="preserve"> </v>
      </c>
      <c r="AL265" s="380" t="str">
        <f t="shared" si="139"/>
        <v xml:space="preserve"> </v>
      </c>
      <c r="AM265" s="380">
        <f t="shared" si="124"/>
        <v>20</v>
      </c>
      <c r="AN265" s="378">
        <f t="shared" si="113"/>
        <v>0</v>
      </c>
      <c r="AO265" s="377">
        <f t="shared" si="122"/>
        <v>0</v>
      </c>
      <c r="AP265" s="378">
        <f t="shared" si="123"/>
        <v>-137</v>
      </c>
    </row>
    <row r="266" spans="1:42">
      <c r="A266" s="327">
        <f t="shared" si="114"/>
        <v>256</v>
      </c>
      <c r="B266" s="328">
        <f>Data!B266</f>
        <v>32</v>
      </c>
      <c r="D266" s="334" t="str">
        <f>IF(B266=0,0,IF(MOD(B266,3)=1,"A",IF(MOD(B266,3)=2,"B","C")))</f>
        <v>B</v>
      </c>
      <c r="E266" s="370"/>
      <c r="F266" s="372" t="str">
        <f t="shared" si="131"/>
        <v xml:space="preserve"> </v>
      </c>
      <c r="G266" s="372" t="str">
        <f t="shared" si="132"/>
        <v>L</v>
      </c>
      <c r="H266" s="372">
        <f t="shared" si="133"/>
        <v>2</v>
      </c>
      <c r="I266" s="372">
        <f t="shared" si="128"/>
        <v>2</v>
      </c>
      <c r="J266" s="371">
        <f t="shared" si="109"/>
        <v>2</v>
      </c>
      <c r="K266" s="370">
        <f t="shared" si="115"/>
        <v>0</v>
      </c>
      <c r="L266" s="371">
        <f t="shared" si="116"/>
        <v>-54</v>
      </c>
      <c r="N266" s="341">
        <f t="shared" si="110"/>
        <v>3</v>
      </c>
      <c r="P266" s="376" t="str">
        <f t="shared" si="125"/>
        <v xml:space="preserve"> </v>
      </c>
      <c r="Q266" s="376" t="str">
        <f t="shared" si="134"/>
        <v>L</v>
      </c>
      <c r="R266" s="376">
        <f t="shared" si="135"/>
        <v>2</v>
      </c>
      <c r="S266" s="376">
        <f t="shared" si="129"/>
        <v>5</v>
      </c>
      <c r="T266" s="374">
        <f t="shared" si="111"/>
        <v>5</v>
      </c>
      <c r="U266" s="373">
        <f t="shared" si="117"/>
        <v>0</v>
      </c>
      <c r="V266" s="374">
        <f t="shared" si="118"/>
        <v>-21</v>
      </c>
      <c r="X266" s="345" t="str">
        <f t="shared" si="119"/>
        <v>B</v>
      </c>
      <c r="Z266" s="385" t="str">
        <f t="shared" si="126"/>
        <v xml:space="preserve"> </v>
      </c>
      <c r="AA266" s="385" t="str">
        <f t="shared" si="136"/>
        <v>L</v>
      </c>
      <c r="AB266" s="385" t="str">
        <f t="shared" si="137"/>
        <v>A</v>
      </c>
      <c r="AC266" s="385">
        <f t="shared" si="130"/>
        <v>2</v>
      </c>
      <c r="AD266" s="382">
        <f t="shared" si="112"/>
        <v>2</v>
      </c>
      <c r="AE266" s="381">
        <f t="shared" si="120"/>
        <v>0</v>
      </c>
      <c r="AF266" s="382">
        <f t="shared" si="121"/>
        <v>60</v>
      </c>
      <c r="AH266" s="338" t="str">
        <f>IF($B266=0,0,IF($B266&lt;=18,"L","H"))</f>
        <v>H</v>
      </c>
      <c r="AJ266" s="380" t="str">
        <f t="shared" si="127"/>
        <v xml:space="preserve"> </v>
      </c>
      <c r="AK266" s="380" t="str">
        <f t="shared" si="138"/>
        <v xml:space="preserve"> </v>
      </c>
      <c r="AL266" s="380" t="str">
        <f t="shared" si="139"/>
        <v xml:space="preserve"> </v>
      </c>
      <c r="AM266" s="380">
        <f t="shared" si="124"/>
        <v>20</v>
      </c>
      <c r="AN266" s="378">
        <f t="shared" si="113"/>
        <v>0</v>
      </c>
      <c r="AO266" s="377">
        <f t="shared" si="122"/>
        <v>0</v>
      </c>
      <c r="AP266" s="378">
        <f t="shared" si="123"/>
        <v>-137</v>
      </c>
    </row>
    <row r="267" spans="1:42">
      <c r="A267" s="327">
        <f t="shared" si="114"/>
        <v>257</v>
      </c>
      <c r="B267" s="328">
        <f>Data!B267</f>
        <v>22</v>
      </c>
      <c r="D267" s="334">
        <f>IF(AND(B267&gt;0,B267&lt;=12),1,IF(AND(B267&gt;12,B267&lt;=24),2,IF(AND(B267&gt;24,B267&lt;=36),3,0)))</f>
        <v>2</v>
      </c>
      <c r="E267" s="370"/>
      <c r="F267" s="372" t="str">
        <f t="shared" si="131"/>
        <v xml:space="preserve"> </v>
      </c>
      <c r="G267" s="372" t="str">
        <f t="shared" si="132"/>
        <v>W</v>
      </c>
      <c r="H267" s="372" t="str">
        <f t="shared" si="133"/>
        <v xml:space="preserve"> </v>
      </c>
      <c r="I267" s="372">
        <f t="shared" si="128"/>
        <v>1</v>
      </c>
      <c r="J267" s="371">
        <f t="shared" si="109"/>
        <v>0</v>
      </c>
      <c r="K267" s="370">
        <f t="shared" si="115"/>
        <v>6</v>
      </c>
      <c r="L267" s="371">
        <f t="shared" si="116"/>
        <v>-48</v>
      </c>
      <c r="N267" s="341">
        <f t="shared" si="110"/>
        <v>2</v>
      </c>
      <c r="P267" s="376" t="str">
        <f t="shared" si="125"/>
        <v xml:space="preserve"> </v>
      </c>
      <c r="Q267" s="376" t="str">
        <f t="shared" si="134"/>
        <v>W</v>
      </c>
      <c r="R267" s="376" t="str">
        <f t="shared" si="135"/>
        <v xml:space="preserve"> </v>
      </c>
      <c r="S267" s="376">
        <f t="shared" si="129"/>
        <v>1</v>
      </c>
      <c r="T267" s="374">
        <f t="shared" si="111"/>
        <v>0</v>
      </c>
      <c r="U267" s="373">
        <f t="shared" si="117"/>
        <v>15</v>
      </c>
      <c r="V267" s="374">
        <f t="shared" si="118"/>
        <v>-6</v>
      </c>
      <c r="X267" s="345" t="str">
        <f t="shared" si="119"/>
        <v>A</v>
      </c>
      <c r="Z267" s="385" t="str">
        <f t="shared" si="126"/>
        <v xml:space="preserve"> </v>
      </c>
      <c r="AA267" s="385" t="str">
        <f t="shared" si="136"/>
        <v>W</v>
      </c>
      <c r="AB267" s="385" t="str">
        <f t="shared" si="137"/>
        <v xml:space="preserve"> </v>
      </c>
      <c r="AC267" s="385">
        <f t="shared" si="130"/>
        <v>1</v>
      </c>
      <c r="AD267" s="382">
        <f t="shared" si="112"/>
        <v>0</v>
      </c>
      <c r="AE267" s="381">
        <f t="shared" si="120"/>
        <v>6</v>
      </c>
      <c r="AF267" s="382">
        <f t="shared" si="121"/>
        <v>66</v>
      </c>
      <c r="AH267" s="338" t="str">
        <f>IF($B267=0,0,IF(ISEVEN($B267),"E","O"))</f>
        <v>E</v>
      </c>
      <c r="AJ267" s="380" t="str">
        <f t="shared" si="127"/>
        <v>T</v>
      </c>
      <c r="AK267" s="380" t="str">
        <f t="shared" si="138"/>
        <v xml:space="preserve"> </v>
      </c>
      <c r="AL267" s="380" t="str">
        <f t="shared" si="139"/>
        <v>R</v>
      </c>
      <c r="AM267" s="380">
        <f t="shared" si="124"/>
        <v>20</v>
      </c>
      <c r="AN267" s="378">
        <f t="shared" si="113"/>
        <v>20</v>
      </c>
      <c r="AO267" s="377">
        <f t="shared" si="122"/>
        <v>0</v>
      </c>
      <c r="AP267" s="378">
        <f t="shared" si="123"/>
        <v>-157</v>
      </c>
    </row>
    <row r="268" spans="1:42">
      <c r="A268" s="327">
        <f t="shared" si="114"/>
        <v>258</v>
      </c>
      <c r="B268" s="328">
        <f>Data!B268</f>
        <v>20</v>
      </c>
      <c r="D268" s="334" t="str">
        <f>IF(B268=0,0,IF(MOD(B268,3)=1,"A",IF(MOD(B268,3)=2,"B","C")))</f>
        <v>B</v>
      </c>
      <c r="E268" s="370"/>
      <c r="F268" s="372" t="str">
        <f t="shared" si="131"/>
        <v>T</v>
      </c>
      <c r="G268" s="372" t="str">
        <f t="shared" si="132"/>
        <v xml:space="preserve"> </v>
      </c>
      <c r="H268" s="372">
        <f t="shared" si="133"/>
        <v>1</v>
      </c>
      <c r="I268" s="372">
        <f t="shared" si="128"/>
        <v>1</v>
      </c>
      <c r="J268" s="371">
        <f t="shared" ref="J268:J310" si="140">IF(H268=" ",0,I268)</f>
        <v>1</v>
      </c>
      <c r="K268" s="370">
        <f t="shared" si="115"/>
        <v>0</v>
      </c>
      <c r="L268" s="371">
        <f t="shared" si="116"/>
        <v>-49</v>
      </c>
      <c r="N268" s="341">
        <f t="shared" ref="N268:N310" si="141">IF(AND(B268&gt;0,B268&lt;=12),1,IF(AND(B268&gt;12,B268&lt;=24),2,IF(AND(B268&gt;24,B268&lt;=36),3,0)))</f>
        <v>2</v>
      </c>
      <c r="P268" s="376" t="str">
        <f t="shared" si="125"/>
        <v>T</v>
      </c>
      <c r="Q268" s="376" t="str">
        <f t="shared" si="134"/>
        <v xml:space="preserve"> </v>
      </c>
      <c r="R268" s="376">
        <f t="shared" si="135"/>
        <v>1</v>
      </c>
      <c r="S268" s="376">
        <f t="shared" si="129"/>
        <v>1</v>
      </c>
      <c r="T268" s="374">
        <f t="shared" ref="T268:T310" si="142">IF(R268=" ",0,S268)</f>
        <v>1</v>
      </c>
      <c r="U268" s="373">
        <f t="shared" si="117"/>
        <v>0</v>
      </c>
      <c r="V268" s="374">
        <f t="shared" si="118"/>
        <v>-7</v>
      </c>
      <c r="X268" s="345" t="str">
        <f t="shared" si="119"/>
        <v>B</v>
      </c>
      <c r="Z268" s="385" t="str">
        <f t="shared" si="126"/>
        <v>T</v>
      </c>
      <c r="AA268" s="385" t="str">
        <f t="shared" si="136"/>
        <v xml:space="preserve"> </v>
      </c>
      <c r="AB268" s="385" t="str">
        <f t="shared" si="137"/>
        <v>A</v>
      </c>
      <c r="AC268" s="385">
        <f t="shared" si="130"/>
        <v>1</v>
      </c>
      <c r="AD268" s="382">
        <f t="shared" ref="AD268:AD310" si="143">IF(AB268=" ",0,AC268)</f>
        <v>1</v>
      </c>
      <c r="AE268" s="381">
        <f t="shared" si="120"/>
        <v>0</v>
      </c>
      <c r="AF268" s="382">
        <f t="shared" si="121"/>
        <v>65</v>
      </c>
      <c r="AH268" s="338" t="str">
        <f>IF($B268=0,0,INDEX($AS$12:$AT$47,$B268,2))</f>
        <v>B</v>
      </c>
      <c r="AJ268" s="380" t="str">
        <f t="shared" si="127"/>
        <v xml:space="preserve"> </v>
      </c>
      <c r="AK268" s="380" t="str">
        <f t="shared" si="138"/>
        <v>L</v>
      </c>
      <c r="AL268" s="380" t="str">
        <f t="shared" si="139"/>
        <v>L</v>
      </c>
      <c r="AM268" s="380">
        <f t="shared" si="124"/>
        <v>21</v>
      </c>
      <c r="AN268" s="378">
        <f t="shared" ref="AN268:AN310" si="144">IF(AL268=" ",0,AM268)</f>
        <v>21</v>
      </c>
      <c r="AO268" s="377">
        <f t="shared" si="122"/>
        <v>0</v>
      </c>
      <c r="AP268" s="378">
        <f t="shared" si="123"/>
        <v>-178</v>
      </c>
    </row>
    <row r="269" spans="1:42">
      <c r="A269" s="327">
        <f t="shared" ref="A269:A332" si="145">A268+1</f>
        <v>259</v>
      </c>
      <c r="B269" s="328">
        <f>Data!B269</f>
        <v>13</v>
      </c>
      <c r="D269" s="334">
        <f>IF(AND(B269&gt;0,B269&lt;=12),1,IF(AND(B269&gt;12,B269&lt;=24),2,IF(AND(B269&gt;24,B269&lt;=36),3,0)))</f>
        <v>2</v>
      </c>
      <c r="E269" s="370"/>
      <c r="F269" s="372" t="str">
        <f t="shared" si="131"/>
        <v xml:space="preserve"> </v>
      </c>
      <c r="G269" s="372" t="str">
        <f t="shared" si="132"/>
        <v>L</v>
      </c>
      <c r="H269" s="372" t="str">
        <f t="shared" si="133"/>
        <v>C</v>
      </c>
      <c r="I269" s="372">
        <f t="shared" si="128"/>
        <v>2</v>
      </c>
      <c r="J269" s="371">
        <f t="shared" si="140"/>
        <v>2</v>
      </c>
      <c r="K269" s="370">
        <f t="shared" ref="K269:K310" si="146">IF(G269="W",J268*3,0)</f>
        <v>0</v>
      </c>
      <c r="L269" s="371">
        <f t="shared" ref="L269:L310" si="147">L268-J269+K269</f>
        <v>-51</v>
      </c>
      <c r="N269" s="341">
        <f t="shared" si="141"/>
        <v>2</v>
      </c>
      <c r="P269" s="376" t="str">
        <f t="shared" si="125"/>
        <v xml:space="preserve"> </v>
      </c>
      <c r="Q269" s="376" t="str">
        <f t="shared" si="134"/>
        <v>L</v>
      </c>
      <c r="R269" s="376">
        <f t="shared" si="135"/>
        <v>1</v>
      </c>
      <c r="S269" s="376">
        <f t="shared" si="129"/>
        <v>2</v>
      </c>
      <c r="T269" s="374">
        <f t="shared" si="142"/>
        <v>2</v>
      </c>
      <c r="U269" s="373">
        <f t="shared" ref="U269:U310" si="148">IF(Q269="W",T268*3,0)</f>
        <v>0</v>
      </c>
      <c r="V269" s="374">
        <f t="shared" ref="V269:V310" si="149">V268-T269+U269</f>
        <v>-9</v>
      </c>
      <c r="X269" s="345" t="str">
        <f t="shared" ref="X269:X310" si="150">IF(B269=0,0,IF(MOD(B269,3)=1,"A",IF(MOD(B269,3)=2,"B","C")))</f>
        <v>A</v>
      </c>
      <c r="Z269" s="385" t="str">
        <f t="shared" si="126"/>
        <v xml:space="preserve"> </v>
      </c>
      <c r="AA269" s="385" t="str">
        <f t="shared" si="136"/>
        <v>W</v>
      </c>
      <c r="AB269" s="385" t="str">
        <f t="shared" si="137"/>
        <v xml:space="preserve"> </v>
      </c>
      <c r="AC269" s="385">
        <f t="shared" si="130"/>
        <v>1</v>
      </c>
      <c r="AD269" s="382">
        <f t="shared" si="143"/>
        <v>0</v>
      </c>
      <c r="AE269" s="381">
        <f t="shared" ref="AE269:AE310" si="151">IF(AA269="W",AD268*3,0)</f>
        <v>3</v>
      </c>
      <c r="AF269" s="382">
        <f t="shared" ref="AF269:AF310" si="152">AF268-AD269+AE269</f>
        <v>68</v>
      </c>
      <c r="AH269" s="338" t="str">
        <f>IF($B269=0,0,IF($B269&lt;=18,"L","H"))</f>
        <v>L</v>
      </c>
      <c r="AJ269" s="380" t="str">
        <f t="shared" si="127"/>
        <v xml:space="preserve"> </v>
      </c>
      <c r="AK269" s="380" t="str">
        <f t="shared" si="138"/>
        <v>W</v>
      </c>
      <c r="AL269" s="380" t="str">
        <f t="shared" si="139"/>
        <v xml:space="preserve"> </v>
      </c>
      <c r="AM269" s="380">
        <f t="shared" si="124"/>
        <v>20</v>
      </c>
      <c r="AN269" s="378">
        <f t="shared" si="144"/>
        <v>0</v>
      </c>
      <c r="AO269" s="377">
        <f t="shared" ref="AO269:AO310" si="153">IF(AK269="W",AN268*2,0)</f>
        <v>42</v>
      </c>
      <c r="AP269" s="378">
        <f t="shared" ref="AP269:AP310" si="154">AP268-AN269+AO269</f>
        <v>-136</v>
      </c>
    </row>
    <row r="270" spans="1:42">
      <c r="A270" s="327">
        <f t="shared" si="145"/>
        <v>260</v>
      </c>
      <c r="B270" s="328">
        <f>Data!B270</f>
        <v>15</v>
      </c>
      <c r="D270" s="334" t="str">
        <f>IF(B270=0,0,IF(MOD(B270,3)=1,"A",IF(MOD(B270,3)=2,"B","C")))</f>
        <v>C</v>
      </c>
      <c r="E270" s="370"/>
      <c r="F270" s="372" t="str">
        <f t="shared" si="131"/>
        <v xml:space="preserve"> </v>
      </c>
      <c r="G270" s="372" t="str">
        <f t="shared" si="132"/>
        <v>W</v>
      </c>
      <c r="H270" s="372" t="str">
        <f t="shared" si="133"/>
        <v xml:space="preserve"> </v>
      </c>
      <c r="I270" s="372">
        <f t="shared" si="128"/>
        <v>1</v>
      </c>
      <c r="J270" s="371">
        <f t="shared" si="140"/>
        <v>0</v>
      </c>
      <c r="K270" s="370">
        <f t="shared" si="146"/>
        <v>6</v>
      </c>
      <c r="L270" s="371">
        <f t="shared" si="147"/>
        <v>-45</v>
      </c>
      <c r="N270" s="341">
        <f t="shared" si="141"/>
        <v>2</v>
      </c>
      <c r="P270" s="376" t="str">
        <f t="shared" si="125"/>
        <v xml:space="preserve"> </v>
      </c>
      <c r="Q270" s="376" t="str">
        <f t="shared" si="134"/>
        <v>L</v>
      </c>
      <c r="R270" s="376">
        <f t="shared" si="135"/>
        <v>2</v>
      </c>
      <c r="S270" s="376">
        <f t="shared" si="129"/>
        <v>3</v>
      </c>
      <c r="T270" s="374">
        <f t="shared" si="142"/>
        <v>3</v>
      </c>
      <c r="U270" s="373">
        <f t="shared" si="148"/>
        <v>0</v>
      </c>
      <c r="V270" s="374">
        <f t="shared" si="149"/>
        <v>-12</v>
      </c>
      <c r="X270" s="345" t="str">
        <f t="shared" si="150"/>
        <v>C</v>
      </c>
      <c r="Z270" s="385" t="str">
        <f t="shared" si="126"/>
        <v xml:space="preserve"> </v>
      </c>
      <c r="AA270" s="385" t="str">
        <f t="shared" si="136"/>
        <v xml:space="preserve"> </v>
      </c>
      <c r="AB270" s="385" t="str">
        <f t="shared" si="137"/>
        <v xml:space="preserve"> </v>
      </c>
      <c r="AC270" s="385">
        <f t="shared" si="130"/>
        <v>1</v>
      </c>
      <c r="AD270" s="382">
        <f t="shared" si="143"/>
        <v>0</v>
      </c>
      <c r="AE270" s="381">
        <f t="shared" si="151"/>
        <v>0</v>
      </c>
      <c r="AF270" s="382">
        <f t="shared" si="152"/>
        <v>68</v>
      </c>
      <c r="AH270" s="338" t="str">
        <f>IF($B270=0,0,IF(ISEVEN($B270),"E","O"))</f>
        <v>O</v>
      </c>
      <c r="AJ270" s="380" t="str">
        <f t="shared" si="127"/>
        <v>T</v>
      </c>
      <c r="AK270" s="380" t="str">
        <f t="shared" si="138"/>
        <v xml:space="preserve"> </v>
      </c>
      <c r="AL270" s="380" t="str">
        <f t="shared" si="139"/>
        <v>B</v>
      </c>
      <c r="AM270" s="380">
        <f t="shared" ref="AM270:AM310" si="155">IF(AK270=" ",AM269,IF(AND(AK270="W",AM269&gt;1),AM269-1,IF(AK270="L",AM269+1,AM269)))</f>
        <v>20</v>
      </c>
      <c r="AN270" s="378">
        <f t="shared" si="144"/>
        <v>20</v>
      </c>
      <c r="AO270" s="377">
        <f t="shared" si="153"/>
        <v>0</v>
      </c>
      <c r="AP270" s="378">
        <f t="shared" si="154"/>
        <v>-156</v>
      </c>
    </row>
    <row r="271" spans="1:42">
      <c r="A271" s="327">
        <f t="shared" si="145"/>
        <v>261</v>
      </c>
      <c r="B271" s="328">
        <f>Data!B271</f>
        <v>19</v>
      </c>
      <c r="D271" s="334">
        <f>IF(AND(B271&gt;0,B271&lt;=12),1,IF(AND(B271&gt;12,B271&lt;=24),2,IF(AND(B271&gt;24,B271&lt;=36),3,0)))</f>
        <v>2</v>
      </c>
      <c r="E271" s="370"/>
      <c r="F271" s="372" t="str">
        <f t="shared" si="131"/>
        <v xml:space="preserve"> </v>
      </c>
      <c r="G271" s="372" t="str">
        <f t="shared" si="132"/>
        <v xml:space="preserve"> </v>
      </c>
      <c r="H271" s="372" t="str">
        <f t="shared" si="133"/>
        <v xml:space="preserve"> </v>
      </c>
      <c r="I271" s="372">
        <f t="shared" si="128"/>
        <v>1</v>
      </c>
      <c r="J271" s="371">
        <f t="shared" si="140"/>
        <v>0</v>
      </c>
      <c r="K271" s="370">
        <f t="shared" si="146"/>
        <v>0</v>
      </c>
      <c r="L271" s="371">
        <f t="shared" si="147"/>
        <v>-45</v>
      </c>
      <c r="N271" s="341">
        <f t="shared" si="141"/>
        <v>2</v>
      </c>
      <c r="P271" s="376" t="str">
        <f t="shared" si="125"/>
        <v xml:space="preserve"> </v>
      </c>
      <c r="Q271" s="376" t="str">
        <f t="shared" si="134"/>
        <v>W</v>
      </c>
      <c r="R271" s="376" t="str">
        <f t="shared" si="135"/>
        <v xml:space="preserve"> </v>
      </c>
      <c r="S271" s="376">
        <f t="shared" si="129"/>
        <v>1</v>
      </c>
      <c r="T271" s="374">
        <f t="shared" si="142"/>
        <v>0</v>
      </c>
      <c r="U271" s="373">
        <f t="shared" si="148"/>
        <v>9</v>
      </c>
      <c r="V271" s="374">
        <f t="shared" si="149"/>
        <v>-3</v>
      </c>
      <c r="X271" s="345" t="str">
        <f t="shared" si="150"/>
        <v>A</v>
      </c>
      <c r="Z271" s="385" t="str">
        <f t="shared" si="126"/>
        <v xml:space="preserve"> </v>
      </c>
      <c r="AA271" s="385" t="str">
        <f t="shared" si="136"/>
        <v xml:space="preserve"> </v>
      </c>
      <c r="AB271" s="385" t="str">
        <f t="shared" si="137"/>
        <v xml:space="preserve"> </v>
      </c>
      <c r="AC271" s="385">
        <f t="shared" si="130"/>
        <v>1</v>
      </c>
      <c r="AD271" s="382">
        <f t="shared" si="143"/>
        <v>0</v>
      </c>
      <c r="AE271" s="381">
        <f t="shared" si="151"/>
        <v>0</v>
      </c>
      <c r="AF271" s="382">
        <f t="shared" si="152"/>
        <v>68</v>
      </c>
      <c r="AH271" s="338" t="str">
        <f>IF($B271=0,0,INDEX($AS$12:$AT$47,$B271,2))</f>
        <v>R</v>
      </c>
      <c r="AJ271" s="380" t="str">
        <f t="shared" si="127"/>
        <v xml:space="preserve"> </v>
      </c>
      <c r="AK271" s="380" t="str">
        <f t="shared" si="138"/>
        <v>L</v>
      </c>
      <c r="AL271" s="380" t="str">
        <f t="shared" si="139"/>
        <v>H</v>
      </c>
      <c r="AM271" s="380">
        <f t="shared" si="155"/>
        <v>21</v>
      </c>
      <c r="AN271" s="378">
        <f t="shared" si="144"/>
        <v>21</v>
      </c>
      <c r="AO271" s="377">
        <f t="shared" si="153"/>
        <v>0</v>
      </c>
      <c r="AP271" s="378">
        <f t="shared" si="154"/>
        <v>-177</v>
      </c>
    </row>
    <row r="272" spans="1:42">
      <c r="A272" s="327">
        <f t="shared" si="145"/>
        <v>262</v>
      </c>
      <c r="B272" s="328">
        <f>Data!B272</f>
        <v>19</v>
      </c>
      <c r="D272" s="334" t="str">
        <f>IF(B272=0,0,IF(MOD(B272,3)=1,"A",IF(MOD(B272,3)=2,"B","C")))</f>
        <v>A</v>
      </c>
      <c r="E272" s="370"/>
      <c r="F272" s="372" t="str">
        <f t="shared" si="131"/>
        <v>T</v>
      </c>
      <c r="G272" s="372" t="str">
        <f t="shared" si="132"/>
        <v xml:space="preserve"> </v>
      </c>
      <c r="H272" s="372">
        <f t="shared" si="133"/>
        <v>2</v>
      </c>
      <c r="I272" s="372">
        <f t="shared" si="128"/>
        <v>1</v>
      </c>
      <c r="J272" s="371">
        <f t="shared" si="140"/>
        <v>1</v>
      </c>
      <c r="K272" s="370">
        <f t="shared" si="146"/>
        <v>0</v>
      </c>
      <c r="L272" s="371">
        <f t="shared" si="147"/>
        <v>-46</v>
      </c>
      <c r="N272" s="341">
        <f t="shared" si="141"/>
        <v>2</v>
      </c>
      <c r="P272" s="376" t="str">
        <f t="shared" si="125"/>
        <v>T</v>
      </c>
      <c r="Q272" s="376" t="str">
        <f t="shared" si="134"/>
        <v xml:space="preserve"> </v>
      </c>
      <c r="R272" s="376">
        <f t="shared" si="135"/>
        <v>2</v>
      </c>
      <c r="S272" s="376">
        <f t="shared" si="129"/>
        <v>1</v>
      </c>
      <c r="T272" s="374">
        <f t="shared" si="142"/>
        <v>1</v>
      </c>
      <c r="U272" s="373">
        <f t="shared" si="148"/>
        <v>0</v>
      </c>
      <c r="V272" s="374">
        <f t="shared" si="149"/>
        <v>-4</v>
      </c>
      <c r="X272" s="345" t="str">
        <f t="shared" si="150"/>
        <v>A</v>
      </c>
      <c r="Z272" s="385" t="str">
        <f t="shared" si="126"/>
        <v>T</v>
      </c>
      <c r="AA272" s="385" t="str">
        <f t="shared" si="136"/>
        <v xml:space="preserve"> </v>
      </c>
      <c r="AB272" s="385" t="str">
        <f t="shared" si="137"/>
        <v>A</v>
      </c>
      <c r="AC272" s="385">
        <f t="shared" si="130"/>
        <v>1</v>
      </c>
      <c r="AD272" s="382">
        <f t="shared" si="143"/>
        <v>1</v>
      </c>
      <c r="AE272" s="381">
        <f t="shared" si="151"/>
        <v>0</v>
      </c>
      <c r="AF272" s="382">
        <f t="shared" si="152"/>
        <v>67</v>
      </c>
      <c r="AH272" s="338" t="str">
        <f>IF($B272=0,0,IF($B272&lt;=18,"L","H"))</f>
        <v>H</v>
      </c>
      <c r="AJ272" s="380" t="str">
        <f t="shared" si="127"/>
        <v xml:space="preserve"> </v>
      </c>
      <c r="AK272" s="380" t="str">
        <f t="shared" si="138"/>
        <v>W</v>
      </c>
      <c r="AL272" s="380" t="str">
        <f t="shared" si="139"/>
        <v xml:space="preserve"> </v>
      </c>
      <c r="AM272" s="380">
        <f t="shared" si="155"/>
        <v>20</v>
      </c>
      <c r="AN272" s="378">
        <f t="shared" si="144"/>
        <v>0</v>
      </c>
      <c r="AO272" s="377">
        <f t="shared" si="153"/>
        <v>42</v>
      </c>
      <c r="AP272" s="378">
        <f t="shared" si="154"/>
        <v>-135</v>
      </c>
    </row>
    <row r="273" spans="1:42">
      <c r="A273" s="327">
        <f t="shared" si="145"/>
        <v>263</v>
      </c>
      <c r="B273" s="328">
        <f>Data!B273</f>
        <v>18</v>
      </c>
      <c r="D273" s="334">
        <f>IF(AND(B273&gt;0,B273&lt;=12),1,IF(AND(B273&gt;12,B273&lt;=24),2,IF(AND(B273&gt;24,B273&lt;=36),3,0)))</f>
        <v>2</v>
      </c>
      <c r="E273" s="370"/>
      <c r="F273" s="372" t="str">
        <f t="shared" si="131"/>
        <v xml:space="preserve"> </v>
      </c>
      <c r="G273" s="372" t="str">
        <f t="shared" si="132"/>
        <v>W</v>
      </c>
      <c r="H273" s="372" t="str">
        <f t="shared" si="133"/>
        <v xml:space="preserve"> </v>
      </c>
      <c r="I273" s="372">
        <f t="shared" si="128"/>
        <v>1</v>
      </c>
      <c r="J273" s="371">
        <f t="shared" si="140"/>
        <v>0</v>
      </c>
      <c r="K273" s="370">
        <f t="shared" si="146"/>
        <v>3</v>
      </c>
      <c r="L273" s="371">
        <f t="shared" si="147"/>
        <v>-43</v>
      </c>
      <c r="N273" s="341">
        <f t="shared" si="141"/>
        <v>2</v>
      </c>
      <c r="P273" s="376" t="str">
        <f t="shared" si="125"/>
        <v xml:space="preserve"> </v>
      </c>
      <c r="Q273" s="376" t="str">
        <f t="shared" si="134"/>
        <v>W</v>
      </c>
      <c r="R273" s="376" t="str">
        <f t="shared" si="135"/>
        <v xml:space="preserve"> </v>
      </c>
      <c r="S273" s="376">
        <f t="shared" si="129"/>
        <v>1</v>
      </c>
      <c r="T273" s="374">
        <f t="shared" si="142"/>
        <v>0</v>
      </c>
      <c r="U273" s="373">
        <f t="shared" si="148"/>
        <v>3</v>
      </c>
      <c r="V273" s="374">
        <f t="shared" si="149"/>
        <v>-1</v>
      </c>
      <c r="X273" s="345" t="str">
        <f t="shared" si="150"/>
        <v>C</v>
      </c>
      <c r="Z273" s="385" t="str">
        <f t="shared" si="126"/>
        <v xml:space="preserve"> </v>
      </c>
      <c r="AA273" s="385" t="str">
        <f t="shared" si="136"/>
        <v>L</v>
      </c>
      <c r="AB273" s="385" t="str">
        <f t="shared" si="137"/>
        <v>B</v>
      </c>
      <c r="AC273" s="385">
        <f t="shared" si="130"/>
        <v>2</v>
      </c>
      <c r="AD273" s="382">
        <f t="shared" si="143"/>
        <v>2</v>
      </c>
      <c r="AE273" s="381">
        <f t="shared" si="151"/>
        <v>0</v>
      </c>
      <c r="AF273" s="382">
        <f t="shared" si="152"/>
        <v>65</v>
      </c>
      <c r="AH273" s="338" t="str">
        <f>IF($B273=0,0,IF(ISEVEN($B273),"E","O"))</f>
        <v>E</v>
      </c>
      <c r="AJ273" s="380" t="str">
        <f t="shared" si="127"/>
        <v xml:space="preserve"> </v>
      </c>
      <c r="AK273" s="380" t="str">
        <f t="shared" si="138"/>
        <v xml:space="preserve"> </v>
      </c>
      <c r="AL273" s="380" t="str">
        <f t="shared" si="139"/>
        <v xml:space="preserve"> </v>
      </c>
      <c r="AM273" s="380">
        <f t="shared" si="155"/>
        <v>20</v>
      </c>
      <c r="AN273" s="378">
        <f t="shared" si="144"/>
        <v>0</v>
      </c>
      <c r="AO273" s="377">
        <f t="shared" si="153"/>
        <v>0</v>
      </c>
      <c r="AP273" s="378">
        <f t="shared" si="154"/>
        <v>-135</v>
      </c>
    </row>
    <row r="274" spans="1:42">
      <c r="A274" s="327">
        <f t="shared" si="145"/>
        <v>264</v>
      </c>
      <c r="B274" s="328">
        <f>Data!B274</f>
        <v>22</v>
      </c>
      <c r="D274" s="334" t="str">
        <f>IF(B274=0,0,IF(MOD(B274,3)=1,"A",IF(MOD(B274,3)=2,"B","C")))</f>
        <v>A</v>
      </c>
      <c r="E274" s="370"/>
      <c r="F274" s="372" t="str">
        <f t="shared" si="131"/>
        <v>T</v>
      </c>
      <c r="G274" s="372" t="str">
        <f t="shared" si="132"/>
        <v xml:space="preserve"> </v>
      </c>
      <c r="H274" s="372">
        <f t="shared" si="133"/>
        <v>2</v>
      </c>
      <c r="I274" s="372">
        <f t="shared" si="128"/>
        <v>1</v>
      </c>
      <c r="J274" s="371">
        <f t="shared" si="140"/>
        <v>1</v>
      </c>
      <c r="K274" s="370">
        <f t="shared" si="146"/>
        <v>0</v>
      </c>
      <c r="L274" s="371">
        <f t="shared" si="147"/>
        <v>-44</v>
      </c>
      <c r="N274" s="341">
        <f t="shared" si="141"/>
        <v>2</v>
      </c>
      <c r="P274" s="376" t="str">
        <f t="shared" si="125"/>
        <v xml:space="preserve"> </v>
      </c>
      <c r="Q274" s="376" t="str">
        <f t="shared" si="134"/>
        <v xml:space="preserve"> </v>
      </c>
      <c r="R274" s="376" t="str">
        <f t="shared" si="135"/>
        <v xml:space="preserve"> </v>
      </c>
      <c r="S274" s="376">
        <f t="shared" si="129"/>
        <v>1</v>
      </c>
      <c r="T274" s="374">
        <f t="shared" si="142"/>
        <v>0</v>
      </c>
      <c r="U274" s="373">
        <f t="shared" si="148"/>
        <v>0</v>
      </c>
      <c r="V274" s="374">
        <f t="shared" si="149"/>
        <v>-1</v>
      </c>
      <c r="X274" s="345" t="str">
        <f t="shared" si="150"/>
        <v>A</v>
      </c>
      <c r="Z274" s="385" t="str">
        <f t="shared" si="126"/>
        <v xml:space="preserve"> </v>
      </c>
      <c r="AA274" s="385" t="str">
        <f t="shared" si="136"/>
        <v>L</v>
      </c>
      <c r="AB274" s="385" t="str">
        <f t="shared" si="137"/>
        <v>A</v>
      </c>
      <c r="AC274" s="385">
        <f t="shared" si="130"/>
        <v>3</v>
      </c>
      <c r="AD274" s="382">
        <f t="shared" si="143"/>
        <v>3</v>
      </c>
      <c r="AE274" s="381">
        <f t="shared" si="151"/>
        <v>0</v>
      </c>
      <c r="AF274" s="382">
        <f t="shared" si="152"/>
        <v>62</v>
      </c>
      <c r="AH274" s="338" t="str">
        <f>IF($B274=0,0,INDEX($AS$12:$AT$47,$B274,2))</f>
        <v>B</v>
      </c>
      <c r="AJ274" s="380" t="str">
        <f t="shared" si="127"/>
        <v xml:space="preserve"> </v>
      </c>
      <c r="AK274" s="380" t="str">
        <f t="shared" si="138"/>
        <v xml:space="preserve"> </v>
      </c>
      <c r="AL274" s="380" t="str">
        <f t="shared" si="139"/>
        <v xml:space="preserve"> </v>
      </c>
      <c r="AM274" s="380">
        <f t="shared" si="155"/>
        <v>20</v>
      </c>
      <c r="AN274" s="378">
        <f t="shared" si="144"/>
        <v>0</v>
      </c>
      <c r="AO274" s="377">
        <f t="shared" si="153"/>
        <v>0</v>
      </c>
      <c r="AP274" s="378">
        <f t="shared" si="154"/>
        <v>-135</v>
      </c>
    </row>
    <row r="275" spans="1:42">
      <c r="A275" s="327">
        <f t="shared" si="145"/>
        <v>265</v>
      </c>
      <c r="B275" s="328">
        <f>Data!B275</f>
        <v>19</v>
      </c>
      <c r="D275" s="334">
        <f>IF(AND(B275&gt;0,B275&lt;=12),1,IF(AND(B275&gt;12,B275&lt;=24),2,IF(AND(B275&gt;24,B275&lt;=36),3,0)))</f>
        <v>2</v>
      </c>
      <c r="E275" s="370"/>
      <c r="F275" s="372" t="str">
        <f t="shared" si="131"/>
        <v xml:space="preserve"> </v>
      </c>
      <c r="G275" s="372" t="str">
        <f t="shared" si="132"/>
        <v>W</v>
      </c>
      <c r="H275" s="372" t="str">
        <f t="shared" si="133"/>
        <v xml:space="preserve"> </v>
      </c>
      <c r="I275" s="372">
        <f t="shared" si="128"/>
        <v>1</v>
      </c>
      <c r="J275" s="371">
        <f t="shared" si="140"/>
        <v>0</v>
      </c>
      <c r="K275" s="370">
        <f t="shared" si="146"/>
        <v>3</v>
      </c>
      <c r="L275" s="371">
        <f t="shared" si="147"/>
        <v>-41</v>
      </c>
      <c r="N275" s="341">
        <f t="shared" si="141"/>
        <v>2</v>
      </c>
      <c r="P275" s="376" t="str">
        <f t="shared" ref="P275:P310" si="156">IF(AND(N269&lt;&gt;N275,N269&lt;&gt;0,N275&lt;&gt;0,R274=" "),"T"," ")</f>
        <v xml:space="preserve"> </v>
      </c>
      <c r="Q275" s="376" t="str">
        <f t="shared" si="134"/>
        <v xml:space="preserve"> </v>
      </c>
      <c r="R275" s="376" t="str">
        <f t="shared" si="135"/>
        <v xml:space="preserve"> </v>
      </c>
      <c r="S275" s="376">
        <f t="shared" si="129"/>
        <v>1</v>
      </c>
      <c r="T275" s="374">
        <f t="shared" si="142"/>
        <v>0</v>
      </c>
      <c r="U275" s="373">
        <f t="shared" si="148"/>
        <v>0</v>
      </c>
      <c r="V275" s="374">
        <f t="shared" si="149"/>
        <v>-1</v>
      </c>
      <c r="X275" s="345" t="str">
        <f t="shared" si="150"/>
        <v>A</v>
      </c>
      <c r="Z275" s="385" t="str">
        <f t="shared" ref="Z275:Z310" si="157">IF(AND(X269&lt;&gt;X275,X269&lt;&gt;0,X275&lt;&gt;0,AB274=" "),"T"," ")</f>
        <v xml:space="preserve"> </v>
      </c>
      <c r="AA275" s="385" t="str">
        <f t="shared" si="136"/>
        <v>W</v>
      </c>
      <c r="AB275" s="385" t="str">
        <f t="shared" si="137"/>
        <v xml:space="preserve"> </v>
      </c>
      <c r="AC275" s="385">
        <f t="shared" si="130"/>
        <v>1</v>
      </c>
      <c r="AD275" s="382">
        <f t="shared" si="143"/>
        <v>0</v>
      </c>
      <c r="AE275" s="381">
        <f t="shared" si="151"/>
        <v>9</v>
      </c>
      <c r="AF275" s="382">
        <f t="shared" si="152"/>
        <v>71</v>
      </c>
      <c r="AH275" s="338" t="str">
        <f>IF($B275=0,0,IF($B275&lt;=18,"L","H"))</f>
        <v>H</v>
      </c>
      <c r="AJ275" s="380" t="str">
        <f t="shared" ref="AJ275:AJ310" si="158">IF(AND(AH269&lt;&gt;AH275,AH269&lt;&gt;0,AH275&lt;&gt;0,AL274=" "),"T"," ")</f>
        <v>T</v>
      </c>
      <c r="AK275" s="380" t="str">
        <f t="shared" si="138"/>
        <v xml:space="preserve"> </v>
      </c>
      <c r="AL275" s="380" t="str">
        <f t="shared" si="139"/>
        <v>O</v>
      </c>
      <c r="AM275" s="380">
        <f t="shared" si="155"/>
        <v>20</v>
      </c>
      <c r="AN275" s="378">
        <f t="shared" si="144"/>
        <v>20</v>
      </c>
      <c r="AO275" s="377">
        <f t="shared" si="153"/>
        <v>0</v>
      </c>
      <c r="AP275" s="378">
        <f t="shared" si="154"/>
        <v>-155</v>
      </c>
    </row>
    <row r="276" spans="1:42">
      <c r="A276" s="327">
        <f t="shared" si="145"/>
        <v>266</v>
      </c>
      <c r="B276" s="328">
        <f>Data!B276</f>
        <v>20</v>
      </c>
      <c r="D276" s="334" t="str">
        <f>IF(B276=0,0,IF(MOD(B276,3)=1,"A",IF(MOD(B276,3)=2,"B","C")))</f>
        <v>B</v>
      </c>
      <c r="E276" s="370"/>
      <c r="F276" s="372" t="str">
        <f t="shared" si="131"/>
        <v>T</v>
      </c>
      <c r="G276" s="372" t="str">
        <f t="shared" si="132"/>
        <v xml:space="preserve"> </v>
      </c>
      <c r="H276" s="372">
        <f t="shared" si="133"/>
        <v>2</v>
      </c>
      <c r="I276" s="372">
        <f t="shared" ref="I276:I310" si="159">IF(G276=" ",I275,IF(G276="W",1,IF(G276="L",I275+1,I275)))</f>
        <v>1</v>
      </c>
      <c r="J276" s="371">
        <f t="shared" si="140"/>
        <v>1</v>
      </c>
      <c r="K276" s="370">
        <f t="shared" si="146"/>
        <v>0</v>
      </c>
      <c r="L276" s="371">
        <f t="shared" si="147"/>
        <v>-42</v>
      </c>
      <c r="N276" s="341">
        <f t="shared" si="141"/>
        <v>2</v>
      </c>
      <c r="P276" s="376" t="str">
        <f t="shared" si="156"/>
        <v xml:space="preserve"> </v>
      </c>
      <c r="Q276" s="376" t="str">
        <f t="shared" si="134"/>
        <v xml:space="preserve"> </v>
      </c>
      <c r="R276" s="376" t="str">
        <f t="shared" si="135"/>
        <v xml:space="preserve"> </v>
      </c>
      <c r="S276" s="376">
        <f t="shared" ref="S276:S310" si="160">IF(Q276=" ",S275,IF(Q276="W",1,IF(Q276="L",S275+1,S275)))</f>
        <v>1</v>
      </c>
      <c r="T276" s="374">
        <f t="shared" si="142"/>
        <v>0</v>
      </c>
      <c r="U276" s="373">
        <f t="shared" si="148"/>
        <v>0</v>
      </c>
      <c r="V276" s="374">
        <f t="shared" si="149"/>
        <v>-1</v>
      </c>
      <c r="X276" s="345" t="str">
        <f t="shared" si="150"/>
        <v>B</v>
      </c>
      <c r="Z276" s="385" t="str">
        <f t="shared" si="157"/>
        <v>T</v>
      </c>
      <c r="AA276" s="385" t="str">
        <f t="shared" si="136"/>
        <v xml:space="preserve"> </v>
      </c>
      <c r="AB276" s="385" t="str">
        <f t="shared" si="137"/>
        <v>A</v>
      </c>
      <c r="AC276" s="385">
        <f t="shared" ref="AC276:AC310" si="161">IF(AA276=" ",AC275,IF(AA276="W",1,IF(AA276="L",AC275+1,AC275)))</f>
        <v>1</v>
      </c>
      <c r="AD276" s="382">
        <f t="shared" si="143"/>
        <v>1</v>
      </c>
      <c r="AE276" s="381">
        <f t="shared" si="151"/>
        <v>0</v>
      </c>
      <c r="AF276" s="382">
        <f t="shared" si="152"/>
        <v>70</v>
      </c>
      <c r="AH276" s="338" t="str">
        <f>IF($B276=0,0,IF(ISEVEN($B276),"E","O"))</f>
        <v>E</v>
      </c>
      <c r="AJ276" s="380" t="str">
        <f t="shared" si="158"/>
        <v xml:space="preserve"> </v>
      </c>
      <c r="AK276" s="380" t="str">
        <f t="shared" si="138"/>
        <v>L</v>
      </c>
      <c r="AL276" s="380" t="str">
        <f t="shared" si="139"/>
        <v>R</v>
      </c>
      <c r="AM276" s="380">
        <f t="shared" si="155"/>
        <v>21</v>
      </c>
      <c r="AN276" s="378">
        <f t="shared" si="144"/>
        <v>21</v>
      </c>
      <c r="AO276" s="377">
        <f t="shared" si="153"/>
        <v>0</v>
      </c>
      <c r="AP276" s="378">
        <f t="shared" si="154"/>
        <v>-176</v>
      </c>
    </row>
    <row r="277" spans="1:42">
      <c r="A277" s="327">
        <f t="shared" si="145"/>
        <v>267</v>
      </c>
      <c r="B277" s="328">
        <f>Data!B277</f>
        <v>18</v>
      </c>
      <c r="D277" s="334">
        <f>IF(AND(B277&gt;0,B277&lt;=12),1,IF(AND(B277&gt;12,B277&lt;=24),2,IF(AND(B277&gt;24,B277&lt;=36),3,0)))</f>
        <v>2</v>
      </c>
      <c r="E277" s="370"/>
      <c r="F277" s="372" t="str">
        <f t="shared" ref="F277:F310" si="162">IF(AND(D271&lt;&gt;D277,D271&lt;&gt;0,D277&lt;&gt;0,H276=" "),"T"," ")</f>
        <v xml:space="preserve"> </v>
      </c>
      <c r="G277" s="372" t="str">
        <f t="shared" ref="G277:G310" si="163">IF(H276=" "," ",IF(D277=H276,"W","L"))</f>
        <v>W</v>
      </c>
      <c r="H277" s="372" t="str">
        <f t="shared" ref="H277:H310" si="164">IF(OR(F277="T",G277="L"),D272," ")</f>
        <v xml:space="preserve"> </v>
      </c>
      <c r="I277" s="372">
        <f t="shared" si="159"/>
        <v>1</v>
      </c>
      <c r="J277" s="371">
        <f t="shared" si="140"/>
        <v>0</v>
      </c>
      <c r="K277" s="370">
        <f t="shared" si="146"/>
        <v>3</v>
      </c>
      <c r="L277" s="371">
        <f t="shared" si="147"/>
        <v>-39</v>
      </c>
      <c r="N277" s="341">
        <f t="shared" si="141"/>
        <v>2</v>
      </c>
      <c r="P277" s="376" t="str">
        <f t="shared" si="156"/>
        <v xml:space="preserve"> </v>
      </c>
      <c r="Q277" s="376" t="str">
        <f t="shared" ref="Q277:Q310" si="165">IF(R276=" "," ",IF(N277=R276,"W","L"))</f>
        <v xml:space="preserve"> </v>
      </c>
      <c r="R277" s="376" t="str">
        <f t="shared" ref="R277:R310" si="166">IF(OR(P277="T",Q277="L"),N272," ")</f>
        <v xml:space="preserve"> </v>
      </c>
      <c r="S277" s="376">
        <f t="shared" si="160"/>
        <v>1</v>
      </c>
      <c r="T277" s="374">
        <f t="shared" si="142"/>
        <v>0</v>
      </c>
      <c r="U277" s="373">
        <f t="shared" si="148"/>
        <v>0</v>
      </c>
      <c r="V277" s="374">
        <f t="shared" si="149"/>
        <v>-1</v>
      </c>
      <c r="X277" s="345" t="str">
        <f t="shared" si="150"/>
        <v>C</v>
      </c>
      <c r="Z277" s="385" t="str">
        <f t="shared" si="157"/>
        <v xml:space="preserve"> </v>
      </c>
      <c r="AA277" s="385" t="str">
        <f t="shared" ref="AA277:AA310" si="167">IF(AB276=" "," ",IF(X277=AB276,"W","L"))</f>
        <v>L</v>
      </c>
      <c r="AB277" s="385" t="str">
        <f t="shared" ref="AB277:AB310" si="168">IF(OR(Z277="T",AA277="L"),X272," ")</f>
        <v>A</v>
      </c>
      <c r="AC277" s="385">
        <f t="shared" si="161"/>
        <v>2</v>
      </c>
      <c r="AD277" s="382">
        <f t="shared" si="143"/>
        <v>2</v>
      </c>
      <c r="AE277" s="381">
        <f t="shared" si="151"/>
        <v>0</v>
      </c>
      <c r="AF277" s="382">
        <f t="shared" si="152"/>
        <v>68</v>
      </c>
      <c r="AH277" s="338" t="str">
        <f>IF($B277=0,0,INDEX($AS$12:$AT$47,$B277,2))</f>
        <v>R</v>
      </c>
      <c r="AJ277" s="380" t="str">
        <f t="shared" si="158"/>
        <v xml:space="preserve"> </v>
      </c>
      <c r="AK277" s="380" t="str">
        <f t="shared" ref="AK277:AK310" si="169">IF(AL276=" "," ",IF(AH277=AL276,"W","L"))</f>
        <v>W</v>
      </c>
      <c r="AL277" s="380" t="str">
        <f t="shared" ref="AL277:AL310" si="170">IF(OR(AJ277="T",AK277="L"),AH272," ")</f>
        <v xml:space="preserve"> </v>
      </c>
      <c r="AM277" s="380">
        <f t="shared" si="155"/>
        <v>20</v>
      </c>
      <c r="AN277" s="378">
        <f t="shared" si="144"/>
        <v>0</v>
      </c>
      <c r="AO277" s="377">
        <f t="shared" si="153"/>
        <v>42</v>
      </c>
      <c r="AP277" s="378">
        <f t="shared" si="154"/>
        <v>-134</v>
      </c>
    </row>
    <row r="278" spans="1:42">
      <c r="A278" s="327">
        <f t="shared" si="145"/>
        <v>268</v>
      </c>
      <c r="B278" s="328">
        <f>Data!B278</f>
        <v>27</v>
      </c>
      <c r="D278" s="334" t="str">
        <f>IF(B278=0,0,IF(MOD(B278,3)=1,"A",IF(MOD(B278,3)=2,"B","C")))</f>
        <v>C</v>
      </c>
      <c r="E278" s="370"/>
      <c r="F278" s="372" t="str">
        <f t="shared" si="162"/>
        <v>T</v>
      </c>
      <c r="G278" s="372" t="str">
        <f t="shared" si="163"/>
        <v xml:space="preserve"> </v>
      </c>
      <c r="H278" s="372">
        <f t="shared" si="164"/>
        <v>2</v>
      </c>
      <c r="I278" s="372">
        <f t="shared" si="159"/>
        <v>1</v>
      </c>
      <c r="J278" s="371">
        <f t="shared" si="140"/>
        <v>1</v>
      </c>
      <c r="K278" s="370">
        <f t="shared" si="146"/>
        <v>0</v>
      </c>
      <c r="L278" s="371">
        <f t="shared" si="147"/>
        <v>-40</v>
      </c>
      <c r="N278" s="341">
        <f t="shared" si="141"/>
        <v>3</v>
      </c>
      <c r="P278" s="376" t="str">
        <f t="shared" si="156"/>
        <v>T</v>
      </c>
      <c r="Q278" s="376" t="str">
        <f t="shared" si="165"/>
        <v xml:space="preserve"> </v>
      </c>
      <c r="R278" s="376">
        <f t="shared" si="166"/>
        <v>2</v>
      </c>
      <c r="S278" s="376">
        <f t="shared" si="160"/>
        <v>1</v>
      </c>
      <c r="T278" s="374">
        <f t="shared" si="142"/>
        <v>1</v>
      </c>
      <c r="U278" s="373">
        <f t="shared" si="148"/>
        <v>0</v>
      </c>
      <c r="V278" s="374">
        <f t="shared" si="149"/>
        <v>-2</v>
      </c>
      <c r="X278" s="345" t="str">
        <f t="shared" si="150"/>
        <v>C</v>
      </c>
      <c r="Z278" s="385" t="str">
        <f t="shared" si="157"/>
        <v xml:space="preserve"> </v>
      </c>
      <c r="AA278" s="385" t="str">
        <f t="shared" si="167"/>
        <v>L</v>
      </c>
      <c r="AB278" s="385" t="str">
        <f t="shared" si="168"/>
        <v>C</v>
      </c>
      <c r="AC278" s="385">
        <f t="shared" si="161"/>
        <v>3</v>
      </c>
      <c r="AD278" s="382">
        <f t="shared" si="143"/>
        <v>3</v>
      </c>
      <c r="AE278" s="381">
        <f t="shared" si="151"/>
        <v>0</v>
      </c>
      <c r="AF278" s="382">
        <f t="shared" si="152"/>
        <v>65</v>
      </c>
      <c r="AH278" s="338" t="str">
        <f>IF($B278=0,0,IF($B278&lt;=18,"L","H"))</f>
        <v>H</v>
      </c>
      <c r="AJ278" s="380" t="str">
        <f t="shared" si="158"/>
        <v xml:space="preserve"> </v>
      </c>
      <c r="AK278" s="380" t="str">
        <f t="shared" si="169"/>
        <v xml:space="preserve"> </v>
      </c>
      <c r="AL278" s="380" t="str">
        <f t="shared" si="170"/>
        <v xml:space="preserve"> </v>
      </c>
      <c r="AM278" s="380">
        <f t="shared" si="155"/>
        <v>20</v>
      </c>
      <c r="AN278" s="378">
        <f t="shared" si="144"/>
        <v>0</v>
      </c>
      <c r="AO278" s="377">
        <f t="shared" si="153"/>
        <v>0</v>
      </c>
      <c r="AP278" s="378">
        <f t="shared" si="154"/>
        <v>-134</v>
      </c>
    </row>
    <row r="279" spans="1:42">
      <c r="A279" s="327">
        <f t="shared" si="145"/>
        <v>269</v>
      </c>
      <c r="B279" s="328">
        <f>Data!B279</f>
        <v>9</v>
      </c>
      <c r="D279" s="334">
        <f>IF(AND(B279&gt;0,B279&lt;=12),1,IF(AND(B279&gt;12,B279&lt;=24),2,IF(AND(B279&gt;24,B279&lt;=36),3,0)))</f>
        <v>1</v>
      </c>
      <c r="E279" s="370"/>
      <c r="F279" s="372" t="str">
        <f t="shared" si="162"/>
        <v xml:space="preserve"> </v>
      </c>
      <c r="G279" s="372" t="str">
        <f t="shared" si="163"/>
        <v>L</v>
      </c>
      <c r="H279" s="372" t="str">
        <f t="shared" si="164"/>
        <v>A</v>
      </c>
      <c r="I279" s="372">
        <f t="shared" si="159"/>
        <v>2</v>
      </c>
      <c r="J279" s="371">
        <f t="shared" si="140"/>
        <v>2</v>
      </c>
      <c r="K279" s="370">
        <f t="shared" si="146"/>
        <v>0</v>
      </c>
      <c r="L279" s="371">
        <f t="shared" si="147"/>
        <v>-42</v>
      </c>
      <c r="N279" s="341">
        <f t="shared" si="141"/>
        <v>1</v>
      </c>
      <c r="P279" s="376" t="str">
        <f t="shared" si="156"/>
        <v xml:space="preserve"> </v>
      </c>
      <c r="Q279" s="376" t="str">
        <f t="shared" si="165"/>
        <v>L</v>
      </c>
      <c r="R279" s="376">
        <f t="shared" si="166"/>
        <v>2</v>
      </c>
      <c r="S279" s="376">
        <f t="shared" si="160"/>
        <v>2</v>
      </c>
      <c r="T279" s="374">
        <f t="shared" si="142"/>
        <v>2</v>
      </c>
      <c r="U279" s="373">
        <f t="shared" si="148"/>
        <v>0</v>
      </c>
      <c r="V279" s="374">
        <f t="shared" si="149"/>
        <v>-4</v>
      </c>
      <c r="X279" s="345" t="str">
        <f t="shared" si="150"/>
        <v>C</v>
      </c>
      <c r="Z279" s="385" t="str">
        <f t="shared" si="157"/>
        <v xml:space="preserve"> </v>
      </c>
      <c r="AA279" s="385" t="str">
        <f t="shared" si="167"/>
        <v>W</v>
      </c>
      <c r="AB279" s="385" t="str">
        <f t="shared" si="168"/>
        <v xml:space="preserve"> </v>
      </c>
      <c r="AC279" s="385">
        <f t="shared" si="161"/>
        <v>1</v>
      </c>
      <c r="AD279" s="382">
        <f t="shared" si="143"/>
        <v>0</v>
      </c>
      <c r="AE279" s="381">
        <f t="shared" si="151"/>
        <v>9</v>
      </c>
      <c r="AF279" s="382">
        <f t="shared" si="152"/>
        <v>74</v>
      </c>
      <c r="AH279" s="338" t="str">
        <f>IF($B279=0,0,IF(ISEVEN($B279),"E","O"))</f>
        <v>O</v>
      </c>
      <c r="AJ279" s="380" t="str">
        <f t="shared" si="158"/>
        <v>T</v>
      </c>
      <c r="AK279" s="380" t="str">
        <f t="shared" si="169"/>
        <v xml:space="preserve"> </v>
      </c>
      <c r="AL279" s="380" t="str">
        <f t="shared" si="170"/>
        <v>B</v>
      </c>
      <c r="AM279" s="380">
        <f t="shared" si="155"/>
        <v>20</v>
      </c>
      <c r="AN279" s="378">
        <f t="shared" si="144"/>
        <v>20</v>
      </c>
      <c r="AO279" s="377">
        <f t="shared" si="153"/>
        <v>0</v>
      </c>
      <c r="AP279" s="378">
        <f t="shared" si="154"/>
        <v>-154</v>
      </c>
    </row>
    <row r="280" spans="1:42">
      <c r="A280" s="327">
        <f t="shared" si="145"/>
        <v>270</v>
      </c>
      <c r="B280" s="328">
        <f>Data!B280</f>
        <v>0</v>
      </c>
      <c r="D280" s="334">
        <f>IF(B280=0,0,IF(MOD(B280,3)=1,"A",IF(MOD(B280,3)=2,"B","C")))</f>
        <v>0</v>
      </c>
      <c r="E280" s="370"/>
      <c r="F280" s="372" t="str">
        <f t="shared" si="162"/>
        <v xml:space="preserve"> </v>
      </c>
      <c r="G280" s="372" t="str">
        <f t="shared" si="163"/>
        <v>L</v>
      </c>
      <c r="H280" s="372">
        <f t="shared" si="164"/>
        <v>2</v>
      </c>
      <c r="I280" s="372">
        <f t="shared" si="159"/>
        <v>3</v>
      </c>
      <c r="J280" s="371">
        <f t="shared" si="140"/>
        <v>3</v>
      </c>
      <c r="K280" s="370">
        <f t="shared" si="146"/>
        <v>0</v>
      </c>
      <c r="L280" s="371">
        <f t="shared" si="147"/>
        <v>-45</v>
      </c>
      <c r="N280" s="341">
        <f t="shared" si="141"/>
        <v>0</v>
      </c>
      <c r="P280" s="376" t="str">
        <f t="shared" si="156"/>
        <v xml:space="preserve"> </v>
      </c>
      <c r="Q280" s="376" t="str">
        <f t="shared" si="165"/>
        <v>L</v>
      </c>
      <c r="R280" s="376">
        <f t="shared" si="166"/>
        <v>2</v>
      </c>
      <c r="S280" s="376">
        <f t="shared" si="160"/>
        <v>3</v>
      </c>
      <c r="T280" s="374">
        <f t="shared" si="142"/>
        <v>3</v>
      </c>
      <c r="U280" s="373">
        <f t="shared" si="148"/>
        <v>0</v>
      </c>
      <c r="V280" s="374">
        <f t="shared" si="149"/>
        <v>-7</v>
      </c>
      <c r="X280" s="345">
        <f t="shared" si="150"/>
        <v>0</v>
      </c>
      <c r="Z280" s="385" t="str">
        <f t="shared" si="157"/>
        <v xml:space="preserve"> </v>
      </c>
      <c r="AA280" s="385" t="str">
        <f t="shared" si="167"/>
        <v xml:space="preserve"> </v>
      </c>
      <c r="AB280" s="385" t="str">
        <f t="shared" si="168"/>
        <v xml:space="preserve"> </v>
      </c>
      <c r="AC280" s="385">
        <f t="shared" si="161"/>
        <v>1</v>
      </c>
      <c r="AD280" s="382">
        <f t="shared" si="143"/>
        <v>0</v>
      </c>
      <c r="AE280" s="381">
        <f t="shared" si="151"/>
        <v>0</v>
      </c>
      <c r="AF280" s="382">
        <f t="shared" si="152"/>
        <v>74</v>
      </c>
      <c r="AH280" s="338">
        <f>IF($B280=0,0,INDEX($AS$12:$AT$47,$B280,2))</f>
        <v>0</v>
      </c>
      <c r="AJ280" s="380" t="str">
        <f t="shared" si="158"/>
        <v xml:space="preserve"> </v>
      </c>
      <c r="AK280" s="380" t="str">
        <f t="shared" si="169"/>
        <v>L</v>
      </c>
      <c r="AL280" s="380" t="str">
        <f t="shared" si="170"/>
        <v>H</v>
      </c>
      <c r="AM280" s="380">
        <f t="shared" si="155"/>
        <v>21</v>
      </c>
      <c r="AN280" s="378">
        <f t="shared" si="144"/>
        <v>21</v>
      </c>
      <c r="AO280" s="377">
        <f t="shared" si="153"/>
        <v>0</v>
      </c>
      <c r="AP280" s="378">
        <f t="shared" si="154"/>
        <v>-175</v>
      </c>
    </row>
    <row r="281" spans="1:42">
      <c r="A281" s="327">
        <f t="shared" si="145"/>
        <v>271</v>
      </c>
      <c r="B281" s="328">
        <f>Data!B281</f>
        <v>16</v>
      </c>
      <c r="D281" s="334">
        <f>IF(AND(B281&gt;0,B281&lt;=12),1,IF(AND(B281&gt;12,B281&lt;=24),2,IF(AND(B281&gt;24,B281&lt;=36),3,0)))</f>
        <v>2</v>
      </c>
      <c r="E281" s="370"/>
      <c r="F281" s="372" t="str">
        <f t="shared" si="162"/>
        <v xml:space="preserve"> </v>
      </c>
      <c r="G281" s="372" t="str">
        <f t="shared" si="163"/>
        <v>W</v>
      </c>
      <c r="H281" s="372" t="str">
        <f t="shared" si="164"/>
        <v xml:space="preserve"> </v>
      </c>
      <c r="I281" s="372">
        <f t="shared" si="159"/>
        <v>1</v>
      </c>
      <c r="J281" s="371">
        <f t="shared" si="140"/>
        <v>0</v>
      </c>
      <c r="K281" s="370">
        <f t="shared" si="146"/>
        <v>9</v>
      </c>
      <c r="L281" s="371">
        <f t="shared" si="147"/>
        <v>-36</v>
      </c>
      <c r="N281" s="341">
        <f t="shared" si="141"/>
        <v>2</v>
      </c>
      <c r="P281" s="376" t="str">
        <f t="shared" si="156"/>
        <v xml:space="preserve"> </v>
      </c>
      <c r="Q281" s="376" t="str">
        <f t="shared" si="165"/>
        <v>W</v>
      </c>
      <c r="R281" s="376" t="str">
        <f t="shared" si="166"/>
        <v xml:space="preserve"> </v>
      </c>
      <c r="S281" s="376">
        <f t="shared" si="160"/>
        <v>1</v>
      </c>
      <c r="T281" s="374">
        <f t="shared" si="142"/>
        <v>0</v>
      </c>
      <c r="U281" s="373">
        <f t="shared" si="148"/>
        <v>9</v>
      </c>
      <c r="V281" s="374">
        <f t="shared" si="149"/>
        <v>2</v>
      </c>
      <c r="X281" s="345" t="str">
        <f t="shared" si="150"/>
        <v>A</v>
      </c>
      <c r="Z281" s="385" t="str">
        <f t="shared" si="157"/>
        <v xml:space="preserve"> </v>
      </c>
      <c r="AA281" s="385" t="str">
        <f t="shared" si="167"/>
        <v xml:space="preserve"> </v>
      </c>
      <c r="AB281" s="385" t="str">
        <f t="shared" si="168"/>
        <v xml:space="preserve"> </v>
      </c>
      <c r="AC281" s="385">
        <f t="shared" si="161"/>
        <v>1</v>
      </c>
      <c r="AD281" s="382">
        <f t="shared" si="143"/>
        <v>0</v>
      </c>
      <c r="AE281" s="381">
        <f t="shared" si="151"/>
        <v>0</v>
      </c>
      <c r="AF281" s="382">
        <f t="shared" si="152"/>
        <v>74</v>
      </c>
      <c r="AH281" s="338" t="str">
        <f>IF($B281=0,0,IF($B281&lt;=18,"L","H"))</f>
        <v>L</v>
      </c>
      <c r="AJ281" s="380" t="str">
        <f t="shared" si="158"/>
        <v xml:space="preserve"> </v>
      </c>
      <c r="AK281" s="380" t="str">
        <f t="shared" si="169"/>
        <v>L</v>
      </c>
      <c r="AL281" s="380" t="str">
        <f t="shared" si="170"/>
        <v>E</v>
      </c>
      <c r="AM281" s="380">
        <f t="shared" si="155"/>
        <v>22</v>
      </c>
      <c r="AN281" s="378">
        <f t="shared" si="144"/>
        <v>22</v>
      </c>
      <c r="AO281" s="377">
        <f t="shared" si="153"/>
        <v>0</v>
      </c>
      <c r="AP281" s="378">
        <f t="shared" si="154"/>
        <v>-197</v>
      </c>
    </row>
    <row r="282" spans="1:42">
      <c r="A282" s="327">
        <f t="shared" si="145"/>
        <v>272</v>
      </c>
      <c r="B282" s="328">
        <f>Data!B282</f>
        <v>4</v>
      </c>
      <c r="D282" s="334" t="str">
        <f>IF(B282=0,0,IF(MOD(B282,3)=1,"A",IF(MOD(B282,3)=2,"B","C")))</f>
        <v>A</v>
      </c>
      <c r="E282" s="370"/>
      <c r="F282" s="372" t="str">
        <f t="shared" si="162"/>
        <v>T</v>
      </c>
      <c r="G282" s="372" t="str">
        <f t="shared" si="163"/>
        <v xml:space="preserve"> </v>
      </c>
      <c r="H282" s="372">
        <f t="shared" si="164"/>
        <v>2</v>
      </c>
      <c r="I282" s="372">
        <f t="shared" si="159"/>
        <v>1</v>
      </c>
      <c r="J282" s="371">
        <f t="shared" si="140"/>
        <v>1</v>
      </c>
      <c r="K282" s="370">
        <f t="shared" si="146"/>
        <v>0</v>
      </c>
      <c r="L282" s="371">
        <f t="shared" si="147"/>
        <v>-37</v>
      </c>
      <c r="N282" s="341">
        <f t="shared" si="141"/>
        <v>1</v>
      </c>
      <c r="P282" s="376" t="str">
        <f t="shared" si="156"/>
        <v>T</v>
      </c>
      <c r="Q282" s="376" t="str">
        <f t="shared" si="165"/>
        <v xml:space="preserve"> </v>
      </c>
      <c r="R282" s="376">
        <f t="shared" si="166"/>
        <v>2</v>
      </c>
      <c r="S282" s="376">
        <f t="shared" si="160"/>
        <v>1</v>
      </c>
      <c r="T282" s="374">
        <f t="shared" si="142"/>
        <v>1</v>
      </c>
      <c r="U282" s="373">
        <f t="shared" si="148"/>
        <v>0</v>
      </c>
      <c r="V282" s="374">
        <f t="shared" si="149"/>
        <v>1</v>
      </c>
      <c r="X282" s="345" t="str">
        <f t="shared" si="150"/>
        <v>A</v>
      </c>
      <c r="Z282" s="385" t="str">
        <f t="shared" si="157"/>
        <v>T</v>
      </c>
      <c r="AA282" s="385" t="str">
        <f t="shared" si="167"/>
        <v xml:space="preserve"> </v>
      </c>
      <c r="AB282" s="385" t="str">
        <f t="shared" si="168"/>
        <v>C</v>
      </c>
      <c r="AC282" s="385">
        <f t="shared" si="161"/>
        <v>1</v>
      </c>
      <c r="AD282" s="382">
        <f t="shared" si="143"/>
        <v>1</v>
      </c>
      <c r="AE282" s="381">
        <f t="shared" si="151"/>
        <v>0</v>
      </c>
      <c r="AF282" s="382">
        <f t="shared" si="152"/>
        <v>73</v>
      </c>
      <c r="AH282" s="338" t="str">
        <f>IF($B282=0,0,IF(ISEVEN($B282),"E","O"))</f>
        <v>E</v>
      </c>
      <c r="AJ282" s="380" t="str">
        <f t="shared" si="158"/>
        <v xml:space="preserve"> </v>
      </c>
      <c r="AK282" s="380" t="str">
        <f t="shared" si="169"/>
        <v>W</v>
      </c>
      <c r="AL282" s="380" t="str">
        <f t="shared" si="170"/>
        <v xml:space="preserve"> </v>
      </c>
      <c r="AM282" s="380">
        <f t="shared" si="155"/>
        <v>21</v>
      </c>
      <c r="AN282" s="378">
        <f t="shared" si="144"/>
        <v>0</v>
      </c>
      <c r="AO282" s="377">
        <f t="shared" si="153"/>
        <v>44</v>
      </c>
      <c r="AP282" s="378">
        <f t="shared" si="154"/>
        <v>-153</v>
      </c>
    </row>
    <row r="283" spans="1:42">
      <c r="A283" s="327">
        <f t="shared" si="145"/>
        <v>273</v>
      </c>
      <c r="B283" s="328">
        <f>Data!B283</f>
        <v>30</v>
      </c>
      <c r="D283" s="334">
        <f>IF(AND(B283&gt;0,B283&lt;=12),1,IF(AND(B283&gt;12,B283&lt;=24),2,IF(AND(B283&gt;24,B283&lt;=36),3,0)))</f>
        <v>3</v>
      </c>
      <c r="E283" s="370"/>
      <c r="F283" s="372" t="str">
        <f t="shared" si="162"/>
        <v xml:space="preserve"> </v>
      </c>
      <c r="G283" s="372" t="str">
        <f t="shared" si="163"/>
        <v>L</v>
      </c>
      <c r="H283" s="372" t="str">
        <f t="shared" si="164"/>
        <v>C</v>
      </c>
      <c r="I283" s="372">
        <f t="shared" si="159"/>
        <v>2</v>
      </c>
      <c r="J283" s="371">
        <f t="shared" si="140"/>
        <v>2</v>
      </c>
      <c r="K283" s="370">
        <f t="shared" si="146"/>
        <v>0</v>
      </c>
      <c r="L283" s="371">
        <f t="shared" si="147"/>
        <v>-39</v>
      </c>
      <c r="N283" s="341">
        <f t="shared" si="141"/>
        <v>3</v>
      </c>
      <c r="P283" s="376" t="str">
        <f t="shared" si="156"/>
        <v xml:space="preserve"> </v>
      </c>
      <c r="Q283" s="376" t="str">
        <f t="shared" si="165"/>
        <v>L</v>
      </c>
      <c r="R283" s="376">
        <f t="shared" si="166"/>
        <v>3</v>
      </c>
      <c r="S283" s="376">
        <f t="shared" si="160"/>
        <v>2</v>
      </c>
      <c r="T283" s="374">
        <f t="shared" si="142"/>
        <v>2</v>
      </c>
      <c r="U283" s="373">
        <f t="shared" si="148"/>
        <v>0</v>
      </c>
      <c r="V283" s="374">
        <f t="shared" si="149"/>
        <v>-1</v>
      </c>
      <c r="X283" s="345" t="str">
        <f t="shared" si="150"/>
        <v>C</v>
      </c>
      <c r="Z283" s="385" t="str">
        <f t="shared" si="157"/>
        <v xml:space="preserve"> </v>
      </c>
      <c r="AA283" s="385" t="str">
        <f t="shared" si="167"/>
        <v>W</v>
      </c>
      <c r="AB283" s="385" t="str">
        <f t="shared" si="168"/>
        <v xml:space="preserve"> </v>
      </c>
      <c r="AC283" s="385">
        <f t="shared" si="161"/>
        <v>1</v>
      </c>
      <c r="AD283" s="382">
        <f t="shared" si="143"/>
        <v>0</v>
      </c>
      <c r="AE283" s="381">
        <f t="shared" si="151"/>
        <v>3</v>
      </c>
      <c r="AF283" s="382">
        <f t="shared" si="152"/>
        <v>76</v>
      </c>
      <c r="AH283" s="338" t="str">
        <f>IF($B283=0,0,INDEX($AS$12:$AT$47,$B283,2))</f>
        <v>R</v>
      </c>
      <c r="AJ283" s="380" t="str">
        <f t="shared" si="158"/>
        <v xml:space="preserve"> </v>
      </c>
      <c r="AK283" s="380" t="str">
        <f t="shared" si="169"/>
        <v xml:space="preserve"> </v>
      </c>
      <c r="AL283" s="380" t="str">
        <f t="shared" si="170"/>
        <v xml:space="preserve"> </v>
      </c>
      <c r="AM283" s="380">
        <f t="shared" si="155"/>
        <v>21</v>
      </c>
      <c r="AN283" s="378">
        <f t="shared" si="144"/>
        <v>0</v>
      </c>
      <c r="AO283" s="377">
        <f t="shared" si="153"/>
        <v>0</v>
      </c>
      <c r="AP283" s="378">
        <f t="shared" si="154"/>
        <v>-153</v>
      </c>
    </row>
    <row r="284" spans="1:42">
      <c r="A284" s="327">
        <f t="shared" si="145"/>
        <v>274</v>
      </c>
      <c r="B284" s="328">
        <f>Data!B284</f>
        <v>33</v>
      </c>
      <c r="D284" s="334" t="str">
        <f>IF(B284=0,0,IF(MOD(B284,3)=1,"A",IF(MOD(B284,3)=2,"B","C")))</f>
        <v>C</v>
      </c>
      <c r="E284" s="370"/>
      <c r="F284" s="372" t="str">
        <f t="shared" si="162"/>
        <v xml:space="preserve"> </v>
      </c>
      <c r="G284" s="372" t="str">
        <f t="shared" si="163"/>
        <v>W</v>
      </c>
      <c r="H284" s="372" t="str">
        <f t="shared" si="164"/>
        <v xml:space="preserve"> </v>
      </c>
      <c r="I284" s="372">
        <f t="shared" si="159"/>
        <v>1</v>
      </c>
      <c r="J284" s="371">
        <f t="shared" si="140"/>
        <v>0</v>
      </c>
      <c r="K284" s="370">
        <f t="shared" si="146"/>
        <v>6</v>
      </c>
      <c r="L284" s="371">
        <f t="shared" si="147"/>
        <v>-33</v>
      </c>
      <c r="N284" s="341">
        <f t="shared" si="141"/>
        <v>3</v>
      </c>
      <c r="P284" s="376" t="str">
        <f t="shared" si="156"/>
        <v xml:space="preserve"> </v>
      </c>
      <c r="Q284" s="376" t="str">
        <f t="shared" si="165"/>
        <v>W</v>
      </c>
      <c r="R284" s="376" t="str">
        <f t="shared" si="166"/>
        <v xml:space="preserve"> </v>
      </c>
      <c r="S284" s="376">
        <f t="shared" si="160"/>
        <v>1</v>
      </c>
      <c r="T284" s="374">
        <f t="shared" si="142"/>
        <v>0</v>
      </c>
      <c r="U284" s="373">
        <f t="shared" si="148"/>
        <v>6</v>
      </c>
      <c r="V284" s="374">
        <f t="shared" si="149"/>
        <v>5</v>
      </c>
      <c r="X284" s="345" t="str">
        <f t="shared" si="150"/>
        <v>C</v>
      </c>
      <c r="Z284" s="385" t="str">
        <f t="shared" si="157"/>
        <v xml:space="preserve"> </v>
      </c>
      <c r="AA284" s="385" t="str">
        <f t="shared" si="167"/>
        <v xml:space="preserve"> </v>
      </c>
      <c r="AB284" s="385" t="str">
        <f t="shared" si="168"/>
        <v xml:space="preserve"> </v>
      </c>
      <c r="AC284" s="385">
        <f t="shared" si="161"/>
        <v>1</v>
      </c>
      <c r="AD284" s="382">
        <f t="shared" si="143"/>
        <v>0</v>
      </c>
      <c r="AE284" s="381">
        <f t="shared" si="151"/>
        <v>0</v>
      </c>
      <c r="AF284" s="382">
        <f t="shared" si="152"/>
        <v>76</v>
      </c>
      <c r="AH284" s="338" t="str">
        <f>IF($B284=0,0,IF($B284&lt;=18,"L","H"))</f>
        <v>H</v>
      </c>
      <c r="AJ284" s="380" t="str">
        <f t="shared" si="158"/>
        <v xml:space="preserve"> </v>
      </c>
      <c r="AK284" s="380" t="str">
        <f t="shared" si="169"/>
        <v xml:space="preserve"> </v>
      </c>
      <c r="AL284" s="380" t="str">
        <f t="shared" si="170"/>
        <v xml:space="preserve"> </v>
      </c>
      <c r="AM284" s="380">
        <f t="shared" si="155"/>
        <v>21</v>
      </c>
      <c r="AN284" s="378">
        <f t="shared" si="144"/>
        <v>0</v>
      </c>
      <c r="AO284" s="377">
        <f t="shared" si="153"/>
        <v>0</v>
      </c>
      <c r="AP284" s="378">
        <f t="shared" si="154"/>
        <v>-153</v>
      </c>
    </row>
    <row r="285" spans="1:42">
      <c r="A285" s="327">
        <f t="shared" si="145"/>
        <v>275</v>
      </c>
      <c r="B285" s="328">
        <f>Data!B285</f>
        <v>29</v>
      </c>
      <c r="D285" s="334">
        <f>IF(AND(B285&gt;0,B285&lt;=12),1,IF(AND(B285&gt;12,B285&lt;=24),2,IF(AND(B285&gt;24,B285&lt;=36),3,0)))</f>
        <v>3</v>
      </c>
      <c r="E285" s="370"/>
      <c r="F285" s="372" t="str">
        <f t="shared" si="162"/>
        <v>T</v>
      </c>
      <c r="G285" s="372" t="str">
        <f t="shared" si="163"/>
        <v xml:space="preserve"> </v>
      </c>
      <c r="H285" s="372">
        <f t="shared" si="164"/>
        <v>0</v>
      </c>
      <c r="I285" s="372">
        <f t="shared" si="159"/>
        <v>1</v>
      </c>
      <c r="J285" s="371">
        <f t="shared" si="140"/>
        <v>1</v>
      </c>
      <c r="K285" s="370">
        <f t="shared" si="146"/>
        <v>0</v>
      </c>
      <c r="L285" s="371">
        <f t="shared" si="147"/>
        <v>-34</v>
      </c>
      <c r="N285" s="341">
        <f t="shared" si="141"/>
        <v>3</v>
      </c>
      <c r="P285" s="376" t="str">
        <f t="shared" si="156"/>
        <v>T</v>
      </c>
      <c r="Q285" s="376" t="str">
        <f t="shared" si="165"/>
        <v xml:space="preserve"> </v>
      </c>
      <c r="R285" s="376">
        <f t="shared" si="166"/>
        <v>0</v>
      </c>
      <c r="S285" s="376">
        <f t="shared" si="160"/>
        <v>1</v>
      </c>
      <c r="T285" s="374">
        <f t="shared" si="142"/>
        <v>1</v>
      </c>
      <c r="U285" s="373">
        <f t="shared" si="148"/>
        <v>0</v>
      </c>
      <c r="V285" s="374">
        <f t="shared" si="149"/>
        <v>4</v>
      </c>
      <c r="X285" s="345" t="str">
        <f t="shared" si="150"/>
        <v>B</v>
      </c>
      <c r="Z285" s="385" t="str">
        <f t="shared" si="157"/>
        <v>T</v>
      </c>
      <c r="AA285" s="385" t="str">
        <f t="shared" si="167"/>
        <v xml:space="preserve"> </v>
      </c>
      <c r="AB285" s="385">
        <f t="shared" si="168"/>
        <v>0</v>
      </c>
      <c r="AC285" s="385">
        <f t="shared" si="161"/>
        <v>1</v>
      </c>
      <c r="AD285" s="382">
        <f t="shared" si="143"/>
        <v>1</v>
      </c>
      <c r="AE285" s="381">
        <f t="shared" si="151"/>
        <v>0</v>
      </c>
      <c r="AF285" s="382">
        <f t="shared" si="152"/>
        <v>75</v>
      </c>
      <c r="AH285" s="338" t="str">
        <f>IF($B285=0,0,IF(ISEVEN($B285),"E","O"))</f>
        <v>O</v>
      </c>
      <c r="AJ285" s="380" t="str">
        <f t="shared" si="158"/>
        <v xml:space="preserve"> </v>
      </c>
      <c r="AK285" s="380" t="str">
        <f t="shared" si="169"/>
        <v xml:space="preserve"> </v>
      </c>
      <c r="AL285" s="380" t="str">
        <f t="shared" si="170"/>
        <v xml:space="preserve"> </v>
      </c>
      <c r="AM285" s="380">
        <f t="shared" si="155"/>
        <v>21</v>
      </c>
      <c r="AN285" s="378">
        <f t="shared" si="144"/>
        <v>0</v>
      </c>
      <c r="AO285" s="377">
        <f t="shared" si="153"/>
        <v>0</v>
      </c>
      <c r="AP285" s="378">
        <f t="shared" si="154"/>
        <v>-153</v>
      </c>
    </row>
    <row r="286" spans="1:42">
      <c r="A286" s="327">
        <f t="shared" si="145"/>
        <v>276</v>
      </c>
      <c r="B286" s="328">
        <f>Data!B286</f>
        <v>22</v>
      </c>
      <c r="D286" s="334" t="str">
        <f>IF(B286=0,0,IF(MOD(B286,3)=1,"A",IF(MOD(B286,3)=2,"B","C")))</f>
        <v>A</v>
      </c>
      <c r="E286" s="370"/>
      <c r="F286" s="372" t="str">
        <f t="shared" si="162"/>
        <v xml:space="preserve"> </v>
      </c>
      <c r="G286" s="372" t="str">
        <f t="shared" si="163"/>
        <v>L</v>
      </c>
      <c r="H286" s="372">
        <f t="shared" si="164"/>
        <v>2</v>
      </c>
      <c r="I286" s="372">
        <f t="shared" si="159"/>
        <v>2</v>
      </c>
      <c r="J286" s="371">
        <f t="shared" si="140"/>
        <v>2</v>
      </c>
      <c r="K286" s="370">
        <f t="shared" si="146"/>
        <v>0</v>
      </c>
      <c r="L286" s="371">
        <f t="shared" si="147"/>
        <v>-36</v>
      </c>
      <c r="N286" s="341">
        <f t="shared" si="141"/>
        <v>2</v>
      </c>
      <c r="P286" s="376" t="str">
        <f t="shared" si="156"/>
        <v xml:space="preserve"> </v>
      </c>
      <c r="Q286" s="376" t="str">
        <f t="shared" si="165"/>
        <v>L</v>
      </c>
      <c r="R286" s="376">
        <f t="shared" si="166"/>
        <v>2</v>
      </c>
      <c r="S286" s="376">
        <f t="shared" si="160"/>
        <v>2</v>
      </c>
      <c r="T286" s="374">
        <f t="shared" si="142"/>
        <v>2</v>
      </c>
      <c r="U286" s="373">
        <f t="shared" si="148"/>
        <v>0</v>
      </c>
      <c r="V286" s="374">
        <f t="shared" si="149"/>
        <v>2</v>
      </c>
      <c r="X286" s="345" t="str">
        <f t="shared" si="150"/>
        <v>A</v>
      </c>
      <c r="Z286" s="385" t="str">
        <f t="shared" si="157"/>
        <v xml:space="preserve"> </v>
      </c>
      <c r="AA286" s="385" t="str">
        <f t="shared" si="167"/>
        <v>L</v>
      </c>
      <c r="AB286" s="385" t="str">
        <f t="shared" si="168"/>
        <v>A</v>
      </c>
      <c r="AC286" s="385">
        <f t="shared" si="161"/>
        <v>2</v>
      </c>
      <c r="AD286" s="382">
        <f t="shared" si="143"/>
        <v>2</v>
      </c>
      <c r="AE286" s="381">
        <f t="shared" si="151"/>
        <v>0</v>
      </c>
      <c r="AF286" s="382">
        <f t="shared" si="152"/>
        <v>73</v>
      </c>
      <c r="AH286" s="338" t="str">
        <f>IF($B286=0,0,INDEX($AS$12:$AT$47,$B286,2))</f>
        <v>B</v>
      </c>
      <c r="AJ286" s="380" t="str">
        <f t="shared" si="158"/>
        <v xml:space="preserve"> </v>
      </c>
      <c r="AK286" s="380" t="str">
        <f t="shared" si="169"/>
        <v xml:space="preserve"> </v>
      </c>
      <c r="AL286" s="380" t="str">
        <f t="shared" si="170"/>
        <v xml:space="preserve"> </v>
      </c>
      <c r="AM286" s="380">
        <f t="shared" si="155"/>
        <v>21</v>
      </c>
      <c r="AN286" s="378">
        <f t="shared" si="144"/>
        <v>0</v>
      </c>
      <c r="AO286" s="377">
        <f t="shared" si="153"/>
        <v>0</v>
      </c>
      <c r="AP286" s="378">
        <f t="shared" si="154"/>
        <v>-153</v>
      </c>
    </row>
    <row r="287" spans="1:42">
      <c r="A287" s="327">
        <f t="shared" si="145"/>
        <v>277</v>
      </c>
      <c r="B287" s="328">
        <f>Data!B287</f>
        <v>13</v>
      </c>
      <c r="D287" s="334">
        <f>IF(AND(B287&gt;0,B287&lt;=12),1,IF(AND(B287&gt;12,B287&lt;=24),2,IF(AND(B287&gt;24,B287&lt;=36),3,0)))</f>
        <v>2</v>
      </c>
      <c r="E287" s="370"/>
      <c r="F287" s="372" t="str">
        <f t="shared" si="162"/>
        <v xml:space="preserve"> </v>
      </c>
      <c r="G287" s="372" t="str">
        <f t="shared" si="163"/>
        <v>W</v>
      </c>
      <c r="H287" s="372" t="str">
        <f t="shared" si="164"/>
        <v xml:space="preserve"> </v>
      </c>
      <c r="I287" s="372">
        <f t="shared" si="159"/>
        <v>1</v>
      </c>
      <c r="J287" s="371">
        <f t="shared" si="140"/>
        <v>0</v>
      </c>
      <c r="K287" s="370">
        <f t="shared" si="146"/>
        <v>6</v>
      </c>
      <c r="L287" s="371">
        <f t="shared" si="147"/>
        <v>-30</v>
      </c>
      <c r="N287" s="341">
        <f t="shared" si="141"/>
        <v>2</v>
      </c>
      <c r="P287" s="376" t="str">
        <f t="shared" si="156"/>
        <v xml:space="preserve"> </v>
      </c>
      <c r="Q287" s="376" t="str">
        <f t="shared" si="165"/>
        <v>W</v>
      </c>
      <c r="R287" s="376" t="str">
        <f t="shared" si="166"/>
        <v xml:space="preserve"> </v>
      </c>
      <c r="S287" s="376">
        <f t="shared" si="160"/>
        <v>1</v>
      </c>
      <c r="T287" s="374">
        <f t="shared" si="142"/>
        <v>0</v>
      </c>
      <c r="U287" s="373">
        <f t="shared" si="148"/>
        <v>6</v>
      </c>
      <c r="V287" s="374">
        <f t="shared" si="149"/>
        <v>8</v>
      </c>
      <c r="X287" s="345" t="str">
        <f t="shared" si="150"/>
        <v>A</v>
      </c>
      <c r="Z287" s="385" t="str">
        <f t="shared" si="157"/>
        <v xml:space="preserve"> </v>
      </c>
      <c r="AA287" s="385" t="str">
        <f t="shared" si="167"/>
        <v>W</v>
      </c>
      <c r="AB287" s="385" t="str">
        <f t="shared" si="168"/>
        <v xml:space="preserve"> </v>
      </c>
      <c r="AC287" s="385">
        <f t="shared" si="161"/>
        <v>1</v>
      </c>
      <c r="AD287" s="382">
        <f t="shared" si="143"/>
        <v>0</v>
      </c>
      <c r="AE287" s="381">
        <f t="shared" si="151"/>
        <v>6</v>
      </c>
      <c r="AF287" s="382">
        <f t="shared" si="152"/>
        <v>79</v>
      </c>
      <c r="AH287" s="338" t="str">
        <f>IF($B287=0,0,IF($B287&lt;=18,"L","H"))</f>
        <v>L</v>
      </c>
      <c r="AJ287" s="380" t="str">
        <f t="shared" si="158"/>
        <v xml:space="preserve"> </v>
      </c>
      <c r="AK287" s="380" t="str">
        <f t="shared" si="169"/>
        <v xml:space="preserve"> </v>
      </c>
      <c r="AL287" s="380" t="str">
        <f t="shared" si="170"/>
        <v xml:space="preserve"> </v>
      </c>
      <c r="AM287" s="380">
        <f t="shared" si="155"/>
        <v>21</v>
      </c>
      <c r="AN287" s="378">
        <f t="shared" si="144"/>
        <v>0</v>
      </c>
      <c r="AO287" s="377">
        <f t="shared" si="153"/>
        <v>0</v>
      </c>
      <c r="AP287" s="378">
        <f t="shared" si="154"/>
        <v>-153</v>
      </c>
    </row>
    <row r="288" spans="1:42">
      <c r="A288" s="327">
        <f t="shared" si="145"/>
        <v>278</v>
      </c>
      <c r="B288" s="328">
        <f>Data!B288</f>
        <v>9</v>
      </c>
      <c r="D288" s="334" t="str">
        <f>IF(B288=0,0,IF(MOD(B288,3)=1,"A",IF(MOD(B288,3)=2,"B","C")))</f>
        <v>C</v>
      </c>
      <c r="E288" s="370"/>
      <c r="F288" s="372" t="str">
        <f t="shared" si="162"/>
        <v>T</v>
      </c>
      <c r="G288" s="372" t="str">
        <f t="shared" si="163"/>
        <v xml:space="preserve"> </v>
      </c>
      <c r="H288" s="372">
        <f t="shared" si="164"/>
        <v>3</v>
      </c>
      <c r="I288" s="372">
        <f t="shared" si="159"/>
        <v>1</v>
      </c>
      <c r="J288" s="371">
        <f t="shared" si="140"/>
        <v>1</v>
      </c>
      <c r="K288" s="370">
        <f t="shared" si="146"/>
        <v>0</v>
      </c>
      <c r="L288" s="371">
        <f t="shared" si="147"/>
        <v>-31</v>
      </c>
      <c r="N288" s="341">
        <f t="shared" si="141"/>
        <v>1</v>
      </c>
      <c r="P288" s="376" t="str">
        <f t="shared" si="156"/>
        <v xml:space="preserve"> </v>
      </c>
      <c r="Q288" s="376" t="str">
        <f t="shared" si="165"/>
        <v xml:space="preserve"> </v>
      </c>
      <c r="R288" s="376" t="str">
        <f t="shared" si="166"/>
        <v xml:space="preserve"> </v>
      </c>
      <c r="S288" s="376">
        <f t="shared" si="160"/>
        <v>1</v>
      </c>
      <c r="T288" s="374">
        <f t="shared" si="142"/>
        <v>0</v>
      </c>
      <c r="U288" s="373">
        <f t="shared" si="148"/>
        <v>0</v>
      </c>
      <c r="V288" s="374">
        <f t="shared" si="149"/>
        <v>8</v>
      </c>
      <c r="X288" s="345" t="str">
        <f t="shared" si="150"/>
        <v>C</v>
      </c>
      <c r="Z288" s="385" t="str">
        <f t="shared" si="157"/>
        <v>T</v>
      </c>
      <c r="AA288" s="385" t="str">
        <f t="shared" si="167"/>
        <v xml:space="preserve"> </v>
      </c>
      <c r="AB288" s="385" t="str">
        <f t="shared" si="168"/>
        <v>C</v>
      </c>
      <c r="AC288" s="385">
        <f t="shared" si="161"/>
        <v>1</v>
      </c>
      <c r="AD288" s="382">
        <f t="shared" si="143"/>
        <v>1</v>
      </c>
      <c r="AE288" s="381">
        <f t="shared" si="151"/>
        <v>0</v>
      </c>
      <c r="AF288" s="382">
        <f t="shared" si="152"/>
        <v>78</v>
      </c>
      <c r="AH288" s="338" t="str">
        <f>IF($B288=0,0,IF(ISEVEN($B288),"E","O"))</f>
        <v>O</v>
      </c>
      <c r="AJ288" s="380" t="str">
        <f t="shared" si="158"/>
        <v>T</v>
      </c>
      <c r="AK288" s="380" t="str">
        <f t="shared" si="169"/>
        <v xml:space="preserve"> </v>
      </c>
      <c r="AL288" s="380" t="str">
        <f t="shared" si="170"/>
        <v>R</v>
      </c>
      <c r="AM288" s="380">
        <f t="shared" si="155"/>
        <v>21</v>
      </c>
      <c r="AN288" s="378">
        <f t="shared" si="144"/>
        <v>21</v>
      </c>
      <c r="AO288" s="377">
        <f t="shared" si="153"/>
        <v>0</v>
      </c>
      <c r="AP288" s="378">
        <f t="shared" si="154"/>
        <v>-174</v>
      </c>
    </row>
    <row r="289" spans="1:42">
      <c r="A289" s="327">
        <f t="shared" si="145"/>
        <v>279</v>
      </c>
      <c r="B289" s="328">
        <f>Data!B289</f>
        <v>33</v>
      </c>
      <c r="D289" s="334">
        <f>IF(AND(B289&gt;0,B289&lt;=12),1,IF(AND(B289&gt;12,B289&lt;=24),2,IF(AND(B289&gt;24,B289&lt;=36),3,0)))</f>
        <v>3</v>
      </c>
      <c r="E289" s="370"/>
      <c r="F289" s="372" t="str">
        <f t="shared" si="162"/>
        <v xml:space="preserve"> </v>
      </c>
      <c r="G289" s="372" t="str">
        <f t="shared" si="163"/>
        <v>W</v>
      </c>
      <c r="H289" s="372" t="str">
        <f t="shared" si="164"/>
        <v xml:space="preserve"> </v>
      </c>
      <c r="I289" s="372">
        <f t="shared" si="159"/>
        <v>1</v>
      </c>
      <c r="J289" s="371">
        <f t="shared" si="140"/>
        <v>0</v>
      </c>
      <c r="K289" s="370">
        <f t="shared" si="146"/>
        <v>3</v>
      </c>
      <c r="L289" s="371">
        <f t="shared" si="147"/>
        <v>-28</v>
      </c>
      <c r="N289" s="341">
        <f t="shared" si="141"/>
        <v>3</v>
      </c>
      <c r="P289" s="376" t="str">
        <f t="shared" si="156"/>
        <v xml:space="preserve"> </v>
      </c>
      <c r="Q289" s="376" t="str">
        <f t="shared" si="165"/>
        <v xml:space="preserve"> </v>
      </c>
      <c r="R289" s="376" t="str">
        <f t="shared" si="166"/>
        <v xml:space="preserve"> </v>
      </c>
      <c r="S289" s="376">
        <f t="shared" si="160"/>
        <v>1</v>
      </c>
      <c r="T289" s="374">
        <f t="shared" si="142"/>
        <v>0</v>
      </c>
      <c r="U289" s="373">
        <f t="shared" si="148"/>
        <v>0</v>
      </c>
      <c r="V289" s="374">
        <f t="shared" si="149"/>
        <v>8</v>
      </c>
      <c r="X289" s="345" t="str">
        <f t="shared" si="150"/>
        <v>C</v>
      </c>
      <c r="Z289" s="385" t="str">
        <f t="shared" si="157"/>
        <v xml:space="preserve"> </v>
      </c>
      <c r="AA289" s="385" t="str">
        <f t="shared" si="167"/>
        <v>W</v>
      </c>
      <c r="AB289" s="385" t="str">
        <f t="shared" si="168"/>
        <v xml:space="preserve"> </v>
      </c>
      <c r="AC289" s="385">
        <f t="shared" si="161"/>
        <v>1</v>
      </c>
      <c r="AD289" s="382">
        <f t="shared" si="143"/>
        <v>0</v>
      </c>
      <c r="AE289" s="381">
        <f t="shared" si="151"/>
        <v>3</v>
      </c>
      <c r="AF289" s="382">
        <f t="shared" si="152"/>
        <v>81</v>
      </c>
      <c r="AH289" s="338" t="str">
        <f>IF($B289=0,0,INDEX($AS$12:$AT$47,$B289,2))</f>
        <v>B</v>
      </c>
      <c r="AJ289" s="380" t="str">
        <f t="shared" si="158"/>
        <v xml:space="preserve"> </v>
      </c>
      <c r="AK289" s="380" t="str">
        <f t="shared" si="169"/>
        <v>L</v>
      </c>
      <c r="AL289" s="380" t="str">
        <f t="shared" si="170"/>
        <v>H</v>
      </c>
      <c r="AM289" s="380">
        <f t="shared" si="155"/>
        <v>22</v>
      </c>
      <c r="AN289" s="378">
        <f t="shared" si="144"/>
        <v>22</v>
      </c>
      <c r="AO289" s="377">
        <f t="shared" si="153"/>
        <v>0</v>
      </c>
      <c r="AP289" s="378">
        <f t="shared" si="154"/>
        <v>-196</v>
      </c>
    </row>
    <row r="290" spans="1:42">
      <c r="A290" s="327">
        <f t="shared" si="145"/>
        <v>280</v>
      </c>
      <c r="B290" s="328">
        <f>Data!B290</f>
        <v>25</v>
      </c>
      <c r="D290" s="334" t="str">
        <f>IF(B290=0,0,IF(MOD(B290,3)=1,"A",IF(MOD(B290,3)=2,"B","C")))</f>
        <v>A</v>
      </c>
      <c r="E290" s="370"/>
      <c r="F290" s="372" t="str">
        <f t="shared" si="162"/>
        <v>T</v>
      </c>
      <c r="G290" s="372" t="str">
        <f t="shared" si="163"/>
        <v xml:space="preserve"> </v>
      </c>
      <c r="H290" s="372">
        <f t="shared" si="164"/>
        <v>3</v>
      </c>
      <c r="I290" s="372">
        <f t="shared" si="159"/>
        <v>1</v>
      </c>
      <c r="J290" s="371">
        <f t="shared" si="140"/>
        <v>1</v>
      </c>
      <c r="K290" s="370">
        <f t="shared" si="146"/>
        <v>0</v>
      </c>
      <c r="L290" s="371">
        <f t="shared" si="147"/>
        <v>-29</v>
      </c>
      <c r="N290" s="341">
        <f t="shared" si="141"/>
        <v>3</v>
      </c>
      <c r="P290" s="376" t="str">
        <f t="shared" si="156"/>
        <v xml:space="preserve"> </v>
      </c>
      <c r="Q290" s="376" t="str">
        <f t="shared" si="165"/>
        <v xml:space="preserve"> </v>
      </c>
      <c r="R290" s="376" t="str">
        <f t="shared" si="166"/>
        <v xml:space="preserve"> </v>
      </c>
      <c r="S290" s="376">
        <f t="shared" si="160"/>
        <v>1</v>
      </c>
      <c r="T290" s="374">
        <f t="shared" si="142"/>
        <v>0</v>
      </c>
      <c r="U290" s="373">
        <f t="shared" si="148"/>
        <v>0</v>
      </c>
      <c r="V290" s="374">
        <f t="shared" si="149"/>
        <v>8</v>
      </c>
      <c r="X290" s="345" t="str">
        <f t="shared" si="150"/>
        <v>A</v>
      </c>
      <c r="Z290" s="385" t="str">
        <f t="shared" si="157"/>
        <v>T</v>
      </c>
      <c r="AA290" s="385" t="str">
        <f t="shared" si="167"/>
        <v xml:space="preserve"> </v>
      </c>
      <c r="AB290" s="385" t="str">
        <f t="shared" si="168"/>
        <v>B</v>
      </c>
      <c r="AC290" s="385">
        <f t="shared" si="161"/>
        <v>1</v>
      </c>
      <c r="AD290" s="382">
        <f t="shared" si="143"/>
        <v>1</v>
      </c>
      <c r="AE290" s="381">
        <f t="shared" si="151"/>
        <v>0</v>
      </c>
      <c r="AF290" s="382">
        <f t="shared" si="152"/>
        <v>80</v>
      </c>
      <c r="AH290" s="338" t="str">
        <f>IF($B290=0,0,IF($B290&lt;=18,"L","H"))</f>
        <v>H</v>
      </c>
      <c r="AJ290" s="380" t="str">
        <f t="shared" si="158"/>
        <v xml:space="preserve"> </v>
      </c>
      <c r="AK290" s="380" t="str">
        <f t="shared" si="169"/>
        <v>W</v>
      </c>
      <c r="AL290" s="380" t="str">
        <f t="shared" si="170"/>
        <v xml:space="preserve"> </v>
      </c>
      <c r="AM290" s="380">
        <f t="shared" si="155"/>
        <v>21</v>
      </c>
      <c r="AN290" s="378">
        <f t="shared" si="144"/>
        <v>0</v>
      </c>
      <c r="AO290" s="377">
        <f t="shared" si="153"/>
        <v>44</v>
      </c>
      <c r="AP290" s="378">
        <f t="shared" si="154"/>
        <v>-152</v>
      </c>
    </row>
    <row r="291" spans="1:42">
      <c r="A291" s="327">
        <f t="shared" si="145"/>
        <v>281</v>
      </c>
      <c r="B291" s="328">
        <f>Data!B291</f>
        <v>20</v>
      </c>
      <c r="D291" s="334">
        <f>IF(AND(B291&gt;0,B291&lt;=12),1,IF(AND(B291&gt;12,B291&lt;=24),2,IF(AND(B291&gt;24,B291&lt;=36),3,0)))</f>
        <v>2</v>
      </c>
      <c r="E291" s="370"/>
      <c r="F291" s="372" t="str">
        <f t="shared" si="162"/>
        <v xml:space="preserve"> </v>
      </c>
      <c r="G291" s="372" t="str">
        <f t="shared" si="163"/>
        <v>L</v>
      </c>
      <c r="H291" s="372" t="str">
        <f t="shared" si="164"/>
        <v>A</v>
      </c>
      <c r="I291" s="372">
        <f t="shared" si="159"/>
        <v>2</v>
      </c>
      <c r="J291" s="371">
        <f t="shared" si="140"/>
        <v>2</v>
      </c>
      <c r="K291" s="370">
        <f t="shared" si="146"/>
        <v>0</v>
      </c>
      <c r="L291" s="371">
        <f t="shared" si="147"/>
        <v>-31</v>
      </c>
      <c r="N291" s="341">
        <f t="shared" si="141"/>
        <v>2</v>
      </c>
      <c r="P291" s="376" t="str">
        <f t="shared" si="156"/>
        <v>T</v>
      </c>
      <c r="Q291" s="376" t="str">
        <f t="shared" si="165"/>
        <v xml:space="preserve"> </v>
      </c>
      <c r="R291" s="376">
        <f t="shared" si="166"/>
        <v>2</v>
      </c>
      <c r="S291" s="376">
        <f t="shared" si="160"/>
        <v>1</v>
      </c>
      <c r="T291" s="374">
        <f t="shared" si="142"/>
        <v>1</v>
      </c>
      <c r="U291" s="373">
        <f t="shared" si="148"/>
        <v>0</v>
      </c>
      <c r="V291" s="374">
        <f t="shared" si="149"/>
        <v>7</v>
      </c>
      <c r="X291" s="345" t="str">
        <f t="shared" si="150"/>
        <v>B</v>
      </c>
      <c r="Z291" s="385" t="str">
        <f t="shared" si="157"/>
        <v xml:space="preserve"> </v>
      </c>
      <c r="AA291" s="385" t="str">
        <f t="shared" si="167"/>
        <v>W</v>
      </c>
      <c r="AB291" s="385" t="str">
        <f t="shared" si="168"/>
        <v xml:space="preserve"> </v>
      </c>
      <c r="AC291" s="385">
        <f t="shared" si="161"/>
        <v>1</v>
      </c>
      <c r="AD291" s="382">
        <f t="shared" si="143"/>
        <v>0</v>
      </c>
      <c r="AE291" s="381">
        <f t="shared" si="151"/>
        <v>3</v>
      </c>
      <c r="AF291" s="382">
        <f t="shared" si="152"/>
        <v>83</v>
      </c>
      <c r="AH291" s="338" t="str">
        <f>IF($B291=0,0,IF(ISEVEN($B291),"E","O"))</f>
        <v>E</v>
      </c>
      <c r="AJ291" s="380" t="str">
        <f t="shared" si="158"/>
        <v>T</v>
      </c>
      <c r="AK291" s="380" t="str">
        <f t="shared" si="169"/>
        <v xml:space="preserve"> </v>
      </c>
      <c r="AL291" s="380" t="str">
        <f t="shared" si="170"/>
        <v>B</v>
      </c>
      <c r="AM291" s="380">
        <f t="shared" si="155"/>
        <v>21</v>
      </c>
      <c r="AN291" s="378">
        <f t="shared" si="144"/>
        <v>21</v>
      </c>
      <c r="AO291" s="377">
        <f t="shared" si="153"/>
        <v>0</v>
      </c>
      <c r="AP291" s="378">
        <f t="shared" si="154"/>
        <v>-173</v>
      </c>
    </row>
    <row r="292" spans="1:42">
      <c r="A292" s="327">
        <f t="shared" si="145"/>
        <v>282</v>
      </c>
      <c r="B292" s="328">
        <f>Data!B292</f>
        <v>14</v>
      </c>
      <c r="D292" s="334" t="str">
        <f>IF(B292=0,0,IF(MOD(B292,3)=1,"A",IF(MOD(B292,3)=2,"B","C")))</f>
        <v>B</v>
      </c>
      <c r="E292" s="370"/>
      <c r="F292" s="372" t="str">
        <f t="shared" si="162"/>
        <v xml:space="preserve"> </v>
      </c>
      <c r="G292" s="372" t="str">
        <f t="shared" si="163"/>
        <v>L</v>
      </c>
      <c r="H292" s="372">
        <f t="shared" si="164"/>
        <v>2</v>
      </c>
      <c r="I292" s="372">
        <f t="shared" si="159"/>
        <v>3</v>
      </c>
      <c r="J292" s="371">
        <f t="shared" si="140"/>
        <v>3</v>
      </c>
      <c r="K292" s="370">
        <f t="shared" si="146"/>
        <v>0</v>
      </c>
      <c r="L292" s="371">
        <f t="shared" si="147"/>
        <v>-34</v>
      </c>
      <c r="N292" s="341">
        <f t="shared" si="141"/>
        <v>2</v>
      </c>
      <c r="P292" s="376" t="str">
        <f t="shared" si="156"/>
        <v xml:space="preserve"> </v>
      </c>
      <c r="Q292" s="376" t="str">
        <f t="shared" si="165"/>
        <v>W</v>
      </c>
      <c r="R292" s="376" t="str">
        <f t="shared" si="166"/>
        <v xml:space="preserve"> </v>
      </c>
      <c r="S292" s="376">
        <f t="shared" si="160"/>
        <v>1</v>
      </c>
      <c r="T292" s="374">
        <f t="shared" si="142"/>
        <v>0</v>
      </c>
      <c r="U292" s="373">
        <f t="shared" si="148"/>
        <v>3</v>
      </c>
      <c r="V292" s="374">
        <f t="shared" si="149"/>
        <v>10</v>
      </c>
      <c r="X292" s="345" t="str">
        <f t="shared" si="150"/>
        <v>B</v>
      </c>
      <c r="Z292" s="385" t="str">
        <f t="shared" si="157"/>
        <v>T</v>
      </c>
      <c r="AA292" s="385" t="str">
        <f t="shared" si="167"/>
        <v xml:space="preserve"> </v>
      </c>
      <c r="AB292" s="385" t="str">
        <f t="shared" si="168"/>
        <v>A</v>
      </c>
      <c r="AC292" s="385">
        <f t="shared" si="161"/>
        <v>1</v>
      </c>
      <c r="AD292" s="382">
        <f t="shared" si="143"/>
        <v>1</v>
      </c>
      <c r="AE292" s="381">
        <f t="shared" si="151"/>
        <v>0</v>
      </c>
      <c r="AF292" s="382">
        <f t="shared" si="152"/>
        <v>82</v>
      </c>
      <c r="AH292" s="338" t="str">
        <f>IF($B292=0,0,INDEX($AS$12:$AT$47,$B292,2))</f>
        <v>R</v>
      </c>
      <c r="AJ292" s="380" t="str">
        <f t="shared" si="158"/>
        <v xml:space="preserve"> </v>
      </c>
      <c r="AK292" s="380" t="str">
        <f t="shared" si="169"/>
        <v>L</v>
      </c>
      <c r="AL292" s="380" t="str">
        <f t="shared" si="170"/>
        <v>L</v>
      </c>
      <c r="AM292" s="380">
        <f t="shared" si="155"/>
        <v>22</v>
      </c>
      <c r="AN292" s="378">
        <f t="shared" si="144"/>
        <v>22</v>
      </c>
      <c r="AO292" s="377">
        <f t="shared" si="153"/>
        <v>0</v>
      </c>
      <c r="AP292" s="378">
        <f t="shared" si="154"/>
        <v>-195</v>
      </c>
    </row>
    <row r="293" spans="1:42">
      <c r="A293" s="327">
        <f t="shared" si="145"/>
        <v>283</v>
      </c>
      <c r="B293" s="328">
        <f>Data!B293</f>
        <v>33</v>
      </c>
      <c r="D293" s="334">
        <f>IF(AND(B293&gt;0,B293&lt;=12),1,IF(AND(B293&gt;12,B293&lt;=24),2,IF(AND(B293&gt;24,B293&lt;=36),3,0)))</f>
        <v>3</v>
      </c>
      <c r="E293" s="370"/>
      <c r="F293" s="372" t="str">
        <f t="shared" si="162"/>
        <v xml:space="preserve"> </v>
      </c>
      <c r="G293" s="372" t="str">
        <f t="shared" si="163"/>
        <v>L</v>
      </c>
      <c r="H293" s="372" t="str">
        <f t="shared" si="164"/>
        <v>C</v>
      </c>
      <c r="I293" s="372">
        <f t="shared" si="159"/>
        <v>4</v>
      </c>
      <c r="J293" s="371">
        <f t="shared" si="140"/>
        <v>4</v>
      </c>
      <c r="K293" s="370">
        <f t="shared" si="146"/>
        <v>0</v>
      </c>
      <c r="L293" s="371">
        <f t="shared" si="147"/>
        <v>-38</v>
      </c>
      <c r="N293" s="341">
        <f t="shared" si="141"/>
        <v>3</v>
      </c>
      <c r="P293" s="376" t="str">
        <f t="shared" si="156"/>
        <v>T</v>
      </c>
      <c r="Q293" s="376" t="str">
        <f t="shared" si="165"/>
        <v xml:space="preserve"> </v>
      </c>
      <c r="R293" s="376">
        <f t="shared" si="166"/>
        <v>1</v>
      </c>
      <c r="S293" s="376">
        <f t="shared" si="160"/>
        <v>1</v>
      </c>
      <c r="T293" s="374">
        <f t="shared" si="142"/>
        <v>1</v>
      </c>
      <c r="U293" s="373">
        <f t="shared" si="148"/>
        <v>0</v>
      </c>
      <c r="V293" s="374">
        <f t="shared" si="149"/>
        <v>9</v>
      </c>
      <c r="X293" s="345" t="str">
        <f t="shared" si="150"/>
        <v>C</v>
      </c>
      <c r="Z293" s="385" t="str">
        <f t="shared" si="157"/>
        <v xml:space="preserve"> </v>
      </c>
      <c r="AA293" s="385" t="str">
        <f t="shared" si="167"/>
        <v>L</v>
      </c>
      <c r="AB293" s="385" t="str">
        <f t="shared" si="168"/>
        <v>C</v>
      </c>
      <c r="AC293" s="385">
        <f t="shared" si="161"/>
        <v>2</v>
      </c>
      <c r="AD293" s="382">
        <f t="shared" si="143"/>
        <v>2</v>
      </c>
      <c r="AE293" s="381">
        <f t="shared" si="151"/>
        <v>0</v>
      </c>
      <c r="AF293" s="382">
        <f t="shared" si="152"/>
        <v>80</v>
      </c>
      <c r="AH293" s="338" t="str">
        <f>IF($B293=0,0,IF($B293&lt;=18,"L","H"))</f>
        <v>H</v>
      </c>
      <c r="AJ293" s="380" t="str">
        <f t="shared" si="158"/>
        <v xml:space="preserve"> </v>
      </c>
      <c r="AK293" s="380" t="str">
        <f t="shared" si="169"/>
        <v>L</v>
      </c>
      <c r="AL293" s="380" t="str">
        <f t="shared" si="170"/>
        <v>O</v>
      </c>
      <c r="AM293" s="380">
        <f t="shared" si="155"/>
        <v>23</v>
      </c>
      <c r="AN293" s="378">
        <f t="shared" si="144"/>
        <v>23</v>
      </c>
      <c r="AO293" s="377">
        <f t="shared" si="153"/>
        <v>0</v>
      </c>
      <c r="AP293" s="378">
        <f t="shared" si="154"/>
        <v>-218</v>
      </c>
    </row>
    <row r="294" spans="1:42">
      <c r="A294" s="327">
        <f t="shared" si="145"/>
        <v>284</v>
      </c>
      <c r="B294" s="328">
        <f>Data!B294</f>
        <v>31</v>
      </c>
      <c r="D294" s="334" t="str">
        <f>IF(B294=0,0,IF(MOD(B294,3)=1,"A",IF(MOD(B294,3)=2,"B","C")))</f>
        <v>A</v>
      </c>
      <c r="E294" s="370"/>
      <c r="F294" s="372" t="str">
        <f t="shared" si="162"/>
        <v xml:space="preserve"> </v>
      </c>
      <c r="G294" s="372" t="str">
        <f t="shared" si="163"/>
        <v>L</v>
      </c>
      <c r="H294" s="372">
        <f t="shared" si="164"/>
        <v>3</v>
      </c>
      <c r="I294" s="372">
        <f t="shared" si="159"/>
        <v>5</v>
      </c>
      <c r="J294" s="371">
        <f t="shared" si="140"/>
        <v>5</v>
      </c>
      <c r="K294" s="370">
        <f t="shared" si="146"/>
        <v>0</v>
      </c>
      <c r="L294" s="371">
        <f t="shared" si="147"/>
        <v>-43</v>
      </c>
      <c r="N294" s="341">
        <f t="shared" si="141"/>
        <v>3</v>
      </c>
      <c r="P294" s="376" t="str">
        <f t="shared" si="156"/>
        <v xml:space="preserve"> </v>
      </c>
      <c r="Q294" s="376" t="str">
        <f t="shared" si="165"/>
        <v>L</v>
      </c>
      <c r="R294" s="376">
        <f t="shared" si="166"/>
        <v>3</v>
      </c>
      <c r="S294" s="376">
        <f t="shared" si="160"/>
        <v>2</v>
      </c>
      <c r="T294" s="374">
        <f t="shared" si="142"/>
        <v>2</v>
      </c>
      <c r="U294" s="373">
        <f t="shared" si="148"/>
        <v>0</v>
      </c>
      <c r="V294" s="374">
        <f t="shared" si="149"/>
        <v>7</v>
      </c>
      <c r="X294" s="345" t="str">
        <f t="shared" si="150"/>
        <v>A</v>
      </c>
      <c r="Z294" s="385" t="str">
        <f t="shared" si="157"/>
        <v xml:space="preserve"> </v>
      </c>
      <c r="AA294" s="385" t="str">
        <f t="shared" si="167"/>
        <v>L</v>
      </c>
      <c r="AB294" s="385" t="str">
        <f t="shared" si="168"/>
        <v>C</v>
      </c>
      <c r="AC294" s="385">
        <f t="shared" si="161"/>
        <v>3</v>
      </c>
      <c r="AD294" s="382">
        <f t="shared" si="143"/>
        <v>3</v>
      </c>
      <c r="AE294" s="381">
        <f t="shared" si="151"/>
        <v>0</v>
      </c>
      <c r="AF294" s="382">
        <f t="shared" si="152"/>
        <v>77</v>
      </c>
      <c r="AH294" s="338" t="str">
        <f>IF($B294=0,0,IF(ISEVEN($B294),"E","O"))</f>
        <v>O</v>
      </c>
      <c r="AJ294" s="380" t="str">
        <f t="shared" si="158"/>
        <v xml:space="preserve"> </v>
      </c>
      <c r="AK294" s="380" t="str">
        <f t="shared" si="169"/>
        <v>W</v>
      </c>
      <c r="AL294" s="380" t="str">
        <f t="shared" si="170"/>
        <v xml:space="preserve"> </v>
      </c>
      <c r="AM294" s="380">
        <f t="shared" si="155"/>
        <v>22</v>
      </c>
      <c r="AN294" s="378">
        <f t="shared" si="144"/>
        <v>0</v>
      </c>
      <c r="AO294" s="377">
        <f t="shared" si="153"/>
        <v>46</v>
      </c>
      <c r="AP294" s="378">
        <f t="shared" si="154"/>
        <v>-172</v>
      </c>
    </row>
    <row r="295" spans="1:42">
      <c r="A295" s="327">
        <f t="shared" si="145"/>
        <v>285</v>
      </c>
      <c r="B295" s="328">
        <f>Data!B295</f>
        <v>16</v>
      </c>
      <c r="D295" s="334">
        <f>IF(AND(B295&gt;0,B295&lt;=12),1,IF(AND(B295&gt;12,B295&lt;=24),2,IF(AND(B295&gt;24,B295&lt;=36),3,0)))</f>
        <v>2</v>
      </c>
      <c r="E295" s="370"/>
      <c r="F295" s="372" t="str">
        <f t="shared" si="162"/>
        <v xml:space="preserve"> </v>
      </c>
      <c r="G295" s="372" t="str">
        <f t="shared" si="163"/>
        <v>L</v>
      </c>
      <c r="H295" s="372" t="str">
        <f t="shared" si="164"/>
        <v>A</v>
      </c>
      <c r="I295" s="372">
        <f t="shared" si="159"/>
        <v>6</v>
      </c>
      <c r="J295" s="371">
        <f t="shared" si="140"/>
        <v>6</v>
      </c>
      <c r="K295" s="370">
        <f t="shared" si="146"/>
        <v>0</v>
      </c>
      <c r="L295" s="371">
        <f t="shared" si="147"/>
        <v>-49</v>
      </c>
      <c r="N295" s="341">
        <f t="shared" si="141"/>
        <v>2</v>
      </c>
      <c r="P295" s="376" t="str">
        <f t="shared" si="156"/>
        <v xml:space="preserve"> </v>
      </c>
      <c r="Q295" s="376" t="str">
        <f t="shared" si="165"/>
        <v>L</v>
      </c>
      <c r="R295" s="376">
        <f t="shared" si="166"/>
        <v>3</v>
      </c>
      <c r="S295" s="376">
        <f t="shared" si="160"/>
        <v>3</v>
      </c>
      <c r="T295" s="374">
        <f t="shared" si="142"/>
        <v>3</v>
      </c>
      <c r="U295" s="373">
        <f t="shared" si="148"/>
        <v>0</v>
      </c>
      <c r="V295" s="374">
        <f t="shared" si="149"/>
        <v>4</v>
      </c>
      <c r="X295" s="345" t="str">
        <f t="shared" si="150"/>
        <v>A</v>
      </c>
      <c r="Z295" s="385" t="str">
        <f t="shared" si="157"/>
        <v xml:space="preserve"> </v>
      </c>
      <c r="AA295" s="385" t="str">
        <f t="shared" si="167"/>
        <v>L</v>
      </c>
      <c r="AB295" s="385" t="str">
        <f t="shared" si="168"/>
        <v>A</v>
      </c>
      <c r="AC295" s="385">
        <f t="shared" si="161"/>
        <v>4</v>
      </c>
      <c r="AD295" s="382">
        <f t="shared" si="143"/>
        <v>4</v>
      </c>
      <c r="AE295" s="381">
        <f t="shared" si="151"/>
        <v>0</v>
      </c>
      <c r="AF295" s="382">
        <f t="shared" si="152"/>
        <v>73</v>
      </c>
      <c r="AH295" s="338" t="str">
        <f>IF($B295=0,0,INDEX($AS$12:$AT$47,$B295,2))</f>
        <v>R</v>
      </c>
      <c r="AJ295" s="380" t="str">
        <f t="shared" si="158"/>
        <v>T</v>
      </c>
      <c r="AK295" s="380" t="str">
        <f t="shared" si="169"/>
        <v xml:space="preserve"> </v>
      </c>
      <c r="AL295" s="380" t="str">
        <f t="shared" si="170"/>
        <v>H</v>
      </c>
      <c r="AM295" s="380">
        <f t="shared" si="155"/>
        <v>22</v>
      </c>
      <c r="AN295" s="378">
        <f t="shared" si="144"/>
        <v>22</v>
      </c>
      <c r="AO295" s="377">
        <f t="shared" si="153"/>
        <v>0</v>
      </c>
      <c r="AP295" s="378">
        <f t="shared" si="154"/>
        <v>-194</v>
      </c>
    </row>
    <row r="296" spans="1:42">
      <c r="A296" s="327">
        <f t="shared" si="145"/>
        <v>286</v>
      </c>
      <c r="B296" s="328">
        <f>Data!B296</f>
        <v>22</v>
      </c>
      <c r="D296" s="334" t="str">
        <f>IF(B296=0,0,IF(MOD(B296,3)=1,"A",IF(MOD(B296,3)=2,"B","C")))</f>
        <v>A</v>
      </c>
      <c r="E296" s="370"/>
      <c r="F296" s="372" t="str">
        <f t="shared" si="162"/>
        <v xml:space="preserve"> </v>
      </c>
      <c r="G296" s="372" t="str">
        <f t="shared" si="163"/>
        <v>W</v>
      </c>
      <c r="H296" s="372" t="str">
        <f t="shared" si="164"/>
        <v xml:space="preserve"> </v>
      </c>
      <c r="I296" s="372">
        <f t="shared" si="159"/>
        <v>1</v>
      </c>
      <c r="J296" s="371">
        <f t="shared" si="140"/>
        <v>0</v>
      </c>
      <c r="K296" s="370">
        <f t="shared" si="146"/>
        <v>18</v>
      </c>
      <c r="L296" s="371">
        <f t="shared" si="147"/>
        <v>-31</v>
      </c>
      <c r="N296" s="341">
        <f t="shared" si="141"/>
        <v>2</v>
      </c>
      <c r="P296" s="376" t="str">
        <f t="shared" si="156"/>
        <v xml:space="preserve"> </v>
      </c>
      <c r="Q296" s="376" t="str">
        <f t="shared" si="165"/>
        <v>L</v>
      </c>
      <c r="R296" s="376">
        <f t="shared" si="166"/>
        <v>2</v>
      </c>
      <c r="S296" s="376">
        <f t="shared" si="160"/>
        <v>4</v>
      </c>
      <c r="T296" s="374">
        <f t="shared" si="142"/>
        <v>4</v>
      </c>
      <c r="U296" s="373">
        <f t="shared" si="148"/>
        <v>0</v>
      </c>
      <c r="V296" s="374">
        <f t="shared" si="149"/>
        <v>0</v>
      </c>
      <c r="X296" s="345" t="str">
        <f t="shared" si="150"/>
        <v>A</v>
      </c>
      <c r="Z296" s="385" t="str">
        <f t="shared" si="157"/>
        <v xml:space="preserve"> </v>
      </c>
      <c r="AA296" s="385" t="str">
        <f t="shared" si="167"/>
        <v>W</v>
      </c>
      <c r="AB296" s="385" t="str">
        <f t="shared" si="168"/>
        <v xml:space="preserve"> </v>
      </c>
      <c r="AC296" s="385">
        <f t="shared" si="161"/>
        <v>1</v>
      </c>
      <c r="AD296" s="382">
        <f t="shared" si="143"/>
        <v>0</v>
      </c>
      <c r="AE296" s="381">
        <f t="shared" si="151"/>
        <v>12</v>
      </c>
      <c r="AF296" s="382">
        <f t="shared" si="152"/>
        <v>85</v>
      </c>
      <c r="AH296" s="338" t="str">
        <f>IF($B296=0,0,IF($B296&lt;=18,"L","H"))</f>
        <v>H</v>
      </c>
      <c r="AJ296" s="380" t="str">
        <f t="shared" si="158"/>
        <v xml:space="preserve"> </v>
      </c>
      <c r="AK296" s="380" t="str">
        <f t="shared" si="169"/>
        <v>W</v>
      </c>
      <c r="AL296" s="380" t="str">
        <f t="shared" si="170"/>
        <v xml:space="preserve"> </v>
      </c>
      <c r="AM296" s="380">
        <f t="shared" si="155"/>
        <v>21</v>
      </c>
      <c r="AN296" s="378">
        <f t="shared" si="144"/>
        <v>0</v>
      </c>
      <c r="AO296" s="377">
        <f t="shared" si="153"/>
        <v>44</v>
      </c>
      <c r="AP296" s="378">
        <f t="shared" si="154"/>
        <v>-150</v>
      </c>
    </row>
    <row r="297" spans="1:42">
      <c r="A297" s="327">
        <f t="shared" si="145"/>
        <v>287</v>
      </c>
      <c r="B297" s="328">
        <f>Data!B297</f>
        <v>11</v>
      </c>
      <c r="D297" s="334">
        <f>IF(AND(B297&gt;0,B297&lt;=12),1,IF(AND(B297&gt;12,B297&lt;=24),2,IF(AND(B297&gt;24,B297&lt;=36),3,0)))</f>
        <v>1</v>
      </c>
      <c r="E297" s="370"/>
      <c r="F297" s="372" t="str">
        <f t="shared" si="162"/>
        <v>T</v>
      </c>
      <c r="G297" s="372" t="str">
        <f t="shared" si="163"/>
        <v xml:space="preserve"> </v>
      </c>
      <c r="H297" s="372" t="str">
        <f t="shared" si="164"/>
        <v>B</v>
      </c>
      <c r="I297" s="372">
        <f t="shared" si="159"/>
        <v>1</v>
      </c>
      <c r="J297" s="371">
        <f t="shared" si="140"/>
        <v>1</v>
      </c>
      <c r="K297" s="370">
        <f t="shared" si="146"/>
        <v>0</v>
      </c>
      <c r="L297" s="371">
        <f t="shared" si="147"/>
        <v>-32</v>
      </c>
      <c r="N297" s="341">
        <f t="shared" si="141"/>
        <v>1</v>
      </c>
      <c r="P297" s="376" t="str">
        <f t="shared" si="156"/>
        <v xml:space="preserve"> </v>
      </c>
      <c r="Q297" s="376" t="str">
        <f t="shared" si="165"/>
        <v>L</v>
      </c>
      <c r="R297" s="376">
        <f t="shared" si="166"/>
        <v>2</v>
      </c>
      <c r="S297" s="376">
        <f t="shared" si="160"/>
        <v>5</v>
      </c>
      <c r="T297" s="374">
        <f t="shared" si="142"/>
        <v>5</v>
      </c>
      <c r="U297" s="373">
        <f t="shared" si="148"/>
        <v>0</v>
      </c>
      <c r="V297" s="374">
        <f t="shared" si="149"/>
        <v>-5</v>
      </c>
      <c r="X297" s="345" t="str">
        <f t="shared" si="150"/>
        <v>B</v>
      </c>
      <c r="Z297" s="385" t="str">
        <f t="shared" si="157"/>
        <v xml:space="preserve"> </v>
      </c>
      <c r="AA297" s="385" t="str">
        <f t="shared" si="167"/>
        <v xml:space="preserve"> </v>
      </c>
      <c r="AB297" s="385" t="str">
        <f t="shared" si="168"/>
        <v xml:space="preserve"> </v>
      </c>
      <c r="AC297" s="385">
        <f t="shared" si="161"/>
        <v>1</v>
      </c>
      <c r="AD297" s="382">
        <f t="shared" si="143"/>
        <v>0</v>
      </c>
      <c r="AE297" s="381">
        <f t="shared" si="151"/>
        <v>0</v>
      </c>
      <c r="AF297" s="382">
        <f t="shared" si="152"/>
        <v>85</v>
      </c>
      <c r="AH297" s="338" t="str">
        <f>IF($B297=0,0,IF(ISEVEN($B297),"E","O"))</f>
        <v>O</v>
      </c>
      <c r="AJ297" s="380" t="str">
        <f t="shared" si="158"/>
        <v>T</v>
      </c>
      <c r="AK297" s="380" t="str">
        <f t="shared" si="169"/>
        <v xml:space="preserve"> </v>
      </c>
      <c r="AL297" s="380" t="str">
        <f t="shared" si="170"/>
        <v>R</v>
      </c>
      <c r="AM297" s="380">
        <f t="shared" si="155"/>
        <v>21</v>
      </c>
      <c r="AN297" s="378">
        <f t="shared" si="144"/>
        <v>21</v>
      </c>
      <c r="AO297" s="377">
        <f t="shared" si="153"/>
        <v>0</v>
      </c>
      <c r="AP297" s="378">
        <f t="shared" si="154"/>
        <v>-171</v>
      </c>
    </row>
    <row r="298" spans="1:42">
      <c r="A298" s="327">
        <f t="shared" si="145"/>
        <v>288</v>
      </c>
      <c r="B298" s="328">
        <f>Data!B298</f>
        <v>11</v>
      </c>
      <c r="D298" s="334" t="str">
        <f>IF(B298=0,0,IF(MOD(B298,3)=1,"A",IF(MOD(B298,3)=2,"B","C")))</f>
        <v>B</v>
      </c>
      <c r="E298" s="370"/>
      <c r="F298" s="372" t="str">
        <f t="shared" si="162"/>
        <v xml:space="preserve"> </v>
      </c>
      <c r="G298" s="372" t="str">
        <f t="shared" si="163"/>
        <v>W</v>
      </c>
      <c r="H298" s="372" t="str">
        <f t="shared" si="164"/>
        <v xml:space="preserve"> </v>
      </c>
      <c r="I298" s="372">
        <f t="shared" si="159"/>
        <v>1</v>
      </c>
      <c r="J298" s="371">
        <f t="shared" si="140"/>
        <v>0</v>
      </c>
      <c r="K298" s="370">
        <f t="shared" si="146"/>
        <v>3</v>
      </c>
      <c r="L298" s="371">
        <f t="shared" si="147"/>
        <v>-29</v>
      </c>
      <c r="N298" s="341">
        <f t="shared" si="141"/>
        <v>1</v>
      </c>
      <c r="P298" s="376" t="str">
        <f t="shared" si="156"/>
        <v xml:space="preserve"> </v>
      </c>
      <c r="Q298" s="376" t="str">
        <f t="shared" si="165"/>
        <v>L</v>
      </c>
      <c r="R298" s="376">
        <f t="shared" si="166"/>
        <v>3</v>
      </c>
      <c r="S298" s="376">
        <f t="shared" si="160"/>
        <v>6</v>
      </c>
      <c r="T298" s="374">
        <f t="shared" si="142"/>
        <v>6</v>
      </c>
      <c r="U298" s="373">
        <f t="shared" si="148"/>
        <v>0</v>
      </c>
      <c r="V298" s="374">
        <f t="shared" si="149"/>
        <v>-11</v>
      </c>
      <c r="X298" s="345" t="str">
        <f t="shared" si="150"/>
        <v>B</v>
      </c>
      <c r="Z298" s="385" t="str">
        <f t="shared" si="157"/>
        <v xml:space="preserve"> </v>
      </c>
      <c r="AA298" s="385" t="str">
        <f t="shared" si="167"/>
        <v xml:space="preserve"> </v>
      </c>
      <c r="AB298" s="385" t="str">
        <f t="shared" si="168"/>
        <v xml:space="preserve"> </v>
      </c>
      <c r="AC298" s="385">
        <f t="shared" si="161"/>
        <v>1</v>
      </c>
      <c r="AD298" s="382">
        <f t="shared" si="143"/>
        <v>0</v>
      </c>
      <c r="AE298" s="381">
        <f t="shared" si="151"/>
        <v>0</v>
      </c>
      <c r="AF298" s="382">
        <f t="shared" si="152"/>
        <v>85</v>
      </c>
      <c r="AH298" s="338" t="str">
        <f>IF($B298=0,0,INDEX($AS$12:$AT$47,$B298,2))</f>
        <v>B</v>
      </c>
      <c r="AJ298" s="380" t="str">
        <f t="shared" si="158"/>
        <v xml:space="preserve"> </v>
      </c>
      <c r="AK298" s="380" t="str">
        <f t="shared" si="169"/>
        <v>L</v>
      </c>
      <c r="AL298" s="380" t="str">
        <f t="shared" si="170"/>
        <v>H</v>
      </c>
      <c r="AM298" s="380">
        <f t="shared" si="155"/>
        <v>22</v>
      </c>
      <c r="AN298" s="378">
        <f t="shared" si="144"/>
        <v>22</v>
      </c>
      <c r="AO298" s="377">
        <f t="shared" si="153"/>
        <v>0</v>
      </c>
      <c r="AP298" s="378">
        <f t="shared" si="154"/>
        <v>-193</v>
      </c>
    </row>
    <row r="299" spans="1:42">
      <c r="A299" s="327">
        <f t="shared" si="145"/>
        <v>289</v>
      </c>
      <c r="B299" s="328">
        <f>Data!B299</f>
        <v>0</v>
      </c>
      <c r="D299" s="334">
        <f>IF(AND(B299&gt;0,B299&lt;=12),1,IF(AND(B299&gt;12,B299&lt;=24),2,IF(AND(B299&gt;24,B299&lt;=36),3,0)))</f>
        <v>0</v>
      </c>
      <c r="E299" s="370"/>
      <c r="F299" s="372" t="str">
        <f t="shared" si="162"/>
        <v xml:space="preserve"> </v>
      </c>
      <c r="G299" s="372" t="str">
        <f t="shared" si="163"/>
        <v xml:space="preserve"> </v>
      </c>
      <c r="H299" s="372" t="str">
        <f t="shared" si="164"/>
        <v xml:space="preserve"> </v>
      </c>
      <c r="I299" s="372">
        <f t="shared" si="159"/>
        <v>1</v>
      </c>
      <c r="J299" s="371">
        <f t="shared" si="140"/>
        <v>0</v>
      </c>
      <c r="K299" s="370">
        <f t="shared" si="146"/>
        <v>0</v>
      </c>
      <c r="L299" s="371">
        <f t="shared" si="147"/>
        <v>-29</v>
      </c>
      <c r="N299" s="341">
        <f t="shared" si="141"/>
        <v>0</v>
      </c>
      <c r="P299" s="376" t="str">
        <f t="shared" si="156"/>
        <v xml:space="preserve"> </v>
      </c>
      <c r="Q299" s="376" t="str">
        <f t="shared" si="165"/>
        <v>L</v>
      </c>
      <c r="R299" s="376">
        <f t="shared" si="166"/>
        <v>3</v>
      </c>
      <c r="S299" s="376">
        <f t="shared" si="160"/>
        <v>7</v>
      </c>
      <c r="T299" s="374">
        <f t="shared" si="142"/>
        <v>7</v>
      </c>
      <c r="U299" s="373">
        <f t="shared" si="148"/>
        <v>0</v>
      </c>
      <c r="V299" s="374">
        <f t="shared" si="149"/>
        <v>-18</v>
      </c>
      <c r="X299" s="345">
        <f t="shared" si="150"/>
        <v>0</v>
      </c>
      <c r="Z299" s="385" t="str">
        <f t="shared" si="157"/>
        <v xml:space="preserve"> </v>
      </c>
      <c r="AA299" s="385" t="str">
        <f t="shared" si="167"/>
        <v xml:space="preserve"> </v>
      </c>
      <c r="AB299" s="385" t="str">
        <f t="shared" si="168"/>
        <v xml:space="preserve"> </v>
      </c>
      <c r="AC299" s="385">
        <f t="shared" si="161"/>
        <v>1</v>
      </c>
      <c r="AD299" s="382">
        <f t="shared" si="143"/>
        <v>0</v>
      </c>
      <c r="AE299" s="381">
        <f t="shared" si="151"/>
        <v>0</v>
      </c>
      <c r="AF299" s="382">
        <f t="shared" si="152"/>
        <v>85</v>
      </c>
      <c r="AH299" s="338">
        <f>IF($B299=0,0,IF($B299&lt;=18,"L","H"))</f>
        <v>0</v>
      </c>
      <c r="AJ299" s="380" t="str">
        <f t="shared" si="158"/>
        <v xml:space="preserve"> </v>
      </c>
      <c r="AK299" s="380" t="str">
        <f t="shared" si="169"/>
        <v>L</v>
      </c>
      <c r="AL299" s="380" t="str">
        <f t="shared" si="170"/>
        <v>O</v>
      </c>
      <c r="AM299" s="380">
        <f t="shared" si="155"/>
        <v>23</v>
      </c>
      <c r="AN299" s="378">
        <f t="shared" si="144"/>
        <v>23</v>
      </c>
      <c r="AO299" s="377">
        <f t="shared" si="153"/>
        <v>0</v>
      </c>
      <c r="AP299" s="378">
        <f t="shared" si="154"/>
        <v>-216</v>
      </c>
    </row>
    <row r="300" spans="1:42">
      <c r="A300" s="327">
        <f t="shared" si="145"/>
        <v>290</v>
      </c>
      <c r="B300" s="328">
        <f>Data!B300</f>
        <v>32</v>
      </c>
      <c r="D300" s="334" t="str">
        <f>IF(B300=0,0,IF(MOD(B300,3)=1,"A",IF(MOD(B300,3)=2,"B","C")))</f>
        <v>B</v>
      </c>
      <c r="E300" s="370"/>
      <c r="F300" s="372" t="str">
        <f t="shared" si="162"/>
        <v>T</v>
      </c>
      <c r="G300" s="372" t="str">
        <f t="shared" si="163"/>
        <v xml:space="preserve"> </v>
      </c>
      <c r="H300" s="372">
        <f t="shared" si="164"/>
        <v>2</v>
      </c>
      <c r="I300" s="372">
        <f t="shared" si="159"/>
        <v>1</v>
      </c>
      <c r="J300" s="371">
        <f t="shared" si="140"/>
        <v>1</v>
      </c>
      <c r="K300" s="370">
        <f t="shared" si="146"/>
        <v>0</v>
      </c>
      <c r="L300" s="371">
        <f t="shared" si="147"/>
        <v>-30</v>
      </c>
      <c r="N300" s="341">
        <f t="shared" si="141"/>
        <v>3</v>
      </c>
      <c r="P300" s="376" t="str">
        <f t="shared" si="156"/>
        <v xml:space="preserve"> </v>
      </c>
      <c r="Q300" s="376" t="str">
        <f t="shared" si="165"/>
        <v>W</v>
      </c>
      <c r="R300" s="376" t="str">
        <f t="shared" si="166"/>
        <v xml:space="preserve"> </v>
      </c>
      <c r="S300" s="376">
        <f t="shared" si="160"/>
        <v>1</v>
      </c>
      <c r="T300" s="374">
        <f t="shared" si="142"/>
        <v>0</v>
      </c>
      <c r="U300" s="373">
        <f t="shared" si="148"/>
        <v>21</v>
      </c>
      <c r="V300" s="374">
        <f t="shared" si="149"/>
        <v>3</v>
      </c>
      <c r="X300" s="345" t="str">
        <f t="shared" si="150"/>
        <v>B</v>
      </c>
      <c r="Z300" s="385" t="str">
        <f t="shared" si="157"/>
        <v>T</v>
      </c>
      <c r="AA300" s="385" t="str">
        <f t="shared" si="167"/>
        <v xml:space="preserve"> </v>
      </c>
      <c r="AB300" s="385" t="str">
        <f t="shared" si="168"/>
        <v>A</v>
      </c>
      <c r="AC300" s="385">
        <f t="shared" si="161"/>
        <v>1</v>
      </c>
      <c r="AD300" s="382">
        <f t="shared" si="143"/>
        <v>1</v>
      </c>
      <c r="AE300" s="381">
        <f t="shared" si="151"/>
        <v>0</v>
      </c>
      <c r="AF300" s="382">
        <f t="shared" si="152"/>
        <v>84</v>
      </c>
      <c r="AH300" s="338" t="str">
        <f>IF($B300=0,0,IF(ISEVEN($B300),"E","O"))</f>
        <v>E</v>
      </c>
      <c r="AJ300" s="380" t="str">
        <f t="shared" si="158"/>
        <v xml:space="preserve"> </v>
      </c>
      <c r="AK300" s="380" t="str">
        <f t="shared" si="169"/>
        <v>L</v>
      </c>
      <c r="AL300" s="380" t="str">
        <f t="shared" si="170"/>
        <v>R</v>
      </c>
      <c r="AM300" s="380">
        <f t="shared" si="155"/>
        <v>24</v>
      </c>
      <c r="AN300" s="378">
        <f t="shared" si="144"/>
        <v>24</v>
      </c>
      <c r="AO300" s="377">
        <f t="shared" si="153"/>
        <v>0</v>
      </c>
      <c r="AP300" s="378">
        <f t="shared" si="154"/>
        <v>-240</v>
      </c>
    </row>
    <row r="301" spans="1:42">
      <c r="A301" s="327">
        <f t="shared" si="145"/>
        <v>291</v>
      </c>
      <c r="B301" s="328">
        <f>Data!B301</f>
        <v>0</v>
      </c>
      <c r="D301" s="334">
        <f>IF(AND(B301&gt;0,B301&lt;=12),1,IF(AND(B301&gt;12,B301&lt;=24),2,IF(AND(B301&gt;24,B301&lt;=36),3,0)))</f>
        <v>0</v>
      </c>
      <c r="E301" s="370"/>
      <c r="F301" s="372" t="str">
        <f t="shared" si="162"/>
        <v xml:space="preserve"> </v>
      </c>
      <c r="G301" s="372" t="str">
        <f t="shared" si="163"/>
        <v>L</v>
      </c>
      <c r="H301" s="372" t="str">
        <f t="shared" si="164"/>
        <v>A</v>
      </c>
      <c r="I301" s="372">
        <f t="shared" si="159"/>
        <v>2</v>
      </c>
      <c r="J301" s="371">
        <f t="shared" si="140"/>
        <v>2</v>
      </c>
      <c r="K301" s="370">
        <f t="shared" si="146"/>
        <v>0</v>
      </c>
      <c r="L301" s="371">
        <f t="shared" si="147"/>
        <v>-32</v>
      </c>
      <c r="N301" s="341">
        <f t="shared" si="141"/>
        <v>0</v>
      </c>
      <c r="P301" s="376" t="str">
        <f t="shared" si="156"/>
        <v xml:space="preserve"> </v>
      </c>
      <c r="Q301" s="376" t="str">
        <f t="shared" si="165"/>
        <v xml:space="preserve"> </v>
      </c>
      <c r="R301" s="376" t="str">
        <f t="shared" si="166"/>
        <v xml:space="preserve"> </v>
      </c>
      <c r="S301" s="376">
        <f t="shared" si="160"/>
        <v>1</v>
      </c>
      <c r="T301" s="374">
        <f t="shared" si="142"/>
        <v>0</v>
      </c>
      <c r="U301" s="373">
        <f t="shared" si="148"/>
        <v>0</v>
      </c>
      <c r="V301" s="374">
        <f t="shared" si="149"/>
        <v>3</v>
      </c>
      <c r="X301" s="345">
        <f t="shared" si="150"/>
        <v>0</v>
      </c>
      <c r="Z301" s="385" t="str">
        <f t="shared" si="157"/>
        <v xml:space="preserve"> </v>
      </c>
      <c r="AA301" s="385" t="str">
        <f t="shared" si="167"/>
        <v>L</v>
      </c>
      <c r="AB301" s="385" t="str">
        <f t="shared" si="168"/>
        <v>A</v>
      </c>
      <c r="AC301" s="385">
        <f t="shared" si="161"/>
        <v>2</v>
      </c>
      <c r="AD301" s="382">
        <f t="shared" si="143"/>
        <v>2</v>
      </c>
      <c r="AE301" s="381">
        <f t="shared" si="151"/>
        <v>0</v>
      </c>
      <c r="AF301" s="382">
        <f t="shared" si="152"/>
        <v>82</v>
      </c>
      <c r="AH301" s="338">
        <f>IF($B301=0,0,INDEX($AS$12:$AT$47,$B301,2))</f>
        <v>0</v>
      </c>
      <c r="AJ301" s="380" t="str">
        <f t="shared" si="158"/>
        <v xml:space="preserve"> </v>
      </c>
      <c r="AK301" s="380" t="str">
        <f t="shared" si="169"/>
        <v>L</v>
      </c>
      <c r="AL301" s="380" t="str">
        <f t="shared" si="170"/>
        <v>H</v>
      </c>
      <c r="AM301" s="380">
        <f t="shared" si="155"/>
        <v>25</v>
      </c>
      <c r="AN301" s="378">
        <f t="shared" si="144"/>
        <v>25</v>
      </c>
      <c r="AO301" s="377">
        <f t="shared" si="153"/>
        <v>0</v>
      </c>
      <c r="AP301" s="378">
        <f t="shared" si="154"/>
        <v>-265</v>
      </c>
    </row>
    <row r="302" spans="1:42">
      <c r="A302" s="327">
        <f t="shared" si="145"/>
        <v>292</v>
      </c>
      <c r="B302" s="328">
        <f>Data!B302</f>
        <v>9</v>
      </c>
      <c r="D302" s="334" t="str">
        <f>IF(B302=0,0,IF(MOD(B302,3)=1,"A",IF(MOD(B302,3)=2,"B","C")))</f>
        <v>C</v>
      </c>
      <c r="E302" s="370"/>
      <c r="F302" s="372" t="str">
        <f t="shared" si="162"/>
        <v xml:space="preserve"> </v>
      </c>
      <c r="G302" s="372" t="str">
        <f t="shared" si="163"/>
        <v>L</v>
      </c>
      <c r="H302" s="372">
        <f t="shared" si="164"/>
        <v>1</v>
      </c>
      <c r="I302" s="372">
        <f t="shared" si="159"/>
        <v>3</v>
      </c>
      <c r="J302" s="371">
        <f t="shared" si="140"/>
        <v>3</v>
      </c>
      <c r="K302" s="370">
        <f t="shared" si="146"/>
        <v>0</v>
      </c>
      <c r="L302" s="371">
        <f t="shared" si="147"/>
        <v>-35</v>
      </c>
      <c r="N302" s="341">
        <f t="shared" si="141"/>
        <v>1</v>
      </c>
      <c r="P302" s="376" t="str">
        <f t="shared" si="156"/>
        <v>T</v>
      </c>
      <c r="Q302" s="376" t="str">
        <f t="shared" si="165"/>
        <v xml:space="preserve"> </v>
      </c>
      <c r="R302" s="376">
        <f t="shared" si="166"/>
        <v>1</v>
      </c>
      <c r="S302" s="376">
        <f t="shared" si="160"/>
        <v>1</v>
      </c>
      <c r="T302" s="374">
        <f t="shared" si="142"/>
        <v>1</v>
      </c>
      <c r="U302" s="373">
        <f t="shared" si="148"/>
        <v>0</v>
      </c>
      <c r="V302" s="374">
        <f t="shared" si="149"/>
        <v>2</v>
      </c>
      <c r="X302" s="345" t="str">
        <f t="shared" si="150"/>
        <v>C</v>
      </c>
      <c r="Z302" s="385" t="str">
        <f t="shared" si="157"/>
        <v xml:space="preserve"> </v>
      </c>
      <c r="AA302" s="385" t="str">
        <f t="shared" si="167"/>
        <v>L</v>
      </c>
      <c r="AB302" s="385" t="str">
        <f t="shared" si="168"/>
        <v>B</v>
      </c>
      <c r="AC302" s="385">
        <f t="shared" si="161"/>
        <v>3</v>
      </c>
      <c r="AD302" s="382">
        <f t="shared" si="143"/>
        <v>3</v>
      </c>
      <c r="AE302" s="381">
        <f t="shared" si="151"/>
        <v>0</v>
      </c>
      <c r="AF302" s="382">
        <f t="shared" si="152"/>
        <v>79</v>
      </c>
      <c r="AH302" s="338" t="str">
        <f>IF($B302=0,0,IF($B302&lt;=18,"L","H"))</f>
        <v>L</v>
      </c>
      <c r="AJ302" s="380" t="str">
        <f t="shared" si="158"/>
        <v xml:space="preserve"> </v>
      </c>
      <c r="AK302" s="380" t="str">
        <f t="shared" si="169"/>
        <v>L</v>
      </c>
      <c r="AL302" s="380" t="str">
        <f t="shared" si="170"/>
        <v>O</v>
      </c>
      <c r="AM302" s="380">
        <f t="shared" si="155"/>
        <v>26</v>
      </c>
      <c r="AN302" s="378">
        <f t="shared" si="144"/>
        <v>26</v>
      </c>
      <c r="AO302" s="377">
        <f t="shared" si="153"/>
        <v>0</v>
      </c>
      <c r="AP302" s="378">
        <f t="shared" si="154"/>
        <v>-291</v>
      </c>
    </row>
    <row r="303" spans="1:42">
      <c r="A303" s="327">
        <f t="shared" si="145"/>
        <v>293</v>
      </c>
      <c r="B303" s="328">
        <f>Data!B303</f>
        <v>11</v>
      </c>
      <c r="D303" s="334">
        <f>IF(AND(B303&gt;0,B303&lt;=12),1,IF(AND(B303&gt;12,B303&lt;=24),2,IF(AND(B303&gt;24,B303&lt;=36),3,0)))</f>
        <v>1</v>
      </c>
      <c r="E303" s="370"/>
      <c r="F303" s="372" t="str">
        <f t="shared" si="162"/>
        <v xml:space="preserve"> </v>
      </c>
      <c r="G303" s="372" t="str">
        <f t="shared" si="163"/>
        <v>W</v>
      </c>
      <c r="H303" s="372" t="str">
        <f t="shared" si="164"/>
        <v xml:space="preserve"> </v>
      </c>
      <c r="I303" s="372">
        <f t="shared" si="159"/>
        <v>1</v>
      </c>
      <c r="J303" s="371">
        <f t="shared" si="140"/>
        <v>0</v>
      </c>
      <c r="K303" s="370">
        <f t="shared" si="146"/>
        <v>9</v>
      </c>
      <c r="L303" s="371">
        <f t="shared" si="147"/>
        <v>-26</v>
      </c>
      <c r="N303" s="341">
        <f t="shared" si="141"/>
        <v>1</v>
      </c>
      <c r="P303" s="376" t="str">
        <f t="shared" si="156"/>
        <v xml:space="preserve"> </v>
      </c>
      <c r="Q303" s="376" t="str">
        <f t="shared" si="165"/>
        <v>W</v>
      </c>
      <c r="R303" s="376" t="str">
        <f t="shared" si="166"/>
        <v xml:space="preserve"> </v>
      </c>
      <c r="S303" s="376">
        <f t="shared" si="160"/>
        <v>1</v>
      </c>
      <c r="T303" s="374">
        <f t="shared" si="142"/>
        <v>0</v>
      </c>
      <c r="U303" s="373">
        <f t="shared" si="148"/>
        <v>3</v>
      </c>
      <c r="V303" s="374">
        <f t="shared" si="149"/>
        <v>5</v>
      </c>
      <c r="X303" s="345" t="str">
        <f t="shared" si="150"/>
        <v>B</v>
      </c>
      <c r="Z303" s="385" t="str">
        <f t="shared" si="157"/>
        <v xml:space="preserve"> </v>
      </c>
      <c r="AA303" s="385" t="str">
        <f t="shared" si="167"/>
        <v>W</v>
      </c>
      <c r="AB303" s="385" t="str">
        <f t="shared" si="168"/>
        <v xml:space="preserve"> </v>
      </c>
      <c r="AC303" s="385">
        <f t="shared" si="161"/>
        <v>1</v>
      </c>
      <c r="AD303" s="382">
        <f t="shared" si="143"/>
        <v>0</v>
      </c>
      <c r="AE303" s="381">
        <f t="shared" si="151"/>
        <v>9</v>
      </c>
      <c r="AF303" s="382">
        <f t="shared" si="152"/>
        <v>88</v>
      </c>
      <c r="AH303" s="338" t="str">
        <f>IF($B303=0,0,IF(ISEVEN($B303),"E","O"))</f>
        <v>O</v>
      </c>
      <c r="AJ303" s="380" t="str">
        <f t="shared" si="158"/>
        <v xml:space="preserve"> </v>
      </c>
      <c r="AK303" s="380" t="str">
        <f t="shared" si="169"/>
        <v>W</v>
      </c>
      <c r="AL303" s="380" t="str">
        <f t="shared" si="170"/>
        <v xml:space="preserve"> </v>
      </c>
      <c r="AM303" s="380">
        <f t="shared" si="155"/>
        <v>25</v>
      </c>
      <c r="AN303" s="378">
        <f t="shared" si="144"/>
        <v>0</v>
      </c>
      <c r="AO303" s="377">
        <f t="shared" si="153"/>
        <v>52</v>
      </c>
      <c r="AP303" s="378">
        <f t="shared" si="154"/>
        <v>-239</v>
      </c>
    </row>
    <row r="304" spans="1:42">
      <c r="A304" s="327">
        <f t="shared" si="145"/>
        <v>294</v>
      </c>
      <c r="B304" s="328">
        <f>Data!B304</f>
        <v>15</v>
      </c>
      <c r="D304" s="334" t="str">
        <f>IF(B304=0,0,IF(MOD(B304,3)=1,"A",IF(MOD(B304,3)=2,"B","C")))</f>
        <v>C</v>
      </c>
      <c r="E304" s="370"/>
      <c r="F304" s="372" t="str">
        <f t="shared" si="162"/>
        <v>T</v>
      </c>
      <c r="G304" s="372" t="str">
        <f t="shared" si="163"/>
        <v xml:space="preserve"> </v>
      </c>
      <c r="H304" s="372">
        <f t="shared" si="164"/>
        <v>0</v>
      </c>
      <c r="I304" s="372">
        <f t="shared" si="159"/>
        <v>1</v>
      </c>
      <c r="J304" s="371">
        <f t="shared" si="140"/>
        <v>1</v>
      </c>
      <c r="K304" s="370">
        <f t="shared" si="146"/>
        <v>0</v>
      </c>
      <c r="L304" s="371">
        <f t="shared" si="147"/>
        <v>-27</v>
      </c>
      <c r="N304" s="341">
        <f t="shared" si="141"/>
        <v>2</v>
      </c>
      <c r="P304" s="376" t="str">
        <f t="shared" si="156"/>
        <v>T</v>
      </c>
      <c r="Q304" s="376" t="str">
        <f t="shared" si="165"/>
        <v xml:space="preserve"> </v>
      </c>
      <c r="R304" s="376">
        <f t="shared" si="166"/>
        <v>0</v>
      </c>
      <c r="S304" s="376">
        <f t="shared" si="160"/>
        <v>1</v>
      </c>
      <c r="T304" s="374">
        <f t="shared" si="142"/>
        <v>1</v>
      </c>
      <c r="U304" s="373">
        <f t="shared" si="148"/>
        <v>0</v>
      </c>
      <c r="V304" s="374">
        <f t="shared" si="149"/>
        <v>4</v>
      </c>
      <c r="X304" s="345" t="str">
        <f t="shared" si="150"/>
        <v>C</v>
      </c>
      <c r="Z304" s="385" t="str">
        <f t="shared" si="157"/>
        <v>T</v>
      </c>
      <c r="AA304" s="385" t="str">
        <f t="shared" si="167"/>
        <v xml:space="preserve"> </v>
      </c>
      <c r="AB304" s="385">
        <f t="shared" si="168"/>
        <v>0</v>
      </c>
      <c r="AC304" s="385">
        <f t="shared" si="161"/>
        <v>1</v>
      </c>
      <c r="AD304" s="382">
        <f t="shared" si="143"/>
        <v>1</v>
      </c>
      <c r="AE304" s="381">
        <f t="shared" si="151"/>
        <v>0</v>
      </c>
      <c r="AF304" s="382">
        <f t="shared" si="152"/>
        <v>87</v>
      </c>
      <c r="AH304" s="338" t="str">
        <f>IF($B304=0,0,INDEX($AS$12:$AT$47,$B304,2))</f>
        <v>B</v>
      </c>
      <c r="AJ304" s="380" t="str">
        <f t="shared" si="158"/>
        <v xml:space="preserve"> </v>
      </c>
      <c r="AK304" s="380" t="str">
        <f t="shared" si="169"/>
        <v xml:space="preserve"> </v>
      </c>
      <c r="AL304" s="380" t="str">
        <f t="shared" si="170"/>
        <v xml:space="preserve"> </v>
      </c>
      <c r="AM304" s="380">
        <f t="shared" si="155"/>
        <v>25</v>
      </c>
      <c r="AN304" s="378">
        <f t="shared" si="144"/>
        <v>0</v>
      </c>
      <c r="AO304" s="377">
        <f t="shared" si="153"/>
        <v>0</v>
      </c>
      <c r="AP304" s="378">
        <f t="shared" si="154"/>
        <v>-239</v>
      </c>
    </row>
    <row r="305" spans="1:44">
      <c r="A305" s="327">
        <f t="shared" si="145"/>
        <v>295</v>
      </c>
      <c r="B305" s="328">
        <f>Data!B305</f>
        <v>24</v>
      </c>
      <c r="D305" s="334">
        <f>IF(AND(B305&gt;0,B305&lt;=12),1,IF(AND(B305&gt;12,B305&lt;=24),2,IF(AND(B305&gt;24,B305&lt;=36),3,0)))</f>
        <v>2</v>
      </c>
      <c r="E305" s="370"/>
      <c r="F305" s="372" t="str">
        <f t="shared" si="162"/>
        <v xml:space="preserve"> </v>
      </c>
      <c r="G305" s="372" t="str">
        <f t="shared" si="163"/>
        <v>L</v>
      </c>
      <c r="H305" s="372" t="str">
        <f t="shared" si="164"/>
        <v>B</v>
      </c>
      <c r="I305" s="372">
        <f t="shared" si="159"/>
        <v>2</v>
      </c>
      <c r="J305" s="371">
        <f t="shared" si="140"/>
        <v>2</v>
      </c>
      <c r="K305" s="370">
        <f t="shared" si="146"/>
        <v>0</v>
      </c>
      <c r="L305" s="371">
        <f t="shared" si="147"/>
        <v>-29</v>
      </c>
      <c r="N305" s="341">
        <f t="shared" si="141"/>
        <v>2</v>
      </c>
      <c r="P305" s="376" t="str">
        <f t="shared" si="156"/>
        <v xml:space="preserve"> </v>
      </c>
      <c r="Q305" s="376" t="str">
        <f t="shared" si="165"/>
        <v>L</v>
      </c>
      <c r="R305" s="376">
        <f t="shared" si="166"/>
        <v>3</v>
      </c>
      <c r="S305" s="376">
        <f t="shared" si="160"/>
        <v>2</v>
      </c>
      <c r="T305" s="374">
        <f t="shared" si="142"/>
        <v>2</v>
      </c>
      <c r="U305" s="373">
        <f t="shared" si="148"/>
        <v>0</v>
      </c>
      <c r="V305" s="374">
        <f t="shared" si="149"/>
        <v>2</v>
      </c>
      <c r="X305" s="345" t="str">
        <f t="shared" si="150"/>
        <v>C</v>
      </c>
      <c r="Z305" s="385" t="str">
        <f t="shared" si="157"/>
        <v xml:space="preserve"> </v>
      </c>
      <c r="AA305" s="385" t="str">
        <f t="shared" si="167"/>
        <v>L</v>
      </c>
      <c r="AB305" s="385" t="str">
        <f t="shared" si="168"/>
        <v>B</v>
      </c>
      <c r="AC305" s="385">
        <f t="shared" si="161"/>
        <v>2</v>
      </c>
      <c r="AD305" s="382">
        <f t="shared" si="143"/>
        <v>2</v>
      </c>
      <c r="AE305" s="381">
        <f t="shared" si="151"/>
        <v>0</v>
      </c>
      <c r="AF305" s="382">
        <f t="shared" si="152"/>
        <v>85</v>
      </c>
      <c r="AH305" s="338" t="str">
        <f>IF($B305=0,0,IF($B305&lt;=18,"L","H"))</f>
        <v>H</v>
      </c>
      <c r="AJ305" s="380" t="str">
        <f t="shared" si="158"/>
        <v xml:space="preserve"> </v>
      </c>
      <c r="AK305" s="380" t="str">
        <f t="shared" si="169"/>
        <v xml:space="preserve"> </v>
      </c>
      <c r="AL305" s="380" t="str">
        <f t="shared" si="170"/>
        <v xml:space="preserve"> </v>
      </c>
      <c r="AM305" s="380">
        <f t="shared" si="155"/>
        <v>25</v>
      </c>
      <c r="AN305" s="378">
        <f t="shared" si="144"/>
        <v>0</v>
      </c>
      <c r="AO305" s="377">
        <f t="shared" si="153"/>
        <v>0</v>
      </c>
      <c r="AP305" s="378">
        <f t="shared" si="154"/>
        <v>-239</v>
      </c>
    </row>
    <row r="306" spans="1:44">
      <c r="A306" s="327">
        <f t="shared" si="145"/>
        <v>296</v>
      </c>
      <c r="B306" s="328">
        <f>Data!B306</f>
        <v>35</v>
      </c>
      <c r="D306" s="334" t="str">
        <f>IF(B306=0,0,IF(MOD(B306,3)=1,"A",IF(MOD(B306,3)=2,"B","C")))</f>
        <v>B</v>
      </c>
      <c r="E306" s="370"/>
      <c r="F306" s="372" t="str">
        <f t="shared" si="162"/>
        <v xml:space="preserve"> </v>
      </c>
      <c r="G306" s="372" t="str">
        <f t="shared" si="163"/>
        <v>W</v>
      </c>
      <c r="H306" s="372" t="str">
        <f t="shared" si="164"/>
        <v xml:space="preserve"> </v>
      </c>
      <c r="I306" s="372">
        <f t="shared" si="159"/>
        <v>1</v>
      </c>
      <c r="J306" s="371">
        <f t="shared" si="140"/>
        <v>0</v>
      </c>
      <c r="K306" s="370">
        <f t="shared" si="146"/>
        <v>6</v>
      </c>
      <c r="L306" s="371">
        <f t="shared" si="147"/>
        <v>-23</v>
      </c>
      <c r="N306" s="341">
        <f t="shared" si="141"/>
        <v>3</v>
      </c>
      <c r="P306" s="376" t="str">
        <f t="shared" si="156"/>
        <v xml:space="preserve"> </v>
      </c>
      <c r="Q306" s="376" t="str">
        <f t="shared" si="165"/>
        <v>W</v>
      </c>
      <c r="R306" s="376" t="str">
        <f t="shared" si="166"/>
        <v xml:space="preserve"> </v>
      </c>
      <c r="S306" s="376">
        <f t="shared" si="160"/>
        <v>1</v>
      </c>
      <c r="T306" s="374">
        <f t="shared" si="142"/>
        <v>0</v>
      </c>
      <c r="U306" s="373">
        <f t="shared" si="148"/>
        <v>6</v>
      </c>
      <c r="V306" s="374">
        <f t="shared" si="149"/>
        <v>8</v>
      </c>
      <c r="X306" s="345" t="str">
        <f t="shared" si="150"/>
        <v>B</v>
      </c>
      <c r="Z306" s="385" t="str">
        <f t="shared" si="157"/>
        <v xml:space="preserve"> </v>
      </c>
      <c r="AA306" s="385" t="str">
        <f t="shared" si="167"/>
        <v>W</v>
      </c>
      <c r="AB306" s="385" t="str">
        <f t="shared" si="168"/>
        <v xml:space="preserve"> </v>
      </c>
      <c r="AC306" s="385">
        <f t="shared" si="161"/>
        <v>1</v>
      </c>
      <c r="AD306" s="382">
        <f t="shared" si="143"/>
        <v>0</v>
      </c>
      <c r="AE306" s="381">
        <f t="shared" si="151"/>
        <v>6</v>
      </c>
      <c r="AF306" s="382">
        <f t="shared" si="152"/>
        <v>91</v>
      </c>
      <c r="AH306" s="338" t="str">
        <f>IF($B306=0,0,IF(ISEVEN($B306),"E","O"))</f>
        <v>O</v>
      </c>
      <c r="AJ306" s="380" t="str">
        <f t="shared" si="158"/>
        <v>T</v>
      </c>
      <c r="AK306" s="380" t="str">
        <f t="shared" si="169"/>
        <v xml:space="preserve"> </v>
      </c>
      <c r="AL306" s="380">
        <f t="shared" si="170"/>
        <v>0</v>
      </c>
      <c r="AM306" s="380">
        <f t="shared" si="155"/>
        <v>25</v>
      </c>
      <c r="AN306" s="378">
        <f t="shared" si="144"/>
        <v>25</v>
      </c>
      <c r="AO306" s="377">
        <f t="shared" si="153"/>
        <v>0</v>
      </c>
      <c r="AP306" s="378">
        <f t="shared" si="154"/>
        <v>-264</v>
      </c>
    </row>
    <row r="307" spans="1:44">
      <c r="A307" s="327">
        <f t="shared" si="145"/>
        <v>297</v>
      </c>
      <c r="B307" s="328">
        <f>Data!B307</f>
        <v>3</v>
      </c>
      <c r="D307" s="334">
        <f>IF(AND(B307&gt;0,B307&lt;=12),1,IF(AND(B307&gt;12,B307&lt;=24),2,IF(AND(B307&gt;24,B307&lt;=36),3,0)))</f>
        <v>1</v>
      </c>
      <c r="E307" s="370"/>
      <c r="F307" s="372" t="str">
        <f t="shared" si="162"/>
        <v xml:space="preserve"> </v>
      </c>
      <c r="G307" s="372" t="str">
        <f t="shared" si="163"/>
        <v xml:space="preserve"> </v>
      </c>
      <c r="H307" s="372" t="str">
        <f t="shared" si="164"/>
        <v xml:space="preserve"> </v>
      </c>
      <c r="I307" s="372">
        <f t="shared" si="159"/>
        <v>1</v>
      </c>
      <c r="J307" s="371">
        <f t="shared" si="140"/>
        <v>0</v>
      </c>
      <c r="K307" s="370">
        <f t="shared" si="146"/>
        <v>0</v>
      </c>
      <c r="L307" s="371">
        <f t="shared" si="147"/>
        <v>-23</v>
      </c>
      <c r="N307" s="341">
        <f t="shared" si="141"/>
        <v>1</v>
      </c>
      <c r="P307" s="376" t="str">
        <f t="shared" si="156"/>
        <v xml:space="preserve"> </v>
      </c>
      <c r="Q307" s="376" t="str">
        <f t="shared" si="165"/>
        <v xml:space="preserve"> </v>
      </c>
      <c r="R307" s="376" t="str">
        <f t="shared" si="166"/>
        <v xml:space="preserve"> </v>
      </c>
      <c r="S307" s="376">
        <f t="shared" si="160"/>
        <v>1</v>
      </c>
      <c r="T307" s="374">
        <f t="shared" si="142"/>
        <v>0</v>
      </c>
      <c r="U307" s="373">
        <f t="shared" si="148"/>
        <v>0</v>
      </c>
      <c r="V307" s="374">
        <f t="shared" si="149"/>
        <v>8</v>
      </c>
      <c r="X307" s="345" t="str">
        <f t="shared" si="150"/>
        <v>C</v>
      </c>
      <c r="Z307" s="385" t="str">
        <f t="shared" si="157"/>
        <v xml:space="preserve"> </v>
      </c>
      <c r="AA307" s="385" t="str">
        <f t="shared" si="167"/>
        <v xml:space="preserve"> </v>
      </c>
      <c r="AB307" s="385" t="str">
        <f t="shared" si="168"/>
        <v xml:space="preserve"> </v>
      </c>
      <c r="AC307" s="385">
        <f t="shared" si="161"/>
        <v>1</v>
      </c>
      <c r="AD307" s="382">
        <f t="shared" si="143"/>
        <v>0</v>
      </c>
      <c r="AE307" s="381">
        <f t="shared" si="151"/>
        <v>0</v>
      </c>
      <c r="AF307" s="382">
        <f t="shared" si="152"/>
        <v>91</v>
      </c>
      <c r="AH307" s="338" t="str">
        <f>IF($B307=0,0,INDEX($AS$12:$AT$47,$B307,2))</f>
        <v>R</v>
      </c>
      <c r="AJ307" s="380" t="str">
        <f t="shared" si="158"/>
        <v xml:space="preserve"> </v>
      </c>
      <c r="AK307" s="380" t="str">
        <f t="shared" si="169"/>
        <v>L</v>
      </c>
      <c r="AL307" s="380" t="str">
        <f t="shared" si="170"/>
        <v>L</v>
      </c>
      <c r="AM307" s="380">
        <f t="shared" si="155"/>
        <v>26</v>
      </c>
      <c r="AN307" s="378">
        <f t="shared" si="144"/>
        <v>26</v>
      </c>
      <c r="AO307" s="377">
        <f t="shared" si="153"/>
        <v>0</v>
      </c>
      <c r="AP307" s="378">
        <f t="shared" si="154"/>
        <v>-290</v>
      </c>
    </row>
    <row r="308" spans="1:44">
      <c r="A308" s="327">
        <f t="shared" si="145"/>
        <v>298</v>
      </c>
      <c r="B308" s="328">
        <f>Data!B308</f>
        <v>3</v>
      </c>
      <c r="D308" s="334" t="str">
        <f>IF(B308=0,0,IF(MOD(B308,3)=1,"A",IF(MOD(B308,3)=2,"B","C")))</f>
        <v>C</v>
      </c>
      <c r="E308" s="370"/>
      <c r="F308" s="372" t="str">
        <f t="shared" si="162"/>
        <v xml:space="preserve"> </v>
      </c>
      <c r="G308" s="372" t="str">
        <f t="shared" si="163"/>
        <v xml:space="preserve"> </v>
      </c>
      <c r="H308" s="372" t="str">
        <f t="shared" si="164"/>
        <v xml:space="preserve"> </v>
      </c>
      <c r="I308" s="372">
        <f t="shared" si="159"/>
        <v>1</v>
      </c>
      <c r="J308" s="371">
        <f t="shared" si="140"/>
        <v>0</v>
      </c>
      <c r="K308" s="370">
        <f t="shared" si="146"/>
        <v>0</v>
      </c>
      <c r="L308" s="371">
        <f t="shared" si="147"/>
        <v>-23</v>
      </c>
      <c r="N308" s="341">
        <f t="shared" si="141"/>
        <v>1</v>
      </c>
      <c r="P308" s="376" t="str">
        <f t="shared" si="156"/>
        <v xml:space="preserve"> </v>
      </c>
      <c r="Q308" s="376" t="str">
        <f t="shared" si="165"/>
        <v xml:space="preserve"> </v>
      </c>
      <c r="R308" s="376" t="str">
        <f t="shared" si="166"/>
        <v xml:space="preserve"> </v>
      </c>
      <c r="S308" s="376">
        <f t="shared" si="160"/>
        <v>1</v>
      </c>
      <c r="T308" s="374">
        <f t="shared" si="142"/>
        <v>0</v>
      </c>
      <c r="U308" s="373">
        <f t="shared" si="148"/>
        <v>0</v>
      </c>
      <c r="V308" s="374">
        <f t="shared" si="149"/>
        <v>8</v>
      </c>
      <c r="X308" s="345" t="str">
        <f t="shared" si="150"/>
        <v>C</v>
      </c>
      <c r="Z308" s="385" t="str">
        <f t="shared" si="157"/>
        <v xml:space="preserve"> </v>
      </c>
      <c r="AA308" s="385" t="str">
        <f t="shared" si="167"/>
        <v xml:space="preserve"> </v>
      </c>
      <c r="AB308" s="385" t="str">
        <f t="shared" si="168"/>
        <v xml:space="preserve"> </v>
      </c>
      <c r="AC308" s="385">
        <f t="shared" si="161"/>
        <v>1</v>
      </c>
      <c r="AD308" s="382">
        <f t="shared" si="143"/>
        <v>0</v>
      </c>
      <c r="AE308" s="381">
        <f t="shared" si="151"/>
        <v>0</v>
      </c>
      <c r="AF308" s="382">
        <f t="shared" si="152"/>
        <v>91</v>
      </c>
      <c r="AH308" s="338" t="str">
        <f>IF($B308=0,0,IF($B308&lt;=18,"L","H"))</f>
        <v>L</v>
      </c>
      <c r="AJ308" s="380" t="str">
        <f t="shared" si="158"/>
        <v xml:space="preserve"> </v>
      </c>
      <c r="AK308" s="380" t="str">
        <f t="shared" si="169"/>
        <v>W</v>
      </c>
      <c r="AL308" s="380" t="str">
        <f t="shared" si="170"/>
        <v xml:space="preserve"> </v>
      </c>
      <c r="AM308" s="380">
        <f t="shared" si="155"/>
        <v>25</v>
      </c>
      <c r="AN308" s="378">
        <f t="shared" si="144"/>
        <v>0</v>
      </c>
      <c r="AO308" s="377">
        <f t="shared" si="153"/>
        <v>52</v>
      </c>
      <c r="AP308" s="378">
        <f t="shared" si="154"/>
        <v>-238</v>
      </c>
    </row>
    <row r="309" spans="1:44">
      <c r="A309" s="327">
        <f t="shared" si="145"/>
        <v>299</v>
      </c>
      <c r="B309" s="328">
        <f>Data!B309</f>
        <v>7</v>
      </c>
      <c r="D309" s="334">
        <f>IF(AND(B309&gt;0,B309&lt;=12),1,IF(AND(B309&gt;12,B309&lt;=24),2,IF(AND(B309&gt;24,B309&lt;=36),3,0)))</f>
        <v>1</v>
      </c>
      <c r="E309" s="370"/>
      <c r="F309" s="372" t="str">
        <f t="shared" si="162"/>
        <v xml:space="preserve"> </v>
      </c>
      <c r="G309" s="372" t="str">
        <f t="shared" si="163"/>
        <v xml:space="preserve"> </v>
      </c>
      <c r="H309" s="372" t="str">
        <f t="shared" si="164"/>
        <v xml:space="preserve"> </v>
      </c>
      <c r="I309" s="372">
        <f t="shared" si="159"/>
        <v>1</v>
      </c>
      <c r="J309" s="371">
        <f t="shared" si="140"/>
        <v>0</v>
      </c>
      <c r="K309" s="370">
        <f t="shared" si="146"/>
        <v>0</v>
      </c>
      <c r="L309" s="371">
        <f t="shared" si="147"/>
        <v>-23</v>
      </c>
      <c r="N309" s="341">
        <f t="shared" si="141"/>
        <v>1</v>
      </c>
      <c r="P309" s="376" t="str">
        <f t="shared" si="156"/>
        <v xml:space="preserve"> </v>
      </c>
      <c r="Q309" s="376" t="str">
        <f t="shared" si="165"/>
        <v xml:space="preserve"> </v>
      </c>
      <c r="R309" s="376" t="str">
        <f t="shared" si="166"/>
        <v xml:space="preserve"> </v>
      </c>
      <c r="S309" s="376">
        <f t="shared" si="160"/>
        <v>1</v>
      </c>
      <c r="T309" s="374">
        <f t="shared" si="142"/>
        <v>0</v>
      </c>
      <c r="U309" s="373">
        <f t="shared" si="148"/>
        <v>0</v>
      </c>
      <c r="V309" s="374">
        <f t="shared" si="149"/>
        <v>8</v>
      </c>
      <c r="X309" s="345" t="str">
        <f t="shared" si="150"/>
        <v>A</v>
      </c>
      <c r="Z309" s="385" t="str">
        <f t="shared" si="157"/>
        <v>T</v>
      </c>
      <c r="AA309" s="385" t="str">
        <f t="shared" si="167"/>
        <v xml:space="preserve"> </v>
      </c>
      <c r="AB309" s="385" t="str">
        <f t="shared" si="168"/>
        <v>C</v>
      </c>
      <c r="AC309" s="385">
        <f t="shared" si="161"/>
        <v>1</v>
      </c>
      <c r="AD309" s="382">
        <f t="shared" si="143"/>
        <v>1</v>
      </c>
      <c r="AE309" s="381">
        <f t="shared" si="151"/>
        <v>0</v>
      </c>
      <c r="AF309" s="382">
        <f t="shared" si="152"/>
        <v>90</v>
      </c>
      <c r="AH309" s="338" t="str">
        <f>IF($B309=0,0,IF(ISEVEN($B309),"E","O"))</f>
        <v>O</v>
      </c>
      <c r="AJ309" s="380" t="str">
        <f t="shared" si="158"/>
        <v xml:space="preserve"> </v>
      </c>
      <c r="AK309" s="380" t="str">
        <f t="shared" si="169"/>
        <v xml:space="preserve"> </v>
      </c>
      <c r="AL309" s="380" t="str">
        <f t="shared" si="170"/>
        <v xml:space="preserve"> </v>
      </c>
      <c r="AM309" s="380">
        <f t="shared" si="155"/>
        <v>25</v>
      </c>
      <c r="AN309" s="378">
        <f t="shared" si="144"/>
        <v>0</v>
      </c>
      <c r="AO309" s="377">
        <f t="shared" si="153"/>
        <v>0</v>
      </c>
      <c r="AP309" s="378">
        <f t="shared" si="154"/>
        <v>-238</v>
      </c>
    </row>
    <row r="310" spans="1:44">
      <c r="A310" s="327">
        <f t="shared" si="145"/>
        <v>300</v>
      </c>
      <c r="B310" s="328">
        <f>Data!B310</f>
        <v>31</v>
      </c>
      <c r="D310" s="334" t="str">
        <f>IF(B310=0,0,IF(MOD(B310,3)=1,"A",IF(MOD(B310,3)=2,"B","C")))</f>
        <v>A</v>
      </c>
      <c r="E310" s="370"/>
      <c r="F310" s="372" t="str">
        <f t="shared" si="162"/>
        <v>T</v>
      </c>
      <c r="G310" s="372" t="str">
        <f t="shared" si="163"/>
        <v xml:space="preserve"> </v>
      </c>
      <c r="H310" s="372">
        <f t="shared" si="164"/>
        <v>2</v>
      </c>
      <c r="I310" s="372">
        <f t="shared" si="159"/>
        <v>1</v>
      </c>
      <c r="J310" s="371">
        <f t="shared" si="140"/>
        <v>1</v>
      </c>
      <c r="K310" s="370">
        <f t="shared" si="146"/>
        <v>0</v>
      </c>
      <c r="L310" s="371">
        <f t="shared" si="147"/>
        <v>-24</v>
      </c>
      <c r="N310" s="341">
        <f t="shared" si="141"/>
        <v>3</v>
      </c>
      <c r="P310" s="376" t="str">
        <f t="shared" si="156"/>
        <v>T</v>
      </c>
      <c r="Q310" s="376" t="str">
        <f t="shared" si="165"/>
        <v xml:space="preserve"> </v>
      </c>
      <c r="R310" s="376">
        <f t="shared" si="166"/>
        <v>2</v>
      </c>
      <c r="S310" s="376">
        <f t="shared" si="160"/>
        <v>1</v>
      </c>
      <c r="T310" s="374">
        <f t="shared" si="142"/>
        <v>1</v>
      </c>
      <c r="U310" s="373">
        <f t="shared" si="148"/>
        <v>0</v>
      </c>
      <c r="V310" s="374">
        <f t="shared" si="149"/>
        <v>7</v>
      </c>
      <c r="X310" s="345" t="str">
        <f t="shared" si="150"/>
        <v>A</v>
      </c>
      <c r="Z310" s="385" t="str">
        <f t="shared" si="157"/>
        <v xml:space="preserve"> </v>
      </c>
      <c r="AA310" s="385" t="str">
        <f t="shared" si="167"/>
        <v>L</v>
      </c>
      <c r="AB310" s="385" t="str">
        <f t="shared" si="168"/>
        <v>C</v>
      </c>
      <c r="AC310" s="385">
        <f t="shared" si="161"/>
        <v>2</v>
      </c>
      <c r="AD310" s="382">
        <f t="shared" si="143"/>
        <v>2</v>
      </c>
      <c r="AE310" s="381">
        <f t="shared" si="151"/>
        <v>0</v>
      </c>
      <c r="AF310" s="382">
        <f t="shared" si="152"/>
        <v>88</v>
      </c>
      <c r="AH310" s="338" t="str">
        <f>IF($B310=0,0,INDEX($AS$12:$AT$47,$B310,2))</f>
        <v>B</v>
      </c>
      <c r="AJ310" s="380" t="str">
        <f t="shared" si="158"/>
        <v xml:space="preserve"> </v>
      </c>
      <c r="AK310" s="380" t="str">
        <f t="shared" si="169"/>
        <v xml:space="preserve"> </v>
      </c>
      <c r="AL310" s="380" t="str">
        <f t="shared" si="170"/>
        <v xml:space="preserve"> </v>
      </c>
      <c r="AM310" s="380">
        <f t="shared" si="155"/>
        <v>25</v>
      </c>
      <c r="AN310" s="378">
        <f t="shared" si="144"/>
        <v>0</v>
      </c>
      <c r="AO310" s="377">
        <f t="shared" si="153"/>
        <v>0</v>
      </c>
      <c r="AP310" s="378">
        <f t="shared" si="154"/>
        <v>-238</v>
      </c>
    </row>
    <row r="311" spans="1:44">
      <c r="A311" s="327">
        <f t="shared" si="145"/>
        <v>301</v>
      </c>
      <c r="B311" s="328">
        <f>Data!B311</f>
        <v>20</v>
      </c>
      <c r="D311" s="334">
        <f t="shared" ref="D311" si="171">IF(AND(B311&gt;0,B311&lt;=12),1,IF(AND(B311&gt;12,B311&lt;=24),2,IF(AND(B311&gt;24,B311&lt;=36),3,0)))</f>
        <v>2</v>
      </c>
      <c r="E311" s="370"/>
      <c r="F311" s="372" t="str">
        <f t="shared" ref="F311:F374" si="172">IF(AND(D305&lt;&gt;D311,D305&lt;&gt;0,D311&lt;&gt;0,H310=" "),"T"," ")</f>
        <v xml:space="preserve"> </v>
      </c>
      <c r="G311" s="372" t="str">
        <f t="shared" ref="G311:G374" si="173">IF(H310=" "," ",IF(D311=H310,"W","L"))</f>
        <v>W</v>
      </c>
      <c r="H311" s="372" t="str">
        <f t="shared" ref="H311:H374" si="174">IF(OR(F311="T",G311="L"),D306," ")</f>
        <v xml:space="preserve"> </v>
      </c>
      <c r="I311" s="372">
        <f t="shared" ref="I311:I374" si="175">IF(G311=" ",I310,IF(G311="W",1,IF(G311="L",I310+1,I310)))</f>
        <v>1</v>
      </c>
      <c r="J311" s="371">
        <f t="shared" ref="J311:J374" si="176">IF(H311=" ",0,I311)</f>
        <v>0</v>
      </c>
      <c r="K311" s="370">
        <f t="shared" ref="K311:K374" si="177">IF(G311="W",J310*3,0)</f>
        <v>3</v>
      </c>
      <c r="L311" s="371">
        <f t="shared" ref="L311:L374" si="178">L310-J311+K311</f>
        <v>-21</v>
      </c>
      <c r="M311" s="310"/>
      <c r="N311" s="341">
        <f t="shared" ref="N311:N374" si="179">IF(AND(B311&gt;0,B311&lt;=12),1,IF(AND(B311&gt;12,B311&lt;=24),2,IF(AND(B311&gt;24,B311&lt;=36),3,0)))</f>
        <v>2</v>
      </c>
      <c r="P311" s="376" t="str">
        <f t="shared" ref="P311:P374" si="180">IF(AND(N305&lt;&gt;N311,N305&lt;&gt;0,N311&lt;&gt;0,R310=" "),"T"," ")</f>
        <v xml:space="preserve"> </v>
      </c>
      <c r="Q311" s="376" t="str">
        <f t="shared" ref="Q311:Q374" si="181">IF(R310=" "," ",IF(N311=R310,"W","L"))</f>
        <v>W</v>
      </c>
      <c r="R311" s="376" t="str">
        <f t="shared" ref="R311:R374" si="182">IF(OR(P311="T",Q311="L"),N306," ")</f>
        <v xml:space="preserve"> </v>
      </c>
      <c r="S311" s="376">
        <f t="shared" ref="S311:S374" si="183">IF(Q311=" ",S310,IF(Q311="W",1,IF(Q311="L",S310+1,S310)))</f>
        <v>1</v>
      </c>
      <c r="T311" s="374">
        <f t="shared" ref="T311:T374" si="184">IF(R311=" ",0,S311)</f>
        <v>0</v>
      </c>
      <c r="U311" s="373">
        <f t="shared" ref="U311:U374" si="185">IF(Q311="W",T310*3,0)</f>
        <v>3</v>
      </c>
      <c r="V311" s="374">
        <f t="shared" ref="V311:V374" si="186">V310-T311+U311</f>
        <v>10</v>
      </c>
      <c r="W311" s="310"/>
      <c r="X311" s="345" t="str">
        <f t="shared" ref="X311:X374" si="187">IF(B311=0,0,IF(MOD(B311,3)=1,"A",IF(MOD(B311,3)=2,"B","C")))</f>
        <v>B</v>
      </c>
      <c r="Z311" s="385" t="str">
        <f t="shared" ref="Z311:Z374" si="188">IF(AND(X305&lt;&gt;X311,X305&lt;&gt;0,X311&lt;&gt;0,AB310=" "),"T"," ")</f>
        <v xml:space="preserve"> </v>
      </c>
      <c r="AA311" s="385" t="str">
        <f t="shared" ref="AA311:AA374" si="189">IF(AB310=" "," ",IF(X311=AB310,"W","L"))</f>
        <v>L</v>
      </c>
      <c r="AB311" s="385" t="str">
        <f t="shared" ref="AB311:AB374" si="190">IF(OR(Z311="T",AA311="L"),X306," ")</f>
        <v>B</v>
      </c>
      <c r="AC311" s="385">
        <f t="shared" ref="AC311:AC374" si="191">IF(AA311=" ",AC310,IF(AA311="W",1,IF(AA311="L",AC310+1,AC310)))</f>
        <v>3</v>
      </c>
      <c r="AD311" s="382">
        <f t="shared" ref="AD311:AD374" si="192">IF(AB311=" ",0,AC311)</f>
        <v>3</v>
      </c>
      <c r="AE311" s="381">
        <f t="shared" ref="AE311:AE374" si="193">IF(AA311="W",AD310*3,0)</f>
        <v>0</v>
      </c>
      <c r="AF311" s="382">
        <f t="shared" ref="AF311:AF374" si="194">AF310-AD311+AE311</f>
        <v>85</v>
      </c>
      <c r="AG311" s="310"/>
      <c r="AH311" s="338" t="str">
        <f>IF($B311=0,0,IF($B311&lt;=18,"L","H"))</f>
        <v>H</v>
      </c>
      <c r="AJ311" s="380" t="str">
        <f t="shared" ref="AJ311:AJ374" si="195">IF(AND(AH305&lt;&gt;AH311,AH305&lt;&gt;0,AH311&lt;&gt;0,AL310=" "),"T"," ")</f>
        <v xml:space="preserve"> </v>
      </c>
      <c r="AK311" s="380" t="str">
        <f t="shared" ref="AK311:AK374" si="196">IF(AL310=" "," ",IF(AH311=AL310,"W","L"))</f>
        <v xml:space="preserve"> </v>
      </c>
      <c r="AL311" s="380" t="str">
        <f t="shared" ref="AL311:AL374" si="197">IF(OR(AJ311="T",AK311="L"),AH306," ")</f>
        <v xml:space="preserve"> </v>
      </c>
      <c r="AM311" s="380">
        <f t="shared" ref="AM311:AM374" si="198">IF(AK311=" ",AM310,IF(AND(AK311="W",AM310&gt;1),AM310-1,IF(AK311="L",AM310+1,AM310)))</f>
        <v>25</v>
      </c>
      <c r="AN311" s="378">
        <f t="shared" ref="AN311:AN374" si="199">IF(AL311=" ",0,AM311)</f>
        <v>0</v>
      </c>
      <c r="AO311" s="377">
        <f t="shared" ref="AO311:AO374" si="200">IF(AK311="W",AN310*2,0)</f>
        <v>0</v>
      </c>
      <c r="AP311" s="378">
        <f t="shared" ref="AP311:AP374" si="201">AP310-AN311+AO311</f>
        <v>-238</v>
      </c>
      <c r="AQ311" s="306"/>
      <c r="AR311" s="306"/>
    </row>
    <row r="312" spans="1:44">
      <c r="A312" s="327">
        <f t="shared" si="145"/>
        <v>302</v>
      </c>
      <c r="B312" s="328">
        <f>Data!B312</f>
        <v>28</v>
      </c>
      <c r="D312" s="334" t="str">
        <f t="shared" ref="D312" si="202">IF(B312=0,0,IF(MOD(B312,3)=1,"A",IF(MOD(B312,3)=2,"B","C")))</f>
        <v>A</v>
      </c>
      <c r="E312" s="370"/>
      <c r="F312" s="372" t="str">
        <f t="shared" si="172"/>
        <v>T</v>
      </c>
      <c r="G312" s="372" t="str">
        <f t="shared" si="173"/>
        <v xml:space="preserve"> </v>
      </c>
      <c r="H312" s="372">
        <f t="shared" si="174"/>
        <v>1</v>
      </c>
      <c r="I312" s="372">
        <f t="shared" si="175"/>
        <v>1</v>
      </c>
      <c r="J312" s="371">
        <f t="shared" si="176"/>
        <v>1</v>
      </c>
      <c r="K312" s="370">
        <f t="shared" si="177"/>
        <v>0</v>
      </c>
      <c r="L312" s="371">
        <f t="shared" si="178"/>
        <v>-22</v>
      </c>
      <c r="M312" s="310"/>
      <c r="N312" s="341">
        <f t="shared" si="179"/>
        <v>3</v>
      </c>
      <c r="P312" s="376" t="str">
        <f t="shared" si="180"/>
        <v xml:space="preserve"> </v>
      </c>
      <c r="Q312" s="376" t="str">
        <f t="shared" si="181"/>
        <v xml:space="preserve"> </v>
      </c>
      <c r="R312" s="376" t="str">
        <f t="shared" si="182"/>
        <v xml:space="preserve"> </v>
      </c>
      <c r="S312" s="376">
        <f t="shared" si="183"/>
        <v>1</v>
      </c>
      <c r="T312" s="374">
        <f t="shared" si="184"/>
        <v>0</v>
      </c>
      <c r="U312" s="373">
        <f t="shared" si="185"/>
        <v>0</v>
      </c>
      <c r="V312" s="374">
        <f t="shared" si="186"/>
        <v>10</v>
      </c>
      <c r="W312" s="310"/>
      <c r="X312" s="345" t="str">
        <f t="shared" si="187"/>
        <v>A</v>
      </c>
      <c r="Z312" s="385" t="str">
        <f t="shared" si="188"/>
        <v xml:space="preserve"> </v>
      </c>
      <c r="AA312" s="385" t="str">
        <f t="shared" si="189"/>
        <v>L</v>
      </c>
      <c r="AB312" s="385" t="str">
        <f t="shared" si="190"/>
        <v>C</v>
      </c>
      <c r="AC312" s="385">
        <f t="shared" si="191"/>
        <v>4</v>
      </c>
      <c r="AD312" s="382">
        <f t="shared" si="192"/>
        <v>4</v>
      </c>
      <c r="AE312" s="381">
        <f t="shared" si="193"/>
        <v>0</v>
      </c>
      <c r="AF312" s="382">
        <f t="shared" si="194"/>
        <v>81</v>
      </c>
      <c r="AG312" s="310"/>
      <c r="AH312" s="338" t="str">
        <f>IF($B312=0,0,IF(ISEVEN($B312),"E","O"))</f>
        <v>E</v>
      </c>
      <c r="AJ312" s="380" t="str">
        <f t="shared" si="195"/>
        <v>T</v>
      </c>
      <c r="AK312" s="380" t="str">
        <f t="shared" si="196"/>
        <v xml:space="preserve"> </v>
      </c>
      <c r="AL312" s="380" t="str">
        <f t="shared" si="197"/>
        <v>R</v>
      </c>
      <c r="AM312" s="380">
        <f t="shared" si="198"/>
        <v>25</v>
      </c>
      <c r="AN312" s="378">
        <f t="shared" si="199"/>
        <v>25</v>
      </c>
      <c r="AO312" s="377">
        <f t="shared" si="200"/>
        <v>0</v>
      </c>
      <c r="AP312" s="378">
        <f t="shared" si="201"/>
        <v>-263</v>
      </c>
      <c r="AQ312" s="306"/>
      <c r="AR312" s="306"/>
    </row>
    <row r="313" spans="1:44">
      <c r="A313" s="327">
        <f t="shared" si="145"/>
        <v>303</v>
      </c>
      <c r="B313" s="328">
        <f>Data!B313</f>
        <v>12</v>
      </c>
      <c r="D313" s="334">
        <f t="shared" ref="D313" si="203">IF(AND(B313&gt;0,B313&lt;=12),1,IF(AND(B313&gt;12,B313&lt;=24),2,IF(AND(B313&gt;24,B313&lt;=36),3,0)))</f>
        <v>1</v>
      </c>
      <c r="E313" s="370"/>
      <c r="F313" s="372" t="str">
        <f t="shared" si="172"/>
        <v xml:space="preserve"> </v>
      </c>
      <c r="G313" s="372" t="str">
        <f t="shared" si="173"/>
        <v>W</v>
      </c>
      <c r="H313" s="372" t="str">
        <f t="shared" si="174"/>
        <v xml:space="preserve"> </v>
      </c>
      <c r="I313" s="372">
        <f t="shared" si="175"/>
        <v>1</v>
      </c>
      <c r="J313" s="371">
        <f t="shared" si="176"/>
        <v>0</v>
      </c>
      <c r="K313" s="370">
        <f t="shared" si="177"/>
        <v>3</v>
      </c>
      <c r="L313" s="371">
        <f t="shared" si="178"/>
        <v>-19</v>
      </c>
      <c r="M313" s="310"/>
      <c r="N313" s="341">
        <f t="shared" si="179"/>
        <v>1</v>
      </c>
      <c r="P313" s="376" t="str">
        <f t="shared" si="180"/>
        <v xml:space="preserve"> </v>
      </c>
      <c r="Q313" s="376" t="str">
        <f t="shared" si="181"/>
        <v xml:space="preserve"> </v>
      </c>
      <c r="R313" s="376" t="str">
        <f t="shared" si="182"/>
        <v xml:space="preserve"> </v>
      </c>
      <c r="S313" s="376">
        <f t="shared" si="183"/>
        <v>1</v>
      </c>
      <c r="T313" s="374">
        <f t="shared" si="184"/>
        <v>0</v>
      </c>
      <c r="U313" s="373">
        <f t="shared" si="185"/>
        <v>0</v>
      </c>
      <c r="V313" s="374">
        <f t="shared" si="186"/>
        <v>10</v>
      </c>
      <c r="W313" s="310"/>
      <c r="X313" s="345" t="str">
        <f t="shared" si="187"/>
        <v>C</v>
      </c>
      <c r="Z313" s="385" t="str">
        <f t="shared" si="188"/>
        <v xml:space="preserve"> </v>
      </c>
      <c r="AA313" s="385" t="str">
        <f t="shared" si="189"/>
        <v>W</v>
      </c>
      <c r="AB313" s="385" t="str">
        <f t="shared" si="190"/>
        <v xml:space="preserve"> </v>
      </c>
      <c r="AC313" s="385">
        <f t="shared" si="191"/>
        <v>1</v>
      </c>
      <c r="AD313" s="382">
        <f t="shared" si="192"/>
        <v>0</v>
      </c>
      <c r="AE313" s="381">
        <f t="shared" si="193"/>
        <v>12</v>
      </c>
      <c r="AF313" s="382">
        <f t="shared" si="194"/>
        <v>93</v>
      </c>
      <c r="AG313" s="310"/>
      <c r="AH313" s="338" t="str">
        <f>IF($B313=0,0,INDEX($AS$12:$AT$47,$B313,2))</f>
        <v>R</v>
      </c>
      <c r="AJ313" s="380" t="str">
        <f t="shared" si="195"/>
        <v xml:space="preserve"> </v>
      </c>
      <c r="AK313" s="380" t="str">
        <f t="shared" si="196"/>
        <v>W</v>
      </c>
      <c r="AL313" s="380" t="str">
        <f t="shared" si="197"/>
        <v xml:space="preserve"> </v>
      </c>
      <c r="AM313" s="380">
        <f t="shared" si="198"/>
        <v>24</v>
      </c>
      <c r="AN313" s="378">
        <f t="shared" si="199"/>
        <v>0</v>
      </c>
      <c r="AO313" s="377">
        <f t="shared" si="200"/>
        <v>50</v>
      </c>
      <c r="AP313" s="378">
        <f t="shared" si="201"/>
        <v>-213</v>
      </c>
      <c r="AQ313" s="306"/>
      <c r="AR313" s="306"/>
    </row>
    <row r="314" spans="1:44">
      <c r="A314" s="327">
        <f t="shared" si="145"/>
        <v>304</v>
      </c>
      <c r="B314" s="328">
        <f>Data!B314</f>
        <v>14</v>
      </c>
      <c r="D314" s="334" t="str">
        <f t="shared" ref="D314" si="204">IF(B314=0,0,IF(MOD(B314,3)=1,"A",IF(MOD(B314,3)=2,"B","C")))</f>
        <v>B</v>
      </c>
      <c r="E314" s="370"/>
      <c r="F314" s="372" t="str">
        <f t="shared" si="172"/>
        <v>T</v>
      </c>
      <c r="G314" s="372" t="str">
        <f t="shared" si="173"/>
        <v xml:space="preserve"> </v>
      </c>
      <c r="H314" s="372">
        <f t="shared" si="174"/>
        <v>1</v>
      </c>
      <c r="I314" s="372">
        <f t="shared" si="175"/>
        <v>1</v>
      </c>
      <c r="J314" s="371">
        <f t="shared" si="176"/>
        <v>1</v>
      </c>
      <c r="K314" s="370">
        <f t="shared" si="177"/>
        <v>0</v>
      </c>
      <c r="L314" s="371">
        <f t="shared" si="178"/>
        <v>-20</v>
      </c>
      <c r="M314" s="310"/>
      <c r="N314" s="341">
        <f t="shared" si="179"/>
        <v>2</v>
      </c>
      <c r="P314" s="376" t="str">
        <f t="shared" si="180"/>
        <v>T</v>
      </c>
      <c r="Q314" s="376" t="str">
        <f t="shared" si="181"/>
        <v xml:space="preserve"> </v>
      </c>
      <c r="R314" s="376">
        <f t="shared" si="182"/>
        <v>1</v>
      </c>
      <c r="S314" s="376">
        <f t="shared" si="183"/>
        <v>1</v>
      </c>
      <c r="T314" s="374">
        <f t="shared" si="184"/>
        <v>1</v>
      </c>
      <c r="U314" s="373">
        <f t="shared" si="185"/>
        <v>0</v>
      </c>
      <c r="V314" s="374">
        <f t="shared" si="186"/>
        <v>9</v>
      </c>
      <c r="W314" s="310"/>
      <c r="X314" s="345" t="str">
        <f t="shared" si="187"/>
        <v>B</v>
      </c>
      <c r="Z314" s="385" t="str">
        <f t="shared" si="188"/>
        <v>T</v>
      </c>
      <c r="AA314" s="385" t="str">
        <f t="shared" si="189"/>
        <v xml:space="preserve"> </v>
      </c>
      <c r="AB314" s="385" t="str">
        <f t="shared" si="190"/>
        <v>A</v>
      </c>
      <c r="AC314" s="385">
        <f t="shared" si="191"/>
        <v>1</v>
      </c>
      <c r="AD314" s="382">
        <f t="shared" si="192"/>
        <v>1</v>
      </c>
      <c r="AE314" s="381">
        <f t="shared" si="193"/>
        <v>0</v>
      </c>
      <c r="AF314" s="382">
        <f t="shared" si="194"/>
        <v>92</v>
      </c>
      <c r="AG314" s="310"/>
      <c r="AH314" s="338" t="str">
        <f>IF($B314=0,0,IF($B314&lt;=18,"L","H"))</f>
        <v>L</v>
      </c>
      <c r="AJ314" s="380" t="str">
        <f t="shared" si="195"/>
        <v xml:space="preserve"> </v>
      </c>
      <c r="AK314" s="380" t="str">
        <f t="shared" si="196"/>
        <v xml:space="preserve"> </v>
      </c>
      <c r="AL314" s="380" t="str">
        <f t="shared" si="197"/>
        <v xml:space="preserve"> </v>
      </c>
      <c r="AM314" s="380">
        <f t="shared" si="198"/>
        <v>24</v>
      </c>
      <c r="AN314" s="378">
        <f t="shared" si="199"/>
        <v>0</v>
      </c>
      <c r="AO314" s="377">
        <f t="shared" si="200"/>
        <v>0</v>
      </c>
      <c r="AP314" s="378">
        <f t="shared" si="201"/>
        <v>-213</v>
      </c>
      <c r="AQ314" s="306"/>
      <c r="AR314" s="306"/>
    </row>
    <row r="315" spans="1:44">
      <c r="A315" s="327">
        <f t="shared" si="145"/>
        <v>305</v>
      </c>
      <c r="B315" s="328">
        <f>Data!B315</f>
        <v>5</v>
      </c>
      <c r="D315" s="334">
        <f t="shared" ref="D315" si="205">IF(AND(B315&gt;0,B315&lt;=12),1,IF(AND(B315&gt;12,B315&lt;=24),2,IF(AND(B315&gt;24,B315&lt;=36),3,0)))</f>
        <v>1</v>
      </c>
      <c r="E315" s="370"/>
      <c r="F315" s="372" t="str">
        <f t="shared" si="172"/>
        <v xml:space="preserve"> </v>
      </c>
      <c r="G315" s="372" t="str">
        <f t="shared" si="173"/>
        <v>W</v>
      </c>
      <c r="H315" s="372" t="str">
        <f t="shared" si="174"/>
        <v xml:space="preserve"> </v>
      </c>
      <c r="I315" s="372">
        <f t="shared" si="175"/>
        <v>1</v>
      </c>
      <c r="J315" s="371">
        <f t="shared" si="176"/>
        <v>0</v>
      </c>
      <c r="K315" s="370">
        <f t="shared" si="177"/>
        <v>3</v>
      </c>
      <c r="L315" s="371">
        <f t="shared" si="178"/>
        <v>-17</v>
      </c>
      <c r="M315" s="310"/>
      <c r="N315" s="341">
        <f t="shared" si="179"/>
        <v>1</v>
      </c>
      <c r="P315" s="376" t="str">
        <f t="shared" si="180"/>
        <v xml:space="preserve"> </v>
      </c>
      <c r="Q315" s="376" t="str">
        <f t="shared" si="181"/>
        <v>W</v>
      </c>
      <c r="R315" s="376" t="str">
        <f t="shared" si="182"/>
        <v xml:space="preserve"> </v>
      </c>
      <c r="S315" s="376">
        <f t="shared" si="183"/>
        <v>1</v>
      </c>
      <c r="T315" s="374">
        <f t="shared" si="184"/>
        <v>0</v>
      </c>
      <c r="U315" s="373">
        <f t="shared" si="185"/>
        <v>3</v>
      </c>
      <c r="V315" s="374">
        <f t="shared" si="186"/>
        <v>12</v>
      </c>
      <c r="W315" s="310"/>
      <c r="X315" s="345" t="str">
        <f t="shared" si="187"/>
        <v>B</v>
      </c>
      <c r="Z315" s="385" t="str">
        <f t="shared" si="188"/>
        <v xml:space="preserve"> </v>
      </c>
      <c r="AA315" s="385" t="str">
        <f t="shared" si="189"/>
        <v>L</v>
      </c>
      <c r="AB315" s="385" t="str">
        <f t="shared" si="190"/>
        <v>A</v>
      </c>
      <c r="AC315" s="385">
        <f t="shared" si="191"/>
        <v>2</v>
      </c>
      <c r="AD315" s="382">
        <f t="shared" si="192"/>
        <v>2</v>
      </c>
      <c r="AE315" s="381">
        <f t="shared" si="193"/>
        <v>0</v>
      </c>
      <c r="AF315" s="382">
        <f t="shared" si="194"/>
        <v>90</v>
      </c>
      <c r="AG315" s="310"/>
      <c r="AH315" s="338" t="str">
        <f>IF($B315=0,0,IF(ISEVEN($B315),"E","O"))</f>
        <v>O</v>
      </c>
      <c r="AJ315" s="380" t="str">
        <f t="shared" si="195"/>
        <v xml:space="preserve"> </v>
      </c>
      <c r="AK315" s="380" t="str">
        <f t="shared" si="196"/>
        <v xml:space="preserve"> </v>
      </c>
      <c r="AL315" s="380" t="str">
        <f t="shared" si="197"/>
        <v xml:space="preserve"> </v>
      </c>
      <c r="AM315" s="380">
        <f t="shared" si="198"/>
        <v>24</v>
      </c>
      <c r="AN315" s="378">
        <f t="shared" si="199"/>
        <v>0</v>
      </c>
      <c r="AO315" s="377">
        <f t="shared" si="200"/>
        <v>0</v>
      </c>
      <c r="AP315" s="378">
        <f t="shared" si="201"/>
        <v>-213</v>
      </c>
      <c r="AQ315" s="306"/>
      <c r="AR315" s="306"/>
    </row>
    <row r="316" spans="1:44">
      <c r="A316" s="327">
        <f t="shared" si="145"/>
        <v>306</v>
      </c>
      <c r="B316" s="328">
        <f>Data!B316</f>
        <v>32</v>
      </c>
      <c r="D316" s="334" t="str">
        <f t="shared" ref="D316" si="206">IF(B316=0,0,IF(MOD(B316,3)=1,"A",IF(MOD(B316,3)=2,"B","C")))</f>
        <v>B</v>
      </c>
      <c r="E316" s="370"/>
      <c r="F316" s="372" t="str">
        <f t="shared" si="172"/>
        <v>T</v>
      </c>
      <c r="G316" s="372" t="str">
        <f t="shared" si="173"/>
        <v xml:space="preserve"> </v>
      </c>
      <c r="H316" s="372">
        <f t="shared" si="174"/>
        <v>2</v>
      </c>
      <c r="I316" s="372">
        <f t="shared" si="175"/>
        <v>1</v>
      </c>
      <c r="J316" s="371">
        <f t="shared" si="176"/>
        <v>1</v>
      </c>
      <c r="K316" s="370">
        <f t="shared" si="177"/>
        <v>0</v>
      </c>
      <c r="L316" s="371">
        <f t="shared" si="178"/>
        <v>-18</v>
      </c>
      <c r="M316" s="310"/>
      <c r="N316" s="341">
        <f t="shared" si="179"/>
        <v>3</v>
      </c>
      <c r="P316" s="376" t="str">
        <f t="shared" si="180"/>
        <v xml:space="preserve"> </v>
      </c>
      <c r="Q316" s="376" t="str">
        <f t="shared" si="181"/>
        <v xml:space="preserve"> </v>
      </c>
      <c r="R316" s="376" t="str">
        <f t="shared" si="182"/>
        <v xml:space="preserve"> </v>
      </c>
      <c r="S316" s="376">
        <f t="shared" si="183"/>
        <v>1</v>
      </c>
      <c r="T316" s="374">
        <f t="shared" si="184"/>
        <v>0</v>
      </c>
      <c r="U316" s="373">
        <f t="shared" si="185"/>
        <v>0</v>
      </c>
      <c r="V316" s="374">
        <f t="shared" si="186"/>
        <v>12</v>
      </c>
      <c r="W316" s="310"/>
      <c r="X316" s="345" t="str">
        <f t="shared" si="187"/>
        <v>B</v>
      </c>
      <c r="Z316" s="385" t="str">
        <f t="shared" si="188"/>
        <v xml:space="preserve"> </v>
      </c>
      <c r="AA316" s="385" t="str">
        <f t="shared" si="189"/>
        <v>L</v>
      </c>
      <c r="AB316" s="385" t="str">
        <f t="shared" si="190"/>
        <v>B</v>
      </c>
      <c r="AC316" s="385">
        <f t="shared" si="191"/>
        <v>3</v>
      </c>
      <c r="AD316" s="382">
        <f t="shared" si="192"/>
        <v>3</v>
      </c>
      <c r="AE316" s="381">
        <f t="shared" si="193"/>
        <v>0</v>
      </c>
      <c r="AF316" s="382">
        <f t="shared" si="194"/>
        <v>87</v>
      </c>
      <c r="AG316" s="310"/>
      <c r="AH316" s="338" t="str">
        <f>IF($B316=0,0,INDEX($AS$12:$AT$47,$B316,2))</f>
        <v>R</v>
      </c>
      <c r="AJ316" s="380" t="str">
        <f t="shared" si="195"/>
        <v>T</v>
      </c>
      <c r="AK316" s="380" t="str">
        <f t="shared" si="196"/>
        <v xml:space="preserve"> </v>
      </c>
      <c r="AL316" s="380" t="str">
        <f t="shared" si="197"/>
        <v>H</v>
      </c>
      <c r="AM316" s="380">
        <f t="shared" si="198"/>
        <v>24</v>
      </c>
      <c r="AN316" s="378">
        <f t="shared" si="199"/>
        <v>24</v>
      </c>
      <c r="AO316" s="377">
        <f t="shared" si="200"/>
        <v>0</v>
      </c>
      <c r="AP316" s="378">
        <f t="shared" si="201"/>
        <v>-237</v>
      </c>
      <c r="AQ316" s="306"/>
      <c r="AR316" s="306"/>
    </row>
    <row r="317" spans="1:44">
      <c r="A317" s="327">
        <f t="shared" si="145"/>
        <v>307</v>
      </c>
      <c r="B317" s="328">
        <f>Data!B317</f>
        <v>32</v>
      </c>
      <c r="D317" s="334">
        <f t="shared" ref="D317" si="207">IF(AND(B317&gt;0,B317&lt;=12),1,IF(AND(B317&gt;12,B317&lt;=24),2,IF(AND(B317&gt;24,B317&lt;=36),3,0)))</f>
        <v>3</v>
      </c>
      <c r="E317" s="370"/>
      <c r="F317" s="372" t="str">
        <f t="shared" si="172"/>
        <v xml:space="preserve"> </v>
      </c>
      <c r="G317" s="372" t="str">
        <f t="shared" si="173"/>
        <v>L</v>
      </c>
      <c r="H317" s="372" t="str">
        <f t="shared" si="174"/>
        <v>A</v>
      </c>
      <c r="I317" s="372">
        <f t="shared" si="175"/>
        <v>2</v>
      </c>
      <c r="J317" s="371">
        <f t="shared" si="176"/>
        <v>2</v>
      </c>
      <c r="K317" s="370">
        <f t="shared" si="177"/>
        <v>0</v>
      </c>
      <c r="L317" s="371">
        <f t="shared" si="178"/>
        <v>-20</v>
      </c>
      <c r="M317" s="310"/>
      <c r="N317" s="341">
        <f t="shared" si="179"/>
        <v>3</v>
      </c>
      <c r="P317" s="376" t="str">
        <f t="shared" si="180"/>
        <v>T</v>
      </c>
      <c r="Q317" s="376" t="str">
        <f t="shared" si="181"/>
        <v xml:space="preserve"> </v>
      </c>
      <c r="R317" s="376">
        <f t="shared" si="182"/>
        <v>3</v>
      </c>
      <c r="S317" s="376">
        <f t="shared" si="183"/>
        <v>1</v>
      </c>
      <c r="T317" s="374">
        <f t="shared" si="184"/>
        <v>1</v>
      </c>
      <c r="U317" s="373">
        <f t="shared" si="185"/>
        <v>0</v>
      </c>
      <c r="V317" s="374">
        <f t="shared" si="186"/>
        <v>11</v>
      </c>
      <c r="W317" s="310"/>
      <c r="X317" s="345" t="str">
        <f t="shared" si="187"/>
        <v>B</v>
      </c>
      <c r="Z317" s="385" t="str">
        <f t="shared" si="188"/>
        <v xml:space="preserve"> </v>
      </c>
      <c r="AA317" s="385" t="str">
        <f t="shared" si="189"/>
        <v>W</v>
      </c>
      <c r="AB317" s="385" t="str">
        <f t="shared" si="190"/>
        <v xml:space="preserve"> </v>
      </c>
      <c r="AC317" s="385">
        <f t="shared" si="191"/>
        <v>1</v>
      </c>
      <c r="AD317" s="382">
        <f t="shared" si="192"/>
        <v>0</v>
      </c>
      <c r="AE317" s="381">
        <f t="shared" si="193"/>
        <v>9</v>
      </c>
      <c r="AF317" s="382">
        <f t="shared" si="194"/>
        <v>96</v>
      </c>
      <c r="AG317" s="310"/>
      <c r="AH317" s="338" t="str">
        <f t="shared" ref="AH317" si="208">IF($B317=0,0,IF($B317&lt;=18,"L","H"))</f>
        <v>H</v>
      </c>
      <c r="AJ317" s="380" t="str">
        <f t="shared" si="195"/>
        <v xml:space="preserve"> </v>
      </c>
      <c r="AK317" s="380" t="str">
        <f t="shared" si="196"/>
        <v>W</v>
      </c>
      <c r="AL317" s="380" t="str">
        <f t="shared" si="197"/>
        <v xml:space="preserve"> </v>
      </c>
      <c r="AM317" s="380">
        <f t="shared" si="198"/>
        <v>23</v>
      </c>
      <c r="AN317" s="378">
        <f t="shared" si="199"/>
        <v>0</v>
      </c>
      <c r="AO317" s="377">
        <f t="shared" si="200"/>
        <v>48</v>
      </c>
      <c r="AP317" s="378">
        <f t="shared" si="201"/>
        <v>-189</v>
      </c>
      <c r="AQ317" s="306"/>
      <c r="AR317" s="306"/>
    </row>
    <row r="318" spans="1:44">
      <c r="A318" s="327">
        <f t="shared" si="145"/>
        <v>308</v>
      </c>
      <c r="B318" s="328">
        <f>Data!B318</f>
        <v>20</v>
      </c>
      <c r="D318" s="334" t="str">
        <f t="shared" ref="D318" si="209">IF(B318=0,0,IF(MOD(B318,3)=1,"A",IF(MOD(B318,3)=2,"B","C")))</f>
        <v>B</v>
      </c>
      <c r="E318" s="370"/>
      <c r="F318" s="372" t="str">
        <f t="shared" si="172"/>
        <v xml:space="preserve"> </v>
      </c>
      <c r="G318" s="372" t="str">
        <f t="shared" si="173"/>
        <v>L</v>
      </c>
      <c r="H318" s="372">
        <f t="shared" si="174"/>
        <v>1</v>
      </c>
      <c r="I318" s="372">
        <f t="shared" si="175"/>
        <v>3</v>
      </c>
      <c r="J318" s="371">
        <f t="shared" si="176"/>
        <v>3</v>
      </c>
      <c r="K318" s="370">
        <f t="shared" si="177"/>
        <v>0</v>
      </c>
      <c r="L318" s="371">
        <f t="shared" si="178"/>
        <v>-23</v>
      </c>
      <c r="M318" s="310"/>
      <c r="N318" s="341">
        <f t="shared" si="179"/>
        <v>2</v>
      </c>
      <c r="P318" s="376" t="str">
        <f t="shared" si="180"/>
        <v xml:space="preserve"> </v>
      </c>
      <c r="Q318" s="376" t="str">
        <f t="shared" si="181"/>
        <v>L</v>
      </c>
      <c r="R318" s="376">
        <f t="shared" si="182"/>
        <v>1</v>
      </c>
      <c r="S318" s="376">
        <f t="shared" si="183"/>
        <v>2</v>
      </c>
      <c r="T318" s="374">
        <f t="shared" si="184"/>
        <v>2</v>
      </c>
      <c r="U318" s="373">
        <f t="shared" si="185"/>
        <v>0</v>
      </c>
      <c r="V318" s="374">
        <f t="shared" si="186"/>
        <v>9</v>
      </c>
      <c r="W318" s="310"/>
      <c r="X318" s="345" t="str">
        <f t="shared" si="187"/>
        <v>B</v>
      </c>
      <c r="Z318" s="385" t="str">
        <f t="shared" si="188"/>
        <v>T</v>
      </c>
      <c r="AA318" s="385" t="str">
        <f t="shared" si="189"/>
        <v xml:space="preserve"> </v>
      </c>
      <c r="AB318" s="385" t="str">
        <f t="shared" si="190"/>
        <v>C</v>
      </c>
      <c r="AC318" s="385">
        <f t="shared" si="191"/>
        <v>1</v>
      </c>
      <c r="AD318" s="382">
        <f t="shared" si="192"/>
        <v>1</v>
      </c>
      <c r="AE318" s="381">
        <f t="shared" si="193"/>
        <v>0</v>
      </c>
      <c r="AF318" s="382">
        <f t="shared" si="194"/>
        <v>95</v>
      </c>
      <c r="AG318" s="310"/>
      <c r="AH318" s="338" t="str">
        <f t="shared" ref="AH318" si="210">IF($B318=0,0,IF(ISEVEN($B318),"E","O"))</f>
        <v>E</v>
      </c>
      <c r="AJ318" s="380" t="str">
        <f t="shared" si="195"/>
        <v xml:space="preserve"> </v>
      </c>
      <c r="AK318" s="380" t="str">
        <f t="shared" si="196"/>
        <v xml:space="preserve"> </v>
      </c>
      <c r="AL318" s="380" t="str">
        <f t="shared" si="197"/>
        <v xml:space="preserve"> </v>
      </c>
      <c r="AM318" s="380">
        <f t="shared" si="198"/>
        <v>23</v>
      </c>
      <c r="AN318" s="378">
        <f t="shared" si="199"/>
        <v>0</v>
      </c>
      <c r="AO318" s="377">
        <f t="shared" si="200"/>
        <v>0</v>
      </c>
      <c r="AP318" s="378">
        <f t="shared" si="201"/>
        <v>-189</v>
      </c>
      <c r="AQ318" s="306"/>
      <c r="AR318" s="306"/>
    </row>
    <row r="319" spans="1:44">
      <c r="A319" s="327">
        <f t="shared" si="145"/>
        <v>309</v>
      </c>
      <c r="B319" s="328">
        <f>Data!B319</f>
        <v>17</v>
      </c>
      <c r="D319" s="334">
        <f t="shared" ref="D319" si="211">IF(AND(B319&gt;0,B319&lt;=12),1,IF(AND(B319&gt;12,B319&lt;=24),2,IF(AND(B319&gt;24,B319&lt;=36),3,0)))</f>
        <v>2</v>
      </c>
      <c r="E319" s="370"/>
      <c r="F319" s="372" t="str">
        <f t="shared" si="172"/>
        <v xml:space="preserve"> </v>
      </c>
      <c r="G319" s="372" t="str">
        <f t="shared" si="173"/>
        <v>L</v>
      </c>
      <c r="H319" s="372" t="str">
        <f t="shared" si="174"/>
        <v>B</v>
      </c>
      <c r="I319" s="372">
        <f t="shared" si="175"/>
        <v>4</v>
      </c>
      <c r="J319" s="371">
        <f t="shared" si="176"/>
        <v>4</v>
      </c>
      <c r="K319" s="370">
        <f t="shared" si="177"/>
        <v>0</v>
      </c>
      <c r="L319" s="371">
        <f t="shared" si="178"/>
        <v>-27</v>
      </c>
      <c r="M319" s="310"/>
      <c r="N319" s="341">
        <f t="shared" si="179"/>
        <v>2</v>
      </c>
      <c r="P319" s="376" t="str">
        <f t="shared" si="180"/>
        <v xml:space="preserve"> </v>
      </c>
      <c r="Q319" s="376" t="str">
        <f t="shared" si="181"/>
        <v>L</v>
      </c>
      <c r="R319" s="376">
        <f t="shared" si="182"/>
        <v>2</v>
      </c>
      <c r="S319" s="376">
        <f t="shared" si="183"/>
        <v>3</v>
      </c>
      <c r="T319" s="374">
        <f t="shared" si="184"/>
        <v>3</v>
      </c>
      <c r="U319" s="373">
        <f t="shared" si="185"/>
        <v>0</v>
      </c>
      <c r="V319" s="374">
        <f t="shared" si="186"/>
        <v>6</v>
      </c>
      <c r="W319" s="310"/>
      <c r="X319" s="345" t="str">
        <f t="shared" si="187"/>
        <v>B</v>
      </c>
      <c r="Z319" s="385" t="str">
        <f t="shared" si="188"/>
        <v xml:space="preserve"> </v>
      </c>
      <c r="AA319" s="385" t="str">
        <f t="shared" si="189"/>
        <v>L</v>
      </c>
      <c r="AB319" s="385" t="str">
        <f t="shared" si="190"/>
        <v>B</v>
      </c>
      <c r="AC319" s="385">
        <f t="shared" si="191"/>
        <v>2</v>
      </c>
      <c r="AD319" s="382">
        <f t="shared" si="192"/>
        <v>2</v>
      </c>
      <c r="AE319" s="381">
        <f t="shared" si="193"/>
        <v>0</v>
      </c>
      <c r="AF319" s="382">
        <f t="shared" si="194"/>
        <v>93</v>
      </c>
      <c r="AG319" s="310"/>
      <c r="AH319" s="338" t="str">
        <f t="shared" ref="AH319" si="212">IF($B319=0,0,INDEX($AS$12:$AT$47,$B319,2))</f>
        <v>B</v>
      </c>
      <c r="AJ319" s="380" t="str">
        <f t="shared" si="195"/>
        <v>T</v>
      </c>
      <c r="AK319" s="380" t="str">
        <f t="shared" si="196"/>
        <v xml:space="preserve"> </v>
      </c>
      <c r="AL319" s="380" t="str">
        <f t="shared" si="197"/>
        <v>L</v>
      </c>
      <c r="AM319" s="380">
        <f t="shared" si="198"/>
        <v>23</v>
      </c>
      <c r="AN319" s="378">
        <f t="shared" si="199"/>
        <v>23</v>
      </c>
      <c r="AO319" s="377">
        <f t="shared" si="200"/>
        <v>0</v>
      </c>
      <c r="AP319" s="378">
        <f t="shared" si="201"/>
        <v>-212</v>
      </c>
      <c r="AQ319" s="306"/>
      <c r="AR319" s="306"/>
    </row>
    <row r="320" spans="1:44">
      <c r="A320" s="327">
        <f t="shared" si="145"/>
        <v>310</v>
      </c>
      <c r="B320" s="328">
        <f>Data!B320</f>
        <v>10</v>
      </c>
      <c r="D320" s="334" t="str">
        <f t="shared" ref="D320" si="213">IF(B320=0,0,IF(MOD(B320,3)=1,"A",IF(MOD(B320,3)=2,"B","C")))</f>
        <v>A</v>
      </c>
      <c r="E320" s="370"/>
      <c r="F320" s="372" t="str">
        <f t="shared" si="172"/>
        <v xml:space="preserve"> </v>
      </c>
      <c r="G320" s="372" t="str">
        <f t="shared" si="173"/>
        <v>L</v>
      </c>
      <c r="H320" s="372">
        <f t="shared" si="174"/>
        <v>1</v>
      </c>
      <c r="I320" s="372">
        <f t="shared" si="175"/>
        <v>5</v>
      </c>
      <c r="J320" s="371">
        <f t="shared" si="176"/>
        <v>5</v>
      </c>
      <c r="K320" s="370">
        <f t="shared" si="177"/>
        <v>0</v>
      </c>
      <c r="L320" s="371">
        <f t="shared" si="178"/>
        <v>-32</v>
      </c>
      <c r="M320" s="310"/>
      <c r="N320" s="341">
        <f t="shared" si="179"/>
        <v>1</v>
      </c>
      <c r="P320" s="376" t="str">
        <f t="shared" si="180"/>
        <v xml:space="preserve"> </v>
      </c>
      <c r="Q320" s="376" t="str">
        <f t="shared" si="181"/>
        <v>L</v>
      </c>
      <c r="R320" s="376">
        <f t="shared" si="182"/>
        <v>1</v>
      </c>
      <c r="S320" s="376">
        <f t="shared" si="183"/>
        <v>4</v>
      </c>
      <c r="T320" s="374">
        <f t="shared" si="184"/>
        <v>4</v>
      </c>
      <c r="U320" s="373">
        <f t="shared" si="185"/>
        <v>0</v>
      </c>
      <c r="V320" s="374">
        <f t="shared" si="186"/>
        <v>2</v>
      </c>
      <c r="W320" s="310"/>
      <c r="X320" s="345" t="str">
        <f t="shared" si="187"/>
        <v>A</v>
      </c>
      <c r="Z320" s="385" t="str">
        <f t="shared" si="188"/>
        <v xml:space="preserve"> </v>
      </c>
      <c r="AA320" s="385" t="str">
        <f t="shared" si="189"/>
        <v>L</v>
      </c>
      <c r="AB320" s="385" t="str">
        <f t="shared" si="190"/>
        <v>B</v>
      </c>
      <c r="AC320" s="385">
        <f t="shared" si="191"/>
        <v>3</v>
      </c>
      <c r="AD320" s="382">
        <f t="shared" si="192"/>
        <v>3</v>
      </c>
      <c r="AE320" s="381">
        <f t="shared" si="193"/>
        <v>0</v>
      </c>
      <c r="AF320" s="382">
        <f t="shared" si="194"/>
        <v>90</v>
      </c>
      <c r="AG320" s="310"/>
      <c r="AH320" s="338" t="str">
        <f t="shared" ref="AH320" si="214">IF($B320=0,0,IF($B320&lt;=18,"L","H"))</f>
        <v>L</v>
      </c>
      <c r="AJ320" s="380" t="str">
        <f t="shared" si="195"/>
        <v xml:space="preserve"> </v>
      </c>
      <c r="AK320" s="380" t="str">
        <f t="shared" si="196"/>
        <v>W</v>
      </c>
      <c r="AL320" s="380" t="str">
        <f t="shared" si="197"/>
        <v xml:space="preserve"> </v>
      </c>
      <c r="AM320" s="380">
        <f t="shared" si="198"/>
        <v>22</v>
      </c>
      <c r="AN320" s="378">
        <f t="shared" si="199"/>
        <v>0</v>
      </c>
      <c r="AO320" s="377">
        <f t="shared" si="200"/>
        <v>46</v>
      </c>
      <c r="AP320" s="378">
        <f t="shared" si="201"/>
        <v>-166</v>
      </c>
      <c r="AQ320" s="306"/>
      <c r="AR320" s="306"/>
    </row>
    <row r="321" spans="1:44">
      <c r="A321" s="327">
        <f t="shared" si="145"/>
        <v>311</v>
      </c>
      <c r="B321" s="328">
        <f>Data!B321</f>
        <v>5</v>
      </c>
      <c r="D321" s="334">
        <f t="shared" ref="D321" si="215">IF(AND(B321&gt;0,B321&lt;=12),1,IF(AND(B321&gt;12,B321&lt;=24),2,IF(AND(B321&gt;24,B321&lt;=36),3,0)))</f>
        <v>1</v>
      </c>
      <c r="E321" s="370"/>
      <c r="F321" s="372" t="str">
        <f t="shared" si="172"/>
        <v xml:space="preserve"> </v>
      </c>
      <c r="G321" s="372" t="str">
        <f t="shared" si="173"/>
        <v>W</v>
      </c>
      <c r="H321" s="372" t="str">
        <f t="shared" si="174"/>
        <v xml:space="preserve"> </v>
      </c>
      <c r="I321" s="372">
        <f t="shared" si="175"/>
        <v>1</v>
      </c>
      <c r="J321" s="371">
        <f t="shared" si="176"/>
        <v>0</v>
      </c>
      <c r="K321" s="370">
        <f t="shared" si="177"/>
        <v>15</v>
      </c>
      <c r="L321" s="371">
        <f t="shared" si="178"/>
        <v>-17</v>
      </c>
      <c r="M321" s="310"/>
      <c r="N321" s="341">
        <f t="shared" si="179"/>
        <v>1</v>
      </c>
      <c r="P321" s="376" t="str">
        <f t="shared" si="180"/>
        <v xml:space="preserve"> </v>
      </c>
      <c r="Q321" s="376" t="str">
        <f t="shared" si="181"/>
        <v>W</v>
      </c>
      <c r="R321" s="376" t="str">
        <f t="shared" si="182"/>
        <v xml:space="preserve"> </v>
      </c>
      <c r="S321" s="376">
        <f t="shared" si="183"/>
        <v>1</v>
      </c>
      <c r="T321" s="374">
        <f t="shared" si="184"/>
        <v>0</v>
      </c>
      <c r="U321" s="373">
        <f t="shared" si="185"/>
        <v>12</v>
      </c>
      <c r="V321" s="374">
        <f t="shared" si="186"/>
        <v>14</v>
      </c>
      <c r="W321" s="310"/>
      <c r="X321" s="345" t="str">
        <f t="shared" si="187"/>
        <v>B</v>
      </c>
      <c r="Z321" s="385" t="str">
        <f t="shared" si="188"/>
        <v xml:space="preserve"> </v>
      </c>
      <c r="AA321" s="385" t="str">
        <f t="shared" si="189"/>
        <v>W</v>
      </c>
      <c r="AB321" s="385" t="str">
        <f t="shared" si="190"/>
        <v xml:space="preserve"> </v>
      </c>
      <c r="AC321" s="385">
        <f t="shared" si="191"/>
        <v>1</v>
      </c>
      <c r="AD321" s="382">
        <f t="shared" si="192"/>
        <v>0</v>
      </c>
      <c r="AE321" s="381">
        <f t="shared" si="193"/>
        <v>9</v>
      </c>
      <c r="AF321" s="382">
        <f t="shared" si="194"/>
        <v>99</v>
      </c>
      <c r="AG321" s="310"/>
      <c r="AH321" s="338" t="str">
        <f t="shared" ref="AH321" si="216">IF($B321=0,0,IF(ISEVEN($B321),"E","O"))</f>
        <v>O</v>
      </c>
      <c r="AJ321" s="380" t="str">
        <f t="shared" si="195"/>
        <v xml:space="preserve"> </v>
      </c>
      <c r="AK321" s="380" t="str">
        <f t="shared" si="196"/>
        <v xml:space="preserve"> </v>
      </c>
      <c r="AL321" s="380" t="str">
        <f t="shared" si="197"/>
        <v xml:space="preserve"> </v>
      </c>
      <c r="AM321" s="380">
        <f t="shared" si="198"/>
        <v>22</v>
      </c>
      <c r="AN321" s="378">
        <f t="shared" si="199"/>
        <v>0</v>
      </c>
      <c r="AO321" s="377">
        <f t="shared" si="200"/>
        <v>0</v>
      </c>
      <c r="AP321" s="378">
        <f t="shared" si="201"/>
        <v>-166</v>
      </c>
      <c r="AQ321" s="306"/>
      <c r="AR321" s="306"/>
    </row>
    <row r="322" spans="1:44">
      <c r="A322" s="327">
        <f t="shared" si="145"/>
        <v>312</v>
      </c>
      <c r="B322" s="328">
        <f>Data!B322</f>
        <v>36</v>
      </c>
      <c r="D322" s="334" t="str">
        <f t="shared" ref="D322" si="217">IF(B322=0,0,IF(MOD(B322,3)=1,"A",IF(MOD(B322,3)=2,"B","C")))</f>
        <v>C</v>
      </c>
      <c r="E322" s="370"/>
      <c r="F322" s="372" t="str">
        <f t="shared" si="172"/>
        <v>T</v>
      </c>
      <c r="G322" s="372" t="str">
        <f t="shared" si="173"/>
        <v xml:space="preserve"> </v>
      </c>
      <c r="H322" s="372">
        <f t="shared" si="174"/>
        <v>3</v>
      </c>
      <c r="I322" s="372">
        <f t="shared" si="175"/>
        <v>1</v>
      </c>
      <c r="J322" s="371">
        <f t="shared" si="176"/>
        <v>1</v>
      </c>
      <c r="K322" s="370">
        <f t="shared" si="177"/>
        <v>0</v>
      </c>
      <c r="L322" s="371">
        <f t="shared" si="178"/>
        <v>-18</v>
      </c>
      <c r="M322" s="310"/>
      <c r="N322" s="341">
        <f t="shared" si="179"/>
        <v>3</v>
      </c>
      <c r="P322" s="376" t="str">
        <f t="shared" si="180"/>
        <v xml:space="preserve"> </v>
      </c>
      <c r="Q322" s="376" t="str">
        <f t="shared" si="181"/>
        <v xml:space="preserve"> </v>
      </c>
      <c r="R322" s="376" t="str">
        <f t="shared" si="182"/>
        <v xml:space="preserve"> </v>
      </c>
      <c r="S322" s="376">
        <f t="shared" si="183"/>
        <v>1</v>
      </c>
      <c r="T322" s="374">
        <f t="shared" si="184"/>
        <v>0</v>
      </c>
      <c r="U322" s="373">
        <f t="shared" si="185"/>
        <v>0</v>
      </c>
      <c r="V322" s="374">
        <f t="shared" si="186"/>
        <v>14</v>
      </c>
      <c r="W322" s="310"/>
      <c r="X322" s="345" t="str">
        <f t="shared" si="187"/>
        <v>C</v>
      </c>
      <c r="Z322" s="385" t="str">
        <f t="shared" si="188"/>
        <v>T</v>
      </c>
      <c r="AA322" s="385" t="str">
        <f t="shared" si="189"/>
        <v xml:space="preserve"> </v>
      </c>
      <c r="AB322" s="385" t="str">
        <f t="shared" si="190"/>
        <v>B</v>
      </c>
      <c r="AC322" s="385">
        <f t="shared" si="191"/>
        <v>1</v>
      </c>
      <c r="AD322" s="382">
        <f t="shared" si="192"/>
        <v>1</v>
      </c>
      <c r="AE322" s="381">
        <f t="shared" si="193"/>
        <v>0</v>
      </c>
      <c r="AF322" s="382">
        <f t="shared" si="194"/>
        <v>98</v>
      </c>
      <c r="AG322" s="310"/>
      <c r="AH322" s="338" t="str">
        <f t="shared" ref="AH322" si="218">IF($B322=0,0,INDEX($AS$12:$AT$47,$B322,2))</f>
        <v>R</v>
      </c>
      <c r="AJ322" s="380" t="str">
        <f t="shared" si="195"/>
        <v xml:space="preserve"> </v>
      </c>
      <c r="AK322" s="380" t="str">
        <f t="shared" si="196"/>
        <v xml:space="preserve"> </v>
      </c>
      <c r="AL322" s="380" t="str">
        <f t="shared" si="197"/>
        <v xml:space="preserve"> </v>
      </c>
      <c r="AM322" s="380">
        <f t="shared" si="198"/>
        <v>22</v>
      </c>
      <c r="AN322" s="378">
        <f t="shared" si="199"/>
        <v>0</v>
      </c>
      <c r="AO322" s="377">
        <f t="shared" si="200"/>
        <v>0</v>
      </c>
      <c r="AP322" s="378">
        <f t="shared" si="201"/>
        <v>-166</v>
      </c>
      <c r="AQ322" s="306"/>
      <c r="AR322" s="306"/>
    </row>
    <row r="323" spans="1:44">
      <c r="A323" s="327">
        <f t="shared" si="145"/>
        <v>313</v>
      </c>
      <c r="B323" s="328">
        <f>Data!B323</f>
        <v>10</v>
      </c>
      <c r="D323" s="334">
        <f t="shared" ref="D323" si="219">IF(AND(B323&gt;0,B323&lt;=12),1,IF(AND(B323&gt;12,B323&lt;=24),2,IF(AND(B323&gt;24,B323&lt;=36),3,0)))</f>
        <v>1</v>
      </c>
      <c r="E323" s="370"/>
      <c r="F323" s="372" t="str">
        <f t="shared" si="172"/>
        <v xml:space="preserve"> </v>
      </c>
      <c r="G323" s="372" t="str">
        <f t="shared" si="173"/>
        <v>L</v>
      </c>
      <c r="H323" s="372" t="str">
        <f t="shared" si="174"/>
        <v>B</v>
      </c>
      <c r="I323" s="372">
        <f t="shared" si="175"/>
        <v>2</v>
      </c>
      <c r="J323" s="371">
        <f t="shared" si="176"/>
        <v>2</v>
      </c>
      <c r="K323" s="370">
        <f t="shared" si="177"/>
        <v>0</v>
      </c>
      <c r="L323" s="371">
        <f t="shared" si="178"/>
        <v>-20</v>
      </c>
      <c r="M323" s="310"/>
      <c r="N323" s="341">
        <f t="shared" si="179"/>
        <v>1</v>
      </c>
      <c r="P323" s="376" t="str">
        <f t="shared" si="180"/>
        <v>T</v>
      </c>
      <c r="Q323" s="376" t="str">
        <f t="shared" si="181"/>
        <v xml:space="preserve"> </v>
      </c>
      <c r="R323" s="376">
        <f t="shared" si="182"/>
        <v>2</v>
      </c>
      <c r="S323" s="376">
        <f t="shared" si="183"/>
        <v>1</v>
      </c>
      <c r="T323" s="374">
        <f t="shared" si="184"/>
        <v>1</v>
      </c>
      <c r="U323" s="373">
        <f t="shared" si="185"/>
        <v>0</v>
      </c>
      <c r="V323" s="374">
        <f t="shared" si="186"/>
        <v>13</v>
      </c>
      <c r="W323" s="310"/>
      <c r="X323" s="345" t="str">
        <f t="shared" si="187"/>
        <v>A</v>
      </c>
      <c r="Z323" s="385" t="str">
        <f t="shared" si="188"/>
        <v xml:space="preserve"> </v>
      </c>
      <c r="AA323" s="385" t="str">
        <f t="shared" si="189"/>
        <v>L</v>
      </c>
      <c r="AB323" s="385" t="str">
        <f t="shared" si="190"/>
        <v>B</v>
      </c>
      <c r="AC323" s="385">
        <f t="shared" si="191"/>
        <v>2</v>
      </c>
      <c r="AD323" s="382">
        <f t="shared" si="192"/>
        <v>2</v>
      </c>
      <c r="AE323" s="381">
        <f t="shared" si="193"/>
        <v>0</v>
      </c>
      <c r="AF323" s="382">
        <f t="shared" si="194"/>
        <v>96</v>
      </c>
      <c r="AG323" s="310"/>
      <c r="AH323" s="338" t="str">
        <f t="shared" ref="AH323" si="220">IF($B323=0,0,IF($B323&lt;=18,"L","H"))</f>
        <v>L</v>
      </c>
      <c r="AJ323" s="380" t="str">
        <f t="shared" si="195"/>
        <v>T</v>
      </c>
      <c r="AK323" s="380" t="str">
        <f t="shared" si="196"/>
        <v xml:space="preserve"> </v>
      </c>
      <c r="AL323" s="380" t="str">
        <f t="shared" si="197"/>
        <v>E</v>
      </c>
      <c r="AM323" s="380">
        <f t="shared" si="198"/>
        <v>22</v>
      </c>
      <c r="AN323" s="378">
        <f t="shared" si="199"/>
        <v>22</v>
      </c>
      <c r="AO323" s="377">
        <f t="shared" si="200"/>
        <v>0</v>
      </c>
      <c r="AP323" s="378">
        <f t="shared" si="201"/>
        <v>-188</v>
      </c>
      <c r="AQ323" s="306"/>
      <c r="AR323" s="306"/>
    </row>
    <row r="324" spans="1:44">
      <c r="A324" s="327">
        <f t="shared" si="145"/>
        <v>314</v>
      </c>
      <c r="B324" s="328">
        <f>Data!B324</f>
        <v>33</v>
      </c>
      <c r="D324" s="334" t="str">
        <f t="shared" ref="D324" si="221">IF(B324=0,0,IF(MOD(B324,3)=1,"A",IF(MOD(B324,3)=2,"B","C")))</f>
        <v>C</v>
      </c>
      <c r="E324" s="370"/>
      <c r="F324" s="372" t="str">
        <f t="shared" si="172"/>
        <v xml:space="preserve"> </v>
      </c>
      <c r="G324" s="372" t="str">
        <f t="shared" si="173"/>
        <v>L</v>
      </c>
      <c r="H324" s="372">
        <f t="shared" si="174"/>
        <v>2</v>
      </c>
      <c r="I324" s="372">
        <f t="shared" si="175"/>
        <v>3</v>
      </c>
      <c r="J324" s="371">
        <f t="shared" si="176"/>
        <v>3</v>
      </c>
      <c r="K324" s="370">
        <f t="shared" si="177"/>
        <v>0</v>
      </c>
      <c r="L324" s="371">
        <f t="shared" si="178"/>
        <v>-23</v>
      </c>
      <c r="M324" s="310"/>
      <c r="N324" s="341">
        <f t="shared" si="179"/>
        <v>3</v>
      </c>
      <c r="P324" s="376" t="str">
        <f t="shared" si="180"/>
        <v xml:space="preserve"> </v>
      </c>
      <c r="Q324" s="376" t="str">
        <f t="shared" si="181"/>
        <v>L</v>
      </c>
      <c r="R324" s="376">
        <f t="shared" si="182"/>
        <v>2</v>
      </c>
      <c r="S324" s="376">
        <f t="shared" si="183"/>
        <v>2</v>
      </c>
      <c r="T324" s="374">
        <f t="shared" si="184"/>
        <v>2</v>
      </c>
      <c r="U324" s="373">
        <f t="shared" si="185"/>
        <v>0</v>
      </c>
      <c r="V324" s="374">
        <f t="shared" si="186"/>
        <v>11</v>
      </c>
      <c r="W324" s="310"/>
      <c r="X324" s="345" t="str">
        <f t="shared" si="187"/>
        <v>C</v>
      </c>
      <c r="Z324" s="385" t="str">
        <f t="shared" si="188"/>
        <v xml:space="preserve"> </v>
      </c>
      <c r="AA324" s="385" t="str">
        <f t="shared" si="189"/>
        <v>L</v>
      </c>
      <c r="AB324" s="385" t="str">
        <f t="shared" si="190"/>
        <v>B</v>
      </c>
      <c r="AC324" s="385">
        <f t="shared" si="191"/>
        <v>3</v>
      </c>
      <c r="AD324" s="382">
        <f t="shared" si="192"/>
        <v>3</v>
      </c>
      <c r="AE324" s="381">
        <f t="shared" si="193"/>
        <v>0</v>
      </c>
      <c r="AF324" s="382">
        <f t="shared" si="194"/>
        <v>93</v>
      </c>
      <c r="AG324" s="310"/>
      <c r="AH324" s="338" t="str">
        <f t="shared" ref="AH324" si="222">IF($B324=0,0,IF(ISEVEN($B324),"E","O"))</f>
        <v>O</v>
      </c>
      <c r="AJ324" s="380" t="str">
        <f t="shared" si="195"/>
        <v xml:space="preserve"> </v>
      </c>
      <c r="AK324" s="380" t="str">
        <f t="shared" si="196"/>
        <v>L</v>
      </c>
      <c r="AL324" s="380" t="str">
        <f t="shared" si="197"/>
        <v>B</v>
      </c>
      <c r="AM324" s="380">
        <f t="shared" si="198"/>
        <v>23</v>
      </c>
      <c r="AN324" s="378">
        <f t="shared" si="199"/>
        <v>23</v>
      </c>
      <c r="AO324" s="377">
        <f t="shared" si="200"/>
        <v>0</v>
      </c>
      <c r="AP324" s="378">
        <f t="shared" si="201"/>
        <v>-211</v>
      </c>
      <c r="AQ324" s="306"/>
      <c r="AR324" s="306"/>
    </row>
    <row r="325" spans="1:44">
      <c r="A325" s="327">
        <f t="shared" si="145"/>
        <v>315</v>
      </c>
      <c r="B325" s="328">
        <f>Data!B325</f>
        <v>13</v>
      </c>
      <c r="D325" s="334">
        <f t="shared" ref="D325" si="223">IF(AND(B325&gt;0,B325&lt;=12),1,IF(AND(B325&gt;12,B325&lt;=24),2,IF(AND(B325&gt;24,B325&lt;=36),3,0)))</f>
        <v>2</v>
      </c>
      <c r="E325" s="370"/>
      <c r="F325" s="372" t="str">
        <f t="shared" si="172"/>
        <v xml:space="preserve"> </v>
      </c>
      <c r="G325" s="372" t="str">
        <f t="shared" si="173"/>
        <v>W</v>
      </c>
      <c r="H325" s="372" t="str">
        <f t="shared" si="174"/>
        <v xml:space="preserve"> </v>
      </c>
      <c r="I325" s="372">
        <f t="shared" si="175"/>
        <v>1</v>
      </c>
      <c r="J325" s="371">
        <f t="shared" si="176"/>
        <v>0</v>
      </c>
      <c r="K325" s="370">
        <f t="shared" si="177"/>
        <v>9</v>
      </c>
      <c r="L325" s="371">
        <f t="shared" si="178"/>
        <v>-14</v>
      </c>
      <c r="M325" s="310"/>
      <c r="N325" s="341">
        <f t="shared" si="179"/>
        <v>2</v>
      </c>
      <c r="P325" s="376" t="str">
        <f t="shared" si="180"/>
        <v xml:space="preserve"> </v>
      </c>
      <c r="Q325" s="376" t="str">
        <f t="shared" si="181"/>
        <v>W</v>
      </c>
      <c r="R325" s="376" t="str">
        <f t="shared" si="182"/>
        <v xml:space="preserve"> </v>
      </c>
      <c r="S325" s="376">
        <f t="shared" si="183"/>
        <v>1</v>
      </c>
      <c r="T325" s="374">
        <f t="shared" si="184"/>
        <v>0</v>
      </c>
      <c r="U325" s="373">
        <f t="shared" si="185"/>
        <v>6</v>
      </c>
      <c r="V325" s="374">
        <f t="shared" si="186"/>
        <v>17</v>
      </c>
      <c r="W325" s="310"/>
      <c r="X325" s="345" t="str">
        <f t="shared" si="187"/>
        <v>A</v>
      </c>
      <c r="Z325" s="385" t="str">
        <f t="shared" si="188"/>
        <v xml:space="preserve"> </v>
      </c>
      <c r="AA325" s="385" t="str">
        <f t="shared" si="189"/>
        <v>L</v>
      </c>
      <c r="AB325" s="385" t="str">
        <f t="shared" si="190"/>
        <v>A</v>
      </c>
      <c r="AC325" s="385">
        <f t="shared" si="191"/>
        <v>4</v>
      </c>
      <c r="AD325" s="382">
        <f t="shared" si="192"/>
        <v>4</v>
      </c>
      <c r="AE325" s="381">
        <f t="shared" si="193"/>
        <v>0</v>
      </c>
      <c r="AF325" s="382">
        <f t="shared" si="194"/>
        <v>89</v>
      </c>
      <c r="AG325" s="310"/>
      <c r="AH325" s="338" t="str">
        <f t="shared" ref="AH325" si="224">IF($B325=0,0,INDEX($AS$12:$AT$47,$B325,2))</f>
        <v>B</v>
      </c>
      <c r="AJ325" s="380" t="str">
        <f t="shared" si="195"/>
        <v xml:space="preserve"> </v>
      </c>
      <c r="AK325" s="380" t="str">
        <f t="shared" si="196"/>
        <v>W</v>
      </c>
      <c r="AL325" s="380" t="str">
        <f t="shared" si="197"/>
        <v xml:space="preserve"> </v>
      </c>
      <c r="AM325" s="380">
        <f t="shared" si="198"/>
        <v>22</v>
      </c>
      <c r="AN325" s="378">
        <f t="shared" si="199"/>
        <v>0</v>
      </c>
      <c r="AO325" s="377">
        <f t="shared" si="200"/>
        <v>46</v>
      </c>
      <c r="AP325" s="378">
        <f t="shared" si="201"/>
        <v>-165</v>
      </c>
      <c r="AQ325" s="306"/>
      <c r="AR325" s="306"/>
    </row>
    <row r="326" spans="1:44">
      <c r="A326" s="327">
        <f t="shared" si="145"/>
        <v>316</v>
      </c>
      <c r="B326" s="328">
        <f>Data!B326</f>
        <v>9</v>
      </c>
      <c r="D326" s="334" t="str">
        <f t="shared" ref="D326" si="225">IF(B326=0,0,IF(MOD(B326,3)=1,"A",IF(MOD(B326,3)=2,"B","C")))</f>
        <v>C</v>
      </c>
      <c r="E326" s="370"/>
      <c r="F326" s="372" t="str">
        <f t="shared" si="172"/>
        <v>T</v>
      </c>
      <c r="G326" s="372" t="str">
        <f t="shared" si="173"/>
        <v xml:space="preserve"> </v>
      </c>
      <c r="H326" s="372">
        <f t="shared" si="174"/>
        <v>1</v>
      </c>
      <c r="I326" s="372">
        <f t="shared" si="175"/>
        <v>1</v>
      </c>
      <c r="J326" s="371">
        <f t="shared" si="176"/>
        <v>1</v>
      </c>
      <c r="K326" s="370">
        <f t="shared" si="177"/>
        <v>0</v>
      </c>
      <c r="L326" s="371">
        <f t="shared" si="178"/>
        <v>-15</v>
      </c>
      <c r="M326" s="310"/>
      <c r="N326" s="341">
        <f t="shared" si="179"/>
        <v>1</v>
      </c>
      <c r="P326" s="376" t="str">
        <f t="shared" si="180"/>
        <v xml:space="preserve"> </v>
      </c>
      <c r="Q326" s="376" t="str">
        <f t="shared" si="181"/>
        <v xml:space="preserve"> </v>
      </c>
      <c r="R326" s="376" t="str">
        <f t="shared" si="182"/>
        <v xml:space="preserve"> </v>
      </c>
      <c r="S326" s="376">
        <f t="shared" si="183"/>
        <v>1</v>
      </c>
      <c r="T326" s="374">
        <f t="shared" si="184"/>
        <v>0</v>
      </c>
      <c r="U326" s="373">
        <f t="shared" si="185"/>
        <v>0</v>
      </c>
      <c r="V326" s="374">
        <f t="shared" si="186"/>
        <v>17</v>
      </c>
      <c r="W326" s="310"/>
      <c r="X326" s="345" t="str">
        <f t="shared" si="187"/>
        <v>C</v>
      </c>
      <c r="Z326" s="385" t="str">
        <f t="shared" si="188"/>
        <v xml:space="preserve"> </v>
      </c>
      <c r="AA326" s="385" t="str">
        <f t="shared" si="189"/>
        <v>L</v>
      </c>
      <c r="AB326" s="385" t="str">
        <f t="shared" si="190"/>
        <v>B</v>
      </c>
      <c r="AC326" s="385">
        <f t="shared" si="191"/>
        <v>5</v>
      </c>
      <c r="AD326" s="382">
        <f t="shared" si="192"/>
        <v>5</v>
      </c>
      <c r="AE326" s="381">
        <f t="shared" si="193"/>
        <v>0</v>
      </c>
      <c r="AF326" s="382">
        <f t="shared" si="194"/>
        <v>84</v>
      </c>
      <c r="AG326" s="310"/>
      <c r="AH326" s="338" t="str">
        <f t="shared" ref="AH326" si="226">IF($B326=0,0,IF($B326&lt;=18,"L","H"))</f>
        <v>L</v>
      </c>
      <c r="AJ326" s="380" t="str">
        <f t="shared" si="195"/>
        <v xml:space="preserve"> </v>
      </c>
      <c r="AK326" s="380" t="str">
        <f t="shared" si="196"/>
        <v xml:space="preserve"> </v>
      </c>
      <c r="AL326" s="380" t="str">
        <f t="shared" si="197"/>
        <v xml:space="preserve"> </v>
      </c>
      <c r="AM326" s="380">
        <f t="shared" si="198"/>
        <v>22</v>
      </c>
      <c r="AN326" s="378">
        <f t="shared" si="199"/>
        <v>0</v>
      </c>
      <c r="AO326" s="377">
        <f t="shared" si="200"/>
        <v>0</v>
      </c>
      <c r="AP326" s="378">
        <f t="shared" si="201"/>
        <v>-165</v>
      </c>
      <c r="AQ326" s="306"/>
      <c r="AR326" s="306"/>
    </row>
    <row r="327" spans="1:44">
      <c r="A327" s="327">
        <f t="shared" si="145"/>
        <v>317</v>
      </c>
      <c r="B327" s="328">
        <f>Data!B327</f>
        <v>7</v>
      </c>
      <c r="D327" s="334">
        <f t="shared" ref="D327" si="227">IF(AND(B327&gt;0,B327&lt;=12),1,IF(AND(B327&gt;12,B327&lt;=24),2,IF(AND(B327&gt;24,B327&lt;=36),3,0)))</f>
        <v>1</v>
      </c>
      <c r="E327" s="370"/>
      <c r="F327" s="372" t="str">
        <f t="shared" si="172"/>
        <v xml:space="preserve"> </v>
      </c>
      <c r="G327" s="372" t="str">
        <f t="shared" si="173"/>
        <v>W</v>
      </c>
      <c r="H327" s="372" t="str">
        <f t="shared" si="174"/>
        <v xml:space="preserve"> </v>
      </c>
      <c r="I327" s="372">
        <f t="shared" si="175"/>
        <v>1</v>
      </c>
      <c r="J327" s="371">
        <f t="shared" si="176"/>
        <v>0</v>
      </c>
      <c r="K327" s="370">
        <f t="shared" si="177"/>
        <v>3</v>
      </c>
      <c r="L327" s="371">
        <f t="shared" si="178"/>
        <v>-12</v>
      </c>
      <c r="M327" s="310"/>
      <c r="N327" s="341">
        <f t="shared" si="179"/>
        <v>1</v>
      </c>
      <c r="P327" s="376" t="str">
        <f t="shared" si="180"/>
        <v xml:space="preserve"> </v>
      </c>
      <c r="Q327" s="376" t="str">
        <f t="shared" si="181"/>
        <v xml:space="preserve"> </v>
      </c>
      <c r="R327" s="376" t="str">
        <f t="shared" si="182"/>
        <v xml:space="preserve"> </v>
      </c>
      <c r="S327" s="376">
        <f t="shared" si="183"/>
        <v>1</v>
      </c>
      <c r="T327" s="374">
        <f t="shared" si="184"/>
        <v>0</v>
      </c>
      <c r="U327" s="373">
        <f t="shared" si="185"/>
        <v>0</v>
      </c>
      <c r="V327" s="374">
        <f t="shared" si="186"/>
        <v>17</v>
      </c>
      <c r="W327" s="310"/>
      <c r="X327" s="345" t="str">
        <f t="shared" si="187"/>
        <v>A</v>
      </c>
      <c r="Z327" s="385" t="str">
        <f t="shared" si="188"/>
        <v xml:space="preserve"> </v>
      </c>
      <c r="AA327" s="385" t="str">
        <f t="shared" si="189"/>
        <v>L</v>
      </c>
      <c r="AB327" s="385" t="str">
        <f t="shared" si="190"/>
        <v>C</v>
      </c>
      <c r="AC327" s="385">
        <f t="shared" si="191"/>
        <v>6</v>
      </c>
      <c r="AD327" s="382">
        <f t="shared" si="192"/>
        <v>6</v>
      </c>
      <c r="AE327" s="381">
        <f t="shared" si="193"/>
        <v>0</v>
      </c>
      <c r="AF327" s="382">
        <f t="shared" si="194"/>
        <v>78</v>
      </c>
      <c r="AG327" s="310"/>
      <c r="AH327" s="338" t="str">
        <f t="shared" ref="AH327" si="228">IF($B327=0,0,IF(ISEVEN($B327),"E","O"))</f>
        <v>O</v>
      </c>
      <c r="AJ327" s="380" t="str">
        <f t="shared" si="195"/>
        <v xml:space="preserve"> </v>
      </c>
      <c r="AK327" s="380" t="str">
        <f t="shared" si="196"/>
        <v xml:space="preserve"> </v>
      </c>
      <c r="AL327" s="380" t="str">
        <f t="shared" si="197"/>
        <v xml:space="preserve"> </v>
      </c>
      <c r="AM327" s="380">
        <f t="shared" si="198"/>
        <v>22</v>
      </c>
      <c r="AN327" s="378">
        <f t="shared" si="199"/>
        <v>0</v>
      </c>
      <c r="AO327" s="377">
        <f t="shared" si="200"/>
        <v>0</v>
      </c>
      <c r="AP327" s="378">
        <f t="shared" si="201"/>
        <v>-165</v>
      </c>
      <c r="AQ327" s="306"/>
      <c r="AR327" s="306"/>
    </row>
    <row r="328" spans="1:44">
      <c r="A328" s="327">
        <f t="shared" si="145"/>
        <v>318</v>
      </c>
      <c r="B328" s="328">
        <f>Data!B328</f>
        <v>22</v>
      </c>
      <c r="D328" s="334" t="str">
        <f t="shared" ref="D328" si="229">IF(B328=0,0,IF(MOD(B328,3)=1,"A",IF(MOD(B328,3)=2,"B","C")))</f>
        <v>A</v>
      </c>
      <c r="E328" s="370"/>
      <c r="F328" s="372" t="str">
        <f t="shared" si="172"/>
        <v>T</v>
      </c>
      <c r="G328" s="372" t="str">
        <f t="shared" si="173"/>
        <v xml:space="preserve"> </v>
      </c>
      <c r="H328" s="372">
        <f t="shared" si="174"/>
        <v>1</v>
      </c>
      <c r="I328" s="372">
        <f t="shared" si="175"/>
        <v>1</v>
      </c>
      <c r="J328" s="371">
        <f t="shared" si="176"/>
        <v>1</v>
      </c>
      <c r="K328" s="370">
        <f t="shared" si="177"/>
        <v>0</v>
      </c>
      <c r="L328" s="371">
        <f t="shared" si="178"/>
        <v>-13</v>
      </c>
      <c r="M328" s="310"/>
      <c r="N328" s="341">
        <f t="shared" si="179"/>
        <v>2</v>
      </c>
      <c r="P328" s="376" t="str">
        <f t="shared" si="180"/>
        <v>T</v>
      </c>
      <c r="Q328" s="376" t="str">
        <f t="shared" si="181"/>
        <v xml:space="preserve"> </v>
      </c>
      <c r="R328" s="376">
        <f t="shared" si="182"/>
        <v>1</v>
      </c>
      <c r="S328" s="376">
        <f t="shared" si="183"/>
        <v>1</v>
      </c>
      <c r="T328" s="374">
        <f t="shared" si="184"/>
        <v>1</v>
      </c>
      <c r="U328" s="373">
        <f t="shared" si="185"/>
        <v>0</v>
      </c>
      <c r="V328" s="374">
        <f t="shared" si="186"/>
        <v>16</v>
      </c>
      <c r="W328" s="310"/>
      <c r="X328" s="345" t="str">
        <f t="shared" si="187"/>
        <v>A</v>
      </c>
      <c r="Z328" s="385" t="str">
        <f t="shared" si="188"/>
        <v xml:space="preserve"> </v>
      </c>
      <c r="AA328" s="385" t="str">
        <f t="shared" si="189"/>
        <v>L</v>
      </c>
      <c r="AB328" s="385" t="str">
        <f t="shared" si="190"/>
        <v>A</v>
      </c>
      <c r="AC328" s="385">
        <f t="shared" si="191"/>
        <v>7</v>
      </c>
      <c r="AD328" s="382">
        <f t="shared" si="192"/>
        <v>7</v>
      </c>
      <c r="AE328" s="381">
        <f t="shared" si="193"/>
        <v>0</v>
      </c>
      <c r="AF328" s="382">
        <f t="shared" si="194"/>
        <v>71</v>
      </c>
      <c r="AG328" s="310"/>
      <c r="AH328" s="338" t="str">
        <f t="shared" ref="AH328" si="230">IF($B328=0,0,INDEX($AS$12:$AT$47,$B328,2))</f>
        <v>B</v>
      </c>
      <c r="AJ328" s="380" t="str">
        <f t="shared" si="195"/>
        <v>T</v>
      </c>
      <c r="AK328" s="380" t="str">
        <f t="shared" si="196"/>
        <v xml:space="preserve"> </v>
      </c>
      <c r="AL328" s="380" t="str">
        <f t="shared" si="197"/>
        <v>L</v>
      </c>
      <c r="AM328" s="380">
        <f t="shared" si="198"/>
        <v>22</v>
      </c>
      <c r="AN328" s="378">
        <f t="shared" si="199"/>
        <v>22</v>
      </c>
      <c r="AO328" s="377">
        <f t="shared" si="200"/>
        <v>0</v>
      </c>
      <c r="AP328" s="378">
        <f t="shared" si="201"/>
        <v>-187</v>
      </c>
      <c r="AQ328" s="306"/>
      <c r="AR328" s="306"/>
    </row>
    <row r="329" spans="1:44">
      <c r="A329" s="327">
        <f t="shared" si="145"/>
        <v>319</v>
      </c>
      <c r="B329" s="328">
        <f>Data!B329</f>
        <v>33</v>
      </c>
      <c r="D329" s="334">
        <f t="shared" ref="D329" si="231">IF(AND(B329&gt;0,B329&lt;=12),1,IF(AND(B329&gt;12,B329&lt;=24),2,IF(AND(B329&gt;24,B329&lt;=36),3,0)))</f>
        <v>3</v>
      </c>
      <c r="E329" s="370"/>
      <c r="F329" s="372" t="str">
        <f t="shared" si="172"/>
        <v xml:space="preserve"> </v>
      </c>
      <c r="G329" s="372" t="str">
        <f t="shared" si="173"/>
        <v>L</v>
      </c>
      <c r="H329" s="372" t="str">
        <f t="shared" si="174"/>
        <v>C</v>
      </c>
      <c r="I329" s="372">
        <f t="shared" si="175"/>
        <v>2</v>
      </c>
      <c r="J329" s="371">
        <f t="shared" si="176"/>
        <v>2</v>
      </c>
      <c r="K329" s="370">
        <f t="shared" si="177"/>
        <v>0</v>
      </c>
      <c r="L329" s="371">
        <f t="shared" si="178"/>
        <v>-15</v>
      </c>
      <c r="M329" s="310"/>
      <c r="N329" s="341">
        <f t="shared" si="179"/>
        <v>3</v>
      </c>
      <c r="P329" s="376" t="str">
        <f t="shared" si="180"/>
        <v xml:space="preserve"> </v>
      </c>
      <c r="Q329" s="376" t="str">
        <f t="shared" si="181"/>
        <v>L</v>
      </c>
      <c r="R329" s="376">
        <f t="shared" si="182"/>
        <v>3</v>
      </c>
      <c r="S329" s="376">
        <f t="shared" si="183"/>
        <v>2</v>
      </c>
      <c r="T329" s="374">
        <f t="shared" si="184"/>
        <v>2</v>
      </c>
      <c r="U329" s="373">
        <f t="shared" si="185"/>
        <v>0</v>
      </c>
      <c r="V329" s="374">
        <f t="shared" si="186"/>
        <v>14</v>
      </c>
      <c r="W329" s="310"/>
      <c r="X329" s="345" t="str">
        <f t="shared" si="187"/>
        <v>C</v>
      </c>
      <c r="Z329" s="385" t="str">
        <f t="shared" si="188"/>
        <v xml:space="preserve"> </v>
      </c>
      <c r="AA329" s="385" t="str">
        <f t="shared" si="189"/>
        <v>L</v>
      </c>
      <c r="AB329" s="385" t="str">
        <f t="shared" si="190"/>
        <v>C</v>
      </c>
      <c r="AC329" s="385">
        <f t="shared" si="191"/>
        <v>8</v>
      </c>
      <c r="AD329" s="382">
        <f t="shared" si="192"/>
        <v>8</v>
      </c>
      <c r="AE329" s="381">
        <f t="shared" si="193"/>
        <v>0</v>
      </c>
      <c r="AF329" s="382">
        <f t="shared" si="194"/>
        <v>63</v>
      </c>
      <c r="AG329" s="310"/>
      <c r="AH329" s="338" t="str">
        <f t="shared" ref="AH329" si="232">IF($B329=0,0,IF($B329&lt;=18,"L","H"))</f>
        <v>H</v>
      </c>
      <c r="AJ329" s="380" t="str">
        <f t="shared" si="195"/>
        <v xml:space="preserve"> </v>
      </c>
      <c r="AK329" s="380" t="str">
        <f t="shared" si="196"/>
        <v>L</v>
      </c>
      <c r="AL329" s="380" t="str">
        <f t="shared" si="197"/>
        <v>O</v>
      </c>
      <c r="AM329" s="380">
        <f t="shared" si="198"/>
        <v>23</v>
      </c>
      <c r="AN329" s="378">
        <f t="shared" si="199"/>
        <v>23</v>
      </c>
      <c r="AO329" s="377">
        <f t="shared" si="200"/>
        <v>0</v>
      </c>
      <c r="AP329" s="378">
        <f t="shared" si="201"/>
        <v>-210</v>
      </c>
      <c r="AQ329" s="306"/>
      <c r="AR329" s="306"/>
    </row>
    <row r="330" spans="1:44">
      <c r="A330" s="327">
        <f t="shared" si="145"/>
        <v>320</v>
      </c>
      <c r="B330" s="328">
        <f>Data!B330</f>
        <v>19</v>
      </c>
      <c r="D330" s="334" t="str">
        <f t="shared" ref="D330" si="233">IF(B330=0,0,IF(MOD(B330,3)=1,"A",IF(MOD(B330,3)=2,"B","C")))</f>
        <v>A</v>
      </c>
      <c r="E330" s="370"/>
      <c r="F330" s="372" t="str">
        <f t="shared" si="172"/>
        <v xml:space="preserve"> </v>
      </c>
      <c r="G330" s="372" t="str">
        <f t="shared" si="173"/>
        <v>L</v>
      </c>
      <c r="H330" s="372">
        <f t="shared" si="174"/>
        <v>2</v>
      </c>
      <c r="I330" s="372">
        <f t="shared" si="175"/>
        <v>3</v>
      </c>
      <c r="J330" s="371">
        <f t="shared" si="176"/>
        <v>3</v>
      </c>
      <c r="K330" s="370">
        <f t="shared" si="177"/>
        <v>0</v>
      </c>
      <c r="L330" s="371">
        <f t="shared" si="178"/>
        <v>-18</v>
      </c>
      <c r="M330" s="310"/>
      <c r="N330" s="341">
        <f t="shared" si="179"/>
        <v>2</v>
      </c>
      <c r="P330" s="376" t="str">
        <f t="shared" si="180"/>
        <v xml:space="preserve"> </v>
      </c>
      <c r="Q330" s="376" t="str">
        <f t="shared" si="181"/>
        <v>L</v>
      </c>
      <c r="R330" s="376">
        <f t="shared" si="182"/>
        <v>2</v>
      </c>
      <c r="S330" s="376">
        <f t="shared" si="183"/>
        <v>3</v>
      </c>
      <c r="T330" s="374">
        <f t="shared" si="184"/>
        <v>3</v>
      </c>
      <c r="U330" s="373">
        <f t="shared" si="185"/>
        <v>0</v>
      </c>
      <c r="V330" s="374">
        <f t="shared" si="186"/>
        <v>11</v>
      </c>
      <c r="W330" s="310"/>
      <c r="X330" s="345" t="str">
        <f t="shared" si="187"/>
        <v>A</v>
      </c>
      <c r="Z330" s="385" t="str">
        <f t="shared" si="188"/>
        <v xml:space="preserve"> </v>
      </c>
      <c r="AA330" s="385" t="str">
        <f t="shared" si="189"/>
        <v>L</v>
      </c>
      <c r="AB330" s="385" t="str">
        <f t="shared" si="190"/>
        <v>A</v>
      </c>
      <c r="AC330" s="385">
        <f t="shared" si="191"/>
        <v>9</v>
      </c>
      <c r="AD330" s="382">
        <f t="shared" si="192"/>
        <v>9</v>
      </c>
      <c r="AE330" s="381">
        <f t="shared" si="193"/>
        <v>0</v>
      </c>
      <c r="AF330" s="382">
        <f t="shared" si="194"/>
        <v>54</v>
      </c>
      <c r="AG330" s="310"/>
      <c r="AH330" s="338" t="str">
        <f t="shared" ref="AH330" si="234">IF($B330=0,0,IF(ISEVEN($B330),"E","O"))</f>
        <v>O</v>
      </c>
      <c r="AJ330" s="380" t="str">
        <f t="shared" si="195"/>
        <v xml:space="preserve"> </v>
      </c>
      <c r="AK330" s="380" t="str">
        <f t="shared" si="196"/>
        <v>W</v>
      </c>
      <c r="AL330" s="380" t="str">
        <f t="shared" si="197"/>
        <v xml:space="preserve"> </v>
      </c>
      <c r="AM330" s="380">
        <f t="shared" si="198"/>
        <v>22</v>
      </c>
      <c r="AN330" s="378">
        <f t="shared" si="199"/>
        <v>0</v>
      </c>
      <c r="AO330" s="377">
        <f t="shared" si="200"/>
        <v>46</v>
      </c>
      <c r="AP330" s="378">
        <f t="shared" si="201"/>
        <v>-164</v>
      </c>
      <c r="AQ330" s="306"/>
      <c r="AR330" s="306"/>
    </row>
    <row r="331" spans="1:44">
      <c r="A331" s="327">
        <f t="shared" si="145"/>
        <v>321</v>
      </c>
      <c r="B331" s="328">
        <f>Data!B331</f>
        <v>23</v>
      </c>
      <c r="D331" s="334">
        <f t="shared" ref="D331" si="235">IF(AND(B331&gt;0,B331&lt;=12),1,IF(AND(B331&gt;12,B331&lt;=24),2,IF(AND(B331&gt;24,B331&lt;=36),3,0)))</f>
        <v>2</v>
      </c>
      <c r="E331" s="370"/>
      <c r="F331" s="372" t="str">
        <f t="shared" si="172"/>
        <v xml:space="preserve"> </v>
      </c>
      <c r="G331" s="372" t="str">
        <f t="shared" si="173"/>
        <v>W</v>
      </c>
      <c r="H331" s="372" t="str">
        <f t="shared" si="174"/>
        <v xml:space="preserve"> </v>
      </c>
      <c r="I331" s="372">
        <f t="shared" si="175"/>
        <v>1</v>
      </c>
      <c r="J331" s="371">
        <f t="shared" si="176"/>
        <v>0</v>
      </c>
      <c r="K331" s="370">
        <f t="shared" si="177"/>
        <v>9</v>
      </c>
      <c r="L331" s="371">
        <f t="shared" si="178"/>
        <v>-9</v>
      </c>
      <c r="M331" s="310"/>
      <c r="N331" s="341">
        <f t="shared" si="179"/>
        <v>2</v>
      </c>
      <c r="P331" s="376" t="str">
        <f t="shared" si="180"/>
        <v xml:space="preserve"> </v>
      </c>
      <c r="Q331" s="376" t="str">
        <f t="shared" si="181"/>
        <v>W</v>
      </c>
      <c r="R331" s="376" t="str">
        <f t="shared" si="182"/>
        <v xml:space="preserve"> </v>
      </c>
      <c r="S331" s="376">
        <f t="shared" si="183"/>
        <v>1</v>
      </c>
      <c r="T331" s="374">
        <f t="shared" si="184"/>
        <v>0</v>
      </c>
      <c r="U331" s="373">
        <f t="shared" si="185"/>
        <v>9</v>
      </c>
      <c r="V331" s="374">
        <f t="shared" si="186"/>
        <v>20</v>
      </c>
      <c r="W331" s="310"/>
      <c r="X331" s="345" t="str">
        <f t="shared" si="187"/>
        <v>B</v>
      </c>
      <c r="Z331" s="385" t="str">
        <f t="shared" si="188"/>
        <v xml:space="preserve"> </v>
      </c>
      <c r="AA331" s="385" t="str">
        <f t="shared" si="189"/>
        <v>L</v>
      </c>
      <c r="AB331" s="385" t="str">
        <f t="shared" si="190"/>
        <v>C</v>
      </c>
      <c r="AC331" s="385">
        <f t="shared" si="191"/>
        <v>10</v>
      </c>
      <c r="AD331" s="382">
        <f t="shared" si="192"/>
        <v>10</v>
      </c>
      <c r="AE331" s="381">
        <f t="shared" si="193"/>
        <v>0</v>
      </c>
      <c r="AF331" s="382">
        <f t="shared" si="194"/>
        <v>44</v>
      </c>
      <c r="AG331" s="310"/>
      <c r="AH331" s="338" t="str">
        <f t="shared" ref="AH331" si="236">IF($B331=0,0,INDEX($AS$12:$AT$47,$B331,2))</f>
        <v>R</v>
      </c>
      <c r="AJ331" s="380" t="str">
        <f t="shared" si="195"/>
        <v>T</v>
      </c>
      <c r="AK331" s="380" t="str">
        <f t="shared" si="196"/>
        <v xml:space="preserve"> </v>
      </c>
      <c r="AL331" s="380" t="str">
        <f t="shared" si="197"/>
        <v>L</v>
      </c>
      <c r="AM331" s="380">
        <f t="shared" si="198"/>
        <v>22</v>
      </c>
      <c r="AN331" s="378">
        <f t="shared" si="199"/>
        <v>22</v>
      </c>
      <c r="AO331" s="377">
        <f t="shared" si="200"/>
        <v>0</v>
      </c>
      <c r="AP331" s="378">
        <f t="shared" si="201"/>
        <v>-186</v>
      </c>
      <c r="AQ331" s="306"/>
      <c r="AR331" s="306"/>
    </row>
    <row r="332" spans="1:44">
      <c r="A332" s="327">
        <f t="shared" si="145"/>
        <v>322</v>
      </c>
      <c r="B332" s="328">
        <f>Data!B332</f>
        <v>12</v>
      </c>
      <c r="D332" s="334" t="str">
        <f t="shared" ref="D332" si="237">IF(B332=0,0,IF(MOD(B332,3)=1,"A",IF(MOD(B332,3)=2,"B","C")))</f>
        <v>C</v>
      </c>
      <c r="E332" s="370"/>
      <c r="F332" s="372" t="str">
        <f t="shared" si="172"/>
        <v xml:space="preserve"> </v>
      </c>
      <c r="G332" s="372" t="str">
        <f t="shared" si="173"/>
        <v xml:space="preserve"> </v>
      </c>
      <c r="H332" s="372" t="str">
        <f t="shared" si="174"/>
        <v xml:space="preserve"> </v>
      </c>
      <c r="I332" s="372">
        <f t="shared" si="175"/>
        <v>1</v>
      </c>
      <c r="J332" s="371">
        <f t="shared" si="176"/>
        <v>0</v>
      </c>
      <c r="K332" s="370">
        <f t="shared" si="177"/>
        <v>0</v>
      </c>
      <c r="L332" s="371">
        <f t="shared" si="178"/>
        <v>-9</v>
      </c>
      <c r="M332" s="310"/>
      <c r="N332" s="341">
        <f t="shared" si="179"/>
        <v>1</v>
      </c>
      <c r="P332" s="376" t="str">
        <f t="shared" si="180"/>
        <v xml:space="preserve"> </v>
      </c>
      <c r="Q332" s="376" t="str">
        <f t="shared" si="181"/>
        <v xml:space="preserve"> </v>
      </c>
      <c r="R332" s="376" t="str">
        <f t="shared" si="182"/>
        <v xml:space="preserve"> </v>
      </c>
      <c r="S332" s="376">
        <f t="shared" si="183"/>
        <v>1</v>
      </c>
      <c r="T332" s="374">
        <f t="shared" si="184"/>
        <v>0</v>
      </c>
      <c r="U332" s="373">
        <f t="shared" si="185"/>
        <v>0</v>
      </c>
      <c r="V332" s="374">
        <f t="shared" si="186"/>
        <v>20</v>
      </c>
      <c r="W332" s="310"/>
      <c r="X332" s="345" t="str">
        <f t="shared" si="187"/>
        <v>C</v>
      </c>
      <c r="Z332" s="385" t="str">
        <f t="shared" si="188"/>
        <v xml:space="preserve"> </v>
      </c>
      <c r="AA332" s="385" t="str">
        <f t="shared" si="189"/>
        <v>W</v>
      </c>
      <c r="AB332" s="385" t="str">
        <f t="shared" si="190"/>
        <v xml:space="preserve"> </v>
      </c>
      <c r="AC332" s="385">
        <f t="shared" si="191"/>
        <v>1</v>
      </c>
      <c r="AD332" s="382">
        <f t="shared" si="192"/>
        <v>0</v>
      </c>
      <c r="AE332" s="381">
        <f t="shared" si="193"/>
        <v>30</v>
      </c>
      <c r="AF332" s="382">
        <f t="shared" si="194"/>
        <v>74</v>
      </c>
      <c r="AG332" s="310"/>
      <c r="AH332" s="338" t="str">
        <f t="shared" ref="AH332" si="238">IF($B332=0,0,IF($B332&lt;=18,"L","H"))</f>
        <v>L</v>
      </c>
      <c r="AJ332" s="380" t="str">
        <f t="shared" si="195"/>
        <v xml:space="preserve"> </v>
      </c>
      <c r="AK332" s="380" t="str">
        <f t="shared" si="196"/>
        <v>W</v>
      </c>
      <c r="AL332" s="380" t="str">
        <f t="shared" si="197"/>
        <v xml:space="preserve"> </v>
      </c>
      <c r="AM332" s="380">
        <f t="shared" si="198"/>
        <v>21</v>
      </c>
      <c r="AN332" s="378">
        <f t="shared" si="199"/>
        <v>0</v>
      </c>
      <c r="AO332" s="377">
        <f t="shared" si="200"/>
        <v>44</v>
      </c>
      <c r="AP332" s="378">
        <f t="shared" si="201"/>
        <v>-142</v>
      </c>
      <c r="AQ332" s="306"/>
      <c r="AR332" s="306"/>
    </row>
    <row r="333" spans="1:44">
      <c r="A333" s="327">
        <f t="shared" ref="A333:A396" si="239">A332+1</f>
        <v>323</v>
      </c>
      <c r="B333" s="328">
        <f>Data!B333</f>
        <v>36</v>
      </c>
      <c r="D333" s="334">
        <f t="shared" ref="D333" si="240">IF(AND(B333&gt;0,B333&lt;=12),1,IF(AND(B333&gt;12,B333&lt;=24),2,IF(AND(B333&gt;24,B333&lt;=36),3,0)))</f>
        <v>3</v>
      </c>
      <c r="E333" s="370"/>
      <c r="F333" s="372" t="str">
        <f t="shared" si="172"/>
        <v>T</v>
      </c>
      <c r="G333" s="372" t="str">
        <f t="shared" si="173"/>
        <v xml:space="preserve"> </v>
      </c>
      <c r="H333" s="372" t="str">
        <f t="shared" si="174"/>
        <v>A</v>
      </c>
      <c r="I333" s="372">
        <f t="shared" si="175"/>
        <v>1</v>
      </c>
      <c r="J333" s="371">
        <f t="shared" si="176"/>
        <v>1</v>
      </c>
      <c r="K333" s="370">
        <f t="shared" si="177"/>
        <v>0</v>
      </c>
      <c r="L333" s="371">
        <f t="shared" si="178"/>
        <v>-10</v>
      </c>
      <c r="M333" s="310"/>
      <c r="N333" s="341">
        <f t="shared" si="179"/>
        <v>3</v>
      </c>
      <c r="P333" s="376" t="str">
        <f t="shared" si="180"/>
        <v>T</v>
      </c>
      <c r="Q333" s="376" t="str">
        <f t="shared" si="181"/>
        <v xml:space="preserve"> </v>
      </c>
      <c r="R333" s="376">
        <f t="shared" si="182"/>
        <v>2</v>
      </c>
      <c r="S333" s="376">
        <f t="shared" si="183"/>
        <v>1</v>
      </c>
      <c r="T333" s="374">
        <f t="shared" si="184"/>
        <v>1</v>
      </c>
      <c r="U333" s="373">
        <f t="shared" si="185"/>
        <v>0</v>
      </c>
      <c r="V333" s="374">
        <f t="shared" si="186"/>
        <v>19</v>
      </c>
      <c r="W333" s="310"/>
      <c r="X333" s="345" t="str">
        <f t="shared" si="187"/>
        <v>C</v>
      </c>
      <c r="Z333" s="385" t="str">
        <f t="shared" si="188"/>
        <v>T</v>
      </c>
      <c r="AA333" s="385" t="str">
        <f t="shared" si="189"/>
        <v xml:space="preserve"> </v>
      </c>
      <c r="AB333" s="385" t="str">
        <f t="shared" si="190"/>
        <v>A</v>
      </c>
      <c r="AC333" s="385">
        <f t="shared" si="191"/>
        <v>1</v>
      </c>
      <c r="AD333" s="382">
        <f t="shared" si="192"/>
        <v>1</v>
      </c>
      <c r="AE333" s="381">
        <f t="shared" si="193"/>
        <v>0</v>
      </c>
      <c r="AF333" s="382">
        <f t="shared" si="194"/>
        <v>73</v>
      </c>
      <c r="AG333" s="310"/>
      <c r="AH333" s="338" t="str">
        <f t="shared" ref="AH333" si="241">IF($B333=0,0,IF(ISEVEN($B333),"E","O"))</f>
        <v>E</v>
      </c>
      <c r="AJ333" s="380" t="str">
        <f t="shared" si="195"/>
        <v>T</v>
      </c>
      <c r="AK333" s="380" t="str">
        <f t="shared" si="196"/>
        <v xml:space="preserve"> </v>
      </c>
      <c r="AL333" s="380" t="str">
        <f t="shared" si="197"/>
        <v>B</v>
      </c>
      <c r="AM333" s="380">
        <f t="shared" si="198"/>
        <v>21</v>
      </c>
      <c r="AN333" s="378">
        <f t="shared" si="199"/>
        <v>21</v>
      </c>
      <c r="AO333" s="377">
        <f t="shared" si="200"/>
        <v>0</v>
      </c>
      <c r="AP333" s="378">
        <f t="shared" si="201"/>
        <v>-163</v>
      </c>
      <c r="AQ333" s="306"/>
      <c r="AR333" s="306"/>
    </row>
    <row r="334" spans="1:44">
      <c r="A334" s="327">
        <f t="shared" si="239"/>
        <v>324</v>
      </c>
      <c r="B334" s="328">
        <f>Data!B334</f>
        <v>17</v>
      </c>
      <c r="D334" s="334" t="str">
        <f t="shared" ref="D334" si="242">IF(B334=0,0,IF(MOD(B334,3)=1,"A",IF(MOD(B334,3)=2,"B","C")))</f>
        <v>B</v>
      </c>
      <c r="E334" s="370"/>
      <c r="F334" s="372" t="str">
        <f t="shared" si="172"/>
        <v xml:space="preserve"> </v>
      </c>
      <c r="G334" s="372" t="str">
        <f t="shared" si="173"/>
        <v>L</v>
      </c>
      <c r="H334" s="372">
        <f t="shared" si="174"/>
        <v>3</v>
      </c>
      <c r="I334" s="372">
        <f t="shared" si="175"/>
        <v>2</v>
      </c>
      <c r="J334" s="371">
        <f t="shared" si="176"/>
        <v>2</v>
      </c>
      <c r="K334" s="370">
        <f t="shared" si="177"/>
        <v>0</v>
      </c>
      <c r="L334" s="371">
        <f t="shared" si="178"/>
        <v>-12</v>
      </c>
      <c r="M334" s="310"/>
      <c r="N334" s="341">
        <f t="shared" si="179"/>
        <v>2</v>
      </c>
      <c r="P334" s="376" t="str">
        <f t="shared" si="180"/>
        <v xml:space="preserve"> </v>
      </c>
      <c r="Q334" s="376" t="str">
        <f t="shared" si="181"/>
        <v>W</v>
      </c>
      <c r="R334" s="376" t="str">
        <f t="shared" si="182"/>
        <v xml:space="preserve"> </v>
      </c>
      <c r="S334" s="376">
        <f t="shared" si="183"/>
        <v>1</v>
      </c>
      <c r="T334" s="374">
        <f t="shared" si="184"/>
        <v>0</v>
      </c>
      <c r="U334" s="373">
        <f t="shared" si="185"/>
        <v>3</v>
      </c>
      <c r="V334" s="374">
        <f t="shared" si="186"/>
        <v>22</v>
      </c>
      <c r="W334" s="310"/>
      <c r="X334" s="345" t="str">
        <f t="shared" si="187"/>
        <v>B</v>
      </c>
      <c r="Z334" s="385" t="str">
        <f t="shared" si="188"/>
        <v xml:space="preserve"> </v>
      </c>
      <c r="AA334" s="385" t="str">
        <f t="shared" si="189"/>
        <v>L</v>
      </c>
      <c r="AB334" s="385" t="str">
        <f t="shared" si="190"/>
        <v>C</v>
      </c>
      <c r="AC334" s="385">
        <f t="shared" si="191"/>
        <v>2</v>
      </c>
      <c r="AD334" s="382">
        <f t="shared" si="192"/>
        <v>2</v>
      </c>
      <c r="AE334" s="381">
        <f t="shared" si="193"/>
        <v>0</v>
      </c>
      <c r="AF334" s="382">
        <f t="shared" si="194"/>
        <v>71</v>
      </c>
      <c r="AG334" s="310"/>
      <c r="AH334" s="338" t="str">
        <f t="shared" ref="AH334" si="243">IF($B334=0,0,INDEX($AS$12:$AT$47,$B334,2))</f>
        <v>B</v>
      </c>
      <c r="AJ334" s="380" t="str">
        <f t="shared" si="195"/>
        <v xml:space="preserve"> </v>
      </c>
      <c r="AK334" s="380" t="str">
        <f t="shared" si="196"/>
        <v>W</v>
      </c>
      <c r="AL334" s="380" t="str">
        <f t="shared" si="197"/>
        <v xml:space="preserve"> </v>
      </c>
      <c r="AM334" s="380">
        <f t="shared" si="198"/>
        <v>20</v>
      </c>
      <c r="AN334" s="378">
        <f t="shared" si="199"/>
        <v>0</v>
      </c>
      <c r="AO334" s="377">
        <f t="shared" si="200"/>
        <v>42</v>
      </c>
      <c r="AP334" s="378">
        <f t="shared" si="201"/>
        <v>-121</v>
      </c>
      <c r="AQ334" s="306"/>
      <c r="AR334" s="306"/>
    </row>
    <row r="335" spans="1:44">
      <c r="A335" s="327">
        <f t="shared" si="239"/>
        <v>325</v>
      </c>
      <c r="B335" s="328">
        <f>Data!B335</f>
        <v>4</v>
      </c>
      <c r="D335" s="334">
        <f t="shared" ref="D335" si="244">IF(AND(B335&gt;0,B335&lt;=12),1,IF(AND(B335&gt;12,B335&lt;=24),2,IF(AND(B335&gt;24,B335&lt;=36),3,0)))</f>
        <v>1</v>
      </c>
      <c r="E335" s="370"/>
      <c r="F335" s="372" t="str">
        <f t="shared" si="172"/>
        <v xml:space="preserve"> </v>
      </c>
      <c r="G335" s="372" t="str">
        <f t="shared" si="173"/>
        <v>L</v>
      </c>
      <c r="H335" s="372" t="str">
        <f t="shared" si="174"/>
        <v>A</v>
      </c>
      <c r="I335" s="372">
        <f t="shared" si="175"/>
        <v>3</v>
      </c>
      <c r="J335" s="371">
        <f t="shared" si="176"/>
        <v>3</v>
      </c>
      <c r="K335" s="370">
        <f t="shared" si="177"/>
        <v>0</v>
      </c>
      <c r="L335" s="371">
        <f t="shared" si="178"/>
        <v>-15</v>
      </c>
      <c r="M335" s="310"/>
      <c r="N335" s="341">
        <f t="shared" si="179"/>
        <v>1</v>
      </c>
      <c r="P335" s="376" t="str">
        <f t="shared" si="180"/>
        <v>T</v>
      </c>
      <c r="Q335" s="376" t="str">
        <f t="shared" si="181"/>
        <v xml:space="preserve"> </v>
      </c>
      <c r="R335" s="376">
        <f t="shared" si="182"/>
        <v>2</v>
      </c>
      <c r="S335" s="376">
        <f t="shared" si="183"/>
        <v>1</v>
      </c>
      <c r="T335" s="374">
        <f t="shared" si="184"/>
        <v>1</v>
      </c>
      <c r="U335" s="373">
        <f t="shared" si="185"/>
        <v>0</v>
      </c>
      <c r="V335" s="374">
        <f t="shared" si="186"/>
        <v>21</v>
      </c>
      <c r="W335" s="310"/>
      <c r="X335" s="345" t="str">
        <f t="shared" si="187"/>
        <v>A</v>
      </c>
      <c r="Z335" s="385" t="str">
        <f t="shared" si="188"/>
        <v xml:space="preserve"> </v>
      </c>
      <c r="AA335" s="385" t="str">
        <f t="shared" si="189"/>
        <v>L</v>
      </c>
      <c r="AB335" s="385" t="str">
        <f t="shared" si="190"/>
        <v>A</v>
      </c>
      <c r="AC335" s="385">
        <f t="shared" si="191"/>
        <v>3</v>
      </c>
      <c r="AD335" s="382">
        <f t="shared" si="192"/>
        <v>3</v>
      </c>
      <c r="AE335" s="381">
        <f t="shared" si="193"/>
        <v>0</v>
      </c>
      <c r="AF335" s="382">
        <f t="shared" si="194"/>
        <v>68</v>
      </c>
      <c r="AG335" s="310"/>
      <c r="AH335" s="338" t="str">
        <f t="shared" ref="AH335" si="245">IF($B335=0,0,IF($B335&lt;=18,"L","H"))</f>
        <v>L</v>
      </c>
      <c r="AJ335" s="380" t="str">
        <f t="shared" si="195"/>
        <v>T</v>
      </c>
      <c r="AK335" s="380" t="str">
        <f t="shared" si="196"/>
        <v xml:space="preserve"> </v>
      </c>
      <c r="AL335" s="380" t="str">
        <f t="shared" si="197"/>
        <v>O</v>
      </c>
      <c r="AM335" s="380">
        <f t="shared" si="198"/>
        <v>20</v>
      </c>
      <c r="AN335" s="378">
        <f t="shared" si="199"/>
        <v>20</v>
      </c>
      <c r="AO335" s="377">
        <f t="shared" si="200"/>
        <v>0</v>
      </c>
      <c r="AP335" s="378">
        <f t="shared" si="201"/>
        <v>-141</v>
      </c>
      <c r="AQ335" s="306"/>
      <c r="AR335" s="306"/>
    </row>
    <row r="336" spans="1:44">
      <c r="A336" s="327">
        <f t="shared" si="239"/>
        <v>326</v>
      </c>
      <c r="B336" s="328">
        <f>Data!B336</f>
        <v>34</v>
      </c>
      <c r="D336" s="334" t="str">
        <f t="shared" ref="D336" si="246">IF(B336=0,0,IF(MOD(B336,3)=1,"A",IF(MOD(B336,3)=2,"B","C")))</f>
        <v>A</v>
      </c>
      <c r="E336" s="370"/>
      <c r="F336" s="372" t="str">
        <f t="shared" si="172"/>
        <v xml:space="preserve"> </v>
      </c>
      <c r="G336" s="372" t="str">
        <f t="shared" si="173"/>
        <v>W</v>
      </c>
      <c r="H336" s="372" t="str">
        <f t="shared" si="174"/>
        <v xml:space="preserve"> </v>
      </c>
      <c r="I336" s="372">
        <f t="shared" si="175"/>
        <v>1</v>
      </c>
      <c r="J336" s="371">
        <f t="shared" si="176"/>
        <v>0</v>
      </c>
      <c r="K336" s="370">
        <f t="shared" si="177"/>
        <v>9</v>
      </c>
      <c r="L336" s="371">
        <f t="shared" si="178"/>
        <v>-6</v>
      </c>
      <c r="M336" s="310"/>
      <c r="N336" s="341">
        <f t="shared" si="179"/>
        <v>3</v>
      </c>
      <c r="P336" s="376" t="str">
        <f t="shared" si="180"/>
        <v xml:space="preserve"> </v>
      </c>
      <c r="Q336" s="376" t="str">
        <f t="shared" si="181"/>
        <v>L</v>
      </c>
      <c r="R336" s="376">
        <f t="shared" si="182"/>
        <v>2</v>
      </c>
      <c r="S336" s="376">
        <f t="shared" si="183"/>
        <v>2</v>
      </c>
      <c r="T336" s="374">
        <f t="shared" si="184"/>
        <v>2</v>
      </c>
      <c r="U336" s="373">
        <f t="shared" si="185"/>
        <v>0</v>
      </c>
      <c r="V336" s="374">
        <f t="shared" si="186"/>
        <v>19</v>
      </c>
      <c r="W336" s="310"/>
      <c r="X336" s="345" t="str">
        <f t="shared" si="187"/>
        <v>A</v>
      </c>
      <c r="Z336" s="385" t="str">
        <f t="shared" si="188"/>
        <v xml:space="preserve"> </v>
      </c>
      <c r="AA336" s="385" t="str">
        <f t="shared" si="189"/>
        <v>W</v>
      </c>
      <c r="AB336" s="385" t="str">
        <f t="shared" si="190"/>
        <v xml:space="preserve"> </v>
      </c>
      <c r="AC336" s="385">
        <f t="shared" si="191"/>
        <v>1</v>
      </c>
      <c r="AD336" s="382">
        <f t="shared" si="192"/>
        <v>0</v>
      </c>
      <c r="AE336" s="381">
        <f t="shared" si="193"/>
        <v>9</v>
      </c>
      <c r="AF336" s="382">
        <f t="shared" si="194"/>
        <v>77</v>
      </c>
      <c r="AG336" s="310"/>
      <c r="AH336" s="338" t="str">
        <f t="shared" ref="AH336" si="247">IF($B336=0,0,IF(ISEVEN($B336),"E","O"))</f>
        <v>E</v>
      </c>
      <c r="AJ336" s="380" t="str">
        <f t="shared" si="195"/>
        <v xml:space="preserve"> </v>
      </c>
      <c r="AK336" s="380" t="str">
        <f t="shared" si="196"/>
        <v>L</v>
      </c>
      <c r="AL336" s="380" t="str">
        <f t="shared" si="197"/>
        <v>R</v>
      </c>
      <c r="AM336" s="380">
        <f t="shared" si="198"/>
        <v>21</v>
      </c>
      <c r="AN336" s="378">
        <f t="shared" si="199"/>
        <v>21</v>
      </c>
      <c r="AO336" s="377">
        <f t="shared" si="200"/>
        <v>0</v>
      </c>
      <c r="AP336" s="378">
        <f t="shared" si="201"/>
        <v>-162</v>
      </c>
      <c r="AQ336" s="306"/>
      <c r="AR336" s="306"/>
    </row>
    <row r="337" spans="1:44">
      <c r="A337" s="327">
        <f t="shared" si="239"/>
        <v>327</v>
      </c>
      <c r="B337" s="328">
        <f>Data!B337</f>
        <v>9</v>
      </c>
      <c r="D337" s="334">
        <f t="shared" ref="D337" si="248">IF(AND(B337&gt;0,B337&lt;=12),1,IF(AND(B337&gt;12,B337&lt;=24),2,IF(AND(B337&gt;24,B337&lt;=36),3,0)))</f>
        <v>1</v>
      </c>
      <c r="E337" s="370"/>
      <c r="F337" s="372" t="str">
        <f t="shared" si="172"/>
        <v>T</v>
      </c>
      <c r="G337" s="372" t="str">
        <f t="shared" si="173"/>
        <v xml:space="preserve"> </v>
      </c>
      <c r="H337" s="372" t="str">
        <f t="shared" si="174"/>
        <v>C</v>
      </c>
      <c r="I337" s="372">
        <f t="shared" si="175"/>
        <v>1</v>
      </c>
      <c r="J337" s="371">
        <f t="shared" si="176"/>
        <v>1</v>
      </c>
      <c r="K337" s="370">
        <f t="shared" si="177"/>
        <v>0</v>
      </c>
      <c r="L337" s="371">
        <f t="shared" si="178"/>
        <v>-7</v>
      </c>
      <c r="M337" s="310"/>
      <c r="N337" s="341">
        <f t="shared" si="179"/>
        <v>1</v>
      </c>
      <c r="P337" s="376" t="str">
        <f t="shared" si="180"/>
        <v xml:space="preserve"> </v>
      </c>
      <c r="Q337" s="376" t="str">
        <f t="shared" si="181"/>
        <v>L</v>
      </c>
      <c r="R337" s="376">
        <f t="shared" si="182"/>
        <v>1</v>
      </c>
      <c r="S337" s="376">
        <f t="shared" si="183"/>
        <v>3</v>
      </c>
      <c r="T337" s="374">
        <f t="shared" si="184"/>
        <v>3</v>
      </c>
      <c r="U337" s="373">
        <f t="shared" si="185"/>
        <v>0</v>
      </c>
      <c r="V337" s="374">
        <f t="shared" si="186"/>
        <v>16</v>
      </c>
      <c r="W337" s="310"/>
      <c r="X337" s="345" t="str">
        <f t="shared" si="187"/>
        <v>C</v>
      </c>
      <c r="Z337" s="385" t="str">
        <f t="shared" si="188"/>
        <v>T</v>
      </c>
      <c r="AA337" s="385" t="str">
        <f t="shared" si="189"/>
        <v xml:space="preserve"> </v>
      </c>
      <c r="AB337" s="385" t="str">
        <f t="shared" si="190"/>
        <v>C</v>
      </c>
      <c r="AC337" s="385">
        <f t="shared" si="191"/>
        <v>1</v>
      </c>
      <c r="AD337" s="382">
        <f t="shared" si="192"/>
        <v>1</v>
      </c>
      <c r="AE337" s="381">
        <f t="shared" si="193"/>
        <v>0</v>
      </c>
      <c r="AF337" s="382">
        <f t="shared" si="194"/>
        <v>76</v>
      </c>
      <c r="AG337" s="310"/>
      <c r="AH337" s="338" t="str">
        <f t="shared" ref="AH337" si="249">IF($B337=0,0,INDEX($AS$12:$AT$47,$B337,2))</f>
        <v>R</v>
      </c>
      <c r="AJ337" s="380" t="str">
        <f t="shared" si="195"/>
        <v xml:space="preserve"> </v>
      </c>
      <c r="AK337" s="380" t="str">
        <f t="shared" si="196"/>
        <v>W</v>
      </c>
      <c r="AL337" s="380" t="str">
        <f t="shared" si="197"/>
        <v xml:space="preserve"> </v>
      </c>
      <c r="AM337" s="380">
        <f t="shared" si="198"/>
        <v>20</v>
      </c>
      <c r="AN337" s="378">
        <f t="shared" si="199"/>
        <v>0</v>
      </c>
      <c r="AO337" s="377">
        <f t="shared" si="200"/>
        <v>42</v>
      </c>
      <c r="AP337" s="378">
        <f t="shared" si="201"/>
        <v>-120</v>
      </c>
      <c r="AQ337" s="306"/>
      <c r="AR337" s="306"/>
    </row>
    <row r="338" spans="1:44">
      <c r="A338" s="327">
        <f t="shared" si="239"/>
        <v>328</v>
      </c>
      <c r="B338" s="328">
        <f>Data!B338</f>
        <v>7</v>
      </c>
      <c r="D338" s="334" t="str">
        <f t="shared" ref="D338" si="250">IF(B338=0,0,IF(MOD(B338,3)=1,"A",IF(MOD(B338,3)=2,"B","C")))</f>
        <v>A</v>
      </c>
      <c r="E338" s="370"/>
      <c r="F338" s="372" t="str">
        <f t="shared" si="172"/>
        <v xml:space="preserve"> </v>
      </c>
      <c r="G338" s="372" t="str">
        <f t="shared" si="173"/>
        <v>L</v>
      </c>
      <c r="H338" s="372">
        <f t="shared" si="174"/>
        <v>3</v>
      </c>
      <c r="I338" s="372">
        <f t="shared" si="175"/>
        <v>2</v>
      </c>
      <c r="J338" s="371">
        <f t="shared" si="176"/>
        <v>2</v>
      </c>
      <c r="K338" s="370">
        <f t="shared" si="177"/>
        <v>0</v>
      </c>
      <c r="L338" s="371">
        <f t="shared" si="178"/>
        <v>-9</v>
      </c>
      <c r="M338" s="310"/>
      <c r="N338" s="341">
        <f t="shared" si="179"/>
        <v>1</v>
      </c>
      <c r="P338" s="376" t="str">
        <f t="shared" si="180"/>
        <v xml:space="preserve"> </v>
      </c>
      <c r="Q338" s="376" t="str">
        <f t="shared" si="181"/>
        <v>W</v>
      </c>
      <c r="R338" s="376" t="str">
        <f t="shared" si="182"/>
        <v xml:space="preserve"> </v>
      </c>
      <c r="S338" s="376">
        <f t="shared" si="183"/>
        <v>1</v>
      </c>
      <c r="T338" s="374">
        <f t="shared" si="184"/>
        <v>0</v>
      </c>
      <c r="U338" s="373">
        <f t="shared" si="185"/>
        <v>9</v>
      </c>
      <c r="V338" s="374">
        <f t="shared" si="186"/>
        <v>25</v>
      </c>
      <c r="W338" s="310"/>
      <c r="X338" s="345" t="str">
        <f t="shared" si="187"/>
        <v>A</v>
      </c>
      <c r="Z338" s="385" t="str">
        <f t="shared" si="188"/>
        <v xml:space="preserve"> </v>
      </c>
      <c r="AA338" s="385" t="str">
        <f t="shared" si="189"/>
        <v>L</v>
      </c>
      <c r="AB338" s="385" t="str">
        <f t="shared" si="190"/>
        <v>C</v>
      </c>
      <c r="AC338" s="385">
        <f t="shared" si="191"/>
        <v>2</v>
      </c>
      <c r="AD338" s="382">
        <f t="shared" si="192"/>
        <v>2</v>
      </c>
      <c r="AE338" s="381">
        <f t="shared" si="193"/>
        <v>0</v>
      </c>
      <c r="AF338" s="382">
        <f t="shared" si="194"/>
        <v>74</v>
      </c>
      <c r="AG338" s="310"/>
      <c r="AH338" s="338" t="str">
        <f t="shared" ref="AH338" si="251">IF($B338=0,0,IF($B338&lt;=18,"L","H"))</f>
        <v>L</v>
      </c>
      <c r="AJ338" s="380" t="str">
        <f t="shared" si="195"/>
        <v xml:space="preserve"> </v>
      </c>
      <c r="AK338" s="380" t="str">
        <f t="shared" si="196"/>
        <v xml:space="preserve"> </v>
      </c>
      <c r="AL338" s="380" t="str">
        <f t="shared" si="197"/>
        <v xml:space="preserve"> </v>
      </c>
      <c r="AM338" s="380">
        <f t="shared" si="198"/>
        <v>20</v>
      </c>
      <c r="AN338" s="378">
        <f t="shared" si="199"/>
        <v>0</v>
      </c>
      <c r="AO338" s="377">
        <f t="shared" si="200"/>
        <v>0</v>
      </c>
      <c r="AP338" s="378">
        <f t="shared" si="201"/>
        <v>-120</v>
      </c>
      <c r="AQ338" s="306"/>
      <c r="AR338" s="306"/>
    </row>
    <row r="339" spans="1:44">
      <c r="A339" s="327">
        <f t="shared" si="239"/>
        <v>329</v>
      </c>
      <c r="B339" s="328">
        <f>Data!B339</f>
        <v>8</v>
      </c>
      <c r="D339" s="334">
        <f t="shared" ref="D339" si="252">IF(AND(B339&gt;0,B339&lt;=12),1,IF(AND(B339&gt;12,B339&lt;=24),2,IF(AND(B339&gt;24,B339&lt;=36),3,0)))</f>
        <v>1</v>
      </c>
      <c r="E339" s="370"/>
      <c r="F339" s="372" t="str">
        <f t="shared" si="172"/>
        <v xml:space="preserve"> </v>
      </c>
      <c r="G339" s="372" t="str">
        <f t="shared" si="173"/>
        <v>L</v>
      </c>
      <c r="H339" s="372" t="str">
        <f t="shared" si="174"/>
        <v>B</v>
      </c>
      <c r="I339" s="372">
        <f t="shared" si="175"/>
        <v>3</v>
      </c>
      <c r="J339" s="371">
        <f t="shared" si="176"/>
        <v>3</v>
      </c>
      <c r="K339" s="370">
        <f t="shared" si="177"/>
        <v>0</v>
      </c>
      <c r="L339" s="371">
        <f t="shared" si="178"/>
        <v>-12</v>
      </c>
      <c r="M339" s="310"/>
      <c r="N339" s="341">
        <f t="shared" si="179"/>
        <v>1</v>
      </c>
      <c r="P339" s="376" t="str">
        <f t="shared" si="180"/>
        <v>T</v>
      </c>
      <c r="Q339" s="376" t="str">
        <f t="shared" si="181"/>
        <v xml:space="preserve"> </v>
      </c>
      <c r="R339" s="376">
        <f t="shared" si="182"/>
        <v>2</v>
      </c>
      <c r="S339" s="376">
        <f t="shared" si="183"/>
        <v>1</v>
      </c>
      <c r="T339" s="374">
        <f t="shared" si="184"/>
        <v>1</v>
      </c>
      <c r="U339" s="373">
        <f t="shared" si="185"/>
        <v>0</v>
      </c>
      <c r="V339" s="374">
        <f t="shared" si="186"/>
        <v>24</v>
      </c>
      <c r="W339" s="310"/>
      <c r="X339" s="345" t="str">
        <f t="shared" si="187"/>
        <v>B</v>
      </c>
      <c r="Z339" s="385" t="str">
        <f t="shared" si="188"/>
        <v xml:space="preserve"> </v>
      </c>
      <c r="AA339" s="385" t="str">
        <f t="shared" si="189"/>
        <v>L</v>
      </c>
      <c r="AB339" s="385" t="str">
        <f t="shared" si="190"/>
        <v>B</v>
      </c>
      <c r="AC339" s="385">
        <f t="shared" si="191"/>
        <v>3</v>
      </c>
      <c r="AD339" s="382">
        <f t="shared" si="192"/>
        <v>3</v>
      </c>
      <c r="AE339" s="381">
        <f t="shared" si="193"/>
        <v>0</v>
      </c>
      <c r="AF339" s="382">
        <f t="shared" si="194"/>
        <v>71</v>
      </c>
      <c r="AG339" s="310"/>
      <c r="AH339" s="338" t="str">
        <f t="shared" ref="AH339" si="253">IF($B339=0,0,IF(ISEVEN($B339),"E","O"))</f>
        <v>E</v>
      </c>
      <c r="AJ339" s="380" t="str">
        <f t="shared" si="195"/>
        <v xml:space="preserve"> </v>
      </c>
      <c r="AK339" s="380" t="str">
        <f t="shared" si="196"/>
        <v xml:space="preserve"> </v>
      </c>
      <c r="AL339" s="380" t="str">
        <f t="shared" si="197"/>
        <v xml:space="preserve"> </v>
      </c>
      <c r="AM339" s="380">
        <f t="shared" si="198"/>
        <v>20</v>
      </c>
      <c r="AN339" s="378">
        <f t="shared" si="199"/>
        <v>0</v>
      </c>
      <c r="AO339" s="377">
        <f t="shared" si="200"/>
        <v>0</v>
      </c>
      <c r="AP339" s="378">
        <f t="shared" si="201"/>
        <v>-120</v>
      </c>
      <c r="AQ339" s="306"/>
      <c r="AR339" s="306"/>
    </row>
    <row r="340" spans="1:44">
      <c r="A340" s="327">
        <f t="shared" si="239"/>
        <v>330</v>
      </c>
      <c r="B340" s="328">
        <f>Data!B340</f>
        <v>33</v>
      </c>
      <c r="D340" s="334" t="str">
        <f t="shared" ref="D340" si="254">IF(B340=0,0,IF(MOD(B340,3)=1,"A",IF(MOD(B340,3)=2,"B","C")))</f>
        <v>C</v>
      </c>
      <c r="E340" s="370"/>
      <c r="F340" s="372" t="str">
        <f t="shared" si="172"/>
        <v xml:space="preserve"> </v>
      </c>
      <c r="G340" s="372" t="str">
        <f t="shared" si="173"/>
        <v>L</v>
      </c>
      <c r="H340" s="372">
        <f t="shared" si="174"/>
        <v>1</v>
      </c>
      <c r="I340" s="372">
        <f t="shared" si="175"/>
        <v>4</v>
      </c>
      <c r="J340" s="371">
        <f t="shared" si="176"/>
        <v>4</v>
      </c>
      <c r="K340" s="370">
        <f t="shared" si="177"/>
        <v>0</v>
      </c>
      <c r="L340" s="371">
        <f t="shared" si="178"/>
        <v>-16</v>
      </c>
      <c r="M340" s="310"/>
      <c r="N340" s="341">
        <f t="shared" si="179"/>
        <v>3</v>
      </c>
      <c r="P340" s="376" t="str">
        <f t="shared" si="180"/>
        <v xml:space="preserve"> </v>
      </c>
      <c r="Q340" s="376" t="str">
        <f t="shared" si="181"/>
        <v>L</v>
      </c>
      <c r="R340" s="376">
        <f t="shared" si="182"/>
        <v>1</v>
      </c>
      <c r="S340" s="376">
        <f t="shared" si="183"/>
        <v>2</v>
      </c>
      <c r="T340" s="374">
        <f t="shared" si="184"/>
        <v>2</v>
      </c>
      <c r="U340" s="373">
        <f t="shared" si="185"/>
        <v>0</v>
      </c>
      <c r="V340" s="374">
        <f t="shared" si="186"/>
        <v>22</v>
      </c>
      <c r="W340" s="310"/>
      <c r="X340" s="345" t="str">
        <f t="shared" si="187"/>
        <v>C</v>
      </c>
      <c r="Z340" s="385" t="str">
        <f t="shared" si="188"/>
        <v xml:space="preserve"> </v>
      </c>
      <c r="AA340" s="385" t="str">
        <f t="shared" si="189"/>
        <v>L</v>
      </c>
      <c r="AB340" s="385" t="str">
        <f t="shared" si="190"/>
        <v>A</v>
      </c>
      <c r="AC340" s="385">
        <f t="shared" si="191"/>
        <v>4</v>
      </c>
      <c r="AD340" s="382">
        <f t="shared" si="192"/>
        <v>4</v>
      </c>
      <c r="AE340" s="381">
        <f t="shared" si="193"/>
        <v>0</v>
      </c>
      <c r="AF340" s="382">
        <f t="shared" si="194"/>
        <v>67</v>
      </c>
      <c r="AG340" s="310"/>
      <c r="AH340" s="338" t="str">
        <f t="shared" ref="AH340" si="255">IF($B340=0,0,INDEX($AS$12:$AT$47,$B340,2))</f>
        <v>B</v>
      </c>
      <c r="AJ340" s="380" t="str">
        <f t="shared" si="195"/>
        <v xml:space="preserve"> </v>
      </c>
      <c r="AK340" s="380" t="str">
        <f t="shared" si="196"/>
        <v xml:space="preserve"> </v>
      </c>
      <c r="AL340" s="380" t="str">
        <f t="shared" si="197"/>
        <v xml:space="preserve"> </v>
      </c>
      <c r="AM340" s="380">
        <f t="shared" si="198"/>
        <v>20</v>
      </c>
      <c r="AN340" s="378">
        <f t="shared" si="199"/>
        <v>0</v>
      </c>
      <c r="AO340" s="377">
        <f t="shared" si="200"/>
        <v>0</v>
      </c>
      <c r="AP340" s="378">
        <f t="shared" si="201"/>
        <v>-120</v>
      </c>
      <c r="AQ340" s="306"/>
      <c r="AR340" s="306"/>
    </row>
    <row r="341" spans="1:44">
      <c r="A341" s="327">
        <f t="shared" si="239"/>
        <v>331</v>
      </c>
      <c r="B341" s="328">
        <f>Data!B341</f>
        <v>7</v>
      </c>
      <c r="D341" s="334">
        <f t="shared" ref="D341" si="256">IF(AND(B341&gt;0,B341&lt;=12),1,IF(AND(B341&gt;12,B341&lt;=24),2,IF(AND(B341&gt;24,B341&lt;=36),3,0)))</f>
        <v>1</v>
      </c>
      <c r="E341" s="370"/>
      <c r="F341" s="372" t="str">
        <f t="shared" si="172"/>
        <v xml:space="preserve"> </v>
      </c>
      <c r="G341" s="372" t="str">
        <f t="shared" si="173"/>
        <v>W</v>
      </c>
      <c r="H341" s="372" t="str">
        <f t="shared" si="174"/>
        <v xml:space="preserve"> </v>
      </c>
      <c r="I341" s="372">
        <f t="shared" si="175"/>
        <v>1</v>
      </c>
      <c r="J341" s="371">
        <f t="shared" si="176"/>
        <v>0</v>
      </c>
      <c r="K341" s="370">
        <f t="shared" si="177"/>
        <v>12</v>
      </c>
      <c r="L341" s="371">
        <f t="shared" si="178"/>
        <v>-4</v>
      </c>
      <c r="M341" s="310"/>
      <c r="N341" s="341">
        <f t="shared" si="179"/>
        <v>1</v>
      </c>
      <c r="P341" s="376" t="str">
        <f t="shared" si="180"/>
        <v xml:space="preserve"> </v>
      </c>
      <c r="Q341" s="376" t="str">
        <f t="shared" si="181"/>
        <v>W</v>
      </c>
      <c r="R341" s="376" t="str">
        <f t="shared" si="182"/>
        <v xml:space="preserve"> </v>
      </c>
      <c r="S341" s="376">
        <f t="shared" si="183"/>
        <v>1</v>
      </c>
      <c r="T341" s="374">
        <f t="shared" si="184"/>
        <v>0</v>
      </c>
      <c r="U341" s="373">
        <f t="shared" si="185"/>
        <v>6</v>
      </c>
      <c r="V341" s="374">
        <f t="shared" si="186"/>
        <v>28</v>
      </c>
      <c r="W341" s="310"/>
      <c r="X341" s="345" t="str">
        <f t="shared" si="187"/>
        <v>A</v>
      </c>
      <c r="Z341" s="385" t="str">
        <f t="shared" si="188"/>
        <v xml:space="preserve"> </v>
      </c>
      <c r="AA341" s="385" t="str">
        <f t="shared" si="189"/>
        <v>W</v>
      </c>
      <c r="AB341" s="385" t="str">
        <f t="shared" si="190"/>
        <v xml:space="preserve"> </v>
      </c>
      <c r="AC341" s="385">
        <f t="shared" si="191"/>
        <v>1</v>
      </c>
      <c r="AD341" s="382">
        <f t="shared" si="192"/>
        <v>0</v>
      </c>
      <c r="AE341" s="381">
        <f t="shared" si="193"/>
        <v>12</v>
      </c>
      <c r="AF341" s="382">
        <f t="shared" si="194"/>
        <v>79</v>
      </c>
      <c r="AG341" s="310"/>
      <c r="AH341" s="338" t="str">
        <f t="shared" ref="AH341" si="257">IF($B341=0,0,IF($B341&lt;=18,"L","H"))</f>
        <v>L</v>
      </c>
      <c r="AJ341" s="380" t="str">
        <f t="shared" si="195"/>
        <v xml:space="preserve"> </v>
      </c>
      <c r="AK341" s="380" t="str">
        <f t="shared" si="196"/>
        <v xml:space="preserve"> </v>
      </c>
      <c r="AL341" s="380" t="str">
        <f t="shared" si="197"/>
        <v xml:space="preserve"> </v>
      </c>
      <c r="AM341" s="380">
        <f t="shared" si="198"/>
        <v>20</v>
      </c>
      <c r="AN341" s="378">
        <f t="shared" si="199"/>
        <v>0</v>
      </c>
      <c r="AO341" s="377">
        <f t="shared" si="200"/>
        <v>0</v>
      </c>
      <c r="AP341" s="378">
        <f t="shared" si="201"/>
        <v>-120</v>
      </c>
      <c r="AQ341" s="306"/>
      <c r="AR341" s="306"/>
    </row>
    <row r="342" spans="1:44">
      <c r="A342" s="327">
        <f t="shared" si="239"/>
        <v>332</v>
      </c>
      <c r="B342" s="328">
        <f>Data!B342</f>
        <v>18</v>
      </c>
      <c r="D342" s="334" t="str">
        <f t="shared" ref="D342" si="258">IF(B342=0,0,IF(MOD(B342,3)=1,"A",IF(MOD(B342,3)=2,"B","C")))</f>
        <v>C</v>
      </c>
      <c r="E342" s="370"/>
      <c r="F342" s="372" t="str">
        <f t="shared" si="172"/>
        <v>T</v>
      </c>
      <c r="G342" s="372" t="str">
        <f t="shared" si="173"/>
        <v xml:space="preserve"> </v>
      </c>
      <c r="H342" s="372">
        <f t="shared" si="174"/>
        <v>1</v>
      </c>
      <c r="I342" s="372">
        <f t="shared" si="175"/>
        <v>1</v>
      </c>
      <c r="J342" s="371">
        <f t="shared" si="176"/>
        <v>1</v>
      </c>
      <c r="K342" s="370">
        <f t="shared" si="177"/>
        <v>0</v>
      </c>
      <c r="L342" s="371">
        <f t="shared" si="178"/>
        <v>-5</v>
      </c>
      <c r="M342" s="310"/>
      <c r="N342" s="341">
        <f t="shared" si="179"/>
        <v>2</v>
      </c>
      <c r="P342" s="376" t="str">
        <f t="shared" si="180"/>
        <v>T</v>
      </c>
      <c r="Q342" s="376" t="str">
        <f t="shared" si="181"/>
        <v xml:space="preserve"> </v>
      </c>
      <c r="R342" s="376">
        <f t="shared" si="182"/>
        <v>1</v>
      </c>
      <c r="S342" s="376">
        <f t="shared" si="183"/>
        <v>1</v>
      </c>
      <c r="T342" s="374">
        <f t="shared" si="184"/>
        <v>1</v>
      </c>
      <c r="U342" s="373">
        <f t="shared" si="185"/>
        <v>0</v>
      </c>
      <c r="V342" s="374">
        <f t="shared" si="186"/>
        <v>27</v>
      </c>
      <c r="W342" s="310"/>
      <c r="X342" s="345" t="str">
        <f t="shared" si="187"/>
        <v>C</v>
      </c>
      <c r="Z342" s="385" t="str">
        <f t="shared" si="188"/>
        <v>T</v>
      </c>
      <c r="AA342" s="385" t="str">
        <f t="shared" si="189"/>
        <v xml:space="preserve"> </v>
      </c>
      <c r="AB342" s="385" t="str">
        <f t="shared" si="190"/>
        <v>C</v>
      </c>
      <c r="AC342" s="385">
        <f t="shared" si="191"/>
        <v>1</v>
      </c>
      <c r="AD342" s="382">
        <f t="shared" si="192"/>
        <v>1</v>
      </c>
      <c r="AE342" s="381">
        <f t="shared" si="193"/>
        <v>0</v>
      </c>
      <c r="AF342" s="382">
        <f t="shared" si="194"/>
        <v>78</v>
      </c>
      <c r="AG342" s="310"/>
      <c r="AH342" s="338" t="str">
        <f t="shared" ref="AH342" si="259">IF($B342=0,0,IF(ISEVEN($B342),"E","O"))</f>
        <v>E</v>
      </c>
      <c r="AJ342" s="380" t="str">
        <f t="shared" si="195"/>
        <v xml:space="preserve"> </v>
      </c>
      <c r="AK342" s="380" t="str">
        <f t="shared" si="196"/>
        <v xml:space="preserve"> </v>
      </c>
      <c r="AL342" s="380" t="str">
        <f t="shared" si="197"/>
        <v xml:space="preserve"> </v>
      </c>
      <c r="AM342" s="380">
        <f t="shared" si="198"/>
        <v>20</v>
      </c>
      <c r="AN342" s="378">
        <f t="shared" si="199"/>
        <v>0</v>
      </c>
      <c r="AO342" s="377">
        <f t="shared" si="200"/>
        <v>0</v>
      </c>
      <c r="AP342" s="378">
        <f t="shared" si="201"/>
        <v>-120</v>
      </c>
      <c r="AQ342" s="306"/>
      <c r="AR342" s="306"/>
    </row>
    <row r="343" spans="1:44">
      <c r="A343" s="327">
        <f t="shared" si="239"/>
        <v>333</v>
      </c>
      <c r="B343" s="328">
        <f>Data!B343</f>
        <v>18</v>
      </c>
      <c r="D343" s="334">
        <f t="shared" ref="D343" si="260">IF(AND(B343&gt;0,B343&lt;=12),1,IF(AND(B343&gt;12,B343&lt;=24),2,IF(AND(B343&gt;24,B343&lt;=36),3,0)))</f>
        <v>2</v>
      </c>
      <c r="E343" s="370"/>
      <c r="F343" s="372" t="str">
        <f t="shared" si="172"/>
        <v xml:space="preserve"> </v>
      </c>
      <c r="G343" s="372" t="str">
        <f t="shared" si="173"/>
        <v>L</v>
      </c>
      <c r="H343" s="372" t="str">
        <f t="shared" si="174"/>
        <v>A</v>
      </c>
      <c r="I343" s="372">
        <f t="shared" si="175"/>
        <v>2</v>
      </c>
      <c r="J343" s="371">
        <f t="shared" si="176"/>
        <v>2</v>
      </c>
      <c r="K343" s="370">
        <f t="shared" si="177"/>
        <v>0</v>
      </c>
      <c r="L343" s="371">
        <f t="shared" si="178"/>
        <v>-7</v>
      </c>
      <c r="M343" s="310"/>
      <c r="N343" s="341">
        <f t="shared" si="179"/>
        <v>2</v>
      </c>
      <c r="P343" s="376" t="str">
        <f t="shared" si="180"/>
        <v xml:space="preserve"> </v>
      </c>
      <c r="Q343" s="376" t="str">
        <f t="shared" si="181"/>
        <v>L</v>
      </c>
      <c r="R343" s="376">
        <f t="shared" si="182"/>
        <v>1</v>
      </c>
      <c r="S343" s="376">
        <f t="shared" si="183"/>
        <v>2</v>
      </c>
      <c r="T343" s="374">
        <f t="shared" si="184"/>
        <v>2</v>
      </c>
      <c r="U343" s="373">
        <f t="shared" si="185"/>
        <v>0</v>
      </c>
      <c r="V343" s="374">
        <f t="shared" si="186"/>
        <v>25</v>
      </c>
      <c r="W343" s="310"/>
      <c r="X343" s="345" t="str">
        <f t="shared" si="187"/>
        <v>C</v>
      </c>
      <c r="Z343" s="385" t="str">
        <f t="shared" si="188"/>
        <v xml:space="preserve"> </v>
      </c>
      <c r="AA343" s="385" t="str">
        <f t="shared" si="189"/>
        <v>W</v>
      </c>
      <c r="AB343" s="385" t="str">
        <f t="shared" si="190"/>
        <v xml:space="preserve"> </v>
      </c>
      <c r="AC343" s="385">
        <f t="shared" si="191"/>
        <v>1</v>
      </c>
      <c r="AD343" s="382">
        <f t="shared" si="192"/>
        <v>0</v>
      </c>
      <c r="AE343" s="381">
        <f t="shared" si="193"/>
        <v>3</v>
      </c>
      <c r="AF343" s="382">
        <f t="shared" si="194"/>
        <v>81</v>
      </c>
      <c r="AG343" s="310"/>
      <c r="AH343" s="338" t="str">
        <f t="shared" ref="AH343" si="261">IF($B343=0,0,INDEX($AS$12:$AT$47,$B343,2))</f>
        <v>R</v>
      </c>
      <c r="AJ343" s="380" t="str">
        <f t="shared" si="195"/>
        <v xml:space="preserve"> </v>
      </c>
      <c r="AK343" s="380" t="str">
        <f t="shared" si="196"/>
        <v xml:space="preserve"> </v>
      </c>
      <c r="AL343" s="380" t="str">
        <f t="shared" si="197"/>
        <v xml:space="preserve"> </v>
      </c>
      <c r="AM343" s="380">
        <f t="shared" si="198"/>
        <v>20</v>
      </c>
      <c r="AN343" s="378">
        <f t="shared" si="199"/>
        <v>0</v>
      </c>
      <c r="AO343" s="377">
        <f t="shared" si="200"/>
        <v>0</v>
      </c>
      <c r="AP343" s="378">
        <f t="shared" si="201"/>
        <v>-120</v>
      </c>
      <c r="AQ343" s="306"/>
      <c r="AR343" s="306"/>
    </row>
    <row r="344" spans="1:44">
      <c r="A344" s="327">
        <f t="shared" si="239"/>
        <v>334</v>
      </c>
      <c r="B344" s="328">
        <f>Data!B344</f>
        <v>4</v>
      </c>
      <c r="D344" s="334" t="str">
        <f t="shared" ref="D344" si="262">IF(B344=0,0,IF(MOD(B344,3)=1,"A",IF(MOD(B344,3)=2,"B","C")))</f>
        <v>A</v>
      </c>
      <c r="E344" s="370"/>
      <c r="F344" s="372" t="str">
        <f t="shared" si="172"/>
        <v xml:space="preserve"> </v>
      </c>
      <c r="G344" s="372" t="str">
        <f t="shared" si="173"/>
        <v>W</v>
      </c>
      <c r="H344" s="372" t="str">
        <f t="shared" si="174"/>
        <v xml:space="preserve"> </v>
      </c>
      <c r="I344" s="372">
        <f t="shared" si="175"/>
        <v>1</v>
      </c>
      <c r="J344" s="371">
        <f t="shared" si="176"/>
        <v>0</v>
      </c>
      <c r="K344" s="370">
        <f t="shared" si="177"/>
        <v>6</v>
      </c>
      <c r="L344" s="371">
        <f t="shared" si="178"/>
        <v>-1</v>
      </c>
      <c r="M344" s="310"/>
      <c r="N344" s="341">
        <f t="shared" si="179"/>
        <v>1</v>
      </c>
      <c r="P344" s="376" t="str">
        <f t="shared" si="180"/>
        <v xml:space="preserve"> </v>
      </c>
      <c r="Q344" s="376" t="str">
        <f t="shared" si="181"/>
        <v>W</v>
      </c>
      <c r="R344" s="376" t="str">
        <f t="shared" si="182"/>
        <v xml:space="preserve"> </v>
      </c>
      <c r="S344" s="376">
        <f t="shared" si="183"/>
        <v>1</v>
      </c>
      <c r="T344" s="374">
        <f t="shared" si="184"/>
        <v>0</v>
      </c>
      <c r="U344" s="373">
        <f t="shared" si="185"/>
        <v>6</v>
      </c>
      <c r="V344" s="374">
        <f t="shared" si="186"/>
        <v>31</v>
      </c>
      <c r="W344" s="310"/>
      <c r="X344" s="345" t="str">
        <f t="shared" si="187"/>
        <v>A</v>
      </c>
      <c r="Z344" s="385" t="str">
        <f t="shared" si="188"/>
        <v xml:space="preserve"> </v>
      </c>
      <c r="AA344" s="385" t="str">
        <f t="shared" si="189"/>
        <v xml:space="preserve"> </v>
      </c>
      <c r="AB344" s="385" t="str">
        <f t="shared" si="190"/>
        <v xml:space="preserve"> </v>
      </c>
      <c r="AC344" s="385">
        <f t="shared" si="191"/>
        <v>1</v>
      </c>
      <c r="AD344" s="382">
        <f t="shared" si="192"/>
        <v>0</v>
      </c>
      <c r="AE344" s="381">
        <f t="shared" si="193"/>
        <v>0</v>
      </c>
      <c r="AF344" s="382">
        <f t="shared" si="194"/>
        <v>81</v>
      </c>
      <c r="AG344" s="310"/>
      <c r="AH344" s="338" t="str">
        <f t="shared" ref="AH344" si="263">IF($B344=0,0,IF($B344&lt;=18,"L","H"))</f>
        <v>L</v>
      </c>
      <c r="AJ344" s="380" t="str">
        <f t="shared" si="195"/>
        <v xml:space="preserve"> </v>
      </c>
      <c r="AK344" s="380" t="str">
        <f t="shared" si="196"/>
        <v xml:space="preserve"> </v>
      </c>
      <c r="AL344" s="380" t="str">
        <f t="shared" si="197"/>
        <v xml:space="preserve"> </v>
      </c>
      <c r="AM344" s="380">
        <f t="shared" si="198"/>
        <v>20</v>
      </c>
      <c r="AN344" s="378">
        <f t="shared" si="199"/>
        <v>0</v>
      </c>
      <c r="AO344" s="377">
        <f t="shared" si="200"/>
        <v>0</v>
      </c>
      <c r="AP344" s="378">
        <f t="shared" si="201"/>
        <v>-120</v>
      </c>
      <c r="AQ344" s="306"/>
      <c r="AR344" s="306"/>
    </row>
    <row r="345" spans="1:44">
      <c r="A345" s="327">
        <f t="shared" si="239"/>
        <v>335</v>
      </c>
      <c r="B345" s="328">
        <f>Data!B345</f>
        <v>23</v>
      </c>
      <c r="D345" s="334">
        <f t="shared" ref="D345" si="264">IF(AND(B345&gt;0,B345&lt;=12),1,IF(AND(B345&gt;12,B345&lt;=24),2,IF(AND(B345&gt;24,B345&lt;=36),3,0)))</f>
        <v>2</v>
      </c>
      <c r="E345" s="370"/>
      <c r="F345" s="372" t="str">
        <f t="shared" si="172"/>
        <v>T</v>
      </c>
      <c r="G345" s="372" t="str">
        <f t="shared" si="173"/>
        <v xml:space="preserve"> </v>
      </c>
      <c r="H345" s="372" t="str">
        <f t="shared" si="174"/>
        <v>C</v>
      </c>
      <c r="I345" s="372">
        <f t="shared" si="175"/>
        <v>1</v>
      </c>
      <c r="J345" s="371">
        <f t="shared" si="176"/>
        <v>1</v>
      </c>
      <c r="K345" s="370">
        <f t="shared" si="177"/>
        <v>0</v>
      </c>
      <c r="L345" s="371">
        <f t="shared" si="178"/>
        <v>-2</v>
      </c>
      <c r="M345" s="310"/>
      <c r="N345" s="341">
        <f t="shared" si="179"/>
        <v>2</v>
      </c>
      <c r="P345" s="376" t="str">
        <f t="shared" si="180"/>
        <v>T</v>
      </c>
      <c r="Q345" s="376" t="str">
        <f t="shared" si="181"/>
        <v xml:space="preserve"> </v>
      </c>
      <c r="R345" s="376">
        <f t="shared" si="182"/>
        <v>3</v>
      </c>
      <c r="S345" s="376">
        <f t="shared" si="183"/>
        <v>1</v>
      </c>
      <c r="T345" s="374">
        <f t="shared" si="184"/>
        <v>1</v>
      </c>
      <c r="U345" s="373">
        <f t="shared" si="185"/>
        <v>0</v>
      </c>
      <c r="V345" s="374">
        <f t="shared" si="186"/>
        <v>30</v>
      </c>
      <c r="W345" s="310"/>
      <c r="X345" s="345" t="str">
        <f t="shared" si="187"/>
        <v>B</v>
      </c>
      <c r="Z345" s="385" t="str">
        <f t="shared" si="188"/>
        <v xml:space="preserve"> </v>
      </c>
      <c r="AA345" s="385" t="str">
        <f t="shared" si="189"/>
        <v xml:space="preserve"> </v>
      </c>
      <c r="AB345" s="385" t="str">
        <f t="shared" si="190"/>
        <v xml:space="preserve"> </v>
      </c>
      <c r="AC345" s="385">
        <f t="shared" si="191"/>
        <v>1</v>
      </c>
      <c r="AD345" s="382">
        <f t="shared" si="192"/>
        <v>0</v>
      </c>
      <c r="AE345" s="381">
        <f t="shared" si="193"/>
        <v>0</v>
      </c>
      <c r="AF345" s="382">
        <f t="shared" si="194"/>
        <v>81</v>
      </c>
      <c r="AG345" s="310"/>
      <c r="AH345" s="338" t="str">
        <f t="shared" ref="AH345" si="265">IF($B345=0,0,IF(ISEVEN($B345),"E","O"))</f>
        <v>O</v>
      </c>
      <c r="AJ345" s="380" t="str">
        <f t="shared" si="195"/>
        <v>T</v>
      </c>
      <c r="AK345" s="380" t="str">
        <f t="shared" si="196"/>
        <v xml:space="preserve"> </v>
      </c>
      <c r="AL345" s="380" t="str">
        <f t="shared" si="197"/>
        <v>B</v>
      </c>
      <c r="AM345" s="380">
        <f t="shared" si="198"/>
        <v>20</v>
      </c>
      <c r="AN345" s="378">
        <f t="shared" si="199"/>
        <v>20</v>
      </c>
      <c r="AO345" s="377">
        <f t="shared" si="200"/>
        <v>0</v>
      </c>
      <c r="AP345" s="378">
        <f t="shared" si="201"/>
        <v>-140</v>
      </c>
      <c r="AQ345" s="306"/>
      <c r="AR345" s="306"/>
    </row>
    <row r="346" spans="1:44">
      <c r="A346" s="327">
        <f t="shared" si="239"/>
        <v>336</v>
      </c>
      <c r="B346" s="328">
        <f>Data!B346</f>
        <v>5</v>
      </c>
      <c r="D346" s="334" t="str">
        <f t="shared" ref="D346" si="266">IF(B346=0,0,IF(MOD(B346,3)=1,"A",IF(MOD(B346,3)=2,"B","C")))</f>
        <v>B</v>
      </c>
      <c r="E346" s="370"/>
      <c r="F346" s="372" t="str">
        <f t="shared" si="172"/>
        <v xml:space="preserve"> </v>
      </c>
      <c r="G346" s="372" t="str">
        <f t="shared" si="173"/>
        <v>L</v>
      </c>
      <c r="H346" s="372">
        <f t="shared" si="174"/>
        <v>1</v>
      </c>
      <c r="I346" s="372">
        <f t="shared" si="175"/>
        <v>2</v>
      </c>
      <c r="J346" s="371">
        <f t="shared" si="176"/>
        <v>2</v>
      </c>
      <c r="K346" s="370">
        <f t="shared" si="177"/>
        <v>0</v>
      </c>
      <c r="L346" s="371">
        <f t="shared" si="178"/>
        <v>-4</v>
      </c>
      <c r="M346" s="310"/>
      <c r="N346" s="341">
        <f t="shared" si="179"/>
        <v>1</v>
      </c>
      <c r="P346" s="376" t="str">
        <f t="shared" si="180"/>
        <v xml:space="preserve"> </v>
      </c>
      <c r="Q346" s="376" t="str">
        <f t="shared" si="181"/>
        <v>L</v>
      </c>
      <c r="R346" s="376">
        <f t="shared" si="182"/>
        <v>1</v>
      </c>
      <c r="S346" s="376">
        <f t="shared" si="183"/>
        <v>2</v>
      </c>
      <c r="T346" s="374">
        <f t="shared" si="184"/>
        <v>2</v>
      </c>
      <c r="U346" s="373">
        <f t="shared" si="185"/>
        <v>0</v>
      </c>
      <c r="V346" s="374">
        <f t="shared" si="186"/>
        <v>28</v>
      </c>
      <c r="W346" s="310"/>
      <c r="X346" s="345" t="str">
        <f t="shared" si="187"/>
        <v>B</v>
      </c>
      <c r="Z346" s="385" t="str">
        <f t="shared" si="188"/>
        <v>T</v>
      </c>
      <c r="AA346" s="385" t="str">
        <f t="shared" si="189"/>
        <v xml:space="preserve"> </v>
      </c>
      <c r="AB346" s="385" t="str">
        <f t="shared" si="190"/>
        <v>A</v>
      </c>
      <c r="AC346" s="385">
        <f t="shared" si="191"/>
        <v>1</v>
      </c>
      <c r="AD346" s="382">
        <f t="shared" si="192"/>
        <v>1</v>
      </c>
      <c r="AE346" s="381">
        <f t="shared" si="193"/>
        <v>0</v>
      </c>
      <c r="AF346" s="382">
        <f t="shared" si="194"/>
        <v>80</v>
      </c>
      <c r="AG346" s="310"/>
      <c r="AH346" s="338" t="str">
        <f t="shared" ref="AH346" si="267">IF($B346=0,0,INDEX($AS$12:$AT$47,$B346,2))</f>
        <v>R</v>
      </c>
      <c r="AJ346" s="380" t="str">
        <f t="shared" si="195"/>
        <v xml:space="preserve"> </v>
      </c>
      <c r="AK346" s="380" t="str">
        <f t="shared" si="196"/>
        <v>L</v>
      </c>
      <c r="AL346" s="380" t="str">
        <f t="shared" si="197"/>
        <v>L</v>
      </c>
      <c r="AM346" s="380">
        <f t="shared" si="198"/>
        <v>21</v>
      </c>
      <c r="AN346" s="378">
        <f t="shared" si="199"/>
        <v>21</v>
      </c>
      <c r="AO346" s="377">
        <f t="shared" si="200"/>
        <v>0</v>
      </c>
      <c r="AP346" s="378">
        <f t="shared" si="201"/>
        <v>-161</v>
      </c>
      <c r="AQ346" s="306"/>
      <c r="AR346" s="306"/>
    </row>
    <row r="347" spans="1:44">
      <c r="A347" s="327">
        <f t="shared" si="239"/>
        <v>337</v>
      </c>
      <c r="B347" s="328">
        <f>Data!B347</f>
        <v>16</v>
      </c>
      <c r="D347" s="334">
        <f t="shared" ref="D347" si="268">IF(AND(B347&gt;0,B347&lt;=12),1,IF(AND(B347&gt;12,B347&lt;=24),2,IF(AND(B347&gt;24,B347&lt;=36),3,0)))</f>
        <v>2</v>
      </c>
      <c r="E347" s="370"/>
      <c r="F347" s="372" t="str">
        <f t="shared" si="172"/>
        <v xml:space="preserve"> </v>
      </c>
      <c r="G347" s="372" t="str">
        <f t="shared" si="173"/>
        <v>L</v>
      </c>
      <c r="H347" s="372" t="str">
        <f t="shared" si="174"/>
        <v>C</v>
      </c>
      <c r="I347" s="372">
        <f t="shared" si="175"/>
        <v>3</v>
      </c>
      <c r="J347" s="371">
        <f t="shared" si="176"/>
        <v>3</v>
      </c>
      <c r="K347" s="370">
        <f t="shared" si="177"/>
        <v>0</v>
      </c>
      <c r="L347" s="371">
        <f t="shared" si="178"/>
        <v>-7</v>
      </c>
      <c r="M347" s="310"/>
      <c r="N347" s="341">
        <f t="shared" si="179"/>
        <v>2</v>
      </c>
      <c r="P347" s="376" t="str">
        <f t="shared" si="180"/>
        <v xml:space="preserve"> </v>
      </c>
      <c r="Q347" s="376" t="str">
        <f t="shared" si="181"/>
        <v>L</v>
      </c>
      <c r="R347" s="376">
        <f t="shared" si="182"/>
        <v>2</v>
      </c>
      <c r="S347" s="376">
        <f t="shared" si="183"/>
        <v>3</v>
      </c>
      <c r="T347" s="374">
        <f t="shared" si="184"/>
        <v>3</v>
      </c>
      <c r="U347" s="373">
        <f t="shared" si="185"/>
        <v>0</v>
      </c>
      <c r="V347" s="374">
        <f t="shared" si="186"/>
        <v>25</v>
      </c>
      <c r="W347" s="310"/>
      <c r="X347" s="345" t="str">
        <f t="shared" si="187"/>
        <v>A</v>
      </c>
      <c r="Z347" s="385" t="str">
        <f t="shared" si="188"/>
        <v xml:space="preserve"> </v>
      </c>
      <c r="AA347" s="385" t="str">
        <f t="shared" si="189"/>
        <v>W</v>
      </c>
      <c r="AB347" s="385" t="str">
        <f t="shared" si="190"/>
        <v xml:space="preserve"> </v>
      </c>
      <c r="AC347" s="385">
        <f t="shared" si="191"/>
        <v>1</v>
      </c>
      <c r="AD347" s="382">
        <f t="shared" si="192"/>
        <v>0</v>
      </c>
      <c r="AE347" s="381">
        <f t="shared" si="193"/>
        <v>3</v>
      </c>
      <c r="AF347" s="382">
        <f t="shared" si="194"/>
        <v>83</v>
      </c>
      <c r="AG347" s="310"/>
      <c r="AH347" s="338" t="str">
        <f t="shared" ref="AH347" si="269">IF($B347=0,0,IF($B347&lt;=18,"L","H"))</f>
        <v>L</v>
      </c>
      <c r="AJ347" s="380" t="str">
        <f t="shared" si="195"/>
        <v xml:space="preserve"> </v>
      </c>
      <c r="AK347" s="380" t="str">
        <f t="shared" si="196"/>
        <v>W</v>
      </c>
      <c r="AL347" s="380" t="str">
        <f t="shared" si="197"/>
        <v xml:space="preserve"> </v>
      </c>
      <c r="AM347" s="380">
        <f t="shared" si="198"/>
        <v>20</v>
      </c>
      <c r="AN347" s="378">
        <f t="shared" si="199"/>
        <v>0</v>
      </c>
      <c r="AO347" s="377">
        <f t="shared" si="200"/>
        <v>42</v>
      </c>
      <c r="AP347" s="378">
        <f t="shared" si="201"/>
        <v>-119</v>
      </c>
      <c r="AQ347" s="306"/>
      <c r="AR347" s="306"/>
    </row>
    <row r="348" spans="1:44">
      <c r="A348" s="327">
        <f t="shared" si="239"/>
        <v>338</v>
      </c>
      <c r="B348" s="328">
        <f>Data!B348</f>
        <v>23</v>
      </c>
      <c r="D348" s="334" t="str">
        <f t="shared" ref="D348" si="270">IF(B348=0,0,IF(MOD(B348,3)=1,"A",IF(MOD(B348,3)=2,"B","C")))</f>
        <v>B</v>
      </c>
      <c r="E348" s="370"/>
      <c r="F348" s="372" t="str">
        <f t="shared" si="172"/>
        <v xml:space="preserve"> </v>
      </c>
      <c r="G348" s="372" t="str">
        <f t="shared" si="173"/>
        <v>L</v>
      </c>
      <c r="H348" s="372">
        <f t="shared" si="174"/>
        <v>2</v>
      </c>
      <c r="I348" s="372">
        <f t="shared" si="175"/>
        <v>4</v>
      </c>
      <c r="J348" s="371">
        <f t="shared" si="176"/>
        <v>4</v>
      </c>
      <c r="K348" s="370">
        <f t="shared" si="177"/>
        <v>0</v>
      </c>
      <c r="L348" s="371">
        <f t="shared" si="178"/>
        <v>-11</v>
      </c>
      <c r="M348" s="310"/>
      <c r="N348" s="341">
        <f t="shared" si="179"/>
        <v>2</v>
      </c>
      <c r="P348" s="376" t="str">
        <f t="shared" si="180"/>
        <v xml:space="preserve"> </v>
      </c>
      <c r="Q348" s="376" t="str">
        <f t="shared" si="181"/>
        <v>W</v>
      </c>
      <c r="R348" s="376" t="str">
        <f t="shared" si="182"/>
        <v xml:space="preserve"> </v>
      </c>
      <c r="S348" s="376">
        <f t="shared" si="183"/>
        <v>1</v>
      </c>
      <c r="T348" s="374">
        <f t="shared" si="184"/>
        <v>0</v>
      </c>
      <c r="U348" s="373">
        <f t="shared" si="185"/>
        <v>9</v>
      </c>
      <c r="V348" s="374">
        <f t="shared" si="186"/>
        <v>34</v>
      </c>
      <c r="W348" s="310"/>
      <c r="X348" s="345" t="str">
        <f t="shared" si="187"/>
        <v>B</v>
      </c>
      <c r="Z348" s="385" t="str">
        <f t="shared" si="188"/>
        <v>T</v>
      </c>
      <c r="AA348" s="385" t="str">
        <f t="shared" si="189"/>
        <v xml:space="preserve"> </v>
      </c>
      <c r="AB348" s="385" t="str">
        <f t="shared" si="190"/>
        <v>C</v>
      </c>
      <c r="AC348" s="385">
        <f t="shared" si="191"/>
        <v>1</v>
      </c>
      <c r="AD348" s="382">
        <f t="shared" si="192"/>
        <v>1</v>
      </c>
      <c r="AE348" s="381">
        <f t="shared" si="193"/>
        <v>0</v>
      </c>
      <c r="AF348" s="382">
        <f t="shared" si="194"/>
        <v>82</v>
      </c>
      <c r="AG348" s="310"/>
      <c r="AH348" s="338" t="str">
        <f t="shared" ref="AH348" si="271">IF($B348=0,0,IF(ISEVEN($B348),"E","O"))</f>
        <v>O</v>
      </c>
      <c r="AJ348" s="380" t="str">
        <f t="shared" si="195"/>
        <v>T</v>
      </c>
      <c r="AK348" s="380" t="str">
        <f t="shared" si="196"/>
        <v xml:space="preserve"> </v>
      </c>
      <c r="AL348" s="380" t="str">
        <f t="shared" si="197"/>
        <v>R</v>
      </c>
      <c r="AM348" s="380">
        <f t="shared" si="198"/>
        <v>20</v>
      </c>
      <c r="AN348" s="378">
        <f t="shared" si="199"/>
        <v>20</v>
      </c>
      <c r="AO348" s="377">
        <f t="shared" si="200"/>
        <v>0</v>
      </c>
      <c r="AP348" s="378">
        <f t="shared" si="201"/>
        <v>-139</v>
      </c>
      <c r="AQ348" s="306"/>
      <c r="AR348" s="306"/>
    </row>
    <row r="349" spans="1:44">
      <c r="A349" s="327">
        <f t="shared" si="239"/>
        <v>339</v>
      </c>
      <c r="B349" s="328">
        <f>Data!B349</f>
        <v>8</v>
      </c>
      <c r="D349" s="334">
        <f t="shared" ref="D349" si="272">IF(AND(B349&gt;0,B349&lt;=12),1,IF(AND(B349&gt;12,B349&lt;=24),2,IF(AND(B349&gt;24,B349&lt;=36),3,0)))</f>
        <v>1</v>
      </c>
      <c r="E349" s="370"/>
      <c r="F349" s="372" t="str">
        <f t="shared" si="172"/>
        <v xml:space="preserve"> </v>
      </c>
      <c r="G349" s="372" t="str">
        <f t="shared" si="173"/>
        <v>L</v>
      </c>
      <c r="H349" s="372" t="str">
        <f t="shared" si="174"/>
        <v>A</v>
      </c>
      <c r="I349" s="372">
        <f t="shared" si="175"/>
        <v>5</v>
      </c>
      <c r="J349" s="371">
        <f t="shared" si="176"/>
        <v>5</v>
      </c>
      <c r="K349" s="370">
        <f t="shared" si="177"/>
        <v>0</v>
      </c>
      <c r="L349" s="371">
        <f t="shared" si="178"/>
        <v>-16</v>
      </c>
      <c r="M349" s="310"/>
      <c r="N349" s="341">
        <f t="shared" si="179"/>
        <v>1</v>
      </c>
      <c r="P349" s="376" t="str">
        <f t="shared" si="180"/>
        <v>T</v>
      </c>
      <c r="Q349" s="376" t="str">
        <f t="shared" si="181"/>
        <v xml:space="preserve"> </v>
      </c>
      <c r="R349" s="376">
        <f t="shared" si="182"/>
        <v>1</v>
      </c>
      <c r="S349" s="376">
        <f t="shared" si="183"/>
        <v>1</v>
      </c>
      <c r="T349" s="374">
        <f t="shared" si="184"/>
        <v>1</v>
      </c>
      <c r="U349" s="373">
        <f t="shared" si="185"/>
        <v>0</v>
      </c>
      <c r="V349" s="374">
        <f t="shared" si="186"/>
        <v>33</v>
      </c>
      <c r="W349" s="310"/>
      <c r="X349" s="345" t="str">
        <f t="shared" si="187"/>
        <v>B</v>
      </c>
      <c r="Z349" s="385" t="str">
        <f t="shared" si="188"/>
        <v xml:space="preserve"> </v>
      </c>
      <c r="AA349" s="385" t="str">
        <f t="shared" si="189"/>
        <v>L</v>
      </c>
      <c r="AB349" s="385" t="str">
        <f t="shared" si="190"/>
        <v>A</v>
      </c>
      <c r="AC349" s="385">
        <f t="shared" si="191"/>
        <v>2</v>
      </c>
      <c r="AD349" s="382">
        <f t="shared" si="192"/>
        <v>2</v>
      </c>
      <c r="AE349" s="381">
        <f t="shared" si="193"/>
        <v>0</v>
      </c>
      <c r="AF349" s="382">
        <f t="shared" si="194"/>
        <v>80</v>
      </c>
      <c r="AG349" s="310"/>
      <c r="AH349" s="338" t="str">
        <f t="shared" ref="AH349" si="273">IF($B349=0,0,INDEX($AS$12:$AT$47,$B349,2))</f>
        <v>B</v>
      </c>
      <c r="AJ349" s="380" t="str">
        <f t="shared" si="195"/>
        <v xml:space="preserve"> </v>
      </c>
      <c r="AK349" s="380" t="str">
        <f t="shared" si="196"/>
        <v>L</v>
      </c>
      <c r="AL349" s="380" t="str">
        <f t="shared" si="197"/>
        <v>L</v>
      </c>
      <c r="AM349" s="380">
        <f t="shared" si="198"/>
        <v>21</v>
      </c>
      <c r="AN349" s="378">
        <f t="shared" si="199"/>
        <v>21</v>
      </c>
      <c r="AO349" s="377">
        <f t="shared" si="200"/>
        <v>0</v>
      </c>
      <c r="AP349" s="378">
        <f t="shared" si="201"/>
        <v>-160</v>
      </c>
      <c r="AQ349" s="306"/>
      <c r="AR349" s="306"/>
    </row>
    <row r="350" spans="1:44">
      <c r="A350" s="327">
        <f t="shared" si="239"/>
        <v>340</v>
      </c>
      <c r="B350" s="328">
        <f>Data!B350</f>
        <v>30</v>
      </c>
      <c r="D350" s="334" t="str">
        <f t="shared" ref="D350" si="274">IF(B350=0,0,IF(MOD(B350,3)=1,"A",IF(MOD(B350,3)=2,"B","C")))</f>
        <v>C</v>
      </c>
      <c r="E350" s="370"/>
      <c r="F350" s="372" t="str">
        <f t="shared" si="172"/>
        <v xml:space="preserve"> </v>
      </c>
      <c r="G350" s="372" t="str">
        <f t="shared" si="173"/>
        <v>L</v>
      </c>
      <c r="H350" s="372">
        <f t="shared" si="174"/>
        <v>2</v>
      </c>
      <c r="I350" s="372">
        <f t="shared" si="175"/>
        <v>6</v>
      </c>
      <c r="J350" s="371">
        <f t="shared" si="176"/>
        <v>6</v>
      </c>
      <c r="K350" s="370">
        <f t="shared" si="177"/>
        <v>0</v>
      </c>
      <c r="L350" s="371">
        <f t="shared" si="178"/>
        <v>-22</v>
      </c>
      <c r="M350" s="310"/>
      <c r="N350" s="341">
        <f t="shared" si="179"/>
        <v>3</v>
      </c>
      <c r="P350" s="376" t="str">
        <f t="shared" si="180"/>
        <v xml:space="preserve"> </v>
      </c>
      <c r="Q350" s="376" t="str">
        <f t="shared" si="181"/>
        <v>L</v>
      </c>
      <c r="R350" s="376">
        <f t="shared" si="182"/>
        <v>2</v>
      </c>
      <c r="S350" s="376">
        <f t="shared" si="183"/>
        <v>2</v>
      </c>
      <c r="T350" s="374">
        <f t="shared" si="184"/>
        <v>2</v>
      </c>
      <c r="U350" s="373">
        <f t="shared" si="185"/>
        <v>0</v>
      </c>
      <c r="V350" s="374">
        <f t="shared" si="186"/>
        <v>31</v>
      </c>
      <c r="W350" s="310"/>
      <c r="X350" s="345" t="str">
        <f t="shared" si="187"/>
        <v>C</v>
      </c>
      <c r="Z350" s="385" t="str">
        <f t="shared" si="188"/>
        <v xml:space="preserve"> </v>
      </c>
      <c r="AA350" s="385" t="str">
        <f t="shared" si="189"/>
        <v>L</v>
      </c>
      <c r="AB350" s="385" t="str">
        <f t="shared" si="190"/>
        <v>B</v>
      </c>
      <c r="AC350" s="385">
        <f t="shared" si="191"/>
        <v>3</v>
      </c>
      <c r="AD350" s="382">
        <f t="shared" si="192"/>
        <v>3</v>
      </c>
      <c r="AE350" s="381">
        <f t="shared" si="193"/>
        <v>0</v>
      </c>
      <c r="AF350" s="382">
        <f t="shared" si="194"/>
        <v>77</v>
      </c>
      <c r="AG350" s="310"/>
      <c r="AH350" s="338" t="str">
        <f t="shared" ref="AH350" si="275">IF($B350=0,0,IF($B350&lt;=18,"L","H"))</f>
        <v>H</v>
      </c>
      <c r="AJ350" s="380" t="str">
        <f t="shared" si="195"/>
        <v xml:space="preserve"> </v>
      </c>
      <c r="AK350" s="380" t="str">
        <f t="shared" si="196"/>
        <v>L</v>
      </c>
      <c r="AL350" s="380" t="str">
        <f t="shared" si="197"/>
        <v>O</v>
      </c>
      <c r="AM350" s="380">
        <f t="shared" si="198"/>
        <v>22</v>
      </c>
      <c r="AN350" s="378">
        <f t="shared" si="199"/>
        <v>22</v>
      </c>
      <c r="AO350" s="377">
        <f t="shared" si="200"/>
        <v>0</v>
      </c>
      <c r="AP350" s="378">
        <f t="shared" si="201"/>
        <v>-182</v>
      </c>
      <c r="AQ350" s="306"/>
      <c r="AR350" s="306"/>
    </row>
    <row r="351" spans="1:44">
      <c r="A351" s="327">
        <f t="shared" si="239"/>
        <v>341</v>
      </c>
      <c r="B351" s="328">
        <f>Data!B351</f>
        <v>25</v>
      </c>
      <c r="D351" s="334">
        <f t="shared" ref="D351" si="276">IF(AND(B351&gt;0,B351&lt;=12),1,IF(AND(B351&gt;12,B351&lt;=24),2,IF(AND(B351&gt;24,B351&lt;=36),3,0)))</f>
        <v>3</v>
      </c>
      <c r="E351" s="370"/>
      <c r="F351" s="372" t="str">
        <f t="shared" si="172"/>
        <v xml:space="preserve"> </v>
      </c>
      <c r="G351" s="372" t="str">
        <f t="shared" si="173"/>
        <v>L</v>
      </c>
      <c r="H351" s="372" t="str">
        <f t="shared" si="174"/>
        <v>B</v>
      </c>
      <c r="I351" s="372">
        <f t="shared" si="175"/>
        <v>7</v>
      </c>
      <c r="J351" s="371">
        <f t="shared" si="176"/>
        <v>7</v>
      </c>
      <c r="K351" s="370">
        <f t="shared" si="177"/>
        <v>0</v>
      </c>
      <c r="L351" s="371">
        <f t="shared" si="178"/>
        <v>-29</v>
      </c>
      <c r="M351" s="310"/>
      <c r="N351" s="341">
        <f t="shared" si="179"/>
        <v>3</v>
      </c>
      <c r="P351" s="376" t="str">
        <f t="shared" si="180"/>
        <v xml:space="preserve"> </v>
      </c>
      <c r="Q351" s="376" t="str">
        <f t="shared" si="181"/>
        <v>L</v>
      </c>
      <c r="R351" s="376">
        <f t="shared" si="182"/>
        <v>1</v>
      </c>
      <c r="S351" s="376">
        <f t="shared" si="183"/>
        <v>3</v>
      </c>
      <c r="T351" s="374">
        <f t="shared" si="184"/>
        <v>3</v>
      </c>
      <c r="U351" s="373">
        <f t="shared" si="185"/>
        <v>0</v>
      </c>
      <c r="V351" s="374">
        <f t="shared" si="186"/>
        <v>28</v>
      </c>
      <c r="W351" s="310"/>
      <c r="X351" s="345" t="str">
        <f t="shared" si="187"/>
        <v>A</v>
      </c>
      <c r="Z351" s="385" t="str">
        <f t="shared" si="188"/>
        <v xml:space="preserve"> </v>
      </c>
      <c r="AA351" s="385" t="str">
        <f t="shared" si="189"/>
        <v>L</v>
      </c>
      <c r="AB351" s="385" t="str">
        <f t="shared" si="190"/>
        <v>B</v>
      </c>
      <c r="AC351" s="385">
        <f t="shared" si="191"/>
        <v>4</v>
      </c>
      <c r="AD351" s="382">
        <f t="shared" si="192"/>
        <v>4</v>
      </c>
      <c r="AE351" s="381">
        <f t="shared" si="193"/>
        <v>0</v>
      </c>
      <c r="AF351" s="382">
        <f t="shared" si="194"/>
        <v>73</v>
      </c>
      <c r="AG351" s="310"/>
      <c r="AH351" s="338" t="str">
        <f t="shared" ref="AH351" si="277">IF($B351=0,0,IF(ISEVEN($B351),"E","O"))</f>
        <v>O</v>
      </c>
      <c r="AJ351" s="380" t="str">
        <f t="shared" si="195"/>
        <v xml:space="preserve"> </v>
      </c>
      <c r="AK351" s="380" t="str">
        <f t="shared" si="196"/>
        <v>W</v>
      </c>
      <c r="AL351" s="380" t="str">
        <f t="shared" si="197"/>
        <v xml:space="preserve"> </v>
      </c>
      <c r="AM351" s="380">
        <f t="shared" si="198"/>
        <v>21</v>
      </c>
      <c r="AN351" s="378">
        <f t="shared" si="199"/>
        <v>0</v>
      </c>
      <c r="AO351" s="377">
        <f t="shared" si="200"/>
        <v>44</v>
      </c>
      <c r="AP351" s="378">
        <f t="shared" si="201"/>
        <v>-138</v>
      </c>
      <c r="AQ351" s="306"/>
      <c r="AR351" s="306"/>
    </row>
    <row r="352" spans="1:44">
      <c r="A352" s="327">
        <f t="shared" si="239"/>
        <v>342</v>
      </c>
      <c r="B352" s="328">
        <f>Data!B352</f>
        <v>14</v>
      </c>
      <c r="D352" s="334" t="str">
        <f t="shared" ref="D352" si="278">IF(B352=0,0,IF(MOD(B352,3)=1,"A",IF(MOD(B352,3)=2,"B","C")))</f>
        <v>B</v>
      </c>
      <c r="E352" s="370"/>
      <c r="F352" s="372" t="str">
        <f t="shared" si="172"/>
        <v xml:space="preserve"> </v>
      </c>
      <c r="G352" s="372" t="str">
        <f t="shared" si="173"/>
        <v>W</v>
      </c>
      <c r="H352" s="372" t="str">
        <f t="shared" si="174"/>
        <v xml:space="preserve"> </v>
      </c>
      <c r="I352" s="372">
        <f t="shared" si="175"/>
        <v>1</v>
      </c>
      <c r="J352" s="371">
        <f t="shared" si="176"/>
        <v>0</v>
      </c>
      <c r="K352" s="370">
        <f t="shared" si="177"/>
        <v>21</v>
      </c>
      <c r="L352" s="371">
        <f t="shared" si="178"/>
        <v>-8</v>
      </c>
      <c r="M352" s="310"/>
      <c r="N352" s="341">
        <f t="shared" si="179"/>
        <v>2</v>
      </c>
      <c r="P352" s="376" t="str">
        <f t="shared" si="180"/>
        <v xml:space="preserve"> </v>
      </c>
      <c r="Q352" s="376" t="str">
        <f t="shared" si="181"/>
        <v>L</v>
      </c>
      <c r="R352" s="376">
        <f t="shared" si="182"/>
        <v>2</v>
      </c>
      <c r="S352" s="376">
        <f t="shared" si="183"/>
        <v>4</v>
      </c>
      <c r="T352" s="374">
        <f t="shared" si="184"/>
        <v>4</v>
      </c>
      <c r="U352" s="373">
        <f t="shared" si="185"/>
        <v>0</v>
      </c>
      <c r="V352" s="374">
        <f t="shared" si="186"/>
        <v>24</v>
      </c>
      <c r="W352" s="310"/>
      <c r="X352" s="345" t="str">
        <f t="shared" si="187"/>
        <v>B</v>
      </c>
      <c r="Z352" s="385" t="str">
        <f t="shared" si="188"/>
        <v xml:space="preserve"> </v>
      </c>
      <c r="AA352" s="385" t="str">
        <f t="shared" si="189"/>
        <v>W</v>
      </c>
      <c r="AB352" s="385" t="str">
        <f t="shared" si="190"/>
        <v xml:space="preserve"> </v>
      </c>
      <c r="AC352" s="385">
        <f t="shared" si="191"/>
        <v>1</v>
      </c>
      <c r="AD352" s="382">
        <f t="shared" si="192"/>
        <v>0</v>
      </c>
      <c r="AE352" s="381">
        <f t="shared" si="193"/>
        <v>12</v>
      </c>
      <c r="AF352" s="382">
        <f t="shared" si="194"/>
        <v>85</v>
      </c>
      <c r="AG352" s="310"/>
      <c r="AH352" s="338" t="str">
        <f t="shared" ref="AH352" si="279">IF($B352=0,0,INDEX($AS$12:$AT$47,$B352,2))</f>
        <v>R</v>
      </c>
      <c r="AJ352" s="380" t="str">
        <f t="shared" si="195"/>
        <v xml:space="preserve"> </v>
      </c>
      <c r="AK352" s="380" t="str">
        <f t="shared" si="196"/>
        <v xml:space="preserve"> </v>
      </c>
      <c r="AL352" s="380" t="str">
        <f t="shared" si="197"/>
        <v xml:space="preserve"> </v>
      </c>
      <c r="AM352" s="380">
        <f t="shared" si="198"/>
        <v>21</v>
      </c>
      <c r="AN352" s="378">
        <f t="shared" si="199"/>
        <v>0</v>
      </c>
      <c r="AO352" s="377">
        <f t="shared" si="200"/>
        <v>0</v>
      </c>
      <c r="AP352" s="378">
        <f t="shared" si="201"/>
        <v>-138</v>
      </c>
      <c r="AQ352" s="306"/>
      <c r="AR352" s="306"/>
    </row>
    <row r="353" spans="1:44">
      <c r="A353" s="327">
        <f t="shared" si="239"/>
        <v>343</v>
      </c>
      <c r="B353" s="328">
        <f>Data!B353</f>
        <v>24</v>
      </c>
      <c r="D353" s="334">
        <f t="shared" ref="D353" si="280">IF(AND(B353&gt;0,B353&lt;=12),1,IF(AND(B353&gt;12,B353&lt;=24),2,IF(AND(B353&gt;24,B353&lt;=36),3,0)))</f>
        <v>2</v>
      </c>
      <c r="E353" s="370"/>
      <c r="F353" s="372" t="str">
        <f t="shared" si="172"/>
        <v xml:space="preserve"> </v>
      </c>
      <c r="G353" s="372" t="str">
        <f t="shared" si="173"/>
        <v xml:space="preserve"> </v>
      </c>
      <c r="H353" s="372" t="str">
        <f t="shared" si="174"/>
        <v xml:space="preserve"> </v>
      </c>
      <c r="I353" s="372">
        <f t="shared" si="175"/>
        <v>1</v>
      </c>
      <c r="J353" s="371">
        <f t="shared" si="176"/>
        <v>0</v>
      </c>
      <c r="K353" s="370">
        <f t="shared" si="177"/>
        <v>0</v>
      </c>
      <c r="L353" s="371">
        <f t="shared" si="178"/>
        <v>-8</v>
      </c>
      <c r="M353" s="310"/>
      <c r="N353" s="341">
        <f t="shared" si="179"/>
        <v>2</v>
      </c>
      <c r="P353" s="376" t="str">
        <f t="shared" si="180"/>
        <v xml:space="preserve"> </v>
      </c>
      <c r="Q353" s="376" t="str">
        <f t="shared" si="181"/>
        <v>W</v>
      </c>
      <c r="R353" s="376" t="str">
        <f t="shared" si="182"/>
        <v xml:space="preserve"> </v>
      </c>
      <c r="S353" s="376">
        <f t="shared" si="183"/>
        <v>1</v>
      </c>
      <c r="T353" s="374">
        <f t="shared" si="184"/>
        <v>0</v>
      </c>
      <c r="U353" s="373">
        <f t="shared" si="185"/>
        <v>12</v>
      </c>
      <c r="V353" s="374">
        <f t="shared" si="186"/>
        <v>36</v>
      </c>
      <c r="W353" s="310"/>
      <c r="X353" s="345" t="str">
        <f t="shared" si="187"/>
        <v>C</v>
      </c>
      <c r="Z353" s="385" t="str">
        <f t="shared" si="188"/>
        <v>T</v>
      </c>
      <c r="AA353" s="385" t="str">
        <f t="shared" si="189"/>
        <v xml:space="preserve"> </v>
      </c>
      <c r="AB353" s="385" t="str">
        <f t="shared" si="190"/>
        <v>B</v>
      </c>
      <c r="AC353" s="385">
        <f t="shared" si="191"/>
        <v>1</v>
      </c>
      <c r="AD353" s="382">
        <f t="shared" si="192"/>
        <v>1</v>
      </c>
      <c r="AE353" s="381">
        <f t="shared" si="193"/>
        <v>0</v>
      </c>
      <c r="AF353" s="382">
        <f t="shared" si="194"/>
        <v>84</v>
      </c>
      <c r="AG353" s="310"/>
      <c r="AH353" s="338" t="str">
        <f t="shared" ref="AH353" si="281">IF($B353=0,0,IF($B353&lt;=18,"L","H"))</f>
        <v>H</v>
      </c>
      <c r="AJ353" s="380" t="str">
        <f t="shared" si="195"/>
        <v>T</v>
      </c>
      <c r="AK353" s="380" t="str">
        <f t="shared" si="196"/>
        <v xml:space="preserve"> </v>
      </c>
      <c r="AL353" s="380" t="str">
        <f t="shared" si="197"/>
        <v>O</v>
      </c>
      <c r="AM353" s="380">
        <f t="shared" si="198"/>
        <v>21</v>
      </c>
      <c r="AN353" s="378">
        <f t="shared" si="199"/>
        <v>21</v>
      </c>
      <c r="AO353" s="377">
        <f t="shared" si="200"/>
        <v>0</v>
      </c>
      <c r="AP353" s="378">
        <f t="shared" si="201"/>
        <v>-159</v>
      </c>
      <c r="AQ353" s="306"/>
      <c r="AR353" s="306"/>
    </row>
    <row r="354" spans="1:44">
      <c r="A354" s="327">
        <f t="shared" si="239"/>
        <v>344</v>
      </c>
      <c r="B354" s="328">
        <f>Data!B354</f>
        <v>19</v>
      </c>
      <c r="D354" s="334" t="str">
        <f t="shared" ref="D354" si="282">IF(B354=0,0,IF(MOD(B354,3)=1,"A",IF(MOD(B354,3)=2,"B","C")))</f>
        <v>A</v>
      </c>
      <c r="E354" s="370"/>
      <c r="F354" s="372" t="str">
        <f t="shared" si="172"/>
        <v>T</v>
      </c>
      <c r="G354" s="372" t="str">
        <f t="shared" si="173"/>
        <v xml:space="preserve"> </v>
      </c>
      <c r="H354" s="372">
        <f t="shared" si="174"/>
        <v>1</v>
      </c>
      <c r="I354" s="372">
        <f t="shared" si="175"/>
        <v>1</v>
      </c>
      <c r="J354" s="371">
        <f t="shared" si="176"/>
        <v>1</v>
      </c>
      <c r="K354" s="370">
        <f t="shared" si="177"/>
        <v>0</v>
      </c>
      <c r="L354" s="371">
        <f t="shared" si="178"/>
        <v>-9</v>
      </c>
      <c r="M354" s="310"/>
      <c r="N354" s="341">
        <f t="shared" si="179"/>
        <v>2</v>
      </c>
      <c r="P354" s="376" t="str">
        <f t="shared" si="180"/>
        <v xml:space="preserve"> </v>
      </c>
      <c r="Q354" s="376" t="str">
        <f t="shared" si="181"/>
        <v xml:space="preserve"> </v>
      </c>
      <c r="R354" s="376" t="str">
        <f t="shared" si="182"/>
        <v xml:space="preserve"> </v>
      </c>
      <c r="S354" s="376">
        <f t="shared" si="183"/>
        <v>1</v>
      </c>
      <c r="T354" s="374">
        <f t="shared" si="184"/>
        <v>0</v>
      </c>
      <c r="U354" s="373">
        <f t="shared" si="185"/>
        <v>0</v>
      </c>
      <c r="V354" s="374">
        <f t="shared" si="186"/>
        <v>36</v>
      </c>
      <c r="W354" s="310"/>
      <c r="X354" s="345" t="str">
        <f t="shared" si="187"/>
        <v>A</v>
      </c>
      <c r="Z354" s="385" t="str">
        <f t="shared" si="188"/>
        <v xml:space="preserve"> </v>
      </c>
      <c r="AA354" s="385" t="str">
        <f t="shared" si="189"/>
        <v>L</v>
      </c>
      <c r="AB354" s="385" t="str">
        <f t="shared" si="190"/>
        <v>B</v>
      </c>
      <c r="AC354" s="385">
        <f t="shared" si="191"/>
        <v>2</v>
      </c>
      <c r="AD354" s="382">
        <f t="shared" si="192"/>
        <v>2</v>
      </c>
      <c r="AE354" s="381">
        <f t="shared" si="193"/>
        <v>0</v>
      </c>
      <c r="AF354" s="382">
        <f t="shared" si="194"/>
        <v>82</v>
      </c>
      <c r="AG354" s="310"/>
      <c r="AH354" s="338" t="str">
        <f t="shared" ref="AH354" si="283">IF($B354=0,0,IF(ISEVEN($B354),"E","O"))</f>
        <v>O</v>
      </c>
      <c r="AJ354" s="380" t="str">
        <f t="shared" si="195"/>
        <v xml:space="preserve"> </v>
      </c>
      <c r="AK354" s="380" t="str">
        <f t="shared" si="196"/>
        <v>W</v>
      </c>
      <c r="AL354" s="380" t="str">
        <f t="shared" si="197"/>
        <v xml:space="preserve"> </v>
      </c>
      <c r="AM354" s="380">
        <f t="shared" si="198"/>
        <v>20</v>
      </c>
      <c r="AN354" s="378">
        <f t="shared" si="199"/>
        <v>0</v>
      </c>
      <c r="AO354" s="377">
        <f t="shared" si="200"/>
        <v>42</v>
      </c>
      <c r="AP354" s="378">
        <f t="shared" si="201"/>
        <v>-117</v>
      </c>
      <c r="AQ354" s="306"/>
      <c r="AR354" s="306"/>
    </row>
    <row r="355" spans="1:44">
      <c r="A355" s="327">
        <f t="shared" si="239"/>
        <v>345</v>
      </c>
      <c r="B355" s="328">
        <f>Data!B355</f>
        <v>24</v>
      </c>
      <c r="D355" s="334">
        <f t="shared" ref="D355" si="284">IF(AND(B355&gt;0,B355&lt;=12),1,IF(AND(B355&gt;12,B355&lt;=24),2,IF(AND(B355&gt;24,B355&lt;=36),3,0)))</f>
        <v>2</v>
      </c>
      <c r="E355" s="370"/>
      <c r="F355" s="372" t="str">
        <f t="shared" si="172"/>
        <v xml:space="preserve"> </v>
      </c>
      <c r="G355" s="372" t="str">
        <f t="shared" si="173"/>
        <v>L</v>
      </c>
      <c r="H355" s="372" t="str">
        <f t="shared" si="174"/>
        <v>C</v>
      </c>
      <c r="I355" s="372">
        <f t="shared" si="175"/>
        <v>2</v>
      </c>
      <c r="J355" s="371">
        <f t="shared" si="176"/>
        <v>2</v>
      </c>
      <c r="K355" s="370">
        <f t="shared" si="177"/>
        <v>0</v>
      </c>
      <c r="L355" s="371">
        <f t="shared" si="178"/>
        <v>-11</v>
      </c>
      <c r="M355" s="310"/>
      <c r="N355" s="341">
        <f t="shared" si="179"/>
        <v>2</v>
      </c>
      <c r="P355" s="376" t="str">
        <f t="shared" si="180"/>
        <v>T</v>
      </c>
      <c r="Q355" s="376" t="str">
        <f t="shared" si="181"/>
        <v xml:space="preserve"> </v>
      </c>
      <c r="R355" s="376">
        <f t="shared" si="182"/>
        <v>3</v>
      </c>
      <c r="S355" s="376">
        <f t="shared" si="183"/>
        <v>1</v>
      </c>
      <c r="T355" s="374">
        <f t="shared" si="184"/>
        <v>1</v>
      </c>
      <c r="U355" s="373">
        <f t="shared" si="185"/>
        <v>0</v>
      </c>
      <c r="V355" s="374">
        <f t="shared" si="186"/>
        <v>35</v>
      </c>
      <c r="W355" s="310"/>
      <c r="X355" s="345" t="str">
        <f t="shared" si="187"/>
        <v>C</v>
      </c>
      <c r="Z355" s="385" t="str">
        <f t="shared" si="188"/>
        <v xml:space="preserve"> </v>
      </c>
      <c r="AA355" s="385" t="str">
        <f t="shared" si="189"/>
        <v>L</v>
      </c>
      <c r="AB355" s="385" t="str">
        <f t="shared" si="190"/>
        <v>C</v>
      </c>
      <c r="AC355" s="385">
        <f t="shared" si="191"/>
        <v>3</v>
      </c>
      <c r="AD355" s="382">
        <f t="shared" si="192"/>
        <v>3</v>
      </c>
      <c r="AE355" s="381">
        <f t="shared" si="193"/>
        <v>0</v>
      </c>
      <c r="AF355" s="382">
        <f t="shared" si="194"/>
        <v>79</v>
      </c>
      <c r="AG355" s="310"/>
      <c r="AH355" s="338" t="str">
        <f t="shared" ref="AH355" si="285">IF($B355=0,0,INDEX($AS$12:$AT$47,$B355,2))</f>
        <v>B</v>
      </c>
      <c r="AJ355" s="380" t="str">
        <f t="shared" si="195"/>
        <v xml:space="preserve"> </v>
      </c>
      <c r="AK355" s="380" t="str">
        <f t="shared" si="196"/>
        <v xml:space="preserve"> </v>
      </c>
      <c r="AL355" s="380" t="str">
        <f t="shared" si="197"/>
        <v xml:space="preserve"> </v>
      </c>
      <c r="AM355" s="380">
        <f t="shared" si="198"/>
        <v>20</v>
      </c>
      <c r="AN355" s="378">
        <f t="shared" si="199"/>
        <v>0</v>
      </c>
      <c r="AO355" s="377">
        <f t="shared" si="200"/>
        <v>0</v>
      </c>
      <c r="AP355" s="378">
        <f t="shared" si="201"/>
        <v>-117</v>
      </c>
      <c r="AQ355" s="306"/>
      <c r="AR355" s="306"/>
    </row>
    <row r="356" spans="1:44">
      <c r="A356" s="327">
        <f t="shared" si="239"/>
        <v>346</v>
      </c>
      <c r="B356" s="328">
        <f>Data!B356</f>
        <v>32</v>
      </c>
      <c r="D356" s="334" t="str">
        <f t="shared" ref="D356" si="286">IF(B356=0,0,IF(MOD(B356,3)=1,"A",IF(MOD(B356,3)=2,"B","C")))</f>
        <v>B</v>
      </c>
      <c r="E356" s="370"/>
      <c r="F356" s="372" t="str">
        <f t="shared" si="172"/>
        <v xml:space="preserve"> </v>
      </c>
      <c r="G356" s="372" t="str">
        <f t="shared" si="173"/>
        <v>L</v>
      </c>
      <c r="H356" s="372">
        <f t="shared" si="174"/>
        <v>3</v>
      </c>
      <c r="I356" s="372">
        <f t="shared" si="175"/>
        <v>3</v>
      </c>
      <c r="J356" s="371">
        <f t="shared" si="176"/>
        <v>3</v>
      </c>
      <c r="K356" s="370">
        <f t="shared" si="177"/>
        <v>0</v>
      </c>
      <c r="L356" s="371">
        <f t="shared" si="178"/>
        <v>-14</v>
      </c>
      <c r="M356" s="310"/>
      <c r="N356" s="341">
        <f t="shared" si="179"/>
        <v>3</v>
      </c>
      <c r="P356" s="376" t="str">
        <f t="shared" si="180"/>
        <v xml:space="preserve"> </v>
      </c>
      <c r="Q356" s="376" t="str">
        <f t="shared" si="181"/>
        <v>W</v>
      </c>
      <c r="R356" s="376" t="str">
        <f t="shared" si="182"/>
        <v xml:space="preserve"> </v>
      </c>
      <c r="S356" s="376">
        <f t="shared" si="183"/>
        <v>1</v>
      </c>
      <c r="T356" s="374">
        <f t="shared" si="184"/>
        <v>0</v>
      </c>
      <c r="U356" s="373">
        <f t="shared" si="185"/>
        <v>3</v>
      </c>
      <c r="V356" s="374">
        <f t="shared" si="186"/>
        <v>38</v>
      </c>
      <c r="W356" s="310"/>
      <c r="X356" s="345" t="str">
        <f t="shared" si="187"/>
        <v>B</v>
      </c>
      <c r="Z356" s="385" t="str">
        <f t="shared" si="188"/>
        <v xml:space="preserve"> </v>
      </c>
      <c r="AA356" s="385" t="str">
        <f t="shared" si="189"/>
        <v>L</v>
      </c>
      <c r="AB356" s="385" t="str">
        <f t="shared" si="190"/>
        <v>A</v>
      </c>
      <c r="AC356" s="385">
        <f t="shared" si="191"/>
        <v>4</v>
      </c>
      <c r="AD356" s="382">
        <f t="shared" si="192"/>
        <v>4</v>
      </c>
      <c r="AE356" s="381">
        <f t="shared" si="193"/>
        <v>0</v>
      </c>
      <c r="AF356" s="382">
        <f t="shared" si="194"/>
        <v>75</v>
      </c>
      <c r="AG356" s="310"/>
      <c r="AH356" s="338" t="str">
        <f t="shared" ref="AH356" si="287">IF($B356=0,0,IF($B356&lt;=18,"L","H"))</f>
        <v>H</v>
      </c>
      <c r="AJ356" s="380" t="str">
        <f t="shared" si="195"/>
        <v xml:space="preserve"> </v>
      </c>
      <c r="AK356" s="380" t="str">
        <f t="shared" si="196"/>
        <v xml:space="preserve"> </v>
      </c>
      <c r="AL356" s="380" t="str">
        <f t="shared" si="197"/>
        <v xml:space="preserve"> </v>
      </c>
      <c r="AM356" s="380">
        <f t="shared" si="198"/>
        <v>20</v>
      </c>
      <c r="AN356" s="378">
        <f t="shared" si="199"/>
        <v>0</v>
      </c>
      <c r="AO356" s="377">
        <f t="shared" si="200"/>
        <v>0</v>
      </c>
      <c r="AP356" s="378">
        <f t="shared" si="201"/>
        <v>-117</v>
      </c>
      <c r="AQ356" s="306"/>
      <c r="AR356" s="306"/>
    </row>
    <row r="357" spans="1:44">
      <c r="A357" s="327">
        <f t="shared" si="239"/>
        <v>347</v>
      </c>
      <c r="B357" s="328">
        <f>Data!B357</f>
        <v>24</v>
      </c>
      <c r="D357" s="334">
        <f t="shared" ref="D357" si="288">IF(AND(B357&gt;0,B357&lt;=12),1,IF(AND(B357&gt;12,B357&lt;=24),2,IF(AND(B357&gt;24,B357&lt;=36),3,0)))</f>
        <v>2</v>
      </c>
      <c r="E357" s="370"/>
      <c r="F357" s="372" t="str">
        <f t="shared" si="172"/>
        <v xml:space="preserve"> </v>
      </c>
      <c r="G357" s="372" t="str">
        <f t="shared" si="173"/>
        <v>L</v>
      </c>
      <c r="H357" s="372" t="str">
        <f t="shared" si="174"/>
        <v>B</v>
      </c>
      <c r="I357" s="372">
        <f t="shared" si="175"/>
        <v>4</v>
      </c>
      <c r="J357" s="371">
        <f t="shared" si="176"/>
        <v>4</v>
      </c>
      <c r="K357" s="370">
        <f t="shared" si="177"/>
        <v>0</v>
      </c>
      <c r="L357" s="371">
        <f t="shared" si="178"/>
        <v>-18</v>
      </c>
      <c r="M357" s="310"/>
      <c r="N357" s="341">
        <f t="shared" si="179"/>
        <v>2</v>
      </c>
      <c r="P357" s="376" t="str">
        <f t="shared" si="180"/>
        <v>T</v>
      </c>
      <c r="Q357" s="376" t="str">
        <f t="shared" si="181"/>
        <v xml:space="preserve"> </v>
      </c>
      <c r="R357" s="376">
        <f t="shared" si="182"/>
        <v>2</v>
      </c>
      <c r="S357" s="376">
        <f t="shared" si="183"/>
        <v>1</v>
      </c>
      <c r="T357" s="374">
        <f t="shared" si="184"/>
        <v>1</v>
      </c>
      <c r="U357" s="373">
        <f t="shared" si="185"/>
        <v>0</v>
      </c>
      <c r="V357" s="374">
        <f t="shared" si="186"/>
        <v>37</v>
      </c>
      <c r="W357" s="310"/>
      <c r="X357" s="345" t="str">
        <f t="shared" si="187"/>
        <v>C</v>
      </c>
      <c r="Z357" s="385" t="str">
        <f t="shared" si="188"/>
        <v xml:space="preserve"> </v>
      </c>
      <c r="AA357" s="385" t="str">
        <f t="shared" si="189"/>
        <v>L</v>
      </c>
      <c r="AB357" s="385" t="str">
        <f t="shared" si="190"/>
        <v>B</v>
      </c>
      <c r="AC357" s="385">
        <f t="shared" si="191"/>
        <v>5</v>
      </c>
      <c r="AD357" s="382">
        <f t="shared" si="192"/>
        <v>5</v>
      </c>
      <c r="AE357" s="381">
        <f t="shared" si="193"/>
        <v>0</v>
      </c>
      <c r="AF357" s="382">
        <f t="shared" si="194"/>
        <v>70</v>
      </c>
      <c r="AG357" s="310"/>
      <c r="AH357" s="338" t="str">
        <f t="shared" ref="AH357" si="289">IF($B357=0,0,IF(ISEVEN($B357),"E","O"))</f>
        <v>E</v>
      </c>
      <c r="AJ357" s="380" t="str">
        <f t="shared" si="195"/>
        <v>T</v>
      </c>
      <c r="AK357" s="380" t="str">
        <f t="shared" si="196"/>
        <v xml:space="preserve"> </v>
      </c>
      <c r="AL357" s="380" t="str">
        <f t="shared" si="197"/>
        <v>R</v>
      </c>
      <c r="AM357" s="380">
        <f t="shared" si="198"/>
        <v>20</v>
      </c>
      <c r="AN357" s="378">
        <f t="shared" si="199"/>
        <v>20</v>
      </c>
      <c r="AO357" s="377">
        <f t="shared" si="200"/>
        <v>0</v>
      </c>
      <c r="AP357" s="378">
        <f t="shared" si="201"/>
        <v>-137</v>
      </c>
      <c r="AQ357" s="306"/>
      <c r="AR357" s="306"/>
    </row>
    <row r="358" spans="1:44">
      <c r="A358" s="327">
        <f t="shared" si="239"/>
        <v>348</v>
      </c>
      <c r="B358" s="328">
        <f>Data!B358</f>
        <v>6</v>
      </c>
      <c r="D358" s="334" t="str">
        <f t="shared" ref="D358" si="290">IF(B358=0,0,IF(MOD(B358,3)=1,"A",IF(MOD(B358,3)=2,"B","C")))</f>
        <v>C</v>
      </c>
      <c r="E358" s="370"/>
      <c r="F358" s="372" t="str">
        <f t="shared" si="172"/>
        <v xml:space="preserve"> </v>
      </c>
      <c r="G358" s="372" t="str">
        <f t="shared" si="173"/>
        <v>L</v>
      </c>
      <c r="H358" s="372">
        <f t="shared" si="174"/>
        <v>2</v>
      </c>
      <c r="I358" s="372">
        <f t="shared" si="175"/>
        <v>5</v>
      </c>
      <c r="J358" s="371">
        <f t="shared" si="176"/>
        <v>5</v>
      </c>
      <c r="K358" s="370">
        <f t="shared" si="177"/>
        <v>0</v>
      </c>
      <c r="L358" s="371">
        <f t="shared" si="178"/>
        <v>-23</v>
      </c>
      <c r="M358" s="310"/>
      <c r="N358" s="341">
        <f t="shared" si="179"/>
        <v>1</v>
      </c>
      <c r="P358" s="376" t="str">
        <f t="shared" si="180"/>
        <v xml:space="preserve"> </v>
      </c>
      <c r="Q358" s="376" t="str">
        <f t="shared" si="181"/>
        <v>L</v>
      </c>
      <c r="R358" s="376">
        <f t="shared" si="182"/>
        <v>2</v>
      </c>
      <c r="S358" s="376">
        <f t="shared" si="183"/>
        <v>2</v>
      </c>
      <c r="T358" s="374">
        <f t="shared" si="184"/>
        <v>2</v>
      </c>
      <c r="U358" s="373">
        <f t="shared" si="185"/>
        <v>0</v>
      </c>
      <c r="V358" s="374">
        <f t="shared" si="186"/>
        <v>35</v>
      </c>
      <c r="W358" s="310"/>
      <c r="X358" s="345" t="str">
        <f t="shared" si="187"/>
        <v>C</v>
      </c>
      <c r="Z358" s="385" t="str">
        <f t="shared" si="188"/>
        <v xml:space="preserve"> </v>
      </c>
      <c r="AA358" s="385" t="str">
        <f t="shared" si="189"/>
        <v>L</v>
      </c>
      <c r="AB358" s="385" t="str">
        <f t="shared" si="190"/>
        <v>C</v>
      </c>
      <c r="AC358" s="385">
        <f t="shared" si="191"/>
        <v>6</v>
      </c>
      <c r="AD358" s="382">
        <f t="shared" si="192"/>
        <v>6</v>
      </c>
      <c r="AE358" s="381">
        <f t="shared" si="193"/>
        <v>0</v>
      </c>
      <c r="AF358" s="382">
        <f t="shared" si="194"/>
        <v>64</v>
      </c>
      <c r="AG358" s="310"/>
      <c r="AH358" s="338" t="str">
        <f t="shared" ref="AH358" si="291">IF($B358=0,0,INDEX($AS$12:$AT$47,$B358,2))</f>
        <v>B</v>
      </c>
      <c r="AJ358" s="380" t="str">
        <f t="shared" si="195"/>
        <v xml:space="preserve"> </v>
      </c>
      <c r="AK358" s="380" t="str">
        <f t="shared" si="196"/>
        <v>L</v>
      </c>
      <c r="AL358" s="380" t="str">
        <f t="shared" si="197"/>
        <v>H</v>
      </c>
      <c r="AM358" s="380">
        <f t="shared" si="198"/>
        <v>21</v>
      </c>
      <c r="AN358" s="378">
        <f t="shared" si="199"/>
        <v>21</v>
      </c>
      <c r="AO358" s="377">
        <f t="shared" si="200"/>
        <v>0</v>
      </c>
      <c r="AP358" s="378">
        <f t="shared" si="201"/>
        <v>-158</v>
      </c>
      <c r="AQ358" s="306"/>
      <c r="AR358" s="306"/>
    </row>
    <row r="359" spans="1:44">
      <c r="A359" s="327">
        <f t="shared" si="239"/>
        <v>349</v>
      </c>
      <c r="B359" s="328">
        <f>Data!B359</f>
        <v>19</v>
      </c>
      <c r="D359" s="334">
        <f t="shared" ref="D359" si="292">IF(AND(B359&gt;0,B359&lt;=12),1,IF(AND(B359&gt;12,B359&lt;=24),2,IF(AND(B359&gt;24,B359&lt;=36),3,0)))</f>
        <v>2</v>
      </c>
      <c r="E359" s="370"/>
      <c r="F359" s="372" t="str">
        <f t="shared" si="172"/>
        <v xml:space="preserve"> </v>
      </c>
      <c r="G359" s="372" t="str">
        <f t="shared" si="173"/>
        <v>W</v>
      </c>
      <c r="H359" s="372" t="str">
        <f t="shared" si="174"/>
        <v xml:space="preserve"> </v>
      </c>
      <c r="I359" s="372">
        <f t="shared" si="175"/>
        <v>1</v>
      </c>
      <c r="J359" s="371">
        <f t="shared" si="176"/>
        <v>0</v>
      </c>
      <c r="K359" s="370">
        <f t="shared" si="177"/>
        <v>15</v>
      </c>
      <c r="L359" s="371">
        <f t="shared" si="178"/>
        <v>-8</v>
      </c>
      <c r="M359" s="310"/>
      <c r="N359" s="341">
        <f t="shared" si="179"/>
        <v>2</v>
      </c>
      <c r="P359" s="376" t="str">
        <f t="shared" si="180"/>
        <v xml:space="preserve"> </v>
      </c>
      <c r="Q359" s="376" t="str">
        <f t="shared" si="181"/>
        <v>W</v>
      </c>
      <c r="R359" s="376" t="str">
        <f t="shared" si="182"/>
        <v xml:space="preserve"> </v>
      </c>
      <c r="S359" s="376">
        <f t="shared" si="183"/>
        <v>1</v>
      </c>
      <c r="T359" s="374">
        <f t="shared" si="184"/>
        <v>0</v>
      </c>
      <c r="U359" s="373">
        <f t="shared" si="185"/>
        <v>6</v>
      </c>
      <c r="V359" s="374">
        <f t="shared" si="186"/>
        <v>41</v>
      </c>
      <c r="W359" s="310"/>
      <c r="X359" s="345" t="str">
        <f t="shared" si="187"/>
        <v>A</v>
      </c>
      <c r="Z359" s="385" t="str">
        <f t="shared" si="188"/>
        <v xml:space="preserve"> </v>
      </c>
      <c r="AA359" s="385" t="str">
        <f t="shared" si="189"/>
        <v>L</v>
      </c>
      <c r="AB359" s="385" t="str">
        <f t="shared" si="190"/>
        <v>A</v>
      </c>
      <c r="AC359" s="385">
        <f t="shared" si="191"/>
        <v>7</v>
      </c>
      <c r="AD359" s="382">
        <f t="shared" si="192"/>
        <v>7</v>
      </c>
      <c r="AE359" s="381">
        <f t="shared" si="193"/>
        <v>0</v>
      </c>
      <c r="AF359" s="382">
        <f t="shared" si="194"/>
        <v>57</v>
      </c>
      <c r="AG359" s="310"/>
      <c r="AH359" s="338" t="str">
        <f t="shared" ref="AH359" si="293">IF($B359=0,0,IF($B359&lt;=18,"L","H"))</f>
        <v>H</v>
      </c>
      <c r="AJ359" s="380" t="str">
        <f t="shared" si="195"/>
        <v xml:space="preserve"> </v>
      </c>
      <c r="AK359" s="380" t="str">
        <f t="shared" si="196"/>
        <v>W</v>
      </c>
      <c r="AL359" s="380" t="str">
        <f t="shared" si="197"/>
        <v xml:space="preserve"> </v>
      </c>
      <c r="AM359" s="380">
        <f t="shared" si="198"/>
        <v>20</v>
      </c>
      <c r="AN359" s="378">
        <f t="shared" si="199"/>
        <v>0</v>
      </c>
      <c r="AO359" s="377">
        <f t="shared" si="200"/>
        <v>42</v>
      </c>
      <c r="AP359" s="378">
        <f t="shared" si="201"/>
        <v>-116</v>
      </c>
      <c r="AQ359" s="306"/>
      <c r="AR359" s="306"/>
    </row>
    <row r="360" spans="1:44">
      <c r="A360" s="327">
        <f t="shared" si="239"/>
        <v>350</v>
      </c>
      <c r="B360" s="328">
        <f>Data!B360</f>
        <v>0</v>
      </c>
      <c r="D360" s="334">
        <f t="shared" ref="D360" si="294">IF(B360=0,0,IF(MOD(B360,3)=1,"A",IF(MOD(B360,3)=2,"B","C")))</f>
        <v>0</v>
      </c>
      <c r="E360" s="370"/>
      <c r="F360" s="372" t="str">
        <f t="shared" si="172"/>
        <v xml:space="preserve"> </v>
      </c>
      <c r="G360" s="372" t="str">
        <f t="shared" si="173"/>
        <v xml:space="preserve"> </v>
      </c>
      <c r="H360" s="372" t="str">
        <f t="shared" si="174"/>
        <v xml:space="preserve"> </v>
      </c>
      <c r="I360" s="372">
        <f t="shared" si="175"/>
        <v>1</v>
      </c>
      <c r="J360" s="371">
        <f t="shared" si="176"/>
        <v>0</v>
      </c>
      <c r="K360" s="370">
        <f t="shared" si="177"/>
        <v>0</v>
      </c>
      <c r="L360" s="371">
        <f t="shared" si="178"/>
        <v>-8</v>
      </c>
      <c r="M360" s="310"/>
      <c r="N360" s="341">
        <f t="shared" si="179"/>
        <v>0</v>
      </c>
      <c r="P360" s="376" t="str">
        <f t="shared" si="180"/>
        <v xml:space="preserve"> </v>
      </c>
      <c r="Q360" s="376" t="str">
        <f t="shared" si="181"/>
        <v xml:space="preserve"> </v>
      </c>
      <c r="R360" s="376" t="str">
        <f t="shared" si="182"/>
        <v xml:space="preserve"> </v>
      </c>
      <c r="S360" s="376">
        <f t="shared" si="183"/>
        <v>1</v>
      </c>
      <c r="T360" s="374">
        <f t="shared" si="184"/>
        <v>0</v>
      </c>
      <c r="U360" s="373">
        <f t="shared" si="185"/>
        <v>0</v>
      </c>
      <c r="V360" s="374">
        <f t="shared" si="186"/>
        <v>41</v>
      </c>
      <c r="W360" s="310"/>
      <c r="X360" s="345">
        <f t="shared" si="187"/>
        <v>0</v>
      </c>
      <c r="Z360" s="385" t="str">
        <f t="shared" si="188"/>
        <v xml:space="preserve"> </v>
      </c>
      <c r="AA360" s="385" t="str">
        <f t="shared" si="189"/>
        <v>L</v>
      </c>
      <c r="AB360" s="385" t="str">
        <f t="shared" si="190"/>
        <v>C</v>
      </c>
      <c r="AC360" s="385">
        <f t="shared" si="191"/>
        <v>8</v>
      </c>
      <c r="AD360" s="382">
        <f t="shared" si="192"/>
        <v>8</v>
      </c>
      <c r="AE360" s="381">
        <f t="shared" si="193"/>
        <v>0</v>
      </c>
      <c r="AF360" s="382">
        <f t="shared" si="194"/>
        <v>49</v>
      </c>
      <c r="AG360" s="310"/>
      <c r="AH360" s="338">
        <f t="shared" ref="AH360" si="295">IF($B360=0,0,IF(ISEVEN($B360),"E","O"))</f>
        <v>0</v>
      </c>
      <c r="AJ360" s="380" t="str">
        <f t="shared" si="195"/>
        <v xml:space="preserve"> </v>
      </c>
      <c r="AK360" s="380" t="str">
        <f t="shared" si="196"/>
        <v xml:space="preserve"> </v>
      </c>
      <c r="AL360" s="380" t="str">
        <f t="shared" si="197"/>
        <v xml:space="preserve"> </v>
      </c>
      <c r="AM360" s="380">
        <f t="shared" si="198"/>
        <v>20</v>
      </c>
      <c r="AN360" s="378">
        <f t="shared" si="199"/>
        <v>0</v>
      </c>
      <c r="AO360" s="377">
        <f t="shared" si="200"/>
        <v>0</v>
      </c>
      <c r="AP360" s="378">
        <f t="shared" si="201"/>
        <v>-116</v>
      </c>
      <c r="AQ360" s="306"/>
      <c r="AR360" s="306"/>
    </row>
    <row r="361" spans="1:44">
      <c r="A361" s="327">
        <f t="shared" si="239"/>
        <v>351</v>
      </c>
      <c r="B361" s="328">
        <f>Data!B361</f>
        <v>33</v>
      </c>
      <c r="D361" s="334">
        <f t="shared" ref="D361" si="296">IF(AND(B361&gt;0,B361&lt;=12),1,IF(AND(B361&gt;12,B361&lt;=24),2,IF(AND(B361&gt;24,B361&lt;=36),3,0)))</f>
        <v>3</v>
      </c>
      <c r="E361" s="370"/>
      <c r="F361" s="372" t="str">
        <f t="shared" si="172"/>
        <v>T</v>
      </c>
      <c r="G361" s="372" t="str">
        <f t="shared" si="173"/>
        <v xml:space="preserve"> </v>
      </c>
      <c r="H361" s="372" t="str">
        <f t="shared" si="174"/>
        <v>B</v>
      </c>
      <c r="I361" s="372">
        <f t="shared" si="175"/>
        <v>1</v>
      </c>
      <c r="J361" s="371">
        <f t="shared" si="176"/>
        <v>1</v>
      </c>
      <c r="K361" s="370">
        <f t="shared" si="177"/>
        <v>0</v>
      </c>
      <c r="L361" s="371">
        <f t="shared" si="178"/>
        <v>-9</v>
      </c>
      <c r="M361" s="310"/>
      <c r="N361" s="341">
        <f t="shared" si="179"/>
        <v>3</v>
      </c>
      <c r="P361" s="376" t="str">
        <f t="shared" si="180"/>
        <v>T</v>
      </c>
      <c r="Q361" s="376" t="str">
        <f t="shared" si="181"/>
        <v xml:space="preserve"> </v>
      </c>
      <c r="R361" s="376">
        <f t="shared" si="182"/>
        <v>3</v>
      </c>
      <c r="S361" s="376">
        <f t="shared" si="183"/>
        <v>1</v>
      </c>
      <c r="T361" s="374">
        <f t="shared" si="184"/>
        <v>1</v>
      </c>
      <c r="U361" s="373">
        <f t="shared" si="185"/>
        <v>0</v>
      </c>
      <c r="V361" s="374">
        <f t="shared" si="186"/>
        <v>40</v>
      </c>
      <c r="W361" s="310"/>
      <c r="X361" s="345" t="str">
        <f t="shared" si="187"/>
        <v>C</v>
      </c>
      <c r="Z361" s="385" t="str">
        <f t="shared" si="188"/>
        <v xml:space="preserve"> </v>
      </c>
      <c r="AA361" s="385" t="str">
        <f t="shared" si="189"/>
        <v>W</v>
      </c>
      <c r="AB361" s="385" t="str">
        <f t="shared" si="190"/>
        <v xml:space="preserve"> </v>
      </c>
      <c r="AC361" s="385">
        <f t="shared" si="191"/>
        <v>1</v>
      </c>
      <c r="AD361" s="382">
        <f t="shared" si="192"/>
        <v>0</v>
      </c>
      <c r="AE361" s="381">
        <f t="shared" si="193"/>
        <v>24</v>
      </c>
      <c r="AF361" s="382">
        <f t="shared" si="194"/>
        <v>73</v>
      </c>
      <c r="AG361" s="310"/>
      <c r="AH361" s="338" t="str">
        <f t="shared" ref="AH361" si="297">IF($B361=0,0,INDEX($AS$12:$AT$47,$B361,2))</f>
        <v>B</v>
      </c>
      <c r="AJ361" s="380" t="str">
        <f t="shared" si="195"/>
        <v xml:space="preserve"> </v>
      </c>
      <c r="AK361" s="380" t="str">
        <f t="shared" si="196"/>
        <v xml:space="preserve"> </v>
      </c>
      <c r="AL361" s="380" t="str">
        <f t="shared" si="197"/>
        <v xml:space="preserve"> </v>
      </c>
      <c r="AM361" s="380">
        <f t="shared" si="198"/>
        <v>20</v>
      </c>
      <c r="AN361" s="378">
        <f t="shared" si="199"/>
        <v>0</v>
      </c>
      <c r="AO361" s="377">
        <f t="shared" si="200"/>
        <v>0</v>
      </c>
      <c r="AP361" s="378">
        <f t="shared" si="201"/>
        <v>-116</v>
      </c>
      <c r="AQ361" s="306"/>
      <c r="AR361" s="306"/>
    </row>
    <row r="362" spans="1:44">
      <c r="A362" s="327">
        <f t="shared" si="239"/>
        <v>352</v>
      </c>
      <c r="B362" s="328">
        <f>Data!B362</f>
        <v>2</v>
      </c>
      <c r="D362" s="334" t="str">
        <f t="shared" ref="D362" si="298">IF(B362=0,0,IF(MOD(B362,3)=1,"A",IF(MOD(B362,3)=2,"B","C")))</f>
        <v>B</v>
      </c>
      <c r="E362" s="370"/>
      <c r="F362" s="372" t="str">
        <f t="shared" si="172"/>
        <v xml:space="preserve"> </v>
      </c>
      <c r="G362" s="372" t="str">
        <f t="shared" si="173"/>
        <v>W</v>
      </c>
      <c r="H362" s="372" t="str">
        <f t="shared" si="174"/>
        <v xml:space="preserve"> </v>
      </c>
      <c r="I362" s="372">
        <f t="shared" si="175"/>
        <v>1</v>
      </c>
      <c r="J362" s="371">
        <f t="shared" si="176"/>
        <v>0</v>
      </c>
      <c r="K362" s="370">
        <f t="shared" si="177"/>
        <v>3</v>
      </c>
      <c r="L362" s="371">
        <f t="shared" si="178"/>
        <v>-6</v>
      </c>
      <c r="M362" s="310"/>
      <c r="N362" s="341">
        <f t="shared" si="179"/>
        <v>1</v>
      </c>
      <c r="P362" s="376" t="str">
        <f t="shared" si="180"/>
        <v xml:space="preserve"> </v>
      </c>
      <c r="Q362" s="376" t="str">
        <f t="shared" si="181"/>
        <v>L</v>
      </c>
      <c r="R362" s="376">
        <f t="shared" si="182"/>
        <v>2</v>
      </c>
      <c r="S362" s="376">
        <f t="shared" si="183"/>
        <v>2</v>
      </c>
      <c r="T362" s="374">
        <f t="shared" si="184"/>
        <v>2</v>
      </c>
      <c r="U362" s="373">
        <f t="shared" si="185"/>
        <v>0</v>
      </c>
      <c r="V362" s="374">
        <f t="shared" si="186"/>
        <v>38</v>
      </c>
      <c r="W362" s="310"/>
      <c r="X362" s="345" t="str">
        <f t="shared" si="187"/>
        <v>B</v>
      </c>
      <c r="Z362" s="385" t="str">
        <f t="shared" si="188"/>
        <v xml:space="preserve"> </v>
      </c>
      <c r="AA362" s="385" t="str">
        <f t="shared" si="189"/>
        <v xml:space="preserve"> </v>
      </c>
      <c r="AB362" s="385" t="str">
        <f t="shared" si="190"/>
        <v xml:space="preserve"> </v>
      </c>
      <c r="AC362" s="385">
        <f t="shared" si="191"/>
        <v>1</v>
      </c>
      <c r="AD362" s="382">
        <f t="shared" si="192"/>
        <v>0</v>
      </c>
      <c r="AE362" s="381">
        <f t="shared" si="193"/>
        <v>0</v>
      </c>
      <c r="AF362" s="382">
        <f t="shared" si="194"/>
        <v>73</v>
      </c>
      <c r="AG362" s="310"/>
      <c r="AH362" s="338" t="str">
        <f t="shared" ref="AH362" si="299">IF($B362=0,0,IF($B362&lt;=18,"L","H"))</f>
        <v>L</v>
      </c>
      <c r="AJ362" s="380" t="str">
        <f t="shared" si="195"/>
        <v>T</v>
      </c>
      <c r="AK362" s="380" t="str">
        <f t="shared" si="196"/>
        <v xml:space="preserve"> </v>
      </c>
      <c r="AL362" s="380" t="str">
        <f t="shared" si="197"/>
        <v>E</v>
      </c>
      <c r="AM362" s="380">
        <f t="shared" si="198"/>
        <v>20</v>
      </c>
      <c r="AN362" s="378">
        <f t="shared" si="199"/>
        <v>20</v>
      </c>
      <c r="AO362" s="377">
        <f t="shared" si="200"/>
        <v>0</v>
      </c>
      <c r="AP362" s="378">
        <f t="shared" si="201"/>
        <v>-136</v>
      </c>
      <c r="AQ362" s="306"/>
      <c r="AR362" s="306"/>
    </row>
    <row r="363" spans="1:44">
      <c r="A363" s="327">
        <f t="shared" si="239"/>
        <v>353</v>
      </c>
      <c r="B363" s="328">
        <f>Data!B363</f>
        <v>14</v>
      </c>
      <c r="D363" s="334">
        <f t="shared" ref="D363" si="300">IF(AND(B363&gt;0,B363&lt;=12),1,IF(AND(B363&gt;12,B363&lt;=24),2,IF(AND(B363&gt;24,B363&lt;=36),3,0)))</f>
        <v>2</v>
      </c>
      <c r="E363" s="370"/>
      <c r="F363" s="372" t="str">
        <f t="shared" si="172"/>
        <v xml:space="preserve"> </v>
      </c>
      <c r="G363" s="372" t="str">
        <f t="shared" si="173"/>
        <v xml:space="preserve"> </v>
      </c>
      <c r="H363" s="372" t="str">
        <f t="shared" si="174"/>
        <v xml:space="preserve"> </v>
      </c>
      <c r="I363" s="372">
        <f t="shared" si="175"/>
        <v>1</v>
      </c>
      <c r="J363" s="371">
        <f t="shared" si="176"/>
        <v>0</v>
      </c>
      <c r="K363" s="370">
        <f t="shared" si="177"/>
        <v>0</v>
      </c>
      <c r="L363" s="371">
        <f t="shared" si="178"/>
        <v>-6</v>
      </c>
      <c r="M363" s="310"/>
      <c r="N363" s="341">
        <f t="shared" si="179"/>
        <v>2</v>
      </c>
      <c r="P363" s="376" t="str">
        <f t="shared" si="180"/>
        <v xml:space="preserve"> </v>
      </c>
      <c r="Q363" s="376" t="str">
        <f t="shared" si="181"/>
        <v>W</v>
      </c>
      <c r="R363" s="376" t="str">
        <f t="shared" si="182"/>
        <v xml:space="preserve"> </v>
      </c>
      <c r="S363" s="376">
        <f t="shared" si="183"/>
        <v>1</v>
      </c>
      <c r="T363" s="374">
        <f t="shared" si="184"/>
        <v>0</v>
      </c>
      <c r="U363" s="373">
        <f t="shared" si="185"/>
        <v>6</v>
      </c>
      <c r="V363" s="374">
        <f t="shared" si="186"/>
        <v>44</v>
      </c>
      <c r="W363" s="310"/>
      <c r="X363" s="345" t="str">
        <f t="shared" si="187"/>
        <v>B</v>
      </c>
      <c r="Z363" s="385" t="str">
        <f t="shared" si="188"/>
        <v>T</v>
      </c>
      <c r="AA363" s="385" t="str">
        <f t="shared" si="189"/>
        <v xml:space="preserve"> </v>
      </c>
      <c r="AB363" s="385" t="str">
        <f t="shared" si="190"/>
        <v>C</v>
      </c>
      <c r="AC363" s="385">
        <f t="shared" si="191"/>
        <v>1</v>
      </c>
      <c r="AD363" s="382">
        <f t="shared" si="192"/>
        <v>1</v>
      </c>
      <c r="AE363" s="381">
        <f t="shared" si="193"/>
        <v>0</v>
      </c>
      <c r="AF363" s="382">
        <f t="shared" si="194"/>
        <v>72</v>
      </c>
      <c r="AG363" s="310"/>
      <c r="AH363" s="338" t="str">
        <f t="shared" ref="AH363" si="301">IF($B363=0,0,IF(ISEVEN($B363),"E","O"))</f>
        <v>E</v>
      </c>
      <c r="AJ363" s="380" t="str">
        <f t="shared" si="195"/>
        <v xml:space="preserve"> </v>
      </c>
      <c r="AK363" s="380" t="str">
        <f t="shared" si="196"/>
        <v>W</v>
      </c>
      <c r="AL363" s="380" t="str">
        <f t="shared" si="197"/>
        <v xml:space="preserve"> </v>
      </c>
      <c r="AM363" s="380">
        <f t="shared" si="198"/>
        <v>19</v>
      </c>
      <c r="AN363" s="378">
        <f t="shared" si="199"/>
        <v>0</v>
      </c>
      <c r="AO363" s="377">
        <f t="shared" si="200"/>
        <v>40</v>
      </c>
      <c r="AP363" s="378">
        <f t="shared" si="201"/>
        <v>-96</v>
      </c>
      <c r="AQ363" s="306"/>
      <c r="AR363" s="306"/>
    </row>
    <row r="364" spans="1:44">
      <c r="A364" s="327">
        <f t="shared" si="239"/>
        <v>354</v>
      </c>
      <c r="B364" s="328">
        <f>Data!B364</f>
        <v>9</v>
      </c>
      <c r="D364" s="334" t="str">
        <f t="shared" ref="D364" si="302">IF(B364=0,0,IF(MOD(B364,3)=1,"A",IF(MOD(B364,3)=2,"B","C")))</f>
        <v>C</v>
      </c>
      <c r="E364" s="370"/>
      <c r="F364" s="372" t="str">
        <f t="shared" si="172"/>
        <v xml:space="preserve"> </v>
      </c>
      <c r="G364" s="372" t="str">
        <f t="shared" si="173"/>
        <v xml:space="preserve"> </v>
      </c>
      <c r="H364" s="372" t="str">
        <f t="shared" si="174"/>
        <v xml:space="preserve"> </v>
      </c>
      <c r="I364" s="372">
        <f t="shared" si="175"/>
        <v>1</v>
      </c>
      <c r="J364" s="371">
        <f t="shared" si="176"/>
        <v>0</v>
      </c>
      <c r="K364" s="370">
        <f t="shared" si="177"/>
        <v>0</v>
      </c>
      <c r="L364" s="371">
        <f t="shared" si="178"/>
        <v>-6</v>
      </c>
      <c r="M364" s="310"/>
      <c r="N364" s="341">
        <f t="shared" si="179"/>
        <v>1</v>
      </c>
      <c r="P364" s="376" t="str">
        <f t="shared" si="180"/>
        <v xml:space="preserve"> </v>
      </c>
      <c r="Q364" s="376" t="str">
        <f t="shared" si="181"/>
        <v xml:space="preserve"> </v>
      </c>
      <c r="R364" s="376" t="str">
        <f t="shared" si="182"/>
        <v xml:space="preserve"> </v>
      </c>
      <c r="S364" s="376">
        <f t="shared" si="183"/>
        <v>1</v>
      </c>
      <c r="T364" s="374">
        <f t="shared" si="184"/>
        <v>0</v>
      </c>
      <c r="U364" s="373">
        <f t="shared" si="185"/>
        <v>0</v>
      </c>
      <c r="V364" s="374">
        <f t="shared" si="186"/>
        <v>44</v>
      </c>
      <c r="W364" s="310"/>
      <c r="X364" s="345" t="str">
        <f t="shared" si="187"/>
        <v>C</v>
      </c>
      <c r="Z364" s="385" t="str">
        <f t="shared" si="188"/>
        <v xml:space="preserve"> </v>
      </c>
      <c r="AA364" s="385" t="str">
        <f t="shared" si="189"/>
        <v>W</v>
      </c>
      <c r="AB364" s="385" t="str">
        <f t="shared" si="190"/>
        <v xml:space="preserve"> </v>
      </c>
      <c r="AC364" s="385">
        <f t="shared" si="191"/>
        <v>1</v>
      </c>
      <c r="AD364" s="382">
        <f t="shared" si="192"/>
        <v>0</v>
      </c>
      <c r="AE364" s="381">
        <f t="shared" si="193"/>
        <v>3</v>
      </c>
      <c r="AF364" s="382">
        <f t="shared" si="194"/>
        <v>75</v>
      </c>
      <c r="AG364" s="310"/>
      <c r="AH364" s="338" t="str">
        <f t="shared" ref="AH364" si="303">IF($B364=0,0,INDEX($AS$12:$AT$47,$B364,2))</f>
        <v>R</v>
      </c>
      <c r="AJ364" s="380" t="str">
        <f t="shared" si="195"/>
        <v>T</v>
      </c>
      <c r="AK364" s="380" t="str">
        <f t="shared" si="196"/>
        <v xml:space="preserve"> </v>
      </c>
      <c r="AL364" s="380" t="str">
        <f t="shared" si="197"/>
        <v>H</v>
      </c>
      <c r="AM364" s="380">
        <f t="shared" si="198"/>
        <v>19</v>
      </c>
      <c r="AN364" s="378">
        <f t="shared" si="199"/>
        <v>19</v>
      </c>
      <c r="AO364" s="377">
        <f t="shared" si="200"/>
        <v>0</v>
      </c>
      <c r="AP364" s="378">
        <f t="shared" si="201"/>
        <v>-115</v>
      </c>
      <c r="AQ364" s="306"/>
      <c r="AR364" s="306"/>
    </row>
    <row r="365" spans="1:44">
      <c r="A365" s="327">
        <f t="shared" si="239"/>
        <v>355</v>
      </c>
      <c r="B365" s="328">
        <f>Data!B365</f>
        <v>6</v>
      </c>
      <c r="D365" s="334">
        <f t="shared" ref="D365" si="304">IF(AND(B365&gt;0,B365&lt;=12),1,IF(AND(B365&gt;12,B365&lt;=24),2,IF(AND(B365&gt;24,B365&lt;=36),3,0)))</f>
        <v>1</v>
      </c>
      <c r="E365" s="370"/>
      <c r="F365" s="372" t="str">
        <f t="shared" si="172"/>
        <v>T</v>
      </c>
      <c r="G365" s="372" t="str">
        <f t="shared" si="173"/>
        <v xml:space="preserve"> </v>
      </c>
      <c r="H365" s="372">
        <f t="shared" si="174"/>
        <v>0</v>
      </c>
      <c r="I365" s="372">
        <f t="shared" si="175"/>
        <v>1</v>
      </c>
      <c r="J365" s="371">
        <f t="shared" si="176"/>
        <v>1</v>
      </c>
      <c r="K365" s="370">
        <f t="shared" si="177"/>
        <v>0</v>
      </c>
      <c r="L365" s="371">
        <f t="shared" si="178"/>
        <v>-7</v>
      </c>
      <c r="M365" s="310"/>
      <c r="N365" s="341">
        <f t="shared" si="179"/>
        <v>1</v>
      </c>
      <c r="P365" s="376" t="str">
        <f t="shared" si="180"/>
        <v>T</v>
      </c>
      <c r="Q365" s="376" t="str">
        <f t="shared" si="181"/>
        <v xml:space="preserve"> </v>
      </c>
      <c r="R365" s="376">
        <f t="shared" si="182"/>
        <v>0</v>
      </c>
      <c r="S365" s="376">
        <f t="shared" si="183"/>
        <v>1</v>
      </c>
      <c r="T365" s="374">
        <f t="shared" si="184"/>
        <v>1</v>
      </c>
      <c r="U365" s="373">
        <f t="shared" si="185"/>
        <v>0</v>
      </c>
      <c r="V365" s="374">
        <f t="shared" si="186"/>
        <v>43</v>
      </c>
      <c r="W365" s="310"/>
      <c r="X365" s="345" t="str">
        <f t="shared" si="187"/>
        <v>C</v>
      </c>
      <c r="Z365" s="385" t="str">
        <f t="shared" si="188"/>
        <v>T</v>
      </c>
      <c r="AA365" s="385" t="str">
        <f t="shared" si="189"/>
        <v xml:space="preserve"> </v>
      </c>
      <c r="AB365" s="385">
        <f t="shared" si="190"/>
        <v>0</v>
      </c>
      <c r="AC365" s="385">
        <f t="shared" si="191"/>
        <v>1</v>
      </c>
      <c r="AD365" s="382">
        <f t="shared" si="192"/>
        <v>1</v>
      </c>
      <c r="AE365" s="381">
        <f t="shared" si="193"/>
        <v>0</v>
      </c>
      <c r="AF365" s="382">
        <f t="shared" si="194"/>
        <v>74</v>
      </c>
      <c r="AG365" s="310"/>
      <c r="AH365" s="338" t="str">
        <f t="shared" ref="AH365" si="305">IF($B365=0,0,IF($B365&lt;=18,"L","H"))</f>
        <v>L</v>
      </c>
      <c r="AJ365" s="380" t="str">
        <f t="shared" si="195"/>
        <v xml:space="preserve"> </v>
      </c>
      <c r="AK365" s="380" t="str">
        <f t="shared" si="196"/>
        <v>L</v>
      </c>
      <c r="AL365" s="380">
        <f t="shared" si="197"/>
        <v>0</v>
      </c>
      <c r="AM365" s="380">
        <f t="shared" si="198"/>
        <v>20</v>
      </c>
      <c r="AN365" s="378">
        <f t="shared" si="199"/>
        <v>20</v>
      </c>
      <c r="AO365" s="377">
        <f t="shared" si="200"/>
        <v>0</v>
      </c>
      <c r="AP365" s="378">
        <f t="shared" si="201"/>
        <v>-135</v>
      </c>
      <c r="AQ365" s="306"/>
      <c r="AR365" s="306"/>
    </row>
    <row r="366" spans="1:44">
      <c r="A366" s="327">
        <f t="shared" si="239"/>
        <v>356</v>
      </c>
      <c r="B366" s="328">
        <f>Data!B366</f>
        <v>15</v>
      </c>
      <c r="D366" s="334" t="str">
        <f t="shared" ref="D366" si="306">IF(B366=0,0,IF(MOD(B366,3)=1,"A",IF(MOD(B366,3)=2,"B","C")))</f>
        <v>C</v>
      </c>
      <c r="E366" s="370"/>
      <c r="F366" s="372" t="str">
        <f t="shared" si="172"/>
        <v xml:space="preserve"> </v>
      </c>
      <c r="G366" s="372" t="str">
        <f t="shared" si="173"/>
        <v>L</v>
      </c>
      <c r="H366" s="372">
        <f t="shared" si="174"/>
        <v>3</v>
      </c>
      <c r="I366" s="372">
        <f t="shared" si="175"/>
        <v>2</v>
      </c>
      <c r="J366" s="371">
        <f t="shared" si="176"/>
        <v>2</v>
      </c>
      <c r="K366" s="370">
        <f t="shared" si="177"/>
        <v>0</v>
      </c>
      <c r="L366" s="371">
        <f t="shared" si="178"/>
        <v>-9</v>
      </c>
      <c r="M366" s="310"/>
      <c r="N366" s="341">
        <f t="shared" si="179"/>
        <v>2</v>
      </c>
      <c r="P366" s="376" t="str">
        <f t="shared" si="180"/>
        <v xml:space="preserve"> </v>
      </c>
      <c r="Q366" s="376" t="str">
        <f t="shared" si="181"/>
        <v>L</v>
      </c>
      <c r="R366" s="376">
        <f t="shared" si="182"/>
        <v>3</v>
      </c>
      <c r="S366" s="376">
        <f t="shared" si="183"/>
        <v>2</v>
      </c>
      <c r="T366" s="374">
        <f t="shared" si="184"/>
        <v>2</v>
      </c>
      <c r="U366" s="373">
        <f t="shared" si="185"/>
        <v>0</v>
      </c>
      <c r="V366" s="374">
        <f t="shared" si="186"/>
        <v>41</v>
      </c>
      <c r="W366" s="310"/>
      <c r="X366" s="345" t="str">
        <f t="shared" si="187"/>
        <v>C</v>
      </c>
      <c r="Z366" s="385" t="str">
        <f t="shared" si="188"/>
        <v xml:space="preserve"> </v>
      </c>
      <c r="AA366" s="385" t="str">
        <f t="shared" si="189"/>
        <v>L</v>
      </c>
      <c r="AB366" s="385" t="str">
        <f t="shared" si="190"/>
        <v>C</v>
      </c>
      <c r="AC366" s="385">
        <f t="shared" si="191"/>
        <v>2</v>
      </c>
      <c r="AD366" s="382">
        <f t="shared" si="192"/>
        <v>2</v>
      </c>
      <c r="AE366" s="381">
        <f t="shared" si="193"/>
        <v>0</v>
      </c>
      <c r="AF366" s="382">
        <f t="shared" si="194"/>
        <v>72</v>
      </c>
      <c r="AG366" s="310"/>
      <c r="AH366" s="338" t="str">
        <f t="shared" ref="AH366" si="307">IF($B366=0,0,IF(ISEVEN($B366),"E","O"))</f>
        <v>O</v>
      </c>
      <c r="AJ366" s="380" t="str">
        <f t="shared" si="195"/>
        <v xml:space="preserve"> </v>
      </c>
      <c r="AK366" s="380" t="str">
        <f t="shared" si="196"/>
        <v>L</v>
      </c>
      <c r="AL366" s="380" t="str">
        <f t="shared" si="197"/>
        <v>B</v>
      </c>
      <c r="AM366" s="380">
        <f t="shared" si="198"/>
        <v>21</v>
      </c>
      <c r="AN366" s="378">
        <f t="shared" si="199"/>
        <v>21</v>
      </c>
      <c r="AO366" s="377">
        <f t="shared" si="200"/>
        <v>0</v>
      </c>
      <c r="AP366" s="378">
        <f t="shared" si="201"/>
        <v>-156</v>
      </c>
      <c r="AQ366" s="306"/>
      <c r="AR366" s="306"/>
    </row>
    <row r="367" spans="1:44">
      <c r="A367" s="327">
        <f t="shared" si="239"/>
        <v>357</v>
      </c>
      <c r="B367" s="328">
        <f>Data!B367</f>
        <v>34</v>
      </c>
      <c r="D367" s="334">
        <f t="shared" ref="D367" si="308">IF(AND(B367&gt;0,B367&lt;=12),1,IF(AND(B367&gt;12,B367&lt;=24),2,IF(AND(B367&gt;24,B367&lt;=36),3,0)))</f>
        <v>3</v>
      </c>
      <c r="E367" s="370"/>
      <c r="F367" s="372" t="str">
        <f t="shared" si="172"/>
        <v xml:space="preserve"> </v>
      </c>
      <c r="G367" s="372" t="str">
        <f t="shared" si="173"/>
        <v>W</v>
      </c>
      <c r="H367" s="372" t="str">
        <f t="shared" si="174"/>
        <v xml:space="preserve"> </v>
      </c>
      <c r="I367" s="372">
        <f t="shared" si="175"/>
        <v>1</v>
      </c>
      <c r="J367" s="371">
        <f t="shared" si="176"/>
        <v>0</v>
      </c>
      <c r="K367" s="370">
        <f t="shared" si="177"/>
        <v>6</v>
      </c>
      <c r="L367" s="371">
        <f t="shared" si="178"/>
        <v>-3</v>
      </c>
      <c r="M367" s="310"/>
      <c r="N367" s="341">
        <f t="shared" si="179"/>
        <v>3</v>
      </c>
      <c r="P367" s="376" t="str">
        <f t="shared" si="180"/>
        <v xml:space="preserve"> </v>
      </c>
      <c r="Q367" s="376" t="str">
        <f t="shared" si="181"/>
        <v>W</v>
      </c>
      <c r="R367" s="376" t="str">
        <f t="shared" si="182"/>
        <v xml:space="preserve"> </v>
      </c>
      <c r="S367" s="376">
        <f t="shared" si="183"/>
        <v>1</v>
      </c>
      <c r="T367" s="374">
        <f t="shared" si="184"/>
        <v>0</v>
      </c>
      <c r="U367" s="373">
        <f t="shared" si="185"/>
        <v>6</v>
      </c>
      <c r="V367" s="374">
        <f t="shared" si="186"/>
        <v>47</v>
      </c>
      <c r="W367" s="310"/>
      <c r="X367" s="345" t="str">
        <f t="shared" si="187"/>
        <v>A</v>
      </c>
      <c r="Z367" s="385" t="str">
        <f t="shared" si="188"/>
        <v xml:space="preserve"> </v>
      </c>
      <c r="AA367" s="385" t="str">
        <f t="shared" si="189"/>
        <v>L</v>
      </c>
      <c r="AB367" s="385" t="str">
        <f t="shared" si="190"/>
        <v>B</v>
      </c>
      <c r="AC367" s="385">
        <f t="shared" si="191"/>
        <v>3</v>
      </c>
      <c r="AD367" s="382">
        <f t="shared" si="192"/>
        <v>3</v>
      </c>
      <c r="AE367" s="381">
        <f t="shared" si="193"/>
        <v>0</v>
      </c>
      <c r="AF367" s="382">
        <f t="shared" si="194"/>
        <v>69</v>
      </c>
      <c r="AG367" s="310"/>
      <c r="AH367" s="338" t="str">
        <f t="shared" ref="AH367" si="309">IF($B367=0,0,INDEX($AS$12:$AT$47,$B367,2))</f>
        <v>R</v>
      </c>
      <c r="AJ367" s="380" t="str">
        <f t="shared" si="195"/>
        <v xml:space="preserve"> </v>
      </c>
      <c r="AK367" s="380" t="str">
        <f t="shared" si="196"/>
        <v>L</v>
      </c>
      <c r="AL367" s="380" t="str">
        <f t="shared" si="197"/>
        <v>L</v>
      </c>
      <c r="AM367" s="380">
        <f t="shared" si="198"/>
        <v>22</v>
      </c>
      <c r="AN367" s="378">
        <f t="shared" si="199"/>
        <v>22</v>
      </c>
      <c r="AO367" s="377">
        <f t="shared" si="200"/>
        <v>0</v>
      </c>
      <c r="AP367" s="378">
        <f t="shared" si="201"/>
        <v>-178</v>
      </c>
      <c r="AQ367" s="306"/>
      <c r="AR367" s="306"/>
    </row>
    <row r="368" spans="1:44">
      <c r="A368" s="327">
        <f t="shared" si="239"/>
        <v>358</v>
      </c>
      <c r="B368" s="328">
        <f>Data!B368</f>
        <v>34</v>
      </c>
      <c r="D368" s="334" t="str">
        <f t="shared" ref="D368" si="310">IF(B368=0,0,IF(MOD(B368,3)=1,"A",IF(MOD(B368,3)=2,"B","C")))</f>
        <v>A</v>
      </c>
      <c r="E368" s="370"/>
      <c r="F368" s="372" t="str">
        <f t="shared" si="172"/>
        <v>T</v>
      </c>
      <c r="G368" s="372" t="str">
        <f t="shared" si="173"/>
        <v xml:space="preserve"> </v>
      </c>
      <c r="H368" s="372">
        <f t="shared" si="174"/>
        <v>2</v>
      </c>
      <c r="I368" s="372">
        <f t="shared" si="175"/>
        <v>1</v>
      </c>
      <c r="J368" s="371">
        <f t="shared" si="176"/>
        <v>1</v>
      </c>
      <c r="K368" s="370">
        <f t="shared" si="177"/>
        <v>0</v>
      </c>
      <c r="L368" s="371">
        <f t="shared" si="178"/>
        <v>-4</v>
      </c>
      <c r="M368" s="310"/>
      <c r="N368" s="341">
        <f t="shared" si="179"/>
        <v>3</v>
      </c>
      <c r="P368" s="376" t="str">
        <f t="shared" si="180"/>
        <v>T</v>
      </c>
      <c r="Q368" s="376" t="str">
        <f t="shared" si="181"/>
        <v xml:space="preserve"> </v>
      </c>
      <c r="R368" s="376">
        <f t="shared" si="182"/>
        <v>2</v>
      </c>
      <c r="S368" s="376">
        <f t="shared" si="183"/>
        <v>1</v>
      </c>
      <c r="T368" s="374">
        <f t="shared" si="184"/>
        <v>1</v>
      </c>
      <c r="U368" s="373">
        <f t="shared" si="185"/>
        <v>0</v>
      </c>
      <c r="V368" s="374">
        <f t="shared" si="186"/>
        <v>46</v>
      </c>
      <c r="W368" s="310"/>
      <c r="X368" s="345" t="str">
        <f t="shared" si="187"/>
        <v>A</v>
      </c>
      <c r="Z368" s="385" t="str">
        <f t="shared" si="188"/>
        <v xml:space="preserve"> </v>
      </c>
      <c r="AA368" s="385" t="str">
        <f t="shared" si="189"/>
        <v>L</v>
      </c>
      <c r="AB368" s="385" t="str">
        <f t="shared" si="190"/>
        <v>B</v>
      </c>
      <c r="AC368" s="385">
        <f t="shared" si="191"/>
        <v>4</v>
      </c>
      <c r="AD368" s="382">
        <f t="shared" si="192"/>
        <v>4</v>
      </c>
      <c r="AE368" s="381">
        <f t="shared" si="193"/>
        <v>0</v>
      </c>
      <c r="AF368" s="382">
        <f t="shared" si="194"/>
        <v>65</v>
      </c>
      <c r="AG368" s="310"/>
      <c r="AH368" s="338" t="str">
        <f t="shared" ref="AH368" si="311">IF($B368=0,0,IF($B368&lt;=18,"L","H"))</f>
        <v>H</v>
      </c>
      <c r="AJ368" s="380" t="str">
        <f t="shared" si="195"/>
        <v xml:space="preserve"> </v>
      </c>
      <c r="AK368" s="380" t="str">
        <f t="shared" si="196"/>
        <v>L</v>
      </c>
      <c r="AL368" s="380" t="str">
        <f t="shared" si="197"/>
        <v>E</v>
      </c>
      <c r="AM368" s="380">
        <f t="shared" si="198"/>
        <v>23</v>
      </c>
      <c r="AN368" s="378">
        <f t="shared" si="199"/>
        <v>23</v>
      </c>
      <c r="AO368" s="377">
        <f t="shared" si="200"/>
        <v>0</v>
      </c>
      <c r="AP368" s="378">
        <f t="shared" si="201"/>
        <v>-201</v>
      </c>
      <c r="AQ368" s="306"/>
      <c r="AR368" s="306"/>
    </row>
    <row r="369" spans="1:44">
      <c r="A369" s="327">
        <f t="shared" si="239"/>
        <v>359</v>
      </c>
      <c r="B369" s="328">
        <f>Data!B369</f>
        <v>30</v>
      </c>
      <c r="D369" s="334">
        <f t="shared" ref="D369" si="312">IF(AND(B369&gt;0,B369&lt;=12),1,IF(AND(B369&gt;12,B369&lt;=24),2,IF(AND(B369&gt;24,B369&lt;=36),3,0)))</f>
        <v>3</v>
      </c>
      <c r="E369" s="370"/>
      <c r="F369" s="372" t="str">
        <f t="shared" si="172"/>
        <v xml:space="preserve"> </v>
      </c>
      <c r="G369" s="372" t="str">
        <f t="shared" si="173"/>
        <v>L</v>
      </c>
      <c r="H369" s="372" t="str">
        <f t="shared" si="174"/>
        <v>C</v>
      </c>
      <c r="I369" s="372">
        <f t="shared" si="175"/>
        <v>2</v>
      </c>
      <c r="J369" s="371">
        <f t="shared" si="176"/>
        <v>2</v>
      </c>
      <c r="K369" s="370">
        <f t="shared" si="177"/>
        <v>0</v>
      </c>
      <c r="L369" s="371">
        <f t="shared" si="178"/>
        <v>-6</v>
      </c>
      <c r="M369" s="310"/>
      <c r="N369" s="341">
        <f t="shared" si="179"/>
        <v>3</v>
      </c>
      <c r="P369" s="376" t="str">
        <f t="shared" si="180"/>
        <v xml:space="preserve"> </v>
      </c>
      <c r="Q369" s="376" t="str">
        <f t="shared" si="181"/>
        <v>L</v>
      </c>
      <c r="R369" s="376">
        <f t="shared" si="182"/>
        <v>1</v>
      </c>
      <c r="S369" s="376">
        <f t="shared" si="183"/>
        <v>2</v>
      </c>
      <c r="T369" s="374">
        <f t="shared" si="184"/>
        <v>2</v>
      </c>
      <c r="U369" s="373">
        <f t="shared" si="185"/>
        <v>0</v>
      </c>
      <c r="V369" s="374">
        <f t="shared" si="186"/>
        <v>44</v>
      </c>
      <c r="W369" s="310"/>
      <c r="X369" s="345" t="str">
        <f t="shared" si="187"/>
        <v>C</v>
      </c>
      <c r="Z369" s="385" t="str">
        <f t="shared" si="188"/>
        <v xml:space="preserve"> </v>
      </c>
      <c r="AA369" s="385" t="str">
        <f t="shared" si="189"/>
        <v>L</v>
      </c>
      <c r="AB369" s="385" t="str">
        <f t="shared" si="190"/>
        <v>C</v>
      </c>
      <c r="AC369" s="385">
        <f t="shared" si="191"/>
        <v>5</v>
      </c>
      <c r="AD369" s="382">
        <f t="shared" si="192"/>
        <v>5</v>
      </c>
      <c r="AE369" s="381">
        <f t="shared" si="193"/>
        <v>0</v>
      </c>
      <c r="AF369" s="382">
        <f t="shared" si="194"/>
        <v>60</v>
      </c>
      <c r="AG369" s="310"/>
      <c r="AH369" s="338" t="str">
        <f t="shared" ref="AH369" si="313">IF($B369=0,0,IF(ISEVEN($B369),"E","O"))</f>
        <v>E</v>
      </c>
      <c r="AJ369" s="380" t="str">
        <f t="shared" si="195"/>
        <v xml:space="preserve"> </v>
      </c>
      <c r="AK369" s="380" t="str">
        <f t="shared" si="196"/>
        <v>W</v>
      </c>
      <c r="AL369" s="380" t="str">
        <f t="shared" si="197"/>
        <v xml:space="preserve"> </v>
      </c>
      <c r="AM369" s="380">
        <f t="shared" si="198"/>
        <v>22</v>
      </c>
      <c r="AN369" s="378">
        <f t="shared" si="199"/>
        <v>0</v>
      </c>
      <c r="AO369" s="377">
        <f t="shared" si="200"/>
        <v>46</v>
      </c>
      <c r="AP369" s="378">
        <f t="shared" si="201"/>
        <v>-155</v>
      </c>
      <c r="AQ369" s="306"/>
      <c r="AR369" s="306"/>
    </row>
    <row r="370" spans="1:44">
      <c r="A370" s="327">
        <f t="shared" si="239"/>
        <v>360</v>
      </c>
      <c r="B370" s="328">
        <f>Data!B370</f>
        <v>6</v>
      </c>
      <c r="D370" s="334" t="str">
        <f t="shared" ref="D370" si="314">IF(B370=0,0,IF(MOD(B370,3)=1,"A",IF(MOD(B370,3)=2,"B","C")))</f>
        <v>C</v>
      </c>
      <c r="E370" s="370"/>
      <c r="F370" s="372" t="str">
        <f t="shared" si="172"/>
        <v xml:space="preserve"> </v>
      </c>
      <c r="G370" s="372" t="str">
        <f t="shared" si="173"/>
        <v>W</v>
      </c>
      <c r="H370" s="372" t="str">
        <f t="shared" si="174"/>
        <v xml:space="preserve"> </v>
      </c>
      <c r="I370" s="372">
        <f t="shared" si="175"/>
        <v>1</v>
      </c>
      <c r="J370" s="371">
        <f t="shared" si="176"/>
        <v>0</v>
      </c>
      <c r="K370" s="370">
        <f t="shared" si="177"/>
        <v>6</v>
      </c>
      <c r="L370" s="371">
        <f t="shared" si="178"/>
        <v>0</v>
      </c>
      <c r="M370" s="310"/>
      <c r="N370" s="341">
        <f t="shared" si="179"/>
        <v>1</v>
      </c>
      <c r="P370" s="376" t="str">
        <f t="shared" si="180"/>
        <v xml:space="preserve"> </v>
      </c>
      <c r="Q370" s="376" t="str">
        <f t="shared" si="181"/>
        <v>W</v>
      </c>
      <c r="R370" s="376" t="str">
        <f t="shared" si="182"/>
        <v xml:space="preserve"> </v>
      </c>
      <c r="S370" s="376">
        <f t="shared" si="183"/>
        <v>1</v>
      </c>
      <c r="T370" s="374">
        <f t="shared" si="184"/>
        <v>0</v>
      </c>
      <c r="U370" s="373">
        <f t="shared" si="185"/>
        <v>6</v>
      </c>
      <c r="V370" s="374">
        <f t="shared" si="186"/>
        <v>50</v>
      </c>
      <c r="W370" s="310"/>
      <c r="X370" s="345" t="str">
        <f t="shared" si="187"/>
        <v>C</v>
      </c>
      <c r="Z370" s="385" t="str">
        <f t="shared" si="188"/>
        <v xml:space="preserve"> </v>
      </c>
      <c r="AA370" s="385" t="str">
        <f t="shared" si="189"/>
        <v>W</v>
      </c>
      <c r="AB370" s="385" t="str">
        <f t="shared" si="190"/>
        <v xml:space="preserve"> </v>
      </c>
      <c r="AC370" s="385">
        <f t="shared" si="191"/>
        <v>1</v>
      </c>
      <c r="AD370" s="382">
        <f t="shared" si="192"/>
        <v>0</v>
      </c>
      <c r="AE370" s="381">
        <f t="shared" si="193"/>
        <v>15</v>
      </c>
      <c r="AF370" s="382">
        <f t="shared" si="194"/>
        <v>75</v>
      </c>
      <c r="AG370" s="310"/>
      <c r="AH370" s="338" t="str">
        <f t="shared" ref="AH370" si="315">IF($B370=0,0,INDEX($AS$12:$AT$47,$B370,2))</f>
        <v>B</v>
      </c>
      <c r="AJ370" s="380" t="str">
        <f t="shared" si="195"/>
        <v>T</v>
      </c>
      <c r="AK370" s="380" t="str">
        <f t="shared" si="196"/>
        <v xml:space="preserve"> </v>
      </c>
      <c r="AL370" s="380" t="str">
        <f t="shared" si="197"/>
        <v>L</v>
      </c>
      <c r="AM370" s="380">
        <f t="shared" si="198"/>
        <v>22</v>
      </c>
      <c r="AN370" s="378">
        <f t="shared" si="199"/>
        <v>22</v>
      </c>
      <c r="AO370" s="377">
        <f t="shared" si="200"/>
        <v>0</v>
      </c>
      <c r="AP370" s="378">
        <f t="shared" si="201"/>
        <v>-177</v>
      </c>
      <c r="AQ370" s="306"/>
      <c r="AR370" s="306"/>
    </row>
    <row r="371" spans="1:44">
      <c r="A371" s="327">
        <f t="shared" si="239"/>
        <v>361</v>
      </c>
      <c r="B371" s="328">
        <f>Data!B371</f>
        <v>18</v>
      </c>
      <c r="D371" s="334">
        <f t="shared" ref="D371" si="316">IF(AND(B371&gt;0,B371&lt;=12),1,IF(AND(B371&gt;12,B371&lt;=24),2,IF(AND(B371&gt;24,B371&lt;=36),3,0)))</f>
        <v>2</v>
      </c>
      <c r="E371" s="370"/>
      <c r="F371" s="372" t="str">
        <f t="shared" si="172"/>
        <v>T</v>
      </c>
      <c r="G371" s="372" t="str">
        <f t="shared" si="173"/>
        <v xml:space="preserve"> </v>
      </c>
      <c r="H371" s="372" t="str">
        <f t="shared" si="174"/>
        <v>C</v>
      </c>
      <c r="I371" s="372">
        <f t="shared" si="175"/>
        <v>1</v>
      </c>
      <c r="J371" s="371">
        <f t="shared" si="176"/>
        <v>1</v>
      </c>
      <c r="K371" s="370">
        <f t="shared" si="177"/>
        <v>0</v>
      </c>
      <c r="L371" s="371">
        <f t="shared" si="178"/>
        <v>-1</v>
      </c>
      <c r="M371" s="310"/>
      <c r="N371" s="341">
        <f t="shared" si="179"/>
        <v>2</v>
      </c>
      <c r="P371" s="376" t="str">
        <f t="shared" si="180"/>
        <v>T</v>
      </c>
      <c r="Q371" s="376" t="str">
        <f t="shared" si="181"/>
        <v xml:space="preserve"> </v>
      </c>
      <c r="R371" s="376">
        <f t="shared" si="182"/>
        <v>2</v>
      </c>
      <c r="S371" s="376">
        <f t="shared" si="183"/>
        <v>1</v>
      </c>
      <c r="T371" s="374">
        <f t="shared" si="184"/>
        <v>1</v>
      </c>
      <c r="U371" s="373">
        <f t="shared" si="185"/>
        <v>0</v>
      </c>
      <c r="V371" s="374">
        <f t="shared" si="186"/>
        <v>49</v>
      </c>
      <c r="W371" s="310"/>
      <c r="X371" s="345" t="str">
        <f t="shared" si="187"/>
        <v>C</v>
      </c>
      <c r="Z371" s="385" t="str">
        <f t="shared" si="188"/>
        <v xml:space="preserve"> </v>
      </c>
      <c r="AA371" s="385" t="str">
        <f t="shared" si="189"/>
        <v xml:space="preserve"> </v>
      </c>
      <c r="AB371" s="385" t="str">
        <f t="shared" si="190"/>
        <v xml:space="preserve"> </v>
      </c>
      <c r="AC371" s="385">
        <f t="shared" si="191"/>
        <v>1</v>
      </c>
      <c r="AD371" s="382">
        <f t="shared" si="192"/>
        <v>0</v>
      </c>
      <c r="AE371" s="381">
        <f t="shared" si="193"/>
        <v>0</v>
      </c>
      <c r="AF371" s="382">
        <f t="shared" si="194"/>
        <v>75</v>
      </c>
      <c r="AG371" s="310"/>
      <c r="AH371" s="338" t="str">
        <f t="shared" ref="AH371" si="317">IF($B371=0,0,IF($B371&lt;=18,"L","H"))</f>
        <v>L</v>
      </c>
      <c r="AJ371" s="380" t="str">
        <f t="shared" si="195"/>
        <v xml:space="preserve"> </v>
      </c>
      <c r="AK371" s="380" t="str">
        <f t="shared" si="196"/>
        <v>W</v>
      </c>
      <c r="AL371" s="380" t="str">
        <f t="shared" si="197"/>
        <v xml:space="preserve"> </v>
      </c>
      <c r="AM371" s="380">
        <f t="shared" si="198"/>
        <v>21</v>
      </c>
      <c r="AN371" s="378">
        <f t="shared" si="199"/>
        <v>0</v>
      </c>
      <c r="AO371" s="377">
        <f t="shared" si="200"/>
        <v>44</v>
      </c>
      <c r="AP371" s="378">
        <f t="shared" si="201"/>
        <v>-133</v>
      </c>
      <c r="AQ371" s="306"/>
      <c r="AR371" s="306"/>
    </row>
    <row r="372" spans="1:44">
      <c r="A372" s="327">
        <f t="shared" si="239"/>
        <v>362</v>
      </c>
      <c r="B372" s="328">
        <f>Data!B372</f>
        <v>21</v>
      </c>
      <c r="D372" s="334" t="str">
        <f t="shared" ref="D372" si="318">IF(B372=0,0,IF(MOD(B372,3)=1,"A",IF(MOD(B372,3)=2,"B","C")))</f>
        <v>C</v>
      </c>
      <c r="E372" s="370"/>
      <c r="F372" s="372" t="str">
        <f t="shared" si="172"/>
        <v xml:space="preserve"> </v>
      </c>
      <c r="G372" s="372" t="str">
        <f t="shared" si="173"/>
        <v>W</v>
      </c>
      <c r="H372" s="372" t="str">
        <f t="shared" si="174"/>
        <v xml:space="preserve"> </v>
      </c>
      <c r="I372" s="372">
        <f t="shared" si="175"/>
        <v>1</v>
      </c>
      <c r="J372" s="371">
        <f t="shared" si="176"/>
        <v>0</v>
      </c>
      <c r="K372" s="370">
        <f t="shared" si="177"/>
        <v>3</v>
      </c>
      <c r="L372" s="371">
        <f t="shared" si="178"/>
        <v>2</v>
      </c>
      <c r="M372" s="310"/>
      <c r="N372" s="341">
        <f t="shared" si="179"/>
        <v>2</v>
      </c>
      <c r="P372" s="376" t="str">
        <f t="shared" si="180"/>
        <v xml:space="preserve"> </v>
      </c>
      <c r="Q372" s="376" t="str">
        <f t="shared" si="181"/>
        <v>W</v>
      </c>
      <c r="R372" s="376" t="str">
        <f t="shared" si="182"/>
        <v xml:space="preserve"> </v>
      </c>
      <c r="S372" s="376">
        <f t="shared" si="183"/>
        <v>1</v>
      </c>
      <c r="T372" s="374">
        <f t="shared" si="184"/>
        <v>0</v>
      </c>
      <c r="U372" s="373">
        <f t="shared" si="185"/>
        <v>3</v>
      </c>
      <c r="V372" s="374">
        <f t="shared" si="186"/>
        <v>52</v>
      </c>
      <c r="W372" s="310"/>
      <c r="X372" s="345" t="str">
        <f t="shared" si="187"/>
        <v>C</v>
      </c>
      <c r="Z372" s="385" t="str">
        <f t="shared" si="188"/>
        <v xml:space="preserve"> </v>
      </c>
      <c r="AA372" s="385" t="str">
        <f t="shared" si="189"/>
        <v xml:space="preserve"> </v>
      </c>
      <c r="AB372" s="385" t="str">
        <f t="shared" si="190"/>
        <v xml:space="preserve"> </v>
      </c>
      <c r="AC372" s="385">
        <f t="shared" si="191"/>
        <v>1</v>
      </c>
      <c r="AD372" s="382">
        <f t="shared" si="192"/>
        <v>0</v>
      </c>
      <c r="AE372" s="381">
        <f t="shared" si="193"/>
        <v>0</v>
      </c>
      <c r="AF372" s="382">
        <f t="shared" si="194"/>
        <v>75</v>
      </c>
      <c r="AG372" s="310"/>
      <c r="AH372" s="338" t="str">
        <f t="shared" ref="AH372" si="319">IF($B372=0,0,IF(ISEVEN($B372),"E","O"))</f>
        <v>O</v>
      </c>
      <c r="AJ372" s="380" t="str">
        <f t="shared" si="195"/>
        <v xml:space="preserve"> </v>
      </c>
      <c r="AK372" s="380" t="str">
        <f t="shared" si="196"/>
        <v xml:space="preserve"> </v>
      </c>
      <c r="AL372" s="380" t="str">
        <f t="shared" si="197"/>
        <v xml:space="preserve"> </v>
      </c>
      <c r="AM372" s="380">
        <f t="shared" si="198"/>
        <v>21</v>
      </c>
      <c r="AN372" s="378">
        <f t="shared" si="199"/>
        <v>0</v>
      </c>
      <c r="AO372" s="377">
        <f t="shared" si="200"/>
        <v>0</v>
      </c>
      <c r="AP372" s="378">
        <f t="shared" si="201"/>
        <v>-133</v>
      </c>
      <c r="AQ372" s="306"/>
      <c r="AR372" s="306"/>
    </row>
    <row r="373" spans="1:44">
      <c r="A373" s="327">
        <f t="shared" si="239"/>
        <v>363</v>
      </c>
      <c r="B373" s="328">
        <f>Data!B373</f>
        <v>0</v>
      </c>
      <c r="D373" s="334">
        <f t="shared" ref="D373" si="320">IF(AND(B373&gt;0,B373&lt;=12),1,IF(AND(B373&gt;12,B373&lt;=24),2,IF(AND(B373&gt;24,B373&lt;=36),3,0)))</f>
        <v>0</v>
      </c>
      <c r="E373" s="370"/>
      <c r="F373" s="372" t="str">
        <f t="shared" si="172"/>
        <v xml:space="preserve"> </v>
      </c>
      <c r="G373" s="372" t="str">
        <f t="shared" si="173"/>
        <v xml:space="preserve"> </v>
      </c>
      <c r="H373" s="372" t="str">
        <f t="shared" si="174"/>
        <v xml:space="preserve"> </v>
      </c>
      <c r="I373" s="372">
        <f t="shared" si="175"/>
        <v>1</v>
      </c>
      <c r="J373" s="371">
        <f t="shared" si="176"/>
        <v>0</v>
      </c>
      <c r="K373" s="370">
        <f t="shared" si="177"/>
        <v>0</v>
      </c>
      <c r="L373" s="371">
        <f t="shared" si="178"/>
        <v>2</v>
      </c>
      <c r="M373" s="310"/>
      <c r="N373" s="341">
        <f t="shared" si="179"/>
        <v>0</v>
      </c>
      <c r="P373" s="376" t="str">
        <f t="shared" si="180"/>
        <v xml:space="preserve"> </v>
      </c>
      <c r="Q373" s="376" t="str">
        <f t="shared" si="181"/>
        <v xml:space="preserve"> </v>
      </c>
      <c r="R373" s="376" t="str">
        <f t="shared" si="182"/>
        <v xml:space="preserve"> </v>
      </c>
      <c r="S373" s="376">
        <f t="shared" si="183"/>
        <v>1</v>
      </c>
      <c r="T373" s="374">
        <f t="shared" si="184"/>
        <v>0</v>
      </c>
      <c r="U373" s="373">
        <f t="shared" si="185"/>
        <v>0</v>
      </c>
      <c r="V373" s="374">
        <f t="shared" si="186"/>
        <v>52</v>
      </c>
      <c r="W373" s="310"/>
      <c r="X373" s="345">
        <f t="shared" si="187"/>
        <v>0</v>
      </c>
      <c r="Z373" s="385" t="str">
        <f t="shared" si="188"/>
        <v xml:space="preserve"> </v>
      </c>
      <c r="AA373" s="385" t="str">
        <f t="shared" si="189"/>
        <v xml:space="preserve"> </v>
      </c>
      <c r="AB373" s="385" t="str">
        <f t="shared" si="190"/>
        <v xml:space="preserve"> </v>
      </c>
      <c r="AC373" s="385">
        <f t="shared" si="191"/>
        <v>1</v>
      </c>
      <c r="AD373" s="382">
        <f t="shared" si="192"/>
        <v>0</v>
      </c>
      <c r="AE373" s="381">
        <f t="shared" si="193"/>
        <v>0</v>
      </c>
      <c r="AF373" s="382">
        <f t="shared" si="194"/>
        <v>75</v>
      </c>
      <c r="AG373" s="310"/>
      <c r="AH373" s="338">
        <f t="shared" ref="AH373" si="321">IF($B373=0,0,INDEX($AS$12:$AT$47,$B373,2))</f>
        <v>0</v>
      </c>
      <c r="AJ373" s="380" t="str">
        <f t="shared" si="195"/>
        <v xml:space="preserve"> </v>
      </c>
      <c r="AK373" s="380" t="str">
        <f t="shared" si="196"/>
        <v xml:space="preserve"> </v>
      </c>
      <c r="AL373" s="380" t="str">
        <f t="shared" si="197"/>
        <v xml:space="preserve"> </v>
      </c>
      <c r="AM373" s="380">
        <f t="shared" si="198"/>
        <v>21</v>
      </c>
      <c r="AN373" s="378">
        <f t="shared" si="199"/>
        <v>0</v>
      </c>
      <c r="AO373" s="377">
        <f t="shared" si="200"/>
        <v>0</v>
      </c>
      <c r="AP373" s="378">
        <f t="shared" si="201"/>
        <v>-133</v>
      </c>
      <c r="AQ373" s="306"/>
      <c r="AR373" s="306"/>
    </row>
    <row r="374" spans="1:44">
      <c r="A374" s="327">
        <f t="shared" si="239"/>
        <v>364</v>
      </c>
      <c r="B374" s="328">
        <f>Data!B374</f>
        <v>24</v>
      </c>
      <c r="D374" s="334" t="str">
        <f t="shared" ref="D374" si="322">IF(B374=0,0,IF(MOD(B374,3)=1,"A",IF(MOD(B374,3)=2,"B","C")))</f>
        <v>C</v>
      </c>
      <c r="E374" s="370"/>
      <c r="F374" s="372" t="str">
        <f t="shared" si="172"/>
        <v>T</v>
      </c>
      <c r="G374" s="372" t="str">
        <f t="shared" si="173"/>
        <v xml:space="preserve"> </v>
      </c>
      <c r="H374" s="372">
        <f t="shared" si="174"/>
        <v>3</v>
      </c>
      <c r="I374" s="372">
        <f t="shared" si="175"/>
        <v>1</v>
      </c>
      <c r="J374" s="371">
        <f t="shared" si="176"/>
        <v>1</v>
      </c>
      <c r="K374" s="370">
        <f t="shared" si="177"/>
        <v>0</v>
      </c>
      <c r="L374" s="371">
        <f t="shared" si="178"/>
        <v>1</v>
      </c>
      <c r="M374" s="310"/>
      <c r="N374" s="341">
        <f t="shared" si="179"/>
        <v>2</v>
      </c>
      <c r="P374" s="376" t="str">
        <f t="shared" si="180"/>
        <v>T</v>
      </c>
      <c r="Q374" s="376" t="str">
        <f t="shared" si="181"/>
        <v xml:space="preserve"> </v>
      </c>
      <c r="R374" s="376">
        <f t="shared" si="182"/>
        <v>3</v>
      </c>
      <c r="S374" s="376">
        <f t="shared" si="183"/>
        <v>1</v>
      </c>
      <c r="T374" s="374">
        <f t="shared" si="184"/>
        <v>1</v>
      </c>
      <c r="U374" s="373">
        <f t="shared" si="185"/>
        <v>0</v>
      </c>
      <c r="V374" s="374">
        <f t="shared" si="186"/>
        <v>51</v>
      </c>
      <c r="W374" s="310"/>
      <c r="X374" s="345" t="str">
        <f t="shared" si="187"/>
        <v>C</v>
      </c>
      <c r="Z374" s="385" t="str">
        <f t="shared" si="188"/>
        <v>T</v>
      </c>
      <c r="AA374" s="385" t="str">
        <f t="shared" si="189"/>
        <v xml:space="preserve"> </v>
      </c>
      <c r="AB374" s="385" t="str">
        <f t="shared" si="190"/>
        <v>C</v>
      </c>
      <c r="AC374" s="385">
        <f t="shared" si="191"/>
        <v>1</v>
      </c>
      <c r="AD374" s="382">
        <f t="shared" si="192"/>
        <v>1</v>
      </c>
      <c r="AE374" s="381">
        <f t="shared" si="193"/>
        <v>0</v>
      </c>
      <c r="AF374" s="382">
        <f t="shared" si="194"/>
        <v>74</v>
      </c>
      <c r="AG374" s="310"/>
      <c r="AH374" s="338" t="str">
        <f t="shared" ref="AH374" si="323">IF($B374=0,0,IF($B374&lt;=18,"L","H"))</f>
        <v>H</v>
      </c>
      <c r="AJ374" s="380" t="str">
        <f t="shared" si="195"/>
        <v xml:space="preserve"> </v>
      </c>
      <c r="AK374" s="380" t="str">
        <f t="shared" si="196"/>
        <v xml:space="preserve"> </v>
      </c>
      <c r="AL374" s="380" t="str">
        <f t="shared" si="197"/>
        <v xml:space="preserve"> </v>
      </c>
      <c r="AM374" s="380">
        <f t="shared" si="198"/>
        <v>21</v>
      </c>
      <c r="AN374" s="378">
        <f t="shared" si="199"/>
        <v>0</v>
      </c>
      <c r="AO374" s="377">
        <f t="shared" si="200"/>
        <v>0</v>
      </c>
      <c r="AP374" s="378">
        <f t="shared" si="201"/>
        <v>-133</v>
      </c>
      <c r="AQ374" s="306"/>
      <c r="AR374" s="306"/>
    </row>
    <row r="375" spans="1:44">
      <c r="A375" s="327">
        <f t="shared" si="239"/>
        <v>365</v>
      </c>
      <c r="B375" s="328">
        <f>Data!B375</f>
        <v>16</v>
      </c>
      <c r="D375" s="334">
        <f t="shared" ref="D375" si="324">IF(AND(B375&gt;0,B375&lt;=12),1,IF(AND(B375&gt;12,B375&lt;=24),2,IF(AND(B375&gt;24,B375&lt;=36),3,0)))</f>
        <v>2</v>
      </c>
      <c r="E375" s="370"/>
      <c r="F375" s="372" t="str">
        <f t="shared" ref="F375:F438" si="325">IF(AND(D369&lt;&gt;D375,D369&lt;&gt;0,D375&lt;&gt;0,H374=" "),"T"," ")</f>
        <v xml:space="preserve"> </v>
      </c>
      <c r="G375" s="372" t="str">
        <f t="shared" ref="G375:G438" si="326">IF(H374=" "," ",IF(D375=H374,"W","L"))</f>
        <v>L</v>
      </c>
      <c r="H375" s="372" t="str">
        <f t="shared" ref="H375:H438" si="327">IF(OR(F375="T",G375="L"),D370," ")</f>
        <v>C</v>
      </c>
      <c r="I375" s="372">
        <f t="shared" ref="I375:I438" si="328">IF(G375=" ",I374,IF(G375="W",1,IF(G375="L",I374+1,I374)))</f>
        <v>2</v>
      </c>
      <c r="J375" s="371">
        <f t="shared" ref="J375:J438" si="329">IF(H375=" ",0,I375)</f>
        <v>2</v>
      </c>
      <c r="K375" s="370">
        <f t="shared" ref="K375:K438" si="330">IF(G375="W",J374*3,0)</f>
        <v>0</v>
      </c>
      <c r="L375" s="371">
        <f t="shared" ref="L375:L438" si="331">L374-J375+K375</f>
        <v>-1</v>
      </c>
      <c r="M375" s="310"/>
      <c r="N375" s="341">
        <f t="shared" ref="N375:N438" si="332">IF(AND(B375&gt;0,B375&lt;=12),1,IF(AND(B375&gt;12,B375&lt;=24),2,IF(AND(B375&gt;24,B375&lt;=36),3,0)))</f>
        <v>2</v>
      </c>
      <c r="P375" s="376" t="str">
        <f t="shared" ref="P375:P438" si="333">IF(AND(N369&lt;&gt;N375,N369&lt;&gt;0,N375&lt;&gt;0,R374=" "),"T"," ")</f>
        <v xml:space="preserve"> </v>
      </c>
      <c r="Q375" s="376" t="str">
        <f t="shared" ref="Q375:Q438" si="334">IF(R374=" "," ",IF(N375=R374,"W","L"))</f>
        <v>L</v>
      </c>
      <c r="R375" s="376">
        <f t="shared" ref="R375:R438" si="335">IF(OR(P375="T",Q375="L"),N370," ")</f>
        <v>1</v>
      </c>
      <c r="S375" s="376">
        <f t="shared" ref="S375:S438" si="336">IF(Q375=" ",S374,IF(Q375="W",1,IF(Q375="L",S374+1,S374)))</f>
        <v>2</v>
      </c>
      <c r="T375" s="374">
        <f t="shared" ref="T375:T438" si="337">IF(R375=" ",0,S375)</f>
        <v>2</v>
      </c>
      <c r="U375" s="373">
        <f t="shared" ref="U375:U438" si="338">IF(Q375="W",T374*3,0)</f>
        <v>0</v>
      </c>
      <c r="V375" s="374">
        <f t="shared" ref="V375:V438" si="339">V374-T375+U375</f>
        <v>49</v>
      </c>
      <c r="W375" s="310"/>
      <c r="X375" s="345" t="str">
        <f t="shared" ref="X375:X438" si="340">IF(B375=0,0,IF(MOD(B375,3)=1,"A",IF(MOD(B375,3)=2,"B","C")))</f>
        <v>A</v>
      </c>
      <c r="Z375" s="385" t="str">
        <f t="shared" ref="Z375:Z438" si="341">IF(AND(X369&lt;&gt;X375,X369&lt;&gt;0,X375&lt;&gt;0,AB374=" "),"T"," ")</f>
        <v xml:space="preserve"> </v>
      </c>
      <c r="AA375" s="385" t="str">
        <f t="shared" ref="AA375:AA438" si="342">IF(AB374=" "," ",IF(X375=AB374,"W","L"))</f>
        <v>L</v>
      </c>
      <c r="AB375" s="385" t="str">
        <f t="shared" ref="AB375:AB438" si="343">IF(OR(Z375="T",AA375="L"),X370," ")</f>
        <v>C</v>
      </c>
      <c r="AC375" s="385">
        <f t="shared" ref="AC375:AC438" si="344">IF(AA375=" ",AC374,IF(AA375="W",1,IF(AA375="L",AC374+1,AC374)))</f>
        <v>2</v>
      </c>
      <c r="AD375" s="382">
        <f t="shared" ref="AD375:AD438" si="345">IF(AB375=" ",0,AC375)</f>
        <v>2</v>
      </c>
      <c r="AE375" s="381">
        <f t="shared" ref="AE375:AE438" si="346">IF(AA375="W",AD374*3,0)</f>
        <v>0</v>
      </c>
      <c r="AF375" s="382">
        <f t="shared" ref="AF375:AF438" si="347">AF374-AD375+AE375</f>
        <v>72</v>
      </c>
      <c r="AG375" s="310"/>
      <c r="AH375" s="338" t="str">
        <f t="shared" ref="AH375" si="348">IF($B375=0,0,IF(ISEVEN($B375),"E","O"))</f>
        <v>E</v>
      </c>
      <c r="AJ375" s="380" t="str">
        <f t="shared" ref="AJ375:AJ438" si="349">IF(AND(AH369&lt;&gt;AH375,AH369&lt;&gt;0,AH375&lt;&gt;0,AL374=" "),"T"," ")</f>
        <v xml:space="preserve"> </v>
      </c>
      <c r="AK375" s="380" t="str">
        <f t="shared" ref="AK375:AK438" si="350">IF(AL374=" "," ",IF(AH375=AL374,"W","L"))</f>
        <v xml:space="preserve"> </v>
      </c>
      <c r="AL375" s="380" t="str">
        <f t="shared" ref="AL375:AL438" si="351">IF(OR(AJ375="T",AK375="L"),AH370," ")</f>
        <v xml:space="preserve"> </v>
      </c>
      <c r="AM375" s="380">
        <f t="shared" ref="AM375:AM438" si="352">IF(AK375=" ",AM374,IF(AND(AK375="W",AM374&gt;1),AM374-1,IF(AK375="L",AM374+1,AM374)))</f>
        <v>21</v>
      </c>
      <c r="AN375" s="378">
        <f t="shared" ref="AN375:AN438" si="353">IF(AL375=" ",0,AM375)</f>
        <v>0</v>
      </c>
      <c r="AO375" s="377">
        <f t="shared" ref="AO375:AO438" si="354">IF(AK375="W",AN374*2,0)</f>
        <v>0</v>
      </c>
      <c r="AP375" s="378">
        <f t="shared" ref="AP375:AP438" si="355">AP374-AN375+AO375</f>
        <v>-133</v>
      </c>
      <c r="AQ375" s="306"/>
      <c r="AR375" s="306"/>
    </row>
    <row r="376" spans="1:44">
      <c r="A376" s="327">
        <f t="shared" si="239"/>
        <v>366</v>
      </c>
      <c r="B376" s="328">
        <f>Data!B376</f>
        <v>25</v>
      </c>
      <c r="D376" s="334" t="str">
        <f t="shared" ref="D376" si="356">IF(B376=0,0,IF(MOD(B376,3)=1,"A",IF(MOD(B376,3)=2,"B","C")))</f>
        <v>A</v>
      </c>
      <c r="E376" s="370"/>
      <c r="F376" s="372" t="str">
        <f t="shared" si="325"/>
        <v xml:space="preserve"> </v>
      </c>
      <c r="G376" s="372" t="str">
        <f t="shared" si="326"/>
        <v>L</v>
      </c>
      <c r="H376" s="372">
        <f t="shared" si="327"/>
        <v>2</v>
      </c>
      <c r="I376" s="372">
        <f t="shared" si="328"/>
        <v>3</v>
      </c>
      <c r="J376" s="371">
        <f t="shared" si="329"/>
        <v>3</v>
      </c>
      <c r="K376" s="370">
        <f t="shared" si="330"/>
        <v>0</v>
      </c>
      <c r="L376" s="371">
        <f t="shared" si="331"/>
        <v>-4</v>
      </c>
      <c r="M376" s="310"/>
      <c r="N376" s="341">
        <f t="shared" si="332"/>
        <v>3</v>
      </c>
      <c r="P376" s="376" t="str">
        <f t="shared" si="333"/>
        <v xml:space="preserve"> </v>
      </c>
      <c r="Q376" s="376" t="str">
        <f t="shared" si="334"/>
        <v>L</v>
      </c>
      <c r="R376" s="376">
        <f t="shared" si="335"/>
        <v>2</v>
      </c>
      <c r="S376" s="376">
        <f t="shared" si="336"/>
        <v>3</v>
      </c>
      <c r="T376" s="374">
        <f t="shared" si="337"/>
        <v>3</v>
      </c>
      <c r="U376" s="373">
        <f t="shared" si="338"/>
        <v>0</v>
      </c>
      <c r="V376" s="374">
        <f t="shared" si="339"/>
        <v>46</v>
      </c>
      <c r="W376" s="310"/>
      <c r="X376" s="345" t="str">
        <f t="shared" si="340"/>
        <v>A</v>
      </c>
      <c r="Z376" s="385" t="str">
        <f t="shared" si="341"/>
        <v xml:space="preserve"> </v>
      </c>
      <c r="AA376" s="385" t="str">
        <f t="shared" si="342"/>
        <v>L</v>
      </c>
      <c r="AB376" s="385" t="str">
        <f t="shared" si="343"/>
        <v>C</v>
      </c>
      <c r="AC376" s="385">
        <f t="shared" si="344"/>
        <v>3</v>
      </c>
      <c r="AD376" s="382">
        <f t="shared" si="345"/>
        <v>3</v>
      </c>
      <c r="AE376" s="381">
        <f t="shared" si="346"/>
        <v>0</v>
      </c>
      <c r="AF376" s="382">
        <f t="shared" si="347"/>
        <v>69</v>
      </c>
      <c r="AG376" s="310"/>
      <c r="AH376" s="338" t="str">
        <f t="shared" ref="AH376" si="357">IF($B376=0,0,INDEX($AS$12:$AT$47,$B376,2))</f>
        <v>R</v>
      </c>
      <c r="AJ376" s="380" t="str">
        <f t="shared" si="349"/>
        <v>T</v>
      </c>
      <c r="AK376" s="380" t="str">
        <f t="shared" si="350"/>
        <v xml:space="preserve"> </v>
      </c>
      <c r="AL376" s="380" t="str">
        <f t="shared" si="351"/>
        <v>L</v>
      </c>
      <c r="AM376" s="380">
        <f t="shared" si="352"/>
        <v>21</v>
      </c>
      <c r="AN376" s="378">
        <f t="shared" si="353"/>
        <v>21</v>
      </c>
      <c r="AO376" s="377">
        <f t="shared" si="354"/>
        <v>0</v>
      </c>
      <c r="AP376" s="378">
        <f t="shared" si="355"/>
        <v>-154</v>
      </c>
      <c r="AQ376" s="306"/>
      <c r="AR376" s="306"/>
    </row>
    <row r="377" spans="1:44">
      <c r="A377" s="327">
        <f t="shared" si="239"/>
        <v>367</v>
      </c>
      <c r="B377" s="328">
        <f>Data!B377</f>
        <v>7</v>
      </c>
      <c r="D377" s="334">
        <f t="shared" ref="D377" si="358">IF(AND(B377&gt;0,B377&lt;=12),1,IF(AND(B377&gt;12,B377&lt;=24),2,IF(AND(B377&gt;24,B377&lt;=36),3,0)))</f>
        <v>1</v>
      </c>
      <c r="E377" s="370"/>
      <c r="F377" s="372" t="str">
        <f t="shared" si="325"/>
        <v xml:space="preserve"> </v>
      </c>
      <c r="G377" s="372" t="str">
        <f t="shared" si="326"/>
        <v>L</v>
      </c>
      <c r="H377" s="372" t="str">
        <f t="shared" si="327"/>
        <v>C</v>
      </c>
      <c r="I377" s="372">
        <f t="shared" si="328"/>
        <v>4</v>
      </c>
      <c r="J377" s="371">
        <f t="shared" si="329"/>
        <v>4</v>
      </c>
      <c r="K377" s="370">
        <f t="shared" si="330"/>
        <v>0</v>
      </c>
      <c r="L377" s="371">
        <f t="shared" si="331"/>
        <v>-8</v>
      </c>
      <c r="M377" s="310"/>
      <c r="N377" s="341">
        <f t="shared" si="332"/>
        <v>1</v>
      </c>
      <c r="P377" s="376" t="str">
        <f t="shared" si="333"/>
        <v xml:space="preserve"> </v>
      </c>
      <c r="Q377" s="376" t="str">
        <f t="shared" si="334"/>
        <v>L</v>
      </c>
      <c r="R377" s="376">
        <f t="shared" si="335"/>
        <v>2</v>
      </c>
      <c r="S377" s="376">
        <f t="shared" si="336"/>
        <v>4</v>
      </c>
      <c r="T377" s="374">
        <f t="shared" si="337"/>
        <v>4</v>
      </c>
      <c r="U377" s="373">
        <f t="shared" si="338"/>
        <v>0</v>
      </c>
      <c r="V377" s="374">
        <f t="shared" si="339"/>
        <v>42</v>
      </c>
      <c r="W377" s="310"/>
      <c r="X377" s="345" t="str">
        <f t="shared" si="340"/>
        <v>A</v>
      </c>
      <c r="Z377" s="385" t="str">
        <f t="shared" si="341"/>
        <v xml:space="preserve"> </v>
      </c>
      <c r="AA377" s="385" t="str">
        <f t="shared" si="342"/>
        <v>L</v>
      </c>
      <c r="AB377" s="385" t="str">
        <f t="shared" si="343"/>
        <v>C</v>
      </c>
      <c r="AC377" s="385">
        <f t="shared" si="344"/>
        <v>4</v>
      </c>
      <c r="AD377" s="382">
        <f t="shared" si="345"/>
        <v>4</v>
      </c>
      <c r="AE377" s="381">
        <f t="shared" si="346"/>
        <v>0</v>
      </c>
      <c r="AF377" s="382">
        <f t="shared" si="347"/>
        <v>65</v>
      </c>
      <c r="AG377" s="310"/>
      <c r="AH377" s="338" t="str">
        <f t="shared" ref="AH377" si="359">IF($B377=0,0,IF($B377&lt;=18,"L","H"))</f>
        <v>L</v>
      </c>
      <c r="AJ377" s="380" t="str">
        <f t="shared" si="349"/>
        <v xml:space="preserve"> </v>
      </c>
      <c r="AK377" s="380" t="str">
        <f t="shared" si="350"/>
        <v>W</v>
      </c>
      <c r="AL377" s="380" t="str">
        <f t="shared" si="351"/>
        <v xml:space="preserve"> </v>
      </c>
      <c r="AM377" s="380">
        <f t="shared" si="352"/>
        <v>20</v>
      </c>
      <c r="AN377" s="378">
        <f t="shared" si="353"/>
        <v>0</v>
      </c>
      <c r="AO377" s="377">
        <f t="shared" si="354"/>
        <v>42</v>
      </c>
      <c r="AP377" s="378">
        <f t="shared" si="355"/>
        <v>-112</v>
      </c>
      <c r="AQ377" s="306"/>
      <c r="AR377" s="306"/>
    </row>
    <row r="378" spans="1:44">
      <c r="A378" s="327">
        <f t="shared" si="239"/>
        <v>368</v>
      </c>
      <c r="B378" s="328">
        <f>Data!B378</f>
        <v>22</v>
      </c>
      <c r="D378" s="334" t="str">
        <f t="shared" ref="D378" si="360">IF(B378=0,0,IF(MOD(B378,3)=1,"A",IF(MOD(B378,3)=2,"B","C")))</f>
        <v>A</v>
      </c>
      <c r="E378" s="370"/>
      <c r="F378" s="372" t="str">
        <f t="shared" si="325"/>
        <v xml:space="preserve"> </v>
      </c>
      <c r="G378" s="372" t="str">
        <f t="shared" si="326"/>
        <v>L</v>
      </c>
      <c r="H378" s="372">
        <f t="shared" si="327"/>
        <v>0</v>
      </c>
      <c r="I378" s="372">
        <f t="shared" si="328"/>
        <v>5</v>
      </c>
      <c r="J378" s="371">
        <f t="shared" si="329"/>
        <v>5</v>
      </c>
      <c r="K378" s="370">
        <f t="shared" si="330"/>
        <v>0</v>
      </c>
      <c r="L378" s="371">
        <f t="shared" si="331"/>
        <v>-13</v>
      </c>
      <c r="M378" s="310"/>
      <c r="N378" s="341">
        <f t="shared" si="332"/>
        <v>2</v>
      </c>
      <c r="P378" s="376" t="str">
        <f t="shared" si="333"/>
        <v xml:space="preserve"> </v>
      </c>
      <c r="Q378" s="376" t="str">
        <f t="shared" si="334"/>
        <v>W</v>
      </c>
      <c r="R378" s="376" t="str">
        <f t="shared" si="335"/>
        <v xml:space="preserve"> </v>
      </c>
      <c r="S378" s="376">
        <f t="shared" si="336"/>
        <v>1</v>
      </c>
      <c r="T378" s="374">
        <f t="shared" si="337"/>
        <v>0</v>
      </c>
      <c r="U378" s="373">
        <f t="shared" si="338"/>
        <v>12</v>
      </c>
      <c r="V378" s="374">
        <f t="shared" si="339"/>
        <v>54</v>
      </c>
      <c r="W378" s="310"/>
      <c r="X378" s="345" t="str">
        <f t="shared" si="340"/>
        <v>A</v>
      </c>
      <c r="Z378" s="385" t="str">
        <f t="shared" si="341"/>
        <v xml:space="preserve"> </v>
      </c>
      <c r="AA378" s="385" t="str">
        <f t="shared" si="342"/>
        <v>L</v>
      </c>
      <c r="AB378" s="385">
        <f t="shared" si="343"/>
        <v>0</v>
      </c>
      <c r="AC378" s="385">
        <f t="shared" si="344"/>
        <v>5</v>
      </c>
      <c r="AD378" s="382">
        <f t="shared" si="345"/>
        <v>5</v>
      </c>
      <c r="AE378" s="381">
        <f t="shared" si="346"/>
        <v>0</v>
      </c>
      <c r="AF378" s="382">
        <f t="shared" si="347"/>
        <v>60</v>
      </c>
      <c r="AG378" s="310"/>
      <c r="AH378" s="338" t="str">
        <f t="shared" ref="AH378" si="361">IF($B378=0,0,IF(ISEVEN($B378),"E","O"))</f>
        <v>E</v>
      </c>
      <c r="AJ378" s="380" t="str">
        <f t="shared" si="349"/>
        <v>T</v>
      </c>
      <c r="AK378" s="380" t="str">
        <f t="shared" si="350"/>
        <v xml:space="preserve"> </v>
      </c>
      <c r="AL378" s="380">
        <f t="shared" si="351"/>
        <v>0</v>
      </c>
      <c r="AM378" s="380">
        <f t="shared" si="352"/>
        <v>20</v>
      </c>
      <c r="AN378" s="378">
        <f t="shared" si="353"/>
        <v>20</v>
      </c>
      <c r="AO378" s="377">
        <f t="shared" si="354"/>
        <v>0</v>
      </c>
      <c r="AP378" s="378">
        <f t="shared" si="355"/>
        <v>-132</v>
      </c>
      <c r="AQ378" s="306"/>
      <c r="AR378" s="306"/>
    </row>
    <row r="379" spans="1:44">
      <c r="A379" s="327">
        <f t="shared" si="239"/>
        <v>369</v>
      </c>
      <c r="B379" s="328">
        <f>Data!B379</f>
        <v>9</v>
      </c>
      <c r="D379" s="334">
        <f t="shared" ref="D379" si="362">IF(AND(B379&gt;0,B379&lt;=12),1,IF(AND(B379&gt;12,B379&lt;=24),2,IF(AND(B379&gt;24,B379&lt;=36),3,0)))</f>
        <v>1</v>
      </c>
      <c r="E379" s="370"/>
      <c r="F379" s="372" t="str">
        <f t="shared" si="325"/>
        <v xml:space="preserve"> </v>
      </c>
      <c r="G379" s="372" t="str">
        <f t="shared" si="326"/>
        <v>L</v>
      </c>
      <c r="H379" s="372" t="str">
        <f t="shared" si="327"/>
        <v>C</v>
      </c>
      <c r="I379" s="372">
        <f t="shared" si="328"/>
        <v>6</v>
      </c>
      <c r="J379" s="371">
        <f t="shared" si="329"/>
        <v>6</v>
      </c>
      <c r="K379" s="370">
        <f t="shared" si="330"/>
        <v>0</v>
      </c>
      <c r="L379" s="371">
        <f t="shared" si="331"/>
        <v>-19</v>
      </c>
      <c r="M379" s="310"/>
      <c r="N379" s="341">
        <f t="shared" si="332"/>
        <v>1</v>
      </c>
      <c r="P379" s="376" t="str">
        <f t="shared" si="333"/>
        <v xml:space="preserve"> </v>
      </c>
      <c r="Q379" s="376" t="str">
        <f t="shared" si="334"/>
        <v xml:space="preserve"> </v>
      </c>
      <c r="R379" s="376" t="str">
        <f t="shared" si="335"/>
        <v xml:space="preserve"> </v>
      </c>
      <c r="S379" s="376">
        <f t="shared" si="336"/>
        <v>1</v>
      </c>
      <c r="T379" s="374">
        <f t="shared" si="337"/>
        <v>0</v>
      </c>
      <c r="U379" s="373">
        <f t="shared" si="338"/>
        <v>0</v>
      </c>
      <c r="V379" s="374">
        <f t="shared" si="339"/>
        <v>54</v>
      </c>
      <c r="W379" s="310"/>
      <c r="X379" s="345" t="str">
        <f t="shared" si="340"/>
        <v>C</v>
      </c>
      <c r="Z379" s="385" t="str">
        <f t="shared" si="341"/>
        <v xml:space="preserve"> </v>
      </c>
      <c r="AA379" s="385" t="str">
        <f t="shared" si="342"/>
        <v>L</v>
      </c>
      <c r="AB379" s="385" t="str">
        <f t="shared" si="343"/>
        <v>C</v>
      </c>
      <c r="AC379" s="385">
        <f t="shared" si="344"/>
        <v>6</v>
      </c>
      <c r="AD379" s="382">
        <f t="shared" si="345"/>
        <v>6</v>
      </c>
      <c r="AE379" s="381">
        <f t="shared" si="346"/>
        <v>0</v>
      </c>
      <c r="AF379" s="382">
        <f t="shared" si="347"/>
        <v>54</v>
      </c>
      <c r="AG379" s="310"/>
      <c r="AH379" s="338" t="str">
        <f t="shared" ref="AH379" si="363">IF($B379=0,0,INDEX($AS$12:$AT$47,$B379,2))</f>
        <v>R</v>
      </c>
      <c r="AJ379" s="380" t="str">
        <f t="shared" si="349"/>
        <v xml:space="preserve"> </v>
      </c>
      <c r="AK379" s="380" t="str">
        <f t="shared" si="350"/>
        <v>L</v>
      </c>
      <c r="AL379" s="380" t="str">
        <f t="shared" si="351"/>
        <v>H</v>
      </c>
      <c r="AM379" s="380">
        <f t="shared" si="352"/>
        <v>21</v>
      </c>
      <c r="AN379" s="378">
        <f t="shared" si="353"/>
        <v>21</v>
      </c>
      <c r="AO379" s="377">
        <f t="shared" si="354"/>
        <v>0</v>
      </c>
      <c r="AP379" s="378">
        <f t="shared" si="355"/>
        <v>-153</v>
      </c>
      <c r="AQ379" s="306"/>
      <c r="AR379" s="306"/>
    </row>
    <row r="380" spans="1:44">
      <c r="A380" s="327">
        <f t="shared" si="239"/>
        <v>370</v>
      </c>
      <c r="B380" s="328">
        <f>Data!B380</f>
        <v>14</v>
      </c>
      <c r="D380" s="334" t="str">
        <f t="shared" ref="D380" si="364">IF(B380=0,0,IF(MOD(B380,3)=1,"A",IF(MOD(B380,3)=2,"B","C")))</f>
        <v>B</v>
      </c>
      <c r="E380" s="370"/>
      <c r="F380" s="372" t="str">
        <f t="shared" si="325"/>
        <v xml:space="preserve"> </v>
      </c>
      <c r="G380" s="372" t="str">
        <f t="shared" si="326"/>
        <v>L</v>
      </c>
      <c r="H380" s="372">
        <f t="shared" si="327"/>
        <v>2</v>
      </c>
      <c r="I380" s="372">
        <f t="shared" si="328"/>
        <v>7</v>
      </c>
      <c r="J380" s="371">
        <f t="shared" si="329"/>
        <v>7</v>
      </c>
      <c r="K380" s="370">
        <f t="shared" si="330"/>
        <v>0</v>
      </c>
      <c r="L380" s="371">
        <f t="shared" si="331"/>
        <v>-26</v>
      </c>
      <c r="M380" s="310"/>
      <c r="N380" s="341">
        <f t="shared" si="332"/>
        <v>2</v>
      </c>
      <c r="P380" s="376" t="str">
        <f t="shared" si="333"/>
        <v xml:space="preserve"> </v>
      </c>
      <c r="Q380" s="376" t="str">
        <f t="shared" si="334"/>
        <v xml:space="preserve"> </v>
      </c>
      <c r="R380" s="376" t="str">
        <f t="shared" si="335"/>
        <v xml:space="preserve"> </v>
      </c>
      <c r="S380" s="376">
        <f t="shared" si="336"/>
        <v>1</v>
      </c>
      <c r="T380" s="374">
        <f t="shared" si="337"/>
        <v>0</v>
      </c>
      <c r="U380" s="373">
        <f t="shared" si="338"/>
        <v>0</v>
      </c>
      <c r="V380" s="374">
        <f t="shared" si="339"/>
        <v>54</v>
      </c>
      <c r="W380" s="310"/>
      <c r="X380" s="345" t="str">
        <f t="shared" si="340"/>
        <v>B</v>
      </c>
      <c r="Z380" s="385" t="str">
        <f t="shared" si="341"/>
        <v xml:space="preserve"> </v>
      </c>
      <c r="AA380" s="385" t="str">
        <f t="shared" si="342"/>
        <v>L</v>
      </c>
      <c r="AB380" s="385" t="str">
        <f t="shared" si="343"/>
        <v>A</v>
      </c>
      <c r="AC380" s="385">
        <f t="shared" si="344"/>
        <v>7</v>
      </c>
      <c r="AD380" s="382">
        <f t="shared" si="345"/>
        <v>7</v>
      </c>
      <c r="AE380" s="381">
        <f t="shared" si="346"/>
        <v>0</v>
      </c>
      <c r="AF380" s="382">
        <f t="shared" si="347"/>
        <v>47</v>
      </c>
      <c r="AG380" s="310"/>
      <c r="AH380" s="338" t="str">
        <f t="shared" ref="AH380" si="365">IF($B380=0,0,IF($B380&lt;=18,"L","H"))</f>
        <v>L</v>
      </c>
      <c r="AJ380" s="380" t="str">
        <f t="shared" si="349"/>
        <v xml:space="preserve"> </v>
      </c>
      <c r="AK380" s="380" t="str">
        <f t="shared" si="350"/>
        <v>L</v>
      </c>
      <c r="AL380" s="380" t="str">
        <f t="shared" si="351"/>
        <v>E</v>
      </c>
      <c r="AM380" s="380">
        <f t="shared" si="352"/>
        <v>22</v>
      </c>
      <c r="AN380" s="378">
        <f t="shared" si="353"/>
        <v>22</v>
      </c>
      <c r="AO380" s="377">
        <f t="shared" si="354"/>
        <v>0</v>
      </c>
      <c r="AP380" s="378">
        <f t="shared" si="355"/>
        <v>-175</v>
      </c>
      <c r="AQ380" s="306"/>
      <c r="AR380" s="306"/>
    </row>
    <row r="381" spans="1:44">
      <c r="A381" s="327">
        <f t="shared" si="239"/>
        <v>371</v>
      </c>
      <c r="B381" s="328">
        <f>Data!B381</f>
        <v>9</v>
      </c>
      <c r="D381" s="334">
        <f t="shared" ref="D381" si="366">IF(AND(B381&gt;0,B381&lt;=12),1,IF(AND(B381&gt;12,B381&lt;=24),2,IF(AND(B381&gt;24,B381&lt;=36),3,0)))</f>
        <v>1</v>
      </c>
      <c r="E381" s="370"/>
      <c r="F381" s="372" t="str">
        <f t="shared" si="325"/>
        <v xml:space="preserve"> </v>
      </c>
      <c r="G381" s="372" t="str">
        <f t="shared" si="326"/>
        <v>L</v>
      </c>
      <c r="H381" s="372" t="str">
        <f t="shared" si="327"/>
        <v>A</v>
      </c>
      <c r="I381" s="372">
        <f t="shared" si="328"/>
        <v>8</v>
      </c>
      <c r="J381" s="371">
        <f t="shared" si="329"/>
        <v>8</v>
      </c>
      <c r="K381" s="370">
        <f t="shared" si="330"/>
        <v>0</v>
      </c>
      <c r="L381" s="371">
        <f t="shared" si="331"/>
        <v>-34</v>
      </c>
      <c r="M381" s="310"/>
      <c r="N381" s="341">
        <f t="shared" si="332"/>
        <v>1</v>
      </c>
      <c r="P381" s="376" t="str">
        <f t="shared" si="333"/>
        <v>T</v>
      </c>
      <c r="Q381" s="376" t="str">
        <f t="shared" si="334"/>
        <v xml:space="preserve"> </v>
      </c>
      <c r="R381" s="376">
        <f t="shared" si="335"/>
        <v>3</v>
      </c>
      <c r="S381" s="376">
        <f t="shared" si="336"/>
        <v>1</v>
      </c>
      <c r="T381" s="374">
        <f t="shared" si="337"/>
        <v>1</v>
      </c>
      <c r="U381" s="373">
        <f t="shared" si="338"/>
        <v>0</v>
      </c>
      <c r="V381" s="374">
        <f t="shared" si="339"/>
        <v>53</v>
      </c>
      <c r="W381" s="310"/>
      <c r="X381" s="345" t="str">
        <f t="shared" si="340"/>
        <v>C</v>
      </c>
      <c r="Z381" s="385" t="str">
        <f t="shared" si="341"/>
        <v xml:space="preserve"> </v>
      </c>
      <c r="AA381" s="385" t="str">
        <f t="shared" si="342"/>
        <v>L</v>
      </c>
      <c r="AB381" s="385" t="str">
        <f t="shared" si="343"/>
        <v>A</v>
      </c>
      <c r="AC381" s="385">
        <f t="shared" si="344"/>
        <v>8</v>
      </c>
      <c r="AD381" s="382">
        <f t="shared" si="345"/>
        <v>8</v>
      </c>
      <c r="AE381" s="381">
        <f t="shared" si="346"/>
        <v>0</v>
      </c>
      <c r="AF381" s="382">
        <f t="shared" si="347"/>
        <v>39</v>
      </c>
      <c r="AG381" s="310"/>
      <c r="AH381" s="338" t="str">
        <f t="shared" ref="AH381" si="367">IF($B381=0,0,IF(ISEVEN($B381),"E","O"))</f>
        <v>O</v>
      </c>
      <c r="AJ381" s="380" t="str">
        <f t="shared" si="349"/>
        <v xml:space="preserve"> </v>
      </c>
      <c r="AK381" s="380" t="str">
        <f t="shared" si="350"/>
        <v>L</v>
      </c>
      <c r="AL381" s="380" t="str">
        <f t="shared" si="351"/>
        <v>R</v>
      </c>
      <c r="AM381" s="380">
        <f t="shared" si="352"/>
        <v>23</v>
      </c>
      <c r="AN381" s="378">
        <f t="shared" si="353"/>
        <v>23</v>
      </c>
      <c r="AO381" s="377">
        <f t="shared" si="354"/>
        <v>0</v>
      </c>
      <c r="AP381" s="378">
        <f t="shared" si="355"/>
        <v>-198</v>
      </c>
      <c r="AQ381" s="306"/>
      <c r="AR381" s="306"/>
    </row>
    <row r="382" spans="1:44">
      <c r="A382" s="327">
        <f t="shared" si="239"/>
        <v>372</v>
      </c>
      <c r="B382" s="328">
        <f>Data!B382</f>
        <v>31</v>
      </c>
      <c r="D382" s="334" t="str">
        <f t="shared" ref="D382" si="368">IF(B382=0,0,IF(MOD(B382,3)=1,"A",IF(MOD(B382,3)=2,"B","C")))</f>
        <v>A</v>
      </c>
      <c r="E382" s="370"/>
      <c r="F382" s="372" t="str">
        <f t="shared" si="325"/>
        <v xml:space="preserve"> </v>
      </c>
      <c r="G382" s="372" t="str">
        <f t="shared" si="326"/>
        <v>W</v>
      </c>
      <c r="H382" s="372" t="str">
        <f t="shared" si="327"/>
        <v xml:space="preserve"> </v>
      </c>
      <c r="I382" s="372">
        <f t="shared" si="328"/>
        <v>1</v>
      </c>
      <c r="J382" s="371">
        <f t="shared" si="329"/>
        <v>0</v>
      </c>
      <c r="K382" s="370">
        <f t="shared" si="330"/>
        <v>24</v>
      </c>
      <c r="L382" s="371">
        <f t="shared" si="331"/>
        <v>-10</v>
      </c>
      <c r="M382" s="310"/>
      <c r="N382" s="341">
        <f t="shared" si="332"/>
        <v>3</v>
      </c>
      <c r="P382" s="376" t="str">
        <f t="shared" si="333"/>
        <v xml:space="preserve"> </v>
      </c>
      <c r="Q382" s="376" t="str">
        <f t="shared" si="334"/>
        <v>W</v>
      </c>
      <c r="R382" s="376" t="str">
        <f t="shared" si="335"/>
        <v xml:space="preserve"> </v>
      </c>
      <c r="S382" s="376">
        <f t="shared" si="336"/>
        <v>1</v>
      </c>
      <c r="T382" s="374">
        <f t="shared" si="337"/>
        <v>0</v>
      </c>
      <c r="U382" s="373">
        <f t="shared" si="338"/>
        <v>3</v>
      </c>
      <c r="V382" s="374">
        <f t="shared" si="339"/>
        <v>56</v>
      </c>
      <c r="W382" s="310"/>
      <c r="X382" s="345" t="str">
        <f t="shared" si="340"/>
        <v>A</v>
      </c>
      <c r="Z382" s="385" t="str">
        <f t="shared" si="341"/>
        <v xml:space="preserve"> </v>
      </c>
      <c r="AA382" s="385" t="str">
        <f t="shared" si="342"/>
        <v>W</v>
      </c>
      <c r="AB382" s="385" t="str">
        <f t="shared" si="343"/>
        <v xml:space="preserve"> </v>
      </c>
      <c r="AC382" s="385">
        <f t="shared" si="344"/>
        <v>1</v>
      </c>
      <c r="AD382" s="382">
        <f t="shared" si="345"/>
        <v>0</v>
      </c>
      <c r="AE382" s="381">
        <f t="shared" si="346"/>
        <v>24</v>
      </c>
      <c r="AF382" s="382">
        <f t="shared" si="347"/>
        <v>63</v>
      </c>
      <c r="AG382" s="310"/>
      <c r="AH382" s="338" t="str">
        <f t="shared" ref="AH382" si="369">IF($B382=0,0,INDEX($AS$12:$AT$47,$B382,2))</f>
        <v>B</v>
      </c>
      <c r="AJ382" s="380" t="str">
        <f t="shared" si="349"/>
        <v xml:space="preserve"> </v>
      </c>
      <c r="AK382" s="380" t="str">
        <f t="shared" si="350"/>
        <v>L</v>
      </c>
      <c r="AL382" s="380" t="str">
        <f t="shared" si="351"/>
        <v>L</v>
      </c>
      <c r="AM382" s="380">
        <f t="shared" si="352"/>
        <v>24</v>
      </c>
      <c r="AN382" s="378">
        <f t="shared" si="353"/>
        <v>24</v>
      </c>
      <c r="AO382" s="377">
        <f t="shared" si="354"/>
        <v>0</v>
      </c>
      <c r="AP382" s="378">
        <f t="shared" si="355"/>
        <v>-222</v>
      </c>
      <c r="AQ382" s="306"/>
      <c r="AR382" s="306"/>
    </row>
    <row r="383" spans="1:44">
      <c r="A383" s="327">
        <f t="shared" si="239"/>
        <v>373</v>
      </c>
      <c r="B383" s="328">
        <f>Data!B383</f>
        <v>9</v>
      </c>
      <c r="D383" s="334">
        <f t="shared" ref="D383" si="370">IF(AND(B383&gt;0,B383&lt;=12),1,IF(AND(B383&gt;12,B383&lt;=24),2,IF(AND(B383&gt;24,B383&lt;=36),3,0)))</f>
        <v>1</v>
      </c>
      <c r="E383" s="370"/>
      <c r="F383" s="372" t="str">
        <f t="shared" si="325"/>
        <v xml:space="preserve"> </v>
      </c>
      <c r="G383" s="372" t="str">
        <f t="shared" si="326"/>
        <v xml:space="preserve"> </v>
      </c>
      <c r="H383" s="372" t="str">
        <f t="shared" si="327"/>
        <v xml:space="preserve"> </v>
      </c>
      <c r="I383" s="372">
        <f t="shared" si="328"/>
        <v>1</v>
      </c>
      <c r="J383" s="371">
        <f t="shared" si="329"/>
        <v>0</v>
      </c>
      <c r="K383" s="370">
        <f t="shared" si="330"/>
        <v>0</v>
      </c>
      <c r="L383" s="371">
        <f t="shared" si="331"/>
        <v>-10</v>
      </c>
      <c r="M383" s="310"/>
      <c r="N383" s="341">
        <f t="shared" si="332"/>
        <v>1</v>
      </c>
      <c r="P383" s="376" t="str">
        <f t="shared" si="333"/>
        <v xml:space="preserve"> </v>
      </c>
      <c r="Q383" s="376" t="str">
        <f t="shared" si="334"/>
        <v xml:space="preserve"> </v>
      </c>
      <c r="R383" s="376" t="str">
        <f t="shared" si="335"/>
        <v xml:space="preserve"> </v>
      </c>
      <c r="S383" s="376">
        <f t="shared" si="336"/>
        <v>1</v>
      </c>
      <c r="T383" s="374">
        <f t="shared" si="337"/>
        <v>0</v>
      </c>
      <c r="U383" s="373">
        <f t="shared" si="338"/>
        <v>0</v>
      </c>
      <c r="V383" s="374">
        <f t="shared" si="339"/>
        <v>56</v>
      </c>
      <c r="W383" s="310"/>
      <c r="X383" s="345" t="str">
        <f t="shared" si="340"/>
        <v>C</v>
      </c>
      <c r="Z383" s="385" t="str">
        <f t="shared" si="341"/>
        <v>T</v>
      </c>
      <c r="AA383" s="385" t="str">
        <f t="shared" si="342"/>
        <v xml:space="preserve"> </v>
      </c>
      <c r="AB383" s="385" t="str">
        <f t="shared" si="343"/>
        <v>A</v>
      </c>
      <c r="AC383" s="385">
        <f t="shared" si="344"/>
        <v>1</v>
      </c>
      <c r="AD383" s="382">
        <f t="shared" si="345"/>
        <v>1</v>
      </c>
      <c r="AE383" s="381">
        <f t="shared" si="346"/>
        <v>0</v>
      </c>
      <c r="AF383" s="382">
        <f t="shared" si="347"/>
        <v>62</v>
      </c>
      <c r="AG383" s="310"/>
      <c r="AH383" s="338" t="str">
        <f t="shared" ref="AH383" si="371">IF($B383=0,0,IF($B383&lt;=18,"L","H"))</f>
        <v>L</v>
      </c>
      <c r="AJ383" s="380" t="str">
        <f t="shared" si="349"/>
        <v xml:space="preserve"> </v>
      </c>
      <c r="AK383" s="380" t="str">
        <f t="shared" si="350"/>
        <v>W</v>
      </c>
      <c r="AL383" s="380" t="str">
        <f t="shared" si="351"/>
        <v xml:space="preserve"> </v>
      </c>
      <c r="AM383" s="380">
        <f t="shared" si="352"/>
        <v>23</v>
      </c>
      <c r="AN383" s="378">
        <f t="shared" si="353"/>
        <v>0</v>
      </c>
      <c r="AO383" s="377">
        <f t="shared" si="354"/>
        <v>48</v>
      </c>
      <c r="AP383" s="378">
        <f t="shared" si="355"/>
        <v>-174</v>
      </c>
      <c r="AQ383" s="306"/>
      <c r="AR383" s="306"/>
    </row>
    <row r="384" spans="1:44">
      <c r="A384" s="327">
        <f t="shared" si="239"/>
        <v>374</v>
      </c>
      <c r="B384" s="328">
        <f>Data!B384</f>
        <v>30</v>
      </c>
      <c r="D384" s="334" t="str">
        <f t="shared" ref="D384" si="372">IF(B384=0,0,IF(MOD(B384,3)=1,"A",IF(MOD(B384,3)=2,"B","C")))</f>
        <v>C</v>
      </c>
      <c r="E384" s="370"/>
      <c r="F384" s="372" t="str">
        <f t="shared" si="325"/>
        <v>T</v>
      </c>
      <c r="G384" s="372" t="str">
        <f t="shared" si="326"/>
        <v xml:space="preserve"> </v>
      </c>
      <c r="H384" s="372">
        <f t="shared" si="327"/>
        <v>1</v>
      </c>
      <c r="I384" s="372">
        <f t="shared" si="328"/>
        <v>1</v>
      </c>
      <c r="J384" s="371">
        <f t="shared" si="329"/>
        <v>1</v>
      </c>
      <c r="K384" s="370">
        <f t="shared" si="330"/>
        <v>0</v>
      </c>
      <c r="L384" s="371">
        <f t="shared" si="331"/>
        <v>-11</v>
      </c>
      <c r="M384" s="310"/>
      <c r="N384" s="341">
        <f t="shared" si="332"/>
        <v>3</v>
      </c>
      <c r="P384" s="376" t="str">
        <f t="shared" si="333"/>
        <v>T</v>
      </c>
      <c r="Q384" s="376" t="str">
        <f t="shared" si="334"/>
        <v xml:space="preserve"> </v>
      </c>
      <c r="R384" s="376">
        <f t="shared" si="335"/>
        <v>1</v>
      </c>
      <c r="S384" s="376">
        <f t="shared" si="336"/>
        <v>1</v>
      </c>
      <c r="T384" s="374">
        <f t="shared" si="337"/>
        <v>1</v>
      </c>
      <c r="U384" s="373">
        <f t="shared" si="338"/>
        <v>0</v>
      </c>
      <c r="V384" s="374">
        <f t="shared" si="339"/>
        <v>55</v>
      </c>
      <c r="W384" s="310"/>
      <c r="X384" s="345" t="str">
        <f t="shared" si="340"/>
        <v>C</v>
      </c>
      <c r="Z384" s="385" t="str">
        <f t="shared" si="341"/>
        <v xml:space="preserve"> </v>
      </c>
      <c r="AA384" s="385" t="str">
        <f t="shared" si="342"/>
        <v>L</v>
      </c>
      <c r="AB384" s="385" t="str">
        <f t="shared" si="343"/>
        <v>C</v>
      </c>
      <c r="AC384" s="385">
        <f t="shared" si="344"/>
        <v>2</v>
      </c>
      <c r="AD384" s="382">
        <f t="shared" si="345"/>
        <v>2</v>
      </c>
      <c r="AE384" s="381">
        <f t="shared" si="346"/>
        <v>0</v>
      </c>
      <c r="AF384" s="382">
        <f t="shared" si="347"/>
        <v>60</v>
      </c>
      <c r="AG384" s="310"/>
      <c r="AH384" s="338" t="str">
        <f t="shared" ref="AH384" si="373">IF($B384=0,0,IF(ISEVEN($B384),"E","O"))</f>
        <v>E</v>
      </c>
      <c r="AJ384" s="380" t="str">
        <f t="shared" si="349"/>
        <v xml:space="preserve"> </v>
      </c>
      <c r="AK384" s="380" t="str">
        <f t="shared" si="350"/>
        <v xml:space="preserve"> </v>
      </c>
      <c r="AL384" s="380" t="str">
        <f t="shared" si="351"/>
        <v xml:space="preserve"> </v>
      </c>
      <c r="AM384" s="380">
        <f t="shared" si="352"/>
        <v>23</v>
      </c>
      <c r="AN384" s="378">
        <f t="shared" si="353"/>
        <v>0</v>
      </c>
      <c r="AO384" s="377">
        <f t="shared" si="354"/>
        <v>0</v>
      </c>
      <c r="AP384" s="378">
        <f t="shared" si="355"/>
        <v>-174</v>
      </c>
      <c r="AQ384" s="306"/>
      <c r="AR384" s="306"/>
    </row>
    <row r="385" spans="1:44">
      <c r="A385" s="327">
        <f t="shared" si="239"/>
        <v>375</v>
      </c>
      <c r="B385" s="328">
        <f>Data!B385</f>
        <v>34</v>
      </c>
      <c r="D385" s="334">
        <f t="shared" ref="D385" si="374">IF(AND(B385&gt;0,B385&lt;=12),1,IF(AND(B385&gt;12,B385&lt;=24),2,IF(AND(B385&gt;24,B385&lt;=36),3,0)))</f>
        <v>3</v>
      </c>
      <c r="E385" s="370"/>
      <c r="F385" s="372" t="str">
        <f t="shared" si="325"/>
        <v xml:space="preserve"> </v>
      </c>
      <c r="G385" s="372" t="str">
        <f t="shared" si="326"/>
        <v>L</v>
      </c>
      <c r="H385" s="372" t="str">
        <f t="shared" si="327"/>
        <v>B</v>
      </c>
      <c r="I385" s="372">
        <f t="shared" si="328"/>
        <v>2</v>
      </c>
      <c r="J385" s="371">
        <f t="shared" si="329"/>
        <v>2</v>
      </c>
      <c r="K385" s="370">
        <f t="shared" si="330"/>
        <v>0</v>
      </c>
      <c r="L385" s="371">
        <f t="shared" si="331"/>
        <v>-13</v>
      </c>
      <c r="M385" s="310"/>
      <c r="N385" s="341">
        <f t="shared" si="332"/>
        <v>3</v>
      </c>
      <c r="P385" s="376" t="str">
        <f t="shared" si="333"/>
        <v xml:space="preserve"> </v>
      </c>
      <c r="Q385" s="376" t="str">
        <f t="shared" si="334"/>
        <v>L</v>
      </c>
      <c r="R385" s="376">
        <f t="shared" si="335"/>
        <v>2</v>
      </c>
      <c r="S385" s="376">
        <f t="shared" si="336"/>
        <v>2</v>
      </c>
      <c r="T385" s="374">
        <f t="shared" si="337"/>
        <v>2</v>
      </c>
      <c r="U385" s="373">
        <f t="shared" si="338"/>
        <v>0</v>
      </c>
      <c r="V385" s="374">
        <f t="shared" si="339"/>
        <v>53</v>
      </c>
      <c r="W385" s="310"/>
      <c r="X385" s="345" t="str">
        <f t="shared" si="340"/>
        <v>A</v>
      </c>
      <c r="Z385" s="385" t="str">
        <f t="shared" si="341"/>
        <v xml:space="preserve"> </v>
      </c>
      <c r="AA385" s="385" t="str">
        <f t="shared" si="342"/>
        <v>L</v>
      </c>
      <c r="AB385" s="385" t="str">
        <f t="shared" si="343"/>
        <v>B</v>
      </c>
      <c r="AC385" s="385">
        <f t="shared" si="344"/>
        <v>3</v>
      </c>
      <c r="AD385" s="382">
        <f t="shared" si="345"/>
        <v>3</v>
      </c>
      <c r="AE385" s="381">
        <f t="shared" si="346"/>
        <v>0</v>
      </c>
      <c r="AF385" s="382">
        <f t="shared" si="347"/>
        <v>57</v>
      </c>
      <c r="AG385" s="310"/>
      <c r="AH385" s="338" t="str">
        <f t="shared" ref="AH385" si="375">IF($B385=0,0,INDEX($AS$12:$AT$47,$B385,2))</f>
        <v>R</v>
      </c>
      <c r="AJ385" s="380" t="str">
        <f t="shared" si="349"/>
        <v xml:space="preserve"> </v>
      </c>
      <c r="AK385" s="380" t="str">
        <f t="shared" si="350"/>
        <v xml:space="preserve"> </v>
      </c>
      <c r="AL385" s="380" t="str">
        <f t="shared" si="351"/>
        <v xml:space="preserve"> </v>
      </c>
      <c r="AM385" s="380">
        <f t="shared" si="352"/>
        <v>23</v>
      </c>
      <c r="AN385" s="378">
        <f t="shared" si="353"/>
        <v>0</v>
      </c>
      <c r="AO385" s="377">
        <f t="shared" si="354"/>
        <v>0</v>
      </c>
      <c r="AP385" s="378">
        <f t="shared" si="355"/>
        <v>-174</v>
      </c>
      <c r="AQ385" s="306"/>
      <c r="AR385" s="306"/>
    </row>
    <row r="386" spans="1:44">
      <c r="A386" s="327">
        <f t="shared" si="239"/>
        <v>376</v>
      </c>
      <c r="B386" s="328">
        <f>Data!B386</f>
        <v>28</v>
      </c>
      <c r="D386" s="334" t="str">
        <f t="shared" ref="D386" si="376">IF(B386=0,0,IF(MOD(B386,3)=1,"A",IF(MOD(B386,3)=2,"B","C")))</f>
        <v>A</v>
      </c>
      <c r="E386" s="370"/>
      <c r="F386" s="372" t="str">
        <f t="shared" si="325"/>
        <v xml:space="preserve"> </v>
      </c>
      <c r="G386" s="372" t="str">
        <f t="shared" si="326"/>
        <v>L</v>
      </c>
      <c r="H386" s="372">
        <f t="shared" si="327"/>
        <v>1</v>
      </c>
      <c r="I386" s="372">
        <f t="shared" si="328"/>
        <v>3</v>
      </c>
      <c r="J386" s="371">
        <f t="shared" si="329"/>
        <v>3</v>
      </c>
      <c r="K386" s="370">
        <f t="shared" si="330"/>
        <v>0</v>
      </c>
      <c r="L386" s="371">
        <f t="shared" si="331"/>
        <v>-16</v>
      </c>
      <c r="M386" s="310"/>
      <c r="N386" s="341">
        <f t="shared" si="332"/>
        <v>3</v>
      </c>
      <c r="P386" s="376" t="str">
        <f t="shared" si="333"/>
        <v xml:space="preserve"> </v>
      </c>
      <c r="Q386" s="376" t="str">
        <f t="shared" si="334"/>
        <v>L</v>
      </c>
      <c r="R386" s="376">
        <f t="shared" si="335"/>
        <v>1</v>
      </c>
      <c r="S386" s="376">
        <f t="shared" si="336"/>
        <v>3</v>
      </c>
      <c r="T386" s="374">
        <f t="shared" si="337"/>
        <v>3</v>
      </c>
      <c r="U386" s="373">
        <f t="shared" si="338"/>
        <v>0</v>
      </c>
      <c r="V386" s="374">
        <f t="shared" si="339"/>
        <v>50</v>
      </c>
      <c r="W386" s="310"/>
      <c r="X386" s="345" t="str">
        <f t="shared" si="340"/>
        <v>A</v>
      </c>
      <c r="Z386" s="385" t="str">
        <f t="shared" si="341"/>
        <v xml:space="preserve"> </v>
      </c>
      <c r="AA386" s="385" t="str">
        <f t="shared" si="342"/>
        <v>L</v>
      </c>
      <c r="AB386" s="385" t="str">
        <f t="shared" si="343"/>
        <v>C</v>
      </c>
      <c r="AC386" s="385">
        <f t="shared" si="344"/>
        <v>4</v>
      </c>
      <c r="AD386" s="382">
        <f t="shared" si="345"/>
        <v>4</v>
      </c>
      <c r="AE386" s="381">
        <f t="shared" si="346"/>
        <v>0</v>
      </c>
      <c r="AF386" s="382">
        <f t="shared" si="347"/>
        <v>53</v>
      </c>
      <c r="AG386" s="310"/>
      <c r="AH386" s="338" t="str">
        <f t="shared" ref="AH386" si="377">IF($B386=0,0,IF($B386&lt;=18,"L","H"))</f>
        <v>H</v>
      </c>
      <c r="AJ386" s="380" t="str">
        <f t="shared" si="349"/>
        <v>T</v>
      </c>
      <c r="AK386" s="380" t="str">
        <f t="shared" si="350"/>
        <v xml:space="preserve"> </v>
      </c>
      <c r="AL386" s="380" t="str">
        <f t="shared" si="351"/>
        <v>O</v>
      </c>
      <c r="AM386" s="380">
        <f t="shared" si="352"/>
        <v>23</v>
      </c>
      <c r="AN386" s="378">
        <f t="shared" si="353"/>
        <v>23</v>
      </c>
      <c r="AO386" s="377">
        <f t="shared" si="354"/>
        <v>0</v>
      </c>
      <c r="AP386" s="378">
        <f t="shared" si="355"/>
        <v>-197</v>
      </c>
      <c r="AQ386" s="306"/>
      <c r="AR386" s="306"/>
    </row>
    <row r="387" spans="1:44">
      <c r="A387" s="327">
        <f t="shared" si="239"/>
        <v>377</v>
      </c>
      <c r="B387" s="328">
        <f>Data!B387</f>
        <v>16</v>
      </c>
      <c r="D387" s="334">
        <f t="shared" ref="D387" si="378">IF(AND(B387&gt;0,B387&lt;=12),1,IF(AND(B387&gt;12,B387&lt;=24),2,IF(AND(B387&gt;24,B387&lt;=36),3,0)))</f>
        <v>2</v>
      </c>
      <c r="E387" s="370"/>
      <c r="F387" s="372" t="str">
        <f t="shared" si="325"/>
        <v xml:space="preserve"> </v>
      </c>
      <c r="G387" s="372" t="str">
        <f t="shared" si="326"/>
        <v>L</v>
      </c>
      <c r="H387" s="372" t="str">
        <f t="shared" si="327"/>
        <v>A</v>
      </c>
      <c r="I387" s="372">
        <f t="shared" si="328"/>
        <v>4</v>
      </c>
      <c r="J387" s="371">
        <f t="shared" si="329"/>
        <v>4</v>
      </c>
      <c r="K387" s="370">
        <f t="shared" si="330"/>
        <v>0</v>
      </c>
      <c r="L387" s="371">
        <f t="shared" si="331"/>
        <v>-20</v>
      </c>
      <c r="M387" s="310"/>
      <c r="N387" s="341">
        <f t="shared" si="332"/>
        <v>2</v>
      </c>
      <c r="P387" s="376" t="str">
        <f t="shared" si="333"/>
        <v xml:space="preserve"> </v>
      </c>
      <c r="Q387" s="376" t="str">
        <f t="shared" si="334"/>
        <v>L</v>
      </c>
      <c r="R387" s="376">
        <f t="shared" si="335"/>
        <v>3</v>
      </c>
      <c r="S387" s="376">
        <f t="shared" si="336"/>
        <v>4</v>
      </c>
      <c r="T387" s="374">
        <f t="shared" si="337"/>
        <v>4</v>
      </c>
      <c r="U387" s="373">
        <f t="shared" si="338"/>
        <v>0</v>
      </c>
      <c r="V387" s="374">
        <f t="shared" si="339"/>
        <v>46</v>
      </c>
      <c r="W387" s="310"/>
      <c r="X387" s="345" t="str">
        <f t="shared" si="340"/>
        <v>A</v>
      </c>
      <c r="Z387" s="385" t="str">
        <f t="shared" si="341"/>
        <v xml:space="preserve"> </v>
      </c>
      <c r="AA387" s="385" t="str">
        <f t="shared" si="342"/>
        <v>L</v>
      </c>
      <c r="AB387" s="385" t="str">
        <f t="shared" si="343"/>
        <v>A</v>
      </c>
      <c r="AC387" s="385">
        <f t="shared" si="344"/>
        <v>5</v>
      </c>
      <c r="AD387" s="382">
        <f t="shared" si="345"/>
        <v>5</v>
      </c>
      <c r="AE387" s="381">
        <f t="shared" si="346"/>
        <v>0</v>
      </c>
      <c r="AF387" s="382">
        <f t="shared" si="347"/>
        <v>48</v>
      </c>
      <c r="AG387" s="310"/>
      <c r="AH387" s="338" t="str">
        <f t="shared" ref="AH387" si="379">IF($B387=0,0,IF(ISEVEN($B387),"E","O"))</f>
        <v>E</v>
      </c>
      <c r="AJ387" s="380" t="str">
        <f t="shared" si="349"/>
        <v xml:space="preserve"> </v>
      </c>
      <c r="AK387" s="380" t="str">
        <f t="shared" si="350"/>
        <v>L</v>
      </c>
      <c r="AL387" s="380" t="str">
        <f t="shared" si="351"/>
        <v>B</v>
      </c>
      <c r="AM387" s="380">
        <f t="shared" si="352"/>
        <v>24</v>
      </c>
      <c r="AN387" s="378">
        <f t="shared" si="353"/>
        <v>24</v>
      </c>
      <c r="AO387" s="377">
        <f t="shared" si="354"/>
        <v>0</v>
      </c>
      <c r="AP387" s="378">
        <f t="shared" si="355"/>
        <v>-221</v>
      </c>
      <c r="AQ387" s="306"/>
      <c r="AR387" s="306"/>
    </row>
    <row r="388" spans="1:44">
      <c r="A388" s="327">
        <f t="shared" si="239"/>
        <v>378</v>
      </c>
      <c r="B388" s="328">
        <f>Data!B388</f>
        <v>26</v>
      </c>
      <c r="D388" s="334" t="str">
        <f t="shared" ref="D388" si="380">IF(B388=0,0,IF(MOD(B388,3)=1,"A",IF(MOD(B388,3)=2,"B","C")))</f>
        <v>B</v>
      </c>
      <c r="E388" s="370"/>
      <c r="F388" s="372" t="str">
        <f t="shared" si="325"/>
        <v xml:space="preserve"> </v>
      </c>
      <c r="G388" s="372" t="str">
        <f t="shared" si="326"/>
        <v>L</v>
      </c>
      <c r="H388" s="372">
        <f t="shared" si="327"/>
        <v>1</v>
      </c>
      <c r="I388" s="372">
        <f t="shared" si="328"/>
        <v>5</v>
      </c>
      <c r="J388" s="371">
        <f t="shared" si="329"/>
        <v>5</v>
      </c>
      <c r="K388" s="370">
        <f t="shared" si="330"/>
        <v>0</v>
      </c>
      <c r="L388" s="371">
        <f t="shared" si="331"/>
        <v>-25</v>
      </c>
      <c r="M388" s="310"/>
      <c r="N388" s="341">
        <f t="shared" si="332"/>
        <v>3</v>
      </c>
      <c r="P388" s="376" t="str">
        <f t="shared" si="333"/>
        <v xml:space="preserve"> </v>
      </c>
      <c r="Q388" s="376" t="str">
        <f t="shared" si="334"/>
        <v>W</v>
      </c>
      <c r="R388" s="376" t="str">
        <f t="shared" si="335"/>
        <v xml:space="preserve"> </v>
      </c>
      <c r="S388" s="376">
        <f t="shared" si="336"/>
        <v>1</v>
      </c>
      <c r="T388" s="374">
        <f t="shared" si="337"/>
        <v>0</v>
      </c>
      <c r="U388" s="373">
        <f t="shared" si="338"/>
        <v>12</v>
      </c>
      <c r="V388" s="374">
        <f t="shared" si="339"/>
        <v>58</v>
      </c>
      <c r="W388" s="310"/>
      <c r="X388" s="345" t="str">
        <f t="shared" si="340"/>
        <v>B</v>
      </c>
      <c r="Z388" s="385" t="str">
        <f t="shared" si="341"/>
        <v xml:space="preserve"> </v>
      </c>
      <c r="AA388" s="385" t="str">
        <f t="shared" si="342"/>
        <v>L</v>
      </c>
      <c r="AB388" s="385" t="str">
        <f t="shared" si="343"/>
        <v>C</v>
      </c>
      <c r="AC388" s="385">
        <f t="shared" si="344"/>
        <v>6</v>
      </c>
      <c r="AD388" s="382">
        <f t="shared" si="345"/>
        <v>6</v>
      </c>
      <c r="AE388" s="381">
        <f t="shared" si="346"/>
        <v>0</v>
      </c>
      <c r="AF388" s="382">
        <f t="shared" si="347"/>
        <v>42</v>
      </c>
      <c r="AG388" s="310"/>
      <c r="AH388" s="338" t="str">
        <f t="shared" ref="AH388" si="381">IF($B388=0,0,INDEX($AS$12:$AT$47,$B388,2))</f>
        <v>B</v>
      </c>
      <c r="AJ388" s="380" t="str">
        <f t="shared" si="349"/>
        <v xml:space="preserve"> </v>
      </c>
      <c r="AK388" s="380" t="str">
        <f t="shared" si="350"/>
        <v>W</v>
      </c>
      <c r="AL388" s="380" t="str">
        <f t="shared" si="351"/>
        <v xml:space="preserve"> </v>
      </c>
      <c r="AM388" s="380">
        <f t="shared" si="352"/>
        <v>23</v>
      </c>
      <c r="AN388" s="378">
        <f t="shared" si="353"/>
        <v>0</v>
      </c>
      <c r="AO388" s="377">
        <f t="shared" si="354"/>
        <v>48</v>
      </c>
      <c r="AP388" s="378">
        <f t="shared" si="355"/>
        <v>-173</v>
      </c>
      <c r="AQ388" s="306"/>
      <c r="AR388" s="306"/>
    </row>
    <row r="389" spans="1:44">
      <c r="A389" s="327">
        <f t="shared" si="239"/>
        <v>379</v>
      </c>
      <c r="B389" s="328">
        <f>Data!B389</f>
        <v>9</v>
      </c>
      <c r="D389" s="334">
        <f t="shared" ref="D389" si="382">IF(AND(B389&gt;0,B389&lt;=12),1,IF(AND(B389&gt;12,B389&lt;=24),2,IF(AND(B389&gt;24,B389&lt;=36),3,0)))</f>
        <v>1</v>
      </c>
      <c r="E389" s="370"/>
      <c r="F389" s="372" t="str">
        <f t="shared" si="325"/>
        <v xml:space="preserve"> </v>
      </c>
      <c r="G389" s="372" t="str">
        <f t="shared" si="326"/>
        <v>W</v>
      </c>
      <c r="H389" s="372" t="str">
        <f t="shared" si="327"/>
        <v xml:space="preserve"> </v>
      </c>
      <c r="I389" s="372">
        <f t="shared" si="328"/>
        <v>1</v>
      </c>
      <c r="J389" s="371">
        <f t="shared" si="329"/>
        <v>0</v>
      </c>
      <c r="K389" s="370">
        <f t="shared" si="330"/>
        <v>15</v>
      </c>
      <c r="L389" s="371">
        <f t="shared" si="331"/>
        <v>-10</v>
      </c>
      <c r="M389" s="310"/>
      <c r="N389" s="341">
        <f t="shared" si="332"/>
        <v>1</v>
      </c>
      <c r="P389" s="376" t="str">
        <f t="shared" si="333"/>
        <v xml:space="preserve"> </v>
      </c>
      <c r="Q389" s="376" t="str">
        <f t="shared" si="334"/>
        <v xml:space="preserve"> </v>
      </c>
      <c r="R389" s="376" t="str">
        <f t="shared" si="335"/>
        <v xml:space="preserve"> </v>
      </c>
      <c r="S389" s="376">
        <f t="shared" si="336"/>
        <v>1</v>
      </c>
      <c r="T389" s="374">
        <f t="shared" si="337"/>
        <v>0</v>
      </c>
      <c r="U389" s="373">
        <f t="shared" si="338"/>
        <v>0</v>
      </c>
      <c r="V389" s="374">
        <f t="shared" si="339"/>
        <v>58</v>
      </c>
      <c r="W389" s="310"/>
      <c r="X389" s="345" t="str">
        <f t="shared" si="340"/>
        <v>C</v>
      </c>
      <c r="Z389" s="385" t="str">
        <f t="shared" si="341"/>
        <v xml:space="preserve"> </v>
      </c>
      <c r="AA389" s="385" t="str">
        <f t="shared" si="342"/>
        <v>W</v>
      </c>
      <c r="AB389" s="385" t="str">
        <f t="shared" si="343"/>
        <v xml:space="preserve"> </v>
      </c>
      <c r="AC389" s="385">
        <f t="shared" si="344"/>
        <v>1</v>
      </c>
      <c r="AD389" s="382">
        <f t="shared" si="345"/>
        <v>0</v>
      </c>
      <c r="AE389" s="381">
        <f t="shared" si="346"/>
        <v>18</v>
      </c>
      <c r="AF389" s="382">
        <f t="shared" si="347"/>
        <v>60</v>
      </c>
      <c r="AG389" s="310"/>
      <c r="AH389" s="338" t="str">
        <f t="shared" ref="AH389" si="383">IF($B389=0,0,IF($B389&lt;=18,"L","H"))</f>
        <v>L</v>
      </c>
      <c r="AJ389" s="380" t="str">
        <f t="shared" si="349"/>
        <v xml:space="preserve"> </v>
      </c>
      <c r="AK389" s="380" t="str">
        <f t="shared" si="350"/>
        <v xml:space="preserve"> </v>
      </c>
      <c r="AL389" s="380" t="str">
        <f t="shared" si="351"/>
        <v xml:space="preserve"> </v>
      </c>
      <c r="AM389" s="380">
        <f t="shared" si="352"/>
        <v>23</v>
      </c>
      <c r="AN389" s="378">
        <f t="shared" si="353"/>
        <v>0</v>
      </c>
      <c r="AO389" s="377">
        <f t="shared" si="354"/>
        <v>0</v>
      </c>
      <c r="AP389" s="378">
        <f t="shared" si="355"/>
        <v>-173</v>
      </c>
      <c r="AQ389" s="306"/>
      <c r="AR389" s="306"/>
    </row>
    <row r="390" spans="1:44">
      <c r="A390" s="327">
        <f t="shared" si="239"/>
        <v>380</v>
      </c>
      <c r="B390" s="328">
        <f>Data!B390</f>
        <v>9</v>
      </c>
      <c r="D390" s="334" t="str">
        <f t="shared" ref="D390" si="384">IF(B390=0,0,IF(MOD(B390,3)=1,"A",IF(MOD(B390,3)=2,"B","C")))</f>
        <v>C</v>
      </c>
      <c r="E390" s="370"/>
      <c r="F390" s="372" t="str">
        <f t="shared" si="325"/>
        <v xml:space="preserve"> </v>
      </c>
      <c r="G390" s="372" t="str">
        <f t="shared" si="326"/>
        <v xml:space="preserve"> </v>
      </c>
      <c r="H390" s="372" t="str">
        <f t="shared" si="327"/>
        <v xml:space="preserve"> </v>
      </c>
      <c r="I390" s="372">
        <f t="shared" si="328"/>
        <v>1</v>
      </c>
      <c r="J390" s="371">
        <f t="shared" si="329"/>
        <v>0</v>
      </c>
      <c r="K390" s="370">
        <f t="shared" si="330"/>
        <v>0</v>
      </c>
      <c r="L390" s="371">
        <f t="shared" si="331"/>
        <v>-10</v>
      </c>
      <c r="M390" s="310"/>
      <c r="N390" s="341">
        <f t="shared" si="332"/>
        <v>1</v>
      </c>
      <c r="P390" s="376" t="str">
        <f t="shared" si="333"/>
        <v>T</v>
      </c>
      <c r="Q390" s="376" t="str">
        <f t="shared" si="334"/>
        <v xml:space="preserve"> </v>
      </c>
      <c r="R390" s="376">
        <f t="shared" si="335"/>
        <v>3</v>
      </c>
      <c r="S390" s="376">
        <f t="shared" si="336"/>
        <v>1</v>
      </c>
      <c r="T390" s="374">
        <f t="shared" si="337"/>
        <v>1</v>
      </c>
      <c r="U390" s="373">
        <f t="shared" si="338"/>
        <v>0</v>
      </c>
      <c r="V390" s="374">
        <f t="shared" si="339"/>
        <v>57</v>
      </c>
      <c r="W390" s="310"/>
      <c r="X390" s="345" t="str">
        <f t="shared" si="340"/>
        <v>C</v>
      </c>
      <c r="Z390" s="385" t="str">
        <f t="shared" si="341"/>
        <v xml:space="preserve"> </v>
      </c>
      <c r="AA390" s="385" t="str">
        <f t="shared" si="342"/>
        <v xml:space="preserve"> </v>
      </c>
      <c r="AB390" s="385" t="str">
        <f t="shared" si="343"/>
        <v xml:space="preserve"> </v>
      </c>
      <c r="AC390" s="385">
        <f t="shared" si="344"/>
        <v>1</v>
      </c>
      <c r="AD390" s="382">
        <f t="shared" si="345"/>
        <v>0</v>
      </c>
      <c r="AE390" s="381">
        <f t="shared" si="346"/>
        <v>0</v>
      </c>
      <c r="AF390" s="382">
        <f t="shared" si="347"/>
        <v>60</v>
      </c>
      <c r="AG390" s="310"/>
      <c r="AH390" s="338" t="str">
        <f t="shared" ref="AH390" si="385">IF($B390=0,0,IF(ISEVEN($B390),"E","O"))</f>
        <v>O</v>
      </c>
      <c r="AJ390" s="380" t="str">
        <f t="shared" si="349"/>
        <v>T</v>
      </c>
      <c r="AK390" s="380" t="str">
        <f t="shared" si="350"/>
        <v xml:space="preserve"> </v>
      </c>
      <c r="AL390" s="380" t="str">
        <f t="shared" si="351"/>
        <v>R</v>
      </c>
      <c r="AM390" s="380">
        <f t="shared" si="352"/>
        <v>23</v>
      </c>
      <c r="AN390" s="378">
        <f t="shared" si="353"/>
        <v>23</v>
      </c>
      <c r="AO390" s="377">
        <f t="shared" si="354"/>
        <v>0</v>
      </c>
      <c r="AP390" s="378">
        <f t="shared" si="355"/>
        <v>-196</v>
      </c>
      <c r="AQ390" s="306"/>
      <c r="AR390" s="306"/>
    </row>
    <row r="391" spans="1:44">
      <c r="A391" s="327">
        <f t="shared" si="239"/>
        <v>381</v>
      </c>
      <c r="B391" s="328">
        <f>Data!B391</f>
        <v>26</v>
      </c>
      <c r="D391" s="334">
        <f t="shared" ref="D391" si="386">IF(AND(B391&gt;0,B391&lt;=12),1,IF(AND(B391&gt;12,B391&lt;=24),2,IF(AND(B391&gt;24,B391&lt;=36),3,0)))</f>
        <v>3</v>
      </c>
      <c r="E391" s="370"/>
      <c r="F391" s="372" t="str">
        <f t="shared" si="325"/>
        <v xml:space="preserve"> </v>
      </c>
      <c r="G391" s="372" t="str">
        <f t="shared" si="326"/>
        <v xml:space="preserve"> </v>
      </c>
      <c r="H391" s="372" t="str">
        <f t="shared" si="327"/>
        <v xml:space="preserve"> </v>
      </c>
      <c r="I391" s="372">
        <f t="shared" si="328"/>
        <v>1</v>
      </c>
      <c r="J391" s="371">
        <f t="shared" si="329"/>
        <v>0</v>
      </c>
      <c r="K391" s="370">
        <f t="shared" si="330"/>
        <v>0</v>
      </c>
      <c r="L391" s="371">
        <f t="shared" si="331"/>
        <v>-10</v>
      </c>
      <c r="M391" s="310"/>
      <c r="N391" s="341">
        <f t="shared" si="332"/>
        <v>3</v>
      </c>
      <c r="P391" s="376" t="str">
        <f t="shared" si="333"/>
        <v xml:space="preserve"> </v>
      </c>
      <c r="Q391" s="376" t="str">
        <f t="shared" si="334"/>
        <v>W</v>
      </c>
      <c r="R391" s="376" t="str">
        <f t="shared" si="335"/>
        <v xml:space="preserve"> </v>
      </c>
      <c r="S391" s="376">
        <f t="shared" si="336"/>
        <v>1</v>
      </c>
      <c r="T391" s="374">
        <f t="shared" si="337"/>
        <v>0</v>
      </c>
      <c r="U391" s="373">
        <f t="shared" si="338"/>
        <v>3</v>
      </c>
      <c r="V391" s="374">
        <f t="shared" si="339"/>
        <v>60</v>
      </c>
      <c r="W391" s="310"/>
      <c r="X391" s="345" t="str">
        <f t="shared" si="340"/>
        <v>B</v>
      </c>
      <c r="Z391" s="385" t="str">
        <f t="shared" si="341"/>
        <v>T</v>
      </c>
      <c r="AA391" s="385" t="str">
        <f t="shared" si="342"/>
        <v xml:space="preserve"> </v>
      </c>
      <c r="AB391" s="385" t="str">
        <f t="shared" si="343"/>
        <v>A</v>
      </c>
      <c r="AC391" s="385">
        <f t="shared" si="344"/>
        <v>1</v>
      </c>
      <c r="AD391" s="382">
        <f t="shared" si="345"/>
        <v>1</v>
      </c>
      <c r="AE391" s="381">
        <f t="shared" si="346"/>
        <v>0</v>
      </c>
      <c r="AF391" s="382">
        <f t="shared" si="347"/>
        <v>59</v>
      </c>
      <c r="AG391" s="310"/>
      <c r="AH391" s="338" t="str">
        <f t="shared" ref="AH391" si="387">IF($B391=0,0,INDEX($AS$12:$AT$47,$B391,2))</f>
        <v>B</v>
      </c>
      <c r="AJ391" s="380" t="str">
        <f t="shared" si="349"/>
        <v xml:space="preserve"> </v>
      </c>
      <c r="AK391" s="380" t="str">
        <f t="shared" si="350"/>
        <v>L</v>
      </c>
      <c r="AL391" s="380" t="str">
        <f t="shared" si="351"/>
        <v>H</v>
      </c>
      <c r="AM391" s="380">
        <f t="shared" si="352"/>
        <v>24</v>
      </c>
      <c r="AN391" s="378">
        <f t="shared" si="353"/>
        <v>24</v>
      </c>
      <c r="AO391" s="377">
        <f t="shared" si="354"/>
        <v>0</v>
      </c>
      <c r="AP391" s="378">
        <f t="shared" si="355"/>
        <v>-220</v>
      </c>
      <c r="AQ391" s="306"/>
      <c r="AR391" s="306"/>
    </row>
    <row r="392" spans="1:44">
      <c r="A392" s="327">
        <f t="shared" si="239"/>
        <v>382</v>
      </c>
      <c r="B392" s="328">
        <f>Data!B392</f>
        <v>17</v>
      </c>
      <c r="D392" s="334" t="str">
        <f t="shared" ref="D392" si="388">IF(B392=0,0,IF(MOD(B392,3)=1,"A",IF(MOD(B392,3)=2,"B","C")))</f>
        <v>B</v>
      </c>
      <c r="E392" s="370"/>
      <c r="F392" s="372" t="str">
        <f t="shared" si="325"/>
        <v>T</v>
      </c>
      <c r="G392" s="372" t="str">
        <f t="shared" si="326"/>
        <v xml:space="preserve"> </v>
      </c>
      <c r="H392" s="372">
        <f t="shared" si="327"/>
        <v>2</v>
      </c>
      <c r="I392" s="372">
        <f t="shared" si="328"/>
        <v>1</v>
      </c>
      <c r="J392" s="371">
        <f t="shared" si="329"/>
        <v>1</v>
      </c>
      <c r="K392" s="370">
        <f t="shared" si="330"/>
        <v>0</v>
      </c>
      <c r="L392" s="371">
        <f t="shared" si="331"/>
        <v>-11</v>
      </c>
      <c r="M392" s="310"/>
      <c r="N392" s="341">
        <f t="shared" si="332"/>
        <v>2</v>
      </c>
      <c r="P392" s="376" t="str">
        <f t="shared" si="333"/>
        <v>T</v>
      </c>
      <c r="Q392" s="376" t="str">
        <f t="shared" si="334"/>
        <v xml:space="preserve"> </v>
      </c>
      <c r="R392" s="376">
        <f t="shared" si="335"/>
        <v>2</v>
      </c>
      <c r="S392" s="376">
        <f t="shared" si="336"/>
        <v>1</v>
      </c>
      <c r="T392" s="374">
        <f t="shared" si="337"/>
        <v>1</v>
      </c>
      <c r="U392" s="373">
        <f t="shared" si="338"/>
        <v>0</v>
      </c>
      <c r="V392" s="374">
        <f t="shared" si="339"/>
        <v>59</v>
      </c>
      <c r="W392" s="310"/>
      <c r="X392" s="345" t="str">
        <f t="shared" si="340"/>
        <v>B</v>
      </c>
      <c r="Z392" s="385" t="str">
        <f t="shared" si="341"/>
        <v xml:space="preserve"> </v>
      </c>
      <c r="AA392" s="385" t="str">
        <f t="shared" si="342"/>
        <v>L</v>
      </c>
      <c r="AB392" s="385" t="str">
        <f t="shared" si="343"/>
        <v>A</v>
      </c>
      <c r="AC392" s="385">
        <f t="shared" si="344"/>
        <v>2</v>
      </c>
      <c r="AD392" s="382">
        <f t="shared" si="345"/>
        <v>2</v>
      </c>
      <c r="AE392" s="381">
        <f t="shared" si="346"/>
        <v>0</v>
      </c>
      <c r="AF392" s="382">
        <f t="shared" si="347"/>
        <v>57</v>
      </c>
      <c r="AG392" s="310"/>
      <c r="AH392" s="338" t="str">
        <f t="shared" ref="AH392" si="389">IF($B392=0,0,IF($B392&lt;=18,"L","H"))</f>
        <v>L</v>
      </c>
      <c r="AJ392" s="380" t="str">
        <f t="shared" si="349"/>
        <v xml:space="preserve"> </v>
      </c>
      <c r="AK392" s="380" t="str">
        <f t="shared" si="350"/>
        <v>L</v>
      </c>
      <c r="AL392" s="380" t="str">
        <f t="shared" si="351"/>
        <v>E</v>
      </c>
      <c r="AM392" s="380">
        <f t="shared" si="352"/>
        <v>25</v>
      </c>
      <c r="AN392" s="378">
        <f t="shared" si="353"/>
        <v>25</v>
      </c>
      <c r="AO392" s="377">
        <f t="shared" si="354"/>
        <v>0</v>
      </c>
      <c r="AP392" s="378">
        <f t="shared" si="355"/>
        <v>-245</v>
      </c>
      <c r="AQ392" s="306"/>
      <c r="AR392" s="306"/>
    </row>
    <row r="393" spans="1:44">
      <c r="A393" s="327">
        <f t="shared" si="239"/>
        <v>383</v>
      </c>
      <c r="B393" s="328">
        <f>Data!B393</f>
        <v>33</v>
      </c>
      <c r="D393" s="334">
        <f t="shared" ref="D393" si="390">IF(AND(B393&gt;0,B393&lt;=12),1,IF(AND(B393&gt;12,B393&lt;=24),2,IF(AND(B393&gt;24,B393&lt;=36),3,0)))</f>
        <v>3</v>
      </c>
      <c r="E393" s="370"/>
      <c r="F393" s="372" t="str">
        <f t="shared" si="325"/>
        <v xml:space="preserve"> </v>
      </c>
      <c r="G393" s="372" t="str">
        <f t="shared" si="326"/>
        <v>L</v>
      </c>
      <c r="H393" s="372" t="str">
        <f t="shared" si="327"/>
        <v>B</v>
      </c>
      <c r="I393" s="372">
        <f t="shared" si="328"/>
        <v>2</v>
      </c>
      <c r="J393" s="371">
        <f t="shared" si="329"/>
        <v>2</v>
      </c>
      <c r="K393" s="370">
        <f t="shared" si="330"/>
        <v>0</v>
      </c>
      <c r="L393" s="371">
        <f t="shared" si="331"/>
        <v>-13</v>
      </c>
      <c r="M393" s="310"/>
      <c r="N393" s="341">
        <f t="shared" si="332"/>
        <v>3</v>
      </c>
      <c r="P393" s="376" t="str">
        <f t="shared" si="333"/>
        <v xml:space="preserve"> </v>
      </c>
      <c r="Q393" s="376" t="str">
        <f t="shared" si="334"/>
        <v>L</v>
      </c>
      <c r="R393" s="376">
        <f t="shared" si="335"/>
        <v>3</v>
      </c>
      <c r="S393" s="376">
        <f t="shared" si="336"/>
        <v>2</v>
      </c>
      <c r="T393" s="374">
        <f t="shared" si="337"/>
        <v>2</v>
      </c>
      <c r="U393" s="373">
        <f t="shared" si="338"/>
        <v>0</v>
      </c>
      <c r="V393" s="374">
        <f t="shared" si="339"/>
        <v>57</v>
      </c>
      <c r="W393" s="310"/>
      <c r="X393" s="345" t="str">
        <f t="shared" si="340"/>
        <v>C</v>
      </c>
      <c r="Z393" s="385" t="str">
        <f t="shared" si="341"/>
        <v xml:space="preserve"> </v>
      </c>
      <c r="AA393" s="385" t="str">
        <f t="shared" si="342"/>
        <v>L</v>
      </c>
      <c r="AB393" s="385" t="str">
        <f t="shared" si="343"/>
        <v>B</v>
      </c>
      <c r="AC393" s="385">
        <f t="shared" si="344"/>
        <v>3</v>
      </c>
      <c r="AD393" s="382">
        <f t="shared" si="345"/>
        <v>3</v>
      </c>
      <c r="AE393" s="381">
        <f t="shared" si="346"/>
        <v>0</v>
      </c>
      <c r="AF393" s="382">
        <f t="shared" si="347"/>
        <v>54</v>
      </c>
      <c r="AG393" s="310"/>
      <c r="AH393" s="338" t="str">
        <f t="shared" ref="AH393" si="391">IF($B393=0,0,IF(ISEVEN($B393),"E","O"))</f>
        <v>O</v>
      </c>
      <c r="AJ393" s="380" t="str">
        <f t="shared" si="349"/>
        <v xml:space="preserve"> </v>
      </c>
      <c r="AK393" s="380" t="str">
        <f t="shared" si="350"/>
        <v>L</v>
      </c>
      <c r="AL393" s="380" t="str">
        <f t="shared" si="351"/>
        <v>B</v>
      </c>
      <c r="AM393" s="380">
        <f t="shared" si="352"/>
        <v>26</v>
      </c>
      <c r="AN393" s="378">
        <f t="shared" si="353"/>
        <v>26</v>
      </c>
      <c r="AO393" s="377">
        <f t="shared" si="354"/>
        <v>0</v>
      </c>
      <c r="AP393" s="378">
        <f t="shared" si="355"/>
        <v>-271</v>
      </c>
      <c r="AQ393" s="306"/>
      <c r="AR393" s="306"/>
    </row>
    <row r="394" spans="1:44">
      <c r="A394" s="327">
        <f t="shared" si="239"/>
        <v>384</v>
      </c>
      <c r="B394" s="328">
        <f>Data!B394</f>
        <v>17</v>
      </c>
      <c r="D394" s="334" t="str">
        <f t="shared" ref="D394" si="392">IF(B394=0,0,IF(MOD(B394,3)=1,"A",IF(MOD(B394,3)=2,"B","C")))</f>
        <v>B</v>
      </c>
      <c r="E394" s="370"/>
      <c r="F394" s="372" t="str">
        <f t="shared" si="325"/>
        <v xml:space="preserve"> </v>
      </c>
      <c r="G394" s="372" t="str">
        <f t="shared" si="326"/>
        <v>W</v>
      </c>
      <c r="H394" s="372" t="str">
        <f t="shared" si="327"/>
        <v xml:space="preserve"> </v>
      </c>
      <c r="I394" s="372">
        <f t="shared" si="328"/>
        <v>1</v>
      </c>
      <c r="J394" s="371">
        <f t="shared" si="329"/>
        <v>0</v>
      </c>
      <c r="K394" s="370">
        <f t="shared" si="330"/>
        <v>6</v>
      </c>
      <c r="L394" s="371">
        <f t="shared" si="331"/>
        <v>-7</v>
      </c>
      <c r="M394" s="310"/>
      <c r="N394" s="341">
        <f t="shared" si="332"/>
        <v>2</v>
      </c>
      <c r="P394" s="376" t="str">
        <f t="shared" si="333"/>
        <v xml:space="preserve"> </v>
      </c>
      <c r="Q394" s="376" t="str">
        <f t="shared" si="334"/>
        <v>L</v>
      </c>
      <c r="R394" s="376">
        <f t="shared" si="335"/>
        <v>1</v>
      </c>
      <c r="S394" s="376">
        <f t="shared" si="336"/>
        <v>3</v>
      </c>
      <c r="T394" s="374">
        <f t="shared" si="337"/>
        <v>3</v>
      </c>
      <c r="U394" s="373">
        <f t="shared" si="338"/>
        <v>0</v>
      </c>
      <c r="V394" s="374">
        <f t="shared" si="339"/>
        <v>54</v>
      </c>
      <c r="W394" s="310"/>
      <c r="X394" s="345" t="str">
        <f t="shared" si="340"/>
        <v>B</v>
      </c>
      <c r="Z394" s="385" t="str">
        <f t="shared" si="341"/>
        <v xml:space="preserve"> </v>
      </c>
      <c r="AA394" s="385" t="str">
        <f t="shared" si="342"/>
        <v>W</v>
      </c>
      <c r="AB394" s="385" t="str">
        <f t="shared" si="343"/>
        <v xml:space="preserve"> </v>
      </c>
      <c r="AC394" s="385">
        <f t="shared" si="344"/>
        <v>1</v>
      </c>
      <c r="AD394" s="382">
        <f t="shared" si="345"/>
        <v>0</v>
      </c>
      <c r="AE394" s="381">
        <f t="shared" si="346"/>
        <v>9</v>
      </c>
      <c r="AF394" s="382">
        <f t="shared" si="347"/>
        <v>63</v>
      </c>
      <c r="AG394" s="310"/>
      <c r="AH394" s="338" t="str">
        <f t="shared" ref="AH394" si="393">IF($B394=0,0,INDEX($AS$12:$AT$47,$B394,2))</f>
        <v>B</v>
      </c>
      <c r="AJ394" s="380" t="str">
        <f t="shared" si="349"/>
        <v xml:space="preserve"> </v>
      </c>
      <c r="AK394" s="380" t="str">
        <f t="shared" si="350"/>
        <v>W</v>
      </c>
      <c r="AL394" s="380" t="str">
        <f t="shared" si="351"/>
        <v xml:space="preserve"> </v>
      </c>
      <c r="AM394" s="380">
        <f t="shared" si="352"/>
        <v>25</v>
      </c>
      <c r="AN394" s="378">
        <f t="shared" si="353"/>
        <v>0</v>
      </c>
      <c r="AO394" s="377">
        <f t="shared" si="354"/>
        <v>52</v>
      </c>
      <c r="AP394" s="378">
        <f t="shared" si="355"/>
        <v>-219</v>
      </c>
      <c r="AQ394" s="306"/>
      <c r="AR394" s="306"/>
    </row>
    <row r="395" spans="1:44">
      <c r="A395" s="327">
        <f t="shared" si="239"/>
        <v>385</v>
      </c>
      <c r="B395" s="328">
        <f>Data!B395</f>
        <v>2</v>
      </c>
      <c r="D395" s="334">
        <f t="shared" ref="D395" si="394">IF(AND(B395&gt;0,B395&lt;=12),1,IF(AND(B395&gt;12,B395&lt;=24),2,IF(AND(B395&gt;24,B395&lt;=36),3,0)))</f>
        <v>1</v>
      </c>
      <c r="E395" s="370"/>
      <c r="F395" s="372" t="str">
        <f t="shared" si="325"/>
        <v xml:space="preserve"> </v>
      </c>
      <c r="G395" s="372" t="str">
        <f t="shared" si="326"/>
        <v xml:space="preserve"> </v>
      </c>
      <c r="H395" s="372" t="str">
        <f t="shared" si="327"/>
        <v xml:space="preserve"> </v>
      </c>
      <c r="I395" s="372">
        <f t="shared" si="328"/>
        <v>1</v>
      </c>
      <c r="J395" s="371">
        <f t="shared" si="329"/>
        <v>0</v>
      </c>
      <c r="K395" s="370">
        <f t="shared" si="330"/>
        <v>0</v>
      </c>
      <c r="L395" s="371">
        <f t="shared" si="331"/>
        <v>-7</v>
      </c>
      <c r="M395" s="310"/>
      <c r="N395" s="341">
        <f t="shared" si="332"/>
        <v>1</v>
      </c>
      <c r="P395" s="376" t="str">
        <f t="shared" si="333"/>
        <v xml:space="preserve"> </v>
      </c>
      <c r="Q395" s="376" t="str">
        <f t="shared" si="334"/>
        <v>W</v>
      </c>
      <c r="R395" s="376" t="str">
        <f t="shared" si="335"/>
        <v xml:space="preserve"> </v>
      </c>
      <c r="S395" s="376">
        <f t="shared" si="336"/>
        <v>1</v>
      </c>
      <c r="T395" s="374">
        <f t="shared" si="337"/>
        <v>0</v>
      </c>
      <c r="U395" s="373">
        <f t="shared" si="338"/>
        <v>9</v>
      </c>
      <c r="V395" s="374">
        <f t="shared" si="339"/>
        <v>63</v>
      </c>
      <c r="W395" s="310"/>
      <c r="X395" s="345" t="str">
        <f t="shared" si="340"/>
        <v>B</v>
      </c>
      <c r="Z395" s="385" t="str">
        <f t="shared" si="341"/>
        <v>T</v>
      </c>
      <c r="AA395" s="385" t="str">
        <f t="shared" si="342"/>
        <v xml:space="preserve"> </v>
      </c>
      <c r="AB395" s="385" t="str">
        <f t="shared" si="343"/>
        <v>C</v>
      </c>
      <c r="AC395" s="385">
        <f t="shared" si="344"/>
        <v>1</v>
      </c>
      <c r="AD395" s="382">
        <f t="shared" si="345"/>
        <v>1</v>
      </c>
      <c r="AE395" s="381">
        <f t="shared" si="346"/>
        <v>0</v>
      </c>
      <c r="AF395" s="382">
        <f t="shared" si="347"/>
        <v>62</v>
      </c>
      <c r="AG395" s="310"/>
      <c r="AH395" s="338" t="str">
        <f t="shared" ref="AH395" si="395">IF($B395=0,0,IF($B395&lt;=18,"L","H"))</f>
        <v>L</v>
      </c>
      <c r="AJ395" s="380" t="str">
        <f t="shared" si="349"/>
        <v xml:space="preserve"> </v>
      </c>
      <c r="AK395" s="380" t="str">
        <f t="shared" si="350"/>
        <v xml:space="preserve"> </v>
      </c>
      <c r="AL395" s="380" t="str">
        <f t="shared" si="351"/>
        <v xml:space="preserve"> </v>
      </c>
      <c r="AM395" s="380">
        <f t="shared" si="352"/>
        <v>25</v>
      </c>
      <c r="AN395" s="378">
        <f t="shared" si="353"/>
        <v>0</v>
      </c>
      <c r="AO395" s="377">
        <f t="shared" si="354"/>
        <v>0</v>
      </c>
      <c r="AP395" s="378">
        <f t="shared" si="355"/>
        <v>-219</v>
      </c>
      <c r="AQ395" s="306"/>
      <c r="AR395" s="306"/>
    </row>
    <row r="396" spans="1:44">
      <c r="A396" s="327">
        <f t="shared" si="239"/>
        <v>386</v>
      </c>
      <c r="B396" s="328">
        <f>Data!B396</f>
        <v>6</v>
      </c>
      <c r="D396" s="334" t="str">
        <f t="shared" ref="D396" si="396">IF(B396=0,0,IF(MOD(B396,3)=1,"A",IF(MOD(B396,3)=2,"B","C")))</f>
        <v>C</v>
      </c>
      <c r="E396" s="370"/>
      <c r="F396" s="372" t="str">
        <f t="shared" si="325"/>
        <v xml:space="preserve"> </v>
      </c>
      <c r="G396" s="372" t="str">
        <f t="shared" si="326"/>
        <v xml:space="preserve"> </v>
      </c>
      <c r="H396" s="372" t="str">
        <f t="shared" si="327"/>
        <v xml:space="preserve"> </v>
      </c>
      <c r="I396" s="372">
        <f t="shared" si="328"/>
        <v>1</v>
      </c>
      <c r="J396" s="371">
        <f t="shared" si="329"/>
        <v>0</v>
      </c>
      <c r="K396" s="370">
        <f t="shared" si="330"/>
        <v>0</v>
      </c>
      <c r="L396" s="371">
        <f t="shared" si="331"/>
        <v>-7</v>
      </c>
      <c r="M396" s="310"/>
      <c r="N396" s="341">
        <f t="shared" si="332"/>
        <v>1</v>
      </c>
      <c r="P396" s="376" t="str">
        <f t="shared" si="333"/>
        <v xml:space="preserve"> </v>
      </c>
      <c r="Q396" s="376" t="str">
        <f t="shared" si="334"/>
        <v xml:space="preserve"> </v>
      </c>
      <c r="R396" s="376" t="str">
        <f t="shared" si="335"/>
        <v xml:space="preserve"> </v>
      </c>
      <c r="S396" s="376">
        <f t="shared" si="336"/>
        <v>1</v>
      </c>
      <c r="T396" s="374">
        <f t="shared" si="337"/>
        <v>0</v>
      </c>
      <c r="U396" s="373">
        <f t="shared" si="338"/>
        <v>0</v>
      </c>
      <c r="V396" s="374">
        <f t="shared" si="339"/>
        <v>63</v>
      </c>
      <c r="W396" s="310"/>
      <c r="X396" s="345" t="str">
        <f t="shared" si="340"/>
        <v>C</v>
      </c>
      <c r="Z396" s="385" t="str">
        <f t="shared" si="341"/>
        <v xml:space="preserve"> </v>
      </c>
      <c r="AA396" s="385" t="str">
        <f t="shared" si="342"/>
        <v>W</v>
      </c>
      <c r="AB396" s="385" t="str">
        <f t="shared" si="343"/>
        <v xml:space="preserve"> </v>
      </c>
      <c r="AC396" s="385">
        <f t="shared" si="344"/>
        <v>1</v>
      </c>
      <c r="AD396" s="382">
        <f t="shared" si="345"/>
        <v>0</v>
      </c>
      <c r="AE396" s="381">
        <f t="shared" si="346"/>
        <v>3</v>
      </c>
      <c r="AF396" s="382">
        <f t="shared" si="347"/>
        <v>65</v>
      </c>
      <c r="AG396" s="310"/>
      <c r="AH396" s="338" t="str">
        <f t="shared" ref="AH396" si="397">IF($B396=0,0,IF(ISEVEN($B396),"E","O"))</f>
        <v>E</v>
      </c>
      <c r="AJ396" s="380" t="str">
        <f t="shared" si="349"/>
        <v>T</v>
      </c>
      <c r="AK396" s="380" t="str">
        <f t="shared" si="350"/>
        <v xml:space="preserve"> </v>
      </c>
      <c r="AL396" s="380" t="str">
        <f t="shared" si="351"/>
        <v>B</v>
      </c>
      <c r="AM396" s="380">
        <f t="shared" si="352"/>
        <v>25</v>
      </c>
      <c r="AN396" s="378">
        <f t="shared" si="353"/>
        <v>25</v>
      </c>
      <c r="AO396" s="377">
        <f t="shared" si="354"/>
        <v>0</v>
      </c>
      <c r="AP396" s="378">
        <f t="shared" si="355"/>
        <v>-244</v>
      </c>
      <c r="AQ396" s="306"/>
      <c r="AR396" s="306"/>
    </row>
    <row r="397" spans="1:44">
      <c r="A397" s="327">
        <f t="shared" ref="A397:A460" si="398">A396+1</f>
        <v>387</v>
      </c>
      <c r="B397" s="328">
        <f>Data!B397</f>
        <v>22</v>
      </c>
      <c r="D397" s="334">
        <f t="shared" ref="D397" si="399">IF(AND(B397&gt;0,B397&lt;=12),1,IF(AND(B397&gt;12,B397&lt;=24),2,IF(AND(B397&gt;24,B397&lt;=36),3,0)))</f>
        <v>2</v>
      </c>
      <c r="E397" s="370"/>
      <c r="F397" s="372" t="str">
        <f t="shared" si="325"/>
        <v>T</v>
      </c>
      <c r="G397" s="372" t="str">
        <f t="shared" si="326"/>
        <v xml:space="preserve"> </v>
      </c>
      <c r="H397" s="372" t="str">
        <f t="shared" si="327"/>
        <v>B</v>
      </c>
      <c r="I397" s="372">
        <f t="shared" si="328"/>
        <v>1</v>
      </c>
      <c r="J397" s="371">
        <f t="shared" si="329"/>
        <v>1</v>
      </c>
      <c r="K397" s="370">
        <f t="shared" si="330"/>
        <v>0</v>
      </c>
      <c r="L397" s="371">
        <f t="shared" si="331"/>
        <v>-8</v>
      </c>
      <c r="M397" s="310"/>
      <c r="N397" s="341">
        <f t="shared" si="332"/>
        <v>2</v>
      </c>
      <c r="P397" s="376" t="str">
        <f t="shared" si="333"/>
        <v>T</v>
      </c>
      <c r="Q397" s="376" t="str">
        <f t="shared" si="334"/>
        <v xml:space="preserve"> </v>
      </c>
      <c r="R397" s="376">
        <f t="shared" si="335"/>
        <v>2</v>
      </c>
      <c r="S397" s="376">
        <f t="shared" si="336"/>
        <v>1</v>
      </c>
      <c r="T397" s="374">
        <f t="shared" si="337"/>
        <v>1</v>
      </c>
      <c r="U397" s="373">
        <f t="shared" si="338"/>
        <v>0</v>
      </c>
      <c r="V397" s="374">
        <f t="shared" si="339"/>
        <v>62</v>
      </c>
      <c r="W397" s="310"/>
      <c r="X397" s="345" t="str">
        <f t="shared" si="340"/>
        <v>A</v>
      </c>
      <c r="Z397" s="385" t="str">
        <f t="shared" si="341"/>
        <v>T</v>
      </c>
      <c r="AA397" s="385" t="str">
        <f t="shared" si="342"/>
        <v xml:space="preserve"> </v>
      </c>
      <c r="AB397" s="385" t="str">
        <f t="shared" si="343"/>
        <v>B</v>
      </c>
      <c r="AC397" s="385">
        <f t="shared" si="344"/>
        <v>1</v>
      </c>
      <c r="AD397" s="382">
        <f t="shared" si="345"/>
        <v>1</v>
      </c>
      <c r="AE397" s="381">
        <f t="shared" si="346"/>
        <v>0</v>
      </c>
      <c r="AF397" s="382">
        <f t="shared" si="347"/>
        <v>64</v>
      </c>
      <c r="AG397" s="310"/>
      <c r="AH397" s="338" t="str">
        <f t="shared" ref="AH397" si="400">IF($B397=0,0,INDEX($AS$12:$AT$47,$B397,2))</f>
        <v>B</v>
      </c>
      <c r="AJ397" s="380" t="str">
        <f t="shared" si="349"/>
        <v xml:space="preserve"> </v>
      </c>
      <c r="AK397" s="380" t="str">
        <f t="shared" si="350"/>
        <v>W</v>
      </c>
      <c r="AL397" s="380" t="str">
        <f t="shared" si="351"/>
        <v xml:space="preserve"> </v>
      </c>
      <c r="AM397" s="380">
        <f t="shared" si="352"/>
        <v>24</v>
      </c>
      <c r="AN397" s="378">
        <f t="shared" si="353"/>
        <v>0</v>
      </c>
      <c r="AO397" s="377">
        <f t="shared" si="354"/>
        <v>50</v>
      </c>
      <c r="AP397" s="378">
        <f t="shared" si="355"/>
        <v>-194</v>
      </c>
      <c r="AQ397" s="306"/>
      <c r="AR397" s="306"/>
    </row>
    <row r="398" spans="1:44">
      <c r="A398" s="327">
        <f t="shared" si="398"/>
        <v>388</v>
      </c>
      <c r="B398" s="328">
        <f>Data!B398</f>
        <v>27</v>
      </c>
      <c r="D398" s="334" t="str">
        <f t="shared" ref="D398" si="401">IF(B398=0,0,IF(MOD(B398,3)=1,"A",IF(MOD(B398,3)=2,"B","C")))</f>
        <v>C</v>
      </c>
      <c r="E398" s="370"/>
      <c r="F398" s="372" t="str">
        <f t="shared" si="325"/>
        <v xml:space="preserve"> </v>
      </c>
      <c r="G398" s="372" t="str">
        <f t="shared" si="326"/>
        <v>L</v>
      </c>
      <c r="H398" s="372">
        <f t="shared" si="327"/>
        <v>3</v>
      </c>
      <c r="I398" s="372">
        <f t="shared" si="328"/>
        <v>2</v>
      </c>
      <c r="J398" s="371">
        <f t="shared" si="329"/>
        <v>2</v>
      </c>
      <c r="K398" s="370">
        <f t="shared" si="330"/>
        <v>0</v>
      </c>
      <c r="L398" s="371">
        <f t="shared" si="331"/>
        <v>-10</v>
      </c>
      <c r="M398" s="310"/>
      <c r="N398" s="341">
        <f t="shared" si="332"/>
        <v>3</v>
      </c>
      <c r="P398" s="376" t="str">
        <f t="shared" si="333"/>
        <v xml:space="preserve"> </v>
      </c>
      <c r="Q398" s="376" t="str">
        <f t="shared" si="334"/>
        <v>L</v>
      </c>
      <c r="R398" s="376">
        <f t="shared" si="335"/>
        <v>3</v>
      </c>
      <c r="S398" s="376">
        <f t="shared" si="336"/>
        <v>2</v>
      </c>
      <c r="T398" s="374">
        <f t="shared" si="337"/>
        <v>2</v>
      </c>
      <c r="U398" s="373">
        <f t="shared" si="338"/>
        <v>0</v>
      </c>
      <c r="V398" s="374">
        <f t="shared" si="339"/>
        <v>60</v>
      </c>
      <c r="W398" s="310"/>
      <c r="X398" s="345" t="str">
        <f t="shared" si="340"/>
        <v>C</v>
      </c>
      <c r="Z398" s="385" t="str">
        <f t="shared" si="341"/>
        <v xml:space="preserve"> </v>
      </c>
      <c r="AA398" s="385" t="str">
        <f t="shared" si="342"/>
        <v>L</v>
      </c>
      <c r="AB398" s="385" t="str">
        <f t="shared" si="343"/>
        <v>C</v>
      </c>
      <c r="AC398" s="385">
        <f t="shared" si="344"/>
        <v>2</v>
      </c>
      <c r="AD398" s="382">
        <f t="shared" si="345"/>
        <v>2</v>
      </c>
      <c r="AE398" s="381">
        <f t="shared" si="346"/>
        <v>0</v>
      </c>
      <c r="AF398" s="382">
        <f t="shared" si="347"/>
        <v>62</v>
      </c>
      <c r="AG398" s="310"/>
      <c r="AH398" s="338" t="str">
        <f t="shared" ref="AH398" si="402">IF($B398=0,0,IF($B398&lt;=18,"L","H"))</f>
        <v>H</v>
      </c>
      <c r="AJ398" s="380" t="str">
        <f t="shared" si="349"/>
        <v>T</v>
      </c>
      <c r="AK398" s="380" t="str">
        <f t="shared" si="350"/>
        <v xml:space="preserve"> </v>
      </c>
      <c r="AL398" s="380" t="str">
        <f t="shared" si="351"/>
        <v>O</v>
      </c>
      <c r="AM398" s="380">
        <f t="shared" si="352"/>
        <v>24</v>
      </c>
      <c r="AN398" s="378">
        <f t="shared" si="353"/>
        <v>24</v>
      </c>
      <c r="AO398" s="377">
        <f t="shared" si="354"/>
        <v>0</v>
      </c>
      <c r="AP398" s="378">
        <f t="shared" si="355"/>
        <v>-218</v>
      </c>
      <c r="AQ398" s="306"/>
      <c r="AR398" s="306"/>
    </row>
    <row r="399" spans="1:44">
      <c r="A399" s="327">
        <f t="shared" si="398"/>
        <v>389</v>
      </c>
      <c r="B399" s="328">
        <f>Data!B399</f>
        <v>23</v>
      </c>
      <c r="D399" s="334">
        <f t="shared" ref="D399" si="403">IF(AND(B399&gt;0,B399&lt;=12),1,IF(AND(B399&gt;12,B399&lt;=24),2,IF(AND(B399&gt;24,B399&lt;=36),3,0)))</f>
        <v>2</v>
      </c>
      <c r="E399" s="370"/>
      <c r="F399" s="372" t="str">
        <f t="shared" si="325"/>
        <v xml:space="preserve"> </v>
      </c>
      <c r="G399" s="372" t="str">
        <f t="shared" si="326"/>
        <v>L</v>
      </c>
      <c r="H399" s="372" t="str">
        <f t="shared" si="327"/>
        <v>B</v>
      </c>
      <c r="I399" s="372">
        <f t="shared" si="328"/>
        <v>3</v>
      </c>
      <c r="J399" s="371">
        <f t="shared" si="329"/>
        <v>3</v>
      </c>
      <c r="K399" s="370">
        <f t="shared" si="330"/>
        <v>0</v>
      </c>
      <c r="L399" s="371">
        <f t="shared" si="331"/>
        <v>-13</v>
      </c>
      <c r="M399" s="310"/>
      <c r="N399" s="341">
        <f t="shared" si="332"/>
        <v>2</v>
      </c>
      <c r="P399" s="376" t="str">
        <f t="shared" si="333"/>
        <v xml:space="preserve"> </v>
      </c>
      <c r="Q399" s="376" t="str">
        <f t="shared" si="334"/>
        <v>L</v>
      </c>
      <c r="R399" s="376">
        <f t="shared" si="335"/>
        <v>2</v>
      </c>
      <c r="S399" s="376">
        <f t="shared" si="336"/>
        <v>3</v>
      </c>
      <c r="T399" s="374">
        <f t="shared" si="337"/>
        <v>3</v>
      </c>
      <c r="U399" s="373">
        <f t="shared" si="338"/>
        <v>0</v>
      </c>
      <c r="V399" s="374">
        <f t="shared" si="339"/>
        <v>57</v>
      </c>
      <c r="W399" s="310"/>
      <c r="X399" s="345" t="str">
        <f t="shared" si="340"/>
        <v>B</v>
      </c>
      <c r="Z399" s="385" t="str">
        <f t="shared" si="341"/>
        <v xml:space="preserve"> </v>
      </c>
      <c r="AA399" s="385" t="str">
        <f t="shared" si="342"/>
        <v>L</v>
      </c>
      <c r="AB399" s="385" t="str">
        <f t="shared" si="343"/>
        <v>B</v>
      </c>
      <c r="AC399" s="385">
        <f t="shared" si="344"/>
        <v>3</v>
      </c>
      <c r="AD399" s="382">
        <f t="shared" si="345"/>
        <v>3</v>
      </c>
      <c r="AE399" s="381">
        <f t="shared" si="346"/>
        <v>0</v>
      </c>
      <c r="AF399" s="382">
        <f t="shared" si="347"/>
        <v>59</v>
      </c>
      <c r="AG399" s="310"/>
      <c r="AH399" s="338" t="str">
        <f t="shared" ref="AH399" si="404">IF($B399=0,0,IF(ISEVEN($B399),"E","O"))</f>
        <v>O</v>
      </c>
      <c r="AJ399" s="380" t="str">
        <f t="shared" si="349"/>
        <v xml:space="preserve"> </v>
      </c>
      <c r="AK399" s="380" t="str">
        <f t="shared" si="350"/>
        <v>W</v>
      </c>
      <c r="AL399" s="380" t="str">
        <f t="shared" si="351"/>
        <v xml:space="preserve"> </v>
      </c>
      <c r="AM399" s="380">
        <f t="shared" si="352"/>
        <v>23</v>
      </c>
      <c r="AN399" s="378">
        <f t="shared" si="353"/>
        <v>0</v>
      </c>
      <c r="AO399" s="377">
        <f t="shared" si="354"/>
        <v>48</v>
      </c>
      <c r="AP399" s="378">
        <f t="shared" si="355"/>
        <v>-170</v>
      </c>
      <c r="AQ399" s="306"/>
      <c r="AR399" s="306"/>
    </row>
    <row r="400" spans="1:44">
      <c r="A400" s="327">
        <f t="shared" si="398"/>
        <v>390</v>
      </c>
      <c r="B400" s="328">
        <f>Data!B400</f>
        <v>22</v>
      </c>
      <c r="D400" s="334" t="str">
        <f t="shared" ref="D400" si="405">IF(B400=0,0,IF(MOD(B400,3)=1,"A",IF(MOD(B400,3)=2,"B","C")))</f>
        <v>A</v>
      </c>
      <c r="E400" s="370"/>
      <c r="F400" s="372" t="str">
        <f t="shared" si="325"/>
        <v xml:space="preserve"> </v>
      </c>
      <c r="G400" s="372" t="str">
        <f t="shared" si="326"/>
        <v>L</v>
      </c>
      <c r="H400" s="372">
        <f t="shared" si="327"/>
        <v>1</v>
      </c>
      <c r="I400" s="372">
        <f t="shared" si="328"/>
        <v>4</v>
      </c>
      <c r="J400" s="371">
        <f t="shared" si="329"/>
        <v>4</v>
      </c>
      <c r="K400" s="370">
        <f t="shared" si="330"/>
        <v>0</v>
      </c>
      <c r="L400" s="371">
        <f t="shared" si="331"/>
        <v>-17</v>
      </c>
      <c r="M400" s="310"/>
      <c r="N400" s="341">
        <f t="shared" si="332"/>
        <v>2</v>
      </c>
      <c r="P400" s="376" t="str">
        <f t="shared" si="333"/>
        <v xml:space="preserve"> </v>
      </c>
      <c r="Q400" s="376" t="str">
        <f t="shared" si="334"/>
        <v>W</v>
      </c>
      <c r="R400" s="376" t="str">
        <f t="shared" si="335"/>
        <v xml:space="preserve"> </v>
      </c>
      <c r="S400" s="376">
        <f t="shared" si="336"/>
        <v>1</v>
      </c>
      <c r="T400" s="374">
        <f t="shared" si="337"/>
        <v>0</v>
      </c>
      <c r="U400" s="373">
        <f t="shared" si="338"/>
        <v>9</v>
      </c>
      <c r="V400" s="374">
        <f t="shared" si="339"/>
        <v>66</v>
      </c>
      <c r="W400" s="310"/>
      <c r="X400" s="345" t="str">
        <f t="shared" si="340"/>
        <v>A</v>
      </c>
      <c r="Z400" s="385" t="str">
        <f t="shared" si="341"/>
        <v xml:space="preserve"> </v>
      </c>
      <c r="AA400" s="385" t="str">
        <f t="shared" si="342"/>
        <v>L</v>
      </c>
      <c r="AB400" s="385" t="str">
        <f t="shared" si="343"/>
        <v>B</v>
      </c>
      <c r="AC400" s="385">
        <f t="shared" si="344"/>
        <v>4</v>
      </c>
      <c r="AD400" s="382">
        <f t="shared" si="345"/>
        <v>4</v>
      </c>
      <c r="AE400" s="381">
        <f t="shared" si="346"/>
        <v>0</v>
      </c>
      <c r="AF400" s="382">
        <f t="shared" si="347"/>
        <v>55</v>
      </c>
      <c r="AG400" s="310"/>
      <c r="AH400" s="338" t="str">
        <f t="shared" ref="AH400" si="406">IF($B400=0,0,INDEX($AS$12:$AT$47,$B400,2))</f>
        <v>B</v>
      </c>
      <c r="AJ400" s="380" t="str">
        <f t="shared" si="349"/>
        <v xml:space="preserve"> </v>
      </c>
      <c r="AK400" s="380" t="str">
        <f t="shared" si="350"/>
        <v xml:space="preserve"> </v>
      </c>
      <c r="AL400" s="380" t="str">
        <f t="shared" si="351"/>
        <v xml:space="preserve"> </v>
      </c>
      <c r="AM400" s="380">
        <f t="shared" si="352"/>
        <v>23</v>
      </c>
      <c r="AN400" s="378">
        <f t="shared" si="353"/>
        <v>0</v>
      </c>
      <c r="AO400" s="377">
        <f t="shared" si="354"/>
        <v>0</v>
      </c>
      <c r="AP400" s="378">
        <f t="shared" si="355"/>
        <v>-170</v>
      </c>
      <c r="AQ400" s="306"/>
      <c r="AR400" s="306"/>
    </row>
    <row r="401" spans="1:44">
      <c r="A401" s="327">
        <f t="shared" si="398"/>
        <v>391</v>
      </c>
      <c r="B401" s="328">
        <f>Data!B401</f>
        <v>28</v>
      </c>
      <c r="D401" s="334">
        <f t="shared" ref="D401" si="407">IF(AND(B401&gt;0,B401&lt;=12),1,IF(AND(B401&gt;12,B401&lt;=24),2,IF(AND(B401&gt;24,B401&lt;=36),3,0)))</f>
        <v>3</v>
      </c>
      <c r="E401" s="370"/>
      <c r="F401" s="372" t="str">
        <f t="shared" si="325"/>
        <v xml:space="preserve"> </v>
      </c>
      <c r="G401" s="372" t="str">
        <f t="shared" si="326"/>
        <v>L</v>
      </c>
      <c r="H401" s="372" t="str">
        <f t="shared" si="327"/>
        <v>C</v>
      </c>
      <c r="I401" s="372">
        <f t="shared" si="328"/>
        <v>5</v>
      </c>
      <c r="J401" s="371">
        <f t="shared" si="329"/>
        <v>5</v>
      </c>
      <c r="K401" s="370">
        <f t="shared" si="330"/>
        <v>0</v>
      </c>
      <c r="L401" s="371">
        <f t="shared" si="331"/>
        <v>-22</v>
      </c>
      <c r="M401" s="310"/>
      <c r="N401" s="341">
        <f t="shared" si="332"/>
        <v>3</v>
      </c>
      <c r="P401" s="376" t="str">
        <f t="shared" si="333"/>
        <v>T</v>
      </c>
      <c r="Q401" s="376" t="str">
        <f t="shared" si="334"/>
        <v xml:space="preserve"> </v>
      </c>
      <c r="R401" s="376">
        <f t="shared" si="335"/>
        <v>1</v>
      </c>
      <c r="S401" s="376">
        <f t="shared" si="336"/>
        <v>1</v>
      </c>
      <c r="T401" s="374">
        <f t="shared" si="337"/>
        <v>1</v>
      </c>
      <c r="U401" s="373">
        <f t="shared" si="338"/>
        <v>0</v>
      </c>
      <c r="V401" s="374">
        <f t="shared" si="339"/>
        <v>65</v>
      </c>
      <c r="W401" s="310"/>
      <c r="X401" s="345" t="str">
        <f t="shared" si="340"/>
        <v>A</v>
      </c>
      <c r="Z401" s="385" t="str">
        <f t="shared" si="341"/>
        <v xml:space="preserve"> </v>
      </c>
      <c r="AA401" s="385" t="str">
        <f t="shared" si="342"/>
        <v>L</v>
      </c>
      <c r="AB401" s="385" t="str">
        <f t="shared" si="343"/>
        <v>C</v>
      </c>
      <c r="AC401" s="385">
        <f t="shared" si="344"/>
        <v>5</v>
      </c>
      <c r="AD401" s="382">
        <f t="shared" si="345"/>
        <v>5</v>
      </c>
      <c r="AE401" s="381">
        <f t="shared" si="346"/>
        <v>0</v>
      </c>
      <c r="AF401" s="382">
        <f t="shared" si="347"/>
        <v>50</v>
      </c>
      <c r="AG401" s="310"/>
      <c r="AH401" s="338" t="str">
        <f t="shared" ref="AH401" si="408">IF($B401=0,0,IF($B401&lt;=18,"L","H"))</f>
        <v>H</v>
      </c>
      <c r="AJ401" s="380" t="str">
        <f t="shared" si="349"/>
        <v>T</v>
      </c>
      <c r="AK401" s="380" t="str">
        <f t="shared" si="350"/>
        <v xml:space="preserve"> </v>
      </c>
      <c r="AL401" s="380" t="str">
        <f t="shared" si="351"/>
        <v>E</v>
      </c>
      <c r="AM401" s="380">
        <f t="shared" si="352"/>
        <v>23</v>
      </c>
      <c r="AN401" s="378">
        <f t="shared" si="353"/>
        <v>23</v>
      </c>
      <c r="AO401" s="377">
        <f t="shared" si="354"/>
        <v>0</v>
      </c>
      <c r="AP401" s="378">
        <f t="shared" si="355"/>
        <v>-193</v>
      </c>
      <c r="AQ401" s="306"/>
      <c r="AR401" s="306"/>
    </row>
    <row r="402" spans="1:44">
      <c r="A402" s="327">
        <f t="shared" si="398"/>
        <v>392</v>
      </c>
      <c r="B402" s="328">
        <f>Data!B402</f>
        <v>33</v>
      </c>
      <c r="D402" s="334" t="str">
        <f t="shared" ref="D402" si="409">IF(B402=0,0,IF(MOD(B402,3)=1,"A",IF(MOD(B402,3)=2,"B","C")))</f>
        <v>C</v>
      </c>
      <c r="E402" s="370"/>
      <c r="F402" s="372" t="str">
        <f t="shared" si="325"/>
        <v xml:space="preserve"> </v>
      </c>
      <c r="G402" s="372" t="str">
        <f t="shared" si="326"/>
        <v>W</v>
      </c>
      <c r="H402" s="372" t="str">
        <f t="shared" si="327"/>
        <v xml:space="preserve"> </v>
      </c>
      <c r="I402" s="372">
        <f t="shared" si="328"/>
        <v>1</v>
      </c>
      <c r="J402" s="371">
        <f t="shared" si="329"/>
        <v>0</v>
      </c>
      <c r="K402" s="370">
        <f t="shared" si="330"/>
        <v>15</v>
      </c>
      <c r="L402" s="371">
        <f t="shared" si="331"/>
        <v>-7</v>
      </c>
      <c r="M402" s="310"/>
      <c r="N402" s="341">
        <f t="shared" si="332"/>
        <v>3</v>
      </c>
      <c r="P402" s="376" t="str">
        <f t="shared" si="333"/>
        <v xml:space="preserve"> </v>
      </c>
      <c r="Q402" s="376" t="str">
        <f t="shared" si="334"/>
        <v>L</v>
      </c>
      <c r="R402" s="376">
        <f t="shared" si="335"/>
        <v>2</v>
      </c>
      <c r="S402" s="376">
        <f t="shared" si="336"/>
        <v>2</v>
      </c>
      <c r="T402" s="374">
        <f t="shared" si="337"/>
        <v>2</v>
      </c>
      <c r="U402" s="373">
        <f t="shared" si="338"/>
        <v>0</v>
      </c>
      <c r="V402" s="374">
        <f t="shared" si="339"/>
        <v>63</v>
      </c>
      <c r="W402" s="310"/>
      <c r="X402" s="345" t="str">
        <f t="shared" si="340"/>
        <v>C</v>
      </c>
      <c r="Z402" s="385" t="str">
        <f t="shared" si="341"/>
        <v xml:space="preserve"> </v>
      </c>
      <c r="AA402" s="385" t="str">
        <f t="shared" si="342"/>
        <v>W</v>
      </c>
      <c r="AB402" s="385" t="str">
        <f t="shared" si="343"/>
        <v xml:space="preserve"> </v>
      </c>
      <c r="AC402" s="385">
        <f t="shared" si="344"/>
        <v>1</v>
      </c>
      <c r="AD402" s="382">
        <f t="shared" si="345"/>
        <v>0</v>
      </c>
      <c r="AE402" s="381">
        <f t="shared" si="346"/>
        <v>15</v>
      </c>
      <c r="AF402" s="382">
        <f t="shared" si="347"/>
        <v>65</v>
      </c>
      <c r="AG402" s="310"/>
      <c r="AH402" s="338" t="str">
        <f t="shared" ref="AH402" si="410">IF($B402=0,0,IF(ISEVEN($B402),"E","O"))</f>
        <v>O</v>
      </c>
      <c r="AJ402" s="380" t="str">
        <f t="shared" si="349"/>
        <v xml:space="preserve"> </v>
      </c>
      <c r="AK402" s="380" t="str">
        <f t="shared" si="350"/>
        <v>L</v>
      </c>
      <c r="AL402" s="380" t="str">
        <f t="shared" si="351"/>
        <v>B</v>
      </c>
      <c r="AM402" s="380">
        <f t="shared" si="352"/>
        <v>24</v>
      </c>
      <c r="AN402" s="378">
        <f t="shared" si="353"/>
        <v>24</v>
      </c>
      <c r="AO402" s="377">
        <f t="shared" si="354"/>
        <v>0</v>
      </c>
      <c r="AP402" s="378">
        <f t="shared" si="355"/>
        <v>-217</v>
      </c>
      <c r="AQ402" s="306"/>
      <c r="AR402" s="306"/>
    </row>
    <row r="403" spans="1:44">
      <c r="A403" s="327">
        <f t="shared" si="398"/>
        <v>393</v>
      </c>
      <c r="B403" s="328">
        <f>Data!B403</f>
        <v>29</v>
      </c>
      <c r="D403" s="334">
        <f t="shared" ref="D403" si="411">IF(AND(B403&gt;0,B403&lt;=12),1,IF(AND(B403&gt;12,B403&lt;=24),2,IF(AND(B403&gt;24,B403&lt;=36),3,0)))</f>
        <v>3</v>
      </c>
      <c r="E403" s="370"/>
      <c r="F403" s="372" t="str">
        <f t="shared" si="325"/>
        <v>T</v>
      </c>
      <c r="G403" s="372" t="str">
        <f t="shared" si="326"/>
        <v xml:space="preserve"> </v>
      </c>
      <c r="H403" s="372" t="str">
        <f t="shared" si="327"/>
        <v>C</v>
      </c>
      <c r="I403" s="372">
        <f t="shared" si="328"/>
        <v>1</v>
      </c>
      <c r="J403" s="371">
        <f t="shared" si="329"/>
        <v>1</v>
      </c>
      <c r="K403" s="370">
        <f t="shared" si="330"/>
        <v>0</v>
      </c>
      <c r="L403" s="371">
        <f t="shared" si="331"/>
        <v>-8</v>
      </c>
      <c r="M403" s="310"/>
      <c r="N403" s="341">
        <f t="shared" si="332"/>
        <v>3</v>
      </c>
      <c r="P403" s="376" t="str">
        <f t="shared" si="333"/>
        <v xml:space="preserve"> </v>
      </c>
      <c r="Q403" s="376" t="str">
        <f t="shared" si="334"/>
        <v>L</v>
      </c>
      <c r="R403" s="376">
        <f t="shared" si="335"/>
        <v>3</v>
      </c>
      <c r="S403" s="376">
        <f t="shared" si="336"/>
        <v>3</v>
      </c>
      <c r="T403" s="374">
        <f t="shared" si="337"/>
        <v>3</v>
      </c>
      <c r="U403" s="373">
        <f t="shared" si="338"/>
        <v>0</v>
      </c>
      <c r="V403" s="374">
        <f t="shared" si="339"/>
        <v>60</v>
      </c>
      <c r="W403" s="310"/>
      <c r="X403" s="345" t="str">
        <f t="shared" si="340"/>
        <v>B</v>
      </c>
      <c r="Z403" s="385" t="str">
        <f t="shared" si="341"/>
        <v>T</v>
      </c>
      <c r="AA403" s="385" t="str">
        <f t="shared" si="342"/>
        <v xml:space="preserve"> </v>
      </c>
      <c r="AB403" s="385" t="str">
        <f t="shared" si="343"/>
        <v>C</v>
      </c>
      <c r="AC403" s="385">
        <f t="shared" si="344"/>
        <v>1</v>
      </c>
      <c r="AD403" s="382">
        <f t="shared" si="345"/>
        <v>1</v>
      </c>
      <c r="AE403" s="381">
        <f t="shared" si="346"/>
        <v>0</v>
      </c>
      <c r="AF403" s="382">
        <f t="shared" si="347"/>
        <v>64</v>
      </c>
      <c r="AG403" s="310"/>
      <c r="AH403" s="338" t="str">
        <f t="shared" ref="AH403" si="412">IF($B403=0,0,INDEX($AS$12:$AT$47,$B403,2))</f>
        <v>B</v>
      </c>
      <c r="AJ403" s="380" t="str">
        <f t="shared" si="349"/>
        <v xml:space="preserve"> </v>
      </c>
      <c r="AK403" s="380" t="str">
        <f t="shared" si="350"/>
        <v>W</v>
      </c>
      <c r="AL403" s="380" t="str">
        <f t="shared" si="351"/>
        <v xml:space="preserve"> </v>
      </c>
      <c r="AM403" s="380">
        <f t="shared" si="352"/>
        <v>23</v>
      </c>
      <c r="AN403" s="378">
        <f t="shared" si="353"/>
        <v>0</v>
      </c>
      <c r="AO403" s="377">
        <f t="shared" si="354"/>
        <v>48</v>
      </c>
      <c r="AP403" s="378">
        <f t="shared" si="355"/>
        <v>-169</v>
      </c>
      <c r="AQ403" s="306"/>
      <c r="AR403" s="306"/>
    </row>
    <row r="404" spans="1:44">
      <c r="A404" s="327">
        <f t="shared" si="398"/>
        <v>394</v>
      </c>
      <c r="B404" s="328">
        <f>Data!B404</f>
        <v>7</v>
      </c>
      <c r="D404" s="334" t="str">
        <f t="shared" ref="D404" si="413">IF(B404=0,0,IF(MOD(B404,3)=1,"A",IF(MOD(B404,3)=2,"B","C")))</f>
        <v>A</v>
      </c>
      <c r="E404" s="370"/>
      <c r="F404" s="372" t="str">
        <f t="shared" si="325"/>
        <v xml:space="preserve"> </v>
      </c>
      <c r="G404" s="372" t="str">
        <f t="shared" si="326"/>
        <v>L</v>
      </c>
      <c r="H404" s="372">
        <f t="shared" si="327"/>
        <v>2</v>
      </c>
      <c r="I404" s="372">
        <f t="shared" si="328"/>
        <v>2</v>
      </c>
      <c r="J404" s="371">
        <f t="shared" si="329"/>
        <v>2</v>
      </c>
      <c r="K404" s="370">
        <f t="shared" si="330"/>
        <v>0</v>
      </c>
      <c r="L404" s="371">
        <f t="shared" si="331"/>
        <v>-10</v>
      </c>
      <c r="M404" s="310"/>
      <c r="N404" s="341">
        <f t="shared" si="332"/>
        <v>1</v>
      </c>
      <c r="P404" s="376" t="str">
        <f t="shared" si="333"/>
        <v xml:space="preserve"> </v>
      </c>
      <c r="Q404" s="376" t="str">
        <f t="shared" si="334"/>
        <v>L</v>
      </c>
      <c r="R404" s="376">
        <f t="shared" si="335"/>
        <v>2</v>
      </c>
      <c r="S404" s="376">
        <f t="shared" si="336"/>
        <v>4</v>
      </c>
      <c r="T404" s="374">
        <f t="shared" si="337"/>
        <v>4</v>
      </c>
      <c r="U404" s="373">
        <f t="shared" si="338"/>
        <v>0</v>
      </c>
      <c r="V404" s="374">
        <f t="shared" si="339"/>
        <v>56</v>
      </c>
      <c r="W404" s="310"/>
      <c r="X404" s="345" t="str">
        <f t="shared" si="340"/>
        <v>A</v>
      </c>
      <c r="Z404" s="385" t="str">
        <f t="shared" si="341"/>
        <v xml:space="preserve"> </v>
      </c>
      <c r="AA404" s="385" t="str">
        <f t="shared" si="342"/>
        <v>L</v>
      </c>
      <c r="AB404" s="385" t="str">
        <f t="shared" si="343"/>
        <v>B</v>
      </c>
      <c r="AC404" s="385">
        <f t="shared" si="344"/>
        <v>2</v>
      </c>
      <c r="AD404" s="382">
        <f t="shared" si="345"/>
        <v>2</v>
      </c>
      <c r="AE404" s="381">
        <f t="shared" si="346"/>
        <v>0</v>
      </c>
      <c r="AF404" s="382">
        <f t="shared" si="347"/>
        <v>62</v>
      </c>
      <c r="AG404" s="310"/>
      <c r="AH404" s="338" t="str">
        <f t="shared" ref="AH404" si="414">IF($B404=0,0,IF($B404&lt;=18,"L","H"))</f>
        <v>L</v>
      </c>
      <c r="AJ404" s="380" t="str">
        <f t="shared" si="349"/>
        <v>T</v>
      </c>
      <c r="AK404" s="380" t="str">
        <f t="shared" si="350"/>
        <v xml:space="preserve"> </v>
      </c>
      <c r="AL404" s="380" t="str">
        <f t="shared" si="351"/>
        <v>O</v>
      </c>
      <c r="AM404" s="380">
        <f t="shared" si="352"/>
        <v>23</v>
      </c>
      <c r="AN404" s="378">
        <f t="shared" si="353"/>
        <v>23</v>
      </c>
      <c r="AO404" s="377">
        <f t="shared" si="354"/>
        <v>0</v>
      </c>
      <c r="AP404" s="378">
        <f t="shared" si="355"/>
        <v>-192</v>
      </c>
      <c r="AQ404" s="306"/>
      <c r="AR404" s="306"/>
    </row>
    <row r="405" spans="1:44">
      <c r="A405" s="327">
        <f t="shared" si="398"/>
        <v>395</v>
      </c>
      <c r="B405" s="328">
        <f>Data!B405</f>
        <v>27</v>
      </c>
      <c r="D405" s="334">
        <f t="shared" ref="D405" si="415">IF(AND(B405&gt;0,B405&lt;=12),1,IF(AND(B405&gt;12,B405&lt;=24),2,IF(AND(B405&gt;24,B405&lt;=36),3,0)))</f>
        <v>3</v>
      </c>
      <c r="E405" s="370"/>
      <c r="F405" s="372" t="str">
        <f t="shared" si="325"/>
        <v xml:space="preserve"> </v>
      </c>
      <c r="G405" s="372" t="str">
        <f t="shared" si="326"/>
        <v>L</v>
      </c>
      <c r="H405" s="372" t="str">
        <f t="shared" si="327"/>
        <v>A</v>
      </c>
      <c r="I405" s="372">
        <f t="shared" si="328"/>
        <v>3</v>
      </c>
      <c r="J405" s="371">
        <f t="shared" si="329"/>
        <v>3</v>
      </c>
      <c r="K405" s="370">
        <f t="shared" si="330"/>
        <v>0</v>
      </c>
      <c r="L405" s="371">
        <f t="shared" si="331"/>
        <v>-13</v>
      </c>
      <c r="M405" s="310"/>
      <c r="N405" s="341">
        <f t="shared" si="332"/>
        <v>3</v>
      </c>
      <c r="P405" s="376" t="str">
        <f t="shared" si="333"/>
        <v xml:space="preserve"> </v>
      </c>
      <c r="Q405" s="376" t="str">
        <f t="shared" si="334"/>
        <v>L</v>
      </c>
      <c r="R405" s="376">
        <f t="shared" si="335"/>
        <v>2</v>
      </c>
      <c r="S405" s="376">
        <f t="shared" si="336"/>
        <v>5</v>
      </c>
      <c r="T405" s="374">
        <f t="shared" si="337"/>
        <v>5</v>
      </c>
      <c r="U405" s="373">
        <f t="shared" si="338"/>
        <v>0</v>
      </c>
      <c r="V405" s="374">
        <f t="shared" si="339"/>
        <v>51</v>
      </c>
      <c r="W405" s="310"/>
      <c r="X405" s="345" t="str">
        <f t="shared" si="340"/>
        <v>C</v>
      </c>
      <c r="Z405" s="385" t="str">
        <f t="shared" si="341"/>
        <v xml:space="preserve"> </v>
      </c>
      <c r="AA405" s="385" t="str">
        <f t="shared" si="342"/>
        <v>L</v>
      </c>
      <c r="AB405" s="385" t="str">
        <f t="shared" si="343"/>
        <v>A</v>
      </c>
      <c r="AC405" s="385">
        <f t="shared" si="344"/>
        <v>3</v>
      </c>
      <c r="AD405" s="382">
        <f t="shared" si="345"/>
        <v>3</v>
      </c>
      <c r="AE405" s="381">
        <f t="shared" si="346"/>
        <v>0</v>
      </c>
      <c r="AF405" s="382">
        <f t="shared" si="347"/>
        <v>59</v>
      </c>
      <c r="AG405" s="310"/>
      <c r="AH405" s="338" t="str">
        <f t="shared" ref="AH405" si="416">IF($B405=0,0,IF(ISEVEN($B405),"E","O"))</f>
        <v>O</v>
      </c>
      <c r="AJ405" s="380" t="str">
        <f t="shared" si="349"/>
        <v xml:space="preserve"> </v>
      </c>
      <c r="AK405" s="380" t="str">
        <f t="shared" si="350"/>
        <v>W</v>
      </c>
      <c r="AL405" s="380" t="str">
        <f t="shared" si="351"/>
        <v xml:space="preserve"> </v>
      </c>
      <c r="AM405" s="380">
        <f t="shared" si="352"/>
        <v>22</v>
      </c>
      <c r="AN405" s="378">
        <f t="shared" si="353"/>
        <v>0</v>
      </c>
      <c r="AO405" s="377">
        <f t="shared" si="354"/>
        <v>46</v>
      </c>
      <c r="AP405" s="378">
        <f t="shared" si="355"/>
        <v>-146</v>
      </c>
      <c r="AQ405" s="306"/>
      <c r="AR405" s="306"/>
    </row>
    <row r="406" spans="1:44">
      <c r="A406" s="327">
        <f t="shared" si="398"/>
        <v>396</v>
      </c>
      <c r="B406" s="328">
        <f>Data!B406</f>
        <v>4</v>
      </c>
      <c r="D406" s="334" t="str">
        <f t="shared" ref="D406" si="417">IF(B406=0,0,IF(MOD(B406,3)=1,"A",IF(MOD(B406,3)=2,"B","C")))</f>
        <v>A</v>
      </c>
      <c r="E406" s="370"/>
      <c r="F406" s="372" t="str">
        <f t="shared" si="325"/>
        <v xml:space="preserve"> </v>
      </c>
      <c r="G406" s="372" t="str">
        <f t="shared" si="326"/>
        <v>W</v>
      </c>
      <c r="H406" s="372" t="str">
        <f t="shared" si="327"/>
        <v xml:space="preserve"> </v>
      </c>
      <c r="I406" s="372">
        <f t="shared" si="328"/>
        <v>1</v>
      </c>
      <c r="J406" s="371">
        <f t="shared" si="329"/>
        <v>0</v>
      </c>
      <c r="K406" s="370">
        <f t="shared" si="330"/>
        <v>9</v>
      </c>
      <c r="L406" s="371">
        <f t="shared" si="331"/>
        <v>-4</v>
      </c>
      <c r="M406" s="310"/>
      <c r="N406" s="341">
        <f t="shared" si="332"/>
        <v>1</v>
      </c>
      <c r="P406" s="376" t="str">
        <f t="shared" si="333"/>
        <v xml:space="preserve"> </v>
      </c>
      <c r="Q406" s="376" t="str">
        <f t="shared" si="334"/>
        <v>L</v>
      </c>
      <c r="R406" s="376">
        <f t="shared" si="335"/>
        <v>3</v>
      </c>
      <c r="S406" s="376">
        <f t="shared" si="336"/>
        <v>6</v>
      </c>
      <c r="T406" s="374">
        <f t="shared" si="337"/>
        <v>6</v>
      </c>
      <c r="U406" s="373">
        <f t="shared" si="338"/>
        <v>0</v>
      </c>
      <c r="V406" s="374">
        <f t="shared" si="339"/>
        <v>45</v>
      </c>
      <c r="W406" s="310"/>
      <c r="X406" s="345" t="str">
        <f t="shared" si="340"/>
        <v>A</v>
      </c>
      <c r="Z406" s="385" t="str">
        <f t="shared" si="341"/>
        <v xml:space="preserve"> </v>
      </c>
      <c r="AA406" s="385" t="str">
        <f t="shared" si="342"/>
        <v>W</v>
      </c>
      <c r="AB406" s="385" t="str">
        <f t="shared" si="343"/>
        <v xml:space="preserve"> </v>
      </c>
      <c r="AC406" s="385">
        <f t="shared" si="344"/>
        <v>1</v>
      </c>
      <c r="AD406" s="382">
        <f t="shared" si="345"/>
        <v>0</v>
      </c>
      <c r="AE406" s="381">
        <f t="shared" si="346"/>
        <v>9</v>
      </c>
      <c r="AF406" s="382">
        <f t="shared" si="347"/>
        <v>68</v>
      </c>
      <c r="AG406" s="310"/>
      <c r="AH406" s="338" t="str">
        <f t="shared" ref="AH406" si="418">IF($B406=0,0,INDEX($AS$12:$AT$47,$B406,2))</f>
        <v>B</v>
      </c>
      <c r="AJ406" s="380" t="str">
        <f t="shared" si="349"/>
        <v xml:space="preserve"> </v>
      </c>
      <c r="AK406" s="380" t="str">
        <f t="shared" si="350"/>
        <v xml:space="preserve"> </v>
      </c>
      <c r="AL406" s="380" t="str">
        <f t="shared" si="351"/>
        <v xml:space="preserve"> </v>
      </c>
      <c r="AM406" s="380">
        <f t="shared" si="352"/>
        <v>22</v>
      </c>
      <c r="AN406" s="378">
        <f t="shared" si="353"/>
        <v>0</v>
      </c>
      <c r="AO406" s="377">
        <f t="shared" si="354"/>
        <v>0</v>
      </c>
      <c r="AP406" s="378">
        <f t="shared" si="355"/>
        <v>-146</v>
      </c>
      <c r="AQ406" s="306"/>
      <c r="AR406" s="306"/>
    </row>
    <row r="407" spans="1:44">
      <c r="A407" s="327">
        <f t="shared" si="398"/>
        <v>397</v>
      </c>
      <c r="B407" s="328">
        <f>Data!B407</f>
        <v>25</v>
      </c>
      <c r="D407" s="334">
        <f t="shared" ref="D407" si="419">IF(AND(B407&gt;0,B407&lt;=12),1,IF(AND(B407&gt;12,B407&lt;=24),2,IF(AND(B407&gt;24,B407&lt;=36),3,0)))</f>
        <v>3</v>
      </c>
      <c r="E407" s="370"/>
      <c r="F407" s="372" t="str">
        <f t="shared" si="325"/>
        <v xml:space="preserve"> </v>
      </c>
      <c r="G407" s="372" t="str">
        <f t="shared" si="326"/>
        <v xml:space="preserve"> </v>
      </c>
      <c r="H407" s="372" t="str">
        <f t="shared" si="327"/>
        <v xml:space="preserve"> </v>
      </c>
      <c r="I407" s="372">
        <f t="shared" si="328"/>
        <v>1</v>
      </c>
      <c r="J407" s="371">
        <f t="shared" si="329"/>
        <v>0</v>
      </c>
      <c r="K407" s="370">
        <f t="shared" si="330"/>
        <v>0</v>
      </c>
      <c r="L407" s="371">
        <f t="shared" si="331"/>
        <v>-4</v>
      </c>
      <c r="M407" s="310"/>
      <c r="N407" s="341">
        <f t="shared" si="332"/>
        <v>3</v>
      </c>
      <c r="P407" s="376" t="str">
        <f t="shared" si="333"/>
        <v xml:space="preserve"> </v>
      </c>
      <c r="Q407" s="376" t="str">
        <f t="shared" si="334"/>
        <v>W</v>
      </c>
      <c r="R407" s="376" t="str">
        <f t="shared" si="335"/>
        <v xml:space="preserve"> </v>
      </c>
      <c r="S407" s="376">
        <f t="shared" si="336"/>
        <v>1</v>
      </c>
      <c r="T407" s="374">
        <f t="shared" si="337"/>
        <v>0</v>
      </c>
      <c r="U407" s="373">
        <f t="shared" si="338"/>
        <v>18</v>
      </c>
      <c r="V407" s="374">
        <f t="shared" si="339"/>
        <v>63</v>
      </c>
      <c r="W407" s="310"/>
      <c r="X407" s="345" t="str">
        <f t="shared" si="340"/>
        <v>A</v>
      </c>
      <c r="Z407" s="385" t="str">
        <f t="shared" si="341"/>
        <v xml:space="preserve"> </v>
      </c>
      <c r="AA407" s="385" t="str">
        <f t="shared" si="342"/>
        <v xml:space="preserve"> </v>
      </c>
      <c r="AB407" s="385" t="str">
        <f t="shared" si="343"/>
        <v xml:space="preserve"> </v>
      </c>
      <c r="AC407" s="385">
        <f t="shared" si="344"/>
        <v>1</v>
      </c>
      <c r="AD407" s="382">
        <f t="shared" si="345"/>
        <v>0</v>
      </c>
      <c r="AE407" s="381">
        <f t="shared" si="346"/>
        <v>0</v>
      </c>
      <c r="AF407" s="382">
        <f t="shared" si="347"/>
        <v>68</v>
      </c>
      <c r="AG407" s="310"/>
      <c r="AH407" s="338" t="str">
        <f t="shared" ref="AH407" si="420">IF($B407=0,0,IF($B407&lt;=18,"L","H"))</f>
        <v>H</v>
      </c>
      <c r="AJ407" s="380" t="str">
        <f t="shared" si="349"/>
        <v xml:space="preserve"> </v>
      </c>
      <c r="AK407" s="380" t="str">
        <f t="shared" si="350"/>
        <v xml:space="preserve"> </v>
      </c>
      <c r="AL407" s="380" t="str">
        <f t="shared" si="351"/>
        <v xml:space="preserve"> </v>
      </c>
      <c r="AM407" s="380">
        <f t="shared" si="352"/>
        <v>22</v>
      </c>
      <c r="AN407" s="378">
        <f t="shared" si="353"/>
        <v>0</v>
      </c>
      <c r="AO407" s="377">
        <f t="shared" si="354"/>
        <v>0</v>
      </c>
      <c r="AP407" s="378">
        <f t="shared" si="355"/>
        <v>-146</v>
      </c>
      <c r="AQ407" s="306"/>
      <c r="AR407" s="306"/>
    </row>
    <row r="408" spans="1:44">
      <c r="A408" s="327">
        <f t="shared" si="398"/>
        <v>398</v>
      </c>
      <c r="B408" s="328">
        <f>Data!B408</f>
        <v>5</v>
      </c>
      <c r="D408" s="334" t="str">
        <f t="shared" ref="D408" si="421">IF(B408=0,0,IF(MOD(B408,3)=1,"A",IF(MOD(B408,3)=2,"B","C")))</f>
        <v>B</v>
      </c>
      <c r="E408" s="370"/>
      <c r="F408" s="372" t="str">
        <f t="shared" si="325"/>
        <v>T</v>
      </c>
      <c r="G408" s="372" t="str">
        <f t="shared" si="326"/>
        <v xml:space="preserve"> </v>
      </c>
      <c r="H408" s="372">
        <f t="shared" si="327"/>
        <v>3</v>
      </c>
      <c r="I408" s="372">
        <f t="shared" si="328"/>
        <v>1</v>
      </c>
      <c r="J408" s="371">
        <f t="shared" si="329"/>
        <v>1</v>
      </c>
      <c r="K408" s="370">
        <f t="shared" si="330"/>
        <v>0</v>
      </c>
      <c r="L408" s="371">
        <f t="shared" si="331"/>
        <v>-5</v>
      </c>
      <c r="M408" s="310"/>
      <c r="N408" s="341">
        <f t="shared" si="332"/>
        <v>1</v>
      </c>
      <c r="P408" s="376" t="str">
        <f t="shared" si="333"/>
        <v>T</v>
      </c>
      <c r="Q408" s="376" t="str">
        <f t="shared" si="334"/>
        <v xml:space="preserve"> </v>
      </c>
      <c r="R408" s="376">
        <f t="shared" si="335"/>
        <v>3</v>
      </c>
      <c r="S408" s="376">
        <f t="shared" si="336"/>
        <v>1</v>
      </c>
      <c r="T408" s="374">
        <f t="shared" si="337"/>
        <v>1</v>
      </c>
      <c r="U408" s="373">
        <f t="shared" si="338"/>
        <v>0</v>
      </c>
      <c r="V408" s="374">
        <f t="shared" si="339"/>
        <v>62</v>
      </c>
      <c r="W408" s="310"/>
      <c r="X408" s="345" t="str">
        <f t="shared" si="340"/>
        <v>B</v>
      </c>
      <c r="Z408" s="385" t="str">
        <f t="shared" si="341"/>
        <v>T</v>
      </c>
      <c r="AA408" s="385" t="str">
        <f t="shared" si="342"/>
        <v xml:space="preserve"> </v>
      </c>
      <c r="AB408" s="385" t="str">
        <f t="shared" si="343"/>
        <v>B</v>
      </c>
      <c r="AC408" s="385">
        <f t="shared" si="344"/>
        <v>1</v>
      </c>
      <c r="AD408" s="382">
        <f t="shared" si="345"/>
        <v>1</v>
      </c>
      <c r="AE408" s="381">
        <f t="shared" si="346"/>
        <v>0</v>
      </c>
      <c r="AF408" s="382">
        <f t="shared" si="347"/>
        <v>67</v>
      </c>
      <c r="AG408" s="310"/>
      <c r="AH408" s="338" t="str">
        <f t="shared" ref="AH408" si="422">IF($B408=0,0,IF(ISEVEN($B408),"E","O"))</f>
        <v>O</v>
      </c>
      <c r="AJ408" s="380" t="str">
        <f t="shared" si="349"/>
        <v xml:space="preserve"> </v>
      </c>
      <c r="AK408" s="380" t="str">
        <f t="shared" si="350"/>
        <v xml:space="preserve"> </v>
      </c>
      <c r="AL408" s="380" t="str">
        <f t="shared" si="351"/>
        <v xml:space="preserve"> </v>
      </c>
      <c r="AM408" s="380">
        <f t="shared" si="352"/>
        <v>22</v>
      </c>
      <c r="AN408" s="378">
        <f t="shared" si="353"/>
        <v>0</v>
      </c>
      <c r="AO408" s="377">
        <f t="shared" si="354"/>
        <v>0</v>
      </c>
      <c r="AP408" s="378">
        <f t="shared" si="355"/>
        <v>-146</v>
      </c>
      <c r="AQ408" s="306"/>
      <c r="AR408" s="306"/>
    </row>
    <row r="409" spans="1:44">
      <c r="A409" s="327">
        <f t="shared" si="398"/>
        <v>399</v>
      </c>
      <c r="B409" s="328">
        <f>Data!B409</f>
        <v>8</v>
      </c>
      <c r="D409" s="334">
        <f t="shared" ref="D409" si="423">IF(AND(B409&gt;0,B409&lt;=12),1,IF(AND(B409&gt;12,B409&lt;=24),2,IF(AND(B409&gt;24,B409&lt;=36),3,0)))</f>
        <v>1</v>
      </c>
      <c r="E409" s="370"/>
      <c r="F409" s="372" t="str">
        <f t="shared" si="325"/>
        <v xml:space="preserve"> </v>
      </c>
      <c r="G409" s="372" t="str">
        <f t="shared" si="326"/>
        <v>L</v>
      </c>
      <c r="H409" s="372" t="str">
        <f t="shared" si="327"/>
        <v>A</v>
      </c>
      <c r="I409" s="372">
        <f t="shared" si="328"/>
        <v>2</v>
      </c>
      <c r="J409" s="371">
        <f t="shared" si="329"/>
        <v>2</v>
      </c>
      <c r="K409" s="370">
        <f t="shared" si="330"/>
        <v>0</v>
      </c>
      <c r="L409" s="371">
        <f t="shared" si="331"/>
        <v>-7</v>
      </c>
      <c r="M409" s="310"/>
      <c r="N409" s="341">
        <f t="shared" si="332"/>
        <v>1</v>
      </c>
      <c r="P409" s="376" t="str">
        <f t="shared" si="333"/>
        <v xml:space="preserve"> </v>
      </c>
      <c r="Q409" s="376" t="str">
        <f t="shared" si="334"/>
        <v>L</v>
      </c>
      <c r="R409" s="376">
        <f t="shared" si="335"/>
        <v>1</v>
      </c>
      <c r="S409" s="376">
        <f t="shared" si="336"/>
        <v>2</v>
      </c>
      <c r="T409" s="374">
        <f t="shared" si="337"/>
        <v>2</v>
      </c>
      <c r="U409" s="373">
        <f t="shared" si="338"/>
        <v>0</v>
      </c>
      <c r="V409" s="374">
        <f t="shared" si="339"/>
        <v>60</v>
      </c>
      <c r="W409" s="310"/>
      <c r="X409" s="345" t="str">
        <f t="shared" si="340"/>
        <v>B</v>
      </c>
      <c r="Z409" s="385" t="str">
        <f t="shared" si="341"/>
        <v xml:space="preserve"> </v>
      </c>
      <c r="AA409" s="385" t="str">
        <f t="shared" si="342"/>
        <v>W</v>
      </c>
      <c r="AB409" s="385" t="str">
        <f t="shared" si="343"/>
        <v xml:space="preserve"> </v>
      </c>
      <c r="AC409" s="385">
        <f t="shared" si="344"/>
        <v>1</v>
      </c>
      <c r="AD409" s="382">
        <f t="shared" si="345"/>
        <v>0</v>
      </c>
      <c r="AE409" s="381">
        <f t="shared" si="346"/>
        <v>3</v>
      </c>
      <c r="AF409" s="382">
        <f t="shared" si="347"/>
        <v>70</v>
      </c>
      <c r="AG409" s="310"/>
      <c r="AH409" s="338" t="str">
        <f t="shared" ref="AH409" si="424">IF($B409=0,0,INDEX($AS$12:$AT$47,$B409,2))</f>
        <v>B</v>
      </c>
      <c r="AJ409" s="380" t="str">
        <f t="shared" si="349"/>
        <v xml:space="preserve"> </v>
      </c>
      <c r="AK409" s="380" t="str">
        <f t="shared" si="350"/>
        <v xml:space="preserve"> </v>
      </c>
      <c r="AL409" s="380" t="str">
        <f t="shared" si="351"/>
        <v xml:space="preserve"> </v>
      </c>
      <c r="AM409" s="380">
        <f t="shared" si="352"/>
        <v>22</v>
      </c>
      <c r="AN409" s="378">
        <f t="shared" si="353"/>
        <v>0</v>
      </c>
      <c r="AO409" s="377">
        <f t="shared" si="354"/>
        <v>0</v>
      </c>
      <c r="AP409" s="378">
        <f t="shared" si="355"/>
        <v>-146</v>
      </c>
      <c r="AQ409" s="306"/>
      <c r="AR409" s="306"/>
    </row>
    <row r="410" spans="1:44">
      <c r="A410" s="327">
        <f t="shared" si="398"/>
        <v>400</v>
      </c>
      <c r="B410" s="328">
        <f>Data!B410</f>
        <v>8</v>
      </c>
      <c r="D410" s="334" t="str">
        <f t="shared" ref="D410" si="425">IF(B410=0,0,IF(MOD(B410,3)=1,"A",IF(MOD(B410,3)=2,"B","C")))</f>
        <v>B</v>
      </c>
      <c r="E410" s="370"/>
      <c r="F410" s="372" t="str">
        <f t="shared" si="325"/>
        <v xml:space="preserve"> </v>
      </c>
      <c r="G410" s="372" t="str">
        <f t="shared" si="326"/>
        <v>L</v>
      </c>
      <c r="H410" s="372">
        <f t="shared" si="327"/>
        <v>3</v>
      </c>
      <c r="I410" s="372">
        <f t="shared" si="328"/>
        <v>3</v>
      </c>
      <c r="J410" s="371">
        <f t="shared" si="329"/>
        <v>3</v>
      </c>
      <c r="K410" s="370">
        <f t="shared" si="330"/>
        <v>0</v>
      </c>
      <c r="L410" s="371">
        <f t="shared" si="331"/>
        <v>-10</v>
      </c>
      <c r="M410" s="310"/>
      <c r="N410" s="341">
        <f t="shared" si="332"/>
        <v>1</v>
      </c>
      <c r="P410" s="376" t="str">
        <f t="shared" si="333"/>
        <v xml:space="preserve"> </v>
      </c>
      <c r="Q410" s="376" t="str">
        <f t="shared" si="334"/>
        <v>W</v>
      </c>
      <c r="R410" s="376" t="str">
        <f t="shared" si="335"/>
        <v xml:space="preserve"> </v>
      </c>
      <c r="S410" s="376">
        <f t="shared" si="336"/>
        <v>1</v>
      </c>
      <c r="T410" s="374">
        <f t="shared" si="337"/>
        <v>0</v>
      </c>
      <c r="U410" s="373">
        <f t="shared" si="338"/>
        <v>6</v>
      </c>
      <c r="V410" s="374">
        <f t="shared" si="339"/>
        <v>66</v>
      </c>
      <c r="W410" s="310"/>
      <c r="X410" s="345" t="str">
        <f t="shared" si="340"/>
        <v>B</v>
      </c>
      <c r="Z410" s="385" t="str">
        <f t="shared" si="341"/>
        <v>T</v>
      </c>
      <c r="AA410" s="385" t="str">
        <f t="shared" si="342"/>
        <v xml:space="preserve"> </v>
      </c>
      <c r="AB410" s="385" t="str">
        <f t="shared" si="343"/>
        <v>C</v>
      </c>
      <c r="AC410" s="385">
        <f t="shared" si="344"/>
        <v>1</v>
      </c>
      <c r="AD410" s="382">
        <f t="shared" si="345"/>
        <v>1</v>
      </c>
      <c r="AE410" s="381">
        <f t="shared" si="346"/>
        <v>0</v>
      </c>
      <c r="AF410" s="382">
        <f t="shared" si="347"/>
        <v>69</v>
      </c>
      <c r="AG410" s="310"/>
      <c r="AH410" s="338" t="str">
        <f t="shared" ref="AH410" si="426">IF($B410=0,0,IF($B410&lt;=18,"L","H"))</f>
        <v>L</v>
      </c>
      <c r="AJ410" s="380" t="str">
        <f t="shared" si="349"/>
        <v xml:space="preserve"> </v>
      </c>
      <c r="AK410" s="380" t="str">
        <f t="shared" si="350"/>
        <v xml:space="preserve"> </v>
      </c>
      <c r="AL410" s="380" t="str">
        <f t="shared" si="351"/>
        <v xml:space="preserve"> </v>
      </c>
      <c r="AM410" s="380">
        <f t="shared" si="352"/>
        <v>22</v>
      </c>
      <c r="AN410" s="378">
        <f t="shared" si="353"/>
        <v>0</v>
      </c>
      <c r="AO410" s="377">
        <f t="shared" si="354"/>
        <v>0</v>
      </c>
      <c r="AP410" s="378">
        <f t="shared" si="355"/>
        <v>-146</v>
      </c>
      <c r="AQ410" s="306"/>
      <c r="AR410" s="306"/>
    </row>
    <row r="411" spans="1:44">
      <c r="A411" s="327">
        <f t="shared" si="398"/>
        <v>401</v>
      </c>
      <c r="B411" s="328">
        <f>Data!B411</f>
        <v>12</v>
      </c>
      <c r="D411" s="334">
        <f t="shared" ref="D411" si="427">IF(AND(B411&gt;0,B411&lt;=12),1,IF(AND(B411&gt;12,B411&lt;=24),2,IF(AND(B411&gt;24,B411&lt;=36),3,0)))</f>
        <v>1</v>
      </c>
      <c r="E411" s="370"/>
      <c r="F411" s="372" t="str">
        <f t="shared" si="325"/>
        <v xml:space="preserve"> </v>
      </c>
      <c r="G411" s="372" t="str">
        <f t="shared" si="326"/>
        <v>L</v>
      </c>
      <c r="H411" s="372" t="str">
        <f t="shared" si="327"/>
        <v>A</v>
      </c>
      <c r="I411" s="372">
        <f t="shared" si="328"/>
        <v>4</v>
      </c>
      <c r="J411" s="371">
        <f t="shared" si="329"/>
        <v>4</v>
      </c>
      <c r="K411" s="370">
        <f t="shared" si="330"/>
        <v>0</v>
      </c>
      <c r="L411" s="371">
        <f t="shared" si="331"/>
        <v>-14</v>
      </c>
      <c r="M411" s="310"/>
      <c r="N411" s="341">
        <f t="shared" si="332"/>
        <v>1</v>
      </c>
      <c r="P411" s="376" t="str">
        <f t="shared" si="333"/>
        <v>T</v>
      </c>
      <c r="Q411" s="376" t="str">
        <f t="shared" si="334"/>
        <v xml:space="preserve"> </v>
      </c>
      <c r="R411" s="376">
        <f t="shared" si="335"/>
        <v>1</v>
      </c>
      <c r="S411" s="376">
        <f t="shared" si="336"/>
        <v>1</v>
      </c>
      <c r="T411" s="374">
        <f t="shared" si="337"/>
        <v>1</v>
      </c>
      <c r="U411" s="373">
        <f t="shared" si="338"/>
        <v>0</v>
      </c>
      <c r="V411" s="374">
        <f t="shared" si="339"/>
        <v>65</v>
      </c>
      <c r="W411" s="310"/>
      <c r="X411" s="345" t="str">
        <f t="shared" si="340"/>
        <v>C</v>
      </c>
      <c r="Z411" s="385" t="str">
        <f t="shared" si="341"/>
        <v xml:space="preserve"> </v>
      </c>
      <c r="AA411" s="385" t="str">
        <f t="shared" si="342"/>
        <v>W</v>
      </c>
      <c r="AB411" s="385" t="str">
        <f t="shared" si="343"/>
        <v xml:space="preserve"> </v>
      </c>
      <c r="AC411" s="385">
        <f t="shared" si="344"/>
        <v>1</v>
      </c>
      <c r="AD411" s="382">
        <f t="shared" si="345"/>
        <v>0</v>
      </c>
      <c r="AE411" s="381">
        <f t="shared" si="346"/>
        <v>3</v>
      </c>
      <c r="AF411" s="382">
        <f t="shared" si="347"/>
        <v>72</v>
      </c>
      <c r="AG411" s="310"/>
      <c r="AH411" s="338" t="str">
        <f t="shared" ref="AH411" si="428">IF($B411=0,0,IF(ISEVEN($B411),"E","O"))</f>
        <v>E</v>
      </c>
      <c r="AJ411" s="380" t="str">
        <f t="shared" si="349"/>
        <v>T</v>
      </c>
      <c r="AK411" s="380" t="str">
        <f t="shared" si="350"/>
        <v xml:space="preserve"> </v>
      </c>
      <c r="AL411" s="380" t="str">
        <f t="shared" si="351"/>
        <v>B</v>
      </c>
      <c r="AM411" s="380">
        <f t="shared" si="352"/>
        <v>22</v>
      </c>
      <c r="AN411" s="378">
        <f t="shared" si="353"/>
        <v>22</v>
      </c>
      <c r="AO411" s="377">
        <f t="shared" si="354"/>
        <v>0</v>
      </c>
      <c r="AP411" s="378">
        <f t="shared" si="355"/>
        <v>-168</v>
      </c>
      <c r="AQ411" s="306"/>
      <c r="AR411" s="306"/>
    </row>
    <row r="412" spans="1:44">
      <c r="A412" s="327">
        <f t="shared" si="398"/>
        <v>402</v>
      </c>
      <c r="B412" s="328">
        <f>Data!B412</f>
        <v>36</v>
      </c>
      <c r="D412" s="334" t="str">
        <f t="shared" ref="D412" si="429">IF(B412=0,0,IF(MOD(B412,3)=1,"A",IF(MOD(B412,3)=2,"B","C")))</f>
        <v>C</v>
      </c>
      <c r="E412" s="370"/>
      <c r="F412" s="372" t="str">
        <f t="shared" si="325"/>
        <v xml:space="preserve"> </v>
      </c>
      <c r="G412" s="372" t="str">
        <f t="shared" si="326"/>
        <v>L</v>
      </c>
      <c r="H412" s="372">
        <f t="shared" si="327"/>
        <v>3</v>
      </c>
      <c r="I412" s="372">
        <f t="shared" si="328"/>
        <v>5</v>
      </c>
      <c r="J412" s="371">
        <f t="shared" si="329"/>
        <v>5</v>
      </c>
      <c r="K412" s="370">
        <f t="shared" si="330"/>
        <v>0</v>
      </c>
      <c r="L412" s="371">
        <f t="shared" si="331"/>
        <v>-19</v>
      </c>
      <c r="M412" s="310"/>
      <c r="N412" s="341">
        <f t="shared" si="332"/>
        <v>3</v>
      </c>
      <c r="P412" s="376" t="str">
        <f t="shared" si="333"/>
        <v xml:space="preserve"> </v>
      </c>
      <c r="Q412" s="376" t="str">
        <f t="shared" si="334"/>
        <v>L</v>
      </c>
      <c r="R412" s="376">
        <f t="shared" si="335"/>
        <v>3</v>
      </c>
      <c r="S412" s="376">
        <f t="shared" si="336"/>
        <v>2</v>
      </c>
      <c r="T412" s="374">
        <f t="shared" si="337"/>
        <v>2</v>
      </c>
      <c r="U412" s="373">
        <f t="shared" si="338"/>
        <v>0</v>
      </c>
      <c r="V412" s="374">
        <f t="shared" si="339"/>
        <v>63</v>
      </c>
      <c r="W412" s="310"/>
      <c r="X412" s="345" t="str">
        <f t="shared" si="340"/>
        <v>C</v>
      </c>
      <c r="Z412" s="385" t="str">
        <f t="shared" si="341"/>
        <v>T</v>
      </c>
      <c r="AA412" s="385" t="str">
        <f t="shared" si="342"/>
        <v xml:space="preserve"> </v>
      </c>
      <c r="AB412" s="385" t="str">
        <f t="shared" si="343"/>
        <v>A</v>
      </c>
      <c r="AC412" s="385">
        <f t="shared" si="344"/>
        <v>1</v>
      </c>
      <c r="AD412" s="382">
        <f t="shared" si="345"/>
        <v>1</v>
      </c>
      <c r="AE412" s="381">
        <f t="shared" si="346"/>
        <v>0</v>
      </c>
      <c r="AF412" s="382">
        <f t="shared" si="347"/>
        <v>71</v>
      </c>
      <c r="AG412" s="310"/>
      <c r="AH412" s="338" t="str">
        <f t="shared" ref="AH412" si="430">IF($B412=0,0,INDEX($AS$12:$AT$47,$B412,2))</f>
        <v>R</v>
      </c>
      <c r="AJ412" s="380" t="str">
        <f t="shared" si="349"/>
        <v xml:space="preserve"> </v>
      </c>
      <c r="AK412" s="380" t="str">
        <f t="shared" si="350"/>
        <v>L</v>
      </c>
      <c r="AL412" s="380" t="str">
        <f t="shared" si="351"/>
        <v>H</v>
      </c>
      <c r="AM412" s="380">
        <f t="shared" si="352"/>
        <v>23</v>
      </c>
      <c r="AN412" s="378">
        <f t="shared" si="353"/>
        <v>23</v>
      </c>
      <c r="AO412" s="377">
        <f t="shared" si="354"/>
        <v>0</v>
      </c>
      <c r="AP412" s="378">
        <f t="shared" si="355"/>
        <v>-191</v>
      </c>
      <c r="AQ412" s="306"/>
      <c r="AR412" s="306"/>
    </row>
    <row r="413" spans="1:44">
      <c r="A413" s="327">
        <f t="shared" si="398"/>
        <v>403</v>
      </c>
      <c r="B413" s="328">
        <f>Data!B413</f>
        <v>20</v>
      </c>
      <c r="D413" s="334">
        <f t="shared" ref="D413" si="431">IF(AND(B413&gt;0,B413&lt;=12),1,IF(AND(B413&gt;12,B413&lt;=24),2,IF(AND(B413&gt;24,B413&lt;=36),3,0)))</f>
        <v>2</v>
      </c>
      <c r="E413" s="370"/>
      <c r="F413" s="372" t="str">
        <f t="shared" si="325"/>
        <v xml:space="preserve"> </v>
      </c>
      <c r="G413" s="372" t="str">
        <f t="shared" si="326"/>
        <v>L</v>
      </c>
      <c r="H413" s="372" t="str">
        <f t="shared" si="327"/>
        <v>B</v>
      </c>
      <c r="I413" s="372">
        <f t="shared" si="328"/>
        <v>6</v>
      </c>
      <c r="J413" s="371">
        <f t="shared" si="329"/>
        <v>6</v>
      </c>
      <c r="K413" s="370">
        <f t="shared" si="330"/>
        <v>0</v>
      </c>
      <c r="L413" s="371">
        <f t="shared" si="331"/>
        <v>-25</v>
      </c>
      <c r="M413" s="310"/>
      <c r="N413" s="341">
        <f t="shared" si="332"/>
        <v>2</v>
      </c>
      <c r="P413" s="376" t="str">
        <f t="shared" si="333"/>
        <v xml:space="preserve"> </v>
      </c>
      <c r="Q413" s="376" t="str">
        <f t="shared" si="334"/>
        <v>L</v>
      </c>
      <c r="R413" s="376">
        <f t="shared" si="335"/>
        <v>1</v>
      </c>
      <c r="S413" s="376">
        <f t="shared" si="336"/>
        <v>3</v>
      </c>
      <c r="T413" s="374">
        <f t="shared" si="337"/>
        <v>3</v>
      </c>
      <c r="U413" s="373">
        <f t="shared" si="338"/>
        <v>0</v>
      </c>
      <c r="V413" s="374">
        <f t="shared" si="339"/>
        <v>60</v>
      </c>
      <c r="W413" s="310"/>
      <c r="X413" s="345" t="str">
        <f t="shared" si="340"/>
        <v>B</v>
      </c>
      <c r="Z413" s="385" t="str">
        <f t="shared" si="341"/>
        <v xml:space="preserve"> </v>
      </c>
      <c r="AA413" s="385" t="str">
        <f t="shared" si="342"/>
        <v>L</v>
      </c>
      <c r="AB413" s="385" t="str">
        <f t="shared" si="343"/>
        <v>B</v>
      </c>
      <c r="AC413" s="385">
        <f t="shared" si="344"/>
        <v>2</v>
      </c>
      <c r="AD413" s="382">
        <f t="shared" si="345"/>
        <v>2</v>
      </c>
      <c r="AE413" s="381">
        <f t="shared" si="346"/>
        <v>0</v>
      </c>
      <c r="AF413" s="382">
        <f t="shared" si="347"/>
        <v>69</v>
      </c>
      <c r="AG413" s="310"/>
      <c r="AH413" s="338" t="str">
        <f t="shared" ref="AH413" si="432">IF($B413=0,0,IF($B413&lt;=18,"L","H"))</f>
        <v>H</v>
      </c>
      <c r="AJ413" s="380" t="str">
        <f t="shared" si="349"/>
        <v xml:space="preserve"> </v>
      </c>
      <c r="AK413" s="380" t="str">
        <f t="shared" si="350"/>
        <v>W</v>
      </c>
      <c r="AL413" s="380" t="str">
        <f t="shared" si="351"/>
        <v xml:space="preserve"> </v>
      </c>
      <c r="AM413" s="380">
        <f t="shared" si="352"/>
        <v>22</v>
      </c>
      <c r="AN413" s="378">
        <f t="shared" si="353"/>
        <v>0</v>
      </c>
      <c r="AO413" s="377">
        <f t="shared" si="354"/>
        <v>46</v>
      </c>
      <c r="AP413" s="378">
        <f t="shared" si="355"/>
        <v>-145</v>
      </c>
      <c r="AQ413" s="306"/>
      <c r="AR413" s="306"/>
    </row>
    <row r="414" spans="1:44">
      <c r="A414" s="327">
        <f t="shared" si="398"/>
        <v>404</v>
      </c>
      <c r="B414" s="328">
        <f>Data!B414</f>
        <v>32</v>
      </c>
      <c r="D414" s="334" t="str">
        <f t="shared" ref="D414" si="433">IF(B414=0,0,IF(MOD(B414,3)=1,"A",IF(MOD(B414,3)=2,"B","C")))</f>
        <v>B</v>
      </c>
      <c r="E414" s="370"/>
      <c r="F414" s="372" t="str">
        <f t="shared" si="325"/>
        <v xml:space="preserve"> </v>
      </c>
      <c r="G414" s="372" t="str">
        <f t="shared" si="326"/>
        <v>W</v>
      </c>
      <c r="H414" s="372" t="str">
        <f t="shared" si="327"/>
        <v xml:space="preserve"> </v>
      </c>
      <c r="I414" s="372">
        <f t="shared" si="328"/>
        <v>1</v>
      </c>
      <c r="J414" s="371">
        <f t="shared" si="329"/>
        <v>0</v>
      </c>
      <c r="K414" s="370">
        <f t="shared" si="330"/>
        <v>18</v>
      </c>
      <c r="L414" s="371">
        <f t="shared" si="331"/>
        <v>-7</v>
      </c>
      <c r="M414" s="310"/>
      <c r="N414" s="341">
        <f t="shared" si="332"/>
        <v>3</v>
      </c>
      <c r="P414" s="376" t="str">
        <f t="shared" si="333"/>
        <v xml:space="preserve"> </v>
      </c>
      <c r="Q414" s="376" t="str">
        <f t="shared" si="334"/>
        <v>L</v>
      </c>
      <c r="R414" s="376">
        <f t="shared" si="335"/>
        <v>1</v>
      </c>
      <c r="S414" s="376">
        <f t="shared" si="336"/>
        <v>4</v>
      </c>
      <c r="T414" s="374">
        <f t="shared" si="337"/>
        <v>4</v>
      </c>
      <c r="U414" s="373">
        <f t="shared" si="338"/>
        <v>0</v>
      </c>
      <c r="V414" s="374">
        <f t="shared" si="339"/>
        <v>56</v>
      </c>
      <c r="W414" s="310"/>
      <c r="X414" s="345" t="str">
        <f t="shared" si="340"/>
        <v>B</v>
      </c>
      <c r="Z414" s="385" t="str">
        <f t="shared" si="341"/>
        <v xml:space="preserve"> </v>
      </c>
      <c r="AA414" s="385" t="str">
        <f t="shared" si="342"/>
        <v>W</v>
      </c>
      <c r="AB414" s="385" t="str">
        <f t="shared" si="343"/>
        <v xml:space="preserve"> </v>
      </c>
      <c r="AC414" s="385">
        <f t="shared" si="344"/>
        <v>1</v>
      </c>
      <c r="AD414" s="382">
        <f t="shared" si="345"/>
        <v>0</v>
      </c>
      <c r="AE414" s="381">
        <f t="shared" si="346"/>
        <v>6</v>
      </c>
      <c r="AF414" s="382">
        <f t="shared" si="347"/>
        <v>75</v>
      </c>
      <c r="AG414" s="310"/>
      <c r="AH414" s="338" t="str">
        <f t="shared" ref="AH414" si="434">IF($B414=0,0,IF(ISEVEN($B414),"E","O"))</f>
        <v>E</v>
      </c>
      <c r="AJ414" s="380" t="str">
        <f t="shared" si="349"/>
        <v>T</v>
      </c>
      <c r="AK414" s="380" t="str">
        <f t="shared" si="350"/>
        <v xml:space="preserve"> </v>
      </c>
      <c r="AL414" s="380" t="str">
        <f t="shared" si="351"/>
        <v>B</v>
      </c>
      <c r="AM414" s="380">
        <f t="shared" si="352"/>
        <v>22</v>
      </c>
      <c r="AN414" s="378">
        <f t="shared" si="353"/>
        <v>22</v>
      </c>
      <c r="AO414" s="377">
        <f t="shared" si="354"/>
        <v>0</v>
      </c>
      <c r="AP414" s="378">
        <f t="shared" si="355"/>
        <v>-167</v>
      </c>
      <c r="AQ414" s="306"/>
      <c r="AR414" s="306"/>
    </row>
    <row r="415" spans="1:44">
      <c r="A415" s="327">
        <f t="shared" si="398"/>
        <v>405</v>
      </c>
      <c r="B415" s="328">
        <f>Data!B415</f>
        <v>33</v>
      </c>
      <c r="D415" s="334">
        <f t="shared" ref="D415" si="435">IF(AND(B415&gt;0,B415&lt;=12),1,IF(AND(B415&gt;12,B415&lt;=24),2,IF(AND(B415&gt;24,B415&lt;=36),3,0)))</f>
        <v>3</v>
      </c>
      <c r="E415" s="370"/>
      <c r="F415" s="372" t="str">
        <f t="shared" si="325"/>
        <v>T</v>
      </c>
      <c r="G415" s="372" t="str">
        <f t="shared" si="326"/>
        <v xml:space="preserve"> </v>
      </c>
      <c r="H415" s="372" t="str">
        <f t="shared" si="327"/>
        <v>B</v>
      </c>
      <c r="I415" s="372">
        <f t="shared" si="328"/>
        <v>1</v>
      </c>
      <c r="J415" s="371">
        <f t="shared" si="329"/>
        <v>1</v>
      </c>
      <c r="K415" s="370">
        <f t="shared" si="330"/>
        <v>0</v>
      </c>
      <c r="L415" s="371">
        <f t="shared" si="331"/>
        <v>-8</v>
      </c>
      <c r="M415" s="310"/>
      <c r="N415" s="341">
        <f t="shared" si="332"/>
        <v>3</v>
      </c>
      <c r="P415" s="376" t="str">
        <f t="shared" si="333"/>
        <v xml:space="preserve"> </v>
      </c>
      <c r="Q415" s="376" t="str">
        <f t="shared" si="334"/>
        <v>L</v>
      </c>
      <c r="R415" s="376">
        <f t="shared" si="335"/>
        <v>1</v>
      </c>
      <c r="S415" s="376">
        <f t="shared" si="336"/>
        <v>5</v>
      </c>
      <c r="T415" s="374">
        <f t="shared" si="337"/>
        <v>5</v>
      </c>
      <c r="U415" s="373">
        <f t="shared" si="338"/>
        <v>0</v>
      </c>
      <c r="V415" s="374">
        <f t="shared" si="339"/>
        <v>51</v>
      </c>
      <c r="W415" s="310"/>
      <c r="X415" s="345" t="str">
        <f t="shared" si="340"/>
        <v>C</v>
      </c>
      <c r="Z415" s="385" t="str">
        <f t="shared" si="341"/>
        <v>T</v>
      </c>
      <c r="AA415" s="385" t="str">
        <f t="shared" si="342"/>
        <v xml:space="preserve"> </v>
      </c>
      <c r="AB415" s="385" t="str">
        <f t="shared" si="343"/>
        <v>B</v>
      </c>
      <c r="AC415" s="385">
        <f t="shared" si="344"/>
        <v>1</v>
      </c>
      <c r="AD415" s="382">
        <f t="shared" si="345"/>
        <v>1</v>
      </c>
      <c r="AE415" s="381">
        <f t="shared" si="346"/>
        <v>0</v>
      </c>
      <c r="AF415" s="382">
        <f t="shared" si="347"/>
        <v>74</v>
      </c>
      <c r="AG415" s="310"/>
      <c r="AH415" s="338" t="str">
        <f t="shared" ref="AH415" si="436">IF($B415=0,0,INDEX($AS$12:$AT$47,$B415,2))</f>
        <v>B</v>
      </c>
      <c r="AJ415" s="380" t="str">
        <f t="shared" si="349"/>
        <v xml:space="preserve"> </v>
      </c>
      <c r="AK415" s="380" t="str">
        <f t="shared" si="350"/>
        <v>W</v>
      </c>
      <c r="AL415" s="380" t="str">
        <f t="shared" si="351"/>
        <v xml:space="preserve"> </v>
      </c>
      <c r="AM415" s="380">
        <f t="shared" si="352"/>
        <v>21</v>
      </c>
      <c r="AN415" s="378">
        <f t="shared" si="353"/>
        <v>0</v>
      </c>
      <c r="AO415" s="377">
        <f t="shared" si="354"/>
        <v>44</v>
      </c>
      <c r="AP415" s="378">
        <f t="shared" si="355"/>
        <v>-123</v>
      </c>
      <c r="AQ415" s="306"/>
      <c r="AR415" s="306"/>
    </row>
    <row r="416" spans="1:44">
      <c r="A416" s="327">
        <f t="shared" si="398"/>
        <v>406</v>
      </c>
      <c r="B416" s="328">
        <f>Data!B416</f>
        <v>0</v>
      </c>
      <c r="D416" s="334">
        <f t="shared" ref="D416" si="437">IF(B416=0,0,IF(MOD(B416,3)=1,"A",IF(MOD(B416,3)=2,"B","C")))</f>
        <v>0</v>
      </c>
      <c r="E416" s="370"/>
      <c r="F416" s="372" t="str">
        <f t="shared" si="325"/>
        <v xml:space="preserve"> </v>
      </c>
      <c r="G416" s="372" t="str">
        <f t="shared" si="326"/>
        <v>L</v>
      </c>
      <c r="H416" s="372">
        <f t="shared" si="327"/>
        <v>1</v>
      </c>
      <c r="I416" s="372">
        <f t="shared" si="328"/>
        <v>2</v>
      </c>
      <c r="J416" s="371">
        <f t="shared" si="329"/>
        <v>2</v>
      </c>
      <c r="K416" s="370">
        <f t="shared" si="330"/>
        <v>0</v>
      </c>
      <c r="L416" s="371">
        <f t="shared" si="331"/>
        <v>-10</v>
      </c>
      <c r="M416" s="310"/>
      <c r="N416" s="341">
        <f t="shared" si="332"/>
        <v>0</v>
      </c>
      <c r="P416" s="376" t="str">
        <f t="shared" si="333"/>
        <v xml:space="preserve"> </v>
      </c>
      <c r="Q416" s="376" t="str">
        <f t="shared" si="334"/>
        <v>L</v>
      </c>
      <c r="R416" s="376">
        <f t="shared" si="335"/>
        <v>1</v>
      </c>
      <c r="S416" s="376">
        <f t="shared" si="336"/>
        <v>6</v>
      </c>
      <c r="T416" s="374">
        <f t="shared" si="337"/>
        <v>6</v>
      </c>
      <c r="U416" s="373">
        <f t="shared" si="338"/>
        <v>0</v>
      </c>
      <c r="V416" s="374">
        <f t="shared" si="339"/>
        <v>45</v>
      </c>
      <c r="W416" s="310"/>
      <c r="X416" s="345">
        <f t="shared" si="340"/>
        <v>0</v>
      </c>
      <c r="Z416" s="385" t="str">
        <f t="shared" si="341"/>
        <v xml:space="preserve"> </v>
      </c>
      <c r="AA416" s="385" t="str">
        <f t="shared" si="342"/>
        <v>L</v>
      </c>
      <c r="AB416" s="385" t="str">
        <f t="shared" si="343"/>
        <v>C</v>
      </c>
      <c r="AC416" s="385">
        <f t="shared" si="344"/>
        <v>2</v>
      </c>
      <c r="AD416" s="382">
        <f t="shared" si="345"/>
        <v>2</v>
      </c>
      <c r="AE416" s="381">
        <f t="shared" si="346"/>
        <v>0</v>
      </c>
      <c r="AF416" s="382">
        <f t="shared" si="347"/>
        <v>72</v>
      </c>
      <c r="AG416" s="310"/>
      <c r="AH416" s="338">
        <f t="shared" ref="AH416" si="438">IF($B416=0,0,IF($B416&lt;=18,"L","H"))</f>
        <v>0</v>
      </c>
      <c r="AJ416" s="380" t="str">
        <f t="shared" si="349"/>
        <v xml:space="preserve"> </v>
      </c>
      <c r="AK416" s="380" t="str">
        <f t="shared" si="350"/>
        <v xml:space="preserve"> </v>
      </c>
      <c r="AL416" s="380" t="str">
        <f t="shared" si="351"/>
        <v xml:space="preserve"> </v>
      </c>
      <c r="AM416" s="380">
        <f t="shared" si="352"/>
        <v>21</v>
      </c>
      <c r="AN416" s="378">
        <f t="shared" si="353"/>
        <v>0</v>
      </c>
      <c r="AO416" s="377">
        <f t="shared" si="354"/>
        <v>0</v>
      </c>
      <c r="AP416" s="378">
        <f t="shared" si="355"/>
        <v>-123</v>
      </c>
      <c r="AQ416" s="306"/>
      <c r="AR416" s="306"/>
    </row>
    <row r="417" spans="1:44">
      <c r="A417" s="327">
        <f t="shared" si="398"/>
        <v>407</v>
      </c>
      <c r="B417" s="328">
        <f>Data!B417</f>
        <v>7</v>
      </c>
      <c r="D417" s="334">
        <f t="shared" ref="D417" si="439">IF(AND(B417&gt;0,B417&lt;=12),1,IF(AND(B417&gt;12,B417&lt;=24),2,IF(AND(B417&gt;24,B417&lt;=36),3,0)))</f>
        <v>1</v>
      </c>
      <c r="E417" s="370"/>
      <c r="F417" s="372" t="str">
        <f t="shared" si="325"/>
        <v xml:space="preserve"> </v>
      </c>
      <c r="G417" s="372" t="str">
        <f t="shared" si="326"/>
        <v>W</v>
      </c>
      <c r="H417" s="372" t="str">
        <f t="shared" si="327"/>
        <v xml:space="preserve"> </v>
      </c>
      <c r="I417" s="372">
        <f t="shared" si="328"/>
        <v>1</v>
      </c>
      <c r="J417" s="371">
        <f t="shared" si="329"/>
        <v>0</v>
      </c>
      <c r="K417" s="370">
        <f t="shared" si="330"/>
        <v>6</v>
      </c>
      <c r="L417" s="371">
        <f t="shared" si="331"/>
        <v>-4</v>
      </c>
      <c r="M417" s="310"/>
      <c r="N417" s="341">
        <f t="shared" si="332"/>
        <v>1</v>
      </c>
      <c r="P417" s="376" t="str">
        <f t="shared" si="333"/>
        <v xml:space="preserve"> </v>
      </c>
      <c r="Q417" s="376" t="str">
        <f t="shared" si="334"/>
        <v>W</v>
      </c>
      <c r="R417" s="376" t="str">
        <f t="shared" si="335"/>
        <v xml:space="preserve"> </v>
      </c>
      <c r="S417" s="376">
        <f t="shared" si="336"/>
        <v>1</v>
      </c>
      <c r="T417" s="374">
        <f t="shared" si="337"/>
        <v>0</v>
      </c>
      <c r="U417" s="373">
        <f t="shared" si="338"/>
        <v>18</v>
      </c>
      <c r="V417" s="374">
        <f t="shared" si="339"/>
        <v>63</v>
      </c>
      <c r="W417" s="310"/>
      <c r="X417" s="345" t="str">
        <f t="shared" si="340"/>
        <v>A</v>
      </c>
      <c r="Z417" s="385" t="str">
        <f t="shared" si="341"/>
        <v xml:space="preserve"> </v>
      </c>
      <c r="AA417" s="385" t="str">
        <f t="shared" si="342"/>
        <v>L</v>
      </c>
      <c r="AB417" s="385" t="str">
        <f t="shared" si="343"/>
        <v>C</v>
      </c>
      <c r="AC417" s="385">
        <f t="shared" si="344"/>
        <v>3</v>
      </c>
      <c r="AD417" s="382">
        <f t="shared" si="345"/>
        <v>3</v>
      </c>
      <c r="AE417" s="381">
        <f t="shared" si="346"/>
        <v>0</v>
      </c>
      <c r="AF417" s="382">
        <f t="shared" si="347"/>
        <v>69</v>
      </c>
      <c r="AG417" s="310"/>
      <c r="AH417" s="338" t="str">
        <f t="shared" ref="AH417" si="440">IF($B417=0,0,IF(ISEVEN($B417),"E","O"))</f>
        <v>O</v>
      </c>
      <c r="AJ417" s="380" t="str">
        <f t="shared" si="349"/>
        <v>T</v>
      </c>
      <c r="AK417" s="380" t="str">
        <f t="shared" si="350"/>
        <v xml:space="preserve"> </v>
      </c>
      <c r="AL417" s="380" t="str">
        <f t="shared" si="351"/>
        <v>R</v>
      </c>
      <c r="AM417" s="380">
        <f t="shared" si="352"/>
        <v>21</v>
      </c>
      <c r="AN417" s="378">
        <f t="shared" si="353"/>
        <v>21</v>
      </c>
      <c r="AO417" s="377">
        <f t="shared" si="354"/>
        <v>0</v>
      </c>
      <c r="AP417" s="378">
        <f t="shared" si="355"/>
        <v>-144</v>
      </c>
      <c r="AQ417" s="306"/>
      <c r="AR417" s="306"/>
    </row>
    <row r="418" spans="1:44">
      <c r="A418" s="327">
        <f t="shared" si="398"/>
        <v>408</v>
      </c>
      <c r="B418" s="328">
        <f>Data!B418</f>
        <v>22</v>
      </c>
      <c r="D418" s="334" t="str">
        <f t="shared" ref="D418" si="441">IF(B418=0,0,IF(MOD(B418,3)=1,"A",IF(MOD(B418,3)=2,"B","C")))</f>
        <v>A</v>
      </c>
      <c r="E418" s="370"/>
      <c r="F418" s="372" t="str">
        <f t="shared" si="325"/>
        <v>T</v>
      </c>
      <c r="G418" s="372" t="str">
        <f t="shared" si="326"/>
        <v xml:space="preserve"> </v>
      </c>
      <c r="H418" s="372">
        <f t="shared" si="327"/>
        <v>2</v>
      </c>
      <c r="I418" s="372">
        <f t="shared" si="328"/>
        <v>1</v>
      </c>
      <c r="J418" s="371">
        <f t="shared" si="329"/>
        <v>1</v>
      </c>
      <c r="K418" s="370">
        <f t="shared" si="330"/>
        <v>0</v>
      </c>
      <c r="L418" s="371">
        <f t="shared" si="331"/>
        <v>-5</v>
      </c>
      <c r="M418" s="310"/>
      <c r="N418" s="341">
        <f t="shared" si="332"/>
        <v>2</v>
      </c>
      <c r="P418" s="376" t="str">
        <f t="shared" si="333"/>
        <v>T</v>
      </c>
      <c r="Q418" s="376" t="str">
        <f t="shared" si="334"/>
        <v xml:space="preserve"> </v>
      </c>
      <c r="R418" s="376">
        <f t="shared" si="335"/>
        <v>2</v>
      </c>
      <c r="S418" s="376">
        <f t="shared" si="336"/>
        <v>1</v>
      </c>
      <c r="T418" s="374">
        <f t="shared" si="337"/>
        <v>1</v>
      </c>
      <c r="U418" s="373">
        <f t="shared" si="338"/>
        <v>0</v>
      </c>
      <c r="V418" s="374">
        <f t="shared" si="339"/>
        <v>62</v>
      </c>
      <c r="W418" s="310"/>
      <c r="X418" s="345" t="str">
        <f t="shared" si="340"/>
        <v>A</v>
      </c>
      <c r="Z418" s="385" t="str">
        <f t="shared" si="341"/>
        <v xml:space="preserve"> </v>
      </c>
      <c r="AA418" s="385" t="str">
        <f t="shared" si="342"/>
        <v>L</v>
      </c>
      <c r="AB418" s="385" t="str">
        <f t="shared" si="343"/>
        <v>B</v>
      </c>
      <c r="AC418" s="385">
        <f t="shared" si="344"/>
        <v>4</v>
      </c>
      <c r="AD418" s="382">
        <f t="shared" si="345"/>
        <v>4</v>
      </c>
      <c r="AE418" s="381">
        <f t="shared" si="346"/>
        <v>0</v>
      </c>
      <c r="AF418" s="382">
        <f t="shared" si="347"/>
        <v>65</v>
      </c>
      <c r="AG418" s="310"/>
      <c r="AH418" s="338" t="str">
        <f t="shared" ref="AH418" si="442">IF($B418=0,0,INDEX($AS$12:$AT$47,$B418,2))</f>
        <v>B</v>
      </c>
      <c r="AJ418" s="380" t="str">
        <f t="shared" si="349"/>
        <v xml:space="preserve"> </v>
      </c>
      <c r="AK418" s="380" t="str">
        <f t="shared" si="350"/>
        <v>L</v>
      </c>
      <c r="AL418" s="380" t="str">
        <f t="shared" si="351"/>
        <v>H</v>
      </c>
      <c r="AM418" s="380">
        <f t="shared" si="352"/>
        <v>22</v>
      </c>
      <c r="AN418" s="378">
        <f t="shared" si="353"/>
        <v>22</v>
      </c>
      <c r="AO418" s="377">
        <f t="shared" si="354"/>
        <v>0</v>
      </c>
      <c r="AP418" s="378">
        <f t="shared" si="355"/>
        <v>-166</v>
      </c>
      <c r="AQ418" s="306"/>
      <c r="AR418" s="306"/>
    </row>
    <row r="419" spans="1:44">
      <c r="A419" s="327">
        <f t="shared" si="398"/>
        <v>409</v>
      </c>
      <c r="B419" s="328">
        <f>Data!B419</f>
        <v>3</v>
      </c>
      <c r="D419" s="334">
        <f t="shared" ref="D419" si="443">IF(AND(B419&gt;0,B419&lt;=12),1,IF(AND(B419&gt;12,B419&lt;=24),2,IF(AND(B419&gt;24,B419&lt;=36),3,0)))</f>
        <v>1</v>
      </c>
      <c r="E419" s="370"/>
      <c r="F419" s="372" t="str">
        <f t="shared" si="325"/>
        <v xml:space="preserve"> </v>
      </c>
      <c r="G419" s="372" t="str">
        <f t="shared" si="326"/>
        <v>L</v>
      </c>
      <c r="H419" s="372" t="str">
        <f t="shared" si="327"/>
        <v>B</v>
      </c>
      <c r="I419" s="372">
        <f t="shared" si="328"/>
        <v>2</v>
      </c>
      <c r="J419" s="371">
        <f t="shared" si="329"/>
        <v>2</v>
      </c>
      <c r="K419" s="370">
        <f t="shared" si="330"/>
        <v>0</v>
      </c>
      <c r="L419" s="371">
        <f t="shared" si="331"/>
        <v>-7</v>
      </c>
      <c r="M419" s="310"/>
      <c r="N419" s="341">
        <f t="shared" si="332"/>
        <v>1</v>
      </c>
      <c r="P419" s="376" t="str">
        <f t="shared" si="333"/>
        <v xml:space="preserve"> </v>
      </c>
      <c r="Q419" s="376" t="str">
        <f t="shared" si="334"/>
        <v>L</v>
      </c>
      <c r="R419" s="376">
        <f t="shared" si="335"/>
        <v>3</v>
      </c>
      <c r="S419" s="376">
        <f t="shared" si="336"/>
        <v>2</v>
      </c>
      <c r="T419" s="374">
        <f t="shared" si="337"/>
        <v>2</v>
      </c>
      <c r="U419" s="373">
        <f t="shared" si="338"/>
        <v>0</v>
      </c>
      <c r="V419" s="374">
        <f t="shared" si="339"/>
        <v>60</v>
      </c>
      <c r="W419" s="310"/>
      <c r="X419" s="345" t="str">
        <f t="shared" si="340"/>
        <v>C</v>
      </c>
      <c r="Z419" s="385" t="str">
        <f t="shared" si="341"/>
        <v xml:space="preserve"> </v>
      </c>
      <c r="AA419" s="385" t="str">
        <f t="shared" si="342"/>
        <v>L</v>
      </c>
      <c r="AB419" s="385" t="str">
        <f t="shared" si="343"/>
        <v>B</v>
      </c>
      <c r="AC419" s="385">
        <f t="shared" si="344"/>
        <v>5</v>
      </c>
      <c r="AD419" s="382">
        <f t="shared" si="345"/>
        <v>5</v>
      </c>
      <c r="AE419" s="381">
        <f t="shared" si="346"/>
        <v>0</v>
      </c>
      <c r="AF419" s="382">
        <f t="shared" si="347"/>
        <v>60</v>
      </c>
      <c r="AG419" s="310"/>
      <c r="AH419" s="338" t="str">
        <f t="shared" ref="AH419" si="444">IF($B419=0,0,IF($B419&lt;=18,"L","H"))</f>
        <v>L</v>
      </c>
      <c r="AJ419" s="380" t="str">
        <f t="shared" si="349"/>
        <v xml:space="preserve"> </v>
      </c>
      <c r="AK419" s="380" t="str">
        <f t="shared" si="350"/>
        <v>L</v>
      </c>
      <c r="AL419" s="380" t="str">
        <f t="shared" si="351"/>
        <v>E</v>
      </c>
      <c r="AM419" s="380">
        <f t="shared" si="352"/>
        <v>23</v>
      </c>
      <c r="AN419" s="378">
        <f t="shared" si="353"/>
        <v>23</v>
      </c>
      <c r="AO419" s="377">
        <f t="shared" si="354"/>
        <v>0</v>
      </c>
      <c r="AP419" s="378">
        <f t="shared" si="355"/>
        <v>-189</v>
      </c>
      <c r="AQ419" s="306"/>
      <c r="AR419" s="306"/>
    </row>
    <row r="420" spans="1:44">
      <c r="A420" s="327">
        <f t="shared" si="398"/>
        <v>410</v>
      </c>
      <c r="B420" s="328">
        <f>Data!B420</f>
        <v>6</v>
      </c>
      <c r="D420" s="334" t="str">
        <f t="shared" ref="D420" si="445">IF(B420=0,0,IF(MOD(B420,3)=1,"A",IF(MOD(B420,3)=2,"B","C")))</f>
        <v>C</v>
      </c>
      <c r="E420" s="370"/>
      <c r="F420" s="372" t="str">
        <f t="shared" si="325"/>
        <v xml:space="preserve"> </v>
      </c>
      <c r="G420" s="372" t="str">
        <f t="shared" si="326"/>
        <v>L</v>
      </c>
      <c r="H420" s="372">
        <f t="shared" si="327"/>
        <v>3</v>
      </c>
      <c r="I420" s="372">
        <f t="shared" si="328"/>
        <v>3</v>
      </c>
      <c r="J420" s="371">
        <f t="shared" si="329"/>
        <v>3</v>
      </c>
      <c r="K420" s="370">
        <f t="shared" si="330"/>
        <v>0</v>
      </c>
      <c r="L420" s="371">
        <f t="shared" si="331"/>
        <v>-10</v>
      </c>
      <c r="M420" s="310"/>
      <c r="N420" s="341">
        <f t="shared" si="332"/>
        <v>1</v>
      </c>
      <c r="P420" s="376" t="str">
        <f t="shared" si="333"/>
        <v xml:space="preserve"> </v>
      </c>
      <c r="Q420" s="376" t="str">
        <f t="shared" si="334"/>
        <v>L</v>
      </c>
      <c r="R420" s="376">
        <f t="shared" si="335"/>
        <v>3</v>
      </c>
      <c r="S420" s="376">
        <f t="shared" si="336"/>
        <v>3</v>
      </c>
      <c r="T420" s="374">
        <f t="shared" si="337"/>
        <v>3</v>
      </c>
      <c r="U420" s="373">
        <f t="shared" si="338"/>
        <v>0</v>
      </c>
      <c r="V420" s="374">
        <f t="shared" si="339"/>
        <v>57</v>
      </c>
      <c r="W420" s="310"/>
      <c r="X420" s="345" t="str">
        <f t="shared" si="340"/>
        <v>C</v>
      </c>
      <c r="Z420" s="385" t="str">
        <f t="shared" si="341"/>
        <v xml:space="preserve"> </v>
      </c>
      <c r="AA420" s="385" t="str">
        <f t="shared" si="342"/>
        <v>L</v>
      </c>
      <c r="AB420" s="385" t="str">
        <f t="shared" si="343"/>
        <v>C</v>
      </c>
      <c r="AC420" s="385">
        <f t="shared" si="344"/>
        <v>6</v>
      </c>
      <c r="AD420" s="382">
        <f t="shared" si="345"/>
        <v>6</v>
      </c>
      <c r="AE420" s="381">
        <f t="shared" si="346"/>
        <v>0</v>
      </c>
      <c r="AF420" s="382">
        <f t="shared" si="347"/>
        <v>54</v>
      </c>
      <c r="AG420" s="310"/>
      <c r="AH420" s="338" t="str">
        <f t="shared" ref="AH420" si="446">IF($B420=0,0,IF(ISEVEN($B420),"E","O"))</f>
        <v>E</v>
      </c>
      <c r="AJ420" s="380" t="str">
        <f t="shared" si="349"/>
        <v xml:space="preserve"> </v>
      </c>
      <c r="AK420" s="380" t="str">
        <f t="shared" si="350"/>
        <v>W</v>
      </c>
      <c r="AL420" s="380" t="str">
        <f t="shared" si="351"/>
        <v xml:space="preserve"> </v>
      </c>
      <c r="AM420" s="380">
        <f t="shared" si="352"/>
        <v>22</v>
      </c>
      <c r="AN420" s="378">
        <f t="shared" si="353"/>
        <v>0</v>
      </c>
      <c r="AO420" s="377">
        <f t="shared" si="354"/>
        <v>46</v>
      </c>
      <c r="AP420" s="378">
        <f t="shared" si="355"/>
        <v>-143</v>
      </c>
      <c r="AQ420" s="306"/>
      <c r="AR420" s="306"/>
    </row>
    <row r="421" spans="1:44">
      <c r="A421" s="327">
        <f t="shared" si="398"/>
        <v>411</v>
      </c>
      <c r="B421" s="328">
        <f>Data!B421</f>
        <v>1</v>
      </c>
      <c r="D421" s="334">
        <f t="shared" ref="D421" si="447">IF(AND(B421&gt;0,B421&lt;=12),1,IF(AND(B421&gt;12,B421&lt;=24),2,IF(AND(B421&gt;24,B421&lt;=36),3,0)))</f>
        <v>1</v>
      </c>
      <c r="E421" s="370"/>
      <c r="F421" s="372" t="str">
        <f t="shared" si="325"/>
        <v xml:space="preserve"> </v>
      </c>
      <c r="G421" s="372" t="str">
        <f t="shared" si="326"/>
        <v>L</v>
      </c>
      <c r="H421" s="372">
        <f t="shared" si="327"/>
        <v>0</v>
      </c>
      <c r="I421" s="372">
        <f t="shared" si="328"/>
        <v>4</v>
      </c>
      <c r="J421" s="371">
        <f t="shared" si="329"/>
        <v>4</v>
      </c>
      <c r="K421" s="370">
        <f t="shared" si="330"/>
        <v>0</v>
      </c>
      <c r="L421" s="371">
        <f t="shared" si="331"/>
        <v>-14</v>
      </c>
      <c r="M421" s="310"/>
      <c r="N421" s="341">
        <f t="shared" si="332"/>
        <v>1</v>
      </c>
      <c r="P421" s="376" t="str">
        <f t="shared" si="333"/>
        <v xml:space="preserve"> </v>
      </c>
      <c r="Q421" s="376" t="str">
        <f t="shared" si="334"/>
        <v>L</v>
      </c>
      <c r="R421" s="376">
        <f t="shared" si="335"/>
        <v>0</v>
      </c>
      <c r="S421" s="376">
        <f t="shared" si="336"/>
        <v>4</v>
      </c>
      <c r="T421" s="374">
        <f t="shared" si="337"/>
        <v>4</v>
      </c>
      <c r="U421" s="373">
        <f t="shared" si="338"/>
        <v>0</v>
      </c>
      <c r="V421" s="374">
        <f t="shared" si="339"/>
        <v>53</v>
      </c>
      <c r="W421" s="310"/>
      <c r="X421" s="345" t="str">
        <f t="shared" si="340"/>
        <v>A</v>
      </c>
      <c r="Z421" s="385" t="str">
        <f t="shared" si="341"/>
        <v xml:space="preserve"> </v>
      </c>
      <c r="AA421" s="385" t="str">
        <f t="shared" si="342"/>
        <v>L</v>
      </c>
      <c r="AB421" s="385">
        <f t="shared" si="343"/>
        <v>0</v>
      </c>
      <c r="AC421" s="385">
        <f t="shared" si="344"/>
        <v>7</v>
      </c>
      <c r="AD421" s="382">
        <f t="shared" si="345"/>
        <v>7</v>
      </c>
      <c r="AE421" s="381">
        <f t="shared" si="346"/>
        <v>0</v>
      </c>
      <c r="AF421" s="382">
        <f t="shared" si="347"/>
        <v>47</v>
      </c>
      <c r="AG421" s="310"/>
      <c r="AH421" s="338" t="str">
        <f t="shared" ref="AH421" si="448">IF($B421=0,0,INDEX($AS$12:$AT$47,$B421,2))</f>
        <v>R</v>
      </c>
      <c r="AJ421" s="380" t="str">
        <f t="shared" si="349"/>
        <v>T</v>
      </c>
      <c r="AK421" s="380" t="str">
        <f t="shared" si="350"/>
        <v xml:space="preserve"> </v>
      </c>
      <c r="AL421" s="380">
        <f t="shared" si="351"/>
        <v>0</v>
      </c>
      <c r="AM421" s="380">
        <f t="shared" si="352"/>
        <v>22</v>
      </c>
      <c r="AN421" s="378">
        <f t="shared" si="353"/>
        <v>22</v>
      </c>
      <c r="AO421" s="377">
        <f t="shared" si="354"/>
        <v>0</v>
      </c>
      <c r="AP421" s="378">
        <f t="shared" si="355"/>
        <v>-165</v>
      </c>
      <c r="AQ421" s="306"/>
      <c r="AR421" s="306"/>
    </row>
    <row r="422" spans="1:44">
      <c r="A422" s="327">
        <f t="shared" si="398"/>
        <v>412</v>
      </c>
      <c r="B422" s="328">
        <f>Data!B422</f>
        <v>6</v>
      </c>
      <c r="D422" s="334" t="str">
        <f t="shared" ref="D422" si="449">IF(B422=0,0,IF(MOD(B422,3)=1,"A",IF(MOD(B422,3)=2,"B","C")))</f>
        <v>C</v>
      </c>
      <c r="E422" s="370"/>
      <c r="F422" s="372" t="str">
        <f t="shared" si="325"/>
        <v xml:space="preserve"> </v>
      </c>
      <c r="G422" s="372" t="str">
        <f t="shared" si="326"/>
        <v>L</v>
      </c>
      <c r="H422" s="372">
        <f t="shared" si="327"/>
        <v>1</v>
      </c>
      <c r="I422" s="372">
        <f t="shared" si="328"/>
        <v>5</v>
      </c>
      <c r="J422" s="371">
        <f t="shared" si="329"/>
        <v>5</v>
      </c>
      <c r="K422" s="370">
        <f t="shared" si="330"/>
        <v>0</v>
      </c>
      <c r="L422" s="371">
        <f t="shared" si="331"/>
        <v>-19</v>
      </c>
      <c r="M422" s="310"/>
      <c r="N422" s="341">
        <f t="shared" si="332"/>
        <v>1</v>
      </c>
      <c r="P422" s="376" t="str">
        <f t="shared" si="333"/>
        <v xml:space="preserve"> </v>
      </c>
      <c r="Q422" s="376" t="str">
        <f t="shared" si="334"/>
        <v>L</v>
      </c>
      <c r="R422" s="376">
        <f t="shared" si="335"/>
        <v>1</v>
      </c>
      <c r="S422" s="376">
        <f t="shared" si="336"/>
        <v>5</v>
      </c>
      <c r="T422" s="374">
        <f t="shared" si="337"/>
        <v>5</v>
      </c>
      <c r="U422" s="373">
        <f t="shared" si="338"/>
        <v>0</v>
      </c>
      <c r="V422" s="374">
        <f t="shared" si="339"/>
        <v>48</v>
      </c>
      <c r="W422" s="310"/>
      <c r="X422" s="345" t="str">
        <f t="shared" si="340"/>
        <v>C</v>
      </c>
      <c r="Z422" s="385" t="str">
        <f t="shared" si="341"/>
        <v xml:space="preserve"> </v>
      </c>
      <c r="AA422" s="385" t="str">
        <f t="shared" si="342"/>
        <v>L</v>
      </c>
      <c r="AB422" s="385" t="str">
        <f t="shared" si="343"/>
        <v>A</v>
      </c>
      <c r="AC422" s="385">
        <f t="shared" si="344"/>
        <v>8</v>
      </c>
      <c r="AD422" s="382">
        <f t="shared" si="345"/>
        <v>8</v>
      </c>
      <c r="AE422" s="381">
        <f t="shared" si="346"/>
        <v>0</v>
      </c>
      <c r="AF422" s="382">
        <f t="shared" si="347"/>
        <v>39</v>
      </c>
      <c r="AG422" s="310"/>
      <c r="AH422" s="338" t="str">
        <f t="shared" ref="AH422" si="450">IF($B422=0,0,IF($B422&lt;=18,"L","H"))</f>
        <v>L</v>
      </c>
      <c r="AJ422" s="380" t="str">
        <f t="shared" si="349"/>
        <v xml:space="preserve"> </v>
      </c>
      <c r="AK422" s="380" t="str">
        <f t="shared" si="350"/>
        <v>L</v>
      </c>
      <c r="AL422" s="380" t="str">
        <f t="shared" si="351"/>
        <v>O</v>
      </c>
      <c r="AM422" s="380">
        <f t="shared" si="352"/>
        <v>23</v>
      </c>
      <c r="AN422" s="378">
        <f t="shared" si="353"/>
        <v>23</v>
      </c>
      <c r="AO422" s="377">
        <f t="shared" si="354"/>
        <v>0</v>
      </c>
      <c r="AP422" s="378">
        <f t="shared" si="355"/>
        <v>-188</v>
      </c>
      <c r="AQ422" s="306"/>
      <c r="AR422" s="306"/>
    </row>
    <row r="423" spans="1:44">
      <c r="A423" s="327">
        <f t="shared" si="398"/>
        <v>413</v>
      </c>
      <c r="B423" s="328">
        <f>Data!B423</f>
        <v>23</v>
      </c>
      <c r="D423" s="334">
        <f t="shared" ref="D423" si="451">IF(AND(B423&gt;0,B423&lt;=12),1,IF(AND(B423&gt;12,B423&lt;=24),2,IF(AND(B423&gt;24,B423&lt;=36),3,0)))</f>
        <v>2</v>
      </c>
      <c r="E423" s="370"/>
      <c r="F423" s="372" t="str">
        <f t="shared" si="325"/>
        <v xml:space="preserve"> </v>
      </c>
      <c r="G423" s="372" t="str">
        <f t="shared" si="326"/>
        <v>L</v>
      </c>
      <c r="H423" s="372" t="str">
        <f t="shared" si="327"/>
        <v>A</v>
      </c>
      <c r="I423" s="372">
        <f t="shared" si="328"/>
        <v>6</v>
      </c>
      <c r="J423" s="371">
        <f t="shared" si="329"/>
        <v>6</v>
      </c>
      <c r="K423" s="370">
        <f t="shared" si="330"/>
        <v>0</v>
      </c>
      <c r="L423" s="371">
        <f t="shared" si="331"/>
        <v>-25</v>
      </c>
      <c r="M423" s="310"/>
      <c r="N423" s="341">
        <f t="shared" si="332"/>
        <v>2</v>
      </c>
      <c r="P423" s="376" t="str">
        <f t="shared" si="333"/>
        <v xml:space="preserve"> </v>
      </c>
      <c r="Q423" s="376" t="str">
        <f t="shared" si="334"/>
        <v>L</v>
      </c>
      <c r="R423" s="376">
        <f t="shared" si="335"/>
        <v>2</v>
      </c>
      <c r="S423" s="376">
        <f t="shared" si="336"/>
        <v>6</v>
      </c>
      <c r="T423" s="374">
        <f t="shared" si="337"/>
        <v>6</v>
      </c>
      <c r="U423" s="373">
        <f t="shared" si="338"/>
        <v>0</v>
      </c>
      <c r="V423" s="374">
        <f t="shared" si="339"/>
        <v>42</v>
      </c>
      <c r="W423" s="310"/>
      <c r="X423" s="345" t="str">
        <f t="shared" si="340"/>
        <v>B</v>
      </c>
      <c r="Z423" s="385" t="str">
        <f t="shared" si="341"/>
        <v xml:space="preserve"> </v>
      </c>
      <c r="AA423" s="385" t="str">
        <f t="shared" si="342"/>
        <v>L</v>
      </c>
      <c r="AB423" s="385" t="str">
        <f t="shared" si="343"/>
        <v>A</v>
      </c>
      <c r="AC423" s="385">
        <f t="shared" si="344"/>
        <v>9</v>
      </c>
      <c r="AD423" s="382">
        <f t="shared" si="345"/>
        <v>9</v>
      </c>
      <c r="AE423" s="381">
        <f t="shared" si="346"/>
        <v>0</v>
      </c>
      <c r="AF423" s="382">
        <f t="shared" si="347"/>
        <v>30</v>
      </c>
      <c r="AG423" s="310"/>
      <c r="AH423" s="338" t="str">
        <f t="shared" ref="AH423" si="452">IF($B423=0,0,IF(ISEVEN($B423),"E","O"))</f>
        <v>O</v>
      </c>
      <c r="AJ423" s="380" t="str">
        <f t="shared" si="349"/>
        <v xml:space="preserve"> </v>
      </c>
      <c r="AK423" s="380" t="str">
        <f t="shared" si="350"/>
        <v>W</v>
      </c>
      <c r="AL423" s="380" t="str">
        <f t="shared" si="351"/>
        <v xml:space="preserve"> </v>
      </c>
      <c r="AM423" s="380">
        <f t="shared" si="352"/>
        <v>22</v>
      </c>
      <c r="AN423" s="378">
        <f t="shared" si="353"/>
        <v>0</v>
      </c>
      <c r="AO423" s="377">
        <f t="shared" si="354"/>
        <v>46</v>
      </c>
      <c r="AP423" s="378">
        <f t="shared" si="355"/>
        <v>-142</v>
      </c>
      <c r="AQ423" s="306"/>
      <c r="AR423" s="306"/>
    </row>
    <row r="424" spans="1:44">
      <c r="A424" s="327">
        <f t="shared" si="398"/>
        <v>414</v>
      </c>
      <c r="B424" s="328">
        <f>Data!B424</f>
        <v>7</v>
      </c>
      <c r="D424" s="334" t="str">
        <f t="shared" ref="D424" si="453">IF(B424=0,0,IF(MOD(B424,3)=1,"A",IF(MOD(B424,3)=2,"B","C")))</f>
        <v>A</v>
      </c>
      <c r="E424" s="370"/>
      <c r="F424" s="372" t="str">
        <f t="shared" si="325"/>
        <v xml:space="preserve"> </v>
      </c>
      <c r="G424" s="372" t="str">
        <f t="shared" si="326"/>
        <v>W</v>
      </c>
      <c r="H424" s="372" t="str">
        <f t="shared" si="327"/>
        <v xml:space="preserve"> </v>
      </c>
      <c r="I424" s="372">
        <f t="shared" si="328"/>
        <v>1</v>
      </c>
      <c r="J424" s="371">
        <f t="shared" si="329"/>
        <v>0</v>
      </c>
      <c r="K424" s="370">
        <f t="shared" si="330"/>
        <v>18</v>
      </c>
      <c r="L424" s="371">
        <f t="shared" si="331"/>
        <v>-7</v>
      </c>
      <c r="M424" s="310"/>
      <c r="N424" s="341">
        <f t="shared" si="332"/>
        <v>1</v>
      </c>
      <c r="P424" s="376" t="str">
        <f t="shared" si="333"/>
        <v xml:space="preserve"> </v>
      </c>
      <c r="Q424" s="376" t="str">
        <f t="shared" si="334"/>
        <v>L</v>
      </c>
      <c r="R424" s="376">
        <f t="shared" si="335"/>
        <v>1</v>
      </c>
      <c r="S424" s="376">
        <f t="shared" si="336"/>
        <v>7</v>
      </c>
      <c r="T424" s="374">
        <f t="shared" si="337"/>
        <v>7</v>
      </c>
      <c r="U424" s="373">
        <f t="shared" si="338"/>
        <v>0</v>
      </c>
      <c r="V424" s="374">
        <f t="shared" si="339"/>
        <v>35</v>
      </c>
      <c r="W424" s="310"/>
      <c r="X424" s="345" t="str">
        <f t="shared" si="340"/>
        <v>A</v>
      </c>
      <c r="Z424" s="385" t="str">
        <f t="shared" si="341"/>
        <v xml:space="preserve"> </v>
      </c>
      <c r="AA424" s="385" t="str">
        <f t="shared" si="342"/>
        <v>W</v>
      </c>
      <c r="AB424" s="385" t="str">
        <f t="shared" si="343"/>
        <v xml:space="preserve"> </v>
      </c>
      <c r="AC424" s="385">
        <f t="shared" si="344"/>
        <v>1</v>
      </c>
      <c r="AD424" s="382">
        <f t="shared" si="345"/>
        <v>0</v>
      </c>
      <c r="AE424" s="381">
        <f t="shared" si="346"/>
        <v>27</v>
      </c>
      <c r="AF424" s="382">
        <f t="shared" si="347"/>
        <v>57</v>
      </c>
      <c r="AG424" s="310"/>
      <c r="AH424" s="338" t="str">
        <f t="shared" ref="AH424" si="454">IF($B424=0,0,INDEX($AS$12:$AT$47,$B424,2))</f>
        <v>R</v>
      </c>
      <c r="AJ424" s="380" t="str">
        <f t="shared" si="349"/>
        <v>T</v>
      </c>
      <c r="AK424" s="380" t="str">
        <f t="shared" si="350"/>
        <v xml:space="preserve"> </v>
      </c>
      <c r="AL424" s="380" t="str">
        <f t="shared" si="351"/>
        <v>L</v>
      </c>
      <c r="AM424" s="380">
        <f t="shared" si="352"/>
        <v>22</v>
      </c>
      <c r="AN424" s="378">
        <f t="shared" si="353"/>
        <v>22</v>
      </c>
      <c r="AO424" s="377">
        <f t="shared" si="354"/>
        <v>0</v>
      </c>
      <c r="AP424" s="378">
        <f t="shared" si="355"/>
        <v>-164</v>
      </c>
      <c r="AQ424" s="306"/>
      <c r="AR424" s="306"/>
    </row>
    <row r="425" spans="1:44">
      <c r="A425" s="327">
        <f t="shared" si="398"/>
        <v>415</v>
      </c>
      <c r="B425" s="328">
        <f>Data!B425</f>
        <v>13</v>
      </c>
      <c r="D425" s="334">
        <f t="shared" ref="D425" si="455">IF(AND(B425&gt;0,B425&lt;=12),1,IF(AND(B425&gt;12,B425&lt;=24),2,IF(AND(B425&gt;24,B425&lt;=36),3,0)))</f>
        <v>2</v>
      </c>
      <c r="E425" s="370"/>
      <c r="F425" s="372" t="str">
        <f t="shared" si="325"/>
        <v>T</v>
      </c>
      <c r="G425" s="372" t="str">
        <f t="shared" si="326"/>
        <v xml:space="preserve"> </v>
      </c>
      <c r="H425" s="372" t="str">
        <f t="shared" si="327"/>
        <v>C</v>
      </c>
      <c r="I425" s="372">
        <f t="shared" si="328"/>
        <v>1</v>
      </c>
      <c r="J425" s="371">
        <f t="shared" si="329"/>
        <v>1</v>
      </c>
      <c r="K425" s="370">
        <f t="shared" si="330"/>
        <v>0</v>
      </c>
      <c r="L425" s="371">
        <f t="shared" si="331"/>
        <v>-8</v>
      </c>
      <c r="M425" s="310"/>
      <c r="N425" s="341">
        <f t="shared" si="332"/>
        <v>2</v>
      </c>
      <c r="P425" s="376" t="str">
        <f t="shared" si="333"/>
        <v xml:space="preserve"> </v>
      </c>
      <c r="Q425" s="376" t="str">
        <f t="shared" si="334"/>
        <v>L</v>
      </c>
      <c r="R425" s="376">
        <f t="shared" si="335"/>
        <v>1</v>
      </c>
      <c r="S425" s="376">
        <f t="shared" si="336"/>
        <v>8</v>
      </c>
      <c r="T425" s="374">
        <f t="shared" si="337"/>
        <v>8</v>
      </c>
      <c r="U425" s="373">
        <f t="shared" si="338"/>
        <v>0</v>
      </c>
      <c r="V425" s="374">
        <f t="shared" si="339"/>
        <v>27</v>
      </c>
      <c r="W425" s="310"/>
      <c r="X425" s="345" t="str">
        <f t="shared" si="340"/>
        <v>A</v>
      </c>
      <c r="Z425" s="385" t="str">
        <f t="shared" si="341"/>
        <v>T</v>
      </c>
      <c r="AA425" s="385" t="str">
        <f t="shared" si="342"/>
        <v xml:space="preserve"> </v>
      </c>
      <c r="AB425" s="385" t="str">
        <f t="shared" si="343"/>
        <v>C</v>
      </c>
      <c r="AC425" s="385">
        <f t="shared" si="344"/>
        <v>1</v>
      </c>
      <c r="AD425" s="382">
        <f t="shared" si="345"/>
        <v>1</v>
      </c>
      <c r="AE425" s="381">
        <f t="shared" si="346"/>
        <v>0</v>
      </c>
      <c r="AF425" s="382">
        <f t="shared" si="347"/>
        <v>56</v>
      </c>
      <c r="AG425" s="310"/>
      <c r="AH425" s="338" t="str">
        <f t="shared" ref="AH425" si="456">IF($B425=0,0,IF($B425&lt;=18,"L","H"))</f>
        <v>L</v>
      </c>
      <c r="AJ425" s="380" t="str">
        <f t="shared" si="349"/>
        <v xml:space="preserve"> </v>
      </c>
      <c r="AK425" s="380" t="str">
        <f t="shared" si="350"/>
        <v>W</v>
      </c>
      <c r="AL425" s="380" t="str">
        <f t="shared" si="351"/>
        <v xml:space="preserve"> </v>
      </c>
      <c r="AM425" s="380">
        <f t="shared" si="352"/>
        <v>21</v>
      </c>
      <c r="AN425" s="378">
        <f t="shared" si="353"/>
        <v>0</v>
      </c>
      <c r="AO425" s="377">
        <f t="shared" si="354"/>
        <v>44</v>
      </c>
      <c r="AP425" s="378">
        <f t="shared" si="355"/>
        <v>-120</v>
      </c>
      <c r="AQ425" s="306"/>
      <c r="AR425" s="306"/>
    </row>
    <row r="426" spans="1:44">
      <c r="A426" s="327">
        <f t="shared" si="398"/>
        <v>416</v>
      </c>
      <c r="B426" s="328">
        <f>Data!B426</f>
        <v>11</v>
      </c>
      <c r="D426" s="334" t="str">
        <f t="shared" ref="D426" si="457">IF(B426=0,0,IF(MOD(B426,3)=1,"A",IF(MOD(B426,3)=2,"B","C")))</f>
        <v>B</v>
      </c>
      <c r="E426" s="370"/>
      <c r="F426" s="372" t="str">
        <f t="shared" si="325"/>
        <v xml:space="preserve"> </v>
      </c>
      <c r="G426" s="372" t="str">
        <f t="shared" si="326"/>
        <v>L</v>
      </c>
      <c r="H426" s="372">
        <f t="shared" si="327"/>
        <v>1</v>
      </c>
      <c r="I426" s="372">
        <f t="shared" si="328"/>
        <v>2</v>
      </c>
      <c r="J426" s="371">
        <f t="shared" si="329"/>
        <v>2</v>
      </c>
      <c r="K426" s="370">
        <f t="shared" si="330"/>
        <v>0</v>
      </c>
      <c r="L426" s="371">
        <f t="shared" si="331"/>
        <v>-10</v>
      </c>
      <c r="M426" s="310"/>
      <c r="N426" s="341">
        <f t="shared" si="332"/>
        <v>1</v>
      </c>
      <c r="P426" s="376" t="str">
        <f t="shared" si="333"/>
        <v xml:space="preserve"> </v>
      </c>
      <c r="Q426" s="376" t="str">
        <f t="shared" si="334"/>
        <v>W</v>
      </c>
      <c r="R426" s="376" t="str">
        <f t="shared" si="335"/>
        <v xml:space="preserve"> </v>
      </c>
      <c r="S426" s="376">
        <f t="shared" si="336"/>
        <v>1</v>
      </c>
      <c r="T426" s="374">
        <f t="shared" si="337"/>
        <v>0</v>
      </c>
      <c r="U426" s="373">
        <f t="shared" si="338"/>
        <v>24</v>
      </c>
      <c r="V426" s="374">
        <f t="shared" si="339"/>
        <v>51</v>
      </c>
      <c r="W426" s="310"/>
      <c r="X426" s="345" t="str">
        <f t="shared" si="340"/>
        <v>B</v>
      </c>
      <c r="Z426" s="385" t="str">
        <f t="shared" si="341"/>
        <v xml:space="preserve"> </v>
      </c>
      <c r="AA426" s="385" t="str">
        <f t="shared" si="342"/>
        <v>L</v>
      </c>
      <c r="AB426" s="385" t="str">
        <f t="shared" si="343"/>
        <v>A</v>
      </c>
      <c r="AC426" s="385">
        <f t="shared" si="344"/>
        <v>2</v>
      </c>
      <c r="AD426" s="382">
        <f t="shared" si="345"/>
        <v>2</v>
      </c>
      <c r="AE426" s="381">
        <f t="shared" si="346"/>
        <v>0</v>
      </c>
      <c r="AF426" s="382">
        <f t="shared" si="347"/>
        <v>54</v>
      </c>
      <c r="AG426" s="310"/>
      <c r="AH426" s="338" t="str">
        <f t="shared" ref="AH426" si="458">IF($B426=0,0,IF(ISEVEN($B426),"E","O"))</f>
        <v>O</v>
      </c>
      <c r="AJ426" s="380" t="str">
        <f t="shared" si="349"/>
        <v>T</v>
      </c>
      <c r="AK426" s="380" t="str">
        <f t="shared" si="350"/>
        <v xml:space="preserve"> </v>
      </c>
      <c r="AL426" s="380" t="str">
        <f t="shared" si="351"/>
        <v>R</v>
      </c>
      <c r="AM426" s="380">
        <f t="shared" si="352"/>
        <v>21</v>
      </c>
      <c r="AN426" s="378">
        <f t="shared" si="353"/>
        <v>21</v>
      </c>
      <c r="AO426" s="377">
        <f t="shared" si="354"/>
        <v>0</v>
      </c>
      <c r="AP426" s="378">
        <f t="shared" si="355"/>
        <v>-141</v>
      </c>
      <c r="AQ426" s="306"/>
      <c r="AR426" s="306"/>
    </row>
    <row r="427" spans="1:44">
      <c r="A427" s="327">
        <f t="shared" si="398"/>
        <v>417</v>
      </c>
      <c r="B427" s="328">
        <f>Data!B427</f>
        <v>21</v>
      </c>
      <c r="D427" s="334">
        <f t="shared" ref="D427" si="459">IF(AND(B427&gt;0,B427&lt;=12),1,IF(AND(B427&gt;12,B427&lt;=24),2,IF(AND(B427&gt;24,B427&lt;=36),3,0)))</f>
        <v>2</v>
      </c>
      <c r="E427" s="370"/>
      <c r="F427" s="372" t="str">
        <f t="shared" si="325"/>
        <v xml:space="preserve"> </v>
      </c>
      <c r="G427" s="372" t="str">
        <f t="shared" si="326"/>
        <v>L</v>
      </c>
      <c r="H427" s="372" t="str">
        <f t="shared" si="327"/>
        <v>C</v>
      </c>
      <c r="I427" s="372">
        <f t="shared" si="328"/>
        <v>3</v>
      </c>
      <c r="J427" s="371">
        <f t="shared" si="329"/>
        <v>3</v>
      </c>
      <c r="K427" s="370">
        <f t="shared" si="330"/>
        <v>0</v>
      </c>
      <c r="L427" s="371">
        <f t="shared" si="331"/>
        <v>-13</v>
      </c>
      <c r="M427" s="310"/>
      <c r="N427" s="341">
        <f t="shared" si="332"/>
        <v>2</v>
      </c>
      <c r="P427" s="376" t="str">
        <f t="shared" si="333"/>
        <v>T</v>
      </c>
      <c r="Q427" s="376" t="str">
        <f t="shared" si="334"/>
        <v xml:space="preserve"> </v>
      </c>
      <c r="R427" s="376">
        <f t="shared" si="335"/>
        <v>1</v>
      </c>
      <c r="S427" s="376">
        <f t="shared" si="336"/>
        <v>1</v>
      </c>
      <c r="T427" s="374">
        <f t="shared" si="337"/>
        <v>1</v>
      </c>
      <c r="U427" s="373">
        <f t="shared" si="338"/>
        <v>0</v>
      </c>
      <c r="V427" s="374">
        <f t="shared" si="339"/>
        <v>50</v>
      </c>
      <c r="W427" s="310"/>
      <c r="X427" s="345" t="str">
        <f t="shared" si="340"/>
        <v>C</v>
      </c>
      <c r="Z427" s="385" t="str">
        <f t="shared" si="341"/>
        <v xml:space="preserve"> </v>
      </c>
      <c r="AA427" s="385" t="str">
        <f t="shared" si="342"/>
        <v>L</v>
      </c>
      <c r="AB427" s="385" t="str">
        <f t="shared" si="343"/>
        <v>C</v>
      </c>
      <c r="AC427" s="385">
        <f t="shared" si="344"/>
        <v>3</v>
      </c>
      <c r="AD427" s="382">
        <f t="shared" si="345"/>
        <v>3</v>
      </c>
      <c r="AE427" s="381">
        <f t="shared" si="346"/>
        <v>0</v>
      </c>
      <c r="AF427" s="382">
        <f t="shared" si="347"/>
        <v>51</v>
      </c>
      <c r="AG427" s="310"/>
      <c r="AH427" s="338" t="str">
        <f t="shared" ref="AH427" si="460">IF($B427=0,0,INDEX($AS$12:$AT$47,$B427,2))</f>
        <v>R</v>
      </c>
      <c r="AJ427" s="380" t="str">
        <f t="shared" si="349"/>
        <v xml:space="preserve"> </v>
      </c>
      <c r="AK427" s="380" t="str">
        <f t="shared" si="350"/>
        <v>W</v>
      </c>
      <c r="AL427" s="380" t="str">
        <f t="shared" si="351"/>
        <v xml:space="preserve"> </v>
      </c>
      <c r="AM427" s="380">
        <f t="shared" si="352"/>
        <v>20</v>
      </c>
      <c r="AN427" s="378">
        <f t="shared" si="353"/>
        <v>0</v>
      </c>
      <c r="AO427" s="377">
        <f t="shared" si="354"/>
        <v>42</v>
      </c>
      <c r="AP427" s="378">
        <f t="shared" si="355"/>
        <v>-99</v>
      </c>
      <c r="AQ427" s="306"/>
      <c r="AR427" s="306"/>
    </row>
    <row r="428" spans="1:44">
      <c r="A428" s="327">
        <f t="shared" si="398"/>
        <v>418</v>
      </c>
      <c r="B428" s="328">
        <f>Data!B428</f>
        <v>33</v>
      </c>
      <c r="D428" s="334" t="str">
        <f t="shared" ref="D428" si="461">IF(B428=0,0,IF(MOD(B428,3)=1,"A",IF(MOD(B428,3)=2,"B","C")))</f>
        <v>C</v>
      </c>
      <c r="E428" s="370"/>
      <c r="F428" s="372" t="str">
        <f t="shared" si="325"/>
        <v xml:space="preserve"> </v>
      </c>
      <c r="G428" s="372" t="str">
        <f t="shared" si="326"/>
        <v>W</v>
      </c>
      <c r="H428" s="372" t="str">
        <f t="shared" si="327"/>
        <v xml:space="preserve"> </v>
      </c>
      <c r="I428" s="372">
        <f t="shared" si="328"/>
        <v>1</v>
      </c>
      <c r="J428" s="371">
        <f t="shared" si="329"/>
        <v>0</v>
      </c>
      <c r="K428" s="370">
        <f t="shared" si="330"/>
        <v>9</v>
      </c>
      <c r="L428" s="371">
        <f t="shared" si="331"/>
        <v>-4</v>
      </c>
      <c r="M428" s="310"/>
      <c r="N428" s="341">
        <f t="shared" si="332"/>
        <v>3</v>
      </c>
      <c r="P428" s="376" t="str">
        <f t="shared" si="333"/>
        <v xml:space="preserve"> </v>
      </c>
      <c r="Q428" s="376" t="str">
        <f t="shared" si="334"/>
        <v>L</v>
      </c>
      <c r="R428" s="376">
        <f t="shared" si="335"/>
        <v>2</v>
      </c>
      <c r="S428" s="376">
        <f t="shared" si="336"/>
        <v>2</v>
      </c>
      <c r="T428" s="374">
        <f t="shared" si="337"/>
        <v>2</v>
      </c>
      <c r="U428" s="373">
        <f t="shared" si="338"/>
        <v>0</v>
      </c>
      <c r="V428" s="374">
        <f t="shared" si="339"/>
        <v>48</v>
      </c>
      <c r="W428" s="310"/>
      <c r="X428" s="345" t="str">
        <f t="shared" si="340"/>
        <v>C</v>
      </c>
      <c r="Z428" s="385" t="str">
        <f t="shared" si="341"/>
        <v xml:space="preserve"> </v>
      </c>
      <c r="AA428" s="385" t="str">
        <f t="shared" si="342"/>
        <v>W</v>
      </c>
      <c r="AB428" s="385" t="str">
        <f t="shared" si="343"/>
        <v xml:space="preserve"> </v>
      </c>
      <c r="AC428" s="385">
        <f t="shared" si="344"/>
        <v>1</v>
      </c>
      <c r="AD428" s="382">
        <f t="shared" si="345"/>
        <v>0</v>
      </c>
      <c r="AE428" s="381">
        <f t="shared" si="346"/>
        <v>9</v>
      </c>
      <c r="AF428" s="382">
        <f t="shared" si="347"/>
        <v>60</v>
      </c>
      <c r="AG428" s="310"/>
      <c r="AH428" s="338" t="str">
        <f t="shared" ref="AH428" si="462">IF($B428=0,0,IF($B428&lt;=18,"L","H"))</f>
        <v>H</v>
      </c>
      <c r="AJ428" s="380" t="str">
        <f t="shared" si="349"/>
        <v>T</v>
      </c>
      <c r="AK428" s="380" t="str">
        <f t="shared" si="350"/>
        <v xml:space="preserve"> </v>
      </c>
      <c r="AL428" s="380" t="str">
        <f t="shared" si="351"/>
        <v>O</v>
      </c>
      <c r="AM428" s="380">
        <f t="shared" si="352"/>
        <v>20</v>
      </c>
      <c r="AN428" s="378">
        <f t="shared" si="353"/>
        <v>20</v>
      </c>
      <c r="AO428" s="377">
        <f t="shared" si="354"/>
        <v>0</v>
      </c>
      <c r="AP428" s="378">
        <f t="shared" si="355"/>
        <v>-119</v>
      </c>
      <c r="AQ428" s="306"/>
      <c r="AR428" s="306"/>
    </row>
    <row r="429" spans="1:44">
      <c r="A429" s="327">
        <f t="shared" si="398"/>
        <v>419</v>
      </c>
      <c r="B429" s="328">
        <f>Data!B429</f>
        <v>14</v>
      </c>
      <c r="D429" s="334">
        <f t="shared" ref="D429" si="463">IF(AND(B429&gt;0,B429&lt;=12),1,IF(AND(B429&gt;12,B429&lt;=24),2,IF(AND(B429&gt;24,B429&lt;=36),3,0)))</f>
        <v>2</v>
      </c>
      <c r="E429" s="370"/>
      <c r="F429" s="372" t="str">
        <f t="shared" si="325"/>
        <v xml:space="preserve"> </v>
      </c>
      <c r="G429" s="372" t="str">
        <f t="shared" si="326"/>
        <v xml:space="preserve"> </v>
      </c>
      <c r="H429" s="372" t="str">
        <f t="shared" si="327"/>
        <v xml:space="preserve"> </v>
      </c>
      <c r="I429" s="372">
        <f t="shared" si="328"/>
        <v>1</v>
      </c>
      <c r="J429" s="371">
        <f t="shared" si="329"/>
        <v>0</v>
      </c>
      <c r="K429" s="370">
        <f t="shared" si="330"/>
        <v>0</v>
      </c>
      <c r="L429" s="371">
        <f t="shared" si="331"/>
        <v>-4</v>
      </c>
      <c r="M429" s="310"/>
      <c r="N429" s="341">
        <f t="shared" si="332"/>
        <v>2</v>
      </c>
      <c r="P429" s="376" t="str">
        <f t="shared" si="333"/>
        <v xml:space="preserve"> </v>
      </c>
      <c r="Q429" s="376" t="str">
        <f t="shared" si="334"/>
        <v>W</v>
      </c>
      <c r="R429" s="376" t="str">
        <f t="shared" si="335"/>
        <v xml:space="preserve"> </v>
      </c>
      <c r="S429" s="376">
        <f t="shared" si="336"/>
        <v>1</v>
      </c>
      <c r="T429" s="374">
        <f t="shared" si="337"/>
        <v>0</v>
      </c>
      <c r="U429" s="373">
        <f t="shared" si="338"/>
        <v>6</v>
      </c>
      <c r="V429" s="374">
        <f t="shared" si="339"/>
        <v>54</v>
      </c>
      <c r="W429" s="310"/>
      <c r="X429" s="345" t="str">
        <f t="shared" si="340"/>
        <v>B</v>
      </c>
      <c r="Z429" s="385" t="str">
        <f t="shared" si="341"/>
        <v xml:space="preserve"> </v>
      </c>
      <c r="AA429" s="385" t="str">
        <f t="shared" si="342"/>
        <v xml:space="preserve"> </v>
      </c>
      <c r="AB429" s="385" t="str">
        <f t="shared" si="343"/>
        <v xml:space="preserve"> </v>
      </c>
      <c r="AC429" s="385">
        <f t="shared" si="344"/>
        <v>1</v>
      </c>
      <c r="AD429" s="382">
        <f t="shared" si="345"/>
        <v>0</v>
      </c>
      <c r="AE429" s="381">
        <f t="shared" si="346"/>
        <v>0</v>
      </c>
      <c r="AF429" s="382">
        <f t="shared" si="347"/>
        <v>60</v>
      </c>
      <c r="AG429" s="310"/>
      <c r="AH429" s="338" t="str">
        <f t="shared" ref="AH429" si="464">IF($B429=0,0,IF(ISEVEN($B429),"E","O"))</f>
        <v>E</v>
      </c>
      <c r="AJ429" s="380" t="str">
        <f t="shared" si="349"/>
        <v xml:space="preserve"> </v>
      </c>
      <c r="AK429" s="380" t="str">
        <f t="shared" si="350"/>
        <v>L</v>
      </c>
      <c r="AL429" s="380" t="str">
        <f t="shared" si="351"/>
        <v>R</v>
      </c>
      <c r="AM429" s="380">
        <f t="shared" si="352"/>
        <v>21</v>
      </c>
      <c r="AN429" s="378">
        <f t="shared" si="353"/>
        <v>21</v>
      </c>
      <c r="AO429" s="377">
        <f t="shared" si="354"/>
        <v>0</v>
      </c>
      <c r="AP429" s="378">
        <f t="shared" si="355"/>
        <v>-140</v>
      </c>
      <c r="AQ429" s="306"/>
      <c r="AR429" s="306"/>
    </row>
    <row r="430" spans="1:44">
      <c r="A430" s="327">
        <f t="shared" si="398"/>
        <v>420</v>
      </c>
      <c r="B430" s="328">
        <f>Data!B430</f>
        <v>16</v>
      </c>
      <c r="D430" s="334" t="str">
        <f t="shared" ref="D430" si="465">IF(B430=0,0,IF(MOD(B430,3)=1,"A",IF(MOD(B430,3)=2,"B","C")))</f>
        <v>A</v>
      </c>
      <c r="E430" s="370"/>
      <c r="F430" s="372" t="str">
        <f t="shared" si="325"/>
        <v xml:space="preserve"> </v>
      </c>
      <c r="G430" s="372" t="str">
        <f t="shared" si="326"/>
        <v xml:space="preserve"> </v>
      </c>
      <c r="H430" s="372" t="str">
        <f t="shared" si="327"/>
        <v xml:space="preserve"> </v>
      </c>
      <c r="I430" s="372">
        <f t="shared" si="328"/>
        <v>1</v>
      </c>
      <c r="J430" s="371">
        <f t="shared" si="329"/>
        <v>0</v>
      </c>
      <c r="K430" s="370">
        <f t="shared" si="330"/>
        <v>0</v>
      </c>
      <c r="L430" s="371">
        <f t="shared" si="331"/>
        <v>-4</v>
      </c>
      <c r="M430" s="310"/>
      <c r="N430" s="341">
        <f t="shared" si="332"/>
        <v>2</v>
      </c>
      <c r="P430" s="376" t="str">
        <f t="shared" si="333"/>
        <v>T</v>
      </c>
      <c r="Q430" s="376" t="str">
        <f t="shared" si="334"/>
        <v xml:space="preserve"> </v>
      </c>
      <c r="R430" s="376">
        <f t="shared" si="335"/>
        <v>2</v>
      </c>
      <c r="S430" s="376">
        <f t="shared" si="336"/>
        <v>1</v>
      </c>
      <c r="T430" s="374">
        <f t="shared" si="337"/>
        <v>1</v>
      </c>
      <c r="U430" s="373">
        <f t="shared" si="338"/>
        <v>0</v>
      </c>
      <c r="V430" s="374">
        <f t="shared" si="339"/>
        <v>53</v>
      </c>
      <c r="W430" s="310"/>
      <c r="X430" s="345" t="str">
        <f t="shared" si="340"/>
        <v>A</v>
      </c>
      <c r="Z430" s="385" t="str">
        <f t="shared" si="341"/>
        <v xml:space="preserve"> </v>
      </c>
      <c r="AA430" s="385" t="str">
        <f t="shared" si="342"/>
        <v xml:space="preserve"> </v>
      </c>
      <c r="AB430" s="385" t="str">
        <f t="shared" si="343"/>
        <v xml:space="preserve"> </v>
      </c>
      <c r="AC430" s="385">
        <f t="shared" si="344"/>
        <v>1</v>
      </c>
      <c r="AD430" s="382">
        <f t="shared" si="345"/>
        <v>0</v>
      </c>
      <c r="AE430" s="381">
        <f t="shared" si="346"/>
        <v>0</v>
      </c>
      <c r="AF430" s="382">
        <f t="shared" si="347"/>
        <v>60</v>
      </c>
      <c r="AG430" s="310"/>
      <c r="AH430" s="338" t="str">
        <f t="shared" ref="AH430" si="466">IF($B430=0,0,INDEX($AS$12:$AT$47,$B430,2))</f>
        <v>R</v>
      </c>
      <c r="AJ430" s="380" t="str">
        <f t="shared" si="349"/>
        <v xml:space="preserve"> </v>
      </c>
      <c r="AK430" s="380" t="str">
        <f t="shared" si="350"/>
        <v>W</v>
      </c>
      <c r="AL430" s="380" t="str">
        <f t="shared" si="351"/>
        <v xml:space="preserve"> </v>
      </c>
      <c r="AM430" s="380">
        <f t="shared" si="352"/>
        <v>20</v>
      </c>
      <c r="AN430" s="378">
        <f t="shared" si="353"/>
        <v>0</v>
      </c>
      <c r="AO430" s="377">
        <f t="shared" si="354"/>
        <v>42</v>
      </c>
      <c r="AP430" s="378">
        <f t="shared" si="355"/>
        <v>-98</v>
      </c>
      <c r="AQ430" s="306"/>
      <c r="AR430" s="306"/>
    </row>
    <row r="431" spans="1:44">
      <c r="A431" s="327">
        <f t="shared" si="398"/>
        <v>421</v>
      </c>
      <c r="B431" s="328">
        <f>Data!B431</f>
        <v>29</v>
      </c>
      <c r="D431" s="334">
        <f t="shared" ref="D431" si="467">IF(AND(B431&gt;0,B431&lt;=12),1,IF(AND(B431&gt;12,B431&lt;=24),2,IF(AND(B431&gt;24,B431&lt;=36),3,0)))</f>
        <v>3</v>
      </c>
      <c r="E431" s="370"/>
      <c r="F431" s="372" t="str">
        <f t="shared" si="325"/>
        <v>T</v>
      </c>
      <c r="G431" s="372" t="str">
        <f t="shared" si="326"/>
        <v xml:space="preserve"> </v>
      </c>
      <c r="H431" s="372" t="str">
        <f t="shared" si="327"/>
        <v>B</v>
      </c>
      <c r="I431" s="372">
        <f t="shared" si="328"/>
        <v>1</v>
      </c>
      <c r="J431" s="371">
        <f t="shared" si="329"/>
        <v>1</v>
      </c>
      <c r="K431" s="370">
        <f t="shared" si="330"/>
        <v>0</v>
      </c>
      <c r="L431" s="371">
        <f t="shared" si="331"/>
        <v>-5</v>
      </c>
      <c r="M431" s="310"/>
      <c r="N431" s="341">
        <f t="shared" si="332"/>
        <v>3</v>
      </c>
      <c r="P431" s="376" t="str">
        <f t="shared" si="333"/>
        <v xml:space="preserve"> </v>
      </c>
      <c r="Q431" s="376" t="str">
        <f t="shared" si="334"/>
        <v>L</v>
      </c>
      <c r="R431" s="376">
        <f t="shared" si="335"/>
        <v>1</v>
      </c>
      <c r="S431" s="376">
        <f t="shared" si="336"/>
        <v>2</v>
      </c>
      <c r="T431" s="374">
        <f t="shared" si="337"/>
        <v>2</v>
      </c>
      <c r="U431" s="373">
        <f t="shared" si="338"/>
        <v>0</v>
      </c>
      <c r="V431" s="374">
        <f t="shared" si="339"/>
        <v>51</v>
      </c>
      <c r="W431" s="310"/>
      <c r="X431" s="345" t="str">
        <f t="shared" si="340"/>
        <v>B</v>
      </c>
      <c r="Z431" s="385" t="str">
        <f t="shared" si="341"/>
        <v>T</v>
      </c>
      <c r="AA431" s="385" t="str">
        <f t="shared" si="342"/>
        <v xml:space="preserve"> </v>
      </c>
      <c r="AB431" s="385" t="str">
        <f t="shared" si="343"/>
        <v>B</v>
      </c>
      <c r="AC431" s="385">
        <f t="shared" si="344"/>
        <v>1</v>
      </c>
      <c r="AD431" s="382">
        <f t="shared" si="345"/>
        <v>1</v>
      </c>
      <c r="AE431" s="381">
        <f t="shared" si="346"/>
        <v>0</v>
      </c>
      <c r="AF431" s="382">
        <f t="shared" si="347"/>
        <v>59</v>
      </c>
      <c r="AG431" s="310"/>
      <c r="AH431" s="338" t="str">
        <f t="shared" ref="AH431" si="468">IF($B431=0,0,IF($B431&lt;=18,"L","H"))</f>
        <v>H</v>
      </c>
      <c r="AJ431" s="380" t="str">
        <f t="shared" si="349"/>
        <v>T</v>
      </c>
      <c r="AK431" s="380" t="str">
        <f t="shared" si="350"/>
        <v xml:space="preserve"> </v>
      </c>
      <c r="AL431" s="380" t="str">
        <f t="shared" si="351"/>
        <v>O</v>
      </c>
      <c r="AM431" s="380">
        <f t="shared" si="352"/>
        <v>20</v>
      </c>
      <c r="AN431" s="378">
        <f t="shared" si="353"/>
        <v>20</v>
      </c>
      <c r="AO431" s="377">
        <f t="shared" si="354"/>
        <v>0</v>
      </c>
      <c r="AP431" s="378">
        <f t="shared" si="355"/>
        <v>-118</v>
      </c>
      <c r="AQ431" s="306"/>
      <c r="AR431" s="306"/>
    </row>
    <row r="432" spans="1:44">
      <c r="A432" s="327">
        <f t="shared" si="398"/>
        <v>422</v>
      </c>
      <c r="B432" s="328">
        <f>Data!B432</f>
        <v>33</v>
      </c>
      <c r="D432" s="334" t="str">
        <f t="shared" ref="D432" si="469">IF(B432=0,0,IF(MOD(B432,3)=1,"A",IF(MOD(B432,3)=2,"B","C")))</f>
        <v>C</v>
      </c>
      <c r="E432" s="370"/>
      <c r="F432" s="372" t="str">
        <f t="shared" si="325"/>
        <v xml:space="preserve"> </v>
      </c>
      <c r="G432" s="372" t="str">
        <f t="shared" si="326"/>
        <v>L</v>
      </c>
      <c r="H432" s="372">
        <f t="shared" si="327"/>
        <v>2</v>
      </c>
      <c r="I432" s="372">
        <f t="shared" si="328"/>
        <v>2</v>
      </c>
      <c r="J432" s="371">
        <f t="shared" si="329"/>
        <v>2</v>
      </c>
      <c r="K432" s="370">
        <f t="shared" si="330"/>
        <v>0</v>
      </c>
      <c r="L432" s="371">
        <f t="shared" si="331"/>
        <v>-7</v>
      </c>
      <c r="M432" s="310"/>
      <c r="N432" s="341">
        <f t="shared" si="332"/>
        <v>3</v>
      </c>
      <c r="P432" s="376" t="str">
        <f t="shared" si="333"/>
        <v xml:space="preserve"> </v>
      </c>
      <c r="Q432" s="376" t="str">
        <f t="shared" si="334"/>
        <v>L</v>
      </c>
      <c r="R432" s="376">
        <f t="shared" si="335"/>
        <v>2</v>
      </c>
      <c r="S432" s="376">
        <f t="shared" si="336"/>
        <v>3</v>
      </c>
      <c r="T432" s="374">
        <f t="shared" si="337"/>
        <v>3</v>
      </c>
      <c r="U432" s="373">
        <f t="shared" si="338"/>
        <v>0</v>
      </c>
      <c r="V432" s="374">
        <f t="shared" si="339"/>
        <v>48</v>
      </c>
      <c r="W432" s="310"/>
      <c r="X432" s="345" t="str">
        <f t="shared" si="340"/>
        <v>C</v>
      </c>
      <c r="Z432" s="385" t="str">
        <f t="shared" si="341"/>
        <v xml:space="preserve"> </v>
      </c>
      <c r="AA432" s="385" t="str">
        <f t="shared" si="342"/>
        <v>L</v>
      </c>
      <c r="AB432" s="385" t="str">
        <f t="shared" si="343"/>
        <v>C</v>
      </c>
      <c r="AC432" s="385">
        <f t="shared" si="344"/>
        <v>2</v>
      </c>
      <c r="AD432" s="382">
        <f t="shared" si="345"/>
        <v>2</v>
      </c>
      <c r="AE432" s="381">
        <f t="shared" si="346"/>
        <v>0</v>
      </c>
      <c r="AF432" s="382">
        <f t="shared" si="347"/>
        <v>57</v>
      </c>
      <c r="AG432" s="310"/>
      <c r="AH432" s="338" t="str">
        <f t="shared" ref="AH432" si="470">IF($B432=0,0,IF(ISEVEN($B432),"E","O"))</f>
        <v>O</v>
      </c>
      <c r="AJ432" s="380" t="str">
        <f t="shared" si="349"/>
        <v xml:space="preserve"> </v>
      </c>
      <c r="AK432" s="380" t="str">
        <f t="shared" si="350"/>
        <v>W</v>
      </c>
      <c r="AL432" s="380" t="str">
        <f t="shared" si="351"/>
        <v xml:space="preserve"> </v>
      </c>
      <c r="AM432" s="380">
        <f t="shared" si="352"/>
        <v>19</v>
      </c>
      <c r="AN432" s="378">
        <f t="shared" si="353"/>
        <v>0</v>
      </c>
      <c r="AO432" s="377">
        <f t="shared" si="354"/>
        <v>40</v>
      </c>
      <c r="AP432" s="378">
        <f t="shared" si="355"/>
        <v>-78</v>
      </c>
      <c r="AQ432" s="306"/>
      <c r="AR432" s="306"/>
    </row>
    <row r="433" spans="1:44">
      <c r="A433" s="327">
        <f t="shared" si="398"/>
        <v>423</v>
      </c>
      <c r="B433" s="328">
        <f>Data!B433</f>
        <v>8</v>
      </c>
      <c r="D433" s="334">
        <f t="shared" ref="D433" si="471">IF(AND(B433&gt;0,B433&lt;=12),1,IF(AND(B433&gt;12,B433&lt;=24),2,IF(AND(B433&gt;24,B433&lt;=36),3,0)))</f>
        <v>1</v>
      </c>
      <c r="E433" s="370"/>
      <c r="F433" s="372" t="str">
        <f t="shared" si="325"/>
        <v xml:space="preserve"> </v>
      </c>
      <c r="G433" s="372" t="str">
        <f t="shared" si="326"/>
        <v>L</v>
      </c>
      <c r="H433" s="372" t="str">
        <f t="shared" si="327"/>
        <v>C</v>
      </c>
      <c r="I433" s="372">
        <f t="shared" si="328"/>
        <v>3</v>
      </c>
      <c r="J433" s="371">
        <f t="shared" si="329"/>
        <v>3</v>
      </c>
      <c r="K433" s="370">
        <f t="shared" si="330"/>
        <v>0</v>
      </c>
      <c r="L433" s="371">
        <f t="shared" si="331"/>
        <v>-10</v>
      </c>
      <c r="M433" s="310"/>
      <c r="N433" s="341">
        <f t="shared" si="332"/>
        <v>1</v>
      </c>
      <c r="P433" s="376" t="str">
        <f t="shared" si="333"/>
        <v xml:space="preserve"> </v>
      </c>
      <c r="Q433" s="376" t="str">
        <f t="shared" si="334"/>
        <v>L</v>
      </c>
      <c r="R433" s="376">
        <f t="shared" si="335"/>
        <v>3</v>
      </c>
      <c r="S433" s="376">
        <f t="shared" si="336"/>
        <v>4</v>
      </c>
      <c r="T433" s="374">
        <f t="shared" si="337"/>
        <v>4</v>
      </c>
      <c r="U433" s="373">
        <f t="shared" si="338"/>
        <v>0</v>
      </c>
      <c r="V433" s="374">
        <f t="shared" si="339"/>
        <v>44</v>
      </c>
      <c r="W433" s="310"/>
      <c r="X433" s="345" t="str">
        <f t="shared" si="340"/>
        <v>B</v>
      </c>
      <c r="Z433" s="385" t="str">
        <f t="shared" si="341"/>
        <v xml:space="preserve"> </v>
      </c>
      <c r="AA433" s="385" t="str">
        <f t="shared" si="342"/>
        <v>L</v>
      </c>
      <c r="AB433" s="385" t="str">
        <f t="shared" si="343"/>
        <v>C</v>
      </c>
      <c r="AC433" s="385">
        <f t="shared" si="344"/>
        <v>3</v>
      </c>
      <c r="AD433" s="382">
        <f t="shared" si="345"/>
        <v>3</v>
      </c>
      <c r="AE433" s="381">
        <f t="shared" si="346"/>
        <v>0</v>
      </c>
      <c r="AF433" s="382">
        <f t="shared" si="347"/>
        <v>54</v>
      </c>
      <c r="AG433" s="310"/>
      <c r="AH433" s="338" t="str">
        <f t="shared" ref="AH433" si="472">IF($B433=0,0,INDEX($AS$12:$AT$47,$B433,2))</f>
        <v>B</v>
      </c>
      <c r="AJ433" s="380" t="str">
        <f t="shared" si="349"/>
        <v>T</v>
      </c>
      <c r="AK433" s="380" t="str">
        <f t="shared" si="350"/>
        <v xml:space="preserve"> </v>
      </c>
      <c r="AL433" s="380" t="str">
        <f t="shared" si="351"/>
        <v>H</v>
      </c>
      <c r="AM433" s="380">
        <f t="shared" si="352"/>
        <v>19</v>
      </c>
      <c r="AN433" s="378">
        <f t="shared" si="353"/>
        <v>19</v>
      </c>
      <c r="AO433" s="377">
        <f t="shared" si="354"/>
        <v>0</v>
      </c>
      <c r="AP433" s="378">
        <f t="shared" si="355"/>
        <v>-97</v>
      </c>
      <c r="AQ433" s="306"/>
      <c r="AR433" s="306"/>
    </row>
    <row r="434" spans="1:44">
      <c r="A434" s="327">
        <f t="shared" si="398"/>
        <v>424</v>
      </c>
      <c r="B434" s="328">
        <f>Data!B434</f>
        <v>4</v>
      </c>
      <c r="D434" s="334" t="str">
        <f t="shared" ref="D434" si="473">IF(B434=0,0,IF(MOD(B434,3)=1,"A",IF(MOD(B434,3)=2,"B","C")))</f>
        <v>A</v>
      </c>
      <c r="E434" s="370"/>
      <c r="F434" s="372" t="str">
        <f t="shared" si="325"/>
        <v xml:space="preserve"> </v>
      </c>
      <c r="G434" s="372" t="str">
        <f t="shared" si="326"/>
        <v>L</v>
      </c>
      <c r="H434" s="372">
        <f t="shared" si="327"/>
        <v>2</v>
      </c>
      <c r="I434" s="372">
        <f t="shared" si="328"/>
        <v>4</v>
      </c>
      <c r="J434" s="371">
        <f t="shared" si="329"/>
        <v>4</v>
      </c>
      <c r="K434" s="370">
        <f t="shared" si="330"/>
        <v>0</v>
      </c>
      <c r="L434" s="371">
        <f t="shared" si="331"/>
        <v>-14</v>
      </c>
      <c r="M434" s="310"/>
      <c r="N434" s="341">
        <f t="shared" si="332"/>
        <v>1</v>
      </c>
      <c r="P434" s="376" t="str">
        <f t="shared" si="333"/>
        <v xml:space="preserve"> </v>
      </c>
      <c r="Q434" s="376" t="str">
        <f t="shared" si="334"/>
        <v>L</v>
      </c>
      <c r="R434" s="376">
        <f t="shared" si="335"/>
        <v>2</v>
      </c>
      <c r="S434" s="376">
        <f t="shared" si="336"/>
        <v>5</v>
      </c>
      <c r="T434" s="374">
        <f t="shared" si="337"/>
        <v>5</v>
      </c>
      <c r="U434" s="373">
        <f t="shared" si="338"/>
        <v>0</v>
      </c>
      <c r="V434" s="374">
        <f t="shared" si="339"/>
        <v>39</v>
      </c>
      <c r="W434" s="310"/>
      <c r="X434" s="345" t="str">
        <f t="shared" si="340"/>
        <v>A</v>
      </c>
      <c r="Z434" s="385" t="str">
        <f t="shared" si="341"/>
        <v xml:space="preserve"> </v>
      </c>
      <c r="AA434" s="385" t="str">
        <f t="shared" si="342"/>
        <v>L</v>
      </c>
      <c r="AB434" s="385" t="str">
        <f t="shared" si="343"/>
        <v>B</v>
      </c>
      <c r="AC434" s="385">
        <f t="shared" si="344"/>
        <v>4</v>
      </c>
      <c r="AD434" s="382">
        <f t="shared" si="345"/>
        <v>4</v>
      </c>
      <c r="AE434" s="381">
        <f t="shared" si="346"/>
        <v>0</v>
      </c>
      <c r="AF434" s="382">
        <f t="shared" si="347"/>
        <v>50</v>
      </c>
      <c r="AG434" s="310"/>
      <c r="AH434" s="338" t="str">
        <f t="shared" ref="AH434" si="474">IF($B434=0,0,IF($B434&lt;=18,"L","H"))</f>
        <v>L</v>
      </c>
      <c r="AJ434" s="380" t="str">
        <f t="shared" si="349"/>
        <v xml:space="preserve"> </v>
      </c>
      <c r="AK434" s="380" t="str">
        <f t="shared" si="350"/>
        <v>L</v>
      </c>
      <c r="AL434" s="380" t="str">
        <f t="shared" si="351"/>
        <v>E</v>
      </c>
      <c r="AM434" s="380">
        <f t="shared" si="352"/>
        <v>20</v>
      </c>
      <c r="AN434" s="378">
        <f t="shared" si="353"/>
        <v>20</v>
      </c>
      <c r="AO434" s="377">
        <f t="shared" si="354"/>
        <v>0</v>
      </c>
      <c r="AP434" s="378">
        <f t="shared" si="355"/>
        <v>-117</v>
      </c>
      <c r="AQ434" s="306"/>
      <c r="AR434" s="306"/>
    </row>
    <row r="435" spans="1:44">
      <c r="A435" s="327">
        <f t="shared" si="398"/>
        <v>425</v>
      </c>
      <c r="B435" s="328">
        <f>Data!B435</f>
        <v>10</v>
      </c>
      <c r="D435" s="334">
        <f t="shared" ref="D435" si="475">IF(AND(B435&gt;0,B435&lt;=12),1,IF(AND(B435&gt;12,B435&lt;=24),2,IF(AND(B435&gt;24,B435&lt;=36),3,0)))</f>
        <v>1</v>
      </c>
      <c r="E435" s="370"/>
      <c r="F435" s="372" t="str">
        <f t="shared" si="325"/>
        <v xml:space="preserve"> </v>
      </c>
      <c r="G435" s="372" t="str">
        <f t="shared" si="326"/>
        <v>L</v>
      </c>
      <c r="H435" s="372" t="str">
        <f t="shared" si="327"/>
        <v>A</v>
      </c>
      <c r="I435" s="372">
        <f t="shared" si="328"/>
        <v>5</v>
      </c>
      <c r="J435" s="371">
        <f t="shared" si="329"/>
        <v>5</v>
      </c>
      <c r="K435" s="370">
        <f t="shared" si="330"/>
        <v>0</v>
      </c>
      <c r="L435" s="371">
        <f t="shared" si="331"/>
        <v>-19</v>
      </c>
      <c r="M435" s="310"/>
      <c r="N435" s="341">
        <f t="shared" si="332"/>
        <v>1</v>
      </c>
      <c r="P435" s="376" t="str">
        <f t="shared" si="333"/>
        <v xml:space="preserve"> </v>
      </c>
      <c r="Q435" s="376" t="str">
        <f t="shared" si="334"/>
        <v>L</v>
      </c>
      <c r="R435" s="376">
        <f t="shared" si="335"/>
        <v>2</v>
      </c>
      <c r="S435" s="376">
        <f t="shared" si="336"/>
        <v>6</v>
      </c>
      <c r="T435" s="374">
        <f t="shared" si="337"/>
        <v>6</v>
      </c>
      <c r="U435" s="373">
        <f t="shared" si="338"/>
        <v>0</v>
      </c>
      <c r="V435" s="374">
        <f t="shared" si="339"/>
        <v>33</v>
      </c>
      <c r="W435" s="310"/>
      <c r="X435" s="345" t="str">
        <f t="shared" si="340"/>
        <v>A</v>
      </c>
      <c r="Z435" s="385" t="str">
        <f t="shared" si="341"/>
        <v xml:space="preserve"> </v>
      </c>
      <c r="AA435" s="385" t="str">
        <f t="shared" si="342"/>
        <v>L</v>
      </c>
      <c r="AB435" s="385" t="str">
        <f t="shared" si="343"/>
        <v>A</v>
      </c>
      <c r="AC435" s="385">
        <f t="shared" si="344"/>
        <v>5</v>
      </c>
      <c r="AD435" s="382">
        <f t="shared" si="345"/>
        <v>5</v>
      </c>
      <c r="AE435" s="381">
        <f t="shared" si="346"/>
        <v>0</v>
      </c>
      <c r="AF435" s="382">
        <f t="shared" si="347"/>
        <v>45</v>
      </c>
      <c r="AG435" s="310"/>
      <c r="AH435" s="338" t="str">
        <f t="shared" ref="AH435" si="476">IF($B435=0,0,IF(ISEVEN($B435),"E","O"))</f>
        <v>E</v>
      </c>
      <c r="AJ435" s="380" t="str">
        <f t="shared" si="349"/>
        <v xml:space="preserve"> </v>
      </c>
      <c r="AK435" s="380" t="str">
        <f t="shared" si="350"/>
        <v>W</v>
      </c>
      <c r="AL435" s="380" t="str">
        <f t="shared" si="351"/>
        <v xml:space="preserve"> </v>
      </c>
      <c r="AM435" s="380">
        <f t="shared" si="352"/>
        <v>19</v>
      </c>
      <c r="AN435" s="378">
        <f t="shared" si="353"/>
        <v>0</v>
      </c>
      <c r="AO435" s="377">
        <f t="shared" si="354"/>
        <v>40</v>
      </c>
      <c r="AP435" s="378">
        <f t="shared" si="355"/>
        <v>-77</v>
      </c>
      <c r="AQ435" s="306"/>
      <c r="AR435" s="306"/>
    </row>
    <row r="436" spans="1:44">
      <c r="A436" s="327">
        <f t="shared" si="398"/>
        <v>426</v>
      </c>
      <c r="B436" s="328">
        <f>Data!B436</f>
        <v>8</v>
      </c>
      <c r="D436" s="334" t="str">
        <f t="shared" ref="D436" si="477">IF(B436=0,0,IF(MOD(B436,3)=1,"A",IF(MOD(B436,3)=2,"B","C")))</f>
        <v>B</v>
      </c>
      <c r="E436" s="370"/>
      <c r="F436" s="372" t="str">
        <f t="shared" si="325"/>
        <v xml:space="preserve"> </v>
      </c>
      <c r="G436" s="372" t="str">
        <f t="shared" si="326"/>
        <v>L</v>
      </c>
      <c r="H436" s="372">
        <f t="shared" si="327"/>
        <v>3</v>
      </c>
      <c r="I436" s="372">
        <f t="shared" si="328"/>
        <v>6</v>
      </c>
      <c r="J436" s="371">
        <f t="shared" si="329"/>
        <v>6</v>
      </c>
      <c r="K436" s="370">
        <f t="shared" si="330"/>
        <v>0</v>
      </c>
      <c r="L436" s="371">
        <f t="shared" si="331"/>
        <v>-25</v>
      </c>
      <c r="M436" s="310"/>
      <c r="N436" s="341">
        <f t="shared" si="332"/>
        <v>1</v>
      </c>
      <c r="P436" s="376" t="str">
        <f t="shared" si="333"/>
        <v xml:space="preserve"> </v>
      </c>
      <c r="Q436" s="376" t="str">
        <f t="shared" si="334"/>
        <v>L</v>
      </c>
      <c r="R436" s="376">
        <f t="shared" si="335"/>
        <v>3</v>
      </c>
      <c r="S436" s="376">
        <f t="shared" si="336"/>
        <v>7</v>
      </c>
      <c r="T436" s="374">
        <f t="shared" si="337"/>
        <v>7</v>
      </c>
      <c r="U436" s="373">
        <f t="shared" si="338"/>
        <v>0</v>
      </c>
      <c r="V436" s="374">
        <f t="shared" si="339"/>
        <v>26</v>
      </c>
      <c r="W436" s="310"/>
      <c r="X436" s="345" t="str">
        <f t="shared" si="340"/>
        <v>B</v>
      </c>
      <c r="Z436" s="385" t="str">
        <f t="shared" si="341"/>
        <v xml:space="preserve"> </v>
      </c>
      <c r="AA436" s="385" t="str">
        <f t="shared" si="342"/>
        <v>L</v>
      </c>
      <c r="AB436" s="385" t="str">
        <f t="shared" si="343"/>
        <v>B</v>
      </c>
      <c r="AC436" s="385">
        <f t="shared" si="344"/>
        <v>6</v>
      </c>
      <c r="AD436" s="382">
        <f t="shared" si="345"/>
        <v>6</v>
      </c>
      <c r="AE436" s="381">
        <f t="shared" si="346"/>
        <v>0</v>
      </c>
      <c r="AF436" s="382">
        <f t="shared" si="347"/>
        <v>39</v>
      </c>
      <c r="AG436" s="310"/>
      <c r="AH436" s="338" t="str">
        <f t="shared" ref="AH436" si="478">IF($B436=0,0,INDEX($AS$12:$AT$47,$B436,2))</f>
        <v>B</v>
      </c>
      <c r="AJ436" s="380" t="str">
        <f t="shared" si="349"/>
        <v>T</v>
      </c>
      <c r="AK436" s="380" t="str">
        <f t="shared" si="350"/>
        <v xml:space="preserve"> </v>
      </c>
      <c r="AL436" s="380" t="str">
        <f t="shared" si="351"/>
        <v>H</v>
      </c>
      <c r="AM436" s="380">
        <f t="shared" si="352"/>
        <v>19</v>
      </c>
      <c r="AN436" s="378">
        <f t="shared" si="353"/>
        <v>19</v>
      </c>
      <c r="AO436" s="377">
        <f t="shared" si="354"/>
        <v>0</v>
      </c>
      <c r="AP436" s="378">
        <f t="shared" si="355"/>
        <v>-96</v>
      </c>
      <c r="AQ436" s="306"/>
      <c r="AR436" s="306"/>
    </row>
    <row r="437" spans="1:44">
      <c r="A437" s="327">
        <f t="shared" si="398"/>
        <v>427</v>
      </c>
      <c r="B437" s="328">
        <f>Data!B437</f>
        <v>7</v>
      </c>
      <c r="D437" s="334">
        <f t="shared" ref="D437" si="479">IF(AND(B437&gt;0,B437&lt;=12),1,IF(AND(B437&gt;12,B437&lt;=24),2,IF(AND(B437&gt;24,B437&lt;=36),3,0)))</f>
        <v>1</v>
      </c>
      <c r="E437" s="370"/>
      <c r="F437" s="372" t="str">
        <f t="shared" si="325"/>
        <v xml:space="preserve"> </v>
      </c>
      <c r="G437" s="372" t="str">
        <f t="shared" si="326"/>
        <v>L</v>
      </c>
      <c r="H437" s="372" t="str">
        <f t="shared" si="327"/>
        <v>C</v>
      </c>
      <c r="I437" s="372">
        <f t="shared" si="328"/>
        <v>7</v>
      </c>
      <c r="J437" s="371">
        <f t="shared" si="329"/>
        <v>7</v>
      </c>
      <c r="K437" s="370">
        <f t="shared" si="330"/>
        <v>0</v>
      </c>
      <c r="L437" s="371">
        <f t="shared" si="331"/>
        <v>-32</v>
      </c>
      <c r="M437" s="310"/>
      <c r="N437" s="341">
        <f t="shared" si="332"/>
        <v>1</v>
      </c>
      <c r="P437" s="376" t="str">
        <f t="shared" si="333"/>
        <v xml:space="preserve"> </v>
      </c>
      <c r="Q437" s="376" t="str">
        <f t="shared" si="334"/>
        <v>L</v>
      </c>
      <c r="R437" s="376">
        <f t="shared" si="335"/>
        <v>3</v>
      </c>
      <c r="S437" s="376">
        <f t="shared" si="336"/>
        <v>8</v>
      </c>
      <c r="T437" s="374">
        <f t="shared" si="337"/>
        <v>8</v>
      </c>
      <c r="U437" s="373">
        <f t="shared" si="338"/>
        <v>0</v>
      </c>
      <c r="V437" s="374">
        <f t="shared" si="339"/>
        <v>18</v>
      </c>
      <c r="W437" s="310"/>
      <c r="X437" s="345" t="str">
        <f t="shared" si="340"/>
        <v>A</v>
      </c>
      <c r="Z437" s="385" t="str">
        <f t="shared" si="341"/>
        <v xml:space="preserve"> </v>
      </c>
      <c r="AA437" s="385" t="str">
        <f t="shared" si="342"/>
        <v>L</v>
      </c>
      <c r="AB437" s="385" t="str">
        <f t="shared" si="343"/>
        <v>C</v>
      </c>
      <c r="AC437" s="385">
        <f t="shared" si="344"/>
        <v>7</v>
      </c>
      <c r="AD437" s="382">
        <f t="shared" si="345"/>
        <v>7</v>
      </c>
      <c r="AE437" s="381">
        <f t="shared" si="346"/>
        <v>0</v>
      </c>
      <c r="AF437" s="382">
        <f t="shared" si="347"/>
        <v>32</v>
      </c>
      <c r="AG437" s="310"/>
      <c r="AH437" s="338" t="str">
        <f t="shared" ref="AH437" si="480">IF($B437=0,0,IF($B437&lt;=18,"L","H"))</f>
        <v>L</v>
      </c>
      <c r="AJ437" s="380" t="str">
        <f t="shared" si="349"/>
        <v xml:space="preserve"> </v>
      </c>
      <c r="AK437" s="380" t="str">
        <f t="shared" si="350"/>
        <v>L</v>
      </c>
      <c r="AL437" s="380" t="str">
        <f t="shared" si="351"/>
        <v>O</v>
      </c>
      <c r="AM437" s="380">
        <f t="shared" si="352"/>
        <v>20</v>
      </c>
      <c r="AN437" s="378">
        <f t="shared" si="353"/>
        <v>20</v>
      </c>
      <c r="AO437" s="377">
        <f t="shared" si="354"/>
        <v>0</v>
      </c>
      <c r="AP437" s="378">
        <f t="shared" si="355"/>
        <v>-116</v>
      </c>
      <c r="AQ437" s="306"/>
      <c r="AR437" s="306"/>
    </row>
    <row r="438" spans="1:44">
      <c r="A438" s="327">
        <f t="shared" si="398"/>
        <v>428</v>
      </c>
      <c r="B438" s="328">
        <f>Data!B438</f>
        <v>25</v>
      </c>
      <c r="D438" s="334" t="str">
        <f t="shared" ref="D438" si="481">IF(B438=0,0,IF(MOD(B438,3)=1,"A",IF(MOD(B438,3)=2,"B","C")))</f>
        <v>A</v>
      </c>
      <c r="E438" s="370"/>
      <c r="F438" s="372" t="str">
        <f t="shared" si="325"/>
        <v xml:space="preserve"> </v>
      </c>
      <c r="G438" s="372" t="str">
        <f t="shared" si="326"/>
        <v>L</v>
      </c>
      <c r="H438" s="372">
        <f t="shared" si="327"/>
        <v>1</v>
      </c>
      <c r="I438" s="372">
        <f t="shared" si="328"/>
        <v>8</v>
      </c>
      <c r="J438" s="371">
        <f t="shared" si="329"/>
        <v>8</v>
      </c>
      <c r="K438" s="370">
        <f t="shared" si="330"/>
        <v>0</v>
      </c>
      <c r="L438" s="371">
        <f t="shared" si="331"/>
        <v>-40</v>
      </c>
      <c r="M438" s="310"/>
      <c r="N438" s="341">
        <f t="shared" si="332"/>
        <v>3</v>
      </c>
      <c r="P438" s="376" t="str">
        <f t="shared" si="333"/>
        <v xml:space="preserve"> </v>
      </c>
      <c r="Q438" s="376" t="str">
        <f t="shared" si="334"/>
        <v>W</v>
      </c>
      <c r="R438" s="376" t="str">
        <f t="shared" si="335"/>
        <v xml:space="preserve"> </v>
      </c>
      <c r="S438" s="376">
        <f t="shared" si="336"/>
        <v>1</v>
      </c>
      <c r="T438" s="374">
        <f t="shared" si="337"/>
        <v>0</v>
      </c>
      <c r="U438" s="373">
        <f t="shared" si="338"/>
        <v>24</v>
      </c>
      <c r="V438" s="374">
        <f t="shared" si="339"/>
        <v>42</v>
      </c>
      <c r="W438" s="310"/>
      <c r="X438" s="345" t="str">
        <f t="shared" si="340"/>
        <v>A</v>
      </c>
      <c r="Z438" s="385" t="str">
        <f t="shared" si="341"/>
        <v xml:space="preserve"> </v>
      </c>
      <c r="AA438" s="385" t="str">
        <f t="shared" si="342"/>
        <v>L</v>
      </c>
      <c r="AB438" s="385" t="str">
        <f t="shared" si="343"/>
        <v>B</v>
      </c>
      <c r="AC438" s="385">
        <f t="shared" si="344"/>
        <v>8</v>
      </c>
      <c r="AD438" s="382">
        <f t="shared" si="345"/>
        <v>8</v>
      </c>
      <c r="AE438" s="381">
        <f t="shared" si="346"/>
        <v>0</v>
      </c>
      <c r="AF438" s="382">
        <f t="shared" si="347"/>
        <v>24</v>
      </c>
      <c r="AG438" s="310"/>
      <c r="AH438" s="338" t="str">
        <f t="shared" ref="AH438" si="482">IF($B438=0,0,IF(ISEVEN($B438),"E","O"))</f>
        <v>O</v>
      </c>
      <c r="AJ438" s="380" t="str">
        <f t="shared" si="349"/>
        <v xml:space="preserve"> </v>
      </c>
      <c r="AK438" s="380" t="str">
        <f t="shared" si="350"/>
        <v>W</v>
      </c>
      <c r="AL438" s="380" t="str">
        <f t="shared" si="351"/>
        <v xml:space="preserve"> </v>
      </c>
      <c r="AM438" s="380">
        <f t="shared" si="352"/>
        <v>19</v>
      </c>
      <c r="AN438" s="378">
        <f t="shared" si="353"/>
        <v>0</v>
      </c>
      <c r="AO438" s="377">
        <f t="shared" si="354"/>
        <v>40</v>
      </c>
      <c r="AP438" s="378">
        <f t="shared" si="355"/>
        <v>-76</v>
      </c>
      <c r="AQ438" s="306"/>
      <c r="AR438" s="306"/>
    </row>
    <row r="439" spans="1:44">
      <c r="A439" s="327">
        <f t="shared" si="398"/>
        <v>429</v>
      </c>
      <c r="B439" s="328">
        <f>Data!B439</f>
        <v>22</v>
      </c>
      <c r="D439" s="334">
        <f t="shared" ref="D439" si="483">IF(AND(B439&gt;0,B439&lt;=12),1,IF(AND(B439&gt;12,B439&lt;=24),2,IF(AND(B439&gt;24,B439&lt;=36),3,0)))</f>
        <v>2</v>
      </c>
      <c r="E439" s="370"/>
      <c r="F439" s="372" t="str">
        <f t="shared" ref="F439:F502" si="484">IF(AND(D433&lt;&gt;D439,D433&lt;&gt;0,D439&lt;&gt;0,H438=" "),"T"," ")</f>
        <v xml:space="preserve"> </v>
      </c>
      <c r="G439" s="372" t="str">
        <f t="shared" ref="G439:G502" si="485">IF(H438=" "," ",IF(D439=H438,"W","L"))</f>
        <v>L</v>
      </c>
      <c r="H439" s="372" t="str">
        <f t="shared" ref="H439:H502" si="486">IF(OR(F439="T",G439="L"),D434," ")</f>
        <v>A</v>
      </c>
      <c r="I439" s="372">
        <f t="shared" ref="I439:I502" si="487">IF(G439=" ",I438,IF(G439="W",1,IF(G439="L",I438+1,I438)))</f>
        <v>9</v>
      </c>
      <c r="J439" s="371">
        <f t="shared" ref="J439:J502" si="488">IF(H439=" ",0,I439)</f>
        <v>9</v>
      </c>
      <c r="K439" s="370">
        <f t="shared" ref="K439:K502" si="489">IF(G439="W",J438*3,0)</f>
        <v>0</v>
      </c>
      <c r="L439" s="371">
        <f t="shared" ref="L439:L502" si="490">L438-J439+K439</f>
        <v>-49</v>
      </c>
      <c r="M439" s="310"/>
      <c r="N439" s="341">
        <f t="shared" ref="N439:N502" si="491">IF(AND(B439&gt;0,B439&lt;=12),1,IF(AND(B439&gt;12,B439&lt;=24),2,IF(AND(B439&gt;24,B439&lt;=36),3,0)))</f>
        <v>2</v>
      </c>
      <c r="P439" s="376" t="str">
        <f t="shared" ref="P439:P502" si="492">IF(AND(N433&lt;&gt;N439,N433&lt;&gt;0,N439&lt;&gt;0,R438=" "),"T"," ")</f>
        <v>T</v>
      </c>
      <c r="Q439" s="376" t="str">
        <f t="shared" ref="Q439:Q502" si="493">IF(R438=" "," ",IF(N439=R438,"W","L"))</f>
        <v xml:space="preserve"> </v>
      </c>
      <c r="R439" s="376">
        <f t="shared" ref="R439:R502" si="494">IF(OR(P439="T",Q439="L"),N434," ")</f>
        <v>1</v>
      </c>
      <c r="S439" s="376">
        <f t="shared" ref="S439:S502" si="495">IF(Q439=" ",S438,IF(Q439="W",1,IF(Q439="L",S438+1,S438)))</f>
        <v>1</v>
      </c>
      <c r="T439" s="374">
        <f t="shared" ref="T439:T502" si="496">IF(R439=" ",0,S439)</f>
        <v>1</v>
      </c>
      <c r="U439" s="373">
        <f t="shared" ref="U439:U502" si="497">IF(Q439="W",T438*3,0)</f>
        <v>0</v>
      </c>
      <c r="V439" s="374">
        <f t="shared" ref="V439:V502" si="498">V438-T439+U439</f>
        <v>41</v>
      </c>
      <c r="W439" s="310"/>
      <c r="X439" s="345" t="str">
        <f t="shared" ref="X439:X502" si="499">IF(B439=0,0,IF(MOD(B439,3)=1,"A",IF(MOD(B439,3)=2,"B","C")))</f>
        <v>A</v>
      </c>
      <c r="Z439" s="385" t="str">
        <f t="shared" ref="Z439:Z502" si="500">IF(AND(X433&lt;&gt;X439,X433&lt;&gt;0,X439&lt;&gt;0,AB438=" "),"T"," ")</f>
        <v xml:space="preserve"> </v>
      </c>
      <c r="AA439" s="385" t="str">
        <f t="shared" ref="AA439:AA502" si="501">IF(AB438=" "," ",IF(X439=AB438,"W","L"))</f>
        <v>L</v>
      </c>
      <c r="AB439" s="385" t="str">
        <f t="shared" ref="AB439:AB502" si="502">IF(OR(Z439="T",AA439="L"),X434," ")</f>
        <v>A</v>
      </c>
      <c r="AC439" s="385">
        <f t="shared" ref="AC439:AC502" si="503">IF(AA439=" ",AC438,IF(AA439="W",1,IF(AA439="L",AC438+1,AC438)))</f>
        <v>9</v>
      </c>
      <c r="AD439" s="382">
        <f t="shared" ref="AD439:AD502" si="504">IF(AB439=" ",0,AC439)</f>
        <v>9</v>
      </c>
      <c r="AE439" s="381">
        <f t="shared" ref="AE439:AE502" si="505">IF(AA439="W",AD438*3,0)</f>
        <v>0</v>
      </c>
      <c r="AF439" s="382">
        <f t="shared" ref="AF439:AF502" si="506">AF438-AD439+AE439</f>
        <v>15</v>
      </c>
      <c r="AG439" s="310"/>
      <c r="AH439" s="338" t="str">
        <f t="shared" ref="AH439" si="507">IF($B439=0,0,INDEX($AS$12:$AT$47,$B439,2))</f>
        <v>B</v>
      </c>
      <c r="AJ439" s="380" t="str">
        <f t="shared" ref="AJ439:AJ502" si="508">IF(AND(AH433&lt;&gt;AH439,AH433&lt;&gt;0,AH439&lt;&gt;0,AL438=" "),"T"," ")</f>
        <v xml:space="preserve"> </v>
      </c>
      <c r="AK439" s="380" t="str">
        <f t="shared" ref="AK439:AK502" si="509">IF(AL438=" "," ",IF(AH439=AL438,"W","L"))</f>
        <v xml:space="preserve"> </v>
      </c>
      <c r="AL439" s="380" t="str">
        <f t="shared" ref="AL439:AL502" si="510">IF(OR(AJ439="T",AK439="L"),AH434," ")</f>
        <v xml:space="preserve"> </v>
      </c>
      <c r="AM439" s="380">
        <f t="shared" ref="AM439:AM502" si="511">IF(AK439=" ",AM438,IF(AND(AK439="W",AM438&gt;1),AM438-1,IF(AK439="L",AM438+1,AM438)))</f>
        <v>19</v>
      </c>
      <c r="AN439" s="378">
        <f t="shared" ref="AN439:AN502" si="512">IF(AL439=" ",0,AM439)</f>
        <v>0</v>
      </c>
      <c r="AO439" s="377">
        <f t="shared" ref="AO439:AO502" si="513">IF(AK439="W",AN438*2,0)</f>
        <v>0</v>
      </c>
      <c r="AP439" s="378">
        <f t="shared" ref="AP439:AP502" si="514">AP438-AN439+AO439</f>
        <v>-76</v>
      </c>
      <c r="AQ439" s="306"/>
      <c r="AR439" s="306"/>
    </row>
    <row r="440" spans="1:44">
      <c r="A440" s="327">
        <f t="shared" si="398"/>
        <v>430</v>
      </c>
      <c r="B440" s="328">
        <f>Data!B440</f>
        <v>24</v>
      </c>
      <c r="D440" s="334" t="str">
        <f t="shared" ref="D440" si="515">IF(B440=0,0,IF(MOD(B440,3)=1,"A",IF(MOD(B440,3)=2,"B","C")))</f>
        <v>C</v>
      </c>
      <c r="E440" s="370"/>
      <c r="F440" s="372" t="str">
        <f t="shared" si="484"/>
        <v xml:space="preserve"> </v>
      </c>
      <c r="G440" s="372" t="str">
        <f t="shared" si="485"/>
        <v>L</v>
      </c>
      <c r="H440" s="372">
        <f t="shared" si="486"/>
        <v>1</v>
      </c>
      <c r="I440" s="372">
        <f t="shared" si="487"/>
        <v>10</v>
      </c>
      <c r="J440" s="371">
        <f t="shared" si="488"/>
        <v>10</v>
      </c>
      <c r="K440" s="370">
        <f t="shared" si="489"/>
        <v>0</v>
      </c>
      <c r="L440" s="371">
        <f t="shared" si="490"/>
        <v>-59</v>
      </c>
      <c r="M440" s="310"/>
      <c r="N440" s="341">
        <f t="shared" si="491"/>
        <v>2</v>
      </c>
      <c r="P440" s="376" t="str">
        <f t="shared" si="492"/>
        <v xml:space="preserve"> </v>
      </c>
      <c r="Q440" s="376" t="str">
        <f t="shared" si="493"/>
        <v>L</v>
      </c>
      <c r="R440" s="376">
        <f t="shared" si="494"/>
        <v>1</v>
      </c>
      <c r="S440" s="376">
        <f t="shared" si="495"/>
        <v>2</v>
      </c>
      <c r="T440" s="374">
        <f t="shared" si="496"/>
        <v>2</v>
      </c>
      <c r="U440" s="373">
        <f t="shared" si="497"/>
        <v>0</v>
      </c>
      <c r="V440" s="374">
        <f t="shared" si="498"/>
        <v>39</v>
      </c>
      <c r="W440" s="310"/>
      <c r="X440" s="345" t="str">
        <f t="shared" si="499"/>
        <v>C</v>
      </c>
      <c r="Z440" s="385" t="str">
        <f t="shared" si="500"/>
        <v xml:space="preserve"> </v>
      </c>
      <c r="AA440" s="385" t="str">
        <f t="shared" si="501"/>
        <v>L</v>
      </c>
      <c r="AB440" s="385" t="str">
        <f t="shared" si="502"/>
        <v>A</v>
      </c>
      <c r="AC440" s="385">
        <f t="shared" si="503"/>
        <v>10</v>
      </c>
      <c r="AD440" s="382">
        <f t="shared" si="504"/>
        <v>10</v>
      </c>
      <c r="AE440" s="381">
        <f t="shared" si="505"/>
        <v>0</v>
      </c>
      <c r="AF440" s="382">
        <f t="shared" si="506"/>
        <v>5</v>
      </c>
      <c r="AG440" s="310"/>
      <c r="AH440" s="338" t="str">
        <f t="shared" ref="AH440" si="516">IF($B440=0,0,IF($B440&lt;=18,"L","H"))</f>
        <v>H</v>
      </c>
      <c r="AJ440" s="380" t="str">
        <f t="shared" si="508"/>
        <v>T</v>
      </c>
      <c r="AK440" s="380" t="str">
        <f t="shared" si="509"/>
        <v xml:space="preserve"> </v>
      </c>
      <c r="AL440" s="380" t="str">
        <f t="shared" si="510"/>
        <v>E</v>
      </c>
      <c r="AM440" s="380">
        <f t="shared" si="511"/>
        <v>19</v>
      </c>
      <c r="AN440" s="378">
        <f t="shared" si="512"/>
        <v>19</v>
      </c>
      <c r="AO440" s="377">
        <f t="shared" si="513"/>
        <v>0</v>
      </c>
      <c r="AP440" s="378">
        <f t="shared" si="514"/>
        <v>-95</v>
      </c>
      <c r="AQ440" s="306"/>
      <c r="AR440" s="306"/>
    </row>
    <row r="441" spans="1:44">
      <c r="A441" s="327">
        <f t="shared" si="398"/>
        <v>431</v>
      </c>
      <c r="B441" s="328">
        <f>Data!B441</f>
        <v>19</v>
      </c>
      <c r="D441" s="334">
        <f t="shared" ref="D441" si="517">IF(AND(B441&gt;0,B441&lt;=12),1,IF(AND(B441&gt;12,B441&lt;=24),2,IF(AND(B441&gt;24,B441&lt;=36),3,0)))</f>
        <v>2</v>
      </c>
      <c r="E441" s="370"/>
      <c r="F441" s="372" t="str">
        <f t="shared" si="484"/>
        <v xml:space="preserve"> </v>
      </c>
      <c r="G441" s="372" t="str">
        <f t="shared" si="485"/>
        <v>L</v>
      </c>
      <c r="H441" s="372" t="str">
        <f t="shared" si="486"/>
        <v>B</v>
      </c>
      <c r="I441" s="372">
        <f t="shared" si="487"/>
        <v>11</v>
      </c>
      <c r="J441" s="371">
        <f t="shared" si="488"/>
        <v>11</v>
      </c>
      <c r="K441" s="370">
        <f t="shared" si="489"/>
        <v>0</v>
      </c>
      <c r="L441" s="371">
        <f t="shared" si="490"/>
        <v>-70</v>
      </c>
      <c r="M441" s="310"/>
      <c r="N441" s="341">
        <f t="shared" si="491"/>
        <v>2</v>
      </c>
      <c r="P441" s="376" t="str">
        <f t="shared" si="492"/>
        <v xml:space="preserve"> </v>
      </c>
      <c r="Q441" s="376" t="str">
        <f t="shared" si="493"/>
        <v>L</v>
      </c>
      <c r="R441" s="376">
        <f t="shared" si="494"/>
        <v>1</v>
      </c>
      <c r="S441" s="376">
        <f t="shared" si="495"/>
        <v>3</v>
      </c>
      <c r="T441" s="374">
        <f t="shared" si="496"/>
        <v>3</v>
      </c>
      <c r="U441" s="373">
        <f t="shared" si="497"/>
        <v>0</v>
      </c>
      <c r="V441" s="374">
        <f t="shared" si="498"/>
        <v>36</v>
      </c>
      <c r="W441" s="310"/>
      <c r="X441" s="345" t="str">
        <f t="shared" si="499"/>
        <v>A</v>
      </c>
      <c r="Z441" s="385" t="str">
        <f t="shared" si="500"/>
        <v xml:space="preserve"> </v>
      </c>
      <c r="AA441" s="385" t="str">
        <f t="shared" si="501"/>
        <v>W</v>
      </c>
      <c r="AB441" s="385" t="str">
        <f t="shared" si="502"/>
        <v xml:space="preserve"> </v>
      </c>
      <c r="AC441" s="385">
        <f t="shared" si="503"/>
        <v>1</v>
      </c>
      <c r="AD441" s="382">
        <f t="shared" si="504"/>
        <v>0</v>
      </c>
      <c r="AE441" s="381">
        <f t="shared" si="505"/>
        <v>30</v>
      </c>
      <c r="AF441" s="382">
        <f t="shared" si="506"/>
        <v>35</v>
      </c>
      <c r="AG441" s="310"/>
      <c r="AH441" s="338" t="str">
        <f t="shared" ref="AH441" si="518">IF($B441=0,0,IF(ISEVEN($B441),"E","O"))</f>
        <v>O</v>
      </c>
      <c r="AJ441" s="380" t="str">
        <f t="shared" si="508"/>
        <v xml:space="preserve"> </v>
      </c>
      <c r="AK441" s="380" t="str">
        <f t="shared" si="509"/>
        <v>L</v>
      </c>
      <c r="AL441" s="380" t="str">
        <f t="shared" si="510"/>
        <v>B</v>
      </c>
      <c r="AM441" s="380">
        <f t="shared" si="511"/>
        <v>20</v>
      </c>
      <c r="AN441" s="378">
        <f t="shared" si="512"/>
        <v>20</v>
      </c>
      <c r="AO441" s="377">
        <f t="shared" si="513"/>
        <v>0</v>
      </c>
      <c r="AP441" s="378">
        <f t="shared" si="514"/>
        <v>-115</v>
      </c>
      <c r="AQ441" s="306"/>
      <c r="AR441" s="306"/>
    </row>
    <row r="442" spans="1:44">
      <c r="A442" s="327">
        <f t="shared" si="398"/>
        <v>432</v>
      </c>
      <c r="B442" s="328">
        <f>Data!B442</f>
        <v>10</v>
      </c>
      <c r="D442" s="334" t="str">
        <f t="shared" ref="D442" si="519">IF(B442=0,0,IF(MOD(B442,3)=1,"A",IF(MOD(B442,3)=2,"B","C")))</f>
        <v>A</v>
      </c>
      <c r="E442" s="370"/>
      <c r="F442" s="372" t="str">
        <f t="shared" si="484"/>
        <v xml:space="preserve"> </v>
      </c>
      <c r="G442" s="372" t="str">
        <f t="shared" si="485"/>
        <v>L</v>
      </c>
      <c r="H442" s="372">
        <f t="shared" si="486"/>
        <v>1</v>
      </c>
      <c r="I442" s="372">
        <f t="shared" si="487"/>
        <v>12</v>
      </c>
      <c r="J442" s="371">
        <f t="shared" si="488"/>
        <v>12</v>
      </c>
      <c r="K442" s="370">
        <f t="shared" si="489"/>
        <v>0</v>
      </c>
      <c r="L442" s="371">
        <f t="shared" si="490"/>
        <v>-82</v>
      </c>
      <c r="M442" s="310"/>
      <c r="N442" s="341">
        <f t="shared" si="491"/>
        <v>1</v>
      </c>
      <c r="P442" s="376" t="str">
        <f t="shared" si="492"/>
        <v xml:space="preserve"> </v>
      </c>
      <c r="Q442" s="376" t="str">
        <f t="shared" si="493"/>
        <v>W</v>
      </c>
      <c r="R442" s="376" t="str">
        <f t="shared" si="494"/>
        <v xml:space="preserve"> </v>
      </c>
      <c r="S442" s="376">
        <f t="shared" si="495"/>
        <v>1</v>
      </c>
      <c r="T442" s="374">
        <f t="shared" si="496"/>
        <v>0</v>
      </c>
      <c r="U442" s="373">
        <f t="shared" si="497"/>
        <v>9</v>
      </c>
      <c r="V442" s="374">
        <f t="shared" si="498"/>
        <v>45</v>
      </c>
      <c r="W442" s="310"/>
      <c r="X442" s="345" t="str">
        <f t="shared" si="499"/>
        <v>A</v>
      </c>
      <c r="Z442" s="385" t="str">
        <f t="shared" si="500"/>
        <v>T</v>
      </c>
      <c r="AA442" s="385" t="str">
        <f t="shared" si="501"/>
        <v xml:space="preserve"> </v>
      </c>
      <c r="AB442" s="385" t="str">
        <f t="shared" si="502"/>
        <v>A</v>
      </c>
      <c r="AC442" s="385">
        <f t="shared" si="503"/>
        <v>1</v>
      </c>
      <c r="AD442" s="382">
        <f t="shared" si="504"/>
        <v>1</v>
      </c>
      <c r="AE442" s="381">
        <f t="shared" si="505"/>
        <v>0</v>
      </c>
      <c r="AF442" s="382">
        <f t="shared" si="506"/>
        <v>34</v>
      </c>
      <c r="AG442" s="310"/>
      <c r="AH442" s="338" t="str">
        <f t="shared" ref="AH442" si="520">IF($B442=0,0,INDEX($AS$12:$AT$47,$B442,2))</f>
        <v>B</v>
      </c>
      <c r="AJ442" s="380" t="str">
        <f t="shared" si="508"/>
        <v xml:space="preserve"> </v>
      </c>
      <c r="AK442" s="380" t="str">
        <f t="shared" si="509"/>
        <v>W</v>
      </c>
      <c r="AL442" s="380" t="str">
        <f t="shared" si="510"/>
        <v xml:space="preserve"> </v>
      </c>
      <c r="AM442" s="380">
        <f t="shared" si="511"/>
        <v>19</v>
      </c>
      <c r="AN442" s="378">
        <f t="shared" si="512"/>
        <v>0</v>
      </c>
      <c r="AO442" s="377">
        <f t="shared" si="513"/>
        <v>40</v>
      </c>
      <c r="AP442" s="378">
        <f t="shared" si="514"/>
        <v>-75</v>
      </c>
      <c r="AQ442" s="306"/>
      <c r="AR442" s="306"/>
    </row>
    <row r="443" spans="1:44">
      <c r="A443" s="327">
        <f t="shared" si="398"/>
        <v>433</v>
      </c>
      <c r="B443" s="328">
        <f>Data!B443</f>
        <v>26</v>
      </c>
      <c r="D443" s="334">
        <f t="shared" ref="D443" si="521">IF(AND(B443&gt;0,B443&lt;=12),1,IF(AND(B443&gt;12,B443&lt;=24),2,IF(AND(B443&gt;24,B443&lt;=36),3,0)))</f>
        <v>3</v>
      </c>
      <c r="E443" s="370"/>
      <c r="F443" s="372" t="str">
        <f t="shared" si="484"/>
        <v xml:space="preserve"> </v>
      </c>
      <c r="G443" s="372" t="str">
        <f t="shared" si="485"/>
        <v>L</v>
      </c>
      <c r="H443" s="372" t="str">
        <f t="shared" si="486"/>
        <v>A</v>
      </c>
      <c r="I443" s="372">
        <f t="shared" si="487"/>
        <v>13</v>
      </c>
      <c r="J443" s="371">
        <f t="shared" si="488"/>
        <v>13</v>
      </c>
      <c r="K443" s="370">
        <f t="shared" si="489"/>
        <v>0</v>
      </c>
      <c r="L443" s="371">
        <f t="shared" si="490"/>
        <v>-95</v>
      </c>
      <c r="M443" s="310"/>
      <c r="N443" s="341">
        <f t="shared" si="491"/>
        <v>3</v>
      </c>
      <c r="P443" s="376" t="str">
        <f t="shared" si="492"/>
        <v>T</v>
      </c>
      <c r="Q443" s="376" t="str">
        <f t="shared" si="493"/>
        <v xml:space="preserve"> </v>
      </c>
      <c r="R443" s="376">
        <f t="shared" si="494"/>
        <v>3</v>
      </c>
      <c r="S443" s="376">
        <f t="shared" si="495"/>
        <v>1</v>
      </c>
      <c r="T443" s="374">
        <f t="shared" si="496"/>
        <v>1</v>
      </c>
      <c r="U443" s="373">
        <f t="shared" si="497"/>
        <v>0</v>
      </c>
      <c r="V443" s="374">
        <f t="shared" si="498"/>
        <v>44</v>
      </c>
      <c r="W443" s="310"/>
      <c r="X443" s="345" t="str">
        <f t="shared" si="499"/>
        <v>B</v>
      </c>
      <c r="Z443" s="385" t="str">
        <f t="shared" si="500"/>
        <v xml:space="preserve"> </v>
      </c>
      <c r="AA443" s="385" t="str">
        <f t="shared" si="501"/>
        <v>L</v>
      </c>
      <c r="AB443" s="385" t="str">
        <f t="shared" si="502"/>
        <v>A</v>
      </c>
      <c r="AC443" s="385">
        <f t="shared" si="503"/>
        <v>2</v>
      </c>
      <c r="AD443" s="382">
        <f t="shared" si="504"/>
        <v>2</v>
      </c>
      <c r="AE443" s="381">
        <f t="shared" si="505"/>
        <v>0</v>
      </c>
      <c r="AF443" s="382">
        <f t="shared" si="506"/>
        <v>32</v>
      </c>
      <c r="AG443" s="310"/>
      <c r="AH443" s="338" t="str">
        <f t="shared" ref="AH443" si="522">IF($B443=0,0,IF($B443&lt;=18,"L","H"))</f>
        <v>H</v>
      </c>
      <c r="AJ443" s="380" t="str">
        <f t="shared" si="508"/>
        <v>T</v>
      </c>
      <c r="AK443" s="380" t="str">
        <f t="shared" si="509"/>
        <v xml:space="preserve"> </v>
      </c>
      <c r="AL443" s="380" t="str">
        <f t="shared" si="510"/>
        <v>O</v>
      </c>
      <c r="AM443" s="380">
        <f t="shared" si="511"/>
        <v>19</v>
      </c>
      <c r="AN443" s="378">
        <f t="shared" si="512"/>
        <v>19</v>
      </c>
      <c r="AO443" s="377">
        <f t="shared" si="513"/>
        <v>0</v>
      </c>
      <c r="AP443" s="378">
        <f t="shared" si="514"/>
        <v>-94</v>
      </c>
      <c r="AQ443" s="306"/>
      <c r="AR443" s="306"/>
    </row>
    <row r="444" spans="1:44">
      <c r="A444" s="327">
        <f t="shared" si="398"/>
        <v>434</v>
      </c>
      <c r="B444" s="328">
        <f>Data!B444</f>
        <v>11</v>
      </c>
      <c r="D444" s="334" t="str">
        <f t="shared" ref="D444" si="523">IF(B444=0,0,IF(MOD(B444,3)=1,"A",IF(MOD(B444,3)=2,"B","C")))</f>
        <v>B</v>
      </c>
      <c r="E444" s="370"/>
      <c r="F444" s="372" t="str">
        <f t="shared" si="484"/>
        <v xml:space="preserve"> </v>
      </c>
      <c r="G444" s="372" t="str">
        <f t="shared" si="485"/>
        <v>L</v>
      </c>
      <c r="H444" s="372">
        <f t="shared" si="486"/>
        <v>2</v>
      </c>
      <c r="I444" s="372">
        <f t="shared" si="487"/>
        <v>14</v>
      </c>
      <c r="J444" s="371">
        <f t="shared" si="488"/>
        <v>14</v>
      </c>
      <c r="K444" s="370">
        <f t="shared" si="489"/>
        <v>0</v>
      </c>
      <c r="L444" s="371">
        <f t="shared" si="490"/>
        <v>-109</v>
      </c>
      <c r="M444" s="310"/>
      <c r="N444" s="341">
        <f t="shared" si="491"/>
        <v>1</v>
      </c>
      <c r="P444" s="376" t="str">
        <f t="shared" si="492"/>
        <v xml:space="preserve"> </v>
      </c>
      <c r="Q444" s="376" t="str">
        <f t="shared" si="493"/>
        <v>L</v>
      </c>
      <c r="R444" s="376">
        <f t="shared" si="494"/>
        <v>2</v>
      </c>
      <c r="S444" s="376">
        <f t="shared" si="495"/>
        <v>2</v>
      </c>
      <c r="T444" s="374">
        <f t="shared" si="496"/>
        <v>2</v>
      </c>
      <c r="U444" s="373">
        <f t="shared" si="497"/>
        <v>0</v>
      </c>
      <c r="V444" s="374">
        <f t="shared" si="498"/>
        <v>42</v>
      </c>
      <c r="W444" s="310"/>
      <c r="X444" s="345" t="str">
        <f t="shared" si="499"/>
        <v>B</v>
      </c>
      <c r="Z444" s="385" t="str">
        <f t="shared" si="500"/>
        <v xml:space="preserve"> </v>
      </c>
      <c r="AA444" s="385" t="str">
        <f t="shared" si="501"/>
        <v>L</v>
      </c>
      <c r="AB444" s="385" t="str">
        <f t="shared" si="502"/>
        <v>A</v>
      </c>
      <c r="AC444" s="385">
        <f t="shared" si="503"/>
        <v>3</v>
      </c>
      <c r="AD444" s="382">
        <f t="shared" si="504"/>
        <v>3</v>
      </c>
      <c r="AE444" s="381">
        <f t="shared" si="505"/>
        <v>0</v>
      </c>
      <c r="AF444" s="382">
        <f t="shared" si="506"/>
        <v>29</v>
      </c>
      <c r="AG444" s="310"/>
      <c r="AH444" s="338" t="str">
        <f t="shared" ref="AH444" si="524">IF($B444=0,0,IF(ISEVEN($B444),"E","O"))</f>
        <v>O</v>
      </c>
      <c r="AJ444" s="380" t="str">
        <f t="shared" si="508"/>
        <v xml:space="preserve"> </v>
      </c>
      <c r="AK444" s="380" t="str">
        <f t="shared" si="509"/>
        <v>W</v>
      </c>
      <c r="AL444" s="380" t="str">
        <f t="shared" si="510"/>
        <v xml:space="preserve"> </v>
      </c>
      <c r="AM444" s="380">
        <f t="shared" si="511"/>
        <v>18</v>
      </c>
      <c r="AN444" s="378">
        <f t="shared" si="512"/>
        <v>0</v>
      </c>
      <c r="AO444" s="377">
        <f t="shared" si="513"/>
        <v>38</v>
      </c>
      <c r="AP444" s="378">
        <f t="shared" si="514"/>
        <v>-56</v>
      </c>
      <c r="AQ444" s="306"/>
      <c r="AR444" s="306"/>
    </row>
    <row r="445" spans="1:44">
      <c r="A445" s="327">
        <f t="shared" si="398"/>
        <v>435</v>
      </c>
      <c r="B445" s="328">
        <f>Data!B445</f>
        <v>8</v>
      </c>
      <c r="D445" s="334">
        <f t="shared" ref="D445" si="525">IF(AND(B445&gt;0,B445&lt;=12),1,IF(AND(B445&gt;12,B445&lt;=24),2,IF(AND(B445&gt;24,B445&lt;=36),3,0)))</f>
        <v>1</v>
      </c>
      <c r="E445" s="370"/>
      <c r="F445" s="372" t="str">
        <f t="shared" si="484"/>
        <v xml:space="preserve"> </v>
      </c>
      <c r="G445" s="372" t="str">
        <f t="shared" si="485"/>
        <v>L</v>
      </c>
      <c r="H445" s="372" t="str">
        <f t="shared" si="486"/>
        <v>C</v>
      </c>
      <c r="I445" s="372">
        <f t="shared" si="487"/>
        <v>15</v>
      </c>
      <c r="J445" s="371">
        <f t="shared" si="488"/>
        <v>15</v>
      </c>
      <c r="K445" s="370">
        <f t="shared" si="489"/>
        <v>0</v>
      </c>
      <c r="L445" s="371">
        <f t="shared" si="490"/>
        <v>-124</v>
      </c>
      <c r="M445" s="310"/>
      <c r="N445" s="341">
        <f t="shared" si="491"/>
        <v>1</v>
      </c>
      <c r="P445" s="376" t="str">
        <f t="shared" si="492"/>
        <v xml:space="preserve"> </v>
      </c>
      <c r="Q445" s="376" t="str">
        <f t="shared" si="493"/>
        <v>L</v>
      </c>
      <c r="R445" s="376">
        <f t="shared" si="494"/>
        <v>2</v>
      </c>
      <c r="S445" s="376">
        <f t="shared" si="495"/>
        <v>3</v>
      </c>
      <c r="T445" s="374">
        <f t="shared" si="496"/>
        <v>3</v>
      </c>
      <c r="U445" s="373">
        <f t="shared" si="497"/>
        <v>0</v>
      </c>
      <c r="V445" s="374">
        <f t="shared" si="498"/>
        <v>39</v>
      </c>
      <c r="W445" s="310"/>
      <c r="X445" s="345" t="str">
        <f t="shared" si="499"/>
        <v>B</v>
      </c>
      <c r="Z445" s="385" t="str">
        <f t="shared" si="500"/>
        <v xml:space="preserve"> </v>
      </c>
      <c r="AA445" s="385" t="str">
        <f t="shared" si="501"/>
        <v>L</v>
      </c>
      <c r="AB445" s="385" t="str">
        <f t="shared" si="502"/>
        <v>C</v>
      </c>
      <c r="AC445" s="385">
        <f t="shared" si="503"/>
        <v>4</v>
      </c>
      <c r="AD445" s="382">
        <f t="shared" si="504"/>
        <v>4</v>
      </c>
      <c r="AE445" s="381">
        <f t="shared" si="505"/>
        <v>0</v>
      </c>
      <c r="AF445" s="382">
        <f t="shared" si="506"/>
        <v>25</v>
      </c>
      <c r="AG445" s="310"/>
      <c r="AH445" s="338" t="str">
        <f t="shared" ref="AH445" si="526">IF($B445=0,0,INDEX($AS$12:$AT$47,$B445,2))</f>
        <v>B</v>
      </c>
      <c r="AJ445" s="380" t="str">
        <f t="shared" si="508"/>
        <v xml:space="preserve"> </v>
      </c>
      <c r="AK445" s="380" t="str">
        <f t="shared" si="509"/>
        <v xml:space="preserve"> </v>
      </c>
      <c r="AL445" s="380" t="str">
        <f t="shared" si="510"/>
        <v xml:space="preserve"> </v>
      </c>
      <c r="AM445" s="380">
        <f t="shared" si="511"/>
        <v>18</v>
      </c>
      <c r="AN445" s="378">
        <f t="shared" si="512"/>
        <v>0</v>
      </c>
      <c r="AO445" s="377">
        <f t="shared" si="513"/>
        <v>0</v>
      </c>
      <c r="AP445" s="378">
        <f t="shared" si="514"/>
        <v>-56</v>
      </c>
      <c r="AQ445" s="306"/>
      <c r="AR445" s="306"/>
    </row>
    <row r="446" spans="1:44">
      <c r="A446" s="327">
        <f t="shared" si="398"/>
        <v>436</v>
      </c>
      <c r="B446" s="328">
        <f>Data!B446</f>
        <v>25</v>
      </c>
      <c r="D446" s="334" t="str">
        <f t="shared" ref="D446" si="527">IF(B446=0,0,IF(MOD(B446,3)=1,"A",IF(MOD(B446,3)=2,"B","C")))</f>
        <v>A</v>
      </c>
      <c r="E446" s="370"/>
      <c r="F446" s="372" t="str">
        <f t="shared" si="484"/>
        <v xml:space="preserve"> </v>
      </c>
      <c r="G446" s="372" t="str">
        <f t="shared" si="485"/>
        <v>L</v>
      </c>
      <c r="H446" s="372">
        <f t="shared" si="486"/>
        <v>2</v>
      </c>
      <c r="I446" s="372">
        <f t="shared" si="487"/>
        <v>16</v>
      </c>
      <c r="J446" s="371">
        <f t="shared" si="488"/>
        <v>16</v>
      </c>
      <c r="K446" s="370">
        <f t="shared" si="489"/>
        <v>0</v>
      </c>
      <c r="L446" s="371">
        <f t="shared" si="490"/>
        <v>-140</v>
      </c>
      <c r="M446" s="310"/>
      <c r="N446" s="341">
        <f t="shared" si="491"/>
        <v>3</v>
      </c>
      <c r="P446" s="376" t="str">
        <f t="shared" si="492"/>
        <v xml:space="preserve"> </v>
      </c>
      <c r="Q446" s="376" t="str">
        <f t="shared" si="493"/>
        <v>L</v>
      </c>
      <c r="R446" s="376">
        <f t="shared" si="494"/>
        <v>2</v>
      </c>
      <c r="S446" s="376">
        <f t="shared" si="495"/>
        <v>4</v>
      </c>
      <c r="T446" s="374">
        <f t="shared" si="496"/>
        <v>4</v>
      </c>
      <c r="U446" s="373">
        <f t="shared" si="497"/>
        <v>0</v>
      </c>
      <c r="V446" s="374">
        <f t="shared" si="498"/>
        <v>35</v>
      </c>
      <c r="W446" s="310"/>
      <c r="X446" s="345" t="str">
        <f t="shared" si="499"/>
        <v>A</v>
      </c>
      <c r="Z446" s="385" t="str">
        <f t="shared" si="500"/>
        <v xml:space="preserve"> </v>
      </c>
      <c r="AA446" s="385" t="str">
        <f t="shared" si="501"/>
        <v>L</v>
      </c>
      <c r="AB446" s="385" t="str">
        <f t="shared" si="502"/>
        <v>A</v>
      </c>
      <c r="AC446" s="385">
        <f t="shared" si="503"/>
        <v>5</v>
      </c>
      <c r="AD446" s="382">
        <f t="shared" si="504"/>
        <v>5</v>
      </c>
      <c r="AE446" s="381">
        <f t="shared" si="505"/>
        <v>0</v>
      </c>
      <c r="AF446" s="382">
        <f t="shared" si="506"/>
        <v>20</v>
      </c>
      <c r="AG446" s="310"/>
      <c r="AH446" s="338" t="str">
        <f t="shared" ref="AH446" si="528">IF($B446=0,0,IF($B446&lt;=18,"L","H"))</f>
        <v>H</v>
      </c>
      <c r="AJ446" s="380" t="str">
        <f t="shared" si="508"/>
        <v xml:space="preserve"> </v>
      </c>
      <c r="AK446" s="380" t="str">
        <f t="shared" si="509"/>
        <v xml:space="preserve"> </v>
      </c>
      <c r="AL446" s="380" t="str">
        <f t="shared" si="510"/>
        <v xml:space="preserve"> </v>
      </c>
      <c r="AM446" s="380">
        <f t="shared" si="511"/>
        <v>18</v>
      </c>
      <c r="AN446" s="378">
        <f t="shared" si="512"/>
        <v>0</v>
      </c>
      <c r="AO446" s="377">
        <f t="shared" si="513"/>
        <v>0</v>
      </c>
      <c r="AP446" s="378">
        <f t="shared" si="514"/>
        <v>-56</v>
      </c>
      <c r="AQ446" s="306"/>
      <c r="AR446" s="306"/>
    </row>
    <row r="447" spans="1:44">
      <c r="A447" s="327">
        <f t="shared" si="398"/>
        <v>437</v>
      </c>
      <c r="B447" s="328">
        <f>Data!B447</f>
        <v>35</v>
      </c>
      <c r="D447" s="334">
        <f t="shared" ref="D447" si="529">IF(AND(B447&gt;0,B447&lt;=12),1,IF(AND(B447&gt;12,B447&lt;=24),2,IF(AND(B447&gt;24,B447&lt;=36),3,0)))</f>
        <v>3</v>
      </c>
      <c r="E447" s="370"/>
      <c r="F447" s="372" t="str">
        <f t="shared" si="484"/>
        <v xml:space="preserve"> </v>
      </c>
      <c r="G447" s="372" t="str">
        <f t="shared" si="485"/>
        <v>L</v>
      </c>
      <c r="H447" s="372" t="str">
        <f t="shared" si="486"/>
        <v>A</v>
      </c>
      <c r="I447" s="372">
        <f t="shared" si="487"/>
        <v>17</v>
      </c>
      <c r="J447" s="371">
        <f t="shared" si="488"/>
        <v>17</v>
      </c>
      <c r="K447" s="370">
        <f t="shared" si="489"/>
        <v>0</v>
      </c>
      <c r="L447" s="371">
        <f t="shared" si="490"/>
        <v>-157</v>
      </c>
      <c r="M447" s="310"/>
      <c r="N447" s="341">
        <f t="shared" si="491"/>
        <v>3</v>
      </c>
      <c r="P447" s="376" t="str">
        <f t="shared" si="492"/>
        <v xml:space="preserve"> </v>
      </c>
      <c r="Q447" s="376" t="str">
        <f t="shared" si="493"/>
        <v>L</v>
      </c>
      <c r="R447" s="376">
        <f t="shared" si="494"/>
        <v>1</v>
      </c>
      <c r="S447" s="376">
        <f t="shared" si="495"/>
        <v>5</v>
      </c>
      <c r="T447" s="374">
        <f t="shared" si="496"/>
        <v>5</v>
      </c>
      <c r="U447" s="373">
        <f t="shared" si="497"/>
        <v>0</v>
      </c>
      <c r="V447" s="374">
        <f t="shared" si="498"/>
        <v>30</v>
      </c>
      <c r="W447" s="310"/>
      <c r="X447" s="345" t="str">
        <f t="shared" si="499"/>
        <v>B</v>
      </c>
      <c r="Z447" s="385" t="str">
        <f t="shared" si="500"/>
        <v xml:space="preserve"> </v>
      </c>
      <c r="AA447" s="385" t="str">
        <f t="shared" si="501"/>
        <v>L</v>
      </c>
      <c r="AB447" s="385" t="str">
        <f t="shared" si="502"/>
        <v>A</v>
      </c>
      <c r="AC447" s="385">
        <f t="shared" si="503"/>
        <v>6</v>
      </c>
      <c r="AD447" s="382">
        <f t="shared" si="504"/>
        <v>6</v>
      </c>
      <c r="AE447" s="381">
        <f t="shared" si="505"/>
        <v>0</v>
      </c>
      <c r="AF447" s="382">
        <f t="shared" si="506"/>
        <v>14</v>
      </c>
      <c r="AG447" s="310"/>
      <c r="AH447" s="338" t="str">
        <f t="shared" ref="AH447" si="530">IF($B447=0,0,IF(ISEVEN($B447),"E","O"))</f>
        <v>O</v>
      </c>
      <c r="AJ447" s="380" t="str">
        <f t="shared" si="508"/>
        <v xml:space="preserve"> </v>
      </c>
      <c r="AK447" s="380" t="str">
        <f t="shared" si="509"/>
        <v xml:space="preserve"> </v>
      </c>
      <c r="AL447" s="380" t="str">
        <f t="shared" si="510"/>
        <v xml:space="preserve"> </v>
      </c>
      <c r="AM447" s="380">
        <f t="shared" si="511"/>
        <v>18</v>
      </c>
      <c r="AN447" s="378">
        <f t="shared" si="512"/>
        <v>0</v>
      </c>
      <c r="AO447" s="377">
        <f t="shared" si="513"/>
        <v>0</v>
      </c>
      <c r="AP447" s="378">
        <f t="shared" si="514"/>
        <v>-56</v>
      </c>
      <c r="AQ447" s="306"/>
      <c r="AR447" s="306"/>
    </row>
    <row r="448" spans="1:44">
      <c r="A448" s="327">
        <f t="shared" si="398"/>
        <v>438</v>
      </c>
      <c r="B448" s="328">
        <f>Data!B448</f>
        <v>8</v>
      </c>
      <c r="D448" s="334" t="str">
        <f t="shared" ref="D448" si="531">IF(B448=0,0,IF(MOD(B448,3)=1,"A",IF(MOD(B448,3)=2,"B","C")))</f>
        <v>B</v>
      </c>
      <c r="E448" s="370"/>
      <c r="F448" s="372" t="str">
        <f t="shared" si="484"/>
        <v xml:space="preserve"> </v>
      </c>
      <c r="G448" s="372" t="str">
        <f t="shared" si="485"/>
        <v>L</v>
      </c>
      <c r="H448" s="372">
        <f t="shared" si="486"/>
        <v>3</v>
      </c>
      <c r="I448" s="372">
        <f t="shared" si="487"/>
        <v>18</v>
      </c>
      <c r="J448" s="371">
        <f t="shared" si="488"/>
        <v>18</v>
      </c>
      <c r="K448" s="370">
        <f t="shared" si="489"/>
        <v>0</v>
      </c>
      <c r="L448" s="371">
        <f t="shared" si="490"/>
        <v>-175</v>
      </c>
      <c r="M448" s="310"/>
      <c r="N448" s="341">
        <f t="shared" si="491"/>
        <v>1</v>
      </c>
      <c r="P448" s="376" t="str">
        <f t="shared" si="492"/>
        <v xml:space="preserve"> </v>
      </c>
      <c r="Q448" s="376" t="str">
        <f t="shared" si="493"/>
        <v>W</v>
      </c>
      <c r="R448" s="376" t="str">
        <f t="shared" si="494"/>
        <v xml:space="preserve"> </v>
      </c>
      <c r="S448" s="376">
        <f t="shared" si="495"/>
        <v>1</v>
      </c>
      <c r="T448" s="374">
        <f t="shared" si="496"/>
        <v>0</v>
      </c>
      <c r="U448" s="373">
        <f t="shared" si="497"/>
        <v>15</v>
      </c>
      <c r="V448" s="374">
        <f t="shared" si="498"/>
        <v>45</v>
      </c>
      <c r="W448" s="310"/>
      <c r="X448" s="345" t="str">
        <f t="shared" si="499"/>
        <v>B</v>
      </c>
      <c r="Z448" s="385" t="str">
        <f t="shared" si="500"/>
        <v xml:space="preserve"> </v>
      </c>
      <c r="AA448" s="385" t="str">
        <f t="shared" si="501"/>
        <v>L</v>
      </c>
      <c r="AB448" s="385" t="str">
        <f t="shared" si="502"/>
        <v>B</v>
      </c>
      <c r="AC448" s="385">
        <f t="shared" si="503"/>
        <v>7</v>
      </c>
      <c r="AD448" s="382">
        <f t="shared" si="504"/>
        <v>7</v>
      </c>
      <c r="AE448" s="381">
        <f t="shared" si="505"/>
        <v>0</v>
      </c>
      <c r="AF448" s="382">
        <f t="shared" si="506"/>
        <v>7</v>
      </c>
      <c r="AG448" s="310"/>
      <c r="AH448" s="338" t="str">
        <f t="shared" ref="AH448" si="532">IF($B448=0,0,INDEX($AS$12:$AT$47,$B448,2))</f>
        <v>B</v>
      </c>
      <c r="AJ448" s="380" t="str">
        <f t="shared" si="508"/>
        <v xml:space="preserve"> </v>
      </c>
      <c r="AK448" s="380" t="str">
        <f t="shared" si="509"/>
        <v xml:space="preserve"> </v>
      </c>
      <c r="AL448" s="380" t="str">
        <f t="shared" si="510"/>
        <v xml:space="preserve"> </v>
      </c>
      <c r="AM448" s="380">
        <f t="shared" si="511"/>
        <v>18</v>
      </c>
      <c r="AN448" s="378">
        <f t="shared" si="512"/>
        <v>0</v>
      </c>
      <c r="AO448" s="377">
        <f t="shared" si="513"/>
        <v>0</v>
      </c>
      <c r="AP448" s="378">
        <f t="shared" si="514"/>
        <v>-56</v>
      </c>
      <c r="AQ448" s="306"/>
      <c r="AR448" s="306"/>
    </row>
    <row r="449" spans="1:44">
      <c r="A449" s="327">
        <f t="shared" si="398"/>
        <v>439</v>
      </c>
      <c r="B449" s="328">
        <f>Data!B449</f>
        <v>25</v>
      </c>
      <c r="D449" s="334">
        <f t="shared" ref="D449" si="533">IF(AND(B449&gt;0,B449&lt;=12),1,IF(AND(B449&gt;12,B449&lt;=24),2,IF(AND(B449&gt;24,B449&lt;=36),3,0)))</f>
        <v>3</v>
      </c>
      <c r="E449" s="370"/>
      <c r="F449" s="372" t="str">
        <f t="shared" si="484"/>
        <v xml:space="preserve"> </v>
      </c>
      <c r="G449" s="372" t="str">
        <f t="shared" si="485"/>
        <v>W</v>
      </c>
      <c r="H449" s="372" t="str">
        <f t="shared" si="486"/>
        <v xml:space="preserve"> </v>
      </c>
      <c r="I449" s="372">
        <f t="shared" si="487"/>
        <v>1</v>
      </c>
      <c r="J449" s="371">
        <f t="shared" si="488"/>
        <v>0</v>
      </c>
      <c r="K449" s="370">
        <f t="shared" si="489"/>
        <v>54</v>
      </c>
      <c r="L449" s="371">
        <f t="shared" si="490"/>
        <v>-121</v>
      </c>
      <c r="M449" s="310"/>
      <c r="N449" s="341">
        <f t="shared" si="491"/>
        <v>3</v>
      </c>
      <c r="P449" s="376" t="str">
        <f t="shared" si="492"/>
        <v xml:space="preserve"> </v>
      </c>
      <c r="Q449" s="376" t="str">
        <f t="shared" si="493"/>
        <v xml:space="preserve"> </v>
      </c>
      <c r="R449" s="376" t="str">
        <f t="shared" si="494"/>
        <v xml:space="preserve"> </v>
      </c>
      <c r="S449" s="376">
        <f t="shared" si="495"/>
        <v>1</v>
      </c>
      <c r="T449" s="374">
        <f t="shared" si="496"/>
        <v>0</v>
      </c>
      <c r="U449" s="373">
        <f t="shared" si="497"/>
        <v>0</v>
      </c>
      <c r="V449" s="374">
        <f t="shared" si="498"/>
        <v>45</v>
      </c>
      <c r="W449" s="310"/>
      <c r="X449" s="345" t="str">
        <f t="shared" si="499"/>
        <v>A</v>
      </c>
      <c r="Z449" s="385" t="str">
        <f t="shared" si="500"/>
        <v xml:space="preserve"> </v>
      </c>
      <c r="AA449" s="385" t="str">
        <f t="shared" si="501"/>
        <v>L</v>
      </c>
      <c r="AB449" s="385" t="str">
        <f t="shared" si="502"/>
        <v>B</v>
      </c>
      <c r="AC449" s="385">
        <f t="shared" si="503"/>
        <v>8</v>
      </c>
      <c r="AD449" s="382">
        <f t="shared" si="504"/>
        <v>8</v>
      </c>
      <c r="AE449" s="381">
        <f t="shared" si="505"/>
        <v>0</v>
      </c>
      <c r="AF449" s="382">
        <f t="shared" si="506"/>
        <v>-1</v>
      </c>
      <c r="AG449" s="310"/>
      <c r="AH449" s="338" t="str">
        <f t="shared" ref="AH449" si="534">IF($B449=0,0,IF($B449&lt;=18,"L","H"))</f>
        <v>H</v>
      </c>
      <c r="AJ449" s="380" t="str">
        <f t="shared" si="508"/>
        <v xml:space="preserve"> </v>
      </c>
      <c r="AK449" s="380" t="str">
        <f t="shared" si="509"/>
        <v xml:space="preserve"> </v>
      </c>
      <c r="AL449" s="380" t="str">
        <f t="shared" si="510"/>
        <v xml:space="preserve"> </v>
      </c>
      <c r="AM449" s="380">
        <f t="shared" si="511"/>
        <v>18</v>
      </c>
      <c r="AN449" s="378">
        <f t="shared" si="512"/>
        <v>0</v>
      </c>
      <c r="AO449" s="377">
        <f t="shared" si="513"/>
        <v>0</v>
      </c>
      <c r="AP449" s="378">
        <f t="shared" si="514"/>
        <v>-56</v>
      </c>
      <c r="AQ449" s="306"/>
      <c r="AR449" s="306"/>
    </row>
    <row r="450" spans="1:44">
      <c r="A450" s="327">
        <f t="shared" si="398"/>
        <v>440</v>
      </c>
      <c r="B450" s="328">
        <f>Data!B450</f>
        <v>6</v>
      </c>
      <c r="D450" s="334" t="str">
        <f t="shared" ref="D450" si="535">IF(B450=0,0,IF(MOD(B450,3)=1,"A",IF(MOD(B450,3)=2,"B","C")))</f>
        <v>C</v>
      </c>
      <c r="E450" s="370"/>
      <c r="F450" s="372" t="str">
        <f t="shared" si="484"/>
        <v>T</v>
      </c>
      <c r="G450" s="372" t="str">
        <f t="shared" si="485"/>
        <v xml:space="preserve"> </v>
      </c>
      <c r="H450" s="372">
        <f t="shared" si="486"/>
        <v>1</v>
      </c>
      <c r="I450" s="372">
        <f t="shared" si="487"/>
        <v>1</v>
      </c>
      <c r="J450" s="371">
        <f t="shared" si="488"/>
        <v>1</v>
      </c>
      <c r="K450" s="370">
        <f t="shared" si="489"/>
        <v>0</v>
      </c>
      <c r="L450" s="371">
        <f t="shared" si="490"/>
        <v>-122</v>
      </c>
      <c r="M450" s="310"/>
      <c r="N450" s="341">
        <f t="shared" si="491"/>
        <v>1</v>
      </c>
      <c r="P450" s="376" t="str">
        <f t="shared" si="492"/>
        <v xml:space="preserve"> </v>
      </c>
      <c r="Q450" s="376" t="str">
        <f t="shared" si="493"/>
        <v xml:space="preserve"> </v>
      </c>
      <c r="R450" s="376" t="str">
        <f t="shared" si="494"/>
        <v xml:space="preserve"> </v>
      </c>
      <c r="S450" s="376">
        <f t="shared" si="495"/>
        <v>1</v>
      </c>
      <c r="T450" s="374">
        <f t="shared" si="496"/>
        <v>0</v>
      </c>
      <c r="U450" s="373">
        <f t="shared" si="497"/>
        <v>0</v>
      </c>
      <c r="V450" s="374">
        <f t="shared" si="498"/>
        <v>45</v>
      </c>
      <c r="W450" s="310"/>
      <c r="X450" s="345" t="str">
        <f t="shared" si="499"/>
        <v>C</v>
      </c>
      <c r="Z450" s="385" t="str">
        <f t="shared" si="500"/>
        <v xml:space="preserve"> </v>
      </c>
      <c r="AA450" s="385" t="str">
        <f t="shared" si="501"/>
        <v>L</v>
      </c>
      <c r="AB450" s="385" t="str">
        <f t="shared" si="502"/>
        <v>B</v>
      </c>
      <c r="AC450" s="385">
        <f t="shared" si="503"/>
        <v>9</v>
      </c>
      <c r="AD450" s="382">
        <f t="shared" si="504"/>
        <v>9</v>
      </c>
      <c r="AE450" s="381">
        <f t="shared" si="505"/>
        <v>0</v>
      </c>
      <c r="AF450" s="382">
        <f t="shared" si="506"/>
        <v>-10</v>
      </c>
      <c r="AG450" s="310"/>
      <c r="AH450" s="338" t="str">
        <f t="shared" ref="AH450" si="536">IF($B450=0,0,IF(ISEVEN($B450),"E","O"))</f>
        <v>E</v>
      </c>
      <c r="AJ450" s="380" t="str">
        <f t="shared" si="508"/>
        <v>T</v>
      </c>
      <c r="AK450" s="380" t="str">
        <f t="shared" si="509"/>
        <v xml:space="preserve"> </v>
      </c>
      <c r="AL450" s="380" t="str">
        <f t="shared" si="510"/>
        <v>B</v>
      </c>
      <c r="AM450" s="380">
        <f t="shared" si="511"/>
        <v>18</v>
      </c>
      <c r="AN450" s="378">
        <f t="shared" si="512"/>
        <v>18</v>
      </c>
      <c r="AO450" s="377">
        <f t="shared" si="513"/>
        <v>0</v>
      </c>
      <c r="AP450" s="378">
        <f t="shared" si="514"/>
        <v>-74</v>
      </c>
      <c r="AQ450" s="306"/>
      <c r="AR450" s="306"/>
    </row>
    <row r="451" spans="1:44">
      <c r="A451" s="327">
        <f t="shared" si="398"/>
        <v>441</v>
      </c>
      <c r="B451" s="328">
        <f>Data!B451</f>
        <v>24</v>
      </c>
      <c r="D451" s="334">
        <f t="shared" ref="D451" si="537">IF(AND(B451&gt;0,B451&lt;=12),1,IF(AND(B451&gt;12,B451&lt;=24),2,IF(AND(B451&gt;24,B451&lt;=36),3,0)))</f>
        <v>2</v>
      </c>
      <c r="E451" s="370"/>
      <c r="F451" s="372" t="str">
        <f t="shared" si="484"/>
        <v xml:space="preserve"> </v>
      </c>
      <c r="G451" s="372" t="str">
        <f t="shared" si="485"/>
        <v>L</v>
      </c>
      <c r="H451" s="372" t="str">
        <f t="shared" si="486"/>
        <v>A</v>
      </c>
      <c r="I451" s="372">
        <f t="shared" si="487"/>
        <v>2</v>
      </c>
      <c r="J451" s="371">
        <f t="shared" si="488"/>
        <v>2</v>
      </c>
      <c r="K451" s="370">
        <f t="shared" si="489"/>
        <v>0</v>
      </c>
      <c r="L451" s="371">
        <f t="shared" si="490"/>
        <v>-124</v>
      </c>
      <c r="M451" s="310"/>
      <c r="N451" s="341">
        <f t="shared" si="491"/>
        <v>2</v>
      </c>
      <c r="P451" s="376" t="str">
        <f t="shared" si="492"/>
        <v>T</v>
      </c>
      <c r="Q451" s="376" t="str">
        <f t="shared" si="493"/>
        <v xml:space="preserve"> </v>
      </c>
      <c r="R451" s="376">
        <f t="shared" si="494"/>
        <v>3</v>
      </c>
      <c r="S451" s="376">
        <f t="shared" si="495"/>
        <v>1</v>
      </c>
      <c r="T451" s="374">
        <f t="shared" si="496"/>
        <v>1</v>
      </c>
      <c r="U451" s="373">
        <f t="shared" si="497"/>
        <v>0</v>
      </c>
      <c r="V451" s="374">
        <f t="shared" si="498"/>
        <v>44</v>
      </c>
      <c r="W451" s="310"/>
      <c r="X451" s="345" t="str">
        <f t="shared" si="499"/>
        <v>C</v>
      </c>
      <c r="Z451" s="385" t="str">
        <f t="shared" si="500"/>
        <v xml:space="preserve"> </v>
      </c>
      <c r="AA451" s="385" t="str">
        <f t="shared" si="501"/>
        <v>L</v>
      </c>
      <c r="AB451" s="385" t="str">
        <f t="shared" si="502"/>
        <v>A</v>
      </c>
      <c r="AC451" s="385">
        <f t="shared" si="503"/>
        <v>10</v>
      </c>
      <c r="AD451" s="382">
        <f t="shared" si="504"/>
        <v>10</v>
      </c>
      <c r="AE451" s="381">
        <f t="shared" si="505"/>
        <v>0</v>
      </c>
      <c r="AF451" s="382">
        <f t="shared" si="506"/>
        <v>-20</v>
      </c>
      <c r="AG451" s="310"/>
      <c r="AH451" s="338" t="str">
        <f t="shared" ref="AH451" si="538">IF($B451=0,0,INDEX($AS$12:$AT$47,$B451,2))</f>
        <v>B</v>
      </c>
      <c r="AJ451" s="380" t="str">
        <f t="shared" si="508"/>
        <v xml:space="preserve"> </v>
      </c>
      <c r="AK451" s="380" t="str">
        <f t="shared" si="509"/>
        <v>W</v>
      </c>
      <c r="AL451" s="380" t="str">
        <f t="shared" si="510"/>
        <v xml:space="preserve"> </v>
      </c>
      <c r="AM451" s="380">
        <f t="shared" si="511"/>
        <v>17</v>
      </c>
      <c r="AN451" s="378">
        <f t="shared" si="512"/>
        <v>0</v>
      </c>
      <c r="AO451" s="377">
        <f t="shared" si="513"/>
        <v>36</v>
      </c>
      <c r="AP451" s="378">
        <f t="shared" si="514"/>
        <v>-38</v>
      </c>
      <c r="AQ451" s="306"/>
      <c r="AR451" s="306"/>
    </row>
    <row r="452" spans="1:44">
      <c r="A452" s="327">
        <f t="shared" si="398"/>
        <v>442</v>
      </c>
      <c r="B452" s="328">
        <f>Data!B452</f>
        <v>6</v>
      </c>
      <c r="D452" s="334" t="str">
        <f t="shared" ref="D452" si="539">IF(B452=0,0,IF(MOD(B452,3)=1,"A",IF(MOD(B452,3)=2,"B","C")))</f>
        <v>C</v>
      </c>
      <c r="E452" s="370"/>
      <c r="F452" s="372" t="str">
        <f t="shared" si="484"/>
        <v xml:space="preserve"> </v>
      </c>
      <c r="G452" s="372" t="str">
        <f t="shared" si="485"/>
        <v>L</v>
      </c>
      <c r="H452" s="372">
        <f t="shared" si="486"/>
        <v>3</v>
      </c>
      <c r="I452" s="372">
        <f t="shared" si="487"/>
        <v>3</v>
      </c>
      <c r="J452" s="371">
        <f t="shared" si="488"/>
        <v>3</v>
      </c>
      <c r="K452" s="370">
        <f t="shared" si="489"/>
        <v>0</v>
      </c>
      <c r="L452" s="371">
        <f t="shared" si="490"/>
        <v>-127</v>
      </c>
      <c r="M452" s="310"/>
      <c r="N452" s="341">
        <f t="shared" si="491"/>
        <v>1</v>
      </c>
      <c r="P452" s="376" t="str">
        <f t="shared" si="492"/>
        <v xml:space="preserve"> </v>
      </c>
      <c r="Q452" s="376" t="str">
        <f t="shared" si="493"/>
        <v>L</v>
      </c>
      <c r="R452" s="376">
        <f t="shared" si="494"/>
        <v>3</v>
      </c>
      <c r="S452" s="376">
        <f t="shared" si="495"/>
        <v>2</v>
      </c>
      <c r="T452" s="374">
        <f t="shared" si="496"/>
        <v>2</v>
      </c>
      <c r="U452" s="373">
        <f t="shared" si="497"/>
        <v>0</v>
      </c>
      <c r="V452" s="374">
        <f t="shared" si="498"/>
        <v>42</v>
      </c>
      <c r="W452" s="310"/>
      <c r="X452" s="345" t="str">
        <f t="shared" si="499"/>
        <v>C</v>
      </c>
      <c r="Z452" s="385" t="str">
        <f t="shared" si="500"/>
        <v xml:space="preserve"> </v>
      </c>
      <c r="AA452" s="385" t="str">
        <f t="shared" si="501"/>
        <v>L</v>
      </c>
      <c r="AB452" s="385" t="str">
        <f t="shared" si="502"/>
        <v>B</v>
      </c>
      <c r="AC452" s="385">
        <f t="shared" si="503"/>
        <v>11</v>
      </c>
      <c r="AD452" s="382">
        <f t="shared" si="504"/>
        <v>11</v>
      </c>
      <c r="AE452" s="381">
        <f t="shared" si="505"/>
        <v>0</v>
      </c>
      <c r="AF452" s="382">
        <f t="shared" si="506"/>
        <v>-31</v>
      </c>
      <c r="AG452" s="310"/>
      <c r="AH452" s="338" t="str">
        <f t="shared" ref="AH452" si="540">IF($B452=0,0,IF($B452&lt;=18,"L","H"))</f>
        <v>L</v>
      </c>
      <c r="AJ452" s="380" t="str">
        <f t="shared" si="508"/>
        <v>T</v>
      </c>
      <c r="AK452" s="380" t="str">
        <f t="shared" si="509"/>
        <v xml:space="preserve"> </v>
      </c>
      <c r="AL452" s="380" t="str">
        <f t="shared" si="510"/>
        <v>O</v>
      </c>
      <c r="AM452" s="380">
        <f t="shared" si="511"/>
        <v>17</v>
      </c>
      <c r="AN452" s="378">
        <f t="shared" si="512"/>
        <v>17</v>
      </c>
      <c r="AO452" s="377">
        <f t="shared" si="513"/>
        <v>0</v>
      </c>
      <c r="AP452" s="378">
        <f t="shared" si="514"/>
        <v>-55</v>
      </c>
      <c r="AQ452" s="306"/>
      <c r="AR452" s="306"/>
    </row>
    <row r="453" spans="1:44">
      <c r="A453" s="327">
        <f t="shared" si="398"/>
        <v>443</v>
      </c>
      <c r="B453" s="328">
        <f>Data!B453</f>
        <v>31</v>
      </c>
      <c r="D453" s="334">
        <f t="shared" ref="D453" si="541">IF(AND(B453&gt;0,B453&lt;=12),1,IF(AND(B453&gt;12,B453&lt;=24),2,IF(AND(B453&gt;24,B453&lt;=36),3,0)))</f>
        <v>3</v>
      </c>
      <c r="E453" s="370"/>
      <c r="F453" s="372" t="str">
        <f t="shared" si="484"/>
        <v xml:space="preserve"> </v>
      </c>
      <c r="G453" s="372" t="str">
        <f t="shared" si="485"/>
        <v>W</v>
      </c>
      <c r="H453" s="372" t="str">
        <f t="shared" si="486"/>
        <v xml:space="preserve"> </v>
      </c>
      <c r="I453" s="372">
        <f t="shared" si="487"/>
        <v>1</v>
      </c>
      <c r="J453" s="371">
        <f t="shared" si="488"/>
        <v>0</v>
      </c>
      <c r="K453" s="370">
        <f t="shared" si="489"/>
        <v>9</v>
      </c>
      <c r="L453" s="371">
        <f t="shared" si="490"/>
        <v>-118</v>
      </c>
      <c r="M453" s="310"/>
      <c r="N453" s="341">
        <f t="shared" si="491"/>
        <v>3</v>
      </c>
      <c r="P453" s="376" t="str">
        <f t="shared" si="492"/>
        <v xml:space="preserve"> </v>
      </c>
      <c r="Q453" s="376" t="str">
        <f t="shared" si="493"/>
        <v>W</v>
      </c>
      <c r="R453" s="376" t="str">
        <f t="shared" si="494"/>
        <v xml:space="preserve"> </v>
      </c>
      <c r="S453" s="376">
        <f t="shared" si="495"/>
        <v>1</v>
      </c>
      <c r="T453" s="374">
        <f t="shared" si="496"/>
        <v>0</v>
      </c>
      <c r="U453" s="373">
        <f t="shared" si="497"/>
        <v>6</v>
      </c>
      <c r="V453" s="374">
        <f t="shared" si="498"/>
        <v>48</v>
      </c>
      <c r="W453" s="310"/>
      <c r="X453" s="345" t="str">
        <f t="shared" si="499"/>
        <v>A</v>
      </c>
      <c r="Z453" s="385" t="str">
        <f t="shared" si="500"/>
        <v xml:space="preserve"> </v>
      </c>
      <c r="AA453" s="385" t="str">
        <f t="shared" si="501"/>
        <v>L</v>
      </c>
      <c r="AB453" s="385" t="str">
        <f t="shared" si="502"/>
        <v>B</v>
      </c>
      <c r="AC453" s="385">
        <f t="shared" si="503"/>
        <v>12</v>
      </c>
      <c r="AD453" s="382">
        <f t="shared" si="504"/>
        <v>12</v>
      </c>
      <c r="AE453" s="381">
        <f t="shared" si="505"/>
        <v>0</v>
      </c>
      <c r="AF453" s="382">
        <f t="shared" si="506"/>
        <v>-43</v>
      </c>
      <c r="AG453" s="310"/>
      <c r="AH453" s="338" t="str">
        <f t="shared" ref="AH453" si="542">IF($B453=0,0,IF(ISEVEN($B453),"E","O"))</f>
        <v>O</v>
      </c>
      <c r="AJ453" s="380" t="str">
        <f t="shared" si="508"/>
        <v xml:space="preserve"> </v>
      </c>
      <c r="AK453" s="380" t="str">
        <f t="shared" si="509"/>
        <v>W</v>
      </c>
      <c r="AL453" s="380" t="str">
        <f t="shared" si="510"/>
        <v xml:space="preserve"> </v>
      </c>
      <c r="AM453" s="380">
        <f t="shared" si="511"/>
        <v>16</v>
      </c>
      <c r="AN453" s="378">
        <f t="shared" si="512"/>
        <v>0</v>
      </c>
      <c r="AO453" s="377">
        <f t="shared" si="513"/>
        <v>34</v>
      </c>
      <c r="AP453" s="378">
        <f t="shared" si="514"/>
        <v>-21</v>
      </c>
      <c r="AQ453" s="306"/>
      <c r="AR453" s="306"/>
    </row>
    <row r="454" spans="1:44">
      <c r="A454" s="327">
        <f t="shared" si="398"/>
        <v>444</v>
      </c>
      <c r="B454" s="328">
        <f>Data!B454</f>
        <v>14</v>
      </c>
      <c r="D454" s="334" t="str">
        <f t="shared" ref="D454" si="543">IF(B454=0,0,IF(MOD(B454,3)=1,"A",IF(MOD(B454,3)=2,"B","C")))</f>
        <v>B</v>
      </c>
      <c r="E454" s="370"/>
      <c r="F454" s="372" t="str">
        <f t="shared" si="484"/>
        <v xml:space="preserve"> </v>
      </c>
      <c r="G454" s="372" t="str">
        <f t="shared" si="485"/>
        <v xml:space="preserve"> </v>
      </c>
      <c r="H454" s="372" t="str">
        <f t="shared" si="486"/>
        <v xml:space="preserve"> </v>
      </c>
      <c r="I454" s="372">
        <f t="shared" si="487"/>
        <v>1</v>
      </c>
      <c r="J454" s="371">
        <f t="shared" si="488"/>
        <v>0</v>
      </c>
      <c r="K454" s="370">
        <f t="shared" si="489"/>
        <v>0</v>
      </c>
      <c r="L454" s="371">
        <f t="shared" si="490"/>
        <v>-118</v>
      </c>
      <c r="M454" s="310"/>
      <c r="N454" s="341">
        <f t="shared" si="491"/>
        <v>2</v>
      </c>
      <c r="P454" s="376" t="str">
        <f t="shared" si="492"/>
        <v>T</v>
      </c>
      <c r="Q454" s="376" t="str">
        <f t="shared" si="493"/>
        <v xml:space="preserve"> </v>
      </c>
      <c r="R454" s="376">
        <f t="shared" si="494"/>
        <v>3</v>
      </c>
      <c r="S454" s="376">
        <f t="shared" si="495"/>
        <v>1</v>
      </c>
      <c r="T454" s="374">
        <f t="shared" si="496"/>
        <v>1</v>
      </c>
      <c r="U454" s="373">
        <f t="shared" si="497"/>
        <v>0</v>
      </c>
      <c r="V454" s="374">
        <f t="shared" si="498"/>
        <v>47</v>
      </c>
      <c r="W454" s="310"/>
      <c r="X454" s="345" t="str">
        <f t="shared" si="499"/>
        <v>B</v>
      </c>
      <c r="Z454" s="385" t="str">
        <f t="shared" si="500"/>
        <v xml:space="preserve"> </v>
      </c>
      <c r="AA454" s="385" t="str">
        <f t="shared" si="501"/>
        <v>W</v>
      </c>
      <c r="AB454" s="385" t="str">
        <f t="shared" si="502"/>
        <v xml:space="preserve"> </v>
      </c>
      <c r="AC454" s="385">
        <f t="shared" si="503"/>
        <v>1</v>
      </c>
      <c r="AD454" s="382">
        <f t="shared" si="504"/>
        <v>0</v>
      </c>
      <c r="AE454" s="381">
        <f t="shared" si="505"/>
        <v>36</v>
      </c>
      <c r="AF454" s="382">
        <f t="shared" si="506"/>
        <v>-7</v>
      </c>
      <c r="AG454" s="310"/>
      <c r="AH454" s="338" t="str">
        <f t="shared" ref="AH454" si="544">IF($B454=0,0,INDEX($AS$12:$AT$47,$B454,2))</f>
        <v>R</v>
      </c>
      <c r="AJ454" s="380" t="str">
        <f t="shared" si="508"/>
        <v>T</v>
      </c>
      <c r="AK454" s="380" t="str">
        <f t="shared" si="509"/>
        <v xml:space="preserve"> </v>
      </c>
      <c r="AL454" s="380" t="str">
        <f t="shared" si="510"/>
        <v>H</v>
      </c>
      <c r="AM454" s="380">
        <f t="shared" si="511"/>
        <v>16</v>
      </c>
      <c r="AN454" s="378">
        <f t="shared" si="512"/>
        <v>16</v>
      </c>
      <c r="AO454" s="377">
        <f t="shared" si="513"/>
        <v>0</v>
      </c>
      <c r="AP454" s="378">
        <f t="shared" si="514"/>
        <v>-37</v>
      </c>
      <c r="AQ454" s="306"/>
      <c r="AR454" s="306"/>
    </row>
    <row r="455" spans="1:44">
      <c r="A455" s="327">
        <f t="shared" si="398"/>
        <v>445</v>
      </c>
      <c r="B455" s="328">
        <f>Data!B455</f>
        <v>25</v>
      </c>
      <c r="D455" s="334">
        <f t="shared" ref="D455" si="545">IF(AND(B455&gt;0,B455&lt;=12),1,IF(AND(B455&gt;12,B455&lt;=24),2,IF(AND(B455&gt;24,B455&lt;=36),3,0)))</f>
        <v>3</v>
      </c>
      <c r="E455" s="370"/>
      <c r="F455" s="372" t="str">
        <f t="shared" si="484"/>
        <v xml:space="preserve"> </v>
      </c>
      <c r="G455" s="372" t="str">
        <f t="shared" si="485"/>
        <v xml:space="preserve"> </v>
      </c>
      <c r="H455" s="372" t="str">
        <f t="shared" si="486"/>
        <v xml:space="preserve"> </v>
      </c>
      <c r="I455" s="372">
        <f t="shared" si="487"/>
        <v>1</v>
      </c>
      <c r="J455" s="371">
        <f t="shared" si="488"/>
        <v>0</v>
      </c>
      <c r="K455" s="370">
        <f t="shared" si="489"/>
        <v>0</v>
      </c>
      <c r="L455" s="371">
        <f t="shared" si="490"/>
        <v>-118</v>
      </c>
      <c r="M455" s="310"/>
      <c r="N455" s="341">
        <f t="shared" si="491"/>
        <v>3</v>
      </c>
      <c r="P455" s="376" t="str">
        <f t="shared" si="492"/>
        <v xml:space="preserve"> </v>
      </c>
      <c r="Q455" s="376" t="str">
        <f t="shared" si="493"/>
        <v>W</v>
      </c>
      <c r="R455" s="376" t="str">
        <f t="shared" si="494"/>
        <v xml:space="preserve"> </v>
      </c>
      <c r="S455" s="376">
        <f t="shared" si="495"/>
        <v>1</v>
      </c>
      <c r="T455" s="374">
        <f t="shared" si="496"/>
        <v>0</v>
      </c>
      <c r="U455" s="373">
        <f t="shared" si="497"/>
        <v>3</v>
      </c>
      <c r="V455" s="374">
        <f t="shared" si="498"/>
        <v>50</v>
      </c>
      <c r="W455" s="310"/>
      <c r="X455" s="345" t="str">
        <f t="shared" si="499"/>
        <v>A</v>
      </c>
      <c r="Z455" s="385" t="str">
        <f t="shared" si="500"/>
        <v xml:space="preserve"> </v>
      </c>
      <c r="AA455" s="385" t="str">
        <f t="shared" si="501"/>
        <v xml:space="preserve"> </v>
      </c>
      <c r="AB455" s="385" t="str">
        <f t="shared" si="502"/>
        <v xml:space="preserve"> </v>
      </c>
      <c r="AC455" s="385">
        <f t="shared" si="503"/>
        <v>1</v>
      </c>
      <c r="AD455" s="382">
        <f t="shared" si="504"/>
        <v>0</v>
      </c>
      <c r="AE455" s="381">
        <f t="shared" si="505"/>
        <v>0</v>
      </c>
      <c r="AF455" s="382">
        <f t="shared" si="506"/>
        <v>-7</v>
      </c>
      <c r="AG455" s="310"/>
      <c r="AH455" s="338" t="str">
        <f t="shared" ref="AH455" si="546">IF($B455=0,0,IF($B455&lt;=18,"L","H"))</f>
        <v>H</v>
      </c>
      <c r="AJ455" s="380" t="str">
        <f t="shared" si="508"/>
        <v xml:space="preserve"> </v>
      </c>
      <c r="AK455" s="380" t="str">
        <f t="shared" si="509"/>
        <v>W</v>
      </c>
      <c r="AL455" s="380" t="str">
        <f t="shared" si="510"/>
        <v xml:space="preserve"> </v>
      </c>
      <c r="AM455" s="380">
        <f t="shared" si="511"/>
        <v>15</v>
      </c>
      <c r="AN455" s="378">
        <f t="shared" si="512"/>
        <v>0</v>
      </c>
      <c r="AO455" s="377">
        <f t="shared" si="513"/>
        <v>32</v>
      </c>
      <c r="AP455" s="378">
        <f t="shared" si="514"/>
        <v>-5</v>
      </c>
      <c r="AQ455" s="306"/>
      <c r="AR455" s="306"/>
    </row>
    <row r="456" spans="1:44">
      <c r="A456" s="327">
        <f t="shared" si="398"/>
        <v>446</v>
      </c>
      <c r="B456" s="328">
        <f>Data!B456</f>
        <v>18</v>
      </c>
      <c r="D456" s="334" t="str">
        <f t="shared" ref="D456" si="547">IF(B456=0,0,IF(MOD(B456,3)=1,"A",IF(MOD(B456,3)=2,"B","C")))</f>
        <v>C</v>
      </c>
      <c r="E456" s="370"/>
      <c r="F456" s="372" t="str">
        <f t="shared" si="484"/>
        <v xml:space="preserve"> </v>
      </c>
      <c r="G456" s="372" t="str">
        <f t="shared" si="485"/>
        <v xml:space="preserve"> </v>
      </c>
      <c r="H456" s="372" t="str">
        <f t="shared" si="486"/>
        <v xml:space="preserve"> </v>
      </c>
      <c r="I456" s="372">
        <f t="shared" si="487"/>
        <v>1</v>
      </c>
      <c r="J456" s="371">
        <f t="shared" si="488"/>
        <v>0</v>
      </c>
      <c r="K456" s="370">
        <f t="shared" si="489"/>
        <v>0</v>
      </c>
      <c r="L456" s="371">
        <f t="shared" si="490"/>
        <v>-118</v>
      </c>
      <c r="M456" s="310"/>
      <c r="N456" s="341">
        <f t="shared" si="491"/>
        <v>2</v>
      </c>
      <c r="P456" s="376" t="str">
        <f t="shared" si="492"/>
        <v>T</v>
      </c>
      <c r="Q456" s="376" t="str">
        <f t="shared" si="493"/>
        <v xml:space="preserve"> </v>
      </c>
      <c r="R456" s="376">
        <f t="shared" si="494"/>
        <v>2</v>
      </c>
      <c r="S456" s="376">
        <f t="shared" si="495"/>
        <v>1</v>
      </c>
      <c r="T456" s="374">
        <f t="shared" si="496"/>
        <v>1</v>
      </c>
      <c r="U456" s="373">
        <f t="shared" si="497"/>
        <v>0</v>
      </c>
      <c r="V456" s="374">
        <f t="shared" si="498"/>
        <v>49</v>
      </c>
      <c r="W456" s="310"/>
      <c r="X456" s="345" t="str">
        <f t="shared" si="499"/>
        <v>C</v>
      </c>
      <c r="Z456" s="385" t="str">
        <f t="shared" si="500"/>
        <v xml:space="preserve"> </v>
      </c>
      <c r="AA456" s="385" t="str">
        <f t="shared" si="501"/>
        <v xml:space="preserve"> </v>
      </c>
      <c r="AB456" s="385" t="str">
        <f t="shared" si="502"/>
        <v xml:space="preserve"> </v>
      </c>
      <c r="AC456" s="385">
        <f t="shared" si="503"/>
        <v>1</v>
      </c>
      <c r="AD456" s="382">
        <f t="shared" si="504"/>
        <v>0</v>
      </c>
      <c r="AE456" s="381">
        <f t="shared" si="505"/>
        <v>0</v>
      </c>
      <c r="AF456" s="382">
        <f t="shared" si="506"/>
        <v>-7</v>
      </c>
      <c r="AG456" s="310"/>
      <c r="AH456" s="338" t="str">
        <f t="shared" ref="AH456" si="548">IF($B456=0,0,IF(ISEVEN($B456),"E","O"))</f>
        <v>E</v>
      </c>
      <c r="AJ456" s="380" t="str">
        <f t="shared" si="508"/>
        <v xml:space="preserve"> </v>
      </c>
      <c r="AK456" s="380" t="str">
        <f t="shared" si="509"/>
        <v xml:space="preserve"> </v>
      </c>
      <c r="AL456" s="380" t="str">
        <f t="shared" si="510"/>
        <v xml:space="preserve"> </v>
      </c>
      <c r="AM456" s="380">
        <f t="shared" si="511"/>
        <v>15</v>
      </c>
      <c r="AN456" s="378">
        <f t="shared" si="512"/>
        <v>0</v>
      </c>
      <c r="AO456" s="377">
        <f t="shared" si="513"/>
        <v>0</v>
      </c>
      <c r="AP456" s="378">
        <f t="shared" si="514"/>
        <v>-5</v>
      </c>
      <c r="AQ456" s="306"/>
      <c r="AR456" s="306"/>
    </row>
    <row r="457" spans="1:44">
      <c r="A457" s="327">
        <f t="shared" si="398"/>
        <v>447</v>
      </c>
      <c r="B457" s="328">
        <f>Data!B457</f>
        <v>3</v>
      </c>
      <c r="D457" s="334">
        <f t="shared" ref="D457" si="549">IF(AND(B457&gt;0,B457&lt;=12),1,IF(AND(B457&gt;12,B457&lt;=24),2,IF(AND(B457&gt;24,B457&lt;=36),3,0)))</f>
        <v>1</v>
      </c>
      <c r="E457" s="370"/>
      <c r="F457" s="372" t="str">
        <f t="shared" si="484"/>
        <v>T</v>
      </c>
      <c r="G457" s="372" t="str">
        <f t="shared" si="485"/>
        <v xml:space="preserve"> </v>
      </c>
      <c r="H457" s="372" t="str">
        <f t="shared" si="486"/>
        <v>C</v>
      </c>
      <c r="I457" s="372">
        <f t="shared" si="487"/>
        <v>1</v>
      </c>
      <c r="J457" s="371">
        <f t="shared" si="488"/>
        <v>1</v>
      </c>
      <c r="K457" s="370">
        <f t="shared" si="489"/>
        <v>0</v>
      </c>
      <c r="L457" s="371">
        <f t="shared" si="490"/>
        <v>-119</v>
      </c>
      <c r="M457" s="310"/>
      <c r="N457" s="341">
        <f t="shared" si="491"/>
        <v>1</v>
      </c>
      <c r="P457" s="376" t="str">
        <f t="shared" si="492"/>
        <v xml:space="preserve"> </v>
      </c>
      <c r="Q457" s="376" t="str">
        <f t="shared" si="493"/>
        <v>L</v>
      </c>
      <c r="R457" s="376">
        <f t="shared" si="494"/>
        <v>1</v>
      </c>
      <c r="S457" s="376">
        <f t="shared" si="495"/>
        <v>2</v>
      </c>
      <c r="T457" s="374">
        <f t="shared" si="496"/>
        <v>2</v>
      </c>
      <c r="U457" s="373">
        <f t="shared" si="497"/>
        <v>0</v>
      </c>
      <c r="V457" s="374">
        <f t="shared" si="498"/>
        <v>47</v>
      </c>
      <c r="W457" s="310"/>
      <c r="X457" s="345" t="str">
        <f t="shared" si="499"/>
        <v>C</v>
      </c>
      <c r="Z457" s="385" t="str">
        <f t="shared" si="500"/>
        <v xml:space="preserve"> </v>
      </c>
      <c r="AA457" s="385" t="str">
        <f t="shared" si="501"/>
        <v xml:space="preserve"> </v>
      </c>
      <c r="AB457" s="385" t="str">
        <f t="shared" si="502"/>
        <v xml:space="preserve"> </v>
      </c>
      <c r="AC457" s="385">
        <f t="shared" si="503"/>
        <v>1</v>
      </c>
      <c r="AD457" s="382">
        <f t="shared" si="504"/>
        <v>0</v>
      </c>
      <c r="AE457" s="381">
        <f t="shared" si="505"/>
        <v>0</v>
      </c>
      <c r="AF457" s="382">
        <f t="shared" si="506"/>
        <v>-7</v>
      </c>
      <c r="AG457" s="310"/>
      <c r="AH457" s="338" t="str">
        <f t="shared" ref="AH457" si="550">IF($B457=0,0,INDEX($AS$12:$AT$47,$B457,2))</f>
        <v>R</v>
      </c>
      <c r="AJ457" s="380" t="str">
        <f t="shared" si="508"/>
        <v>T</v>
      </c>
      <c r="AK457" s="380" t="str">
        <f t="shared" si="509"/>
        <v xml:space="preserve"> </v>
      </c>
      <c r="AL457" s="380" t="str">
        <f t="shared" si="510"/>
        <v>L</v>
      </c>
      <c r="AM457" s="380">
        <f t="shared" si="511"/>
        <v>15</v>
      </c>
      <c r="AN457" s="378">
        <f t="shared" si="512"/>
        <v>15</v>
      </c>
      <c r="AO457" s="377">
        <f t="shared" si="513"/>
        <v>0</v>
      </c>
      <c r="AP457" s="378">
        <f t="shared" si="514"/>
        <v>-20</v>
      </c>
      <c r="AQ457" s="306"/>
      <c r="AR457" s="306"/>
    </row>
    <row r="458" spans="1:44">
      <c r="A458" s="327">
        <f t="shared" si="398"/>
        <v>448</v>
      </c>
      <c r="B458" s="328">
        <f>Data!B458</f>
        <v>24</v>
      </c>
      <c r="D458" s="334" t="str">
        <f t="shared" ref="D458" si="551">IF(B458=0,0,IF(MOD(B458,3)=1,"A",IF(MOD(B458,3)=2,"B","C")))</f>
        <v>C</v>
      </c>
      <c r="E458" s="370"/>
      <c r="F458" s="372" t="str">
        <f t="shared" si="484"/>
        <v xml:space="preserve"> </v>
      </c>
      <c r="G458" s="372" t="str">
        <f t="shared" si="485"/>
        <v>W</v>
      </c>
      <c r="H458" s="372" t="str">
        <f t="shared" si="486"/>
        <v xml:space="preserve"> </v>
      </c>
      <c r="I458" s="372">
        <f t="shared" si="487"/>
        <v>1</v>
      </c>
      <c r="J458" s="371">
        <f t="shared" si="488"/>
        <v>0</v>
      </c>
      <c r="K458" s="370">
        <f t="shared" si="489"/>
        <v>3</v>
      </c>
      <c r="L458" s="371">
        <f t="shared" si="490"/>
        <v>-116</v>
      </c>
      <c r="M458" s="310"/>
      <c r="N458" s="341">
        <f t="shared" si="491"/>
        <v>2</v>
      </c>
      <c r="P458" s="376" t="str">
        <f t="shared" si="492"/>
        <v xml:space="preserve"> </v>
      </c>
      <c r="Q458" s="376" t="str">
        <f t="shared" si="493"/>
        <v>L</v>
      </c>
      <c r="R458" s="376">
        <f t="shared" si="494"/>
        <v>3</v>
      </c>
      <c r="S458" s="376">
        <f t="shared" si="495"/>
        <v>3</v>
      </c>
      <c r="T458" s="374">
        <f t="shared" si="496"/>
        <v>3</v>
      </c>
      <c r="U458" s="373">
        <f t="shared" si="497"/>
        <v>0</v>
      </c>
      <c r="V458" s="374">
        <f t="shared" si="498"/>
        <v>44</v>
      </c>
      <c r="W458" s="310"/>
      <c r="X458" s="345" t="str">
        <f t="shared" si="499"/>
        <v>C</v>
      </c>
      <c r="Z458" s="385" t="str">
        <f t="shared" si="500"/>
        <v xml:space="preserve"> </v>
      </c>
      <c r="AA458" s="385" t="str">
        <f t="shared" si="501"/>
        <v xml:space="preserve"> </v>
      </c>
      <c r="AB458" s="385" t="str">
        <f t="shared" si="502"/>
        <v xml:space="preserve"> </v>
      </c>
      <c r="AC458" s="385">
        <f t="shared" si="503"/>
        <v>1</v>
      </c>
      <c r="AD458" s="382">
        <f t="shared" si="504"/>
        <v>0</v>
      </c>
      <c r="AE458" s="381">
        <f t="shared" si="505"/>
        <v>0</v>
      </c>
      <c r="AF458" s="382">
        <f t="shared" si="506"/>
        <v>-7</v>
      </c>
      <c r="AG458" s="310"/>
      <c r="AH458" s="338" t="str">
        <f t="shared" ref="AH458" si="552">IF($B458=0,0,IF($B458&lt;=18,"L","H"))</f>
        <v>H</v>
      </c>
      <c r="AJ458" s="380" t="str">
        <f t="shared" si="508"/>
        <v xml:space="preserve"> </v>
      </c>
      <c r="AK458" s="380" t="str">
        <f t="shared" si="509"/>
        <v>L</v>
      </c>
      <c r="AL458" s="380" t="str">
        <f t="shared" si="510"/>
        <v>O</v>
      </c>
      <c r="AM458" s="380">
        <f t="shared" si="511"/>
        <v>16</v>
      </c>
      <c r="AN458" s="378">
        <f t="shared" si="512"/>
        <v>16</v>
      </c>
      <c r="AO458" s="377">
        <f t="shared" si="513"/>
        <v>0</v>
      </c>
      <c r="AP458" s="378">
        <f t="shared" si="514"/>
        <v>-36</v>
      </c>
      <c r="AQ458" s="306"/>
      <c r="AR458" s="306"/>
    </row>
    <row r="459" spans="1:44">
      <c r="A459" s="327">
        <f t="shared" si="398"/>
        <v>449</v>
      </c>
      <c r="B459" s="328">
        <f>Data!B459</f>
        <v>5</v>
      </c>
      <c r="D459" s="334">
        <f t="shared" ref="D459" si="553">IF(AND(B459&gt;0,B459&lt;=12),1,IF(AND(B459&gt;12,B459&lt;=24),2,IF(AND(B459&gt;24,B459&lt;=36),3,0)))</f>
        <v>1</v>
      </c>
      <c r="E459" s="370"/>
      <c r="F459" s="372" t="str">
        <f t="shared" si="484"/>
        <v>T</v>
      </c>
      <c r="G459" s="372" t="str">
        <f t="shared" si="485"/>
        <v xml:space="preserve"> </v>
      </c>
      <c r="H459" s="372" t="str">
        <f t="shared" si="486"/>
        <v>B</v>
      </c>
      <c r="I459" s="372">
        <f t="shared" si="487"/>
        <v>1</v>
      </c>
      <c r="J459" s="371">
        <f t="shared" si="488"/>
        <v>1</v>
      </c>
      <c r="K459" s="370">
        <f t="shared" si="489"/>
        <v>0</v>
      </c>
      <c r="L459" s="371">
        <f t="shared" si="490"/>
        <v>-117</v>
      </c>
      <c r="M459" s="310"/>
      <c r="N459" s="341">
        <f t="shared" si="491"/>
        <v>1</v>
      </c>
      <c r="P459" s="376" t="str">
        <f t="shared" si="492"/>
        <v xml:space="preserve"> </v>
      </c>
      <c r="Q459" s="376" t="str">
        <f t="shared" si="493"/>
        <v>L</v>
      </c>
      <c r="R459" s="376">
        <f t="shared" si="494"/>
        <v>2</v>
      </c>
      <c r="S459" s="376">
        <f t="shared" si="495"/>
        <v>4</v>
      </c>
      <c r="T459" s="374">
        <f t="shared" si="496"/>
        <v>4</v>
      </c>
      <c r="U459" s="373">
        <f t="shared" si="497"/>
        <v>0</v>
      </c>
      <c r="V459" s="374">
        <f t="shared" si="498"/>
        <v>40</v>
      </c>
      <c r="W459" s="310"/>
      <c r="X459" s="345" t="str">
        <f t="shared" si="499"/>
        <v>B</v>
      </c>
      <c r="Z459" s="385" t="str">
        <f t="shared" si="500"/>
        <v>T</v>
      </c>
      <c r="AA459" s="385" t="str">
        <f t="shared" si="501"/>
        <v xml:space="preserve"> </v>
      </c>
      <c r="AB459" s="385" t="str">
        <f t="shared" si="502"/>
        <v>B</v>
      </c>
      <c r="AC459" s="385">
        <f t="shared" si="503"/>
        <v>1</v>
      </c>
      <c r="AD459" s="382">
        <f t="shared" si="504"/>
        <v>1</v>
      </c>
      <c r="AE459" s="381">
        <f t="shared" si="505"/>
        <v>0</v>
      </c>
      <c r="AF459" s="382">
        <f t="shared" si="506"/>
        <v>-8</v>
      </c>
      <c r="AG459" s="310"/>
      <c r="AH459" s="338" t="str">
        <f t="shared" ref="AH459" si="554">IF($B459=0,0,IF(ISEVEN($B459),"E","O"))</f>
        <v>O</v>
      </c>
      <c r="AJ459" s="380" t="str">
        <f t="shared" si="508"/>
        <v xml:space="preserve"> </v>
      </c>
      <c r="AK459" s="380" t="str">
        <f t="shared" si="509"/>
        <v>W</v>
      </c>
      <c r="AL459" s="380" t="str">
        <f t="shared" si="510"/>
        <v xml:space="preserve"> </v>
      </c>
      <c r="AM459" s="380">
        <f t="shared" si="511"/>
        <v>15</v>
      </c>
      <c r="AN459" s="378">
        <f t="shared" si="512"/>
        <v>0</v>
      </c>
      <c r="AO459" s="377">
        <f t="shared" si="513"/>
        <v>32</v>
      </c>
      <c r="AP459" s="378">
        <f t="shared" si="514"/>
        <v>-4</v>
      </c>
      <c r="AQ459" s="306"/>
      <c r="AR459" s="306"/>
    </row>
    <row r="460" spans="1:44">
      <c r="A460" s="327">
        <f t="shared" si="398"/>
        <v>450</v>
      </c>
      <c r="B460" s="328">
        <f>Data!B460</f>
        <v>33</v>
      </c>
      <c r="D460" s="334" t="str">
        <f t="shared" ref="D460" si="555">IF(B460=0,0,IF(MOD(B460,3)=1,"A",IF(MOD(B460,3)=2,"B","C")))</f>
        <v>C</v>
      </c>
      <c r="E460" s="370"/>
      <c r="F460" s="372" t="str">
        <f t="shared" si="484"/>
        <v xml:space="preserve"> </v>
      </c>
      <c r="G460" s="372" t="str">
        <f t="shared" si="485"/>
        <v>L</v>
      </c>
      <c r="H460" s="372">
        <f t="shared" si="486"/>
        <v>3</v>
      </c>
      <c r="I460" s="372">
        <f t="shared" si="487"/>
        <v>2</v>
      </c>
      <c r="J460" s="371">
        <f t="shared" si="488"/>
        <v>2</v>
      </c>
      <c r="K460" s="370">
        <f t="shared" si="489"/>
        <v>0</v>
      </c>
      <c r="L460" s="371">
        <f t="shared" si="490"/>
        <v>-119</v>
      </c>
      <c r="M460" s="310"/>
      <c r="N460" s="341">
        <f t="shared" si="491"/>
        <v>3</v>
      </c>
      <c r="P460" s="376" t="str">
        <f t="shared" si="492"/>
        <v xml:space="preserve"> </v>
      </c>
      <c r="Q460" s="376" t="str">
        <f t="shared" si="493"/>
        <v>L</v>
      </c>
      <c r="R460" s="376">
        <f t="shared" si="494"/>
        <v>3</v>
      </c>
      <c r="S460" s="376">
        <f t="shared" si="495"/>
        <v>5</v>
      </c>
      <c r="T460" s="374">
        <f t="shared" si="496"/>
        <v>5</v>
      </c>
      <c r="U460" s="373">
        <f t="shared" si="497"/>
        <v>0</v>
      </c>
      <c r="V460" s="374">
        <f t="shared" si="498"/>
        <v>35</v>
      </c>
      <c r="W460" s="310"/>
      <c r="X460" s="345" t="str">
        <f t="shared" si="499"/>
        <v>C</v>
      </c>
      <c r="Z460" s="385" t="str">
        <f t="shared" si="500"/>
        <v xml:space="preserve"> </v>
      </c>
      <c r="AA460" s="385" t="str">
        <f t="shared" si="501"/>
        <v>L</v>
      </c>
      <c r="AB460" s="385" t="str">
        <f t="shared" si="502"/>
        <v>A</v>
      </c>
      <c r="AC460" s="385">
        <f t="shared" si="503"/>
        <v>2</v>
      </c>
      <c r="AD460" s="382">
        <f t="shared" si="504"/>
        <v>2</v>
      </c>
      <c r="AE460" s="381">
        <f t="shared" si="505"/>
        <v>0</v>
      </c>
      <c r="AF460" s="382">
        <f t="shared" si="506"/>
        <v>-10</v>
      </c>
      <c r="AG460" s="310"/>
      <c r="AH460" s="338" t="str">
        <f t="shared" ref="AH460" si="556">IF($B460=0,0,INDEX($AS$12:$AT$47,$B460,2))</f>
        <v>B</v>
      </c>
      <c r="AJ460" s="380" t="str">
        <f t="shared" si="508"/>
        <v>T</v>
      </c>
      <c r="AK460" s="380" t="str">
        <f t="shared" si="509"/>
        <v xml:space="preserve"> </v>
      </c>
      <c r="AL460" s="380" t="str">
        <f t="shared" si="510"/>
        <v>H</v>
      </c>
      <c r="AM460" s="380">
        <f t="shared" si="511"/>
        <v>15</v>
      </c>
      <c r="AN460" s="378">
        <f t="shared" si="512"/>
        <v>15</v>
      </c>
      <c r="AO460" s="377">
        <f t="shared" si="513"/>
        <v>0</v>
      </c>
      <c r="AP460" s="378">
        <f t="shared" si="514"/>
        <v>-19</v>
      </c>
      <c r="AQ460" s="306"/>
      <c r="AR460" s="306"/>
    </row>
    <row r="461" spans="1:44">
      <c r="A461" s="327">
        <f t="shared" ref="A461:A510" si="557">A460+1</f>
        <v>451</v>
      </c>
      <c r="B461" s="328">
        <f>Data!B461</f>
        <v>23</v>
      </c>
      <c r="D461" s="334">
        <f t="shared" ref="D461" si="558">IF(AND(B461&gt;0,B461&lt;=12),1,IF(AND(B461&gt;12,B461&lt;=24),2,IF(AND(B461&gt;24,B461&lt;=36),3,0)))</f>
        <v>2</v>
      </c>
      <c r="E461" s="370"/>
      <c r="F461" s="372" t="str">
        <f t="shared" si="484"/>
        <v xml:space="preserve"> </v>
      </c>
      <c r="G461" s="372" t="str">
        <f t="shared" si="485"/>
        <v>L</v>
      </c>
      <c r="H461" s="372" t="str">
        <f t="shared" si="486"/>
        <v>C</v>
      </c>
      <c r="I461" s="372">
        <f t="shared" si="487"/>
        <v>3</v>
      </c>
      <c r="J461" s="371">
        <f t="shared" si="488"/>
        <v>3</v>
      </c>
      <c r="K461" s="370">
        <f t="shared" si="489"/>
        <v>0</v>
      </c>
      <c r="L461" s="371">
        <f t="shared" si="490"/>
        <v>-122</v>
      </c>
      <c r="M461" s="310"/>
      <c r="N461" s="341">
        <f t="shared" si="491"/>
        <v>2</v>
      </c>
      <c r="P461" s="376" t="str">
        <f t="shared" si="492"/>
        <v xml:space="preserve"> </v>
      </c>
      <c r="Q461" s="376" t="str">
        <f t="shared" si="493"/>
        <v>L</v>
      </c>
      <c r="R461" s="376">
        <f t="shared" si="494"/>
        <v>2</v>
      </c>
      <c r="S461" s="376">
        <f t="shared" si="495"/>
        <v>6</v>
      </c>
      <c r="T461" s="374">
        <f t="shared" si="496"/>
        <v>6</v>
      </c>
      <c r="U461" s="373">
        <f t="shared" si="497"/>
        <v>0</v>
      </c>
      <c r="V461" s="374">
        <f t="shared" si="498"/>
        <v>29</v>
      </c>
      <c r="W461" s="310"/>
      <c r="X461" s="345" t="str">
        <f t="shared" si="499"/>
        <v>B</v>
      </c>
      <c r="Z461" s="385" t="str">
        <f t="shared" si="500"/>
        <v xml:space="preserve"> </v>
      </c>
      <c r="AA461" s="385" t="str">
        <f t="shared" si="501"/>
        <v>L</v>
      </c>
      <c r="AB461" s="385" t="str">
        <f t="shared" si="502"/>
        <v>C</v>
      </c>
      <c r="AC461" s="385">
        <f t="shared" si="503"/>
        <v>3</v>
      </c>
      <c r="AD461" s="382">
        <f t="shared" si="504"/>
        <v>3</v>
      </c>
      <c r="AE461" s="381">
        <f t="shared" si="505"/>
        <v>0</v>
      </c>
      <c r="AF461" s="382">
        <f t="shared" si="506"/>
        <v>-13</v>
      </c>
      <c r="AG461" s="310"/>
      <c r="AH461" s="338" t="str">
        <f t="shared" ref="AH461" si="559">IF($B461=0,0,IF($B461&lt;=18,"L","H"))</f>
        <v>H</v>
      </c>
      <c r="AJ461" s="380" t="str">
        <f t="shared" si="508"/>
        <v xml:space="preserve"> </v>
      </c>
      <c r="AK461" s="380" t="str">
        <f t="shared" si="509"/>
        <v>W</v>
      </c>
      <c r="AL461" s="380" t="str">
        <f t="shared" si="510"/>
        <v xml:space="preserve"> </v>
      </c>
      <c r="AM461" s="380">
        <f t="shared" si="511"/>
        <v>14</v>
      </c>
      <c r="AN461" s="378">
        <f t="shared" si="512"/>
        <v>0</v>
      </c>
      <c r="AO461" s="377">
        <f t="shared" si="513"/>
        <v>30</v>
      </c>
      <c r="AP461" s="378">
        <f t="shared" si="514"/>
        <v>11</v>
      </c>
      <c r="AQ461" s="306"/>
      <c r="AR461" s="306"/>
    </row>
    <row r="462" spans="1:44">
      <c r="A462" s="327">
        <f t="shared" si="557"/>
        <v>452</v>
      </c>
      <c r="B462" s="328">
        <f>Data!B462</f>
        <v>18</v>
      </c>
      <c r="D462" s="334" t="str">
        <f t="shared" ref="D462" si="560">IF(B462=0,0,IF(MOD(B462,3)=1,"A",IF(MOD(B462,3)=2,"B","C")))</f>
        <v>C</v>
      </c>
      <c r="E462" s="370"/>
      <c r="F462" s="372" t="str">
        <f t="shared" si="484"/>
        <v xml:space="preserve"> </v>
      </c>
      <c r="G462" s="372" t="str">
        <f t="shared" si="485"/>
        <v>W</v>
      </c>
      <c r="H462" s="372" t="str">
        <f t="shared" si="486"/>
        <v xml:space="preserve"> </v>
      </c>
      <c r="I462" s="372">
        <f t="shared" si="487"/>
        <v>1</v>
      </c>
      <c r="J462" s="371">
        <f t="shared" si="488"/>
        <v>0</v>
      </c>
      <c r="K462" s="370">
        <f t="shared" si="489"/>
        <v>9</v>
      </c>
      <c r="L462" s="371">
        <f t="shared" si="490"/>
        <v>-113</v>
      </c>
      <c r="M462" s="310"/>
      <c r="N462" s="341">
        <f t="shared" si="491"/>
        <v>2</v>
      </c>
      <c r="P462" s="376" t="str">
        <f t="shared" si="492"/>
        <v xml:space="preserve"> </v>
      </c>
      <c r="Q462" s="376" t="str">
        <f t="shared" si="493"/>
        <v>W</v>
      </c>
      <c r="R462" s="376" t="str">
        <f t="shared" si="494"/>
        <v xml:space="preserve"> </v>
      </c>
      <c r="S462" s="376">
        <f t="shared" si="495"/>
        <v>1</v>
      </c>
      <c r="T462" s="374">
        <f t="shared" si="496"/>
        <v>0</v>
      </c>
      <c r="U462" s="373">
        <f t="shared" si="497"/>
        <v>18</v>
      </c>
      <c r="V462" s="374">
        <f t="shared" si="498"/>
        <v>47</v>
      </c>
      <c r="W462" s="310"/>
      <c r="X462" s="345" t="str">
        <f t="shared" si="499"/>
        <v>C</v>
      </c>
      <c r="Z462" s="385" t="str">
        <f t="shared" si="500"/>
        <v xml:space="preserve"> </v>
      </c>
      <c r="AA462" s="385" t="str">
        <f t="shared" si="501"/>
        <v>W</v>
      </c>
      <c r="AB462" s="385" t="str">
        <f t="shared" si="502"/>
        <v xml:space="preserve"> </v>
      </c>
      <c r="AC462" s="385">
        <f t="shared" si="503"/>
        <v>1</v>
      </c>
      <c r="AD462" s="382">
        <f t="shared" si="504"/>
        <v>0</v>
      </c>
      <c r="AE462" s="381">
        <f t="shared" si="505"/>
        <v>9</v>
      </c>
      <c r="AF462" s="382">
        <f t="shared" si="506"/>
        <v>-4</v>
      </c>
      <c r="AG462" s="310"/>
      <c r="AH462" s="338" t="str">
        <f t="shared" ref="AH462" si="561">IF($B462=0,0,IF(ISEVEN($B462),"E","O"))</f>
        <v>E</v>
      </c>
      <c r="AJ462" s="380" t="str">
        <f t="shared" si="508"/>
        <v xml:space="preserve"> </v>
      </c>
      <c r="AK462" s="380" t="str">
        <f t="shared" si="509"/>
        <v xml:space="preserve"> </v>
      </c>
      <c r="AL462" s="380" t="str">
        <f t="shared" si="510"/>
        <v xml:space="preserve"> </v>
      </c>
      <c r="AM462" s="380">
        <f t="shared" si="511"/>
        <v>14</v>
      </c>
      <c r="AN462" s="378">
        <f t="shared" si="512"/>
        <v>0</v>
      </c>
      <c r="AO462" s="377">
        <f t="shared" si="513"/>
        <v>0</v>
      </c>
      <c r="AP462" s="378">
        <f t="shared" si="514"/>
        <v>11</v>
      </c>
      <c r="AQ462" s="306"/>
      <c r="AR462" s="306"/>
    </row>
    <row r="463" spans="1:44">
      <c r="A463" s="327">
        <f t="shared" si="557"/>
        <v>453</v>
      </c>
      <c r="B463" s="328">
        <f>Data!B463</f>
        <v>1</v>
      </c>
      <c r="D463" s="334">
        <f t="shared" ref="D463" si="562">IF(AND(B463&gt;0,B463&lt;=12),1,IF(AND(B463&gt;12,B463&lt;=24),2,IF(AND(B463&gt;24,B463&lt;=36),3,0)))</f>
        <v>1</v>
      </c>
      <c r="E463" s="370"/>
      <c r="F463" s="372" t="str">
        <f t="shared" si="484"/>
        <v xml:space="preserve"> </v>
      </c>
      <c r="G463" s="372" t="str">
        <f t="shared" si="485"/>
        <v xml:space="preserve"> </v>
      </c>
      <c r="H463" s="372" t="str">
        <f t="shared" si="486"/>
        <v xml:space="preserve"> </v>
      </c>
      <c r="I463" s="372">
        <f t="shared" si="487"/>
        <v>1</v>
      </c>
      <c r="J463" s="371">
        <f t="shared" si="488"/>
        <v>0</v>
      </c>
      <c r="K463" s="370">
        <f t="shared" si="489"/>
        <v>0</v>
      </c>
      <c r="L463" s="371">
        <f t="shared" si="490"/>
        <v>-113</v>
      </c>
      <c r="M463" s="310"/>
      <c r="N463" s="341">
        <f t="shared" si="491"/>
        <v>1</v>
      </c>
      <c r="P463" s="376" t="str">
        <f t="shared" si="492"/>
        <v xml:space="preserve"> </v>
      </c>
      <c r="Q463" s="376" t="str">
        <f t="shared" si="493"/>
        <v xml:space="preserve"> </v>
      </c>
      <c r="R463" s="376" t="str">
        <f t="shared" si="494"/>
        <v xml:space="preserve"> </v>
      </c>
      <c r="S463" s="376">
        <f t="shared" si="495"/>
        <v>1</v>
      </c>
      <c r="T463" s="374">
        <f t="shared" si="496"/>
        <v>0</v>
      </c>
      <c r="U463" s="373">
        <f t="shared" si="497"/>
        <v>0</v>
      </c>
      <c r="V463" s="374">
        <f t="shared" si="498"/>
        <v>47</v>
      </c>
      <c r="W463" s="310"/>
      <c r="X463" s="345" t="str">
        <f t="shared" si="499"/>
        <v>A</v>
      </c>
      <c r="Z463" s="385" t="str">
        <f t="shared" si="500"/>
        <v>T</v>
      </c>
      <c r="AA463" s="385" t="str">
        <f t="shared" si="501"/>
        <v xml:space="preserve"> </v>
      </c>
      <c r="AB463" s="385" t="str">
        <f t="shared" si="502"/>
        <v>C</v>
      </c>
      <c r="AC463" s="385">
        <f t="shared" si="503"/>
        <v>1</v>
      </c>
      <c r="AD463" s="382">
        <f t="shared" si="504"/>
        <v>1</v>
      </c>
      <c r="AE463" s="381">
        <f t="shared" si="505"/>
        <v>0</v>
      </c>
      <c r="AF463" s="382">
        <f t="shared" si="506"/>
        <v>-5</v>
      </c>
      <c r="AG463" s="310"/>
      <c r="AH463" s="338" t="str">
        <f t="shared" ref="AH463" si="563">IF($B463=0,0,INDEX($AS$12:$AT$47,$B463,2))</f>
        <v>R</v>
      </c>
      <c r="AJ463" s="380" t="str">
        <f t="shared" si="508"/>
        <v xml:space="preserve"> </v>
      </c>
      <c r="AK463" s="380" t="str">
        <f t="shared" si="509"/>
        <v xml:space="preserve"> </v>
      </c>
      <c r="AL463" s="380" t="str">
        <f t="shared" si="510"/>
        <v xml:space="preserve"> </v>
      </c>
      <c r="AM463" s="380">
        <f t="shared" si="511"/>
        <v>14</v>
      </c>
      <c r="AN463" s="378">
        <f t="shared" si="512"/>
        <v>0</v>
      </c>
      <c r="AO463" s="377">
        <f t="shared" si="513"/>
        <v>0</v>
      </c>
      <c r="AP463" s="378">
        <f t="shared" si="514"/>
        <v>11</v>
      </c>
      <c r="AQ463" s="306"/>
      <c r="AR463" s="306"/>
    </row>
    <row r="464" spans="1:44">
      <c r="A464" s="327">
        <f t="shared" si="557"/>
        <v>454</v>
      </c>
      <c r="B464" s="328">
        <f>Data!B464</f>
        <v>21</v>
      </c>
      <c r="D464" s="334" t="str">
        <f t="shared" ref="D464" si="564">IF(B464=0,0,IF(MOD(B464,3)=1,"A",IF(MOD(B464,3)=2,"B","C")))</f>
        <v>C</v>
      </c>
      <c r="E464" s="370"/>
      <c r="F464" s="372" t="str">
        <f t="shared" si="484"/>
        <v xml:space="preserve"> </v>
      </c>
      <c r="G464" s="372" t="str">
        <f t="shared" si="485"/>
        <v xml:space="preserve"> </v>
      </c>
      <c r="H464" s="372" t="str">
        <f t="shared" si="486"/>
        <v xml:space="preserve"> </v>
      </c>
      <c r="I464" s="372">
        <f t="shared" si="487"/>
        <v>1</v>
      </c>
      <c r="J464" s="371">
        <f t="shared" si="488"/>
        <v>0</v>
      </c>
      <c r="K464" s="370">
        <f t="shared" si="489"/>
        <v>0</v>
      </c>
      <c r="L464" s="371">
        <f t="shared" si="490"/>
        <v>-113</v>
      </c>
      <c r="M464" s="310"/>
      <c r="N464" s="341">
        <f t="shared" si="491"/>
        <v>2</v>
      </c>
      <c r="P464" s="376" t="str">
        <f t="shared" si="492"/>
        <v xml:space="preserve"> </v>
      </c>
      <c r="Q464" s="376" t="str">
        <f t="shared" si="493"/>
        <v xml:space="preserve"> </v>
      </c>
      <c r="R464" s="376" t="str">
        <f t="shared" si="494"/>
        <v xml:space="preserve"> </v>
      </c>
      <c r="S464" s="376">
        <f t="shared" si="495"/>
        <v>1</v>
      </c>
      <c r="T464" s="374">
        <f t="shared" si="496"/>
        <v>0</v>
      </c>
      <c r="U464" s="373">
        <f t="shared" si="497"/>
        <v>0</v>
      </c>
      <c r="V464" s="374">
        <f t="shared" si="498"/>
        <v>47</v>
      </c>
      <c r="W464" s="310"/>
      <c r="X464" s="345" t="str">
        <f t="shared" si="499"/>
        <v>C</v>
      </c>
      <c r="Z464" s="385" t="str">
        <f t="shared" si="500"/>
        <v xml:space="preserve"> </v>
      </c>
      <c r="AA464" s="385" t="str">
        <f t="shared" si="501"/>
        <v>W</v>
      </c>
      <c r="AB464" s="385" t="str">
        <f t="shared" si="502"/>
        <v xml:space="preserve"> </v>
      </c>
      <c r="AC464" s="385">
        <f t="shared" si="503"/>
        <v>1</v>
      </c>
      <c r="AD464" s="382">
        <f t="shared" si="504"/>
        <v>0</v>
      </c>
      <c r="AE464" s="381">
        <f t="shared" si="505"/>
        <v>3</v>
      </c>
      <c r="AF464" s="382">
        <f t="shared" si="506"/>
        <v>-2</v>
      </c>
      <c r="AG464" s="310"/>
      <c r="AH464" s="338" t="str">
        <f t="shared" ref="AH464" si="565">IF($B464=0,0,IF($B464&lt;=18,"L","H"))</f>
        <v>H</v>
      </c>
      <c r="AJ464" s="380" t="str">
        <f t="shared" si="508"/>
        <v xml:space="preserve"> </v>
      </c>
      <c r="AK464" s="380" t="str">
        <f t="shared" si="509"/>
        <v xml:space="preserve"> </v>
      </c>
      <c r="AL464" s="380" t="str">
        <f t="shared" si="510"/>
        <v xml:space="preserve"> </v>
      </c>
      <c r="AM464" s="380">
        <f t="shared" si="511"/>
        <v>14</v>
      </c>
      <c r="AN464" s="378">
        <f t="shared" si="512"/>
        <v>0</v>
      </c>
      <c r="AO464" s="377">
        <f t="shared" si="513"/>
        <v>0</v>
      </c>
      <c r="AP464" s="378">
        <f t="shared" si="514"/>
        <v>11</v>
      </c>
      <c r="AQ464" s="306"/>
      <c r="AR464" s="306"/>
    </row>
    <row r="465" spans="1:44">
      <c r="A465" s="327">
        <f t="shared" si="557"/>
        <v>455</v>
      </c>
      <c r="B465" s="328">
        <f>Data!B465</f>
        <v>24</v>
      </c>
      <c r="D465" s="334">
        <f t="shared" ref="D465" si="566">IF(AND(B465&gt;0,B465&lt;=12),1,IF(AND(B465&gt;12,B465&lt;=24),2,IF(AND(B465&gt;24,B465&lt;=36),3,0)))</f>
        <v>2</v>
      </c>
      <c r="E465" s="370"/>
      <c r="F465" s="372" t="str">
        <f t="shared" si="484"/>
        <v>T</v>
      </c>
      <c r="G465" s="372" t="str">
        <f t="shared" si="485"/>
        <v xml:space="preserve"> </v>
      </c>
      <c r="H465" s="372" t="str">
        <f t="shared" si="486"/>
        <v>C</v>
      </c>
      <c r="I465" s="372">
        <f t="shared" si="487"/>
        <v>1</v>
      </c>
      <c r="J465" s="371">
        <f t="shared" si="488"/>
        <v>1</v>
      </c>
      <c r="K465" s="370">
        <f t="shared" si="489"/>
        <v>0</v>
      </c>
      <c r="L465" s="371">
        <f t="shared" si="490"/>
        <v>-114</v>
      </c>
      <c r="M465" s="310"/>
      <c r="N465" s="341">
        <f t="shared" si="491"/>
        <v>2</v>
      </c>
      <c r="P465" s="376" t="str">
        <f t="shared" si="492"/>
        <v>T</v>
      </c>
      <c r="Q465" s="376" t="str">
        <f t="shared" si="493"/>
        <v xml:space="preserve"> </v>
      </c>
      <c r="R465" s="376">
        <f t="shared" si="494"/>
        <v>3</v>
      </c>
      <c r="S465" s="376">
        <f t="shared" si="495"/>
        <v>1</v>
      </c>
      <c r="T465" s="374">
        <f t="shared" si="496"/>
        <v>1</v>
      </c>
      <c r="U465" s="373">
        <f t="shared" si="497"/>
        <v>0</v>
      </c>
      <c r="V465" s="374">
        <f t="shared" si="498"/>
        <v>46</v>
      </c>
      <c r="W465" s="310"/>
      <c r="X465" s="345" t="str">
        <f t="shared" si="499"/>
        <v>C</v>
      </c>
      <c r="Z465" s="385" t="str">
        <f t="shared" si="500"/>
        <v>T</v>
      </c>
      <c r="AA465" s="385" t="str">
        <f t="shared" si="501"/>
        <v xml:space="preserve"> </v>
      </c>
      <c r="AB465" s="385" t="str">
        <f t="shared" si="502"/>
        <v>C</v>
      </c>
      <c r="AC465" s="385">
        <f t="shared" si="503"/>
        <v>1</v>
      </c>
      <c r="AD465" s="382">
        <f t="shared" si="504"/>
        <v>1</v>
      </c>
      <c r="AE465" s="381">
        <f t="shared" si="505"/>
        <v>0</v>
      </c>
      <c r="AF465" s="382">
        <f t="shared" si="506"/>
        <v>-3</v>
      </c>
      <c r="AG465" s="310"/>
      <c r="AH465" s="338" t="str">
        <f t="shared" ref="AH465" si="567">IF($B465=0,0,IF(ISEVEN($B465),"E","O"))</f>
        <v>E</v>
      </c>
      <c r="AJ465" s="380" t="str">
        <f t="shared" si="508"/>
        <v>T</v>
      </c>
      <c r="AK465" s="380" t="str">
        <f t="shared" si="509"/>
        <v xml:space="preserve"> </v>
      </c>
      <c r="AL465" s="380" t="str">
        <f t="shared" si="510"/>
        <v>B</v>
      </c>
      <c r="AM465" s="380">
        <f t="shared" si="511"/>
        <v>14</v>
      </c>
      <c r="AN465" s="378">
        <f t="shared" si="512"/>
        <v>14</v>
      </c>
      <c r="AO465" s="377">
        <f t="shared" si="513"/>
        <v>0</v>
      </c>
      <c r="AP465" s="378">
        <f t="shared" si="514"/>
        <v>-3</v>
      </c>
      <c r="AQ465" s="306"/>
      <c r="AR465" s="306"/>
    </row>
    <row r="466" spans="1:44">
      <c r="A466" s="327">
        <f t="shared" si="557"/>
        <v>456</v>
      </c>
      <c r="B466" s="328">
        <f>Data!B466</f>
        <v>23</v>
      </c>
      <c r="D466" s="334" t="str">
        <f t="shared" ref="D466" si="568">IF(B466=0,0,IF(MOD(B466,3)=1,"A",IF(MOD(B466,3)=2,"B","C")))</f>
        <v>B</v>
      </c>
      <c r="E466" s="370"/>
      <c r="F466" s="372" t="str">
        <f t="shared" si="484"/>
        <v xml:space="preserve"> </v>
      </c>
      <c r="G466" s="372" t="str">
        <f t="shared" si="485"/>
        <v>L</v>
      </c>
      <c r="H466" s="372">
        <f t="shared" si="486"/>
        <v>2</v>
      </c>
      <c r="I466" s="372">
        <f t="shared" si="487"/>
        <v>2</v>
      </c>
      <c r="J466" s="371">
        <f t="shared" si="488"/>
        <v>2</v>
      </c>
      <c r="K466" s="370">
        <f t="shared" si="489"/>
        <v>0</v>
      </c>
      <c r="L466" s="371">
        <f t="shared" si="490"/>
        <v>-116</v>
      </c>
      <c r="M466" s="310"/>
      <c r="N466" s="341">
        <f t="shared" si="491"/>
        <v>2</v>
      </c>
      <c r="P466" s="376" t="str">
        <f t="shared" si="492"/>
        <v xml:space="preserve"> </v>
      </c>
      <c r="Q466" s="376" t="str">
        <f t="shared" si="493"/>
        <v>L</v>
      </c>
      <c r="R466" s="376">
        <f t="shared" si="494"/>
        <v>2</v>
      </c>
      <c r="S466" s="376">
        <f t="shared" si="495"/>
        <v>2</v>
      </c>
      <c r="T466" s="374">
        <f t="shared" si="496"/>
        <v>2</v>
      </c>
      <c r="U466" s="373">
        <f t="shared" si="497"/>
        <v>0</v>
      </c>
      <c r="V466" s="374">
        <f t="shared" si="498"/>
        <v>44</v>
      </c>
      <c r="W466" s="310"/>
      <c r="X466" s="345" t="str">
        <f t="shared" si="499"/>
        <v>B</v>
      </c>
      <c r="Z466" s="385" t="str">
        <f t="shared" si="500"/>
        <v xml:space="preserve"> </v>
      </c>
      <c r="AA466" s="385" t="str">
        <f t="shared" si="501"/>
        <v>L</v>
      </c>
      <c r="AB466" s="385" t="str">
        <f t="shared" si="502"/>
        <v>B</v>
      </c>
      <c r="AC466" s="385">
        <f t="shared" si="503"/>
        <v>2</v>
      </c>
      <c r="AD466" s="382">
        <f t="shared" si="504"/>
        <v>2</v>
      </c>
      <c r="AE466" s="381">
        <f t="shared" si="505"/>
        <v>0</v>
      </c>
      <c r="AF466" s="382">
        <f t="shared" si="506"/>
        <v>-5</v>
      </c>
      <c r="AG466" s="310"/>
      <c r="AH466" s="338" t="str">
        <f t="shared" ref="AH466" si="569">IF($B466=0,0,INDEX($AS$12:$AT$47,$B466,2))</f>
        <v>R</v>
      </c>
      <c r="AJ466" s="380" t="str">
        <f t="shared" si="508"/>
        <v xml:space="preserve"> </v>
      </c>
      <c r="AK466" s="380" t="str">
        <f t="shared" si="509"/>
        <v>L</v>
      </c>
      <c r="AL466" s="380" t="str">
        <f t="shared" si="510"/>
        <v>H</v>
      </c>
      <c r="AM466" s="380">
        <f t="shared" si="511"/>
        <v>15</v>
      </c>
      <c r="AN466" s="378">
        <f t="shared" si="512"/>
        <v>15</v>
      </c>
      <c r="AO466" s="377">
        <f t="shared" si="513"/>
        <v>0</v>
      </c>
      <c r="AP466" s="378">
        <f t="shared" si="514"/>
        <v>-18</v>
      </c>
      <c r="AQ466" s="306"/>
      <c r="AR466" s="306"/>
    </row>
    <row r="467" spans="1:44">
      <c r="A467" s="327">
        <f t="shared" si="557"/>
        <v>457</v>
      </c>
      <c r="B467" s="328">
        <f>Data!B467</f>
        <v>9</v>
      </c>
      <c r="D467" s="334">
        <f t="shared" ref="D467" si="570">IF(AND(B467&gt;0,B467&lt;=12),1,IF(AND(B467&gt;12,B467&lt;=24),2,IF(AND(B467&gt;24,B467&lt;=36),3,0)))</f>
        <v>1</v>
      </c>
      <c r="E467" s="370"/>
      <c r="F467" s="372" t="str">
        <f t="shared" si="484"/>
        <v xml:space="preserve"> </v>
      </c>
      <c r="G467" s="372" t="str">
        <f t="shared" si="485"/>
        <v>L</v>
      </c>
      <c r="H467" s="372" t="str">
        <f t="shared" si="486"/>
        <v>C</v>
      </c>
      <c r="I467" s="372">
        <f t="shared" si="487"/>
        <v>3</v>
      </c>
      <c r="J467" s="371">
        <f t="shared" si="488"/>
        <v>3</v>
      </c>
      <c r="K467" s="370">
        <f t="shared" si="489"/>
        <v>0</v>
      </c>
      <c r="L467" s="371">
        <f t="shared" si="490"/>
        <v>-119</v>
      </c>
      <c r="M467" s="310"/>
      <c r="N467" s="341">
        <f t="shared" si="491"/>
        <v>1</v>
      </c>
      <c r="P467" s="376" t="str">
        <f t="shared" si="492"/>
        <v xml:space="preserve"> </v>
      </c>
      <c r="Q467" s="376" t="str">
        <f t="shared" si="493"/>
        <v>L</v>
      </c>
      <c r="R467" s="376">
        <f t="shared" si="494"/>
        <v>2</v>
      </c>
      <c r="S467" s="376">
        <f t="shared" si="495"/>
        <v>3</v>
      </c>
      <c r="T467" s="374">
        <f t="shared" si="496"/>
        <v>3</v>
      </c>
      <c r="U467" s="373">
        <f t="shared" si="497"/>
        <v>0</v>
      </c>
      <c r="V467" s="374">
        <f t="shared" si="498"/>
        <v>41</v>
      </c>
      <c r="W467" s="310"/>
      <c r="X467" s="345" t="str">
        <f t="shared" si="499"/>
        <v>C</v>
      </c>
      <c r="Z467" s="385" t="str">
        <f t="shared" si="500"/>
        <v xml:space="preserve"> </v>
      </c>
      <c r="AA467" s="385" t="str">
        <f t="shared" si="501"/>
        <v>L</v>
      </c>
      <c r="AB467" s="385" t="str">
        <f t="shared" si="502"/>
        <v>C</v>
      </c>
      <c r="AC467" s="385">
        <f t="shared" si="503"/>
        <v>3</v>
      </c>
      <c r="AD467" s="382">
        <f t="shared" si="504"/>
        <v>3</v>
      </c>
      <c r="AE467" s="381">
        <f t="shared" si="505"/>
        <v>0</v>
      </c>
      <c r="AF467" s="382">
        <f t="shared" si="506"/>
        <v>-8</v>
      </c>
      <c r="AG467" s="310"/>
      <c r="AH467" s="338" t="str">
        <f t="shared" ref="AH467" si="571">IF($B467=0,0,IF($B467&lt;=18,"L","H"))</f>
        <v>L</v>
      </c>
      <c r="AJ467" s="380" t="str">
        <f t="shared" si="508"/>
        <v xml:space="preserve"> </v>
      </c>
      <c r="AK467" s="380" t="str">
        <f t="shared" si="509"/>
        <v>L</v>
      </c>
      <c r="AL467" s="380" t="str">
        <f t="shared" si="510"/>
        <v>E</v>
      </c>
      <c r="AM467" s="380">
        <f t="shared" si="511"/>
        <v>16</v>
      </c>
      <c r="AN467" s="378">
        <f t="shared" si="512"/>
        <v>16</v>
      </c>
      <c r="AO467" s="377">
        <f t="shared" si="513"/>
        <v>0</v>
      </c>
      <c r="AP467" s="378">
        <f t="shared" si="514"/>
        <v>-34</v>
      </c>
      <c r="AQ467" s="306"/>
      <c r="AR467" s="306"/>
    </row>
    <row r="468" spans="1:44">
      <c r="A468" s="327">
        <f t="shared" si="557"/>
        <v>458</v>
      </c>
      <c r="B468" s="328">
        <f>Data!B468</f>
        <v>5</v>
      </c>
      <c r="D468" s="334" t="str">
        <f t="shared" ref="D468" si="572">IF(B468=0,0,IF(MOD(B468,3)=1,"A",IF(MOD(B468,3)=2,"B","C")))</f>
        <v>B</v>
      </c>
      <c r="E468" s="370"/>
      <c r="F468" s="372" t="str">
        <f t="shared" si="484"/>
        <v xml:space="preserve"> </v>
      </c>
      <c r="G468" s="372" t="str">
        <f t="shared" si="485"/>
        <v>L</v>
      </c>
      <c r="H468" s="372">
        <f t="shared" si="486"/>
        <v>1</v>
      </c>
      <c r="I468" s="372">
        <f t="shared" si="487"/>
        <v>4</v>
      </c>
      <c r="J468" s="371">
        <f t="shared" si="488"/>
        <v>4</v>
      </c>
      <c r="K468" s="370">
        <f t="shared" si="489"/>
        <v>0</v>
      </c>
      <c r="L468" s="371">
        <f t="shared" si="490"/>
        <v>-123</v>
      </c>
      <c r="M468" s="310"/>
      <c r="N468" s="341">
        <f t="shared" si="491"/>
        <v>1</v>
      </c>
      <c r="P468" s="376" t="str">
        <f t="shared" si="492"/>
        <v xml:space="preserve"> </v>
      </c>
      <c r="Q468" s="376" t="str">
        <f t="shared" si="493"/>
        <v>L</v>
      </c>
      <c r="R468" s="376">
        <f t="shared" si="494"/>
        <v>1</v>
      </c>
      <c r="S468" s="376">
        <f t="shared" si="495"/>
        <v>4</v>
      </c>
      <c r="T468" s="374">
        <f t="shared" si="496"/>
        <v>4</v>
      </c>
      <c r="U468" s="373">
        <f t="shared" si="497"/>
        <v>0</v>
      </c>
      <c r="V468" s="374">
        <f t="shared" si="498"/>
        <v>37</v>
      </c>
      <c r="W468" s="310"/>
      <c r="X468" s="345" t="str">
        <f t="shared" si="499"/>
        <v>B</v>
      </c>
      <c r="Z468" s="385" t="str">
        <f t="shared" si="500"/>
        <v xml:space="preserve"> </v>
      </c>
      <c r="AA468" s="385" t="str">
        <f t="shared" si="501"/>
        <v>L</v>
      </c>
      <c r="AB468" s="385" t="str">
        <f t="shared" si="502"/>
        <v>A</v>
      </c>
      <c r="AC468" s="385">
        <f t="shared" si="503"/>
        <v>4</v>
      </c>
      <c r="AD468" s="382">
        <f t="shared" si="504"/>
        <v>4</v>
      </c>
      <c r="AE468" s="381">
        <f t="shared" si="505"/>
        <v>0</v>
      </c>
      <c r="AF468" s="382">
        <f t="shared" si="506"/>
        <v>-12</v>
      </c>
      <c r="AG468" s="310"/>
      <c r="AH468" s="338" t="str">
        <f t="shared" ref="AH468" si="573">IF($B468=0,0,IF(ISEVEN($B468),"E","O"))</f>
        <v>O</v>
      </c>
      <c r="AJ468" s="380" t="str">
        <f t="shared" si="508"/>
        <v xml:space="preserve"> </v>
      </c>
      <c r="AK468" s="380" t="str">
        <f t="shared" si="509"/>
        <v>L</v>
      </c>
      <c r="AL468" s="380" t="str">
        <f t="shared" si="510"/>
        <v>R</v>
      </c>
      <c r="AM468" s="380">
        <f t="shared" si="511"/>
        <v>17</v>
      </c>
      <c r="AN468" s="378">
        <f t="shared" si="512"/>
        <v>17</v>
      </c>
      <c r="AO468" s="377">
        <f t="shared" si="513"/>
        <v>0</v>
      </c>
      <c r="AP468" s="378">
        <f t="shared" si="514"/>
        <v>-51</v>
      </c>
      <c r="AQ468" s="306"/>
      <c r="AR468" s="306"/>
    </row>
    <row r="469" spans="1:44">
      <c r="A469" s="327">
        <f t="shared" si="557"/>
        <v>459</v>
      </c>
      <c r="B469" s="328">
        <f>Data!B469</f>
        <v>30</v>
      </c>
      <c r="D469" s="334">
        <f t="shared" ref="D469" si="574">IF(AND(B469&gt;0,B469&lt;=12),1,IF(AND(B469&gt;12,B469&lt;=24),2,IF(AND(B469&gt;24,B469&lt;=36),3,0)))</f>
        <v>3</v>
      </c>
      <c r="E469" s="370"/>
      <c r="F469" s="372" t="str">
        <f t="shared" si="484"/>
        <v xml:space="preserve"> </v>
      </c>
      <c r="G469" s="372" t="str">
        <f t="shared" si="485"/>
        <v>L</v>
      </c>
      <c r="H469" s="372" t="str">
        <f t="shared" si="486"/>
        <v>C</v>
      </c>
      <c r="I469" s="372">
        <f t="shared" si="487"/>
        <v>5</v>
      </c>
      <c r="J469" s="371">
        <f t="shared" si="488"/>
        <v>5</v>
      </c>
      <c r="K469" s="370">
        <f t="shared" si="489"/>
        <v>0</v>
      </c>
      <c r="L469" s="371">
        <f t="shared" si="490"/>
        <v>-128</v>
      </c>
      <c r="M469" s="310"/>
      <c r="N469" s="341">
        <f t="shared" si="491"/>
        <v>3</v>
      </c>
      <c r="P469" s="376" t="str">
        <f t="shared" si="492"/>
        <v xml:space="preserve"> </v>
      </c>
      <c r="Q469" s="376" t="str">
        <f t="shared" si="493"/>
        <v>L</v>
      </c>
      <c r="R469" s="376">
        <f t="shared" si="494"/>
        <v>2</v>
      </c>
      <c r="S469" s="376">
        <f t="shared" si="495"/>
        <v>5</v>
      </c>
      <c r="T469" s="374">
        <f t="shared" si="496"/>
        <v>5</v>
      </c>
      <c r="U469" s="373">
        <f t="shared" si="497"/>
        <v>0</v>
      </c>
      <c r="V469" s="374">
        <f t="shared" si="498"/>
        <v>32</v>
      </c>
      <c r="W469" s="310"/>
      <c r="X469" s="345" t="str">
        <f t="shared" si="499"/>
        <v>C</v>
      </c>
      <c r="Z469" s="385" t="str">
        <f t="shared" si="500"/>
        <v xml:space="preserve"> </v>
      </c>
      <c r="AA469" s="385" t="str">
        <f t="shared" si="501"/>
        <v>L</v>
      </c>
      <c r="AB469" s="385" t="str">
        <f t="shared" si="502"/>
        <v>C</v>
      </c>
      <c r="AC469" s="385">
        <f t="shared" si="503"/>
        <v>5</v>
      </c>
      <c r="AD469" s="382">
        <f t="shared" si="504"/>
        <v>5</v>
      </c>
      <c r="AE469" s="381">
        <f t="shared" si="505"/>
        <v>0</v>
      </c>
      <c r="AF469" s="382">
        <f t="shared" si="506"/>
        <v>-17</v>
      </c>
      <c r="AG469" s="310"/>
      <c r="AH469" s="338" t="str">
        <f t="shared" ref="AH469" si="575">IF($B469=0,0,INDEX($AS$12:$AT$47,$B469,2))</f>
        <v>R</v>
      </c>
      <c r="AJ469" s="380" t="str">
        <f t="shared" si="508"/>
        <v xml:space="preserve"> </v>
      </c>
      <c r="AK469" s="380" t="str">
        <f t="shared" si="509"/>
        <v>W</v>
      </c>
      <c r="AL469" s="380" t="str">
        <f t="shared" si="510"/>
        <v xml:space="preserve"> </v>
      </c>
      <c r="AM469" s="380">
        <f t="shared" si="511"/>
        <v>16</v>
      </c>
      <c r="AN469" s="378">
        <f t="shared" si="512"/>
        <v>0</v>
      </c>
      <c r="AO469" s="377">
        <f t="shared" si="513"/>
        <v>34</v>
      </c>
      <c r="AP469" s="378">
        <f t="shared" si="514"/>
        <v>-17</v>
      </c>
      <c r="AQ469" s="306"/>
      <c r="AR469" s="306"/>
    </row>
    <row r="470" spans="1:44">
      <c r="A470" s="327">
        <f t="shared" si="557"/>
        <v>460</v>
      </c>
      <c r="B470" s="328">
        <f>Data!B470</f>
        <v>15</v>
      </c>
      <c r="D470" s="334" t="str">
        <f t="shared" ref="D470" si="576">IF(B470=0,0,IF(MOD(B470,3)=1,"A",IF(MOD(B470,3)=2,"B","C")))</f>
        <v>C</v>
      </c>
      <c r="E470" s="370"/>
      <c r="F470" s="372" t="str">
        <f t="shared" si="484"/>
        <v xml:space="preserve"> </v>
      </c>
      <c r="G470" s="372" t="str">
        <f t="shared" si="485"/>
        <v>W</v>
      </c>
      <c r="H470" s="372" t="str">
        <f t="shared" si="486"/>
        <v xml:space="preserve"> </v>
      </c>
      <c r="I470" s="372">
        <f t="shared" si="487"/>
        <v>1</v>
      </c>
      <c r="J470" s="371">
        <f t="shared" si="488"/>
        <v>0</v>
      </c>
      <c r="K470" s="370">
        <f t="shared" si="489"/>
        <v>15</v>
      </c>
      <c r="L470" s="371">
        <f t="shared" si="490"/>
        <v>-113</v>
      </c>
      <c r="M470" s="310"/>
      <c r="N470" s="341">
        <f t="shared" si="491"/>
        <v>2</v>
      </c>
      <c r="P470" s="376" t="str">
        <f t="shared" si="492"/>
        <v xml:space="preserve"> </v>
      </c>
      <c r="Q470" s="376" t="str">
        <f t="shared" si="493"/>
        <v>W</v>
      </c>
      <c r="R470" s="376" t="str">
        <f t="shared" si="494"/>
        <v xml:space="preserve"> </v>
      </c>
      <c r="S470" s="376">
        <f t="shared" si="495"/>
        <v>1</v>
      </c>
      <c r="T470" s="374">
        <f t="shared" si="496"/>
        <v>0</v>
      </c>
      <c r="U470" s="373">
        <f t="shared" si="497"/>
        <v>15</v>
      </c>
      <c r="V470" s="374">
        <f t="shared" si="498"/>
        <v>47</v>
      </c>
      <c r="W470" s="310"/>
      <c r="X470" s="345" t="str">
        <f t="shared" si="499"/>
        <v>C</v>
      </c>
      <c r="Z470" s="385" t="str">
        <f t="shared" si="500"/>
        <v xml:space="preserve"> </v>
      </c>
      <c r="AA470" s="385" t="str">
        <f t="shared" si="501"/>
        <v>W</v>
      </c>
      <c r="AB470" s="385" t="str">
        <f t="shared" si="502"/>
        <v xml:space="preserve"> </v>
      </c>
      <c r="AC470" s="385">
        <f t="shared" si="503"/>
        <v>1</v>
      </c>
      <c r="AD470" s="382">
        <f t="shared" si="504"/>
        <v>0</v>
      </c>
      <c r="AE470" s="381">
        <f t="shared" si="505"/>
        <v>15</v>
      </c>
      <c r="AF470" s="382">
        <f t="shared" si="506"/>
        <v>-2</v>
      </c>
      <c r="AG470" s="310"/>
      <c r="AH470" s="338" t="str">
        <f t="shared" ref="AH470" si="577">IF($B470=0,0,IF($B470&lt;=18,"L","H"))</f>
        <v>L</v>
      </c>
      <c r="AJ470" s="380" t="str">
        <f t="shared" si="508"/>
        <v>T</v>
      </c>
      <c r="AK470" s="380" t="str">
        <f t="shared" si="509"/>
        <v xml:space="preserve"> </v>
      </c>
      <c r="AL470" s="380" t="str">
        <f t="shared" si="510"/>
        <v>E</v>
      </c>
      <c r="AM470" s="380">
        <f t="shared" si="511"/>
        <v>16</v>
      </c>
      <c r="AN470" s="378">
        <f t="shared" si="512"/>
        <v>16</v>
      </c>
      <c r="AO470" s="377">
        <f t="shared" si="513"/>
        <v>0</v>
      </c>
      <c r="AP470" s="378">
        <f t="shared" si="514"/>
        <v>-33</v>
      </c>
      <c r="AQ470" s="306"/>
      <c r="AR470" s="306"/>
    </row>
    <row r="471" spans="1:44">
      <c r="A471" s="327">
        <f t="shared" si="557"/>
        <v>461</v>
      </c>
      <c r="B471" s="328">
        <f>Data!B471</f>
        <v>15</v>
      </c>
      <c r="D471" s="334">
        <f t="shared" ref="D471" si="578">IF(AND(B471&gt;0,B471&lt;=12),1,IF(AND(B471&gt;12,B471&lt;=24),2,IF(AND(B471&gt;24,B471&lt;=36),3,0)))</f>
        <v>2</v>
      </c>
      <c r="E471" s="370"/>
      <c r="F471" s="372" t="str">
        <f t="shared" si="484"/>
        <v xml:space="preserve"> </v>
      </c>
      <c r="G471" s="372" t="str">
        <f t="shared" si="485"/>
        <v xml:space="preserve"> </v>
      </c>
      <c r="H471" s="372" t="str">
        <f t="shared" si="486"/>
        <v xml:space="preserve"> </v>
      </c>
      <c r="I471" s="372">
        <f t="shared" si="487"/>
        <v>1</v>
      </c>
      <c r="J471" s="371">
        <f t="shared" si="488"/>
        <v>0</v>
      </c>
      <c r="K471" s="370">
        <f t="shared" si="489"/>
        <v>0</v>
      </c>
      <c r="L471" s="371">
        <f t="shared" si="490"/>
        <v>-113</v>
      </c>
      <c r="M471" s="310"/>
      <c r="N471" s="341">
        <f t="shared" si="491"/>
        <v>2</v>
      </c>
      <c r="P471" s="376" t="str">
        <f t="shared" si="492"/>
        <v xml:space="preserve"> </v>
      </c>
      <c r="Q471" s="376" t="str">
        <f t="shared" si="493"/>
        <v xml:space="preserve"> </v>
      </c>
      <c r="R471" s="376" t="str">
        <f t="shared" si="494"/>
        <v xml:space="preserve"> </v>
      </c>
      <c r="S471" s="376">
        <f t="shared" si="495"/>
        <v>1</v>
      </c>
      <c r="T471" s="374">
        <f t="shared" si="496"/>
        <v>0</v>
      </c>
      <c r="U471" s="373">
        <f t="shared" si="497"/>
        <v>0</v>
      </c>
      <c r="V471" s="374">
        <f t="shared" si="498"/>
        <v>47</v>
      </c>
      <c r="W471" s="310"/>
      <c r="X471" s="345" t="str">
        <f t="shared" si="499"/>
        <v>C</v>
      </c>
      <c r="Z471" s="385" t="str">
        <f t="shared" si="500"/>
        <v xml:space="preserve"> </v>
      </c>
      <c r="AA471" s="385" t="str">
        <f t="shared" si="501"/>
        <v xml:space="preserve"> </v>
      </c>
      <c r="AB471" s="385" t="str">
        <f t="shared" si="502"/>
        <v xml:space="preserve"> </v>
      </c>
      <c r="AC471" s="385">
        <f t="shared" si="503"/>
        <v>1</v>
      </c>
      <c r="AD471" s="382">
        <f t="shared" si="504"/>
        <v>0</v>
      </c>
      <c r="AE471" s="381">
        <f t="shared" si="505"/>
        <v>0</v>
      </c>
      <c r="AF471" s="382">
        <f t="shared" si="506"/>
        <v>-2</v>
      </c>
      <c r="AG471" s="310"/>
      <c r="AH471" s="338" t="str">
        <f t="shared" ref="AH471" si="579">IF($B471=0,0,IF(ISEVEN($B471),"E","O"))</f>
        <v>O</v>
      </c>
      <c r="AJ471" s="380" t="str">
        <f t="shared" si="508"/>
        <v xml:space="preserve"> </v>
      </c>
      <c r="AK471" s="380" t="str">
        <f t="shared" si="509"/>
        <v>L</v>
      </c>
      <c r="AL471" s="380" t="str">
        <f t="shared" si="510"/>
        <v>R</v>
      </c>
      <c r="AM471" s="380">
        <f t="shared" si="511"/>
        <v>17</v>
      </c>
      <c r="AN471" s="378">
        <f t="shared" si="512"/>
        <v>17</v>
      </c>
      <c r="AO471" s="377">
        <f t="shared" si="513"/>
        <v>0</v>
      </c>
      <c r="AP471" s="378">
        <f t="shared" si="514"/>
        <v>-50</v>
      </c>
      <c r="AQ471" s="306"/>
      <c r="AR471" s="306"/>
    </row>
    <row r="472" spans="1:44">
      <c r="A472" s="327">
        <f t="shared" si="557"/>
        <v>462</v>
      </c>
      <c r="B472" s="328">
        <f>Data!B472</f>
        <v>19</v>
      </c>
      <c r="D472" s="334" t="str">
        <f t="shared" ref="D472" si="580">IF(B472=0,0,IF(MOD(B472,3)=1,"A",IF(MOD(B472,3)=2,"B","C")))</f>
        <v>A</v>
      </c>
      <c r="E472" s="370"/>
      <c r="F472" s="372" t="str">
        <f t="shared" si="484"/>
        <v>T</v>
      </c>
      <c r="G472" s="372" t="str">
        <f t="shared" si="485"/>
        <v xml:space="preserve"> </v>
      </c>
      <c r="H472" s="372">
        <f t="shared" si="486"/>
        <v>1</v>
      </c>
      <c r="I472" s="372">
        <f t="shared" si="487"/>
        <v>1</v>
      </c>
      <c r="J472" s="371">
        <f t="shared" si="488"/>
        <v>1</v>
      </c>
      <c r="K472" s="370">
        <f t="shared" si="489"/>
        <v>0</v>
      </c>
      <c r="L472" s="371">
        <f t="shared" si="490"/>
        <v>-114</v>
      </c>
      <c r="M472" s="310"/>
      <c r="N472" s="341">
        <f t="shared" si="491"/>
        <v>2</v>
      </c>
      <c r="P472" s="376" t="str">
        <f t="shared" si="492"/>
        <v xml:space="preserve"> </v>
      </c>
      <c r="Q472" s="376" t="str">
        <f t="shared" si="493"/>
        <v xml:space="preserve"> </v>
      </c>
      <c r="R472" s="376" t="str">
        <f t="shared" si="494"/>
        <v xml:space="preserve"> </v>
      </c>
      <c r="S472" s="376">
        <f t="shared" si="495"/>
        <v>1</v>
      </c>
      <c r="T472" s="374">
        <f t="shared" si="496"/>
        <v>0</v>
      </c>
      <c r="U472" s="373">
        <f t="shared" si="497"/>
        <v>0</v>
      </c>
      <c r="V472" s="374">
        <f t="shared" si="498"/>
        <v>47</v>
      </c>
      <c r="W472" s="310"/>
      <c r="X472" s="345" t="str">
        <f t="shared" si="499"/>
        <v>A</v>
      </c>
      <c r="Z472" s="385" t="str">
        <f t="shared" si="500"/>
        <v>T</v>
      </c>
      <c r="AA472" s="385" t="str">
        <f t="shared" si="501"/>
        <v xml:space="preserve"> </v>
      </c>
      <c r="AB472" s="385" t="str">
        <f t="shared" si="502"/>
        <v>C</v>
      </c>
      <c r="AC472" s="385">
        <f t="shared" si="503"/>
        <v>1</v>
      </c>
      <c r="AD472" s="382">
        <f t="shared" si="504"/>
        <v>1</v>
      </c>
      <c r="AE472" s="381">
        <f t="shared" si="505"/>
        <v>0</v>
      </c>
      <c r="AF472" s="382">
        <f t="shared" si="506"/>
        <v>-3</v>
      </c>
      <c r="AG472" s="310"/>
      <c r="AH472" s="338" t="str">
        <f t="shared" ref="AH472" si="581">IF($B472=0,0,INDEX($AS$12:$AT$47,$B472,2))</f>
        <v>R</v>
      </c>
      <c r="AJ472" s="380" t="str">
        <f t="shared" si="508"/>
        <v xml:space="preserve"> </v>
      </c>
      <c r="AK472" s="380" t="str">
        <f t="shared" si="509"/>
        <v>W</v>
      </c>
      <c r="AL472" s="380" t="str">
        <f t="shared" si="510"/>
        <v xml:space="preserve"> </v>
      </c>
      <c r="AM472" s="380">
        <f t="shared" si="511"/>
        <v>16</v>
      </c>
      <c r="AN472" s="378">
        <f t="shared" si="512"/>
        <v>0</v>
      </c>
      <c r="AO472" s="377">
        <f t="shared" si="513"/>
        <v>34</v>
      </c>
      <c r="AP472" s="378">
        <f t="shared" si="514"/>
        <v>-16</v>
      </c>
      <c r="AQ472" s="306"/>
      <c r="AR472" s="306"/>
    </row>
    <row r="473" spans="1:44">
      <c r="A473" s="327">
        <f t="shared" si="557"/>
        <v>463</v>
      </c>
      <c r="B473" s="328">
        <f>Data!B473</f>
        <v>35</v>
      </c>
      <c r="D473" s="334">
        <f t="shared" ref="D473" si="582">IF(AND(B473&gt;0,B473&lt;=12),1,IF(AND(B473&gt;12,B473&lt;=24),2,IF(AND(B473&gt;24,B473&lt;=36),3,0)))</f>
        <v>3</v>
      </c>
      <c r="E473" s="370"/>
      <c r="F473" s="372" t="str">
        <f t="shared" si="484"/>
        <v xml:space="preserve"> </v>
      </c>
      <c r="G473" s="372" t="str">
        <f t="shared" si="485"/>
        <v>L</v>
      </c>
      <c r="H473" s="372" t="str">
        <f t="shared" si="486"/>
        <v>B</v>
      </c>
      <c r="I473" s="372">
        <f t="shared" si="487"/>
        <v>2</v>
      </c>
      <c r="J473" s="371">
        <f t="shared" si="488"/>
        <v>2</v>
      </c>
      <c r="K473" s="370">
        <f t="shared" si="489"/>
        <v>0</v>
      </c>
      <c r="L473" s="371">
        <f t="shared" si="490"/>
        <v>-116</v>
      </c>
      <c r="M473" s="310"/>
      <c r="N473" s="341">
        <f t="shared" si="491"/>
        <v>3</v>
      </c>
      <c r="P473" s="376" t="str">
        <f t="shared" si="492"/>
        <v>T</v>
      </c>
      <c r="Q473" s="376" t="str">
        <f t="shared" si="493"/>
        <v xml:space="preserve"> </v>
      </c>
      <c r="R473" s="376">
        <f t="shared" si="494"/>
        <v>1</v>
      </c>
      <c r="S473" s="376">
        <f t="shared" si="495"/>
        <v>1</v>
      </c>
      <c r="T473" s="374">
        <f t="shared" si="496"/>
        <v>1</v>
      </c>
      <c r="U473" s="373">
        <f t="shared" si="497"/>
        <v>0</v>
      </c>
      <c r="V473" s="374">
        <f t="shared" si="498"/>
        <v>46</v>
      </c>
      <c r="W473" s="310"/>
      <c r="X473" s="345" t="str">
        <f t="shared" si="499"/>
        <v>B</v>
      </c>
      <c r="Z473" s="385" t="str">
        <f t="shared" si="500"/>
        <v xml:space="preserve"> </v>
      </c>
      <c r="AA473" s="385" t="str">
        <f t="shared" si="501"/>
        <v>L</v>
      </c>
      <c r="AB473" s="385" t="str">
        <f t="shared" si="502"/>
        <v>B</v>
      </c>
      <c r="AC473" s="385">
        <f t="shared" si="503"/>
        <v>2</v>
      </c>
      <c r="AD473" s="382">
        <f t="shared" si="504"/>
        <v>2</v>
      </c>
      <c r="AE473" s="381">
        <f t="shared" si="505"/>
        <v>0</v>
      </c>
      <c r="AF473" s="382">
        <f t="shared" si="506"/>
        <v>-5</v>
      </c>
      <c r="AG473" s="310"/>
      <c r="AH473" s="338" t="str">
        <f t="shared" ref="AH473" si="583">IF($B473=0,0,IF($B473&lt;=18,"L","H"))</f>
        <v>H</v>
      </c>
      <c r="AJ473" s="380" t="str">
        <f t="shared" si="508"/>
        <v>T</v>
      </c>
      <c r="AK473" s="380" t="str">
        <f t="shared" si="509"/>
        <v xml:space="preserve"> </v>
      </c>
      <c r="AL473" s="380" t="str">
        <f t="shared" si="510"/>
        <v>O</v>
      </c>
      <c r="AM473" s="380">
        <f t="shared" si="511"/>
        <v>16</v>
      </c>
      <c r="AN473" s="378">
        <f t="shared" si="512"/>
        <v>16</v>
      </c>
      <c r="AO473" s="377">
        <f t="shared" si="513"/>
        <v>0</v>
      </c>
      <c r="AP473" s="378">
        <f t="shared" si="514"/>
        <v>-32</v>
      </c>
      <c r="AQ473" s="306"/>
      <c r="AR473" s="306"/>
    </row>
    <row r="474" spans="1:44">
      <c r="A474" s="327">
        <f t="shared" si="557"/>
        <v>464</v>
      </c>
      <c r="B474" s="328">
        <f>Data!B474</f>
        <v>24</v>
      </c>
      <c r="D474" s="334" t="str">
        <f t="shared" ref="D474" si="584">IF(B474=0,0,IF(MOD(B474,3)=1,"A",IF(MOD(B474,3)=2,"B","C")))</f>
        <v>C</v>
      </c>
      <c r="E474" s="370"/>
      <c r="F474" s="372" t="str">
        <f t="shared" si="484"/>
        <v xml:space="preserve"> </v>
      </c>
      <c r="G474" s="372" t="str">
        <f t="shared" si="485"/>
        <v>L</v>
      </c>
      <c r="H474" s="372">
        <f t="shared" si="486"/>
        <v>3</v>
      </c>
      <c r="I474" s="372">
        <f t="shared" si="487"/>
        <v>3</v>
      </c>
      <c r="J474" s="371">
        <f t="shared" si="488"/>
        <v>3</v>
      </c>
      <c r="K474" s="370">
        <f t="shared" si="489"/>
        <v>0</v>
      </c>
      <c r="L474" s="371">
        <f t="shared" si="490"/>
        <v>-119</v>
      </c>
      <c r="M474" s="310"/>
      <c r="N474" s="341">
        <f t="shared" si="491"/>
        <v>2</v>
      </c>
      <c r="P474" s="376" t="str">
        <f t="shared" si="492"/>
        <v xml:space="preserve"> </v>
      </c>
      <c r="Q474" s="376" t="str">
        <f t="shared" si="493"/>
        <v>L</v>
      </c>
      <c r="R474" s="376">
        <f t="shared" si="494"/>
        <v>3</v>
      </c>
      <c r="S474" s="376">
        <f t="shared" si="495"/>
        <v>2</v>
      </c>
      <c r="T474" s="374">
        <f t="shared" si="496"/>
        <v>2</v>
      </c>
      <c r="U474" s="373">
        <f t="shared" si="497"/>
        <v>0</v>
      </c>
      <c r="V474" s="374">
        <f t="shared" si="498"/>
        <v>44</v>
      </c>
      <c r="W474" s="310"/>
      <c r="X474" s="345" t="str">
        <f t="shared" si="499"/>
        <v>C</v>
      </c>
      <c r="Z474" s="385" t="str">
        <f t="shared" si="500"/>
        <v xml:space="preserve"> </v>
      </c>
      <c r="AA474" s="385" t="str">
        <f t="shared" si="501"/>
        <v>L</v>
      </c>
      <c r="AB474" s="385" t="str">
        <f t="shared" si="502"/>
        <v>C</v>
      </c>
      <c r="AC474" s="385">
        <f t="shared" si="503"/>
        <v>3</v>
      </c>
      <c r="AD474" s="382">
        <f t="shared" si="504"/>
        <v>3</v>
      </c>
      <c r="AE474" s="381">
        <f t="shared" si="505"/>
        <v>0</v>
      </c>
      <c r="AF474" s="382">
        <f t="shared" si="506"/>
        <v>-8</v>
      </c>
      <c r="AG474" s="310"/>
      <c r="AH474" s="338" t="str">
        <f t="shared" ref="AH474" si="585">IF($B474=0,0,IF(ISEVEN($B474),"E","O"))</f>
        <v>E</v>
      </c>
      <c r="AJ474" s="380" t="str">
        <f t="shared" si="508"/>
        <v xml:space="preserve"> </v>
      </c>
      <c r="AK474" s="380" t="str">
        <f t="shared" si="509"/>
        <v>L</v>
      </c>
      <c r="AL474" s="380" t="str">
        <f t="shared" si="510"/>
        <v>R</v>
      </c>
      <c r="AM474" s="380">
        <f t="shared" si="511"/>
        <v>17</v>
      </c>
      <c r="AN474" s="378">
        <f t="shared" si="512"/>
        <v>17</v>
      </c>
      <c r="AO474" s="377">
        <f t="shared" si="513"/>
        <v>0</v>
      </c>
      <c r="AP474" s="378">
        <f t="shared" si="514"/>
        <v>-49</v>
      </c>
      <c r="AQ474" s="306"/>
      <c r="AR474" s="306"/>
    </row>
    <row r="475" spans="1:44">
      <c r="A475" s="327">
        <f t="shared" si="557"/>
        <v>465</v>
      </c>
      <c r="B475" s="328">
        <f>Data!B475</f>
        <v>4</v>
      </c>
      <c r="D475" s="334">
        <f t="shared" ref="D475" si="586">IF(AND(B475&gt;0,B475&lt;=12),1,IF(AND(B475&gt;12,B475&lt;=24),2,IF(AND(B475&gt;24,B475&lt;=36),3,0)))</f>
        <v>1</v>
      </c>
      <c r="E475" s="370"/>
      <c r="F475" s="372" t="str">
        <f t="shared" si="484"/>
        <v xml:space="preserve"> </v>
      </c>
      <c r="G475" s="372" t="str">
        <f t="shared" si="485"/>
        <v>L</v>
      </c>
      <c r="H475" s="372" t="str">
        <f t="shared" si="486"/>
        <v>C</v>
      </c>
      <c r="I475" s="372">
        <f t="shared" si="487"/>
        <v>4</v>
      </c>
      <c r="J475" s="371">
        <f t="shared" si="488"/>
        <v>4</v>
      </c>
      <c r="K475" s="370">
        <f t="shared" si="489"/>
        <v>0</v>
      </c>
      <c r="L475" s="371">
        <f t="shared" si="490"/>
        <v>-123</v>
      </c>
      <c r="M475" s="310"/>
      <c r="N475" s="341">
        <f t="shared" si="491"/>
        <v>1</v>
      </c>
      <c r="P475" s="376" t="str">
        <f t="shared" si="492"/>
        <v xml:space="preserve"> </v>
      </c>
      <c r="Q475" s="376" t="str">
        <f t="shared" si="493"/>
        <v>L</v>
      </c>
      <c r="R475" s="376">
        <f t="shared" si="494"/>
        <v>2</v>
      </c>
      <c r="S475" s="376">
        <f t="shared" si="495"/>
        <v>3</v>
      </c>
      <c r="T475" s="374">
        <f t="shared" si="496"/>
        <v>3</v>
      </c>
      <c r="U475" s="373">
        <f t="shared" si="497"/>
        <v>0</v>
      </c>
      <c r="V475" s="374">
        <f t="shared" si="498"/>
        <v>41</v>
      </c>
      <c r="W475" s="310"/>
      <c r="X475" s="345" t="str">
        <f t="shared" si="499"/>
        <v>A</v>
      </c>
      <c r="Z475" s="385" t="str">
        <f t="shared" si="500"/>
        <v xml:space="preserve"> </v>
      </c>
      <c r="AA475" s="385" t="str">
        <f t="shared" si="501"/>
        <v>L</v>
      </c>
      <c r="AB475" s="385" t="str">
        <f t="shared" si="502"/>
        <v>C</v>
      </c>
      <c r="AC475" s="385">
        <f t="shared" si="503"/>
        <v>4</v>
      </c>
      <c r="AD475" s="382">
        <f t="shared" si="504"/>
        <v>4</v>
      </c>
      <c r="AE475" s="381">
        <f t="shared" si="505"/>
        <v>0</v>
      </c>
      <c r="AF475" s="382">
        <f t="shared" si="506"/>
        <v>-12</v>
      </c>
      <c r="AG475" s="310"/>
      <c r="AH475" s="338" t="str">
        <f t="shared" ref="AH475" si="587">IF($B475=0,0,INDEX($AS$12:$AT$47,$B475,2))</f>
        <v>B</v>
      </c>
      <c r="AJ475" s="380" t="str">
        <f t="shared" si="508"/>
        <v xml:space="preserve"> </v>
      </c>
      <c r="AK475" s="380" t="str">
        <f t="shared" si="509"/>
        <v>L</v>
      </c>
      <c r="AL475" s="380" t="str">
        <f t="shared" si="510"/>
        <v>L</v>
      </c>
      <c r="AM475" s="380">
        <f t="shared" si="511"/>
        <v>18</v>
      </c>
      <c r="AN475" s="378">
        <f t="shared" si="512"/>
        <v>18</v>
      </c>
      <c r="AO475" s="377">
        <f t="shared" si="513"/>
        <v>0</v>
      </c>
      <c r="AP475" s="378">
        <f t="shared" si="514"/>
        <v>-67</v>
      </c>
      <c r="AQ475" s="306"/>
      <c r="AR475" s="306"/>
    </row>
    <row r="476" spans="1:44">
      <c r="A476" s="327">
        <f t="shared" si="557"/>
        <v>466</v>
      </c>
      <c r="B476" s="328">
        <f>Data!B476</f>
        <v>9</v>
      </c>
      <c r="D476" s="334" t="str">
        <f t="shared" ref="D476" si="588">IF(B476=0,0,IF(MOD(B476,3)=1,"A",IF(MOD(B476,3)=2,"B","C")))</f>
        <v>C</v>
      </c>
      <c r="E476" s="370"/>
      <c r="F476" s="372" t="str">
        <f t="shared" si="484"/>
        <v xml:space="preserve"> </v>
      </c>
      <c r="G476" s="372" t="str">
        <f t="shared" si="485"/>
        <v>W</v>
      </c>
      <c r="H476" s="372" t="str">
        <f t="shared" si="486"/>
        <v xml:space="preserve"> </v>
      </c>
      <c r="I476" s="372">
        <f t="shared" si="487"/>
        <v>1</v>
      </c>
      <c r="J476" s="371">
        <f t="shared" si="488"/>
        <v>0</v>
      </c>
      <c r="K476" s="370">
        <f t="shared" si="489"/>
        <v>12</v>
      </c>
      <c r="L476" s="371">
        <f t="shared" si="490"/>
        <v>-111</v>
      </c>
      <c r="M476" s="310"/>
      <c r="N476" s="341">
        <f t="shared" si="491"/>
        <v>1</v>
      </c>
      <c r="P476" s="376" t="str">
        <f t="shared" si="492"/>
        <v xml:space="preserve"> </v>
      </c>
      <c r="Q476" s="376" t="str">
        <f t="shared" si="493"/>
        <v>L</v>
      </c>
      <c r="R476" s="376">
        <f t="shared" si="494"/>
        <v>2</v>
      </c>
      <c r="S476" s="376">
        <f t="shared" si="495"/>
        <v>4</v>
      </c>
      <c r="T476" s="374">
        <f t="shared" si="496"/>
        <v>4</v>
      </c>
      <c r="U476" s="373">
        <f t="shared" si="497"/>
        <v>0</v>
      </c>
      <c r="V476" s="374">
        <f t="shared" si="498"/>
        <v>37</v>
      </c>
      <c r="W476" s="310"/>
      <c r="X476" s="345" t="str">
        <f t="shared" si="499"/>
        <v>C</v>
      </c>
      <c r="Z476" s="385" t="str">
        <f t="shared" si="500"/>
        <v xml:space="preserve"> </v>
      </c>
      <c r="AA476" s="385" t="str">
        <f t="shared" si="501"/>
        <v>W</v>
      </c>
      <c r="AB476" s="385" t="str">
        <f t="shared" si="502"/>
        <v xml:space="preserve"> </v>
      </c>
      <c r="AC476" s="385">
        <f t="shared" si="503"/>
        <v>1</v>
      </c>
      <c r="AD476" s="382">
        <f t="shared" si="504"/>
        <v>0</v>
      </c>
      <c r="AE476" s="381">
        <f t="shared" si="505"/>
        <v>12</v>
      </c>
      <c r="AF476" s="382">
        <f t="shared" si="506"/>
        <v>0</v>
      </c>
      <c r="AG476" s="310"/>
      <c r="AH476" s="338" t="str">
        <f t="shared" ref="AH476" si="589">IF($B476=0,0,IF($B476&lt;=18,"L","H"))</f>
        <v>L</v>
      </c>
      <c r="AJ476" s="380" t="str">
        <f t="shared" si="508"/>
        <v xml:space="preserve"> </v>
      </c>
      <c r="AK476" s="380" t="str">
        <f t="shared" si="509"/>
        <v>W</v>
      </c>
      <c r="AL476" s="380" t="str">
        <f t="shared" si="510"/>
        <v xml:space="preserve"> </v>
      </c>
      <c r="AM476" s="380">
        <f t="shared" si="511"/>
        <v>17</v>
      </c>
      <c r="AN476" s="378">
        <f t="shared" si="512"/>
        <v>0</v>
      </c>
      <c r="AO476" s="377">
        <f t="shared" si="513"/>
        <v>36</v>
      </c>
      <c r="AP476" s="378">
        <f t="shared" si="514"/>
        <v>-31</v>
      </c>
      <c r="AQ476" s="306"/>
      <c r="AR476" s="306"/>
    </row>
    <row r="477" spans="1:44">
      <c r="A477" s="327">
        <f t="shared" si="557"/>
        <v>467</v>
      </c>
      <c r="B477" s="328">
        <f>Data!B477</f>
        <v>16</v>
      </c>
      <c r="D477" s="334">
        <f t="shared" ref="D477" si="590">IF(AND(B477&gt;0,B477&lt;=12),1,IF(AND(B477&gt;12,B477&lt;=24),2,IF(AND(B477&gt;24,B477&lt;=36),3,0)))</f>
        <v>2</v>
      </c>
      <c r="E477" s="370"/>
      <c r="F477" s="372" t="str">
        <f t="shared" si="484"/>
        <v xml:space="preserve"> </v>
      </c>
      <c r="G477" s="372" t="str">
        <f t="shared" si="485"/>
        <v xml:space="preserve"> </v>
      </c>
      <c r="H477" s="372" t="str">
        <f t="shared" si="486"/>
        <v xml:space="preserve"> </v>
      </c>
      <c r="I477" s="372">
        <f t="shared" si="487"/>
        <v>1</v>
      </c>
      <c r="J477" s="371">
        <f t="shared" si="488"/>
        <v>0</v>
      </c>
      <c r="K477" s="370">
        <f t="shared" si="489"/>
        <v>0</v>
      </c>
      <c r="L477" s="371">
        <f t="shared" si="490"/>
        <v>-111</v>
      </c>
      <c r="M477" s="310"/>
      <c r="N477" s="341">
        <f t="shared" si="491"/>
        <v>2</v>
      </c>
      <c r="P477" s="376" t="str">
        <f t="shared" si="492"/>
        <v xml:space="preserve"> </v>
      </c>
      <c r="Q477" s="376" t="str">
        <f t="shared" si="493"/>
        <v>W</v>
      </c>
      <c r="R477" s="376" t="str">
        <f t="shared" si="494"/>
        <v xml:space="preserve"> </v>
      </c>
      <c r="S477" s="376">
        <f t="shared" si="495"/>
        <v>1</v>
      </c>
      <c r="T477" s="374">
        <f t="shared" si="496"/>
        <v>0</v>
      </c>
      <c r="U477" s="373">
        <f t="shared" si="497"/>
        <v>12</v>
      </c>
      <c r="V477" s="374">
        <f t="shared" si="498"/>
        <v>49</v>
      </c>
      <c r="W477" s="310"/>
      <c r="X477" s="345" t="str">
        <f t="shared" si="499"/>
        <v>A</v>
      </c>
      <c r="Z477" s="385" t="str">
        <f t="shared" si="500"/>
        <v>T</v>
      </c>
      <c r="AA477" s="385" t="str">
        <f t="shared" si="501"/>
        <v xml:space="preserve"> </v>
      </c>
      <c r="AB477" s="385" t="str">
        <f t="shared" si="502"/>
        <v>A</v>
      </c>
      <c r="AC477" s="385">
        <f t="shared" si="503"/>
        <v>1</v>
      </c>
      <c r="AD477" s="382">
        <f t="shared" si="504"/>
        <v>1</v>
      </c>
      <c r="AE477" s="381">
        <f t="shared" si="505"/>
        <v>0</v>
      </c>
      <c r="AF477" s="382">
        <f t="shared" si="506"/>
        <v>-1</v>
      </c>
      <c r="AG477" s="310"/>
      <c r="AH477" s="338" t="str">
        <f t="shared" ref="AH477" si="591">IF($B477=0,0,IF(ISEVEN($B477),"E","O"))</f>
        <v>E</v>
      </c>
      <c r="AJ477" s="380" t="str">
        <f t="shared" si="508"/>
        <v>T</v>
      </c>
      <c r="AK477" s="380" t="str">
        <f t="shared" si="509"/>
        <v xml:space="preserve"> </v>
      </c>
      <c r="AL477" s="380" t="str">
        <f t="shared" si="510"/>
        <v>R</v>
      </c>
      <c r="AM477" s="380">
        <f t="shared" si="511"/>
        <v>17</v>
      </c>
      <c r="AN477" s="378">
        <f t="shared" si="512"/>
        <v>17</v>
      </c>
      <c r="AO477" s="377">
        <f t="shared" si="513"/>
        <v>0</v>
      </c>
      <c r="AP477" s="378">
        <f t="shared" si="514"/>
        <v>-48</v>
      </c>
      <c r="AQ477" s="306"/>
      <c r="AR477" s="306"/>
    </row>
    <row r="478" spans="1:44">
      <c r="A478" s="327">
        <f t="shared" si="557"/>
        <v>468</v>
      </c>
      <c r="B478" s="328">
        <f>Data!B478</f>
        <v>34</v>
      </c>
      <c r="D478" s="334" t="str">
        <f t="shared" ref="D478" si="592">IF(B478=0,0,IF(MOD(B478,3)=1,"A",IF(MOD(B478,3)=2,"B","C")))</f>
        <v>A</v>
      </c>
      <c r="E478" s="370"/>
      <c r="F478" s="372" t="str">
        <f t="shared" si="484"/>
        <v xml:space="preserve"> </v>
      </c>
      <c r="G478" s="372" t="str">
        <f t="shared" si="485"/>
        <v xml:space="preserve"> </v>
      </c>
      <c r="H478" s="372" t="str">
        <f t="shared" si="486"/>
        <v xml:space="preserve"> </v>
      </c>
      <c r="I478" s="372">
        <f t="shared" si="487"/>
        <v>1</v>
      </c>
      <c r="J478" s="371">
        <f t="shared" si="488"/>
        <v>0</v>
      </c>
      <c r="K478" s="370">
        <f t="shared" si="489"/>
        <v>0</v>
      </c>
      <c r="L478" s="371">
        <f t="shared" si="490"/>
        <v>-111</v>
      </c>
      <c r="M478" s="310"/>
      <c r="N478" s="341">
        <f t="shared" si="491"/>
        <v>3</v>
      </c>
      <c r="P478" s="376" t="str">
        <f t="shared" si="492"/>
        <v>T</v>
      </c>
      <c r="Q478" s="376" t="str">
        <f t="shared" si="493"/>
        <v xml:space="preserve"> </v>
      </c>
      <c r="R478" s="376">
        <f t="shared" si="494"/>
        <v>3</v>
      </c>
      <c r="S478" s="376">
        <f t="shared" si="495"/>
        <v>1</v>
      </c>
      <c r="T478" s="374">
        <f t="shared" si="496"/>
        <v>1</v>
      </c>
      <c r="U478" s="373">
        <f t="shared" si="497"/>
        <v>0</v>
      </c>
      <c r="V478" s="374">
        <f t="shared" si="498"/>
        <v>48</v>
      </c>
      <c r="W478" s="310"/>
      <c r="X478" s="345" t="str">
        <f t="shared" si="499"/>
        <v>A</v>
      </c>
      <c r="Z478" s="385" t="str">
        <f t="shared" si="500"/>
        <v xml:space="preserve"> </v>
      </c>
      <c r="AA478" s="385" t="str">
        <f t="shared" si="501"/>
        <v>W</v>
      </c>
      <c r="AB478" s="385" t="str">
        <f t="shared" si="502"/>
        <v xml:space="preserve"> </v>
      </c>
      <c r="AC478" s="385">
        <f t="shared" si="503"/>
        <v>1</v>
      </c>
      <c r="AD478" s="382">
        <f t="shared" si="504"/>
        <v>0</v>
      </c>
      <c r="AE478" s="381">
        <f t="shared" si="505"/>
        <v>3</v>
      </c>
      <c r="AF478" s="382">
        <f t="shared" si="506"/>
        <v>2</v>
      </c>
      <c r="AG478" s="310"/>
      <c r="AH478" s="338" t="str">
        <f t="shared" ref="AH478" si="593">IF($B478=0,0,INDEX($AS$12:$AT$47,$B478,2))</f>
        <v>R</v>
      </c>
      <c r="AJ478" s="380" t="str">
        <f t="shared" si="508"/>
        <v xml:space="preserve"> </v>
      </c>
      <c r="AK478" s="380" t="str">
        <f t="shared" si="509"/>
        <v>W</v>
      </c>
      <c r="AL478" s="380" t="str">
        <f t="shared" si="510"/>
        <v xml:space="preserve"> </v>
      </c>
      <c r="AM478" s="380">
        <f t="shared" si="511"/>
        <v>16</v>
      </c>
      <c r="AN478" s="378">
        <f t="shared" si="512"/>
        <v>0</v>
      </c>
      <c r="AO478" s="377">
        <f t="shared" si="513"/>
        <v>34</v>
      </c>
      <c r="AP478" s="378">
        <f t="shared" si="514"/>
        <v>-14</v>
      </c>
      <c r="AQ478" s="306"/>
      <c r="AR478" s="306"/>
    </row>
    <row r="479" spans="1:44">
      <c r="A479" s="327">
        <f t="shared" si="557"/>
        <v>469</v>
      </c>
      <c r="B479" s="328">
        <f>Data!B479</f>
        <v>27</v>
      </c>
      <c r="D479" s="334">
        <f t="shared" ref="D479" si="594">IF(AND(B479&gt;0,B479&lt;=12),1,IF(AND(B479&gt;12,B479&lt;=24),2,IF(AND(B479&gt;24,B479&lt;=36),3,0)))</f>
        <v>3</v>
      </c>
      <c r="E479" s="370"/>
      <c r="F479" s="372" t="str">
        <f t="shared" si="484"/>
        <v xml:space="preserve"> </v>
      </c>
      <c r="G479" s="372" t="str">
        <f t="shared" si="485"/>
        <v xml:space="preserve"> </v>
      </c>
      <c r="H479" s="372" t="str">
        <f t="shared" si="486"/>
        <v xml:space="preserve"> </v>
      </c>
      <c r="I479" s="372">
        <f t="shared" si="487"/>
        <v>1</v>
      </c>
      <c r="J479" s="371">
        <f t="shared" si="488"/>
        <v>0</v>
      </c>
      <c r="K479" s="370">
        <f t="shared" si="489"/>
        <v>0</v>
      </c>
      <c r="L479" s="371">
        <f t="shared" si="490"/>
        <v>-111</v>
      </c>
      <c r="M479" s="310"/>
      <c r="N479" s="341">
        <f t="shared" si="491"/>
        <v>3</v>
      </c>
      <c r="P479" s="376" t="str">
        <f t="shared" si="492"/>
        <v xml:space="preserve"> </v>
      </c>
      <c r="Q479" s="376" t="str">
        <f t="shared" si="493"/>
        <v>W</v>
      </c>
      <c r="R479" s="376" t="str">
        <f t="shared" si="494"/>
        <v xml:space="preserve"> </v>
      </c>
      <c r="S479" s="376">
        <f t="shared" si="495"/>
        <v>1</v>
      </c>
      <c r="T479" s="374">
        <f t="shared" si="496"/>
        <v>0</v>
      </c>
      <c r="U479" s="373">
        <f t="shared" si="497"/>
        <v>3</v>
      </c>
      <c r="V479" s="374">
        <f t="shared" si="498"/>
        <v>51</v>
      </c>
      <c r="W479" s="310"/>
      <c r="X479" s="345" t="str">
        <f t="shared" si="499"/>
        <v>C</v>
      </c>
      <c r="Z479" s="385" t="str">
        <f t="shared" si="500"/>
        <v>T</v>
      </c>
      <c r="AA479" s="385" t="str">
        <f t="shared" si="501"/>
        <v xml:space="preserve"> </v>
      </c>
      <c r="AB479" s="385" t="str">
        <f t="shared" si="502"/>
        <v>C</v>
      </c>
      <c r="AC479" s="385">
        <f t="shared" si="503"/>
        <v>1</v>
      </c>
      <c r="AD479" s="382">
        <f t="shared" si="504"/>
        <v>1</v>
      </c>
      <c r="AE479" s="381">
        <f t="shared" si="505"/>
        <v>0</v>
      </c>
      <c r="AF479" s="382">
        <f t="shared" si="506"/>
        <v>1</v>
      </c>
      <c r="AG479" s="310"/>
      <c r="AH479" s="338" t="str">
        <f t="shared" ref="AH479" si="595">IF($B479=0,0,IF($B479&lt;=18,"L","H"))</f>
        <v>H</v>
      </c>
      <c r="AJ479" s="380" t="str">
        <f t="shared" si="508"/>
        <v xml:space="preserve"> </v>
      </c>
      <c r="AK479" s="380" t="str">
        <f t="shared" si="509"/>
        <v xml:space="preserve"> </v>
      </c>
      <c r="AL479" s="380" t="str">
        <f t="shared" si="510"/>
        <v xml:space="preserve"> </v>
      </c>
      <c r="AM479" s="380">
        <f t="shared" si="511"/>
        <v>16</v>
      </c>
      <c r="AN479" s="378">
        <f t="shared" si="512"/>
        <v>0</v>
      </c>
      <c r="AO479" s="377">
        <f t="shared" si="513"/>
        <v>0</v>
      </c>
      <c r="AP479" s="378">
        <f t="shared" si="514"/>
        <v>-14</v>
      </c>
      <c r="AQ479" s="306"/>
      <c r="AR479" s="306"/>
    </row>
    <row r="480" spans="1:44">
      <c r="A480" s="327">
        <f t="shared" si="557"/>
        <v>470</v>
      </c>
      <c r="B480" s="328">
        <f>Data!B480</f>
        <v>35</v>
      </c>
      <c r="D480" s="334" t="str">
        <f t="shared" ref="D480" si="596">IF(B480=0,0,IF(MOD(B480,3)=1,"A",IF(MOD(B480,3)=2,"B","C")))</f>
        <v>B</v>
      </c>
      <c r="E480" s="370"/>
      <c r="F480" s="372" t="str">
        <f t="shared" si="484"/>
        <v>T</v>
      </c>
      <c r="G480" s="372" t="str">
        <f t="shared" si="485"/>
        <v xml:space="preserve"> </v>
      </c>
      <c r="H480" s="372">
        <f t="shared" si="486"/>
        <v>1</v>
      </c>
      <c r="I480" s="372">
        <f t="shared" si="487"/>
        <v>1</v>
      </c>
      <c r="J480" s="371">
        <f t="shared" si="488"/>
        <v>1</v>
      </c>
      <c r="K480" s="370">
        <f t="shared" si="489"/>
        <v>0</v>
      </c>
      <c r="L480" s="371">
        <f t="shared" si="490"/>
        <v>-112</v>
      </c>
      <c r="M480" s="310"/>
      <c r="N480" s="341">
        <f t="shared" si="491"/>
        <v>3</v>
      </c>
      <c r="P480" s="376" t="str">
        <f t="shared" si="492"/>
        <v>T</v>
      </c>
      <c r="Q480" s="376" t="str">
        <f t="shared" si="493"/>
        <v xml:space="preserve"> </v>
      </c>
      <c r="R480" s="376">
        <f t="shared" si="494"/>
        <v>1</v>
      </c>
      <c r="S480" s="376">
        <f t="shared" si="495"/>
        <v>1</v>
      </c>
      <c r="T480" s="374">
        <f t="shared" si="496"/>
        <v>1</v>
      </c>
      <c r="U480" s="373">
        <f t="shared" si="497"/>
        <v>0</v>
      </c>
      <c r="V480" s="374">
        <f t="shared" si="498"/>
        <v>50</v>
      </c>
      <c r="W480" s="310"/>
      <c r="X480" s="345" t="str">
        <f t="shared" si="499"/>
        <v>B</v>
      </c>
      <c r="Z480" s="385" t="str">
        <f t="shared" si="500"/>
        <v xml:space="preserve"> </v>
      </c>
      <c r="AA480" s="385" t="str">
        <f t="shared" si="501"/>
        <v>L</v>
      </c>
      <c r="AB480" s="385" t="str">
        <f t="shared" si="502"/>
        <v>A</v>
      </c>
      <c r="AC480" s="385">
        <f t="shared" si="503"/>
        <v>2</v>
      </c>
      <c r="AD480" s="382">
        <f t="shared" si="504"/>
        <v>2</v>
      </c>
      <c r="AE480" s="381">
        <f t="shared" si="505"/>
        <v>0</v>
      </c>
      <c r="AF480" s="382">
        <f t="shared" si="506"/>
        <v>-1</v>
      </c>
      <c r="AG480" s="310"/>
      <c r="AH480" s="338" t="str">
        <f t="shared" ref="AH480" si="597">IF($B480=0,0,IF(ISEVEN($B480),"E","O"))</f>
        <v>O</v>
      </c>
      <c r="AJ480" s="380" t="str">
        <f t="shared" si="508"/>
        <v>T</v>
      </c>
      <c r="AK480" s="380" t="str">
        <f t="shared" si="509"/>
        <v xml:space="preserve"> </v>
      </c>
      <c r="AL480" s="380" t="str">
        <f t="shared" si="510"/>
        <v>B</v>
      </c>
      <c r="AM480" s="380">
        <f t="shared" si="511"/>
        <v>16</v>
      </c>
      <c r="AN480" s="378">
        <f t="shared" si="512"/>
        <v>16</v>
      </c>
      <c r="AO480" s="377">
        <f t="shared" si="513"/>
        <v>0</v>
      </c>
      <c r="AP480" s="378">
        <f t="shared" si="514"/>
        <v>-30</v>
      </c>
      <c r="AQ480" s="306"/>
      <c r="AR480" s="306"/>
    </row>
    <row r="481" spans="1:44">
      <c r="A481" s="327">
        <f t="shared" si="557"/>
        <v>471</v>
      </c>
      <c r="B481" s="328">
        <f>Data!B481</f>
        <v>28</v>
      </c>
      <c r="D481" s="334">
        <f t="shared" ref="D481" si="598">IF(AND(B481&gt;0,B481&lt;=12),1,IF(AND(B481&gt;12,B481&lt;=24),2,IF(AND(B481&gt;24,B481&lt;=36),3,0)))</f>
        <v>3</v>
      </c>
      <c r="E481" s="370"/>
      <c r="F481" s="372" t="str">
        <f t="shared" si="484"/>
        <v xml:space="preserve"> </v>
      </c>
      <c r="G481" s="372" t="str">
        <f t="shared" si="485"/>
        <v>L</v>
      </c>
      <c r="H481" s="372" t="str">
        <f t="shared" si="486"/>
        <v>C</v>
      </c>
      <c r="I481" s="372">
        <f t="shared" si="487"/>
        <v>2</v>
      </c>
      <c r="J481" s="371">
        <f t="shared" si="488"/>
        <v>2</v>
      </c>
      <c r="K481" s="370">
        <f t="shared" si="489"/>
        <v>0</v>
      </c>
      <c r="L481" s="371">
        <f t="shared" si="490"/>
        <v>-114</v>
      </c>
      <c r="M481" s="310"/>
      <c r="N481" s="341">
        <f t="shared" si="491"/>
        <v>3</v>
      </c>
      <c r="P481" s="376" t="str">
        <f t="shared" si="492"/>
        <v xml:space="preserve"> </v>
      </c>
      <c r="Q481" s="376" t="str">
        <f t="shared" si="493"/>
        <v>L</v>
      </c>
      <c r="R481" s="376">
        <f t="shared" si="494"/>
        <v>1</v>
      </c>
      <c r="S481" s="376">
        <f t="shared" si="495"/>
        <v>2</v>
      </c>
      <c r="T481" s="374">
        <f t="shared" si="496"/>
        <v>2</v>
      </c>
      <c r="U481" s="373">
        <f t="shared" si="497"/>
        <v>0</v>
      </c>
      <c r="V481" s="374">
        <f t="shared" si="498"/>
        <v>48</v>
      </c>
      <c r="W481" s="310"/>
      <c r="X481" s="345" t="str">
        <f t="shared" si="499"/>
        <v>A</v>
      </c>
      <c r="Z481" s="385" t="str">
        <f t="shared" si="500"/>
        <v xml:space="preserve"> </v>
      </c>
      <c r="AA481" s="385" t="str">
        <f t="shared" si="501"/>
        <v>W</v>
      </c>
      <c r="AB481" s="385" t="str">
        <f t="shared" si="502"/>
        <v xml:space="preserve"> </v>
      </c>
      <c r="AC481" s="385">
        <f t="shared" si="503"/>
        <v>1</v>
      </c>
      <c r="AD481" s="382">
        <f t="shared" si="504"/>
        <v>0</v>
      </c>
      <c r="AE481" s="381">
        <f t="shared" si="505"/>
        <v>6</v>
      </c>
      <c r="AF481" s="382">
        <f t="shared" si="506"/>
        <v>5</v>
      </c>
      <c r="AG481" s="310"/>
      <c r="AH481" s="338" t="str">
        <f t="shared" ref="AH481" si="599">IF($B481=0,0,INDEX($AS$12:$AT$47,$B481,2))</f>
        <v>B</v>
      </c>
      <c r="AJ481" s="380" t="str">
        <f t="shared" si="508"/>
        <v xml:space="preserve"> </v>
      </c>
      <c r="AK481" s="380" t="str">
        <f t="shared" si="509"/>
        <v>W</v>
      </c>
      <c r="AL481" s="380" t="str">
        <f t="shared" si="510"/>
        <v xml:space="preserve"> </v>
      </c>
      <c r="AM481" s="380">
        <f t="shared" si="511"/>
        <v>15</v>
      </c>
      <c r="AN481" s="378">
        <f t="shared" si="512"/>
        <v>0</v>
      </c>
      <c r="AO481" s="377">
        <f t="shared" si="513"/>
        <v>32</v>
      </c>
      <c r="AP481" s="378">
        <f t="shared" si="514"/>
        <v>2</v>
      </c>
      <c r="AQ481" s="306"/>
      <c r="AR481" s="306"/>
    </row>
    <row r="482" spans="1:44">
      <c r="A482" s="327">
        <f t="shared" si="557"/>
        <v>472</v>
      </c>
      <c r="B482" s="328">
        <f>Data!B482</f>
        <v>36</v>
      </c>
      <c r="D482" s="334" t="str">
        <f t="shared" ref="D482" si="600">IF(B482=0,0,IF(MOD(B482,3)=1,"A",IF(MOD(B482,3)=2,"B","C")))</f>
        <v>C</v>
      </c>
      <c r="E482" s="370"/>
      <c r="F482" s="372" t="str">
        <f t="shared" si="484"/>
        <v xml:space="preserve"> </v>
      </c>
      <c r="G482" s="372" t="str">
        <f t="shared" si="485"/>
        <v>W</v>
      </c>
      <c r="H482" s="372" t="str">
        <f t="shared" si="486"/>
        <v xml:space="preserve"> </v>
      </c>
      <c r="I482" s="372">
        <f t="shared" si="487"/>
        <v>1</v>
      </c>
      <c r="J482" s="371">
        <f t="shared" si="488"/>
        <v>0</v>
      </c>
      <c r="K482" s="370">
        <f t="shared" si="489"/>
        <v>6</v>
      </c>
      <c r="L482" s="371">
        <f t="shared" si="490"/>
        <v>-108</v>
      </c>
      <c r="M482" s="310"/>
      <c r="N482" s="341">
        <f t="shared" si="491"/>
        <v>3</v>
      </c>
      <c r="P482" s="376" t="str">
        <f t="shared" si="492"/>
        <v xml:space="preserve"> </v>
      </c>
      <c r="Q482" s="376" t="str">
        <f t="shared" si="493"/>
        <v>L</v>
      </c>
      <c r="R482" s="376">
        <f t="shared" si="494"/>
        <v>2</v>
      </c>
      <c r="S482" s="376">
        <f t="shared" si="495"/>
        <v>3</v>
      </c>
      <c r="T482" s="374">
        <f t="shared" si="496"/>
        <v>3</v>
      </c>
      <c r="U482" s="373">
        <f t="shared" si="497"/>
        <v>0</v>
      </c>
      <c r="V482" s="374">
        <f t="shared" si="498"/>
        <v>45</v>
      </c>
      <c r="W482" s="310"/>
      <c r="X482" s="345" t="str">
        <f t="shared" si="499"/>
        <v>C</v>
      </c>
      <c r="Z482" s="385" t="str">
        <f t="shared" si="500"/>
        <v xml:space="preserve"> </v>
      </c>
      <c r="AA482" s="385" t="str">
        <f t="shared" si="501"/>
        <v xml:space="preserve"> </v>
      </c>
      <c r="AB482" s="385" t="str">
        <f t="shared" si="502"/>
        <v xml:space="preserve"> </v>
      </c>
      <c r="AC482" s="385">
        <f t="shared" si="503"/>
        <v>1</v>
      </c>
      <c r="AD482" s="382">
        <f t="shared" si="504"/>
        <v>0</v>
      </c>
      <c r="AE482" s="381">
        <f t="shared" si="505"/>
        <v>0</v>
      </c>
      <c r="AF482" s="382">
        <f t="shared" si="506"/>
        <v>5</v>
      </c>
      <c r="AG482" s="310"/>
      <c r="AH482" s="338" t="str">
        <f t="shared" ref="AH482" si="601">IF($B482=0,0,IF($B482&lt;=18,"L","H"))</f>
        <v>H</v>
      </c>
      <c r="AJ482" s="380" t="str">
        <f t="shared" si="508"/>
        <v>T</v>
      </c>
      <c r="AK482" s="380" t="str">
        <f t="shared" si="509"/>
        <v xml:space="preserve"> </v>
      </c>
      <c r="AL482" s="380" t="str">
        <f t="shared" si="510"/>
        <v>E</v>
      </c>
      <c r="AM482" s="380">
        <f t="shared" si="511"/>
        <v>15</v>
      </c>
      <c r="AN482" s="378">
        <f t="shared" si="512"/>
        <v>15</v>
      </c>
      <c r="AO482" s="377">
        <f t="shared" si="513"/>
        <v>0</v>
      </c>
      <c r="AP482" s="378">
        <f t="shared" si="514"/>
        <v>-13</v>
      </c>
      <c r="AQ482" s="306"/>
      <c r="AR482" s="306"/>
    </row>
    <row r="483" spans="1:44">
      <c r="A483" s="327">
        <f t="shared" si="557"/>
        <v>473</v>
      </c>
      <c r="B483" s="328">
        <f>Data!B483</f>
        <v>25</v>
      </c>
      <c r="D483" s="334">
        <f t="shared" ref="D483" si="602">IF(AND(B483&gt;0,B483&lt;=12),1,IF(AND(B483&gt;12,B483&lt;=24),2,IF(AND(B483&gt;24,B483&lt;=36),3,0)))</f>
        <v>3</v>
      </c>
      <c r="E483" s="370"/>
      <c r="F483" s="372" t="str">
        <f t="shared" si="484"/>
        <v>T</v>
      </c>
      <c r="G483" s="372" t="str">
        <f t="shared" si="485"/>
        <v xml:space="preserve"> </v>
      </c>
      <c r="H483" s="372" t="str">
        <f t="shared" si="486"/>
        <v>A</v>
      </c>
      <c r="I483" s="372">
        <f t="shared" si="487"/>
        <v>1</v>
      </c>
      <c r="J483" s="371">
        <f t="shared" si="488"/>
        <v>1</v>
      </c>
      <c r="K483" s="370">
        <f t="shared" si="489"/>
        <v>0</v>
      </c>
      <c r="L483" s="371">
        <f t="shared" si="490"/>
        <v>-109</v>
      </c>
      <c r="M483" s="310"/>
      <c r="N483" s="341">
        <f t="shared" si="491"/>
        <v>3</v>
      </c>
      <c r="P483" s="376" t="str">
        <f t="shared" si="492"/>
        <v xml:space="preserve"> </v>
      </c>
      <c r="Q483" s="376" t="str">
        <f t="shared" si="493"/>
        <v>L</v>
      </c>
      <c r="R483" s="376">
        <f t="shared" si="494"/>
        <v>3</v>
      </c>
      <c r="S483" s="376">
        <f t="shared" si="495"/>
        <v>4</v>
      </c>
      <c r="T483" s="374">
        <f t="shared" si="496"/>
        <v>4</v>
      </c>
      <c r="U483" s="373">
        <f t="shared" si="497"/>
        <v>0</v>
      </c>
      <c r="V483" s="374">
        <f t="shared" si="498"/>
        <v>41</v>
      </c>
      <c r="W483" s="310"/>
      <c r="X483" s="345" t="str">
        <f t="shared" si="499"/>
        <v>A</v>
      </c>
      <c r="Z483" s="385" t="str">
        <f t="shared" si="500"/>
        <v xml:space="preserve"> </v>
      </c>
      <c r="AA483" s="385" t="str">
        <f t="shared" si="501"/>
        <v xml:space="preserve"> </v>
      </c>
      <c r="AB483" s="385" t="str">
        <f t="shared" si="502"/>
        <v xml:space="preserve"> </v>
      </c>
      <c r="AC483" s="385">
        <f t="shared" si="503"/>
        <v>1</v>
      </c>
      <c r="AD483" s="382">
        <f t="shared" si="504"/>
        <v>0</v>
      </c>
      <c r="AE483" s="381">
        <f t="shared" si="505"/>
        <v>0</v>
      </c>
      <c r="AF483" s="382">
        <f t="shared" si="506"/>
        <v>5</v>
      </c>
      <c r="AG483" s="310"/>
      <c r="AH483" s="338" t="str">
        <f t="shared" ref="AH483" si="603">IF($B483=0,0,IF(ISEVEN($B483),"E","O"))</f>
        <v>O</v>
      </c>
      <c r="AJ483" s="380" t="str">
        <f t="shared" si="508"/>
        <v xml:space="preserve"> </v>
      </c>
      <c r="AK483" s="380" t="str">
        <f t="shared" si="509"/>
        <v>L</v>
      </c>
      <c r="AL483" s="380" t="str">
        <f t="shared" si="510"/>
        <v>R</v>
      </c>
      <c r="AM483" s="380">
        <f t="shared" si="511"/>
        <v>16</v>
      </c>
      <c r="AN483" s="378">
        <f t="shared" si="512"/>
        <v>16</v>
      </c>
      <c r="AO483" s="377">
        <f t="shared" si="513"/>
        <v>0</v>
      </c>
      <c r="AP483" s="378">
        <f t="shared" si="514"/>
        <v>-29</v>
      </c>
      <c r="AQ483" s="306"/>
      <c r="AR483" s="306"/>
    </row>
    <row r="484" spans="1:44">
      <c r="A484" s="327">
        <f t="shared" si="557"/>
        <v>474</v>
      </c>
      <c r="B484" s="328">
        <f>Data!B484</f>
        <v>5</v>
      </c>
      <c r="D484" s="334" t="str">
        <f t="shared" ref="D484" si="604">IF(B484=0,0,IF(MOD(B484,3)=1,"A",IF(MOD(B484,3)=2,"B","C")))</f>
        <v>B</v>
      </c>
      <c r="E484" s="370"/>
      <c r="F484" s="372" t="str">
        <f t="shared" si="484"/>
        <v xml:space="preserve"> </v>
      </c>
      <c r="G484" s="372" t="str">
        <f t="shared" si="485"/>
        <v>L</v>
      </c>
      <c r="H484" s="372">
        <f t="shared" si="486"/>
        <v>3</v>
      </c>
      <c r="I484" s="372">
        <f t="shared" si="487"/>
        <v>2</v>
      </c>
      <c r="J484" s="371">
        <f t="shared" si="488"/>
        <v>2</v>
      </c>
      <c r="K484" s="370">
        <f t="shared" si="489"/>
        <v>0</v>
      </c>
      <c r="L484" s="371">
        <f t="shared" si="490"/>
        <v>-111</v>
      </c>
      <c r="M484" s="310"/>
      <c r="N484" s="341">
        <f t="shared" si="491"/>
        <v>1</v>
      </c>
      <c r="P484" s="376" t="str">
        <f t="shared" si="492"/>
        <v xml:space="preserve"> </v>
      </c>
      <c r="Q484" s="376" t="str">
        <f t="shared" si="493"/>
        <v>L</v>
      </c>
      <c r="R484" s="376">
        <f t="shared" si="494"/>
        <v>3</v>
      </c>
      <c r="S484" s="376">
        <f t="shared" si="495"/>
        <v>5</v>
      </c>
      <c r="T484" s="374">
        <f t="shared" si="496"/>
        <v>5</v>
      </c>
      <c r="U484" s="373">
        <f t="shared" si="497"/>
        <v>0</v>
      </c>
      <c r="V484" s="374">
        <f t="shared" si="498"/>
        <v>36</v>
      </c>
      <c r="W484" s="310"/>
      <c r="X484" s="345" t="str">
        <f t="shared" si="499"/>
        <v>B</v>
      </c>
      <c r="Z484" s="385" t="str">
        <f t="shared" si="500"/>
        <v>T</v>
      </c>
      <c r="AA484" s="385" t="str">
        <f t="shared" si="501"/>
        <v xml:space="preserve"> </v>
      </c>
      <c r="AB484" s="385" t="str">
        <f t="shared" si="502"/>
        <v>C</v>
      </c>
      <c r="AC484" s="385">
        <f t="shared" si="503"/>
        <v>1</v>
      </c>
      <c r="AD484" s="382">
        <f t="shared" si="504"/>
        <v>1</v>
      </c>
      <c r="AE484" s="381">
        <f t="shared" si="505"/>
        <v>0</v>
      </c>
      <c r="AF484" s="382">
        <f t="shared" si="506"/>
        <v>4</v>
      </c>
      <c r="AG484" s="310"/>
      <c r="AH484" s="338" t="str">
        <f t="shared" ref="AH484" si="605">IF($B484=0,0,INDEX($AS$12:$AT$47,$B484,2))</f>
        <v>R</v>
      </c>
      <c r="AJ484" s="380" t="str">
        <f t="shared" si="508"/>
        <v xml:space="preserve"> </v>
      </c>
      <c r="AK484" s="380" t="str">
        <f t="shared" si="509"/>
        <v>W</v>
      </c>
      <c r="AL484" s="380" t="str">
        <f t="shared" si="510"/>
        <v xml:space="preserve"> </v>
      </c>
      <c r="AM484" s="380">
        <f t="shared" si="511"/>
        <v>15</v>
      </c>
      <c r="AN484" s="378">
        <f t="shared" si="512"/>
        <v>0</v>
      </c>
      <c r="AO484" s="377">
        <f t="shared" si="513"/>
        <v>32</v>
      </c>
      <c r="AP484" s="378">
        <f t="shared" si="514"/>
        <v>3</v>
      </c>
      <c r="AQ484" s="306"/>
      <c r="AR484" s="306"/>
    </row>
    <row r="485" spans="1:44">
      <c r="A485" s="327">
        <f t="shared" si="557"/>
        <v>475</v>
      </c>
      <c r="B485" s="328">
        <f>Data!B485</f>
        <v>21</v>
      </c>
      <c r="D485" s="334">
        <f t="shared" ref="D485" si="606">IF(AND(B485&gt;0,B485&lt;=12),1,IF(AND(B485&gt;12,B485&lt;=24),2,IF(AND(B485&gt;24,B485&lt;=36),3,0)))</f>
        <v>2</v>
      </c>
      <c r="E485" s="370"/>
      <c r="F485" s="372" t="str">
        <f t="shared" si="484"/>
        <v xml:space="preserve"> </v>
      </c>
      <c r="G485" s="372" t="str">
        <f t="shared" si="485"/>
        <v>L</v>
      </c>
      <c r="H485" s="372" t="str">
        <f t="shared" si="486"/>
        <v>B</v>
      </c>
      <c r="I485" s="372">
        <f t="shared" si="487"/>
        <v>3</v>
      </c>
      <c r="J485" s="371">
        <f t="shared" si="488"/>
        <v>3</v>
      </c>
      <c r="K485" s="370">
        <f t="shared" si="489"/>
        <v>0</v>
      </c>
      <c r="L485" s="371">
        <f t="shared" si="490"/>
        <v>-114</v>
      </c>
      <c r="M485" s="310"/>
      <c r="N485" s="341">
        <f t="shared" si="491"/>
        <v>2</v>
      </c>
      <c r="P485" s="376" t="str">
        <f t="shared" si="492"/>
        <v xml:space="preserve"> </v>
      </c>
      <c r="Q485" s="376" t="str">
        <f t="shared" si="493"/>
        <v>L</v>
      </c>
      <c r="R485" s="376">
        <f t="shared" si="494"/>
        <v>3</v>
      </c>
      <c r="S485" s="376">
        <f t="shared" si="495"/>
        <v>6</v>
      </c>
      <c r="T485" s="374">
        <f t="shared" si="496"/>
        <v>6</v>
      </c>
      <c r="U485" s="373">
        <f t="shared" si="497"/>
        <v>0</v>
      </c>
      <c r="V485" s="374">
        <f t="shared" si="498"/>
        <v>30</v>
      </c>
      <c r="W485" s="310"/>
      <c r="X485" s="345" t="str">
        <f t="shared" si="499"/>
        <v>C</v>
      </c>
      <c r="Z485" s="385" t="str">
        <f t="shared" si="500"/>
        <v xml:space="preserve"> </v>
      </c>
      <c r="AA485" s="385" t="str">
        <f t="shared" si="501"/>
        <v>W</v>
      </c>
      <c r="AB485" s="385" t="str">
        <f t="shared" si="502"/>
        <v xml:space="preserve"> </v>
      </c>
      <c r="AC485" s="385">
        <f t="shared" si="503"/>
        <v>1</v>
      </c>
      <c r="AD485" s="382">
        <f t="shared" si="504"/>
        <v>0</v>
      </c>
      <c r="AE485" s="381">
        <f t="shared" si="505"/>
        <v>3</v>
      </c>
      <c r="AF485" s="382">
        <f t="shared" si="506"/>
        <v>7</v>
      </c>
      <c r="AG485" s="310"/>
      <c r="AH485" s="338" t="str">
        <f t="shared" ref="AH485" si="607">IF($B485=0,0,IF($B485&lt;=18,"L","H"))</f>
        <v>H</v>
      </c>
      <c r="AJ485" s="380" t="str">
        <f t="shared" si="508"/>
        <v xml:space="preserve"> </v>
      </c>
      <c r="AK485" s="380" t="str">
        <f t="shared" si="509"/>
        <v xml:space="preserve"> </v>
      </c>
      <c r="AL485" s="380" t="str">
        <f t="shared" si="510"/>
        <v xml:space="preserve"> </v>
      </c>
      <c r="AM485" s="380">
        <f t="shared" si="511"/>
        <v>15</v>
      </c>
      <c r="AN485" s="378">
        <f t="shared" si="512"/>
        <v>0</v>
      </c>
      <c r="AO485" s="377">
        <f t="shared" si="513"/>
        <v>0</v>
      </c>
      <c r="AP485" s="378">
        <f t="shared" si="514"/>
        <v>3</v>
      </c>
      <c r="AQ485" s="306"/>
      <c r="AR485" s="306"/>
    </row>
    <row r="486" spans="1:44">
      <c r="A486" s="327">
        <f t="shared" si="557"/>
        <v>476</v>
      </c>
      <c r="B486" s="328">
        <f>Data!B486</f>
        <v>5</v>
      </c>
      <c r="D486" s="334" t="str">
        <f t="shared" ref="D486" si="608">IF(B486=0,0,IF(MOD(B486,3)=1,"A",IF(MOD(B486,3)=2,"B","C")))</f>
        <v>B</v>
      </c>
      <c r="E486" s="370"/>
      <c r="F486" s="372" t="str">
        <f t="shared" si="484"/>
        <v xml:space="preserve"> </v>
      </c>
      <c r="G486" s="372" t="str">
        <f t="shared" si="485"/>
        <v>W</v>
      </c>
      <c r="H486" s="372" t="str">
        <f t="shared" si="486"/>
        <v xml:space="preserve"> </v>
      </c>
      <c r="I486" s="372">
        <f t="shared" si="487"/>
        <v>1</v>
      </c>
      <c r="J486" s="371">
        <f t="shared" si="488"/>
        <v>0</v>
      </c>
      <c r="K486" s="370">
        <f t="shared" si="489"/>
        <v>9</v>
      </c>
      <c r="L486" s="371">
        <f t="shared" si="490"/>
        <v>-105</v>
      </c>
      <c r="M486" s="310"/>
      <c r="N486" s="341">
        <f t="shared" si="491"/>
        <v>1</v>
      </c>
      <c r="P486" s="376" t="str">
        <f t="shared" si="492"/>
        <v xml:space="preserve"> </v>
      </c>
      <c r="Q486" s="376" t="str">
        <f t="shared" si="493"/>
        <v>L</v>
      </c>
      <c r="R486" s="376">
        <f t="shared" si="494"/>
        <v>3</v>
      </c>
      <c r="S486" s="376">
        <f t="shared" si="495"/>
        <v>7</v>
      </c>
      <c r="T486" s="374">
        <f t="shared" si="496"/>
        <v>7</v>
      </c>
      <c r="U486" s="373">
        <f t="shared" si="497"/>
        <v>0</v>
      </c>
      <c r="V486" s="374">
        <f t="shared" si="498"/>
        <v>23</v>
      </c>
      <c r="W486" s="310"/>
      <c r="X486" s="345" t="str">
        <f t="shared" si="499"/>
        <v>B</v>
      </c>
      <c r="Z486" s="385" t="str">
        <f t="shared" si="500"/>
        <v xml:space="preserve"> </v>
      </c>
      <c r="AA486" s="385" t="str">
        <f t="shared" si="501"/>
        <v xml:space="preserve"> </v>
      </c>
      <c r="AB486" s="385" t="str">
        <f t="shared" si="502"/>
        <v xml:space="preserve"> </v>
      </c>
      <c r="AC486" s="385">
        <f t="shared" si="503"/>
        <v>1</v>
      </c>
      <c r="AD486" s="382">
        <f t="shared" si="504"/>
        <v>0</v>
      </c>
      <c r="AE486" s="381">
        <f t="shared" si="505"/>
        <v>0</v>
      </c>
      <c r="AF486" s="382">
        <f t="shared" si="506"/>
        <v>7</v>
      </c>
      <c r="AG486" s="310"/>
      <c r="AH486" s="338" t="str">
        <f t="shared" ref="AH486" si="609">IF($B486=0,0,IF(ISEVEN($B486),"E","O"))</f>
        <v>O</v>
      </c>
      <c r="AJ486" s="380" t="str">
        <f t="shared" si="508"/>
        <v xml:space="preserve"> </v>
      </c>
      <c r="AK486" s="380" t="str">
        <f t="shared" si="509"/>
        <v xml:space="preserve"> </v>
      </c>
      <c r="AL486" s="380" t="str">
        <f t="shared" si="510"/>
        <v xml:space="preserve"> </v>
      </c>
      <c r="AM486" s="380">
        <f t="shared" si="511"/>
        <v>15</v>
      </c>
      <c r="AN486" s="378">
        <f t="shared" si="512"/>
        <v>0</v>
      </c>
      <c r="AO486" s="377">
        <f t="shared" si="513"/>
        <v>0</v>
      </c>
      <c r="AP486" s="378">
        <f t="shared" si="514"/>
        <v>3</v>
      </c>
      <c r="AQ486" s="306"/>
      <c r="AR486" s="306"/>
    </row>
    <row r="487" spans="1:44">
      <c r="A487" s="327">
        <f t="shared" si="557"/>
        <v>477</v>
      </c>
      <c r="B487" s="328">
        <f>Data!B487</f>
        <v>36</v>
      </c>
      <c r="D487" s="334">
        <f t="shared" ref="D487" si="610">IF(AND(B487&gt;0,B487&lt;=12),1,IF(AND(B487&gt;12,B487&lt;=24),2,IF(AND(B487&gt;24,B487&lt;=36),3,0)))</f>
        <v>3</v>
      </c>
      <c r="E487" s="370"/>
      <c r="F487" s="372" t="str">
        <f t="shared" si="484"/>
        <v xml:space="preserve"> </v>
      </c>
      <c r="G487" s="372" t="str">
        <f t="shared" si="485"/>
        <v xml:space="preserve"> </v>
      </c>
      <c r="H487" s="372" t="str">
        <f t="shared" si="486"/>
        <v xml:space="preserve"> </v>
      </c>
      <c r="I487" s="372">
        <f t="shared" si="487"/>
        <v>1</v>
      </c>
      <c r="J487" s="371">
        <f t="shared" si="488"/>
        <v>0</v>
      </c>
      <c r="K487" s="370">
        <f t="shared" si="489"/>
        <v>0</v>
      </c>
      <c r="L487" s="371">
        <f t="shared" si="490"/>
        <v>-105</v>
      </c>
      <c r="M487" s="310"/>
      <c r="N487" s="341">
        <f t="shared" si="491"/>
        <v>3</v>
      </c>
      <c r="P487" s="376" t="str">
        <f t="shared" si="492"/>
        <v xml:space="preserve"> </v>
      </c>
      <c r="Q487" s="376" t="str">
        <f t="shared" si="493"/>
        <v>W</v>
      </c>
      <c r="R487" s="376" t="str">
        <f t="shared" si="494"/>
        <v xml:space="preserve"> </v>
      </c>
      <c r="S487" s="376">
        <f t="shared" si="495"/>
        <v>1</v>
      </c>
      <c r="T487" s="374">
        <f t="shared" si="496"/>
        <v>0</v>
      </c>
      <c r="U487" s="373">
        <f t="shared" si="497"/>
        <v>21</v>
      </c>
      <c r="V487" s="374">
        <f t="shared" si="498"/>
        <v>44</v>
      </c>
      <c r="W487" s="310"/>
      <c r="X487" s="345" t="str">
        <f t="shared" si="499"/>
        <v>C</v>
      </c>
      <c r="Z487" s="385" t="str">
        <f t="shared" si="500"/>
        <v>T</v>
      </c>
      <c r="AA487" s="385" t="str">
        <f t="shared" si="501"/>
        <v xml:space="preserve"> </v>
      </c>
      <c r="AB487" s="385" t="str">
        <f t="shared" si="502"/>
        <v>C</v>
      </c>
      <c r="AC487" s="385">
        <f t="shared" si="503"/>
        <v>1</v>
      </c>
      <c r="AD487" s="382">
        <f t="shared" si="504"/>
        <v>1</v>
      </c>
      <c r="AE487" s="381">
        <f t="shared" si="505"/>
        <v>0</v>
      </c>
      <c r="AF487" s="382">
        <f t="shared" si="506"/>
        <v>6</v>
      </c>
      <c r="AG487" s="310"/>
      <c r="AH487" s="338" t="str">
        <f t="shared" ref="AH487" si="611">IF($B487=0,0,INDEX($AS$12:$AT$47,$B487,2))</f>
        <v>R</v>
      </c>
      <c r="AJ487" s="380" t="str">
        <f t="shared" si="508"/>
        <v>T</v>
      </c>
      <c r="AK487" s="380" t="str">
        <f t="shared" si="509"/>
        <v xml:space="preserve"> </v>
      </c>
      <c r="AL487" s="380" t="str">
        <f t="shared" si="510"/>
        <v>H</v>
      </c>
      <c r="AM487" s="380">
        <f t="shared" si="511"/>
        <v>15</v>
      </c>
      <c r="AN487" s="378">
        <f t="shared" si="512"/>
        <v>15</v>
      </c>
      <c r="AO487" s="377">
        <f t="shared" si="513"/>
        <v>0</v>
      </c>
      <c r="AP487" s="378">
        <f t="shared" si="514"/>
        <v>-12</v>
      </c>
      <c r="AQ487" s="306"/>
      <c r="AR487" s="306"/>
    </row>
    <row r="488" spans="1:44">
      <c r="A488" s="327">
        <f t="shared" si="557"/>
        <v>478</v>
      </c>
      <c r="B488" s="328">
        <f>Data!B488</f>
        <v>15</v>
      </c>
      <c r="D488" s="334" t="str">
        <f t="shared" ref="D488" si="612">IF(B488=0,0,IF(MOD(B488,3)=1,"A",IF(MOD(B488,3)=2,"B","C")))</f>
        <v>C</v>
      </c>
      <c r="E488" s="370"/>
      <c r="F488" s="372" t="str">
        <f t="shared" si="484"/>
        <v xml:space="preserve"> </v>
      </c>
      <c r="G488" s="372" t="str">
        <f t="shared" si="485"/>
        <v xml:space="preserve"> </v>
      </c>
      <c r="H488" s="372" t="str">
        <f t="shared" si="486"/>
        <v xml:space="preserve"> </v>
      </c>
      <c r="I488" s="372">
        <f t="shared" si="487"/>
        <v>1</v>
      </c>
      <c r="J488" s="371">
        <f t="shared" si="488"/>
        <v>0</v>
      </c>
      <c r="K488" s="370">
        <f t="shared" si="489"/>
        <v>0</v>
      </c>
      <c r="L488" s="371">
        <f t="shared" si="490"/>
        <v>-105</v>
      </c>
      <c r="M488" s="310"/>
      <c r="N488" s="341">
        <f t="shared" si="491"/>
        <v>2</v>
      </c>
      <c r="P488" s="376" t="str">
        <f t="shared" si="492"/>
        <v>T</v>
      </c>
      <c r="Q488" s="376" t="str">
        <f t="shared" si="493"/>
        <v xml:space="preserve"> </v>
      </c>
      <c r="R488" s="376">
        <f t="shared" si="494"/>
        <v>3</v>
      </c>
      <c r="S488" s="376">
        <f t="shared" si="495"/>
        <v>1</v>
      </c>
      <c r="T488" s="374">
        <f t="shared" si="496"/>
        <v>1</v>
      </c>
      <c r="U488" s="373">
        <f t="shared" si="497"/>
        <v>0</v>
      </c>
      <c r="V488" s="374">
        <f t="shared" si="498"/>
        <v>43</v>
      </c>
      <c r="W488" s="310"/>
      <c r="X488" s="345" t="str">
        <f t="shared" si="499"/>
        <v>C</v>
      </c>
      <c r="Z488" s="385" t="str">
        <f t="shared" si="500"/>
        <v xml:space="preserve"> </v>
      </c>
      <c r="AA488" s="385" t="str">
        <f t="shared" si="501"/>
        <v>W</v>
      </c>
      <c r="AB488" s="385" t="str">
        <f t="shared" si="502"/>
        <v xml:space="preserve"> </v>
      </c>
      <c r="AC488" s="385">
        <f t="shared" si="503"/>
        <v>1</v>
      </c>
      <c r="AD488" s="382">
        <f t="shared" si="504"/>
        <v>0</v>
      </c>
      <c r="AE488" s="381">
        <f t="shared" si="505"/>
        <v>3</v>
      </c>
      <c r="AF488" s="382">
        <f t="shared" si="506"/>
        <v>9</v>
      </c>
      <c r="AG488" s="310"/>
      <c r="AH488" s="338" t="str">
        <f t="shared" ref="AH488" si="613">IF($B488=0,0,IF($B488&lt;=18,"L","H"))</f>
        <v>L</v>
      </c>
      <c r="AJ488" s="380" t="str">
        <f t="shared" si="508"/>
        <v xml:space="preserve"> </v>
      </c>
      <c r="AK488" s="380" t="str">
        <f t="shared" si="509"/>
        <v>L</v>
      </c>
      <c r="AL488" s="380" t="str">
        <f t="shared" si="510"/>
        <v>O</v>
      </c>
      <c r="AM488" s="380">
        <f t="shared" si="511"/>
        <v>16</v>
      </c>
      <c r="AN488" s="378">
        <f t="shared" si="512"/>
        <v>16</v>
      </c>
      <c r="AO488" s="377">
        <f t="shared" si="513"/>
        <v>0</v>
      </c>
      <c r="AP488" s="378">
        <f t="shared" si="514"/>
        <v>-28</v>
      </c>
      <c r="AQ488" s="306"/>
      <c r="AR488" s="306"/>
    </row>
    <row r="489" spans="1:44">
      <c r="A489" s="327">
        <f t="shared" si="557"/>
        <v>479</v>
      </c>
      <c r="B489" s="328">
        <f>Data!B489</f>
        <v>7</v>
      </c>
      <c r="D489" s="334">
        <f t="shared" ref="D489" si="614">IF(AND(B489&gt;0,B489&lt;=12),1,IF(AND(B489&gt;12,B489&lt;=24),2,IF(AND(B489&gt;24,B489&lt;=36),3,0)))</f>
        <v>1</v>
      </c>
      <c r="E489" s="370"/>
      <c r="F489" s="372" t="str">
        <f t="shared" si="484"/>
        <v>T</v>
      </c>
      <c r="G489" s="372" t="str">
        <f t="shared" si="485"/>
        <v xml:space="preserve"> </v>
      </c>
      <c r="H489" s="372" t="str">
        <f t="shared" si="486"/>
        <v>B</v>
      </c>
      <c r="I489" s="372">
        <f t="shared" si="487"/>
        <v>1</v>
      </c>
      <c r="J489" s="371">
        <f t="shared" si="488"/>
        <v>1</v>
      </c>
      <c r="K489" s="370">
        <f t="shared" si="489"/>
        <v>0</v>
      </c>
      <c r="L489" s="371">
        <f t="shared" si="490"/>
        <v>-106</v>
      </c>
      <c r="M489" s="310"/>
      <c r="N489" s="341">
        <f t="shared" si="491"/>
        <v>1</v>
      </c>
      <c r="P489" s="376" t="str">
        <f t="shared" si="492"/>
        <v xml:space="preserve"> </v>
      </c>
      <c r="Q489" s="376" t="str">
        <f t="shared" si="493"/>
        <v>L</v>
      </c>
      <c r="R489" s="376">
        <f t="shared" si="494"/>
        <v>1</v>
      </c>
      <c r="S489" s="376">
        <f t="shared" si="495"/>
        <v>2</v>
      </c>
      <c r="T489" s="374">
        <f t="shared" si="496"/>
        <v>2</v>
      </c>
      <c r="U489" s="373">
        <f t="shared" si="497"/>
        <v>0</v>
      </c>
      <c r="V489" s="374">
        <f t="shared" si="498"/>
        <v>41</v>
      </c>
      <c r="W489" s="310"/>
      <c r="X489" s="345" t="str">
        <f t="shared" si="499"/>
        <v>A</v>
      </c>
      <c r="Z489" s="385" t="str">
        <f t="shared" si="500"/>
        <v xml:space="preserve"> </v>
      </c>
      <c r="AA489" s="385" t="str">
        <f t="shared" si="501"/>
        <v xml:space="preserve"> </v>
      </c>
      <c r="AB489" s="385" t="str">
        <f t="shared" si="502"/>
        <v xml:space="preserve"> </v>
      </c>
      <c r="AC489" s="385">
        <f t="shared" si="503"/>
        <v>1</v>
      </c>
      <c r="AD489" s="382">
        <f t="shared" si="504"/>
        <v>0</v>
      </c>
      <c r="AE489" s="381">
        <f t="shared" si="505"/>
        <v>0</v>
      </c>
      <c r="AF489" s="382">
        <f t="shared" si="506"/>
        <v>9</v>
      </c>
      <c r="AG489" s="310"/>
      <c r="AH489" s="338" t="str">
        <f t="shared" ref="AH489" si="615">IF($B489=0,0,IF(ISEVEN($B489),"E","O"))</f>
        <v>O</v>
      </c>
      <c r="AJ489" s="380" t="str">
        <f t="shared" si="508"/>
        <v xml:space="preserve"> </v>
      </c>
      <c r="AK489" s="380" t="str">
        <f t="shared" si="509"/>
        <v>W</v>
      </c>
      <c r="AL489" s="380" t="str">
        <f t="shared" si="510"/>
        <v xml:space="preserve"> </v>
      </c>
      <c r="AM489" s="380">
        <f t="shared" si="511"/>
        <v>15</v>
      </c>
      <c r="AN489" s="378">
        <f t="shared" si="512"/>
        <v>0</v>
      </c>
      <c r="AO489" s="377">
        <f t="shared" si="513"/>
        <v>32</v>
      </c>
      <c r="AP489" s="378">
        <f t="shared" si="514"/>
        <v>4</v>
      </c>
      <c r="AQ489" s="306"/>
      <c r="AR489" s="306"/>
    </row>
    <row r="490" spans="1:44">
      <c r="A490" s="327">
        <f t="shared" si="557"/>
        <v>480</v>
      </c>
      <c r="B490" s="328">
        <f>Data!B490</f>
        <v>26</v>
      </c>
      <c r="D490" s="334" t="str">
        <f t="shared" ref="D490" si="616">IF(B490=0,0,IF(MOD(B490,3)=1,"A",IF(MOD(B490,3)=2,"B","C")))</f>
        <v>B</v>
      </c>
      <c r="E490" s="370"/>
      <c r="F490" s="372" t="str">
        <f t="shared" si="484"/>
        <v xml:space="preserve"> </v>
      </c>
      <c r="G490" s="372" t="str">
        <f t="shared" si="485"/>
        <v>W</v>
      </c>
      <c r="H490" s="372" t="str">
        <f t="shared" si="486"/>
        <v xml:space="preserve"> </v>
      </c>
      <c r="I490" s="372">
        <f t="shared" si="487"/>
        <v>1</v>
      </c>
      <c r="J490" s="371">
        <f t="shared" si="488"/>
        <v>0</v>
      </c>
      <c r="K490" s="370">
        <f t="shared" si="489"/>
        <v>3</v>
      </c>
      <c r="L490" s="371">
        <f t="shared" si="490"/>
        <v>-103</v>
      </c>
      <c r="M490" s="310"/>
      <c r="N490" s="341">
        <f t="shared" si="491"/>
        <v>3</v>
      </c>
      <c r="P490" s="376" t="str">
        <f t="shared" si="492"/>
        <v xml:space="preserve"> </v>
      </c>
      <c r="Q490" s="376" t="str">
        <f t="shared" si="493"/>
        <v>L</v>
      </c>
      <c r="R490" s="376">
        <f t="shared" si="494"/>
        <v>2</v>
      </c>
      <c r="S490" s="376">
        <f t="shared" si="495"/>
        <v>3</v>
      </c>
      <c r="T490" s="374">
        <f t="shared" si="496"/>
        <v>3</v>
      </c>
      <c r="U490" s="373">
        <f t="shared" si="497"/>
        <v>0</v>
      </c>
      <c r="V490" s="374">
        <f t="shared" si="498"/>
        <v>38</v>
      </c>
      <c r="W490" s="310"/>
      <c r="X490" s="345" t="str">
        <f t="shared" si="499"/>
        <v>B</v>
      </c>
      <c r="Z490" s="385" t="str">
        <f t="shared" si="500"/>
        <v xml:space="preserve"> </v>
      </c>
      <c r="AA490" s="385" t="str">
        <f t="shared" si="501"/>
        <v xml:space="preserve"> </v>
      </c>
      <c r="AB490" s="385" t="str">
        <f t="shared" si="502"/>
        <v xml:space="preserve"> </v>
      </c>
      <c r="AC490" s="385">
        <f t="shared" si="503"/>
        <v>1</v>
      </c>
      <c r="AD490" s="382">
        <f t="shared" si="504"/>
        <v>0</v>
      </c>
      <c r="AE490" s="381">
        <f t="shared" si="505"/>
        <v>0</v>
      </c>
      <c r="AF490" s="382">
        <f t="shared" si="506"/>
        <v>9</v>
      </c>
      <c r="AG490" s="310"/>
      <c r="AH490" s="338" t="str">
        <f t="shared" ref="AH490" si="617">IF($B490=0,0,INDEX($AS$12:$AT$47,$B490,2))</f>
        <v>B</v>
      </c>
      <c r="AJ490" s="380" t="str">
        <f t="shared" si="508"/>
        <v>T</v>
      </c>
      <c r="AK490" s="380" t="str">
        <f t="shared" si="509"/>
        <v xml:space="preserve"> </v>
      </c>
      <c r="AL490" s="380" t="str">
        <f t="shared" si="510"/>
        <v>H</v>
      </c>
      <c r="AM490" s="380">
        <f t="shared" si="511"/>
        <v>15</v>
      </c>
      <c r="AN490" s="378">
        <f t="shared" si="512"/>
        <v>15</v>
      </c>
      <c r="AO490" s="377">
        <f t="shared" si="513"/>
        <v>0</v>
      </c>
      <c r="AP490" s="378">
        <f t="shared" si="514"/>
        <v>-11</v>
      </c>
      <c r="AQ490" s="306"/>
      <c r="AR490" s="306"/>
    </row>
    <row r="491" spans="1:44">
      <c r="A491" s="327">
        <f t="shared" si="557"/>
        <v>481</v>
      </c>
      <c r="B491" s="328">
        <f>Data!B491</f>
        <v>5</v>
      </c>
      <c r="D491" s="334">
        <f t="shared" ref="D491" si="618">IF(AND(B491&gt;0,B491&lt;=12),1,IF(AND(B491&gt;12,B491&lt;=24),2,IF(AND(B491&gt;24,B491&lt;=36),3,0)))</f>
        <v>1</v>
      </c>
      <c r="E491" s="370"/>
      <c r="F491" s="372" t="str">
        <f t="shared" si="484"/>
        <v>T</v>
      </c>
      <c r="G491" s="372" t="str">
        <f t="shared" si="485"/>
        <v xml:space="preserve"> </v>
      </c>
      <c r="H491" s="372" t="str">
        <f t="shared" si="486"/>
        <v>B</v>
      </c>
      <c r="I491" s="372">
        <f t="shared" si="487"/>
        <v>1</v>
      </c>
      <c r="J491" s="371">
        <f t="shared" si="488"/>
        <v>1</v>
      </c>
      <c r="K491" s="370">
        <f t="shared" si="489"/>
        <v>0</v>
      </c>
      <c r="L491" s="371">
        <f t="shared" si="490"/>
        <v>-104</v>
      </c>
      <c r="M491" s="310"/>
      <c r="N491" s="341">
        <f t="shared" si="491"/>
        <v>1</v>
      </c>
      <c r="P491" s="376" t="str">
        <f t="shared" si="492"/>
        <v xml:space="preserve"> </v>
      </c>
      <c r="Q491" s="376" t="str">
        <f t="shared" si="493"/>
        <v>L</v>
      </c>
      <c r="R491" s="376">
        <f t="shared" si="494"/>
        <v>1</v>
      </c>
      <c r="S491" s="376">
        <f t="shared" si="495"/>
        <v>4</v>
      </c>
      <c r="T491" s="374">
        <f t="shared" si="496"/>
        <v>4</v>
      </c>
      <c r="U491" s="373">
        <f t="shared" si="497"/>
        <v>0</v>
      </c>
      <c r="V491" s="374">
        <f t="shared" si="498"/>
        <v>34</v>
      </c>
      <c r="W491" s="310"/>
      <c r="X491" s="345" t="str">
        <f t="shared" si="499"/>
        <v>B</v>
      </c>
      <c r="Z491" s="385" t="str">
        <f t="shared" si="500"/>
        <v>T</v>
      </c>
      <c r="AA491" s="385" t="str">
        <f t="shared" si="501"/>
        <v xml:space="preserve"> </v>
      </c>
      <c r="AB491" s="385" t="str">
        <f t="shared" si="502"/>
        <v>B</v>
      </c>
      <c r="AC491" s="385">
        <f t="shared" si="503"/>
        <v>1</v>
      </c>
      <c r="AD491" s="382">
        <f t="shared" si="504"/>
        <v>1</v>
      </c>
      <c r="AE491" s="381">
        <f t="shared" si="505"/>
        <v>0</v>
      </c>
      <c r="AF491" s="382">
        <f t="shared" si="506"/>
        <v>8</v>
      </c>
      <c r="AG491" s="310"/>
      <c r="AH491" s="338" t="str">
        <f t="shared" ref="AH491" si="619">IF($B491=0,0,IF($B491&lt;=18,"L","H"))</f>
        <v>L</v>
      </c>
      <c r="AJ491" s="380" t="str">
        <f t="shared" si="508"/>
        <v xml:space="preserve"> </v>
      </c>
      <c r="AK491" s="380" t="str">
        <f t="shared" si="509"/>
        <v>L</v>
      </c>
      <c r="AL491" s="380" t="str">
        <f t="shared" si="510"/>
        <v>O</v>
      </c>
      <c r="AM491" s="380">
        <f t="shared" si="511"/>
        <v>16</v>
      </c>
      <c r="AN491" s="378">
        <f t="shared" si="512"/>
        <v>16</v>
      </c>
      <c r="AO491" s="377">
        <f t="shared" si="513"/>
        <v>0</v>
      </c>
      <c r="AP491" s="378">
        <f t="shared" si="514"/>
        <v>-27</v>
      </c>
      <c r="AQ491" s="306"/>
      <c r="AR491" s="306"/>
    </row>
    <row r="492" spans="1:44">
      <c r="A492" s="327">
        <f t="shared" si="557"/>
        <v>482</v>
      </c>
      <c r="B492" s="328">
        <f>Data!B492</f>
        <v>19</v>
      </c>
      <c r="D492" s="334" t="str">
        <f t="shared" ref="D492" si="620">IF(B492=0,0,IF(MOD(B492,3)=1,"A",IF(MOD(B492,3)=2,"B","C")))</f>
        <v>A</v>
      </c>
      <c r="E492" s="370"/>
      <c r="F492" s="372" t="str">
        <f t="shared" si="484"/>
        <v xml:space="preserve"> </v>
      </c>
      <c r="G492" s="372" t="str">
        <f t="shared" si="485"/>
        <v>L</v>
      </c>
      <c r="H492" s="372">
        <f t="shared" si="486"/>
        <v>3</v>
      </c>
      <c r="I492" s="372">
        <f t="shared" si="487"/>
        <v>2</v>
      </c>
      <c r="J492" s="371">
        <f t="shared" si="488"/>
        <v>2</v>
      </c>
      <c r="K492" s="370">
        <f t="shared" si="489"/>
        <v>0</v>
      </c>
      <c r="L492" s="371">
        <f t="shared" si="490"/>
        <v>-106</v>
      </c>
      <c r="M492" s="310"/>
      <c r="N492" s="341">
        <f t="shared" si="491"/>
        <v>2</v>
      </c>
      <c r="P492" s="376" t="str">
        <f t="shared" si="492"/>
        <v xml:space="preserve"> </v>
      </c>
      <c r="Q492" s="376" t="str">
        <f t="shared" si="493"/>
        <v>L</v>
      </c>
      <c r="R492" s="376">
        <f t="shared" si="494"/>
        <v>3</v>
      </c>
      <c r="S492" s="376">
        <f t="shared" si="495"/>
        <v>5</v>
      </c>
      <c r="T492" s="374">
        <f t="shared" si="496"/>
        <v>5</v>
      </c>
      <c r="U492" s="373">
        <f t="shared" si="497"/>
        <v>0</v>
      </c>
      <c r="V492" s="374">
        <f t="shared" si="498"/>
        <v>29</v>
      </c>
      <c r="W492" s="310"/>
      <c r="X492" s="345" t="str">
        <f t="shared" si="499"/>
        <v>A</v>
      </c>
      <c r="Z492" s="385" t="str">
        <f t="shared" si="500"/>
        <v xml:space="preserve"> </v>
      </c>
      <c r="AA492" s="385" t="str">
        <f t="shared" si="501"/>
        <v>L</v>
      </c>
      <c r="AB492" s="385" t="str">
        <f t="shared" si="502"/>
        <v>C</v>
      </c>
      <c r="AC492" s="385">
        <f t="shared" si="503"/>
        <v>2</v>
      </c>
      <c r="AD492" s="382">
        <f t="shared" si="504"/>
        <v>2</v>
      </c>
      <c r="AE492" s="381">
        <f t="shared" si="505"/>
        <v>0</v>
      </c>
      <c r="AF492" s="382">
        <f t="shared" si="506"/>
        <v>6</v>
      </c>
      <c r="AG492" s="310"/>
      <c r="AH492" s="338" t="str">
        <f t="shared" ref="AH492" si="621">IF($B492=0,0,IF(ISEVEN($B492),"E","O"))</f>
        <v>O</v>
      </c>
      <c r="AJ492" s="380" t="str">
        <f t="shared" si="508"/>
        <v xml:space="preserve"> </v>
      </c>
      <c r="AK492" s="380" t="str">
        <f t="shared" si="509"/>
        <v>W</v>
      </c>
      <c r="AL492" s="380" t="str">
        <f t="shared" si="510"/>
        <v xml:space="preserve"> </v>
      </c>
      <c r="AM492" s="380">
        <f t="shared" si="511"/>
        <v>15</v>
      </c>
      <c r="AN492" s="378">
        <f t="shared" si="512"/>
        <v>0</v>
      </c>
      <c r="AO492" s="377">
        <f t="shared" si="513"/>
        <v>32</v>
      </c>
      <c r="AP492" s="378">
        <f t="shared" si="514"/>
        <v>5</v>
      </c>
      <c r="AQ492" s="306"/>
      <c r="AR492" s="306"/>
    </row>
    <row r="493" spans="1:44">
      <c r="A493" s="327">
        <f t="shared" si="557"/>
        <v>483</v>
      </c>
      <c r="B493" s="328">
        <f>Data!B493</f>
        <v>20</v>
      </c>
      <c r="D493" s="334">
        <f t="shared" ref="D493" si="622">IF(AND(B493&gt;0,B493&lt;=12),1,IF(AND(B493&gt;12,B493&lt;=24),2,IF(AND(B493&gt;24,B493&lt;=36),3,0)))</f>
        <v>2</v>
      </c>
      <c r="E493" s="370"/>
      <c r="F493" s="372" t="str">
        <f t="shared" si="484"/>
        <v xml:space="preserve"> </v>
      </c>
      <c r="G493" s="372" t="str">
        <f t="shared" si="485"/>
        <v>L</v>
      </c>
      <c r="H493" s="372" t="str">
        <f t="shared" si="486"/>
        <v>C</v>
      </c>
      <c r="I493" s="372">
        <f t="shared" si="487"/>
        <v>3</v>
      </c>
      <c r="J493" s="371">
        <f t="shared" si="488"/>
        <v>3</v>
      </c>
      <c r="K493" s="370">
        <f t="shared" si="489"/>
        <v>0</v>
      </c>
      <c r="L493" s="371">
        <f t="shared" si="490"/>
        <v>-109</v>
      </c>
      <c r="M493" s="310"/>
      <c r="N493" s="341">
        <f t="shared" si="491"/>
        <v>2</v>
      </c>
      <c r="P493" s="376" t="str">
        <f t="shared" si="492"/>
        <v xml:space="preserve"> </v>
      </c>
      <c r="Q493" s="376" t="str">
        <f t="shared" si="493"/>
        <v>L</v>
      </c>
      <c r="R493" s="376">
        <f t="shared" si="494"/>
        <v>2</v>
      </c>
      <c r="S493" s="376">
        <f t="shared" si="495"/>
        <v>6</v>
      </c>
      <c r="T493" s="374">
        <f t="shared" si="496"/>
        <v>6</v>
      </c>
      <c r="U493" s="373">
        <f t="shared" si="497"/>
        <v>0</v>
      </c>
      <c r="V493" s="374">
        <f t="shared" si="498"/>
        <v>23</v>
      </c>
      <c r="W493" s="310"/>
      <c r="X493" s="345" t="str">
        <f t="shared" si="499"/>
        <v>B</v>
      </c>
      <c r="Z493" s="385" t="str">
        <f t="shared" si="500"/>
        <v xml:space="preserve"> </v>
      </c>
      <c r="AA493" s="385" t="str">
        <f t="shared" si="501"/>
        <v>L</v>
      </c>
      <c r="AB493" s="385" t="str">
        <f t="shared" si="502"/>
        <v>C</v>
      </c>
      <c r="AC493" s="385">
        <f t="shared" si="503"/>
        <v>3</v>
      </c>
      <c r="AD493" s="382">
        <f t="shared" si="504"/>
        <v>3</v>
      </c>
      <c r="AE493" s="381">
        <f t="shared" si="505"/>
        <v>0</v>
      </c>
      <c r="AF493" s="382">
        <f t="shared" si="506"/>
        <v>3</v>
      </c>
      <c r="AG493" s="310"/>
      <c r="AH493" s="338" t="str">
        <f t="shared" ref="AH493" si="623">IF($B493=0,0,INDEX($AS$12:$AT$47,$B493,2))</f>
        <v>B</v>
      </c>
      <c r="AJ493" s="380" t="str">
        <f t="shared" si="508"/>
        <v>T</v>
      </c>
      <c r="AK493" s="380" t="str">
        <f t="shared" si="509"/>
        <v xml:space="preserve"> </v>
      </c>
      <c r="AL493" s="380" t="str">
        <f t="shared" si="510"/>
        <v>L</v>
      </c>
      <c r="AM493" s="380">
        <f t="shared" si="511"/>
        <v>15</v>
      </c>
      <c r="AN493" s="378">
        <f t="shared" si="512"/>
        <v>15</v>
      </c>
      <c r="AO493" s="377">
        <f t="shared" si="513"/>
        <v>0</v>
      </c>
      <c r="AP493" s="378">
        <f t="shared" si="514"/>
        <v>-10</v>
      </c>
      <c r="AQ493" s="306"/>
      <c r="AR493" s="306"/>
    </row>
    <row r="494" spans="1:44">
      <c r="A494" s="327">
        <f t="shared" si="557"/>
        <v>484</v>
      </c>
      <c r="B494" s="328">
        <f>Data!B494</f>
        <v>10</v>
      </c>
      <c r="D494" s="334" t="str">
        <f t="shared" ref="D494" si="624">IF(B494=0,0,IF(MOD(B494,3)=1,"A",IF(MOD(B494,3)=2,"B","C")))</f>
        <v>A</v>
      </c>
      <c r="E494" s="370"/>
      <c r="F494" s="372" t="str">
        <f t="shared" si="484"/>
        <v xml:space="preserve"> </v>
      </c>
      <c r="G494" s="372" t="str">
        <f t="shared" si="485"/>
        <v>L</v>
      </c>
      <c r="H494" s="372">
        <f t="shared" si="486"/>
        <v>1</v>
      </c>
      <c r="I494" s="372">
        <f t="shared" si="487"/>
        <v>4</v>
      </c>
      <c r="J494" s="371">
        <f t="shared" si="488"/>
        <v>4</v>
      </c>
      <c r="K494" s="370">
        <f t="shared" si="489"/>
        <v>0</v>
      </c>
      <c r="L494" s="371">
        <f t="shared" si="490"/>
        <v>-113</v>
      </c>
      <c r="M494" s="310"/>
      <c r="N494" s="341">
        <f t="shared" si="491"/>
        <v>1</v>
      </c>
      <c r="P494" s="376" t="str">
        <f t="shared" si="492"/>
        <v xml:space="preserve"> </v>
      </c>
      <c r="Q494" s="376" t="str">
        <f t="shared" si="493"/>
        <v>L</v>
      </c>
      <c r="R494" s="376">
        <f t="shared" si="494"/>
        <v>1</v>
      </c>
      <c r="S494" s="376">
        <f t="shared" si="495"/>
        <v>7</v>
      </c>
      <c r="T494" s="374">
        <f t="shared" si="496"/>
        <v>7</v>
      </c>
      <c r="U494" s="373">
        <f t="shared" si="497"/>
        <v>0</v>
      </c>
      <c r="V494" s="374">
        <f t="shared" si="498"/>
        <v>16</v>
      </c>
      <c r="W494" s="310"/>
      <c r="X494" s="345" t="str">
        <f t="shared" si="499"/>
        <v>A</v>
      </c>
      <c r="Z494" s="385" t="str">
        <f t="shared" si="500"/>
        <v xml:space="preserve"> </v>
      </c>
      <c r="AA494" s="385" t="str">
        <f t="shared" si="501"/>
        <v>L</v>
      </c>
      <c r="AB494" s="385" t="str">
        <f t="shared" si="502"/>
        <v>A</v>
      </c>
      <c r="AC494" s="385">
        <f t="shared" si="503"/>
        <v>4</v>
      </c>
      <c r="AD494" s="382">
        <f t="shared" si="504"/>
        <v>4</v>
      </c>
      <c r="AE494" s="381">
        <f t="shared" si="505"/>
        <v>0</v>
      </c>
      <c r="AF494" s="382">
        <f t="shared" si="506"/>
        <v>-1</v>
      </c>
      <c r="AG494" s="310"/>
      <c r="AH494" s="338" t="str">
        <f t="shared" ref="AH494" si="625">IF($B494=0,0,IF($B494&lt;=18,"L","H"))</f>
        <v>L</v>
      </c>
      <c r="AJ494" s="380" t="str">
        <f t="shared" si="508"/>
        <v xml:space="preserve"> </v>
      </c>
      <c r="AK494" s="380" t="str">
        <f t="shared" si="509"/>
        <v>W</v>
      </c>
      <c r="AL494" s="380" t="str">
        <f t="shared" si="510"/>
        <v xml:space="preserve"> </v>
      </c>
      <c r="AM494" s="380">
        <f t="shared" si="511"/>
        <v>14</v>
      </c>
      <c r="AN494" s="378">
        <f t="shared" si="512"/>
        <v>0</v>
      </c>
      <c r="AO494" s="377">
        <f t="shared" si="513"/>
        <v>30</v>
      </c>
      <c r="AP494" s="378">
        <f t="shared" si="514"/>
        <v>20</v>
      </c>
      <c r="AQ494" s="306"/>
      <c r="AR494" s="306"/>
    </row>
    <row r="495" spans="1:44">
      <c r="A495" s="327">
        <f t="shared" si="557"/>
        <v>485</v>
      </c>
      <c r="B495" s="328">
        <f>Data!B495</f>
        <v>36</v>
      </c>
      <c r="D495" s="334">
        <f t="shared" ref="D495" si="626">IF(AND(B495&gt;0,B495&lt;=12),1,IF(AND(B495&gt;12,B495&lt;=24),2,IF(AND(B495&gt;24,B495&lt;=36),3,0)))</f>
        <v>3</v>
      </c>
      <c r="E495" s="370"/>
      <c r="F495" s="372" t="str">
        <f t="shared" si="484"/>
        <v xml:space="preserve"> </v>
      </c>
      <c r="G495" s="372" t="str">
        <f t="shared" si="485"/>
        <v>L</v>
      </c>
      <c r="H495" s="372" t="str">
        <f t="shared" si="486"/>
        <v>B</v>
      </c>
      <c r="I495" s="372">
        <f t="shared" si="487"/>
        <v>5</v>
      </c>
      <c r="J495" s="371">
        <f t="shared" si="488"/>
        <v>5</v>
      </c>
      <c r="K495" s="370">
        <f t="shared" si="489"/>
        <v>0</v>
      </c>
      <c r="L495" s="371">
        <f t="shared" si="490"/>
        <v>-118</v>
      </c>
      <c r="M495" s="310"/>
      <c r="N495" s="341">
        <f t="shared" si="491"/>
        <v>3</v>
      </c>
      <c r="P495" s="376" t="str">
        <f t="shared" si="492"/>
        <v xml:space="preserve"> </v>
      </c>
      <c r="Q495" s="376" t="str">
        <f t="shared" si="493"/>
        <v>L</v>
      </c>
      <c r="R495" s="376">
        <f t="shared" si="494"/>
        <v>3</v>
      </c>
      <c r="S495" s="376">
        <f t="shared" si="495"/>
        <v>8</v>
      </c>
      <c r="T495" s="374">
        <f t="shared" si="496"/>
        <v>8</v>
      </c>
      <c r="U495" s="373">
        <f t="shared" si="497"/>
        <v>0</v>
      </c>
      <c r="V495" s="374">
        <f t="shared" si="498"/>
        <v>8</v>
      </c>
      <c r="W495" s="310"/>
      <c r="X495" s="345" t="str">
        <f t="shared" si="499"/>
        <v>C</v>
      </c>
      <c r="Z495" s="385" t="str">
        <f t="shared" si="500"/>
        <v xml:space="preserve"> </v>
      </c>
      <c r="AA495" s="385" t="str">
        <f t="shared" si="501"/>
        <v>L</v>
      </c>
      <c r="AB495" s="385" t="str">
        <f t="shared" si="502"/>
        <v>B</v>
      </c>
      <c r="AC495" s="385">
        <f t="shared" si="503"/>
        <v>5</v>
      </c>
      <c r="AD495" s="382">
        <f t="shared" si="504"/>
        <v>5</v>
      </c>
      <c r="AE495" s="381">
        <f t="shared" si="505"/>
        <v>0</v>
      </c>
      <c r="AF495" s="382">
        <f t="shared" si="506"/>
        <v>-6</v>
      </c>
      <c r="AG495" s="310"/>
      <c r="AH495" s="338" t="str">
        <f t="shared" ref="AH495" si="627">IF($B495=0,0,IF(ISEVEN($B495),"E","O"))</f>
        <v>E</v>
      </c>
      <c r="AJ495" s="380" t="str">
        <f t="shared" si="508"/>
        <v>T</v>
      </c>
      <c r="AK495" s="380" t="str">
        <f t="shared" si="509"/>
        <v xml:space="preserve"> </v>
      </c>
      <c r="AL495" s="380" t="str">
        <f t="shared" si="510"/>
        <v>B</v>
      </c>
      <c r="AM495" s="380">
        <f t="shared" si="511"/>
        <v>14</v>
      </c>
      <c r="AN495" s="378">
        <f t="shared" si="512"/>
        <v>14</v>
      </c>
      <c r="AO495" s="377">
        <f t="shared" si="513"/>
        <v>0</v>
      </c>
      <c r="AP495" s="378">
        <f t="shared" si="514"/>
        <v>6</v>
      </c>
      <c r="AQ495" s="306"/>
      <c r="AR495" s="306"/>
    </row>
    <row r="496" spans="1:44">
      <c r="A496" s="327">
        <f t="shared" si="557"/>
        <v>486</v>
      </c>
      <c r="B496" s="328">
        <f>Data!B496</f>
        <v>28</v>
      </c>
      <c r="D496" s="334" t="str">
        <f t="shared" ref="D496" si="628">IF(B496=0,0,IF(MOD(B496,3)=1,"A",IF(MOD(B496,3)=2,"B","C")))</f>
        <v>A</v>
      </c>
      <c r="E496" s="370"/>
      <c r="F496" s="372" t="str">
        <f t="shared" si="484"/>
        <v xml:space="preserve"> </v>
      </c>
      <c r="G496" s="372" t="str">
        <f t="shared" si="485"/>
        <v>L</v>
      </c>
      <c r="H496" s="372">
        <f t="shared" si="486"/>
        <v>1</v>
      </c>
      <c r="I496" s="372">
        <f t="shared" si="487"/>
        <v>6</v>
      </c>
      <c r="J496" s="371">
        <f t="shared" si="488"/>
        <v>6</v>
      </c>
      <c r="K496" s="370">
        <f t="shared" si="489"/>
        <v>0</v>
      </c>
      <c r="L496" s="371">
        <f t="shared" si="490"/>
        <v>-124</v>
      </c>
      <c r="M496" s="310"/>
      <c r="N496" s="341">
        <f t="shared" si="491"/>
        <v>3</v>
      </c>
      <c r="P496" s="376" t="str">
        <f t="shared" si="492"/>
        <v xml:space="preserve"> </v>
      </c>
      <c r="Q496" s="376" t="str">
        <f t="shared" si="493"/>
        <v>W</v>
      </c>
      <c r="R496" s="376" t="str">
        <f t="shared" si="494"/>
        <v xml:space="preserve"> </v>
      </c>
      <c r="S496" s="376">
        <f t="shared" si="495"/>
        <v>1</v>
      </c>
      <c r="T496" s="374">
        <f t="shared" si="496"/>
        <v>0</v>
      </c>
      <c r="U496" s="373">
        <f t="shared" si="497"/>
        <v>24</v>
      </c>
      <c r="V496" s="374">
        <f t="shared" si="498"/>
        <v>32</v>
      </c>
      <c r="W496" s="310"/>
      <c r="X496" s="345" t="str">
        <f t="shared" si="499"/>
        <v>A</v>
      </c>
      <c r="Z496" s="385" t="str">
        <f t="shared" si="500"/>
        <v xml:space="preserve"> </v>
      </c>
      <c r="AA496" s="385" t="str">
        <f t="shared" si="501"/>
        <v>L</v>
      </c>
      <c r="AB496" s="385" t="str">
        <f t="shared" si="502"/>
        <v>B</v>
      </c>
      <c r="AC496" s="385">
        <f t="shared" si="503"/>
        <v>6</v>
      </c>
      <c r="AD496" s="382">
        <f t="shared" si="504"/>
        <v>6</v>
      </c>
      <c r="AE496" s="381">
        <f t="shared" si="505"/>
        <v>0</v>
      </c>
      <c r="AF496" s="382">
        <f t="shared" si="506"/>
        <v>-12</v>
      </c>
      <c r="AG496" s="310"/>
      <c r="AH496" s="338" t="str">
        <f t="shared" ref="AH496" si="629">IF($B496=0,0,INDEX($AS$12:$AT$47,$B496,2))</f>
        <v>B</v>
      </c>
      <c r="AJ496" s="380" t="str">
        <f t="shared" si="508"/>
        <v xml:space="preserve"> </v>
      </c>
      <c r="AK496" s="380" t="str">
        <f t="shared" si="509"/>
        <v>W</v>
      </c>
      <c r="AL496" s="380" t="str">
        <f t="shared" si="510"/>
        <v xml:space="preserve"> </v>
      </c>
      <c r="AM496" s="380">
        <f t="shared" si="511"/>
        <v>13</v>
      </c>
      <c r="AN496" s="378">
        <f t="shared" si="512"/>
        <v>0</v>
      </c>
      <c r="AO496" s="377">
        <f t="shared" si="513"/>
        <v>28</v>
      </c>
      <c r="AP496" s="378">
        <f t="shared" si="514"/>
        <v>34</v>
      </c>
      <c r="AQ496" s="306"/>
      <c r="AR496" s="306"/>
    </row>
    <row r="497" spans="1:44">
      <c r="A497" s="327">
        <f t="shared" si="557"/>
        <v>487</v>
      </c>
      <c r="B497" s="328">
        <f>Data!B497</f>
        <v>2</v>
      </c>
      <c r="D497" s="334">
        <f t="shared" ref="D497" si="630">IF(AND(B497&gt;0,B497&lt;=12),1,IF(AND(B497&gt;12,B497&lt;=24),2,IF(AND(B497&gt;24,B497&lt;=36),3,0)))</f>
        <v>1</v>
      </c>
      <c r="E497" s="370"/>
      <c r="F497" s="372" t="str">
        <f t="shared" si="484"/>
        <v xml:space="preserve"> </v>
      </c>
      <c r="G497" s="372" t="str">
        <f t="shared" si="485"/>
        <v>W</v>
      </c>
      <c r="H497" s="372" t="str">
        <f t="shared" si="486"/>
        <v xml:space="preserve"> </v>
      </c>
      <c r="I497" s="372">
        <f t="shared" si="487"/>
        <v>1</v>
      </c>
      <c r="J497" s="371">
        <f t="shared" si="488"/>
        <v>0</v>
      </c>
      <c r="K497" s="370">
        <f t="shared" si="489"/>
        <v>18</v>
      </c>
      <c r="L497" s="371">
        <f t="shared" si="490"/>
        <v>-106</v>
      </c>
      <c r="M497" s="310"/>
      <c r="N497" s="341">
        <f t="shared" si="491"/>
        <v>1</v>
      </c>
      <c r="P497" s="376" t="str">
        <f t="shared" si="492"/>
        <v xml:space="preserve"> </v>
      </c>
      <c r="Q497" s="376" t="str">
        <f t="shared" si="493"/>
        <v xml:space="preserve"> </v>
      </c>
      <c r="R497" s="376" t="str">
        <f t="shared" si="494"/>
        <v xml:space="preserve"> </v>
      </c>
      <c r="S497" s="376">
        <f t="shared" si="495"/>
        <v>1</v>
      </c>
      <c r="T497" s="374">
        <f t="shared" si="496"/>
        <v>0</v>
      </c>
      <c r="U497" s="373">
        <f t="shared" si="497"/>
        <v>0</v>
      </c>
      <c r="V497" s="374">
        <f t="shared" si="498"/>
        <v>32</v>
      </c>
      <c r="W497" s="310"/>
      <c r="X497" s="345" t="str">
        <f t="shared" si="499"/>
        <v>B</v>
      </c>
      <c r="Z497" s="385" t="str">
        <f t="shared" si="500"/>
        <v xml:space="preserve"> </v>
      </c>
      <c r="AA497" s="385" t="str">
        <f t="shared" si="501"/>
        <v>W</v>
      </c>
      <c r="AB497" s="385" t="str">
        <f t="shared" si="502"/>
        <v xml:space="preserve"> </v>
      </c>
      <c r="AC497" s="385">
        <f t="shared" si="503"/>
        <v>1</v>
      </c>
      <c r="AD497" s="382">
        <f t="shared" si="504"/>
        <v>0</v>
      </c>
      <c r="AE497" s="381">
        <f t="shared" si="505"/>
        <v>18</v>
      </c>
      <c r="AF497" s="382">
        <f t="shared" si="506"/>
        <v>6</v>
      </c>
      <c r="AG497" s="310"/>
      <c r="AH497" s="338" t="str">
        <f t="shared" ref="AH497" si="631">IF($B497=0,0,IF($B497&lt;=18,"L","H"))</f>
        <v>L</v>
      </c>
      <c r="AJ497" s="380" t="str">
        <f t="shared" si="508"/>
        <v xml:space="preserve"> </v>
      </c>
      <c r="AK497" s="380" t="str">
        <f t="shared" si="509"/>
        <v xml:space="preserve"> </v>
      </c>
      <c r="AL497" s="380" t="str">
        <f t="shared" si="510"/>
        <v xml:space="preserve"> </v>
      </c>
      <c r="AM497" s="380">
        <f t="shared" si="511"/>
        <v>13</v>
      </c>
      <c r="AN497" s="378">
        <f t="shared" si="512"/>
        <v>0</v>
      </c>
      <c r="AO497" s="377">
        <f t="shared" si="513"/>
        <v>0</v>
      </c>
      <c r="AP497" s="378">
        <f t="shared" si="514"/>
        <v>34</v>
      </c>
      <c r="AQ497" s="306"/>
      <c r="AR497" s="306"/>
    </row>
    <row r="498" spans="1:44">
      <c r="A498" s="327">
        <f t="shared" si="557"/>
        <v>488</v>
      </c>
      <c r="B498" s="328">
        <f>Data!B498</f>
        <v>17</v>
      </c>
      <c r="D498" s="334" t="str">
        <f t="shared" ref="D498" si="632">IF(B498=0,0,IF(MOD(B498,3)=1,"A",IF(MOD(B498,3)=2,"B","C")))</f>
        <v>B</v>
      </c>
      <c r="E498" s="370"/>
      <c r="F498" s="372" t="str">
        <f t="shared" si="484"/>
        <v>T</v>
      </c>
      <c r="G498" s="372" t="str">
        <f t="shared" si="485"/>
        <v xml:space="preserve"> </v>
      </c>
      <c r="H498" s="372">
        <f t="shared" si="486"/>
        <v>2</v>
      </c>
      <c r="I498" s="372">
        <f t="shared" si="487"/>
        <v>1</v>
      </c>
      <c r="J498" s="371">
        <f t="shared" si="488"/>
        <v>1</v>
      </c>
      <c r="K498" s="370">
        <f t="shared" si="489"/>
        <v>0</v>
      </c>
      <c r="L498" s="371">
        <f t="shared" si="490"/>
        <v>-107</v>
      </c>
      <c r="M498" s="310"/>
      <c r="N498" s="341">
        <f t="shared" si="491"/>
        <v>2</v>
      </c>
      <c r="P498" s="376" t="str">
        <f t="shared" si="492"/>
        <v xml:space="preserve"> </v>
      </c>
      <c r="Q498" s="376" t="str">
        <f t="shared" si="493"/>
        <v xml:space="preserve"> </v>
      </c>
      <c r="R498" s="376" t="str">
        <f t="shared" si="494"/>
        <v xml:space="preserve"> </v>
      </c>
      <c r="S498" s="376">
        <f t="shared" si="495"/>
        <v>1</v>
      </c>
      <c r="T498" s="374">
        <f t="shared" si="496"/>
        <v>0</v>
      </c>
      <c r="U498" s="373">
        <f t="shared" si="497"/>
        <v>0</v>
      </c>
      <c r="V498" s="374">
        <f t="shared" si="498"/>
        <v>32</v>
      </c>
      <c r="W498" s="310"/>
      <c r="X498" s="345" t="str">
        <f t="shared" si="499"/>
        <v>B</v>
      </c>
      <c r="Z498" s="385" t="str">
        <f t="shared" si="500"/>
        <v>T</v>
      </c>
      <c r="AA498" s="385" t="str">
        <f t="shared" si="501"/>
        <v xml:space="preserve"> </v>
      </c>
      <c r="AB498" s="385" t="str">
        <f t="shared" si="502"/>
        <v>B</v>
      </c>
      <c r="AC498" s="385">
        <f t="shared" si="503"/>
        <v>1</v>
      </c>
      <c r="AD498" s="382">
        <f t="shared" si="504"/>
        <v>1</v>
      </c>
      <c r="AE498" s="381">
        <f t="shared" si="505"/>
        <v>0</v>
      </c>
      <c r="AF498" s="382">
        <f t="shared" si="506"/>
        <v>5</v>
      </c>
      <c r="AG498" s="310"/>
      <c r="AH498" s="338" t="str">
        <f t="shared" ref="AH498" si="633">IF($B498=0,0,IF(ISEVEN($B498),"E","O"))</f>
        <v>O</v>
      </c>
      <c r="AJ498" s="380" t="str">
        <f t="shared" si="508"/>
        <v xml:space="preserve"> </v>
      </c>
      <c r="AK498" s="380" t="str">
        <f t="shared" si="509"/>
        <v xml:space="preserve"> </v>
      </c>
      <c r="AL498" s="380" t="str">
        <f t="shared" si="510"/>
        <v xml:space="preserve"> </v>
      </c>
      <c r="AM498" s="380">
        <f t="shared" si="511"/>
        <v>13</v>
      </c>
      <c r="AN498" s="378">
        <f t="shared" si="512"/>
        <v>0</v>
      </c>
      <c r="AO498" s="377">
        <f t="shared" si="513"/>
        <v>0</v>
      </c>
      <c r="AP498" s="378">
        <f t="shared" si="514"/>
        <v>34</v>
      </c>
      <c r="AQ498" s="306"/>
      <c r="AR498" s="306"/>
    </row>
    <row r="499" spans="1:44">
      <c r="A499" s="327">
        <f t="shared" si="557"/>
        <v>489</v>
      </c>
      <c r="B499" s="328">
        <f>Data!B499</f>
        <v>9</v>
      </c>
      <c r="D499" s="334">
        <f t="shared" ref="D499" si="634">IF(AND(B499&gt;0,B499&lt;=12),1,IF(AND(B499&gt;12,B499&lt;=24),2,IF(AND(B499&gt;24,B499&lt;=36),3,0)))</f>
        <v>1</v>
      </c>
      <c r="E499" s="370"/>
      <c r="F499" s="372" t="str">
        <f t="shared" si="484"/>
        <v xml:space="preserve"> </v>
      </c>
      <c r="G499" s="372" t="str">
        <f t="shared" si="485"/>
        <v>L</v>
      </c>
      <c r="H499" s="372" t="str">
        <f t="shared" si="486"/>
        <v>A</v>
      </c>
      <c r="I499" s="372">
        <f t="shared" si="487"/>
        <v>2</v>
      </c>
      <c r="J499" s="371">
        <f t="shared" si="488"/>
        <v>2</v>
      </c>
      <c r="K499" s="370">
        <f t="shared" si="489"/>
        <v>0</v>
      </c>
      <c r="L499" s="371">
        <f t="shared" si="490"/>
        <v>-109</v>
      </c>
      <c r="M499" s="310"/>
      <c r="N499" s="341">
        <f t="shared" si="491"/>
        <v>1</v>
      </c>
      <c r="P499" s="376" t="str">
        <f t="shared" si="492"/>
        <v>T</v>
      </c>
      <c r="Q499" s="376" t="str">
        <f t="shared" si="493"/>
        <v xml:space="preserve"> </v>
      </c>
      <c r="R499" s="376">
        <f t="shared" si="494"/>
        <v>1</v>
      </c>
      <c r="S499" s="376">
        <f t="shared" si="495"/>
        <v>1</v>
      </c>
      <c r="T499" s="374">
        <f t="shared" si="496"/>
        <v>1</v>
      </c>
      <c r="U499" s="373">
        <f t="shared" si="497"/>
        <v>0</v>
      </c>
      <c r="V499" s="374">
        <f t="shared" si="498"/>
        <v>31</v>
      </c>
      <c r="W499" s="310"/>
      <c r="X499" s="345" t="str">
        <f t="shared" si="499"/>
        <v>C</v>
      </c>
      <c r="Z499" s="385" t="str">
        <f t="shared" si="500"/>
        <v xml:space="preserve"> </v>
      </c>
      <c r="AA499" s="385" t="str">
        <f t="shared" si="501"/>
        <v>L</v>
      </c>
      <c r="AB499" s="385" t="str">
        <f t="shared" si="502"/>
        <v>A</v>
      </c>
      <c r="AC499" s="385">
        <f t="shared" si="503"/>
        <v>2</v>
      </c>
      <c r="AD499" s="382">
        <f t="shared" si="504"/>
        <v>2</v>
      </c>
      <c r="AE499" s="381">
        <f t="shared" si="505"/>
        <v>0</v>
      </c>
      <c r="AF499" s="382">
        <f t="shared" si="506"/>
        <v>3</v>
      </c>
      <c r="AG499" s="310"/>
      <c r="AH499" s="338" t="str">
        <f t="shared" ref="AH499" si="635">IF($B499=0,0,INDEX($AS$12:$AT$47,$B499,2))</f>
        <v>R</v>
      </c>
      <c r="AJ499" s="380" t="str">
        <f t="shared" si="508"/>
        <v>T</v>
      </c>
      <c r="AK499" s="380" t="str">
        <f t="shared" si="509"/>
        <v xml:space="preserve"> </v>
      </c>
      <c r="AL499" s="380" t="str">
        <f t="shared" si="510"/>
        <v>L</v>
      </c>
      <c r="AM499" s="380">
        <f t="shared" si="511"/>
        <v>13</v>
      </c>
      <c r="AN499" s="378">
        <f t="shared" si="512"/>
        <v>13</v>
      </c>
      <c r="AO499" s="377">
        <f t="shared" si="513"/>
        <v>0</v>
      </c>
      <c r="AP499" s="378">
        <f t="shared" si="514"/>
        <v>21</v>
      </c>
      <c r="AQ499" s="306"/>
      <c r="AR499" s="306"/>
    </row>
    <row r="500" spans="1:44">
      <c r="A500" s="327">
        <f t="shared" si="557"/>
        <v>490</v>
      </c>
      <c r="B500" s="328">
        <f>Data!B500</f>
        <v>9</v>
      </c>
      <c r="D500" s="334" t="str">
        <f t="shared" ref="D500" si="636">IF(B500=0,0,IF(MOD(B500,3)=1,"A",IF(MOD(B500,3)=2,"B","C")))</f>
        <v>C</v>
      </c>
      <c r="E500" s="370"/>
      <c r="F500" s="372" t="str">
        <f t="shared" si="484"/>
        <v xml:space="preserve"> </v>
      </c>
      <c r="G500" s="372" t="str">
        <f t="shared" si="485"/>
        <v>L</v>
      </c>
      <c r="H500" s="372">
        <f t="shared" si="486"/>
        <v>3</v>
      </c>
      <c r="I500" s="372">
        <f t="shared" si="487"/>
        <v>3</v>
      </c>
      <c r="J500" s="371">
        <f t="shared" si="488"/>
        <v>3</v>
      </c>
      <c r="K500" s="370">
        <f t="shared" si="489"/>
        <v>0</v>
      </c>
      <c r="L500" s="371">
        <f t="shared" si="490"/>
        <v>-112</v>
      </c>
      <c r="M500" s="310"/>
      <c r="N500" s="341">
        <f t="shared" si="491"/>
        <v>1</v>
      </c>
      <c r="P500" s="376" t="str">
        <f t="shared" si="492"/>
        <v xml:space="preserve"> </v>
      </c>
      <c r="Q500" s="376" t="str">
        <f t="shared" si="493"/>
        <v>W</v>
      </c>
      <c r="R500" s="376" t="str">
        <f t="shared" si="494"/>
        <v xml:space="preserve"> </v>
      </c>
      <c r="S500" s="376">
        <f t="shared" si="495"/>
        <v>1</v>
      </c>
      <c r="T500" s="374">
        <f t="shared" si="496"/>
        <v>0</v>
      </c>
      <c r="U500" s="373">
        <f t="shared" si="497"/>
        <v>3</v>
      </c>
      <c r="V500" s="374">
        <f t="shared" si="498"/>
        <v>34</v>
      </c>
      <c r="W500" s="310"/>
      <c r="X500" s="345" t="str">
        <f t="shared" si="499"/>
        <v>C</v>
      </c>
      <c r="Z500" s="385" t="str">
        <f t="shared" si="500"/>
        <v xml:space="preserve"> </v>
      </c>
      <c r="AA500" s="385" t="str">
        <f t="shared" si="501"/>
        <v>L</v>
      </c>
      <c r="AB500" s="385" t="str">
        <f t="shared" si="502"/>
        <v>C</v>
      </c>
      <c r="AC500" s="385">
        <f t="shared" si="503"/>
        <v>3</v>
      </c>
      <c r="AD500" s="382">
        <f t="shared" si="504"/>
        <v>3</v>
      </c>
      <c r="AE500" s="381">
        <f t="shared" si="505"/>
        <v>0</v>
      </c>
      <c r="AF500" s="382">
        <f t="shared" si="506"/>
        <v>0</v>
      </c>
      <c r="AG500" s="310"/>
      <c r="AH500" s="338" t="str">
        <f t="shared" ref="AH500" si="637">IF($B500=0,0,IF($B500&lt;=18,"L","H"))</f>
        <v>L</v>
      </c>
      <c r="AJ500" s="380" t="str">
        <f t="shared" si="508"/>
        <v xml:space="preserve"> </v>
      </c>
      <c r="AK500" s="380" t="str">
        <f t="shared" si="509"/>
        <v>W</v>
      </c>
      <c r="AL500" s="380" t="str">
        <f t="shared" si="510"/>
        <v xml:space="preserve"> </v>
      </c>
      <c r="AM500" s="380">
        <f t="shared" si="511"/>
        <v>12</v>
      </c>
      <c r="AN500" s="378">
        <f t="shared" si="512"/>
        <v>0</v>
      </c>
      <c r="AO500" s="377">
        <f t="shared" si="513"/>
        <v>26</v>
      </c>
      <c r="AP500" s="378">
        <f t="shared" si="514"/>
        <v>47</v>
      </c>
      <c r="AQ500" s="306"/>
      <c r="AR500" s="306"/>
    </row>
    <row r="501" spans="1:44">
      <c r="A501" s="327">
        <f t="shared" si="557"/>
        <v>491</v>
      </c>
      <c r="B501" s="328">
        <f>Data!B501</f>
        <v>36</v>
      </c>
      <c r="D501" s="334">
        <f t="shared" ref="D501" si="638">IF(AND(B501&gt;0,B501&lt;=12),1,IF(AND(B501&gt;12,B501&lt;=24),2,IF(AND(B501&gt;24,B501&lt;=36),3,0)))</f>
        <v>3</v>
      </c>
      <c r="E501" s="370"/>
      <c r="F501" s="372" t="str">
        <f t="shared" si="484"/>
        <v xml:space="preserve"> </v>
      </c>
      <c r="G501" s="372" t="str">
        <f t="shared" si="485"/>
        <v>W</v>
      </c>
      <c r="H501" s="372" t="str">
        <f t="shared" si="486"/>
        <v xml:space="preserve"> </v>
      </c>
      <c r="I501" s="372">
        <f t="shared" si="487"/>
        <v>1</v>
      </c>
      <c r="J501" s="371">
        <f t="shared" si="488"/>
        <v>0</v>
      </c>
      <c r="K501" s="370">
        <f t="shared" si="489"/>
        <v>9</v>
      </c>
      <c r="L501" s="371">
        <f t="shared" si="490"/>
        <v>-103</v>
      </c>
      <c r="M501" s="310"/>
      <c r="N501" s="341">
        <f t="shared" si="491"/>
        <v>3</v>
      </c>
      <c r="P501" s="376" t="str">
        <f t="shared" si="492"/>
        <v xml:space="preserve"> </v>
      </c>
      <c r="Q501" s="376" t="str">
        <f t="shared" si="493"/>
        <v xml:space="preserve"> </v>
      </c>
      <c r="R501" s="376" t="str">
        <f t="shared" si="494"/>
        <v xml:space="preserve"> </v>
      </c>
      <c r="S501" s="376">
        <f t="shared" si="495"/>
        <v>1</v>
      </c>
      <c r="T501" s="374">
        <f t="shared" si="496"/>
        <v>0</v>
      </c>
      <c r="U501" s="373">
        <f t="shared" si="497"/>
        <v>0</v>
      </c>
      <c r="V501" s="374">
        <f t="shared" si="498"/>
        <v>34</v>
      </c>
      <c r="W501" s="310"/>
      <c r="X501" s="345" t="str">
        <f t="shared" si="499"/>
        <v>C</v>
      </c>
      <c r="Z501" s="385" t="str">
        <f t="shared" si="500"/>
        <v xml:space="preserve"> </v>
      </c>
      <c r="AA501" s="385" t="str">
        <f t="shared" si="501"/>
        <v>W</v>
      </c>
      <c r="AB501" s="385" t="str">
        <f t="shared" si="502"/>
        <v xml:space="preserve"> </v>
      </c>
      <c r="AC501" s="385">
        <f t="shared" si="503"/>
        <v>1</v>
      </c>
      <c r="AD501" s="382">
        <f t="shared" si="504"/>
        <v>0</v>
      </c>
      <c r="AE501" s="381">
        <f t="shared" si="505"/>
        <v>9</v>
      </c>
      <c r="AF501" s="382">
        <f t="shared" si="506"/>
        <v>9</v>
      </c>
      <c r="AG501" s="310"/>
      <c r="AH501" s="338" t="str">
        <f t="shared" ref="AH501" si="639">IF($B501=0,0,IF(ISEVEN($B501),"E","O"))</f>
        <v>E</v>
      </c>
      <c r="AJ501" s="380" t="str">
        <f t="shared" si="508"/>
        <v xml:space="preserve"> </v>
      </c>
      <c r="AK501" s="380" t="str">
        <f t="shared" si="509"/>
        <v xml:space="preserve"> </v>
      </c>
      <c r="AL501" s="380" t="str">
        <f t="shared" si="510"/>
        <v xml:space="preserve"> </v>
      </c>
      <c r="AM501" s="380">
        <f t="shared" si="511"/>
        <v>12</v>
      </c>
      <c r="AN501" s="378">
        <f t="shared" si="512"/>
        <v>0</v>
      </c>
      <c r="AO501" s="377">
        <f t="shared" si="513"/>
        <v>0</v>
      </c>
      <c r="AP501" s="378">
        <f t="shared" si="514"/>
        <v>47</v>
      </c>
      <c r="AQ501" s="306"/>
      <c r="AR501" s="306"/>
    </row>
    <row r="502" spans="1:44">
      <c r="A502" s="327">
        <f t="shared" si="557"/>
        <v>492</v>
      </c>
      <c r="B502" s="328">
        <f>Data!B502</f>
        <v>4</v>
      </c>
      <c r="D502" s="334" t="str">
        <f t="shared" ref="D502" si="640">IF(B502=0,0,IF(MOD(B502,3)=1,"A",IF(MOD(B502,3)=2,"B","C")))</f>
        <v>A</v>
      </c>
      <c r="E502" s="370"/>
      <c r="F502" s="372" t="str">
        <f t="shared" si="484"/>
        <v xml:space="preserve"> </v>
      </c>
      <c r="G502" s="372" t="str">
        <f t="shared" si="485"/>
        <v xml:space="preserve"> </v>
      </c>
      <c r="H502" s="372" t="str">
        <f t="shared" si="486"/>
        <v xml:space="preserve"> </v>
      </c>
      <c r="I502" s="372">
        <f t="shared" si="487"/>
        <v>1</v>
      </c>
      <c r="J502" s="371">
        <f t="shared" si="488"/>
        <v>0</v>
      </c>
      <c r="K502" s="370">
        <f t="shared" si="489"/>
        <v>0</v>
      </c>
      <c r="L502" s="371">
        <f t="shared" si="490"/>
        <v>-103</v>
      </c>
      <c r="M502" s="310"/>
      <c r="N502" s="341">
        <f t="shared" si="491"/>
        <v>1</v>
      </c>
      <c r="P502" s="376" t="str">
        <f t="shared" si="492"/>
        <v>T</v>
      </c>
      <c r="Q502" s="376" t="str">
        <f t="shared" si="493"/>
        <v xml:space="preserve"> </v>
      </c>
      <c r="R502" s="376">
        <f t="shared" si="494"/>
        <v>1</v>
      </c>
      <c r="S502" s="376">
        <f t="shared" si="495"/>
        <v>1</v>
      </c>
      <c r="T502" s="374">
        <f t="shared" si="496"/>
        <v>1</v>
      </c>
      <c r="U502" s="373">
        <f t="shared" si="497"/>
        <v>0</v>
      </c>
      <c r="V502" s="374">
        <f t="shared" si="498"/>
        <v>33</v>
      </c>
      <c r="W502" s="310"/>
      <c r="X502" s="345" t="str">
        <f t="shared" si="499"/>
        <v>A</v>
      </c>
      <c r="Z502" s="385" t="str">
        <f t="shared" si="500"/>
        <v xml:space="preserve"> </v>
      </c>
      <c r="AA502" s="385" t="str">
        <f t="shared" si="501"/>
        <v xml:space="preserve"> </v>
      </c>
      <c r="AB502" s="385" t="str">
        <f t="shared" si="502"/>
        <v xml:space="preserve"> </v>
      </c>
      <c r="AC502" s="385">
        <f t="shared" si="503"/>
        <v>1</v>
      </c>
      <c r="AD502" s="382">
        <f t="shared" si="504"/>
        <v>0</v>
      </c>
      <c r="AE502" s="381">
        <f t="shared" si="505"/>
        <v>0</v>
      </c>
      <c r="AF502" s="382">
        <f t="shared" si="506"/>
        <v>9</v>
      </c>
      <c r="AG502" s="310"/>
      <c r="AH502" s="338" t="str">
        <f t="shared" ref="AH502" si="641">IF($B502=0,0,INDEX($AS$12:$AT$47,$B502,2))</f>
        <v>B</v>
      </c>
      <c r="AJ502" s="380" t="str">
        <f t="shared" si="508"/>
        <v xml:space="preserve"> </v>
      </c>
      <c r="AK502" s="380" t="str">
        <f t="shared" si="509"/>
        <v xml:space="preserve"> </v>
      </c>
      <c r="AL502" s="380" t="str">
        <f t="shared" si="510"/>
        <v xml:space="preserve"> </v>
      </c>
      <c r="AM502" s="380">
        <f t="shared" si="511"/>
        <v>12</v>
      </c>
      <c r="AN502" s="378">
        <f t="shared" si="512"/>
        <v>0</v>
      </c>
      <c r="AO502" s="377">
        <f t="shared" si="513"/>
        <v>0</v>
      </c>
      <c r="AP502" s="378">
        <f t="shared" si="514"/>
        <v>47</v>
      </c>
      <c r="AQ502" s="306"/>
      <c r="AR502" s="306"/>
    </row>
    <row r="503" spans="1:44">
      <c r="A503" s="327">
        <f t="shared" si="557"/>
        <v>493</v>
      </c>
      <c r="B503" s="328">
        <f>Data!B503</f>
        <v>8</v>
      </c>
      <c r="D503" s="334">
        <f t="shared" ref="D503" si="642">IF(AND(B503&gt;0,B503&lt;=12),1,IF(AND(B503&gt;12,B503&lt;=24),2,IF(AND(B503&gt;24,B503&lt;=36),3,0)))</f>
        <v>1</v>
      </c>
      <c r="E503" s="370"/>
      <c r="F503" s="372" t="str">
        <f t="shared" ref="F503:F510" si="643">IF(AND(D497&lt;&gt;D503,D497&lt;&gt;0,D503&lt;&gt;0,H502=" "),"T"," ")</f>
        <v xml:space="preserve"> </v>
      </c>
      <c r="G503" s="372" t="str">
        <f t="shared" ref="G503:G510" si="644">IF(H502=" "," ",IF(D503=H502,"W","L"))</f>
        <v xml:space="preserve"> </v>
      </c>
      <c r="H503" s="372" t="str">
        <f t="shared" ref="H503:H510" si="645">IF(OR(F503="T",G503="L"),D498," ")</f>
        <v xml:space="preserve"> </v>
      </c>
      <c r="I503" s="372">
        <f t="shared" ref="I503:I510" si="646">IF(G503=" ",I502,IF(G503="W",1,IF(G503="L",I502+1,I502)))</f>
        <v>1</v>
      </c>
      <c r="J503" s="371">
        <f t="shared" ref="J503:J510" si="647">IF(H503=" ",0,I503)</f>
        <v>0</v>
      </c>
      <c r="K503" s="370">
        <f t="shared" ref="K503:K510" si="648">IF(G503="W",J502*3,0)</f>
        <v>0</v>
      </c>
      <c r="L503" s="371">
        <f t="shared" ref="L503:L510" si="649">L502-J503+K503</f>
        <v>-103</v>
      </c>
      <c r="M503" s="310"/>
      <c r="N503" s="341">
        <f t="shared" ref="N503:N510" si="650">IF(AND(B503&gt;0,B503&lt;=12),1,IF(AND(B503&gt;12,B503&lt;=24),2,IF(AND(B503&gt;24,B503&lt;=36),3,0)))</f>
        <v>1</v>
      </c>
      <c r="P503" s="376" t="str">
        <f t="shared" ref="P503:P510" si="651">IF(AND(N497&lt;&gt;N503,N497&lt;&gt;0,N503&lt;&gt;0,R502=" "),"T"," ")</f>
        <v xml:space="preserve"> </v>
      </c>
      <c r="Q503" s="376" t="str">
        <f t="shared" ref="Q503:Q510" si="652">IF(R502=" "," ",IF(N503=R502,"W","L"))</f>
        <v>W</v>
      </c>
      <c r="R503" s="376" t="str">
        <f t="shared" ref="R503:R510" si="653">IF(OR(P503="T",Q503="L"),N498," ")</f>
        <v xml:space="preserve"> </v>
      </c>
      <c r="S503" s="376">
        <f t="shared" ref="S503:S510" si="654">IF(Q503=" ",S502,IF(Q503="W",1,IF(Q503="L",S502+1,S502)))</f>
        <v>1</v>
      </c>
      <c r="T503" s="374">
        <f t="shared" ref="T503:T510" si="655">IF(R503=" ",0,S503)</f>
        <v>0</v>
      </c>
      <c r="U503" s="373">
        <f t="shared" ref="U503:U510" si="656">IF(Q503="W",T502*3,0)</f>
        <v>3</v>
      </c>
      <c r="V503" s="374">
        <f t="shared" ref="V503:V510" si="657">V502-T503+U503</f>
        <v>36</v>
      </c>
      <c r="W503" s="310"/>
      <c r="X503" s="345" t="str">
        <f t="shared" ref="X503:X510" si="658">IF(B503=0,0,IF(MOD(B503,3)=1,"A",IF(MOD(B503,3)=2,"B","C")))</f>
        <v>B</v>
      </c>
      <c r="Z503" s="385" t="str">
        <f t="shared" ref="Z503:Z510" si="659">IF(AND(X497&lt;&gt;X503,X497&lt;&gt;0,X503&lt;&gt;0,AB502=" "),"T"," ")</f>
        <v xml:space="preserve"> </v>
      </c>
      <c r="AA503" s="385" t="str">
        <f t="shared" ref="AA503:AA510" si="660">IF(AB502=" "," ",IF(X503=AB502,"W","L"))</f>
        <v xml:space="preserve"> </v>
      </c>
      <c r="AB503" s="385" t="str">
        <f t="shared" ref="AB503:AB510" si="661">IF(OR(Z503="T",AA503="L"),X498," ")</f>
        <v xml:space="preserve"> </v>
      </c>
      <c r="AC503" s="385">
        <f t="shared" ref="AC503:AC510" si="662">IF(AA503=" ",AC502,IF(AA503="W",1,IF(AA503="L",AC502+1,AC502)))</f>
        <v>1</v>
      </c>
      <c r="AD503" s="382">
        <f t="shared" ref="AD503:AD510" si="663">IF(AB503=" ",0,AC503)</f>
        <v>0</v>
      </c>
      <c r="AE503" s="381">
        <f t="shared" ref="AE503:AE510" si="664">IF(AA503="W",AD502*3,0)</f>
        <v>0</v>
      </c>
      <c r="AF503" s="382">
        <f t="shared" ref="AF503:AF510" si="665">AF502-AD503+AE503</f>
        <v>9</v>
      </c>
      <c r="AG503" s="310"/>
      <c r="AH503" s="338" t="str">
        <f t="shared" ref="AH503" si="666">IF($B503=0,0,IF($B503&lt;=18,"L","H"))</f>
        <v>L</v>
      </c>
      <c r="AJ503" s="380" t="str">
        <f t="shared" ref="AJ503:AJ508" si="667">IF(AND(AH497&lt;&gt;AH503,AH497&lt;&gt;0,AH503&lt;&gt;0,AL502=" "),"T"," ")</f>
        <v xml:space="preserve"> </v>
      </c>
      <c r="AK503" s="380" t="str">
        <f t="shared" ref="AK503:AK508" si="668">IF(AL502=" "," ",IF(AH503=AL502,"W","L"))</f>
        <v xml:space="preserve"> </v>
      </c>
      <c r="AL503" s="380" t="str">
        <f t="shared" ref="AL503:AL508" si="669">IF(OR(AJ503="T",AK503="L"),AH498," ")</f>
        <v xml:space="preserve"> </v>
      </c>
      <c r="AM503" s="380">
        <f t="shared" ref="AM503:AM508" si="670">IF(AK503=" ",AM502,IF(AND(AK503="W",AM502&gt;1),AM502-1,IF(AK503="L",AM502+1,AM502)))</f>
        <v>12</v>
      </c>
      <c r="AN503" s="378">
        <f t="shared" ref="AN503:AN508" si="671">IF(AL503=" ",0,AM503)</f>
        <v>0</v>
      </c>
      <c r="AO503" s="377">
        <f t="shared" ref="AO503:AO508" si="672">IF(AK503="W",AN502*2,0)</f>
        <v>0</v>
      </c>
      <c r="AP503" s="378">
        <f t="shared" ref="AP503:AP508" si="673">AP502-AN503+AO503</f>
        <v>47</v>
      </c>
      <c r="AQ503" s="306"/>
      <c r="AR503" s="306"/>
    </row>
    <row r="504" spans="1:44">
      <c r="A504" s="327">
        <f t="shared" si="557"/>
        <v>494</v>
      </c>
      <c r="B504" s="328">
        <f>Data!B504</f>
        <v>5</v>
      </c>
      <c r="D504" s="334" t="str">
        <f t="shared" ref="D504" si="674">IF(B504=0,0,IF(MOD(B504,3)=1,"A",IF(MOD(B504,3)=2,"B","C")))</f>
        <v>B</v>
      </c>
      <c r="E504" s="370"/>
      <c r="F504" s="372" t="str">
        <f t="shared" si="643"/>
        <v xml:space="preserve"> </v>
      </c>
      <c r="G504" s="372" t="str">
        <f t="shared" si="644"/>
        <v xml:space="preserve"> </v>
      </c>
      <c r="H504" s="372" t="str">
        <f t="shared" si="645"/>
        <v xml:space="preserve"> </v>
      </c>
      <c r="I504" s="372">
        <f t="shared" si="646"/>
        <v>1</v>
      </c>
      <c r="J504" s="371">
        <f t="shared" si="647"/>
        <v>0</v>
      </c>
      <c r="K504" s="370">
        <f t="shared" si="648"/>
        <v>0</v>
      </c>
      <c r="L504" s="371">
        <f t="shared" si="649"/>
        <v>-103</v>
      </c>
      <c r="M504" s="310"/>
      <c r="N504" s="341">
        <f t="shared" si="650"/>
        <v>1</v>
      </c>
      <c r="P504" s="376" t="str">
        <f t="shared" si="651"/>
        <v>T</v>
      </c>
      <c r="Q504" s="376" t="str">
        <f t="shared" si="652"/>
        <v xml:space="preserve"> </v>
      </c>
      <c r="R504" s="376">
        <f t="shared" si="653"/>
        <v>1</v>
      </c>
      <c r="S504" s="376">
        <f t="shared" si="654"/>
        <v>1</v>
      </c>
      <c r="T504" s="374">
        <f t="shared" si="655"/>
        <v>1</v>
      </c>
      <c r="U504" s="373">
        <f t="shared" si="656"/>
        <v>0</v>
      </c>
      <c r="V504" s="374">
        <f t="shared" si="657"/>
        <v>35</v>
      </c>
      <c r="W504" s="310"/>
      <c r="X504" s="345" t="str">
        <f t="shared" si="658"/>
        <v>B</v>
      </c>
      <c r="Z504" s="385" t="str">
        <f t="shared" si="659"/>
        <v xml:space="preserve"> </v>
      </c>
      <c r="AA504" s="385" t="str">
        <f t="shared" si="660"/>
        <v xml:space="preserve"> </v>
      </c>
      <c r="AB504" s="385" t="str">
        <f t="shared" si="661"/>
        <v xml:space="preserve"> </v>
      </c>
      <c r="AC504" s="385">
        <f t="shared" si="662"/>
        <v>1</v>
      </c>
      <c r="AD504" s="382">
        <f t="shared" si="663"/>
        <v>0</v>
      </c>
      <c r="AE504" s="381">
        <f t="shared" si="664"/>
        <v>0</v>
      </c>
      <c r="AF504" s="382">
        <f t="shared" si="665"/>
        <v>9</v>
      </c>
      <c r="AG504" s="310"/>
      <c r="AH504" s="338" t="str">
        <f t="shared" ref="AH504" si="675">IF($B504=0,0,IF(ISEVEN($B504),"E","O"))</f>
        <v>O</v>
      </c>
      <c r="AJ504" s="380" t="str">
        <f t="shared" si="667"/>
        <v xml:space="preserve"> </v>
      </c>
      <c r="AK504" s="380" t="str">
        <f t="shared" si="668"/>
        <v xml:space="preserve"> </v>
      </c>
      <c r="AL504" s="380" t="str">
        <f t="shared" si="669"/>
        <v xml:space="preserve"> </v>
      </c>
      <c r="AM504" s="380">
        <f t="shared" si="670"/>
        <v>12</v>
      </c>
      <c r="AN504" s="378">
        <f t="shared" si="671"/>
        <v>0</v>
      </c>
      <c r="AO504" s="377">
        <f t="shared" si="672"/>
        <v>0</v>
      </c>
      <c r="AP504" s="378">
        <f t="shared" si="673"/>
        <v>47</v>
      </c>
      <c r="AQ504" s="306"/>
      <c r="AR504" s="306"/>
    </row>
    <row r="505" spans="1:44">
      <c r="A505" s="327">
        <f t="shared" si="557"/>
        <v>495</v>
      </c>
      <c r="B505" s="328">
        <f>Data!B505</f>
        <v>8</v>
      </c>
      <c r="D505" s="334">
        <f t="shared" ref="D505" si="676">IF(AND(B505&gt;0,B505&lt;=12),1,IF(AND(B505&gt;12,B505&lt;=24),2,IF(AND(B505&gt;24,B505&lt;=36),3,0)))</f>
        <v>1</v>
      </c>
      <c r="E505" s="370"/>
      <c r="F505" s="372" t="str">
        <f t="shared" si="643"/>
        <v xml:space="preserve"> </v>
      </c>
      <c r="G505" s="372" t="str">
        <f t="shared" si="644"/>
        <v xml:space="preserve"> </v>
      </c>
      <c r="H505" s="372" t="str">
        <f t="shared" si="645"/>
        <v xml:space="preserve"> </v>
      </c>
      <c r="I505" s="372">
        <f t="shared" si="646"/>
        <v>1</v>
      </c>
      <c r="J505" s="371">
        <f t="shared" si="647"/>
        <v>0</v>
      </c>
      <c r="K505" s="370">
        <f t="shared" si="648"/>
        <v>0</v>
      </c>
      <c r="L505" s="371">
        <f t="shared" si="649"/>
        <v>-103</v>
      </c>
      <c r="M505" s="310"/>
      <c r="N505" s="341">
        <f t="shared" si="650"/>
        <v>1</v>
      </c>
      <c r="P505" s="376" t="str">
        <f t="shared" si="651"/>
        <v xml:space="preserve"> </v>
      </c>
      <c r="Q505" s="376" t="str">
        <f t="shared" si="652"/>
        <v>W</v>
      </c>
      <c r="R505" s="376" t="str">
        <f t="shared" si="653"/>
        <v xml:space="preserve"> </v>
      </c>
      <c r="S505" s="376">
        <f t="shared" si="654"/>
        <v>1</v>
      </c>
      <c r="T505" s="374">
        <f t="shared" si="655"/>
        <v>0</v>
      </c>
      <c r="U505" s="373">
        <f t="shared" si="656"/>
        <v>3</v>
      </c>
      <c r="V505" s="374">
        <f t="shared" si="657"/>
        <v>38</v>
      </c>
      <c r="W505" s="310"/>
      <c r="X505" s="345" t="str">
        <f t="shared" si="658"/>
        <v>B</v>
      </c>
      <c r="Z505" s="385" t="str">
        <f t="shared" si="659"/>
        <v>T</v>
      </c>
      <c r="AA505" s="385" t="str">
        <f t="shared" si="660"/>
        <v xml:space="preserve"> </v>
      </c>
      <c r="AB505" s="385" t="str">
        <f t="shared" si="661"/>
        <v>C</v>
      </c>
      <c r="AC505" s="385">
        <f t="shared" si="662"/>
        <v>1</v>
      </c>
      <c r="AD505" s="382">
        <f t="shared" si="663"/>
        <v>1</v>
      </c>
      <c r="AE505" s="381">
        <f t="shared" si="664"/>
        <v>0</v>
      </c>
      <c r="AF505" s="382">
        <f t="shared" si="665"/>
        <v>8</v>
      </c>
      <c r="AG505" s="310"/>
      <c r="AH505" s="338" t="str">
        <f t="shared" ref="AH505" si="677">IF($B505=0,0,INDEX($AS$12:$AT$47,$B505,2))</f>
        <v>B</v>
      </c>
      <c r="AJ505" s="380" t="str">
        <f t="shared" si="667"/>
        <v>T</v>
      </c>
      <c r="AK505" s="380" t="str">
        <f t="shared" si="668"/>
        <v xml:space="preserve"> </v>
      </c>
      <c r="AL505" s="380" t="str">
        <f t="shared" si="669"/>
        <v>L</v>
      </c>
      <c r="AM505" s="380">
        <f t="shared" si="670"/>
        <v>12</v>
      </c>
      <c r="AN505" s="378">
        <f t="shared" si="671"/>
        <v>12</v>
      </c>
      <c r="AO505" s="377">
        <f t="shared" si="672"/>
        <v>0</v>
      </c>
      <c r="AP505" s="378">
        <f t="shared" si="673"/>
        <v>35</v>
      </c>
      <c r="AQ505" s="306"/>
      <c r="AR505" s="306"/>
    </row>
    <row r="506" spans="1:44">
      <c r="A506" s="327">
        <f t="shared" si="557"/>
        <v>496</v>
      </c>
      <c r="B506" s="328">
        <f>Data!B506</f>
        <v>33</v>
      </c>
      <c r="D506" s="334" t="str">
        <f t="shared" ref="D506" si="678">IF(B506=0,0,IF(MOD(B506,3)=1,"A",IF(MOD(B506,3)=2,"B","C")))</f>
        <v>C</v>
      </c>
      <c r="E506" s="370"/>
      <c r="F506" s="372" t="str">
        <f t="shared" si="643"/>
        <v xml:space="preserve"> </v>
      </c>
      <c r="G506" s="372" t="str">
        <f t="shared" si="644"/>
        <v xml:space="preserve"> </v>
      </c>
      <c r="H506" s="372" t="str">
        <f t="shared" si="645"/>
        <v xml:space="preserve"> </v>
      </c>
      <c r="I506" s="372">
        <f t="shared" si="646"/>
        <v>1</v>
      </c>
      <c r="J506" s="371">
        <f t="shared" si="647"/>
        <v>0</v>
      </c>
      <c r="K506" s="370">
        <f t="shared" si="648"/>
        <v>0</v>
      </c>
      <c r="L506" s="371">
        <f t="shared" si="649"/>
        <v>-103</v>
      </c>
      <c r="M506" s="310"/>
      <c r="N506" s="341">
        <f t="shared" si="650"/>
        <v>3</v>
      </c>
      <c r="P506" s="376" t="str">
        <f t="shared" si="651"/>
        <v>T</v>
      </c>
      <c r="Q506" s="376" t="str">
        <f t="shared" si="652"/>
        <v xml:space="preserve"> </v>
      </c>
      <c r="R506" s="376">
        <f t="shared" si="653"/>
        <v>3</v>
      </c>
      <c r="S506" s="376">
        <f t="shared" si="654"/>
        <v>1</v>
      </c>
      <c r="T506" s="374">
        <f t="shared" si="655"/>
        <v>1</v>
      </c>
      <c r="U506" s="373">
        <f t="shared" si="656"/>
        <v>0</v>
      </c>
      <c r="V506" s="374">
        <f t="shared" si="657"/>
        <v>37</v>
      </c>
      <c r="W506" s="310"/>
      <c r="X506" s="345" t="str">
        <f t="shared" si="658"/>
        <v>C</v>
      </c>
      <c r="Z506" s="385" t="str">
        <f t="shared" si="659"/>
        <v xml:space="preserve"> </v>
      </c>
      <c r="AA506" s="385" t="str">
        <f t="shared" si="660"/>
        <v>W</v>
      </c>
      <c r="AB506" s="385" t="str">
        <f t="shared" si="661"/>
        <v xml:space="preserve"> </v>
      </c>
      <c r="AC506" s="385">
        <f t="shared" si="662"/>
        <v>1</v>
      </c>
      <c r="AD506" s="382">
        <f t="shared" si="663"/>
        <v>0</v>
      </c>
      <c r="AE506" s="381">
        <f t="shared" si="664"/>
        <v>3</v>
      </c>
      <c r="AF506" s="382">
        <f t="shared" si="665"/>
        <v>11</v>
      </c>
      <c r="AG506" s="310"/>
      <c r="AH506" s="338" t="str">
        <f t="shared" ref="AH506:AH509" si="679">IF($B506=0,0,IF($B506&lt;=18,"L","H"))</f>
        <v>H</v>
      </c>
      <c r="AJ506" s="380" t="str">
        <f t="shared" si="667"/>
        <v xml:space="preserve"> </v>
      </c>
      <c r="AK506" s="380" t="str">
        <f t="shared" si="668"/>
        <v>L</v>
      </c>
      <c r="AL506" s="380" t="str">
        <f t="shared" si="669"/>
        <v>E</v>
      </c>
      <c r="AM506" s="380">
        <f t="shared" si="670"/>
        <v>13</v>
      </c>
      <c r="AN506" s="378">
        <f t="shared" si="671"/>
        <v>13</v>
      </c>
      <c r="AO506" s="377">
        <f t="shared" si="672"/>
        <v>0</v>
      </c>
      <c r="AP506" s="378">
        <f t="shared" si="673"/>
        <v>22</v>
      </c>
      <c r="AQ506" s="306"/>
      <c r="AR506" s="306"/>
    </row>
    <row r="507" spans="1:44">
      <c r="A507" s="327">
        <f t="shared" si="557"/>
        <v>497</v>
      </c>
      <c r="B507" s="328">
        <f>Data!B507</f>
        <v>21</v>
      </c>
      <c r="D507" s="334">
        <f t="shared" ref="D507" si="680">IF(AND(B507&gt;0,B507&lt;=12),1,IF(AND(B507&gt;12,B507&lt;=24),2,IF(AND(B507&gt;24,B507&lt;=36),3,0)))</f>
        <v>2</v>
      </c>
      <c r="E507" s="370"/>
      <c r="F507" s="372" t="str">
        <f t="shared" si="643"/>
        <v>T</v>
      </c>
      <c r="G507" s="372" t="str">
        <f t="shared" si="644"/>
        <v xml:space="preserve"> </v>
      </c>
      <c r="H507" s="372" t="str">
        <f t="shared" si="645"/>
        <v>A</v>
      </c>
      <c r="I507" s="372">
        <f t="shared" si="646"/>
        <v>1</v>
      </c>
      <c r="J507" s="371">
        <f t="shared" si="647"/>
        <v>1</v>
      </c>
      <c r="K507" s="370">
        <f t="shared" si="648"/>
        <v>0</v>
      </c>
      <c r="L507" s="371">
        <f t="shared" si="649"/>
        <v>-104</v>
      </c>
      <c r="M507" s="310"/>
      <c r="N507" s="341">
        <f t="shared" si="650"/>
        <v>2</v>
      </c>
      <c r="P507" s="376" t="str">
        <f t="shared" si="651"/>
        <v xml:space="preserve"> </v>
      </c>
      <c r="Q507" s="376" t="str">
        <f t="shared" si="652"/>
        <v>L</v>
      </c>
      <c r="R507" s="376">
        <f t="shared" si="653"/>
        <v>1</v>
      </c>
      <c r="S507" s="376">
        <f t="shared" si="654"/>
        <v>2</v>
      </c>
      <c r="T507" s="374">
        <f t="shared" si="655"/>
        <v>2</v>
      </c>
      <c r="U507" s="373">
        <f t="shared" si="656"/>
        <v>0</v>
      </c>
      <c r="V507" s="374">
        <f t="shared" si="657"/>
        <v>35</v>
      </c>
      <c r="W507" s="310"/>
      <c r="X507" s="345" t="str">
        <f t="shared" si="658"/>
        <v>C</v>
      </c>
      <c r="Z507" s="385" t="str">
        <f t="shared" si="659"/>
        <v xml:space="preserve"> </v>
      </c>
      <c r="AA507" s="385" t="str">
        <f t="shared" si="660"/>
        <v xml:space="preserve"> </v>
      </c>
      <c r="AB507" s="385" t="str">
        <f t="shared" si="661"/>
        <v xml:space="preserve"> </v>
      </c>
      <c r="AC507" s="385">
        <f t="shared" si="662"/>
        <v>1</v>
      </c>
      <c r="AD507" s="382">
        <f t="shared" si="663"/>
        <v>0</v>
      </c>
      <c r="AE507" s="381">
        <f t="shared" si="664"/>
        <v>0</v>
      </c>
      <c r="AF507" s="382">
        <f t="shared" si="665"/>
        <v>11</v>
      </c>
      <c r="AG507" s="310"/>
      <c r="AH507" s="338" t="str">
        <f t="shared" ref="AH507:AH510" si="681">IF($B507=0,0,IF(ISEVEN($B507),"E","O"))</f>
        <v>O</v>
      </c>
      <c r="AJ507" s="380" t="str">
        <f t="shared" si="667"/>
        <v xml:space="preserve"> </v>
      </c>
      <c r="AK507" s="380" t="str">
        <f t="shared" si="668"/>
        <v>L</v>
      </c>
      <c r="AL507" s="380" t="str">
        <f t="shared" si="669"/>
        <v>B</v>
      </c>
      <c r="AM507" s="380">
        <f t="shared" si="670"/>
        <v>14</v>
      </c>
      <c r="AN507" s="378">
        <f t="shared" si="671"/>
        <v>14</v>
      </c>
      <c r="AO507" s="377">
        <f t="shared" si="672"/>
        <v>0</v>
      </c>
      <c r="AP507" s="378">
        <f t="shared" si="673"/>
        <v>8</v>
      </c>
      <c r="AQ507" s="306"/>
      <c r="AR507" s="306"/>
    </row>
    <row r="508" spans="1:44">
      <c r="A508" s="327">
        <f t="shared" si="557"/>
        <v>498</v>
      </c>
      <c r="B508" s="328">
        <f>Data!B508</f>
        <v>7</v>
      </c>
      <c r="D508" s="334" t="str">
        <f t="shared" ref="D508" si="682">IF(B508=0,0,IF(MOD(B508,3)=1,"A",IF(MOD(B508,3)=2,"B","C")))</f>
        <v>A</v>
      </c>
      <c r="E508" s="370"/>
      <c r="F508" s="372" t="str">
        <f t="shared" si="643"/>
        <v xml:space="preserve"> </v>
      </c>
      <c r="G508" s="372" t="str">
        <f t="shared" si="644"/>
        <v>W</v>
      </c>
      <c r="H508" s="372" t="str">
        <f t="shared" si="645"/>
        <v xml:space="preserve"> </v>
      </c>
      <c r="I508" s="372">
        <f t="shared" si="646"/>
        <v>1</v>
      </c>
      <c r="J508" s="371">
        <f t="shared" si="647"/>
        <v>0</v>
      </c>
      <c r="K508" s="370">
        <f t="shared" si="648"/>
        <v>3</v>
      </c>
      <c r="L508" s="371">
        <f t="shared" si="649"/>
        <v>-101</v>
      </c>
      <c r="M508" s="310"/>
      <c r="N508" s="341">
        <f t="shared" si="650"/>
        <v>1</v>
      </c>
      <c r="P508" s="376" t="str">
        <f t="shared" si="651"/>
        <v xml:space="preserve"> </v>
      </c>
      <c r="Q508" s="376" t="str">
        <f t="shared" si="652"/>
        <v>W</v>
      </c>
      <c r="R508" s="376" t="str">
        <f t="shared" si="653"/>
        <v xml:space="preserve"> </v>
      </c>
      <c r="S508" s="376">
        <f t="shared" si="654"/>
        <v>1</v>
      </c>
      <c r="T508" s="374">
        <f t="shared" si="655"/>
        <v>0</v>
      </c>
      <c r="U508" s="373">
        <f t="shared" si="656"/>
        <v>6</v>
      </c>
      <c r="V508" s="374">
        <f t="shared" si="657"/>
        <v>41</v>
      </c>
      <c r="W508" s="310"/>
      <c r="X508" s="345" t="str">
        <f t="shared" si="658"/>
        <v>A</v>
      </c>
      <c r="Z508" s="385" t="str">
        <f t="shared" si="659"/>
        <v xml:space="preserve"> </v>
      </c>
      <c r="AA508" s="385" t="str">
        <f t="shared" si="660"/>
        <v xml:space="preserve"> </v>
      </c>
      <c r="AB508" s="385" t="str">
        <f t="shared" si="661"/>
        <v xml:space="preserve"> </v>
      </c>
      <c r="AC508" s="385">
        <f t="shared" si="662"/>
        <v>1</v>
      </c>
      <c r="AD508" s="382">
        <f t="shared" si="663"/>
        <v>0</v>
      </c>
      <c r="AE508" s="381">
        <f t="shared" si="664"/>
        <v>0</v>
      </c>
      <c r="AF508" s="382">
        <f t="shared" si="665"/>
        <v>11</v>
      </c>
      <c r="AG508" s="310"/>
      <c r="AH508" s="338" t="str">
        <f t="shared" ref="AH508" si="683">IF($B508=0,0,INDEX($AS$12:$AT$47,$B508,2))</f>
        <v>R</v>
      </c>
      <c r="AJ508" s="380" t="str">
        <f t="shared" si="667"/>
        <v xml:space="preserve"> </v>
      </c>
      <c r="AK508" s="380" t="str">
        <f t="shared" si="668"/>
        <v>L</v>
      </c>
      <c r="AL508" s="380" t="str">
        <f t="shared" si="669"/>
        <v>L</v>
      </c>
      <c r="AM508" s="380">
        <f t="shared" si="670"/>
        <v>15</v>
      </c>
      <c r="AN508" s="378">
        <f t="shared" si="671"/>
        <v>15</v>
      </c>
      <c r="AO508" s="377">
        <f t="shared" si="672"/>
        <v>0</v>
      </c>
      <c r="AP508" s="378">
        <f t="shared" si="673"/>
        <v>-7</v>
      </c>
      <c r="AQ508" s="306"/>
      <c r="AR508" s="306"/>
    </row>
    <row r="509" spans="1:44">
      <c r="A509" s="327">
        <f t="shared" si="557"/>
        <v>499</v>
      </c>
      <c r="B509" s="328">
        <f>Data!B509</f>
        <v>14</v>
      </c>
      <c r="D509" s="334">
        <f t="shared" ref="D509" si="684">IF(AND(B509&gt;0,B509&lt;=12),1,IF(AND(B509&gt;12,B509&lt;=24),2,IF(AND(B509&gt;24,B509&lt;=36),3,0)))</f>
        <v>2</v>
      </c>
      <c r="E509" s="370"/>
      <c r="F509" s="372" t="str">
        <f t="shared" si="643"/>
        <v>T</v>
      </c>
      <c r="G509" s="372" t="str">
        <f t="shared" si="644"/>
        <v xml:space="preserve"> </v>
      </c>
      <c r="H509" s="372" t="str">
        <f t="shared" si="645"/>
        <v>B</v>
      </c>
      <c r="I509" s="372">
        <f t="shared" si="646"/>
        <v>1</v>
      </c>
      <c r="J509" s="371">
        <f t="shared" si="647"/>
        <v>1</v>
      </c>
      <c r="K509" s="370">
        <f t="shared" si="648"/>
        <v>0</v>
      </c>
      <c r="L509" s="371">
        <f t="shared" si="649"/>
        <v>-102</v>
      </c>
      <c r="M509" s="310"/>
      <c r="N509" s="341">
        <f t="shared" si="650"/>
        <v>2</v>
      </c>
      <c r="P509" s="376" t="str">
        <f t="shared" si="651"/>
        <v>T</v>
      </c>
      <c r="Q509" s="376" t="str">
        <f t="shared" si="652"/>
        <v xml:space="preserve"> </v>
      </c>
      <c r="R509" s="376">
        <f t="shared" si="653"/>
        <v>1</v>
      </c>
      <c r="S509" s="376">
        <f t="shared" si="654"/>
        <v>1</v>
      </c>
      <c r="T509" s="374">
        <f t="shared" si="655"/>
        <v>1</v>
      </c>
      <c r="U509" s="373">
        <f t="shared" si="656"/>
        <v>0</v>
      </c>
      <c r="V509" s="374">
        <f t="shared" si="657"/>
        <v>40</v>
      </c>
      <c r="W509" s="310"/>
      <c r="X509" s="345" t="str">
        <f t="shared" si="658"/>
        <v>B</v>
      </c>
      <c r="Z509" s="385" t="str">
        <f t="shared" si="659"/>
        <v xml:space="preserve"> </v>
      </c>
      <c r="AA509" s="385" t="str">
        <f t="shared" si="660"/>
        <v xml:space="preserve"> </v>
      </c>
      <c r="AB509" s="385" t="str">
        <f t="shared" si="661"/>
        <v xml:space="preserve"> </v>
      </c>
      <c r="AC509" s="385">
        <f t="shared" si="662"/>
        <v>1</v>
      </c>
      <c r="AD509" s="382">
        <f t="shared" si="663"/>
        <v>0</v>
      </c>
      <c r="AE509" s="381">
        <f t="shared" si="664"/>
        <v>0</v>
      </c>
      <c r="AF509" s="382">
        <f t="shared" si="665"/>
        <v>11</v>
      </c>
      <c r="AG509" s="310"/>
      <c r="AH509" s="338" t="str">
        <f t="shared" si="679"/>
        <v>L</v>
      </c>
      <c r="AJ509" s="380" t="str">
        <f t="shared" ref="AJ509:AJ510" si="685">IF(AND(AH503&lt;&gt;AH509,AH503&lt;&gt;0,AH509&lt;&gt;0,AL508=" "),"T"," ")</f>
        <v xml:space="preserve"> </v>
      </c>
      <c r="AK509" s="380" t="str">
        <f t="shared" ref="AK509:AK510" si="686">IF(AL508=" "," ",IF(AH509=AL508,"W","L"))</f>
        <v>W</v>
      </c>
      <c r="AL509" s="380" t="str">
        <f t="shared" ref="AL509:AL510" si="687">IF(OR(AJ509="T",AK509="L"),AH504," ")</f>
        <v xml:space="preserve"> </v>
      </c>
      <c r="AM509" s="380">
        <f t="shared" ref="AM509:AM510" si="688">IF(AK509=" ",AM508,IF(AND(AK509="W",AM508&gt;1),AM508-1,IF(AK509="L",AM508+1,AM508)))</f>
        <v>14</v>
      </c>
      <c r="AN509" s="378">
        <f t="shared" ref="AN509:AN510" si="689">IF(AL509=" ",0,AM509)</f>
        <v>0</v>
      </c>
      <c r="AO509" s="377">
        <f t="shared" ref="AO509:AO510" si="690">IF(AK509="W",AN508*2,0)</f>
        <v>30</v>
      </c>
      <c r="AP509" s="378">
        <f t="shared" ref="AP509:AP510" si="691">AP508-AN509+AO509</f>
        <v>23</v>
      </c>
      <c r="AQ509" s="306"/>
      <c r="AR509" s="306"/>
    </row>
    <row r="510" spans="1:44">
      <c r="A510" s="327">
        <f t="shared" si="557"/>
        <v>500</v>
      </c>
      <c r="B510" s="328">
        <f>Data!B510</f>
        <v>21</v>
      </c>
      <c r="D510" s="334" t="str">
        <f t="shared" ref="D510" si="692">IF(B510=0,0,IF(MOD(B510,3)=1,"A",IF(MOD(B510,3)=2,"B","C")))</f>
        <v>C</v>
      </c>
      <c r="E510" s="370"/>
      <c r="F510" s="372" t="str">
        <f t="shared" si="643"/>
        <v xml:space="preserve"> </v>
      </c>
      <c r="G510" s="372" t="str">
        <f t="shared" si="644"/>
        <v>L</v>
      </c>
      <c r="H510" s="372">
        <f t="shared" si="645"/>
        <v>1</v>
      </c>
      <c r="I510" s="372">
        <f t="shared" si="646"/>
        <v>2</v>
      </c>
      <c r="J510" s="371">
        <f t="shared" si="647"/>
        <v>2</v>
      </c>
      <c r="K510" s="370">
        <f t="shared" si="648"/>
        <v>0</v>
      </c>
      <c r="L510" s="371">
        <f t="shared" si="649"/>
        <v>-104</v>
      </c>
      <c r="M510" s="310"/>
      <c r="N510" s="341">
        <f t="shared" si="650"/>
        <v>2</v>
      </c>
      <c r="P510" s="376" t="str">
        <f t="shared" si="651"/>
        <v xml:space="preserve"> </v>
      </c>
      <c r="Q510" s="376" t="str">
        <f t="shared" si="652"/>
        <v>L</v>
      </c>
      <c r="R510" s="376">
        <f t="shared" si="653"/>
        <v>1</v>
      </c>
      <c r="S510" s="376">
        <f t="shared" si="654"/>
        <v>2</v>
      </c>
      <c r="T510" s="374">
        <f t="shared" si="655"/>
        <v>2</v>
      </c>
      <c r="U510" s="373">
        <f t="shared" si="656"/>
        <v>0</v>
      </c>
      <c r="V510" s="374">
        <f t="shared" si="657"/>
        <v>38</v>
      </c>
      <c r="W510" s="310"/>
      <c r="X510" s="345" t="str">
        <f t="shared" si="658"/>
        <v>C</v>
      </c>
      <c r="Z510" s="385" t="str">
        <f t="shared" si="659"/>
        <v>T</v>
      </c>
      <c r="AA510" s="385" t="str">
        <f t="shared" si="660"/>
        <v xml:space="preserve"> </v>
      </c>
      <c r="AB510" s="385" t="str">
        <f t="shared" si="661"/>
        <v>B</v>
      </c>
      <c r="AC510" s="385">
        <f t="shared" si="662"/>
        <v>1</v>
      </c>
      <c r="AD510" s="382">
        <f t="shared" si="663"/>
        <v>1</v>
      </c>
      <c r="AE510" s="381">
        <f t="shared" si="664"/>
        <v>0</v>
      </c>
      <c r="AF510" s="382">
        <f t="shared" si="665"/>
        <v>10</v>
      </c>
      <c r="AG510" s="310"/>
      <c r="AH510" s="338" t="str">
        <f t="shared" si="681"/>
        <v>O</v>
      </c>
      <c r="AJ510" s="380" t="str">
        <f t="shared" si="685"/>
        <v xml:space="preserve"> </v>
      </c>
      <c r="AK510" s="380" t="str">
        <f t="shared" si="686"/>
        <v xml:space="preserve"> </v>
      </c>
      <c r="AL510" s="380" t="str">
        <f t="shared" si="687"/>
        <v xml:space="preserve"> </v>
      </c>
      <c r="AM510" s="380">
        <f t="shared" si="688"/>
        <v>14</v>
      </c>
      <c r="AN510" s="378">
        <f t="shared" si="689"/>
        <v>0</v>
      </c>
      <c r="AO510" s="377">
        <f t="shared" si="690"/>
        <v>0</v>
      </c>
      <c r="AP510" s="378">
        <f t="shared" si="691"/>
        <v>23</v>
      </c>
      <c r="AQ510" s="306"/>
      <c r="AR510" s="306"/>
    </row>
    <row r="511" spans="1:44" ht="15" thickBot="1">
      <c r="A511" s="329"/>
      <c r="B511" s="330"/>
      <c r="D511" s="334"/>
      <c r="E511" s="370"/>
      <c r="F511" s="370"/>
      <c r="G511" s="370"/>
      <c r="H511" s="370"/>
      <c r="I511" s="370"/>
      <c r="J511" s="371"/>
      <c r="K511" s="370"/>
      <c r="L511" s="371"/>
    </row>
    <row r="512" spans="1:44">
      <c r="D512" s="334"/>
      <c r="E512" s="370"/>
      <c r="F512" s="370"/>
      <c r="G512" s="370"/>
      <c r="H512" s="370"/>
      <c r="I512" s="370"/>
      <c r="J512" s="371"/>
      <c r="K512" s="370"/>
      <c r="L512" s="371"/>
    </row>
    <row r="513" spans="4:42">
      <c r="D513" s="334"/>
      <c r="E513" s="370"/>
      <c r="F513" s="370"/>
      <c r="G513" s="370"/>
      <c r="H513" s="370"/>
      <c r="I513" s="370"/>
      <c r="J513" s="371"/>
      <c r="K513" s="370" t="s">
        <v>85</v>
      </c>
      <c r="L513" s="371">
        <f>MAX(L11:L511)</f>
        <v>4</v>
      </c>
      <c r="U513" s="373" t="s">
        <v>85</v>
      </c>
      <c r="V513" s="374">
        <f>MAX(V11:V511)</f>
        <v>66</v>
      </c>
      <c r="AE513" s="381" t="s">
        <v>85</v>
      </c>
      <c r="AF513" s="382">
        <f>MAX(AF11:AF511)</f>
        <v>99</v>
      </c>
      <c r="AO513" s="377" t="s">
        <v>85</v>
      </c>
      <c r="AP513" s="378">
        <f>MAX(AP11:AP511)</f>
        <v>47</v>
      </c>
    </row>
    <row r="514" spans="4:42">
      <c r="D514" s="334"/>
      <c r="E514" s="370"/>
      <c r="F514" s="370"/>
      <c r="G514" s="370"/>
      <c r="H514" s="370"/>
      <c r="I514" s="370"/>
      <c r="J514" s="371"/>
      <c r="K514" s="370" t="s">
        <v>84</v>
      </c>
      <c r="L514" s="371">
        <f>MIN(L11:L511)</f>
        <v>-175</v>
      </c>
      <c r="U514" s="373" t="s">
        <v>84</v>
      </c>
      <c r="V514" s="374">
        <f>MIN(V11:V511)</f>
        <v>-57</v>
      </c>
      <c r="AE514" s="381" t="s">
        <v>84</v>
      </c>
      <c r="AF514" s="382">
        <f>MIN(AF11:AF511)</f>
        <v>-43</v>
      </c>
      <c r="AO514" s="377" t="s">
        <v>84</v>
      </c>
      <c r="AP514" s="378">
        <f>MIN(AP11:AP511)</f>
        <v>-291</v>
      </c>
    </row>
    <row r="515" spans="4:42">
      <c r="D515" s="334"/>
      <c r="E515" s="370"/>
      <c r="F515" s="370"/>
      <c r="G515" s="370"/>
      <c r="H515" s="370"/>
      <c r="I515" s="370"/>
      <c r="J515" s="371"/>
      <c r="K515" s="370"/>
      <c r="L515" s="371"/>
    </row>
    <row r="516" spans="4:42">
      <c r="D516" s="334"/>
      <c r="E516" s="370"/>
      <c r="F516" s="370"/>
      <c r="G516" s="370"/>
      <c r="H516" s="370"/>
      <c r="I516" s="370"/>
      <c r="J516" s="371"/>
      <c r="K516" s="370"/>
      <c r="L516" s="371"/>
    </row>
  </sheetData>
  <mergeCells count="12">
    <mergeCell ref="D9:L9"/>
    <mergeCell ref="N7:V7"/>
    <mergeCell ref="N8:V8"/>
    <mergeCell ref="D7:L7"/>
    <mergeCell ref="D8:L8"/>
    <mergeCell ref="AH7:AP7"/>
    <mergeCell ref="AH8:AP8"/>
    <mergeCell ref="AH9:AP9"/>
    <mergeCell ref="X9:AF9"/>
    <mergeCell ref="N9:V9"/>
    <mergeCell ref="X7:AF7"/>
    <mergeCell ref="X8:AF8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8:Y519"/>
  <sheetViews>
    <sheetView workbookViewId="0">
      <selection activeCell="AB27" sqref="AB27"/>
    </sheetView>
  </sheetViews>
  <sheetFormatPr defaultRowHeight="14.25"/>
  <cols>
    <col min="1" max="1" width="8.625" style="307" customWidth="1"/>
    <col min="2" max="2" width="8.625" style="309" customWidth="1"/>
    <col min="3" max="3" width="3.125" customWidth="1"/>
    <col min="4" max="7" width="3.125" style="630" customWidth="1"/>
    <col min="8" max="8" width="4.625" customWidth="1"/>
    <col min="9" max="12" width="4.625" style="120" customWidth="1"/>
    <col min="13" max="13" width="4.625" style="641" customWidth="1"/>
    <col min="14" max="16" width="4.625" style="318" customWidth="1"/>
    <col min="17" max="17" width="6.375" customWidth="1"/>
    <col min="18" max="21" width="4.625" style="120" customWidth="1"/>
    <col min="22" max="22" width="4.625" style="641" customWidth="1"/>
    <col min="23" max="25" width="4.625" style="318" customWidth="1"/>
  </cols>
  <sheetData>
    <row r="8" spans="1:25">
      <c r="I8" s="684" t="s">
        <v>1545</v>
      </c>
      <c r="J8" s="684"/>
      <c r="K8" s="684"/>
      <c r="L8" s="684"/>
      <c r="M8" s="644">
        <v>3</v>
      </c>
      <c r="N8" s="318" t="s">
        <v>1544</v>
      </c>
      <c r="R8" s="684" t="s">
        <v>1546</v>
      </c>
      <c r="S8" s="684"/>
      <c r="T8" s="684"/>
      <c r="U8" s="684"/>
      <c r="V8" s="644">
        <v>3</v>
      </c>
      <c r="W8" s="318" t="s">
        <v>1544</v>
      </c>
    </row>
    <row r="10" spans="1:25" ht="15" thickBot="1">
      <c r="A10" s="325" t="s">
        <v>0</v>
      </c>
      <c r="B10" s="326" t="s">
        <v>1</v>
      </c>
      <c r="I10" s="634" t="s">
        <v>78</v>
      </c>
      <c r="J10" s="647" t="s">
        <v>10</v>
      </c>
      <c r="K10" s="639" t="s">
        <v>198</v>
      </c>
      <c r="L10" s="635" t="s">
        <v>32</v>
      </c>
      <c r="M10" s="640" t="s">
        <v>40</v>
      </c>
      <c r="N10" s="642" t="s">
        <v>30</v>
      </c>
      <c r="O10" s="642" t="s">
        <v>29</v>
      </c>
      <c r="P10" s="642" t="s">
        <v>4</v>
      </c>
      <c r="R10" s="634" t="s">
        <v>78</v>
      </c>
      <c r="S10" s="647" t="s">
        <v>10</v>
      </c>
      <c r="T10" s="639" t="s">
        <v>198</v>
      </c>
      <c r="U10" s="635" t="s">
        <v>32</v>
      </c>
      <c r="V10" s="640" t="s">
        <v>40</v>
      </c>
      <c r="W10" s="642" t="s">
        <v>30</v>
      </c>
      <c r="X10" s="642" t="s">
        <v>29</v>
      </c>
      <c r="Y10" s="642" t="s">
        <v>4</v>
      </c>
    </row>
    <row r="11" spans="1:25">
      <c r="A11" s="331">
        <v>1</v>
      </c>
      <c r="B11" s="332">
        <f>Data!B11</f>
        <v>4</v>
      </c>
      <c r="D11" s="633">
        <f>IF(AND(B11&gt;0,B11&lt;=12),1,IF(AND(B11&gt;12,B11&lt;=24),2,IF(AND(B11&gt;24,B11&lt;=36),3,0)))</f>
        <v>1</v>
      </c>
      <c r="E11" s="636">
        <f>IF(AND(B12&gt;0,B12&lt;=12),1,IF(AND(B12&gt;12,B12&lt;=24),2,IF(AND(B12&gt;24,B12&lt;=36),3,0)))</f>
        <v>1</v>
      </c>
      <c r="F11" s="632">
        <f>IF(AND(B13&gt;0,B13&lt;=12),1,IF(AND(B13&gt;12,B13&lt;=24),2,IF(AND(B13&gt;24,B13&lt;=36),3,0)))</f>
        <v>1</v>
      </c>
      <c r="G11" s="637">
        <f>IF(AND(B14&gt;0,B14&lt;=12),1,IF(AND(B14&gt;12,B14&lt;=24),2,IF(AND(B14&gt;24,B14&lt;=36),3,0)))</f>
        <v>2</v>
      </c>
    </row>
    <row r="12" spans="1:25">
      <c r="A12" s="327">
        <f>A11+1</f>
        <v>2</v>
      </c>
      <c r="B12" s="328">
        <f>Data!B12</f>
        <v>7</v>
      </c>
      <c r="D12" s="633" t="str">
        <f>IF(B11=0,0,IF(MOD(B11,3)=1,"A",IF(MOD(B11,3)=2,"B","C")))</f>
        <v>A</v>
      </c>
      <c r="E12" s="636" t="str">
        <f>IF(B12=0,0,IF(MOD(B12,3)=1,"A",IF(MOD(B12,3)=2,"B","C")))</f>
        <v>A</v>
      </c>
      <c r="F12" s="632" t="str">
        <f>IF(B13=0,0,IF(MOD(B13,3)=1,"A",IF(MOD(B13,3)=2,"B","C")))</f>
        <v>C</v>
      </c>
      <c r="G12" s="637" t="str">
        <f>IF(B14=0,0,IF(MOD(B14,3)=1,"A",IF(MOD(B14,3)=2,"B","C")))</f>
        <v>C</v>
      </c>
    </row>
    <row r="13" spans="1:25">
      <c r="A13" s="327">
        <f t="shared" ref="A13:A76" si="0">A12+1</f>
        <v>3</v>
      </c>
      <c r="B13" s="328">
        <f>Data!B13</f>
        <v>3</v>
      </c>
      <c r="D13" s="631"/>
      <c r="E13" s="631"/>
      <c r="F13" s="631"/>
      <c r="G13" s="631"/>
    </row>
    <row r="14" spans="1:25">
      <c r="A14" s="327">
        <f t="shared" si="0"/>
        <v>4</v>
      </c>
      <c r="B14" s="328">
        <f>Data!B14</f>
        <v>24</v>
      </c>
      <c r="D14" s="631"/>
      <c r="E14" s="631"/>
      <c r="F14" s="631"/>
      <c r="G14" s="631"/>
      <c r="P14" s="653">
        <v>0</v>
      </c>
      <c r="Y14" s="653">
        <v>0</v>
      </c>
    </row>
    <row r="15" spans="1:25">
      <c r="A15" s="327">
        <f t="shared" si="0"/>
        <v>5</v>
      </c>
      <c r="B15" s="328">
        <f>Data!B15</f>
        <v>10</v>
      </c>
      <c r="D15" s="636">
        <f>IF(AND(B15&gt;0,B15&lt;=12),1,IF(AND(B15&gt;12,B15&lt;=24),2,IF(AND(B15&gt;24,B15&lt;=36),3,0)))</f>
        <v>1</v>
      </c>
      <c r="E15" s="633">
        <f>IF(AND(B16&gt;0,B16&lt;=12),1,IF(AND(B16&gt;12,B16&lt;=24),2,IF(AND(B16&gt;24,B16&lt;=36),3,0)))</f>
        <v>3</v>
      </c>
      <c r="F15" s="637">
        <f>IF(AND(B17&gt;0,B17&lt;=12),1,IF(AND(B17&gt;12,B17&lt;=24),2,IF(AND(B17&gt;24,B17&lt;=36),3,0)))</f>
        <v>0</v>
      </c>
      <c r="G15" s="632">
        <f>IF(AND(B18&gt;0,B18&lt;=12),1,IF(AND(B18&gt;12,B18&lt;=24),2,IF(AND(B18&gt;24,B18&lt;=36),3,0)))</f>
        <v>1</v>
      </c>
      <c r="I15" s="638" t="str">
        <f>IF(E11=0," ",IF(E11=1,"2&amp;3",IF(E11=2,"1&amp;3","1&amp;2")))</f>
        <v>2&amp;3</v>
      </c>
      <c r="J15" s="647" t="str">
        <f>IF(D11=0," ",IF(D11=1,"2&amp;3",IF(D11=2,"1&amp;3","1&amp;2")))</f>
        <v>2&amp;3</v>
      </c>
      <c r="K15" s="639" t="str">
        <f>IF(G11=0," ",IF(G11=1,"2&amp;3",IF(G11=2,"1&amp;3","1&amp;2")))</f>
        <v>1&amp;3</v>
      </c>
      <c r="L15" s="635" t="str">
        <f>IF(F11=0," ",IF(F11=1,"2&amp;3",IF(F11=2,"1&amp;3","1&amp;2")))</f>
        <v>2&amp;3</v>
      </c>
      <c r="M15" s="649">
        <v>1</v>
      </c>
      <c r="N15" s="648">
        <f>IF(I15=" ",0,2)</f>
        <v>2</v>
      </c>
      <c r="O15" s="648">
        <f>IF(I16="W",(N15/2)*3,0)</f>
        <v>0</v>
      </c>
      <c r="P15" s="653">
        <f t="shared" ref="P15:P38" si="1">P14-N15+O15</f>
        <v>-2</v>
      </c>
      <c r="R15" s="638" t="str">
        <f>IF(E12=0," ",IF(E12="A","B&amp;C",IF(E12="B","A&amp;C","A&amp;B")))</f>
        <v>B&amp;C</v>
      </c>
      <c r="S15" s="647" t="str">
        <f>IF(D12=0," ",IF(D12="A","B&amp;C",IF(D12="B","A&amp;C","A&amp;B")))</f>
        <v>B&amp;C</v>
      </c>
      <c r="T15" s="639" t="str">
        <f>IF(G12=0," ",IF(G12="A","B&amp;C",IF(G12="B","A&amp;C","A&amp;B")))</f>
        <v>A&amp;B</v>
      </c>
      <c r="U15" s="635" t="str">
        <f>IF(F12=0," ",IF(F12="A","B&amp;C",IF(F12="B","A&amp;C","A&amp;B")))</f>
        <v>A&amp;B</v>
      </c>
      <c r="V15" s="649">
        <v>1</v>
      </c>
      <c r="W15" s="648">
        <f>IF(R15=" ",0,2)</f>
        <v>2</v>
      </c>
      <c r="X15" s="648">
        <f>IF(R16="W",(W15/2)*3,0)</f>
        <v>0</v>
      </c>
      <c r="Y15" s="653">
        <f t="shared" ref="Y15:Y78" si="2">Y14-W15+X15</f>
        <v>-2</v>
      </c>
    </row>
    <row r="16" spans="1:25">
      <c r="A16" s="327">
        <f t="shared" si="0"/>
        <v>6</v>
      </c>
      <c r="B16" s="328">
        <f>Data!B16</f>
        <v>34</v>
      </c>
      <c r="D16" s="636" t="str">
        <f>IF(B15=0,0,IF(MOD(B15,3)=1,"A",IF(MOD(B15,3)=2,"B","C")))</f>
        <v>A</v>
      </c>
      <c r="E16" s="633" t="str">
        <f>IF(B16=0,0,IF(MOD(B16,3)=1,"A",IF(MOD(B16,3)=2,"B","C")))</f>
        <v>A</v>
      </c>
      <c r="F16" s="637">
        <f>IF(B17=0,0,IF(MOD(B17,3)=1,"A",IF(MOD(B17,3)=2,"B","C")))</f>
        <v>0</v>
      </c>
      <c r="G16" s="632" t="str">
        <f>IF(B18=0,0,IF(MOD(B18,3)=1,"A",IF(MOD(B18,3)=2,"B","C")))</f>
        <v>B</v>
      </c>
      <c r="I16" s="638" t="str">
        <f>IF(I15=" "," ",IF(D15=0,"L",IF(D15&lt;&gt;E11,"W","L")))</f>
        <v>L</v>
      </c>
      <c r="J16" s="647" t="str">
        <f>IF(J15=" "," ",IF(E15=0,"L",IF(E15&lt;&gt;D11,"W","L")))</f>
        <v>W</v>
      </c>
      <c r="K16" s="639" t="str">
        <f>IF(K15=" "," ",IF(F15=0,"L",IF(F15&lt;&gt;G11,"W","L")))</f>
        <v>L</v>
      </c>
      <c r="L16" s="635" t="str">
        <f>IF(L15=" "," ",IF(G15=0,"L",IF(G15&lt;&gt;F11,"W","L")))</f>
        <v>L</v>
      </c>
      <c r="M16" s="650">
        <f>IF(I16=" ",M15,IF(I16="W",1,M15+1))</f>
        <v>2</v>
      </c>
      <c r="N16" s="364">
        <f>IF(OR(J15=" ",M16&gt;$M$8),0,IF(M16=1,2,IF(M16=2,6,IF(M16=3,18,IF(M16=4,54,162)))))</f>
        <v>6</v>
      </c>
      <c r="O16" s="364">
        <f>IF(J16="W",(N16/2)*3,0)</f>
        <v>9</v>
      </c>
      <c r="P16" s="653">
        <f t="shared" si="1"/>
        <v>1</v>
      </c>
      <c r="R16" s="638" t="str">
        <f>IF(R15=" "," ",IF(D16=0,"L",IF(D16&lt;&gt;E12,"W","L")))</f>
        <v>L</v>
      </c>
      <c r="S16" s="647" t="str">
        <f>IF(S15=" "," ",IF(E16=0,"L",IF(E16&lt;&gt;D12,"W","L")))</f>
        <v>L</v>
      </c>
      <c r="T16" s="639" t="str">
        <f>IF(T15=" "," ",IF(F16=0,"L",IF(F16&lt;&gt;G12,"W","L")))</f>
        <v>L</v>
      </c>
      <c r="U16" s="635" t="str">
        <f>IF(U15=" "," ",IF(G16=0,"L",IF(G16&lt;&gt;F12,"W","L")))</f>
        <v>W</v>
      </c>
      <c r="V16" s="650">
        <f>IF(R16=" ",V15,IF(R16="W",1,V15+1))</f>
        <v>2</v>
      </c>
      <c r="W16" s="364">
        <f>IF(OR(S15=" ",V16&gt;$V$8),0,IF(V16=1,2,IF(V16=2,6,IF(V16=3,18,IF(V16=4,54,162)))))</f>
        <v>6</v>
      </c>
      <c r="X16" s="364">
        <f>IF(S16="W",(W16/2)*3,0)</f>
        <v>0</v>
      </c>
      <c r="Y16" s="653">
        <f t="shared" si="2"/>
        <v>-8</v>
      </c>
    </row>
    <row r="17" spans="1:25">
      <c r="A17" s="327">
        <f t="shared" si="0"/>
        <v>7</v>
      </c>
      <c r="B17" s="328">
        <f>Data!B17</f>
        <v>0</v>
      </c>
      <c r="D17" s="631"/>
      <c r="E17" s="631"/>
      <c r="F17" s="631"/>
      <c r="G17" s="631"/>
      <c r="M17" s="651">
        <f>IF(J16=" ",M16,IF(J16="W",1,M16+1))</f>
        <v>1</v>
      </c>
      <c r="N17" s="363">
        <f>IF(OR(K15=" ",M17&gt;$M$8),0,IF(M17=1,2,IF(M17=2,6,IF(M17=3,18,IF(M17=4,54,162)))))</f>
        <v>2</v>
      </c>
      <c r="O17" s="363">
        <f>IF(K16="W",(N17/2)*3,0)</f>
        <v>0</v>
      </c>
      <c r="P17" s="653">
        <f t="shared" si="1"/>
        <v>-1</v>
      </c>
      <c r="V17" s="651">
        <f>IF(S16=" ",V16,IF(S16="W",1,V16+1))</f>
        <v>3</v>
      </c>
      <c r="W17" s="363">
        <f t="shared" ref="W17:W80" si="3">IF(OR(S16=" ",V17&gt;$V$8),0,IF(V17=1,2,IF(V17=2,6,IF(V17=3,18,IF(V17=4,54,162)))))</f>
        <v>18</v>
      </c>
      <c r="X17" s="363">
        <f>IF(T16="W",(W17/2)*3,0)</f>
        <v>0</v>
      </c>
      <c r="Y17" s="653">
        <f t="shared" si="2"/>
        <v>-26</v>
      </c>
    </row>
    <row r="18" spans="1:25">
      <c r="A18" s="327">
        <f t="shared" si="0"/>
        <v>8</v>
      </c>
      <c r="B18" s="328">
        <f>Data!B18</f>
        <v>8</v>
      </c>
      <c r="D18" s="631"/>
      <c r="E18" s="631"/>
      <c r="F18" s="631"/>
      <c r="G18" s="631"/>
      <c r="M18" s="652">
        <f>IF(K16=" ",M17,IF(K16="W",1,M17+1))</f>
        <v>2</v>
      </c>
      <c r="N18" s="368">
        <f>IF(OR(L15=" ",M18&gt;$M$8),0,IF(M18=1,2,IF(M18=2,6,IF(M18=3,18,IF(M18=4,54,162)))))</f>
        <v>6</v>
      </c>
      <c r="O18" s="368">
        <f>IF(L16="W",(N18/2)*3,0)</f>
        <v>0</v>
      </c>
      <c r="P18" s="653">
        <f t="shared" si="1"/>
        <v>-7</v>
      </c>
      <c r="V18" s="652">
        <f>IF(T16=" ",V17,IF(T16="W",1,V17+1))</f>
        <v>4</v>
      </c>
      <c r="W18" s="368">
        <f t="shared" si="3"/>
        <v>0</v>
      </c>
      <c r="X18" s="368">
        <f>IF(U16="W",(W18/2)*3,0)</f>
        <v>0</v>
      </c>
      <c r="Y18" s="653">
        <f t="shared" si="2"/>
        <v>-26</v>
      </c>
    </row>
    <row r="19" spans="1:25">
      <c r="A19" s="327">
        <f t="shared" si="0"/>
        <v>9</v>
      </c>
      <c r="B19" s="328">
        <f>Data!B19</f>
        <v>17</v>
      </c>
      <c r="D19" s="636">
        <f>IF(AND(B19&gt;0,B19&lt;=12),1,IF(AND(B19&gt;12,B19&lt;=24),2,IF(AND(B19&gt;24,B19&lt;=36),3,0)))</f>
        <v>2</v>
      </c>
      <c r="E19" s="637">
        <f>IF(AND(B20&gt;0,B20&lt;=12),1,IF(AND(B20&gt;12,B20&lt;=24),2,IF(AND(B20&gt;24,B20&lt;=36),3,0)))</f>
        <v>1</v>
      </c>
      <c r="F19" s="633">
        <f>IF(AND(B21&gt;0,B21&lt;=12),1,IF(AND(B21&gt;12,B21&lt;=24),2,IF(AND(B21&gt;24,B21&lt;=36),3,0)))</f>
        <v>2</v>
      </c>
      <c r="G19" s="632">
        <f>IF(AND(B22&gt;0,B22&lt;=12),1,IF(AND(B22&gt;12,B22&lt;=24),2,IF(AND(B22&gt;24,B22&lt;=36),3,0)))</f>
        <v>3</v>
      </c>
      <c r="I19" s="634" t="str">
        <f>IF(D15=0," ",IF(D15=1,"2&amp;3",IF(D15=2,"1&amp;3","1&amp;2")))</f>
        <v>2&amp;3</v>
      </c>
      <c r="J19" s="639" t="str">
        <f>IF(F15=0," ",IF(F15=1,"2&amp;3",IF(F15=2,"1&amp;3","1&amp;2")))</f>
        <v xml:space="preserve"> </v>
      </c>
      <c r="K19" s="647" t="str">
        <f>IF(E15=0," ",IF(E15=1,"2&amp;3",IF(E15=2,"1&amp;3","1&amp;2")))</f>
        <v>1&amp;2</v>
      </c>
      <c r="L19" s="635" t="str">
        <f>IF(G15=0," ",IF(G15=1,"2&amp;3",IF(G15=2,"1&amp;3","1&amp;2")))</f>
        <v>2&amp;3</v>
      </c>
      <c r="M19" s="649">
        <f>IF(L16=" ",M18,IF(L16="W",1,M18+1))</f>
        <v>3</v>
      </c>
      <c r="N19" s="648">
        <f>IF(OR(I19=" ",M19&gt;$M$8),0,IF(M19=1,2,IF(M19=2,6,IF(M19=3,18,IF(M19=4,54,162)))))</f>
        <v>18</v>
      </c>
      <c r="O19" s="648">
        <f>IF(I20="W",(N19/2)*3,0)</f>
        <v>27</v>
      </c>
      <c r="P19" s="653">
        <f t="shared" si="1"/>
        <v>2</v>
      </c>
      <c r="R19" s="634" t="str">
        <f>IF(D16=0," ",IF(D16="A","B&amp;C",IF(D16="B","A&amp;C","A&amp;B")))</f>
        <v>B&amp;C</v>
      </c>
      <c r="S19" s="639" t="str">
        <f>IF(F16=0," ",IF(F16="A","B&amp;C",IF(F16="B","A&amp;C","A&amp;B")))</f>
        <v xml:space="preserve"> </v>
      </c>
      <c r="T19" s="647" t="str">
        <f>IF(E16=0," ",IF(E16="A","B&amp;C",IF(E16="B","A&amp;C","A&amp;B")))</f>
        <v>B&amp;C</v>
      </c>
      <c r="U19" s="635" t="str">
        <f>IF(G16=0," ",IF(G16="A","B&amp;C",IF(G16="B","A&amp;C","A&amp;B")))</f>
        <v>A&amp;C</v>
      </c>
      <c r="V19" s="649">
        <f>IF(U16=" ",V18,IF(U16="W",1,V18+1))</f>
        <v>1</v>
      </c>
      <c r="W19" s="648">
        <f t="shared" si="3"/>
        <v>2</v>
      </c>
      <c r="X19" s="648">
        <f>IF(R20="W",(W19/2)*3,0)</f>
        <v>3</v>
      </c>
      <c r="Y19" s="653">
        <f t="shared" si="2"/>
        <v>-25</v>
      </c>
    </row>
    <row r="20" spans="1:25">
      <c r="A20" s="327">
        <f t="shared" si="0"/>
        <v>10</v>
      </c>
      <c r="B20" s="328">
        <f>Data!B20</f>
        <v>9</v>
      </c>
      <c r="D20" s="636" t="str">
        <f>IF(B19=0,0,IF(MOD(B19,3)=1,"A",IF(MOD(B19,3)=2,"B","C")))</f>
        <v>B</v>
      </c>
      <c r="E20" s="637" t="str">
        <f>IF(B20=0,0,IF(MOD(B20,3)=1,"A",IF(MOD(B20,3)=2,"B","C")))</f>
        <v>C</v>
      </c>
      <c r="F20" s="633" t="str">
        <f>IF(B21=0,0,IF(MOD(B21,3)=1,"A",IF(MOD(B21,3)=2,"B","C")))</f>
        <v>C</v>
      </c>
      <c r="G20" s="632" t="str">
        <f>IF(B22=0,0,IF(MOD(B22,3)=1,"A",IF(MOD(B22,3)=2,"B","C")))</f>
        <v>B</v>
      </c>
      <c r="I20" s="634" t="str">
        <f>IF(I19=" "," ",IF(D19=0,"L",IF(D19&lt;&gt;D15,"W","L")))</f>
        <v>W</v>
      </c>
      <c r="J20" s="639" t="str">
        <f>IF(J19=" "," ",IF(E19=0,"L",IF(E19&lt;&gt;F15,"W","L")))</f>
        <v xml:space="preserve"> </v>
      </c>
      <c r="K20" s="647" t="str">
        <f>IF(K19=" "," ",IF(F19=0,"L",IF(F19&lt;&gt;E15,"W","L")))</f>
        <v>W</v>
      </c>
      <c r="L20" s="635" t="str">
        <f>IF(L19=" "," ",IF(G19=0,"L",IF(G19&lt;&gt;G15,"W","L")))</f>
        <v>W</v>
      </c>
      <c r="M20" s="651">
        <f>IF(I20=" ",M19,IF(I20="W",1,M19+1))</f>
        <v>1</v>
      </c>
      <c r="N20" s="363">
        <f>IF(OR(J19=" ",M20&gt;$M$8),0,IF(M20=1,2,IF(M20=2,6,IF(M20=3,18,IF(M20=4,54,162)))))</f>
        <v>0</v>
      </c>
      <c r="O20" s="363">
        <f>IF(J20="W",(N20/2)*3,0)</f>
        <v>0</v>
      </c>
      <c r="P20" s="653">
        <f t="shared" si="1"/>
        <v>2</v>
      </c>
      <c r="R20" s="634" t="str">
        <f>IF(R19=" "," ",IF(D20=0,"L",IF(D20&lt;&gt;D16,"W","L")))</f>
        <v>W</v>
      </c>
      <c r="S20" s="639" t="str">
        <f>IF(S19=" "," ",IF(E20=0,"L",IF(E20&lt;&gt;F16,"W","L")))</f>
        <v xml:space="preserve"> </v>
      </c>
      <c r="T20" s="647" t="str">
        <f>IF(T19=" "," ",IF(F20=0,"L",IF(F20&lt;&gt;E16,"W","L")))</f>
        <v>W</v>
      </c>
      <c r="U20" s="635" t="str">
        <f>IF(U19=" "," ",IF(P20=0,"L",IF(G20&lt;&gt;G16,"W","L")))</f>
        <v>L</v>
      </c>
      <c r="V20" s="651">
        <f>IF(R20=" ",V19,IF(R20="W",1,V19+1))</f>
        <v>1</v>
      </c>
      <c r="W20" s="363">
        <f t="shared" si="3"/>
        <v>0</v>
      </c>
      <c r="X20" s="363">
        <f>IF(S20="W",(W20/2)*3,0)</f>
        <v>0</v>
      </c>
      <c r="Y20" s="653">
        <f t="shared" si="2"/>
        <v>-25</v>
      </c>
    </row>
    <row r="21" spans="1:25">
      <c r="A21" s="327">
        <f t="shared" si="0"/>
        <v>11</v>
      </c>
      <c r="B21" s="328">
        <f>Data!B21</f>
        <v>21</v>
      </c>
      <c r="D21" s="631"/>
      <c r="E21" s="631"/>
      <c r="F21" s="631"/>
      <c r="G21" s="631"/>
      <c r="M21" s="650">
        <f>IF(J20=" ",M20,IF(J20="W",1,M20+1))</f>
        <v>1</v>
      </c>
      <c r="N21" s="364">
        <f>IF(OR(K19=" ",M21&gt;$M$8),0,IF(M21=1,2,IF(M21=2,6,IF(M21=3,18,IF(M21=4,54,162)))))</f>
        <v>2</v>
      </c>
      <c r="O21" s="364">
        <f>IF(K20="W",(N21/2)*3,0)</f>
        <v>3</v>
      </c>
      <c r="P21" s="653">
        <f t="shared" si="1"/>
        <v>3</v>
      </c>
      <c r="V21" s="650">
        <f>IF(S20=" ",V20,IF(S20="W",1,V20+1))</f>
        <v>1</v>
      </c>
      <c r="W21" s="364">
        <f t="shared" si="3"/>
        <v>0</v>
      </c>
      <c r="X21" s="364">
        <f>IF(T20="W",(W21/2)*3,0)</f>
        <v>0</v>
      </c>
      <c r="Y21" s="653">
        <f t="shared" si="2"/>
        <v>-25</v>
      </c>
    </row>
    <row r="22" spans="1:25">
      <c r="A22" s="327">
        <f t="shared" si="0"/>
        <v>12</v>
      </c>
      <c r="B22" s="328">
        <f>Data!B22</f>
        <v>32</v>
      </c>
      <c r="D22" s="631"/>
      <c r="E22" s="631"/>
      <c r="F22" s="631"/>
      <c r="G22" s="631"/>
      <c r="M22" s="652">
        <f>IF(K20=" ",M21,IF(K20="W",1,M21+1))</f>
        <v>1</v>
      </c>
      <c r="N22" s="368">
        <f>IF(OR(L19=" ",M22&gt;$M$8),0,IF(M22=1,2,IF(M22=2,6,IF(M22=3,18,IF(M22=4,54,162)))))</f>
        <v>2</v>
      </c>
      <c r="O22" s="368">
        <f>IF(L20="W",(N22/2)*3,0)</f>
        <v>3</v>
      </c>
      <c r="P22" s="653">
        <f t="shared" si="1"/>
        <v>4</v>
      </c>
      <c r="V22" s="652">
        <f>IF(T20=" ",V21,IF(T20="W",1,V21+1))</f>
        <v>1</v>
      </c>
      <c r="W22" s="368">
        <f t="shared" si="3"/>
        <v>2</v>
      </c>
      <c r="X22" s="368">
        <f>IF(U20="W",(W22/2)*3,0)</f>
        <v>0</v>
      </c>
      <c r="Y22" s="653">
        <f t="shared" si="2"/>
        <v>-27</v>
      </c>
    </row>
    <row r="23" spans="1:25">
      <c r="A23" s="327">
        <f t="shared" si="0"/>
        <v>13</v>
      </c>
      <c r="B23" s="328">
        <f>Data!B23</f>
        <v>19</v>
      </c>
      <c r="D23" s="637">
        <f>IF(AND(B23&gt;0,B23&lt;=12),1,IF(AND(B23&gt;12,B23&lt;=24),2,IF(AND(B23&gt;24,B23&lt;=36),3,0)))</f>
        <v>2</v>
      </c>
      <c r="E23" s="632">
        <f>IF(AND(B24&gt;0,B24&lt;=12),1,IF(AND(B24&gt;12,B24&lt;=24),2,IF(AND(B24&gt;24,B24&lt;=36),3,0)))</f>
        <v>2</v>
      </c>
      <c r="F23" s="636">
        <f>IF(AND(B25&gt;0,B25&lt;=12),1,IF(AND(B25&gt;12,B25&lt;=24),2,IF(AND(B25&gt;24,B25&lt;=36),3,0)))</f>
        <v>1</v>
      </c>
      <c r="G23" s="633">
        <f>IF(AND(B26&gt;0,B26&lt;=12),1,IF(AND(B26&gt;12,B26&lt;=24),2,IF(AND(B26&gt;24,B26&lt;=36),3,0)))</f>
        <v>2</v>
      </c>
      <c r="I23" s="639" t="str">
        <f>IF(E19=0," ",IF(E19=1,"2&amp;3",IF(E19=2,"1&amp;3","1&amp;2")))</f>
        <v>2&amp;3</v>
      </c>
      <c r="J23" s="635" t="str">
        <f>IF(G19=0," ",IF(G19=1,"2&amp;3",IF(G19=2,"1&amp;3","1&amp;2")))</f>
        <v>1&amp;2</v>
      </c>
      <c r="K23" s="634" t="str">
        <f>IF(D19=0," ",IF(D19=1,"2&amp;3",IF(D19=2,"1&amp;3","1&amp;2")))</f>
        <v>1&amp;3</v>
      </c>
      <c r="L23" s="647" t="str">
        <f>IF(F19=0," ",IF(F19=1,"2&amp;3",IF(F19=2,"1&amp;3","1&amp;2")))</f>
        <v>1&amp;3</v>
      </c>
      <c r="M23" s="651">
        <f>IF(L20=" ",M22,IF(L20="W",1,M22+1))</f>
        <v>1</v>
      </c>
      <c r="N23" s="363">
        <f>IF(OR(I23=" ",M23&gt;$M$8),0,IF(M23=1,2,IF(M23=2,6,IF(M23=3,18,IF(M23=4,54,162)))))</f>
        <v>2</v>
      </c>
      <c r="O23" s="363">
        <f>IF(I24="W",(N23/2)*3,0)</f>
        <v>3</v>
      </c>
      <c r="P23" s="653">
        <f t="shared" si="1"/>
        <v>5</v>
      </c>
      <c r="R23" s="639" t="str">
        <f>IF(E20=0," ",IF(E20="A","B&amp;C",IF(E20="B","A&amp;C","A&amp;B")))</f>
        <v>A&amp;B</v>
      </c>
      <c r="S23" s="635" t="str">
        <f>IF(G20=0," ",IF(G20="A","B&amp;C",IF(G20="B","A&amp;C","A&amp;B")))</f>
        <v>A&amp;C</v>
      </c>
      <c r="T23" s="634" t="str">
        <f>IF(D20=0," ",IF(D20="A","B&amp;C",IF(D20="B","A&amp;C","A&amp;B")))</f>
        <v>A&amp;C</v>
      </c>
      <c r="U23" s="647" t="str">
        <f>IF(F20=0," ",IF(F20="A","B&amp;C",IF(F20="B","A&amp;C","A&amp;B")))</f>
        <v>A&amp;B</v>
      </c>
      <c r="V23" s="651">
        <f>IF(U20=" ",V22,IF(U20="W",1,V22+1))</f>
        <v>2</v>
      </c>
      <c r="W23" s="363">
        <f t="shared" si="3"/>
        <v>6</v>
      </c>
      <c r="X23" s="363">
        <f>IF(R24="W",(W23/2)*3,0)</f>
        <v>9</v>
      </c>
      <c r="Y23" s="653">
        <f t="shared" si="2"/>
        <v>-24</v>
      </c>
    </row>
    <row r="24" spans="1:25">
      <c r="A24" s="327">
        <f t="shared" si="0"/>
        <v>14</v>
      </c>
      <c r="B24" s="328">
        <f>Data!B24</f>
        <v>22</v>
      </c>
      <c r="D24" s="637" t="str">
        <f>IF(B23=0,0,IF(MOD(B23,3)=1,"A",IF(MOD(B23,3)=2,"B","C")))</f>
        <v>A</v>
      </c>
      <c r="E24" s="632" t="str">
        <f>IF(B24=0,0,IF(MOD(B24,3)=1,"A",IF(MOD(B24,3)=2,"B","C")))</f>
        <v>A</v>
      </c>
      <c r="F24" s="636" t="str">
        <f>IF(B25=0,0,IF(MOD(B25,3)=1,"A",IF(MOD(B25,3)=2,"B","C")))</f>
        <v>A</v>
      </c>
      <c r="G24" s="633" t="str">
        <f>IF(B26=0,0,IF(MOD(B26,3)=1,"A",IF(MOD(B26,3)=2,"B","C")))</f>
        <v>C</v>
      </c>
      <c r="I24" s="639" t="str">
        <f>IF(I23=" "," ",IF(D23=0,"L",IF(D23&lt;&gt;E19,"W","L")))</f>
        <v>W</v>
      </c>
      <c r="J24" s="635" t="str">
        <f>IF(J23=" "," ",IF(E23=0,"L",IF(E23&lt;&gt;G19,"W","L")))</f>
        <v>W</v>
      </c>
      <c r="K24" s="634" t="str">
        <f>IF(K23=" "," ",IF(F23=0,"L",IF(F23&lt;&gt;D19,"W","L")))</f>
        <v>W</v>
      </c>
      <c r="L24" s="647" t="str">
        <f>IF(L23=" "," ",IF(G23=0,"L",IF(G23&lt;&gt;F19,"W","L")))</f>
        <v>L</v>
      </c>
      <c r="M24" s="652">
        <f>IF(I24=" ",M23,IF(I24="W",1,M23+1))</f>
        <v>1</v>
      </c>
      <c r="N24" s="368">
        <f>IF(OR(J23=" ",M24&gt;$M$8),0,IF(M24=1,2,IF(M24=2,6,IF(M24=3,18,IF(M24=4,54,162)))))</f>
        <v>2</v>
      </c>
      <c r="O24" s="368">
        <f>IF(J24="W",(N24/2)*3,0)</f>
        <v>3</v>
      </c>
      <c r="P24" s="653">
        <f t="shared" si="1"/>
        <v>6</v>
      </c>
      <c r="R24" s="639" t="str">
        <f>IF(R23=" "," ",IF(D24=0,"L",IF(D24&lt;&gt;E20,"W","L")))</f>
        <v>W</v>
      </c>
      <c r="S24" s="635" t="str">
        <f>IF(S23=" "," ",IF(E24=0,"L",IF(E24&lt;&gt;G20,"W","L")))</f>
        <v>W</v>
      </c>
      <c r="T24" s="634" t="str">
        <f>IF(T23=" "," ",IF(F24=0,"L",IF(F24&lt;&gt;D20,"W","L")))</f>
        <v>W</v>
      </c>
      <c r="U24" s="647" t="str">
        <f>IF(U23=" "," ",IF(G24=0,"L",IF(G24&lt;&gt;F20,"W","L")))</f>
        <v>L</v>
      </c>
      <c r="V24" s="652">
        <f>IF(R24=" ",V23,IF(R24="W",1,V23+1))</f>
        <v>1</v>
      </c>
      <c r="W24" s="368">
        <f t="shared" si="3"/>
        <v>2</v>
      </c>
      <c r="X24" s="368">
        <f>IF(S24="W",(W24/2)*3,0)</f>
        <v>3</v>
      </c>
      <c r="Y24" s="653">
        <f t="shared" si="2"/>
        <v>-23</v>
      </c>
    </row>
    <row r="25" spans="1:25">
      <c r="A25" s="327">
        <f t="shared" si="0"/>
        <v>15</v>
      </c>
      <c r="B25" s="328">
        <f>Data!B25</f>
        <v>10</v>
      </c>
      <c r="D25" s="631"/>
      <c r="E25" s="631"/>
      <c r="F25" s="631"/>
      <c r="G25" s="631"/>
      <c r="M25" s="649">
        <f>IF(J24=" ",M24,IF(J24="W",1,M24+1))</f>
        <v>1</v>
      </c>
      <c r="N25" s="648">
        <f>IF(OR(K23=" ",M25&gt;$M$8),0,IF(M25=1,2,IF(M25=2,6,IF(M25=3,18,IF(M25=4,54,162)))))</f>
        <v>2</v>
      </c>
      <c r="O25" s="648">
        <f>IF(K24="W",(N25/2)*3,0)</f>
        <v>3</v>
      </c>
      <c r="P25" s="653">
        <f t="shared" si="1"/>
        <v>7</v>
      </c>
      <c r="V25" s="649">
        <f>IF(S24=" ",V24,IF(S24="W",1,V24+1))</f>
        <v>1</v>
      </c>
      <c r="W25" s="648">
        <f t="shared" si="3"/>
        <v>2</v>
      </c>
      <c r="X25" s="648">
        <f>IF(T24="W",(W25/2)*3,0)</f>
        <v>3</v>
      </c>
      <c r="Y25" s="653">
        <f t="shared" si="2"/>
        <v>-22</v>
      </c>
    </row>
    <row r="26" spans="1:25">
      <c r="A26" s="327">
        <f t="shared" si="0"/>
        <v>16</v>
      </c>
      <c r="B26" s="328">
        <f>Data!B26</f>
        <v>21</v>
      </c>
      <c r="D26" s="631"/>
      <c r="E26" s="631"/>
      <c r="F26" s="631"/>
      <c r="G26" s="631"/>
      <c r="M26" s="650">
        <f>IF(K24=" ",M25,IF(K24="W",1,M25+1))</f>
        <v>1</v>
      </c>
      <c r="N26" s="364">
        <f>IF(OR(L23=" ",M26&gt;$M$8),0,IF(M26=1,2,IF(M26=2,6,IF(M26=3,18,IF(M26=4,54,162)))))</f>
        <v>2</v>
      </c>
      <c r="O26" s="364">
        <f>IF(L24="W",(N26/2)*3,0)</f>
        <v>0</v>
      </c>
      <c r="P26" s="653">
        <f t="shared" si="1"/>
        <v>5</v>
      </c>
      <c r="V26" s="650">
        <f>IF(T24=" ",V25,IF(T24="W",1,V25+1))</f>
        <v>1</v>
      </c>
      <c r="W26" s="364">
        <f t="shared" si="3"/>
        <v>2</v>
      </c>
      <c r="X26" s="364">
        <f>IF(U24="W",(W26/2)*3,0)</f>
        <v>0</v>
      </c>
      <c r="Y26" s="653">
        <f t="shared" si="2"/>
        <v>-24</v>
      </c>
    </row>
    <row r="27" spans="1:25">
      <c r="A27" s="327">
        <f t="shared" si="0"/>
        <v>17</v>
      </c>
      <c r="B27" s="328">
        <f>Data!B27</f>
        <v>4</v>
      </c>
      <c r="D27" s="632">
        <f>IF(AND(B27&gt;0,B27&lt;=12),1,IF(AND(B27&gt;12,B27&lt;=24),2,IF(AND(B27&gt;24,B27&lt;=36),3,0)))</f>
        <v>1</v>
      </c>
      <c r="E27" s="637">
        <f>IF(AND(B28&gt;0,B28&lt;=12),1,IF(AND(B28&gt;12,B28&lt;=24),2,IF(AND(B28&gt;24,B28&lt;=36),3,0)))</f>
        <v>2</v>
      </c>
      <c r="F27" s="633">
        <f>IF(AND(B29&gt;0,B29&lt;=12),1,IF(AND(B29&gt;12,B29&lt;=24),2,IF(AND(B29&gt;24,B29&lt;=36),3,0)))</f>
        <v>1</v>
      </c>
      <c r="G27" s="636">
        <f>IF(AND(B30&gt;0,B30&lt;=12),1,IF(AND(B30&gt;12,B30&lt;=24),2,IF(AND(B30&gt;24,B30&lt;=36),3,0)))</f>
        <v>1</v>
      </c>
      <c r="I27" s="635" t="str">
        <f>IF(E23=0," ",IF(E23=1,"2&amp;3",IF(E23=2,"1&amp;3","1&amp;2")))</f>
        <v>1&amp;3</v>
      </c>
      <c r="J27" s="639" t="str">
        <f>IF(D23=0," ",IF(D23=1,"2&amp;3",IF(D23=2,"1&amp;3","1&amp;2")))</f>
        <v>1&amp;3</v>
      </c>
      <c r="K27" s="647" t="str">
        <f>IF(G23=0," ",IF(G23=1,"2&amp;3",IF(G23=2,"1&amp;3","1&amp;2")))</f>
        <v>1&amp;3</v>
      </c>
      <c r="L27" s="634" t="str">
        <f>IF(F23=0," ",IF(F23=1,"2&amp;3",IF(F23=2,"1&amp;3","1&amp;2")))</f>
        <v>2&amp;3</v>
      </c>
      <c r="M27" s="652">
        <f>IF(L24=" ",M26,IF(L24="W",1,M26+1))</f>
        <v>2</v>
      </c>
      <c r="N27" s="368">
        <f>IF(OR(I27=" ",M27&gt;$M$8),0,IF(M27=1,2,IF(M27=2,6,IF(M27=3,18,IF(M27=4,54,162)))))</f>
        <v>6</v>
      </c>
      <c r="O27" s="368">
        <f>IF(I28="W",(N27/2)*3,0)</f>
        <v>9</v>
      </c>
      <c r="P27" s="653">
        <f t="shared" si="1"/>
        <v>8</v>
      </c>
      <c r="R27" s="635" t="str">
        <f>IF(E24=0," ",IF(E24="A","B&amp;C",IF(E24="B","A&amp;C","A&amp;B")))</f>
        <v>B&amp;C</v>
      </c>
      <c r="S27" s="639" t="str">
        <f>IF(D24=0," ",IF(D24="A","B&amp;C",IF(D24="B","A&amp;C","A&amp;B")))</f>
        <v>B&amp;C</v>
      </c>
      <c r="T27" s="647" t="str">
        <f>IF(G24=0," ",IF(G24="A","B&amp;C",IF(G24="B","A&amp;C","A&amp;B")))</f>
        <v>A&amp;B</v>
      </c>
      <c r="U27" s="634" t="str">
        <f>IF(F24=0," ",IF(F24="A","B&amp;C",IF(F24="B","A&amp;C","A&amp;B")))</f>
        <v>B&amp;C</v>
      </c>
      <c r="V27" s="652">
        <f>IF(U24=" ",V26,IF(U24="W",1,V26+1))</f>
        <v>2</v>
      </c>
      <c r="W27" s="368">
        <f t="shared" si="3"/>
        <v>6</v>
      </c>
      <c r="X27" s="368">
        <f>IF(R28="W",(W27/2)*3,0)</f>
        <v>0</v>
      </c>
      <c r="Y27" s="653">
        <f t="shared" si="2"/>
        <v>-30</v>
      </c>
    </row>
    <row r="28" spans="1:25">
      <c r="A28" s="327">
        <f t="shared" si="0"/>
        <v>18</v>
      </c>
      <c r="B28" s="328">
        <f>Data!B28</f>
        <v>18</v>
      </c>
      <c r="D28" s="632" t="str">
        <f>IF(B27=0,0,IF(MOD(B27,3)=1,"A",IF(MOD(B27,3)=2,"B","C")))</f>
        <v>A</v>
      </c>
      <c r="E28" s="637" t="str">
        <f>IF(B28=0,0,IF(MOD(B28,3)=1,"A",IF(MOD(B28,3)=2,"B","C")))</f>
        <v>C</v>
      </c>
      <c r="F28" s="633" t="str">
        <f>IF(B29=0,0,IF(MOD(B29,3)=1,"A",IF(MOD(B29,3)=2,"B","C")))</f>
        <v>A</v>
      </c>
      <c r="G28" s="636" t="str">
        <f>IF(B30=0,0,IF(MOD(B30,3)=1,"A",IF(MOD(B30,3)=2,"B","C")))</f>
        <v>A</v>
      </c>
      <c r="I28" s="635" t="str">
        <f>IF(I27=" "," ",IF(D27=0,"L",IF(D27&lt;&gt;E23,"W","L")))</f>
        <v>W</v>
      </c>
      <c r="J28" s="639" t="str">
        <f>IF(J27=" "," ",IF(E27=0,"L",IF(E27&lt;&gt;D23,"W","L")))</f>
        <v>L</v>
      </c>
      <c r="K28" s="647" t="str">
        <f>IF(K27=" "," ",IF(F27=0,"L",IF(F27&lt;&gt;G23,"W","L")))</f>
        <v>W</v>
      </c>
      <c r="L28" s="634" t="str">
        <f>IF(L27=" "," ",IF(G27=0,"L",IF(G27&lt;&gt;F23,"W","L")))</f>
        <v>L</v>
      </c>
      <c r="M28" s="651">
        <f>IF(I28=" ",M27,IF(I28="W",1,M27+1))</f>
        <v>1</v>
      </c>
      <c r="N28" s="363">
        <f>IF(OR(J27=" ",M28&gt;$M$8),0,IF(M28=1,2,IF(M28=2,6,IF(M28=3,18,IF(M28=4,54,162)))))</f>
        <v>2</v>
      </c>
      <c r="O28" s="363">
        <f>IF(J28="W",(N28/2)*3,0)</f>
        <v>0</v>
      </c>
      <c r="P28" s="653">
        <f t="shared" si="1"/>
        <v>6</v>
      </c>
      <c r="R28" s="635" t="str">
        <f>IF(R27=" "," ",IF(D28=0,"L",IF(D28&lt;&gt;E24,"W","L")))</f>
        <v>L</v>
      </c>
      <c r="S28" s="639" t="str">
        <f>IF(S27=" "," ",IF(E28=0,"L",IF(E28&lt;&gt;D24,"W","L")))</f>
        <v>W</v>
      </c>
      <c r="T28" s="647" t="str">
        <f>IF(T27=" "," ",IF(F28=0,"L",IF(F28&lt;&gt;G24,"W","L")))</f>
        <v>W</v>
      </c>
      <c r="U28" s="634" t="str">
        <f>IF(U27=" "," ",IF(G28=0,"L",IF(G28&lt;&gt;F24,"W","L")))</f>
        <v>L</v>
      </c>
      <c r="V28" s="651">
        <f>IF(R28=" ",V27,IF(R28="W",1,V27+1))</f>
        <v>3</v>
      </c>
      <c r="W28" s="363">
        <f t="shared" si="3"/>
        <v>18</v>
      </c>
      <c r="X28" s="363">
        <f>IF(S28="W",(W28/2)*3,0)</f>
        <v>27</v>
      </c>
      <c r="Y28" s="653">
        <f t="shared" si="2"/>
        <v>-21</v>
      </c>
    </row>
    <row r="29" spans="1:25">
      <c r="A29" s="327">
        <f t="shared" si="0"/>
        <v>19</v>
      </c>
      <c r="B29" s="328">
        <f>Data!B29</f>
        <v>1</v>
      </c>
      <c r="D29" s="631"/>
      <c r="E29" s="631"/>
      <c r="F29" s="631"/>
      <c r="G29" s="631"/>
      <c r="M29" s="650">
        <f>IF(J28=" ",M28,IF(J28="W",1,M28+1))</f>
        <v>2</v>
      </c>
      <c r="N29" s="364">
        <f>IF(OR(K27=" ",M29&gt;$M$8),0,IF(M29=1,2,IF(M29=2,6,IF(M29=3,18,IF(M29=4,54,162)))))</f>
        <v>6</v>
      </c>
      <c r="O29" s="364">
        <f>IF(K28="W",(N29/2)*3,0)</f>
        <v>9</v>
      </c>
      <c r="P29" s="653">
        <f t="shared" si="1"/>
        <v>9</v>
      </c>
      <c r="V29" s="650">
        <f>IF(S28=" ",V28,IF(S28="W",1,V28+1))</f>
        <v>1</v>
      </c>
      <c r="W29" s="364">
        <f t="shared" si="3"/>
        <v>2</v>
      </c>
      <c r="X29" s="364">
        <f>IF(T28="W",(W29/2)*3,0)</f>
        <v>3</v>
      </c>
      <c r="Y29" s="653">
        <f t="shared" si="2"/>
        <v>-20</v>
      </c>
    </row>
    <row r="30" spans="1:25">
      <c r="A30" s="327">
        <f t="shared" si="0"/>
        <v>20</v>
      </c>
      <c r="B30" s="328">
        <f>Data!B30</f>
        <v>4</v>
      </c>
      <c r="D30" s="631"/>
      <c r="E30" s="631"/>
      <c r="F30" s="631"/>
      <c r="G30" s="631"/>
      <c r="M30" s="649">
        <f>IF(K28=" ",M29,IF(K28="W",1,M29+1))</f>
        <v>1</v>
      </c>
      <c r="N30" s="648">
        <f>IF(OR(L27=" ",M30&gt;$M$8),0,IF(M30=1,2,IF(M30=2,6,IF(M30=3,18,IF(M30=4,54,162)))))</f>
        <v>2</v>
      </c>
      <c r="O30" s="648">
        <f>IF(L28="W",(N30/2)*3,0)</f>
        <v>0</v>
      </c>
      <c r="P30" s="653">
        <f t="shared" si="1"/>
        <v>7</v>
      </c>
      <c r="V30" s="649">
        <f>IF(T28=" ",V29,IF(T28="W",1,V29+1))</f>
        <v>1</v>
      </c>
      <c r="W30" s="648">
        <f t="shared" si="3"/>
        <v>2</v>
      </c>
      <c r="X30" s="648">
        <f>IF(U28="W",(W30/2)*3,0)</f>
        <v>0</v>
      </c>
      <c r="Y30" s="653">
        <f t="shared" si="2"/>
        <v>-22</v>
      </c>
    </row>
    <row r="31" spans="1:25">
      <c r="A31" s="327">
        <f t="shared" si="0"/>
        <v>21</v>
      </c>
      <c r="B31" s="328">
        <f>Data!B31</f>
        <v>2</v>
      </c>
      <c r="D31" s="632">
        <f>IF(AND(B31&gt;0,B31&lt;=12),1,IF(AND(B31&gt;12,B31&lt;=24),2,IF(AND(B31&gt;24,B31&lt;=36),3,0)))</f>
        <v>1</v>
      </c>
      <c r="E31" s="633">
        <f>IF(AND(B32&gt;0,B32&lt;=12),1,IF(AND(B32&gt;12,B32&lt;=24),2,IF(AND(B32&gt;24,B32&lt;=36),3,0)))</f>
        <v>3</v>
      </c>
      <c r="F31" s="637">
        <f>IF(AND(B33&gt;0,B33&lt;=12),1,IF(AND(B33&gt;12,B33&lt;=24),2,IF(AND(B33&gt;24,B33&lt;=36),3,0)))</f>
        <v>2</v>
      </c>
      <c r="G31" s="636">
        <f>IF(AND(B34&gt;0,B34&lt;=12),1,IF(AND(B34&gt;12,B34&lt;=24),2,IF(AND(B34&gt;24,B34&lt;=36),3,0)))</f>
        <v>3</v>
      </c>
      <c r="I31" s="635" t="str">
        <f>IF(D27=0," ",IF(D27=1,"2&amp;3",IF(D27=2,"1&amp;3","1&amp;2")))</f>
        <v>2&amp;3</v>
      </c>
      <c r="J31" s="647" t="str">
        <f>IF(F27=0," ",IF(F27=1,"2&amp;3",IF(F27=2,"1&amp;3","1&amp;2")))</f>
        <v>2&amp;3</v>
      </c>
      <c r="K31" s="639" t="str">
        <f>IF(E27=0," ",IF(E27=1,"2&amp;3",IF(E27=2,"1&amp;3","1&amp;2")))</f>
        <v>1&amp;3</v>
      </c>
      <c r="L31" s="634" t="str">
        <f>IF(G27=0," ",IF(G27=1,"2&amp;3",IF(G27=2,"1&amp;3","1&amp;2")))</f>
        <v>2&amp;3</v>
      </c>
      <c r="M31" s="652">
        <f>IF(L28=" ",M30,IF(L28="W",1,M30+1))</f>
        <v>2</v>
      </c>
      <c r="N31" s="368">
        <f>IF(OR(I31=" ",M31&gt;$M$8),0,IF(M31=1,2,IF(M31=2,6,IF(M31=3,18,IF(M31=4,54,162)))))</f>
        <v>6</v>
      </c>
      <c r="O31" s="368">
        <f>IF(I32="W",(N31/2)*3,0)</f>
        <v>0</v>
      </c>
      <c r="P31" s="653">
        <f t="shared" si="1"/>
        <v>1</v>
      </c>
      <c r="R31" s="635" t="str">
        <f>IF(D28=0," ",IF(D28="A","B&amp;C",IF(D28="B","A&amp;C","A&amp;B")))</f>
        <v>B&amp;C</v>
      </c>
      <c r="S31" s="647" t="str">
        <f>IF(F28=0," ",IF(F28="A","B&amp;C",IF(F28="B","A&amp;C","A&amp;B")))</f>
        <v>B&amp;C</v>
      </c>
      <c r="T31" s="639" t="str">
        <f>IF(E28=0," ",IF(E28="A","B&amp;C",IF(E28="B","A&amp;C","A&amp;B")))</f>
        <v>A&amp;B</v>
      </c>
      <c r="U31" s="634" t="str">
        <f>IF(G28=0," ",IF(G28="A","B&amp;C",IF(G28="B","A&amp;C","A&amp;B")))</f>
        <v>B&amp;C</v>
      </c>
      <c r="V31" s="652">
        <f>IF(U28=" ",V30,IF(U28="W",1,V30+1))</f>
        <v>2</v>
      </c>
      <c r="W31" s="368">
        <f t="shared" si="3"/>
        <v>6</v>
      </c>
      <c r="X31" s="368">
        <f>IF(R32="W",(W31/2)*3,0)</f>
        <v>9</v>
      </c>
      <c r="Y31" s="653">
        <f t="shared" si="2"/>
        <v>-19</v>
      </c>
    </row>
    <row r="32" spans="1:25">
      <c r="A32" s="327">
        <f t="shared" si="0"/>
        <v>22</v>
      </c>
      <c r="B32" s="328">
        <f>Data!B32</f>
        <v>34</v>
      </c>
      <c r="D32" s="632" t="str">
        <f>IF(B31=0,0,IF(MOD(B31,3)=1,"A",IF(MOD(B31,3)=2,"B","C")))</f>
        <v>B</v>
      </c>
      <c r="E32" s="633" t="str">
        <f>IF(B32=0,0,IF(MOD(B32,3)=1,"A",IF(MOD(B32,3)=2,"B","C")))</f>
        <v>A</v>
      </c>
      <c r="F32" s="637" t="str">
        <f>IF(B33=0,0,IF(MOD(B33,3)=1,"A",IF(MOD(B33,3)=2,"B","C")))</f>
        <v>C</v>
      </c>
      <c r="G32" s="636" t="str">
        <f>IF(B34=0,0,IF(MOD(B34,3)=1,"A",IF(MOD(B34,3)=2,"B","C")))</f>
        <v>A</v>
      </c>
      <c r="I32" s="635" t="str">
        <f>IF(I31=" "," ",IF(D31=0,"L",IF(D31&lt;&gt;D27,"W","L")))</f>
        <v>L</v>
      </c>
      <c r="J32" s="647" t="str">
        <f>IF(J31=" "," ",IF(E31=0,"L",IF(E31&lt;&gt;F27,"W","L")))</f>
        <v>W</v>
      </c>
      <c r="K32" s="639" t="str">
        <f>IF(K31=" "," ",IF(F31=0,"L",IF(F31&lt;&gt;E27,"W","L")))</f>
        <v>L</v>
      </c>
      <c r="L32" s="634" t="str">
        <f>IF(L31=" "," ",IF(G31=0,"L",IF(G31&lt;&gt;G27,"W","L")))</f>
        <v>W</v>
      </c>
      <c r="M32" s="650">
        <f>IF(I32=" ",M31,IF(I32="W",1,M31+1))</f>
        <v>3</v>
      </c>
      <c r="N32" s="364">
        <f>IF(OR(J31=" ",M32&gt;$M$8),0,IF(M32=1,2,IF(M32=2,6,IF(M32=3,18,IF(M32=4,54,162)))))</f>
        <v>18</v>
      </c>
      <c r="O32" s="364">
        <f>IF(J32="W",(N32/2)*3,0)</f>
        <v>27</v>
      </c>
      <c r="P32" s="653">
        <f t="shared" si="1"/>
        <v>10</v>
      </c>
      <c r="R32" s="635" t="str">
        <f>IF(R31=" "," ",IF(M32=0,"L",IF(D32&lt;&gt;D28,"W","L")))</f>
        <v>W</v>
      </c>
      <c r="S32" s="647" t="str">
        <f>IF(S31=" "," ",IF(E32=0,"L",IF(E32&lt;&gt;F28,"W","L")))</f>
        <v>L</v>
      </c>
      <c r="T32" s="639" t="str">
        <f>IF(T31=" "," ",IF(F32=0,"L",IF(F32&lt;&gt;E28,"W","L")))</f>
        <v>L</v>
      </c>
      <c r="U32" s="634" t="str">
        <f>IF(U31=" "," ",IF(P32=0,"L",IF(G32&lt;&gt;G28,"W","L")))</f>
        <v>L</v>
      </c>
      <c r="V32" s="650">
        <f>IF(R32=" ",V31,IF(R32="W",1,V31+1))</f>
        <v>1</v>
      </c>
      <c r="W32" s="364">
        <f t="shared" si="3"/>
        <v>2</v>
      </c>
      <c r="X32" s="364">
        <f>IF(S32="W",(W32/2)*3,0)</f>
        <v>0</v>
      </c>
      <c r="Y32" s="653">
        <f t="shared" si="2"/>
        <v>-21</v>
      </c>
    </row>
    <row r="33" spans="1:25">
      <c r="A33" s="327">
        <f t="shared" si="0"/>
        <v>23</v>
      </c>
      <c r="B33" s="328">
        <f>Data!B33</f>
        <v>15</v>
      </c>
      <c r="D33" s="631"/>
      <c r="E33" s="631"/>
      <c r="F33" s="631"/>
      <c r="G33" s="631"/>
      <c r="M33" s="651">
        <f>IF(J32=" ",M32,IF(J32="W",1,M32+1))</f>
        <v>1</v>
      </c>
      <c r="N33" s="363">
        <f>IF(OR(K31=" ",M33&gt;$M$8),0,IF(M33=1,2,IF(M33=2,6,IF(M33=3,18,IF(M33=4,54,162)))))</f>
        <v>2</v>
      </c>
      <c r="O33" s="363">
        <f>IF(K32="W",(N33/2)*3,0)</f>
        <v>0</v>
      </c>
      <c r="P33" s="653">
        <f t="shared" si="1"/>
        <v>8</v>
      </c>
      <c r="V33" s="651">
        <f>IF(S32=" ",V32,IF(S32="W",1,V32+1))</f>
        <v>2</v>
      </c>
      <c r="W33" s="363">
        <f t="shared" si="3"/>
        <v>6</v>
      </c>
      <c r="X33" s="363">
        <f>IF(T32="W",(W33/2)*3,0)</f>
        <v>0</v>
      </c>
      <c r="Y33" s="653">
        <f t="shared" si="2"/>
        <v>-27</v>
      </c>
    </row>
    <row r="34" spans="1:25">
      <c r="A34" s="327">
        <f t="shared" si="0"/>
        <v>24</v>
      </c>
      <c r="B34" s="328">
        <f>Data!B34</f>
        <v>34</v>
      </c>
      <c r="D34" s="631"/>
      <c r="E34" s="631"/>
      <c r="F34" s="631"/>
      <c r="G34" s="631"/>
      <c r="M34" s="649">
        <f>IF(K32=" ",M33,IF(K32="W",1,M33+1))</f>
        <v>2</v>
      </c>
      <c r="N34" s="648">
        <f>IF(OR(L31=" ",M34&gt;$M$8),0,IF(M34=1,2,IF(M34=2,6,IF(M34=3,18,IF(M34=4,54,162)))))</f>
        <v>6</v>
      </c>
      <c r="O34" s="648">
        <f>IF(L32="W",(N34/2)*3,0)</f>
        <v>9</v>
      </c>
      <c r="P34" s="653">
        <f t="shared" si="1"/>
        <v>11</v>
      </c>
      <c r="V34" s="649">
        <f>IF(T32=" ",V33,IF(T32="W",1,V33+1))</f>
        <v>3</v>
      </c>
      <c r="W34" s="648">
        <f t="shared" si="3"/>
        <v>18</v>
      </c>
      <c r="X34" s="648">
        <f>IF(U32="W",(W34/2)*3,0)</f>
        <v>0</v>
      </c>
      <c r="Y34" s="653">
        <f t="shared" si="2"/>
        <v>-45</v>
      </c>
    </row>
    <row r="35" spans="1:25">
      <c r="A35" s="327">
        <f t="shared" si="0"/>
        <v>25</v>
      </c>
      <c r="B35" s="328">
        <f>Data!B35</f>
        <v>0</v>
      </c>
      <c r="D35" s="633">
        <f>IF(AND(B35&gt;0,B35&lt;=12),1,IF(AND(B35&gt;12,B35&lt;=24),2,IF(AND(B35&gt;24,B35&lt;=36),3,0)))</f>
        <v>0</v>
      </c>
      <c r="E35" s="636">
        <f>IF(AND(B36&gt;0,B36&lt;=12),1,IF(AND(B36&gt;12,B36&lt;=24),2,IF(AND(B36&gt;24,B36&lt;=36),3,0)))</f>
        <v>3</v>
      </c>
      <c r="F35" s="632">
        <f>IF(AND(B37&gt;0,B37&lt;=12),1,IF(AND(B37&gt;12,B37&lt;=24),2,IF(AND(B37&gt;24,B37&lt;=36),3,0)))</f>
        <v>3</v>
      </c>
      <c r="G35" s="637">
        <f>IF(AND(B38&gt;0,B38&lt;=12),1,IF(AND(B38&gt;12,B38&lt;=24),2,IF(AND(B38&gt;24,B38&lt;=36),3,0)))</f>
        <v>1</v>
      </c>
      <c r="I35" s="647" t="str">
        <f>IF(E31=0," ",IF(E31=1,"2&amp;3",IF(E31=2,"1&amp;3","1&amp;2")))</f>
        <v>1&amp;2</v>
      </c>
      <c r="J35" s="634" t="str">
        <f>IF(G31=0," ",IF(G31=1,"2&amp;3",IF(G31=2,"1&amp;3","1&amp;2")))</f>
        <v>1&amp;2</v>
      </c>
      <c r="K35" s="635" t="str">
        <f>IF(D31=0," ",IF(D31=1,"2&amp;3",IF(D31=2,"1&amp;3","1&amp;2")))</f>
        <v>2&amp;3</v>
      </c>
      <c r="L35" s="639" t="str">
        <f>IF(F31=0," ",IF(F31=1,"2&amp;3",IF(F31=2,"1&amp;3","1&amp;2")))</f>
        <v>1&amp;3</v>
      </c>
      <c r="M35" s="650">
        <f>IF(L32=" ",M34,IF(L32="W",1,M34+1))</f>
        <v>1</v>
      </c>
      <c r="N35" s="364">
        <f>IF(OR(I35=" ",M35&gt;$M$8),0,IF(M35=1,2,IF(M35=2,6,IF(M35=3,18,IF(M35=4,54,162)))))</f>
        <v>2</v>
      </c>
      <c r="O35" s="364">
        <f>IF(I36="W",(N35/2)*3,0)</f>
        <v>0</v>
      </c>
      <c r="P35" s="653">
        <f t="shared" si="1"/>
        <v>9</v>
      </c>
      <c r="R35" s="647" t="str">
        <f>IF(E32=0," ",IF(E32="A","B&amp;C",IF(E32="B","A&amp;C","A&amp;B")))</f>
        <v>B&amp;C</v>
      </c>
      <c r="S35" s="634" t="str">
        <f>IF(G32=0," ",IF(G32="A","B&amp;C",IF(G32="B","A&amp;C","A&amp;B")))</f>
        <v>B&amp;C</v>
      </c>
      <c r="T35" s="635" t="str">
        <f>IF(D32=0," ",IF(D32="A","B&amp;C",IF(D32="B","A&amp;C","A&amp;B")))</f>
        <v>A&amp;C</v>
      </c>
      <c r="U35" s="639" t="str">
        <f>IF(F32=0," ",IF(F32="A","B&amp;C",IF(F32="B","A&amp;C","A&amp;B")))</f>
        <v>A&amp;B</v>
      </c>
      <c r="V35" s="650">
        <f>IF(U32=" ",V34,IF(U32="W",1,V34+1))</f>
        <v>4</v>
      </c>
      <c r="W35" s="364">
        <f t="shared" si="3"/>
        <v>0</v>
      </c>
      <c r="X35" s="364">
        <f>IF(R36="W",(W35/2)*3,0)</f>
        <v>0</v>
      </c>
      <c r="Y35" s="653">
        <f t="shared" si="2"/>
        <v>-45</v>
      </c>
    </row>
    <row r="36" spans="1:25">
      <c r="A36" s="327">
        <f t="shared" si="0"/>
        <v>26</v>
      </c>
      <c r="B36" s="328">
        <f>Data!B36</f>
        <v>29</v>
      </c>
      <c r="D36" s="633">
        <f>IF(B35=0,0,IF(MOD(B35,3)=1,"A",IF(MOD(B35,3)=2,"B","C")))</f>
        <v>0</v>
      </c>
      <c r="E36" s="636" t="str">
        <f>IF(B36=0,0,IF(MOD(B36,3)=1,"A",IF(MOD(B36,3)=2,"B","C")))</f>
        <v>B</v>
      </c>
      <c r="F36" s="632" t="str">
        <f>IF(B37=0,0,IF(MOD(B37,3)=1,"A",IF(MOD(B37,3)=2,"B","C")))</f>
        <v>A</v>
      </c>
      <c r="G36" s="637" t="str">
        <f>IF(B38=0,0,IF(MOD(B38,3)=1,"A",IF(MOD(B38,3)=2,"B","C")))</f>
        <v>A</v>
      </c>
      <c r="I36" s="647" t="str">
        <f>IF(I35=" "," ",IF(D35=0,"L",IF(D35&lt;&gt;E31,"W","L")))</f>
        <v>L</v>
      </c>
      <c r="J36" s="634" t="str">
        <f>IF(J35=" "," ",IF(E35=0,"L",IF(E35&lt;&gt;G31,"W","L")))</f>
        <v>L</v>
      </c>
      <c r="K36" s="635" t="str">
        <f>IF(K35=" "," ",IF(F35=0,"L",IF(F35&lt;&gt;D31,"W","L")))</f>
        <v>W</v>
      </c>
      <c r="L36" s="639" t="str">
        <f>IF(L35=" "," ",IF(G35=0,"L",IF(G35&lt;&gt;F31,"W","L")))</f>
        <v>W</v>
      </c>
      <c r="M36" s="649">
        <f>IF(I36=" ",M35,IF(I36="W",1,M35+1))</f>
        <v>2</v>
      </c>
      <c r="N36" s="648">
        <f>IF(OR(J35=" ",M36&gt;$M$8),0,IF(M36=1,2,IF(M36=2,6,IF(M36=3,18,IF(M36=4,54,162)))))</f>
        <v>6</v>
      </c>
      <c r="O36" s="648">
        <f>IF(J36="W",(N36/2)*3,0)</f>
        <v>0</v>
      </c>
      <c r="P36" s="653">
        <f t="shared" si="1"/>
        <v>3</v>
      </c>
      <c r="R36" s="647" t="str">
        <f>IF(R35=" "," ",IF(D36=0,"L",IF(D36&lt;&gt;E32,"W","L")))</f>
        <v>L</v>
      </c>
      <c r="S36" s="634" t="str">
        <f>IF(S35=" "," ",IF(E36=0,"L",IF(E36&lt;&gt;G32,"W","L")))</f>
        <v>W</v>
      </c>
      <c r="T36" s="635" t="str">
        <f>IF(T35=" "," ",IF(F36=0,"L",IF(F36&lt;&gt;D32,"W","L")))</f>
        <v>W</v>
      </c>
      <c r="U36" s="639" t="str">
        <f>IF(U35=" "," ",IF(G36=0,"L",IF(G36&lt;&gt;F32,"W","L")))</f>
        <v>W</v>
      </c>
      <c r="V36" s="649">
        <f>IF(R36=" ",V35,IF(R36="W",1,V35+1))</f>
        <v>5</v>
      </c>
      <c r="W36" s="648">
        <f t="shared" si="3"/>
        <v>0</v>
      </c>
      <c r="X36" s="648">
        <f>IF(S36="W",(W36/2)*3,0)</f>
        <v>0</v>
      </c>
      <c r="Y36" s="653">
        <f t="shared" si="2"/>
        <v>-45</v>
      </c>
    </row>
    <row r="37" spans="1:25">
      <c r="A37" s="327">
        <f t="shared" si="0"/>
        <v>27</v>
      </c>
      <c r="B37" s="328">
        <f>Data!B37</f>
        <v>25</v>
      </c>
      <c r="M37" s="652">
        <f>IF(J36=" ",M36,IF(J36="W",1,M36+1))</f>
        <v>3</v>
      </c>
      <c r="N37" s="368">
        <f>IF(OR(K35=" ",M37&gt;$M$8),0,IF(M37=1,2,IF(M37=2,6,IF(M37=3,18,IF(M37=4,54,162)))))</f>
        <v>18</v>
      </c>
      <c r="O37" s="368">
        <f>IF(K36="W",(N37/2)*3,0)</f>
        <v>27</v>
      </c>
      <c r="P37" s="653">
        <f t="shared" si="1"/>
        <v>12</v>
      </c>
      <c r="V37" s="652">
        <f>IF(S36=" ",V36,IF(S36="W",1,V36+1))</f>
        <v>1</v>
      </c>
      <c r="W37" s="368">
        <f t="shared" si="3"/>
        <v>2</v>
      </c>
      <c r="X37" s="368">
        <f>IF(T36="W",(W37/2)*3,0)</f>
        <v>3</v>
      </c>
      <c r="Y37" s="653">
        <f t="shared" si="2"/>
        <v>-44</v>
      </c>
    </row>
    <row r="38" spans="1:25">
      <c r="A38" s="327">
        <f t="shared" si="0"/>
        <v>28</v>
      </c>
      <c r="B38" s="328">
        <f>Data!B38</f>
        <v>1</v>
      </c>
      <c r="M38" s="651">
        <f>IF(K36=" ",M37,IF(K36="W",1,M37+1))</f>
        <v>1</v>
      </c>
      <c r="N38" s="363">
        <f>IF(OR(L35=" ",M38&gt;$M$8),0,IF(M38=1,2,IF(M38=2,6,IF(M38=3,18,IF(M38=4,54,162)))))</f>
        <v>2</v>
      </c>
      <c r="O38" s="363">
        <f>IF(L36="W",(N38/2)*3,0)</f>
        <v>3</v>
      </c>
      <c r="P38" s="653">
        <f t="shared" si="1"/>
        <v>13</v>
      </c>
      <c r="V38" s="651">
        <f>IF(T36=" ",V37,IF(T36="W",1,V37+1))</f>
        <v>1</v>
      </c>
      <c r="W38" s="363">
        <f t="shared" si="3"/>
        <v>2</v>
      </c>
      <c r="X38" s="363">
        <f>IF(U36="W",(W38/2)*3,0)</f>
        <v>3</v>
      </c>
      <c r="Y38" s="653">
        <f t="shared" si="2"/>
        <v>-43</v>
      </c>
    </row>
    <row r="39" spans="1:25">
      <c r="A39" s="327">
        <f t="shared" si="0"/>
        <v>29</v>
      </c>
      <c r="B39" s="328">
        <f>Data!B39</f>
        <v>15</v>
      </c>
      <c r="D39" s="636">
        <f>IF(AND(B39&gt;0,B39&lt;=12),1,IF(AND(B39&gt;12,B39&lt;=24),2,IF(AND(B39&gt;24,B39&lt;=36),3,0)))</f>
        <v>2</v>
      </c>
      <c r="E39" s="646">
        <f>IF(AND(B40&gt;0,B40&lt;=12),1,IF(AND(B40&gt;12,B40&lt;=24),2,IF(AND(B40&gt;24,B40&lt;=36),3,0)))</f>
        <v>1</v>
      </c>
      <c r="F39" s="637">
        <f>IF(AND(B41&gt;0,B41&lt;=12),1,IF(AND(B41&gt;12,B41&lt;=24),2,IF(AND(B41&gt;24,B41&lt;=36),3,0)))</f>
        <v>3</v>
      </c>
      <c r="G39" s="645">
        <f>IF(AND(B42&gt;0,B42&lt;=12),1,IF(AND(B42&gt;12,B42&lt;=24),2,IF(AND(B42&gt;24,B42&lt;=36),3,0)))</f>
        <v>2</v>
      </c>
      <c r="H39" s="306"/>
      <c r="I39" s="638" t="str">
        <f>IF(E35=0," ",IF(E35=1,"2&amp;3",IF(E35=2,"1&amp;3","1&amp;2")))</f>
        <v>1&amp;2</v>
      </c>
      <c r="J39" s="647" t="str">
        <f>IF(D35=0," ",IF(D35=1,"2&amp;3",IF(D35=2,"1&amp;3","1&amp;2")))</f>
        <v xml:space="preserve"> </v>
      </c>
      <c r="K39" s="639" t="str">
        <f>IF(G35=0," ",IF(G35=1,"2&amp;3",IF(G35=2,"1&amp;3","1&amp;2")))</f>
        <v>2&amp;3</v>
      </c>
      <c r="L39" s="635" t="str">
        <f>IF(F35=0," ",IF(F35=1,"2&amp;3",IF(F35=2,"1&amp;3","1&amp;2")))</f>
        <v>1&amp;2</v>
      </c>
      <c r="M39" s="649">
        <f>IF(L36=" ",M38,IF(L36="W",1,M38+1))</f>
        <v>1</v>
      </c>
      <c r="N39" s="648">
        <f>IF(OR(I39=" ",M39&gt;$M$8),0,IF(M39=1,2,IF(M39=2,6,IF(M39=3,18,IF(M39=4,54,162)))))</f>
        <v>2</v>
      </c>
      <c r="O39" s="648">
        <f>IF(I40="W",(N39/2)*3,0)</f>
        <v>3</v>
      </c>
      <c r="P39" s="653">
        <f t="shared" ref="P39:P62" si="4">P38-N39+O39</f>
        <v>14</v>
      </c>
      <c r="R39" s="638" t="str">
        <f>IF(E36=0," ",IF(E36="A","B&amp;C",IF(E36="B","A&amp;C","A&amp;B")))</f>
        <v>A&amp;C</v>
      </c>
      <c r="S39" s="647" t="str">
        <f>IF(D36=0," ",IF(D36="A","B&amp;C",IF(D36="B","A&amp;C","A&amp;B")))</f>
        <v xml:space="preserve"> </v>
      </c>
      <c r="T39" s="639" t="str">
        <f>IF(G36=0," ",IF(G36="A","B&amp;C",IF(G36="B","A&amp;C","A&amp;B")))</f>
        <v>B&amp;C</v>
      </c>
      <c r="U39" s="635" t="str">
        <f>IF(F36=0," ",IF(F36="A","B&amp;C",IF(F36="B","A&amp;C","A&amp;B")))</f>
        <v>B&amp;C</v>
      </c>
      <c r="V39" s="649">
        <f>IF(U36=" ",V38,IF(U36="W",1,V38+1))</f>
        <v>1</v>
      </c>
      <c r="W39" s="648">
        <f t="shared" si="3"/>
        <v>2</v>
      </c>
      <c r="X39" s="648">
        <f>IF(R40="W",(W39/2)*3,0)</f>
        <v>3</v>
      </c>
      <c r="Y39" s="653">
        <f t="shared" si="2"/>
        <v>-42</v>
      </c>
    </row>
    <row r="40" spans="1:25">
      <c r="A40" s="327">
        <f t="shared" si="0"/>
        <v>30</v>
      </c>
      <c r="B40" s="328">
        <f>Data!B40</f>
        <v>12</v>
      </c>
      <c r="D40" s="636" t="str">
        <f>IF(B39=0,0,IF(MOD(B39,3)=1,"A",IF(MOD(B39,3)=2,"B","C")))</f>
        <v>C</v>
      </c>
      <c r="E40" s="646" t="str">
        <f>IF(B40=0,0,IF(MOD(B40,3)=1,"A",IF(MOD(B40,3)=2,"B","C")))</f>
        <v>C</v>
      </c>
      <c r="F40" s="637" t="str">
        <f>IF(B41=0,0,IF(MOD(B41,3)=1,"A",IF(MOD(B41,3)=2,"B","C")))</f>
        <v>B</v>
      </c>
      <c r="G40" s="645" t="str">
        <f>IF(B42=0,0,IF(MOD(B42,3)=1,"A",IF(MOD(B42,3)=2,"B","C")))</f>
        <v>B</v>
      </c>
      <c r="H40" s="306"/>
      <c r="I40" s="638" t="str">
        <f>IF(I39=" "," ",IF(D39=0,"L",IF(D39&lt;&gt;E35,"W","L")))</f>
        <v>W</v>
      </c>
      <c r="J40" s="647" t="str">
        <f>IF(J39=" "," ",IF(E39=0,"L",IF(E39&lt;&gt;D35,"W","L")))</f>
        <v xml:space="preserve"> </v>
      </c>
      <c r="K40" s="639" t="str">
        <f>IF(K39=" "," ",IF(F39=0,"L",IF(F39&lt;&gt;G35,"W","L")))</f>
        <v>W</v>
      </c>
      <c r="L40" s="635" t="str">
        <f>IF(L39=" "," ",IF(G39=0,"L",IF(G39&lt;&gt;F35,"W","L")))</f>
        <v>W</v>
      </c>
      <c r="M40" s="650">
        <f>IF(I40=" ",M39,IF(I40="W",1,M39+1))</f>
        <v>1</v>
      </c>
      <c r="N40" s="364">
        <f>IF(OR(J39=" ",M40&gt;$M$8),0,IF(M40=1,2,IF(M40=2,6,IF(M40=3,18,IF(M40=4,54,162)))))</f>
        <v>0</v>
      </c>
      <c r="O40" s="364">
        <f>IF(J40="W",(N40/2)*3,0)</f>
        <v>0</v>
      </c>
      <c r="P40" s="653">
        <f t="shared" si="4"/>
        <v>14</v>
      </c>
      <c r="R40" s="638" t="str">
        <f>IF(R39=" "," ",IF(D40=0,"L",IF(D40&lt;&gt;E36,"W","L")))</f>
        <v>W</v>
      </c>
      <c r="S40" s="647" t="str">
        <f>IF(S39=" "," ",IF(E40=0,"L",IF(E40&lt;&gt;D36,"W","L")))</f>
        <v xml:space="preserve"> </v>
      </c>
      <c r="T40" s="639" t="str">
        <f>IF(T39=" "," ",IF(F40=0,"L",IF(F40&lt;&gt;G36,"W","L")))</f>
        <v>W</v>
      </c>
      <c r="U40" s="635" t="str">
        <f>IF(U39=" "," ",IF(G40=0,"L",IF(G40&lt;&gt;F36,"W","L")))</f>
        <v>W</v>
      </c>
      <c r="V40" s="650">
        <f>IF(R40=" ",V39,IF(R40="W",1,V39+1))</f>
        <v>1</v>
      </c>
      <c r="W40" s="364">
        <f t="shared" si="3"/>
        <v>0</v>
      </c>
      <c r="X40" s="364">
        <f>IF(S40="W",(W40/2)*3,0)</f>
        <v>0</v>
      </c>
      <c r="Y40" s="653">
        <f t="shared" si="2"/>
        <v>-42</v>
      </c>
    </row>
    <row r="41" spans="1:25">
      <c r="A41" s="327">
        <f t="shared" si="0"/>
        <v>31</v>
      </c>
      <c r="B41" s="328">
        <f>Data!B41</f>
        <v>35</v>
      </c>
      <c r="D41" s="644"/>
      <c r="E41" s="644"/>
      <c r="F41" s="644"/>
      <c r="G41" s="644"/>
      <c r="H41" s="306"/>
      <c r="M41" s="651">
        <f>IF(J40=" ",M40,IF(J40="W",1,M40+1))</f>
        <v>1</v>
      </c>
      <c r="N41" s="363">
        <f>IF(OR(K39=" ",M41&gt;$M$8),0,IF(M41=1,2,IF(M41=2,6,IF(M41=3,18,IF(M41=4,54,162)))))</f>
        <v>2</v>
      </c>
      <c r="O41" s="363">
        <f>IF(K40="W",(N41/2)*3,0)</f>
        <v>3</v>
      </c>
      <c r="P41" s="653">
        <f t="shared" si="4"/>
        <v>15</v>
      </c>
      <c r="V41" s="651">
        <f>IF(S40=" ",V40,IF(S40="W",1,V40+1))</f>
        <v>1</v>
      </c>
      <c r="W41" s="363">
        <f t="shared" si="3"/>
        <v>0</v>
      </c>
      <c r="X41" s="363">
        <f>IF(T40="W",(W41/2)*3,0)</f>
        <v>0</v>
      </c>
      <c r="Y41" s="653">
        <f t="shared" si="2"/>
        <v>-42</v>
      </c>
    </row>
    <row r="42" spans="1:25">
      <c r="A42" s="327">
        <f t="shared" si="0"/>
        <v>32</v>
      </c>
      <c r="B42" s="328">
        <f>Data!B42</f>
        <v>17</v>
      </c>
      <c r="D42" s="644"/>
      <c r="E42" s="644"/>
      <c r="F42" s="644"/>
      <c r="G42" s="644"/>
      <c r="H42" s="306"/>
      <c r="M42" s="652">
        <f>IF(K40=" ",M41,IF(K40="W",1,M41+1))</f>
        <v>1</v>
      </c>
      <c r="N42" s="368">
        <f>IF(OR(L39=" ",M42&gt;$M$8),0,IF(M42=1,2,IF(M42=2,6,IF(M42=3,18,IF(M42=4,54,162)))))</f>
        <v>2</v>
      </c>
      <c r="O42" s="368">
        <f>IF(L40="W",(N42/2)*3,0)</f>
        <v>3</v>
      </c>
      <c r="P42" s="653">
        <f t="shared" si="4"/>
        <v>16</v>
      </c>
      <c r="V42" s="652">
        <f>IF(T40=" ",V41,IF(T40="W",1,V41+1))</f>
        <v>1</v>
      </c>
      <c r="W42" s="368">
        <f t="shared" si="3"/>
        <v>2</v>
      </c>
      <c r="X42" s="368">
        <f>IF(U40="W",(W42/2)*3,0)</f>
        <v>3</v>
      </c>
      <c r="Y42" s="653">
        <f t="shared" si="2"/>
        <v>-41</v>
      </c>
    </row>
    <row r="43" spans="1:25">
      <c r="A43" s="327">
        <f t="shared" si="0"/>
        <v>33</v>
      </c>
      <c r="B43" s="328">
        <f>Data!B43</f>
        <v>14</v>
      </c>
      <c r="D43" s="636">
        <f>IF(AND(B43&gt;0,B43&lt;=12),1,IF(AND(B43&gt;12,B43&lt;=24),2,IF(AND(B43&gt;24,B43&lt;=36),3,0)))</f>
        <v>2</v>
      </c>
      <c r="E43" s="637">
        <f>IF(AND(B44&gt;0,B44&lt;=12),1,IF(AND(B44&gt;12,B44&lt;=24),2,IF(AND(B44&gt;24,B44&lt;=36),3,0)))</f>
        <v>1</v>
      </c>
      <c r="F43" s="646">
        <f>IF(AND(B45&gt;0,B45&lt;=12),1,IF(AND(B45&gt;12,B45&lt;=24),2,IF(AND(B45&gt;24,B45&lt;=36),3,0)))</f>
        <v>3</v>
      </c>
      <c r="G43" s="645">
        <f>IF(AND(B46&gt;0,B46&lt;=12),1,IF(AND(B46&gt;12,B46&lt;=24),2,IF(AND(B46&gt;24,B46&lt;=36),3,0)))</f>
        <v>2</v>
      </c>
      <c r="H43" s="306"/>
      <c r="I43" s="634" t="str">
        <f>IF(D39=0," ",IF(D39=1,"2&amp;3",IF(D39=2,"1&amp;3","1&amp;2")))</f>
        <v>1&amp;3</v>
      </c>
      <c r="J43" s="639" t="str">
        <f>IF(F39=0," ",IF(F39=1,"2&amp;3",IF(F39=2,"1&amp;3","1&amp;2")))</f>
        <v>1&amp;2</v>
      </c>
      <c r="K43" s="647" t="str">
        <f>IF(E39=0," ",IF(E39=1,"2&amp;3",IF(E39=2,"1&amp;3","1&amp;2")))</f>
        <v>2&amp;3</v>
      </c>
      <c r="L43" s="635" t="str">
        <f>IF(G39=0," ",IF(G39=1,"2&amp;3",IF(G39=2,"1&amp;3","1&amp;2")))</f>
        <v>1&amp;3</v>
      </c>
      <c r="M43" s="649">
        <f>IF(L40=" ",M42,IF(L40="W",1,M42+1))</f>
        <v>1</v>
      </c>
      <c r="N43" s="648">
        <f>IF(OR(I43=" ",M43&gt;$M$8),0,IF(M43=1,2,IF(M43=2,6,IF(M43=3,18,IF(M43=4,54,162)))))</f>
        <v>2</v>
      </c>
      <c r="O43" s="648">
        <f>IF(I44="W",(N43/2)*3,0)</f>
        <v>0</v>
      </c>
      <c r="P43" s="653">
        <f t="shared" si="4"/>
        <v>14</v>
      </c>
      <c r="R43" s="634" t="str">
        <f>IF(D40=0," ",IF(D40="A","B&amp;C",IF(D40="B","A&amp;C","A&amp;B")))</f>
        <v>A&amp;B</v>
      </c>
      <c r="S43" s="639" t="str">
        <f>IF(F40=0," ",IF(F40="A","B&amp;C",IF(F40="B","A&amp;C","A&amp;B")))</f>
        <v>A&amp;C</v>
      </c>
      <c r="T43" s="647" t="str">
        <f>IF(E40=0," ",IF(E40="A","B&amp;C",IF(E40="B","A&amp;C","A&amp;B")))</f>
        <v>A&amp;B</v>
      </c>
      <c r="U43" s="635" t="str">
        <f>IF(G40=0," ",IF(G40="A","B&amp;C",IF(G40="B","A&amp;C","A&amp;B")))</f>
        <v>A&amp;C</v>
      </c>
      <c r="V43" s="649">
        <f>IF(U40=" ",V42,IF(U40="W",1,V42+1))</f>
        <v>1</v>
      </c>
      <c r="W43" s="648">
        <f t="shared" si="3"/>
        <v>2</v>
      </c>
      <c r="X43" s="648">
        <f>IF(R44="W",(W43/2)*3,0)</f>
        <v>3</v>
      </c>
      <c r="Y43" s="653">
        <f t="shared" si="2"/>
        <v>-40</v>
      </c>
    </row>
    <row r="44" spans="1:25">
      <c r="A44" s="327">
        <f t="shared" si="0"/>
        <v>34</v>
      </c>
      <c r="B44" s="328">
        <f>Data!B44</f>
        <v>9</v>
      </c>
      <c r="D44" s="636" t="str">
        <f>IF(B43=0,0,IF(MOD(B43,3)=1,"A",IF(MOD(B43,3)=2,"B","C")))</f>
        <v>B</v>
      </c>
      <c r="E44" s="637" t="str">
        <f>IF(B44=0,0,IF(MOD(B44,3)=1,"A",IF(MOD(B44,3)=2,"B","C")))</f>
        <v>C</v>
      </c>
      <c r="F44" s="646" t="str">
        <f>IF(B45=0,0,IF(MOD(B45,3)=1,"A",IF(MOD(B45,3)=2,"B","C")))</f>
        <v>C</v>
      </c>
      <c r="G44" s="645" t="str">
        <f>IF(B46=0,0,IF(MOD(B46,3)=1,"A",IF(MOD(B46,3)=2,"B","C")))</f>
        <v>A</v>
      </c>
      <c r="H44" s="306"/>
      <c r="I44" s="634" t="str">
        <f>IF(I43=" "," ",IF(D43=0,"L",IF(D43&lt;&gt;D39,"W","L")))</f>
        <v>L</v>
      </c>
      <c r="J44" s="639" t="str">
        <f>IF(J43=" "," ",IF(E43=0,"L",IF(E43&lt;&gt;F39,"W","L")))</f>
        <v>W</v>
      </c>
      <c r="K44" s="647" t="str">
        <f>IF(K43=" "," ",IF(F43=0,"L",IF(F43&lt;&gt;E39,"W","L")))</f>
        <v>W</v>
      </c>
      <c r="L44" s="635" t="str">
        <f>IF(L43=" "," ",IF(G43=0,"L",IF(G43&lt;&gt;G39,"W","L")))</f>
        <v>L</v>
      </c>
      <c r="M44" s="651">
        <f>IF(I44=" ",M43,IF(I44="W",1,M43+1))</f>
        <v>2</v>
      </c>
      <c r="N44" s="363">
        <f>IF(OR(J43=" ",M44&gt;$M$8),0,IF(M44=1,2,IF(M44=2,6,IF(M44=3,18,IF(M44=4,54,162)))))</f>
        <v>6</v>
      </c>
      <c r="O44" s="363">
        <f>IF(J44="W",(N44/2)*3,0)</f>
        <v>9</v>
      </c>
      <c r="P44" s="653">
        <f t="shared" si="4"/>
        <v>17</v>
      </c>
      <c r="R44" s="634" t="str">
        <f>IF(R43=" "," ",IF(D44=0,"L",IF(D44&lt;&gt;D40,"W","L")))</f>
        <v>W</v>
      </c>
      <c r="S44" s="639" t="str">
        <f>IF(S43=" "," ",IF(E44=0,"L",IF(E44&lt;&gt;F40,"W","L")))</f>
        <v>W</v>
      </c>
      <c r="T44" s="647" t="str">
        <f>IF(T43=" "," ",IF(F44=0,"L",IF(F44&lt;&gt;E40,"W","L")))</f>
        <v>L</v>
      </c>
      <c r="U44" s="635" t="str">
        <f>IF(U43=" "," ",IF(P44=0,"L",IF(G44&lt;&gt;G40,"W","L")))</f>
        <v>W</v>
      </c>
      <c r="V44" s="651">
        <f>IF(R44=" ",V43,IF(R44="W",1,V43+1))</f>
        <v>1</v>
      </c>
      <c r="W44" s="363">
        <f t="shared" si="3"/>
        <v>2</v>
      </c>
      <c r="X44" s="363">
        <f>IF(S44="W",(W44/2)*3,0)</f>
        <v>3</v>
      </c>
      <c r="Y44" s="653">
        <f t="shared" si="2"/>
        <v>-39</v>
      </c>
    </row>
    <row r="45" spans="1:25">
      <c r="A45" s="327">
        <f t="shared" si="0"/>
        <v>35</v>
      </c>
      <c r="B45" s="328">
        <f>Data!B45</f>
        <v>27</v>
      </c>
      <c r="D45" s="644"/>
      <c r="E45" s="644"/>
      <c r="F45" s="644"/>
      <c r="G45" s="644"/>
      <c r="H45" s="306"/>
      <c r="M45" s="650">
        <f>IF(J44=" ",M44,IF(J44="W",1,M44+1))</f>
        <v>1</v>
      </c>
      <c r="N45" s="364">
        <f>IF(OR(K43=" ",M45&gt;$M$8),0,IF(M45=1,2,IF(M45=2,6,IF(M45=3,18,IF(M45=4,54,162)))))</f>
        <v>2</v>
      </c>
      <c r="O45" s="364">
        <f>IF(K44="W",(N45/2)*3,0)</f>
        <v>3</v>
      </c>
      <c r="P45" s="653">
        <f t="shared" si="4"/>
        <v>18</v>
      </c>
      <c r="V45" s="650">
        <f>IF(S44=" ",V44,IF(S44="W",1,V44+1))</f>
        <v>1</v>
      </c>
      <c r="W45" s="364">
        <f t="shared" si="3"/>
        <v>2</v>
      </c>
      <c r="X45" s="364">
        <f>IF(T44="W",(W45/2)*3,0)</f>
        <v>0</v>
      </c>
      <c r="Y45" s="653">
        <f t="shared" si="2"/>
        <v>-41</v>
      </c>
    </row>
    <row r="46" spans="1:25">
      <c r="A46" s="327">
        <f t="shared" si="0"/>
        <v>36</v>
      </c>
      <c r="B46" s="328">
        <f>Data!B46</f>
        <v>19</v>
      </c>
      <c r="D46" s="644"/>
      <c r="E46" s="644"/>
      <c r="F46" s="644"/>
      <c r="G46" s="644"/>
      <c r="H46" s="306"/>
      <c r="M46" s="652">
        <f>IF(K44=" ",M45,IF(K44="W",1,M45+1))</f>
        <v>1</v>
      </c>
      <c r="N46" s="368">
        <f>IF(OR(L43=" ",M46&gt;$M$8),0,IF(M46=1,2,IF(M46=2,6,IF(M46=3,18,IF(M46=4,54,162)))))</f>
        <v>2</v>
      </c>
      <c r="O46" s="368">
        <f>IF(L44="W",(N46/2)*3,0)</f>
        <v>0</v>
      </c>
      <c r="P46" s="653">
        <f t="shared" si="4"/>
        <v>16</v>
      </c>
      <c r="V46" s="652">
        <f>IF(T44=" ",V45,IF(T44="W",1,V45+1))</f>
        <v>2</v>
      </c>
      <c r="W46" s="368">
        <f t="shared" si="3"/>
        <v>6</v>
      </c>
      <c r="X46" s="368">
        <f>IF(U44="W",(W46/2)*3,0)</f>
        <v>9</v>
      </c>
      <c r="Y46" s="653">
        <f t="shared" si="2"/>
        <v>-38</v>
      </c>
    </row>
    <row r="47" spans="1:25">
      <c r="A47" s="327">
        <f t="shared" si="0"/>
        <v>37</v>
      </c>
      <c r="B47" s="328">
        <f>Data!B47</f>
        <v>23</v>
      </c>
      <c r="D47" s="637">
        <f>IF(AND(B47&gt;0,B47&lt;=12),1,IF(AND(B47&gt;12,B47&lt;=24),2,IF(AND(B47&gt;24,B47&lt;=36),3,0)))</f>
        <v>2</v>
      </c>
      <c r="E47" s="645">
        <f>IF(AND(B48&gt;0,B48&lt;=12),1,IF(AND(B48&gt;12,B48&lt;=24),2,IF(AND(B48&gt;24,B48&lt;=36),3,0)))</f>
        <v>1</v>
      </c>
      <c r="F47" s="636">
        <f>IF(AND(B49&gt;0,B49&lt;=12),1,IF(AND(B49&gt;12,B49&lt;=24),2,IF(AND(B49&gt;24,B49&lt;=36),3,0)))</f>
        <v>3</v>
      </c>
      <c r="G47" s="646">
        <f>IF(AND(B50&gt;0,B50&lt;=12),1,IF(AND(B50&gt;12,B50&lt;=24),2,IF(AND(B50&gt;24,B50&lt;=36),3,0)))</f>
        <v>2</v>
      </c>
      <c r="H47" s="306"/>
      <c r="I47" s="639" t="str">
        <f>IF(E43=0," ",IF(E43=1,"2&amp;3",IF(E43=2,"1&amp;3","1&amp;2")))</f>
        <v>2&amp;3</v>
      </c>
      <c r="J47" s="635" t="str">
        <f>IF(G43=0," ",IF(G43=1,"2&amp;3",IF(G43=2,"1&amp;3","1&amp;2")))</f>
        <v>1&amp;3</v>
      </c>
      <c r="K47" s="634" t="str">
        <f>IF(D43=0," ",IF(D43=1,"2&amp;3",IF(D43=2,"1&amp;3","1&amp;2")))</f>
        <v>1&amp;3</v>
      </c>
      <c r="L47" s="647" t="str">
        <f>IF(F43=0," ",IF(F43=1,"2&amp;3",IF(F43=2,"1&amp;3","1&amp;2")))</f>
        <v>1&amp;2</v>
      </c>
      <c r="M47" s="651">
        <f>IF(L44=" ",M46,IF(L44="W",1,M46+1))</f>
        <v>2</v>
      </c>
      <c r="N47" s="363">
        <f>IF(OR(I47=" ",M47&gt;$M$8),0,IF(M47=1,2,IF(M47=2,6,IF(M47=3,18,IF(M47=4,54,162)))))</f>
        <v>6</v>
      </c>
      <c r="O47" s="363">
        <f>IF(I48="W",(N47/2)*3,0)</f>
        <v>9</v>
      </c>
      <c r="P47" s="653">
        <f t="shared" si="4"/>
        <v>19</v>
      </c>
      <c r="R47" s="639" t="str">
        <f>IF(E44=0," ",IF(E44="A","B&amp;C",IF(E44="B","A&amp;C","A&amp;B")))</f>
        <v>A&amp;B</v>
      </c>
      <c r="S47" s="635" t="str">
        <f>IF(G44=0," ",IF(G44="A","B&amp;C",IF(G44="B","A&amp;C","A&amp;B")))</f>
        <v>B&amp;C</v>
      </c>
      <c r="T47" s="634" t="str">
        <f>IF(D44=0," ",IF(D44="A","B&amp;C",IF(D44="B","A&amp;C","A&amp;B")))</f>
        <v>A&amp;C</v>
      </c>
      <c r="U47" s="647" t="str">
        <f>IF(F44=0," ",IF(F44="A","B&amp;C",IF(F44="B","A&amp;C","A&amp;B")))</f>
        <v>A&amp;B</v>
      </c>
      <c r="V47" s="651">
        <f>IF(U44=" ",V46,IF(U44="W",1,V46+1))</f>
        <v>1</v>
      </c>
      <c r="W47" s="363">
        <f t="shared" si="3"/>
        <v>2</v>
      </c>
      <c r="X47" s="363">
        <f>IF(R48="W",(W47/2)*3,0)</f>
        <v>3</v>
      </c>
      <c r="Y47" s="653">
        <f t="shared" si="2"/>
        <v>-37</v>
      </c>
    </row>
    <row r="48" spans="1:25">
      <c r="A48" s="327">
        <f t="shared" si="0"/>
        <v>38</v>
      </c>
      <c r="B48" s="328">
        <f>Data!B48</f>
        <v>3</v>
      </c>
      <c r="D48" s="637" t="str">
        <f>IF(B47=0,0,IF(MOD(B47,3)=1,"A",IF(MOD(B47,3)=2,"B","C")))</f>
        <v>B</v>
      </c>
      <c r="E48" s="645" t="str">
        <f>IF(B48=0,0,IF(MOD(B48,3)=1,"A",IF(MOD(B48,3)=2,"B","C")))</f>
        <v>C</v>
      </c>
      <c r="F48" s="636" t="str">
        <f>IF(B49=0,0,IF(MOD(B49,3)=1,"A",IF(MOD(B49,3)=2,"B","C")))</f>
        <v>C</v>
      </c>
      <c r="G48" s="646" t="str">
        <f>IF(B50=0,0,IF(MOD(B50,3)=1,"A",IF(MOD(B50,3)=2,"B","C")))</f>
        <v>B</v>
      </c>
      <c r="H48" s="306"/>
      <c r="I48" s="639" t="str">
        <f>IF(I47=" "," ",IF(D47=0,"L",IF(D47&lt;&gt;E43,"W","L")))</f>
        <v>W</v>
      </c>
      <c r="J48" s="635" t="str">
        <f>IF(J47=" "," ",IF(E47=0,"L",IF(E47&lt;&gt;G43,"W","L")))</f>
        <v>W</v>
      </c>
      <c r="K48" s="634" t="str">
        <f>IF(K47=" "," ",IF(F47=0,"L",IF(F47&lt;&gt;D43,"W","L")))</f>
        <v>W</v>
      </c>
      <c r="L48" s="647" t="str">
        <f>IF(L47=" "," ",IF(G47=0,"L",IF(G47&lt;&gt;F43,"W","L")))</f>
        <v>W</v>
      </c>
      <c r="M48" s="652">
        <f>IF(I48=" ",M47,IF(I48="W",1,M47+1))</f>
        <v>1</v>
      </c>
      <c r="N48" s="368">
        <f>IF(OR(J47=" ",M48&gt;$M$8),0,IF(M48=1,2,IF(M48=2,6,IF(M48=3,18,IF(M48=4,54,162)))))</f>
        <v>2</v>
      </c>
      <c r="O48" s="368">
        <f>IF(J48="W",(N48/2)*3,0)</f>
        <v>3</v>
      </c>
      <c r="P48" s="653">
        <f t="shared" si="4"/>
        <v>20</v>
      </c>
      <c r="R48" s="639" t="str">
        <f>IF(R47=" "," ",IF(D48=0,"L",IF(D48&lt;&gt;E44,"W","L")))</f>
        <v>W</v>
      </c>
      <c r="S48" s="635" t="str">
        <f>IF(S47=" "," ",IF(E48=0,"L",IF(E48&lt;&gt;G44,"W","L")))</f>
        <v>W</v>
      </c>
      <c r="T48" s="634" t="str">
        <f>IF(T47=" "," ",IF(F48=0,"L",IF(F48&lt;&gt;D44,"W","L")))</f>
        <v>W</v>
      </c>
      <c r="U48" s="647" t="str">
        <f>IF(U47=" "," ",IF(G48=0,"L",IF(G48&lt;&gt;F44,"W","L")))</f>
        <v>W</v>
      </c>
      <c r="V48" s="652">
        <f>IF(R48=" ",V47,IF(R48="W",1,V47+1))</f>
        <v>1</v>
      </c>
      <c r="W48" s="368">
        <f t="shared" si="3"/>
        <v>2</v>
      </c>
      <c r="X48" s="368">
        <f>IF(S48="W",(W48/2)*3,0)</f>
        <v>3</v>
      </c>
      <c r="Y48" s="653">
        <f t="shared" si="2"/>
        <v>-36</v>
      </c>
    </row>
    <row r="49" spans="1:25">
      <c r="A49" s="327">
        <f t="shared" si="0"/>
        <v>39</v>
      </c>
      <c r="B49" s="328">
        <f>Data!B49</f>
        <v>30</v>
      </c>
      <c r="D49" s="644"/>
      <c r="E49" s="644"/>
      <c r="F49" s="644"/>
      <c r="G49" s="644"/>
      <c r="H49" s="306"/>
      <c r="M49" s="649">
        <f>IF(J48=" ",M48,IF(J48="W",1,M48+1))</f>
        <v>1</v>
      </c>
      <c r="N49" s="648">
        <f>IF(OR(K47=" ",M49&gt;$M$8),0,IF(M49=1,2,IF(M49=2,6,IF(M49=3,18,IF(M49=4,54,162)))))</f>
        <v>2</v>
      </c>
      <c r="O49" s="648">
        <f>IF(K48="W",(N49/2)*3,0)</f>
        <v>3</v>
      </c>
      <c r="P49" s="653">
        <f t="shared" si="4"/>
        <v>21</v>
      </c>
      <c r="V49" s="649">
        <f>IF(S48=" ",V48,IF(S48="W",1,V48+1))</f>
        <v>1</v>
      </c>
      <c r="W49" s="648">
        <f t="shared" si="3"/>
        <v>2</v>
      </c>
      <c r="X49" s="648">
        <f>IF(T48="W",(W49/2)*3,0)</f>
        <v>3</v>
      </c>
      <c r="Y49" s="653">
        <f t="shared" si="2"/>
        <v>-35</v>
      </c>
    </row>
    <row r="50" spans="1:25">
      <c r="A50" s="327">
        <f t="shared" si="0"/>
        <v>40</v>
      </c>
      <c r="B50" s="328">
        <f>Data!B50</f>
        <v>17</v>
      </c>
      <c r="D50" s="644"/>
      <c r="E50" s="644"/>
      <c r="F50" s="644"/>
      <c r="G50" s="644"/>
      <c r="H50" s="306"/>
      <c r="M50" s="650">
        <f>IF(K48=" ",M49,IF(K48="W",1,M49+1))</f>
        <v>1</v>
      </c>
      <c r="N50" s="364">
        <f>IF(OR(L47=" ",M50&gt;$M$8),0,IF(M50=1,2,IF(M50=2,6,IF(M50=3,18,IF(M50=4,54,162)))))</f>
        <v>2</v>
      </c>
      <c r="O50" s="364">
        <f>IF(L48="W",(N50/2)*3,0)</f>
        <v>3</v>
      </c>
      <c r="P50" s="653">
        <f t="shared" si="4"/>
        <v>22</v>
      </c>
      <c r="V50" s="650">
        <f>IF(T48=" ",V49,IF(T48="W",1,V49+1))</f>
        <v>1</v>
      </c>
      <c r="W50" s="364">
        <f t="shared" si="3"/>
        <v>2</v>
      </c>
      <c r="X50" s="364">
        <f>IF(U48="W",(W50/2)*3,0)</f>
        <v>3</v>
      </c>
      <c r="Y50" s="653">
        <f t="shared" si="2"/>
        <v>-34</v>
      </c>
    </row>
    <row r="51" spans="1:25">
      <c r="A51" s="327">
        <f t="shared" si="0"/>
        <v>41</v>
      </c>
      <c r="B51" s="328">
        <f>Data!B51</f>
        <v>8</v>
      </c>
      <c r="D51" s="645">
        <f>IF(AND(B51&gt;0,B51&lt;=12),1,IF(AND(B51&gt;12,B51&lt;=24),2,IF(AND(B51&gt;24,B51&lt;=36),3,0)))</f>
        <v>1</v>
      </c>
      <c r="E51" s="637">
        <f>IF(AND(B52&gt;0,B52&lt;=12),1,IF(AND(B52&gt;12,B52&lt;=24),2,IF(AND(B52&gt;24,B52&lt;=36),3,0)))</f>
        <v>3</v>
      </c>
      <c r="F51" s="646">
        <f>IF(AND(B53&gt;0,B53&lt;=12),1,IF(AND(B53&gt;12,B53&lt;=24),2,IF(AND(B53&gt;24,B53&lt;=36),3,0)))</f>
        <v>2</v>
      </c>
      <c r="G51" s="636">
        <f>IF(AND(B54&gt;0,B54&lt;=12),1,IF(AND(B54&gt;12,B54&lt;=24),2,IF(AND(B54&gt;24,B54&lt;=36),3,0)))</f>
        <v>1</v>
      </c>
      <c r="H51" s="306"/>
      <c r="I51" s="635" t="str">
        <f>IF(E47=0," ",IF(E47=1,"2&amp;3",IF(E47=2,"1&amp;3","1&amp;2")))</f>
        <v>2&amp;3</v>
      </c>
      <c r="J51" s="639" t="str">
        <f>IF(D47=0," ",IF(D47=1,"2&amp;3",IF(D47=2,"1&amp;3","1&amp;2")))</f>
        <v>1&amp;3</v>
      </c>
      <c r="K51" s="647" t="str">
        <f>IF(G47=0," ",IF(G47=1,"2&amp;3",IF(G47=2,"1&amp;3","1&amp;2")))</f>
        <v>1&amp;3</v>
      </c>
      <c r="L51" s="634" t="str">
        <f>IF(F47=0," ",IF(F47=1,"2&amp;3",IF(F47=2,"1&amp;3","1&amp;2")))</f>
        <v>1&amp;2</v>
      </c>
      <c r="M51" s="652">
        <f>IF(L48=" ",M50,IF(L48="W",1,M50+1))</f>
        <v>1</v>
      </c>
      <c r="N51" s="368">
        <f>IF(OR(I51=" ",M51&gt;$M$8),0,IF(M51=1,2,IF(M51=2,6,IF(M51=3,18,IF(M51=4,54,162)))))</f>
        <v>2</v>
      </c>
      <c r="O51" s="368">
        <f>IF(I52="W",(N51/2)*3,0)</f>
        <v>0</v>
      </c>
      <c r="P51" s="653">
        <f t="shared" si="4"/>
        <v>20</v>
      </c>
      <c r="R51" s="635" t="str">
        <f>IF(E48=0," ",IF(E48="A","B&amp;C",IF(E48="B","A&amp;C","A&amp;B")))</f>
        <v>A&amp;B</v>
      </c>
      <c r="S51" s="639" t="str">
        <f>IF(D48=0," ",IF(D48="A","B&amp;C",IF(D48="B","A&amp;C","A&amp;B")))</f>
        <v>A&amp;C</v>
      </c>
      <c r="T51" s="647" t="str">
        <f>IF(G48=0," ",IF(G48="A","B&amp;C",IF(G48="B","A&amp;C","A&amp;B")))</f>
        <v>A&amp;C</v>
      </c>
      <c r="U51" s="634" t="str">
        <f>IF(F48=0," ",IF(F48="A","B&amp;C",IF(F48="B","A&amp;C","A&amp;B")))</f>
        <v>A&amp;B</v>
      </c>
      <c r="V51" s="652">
        <f>IF(U48=" ",V50,IF(U48="W",1,V50+1))</f>
        <v>1</v>
      </c>
      <c r="W51" s="368">
        <f t="shared" si="3"/>
        <v>2</v>
      </c>
      <c r="X51" s="368">
        <f>IF(R52="W",(W51/2)*3,0)</f>
        <v>3</v>
      </c>
      <c r="Y51" s="653">
        <f t="shared" si="2"/>
        <v>-33</v>
      </c>
    </row>
    <row r="52" spans="1:25">
      <c r="A52" s="327">
        <f t="shared" si="0"/>
        <v>42</v>
      </c>
      <c r="B52" s="328">
        <f>Data!B52</f>
        <v>29</v>
      </c>
      <c r="D52" s="645" t="str">
        <f>IF(B51=0,0,IF(MOD(B51,3)=1,"A",IF(MOD(B51,3)=2,"B","C")))</f>
        <v>B</v>
      </c>
      <c r="E52" s="637" t="str">
        <f>IF(B52=0,0,IF(MOD(B52,3)=1,"A",IF(MOD(B52,3)=2,"B","C")))</f>
        <v>B</v>
      </c>
      <c r="F52" s="646" t="str">
        <f>IF(B53=0,0,IF(MOD(B53,3)=1,"A",IF(MOD(B53,3)=2,"B","C")))</f>
        <v>C</v>
      </c>
      <c r="G52" s="636" t="str">
        <f>IF(B54=0,0,IF(MOD(B54,3)=1,"A",IF(MOD(B54,3)=2,"B","C")))</f>
        <v>B</v>
      </c>
      <c r="H52" s="306"/>
      <c r="I52" s="635" t="str">
        <f>IF(I51=" "," ",IF(D51=0,"L",IF(D51&lt;&gt;E47,"W","L")))</f>
        <v>L</v>
      </c>
      <c r="J52" s="639" t="str">
        <f>IF(J51=" "," ",IF(E51=0,"L",IF(E51&lt;&gt;D47,"W","L")))</f>
        <v>W</v>
      </c>
      <c r="K52" s="647" t="str">
        <f>IF(K51=" "," ",IF(F51=0,"L",IF(F51&lt;&gt;G47,"W","L")))</f>
        <v>L</v>
      </c>
      <c r="L52" s="634" t="str">
        <f>IF(L51=" "," ",IF(G51=0,"L",IF(G51&lt;&gt;F47,"W","L")))</f>
        <v>W</v>
      </c>
      <c r="M52" s="651">
        <f>IF(I52=" ",M51,IF(I52="W",1,M51+1))</f>
        <v>2</v>
      </c>
      <c r="N52" s="363">
        <f>IF(OR(J51=" ",M52&gt;$M$8),0,IF(M52=1,2,IF(M52=2,6,IF(M52=3,18,IF(M52=4,54,162)))))</f>
        <v>6</v>
      </c>
      <c r="O52" s="363">
        <f>IF(J52="W",(N52/2)*3,0)</f>
        <v>9</v>
      </c>
      <c r="P52" s="653">
        <f t="shared" si="4"/>
        <v>23</v>
      </c>
      <c r="R52" s="635" t="str">
        <f>IF(R51=" "," ",IF(D52=0,"L",IF(D52&lt;&gt;E48,"W","L")))</f>
        <v>W</v>
      </c>
      <c r="S52" s="639" t="str">
        <f>IF(S51=" "," ",IF(E52=0,"L",IF(E52&lt;&gt;D48,"W","L")))</f>
        <v>L</v>
      </c>
      <c r="T52" s="647" t="str">
        <f>IF(T51=" "," ",IF(F52=0,"L",IF(F52&lt;&gt;G48,"W","L")))</f>
        <v>W</v>
      </c>
      <c r="U52" s="634" t="str">
        <f>IF(U51=" "," ",IF(G52=0,"L",IF(G52&lt;&gt;F48,"W","L")))</f>
        <v>W</v>
      </c>
      <c r="V52" s="651">
        <f>IF(R52=" ",V51,IF(R52="W",1,V51+1))</f>
        <v>1</v>
      </c>
      <c r="W52" s="363">
        <f t="shared" si="3"/>
        <v>2</v>
      </c>
      <c r="X52" s="363">
        <f>IF(S52="W",(W52/2)*3,0)</f>
        <v>0</v>
      </c>
      <c r="Y52" s="653">
        <f t="shared" si="2"/>
        <v>-35</v>
      </c>
    </row>
    <row r="53" spans="1:25">
      <c r="A53" s="327">
        <f t="shared" si="0"/>
        <v>43</v>
      </c>
      <c r="B53" s="328">
        <f>Data!B53</f>
        <v>24</v>
      </c>
      <c r="D53" s="644"/>
      <c r="E53" s="644"/>
      <c r="F53" s="644"/>
      <c r="G53" s="644"/>
      <c r="H53" s="306"/>
      <c r="M53" s="650">
        <f>IF(J52=" ",M52,IF(J52="W",1,M52+1))</f>
        <v>1</v>
      </c>
      <c r="N53" s="364">
        <f>IF(OR(K51=" ",M53&gt;$M$8),0,IF(M53=1,2,IF(M53=2,6,IF(M53=3,18,IF(M53=4,54,162)))))</f>
        <v>2</v>
      </c>
      <c r="O53" s="364">
        <f>IF(K52="W",(N53/2)*3,0)</f>
        <v>0</v>
      </c>
      <c r="P53" s="653">
        <f t="shared" si="4"/>
        <v>21</v>
      </c>
      <c r="V53" s="650">
        <f>IF(S52=" ",V52,IF(S52="W",1,V52+1))</f>
        <v>2</v>
      </c>
      <c r="W53" s="364">
        <f t="shared" si="3"/>
        <v>6</v>
      </c>
      <c r="X53" s="364">
        <f>IF(T52="W",(W53/2)*3,0)</f>
        <v>9</v>
      </c>
      <c r="Y53" s="653">
        <f t="shared" si="2"/>
        <v>-32</v>
      </c>
    </row>
    <row r="54" spans="1:25">
      <c r="A54" s="327">
        <f t="shared" si="0"/>
        <v>44</v>
      </c>
      <c r="B54" s="328">
        <f>Data!B54</f>
        <v>11</v>
      </c>
      <c r="D54" s="644"/>
      <c r="E54" s="644"/>
      <c r="F54" s="644"/>
      <c r="G54" s="644"/>
      <c r="H54" s="306"/>
      <c r="M54" s="649">
        <f>IF(K52=" ",M53,IF(K52="W",1,M53+1))</f>
        <v>2</v>
      </c>
      <c r="N54" s="648">
        <f>IF(OR(L51=" ",M54&gt;$M$8),0,IF(M54=1,2,IF(M54=2,6,IF(M54=3,18,IF(M54=4,54,162)))))</f>
        <v>6</v>
      </c>
      <c r="O54" s="648">
        <f>IF(L52="W",(N54/2)*3,0)</f>
        <v>9</v>
      </c>
      <c r="P54" s="653">
        <f t="shared" si="4"/>
        <v>24</v>
      </c>
      <c r="V54" s="649">
        <f>IF(T52=" ",V53,IF(T52="W",1,V53+1))</f>
        <v>1</v>
      </c>
      <c r="W54" s="648">
        <f t="shared" si="3"/>
        <v>2</v>
      </c>
      <c r="X54" s="648">
        <f>IF(U52="W",(W54/2)*3,0)</f>
        <v>3</v>
      </c>
      <c r="Y54" s="653">
        <f t="shared" si="2"/>
        <v>-31</v>
      </c>
    </row>
    <row r="55" spans="1:25">
      <c r="A55" s="327">
        <f t="shared" si="0"/>
        <v>45</v>
      </c>
      <c r="B55" s="328">
        <f>Data!B55</f>
        <v>20</v>
      </c>
      <c r="D55" s="645">
        <f>IF(AND(B55&gt;0,B55&lt;=12),1,IF(AND(B55&gt;12,B55&lt;=24),2,IF(AND(B55&gt;24,B55&lt;=36),3,0)))</f>
        <v>2</v>
      </c>
      <c r="E55" s="646">
        <f>IF(AND(B56&gt;0,B56&lt;=12),1,IF(AND(B56&gt;12,B56&lt;=24),2,IF(AND(B56&gt;24,B56&lt;=36),3,0)))</f>
        <v>3</v>
      </c>
      <c r="F55" s="637">
        <f>IF(AND(B57&gt;0,B57&lt;=12),1,IF(AND(B57&gt;12,B57&lt;=24),2,IF(AND(B57&gt;24,B57&lt;=36),3,0)))</f>
        <v>2</v>
      </c>
      <c r="G55" s="636">
        <f>IF(AND(B58&gt;0,B58&lt;=12),1,IF(AND(B58&gt;12,B58&lt;=24),2,IF(AND(B58&gt;24,B58&lt;=36),3,0)))</f>
        <v>3</v>
      </c>
      <c r="H55" s="306"/>
      <c r="I55" s="635" t="str">
        <f>IF(D51=0," ",IF(D51=1,"2&amp;3",IF(D51=2,"1&amp;3","1&amp;2")))</f>
        <v>2&amp;3</v>
      </c>
      <c r="J55" s="647" t="str">
        <f>IF(F51=0," ",IF(F51=1,"2&amp;3",IF(F51=2,"1&amp;3","1&amp;2")))</f>
        <v>1&amp;3</v>
      </c>
      <c r="K55" s="639" t="str">
        <f>IF(E51=0," ",IF(E51=1,"2&amp;3",IF(E51=2,"1&amp;3","1&amp;2")))</f>
        <v>1&amp;2</v>
      </c>
      <c r="L55" s="634" t="str">
        <f>IF(G51=0," ",IF(G51=1,"2&amp;3",IF(G51=2,"1&amp;3","1&amp;2")))</f>
        <v>2&amp;3</v>
      </c>
      <c r="M55" s="652">
        <f>IF(L52=" ",M54,IF(L52="W",1,M54+1))</f>
        <v>1</v>
      </c>
      <c r="N55" s="368">
        <f>IF(OR(I55=" ",M55&gt;$M$8),0,IF(M55=1,2,IF(M55=2,6,IF(M55=3,18,IF(M55=4,54,162)))))</f>
        <v>2</v>
      </c>
      <c r="O55" s="368">
        <f>IF(I56="W",(N55/2)*3,0)</f>
        <v>3</v>
      </c>
      <c r="P55" s="653">
        <f t="shared" si="4"/>
        <v>25</v>
      </c>
      <c r="R55" s="635" t="str">
        <f>IF(D52=0," ",IF(D52="A","B&amp;C",IF(D52="B","A&amp;C","A&amp;B")))</f>
        <v>A&amp;C</v>
      </c>
      <c r="S55" s="647" t="str">
        <f>IF(F52=0," ",IF(F52="A","B&amp;C",IF(F52="B","A&amp;C","A&amp;B")))</f>
        <v>A&amp;B</v>
      </c>
      <c r="T55" s="639" t="str">
        <f>IF(E52=0," ",IF(E52="A","B&amp;C",IF(E52="B","A&amp;C","A&amp;B")))</f>
        <v>A&amp;C</v>
      </c>
      <c r="U55" s="634" t="str">
        <f>IF(G52=0," ",IF(G52="A","B&amp;C",IF(G52="B","A&amp;C","A&amp;B")))</f>
        <v>A&amp;C</v>
      </c>
      <c r="V55" s="652">
        <f>IF(U52=" ",V54,IF(U52="W",1,V54+1))</f>
        <v>1</v>
      </c>
      <c r="W55" s="368">
        <f t="shared" si="3"/>
        <v>2</v>
      </c>
      <c r="X55" s="368">
        <f>IF(R56="W",(W55/2)*3,0)</f>
        <v>0</v>
      </c>
      <c r="Y55" s="653">
        <f t="shared" si="2"/>
        <v>-33</v>
      </c>
    </row>
    <row r="56" spans="1:25">
      <c r="A56" s="327">
        <f t="shared" si="0"/>
        <v>46</v>
      </c>
      <c r="B56" s="328">
        <f>Data!B56</f>
        <v>35</v>
      </c>
      <c r="D56" s="645" t="str">
        <f>IF(B55=0,0,IF(MOD(B55,3)=1,"A",IF(MOD(B55,3)=2,"B","C")))</f>
        <v>B</v>
      </c>
      <c r="E56" s="646" t="str">
        <f>IF(B56=0,0,IF(MOD(B56,3)=1,"A",IF(MOD(B56,3)=2,"B","C")))</f>
        <v>B</v>
      </c>
      <c r="F56" s="637" t="str">
        <f>IF(B57=0,0,IF(MOD(B57,3)=1,"A",IF(MOD(B57,3)=2,"B","C")))</f>
        <v>C</v>
      </c>
      <c r="G56" s="636" t="str">
        <f>IF(B58=0,0,IF(MOD(B58,3)=1,"A",IF(MOD(B58,3)=2,"B","C")))</f>
        <v>B</v>
      </c>
      <c r="H56" s="306"/>
      <c r="I56" s="635" t="str">
        <f>IF(I55=" "," ",IF(D55=0,"L",IF(D55&lt;&gt;D51,"W","L")))</f>
        <v>W</v>
      </c>
      <c r="J56" s="647" t="str">
        <f>IF(J55=" "," ",IF(E55=0,"L",IF(E55&lt;&gt;F51,"W","L")))</f>
        <v>W</v>
      </c>
      <c r="K56" s="639" t="str">
        <f>IF(K55=" "," ",IF(F55=0,"L",IF(F55&lt;&gt;E51,"W","L")))</f>
        <v>W</v>
      </c>
      <c r="L56" s="634" t="str">
        <f>IF(L55=" "," ",IF(G55=0,"L",IF(G55&lt;&gt;G51,"W","L")))</f>
        <v>W</v>
      </c>
      <c r="M56" s="650">
        <f>IF(I56=" ",M55,IF(I56="W",1,M55+1))</f>
        <v>1</v>
      </c>
      <c r="N56" s="364">
        <f>IF(OR(J55=" ",M56&gt;$M$8),0,IF(M56=1,2,IF(M56=2,6,IF(M56=3,18,IF(M56=4,54,162)))))</f>
        <v>2</v>
      </c>
      <c r="O56" s="364">
        <f>IF(J56="W",(N56/2)*3,0)</f>
        <v>3</v>
      </c>
      <c r="P56" s="653">
        <f t="shared" si="4"/>
        <v>26</v>
      </c>
      <c r="R56" s="635" t="str">
        <f>IF(R55=" "," ",IF(M56=0,"L",IF(D56&lt;&gt;D52,"W","L")))</f>
        <v>L</v>
      </c>
      <c r="S56" s="647" t="str">
        <f>IF(S55=" "," ",IF(E56=0,"L",IF(E56&lt;&gt;F52,"W","L")))</f>
        <v>W</v>
      </c>
      <c r="T56" s="639" t="str">
        <f>IF(T55=" "," ",IF(F56=0,"L",IF(F56&lt;&gt;E52,"W","L")))</f>
        <v>W</v>
      </c>
      <c r="U56" s="634" t="str">
        <f>IF(U55=" "," ",IF(P56=0,"L",IF(G56&lt;&gt;G52,"W","L")))</f>
        <v>L</v>
      </c>
      <c r="V56" s="650">
        <f>IF(R56=" ",V55,IF(R56="W",1,V55+1))</f>
        <v>2</v>
      </c>
      <c r="W56" s="364">
        <f t="shared" si="3"/>
        <v>6</v>
      </c>
      <c r="X56" s="364">
        <f>IF(S56="W",(W56/2)*3,0)</f>
        <v>9</v>
      </c>
      <c r="Y56" s="653">
        <f t="shared" si="2"/>
        <v>-30</v>
      </c>
    </row>
    <row r="57" spans="1:25">
      <c r="A57" s="327">
        <f t="shared" si="0"/>
        <v>47</v>
      </c>
      <c r="B57" s="328">
        <f>Data!B57</f>
        <v>24</v>
      </c>
      <c r="D57" s="644"/>
      <c r="E57" s="644"/>
      <c r="F57" s="644"/>
      <c r="G57" s="644"/>
      <c r="H57" s="306"/>
      <c r="M57" s="651">
        <f>IF(J56=" ",M56,IF(J56="W",1,M56+1))</f>
        <v>1</v>
      </c>
      <c r="N57" s="363">
        <f>IF(OR(K55=" ",M57&gt;$M$8),0,IF(M57=1,2,IF(M57=2,6,IF(M57=3,18,IF(M57=4,54,162)))))</f>
        <v>2</v>
      </c>
      <c r="O57" s="363">
        <f>IF(K56="W",(N57/2)*3,0)</f>
        <v>3</v>
      </c>
      <c r="P57" s="653">
        <f t="shared" si="4"/>
        <v>27</v>
      </c>
      <c r="V57" s="651">
        <f>IF(S56=" ",V56,IF(S56="W",1,V56+1))</f>
        <v>1</v>
      </c>
      <c r="W57" s="363">
        <f t="shared" si="3"/>
        <v>2</v>
      </c>
      <c r="X57" s="363">
        <f>IF(T56="W",(W57/2)*3,0)</f>
        <v>3</v>
      </c>
      <c r="Y57" s="653">
        <f t="shared" si="2"/>
        <v>-29</v>
      </c>
    </row>
    <row r="58" spans="1:25">
      <c r="A58" s="327">
        <f t="shared" si="0"/>
        <v>48</v>
      </c>
      <c r="B58" s="328">
        <f>Data!B58</f>
        <v>26</v>
      </c>
      <c r="D58" s="644"/>
      <c r="E58" s="644"/>
      <c r="F58" s="644"/>
      <c r="G58" s="644"/>
      <c r="H58" s="306"/>
      <c r="M58" s="649">
        <f>IF(K56=" ",M57,IF(K56="W",1,M57+1))</f>
        <v>1</v>
      </c>
      <c r="N58" s="648">
        <f>IF(OR(L55=" ",M58&gt;$M$8),0,IF(M58=1,2,IF(M58=2,6,IF(M58=3,18,IF(M58=4,54,162)))))</f>
        <v>2</v>
      </c>
      <c r="O58" s="648">
        <f>IF(L56="W",(N58/2)*3,0)</f>
        <v>3</v>
      </c>
      <c r="P58" s="653">
        <f t="shared" si="4"/>
        <v>28</v>
      </c>
      <c r="V58" s="649">
        <f>IF(T56=" ",V57,IF(T56="W",1,V57+1))</f>
        <v>1</v>
      </c>
      <c r="W58" s="648">
        <f t="shared" si="3"/>
        <v>2</v>
      </c>
      <c r="X58" s="648">
        <f>IF(U56="W",(W58/2)*3,0)</f>
        <v>0</v>
      </c>
      <c r="Y58" s="653">
        <f t="shared" si="2"/>
        <v>-31</v>
      </c>
    </row>
    <row r="59" spans="1:25">
      <c r="A59" s="327">
        <f t="shared" si="0"/>
        <v>49</v>
      </c>
      <c r="B59" s="328">
        <f>Data!B59</f>
        <v>14</v>
      </c>
      <c r="D59" s="646">
        <f>IF(AND(B59&gt;0,B59&lt;=12),1,IF(AND(B59&gt;12,B59&lt;=24),2,IF(AND(B59&gt;24,B59&lt;=36),3,0)))</f>
        <v>2</v>
      </c>
      <c r="E59" s="636">
        <f>IF(AND(B60&gt;0,B60&lt;=12),1,IF(AND(B60&gt;12,B60&lt;=24),2,IF(AND(B60&gt;24,B60&lt;=36),3,0)))</f>
        <v>1</v>
      </c>
      <c r="F59" s="645">
        <f>IF(AND(B61&gt;0,B61&lt;=12),1,IF(AND(B61&gt;12,B61&lt;=24),2,IF(AND(B61&gt;24,B61&lt;=36),3,0)))</f>
        <v>3</v>
      </c>
      <c r="G59" s="637">
        <f>IF(AND(B62&gt;0,B62&lt;=12),1,IF(AND(B62&gt;12,B62&lt;=24),2,IF(AND(B62&gt;24,B62&lt;=36),3,0)))</f>
        <v>1</v>
      </c>
      <c r="H59" s="306"/>
      <c r="I59" s="647" t="str">
        <f>IF(E55=0," ",IF(E55=1,"2&amp;3",IF(E55=2,"1&amp;3","1&amp;2")))</f>
        <v>1&amp;2</v>
      </c>
      <c r="J59" s="634" t="str">
        <f>IF(G55=0," ",IF(G55=1,"2&amp;3",IF(G55=2,"1&amp;3","1&amp;2")))</f>
        <v>1&amp;2</v>
      </c>
      <c r="K59" s="635" t="str">
        <f>IF(D55=0," ",IF(D55=1,"2&amp;3",IF(D55=2,"1&amp;3","1&amp;2")))</f>
        <v>1&amp;3</v>
      </c>
      <c r="L59" s="639" t="str">
        <f>IF(F55=0," ",IF(F55=1,"2&amp;3",IF(F55=2,"1&amp;3","1&amp;2")))</f>
        <v>1&amp;3</v>
      </c>
      <c r="M59" s="650">
        <f>IF(L56=" ",M58,IF(L56="W",1,M58+1))</f>
        <v>1</v>
      </c>
      <c r="N59" s="364">
        <f>IF(OR(I59=" ",M59&gt;$M$8),0,IF(M59=1,2,IF(M59=2,6,IF(M59=3,18,IF(M59=4,54,162)))))</f>
        <v>2</v>
      </c>
      <c r="O59" s="364">
        <f>IF(I60="W",(N59/2)*3,0)</f>
        <v>3</v>
      </c>
      <c r="P59" s="653">
        <f t="shared" si="4"/>
        <v>29</v>
      </c>
      <c r="R59" s="647" t="str">
        <f>IF(E56=0," ",IF(E56="A","B&amp;C",IF(E56="B","A&amp;C","A&amp;B")))</f>
        <v>A&amp;C</v>
      </c>
      <c r="S59" s="634" t="str">
        <f>IF(G56=0," ",IF(G56="A","B&amp;C",IF(G56="B","A&amp;C","A&amp;B")))</f>
        <v>A&amp;C</v>
      </c>
      <c r="T59" s="635" t="str">
        <f>IF(D56=0," ",IF(D56="A","B&amp;C",IF(D56="B","A&amp;C","A&amp;B")))</f>
        <v>A&amp;C</v>
      </c>
      <c r="U59" s="639" t="str">
        <f>IF(F56=0," ",IF(F56="A","B&amp;C",IF(F56="B","A&amp;C","A&amp;B")))</f>
        <v>A&amp;B</v>
      </c>
      <c r="V59" s="650">
        <f>IF(U56=" ",V58,IF(U56="W",1,V58+1))</f>
        <v>2</v>
      </c>
      <c r="W59" s="364">
        <f t="shared" si="3"/>
        <v>6</v>
      </c>
      <c r="X59" s="364">
        <f>IF(R60="W",(W59/2)*3,0)</f>
        <v>0</v>
      </c>
      <c r="Y59" s="653">
        <f t="shared" si="2"/>
        <v>-37</v>
      </c>
    </row>
    <row r="60" spans="1:25">
      <c r="A60" s="327">
        <f t="shared" si="0"/>
        <v>50</v>
      </c>
      <c r="B60" s="328">
        <f>Data!B60</f>
        <v>11</v>
      </c>
      <c r="D60" s="646" t="str">
        <f>IF(B59=0,0,IF(MOD(B59,3)=1,"A",IF(MOD(B59,3)=2,"B","C")))</f>
        <v>B</v>
      </c>
      <c r="E60" s="636" t="str">
        <f>IF(B60=0,0,IF(MOD(B60,3)=1,"A",IF(MOD(B60,3)=2,"B","C")))</f>
        <v>B</v>
      </c>
      <c r="F60" s="645" t="str">
        <f>IF(B61=0,0,IF(MOD(B61,3)=1,"A",IF(MOD(B61,3)=2,"B","C")))</f>
        <v>B</v>
      </c>
      <c r="G60" s="637" t="str">
        <f>IF(B62=0,0,IF(MOD(B62,3)=1,"A",IF(MOD(B62,3)=2,"B","C")))</f>
        <v>B</v>
      </c>
      <c r="H60" s="306"/>
      <c r="I60" s="647" t="str">
        <f>IF(I59=" "," ",IF(D59=0,"L",IF(D59&lt;&gt;E55,"W","L")))</f>
        <v>W</v>
      </c>
      <c r="J60" s="634" t="str">
        <f>IF(J59=" "," ",IF(E59=0,"L",IF(E59&lt;&gt;G55,"W","L")))</f>
        <v>W</v>
      </c>
      <c r="K60" s="635" t="str">
        <f>IF(K59=" "," ",IF(F59=0,"L",IF(F59&lt;&gt;D55,"W","L")))</f>
        <v>W</v>
      </c>
      <c r="L60" s="639" t="str">
        <f>IF(L59=" "," ",IF(G59=0,"L",IF(G59&lt;&gt;F55,"W","L")))</f>
        <v>W</v>
      </c>
      <c r="M60" s="649">
        <f>IF(I60=" ",M59,IF(I60="W",1,M59+1))</f>
        <v>1</v>
      </c>
      <c r="N60" s="648">
        <f>IF(OR(J59=" ",M60&gt;$M$8),0,IF(M60=1,2,IF(M60=2,6,IF(M60=3,18,IF(M60=4,54,162)))))</f>
        <v>2</v>
      </c>
      <c r="O60" s="648">
        <f>IF(J60="W",(N60/2)*3,0)</f>
        <v>3</v>
      </c>
      <c r="P60" s="653">
        <f t="shared" si="4"/>
        <v>30</v>
      </c>
      <c r="R60" s="647" t="str">
        <f>IF(R59=" "," ",IF(D60=0,"L",IF(D60&lt;&gt;E56,"W","L")))</f>
        <v>L</v>
      </c>
      <c r="S60" s="634" t="str">
        <f>IF(S59=" "," ",IF(E60=0,"L",IF(E60&lt;&gt;G56,"W","L")))</f>
        <v>L</v>
      </c>
      <c r="T60" s="635" t="str">
        <f>IF(T59=" "," ",IF(F60=0,"L",IF(F60&lt;&gt;D56,"W","L")))</f>
        <v>L</v>
      </c>
      <c r="U60" s="639" t="str">
        <f>IF(U59=" "," ",IF(G60=0,"L",IF(G60&lt;&gt;F56,"W","L")))</f>
        <v>W</v>
      </c>
      <c r="V60" s="649">
        <f>IF(R60=" ",V59,IF(R60="W",1,V59+1))</f>
        <v>3</v>
      </c>
      <c r="W60" s="648">
        <f t="shared" si="3"/>
        <v>18</v>
      </c>
      <c r="X60" s="648">
        <f>IF(S60="W",(W60/2)*3,0)</f>
        <v>0</v>
      </c>
      <c r="Y60" s="653">
        <f t="shared" si="2"/>
        <v>-55</v>
      </c>
    </row>
    <row r="61" spans="1:25">
      <c r="A61" s="327">
        <f t="shared" si="0"/>
        <v>51</v>
      </c>
      <c r="B61" s="328">
        <f>Data!B61</f>
        <v>35</v>
      </c>
      <c r="D61" s="643"/>
      <c r="E61" s="643"/>
      <c r="F61" s="643"/>
      <c r="G61" s="643"/>
      <c r="H61" s="306"/>
      <c r="M61" s="652">
        <f>IF(J60=" ",M60,IF(J60="W",1,M60+1))</f>
        <v>1</v>
      </c>
      <c r="N61" s="368">
        <f>IF(OR(K59=" ",M61&gt;$M$8),0,IF(M61=1,2,IF(M61=2,6,IF(M61=3,18,IF(M61=4,54,162)))))</f>
        <v>2</v>
      </c>
      <c r="O61" s="368">
        <f>IF(K60="W",(N61/2)*3,0)</f>
        <v>3</v>
      </c>
      <c r="P61" s="653">
        <f t="shared" si="4"/>
        <v>31</v>
      </c>
      <c r="V61" s="652">
        <f>IF(S60=" ",V60,IF(S60="W",1,V60+1))</f>
        <v>4</v>
      </c>
      <c r="W61" s="368">
        <f t="shared" si="3"/>
        <v>0</v>
      </c>
      <c r="X61" s="368">
        <f>IF(T60="W",(W61/2)*3,0)</f>
        <v>0</v>
      </c>
      <c r="Y61" s="653">
        <f t="shared" si="2"/>
        <v>-55</v>
      </c>
    </row>
    <row r="62" spans="1:25">
      <c r="A62" s="327">
        <f t="shared" si="0"/>
        <v>52</v>
      </c>
      <c r="B62" s="328">
        <f>Data!B62</f>
        <v>8</v>
      </c>
      <c r="D62" s="643"/>
      <c r="E62" s="643"/>
      <c r="F62" s="643"/>
      <c r="G62" s="643"/>
      <c r="H62" s="306"/>
      <c r="M62" s="651">
        <f>IF(K60=" ",M61,IF(K60="W",1,M61+1))</f>
        <v>1</v>
      </c>
      <c r="N62" s="363">
        <f>IF(OR(L59=" ",M62&gt;$M$8),0,IF(M62=1,2,IF(M62=2,6,IF(M62=3,18,IF(M62=4,54,162)))))</f>
        <v>2</v>
      </c>
      <c r="O62" s="363">
        <f>IF(L60="W",(N62/2)*3,0)</f>
        <v>3</v>
      </c>
      <c r="P62" s="653">
        <f t="shared" si="4"/>
        <v>32</v>
      </c>
      <c r="V62" s="651">
        <f>IF(T60=" ",V61,IF(T60="W",1,V61+1))</f>
        <v>5</v>
      </c>
      <c r="W62" s="363">
        <f t="shared" si="3"/>
        <v>0</v>
      </c>
      <c r="X62" s="363">
        <f>IF(U60="W",(W62/2)*3,0)</f>
        <v>0</v>
      </c>
      <c r="Y62" s="653">
        <f t="shared" si="2"/>
        <v>-55</v>
      </c>
    </row>
    <row r="63" spans="1:25">
      <c r="A63" s="327">
        <f t="shared" si="0"/>
        <v>53</v>
      </c>
      <c r="B63" s="328">
        <f>Data!B63</f>
        <v>35</v>
      </c>
      <c r="D63" s="636">
        <f>IF(AND(B63&gt;0,B63&lt;=12),1,IF(AND(B63&gt;12,B63&lt;=24),2,IF(AND(B63&gt;24,B63&lt;=36),3,0)))</f>
        <v>3</v>
      </c>
      <c r="E63" s="646">
        <f>IF(AND(B64&gt;0,B64&lt;=12),1,IF(AND(B64&gt;12,B64&lt;=24),2,IF(AND(B64&gt;24,B64&lt;=36),3,0)))</f>
        <v>2</v>
      </c>
      <c r="F63" s="637">
        <f>IF(AND(B65&gt;0,B65&lt;=12),1,IF(AND(B65&gt;12,B65&lt;=24),2,IF(AND(B65&gt;24,B65&lt;=36),3,0)))</f>
        <v>3</v>
      </c>
      <c r="G63" s="645">
        <f>IF(AND(B66&gt;0,B66&lt;=12),1,IF(AND(B66&gt;12,B66&lt;=24),2,IF(AND(B66&gt;24,B66&lt;=36),3,0)))</f>
        <v>3</v>
      </c>
      <c r="H63" s="306"/>
      <c r="I63" s="638" t="str">
        <f>IF(E59=0," ",IF(E59=1,"2&amp;3",IF(E59=2,"1&amp;3","1&amp;2")))</f>
        <v>2&amp;3</v>
      </c>
      <c r="J63" s="647" t="str">
        <f>IF(D59=0," ",IF(D59=1,"2&amp;3",IF(D59=2,"1&amp;3","1&amp;2")))</f>
        <v>1&amp;3</v>
      </c>
      <c r="K63" s="639" t="str">
        <f>IF(G59=0," ",IF(G59=1,"2&amp;3",IF(G59=2,"1&amp;3","1&amp;2")))</f>
        <v>2&amp;3</v>
      </c>
      <c r="L63" s="635" t="str">
        <f>IF(F59=0," ",IF(F59=1,"2&amp;3",IF(F59=2,"1&amp;3","1&amp;2")))</f>
        <v>1&amp;2</v>
      </c>
      <c r="M63" s="649">
        <f>IF(L60=" ",M62,IF(L60="W",1,M62+1))</f>
        <v>1</v>
      </c>
      <c r="N63" s="648">
        <f>IF(OR(I63=" ",M63&gt;$M$8),0,IF(M63=1,2,IF(M63=2,6,IF(M63=3,18,IF(M63=4,54,162)))))</f>
        <v>2</v>
      </c>
      <c r="O63" s="648">
        <f>IF(I64="W",(N63/2)*3,0)</f>
        <v>3</v>
      </c>
      <c r="P63" s="653">
        <f t="shared" ref="P63:P126" si="5">P62-N63+O63</f>
        <v>33</v>
      </c>
      <c r="R63" s="638" t="str">
        <f>IF(E60=0," ",IF(E60="A","B&amp;C",IF(E60="B","A&amp;C","A&amp;B")))</f>
        <v>A&amp;C</v>
      </c>
      <c r="S63" s="647" t="str">
        <f>IF(D60=0," ",IF(D60="A","B&amp;C",IF(D60="B","A&amp;C","A&amp;B")))</f>
        <v>A&amp;C</v>
      </c>
      <c r="T63" s="639" t="str">
        <f>IF(G60=0," ",IF(G60="A","B&amp;C",IF(G60="B","A&amp;C","A&amp;B")))</f>
        <v>A&amp;C</v>
      </c>
      <c r="U63" s="635" t="str">
        <f>IF(F60=0," ",IF(F60="A","B&amp;C",IF(F60="B","A&amp;C","A&amp;B")))</f>
        <v>A&amp;C</v>
      </c>
      <c r="V63" s="649">
        <f>IF(U60=" ",V62,IF(U60="W",1,V62+1))</f>
        <v>1</v>
      </c>
      <c r="W63" s="648">
        <f t="shared" si="3"/>
        <v>2</v>
      </c>
      <c r="X63" s="648">
        <f>IF(R64="W",(W63/2)*3,0)</f>
        <v>0</v>
      </c>
      <c r="Y63" s="653">
        <f t="shared" si="2"/>
        <v>-57</v>
      </c>
    </row>
    <row r="64" spans="1:25">
      <c r="A64" s="327">
        <f t="shared" si="0"/>
        <v>54</v>
      </c>
      <c r="B64" s="328">
        <f>Data!B64</f>
        <v>21</v>
      </c>
      <c r="D64" s="636" t="str">
        <f>IF(B63=0,0,IF(MOD(B63,3)=1,"A",IF(MOD(B63,3)=2,"B","C")))</f>
        <v>B</v>
      </c>
      <c r="E64" s="646" t="str">
        <f>IF(B64=0,0,IF(MOD(B64,3)=1,"A",IF(MOD(B64,3)=2,"B","C")))</f>
        <v>C</v>
      </c>
      <c r="F64" s="637" t="str">
        <f>IF(B65=0,0,IF(MOD(B65,3)=1,"A",IF(MOD(B65,3)=2,"B","C")))</f>
        <v>B</v>
      </c>
      <c r="G64" s="645" t="str">
        <f>IF(B66=0,0,IF(MOD(B66,3)=1,"A",IF(MOD(B66,3)=2,"B","C")))</f>
        <v>B</v>
      </c>
      <c r="H64" s="306"/>
      <c r="I64" s="638" t="str">
        <f>IF(I63=" "," ",IF(D63=0,"L",IF(D63&lt;&gt;E59,"W","L")))</f>
        <v>W</v>
      </c>
      <c r="J64" s="647" t="str">
        <f>IF(J63=" "," ",IF(E63=0,"L",IF(E63&lt;&gt;D59,"W","L")))</f>
        <v>L</v>
      </c>
      <c r="K64" s="639" t="str">
        <f>IF(K63=" "," ",IF(F63=0,"L",IF(F63&lt;&gt;G59,"W","L")))</f>
        <v>W</v>
      </c>
      <c r="L64" s="635" t="str">
        <f>IF(L63=" "," ",IF(G63=0,"L",IF(G63&lt;&gt;F59,"W","L")))</f>
        <v>L</v>
      </c>
      <c r="M64" s="650">
        <f>IF(I64=" ",M63,IF(I64="W",1,M63+1))</f>
        <v>1</v>
      </c>
      <c r="N64" s="364">
        <f>IF(OR(J63=" ",M64&gt;$M$8),0,IF(M64=1,2,IF(M64=2,6,IF(M64=3,18,IF(M64=4,54,162)))))</f>
        <v>2</v>
      </c>
      <c r="O64" s="364">
        <f>IF(J64="W",(N64/2)*3,0)</f>
        <v>0</v>
      </c>
      <c r="P64" s="653">
        <f t="shared" si="5"/>
        <v>31</v>
      </c>
      <c r="R64" s="638" t="str">
        <f>IF(R63=" "," ",IF(D64=0,"L",IF(D64&lt;&gt;E60,"W","L")))</f>
        <v>L</v>
      </c>
      <c r="S64" s="647" t="str">
        <f>IF(S63=" "," ",IF(E64=0,"L",IF(E64&lt;&gt;D60,"W","L")))</f>
        <v>W</v>
      </c>
      <c r="T64" s="639" t="str">
        <f>IF(T63=" "," ",IF(F64=0,"L",IF(F64&lt;&gt;G60,"W","L")))</f>
        <v>L</v>
      </c>
      <c r="U64" s="635" t="str">
        <f>IF(U63=" "," ",IF(G64=0,"L",IF(G64&lt;&gt;F60,"W","L")))</f>
        <v>L</v>
      </c>
      <c r="V64" s="650">
        <f>IF(R64=" ",V63,IF(R64="W",1,V63+1))</f>
        <v>2</v>
      </c>
      <c r="W64" s="364">
        <f t="shared" si="3"/>
        <v>6</v>
      </c>
      <c r="X64" s="364">
        <f>IF(S64="W",(W64/2)*3,0)</f>
        <v>9</v>
      </c>
      <c r="Y64" s="653">
        <f t="shared" si="2"/>
        <v>-54</v>
      </c>
    </row>
    <row r="65" spans="1:25">
      <c r="A65" s="327">
        <f t="shared" si="0"/>
        <v>55</v>
      </c>
      <c r="B65" s="328">
        <f>Data!B65</f>
        <v>26</v>
      </c>
      <c r="D65" s="644"/>
      <c r="E65" s="644"/>
      <c r="F65" s="644"/>
      <c r="G65" s="644"/>
      <c r="H65" s="306"/>
      <c r="M65" s="651">
        <f>IF(J64=" ",M64,IF(J64="W",1,M64+1))</f>
        <v>2</v>
      </c>
      <c r="N65" s="363">
        <f>IF(OR(K63=" ",M65&gt;$M$8),0,IF(M65=1,2,IF(M65=2,6,IF(M65=3,18,IF(M65=4,54,162)))))</f>
        <v>6</v>
      </c>
      <c r="O65" s="363">
        <f>IF(K64="W",(N65/2)*3,0)</f>
        <v>9</v>
      </c>
      <c r="P65" s="653">
        <f t="shared" si="5"/>
        <v>34</v>
      </c>
      <c r="V65" s="651">
        <f>IF(S64=" ",V64,IF(S64="W",1,V64+1))</f>
        <v>1</v>
      </c>
      <c r="W65" s="363">
        <f t="shared" si="3"/>
        <v>2</v>
      </c>
      <c r="X65" s="363">
        <f>IF(T64="W",(W65/2)*3,0)</f>
        <v>0</v>
      </c>
      <c r="Y65" s="653">
        <f t="shared" si="2"/>
        <v>-56</v>
      </c>
    </row>
    <row r="66" spans="1:25">
      <c r="A66" s="327">
        <f t="shared" si="0"/>
        <v>56</v>
      </c>
      <c r="B66" s="328">
        <f>Data!B66</f>
        <v>29</v>
      </c>
      <c r="D66" s="644"/>
      <c r="E66" s="644"/>
      <c r="F66" s="644"/>
      <c r="G66" s="644"/>
      <c r="H66" s="306"/>
      <c r="M66" s="652">
        <f>IF(K64=" ",M65,IF(K64="W",1,M65+1))</f>
        <v>1</v>
      </c>
      <c r="N66" s="368">
        <f>IF(OR(L63=" ",M66&gt;$M$8),0,IF(M66=1,2,IF(M66=2,6,IF(M66=3,18,IF(M66=4,54,162)))))</f>
        <v>2</v>
      </c>
      <c r="O66" s="368">
        <f>IF(L64="W",(N66/2)*3,0)</f>
        <v>0</v>
      </c>
      <c r="P66" s="653">
        <f t="shared" si="5"/>
        <v>32</v>
      </c>
      <c r="V66" s="652">
        <f>IF(T64=" ",V65,IF(T64="W",1,V65+1))</f>
        <v>2</v>
      </c>
      <c r="W66" s="368">
        <f t="shared" si="3"/>
        <v>6</v>
      </c>
      <c r="X66" s="368">
        <f>IF(U64="W",(W66/2)*3,0)</f>
        <v>0</v>
      </c>
      <c r="Y66" s="653">
        <f t="shared" si="2"/>
        <v>-62</v>
      </c>
    </row>
    <row r="67" spans="1:25">
      <c r="A67" s="327">
        <f t="shared" si="0"/>
        <v>57</v>
      </c>
      <c r="B67" s="328">
        <f>Data!B67</f>
        <v>13</v>
      </c>
      <c r="D67" s="636">
        <f>IF(AND(B67&gt;0,B67&lt;=12),1,IF(AND(B67&gt;12,B67&lt;=24),2,IF(AND(B67&gt;24,B67&lt;=36),3,0)))</f>
        <v>2</v>
      </c>
      <c r="E67" s="637">
        <f>IF(AND(B68&gt;0,B68&lt;=12),1,IF(AND(B68&gt;12,B68&lt;=24),2,IF(AND(B68&gt;24,B68&lt;=36),3,0)))</f>
        <v>1</v>
      </c>
      <c r="F67" s="646">
        <f>IF(AND(B69&gt;0,B69&lt;=12),1,IF(AND(B69&gt;12,B69&lt;=24),2,IF(AND(B69&gt;24,B69&lt;=36),3,0)))</f>
        <v>2</v>
      </c>
      <c r="G67" s="645">
        <f>IF(AND(B70&gt;0,B70&lt;=12),1,IF(AND(B70&gt;12,B70&lt;=24),2,IF(AND(B70&gt;24,B70&lt;=36),3,0)))</f>
        <v>2</v>
      </c>
      <c r="H67" s="306"/>
      <c r="I67" s="634" t="str">
        <f>IF(D63=0," ",IF(D63=1,"2&amp;3",IF(D63=2,"1&amp;3","1&amp;2")))</f>
        <v>1&amp;2</v>
      </c>
      <c r="J67" s="639" t="str">
        <f>IF(F63=0," ",IF(F63=1,"2&amp;3",IF(F63=2,"1&amp;3","1&amp;2")))</f>
        <v>1&amp;2</v>
      </c>
      <c r="K67" s="647" t="str">
        <f>IF(E63=0," ",IF(E63=1,"2&amp;3",IF(E63=2,"1&amp;3","1&amp;2")))</f>
        <v>1&amp;3</v>
      </c>
      <c r="L67" s="635" t="str">
        <f>IF(G63=0," ",IF(G63=1,"2&amp;3",IF(G63=2,"1&amp;3","1&amp;2")))</f>
        <v>1&amp;2</v>
      </c>
      <c r="M67" s="649">
        <f>IF(L64=" ",M66,IF(L64="W",1,M66+1))</f>
        <v>2</v>
      </c>
      <c r="N67" s="648">
        <f>IF(OR(I67=" ",M67&gt;$M$8),0,IF(M67=1,2,IF(M67=2,6,IF(M67=3,18,IF(M67=4,54,162)))))</f>
        <v>6</v>
      </c>
      <c r="O67" s="648">
        <f>IF(I68="W",(N67/2)*3,0)</f>
        <v>9</v>
      </c>
      <c r="P67" s="653">
        <f t="shared" si="5"/>
        <v>35</v>
      </c>
      <c r="R67" s="634" t="str">
        <f>IF(D64=0," ",IF(D64="A","B&amp;C",IF(D64="B","A&amp;C","A&amp;B")))</f>
        <v>A&amp;C</v>
      </c>
      <c r="S67" s="639" t="str">
        <f>IF(F64=0," ",IF(F64="A","B&amp;C",IF(F64="B","A&amp;C","A&amp;B")))</f>
        <v>A&amp;C</v>
      </c>
      <c r="T67" s="647" t="str">
        <f>IF(E64=0," ",IF(E64="A","B&amp;C",IF(E64="B","A&amp;C","A&amp;B")))</f>
        <v>A&amp;B</v>
      </c>
      <c r="U67" s="635" t="str">
        <f>IF(G64=0," ",IF(G64="A","B&amp;C",IF(G64="B","A&amp;C","A&amp;B")))</f>
        <v>A&amp;C</v>
      </c>
      <c r="V67" s="649">
        <f>IF(U64=" ",V66,IF(U64="W",1,V66+1))</f>
        <v>3</v>
      </c>
      <c r="W67" s="648">
        <f t="shared" si="3"/>
        <v>18</v>
      </c>
      <c r="X67" s="648">
        <f>IF(R68="W",(W67/2)*3,0)</f>
        <v>27</v>
      </c>
      <c r="Y67" s="653">
        <f t="shared" si="2"/>
        <v>-53</v>
      </c>
    </row>
    <row r="68" spans="1:25">
      <c r="A68" s="327">
        <f t="shared" si="0"/>
        <v>58</v>
      </c>
      <c r="B68" s="328">
        <f>Data!B68</f>
        <v>10</v>
      </c>
      <c r="D68" s="636" t="str">
        <f>IF(B67=0,0,IF(MOD(B67,3)=1,"A",IF(MOD(B67,3)=2,"B","C")))</f>
        <v>A</v>
      </c>
      <c r="E68" s="637" t="str">
        <f>IF(B68=0,0,IF(MOD(B68,3)=1,"A",IF(MOD(B68,3)=2,"B","C")))</f>
        <v>A</v>
      </c>
      <c r="F68" s="646" t="str">
        <f>IF(B69=0,0,IF(MOD(B69,3)=1,"A",IF(MOD(B69,3)=2,"B","C")))</f>
        <v>B</v>
      </c>
      <c r="G68" s="645" t="str">
        <f>IF(B70=0,0,IF(MOD(B70,3)=1,"A",IF(MOD(B70,3)=2,"B","C")))</f>
        <v>A</v>
      </c>
      <c r="H68" s="306"/>
      <c r="I68" s="634" t="str">
        <f>IF(I67=" "," ",IF(D67=0,"L",IF(D67&lt;&gt;D63,"W","L")))</f>
        <v>W</v>
      </c>
      <c r="J68" s="639" t="str">
        <f>IF(J67=" "," ",IF(E67=0,"L",IF(E67&lt;&gt;F63,"W","L")))</f>
        <v>W</v>
      </c>
      <c r="K68" s="647" t="str">
        <f>IF(K67=" "," ",IF(F67=0,"L",IF(F67&lt;&gt;E63,"W","L")))</f>
        <v>L</v>
      </c>
      <c r="L68" s="635" t="str">
        <f>IF(L67=" "," ",IF(G67=0,"L",IF(G67&lt;&gt;G63,"W","L")))</f>
        <v>W</v>
      </c>
      <c r="M68" s="651">
        <f>IF(I68=" ",M67,IF(I68="W",1,M67+1))</f>
        <v>1</v>
      </c>
      <c r="N68" s="363">
        <f>IF(OR(J67=" ",M68&gt;$M$8),0,IF(M68=1,2,IF(M68=2,6,IF(M68=3,18,IF(M68=4,54,162)))))</f>
        <v>2</v>
      </c>
      <c r="O68" s="363">
        <f>IF(J68="W",(N68/2)*3,0)</f>
        <v>3</v>
      </c>
      <c r="P68" s="653">
        <f t="shared" si="5"/>
        <v>36</v>
      </c>
      <c r="R68" s="634" t="str">
        <f>IF(R67=" "," ",IF(D68=0,"L",IF(D68&lt;&gt;D64,"W","L")))</f>
        <v>W</v>
      </c>
      <c r="S68" s="639" t="str">
        <f>IF(S67=" "," ",IF(E68=0,"L",IF(E68&lt;&gt;F64,"W","L")))</f>
        <v>W</v>
      </c>
      <c r="T68" s="647" t="str">
        <f>IF(T67=" "," ",IF(F68=0,"L",IF(F68&lt;&gt;E64,"W","L")))</f>
        <v>W</v>
      </c>
      <c r="U68" s="635" t="str">
        <f>IF(U67=" "," ",IF(P68=0,"L",IF(G68&lt;&gt;G64,"W","L")))</f>
        <v>W</v>
      </c>
      <c r="V68" s="651">
        <f>IF(R68=" ",V67,IF(R68="W",1,V67+1))</f>
        <v>1</v>
      </c>
      <c r="W68" s="363">
        <f t="shared" si="3"/>
        <v>2</v>
      </c>
      <c r="X68" s="363">
        <f>IF(S68="W",(W68/2)*3,0)</f>
        <v>3</v>
      </c>
      <c r="Y68" s="653">
        <f t="shared" si="2"/>
        <v>-52</v>
      </c>
    </row>
    <row r="69" spans="1:25">
      <c r="A69" s="327">
        <f t="shared" si="0"/>
        <v>59</v>
      </c>
      <c r="B69" s="328">
        <f>Data!B69</f>
        <v>14</v>
      </c>
      <c r="D69" s="644"/>
      <c r="E69" s="644"/>
      <c r="F69" s="644"/>
      <c r="G69" s="644"/>
      <c r="H69" s="306"/>
      <c r="M69" s="650">
        <f>IF(J68=" ",M68,IF(J68="W",1,M68+1))</f>
        <v>1</v>
      </c>
      <c r="N69" s="364">
        <f>IF(OR(K67=" ",M69&gt;$M$8),0,IF(M69=1,2,IF(M69=2,6,IF(M69=3,18,IF(M69=4,54,162)))))</f>
        <v>2</v>
      </c>
      <c r="O69" s="364">
        <f>IF(K68="W",(N69/2)*3,0)</f>
        <v>0</v>
      </c>
      <c r="P69" s="653">
        <f t="shared" si="5"/>
        <v>34</v>
      </c>
      <c r="V69" s="650">
        <f>IF(S68=" ",V68,IF(S68="W",1,V68+1))</f>
        <v>1</v>
      </c>
      <c r="W69" s="364">
        <f t="shared" si="3"/>
        <v>2</v>
      </c>
      <c r="X69" s="364">
        <f>IF(T68="W",(W69/2)*3,0)</f>
        <v>3</v>
      </c>
      <c r="Y69" s="653">
        <f t="shared" si="2"/>
        <v>-51</v>
      </c>
    </row>
    <row r="70" spans="1:25">
      <c r="A70" s="327">
        <f t="shared" si="0"/>
        <v>60</v>
      </c>
      <c r="B70" s="328">
        <f>Data!B70</f>
        <v>19</v>
      </c>
      <c r="D70" s="644"/>
      <c r="E70" s="644"/>
      <c r="F70" s="644"/>
      <c r="G70" s="644"/>
      <c r="H70" s="306"/>
      <c r="M70" s="652">
        <f>IF(K68=" ",M69,IF(K68="W",1,M69+1))</f>
        <v>2</v>
      </c>
      <c r="N70" s="368">
        <f>IF(OR(L67=" ",M70&gt;$M$8),0,IF(M70=1,2,IF(M70=2,6,IF(M70=3,18,IF(M70=4,54,162)))))</f>
        <v>6</v>
      </c>
      <c r="O70" s="368">
        <f>IF(L68="W",(N70/2)*3,0)</f>
        <v>9</v>
      </c>
      <c r="P70" s="653">
        <f t="shared" si="5"/>
        <v>37</v>
      </c>
      <c r="V70" s="652">
        <f>IF(T68=" ",V69,IF(T68="W",1,V69+1))</f>
        <v>1</v>
      </c>
      <c r="W70" s="368">
        <f t="shared" si="3"/>
        <v>2</v>
      </c>
      <c r="X70" s="368">
        <f>IF(U68="W",(W70/2)*3,0)</f>
        <v>3</v>
      </c>
      <c r="Y70" s="653">
        <f t="shared" si="2"/>
        <v>-50</v>
      </c>
    </row>
    <row r="71" spans="1:25">
      <c r="A71" s="327">
        <f t="shared" si="0"/>
        <v>61</v>
      </c>
      <c r="B71" s="328">
        <f>Data!B71</f>
        <v>9</v>
      </c>
      <c r="D71" s="637">
        <f>IF(AND(B71&gt;0,B71&lt;=12),1,IF(AND(B71&gt;12,B71&lt;=24),2,IF(AND(B71&gt;24,B71&lt;=36),3,0)))</f>
        <v>1</v>
      </c>
      <c r="E71" s="645">
        <f>IF(AND(B72&gt;0,B72&lt;=12),1,IF(AND(B72&gt;12,B72&lt;=24),2,IF(AND(B72&gt;24,B72&lt;=36),3,0)))</f>
        <v>3</v>
      </c>
      <c r="F71" s="636">
        <f>IF(AND(B73&gt;0,B73&lt;=12),1,IF(AND(B73&gt;12,B73&lt;=24),2,IF(AND(B73&gt;24,B73&lt;=36),3,0)))</f>
        <v>3</v>
      </c>
      <c r="G71" s="646">
        <f>IF(AND(B74&gt;0,B74&lt;=12),1,IF(AND(B74&gt;12,B74&lt;=24),2,IF(AND(B74&gt;24,B74&lt;=36),3,0)))</f>
        <v>2</v>
      </c>
      <c r="H71" s="306"/>
      <c r="I71" s="639" t="str">
        <f>IF(E67=0," ",IF(E67=1,"2&amp;3",IF(E67=2,"1&amp;3","1&amp;2")))</f>
        <v>2&amp;3</v>
      </c>
      <c r="J71" s="635" t="str">
        <f>IF(G67=0," ",IF(G67=1,"2&amp;3",IF(G67=2,"1&amp;3","1&amp;2")))</f>
        <v>1&amp;3</v>
      </c>
      <c r="K71" s="634" t="str">
        <f>IF(D67=0," ",IF(D67=1,"2&amp;3",IF(D67=2,"1&amp;3","1&amp;2")))</f>
        <v>1&amp;3</v>
      </c>
      <c r="L71" s="647" t="str">
        <f>IF(F67=0," ",IF(F67=1,"2&amp;3",IF(F67=2,"1&amp;3","1&amp;2")))</f>
        <v>1&amp;3</v>
      </c>
      <c r="M71" s="651">
        <f>IF(L68=" ",M70,IF(L68="W",1,M70+1))</f>
        <v>1</v>
      </c>
      <c r="N71" s="363">
        <f>IF(OR(I71=" ",M71&gt;$M$8),0,IF(M71=1,2,IF(M71=2,6,IF(M71=3,18,IF(M71=4,54,162)))))</f>
        <v>2</v>
      </c>
      <c r="O71" s="363">
        <f>IF(I72="W",(N71/2)*3,0)</f>
        <v>0</v>
      </c>
      <c r="P71" s="653">
        <f t="shared" si="5"/>
        <v>35</v>
      </c>
      <c r="R71" s="639" t="str">
        <f>IF(E68=0," ",IF(E68="A","B&amp;C",IF(E68="B","A&amp;C","A&amp;B")))</f>
        <v>B&amp;C</v>
      </c>
      <c r="S71" s="635" t="str">
        <f>IF(G68=0," ",IF(G68="A","B&amp;C",IF(G68="B","A&amp;C","A&amp;B")))</f>
        <v>B&amp;C</v>
      </c>
      <c r="T71" s="634" t="str">
        <f>IF(D68=0," ",IF(D68="A","B&amp;C",IF(D68="B","A&amp;C","A&amp;B")))</f>
        <v>B&amp;C</v>
      </c>
      <c r="U71" s="647" t="str">
        <f>IF(F68=0," ",IF(F68="A","B&amp;C",IF(F68="B","A&amp;C","A&amp;B")))</f>
        <v>A&amp;C</v>
      </c>
      <c r="V71" s="651">
        <f>IF(U68=" ",V70,IF(U68="W",1,V70+1))</f>
        <v>1</v>
      </c>
      <c r="W71" s="363">
        <f t="shared" si="3"/>
        <v>2</v>
      </c>
      <c r="X71" s="363">
        <f>IF(R72="W",(W71/2)*3,0)</f>
        <v>3</v>
      </c>
      <c r="Y71" s="653">
        <f t="shared" si="2"/>
        <v>-49</v>
      </c>
    </row>
    <row r="72" spans="1:25">
      <c r="A72" s="327">
        <f t="shared" si="0"/>
        <v>62</v>
      </c>
      <c r="B72" s="328">
        <f>Data!B72</f>
        <v>31</v>
      </c>
      <c r="D72" s="637" t="str">
        <f>IF(B71=0,0,IF(MOD(B71,3)=1,"A",IF(MOD(B71,3)=2,"B","C")))</f>
        <v>C</v>
      </c>
      <c r="E72" s="645" t="str">
        <f>IF(B72=0,0,IF(MOD(B72,3)=1,"A",IF(MOD(B72,3)=2,"B","C")))</f>
        <v>A</v>
      </c>
      <c r="F72" s="636" t="str">
        <f>IF(B73=0,0,IF(MOD(B73,3)=1,"A",IF(MOD(B73,3)=2,"B","C")))</f>
        <v>B</v>
      </c>
      <c r="G72" s="646" t="str">
        <f>IF(B74=0,0,IF(MOD(B74,3)=1,"A",IF(MOD(B74,3)=2,"B","C")))</f>
        <v>A</v>
      </c>
      <c r="H72" s="306"/>
      <c r="I72" s="639" t="str">
        <f>IF(I71=" "," ",IF(D71=0,"L",IF(D71&lt;&gt;E67,"W","L")))</f>
        <v>L</v>
      </c>
      <c r="J72" s="635" t="str">
        <f>IF(J71=" "," ",IF(E71=0,"L",IF(E71&lt;&gt;G67,"W","L")))</f>
        <v>W</v>
      </c>
      <c r="K72" s="634" t="str">
        <f>IF(K71=" "," ",IF(F71=0,"L",IF(F71&lt;&gt;D67,"W","L")))</f>
        <v>W</v>
      </c>
      <c r="L72" s="647" t="str">
        <f>IF(L71=" "," ",IF(G71=0,"L",IF(G71&lt;&gt;F67,"W","L")))</f>
        <v>L</v>
      </c>
      <c r="M72" s="652">
        <f>IF(I72=" ",M71,IF(I72="W",1,M71+1))</f>
        <v>2</v>
      </c>
      <c r="N72" s="368">
        <f>IF(OR(J71=" ",M72&gt;$M$8),0,IF(M72=1,2,IF(M72=2,6,IF(M72=3,18,IF(M72=4,54,162)))))</f>
        <v>6</v>
      </c>
      <c r="O72" s="368">
        <f>IF(J72="W",(N72/2)*3,0)</f>
        <v>9</v>
      </c>
      <c r="P72" s="653">
        <f t="shared" si="5"/>
        <v>38</v>
      </c>
      <c r="R72" s="639" t="str">
        <f>IF(R71=" "," ",IF(D72=0,"L",IF(D72&lt;&gt;E68,"W","L")))</f>
        <v>W</v>
      </c>
      <c r="S72" s="635" t="str">
        <f>IF(S71=" "," ",IF(E72=0,"L",IF(E72&lt;&gt;G68,"W","L")))</f>
        <v>L</v>
      </c>
      <c r="T72" s="634" t="str">
        <f>IF(T71=" "," ",IF(F72=0,"L",IF(F72&lt;&gt;D68,"W","L")))</f>
        <v>W</v>
      </c>
      <c r="U72" s="647" t="str">
        <f>IF(U71=" "," ",IF(G72=0,"L",IF(G72&lt;&gt;F68,"W","L")))</f>
        <v>W</v>
      </c>
      <c r="V72" s="652">
        <f>IF(R72=" ",V71,IF(R72="W",1,V71+1))</f>
        <v>1</v>
      </c>
      <c r="W72" s="368">
        <f t="shared" si="3"/>
        <v>2</v>
      </c>
      <c r="X72" s="368">
        <f>IF(S72="W",(W72/2)*3,0)</f>
        <v>0</v>
      </c>
      <c r="Y72" s="653">
        <f t="shared" si="2"/>
        <v>-51</v>
      </c>
    </row>
    <row r="73" spans="1:25">
      <c r="A73" s="327">
        <f t="shared" si="0"/>
        <v>63</v>
      </c>
      <c r="B73" s="328">
        <f>Data!B73</f>
        <v>29</v>
      </c>
      <c r="D73" s="644"/>
      <c r="E73" s="644"/>
      <c r="F73" s="644"/>
      <c r="G73" s="644"/>
      <c r="H73" s="306"/>
      <c r="M73" s="649">
        <f>IF(J72=" ",M72,IF(J72="W",1,M72+1))</f>
        <v>1</v>
      </c>
      <c r="N73" s="648">
        <f>IF(OR(K71=" ",M73&gt;$M$8),0,IF(M73=1,2,IF(M73=2,6,IF(M73=3,18,IF(M73=4,54,162)))))</f>
        <v>2</v>
      </c>
      <c r="O73" s="648">
        <f>IF(K72="W",(N73/2)*3,0)</f>
        <v>3</v>
      </c>
      <c r="P73" s="653">
        <f t="shared" si="5"/>
        <v>39</v>
      </c>
      <c r="V73" s="649">
        <f>IF(S72=" ",V72,IF(S72="W",1,V72+1))</f>
        <v>2</v>
      </c>
      <c r="W73" s="648">
        <f t="shared" si="3"/>
        <v>6</v>
      </c>
      <c r="X73" s="648">
        <f>IF(T72="W",(W73/2)*3,0)</f>
        <v>9</v>
      </c>
      <c r="Y73" s="653">
        <f t="shared" si="2"/>
        <v>-48</v>
      </c>
    </row>
    <row r="74" spans="1:25">
      <c r="A74" s="327">
        <f t="shared" si="0"/>
        <v>64</v>
      </c>
      <c r="B74" s="328">
        <f>Data!B74</f>
        <v>22</v>
      </c>
      <c r="D74" s="644"/>
      <c r="E74" s="644"/>
      <c r="F74" s="644"/>
      <c r="G74" s="644"/>
      <c r="H74" s="306"/>
      <c r="M74" s="650">
        <f>IF(K72=" ",M73,IF(K72="W",1,M73+1))</f>
        <v>1</v>
      </c>
      <c r="N74" s="364">
        <f>IF(OR(L71=" ",M74&gt;$M$8),0,IF(M74=1,2,IF(M74=2,6,IF(M74=3,18,IF(M74=4,54,162)))))</f>
        <v>2</v>
      </c>
      <c r="O74" s="364">
        <f>IF(L72="W",(N74/2)*3,0)</f>
        <v>0</v>
      </c>
      <c r="P74" s="653">
        <f t="shared" si="5"/>
        <v>37</v>
      </c>
      <c r="V74" s="650">
        <f>IF(T72=" ",V73,IF(T72="W",1,V73+1))</f>
        <v>1</v>
      </c>
      <c r="W74" s="364">
        <f t="shared" si="3"/>
        <v>2</v>
      </c>
      <c r="X74" s="364">
        <f>IF(U72="W",(W74/2)*3,0)</f>
        <v>3</v>
      </c>
      <c r="Y74" s="653">
        <f t="shared" si="2"/>
        <v>-47</v>
      </c>
    </row>
    <row r="75" spans="1:25">
      <c r="A75" s="327">
        <f t="shared" si="0"/>
        <v>65</v>
      </c>
      <c r="B75" s="328">
        <f>Data!B75</f>
        <v>7</v>
      </c>
      <c r="D75" s="645">
        <f>IF(AND(B75&gt;0,B75&lt;=12),1,IF(AND(B75&gt;12,B75&lt;=24),2,IF(AND(B75&gt;24,B75&lt;=36),3,0)))</f>
        <v>1</v>
      </c>
      <c r="E75" s="637">
        <f>IF(AND(B76&gt;0,B76&lt;=12),1,IF(AND(B76&gt;12,B76&lt;=24),2,IF(AND(B76&gt;24,B76&lt;=36),3,0)))</f>
        <v>1</v>
      </c>
      <c r="F75" s="646">
        <f>IF(AND(B77&gt;0,B77&lt;=12),1,IF(AND(B77&gt;12,B77&lt;=24),2,IF(AND(B77&gt;24,B77&lt;=36),3,0)))</f>
        <v>1</v>
      </c>
      <c r="G75" s="636">
        <f>IF(AND(B78&gt;0,B78&lt;=12),1,IF(AND(B78&gt;12,B78&lt;=24),2,IF(AND(B78&gt;24,B78&lt;=36),3,0)))</f>
        <v>3</v>
      </c>
      <c r="H75" s="306"/>
      <c r="I75" s="635" t="str">
        <f>IF(E71=0," ",IF(E71=1,"2&amp;3",IF(E71=2,"1&amp;3","1&amp;2")))</f>
        <v>1&amp;2</v>
      </c>
      <c r="J75" s="639" t="str">
        <f>IF(D71=0," ",IF(D71=1,"2&amp;3",IF(D71=2,"1&amp;3","1&amp;2")))</f>
        <v>2&amp;3</v>
      </c>
      <c r="K75" s="647" t="str">
        <f>IF(G71=0," ",IF(G71=1,"2&amp;3",IF(G71=2,"1&amp;3","1&amp;2")))</f>
        <v>1&amp;3</v>
      </c>
      <c r="L75" s="634" t="str">
        <f>IF(F71=0," ",IF(F71=1,"2&amp;3",IF(F71=2,"1&amp;3","1&amp;2")))</f>
        <v>1&amp;2</v>
      </c>
      <c r="M75" s="652">
        <f>IF(L72=" ",M74,IF(L72="W",1,M74+1))</f>
        <v>2</v>
      </c>
      <c r="N75" s="368">
        <f>IF(OR(I75=" ",M75&gt;$M$8),0,IF(M75=1,2,IF(M75=2,6,IF(M75=3,18,IF(M75=4,54,162)))))</f>
        <v>6</v>
      </c>
      <c r="O75" s="368">
        <f>IF(I76="W",(N75/2)*3,0)</f>
        <v>9</v>
      </c>
      <c r="P75" s="653">
        <f t="shared" si="5"/>
        <v>40</v>
      </c>
      <c r="R75" s="635" t="str">
        <f>IF(E72=0," ",IF(E72="A","B&amp;C",IF(E72="B","A&amp;C","A&amp;B")))</f>
        <v>B&amp;C</v>
      </c>
      <c r="S75" s="639" t="str">
        <f>IF(D72=0," ",IF(D72="A","B&amp;C",IF(D72="B","A&amp;C","A&amp;B")))</f>
        <v>A&amp;B</v>
      </c>
      <c r="T75" s="647" t="str">
        <f>IF(G72=0," ",IF(G72="A","B&amp;C",IF(G72="B","A&amp;C","A&amp;B")))</f>
        <v>B&amp;C</v>
      </c>
      <c r="U75" s="634" t="str">
        <f>IF(F72=0," ",IF(F72="A","B&amp;C",IF(F72="B","A&amp;C","A&amp;B")))</f>
        <v>A&amp;C</v>
      </c>
      <c r="V75" s="652">
        <f>IF(U72=" ",V74,IF(U72="W",1,V74+1))</f>
        <v>1</v>
      </c>
      <c r="W75" s="368">
        <f t="shared" si="3"/>
        <v>2</v>
      </c>
      <c r="X75" s="368">
        <f>IF(R76="W",(W75/2)*3,0)</f>
        <v>0</v>
      </c>
      <c r="Y75" s="653">
        <f t="shared" si="2"/>
        <v>-49</v>
      </c>
    </row>
    <row r="76" spans="1:25">
      <c r="A76" s="327">
        <f t="shared" si="0"/>
        <v>66</v>
      </c>
      <c r="B76" s="328">
        <f>Data!B76</f>
        <v>8</v>
      </c>
      <c r="D76" s="645" t="str">
        <f>IF(B75=0,0,IF(MOD(B75,3)=1,"A",IF(MOD(B75,3)=2,"B","C")))</f>
        <v>A</v>
      </c>
      <c r="E76" s="637" t="str">
        <f>IF(B76=0,0,IF(MOD(B76,3)=1,"A",IF(MOD(B76,3)=2,"B","C")))</f>
        <v>B</v>
      </c>
      <c r="F76" s="646" t="str">
        <f>IF(B77=0,0,IF(MOD(B77,3)=1,"A",IF(MOD(B77,3)=2,"B","C")))</f>
        <v>B</v>
      </c>
      <c r="G76" s="636" t="str">
        <f>IF(B78=0,0,IF(MOD(B78,3)=1,"A",IF(MOD(B78,3)=2,"B","C")))</f>
        <v>C</v>
      </c>
      <c r="H76" s="306"/>
      <c r="I76" s="635" t="str">
        <f>IF(I75=" "," ",IF(D75=0,"L",IF(D75&lt;&gt;E71,"W","L")))</f>
        <v>W</v>
      </c>
      <c r="J76" s="639" t="str">
        <f>IF(J75=" "," ",IF(E75=0,"L",IF(E75&lt;&gt;D71,"W","L")))</f>
        <v>L</v>
      </c>
      <c r="K76" s="647" t="str">
        <f>IF(K75=" "," ",IF(F75=0,"L",IF(F75&lt;&gt;G71,"W","L")))</f>
        <v>W</v>
      </c>
      <c r="L76" s="634" t="str">
        <f>IF(L75=" "," ",IF(G75=0,"L",IF(G75&lt;&gt;F71,"W","L")))</f>
        <v>L</v>
      </c>
      <c r="M76" s="651">
        <f>IF(I76=" ",M75,IF(I76="W",1,M75+1))</f>
        <v>1</v>
      </c>
      <c r="N76" s="363">
        <f>IF(OR(J75=" ",M76&gt;$M$8),0,IF(M76=1,2,IF(M76=2,6,IF(M76=3,18,IF(M76=4,54,162)))))</f>
        <v>2</v>
      </c>
      <c r="O76" s="363">
        <f>IF(J76="W",(N76/2)*3,0)</f>
        <v>0</v>
      </c>
      <c r="P76" s="653">
        <f t="shared" si="5"/>
        <v>38</v>
      </c>
      <c r="R76" s="635" t="str">
        <f>IF(R75=" "," ",IF(D76=0,"L",IF(D76&lt;&gt;E72,"W","L")))</f>
        <v>L</v>
      </c>
      <c r="S76" s="639" t="str">
        <f>IF(S75=" "," ",IF(E76=0,"L",IF(E76&lt;&gt;D72,"W","L")))</f>
        <v>W</v>
      </c>
      <c r="T76" s="647" t="str">
        <f>IF(T75=" "," ",IF(F76=0,"L",IF(F76&lt;&gt;G72,"W","L")))</f>
        <v>W</v>
      </c>
      <c r="U76" s="634" t="str">
        <f>IF(U75=" "," ",IF(G76=0,"L",IF(G76&lt;&gt;F72,"W","L")))</f>
        <v>W</v>
      </c>
      <c r="V76" s="651">
        <f>IF(R76=" ",V75,IF(R76="W",1,V75+1))</f>
        <v>2</v>
      </c>
      <c r="W76" s="363">
        <f t="shared" si="3"/>
        <v>6</v>
      </c>
      <c r="X76" s="363">
        <f>IF(S76="W",(W76/2)*3,0)</f>
        <v>9</v>
      </c>
      <c r="Y76" s="653">
        <f t="shared" si="2"/>
        <v>-46</v>
      </c>
    </row>
    <row r="77" spans="1:25">
      <c r="A77" s="327">
        <f t="shared" ref="A77:A140" si="6">A76+1</f>
        <v>67</v>
      </c>
      <c r="B77" s="328">
        <f>Data!B77</f>
        <v>2</v>
      </c>
      <c r="D77" s="644"/>
      <c r="E77" s="644"/>
      <c r="F77" s="644"/>
      <c r="G77" s="644"/>
      <c r="H77" s="306"/>
      <c r="M77" s="650">
        <f>IF(J76=" ",M76,IF(J76="W",1,M76+1))</f>
        <v>2</v>
      </c>
      <c r="N77" s="364">
        <f>IF(OR(K75=" ",M77&gt;$M$8),0,IF(M77=1,2,IF(M77=2,6,IF(M77=3,18,IF(M77=4,54,162)))))</f>
        <v>6</v>
      </c>
      <c r="O77" s="364">
        <f>IF(K76="W",(N77/2)*3,0)</f>
        <v>9</v>
      </c>
      <c r="P77" s="653">
        <f t="shared" si="5"/>
        <v>41</v>
      </c>
      <c r="V77" s="650">
        <f>IF(S76=" ",V76,IF(S76="W",1,V76+1))</f>
        <v>1</v>
      </c>
      <c r="W77" s="364">
        <f t="shared" si="3"/>
        <v>2</v>
      </c>
      <c r="X77" s="364">
        <f>IF(T76="W",(W77/2)*3,0)</f>
        <v>3</v>
      </c>
      <c r="Y77" s="653">
        <f t="shared" si="2"/>
        <v>-45</v>
      </c>
    </row>
    <row r="78" spans="1:25">
      <c r="A78" s="327">
        <f t="shared" si="6"/>
        <v>68</v>
      </c>
      <c r="B78" s="328">
        <f>Data!B78</f>
        <v>33</v>
      </c>
      <c r="D78" s="644"/>
      <c r="E78" s="644"/>
      <c r="F78" s="644"/>
      <c r="G78" s="644"/>
      <c r="H78" s="306"/>
      <c r="M78" s="649">
        <f>IF(K76=" ",M77,IF(K76="W",1,M77+1))</f>
        <v>1</v>
      </c>
      <c r="N78" s="648">
        <f>IF(OR(L75=" ",M78&gt;$M$8),0,IF(M78=1,2,IF(M78=2,6,IF(M78=3,18,IF(M78=4,54,162)))))</f>
        <v>2</v>
      </c>
      <c r="O78" s="648">
        <f>IF(L76="W",(N78/2)*3,0)</f>
        <v>0</v>
      </c>
      <c r="P78" s="653">
        <f t="shared" si="5"/>
        <v>39</v>
      </c>
      <c r="V78" s="649">
        <f>IF(T76=" ",V77,IF(T76="W",1,V77+1))</f>
        <v>1</v>
      </c>
      <c r="W78" s="648">
        <f t="shared" si="3"/>
        <v>2</v>
      </c>
      <c r="X78" s="648">
        <f>IF(U76="W",(W78/2)*3,0)</f>
        <v>3</v>
      </c>
      <c r="Y78" s="653">
        <f t="shared" si="2"/>
        <v>-44</v>
      </c>
    </row>
    <row r="79" spans="1:25">
      <c r="A79" s="327">
        <f t="shared" si="6"/>
        <v>69</v>
      </c>
      <c r="B79" s="328">
        <f>Data!B79</f>
        <v>34</v>
      </c>
      <c r="D79" s="645">
        <f>IF(AND(B79&gt;0,B79&lt;=12),1,IF(AND(B79&gt;12,B79&lt;=24),2,IF(AND(B79&gt;24,B79&lt;=36),3,0)))</f>
        <v>3</v>
      </c>
      <c r="E79" s="646">
        <f>IF(AND(B80&gt;0,B80&lt;=12),1,IF(AND(B80&gt;12,B80&lt;=24),2,IF(AND(B80&gt;24,B80&lt;=36),3,0)))</f>
        <v>2</v>
      </c>
      <c r="F79" s="637">
        <f>IF(AND(B81&gt;0,B81&lt;=12),1,IF(AND(B81&gt;12,B81&lt;=24),2,IF(AND(B81&gt;24,B81&lt;=36),3,0)))</f>
        <v>3</v>
      </c>
      <c r="G79" s="636">
        <f>IF(AND(B82&gt;0,B82&lt;=12),1,IF(AND(B82&gt;12,B82&lt;=24),2,IF(AND(B82&gt;24,B82&lt;=36),3,0)))</f>
        <v>2</v>
      </c>
      <c r="H79" s="306"/>
      <c r="I79" s="635" t="str">
        <f>IF(D75=0," ",IF(D75=1,"2&amp;3",IF(D75=2,"1&amp;3","1&amp;2")))</f>
        <v>2&amp;3</v>
      </c>
      <c r="J79" s="647" t="str">
        <f>IF(F75=0," ",IF(F75=1,"2&amp;3",IF(F75=2,"1&amp;3","1&amp;2")))</f>
        <v>2&amp;3</v>
      </c>
      <c r="K79" s="639" t="str">
        <f>IF(E75=0," ",IF(E75=1,"2&amp;3",IF(E75=2,"1&amp;3","1&amp;2")))</f>
        <v>2&amp;3</v>
      </c>
      <c r="L79" s="634" t="str">
        <f>IF(G75=0," ",IF(G75=1,"2&amp;3",IF(G75=2,"1&amp;3","1&amp;2")))</f>
        <v>1&amp;2</v>
      </c>
      <c r="M79" s="652">
        <f>IF(L76=" ",M78,IF(L76="W",1,M78+1))</f>
        <v>2</v>
      </c>
      <c r="N79" s="368">
        <f>IF(OR(I79=" ",M79&gt;$M$8),0,IF(M79=1,2,IF(M79=2,6,IF(M79=3,18,IF(M79=4,54,162)))))</f>
        <v>6</v>
      </c>
      <c r="O79" s="368">
        <f>IF(I80="W",(N79/2)*3,0)</f>
        <v>9</v>
      </c>
      <c r="P79" s="653">
        <f t="shared" si="5"/>
        <v>42</v>
      </c>
      <c r="R79" s="635" t="str">
        <f>IF(D76=0," ",IF(D76="A","B&amp;C",IF(D76="B","A&amp;C","A&amp;B")))</f>
        <v>B&amp;C</v>
      </c>
      <c r="S79" s="647" t="str">
        <f>IF(F76=0," ",IF(F76="A","B&amp;C",IF(F76="B","A&amp;C","A&amp;B")))</f>
        <v>A&amp;C</v>
      </c>
      <c r="T79" s="639" t="str">
        <f>IF(E76=0," ",IF(E76="A","B&amp;C",IF(E76="B","A&amp;C","A&amp;B")))</f>
        <v>A&amp;C</v>
      </c>
      <c r="U79" s="634" t="str">
        <f>IF(G76=0," ",IF(G76="A","B&amp;C",IF(G76="B","A&amp;C","A&amp;B")))</f>
        <v>A&amp;B</v>
      </c>
      <c r="V79" s="652">
        <f>IF(U76=" ",V78,IF(U76="W",1,V78+1))</f>
        <v>1</v>
      </c>
      <c r="W79" s="368">
        <f t="shared" si="3"/>
        <v>2</v>
      </c>
      <c r="X79" s="368">
        <f>IF(R80="W",(W79/2)*3,0)</f>
        <v>0</v>
      </c>
      <c r="Y79" s="653">
        <f t="shared" ref="Y79:Y142" si="7">Y78-W79+X79</f>
        <v>-46</v>
      </c>
    </row>
    <row r="80" spans="1:25">
      <c r="A80" s="327">
        <f t="shared" si="6"/>
        <v>70</v>
      </c>
      <c r="B80" s="328">
        <f>Data!B80</f>
        <v>19</v>
      </c>
      <c r="D80" s="645" t="str">
        <f>IF(B79=0,0,IF(MOD(B79,3)=1,"A",IF(MOD(B79,3)=2,"B","C")))</f>
        <v>A</v>
      </c>
      <c r="E80" s="646" t="str">
        <f>IF(B80=0,0,IF(MOD(B80,3)=1,"A",IF(MOD(B80,3)=2,"B","C")))</f>
        <v>A</v>
      </c>
      <c r="F80" s="637" t="str">
        <f>IF(B81=0,0,IF(MOD(B81,3)=1,"A",IF(MOD(B81,3)=2,"B","C")))</f>
        <v>C</v>
      </c>
      <c r="G80" s="636" t="str">
        <f>IF(B82=0,0,IF(MOD(B82,3)=1,"A",IF(MOD(B82,3)=2,"B","C")))</f>
        <v>C</v>
      </c>
      <c r="H80" s="306"/>
      <c r="I80" s="635" t="str">
        <f>IF(I79=" "," ",IF(D79=0,"L",IF(D79&lt;&gt;D75,"W","L")))</f>
        <v>W</v>
      </c>
      <c r="J80" s="647" t="str">
        <f>IF(J79=" "," ",IF(E79=0,"L",IF(E79&lt;&gt;F75,"W","L")))</f>
        <v>W</v>
      </c>
      <c r="K80" s="639" t="str">
        <f>IF(K79=" "," ",IF(F79=0,"L",IF(F79&lt;&gt;E75,"W","L")))</f>
        <v>W</v>
      </c>
      <c r="L80" s="634" t="str">
        <f>IF(L79=" "," ",IF(G79=0,"L",IF(G79&lt;&gt;G75,"W","L")))</f>
        <v>W</v>
      </c>
      <c r="M80" s="650">
        <f>IF(I80=" ",M79,IF(I80="W",1,M79+1))</f>
        <v>1</v>
      </c>
      <c r="N80" s="364">
        <f>IF(OR(J79=" ",M80&gt;$M$8),0,IF(M80=1,2,IF(M80=2,6,IF(M80=3,18,IF(M80=4,54,162)))))</f>
        <v>2</v>
      </c>
      <c r="O80" s="364">
        <f>IF(J80="W",(N80/2)*3,0)</f>
        <v>3</v>
      </c>
      <c r="P80" s="653">
        <f t="shared" si="5"/>
        <v>43</v>
      </c>
      <c r="R80" s="635" t="str">
        <f>IF(R79=" "," ",IF(M80=0,"L",IF(D80&lt;&gt;D76,"W","L")))</f>
        <v>L</v>
      </c>
      <c r="S80" s="647" t="str">
        <f>IF(S79=" "," ",IF(E80=0,"L",IF(E80&lt;&gt;F76,"W","L")))</f>
        <v>W</v>
      </c>
      <c r="T80" s="639" t="str">
        <f>IF(T79=" "," ",IF(F80=0,"L",IF(F80&lt;&gt;E76,"W","L")))</f>
        <v>W</v>
      </c>
      <c r="U80" s="634" t="str">
        <f>IF(U79=" "," ",IF(P80=0,"L",IF(G80&lt;&gt;G76,"W","L")))</f>
        <v>L</v>
      </c>
      <c r="V80" s="650">
        <f>IF(R80=" ",V79,IF(R80="W",1,V79+1))</f>
        <v>2</v>
      </c>
      <c r="W80" s="364">
        <f t="shared" si="3"/>
        <v>6</v>
      </c>
      <c r="X80" s="364">
        <f>IF(S80="W",(W80/2)*3,0)</f>
        <v>9</v>
      </c>
      <c r="Y80" s="653">
        <f t="shared" si="7"/>
        <v>-43</v>
      </c>
    </row>
    <row r="81" spans="1:25">
      <c r="A81" s="327">
        <f t="shared" si="6"/>
        <v>71</v>
      </c>
      <c r="B81" s="328">
        <f>Data!B81</f>
        <v>27</v>
      </c>
      <c r="D81" s="644"/>
      <c r="E81" s="644"/>
      <c r="F81" s="644"/>
      <c r="G81" s="644"/>
      <c r="H81" s="306"/>
      <c r="M81" s="651">
        <f>IF(J80=" ",M80,IF(J80="W",1,M80+1))</f>
        <v>1</v>
      </c>
      <c r="N81" s="363">
        <f>IF(OR(K79=" ",M81&gt;$M$8),0,IF(M81=1,2,IF(M81=2,6,IF(M81=3,18,IF(M81=4,54,162)))))</f>
        <v>2</v>
      </c>
      <c r="O81" s="363">
        <f>IF(K80="W",(N81/2)*3,0)</f>
        <v>3</v>
      </c>
      <c r="P81" s="653">
        <f t="shared" si="5"/>
        <v>44</v>
      </c>
      <c r="V81" s="651">
        <f>IF(S80=" ",V80,IF(S80="W",1,V80+1))</f>
        <v>1</v>
      </c>
      <c r="W81" s="363">
        <f t="shared" ref="W81:W144" si="8">IF(OR(S80=" ",V81&gt;$V$8),0,IF(V81=1,2,IF(V81=2,6,IF(V81=3,18,IF(V81=4,54,162)))))</f>
        <v>2</v>
      </c>
      <c r="X81" s="363">
        <f>IF(T80="W",(W81/2)*3,0)</f>
        <v>3</v>
      </c>
      <c r="Y81" s="653">
        <f t="shared" si="7"/>
        <v>-42</v>
      </c>
    </row>
    <row r="82" spans="1:25">
      <c r="A82" s="327">
        <f t="shared" si="6"/>
        <v>72</v>
      </c>
      <c r="B82" s="328">
        <f>Data!B82</f>
        <v>15</v>
      </c>
      <c r="D82" s="644"/>
      <c r="E82" s="644"/>
      <c r="F82" s="644"/>
      <c r="G82" s="644"/>
      <c r="H82" s="306"/>
      <c r="M82" s="649">
        <f>IF(K80=" ",M81,IF(K80="W",1,M81+1))</f>
        <v>1</v>
      </c>
      <c r="N82" s="648">
        <f>IF(OR(L79=" ",M82&gt;$M$8),0,IF(M82=1,2,IF(M82=2,6,IF(M82=3,18,IF(M82=4,54,162)))))</f>
        <v>2</v>
      </c>
      <c r="O82" s="648">
        <f>IF(L80="W",(N82/2)*3,0)</f>
        <v>3</v>
      </c>
      <c r="P82" s="653">
        <f t="shared" si="5"/>
        <v>45</v>
      </c>
      <c r="V82" s="649">
        <f>IF(T80=" ",V81,IF(T80="W",1,V81+1))</f>
        <v>1</v>
      </c>
      <c r="W82" s="648">
        <f t="shared" si="8"/>
        <v>2</v>
      </c>
      <c r="X82" s="648">
        <f>IF(U80="W",(W82/2)*3,0)</f>
        <v>0</v>
      </c>
      <c r="Y82" s="653">
        <f t="shared" si="7"/>
        <v>-44</v>
      </c>
    </row>
    <row r="83" spans="1:25">
      <c r="A83" s="327">
        <f t="shared" si="6"/>
        <v>73</v>
      </c>
      <c r="B83" s="328">
        <f>Data!B83</f>
        <v>30</v>
      </c>
      <c r="D83" s="646">
        <f>IF(AND(B83&gt;0,B83&lt;=12),1,IF(AND(B83&gt;12,B83&lt;=24),2,IF(AND(B83&gt;24,B83&lt;=36),3,0)))</f>
        <v>3</v>
      </c>
      <c r="E83" s="636">
        <f>IF(AND(B84&gt;0,B84&lt;=12),1,IF(AND(B84&gt;12,B84&lt;=24),2,IF(AND(B84&gt;24,B84&lt;=36),3,0)))</f>
        <v>1</v>
      </c>
      <c r="F83" s="645">
        <f>IF(AND(B85&gt;0,B85&lt;=12),1,IF(AND(B85&gt;12,B85&lt;=24),2,IF(AND(B85&gt;24,B85&lt;=36),3,0)))</f>
        <v>3</v>
      </c>
      <c r="G83" s="637">
        <f>IF(AND(B86&gt;0,B86&lt;=12),1,IF(AND(B86&gt;12,B86&lt;=24),2,IF(AND(B86&gt;24,B86&lt;=36),3,0)))</f>
        <v>3</v>
      </c>
      <c r="H83" s="306"/>
      <c r="I83" s="647" t="str">
        <f>IF(E79=0," ",IF(E79=1,"2&amp;3",IF(E79=2,"1&amp;3","1&amp;2")))</f>
        <v>1&amp;3</v>
      </c>
      <c r="J83" s="634" t="str">
        <f>IF(G79=0," ",IF(G79=1,"2&amp;3",IF(G79=2,"1&amp;3","1&amp;2")))</f>
        <v>1&amp;3</v>
      </c>
      <c r="K83" s="635" t="str">
        <f>IF(D79=0," ",IF(D79=1,"2&amp;3",IF(D79=2,"1&amp;3","1&amp;2")))</f>
        <v>1&amp;2</v>
      </c>
      <c r="L83" s="639" t="str">
        <f>IF(F79=0," ",IF(F79=1,"2&amp;3",IF(F79=2,"1&amp;3","1&amp;2")))</f>
        <v>1&amp;2</v>
      </c>
      <c r="M83" s="650">
        <f>IF(L80=" ",M82,IF(L80="W",1,M82+1))</f>
        <v>1</v>
      </c>
      <c r="N83" s="364">
        <f>IF(OR(I83=" ",M83&gt;$M$8),0,IF(M83=1,2,IF(M83=2,6,IF(M83=3,18,IF(M83=4,54,162)))))</f>
        <v>2</v>
      </c>
      <c r="O83" s="364">
        <f>IF(I84="W",(N83/2)*3,0)</f>
        <v>3</v>
      </c>
      <c r="P83" s="653">
        <f t="shared" si="5"/>
        <v>46</v>
      </c>
      <c r="R83" s="647" t="str">
        <f>IF(E80=0," ",IF(E80="A","B&amp;C",IF(E80="B","A&amp;C","A&amp;B")))</f>
        <v>B&amp;C</v>
      </c>
      <c r="S83" s="634" t="str">
        <f>IF(G80=0," ",IF(G80="A","B&amp;C",IF(G80="B","A&amp;C","A&amp;B")))</f>
        <v>A&amp;B</v>
      </c>
      <c r="T83" s="635" t="str">
        <f>IF(D80=0," ",IF(D80="A","B&amp;C",IF(D80="B","A&amp;C","A&amp;B")))</f>
        <v>B&amp;C</v>
      </c>
      <c r="U83" s="639" t="str">
        <f>IF(F80=0," ",IF(F80="A","B&amp;C",IF(F80="B","A&amp;C","A&amp;B")))</f>
        <v>A&amp;B</v>
      </c>
      <c r="V83" s="650">
        <f>IF(U80=" ",V82,IF(U80="W",1,V82+1))</f>
        <v>2</v>
      </c>
      <c r="W83" s="364">
        <f t="shared" si="8"/>
        <v>6</v>
      </c>
      <c r="X83" s="364">
        <f>IF(R84="W",(W83/2)*3,0)</f>
        <v>9</v>
      </c>
      <c r="Y83" s="653">
        <f t="shared" si="7"/>
        <v>-41</v>
      </c>
    </row>
    <row r="84" spans="1:25">
      <c r="A84" s="327">
        <f t="shared" si="6"/>
        <v>74</v>
      </c>
      <c r="B84" s="328">
        <f>Data!B84</f>
        <v>5</v>
      </c>
      <c r="D84" s="646" t="str">
        <f>IF(B83=0,0,IF(MOD(B83,3)=1,"A",IF(MOD(B83,3)=2,"B","C")))</f>
        <v>C</v>
      </c>
      <c r="E84" s="636" t="str">
        <f>IF(B84=0,0,IF(MOD(B84,3)=1,"A",IF(MOD(B84,3)=2,"B","C")))</f>
        <v>B</v>
      </c>
      <c r="F84" s="645" t="str">
        <f>IF(B85=0,0,IF(MOD(B85,3)=1,"A",IF(MOD(B85,3)=2,"B","C")))</f>
        <v>A</v>
      </c>
      <c r="G84" s="637" t="str">
        <f>IF(B86=0,0,IF(MOD(B86,3)=1,"A",IF(MOD(B86,3)=2,"B","C")))</f>
        <v>C</v>
      </c>
      <c r="H84" s="306"/>
      <c r="I84" s="647" t="str">
        <f>IF(I83=" "," ",IF(D83=0,"L",IF(D83&lt;&gt;E79,"W","L")))</f>
        <v>W</v>
      </c>
      <c r="J84" s="634" t="str">
        <f>IF(J83=" "," ",IF(E83=0,"L",IF(E83&lt;&gt;G79,"W","L")))</f>
        <v>W</v>
      </c>
      <c r="K84" s="635" t="str">
        <f>IF(K83=" "," ",IF(F83=0,"L",IF(F83&lt;&gt;D79,"W","L")))</f>
        <v>L</v>
      </c>
      <c r="L84" s="639" t="str">
        <f>IF(L83=" "," ",IF(G83=0,"L",IF(G83&lt;&gt;F79,"W","L")))</f>
        <v>L</v>
      </c>
      <c r="M84" s="649">
        <f>IF(I84=" ",M83,IF(I84="W",1,M83+1))</f>
        <v>1</v>
      </c>
      <c r="N84" s="648">
        <f>IF(OR(J83=" ",M84&gt;$M$8),0,IF(M84=1,2,IF(M84=2,6,IF(M84=3,18,IF(M84=4,54,162)))))</f>
        <v>2</v>
      </c>
      <c r="O84" s="648">
        <f>IF(J84="W",(N84/2)*3,0)</f>
        <v>3</v>
      </c>
      <c r="P84" s="653">
        <f t="shared" si="5"/>
        <v>47</v>
      </c>
      <c r="R84" s="647" t="str">
        <f>IF(R83=" "," ",IF(D84=0,"L",IF(D84&lt;&gt;E80,"W","L")))</f>
        <v>W</v>
      </c>
      <c r="S84" s="634" t="str">
        <f>IF(S83=" "," ",IF(E84=0,"L",IF(E84&lt;&gt;G80,"W","L")))</f>
        <v>W</v>
      </c>
      <c r="T84" s="635" t="str">
        <f>IF(T83=" "," ",IF(F84=0,"L",IF(F84&lt;&gt;D80,"W","L")))</f>
        <v>L</v>
      </c>
      <c r="U84" s="639" t="str">
        <f>IF(U83=" "," ",IF(G84=0,"L",IF(G84&lt;&gt;F80,"W","L")))</f>
        <v>L</v>
      </c>
      <c r="V84" s="649">
        <f>IF(R84=" ",V83,IF(R84="W",1,V83+1))</f>
        <v>1</v>
      </c>
      <c r="W84" s="648">
        <f t="shared" si="8"/>
        <v>2</v>
      </c>
      <c r="X84" s="648">
        <f>IF(S84="W",(W84/2)*3,0)</f>
        <v>3</v>
      </c>
      <c r="Y84" s="653">
        <f t="shared" si="7"/>
        <v>-40</v>
      </c>
    </row>
    <row r="85" spans="1:25">
      <c r="A85" s="327">
        <f t="shared" si="6"/>
        <v>75</v>
      </c>
      <c r="B85" s="328">
        <f>Data!B85</f>
        <v>28</v>
      </c>
      <c r="D85" s="643"/>
      <c r="E85" s="643"/>
      <c r="F85" s="643"/>
      <c r="G85" s="643"/>
      <c r="H85" s="306"/>
      <c r="M85" s="652">
        <f>IF(J84=" ",M84,IF(J84="W",1,M84+1))</f>
        <v>1</v>
      </c>
      <c r="N85" s="368">
        <f>IF(OR(K83=" ",M85&gt;$M$8),0,IF(M85=1,2,IF(M85=2,6,IF(M85=3,18,IF(M85=4,54,162)))))</f>
        <v>2</v>
      </c>
      <c r="O85" s="368">
        <f>IF(K84="W",(N85/2)*3,0)</f>
        <v>0</v>
      </c>
      <c r="P85" s="653">
        <f t="shared" si="5"/>
        <v>45</v>
      </c>
      <c r="V85" s="652">
        <f>IF(S84=" ",V84,IF(S84="W",1,V84+1))</f>
        <v>1</v>
      </c>
      <c r="W85" s="368">
        <f t="shared" si="8"/>
        <v>2</v>
      </c>
      <c r="X85" s="368">
        <f>IF(T84="W",(W85/2)*3,0)</f>
        <v>0</v>
      </c>
      <c r="Y85" s="653">
        <f t="shared" si="7"/>
        <v>-42</v>
      </c>
    </row>
    <row r="86" spans="1:25">
      <c r="A86" s="327">
        <f t="shared" si="6"/>
        <v>76</v>
      </c>
      <c r="B86" s="328">
        <f>Data!B86</f>
        <v>33</v>
      </c>
      <c r="D86" s="643"/>
      <c r="E86" s="643"/>
      <c r="F86" s="643"/>
      <c r="G86" s="643"/>
      <c r="H86" s="306"/>
      <c r="M86" s="651">
        <f>IF(K84=" ",M85,IF(K84="W",1,M85+1))</f>
        <v>2</v>
      </c>
      <c r="N86" s="363">
        <f>IF(OR(L83=" ",M86&gt;$M$8),0,IF(M86=1,2,IF(M86=2,6,IF(M86=3,18,IF(M86=4,54,162)))))</f>
        <v>6</v>
      </c>
      <c r="O86" s="363">
        <f>IF(L84="W",(N86/2)*3,0)</f>
        <v>0</v>
      </c>
      <c r="P86" s="653">
        <f t="shared" si="5"/>
        <v>39</v>
      </c>
      <c r="V86" s="651">
        <f>IF(T84=" ",V85,IF(T84="W",1,V85+1))</f>
        <v>2</v>
      </c>
      <c r="W86" s="363">
        <f t="shared" si="8"/>
        <v>6</v>
      </c>
      <c r="X86" s="363">
        <f>IF(U84="W",(W86/2)*3,0)</f>
        <v>0</v>
      </c>
      <c r="Y86" s="653">
        <f t="shared" si="7"/>
        <v>-48</v>
      </c>
    </row>
    <row r="87" spans="1:25">
      <c r="A87" s="327">
        <f t="shared" si="6"/>
        <v>77</v>
      </c>
      <c r="B87" s="328">
        <f>Data!B87</f>
        <v>27</v>
      </c>
      <c r="D87" s="636">
        <f>IF(AND(B87&gt;0,B87&lt;=12),1,IF(AND(B87&gt;12,B87&lt;=24),2,IF(AND(B87&gt;24,B87&lt;=36),3,0)))</f>
        <v>3</v>
      </c>
      <c r="E87" s="646">
        <f>IF(AND(B88&gt;0,B88&lt;=12),1,IF(AND(B88&gt;12,B88&lt;=24),2,IF(AND(B88&gt;24,B88&lt;=36),3,0)))</f>
        <v>2</v>
      </c>
      <c r="F87" s="637">
        <f>IF(AND(B89&gt;0,B89&lt;=12),1,IF(AND(B89&gt;12,B89&lt;=24),2,IF(AND(B89&gt;24,B89&lt;=36),3,0)))</f>
        <v>2</v>
      </c>
      <c r="G87" s="645">
        <f>IF(AND(B90&gt;0,B90&lt;=12),1,IF(AND(B90&gt;12,B90&lt;=24),2,IF(AND(B90&gt;24,B90&lt;=36),3,0)))</f>
        <v>3</v>
      </c>
      <c r="H87" s="306"/>
      <c r="I87" s="638" t="str">
        <f>IF(E83=0," ",IF(E83=1,"2&amp;3",IF(E83=2,"1&amp;3","1&amp;2")))</f>
        <v>2&amp;3</v>
      </c>
      <c r="J87" s="647" t="str">
        <f>IF(D83=0," ",IF(D83=1,"2&amp;3",IF(D83=2,"1&amp;3","1&amp;2")))</f>
        <v>1&amp;2</v>
      </c>
      <c r="K87" s="639" t="str">
        <f>IF(G83=0," ",IF(G83=1,"2&amp;3",IF(G83=2,"1&amp;3","1&amp;2")))</f>
        <v>1&amp;2</v>
      </c>
      <c r="L87" s="635" t="str">
        <f>IF(F83=0," ",IF(F83=1,"2&amp;3",IF(F83=2,"1&amp;3","1&amp;2")))</f>
        <v>1&amp;2</v>
      </c>
      <c r="M87" s="649">
        <f>IF(L84=" ",M86,IF(L84="W",1,M86+1))</f>
        <v>3</v>
      </c>
      <c r="N87" s="648">
        <f>IF(OR(I87=" ",M87&gt;$M$8),0,IF(M87=1,2,IF(M87=2,6,IF(M87=3,18,IF(M87=4,54,162)))))</f>
        <v>18</v>
      </c>
      <c r="O87" s="648">
        <f>IF(I88="W",(N87/2)*3,0)</f>
        <v>27</v>
      </c>
      <c r="P87" s="653">
        <f t="shared" si="5"/>
        <v>48</v>
      </c>
      <c r="R87" s="638" t="str">
        <f>IF(E84=0," ",IF(E84="A","B&amp;C",IF(E84="B","A&amp;C","A&amp;B")))</f>
        <v>A&amp;C</v>
      </c>
      <c r="S87" s="647" t="str">
        <f>IF(D84=0," ",IF(D84="A","B&amp;C",IF(D84="B","A&amp;C","A&amp;B")))</f>
        <v>A&amp;B</v>
      </c>
      <c r="T87" s="639" t="str">
        <f>IF(G84=0," ",IF(G84="A","B&amp;C",IF(G84="B","A&amp;C","A&amp;B")))</f>
        <v>A&amp;B</v>
      </c>
      <c r="U87" s="635" t="str">
        <f>IF(F84=0," ",IF(F84="A","B&amp;C",IF(F84="B","A&amp;C","A&amp;B")))</f>
        <v>B&amp;C</v>
      </c>
      <c r="V87" s="649">
        <f>IF(U84=" ",V86,IF(U84="W",1,V86+1))</f>
        <v>3</v>
      </c>
      <c r="W87" s="648">
        <f t="shared" si="8"/>
        <v>18</v>
      </c>
      <c r="X87" s="648">
        <f>IF(R88="W",(W87/2)*3,0)</f>
        <v>27</v>
      </c>
      <c r="Y87" s="653">
        <f t="shared" si="7"/>
        <v>-39</v>
      </c>
    </row>
    <row r="88" spans="1:25">
      <c r="A88" s="327">
        <f t="shared" si="6"/>
        <v>78</v>
      </c>
      <c r="B88" s="328">
        <f>Data!B88</f>
        <v>13</v>
      </c>
      <c r="D88" s="636" t="str">
        <f>IF(B87=0,0,IF(MOD(B87,3)=1,"A",IF(MOD(B87,3)=2,"B","C")))</f>
        <v>C</v>
      </c>
      <c r="E88" s="646" t="str">
        <f>IF(B88=0,0,IF(MOD(B88,3)=1,"A",IF(MOD(B88,3)=2,"B","C")))</f>
        <v>A</v>
      </c>
      <c r="F88" s="637" t="str">
        <f>IF(B89=0,0,IF(MOD(B89,3)=1,"A",IF(MOD(B89,3)=2,"B","C")))</f>
        <v>C</v>
      </c>
      <c r="G88" s="645" t="str">
        <f>IF(B90=0,0,IF(MOD(B90,3)=1,"A",IF(MOD(B90,3)=2,"B","C")))</f>
        <v>B</v>
      </c>
      <c r="H88" s="306"/>
      <c r="I88" s="638" t="str">
        <f>IF(I87=" "," ",IF(D87=0,"L",IF(D87&lt;&gt;E83,"W","L")))</f>
        <v>W</v>
      </c>
      <c r="J88" s="647" t="str">
        <f>IF(J87=" "," ",IF(E87=0,"L",IF(E87&lt;&gt;D83,"W","L")))</f>
        <v>W</v>
      </c>
      <c r="K88" s="639" t="str">
        <f>IF(K87=" "," ",IF(F87=0,"L",IF(F87&lt;&gt;G83,"W","L")))</f>
        <v>W</v>
      </c>
      <c r="L88" s="635" t="str">
        <f>IF(L87=" "," ",IF(G87=0,"L",IF(G87&lt;&gt;F83,"W","L")))</f>
        <v>L</v>
      </c>
      <c r="M88" s="650">
        <f>IF(I88=" ",M87,IF(I88="W",1,M87+1))</f>
        <v>1</v>
      </c>
      <c r="N88" s="364">
        <f>IF(OR(J87=" ",M88&gt;$M$8),0,IF(M88=1,2,IF(M88=2,6,IF(M88=3,18,IF(M88=4,54,162)))))</f>
        <v>2</v>
      </c>
      <c r="O88" s="364">
        <f>IF(J88="W",(N88/2)*3,0)</f>
        <v>3</v>
      </c>
      <c r="P88" s="653">
        <f t="shared" si="5"/>
        <v>49</v>
      </c>
      <c r="R88" s="638" t="str">
        <f>IF(R87=" "," ",IF(D88=0,"L",IF(D88&lt;&gt;E84,"W","L")))</f>
        <v>W</v>
      </c>
      <c r="S88" s="647" t="str">
        <f>IF(S87=" "," ",IF(E88=0,"L",IF(E88&lt;&gt;D84,"W","L")))</f>
        <v>W</v>
      </c>
      <c r="T88" s="639" t="str">
        <f>IF(T87=" "," ",IF(F88=0,"L",IF(F88&lt;&gt;G84,"W","L")))</f>
        <v>L</v>
      </c>
      <c r="U88" s="635" t="str">
        <f>IF(U87=" "," ",IF(G88=0,"L",IF(G88&lt;&gt;F84,"W","L")))</f>
        <v>W</v>
      </c>
      <c r="V88" s="650">
        <f>IF(R88=" ",V87,IF(R88="W",1,V87+1))</f>
        <v>1</v>
      </c>
      <c r="W88" s="364">
        <f t="shared" si="8"/>
        <v>2</v>
      </c>
      <c r="X88" s="364">
        <f>IF(S88="W",(W88/2)*3,0)</f>
        <v>3</v>
      </c>
      <c r="Y88" s="653">
        <f t="shared" si="7"/>
        <v>-38</v>
      </c>
    </row>
    <row r="89" spans="1:25">
      <c r="A89" s="327">
        <f t="shared" si="6"/>
        <v>79</v>
      </c>
      <c r="B89" s="328">
        <f>Data!B89</f>
        <v>21</v>
      </c>
      <c r="D89" s="644"/>
      <c r="E89" s="644"/>
      <c r="F89" s="644"/>
      <c r="G89" s="644"/>
      <c r="H89" s="306"/>
      <c r="M89" s="651">
        <f>IF(J88=" ",M88,IF(J88="W",1,M88+1))</f>
        <v>1</v>
      </c>
      <c r="N89" s="363">
        <f>IF(OR(K87=" ",M89&gt;$M$8),0,IF(M89=1,2,IF(M89=2,6,IF(M89=3,18,IF(M89=4,54,162)))))</f>
        <v>2</v>
      </c>
      <c r="O89" s="363">
        <f>IF(K88="W",(N89/2)*3,0)</f>
        <v>3</v>
      </c>
      <c r="P89" s="653">
        <f t="shared" si="5"/>
        <v>50</v>
      </c>
      <c r="V89" s="651">
        <f>IF(S88=" ",V88,IF(S88="W",1,V88+1))</f>
        <v>1</v>
      </c>
      <c r="W89" s="363">
        <f t="shared" si="8"/>
        <v>2</v>
      </c>
      <c r="X89" s="363">
        <f>IF(T88="W",(W89/2)*3,0)</f>
        <v>0</v>
      </c>
      <c r="Y89" s="653">
        <f t="shared" si="7"/>
        <v>-40</v>
      </c>
    </row>
    <row r="90" spans="1:25">
      <c r="A90" s="327">
        <f t="shared" si="6"/>
        <v>80</v>
      </c>
      <c r="B90" s="328">
        <f>Data!B90</f>
        <v>32</v>
      </c>
      <c r="D90" s="644"/>
      <c r="E90" s="644"/>
      <c r="F90" s="644"/>
      <c r="G90" s="644"/>
      <c r="H90" s="306"/>
      <c r="M90" s="652">
        <f>IF(K88=" ",M89,IF(K88="W",1,M89+1))</f>
        <v>1</v>
      </c>
      <c r="N90" s="368">
        <f>IF(OR(L87=" ",M90&gt;$M$8),0,IF(M90=1,2,IF(M90=2,6,IF(M90=3,18,IF(M90=4,54,162)))))</f>
        <v>2</v>
      </c>
      <c r="O90" s="368">
        <f>IF(L88="W",(N90/2)*3,0)</f>
        <v>0</v>
      </c>
      <c r="P90" s="653">
        <f t="shared" si="5"/>
        <v>48</v>
      </c>
      <c r="V90" s="652">
        <f>IF(T88=" ",V89,IF(T88="W",1,V89+1))</f>
        <v>2</v>
      </c>
      <c r="W90" s="368">
        <f t="shared" si="8"/>
        <v>6</v>
      </c>
      <c r="X90" s="368">
        <f>IF(U88="W",(W90/2)*3,0)</f>
        <v>9</v>
      </c>
      <c r="Y90" s="653">
        <f t="shared" si="7"/>
        <v>-37</v>
      </c>
    </row>
    <row r="91" spans="1:25">
      <c r="A91" s="327">
        <f t="shared" si="6"/>
        <v>81</v>
      </c>
      <c r="B91" s="328">
        <f>Data!B91</f>
        <v>34</v>
      </c>
      <c r="D91" s="636">
        <f>IF(AND(B91&gt;0,B91&lt;=12),1,IF(AND(B91&gt;12,B91&lt;=24),2,IF(AND(B91&gt;24,B91&lt;=36),3,0)))</f>
        <v>3</v>
      </c>
      <c r="E91" s="637">
        <f>IF(AND(B92&gt;0,B92&lt;=12),1,IF(AND(B92&gt;12,B92&lt;=24),2,IF(AND(B92&gt;24,B92&lt;=36),3,0)))</f>
        <v>2</v>
      </c>
      <c r="F91" s="646">
        <f>IF(AND(B93&gt;0,B93&lt;=12),1,IF(AND(B93&gt;12,B93&lt;=24),2,IF(AND(B93&gt;24,B93&lt;=36),3,0)))</f>
        <v>3</v>
      </c>
      <c r="G91" s="645">
        <f>IF(AND(B94&gt;0,B94&lt;=12),1,IF(AND(B94&gt;12,B94&lt;=24),2,IF(AND(B94&gt;24,B94&lt;=36),3,0)))</f>
        <v>3</v>
      </c>
      <c r="H91" s="306"/>
      <c r="I91" s="634" t="str">
        <f>IF(D87=0," ",IF(D87=1,"2&amp;3",IF(D87=2,"1&amp;3","1&amp;2")))</f>
        <v>1&amp;2</v>
      </c>
      <c r="J91" s="639" t="str">
        <f>IF(F87=0," ",IF(F87=1,"2&amp;3",IF(F87=2,"1&amp;3","1&amp;2")))</f>
        <v>1&amp;3</v>
      </c>
      <c r="K91" s="647" t="str">
        <f>IF(E87=0," ",IF(E87=1,"2&amp;3",IF(E87=2,"1&amp;3","1&amp;2")))</f>
        <v>1&amp;3</v>
      </c>
      <c r="L91" s="635" t="str">
        <f>IF(G87=0," ",IF(G87=1,"2&amp;3",IF(G87=2,"1&amp;3","1&amp;2")))</f>
        <v>1&amp;2</v>
      </c>
      <c r="M91" s="649">
        <f>IF(L88=" ",M90,IF(L88="W",1,M90+1))</f>
        <v>2</v>
      </c>
      <c r="N91" s="648">
        <f>IF(OR(I91=" ",M91&gt;$M$8),0,IF(M91=1,2,IF(M91=2,6,IF(M91=3,18,IF(M91=4,54,162)))))</f>
        <v>6</v>
      </c>
      <c r="O91" s="648">
        <f>IF(I92="W",(N91/2)*3,0)</f>
        <v>0</v>
      </c>
      <c r="P91" s="653">
        <f t="shared" si="5"/>
        <v>42</v>
      </c>
      <c r="R91" s="634" t="str">
        <f>IF(D88=0," ",IF(D88="A","B&amp;C",IF(D88="B","A&amp;C","A&amp;B")))</f>
        <v>A&amp;B</v>
      </c>
      <c r="S91" s="639" t="str">
        <f>IF(F88=0," ",IF(F88="A","B&amp;C",IF(F88="B","A&amp;C","A&amp;B")))</f>
        <v>A&amp;B</v>
      </c>
      <c r="T91" s="647" t="str">
        <f>IF(E88=0," ",IF(E88="A","B&amp;C",IF(E88="B","A&amp;C","A&amp;B")))</f>
        <v>B&amp;C</v>
      </c>
      <c r="U91" s="635" t="str">
        <f>IF(G88=0," ",IF(G88="A","B&amp;C",IF(G88="B","A&amp;C","A&amp;B")))</f>
        <v>A&amp;C</v>
      </c>
      <c r="V91" s="649">
        <f>IF(U88=" ",V90,IF(U88="W",1,V90+1))</f>
        <v>1</v>
      </c>
      <c r="W91" s="648">
        <f t="shared" si="8"/>
        <v>2</v>
      </c>
      <c r="X91" s="648">
        <f>IF(R92="W",(W91/2)*3,0)</f>
        <v>3</v>
      </c>
      <c r="Y91" s="653">
        <f t="shared" si="7"/>
        <v>-36</v>
      </c>
    </row>
    <row r="92" spans="1:25">
      <c r="A92" s="327">
        <f t="shared" si="6"/>
        <v>82</v>
      </c>
      <c r="B92" s="328">
        <f>Data!B92</f>
        <v>19</v>
      </c>
      <c r="D92" s="636" t="str">
        <f>IF(B91=0,0,IF(MOD(B91,3)=1,"A",IF(MOD(B91,3)=2,"B","C")))</f>
        <v>A</v>
      </c>
      <c r="E92" s="637" t="str">
        <f>IF(B92=0,0,IF(MOD(B92,3)=1,"A",IF(MOD(B92,3)=2,"B","C")))</f>
        <v>A</v>
      </c>
      <c r="F92" s="646" t="str">
        <f>IF(B93=0,0,IF(MOD(B93,3)=1,"A",IF(MOD(B93,3)=2,"B","C")))</f>
        <v>A</v>
      </c>
      <c r="G92" s="645" t="str">
        <f>IF(B94=0,0,IF(MOD(B94,3)=1,"A",IF(MOD(B94,3)=2,"B","C")))</f>
        <v>C</v>
      </c>
      <c r="H92" s="306"/>
      <c r="I92" s="634" t="str">
        <f>IF(I91=" "," ",IF(D91=0,"L",IF(D91&lt;&gt;D87,"W","L")))</f>
        <v>L</v>
      </c>
      <c r="J92" s="639" t="str">
        <f>IF(J91=" "," ",IF(E91=0,"L",IF(E91&lt;&gt;F87,"W","L")))</f>
        <v>L</v>
      </c>
      <c r="K92" s="647" t="str">
        <f>IF(K91=" "," ",IF(F91=0,"L",IF(F91&lt;&gt;E87,"W","L")))</f>
        <v>W</v>
      </c>
      <c r="L92" s="635" t="str">
        <f>IF(L91=" "," ",IF(G91=0,"L",IF(G91&lt;&gt;G87,"W","L")))</f>
        <v>L</v>
      </c>
      <c r="M92" s="651">
        <f>IF(I92=" ",M91,IF(I92="W",1,M91+1))</f>
        <v>3</v>
      </c>
      <c r="N92" s="363">
        <f>IF(OR(J91=" ",M92&gt;$M$8),0,IF(M92=1,2,IF(M92=2,6,IF(M92=3,18,IF(M92=4,54,162)))))</f>
        <v>18</v>
      </c>
      <c r="O92" s="363">
        <f>IF(J92="W",(N92/2)*3,0)</f>
        <v>0</v>
      </c>
      <c r="P92" s="653">
        <f t="shared" si="5"/>
        <v>24</v>
      </c>
      <c r="R92" s="634" t="str">
        <f>IF(R91=" "," ",IF(D92=0,"L",IF(D92&lt;&gt;D88,"W","L")))</f>
        <v>W</v>
      </c>
      <c r="S92" s="639" t="str">
        <f>IF(S91=" "," ",IF(E92=0,"L",IF(E92&lt;&gt;F88,"W","L")))</f>
        <v>W</v>
      </c>
      <c r="T92" s="647" t="str">
        <f>IF(T91=" "," ",IF(F92=0,"L",IF(F92&lt;&gt;E88,"W","L")))</f>
        <v>L</v>
      </c>
      <c r="U92" s="635" t="str">
        <f>IF(U91=" "," ",IF(P92=0,"L",IF(G92&lt;&gt;G88,"W","L")))</f>
        <v>W</v>
      </c>
      <c r="V92" s="651">
        <f>IF(R92=" ",V91,IF(R92="W",1,V91+1))</f>
        <v>1</v>
      </c>
      <c r="W92" s="363">
        <f t="shared" si="8"/>
        <v>2</v>
      </c>
      <c r="X92" s="363">
        <f>IF(S92="W",(W92/2)*3,0)</f>
        <v>3</v>
      </c>
      <c r="Y92" s="653">
        <f t="shared" si="7"/>
        <v>-35</v>
      </c>
    </row>
    <row r="93" spans="1:25">
      <c r="A93" s="327">
        <f t="shared" si="6"/>
        <v>83</v>
      </c>
      <c r="B93" s="328">
        <f>Data!B93</f>
        <v>25</v>
      </c>
      <c r="D93" s="644"/>
      <c r="E93" s="644"/>
      <c r="F93" s="644"/>
      <c r="G93" s="644"/>
      <c r="H93" s="306"/>
      <c r="M93" s="650">
        <f>IF(J92=" ",M92,IF(J92="W",1,M92+1))</f>
        <v>4</v>
      </c>
      <c r="N93" s="364">
        <f>IF(OR(K91=" ",M93&gt;$M$8),0,IF(M93=1,2,IF(M93=2,6,IF(M93=3,18,IF(M93=4,54,162)))))</f>
        <v>0</v>
      </c>
      <c r="O93" s="364">
        <f>IF(K92="W",(N93/2)*3,0)</f>
        <v>0</v>
      </c>
      <c r="P93" s="653">
        <f t="shared" si="5"/>
        <v>24</v>
      </c>
      <c r="V93" s="650">
        <f>IF(S92=" ",V92,IF(S92="W",1,V92+1))</f>
        <v>1</v>
      </c>
      <c r="W93" s="364">
        <f t="shared" si="8"/>
        <v>2</v>
      </c>
      <c r="X93" s="364">
        <f>IF(T92="W",(W93/2)*3,0)</f>
        <v>0</v>
      </c>
      <c r="Y93" s="653">
        <f t="shared" si="7"/>
        <v>-37</v>
      </c>
    </row>
    <row r="94" spans="1:25">
      <c r="A94" s="327">
        <f t="shared" si="6"/>
        <v>84</v>
      </c>
      <c r="B94" s="328">
        <f>Data!B94</f>
        <v>30</v>
      </c>
      <c r="D94" s="644"/>
      <c r="E94" s="644"/>
      <c r="F94" s="644"/>
      <c r="G94" s="644"/>
      <c r="H94" s="306"/>
      <c r="M94" s="652">
        <f>IF(K92=" ",M93,IF(K92="W",1,M93+1))</f>
        <v>1</v>
      </c>
      <c r="N94" s="368">
        <f>IF(OR(L91=" ",M94&gt;$M$8),0,IF(M94=1,2,IF(M94=2,6,IF(M94=3,18,IF(M94=4,54,162)))))</f>
        <v>2</v>
      </c>
      <c r="O94" s="368">
        <f>IF(L92="W",(N94/2)*3,0)</f>
        <v>0</v>
      </c>
      <c r="P94" s="653">
        <f t="shared" si="5"/>
        <v>22</v>
      </c>
      <c r="V94" s="652">
        <f>IF(T92=" ",V93,IF(T92="W",1,V93+1))</f>
        <v>2</v>
      </c>
      <c r="W94" s="368">
        <f t="shared" si="8"/>
        <v>6</v>
      </c>
      <c r="X94" s="368">
        <f>IF(U92="W",(W94/2)*3,0)</f>
        <v>9</v>
      </c>
      <c r="Y94" s="653">
        <f t="shared" si="7"/>
        <v>-34</v>
      </c>
    </row>
    <row r="95" spans="1:25">
      <c r="A95" s="327">
        <f t="shared" si="6"/>
        <v>85</v>
      </c>
      <c r="B95" s="328">
        <f>Data!B95</f>
        <v>3</v>
      </c>
      <c r="D95" s="637">
        <f>IF(AND(B95&gt;0,B95&lt;=12),1,IF(AND(B95&gt;12,B95&lt;=24),2,IF(AND(B95&gt;24,B95&lt;=36),3,0)))</f>
        <v>1</v>
      </c>
      <c r="E95" s="645">
        <f>IF(AND(B96&gt;0,B96&lt;=12),1,IF(AND(B96&gt;12,B96&lt;=24),2,IF(AND(B96&gt;24,B96&lt;=36),3,0)))</f>
        <v>2</v>
      </c>
      <c r="F95" s="636">
        <f>IF(AND(B97&gt;0,B97&lt;=12),1,IF(AND(B97&gt;12,B97&lt;=24),2,IF(AND(B97&gt;24,B97&lt;=36),3,0)))</f>
        <v>1</v>
      </c>
      <c r="G95" s="646">
        <f>IF(AND(B98&gt;0,B98&lt;=12),1,IF(AND(B98&gt;12,B98&lt;=24),2,IF(AND(B98&gt;24,B98&lt;=36),3,0)))</f>
        <v>1</v>
      </c>
      <c r="H95" s="306"/>
      <c r="I95" s="639" t="str">
        <f>IF(E91=0," ",IF(E91=1,"2&amp;3",IF(E91=2,"1&amp;3","1&amp;2")))</f>
        <v>1&amp;3</v>
      </c>
      <c r="J95" s="635" t="str">
        <f>IF(G91=0," ",IF(G91=1,"2&amp;3",IF(G91=2,"1&amp;3","1&amp;2")))</f>
        <v>1&amp;2</v>
      </c>
      <c r="K95" s="634" t="str">
        <f>IF(D91=0," ",IF(D91=1,"2&amp;3",IF(D91=2,"1&amp;3","1&amp;2")))</f>
        <v>1&amp;2</v>
      </c>
      <c r="L95" s="647" t="str">
        <f>IF(F91=0," ",IF(F91=1,"2&amp;3",IF(F91=2,"1&amp;3","1&amp;2")))</f>
        <v>1&amp;2</v>
      </c>
      <c r="M95" s="651">
        <f>IF(L92=" ",M94,IF(L92="W",1,M94+1))</f>
        <v>2</v>
      </c>
      <c r="N95" s="363">
        <f>IF(OR(I95=" ",M95&gt;$M$8),0,IF(M95=1,2,IF(M95=2,6,IF(M95=3,18,IF(M95=4,54,162)))))</f>
        <v>6</v>
      </c>
      <c r="O95" s="363">
        <f>IF(I96="W",(N95/2)*3,0)</f>
        <v>9</v>
      </c>
      <c r="P95" s="653">
        <f t="shared" si="5"/>
        <v>25</v>
      </c>
      <c r="R95" s="639" t="str">
        <f>IF(E92=0," ",IF(E92="A","B&amp;C",IF(E92="B","A&amp;C","A&amp;B")))</f>
        <v>B&amp;C</v>
      </c>
      <c r="S95" s="635" t="str">
        <f>IF(G92=0," ",IF(G92="A","B&amp;C",IF(G92="B","A&amp;C","A&amp;B")))</f>
        <v>A&amp;B</v>
      </c>
      <c r="T95" s="634" t="str">
        <f>IF(D92=0," ",IF(D92="A","B&amp;C",IF(D92="B","A&amp;C","A&amp;B")))</f>
        <v>B&amp;C</v>
      </c>
      <c r="U95" s="647" t="str">
        <f>IF(F92=0," ",IF(F92="A","B&amp;C",IF(F92="B","A&amp;C","A&amp;B")))</f>
        <v>B&amp;C</v>
      </c>
      <c r="V95" s="651">
        <f>IF(U92=" ",V94,IF(U92="W",1,V94+1))</f>
        <v>1</v>
      </c>
      <c r="W95" s="363">
        <f t="shared" si="8"/>
        <v>2</v>
      </c>
      <c r="X95" s="363">
        <f>IF(R96="W",(W95/2)*3,0)</f>
        <v>3</v>
      </c>
      <c r="Y95" s="653">
        <f t="shared" si="7"/>
        <v>-33</v>
      </c>
    </row>
    <row r="96" spans="1:25">
      <c r="A96" s="327">
        <f t="shared" si="6"/>
        <v>86</v>
      </c>
      <c r="B96" s="328">
        <f>Data!B96</f>
        <v>18</v>
      </c>
      <c r="D96" s="637" t="str">
        <f>IF(B95=0,0,IF(MOD(B95,3)=1,"A",IF(MOD(B95,3)=2,"B","C")))</f>
        <v>C</v>
      </c>
      <c r="E96" s="645" t="str">
        <f>IF(B96=0,0,IF(MOD(B96,3)=1,"A",IF(MOD(B96,3)=2,"B","C")))</f>
        <v>C</v>
      </c>
      <c r="F96" s="636" t="str">
        <f>IF(B97=0,0,IF(MOD(B97,3)=1,"A",IF(MOD(B97,3)=2,"B","C")))</f>
        <v>A</v>
      </c>
      <c r="G96" s="646" t="str">
        <f>IF(B98=0,0,IF(MOD(B98,3)=1,"A",IF(MOD(B98,3)=2,"B","C")))</f>
        <v>A</v>
      </c>
      <c r="H96" s="306"/>
      <c r="I96" s="639" t="str">
        <f>IF(I95=" "," ",IF(D95=0,"L",IF(D95&lt;&gt;E91,"W","L")))</f>
        <v>W</v>
      </c>
      <c r="J96" s="635" t="str">
        <f>IF(J95=" "," ",IF(E95=0,"L",IF(E95&lt;&gt;G91,"W","L")))</f>
        <v>W</v>
      </c>
      <c r="K96" s="634" t="str">
        <f>IF(K95=" "," ",IF(F95=0,"L",IF(F95&lt;&gt;D91,"W","L")))</f>
        <v>W</v>
      </c>
      <c r="L96" s="647" t="str">
        <f>IF(L95=" "," ",IF(G95=0,"L",IF(G95&lt;&gt;F91,"W","L")))</f>
        <v>W</v>
      </c>
      <c r="M96" s="652">
        <f>IF(I96=" ",M95,IF(I96="W",1,M95+1))</f>
        <v>1</v>
      </c>
      <c r="N96" s="368">
        <f>IF(OR(J95=" ",M96&gt;$M$8),0,IF(M96=1,2,IF(M96=2,6,IF(M96=3,18,IF(M96=4,54,162)))))</f>
        <v>2</v>
      </c>
      <c r="O96" s="368">
        <f>IF(J96="W",(N96/2)*3,0)</f>
        <v>3</v>
      </c>
      <c r="P96" s="653">
        <f t="shared" si="5"/>
        <v>26</v>
      </c>
      <c r="R96" s="639" t="str">
        <f>IF(R95=" "," ",IF(D96=0,"L",IF(D96&lt;&gt;E92,"W","L")))</f>
        <v>W</v>
      </c>
      <c r="S96" s="635" t="str">
        <f>IF(S95=" "," ",IF(E96=0,"L",IF(E96&lt;&gt;G92,"W","L")))</f>
        <v>L</v>
      </c>
      <c r="T96" s="634" t="str">
        <f>IF(T95=" "," ",IF(F96=0,"L",IF(F96&lt;&gt;D92,"W","L")))</f>
        <v>L</v>
      </c>
      <c r="U96" s="647" t="str">
        <f>IF(U95=" "," ",IF(G96=0,"L",IF(G96&lt;&gt;F92,"W","L")))</f>
        <v>L</v>
      </c>
      <c r="V96" s="652">
        <f>IF(R96=" ",V95,IF(R96="W",1,V95+1))</f>
        <v>1</v>
      </c>
      <c r="W96" s="368">
        <f t="shared" si="8"/>
        <v>2</v>
      </c>
      <c r="X96" s="368">
        <f>IF(S96="W",(W96/2)*3,0)</f>
        <v>0</v>
      </c>
      <c r="Y96" s="653">
        <f t="shared" si="7"/>
        <v>-35</v>
      </c>
    </row>
    <row r="97" spans="1:25">
      <c r="A97" s="327">
        <f t="shared" si="6"/>
        <v>87</v>
      </c>
      <c r="B97" s="328">
        <f>Data!B97</f>
        <v>10</v>
      </c>
      <c r="D97" s="644"/>
      <c r="E97" s="644"/>
      <c r="F97" s="644"/>
      <c r="G97" s="644"/>
      <c r="H97" s="306"/>
      <c r="M97" s="649">
        <f>IF(J96=" ",M96,IF(J96="W",1,M96+1))</f>
        <v>1</v>
      </c>
      <c r="N97" s="648">
        <f>IF(OR(K95=" ",M97&gt;$M$8),0,IF(M97=1,2,IF(M97=2,6,IF(M97=3,18,IF(M97=4,54,162)))))</f>
        <v>2</v>
      </c>
      <c r="O97" s="648">
        <f>IF(K96="W",(N97/2)*3,0)</f>
        <v>3</v>
      </c>
      <c r="P97" s="653">
        <f t="shared" si="5"/>
        <v>27</v>
      </c>
      <c r="V97" s="649">
        <f>IF(S96=" ",V96,IF(S96="W",1,V96+1))</f>
        <v>2</v>
      </c>
      <c r="W97" s="648">
        <f t="shared" si="8"/>
        <v>6</v>
      </c>
      <c r="X97" s="648">
        <f>IF(T96="W",(W97/2)*3,0)</f>
        <v>0</v>
      </c>
      <c r="Y97" s="653">
        <f t="shared" si="7"/>
        <v>-41</v>
      </c>
    </row>
    <row r="98" spans="1:25">
      <c r="A98" s="327">
        <f t="shared" si="6"/>
        <v>88</v>
      </c>
      <c r="B98" s="328">
        <f>Data!B98</f>
        <v>1</v>
      </c>
      <c r="D98" s="644"/>
      <c r="E98" s="644"/>
      <c r="F98" s="644"/>
      <c r="G98" s="644"/>
      <c r="H98" s="306"/>
      <c r="M98" s="650">
        <f>IF(K96=" ",M97,IF(K96="W",1,M97+1))</f>
        <v>1</v>
      </c>
      <c r="N98" s="364">
        <f>IF(OR(L95=" ",M98&gt;$M$8),0,IF(M98=1,2,IF(M98=2,6,IF(M98=3,18,IF(M98=4,54,162)))))</f>
        <v>2</v>
      </c>
      <c r="O98" s="364">
        <f>IF(L96="W",(N98/2)*3,0)</f>
        <v>3</v>
      </c>
      <c r="P98" s="653">
        <f t="shared" si="5"/>
        <v>28</v>
      </c>
      <c r="V98" s="650">
        <f>IF(T96=" ",V97,IF(T96="W",1,V97+1))</f>
        <v>3</v>
      </c>
      <c r="W98" s="364">
        <f t="shared" si="8"/>
        <v>18</v>
      </c>
      <c r="X98" s="364">
        <f>IF(U96="W",(W98/2)*3,0)</f>
        <v>0</v>
      </c>
      <c r="Y98" s="653">
        <f t="shared" si="7"/>
        <v>-59</v>
      </c>
    </row>
    <row r="99" spans="1:25">
      <c r="A99" s="327">
        <f t="shared" si="6"/>
        <v>89</v>
      </c>
      <c r="B99" s="328">
        <f>Data!B99</f>
        <v>24</v>
      </c>
      <c r="D99" s="645">
        <f>IF(AND(B99&gt;0,B99&lt;=12),1,IF(AND(B99&gt;12,B99&lt;=24),2,IF(AND(B99&gt;24,B99&lt;=36),3,0)))</f>
        <v>2</v>
      </c>
      <c r="E99" s="637">
        <f>IF(AND(B100&gt;0,B100&lt;=12),1,IF(AND(B100&gt;12,B100&lt;=24),2,IF(AND(B100&gt;24,B100&lt;=36),3,0)))</f>
        <v>2</v>
      </c>
      <c r="F99" s="646">
        <f>IF(AND(B101&gt;0,B101&lt;=12),1,IF(AND(B101&gt;12,B101&lt;=24),2,IF(AND(B101&gt;24,B101&lt;=36),3,0)))</f>
        <v>3</v>
      </c>
      <c r="G99" s="636">
        <f>IF(AND(B102&gt;0,B102&lt;=12),1,IF(AND(B102&gt;12,B102&lt;=24),2,IF(AND(B102&gt;24,B102&lt;=36),3,0)))</f>
        <v>2</v>
      </c>
      <c r="H99" s="306"/>
      <c r="I99" s="635" t="str">
        <f>IF(E95=0," ",IF(E95=1,"2&amp;3",IF(E95=2,"1&amp;3","1&amp;2")))</f>
        <v>1&amp;3</v>
      </c>
      <c r="J99" s="639" t="str">
        <f>IF(D95=0," ",IF(D95=1,"2&amp;3",IF(D95=2,"1&amp;3","1&amp;2")))</f>
        <v>2&amp;3</v>
      </c>
      <c r="K99" s="647" t="str">
        <f>IF(G95=0," ",IF(G95=1,"2&amp;3",IF(G95=2,"1&amp;3","1&amp;2")))</f>
        <v>2&amp;3</v>
      </c>
      <c r="L99" s="634" t="str">
        <f>IF(F95=0," ",IF(F95=1,"2&amp;3",IF(F95=2,"1&amp;3","1&amp;2")))</f>
        <v>2&amp;3</v>
      </c>
      <c r="M99" s="652">
        <f>IF(L96=" ",M98,IF(L96="W",1,M98+1))</f>
        <v>1</v>
      </c>
      <c r="N99" s="368">
        <f>IF(OR(I99=" ",M99&gt;$M$8),0,IF(M99=1,2,IF(M99=2,6,IF(M99=3,18,IF(M99=4,54,162)))))</f>
        <v>2</v>
      </c>
      <c r="O99" s="368">
        <f>IF(I100="W",(N99/2)*3,0)</f>
        <v>0</v>
      </c>
      <c r="P99" s="653">
        <f t="shared" si="5"/>
        <v>26</v>
      </c>
      <c r="R99" s="635" t="str">
        <f>IF(E96=0," ",IF(E96="A","B&amp;C",IF(E96="B","A&amp;C","A&amp;B")))</f>
        <v>A&amp;B</v>
      </c>
      <c r="S99" s="639" t="str">
        <f>IF(D96=0," ",IF(D96="A","B&amp;C",IF(D96="B","A&amp;C","A&amp;B")))</f>
        <v>A&amp;B</v>
      </c>
      <c r="T99" s="647" t="str">
        <f>IF(G96=0," ",IF(G96="A","B&amp;C",IF(G96="B","A&amp;C","A&amp;B")))</f>
        <v>B&amp;C</v>
      </c>
      <c r="U99" s="634" t="str">
        <f>IF(F96=0," ",IF(F96="A","B&amp;C",IF(F96="B","A&amp;C","A&amp;B")))</f>
        <v>B&amp;C</v>
      </c>
      <c r="V99" s="652">
        <f>IF(U96=" ",V98,IF(U96="W",1,V98+1))</f>
        <v>4</v>
      </c>
      <c r="W99" s="368">
        <f t="shared" si="8"/>
        <v>0</v>
      </c>
      <c r="X99" s="368">
        <f>IF(R100="W",(W99/2)*3,0)</f>
        <v>0</v>
      </c>
      <c r="Y99" s="653">
        <f t="shared" si="7"/>
        <v>-59</v>
      </c>
    </row>
    <row r="100" spans="1:25">
      <c r="A100" s="327">
        <f t="shared" si="6"/>
        <v>90</v>
      </c>
      <c r="B100" s="328">
        <f>Data!B100</f>
        <v>18</v>
      </c>
      <c r="D100" s="645" t="str">
        <f>IF(B99=0,0,IF(MOD(B99,3)=1,"A",IF(MOD(B99,3)=2,"B","C")))</f>
        <v>C</v>
      </c>
      <c r="E100" s="637" t="str">
        <f>IF(B100=0,0,IF(MOD(B100,3)=1,"A",IF(MOD(B100,3)=2,"B","C")))</f>
        <v>C</v>
      </c>
      <c r="F100" s="646" t="str">
        <f>IF(B101=0,0,IF(MOD(B101,3)=1,"A",IF(MOD(B101,3)=2,"B","C")))</f>
        <v>B</v>
      </c>
      <c r="G100" s="636" t="str">
        <f>IF(B102=0,0,IF(MOD(B102,3)=1,"A",IF(MOD(B102,3)=2,"B","C")))</f>
        <v>B</v>
      </c>
      <c r="H100" s="306"/>
      <c r="I100" s="635" t="str">
        <f>IF(I99=" "," ",IF(D99=0,"L",IF(D99&lt;&gt;E95,"W","L")))</f>
        <v>L</v>
      </c>
      <c r="J100" s="639" t="str">
        <f>IF(J99=" "," ",IF(E99=0,"L",IF(E99&lt;&gt;D95,"W","L")))</f>
        <v>W</v>
      </c>
      <c r="K100" s="647" t="str">
        <f>IF(K99=" "," ",IF(F99=0,"L",IF(F99&lt;&gt;G95,"W","L")))</f>
        <v>W</v>
      </c>
      <c r="L100" s="634" t="str">
        <f>IF(L99=" "," ",IF(G99=0,"L",IF(G99&lt;&gt;F95,"W","L")))</f>
        <v>W</v>
      </c>
      <c r="M100" s="651">
        <f>IF(I100=" ",M99,IF(I100="W",1,M99+1))</f>
        <v>2</v>
      </c>
      <c r="N100" s="363">
        <f>IF(OR(J99=" ",M100&gt;$M$8),0,IF(M100=1,2,IF(M100=2,6,IF(M100=3,18,IF(M100=4,54,162)))))</f>
        <v>6</v>
      </c>
      <c r="O100" s="363">
        <f>IF(J100="W",(N100/2)*3,0)</f>
        <v>9</v>
      </c>
      <c r="P100" s="653">
        <f t="shared" si="5"/>
        <v>29</v>
      </c>
      <c r="R100" s="635" t="str">
        <f>IF(R99=" "," ",IF(D100=0,"L",IF(D100&lt;&gt;E96,"W","L")))</f>
        <v>L</v>
      </c>
      <c r="S100" s="639" t="str">
        <f>IF(S99=" "," ",IF(E100=0,"L",IF(E100&lt;&gt;D96,"W","L")))</f>
        <v>L</v>
      </c>
      <c r="T100" s="647" t="str">
        <f>IF(T99=" "," ",IF(F100=0,"L",IF(F100&lt;&gt;G96,"W","L")))</f>
        <v>W</v>
      </c>
      <c r="U100" s="634" t="str">
        <f>IF(U99=" "," ",IF(G100=0,"L",IF(G100&lt;&gt;F96,"W","L")))</f>
        <v>W</v>
      </c>
      <c r="V100" s="651">
        <f>IF(R100=" ",V99,IF(R100="W",1,V99+1))</f>
        <v>5</v>
      </c>
      <c r="W100" s="363">
        <f t="shared" si="8"/>
        <v>0</v>
      </c>
      <c r="X100" s="363">
        <f>IF(S100="W",(W100/2)*3,0)</f>
        <v>0</v>
      </c>
      <c r="Y100" s="653">
        <f t="shared" si="7"/>
        <v>-59</v>
      </c>
    </row>
    <row r="101" spans="1:25">
      <c r="A101" s="327">
        <f t="shared" si="6"/>
        <v>91</v>
      </c>
      <c r="B101" s="328">
        <f>Data!B101</f>
        <v>35</v>
      </c>
      <c r="D101" s="644"/>
      <c r="E101" s="644"/>
      <c r="F101" s="644"/>
      <c r="G101" s="644"/>
      <c r="H101" s="306"/>
      <c r="M101" s="650">
        <f>IF(J100=" ",M100,IF(J100="W",1,M100+1))</f>
        <v>1</v>
      </c>
      <c r="N101" s="364">
        <f>IF(OR(K99=" ",M101&gt;$M$8),0,IF(M101=1,2,IF(M101=2,6,IF(M101=3,18,IF(M101=4,54,162)))))</f>
        <v>2</v>
      </c>
      <c r="O101" s="364">
        <f>IF(K100="W",(N101/2)*3,0)</f>
        <v>3</v>
      </c>
      <c r="P101" s="653">
        <f t="shared" si="5"/>
        <v>30</v>
      </c>
      <c r="V101" s="650">
        <f>IF(S100=" ",V100,IF(S100="W",1,V100+1))</f>
        <v>6</v>
      </c>
      <c r="W101" s="364">
        <f t="shared" si="8"/>
        <v>0</v>
      </c>
      <c r="X101" s="364">
        <f>IF(T100="W",(W101/2)*3,0)</f>
        <v>0</v>
      </c>
      <c r="Y101" s="653">
        <f t="shared" si="7"/>
        <v>-59</v>
      </c>
    </row>
    <row r="102" spans="1:25">
      <c r="A102" s="327">
        <f t="shared" si="6"/>
        <v>92</v>
      </c>
      <c r="B102" s="328">
        <f>Data!B102</f>
        <v>14</v>
      </c>
      <c r="D102" s="644"/>
      <c r="E102" s="644"/>
      <c r="F102" s="644"/>
      <c r="G102" s="644"/>
      <c r="H102" s="306"/>
      <c r="M102" s="649">
        <f>IF(K100=" ",M101,IF(K100="W",1,M101+1))</f>
        <v>1</v>
      </c>
      <c r="N102" s="648">
        <f>IF(OR(L99=" ",M102&gt;$M$8),0,IF(M102=1,2,IF(M102=2,6,IF(M102=3,18,IF(M102=4,54,162)))))</f>
        <v>2</v>
      </c>
      <c r="O102" s="648">
        <f>IF(L100="W",(N102/2)*3,0)</f>
        <v>3</v>
      </c>
      <c r="P102" s="653">
        <f t="shared" si="5"/>
        <v>31</v>
      </c>
      <c r="V102" s="649">
        <f>IF(T100=" ",V101,IF(T100="W",1,V101+1))</f>
        <v>1</v>
      </c>
      <c r="W102" s="648">
        <f t="shared" si="8"/>
        <v>2</v>
      </c>
      <c r="X102" s="648">
        <f>IF(U100="W",(W102/2)*3,0)</f>
        <v>3</v>
      </c>
      <c r="Y102" s="653">
        <f t="shared" si="7"/>
        <v>-58</v>
      </c>
    </row>
    <row r="103" spans="1:25">
      <c r="A103" s="327">
        <f t="shared" si="6"/>
        <v>93</v>
      </c>
      <c r="B103" s="328">
        <f>Data!B103</f>
        <v>35</v>
      </c>
      <c r="D103" s="645">
        <f>IF(AND(B103&gt;0,B103&lt;=12),1,IF(AND(B103&gt;12,B103&lt;=24),2,IF(AND(B103&gt;24,B103&lt;=36),3,0)))</f>
        <v>3</v>
      </c>
      <c r="E103" s="646">
        <f>IF(AND(B104&gt;0,B104&lt;=12),1,IF(AND(B104&gt;12,B104&lt;=24),2,IF(AND(B104&gt;24,B104&lt;=36),3,0)))</f>
        <v>1</v>
      </c>
      <c r="F103" s="637">
        <f>IF(AND(B105&gt;0,B105&lt;=12),1,IF(AND(B105&gt;12,B105&lt;=24),2,IF(AND(B105&gt;24,B105&lt;=36),3,0)))</f>
        <v>1</v>
      </c>
      <c r="G103" s="636">
        <f>IF(AND(B106&gt;0,B106&lt;=12),1,IF(AND(B106&gt;12,B106&lt;=24),2,IF(AND(B106&gt;24,B106&lt;=36),3,0)))</f>
        <v>3</v>
      </c>
      <c r="H103" s="306"/>
      <c r="I103" s="635" t="str">
        <f>IF(D99=0," ",IF(D99=1,"2&amp;3",IF(D99=2,"1&amp;3","1&amp;2")))</f>
        <v>1&amp;3</v>
      </c>
      <c r="J103" s="647" t="str">
        <f>IF(F99=0," ",IF(F99=1,"2&amp;3",IF(F99=2,"1&amp;3","1&amp;2")))</f>
        <v>1&amp;2</v>
      </c>
      <c r="K103" s="639" t="str">
        <f>IF(E99=0," ",IF(E99=1,"2&amp;3",IF(E99=2,"1&amp;3","1&amp;2")))</f>
        <v>1&amp;3</v>
      </c>
      <c r="L103" s="634" t="str">
        <f>IF(G99=0," ",IF(G99=1,"2&amp;3",IF(G99=2,"1&amp;3","1&amp;2")))</f>
        <v>1&amp;3</v>
      </c>
      <c r="M103" s="652">
        <f>IF(L100=" ",M102,IF(L100="W",1,M102+1))</f>
        <v>1</v>
      </c>
      <c r="N103" s="368">
        <f>IF(OR(I103=" ",M103&gt;$M$8),0,IF(M103=1,2,IF(M103=2,6,IF(M103=3,18,IF(M103=4,54,162)))))</f>
        <v>2</v>
      </c>
      <c r="O103" s="368">
        <f>IF(I104="W",(N103/2)*3,0)</f>
        <v>3</v>
      </c>
      <c r="P103" s="653">
        <f t="shared" si="5"/>
        <v>32</v>
      </c>
      <c r="R103" s="635" t="str">
        <f>IF(D100=0," ",IF(D100="A","B&amp;C",IF(D100="B","A&amp;C","A&amp;B")))</f>
        <v>A&amp;B</v>
      </c>
      <c r="S103" s="647" t="str">
        <f>IF(F100=0," ",IF(F100="A","B&amp;C",IF(F100="B","A&amp;C","A&amp;B")))</f>
        <v>A&amp;C</v>
      </c>
      <c r="T103" s="639" t="str">
        <f>IF(E100=0," ",IF(E100="A","B&amp;C",IF(E100="B","A&amp;C","A&amp;B")))</f>
        <v>A&amp;B</v>
      </c>
      <c r="U103" s="634" t="str">
        <f>IF(G100=0," ",IF(G100="A","B&amp;C",IF(G100="B","A&amp;C","A&amp;B")))</f>
        <v>A&amp;C</v>
      </c>
      <c r="V103" s="652">
        <f>IF(U100=" ",V102,IF(U100="W",1,V102+1))</f>
        <v>1</v>
      </c>
      <c r="W103" s="368">
        <f t="shared" si="8"/>
        <v>2</v>
      </c>
      <c r="X103" s="368">
        <f>IF(R104="W",(W103/2)*3,0)</f>
        <v>3</v>
      </c>
      <c r="Y103" s="653">
        <f t="shared" si="7"/>
        <v>-57</v>
      </c>
    </row>
    <row r="104" spans="1:25">
      <c r="A104" s="327">
        <f t="shared" si="6"/>
        <v>94</v>
      </c>
      <c r="B104" s="328">
        <f>Data!B104</f>
        <v>12</v>
      </c>
      <c r="D104" s="645" t="str">
        <f>IF(B103=0,0,IF(MOD(B103,3)=1,"A",IF(MOD(B103,3)=2,"B","C")))</f>
        <v>B</v>
      </c>
      <c r="E104" s="646" t="str">
        <f>IF(B104=0,0,IF(MOD(B104,3)=1,"A",IF(MOD(B104,3)=2,"B","C")))</f>
        <v>C</v>
      </c>
      <c r="F104" s="637" t="str">
        <f>IF(B105=0,0,IF(MOD(B105,3)=1,"A",IF(MOD(B105,3)=2,"B","C")))</f>
        <v>A</v>
      </c>
      <c r="G104" s="636" t="str">
        <f>IF(B106=0,0,IF(MOD(B106,3)=1,"A",IF(MOD(B106,3)=2,"B","C")))</f>
        <v>C</v>
      </c>
      <c r="H104" s="306"/>
      <c r="I104" s="635" t="str">
        <f>IF(I103=" "," ",IF(D103=0,"L",IF(D103&lt;&gt;D99,"W","L")))</f>
        <v>W</v>
      </c>
      <c r="J104" s="647" t="str">
        <f>IF(J103=" "," ",IF(E103=0,"L",IF(E103&lt;&gt;F99,"W","L")))</f>
        <v>W</v>
      </c>
      <c r="K104" s="639" t="str">
        <f>IF(K103=" "," ",IF(F103=0,"L",IF(F103&lt;&gt;E99,"W","L")))</f>
        <v>W</v>
      </c>
      <c r="L104" s="634" t="str">
        <f>IF(L103=" "," ",IF(G103=0,"L",IF(G103&lt;&gt;G99,"W","L")))</f>
        <v>W</v>
      </c>
      <c r="M104" s="650">
        <f>IF(I104=" ",M103,IF(I104="W",1,M103+1))</f>
        <v>1</v>
      </c>
      <c r="N104" s="364">
        <f>IF(OR(J103=" ",M104&gt;$M$8),0,IF(M104=1,2,IF(M104=2,6,IF(M104=3,18,IF(M104=4,54,162)))))</f>
        <v>2</v>
      </c>
      <c r="O104" s="364">
        <f>IF(J104="W",(N104/2)*3,0)</f>
        <v>3</v>
      </c>
      <c r="P104" s="653">
        <f t="shared" si="5"/>
        <v>33</v>
      </c>
      <c r="R104" s="635" t="str">
        <f>IF(R103=" "," ",IF(M104=0,"L",IF(D104&lt;&gt;D100,"W","L")))</f>
        <v>W</v>
      </c>
      <c r="S104" s="647" t="str">
        <f>IF(S103=" "," ",IF(E104=0,"L",IF(E104&lt;&gt;F100,"W","L")))</f>
        <v>W</v>
      </c>
      <c r="T104" s="639" t="str">
        <f>IF(T103=" "," ",IF(F104=0,"L",IF(F104&lt;&gt;E100,"W","L")))</f>
        <v>W</v>
      </c>
      <c r="U104" s="634" t="str">
        <f>IF(U103=" "," ",IF(P104=0,"L",IF(G104&lt;&gt;G100,"W","L")))</f>
        <v>W</v>
      </c>
      <c r="V104" s="650">
        <f>IF(R104=" ",V103,IF(R104="W",1,V103+1))</f>
        <v>1</v>
      </c>
      <c r="W104" s="364">
        <f t="shared" si="8"/>
        <v>2</v>
      </c>
      <c r="X104" s="364">
        <f>IF(S104="W",(W104/2)*3,0)</f>
        <v>3</v>
      </c>
      <c r="Y104" s="653">
        <f t="shared" si="7"/>
        <v>-56</v>
      </c>
    </row>
    <row r="105" spans="1:25">
      <c r="A105" s="327">
        <f t="shared" si="6"/>
        <v>95</v>
      </c>
      <c r="B105" s="328">
        <f>Data!B105</f>
        <v>7</v>
      </c>
      <c r="D105" s="644"/>
      <c r="E105" s="644"/>
      <c r="F105" s="644"/>
      <c r="G105" s="644"/>
      <c r="H105" s="306"/>
      <c r="M105" s="651">
        <f>IF(J104=" ",M104,IF(J104="W",1,M104+1))</f>
        <v>1</v>
      </c>
      <c r="N105" s="363">
        <f>IF(OR(K103=" ",M105&gt;$M$8),0,IF(M105=1,2,IF(M105=2,6,IF(M105=3,18,IF(M105=4,54,162)))))</f>
        <v>2</v>
      </c>
      <c r="O105" s="363">
        <f>IF(K104="W",(N105/2)*3,0)</f>
        <v>3</v>
      </c>
      <c r="P105" s="653">
        <f t="shared" si="5"/>
        <v>34</v>
      </c>
      <c r="V105" s="651">
        <f>IF(S104=" ",V104,IF(S104="W",1,V104+1))</f>
        <v>1</v>
      </c>
      <c r="W105" s="363">
        <f t="shared" si="8"/>
        <v>2</v>
      </c>
      <c r="X105" s="363">
        <f>IF(T104="W",(W105/2)*3,0)</f>
        <v>3</v>
      </c>
      <c r="Y105" s="653">
        <f t="shared" si="7"/>
        <v>-55</v>
      </c>
    </row>
    <row r="106" spans="1:25">
      <c r="A106" s="327">
        <f t="shared" si="6"/>
        <v>96</v>
      </c>
      <c r="B106" s="328">
        <f>Data!B106</f>
        <v>33</v>
      </c>
      <c r="D106" s="644"/>
      <c r="E106" s="644"/>
      <c r="F106" s="644"/>
      <c r="G106" s="644"/>
      <c r="H106" s="306"/>
      <c r="M106" s="649">
        <f>IF(K104=" ",M105,IF(K104="W",1,M105+1))</f>
        <v>1</v>
      </c>
      <c r="N106" s="648">
        <f>IF(OR(L103=" ",M106&gt;$M$8),0,IF(M106=1,2,IF(M106=2,6,IF(M106=3,18,IF(M106=4,54,162)))))</f>
        <v>2</v>
      </c>
      <c r="O106" s="648">
        <f>IF(L104="W",(N106/2)*3,0)</f>
        <v>3</v>
      </c>
      <c r="P106" s="653">
        <f t="shared" si="5"/>
        <v>35</v>
      </c>
      <c r="V106" s="649">
        <f>IF(T104=" ",V105,IF(T104="W",1,V105+1))</f>
        <v>1</v>
      </c>
      <c r="W106" s="648">
        <f t="shared" si="8"/>
        <v>2</v>
      </c>
      <c r="X106" s="648">
        <f>IF(U104="W",(W106/2)*3,0)</f>
        <v>3</v>
      </c>
      <c r="Y106" s="653">
        <f t="shared" si="7"/>
        <v>-54</v>
      </c>
    </row>
    <row r="107" spans="1:25">
      <c r="A107" s="327">
        <f t="shared" si="6"/>
        <v>97</v>
      </c>
      <c r="B107" s="328">
        <f>Data!B107</f>
        <v>11</v>
      </c>
      <c r="D107" s="646">
        <f>IF(AND(B107&gt;0,B107&lt;=12),1,IF(AND(B107&gt;12,B107&lt;=24),2,IF(AND(B107&gt;24,B107&lt;=36),3,0)))</f>
        <v>1</v>
      </c>
      <c r="E107" s="636">
        <f>IF(AND(B108&gt;0,B108&lt;=12),1,IF(AND(B108&gt;12,B108&lt;=24),2,IF(AND(B108&gt;24,B108&lt;=36),3,0)))</f>
        <v>1</v>
      </c>
      <c r="F107" s="645">
        <f>IF(AND(B109&gt;0,B109&lt;=12),1,IF(AND(B109&gt;12,B109&lt;=24),2,IF(AND(B109&gt;24,B109&lt;=36),3,0)))</f>
        <v>2</v>
      </c>
      <c r="G107" s="637">
        <f>IF(AND(B110&gt;0,B110&lt;=12),1,IF(AND(B110&gt;12,B110&lt;=24),2,IF(AND(B110&gt;24,B110&lt;=36),3,0)))</f>
        <v>2</v>
      </c>
      <c r="H107" s="306"/>
      <c r="I107" s="647" t="str">
        <f>IF(E103=0," ",IF(E103=1,"2&amp;3",IF(E103=2,"1&amp;3","1&amp;2")))</f>
        <v>2&amp;3</v>
      </c>
      <c r="J107" s="634" t="str">
        <f>IF(G103=0," ",IF(G103=1,"2&amp;3",IF(G103=2,"1&amp;3","1&amp;2")))</f>
        <v>1&amp;2</v>
      </c>
      <c r="K107" s="635" t="str">
        <f>IF(D103=0," ",IF(D103=1,"2&amp;3",IF(D103=2,"1&amp;3","1&amp;2")))</f>
        <v>1&amp;2</v>
      </c>
      <c r="L107" s="639" t="str">
        <f>IF(F103=0," ",IF(F103=1,"2&amp;3",IF(F103=2,"1&amp;3","1&amp;2")))</f>
        <v>2&amp;3</v>
      </c>
      <c r="M107" s="650">
        <f>IF(L104=" ",M106,IF(L104="W",1,M106+1))</f>
        <v>1</v>
      </c>
      <c r="N107" s="364">
        <f>IF(OR(I107=" ",M107&gt;$M$8),0,IF(M107=1,2,IF(M107=2,6,IF(M107=3,18,IF(M107=4,54,162)))))</f>
        <v>2</v>
      </c>
      <c r="O107" s="364">
        <f>IF(I108="W",(N107/2)*3,0)</f>
        <v>0</v>
      </c>
      <c r="P107" s="653">
        <f t="shared" si="5"/>
        <v>33</v>
      </c>
      <c r="R107" s="647" t="str">
        <f>IF(E104=0," ",IF(E104="A","B&amp;C",IF(E104="B","A&amp;C","A&amp;B")))</f>
        <v>A&amp;B</v>
      </c>
      <c r="S107" s="634" t="str">
        <f>IF(G104=0," ",IF(G104="A","B&amp;C",IF(G104="B","A&amp;C","A&amp;B")))</f>
        <v>A&amp;B</v>
      </c>
      <c r="T107" s="635" t="str">
        <f>IF(D104=0," ",IF(D104="A","B&amp;C",IF(D104="B","A&amp;C","A&amp;B")))</f>
        <v>A&amp;C</v>
      </c>
      <c r="U107" s="639" t="str">
        <f>IF(F104=0," ",IF(F104="A","B&amp;C",IF(F104="B","A&amp;C","A&amp;B")))</f>
        <v>B&amp;C</v>
      </c>
      <c r="V107" s="650">
        <f>IF(U104=" ",V106,IF(U104="W",1,V106+1))</f>
        <v>1</v>
      </c>
      <c r="W107" s="364">
        <f t="shared" si="8"/>
        <v>2</v>
      </c>
      <c r="X107" s="364">
        <f>IF(R108="W",(W107/2)*3,0)</f>
        <v>3</v>
      </c>
      <c r="Y107" s="653">
        <f t="shared" si="7"/>
        <v>-53</v>
      </c>
    </row>
    <row r="108" spans="1:25">
      <c r="A108" s="327">
        <f t="shared" si="6"/>
        <v>98</v>
      </c>
      <c r="B108" s="328">
        <f>Data!B108</f>
        <v>4</v>
      </c>
      <c r="D108" s="646" t="str">
        <f>IF(B107=0,0,IF(MOD(B107,3)=1,"A",IF(MOD(B107,3)=2,"B","C")))</f>
        <v>B</v>
      </c>
      <c r="E108" s="636" t="str">
        <f>IF(B108=0,0,IF(MOD(B108,3)=1,"A",IF(MOD(B108,3)=2,"B","C")))</f>
        <v>A</v>
      </c>
      <c r="F108" s="645" t="str">
        <f>IF(B109=0,0,IF(MOD(B109,3)=1,"A",IF(MOD(B109,3)=2,"B","C")))</f>
        <v>C</v>
      </c>
      <c r="G108" s="637" t="str">
        <f>IF(B110=0,0,IF(MOD(B110,3)=1,"A",IF(MOD(B110,3)=2,"B","C")))</f>
        <v>A</v>
      </c>
      <c r="H108" s="306"/>
      <c r="I108" s="647" t="str">
        <f>IF(I107=" "," ",IF(D107=0,"L",IF(D107&lt;&gt;E103,"W","L")))</f>
        <v>L</v>
      </c>
      <c r="J108" s="634" t="str">
        <f>IF(J107=" "," ",IF(E107=0,"L",IF(E107&lt;&gt;G103,"W","L")))</f>
        <v>W</v>
      </c>
      <c r="K108" s="635" t="str">
        <f>IF(K107=" "," ",IF(F107=0,"L",IF(F107&lt;&gt;D103,"W","L")))</f>
        <v>W</v>
      </c>
      <c r="L108" s="639" t="str">
        <f>IF(L107=" "," ",IF(G107=0,"L",IF(G107&lt;&gt;F103,"W","L")))</f>
        <v>W</v>
      </c>
      <c r="M108" s="649">
        <f>IF(I108=" ",M107,IF(I108="W",1,M107+1))</f>
        <v>2</v>
      </c>
      <c r="N108" s="648">
        <f>IF(OR(J107=" ",M108&gt;$M$8),0,IF(M108=1,2,IF(M108=2,6,IF(M108=3,18,IF(M108=4,54,162)))))</f>
        <v>6</v>
      </c>
      <c r="O108" s="648">
        <f>IF(J108="W",(N108/2)*3,0)</f>
        <v>9</v>
      </c>
      <c r="P108" s="653">
        <f t="shared" si="5"/>
        <v>36</v>
      </c>
      <c r="R108" s="647" t="str">
        <f>IF(R107=" "," ",IF(D108=0,"L",IF(D108&lt;&gt;E104,"W","L")))</f>
        <v>W</v>
      </c>
      <c r="S108" s="634" t="str">
        <f>IF(S107=" "," ",IF(E108=0,"L",IF(E108&lt;&gt;G104,"W","L")))</f>
        <v>W</v>
      </c>
      <c r="T108" s="635" t="str">
        <f>IF(T107=" "," ",IF(F108=0,"L",IF(F108&lt;&gt;D104,"W","L")))</f>
        <v>W</v>
      </c>
      <c r="U108" s="639" t="str">
        <f>IF(U107=" "," ",IF(G108=0,"L",IF(G108&lt;&gt;F104,"W","L")))</f>
        <v>L</v>
      </c>
      <c r="V108" s="649">
        <f>IF(R108=" ",V107,IF(R108="W",1,V107+1))</f>
        <v>1</v>
      </c>
      <c r="W108" s="648">
        <f t="shared" si="8"/>
        <v>2</v>
      </c>
      <c r="X108" s="648">
        <f>IF(S108="W",(W108/2)*3,0)</f>
        <v>3</v>
      </c>
      <c r="Y108" s="653">
        <f t="shared" si="7"/>
        <v>-52</v>
      </c>
    </row>
    <row r="109" spans="1:25">
      <c r="A109" s="327">
        <f t="shared" si="6"/>
        <v>99</v>
      </c>
      <c r="B109" s="328">
        <f>Data!B109</f>
        <v>18</v>
      </c>
      <c r="D109" s="643"/>
      <c r="E109" s="643"/>
      <c r="F109" s="643"/>
      <c r="G109" s="643"/>
      <c r="H109" s="306"/>
      <c r="M109" s="652">
        <f>IF(J108=" ",M108,IF(J108="W",1,M108+1))</f>
        <v>1</v>
      </c>
      <c r="N109" s="368">
        <f>IF(OR(K107=" ",M109&gt;$M$8),0,IF(M109=1,2,IF(M109=2,6,IF(M109=3,18,IF(M109=4,54,162)))))</f>
        <v>2</v>
      </c>
      <c r="O109" s="368">
        <f>IF(K108="W",(N109/2)*3,0)</f>
        <v>3</v>
      </c>
      <c r="P109" s="653">
        <f t="shared" si="5"/>
        <v>37</v>
      </c>
      <c r="V109" s="652">
        <f>IF(S108=" ",V108,IF(S108="W",1,V108+1))</f>
        <v>1</v>
      </c>
      <c r="W109" s="368">
        <f t="shared" si="8"/>
        <v>2</v>
      </c>
      <c r="X109" s="368">
        <f>IF(T108="W",(W109/2)*3,0)</f>
        <v>3</v>
      </c>
      <c r="Y109" s="653">
        <f t="shared" si="7"/>
        <v>-51</v>
      </c>
    </row>
    <row r="110" spans="1:25">
      <c r="A110" s="327">
        <f t="shared" si="6"/>
        <v>100</v>
      </c>
      <c r="B110" s="328">
        <f>Data!B110</f>
        <v>13</v>
      </c>
      <c r="D110" s="643"/>
      <c r="E110" s="643"/>
      <c r="F110" s="643"/>
      <c r="G110" s="643"/>
      <c r="H110" s="306"/>
      <c r="M110" s="651">
        <f>IF(K108=" ",M109,IF(K108="W",1,M109+1))</f>
        <v>1</v>
      </c>
      <c r="N110" s="363">
        <f>IF(OR(L107=" ",M110&gt;$M$8),0,IF(M110=1,2,IF(M110=2,6,IF(M110=3,18,IF(M110=4,54,162)))))</f>
        <v>2</v>
      </c>
      <c r="O110" s="363">
        <f>IF(L108="W",(N110/2)*3,0)</f>
        <v>3</v>
      </c>
      <c r="P110" s="653">
        <f t="shared" si="5"/>
        <v>38</v>
      </c>
      <c r="V110" s="651">
        <f>IF(T108=" ",V109,IF(T108="W",1,V109+1))</f>
        <v>1</v>
      </c>
      <c r="W110" s="363">
        <f t="shared" si="8"/>
        <v>2</v>
      </c>
      <c r="X110" s="363">
        <f>IF(U108="W",(W110/2)*3,0)</f>
        <v>0</v>
      </c>
      <c r="Y110" s="653">
        <f t="shared" si="7"/>
        <v>-53</v>
      </c>
    </row>
    <row r="111" spans="1:25">
      <c r="A111" s="327">
        <f t="shared" si="6"/>
        <v>101</v>
      </c>
      <c r="B111" s="328">
        <f>Data!B111</f>
        <v>17</v>
      </c>
      <c r="D111" s="636">
        <f>IF(AND(B111&gt;0,B111&lt;=12),1,IF(AND(B111&gt;12,B111&lt;=24),2,IF(AND(B111&gt;24,B111&lt;=36),3,0)))</f>
        <v>2</v>
      </c>
      <c r="E111" s="646">
        <f>IF(AND(B112&gt;0,B112&lt;=12),1,IF(AND(B112&gt;12,B112&lt;=24),2,IF(AND(B112&gt;24,B112&lt;=36),3,0)))</f>
        <v>3</v>
      </c>
      <c r="F111" s="637">
        <f>IF(AND(B113&gt;0,B113&lt;=12),1,IF(AND(B113&gt;12,B113&lt;=24),2,IF(AND(B113&gt;24,B113&lt;=36),3,0)))</f>
        <v>2</v>
      </c>
      <c r="G111" s="645">
        <f>IF(AND(B114&gt;0,B114&lt;=12),1,IF(AND(B114&gt;12,B114&lt;=24),2,IF(AND(B114&gt;24,B114&lt;=36),3,0)))</f>
        <v>2</v>
      </c>
      <c r="H111" s="306"/>
      <c r="I111" s="638" t="str">
        <f>IF(E107=0," ",IF(E107=1,"2&amp;3",IF(E107=2,"1&amp;3","1&amp;2")))</f>
        <v>2&amp;3</v>
      </c>
      <c r="J111" s="647" t="str">
        <f>IF(D107=0," ",IF(D107=1,"2&amp;3",IF(D107=2,"1&amp;3","1&amp;2")))</f>
        <v>2&amp;3</v>
      </c>
      <c r="K111" s="639" t="str">
        <f>IF(G107=0," ",IF(G107=1,"2&amp;3",IF(G107=2,"1&amp;3","1&amp;2")))</f>
        <v>1&amp;3</v>
      </c>
      <c r="L111" s="635" t="str">
        <f>IF(F107=0," ",IF(F107=1,"2&amp;3",IF(F107=2,"1&amp;3","1&amp;2")))</f>
        <v>1&amp;3</v>
      </c>
      <c r="M111" s="649">
        <f>IF(L108=" ",M110,IF(L108="W",1,M110+1))</f>
        <v>1</v>
      </c>
      <c r="N111" s="648">
        <f>IF(OR(I111=" ",M111&gt;$M$8),0,IF(M111=1,2,IF(M111=2,6,IF(M111=3,18,IF(M111=4,54,162)))))</f>
        <v>2</v>
      </c>
      <c r="O111" s="648">
        <f>IF(I112="W",(N111/2)*3,0)</f>
        <v>3</v>
      </c>
      <c r="P111" s="653">
        <f t="shared" si="5"/>
        <v>39</v>
      </c>
      <c r="R111" s="638" t="str">
        <f>IF(E108=0," ",IF(E108="A","B&amp;C",IF(E108="B","A&amp;C","A&amp;B")))</f>
        <v>B&amp;C</v>
      </c>
      <c r="S111" s="647" t="str">
        <f>IF(D108=0," ",IF(D108="A","B&amp;C",IF(D108="B","A&amp;C","A&amp;B")))</f>
        <v>A&amp;C</v>
      </c>
      <c r="T111" s="639" t="str">
        <f>IF(G108=0," ",IF(G108="A","B&amp;C",IF(G108="B","A&amp;C","A&amp;B")))</f>
        <v>B&amp;C</v>
      </c>
      <c r="U111" s="635" t="str">
        <f>IF(F108=0," ",IF(F108="A","B&amp;C",IF(F108="B","A&amp;C","A&amp;B")))</f>
        <v>A&amp;B</v>
      </c>
      <c r="V111" s="649">
        <f>IF(U108=" ",V110,IF(U108="W",1,V110+1))</f>
        <v>2</v>
      </c>
      <c r="W111" s="648">
        <f t="shared" si="8"/>
        <v>6</v>
      </c>
      <c r="X111" s="648">
        <f>IF(R112="W",(W111/2)*3,0)</f>
        <v>9</v>
      </c>
      <c r="Y111" s="653">
        <f t="shared" si="7"/>
        <v>-50</v>
      </c>
    </row>
    <row r="112" spans="1:25">
      <c r="A112" s="327">
        <f t="shared" si="6"/>
        <v>102</v>
      </c>
      <c r="B112" s="328">
        <f>Data!B112</f>
        <v>32</v>
      </c>
      <c r="D112" s="636" t="str">
        <f>IF(B111=0,0,IF(MOD(B111,3)=1,"A",IF(MOD(B111,3)=2,"B","C")))</f>
        <v>B</v>
      </c>
      <c r="E112" s="646" t="str">
        <f>IF(B112=0,0,IF(MOD(B112,3)=1,"A",IF(MOD(B112,3)=2,"B","C")))</f>
        <v>B</v>
      </c>
      <c r="F112" s="637" t="str">
        <f>IF(B113=0,0,IF(MOD(B113,3)=1,"A",IF(MOD(B113,3)=2,"B","C")))</f>
        <v>C</v>
      </c>
      <c r="G112" s="645" t="str">
        <f>IF(B114=0,0,IF(MOD(B114,3)=1,"A",IF(MOD(B114,3)=2,"B","C")))</f>
        <v>A</v>
      </c>
      <c r="H112" s="306"/>
      <c r="I112" s="638" t="str">
        <f>IF(I111=" "," ",IF(D111=0,"L",IF(D111&lt;&gt;E107,"W","L")))</f>
        <v>W</v>
      </c>
      <c r="J112" s="647" t="str">
        <f>IF(J111=" "," ",IF(E111=0,"L",IF(E111&lt;&gt;D107,"W","L")))</f>
        <v>W</v>
      </c>
      <c r="K112" s="639" t="str">
        <f>IF(K111=" "," ",IF(F111=0,"L",IF(F111&lt;&gt;G107,"W","L")))</f>
        <v>L</v>
      </c>
      <c r="L112" s="635" t="str">
        <f>IF(L111=" "," ",IF(G111=0,"L",IF(G111&lt;&gt;F107,"W","L")))</f>
        <v>L</v>
      </c>
      <c r="M112" s="650">
        <f>IF(I112=" ",M111,IF(I112="W",1,M111+1))</f>
        <v>1</v>
      </c>
      <c r="N112" s="364">
        <f>IF(OR(J111=" ",M112&gt;$M$8),0,IF(M112=1,2,IF(M112=2,6,IF(M112=3,18,IF(M112=4,54,162)))))</f>
        <v>2</v>
      </c>
      <c r="O112" s="364">
        <f>IF(J112="W",(N112/2)*3,0)</f>
        <v>3</v>
      </c>
      <c r="P112" s="653">
        <f t="shared" si="5"/>
        <v>40</v>
      </c>
      <c r="R112" s="638" t="str">
        <f>IF(R111=" "," ",IF(D112=0,"L",IF(D112&lt;&gt;E108,"W","L")))</f>
        <v>W</v>
      </c>
      <c r="S112" s="647" t="str">
        <f>IF(S111=" "," ",IF(E112=0,"L",IF(E112&lt;&gt;D108,"W","L")))</f>
        <v>L</v>
      </c>
      <c r="T112" s="639" t="str">
        <f>IF(T111=" "," ",IF(F112=0,"L",IF(F112&lt;&gt;G108,"W","L")))</f>
        <v>W</v>
      </c>
      <c r="U112" s="635" t="str">
        <f>IF(U111=" "," ",IF(G112=0,"L",IF(G112&lt;&gt;F108,"W","L")))</f>
        <v>W</v>
      </c>
      <c r="V112" s="650">
        <f>IF(R112=" ",V111,IF(R112="W",1,V111+1))</f>
        <v>1</v>
      </c>
      <c r="W112" s="364">
        <f t="shared" si="8"/>
        <v>2</v>
      </c>
      <c r="X112" s="364">
        <f>IF(S112="W",(W112/2)*3,0)</f>
        <v>0</v>
      </c>
      <c r="Y112" s="653">
        <f t="shared" si="7"/>
        <v>-52</v>
      </c>
    </row>
    <row r="113" spans="1:25">
      <c r="A113" s="327">
        <f t="shared" si="6"/>
        <v>103</v>
      </c>
      <c r="B113" s="328">
        <f>Data!B113</f>
        <v>24</v>
      </c>
      <c r="D113" s="644"/>
      <c r="E113" s="644"/>
      <c r="F113" s="644"/>
      <c r="G113" s="644"/>
      <c r="H113" s="306"/>
      <c r="M113" s="651">
        <f>IF(J112=" ",M112,IF(J112="W",1,M112+1))</f>
        <v>1</v>
      </c>
      <c r="N113" s="363">
        <f>IF(OR(K111=" ",M113&gt;$M$8),0,IF(M113=1,2,IF(M113=2,6,IF(M113=3,18,IF(M113=4,54,162)))))</f>
        <v>2</v>
      </c>
      <c r="O113" s="363">
        <f>IF(K112="W",(N113/2)*3,0)</f>
        <v>0</v>
      </c>
      <c r="P113" s="653">
        <f t="shared" si="5"/>
        <v>38</v>
      </c>
      <c r="V113" s="651">
        <f>IF(S112=" ",V112,IF(S112="W",1,V112+1))</f>
        <v>2</v>
      </c>
      <c r="W113" s="363">
        <f t="shared" si="8"/>
        <v>6</v>
      </c>
      <c r="X113" s="363">
        <f>IF(T112="W",(W113/2)*3,0)</f>
        <v>9</v>
      </c>
      <c r="Y113" s="653">
        <f t="shared" si="7"/>
        <v>-49</v>
      </c>
    </row>
    <row r="114" spans="1:25">
      <c r="A114" s="327">
        <f t="shared" si="6"/>
        <v>104</v>
      </c>
      <c r="B114" s="328">
        <f>Data!B114</f>
        <v>19</v>
      </c>
      <c r="D114" s="644"/>
      <c r="E114" s="644"/>
      <c r="F114" s="644"/>
      <c r="G114" s="644"/>
      <c r="H114" s="306"/>
      <c r="M114" s="652">
        <f>IF(K112=" ",M113,IF(K112="W",1,M113+1))</f>
        <v>2</v>
      </c>
      <c r="N114" s="368">
        <f>IF(OR(L111=" ",M114&gt;$M$8),0,IF(M114=1,2,IF(M114=2,6,IF(M114=3,18,IF(M114=4,54,162)))))</f>
        <v>6</v>
      </c>
      <c r="O114" s="368">
        <f>IF(L112="W",(N114/2)*3,0)</f>
        <v>0</v>
      </c>
      <c r="P114" s="653">
        <f t="shared" si="5"/>
        <v>32</v>
      </c>
      <c r="V114" s="652">
        <f>IF(T112=" ",V113,IF(T112="W",1,V113+1))</f>
        <v>1</v>
      </c>
      <c r="W114" s="368">
        <f t="shared" si="8"/>
        <v>2</v>
      </c>
      <c r="X114" s="368">
        <f>IF(U112="W",(W114/2)*3,0)</f>
        <v>3</v>
      </c>
      <c r="Y114" s="653">
        <f t="shared" si="7"/>
        <v>-48</v>
      </c>
    </row>
    <row r="115" spans="1:25">
      <c r="A115" s="327">
        <f t="shared" si="6"/>
        <v>105</v>
      </c>
      <c r="B115" s="328">
        <f>Data!B115</f>
        <v>26</v>
      </c>
      <c r="D115" s="636">
        <f>IF(AND(B115&gt;0,B115&lt;=12),1,IF(AND(B115&gt;12,B115&lt;=24),2,IF(AND(B115&gt;24,B115&lt;=36),3,0)))</f>
        <v>3</v>
      </c>
      <c r="E115" s="637">
        <f>IF(AND(B116&gt;0,B116&lt;=12),1,IF(AND(B116&gt;12,B116&lt;=24),2,IF(AND(B116&gt;24,B116&lt;=36),3,0)))</f>
        <v>3</v>
      </c>
      <c r="F115" s="646">
        <f>IF(AND(B117&gt;0,B117&lt;=12),1,IF(AND(B117&gt;12,B117&lt;=24),2,IF(AND(B117&gt;24,B117&lt;=36),3,0)))</f>
        <v>3</v>
      </c>
      <c r="G115" s="645">
        <f>IF(AND(B118&gt;0,B118&lt;=12),1,IF(AND(B118&gt;12,B118&lt;=24),2,IF(AND(B118&gt;24,B118&lt;=36),3,0)))</f>
        <v>0</v>
      </c>
      <c r="H115" s="306"/>
      <c r="I115" s="634" t="str">
        <f>IF(D111=0," ",IF(D111=1,"2&amp;3",IF(D111=2,"1&amp;3","1&amp;2")))</f>
        <v>1&amp;3</v>
      </c>
      <c r="J115" s="639" t="str">
        <f>IF(F111=0," ",IF(F111=1,"2&amp;3",IF(F111=2,"1&amp;3","1&amp;2")))</f>
        <v>1&amp;3</v>
      </c>
      <c r="K115" s="647" t="str">
        <f>IF(E111=0," ",IF(E111=1,"2&amp;3",IF(E111=2,"1&amp;3","1&amp;2")))</f>
        <v>1&amp;2</v>
      </c>
      <c r="L115" s="635" t="str">
        <f>IF(G111=0," ",IF(G111=1,"2&amp;3",IF(G111=2,"1&amp;3","1&amp;2")))</f>
        <v>1&amp;3</v>
      </c>
      <c r="M115" s="649">
        <f>IF(L112=" ",M114,IF(L112="W",1,M114+1))</f>
        <v>3</v>
      </c>
      <c r="N115" s="648">
        <f>IF(OR(I115=" ",M115&gt;$M$8),0,IF(M115=1,2,IF(M115=2,6,IF(M115=3,18,IF(M115=4,54,162)))))</f>
        <v>18</v>
      </c>
      <c r="O115" s="648">
        <f>IF(I116="W",(N115/2)*3,0)</f>
        <v>27</v>
      </c>
      <c r="P115" s="653">
        <f t="shared" si="5"/>
        <v>41</v>
      </c>
      <c r="R115" s="634" t="str">
        <f>IF(D112=0," ",IF(D112="A","B&amp;C",IF(D112="B","A&amp;C","A&amp;B")))</f>
        <v>A&amp;C</v>
      </c>
      <c r="S115" s="639" t="str">
        <f>IF(F112=0," ",IF(F112="A","B&amp;C",IF(F112="B","A&amp;C","A&amp;B")))</f>
        <v>A&amp;B</v>
      </c>
      <c r="T115" s="647" t="str">
        <f>IF(E112=0," ",IF(E112="A","B&amp;C",IF(E112="B","A&amp;C","A&amp;B")))</f>
        <v>A&amp;C</v>
      </c>
      <c r="U115" s="635" t="str">
        <f>IF(G112=0," ",IF(G112="A","B&amp;C",IF(G112="B","A&amp;C","A&amp;B")))</f>
        <v>B&amp;C</v>
      </c>
      <c r="V115" s="649">
        <f>IF(U112=" ",V114,IF(U112="W",1,V114+1))</f>
        <v>1</v>
      </c>
      <c r="W115" s="648">
        <f t="shared" si="8"/>
        <v>2</v>
      </c>
      <c r="X115" s="648">
        <f>IF(R116="W",(W115/2)*3,0)</f>
        <v>0</v>
      </c>
      <c r="Y115" s="653">
        <f t="shared" si="7"/>
        <v>-50</v>
      </c>
    </row>
    <row r="116" spans="1:25">
      <c r="A116" s="327">
        <f t="shared" si="6"/>
        <v>106</v>
      </c>
      <c r="B116" s="328">
        <f>Data!B116</f>
        <v>26</v>
      </c>
      <c r="D116" s="636" t="str">
        <f>IF(B115=0,0,IF(MOD(B115,3)=1,"A",IF(MOD(B115,3)=2,"B","C")))</f>
        <v>B</v>
      </c>
      <c r="E116" s="637" t="str">
        <f>IF(B116=0,0,IF(MOD(B116,3)=1,"A",IF(MOD(B116,3)=2,"B","C")))</f>
        <v>B</v>
      </c>
      <c r="F116" s="646" t="str">
        <f>IF(B117=0,0,IF(MOD(B117,3)=1,"A",IF(MOD(B117,3)=2,"B","C")))</f>
        <v>B</v>
      </c>
      <c r="G116" s="645">
        <f>IF(B118=0,0,IF(MOD(B118,3)=1,"A",IF(MOD(B118,3)=2,"B","C")))</f>
        <v>0</v>
      </c>
      <c r="H116" s="306"/>
      <c r="I116" s="634" t="str">
        <f>IF(I115=" "," ",IF(D115=0,"L",IF(D115&lt;&gt;D111,"W","L")))</f>
        <v>W</v>
      </c>
      <c r="J116" s="639" t="str">
        <f>IF(J115=" "," ",IF(E115=0,"L",IF(E115&lt;&gt;F111,"W","L")))</f>
        <v>W</v>
      </c>
      <c r="K116" s="647" t="str">
        <f>IF(K115=" "," ",IF(F115=0,"L",IF(F115&lt;&gt;E111,"W","L")))</f>
        <v>L</v>
      </c>
      <c r="L116" s="635" t="str">
        <f>IF(L115=" "," ",IF(G115=0,"L",IF(G115&lt;&gt;G111,"W","L")))</f>
        <v>L</v>
      </c>
      <c r="M116" s="651">
        <f>IF(I116=" ",M115,IF(I116="W",1,M115+1))</f>
        <v>1</v>
      </c>
      <c r="N116" s="363">
        <f>IF(OR(J115=" ",M116&gt;$M$8),0,IF(M116=1,2,IF(M116=2,6,IF(M116=3,18,IF(M116=4,54,162)))))</f>
        <v>2</v>
      </c>
      <c r="O116" s="363">
        <f>IF(J116="W",(N116/2)*3,0)</f>
        <v>3</v>
      </c>
      <c r="P116" s="653">
        <f t="shared" si="5"/>
        <v>42</v>
      </c>
      <c r="R116" s="634" t="str">
        <f>IF(R115=" "," ",IF(D116=0,"L",IF(D116&lt;&gt;D112,"W","L")))</f>
        <v>L</v>
      </c>
      <c r="S116" s="639" t="str">
        <f>IF(S115=" "," ",IF(E116=0,"L",IF(E116&lt;&gt;F112,"W","L")))</f>
        <v>W</v>
      </c>
      <c r="T116" s="647" t="str">
        <f>IF(T115=" "," ",IF(F116=0,"L",IF(F116&lt;&gt;E112,"W","L")))</f>
        <v>L</v>
      </c>
      <c r="U116" s="635" t="str">
        <f>IF(U115=" "," ",IF(P116=0,"L",IF(G116&lt;&gt;G112,"W","L")))</f>
        <v>W</v>
      </c>
      <c r="V116" s="651">
        <f>IF(R116=" ",V115,IF(R116="W",1,V115+1))</f>
        <v>2</v>
      </c>
      <c r="W116" s="363">
        <f t="shared" si="8"/>
        <v>6</v>
      </c>
      <c r="X116" s="363">
        <f>IF(S116="W",(W116/2)*3,0)</f>
        <v>9</v>
      </c>
      <c r="Y116" s="653">
        <f t="shared" si="7"/>
        <v>-47</v>
      </c>
    </row>
    <row r="117" spans="1:25">
      <c r="A117" s="327">
        <f t="shared" si="6"/>
        <v>107</v>
      </c>
      <c r="B117" s="328">
        <f>Data!B117</f>
        <v>32</v>
      </c>
      <c r="D117" s="644"/>
      <c r="E117" s="644"/>
      <c r="F117" s="644"/>
      <c r="G117" s="644"/>
      <c r="H117" s="306"/>
      <c r="M117" s="650">
        <f>IF(J116=" ",M116,IF(J116="W",1,M116+1))</f>
        <v>1</v>
      </c>
      <c r="N117" s="364">
        <f>IF(OR(K115=" ",M117&gt;$M$8),0,IF(M117=1,2,IF(M117=2,6,IF(M117=3,18,IF(M117=4,54,162)))))</f>
        <v>2</v>
      </c>
      <c r="O117" s="364">
        <f>IF(K116="W",(N117/2)*3,0)</f>
        <v>0</v>
      </c>
      <c r="P117" s="653">
        <f t="shared" si="5"/>
        <v>40</v>
      </c>
      <c r="V117" s="650">
        <f>IF(S116=" ",V116,IF(S116="W",1,V116+1))</f>
        <v>1</v>
      </c>
      <c r="W117" s="364">
        <f t="shared" si="8"/>
        <v>2</v>
      </c>
      <c r="X117" s="364">
        <f>IF(T116="W",(W117/2)*3,0)</f>
        <v>0</v>
      </c>
      <c r="Y117" s="653">
        <f t="shared" si="7"/>
        <v>-49</v>
      </c>
    </row>
    <row r="118" spans="1:25">
      <c r="A118" s="327">
        <f t="shared" si="6"/>
        <v>108</v>
      </c>
      <c r="B118" s="328">
        <f>Data!B118</f>
        <v>0</v>
      </c>
      <c r="D118" s="644"/>
      <c r="E118" s="644"/>
      <c r="F118" s="644"/>
      <c r="G118" s="644"/>
      <c r="H118" s="306"/>
      <c r="M118" s="652">
        <f>IF(K116=" ",M117,IF(K116="W",1,M117+1))</f>
        <v>2</v>
      </c>
      <c r="N118" s="368">
        <f>IF(OR(L115=" ",M118&gt;$M$8),0,IF(M118=1,2,IF(M118=2,6,IF(M118=3,18,IF(M118=4,54,162)))))</f>
        <v>6</v>
      </c>
      <c r="O118" s="368">
        <f>IF(L116="W",(N118/2)*3,0)</f>
        <v>0</v>
      </c>
      <c r="P118" s="653">
        <f t="shared" si="5"/>
        <v>34</v>
      </c>
      <c r="V118" s="652">
        <f>IF(T116=" ",V117,IF(T116="W",1,V117+1))</f>
        <v>2</v>
      </c>
      <c r="W118" s="368">
        <f t="shared" si="8"/>
        <v>6</v>
      </c>
      <c r="X118" s="368">
        <f>IF(U116="W",(W118/2)*3,0)</f>
        <v>9</v>
      </c>
      <c r="Y118" s="653">
        <f t="shared" si="7"/>
        <v>-46</v>
      </c>
    </row>
    <row r="119" spans="1:25">
      <c r="A119" s="327">
        <f t="shared" si="6"/>
        <v>109</v>
      </c>
      <c r="B119" s="328">
        <f>Data!B119</f>
        <v>10</v>
      </c>
      <c r="D119" s="637">
        <f>IF(AND(B119&gt;0,B119&lt;=12),1,IF(AND(B119&gt;12,B119&lt;=24),2,IF(AND(B119&gt;24,B119&lt;=36),3,0)))</f>
        <v>1</v>
      </c>
      <c r="E119" s="645">
        <f>IF(AND(B120&gt;0,B120&lt;=12),1,IF(AND(B120&gt;12,B120&lt;=24),2,IF(AND(B120&gt;24,B120&lt;=36),3,0)))</f>
        <v>2</v>
      </c>
      <c r="F119" s="636">
        <f>IF(AND(B121&gt;0,B121&lt;=12),1,IF(AND(B121&gt;12,B121&lt;=24),2,IF(AND(B121&gt;24,B121&lt;=36),3,0)))</f>
        <v>1</v>
      </c>
      <c r="G119" s="646">
        <f>IF(AND(B122&gt;0,B122&lt;=12),1,IF(AND(B122&gt;12,B122&lt;=24),2,IF(AND(B122&gt;24,B122&lt;=36),3,0)))</f>
        <v>2</v>
      </c>
      <c r="H119" s="306"/>
      <c r="I119" s="639" t="str">
        <f>IF(E115=0," ",IF(E115=1,"2&amp;3",IF(E115=2,"1&amp;3","1&amp;2")))</f>
        <v>1&amp;2</v>
      </c>
      <c r="J119" s="635" t="str">
        <f>IF(G115=0," ",IF(G115=1,"2&amp;3",IF(G115=2,"1&amp;3","1&amp;2")))</f>
        <v xml:space="preserve"> </v>
      </c>
      <c r="K119" s="634" t="str">
        <f>IF(D115=0," ",IF(D115=1,"2&amp;3",IF(D115=2,"1&amp;3","1&amp;2")))</f>
        <v>1&amp;2</v>
      </c>
      <c r="L119" s="647" t="str">
        <f>IF(F115=0," ",IF(F115=1,"2&amp;3",IF(F115=2,"1&amp;3","1&amp;2")))</f>
        <v>1&amp;2</v>
      </c>
      <c r="M119" s="651">
        <f>IF(L116=" ",M118,IF(L116="W",1,M118+1))</f>
        <v>3</v>
      </c>
      <c r="N119" s="363">
        <f>IF(OR(I119=" ",M119&gt;$M$8),0,IF(M119=1,2,IF(M119=2,6,IF(M119=3,18,IF(M119=4,54,162)))))</f>
        <v>18</v>
      </c>
      <c r="O119" s="363">
        <f>IF(I120="W",(N119/2)*3,0)</f>
        <v>27</v>
      </c>
      <c r="P119" s="653">
        <f t="shared" si="5"/>
        <v>43</v>
      </c>
      <c r="R119" s="639" t="str">
        <f>IF(E116=0," ",IF(E116="A","B&amp;C",IF(E116="B","A&amp;C","A&amp;B")))</f>
        <v>A&amp;C</v>
      </c>
      <c r="S119" s="635" t="str">
        <f>IF(G116=0," ",IF(G116="A","B&amp;C",IF(G116="B","A&amp;C","A&amp;B")))</f>
        <v xml:space="preserve"> </v>
      </c>
      <c r="T119" s="634" t="str">
        <f>IF(D116=0," ",IF(D116="A","B&amp;C",IF(D116="B","A&amp;C","A&amp;B")))</f>
        <v>A&amp;C</v>
      </c>
      <c r="U119" s="647" t="str">
        <f>IF(F116=0," ",IF(F116="A","B&amp;C",IF(F116="B","A&amp;C","A&amp;B")))</f>
        <v>A&amp;C</v>
      </c>
      <c r="V119" s="651">
        <f>IF(U116=" ",V118,IF(U116="W",1,V118+1))</f>
        <v>1</v>
      </c>
      <c r="W119" s="363">
        <f t="shared" si="8"/>
        <v>2</v>
      </c>
      <c r="X119" s="363">
        <f>IF(R120="W",(W119/2)*3,0)</f>
        <v>3</v>
      </c>
      <c r="Y119" s="653">
        <f t="shared" si="7"/>
        <v>-45</v>
      </c>
    </row>
    <row r="120" spans="1:25">
      <c r="A120" s="327">
        <f t="shared" si="6"/>
        <v>110</v>
      </c>
      <c r="B120" s="328">
        <f>Data!B120</f>
        <v>22</v>
      </c>
      <c r="D120" s="637" t="str">
        <f>IF(B119=0,0,IF(MOD(B119,3)=1,"A",IF(MOD(B119,3)=2,"B","C")))</f>
        <v>A</v>
      </c>
      <c r="E120" s="645" t="str">
        <f>IF(B120=0,0,IF(MOD(B120,3)=1,"A",IF(MOD(B120,3)=2,"B","C")))</f>
        <v>A</v>
      </c>
      <c r="F120" s="636" t="str">
        <f>IF(B121=0,0,IF(MOD(B121,3)=1,"A",IF(MOD(B121,3)=2,"B","C")))</f>
        <v>B</v>
      </c>
      <c r="G120" s="646" t="str">
        <f>IF(B122=0,0,IF(MOD(B122,3)=1,"A",IF(MOD(B122,3)=2,"B","C")))</f>
        <v>C</v>
      </c>
      <c r="H120" s="306"/>
      <c r="I120" s="639" t="str">
        <f>IF(I119=" "," ",IF(D119=0,"L",IF(D119&lt;&gt;E115,"W","L")))</f>
        <v>W</v>
      </c>
      <c r="J120" s="635" t="str">
        <f>IF(J119=" "," ",IF(E119=0,"L",IF(E119&lt;&gt;G115,"W","L")))</f>
        <v xml:space="preserve"> </v>
      </c>
      <c r="K120" s="634" t="str">
        <f>IF(K119=" "," ",IF(F119=0,"L",IF(F119&lt;&gt;D115,"W","L")))</f>
        <v>W</v>
      </c>
      <c r="L120" s="647" t="str">
        <f>IF(L119=" "," ",IF(G119=0,"L",IF(G119&lt;&gt;F115,"W","L")))</f>
        <v>W</v>
      </c>
      <c r="M120" s="652">
        <f>IF(I120=" ",M119,IF(I120="W",1,M119+1))</f>
        <v>1</v>
      </c>
      <c r="N120" s="368">
        <f>IF(OR(J119=" ",M120&gt;$M$8),0,IF(M120=1,2,IF(M120=2,6,IF(M120=3,18,IF(M120=4,54,162)))))</f>
        <v>0</v>
      </c>
      <c r="O120" s="368">
        <f>IF(J120="W",(N120/2)*3,0)</f>
        <v>0</v>
      </c>
      <c r="P120" s="653">
        <f t="shared" si="5"/>
        <v>43</v>
      </c>
      <c r="R120" s="639" t="str">
        <f>IF(R119=" "," ",IF(D120=0,"L",IF(D120&lt;&gt;E116,"W","L")))</f>
        <v>W</v>
      </c>
      <c r="S120" s="635" t="str">
        <f>IF(S119=" "," ",IF(E120=0,"L",IF(E120&lt;&gt;G116,"W","L")))</f>
        <v xml:space="preserve"> </v>
      </c>
      <c r="T120" s="634" t="str">
        <f>IF(T119=" "," ",IF(F120=0,"L",IF(F120&lt;&gt;D116,"W","L")))</f>
        <v>L</v>
      </c>
      <c r="U120" s="647" t="str">
        <f>IF(U119=" "," ",IF(G120=0,"L",IF(G120&lt;&gt;F116,"W","L")))</f>
        <v>W</v>
      </c>
      <c r="V120" s="652">
        <f>IF(R120=" ",V119,IF(R120="W",1,V119+1))</f>
        <v>1</v>
      </c>
      <c r="W120" s="368">
        <f t="shared" si="8"/>
        <v>0</v>
      </c>
      <c r="X120" s="368">
        <f>IF(S120="W",(W120/2)*3,0)</f>
        <v>0</v>
      </c>
      <c r="Y120" s="653">
        <f t="shared" si="7"/>
        <v>-45</v>
      </c>
    </row>
    <row r="121" spans="1:25">
      <c r="A121" s="327">
        <f t="shared" si="6"/>
        <v>111</v>
      </c>
      <c r="B121" s="328">
        <f>Data!B121</f>
        <v>2</v>
      </c>
      <c r="D121" s="644"/>
      <c r="E121" s="644"/>
      <c r="F121" s="644"/>
      <c r="G121" s="644"/>
      <c r="H121" s="306"/>
      <c r="M121" s="649">
        <f>IF(J120=" ",M120,IF(J120="W",1,M120+1))</f>
        <v>1</v>
      </c>
      <c r="N121" s="648">
        <f>IF(OR(K119=" ",M121&gt;$M$8),0,IF(M121=1,2,IF(M121=2,6,IF(M121=3,18,IF(M121=4,54,162)))))</f>
        <v>2</v>
      </c>
      <c r="O121" s="648">
        <f>IF(K120="W",(N121/2)*3,0)</f>
        <v>3</v>
      </c>
      <c r="P121" s="653">
        <f t="shared" si="5"/>
        <v>44</v>
      </c>
      <c r="V121" s="649">
        <f>IF(S120=" ",V120,IF(S120="W",1,V120+1))</f>
        <v>1</v>
      </c>
      <c r="W121" s="648">
        <f t="shared" si="8"/>
        <v>0</v>
      </c>
      <c r="X121" s="648">
        <f>IF(T120="W",(W121/2)*3,0)</f>
        <v>0</v>
      </c>
      <c r="Y121" s="653">
        <f t="shared" si="7"/>
        <v>-45</v>
      </c>
    </row>
    <row r="122" spans="1:25">
      <c r="A122" s="327">
        <f t="shared" si="6"/>
        <v>112</v>
      </c>
      <c r="B122" s="328">
        <f>Data!B122</f>
        <v>15</v>
      </c>
      <c r="D122" s="644"/>
      <c r="E122" s="644"/>
      <c r="F122" s="644"/>
      <c r="G122" s="644"/>
      <c r="H122" s="306"/>
      <c r="M122" s="650">
        <f>IF(K120=" ",M121,IF(K120="W",1,M121+1))</f>
        <v>1</v>
      </c>
      <c r="N122" s="364">
        <f>IF(OR(L119=" ",M122&gt;$M$8),0,IF(M122=1,2,IF(M122=2,6,IF(M122=3,18,IF(M122=4,54,162)))))</f>
        <v>2</v>
      </c>
      <c r="O122" s="364">
        <f>IF(L120="W",(N122/2)*3,0)</f>
        <v>3</v>
      </c>
      <c r="P122" s="653">
        <f t="shared" si="5"/>
        <v>45</v>
      </c>
      <c r="V122" s="650">
        <f>IF(T120=" ",V121,IF(T120="W",1,V121+1))</f>
        <v>2</v>
      </c>
      <c r="W122" s="364">
        <f t="shared" si="8"/>
        <v>6</v>
      </c>
      <c r="X122" s="364">
        <f>IF(U120="W",(W122/2)*3,0)</f>
        <v>9</v>
      </c>
      <c r="Y122" s="653">
        <f t="shared" si="7"/>
        <v>-42</v>
      </c>
    </row>
    <row r="123" spans="1:25">
      <c r="A123" s="327">
        <f t="shared" si="6"/>
        <v>113</v>
      </c>
      <c r="B123" s="328">
        <f>Data!B123</f>
        <v>34</v>
      </c>
      <c r="D123" s="645">
        <f>IF(AND(B123&gt;0,B123&lt;=12),1,IF(AND(B123&gt;12,B123&lt;=24),2,IF(AND(B123&gt;24,B123&lt;=36),3,0)))</f>
        <v>3</v>
      </c>
      <c r="E123" s="637">
        <f>IF(AND(B124&gt;0,B124&lt;=12),1,IF(AND(B124&gt;12,B124&lt;=24),2,IF(AND(B124&gt;24,B124&lt;=36),3,0)))</f>
        <v>1</v>
      </c>
      <c r="F123" s="646">
        <f>IF(AND(B125&gt;0,B125&lt;=12),1,IF(AND(B125&gt;12,B125&lt;=24),2,IF(AND(B125&gt;24,B125&lt;=36),3,0)))</f>
        <v>1</v>
      </c>
      <c r="G123" s="636">
        <f>IF(AND(B126&gt;0,B126&lt;=12),1,IF(AND(B126&gt;12,B126&lt;=24),2,IF(AND(B126&gt;24,B126&lt;=36),3,0)))</f>
        <v>2</v>
      </c>
      <c r="H123" s="306"/>
      <c r="I123" s="635" t="str">
        <f>IF(E119=0," ",IF(E119=1,"2&amp;3",IF(E119=2,"1&amp;3","1&amp;2")))</f>
        <v>1&amp;3</v>
      </c>
      <c r="J123" s="639" t="str">
        <f>IF(D119=0," ",IF(D119=1,"2&amp;3",IF(D119=2,"1&amp;3","1&amp;2")))</f>
        <v>2&amp;3</v>
      </c>
      <c r="K123" s="647" t="str">
        <f>IF(G119=0," ",IF(G119=1,"2&amp;3",IF(G119=2,"1&amp;3","1&amp;2")))</f>
        <v>1&amp;3</v>
      </c>
      <c r="L123" s="634" t="str">
        <f>IF(F119=0," ",IF(F119=1,"2&amp;3",IF(F119=2,"1&amp;3","1&amp;2")))</f>
        <v>2&amp;3</v>
      </c>
      <c r="M123" s="652">
        <f>IF(L120=" ",M122,IF(L120="W",1,M122+1))</f>
        <v>1</v>
      </c>
      <c r="N123" s="368">
        <f>IF(OR(I123=" ",M123&gt;$M$8),0,IF(M123=1,2,IF(M123=2,6,IF(M123=3,18,IF(M123=4,54,162)))))</f>
        <v>2</v>
      </c>
      <c r="O123" s="368">
        <f>IF(I124="W",(N123/2)*3,0)</f>
        <v>3</v>
      </c>
      <c r="P123" s="653">
        <f t="shared" si="5"/>
        <v>46</v>
      </c>
      <c r="R123" s="635" t="str">
        <f>IF(E120=0," ",IF(E120="A","B&amp;C",IF(E120="B","A&amp;C","A&amp;B")))</f>
        <v>B&amp;C</v>
      </c>
      <c r="S123" s="639" t="str">
        <f>IF(D120=0," ",IF(D120="A","B&amp;C",IF(D120="B","A&amp;C","A&amp;B")))</f>
        <v>B&amp;C</v>
      </c>
      <c r="T123" s="647" t="str">
        <f>IF(G120=0," ",IF(G120="A","B&amp;C",IF(G120="B","A&amp;C","A&amp;B")))</f>
        <v>A&amp;B</v>
      </c>
      <c r="U123" s="634" t="str">
        <f>IF(F120=0," ",IF(F120="A","B&amp;C",IF(F120="B","A&amp;C","A&amp;B")))</f>
        <v>A&amp;C</v>
      </c>
      <c r="V123" s="652">
        <f>IF(U120=" ",V122,IF(U120="W",1,V122+1))</f>
        <v>1</v>
      </c>
      <c r="W123" s="368">
        <f t="shared" si="8"/>
        <v>2</v>
      </c>
      <c r="X123" s="368">
        <f>IF(R124="W",(W123/2)*3,0)</f>
        <v>0</v>
      </c>
      <c r="Y123" s="653">
        <f t="shared" si="7"/>
        <v>-44</v>
      </c>
    </row>
    <row r="124" spans="1:25">
      <c r="A124" s="327">
        <f t="shared" si="6"/>
        <v>114</v>
      </c>
      <c r="B124" s="328">
        <f>Data!B124</f>
        <v>7</v>
      </c>
      <c r="D124" s="645" t="str">
        <f>IF(B123=0,0,IF(MOD(B123,3)=1,"A",IF(MOD(B123,3)=2,"B","C")))</f>
        <v>A</v>
      </c>
      <c r="E124" s="637" t="str">
        <f>IF(B124=0,0,IF(MOD(B124,3)=1,"A",IF(MOD(B124,3)=2,"B","C")))</f>
        <v>A</v>
      </c>
      <c r="F124" s="646" t="str">
        <f>IF(B125=0,0,IF(MOD(B125,3)=1,"A",IF(MOD(B125,3)=2,"B","C")))</f>
        <v>B</v>
      </c>
      <c r="G124" s="636" t="str">
        <f>IF(B126=0,0,IF(MOD(B126,3)=1,"A",IF(MOD(B126,3)=2,"B","C")))</f>
        <v>A</v>
      </c>
      <c r="H124" s="306"/>
      <c r="I124" s="635" t="str">
        <f>IF(I123=" "," ",IF(D123=0,"L",IF(D123&lt;&gt;E119,"W","L")))</f>
        <v>W</v>
      </c>
      <c r="J124" s="639" t="str">
        <f>IF(J123=" "," ",IF(E123=0,"L",IF(E123&lt;&gt;D119,"W","L")))</f>
        <v>L</v>
      </c>
      <c r="K124" s="647" t="str">
        <f>IF(K123=" "," ",IF(F123=0,"L",IF(F123&lt;&gt;G119,"W","L")))</f>
        <v>W</v>
      </c>
      <c r="L124" s="634" t="str">
        <f>IF(L123=" "," ",IF(G123=0,"L",IF(G123&lt;&gt;F119,"W","L")))</f>
        <v>W</v>
      </c>
      <c r="M124" s="651">
        <f>IF(I124=" ",M123,IF(I124="W",1,M123+1))</f>
        <v>1</v>
      </c>
      <c r="N124" s="363">
        <f>IF(OR(J123=" ",M124&gt;$M$8),0,IF(M124=1,2,IF(M124=2,6,IF(M124=3,18,IF(M124=4,54,162)))))</f>
        <v>2</v>
      </c>
      <c r="O124" s="363">
        <f>IF(J124="W",(N124/2)*3,0)</f>
        <v>0</v>
      </c>
      <c r="P124" s="653">
        <f t="shared" si="5"/>
        <v>44</v>
      </c>
      <c r="R124" s="635" t="str">
        <f>IF(R123=" "," ",IF(D124=0,"L",IF(D124&lt;&gt;E120,"W","L")))</f>
        <v>L</v>
      </c>
      <c r="S124" s="639" t="str">
        <f>IF(S123=" "," ",IF(E124=0,"L",IF(E124&lt;&gt;D120,"W","L")))</f>
        <v>L</v>
      </c>
      <c r="T124" s="647" t="str">
        <f>IF(T123=" "," ",IF(F124=0,"L",IF(F124&lt;&gt;G120,"W","L")))</f>
        <v>W</v>
      </c>
      <c r="U124" s="634" t="str">
        <f>IF(U123=" "," ",IF(G124=0,"L",IF(G124&lt;&gt;F120,"W","L")))</f>
        <v>W</v>
      </c>
      <c r="V124" s="651">
        <f>IF(R124=" ",V123,IF(R124="W",1,V123+1))</f>
        <v>2</v>
      </c>
      <c r="W124" s="363">
        <f t="shared" si="8"/>
        <v>6</v>
      </c>
      <c r="X124" s="363">
        <f>IF(S124="W",(W124/2)*3,0)</f>
        <v>0</v>
      </c>
      <c r="Y124" s="653">
        <f t="shared" si="7"/>
        <v>-50</v>
      </c>
    </row>
    <row r="125" spans="1:25">
      <c r="A125" s="327">
        <f t="shared" si="6"/>
        <v>115</v>
      </c>
      <c r="B125" s="328">
        <f>Data!B125</f>
        <v>5</v>
      </c>
      <c r="D125" s="644"/>
      <c r="E125" s="644"/>
      <c r="F125" s="644"/>
      <c r="G125" s="644"/>
      <c r="H125" s="306"/>
      <c r="M125" s="650">
        <f>IF(J124=" ",M124,IF(J124="W",1,M124+1))</f>
        <v>2</v>
      </c>
      <c r="N125" s="364">
        <f>IF(OR(K123=" ",M125&gt;$M$8),0,IF(M125=1,2,IF(M125=2,6,IF(M125=3,18,IF(M125=4,54,162)))))</f>
        <v>6</v>
      </c>
      <c r="O125" s="364">
        <f>IF(K124="W",(N125/2)*3,0)</f>
        <v>9</v>
      </c>
      <c r="P125" s="653">
        <f t="shared" si="5"/>
        <v>47</v>
      </c>
      <c r="V125" s="650">
        <f>IF(S124=" ",V124,IF(S124="W",1,V124+1))</f>
        <v>3</v>
      </c>
      <c r="W125" s="364">
        <f t="shared" si="8"/>
        <v>18</v>
      </c>
      <c r="X125" s="364">
        <f>IF(T124="W",(W125/2)*3,0)</f>
        <v>27</v>
      </c>
      <c r="Y125" s="653">
        <f t="shared" si="7"/>
        <v>-41</v>
      </c>
    </row>
    <row r="126" spans="1:25">
      <c r="A126" s="327">
        <f t="shared" si="6"/>
        <v>116</v>
      </c>
      <c r="B126" s="328">
        <f>Data!B126</f>
        <v>13</v>
      </c>
      <c r="D126" s="644"/>
      <c r="E126" s="644"/>
      <c r="F126" s="644"/>
      <c r="G126" s="644"/>
      <c r="H126" s="306"/>
      <c r="M126" s="649">
        <f>IF(K124=" ",M125,IF(K124="W",1,M125+1))</f>
        <v>1</v>
      </c>
      <c r="N126" s="648">
        <f>IF(OR(L123=" ",M126&gt;$M$8),0,IF(M126=1,2,IF(M126=2,6,IF(M126=3,18,IF(M126=4,54,162)))))</f>
        <v>2</v>
      </c>
      <c r="O126" s="648">
        <f>IF(L124="W",(N126/2)*3,0)</f>
        <v>3</v>
      </c>
      <c r="P126" s="653">
        <f t="shared" si="5"/>
        <v>48</v>
      </c>
      <c r="V126" s="649">
        <f>IF(T124=" ",V125,IF(T124="W",1,V125+1))</f>
        <v>1</v>
      </c>
      <c r="W126" s="648">
        <f t="shared" si="8"/>
        <v>2</v>
      </c>
      <c r="X126" s="648">
        <f>IF(U124="W",(W126/2)*3,0)</f>
        <v>3</v>
      </c>
      <c r="Y126" s="653">
        <f t="shared" si="7"/>
        <v>-40</v>
      </c>
    </row>
    <row r="127" spans="1:25">
      <c r="A127" s="327">
        <f t="shared" si="6"/>
        <v>117</v>
      </c>
      <c r="B127" s="328">
        <f>Data!B127</f>
        <v>21</v>
      </c>
      <c r="D127" s="645">
        <f>IF(AND(B127&gt;0,B127&lt;=12),1,IF(AND(B127&gt;12,B127&lt;=24),2,IF(AND(B127&gt;24,B127&lt;=36),3,0)))</f>
        <v>2</v>
      </c>
      <c r="E127" s="646">
        <f>IF(AND(B128&gt;0,B128&lt;=12),1,IF(AND(B128&gt;12,B128&lt;=24),2,IF(AND(B128&gt;24,B128&lt;=36),3,0)))</f>
        <v>1</v>
      </c>
      <c r="F127" s="637">
        <f>IF(AND(B129&gt;0,B129&lt;=12),1,IF(AND(B129&gt;12,B129&lt;=24),2,IF(AND(B129&gt;24,B129&lt;=36),3,0)))</f>
        <v>2</v>
      </c>
      <c r="G127" s="636">
        <f>IF(AND(B130&gt;0,B130&lt;=12),1,IF(AND(B130&gt;12,B130&lt;=24),2,IF(AND(B130&gt;24,B130&lt;=36),3,0)))</f>
        <v>1</v>
      </c>
      <c r="H127" s="306"/>
      <c r="I127" s="635" t="str">
        <f>IF(D123=0," ",IF(D123=1,"2&amp;3",IF(D123=2,"1&amp;3","1&amp;2")))</f>
        <v>1&amp;2</v>
      </c>
      <c r="J127" s="647" t="str">
        <f>IF(F123=0," ",IF(F123=1,"2&amp;3",IF(F123=2,"1&amp;3","1&amp;2")))</f>
        <v>2&amp;3</v>
      </c>
      <c r="K127" s="639" t="str">
        <f>IF(E123=0," ",IF(E123=1,"2&amp;3",IF(E123=2,"1&amp;3","1&amp;2")))</f>
        <v>2&amp;3</v>
      </c>
      <c r="L127" s="634" t="str">
        <f>IF(G123=0," ",IF(G123=1,"2&amp;3",IF(G123=2,"1&amp;3","1&amp;2")))</f>
        <v>1&amp;3</v>
      </c>
      <c r="M127" s="652">
        <f>IF(L124=" ",M126,IF(L124="W",1,M126+1))</f>
        <v>1</v>
      </c>
      <c r="N127" s="368">
        <f>IF(OR(I127=" ",M127&gt;$M$8),0,IF(M127=1,2,IF(M127=2,6,IF(M127=3,18,IF(M127=4,54,162)))))</f>
        <v>2</v>
      </c>
      <c r="O127" s="368">
        <f>IF(I128="W",(N127/2)*3,0)</f>
        <v>3</v>
      </c>
      <c r="P127" s="653">
        <f t="shared" ref="P127:P190" si="9">P126-N127+O127</f>
        <v>49</v>
      </c>
      <c r="R127" s="635" t="str">
        <f>IF(D124=0," ",IF(D124="A","B&amp;C",IF(D124="B","A&amp;C","A&amp;B")))</f>
        <v>B&amp;C</v>
      </c>
      <c r="S127" s="647" t="str">
        <f>IF(F124=0," ",IF(F124="A","B&amp;C",IF(F124="B","A&amp;C","A&amp;B")))</f>
        <v>A&amp;C</v>
      </c>
      <c r="T127" s="639" t="str">
        <f>IF(E124=0," ",IF(E124="A","B&amp;C",IF(E124="B","A&amp;C","A&amp;B")))</f>
        <v>B&amp;C</v>
      </c>
      <c r="U127" s="634" t="str">
        <f>IF(G124=0," ",IF(G124="A","B&amp;C",IF(G124="B","A&amp;C","A&amp;B")))</f>
        <v>B&amp;C</v>
      </c>
      <c r="V127" s="652">
        <f>IF(U124=" ",V126,IF(U124="W",1,V126+1))</f>
        <v>1</v>
      </c>
      <c r="W127" s="368">
        <f t="shared" si="8"/>
        <v>2</v>
      </c>
      <c r="X127" s="368">
        <f>IF(R128="W",(W127/2)*3,0)</f>
        <v>3</v>
      </c>
      <c r="Y127" s="653">
        <f t="shared" si="7"/>
        <v>-39</v>
      </c>
    </row>
    <row r="128" spans="1:25">
      <c r="A128" s="327">
        <f t="shared" si="6"/>
        <v>118</v>
      </c>
      <c r="B128" s="328">
        <f>Data!B128</f>
        <v>4</v>
      </c>
      <c r="D128" s="645" t="str">
        <f>IF(B127=0,0,IF(MOD(B127,3)=1,"A",IF(MOD(B127,3)=2,"B","C")))</f>
        <v>C</v>
      </c>
      <c r="E128" s="646" t="str">
        <f>IF(B128=0,0,IF(MOD(B128,3)=1,"A",IF(MOD(B128,3)=2,"B","C")))</f>
        <v>A</v>
      </c>
      <c r="F128" s="637" t="str">
        <f>IF(B129=0,0,IF(MOD(B129,3)=1,"A",IF(MOD(B129,3)=2,"B","C")))</f>
        <v>A</v>
      </c>
      <c r="G128" s="636" t="str">
        <f>IF(B130=0,0,IF(MOD(B130,3)=1,"A",IF(MOD(B130,3)=2,"B","C")))</f>
        <v>B</v>
      </c>
      <c r="H128" s="306"/>
      <c r="I128" s="635" t="str">
        <f>IF(I127=" "," ",IF(D127=0,"L",IF(D127&lt;&gt;D123,"W","L")))</f>
        <v>W</v>
      </c>
      <c r="J128" s="647" t="str">
        <f>IF(J127=" "," ",IF(E127=0,"L",IF(E127&lt;&gt;F123,"W","L")))</f>
        <v>L</v>
      </c>
      <c r="K128" s="639" t="str">
        <f>IF(K127=" "," ",IF(F127=0,"L",IF(F127&lt;&gt;E123,"W","L")))</f>
        <v>W</v>
      </c>
      <c r="L128" s="634" t="str">
        <f>IF(L127=" "," ",IF(G127=0,"L",IF(G127&lt;&gt;G123,"W","L")))</f>
        <v>W</v>
      </c>
      <c r="M128" s="650">
        <f>IF(I128=" ",M127,IF(I128="W",1,M127+1))</f>
        <v>1</v>
      </c>
      <c r="N128" s="364">
        <f>IF(OR(J127=" ",M128&gt;$M$8),0,IF(M128=1,2,IF(M128=2,6,IF(M128=3,18,IF(M128=4,54,162)))))</f>
        <v>2</v>
      </c>
      <c r="O128" s="364">
        <f>IF(J128="W",(N128/2)*3,0)</f>
        <v>0</v>
      </c>
      <c r="P128" s="653">
        <f t="shared" si="9"/>
        <v>47</v>
      </c>
      <c r="R128" s="635" t="str">
        <f>IF(R127=" "," ",IF(M128=0,"L",IF(D128&lt;&gt;D124,"W","L")))</f>
        <v>W</v>
      </c>
      <c r="S128" s="647" t="str">
        <f>IF(S127=" "," ",IF(E128=0,"L",IF(E128&lt;&gt;F124,"W","L")))</f>
        <v>W</v>
      </c>
      <c r="T128" s="639" t="str">
        <f>IF(T127=" "," ",IF(F128=0,"L",IF(F128&lt;&gt;E124,"W","L")))</f>
        <v>L</v>
      </c>
      <c r="U128" s="634" t="str">
        <f>IF(U127=" "," ",IF(P128=0,"L",IF(G128&lt;&gt;G124,"W","L")))</f>
        <v>W</v>
      </c>
      <c r="V128" s="650">
        <f>IF(R128=" ",V127,IF(R128="W",1,V127+1))</f>
        <v>1</v>
      </c>
      <c r="W128" s="364">
        <f t="shared" si="8"/>
        <v>2</v>
      </c>
      <c r="X128" s="364">
        <f>IF(S128="W",(W128/2)*3,0)</f>
        <v>3</v>
      </c>
      <c r="Y128" s="653">
        <f t="shared" si="7"/>
        <v>-38</v>
      </c>
    </row>
    <row r="129" spans="1:25">
      <c r="A129" s="327">
        <f t="shared" si="6"/>
        <v>119</v>
      </c>
      <c r="B129" s="328">
        <f>Data!B129</f>
        <v>16</v>
      </c>
      <c r="D129" s="644"/>
      <c r="E129" s="644"/>
      <c r="F129" s="644"/>
      <c r="G129" s="644"/>
      <c r="H129" s="306"/>
      <c r="M129" s="651">
        <f>IF(J128=" ",M128,IF(J128="W",1,M128+1))</f>
        <v>2</v>
      </c>
      <c r="N129" s="363">
        <f>IF(OR(K127=" ",M129&gt;$M$8),0,IF(M129=1,2,IF(M129=2,6,IF(M129=3,18,IF(M129=4,54,162)))))</f>
        <v>6</v>
      </c>
      <c r="O129" s="363">
        <f>IF(K128="W",(N129/2)*3,0)</f>
        <v>9</v>
      </c>
      <c r="P129" s="653">
        <f t="shared" si="9"/>
        <v>50</v>
      </c>
      <c r="V129" s="651">
        <f>IF(S128=" ",V128,IF(S128="W",1,V128+1))</f>
        <v>1</v>
      </c>
      <c r="W129" s="363">
        <f t="shared" si="8"/>
        <v>2</v>
      </c>
      <c r="X129" s="363">
        <f>IF(T128="W",(W129/2)*3,0)</f>
        <v>0</v>
      </c>
      <c r="Y129" s="653">
        <f t="shared" si="7"/>
        <v>-40</v>
      </c>
    </row>
    <row r="130" spans="1:25">
      <c r="A130" s="327">
        <f t="shared" si="6"/>
        <v>120</v>
      </c>
      <c r="B130" s="328">
        <f>Data!B130</f>
        <v>5</v>
      </c>
      <c r="D130" s="644"/>
      <c r="E130" s="644"/>
      <c r="F130" s="644"/>
      <c r="G130" s="644"/>
      <c r="H130" s="306"/>
      <c r="M130" s="649">
        <f>IF(K128=" ",M129,IF(K128="W",1,M129+1))</f>
        <v>1</v>
      </c>
      <c r="N130" s="648">
        <f>IF(OR(L127=" ",M130&gt;$M$8),0,IF(M130=1,2,IF(M130=2,6,IF(M130=3,18,IF(M130=4,54,162)))))</f>
        <v>2</v>
      </c>
      <c r="O130" s="648">
        <f>IF(L128="W",(N130/2)*3,0)</f>
        <v>3</v>
      </c>
      <c r="P130" s="653">
        <f t="shared" si="9"/>
        <v>51</v>
      </c>
      <c r="V130" s="649">
        <f>IF(T128=" ",V129,IF(T128="W",1,V129+1))</f>
        <v>2</v>
      </c>
      <c r="W130" s="648">
        <f t="shared" si="8"/>
        <v>6</v>
      </c>
      <c r="X130" s="648">
        <f>IF(U128="W",(W130/2)*3,0)</f>
        <v>9</v>
      </c>
      <c r="Y130" s="653">
        <f t="shared" si="7"/>
        <v>-37</v>
      </c>
    </row>
    <row r="131" spans="1:25">
      <c r="A131" s="327">
        <f t="shared" si="6"/>
        <v>121</v>
      </c>
      <c r="B131" s="328">
        <f>Data!B131</f>
        <v>28</v>
      </c>
      <c r="D131" s="646">
        <f>IF(AND(B131&gt;0,B131&lt;=12),1,IF(AND(B131&gt;12,B131&lt;=24),2,IF(AND(B131&gt;24,B131&lt;=36),3,0)))</f>
        <v>3</v>
      </c>
      <c r="E131" s="636">
        <f>IF(AND(B132&gt;0,B132&lt;=12),1,IF(AND(B132&gt;12,B132&lt;=24),2,IF(AND(B132&gt;24,B132&lt;=36),3,0)))</f>
        <v>2</v>
      </c>
      <c r="F131" s="645">
        <f>IF(AND(B133&gt;0,B133&lt;=12),1,IF(AND(B133&gt;12,B133&lt;=24),2,IF(AND(B133&gt;24,B133&lt;=36),3,0)))</f>
        <v>1</v>
      </c>
      <c r="G131" s="637">
        <f>IF(AND(B134&gt;0,B134&lt;=12),1,IF(AND(B134&gt;12,B134&lt;=24),2,IF(AND(B134&gt;24,B134&lt;=36),3,0)))</f>
        <v>1</v>
      </c>
      <c r="H131" s="306"/>
      <c r="I131" s="647" t="str">
        <f>IF(E127=0," ",IF(E127=1,"2&amp;3",IF(E127=2,"1&amp;3","1&amp;2")))</f>
        <v>2&amp;3</v>
      </c>
      <c r="J131" s="634" t="str">
        <f>IF(G127=0," ",IF(G127=1,"2&amp;3",IF(G127=2,"1&amp;3","1&amp;2")))</f>
        <v>2&amp;3</v>
      </c>
      <c r="K131" s="635" t="str">
        <f>IF(D127=0," ",IF(D127=1,"2&amp;3",IF(D127=2,"1&amp;3","1&amp;2")))</f>
        <v>1&amp;3</v>
      </c>
      <c r="L131" s="639" t="str">
        <f>IF(F127=0," ",IF(F127=1,"2&amp;3",IF(F127=2,"1&amp;3","1&amp;2")))</f>
        <v>1&amp;3</v>
      </c>
      <c r="M131" s="650">
        <f>IF(L128=" ",M130,IF(L128="W",1,M130+1))</f>
        <v>1</v>
      </c>
      <c r="N131" s="364">
        <f>IF(OR(I131=" ",M131&gt;$M$8),0,IF(M131=1,2,IF(M131=2,6,IF(M131=3,18,IF(M131=4,54,162)))))</f>
        <v>2</v>
      </c>
      <c r="O131" s="364">
        <f>IF(I132="W",(N131/2)*3,0)</f>
        <v>3</v>
      </c>
      <c r="P131" s="653">
        <f t="shared" si="9"/>
        <v>52</v>
      </c>
      <c r="R131" s="647" t="str">
        <f>IF(E128=0," ",IF(E128="A","B&amp;C",IF(E128="B","A&amp;C","A&amp;B")))</f>
        <v>B&amp;C</v>
      </c>
      <c r="S131" s="634" t="str">
        <f>IF(G128=0," ",IF(G128="A","B&amp;C",IF(G128="B","A&amp;C","A&amp;B")))</f>
        <v>A&amp;C</v>
      </c>
      <c r="T131" s="635" t="str">
        <f>IF(D128=0," ",IF(D128="A","B&amp;C",IF(D128="B","A&amp;C","A&amp;B")))</f>
        <v>A&amp;B</v>
      </c>
      <c r="U131" s="639" t="str">
        <f>IF(F128=0," ",IF(F128="A","B&amp;C",IF(F128="B","A&amp;C","A&amp;B")))</f>
        <v>B&amp;C</v>
      </c>
      <c r="V131" s="650">
        <f>IF(U128=" ",V130,IF(U128="W",1,V130+1))</f>
        <v>1</v>
      </c>
      <c r="W131" s="364">
        <f t="shared" si="8"/>
        <v>2</v>
      </c>
      <c r="X131" s="364">
        <f>IF(R132="W",(W131/2)*3,0)</f>
        <v>0</v>
      </c>
      <c r="Y131" s="653">
        <f t="shared" si="7"/>
        <v>-39</v>
      </c>
    </row>
    <row r="132" spans="1:25">
      <c r="A132" s="327">
        <f t="shared" si="6"/>
        <v>122</v>
      </c>
      <c r="B132" s="328">
        <f>Data!B132</f>
        <v>21</v>
      </c>
      <c r="D132" s="646" t="str">
        <f>IF(B131=0,0,IF(MOD(B131,3)=1,"A",IF(MOD(B131,3)=2,"B","C")))</f>
        <v>A</v>
      </c>
      <c r="E132" s="636" t="str">
        <f>IF(B132=0,0,IF(MOD(B132,3)=1,"A",IF(MOD(B132,3)=2,"B","C")))</f>
        <v>C</v>
      </c>
      <c r="F132" s="645" t="str">
        <f>IF(B133=0,0,IF(MOD(B133,3)=1,"A",IF(MOD(B133,3)=2,"B","C")))</f>
        <v>A</v>
      </c>
      <c r="G132" s="637" t="str">
        <f>IF(B134=0,0,IF(MOD(B134,3)=1,"A",IF(MOD(B134,3)=2,"B","C")))</f>
        <v>B</v>
      </c>
      <c r="H132" s="306"/>
      <c r="I132" s="647" t="str">
        <f>IF(I131=" "," ",IF(D131=0,"L",IF(D131&lt;&gt;E127,"W","L")))</f>
        <v>W</v>
      </c>
      <c r="J132" s="634" t="str">
        <f>IF(J131=" "," ",IF(E131=0,"L",IF(E131&lt;&gt;G127,"W","L")))</f>
        <v>W</v>
      </c>
      <c r="K132" s="635" t="str">
        <f>IF(K131=" "," ",IF(F131=0,"L",IF(F131&lt;&gt;D127,"W","L")))</f>
        <v>W</v>
      </c>
      <c r="L132" s="639" t="str">
        <f>IF(L131=" "," ",IF(G131=0,"L",IF(G131&lt;&gt;F127,"W","L")))</f>
        <v>W</v>
      </c>
      <c r="M132" s="649">
        <f>IF(I132=" ",M131,IF(I132="W",1,M131+1))</f>
        <v>1</v>
      </c>
      <c r="N132" s="648">
        <f>IF(OR(J131=" ",M132&gt;$M$8),0,IF(M132=1,2,IF(M132=2,6,IF(M132=3,18,IF(M132=4,54,162)))))</f>
        <v>2</v>
      </c>
      <c r="O132" s="648">
        <f>IF(J132="W",(N132/2)*3,0)</f>
        <v>3</v>
      </c>
      <c r="P132" s="653">
        <f t="shared" si="9"/>
        <v>53</v>
      </c>
      <c r="R132" s="647" t="str">
        <f>IF(R131=" "," ",IF(D132=0,"L",IF(D132&lt;&gt;E128,"W","L")))</f>
        <v>L</v>
      </c>
      <c r="S132" s="634" t="str">
        <f>IF(S131=" "," ",IF(E132=0,"L",IF(E132&lt;&gt;G128,"W","L")))</f>
        <v>W</v>
      </c>
      <c r="T132" s="635" t="str">
        <f>IF(T131=" "," ",IF(F132=0,"L",IF(F132&lt;&gt;D128,"W","L")))</f>
        <v>W</v>
      </c>
      <c r="U132" s="639" t="str">
        <f>IF(U131=" "," ",IF(G132=0,"L",IF(G132&lt;&gt;F128,"W","L")))</f>
        <v>W</v>
      </c>
      <c r="V132" s="649">
        <f>IF(R132=" ",V131,IF(R132="W",1,V131+1))</f>
        <v>2</v>
      </c>
      <c r="W132" s="648">
        <f t="shared" si="8"/>
        <v>6</v>
      </c>
      <c r="X132" s="648">
        <f>IF(S132="W",(W132/2)*3,0)</f>
        <v>9</v>
      </c>
      <c r="Y132" s="653">
        <f t="shared" si="7"/>
        <v>-36</v>
      </c>
    </row>
    <row r="133" spans="1:25">
      <c r="A133" s="327">
        <f t="shared" si="6"/>
        <v>123</v>
      </c>
      <c r="B133" s="328">
        <f>Data!B133</f>
        <v>10</v>
      </c>
      <c r="D133" s="643"/>
      <c r="E133" s="643"/>
      <c r="F133" s="643"/>
      <c r="G133" s="643"/>
      <c r="H133" s="306"/>
      <c r="M133" s="652">
        <f>IF(J132=" ",M132,IF(J132="W",1,M132+1))</f>
        <v>1</v>
      </c>
      <c r="N133" s="368">
        <f>IF(OR(K131=" ",M133&gt;$M$8),0,IF(M133=1,2,IF(M133=2,6,IF(M133=3,18,IF(M133=4,54,162)))))</f>
        <v>2</v>
      </c>
      <c r="O133" s="368">
        <f>IF(K132="W",(N133/2)*3,0)</f>
        <v>3</v>
      </c>
      <c r="P133" s="653">
        <f t="shared" si="9"/>
        <v>54</v>
      </c>
      <c r="V133" s="652">
        <f>IF(S132=" ",V132,IF(S132="W",1,V132+1))</f>
        <v>1</v>
      </c>
      <c r="W133" s="368">
        <f t="shared" si="8"/>
        <v>2</v>
      </c>
      <c r="X133" s="368">
        <f>IF(T132="W",(W133/2)*3,0)</f>
        <v>3</v>
      </c>
      <c r="Y133" s="653">
        <f t="shared" si="7"/>
        <v>-35</v>
      </c>
    </row>
    <row r="134" spans="1:25">
      <c r="A134" s="327">
        <f t="shared" si="6"/>
        <v>124</v>
      </c>
      <c r="B134" s="328">
        <f>Data!B134</f>
        <v>5</v>
      </c>
      <c r="D134" s="643"/>
      <c r="E134" s="643"/>
      <c r="F134" s="643"/>
      <c r="G134" s="643"/>
      <c r="H134" s="306"/>
      <c r="M134" s="651">
        <f>IF(K132=" ",M133,IF(K132="W",1,M133+1))</f>
        <v>1</v>
      </c>
      <c r="N134" s="363">
        <f>IF(OR(L131=" ",M134&gt;$M$8),0,IF(M134=1,2,IF(M134=2,6,IF(M134=3,18,IF(M134=4,54,162)))))</f>
        <v>2</v>
      </c>
      <c r="O134" s="363">
        <f>IF(L132="W",(N134/2)*3,0)</f>
        <v>3</v>
      </c>
      <c r="P134" s="653">
        <f t="shared" si="9"/>
        <v>55</v>
      </c>
      <c r="V134" s="651">
        <f>IF(T132=" ",V133,IF(T132="W",1,V133+1))</f>
        <v>1</v>
      </c>
      <c r="W134" s="363">
        <f t="shared" si="8"/>
        <v>2</v>
      </c>
      <c r="X134" s="363">
        <f>IF(U132="W",(W134/2)*3,0)</f>
        <v>3</v>
      </c>
      <c r="Y134" s="653">
        <f t="shared" si="7"/>
        <v>-34</v>
      </c>
    </row>
    <row r="135" spans="1:25">
      <c r="A135" s="327">
        <f t="shared" si="6"/>
        <v>125</v>
      </c>
      <c r="B135" s="328">
        <f>Data!B135</f>
        <v>8</v>
      </c>
      <c r="D135" s="636">
        <f>IF(AND(B135&gt;0,B135&lt;=12),1,IF(AND(B135&gt;12,B135&lt;=24),2,IF(AND(B135&gt;24,B135&lt;=36),3,0)))</f>
        <v>1</v>
      </c>
      <c r="E135" s="646">
        <f>IF(AND(B136&gt;0,B136&lt;=12),1,IF(AND(B136&gt;12,B136&lt;=24),2,IF(AND(B136&gt;24,B136&lt;=36),3,0)))</f>
        <v>2</v>
      </c>
      <c r="F135" s="637">
        <f>IF(AND(B137&gt;0,B137&lt;=12),1,IF(AND(B137&gt;12,B137&lt;=24),2,IF(AND(B137&gt;24,B137&lt;=36),3,0)))</f>
        <v>2</v>
      </c>
      <c r="G135" s="645">
        <f>IF(AND(B138&gt;0,B138&lt;=12),1,IF(AND(B138&gt;12,B138&lt;=24),2,IF(AND(B138&gt;24,B138&lt;=36),3,0)))</f>
        <v>2</v>
      </c>
      <c r="H135" s="306"/>
      <c r="I135" s="638" t="str">
        <f>IF(E131=0," ",IF(E131=1,"2&amp;3",IF(E131=2,"1&amp;3","1&amp;2")))</f>
        <v>1&amp;3</v>
      </c>
      <c r="J135" s="647" t="str">
        <f>IF(D131=0," ",IF(D131=1,"2&amp;3",IF(D131=2,"1&amp;3","1&amp;2")))</f>
        <v>1&amp;2</v>
      </c>
      <c r="K135" s="639" t="str">
        <f>IF(G131=0," ",IF(G131=1,"2&amp;3",IF(G131=2,"1&amp;3","1&amp;2")))</f>
        <v>2&amp;3</v>
      </c>
      <c r="L135" s="635" t="str">
        <f>IF(F131=0," ",IF(F131=1,"2&amp;3",IF(F131=2,"1&amp;3","1&amp;2")))</f>
        <v>2&amp;3</v>
      </c>
      <c r="M135" s="649">
        <f>IF(L132=" ",M134,IF(L132="W",1,M134+1))</f>
        <v>1</v>
      </c>
      <c r="N135" s="648">
        <f>IF(OR(I135=" ",M135&gt;$M$8),0,IF(M135=1,2,IF(M135=2,6,IF(M135=3,18,IF(M135=4,54,162)))))</f>
        <v>2</v>
      </c>
      <c r="O135" s="648">
        <f>IF(I136="W",(N135/2)*3,0)</f>
        <v>3</v>
      </c>
      <c r="P135" s="653">
        <f t="shared" si="9"/>
        <v>56</v>
      </c>
      <c r="R135" s="638" t="str">
        <f>IF(E132=0," ",IF(E132="A","B&amp;C",IF(E132="B","A&amp;C","A&amp;B")))</f>
        <v>A&amp;B</v>
      </c>
      <c r="S135" s="647" t="str">
        <f>IF(D132=0," ",IF(D132="A","B&amp;C",IF(D132="B","A&amp;C","A&amp;B")))</f>
        <v>B&amp;C</v>
      </c>
      <c r="T135" s="639" t="str">
        <f>IF(G132=0," ",IF(G132="A","B&amp;C",IF(G132="B","A&amp;C","A&amp;B")))</f>
        <v>A&amp;C</v>
      </c>
      <c r="U135" s="635" t="str">
        <f>IF(F132=0," ",IF(F132="A","B&amp;C",IF(F132="B","A&amp;C","A&amp;B")))</f>
        <v>B&amp;C</v>
      </c>
      <c r="V135" s="649">
        <f>IF(U132=" ",V134,IF(U132="W",1,V134+1))</f>
        <v>1</v>
      </c>
      <c r="W135" s="648">
        <f t="shared" si="8"/>
        <v>2</v>
      </c>
      <c r="X135" s="648">
        <f>IF(R136="W",(W135/2)*3,0)</f>
        <v>3</v>
      </c>
      <c r="Y135" s="653">
        <f t="shared" si="7"/>
        <v>-33</v>
      </c>
    </row>
    <row r="136" spans="1:25">
      <c r="A136" s="327">
        <f t="shared" si="6"/>
        <v>126</v>
      </c>
      <c r="B136" s="328">
        <f>Data!B136</f>
        <v>20</v>
      </c>
      <c r="D136" s="636" t="str">
        <f>IF(B135=0,0,IF(MOD(B135,3)=1,"A",IF(MOD(B135,3)=2,"B","C")))</f>
        <v>B</v>
      </c>
      <c r="E136" s="646" t="str">
        <f>IF(B136=0,0,IF(MOD(B136,3)=1,"A",IF(MOD(B136,3)=2,"B","C")))</f>
        <v>B</v>
      </c>
      <c r="F136" s="637" t="str">
        <f>IF(B137=0,0,IF(MOD(B137,3)=1,"A",IF(MOD(B137,3)=2,"B","C")))</f>
        <v>B</v>
      </c>
      <c r="G136" s="645" t="str">
        <f>IF(B138=0,0,IF(MOD(B138,3)=1,"A",IF(MOD(B138,3)=2,"B","C")))</f>
        <v>B</v>
      </c>
      <c r="H136" s="306"/>
      <c r="I136" s="638" t="str">
        <f>IF(I135=" "," ",IF(D135=0,"L",IF(D135&lt;&gt;E131,"W","L")))</f>
        <v>W</v>
      </c>
      <c r="J136" s="647" t="str">
        <f>IF(J135=" "," ",IF(E135=0,"L",IF(E135&lt;&gt;D131,"W","L")))</f>
        <v>W</v>
      </c>
      <c r="K136" s="639" t="str">
        <f>IF(K135=" "," ",IF(F135=0,"L",IF(F135&lt;&gt;G131,"W","L")))</f>
        <v>W</v>
      </c>
      <c r="L136" s="635" t="str">
        <f>IF(L135=" "," ",IF(G135=0,"L",IF(G135&lt;&gt;F131,"W","L")))</f>
        <v>W</v>
      </c>
      <c r="M136" s="650">
        <f>IF(I136=" ",M135,IF(I136="W",1,M135+1))</f>
        <v>1</v>
      </c>
      <c r="N136" s="364">
        <f>IF(OR(J135=" ",M136&gt;$M$8),0,IF(M136=1,2,IF(M136=2,6,IF(M136=3,18,IF(M136=4,54,162)))))</f>
        <v>2</v>
      </c>
      <c r="O136" s="364">
        <f>IF(J136="W",(N136/2)*3,0)</f>
        <v>3</v>
      </c>
      <c r="P136" s="653">
        <f t="shared" si="9"/>
        <v>57</v>
      </c>
      <c r="R136" s="638" t="str">
        <f>IF(R135=" "," ",IF(D136=0,"L",IF(D136&lt;&gt;E132,"W","L")))</f>
        <v>W</v>
      </c>
      <c r="S136" s="647" t="str">
        <f>IF(S135=" "," ",IF(E136=0,"L",IF(E136&lt;&gt;D132,"W","L")))</f>
        <v>W</v>
      </c>
      <c r="T136" s="639" t="str">
        <f>IF(T135=" "," ",IF(F136=0,"L",IF(F136&lt;&gt;G132,"W","L")))</f>
        <v>L</v>
      </c>
      <c r="U136" s="635" t="str">
        <f>IF(U135=" "," ",IF(G136=0,"L",IF(G136&lt;&gt;F132,"W","L")))</f>
        <v>W</v>
      </c>
      <c r="V136" s="650">
        <f>IF(R136=" ",V135,IF(R136="W",1,V135+1))</f>
        <v>1</v>
      </c>
      <c r="W136" s="364">
        <f t="shared" si="8"/>
        <v>2</v>
      </c>
      <c r="X136" s="364">
        <f>IF(S136="W",(W136/2)*3,0)</f>
        <v>3</v>
      </c>
      <c r="Y136" s="653">
        <f t="shared" si="7"/>
        <v>-32</v>
      </c>
    </row>
    <row r="137" spans="1:25">
      <c r="A137" s="327">
        <f t="shared" si="6"/>
        <v>127</v>
      </c>
      <c r="B137" s="328">
        <f>Data!B137</f>
        <v>14</v>
      </c>
      <c r="D137" s="644"/>
      <c r="E137" s="644"/>
      <c r="F137" s="644"/>
      <c r="G137" s="644"/>
      <c r="H137" s="306"/>
      <c r="M137" s="651">
        <f>IF(J136=" ",M136,IF(J136="W",1,M136+1))</f>
        <v>1</v>
      </c>
      <c r="N137" s="363">
        <f>IF(OR(K135=" ",M137&gt;$M$8),0,IF(M137=1,2,IF(M137=2,6,IF(M137=3,18,IF(M137=4,54,162)))))</f>
        <v>2</v>
      </c>
      <c r="O137" s="363">
        <f>IF(K136="W",(N137/2)*3,0)</f>
        <v>3</v>
      </c>
      <c r="P137" s="653">
        <f t="shared" si="9"/>
        <v>58</v>
      </c>
      <c r="V137" s="651">
        <f>IF(S136=" ",V136,IF(S136="W",1,V136+1))</f>
        <v>1</v>
      </c>
      <c r="W137" s="363">
        <f t="shared" si="8"/>
        <v>2</v>
      </c>
      <c r="X137" s="363">
        <f>IF(T136="W",(W137/2)*3,0)</f>
        <v>0</v>
      </c>
      <c r="Y137" s="653">
        <f t="shared" si="7"/>
        <v>-34</v>
      </c>
    </row>
    <row r="138" spans="1:25">
      <c r="A138" s="327">
        <f t="shared" si="6"/>
        <v>128</v>
      </c>
      <c r="B138" s="328">
        <f>Data!B138</f>
        <v>23</v>
      </c>
      <c r="D138" s="644"/>
      <c r="E138" s="644"/>
      <c r="F138" s="644"/>
      <c r="G138" s="644"/>
      <c r="H138" s="306"/>
      <c r="M138" s="652">
        <f>IF(K136=" ",M137,IF(K136="W",1,M137+1))</f>
        <v>1</v>
      </c>
      <c r="N138" s="368">
        <f>IF(OR(L135=" ",M138&gt;$M$8),0,IF(M138=1,2,IF(M138=2,6,IF(M138=3,18,IF(M138=4,54,162)))))</f>
        <v>2</v>
      </c>
      <c r="O138" s="368">
        <f>IF(L136="W",(N138/2)*3,0)</f>
        <v>3</v>
      </c>
      <c r="P138" s="653">
        <f t="shared" si="9"/>
        <v>59</v>
      </c>
      <c r="V138" s="652">
        <f>IF(T136=" ",V137,IF(T136="W",1,V137+1))</f>
        <v>2</v>
      </c>
      <c r="W138" s="368">
        <f t="shared" si="8"/>
        <v>6</v>
      </c>
      <c r="X138" s="368">
        <f>IF(U136="W",(W138/2)*3,0)</f>
        <v>9</v>
      </c>
      <c r="Y138" s="653">
        <f t="shared" si="7"/>
        <v>-31</v>
      </c>
    </row>
    <row r="139" spans="1:25">
      <c r="A139" s="327">
        <f t="shared" si="6"/>
        <v>129</v>
      </c>
      <c r="B139" s="328">
        <f>Data!B139</f>
        <v>0</v>
      </c>
      <c r="D139" s="636">
        <f>IF(AND(B139&gt;0,B139&lt;=12),1,IF(AND(B139&gt;12,B139&lt;=24),2,IF(AND(B139&gt;24,B139&lt;=36),3,0)))</f>
        <v>0</v>
      </c>
      <c r="E139" s="637">
        <f>IF(AND(B140&gt;0,B140&lt;=12),1,IF(AND(B140&gt;12,B140&lt;=24),2,IF(AND(B140&gt;24,B140&lt;=36),3,0)))</f>
        <v>1</v>
      </c>
      <c r="F139" s="646">
        <f>IF(AND(B141&gt;0,B141&lt;=12),1,IF(AND(B141&gt;12,B141&lt;=24),2,IF(AND(B141&gt;24,B141&lt;=36),3,0)))</f>
        <v>1</v>
      </c>
      <c r="G139" s="645">
        <f>IF(AND(B142&gt;0,B142&lt;=12),1,IF(AND(B142&gt;12,B142&lt;=24),2,IF(AND(B142&gt;24,B142&lt;=36),3,0)))</f>
        <v>1</v>
      </c>
      <c r="H139" s="306"/>
      <c r="I139" s="634" t="str">
        <f>IF(D135=0," ",IF(D135=1,"2&amp;3",IF(D135=2,"1&amp;3","1&amp;2")))</f>
        <v>2&amp;3</v>
      </c>
      <c r="J139" s="639" t="str">
        <f>IF(F135=0," ",IF(F135=1,"2&amp;3",IF(F135=2,"1&amp;3","1&amp;2")))</f>
        <v>1&amp;3</v>
      </c>
      <c r="K139" s="647" t="str">
        <f>IF(E135=0," ",IF(E135=1,"2&amp;3",IF(E135=2,"1&amp;3","1&amp;2")))</f>
        <v>1&amp;3</v>
      </c>
      <c r="L139" s="635" t="str">
        <f>IF(G135=0," ",IF(G135=1,"2&amp;3",IF(G135=2,"1&amp;3","1&amp;2")))</f>
        <v>1&amp;3</v>
      </c>
      <c r="M139" s="649">
        <f>IF(L136=" ",M138,IF(L136="W",1,M138+1))</f>
        <v>1</v>
      </c>
      <c r="N139" s="648">
        <f>IF(OR(I139=" ",M139&gt;$M$8),0,IF(M139=1,2,IF(M139=2,6,IF(M139=3,18,IF(M139=4,54,162)))))</f>
        <v>2</v>
      </c>
      <c r="O139" s="648">
        <f>IF(I140="W",(N139/2)*3,0)</f>
        <v>0</v>
      </c>
      <c r="P139" s="653">
        <f t="shared" si="9"/>
        <v>57</v>
      </c>
      <c r="R139" s="634" t="str">
        <f>IF(D136=0," ",IF(D136="A","B&amp;C",IF(D136="B","A&amp;C","A&amp;B")))</f>
        <v>A&amp;C</v>
      </c>
      <c r="S139" s="639" t="str">
        <f>IF(F136=0," ",IF(F136="A","B&amp;C",IF(F136="B","A&amp;C","A&amp;B")))</f>
        <v>A&amp;C</v>
      </c>
      <c r="T139" s="647" t="str">
        <f>IF(E136=0," ",IF(E136="A","B&amp;C",IF(E136="B","A&amp;C","A&amp;B")))</f>
        <v>A&amp;C</v>
      </c>
      <c r="U139" s="635" t="str">
        <f>IF(G136=0," ",IF(G136="A","B&amp;C",IF(G136="B","A&amp;C","A&amp;B")))</f>
        <v>A&amp;C</v>
      </c>
      <c r="V139" s="649">
        <f>IF(U136=" ",V138,IF(U136="W",1,V138+1))</f>
        <v>1</v>
      </c>
      <c r="W139" s="648">
        <f t="shared" si="8"/>
        <v>2</v>
      </c>
      <c r="X139" s="648">
        <f>IF(R140="W",(W139/2)*3,0)</f>
        <v>0</v>
      </c>
      <c r="Y139" s="653">
        <f t="shared" si="7"/>
        <v>-33</v>
      </c>
    </row>
    <row r="140" spans="1:25">
      <c r="A140" s="327">
        <f t="shared" si="6"/>
        <v>130</v>
      </c>
      <c r="B140" s="328">
        <f>Data!B140</f>
        <v>7</v>
      </c>
      <c r="D140" s="636">
        <f>IF(B139=0,0,IF(MOD(B139,3)=1,"A",IF(MOD(B139,3)=2,"B","C")))</f>
        <v>0</v>
      </c>
      <c r="E140" s="637" t="str">
        <f>IF(B140=0,0,IF(MOD(B140,3)=1,"A",IF(MOD(B140,3)=2,"B","C")))</f>
        <v>A</v>
      </c>
      <c r="F140" s="646" t="str">
        <f>IF(B141=0,0,IF(MOD(B141,3)=1,"A",IF(MOD(B141,3)=2,"B","C")))</f>
        <v>C</v>
      </c>
      <c r="G140" s="645" t="str">
        <f>IF(B142=0,0,IF(MOD(B142,3)=1,"A",IF(MOD(B142,3)=2,"B","C")))</f>
        <v>B</v>
      </c>
      <c r="H140" s="306"/>
      <c r="I140" s="634" t="str">
        <f>IF(I139=" "," ",IF(D139=0,"L",IF(D139&lt;&gt;D135,"W","L")))</f>
        <v>L</v>
      </c>
      <c r="J140" s="639" t="str">
        <f>IF(J139=" "," ",IF(E139=0,"L",IF(E139&lt;&gt;F135,"W","L")))</f>
        <v>W</v>
      </c>
      <c r="K140" s="647" t="str">
        <f>IF(K139=" "," ",IF(F139=0,"L",IF(F139&lt;&gt;E135,"W","L")))</f>
        <v>W</v>
      </c>
      <c r="L140" s="635" t="str">
        <f>IF(L139=" "," ",IF(G139=0,"L",IF(G139&lt;&gt;G135,"W","L")))</f>
        <v>W</v>
      </c>
      <c r="M140" s="651">
        <f>IF(I140=" ",M139,IF(I140="W",1,M139+1))</f>
        <v>2</v>
      </c>
      <c r="N140" s="363">
        <f>IF(OR(J139=" ",M140&gt;$M$8),0,IF(M140=1,2,IF(M140=2,6,IF(M140=3,18,IF(M140=4,54,162)))))</f>
        <v>6</v>
      </c>
      <c r="O140" s="363">
        <f>IF(J140="W",(N140/2)*3,0)</f>
        <v>9</v>
      </c>
      <c r="P140" s="653">
        <f t="shared" si="9"/>
        <v>60</v>
      </c>
      <c r="R140" s="634" t="str">
        <f>IF(R139=" "," ",IF(D140=0,"L",IF(D140&lt;&gt;D136,"W","L")))</f>
        <v>L</v>
      </c>
      <c r="S140" s="639" t="str">
        <f>IF(S139=" "," ",IF(E140=0,"L",IF(E140&lt;&gt;F136,"W","L")))</f>
        <v>W</v>
      </c>
      <c r="T140" s="647" t="str">
        <f>IF(T139=" "," ",IF(F140=0,"L",IF(F140&lt;&gt;E136,"W","L")))</f>
        <v>W</v>
      </c>
      <c r="U140" s="635" t="str">
        <f>IF(U139=" "," ",IF(P140=0,"L",IF(G140&lt;&gt;G136,"W","L")))</f>
        <v>L</v>
      </c>
      <c r="V140" s="651">
        <f>IF(R140=" ",V139,IF(R140="W",1,V139+1))</f>
        <v>2</v>
      </c>
      <c r="W140" s="363">
        <f t="shared" si="8"/>
        <v>6</v>
      </c>
      <c r="X140" s="363">
        <f>IF(S140="W",(W140/2)*3,0)</f>
        <v>9</v>
      </c>
      <c r="Y140" s="653">
        <f t="shared" si="7"/>
        <v>-30</v>
      </c>
    </row>
    <row r="141" spans="1:25">
      <c r="A141" s="327">
        <f t="shared" ref="A141:A204" si="10">A140+1</f>
        <v>131</v>
      </c>
      <c r="B141" s="328">
        <f>Data!B141</f>
        <v>6</v>
      </c>
      <c r="D141" s="644"/>
      <c r="E141" s="644"/>
      <c r="F141" s="644"/>
      <c r="G141" s="644"/>
      <c r="H141" s="306"/>
      <c r="M141" s="650">
        <f>IF(J140=" ",M140,IF(J140="W",1,M140+1))</f>
        <v>1</v>
      </c>
      <c r="N141" s="364">
        <f>IF(OR(K139=" ",M141&gt;$M$8),0,IF(M141=1,2,IF(M141=2,6,IF(M141=3,18,IF(M141=4,54,162)))))</f>
        <v>2</v>
      </c>
      <c r="O141" s="364">
        <f>IF(K140="W",(N141/2)*3,0)</f>
        <v>3</v>
      </c>
      <c r="P141" s="653">
        <f t="shared" si="9"/>
        <v>61</v>
      </c>
      <c r="V141" s="650">
        <f>IF(S140=" ",V140,IF(S140="W",1,V140+1))</f>
        <v>1</v>
      </c>
      <c r="W141" s="364">
        <f t="shared" si="8"/>
        <v>2</v>
      </c>
      <c r="X141" s="364">
        <f>IF(T140="W",(W141/2)*3,0)</f>
        <v>3</v>
      </c>
      <c r="Y141" s="653">
        <f t="shared" si="7"/>
        <v>-29</v>
      </c>
    </row>
    <row r="142" spans="1:25">
      <c r="A142" s="327">
        <f t="shared" si="10"/>
        <v>132</v>
      </c>
      <c r="B142" s="328">
        <f>Data!B142</f>
        <v>5</v>
      </c>
      <c r="D142" s="644"/>
      <c r="E142" s="644"/>
      <c r="F142" s="644"/>
      <c r="G142" s="644"/>
      <c r="H142" s="306"/>
      <c r="M142" s="652">
        <f>IF(K140=" ",M141,IF(K140="W",1,M141+1))</f>
        <v>1</v>
      </c>
      <c r="N142" s="368">
        <f>IF(OR(L139=" ",M142&gt;$M$8),0,IF(M142=1,2,IF(M142=2,6,IF(M142=3,18,IF(M142=4,54,162)))))</f>
        <v>2</v>
      </c>
      <c r="O142" s="368">
        <f>IF(L140="W",(N142/2)*3,0)</f>
        <v>3</v>
      </c>
      <c r="P142" s="653">
        <f t="shared" si="9"/>
        <v>62</v>
      </c>
      <c r="V142" s="652">
        <f>IF(T140=" ",V141,IF(T140="W",1,V141+1))</f>
        <v>1</v>
      </c>
      <c r="W142" s="368">
        <f t="shared" si="8"/>
        <v>2</v>
      </c>
      <c r="X142" s="368">
        <f>IF(U140="W",(W142/2)*3,0)</f>
        <v>0</v>
      </c>
      <c r="Y142" s="653">
        <f t="shared" si="7"/>
        <v>-31</v>
      </c>
    </row>
    <row r="143" spans="1:25">
      <c r="A143" s="327">
        <f t="shared" si="10"/>
        <v>133</v>
      </c>
      <c r="B143" s="328">
        <f>Data!B143</f>
        <v>0</v>
      </c>
      <c r="D143" s="637">
        <f>IF(AND(B143&gt;0,B143&lt;=12),1,IF(AND(B143&gt;12,B143&lt;=24),2,IF(AND(B143&gt;24,B143&lt;=36),3,0)))</f>
        <v>0</v>
      </c>
      <c r="E143" s="645">
        <f>IF(AND(B144&gt;0,B144&lt;=12),1,IF(AND(B144&gt;12,B144&lt;=24),2,IF(AND(B144&gt;24,B144&lt;=36),3,0)))</f>
        <v>1</v>
      </c>
      <c r="F143" s="636">
        <f>IF(AND(B145&gt;0,B145&lt;=12),1,IF(AND(B145&gt;12,B145&lt;=24),2,IF(AND(B145&gt;24,B145&lt;=36),3,0)))</f>
        <v>1</v>
      </c>
      <c r="G143" s="646">
        <f>IF(AND(B146&gt;0,B146&lt;=12),1,IF(AND(B146&gt;12,B146&lt;=24),2,IF(AND(B146&gt;24,B146&lt;=36),3,0)))</f>
        <v>3</v>
      </c>
      <c r="H143" s="306"/>
      <c r="I143" s="639" t="str">
        <f>IF(E139=0," ",IF(E139=1,"2&amp;3",IF(E139=2,"1&amp;3","1&amp;2")))</f>
        <v>2&amp;3</v>
      </c>
      <c r="J143" s="635" t="str">
        <f>IF(G139=0," ",IF(G139=1,"2&amp;3",IF(G139=2,"1&amp;3","1&amp;2")))</f>
        <v>2&amp;3</v>
      </c>
      <c r="K143" s="634" t="str">
        <f>IF(D139=0," ",IF(D139=1,"2&amp;3",IF(D139=2,"1&amp;3","1&amp;2")))</f>
        <v xml:space="preserve"> </v>
      </c>
      <c r="L143" s="647" t="str">
        <f>IF(F139=0," ",IF(F139=1,"2&amp;3",IF(F139=2,"1&amp;3","1&amp;2")))</f>
        <v>2&amp;3</v>
      </c>
      <c r="M143" s="651">
        <f>IF(L140=" ",M142,IF(L140="W",1,M142+1))</f>
        <v>1</v>
      </c>
      <c r="N143" s="363">
        <f>IF(OR(I143=" ",M143&gt;$M$8),0,IF(M143=1,2,IF(M143=2,6,IF(M143=3,18,IF(M143=4,54,162)))))</f>
        <v>2</v>
      </c>
      <c r="O143" s="363">
        <f>IF(I144="W",(N143/2)*3,0)</f>
        <v>0</v>
      </c>
      <c r="P143" s="653">
        <f t="shared" si="9"/>
        <v>60</v>
      </c>
      <c r="R143" s="639" t="str">
        <f>IF(E140=0," ",IF(E140="A","B&amp;C",IF(E140="B","A&amp;C","A&amp;B")))</f>
        <v>B&amp;C</v>
      </c>
      <c r="S143" s="635" t="str">
        <f>IF(G140=0," ",IF(G140="A","B&amp;C",IF(G140="B","A&amp;C","A&amp;B")))</f>
        <v>A&amp;C</v>
      </c>
      <c r="T143" s="634" t="str">
        <f>IF(D140=0," ",IF(D140="A","B&amp;C",IF(D140="B","A&amp;C","A&amp;B")))</f>
        <v xml:space="preserve"> </v>
      </c>
      <c r="U143" s="647" t="str">
        <f>IF(F140=0," ",IF(F140="A","B&amp;C",IF(F140="B","A&amp;C","A&amp;B")))</f>
        <v>A&amp;B</v>
      </c>
      <c r="V143" s="651">
        <f>IF(U140=" ",V142,IF(U140="W",1,V142+1))</f>
        <v>2</v>
      </c>
      <c r="W143" s="363">
        <f t="shared" si="8"/>
        <v>6</v>
      </c>
      <c r="X143" s="363">
        <f>IF(R144="W",(W143/2)*3,0)</f>
        <v>0</v>
      </c>
      <c r="Y143" s="653">
        <f t="shared" ref="Y143:Y206" si="11">Y142-W143+X143</f>
        <v>-37</v>
      </c>
    </row>
    <row r="144" spans="1:25">
      <c r="A144" s="327">
        <f t="shared" si="10"/>
        <v>134</v>
      </c>
      <c r="B144" s="328">
        <f>Data!B144</f>
        <v>6</v>
      </c>
      <c r="D144" s="637">
        <f>IF(B143=0,0,IF(MOD(B143,3)=1,"A",IF(MOD(B143,3)=2,"B","C")))</f>
        <v>0</v>
      </c>
      <c r="E144" s="645" t="str">
        <f>IF(B144=0,0,IF(MOD(B144,3)=1,"A",IF(MOD(B144,3)=2,"B","C")))</f>
        <v>C</v>
      </c>
      <c r="F144" s="636" t="str">
        <f>IF(B145=0,0,IF(MOD(B145,3)=1,"A",IF(MOD(B145,3)=2,"B","C")))</f>
        <v>A</v>
      </c>
      <c r="G144" s="646" t="str">
        <f>IF(B146=0,0,IF(MOD(B146,3)=1,"A",IF(MOD(B146,3)=2,"B","C")))</f>
        <v>B</v>
      </c>
      <c r="H144" s="306"/>
      <c r="I144" s="639" t="str">
        <f>IF(I143=" "," ",IF(D143=0,"L",IF(D143&lt;&gt;E139,"W","L")))</f>
        <v>L</v>
      </c>
      <c r="J144" s="635" t="str">
        <f>IF(J143=" "," ",IF(E143=0,"L",IF(E143&lt;&gt;G139,"W","L")))</f>
        <v>L</v>
      </c>
      <c r="K144" s="634" t="str">
        <f>IF(K143=" "," ",IF(F143=0,"L",IF(F143&lt;&gt;D139,"W","L")))</f>
        <v xml:space="preserve"> </v>
      </c>
      <c r="L144" s="647" t="str">
        <f>IF(L143=" "," ",IF(G143=0,"L",IF(G143&lt;&gt;F139,"W","L")))</f>
        <v>W</v>
      </c>
      <c r="M144" s="652">
        <f>IF(I144=" ",M143,IF(I144="W",1,M143+1))</f>
        <v>2</v>
      </c>
      <c r="N144" s="368">
        <f>IF(OR(J143=" ",M144&gt;$M$8),0,IF(M144=1,2,IF(M144=2,6,IF(M144=3,18,IF(M144=4,54,162)))))</f>
        <v>6</v>
      </c>
      <c r="O144" s="368">
        <f>IF(J144="W",(N144/2)*3,0)</f>
        <v>0</v>
      </c>
      <c r="P144" s="653">
        <f t="shared" si="9"/>
        <v>54</v>
      </c>
      <c r="R144" s="639" t="str">
        <f>IF(R143=" "," ",IF(D144=0,"L",IF(D144&lt;&gt;E140,"W","L")))</f>
        <v>L</v>
      </c>
      <c r="S144" s="635" t="str">
        <f>IF(S143=" "," ",IF(E144=0,"L",IF(E144&lt;&gt;G140,"W","L")))</f>
        <v>W</v>
      </c>
      <c r="T144" s="634" t="str">
        <f>IF(T143=" "," ",IF(F144=0,"L",IF(F144&lt;&gt;D140,"W","L")))</f>
        <v xml:space="preserve"> </v>
      </c>
      <c r="U144" s="647" t="str">
        <f>IF(U143=" "," ",IF(G144=0,"L",IF(G144&lt;&gt;F140,"W","L")))</f>
        <v>W</v>
      </c>
      <c r="V144" s="652">
        <f>IF(R144=" ",V143,IF(R144="W",1,V143+1))</f>
        <v>3</v>
      </c>
      <c r="W144" s="368">
        <f t="shared" si="8"/>
        <v>18</v>
      </c>
      <c r="X144" s="368">
        <f>IF(S144="W",(W144/2)*3,0)</f>
        <v>27</v>
      </c>
      <c r="Y144" s="653">
        <f t="shared" si="11"/>
        <v>-28</v>
      </c>
    </row>
    <row r="145" spans="1:25">
      <c r="A145" s="327">
        <f t="shared" si="10"/>
        <v>135</v>
      </c>
      <c r="B145" s="328">
        <f>Data!B145</f>
        <v>10</v>
      </c>
      <c r="D145" s="644"/>
      <c r="E145" s="644"/>
      <c r="F145" s="644"/>
      <c r="G145" s="644"/>
      <c r="H145" s="306"/>
      <c r="M145" s="649">
        <f>IF(J144=" ",M144,IF(J144="W",1,M144+1))</f>
        <v>3</v>
      </c>
      <c r="N145" s="648">
        <f>IF(OR(K143=" ",M145&gt;$M$8),0,IF(M145=1,2,IF(M145=2,6,IF(M145=3,18,IF(M145=4,54,162)))))</f>
        <v>0</v>
      </c>
      <c r="O145" s="648">
        <f>IF(K144="W",(N145/2)*3,0)</f>
        <v>0</v>
      </c>
      <c r="P145" s="653">
        <f t="shared" si="9"/>
        <v>54</v>
      </c>
      <c r="V145" s="649">
        <f>IF(S144=" ",V144,IF(S144="W",1,V144+1))</f>
        <v>1</v>
      </c>
      <c r="W145" s="648">
        <f t="shared" ref="W145:W208" si="12">IF(OR(S144=" ",V145&gt;$V$8),0,IF(V145=1,2,IF(V145=2,6,IF(V145=3,18,IF(V145=4,54,162)))))</f>
        <v>2</v>
      </c>
      <c r="X145" s="648">
        <f>IF(T144="W",(W145/2)*3,0)</f>
        <v>0</v>
      </c>
      <c r="Y145" s="653">
        <f t="shared" si="11"/>
        <v>-30</v>
      </c>
    </row>
    <row r="146" spans="1:25">
      <c r="A146" s="327">
        <f t="shared" si="10"/>
        <v>136</v>
      </c>
      <c r="B146" s="328">
        <f>Data!B146</f>
        <v>32</v>
      </c>
      <c r="D146" s="644"/>
      <c r="E146" s="644"/>
      <c r="F146" s="644"/>
      <c r="G146" s="644"/>
      <c r="H146" s="306"/>
      <c r="M146" s="650">
        <f>IF(K144=" ",M145,IF(K144="W",1,M145+1))</f>
        <v>3</v>
      </c>
      <c r="N146" s="364">
        <f>IF(OR(L143=" ",M146&gt;$M$8),0,IF(M146=1,2,IF(M146=2,6,IF(M146=3,18,IF(M146=4,54,162)))))</f>
        <v>18</v>
      </c>
      <c r="O146" s="364">
        <f>IF(L144="W",(N146/2)*3,0)</f>
        <v>27</v>
      </c>
      <c r="P146" s="653">
        <f t="shared" si="9"/>
        <v>63</v>
      </c>
      <c r="V146" s="650">
        <f>IF(T144=" ",V145,IF(T144="W",1,V145+1))</f>
        <v>1</v>
      </c>
      <c r="W146" s="364">
        <f t="shared" si="12"/>
        <v>2</v>
      </c>
      <c r="X146" s="364">
        <f>IF(U144="W",(W146/2)*3,0)</f>
        <v>3</v>
      </c>
      <c r="Y146" s="653">
        <f t="shared" si="11"/>
        <v>-29</v>
      </c>
    </row>
    <row r="147" spans="1:25">
      <c r="A147" s="327">
        <f t="shared" si="10"/>
        <v>137</v>
      </c>
      <c r="B147" s="328">
        <f>Data!B147</f>
        <v>23</v>
      </c>
      <c r="D147" s="645">
        <f>IF(AND(B147&gt;0,B147&lt;=12),1,IF(AND(B147&gt;12,B147&lt;=24),2,IF(AND(B147&gt;24,B147&lt;=36),3,0)))</f>
        <v>2</v>
      </c>
      <c r="E147" s="637">
        <f>IF(AND(B148&gt;0,B148&lt;=12),1,IF(AND(B148&gt;12,B148&lt;=24),2,IF(AND(B148&gt;24,B148&lt;=36),3,0)))</f>
        <v>1</v>
      </c>
      <c r="F147" s="646">
        <f>IF(AND(B149&gt;0,B149&lt;=12),1,IF(AND(B149&gt;12,B149&lt;=24),2,IF(AND(B149&gt;24,B149&lt;=36),3,0)))</f>
        <v>3</v>
      </c>
      <c r="G147" s="636">
        <f>IF(AND(B150&gt;0,B150&lt;=12),1,IF(AND(B150&gt;12,B150&lt;=24),2,IF(AND(B150&gt;24,B150&lt;=36),3,0)))</f>
        <v>0</v>
      </c>
      <c r="H147" s="306"/>
      <c r="I147" s="635" t="str">
        <f>IF(E143=0," ",IF(E143=1,"2&amp;3",IF(E143=2,"1&amp;3","1&amp;2")))</f>
        <v>2&amp;3</v>
      </c>
      <c r="J147" s="639" t="str">
        <f>IF(D143=0," ",IF(D143=1,"2&amp;3",IF(D143=2,"1&amp;3","1&amp;2")))</f>
        <v xml:space="preserve"> </v>
      </c>
      <c r="K147" s="647" t="str">
        <f>IF(G143=0," ",IF(G143=1,"2&amp;3",IF(G143=2,"1&amp;3","1&amp;2")))</f>
        <v>1&amp;2</v>
      </c>
      <c r="L147" s="634" t="str">
        <f>IF(F143=0," ",IF(F143=1,"2&amp;3",IF(F143=2,"1&amp;3","1&amp;2")))</f>
        <v>2&amp;3</v>
      </c>
      <c r="M147" s="652">
        <f>IF(L144=" ",M146,IF(L144="W",1,M146+1))</f>
        <v>1</v>
      </c>
      <c r="N147" s="368">
        <f>IF(OR(I147=" ",M147&gt;$M$8),0,IF(M147=1,2,IF(M147=2,6,IF(M147=3,18,IF(M147=4,54,162)))))</f>
        <v>2</v>
      </c>
      <c r="O147" s="368">
        <f>IF(I148="W",(N147/2)*3,0)</f>
        <v>3</v>
      </c>
      <c r="P147" s="653">
        <f t="shared" si="9"/>
        <v>64</v>
      </c>
      <c r="R147" s="635" t="str">
        <f>IF(E144=0," ",IF(E144="A","B&amp;C",IF(E144="B","A&amp;C","A&amp;B")))</f>
        <v>A&amp;B</v>
      </c>
      <c r="S147" s="639" t="str">
        <f>IF(D144=0," ",IF(D144="A","B&amp;C",IF(D144="B","A&amp;C","A&amp;B")))</f>
        <v xml:space="preserve"> </v>
      </c>
      <c r="T147" s="647" t="str">
        <f>IF(G144=0," ",IF(G144="A","B&amp;C",IF(G144="B","A&amp;C","A&amp;B")))</f>
        <v>A&amp;C</v>
      </c>
      <c r="U147" s="634" t="str">
        <f>IF(F144=0," ",IF(F144="A","B&amp;C",IF(F144="B","A&amp;C","A&amp;B")))</f>
        <v>B&amp;C</v>
      </c>
      <c r="V147" s="652">
        <f>IF(U144=" ",V146,IF(U144="W",1,V146+1))</f>
        <v>1</v>
      </c>
      <c r="W147" s="368">
        <f t="shared" si="12"/>
        <v>2</v>
      </c>
      <c r="X147" s="368">
        <f>IF(R148="W",(W147/2)*3,0)</f>
        <v>3</v>
      </c>
      <c r="Y147" s="653">
        <f t="shared" si="11"/>
        <v>-28</v>
      </c>
    </row>
    <row r="148" spans="1:25">
      <c r="A148" s="327">
        <f t="shared" si="10"/>
        <v>138</v>
      </c>
      <c r="B148" s="328">
        <f>Data!B148</f>
        <v>3</v>
      </c>
      <c r="D148" s="645" t="str">
        <f>IF(B147=0,0,IF(MOD(B147,3)=1,"A",IF(MOD(B147,3)=2,"B","C")))</f>
        <v>B</v>
      </c>
      <c r="E148" s="637" t="str">
        <f>IF(B148=0,0,IF(MOD(B148,3)=1,"A",IF(MOD(B148,3)=2,"B","C")))</f>
        <v>C</v>
      </c>
      <c r="F148" s="646" t="str">
        <f>IF(B149=0,0,IF(MOD(B149,3)=1,"A",IF(MOD(B149,3)=2,"B","C")))</f>
        <v>C</v>
      </c>
      <c r="G148" s="636">
        <f>IF(B150=0,0,IF(MOD(B150,3)=1,"A",IF(MOD(B150,3)=2,"B","C")))</f>
        <v>0</v>
      </c>
      <c r="H148" s="306"/>
      <c r="I148" s="635" t="str">
        <f>IF(I147=" "," ",IF(D147=0,"L",IF(D147&lt;&gt;E143,"W","L")))</f>
        <v>W</v>
      </c>
      <c r="J148" s="639" t="str">
        <f>IF(J147=" "," ",IF(E147=0,"L",IF(E147&lt;&gt;D143,"W","L")))</f>
        <v xml:space="preserve"> </v>
      </c>
      <c r="K148" s="647" t="str">
        <f>IF(K147=" "," ",IF(F147=0,"L",IF(F147&lt;&gt;G143,"W","L")))</f>
        <v>L</v>
      </c>
      <c r="L148" s="634" t="str">
        <f>IF(L147=" "," ",IF(G147=0,"L",IF(G147&lt;&gt;F143,"W","L")))</f>
        <v>L</v>
      </c>
      <c r="M148" s="651">
        <f>IF(I148=" ",M147,IF(I148="W",1,M147+1))</f>
        <v>1</v>
      </c>
      <c r="N148" s="363">
        <f>IF(OR(J147=" ",M148&gt;$M$8),0,IF(M148=1,2,IF(M148=2,6,IF(M148=3,18,IF(M148=4,54,162)))))</f>
        <v>0</v>
      </c>
      <c r="O148" s="363">
        <f>IF(J148="W",(N148/2)*3,0)</f>
        <v>0</v>
      </c>
      <c r="P148" s="653">
        <f t="shared" si="9"/>
        <v>64</v>
      </c>
      <c r="R148" s="635" t="str">
        <f>IF(R147=" "," ",IF(D148=0,"L",IF(D148&lt;&gt;E144,"W","L")))</f>
        <v>W</v>
      </c>
      <c r="S148" s="639" t="str">
        <f>IF(S147=" "," ",IF(E148=0,"L",IF(E148&lt;&gt;D144,"W","L")))</f>
        <v xml:space="preserve"> </v>
      </c>
      <c r="T148" s="647" t="str">
        <f>IF(T147=" "," ",IF(F148=0,"L",IF(F148&lt;&gt;G144,"W","L")))</f>
        <v>W</v>
      </c>
      <c r="U148" s="634" t="str">
        <f>IF(U147=" "," ",IF(G148=0,"L",IF(G148&lt;&gt;F144,"W","L")))</f>
        <v>L</v>
      </c>
      <c r="V148" s="651">
        <f>IF(R148=" ",V147,IF(R148="W",1,V147+1))</f>
        <v>1</v>
      </c>
      <c r="W148" s="363">
        <f t="shared" si="12"/>
        <v>0</v>
      </c>
      <c r="X148" s="363">
        <f>IF(S148="W",(W148/2)*3,0)</f>
        <v>0</v>
      </c>
      <c r="Y148" s="653">
        <f t="shared" si="11"/>
        <v>-28</v>
      </c>
    </row>
    <row r="149" spans="1:25">
      <c r="A149" s="327">
        <f t="shared" si="10"/>
        <v>139</v>
      </c>
      <c r="B149" s="328">
        <f>Data!B149</f>
        <v>27</v>
      </c>
      <c r="D149" s="644"/>
      <c r="E149" s="644"/>
      <c r="F149" s="644"/>
      <c r="G149" s="644"/>
      <c r="H149" s="306"/>
      <c r="M149" s="650">
        <f>IF(J148=" ",M148,IF(J148="W",1,M148+1))</f>
        <v>1</v>
      </c>
      <c r="N149" s="364">
        <f>IF(OR(K147=" ",M149&gt;$M$8),0,IF(M149=1,2,IF(M149=2,6,IF(M149=3,18,IF(M149=4,54,162)))))</f>
        <v>2</v>
      </c>
      <c r="O149" s="364">
        <f>IF(K148="W",(N149/2)*3,0)</f>
        <v>0</v>
      </c>
      <c r="P149" s="653">
        <f t="shared" si="9"/>
        <v>62</v>
      </c>
      <c r="V149" s="650">
        <f>IF(S148=" ",V148,IF(S148="W",1,V148+1))</f>
        <v>1</v>
      </c>
      <c r="W149" s="364">
        <f t="shared" si="12"/>
        <v>0</v>
      </c>
      <c r="X149" s="364">
        <f>IF(T148="W",(W149/2)*3,0)</f>
        <v>0</v>
      </c>
      <c r="Y149" s="653">
        <f t="shared" si="11"/>
        <v>-28</v>
      </c>
    </row>
    <row r="150" spans="1:25">
      <c r="A150" s="327">
        <f t="shared" si="10"/>
        <v>140</v>
      </c>
      <c r="B150" s="328">
        <f>Data!B150</f>
        <v>0</v>
      </c>
      <c r="D150" s="644"/>
      <c r="E150" s="644"/>
      <c r="F150" s="644"/>
      <c r="G150" s="644"/>
      <c r="H150" s="306"/>
      <c r="M150" s="649">
        <f>IF(K148=" ",M149,IF(K148="W",1,M149+1))</f>
        <v>2</v>
      </c>
      <c r="N150" s="648">
        <f>IF(OR(L147=" ",M150&gt;$M$8),0,IF(M150=1,2,IF(M150=2,6,IF(M150=3,18,IF(M150=4,54,162)))))</f>
        <v>6</v>
      </c>
      <c r="O150" s="648">
        <f>IF(L148="W",(N150/2)*3,0)</f>
        <v>0</v>
      </c>
      <c r="P150" s="653">
        <f t="shared" si="9"/>
        <v>56</v>
      </c>
      <c r="V150" s="649">
        <f>IF(T148=" ",V149,IF(T148="W",1,V149+1))</f>
        <v>1</v>
      </c>
      <c r="W150" s="648">
        <f t="shared" si="12"/>
        <v>2</v>
      </c>
      <c r="X150" s="648">
        <f>IF(U148="W",(W150/2)*3,0)</f>
        <v>0</v>
      </c>
      <c r="Y150" s="653">
        <f t="shared" si="11"/>
        <v>-30</v>
      </c>
    </row>
    <row r="151" spans="1:25">
      <c r="A151" s="327">
        <f t="shared" si="10"/>
        <v>141</v>
      </c>
      <c r="B151" s="328">
        <f>Data!B151</f>
        <v>7</v>
      </c>
      <c r="D151" s="645">
        <f>IF(AND(B151&gt;0,B151&lt;=12),1,IF(AND(B151&gt;12,B151&lt;=24),2,IF(AND(B151&gt;24,B151&lt;=36),3,0)))</f>
        <v>1</v>
      </c>
      <c r="E151" s="646">
        <f>IF(AND(B152&gt;0,B152&lt;=12),1,IF(AND(B152&gt;12,B152&lt;=24),2,IF(AND(B152&gt;24,B152&lt;=36),3,0)))</f>
        <v>3</v>
      </c>
      <c r="F151" s="637">
        <f>IF(AND(B153&gt;0,B153&lt;=12),1,IF(AND(B153&gt;12,B153&lt;=24),2,IF(AND(B153&gt;24,B153&lt;=36),3,0)))</f>
        <v>1</v>
      </c>
      <c r="G151" s="636">
        <f>IF(AND(B154&gt;0,B154&lt;=12),1,IF(AND(B154&gt;12,B154&lt;=24),2,IF(AND(B154&gt;24,B154&lt;=36),3,0)))</f>
        <v>1</v>
      </c>
      <c r="H151" s="306"/>
      <c r="I151" s="635" t="str">
        <f>IF(D147=0," ",IF(D147=1,"2&amp;3",IF(D147=2,"1&amp;3","1&amp;2")))</f>
        <v>1&amp;3</v>
      </c>
      <c r="J151" s="647" t="str">
        <f>IF(F147=0," ",IF(F147=1,"2&amp;3",IF(F147=2,"1&amp;3","1&amp;2")))</f>
        <v>1&amp;2</v>
      </c>
      <c r="K151" s="639" t="str">
        <f>IF(E147=0," ",IF(E147=1,"2&amp;3",IF(E147=2,"1&amp;3","1&amp;2")))</f>
        <v>2&amp;3</v>
      </c>
      <c r="L151" s="634" t="str">
        <f>IF(G147=0," ",IF(G147=1,"2&amp;3",IF(G147=2,"1&amp;3","1&amp;2")))</f>
        <v xml:space="preserve"> </v>
      </c>
      <c r="M151" s="652">
        <f>IF(L148=" ",M150,IF(L148="W",1,M150+1))</f>
        <v>3</v>
      </c>
      <c r="N151" s="368">
        <f>IF(OR(I151=" ",M151&gt;$M$8),0,IF(M151=1,2,IF(M151=2,6,IF(M151=3,18,IF(M151=4,54,162)))))</f>
        <v>18</v>
      </c>
      <c r="O151" s="368">
        <f>IF(I152="W",(N151/2)*3,0)</f>
        <v>27</v>
      </c>
      <c r="P151" s="653">
        <f t="shared" si="9"/>
        <v>65</v>
      </c>
      <c r="R151" s="635" t="str">
        <f>IF(D148=0," ",IF(D148="A","B&amp;C",IF(D148="B","A&amp;C","A&amp;B")))</f>
        <v>A&amp;C</v>
      </c>
      <c r="S151" s="647" t="str">
        <f>IF(F148=0," ",IF(F148="A","B&amp;C",IF(F148="B","A&amp;C","A&amp;B")))</f>
        <v>A&amp;B</v>
      </c>
      <c r="T151" s="639" t="str">
        <f>IF(E148=0," ",IF(E148="A","B&amp;C",IF(E148="B","A&amp;C","A&amp;B")))</f>
        <v>A&amp;B</v>
      </c>
      <c r="U151" s="634" t="str">
        <f>IF(G148=0," ",IF(G148="A","B&amp;C",IF(G148="B","A&amp;C","A&amp;B")))</f>
        <v xml:space="preserve"> </v>
      </c>
      <c r="V151" s="652">
        <f>IF(U148=" ",V150,IF(U148="W",1,V150+1))</f>
        <v>2</v>
      </c>
      <c r="W151" s="368">
        <f t="shared" si="12"/>
        <v>6</v>
      </c>
      <c r="X151" s="368">
        <f>IF(R152="W",(W151/2)*3,0)</f>
        <v>9</v>
      </c>
      <c r="Y151" s="653">
        <f t="shared" si="11"/>
        <v>-27</v>
      </c>
    </row>
    <row r="152" spans="1:25">
      <c r="A152" s="327">
        <f t="shared" si="10"/>
        <v>142</v>
      </c>
      <c r="B152" s="328">
        <f>Data!B152</f>
        <v>34</v>
      </c>
      <c r="D152" s="645" t="str">
        <f>IF(B151=0,0,IF(MOD(B151,3)=1,"A",IF(MOD(B151,3)=2,"B","C")))</f>
        <v>A</v>
      </c>
      <c r="E152" s="646" t="str">
        <f>IF(B152=0,0,IF(MOD(B152,3)=1,"A",IF(MOD(B152,3)=2,"B","C")))</f>
        <v>A</v>
      </c>
      <c r="F152" s="637" t="str">
        <f>IF(B153=0,0,IF(MOD(B153,3)=1,"A",IF(MOD(B153,3)=2,"B","C")))</f>
        <v>A</v>
      </c>
      <c r="G152" s="636" t="str">
        <f>IF(B154=0,0,IF(MOD(B154,3)=1,"A",IF(MOD(B154,3)=2,"B","C")))</f>
        <v>B</v>
      </c>
      <c r="H152" s="306"/>
      <c r="I152" s="635" t="str">
        <f>IF(I151=" "," ",IF(D151=0,"L",IF(D151&lt;&gt;D147,"W","L")))</f>
        <v>W</v>
      </c>
      <c r="J152" s="647" t="str">
        <f>IF(J151=" "," ",IF(E151=0,"L",IF(E151&lt;&gt;F147,"W","L")))</f>
        <v>L</v>
      </c>
      <c r="K152" s="639" t="str">
        <f>IF(K151=" "," ",IF(F151=0,"L",IF(F151&lt;&gt;E147,"W","L")))</f>
        <v>L</v>
      </c>
      <c r="L152" s="634" t="str">
        <f>IF(L151=" "," ",IF(G151=0,"L",IF(G151&lt;&gt;G147,"W","L")))</f>
        <v xml:space="preserve"> </v>
      </c>
      <c r="M152" s="650">
        <f>IF(I152=" ",M151,IF(I152="W",1,M151+1))</f>
        <v>1</v>
      </c>
      <c r="N152" s="364">
        <f>IF(OR(J151=" ",M152&gt;$M$8),0,IF(M152=1,2,IF(M152=2,6,IF(M152=3,18,IF(M152=4,54,162)))))</f>
        <v>2</v>
      </c>
      <c r="O152" s="364">
        <f>IF(J152="W",(N152/2)*3,0)</f>
        <v>0</v>
      </c>
      <c r="P152" s="653">
        <f t="shared" si="9"/>
        <v>63</v>
      </c>
      <c r="R152" s="635" t="str">
        <f>IF(R151=" "," ",IF(M152=0,"L",IF(D152&lt;&gt;D148,"W","L")))</f>
        <v>W</v>
      </c>
      <c r="S152" s="647" t="str">
        <f>IF(S151=" "," ",IF(E152=0,"L",IF(E152&lt;&gt;F148,"W","L")))</f>
        <v>W</v>
      </c>
      <c r="T152" s="639" t="str">
        <f>IF(T151=" "," ",IF(F152=0,"L",IF(F152&lt;&gt;E148,"W","L")))</f>
        <v>W</v>
      </c>
      <c r="U152" s="634" t="str">
        <f>IF(U151=" "," ",IF(P152=0,"L",IF(G152&lt;&gt;G148,"W","L")))</f>
        <v xml:space="preserve"> </v>
      </c>
      <c r="V152" s="650">
        <f>IF(R152=" ",V151,IF(R152="W",1,V151+1))</f>
        <v>1</v>
      </c>
      <c r="W152" s="364">
        <f t="shared" si="12"/>
        <v>2</v>
      </c>
      <c r="X152" s="364">
        <f>IF(S152="W",(W152/2)*3,0)</f>
        <v>3</v>
      </c>
      <c r="Y152" s="653">
        <f t="shared" si="11"/>
        <v>-26</v>
      </c>
    </row>
    <row r="153" spans="1:25">
      <c r="A153" s="327">
        <f t="shared" si="10"/>
        <v>143</v>
      </c>
      <c r="B153" s="328">
        <f>Data!B153</f>
        <v>1</v>
      </c>
      <c r="D153" s="644"/>
      <c r="E153" s="644"/>
      <c r="F153" s="644"/>
      <c r="G153" s="644"/>
      <c r="H153" s="306"/>
      <c r="M153" s="651">
        <f>IF(J152=" ",M152,IF(J152="W",1,M152+1))</f>
        <v>2</v>
      </c>
      <c r="N153" s="363">
        <f>IF(OR(K151=" ",M153&gt;$M$8),0,IF(M153=1,2,IF(M153=2,6,IF(M153=3,18,IF(M153=4,54,162)))))</f>
        <v>6</v>
      </c>
      <c r="O153" s="363">
        <f>IF(K152="W",(N153/2)*3,0)</f>
        <v>0</v>
      </c>
      <c r="P153" s="653">
        <f t="shared" si="9"/>
        <v>57</v>
      </c>
      <c r="V153" s="651">
        <f>IF(S152=" ",V152,IF(S152="W",1,V152+1))</f>
        <v>1</v>
      </c>
      <c r="W153" s="363">
        <f t="shared" si="12"/>
        <v>2</v>
      </c>
      <c r="X153" s="363">
        <f>IF(T152="W",(W153/2)*3,0)</f>
        <v>3</v>
      </c>
      <c r="Y153" s="653">
        <f t="shared" si="11"/>
        <v>-25</v>
      </c>
    </row>
    <row r="154" spans="1:25">
      <c r="A154" s="327">
        <f t="shared" si="10"/>
        <v>144</v>
      </c>
      <c r="B154" s="328">
        <f>Data!B154</f>
        <v>2</v>
      </c>
      <c r="D154" s="644"/>
      <c r="E154" s="644"/>
      <c r="F154" s="644"/>
      <c r="G154" s="644"/>
      <c r="H154" s="306"/>
      <c r="M154" s="649">
        <f>IF(K152=" ",M153,IF(K152="W",1,M153+1))</f>
        <v>3</v>
      </c>
      <c r="N154" s="648">
        <f>IF(OR(L151=" ",M154&gt;$M$8),0,IF(M154=1,2,IF(M154=2,6,IF(M154=3,18,IF(M154=4,54,162)))))</f>
        <v>0</v>
      </c>
      <c r="O154" s="648">
        <f>IF(L152="W",(N154/2)*3,0)</f>
        <v>0</v>
      </c>
      <c r="P154" s="653">
        <f t="shared" si="9"/>
        <v>57</v>
      </c>
      <c r="V154" s="649">
        <f>IF(T152=" ",V153,IF(T152="W",1,V153+1))</f>
        <v>1</v>
      </c>
      <c r="W154" s="648">
        <f t="shared" si="12"/>
        <v>2</v>
      </c>
      <c r="X154" s="648">
        <f>IF(U152="W",(W154/2)*3,0)</f>
        <v>0</v>
      </c>
      <c r="Y154" s="653">
        <f t="shared" si="11"/>
        <v>-27</v>
      </c>
    </row>
    <row r="155" spans="1:25">
      <c r="A155" s="327">
        <f t="shared" si="10"/>
        <v>145</v>
      </c>
      <c r="B155" s="328">
        <f>Data!B155</f>
        <v>11</v>
      </c>
      <c r="D155" s="646">
        <f>IF(AND(B155&gt;0,B155&lt;=12),1,IF(AND(B155&gt;12,B155&lt;=24),2,IF(AND(B155&gt;24,B155&lt;=36),3,0)))</f>
        <v>1</v>
      </c>
      <c r="E155" s="636">
        <f>IF(AND(B156&gt;0,B156&lt;=12),1,IF(AND(B156&gt;12,B156&lt;=24),2,IF(AND(B156&gt;24,B156&lt;=36),3,0)))</f>
        <v>3</v>
      </c>
      <c r="F155" s="645">
        <f>IF(AND(B157&gt;0,B157&lt;=12),1,IF(AND(B157&gt;12,B157&lt;=24),2,IF(AND(B157&gt;24,B157&lt;=36),3,0)))</f>
        <v>3</v>
      </c>
      <c r="G155" s="637">
        <f>IF(AND(B158&gt;0,B158&lt;=12),1,IF(AND(B158&gt;12,B158&lt;=24),2,IF(AND(B158&gt;24,B158&lt;=36),3,0)))</f>
        <v>3</v>
      </c>
      <c r="H155" s="306"/>
      <c r="I155" s="647" t="str">
        <f>IF(E151=0," ",IF(E151=1,"2&amp;3",IF(E151=2,"1&amp;3","1&amp;2")))</f>
        <v>1&amp;2</v>
      </c>
      <c r="J155" s="634" t="str">
        <f>IF(G151=0," ",IF(G151=1,"2&amp;3",IF(G151=2,"1&amp;3","1&amp;2")))</f>
        <v>2&amp;3</v>
      </c>
      <c r="K155" s="635" t="str">
        <f>IF(D151=0," ",IF(D151=1,"2&amp;3",IF(D151=2,"1&amp;3","1&amp;2")))</f>
        <v>2&amp;3</v>
      </c>
      <c r="L155" s="639" t="str">
        <f>IF(F151=0," ",IF(F151=1,"2&amp;3",IF(F151=2,"1&amp;3","1&amp;2")))</f>
        <v>2&amp;3</v>
      </c>
      <c r="M155" s="650">
        <f>IF(L152=" ",M154,IF(L152="W",1,M154+1))</f>
        <v>3</v>
      </c>
      <c r="N155" s="364">
        <f>IF(OR(I155=" ",M155&gt;$M$8),0,IF(M155=1,2,IF(M155=2,6,IF(M155=3,18,IF(M155=4,54,162)))))</f>
        <v>18</v>
      </c>
      <c r="O155" s="364">
        <f>IF(I156="W",(N155/2)*3,0)</f>
        <v>27</v>
      </c>
      <c r="P155" s="653">
        <f t="shared" si="9"/>
        <v>66</v>
      </c>
      <c r="R155" s="647" t="str">
        <f>IF(E152=0," ",IF(E152="A","B&amp;C",IF(E152="B","A&amp;C","A&amp;B")))</f>
        <v>B&amp;C</v>
      </c>
      <c r="S155" s="634" t="str">
        <f>IF(G152=0," ",IF(G152="A","B&amp;C",IF(G152="B","A&amp;C","A&amp;B")))</f>
        <v>A&amp;C</v>
      </c>
      <c r="T155" s="635" t="str">
        <f>IF(D152=0," ",IF(D152="A","B&amp;C",IF(D152="B","A&amp;C","A&amp;B")))</f>
        <v>B&amp;C</v>
      </c>
      <c r="U155" s="639" t="str">
        <f>IF(F152=0," ",IF(F152="A","B&amp;C",IF(F152="B","A&amp;C","A&amp;B")))</f>
        <v>B&amp;C</v>
      </c>
      <c r="V155" s="650">
        <f>IF(U152=" ",V154,IF(U152="W",1,V154+1))</f>
        <v>1</v>
      </c>
      <c r="W155" s="364">
        <f t="shared" si="12"/>
        <v>2</v>
      </c>
      <c r="X155" s="364">
        <f>IF(R156="W",(W155/2)*3,0)</f>
        <v>3</v>
      </c>
      <c r="Y155" s="653">
        <f t="shared" si="11"/>
        <v>-26</v>
      </c>
    </row>
    <row r="156" spans="1:25">
      <c r="A156" s="327">
        <f t="shared" si="10"/>
        <v>146</v>
      </c>
      <c r="B156" s="328">
        <f>Data!B156</f>
        <v>36</v>
      </c>
      <c r="D156" s="646" t="str">
        <f>IF(B155=0,0,IF(MOD(B155,3)=1,"A",IF(MOD(B155,3)=2,"B","C")))</f>
        <v>B</v>
      </c>
      <c r="E156" s="636" t="str">
        <f>IF(B156=0,0,IF(MOD(B156,3)=1,"A",IF(MOD(B156,3)=2,"B","C")))</f>
        <v>C</v>
      </c>
      <c r="F156" s="645" t="str">
        <f>IF(B157=0,0,IF(MOD(B157,3)=1,"A",IF(MOD(B157,3)=2,"B","C")))</f>
        <v>C</v>
      </c>
      <c r="G156" s="637" t="str">
        <f>IF(B158=0,0,IF(MOD(B158,3)=1,"A",IF(MOD(B158,3)=2,"B","C")))</f>
        <v>A</v>
      </c>
      <c r="H156" s="306"/>
      <c r="I156" s="647" t="str">
        <f>IF(I155=" "," ",IF(D155=0,"L",IF(D155&lt;&gt;E151,"W","L")))</f>
        <v>W</v>
      </c>
      <c r="J156" s="634" t="str">
        <f>IF(J155=" "," ",IF(E155=0,"L",IF(E155&lt;&gt;G151,"W","L")))</f>
        <v>W</v>
      </c>
      <c r="K156" s="635" t="str">
        <f>IF(K155=" "," ",IF(F155=0,"L",IF(F155&lt;&gt;D151,"W","L")))</f>
        <v>W</v>
      </c>
      <c r="L156" s="639" t="str">
        <f>IF(L155=" "," ",IF(G155=0,"L",IF(G155&lt;&gt;F151,"W","L")))</f>
        <v>W</v>
      </c>
      <c r="M156" s="649">
        <f>IF(I156=" ",M155,IF(I156="W",1,M155+1))</f>
        <v>1</v>
      </c>
      <c r="N156" s="648">
        <f>IF(OR(J155=" ",M156&gt;$M$8),0,IF(M156=1,2,IF(M156=2,6,IF(M156=3,18,IF(M156=4,54,162)))))</f>
        <v>2</v>
      </c>
      <c r="O156" s="648">
        <f>IF(J156="W",(N156/2)*3,0)</f>
        <v>3</v>
      </c>
      <c r="P156" s="653">
        <f t="shared" si="9"/>
        <v>67</v>
      </c>
      <c r="R156" s="647" t="str">
        <f>IF(R155=" "," ",IF(D156=0,"L",IF(D156&lt;&gt;E152,"W","L")))</f>
        <v>W</v>
      </c>
      <c r="S156" s="634" t="str">
        <f>IF(S155=" "," ",IF(E156=0,"L",IF(E156&lt;&gt;G152,"W","L")))</f>
        <v>W</v>
      </c>
      <c r="T156" s="635" t="str">
        <f>IF(T155=" "," ",IF(F156=0,"L",IF(F156&lt;&gt;D152,"W","L")))</f>
        <v>W</v>
      </c>
      <c r="U156" s="639" t="str">
        <f>IF(U155=" "," ",IF(G156=0,"L",IF(G156&lt;&gt;F152,"W","L")))</f>
        <v>L</v>
      </c>
      <c r="V156" s="649">
        <f>IF(R156=" ",V155,IF(R156="W",1,V155+1))</f>
        <v>1</v>
      </c>
      <c r="W156" s="648">
        <f t="shared" si="12"/>
        <v>2</v>
      </c>
      <c r="X156" s="648">
        <f>IF(S156="W",(W156/2)*3,0)</f>
        <v>3</v>
      </c>
      <c r="Y156" s="653">
        <f t="shared" si="11"/>
        <v>-25</v>
      </c>
    </row>
    <row r="157" spans="1:25">
      <c r="A157" s="327">
        <f t="shared" si="10"/>
        <v>147</v>
      </c>
      <c r="B157" s="328">
        <f>Data!B157</f>
        <v>33</v>
      </c>
      <c r="D157" s="643"/>
      <c r="E157" s="643"/>
      <c r="F157" s="643"/>
      <c r="G157" s="643"/>
      <c r="H157" s="306"/>
      <c r="M157" s="652">
        <f>IF(J156=" ",M156,IF(J156="W",1,M156+1))</f>
        <v>1</v>
      </c>
      <c r="N157" s="368">
        <f>IF(OR(K155=" ",M157&gt;$M$8),0,IF(M157=1,2,IF(M157=2,6,IF(M157=3,18,IF(M157=4,54,162)))))</f>
        <v>2</v>
      </c>
      <c r="O157" s="368">
        <f>IF(K156="W",(N157/2)*3,0)</f>
        <v>3</v>
      </c>
      <c r="P157" s="653">
        <f t="shared" si="9"/>
        <v>68</v>
      </c>
      <c r="V157" s="652">
        <f>IF(S156=" ",V156,IF(S156="W",1,V156+1))</f>
        <v>1</v>
      </c>
      <c r="W157" s="368">
        <f t="shared" si="12"/>
        <v>2</v>
      </c>
      <c r="X157" s="368">
        <f>IF(T156="W",(W157/2)*3,0)</f>
        <v>3</v>
      </c>
      <c r="Y157" s="653">
        <f t="shared" si="11"/>
        <v>-24</v>
      </c>
    </row>
    <row r="158" spans="1:25">
      <c r="A158" s="327">
        <f t="shared" si="10"/>
        <v>148</v>
      </c>
      <c r="B158" s="328">
        <f>Data!B158</f>
        <v>31</v>
      </c>
      <c r="D158" s="643"/>
      <c r="E158" s="643"/>
      <c r="F158" s="643"/>
      <c r="G158" s="643"/>
      <c r="H158" s="306"/>
      <c r="M158" s="651">
        <f>IF(K156=" ",M157,IF(K156="W",1,M157+1))</f>
        <v>1</v>
      </c>
      <c r="N158" s="363">
        <f>IF(OR(L155=" ",M158&gt;$M$8),0,IF(M158=1,2,IF(M158=2,6,IF(M158=3,18,IF(M158=4,54,162)))))</f>
        <v>2</v>
      </c>
      <c r="O158" s="363">
        <f>IF(L156="W",(N158/2)*3,0)</f>
        <v>3</v>
      </c>
      <c r="P158" s="653">
        <f t="shared" si="9"/>
        <v>69</v>
      </c>
      <c r="V158" s="651">
        <f>IF(T156=" ",V157,IF(T156="W",1,V157+1))</f>
        <v>1</v>
      </c>
      <c r="W158" s="363">
        <f t="shared" si="12"/>
        <v>2</v>
      </c>
      <c r="X158" s="363">
        <f>IF(U156="W",(W158/2)*3,0)</f>
        <v>0</v>
      </c>
      <c r="Y158" s="653">
        <f t="shared" si="11"/>
        <v>-26</v>
      </c>
    </row>
    <row r="159" spans="1:25">
      <c r="A159" s="327">
        <f t="shared" si="10"/>
        <v>149</v>
      </c>
      <c r="B159" s="328">
        <f>Data!B159</f>
        <v>17</v>
      </c>
      <c r="D159" s="636">
        <f>IF(AND(B159&gt;0,B159&lt;=12),1,IF(AND(B159&gt;12,B159&lt;=24),2,IF(AND(B159&gt;24,B159&lt;=36),3,0)))</f>
        <v>2</v>
      </c>
      <c r="E159" s="646">
        <f>IF(AND(B160&gt;0,B160&lt;=12),1,IF(AND(B160&gt;12,B160&lt;=24),2,IF(AND(B160&gt;24,B160&lt;=36),3,0)))</f>
        <v>1</v>
      </c>
      <c r="F159" s="637">
        <f>IF(AND(B161&gt;0,B161&lt;=12),1,IF(AND(B161&gt;12,B161&lt;=24),2,IF(AND(B161&gt;24,B161&lt;=36),3,0)))</f>
        <v>1</v>
      </c>
      <c r="G159" s="645">
        <f>IF(AND(B162&gt;0,B162&lt;=12),1,IF(AND(B162&gt;12,B162&lt;=24),2,IF(AND(B162&gt;24,B162&lt;=36),3,0)))</f>
        <v>2</v>
      </c>
      <c r="H159" s="306"/>
      <c r="I159" s="638" t="str">
        <f>IF(E155=0," ",IF(E155=1,"2&amp;3",IF(E155=2,"1&amp;3","1&amp;2")))</f>
        <v>1&amp;2</v>
      </c>
      <c r="J159" s="647" t="str">
        <f>IF(D155=0," ",IF(D155=1,"2&amp;3",IF(D155=2,"1&amp;3","1&amp;2")))</f>
        <v>2&amp;3</v>
      </c>
      <c r="K159" s="639" t="str">
        <f>IF(G155=0," ",IF(G155=1,"2&amp;3",IF(G155=2,"1&amp;3","1&amp;2")))</f>
        <v>1&amp;2</v>
      </c>
      <c r="L159" s="635" t="str">
        <f>IF(F155=0," ",IF(F155=1,"2&amp;3",IF(F155=2,"1&amp;3","1&amp;2")))</f>
        <v>1&amp;2</v>
      </c>
      <c r="M159" s="649">
        <f>IF(L156=" ",M158,IF(L156="W",1,M158+1))</f>
        <v>1</v>
      </c>
      <c r="N159" s="648">
        <f>IF(OR(I159=" ",M159&gt;$M$8),0,IF(M159=1,2,IF(M159=2,6,IF(M159=3,18,IF(M159=4,54,162)))))</f>
        <v>2</v>
      </c>
      <c r="O159" s="648">
        <f>IF(I160="W",(N159/2)*3,0)</f>
        <v>3</v>
      </c>
      <c r="P159" s="653">
        <f t="shared" si="9"/>
        <v>70</v>
      </c>
      <c r="R159" s="638" t="str">
        <f>IF(E156=0," ",IF(E156="A","B&amp;C",IF(E156="B","A&amp;C","A&amp;B")))</f>
        <v>A&amp;B</v>
      </c>
      <c r="S159" s="647" t="str">
        <f>IF(D156=0," ",IF(D156="A","B&amp;C",IF(D156="B","A&amp;C","A&amp;B")))</f>
        <v>A&amp;C</v>
      </c>
      <c r="T159" s="639" t="str">
        <f>IF(G156=0," ",IF(G156="A","B&amp;C",IF(G156="B","A&amp;C","A&amp;B")))</f>
        <v>B&amp;C</v>
      </c>
      <c r="U159" s="635" t="str">
        <f>IF(F156=0," ",IF(F156="A","B&amp;C",IF(F156="B","A&amp;C","A&amp;B")))</f>
        <v>A&amp;B</v>
      </c>
      <c r="V159" s="649">
        <f>IF(U156=" ",V158,IF(U156="W",1,V158+1))</f>
        <v>2</v>
      </c>
      <c r="W159" s="648">
        <f t="shared" si="12"/>
        <v>6</v>
      </c>
      <c r="X159" s="648">
        <f>IF(R160="W",(W159/2)*3,0)</f>
        <v>9</v>
      </c>
      <c r="Y159" s="653">
        <f t="shared" si="11"/>
        <v>-23</v>
      </c>
    </row>
    <row r="160" spans="1:25">
      <c r="A160" s="327">
        <f t="shared" si="10"/>
        <v>150</v>
      </c>
      <c r="B160" s="328">
        <f>Data!B160</f>
        <v>11</v>
      </c>
      <c r="D160" s="636" t="str">
        <f>IF(B159=0,0,IF(MOD(B159,3)=1,"A",IF(MOD(B159,3)=2,"B","C")))</f>
        <v>B</v>
      </c>
      <c r="E160" s="646" t="str">
        <f>IF(B160=0,0,IF(MOD(B160,3)=1,"A",IF(MOD(B160,3)=2,"B","C")))</f>
        <v>B</v>
      </c>
      <c r="F160" s="637" t="str">
        <f>IF(B161=0,0,IF(MOD(B161,3)=1,"A",IF(MOD(B161,3)=2,"B","C")))</f>
        <v>A</v>
      </c>
      <c r="G160" s="645" t="str">
        <f>IF(B162=0,0,IF(MOD(B162,3)=1,"A",IF(MOD(B162,3)=2,"B","C")))</f>
        <v>C</v>
      </c>
      <c r="H160" s="306"/>
      <c r="I160" s="638" t="str">
        <f>IF(I159=" "," ",IF(D159=0,"L",IF(D159&lt;&gt;E155,"W","L")))</f>
        <v>W</v>
      </c>
      <c r="J160" s="647" t="str">
        <f>IF(J159=" "," ",IF(E159=0,"L",IF(E159&lt;&gt;D155,"W","L")))</f>
        <v>L</v>
      </c>
      <c r="K160" s="639" t="str">
        <f>IF(K159=" "," ",IF(F159=0,"L",IF(F159&lt;&gt;G155,"W","L")))</f>
        <v>W</v>
      </c>
      <c r="L160" s="635" t="str">
        <f>IF(L159=" "," ",IF(G159=0,"L",IF(G159&lt;&gt;F155,"W","L")))</f>
        <v>W</v>
      </c>
      <c r="M160" s="650">
        <f>IF(I160=" ",M159,IF(I160="W",1,M159+1))</f>
        <v>1</v>
      </c>
      <c r="N160" s="364">
        <f>IF(OR(J159=" ",M160&gt;$M$8),0,IF(M160=1,2,IF(M160=2,6,IF(M160=3,18,IF(M160=4,54,162)))))</f>
        <v>2</v>
      </c>
      <c r="O160" s="364">
        <f>IF(J160="W",(N160/2)*3,0)</f>
        <v>0</v>
      </c>
      <c r="P160" s="653">
        <f t="shared" si="9"/>
        <v>68</v>
      </c>
      <c r="R160" s="638" t="str">
        <f>IF(R159=" "," ",IF(D160=0,"L",IF(D160&lt;&gt;E156,"W","L")))</f>
        <v>W</v>
      </c>
      <c r="S160" s="647" t="str">
        <f>IF(S159=" "," ",IF(E160=0,"L",IF(E160&lt;&gt;D156,"W","L")))</f>
        <v>L</v>
      </c>
      <c r="T160" s="639" t="str">
        <f>IF(T159=" "," ",IF(F160=0,"L",IF(F160&lt;&gt;G156,"W","L")))</f>
        <v>L</v>
      </c>
      <c r="U160" s="635" t="str">
        <f>IF(U159=" "," ",IF(G160=0,"L",IF(G160&lt;&gt;F156,"W","L")))</f>
        <v>L</v>
      </c>
      <c r="V160" s="650">
        <f>IF(R160=" ",V159,IF(R160="W",1,V159+1))</f>
        <v>1</v>
      </c>
      <c r="W160" s="364">
        <f t="shared" si="12"/>
        <v>2</v>
      </c>
      <c r="X160" s="364">
        <f>IF(S160="W",(W160/2)*3,0)</f>
        <v>0</v>
      </c>
      <c r="Y160" s="653">
        <f t="shared" si="11"/>
        <v>-25</v>
      </c>
    </row>
    <row r="161" spans="1:25">
      <c r="A161" s="327">
        <f t="shared" si="10"/>
        <v>151</v>
      </c>
      <c r="B161" s="328">
        <f>Data!B161</f>
        <v>4</v>
      </c>
      <c r="D161" s="644"/>
      <c r="E161" s="644"/>
      <c r="F161" s="644"/>
      <c r="G161" s="644"/>
      <c r="H161" s="306"/>
      <c r="M161" s="651">
        <f>IF(J160=" ",M160,IF(J160="W",1,M160+1))</f>
        <v>2</v>
      </c>
      <c r="N161" s="363">
        <f>IF(OR(K159=" ",M161&gt;$M$8),0,IF(M161=1,2,IF(M161=2,6,IF(M161=3,18,IF(M161=4,54,162)))))</f>
        <v>6</v>
      </c>
      <c r="O161" s="363">
        <f>IF(K160="W",(N161/2)*3,0)</f>
        <v>9</v>
      </c>
      <c r="P161" s="653">
        <f t="shared" si="9"/>
        <v>71</v>
      </c>
      <c r="V161" s="651">
        <f>IF(S160=" ",V160,IF(S160="W",1,V160+1))</f>
        <v>2</v>
      </c>
      <c r="W161" s="363">
        <f t="shared" si="12"/>
        <v>6</v>
      </c>
      <c r="X161" s="363">
        <f>IF(T160="W",(W161/2)*3,0)</f>
        <v>0</v>
      </c>
      <c r="Y161" s="653">
        <f t="shared" si="11"/>
        <v>-31</v>
      </c>
    </row>
    <row r="162" spans="1:25">
      <c r="A162" s="327">
        <f t="shared" si="10"/>
        <v>152</v>
      </c>
      <c r="B162" s="328">
        <f>Data!B162</f>
        <v>21</v>
      </c>
      <c r="D162" s="644"/>
      <c r="E162" s="644"/>
      <c r="F162" s="644"/>
      <c r="G162" s="644"/>
      <c r="H162" s="306"/>
      <c r="M162" s="652">
        <f>IF(K160=" ",M161,IF(K160="W",1,M161+1))</f>
        <v>1</v>
      </c>
      <c r="N162" s="368">
        <f>IF(OR(L159=" ",M162&gt;$M$8),0,IF(M162=1,2,IF(M162=2,6,IF(M162=3,18,IF(M162=4,54,162)))))</f>
        <v>2</v>
      </c>
      <c r="O162" s="368">
        <f>IF(L160="W",(N162/2)*3,0)</f>
        <v>3</v>
      </c>
      <c r="P162" s="653">
        <f t="shared" si="9"/>
        <v>72</v>
      </c>
      <c r="V162" s="652">
        <f>IF(T160=" ",V161,IF(T160="W",1,V161+1))</f>
        <v>3</v>
      </c>
      <c r="W162" s="368">
        <f t="shared" si="12"/>
        <v>18</v>
      </c>
      <c r="X162" s="368">
        <f>IF(U160="W",(W162/2)*3,0)</f>
        <v>0</v>
      </c>
      <c r="Y162" s="653">
        <f t="shared" si="11"/>
        <v>-49</v>
      </c>
    </row>
    <row r="163" spans="1:25">
      <c r="A163" s="327">
        <f t="shared" si="10"/>
        <v>153</v>
      </c>
      <c r="B163" s="328">
        <f>Data!B163</f>
        <v>18</v>
      </c>
      <c r="D163" s="636">
        <f>IF(AND(B163&gt;0,B163&lt;=12),1,IF(AND(B163&gt;12,B163&lt;=24),2,IF(AND(B163&gt;24,B163&lt;=36),3,0)))</f>
        <v>2</v>
      </c>
      <c r="E163" s="637">
        <f>IF(AND(B164&gt;0,B164&lt;=12),1,IF(AND(B164&gt;12,B164&lt;=24),2,IF(AND(B164&gt;24,B164&lt;=36),3,0)))</f>
        <v>1</v>
      </c>
      <c r="F163" s="646">
        <f>IF(AND(B165&gt;0,B165&lt;=12),1,IF(AND(B165&gt;12,B165&lt;=24),2,IF(AND(B165&gt;24,B165&lt;=36),3,0)))</f>
        <v>2</v>
      </c>
      <c r="G163" s="645">
        <f>IF(AND(B166&gt;0,B166&lt;=12),1,IF(AND(B166&gt;12,B166&lt;=24),2,IF(AND(B166&gt;24,B166&lt;=36),3,0)))</f>
        <v>1</v>
      </c>
      <c r="H163" s="306"/>
      <c r="I163" s="634" t="str">
        <f>IF(D159=0," ",IF(D159=1,"2&amp;3",IF(D159=2,"1&amp;3","1&amp;2")))</f>
        <v>1&amp;3</v>
      </c>
      <c r="J163" s="639" t="str">
        <f>IF(F159=0," ",IF(F159=1,"2&amp;3",IF(F159=2,"1&amp;3","1&amp;2")))</f>
        <v>2&amp;3</v>
      </c>
      <c r="K163" s="647" t="str">
        <f>IF(E159=0," ",IF(E159=1,"2&amp;3",IF(E159=2,"1&amp;3","1&amp;2")))</f>
        <v>2&amp;3</v>
      </c>
      <c r="L163" s="635" t="str">
        <f>IF(G159=0," ",IF(G159=1,"2&amp;3",IF(G159=2,"1&amp;3","1&amp;2")))</f>
        <v>1&amp;3</v>
      </c>
      <c r="M163" s="649">
        <f>IF(L160=" ",M162,IF(L160="W",1,M162+1))</f>
        <v>1</v>
      </c>
      <c r="N163" s="648">
        <f>IF(OR(I163=" ",M163&gt;$M$8),0,IF(M163=1,2,IF(M163=2,6,IF(M163=3,18,IF(M163=4,54,162)))))</f>
        <v>2</v>
      </c>
      <c r="O163" s="648">
        <f>IF(I164="W",(N163/2)*3,0)</f>
        <v>0</v>
      </c>
      <c r="P163" s="653">
        <f t="shared" si="9"/>
        <v>70</v>
      </c>
      <c r="R163" s="634" t="str">
        <f>IF(D160=0," ",IF(D160="A","B&amp;C",IF(D160="B","A&amp;C","A&amp;B")))</f>
        <v>A&amp;C</v>
      </c>
      <c r="S163" s="639" t="str">
        <f>IF(F160=0," ",IF(F160="A","B&amp;C",IF(F160="B","A&amp;C","A&amp;B")))</f>
        <v>B&amp;C</v>
      </c>
      <c r="T163" s="647" t="str">
        <f>IF(E160=0," ",IF(E160="A","B&amp;C",IF(E160="B","A&amp;C","A&amp;B")))</f>
        <v>A&amp;C</v>
      </c>
      <c r="U163" s="635" t="str">
        <f>IF(G160=0," ",IF(G160="A","B&amp;C",IF(G160="B","A&amp;C","A&amp;B")))</f>
        <v>A&amp;B</v>
      </c>
      <c r="V163" s="649">
        <f>IF(U160=" ",V162,IF(U160="W",1,V162+1))</f>
        <v>4</v>
      </c>
      <c r="W163" s="648">
        <f t="shared" si="12"/>
        <v>0</v>
      </c>
      <c r="X163" s="648">
        <f>IF(R164="W",(W163/2)*3,0)</f>
        <v>0</v>
      </c>
      <c r="Y163" s="653">
        <f t="shared" si="11"/>
        <v>-49</v>
      </c>
    </row>
    <row r="164" spans="1:25">
      <c r="A164" s="327">
        <f t="shared" si="10"/>
        <v>154</v>
      </c>
      <c r="B164" s="328">
        <f>Data!B164</f>
        <v>3</v>
      </c>
      <c r="D164" s="636" t="str">
        <f>IF(B163=0,0,IF(MOD(B163,3)=1,"A",IF(MOD(B163,3)=2,"B","C")))</f>
        <v>C</v>
      </c>
      <c r="E164" s="637" t="str">
        <f>IF(B164=0,0,IF(MOD(B164,3)=1,"A",IF(MOD(B164,3)=2,"B","C")))</f>
        <v>C</v>
      </c>
      <c r="F164" s="646" t="str">
        <f>IF(B165=0,0,IF(MOD(B165,3)=1,"A",IF(MOD(B165,3)=2,"B","C")))</f>
        <v>B</v>
      </c>
      <c r="G164" s="645" t="str">
        <f>IF(B166=0,0,IF(MOD(B166,3)=1,"A",IF(MOD(B166,3)=2,"B","C")))</f>
        <v>A</v>
      </c>
      <c r="H164" s="306"/>
      <c r="I164" s="634" t="str">
        <f>IF(I163=" "," ",IF(D163=0,"L",IF(D163&lt;&gt;D159,"W","L")))</f>
        <v>L</v>
      </c>
      <c r="J164" s="639" t="str">
        <f>IF(J163=" "," ",IF(E163=0,"L",IF(E163&lt;&gt;F159,"W","L")))</f>
        <v>L</v>
      </c>
      <c r="K164" s="647" t="str">
        <f>IF(K163=" "," ",IF(F163=0,"L",IF(F163&lt;&gt;E159,"W","L")))</f>
        <v>W</v>
      </c>
      <c r="L164" s="635" t="str">
        <f>IF(L163=" "," ",IF(G163=0,"L",IF(G163&lt;&gt;G159,"W","L")))</f>
        <v>W</v>
      </c>
      <c r="M164" s="651">
        <f>IF(I164=" ",M163,IF(I164="W",1,M163+1))</f>
        <v>2</v>
      </c>
      <c r="N164" s="363">
        <f>IF(OR(J163=" ",M164&gt;$M$8),0,IF(M164=1,2,IF(M164=2,6,IF(M164=3,18,IF(M164=4,54,162)))))</f>
        <v>6</v>
      </c>
      <c r="O164" s="363">
        <f>IF(J164="W",(N164/2)*3,0)</f>
        <v>0</v>
      </c>
      <c r="P164" s="653">
        <f t="shared" si="9"/>
        <v>64</v>
      </c>
      <c r="R164" s="634" t="str">
        <f>IF(R163=" "," ",IF(D164=0,"L",IF(D164&lt;&gt;D160,"W","L")))</f>
        <v>W</v>
      </c>
      <c r="S164" s="639" t="str">
        <f>IF(S163=" "," ",IF(E164=0,"L",IF(E164&lt;&gt;F160,"W","L")))</f>
        <v>W</v>
      </c>
      <c r="T164" s="647" t="str">
        <f>IF(T163=" "," ",IF(F164=0,"L",IF(F164&lt;&gt;E160,"W","L")))</f>
        <v>L</v>
      </c>
      <c r="U164" s="635" t="str">
        <f>IF(U163=" "," ",IF(P164=0,"L",IF(G164&lt;&gt;G160,"W","L")))</f>
        <v>W</v>
      </c>
      <c r="V164" s="651">
        <f>IF(R164=" ",V163,IF(R164="W",1,V163+1))</f>
        <v>1</v>
      </c>
      <c r="W164" s="363">
        <f t="shared" si="12"/>
        <v>2</v>
      </c>
      <c r="X164" s="363">
        <f>IF(S164="W",(W164/2)*3,0)</f>
        <v>3</v>
      </c>
      <c r="Y164" s="653">
        <f t="shared" si="11"/>
        <v>-48</v>
      </c>
    </row>
    <row r="165" spans="1:25">
      <c r="A165" s="327">
        <f t="shared" si="10"/>
        <v>155</v>
      </c>
      <c r="B165" s="328">
        <f>Data!B165</f>
        <v>20</v>
      </c>
      <c r="D165" s="644"/>
      <c r="E165" s="644"/>
      <c r="F165" s="644"/>
      <c r="G165" s="644"/>
      <c r="H165" s="306"/>
      <c r="M165" s="650">
        <f>IF(J164=" ",M164,IF(J164="W",1,M164+1))</f>
        <v>3</v>
      </c>
      <c r="N165" s="364">
        <f>IF(OR(K163=" ",M165&gt;$M$8),0,IF(M165=1,2,IF(M165=2,6,IF(M165=3,18,IF(M165=4,54,162)))))</f>
        <v>18</v>
      </c>
      <c r="O165" s="364">
        <f>IF(K164="W",(N165/2)*3,0)</f>
        <v>27</v>
      </c>
      <c r="P165" s="653">
        <f t="shared" si="9"/>
        <v>73</v>
      </c>
      <c r="V165" s="650">
        <f>IF(S164=" ",V164,IF(S164="W",1,V164+1))</f>
        <v>1</v>
      </c>
      <c r="W165" s="364">
        <f t="shared" si="12"/>
        <v>2</v>
      </c>
      <c r="X165" s="364">
        <f>IF(T164="W",(W165/2)*3,0)</f>
        <v>0</v>
      </c>
      <c r="Y165" s="653">
        <f t="shared" si="11"/>
        <v>-50</v>
      </c>
    </row>
    <row r="166" spans="1:25">
      <c r="A166" s="327">
        <f t="shared" si="10"/>
        <v>156</v>
      </c>
      <c r="B166" s="328">
        <f>Data!B166</f>
        <v>1</v>
      </c>
      <c r="D166" s="644"/>
      <c r="E166" s="644"/>
      <c r="F166" s="644"/>
      <c r="G166" s="644"/>
      <c r="H166" s="306"/>
      <c r="M166" s="652">
        <f>IF(K164=" ",M165,IF(K164="W",1,M165+1))</f>
        <v>1</v>
      </c>
      <c r="N166" s="368">
        <f>IF(OR(L163=" ",M166&gt;$M$8),0,IF(M166=1,2,IF(M166=2,6,IF(M166=3,18,IF(M166=4,54,162)))))</f>
        <v>2</v>
      </c>
      <c r="O166" s="368">
        <f>IF(L164="W",(N166/2)*3,0)</f>
        <v>3</v>
      </c>
      <c r="P166" s="653">
        <f t="shared" si="9"/>
        <v>74</v>
      </c>
      <c r="V166" s="652">
        <f>IF(T164=" ",V165,IF(T164="W",1,V165+1))</f>
        <v>2</v>
      </c>
      <c r="W166" s="368">
        <f t="shared" si="12"/>
        <v>6</v>
      </c>
      <c r="X166" s="368">
        <f>IF(U164="W",(W166/2)*3,0)</f>
        <v>9</v>
      </c>
      <c r="Y166" s="653">
        <f t="shared" si="11"/>
        <v>-47</v>
      </c>
    </row>
    <row r="167" spans="1:25">
      <c r="A167" s="327">
        <f t="shared" si="10"/>
        <v>157</v>
      </c>
      <c r="B167" s="328">
        <f>Data!B167</f>
        <v>36</v>
      </c>
      <c r="D167" s="637">
        <f>IF(AND(B167&gt;0,B167&lt;=12),1,IF(AND(B167&gt;12,B167&lt;=24),2,IF(AND(B167&gt;24,B167&lt;=36),3,0)))</f>
        <v>3</v>
      </c>
      <c r="E167" s="645">
        <f>IF(AND(B168&gt;0,B168&lt;=12),1,IF(AND(B168&gt;12,B168&lt;=24),2,IF(AND(B168&gt;24,B168&lt;=36),3,0)))</f>
        <v>2</v>
      </c>
      <c r="F167" s="636">
        <f>IF(AND(B169&gt;0,B169&lt;=12),1,IF(AND(B169&gt;12,B169&lt;=24),2,IF(AND(B169&gt;24,B169&lt;=36),3,0)))</f>
        <v>1</v>
      </c>
      <c r="G167" s="646">
        <f>IF(AND(B170&gt;0,B170&lt;=12),1,IF(AND(B170&gt;12,B170&lt;=24),2,IF(AND(B170&gt;24,B170&lt;=36),3,0)))</f>
        <v>2</v>
      </c>
      <c r="H167" s="306"/>
      <c r="I167" s="639" t="str">
        <f>IF(E163=0," ",IF(E163=1,"2&amp;3",IF(E163=2,"1&amp;3","1&amp;2")))</f>
        <v>2&amp;3</v>
      </c>
      <c r="J167" s="635" t="str">
        <f>IF(G163=0," ",IF(G163=1,"2&amp;3",IF(G163=2,"1&amp;3","1&amp;2")))</f>
        <v>2&amp;3</v>
      </c>
      <c r="K167" s="634" t="str">
        <f>IF(D163=0," ",IF(D163=1,"2&amp;3",IF(D163=2,"1&amp;3","1&amp;2")))</f>
        <v>1&amp;3</v>
      </c>
      <c r="L167" s="647" t="str">
        <f>IF(F163=0," ",IF(F163=1,"2&amp;3",IF(F163=2,"1&amp;3","1&amp;2")))</f>
        <v>1&amp;3</v>
      </c>
      <c r="M167" s="651">
        <f>IF(L164=" ",M166,IF(L164="W",1,M166+1))</f>
        <v>1</v>
      </c>
      <c r="N167" s="363">
        <f>IF(OR(I167=" ",M167&gt;$M$8),0,IF(M167=1,2,IF(M167=2,6,IF(M167=3,18,IF(M167=4,54,162)))))</f>
        <v>2</v>
      </c>
      <c r="O167" s="363">
        <f>IF(I168="W",(N167/2)*3,0)</f>
        <v>3</v>
      </c>
      <c r="P167" s="653">
        <f t="shared" si="9"/>
        <v>75</v>
      </c>
      <c r="R167" s="639" t="str">
        <f>IF(E164=0," ",IF(E164="A","B&amp;C",IF(E164="B","A&amp;C","A&amp;B")))</f>
        <v>A&amp;B</v>
      </c>
      <c r="S167" s="635" t="str">
        <f>IF(G164=0," ",IF(G164="A","B&amp;C",IF(G164="B","A&amp;C","A&amp;B")))</f>
        <v>B&amp;C</v>
      </c>
      <c r="T167" s="634" t="str">
        <f>IF(D164=0," ",IF(D164="A","B&amp;C",IF(D164="B","A&amp;C","A&amp;B")))</f>
        <v>A&amp;B</v>
      </c>
      <c r="U167" s="647" t="str">
        <f>IF(F164=0," ",IF(F164="A","B&amp;C",IF(F164="B","A&amp;C","A&amp;B")))</f>
        <v>A&amp;C</v>
      </c>
      <c r="V167" s="651">
        <f>IF(U164=" ",V166,IF(U164="W",1,V166+1))</f>
        <v>1</v>
      </c>
      <c r="W167" s="363">
        <f t="shared" si="12"/>
        <v>2</v>
      </c>
      <c r="X167" s="363">
        <f>IF(R168="W",(W167/2)*3,0)</f>
        <v>0</v>
      </c>
      <c r="Y167" s="653">
        <f t="shared" si="11"/>
        <v>-49</v>
      </c>
    </row>
    <row r="168" spans="1:25">
      <c r="A168" s="327">
        <f t="shared" si="10"/>
        <v>158</v>
      </c>
      <c r="B168" s="328">
        <f>Data!B168</f>
        <v>17</v>
      </c>
      <c r="D168" s="637" t="str">
        <f>IF(B167=0,0,IF(MOD(B167,3)=1,"A",IF(MOD(B167,3)=2,"B","C")))</f>
        <v>C</v>
      </c>
      <c r="E168" s="645" t="str">
        <f>IF(B168=0,0,IF(MOD(B168,3)=1,"A",IF(MOD(B168,3)=2,"B","C")))</f>
        <v>B</v>
      </c>
      <c r="F168" s="636" t="str">
        <f>IF(B169=0,0,IF(MOD(B169,3)=1,"A",IF(MOD(B169,3)=2,"B","C")))</f>
        <v>A</v>
      </c>
      <c r="G168" s="646" t="str">
        <f>IF(B170=0,0,IF(MOD(B170,3)=1,"A",IF(MOD(B170,3)=2,"B","C")))</f>
        <v>C</v>
      </c>
      <c r="H168" s="306"/>
      <c r="I168" s="639" t="str">
        <f>IF(I167=" "," ",IF(D167=0,"L",IF(D167&lt;&gt;E163,"W","L")))</f>
        <v>W</v>
      </c>
      <c r="J168" s="635" t="str">
        <f>IF(J167=" "," ",IF(E167=0,"L",IF(E167&lt;&gt;G163,"W","L")))</f>
        <v>W</v>
      </c>
      <c r="K168" s="634" t="str">
        <f>IF(K167=" "," ",IF(F167=0,"L",IF(F167&lt;&gt;D163,"W","L")))</f>
        <v>W</v>
      </c>
      <c r="L168" s="647" t="str">
        <f>IF(L167=" "," ",IF(G167=0,"L",IF(G167&lt;&gt;F163,"W","L")))</f>
        <v>L</v>
      </c>
      <c r="M168" s="652">
        <f>IF(I168=" ",M167,IF(I168="W",1,M167+1))</f>
        <v>1</v>
      </c>
      <c r="N168" s="368">
        <f>IF(OR(J167=" ",M168&gt;$M$8),0,IF(M168=1,2,IF(M168=2,6,IF(M168=3,18,IF(M168=4,54,162)))))</f>
        <v>2</v>
      </c>
      <c r="O168" s="368">
        <f>IF(J168="W",(N168/2)*3,0)</f>
        <v>3</v>
      </c>
      <c r="P168" s="653">
        <f t="shared" si="9"/>
        <v>76</v>
      </c>
      <c r="R168" s="639" t="str">
        <f>IF(R167=" "," ",IF(D168=0,"L",IF(D168&lt;&gt;E164,"W","L")))</f>
        <v>L</v>
      </c>
      <c r="S168" s="635" t="str">
        <f>IF(S167=" "," ",IF(E168=0,"L",IF(E168&lt;&gt;G164,"W","L")))</f>
        <v>W</v>
      </c>
      <c r="T168" s="634" t="str">
        <f>IF(T167=" "," ",IF(F168=0,"L",IF(F168&lt;&gt;D164,"W","L")))</f>
        <v>W</v>
      </c>
      <c r="U168" s="647" t="str">
        <f>IF(U167=" "," ",IF(G168=0,"L",IF(G168&lt;&gt;F164,"W","L")))</f>
        <v>W</v>
      </c>
      <c r="V168" s="652">
        <f>IF(R168=" ",V167,IF(R168="W",1,V167+1))</f>
        <v>2</v>
      </c>
      <c r="W168" s="368">
        <f t="shared" si="12"/>
        <v>6</v>
      </c>
      <c r="X168" s="368">
        <f>IF(S168="W",(W168/2)*3,0)</f>
        <v>9</v>
      </c>
      <c r="Y168" s="653">
        <f t="shared" si="11"/>
        <v>-46</v>
      </c>
    </row>
    <row r="169" spans="1:25">
      <c r="A169" s="327">
        <f t="shared" si="10"/>
        <v>159</v>
      </c>
      <c r="B169" s="328">
        <f>Data!B169</f>
        <v>1</v>
      </c>
      <c r="D169" s="644"/>
      <c r="E169" s="644"/>
      <c r="F169" s="644"/>
      <c r="G169" s="644"/>
      <c r="H169" s="306"/>
      <c r="M169" s="649">
        <f>IF(J168=" ",M168,IF(J168="W",1,M168+1))</f>
        <v>1</v>
      </c>
      <c r="N169" s="648">
        <f>IF(OR(K167=" ",M169&gt;$M$8),0,IF(M169=1,2,IF(M169=2,6,IF(M169=3,18,IF(M169=4,54,162)))))</f>
        <v>2</v>
      </c>
      <c r="O169" s="648">
        <f>IF(K168="W",(N169/2)*3,0)</f>
        <v>3</v>
      </c>
      <c r="P169" s="653">
        <f t="shared" si="9"/>
        <v>77</v>
      </c>
      <c r="V169" s="649">
        <f>IF(S168=" ",V168,IF(S168="W",1,V168+1))</f>
        <v>1</v>
      </c>
      <c r="W169" s="648">
        <f t="shared" si="12"/>
        <v>2</v>
      </c>
      <c r="X169" s="648">
        <f>IF(T168="W",(W169/2)*3,0)</f>
        <v>3</v>
      </c>
      <c r="Y169" s="653">
        <f t="shared" si="11"/>
        <v>-45</v>
      </c>
    </row>
    <row r="170" spans="1:25">
      <c r="A170" s="327">
        <f t="shared" si="10"/>
        <v>160</v>
      </c>
      <c r="B170" s="328">
        <f>Data!B170</f>
        <v>18</v>
      </c>
      <c r="D170" s="644"/>
      <c r="E170" s="644"/>
      <c r="F170" s="644"/>
      <c r="G170" s="644"/>
      <c r="H170" s="306"/>
      <c r="M170" s="650">
        <f>IF(K168=" ",M169,IF(K168="W",1,M169+1))</f>
        <v>1</v>
      </c>
      <c r="N170" s="364">
        <f>IF(OR(L167=" ",M170&gt;$M$8),0,IF(M170=1,2,IF(M170=2,6,IF(M170=3,18,IF(M170=4,54,162)))))</f>
        <v>2</v>
      </c>
      <c r="O170" s="364">
        <f>IF(L168="W",(N170/2)*3,0)</f>
        <v>0</v>
      </c>
      <c r="P170" s="653">
        <f t="shared" si="9"/>
        <v>75</v>
      </c>
      <c r="V170" s="650">
        <f>IF(T168=" ",V169,IF(T168="W",1,V169+1))</f>
        <v>1</v>
      </c>
      <c r="W170" s="364">
        <f t="shared" si="12"/>
        <v>2</v>
      </c>
      <c r="X170" s="364">
        <f>IF(U168="W",(W170/2)*3,0)</f>
        <v>3</v>
      </c>
      <c r="Y170" s="653">
        <f t="shared" si="11"/>
        <v>-44</v>
      </c>
    </row>
    <row r="171" spans="1:25">
      <c r="A171" s="327">
        <f t="shared" si="10"/>
        <v>161</v>
      </c>
      <c r="B171" s="328">
        <f>Data!B171</f>
        <v>10</v>
      </c>
      <c r="D171" s="645">
        <f>IF(AND(B171&gt;0,B171&lt;=12),1,IF(AND(B171&gt;12,B171&lt;=24),2,IF(AND(B171&gt;24,B171&lt;=36),3,0)))</f>
        <v>1</v>
      </c>
      <c r="E171" s="637">
        <f>IF(AND(B172&gt;0,B172&lt;=12),1,IF(AND(B172&gt;12,B172&lt;=24),2,IF(AND(B172&gt;24,B172&lt;=36),3,0)))</f>
        <v>2</v>
      </c>
      <c r="F171" s="646">
        <f>IF(AND(B173&gt;0,B173&lt;=12),1,IF(AND(B173&gt;12,B173&lt;=24),2,IF(AND(B173&gt;24,B173&lt;=36),3,0)))</f>
        <v>3</v>
      </c>
      <c r="G171" s="636">
        <f>IF(AND(B174&gt;0,B174&lt;=12),1,IF(AND(B174&gt;12,B174&lt;=24),2,IF(AND(B174&gt;24,B174&lt;=36),3,0)))</f>
        <v>1</v>
      </c>
      <c r="H171" s="306"/>
      <c r="I171" s="635" t="str">
        <f>IF(E167=0," ",IF(E167=1,"2&amp;3",IF(E167=2,"1&amp;3","1&amp;2")))</f>
        <v>1&amp;3</v>
      </c>
      <c r="J171" s="639" t="str">
        <f>IF(D167=0," ",IF(D167=1,"2&amp;3",IF(D167=2,"1&amp;3","1&amp;2")))</f>
        <v>1&amp;2</v>
      </c>
      <c r="K171" s="647" t="str">
        <f>IF(G167=0," ",IF(G167=1,"2&amp;3",IF(G167=2,"1&amp;3","1&amp;2")))</f>
        <v>1&amp;3</v>
      </c>
      <c r="L171" s="634" t="str">
        <f>IF(F167=0," ",IF(F167=1,"2&amp;3",IF(F167=2,"1&amp;3","1&amp;2")))</f>
        <v>2&amp;3</v>
      </c>
      <c r="M171" s="652">
        <f>IF(L168=" ",M170,IF(L168="W",1,M170+1))</f>
        <v>2</v>
      </c>
      <c r="N171" s="368">
        <f>IF(OR(I171=" ",M171&gt;$M$8),0,IF(M171=1,2,IF(M171=2,6,IF(M171=3,18,IF(M171=4,54,162)))))</f>
        <v>6</v>
      </c>
      <c r="O171" s="368">
        <f>IF(I172="W",(N171/2)*3,0)</f>
        <v>9</v>
      </c>
      <c r="P171" s="653">
        <f t="shared" si="9"/>
        <v>78</v>
      </c>
      <c r="R171" s="635" t="str">
        <f>IF(E168=0," ",IF(E168="A","B&amp;C",IF(E168="B","A&amp;C","A&amp;B")))</f>
        <v>A&amp;C</v>
      </c>
      <c r="S171" s="639" t="str">
        <f>IF(D168=0," ",IF(D168="A","B&amp;C",IF(D168="B","A&amp;C","A&amp;B")))</f>
        <v>A&amp;B</v>
      </c>
      <c r="T171" s="647" t="str">
        <f>IF(G168=0," ",IF(G168="A","B&amp;C",IF(G168="B","A&amp;C","A&amp;B")))</f>
        <v>A&amp;B</v>
      </c>
      <c r="U171" s="634" t="str">
        <f>IF(F168=0," ",IF(F168="A","B&amp;C",IF(F168="B","A&amp;C","A&amp;B")))</f>
        <v>B&amp;C</v>
      </c>
      <c r="V171" s="652">
        <f>IF(U168=" ",V170,IF(U168="W",1,V170+1))</f>
        <v>1</v>
      </c>
      <c r="W171" s="368">
        <f t="shared" si="12"/>
        <v>2</v>
      </c>
      <c r="X171" s="368">
        <f>IF(R172="W",(W171/2)*3,0)</f>
        <v>3</v>
      </c>
      <c r="Y171" s="653">
        <f t="shared" si="11"/>
        <v>-43</v>
      </c>
    </row>
    <row r="172" spans="1:25">
      <c r="A172" s="327">
        <f t="shared" si="10"/>
        <v>162</v>
      </c>
      <c r="B172" s="328">
        <f>Data!B172</f>
        <v>14</v>
      </c>
      <c r="D172" s="645" t="str">
        <f>IF(B171=0,0,IF(MOD(B171,3)=1,"A",IF(MOD(B171,3)=2,"B","C")))</f>
        <v>A</v>
      </c>
      <c r="E172" s="637" t="str">
        <f>IF(B172=0,0,IF(MOD(B172,3)=1,"A",IF(MOD(B172,3)=2,"B","C")))</f>
        <v>B</v>
      </c>
      <c r="F172" s="646" t="str">
        <f>IF(B173=0,0,IF(MOD(B173,3)=1,"A",IF(MOD(B173,3)=2,"B","C")))</f>
        <v>C</v>
      </c>
      <c r="G172" s="636" t="str">
        <f>IF(B174=0,0,IF(MOD(B174,3)=1,"A",IF(MOD(B174,3)=2,"B","C")))</f>
        <v>C</v>
      </c>
      <c r="H172" s="306"/>
      <c r="I172" s="635" t="str">
        <f>IF(I171=" "," ",IF(D171=0,"L",IF(D171&lt;&gt;E167,"W","L")))</f>
        <v>W</v>
      </c>
      <c r="J172" s="639" t="str">
        <f>IF(J171=" "," ",IF(E171=0,"L",IF(E171&lt;&gt;D167,"W","L")))</f>
        <v>W</v>
      </c>
      <c r="K172" s="647" t="str">
        <f>IF(K171=" "," ",IF(F171=0,"L",IF(F171&lt;&gt;G167,"W","L")))</f>
        <v>W</v>
      </c>
      <c r="L172" s="634" t="str">
        <f>IF(L171=" "," ",IF(G171=0,"L",IF(G171&lt;&gt;F167,"W","L")))</f>
        <v>L</v>
      </c>
      <c r="M172" s="651">
        <f>IF(I172=" ",M171,IF(I172="W",1,M171+1))</f>
        <v>1</v>
      </c>
      <c r="N172" s="363">
        <f>IF(OR(J171=" ",M172&gt;$M$8),0,IF(M172=1,2,IF(M172=2,6,IF(M172=3,18,IF(M172=4,54,162)))))</f>
        <v>2</v>
      </c>
      <c r="O172" s="363">
        <f>IF(J172="W",(N172/2)*3,0)</f>
        <v>3</v>
      </c>
      <c r="P172" s="653">
        <f t="shared" si="9"/>
        <v>79</v>
      </c>
      <c r="R172" s="635" t="str">
        <f>IF(R171=" "," ",IF(D172=0,"L",IF(D172&lt;&gt;E168,"W","L")))</f>
        <v>W</v>
      </c>
      <c r="S172" s="639" t="str">
        <f>IF(S171=" "," ",IF(E172=0,"L",IF(E172&lt;&gt;D168,"W","L")))</f>
        <v>W</v>
      </c>
      <c r="T172" s="647" t="str">
        <f>IF(T171=" "," ",IF(F172=0,"L",IF(F172&lt;&gt;G168,"W","L")))</f>
        <v>L</v>
      </c>
      <c r="U172" s="634" t="str">
        <f>IF(U171=" "," ",IF(G172=0,"L",IF(G172&lt;&gt;F168,"W","L")))</f>
        <v>W</v>
      </c>
      <c r="V172" s="651">
        <f>IF(R172=" ",V171,IF(R172="W",1,V171+1))</f>
        <v>1</v>
      </c>
      <c r="W172" s="363">
        <f t="shared" si="12"/>
        <v>2</v>
      </c>
      <c r="X172" s="363">
        <f>IF(S172="W",(W172/2)*3,0)</f>
        <v>3</v>
      </c>
      <c r="Y172" s="653">
        <f t="shared" si="11"/>
        <v>-42</v>
      </c>
    </row>
    <row r="173" spans="1:25">
      <c r="A173" s="327">
        <f t="shared" si="10"/>
        <v>163</v>
      </c>
      <c r="B173" s="328">
        <f>Data!B173</f>
        <v>30</v>
      </c>
      <c r="D173" s="644"/>
      <c r="E173" s="644"/>
      <c r="F173" s="644"/>
      <c r="G173" s="644"/>
      <c r="H173" s="306"/>
      <c r="M173" s="650">
        <f>IF(J172=" ",M172,IF(J172="W",1,M172+1))</f>
        <v>1</v>
      </c>
      <c r="N173" s="364">
        <f>IF(OR(K171=" ",M173&gt;$M$8),0,IF(M173=1,2,IF(M173=2,6,IF(M173=3,18,IF(M173=4,54,162)))))</f>
        <v>2</v>
      </c>
      <c r="O173" s="364">
        <f>IF(K172="W",(N173/2)*3,0)</f>
        <v>3</v>
      </c>
      <c r="P173" s="653">
        <f t="shared" si="9"/>
        <v>80</v>
      </c>
      <c r="V173" s="650">
        <f>IF(S172=" ",V172,IF(S172="W",1,V172+1))</f>
        <v>1</v>
      </c>
      <c r="W173" s="364">
        <f t="shared" si="12"/>
        <v>2</v>
      </c>
      <c r="X173" s="364">
        <f>IF(T172="W",(W173/2)*3,0)</f>
        <v>0</v>
      </c>
      <c r="Y173" s="653">
        <f t="shared" si="11"/>
        <v>-44</v>
      </c>
    </row>
    <row r="174" spans="1:25">
      <c r="A174" s="327">
        <f t="shared" si="10"/>
        <v>164</v>
      </c>
      <c r="B174" s="328">
        <f>Data!B174</f>
        <v>3</v>
      </c>
      <c r="D174" s="644"/>
      <c r="E174" s="644"/>
      <c r="F174" s="644"/>
      <c r="G174" s="644"/>
      <c r="H174" s="306"/>
      <c r="M174" s="649">
        <f>IF(K172=" ",M173,IF(K172="W",1,M173+1))</f>
        <v>1</v>
      </c>
      <c r="N174" s="648">
        <f>IF(OR(L171=" ",M174&gt;$M$8),0,IF(M174=1,2,IF(M174=2,6,IF(M174=3,18,IF(M174=4,54,162)))))</f>
        <v>2</v>
      </c>
      <c r="O174" s="648">
        <f>IF(L172="W",(N174/2)*3,0)</f>
        <v>0</v>
      </c>
      <c r="P174" s="653">
        <f t="shared" si="9"/>
        <v>78</v>
      </c>
      <c r="V174" s="649">
        <f>IF(T172=" ",V173,IF(T172="W",1,V173+1))</f>
        <v>2</v>
      </c>
      <c r="W174" s="648">
        <f t="shared" si="12"/>
        <v>6</v>
      </c>
      <c r="X174" s="648">
        <f>IF(U172="W",(W174/2)*3,0)</f>
        <v>9</v>
      </c>
      <c r="Y174" s="653">
        <f t="shared" si="11"/>
        <v>-41</v>
      </c>
    </row>
    <row r="175" spans="1:25">
      <c r="A175" s="327">
        <f t="shared" si="10"/>
        <v>165</v>
      </c>
      <c r="B175" s="328">
        <f>Data!B175</f>
        <v>11</v>
      </c>
      <c r="D175" s="645">
        <f>IF(AND(B175&gt;0,B175&lt;=12),1,IF(AND(B175&gt;12,B175&lt;=24),2,IF(AND(B175&gt;24,B175&lt;=36),3,0)))</f>
        <v>1</v>
      </c>
      <c r="E175" s="646">
        <f>IF(AND(B176&gt;0,B176&lt;=12),1,IF(AND(B176&gt;12,B176&lt;=24),2,IF(AND(B176&gt;24,B176&lt;=36),3,0)))</f>
        <v>2</v>
      </c>
      <c r="F175" s="637">
        <f>IF(AND(B177&gt;0,B177&lt;=12),1,IF(AND(B177&gt;12,B177&lt;=24),2,IF(AND(B177&gt;24,B177&lt;=36),3,0)))</f>
        <v>1</v>
      </c>
      <c r="G175" s="636">
        <f>IF(AND(B178&gt;0,B178&lt;=12),1,IF(AND(B178&gt;12,B178&lt;=24),2,IF(AND(B178&gt;24,B178&lt;=36),3,0)))</f>
        <v>1</v>
      </c>
      <c r="H175" s="306"/>
      <c r="I175" s="635" t="str">
        <f>IF(D171=0," ",IF(D171=1,"2&amp;3",IF(D171=2,"1&amp;3","1&amp;2")))</f>
        <v>2&amp;3</v>
      </c>
      <c r="J175" s="647" t="str">
        <f>IF(F171=0," ",IF(F171=1,"2&amp;3",IF(F171=2,"1&amp;3","1&amp;2")))</f>
        <v>1&amp;2</v>
      </c>
      <c r="K175" s="639" t="str">
        <f>IF(E171=0," ",IF(E171=1,"2&amp;3",IF(E171=2,"1&amp;3","1&amp;2")))</f>
        <v>1&amp;3</v>
      </c>
      <c r="L175" s="634" t="str">
        <f>IF(G171=0," ",IF(G171=1,"2&amp;3",IF(G171=2,"1&amp;3","1&amp;2")))</f>
        <v>2&amp;3</v>
      </c>
      <c r="M175" s="652">
        <f>IF(L172=" ",M174,IF(L172="W",1,M174+1))</f>
        <v>2</v>
      </c>
      <c r="N175" s="368">
        <f>IF(OR(I175=" ",M175&gt;$M$8),0,IF(M175=1,2,IF(M175=2,6,IF(M175=3,18,IF(M175=4,54,162)))))</f>
        <v>6</v>
      </c>
      <c r="O175" s="368">
        <f>IF(I176="W",(N175/2)*3,0)</f>
        <v>0</v>
      </c>
      <c r="P175" s="653">
        <f t="shared" si="9"/>
        <v>72</v>
      </c>
      <c r="R175" s="635" t="str">
        <f>IF(D172=0," ",IF(D172="A","B&amp;C",IF(D172="B","A&amp;C","A&amp;B")))</f>
        <v>B&amp;C</v>
      </c>
      <c r="S175" s="647" t="str">
        <f>IF(F172=0," ",IF(F172="A","B&amp;C",IF(F172="B","A&amp;C","A&amp;B")))</f>
        <v>A&amp;B</v>
      </c>
      <c r="T175" s="639" t="str">
        <f>IF(E172=0," ",IF(E172="A","B&amp;C",IF(E172="B","A&amp;C","A&amp;B")))</f>
        <v>A&amp;C</v>
      </c>
      <c r="U175" s="634" t="str">
        <f>IF(G172=0," ",IF(G172="A","B&amp;C",IF(G172="B","A&amp;C","A&amp;B")))</f>
        <v>A&amp;B</v>
      </c>
      <c r="V175" s="652">
        <f>IF(U172=" ",V174,IF(U172="W",1,V174+1))</f>
        <v>1</v>
      </c>
      <c r="W175" s="368">
        <f t="shared" si="12"/>
        <v>2</v>
      </c>
      <c r="X175" s="368">
        <f>IF(R176="W",(W175/2)*3,0)</f>
        <v>3</v>
      </c>
      <c r="Y175" s="653">
        <f t="shared" si="11"/>
        <v>-40</v>
      </c>
    </row>
    <row r="176" spans="1:25">
      <c r="A176" s="327">
        <f t="shared" si="10"/>
        <v>166</v>
      </c>
      <c r="B176" s="328">
        <f>Data!B176</f>
        <v>17</v>
      </c>
      <c r="D176" s="645" t="str">
        <f>IF(B175=0,0,IF(MOD(B175,3)=1,"A",IF(MOD(B175,3)=2,"B","C")))</f>
        <v>B</v>
      </c>
      <c r="E176" s="646" t="str">
        <f>IF(B176=0,0,IF(MOD(B176,3)=1,"A",IF(MOD(B176,3)=2,"B","C")))</f>
        <v>B</v>
      </c>
      <c r="F176" s="637" t="str">
        <f>IF(B177=0,0,IF(MOD(B177,3)=1,"A",IF(MOD(B177,3)=2,"B","C")))</f>
        <v>C</v>
      </c>
      <c r="G176" s="636" t="str">
        <f>IF(B178=0,0,IF(MOD(B178,3)=1,"A",IF(MOD(B178,3)=2,"B","C")))</f>
        <v>A</v>
      </c>
      <c r="H176" s="306"/>
      <c r="I176" s="635" t="str">
        <f>IF(I175=" "," ",IF(D175=0,"L",IF(D175&lt;&gt;D171,"W","L")))</f>
        <v>L</v>
      </c>
      <c r="J176" s="647" t="str">
        <f>IF(J175=" "," ",IF(E175=0,"L",IF(E175&lt;&gt;F171,"W","L")))</f>
        <v>W</v>
      </c>
      <c r="K176" s="639" t="str">
        <f>IF(K175=" "," ",IF(F175=0,"L",IF(F175&lt;&gt;E171,"W","L")))</f>
        <v>W</v>
      </c>
      <c r="L176" s="634" t="str">
        <f>IF(L175=" "," ",IF(G175=0,"L",IF(G175&lt;&gt;G171,"W","L")))</f>
        <v>L</v>
      </c>
      <c r="M176" s="650">
        <f>IF(I176=" ",M175,IF(I176="W",1,M175+1))</f>
        <v>3</v>
      </c>
      <c r="N176" s="364">
        <f>IF(OR(J175=" ",M176&gt;$M$8),0,IF(M176=1,2,IF(M176=2,6,IF(M176=3,18,IF(M176=4,54,162)))))</f>
        <v>18</v>
      </c>
      <c r="O176" s="364">
        <f>IF(J176="W",(N176/2)*3,0)</f>
        <v>27</v>
      </c>
      <c r="P176" s="653">
        <f t="shared" si="9"/>
        <v>81</v>
      </c>
      <c r="R176" s="635" t="str">
        <f>IF(R175=" "," ",IF(M176=0,"L",IF(D176&lt;&gt;D172,"W","L")))</f>
        <v>W</v>
      </c>
      <c r="S176" s="647" t="str">
        <f>IF(S175=" "," ",IF(E176=0,"L",IF(E176&lt;&gt;F172,"W","L")))</f>
        <v>W</v>
      </c>
      <c r="T176" s="639" t="str">
        <f>IF(T175=" "," ",IF(F176=0,"L",IF(F176&lt;&gt;E172,"W","L")))</f>
        <v>W</v>
      </c>
      <c r="U176" s="634" t="str">
        <f>IF(U175=" "," ",IF(P176=0,"L",IF(G176&lt;&gt;G172,"W","L")))</f>
        <v>W</v>
      </c>
      <c r="V176" s="650">
        <f>IF(R176=" ",V175,IF(R176="W",1,V175+1))</f>
        <v>1</v>
      </c>
      <c r="W176" s="364">
        <f t="shared" si="12"/>
        <v>2</v>
      </c>
      <c r="X176" s="364">
        <f>IF(S176="W",(W176/2)*3,0)</f>
        <v>3</v>
      </c>
      <c r="Y176" s="653">
        <f t="shared" si="11"/>
        <v>-39</v>
      </c>
    </row>
    <row r="177" spans="1:25">
      <c r="A177" s="327">
        <f t="shared" si="10"/>
        <v>167</v>
      </c>
      <c r="B177" s="328">
        <f>Data!B177</f>
        <v>3</v>
      </c>
      <c r="D177" s="644"/>
      <c r="E177" s="644"/>
      <c r="F177" s="644"/>
      <c r="G177" s="644"/>
      <c r="H177" s="306"/>
      <c r="M177" s="651">
        <f>IF(J176=" ",M176,IF(J176="W",1,M176+1))</f>
        <v>1</v>
      </c>
      <c r="N177" s="363">
        <f>IF(OR(K175=" ",M177&gt;$M$8),0,IF(M177=1,2,IF(M177=2,6,IF(M177=3,18,IF(M177=4,54,162)))))</f>
        <v>2</v>
      </c>
      <c r="O177" s="363">
        <f>IF(K176="W",(N177/2)*3,0)</f>
        <v>3</v>
      </c>
      <c r="P177" s="653">
        <f t="shared" si="9"/>
        <v>82</v>
      </c>
      <c r="V177" s="651">
        <f>IF(S176=" ",V176,IF(S176="W",1,V176+1))</f>
        <v>1</v>
      </c>
      <c r="W177" s="363">
        <f t="shared" si="12"/>
        <v>2</v>
      </c>
      <c r="X177" s="363">
        <f>IF(T176="W",(W177/2)*3,0)</f>
        <v>3</v>
      </c>
      <c r="Y177" s="653">
        <f t="shared" si="11"/>
        <v>-38</v>
      </c>
    </row>
    <row r="178" spans="1:25">
      <c r="A178" s="327">
        <f t="shared" si="10"/>
        <v>168</v>
      </c>
      <c r="B178" s="328">
        <f>Data!B178</f>
        <v>10</v>
      </c>
      <c r="D178" s="644"/>
      <c r="E178" s="644"/>
      <c r="F178" s="644"/>
      <c r="G178" s="644"/>
      <c r="H178" s="306"/>
      <c r="M178" s="649">
        <f>IF(K176=" ",M177,IF(K176="W",1,M177+1))</f>
        <v>1</v>
      </c>
      <c r="N178" s="648">
        <f>IF(OR(L175=" ",M178&gt;$M$8),0,IF(M178=1,2,IF(M178=2,6,IF(M178=3,18,IF(M178=4,54,162)))))</f>
        <v>2</v>
      </c>
      <c r="O178" s="648">
        <f>IF(L176="W",(N178/2)*3,0)</f>
        <v>0</v>
      </c>
      <c r="P178" s="653">
        <f t="shared" si="9"/>
        <v>80</v>
      </c>
      <c r="V178" s="649">
        <f>IF(T176=" ",V177,IF(T176="W",1,V177+1))</f>
        <v>1</v>
      </c>
      <c r="W178" s="648">
        <f t="shared" si="12"/>
        <v>2</v>
      </c>
      <c r="X178" s="648">
        <f>IF(U176="W",(W178/2)*3,0)</f>
        <v>3</v>
      </c>
      <c r="Y178" s="653">
        <f t="shared" si="11"/>
        <v>-37</v>
      </c>
    </row>
    <row r="179" spans="1:25">
      <c r="A179" s="327">
        <f t="shared" si="10"/>
        <v>169</v>
      </c>
      <c r="B179" s="328">
        <f>Data!B179</f>
        <v>18</v>
      </c>
      <c r="D179" s="646">
        <f>IF(AND(B179&gt;0,B179&lt;=12),1,IF(AND(B179&gt;12,B179&lt;=24),2,IF(AND(B179&gt;24,B179&lt;=36),3,0)))</f>
        <v>2</v>
      </c>
      <c r="E179" s="636">
        <f>IF(AND(B180&gt;0,B180&lt;=12),1,IF(AND(B180&gt;12,B180&lt;=24),2,IF(AND(B180&gt;24,B180&lt;=36),3,0)))</f>
        <v>3</v>
      </c>
      <c r="F179" s="645">
        <f>IF(AND(B181&gt;0,B181&lt;=12),1,IF(AND(B181&gt;12,B181&lt;=24),2,IF(AND(B181&gt;24,B181&lt;=36),3,0)))</f>
        <v>3</v>
      </c>
      <c r="G179" s="637">
        <f>IF(AND(B182&gt;0,B182&lt;=12),1,IF(AND(B182&gt;12,B182&lt;=24),2,IF(AND(B182&gt;24,B182&lt;=36),3,0)))</f>
        <v>1</v>
      </c>
      <c r="H179" s="306"/>
      <c r="I179" s="647" t="str">
        <f>IF(E175=0," ",IF(E175=1,"2&amp;3",IF(E175=2,"1&amp;3","1&amp;2")))</f>
        <v>1&amp;3</v>
      </c>
      <c r="J179" s="634" t="str">
        <f>IF(G175=0," ",IF(G175=1,"2&amp;3",IF(G175=2,"1&amp;3","1&amp;2")))</f>
        <v>2&amp;3</v>
      </c>
      <c r="K179" s="635" t="str">
        <f>IF(D175=0," ",IF(D175=1,"2&amp;3",IF(D175=2,"1&amp;3","1&amp;2")))</f>
        <v>2&amp;3</v>
      </c>
      <c r="L179" s="639" t="str">
        <f>IF(F175=0," ",IF(F175=1,"2&amp;3",IF(F175=2,"1&amp;3","1&amp;2")))</f>
        <v>2&amp;3</v>
      </c>
      <c r="M179" s="650">
        <f>IF(L176=" ",M178,IF(L176="W",1,M178+1))</f>
        <v>2</v>
      </c>
      <c r="N179" s="364">
        <f>IF(OR(I179=" ",M179&gt;$M$8),0,IF(M179=1,2,IF(M179=2,6,IF(M179=3,18,IF(M179=4,54,162)))))</f>
        <v>6</v>
      </c>
      <c r="O179" s="364">
        <f>IF(I180="W",(N179/2)*3,0)</f>
        <v>0</v>
      </c>
      <c r="P179" s="653">
        <f t="shared" si="9"/>
        <v>74</v>
      </c>
      <c r="R179" s="647" t="str">
        <f>IF(E176=0," ",IF(E176="A","B&amp;C",IF(E176="B","A&amp;C","A&amp;B")))</f>
        <v>A&amp;C</v>
      </c>
      <c r="S179" s="634" t="str">
        <f>IF(G176=0," ",IF(G176="A","B&amp;C",IF(G176="B","A&amp;C","A&amp;B")))</f>
        <v>B&amp;C</v>
      </c>
      <c r="T179" s="635" t="str">
        <f>IF(D176=0," ",IF(D176="A","B&amp;C",IF(D176="B","A&amp;C","A&amp;B")))</f>
        <v>A&amp;C</v>
      </c>
      <c r="U179" s="639" t="str">
        <f>IF(F176=0," ",IF(F176="A","B&amp;C",IF(F176="B","A&amp;C","A&amp;B")))</f>
        <v>A&amp;B</v>
      </c>
      <c r="V179" s="650">
        <f>IF(U176=" ",V178,IF(U176="W",1,V178+1))</f>
        <v>1</v>
      </c>
      <c r="W179" s="364">
        <f t="shared" si="12"/>
        <v>2</v>
      </c>
      <c r="X179" s="364">
        <f>IF(R180="W",(W179/2)*3,0)</f>
        <v>3</v>
      </c>
      <c r="Y179" s="653">
        <f t="shared" si="11"/>
        <v>-36</v>
      </c>
    </row>
    <row r="180" spans="1:25">
      <c r="A180" s="327">
        <f t="shared" si="10"/>
        <v>170</v>
      </c>
      <c r="B180" s="328">
        <f>Data!B180</f>
        <v>29</v>
      </c>
      <c r="D180" s="646" t="str">
        <f>IF(B179=0,0,IF(MOD(B179,3)=1,"A",IF(MOD(B179,3)=2,"B","C")))</f>
        <v>C</v>
      </c>
      <c r="E180" s="636" t="str">
        <f>IF(B180=0,0,IF(MOD(B180,3)=1,"A",IF(MOD(B180,3)=2,"B","C")))</f>
        <v>B</v>
      </c>
      <c r="F180" s="645" t="str">
        <f>IF(B181=0,0,IF(MOD(B181,3)=1,"A",IF(MOD(B181,3)=2,"B","C")))</f>
        <v>A</v>
      </c>
      <c r="G180" s="637" t="str">
        <f>IF(B182=0,0,IF(MOD(B182,3)=1,"A",IF(MOD(B182,3)=2,"B","C")))</f>
        <v>A</v>
      </c>
      <c r="H180" s="306"/>
      <c r="I180" s="647" t="str">
        <f>IF(I179=" "," ",IF(D179=0,"L",IF(D179&lt;&gt;E175,"W","L")))</f>
        <v>L</v>
      </c>
      <c r="J180" s="634" t="str">
        <f>IF(J179=" "," ",IF(E179=0,"L",IF(E179&lt;&gt;G175,"W","L")))</f>
        <v>W</v>
      </c>
      <c r="K180" s="635" t="str">
        <f>IF(K179=" "," ",IF(F179=0,"L",IF(F179&lt;&gt;D175,"W","L")))</f>
        <v>W</v>
      </c>
      <c r="L180" s="639" t="str">
        <f>IF(L179=" "," ",IF(G179=0,"L",IF(G179&lt;&gt;F175,"W","L")))</f>
        <v>L</v>
      </c>
      <c r="M180" s="649">
        <f>IF(I180=" ",M179,IF(I180="W",1,M179+1))</f>
        <v>3</v>
      </c>
      <c r="N180" s="648">
        <f>IF(OR(J179=" ",M180&gt;$M$8),0,IF(M180=1,2,IF(M180=2,6,IF(M180=3,18,IF(M180=4,54,162)))))</f>
        <v>18</v>
      </c>
      <c r="O180" s="648">
        <f>IF(J180="W",(N180/2)*3,0)</f>
        <v>27</v>
      </c>
      <c r="P180" s="653">
        <f t="shared" si="9"/>
        <v>83</v>
      </c>
      <c r="R180" s="647" t="str">
        <f>IF(R179=" "," ",IF(D180=0,"L",IF(D180&lt;&gt;E176,"W","L")))</f>
        <v>W</v>
      </c>
      <c r="S180" s="634" t="str">
        <f>IF(S179=" "," ",IF(E180=0,"L",IF(E180&lt;&gt;G176,"W","L")))</f>
        <v>W</v>
      </c>
      <c r="T180" s="635" t="str">
        <f>IF(T179=" "," ",IF(F180=0,"L",IF(F180&lt;&gt;D176,"W","L")))</f>
        <v>W</v>
      </c>
      <c r="U180" s="639" t="str">
        <f>IF(U179=" "," ",IF(G180=0,"L",IF(G180&lt;&gt;F176,"W","L")))</f>
        <v>W</v>
      </c>
      <c r="V180" s="649">
        <f>IF(R180=" ",V179,IF(R180="W",1,V179+1))</f>
        <v>1</v>
      </c>
      <c r="W180" s="648">
        <f t="shared" si="12"/>
        <v>2</v>
      </c>
      <c r="X180" s="648">
        <f>IF(S180="W",(W180/2)*3,0)</f>
        <v>3</v>
      </c>
      <c r="Y180" s="653">
        <f t="shared" si="11"/>
        <v>-35</v>
      </c>
    </row>
    <row r="181" spans="1:25">
      <c r="A181" s="327">
        <f t="shared" si="10"/>
        <v>171</v>
      </c>
      <c r="B181" s="328">
        <f>Data!B181</f>
        <v>28</v>
      </c>
      <c r="D181" s="643"/>
      <c r="E181" s="643"/>
      <c r="F181" s="643"/>
      <c r="G181" s="643"/>
      <c r="H181" s="306"/>
      <c r="M181" s="652">
        <f>IF(J180=" ",M180,IF(J180="W",1,M180+1))</f>
        <v>1</v>
      </c>
      <c r="N181" s="368">
        <f>IF(OR(K179=" ",M181&gt;$M$8),0,IF(M181=1,2,IF(M181=2,6,IF(M181=3,18,IF(M181=4,54,162)))))</f>
        <v>2</v>
      </c>
      <c r="O181" s="368">
        <f>IF(K180="W",(N181/2)*3,0)</f>
        <v>3</v>
      </c>
      <c r="P181" s="653">
        <f t="shared" si="9"/>
        <v>84</v>
      </c>
      <c r="V181" s="652">
        <f>IF(S180=" ",V180,IF(S180="W",1,V180+1))</f>
        <v>1</v>
      </c>
      <c r="W181" s="368">
        <f t="shared" si="12"/>
        <v>2</v>
      </c>
      <c r="X181" s="368">
        <f>IF(T180="W",(W181/2)*3,0)</f>
        <v>3</v>
      </c>
      <c r="Y181" s="653">
        <f t="shared" si="11"/>
        <v>-34</v>
      </c>
    </row>
    <row r="182" spans="1:25">
      <c r="A182" s="327">
        <f t="shared" si="10"/>
        <v>172</v>
      </c>
      <c r="B182" s="328">
        <f>Data!B182</f>
        <v>10</v>
      </c>
      <c r="D182" s="643"/>
      <c r="E182" s="643"/>
      <c r="F182" s="643"/>
      <c r="G182" s="643"/>
      <c r="H182" s="306"/>
      <c r="M182" s="651">
        <f>IF(K180=" ",M181,IF(K180="W",1,M181+1))</f>
        <v>1</v>
      </c>
      <c r="N182" s="363">
        <f>IF(OR(L179=" ",M182&gt;$M$8),0,IF(M182=1,2,IF(M182=2,6,IF(M182=3,18,IF(M182=4,54,162)))))</f>
        <v>2</v>
      </c>
      <c r="O182" s="363">
        <f>IF(L180="W",(N182/2)*3,0)</f>
        <v>0</v>
      </c>
      <c r="P182" s="653">
        <f t="shared" si="9"/>
        <v>82</v>
      </c>
      <c r="V182" s="651">
        <f>IF(T180=" ",V181,IF(T180="W",1,V181+1))</f>
        <v>1</v>
      </c>
      <c r="W182" s="363">
        <f t="shared" si="12"/>
        <v>2</v>
      </c>
      <c r="X182" s="363">
        <f>IF(U180="W",(W182/2)*3,0)</f>
        <v>3</v>
      </c>
      <c r="Y182" s="653">
        <f t="shared" si="11"/>
        <v>-33</v>
      </c>
    </row>
    <row r="183" spans="1:25">
      <c r="A183" s="327">
        <f t="shared" si="10"/>
        <v>173</v>
      </c>
      <c r="B183" s="328">
        <f>Data!B183</f>
        <v>32</v>
      </c>
      <c r="D183" s="636">
        <f>IF(AND(B183&gt;0,B183&lt;=12),1,IF(AND(B183&gt;12,B183&lt;=24),2,IF(AND(B183&gt;24,B183&lt;=36),3,0)))</f>
        <v>3</v>
      </c>
      <c r="E183" s="646">
        <f>IF(AND(B184&gt;0,B184&lt;=12),1,IF(AND(B184&gt;12,B184&lt;=24),2,IF(AND(B184&gt;24,B184&lt;=36),3,0)))</f>
        <v>2</v>
      </c>
      <c r="F183" s="637">
        <f>IF(AND(B185&gt;0,B185&lt;=12),1,IF(AND(B185&gt;12,B185&lt;=24),2,IF(AND(B185&gt;24,B185&lt;=36),3,0)))</f>
        <v>1</v>
      </c>
      <c r="G183" s="645">
        <f>IF(AND(B186&gt;0,B186&lt;=12),1,IF(AND(B186&gt;12,B186&lt;=24),2,IF(AND(B186&gt;24,B186&lt;=36),3,0)))</f>
        <v>2</v>
      </c>
      <c r="H183" s="306"/>
      <c r="I183" s="638" t="str">
        <f>IF(E179=0," ",IF(E179=1,"2&amp;3",IF(E179=2,"1&amp;3","1&amp;2")))</f>
        <v>1&amp;2</v>
      </c>
      <c r="J183" s="647" t="str">
        <f>IF(D179=0," ",IF(D179=1,"2&amp;3",IF(D179=2,"1&amp;3","1&amp;2")))</f>
        <v>1&amp;3</v>
      </c>
      <c r="K183" s="639" t="str">
        <f>IF(G179=0," ",IF(G179=1,"2&amp;3",IF(G179=2,"1&amp;3","1&amp;2")))</f>
        <v>2&amp;3</v>
      </c>
      <c r="L183" s="635" t="str">
        <f>IF(F179=0," ",IF(F179=1,"2&amp;3",IF(F179=2,"1&amp;3","1&amp;2")))</f>
        <v>1&amp;2</v>
      </c>
      <c r="M183" s="649">
        <f>IF(L180=" ",M182,IF(L180="W",1,M182+1))</f>
        <v>2</v>
      </c>
      <c r="N183" s="648">
        <f>IF(OR(I183=" ",M183&gt;$M$8),0,IF(M183=1,2,IF(M183=2,6,IF(M183=3,18,IF(M183=4,54,162)))))</f>
        <v>6</v>
      </c>
      <c r="O183" s="648">
        <f>IF(I184="W",(N183/2)*3,0)</f>
        <v>0</v>
      </c>
      <c r="P183" s="653">
        <f t="shared" si="9"/>
        <v>76</v>
      </c>
      <c r="R183" s="638" t="str">
        <f>IF(E180=0," ",IF(E180="A","B&amp;C",IF(E180="B","A&amp;C","A&amp;B")))</f>
        <v>A&amp;C</v>
      </c>
      <c r="S183" s="647" t="str">
        <f>IF(D180=0," ",IF(D180="A","B&amp;C",IF(D180="B","A&amp;C","A&amp;B")))</f>
        <v>A&amp;B</v>
      </c>
      <c r="T183" s="639" t="str">
        <f>IF(G180=0," ",IF(G180="A","B&amp;C",IF(G180="B","A&amp;C","A&amp;B")))</f>
        <v>B&amp;C</v>
      </c>
      <c r="U183" s="635" t="str">
        <f>IF(F180=0," ",IF(F180="A","B&amp;C",IF(F180="B","A&amp;C","A&amp;B")))</f>
        <v>B&amp;C</v>
      </c>
      <c r="V183" s="649">
        <f>IF(U180=" ",V182,IF(U180="W",1,V182+1))</f>
        <v>1</v>
      </c>
      <c r="W183" s="648">
        <f t="shared" si="12"/>
        <v>2</v>
      </c>
      <c r="X183" s="648">
        <f>IF(R184="W",(W183/2)*3,0)</f>
        <v>0</v>
      </c>
      <c r="Y183" s="653">
        <f t="shared" si="11"/>
        <v>-35</v>
      </c>
    </row>
    <row r="184" spans="1:25">
      <c r="A184" s="327">
        <f t="shared" si="10"/>
        <v>174</v>
      </c>
      <c r="B184" s="328">
        <f>Data!B184</f>
        <v>14</v>
      </c>
      <c r="D184" s="636" t="str">
        <f>IF(B183=0,0,IF(MOD(B183,3)=1,"A",IF(MOD(B183,3)=2,"B","C")))</f>
        <v>B</v>
      </c>
      <c r="E184" s="646" t="str">
        <f>IF(B184=0,0,IF(MOD(B184,3)=1,"A",IF(MOD(B184,3)=2,"B","C")))</f>
        <v>B</v>
      </c>
      <c r="F184" s="637" t="str">
        <f>IF(B185=0,0,IF(MOD(B185,3)=1,"A",IF(MOD(B185,3)=2,"B","C")))</f>
        <v>B</v>
      </c>
      <c r="G184" s="645" t="str">
        <f>IF(B186=0,0,IF(MOD(B186,3)=1,"A",IF(MOD(B186,3)=2,"B","C")))</f>
        <v>A</v>
      </c>
      <c r="H184" s="306"/>
      <c r="I184" s="638" t="str">
        <f>IF(I183=" "," ",IF(D183=0,"L",IF(D183&lt;&gt;E179,"W","L")))</f>
        <v>L</v>
      </c>
      <c r="J184" s="647" t="str">
        <f>IF(J183=" "," ",IF(E183=0,"L",IF(E183&lt;&gt;D179,"W","L")))</f>
        <v>L</v>
      </c>
      <c r="K184" s="639" t="str">
        <f>IF(K183=" "," ",IF(F183=0,"L",IF(F183&lt;&gt;G179,"W","L")))</f>
        <v>L</v>
      </c>
      <c r="L184" s="635" t="str">
        <f>IF(L183=" "," ",IF(G183=0,"L",IF(G183&lt;&gt;F179,"W","L")))</f>
        <v>W</v>
      </c>
      <c r="M184" s="650">
        <f>IF(I184=" ",M183,IF(I184="W",1,M183+1))</f>
        <v>3</v>
      </c>
      <c r="N184" s="364">
        <f>IF(OR(J183=" ",M184&gt;$M$8),0,IF(M184=1,2,IF(M184=2,6,IF(M184=3,18,IF(M184=4,54,162)))))</f>
        <v>18</v>
      </c>
      <c r="O184" s="364">
        <f>IF(J184="W",(N184/2)*3,0)</f>
        <v>0</v>
      </c>
      <c r="P184" s="653">
        <f t="shared" si="9"/>
        <v>58</v>
      </c>
      <c r="R184" s="638" t="str">
        <f>IF(R183=" "," ",IF(D184=0,"L",IF(D184&lt;&gt;E180,"W","L")))</f>
        <v>L</v>
      </c>
      <c r="S184" s="647" t="str">
        <f>IF(S183=" "," ",IF(E184=0,"L",IF(E184&lt;&gt;D180,"W","L")))</f>
        <v>W</v>
      </c>
      <c r="T184" s="639" t="str">
        <f>IF(T183=" "," ",IF(F184=0,"L",IF(F184&lt;&gt;G180,"W","L")))</f>
        <v>W</v>
      </c>
      <c r="U184" s="635" t="str">
        <f>IF(U183=" "," ",IF(G184=0,"L",IF(G184&lt;&gt;F180,"W","L")))</f>
        <v>L</v>
      </c>
      <c r="V184" s="650">
        <f>IF(R184=" ",V183,IF(R184="W",1,V183+1))</f>
        <v>2</v>
      </c>
      <c r="W184" s="364">
        <f t="shared" si="12"/>
        <v>6</v>
      </c>
      <c r="X184" s="364">
        <f>IF(S184="W",(W184/2)*3,0)</f>
        <v>9</v>
      </c>
      <c r="Y184" s="653">
        <f t="shared" si="11"/>
        <v>-32</v>
      </c>
    </row>
    <row r="185" spans="1:25">
      <c r="A185" s="327">
        <f t="shared" si="10"/>
        <v>175</v>
      </c>
      <c r="B185" s="328">
        <f>Data!B185</f>
        <v>11</v>
      </c>
      <c r="D185" s="644"/>
      <c r="E185" s="644"/>
      <c r="F185" s="644"/>
      <c r="G185" s="644"/>
      <c r="H185" s="306"/>
      <c r="M185" s="651">
        <f>IF(J184=" ",M184,IF(J184="W",1,M184+1))</f>
        <v>4</v>
      </c>
      <c r="N185" s="363">
        <f>IF(OR(K183=" ",M185&gt;$M$8),0,IF(M185=1,2,IF(M185=2,6,IF(M185=3,18,IF(M185=4,54,162)))))</f>
        <v>0</v>
      </c>
      <c r="O185" s="363">
        <f>IF(K184="W",(N185/2)*3,0)</f>
        <v>0</v>
      </c>
      <c r="P185" s="653">
        <f t="shared" si="9"/>
        <v>58</v>
      </c>
      <c r="V185" s="651">
        <f>IF(S184=" ",V184,IF(S184="W",1,V184+1))</f>
        <v>1</v>
      </c>
      <c r="W185" s="363">
        <f t="shared" si="12"/>
        <v>2</v>
      </c>
      <c r="X185" s="363">
        <f>IF(T184="W",(W185/2)*3,0)</f>
        <v>3</v>
      </c>
      <c r="Y185" s="653">
        <f t="shared" si="11"/>
        <v>-31</v>
      </c>
    </row>
    <row r="186" spans="1:25">
      <c r="A186" s="327">
        <f t="shared" si="10"/>
        <v>176</v>
      </c>
      <c r="B186" s="328">
        <f>Data!B186</f>
        <v>13</v>
      </c>
      <c r="D186" s="644"/>
      <c r="E186" s="644"/>
      <c r="F186" s="644"/>
      <c r="G186" s="644"/>
      <c r="H186" s="306"/>
      <c r="M186" s="652">
        <f>IF(K184=" ",M185,IF(K184="W",1,M185+1))</f>
        <v>5</v>
      </c>
      <c r="N186" s="368">
        <f>IF(OR(L183=" ",M186&gt;$M$8),0,IF(M186=1,2,IF(M186=2,6,IF(M186=3,18,IF(M186=4,54,162)))))</f>
        <v>0</v>
      </c>
      <c r="O186" s="368">
        <f>IF(L184="W",(N186/2)*3,0)</f>
        <v>0</v>
      </c>
      <c r="P186" s="653">
        <f t="shared" si="9"/>
        <v>58</v>
      </c>
      <c r="V186" s="652">
        <f>IF(T184=" ",V185,IF(T184="W",1,V185+1))</f>
        <v>1</v>
      </c>
      <c r="W186" s="368">
        <f t="shared" si="12"/>
        <v>2</v>
      </c>
      <c r="X186" s="368">
        <f>IF(U184="W",(W186/2)*3,0)</f>
        <v>0</v>
      </c>
      <c r="Y186" s="653">
        <f t="shared" si="11"/>
        <v>-33</v>
      </c>
    </row>
    <row r="187" spans="1:25">
      <c r="A187" s="327">
        <f t="shared" si="10"/>
        <v>177</v>
      </c>
      <c r="B187" s="328">
        <f>Data!B187</f>
        <v>35</v>
      </c>
      <c r="D187" s="636">
        <f>IF(AND(B187&gt;0,B187&lt;=12),1,IF(AND(B187&gt;12,B187&lt;=24),2,IF(AND(B187&gt;24,B187&lt;=36),3,0)))</f>
        <v>3</v>
      </c>
      <c r="E187" s="637">
        <f>IF(AND(B188&gt;0,B188&lt;=12),1,IF(AND(B188&gt;12,B188&lt;=24),2,IF(AND(B188&gt;24,B188&lt;=36),3,0)))</f>
        <v>2</v>
      </c>
      <c r="F187" s="646">
        <f>IF(AND(B189&gt;0,B189&lt;=12),1,IF(AND(B189&gt;12,B189&lt;=24),2,IF(AND(B189&gt;24,B189&lt;=36),3,0)))</f>
        <v>2</v>
      </c>
      <c r="G187" s="645">
        <f>IF(AND(B190&gt;0,B190&lt;=12),1,IF(AND(B190&gt;12,B190&lt;=24),2,IF(AND(B190&gt;24,B190&lt;=36),3,0)))</f>
        <v>1</v>
      </c>
      <c r="H187" s="306"/>
      <c r="I187" s="634" t="str">
        <f>IF(D183=0," ",IF(D183=1,"2&amp;3",IF(D183=2,"1&amp;3","1&amp;2")))</f>
        <v>1&amp;2</v>
      </c>
      <c r="J187" s="639" t="str">
        <f>IF(F183=0," ",IF(F183=1,"2&amp;3",IF(F183=2,"1&amp;3","1&amp;2")))</f>
        <v>2&amp;3</v>
      </c>
      <c r="K187" s="647" t="str">
        <f>IF(E183=0," ",IF(E183=1,"2&amp;3",IF(E183=2,"1&amp;3","1&amp;2")))</f>
        <v>1&amp;3</v>
      </c>
      <c r="L187" s="635" t="str">
        <f>IF(G183=0," ",IF(G183=1,"2&amp;3",IF(G183=2,"1&amp;3","1&amp;2")))</f>
        <v>1&amp;3</v>
      </c>
      <c r="M187" s="649">
        <f>IF(L184=" ",M186,IF(L184="W",1,M186+1))</f>
        <v>1</v>
      </c>
      <c r="N187" s="648">
        <f>IF(OR(I187=" ",M187&gt;$M$8),0,IF(M187=1,2,IF(M187=2,6,IF(M187=3,18,IF(M187=4,54,162)))))</f>
        <v>2</v>
      </c>
      <c r="O187" s="648">
        <f>IF(I188="W",(N187/2)*3,0)</f>
        <v>0</v>
      </c>
      <c r="P187" s="653">
        <f t="shared" si="9"/>
        <v>56</v>
      </c>
      <c r="R187" s="634" t="str">
        <f>IF(D184=0," ",IF(D184="A","B&amp;C",IF(D184="B","A&amp;C","A&amp;B")))</f>
        <v>A&amp;C</v>
      </c>
      <c r="S187" s="639" t="str">
        <f>IF(F184=0," ",IF(F184="A","B&amp;C",IF(F184="B","A&amp;C","A&amp;B")))</f>
        <v>A&amp;C</v>
      </c>
      <c r="T187" s="647" t="str">
        <f>IF(E184=0," ",IF(E184="A","B&amp;C",IF(E184="B","A&amp;C","A&amp;B")))</f>
        <v>A&amp;C</v>
      </c>
      <c r="U187" s="635" t="str">
        <f>IF(G184=0," ",IF(G184="A","B&amp;C",IF(G184="B","A&amp;C","A&amp;B")))</f>
        <v>B&amp;C</v>
      </c>
      <c r="V187" s="649">
        <f>IF(U184=" ",V186,IF(U184="W",1,V186+1))</f>
        <v>2</v>
      </c>
      <c r="W187" s="648">
        <f t="shared" si="12"/>
        <v>6</v>
      </c>
      <c r="X187" s="648">
        <f>IF(R188="W",(W187/2)*3,0)</f>
        <v>0</v>
      </c>
      <c r="Y187" s="653">
        <f t="shared" si="11"/>
        <v>-39</v>
      </c>
    </row>
    <row r="188" spans="1:25">
      <c r="A188" s="327">
        <f t="shared" si="10"/>
        <v>178</v>
      </c>
      <c r="B188" s="328">
        <f>Data!B188</f>
        <v>13</v>
      </c>
      <c r="D188" s="636" t="str">
        <f>IF(B187=0,0,IF(MOD(B187,3)=1,"A",IF(MOD(B187,3)=2,"B","C")))</f>
        <v>B</v>
      </c>
      <c r="E188" s="637" t="str">
        <f>IF(B188=0,0,IF(MOD(B188,3)=1,"A",IF(MOD(B188,3)=2,"B","C")))</f>
        <v>A</v>
      </c>
      <c r="F188" s="646" t="str">
        <f>IF(B189=0,0,IF(MOD(B189,3)=1,"A",IF(MOD(B189,3)=2,"B","C")))</f>
        <v>B</v>
      </c>
      <c r="G188" s="645" t="str">
        <f>IF(B190=0,0,IF(MOD(B190,3)=1,"A",IF(MOD(B190,3)=2,"B","C")))</f>
        <v>C</v>
      </c>
      <c r="H188" s="306"/>
      <c r="I188" s="634" t="str">
        <f>IF(I187=" "," ",IF(D187=0,"L",IF(D187&lt;&gt;D183,"W","L")))</f>
        <v>L</v>
      </c>
      <c r="J188" s="639" t="str">
        <f>IF(J187=" "," ",IF(E187=0,"L",IF(E187&lt;&gt;F183,"W","L")))</f>
        <v>W</v>
      </c>
      <c r="K188" s="647" t="str">
        <f>IF(K187=" "," ",IF(F187=0,"L",IF(F187&lt;&gt;E183,"W","L")))</f>
        <v>L</v>
      </c>
      <c r="L188" s="635" t="str">
        <f>IF(L187=" "," ",IF(G187=0,"L",IF(G187&lt;&gt;G183,"W","L")))</f>
        <v>W</v>
      </c>
      <c r="M188" s="651">
        <f>IF(I188=" ",M187,IF(I188="W",1,M187+1))</f>
        <v>2</v>
      </c>
      <c r="N188" s="363">
        <f>IF(OR(J187=" ",M188&gt;$M$8),0,IF(M188=1,2,IF(M188=2,6,IF(M188=3,18,IF(M188=4,54,162)))))</f>
        <v>6</v>
      </c>
      <c r="O188" s="363">
        <f>IF(J188="W",(N188/2)*3,0)</f>
        <v>9</v>
      </c>
      <c r="P188" s="653">
        <f t="shared" si="9"/>
        <v>59</v>
      </c>
      <c r="R188" s="634" t="str">
        <f>IF(R187=" "," ",IF(D188=0,"L",IF(D188&lt;&gt;D184,"W","L")))</f>
        <v>L</v>
      </c>
      <c r="S188" s="639" t="str">
        <f>IF(S187=" "," ",IF(E188=0,"L",IF(E188&lt;&gt;F184,"W","L")))</f>
        <v>W</v>
      </c>
      <c r="T188" s="647" t="str">
        <f>IF(T187=" "," ",IF(F188=0,"L",IF(F188&lt;&gt;E184,"W","L")))</f>
        <v>L</v>
      </c>
      <c r="U188" s="635" t="str">
        <f>IF(U187=" "," ",IF(P188=0,"L",IF(G188&lt;&gt;G184,"W","L")))</f>
        <v>W</v>
      </c>
      <c r="V188" s="651">
        <f>IF(R188=" ",V187,IF(R188="W",1,V187+1))</f>
        <v>3</v>
      </c>
      <c r="W188" s="363">
        <f t="shared" si="12"/>
        <v>18</v>
      </c>
      <c r="X188" s="363">
        <f>IF(S188="W",(W188/2)*3,0)</f>
        <v>27</v>
      </c>
      <c r="Y188" s="653">
        <f t="shared" si="11"/>
        <v>-30</v>
      </c>
    </row>
    <row r="189" spans="1:25">
      <c r="A189" s="327">
        <f t="shared" si="10"/>
        <v>179</v>
      </c>
      <c r="B189" s="328">
        <f>Data!B189</f>
        <v>14</v>
      </c>
      <c r="D189" s="644"/>
      <c r="E189" s="644"/>
      <c r="F189" s="644"/>
      <c r="G189" s="644"/>
      <c r="H189" s="306"/>
      <c r="M189" s="650">
        <f>IF(J188=" ",M188,IF(J188="W",1,M188+1))</f>
        <v>1</v>
      </c>
      <c r="N189" s="364">
        <f>IF(OR(K187=" ",M189&gt;$M$8),0,IF(M189=1,2,IF(M189=2,6,IF(M189=3,18,IF(M189=4,54,162)))))</f>
        <v>2</v>
      </c>
      <c r="O189" s="364">
        <f>IF(K188="W",(N189/2)*3,0)</f>
        <v>0</v>
      </c>
      <c r="P189" s="653">
        <f t="shared" si="9"/>
        <v>57</v>
      </c>
      <c r="V189" s="650">
        <f>IF(S188=" ",V188,IF(S188="W",1,V188+1))</f>
        <v>1</v>
      </c>
      <c r="W189" s="364">
        <f t="shared" si="12"/>
        <v>2</v>
      </c>
      <c r="X189" s="364">
        <f>IF(T188="W",(W189/2)*3,0)</f>
        <v>0</v>
      </c>
      <c r="Y189" s="653">
        <f t="shared" si="11"/>
        <v>-32</v>
      </c>
    </row>
    <row r="190" spans="1:25">
      <c r="A190" s="327">
        <f t="shared" si="10"/>
        <v>180</v>
      </c>
      <c r="B190" s="328">
        <f>Data!B190</f>
        <v>6</v>
      </c>
      <c r="D190" s="644"/>
      <c r="E190" s="644"/>
      <c r="F190" s="644"/>
      <c r="G190" s="644"/>
      <c r="H190" s="306"/>
      <c r="M190" s="652">
        <f>IF(K188=" ",M189,IF(K188="W",1,M189+1))</f>
        <v>2</v>
      </c>
      <c r="N190" s="368">
        <f>IF(OR(L187=" ",M190&gt;$M$8),0,IF(M190=1,2,IF(M190=2,6,IF(M190=3,18,IF(M190=4,54,162)))))</f>
        <v>6</v>
      </c>
      <c r="O190" s="368">
        <f>IF(L188="W",(N190/2)*3,0)</f>
        <v>9</v>
      </c>
      <c r="P190" s="653">
        <f t="shared" si="9"/>
        <v>60</v>
      </c>
      <c r="V190" s="652">
        <f>IF(T188=" ",V189,IF(T188="W",1,V189+1))</f>
        <v>2</v>
      </c>
      <c r="W190" s="368">
        <f t="shared" si="12"/>
        <v>6</v>
      </c>
      <c r="X190" s="368">
        <f>IF(U188="W",(W190/2)*3,0)</f>
        <v>9</v>
      </c>
      <c r="Y190" s="653">
        <f t="shared" si="11"/>
        <v>-29</v>
      </c>
    </row>
    <row r="191" spans="1:25">
      <c r="A191" s="327">
        <f t="shared" si="10"/>
        <v>181</v>
      </c>
      <c r="B191" s="328">
        <f>Data!B191</f>
        <v>16</v>
      </c>
      <c r="D191" s="637">
        <f>IF(AND(B191&gt;0,B191&lt;=12),1,IF(AND(B191&gt;12,B191&lt;=24),2,IF(AND(B191&gt;24,B191&lt;=36),3,0)))</f>
        <v>2</v>
      </c>
      <c r="E191" s="645">
        <f>IF(AND(B192&gt;0,B192&lt;=12),1,IF(AND(B192&gt;12,B192&lt;=24),2,IF(AND(B192&gt;24,B192&lt;=36),3,0)))</f>
        <v>1</v>
      </c>
      <c r="F191" s="636">
        <f>IF(AND(B193&gt;0,B193&lt;=12),1,IF(AND(B193&gt;12,B193&lt;=24),2,IF(AND(B193&gt;24,B193&lt;=36),3,0)))</f>
        <v>1</v>
      </c>
      <c r="G191" s="646">
        <f>IF(AND(B194&gt;0,B194&lt;=12),1,IF(AND(B194&gt;12,B194&lt;=24),2,IF(AND(B194&gt;24,B194&lt;=36),3,0)))</f>
        <v>2</v>
      </c>
      <c r="H191" s="306"/>
      <c r="I191" s="639" t="str">
        <f>IF(E187=0," ",IF(E187=1,"2&amp;3",IF(E187=2,"1&amp;3","1&amp;2")))</f>
        <v>1&amp;3</v>
      </c>
      <c r="J191" s="635" t="str">
        <f>IF(G187=0," ",IF(G187=1,"2&amp;3",IF(G187=2,"1&amp;3","1&amp;2")))</f>
        <v>2&amp;3</v>
      </c>
      <c r="K191" s="634" t="str">
        <f>IF(D187=0," ",IF(D187=1,"2&amp;3",IF(D187=2,"1&amp;3","1&amp;2")))</f>
        <v>1&amp;2</v>
      </c>
      <c r="L191" s="647" t="str">
        <f>IF(F187=0," ",IF(F187=1,"2&amp;3",IF(F187=2,"1&amp;3","1&amp;2")))</f>
        <v>1&amp;3</v>
      </c>
      <c r="M191" s="651">
        <f>IF(L188=" ",M190,IF(L188="W",1,M190+1))</f>
        <v>1</v>
      </c>
      <c r="N191" s="363">
        <f>IF(OR(I191=" ",M191&gt;$M$8),0,IF(M191=1,2,IF(M191=2,6,IF(M191=3,18,IF(M191=4,54,162)))))</f>
        <v>2</v>
      </c>
      <c r="O191" s="363">
        <f>IF(I192="W",(N191/2)*3,0)</f>
        <v>0</v>
      </c>
      <c r="P191" s="653">
        <f t="shared" ref="P191:P254" si="13">P190-N191+O191</f>
        <v>58</v>
      </c>
      <c r="R191" s="639" t="str">
        <f>IF(E188=0," ",IF(E188="A","B&amp;C",IF(E188="B","A&amp;C","A&amp;B")))</f>
        <v>B&amp;C</v>
      </c>
      <c r="S191" s="635" t="str">
        <f>IF(G188=0," ",IF(G188="A","B&amp;C",IF(G188="B","A&amp;C","A&amp;B")))</f>
        <v>A&amp;B</v>
      </c>
      <c r="T191" s="634" t="str">
        <f>IF(D188=0," ",IF(D188="A","B&amp;C",IF(D188="B","A&amp;C","A&amp;B")))</f>
        <v>A&amp;C</v>
      </c>
      <c r="U191" s="647" t="str">
        <f>IF(F188=0," ",IF(F188="A","B&amp;C",IF(F188="B","A&amp;C","A&amp;B")))</f>
        <v>A&amp;C</v>
      </c>
      <c r="V191" s="651">
        <f>IF(U188=" ",V190,IF(U188="W",1,V190+1))</f>
        <v>1</v>
      </c>
      <c r="W191" s="363">
        <f t="shared" si="12"/>
        <v>2</v>
      </c>
      <c r="X191" s="363">
        <f>IF(R192="W",(W191/2)*3,0)</f>
        <v>0</v>
      </c>
      <c r="Y191" s="653">
        <f t="shared" si="11"/>
        <v>-31</v>
      </c>
    </row>
    <row r="192" spans="1:25">
      <c r="A192" s="327">
        <f t="shared" si="10"/>
        <v>182</v>
      </c>
      <c r="B192" s="328">
        <f>Data!B192</f>
        <v>8</v>
      </c>
      <c r="D192" s="637" t="str">
        <f>IF(B191=0,0,IF(MOD(B191,3)=1,"A",IF(MOD(B191,3)=2,"B","C")))</f>
        <v>A</v>
      </c>
      <c r="E192" s="645" t="str">
        <f>IF(B192=0,0,IF(MOD(B192,3)=1,"A",IF(MOD(B192,3)=2,"B","C")))</f>
        <v>B</v>
      </c>
      <c r="F192" s="636" t="str">
        <f>IF(B193=0,0,IF(MOD(B193,3)=1,"A",IF(MOD(B193,3)=2,"B","C")))</f>
        <v>B</v>
      </c>
      <c r="G192" s="646" t="str">
        <f>IF(B194=0,0,IF(MOD(B194,3)=1,"A",IF(MOD(B194,3)=2,"B","C")))</f>
        <v>B</v>
      </c>
      <c r="H192" s="306"/>
      <c r="I192" s="639" t="str">
        <f>IF(I191=" "," ",IF(D191=0,"L",IF(D191&lt;&gt;E187,"W","L")))</f>
        <v>L</v>
      </c>
      <c r="J192" s="635" t="str">
        <f>IF(J191=" "," ",IF(E191=0,"L",IF(E191&lt;&gt;G187,"W","L")))</f>
        <v>L</v>
      </c>
      <c r="K192" s="634" t="str">
        <f>IF(K191=" "," ",IF(F191=0,"L",IF(F191&lt;&gt;D187,"W","L")))</f>
        <v>W</v>
      </c>
      <c r="L192" s="647" t="str">
        <f>IF(L191=" "," ",IF(G191=0,"L",IF(G191&lt;&gt;F187,"W","L")))</f>
        <v>L</v>
      </c>
      <c r="M192" s="652">
        <f>IF(I192=" ",M191,IF(I192="W",1,M191+1))</f>
        <v>2</v>
      </c>
      <c r="N192" s="368">
        <f>IF(OR(J191=" ",M192&gt;$M$8),0,IF(M192=1,2,IF(M192=2,6,IF(M192=3,18,IF(M192=4,54,162)))))</f>
        <v>6</v>
      </c>
      <c r="O192" s="368">
        <f>IF(J192="W",(N192/2)*3,0)</f>
        <v>0</v>
      </c>
      <c r="P192" s="653">
        <f t="shared" si="13"/>
        <v>52</v>
      </c>
      <c r="R192" s="639" t="str">
        <f>IF(R191=" "," ",IF(D192=0,"L",IF(D192&lt;&gt;E188,"W","L")))</f>
        <v>L</v>
      </c>
      <c r="S192" s="635" t="str">
        <f>IF(S191=" "," ",IF(E192=0,"L",IF(E192&lt;&gt;G188,"W","L")))</f>
        <v>W</v>
      </c>
      <c r="T192" s="634" t="str">
        <f>IF(T191=" "," ",IF(F192=0,"L",IF(F192&lt;&gt;D188,"W","L")))</f>
        <v>L</v>
      </c>
      <c r="U192" s="647" t="str">
        <f>IF(U191=" "," ",IF(G192=0,"L",IF(G192&lt;&gt;F188,"W","L")))</f>
        <v>L</v>
      </c>
      <c r="V192" s="652">
        <f>IF(R192=" ",V191,IF(R192="W",1,V191+1))</f>
        <v>2</v>
      </c>
      <c r="W192" s="368">
        <f t="shared" si="12"/>
        <v>6</v>
      </c>
      <c r="X192" s="368">
        <f>IF(S192="W",(W192/2)*3,0)</f>
        <v>9</v>
      </c>
      <c r="Y192" s="653">
        <f t="shared" si="11"/>
        <v>-28</v>
      </c>
    </row>
    <row r="193" spans="1:25">
      <c r="A193" s="327">
        <f t="shared" si="10"/>
        <v>183</v>
      </c>
      <c r="B193" s="328">
        <f>Data!B193</f>
        <v>5</v>
      </c>
      <c r="D193" s="644"/>
      <c r="E193" s="644"/>
      <c r="F193" s="644"/>
      <c r="G193" s="644"/>
      <c r="H193" s="306"/>
      <c r="M193" s="649">
        <f>IF(J192=" ",M192,IF(J192="W",1,M192+1))</f>
        <v>3</v>
      </c>
      <c r="N193" s="648">
        <f>IF(OR(K191=" ",M193&gt;$M$8),0,IF(M193=1,2,IF(M193=2,6,IF(M193=3,18,IF(M193=4,54,162)))))</f>
        <v>18</v>
      </c>
      <c r="O193" s="648">
        <f>IF(K192="W",(N193/2)*3,0)</f>
        <v>27</v>
      </c>
      <c r="P193" s="653">
        <f t="shared" si="13"/>
        <v>61</v>
      </c>
      <c r="V193" s="649">
        <f>IF(S192=" ",V192,IF(S192="W",1,V192+1))</f>
        <v>1</v>
      </c>
      <c r="W193" s="648">
        <f t="shared" si="12"/>
        <v>2</v>
      </c>
      <c r="X193" s="648">
        <f>IF(T192="W",(W193/2)*3,0)</f>
        <v>0</v>
      </c>
      <c r="Y193" s="653">
        <f t="shared" si="11"/>
        <v>-30</v>
      </c>
    </row>
    <row r="194" spans="1:25">
      <c r="A194" s="327">
        <f t="shared" si="10"/>
        <v>184</v>
      </c>
      <c r="B194" s="328">
        <f>Data!B194</f>
        <v>14</v>
      </c>
      <c r="D194" s="644"/>
      <c r="E194" s="644"/>
      <c r="F194" s="644"/>
      <c r="G194" s="644"/>
      <c r="H194" s="306"/>
      <c r="M194" s="650">
        <f>IF(K192=" ",M193,IF(K192="W",1,M193+1))</f>
        <v>1</v>
      </c>
      <c r="N194" s="364">
        <f>IF(OR(L191=" ",M194&gt;$M$8),0,IF(M194=1,2,IF(M194=2,6,IF(M194=3,18,IF(M194=4,54,162)))))</f>
        <v>2</v>
      </c>
      <c r="O194" s="364">
        <f>IF(L192="W",(N194/2)*3,0)</f>
        <v>0</v>
      </c>
      <c r="P194" s="653">
        <f t="shared" si="13"/>
        <v>59</v>
      </c>
      <c r="V194" s="650">
        <f>IF(T192=" ",V193,IF(T192="W",1,V193+1))</f>
        <v>2</v>
      </c>
      <c r="W194" s="364">
        <f t="shared" si="12"/>
        <v>6</v>
      </c>
      <c r="X194" s="364">
        <f>IF(U192="W",(W194/2)*3,0)</f>
        <v>0</v>
      </c>
      <c r="Y194" s="653">
        <f t="shared" si="11"/>
        <v>-36</v>
      </c>
    </row>
    <row r="195" spans="1:25">
      <c r="A195" s="327">
        <f t="shared" si="10"/>
        <v>185</v>
      </c>
      <c r="B195" s="328">
        <f>Data!B195</f>
        <v>17</v>
      </c>
      <c r="D195" s="645">
        <f>IF(AND(B195&gt;0,B195&lt;=12),1,IF(AND(B195&gt;12,B195&lt;=24),2,IF(AND(B195&gt;24,B195&lt;=36),3,0)))</f>
        <v>2</v>
      </c>
      <c r="E195" s="637">
        <f>IF(AND(B196&gt;0,B196&lt;=12),1,IF(AND(B196&gt;12,B196&lt;=24),2,IF(AND(B196&gt;24,B196&lt;=36),3,0)))</f>
        <v>2</v>
      </c>
      <c r="F195" s="646">
        <f>IF(AND(B197&gt;0,B197&lt;=12),1,IF(AND(B197&gt;12,B197&lt;=24),2,IF(AND(B197&gt;24,B197&lt;=36),3,0)))</f>
        <v>3</v>
      </c>
      <c r="G195" s="636">
        <f>IF(AND(B198&gt;0,B198&lt;=12),1,IF(AND(B198&gt;12,B198&lt;=24),2,IF(AND(B198&gt;24,B198&lt;=36),3,0)))</f>
        <v>1</v>
      </c>
      <c r="H195" s="306"/>
      <c r="I195" s="635" t="str">
        <f>IF(E191=0," ",IF(E191=1,"2&amp;3",IF(E191=2,"1&amp;3","1&amp;2")))</f>
        <v>2&amp;3</v>
      </c>
      <c r="J195" s="639" t="str">
        <f>IF(D191=0," ",IF(D191=1,"2&amp;3",IF(D191=2,"1&amp;3","1&amp;2")))</f>
        <v>1&amp;3</v>
      </c>
      <c r="K195" s="647" t="str">
        <f>IF(G191=0," ",IF(G191=1,"2&amp;3",IF(G191=2,"1&amp;3","1&amp;2")))</f>
        <v>1&amp;3</v>
      </c>
      <c r="L195" s="634" t="str">
        <f>IF(F191=0," ",IF(F191=1,"2&amp;3",IF(F191=2,"1&amp;3","1&amp;2")))</f>
        <v>2&amp;3</v>
      </c>
      <c r="M195" s="652">
        <f>IF(L192=" ",M194,IF(L192="W",1,M194+1))</f>
        <v>2</v>
      </c>
      <c r="N195" s="368">
        <f>IF(OR(I195=" ",M195&gt;$M$8),0,IF(M195=1,2,IF(M195=2,6,IF(M195=3,18,IF(M195=4,54,162)))))</f>
        <v>6</v>
      </c>
      <c r="O195" s="368">
        <f>IF(I196="W",(N195/2)*3,0)</f>
        <v>9</v>
      </c>
      <c r="P195" s="653">
        <f t="shared" si="13"/>
        <v>62</v>
      </c>
      <c r="R195" s="635" t="str">
        <f>IF(E192=0," ",IF(E192="A","B&amp;C",IF(E192="B","A&amp;C","A&amp;B")))</f>
        <v>A&amp;C</v>
      </c>
      <c r="S195" s="639" t="str">
        <f>IF(D192=0," ",IF(D192="A","B&amp;C",IF(D192="B","A&amp;C","A&amp;B")))</f>
        <v>B&amp;C</v>
      </c>
      <c r="T195" s="647" t="str">
        <f>IF(G192=0," ",IF(G192="A","B&amp;C",IF(G192="B","A&amp;C","A&amp;B")))</f>
        <v>A&amp;C</v>
      </c>
      <c r="U195" s="634" t="str">
        <f>IF(F192=0," ",IF(F192="A","B&amp;C",IF(F192="B","A&amp;C","A&amp;B")))</f>
        <v>A&amp;C</v>
      </c>
      <c r="V195" s="652">
        <f>IF(U192=" ",V194,IF(U192="W",1,V194+1))</f>
        <v>3</v>
      </c>
      <c r="W195" s="368">
        <f t="shared" si="12"/>
        <v>18</v>
      </c>
      <c r="X195" s="368">
        <f>IF(R196="W",(W195/2)*3,0)</f>
        <v>0</v>
      </c>
      <c r="Y195" s="653">
        <f t="shared" si="11"/>
        <v>-54</v>
      </c>
    </row>
    <row r="196" spans="1:25">
      <c r="A196" s="327">
        <f t="shared" si="10"/>
        <v>186</v>
      </c>
      <c r="B196" s="328">
        <f>Data!B196</f>
        <v>17</v>
      </c>
      <c r="D196" s="645" t="str">
        <f>IF(B195=0,0,IF(MOD(B195,3)=1,"A",IF(MOD(B195,3)=2,"B","C")))</f>
        <v>B</v>
      </c>
      <c r="E196" s="637" t="str">
        <f>IF(B196=0,0,IF(MOD(B196,3)=1,"A",IF(MOD(B196,3)=2,"B","C")))</f>
        <v>B</v>
      </c>
      <c r="F196" s="646" t="str">
        <f>IF(B197=0,0,IF(MOD(B197,3)=1,"A",IF(MOD(B197,3)=2,"B","C")))</f>
        <v>C</v>
      </c>
      <c r="G196" s="636" t="str">
        <f>IF(B198=0,0,IF(MOD(B198,3)=1,"A",IF(MOD(B198,3)=2,"B","C")))</f>
        <v>B</v>
      </c>
      <c r="H196" s="306"/>
      <c r="I196" s="635" t="str">
        <f>IF(I195=" "," ",IF(D195=0,"L",IF(D195&lt;&gt;E191,"W","L")))</f>
        <v>W</v>
      </c>
      <c r="J196" s="639" t="str">
        <f>IF(J195=" "," ",IF(E195=0,"L",IF(E195&lt;&gt;D191,"W","L")))</f>
        <v>L</v>
      </c>
      <c r="K196" s="647" t="str">
        <f>IF(K195=" "," ",IF(F195=0,"L",IF(F195&lt;&gt;G191,"W","L")))</f>
        <v>W</v>
      </c>
      <c r="L196" s="634" t="str">
        <f>IF(L195=" "," ",IF(G195=0,"L",IF(G195&lt;&gt;F191,"W","L")))</f>
        <v>L</v>
      </c>
      <c r="M196" s="651">
        <f>IF(I196=" ",M195,IF(I196="W",1,M195+1))</f>
        <v>1</v>
      </c>
      <c r="N196" s="363">
        <f>IF(OR(J195=" ",M196&gt;$M$8),0,IF(M196=1,2,IF(M196=2,6,IF(M196=3,18,IF(M196=4,54,162)))))</f>
        <v>2</v>
      </c>
      <c r="O196" s="363">
        <f>IF(J196="W",(N196/2)*3,0)</f>
        <v>0</v>
      </c>
      <c r="P196" s="653">
        <f t="shared" si="13"/>
        <v>60</v>
      </c>
      <c r="R196" s="635" t="str">
        <f>IF(R195=" "," ",IF(D196=0,"L",IF(D196&lt;&gt;E192,"W","L")))</f>
        <v>L</v>
      </c>
      <c r="S196" s="639" t="str">
        <f>IF(S195=" "," ",IF(E196=0,"L",IF(E196&lt;&gt;D192,"W","L")))</f>
        <v>W</v>
      </c>
      <c r="T196" s="647" t="str">
        <f>IF(T195=" "," ",IF(F196=0,"L",IF(F196&lt;&gt;G192,"W","L")))</f>
        <v>W</v>
      </c>
      <c r="U196" s="634" t="str">
        <f>IF(U195=" "," ",IF(G196=0,"L",IF(G196&lt;&gt;F192,"W","L")))</f>
        <v>L</v>
      </c>
      <c r="V196" s="651">
        <f>IF(R196=" ",V195,IF(R196="W",1,V195+1))</f>
        <v>4</v>
      </c>
      <c r="W196" s="363">
        <f t="shared" si="12"/>
        <v>0</v>
      </c>
      <c r="X196" s="363">
        <f>IF(S196="W",(W196/2)*3,0)</f>
        <v>0</v>
      </c>
      <c r="Y196" s="653">
        <f t="shared" si="11"/>
        <v>-54</v>
      </c>
    </row>
    <row r="197" spans="1:25">
      <c r="A197" s="327">
        <f t="shared" si="10"/>
        <v>187</v>
      </c>
      <c r="B197" s="328">
        <f>Data!B197</f>
        <v>27</v>
      </c>
      <c r="D197" s="644"/>
      <c r="E197" s="644"/>
      <c r="F197" s="644"/>
      <c r="G197" s="644"/>
      <c r="H197" s="306"/>
      <c r="M197" s="650">
        <f>IF(J196=" ",M196,IF(J196="W",1,M196+1))</f>
        <v>2</v>
      </c>
      <c r="N197" s="364">
        <f>IF(OR(K195=" ",M197&gt;$M$8),0,IF(M197=1,2,IF(M197=2,6,IF(M197=3,18,IF(M197=4,54,162)))))</f>
        <v>6</v>
      </c>
      <c r="O197" s="364">
        <f>IF(K196="W",(N197/2)*3,0)</f>
        <v>9</v>
      </c>
      <c r="P197" s="653">
        <f t="shared" si="13"/>
        <v>63</v>
      </c>
      <c r="V197" s="650">
        <f>IF(S196=" ",V196,IF(S196="W",1,V196+1))</f>
        <v>1</v>
      </c>
      <c r="W197" s="364">
        <f t="shared" si="12"/>
        <v>2</v>
      </c>
      <c r="X197" s="364">
        <f>IF(T196="W",(W197/2)*3,0)</f>
        <v>3</v>
      </c>
      <c r="Y197" s="653">
        <f t="shared" si="11"/>
        <v>-53</v>
      </c>
    </row>
    <row r="198" spans="1:25">
      <c r="A198" s="327">
        <f t="shared" si="10"/>
        <v>188</v>
      </c>
      <c r="B198" s="328">
        <f>Data!B198</f>
        <v>2</v>
      </c>
      <c r="D198" s="644"/>
      <c r="E198" s="644"/>
      <c r="F198" s="644"/>
      <c r="G198" s="644"/>
      <c r="H198" s="306"/>
      <c r="M198" s="649">
        <f>IF(K196=" ",M197,IF(K196="W",1,M197+1))</f>
        <v>1</v>
      </c>
      <c r="N198" s="648">
        <f>IF(OR(L195=" ",M198&gt;$M$8),0,IF(M198=1,2,IF(M198=2,6,IF(M198=3,18,IF(M198=4,54,162)))))</f>
        <v>2</v>
      </c>
      <c r="O198" s="648">
        <f>IF(L196="W",(N198/2)*3,0)</f>
        <v>0</v>
      </c>
      <c r="P198" s="653">
        <f t="shared" si="13"/>
        <v>61</v>
      </c>
      <c r="V198" s="649">
        <f>IF(T196=" ",V197,IF(T196="W",1,V197+1))</f>
        <v>1</v>
      </c>
      <c r="W198" s="648">
        <f t="shared" si="12"/>
        <v>2</v>
      </c>
      <c r="X198" s="648">
        <f>IF(U196="W",(W198/2)*3,0)</f>
        <v>0</v>
      </c>
      <c r="Y198" s="653">
        <f t="shared" si="11"/>
        <v>-55</v>
      </c>
    </row>
    <row r="199" spans="1:25">
      <c r="A199" s="327">
        <f t="shared" si="10"/>
        <v>189</v>
      </c>
      <c r="B199" s="328">
        <f>Data!B199</f>
        <v>12</v>
      </c>
      <c r="D199" s="645">
        <f>IF(AND(B199&gt;0,B199&lt;=12),1,IF(AND(B199&gt;12,B199&lt;=24),2,IF(AND(B199&gt;24,B199&lt;=36),3,0)))</f>
        <v>1</v>
      </c>
      <c r="E199" s="646">
        <f>IF(AND(B200&gt;0,B200&lt;=12),1,IF(AND(B200&gt;12,B200&lt;=24),2,IF(AND(B200&gt;24,B200&lt;=36),3,0)))</f>
        <v>2</v>
      </c>
      <c r="F199" s="637">
        <f>IF(AND(B201&gt;0,B201&lt;=12),1,IF(AND(B201&gt;12,B201&lt;=24),2,IF(AND(B201&gt;24,B201&lt;=36),3,0)))</f>
        <v>1</v>
      </c>
      <c r="G199" s="636">
        <f>IF(AND(B202&gt;0,B202&lt;=12),1,IF(AND(B202&gt;12,B202&lt;=24),2,IF(AND(B202&gt;24,B202&lt;=36),3,0)))</f>
        <v>2</v>
      </c>
      <c r="H199" s="306"/>
      <c r="I199" s="635" t="str">
        <f>IF(D195=0," ",IF(D195=1,"2&amp;3",IF(D195=2,"1&amp;3","1&amp;2")))</f>
        <v>1&amp;3</v>
      </c>
      <c r="J199" s="647" t="str">
        <f>IF(F195=0," ",IF(F195=1,"2&amp;3",IF(F195=2,"1&amp;3","1&amp;2")))</f>
        <v>1&amp;2</v>
      </c>
      <c r="K199" s="639" t="str">
        <f>IF(E195=0," ",IF(E195=1,"2&amp;3",IF(E195=2,"1&amp;3","1&amp;2")))</f>
        <v>1&amp;3</v>
      </c>
      <c r="L199" s="634" t="str">
        <f>IF(G195=0," ",IF(G195=1,"2&amp;3",IF(G195=2,"1&amp;3","1&amp;2")))</f>
        <v>2&amp;3</v>
      </c>
      <c r="M199" s="652">
        <f>IF(L196=" ",M198,IF(L196="W",1,M198+1))</f>
        <v>2</v>
      </c>
      <c r="N199" s="368">
        <f>IF(OR(I199=" ",M199&gt;$M$8),0,IF(M199=1,2,IF(M199=2,6,IF(M199=3,18,IF(M199=4,54,162)))))</f>
        <v>6</v>
      </c>
      <c r="O199" s="368">
        <f>IF(I200="W",(N199/2)*3,0)</f>
        <v>9</v>
      </c>
      <c r="P199" s="653">
        <f t="shared" si="13"/>
        <v>64</v>
      </c>
      <c r="R199" s="635" t="str">
        <f>IF(D196=0," ",IF(D196="A","B&amp;C",IF(D196="B","A&amp;C","A&amp;B")))</f>
        <v>A&amp;C</v>
      </c>
      <c r="S199" s="647" t="str">
        <f>IF(F196=0," ",IF(F196="A","B&amp;C",IF(F196="B","A&amp;C","A&amp;B")))</f>
        <v>A&amp;B</v>
      </c>
      <c r="T199" s="639" t="str">
        <f>IF(E196=0," ",IF(E196="A","B&amp;C",IF(E196="B","A&amp;C","A&amp;B")))</f>
        <v>A&amp;C</v>
      </c>
      <c r="U199" s="634" t="str">
        <f>IF(G196=0," ",IF(G196="A","B&amp;C",IF(G196="B","A&amp;C","A&amp;B")))</f>
        <v>A&amp;C</v>
      </c>
      <c r="V199" s="652">
        <f>IF(U196=" ",V198,IF(U196="W",1,V198+1))</f>
        <v>2</v>
      </c>
      <c r="W199" s="368">
        <f t="shared" si="12"/>
        <v>6</v>
      </c>
      <c r="X199" s="368">
        <f>IF(R200="W",(W199/2)*3,0)</f>
        <v>9</v>
      </c>
      <c r="Y199" s="653">
        <f t="shared" si="11"/>
        <v>-52</v>
      </c>
    </row>
    <row r="200" spans="1:25">
      <c r="A200" s="327">
        <f t="shared" si="10"/>
        <v>190</v>
      </c>
      <c r="B200" s="328">
        <f>Data!B200</f>
        <v>22</v>
      </c>
      <c r="D200" s="645" t="str">
        <f>IF(B199=0,0,IF(MOD(B199,3)=1,"A",IF(MOD(B199,3)=2,"B","C")))</f>
        <v>C</v>
      </c>
      <c r="E200" s="646" t="str">
        <f>IF(B200=0,0,IF(MOD(B200,3)=1,"A",IF(MOD(B200,3)=2,"B","C")))</f>
        <v>A</v>
      </c>
      <c r="F200" s="637" t="str">
        <f>IF(B201=0,0,IF(MOD(B201,3)=1,"A",IF(MOD(B201,3)=2,"B","C")))</f>
        <v>C</v>
      </c>
      <c r="G200" s="636" t="str">
        <f>IF(B202=0,0,IF(MOD(B202,3)=1,"A",IF(MOD(B202,3)=2,"B","C")))</f>
        <v>B</v>
      </c>
      <c r="H200" s="306"/>
      <c r="I200" s="635" t="str">
        <f>IF(I199=" "," ",IF(D199=0,"L",IF(D199&lt;&gt;D195,"W","L")))</f>
        <v>W</v>
      </c>
      <c r="J200" s="647" t="str">
        <f>IF(J199=" "," ",IF(E199=0,"L",IF(E199&lt;&gt;F195,"W","L")))</f>
        <v>W</v>
      </c>
      <c r="K200" s="639" t="str">
        <f>IF(K199=" "," ",IF(F199=0,"L",IF(F199&lt;&gt;E195,"W","L")))</f>
        <v>W</v>
      </c>
      <c r="L200" s="634" t="str">
        <f>IF(L199=" "," ",IF(G199=0,"L",IF(G199&lt;&gt;G195,"W","L")))</f>
        <v>W</v>
      </c>
      <c r="M200" s="650">
        <f>IF(I200=" ",M199,IF(I200="W",1,M199+1))</f>
        <v>1</v>
      </c>
      <c r="N200" s="364">
        <f>IF(OR(J199=" ",M200&gt;$M$8),0,IF(M200=1,2,IF(M200=2,6,IF(M200=3,18,IF(M200=4,54,162)))))</f>
        <v>2</v>
      </c>
      <c r="O200" s="364">
        <f>IF(J200="W",(N200/2)*3,0)</f>
        <v>3</v>
      </c>
      <c r="P200" s="653">
        <f t="shared" si="13"/>
        <v>65</v>
      </c>
      <c r="R200" s="635" t="str">
        <f>IF(R199=" "," ",IF(M200=0,"L",IF(D200&lt;&gt;D196,"W","L")))</f>
        <v>W</v>
      </c>
      <c r="S200" s="647" t="str">
        <f>IF(S199=" "," ",IF(E200=0,"L",IF(E200&lt;&gt;F196,"W","L")))</f>
        <v>W</v>
      </c>
      <c r="T200" s="639" t="str">
        <f>IF(T199=" "," ",IF(F200=0,"L",IF(F200&lt;&gt;E196,"W","L")))</f>
        <v>W</v>
      </c>
      <c r="U200" s="634" t="str">
        <f>IF(U199=" "," ",IF(P200=0,"L",IF(G200&lt;&gt;G196,"W","L")))</f>
        <v>L</v>
      </c>
      <c r="V200" s="650">
        <f>IF(R200=" ",V199,IF(R200="W",1,V199+1))</f>
        <v>1</v>
      </c>
      <c r="W200" s="364">
        <f t="shared" si="12"/>
        <v>2</v>
      </c>
      <c r="X200" s="364">
        <f>IF(S200="W",(W200/2)*3,0)</f>
        <v>3</v>
      </c>
      <c r="Y200" s="653">
        <f t="shared" si="11"/>
        <v>-51</v>
      </c>
    </row>
    <row r="201" spans="1:25">
      <c r="A201" s="327">
        <f t="shared" si="10"/>
        <v>191</v>
      </c>
      <c r="B201" s="328">
        <f>Data!B201</f>
        <v>6</v>
      </c>
      <c r="D201" s="644"/>
      <c r="E201" s="644"/>
      <c r="F201" s="644"/>
      <c r="G201" s="644"/>
      <c r="H201" s="306"/>
      <c r="M201" s="651">
        <f>IF(J200=" ",M200,IF(J200="W",1,M200+1))</f>
        <v>1</v>
      </c>
      <c r="N201" s="363">
        <f>IF(OR(K199=" ",M201&gt;$M$8),0,IF(M201=1,2,IF(M201=2,6,IF(M201=3,18,IF(M201=4,54,162)))))</f>
        <v>2</v>
      </c>
      <c r="O201" s="363">
        <f>IF(K200="W",(N201/2)*3,0)</f>
        <v>3</v>
      </c>
      <c r="P201" s="653">
        <f t="shared" si="13"/>
        <v>66</v>
      </c>
      <c r="V201" s="651">
        <f>IF(S200=" ",V200,IF(S200="W",1,V200+1))</f>
        <v>1</v>
      </c>
      <c r="W201" s="363">
        <f t="shared" si="12"/>
        <v>2</v>
      </c>
      <c r="X201" s="363">
        <f>IF(T200="W",(W201/2)*3,0)</f>
        <v>3</v>
      </c>
      <c r="Y201" s="653">
        <f t="shared" si="11"/>
        <v>-50</v>
      </c>
    </row>
    <row r="202" spans="1:25">
      <c r="A202" s="327">
        <f t="shared" si="10"/>
        <v>192</v>
      </c>
      <c r="B202" s="328">
        <f>Data!B202</f>
        <v>23</v>
      </c>
      <c r="D202" s="644"/>
      <c r="E202" s="644"/>
      <c r="F202" s="644"/>
      <c r="G202" s="644"/>
      <c r="H202" s="306"/>
      <c r="M202" s="649">
        <f>IF(K200=" ",M201,IF(K200="W",1,M201+1))</f>
        <v>1</v>
      </c>
      <c r="N202" s="648">
        <f>IF(OR(L199=" ",M202&gt;$M$8),0,IF(M202=1,2,IF(M202=2,6,IF(M202=3,18,IF(M202=4,54,162)))))</f>
        <v>2</v>
      </c>
      <c r="O202" s="648">
        <f>IF(L200="W",(N202/2)*3,0)</f>
        <v>3</v>
      </c>
      <c r="P202" s="653">
        <f t="shared" si="13"/>
        <v>67</v>
      </c>
      <c r="V202" s="649">
        <f>IF(T200=" ",V201,IF(T200="W",1,V201+1))</f>
        <v>1</v>
      </c>
      <c r="W202" s="648">
        <f t="shared" si="12"/>
        <v>2</v>
      </c>
      <c r="X202" s="648">
        <f>IF(U200="W",(W202/2)*3,0)</f>
        <v>0</v>
      </c>
      <c r="Y202" s="653">
        <f t="shared" si="11"/>
        <v>-52</v>
      </c>
    </row>
    <row r="203" spans="1:25">
      <c r="A203" s="327">
        <f t="shared" si="10"/>
        <v>193</v>
      </c>
      <c r="B203" s="328">
        <f>Data!B203</f>
        <v>22</v>
      </c>
      <c r="D203" s="646">
        <f>IF(AND(B203&gt;0,B203&lt;=12),1,IF(AND(B203&gt;12,B203&lt;=24),2,IF(AND(B203&gt;24,B203&lt;=36),3,0)))</f>
        <v>2</v>
      </c>
      <c r="E203" s="636">
        <f>IF(AND(B204&gt;0,B204&lt;=12),1,IF(AND(B204&gt;12,B204&lt;=24),2,IF(AND(B204&gt;24,B204&lt;=36),3,0)))</f>
        <v>2</v>
      </c>
      <c r="F203" s="645">
        <f>IF(AND(B205&gt;0,B205&lt;=12),1,IF(AND(B205&gt;12,B205&lt;=24),2,IF(AND(B205&gt;24,B205&lt;=36),3,0)))</f>
        <v>3</v>
      </c>
      <c r="G203" s="637">
        <f>IF(AND(B206&gt;0,B206&lt;=12),1,IF(AND(B206&gt;12,B206&lt;=24),2,IF(AND(B206&gt;24,B206&lt;=36),3,0)))</f>
        <v>3</v>
      </c>
      <c r="H203" s="306"/>
      <c r="I203" s="647" t="str">
        <f>IF(E199=0," ",IF(E199=1,"2&amp;3",IF(E199=2,"1&amp;3","1&amp;2")))</f>
        <v>1&amp;3</v>
      </c>
      <c r="J203" s="634" t="str">
        <f>IF(G199=0," ",IF(G199=1,"2&amp;3",IF(G199=2,"1&amp;3","1&amp;2")))</f>
        <v>1&amp;3</v>
      </c>
      <c r="K203" s="635" t="str">
        <f>IF(D199=0," ",IF(D199=1,"2&amp;3",IF(D199=2,"1&amp;3","1&amp;2")))</f>
        <v>2&amp;3</v>
      </c>
      <c r="L203" s="639" t="str">
        <f>IF(F199=0," ",IF(F199=1,"2&amp;3",IF(F199=2,"1&amp;3","1&amp;2")))</f>
        <v>2&amp;3</v>
      </c>
      <c r="M203" s="650">
        <f>IF(L200=" ",M202,IF(L200="W",1,M202+1))</f>
        <v>1</v>
      </c>
      <c r="N203" s="364">
        <f>IF(OR(I203=" ",M203&gt;$M$8),0,IF(M203=1,2,IF(M203=2,6,IF(M203=3,18,IF(M203=4,54,162)))))</f>
        <v>2</v>
      </c>
      <c r="O203" s="364">
        <f>IF(I204="W",(N203/2)*3,0)</f>
        <v>0</v>
      </c>
      <c r="P203" s="653">
        <f t="shared" si="13"/>
        <v>65</v>
      </c>
      <c r="R203" s="647" t="str">
        <f>IF(E200=0," ",IF(E200="A","B&amp;C",IF(E200="B","A&amp;C","A&amp;B")))</f>
        <v>B&amp;C</v>
      </c>
      <c r="S203" s="634" t="str">
        <f>IF(G200=0," ",IF(G200="A","B&amp;C",IF(G200="B","A&amp;C","A&amp;B")))</f>
        <v>A&amp;C</v>
      </c>
      <c r="T203" s="635" t="str">
        <f>IF(D200=0," ",IF(D200="A","B&amp;C",IF(D200="B","A&amp;C","A&amp;B")))</f>
        <v>A&amp;B</v>
      </c>
      <c r="U203" s="639" t="str">
        <f>IF(F200=0," ",IF(F200="A","B&amp;C",IF(F200="B","A&amp;C","A&amp;B")))</f>
        <v>A&amp;B</v>
      </c>
      <c r="V203" s="650">
        <f>IF(U200=" ",V202,IF(U200="W",1,V202+1))</f>
        <v>2</v>
      </c>
      <c r="W203" s="364">
        <f t="shared" si="12"/>
        <v>6</v>
      </c>
      <c r="X203" s="364">
        <f>IF(R204="W",(W203/2)*3,0)</f>
        <v>0</v>
      </c>
      <c r="Y203" s="653">
        <f t="shared" si="11"/>
        <v>-58</v>
      </c>
    </row>
    <row r="204" spans="1:25">
      <c r="A204" s="327">
        <f t="shared" si="10"/>
        <v>194</v>
      </c>
      <c r="B204" s="328">
        <f>Data!B204</f>
        <v>21</v>
      </c>
      <c r="D204" s="646" t="str">
        <f>IF(B203=0,0,IF(MOD(B203,3)=1,"A",IF(MOD(B203,3)=2,"B","C")))</f>
        <v>A</v>
      </c>
      <c r="E204" s="636" t="str">
        <f>IF(B204=0,0,IF(MOD(B204,3)=1,"A",IF(MOD(B204,3)=2,"B","C")))</f>
        <v>C</v>
      </c>
      <c r="F204" s="645" t="str">
        <f>IF(B205=0,0,IF(MOD(B205,3)=1,"A",IF(MOD(B205,3)=2,"B","C")))</f>
        <v>A</v>
      </c>
      <c r="G204" s="637" t="str">
        <f>IF(B206=0,0,IF(MOD(B206,3)=1,"A",IF(MOD(B206,3)=2,"B","C")))</f>
        <v>A</v>
      </c>
      <c r="H204" s="306"/>
      <c r="I204" s="647" t="str">
        <f>IF(I203=" "," ",IF(D203=0,"L",IF(D203&lt;&gt;E199,"W","L")))</f>
        <v>L</v>
      </c>
      <c r="J204" s="634" t="str">
        <f>IF(J203=" "," ",IF(E203=0,"L",IF(E203&lt;&gt;G199,"W","L")))</f>
        <v>L</v>
      </c>
      <c r="K204" s="635" t="str">
        <f>IF(K203=" "," ",IF(F203=0,"L",IF(F203&lt;&gt;D199,"W","L")))</f>
        <v>W</v>
      </c>
      <c r="L204" s="639" t="str">
        <f>IF(L203=" "," ",IF(G203=0,"L",IF(G203&lt;&gt;F199,"W","L")))</f>
        <v>W</v>
      </c>
      <c r="M204" s="649">
        <f>IF(I204=" ",M203,IF(I204="W",1,M203+1))</f>
        <v>2</v>
      </c>
      <c r="N204" s="648">
        <f>IF(OR(J203=" ",M204&gt;$M$8),0,IF(M204=1,2,IF(M204=2,6,IF(M204=3,18,IF(M204=4,54,162)))))</f>
        <v>6</v>
      </c>
      <c r="O204" s="648">
        <f>IF(J204="W",(N204/2)*3,0)</f>
        <v>0</v>
      </c>
      <c r="P204" s="653">
        <f t="shared" si="13"/>
        <v>59</v>
      </c>
      <c r="R204" s="647" t="str">
        <f>IF(R203=" "," ",IF(D204=0,"L",IF(D204&lt;&gt;E200,"W","L")))</f>
        <v>L</v>
      </c>
      <c r="S204" s="634" t="str">
        <f>IF(S203=" "," ",IF(E204=0,"L",IF(E204&lt;&gt;G200,"W","L")))</f>
        <v>W</v>
      </c>
      <c r="T204" s="635" t="str">
        <f>IF(T203=" "," ",IF(F204=0,"L",IF(F204&lt;&gt;D200,"W","L")))</f>
        <v>W</v>
      </c>
      <c r="U204" s="639" t="str">
        <f>IF(U203=" "," ",IF(G204=0,"L",IF(G204&lt;&gt;F200,"W","L")))</f>
        <v>W</v>
      </c>
      <c r="V204" s="649">
        <f>IF(R204=" ",V203,IF(R204="W",1,V203+1))</f>
        <v>3</v>
      </c>
      <c r="W204" s="648">
        <f t="shared" si="12"/>
        <v>18</v>
      </c>
      <c r="X204" s="648">
        <f>IF(S204="W",(W204/2)*3,0)</f>
        <v>27</v>
      </c>
      <c r="Y204" s="653">
        <f t="shared" si="11"/>
        <v>-49</v>
      </c>
    </row>
    <row r="205" spans="1:25">
      <c r="A205" s="327">
        <f t="shared" ref="A205:A268" si="14">A204+1</f>
        <v>195</v>
      </c>
      <c r="B205" s="328">
        <f>Data!B205</f>
        <v>31</v>
      </c>
      <c r="D205" s="643"/>
      <c r="E205" s="643"/>
      <c r="F205" s="643"/>
      <c r="G205" s="643"/>
      <c r="H205" s="306"/>
      <c r="M205" s="652">
        <f>IF(J204=" ",M204,IF(J204="W",1,M204+1))</f>
        <v>3</v>
      </c>
      <c r="N205" s="368">
        <f>IF(OR(K203=" ",M205&gt;$M$8),0,IF(M205=1,2,IF(M205=2,6,IF(M205=3,18,IF(M205=4,54,162)))))</f>
        <v>18</v>
      </c>
      <c r="O205" s="368">
        <f>IF(K204="W",(N205/2)*3,0)</f>
        <v>27</v>
      </c>
      <c r="P205" s="653">
        <f t="shared" si="13"/>
        <v>68</v>
      </c>
      <c r="V205" s="652">
        <f>IF(S204=" ",V204,IF(S204="W",1,V204+1))</f>
        <v>1</v>
      </c>
      <c r="W205" s="368">
        <f t="shared" si="12"/>
        <v>2</v>
      </c>
      <c r="X205" s="368">
        <f>IF(T204="W",(W205/2)*3,0)</f>
        <v>3</v>
      </c>
      <c r="Y205" s="653">
        <f t="shared" si="11"/>
        <v>-48</v>
      </c>
    </row>
    <row r="206" spans="1:25">
      <c r="A206" s="327">
        <f t="shared" si="14"/>
        <v>196</v>
      </c>
      <c r="B206" s="328">
        <f>Data!B206</f>
        <v>28</v>
      </c>
      <c r="D206" s="643"/>
      <c r="E206" s="643"/>
      <c r="F206" s="643"/>
      <c r="G206" s="643"/>
      <c r="H206" s="306"/>
      <c r="M206" s="651">
        <f>IF(K204=" ",M205,IF(K204="W",1,M205+1))</f>
        <v>1</v>
      </c>
      <c r="N206" s="363">
        <f>IF(OR(L203=" ",M206&gt;$M$8),0,IF(M206=1,2,IF(M206=2,6,IF(M206=3,18,IF(M206=4,54,162)))))</f>
        <v>2</v>
      </c>
      <c r="O206" s="363">
        <f>IF(L204="W",(N206/2)*3,0)</f>
        <v>3</v>
      </c>
      <c r="P206" s="653">
        <f t="shared" si="13"/>
        <v>69</v>
      </c>
      <c r="V206" s="651">
        <f>IF(T204=" ",V205,IF(T204="W",1,V205+1))</f>
        <v>1</v>
      </c>
      <c r="W206" s="363">
        <f t="shared" si="12"/>
        <v>2</v>
      </c>
      <c r="X206" s="363">
        <f>IF(U204="W",(W206/2)*3,0)</f>
        <v>3</v>
      </c>
      <c r="Y206" s="653">
        <f t="shared" si="11"/>
        <v>-47</v>
      </c>
    </row>
    <row r="207" spans="1:25">
      <c r="A207" s="327">
        <f t="shared" si="14"/>
        <v>197</v>
      </c>
      <c r="B207" s="328">
        <f>Data!B207</f>
        <v>7</v>
      </c>
      <c r="D207" s="636">
        <f>IF(AND(B207&gt;0,B207&lt;=12),1,IF(AND(B207&gt;12,B207&lt;=24),2,IF(AND(B207&gt;24,B207&lt;=36),3,0)))</f>
        <v>1</v>
      </c>
      <c r="E207" s="646">
        <f>IF(AND(B208&gt;0,B208&lt;=12),1,IF(AND(B208&gt;12,B208&lt;=24),2,IF(AND(B208&gt;24,B208&lt;=36),3,0)))</f>
        <v>1</v>
      </c>
      <c r="F207" s="637">
        <f>IF(AND(B209&gt;0,B209&lt;=12),1,IF(AND(B209&gt;12,B209&lt;=24),2,IF(AND(B209&gt;24,B209&lt;=36),3,0)))</f>
        <v>1</v>
      </c>
      <c r="G207" s="645">
        <f>IF(AND(B210&gt;0,B210&lt;=12),1,IF(AND(B210&gt;12,B210&lt;=24),2,IF(AND(B210&gt;24,B210&lt;=36),3,0)))</f>
        <v>2</v>
      </c>
      <c r="H207" s="306"/>
      <c r="I207" s="638" t="str">
        <f>IF(E203=0," ",IF(E203=1,"2&amp;3",IF(E203=2,"1&amp;3","1&amp;2")))</f>
        <v>1&amp;3</v>
      </c>
      <c r="J207" s="647" t="str">
        <f>IF(D203=0," ",IF(D203=1,"2&amp;3",IF(D203=2,"1&amp;3","1&amp;2")))</f>
        <v>1&amp;3</v>
      </c>
      <c r="K207" s="639" t="str">
        <f>IF(G203=0," ",IF(G203=1,"2&amp;3",IF(G203=2,"1&amp;3","1&amp;2")))</f>
        <v>1&amp;2</v>
      </c>
      <c r="L207" s="635" t="str">
        <f>IF(F203=0," ",IF(F203=1,"2&amp;3",IF(F203=2,"1&amp;3","1&amp;2")))</f>
        <v>1&amp;2</v>
      </c>
      <c r="M207" s="649">
        <f>IF(L204=" ",M206,IF(L204="W",1,M206+1))</f>
        <v>1</v>
      </c>
      <c r="N207" s="648">
        <f>IF(OR(I207=" ",M207&gt;$M$8),0,IF(M207=1,2,IF(M207=2,6,IF(M207=3,18,IF(M207=4,54,162)))))</f>
        <v>2</v>
      </c>
      <c r="O207" s="648">
        <f>IF(I208="W",(N207/2)*3,0)</f>
        <v>3</v>
      </c>
      <c r="P207" s="653">
        <f t="shared" si="13"/>
        <v>70</v>
      </c>
      <c r="R207" s="638" t="str">
        <f>IF(E204=0," ",IF(E204="A","B&amp;C",IF(E204="B","A&amp;C","A&amp;B")))</f>
        <v>A&amp;B</v>
      </c>
      <c r="S207" s="647" t="str">
        <f>IF(D204=0," ",IF(D204="A","B&amp;C",IF(D204="B","A&amp;C","A&amp;B")))</f>
        <v>B&amp;C</v>
      </c>
      <c r="T207" s="639" t="str">
        <f>IF(G204=0," ",IF(G204="A","B&amp;C",IF(G204="B","A&amp;C","A&amp;B")))</f>
        <v>B&amp;C</v>
      </c>
      <c r="U207" s="635" t="str">
        <f>IF(F204=0," ",IF(F204="A","B&amp;C",IF(F204="B","A&amp;C","A&amp;B")))</f>
        <v>B&amp;C</v>
      </c>
      <c r="V207" s="649">
        <f>IF(U204=" ",V206,IF(U204="W",1,V206+1))</f>
        <v>1</v>
      </c>
      <c r="W207" s="648">
        <f t="shared" si="12"/>
        <v>2</v>
      </c>
      <c r="X207" s="648">
        <f>IF(R208="W",(W207/2)*3,0)</f>
        <v>3</v>
      </c>
      <c r="Y207" s="653">
        <f t="shared" ref="Y207:Y270" si="15">Y206-W207+X207</f>
        <v>-46</v>
      </c>
    </row>
    <row r="208" spans="1:25">
      <c r="A208" s="327">
        <f t="shared" si="14"/>
        <v>198</v>
      </c>
      <c r="B208" s="328">
        <f>Data!B208</f>
        <v>6</v>
      </c>
      <c r="D208" s="636" t="str">
        <f>IF(B207=0,0,IF(MOD(B207,3)=1,"A",IF(MOD(B207,3)=2,"B","C")))</f>
        <v>A</v>
      </c>
      <c r="E208" s="646" t="str">
        <f>IF(B208=0,0,IF(MOD(B208,3)=1,"A",IF(MOD(B208,3)=2,"B","C")))</f>
        <v>C</v>
      </c>
      <c r="F208" s="637" t="str">
        <f>IF(B209=0,0,IF(MOD(B209,3)=1,"A",IF(MOD(B209,3)=2,"B","C")))</f>
        <v>A</v>
      </c>
      <c r="G208" s="645" t="str">
        <f>IF(B210=0,0,IF(MOD(B210,3)=1,"A",IF(MOD(B210,3)=2,"B","C")))</f>
        <v>B</v>
      </c>
      <c r="H208" s="306"/>
      <c r="I208" s="638" t="str">
        <f>IF(I207=" "," ",IF(D207=0,"L",IF(D207&lt;&gt;E203,"W","L")))</f>
        <v>W</v>
      </c>
      <c r="J208" s="647" t="str">
        <f>IF(J207=" "," ",IF(E207=0,"L",IF(E207&lt;&gt;D203,"W","L")))</f>
        <v>W</v>
      </c>
      <c r="K208" s="639" t="str">
        <f>IF(K207=" "," ",IF(F207=0,"L",IF(F207&lt;&gt;G203,"W","L")))</f>
        <v>W</v>
      </c>
      <c r="L208" s="635" t="str">
        <f>IF(L207=" "," ",IF(G207=0,"L",IF(G207&lt;&gt;F203,"W","L")))</f>
        <v>W</v>
      </c>
      <c r="M208" s="650">
        <f>IF(I208=" ",M207,IF(I208="W",1,M207+1))</f>
        <v>1</v>
      </c>
      <c r="N208" s="364">
        <f>IF(OR(J207=" ",M208&gt;$M$8),0,IF(M208=1,2,IF(M208=2,6,IF(M208=3,18,IF(M208=4,54,162)))))</f>
        <v>2</v>
      </c>
      <c r="O208" s="364">
        <f>IF(J208="W",(N208/2)*3,0)</f>
        <v>3</v>
      </c>
      <c r="P208" s="653">
        <f t="shared" si="13"/>
        <v>71</v>
      </c>
      <c r="R208" s="638" t="str">
        <f>IF(R207=" "," ",IF(D208=0,"L",IF(D208&lt;&gt;E204,"W","L")))</f>
        <v>W</v>
      </c>
      <c r="S208" s="647" t="str">
        <f>IF(S207=" "," ",IF(E208=0,"L",IF(E208&lt;&gt;D204,"W","L")))</f>
        <v>W</v>
      </c>
      <c r="T208" s="639" t="str">
        <f>IF(T207=" "," ",IF(F208=0,"L",IF(F208&lt;&gt;G204,"W","L")))</f>
        <v>L</v>
      </c>
      <c r="U208" s="635" t="str">
        <f>IF(U207=" "," ",IF(G208=0,"L",IF(G208&lt;&gt;F204,"W","L")))</f>
        <v>W</v>
      </c>
      <c r="V208" s="650">
        <f>IF(R208=" ",V207,IF(R208="W",1,V207+1))</f>
        <v>1</v>
      </c>
      <c r="W208" s="364">
        <f t="shared" si="12"/>
        <v>2</v>
      </c>
      <c r="X208" s="364">
        <f>IF(S208="W",(W208/2)*3,0)</f>
        <v>3</v>
      </c>
      <c r="Y208" s="653">
        <f t="shared" si="15"/>
        <v>-45</v>
      </c>
    </row>
    <row r="209" spans="1:25">
      <c r="A209" s="327">
        <f t="shared" si="14"/>
        <v>199</v>
      </c>
      <c r="B209" s="328">
        <f>Data!B209</f>
        <v>10</v>
      </c>
      <c r="D209" s="644"/>
      <c r="E209" s="644"/>
      <c r="F209" s="644"/>
      <c r="G209" s="644"/>
      <c r="H209" s="306"/>
      <c r="M209" s="651">
        <f>IF(J208=" ",M208,IF(J208="W",1,M208+1))</f>
        <v>1</v>
      </c>
      <c r="N209" s="363">
        <f>IF(OR(K207=" ",M209&gt;$M$8),0,IF(M209=1,2,IF(M209=2,6,IF(M209=3,18,IF(M209=4,54,162)))))</f>
        <v>2</v>
      </c>
      <c r="O209" s="363">
        <f>IF(K208="W",(N209/2)*3,0)</f>
        <v>3</v>
      </c>
      <c r="P209" s="653">
        <f t="shared" si="13"/>
        <v>72</v>
      </c>
      <c r="V209" s="651">
        <f>IF(S208=" ",V208,IF(S208="W",1,V208+1))</f>
        <v>1</v>
      </c>
      <c r="W209" s="363">
        <f t="shared" ref="W209:W272" si="16">IF(OR(S208=" ",V209&gt;$V$8),0,IF(V209=1,2,IF(V209=2,6,IF(V209=3,18,IF(V209=4,54,162)))))</f>
        <v>2</v>
      </c>
      <c r="X209" s="363">
        <f>IF(T208="W",(W209/2)*3,0)</f>
        <v>0</v>
      </c>
      <c r="Y209" s="653">
        <f t="shared" si="15"/>
        <v>-47</v>
      </c>
    </row>
    <row r="210" spans="1:25">
      <c r="A210" s="327">
        <f t="shared" si="14"/>
        <v>200</v>
      </c>
      <c r="B210" s="328">
        <f>Data!B210</f>
        <v>23</v>
      </c>
      <c r="D210" s="644"/>
      <c r="E210" s="644"/>
      <c r="F210" s="644"/>
      <c r="G210" s="644"/>
      <c r="H210" s="306"/>
      <c r="M210" s="652">
        <f>IF(K208=" ",M209,IF(K208="W",1,M209+1))</f>
        <v>1</v>
      </c>
      <c r="N210" s="368">
        <f>IF(OR(L207=" ",M210&gt;$M$8),0,IF(M210=1,2,IF(M210=2,6,IF(M210=3,18,IF(M210=4,54,162)))))</f>
        <v>2</v>
      </c>
      <c r="O210" s="368">
        <f>IF(L208="W",(N210/2)*3,0)</f>
        <v>3</v>
      </c>
      <c r="P210" s="653">
        <f t="shared" si="13"/>
        <v>73</v>
      </c>
      <c r="V210" s="652">
        <f>IF(T208=" ",V209,IF(T208="W",1,V209+1))</f>
        <v>2</v>
      </c>
      <c r="W210" s="368">
        <f t="shared" si="16"/>
        <v>6</v>
      </c>
      <c r="X210" s="368">
        <f>IF(U208="W",(W210/2)*3,0)</f>
        <v>9</v>
      </c>
      <c r="Y210" s="653">
        <f t="shared" si="15"/>
        <v>-44</v>
      </c>
    </row>
    <row r="211" spans="1:25">
      <c r="A211" s="327">
        <f t="shared" si="14"/>
        <v>201</v>
      </c>
      <c r="B211" s="328">
        <f>Data!B211</f>
        <v>16</v>
      </c>
      <c r="D211" s="636">
        <f>IF(AND(B211&gt;0,B211&lt;=12),1,IF(AND(B211&gt;12,B211&lt;=24),2,IF(AND(B211&gt;24,B211&lt;=36),3,0)))</f>
        <v>2</v>
      </c>
      <c r="E211" s="637">
        <f>IF(AND(B212&gt;0,B212&lt;=12),1,IF(AND(B212&gt;12,B212&lt;=24),2,IF(AND(B212&gt;24,B212&lt;=36),3,0)))</f>
        <v>2</v>
      </c>
      <c r="F211" s="646">
        <f>IF(AND(B213&gt;0,B213&lt;=12),1,IF(AND(B213&gt;12,B213&lt;=24),2,IF(AND(B213&gt;24,B213&lt;=36),3,0)))</f>
        <v>3</v>
      </c>
      <c r="G211" s="645">
        <f>IF(AND(B214&gt;0,B214&lt;=12),1,IF(AND(B214&gt;12,B214&lt;=24),2,IF(AND(B214&gt;24,B214&lt;=36),3,0)))</f>
        <v>1</v>
      </c>
      <c r="H211" s="306"/>
      <c r="I211" s="634" t="str">
        <f>IF(D207=0," ",IF(D207=1,"2&amp;3",IF(D207=2,"1&amp;3","1&amp;2")))</f>
        <v>2&amp;3</v>
      </c>
      <c r="J211" s="639" t="str">
        <f>IF(F207=0," ",IF(F207=1,"2&amp;3",IF(F207=2,"1&amp;3","1&amp;2")))</f>
        <v>2&amp;3</v>
      </c>
      <c r="K211" s="647" t="str">
        <f>IF(E207=0," ",IF(E207=1,"2&amp;3",IF(E207=2,"1&amp;3","1&amp;2")))</f>
        <v>2&amp;3</v>
      </c>
      <c r="L211" s="635" t="str">
        <f>IF(G207=0," ",IF(G207=1,"2&amp;3",IF(G207=2,"1&amp;3","1&amp;2")))</f>
        <v>1&amp;3</v>
      </c>
      <c r="M211" s="649">
        <f>IF(L208=" ",M210,IF(L208="W",1,M210+1))</f>
        <v>1</v>
      </c>
      <c r="N211" s="648">
        <f>IF(OR(I211=" ",M211&gt;$M$8),0,IF(M211=1,2,IF(M211=2,6,IF(M211=3,18,IF(M211=4,54,162)))))</f>
        <v>2</v>
      </c>
      <c r="O211" s="648">
        <f>IF(I212="W",(N211/2)*3,0)</f>
        <v>3</v>
      </c>
      <c r="P211" s="653">
        <f t="shared" si="13"/>
        <v>74</v>
      </c>
      <c r="R211" s="634" t="str">
        <f>IF(D208=0," ",IF(D208="A","B&amp;C",IF(D208="B","A&amp;C","A&amp;B")))</f>
        <v>B&amp;C</v>
      </c>
      <c r="S211" s="639" t="str">
        <f>IF(F208=0," ",IF(F208="A","B&amp;C",IF(F208="B","A&amp;C","A&amp;B")))</f>
        <v>B&amp;C</v>
      </c>
      <c r="T211" s="647" t="str">
        <f>IF(E208=0," ",IF(E208="A","B&amp;C",IF(E208="B","A&amp;C","A&amp;B")))</f>
        <v>A&amp;B</v>
      </c>
      <c r="U211" s="635" t="str">
        <f>IF(G208=0," ",IF(G208="A","B&amp;C",IF(G208="B","A&amp;C","A&amp;B")))</f>
        <v>A&amp;C</v>
      </c>
      <c r="V211" s="649">
        <f>IF(U208=" ",V210,IF(U208="W",1,V210+1))</f>
        <v>1</v>
      </c>
      <c r="W211" s="648">
        <f t="shared" si="16"/>
        <v>2</v>
      </c>
      <c r="X211" s="648">
        <f>IF(R212="W",(W211/2)*3,0)</f>
        <v>0</v>
      </c>
      <c r="Y211" s="653">
        <f t="shared" si="15"/>
        <v>-46</v>
      </c>
    </row>
    <row r="212" spans="1:25">
      <c r="A212" s="327">
        <f t="shared" si="14"/>
        <v>202</v>
      </c>
      <c r="B212" s="328">
        <f>Data!B212</f>
        <v>21</v>
      </c>
      <c r="D212" s="636" t="str">
        <f>IF(B211=0,0,IF(MOD(B211,3)=1,"A",IF(MOD(B211,3)=2,"B","C")))</f>
        <v>A</v>
      </c>
      <c r="E212" s="637" t="str">
        <f>IF(B212=0,0,IF(MOD(B212,3)=1,"A",IF(MOD(B212,3)=2,"B","C")))</f>
        <v>C</v>
      </c>
      <c r="F212" s="646" t="str">
        <f>IF(B213=0,0,IF(MOD(B213,3)=1,"A",IF(MOD(B213,3)=2,"B","C")))</f>
        <v>A</v>
      </c>
      <c r="G212" s="645" t="str">
        <f>IF(B214=0,0,IF(MOD(B214,3)=1,"A",IF(MOD(B214,3)=2,"B","C")))</f>
        <v>B</v>
      </c>
      <c r="H212" s="306"/>
      <c r="I212" s="634" t="str">
        <f>IF(I211=" "," ",IF(D211=0,"L",IF(D211&lt;&gt;D207,"W","L")))</f>
        <v>W</v>
      </c>
      <c r="J212" s="639" t="str">
        <f>IF(J211=" "," ",IF(E211=0,"L",IF(E211&lt;&gt;F207,"W","L")))</f>
        <v>W</v>
      </c>
      <c r="K212" s="647" t="str">
        <f>IF(K211=" "," ",IF(F211=0,"L",IF(F211&lt;&gt;E207,"W","L")))</f>
        <v>W</v>
      </c>
      <c r="L212" s="635" t="str">
        <f>IF(L211=" "," ",IF(G211=0,"L",IF(G211&lt;&gt;G207,"W","L")))</f>
        <v>W</v>
      </c>
      <c r="M212" s="651">
        <f>IF(I212=" ",M211,IF(I212="W",1,M211+1))</f>
        <v>1</v>
      </c>
      <c r="N212" s="363">
        <f>IF(OR(J211=" ",M212&gt;$M$8),0,IF(M212=1,2,IF(M212=2,6,IF(M212=3,18,IF(M212=4,54,162)))))</f>
        <v>2</v>
      </c>
      <c r="O212" s="363">
        <f>IF(J212="W",(N212/2)*3,0)</f>
        <v>3</v>
      </c>
      <c r="P212" s="653">
        <f t="shared" si="13"/>
        <v>75</v>
      </c>
      <c r="R212" s="634" t="str">
        <f>IF(R211=" "," ",IF(D212=0,"L",IF(D212&lt;&gt;D208,"W","L")))</f>
        <v>L</v>
      </c>
      <c r="S212" s="639" t="str">
        <f>IF(S211=" "," ",IF(E212=0,"L",IF(E212&lt;&gt;F208,"W","L")))</f>
        <v>W</v>
      </c>
      <c r="T212" s="647" t="str">
        <f>IF(T211=" "," ",IF(F212=0,"L",IF(F212&lt;&gt;E208,"W","L")))</f>
        <v>W</v>
      </c>
      <c r="U212" s="635" t="str">
        <f>IF(U211=" "," ",IF(P212=0,"L",IF(G212&lt;&gt;G208,"W","L")))</f>
        <v>L</v>
      </c>
      <c r="V212" s="651">
        <f>IF(R212=" ",V211,IF(R212="W",1,V211+1))</f>
        <v>2</v>
      </c>
      <c r="W212" s="363">
        <f t="shared" si="16"/>
        <v>6</v>
      </c>
      <c r="X212" s="363">
        <f>IF(S212="W",(W212/2)*3,0)</f>
        <v>9</v>
      </c>
      <c r="Y212" s="653">
        <f t="shared" si="15"/>
        <v>-43</v>
      </c>
    </row>
    <row r="213" spans="1:25">
      <c r="A213" s="327">
        <f t="shared" si="14"/>
        <v>203</v>
      </c>
      <c r="B213" s="328">
        <f>Data!B213</f>
        <v>28</v>
      </c>
      <c r="D213" s="644"/>
      <c r="E213" s="644"/>
      <c r="F213" s="644"/>
      <c r="G213" s="644"/>
      <c r="H213" s="306"/>
      <c r="M213" s="650">
        <f>IF(J212=" ",M212,IF(J212="W",1,M212+1))</f>
        <v>1</v>
      </c>
      <c r="N213" s="364">
        <f>IF(OR(K211=" ",M213&gt;$M$8),0,IF(M213=1,2,IF(M213=2,6,IF(M213=3,18,IF(M213=4,54,162)))))</f>
        <v>2</v>
      </c>
      <c r="O213" s="364">
        <f>IF(K212="W",(N213/2)*3,0)</f>
        <v>3</v>
      </c>
      <c r="P213" s="653">
        <f t="shared" si="13"/>
        <v>76</v>
      </c>
      <c r="V213" s="650">
        <f>IF(S212=" ",V212,IF(S212="W",1,V212+1))</f>
        <v>1</v>
      </c>
      <c r="W213" s="364">
        <f t="shared" si="16"/>
        <v>2</v>
      </c>
      <c r="X213" s="364">
        <f>IF(T212="W",(W213/2)*3,0)</f>
        <v>3</v>
      </c>
      <c r="Y213" s="653">
        <f t="shared" si="15"/>
        <v>-42</v>
      </c>
    </row>
    <row r="214" spans="1:25">
      <c r="A214" s="327">
        <f t="shared" si="14"/>
        <v>204</v>
      </c>
      <c r="B214" s="328">
        <f>Data!B214</f>
        <v>11</v>
      </c>
      <c r="D214" s="644"/>
      <c r="E214" s="644"/>
      <c r="F214" s="644"/>
      <c r="G214" s="644"/>
      <c r="H214" s="306"/>
      <c r="M214" s="652">
        <f>IF(K212=" ",M213,IF(K212="W",1,M213+1))</f>
        <v>1</v>
      </c>
      <c r="N214" s="368">
        <f>IF(OR(L211=" ",M214&gt;$M$8),0,IF(M214=1,2,IF(M214=2,6,IF(M214=3,18,IF(M214=4,54,162)))))</f>
        <v>2</v>
      </c>
      <c r="O214" s="368">
        <f>IF(L212="W",(N214/2)*3,0)</f>
        <v>3</v>
      </c>
      <c r="P214" s="653">
        <f t="shared" si="13"/>
        <v>77</v>
      </c>
      <c r="V214" s="652">
        <f>IF(T212=" ",V213,IF(T212="W",1,V213+1))</f>
        <v>1</v>
      </c>
      <c r="W214" s="368">
        <f t="shared" si="16"/>
        <v>2</v>
      </c>
      <c r="X214" s="368">
        <f>IF(U212="W",(W214/2)*3,0)</f>
        <v>0</v>
      </c>
      <c r="Y214" s="653">
        <f t="shared" si="15"/>
        <v>-44</v>
      </c>
    </row>
    <row r="215" spans="1:25">
      <c r="A215" s="327">
        <f t="shared" si="14"/>
        <v>205</v>
      </c>
      <c r="B215" s="328">
        <f>Data!B215</f>
        <v>3</v>
      </c>
      <c r="D215" s="637">
        <f>IF(AND(B215&gt;0,B215&lt;=12),1,IF(AND(B215&gt;12,B215&lt;=24),2,IF(AND(B215&gt;24,B215&lt;=36),3,0)))</f>
        <v>1</v>
      </c>
      <c r="E215" s="645">
        <f>IF(AND(B216&gt;0,B216&lt;=12),1,IF(AND(B216&gt;12,B216&lt;=24),2,IF(AND(B216&gt;24,B216&lt;=36),3,0)))</f>
        <v>2</v>
      </c>
      <c r="F215" s="636">
        <f>IF(AND(B217&gt;0,B217&lt;=12),1,IF(AND(B217&gt;12,B217&lt;=24),2,IF(AND(B217&gt;24,B217&lt;=36),3,0)))</f>
        <v>3</v>
      </c>
      <c r="G215" s="646">
        <f>IF(AND(B218&gt;0,B218&lt;=12),1,IF(AND(B218&gt;12,B218&lt;=24),2,IF(AND(B218&gt;24,B218&lt;=36),3,0)))</f>
        <v>2</v>
      </c>
      <c r="H215" s="306"/>
      <c r="I215" s="639" t="str">
        <f>IF(E211=0," ",IF(E211=1,"2&amp;3",IF(E211=2,"1&amp;3","1&amp;2")))</f>
        <v>1&amp;3</v>
      </c>
      <c r="J215" s="635" t="str">
        <f>IF(G211=0," ",IF(G211=1,"2&amp;3",IF(G211=2,"1&amp;3","1&amp;2")))</f>
        <v>2&amp;3</v>
      </c>
      <c r="K215" s="634" t="str">
        <f>IF(D211=0," ",IF(D211=1,"2&amp;3",IF(D211=2,"1&amp;3","1&amp;2")))</f>
        <v>1&amp;3</v>
      </c>
      <c r="L215" s="647" t="str">
        <f>IF(F211=0," ",IF(F211=1,"2&amp;3",IF(F211=2,"1&amp;3","1&amp;2")))</f>
        <v>1&amp;2</v>
      </c>
      <c r="M215" s="651">
        <f>IF(L212=" ",M214,IF(L212="W",1,M214+1))</f>
        <v>1</v>
      </c>
      <c r="N215" s="363">
        <f>IF(OR(I215=" ",M215&gt;$M$8),0,IF(M215=1,2,IF(M215=2,6,IF(M215=3,18,IF(M215=4,54,162)))))</f>
        <v>2</v>
      </c>
      <c r="O215" s="363">
        <f>IF(I216="W",(N215/2)*3,0)</f>
        <v>3</v>
      </c>
      <c r="P215" s="653">
        <f t="shared" si="13"/>
        <v>78</v>
      </c>
      <c r="R215" s="639" t="str">
        <f>IF(E212=0," ",IF(E212="A","B&amp;C",IF(E212="B","A&amp;C","A&amp;B")))</f>
        <v>A&amp;B</v>
      </c>
      <c r="S215" s="635" t="str">
        <f>IF(G212=0," ",IF(G212="A","B&amp;C",IF(G212="B","A&amp;C","A&amp;B")))</f>
        <v>A&amp;C</v>
      </c>
      <c r="T215" s="634" t="str">
        <f>IF(D212=0," ",IF(D212="A","B&amp;C",IF(D212="B","A&amp;C","A&amp;B")))</f>
        <v>B&amp;C</v>
      </c>
      <c r="U215" s="647" t="str">
        <f>IF(F212=0," ",IF(F212="A","B&amp;C",IF(F212="B","A&amp;C","A&amp;B")))</f>
        <v>B&amp;C</v>
      </c>
      <c r="V215" s="651">
        <f>IF(U212=" ",V214,IF(U212="W",1,V214+1))</f>
        <v>2</v>
      </c>
      <c r="W215" s="363">
        <f t="shared" si="16"/>
        <v>6</v>
      </c>
      <c r="X215" s="363">
        <f>IF(R216="W",(W215/2)*3,0)</f>
        <v>0</v>
      </c>
      <c r="Y215" s="653">
        <f t="shared" si="15"/>
        <v>-50</v>
      </c>
    </row>
    <row r="216" spans="1:25">
      <c r="A216" s="327">
        <f t="shared" si="14"/>
        <v>206</v>
      </c>
      <c r="B216" s="328">
        <f>Data!B216</f>
        <v>21</v>
      </c>
      <c r="D216" s="637" t="str">
        <f>IF(B215=0,0,IF(MOD(B215,3)=1,"A",IF(MOD(B215,3)=2,"B","C")))</f>
        <v>C</v>
      </c>
      <c r="E216" s="645" t="str">
        <f>IF(B216=0,0,IF(MOD(B216,3)=1,"A",IF(MOD(B216,3)=2,"B","C")))</f>
        <v>C</v>
      </c>
      <c r="F216" s="636" t="str">
        <f>IF(B217=0,0,IF(MOD(B217,3)=1,"A",IF(MOD(B217,3)=2,"B","C")))</f>
        <v>C</v>
      </c>
      <c r="G216" s="646" t="str">
        <f>IF(B218=0,0,IF(MOD(B218,3)=1,"A",IF(MOD(B218,3)=2,"B","C")))</f>
        <v>C</v>
      </c>
      <c r="H216" s="306"/>
      <c r="I216" s="639" t="str">
        <f>IF(I215=" "," ",IF(D215=0,"L",IF(D215&lt;&gt;E211,"W","L")))</f>
        <v>W</v>
      </c>
      <c r="J216" s="635" t="str">
        <f>IF(J215=" "," ",IF(E215=0,"L",IF(E215&lt;&gt;G211,"W","L")))</f>
        <v>W</v>
      </c>
      <c r="K216" s="634" t="str">
        <f>IF(K215=" "," ",IF(F215=0,"L",IF(F215&lt;&gt;D211,"W","L")))</f>
        <v>W</v>
      </c>
      <c r="L216" s="647" t="str">
        <f>IF(L215=" "," ",IF(G215=0,"L",IF(G215&lt;&gt;F211,"W","L")))</f>
        <v>W</v>
      </c>
      <c r="M216" s="652">
        <f>IF(I216=" ",M215,IF(I216="W",1,M215+1))</f>
        <v>1</v>
      </c>
      <c r="N216" s="368">
        <f>IF(OR(J215=" ",M216&gt;$M$8),0,IF(M216=1,2,IF(M216=2,6,IF(M216=3,18,IF(M216=4,54,162)))))</f>
        <v>2</v>
      </c>
      <c r="O216" s="368">
        <f>IF(J216="W",(N216/2)*3,0)</f>
        <v>3</v>
      </c>
      <c r="P216" s="653">
        <f t="shared" si="13"/>
        <v>79</v>
      </c>
      <c r="R216" s="639" t="str">
        <f>IF(R215=" "," ",IF(D216=0,"L",IF(D216&lt;&gt;E212,"W","L")))</f>
        <v>L</v>
      </c>
      <c r="S216" s="635" t="str">
        <f>IF(S215=" "," ",IF(E216=0,"L",IF(E216&lt;&gt;G212,"W","L")))</f>
        <v>W</v>
      </c>
      <c r="T216" s="634" t="str">
        <f>IF(T215=" "," ",IF(F216=0,"L",IF(F216&lt;&gt;D212,"W","L")))</f>
        <v>W</v>
      </c>
      <c r="U216" s="647" t="str">
        <f>IF(U215=" "," ",IF(G216=0,"L",IF(G216&lt;&gt;F212,"W","L")))</f>
        <v>W</v>
      </c>
      <c r="V216" s="652">
        <f>IF(R216=" ",V215,IF(R216="W",1,V215+1))</f>
        <v>3</v>
      </c>
      <c r="W216" s="368">
        <f t="shared" si="16"/>
        <v>18</v>
      </c>
      <c r="X216" s="368">
        <f>IF(S216="W",(W216/2)*3,0)</f>
        <v>27</v>
      </c>
      <c r="Y216" s="653">
        <f t="shared" si="15"/>
        <v>-41</v>
      </c>
    </row>
    <row r="217" spans="1:25">
      <c r="A217" s="327">
        <f t="shared" si="14"/>
        <v>207</v>
      </c>
      <c r="B217" s="328">
        <f>Data!B217</f>
        <v>27</v>
      </c>
      <c r="D217" s="644"/>
      <c r="E217" s="644"/>
      <c r="F217" s="644"/>
      <c r="G217" s="644"/>
      <c r="H217" s="306"/>
      <c r="M217" s="649">
        <f>IF(J216=" ",M216,IF(J216="W",1,M216+1))</f>
        <v>1</v>
      </c>
      <c r="N217" s="648">
        <f>IF(OR(K215=" ",M217&gt;$M$8),0,IF(M217=1,2,IF(M217=2,6,IF(M217=3,18,IF(M217=4,54,162)))))</f>
        <v>2</v>
      </c>
      <c r="O217" s="648">
        <f>IF(K216="W",(N217/2)*3,0)</f>
        <v>3</v>
      </c>
      <c r="P217" s="653">
        <f t="shared" si="13"/>
        <v>80</v>
      </c>
      <c r="V217" s="649">
        <f>IF(S216=" ",V216,IF(S216="W",1,V216+1))</f>
        <v>1</v>
      </c>
      <c r="W217" s="648">
        <f t="shared" si="16"/>
        <v>2</v>
      </c>
      <c r="X217" s="648">
        <f>IF(T216="W",(W217/2)*3,0)</f>
        <v>3</v>
      </c>
      <c r="Y217" s="653">
        <f t="shared" si="15"/>
        <v>-40</v>
      </c>
    </row>
    <row r="218" spans="1:25">
      <c r="A218" s="327">
        <f t="shared" si="14"/>
        <v>208</v>
      </c>
      <c r="B218" s="328">
        <f>Data!B218</f>
        <v>18</v>
      </c>
      <c r="D218" s="644"/>
      <c r="E218" s="644"/>
      <c r="F218" s="644"/>
      <c r="G218" s="644"/>
      <c r="H218" s="306"/>
      <c r="M218" s="650">
        <f>IF(K216=" ",M217,IF(K216="W",1,M217+1))</f>
        <v>1</v>
      </c>
      <c r="N218" s="364">
        <f>IF(OR(L215=" ",M218&gt;$M$8),0,IF(M218=1,2,IF(M218=2,6,IF(M218=3,18,IF(M218=4,54,162)))))</f>
        <v>2</v>
      </c>
      <c r="O218" s="364">
        <f>IF(L216="W",(N218/2)*3,0)</f>
        <v>3</v>
      </c>
      <c r="P218" s="653">
        <f t="shared" si="13"/>
        <v>81</v>
      </c>
      <c r="V218" s="650">
        <f>IF(T216=" ",V217,IF(T216="W",1,V217+1))</f>
        <v>1</v>
      </c>
      <c r="W218" s="364">
        <f t="shared" si="16"/>
        <v>2</v>
      </c>
      <c r="X218" s="364">
        <f>IF(U216="W",(W218/2)*3,0)</f>
        <v>3</v>
      </c>
      <c r="Y218" s="653">
        <f t="shared" si="15"/>
        <v>-39</v>
      </c>
    </row>
    <row r="219" spans="1:25">
      <c r="A219" s="327">
        <f t="shared" si="14"/>
        <v>209</v>
      </c>
      <c r="B219" s="328">
        <f>Data!B219</f>
        <v>31</v>
      </c>
      <c r="D219" s="645">
        <f>IF(AND(B219&gt;0,B219&lt;=12),1,IF(AND(B219&gt;12,B219&lt;=24),2,IF(AND(B219&gt;24,B219&lt;=36),3,0)))</f>
        <v>3</v>
      </c>
      <c r="E219" s="637">
        <f>IF(AND(B220&gt;0,B220&lt;=12),1,IF(AND(B220&gt;12,B220&lt;=24),2,IF(AND(B220&gt;24,B220&lt;=36),3,0)))</f>
        <v>3</v>
      </c>
      <c r="F219" s="646">
        <f>IF(AND(B221&gt;0,B221&lt;=12),1,IF(AND(B221&gt;12,B221&lt;=24),2,IF(AND(B221&gt;24,B221&lt;=36),3,0)))</f>
        <v>3</v>
      </c>
      <c r="G219" s="636">
        <f>IF(AND(B222&gt;0,B222&lt;=12),1,IF(AND(B222&gt;12,B222&lt;=24),2,IF(AND(B222&gt;24,B222&lt;=36),3,0)))</f>
        <v>3</v>
      </c>
      <c r="H219" s="306"/>
      <c r="I219" s="635" t="str">
        <f>IF(E215=0," ",IF(E215=1,"2&amp;3",IF(E215=2,"1&amp;3","1&amp;2")))</f>
        <v>1&amp;3</v>
      </c>
      <c r="J219" s="639" t="str">
        <f>IF(D215=0," ",IF(D215=1,"2&amp;3",IF(D215=2,"1&amp;3","1&amp;2")))</f>
        <v>2&amp;3</v>
      </c>
      <c r="K219" s="647" t="str">
        <f>IF(G215=0," ",IF(G215=1,"2&amp;3",IF(G215=2,"1&amp;3","1&amp;2")))</f>
        <v>1&amp;3</v>
      </c>
      <c r="L219" s="634" t="str">
        <f>IF(F215=0," ",IF(F215=1,"2&amp;3",IF(F215=2,"1&amp;3","1&amp;2")))</f>
        <v>1&amp;2</v>
      </c>
      <c r="M219" s="652">
        <f>IF(L216=" ",M218,IF(L216="W",1,M218+1))</f>
        <v>1</v>
      </c>
      <c r="N219" s="368">
        <f>IF(OR(I219=" ",M219&gt;$M$8),0,IF(M219=1,2,IF(M219=2,6,IF(M219=3,18,IF(M219=4,54,162)))))</f>
        <v>2</v>
      </c>
      <c r="O219" s="368">
        <f>IF(I220="W",(N219/2)*3,0)</f>
        <v>3</v>
      </c>
      <c r="P219" s="653">
        <f t="shared" si="13"/>
        <v>82</v>
      </c>
      <c r="R219" s="635" t="str">
        <f>IF(E216=0," ",IF(E216="A","B&amp;C",IF(E216="B","A&amp;C","A&amp;B")))</f>
        <v>A&amp;B</v>
      </c>
      <c r="S219" s="639" t="str">
        <f>IF(D216=0," ",IF(D216="A","B&amp;C",IF(D216="B","A&amp;C","A&amp;B")))</f>
        <v>A&amp;B</v>
      </c>
      <c r="T219" s="647" t="str">
        <f>IF(G216=0," ",IF(G216="A","B&amp;C",IF(G216="B","A&amp;C","A&amp;B")))</f>
        <v>A&amp;B</v>
      </c>
      <c r="U219" s="634" t="str">
        <f>IF(F216=0," ",IF(F216="A","B&amp;C",IF(F216="B","A&amp;C","A&amp;B")))</f>
        <v>A&amp;B</v>
      </c>
      <c r="V219" s="652">
        <f>IF(U216=" ",V218,IF(U216="W",1,V218+1))</f>
        <v>1</v>
      </c>
      <c r="W219" s="368">
        <f t="shared" si="16"/>
        <v>2</v>
      </c>
      <c r="X219" s="368">
        <f>IF(R220="W",(W219/2)*3,0)</f>
        <v>3</v>
      </c>
      <c r="Y219" s="653">
        <f t="shared" si="15"/>
        <v>-38</v>
      </c>
    </row>
    <row r="220" spans="1:25">
      <c r="A220" s="327">
        <f t="shared" si="14"/>
        <v>210</v>
      </c>
      <c r="B220" s="328">
        <f>Data!B220</f>
        <v>26</v>
      </c>
      <c r="D220" s="645" t="str">
        <f>IF(B219=0,0,IF(MOD(B219,3)=1,"A",IF(MOD(B219,3)=2,"B","C")))</f>
        <v>A</v>
      </c>
      <c r="E220" s="637" t="str">
        <f>IF(B220=0,0,IF(MOD(B220,3)=1,"A",IF(MOD(B220,3)=2,"B","C")))</f>
        <v>B</v>
      </c>
      <c r="F220" s="646" t="str">
        <f>IF(B221=0,0,IF(MOD(B221,3)=1,"A",IF(MOD(B221,3)=2,"B","C")))</f>
        <v>B</v>
      </c>
      <c r="G220" s="636" t="str">
        <f>IF(B222=0,0,IF(MOD(B222,3)=1,"A",IF(MOD(B222,3)=2,"B","C")))</f>
        <v>B</v>
      </c>
      <c r="H220" s="306"/>
      <c r="I220" s="635" t="str">
        <f>IF(I219=" "," ",IF(D219=0,"L",IF(D219&lt;&gt;E215,"W","L")))</f>
        <v>W</v>
      </c>
      <c r="J220" s="639" t="str">
        <f>IF(J219=" "," ",IF(E219=0,"L",IF(E219&lt;&gt;D215,"W","L")))</f>
        <v>W</v>
      </c>
      <c r="K220" s="647" t="str">
        <f>IF(K219=" "," ",IF(F219=0,"L",IF(F219&lt;&gt;G215,"W","L")))</f>
        <v>W</v>
      </c>
      <c r="L220" s="634" t="str">
        <f>IF(L219=" "," ",IF(G219=0,"L",IF(G219&lt;&gt;F215,"W","L")))</f>
        <v>L</v>
      </c>
      <c r="M220" s="651">
        <f>IF(I220=" ",M219,IF(I220="W",1,M219+1))</f>
        <v>1</v>
      </c>
      <c r="N220" s="363">
        <f>IF(OR(J219=" ",M220&gt;$M$8),0,IF(M220=1,2,IF(M220=2,6,IF(M220=3,18,IF(M220=4,54,162)))))</f>
        <v>2</v>
      </c>
      <c r="O220" s="363">
        <f>IF(J220="W",(N220/2)*3,0)</f>
        <v>3</v>
      </c>
      <c r="P220" s="653">
        <f t="shared" si="13"/>
        <v>83</v>
      </c>
      <c r="R220" s="635" t="str">
        <f>IF(R219=" "," ",IF(D220=0,"L",IF(D220&lt;&gt;E216,"W","L")))</f>
        <v>W</v>
      </c>
      <c r="S220" s="639" t="str">
        <f>IF(S219=" "," ",IF(E220=0,"L",IF(E220&lt;&gt;D216,"W","L")))</f>
        <v>W</v>
      </c>
      <c r="T220" s="647" t="str">
        <f>IF(T219=" "," ",IF(F220=0,"L",IF(F220&lt;&gt;G216,"W","L")))</f>
        <v>W</v>
      </c>
      <c r="U220" s="634" t="str">
        <f>IF(U219=" "," ",IF(G220=0,"L",IF(G220&lt;&gt;F216,"W","L")))</f>
        <v>W</v>
      </c>
      <c r="V220" s="651">
        <f>IF(R220=" ",V219,IF(R220="W",1,V219+1))</f>
        <v>1</v>
      </c>
      <c r="W220" s="363">
        <f t="shared" si="16"/>
        <v>2</v>
      </c>
      <c r="X220" s="363">
        <f>IF(S220="W",(W220/2)*3,0)</f>
        <v>3</v>
      </c>
      <c r="Y220" s="653">
        <f t="shared" si="15"/>
        <v>-37</v>
      </c>
    </row>
    <row r="221" spans="1:25">
      <c r="A221" s="327">
        <f t="shared" si="14"/>
        <v>211</v>
      </c>
      <c r="B221" s="328">
        <f>Data!B221</f>
        <v>29</v>
      </c>
      <c r="D221" s="644"/>
      <c r="E221" s="644"/>
      <c r="F221" s="644"/>
      <c r="G221" s="644"/>
      <c r="H221" s="306"/>
      <c r="M221" s="650">
        <f>IF(J220=" ",M220,IF(J220="W",1,M220+1))</f>
        <v>1</v>
      </c>
      <c r="N221" s="364">
        <f>IF(OR(K219=" ",M221&gt;$M$8),0,IF(M221=1,2,IF(M221=2,6,IF(M221=3,18,IF(M221=4,54,162)))))</f>
        <v>2</v>
      </c>
      <c r="O221" s="364">
        <f>IF(K220="W",(N221/2)*3,0)</f>
        <v>3</v>
      </c>
      <c r="P221" s="653">
        <f t="shared" si="13"/>
        <v>84</v>
      </c>
      <c r="V221" s="650">
        <f>IF(S220=" ",V220,IF(S220="W",1,V220+1))</f>
        <v>1</v>
      </c>
      <c r="W221" s="364">
        <f t="shared" si="16"/>
        <v>2</v>
      </c>
      <c r="X221" s="364">
        <f>IF(T220="W",(W221/2)*3,0)</f>
        <v>3</v>
      </c>
      <c r="Y221" s="653">
        <f t="shared" si="15"/>
        <v>-36</v>
      </c>
    </row>
    <row r="222" spans="1:25">
      <c r="A222" s="327">
        <f t="shared" si="14"/>
        <v>212</v>
      </c>
      <c r="B222" s="328">
        <f>Data!B222</f>
        <v>26</v>
      </c>
      <c r="D222" s="644"/>
      <c r="E222" s="644"/>
      <c r="F222" s="644"/>
      <c r="G222" s="644"/>
      <c r="H222" s="306"/>
      <c r="M222" s="649">
        <f>IF(K220=" ",M221,IF(K220="W",1,M221+1))</f>
        <v>1</v>
      </c>
      <c r="N222" s="648">
        <f>IF(OR(L219=" ",M222&gt;$M$8),0,IF(M222=1,2,IF(M222=2,6,IF(M222=3,18,IF(M222=4,54,162)))))</f>
        <v>2</v>
      </c>
      <c r="O222" s="648">
        <f>IF(L220="W",(N222/2)*3,0)</f>
        <v>0</v>
      </c>
      <c r="P222" s="653">
        <f t="shared" si="13"/>
        <v>82</v>
      </c>
      <c r="V222" s="649">
        <f>IF(T220=" ",V221,IF(T220="W",1,V221+1))</f>
        <v>1</v>
      </c>
      <c r="W222" s="648">
        <f t="shared" si="16"/>
        <v>2</v>
      </c>
      <c r="X222" s="648">
        <f>IF(U220="W",(W222/2)*3,0)</f>
        <v>3</v>
      </c>
      <c r="Y222" s="653">
        <f t="shared" si="15"/>
        <v>-35</v>
      </c>
    </row>
    <row r="223" spans="1:25">
      <c r="A223" s="327">
        <f t="shared" si="14"/>
        <v>213</v>
      </c>
      <c r="B223" s="328">
        <f>Data!B223</f>
        <v>29</v>
      </c>
      <c r="D223" s="645">
        <f>IF(AND(B223&gt;0,B223&lt;=12),1,IF(AND(B223&gt;12,B223&lt;=24),2,IF(AND(B223&gt;24,B223&lt;=36),3,0)))</f>
        <v>3</v>
      </c>
      <c r="E223" s="646">
        <f>IF(AND(B224&gt;0,B224&lt;=12),1,IF(AND(B224&gt;12,B224&lt;=24),2,IF(AND(B224&gt;24,B224&lt;=36),3,0)))</f>
        <v>2</v>
      </c>
      <c r="F223" s="637">
        <f>IF(AND(B225&gt;0,B225&lt;=12),1,IF(AND(B225&gt;12,B225&lt;=24),2,IF(AND(B225&gt;24,B225&lt;=36),3,0)))</f>
        <v>1</v>
      </c>
      <c r="G223" s="636">
        <f>IF(AND(B226&gt;0,B226&lt;=12),1,IF(AND(B226&gt;12,B226&lt;=24),2,IF(AND(B226&gt;24,B226&lt;=36),3,0)))</f>
        <v>3</v>
      </c>
      <c r="H223" s="306"/>
      <c r="I223" s="635" t="str">
        <f>IF(D219=0," ",IF(D219=1,"2&amp;3",IF(D219=2,"1&amp;3","1&amp;2")))</f>
        <v>1&amp;2</v>
      </c>
      <c r="J223" s="647" t="str">
        <f>IF(F219=0," ",IF(F219=1,"2&amp;3",IF(F219=2,"1&amp;3","1&amp;2")))</f>
        <v>1&amp;2</v>
      </c>
      <c r="K223" s="639" t="str">
        <f>IF(E219=0," ",IF(E219=1,"2&amp;3",IF(E219=2,"1&amp;3","1&amp;2")))</f>
        <v>1&amp;2</v>
      </c>
      <c r="L223" s="634" t="str">
        <f>IF(G219=0," ",IF(G219=1,"2&amp;3",IF(G219=2,"1&amp;3","1&amp;2")))</f>
        <v>1&amp;2</v>
      </c>
      <c r="M223" s="652">
        <f>IF(L220=" ",M222,IF(L220="W",1,M222+1))</f>
        <v>2</v>
      </c>
      <c r="N223" s="368">
        <f>IF(OR(I223=" ",M223&gt;$M$8),0,IF(M223=1,2,IF(M223=2,6,IF(M223=3,18,IF(M223=4,54,162)))))</f>
        <v>6</v>
      </c>
      <c r="O223" s="368">
        <f>IF(I224="W",(N223/2)*3,0)</f>
        <v>0</v>
      </c>
      <c r="P223" s="653">
        <f t="shared" si="13"/>
        <v>76</v>
      </c>
      <c r="R223" s="635" t="str">
        <f>IF(D220=0," ",IF(D220="A","B&amp;C",IF(D220="B","A&amp;C","A&amp;B")))</f>
        <v>B&amp;C</v>
      </c>
      <c r="S223" s="647" t="str">
        <f>IF(F220=0," ",IF(F220="A","B&amp;C",IF(F220="B","A&amp;C","A&amp;B")))</f>
        <v>A&amp;C</v>
      </c>
      <c r="T223" s="639" t="str">
        <f>IF(E220=0," ",IF(E220="A","B&amp;C",IF(E220="B","A&amp;C","A&amp;B")))</f>
        <v>A&amp;C</v>
      </c>
      <c r="U223" s="634" t="str">
        <f>IF(G220=0," ",IF(G220="A","B&amp;C",IF(G220="B","A&amp;C","A&amp;B")))</f>
        <v>A&amp;C</v>
      </c>
      <c r="V223" s="652">
        <f>IF(U220=" ",V222,IF(U220="W",1,V222+1))</f>
        <v>1</v>
      </c>
      <c r="W223" s="368">
        <f t="shared" si="16"/>
        <v>2</v>
      </c>
      <c r="X223" s="368">
        <f>IF(R224="W",(W223/2)*3,0)</f>
        <v>3</v>
      </c>
      <c r="Y223" s="653">
        <f t="shared" si="15"/>
        <v>-34</v>
      </c>
    </row>
    <row r="224" spans="1:25">
      <c r="A224" s="327">
        <f t="shared" si="14"/>
        <v>214</v>
      </c>
      <c r="B224" s="328">
        <f>Data!B224</f>
        <v>21</v>
      </c>
      <c r="D224" s="645" t="str">
        <f>IF(B223=0,0,IF(MOD(B223,3)=1,"A",IF(MOD(B223,3)=2,"B","C")))</f>
        <v>B</v>
      </c>
      <c r="E224" s="646" t="str">
        <f>IF(B224=0,0,IF(MOD(B224,3)=1,"A",IF(MOD(B224,3)=2,"B","C")))</f>
        <v>C</v>
      </c>
      <c r="F224" s="637" t="str">
        <f>IF(B225=0,0,IF(MOD(B225,3)=1,"A",IF(MOD(B225,3)=2,"B","C")))</f>
        <v>A</v>
      </c>
      <c r="G224" s="636" t="str">
        <f>IF(B226=0,0,IF(MOD(B226,3)=1,"A",IF(MOD(B226,3)=2,"B","C")))</f>
        <v>C</v>
      </c>
      <c r="H224" s="306"/>
      <c r="I224" s="635" t="str">
        <f>IF(I223=" "," ",IF(D223=0,"L",IF(D223&lt;&gt;D219,"W","L")))</f>
        <v>L</v>
      </c>
      <c r="J224" s="647" t="str">
        <f>IF(J223=" "," ",IF(E223=0,"L",IF(E223&lt;&gt;F219,"W","L")))</f>
        <v>W</v>
      </c>
      <c r="K224" s="639" t="str">
        <f>IF(K223=" "," ",IF(F223=0,"L",IF(F223&lt;&gt;E219,"W","L")))</f>
        <v>W</v>
      </c>
      <c r="L224" s="634" t="str">
        <f>IF(L223=" "," ",IF(G223=0,"L",IF(G223&lt;&gt;G219,"W","L")))</f>
        <v>L</v>
      </c>
      <c r="M224" s="650">
        <f>IF(I224=" ",M223,IF(I224="W",1,M223+1))</f>
        <v>3</v>
      </c>
      <c r="N224" s="364">
        <f>IF(OR(J223=" ",M224&gt;$M$8),0,IF(M224=1,2,IF(M224=2,6,IF(M224=3,18,IF(M224=4,54,162)))))</f>
        <v>18</v>
      </c>
      <c r="O224" s="364">
        <f>IF(J224="W",(N224/2)*3,0)</f>
        <v>27</v>
      </c>
      <c r="P224" s="653">
        <f t="shared" si="13"/>
        <v>85</v>
      </c>
      <c r="R224" s="635" t="str">
        <f>IF(R223=" "," ",IF(M224=0,"L",IF(D224&lt;&gt;D220,"W","L")))</f>
        <v>W</v>
      </c>
      <c r="S224" s="647" t="str">
        <f>IF(S223=" "," ",IF(E224=0,"L",IF(E224&lt;&gt;F220,"W","L")))</f>
        <v>W</v>
      </c>
      <c r="T224" s="639" t="str">
        <f>IF(T223=" "," ",IF(F224=0,"L",IF(F224&lt;&gt;E220,"W","L")))</f>
        <v>W</v>
      </c>
      <c r="U224" s="634" t="str">
        <f>IF(U223=" "," ",IF(P224=0,"L",IF(G224&lt;&gt;G220,"W","L")))</f>
        <v>W</v>
      </c>
      <c r="V224" s="650">
        <f>IF(R224=" ",V223,IF(R224="W",1,V223+1))</f>
        <v>1</v>
      </c>
      <c r="W224" s="364">
        <f t="shared" si="16"/>
        <v>2</v>
      </c>
      <c r="X224" s="364">
        <f>IF(S224="W",(W224/2)*3,0)</f>
        <v>3</v>
      </c>
      <c r="Y224" s="653">
        <f t="shared" si="15"/>
        <v>-33</v>
      </c>
    </row>
    <row r="225" spans="1:25">
      <c r="A225" s="327">
        <f t="shared" si="14"/>
        <v>215</v>
      </c>
      <c r="B225" s="328">
        <f>Data!B225</f>
        <v>10</v>
      </c>
      <c r="D225" s="644"/>
      <c r="E225" s="644"/>
      <c r="F225" s="644"/>
      <c r="G225" s="644"/>
      <c r="H225" s="306"/>
      <c r="M225" s="651">
        <f>IF(J224=" ",M224,IF(J224="W",1,M224+1))</f>
        <v>1</v>
      </c>
      <c r="N225" s="363">
        <f>IF(OR(K223=" ",M225&gt;$M$8),0,IF(M225=1,2,IF(M225=2,6,IF(M225=3,18,IF(M225=4,54,162)))))</f>
        <v>2</v>
      </c>
      <c r="O225" s="363">
        <f>IF(K224="W",(N225/2)*3,0)</f>
        <v>3</v>
      </c>
      <c r="P225" s="653">
        <f t="shared" si="13"/>
        <v>86</v>
      </c>
      <c r="V225" s="651">
        <f>IF(S224=" ",V224,IF(S224="W",1,V224+1))</f>
        <v>1</v>
      </c>
      <c r="W225" s="363">
        <f t="shared" si="16"/>
        <v>2</v>
      </c>
      <c r="X225" s="363">
        <f>IF(T224="W",(W225/2)*3,0)</f>
        <v>3</v>
      </c>
      <c r="Y225" s="653">
        <f t="shared" si="15"/>
        <v>-32</v>
      </c>
    </row>
    <row r="226" spans="1:25">
      <c r="A226" s="327">
        <f t="shared" si="14"/>
        <v>216</v>
      </c>
      <c r="B226" s="328">
        <f>Data!B226</f>
        <v>30</v>
      </c>
      <c r="D226" s="644"/>
      <c r="E226" s="644"/>
      <c r="F226" s="644"/>
      <c r="G226" s="644"/>
      <c r="H226" s="306"/>
      <c r="M226" s="649">
        <f>IF(K224=" ",M225,IF(K224="W",1,M225+1))</f>
        <v>1</v>
      </c>
      <c r="N226" s="648">
        <f>IF(OR(L223=" ",M226&gt;$M$8),0,IF(M226=1,2,IF(M226=2,6,IF(M226=3,18,IF(M226=4,54,162)))))</f>
        <v>2</v>
      </c>
      <c r="O226" s="648">
        <f>IF(L224="W",(N226/2)*3,0)</f>
        <v>0</v>
      </c>
      <c r="P226" s="653">
        <f t="shared" si="13"/>
        <v>84</v>
      </c>
      <c r="V226" s="649">
        <f>IF(T224=" ",V225,IF(T224="W",1,V225+1))</f>
        <v>1</v>
      </c>
      <c r="W226" s="648">
        <f t="shared" si="16"/>
        <v>2</v>
      </c>
      <c r="X226" s="648">
        <f>IF(U224="W",(W226/2)*3,0)</f>
        <v>3</v>
      </c>
      <c r="Y226" s="653">
        <f t="shared" si="15"/>
        <v>-31</v>
      </c>
    </row>
    <row r="227" spans="1:25">
      <c r="A227" s="327">
        <f t="shared" si="14"/>
        <v>217</v>
      </c>
      <c r="B227" s="328">
        <f>Data!B227</f>
        <v>8</v>
      </c>
      <c r="D227" s="646">
        <f>IF(AND(B227&gt;0,B227&lt;=12),1,IF(AND(B227&gt;12,B227&lt;=24),2,IF(AND(B227&gt;24,B227&lt;=36),3,0)))</f>
        <v>1</v>
      </c>
      <c r="E227" s="636">
        <f>IF(AND(B228&gt;0,B228&lt;=12),1,IF(AND(B228&gt;12,B228&lt;=24),2,IF(AND(B228&gt;24,B228&lt;=36),3,0)))</f>
        <v>3</v>
      </c>
      <c r="F227" s="645">
        <f>IF(AND(B229&gt;0,B229&lt;=12),1,IF(AND(B229&gt;12,B229&lt;=24),2,IF(AND(B229&gt;24,B229&lt;=36),3,0)))</f>
        <v>2</v>
      </c>
      <c r="G227" s="637">
        <f>IF(AND(B230&gt;0,B230&lt;=12),1,IF(AND(B230&gt;12,B230&lt;=24),2,IF(AND(B230&gt;24,B230&lt;=36),3,0)))</f>
        <v>1</v>
      </c>
      <c r="H227" s="306"/>
      <c r="I227" s="647" t="str">
        <f>IF(E223=0," ",IF(E223=1,"2&amp;3",IF(E223=2,"1&amp;3","1&amp;2")))</f>
        <v>1&amp;3</v>
      </c>
      <c r="J227" s="634" t="str">
        <f>IF(G223=0," ",IF(G223=1,"2&amp;3",IF(G223=2,"1&amp;3","1&amp;2")))</f>
        <v>1&amp;2</v>
      </c>
      <c r="K227" s="635" t="str">
        <f>IF(D223=0," ",IF(D223=1,"2&amp;3",IF(D223=2,"1&amp;3","1&amp;2")))</f>
        <v>1&amp;2</v>
      </c>
      <c r="L227" s="639" t="str">
        <f>IF(F223=0," ",IF(F223=1,"2&amp;3",IF(F223=2,"1&amp;3","1&amp;2")))</f>
        <v>2&amp;3</v>
      </c>
      <c r="M227" s="650">
        <f>IF(L224=" ",M226,IF(L224="W",1,M226+1))</f>
        <v>2</v>
      </c>
      <c r="N227" s="364">
        <f>IF(OR(I227=" ",M227&gt;$M$8),0,IF(M227=1,2,IF(M227=2,6,IF(M227=3,18,IF(M227=4,54,162)))))</f>
        <v>6</v>
      </c>
      <c r="O227" s="364">
        <f>IF(I228="W",(N227/2)*3,0)</f>
        <v>9</v>
      </c>
      <c r="P227" s="653">
        <f t="shared" si="13"/>
        <v>87</v>
      </c>
      <c r="R227" s="647" t="str">
        <f>IF(E224=0," ",IF(E224="A","B&amp;C",IF(E224="B","A&amp;C","A&amp;B")))</f>
        <v>A&amp;B</v>
      </c>
      <c r="S227" s="634" t="str">
        <f>IF(G224=0," ",IF(G224="A","B&amp;C",IF(G224="B","A&amp;C","A&amp;B")))</f>
        <v>A&amp;B</v>
      </c>
      <c r="T227" s="635" t="str">
        <f>IF(D224=0," ",IF(D224="A","B&amp;C",IF(D224="B","A&amp;C","A&amp;B")))</f>
        <v>A&amp;C</v>
      </c>
      <c r="U227" s="639" t="str">
        <f>IF(F224=0," ",IF(F224="A","B&amp;C",IF(F224="B","A&amp;C","A&amp;B")))</f>
        <v>B&amp;C</v>
      </c>
      <c r="V227" s="650">
        <f>IF(U224=" ",V226,IF(U224="W",1,V226+1))</f>
        <v>1</v>
      </c>
      <c r="W227" s="364">
        <f t="shared" si="16"/>
        <v>2</v>
      </c>
      <c r="X227" s="364">
        <f>IF(R228="W",(W227/2)*3,0)</f>
        <v>3</v>
      </c>
      <c r="Y227" s="653">
        <f t="shared" si="15"/>
        <v>-30</v>
      </c>
    </row>
    <row r="228" spans="1:25">
      <c r="A228" s="327">
        <f t="shared" si="14"/>
        <v>218</v>
      </c>
      <c r="B228" s="328">
        <f>Data!B228</f>
        <v>30</v>
      </c>
      <c r="D228" s="646" t="str">
        <f>IF(B227=0,0,IF(MOD(B227,3)=1,"A",IF(MOD(B227,3)=2,"B","C")))</f>
        <v>B</v>
      </c>
      <c r="E228" s="636" t="str">
        <f>IF(B228=0,0,IF(MOD(B228,3)=1,"A",IF(MOD(B228,3)=2,"B","C")))</f>
        <v>C</v>
      </c>
      <c r="F228" s="645" t="str">
        <f>IF(B229=0,0,IF(MOD(B229,3)=1,"A",IF(MOD(B229,3)=2,"B","C")))</f>
        <v>A</v>
      </c>
      <c r="G228" s="637" t="str">
        <f>IF(B230=0,0,IF(MOD(B230,3)=1,"A",IF(MOD(B230,3)=2,"B","C")))</f>
        <v>C</v>
      </c>
      <c r="H228" s="306"/>
      <c r="I228" s="647" t="str">
        <f>IF(I227=" "," ",IF(D227=0,"L",IF(D227&lt;&gt;E223,"W","L")))</f>
        <v>W</v>
      </c>
      <c r="J228" s="634" t="str">
        <f>IF(J227=" "," ",IF(E227=0,"L",IF(E227&lt;&gt;G223,"W","L")))</f>
        <v>L</v>
      </c>
      <c r="K228" s="635" t="str">
        <f>IF(K227=" "," ",IF(F227=0,"L",IF(F227&lt;&gt;D223,"W","L")))</f>
        <v>W</v>
      </c>
      <c r="L228" s="639" t="str">
        <f>IF(L227=" "," ",IF(G227=0,"L",IF(G227&lt;&gt;F223,"W","L")))</f>
        <v>L</v>
      </c>
      <c r="M228" s="649">
        <f>IF(I228=" ",M227,IF(I228="W",1,M227+1))</f>
        <v>1</v>
      </c>
      <c r="N228" s="648">
        <f>IF(OR(J227=" ",M228&gt;$M$8),0,IF(M228=1,2,IF(M228=2,6,IF(M228=3,18,IF(M228=4,54,162)))))</f>
        <v>2</v>
      </c>
      <c r="O228" s="648">
        <f>IF(J228="W",(N228/2)*3,0)</f>
        <v>0</v>
      </c>
      <c r="P228" s="653">
        <f t="shared" si="13"/>
        <v>85</v>
      </c>
      <c r="R228" s="647" t="str">
        <f>IF(R227=" "," ",IF(D228=0,"L",IF(D228&lt;&gt;E224,"W","L")))</f>
        <v>W</v>
      </c>
      <c r="S228" s="634" t="str">
        <f>IF(S227=" "," ",IF(E228=0,"L",IF(E228&lt;&gt;G224,"W","L")))</f>
        <v>L</v>
      </c>
      <c r="T228" s="635" t="str">
        <f>IF(T227=" "," ",IF(F228=0,"L",IF(F228&lt;&gt;D224,"W","L")))</f>
        <v>W</v>
      </c>
      <c r="U228" s="639" t="str">
        <f>IF(U227=" "," ",IF(G228=0,"L",IF(G228&lt;&gt;F224,"W","L")))</f>
        <v>W</v>
      </c>
      <c r="V228" s="649">
        <f>IF(R228=" ",V227,IF(R228="W",1,V227+1))</f>
        <v>1</v>
      </c>
      <c r="W228" s="648">
        <f t="shared" si="16"/>
        <v>2</v>
      </c>
      <c r="X228" s="648">
        <f>IF(S228="W",(W228/2)*3,0)</f>
        <v>0</v>
      </c>
      <c r="Y228" s="653">
        <f t="shared" si="15"/>
        <v>-32</v>
      </c>
    </row>
    <row r="229" spans="1:25">
      <c r="A229" s="327">
        <f t="shared" si="14"/>
        <v>219</v>
      </c>
      <c r="B229" s="328">
        <f>Data!B229</f>
        <v>22</v>
      </c>
      <c r="D229" s="643"/>
      <c r="E229" s="643"/>
      <c r="F229" s="643"/>
      <c r="G229" s="643"/>
      <c r="H229" s="306"/>
      <c r="M229" s="652">
        <f>IF(J228=" ",M228,IF(J228="W",1,M228+1))</f>
        <v>2</v>
      </c>
      <c r="N229" s="368">
        <f>IF(OR(K227=" ",M229&gt;$M$8),0,IF(M229=1,2,IF(M229=2,6,IF(M229=3,18,IF(M229=4,54,162)))))</f>
        <v>6</v>
      </c>
      <c r="O229" s="368">
        <f>IF(K228="W",(N229/2)*3,0)</f>
        <v>9</v>
      </c>
      <c r="P229" s="653">
        <f t="shared" si="13"/>
        <v>88</v>
      </c>
      <c r="V229" s="652">
        <f>IF(S228=" ",V228,IF(S228="W",1,V228+1))</f>
        <v>2</v>
      </c>
      <c r="W229" s="368">
        <f t="shared" si="16"/>
        <v>6</v>
      </c>
      <c r="X229" s="368">
        <f>IF(T228="W",(W229/2)*3,0)</f>
        <v>9</v>
      </c>
      <c r="Y229" s="653">
        <f t="shared" si="15"/>
        <v>-29</v>
      </c>
    </row>
    <row r="230" spans="1:25">
      <c r="A230" s="327">
        <f t="shared" si="14"/>
        <v>220</v>
      </c>
      <c r="B230" s="328">
        <f>Data!B230</f>
        <v>3</v>
      </c>
      <c r="D230" s="643"/>
      <c r="E230" s="643"/>
      <c r="F230" s="643"/>
      <c r="G230" s="643"/>
      <c r="H230" s="306"/>
      <c r="M230" s="651">
        <f>IF(K228=" ",M229,IF(K228="W",1,M229+1))</f>
        <v>1</v>
      </c>
      <c r="N230" s="363">
        <f>IF(OR(L227=" ",M230&gt;$M$8),0,IF(M230=1,2,IF(M230=2,6,IF(M230=3,18,IF(M230=4,54,162)))))</f>
        <v>2</v>
      </c>
      <c r="O230" s="363">
        <f>IF(L228="W",(N230/2)*3,0)</f>
        <v>0</v>
      </c>
      <c r="P230" s="653">
        <f t="shared" si="13"/>
        <v>86</v>
      </c>
      <c r="V230" s="651">
        <f>IF(T228=" ",V229,IF(T228="W",1,V229+1))</f>
        <v>1</v>
      </c>
      <c r="W230" s="363">
        <f t="shared" si="16"/>
        <v>2</v>
      </c>
      <c r="X230" s="363">
        <f>IF(U228="W",(W230/2)*3,0)</f>
        <v>3</v>
      </c>
      <c r="Y230" s="653">
        <f t="shared" si="15"/>
        <v>-28</v>
      </c>
    </row>
    <row r="231" spans="1:25">
      <c r="A231" s="327">
        <f t="shared" si="14"/>
        <v>221</v>
      </c>
      <c r="B231" s="328">
        <f>Data!B231</f>
        <v>34</v>
      </c>
      <c r="D231" s="636">
        <f>IF(AND(B231&gt;0,B231&lt;=12),1,IF(AND(B231&gt;12,B231&lt;=24),2,IF(AND(B231&gt;24,B231&lt;=36),3,0)))</f>
        <v>3</v>
      </c>
      <c r="E231" s="646">
        <f>IF(AND(B232&gt;0,B232&lt;=12),1,IF(AND(B232&gt;12,B232&lt;=24),2,IF(AND(B232&gt;24,B232&lt;=36),3,0)))</f>
        <v>2</v>
      </c>
      <c r="F231" s="637">
        <f>IF(AND(B233&gt;0,B233&lt;=12),1,IF(AND(B233&gt;12,B233&lt;=24),2,IF(AND(B233&gt;24,B233&lt;=36),3,0)))</f>
        <v>2</v>
      </c>
      <c r="G231" s="645">
        <f>IF(AND(B234&gt;0,B234&lt;=12),1,IF(AND(B234&gt;12,B234&lt;=24),2,IF(AND(B234&gt;24,B234&lt;=36),3,0)))</f>
        <v>2</v>
      </c>
      <c r="H231" s="306"/>
      <c r="I231" s="638" t="str">
        <f>IF(E227=0," ",IF(E227=1,"2&amp;3",IF(E227=2,"1&amp;3","1&amp;2")))</f>
        <v>1&amp;2</v>
      </c>
      <c r="J231" s="647" t="str">
        <f>IF(D227=0," ",IF(D227=1,"2&amp;3",IF(D227=2,"1&amp;3","1&amp;2")))</f>
        <v>2&amp;3</v>
      </c>
      <c r="K231" s="639" t="str">
        <f>IF(G227=0," ",IF(G227=1,"2&amp;3",IF(G227=2,"1&amp;3","1&amp;2")))</f>
        <v>2&amp;3</v>
      </c>
      <c r="L231" s="635" t="str">
        <f>IF(F227=0," ",IF(F227=1,"2&amp;3",IF(F227=2,"1&amp;3","1&amp;2")))</f>
        <v>1&amp;3</v>
      </c>
      <c r="M231" s="649">
        <f>IF(L228=" ",M230,IF(L228="W",1,M230+1))</f>
        <v>2</v>
      </c>
      <c r="N231" s="648">
        <f>IF(OR(I231=" ",M231&gt;$M$8),0,IF(M231=1,2,IF(M231=2,6,IF(M231=3,18,IF(M231=4,54,162)))))</f>
        <v>6</v>
      </c>
      <c r="O231" s="648">
        <f>IF(I232="W",(N231/2)*3,0)</f>
        <v>0</v>
      </c>
      <c r="P231" s="653">
        <f t="shared" si="13"/>
        <v>80</v>
      </c>
      <c r="R231" s="638" t="str">
        <f>IF(E228=0," ",IF(E228="A","B&amp;C",IF(E228="B","A&amp;C","A&amp;B")))</f>
        <v>A&amp;B</v>
      </c>
      <c r="S231" s="647" t="str">
        <f>IF(D228=0," ",IF(D228="A","B&amp;C",IF(D228="B","A&amp;C","A&amp;B")))</f>
        <v>A&amp;C</v>
      </c>
      <c r="T231" s="639" t="str">
        <f>IF(G228=0," ",IF(G228="A","B&amp;C",IF(G228="B","A&amp;C","A&amp;B")))</f>
        <v>A&amp;B</v>
      </c>
      <c r="U231" s="635" t="str">
        <f>IF(F228=0," ",IF(F228="A","B&amp;C",IF(F228="B","A&amp;C","A&amp;B")))</f>
        <v>B&amp;C</v>
      </c>
      <c r="V231" s="649">
        <f>IF(U228=" ",V230,IF(U228="W",1,V230+1))</f>
        <v>1</v>
      </c>
      <c r="W231" s="648">
        <f t="shared" si="16"/>
        <v>2</v>
      </c>
      <c r="X231" s="648">
        <f>IF(R232="W",(W231/2)*3,0)</f>
        <v>3</v>
      </c>
      <c r="Y231" s="653">
        <f t="shared" si="15"/>
        <v>-27</v>
      </c>
    </row>
    <row r="232" spans="1:25">
      <c r="A232" s="327">
        <f t="shared" si="14"/>
        <v>222</v>
      </c>
      <c r="B232" s="328">
        <f>Data!B232</f>
        <v>20</v>
      </c>
      <c r="D232" s="636" t="str">
        <f>IF(B231=0,0,IF(MOD(B231,3)=1,"A",IF(MOD(B231,3)=2,"B","C")))</f>
        <v>A</v>
      </c>
      <c r="E232" s="646" t="str">
        <f>IF(B232=0,0,IF(MOD(B232,3)=1,"A",IF(MOD(B232,3)=2,"B","C")))</f>
        <v>B</v>
      </c>
      <c r="F232" s="637" t="str">
        <f>IF(B233=0,0,IF(MOD(B233,3)=1,"A",IF(MOD(B233,3)=2,"B","C")))</f>
        <v>B</v>
      </c>
      <c r="G232" s="645" t="str">
        <f>IF(B234=0,0,IF(MOD(B234,3)=1,"A",IF(MOD(B234,3)=2,"B","C")))</f>
        <v>C</v>
      </c>
      <c r="H232" s="306"/>
      <c r="I232" s="638" t="str">
        <f>IF(I231=" "," ",IF(D231=0,"L",IF(D231&lt;&gt;E227,"W","L")))</f>
        <v>L</v>
      </c>
      <c r="J232" s="647" t="str">
        <f>IF(J231=" "," ",IF(E231=0,"L",IF(E231&lt;&gt;D227,"W","L")))</f>
        <v>W</v>
      </c>
      <c r="K232" s="639" t="str">
        <f>IF(K231=" "," ",IF(F231=0,"L",IF(F231&lt;&gt;G227,"W","L")))</f>
        <v>W</v>
      </c>
      <c r="L232" s="635" t="str">
        <f>IF(L231=" "," ",IF(G231=0,"L",IF(G231&lt;&gt;F227,"W","L")))</f>
        <v>L</v>
      </c>
      <c r="M232" s="650">
        <f>IF(I232=" ",M231,IF(I232="W",1,M231+1))</f>
        <v>3</v>
      </c>
      <c r="N232" s="364">
        <f>IF(OR(J231=" ",M232&gt;$M$8),0,IF(M232=1,2,IF(M232=2,6,IF(M232=3,18,IF(M232=4,54,162)))))</f>
        <v>18</v>
      </c>
      <c r="O232" s="364">
        <f>IF(J232="W",(N232/2)*3,0)</f>
        <v>27</v>
      </c>
      <c r="P232" s="653">
        <f t="shared" si="13"/>
        <v>89</v>
      </c>
      <c r="R232" s="638" t="str">
        <f>IF(R231=" "," ",IF(D232=0,"L",IF(D232&lt;&gt;E228,"W","L")))</f>
        <v>W</v>
      </c>
      <c r="S232" s="647" t="str">
        <f>IF(S231=" "," ",IF(E232=0,"L",IF(E232&lt;&gt;D228,"W","L")))</f>
        <v>L</v>
      </c>
      <c r="T232" s="639" t="str">
        <f>IF(T231=" "," ",IF(F232=0,"L",IF(F232&lt;&gt;G228,"W","L")))</f>
        <v>W</v>
      </c>
      <c r="U232" s="635" t="str">
        <f>IF(U231=" "," ",IF(G232=0,"L",IF(G232&lt;&gt;F228,"W","L")))</f>
        <v>W</v>
      </c>
      <c r="V232" s="650">
        <f>IF(R232=" ",V231,IF(R232="W",1,V231+1))</f>
        <v>1</v>
      </c>
      <c r="W232" s="364">
        <f t="shared" si="16"/>
        <v>2</v>
      </c>
      <c r="X232" s="364">
        <f>IF(S232="W",(W232/2)*3,0)</f>
        <v>0</v>
      </c>
      <c r="Y232" s="653">
        <f t="shared" si="15"/>
        <v>-29</v>
      </c>
    </row>
    <row r="233" spans="1:25">
      <c r="A233" s="327">
        <f t="shared" si="14"/>
        <v>223</v>
      </c>
      <c r="B233" s="328">
        <f>Data!B233</f>
        <v>23</v>
      </c>
      <c r="D233" s="644"/>
      <c r="E233" s="644"/>
      <c r="F233" s="644"/>
      <c r="G233" s="644"/>
      <c r="H233" s="306"/>
      <c r="M233" s="651">
        <f>IF(J232=" ",M232,IF(J232="W",1,M232+1))</f>
        <v>1</v>
      </c>
      <c r="N233" s="363">
        <f>IF(OR(K231=" ",M233&gt;$M$8),0,IF(M233=1,2,IF(M233=2,6,IF(M233=3,18,IF(M233=4,54,162)))))</f>
        <v>2</v>
      </c>
      <c r="O233" s="363">
        <f>IF(K232="W",(N233/2)*3,0)</f>
        <v>3</v>
      </c>
      <c r="P233" s="653">
        <f t="shared" si="13"/>
        <v>90</v>
      </c>
      <c r="V233" s="651">
        <f>IF(S232=" ",V232,IF(S232="W",1,V232+1))</f>
        <v>2</v>
      </c>
      <c r="W233" s="363">
        <f t="shared" si="16"/>
        <v>6</v>
      </c>
      <c r="X233" s="363">
        <f>IF(T232="W",(W233/2)*3,0)</f>
        <v>9</v>
      </c>
      <c r="Y233" s="653">
        <f t="shared" si="15"/>
        <v>-26</v>
      </c>
    </row>
    <row r="234" spans="1:25">
      <c r="A234" s="327">
        <f t="shared" si="14"/>
        <v>224</v>
      </c>
      <c r="B234" s="328">
        <f>Data!B234</f>
        <v>18</v>
      </c>
      <c r="D234" s="644"/>
      <c r="E234" s="644"/>
      <c r="F234" s="644"/>
      <c r="G234" s="644"/>
      <c r="H234" s="306"/>
      <c r="M234" s="652">
        <f>IF(K232=" ",M233,IF(K232="W",1,M233+1))</f>
        <v>1</v>
      </c>
      <c r="N234" s="368">
        <f>IF(OR(L231=" ",M234&gt;$M$8),0,IF(M234=1,2,IF(M234=2,6,IF(M234=3,18,IF(M234=4,54,162)))))</f>
        <v>2</v>
      </c>
      <c r="O234" s="368">
        <f>IF(L232="W",(N234/2)*3,0)</f>
        <v>0</v>
      </c>
      <c r="P234" s="653">
        <f t="shared" si="13"/>
        <v>88</v>
      </c>
      <c r="V234" s="652">
        <f>IF(T232=" ",V233,IF(T232="W",1,V233+1))</f>
        <v>1</v>
      </c>
      <c r="W234" s="368">
        <f t="shared" si="16"/>
        <v>2</v>
      </c>
      <c r="X234" s="368">
        <f>IF(U232="W",(W234/2)*3,0)</f>
        <v>3</v>
      </c>
      <c r="Y234" s="653">
        <f t="shared" si="15"/>
        <v>-25</v>
      </c>
    </row>
    <row r="235" spans="1:25">
      <c r="A235" s="327">
        <f t="shared" si="14"/>
        <v>225</v>
      </c>
      <c r="B235" s="328">
        <f>Data!B235</f>
        <v>18</v>
      </c>
      <c r="D235" s="636">
        <f>IF(AND(B235&gt;0,B235&lt;=12),1,IF(AND(B235&gt;12,B235&lt;=24),2,IF(AND(B235&gt;24,B235&lt;=36),3,0)))</f>
        <v>2</v>
      </c>
      <c r="E235" s="637">
        <f>IF(AND(B236&gt;0,B236&lt;=12),1,IF(AND(B236&gt;12,B236&lt;=24),2,IF(AND(B236&gt;24,B236&lt;=36),3,0)))</f>
        <v>2</v>
      </c>
      <c r="F235" s="646">
        <f>IF(AND(B237&gt;0,B237&lt;=12),1,IF(AND(B237&gt;12,B237&lt;=24),2,IF(AND(B237&gt;24,B237&lt;=36),3,0)))</f>
        <v>3</v>
      </c>
      <c r="G235" s="645">
        <f>IF(AND(B238&gt;0,B238&lt;=12),1,IF(AND(B238&gt;12,B238&lt;=24),2,IF(AND(B238&gt;24,B238&lt;=36),3,0)))</f>
        <v>0</v>
      </c>
      <c r="H235" s="306"/>
      <c r="I235" s="634" t="str">
        <f>IF(D231=0," ",IF(D231=1,"2&amp;3",IF(D231=2,"1&amp;3","1&amp;2")))</f>
        <v>1&amp;2</v>
      </c>
      <c r="J235" s="639" t="str">
        <f>IF(F231=0," ",IF(F231=1,"2&amp;3",IF(F231=2,"1&amp;3","1&amp;2")))</f>
        <v>1&amp;3</v>
      </c>
      <c r="K235" s="647" t="str">
        <f>IF(E231=0," ",IF(E231=1,"2&amp;3",IF(E231=2,"1&amp;3","1&amp;2")))</f>
        <v>1&amp;3</v>
      </c>
      <c r="L235" s="635" t="str">
        <f>IF(G231=0," ",IF(G231=1,"2&amp;3",IF(G231=2,"1&amp;3","1&amp;2")))</f>
        <v>1&amp;3</v>
      </c>
      <c r="M235" s="649">
        <f>IF(L232=" ",M234,IF(L232="W",1,M234+1))</f>
        <v>2</v>
      </c>
      <c r="N235" s="648">
        <f>IF(OR(I235=" ",M235&gt;$M$8),0,IF(M235=1,2,IF(M235=2,6,IF(M235=3,18,IF(M235=4,54,162)))))</f>
        <v>6</v>
      </c>
      <c r="O235" s="648">
        <f>IF(I236="W",(N235/2)*3,0)</f>
        <v>9</v>
      </c>
      <c r="P235" s="653">
        <f t="shared" si="13"/>
        <v>91</v>
      </c>
      <c r="R235" s="634" t="str">
        <f>IF(D232=0," ",IF(D232="A","B&amp;C",IF(D232="B","A&amp;C","A&amp;B")))</f>
        <v>B&amp;C</v>
      </c>
      <c r="S235" s="639" t="str">
        <f>IF(F232=0," ",IF(F232="A","B&amp;C",IF(F232="B","A&amp;C","A&amp;B")))</f>
        <v>A&amp;C</v>
      </c>
      <c r="T235" s="647" t="str">
        <f>IF(E232=0," ",IF(E232="A","B&amp;C",IF(E232="B","A&amp;C","A&amp;B")))</f>
        <v>A&amp;C</v>
      </c>
      <c r="U235" s="635" t="str">
        <f>IF(G232=0," ",IF(G232="A","B&amp;C",IF(G232="B","A&amp;C","A&amp;B")))</f>
        <v>A&amp;B</v>
      </c>
      <c r="V235" s="649">
        <f>IF(U232=" ",V234,IF(U232="W",1,V234+1))</f>
        <v>1</v>
      </c>
      <c r="W235" s="648">
        <f t="shared" si="16"/>
        <v>2</v>
      </c>
      <c r="X235" s="648">
        <f>IF(R236="W",(W235/2)*3,0)</f>
        <v>3</v>
      </c>
      <c r="Y235" s="653">
        <f t="shared" si="15"/>
        <v>-24</v>
      </c>
    </row>
    <row r="236" spans="1:25">
      <c r="A236" s="327">
        <f t="shared" si="14"/>
        <v>226</v>
      </c>
      <c r="B236" s="328">
        <f>Data!B236</f>
        <v>20</v>
      </c>
      <c r="D236" s="636" t="str">
        <f>IF(B235=0,0,IF(MOD(B235,3)=1,"A",IF(MOD(B235,3)=2,"B","C")))</f>
        <v>C</v>
      </c>
      <c r="E236" s="637" t="str">
        <f>IF(B236=0,0,IF(MOD(B236,3)=1,"A",IF(MOD(B236,3)=2,"B","C")))</f>
        <v>B</v>
      </c>
      <c r="F236" s="646" t="str">
        <f>IF(B237=0,0,IF(MOD(B237,3)=1,"A",IF(MOD(B237,3)=2,"B","C")))</f>
        <v>A</v>
      </c>
      <c r="G236" s="645">
        <f>IF(B238=0,0,IF(MOD(B238,3)=1,"A",IF(MOD(B238,3)=2,"B","C")))</f>
        <v>0</v>
      </c>
      <c r="H236" s="306"/>
      <c r="I236" s="634" t="str">
        <f>IF(I235=" "," ",IF(D235=0,"L",IF(D235&lt;&gt;D231,"W","L")))</f>
        <v>W</v>
      </c>
      <c r="J236" s="639" t="str">
        <f>IF(J235=" "," ",IF(E235=0,"L",IF(E235&lt;&gt;F231,"W","L")))</f>
        <v>L</v>
      </c>
      <c r="K236" s="647" t="str">
        <f>IF(K235=" "," ",IF(F235=0,"L",IF(F235&lt;&gt;E231,"W","L")))</f>
        <v>W</v>
      </c>
      <c r="L236" s="635" t="str">
        <f>IF(L235=" "," ",IF(G235=0,"L",IF(G235&lt;&gt;G231,"W","L")))</f>
        <v>L</v>
      </c>
      <c r="M236" s="651">
        <f>IF(I236=" ",M235,IF(I236="W",1,M235+1))</f>
        <v>1</v>
      </c>
      <c r="N236" s="363">
        <f>IF(OR(J235=" ",M236&gt;$M$8),0,IF(M236=1,2,IF(M236=2,6,IF(M236=3,18,IF(M236=4,54,162)))))</f>
        <v>2</v>
      </c>
      <c r="O236" s="363">
        <f>IF(J236="W",(N236/2)*3,0)</f>
        <v>0</v>
      </c>
      <c r="P236" s="653">
        <f t="shared" si="13"/>
        <v>89</v>
      </c>
      <c r="R236" s="634" t="str">
        <f>IF(R235=" "," ",IF(D236=0,"L",IF(D236&lt;&gt;D232,"W","L")))</f>
        <v>W</v>
      </c>
      <c r="S236" s="639" t="str">
        <f>IF(S235=" "," ",IF(E236=0,"L",IF(E236&lt;&gt;F232,"W","L")))</f>
        <v>L</v>
      </c>
      <c r="T236" s="647" t="str">
        <f>IF(T235=" "," ",IF(F236=0,"L",IF(F236&lt;&gt;E232,"W","L")))</f>
        <v>W</v>
      </c>
      <c r="U236" s="635" t="str">
        <f>IF(U235=" "," ",IF(P236=0,"L",IF(G236&lt;&gt;G232,"W","L")))</f>
        <v>W</v>
      </c>
      <c r="V236" s="651">
        <f>IF(R236=" ",V235,IF(R236="W",1,V235+1))</f>
        <v>1</v>
      </c>
      <c r="W236" s="363">
        <f t="shared" si="16"/>
        <v>2</v>
      </c>
      <c r="X236" s="363">
        <f>IF(S236="W",(W236/2)*3,0)</f>
        <v>0</v>
      </c>
      <c r="Y236" s="653">
        <f t="shared" si="15"/>
        <v>-26</v>
      </c>
    </row>
    <row r="237" spans="1:25">
      <c r="A237" s="327">
        <f t="shared" si="14"/>
        <v>227</v>
      </c>
      <c r="B237" s="328">
        <f>Data!B237</f>
        <v>34</v>
      </c>
      <c r="D237" s="644"/>
      <c r="E237" s="644"/>
      <c r="F237" s="644"/>
      <c r="G237" s="644"/>
      <c r="H237" s="306"/>
      <c r="M237" s="650">
        <f>IF(J236=" ",M236,IF(J236="W",1,M236+1))</f>
        <v>2</v>
      </c>
      <c r="N237" s="364">
        <f>IF(OR(K235=" ",M237&gt;$M$8),0,IF(M237=1,2,IF(M237=2,6,IF(M237=3,18,IF(M237=4,54,162)))))</f>
        <v>6</v>
      </c>
      <c r="O237" s="364">
        <f>IF(K236="W",(N237/2)*3,0)</f>
        <v>9</v>
      </c>
      <c r="P237" s="653">
        <f t="shared" si="13"/>
        <v>92</v>
      </c>
      <c r="V237" s="650">
        <f>IF(S236=" ",V236,IF(S236="W",1,V236+1))</f>
        <v>2</v>
      </c>
      <c r="W237" s="364">
        <f t="shared" si="16"/>
        <v>6</v>
      </c>
      <c r="X237" s="364">
        <f>IF(T236="W",(W237/2)*3,0)</f>
        <v>9</v>
      </c>
      <c r="Y237" s="653">
        <f t="shared" si="15"/>
        <v>-23</v>
      </c>
    </row>
    <row r="238" spans="1:25">
      <c r="A238" s="327">
        <f t="shared" si="14"/>
        <v>228</v>
      </c>
      <c r="B238" s="328">
        <f>Data!B238</f>
        <v>0</v>
      </c>
      <c r="D238" s="644"/>
      <c r="E238" s="644"/>
      <c r="F238" s="644"/>
      <c r="G238" s="644"/>
      <c r="H238" s="306"/>
      <c r="M238" s="652">
        <f>IF(K236=" ",M237,IF(K236="W",1,M237+1))</f>
        <v>1</v>
      </c>
      <c r="N238" s="368">
        <f>IF(OR(L235=" ",M238&gt;$M$8),0,IF(M238=1,2,IF(M238=2,6,IF(M238=3,18,IF(M238=4,54,162)))))</f>
        <v>2</v>
      </c>
      <c r="O238" s="368">
        <f>IF(L236="W",(N238/2)*3,0)</f>
        <v>0</v>
      </c>
      <c r="P238" s="653">
        <f t="shared" si="13"/>
        <v>90</v>
      </c>
      <c r="V238" s="652">
        <f>IF(T236=" ",V237,IF(T236="W",1,V237+1))</f>
        <v>1</v>
      </c>
      <c r="W238" s="368">
        <f t="shared" si="16"/>
        <v>2</v>
      </c>
      <c r="X238" s="368">
        <f>IF(U236="W",(W238/2)*3,0)</f>
        <v>3</v>
      </c>
      <c r="Y238" s="653">
        <f t="shared" si="15"/>
        <v>-22</v>
      </c>
    </row>
    <row r="239" spans="1:25">
      <c r="A239" s="327">
        <f t="shared" si="14"/>
        <v>229</v>
      </c>
      <c r="B239" s="328">
        <f>Data!B239</f>
        <v>3</v>
      </c>
      <c r="D239" s="637">
        <f>IF(AND(B239&gt;0,B239&lt;=12),1,IF(AND(B239&gt;12,B239&lt;=24),2,IF(AND(B239&gt;24,B239&lt;=36),3,0)))</f>
        <v>1</v>
      </c>
      <c r="E239" s="645">
        <f>IF(AND(B240&gt;0,B240&lt;=12),1,IF(AND(B240&gt;12,B240&lt;=24),2,IF(AND(B240&gt;24,B240&lt;=36),3,0)))</f>
        <v>2</v>
      </c>
      <c r="F239" s="636">
        <f>IF(AND(B241&gt;0,B241&lt;=12),1,IF(AND(B241&gt;12,B241&lt;=24),2,IF(AND(B241&gt;24,B241&lt;=36),3,0)))</f>
        <v>3</v>
      </c>
      <c r="G239" s="646">
        <f>IF(AND(B242&gt;0,B242&lt;=12),1,IF(AND(B242&gt;12,B242&lt;=24),2,IF(AND(B242&gt;24,B242&lt;=36),3,0)))</f>
        <v>2</v>
      </c>
      <c r="H239" s="306"/>
      <c r="I239" s="639" t="str">
        <f>IF(E235=0," ",IF(E235=1,"2&amp;3",IF(E235=2,"1&amp;3","1&amp;2")))</f>
        <v>1&amp;3</v>
      </c>
      <c r="J239" s="635" t="str">
        <f>IF(G235=0," ",IF(G235=1,"2&amp;3",IF(G235=2,"1&amp;3","1&amp;2")))</f>
        <v xml:space="preserve"> </v>
      </c>
      <c r="K239" s="634" t="str">
        <f>IF(D235=0," ",IF(D235=1,"2&amp;3",IF(D235=2,"1&amp;3","1&amp;2")))</f>
        <v>1&amp;3</v>
      </c>
      <c r="L239" s="647" t="str">
        <f>IF(F235=0," ",IF(F235=1,"2&amp;3",IF(F235=2,"1&amp;3","1&amp;2")))</f>
        <v>1&amp;2</v>
      </c>
      <c r="M239" s="651">
        <f>IF(L236=" ",M238,IF(L236="W",1,M238+1))</f>
        <v>2</v>
      </c>
      <c r="N239" s="363">
        <f>IF(OR(I239=" ",M239&gt;$M$8),0,IF(M239=1,2,IF(M239=2,6,IF(M239=3,18,IF(M239=4,54,162)))))</f>
        <v>6</v>
      </c>
      <c r="O239" s="363">
        <f>IF(I240="W",(N239/2)*3,0)</f>
        <v>9</v>
      </c>
      <c r="P239" s="653">
        <f t="shared" si="13"/>
        <v>93</v>
      </c>
      <c r="R239" s="639" t="str">
        <f>IF(E236=0," ",IF(E236="A","B&amp;C",IF(E236="B","A&amp;C","A&amp;B")))</f>
        <v>A&amp;C</v>
      </c>
      <c r="S239" s="635" t="str">
        <f>IF(G236=0," ",IF(G236="A","B&amp;C",IF(G236="B","A&amp;C","A&amp;B")))</f>
        <v xml:space="preserve"> </v>
      </c>
      <c r="T239" s="634" t="str">
        <f>IF(D236=0," ",IF(D236="A","B&amp;C",IF(D236="B","A&amp;C","A&amp;B")))</f>
        <v>A&amp;B</v>
      </c>
      <c r="U239" s="647" t="str">
        <f>IF(F236=0," ",IF(F236="A","B&amp;C",IF(F236="B","A&amp;C","A&amp;B")))</f>
        <v>B&amp;C</v>
      </c>
      <c r="V239" s="651">
        <f>IF(U236=" ",V238,IF(U236="W",1,V238+1))</f>
        <v>1</v>
      </c>
      <c r="W239" s="363">
        <f t="shared" si="16"/>
        <v>2</v>
      </c>
      <c r="X239" s="363">
        <f>IF(R240="W",(W239/2)*3,0)</f>
        <v>3</v>
      </c>
      <c r="Y239" s="653">
        <f t="shared" si="15"/>
        <v>-21</v>
      </c>
    </row>
    <row r="240" spans="1:25">
      <c r="A240" s="327">
        <f t="shared" si="14"/>
        <v>230</v>
      </c>
      <c r="B240" s="328">
        <f>Data!B240</f>
        <v>13</v>
      </c>
      <c r="D240" s="637" t="str">
        <f>IF(B239=0,0,IF(MOD(B239,3)=1,"A",IF(MOD(B239,3)=2,"B","C")))</f>
        <v>C</v>
      </c>
      <c r="E240" s="645" t="str">
        <f>IF(B240=0,0,IF(MOD(B240,3)=1,"A",IF(MOD(B240,3)=2,"B","C")))</f>
        <v>A</v>
      </c>
      <c r="F240" s="636" t="str">
        <f>IF(B241=0,0,IF(MOD(B241,3)=1,"A",IF(MOD(B241,3)=2,"B","C")))</f>
        <v>C</v>
      </c>
      <c r="G240" s="646" t="str">
        <f>IF(B242=0,0,IF(MOD(B242,3)=1,"A",IF(MOD(B242,3)=2,"B","C")))</f>
        <v>C</v>
      </c>
      <c r="H240" s="306"/>
      <c r="I240" s="639" t="str">
        <f>IF(I239=" "," ",IF(D239=0,"L",IF(D239&lt;&gt;E235,"W","L")))</f>
        <v>W</v>
      </c>
      <c r="J240" s="635" t="str">
        <f>IF(J239=" "," ",IF(E239=0,"L",IF(E239&lt;&gt;G235,"W","L")))</f>
        <v xml:space="preserve"> </v>
      </c>
      <c r="K240" s="634" t="str">
        <f>IF(K239=" "," ",IF(F239=0,"L",IF(F239&lt;&gt;D235,"W","L")))</f>
        <v>W</v>
      </c>
      <c r="L240" s="647" t="str">
        <f>IF(L239=" "," ",IF(G239=0,"L",IF(G239&lt;&gt;F235,"W","L")))</f>
        <v>W</v>
      </c>
      <c r="M240" s="652">
        <f>IF(I240=" ",M239,IF(I240="W",1,M239+1))</f>
        <v>1</v>
      </c>
      <c r="N240" s="368">
        <f>IF(OR(J239=" ",M240&gt;$M$8),0,IF(M240=1,2,IF(M240=2,6,IF(M240=3,18,IF(M240=4,54,162)))))</f>
        <v>0</v>
      </c>
      <c r="O240" s="368">
        <f>IF(J240="W",(N240/2)*3,0)</f>
        <v>0</v>
      </c>
      <c r="P240" s="653">
        <f t="shared" si="13"/>
        <v>93</v>
      </c>
      <c r="R240" s="639" t="str">
        <f>IF(R239=" "," ",IF(D240=0,"L",IF(D240&lt;&gt;E236,"W","L")))</f>
        <v>W</v>
      </c>
      <c r="S240" s="635" t="str">
        <f>IF(S239=" "," ",IF(E240=0,"L",IF(E240&lt;&gt;G236,"W","L")))</f>
        <v xml:space="preserve"> </v>
      </c>
      <c r="T240" s="634" t="str">
        <f>IF(T239=" "," ",IF(F240=0,"L",IF(F240&lt;&gt;D236,"W","L")))</f>
        <v>L</v>
      </c>
      <c r="U240" s="647" t="str">
        <f>IF(U239=" "," ",IF(G240=0,"L",IF(G240&lt;&gt;F236,"W","L")))</f>
        <v>W</v>
      </c>
      <c r="V240" s="652">
        <f>IF(R240=" ",V239,IF(R240="W",1,V239+1))</f>
        <v>1</v>
      </c>
      <c r="W240" s="368">
        <f t="shared" si="16"/>
        <v>0</v>
      </c>
      <c r="X240" s="368">
        <f>IF(S240="W",(W240/2)*3,0)</f>
        <v>0</v>
      </c>
      <c r="Y240" s="653">
        <f t="shared" si="15"/>
        <v>-21</v>
      </c>
    </row>
    <row r="241" spans="1:25">
      <c r="A241" s="327">
        <f t="shared" si="14"/>
        <v>231</v>
      </c>
      <c r="B241" s="328">
        <f>Data!B241</f>
        <v>33</v>
      </c>
      <c r="D241" s="644"/>
      <c r="E241" s="644"/>
      <c r="F241" s="644"/>
      <c r="G241" s="644"/>
      <c r="H241" s="306"/>
      <c r="M241" s="649">
        <f>IF(J240=" ",M240,IF(J240="W",1,M240+1))</f>
        <v>1</v>
      </c>
      <c r="N241" s="648">
        <f>IF(OR(K239=" ",M241&gt;$M$8),0,IF(M241=1,2,IF(M241=2,6,IF(M241=3,18,IF(M241=4,54,162)))))</f>
        <v>2</v>
      </c>
      <c r="O241" s="648">
        <f>IF(K240="W",(N241/2)*3,0)</f>
        <v>3</v>
      </c>
      <c r="P241" s="653">
        <f t="shared" si="13"/>
        <v>94</v>
      </c>
      <c r="V241" s="649">
        <f>IF(S240=" ",V240,IF(S240="W",1,V240+1))</f>
        <v>1</v>
      </c>
      <c r="W241" s="648">
        <f t="shared" si="16"/>
        <v>0</v>
      </c>
      <c r="X241" s="648">
        <f>IF(T240="W",(W241/2)*3,0)</f>
        <v>0</v>
      </c>
      <c r="Y241" s="653">
        <f t="shared" si="15"/>
        <v>-21</v>
      </c>
    </row>
    <row r="242" spans="1:25">
      <c r="A242" s="327">
        <f t="shared" si="14"/>
        <v>232</v>
      </c>
      <c r="B242" s="328">
        <f>Data!B242</f>
        <v>15</v>
      </c>
      <c r="D242" s="644"/>
      <c r="E242" s="644"/>
      <c r="F242" s="644"/>
      <c r="G242" s="644"/>
      <c r="H242" s="306"/>
      <c r="M242" s="650">
        <f>IF(K240=" ",M241,IF(K240="W",1,M241+1))</f>
        <v>1</v>
      </c>
      <c r="N242" s="364">
        <f>IF(OR(L239=" ",M242&gt;$M$8),0,IF(M242=1,2,IF(M242=2,6,IF(M242=3,18,IF(M242=4,54,162)))))</f>
        <v>2</v>
      </c>
      <c r="O242" s="364">
        <f>IF(L240="W",(N242/2)*3,0)</f>
        <v>3</v>
      </c>
      <c r="P242" s="653">
        <f t="shared" si="13"/>
        <v>95</v>
      </c>
      <c r="V242" s="650">
        <f>IF(T240=" ",V241,IF(T240="W",1,V241+1))</f>
        <v>2</v>
      </c>
      <c r="W242" s="364">
        <f t="shared" si="16"/>
        <v>6</v>
      </c>
      <c r="X242" s="364">
        <f>IF(U240="W",(W242/2)*3,0)</f>
        <v>9</v>
      </c>
      <c r="Y242" s="653">
        <f t="shared" si="15"/>
        <v>-18</v>
      </c>
    </row>
    <row r="243" spans="1:25">
      <c r="A243" s="327">
        <f t="shared" si="14"/>
        <v>233</v>
      </c>
      <c r="B243" s="328">
        <f>Data!B243</f>
        <v>13</v>
      </c>
      <c r="D243" s="645">
        <f>IF(AND(B243&gt;0,B243&lt;=12),1,IF(AND(B243&gt;12,B243&lt;=24),2,IF(AND(B243&gt;24,B243&lt;=36),3,0)))</f>
        <v>2</v>
      </c>
      <c r="E243" s="637">
        <f>IF(AND(B244&gt;0,B244&lt;=12),1,IF(AND(B244&gt;12,B244&lt;=24),2,IF(AND(B244&gt;24,B244&lt;=36),3,0)))</f>
        <v>3</v>
      </c>
      <c r="F243" s="646">
        <f>IF(AND(B245&gt;0,B245&lt;=12),1,IF(AND(B245&gt;12,B245&lt;=24),2,IF(AND(B245&gt;24,B245&lt;=36),3,0)))</f>
        <v>2</v>
      </c>
      <c r="G243" s="636">
        <f>IF(AND(B246&gt;0,B246&lt;=12),1,IF(AND(B246&gt;12,B246&lt;=24),2,IF(AND(B246&gt;24,B246&lt;=36),3,0)))</f>
        <v>2</v>
      </c>
      <c r="H243" s="306"/>
      <c r="I243" s="635" t="str">
        <f>IF(E239=0," ",IF(E239=1,"2&amp;3",IF(E239=2,"1&amp;3","1&amp;2")))</f>
        <v>1&amp;3</v>
      </c>
      <c r="J243" s="639" t="str">
        <f>IF(D239=0," ",IF(D239=1,"2&amp;3",IF(D239=2,"1&amp;3","1&amp;2")))</f>
        <v>2&amp;3</v>
      </c>
      <c r="K243" s="647" t="str">
        <f>IF(G239=0," ",IF(G239=1,"2&amp;3",IF(G239=2,"1&amp;3","1&amp;2")))</f>
        <v>1&amp;3</v>
      </c>
      <c r="L243" s="634" t="str">
        <f>IF(F239=0," ",IF(F239=1,"2&amp;3",IF(F239=2,"1&amp;3","1&amp;2")))</f>
        <v>1&amp;2</v>
      </c>
      <c r="M243" s="652">
        <f>IF(L240=" ",M242,IF(L240="W",1,M242+1))</f>
        <v>1</v>
      </c>
      <c r="N243" s="368">
        <f>IF(OR(I243=" ",M243&gt;$M$8),0,IF(M243=1,2,IF(M243=2,6,IF(M243=3,18,IF(M243=4,54,162)))))</f>
        <v>2</v>
      </c>
      <c r="O243" s="368">
        <f>IF(I244="W",(N243/2)*3,0)</f>
        <v>0</v>
      </c>
      <c r="P243" s="653">
        <f t="shared" si="13"/>
        <v>93</v>
      </c>
      <c r="R243" s="635" t="str">
        <f>IF(E240=0," ",IF(E240="A","B&amp;C",IF(E240="B","A&amp;C","A&amp;B")))</f>
        <v>B&amp;C</v>
      </c>
      <c r="S243" s="639" t="str">
        <f>IF(D240=0," ",IF(D240="A","B&amp;C",IF(D240="B","A&amp;C","A&amp;B")))</f>
        <v>A&amp;B</v>
      </c>
      <c r="T243" s="647" t="str">
        <f>IF(G240=0," ",IF(G240="A","B&amp;C",IF(G240="B","A&amp;C","A&amp;B")))</f>
        <v>A&amp;B</v>
      </c>
      <c r="U243" s="634" t="str">
        <f>IF(F240=0," ",IF(F240="A","B&amp;C",IF(F240="B","A&amp;C","A&amp;B")))</f>
        <v>A&amp;B</v>
      </c>
      <c r="V243" s="652">
        <f>IF(U240=" ",V242,IF(U240="W",1,V242+1))</f>
        <v>1</v>
      </c>
      <c r="W243" s="368">
        <f t="shared" si="16"/>
        <v>2</v>
      </c>
      <c r="X243" s="368">
        <f>IF(R244="W",(W243/2)*3,0)</f>
        <v>0</v>
      </c>
      <c r="Y243" s="653">
        <f t="shared" si="15"/>
        <v>-20</v>
      </c>
    </row>
    <row r="244" spans="1:25">
      <c r="A244" s="327">
        <f t="shared" si="14"/>
        <v>234</v>
      </c>
      <c r="B244" s="328">
        <f>Data!B244</f>
        <v>26</v>
      </c>
      <c r="D244" s="645" t="str">
        <f>IF(B243=0,0,IF(MOD(B243,3)=1,"A",IF(MOD(B243,3)=2,"B","C")))</f>
        <v>A</v>
      </c>
      <c r="E244" s="637" t="str">
        <f>IF(B244=0,0,IF(MOD(B244,3)=1,"A",IF(MOD(B244,3)=2,"B","C")))</f>
        <v>B</v>
      </c>
      <c r="F244" s="646" t="str">
        <f>IF(B245=0,0,IF(MOD(B245,3)=1,"A",IF(MOD(B245,3)=2,"B","C")))</f>
        <v>C</v>
      </c>
      <c r="G244" s="636" t="str">
        <f>IF(B246=0,0,IF(MOD(B246,3)=1,"A",IF(MOD(B246,3)=2,"B","C")))</f>
        <v>B</v>
      </c>
      <c r="H244" s="306"/>
      <c r="I244" s="635" t="str">
        <f>IF(I243=" "," ",IF(D243=0,"L",IF(D243&lt;&gt;E239,"W","L")))</f>
        <v>L</v>
      </c>
      <c r="J244" s="639" t="str">
        <f>IF(J243=" "," ",IF(E243=0,"L",IF(E243&lt;&gt;D239,"W","L")))</f>
        <v>W</v>
      </c>
      <c r="K244" s="647" t="str">
        <f>IF(K243=" "," ",IF(F243=0,"L",IF(F243&lt;&gt;G239,"W","L")))</f>
        <v>L</v>
      </c>
      <c r="L244" s="634" t="str">
        <f>IF(L243=" "," ",IF(G243=0,"L",IF(G243&lt;&gt;F239,"W","L")))</f>
        <v>W</v>
      </c>
      <c r="M244" s="651">
        <f>IF(I244=" ",M243,IF(I244="W",1,M243+1))</f>
        <v>2</v>
      </c>
      <c r="N244" s="363">
        <f>IF(OR(J243=" ",M244&gt;$M$8),0,IF(M244=1,2,IF(M244=2,6,IF(M244=3,18,IF(M244=4,54,162)))))</f>
        <v>6</v>
      </c>
      <c r="O244" s="363">
        <f>IF(J244="W",(N244/2)*3,0)</f>
        <v>9</v>
      </c>
      <c r="P244" s="653">
        <f t="shared" si="13"/>
        <v>96</v>
      </c>
      <c r="R244" s="635" t="str">
        <f>IF(R243=" "," ",IF(D244=0,"L",IF(D244&lt;&gt;E240,"W","L")))</f>
        <v>L</v>
      </c>
      <c r="S244" s="639" t="str">
        <f>IF(S243=" "," ",IF(E244=0,"L",IF(E244&lt;&gt;D240,"W","L")))</f>
        <v>W</v>
      </c>
      <c r="T244" s="647" t="str">
        <f>IF(T243=" "," ",IF(F244=0,"L",IF(F244&lt;&gt;G240,"W","L")))</f>
        <v>L</v>
      </c>
      <c r="U244" s="634" t="str">
        <f>IF(U243=" "," ",IF(G244=0,"L",IF(G244&lt;&gt;F240,"W","L")))</f>
        <v>W</v>
      </c>
      <c r="V244" s="651">
        <f>IF(R244=" ",V243,IF(R244="W",1,V243+1))</f>
        <v>2</v>
      </c>
      <c r="W244" s="363">
        <f t="shared" si="16"/>
        <v>6</v>
      </c>
      <c r="X244" s="363">
        <f>IF(S244="W",(W244/2)*3,0)</f>
        <v>9</v>
      </c>
      <c r="Y244" s="653">
        <f t="shared" si="15"/>
        <v>-17</v>
      </c>
    </row>
    <row r="245" spans="1:25">
      <c r="A245" s="327">
        <f t="shared" si="14"/>
        <v>235</v>
      </c>
      <c r="B245" s="328">
        <f>Data!B245</f>
        <v>21</v>
      </c>
      <c r="D245" s="644"/>
      <c r="E245" s="644"/>
      <c r="F245" s="644"/>
      <c r="G245" s="644"/>
      <c r="H245" s="306"/>
      <c r="M245" s="650">
        <f>IF(J244=" ",M244,IF(J244="W",1,M244+1))</f>
        <v>1</v>
      </c>
      <c r="N245" s="364">
        <f>IF(OR(K243=" ",M245&gt;$M$8),0,IF(M245=1,2,IF(M245=2,6,IF(M245=3,18,IF(M245=4,54,162)))))</f>
        <v>2</v>
      </c>
      <c r="O245" s="364">
        <f>IF(K244="W",(N245/2)*3,0)</f>
        <v>0</v>
      </c>
      <c r="P245" s="653">
        <f t="shared" si="13"/>
        <v>94</v>
      </c>
      <c r="V245" s="650">
        <f>IF(S244=" ",V244,IF(S244="W",1,V244+1))</f>
        <v>1</v>
      </c>
      <c r="W245" s="364">
        <f t="shared" si="16"/>
        <v>2</v>
      </c>
      <c r="X245" s="364">
        <f>IF(T244="W",(W245/2)*3,0)</f>
        <v>0</v>
      </c>
      <c r="Y245" s="653">
        <f t="shared" si="15"/>
        <v>-19</v>
      </c>
    </row>
    <row r="246" spans="1:25">
      <c r="A246" s="327">
        <f t="shared" si="14"/>
        <v>236</v>
      </c>
      <c r="B246" s="328">
        <f>Data!B246</f>
        <v>23</v>
      </c>
      <c r="D246" s="644"/>
      <c r="E246" s="644"/>
      <c r="F246" s="644"/>
      <c r="G246" s="644"/>
      <c r="H246" s="306"/>
      <c r="M246" s="649">
        <f>IF(K244=" ",M245,IF(K244="W",1,M245+1))</f>
        <v>2</v>
      </c>
      <c r="N246" s="648">
        <f>IF(OR(L243=" ",M246&gt;$M$8),0,IF(M246=1,2,IF(M246=2,6,IF(M246=3,18,IF(M246=4,54,162)))))</f>
        <v>6</v>
      </c>
      <c r="O246" s="648">
        <f>IF(L244="W",(N246/2)*3,0)</f>
        <v>9</v>
      </c>
      <c r="P246" s="653">
        <f t="shared" si="13"/>
        <v>97</v>
      </c>
      <c r="V246" s="649">
        <f>IF(T244=" ",V245,IF(T244="W",1,V245+1))</f>
        <v>2</v>
      </c>
      <c r="W246" s="648">
        <f t="shared" si="16"/>
        <v>6</v>
      </c>
      <c r="X246" s="648">
        <f>IF(U244="W",(W246/2)*3,0)</f>
        <v>9</v>
      </c>
      <c r="Y246" s="653">
        <f t="shared" si="15"/>
        <v>-16</v>
      </c>
    </row>
    <row r="247" spans="1:25">
      <c r="A247" s="327">
        <f t="shared" si="14"/>
        <v>237</v>
      </c>
      <c r="B247" s="328">
        <f>Data!B247</f>
        <v>23</v>
      </c>
      <c r="D247" s="645">
        <f>IF(AND(B247&gt;0,B247&lt;=12),1,IF(AND(B247&gt;12,B247&lt;=24),2,IF(AND(B247&gt;24,B247&lt;=36),3,0)))</f>
        <v>2</v>
      </c>
      <c r="E247" s="646">
        <f>IF(AND(B248&gt;0,B248&lt;=12),1,IF(AND(B248&gt;12,B248&lt;=24),2,IF(AND(B248&gt;24,B248&lt;=36),3,0)))</f>
        <v>2</v>
      </c>
      <c r="F247" s="637">
        <f>IF(AND(B249&gt;0,B249&lt;=12),1,IF(AND(B249&gt;12,B249&lt;=24),2,IF(AND(B249&gt;24,B249&lt;=36),3,0)))</f>
        <v>3</v>
      </c>
      <c r="G247" s="636">
        <f>IF(AND(B250&gt;0,B250&lt;=12),1,IF(AND(B250&gt;12,B250&lt;=24),2,IF(AND(B250&gt;24,B250&lt;=36),3,0)))</f>
        <v>2</v>
      </c>
      <c r="H247" s="306"/>
      <c r="I247" s="635" t="str">
        <f>IF(D243=0," ",IF(D243=1,"2&amp;3",IF(D243=2,"1&amp;3","1&amp;2")))</f>
        <v>1&amp;3</v>
      </c>
      <c r="J247" s="647" t="str">
        <f>IF(F243=0," ",IF(F243=1,"2&amp;3",IF(F243=2,"1&amp;3","1&amp;2")))</f>
        <v>1&amp;3</v>
      </c>
      <c r="K247" s="639" t="str">
        <f>IF(E243=0," ",IF(E243=1,"2&amp;3",IF(E243=2,"1&amp;3","1&amp;2")))</f>
        <v>1&amp;2</v>
      </c>
      <c r="L247" s="634" t="str">
        <f>IF(G243=0," ",IF(G243=1,"2&amp;3",IF(G243=2,"1&amp;3","1&amp;2")))</f>
        <v>1&amp;3</v>
      </c>
      <c r="M247" s="652">
        <f>IF(L244=" ",M246,IF(L244="W",1,M246+1))</f>
        <v>1</v>
      </c>
      <c r="N247" s="368">
        <f>IF(OR(I247=" ",M247&gt;$M$8),0,IF(M247=1,2,IF(M247=2,6,IF(M247=3,18,IF(M247=4,54,162)))))</f>
        <v>2</v>
      </c>
      <c r="O247" s="368">
        <f>IF(I248="W",(N247/2)*3,0)</f>
        <v>0</v>
      </c>
      <c r="P247" s="653">
        <f t="shared" si="13"/>
        <v>95</v>
      </c>
      <c r="R247" s="635" t="str">
        <f>IF(D244=0," ",IF(D244="A","B&amp;C",IF(D244="B","A&amp;C","A&amp;B")))</f>
        <v>B&amp;C</v>
      </c>
      <c r="S247" s="647" t="str">
        <f>IF(F244=0," ",IF(F244="A","B&amp;C",IF(F244="B","A&amp;C","A&amp;B")))</f>
        <v>A&amp;B</v>
      </c>
      <c r="T247" s="639" t="str">
        <f>IF(E244=0," ",IF(E244="A","B&amp;C",IF(E244="B","A&amp;C","A&amp;B")))</f>
        <v>A&amp;C</v>
      </c>
      <c r="U247" s="634" t="str">
        <f>IF(G244=0," ",IF(G244="A","B&amp;C",IF(G244="B","A&amp;C","A&amp;B")))</f>
        <v>A&amp;C</v>
      </c>
      <c r="V247" s="652">
        <f>IF(U244=" ",V246,IF(U244="W",1,V246+1))</f>
        <v>1</v>
      </c>
      <c r="W247" s="368">
        <f t="shared" si="16"/>
        <v>2</v>
      </c>
      <c r="X247" s="368">
        <f>IF(R248="W",(W247/2)*3,0)</f>
        <v>3</v>
      </c>
      <c r="Y247" s="653">
        <f t="shared" si="15"/>
        <v>-15</v>
      </c>
    </row>
    <row r="248" spans="1:25">
      <c r="A248" s="327">
        <f t="shared" si="14"/>
        <v>238</v>
      </c>
      <c r="B248" s="328">
        <f>Data!B248</f>
        <v>22</v>
      </c>
      <c r="D248" s="645" t="str">
        <f>IF(B247=0,0,IF(MOD(B247,3)=1,"A",IF(MOD(B247,3)=2,"B","C")))</f>
        <v>B</v>
      </c>
      <c r="E248" s="646" t="str">
        <f>IF(B248=0,0,IF(MOD(B248,3)=1,"A",IF(MOD(B248,3)=2,"B","C")))</f>
        <v>A</v>
      </c>
      <c r="F248" s="637" t="str">
        <f>IF(B249=0,0,IF(MOD(B249,3)=1,"A",IF(MOD(B249,3)=2,"B","C")))</f>
        <v>A</v>
      </c>
      <c r="G248" s="636" t="str">
        <f>IF(B250=0,0,IF(MOD(B250,3)=1,"A",IF(MOD(B250,3)=2,"B","C")))</f>
        <v>B</v>
      </c>
      <c r="H248" s="306"/>
      <c r="I248" s="635" t="str">
        <f>IF(I247=" "," ",IF(D247=0,"L",IF(D247&lt;&gt;D243,"W","L")))</f>
        <v>L</v>
      </c>
      <c r="J248" s="647" t="str">
        <f>IF(J247=" "," ",IF(E247=0,"L",IF(E247&lt;&gt;F243,"W","L")))</f>
        <v>L</v>
      </c>
      <c r="K248" s="639" t="str">
        <f>IF(K247=" "," ",IF(F247=0,"L",IF(F247&lt;&gt;E243,"W","L")))</f>
        <v>L</v>
      </c>
      <c r="L248" s="634" t="str">
        <f>IF(L247=" "," ",IF(G247=0,"L",IF(G247&lt;&gt;G243,"W","L")))</f>
        <v>L</v>
      </c>
      <c r="M248" s="650">
        <f>IF(I248=" ",M247,IF(I248="W",1,M247+1))</f>
        <v>2</v>
      </c>
      <c r="N248" s="364">
        <f>IF(OR(J247=" ",M248&gt;$M$8),0,IF(M248=1,2,IF(M248=2,6,IF(M248=3,18,IF(M248=4,54,162)))))</f>
        <v>6</v>
      </c>
      <c r="O248" s="364">
        <f>IF(J248="W",(N248/2)*3,0)</f>
        <v>0</v>
      </c>
      <c r="P248" s="653">
        <f t="shared" si="13"/>
        <v>89</v>
      </c>
      <c r="R248" s="635" t="str">
        <f>IF(R247=" "," ",IF(M248=0,"L",IF(D248&lt;&gt;D244,"W","L")))</f>
        <v>W</v>
      </c>
      <c r="S248" s="647" t="str">
        <f>IF(S247=" "," ",IF(E248=0,"L",IF(E248&lt;&gt;F244,"W","L")))</f>
        <v>W</v>
      </c>
      <c r="T248" s="639" t="str">
        <f>IF(T247=" "," ",IF(F248=0,"L",IF(F248&lt;&gt;E244,"W","L")))</f>
        <v>W</v>
      </c>
      <c r="U248" s="634" t="str">
        <f>IF(U247=" "," ",IF(P248=0,"L",IF(G248&lt;&gt;G244,"W","L")))</f>
        <v>L</v>
      </c>
      <c r="V248" s="650">
        <f>IF(R248=" ",V247,IF(R248="W",1,V247+1))</f>
        <v>1</v>
      </c>
      <c r="W248" s="364">
        <f t="shared" si="16"/>
        <v>2</v>
      </c>
      <c r="X248" s="364">
        <f>IF(S248="W",(W248/2)*3,0)</f>
        <v>3</v>
      </c>
      <c r="Y248" s="653">
        <f t="shared" si="15"/>
        <v>-14</v>
      </c>
    </row>
    <row r="249" spans="1:25">
      <c r="A249" s="327">
        <f t="shared" si="14"/>
        <v>239</v>
      </c>
      <c r="B249" s="328">
        <f>Data!B249</f>
        <v>34</v>
      </c>
      <c r="D249" s="644"/>
      <c r="E249" s="644"/>
      <c r="F249" s="644"/>
      <c r="G249" s="644"/>
      <c r="H249" s="306"/>
      <c r="M249" s="651">
        <f>IF(J248=" ",M248,IF(J248="W",1,M248+1))</f>
        <v>3</v>
      </c>
      <c r="N249" s="363">
        <f>IF(OR(K247=" ",M249&gt;$M$8),0,IF(M249=1,2,IF(M249=2,6,IF(M249=3,18,IF(M249=4,54,162)))))</f>
        <v>18</v>
      </c>
      <c r="O249" s="363">
        <f>IF(K248="W",(N249/2)*3,0)</f>
        <v>0</v>
      </c>
      <c r="P249" s="653">
        <f t="shared" si="13"/>
        <v>71</v>
      </c>
      <c r="V249" s="651">
        <f>IF(S248=" ",V248,IF(S248="W",1,V248+1))</f>
        <v>1</v>
      </c>
      <c r="W249" s="363">
        <f t="shared" si="16"/>
        <v>2</v>
      </c>
      <c r="X249" s="363">
        <f>IF(T248="W",(W249/2)*3,0)</f>
        <v>3</v>
      </c>
      <c r="Y249" s="653">
        <f t="shared" si="15"/>
        <v>-13</v>
      </c>
    </row>
    <row r="250" spans="1:25">
      <c r="A250" s="327">
        <f t="shared" si="14"/>
        <v>240</v>
      </c>
      <c r="B250" s="328">
        <f>Data!B250</f>
        <v>17</v>
      </c>
      <c r="D250" s="644"/>
      <c r="E250" s="644"/>
      <c r="F250" s="644"/>
      <c r="G250" s="644"/>
      <c r="H250" s="306"/>
      <c r="M250" s="649">
        <f>IF(K248=" ",M249,IF(K248="W",1,M249+1))</f>
        <v>4</v>
      </c>
      <c r="N250" s="648">
        <f>IF(OR(L247=" ",M250&gt;$M$8),0,IF(M250=1,2,IF(M250=2,6,IF(M250=3,18,IF(M250=4,54,162)))))</f>
        <v>0</v>
      </c>
      <c r="O250" s="648">
        <f>IF(L248="W",(N250/2)*3,0)</f>
        <v>0</v>
      </c>
      <c r="P250" s="653">
        <f t="shared" si="13"/>
        <v>71</v>
      </c>
      <c r="V250" s="649">
        <f>IF(T248=" ",V249,IF(T248="W",1,V249+1))</f>
        <v>1</v>
      </c>
      <c r="W250" s="648">
        <f t="shared" si="16"/>
        <v>2</v>
      </c>
      <c r="X250" s="648">
        <f>IF(U248="W",(W250/2)*3,0)</f>
        <v>0</v>
      </c>
      <c r="Y250" s="653">
        <f t="shared" si="15"/>
        <v>-15</v>
      </c>
    </row>
    <row r="251" spans="1:25">
      <c r="A251" s="327">
        <f t="shared" si="14"/>
        <v>241</v>
      </c>
      <c r="B251" s="328">
        <f>Data!B251</f>
        <v>2</v>
      </c>
      <c r="D251" s="646">
        <f>IF(AND(B251&gt;0,B251&lt;=12),1,IF(AND(B251&gt;12,B251&lt;=24),2,IF(AND(B251&gt;24,B251&lt;=36),3,0)))</f>
        <v>1</v>
      </c>
      <c r="E251" s="636">
        <f>IF(AND(B252&gt;0,B252&lt;=12),1,IF(AND(B252&gt;12,B252&lt;=24),2,IF(AND(B252&gt;24,B252&lt;=36),3,0)))</f>
        <v>1</v>
      </c>
      <c r="F251" s="645">
        <f>IF(AND(B253&gt;0,B253&lt;=12),1,IF(AND(B253&gt;12,B253&lt;=24),2,IF(AND(B253&gt;24,B253&lt;=36),3,0)))</f>
        <v>3</v>
      </c>
      <c r="G251" s="637">
        <f>IF(AND(B254&gt;0,B254&lt;=12),1,IF(AND(B254&gt;12,B254&lt;=24),2,IF(AND(B254&gt;24,B254&lt;=36),3,0)))</f>
        <v>3</v>
      </c>
      <c r="H251" s="306"/>
      <c r="I251" s="647" t="str">
        <f>IF(E247=0," ",IF(E247=1,"2&amp;3",IF(E247=2,"1&amp;3","1&amp;2")))</f>
        <v>1&amp;3</v>
      </c>
      <c r="J251" s="634" t="str">
        <f>IF(G247=0," ",IF(G247=1,"2&amp;3",IF(G247=2,"1&amp;3","1&amp;2")))</f>
        <v>1&amp;3</v>
      </c>
      <c r="K251" s="635" t="str">
        <f>IF(D247=0," ",IF(D247=1,"2&amp;3",IF(D247=2,"1&amp;3","1&amp;2")))</f>
        <v>1&amp;3</v>
      </c>
      <c r="L251" s="639" t="str">
        <f>IF(F247=0," ",IF(F247=1,"2&amp;3",IF(F247=2,"1&amp;3","1&amp;2")))</f>
        <v>1&amp;2</v>
      </c>
      <c r="M251" s="650">
        <f>IF(L248=" ",M250,IF(L248="W",1,M250+1))</f>
        <v>5</v>
      </c>
      <c r="N251" s="364">
        <f>IF(OR(I251=" ",M251&gt;$M$8),0,IF(M251=1,2,IF(M251=2,6,IF(M251=3,18,IF(M251=4,54,162)))))</f>
        <v>0</v>
      </c>
      <c r="O251" s="364">
        <f>IF(I252="W",(N251/2)*3,0)</f>
        <v>0</v>
      </c>
      <c r="P251" s="653">
        <f t="shared" si="13"/>
        <v>71</v>
      </c>
      <c r="R251" s="647" t="str">
        <f>IF(E248=0," ",IF(E248="A","B&amp;C",IF(E248="B","A&amp;C","A&amp;B")))</f>
        <v>B&amp;C</v>
      </c>
      <c r="S251" s="634" t="str">
        <f>IF(G248=0," ",IF(G248="A","B&amp;C",IF(G248="B","A&amp;C","A&amp;B")))</f>
        <v>A&amp;C</v>
      </c>
      <c r="T251" s="635" t="str">
        <f>IF(D248=0," ",IF(D248="A","B&amp;C",IF(D248="B","A&amp;C","A&amp;B")))</f>
        <v>A&amp;C</v>
      </c>
      <c r="U251" s="639" t="str">
        <f>IF(F248=0," ",IF(F248="A","B&amp;C",IF(F248="B","A&amp;C","A&amp;B")))</f>
        <v>B&amp;C</v>
      </c>
      <c r="V251" s="650">
        <f>IF(U248=" ",V250,IF(U248="W",1,V250+1))</f>
        <v>2</v>
      </c>
      <c r="W251" s="364">
        <f t="shared" si="16"/>
        <v>6</v>
      </c>
      <c r="X251" s="364">
        <f>IF(R252="W",(W251/2)*3,0)</f>
        <v>9</v>
      </c>
      <c r="Y251" s="653">
        <f t="shared" si="15"/>
        <v>-12</v>
      </c>
    </row>
    <row r="252" spans="1:25">
      <c r="A252" s="327">
        <f t="shared" si="14"/>
        <v>242</v>
      </c>
      <c r="B252" s="328">
        <f>Data!B252</f>
        <v>1</v>
      </c>
      <c r="D252" s="646" t="str">
        <f>IF(B251=0,0,IF(MOD(B251,3)=1,"A",IF(MOD(B251,3)=2,"B","C")))</f>
        <v>B</v>
      </c>
      <c r="E252" s="636" t="str">
        <f>IF(B252=0,0,IF(MOD(B252,3)=1,"A",IF(MOD(B252,3)=2,"B","C")))</f>
        <v>A</v>
      </c>
      <c r="F252" s="645" t="str">
        <f>IF(B253=0,0,IF(MOD(B253,3)=1,"A",IF(MOD(B253,3)=2,"B","C")))</f>
        <v>A</v>
      </c>
      <c r="G252" s="637" t="str">
        <f>IF(B254=0,0,IF(MOD(B254,3)=1,"A",IF(MOD(B254,3)=2,"B","C")))</f>
        <v>C</v>
      </c>
      <c r="H252" s="306"/>
      <c r="I252" s="647" t="str">
        <f>IF(I251=" "," ",IF(D251=0,"L",IF(D251&lt;&gt;E247,"W","L")))</f>
        <v>W</v>
      </c>
      <c r="J252" s="634" t="str">
        <f>IF(J251=" "," ",IF(E251=0,"L",IF(E251&lt;&gt;G247,"W","L")))</f>
        <v>W</v>
      </c>
      <c r="K252" s="635" t="str">
        <f>IF(K251=" "," ",IF(F251=0,"L",IF(F251&lt;&gt;D247,"W","L")))</f>
        <v>W</v>
      </c>
      <c r="L252" s="639" t="str">
        <f>IF(L251=" "," ",IF(G251=0,"L",IF(G251&lt;&gt;F247,"W","L")))</f>
        <v>L</v>
      </c>
      <c r="M252" s="649">
        <f>IF(I252=" ",M251,IF(I252="W",1,M251+1))</f>
        <v>1</v>
      </c>
      <c r="N252" s="648">
        <f>IF(OR(J251=" ",M252&gt;$M$8),0,IF(M252=1,2,IF(M252=2,6,IF(M252=3,18,IF(M252=4,54,162)))))</f>
        <v>2</v>
      </c>
      <c r="O252" s="648">
        <f>IF(J252="W",(N252/2)*3,0)</f>
        <v>3</v>
      </c>
      <c r="P252" s="653">
        <f t="shared" si="13"/>
        <v>72</v>
      </c>
      <c r="R252" s="647" t="str">
        <f>IF(R251=" "," ",IF(D252=0,"L",IF(D252&lt;&gt;E248,"W","L")))</f>
        <v>W</v>
      </c>
      <c r="S252" s="634" t="str">
        <f>IF(S251=" "," ",IF(E252=0,"L",IF(E252&lt;&gt;G248,"W","L")))</f>
        <v>W</v>
      </c>
      <c r="T252" s="635" t="str">
        <f>IF(T251=" "," ",IF(F252=0,"L",IF(F252&lt;&gt;D248,"W","L")))</f>
        <v>W</v>
      </c>
      <c r="U252" s="639" t="str">
        <f>IF(U251=" "," ",IF(G252=0,"L",IF(G252&lt;&gt;F248,"W","L")))</f>
        <v>W</v>
      </c>
      <c r="V252" s="649">
        <f>IF(R252=" ",V251,IF(R252="W",1,V251+1))</f>
        <v>1</v>
      </c>
      <c r="W252" s="648">
        <f t="shared" si="16"/>
        <v>2</v>
      </c>
      <c r="X252" s="648">
        <f>IF(S252="W",(W252/2)*3,0)</f>
        <v>3</v>
      </c>
      <c r="Y252" s="653">
        <f t="shared" si="15"/>
        <v>-11</v>
      </c>
    </row>
    <row r="253" spans="1:25">
      <c r="A253" s="327">
        <f t="shared" si="14"/>
        <v>243</v>
      </c>
      <c r="B253" s="328">
        <f>Data!B253</f>
        <v>31</v>
      </c>
      <c r="D253" s="643"/>
      <c r="E253" s="643"/>
      <c r="F253" s="643"/>
      <c r="G253" s="643"/>
      <c r="H253" s="306"/>
      <c r="M253" s="652">
        <f>IF(J252=" ",M252,IF(J252="W",1,M252+1))</f>
        <v>1</v>
      </c>
      <c r="N253" s="368">
        <f>IF(OR(K251=" ",M253&gt;$M$8),0,IF(M253=1,2,IF(M253=2,6,IF(M253=3,18,IF(M253=4,54,162)))))</f>
        <v>2</v>
      </c>
      <c r="O253" s="368">
        <f>IF(K252="W",(N253/2)*3,0)</f>
        <v>3</v>
      </c>
      <c r="P253" s="653">
        <f t="shared" si="13"/>
        <v>73</v>
      </c>
      <c r="V253" s="652">
        <f>IF(S252=" ",V252,IF(S252="W",1,V252+1))</f>
        <v>1</v>
      </c>
      <c r="W253" s="368">
        <f t="shared" si="16"/>
        <v>2</v>
      </c>
      <c r="X253" s="368">
        <f>IF(T252="W",(W253/2)*3,0)</f>
        <v>3</v>
      </c>
      <c r="Y253" s="653">
        <f t="shared" si="15"/>
        <v>-10</v>
      </c>
    </row>
    <row r="254" spans="1:25">
      <c r="A254" s="327">
        <f t="shared" si="14"/>
        <v>244</v>
      </c>
      <c r="B254" s="328">
        <f>Data!B254</f>
        <v>27</v>
      </c>
      <c r="D254" s="643"/>
      <c r="E254" s="643"/>
      <c r="F254" s="643"/>
      <c r="G254" s="643"/>
      <c r="H254" s="306"/>
      <c r="M254" s="651">
        <f>IF(K252=" ",M253,IF(K252="W",1,M253+1))</f>
        <v>1</v>
      </c>
      <c r="N254" s="363">
        <f>IF(OR(L251=" ",M254&gt;$M$8),0,IF(M254=1,2,IF(M254=2,6,IF(M254=3,18,IF(M254=4,54,162)))))</f>
        <v>2</v>
      </c>
      <c r="O254" s="363">
        <f>IF(L252="W",(N254/2)*3,0)</f>
        <v>0</v>
      </c>
      <c r="P254" s="653">
        <f t="shared" si="13"/>
        <v>71</v>
      </c>
      <c r="V254" s="651">
        <f>IF(T252=" ",V253,IF(T252="W",1,V253+1))</f>
        <v>1</v>
      </c>
      <c r="W254" s="363">
        <f t="shared" si="16"/>
        <v>2</v>
      </c>
      <c r="X254" s="363">
        <f>IF(U252="W",(W254/2)*3,0)</f>
        <v>3</v>
      </c>
      <c r="Y254" s="653">
        <f t="shared" si="15"/>
        <v>-9</v>
      </c>
    </row>
    <row r="255" spans="1:25">
      <c r="A255" s="327">
        <f t="shared" si="14"/>
        <v>245</v>
      </c>
      <c r="B255" s="328">
        <f>Data!B255</f>
        <v>13</v>
      </c>
      <c r="D255" s="636">
        <f>IF(AND(B255&gt;0,B255&lt;=12),1,IF(AND(B255&gt;12,B255&lt;=24),2,IF(AND(B255&gt;24,B255&lt;=36),3,0)))</f>
        <v>2</v>
      </c>
      <c r="E255" s="646">
        <f>IF(AND(B256&gt;0,B256&lt;=12),1,IF(AND(B256&gt;12,B256&lt;=24),2,IF(AND(B256&gt;24,B256&lt;=36),3,0)))</f>
        <v>2</v>
      </c>
      <c r="F255" s="637">
        <f>IF(AND(B257&gt;0,B257&lt;=12),1,IF(AND(B257&gt;12,B257&lt;=24),2,IF(AND(B257&gt;24,B257&lt;=36),3,0)))</f>
        <v>3</v>
      </c>
      <c r="G255" s="645">
        <f>IF(AND(B258&gt;0,B258&lt;=12),1,IF(AND(B258&gt;12,B258&lt;=24),2,IF(AND(B258&gt;24,B258&lt;=36),3,0)))</f>
        <v>2</v>
      </c>
      <c r="H255" s="306"/>
      <c r="I255" s="638" t="str">
        <f>IF(E251=0," ",IF(E251=1,"2&amp;3",IF(E251=2,"1&amp;3","1&amp;2")))</f>
        <v>2&amp;3</v>
      </c>
      <c r="J255" s="647" t="str">
        <f>IF(D251=0," ",IF(D251=1,"2&amp;3",IF(D251=2,"1&amp;3","1&amp;2")))</f>
        <v>2&amp;3</v>
      </c>
      <c r="K255" s="639" t="str">
        <f>IF(G251=0," ",IF(G251=1,"2&amp;3",IF(G251=2,"1&amp;3","1&amp;2")))</f>
        <v>1&amp;2</v>
      </c>
      <c r="L255" s="635" t="str">
        <f>IF(F251=0," ",IF(F251=1,"2&amp;3",IF(F251=2,"1&amp;3","1&amp;2")))</f>
        <v>1&amp;2</v>
      </c>
      <c r="M255" s="649">
        <f>IF(L252=" ",M254,IF(L252="W",1,M254+1))</f>
        <v>2</v>
      </c>
      <c r="N255" s="648">
        <f>IF(OR(I255=" ",M255&gt;$M$8),0,IF(M255=1,2,IF(M255=2,6,IF(M255=3,18,IF(M255=4,54,162)))))</f>
        <v>6</v>
      </c>
      <c r="O255" s="648">
        <f>IF(I256="W",(N255/2)*3,0)</f>
        <v>9</v>
      </c>
      <c r="P255" s="653">
        <f t="shared" ref="P255:P318" si="17">P254-N255+O255</f>
        <v>74</v>
      </c>
      <c r="R255" s="638" t="str">
        <f>IF(E252=0," ",IF(E252="A","B&amp;C",IF(E252="B","A&amp;C","A&amp;B")))</f>
        <v>B&amp;C</v>
      </c>
      <c r="S255" s="647" t="str">
        <f>IF(D252=0," ",IF(D252="A","B&amp;C",IF(D252="B","A&amp;C","A&amp;B")))</f>
        <v>A&amp;C</v>
      </c>
      <c r="T255" s="639" t="str">
        <f>IF(G252=0," ",IF(G252="A","B&amp;C",IF(G252="B","A&amp;C","A&amp;B")))</f>
        <v>A&amp;B</v>
      </c>
      <c r="U255" s="635" t="str">
        <f>IF(F252=0," ",IF(F252="A","B&amp;C",IF(F252="B","A&amp;C","A&amp;B")))</f>
        <v>B&amp;C</v>
      </c>
      <c r="V255" s="649">
        <f>IF(U252=" ",V254,IF(U252="W",1,V254+1))</f>
        <v>1</v>
      </c>
      <c r="W255" s="648">
        <f t="shared" si="16"/>
        <v>2</v>
      </c>
      <c r="X255" s="648">
        <f>IF(R256="W",(W255/2)*3,0)</f>
        <v>0</v>
      </c>
      <c r="Y255" s="653">
        <f t="shared" si="15"/>
        <v>-11</v>
      </c>
    </row>
    <row r="256" spans="1:25">
      <c r="A256" s="327">
        <f t="shared" si="14"/>
        <v>246</v>
      </c>
      <c r="B256" s="328">
        <f>Data!B256</f>
        <v>23</v>
      </c>
      <c r="D256" s="636" t="str">
        <f>IF(B255=0,0,IF(MOD(B255,3)=1,"A",IF(MOD(B255,3)=2,"B","C")))</f>
        <v>A</v>
      </c>
      <c r="E256" s="646" t="str">
        <f>IF(B256=0,0,IF(MOD(B256,3)=1,"A",IF(MOD(B256,3)=2,"B","C")))</f>
        <v>B</v>
      </c>
      <c r="F256" s="637" t="str">
        <f>IF(B257=0,0,IF(MOD(B257,3)=1,"A",IF(MOD(B257,3)=2,"B","C")))</f>
        <v>C</v>
      </c>
      <c r="G256" s="645" t="str">
        <f>IF(B258=0,0,IF(MOD(B258,3)=1,"A",IF(MOD(B258,3)=2,"B","C")))</f>
        <v>C</v>
      </c>
      <c r="H256" s="306"/>
      <c r="I256" s="638" t="str">
        <f>IF(I255=" "," ",IF(D255=0,"L",IF(D255&lt;&gt;E251,"W","L")))</f>
        <v>W</v>
      </c>
      <c r="J256" s="647" t="str">
        <f>IF(J255=" "," ",IF(E255=0,"L",IF(E255&lt;&gt;D251,"W","L")))</f>
        <v>W</v>
      </c>
      <c r="K256" s="639" t="str">
        <f>IF(K255=" "," ",IF(F255=0,"L",IF(F255&lt;&gt;G251,"W","L")))</f>
        <v>L</v>
      </c>
      <c r="L256" s="635" t="str">
        <f>IF(L255=" "," ",IF(G255=0,"L",IF(G255&lt;&gt;F251,"W","L")))</f>
        <v>W</v>
      </c>
      <c r="M256" s="650">
        <f>IF(I256=" ",M255,IF(I256="W",1,M255+1))</f>
        <v>1</v>
      </c>
      <c r="N256" s="364">
        <f>IF(OR(J255=" ",M256&gt;$M$8),0,IF(M256=1,2,IF(M256=2,6,IF(M256=3,18,IF(M256=4,54,162)))))</f>
        <v>2</v>
      </c>
      <c r="O256" s="364">
        <f>IF(J256="W",(N256/2)*3,0)</f>
        <v>3</v>
      </c>
      <c r="P256" s="653">
        <f t="shared" si="17"/>
        <v>75</v>
      </c>
      <c r="R256" s="638" t="str">
        <f>IF(R255=" "," ",IF(D256=0,"L",IF(D256&lt;&gt;E252,"W","L")))</f>
        <v>L</v>
      </c>
      <c r="S256" s="647" t="str">
        <f>IF(S255=" "," ",IF(E256=0,"L",IF(E256&lt;&gt;D252,"W","L")))</f>
        <v>L</v>
      </c>
      <c r="T256" s="639" t="str">
        <f>IF(T255=" "," ",IF(F256=0,"L",IF(F256&lt;&gt;G252,"W","L")))</f>
        <v>L</v>
      </c>
      <c r="U256" s="635" t="str">
        <f>IF(U255=" "," ",IF(G256=0,"L",IF(G256&lt;&gt;F252,"W","L")))</f>
        <v>W</v>
      </c>
      <c r="V256" s="650">
        <f>IF(R256=" ",V255,IF(R256="W",1,V255+1))</f>
        <v>2</v>
      </c>
      <c r="W256" s="364">
        <f t="shared" si="16"/>
        <v>6</v>
      </c>
      <c r="X256" s="364">
        <f>IF(S256="W",(W256/2)*3,0)</f>
        <v>0</v>
      </c>
      <c r="Y256" s="653">
        <f t="shared" si="15"/>
        <v>-17</v>
      </c>
    </row>
    <row r="257" spans="1:25">
      <c r="A257" s="327">
        <f t="shared" si="14"/>
        <v>247</v>
      </c>
      <c r="B257" s="328">
        <f>Data!B257</f>
        <v>33</v>
      </c>
      <c r="D257" s="644"/>
      <c r="E257" s="644"/>
      <c r="F257" s="644"/>
      <c r="G257" s="644"/>
      <c r="H257" s="306"/>
      <c r="M257" s="651">
        <f>IF(J256=" ",M256,IF(J256="W",1,M256+1))</f>
        <v>1</v>
      </c>
      <c r="N257" s="363">
        <f>IF(OR(K255=" ",M257&gt;$M$8),0,IF(M257=1,2,IF(M257=2,6,IF(M257=3,18,IF(M257=4,54,162)))))</f>
        <v>2</v>
      </c>
      <c r="O257" s="363">
        <f>IF(K256="W",(N257/2)*3,0)</f>
        <v>0</v>
      </c>
      <c r="P257" s="653">
        <f t="shared" si="17"/>
        <v>73</v>
      </c>
      <c r="V257" s="651">
        <f>IF(S256=" ",V256,IF(S256="W",1,V256+1))</f>
        <v>3</v>
      </c>
      <c r="W257" s="363">
        <f t="shared" si="16"/>
        <v>18</v>
      </c>
      <c r="X257" s="363">
        <f>IF(T256="W",(W257/2)*3,0)</f>
        <v>0</v>
      </c>
      <c r="Y257" s="653">
        <f t="shared" si="15"/>
        <v>-35</v>
      </c>
    </row>
    <row r="258" spans="1:25">
      <c r="A258" s="327">
        <f t="shared" si="14"/>
        <v>248</v>
      </c>
      <c r="B258" s="328">
        <f>Data!B258</f>
        <v>24</v>
      </c>
      <c r="D258" s="644"/>
      <c r="E258" s="644"/>
      <c r="F258" s="644"/>
      <c r="G258" s="644"/>
      <c r="H258" s="306"/>
      <c r="M258" s="652">
        <f>IF(K256=" ",M257,IF(K256="W",1,M257+1))</f>
        <v>2</v>
      </c>
      <c r="N258" s="368">
        <f>IF(OR(L255=" ",M258&gt;$M$8),0,IF(M258=1,2,IF(M258=2,6,IF(M258=3,18,IF(M258=4,54,162)))))</f>
        <v>6</v>
      </c>
      <c r="O258" s="368">
        <f>IF(L256="W",(N258/2)*3,0)</f>
        <v>9</v>
      </c>
      <c r="P258" s="653">
        <f t="shared" si="17"/>
        <v>76</v>
      </c>
      <c r="V258" s="652">
        <f>IF(T256=" ",V257,IF(T256="W",1,V257+1))</f>
        <v>4</v>
      </c>
      <c r="W258" s="368">
        <f t="shared" si="16"/>
        <v>0</v>
      </c>
      <c r="X258" s="368">
        <f>IF(U256="W",(W258/2)*3,0)</f>
        <v>0</v>
      </c>
      <c r="Y258" s="653">
        <f t="shared" si="15"/>
        <v>-35</v>
      </c>
    </row>
    <row r="259" spans="1:25">
      <c r="A259" s="327">
        <f t="shared" si="14"/>
        <v>249</v>
      </c>
      <c r="B259" s="328">
        <f>Data!B259</f>
        <v>2</v>
      </c>
      <c r="D259" s="636">
        <f>IF(AND(B259&gt;0,B259&lt;=12),1,IF(AND(B259&gt;12,B259&lt;=24),2,IF(AND(B259&gt;24,B259&lt;=36),3,0)))</f>
        <v>1</v>
      </c>
      <c r="E259" s="637">
        <f>IF(AND(B260&gt;0,B260&lt;=12),1,IF(AND(B260&gt;12,B260&lt;=24),2,IF(AND(B260&gt;24,B260&lt;=36),3,0)))</f>
        <v>2</v>
      </c>
      <c r="F259" s="646">
        <f>IF(AND(B261&gt;0,B261&lt;=12),1,IF(AND(B261&gt;12,B261&lt;=24),2,IF(AND(B261&gt;24,B261&lt;=36),3,0)))</f>
        <v>2</v>
      </c>
      <c r="G259" s="645">
        <f>IF(AND(B262&gt;0,B262&lt;=12),1,IF(AND(B262&gt;12,B262&lt;=24),2,IF(AND(B262&gt;24,B262&lt;=36),3,0)))</f>
        <v>1</v>
      </c>
      <c r="H259" s="306"/>
      <c r="I259" s="634" t="str">
        <f>IF(D255=0," ",IF(D255=1,"2&amp;3",IF(D255=2,"1&amp;3","1&amp;2")))</f>
        <v>1&amp;3</v>
      </c>
      <c r="J259" s="639" t="str">
        <f>IF(F255=0," ",IF(F255=1,"2&amp;3",IF(F255=2,"1&amp;3","1&amp;2")))</f>
        <v>1&amp;2</v>
      </c>
      <c r="K259" s="647" t="str">
        <f>IF(E255=0," ",IF(E255=1,"2&amp;3",IF(E255=2,"1&amp;3","1&amp;2")))</f>
        <v>1&amp;3</v>
      </c>
      <c r="L259" s="635" t="str">
        <f>IF(G255=0," ",IF(G255=1,"2&amp;3",IF(G255=2,"1&amp;3","1&amp;2")))</f>
        <v>1&amp;3</v>
      </c>
      <c r="M259" s="649">
        <f>IF(L256=" ",M258,IF(L256="W",1,M258+1))</f>
        <v>1</v>
      </c>
      <c r="N259" s="648">
        <f>IF(OR(I259=" ",M259&gt;$M$8),0,IF(M259=1,2,IF(M259=2,6,IF(M259=3,18,IF(M259=4,54,162)))))</f>
        <v>2</v>
      </c>
      <c r="O259" s="648">
        <f>IF(I260="W",(N259/2)*3,0)</f>
        <v>3</v>
      </c>
      <c r="P259" s="653">
        <f t="shared" si="17"/>
        <v>77</v>
      </c>
      <c r="R259" s="634" t="str">
        <f>IF(D256=0," ",IF(D256="A","B&amp;C",IF(D256="B","A&amp;C","A&amp;B")))</f>
        <v>B&amp;C</v>
      </c>
      <c r="S259" s="639" t="str">
        <f>IF(F256=0," ",IF(F256="A","B&amp;C",IF(F256="B","A&amp;C","A&amp;B")))</f>
        <v>A&amp;B</v>
      </c>
      <c r="T259" s="647" t="str">
        <f>IF(E256=0," ",IF(E256="A","B&amp;C",IF(E256="B","A&amp;C","A&amp;B")))</f>
        <v>A&amp;C</v>
      </c>
      <c r="U259" s="635" t="str">
        <f>IF(G256=0," ",IF(G256="A","B&amp;C",IF(G256="B","A&amp;C","A&amp;B")))</f>
        <v>A&amp;B</v>
      </c>
      <c r="V259" s="649">
        <f>IF(U256=" ",V258,IF(U256="W",1,V258+1))</f>
        <v>1</v>
      </c>
      <c r="W259" s="648">
        <f t="shared" si="16"/>
        <v>2</v>
      </c>
      <c r="X259" s="648">
        <f>IF(R260="W",(W259/2)*3,0)</f>
        <v>3</v>
      </c>
      <c r="Y259" s="653">
        <f t="shared" si="15"/>
        <v>-34</v>
      </c>
    </row>
    <row r="260" spans="1:25">
      <c r="A260" s="327">
        <f t="shared" si="14"/>
        <v>250</v>
      </c>
      <c r="B260" s="328">
        <f>Data!B260</f>
        <v>21</v>
      </c>
      <c r="D260" s="636" t="str">
        <f>IF(B259=0,0,IF(MOD(B259,3)=1,"A",IF(MOD(B259,3)=2,"B","C")))</f>
        <v>B</v>
      </c>
      <c r="E260" s="637" t="str">
        <f>IF(B260=0,0,IF(MOD(B260,3)=1,"A",IF(MOD(B260,3)=2,"B","C")))</f>
        <v>C</v>
      </c>
      <c r="F260" s="646" t="str">
        <f>IF(B261=0,0,IF(MOD(B261,3)=1,"A",IF(MOD(B261,3)=2,"B","C")))</f>
        <v>A</v>
      </c>
      <c r="G260" s="645" t="str">
        <f>IF(B262=0,0,IF(MOD(B262,3)=1,"A",IF(MOD(B262,3)=2,"B","C")))</f>
        <v>A</v>
      </c>
      <c r="H260" s="306"/>
      <c r="I260" s="634" t="str">
        <f>IF(I259=" "," ",IF(D259=0,"L",IF(D259&lt;&gt;D255,"W","L")))</f>
        <v>W</v>
      </c>
      <c r="J260" s="639" t="str">
        <f>IF(J259=" "," ",IF(E259=0,"L",IF(E259&lt;&gt;F255,"W","L")))</f>
        <v>W</v>
      </c>
      <c r="K260" s="647" t="str">
        <f>IF(K259=" "," ",IF(F259=0,"L",IF(F259&lt;&gt;E255,"W","L")))</f>
        <v>L</v>
      </c>
      <c r="L260" s="635" t="str">
        <f>IF(L259=" "," ",IF(G259=0,"L",IF(G259&lt;&gt;G255,"W","L")))</f>
        <v>W</v>
      </c>
      <c r="M260" s="651">
        <f>IF(I260=" ",M259,IF(I260="W",1,M259+1))</f>
        <v>1</v>
      </c>
      <c r="N260" s="363">
        <f>IF(OR(J259=" ",M260&gt;$M$8),0,IF(M260=1,2,IF(M260=2,6,IF(M260=3,18,IF(M260=4,54,162)))))</f>
        <v>2</v>
      </c>
      <c r="O260" s="363">
        <f>IF(J260="W",(N260/2)*3,0)</f>
        <v>3</v>
      </c>
      <c r="P260" s="653">
        <f t="shared" si="17"/>
        <v>78</v>
      </c>
      <c r="R260" s="634" t="str">
        <f>IF(R259=" "," ",IF(D260=0,"L",IF(D260&lt;&gt;D256,"W","L")))</f>
        <v>W</v>
      </c>
      <c r="S260" s="639" t="str">
        <f>IF(S259=" "," ",IF(E260=0,"L",IF(E260&lt;&gt;F256,"W","L")))</f>
        <v>L</v>
      </c>
      <c r="T260" s="647" t="str">
        <f>IF(T259=" "," ",IF(F260=0,"L",IF(F260&lt;&gt;E256,"W","L")))</f>
        <v>W</v>
      </c>
      <c r="U260" s="635" t="str">
        <f>IF(U259=" "," ",IF(P260=0,"L",IF(G260&lt;&gt;G256,"W","L")))</f>
        <v>W</v>
      </c>
      <c r="V260" s="651">
        <f>IF(R260=" ",V259,IF(R260="W",1,V259+1))</f>
        <v>1</v>
      </c>
      <c r="W260" s="363">
        <f t="shared" si="16"/>
        <v>2</v>
      </c>
      <c r="X260" s="363">
        <f>IF(S260="W",(W260/2)*3,0)</f>
        <v>0</v>
      </c>
      <c r="Y260" s="653">
        <f t="shared" si="15"/>
        <v>-36</v>
      </c>
    </row>
    <row r="261" spans="1:25">
      <c r="A261" s="327">
        <f t="shared" si="14"/>
        <v>251</v>
      </c>
      <c r="B261" s="328">
        <f>Data!B261</f>
        <v>19</v>
      </c>
      <c r="D261" s="644"/>
      <c r="E261" s="644"/>
      <c r="F261" s="644"/>
      <c r="G261" s="644"/>
      <c r="H261" s="306"/>
      <c r="M261" s="650">
        <f>IF(J260=" ",M260,IF(J260="W",1,M260+1))</f>
        <v>1</v>
      </c>
      <c r="N261" s="364">
        <f>IF(OR(K259=" ",M261&gt;$M$8),0,IF(M261=1,2,IF(M261=2,6,IF(M261=3,18,IF(M261=4,54,162)))))</f>
        <v>2</v>
      </c>
      <c r="O261" s="364">
        <f>IF(K260="W",(N261/2)*3,0)</f>
        <v>0</v>
      </c>
      <c r="P261" s="653">
        <f t="shared" si="17"/>
        <v>76</v>
      </c>
      <c r="V261" s="650">
        <f>IF(S260=" ",V260,IF(S260="W",1,V260+1))</f>
        <v>2</v>
      </c>
      <c r="W261" s="364">
        <f t="shared" si="16"/>
        <v>6</v>
      </c>
      <c r="X261" s="364">
        <f>IF(T260="W",(W261/2)*3,0)</f>
        <v>9</v>
      </c>
      <c r="Y261" s="653">
        <f t="shared" si="15"/>
        <v>-33</v>
      </c>
    </row>
    <row r="262" spans="1:25">
      <c r="A262" s="327">
        <f t="shared" si="14"/>
        <v>252</v>
      </c>
      <c r="B262" s="328">
        <f>Data!B262</f>
        <v>7</v>
      </c>
      <c r="D262" s="644"/>
      <c r="E262" s="644"/>
      <c r="F262" s="644"/>
      <c r="G262" s="644"/>
      <c r="H262" s="306"/>
      <c r="M262" s="652">
        <f>IF(K260=" ",M261,IF(K260="W",1,M261+1))</f>
        <v>2</v>
      </c>
      <c r="N262" s="368">
        <f>IF(OR(L259=" ",M262&gt;$M$8),0,IF(M262=1,2,IF(M262=2,6,IF(M262=3,18,IF(M262=4,54,162)))))</f>
        <v>6</v>
      </c>
      <c r="O262" s="368">
        <f>IF(L260="W",(N262/2)*3,0)</f>
        <v>9</v>
      </c>
      <c r="P262" s="653">
        <f t="shared" si="17"/>
        <v>79</v>
      </c>
      <c r="V262" s="652">
        <f>IF(T260=" ",V261,IF(T260="W",1,V261+1))</f>
        <v>1</v>
      </c>
      <c r="W262" s="368">
        <f t="shared" si="16"/>
        <v>2</v>
      </c>
      <c r="X262" s="368">
        <f>IF(U260="W",(W262/2)*3,0)</f>
        <v>3</v>
      </c>
      <c r="Y262" s="653">
        <f t="shared" si="15"/>
        <v>-32</v>
      </c>
    </row>
    <row r="263" spans="1:25">
      <c r="A263" s="327">
        <f t="shared" si="14"/>
        <v>253</v>
      </c>
      <c r="B263" s="328">
        <f>Data!B263</f>
        <v>10</v>
      </c>
      <c r="D263" s="637">
        <f>IF(AND(B263&gt;0,B263&lt;=12),1,IF(AND(B263&gt;12,B263&lt;=24),2,IF(AND(B263&gt;24,B263&lt;=36),3,0)))</f>
        <v>1</v>
      </c>
      <c r="E263" s="645">
        <f>IF(AND(B264&gt;0,B264&lt;=12),1,IF(AND(B264&gt;12,B264&lt;=24),2,IF(AND(B264&gt;24,B264&lt;=36),3,0)))</f>
        <v>1</v>
      </c>
      <c r="F263" s="636">
        <f>IF(AND(B265&gt;0,B265&lt;=12),1,IF(AND(B265&gt;12,B265&lt;=24),2,IF(AND(B265&gt;24,B265&lt;=36),3,0)))</f>
        <v>2</v>
      </c>
      <c r="G263" s="646">
        <f>IF(AND(B266&gt;0,B266&lt;=12),1,IF(AND(B266&gt;12,B266&lt;=24),2,IF(AND(B266&gt;24,B266&lt;=36),3,0)))</f>
        <v>3</v>
      </c>
      <c r="H263" s="306"/>
      <c r="I263" s="639" t="str">
        <f>IF(E259=0," ",IF(E259=1,"2&amp;3",IF(E259=2,"1&amp;3","1&amp;2")))</f>
        <v>1&amp;3</v>
      </c>
      <c r="J263" s="635" t="str">
        <f>IF(G259=0," ",IF(G259=1,"2&amp;3",IF(G259=2,"1&amp;3","1&amp;2")))</f>
        <v>2&amp;3</v>
      </c>
      <c r="K263" s="634" t="str">
        <f>IF(D259=0," ",IF(D259=1,"2&amp;3",IF(D259=2,"1&amp;3","1&amp;2")))</f>
        <v>2&amp;3</v>
      </c>
      <c r="L263" s="647" t="str">
        <f>IF(F259=0," ",IF(F259=1,"2&amp;3",IF(F259=2,"1&amp;3","1&amp;2")))</f>
        <v>1&amp;3</v>
      </c>
      <c r="M263" s="651">
        <f>IF(L260=" ",M262,IF(L260="W",1,M262+1))</f>
        <v>1</v>
      </c>
      <c r="N263" s="363">
        <f>IF(OR(I263=" ",M263&gt;$M$8),0,IF(M263=1,2,IF(M263=2,6,IF(M263=3,18,IF(M263=4,54,162)))))</f>
        <v>2</v>
      </c>
      <c r="O263" s="363">
        <f>IF(I264="W",(N263/2)*3,0)</f>
        <v>3</v>
      </c>
      <c r="P263" s="653">
        <f t="shared" si="17"/>
        <v>80</v>
      </c>
      <c r="R263" s="639" t="str">
        <f>IF(E260=0," ",IF(E260="A","B&amp;C",IF(E260="B","A&amp;C","A&amp;B")))</f>
        <v>A&amp;B</v>
      </c>
      <c r="S263" s="635" t="str">
        <f>IF(G260=0," ",IF(G260="A","B&amp;C",IF(G260="B","A&amp;C","A&amp;B")))</f>
        <v>B&amp;C</v>
      </c>
      <c r="T263" s="634" t="str">
        <f>IF(D260=0," ",IF(D260="A","B&amp;C",IF(D260="B","A&amp;C","A&amp;B")))</f>
        <v>A&amp;C</v>
      </c>
      <c r="U263" s="647" t="str">
        <f>IF(F260=0," ",IF(F260="A","B&amp;C",IF(F260="B","A&amp;C","A&amp;B")))</f>
        <v>B&amp;C</v>
      </c>
      <c r="V263" s="651">
        <f>IF(U260=" ",V262,IF(U260="W",1,V262+1))</f>
        <v>1</v>
      </c>
      <c r="W263" s="363">
        <f t="shared" si="16"/>
        <v>2</v>
      </c>
      <c r="X263" s="363">
        <f>IF(R264="W",(W263/2)*3,0)</f>
        <v>3</v>
      </c>
      <c r="Y263" s="653">
        <f t="shared" si="15"/>
        <v>-31</v>
      </c>
    </row>
    <row r="264" spans="1:25">
      <c r="A264" s="327">
        <f t="shared" si="14"/>
        <v>254</v>
      </c>
      <c r="B264" s="328">
        <f>Data!B264</f>
        <v>6</v>
      </c>
      <c r="D264" s="637" t="str">
        <f>IF(B263=0,0,IF(MOD(B263,3)=1,"A",IF(MOD(B263,3)=2,"B","C")))</f>
        <v>A</v>
      </c>
      <c r="E264" s="645" t="str">
        <f>IF(B264=0,0,IF(MOD(B264,3)=1,"A",IF(MOD(B264,3)=2,"B","C")))</f>
        <v>C</v>
      </c>
      <c r="F264" s="636" t="str">
        <f>IF(B265=0,0,IF(MOD(B265,3)=1,"A",IF(MOD(B265,3)=2,"B","C")))</f>
        <v>A</v>
      </c>
      <c r="G264" s="646" t="str">
        <f>IF(B266=0,0,IF(MOD(B266,3)=1,"A",IF(MOD(B266,3)=2,"B","C")))</f>
        <v>B</v>
      </c>
      <c r="H264" s="306"/>
      <c r="I264" s="639" t="str">
        <f>IF(I263=" "," ",IF(D263=0,"L",IF(D263&lt;&gt;E259,"W","L")))</f>
        <v>W</v>
      </c>
      <c r="J264" s="635" t="str">
        <f>IF(J263=" "," ",IF(E263=0,"L",IF(E263&lt;&gt;G259,"W","L")))</f>
        <v>L</v>
      </c>
      <c r="K264" s="634" t="str">
        <f>IF(K263=" "," ",IF(F263=0,"L",IF(F263&lt;&gt;D259,"W","L")))</f>
        <v>W</v>
      </c>
      <c r="L264" s="647" t="str">
        <f>IF(L263=" "," ",IF(G263=0,"L",IF(G263&lt;&gt;F259,"W","L")))</f>
        <v>W</v>
      </c>
      <c r="M264" s="652">
        <f>IF(I264=" ",M263,IF(I264="W",1,M263+1))</f>
        <v>1</v>
      </c>
      <c r="N264" s="368">
        <f>IF(OR(J263=" ",M264&gt;$M$8),0,IF(M264=1,2,IF(M264=2,6,IF(M264=3,18,IF(M264=4,54,162)))))</f>
        <v>2</v>
      </c>
      <c r="O264" s="368">
        <f>IF(J264="W",(N264/2)*3,0)</f>
        <v>0</v>
      </c>
      <c r="P264" s="653">
        <f t="shared" si="17"/>
        <v>78</v>
      </c>
      <c r="R264" s="639" t="str">
        <f>IF(R263=" "," ",IF(D264=0,"L",IF(D264&lt;&gt;E260,"W","L")))</f>
        <v>W</v>
      </c>
      <c r="S264" s="635" t="str">
        <f>IF(S263=" "," ",IF(E264=0,"L",IF(E264&lt;&gt;G260,"W","L")))</f>
        <v>W</v>
      </c>
      <c r="T264" s="634" t="str">
        <f>IF(T263=" "," ",IF(F264=0,"L",IF(F264&lt;&gt;D260,"W","L")))</f>
        <v>W</v>
      </c>
      <c r="U264" s="647" t="str">
        <f>IF(U263=" "," ",IF(G264=0,"L",IF(G264&lt;&gt;F260,"W","L")))</f>
        <v>W</v>
      </c>
      <c r="V264" s="652">
        <f>IF(R264=" ",V263,IF(R264="W",1,V263+1))</f>
        <v>1</v>
      </c>
      <c r="W264" s="368">
        <f t="shared" si="16"/>
        <v>2</v>
      </c>
      <c r="X264" s="368">
        <f>IF(S264="W",(W264/2)*3,0)</f>
        <v>3</v>
      </c>
      <c r="Y264" s="653">
        <f t="shared" si="15"/>
        <v>-30</v>
      </c>
    </row>
    <row r="265" spans="1:25">
      <c r="A265" s="327">
        <f t="shared" si="14"/>
        <v>255</v>
      </c>
      <c r="B265" s="328">
        <f>Data!B265</f>
        <v>13</v>
      </c>
      <c r="D265" s="644"/>
      <c r="E265" s="644"/>
      <c r="F265" s="644"/>
      <c r="G265" s="644"/>
      <c r="H265" s="306"/>
      <c r="M265" s="649">
        <f>IF(J264=" ",M264,IF(J264="W",1,M264+1))</f>
        <v>2</v>
      </c>
      <c r="N265" s="648">
        <f>IF(OR(K263=" ",M265&gt;$M$8),0,IF(M265=1,2,IF(M265=2,6,IF(M265=3,18,IF(M265=4,54,162)))))</f>
        <v>6</v>
      </c>
      <c r="O265" s="648">
        <f>IF(K264="W",(N265/2)*3,0)</f>
        <v>9</v>
      </c>
      <c r="P265" s="653">
        <f t="shared" si="17"/>
        <v>81</v>
      </c>
      <c r="V265" s="649">
        <f>IF(S264=" ",V264,IF(S264="W",1,V264+1))</f>
        <v>1</v>
      </c>
      <c r="W265" s="648">
        <f t="shared" si="16"/>
        <v>2</v>
      </c>
      <c r="X265" s="648">
        <f>IF(T264="W",(W265/2)*3,0)</f>
        <v>3</v>
      </c>
      <c r="Y265" s="653">
        <f t="shared" si="15"/>
        <v>-29</v>
      </c>
    </row>
    <row r="266" spans="1:25">
      <c r="A266" s="327">
        <f t="shared" si="14"/>
        <v>256</v>
      </c>
      <c r="B266" s="328">
        <f>Data!B266</f>
        <v>32</v>
      </c>
      <c r="D266" s="644"/>
      <c r="E266" s="644"/>
      <c r="F266" s="644"/>
      <c r="G266" s="644"/>
      <c r="H266" s="306"/>
      <c r="M266" s="650">
        <f>IF(K264=" ",M265,IF(K264="W",1,M265+1))</f>
        <v>1</v>
      </c>
      <c r="N266" s="364">
        <f>IF(OR(L263=" ",M266&gt;$M$8),0,IF(M266=1,2,IF(M266=2,6,IF(M266=3,18,IF(M266=4,54,162)))))</f>
        <v>2</v>
      </c>
      <c r="O266" s="364">
        <f>IF(L264="W",(N266/2)*3,0)</f>
        <v>3</v>
      </c>
      <c r="P266" s="653">
        <f t="shared" si="17"/>
        <v>82</v>
      </c>
      <c r="V266" s="650">
        <f>IF(T264=" ",V265,IF(T264="W",1,V265+1))</f>
        <v>1</v>
      </c>
      <c r="W266" s="364">
        <f t="shared" si="16"/>
        <v>2</v>
      </c>
      <c r="X266" s="364">
        <f>IF(U264="W",(W266/2)*3,0)</f>
        <v>3</v>
      </c>
      <c r="Y266" s="653">
        <f t="shared" si="15"/>
        <v>-28</v>
      </c>
    </row>
    <row r="267" spans="1:25">
      <c r="A267" s="327">
        <f t="shared" si="14"/>
        <v>257</v>
      </c>
      <c r="B267" s="328">
        <f>Data!B267</f>
        <v>22</v>
      </c>
      <c r="D267" s="645">
        <f>IF(AND(B267&gt;0,B267&lt;=12),1,IF(AND(B267&gt;12,B267&lt;=24),2,IF(AND(B267&gt;24,B267&lt;=36),3,0)))</f>
        <v>2</v>
      </c>
      <c r="E267" s="637">
        <f>IF(AND(B268&gt;0,B268&lt;=12),1,IF(AND(B268&gt;12,B268&lt;=24),2,IF(AND(B268&gt;24,B268&lt;=36),3,0)))</f>
        <v>2</v>
      </c>
      <c r="F267" s="646">
        <f>IF(AND(B269&gt;0,B269&lt;=12),1,IF(AND(B269&gt;12,B269&lt;=24),2,IF(AND(B269&gt;24,B269&lt;=36),3,0)))</f>
        <v>2</v>
      </c>
      <c r="G267" s="636">
        <f>IF(AND(B270&gt;0,B270&lt;=12),1,IF(AND(B270&gt;12,B270&lt;=24),2,IF(AND(B270&gt;24,B270&lt;=36),3,0)))</f>
        <v>2</v>
      </c>
      <c r="H267" s="306"/>
      <c r="I267" s="635" t="str">
        <f>IF(E263=0," ",IF(E263=1,"2&amp;3",IF(E263=2,"1&amp;3","1&amp;2")))</f>
        <v>2&amp;3</v>
      </c>
      <c r="J267" s="639" t="str">
        <f>IF(D263=0," ",IF(D263=1,"2&amp;3",IF(D263=2,"1&amp;3","1&amp;2")))</f>
        <v>2&amp;3</v>
      </c>
      <c r="K267" s="647" t="str">
        <f>IF(G263=0," ",IF(G263=1,"2&amp;3",IF(G263=2,"1&amp;3","1&amp;2")))</f>
        <v>1&amp;2</v>
      </c>
      <c r="L267" s="634" t="str">
        <f>IF(F263=0," ",IF(F263=1,"2&amp;3",IF(F263=2,"1&amp;3","1&amp;2")))</f>
        <v>1&amp;3</v>
      </c>
      <c r="M267" s="652">
        <f>IF(L264=" ",M266,IF(L264="W",1,M266+1))</f>
        <v>1</v>
      </c>
      <c r="N267" s="368">
        <f>IF(OR(I267=" ",M267&gt;$M$8),0,IF(M267=1,2,IF(M267=2,6,IF(M267=3,18,IF(M267=4,54,162)))))</f>
        <v>2</v>
      </c>
      <c r="O267" s="368">
        <f>IF(I268="W",(N267/2)*3,0)</f>
        <v>3</v>
      </c>
      <c r="P267" s="653">
        <f t="shared" si="17"/>
        <v>83</v>
      </c>
      <c r="R267" s="635" t="str">
        <f>IF(E264=0," ",IF(E264="A","B&amp;C",IF(E264="B","A&amp;C","A&amp;B")))</f>
        <v>A&amp;B</v>
      </c>
      <c r="S267" s="639" t="str">
        <f>IF(D264=0," ",IF(D264="A","B&amp;C",IF(D264="B","A&amp;C","A&amp;B")))</f>
        <v>B&amp;C</v>
      </c>
      <c r="T267" s="647" t="str">
        <f>IF(G264=0," ",IF(G264="A","B&amp;C",IF(G264="B","A&amp;C","A&amp;B")))</f>
        <v>A&amp;C</v>
      </c>
      <c r="U267" s="634" t="str">
        <f>IF(F264=0," ",IF(F264="A","B&amp;C",IF(F264="B","A&amp;C","A&amp;B")))</f>
        <v>B&amp;C</v>
      </c>
      <c r="V267" s="652">
        <f>IF(U264=" ",V266,IF(U264="W",1,V266+1))</f>
        <v>1</v>
      </c>
      <c r="W267" s="368">
        <f t="shared" si="16"/>
        <v>2</v>
      </c>
      <c r="X267" s="368">
        <f>IF(R268="W",(W267/2)*3,0)</f>
        <v>3</v>
      </c>
      <c r="Y267" s="653">
        <f t="shared" si="15"/>
        <v>-27</v>
      </c>
    </row>
    <row r="268" spans="1:25">
      <c r="A268" s="327">
        <f t="shared" si="14"/>
        <v>258</v>
      </c>
      <c r="B268" s="328">
        <f>Data!B268</f>
        <v>20</v>
      </c>
      <c r="D268" s="645" t="str">
        <f>IF(B267=0,0,IF(MOD(B267,3)=1,"A",IF(MOD(B267,3)=2,"B","C")))</f>
        <v>A</v>
      </c>
      <c r="E268" s="637" t="str">
        <f>IF(B268=0,0,IF(MOD(B268,3)=1,"A",IF(MOD(B268,3)=2,"B","C")))</f>
        <v>B</v>
      </c>
      <c r="F268" s="646" t="str">
        <f>IF(B269=0,0,IF(MOD(B269,3)=1,"A",IF(MOD(B269,3)=2,"B","C")))</f>
        <v>A</v>
      </c>
      <c r="G268" s="636" t="str">
        <f>IF(B270=0,0,IF(MOD(B270,3)=1,"A",IF(MOD(B270,3)=2,"B","C")))</f>
        <v>C</v>
      </c>
      <c r="H268" s="306"/>
      <c r="I268" s="635" t="str">
        <f>IF(I267=" "," ",IF(D267=0,"L",IF(D267&lt;&gt;E263,"W","L")))</f>
        <v>W</v>
      </c>
      <c r="J268" s="639" t="str">
        <f>IF(J267=" "," ",IF(E267=0,"L",IF(E267&lt;&gt;D263,"W","L")))</f>
        <v>W</v>
      </c>
      <c r="K268" s="647" t="str">
        <f>IF(K267=" "," ",IF(F267=0,"L",IF(F267&lt;&gt;G263,"W","L")))</f>
        <v>W</v>
      </c>
      <c r="L268" s="634" t="str">
        <f>IF(L267=" "," ",IF(G267=0,"L",IF(G267&lt;&gt;F263,"W","L")))</f>
        <v>L</v>
      </c>
      <c r="M268" s="651">
        <f>IF(I268=" ",M267,IF(I268="W",1,M267+1))</f>
        <v>1</v>
      </c>
      <c r="N268" s="363">
        <f>IF(OR(J267=" ",M268&gt;$M$8),0,IF(M268=1,2,IF(M268=2,6,IF(M268=3,18,IF(M268=4,54,162)))))</f>
        <v>2</v>
      </c>
      <c r="O268" s="363">
        <f>IF(J268="W",(N268/2)*3,0)</f>
        <v>3</v>
      </c>
      <c r="P268" s="653">
        <f t="shared" si="17"/>
        <v>84</v>
      </c>
      <c r="R268" s="635" t="str">
        <f>IF(R267=" "," ",IF(D268=0,"L",IF(D268&lt;&gt;E264,"W","L")))</f>
        <v>W</v>
      </c>
      <c r="S268" s="639" t="str">
        <f>IF(S267=" "," ",IF(E268=0,"L",IF(E268&lt;&gt;D264,"W","L")))</f>
        <v>W</v>
      </c>
      <c r="T268" s="647" t="str">
        <f>IF(T267=" "," ",IF(F268=0,"L",IF(F268&lt;&gt;G264,"W","L")))</f>
        <v>W</v>
      </c>
      <c r="U268" s="634" t="str">
        <f>IF(U267=" "," ",IF(G268=0,"L",IF(G268&lt;&gt;F264,"W","L")))</f>
        <v>W</v>
      </c>
      <c r="V268" s="651">
        <f>IF(R268=" ",V267,IF(R268="W",1,V267+1))</f>
        <v>1</v>
      </c>
      <c r="W268" s="363">
        <f t="shared" si="16"/>
        <v>2</v>
      </c>
      <c r="X268" s="363">
        <f>IF(S268="W",(W268/2)*3,0)</f>
        <v>3</v>
      </c>
      <c r="Y268" s="653">
        <f t="shared" si="15"/>
        <v>-26</v>
      </c>
    </row>
    <row r="269" spans="1:25">
      <c r="A269" s="327">
        <f t="shared" ref="A269:A332" si="18">A268+1</f>
        <v>259</v>
      </c>
      <c r="B269" s="328">
        <f>Data!B269</f>
        <v>13</v>
      </c>
      <c r="D269" s="644"/>
      <c r="E269" s="644"/>
      <c r="F269" s="644"/>
      <c r="G269" s="644"/>
      <c r="H269" s="306"/>
      <c r="M269" s="650">
        <f>IF(J268=" ",M268,IF(J268="W",1,M268+1))</f>
        <v>1</v>
      </c>
      <c r="N269" s="364">
        <f>IF(OR(K267=" ",M269&gt;$M$8),0,IF(M269=1,2,IF(M269=2,6,IF(M269=3,18,IF(M269=4,54,162)))))</f>
        <v>2</v>
      </c>
      <c r="O269" s="364">
        <f>IF(K268="W",(N269/2)*3,0)</f>
        <v>3</v>
      </c>
      <c r="P269" s="653">
        <f t="shared" si="17"/>
        <v>85</v>
      </c>
      <c r="V269" s="650">
        <f>IF(S268=" ",V268,IF(S268="W",1,V268+1))</f>
        <v>1</v>
      </c>
      <c r="W269" s="364">
        <f t="shared" si="16"/>
        <v>2</v>
      </c>
      <c r="X269" s="364">
        <f>IF(T268="W",(W269/2)*3,0)</f>
        <v>3</v>
      </c>
      <c r="Y269" s="653">
        <f t="shared" si="15"/>
        <v>-25</v>
      </c>
    </row>
    <row r="270" spans="1:25">
      <c r="A270" s="327">
        <f t="shared" si="18"/>
        <v>260</v>
      </c>
      <c r="B270" s="328">
        <f>Data!B270</f>
        <v>15</v>
      </c>
      <c r="D270" s="644"/>
      <c r="E270" s="644"/>
      <c r="F270" s="644"/>
      <c r="G270" s="644"/>
      <c r="H270" s="306"/>
      <c r="M270" s="649">
        <f>IF(K268=" ",M269,IF(K268="W",1,M269+1))</f>
        <v>1</v>
      </c>
      <c r="N270" s="648">
        <f>IF(OR(L267=" ",M270&gt;$M$8),0,IF(M270=1,2,IF(M270=2,6,IF(M270=3,18,IF(M270=4,54,162)))))</f>
        <v>2</v>
      </c>
      <c r="O270" s="648">
        <f>IF(L268="W",(N270/2)*3,0)</f>
        <v>0</v>
      </c>
      <c r="P270" s="653">
        <f t="shared" si="17"/>
        <v>83</v>
      </c>
      <c r="V270" s="649">
        <f>IF(T268=" ",V269,IF(T268="W",1,V269+1))</f>
        <v>1</v>
      </c>
      <c r="W270" s="648">
        <f t="shared" si="16"/>
        <v>2</v>
      </c>
      <c r="X270" s="648">
        <f>IF(U268="W",(W270/2)*3,0)</f>
        <v>3</v>
      </c>
      <c r="Y270" s="653">
        <f t="shared" si="15"/>
        <v>-24</v>
      </c>
    </row>
    <row r="271" spans="1:25">
      <c r="A271" s="327">
        <f t="shared" si="18"/>
        <v>261</v>
      </c>
      <c r="B271" s="328">
        <f>Data!B271</f>
        <v>19</v>
      </c>
      <c r="D271" s="645">
        <f>IF(AND(B271&gt;0,B271&lt;=12),1,IF(AND(B271&gt;12,B271&lt;=24),2,IF(AND(B271&gt;24,B271&lt;=36),3,0)))</f>
        <v>2</v>
      </c>
      <c r="E271" s="646">
        <f>IF(AND(B272&gt;0,B272&lt;=12),1,IF(AND(B272&gt;12,B272&lt;=24),2,IF(AND(B272&gt;24,B272&lt;=36),3,0)))</f>
        <v>2</v>
      </c>
      <c r="F271" s="637">
        <f>IF(AND(B273&gt;0,B273&lt;=12),1,IF(AND(B273&gt;12,B273&lt;=24),2,IF(AND(B273&gt;24,B273&lt;=36),3,0)))</f>
        <v>2</v>
      </c>
      <c r="G271" s="636">
        <f>IF(AND(B274&gt;0,B274&lt;=12),1,IF(AND(B274&gt;12,B274&lt;=24),2,IF(AND(B274&gt;24,B274&lt;=36),3,0)))</f>
        <v>2</v>
      </c>
      <c r="H271" s="306"/>
      <c r="I271" s="635" t="str">
        <f>IF(D267=0," ",IF(D267=1,"2&amp;3",IF(D267=2,"1&amp;3","1&amp;2")))</f>
        <v>1&amp;3</v>
      </c>
      <c r="J271" s="647" t="str">
        <f>IF(F267=0," ",IF(F267=1,"2&amp;3",IF(F267=2,"1&amp;3","1&amp;2")))</f>
        <v>1&amp;3</v>
      </c>
      <c r="K271" s="639" t="str">
        <f>IF(E267=0," ",IF(E267=1,"2&amp;3",IF(E267=2,"1&amp;3","1&amp;2")))</f>
        <v>1&amp;3</v>
      </c>
      <c r="L271" s="634" t="str">
        <f>IF(G267=0," ",IF(G267=1,"2&amp;3",IF(G267=2,"1&amp;3","1&amp;2")))</f>
        <v>1&amp;3</v>
      </c>
      <c r="M271" s="652">
        <f>IF(L268=" ",M270,IF(L268="W",1,M270+1))</f>
        <v>2</v>
      </c>
      <c r="N271" s="368">
        <f>IF(OR(I271=" ",M271&gt;$M$8),0,IF(M271=1,2,IF(M271=2,6,IF(M271=3,18,IF(M271=4,54,162)))))</f>
        <v>6</v>
      </c>
      <c r="O271" s="368">
        <f>IF(I272="W",(N271/2)*3,0)</f>
        <v>0</v>
      </c>
      <c r="P271" s="653">
        <f t="shared" si="17"/>
        <v>77</v>
      </c>
      <c r="R271" s="635" t="str">
        <f>IF(D268=0," ",IF(D268="A","B&amp;C",IF(D268="B","A&amp;C","A&amp;B")))</f>
        <v>B&amp;C</v>
      </c>
      <c r="S271" s="647" t="str">
        <f>IF(F268=0," ",IF(F268="A","B&amp;C",IF(F268="B","A&amp;C","A&amp;B")))</f>
        <v>B&amp;C</v>
      </c>
      <c r="T271" s="639" t="str">
        <f>IF(E268=0," ",IF(E268="A","B&amp;C",IF(E268="B","A&amp;C","A&amp;B")))</f>
        <v>A&amp;C</v>
      </c>
      <c r="U271" s="634" t="str">
        <f>IF(G268=0," ",IF(G268="A","B&amp;C",IF(G268="B","A&amp;C","A&amp;B")))</f>
        <v>A&amp;B</v>
      </c>
      <c r="V271" s="652">
        <f>IF(U268=" ",V270,IF(U268="W",1,V270+1))</f>
        <v>1</v>
      </c>
      <c r="W271" s="368">
        <f t="shared" si="16"/>
        <v>2</v>
      </c>
      <c r="X271" s="368">
        <f>IF(R272="W",(W271/2)*3,0)</f>
        <v>0</v>
      </c>
      <c r="Y271" s="653">
        <f t="shared" ref="Y271:Y334" si="19">Y270-W271+X271</f>
        <v>-26</v>
      </c>
    </row>
    <row r="272" spans="1:25">
      <c r="A272" s="327">
        <f t="shared" si="18"/>
        <v>262</v>
      </c>
      <c r="B272" s="328">
        <f>Data!B272</f>
        <v>19</v>
      </c>
      <c r="D272" s="645" t="str">
        <f>IF(B271=0,0,IF(MOD(B271,3)=1,"A",IF(MOD(B271,3)=2,"B","C")))</f>
        <v>A</v>
      </c>
      <c r="E272" s="646" t="str">
        <f>IF(B272=0,0,IF(MOD(B272,3)=1,"A",IF(MOD(B272,3)=2,"B","C")))</f>
        <v>A</v>
      </c>
      <c r="F272" s="637" t="str">
        <f>IF(B273=0,0,IF(MOD(B273,3)=1,"A",IF(MOD(B273,3)=2,"B","C")))</f>
        <v>C</v>
      </c>
      <c r="G272" s="636" t="str">
        <f>IF(B274=0,0,IF(MOD(B274,3)=1,"A",IF(MOD(B274,3)=2,"B","C")))</f>
        <v>A</v>
      </c>
      <c r="H272" s="306"/>
      <c r="I272" s="635" t="str">
        <f>IF(I271=" "," ",IF(D271=0,"L",IF(D271&lt;&gt;D267,"W","L")))</f>
        <v>L</v>
      </c>
      <c r="J272" s="647" t="str">
        <f>IF(J271=" "," ",IF(E271=0,"L",IF(E271&lt;&gt;F267,"W","L")))</f>
        <v>L</v>
      </c>
      <c r="K272" s="639" t="str">
        <f>IF(K271=" "," ",IF(F271=0,"L",IF(F271&lt;&gt;E267,"W","L")))</f>
        <v>L</v>
      </c>
      <c r="L272" s="634" t="str">
        <f>IF(L271=" "," ",IF(G271=0,"L",IF(G271&lt;&gt;G267,"W","L")))</f>
        <v>L</v>
      </c>
      <c r="M272" s="650">
        <f>IF(I272=" ",M271,IF(I272="W",1,M271+1))</f>
        <v>3</v>
      </c>
      <c r="N272" s="364">
        <f>IF(OR(J271=" ",M272&gt;$M$8),0,IF(M272=1,2,IF(M272=2,6,IF(M272=3,18,IF(M272=4,54,162)))))</f>
        <v>18</v>
      </c>
      <c r="O272" s="364">
        <f>IF(J272="W",(N272/2)*3,0)</f>
        <v>0</v>
      </c>
      <c r="P272" s="653">
        <f t="shared" si="17"/>
        <v>59</v>
      </c>
      <c r="R272" s="635" t="str">
        <f>IF(R271=" "," ",IF(M272=0,"L",IF(D272&lt;&gt;D268,"W","L")))</f>
        <v>L</v>
      </c>
      <c r="S272" s="647" t="str">
        <f>IF(S271=" "," ",IF(E272=0,"L",IF(E272&lt;&gt;F268,"W","L")))</f>
        <v>L</v>
      </c>
      <c r="T272" s="639" t="str">
        <f>IF(T271=" "," ",IF(F272=0,"L",IF(F272&lt;&gt;E268,"W","L")))</f>
        <v>W</v>
      </c>
      <c r="U272" s="634" t="str">
        <f>IF(U271=" "," ",IF(P272=0,"L",IF(G272&lt;&gt;G268,"W","L")))</f>
        <v>W</v>
      </c>
      <c r="V272" s="650">
        <f>IF(R272=" ",V271,IF(R272="W",1,V271+1))</f>
        <v>2</v>
      </c>
      <c r="W272" s="364">
        <f t="shared" si="16"/>
        <v>6</v>
      </c>
      <c r="X272" s="364">
        <f>IF(S272="W",(W272/2)*3,0)</f>
        <v>0</v>
      </c>
      <c r="Y272" s="653">
        <f t="shared" si="19"/>
        <v>-32</v>
      </c>
    </row>
    <row r="273" spans="1:25">
      <c r="A273" s="327">
        <f t="shared" si="18"/>
        <v>263</v>
      </c>
      <c r="B273" s="328">
        <f>Data!B273</f>
        <v>18</v>
      </c>
      <c r="D273" s="644"/>
      <c r="E273" s="644"/>
      <c r="F273" s="644"/>
      <c r="G273" s="644"/>
      <c r="H273" s="306"/>
      <c r="M273" s="651">
        <f>IF(J272=" ",M272,IF(J272="W",1,M272+1))</f>
        <v>4</v>
      </c>
      <c r="N273" s="363">
        <f>IF(OR(K271=" ",M273&gt;$M$8),0,IF(M273=1,2,IF(M273=2,6,IF(M273=3,18,IF(M273=4,54,162)))))</f>
        <v>0</v>
      </c>
      <c r="O273" s="363">
        <f>IF(K272="W",(N273/2)*3,0)</f>
        <v>0</v>
      </c>
      <c r="P273" s="653">
        <f t="shared" si="17"/>
        <v>59</v>
      </c>
      <c r="V273" s="651">
        <f>IF(S272=" ",V272,IF(S272="W",1,V272+1))</f>
        <v>3</v>
      </c>
      <c r="W273" s="363">
        <f t="shared" ref="W273:W336" si="20">IF(OR(S272=" ",V273&gt;$V$8),0,IF(V273=1,2,IF(V273=2,6,IF(V273=3,18,IF(V273=4,54,162)))))</f>
        <v>18</v>
      </c>
      <c r="X273" s="363">
        <f>IF(T272="W",(W273/2)*3,0)</f>
        <v>27</v>
      </c>
      <c r="Y273" s="653">
        <f t="shared" si="19"/>
        <v>-23</v>
      </c>
    </row>
    <row r="274" spans="1:25">
      <c r="A274" s="327">
        <f t="shared" si="18"/>
        <v>264</v>
      </c>
      <c r="B274" s="328">
        <f>Data!B274</f>
        <v>22</v>
      </c>
      <c r="D274" s="644"/>
      <c r="E274" s="644"/>
      <c r="F274" s="644"/>
      <c r="G274" s="644"/>
      <c r="H274" s="306"/>
      <c r="M274" s="649">
        <f>IF(K272=" ",M273,IF(K272="W",1,M273+1))</f>
        <v>5</v>
      </c>
      <c r="N274" s="648">
        <f>IF(OR(L271=" ",M274&gt;$M$8),0,IF(M274=1,2,IF(M274=2,6,IF(M274=3,18,IF(M274=4,54,162)))))</f>
        <v>0</v>
      </c>
      <c r="O274" s="648">
        <f>IF(L272="W",(N274/2)*3,0)</f>
        <v>0</v>
      </c>
      <c r="P274" s="653">
        <f t="shared" si="17"/>
        <v>59</v>
      </c>
      <c r="V274" s="649">
        <f>IF(T272=" ",V273,IF(T272="W",1,V273+1))</f>
        <v>1</v>
      </c>
      <c r="W274" s="648">
        <f t="shared" si="20"/>
        <v>2</v>
      </c>
      <c r="X274" s="648">
        <f>IF(U272="W",(W274/2)*3,0)</f>
        <v>3</v>
      </c>
      <c r="Y274" s="653">
        <f t="shared" si="19"/>
        <v>-22</v>
      </c>
    </row>
    <row r="275" spans="1:25">
      <c r="A275" s="327">
        <f t="shared" si="18"/>
        <v>265</v>
      </c>
      <c r="B275" s="328">
        <f>Data!B275</f>
        <v>19</v>
      </c>
      <c r="D275" s="646">
        <f>IF(AND(B275&gt;0,B275&lt;=12),1,IF(AND(B275&gt;12,B275&lt;=24),2,IF(AND(B275&gt;24,B275&lt;=36),3,0)))</f>
        <v>2</v>
      </c>
      <c r="E275" s="636">
        <f>IF(AND(B276&gt;0,B276&lt;=12),1,IF(AND(B276&gt;12,B276&lt;=24),2,IF(AND(B276&gt;24,B276&lt;=36),3,0)))</f>
        <v>2</v>
      </c>
      <c r="F275" s="645">
        <f>IF(AND(B277&gt;0,B277&lt;=12),1,IF(AND(B277&gt;12,B277&lt;=24),2,IF(AND(B277&gt;24,B277&lt;=36),3,0)))</f>
        <v>2</v>
      </c>
      <c r="G275" s="637">
        <f>IF(AND(B278&gt;0,B278&lt;=12),1,IF(AND(B278&gt;12,B278&lt;=24),2,IF(AND(B278&gt;24,B278&lt;=36),3,0)))</f>
        <v>3</v>
      </c>
      <c r="H275" s="306"/>
      <c r="I275" s="647" t="str">
        <f>IF(E271=0," ",IF(E271=1,"2&amp;3",IF(E271=2,"1&amp;3","1&amp;2")))</f>
        <v>1&amp;3</v>
      </c>
      <c r="J275" s="634" t="str">
        <f>IF(G271=0," ",IF(G271=1,"2&amp;3",IF(G271=2,"1&amp;3","1&amp;2")))</f>
        <v>1&amp;3</v>
      </c>
      <c r="K275" s="635" t="str">
        <f>IF(D271=0," ",IF(D271=1,"2&amp;3",IF(D271=2,"1&amp;3","1&amp;2")))</f>
        <v>1&amp;3</v>
      </c>
      <c r="L275" s="639" t="str">
        <f>IF(F271=0," ",IF(F271=1,"2&amp;3",IF(F271=2,"1&amp;3","1&amp;2")))</f>
        <v>1&amp;3</v>
      </c>
      <c r="M275" s="650">
        <f>IF(L272=" ",M274,IF(L272="W",1,M274+1))</f>
        <v>6</v>
      </c>
      <c r="N275" s="364">
        <f>IF(OR(I275=" ",M275&gt;$M$8),0,IF(M275=1,2,IF(M275=2,6,IF(M275=3,18,IF(M275=4,54,162)))))</f>
        <v>0</v>
      </c>
      <c r="O275" s="364">
        <f>IF(I276="W",(N275/2)*3,0)</f>
        <v>0</v>
      </c>
      <c r="P275" s="653">
        <f t="shared" si="17"/>
        <v>59</v>
      </c>
      <c r="R275" s="647" t="str">
        <f>IF(E272=0," ",IF(E272="A","B&amp;C",IF(E272="B","A&amp;C","A&amp;B")))</f>
        <v>B&amp;C</v>
      </c>
      <c r="S275" s="634" t="str">
        <f>IF(G272=0," ",IF(G272="A","B&amp;C",IF(G272="B","A&amp;C","A&amp;B")))</f>
        <v>B&amp;C</v>
      </c>
      <c r="T275" s="635" t="str">
        <f>IF(D272=0," ",IF(D272="A","B&amp;C",IF(D272="B","A&amp;C","A&amp;B")))</f>
        <v>B&amp;C</v>
      </c>
      <c r="U275" s="639" t="str">
        <f>IF(F272=0," ",IF(F272="A","B&amp;C",IF(F272="B","A&amp;C","A&amp;B")))</f>
        <v>A&amp;B</v>
      </c>
      <c r="V275" s="650">
        <f>IF(U272=" ",V274,IF(U272="W",1,V274+1))</f>
        <v>1</v>
      </c>
      <c r="W275" s="364">
        <f t="shared" si="20"/>
        <v>2</v>
      </c>
      <c r="X275" s="364">
        <f>IF(R276="W",(W275/2)*3,0)</f>
        <v>0</v>
      </c>
      <c r="Y275" s="653">
        <f t="shared" si="19"/>
        <v>-24</v>
      </c>
    </row>
    <row r="276" spans="1:25">
      <c r="A276" s="327">
        <f t="shared" si="18"/>
        <v>266</v>
      </c>
      <c r="B276" s="328">
        <f>Data!B276</f>
        <v>20</v>
      </c>
      <c r="D276" s="646" t="str">
        <f>IF(B275=0,0,IF(MOD(B275,3)=1,"A",IF(MOD(B275,3)=2,"B","C")))</f>
        <v>A</v>
      </c>
      <c r="E276" s="636" t="str">
        <f>IF(B276=0,0,IF(MOD(B276,3)=1,"A",IF(MOD(B276,3)=2,"B","C")))</f>
        <v>B</v>
      </c>
      <c r="F276" s="645" t="str">
        <f>IF(B277=0,0,IF(MOD(B277,3)=1,"A",IF(MOD(B277,3)=2,"B","C")))</f>
        <v>C</v>
      </c>
      <c r="G276" s="637" t="str">
        <f>IF(B278=0,0,IF(MOD(B278,3)=1,"A",IF(MOD(B278,3)=2,"B","C")))</f>
        <v>C</v>
      </c>
      <c r="H276" s="306"/>
      <c r="I276" s="647" t="str">
        <f>IF(I275=" "," ",IF(D275=0,"L",IF(D275&lt;&gt;E271,"W","L")))</f>
        <v>L</v>
      </c>
      <c r="J276" s="634" t="str">
        <f>IF(J275=" "," ",IF(E275=0,"L",IF(E275&lt;&gt;G271,"W","L")))</f>
        <v>L</v>
      </c>
      <c r="K276" s="635" t="str">
        <f>IF(K275=" "," ",IF(F275=0,"L",IF(F275&lt;&gt;D271,"W","L")))</f>
        <v>L</v>
      </c>
      <c r="L276" s="639" t="str">
        <f>IF(L275=" "," ",IF(G275=0,"L",IF(G275&lt;&gt;F271,"W","L")))</f>
        <v>W</v>
      </c>
      <c r="M276" s="649">
        <f>IF(I276=" ",M275,IF(I276="W",1,M275+1))</f>
        <v>7</v>
      </c>
      <c r="N276" s="648">
        <f>IF(OR(J275=" ",M276&gt;$M$8),0,IF(M276=1,2,IF(M276=2,6,IF(M276=3,18,IF(M276=4,54,162)))))</f>
        <v>0</v>
      </c>
      <c r="O276" s="648">
        <f>IF(J276="W",(N276/2)*3,0)</f>
        <v>0</v>
      </c>
      <c r="P276" s="653">
        <f t="shared" si="17"/>
        <v>59</v>
      </c>
      <c r="R276" s="647" t="str">
        <f>IF(R275=" "," ",IF(D276=0,"L",IF(D276&lt;&gt;E272,"W","L")))</f>
        <v>L</v>
      </c>
      <c r="S276" s="634" t="str">
        <f>IF(S275=" "," ",IF(E276=0,"L",IF(E276&lt;&gt;G272,"W","L")))</f>
        <v>W</v>
      </c>
      <c r="T276" s="635" t="str">
        <f>IF(T275=" "," ",IF(F276=0,"L",IF(F276&lt;&gt;D272,"W","L")))</f>
        <v>W</v>
      </c>
      <c r="U276" s="639" t="str">
        <f>IF(U275=" "," ",IF(G276=0,"L",IF(G276&lt;&gt;F272,"W","L")))</f>
        <v>L</v>
      </c>
      <c r="V276" s="649">
        <f>IF(R276=" ",V275,IF(R276="W",1,V275+1))</f>
        <v>2</v>
      </c>
      <c r="W276" s="648">
        <f t="shared" si="20"/>
        <v>6</v>
      </c>
      <c r="X276" s="648">
        <f>IF(S276="W",(W276/2)*3,0)</f>
        <v>9</v>
      </c>
      <c r="Y276" s="653">
        <f t="shared" si="19"/>
        <v>-21</v>
      </c>
    </row>
    <row r="277" spans="1:25">
      <c r="A277" s="327">
        <f t="shared" si="18"/>
        <v>267</v>
      </c>
      <c r="B277" s="328">
        <f>Data!B277</f>
        <v>18</v>
      </c>
      <c r="D277" s="643"/>
      <c r="E277" s="643"/>
      <c r="F277" s="643"/>
      <c r="G277" s="643"/>
      <c r="H277" s="306"/>
      <c r="M277" s="652">
        <f>IF(J276=" ",M276,IF(J276="W",1,M276+1))</f>
        <v>8</v>
      </c>
      <c r="N277" s="368">
        <f>IF(OR(K275=" ",M277&gt;$M$8),0,IF(M277=1,2,IF(M277=2,6,IF(M277=3,18,IF(M277=4,54,162)))))</f>
        <v>0</v>
      </c>
      <c r="O277" s="368">
        <f>IF(K276="W",(N277/2)*3,0)</f>
        <v>0</v>
      </c>
      <c r="P277" s="653">
        <f t="shared" si="17"/>
        <v>59</v>
      </c>
      <c r="V277" s="652">
        <f>IF(S276=" ",V276,IF(S276="W",1,V276+1))</f>
        <v>1</v>
      </c>
      <c r="W277" s="368">
        <f t="shared" si="20"/>
        <v>2</v>
      </c>
      <c r="X277" s="368">
        <f>IF(T276="W",(W277/2)*3,0)</f>
        <v>3</v>
      </c>
      <c r="Y277" s="653">
        <f t="shared" si="19"/>
        <v>-20</v>
      </c>
    </row>
    <row r="278" spans="1:25">
      <c r="A278" s="327">
        <f t="shared" si="18"/>
        <v>268</v>
      </c>
      <c r="B278" s="328">
        <f>Data!B278</f>
        <v>27</v>
      </c>
      <c r="D278" s="643"/>
      <c r="E278" s="643"/>
      <c r="F278" s="643"/>
      <c r="G278" s="643"/>
      <c r="H278" s="306"/>
      <c r="M278" s="651">
        <f>IF(K276=" ",M277,IF(K276="W",1,M277+1))</f>
        <v>9</v>
      </c>
      <c r="N278" s="363">
        <f>IF(OR(L275=" ",M278&gt;$M$8),0,IF(M278=1,2,IF(M278=2,6,IF(M278=3,18,IF(M278=4,54,162)))))</f>
        <v>0</v>
      </c>
      <c r="O278" s="363">
        <f>IF(L276="W",(N278/2)*3,0)</f>
        <v>0</v>
      </c>
      <c r="P278" s="653">
        <f t="shared" si="17"/>
        <v>59</v>
      </c>
      <c r="V278" s="651">
        <f>IF(T276=" ",V277,IF(T276="W",1,V277+1))</f>
        <v>1</v>
      </c>
      <c r="W278" s="363">
        <f t="shared" si="20"/>
        <v>2</v>
      </c>
      <c r="X278" s="363">
        <f>IF(U276="W",(W278/2)*3,0)</f>
        <v>0</v>
      </c>
      <c r="Y278" s="653">
        <f t="shared" si="19"/>
        <v>-22</v>
      </c>
    </row>
    <row r="279" spans="1:25">
      <c r="A279" s="327">
        <f t="shared" si="18"/>
        <v>269</v>
      </c>
      <c r="B279" s="328">
        <f>Data!B279</f>
        <v>9</v>
      </c>
      <c r="D279" s="636">
        <f>IF(AND(B279&gt;0,B279&lt;=12),1,IF(AND(B279&gt;12,B279&lt;=24),2,IF(AND(B279&gt;24,B279&lt;=36),3,0)))</f>
        <v>1</v>
      </c>
      <c r="E279" s="646">
        <f>IF(AND(B280&gt;0,B280&lt;=12),1,IF(AND(B280&gt;12,B280&lt;=24),2,IF(AND(B280&gt;24,B280&lt;=36),3,0)))</f>
        <v>0</v>
      </c>
      <c r="F279" s="637">
        <f>IF(AND(B281&gt;0,B281&lt;=12),1,IF(AND(B281&gt;12,B281&lt;=24),2,IF(AND(B281&gt;24,B281&lt;=36),3,0)))</f>
        <v>2</v>
      </c>
      <c r="G279" s="645">
        <f>IF(AND(B282&gt;0,B282&lt;=12),1,IF(AND(B282&gt;12,B282&lt;=24),2,IF(AND(B282&gt;24,B282&lt;=36),3,0)))</f>
        <v>1</v>
      </c>
      <c r="H279" s="306"/>
      <c r="I279" s="638" t="str">
        <f>IF(E275=0," ",IF(E275=1,"2&amp;3",IF(E275=2,"1&amp;3","1&amp;2")))</f>
        <v>1&amp;3</v>
      </c>
      <c r="J279" s="647" t="str">
        <f>IF(D275=0," ",IF(D275=1,"2&amp;3",IF(D275=2,"1&amp;3","1&amp;2")))</f>
        <v>1&amp;3</v>
      </c>
      <c r="K279" s="639" t="str">
        <f>IF(G275=0," ",IF(G275=1,"2&amp;3",IF(G275=2,"1&amp;3","1&amp;2")))</f>
        <v>1&amp;2</v>
      </c>
      <c r="L279" s="635" t="str">
        <f>IF(F275=0," ",IF(F275=1,"2&amp;3",IF(F275=2,"1&amp;3","1&amp;2")))</f>
        <v>1&amp;3</v>
      </c>
      <c r="M279" s="649">
        <f>IF(L276=" ",M278,IF(L276="W",1,M278+1))</f>
        <v>1</v>
      </c>
      <c r="N279" s="648">
        <f>IF(OR(I279=" ",M279&gt;$M$8),0,IF(M279=1,2,IF(M279=2,6,IF(M279=3,18,IF(M279=4,54,162)))))</f>
        <v>2</v>
      </c>
      <c r="O279" s="648">
        <f>IF(I280="W",(N279/2)*3,0)</f>
        <v>3</v>
      </c>
      <c r="P279" s="653">
        <f t="shared" si="17"/>
        <v>60</v>
      </c>
      <c r="R279" s="638" t="str">
        <f>IF(E276=0," ",IF(E276="A","B&amp;C",IF(E276="B","A&amp;C","A&amp;B")))</f>
        <v>A&amp;C</v>
      </c>
      <c r="S279" s="647" t="str">
        <f>IF(D276=0," ",IF(D276="A","B&amp;C",IF(D276="B","A&amp;C","A&amp;B")))</f>
        <v>B&amp;C</v>
      </c>
      <c r="T279" s="639" t="str">
        <f>IF(G276=0," ",IF(G276="A","B&amp;C",IF(G276="B","A&amp;C","A&amp;B")))</f>
        <v>A&amp;B</v>
      </c>
      <c r="U279" s="635" t="str">
        <f>IF(F276=0," ",IF(F276="A","B&amp;C",IF(F276="B","A&amp;C","A&amp;B")))</f>
        <v>A&amp;B</v>
      </c>
      <c r="V279" s="649">
        <f>IF(U276=" ",V278,IF(U276="W",1,V278+1))</f>
        <v>2</v>
      </c>
      <c r="W279" s="648">
        <f t="shared" si="20"/>
        <v>6</v>
      </c>
      <c r="X279" s="648">
        <f>IF(R280="W",(W279/2)*3,0)</f>
        <v>9</v>
      </c>
      <c r="Y279" s="653">
        <f t="shared" si="19"/>
        <v>-19</v>
      </c>
    </row>
    <row r="280" spans="1:25">
      <c r="A280" s="327">
        <f t="shared" si="18"/>
        <v>270</v>
      </c>
      <c r="B280" s="328">
        <f>Data!B280</f>
        <v>0</v>
      </c>
      <c r="D280" s="636" t="str">
        <f>IF(B279=0,0,IF(MOD(B279,3)=1,"A",IF(MOD(B279,3)=2,"B","C")))</f>
        <v>C</v>
      </c>
      <c r="E280" s="646">
        <f>IF(B280=0,0,IF(MOD(B280,3)=1,"A",IF(MOD(B280,3)=2,"B","C")))</f>
        <v>0</v>
      </c>
      <c r="F280" s="637" t="str">
        <f>IF(B281=0,0,IF(MOD(B281,3)=1,"A",IF(MOD(B281,3)=2,"B","C")))</f>
        <v>A</v>
      </c>
      <c r="G280" s="645" t="str">
        <f>IF(B282=0,0,IF(MOD(B282,3)=1,"A",IF(MOD(B282,3)=2,"B","C")))</f>
        <v>A</v>
      </c>
      <c r="H280" s="306"/>
      <c r="I280" s="638" t="str">
        <f>IF(I279=" "," ",IF(D279=0,"L",IF(D279&lt;&gt;E275,"W","L")))</f>
        <v>W</v>
      </c>
      <c r="J280" s="647" t="str">
        <f>IF(J279=" "," ",IF(E279=0,"L",IF(E279&lt;&gt;D275,"W","L")))</f>
        <v>L</v>
      </c>
      <c r="K280" s="639" t="str">
        <f>IF(K279=" "," ",IF(F279=0,"L",IF(F279&lt;&gt;G275,"W","L")))</f>
        <v>W</v>
      </c>
      <c r="L280" s="635" t="str">
        <f>IF(L279=" "," ",IF(G279=0,"L",IF(G279&lt;&gt;F275,"W","L")))</f>
        <v>W</v>
      </c>
      <c r="M280" s="650">
        <f>IF(I280=" ",M279,IF(I280="W",1,M279+1))</f>
        <v>1</v>
      </c>
      <c r="N280" s="364">
        <f>IF(OR(J279=" ",M280&gt;$M$8),0,IF(M280=1,2,IF(M280=2,6,IF(M280=3,18,IF(M280=4,54,162)))))</f>
        <v>2</v>
      </c>
      <c r="O280" s="364">
        <f>IF(J280="W",(N280/2)*3,0)</f>
        <v>0</v>
      </c>
      <c r="P280" s="653">
        <f t="shared" si="17"/>
        <v>58</v>
      </c>
      <c r="R280" s="638" t="str">
        <f>IF(R279=" "," ",IF(D280=0,"L",IF(D280&lt;&gt;E276,"W","L")))</f>
        <v>W</v>
      </c>
      <c r="S280" s="647" t="str">
        <f>IF(S279=" "," ",IF(E280=0,"L",IF(E280&lt;&gt;D276,"W","L")))</f>
        <v>L</v>
      </c>
      <c r="T280" s="639" t="str">
        <f>IF(T279=" "," ",IF(F280=0,"L",IF(F280&lt;&gt;G276,"W","L")))</f>
        <v>W</v>
      </c>
      <c r="U280" s="635" t="str">
        <f>IF(U279=" "," ",IF(G280=0,"L",IF(G280&lt;&gt;F276,"W","L")))</f>
        <v>W</v>
      </c>
      <c r="V280" s="650">
        <f>IF(R280=" ",V279,IF(R280="W",1,V279+1))</f>
        <v>1</v>
      </c>
      <c r="W280" s="364">
        <f t="shared" si="20"/>
        <v>2</v>
      </c>
      <c r="X280" s="364">
        <f>IF(S280="W",(W280/2)*3,0)</f>
        <v>0</v>
      </c>
      <c r="Y280" s="653">
        <f t="shared" si="19"/>
        <v>-21</v>
      </c>
    </row>
    <row r="281" spans="1:25">
      <c r="A281" s="327">
        <f t="shared" si="18"/>
        <v>271</v>
      </c>
      <c r="B281" s="328">
        <f>Data!B281</f>
        <v>16</v>
      </c>
      <c r="D281" s="644"/>
      <c r="E281" s="644"/>
      <c r="F281" s="644"/>
      <c r="G281" s="644"/>
      <c r="H281" s="306"/>
      <c r="M281" s="651">
        <f>IF(J280=" ",M280,IF(J280="W",1,M280+1))</f>
        <v>2</v>
      </c>
      <c r="N281" s="363">
        <f>IF(OR(K279=" ",M281&gt;$M$8),0,IF(M281=1,2,IF(M281=2,6,IF(M281=3,18,IF(M281=4,54,162)))))</f>
        <v>6</v>
      </c>
      <c r="O281" s="363">
        <f>IF(K280="W",(N281/2)*3,0)</f>
        <v>9</v>
      </c>
      <c r="P281" s="653">
        <f t="shared" si="17"/>
        <v>61</v>
      </c>
      <c r="V281" s="651">
        <f>IF(S280=" ",V280,IF(S280="W",1,V280+1))</f>
        <v>2</v>
      </c>
      <c r="W281" s="363">
        <f t="shared" si="20"/>
        <v>6</v>
      </c>
      <c r="X281" s="363">
        <f>IF(T280="W",(W281/2)*3,0)</f>
        <v>9</v>
      </c>
      <c r="Y281" s="653">
        <f t="shared" si="19"/>
        <v>-18</v>
      </c>
    </row>
    <row r="282" spans="1:25">
      <c r="A282" s="327">
        <f t="shared" si="18"/>
        <v>272</v>
      </c>
      <c r="B282" s="328">
        <f>Data!B282</f>
        <v>4</v>
      </c>
      <c r="D282" s="644"/>
      <c r="E282" s="644"/>
      <c r="F282" s="644"/>
      <c r="G282" s="644"/>
      <c r="H282" s="306"/>
      <c r="M282" s="652">
        <f>IF(K280=" ",M281,IF(K280="W",1,M281+1))</f>
        <v>1</v>
      </c>
      <c r="N282" s="368">
        <f>IF(OR(L279=" ",M282&gt;$M$8),0,IF(M282=1,2,IF(M282=2,6,IF(M282=3,18,IF(M282=4,54,162)))))</f>
        <v>2</v>
      </c>
      <c r="O282" s="368">
        <f>IF(L280="W",(N282/2)*3,0)</f>
        <v>3</v>
      </c>
      <c r="P282" s="653">
        <f t="shared" si="17"/>
        <v>62</v>
      </c>
      <c r="V282" s="652">
        <f>IF(T280=" ",V281,IF(T280="W",1,V281+1))</f>
        <v>1</v>
      </c>
      <c r="W282" s="368">
        <f t="shared" si="20"/>
        <v>2</v>
      </c>
      <c r="X282" s="368">
        <f>IF(U280="W",(W282/2)*3,0)</f>
        <v>3</v>
      </c>
      <c r="Y282" s="653">
        <f t="shared" si="19"/>
        <v>-17</v>
      </c>
    </row>
    <row r="283" spans="1:25">
      <c r="A283" s="327">
        <f t="shared" si="18"/>
        <v>273</v>
      </c>
      <c r="B283" s="328">
        <f>Data!B283</f>
        <v>30</v>
      </c>
      <c r="D283" s="636">
        <f>IF(AND(B283&gt;0,B283&lt;=12),1,IF(AND(B283&gt;12,B283&lt;=24),2,IF(AND(B283&gt;24,B283&lt;=36),3,0)))</f>
        <v>3</v>
      </c>
      <c r="E283" s="637">
        <f>IF(AND(B284&gt;0,B284&lt;=12),1,IF(AND(B284&gt;12,B284&lt;=24),2,IF(AND(B284&gt;24,B284&lt;=36),3,0)))</f>
        <v>3</v>
      </c>
      <c r="F283" s="646">
        <f>IF(AND(B285&gt;0,B285&lt;=12),1,IF(AND(B285&gt;12,B285&lt;=24),2,IF(AND(B285&gt;24,B285&lt;=36),3,0)))</f>
        <v>3</v>
      </c>
      <c r="G283" s="645">
        <f>IF(AND(B286&gt;0,B286&lt;=12),1,IF(AND(B286&gt;12,B286&lt;=24),2,IF(AND(B286&gt;24,B286&lt;=36),3,0)))</f>
        <v>2</v>
      </c>
      <c r="H283" s="306"/>
      <c r="I283" s="634" t="str">
        <f>IF(D279=0," ",IF(D279=1,"2&amp;3",IF(D279=2,"1&amp;3","1&amp;2")))</f>
        <v>2&amp;3</v>
      </c>
      <c r="J283" s="639" t="str">
        <f>IF(F279=0," ",IF(F279=1,"2&amp;3",IF(F279=2,"1&amp;3","1&amp;2")))</f>
        <v>1&amp;3</v>
      </c>
      <c r="K283" s="647" t="str">
        <f>IF(E279=0," ",IF(E279=1,"2&amp;3",IF(E279=2,"1&amp;3","1&amp;2")))</f>
        <v xml:space="preserve"> </v>
      </c>
      <c r="L283" s="635" t="str">
        <f>IF(G279=0," ",IF(G279=1,"2&amp;3",IF(G279=2,"1&amp;3","1&amp;2")))</f>
        <v>2&amp;3</v>
      </c>
      <c r="M283" s="649">
        <f>IF(L280=" ",M282,IF(L280="W",1,M282+1))</f>
        <v>1</v>
      </c>
      <c r="N283" s="648">
        <f>IF(OR(I283=" ",M283&gt;$M$8),0,IF(M283=1,2,IF(M283=2,6,IF(M283=3,18,IF(M283=4,54,162)))))</f>
        <v>2</v>
      </c>
      <c r="O283" s="648">
        <f>IF(I284="W",(N283/2)*3,0)</f>
        <v>3</v>
      </c>
      <c r="P283" s="653">
        <f t="shared" si="17"/>
        <v>63</v>
      </c>
      <c r="R283" s="634" t="str">
        <f>IF(D280=0," ",IF(D280="A","B&amp;C",IF(D280="B","A&amp;C","A&amp;B")))</f>
        <v>A&amp;B</v>
      </c>
      <c r="S283" s="639" t="str">
        <f>IF(F280=0," ",IF(F280="A","B&amp;C",IF(F280="B","A&amp;C","A&amp;B")))</f>
        <v>B&amp;C</v>
      </c>
      <c r="T283" s="647" t="str">
        <f>IF(E280=0," ",IF(E280="A","B&amp;C",IF(E280="B","A&amp;C","A&amp;B")))</f>
        <v xml:space="preserve"> </v>
      </c>
      <c r="U283" s="635" t="str">
        <f>IF(G280=0," ",IF(G280="A","B&amp;C",IF(G280="B","A&amp;C","A&amp;B")))</f>
        <v>B&amp;C</v>
      </c>
      <c r="V283" s="649">
        <f>IF(U280=" ",V282,IF(U280="W",1,V282+1))</f>
        <v>1</v>
      </c>
      <c r="W283" s="648">
        <f t="shared" si="20"/>
        <v>2</v>
      </c>
      <c r="X283" s="648">
        <f>IF(R284="W",(W283/2)*3,0)</f>
        <v>0</v>
      </c>
      <c r="Y283" s="653">
        <f t="shared" si="19"/>
        <v>-19</v>
      </c>
    </row>
    <row r="284" spans="1:25">
      <c r="A284" s="327">
        <f t="shared" si="18"/>
        <v>274</v>
      </c>
      <c r="B284" s="328">
        <f>Data!B284</f>
        <v>33</v>
      </c>
      <c r="D284" s="636" t="str">
        <f>IF(B283=0,0,IF(MOD(B283,3)=1,"A",IF(MOD(B283,3)=2,"B","C")))</f>
        <v>C</v>
      </c>
      <c r="E284" s="637" t="str">
        <f>IF(B284=0,0,IF(MOD(B284,3)=1,"A",IF(MOD(B284,3)=2,"B","C")))</f>
        <v>C</v>
      </c>
      <c r="F284" s="646" t="str">
        <f>IF(B285=0,0,IF(MOD(B285,3)=1,"A",IF(MOD(B285,3)=2,"B","C")))</f>
        <v>B</v>
      </c>
      <c r="G284" s="645" t="str">
        <f>IF(B286=0,0,IF(MOD(B286,3)=1,"A",IF(MOD(B286,3)=2,"B","C")))</f>
        <v>A</v>
      </c>
      <c r="H284" s="306"/>
      <c r="I284" s="634" t="str">
        <f>IF(I283=" "," ",IF(D283=0,"L",IF(D283&lt;&gt;D279,"W","L")))</f>
        <v>W</v>
      </c>
      <c r="J284" s="639" t="str">
        <f>IF(J283=" "," ",IF(E283=0,"L",IF(E283&lt;&gt;F279,"W","L")))</f>
        <v>W</v>
      </c>
      <c r="K284" s="647" t="str">
        <f>IF(K283=" "," ",IF(F283=0,"L",IF(F283&lt;&gt;E279,"W","L")))</f>
        <v xml:space="preserve"> </v>
      </c>
      <c r="L284" s="635" t="str">
        <f>IF(L283=" "," ",IF(G283=0,"L",IF(G283&lt;&gt;G279,"W","L")))</f>
        <v>W</v>
      </c>
      <c r="M284" s="651">
        <f>IF(I284=" ",M283,IF(I284="W",1,M283+1))</f>
        <v>1</v>
      </c>
      <c r="N284" s="363">
        <f>IF(OR(J283=" ",M284&gt;$M$8),0,IF(M284=1,2,IF(M284=2,6,IF(M284=3,18,IF(M284=4,54,162)))))</f>
        <v>2</v>
      </c>
      <c r="O284" s="363">
        <f>IF(J284="W",(N284/2)*3,0)</f>
        <v>3</v>
      </c>
      <c r="P284" s="653">
        <f t="shared" si="17"/>
        <v>64</v>
      </c>
      <c r="R284" s="634" t="str">
        <f>IF(R283=" "," ",IF(D284=0,"L",IF(D284&lt;&gt;D280,"W","L")))</f>
        <v>L</v>
      </c>
      <c r="S284" s="639" t="str">
        <f>IF(S283=" "," ",IF(E284=0,"L",IF(E284&lt;&gt;F280,"W","L")))</f>
        <v>W</v>
      </c>
      <c r="T284" s="647" t="str">
        <f>IF(T283=" "," ",IF(F284=0,"L",IF(F284&lt;&gt;E280,"W","L")))</f>
        <v xml:space="preserve"> </v>
      </c>
      <c r="U284" s="635" t="str">
        <f>IF(U283=" "," ",IF(P284=0,"L",IF(G284&lt;&gt;G280,"W","L")))</f>
        <v>L</v>
      </c>
      <c r="V284" s="651">
        <f>IF(R284=" ",V283,IF(R284="W",1,V283+1))</f>
        <v>2</v>
      </c>
      <c r="W284" s="363">
        <f t="shared" si="20"/>
        <v>6</v>
      </c>
      <c r="X284" s="363">
        <f>IF(S284="W",(W284/2)*3,0)</f>
        <v>9</v>
      </c>
      <c r="Y284" s="653">
        <f t="shared" si="19"/>
        <v>-16</v>
      </c>
    </row>
    <row r="285" spans="1:25">
      <c r="A285" s="327">
        <f t="shared" si="18"/>
        <v>275</v>
      </c>
      <c r="B285" s="328">
        <f>Data!B285</f>
        <v>29</v>
      </c>
      <c r="D285" s="644"/>
      <c r="E285" s="644"/>
      <c r="F285" s="644"/>
      <c r="G285" s="644"/>
      <c r="H285" s="306"/>
      <c r="M285" s="650">
        <f>IF(J284=" ",M284,IF(J284="W",1,M284+1))</f>
        <v>1</v>
      </c>
      <c r="N285" s="364">
        <f>IF(OR(K283=" ",M285&gt;$M$8),0,IF(M285=1,2,IF(M285=2,6,IF(M285=3,18,IF(M285=4,54,162)))))</f>
        <v>0</v>
      </c>
      <c r="O285" s="364">
        <f>IF(K284="W",(N285/2)*3,0)</f>
        <v>0</v>
      </c>
      <c r="P285" s="653">
        <f t="shared" si="17"/>
        <v>64</v>
      </c>
      <c r="V285" s="650">
        <f>IF(S284=" ",V284,IF(S284="W",1,V284+1))</f>
        <v>1</v>
      </c>
      <c r="W285" s="364">
        <f t="shared" si="20"/>
        <v>2</v>
      </c>
      <c r="X285" s="364">
        <f>IF(T284="W",(W285/2)*3,0)</f>
        <v>0</v>
      </c>
      <c r="Y285" s="653">
        <f t="shared" si="19"/>
        <v>-18</v>
      </c>
    </row>
    <row r="286" spans="1:25">
      <c r="A286" s="327">
        <f t="shared" si="18"/>
        <v>276</v>
      </c>
      <c r="B286" s="328">
        <f>Data!B286</f>
        <v>22</v>
      </c>
      <c r="D286" s="644"/>
      <c r="E286" s="644"/>
      <c r="F286" s="644"/>
      <c r="G286" s="644"/>
      <c r="H286" s="306"/>
      <c r="M286" s="652">
        <f>IF(K284=" ",M285,IF(K284="W",1,M285+1))</f>
        <v>1</v>
      </c>
      <c r="N286" s="368">
        <f>IF(OR(L283=" ",M286&gt;$M$8),0,IF(M286=1,2,IF(M286=2,6,IF(M286=3,18,IF(M286=4,54,162)))))</f>
        <v>2</v>
      </c>
      <c r="O286" s="368">
        <f>IF(L284="W",(N286/2)*3,0)</f>
        <v>3</v>
      </c>
      <c r="P286" s="653">
        <f t="shared" si="17"/>
        <v>65</v>
      </c>
      <c r="V286" s="652">
        <f>IF(T284=" ",V285,IF(T284="W",1,V285+1))</f>
        <v>1</v>
      </c>
      <c r="W286" s="368">
        <f t="shared" si="20"/>
        <v>2</v>
      </c>
      <c r="X286" s="368">
        <f>IF(U284="W",(W286/2)*3,0)</f>
        <v>0</v>
      </c>
      <c r="Y286" s="653">
        <f t="shared" si="19"/>
        <v>-20</v>
      </c>
    </row>
    <row r="287" spans="1:25">
      <c r="A287" s="327">
        <f t="shared" si="18"/>
        <v>277</v>
      </c>
      <c r="B287" s="328">
        <f>Data!B287</f>
        <v>13</v>
      </c>
      <c r="D287" s="637">
        <f>IF(AND(B287&gt;0,B287&lt;=12),1,IF(AND(B287&gt;12,B287&lt;=24),2,IF(AND(B287&gt;24,B287&lt;=36),3,0)))</f>
        <v>2</v>
      </c>
      <c r="E287" s="645">
        <f>IF(AND(B288&gt;0,B288&lt;=12),1,IF(AND(B288&gt;12,B288&lt;=24),2,IF(AND(B288&gt;24,B288&lt;=36),3,0)))</f>
        <v>1</v>
      </c>
      <c r="F287" s="636">
        <f>IF(AND(B289&gt;0,B289&lt;=12),1,IF(AND(B289&gt;12,B289&lt;=24),2,IF(AND(B289&gt;24,B289&lt;=36),3,0)))</f>
        <v>3</v>
      </c>
      <c r="G287" s="646">
        <f>IF(AND(B290&gt;0,B290&lt;=12),1,IF(AND(B290&gt;12,B290&lt;=24),2,IF(AND(B290&gt;24,B290&lt;=36),3,0)))</f>
        <v>3</v>
      </c>
      <c r="H287" s="306"/>
      <c r="I287" s="639" t="str">
        <f>IF(E283=0," ",IF(E283=1,"2&amp;3",IF(E283=2,"1&amp;3","1&amp;2")))</f>
        <v>1&amp;2</v>
      </c>
      <c r="J287" s="635" t="str">
        <f>IF(G283=0," ",IF(G283=1,"2&amp;3",IF(G283=2,"1&amp;3","1&amp;2")))</f>
        <v>1&amp;3</v>
      </c>
      <c r="K287" s="634" t="str">
        <f>IF(D283=0," ",IF(D283=1,"2&amp;3",IF(D283=2,"1&amp;3","1&amp;2")))</f>
        <v>1&amp;2</v>
      </c>
      <c r="L287" s="647" t="str">
        <f>IF(F283=0," ",IF(F283=1,"2&amp;3",IF(F283=2,"1&amp;3","1&amp;2")))</f>
        <v>1&amp;2</v>
      </c>
      <c r="M287" s="651">
        <f>IF(L284=" ",M286,IF(L284="W",1,M286+1))</f>
        <v>1</v>
      </c>
      <c r="N287" s="363">
        <f>IF(OR(I287=" ",M287&gt;$M$8),0,IF(M287=1,2,IF(M287=2,6,IF(M287=3,18,IF(M287=4,54,162)))))</f>
        <v>2</v>
      </c>
      <c r="O287" s="363">
        <f>IF(I288="W",(N287/2)*3,0)</f>
        <v>3</v>
      </c>
      <c r="P287" s="653">
        <f t="shared" si="17"/>
        <v>66</v>
      </c>
      <c r="R287" s="639" t="str">
        <f>IF(E284=0," ",IF(E284="A","B&amp;C",IF(E284="B","A&amp;C","A&amp;B")))</f>
        <v>A&amp;B</v>
      </c>
      <c r="S287" s="635" t="str">
        <f>IF(G284=0," ",IF(G284="A","B&amp;C",IF(G284="B","A&amp;C","A&amp;B")))</f>
        <v>B&amp;C</v>
      </c>
      <c r="T287" s="634" t="str">
        <f>IF(D284=0," ",IF(D284="A","B&amp;C",IF(D284="B","A&amp;C","A&amp;B")))</f>
        <v>A&amp;B</v>
      </c>
      <c r="U287" s="647" t="str">
        <f>IF(F284=0," ",IF(F284="A","B&amp;C",IF(F284="B","A&amp;C","A&amp;B")))</f>
        <v>A&amp;C</v>
      </c>
      <c r="V287" s="651">
        <f>IF(U284=" ",V286,IF(U284="W",1,V286+1))</f>
        <v>2</v>
      </c>
      <c r="W287" s="363">
        <f t="shared" si="20"/>
        <v>6</v>
      </c>
      <c r="X287" s="363">
        <f>IF(R288="W",(W287/2)*3,0)</f>
        <v>9</v>
      </c>
      <c r="Y287" s="653">
        <f t="shared" si="19"/>
        <v>-17</v>
      </c>
    </row>
    <row r="288" spans="1:25">
      <c r="A288" s="327">
        <f t="shared" si="18"/>
        <v>278</v>
      </c>
      <c r="B288" s="328">
        <f>Data!B288</f>
        <v>9</v>
      </c>
      <c r="D288" s="637" t="str">
        <f>IF(B287=0,0,IF(MOD(B287,3)=1,"A",IF(MOD(B287,3)=2,"B","C")))</f>
        <v>A</v>
      </c>
      <c r="E288" s="645" t="str">
        <f>IF(B288=0,0,IF(MOD(B288,3)=1,"A",IF(MOD(B288,3)=2,"B","C")))</f>
        <v>C</v>
      </c>
      <c r="F288" s="636" t="str">
        <f>IF(B289=0,0,IF(MOD(B289,3)=1,"A",IF(MOD(B289,3)=2,"B","C")))</f>
        <v>C</v>
      </c>
      <c r="G288" s="646" t="str">
        <f>IF(B290=0,0,IF(MOD(B290,3)=1,"A",IF(MOD(B290,3)=2,"B","C")))</f>
        <v>A</v>
      </c>
      <c r="H288" s="306"/>
      <c r="I288" s="639" t="str">
        <f>IF(I287=" "," ",IF(D287=0,"L",IF(D287&lt;&gt;E283,"W","L")))</f>
        <v>W</v>
      </c>
      <c r="J288" s="635" t="str">
        <f>IF(J287=" "," ",IF(E287=0,"L",IF(E287&lt;&gt;G283,"W","L")))</f>
        <v>W</v>
      </c>
      <c r="K288" s="634" t="str">
        <f>IF(K287=" "," ",IF(F287=0,"L",IF(F287&lt;&gt;D283,"W","L")))</f>
        <v>L</v>
      </c>
      <c r="L288" s="647" t="str">
        <f>IF(L287=" "," ",IF(G287=0,"L",IF(G287&lt;&gt;F283,"W","L")))</f>
        <v>L</v>
      </c>
      <c r="M288" s="652">
        <f>IF(I288=" ",M287,IF(I288="W",1,M287+1))</f>
        <v>1</v>
      </c>
      <c r="N288" s="368">
        <f>IF(OR(J287=" ",M288&gt;$M$8),0,IF(M288=1,2,IF(M288=2,6,IF(M288=3,18,IF(M288=4,54,162)))))</f>
        <v>2</v>
      </c>
      <c r="O288" s="368">
        <f>IF(J288="W",(N288/2)*3,0)</f>
        <v>3</v>
      </c>
      <c r="P288" s="653">
        <f t="shared" si="17"/>
        <v>67</v>
      </c>
      <c r="R288" s="639" t="str">
        <f>IF(R287=" "," ",IF(D288=0,"L",IF(D288&lt;&gt;E284,"W","L")))</f>
        <v>W</v>
      </c>
      <c r="S288" s="635" t="str">
        <f>IF(S287=" "," ",IF(E288=0,"L",IF(E288&lt;&gt;G284,"W","L")))</f>
        <v>W</v>
      </c>
      <c r="T288" s="634" t="str">
        <f>IF(T287=" "," ",IF(F288=0,"L",IF(F288&lt;&gt;D284,"W","L")))</f>
        <v>L</v>
      </c>
      <c r="U288" s="647" t="str">
        <f>IF(U287=" "," ",IF(G288=0,"L",IF(G288&lt;&gt;F284,"W","L")))</f>
        <v>W</v>
      </c>
      <c r="V288" s="652">
        <f>IF(R288=" ",V287,IF(R288="W",1,V287+1))</f>
        <v>1</v>
      </c>
      <c r="W288" s="368">
        <f t="shared" si="20"/>
        <v>2</v>
      </c>
      <c r="X288" s="368">
        <f>IF(S288="W",(W288/2)*3,0)</f>
        <v>3</v>
      </c>
      <c r="Y288" s="653">
        <f t="shared" si="19"/>
        <v>-16</v>
      </c>
    </row>
    <row r="289" spans="1:25">
      <c r="A289" s="327">
        <f t="shared" si="18"/>
        <v>279</v>
      </c>
      <c r="B289" s="328">
        <f>Data!B289</f>
        <v>33</v>
      </c>
      <c r="D289" s="644"/>
      <c r="E289" s="644"/>
      <c r="F289" s="644"/>
      <c r="G289" s="644"/>
      <c r="H289" s="306"/>
      <c r="M289" s="649">
        <f>IF(J288=" ",M288,IF(J288="W",1,M288+1))</f>
        <v>1</v>
      </c>
      <c r="N289" s="648">
        <f>IF(OR(K287=" ",M289&gt;$M$8),0,IF(M289=1,2,IF(M289=2,6,IF(M289=3,18,IF(M289=4,54,162)))))</f>
        <v>2</v>
      </c>
      <c r="O289" s="648">
        <f>IF(K288="W",(N289/2)*3,0)</f>
        <v>0</v>
      </c>
      <c r="P289" s="653">
        <f t="shared" si="17"/>
        <v>65</v>
      </c>
      <c r="V289" s="649">
        <f>IF(S288=" ",V288,IF(S288="W",1,V288+1))</f>
        <v>1</v>
      </c>
      <c r="W289" s="648">
        <f t="shared" si="20"/>
        <v>2</v>
      </c>
      <c r="X289" s="648">
        <f>IF(T288="W",(W289/2)*3,0)</f>
        <v>0</v>
      </c>
      <c r="Y289" s="653">
        <f t="shared" si="19"/>
        <v>-18</v>
      </c>
    </row>
    <row r="290" spans="1:25">
      <c r="A290" s="327">
        <f t="shared" si="18"/>
        <v>280</v>
      </c>
      <c r="B290" s="328">
        <f>Data!B290</f>
        <v>25</v>
      </c>
      <c r="D290" s="644"/>
      <c r="E290" s="644"/>
      <c r="F290" s="644"/>
      <c r="G290" s="644"/>
      <c r="H290" s="306"/>
      <c r="M290" s="650">
        <f>IF(K288=" ",M289,IF(K288="W",1,M289+1))</f>
        <v>2</v>
      </c>
      <c r="N290" s="364">
        <f>IF(OR(L287=" ",M290&gt;$M$8),0,IF(M290=1,2,IF(M290=2,6,IF(M290=3,18,IF(M290=4,54,162)))))</f>
        <v>6</v>
      </c>
      <c r="O290" s="364">
        <f>IF(L288="W",(N290/2)*3,0)</f>
        <v>0</v>
      </c>
      <c r="P290" s="653">
        <f t="shared" si="17"/>
        <v>59</v>
      </c>
      <c r="V290" s="650">
        <f>IF(T288=" ",V289,IF(T288="W",1,V289+1))</f>
        <v>2</v>
      </c>
      <c r="W290" s="364">
        <f t="shared" si="20"/>
        <v>6</v>
      </c>
      <c r="X290" s="364">
        <f>IF(U288="W",(W290/2)*3,0)</f>
        <v>9</v>
      </c>
      <c r="Y290" s="653">
        <f t="shared" si="19"/>
        <v>-15</v>
      </c>
    </row>
    <row r="291" spans="1:25">
      <c r="A291" s="327">
        <f t="shared" si="18"/>
        <v>281</v>
      </c>
      <c r="B291" s="328">
        <f>Data!B291</f>
        <v>20</v>
      </c>
      <c r="D291" s="645">
        <f>IF(AND(B291&gt;0,B291&lt;=12),1,IF(AND(B291&gt;12,B291&lt;=24),2,IF(AND(B291&gt;24,B291&lt;=36),3,0)))</f>
        <v>2</v>
      </c>
      <c r="E291" s="637">
        <f>IF(AND(B292&gt;0,B292&lt;=12),1,IF(AND(B292&gt;12,B292&lt;=24),2,IF(AND(B292&gt;24,B292&lt;=36),3,0)))</f>
        <v>2</v>
      </c>
      <c r="F291" s="646">
        <f>IF(AND(B293&gt;0,B293&lt;=12),1,IF(AND(B293&gt;12,B293&lt;=24),2,IF(AND(B293&gt;24,B293&lt;=36),3,0)))</f>
        <v>3</v>
      </c>
      <c r="G291" s="636">
        <f>IF(AND(B294&gt;0,B294&lt;=12),1,IF(AND(B294&gt;12,B294&lt;=24),2,IF(AND(B294&gt;24,B294&lt;=36),3,0)))</f>
        <v>3</v>
      </c>
      <c r="H291" s="306"/>
      <c r="I291" s="635" t="str">
        <f>IF(E287=0," ",IF(E287=1,"2&amp;3",IF(E287=2,"1&amp;3","1&amp;2")))</f>
        <v>2&amp;3</v>
      </c>
      <c r="J291" s="639" t="str">
        <f>IF(D287=0," ",IF(D287=1,"2&amp;3",IF(D287=2,"1&amp;3","1&amp;2")))</f>
        <v>1&amp;3</v>
      </c>
      <c r="K291" s="647" t="str">
        <f>IF(G287=0," ",IF(G287=1,"2&amp;3",IF(G287=2,"1&amp;3","1&amp;2")))</f>
        <v>1&amp;2</v>
      </c>
      <c r="L291" s="634" t="str">
        <f>IF(F287=0," ",IF(F287=1,"2&amp;3",IF(F287=2,"1&amp;3","1&amp;2")))</f>
        <v>1&amp;2</v>
      </c>
      <c r="M291" s="652">
        <f>IF(L288=" ",M290,IF(L288="W",1,M290+1))</f>
        <v>3</v>
      </c>
      <c r="N291" s="368">
        <f>IF(OR(I291=" ",M291&gt;$M$8),0,IF(M291=1,2,IF(M291=2,6,IF(M291=3,18,IF(M291=4,54,162)))))</f>
        <v>18</v>
      </c>
      <c r="O291" s="368">
        <f>IF(I292="W",(N291/2)*3,0)</f>
        <v>27</v>
      </c>
      <c r="P291" s="653">
        <f t="shared" si="17"/>
        <v>68</v>
      </c>
      <c r="R291" s="635" t="str">
        <f>IF(E288=0," ",IF(E288="A","B&amp;C",IF(E288="B","A&amp;C","A&amp;B")))</f>
        <v>A&amp;B</v>
      </c>
      <c r="S291" s="639" t="str">
        <f>IF(D288=0," ",IF(D288="A","B&amp;C",IF(D288="B","A&amp;C","A&amp;B")))</f>
        <v>B&amp;C</v>
      </c>
      <c r="T291" s="647" t="str">
        <f>IF(G288=0," ",IF(G288="A","B&amp;C",IF(G288="B","A&amp;C","A&amp;B")))</f>
        <v>B&amp;C</v>
      </c>
      <c r="U291" s="634" t="str">
        <f>IF(F288=0," ",IF(F288="A","B&amp;C",IF(F288="B","A&amp;C","A&amp;B")))</f>
        <v>A&amp;B</v>
      </c>
      <c r="V291" s="652">
        <f>IF(U288=" ",V290,IF(U288="W",1,V290+1))</f>
        <v>1</v>
      </c>
      <c r="W291" s="368">
        <f t="shared" si="20"/>
        <v>2</v>
      </c>
      <c r="X291" s="368">
        <f>IF(R292="W",(W291/2)*3,0)</f>
        <v>3</v>
      </c>
      <c r="Y291" s="653">
        <f t="shared" si="19"/>
        <v>-14</v>
      </c>
    </row>
    <row r="292" spans="1:25">
      <c r="A292" s="327">
        <f t="shared" si="18"/>
        <v>282</v>
      </c>
      <c r="B292" s="328">
        <f>Data!B292</f>
        <v>14</v>
      </c>
      <c r="D292" s="645" t="str">
        <f>IF(B291=0,0,IF(MOD(B291,3)=1,"A",IF(MOD(B291,3)=2,"B","C")))</f>
        <v>B</v>
      </c>
      <c r="E292" s="637" t="str">
        <f>IF(B292=0,0,IF(MOD(B292,3)=1,"A",IF(MOD(B292,3)=2,"B","C")))</f>
        <v>B</v>
      </c>
      <c r="F292" s="646" t="str">
        <f>IF(B293=0,0,IF(MOD(B293,3)=1,"A",IF(MOD(B293,3)=2,"B","C")))</f>
        <v>C</v>
      </c>
      <c r="G292" s="636" t="str">
        <f>IF(B294=0,0,IF(MOD(B294,3)=1,"A",IF(MOD(B294,3)=2,"B","C")))</f>
        <v>A</v>
      </c>
      <c r="H292" s="306"/>
      <c r="I292" s="635" t="str">
        <f>IF(I291=" "," ",IF(D291=0,"L",IF(D291&lt;&gt;E287,"W","L")))</f>
        <v>W</v>
      </c>
      <c r="J292" s="639" t="str">
        <f>IF(J291=" "," ",IF(E291=0,"L",IF(E291&lt;&gt;D287,"W","L")))</f>
        <v>L</v>
      </c>
      <c r="K292" s="647" t="str">
        <f>IF(K291=" "," ",IF(F291=0,"L",IF(F291&lt;&gt;G287,"W","L")))</f>
        <v>L</v>
      </c>
      <c r="L292" s="634" t="str">
        <f>IF(L291=" "," ",IF(G291=0,"L",IF(G291&lt;&gt;F287,"W","L")))</f>
        <v>L</v>
      </c>
      <c r="M292" s="651">
        <f>IF(I292=" ",M291,IF(I292="W",1,M291+1))</f>
        <v>1</v>
      </c>
      <c r="N292" s="363">
        <f>IF(OR(J291=" ",M292&gt;$M$8),0,IF(M292=1,2,IF(M292=2,6,IF(M292=3,18,IF(M292=4,54,162)))))</f>
        <v>2</v>
      </c>
      <c r="O292" s="363">
        <f>IF(J292="W",(N292/2)*3,0)</f>
        <v>0</v>
      </c>
      <c r="P292" s="653">
        <f t="shared" si="17"/>
        <v>66</v>
      </c>
      <c r="R292" s="635" t="str">
        <f>IF(R291=" "," ",IF(D292=0,"L",IF(D292&lt;&gt;E288,"W","L")))</f>
        <v>W</v>
      </c>
      <c r="S292" s="639" t="str">
        <f>IF(S291=" "," ",IF(E292=0,"L",IF(E292&lt;&gt;D288,"W","L")))</f>
        <v>W</v>
      </c>
      <c r="T292" s="647" t="str">
        <f>IF(T291=" "," ",IF(F292=0,"L",IF(F292&lt;&gt;G288,"W","L")))</f>
        <v>W</v>
      </c>
      <c r="U292" s="634" t="str">
        <f>IF(U291=" "," ",IF(G292=0,"L",IF(G292&lt;&gt;F288,"W","L")))</f>
        <v>W</v>
      </c>
      <c r="V292" s="651">
        <f>IF(R292=" ",V291,IF(R292="W",1,V291+1))</f>
        <v>1</v>
      </c>
      <c r="W292" s="363">
        <f t="shared" si="20"/>
        <v>2</v>
      </c>
      <c r="X292" s="363">
        <f>IF(S292="W",(W292/2)*3,0)</f>
        <v>3</v>
      </c>
      <c r="Y292" s="653">
        <f t="shared" si="19"/>
        <v>-13</v>
      </c>
    </row>
    <row r="293" spans="1:25">
      <c r="A293" s="327">
        <f t="shared" si="18"/>
        <v>283</v>
      </c>
      <c r="B293" s="328">
        <f>Data!B293</f>
        <v>33</v>
      </c>
      <c r="D293" s="644"/>
      <c r="E293" s="644"/>
      <c r="F293" s="644"/>
      <c r="G293" s="644"/>
      <c r="H293" s="306"/>
      <c r="M293" s="650">
        <f>IF(J292=" ",M292,IF(J292="W",1,M292+1))</f>
        <v>2</v>
      </c>
      <c r="N293" s="364">
        <f>IF(OR(K291=" ",M293&gt;$M$8),0,IF(M293=1,2,IF(M293=2,6,IF(M293=3,18,IF(M293=4,54,162)))))</f>
        <v>6</v>
      </c>
      <c r="O293" s="364">
        <f>IF(K292="W",(N293/2)*3,0)</f>
        <v>0</v>
      </c>
      <c r="P293" s="653">
        <f t="shared" si="17"/>
        <v>60</v>
      </c>
      <c r="V293" s="650">
        <f>IF(S292=" ",V292,IF(S292="W",1,V292+1))</f>
        <v>1</v>
      </c>
      <c r="W293" s="364">
        <f t="shared" si="20"/>
        <v>2</v>
      </c>
      <c r="X293" s="364">
        <f>IF(T292="W",(W293/2)*3,0)</f>
        <v>3</v>
      </c>
      <c r="Y293" s="653">
        <f t="shared" si="19"/>
        <v>-12</v>
      </c>
    </row>
    <row r="294" spans="1:25">
      <c r="A294" s="327">
        <f t="shared" si="18"/>
        <v>284</v>
      </c>
      <c r="B294" s="328">
        <f>Data!B294</f>
        <v>31</v>
      </c>
      <c r="D294" s="644"/>
      <c r="E294" s="644"/>
      <c r="F294" s="644"/>
      <c r="G294" s="644"/>
      <c r="H294" s="306"/>
      <c r="M294" s="649">
        <f>IF(K292=" ",M293,IF(K292="W",1,M293+1))</f>
        <v>3</v>
      </c>
      <c r="N294" s="648">
        <f>IF(OR(L291=" ",M294&gt;$M$8),0,IF(M294=1,2,IF(M294=2,6,IF(M294=3,18,IF(M294=4,54,162)))))</f>
        <v>18</v>
      </c>
      <c r="O294" s="648">
        <f>IF(L292="W",(N294/2)*3,0)</f>
        <v>0</v>
      </c>
      <c r="P294" s="653">
        <f t="shared" si="17"/>
        <v>42</v>
      </c>
      <c r="V294" s="649">
        <f>IF(T292=" ",V293,IF(T292="W",1,V293+1))</f>
        <v>1</v>
      </c>
      <c r="W294" s="648">
        <f t="shared" si="20"/>
        <v>2</v>
      </c>
      <c r="X294" s="648">
        <f>IF(U292="W",(W294/2)*3,0)</f>
        <v>3</v>
      </c>
      <c r="Y294" s="653">
        <f t="shared" si="19"/>
        <v>-11</v>
      </c>
    </row>
    <row r="295" spans="1:25">
      <c r="A295" s="327">
        <f t="shared" si="18"/>
        <v>285</v>
      </c>
      <c r="B295" s="328">
        <f>Data!B295</f>
        <v>16</v>
      </c>
      <c r="D295" s="645">
        <f>IF(AND(B295&gt;0,B295&lt;=12),1,IF(AND(B295&gt;12,B295&lt;=24),2,IF(AND(B295&gt;24,B295&lt;=36),3,0)))</f>
        <v>2</v>
      </c>
      <c r="E295" s="646">
        <f>IF(AND(B296&gt;0,B296&lt;=12),1,IF(AND(B296&gt;12,B296&lt;=24),2,IF(AND(B296&gt;24,B296&lt;=36),3,0)))</f>
        <v>2</v>
      </c>
      <c r="F295" s="637">
        <f>IF(AND(B297&gt;0,B297&lt;=12),1,IF(AND(B297&gt;12,B297&lt;=24),2,IF(AND(B297&gt;24,B297&lt;=36),3,0)))</f>
        <v>1</v>
      </c>
      <c r="G295" s="636">
        <f>IF(AND(B298&gt;0,B298&lt;=12),1,IF(AND(B298&gt;12,B298&lt;=24),2,IF(AND(B298&gt;24,B298&lt;=36),3,0)))</f>
        <v>1</v>
      </c>
      <c r="H295" s="306"/>
      <c r="I295" s="635" t="str">
        <f>IF(D291=0," ",IF(D291=1,"2&amp;3",IF(D291=2,"1&amp;3","1&amp;2")))</f>
        <v>1&amp;3</v>
      </c>
      <c r="J295" s="647" t="str">
        <f>IF(F291=0," ",IF(F291=1,"2&amp;3",IF(F291=2,"1&amp;3","1&amp;2")))</f>
        <v>1&amp;2</v>
      </c>
      <c r="K295" s="639" t="str">
        <f>IF(E291=0," ",IF(E291=1,"2&amp;3",IF(E291=2,"1&amp;3","1&amp;2")))</f>
        <v>1&amp;3</v>
      </c>
      <c r="L295" s="634" t="str">
        <f>IF(G291=0," ",IF(G291=1,"2&amp;3",IF(G291=2,"1&amp;3","1&amp;2")))</f>
        <v>1&amp;2</v>
      </c>
      <c r="M295" s="652">
        <f>IF(L292=" ",M294,IF(L292="W",1,M294+1))</f>
        <v>4</v>
      </c>
      <c r="N295" s="368">
        <f>IF(OR(I295=" ",M295&gt;$M$8),0,IF(M295=1,2,IF(M295=2,6,IF(M295=3,18,IF(M295=4,54,162)))))</f>
        <v>0</v>
      </c>
      <c r="O295" s="368">
        <f>IF(I296="W",(N295/2)*3,0)</f>
        <v>0</v>
      </c>
      <c r="P295" s="653">
        <f t="shared" si="17"/>
        <v>42</v>
      </c>
      <c r="R295" s="635" t="str">
        <f>IF(D292=0," ",IF(D292="A","B&amp;C",IF(D292="B","A&amp;C","A&amp;B")))</f>
        <v>A&amp;C</v>
      </c>
      <c r="S295" s="647" t="str">
        <f>IF(F292=0," ",IF(F292="A","B&amp;C",IF(F292="B","A&amp;C","A&amp;B")))</f>
        <v>A&amp;B</v>
      </c>
      <c r="T295" s="639" t="str">
        <f>IF(E292=0," ",IF(E292="A","B&amp;C",IF(E292="B","A&amp;C","A&amp;B")))</f>
        <v>A&amp;C</v>
      </c>
      <c r="U295" s="634" t="str">
        <f>IF(G292=0," ",IF(G292="A","B&amp;C",IF(G292="B","A&amp;C","A&amp;B")))</f>
        <v>B&amp;C</v>
      </c>
      <c r="V295" s="652">
        <f>IF(U292=" ",V294,IF(U292="W",1,V294+1))</f>
        <v>1</v>
      </c>
      <c r="W295" s="368">
        <f t="shared" si="20"/>
        <v>2</v>
      </c>
      <c r="X295" s="368">
        <f>IF(R296="W",(W295/2)*3,0)</f>
        <v>3</v>
      </c>
      <c r="Y295" s="653">
        <f t="shared" si="19"/>
        <v>-10</v>
      </c>
    </row>
    <row r="296" spans="1:25">
      <c r="A296" s="327">
        <f t="shared" si="18"/>
        <v>286</v>
      </c>
      <c r="B296" s="328">
        <f>Data!B296</f>
        <v>22</v>
      </c>
      <c r="D296" s="645" t="str">
        <f>IF(B295=0,0,IF(MOD(B295,3)=1,"A",IF(MOD(B295,3)=2,"B","C")))</f>
        <v>A</v>
      </c>
      <c r="E296" s="646" t="str">
        <f>IF(B296=0,0,IF(MOD(B296,3)=1,"A",IF(MOD(B296,3)=2,"B","C")))</f>
        <v>A</v>
      </c>
      <c r="F296" s="637" t="str">
        <f>IF(B297=0,0,IF(MOD(B297,3)=1,"A",IF(MOD(B297,3)=2,"B","C")))</f>
        <v>B</v>
      </c>
      <c r="G296" s="636" t="str">
        <f>IF(B298=0,0,IF(MOD(B298,3)=1,"A",IF(MOD(B298,3)=2,"B","C")))</f>
        <v>B</v>
      </c>
      <c r="H296" s="306"/>
      <c r="I296" s="635" t="str">
        <f>IF(I295=" "," ",IF(D295=0,"L",IF(D295&lt;&gt;D291,"W","L")))</f>
        <v>L</v>
      </c>
      <c r="J296" s="647" t="str">
        <f>IF(J295=" "," ",IF(E295=0,"L",IF(E295&lt;&gt;F291,"W","L")))</f>
        <v>W</v>
      </c>
      <c r="K296" s="639" t="str">
        <f>IF(K295=" "," ",IF(F295=0,"L",IF(F295&lt;&gt;E291,"W","L")))</f>
        <v>W</v>
      </c>
      <c r="L296" s="634" t="str">
        <f>IF(L295=" "," ",IF(G295=0,"L",IF(G295&lt;&gt;G291,"W","L")))</f>
        <v>W</v>
      </c>
      <c r="M296" s="650">
        <f>IF(I296=" ",M295,IF(I296="W",1,M295+1))</f>
        <v>5</v>
      </c>
      <c r="N296" s="364">
        <f>IF(OR(J295=" ",M296&gt;$M$8),0,IF(M296=1,2,IF(M296=2,6,IF(M296=3,18,IF(M296=4,54,162)))))</f>
        <v>0</v>
      </c>
      <c r="O296" s="364">
        <f>IF(J296="W",(N296/2)*3,0)</f>
        <v>0</v>
      </c>
      <c r="P296" s="653">
        <f t="shared" si="17"/>
        <v>42</v>
      </c>
      <c r="R296" s="635" t="str">
        <f>IF(R295=" "," ",IF(M296=0,"L",IF(D296&lt;&gt;D292,"W","L")))</f>
        <v>W</v>
      </c>
      <c r="S296" s="647" t="str">
        <f>IF(S295=" "," ",IF(E296=0,"L",IF(E296&lt;&gt;F292,"W","L")))</f>
        <v>W</v>
      </c>
      <c r="T296" s="639" t="str">
        <f>IF(T295=" "," ",IF(F296=0,"L",IF(F296&lt;&gt;E292,"W","L")))</f>
        <v>L</v>
      </c>
      <c r="U296" s="634" t="str">
        <f>IF(U295=" "," ",IF(P296=0,"L",IF(G296&lt;&gt;G292,"W","L")))</f>
        <v>W</v>
      </c>
      <c r="V296" s="650">
        <f>IF(R296=" ",V295,IF(R296="W",1,V295+1))</f>
        <v>1</v>
      </c>
      <c r="W296" s="364">
        <f t="shared" si="20"/>
        <v>2</v>
      </c>
      <c r="X296" s="364">
        <f>IF(S296="W",(W296/2)*3,0)</f>
        <v>3</v>
      </c>
      <c r="Y296" s="653">
        <f t="shared" si="19"/>
        <v>-9</v>
      </c>
    </row>
    <row r="297" spans="1:25">
      <c r="A297" s="327">
        <f t="shared" si="18"/>
        <v>287</v>
      </c>
      <c r="B297" s="328">
        <f>Data!B297</f>
        <v>11</v>
      </c>
      <c r="D297" s="644"/>
      <c r="E297" s="644"/>
      <c r="F297" s="644"/>
      <c r="G297" s="644"/>
      <c r="H297" s="306"/>
      <c r="M297" s="651">
        <f>IF(J296=" ",M296,IF(J296="W",1,M296+1))</f>
        <v>1</v>
      </c>
      <c r="N297" s="363">
        <f>IF(OR(K295=" ",M297&gt;$M$8),0,IF(M297=1,2,IF(M297=2,6,IF(M297=3,18,IF(M297=4,54,162)))))</f>
        <v>2</v>
      </c>
      <c r="O297" s="363">
        <f>IF(K296="W",(N297/2)*3,0)</f>
        <v>3</v>
      </c>
      <c r="P297" s="653">
        <f t="shared" si="17"/>
        <v>43</v>
      </c>
      <c r="V297" s="651">
        <f>IF(S296=" ",V296,IF(S296="W",1,V296+1))</f>
        <v>1</v>
      </c>
      <c r="W297" s="363">
        <f t="shared" si="20"/>
        <v>2</v>
      </c>
      <c r="X297" s="363">
        <f>IF(T296="W",(W297/2)*3,0)</f>
        <v>0</v>
      </c>
      <c r="Y297" s="653">
        <f t="shared" si="19"/>
        <v>-11</v>
      </c>
    </row>
    <row r="298" spans="1:25">
      <c r="A298" s="327">
        <f t="shared" si="18"/>
        <v>288</v>
      </c>
      <c r="B298" s="328">
        <f>Data!B298</f>
        <v>11</v>
      </c>
      <c r="D298" s="644"/>
      <c r="E298" s="644"/>
      <c r="F298" s="644"/>
      <c r="G298" s="644"/>
      <c r="H298" s="306"/>
      <c r="M298" s="649">
        <f>IF(K296=" ",M297,IF(K296="W",1,M297+1))</f>
        <v>1</v>
      </c>
      <c r="N298" s="648">
        <f>IF(OR(L295=" ",M298&gt;$M$8),0,IF(M298=1,2,IF(M298=2,6,IF(M298=3,18,IF(M298=4,54,162)))))</f>
        <v>2</v>
      </c>
      <c r="O298" s="648">
        <f>IF(L296="W",(N298/2)*3,0)</f>
        <v>3</v>
      </c>
      <c r="P298" s="653">
        <f t="shared" si="17"/>
        <v>44</v>
      </c>
      <c r="V298" s="649">
        <f>IF(T296=" ",V297,IF(T296="W",1,V297+1))</f>
        <v>2</v>
      </c>
      <c r="W298" s="648">
        <f t="shared" si="20"/>
        <v>6</v>
      </c>
      <c r="X298" s="648">
        <f>IF(U296="W",(W298/2)*3,0)</f>
        <v>9</v>
      </c>
      <c r="Y298" s="653">
        <f t="shared" si="19"/>
        <v>-8</v>
      </c>
    </row>
    <row r="299" spans="1:25">
      <c r="A299" s="327">
        <f t="shared" si="18"/>
        <v>289</v>
      </c>
      <c r="B299" s="328">
        <f>Data!B299</f>
        <v>0</v>
      </c>
      <c r="D299" s="646">
        <f>IF(AND(B299&gt;0,B299&lt;=12),1,IF(AND(B299&gt;12,B299&lt;=24),2,IF(AND(B299&gt;24,B299&lt;=36),3,0)))</f>
        <v>0</v>
      </c>
      <c r="E299" s="636">
        <f>IF(AND(B300&gt;0,B300&lt;=12),1,IF(AND(B300&gt;12,B300&lt;=24),2,IF(AND(B300&gt;24,B300&lt;=36),3,0)))</f>
        <v>3</v>
      </c>
      <c r="F299" s="645">
        <f>IF(AND(B301&gt;0,B301&lt;=12),1,IF(AND(B301&gt;12,B301&lt;=24),2,IF(AND(B301&gt;24,B301&lt;=36),3,0)))</f>
        <v>0</v>
      </c>
      <c r="G299" s="637">
        <f>IF(AND(B302&gt;0,B302&lt;=12),1,IF(AND(B302&gt;12,B302&lt;=24),2,IF(AND(B302&gt;24,B302&lt;=36),3,0)))</f>
        <v>1</v>
      </c>
      <c r="H299" s="306"/>
      <c r="I299" s="647" t="str">
        <f>IF(E295=0," ",IF(E295=1,"2&amp;3",IF(E295=2,"1&amp;3","1&amp;2")))</f>
        <v>1&amp;3</v>
      </c>
      <c r="J299" s="634" t="str">
        <f>IF(G295=0," ",IF(G295=1,"2&amp;3",IF(G295=2,"1&amp;3","1&amp;2")))</f>
        <v>2&amp;3</v>
      </c>
      <c r="K299" s="635" t="str">
        <f>IF(D295=0," ",IF(D295=1,"2&amp;3",IF(D295=2,"1&amp;3","1&amp;2")))</f>
        <v>1&amp;3</v>
      </c>
      <c r="L299" s="639" t="str">
        <f>IF(F295=0," ",IF(F295=1,"2&amp;3",IF(F295=2,"1&amp;3","1&amp;2")))</f>
        <v>2&amp;3</v>
      </c>
      <c r="M299" s="650">
        <f>IF(L296=" ",M298,IF(L296="W",1,M298+1))</f>
        <v>1</v>
      </c>
      <c r="N299" s="364">
        <f>IF(OR(I299=" ",M299&gt;$M$8),0,IF(M299=1,2,IF(M299=2,6,IF(M299=3,18,IF(M299=4,54,162)))))</f>
        <v>2</v>
      </c>
      <c r="O299" s="364">
        <f>IF(I300="W",(N299/2)*3,0)</f>
        <v>0</v>
      </c>
      <c r="P299" s="653">
        <f t="shared" si="17"/>
        <v>42</v>
      </c>
      <c r="R299" s="647" t="str">
        <f>IF(E296=0," ",IF(E296="A","B&amp;C",IF(E296="B","A&amp;C","A&amp;B")))</f>
        <v>B&amp;C</v>
      </c>
      <c r="S299" s="634" t="str">
        <f>IF(G296=0," ",IF(G296="A","B&amp;C",IF(G296="B","A&amp;C","A&amp;B")))</f>
        <v>A&amp;C</v>
      </c>
      <c r="T299" s="635" t="str">
        <f>IF(D296=0," ",IF(D296="A","B&amp;C",IF(D296="B","A&amp;C","A&amp;B")))</f>
        <v>B&amp;C</v>
      </c>
      <c r="U299" s="639" t="str">
        <f>IF(F296=0," ",IF(F296="A","B&amp;C",IF(F296="B","A&amp;C","A&amp;B")))</f>
        <v>A&amp;C</v>
      </c>
      <c r="V299" s="650">
        <f>IF(U296=" ",V298,IF(U296="W",1,V298+1))</f>
        <v>1</v>
      </c>
      <c r="W299" s="364">
        <f t="shared" si="20"/>
        <v>2</v>
      </c>
      <c r="X299" s="364">
        <f>IF(R300="W",(W299/2)*3,0)</f>
        <v>0</v>
      </c>
      <c r="Y299" s="653">
        <f t="shared" si="19"/>
        <v>-10</v>
      </c>
    </row>
    <row r="300" spans="1:25">
      <c r="A300" s="327">
        <f t="shared" si="18"/>
        <v>290</v>
      </c>
      <c r="B300" s="328">
        <f>Data!B300</f>
        <v>32</v>
      </c>
      <c r="D300" s="646">
        <f>IF(B299=0,0,IF(MOD(B299,3)=1,"A",IF(MOD(B299,3)=2,"B","C")))</f>
        <v>0</v>
      </c>
      <c r="E300" s="636" t="str">
        <f>IF(B300=0,0,IF(MOD(B300,3)=1,"A",IF(MOD(B300,3)=2,"B","C")))</f>
        <v>B</v>
      </c>
      <c r="F300" s="645">
        <f>IF(B301=0,0,IF(MOD(B301,3)=1,"A",IF(MOD(B301,3)=2,"B","C")))</f>
        <v>0</v>
      </c>
      <c r="G300" s="637" t="str">
        <f>IF(B302=0,0,IF(MOD(B302,3)=1,"A",IF(MOD(B302,3)=2,"B","C")))</f>
        <v>C</v>
      </c>
      <c r="H300" s="306"/>
      <c r="I300" s="647" t="str">
        <f>IF(I299=" "," ",IF(D299=0,"L",IF(D299&lt;&gt;E295,"W","L")))</f>
        <v>L</v>
      </c>
      <c r="J300" s="634" t="str">
        <f>IF(J299=" "," ",IF(E299=0,"L",IF(E299&lt;&gt;G295,"W","L")))</f>
        <v>W</v>
      </c>
      <c r="K300" s="635" t="str">
        <f>IF(K299=" "," ",IF(F299=0,"L",IF(F299&lt;&gt;D295,"W","L")))</f>
        <v>L</v>
      </c>
      <c r="L300" s="639" t="str">
        <f>IF(L299=" "," ",IF(G299=0,"L",IF(G299&lt;&gt;F295,"W","L")))</f>
        <v>L</v>
      </c>
      <c r="M300" s="649">
        <f>IF(I300=" ",M299,IF(I300="W",1,M299+1))</f>
        <v>2</v>
      </c>
      <c r="N300" s="648">
        <f>IF(OR(J299=" ",M300&gt;$M$8),0,IF(M300=1,2,IF(M300=2,6,IF(M300=3,18,IF(M300=4,54,162)))))</f>
        <v>6</v>
      </c>
      <c r="O300" s="648">
        <f>IF(J300="W",(N300/2)*3,0)</f>
        <v>9</v>
      </c>
      <c r="P300" s="653">
        <f t="shared" si="17"/>
        <v>45</v>
      </c>
      <c r="R300" s="647" t="str">
        <f>IF(R299=" "," ",IF(D300=0,"L",IF(D300&lt;&gt;E296,"W","L")))</f>
        <v>L</v>
      </c>
      <c r="S300" s="634" t="str">
        <f>IF(S299=" "," ",IF(E300=0,"L",IF(E300&lt;&gt;G296,"W","L")))</f>
        <v>L</v>
      </c>
      <c r="T300" s="635" t="str">
        <f>IF(T299=" "," ",IF(F300=0,"L",IF(F300&lt;&gt;D296,"W","L")))</f>
        <v>L</v>
      </c>
      <c r="U300" s="639" t="str">
        <f>IF(U299=" "," ",IF(G300=0,"L",IF(G300&lt;&gt;F296,"W","L")))</f>
        <v>W</v>
      </c>
      <c r="V300" s="649">
        <f>IF(R300=" ",V299,IF(R300="W",1,V299+1))</f>
        <v>2</v>
      </c>
      <c r="W300" s="648">
        <f t="shared" si="20"/>
        <v>6</v>
      </c>
      <c r="X300" s="648">
        <f>IF(S300="W",(W300/2)*3,0)</f>
        <v>0</v>
      </c>
      <c r="Y300" s="653">
        <f t="shared" si="19"/>
        <v>-16</v>
      </c>
    </row>
    <row r="301" spans="1:25">
      <c r="A301" s="327">
        <f t="shared" si="18"/>
        <v>291</v>
      </c>
      <c r="B301" s="328">
        <f>Data!B301</f>
        <v>0</v>
      </c>
      <c r="D301" s="643"/>
      <c r="E301" s="643"/>
      <c r="F301" s="643"/>
      <c r="G301" s="643"/>
      <c r="H301" s="306"/>
      <c r="M301" s="652">
        <f>IF(J300=" ",M300,IF(J300="W",1,M300+1))</f>
        <v>1</v>
      </c>
      <c r="N301" s="368">
        <f>IF(OR(K299=" ",M301&gt;$M$8),0,IF(M301=1,2,IF(M301=2,6,IF(M301=3,18,IF(M301=4,54,162)))))</f>
        <v>2</v>
      </c>
      <c r="O301" s="368">
        <f>IF(K300="W",(N301/2)*3,0)</f>
        <v>0</v>
      </c>
      <c r="P301" s="653">
        <f t="shared" si="17"/>
        <v>43</v>
      </c>
      <c r="V301" s="652">
        <f>IF(S300=" ",V300,IF(S300="W",1,V300+1))</f>
        <v>3</v>
      </c>
      <c r="W301" s="368">
        <f t="shared" si="20"/>
        <v>18</v>
      </c>
      <c r="X301" s="368">
        <f>IF(T300="W",(W301/2)*3,0)</f>
        <v>0</v>
      </c>
      <c r="Y301" s="653">
        <f t="shared" si="19"/>
        <v>-34</v>
      </c>
    </row>
    <row r="302" spans="1:25">
      <c r="A302" s="327">
        <f t="shared" si="18"/>
        <v>292</v>
      </c>
      <c r="B302" s="328">
        <f>Data!B302</f>
        <v>9</v>
      </c>
      <c r="D302" s="643"/>
      <c r="E302" s="643"/>
      <c r="F302" s="643"/>
      <c r="G302" s="643"/>
      <c r="H302" s="306"/>
      <c r="M302" s="651">
        <f>IF(K300=" ",M301,IF(K300="W",1,M301+1))</f>
        <v>2</v>
      </c>
      <c r="N302" s="363">
        <f>IF(OR(L299=" ",M302&gt;$M$8),0,IF(M302=1,2,IF(M302=2,6,IF(M302=3,18,IF(M302=4,54,162)))))</f>
        <v>6</v>
      </c>
      <c r="O302" s="363">
        <f>IF(L300="W",(N302/2)*3,0)</f>
        <v>0</v>
      </c>
      <c r="P302" s="653">
        <f t="shared" si="17"/>
        <v>37</v>
      </c>
      <c r="V302" s="651">
        <f>IF(T300=" ",V301,IF(T300="W",1,V301+1))</f>
        <v>4</v>
      </c>
      <c r="W302" s="363">
        <f t="shared" si="20"/>
        <v>0</v>
      </c>
      <c r="X302" s="363">
        <f>IF(U300="W",(W302/2)*3,0)</f>
        <v>0</v>
      </c>
      <c r="Y302" s="653">
        <f t="shared" si="19"/>
        <v>-34</v>
      </c>
    </row>
    <row r="303" spans="1:25">
      <c r="A303" s="327">
        <f t="shared" si="18"/>
        <v>293</v>
      </c>
      <c r="B303" s="328">
        <f>Data!B303</f>
        <v>11</v>
      </c>
      <c r="D303" s="636">
        <f>IF(AND(B303&gt;0,B303&lt;=12),1,IF(AND(B303&gt;12,B303&lt;=24),2,IF(AND(B303&gt;24,B303&lt;=36),3,0)))</f>
        <v>1</v>
      </c>
      <c r="E303" s="646">
        <f>IF(AND(B304&gt;0,B304&lt;=12),1,IF(AND(B304&gt;12,B304&lt;=24),2,IF(AND(B304&gt;24,B304&lt;=36),3,0)))</f>
        <v>2</v>
      </c>
      <c r="F303" s="637">
        <f>IF(AND(B305&gt;0,B305&lt;=12),1,IF(AND(B305&gt;12,B305&lt;=24),2,IF(AND(B305&gt;24,B305&lt;=36),3,0)))</f>
        <v>2</v>
      </c>
      <c r="G303" s="645">
        <f>IF(AND(B306&gt;0,B306&lt;=12),1,IF(AND(B306&gt;12,B306&lt;=24),2,IF(AND(B306&gt;24,B306&lt;=36),3,0)))</f>
        <v>3</v>
      </c>
      <c r="H303" s="306"/>
      <c r="I303" s="638" t="str">
        <f>IF(E299=0," ",IF(E299=1,"2&amp;3",IF(E299=2,"1&amp;3","1&amp;2")))</f>
        <v>1&amp;2</v>
      </c>
      <c r="J303" s="647" t="str">
        <f>IF(D299=0," ",IF(D299=1,"2&amp;3",IF(D299=2,"1&amp;3","1&amp;2")))</f>
        <v xml:space="preserve"> </v>
      </c>
      <c r="K303" s="639" t="str">
        <f>IF(G299=0," ",IF(G299=1,"2&amp;3",IF(G299=2,"1&amp;3","1&amp;2")))</f>
        <v>2&amp;3</v>
      </c>
      <c r="L303" s="635" t="str">
        <f>IF(F299=0," ",IF(F299=1,"2&amp;3",IF(F299=2,"1&amp;3","1&amp;2")))</f>
        <v xml:space="preserve"> </v>
      </c>
      <c r="M303" s="649">
        <f>IF(L300=" ",M302,IF(L300="W",1,M302+1))</f>
        <v>3</v>
      </c>
      <c r="N303" s="648">
        <f>IF(OR(I303=" ",M303&gt;$M$8),0,IF(M303=1,2,IF(M303=2,6,IF(M303=3,18,IF(M303=4,54,162)))))</f>
        <v>18</v>
      </c>
      <c r="O303" s="648">
        <f>IF(I304="W",(N303/2)*3,0)</f>
        <v>27</v>
      </c>
      <c r="P303" s="653">
        <f t="shared" si="17"/>
        <v>46</v>
      </c>
      <c r="R303" s="638" t="str">
        <f>IF(E300=0," ",IF(E300="A","B&amp;C",IF(E300="B","A&amp;C","A&amp;B")))</f>
        <v>A&amp;C</v>
      </c>
      <c r="S303" s="647" t="str">
        <f>IF(D300=0," ",IF(D300="A","B&amp;C",IF(D300="B","A&amp;C","A&amp;B")))</f>
        <v xml:space="preserve"> </v>
      </c>
      <c r="T303" s="639" t="str">
        <f>IF(G300=0," ",IF(G300="A","B&amp;C",IF(G300="B","A&amp;C","A&amp;B")))</f>
        <v>A&amp;B</v>
      </c>
      <c r="U303" s="635" t="str">
        <f>IF(F300=0," ",IF(F300="A","B&amp;C",IF(F300="B","A&amp;C","A&amp;B")))</f>
        <v xml:space="preserve"> </v>
      </c>
      <c r="V303" s="649">
        <f>IF(U300=" ",V302,IF(U300="W",1,V302+1))</f>
        <v>1</v>
      </c>
      <c r="W303" s="648">
        <f t="shared" si="20"/>
        <v>2</v>
      </c>
      <c r="X303" s="648">
        <f>IF(R304="W",(W303/2)*3,0)</f>
        <v>0</v>
      </c>
      <c r="Y303" s="653">
        <f t="shared" si="19"/>
        <v>-36</v>
      </c>
    </row>
    <row r="304" spans="1:25">
      <c r="A304" s="327">
        <f t="shared" si="18"/>
        <v>294</v>
      </c>
      <c r="B304" s="328">
        <f>Data!B304</f>
        <v>15</v>
      </c>
      <c r="D304" s="636" t="str">
        <f>IF(B303=0,0,IF(MOD(B303,3)=1,"A",IF(MOD(B303,3)=2,"B","C")))</f>
        <v>B</v>
      </c>
      <c r="E304" s="646" t="str">
        <f>IF(B304=0,0,IF(MOD(B304,3)=1,"A",IF(MOD(B304,3)=2,"B","C")))</f>
        <v>C</v>
      </c>
      <c r="F304" s="637" t="str">
        <f>IF(B305=0,0,IF(MOD(B305,3)=1,"A",IF(MOD(B305,3)=2,"B","C")))</f>
        <v>C</v>
      </c>
      <c r="G304" s="645" t="str">
        <f>IF(B306=0,0,IF(MOD(B306,3)=1,"A",IF(MOD(B306,3)=2,"B","C")))</f>
        <v>B</v>
      </c>
      <c r="H304" s="306"/>
      <c r="I304" s="638" t="str">
        <f>IF(I303=" "," ",IF(D303=0,"L",IF(D303&lt;&gt;E299,"W","L")))</f>
        <v>W</v>
      </c>
      <c r="J304" s="647" t="str">
        <f>IF(J303=" "," ",IF(E303=0,"L",IF(E303&lt;&gt;D299,"W","L")))</f>
        <v xml:space="preserve"> </v>
      </c>
      <c r="K304" s="639" t="str">
        <f>IF(K303=" "," ",IF(F303=0,"L",IF(F303&lt;&gt;G299,"W","L")))</f>
        <v>W</v>
      </c>
      <c r="L304" s="635" t="str">
        <f>IF(L303=" "," ",IF(G303=0,"L",IF(G303&lt;&gt;F299,"W","L")))</f>
        <v xml:space="preserve"> </v>
      </c>
      <c r="M304" s="650">
        <f>IF(I304=" ",M303,IF(I304="W",1,M303+1))</f>
        <v>1</v>
      </c>
      <c r="N304" s="364">
        <f>IF(OR(J303=" ",M304&gt;$M$8),0,IF(M304=1,2,IF(M304=2,6,IF(M304=3,18,IF(M304=4,54,162)))))</f>
        <v>0</v>
      </c>
      <c r="O304" s="364">
        <f>IF(J304="W",(N304/2)*3,0)</f>
        <v>0</v>
      </c>
      <c r="P304" s="653">
        <f t="shared" si="17"/>
        <v>46</v>
      </c>
      <c r="R304" s="638" t="str">
        <f>IF(R303=" "," ",IF(D304=0,"L",IF(D304&lt;&gt;E300,"W","L")))</f>
        <v>L</v>
      </c>
      <c r="S304" s="647" t="str">
        <f>IF(S303=" "," ",IF(E304=0,"L",IF(E304&lt;&gt;D300,"W","L")))</f>
        <v xml:space="preserve"> </v>
      </c>
      <c r="T304" s="639" t="str">
        <f>IF(T303=" "," ",IF(F304=0,"L",IF(F304&lt;&gt;G300,"W","L")))</f>
        <v>L</v>
      </c>
      <c r="U304" s="635" t="str">
        <f>IF(U303=" "," ",IF(G304=0,"L",IF(G304&lt;&gt;F300,"W","L")))</f>
        <v xml:space="preserve"> </v>
      </c>
      <c r="V304" s="650">
        <f>IF(R304=" ",V303,IF(R304="W",1,V303+1))</f>
        <v>2</v>
      </c>
      <c r="W304" s="364">
        <f t="shared" si="20"/>
        <v>0</v>
      </c>
      <c r="X304" s="364">
        <f>IF(S304="W",(W304/2)*3,0)</f>
        <v>0</v>
      </c>
      <c r="Y304" s="653">
        <f t="shared" si="19"/>
        <v>-36</v>
      </c>
    </row>
    <row r="305" spans="1:25">
      <c r="A305" s="327">
        <f t="shared" si="18"/>
        <v>295</v>
      </c>
      <c r="B305" s="328">
        <f>Data!B305</f>
        <v>24</v>
      </c>
      <c r="D305" s="644"/>
      <c r="E305" s="644"/>
      <c r="F305" s="644"/>
      <c r="G305" s="644"/>
      <c r="H305" s="306"/>
      <c r="M305" s="651">
        <f>IF(J304=" ",M304,IF(J304="W",1,M304+1))</f>
        <v>1</v>
      </c>
      <c r="N305" s="363">
        <f>IF(OR(K303=" ",M305&gt;$M$8),0,IF(M305=1,2,IF(M305=2,6,IF(M305=3,18,IF(M305=4,54,162)))))</f>
        <v>2</v>
      </c>
      <c r="O305" s="363">
        <f>IF(K304="W",(N305/2)*3,0)</f>
        <v>3</v>
      </c>
      <c r="P305" s="653">
        <f t="shared" si="17"/>
        <v>47</v>
      </c>
      <c r="V305" s="651">
        <f>IF(S304=" ",V304,IF(S304="W",1,V304+1))</f>
        <v>2</v>
      </c>
      <c r="W305" s="363">
        <f t="shared" si="20"/>
        <v>0</v>
      </c>
      <c r="X305" s="363">
        <f>IF(T304="W",(W305/2)*3,0)</f>
        <v>0</v>
      </c>
      <c r="Y305" s="653">
        <f t="shared" si="19"/>
        <v>-36</v>
      </c>
    </row>
    <row r="306" spans="1:25">
      <c r="A306" s="327">
        <f t="shared" si="18"/>
        <v>296</v>
      </c>
      <c r="B306" s="328">
        <f>Data!B306</f>
        <v>35</v>
      </c>
      <c r="D306" s="644"/>
      <c r="E306" s="644"/>
      <c r="F306" s="644"/>
      <c r="G306" s="644"/>
      <c r="H306" s="306"/>
      <c r="M306" s="652">
        <f>IF(K304=" ",M305,IF(K304="W",1,M305+1))</f>
        <v>1</v>
      </c>
      <c r="N306" s="368">
        <f>IF(OR(L303=" ",M306&gt;$M$8),0,IF(M306=1,2,IF(M306=2,6,IF(M306=3,18,IF(M306=4,54,162)))))</f>
        <v>0</v>
      </c>
      <c r="O306" s="368">
        <f>IF(L304="W",(N306/2)*3,0)</f>
        <v>0</v>
      </c>
      <c r="P306" s="653">
        <f t="shared" si="17"/>
        <v>47</v>
      </c>
      <c r="V306" s="652">
        <f>IF(T304=" ",V305,IF(T304="W",1,V305+1))</f>
        <v>3</v>
      </c>
      <c r="W306" s="368">
        <f t="shared" si="20"/>
        <v>18</v>
      </c>
      <c r="X306" s="368">
        <f>IF(U304="W",(W306/2)*3,0)</f>
        <v>0</v>
      </c>
      <c r="Y306" s="653">
        <f t="shared" si="19"/>
        <v>-54</v>
      </c>
    </row>
    <row r="307" spans="1:25">
      <c r="A307" s="327">
        <f t="shared" si="18"/>
        <v>297</v>
      </c>
      <c r="B307" s="328">
        <f>Data!B307</f>
        <v>3</v>
      </c>
      <c r="D307" s="636">
        <f>IF(AND(B307&gt;0,B307&lt;=12),1,IF(AND(B307&gt;12,B307&lt;=24),2,IF(AND(B307&gt;24,B307&lt;=36),3,0)))</f>
        <v>1</v>
      </c>
      <c r="E307" s="637">
        <f>IF(AND(B308&gt;0,B308&lt;=12),1,IF(AND(B308&gt;12,B308&lt;=24),2,IF(AND(B308&gt;24,B308&lt;=36),3,0)))</f>
        <v>1</v>
      </c>
      <c r="F307" s="646">
        <f>IF(AND(B309&gt;0,B309&lt;=12),1,IF(AND(B309&gt;12,B309&lt;=24),2,IF(AND(B309&gt;24,B309&lt;=36),3,0)))</f>
        <v>1</v>
      </c>
      <c r="G307" s="645">
        <f>IF(AND(B310&gt;0,B310&lt;=12),1,IF(AND(B310&gt;12,B310&lt;=24),2,IF(AND(B310&gt;24,B310&lt;=36),3,0)))</f>
        <v>3</v>
      </c>
      <c r="H307" s="306"/>
      <c r="I307" s="634" t="str">
        <f>IF(D303=0," ",IF(D303=1,"2&amp;3",IF(D303=2,"1&amp;3","1&amp;2")))</f>
        <v>2&amp;3</v>
      </c>
      <c r="J307" s="639" t="str">
        <f>IF(F303=0," ",IF(F303=1,"2&amp;3",IF(F303=2,"1&amp;3","1&amp;2")))</f>
        <v>1&amp;3</v>
      </c>
      <c r="K307" s="647" t="str">
        <f>IF(E303=0," ",IF(E303=1,"2&amp;3",IF(E303=2,"1&amp;3","1&amp;2")))</f>
        <v>1&amp;3</v>
      </c>
      <c r="L307" s="635" t="str">
        <f>IF(G303=0," ",IF(G303=1,"2&amp;3",IF(G303=2,"1&amp;3","1&amp;2")))</f>
        <v>1&amp;2</v>
      </c>
      <c r="M307" s="649">
        <f>IF(L304=" ",M306,IF(L304="W",1,M306+1))</f>
        <v>1</v>
      </c>
      <c r="N307" s="648">
        <f>IF(OR(I307=" ",M307&gt;$M$8),0,IF(M307=1,2,IF(M307=2,6,IF(M307=3,18,IF(M307=4,54,162)))))</f>
        <v>2</v>
      </c>
      <c r="O307" s="648">
        <f>IF(I308="W",(N307/2)*3,0)</f>
        <v>0</v>
      </c>
      <c r="P307" s="653">
        <f t="shared" si="17"/>
        <v>45</v>
      </c>
      <c r="R307" s="634" t="str">
        <f>IF(D304=0," ",IF(D304="A","B&amp;C",IF(D304="B","A&amp;C","A&amp;B")))</f>
        <v>A&amp;C</v>
      </c>
      <c r="S307" s="639" t="str">
        <f>IF(F304=0," ",IF(F304="A","B&amp;C",IF(F304="B","A&amp;C","A&amp;B")))</f>
        <v>A&amp;B</v>
      </c>
      <c r="T307" s="647" t="str">
        <f>IF(E304=0," ",IF(E304="A","B&amp;C",IF(E304="B","A&amp;C","A&amp;B")))</f>
        <v>A&amp;B</v>
      </c>
      <c r="U307" s="635" t="str">
        <f>IF(G304=0," ",IF(G304="A","B&amp;C",IF(G304="B","A&amp;C","A&amp;B")))</f>
        <v>A&amp;C</v>
      </c>
      <c r="V307" s="649">
        <f>IF(U304=" ",V306,IF(U304="W",1,V306+1))</f>
        <v>3</v>
      </c>
      <c r="W307" s="648">
        <f t="shared" si="20"/>
        <v>18</v>
      </c>
      <c r="X307" s="648">
        <f>IF(R308="W",(W307/2)*3,0)</f>
        <v>27</v>
      </c>
      <c r="Y307" s="653">
        <f t="shared" si="19"/>
        <v>-45</v>
      </c>
    </row>
    <row r="308" spans="1:25">
      <c r="A308" s="327">
        <f t="shared" si="18"/>
        <v>298</v>
      </c>
      <c r="B308" s="328">
        <f>Data!B308</f>
        <v>3</v>
      </c>
      <c r="D308" s="636" t="str">
        <f>IF(B307=0,0,IF(MOD(B307,3)=1,"A",IF(MOD(B307,3)=2,"B","C")))</f>
        <v>C</v>
      </c>
      <c r="E308" s="637" t="str">
        <f>IF(B308=0,0,IF(MOD(B308,3)=1,"A",IF(MOD(B308,3)=2,"B","C")))</f>
        <v>C</v>
      </c>
      <c r="F308" s="646" t="str">
        <f>IF(B309=0,0,IF(MOD(B309,3)=1,"A",IF(MOD(B309,3)=2,"B","C")))</f>
        <v>A</v>
      </c>
      <c r="G308" s="645" t="str">
        <f>IF(B310=0,0,IF(MOD(B310,3)=1,"A",IF(MOD(B310,3)=2,"B","C")))</f>
        <v>A</v>
      </c>
      <c r="H308" s="306"/>
      <c r="I308" s="634" t="str">
        <f>IF(I307=" "," ",IF(D307=0,"L",IF(D307&lt;&gt;D303,"W","L")))</f>
        <v>L</v>
      </c>
      <c r="J308" s="639" t="str">
        <f>IF(J307=" "," ",IF(E307=0,"L",IF(E307&lt;&gt;F303,"W","L")))</f>
        <v>W</v>
      </c>
      <c r="K308" s="647" t="str">
        <f>IF(K307=" "," ",IF(F307=0,"L",IF(F307&lt;&gt;E303,"W","L")))</f>
        <v>W</v>
      </c>
      <c r="L308" s="635" t="str">
        <f>IF(L307=" "," ",IF(G307=0,"L",IF(G307&lt;&gt;G303,"W","L")))</f>
        <v>L</v>
      </c>
      <c r="M308" s="651">
        <f>IF(I308=" ",M307,IF(I308="W",1,M307+1))</f>
        <v>2</v>
      </c>
      <c r="N308" s="363">
        <f>IF(OR(J307=" ",M308&gt;$M$8),0,IF(M308=1,2,IF(M308=2,6,IF(M308=3,18,IF(M308=4,54,162)))))</f>
        <v>6</v>
      </c>
      <c r="O308" s="363">
        <f>IF(J308="W",(N308/2)*3,0)</f>
        <v>9</v>
      </c>
      <c r="P308" s="653">
        <f t="shared" si="17"/>
        <v>48</v>
      </c>
      <c r="R308" s="634" t="str">
        <f>IF(R307=" "," ",IF(D308=0,"L",IF(D308&lt;&gt;D304,"W","L")))</f>
        <v>W</v>
      </c>
      <c r="S308" s="639" t="str">
        <f>IF(S307=" "," ",IF(E308=0,"L",IF(E308&lt;&gt;F304,"W","L")))</f>
        <v>L</v>
      </c>
      <c r="T308" s="647" t="str">
        <f>IF(T307=" "," ",IF(F308=0,"L",IF(F308&lt;&gt;E304,"W","L")))</f>
        <v>W</v>
      </c>
      <c r="U308" s="635" t="str">
        <f>IF(U307=" "," ",IF(P308=0,"L",IF(G308&lt;&gt;G304,"W","L")))</f>
        <v>W</v>
      </c>
      <c r="V308" s="651">
        <f>IF(R308=" ",V307,IF(R308="W",1,V307+1))</f>
        <v>1</v>
      </c>
      <c r="W308" s="363">
        <f t="shared" si="20"/>
        <v>2</v>
      </c>
      <c r="X308" s="363">
        <f>IF(S308="W",(W308/2)*3,0)</f>
        <v>0</v>
      </c>
      <c r="Y308" s="653">
        <f t="shared" si="19"/>
        <v>-47</v>
      </c>
    </row>
    <row r="309" spans="1:25">
      <c r="A309" s="327">
        <f t="shared" si="18"/>
        <v>299</v>
      </c>
      <c r="B309" s="328">
        <f>Data!B309</f>
        <v>7</v>
      </c>
      <c r="D309" s="644"/>
      <c r="E309" s="644"/>
      <c r="F309" s="644"/>
      <c r="G309" s="644"/>
      <c r="H309" s="306"/>
      <c r="M309" s="650">
        <f>IF(J308=" ",M308,IF(J308="W",1,M308+1))</f>
        <v>1</v>
      </c>
      <c r="N309" s="364">
        <f>IF(OR(K307=" ",M309&gt;$M$8),0,IF(M309=1,2,IF(M309=2,6,IF(M309=3,18,IF(M309=4,54,162)))))</f>
        <v>2</v>
      </c>
      <c r="O309" s="364">
        <f>IF(K308="W",(N309/2)*3,0)</f>
        <v>3</v>
      </c>
      <c r="P309" s="653">
        <f t="shared" si="17"/>
        <v>49</v>
      </c>
      <c r="V309" s="650">
        <f>IF(S308=" ",V308,IF(S308="W",1,V308+1))</f>
        <v>2</v>
      </c>
      <c r="W309" s="364">
        <f t="shared" si="20"/>
        <v>6</v>
      </c>
      <c r="X309" s="364">
        <f>IF(T308="W",(W309/2)*3,0)</f>
        <v>9</v>
      </c>
      <c r="Y309" s="653">
        <f t="shared" si="19"/>
        <v>-44</v>
      </c>
    </row>
    <row r="310" spans="1:25">
      <c r="A310" s="327">
        <f t="shared" si="18"/>
        <v>300</v>
      </c>
      <c r="B310" s="328">
        <f>Data!B310</f>
        <v>31</v>
      </c>
      <c r="D310" s="644"/>
      <c r="E310" s="644"/>
      <c r="F310" s="644"/>
      <c r="G310" s="644"/>
      <c r="H310" s="306"/>
      <c r="M310" s="652">
        <f>IF(K308=" ",M309,IF(K308="W",1,M309+1))</f>
        <v>1</v>
      </c>
      <c r="N310" s="368">
        <f>IF(OR(L307=" ",M310&gt;$M$8),0,IF(M310=1,2,IF(M310=2,6,IF(M310=3,18,IF(M310=4,54,162)))))</f>
        <v>2</v>
      </c>
      <c r="O310" s="368">
        <f>IF(L308="W",(N310/2)*3,0)</f>
        <v>0</v>
      </c>
      <c r="P310" s="653">
        <f t="shared" si="17"/>
        <v>47</v>
      </c>
      <c r="V310" s="652">
        <f>IF(T308=" ",V309,IF(T308="W",1,V309+1))</f>
        <v>1</v>
      </c>
      <c r="W310" s="368">
        <f t="shared" si="20"/>
        <v>2</v>
      </c>
      <c r="X310" s="368">
        <f>IF(U308="W",(W310/2)*3,0)</f>
        <v>3</v>
      </c>
      <c r="Y310" s="653">
        <f t="shared" si="19"/>
        <v>-43</v>
      </c>
    </row>
    <row r="311" spans="1:25">
      <c r="A311" s="327">
        <f t="shared" si="18"/>
        <v>301</v>
      </c>
      <c r="B311" s="328">
        <f>Data!B311</f>
        <v>20</v>
      </c>
      <c r="D311" s="637">
        <f>IF(AND(B311&gt;0,B311&lt;=12),1,IF(AND(B311&gt;12,B311&lt;=24),2,IF(AND(B311&gt;24,B311&lt;=36),3,0)))</f>
        <v>2</v>
      </c>
      <c r="E311" s="645">
        <f>IF(AND(B312&gt;0,B312&lt;=12),1,IF(AND(B312&gt;12,B312&lt;=24),2,IF(AND(B312&gt;24,B312&lt;=36),3,0)))</f>
        <v>3</v>
      </c>
      <c r="F311" s="636">
        <f>IF(AND(B313&gt;0,B313&lt;=12),1,IF(AND(B313&gt;12,B313&lt;=24),2,IF(AND(B313&gt;24,B313&lt;=36),3,0)))</f>
        <v>1</v>
      </c>
      <c r="G311" s="646">
        <f>IF(AND(B314&gt;0,B314&lt;=12),1,IF(AND(B314&gt;12,B314&lt;=24),2,IF(AND(B314&gt;24,B314&lt;=36),3,0)))</f>
        <v>2</v>
      </c>
      <c r="H311" s="306"/>
      <c r="I311" s="639" t="str">
        <f>IF(E307=0," ",IF(E307=1,"2&amp;3",IF(E307=2,"1&amp;3","1&amp;2")))</f>
        <v>2&amp;3</v>
      </c>
      <c r="J311" s="635" t="str">
        <f>IF(G307=0," ",IF(G307=1,"2&amp;3",IF(G307=2,"1&amp;3","1&amp;2")))</f>
        <v>1&amp;2</v>
      </c>
      <c r="K311" s="634" t="str">
        <f>IF(D307=0," ",IF(D307=1,"2&amp;3",IF(D307=2,"1&amp;3","1&amp;2")))</f>
        <v>2&amp;3</v>
      </c>
      <c r="L311" s="647" t="str">
        <f>IF(F307=0," ",IF(F307=1,"2&amp;3",IF(F307=2,"1&amp;3","1&amp;2")))</f>
        <v>2&amp;3</v>
      </c>
      <c r="M311" s="651">
        <f>IF(L308=" ",M310,IF(L308="W",1,M310+1))</f>
        <v>2</v>
      </c>
      <c r="N311" s="363">
        <f>IF(OR(I311=" ",M311&gt;$M$8),0,IF(M311=1,2,IF(M311=2,6,IF(M311=3,18,IF(M311=4,54,162)))))</f>
        <v>6</v>
      </c>
      <c r="O311" s="363">
        <f>IF(I312="W",(N311/2)*3,0)</f>
        <v>9</v>
      </c>
      <c r="P311" s="653">
        <f t="shared" si="17"/>
        <v>50</v>
      </c>
      <c r="R311" s="639" t="str">
        <f>IF(E308=0," ",IF(E308="A","B&amp;C",IF(E308="B","A&amp;C","A&amp;B")))</f>
        <v>A&amp;B</v>
      </c>
      <c r="S311" s="635" t="str">
        <f>IF(G308=0," ",IF(G308="A","B&amp;C",IF(G308="B","A&amp;C","A&amp;B")))</f>
        <v>B&amp;C</v>
      </c>
      <c r="T311" s="634" t="str">
        <f>IF(D308=0," ",IF(D308="A","B&amp;C",IF(D308="B","A&amp;C","A&amp;B")))</f>
        <v>A&amp;B</v>
      </c>
      <c r="U311" s="647" t="str">
        <f>IF(F308=0," ",IF(F308="A","B&amp;C",IF(F308="B","A&amp;C","A&amp;B")))</f>
        <v>B&amp;C</v>
      </c>
      <c r="V311" s="651">
        <f>IF(U308=" ",V310,IF(U308="W",1,V310+1))</f>
        <v>1</v>
      </c>
      <c r="W311" s="363">
        <f t="shared" si="20"/>
        <v>2</v>
      </c>
      <c r="X311" s="363">
        <f>IF(R312="W",(W311/2)*3,0)</f>
        <v>3</v>
      </c>
      <c r="Y311" s="653">
        <f t="shared" si="19"/>
        <v>-42</v>
      </c>
    </row>
    <row r="312" spans="1:25">
      <c r="A312" s="327">
        <f t="shared" si="18"/>
        <v>302</v>
      </c>
      <c r="B312" s="328">
        <f>Data!B312</f>
        <v>28</v>
      </c>
      <c r="D312" s="637" t="str">
        <f>IF(B311=0,0,IF(MOD(B311,3)=1,"A",IF(MOD(B311,3)=2,"B","C")))</f>
        <v>B</v>
      </c>
      <c r="E312" s="645" t="str">
        <f>IF(B312=0,0,IF(MOD(B312,3)=1,"A",IF(MOD(B312,3)=2,"B","C")))</f>
        <v>A</v>
      </c>
      <c r="F312" s="636" t="str">
        <f>IF(B313=0,0,IF(MOD(B313,3)=1,"A",IF(MOD(B313,3)=2,"B","C")))</f>
        <v>C</v>
      </c>
      <c r="G312" s="646" t="str">
        <f>IF(B314=0,0,IF(MOD(B314,3)=1,"A",IF(MOD(B314,3)=2,"B","C")))</f>
        <v>B</v>
      </c>
      <c r="H312" s="306"/>
      <c r="I312" s="639" t="str">
        <f>IF(I311=" "," ",IF(D311=0,"L",IF(D311&lt;&gt;E307,"W","L")))</f>
        <v>W</v>
      </c>
      <c r="J312" s="635" t="str">
        <f>IF(J311=" "," ",IF(E311=0,"L",IF(E311&lt;&gt;G307,"W","L")))</f>
        <v>L</v>
      </c>
      <c r="K312" s="634" t="str">
        <f>IF(K311=" "," ",IF(F311=0,"L",IF(F311&lt;&gt;D307,"W","L")))</f>
        <v>L</v>
      </c>
      <c r="L312" s="647" t="str">
        <f>IF(L311=" "," ",IF(G311=0,"L",IF(G311&lt;&gt;F307,"W","L")))</f>
        <v>W</v>
      </c>
      <c r="M312" s="652">
        <f>IF(I312=" ",M311,IF(I312="W",1,M311+1))</f>
        <v>1</v>
      </c>
      <c r="N312" s="368">
        <f>IF(OR(J311=" ",M312&gt;$M$8),0,IF(M312=1,2,IF(M312=2,6,IF(M312=3,18,IF(M312=4,54,162)))))</f>
        <v>2</v>
      </c>
      <c r="O312" s="368">
        <f>IF(J312="W",(N312/2)*3,0)</f>
        <v>0</v>
      </c>
      <c r="P312" s="653">
        <f t="shared" si="17"/>
        <v>48</v>
      </c>
      <c r="R312" s="639" t="str">
        <f>IF(R311=" "," ",IF(D312=0,"L",IF(D312&lt;&gt;E308,"W","L")))</f>
        <v>W</v>
      </c>
      <c r="S312" s="635" t="str">
        <f>IF(S311=" "," ",IF(E312=0,"L",IF(E312&lt;&gt;G308,"W","L")))</f>
        <v>L</v>
      </c>
      <c r="T312" s="634" t="str">
        <f>IF(T311=" "," ",IF(F312=0,"L",IF(F312&lt;&gt;D308,"W","L")))</f>
        <v>L</v>
      </c>
      <c r="U312" s="647" t="str">
        <f>IF(U311=" "," ",IF(G312=0,"L",IF(G312&lt;&gt;F308,"W","L")))</f>
        <v>W</v>
      </c>
      <c r="V312" s="652">
        <f>IF(R312=" ",V311,IF(R312="W",1,V311+1))</f>
        <v>1</v>
      </c>
      <c r="W312" s="368">
        <f t="shared" si="20"/>
        <v>2</v>
      </c>
      <c r="X312" s="368">
        <f>IF(S312="W",(W312/2)*3,0)</f>
        <v>0</v>
      </c>
      <c r="Y312" s="653">
        <f t="shared" si="19"/>
        <v>-44</v>
      </c>
    </row>
    <row r="313" spans="1:25">
      <c r="A313" s="327">
        <f t="shared" si="18"/>
        <v>303</v>
      </c>
      <c r="B313" s="328">
        <f>Data!B313</f>
        <v>12</v>
      </c>
      <c r="D313" s="644"/>
      <c r="E313" s="644"/>
      <c r="F313" s="644"/>
      <c r="G313" s="644"/>
      <c r="H313" s="306"/>
      <c r="M313" s="649">
        <f>IF(J312=" ",M312,IF(J312="W",1,M312+1))</f>
        <v>2</v>
      </c>
      <c r="N313" s="648">
        <f>IF(OR(K311=" ",M313&gt;$M$8),0,IF(M313=1,2,IF(M313=2,6,IF(M313=3,18,IF(M313=4,54,162)))))</f>
        <v>6</v>
      </c>
      <c r="O313" s="648">
        <f>IF(K312="W",(N313/2)*3,0)</f>
        <v>0</v>
      </c>
      <c r="P313" s="653">
        <f t="shared" si="17"/>
        <v>42</v>
      </c>
      <c r="V313" s="649">
        <f>IF(S312=" ",V312,IF(S312="W",1,V312+1))</f>
        <v>2</v>
      </c>
      <c r="W313" s="648">
        <f t="shared" si="20"/>
        <v>6</v>
      </c>
      <c r="X313" s="648">
        <f>IF(T312="W",(W313/2)*3,0)</f>
        <v>0</v>
      </c>
      <c r="Y313" s="653">
        <f t="shared" si="19"/>
        <v>-50</v>
      </c>
    </row>
    <row r="314" spans="1:25">
      <c r="A314" s="327">
        <f t="shared" si="18"/>
        <v>304</v>
      </c>
      <c r="B314" s="328">
        <f>Data!B314</f>
        <v>14</v>
      </c>
      <c r="D314" s="644"/>
      <c r="E314" s="644"/>
      <c r="F314" s="644"/>
      <c r="G314" s="644"/>
      <c r="H314" s="306"/>
      <c r="M314" s="650">
        <f>IF(K312=" ",M313,IF(K312="W",1,M313+1))</f>
        <v>3</v>
      </c>
      <c r="N314" s="364">
        <f>IF(OR(L311=" ",M314&gt;$M$8),0,IF(M314=1,2,IF(M314=2,6,IF(M314=3,18,IF(M314=4,54,162)))))</f>
        <v>18</v>
      </c>
      <c r="O314" s="364">
        <f>IF(L312="W",(N314/2)*3,0)</f>
        <v>27</v>
      </c>
      <c r="P314" s="653">
        <f t="shared" si="17"/>
        <v>51</v>
      </c>
      <c r="V314" s="650">
        <f>IF(T312=" ",V313,IF(T312="W",1,V313+1))</f>
        <v>3</v>
      </c>
      <c r="W314" s="364">
        <f t="shared" si="20"/>
        <v>18</v>
      </c>
      <c r="X314" s="364">
        <f>IF(U312="W",(W314/2)*3,0)</f>
        <v>27</v>
      </c>
      <c r="Y314" s="653">
        <f t="shared" si="19"/>
        <v>-41</v>
      </c>
    </row>
    <row r="315" spans="1:25">
      <c r="A315" s="327">
        <f t="shared" si="18"/>
        <v>305</v>
      </c>
      <c r="B315" s="328">
        <f>Data!B315</f>
        <v>5</v>
      </c>
      <c r="D315" s="645">
        <f>IF(AND(B315&gt;0,B315&lt;=12),1,IF(AND(B315&gt;12,B315&lt;=24),2,IF(AND(B315&gt;24,B315&lt;=36),3,0)))</f>
        <v>1</v>
      </c>
      <c r="E315" s="637">
        <f>IF(AND(B316&gt;0,B316&lt;=12),1,IF(AND(B316&gt;12,B316&lt;=24),2,IF(AND(B316&gt;24,B316&lt;=36),3,0)))</f>
        <v>3</v>
      </c>
      <c r="F315" s="646">
        <f>IF(AND(B317&gt;0,B317&lt;=12),1,IF(AND(B317&gt;12,B317&lt;=24),2,IF(AND(B317&gt;24,B317&lt;=36),3,0)))</f>
        <v>3</v>
      </c>
      <c r="G315" s="636">
        <f>IF(AND(B318&gt;0,B318&lt;=12),1,IF(AND(B318&gt;12,B318&lt;=24),2,IF(AND(B318&gt;24,B318&lt;=36),3,0)))</f>
        <v>2</v>
      </c>
      <c r="H315" s="306"/>
      <c r="I315" s="635" t="str">
        <f>IF(E311=0," ",IF(E311=1,"2&amp;3",IF(E311=2,"1&amp;3","1&amp;2")))</f>
        <v>1&amp;2</v>
      </c>
      <c r="J315" s="639" t="str">
        <f>IF(D311=0," ",IF(D311=1,"2&amp;3",IF(D311=2,"1&amp;3","1&amp;2")))</f>
        <v>1&amp;3</v>
      </c>
      <c r="K315" s="647" t="str">
        <f>IF(G311=0," ",IF(G311=1,"2&amp;3",IF(G311=2,"1&amp;3","1&amp;2")))</f>
        <v>1&amp;3</v>
      </c>
      <c r="L315" s="634" t="str">
        <f>IF(F311=0," ",IF(F311=1,"2&amp;3",IF(F311=2,"1&amp;3","1&amp;2")))</f>
        <v>2&amp;3</v>
      </c>
      <c r="M315" s="652">
        <f>IF(L312=" ",M314,IF(L312="W",1,M314+1))</f>
        <v>1</v>
      </c>
      <c r="N315" s="368">
        <f>IF(OR(I315=" ",M315&gt;$M$8),0,IF(M315=1,2,IF(M315=2,6,IF(M315=3,18,IF(M315=4,54,162)))))</f>
        <v>2</v>
      </c>
      <c r="O315" s="368">
        <f>IF(I316="W",(N315/2)*3,0)</f>
        <v>3</v>
      </c>
      <c r="P315" s="653">
        <f t="shared" si="17"/>
        <v>52</v>
      </c>
      <c r="R315" s="635" t="str">
        <f>IF(E312=0," ",IF(E312="A","B&amp;C",IF(E312="B","A&amp;C","A&amp;B")))</f>
        <v>B&amp;C</v>
      </c>
      <c r="S315" s="639" t="str">
        <f>IF(D312=0," ",IF(D312="A","B&amp;C",IF(D312="B","A&amp;C","A&amp;B")))</f>
        <v>A&amp;C</v>
      </c>
      <c r="T315" s="647" t="str">
        <f>IF(G312=0," ",IF(G312="A","B&amp;C",IF(G312="B","A&amp;C","A&amp;B")))</f>
        <v>A&amp;C</v>
      </c>
      <c r="U315" s="634" t="str">
        <f>IF(F312=0," ",IF(F312="A","B&amp;C",IF(F312="B","A&amp;C","A&amp;B")))</f>
        <v>A&amp;B</v>
      </c>
      <c r="V315" s="652">
        <f>IF(U312=" ",V314,IF(U312="W",1,V314+1))</f>
        <v>1</v>
      </c>
      <c r="W315" s="368">
        <f t="shared" si="20"/>
        <v>2</v>
      </c>
      <c r="X315" s="368">
        <f>IF(R316="W",(W315/2)*3,0)</f>
        <v>3</v>
      </c>
      <c r="Y315" s="653">
        <f t="shared" si="19"/>
        <v>-40</v>
      </c>
    </row>
    <row r="316" spans="1:25">
      <c r="A316" s="327">
        <f t="shared" si="18"/>
        <v>306</v>
      </c>
      <c r="B316" s="328">
        <f>Data!B316</f>
        <v>32</v>
      </c>
      <c r="D316" s="645" t="str">
        <f>IF(B315=0,0,IF(MOD(B315,3)=1,"A",IF(MOD(B315,3)=2,"B","C")))</f>
        <v>B</v>
      </c>
      <c r="E316" s="637" t="str">
        <f>IF(B316=0,0,IF(MOD(B316,3)=1,"A",IF(MOD(B316,3)=2,"B","C")))</f>
        <v>B</v>
      </c>
      <c r="F316" s="646" t="str">
        <f>IF(B317=0,0,IF(MOD(B317,3)=1,"A",IF(MOD(B317,3)=2,"B","C")))</f>
        <v>B</v>
      </c>
      <c r="G316" s="636" t="str">
        <f>IF(B318=0,0,IF(MOD(B318,3)=1,"A",IF(MOD(B318,3)=2,"B","C")))</f>
        <v>B</v>
      </c>
      <c r="H316" s="306"/>
      <c r="I316" s="635" t="str">
        <f>IF(I315=" "," ",IF(D315=0,"L",IF(D315&lt;&gt;E311,"W","L")))</f>
        <v>W</v>
      </c>
      <c r="J316" s="639" t="str">
        <f>IF(J315=" "," ",IF(E315=0,"L",IF(E315&lt;&gt;D311,"W","L")))</f>
        <v>W</v>
      </c>
      <c r="K316" s="647" t="str">
        <f>IF(K315=" "," ",IF(F315=0,"L",IF(F315&lt;&gt;G311,"W","L")))</f>
        <v>W</v>
      </c>
      <c r="L316" s="634" t="str">
        <f>IF(L315=" "," ",IF(G315=0,"L",IF(G315&lt;&gt;F311,"W","L")))</f>
        <v>W</v>
      </c>
      <c r="M316" s="651">
        <f>IF(I316=" ",M315,IF(I316="W",1,M315+1))</f>
        <v>1</v>
      </c>
      <c r="N316" s="363">
        <f>IF(OR(J315=" ",M316&gt;$M$8),0,IF(M316=1,2,IF(M316=2,6,IF(M316=3,18,IF(M316=4,54,162)))))</f>
        <v>2</v>
      </c>
      <c r="O316" s="363">
        <f>IF(J316="W",(N316/2)*3,0)</f>
        <v>3</v>
      </c>
      <c r="P316" s="653">
        <f t="shared" si="17"/>
        <v>53</v>
      </c>
      <c r="R316" s="635" t="str">
        <f>IF(R315=" "," ",IF(D316=0,"L",IF(D316&lt;&gt;E312,"W","L")))</f>
        <v>W</v>
      </c>
      <c r="S316" s="639" t="str">
        <f>IF(S315=" "," ",IF(E316=0,"L",IF(E316&lt;&gt;D312,"W","L")))</f>
        <v>L</v>
      </c>
      <c r="T316" s="647" t="str">
        <f>IF(T315=" "," ",IF(F316=0,"L",IF(F316&lt;&gt;G312,"W","L")))</f>
        <v>L</v>
      </c>
      <c r="U316" s="634" t="str">
        <f>IF(U315=" "," ",IF(G316=0,"L",IF(G316&lt;&gt;F312,"W","L")))</f>
        <v>W</v>
      </c>
      <c r="V316" s="651">
        <f>IF(R316=" ",V315,IF(R316="W",1,V315+1))</f>
        <v>1</v>
      </c>
      <c r="W316" s="363">
        <f t="shared" si="20"/>
        <v>2</v>
      </c>
      <c r="X316" s="363">
        <f>IF(S316="W",(W316/2)*3,0)</f>
        <v>0</v>
      </c>
      <c r="Y316" s="653">
        <f t="shared" si="19"/>
        <v>-42</v>
      </c>
    </row>
    <row r="317" spans="1:25">
      <c r="A317" s="327">
        <f t="shared" si="18"/>
        <v>307</v>
      </c>
      <c r="B317" s="328">
        <f>Data!B317</f>
        <v>32</v>
      </c>
      <c r="D317" s="644"/>
      <c r="E317" s="644"/>
      <c r="F317" s="644"/>
      <c r="G317" s="644"/>
      <c r="H317" s="306"/>
      <c r="M317" s="650">
        <f>IF(J316=" ",M316,IF(J316="W",1,M316+1))</f>
        <v>1</v>
      </c>
      <c r="N317" s="364">
        <f>IF(OR(K315=" ",M317&gt;$M$8),0,IF(M317=1,2,IF(M317=2,6,IF(M317=3,18,IF(M317=4,54,162)))))</f>
        <v>2</v>
      </c>
      <c r="O317" s="364">
        <f>IF(K316="W",(N317/2)*3,0)</f>
        <v>3</v>
      </c>
      <c r="P317" s="653">
        <f t="shared" si="17"/>
        <v>54</v>
      </c>
      <c r="V317" s="650">
        <f>IF(S316=" ",V316,IF(S316="W",1,V316+1))</f>
        <v>2</v>
      </c>
      <c r="W317" s="364">
        <f t="shared" si="20"/>
        <v>6</v>
      </c>
      <c r="X317" s="364">
        <f>IF(T316="W",(W317/2)*3,0)</f>
        <v>0</v>
      </c>
      <c r="Y317" s="653">
        <f t="shared" si="19"/>
        <v>-48</v>
      </c>
    </row>
    <row r="318" spans="1:25">
      <c r="A318" s="327">
        <f t="shared" si="18"/>
        <v>308</v>
      </c>
      <c r="B318" s="328">
        <f>Data!B318</f>
        <v>20</v>
      </c>
      <c r="D318" s="644"/>
      <c r="E318" s="644"/>
      <c r="F318" s="644"/>
      <c r="G318" s="644"/>
      <c r="H318" s="306"/>
      <c r="M318" s="649">
        <f>IF(K316=" ",M317,IF(K316="W",1,M317+1))</f>
        <v>1</v>
      </c>
      <c r="N318" s="648">
        <f>IF(OR(L315=" ",M318&gt;$M$8),0,IF(M318=1,2,IF(M318=2,6,IF(M318=3,18,IF(M318=4,54,162)))))</f>
        <v>2</v>
      </c>
      <c r="O318" s="648">
        <f>IF(L316="W",(N318/2)*3,0)</f>
        <v>3</v>
      </c>
      <c r="P318" s="653">
        <f t="shared" si="17"/>
        <v>55</v>
      </c>
      <c r="V318" s="649">
        <f>IF(T316=" ",V317,IF(T316="W",1,V317+1))</f>
        <v>3</v>
      </c>
      <c r="W318" s="648">
        <f t="shared" si="20"/>
        <v>18</v>
      </c>
      <c r="X318" s="648">
        <f>IF(U316="W",(W318/2)*3,0)</f>
        <v>27</v>
      </c>
      <c r="Y318" s="653">
        <f t="shared" si="19"/>
        <v>-39</v>
      </c>
    </row>
    <row r="319" spans="1:25">
      <c r="A319" s="327">
        <f t="shared" si="18"/>
        <v>309</v>
      </c>
      <c r="B319" s="328">
        <f>Data!B319</f>
        <v>17</v>
      </c>
      <c r="D319" s="645">
        <f>IF(AND(B319&gt;0,B319&lt;=12),1,IF(AND(B319&gt;12,B319&lt;=24),2,IF(AND(B319&gt;24,B319&lt;=36),3,0)))</f>
        <v>2</v>
      </c>
      <c r="E319" s="646">
        <f>IF(AND(B320&gt;0,B320&lt;=12),1,IF(AND(B320&gt;12,B320&lt;=24),2,IF(AND(B320&gt;24,B320&lt;=36),3,0)))</f>
        <v>1</v>
      </c>
      <c r="F319" s="637">
        <f>IF(AND(B321&gt;0,B321&lt;=12),1,IF(AND(B321&gt;12,B321&lt;=24),2,IF(AND(B321&gt;24,B321&lt;=36),3,0)))</f>
        <v>1</v>
      </c>
      <c r="G319" s="636">
        <f>IF(AND(B322&gt;0,B322&lt;=12),1,IF(AND(B322&gt;12,B322&lt;=24),2,IF(AND(B322&gt;24,B322&lt;=36),3,0)))</f>
        <v>3</v>
      </c>
      <c r="H319" s="306"/>
      <c r="I319" s="635" t="str">
        <f>IF(D315=0," ",IF(D315=1,"2&amp;3",IF(D315=2,"1&amp;3","1&amp;2")))</f>
        <v>2&amp;3</v>
      </c>
      <c r="J319" s="647" t="str">
        <f>IF(F315=0," ",IF(F315=1,"2&amp;3",IF(F315=2,"1&amp;3","1&amp;2")))</f>
        <v>1&amp;2</v>
      </c>
      <c r="K319" s="639" t="str">
        <f>IF(E315=0," ",IF(E315=1,"2&amp;3",IF(E315=2,"1&amp;3","1&amp;2")))</f>
        <v>1&amp;2</v>
      </c>
      <c r="L319" s="634" t="str">
        <f>IF(G315=0," ",IF(G315=1,"2&amp;3",IF(G315=2,"1&amp;3","1&amp;2")))</f>
        <v>1&amp;3</v>
      </c>
      <c r="M319" s="652">
        <f>IF(L316=" ",M318,IF(L316="W",1,M318+1))</f>
        <v>1</v>
      </c>
      <c r="N319" s="368">
        <f>IF(OR(I319=" ",M319&gt;$M$8),0,IF(M319=1,2,IF(M319=2,6,IF(M319=3,18,IF(M319=4,54,162)))))</f>
        <v>2</v>
      </c>
      <c r="O319" s="368">
        <f>IF(I320="W",(N319/2)*3,0)</f>
        <v>3</v>
      </c>
      <c r="P319" s="653">
        <f t="shared" ref="P319:P382" si="21">P318-N319+O319</f>
        <v>56</v>
      </c>
      <c r="R319" s="635" t="str">
        <f>IF(D316=0," ",IF(D316="A","B&amp;C",IF(D316="B","A&amp;C","A&amp;B")))</f>
        <v>A&amp;C</v>
      </c>
      <c r="S319" s="647" t="str">
        <f>IF(F316=0," ",IF(F316="A","B&amp;C",IF(F316="B","A&amp;C","A&amp;B")))</f>
        <v>A&amp;C</v>
      </c>
      <c r="T319" s="639" t="str">
        <f>IF(E316=0," ",IF(E316="A","B&amp;C",IF(E316="B","A&amp;C","A&amp;B")))</f>
        <v>A&amp;C</v>
      </c>
      <c r="U319" s="634" t="str">
        <f>IF(G316=0," ",IF(G316="A","B&amp;C",IF(G316="B","A&amp;C","A&amp;B")))</f>
        <v>A&amp;C</v>
      </c>
      <c r="V319" s="652">
        <f>IF(U316=" ",V318,IF(U316="W",1,V318+1))</f>
        <v>1</v>
      </c>
      <c r="W319" s="368">
        <f t="shared" si="20"/>
        <v>2</v>
      </c>
      <c r="X319" s="368">
        <f>IF(R320="W",(W319/2)*3,0)</f>
        <v>0</v>
      </c>
      <c r="Y319" s="653">
        <f t="shared" si="19"/>
        <v>-41</v>
      </c>
    </row>
    <row r="320" spans="1:25">
      <c r="A320" s="327">
        <f t="shared" si="18"/>
        <v>310</v>
      </c>
      <c r="B320" s="328">
        <f>Data!B320</f>
        <v>10</v>
      </c>
      <c r="D320" s="645" t="str">
        <f>IF(B319=0,0,IF(MOD(B319,3)=1,"A",IF(MOD(B319,3)=2,"B","C")))</f>
        <v>B</v>
      </c>
      <c r="E320" s="646" t="str">
        <f>IF(B320=0,0,IF(MOD(B320,3)=1,"A",IF(MOD(B320,3)=2,"B","C")))</f>
        <v>A</v>
      </c>
      <c r="F320" s="637" t="str">
        <f>IF(B321=0,0,IF(MOD(B321,3)=1,"A",IF(MOD(B321,3)=2,"B","C")))</f>
        <v>B</v>
      </c>
      <c r="G320" s="636" t="str">
        <f>IF(B322=0,0,IF(MOD(B322,3)=1,"A",IF(MOD(B322,3)=2,"B","C")))</f>
        <v>C</v>
      </c>
      <c r="H320" s="306"/>
      <c r="I320" s="635" t="str">
        <f>IF(I319=" "," ",IF(D319=0,"L",IF(D319&lt;&gt;D315,"W","L")))</f>
        <v>W</v>
      </c>
      <c r="J320" s="647" t="str">
        <f>IF(J319=" "," ",IF(E319=0,"L",IF(E319&lt;&gt;F315,"W","L")))</f>
        <v>W</v>
      </c>
      <c r="K320" s="639" t="str">
        <f>IF(K319=" "," ",IF(F319=0,"L",IF(F319&lt;&gt;E315,"W","L")))</f>
        <v>W</v>
      </c>
      <c r="L320" s="634" t="str">
        <f>IF(L319=" "," ",IF(G319=0,"L",IF(G319&lt;&gt;G315,"W","L")))</f>
        <v>W</v>
      </c>
      <c r="M320" s="650">
        <f>IF(I320=" ",M319,IF(I320="W",1,M319+1))</f>
        <v>1</v>
      </c>
      <c r="N320" s="364">
        <f>IF(OR(J319=" ",M320&gt;$M$8),0,IF(M320=1,2,IF(M320=2,6,IF(M320=3,18,IF(M320=4,54,162)))))</f>
        <v>2</v>
      </c>
      <c r="O320" s="364">
        <f>IF(J320="W",(N320/2)*3,0)</f>
        <v>3</v>
      </c>
      <c r="P320" s="653">
        <f t="shared" si="21"/>
        <v>57</v>
      </c>
      <c r="R320" s="635" t="str">
        <f>IF(R319=" "," ",IF(M320=0,"L",IF(D320&lt;&gt;D316,"W","L")))</f>
        <v>L</v>
      </c>
      <c r="S320" s="647" t="str">
        <f>IF(S319=" "," ",IF(E320=0,"L",IF(E320&lt;&gt;F316,"W","L")))</f>
        <v>W</v>
      </c>
      <c r="T320" s="639" t="str">
        <f>IF(T319=" "," ",IF(F320=0,"L",IF(F320&lt;&gt;E316,"W","L")))</f>
        <v>L</v>
      </c>
      <c r="U320" s="634" t="str">
        <f>IF(U319=" "," ",IF(P320=0,"L",IF(G320&lt;&gt;G316,"W","L")))</f>
        <v>W</v>
      </c>
      <c r="V320" s="650">
        <f>IF(R320=" ",V319,IF(R320="W",1,V319+1))</f>
        <v>2</v>
      </c>
      <c r="W320" s="364">
        <f t="shared" si="20"/>
        <v>6</v>
      </c>
      <c r="X320" s="364">
        <f>IF(S320="W",(W320/2)*3,0)</f>
        <v>9</v>
      </c>
      <c r="Y320" s="653">
        <f t="shared" si="19"/>
        <v>-38</v>
      </c>
    </row>
    <row r="321" spans="1:25">
      <c r="A321" s="327">
        <f t="shared" si="18"/>
        <v>311</v>
      </c>
      <c r="B321" s="328">
        <f>Data!B321</f>
        <v>5</v>
      </c>
      <c r="D321" s="644"/>
      <c r="E321" s="644"/>
      <c r="F321" s="644"/>
      <c r="G321" s="644"/>
      <c r="H321" s="306"/>
      <c r="M321" s="651">
        <f>IF(J320=" ",M320,IF(J320="W",1,M320+1))</f>
        <v>1</v>
      </c>
      <c r="N321" s="363">
        <f>IF(OR(K319=" ",M321&gt;$M$8),0,IF(M321=1,2,IF(M321=2,6,IF(M321=3,18,IF(M321=4,54,162)))))</f>
        <v>2</v>
      </c>
      <c r="O321" s="363">
        <f>IF(K320="W",(N321/2)*3,0)</f>
        <v>3</v>
      </c>
      <c r="P321" s="653">
        <f t="shared" si="21"/>
        <v>58</v>
      </c>
      <c r="V321" s="651">
        <f>IF(S320=" ",V320,IF(S320="W",1,V320+1))</f>
        <v>1</v>
      </c>
      <c r="W321" s="363">
        <f t="shared" si="20"/>
        <v>2</v>
      </c>
      <c r="X321" s="363">
        <f>IF(T320="W",(W321/2)*3,0)</f>
        <v>0</v>
      </c>
      <c r="Y321" s="653">
        <f t="shared" si="19"/>
        <v>-40</v>
      </c>
    </row>
    <row r="322" spans="1:25">
      <c r="A322" s="327">
        <f t="shared" si="18"/>
        <v>312</v>
      </c>
      <c r="B322" s="328">
        <f>Data!B322</f>
        <v>36</v>
      </c>
      <c r="D322" s="644"/>
      <c r="E322" s="644"/>
      <c r="F322" s="644"/>
      <c r="G322" s="644"/>
      <c r="H322" s="306"/>
      <c r="M322" s="649">
        <f>IF(K320=" ",M321,IF(K320="W",1,M321+1))</f>
        <v>1</v>
      </c>
      <c r="N322" s="648">
        <f>IF(OR(L319=" ",M322&gt;$M$8),0,IF(M322=1,2,IF(M322=2,6,IF(M322=3,18,IF(M322=4,54,162)))))</f>
        <v>2</v>
      </c>
      <c r="O322" s="648">
        <f>IF(L320="W",(N322/2)*3,0)</f>
        <v>3</v>
      </c>
      <c r="P322" s="653">
        <f t="shared" si="21"/>
        <v>59</v>
      </c>
      <c r="V322" s="649">
        <f>IF(T320=" ",V321,IF(T320="W",1,V321+1))</f>
        <v>2</v>
      </c>
      <c r="W322" s="648">
        <f t="shared" si="20"/>
        <v>6</v>
      </c>
      <c r="X322" s="648">
        <f>IF(U320="W",(W322/2)*3,0)</f>
        <v>9</v>
      </c>
      <c r="Y322" s="653">
        <f t="shared" si="19"/>
        <v>-37</v>
      </c>
    </row>
    <row r="323" spans="1:25">
      <c r="A323" s="327">
        <f t="shared" si="18"/>
        <v>313</v>
      </c>
      <c r="B323" s="328">
        <f>Data!B323</f>
        <v>10</v>
      </c>
      <c r="D323" s="646">
        <f>IF(AND(B323&gt;0,B323&lt;=12),1,IF(AND(B323&gt;12,B323&lt;=24),2,IF(AND(B323&gt;24,B323&lt;=36),3,0)))</f>
        <v>1</v>
      </c>
      <c r="E323" s="636">
        <f>IF(AND(B324&gt;0,B324&lt;=12),1,IF(AND(B324&gt;12,B324&lt;=24),2,IF(AND(B324&gt;24,B324&lt;=36),3,0)))</f>
        <v>3</v>
      </c>
      <c r="F323" s="645">
        <f>IF(AND(B325&gt;0,B325&lt;=12),1,IF(AND(B325&gt;12,B325&lt;=24),2,IF(AND(B325&gt;24,B325&lt;=36),3,0)))</f>
        <v>2</v>
      </c>
      <c r="G323" s="637">
        <f>IF(AND(B326&gt;0,B326&lt;=12),1,IF(AND(B326&gt;12,B326&lt;=24),2,IF(AND(B326&gt;24,B326&lt;=36),3,0)))</f>
        <v>1</v>
      </c>
      <c r="H323" s="306"/>
      <c r="I323" s="647" t="str">
        <f>IF(E319=0," ",IF(E319=1,"2&amp;3",IF(E319=2,"1&amp;3","1&amp;2")))</f>
        <v>2&amp;3</v>
      </c>
      <c r="J323" s="634" t="str">
        <f>IF(G319=0," ",IF(G319=1,"2&amp;3",IF(G319=2,"1&amp;3","1&amp;2")))</f>
        <v>1&amp;2</v>
      </c>
      <c r="K323" s="635" t="str">
        <f>IF(D319=0," ",IF(D319=1,"2&amp;3",IF(D319=2,"1&amp;3","1&amp;2")))</f>
        <v>1&amp;3</v>
      </c>
      <c r="L323" s="639" t="str">
        <f>IF(F319=0," ",IF(F319=1,"2&amp;3",IF(F319=2,"1&amp;3","1&amp;2")))</f>
        <v>2&amp;3</v>
      </c>
      <c r="M323" s="650">
        <f>IF(L320=" ",M322,IF(L320="W",1,M322+1))</f>
        <v>1</v>
      </c>
      <c r="N323" s="364">
        <f>IF(OR(I323=" ",M323&gt;$M$8),0,IF(M323=1,2,IF(M323=2,6,IF(M323=3,18,IF(M323=4,54,162)))))</f>
        <v>2</v>
      </c>
      <c r="O323" s="364">
        <f>IF(I324="W",(N323/2)*3,0)</f>
        <v>0</v>
      </c>
      <c r="P323" s="653">
        <f t="shared" si="21"/>
        <v>57</v>
      </c>
      <c r="R323" s="647" t="str">
        <f>IF(E320=0," ",IF(E320="A","B&amp;C",IF(E320="B","A&amp;C","A&amp;B")))</f>
        <v>B&amp;C</v>
      </c>
      <c r="S323" s="634" t="str">
        <f>IF(G320=0," ",IF(G320="A","B&amp;C",IF(G320="B","A&amp;C","A&amp;B")))</f>
        <v>A&amp;B</v>
      </c>
      <c r="T323" s="635" t="str">
        <f>IF(D320=0," ",IF(D320="A","B&amp;C",IF(D320="B","A&amp;C","A&amp;B")))</f>
        <v>A&amp;C</v>
      </c>
      <c r="U323" s="639" t="str">
        <f>IF(F320=0," ",IF(F320="A","B&amp;C",IF(F320="B","A&amp;C","A&amp;B")))</f>
        <v>A&amp;C</v>
      </c>
      <c r="V323" s="650">
        <f>IF(U320=" ",V322,IF(U320="W",1,V322+1))</f>
        <v>1</v>
      </c>
      <c r="W323" s="364">
        <f t="shared" si="20"/>
        <v>2</v>
      </c>
      <c r="X323" s="364">
        <f>IF(R324="W",(W323/2)*3,0)</f>
        <v>0</v>
      </c>
      <c r="Y323" s="653">
        <f t="shared" si="19"/>
        <v>-39</v>
      </c>
    </row>
    <row r="324" spans="1:25">
      <c r="A324" s="327">
        <f t="shared" si="18"/>
        <v>314</v>
      </c>
      <c r="B324" s="328">
        <f>Data!B324</f>
        <v>33</v>
      </c>
      <c r="D324" s="646" t="str">
        <f>IF(B323=0,0,IF(MOD(B323,3)=1,"A",IF(MOD(B323,3)=2,"B","C")))</f>
        <v>A</v>
      </c>
      <c r="E324" s="636" t="str">
        <f>IF(B324=0,0,IF(MOD(B324,3)=1,"A",IF(MOD(B324,3)=2,"B","C")))</f>
        <v>C</v>
      </c>
      <c r="F324" s="645" t="str">
        <f>IF(B325=0,0,IF(MOD(B325,3)=1,"A",IF(MOD(B325,3)=2,"B","C")))</f>
        <v>A</v>
      </c>
      <c r="G324" s="637" t="str">
        <f>IF(B326=0,0,IF(MOD(B326,3)=1,"A",IF(MOD(B326,3)=2,"B","C")))</f>
        <v>C</v>
      </c>
      <c r="H324" s="306"/>
      <c r="I324" s="647" t="str">
        <f>IF(I323=" "," ",IF(D323=0,"L",IF(D323&lt;&gt;E319,"W","L")))</f>
        <v>L</v>
      </c>
      <c r="J324" s="634" t="str">
        <f>IF(J323=" "," ",IF(E323=0,"L",IF(E323&lt;&gt;G319,"W","L")))</f>
        <v>L</v>
      </c>
      <c r="K324" s="635" t="str">
        <f>IF(K323=" "," ",IF(F323=0,"L",IF(F323&lt;&gt;D319,"W","L")))</f>
        <v>L</v>
      </c>
      <c r="L324" s="639" t="str">
        <f>IF(L323=" "," ",IF(G323=0,"L",IF(G323&lt;&gt;F319,"W","L")))</f>
        <v>L</v>
      </c>
      <c r="M324" s="649">
        <f>IF(I324=" ",M323,IF(I324="W",1,M323+1))</f>
        <v>2</v>
      </c>
      <c r="N324" s="648">
        <f>IF(OR(J323=" ",M324&gt;$M$8),0,IF(M324=1,2,IF(M324=2,6,IF(M324=3,18,IF(M324=4,54,162)))))</f>
        <v>6</v>
      </c>
      <c r="O324" s="648">
        <f>IF(J324="W",(N324/2)*3,0)</f>
        <v>0</v>
      </c>
      <c r="P324" s="653">
        <f t="shared" si="21"/>
        <v>51</v>
      </c>
      <c r="R324" s="647" t="str">
        <f>IF(R323=" "," ",IF(D324=0,"L",IF(D324&lt;&gt;E320,"W","L")))</f>
        <v>L</v>
      </c>
      <c r="S324" s="634" t="str">
        <f>IF(S323=" "," ",IF(E324=0,"L",IF(E324&lt;&gt;G320,"W","L")))</f>
        <v>L</v>
      </c>
      <c r="T324" s="635" t="str">
        <f>IF(T323=" "," ",IF(F324=0,"L",IF(F324&lt;&gt;D320,"W","L")))</f>
        <v>W</v>
      </c>
      <c r="U324" s="639" t="str">
        <f>IF(U323=" "," ",IF(G324=0,"L",IF(G324&lt;&gt;F320,"W","L")))</f>
        <v>W</v>
      </c>
      <c r="V324" s="649">
        <f>IF(R324=" ",V323,IF(R324="W",1,V323+1))</f>
        <v>2</v>
      </c>
      <c r="W324" s="648">
        <f t="shared" si="20"/>
        <v>6</v>
      </c>
      <c r="X324" s="648">
        <f>IF(S324="W",(W324/2)*3,0)</f>
        <v>0</v>
      </c>
      <c r="Y324" s="653">
        <f t="shared" si="19"/>
        <v>-45</v>
      </c>
    </row>
    <row r="325" spans="1:25">
      <c r="A325" s="327">
        <f t="shared" si="18"/>
        <v>315</v>
      </c>
      <c r="B325" s="328">
        <f>Data!B325</f>
        <v>13</v>
      </c>
      <c r="D325" s="643"/>
      <c r="E325" s="643"/>
      <c r="F325" s="643"/>
      <c r="G325" s="643"/>
      <c r="H325" s="306"/>
      <c r="M325" s="652">
        <f>IF(J324=" ",M324,IF(J324="W",1,M324+1))</f>
        <v>3</v>
      </c>
      <c r="N325" s="368">
        <f>IF(OR(K323=" ",M325&gt;$M$8),0,IF(M325=1,2,IF(M325=2,6,IF(M325=3,18,IF(M325=4,54,162)))))</f>
        <v>18</v>
      </c>
      <c r="O325" s="368">
        <f>IF(K324="W",(N325/2)*3,0)</f>
        <v>0</v>
      </c>
      <c r="P325" s="653">
        <f t="shared" si="21"/>
        <v>33</v>
      </c>
      <c r="V325" s="652">
        <f>IF(S324=" ",V324,IF(S324="W",1,V324+1))</f>
        <v>3</v>
      </c>
      <c r="W325" s="368">
        <f t="shared" si="20"/>
        <v>18</v>
      </c>
      <c r="X325" s="368">
        <f>IF(T324="W",(W325/2)*3,0)</f>
        <v>27</v>
      </c>
      <c r="Y325" s="653">
        <f t="shared" si="19"/>
        <v>-36</v>
      </c>
    </row>
    <row r="326" spans="1:25">
      <c r="A326" s="327">
        <f t="shared" si="18"/>
        <v>316</v>
      </c>
      <c r="B326" s="328">
        <f>Data!B326</f>
        <v>9</v>
      </c>
      <c r="D326" s="643"/>
      <c r="E326" s="643"/>
      <c r="F326" s="643"/>
      <c r="G326" s="643"/>
      <c r="H326" s="306"/>
      <c r="M326" s="651">
        <f>IF(K324=" ",M325,IF(K324="W",1,M325+1))</f>
        <v>4</v>
      </c>
      <c r="N326" s="363">
        <f>IF(OR(L323=" ",M326&gt;$M$8),0,IF(M326=1,2,IF(M326=2,6,IF(M326=3,18,IF(M326=4,54,162)))))</f>
        <v>0</v>
      </c>
      <c r="O326" s="363">
        <f>IF(L324="W",(N326/2)*3,0)</f>
        <v>0</v>
      </c>
      <c r="P326" s="653">
        <f t="shared" si="21"/>
        <v>33</v>
      </c>
      <c r="V326" s="651">
        <f>IF(T324=" ",V325,IF(T324="W",1,V325+1))</f>
        <v>1</v>
      </c>
      <c r="W326" s="363">
        <f t="shared" si="20"/>
        <v>2</v>
      </c>
      <c r="X326" s="363">
        <f>IF(U324="W",(W326/2)*3,0)</f>
        <v>3</v>
      </c>
      <c r="Y326" s="653">
        <f t="shared" si="19"/>
        <v>-35</v>
      </c>
    </row>
    <row r="327" spans="1:25">
      <c r="A327" s="327">
        <f t="shared" si="18"/>
        <v>317</v>
      </c>
      <c r="B327" s="328">
        <f>Data!B327</f>
        <v>7</v>
      </c>
      <c r="D327" s="636">
        <f>IF(AND(B327&gt;0,B327&lt;=12),1,IF(AND(B327&gt;12,B327&lt;=24),2,IF(AND(B327&gt;24,B327&lt;=36),3,0)))</f>
        <v>1</v>
      </c>
      <c r="E327" s="646">
        <f>IF(AND(B328&gt;0,B328&lt;=12),1,IF(AND(B328&gt;12,B328&lt;=24),2,IF(AND(B328&gt;24,B328&lt;=36),3,0)))</f>
        <v>2</v>
      </c>
      <c r="F327" s="637">
        <f>IF(AND(B329&gt;0,B329&lt;=12),1,IF(AND(B329&gt;12,B329&lt;=24),2,IF(AND(B329&gt;24,B329&lt;=36),3,0)))</f>
        <v>3</v>
      </c>
      <c r="G327" s="645">
        <f>IF(AND(B330&gt;0,B330&lt;=12),1,IF(AND(B330&gt;12,B330&lt;=24),2,IF(AND(B330&gt;24,B330&lt;=36),3,0)))</f>
        <v>2</v>
      </c>
      <c r="H327" s="306"/>
      <c r="I327" s="638" t="str">
        <f>IF(E323=0," ",IF(E323=1,"2&amp;3",IF(E323=2,"1&amp;3","1&amp;2")))</f>
        <v>1&amp;2</v>
      </c>
      <c r="J327" s="647" t="str">
        <f>IF(D323=0," ",IF(D323=1,"2&amp;3",IF(D323=2,"1&amp;3","1&amp;2")))</f>
        <v>2&amp;3</v>
      </c>
      <c r="K327" s="639" t="str">
        <f>IF(G323=0," ",IF(G323=1,"2&amp;3",IF(G323=2,"1&amp;3","1&amp;2")))</f>
        <v>2&amp;3</v>
      </c>
      <c r="L327" s="635" t="str">
        <f>IF(F323=0," ",IF(F323=1,"2&amp;3",IF(F323=2,"1&amp;3","1&amp;2")))</f>
        <v>1&amp;3</v>
      </c>
      <c r="M327" s="649">
        <f>IF(L324=" ",M326,IF(L324="W",1,M326+1))</f>
        <v>5</v>
      </c>
      <c r="N327" s="648">
        <f>IF(OR(I327=" ",M327&gt;$M$8),0,IF(M327=1,2,IF(M327=2,6,IF(M327=3,18,IF(M327=4,54,162)))))</f>
        <v>0</v>
      </c>
      <c r="O327" s="648">
        <f>IF(I328="W",(N327/2)*3,0)</f>
        <v>0</v>
      </c>
      <c r="P327" s="653">
        <f t="shared" si="21"/>
        <v>33</v>
      </c>
      <c r="R327" s="638" t="str">
        <f>IF(E324=0," ",IF(E324="A","B&amp;C",IF(E324="B","A&amp;C","A&amp;B")))</f>
        <v>A&amp;B</v>
      </c>
      <c r="S327" s="647" t="str">
        <f>IF(D324=0," ",IF(D324="A","B&amp;C",IF(D324="B","A&amp;C","A&amp;B")))</f>
        <v>B&amp;C</v>
      </c>
      <c r="T327" s="639" t="str">
        <f>IF(G324=0," ",IF(G324="A","B&amp;C",IF(G324="B","A&amp;C","A&amp;B")))</f>
        <v>A&amp;B</v>
      </c>
      <c r="U327" s="635" t="str">
        <f>IF(F324=0," ",IF(F324="A","B&amp;C",IF(F324="B","A&amp;C","A&amp;B")))</f>
        <v>B&amp;C</v>
      </c>
      <c r="V327" s="649">
        <f>IF(U324=" ",V326,IF(U324="W",1,V326+1))</f>
        <v>1</v>
      </c>
      <c r="W327" s="648">
        <f t="shared" si="20"/>
        <v>2</v>
      </c>
      <c r="X327" s="648">
        <f>IF(R328="W",(W327/2)*3,0)</f>
        <v>3</v>
      </c>
      <c r="Y327" s="653">
        <f t="shared" si="19"/>
        <v>-34</v>
      </c>
    </row>
    <row r="328" spans="1:25">
      <c r="A328" s="327">
        <f t="shared" si="18"/>
        <v>318</v>
      </c>
      <c r="B328" s="328">
        <f>Data!B328</f>
        <v>22</v>
      </c>
      <c r="D328" s="636" t="str">
        <f>IF(B327=0,0,IF(MOD(B327,3)=1,"A",IF(MOD(B327,3)=2,"B","C")))</f>
        <v>A</v>
      </c>
      <c r="E328" s="646" t="str">
        <f>IF(B328=0,0,IF(MOD(B328,3)=1,"A",IF(MOD(B328,3)=2,"B","C")))</f>
        <v>A</v>
      </c>
      <c r="F328" s="637" t="str">
        <f>IF(B329=0,0,IF(MOD(B329,3)=1,"A",IF(MOD(B329,3)=2,"B","C")))</f>
        <v>C</v>
      </c>
      <c r="G328" s="645" t="str">
        <f>IF(B330=0,0,IF(MOD(B330,3)=1,"A",IF(MOD(B330,3)=2,"B","C")))</f>
        <v>A</v>
      </c>
      <c r="H328" s="306"/>
      <c r="I328" s="638" t="str">
        <f>IF(I327=" "," ",IF(D327=0,"L",IF(D327&lt;&gt;E323,"W","L")))</f>
        <v>W</v>
      </c>
      <c r="J328" s="647" t="str">
        <f>IF(J327=" "," ",IF(E327=0,"L",IF(E327&lt;&gt;D323,"W","L")))</f>
        <v>W</v>
      </c>
      <c r="K328" s="639" t="str">
        <f>IF(K327=" "," ",IF(F327=0,"L",IF(F327&lt;&gt;G323,"W","L")))</f>
        <v>W</v>
      </c>
      <c r="L328" s="635" t="str">
        <f>IF(L327=" "," ",IF(G327=0,"L",IF(G327&lt;&gt;F323,"W","L")))</f>
        <v>L</v>
      </c>
      <c r="M328" s="650">
        <f>IF(I328=" ",M327,IF(I328="W",1,M327+1))</f>
        <v>1</v>
      </c>
      <c r="N328" s="364">
        <f>IF(OR(J327=" ",M328&gt;$M$8),0,IF(M328=1,2,IF(M328=2,6,IF(M328=3,18,IF(M328=4,54,162)))))</f>
        <v>2</v>
      </c>
      <c r="O328" s="364">
        <f>IF(J328="W",(N328/2)*3,0)</f>
        <v>3</v>
      </c>
      <c r="P328" s="653">
        <f t="shared" si="21"/>
        <v>34</v>
      </c>
      <c r="R328" s="638" t="str">
        <f>IF(R327=" "," ",IF(D328=0,"L",IF(D328&lt;&gt;E324,"W","L")))</f>
        <v>W</v>
      </c>
      <c r="S328" s="647" t="str">
        <f>IF(S327=" "," ",IF(E328=0,"L",IF(E328&lt;&gt;D324,"W","L")))</f>
        <v>L</v>
      </c>
      <c r="T328" s="639" t="str">
        <f>IF(T327=" "," ",IF(F328=0,"L",IF(F328&lt;&gt;G324,"W","L")))</f>
        <v>L</v>
      </c>
      <c r="U328" s="635" t="str">
        <f>IF(U327=" "," ",IF(G328=0,"L",IF(G328&lt;&gt;F324,"W","L")))</f>
        <v>L</v>
      </c>
      <c r="V328" s="650">
        <f>IF(R328=" ",V327,IF(R328="W",1,V327+1))</f>
        <v>1</v>
      </c>
      <c r="W328" s="364">
        <f t="shared" si="20"/>
        <v>2</v>
      </c>
      <c r="X328" s="364">
        <f>IF(S328="W",(W328/2)*3,0)</f>
        <v>0</v>
      </c>
      <c r="Y328" s="653">
        <f t="shared" si="19"/>
        <v>-36</v>
      </c>
    </row>
    <row r="329" spans="1:25">
      <c r="A329" s="327">
        <f t="shared" si="18"/>
        <v>319</v>
      </c>
      <c r="B329" s="328">
        <f>Data!B329</f>
        <v>33</v>
      </c>
      <c r="D329" s="644"/>
      <c r="E329" s="644"/>
      <c r="F329" s="644"/>
      <c r="G329" s="644"/>
      <c r="H329" s="306"/>
      <c r="M329" s="651">
        <f>IF(J328=" ",M328,IF(J328="W",1,M328+1))</f>
        <v>1</v>
      </c>
      <c r="N329" s="363">
        <f>IF(OR(K327=" ",M329&gt;$M$8),0,IF(M329=1,2,IF(M329=2,6,IF(M329=3,18,IF(M329=4,54,162)))))</f>
        <v>2</v>
      </c>
      <c r="O329" s="363">
        <f>IF(K328="W",(N329/2)*3,0)</f>
        <v>3</v>
      </c>
      <c r="P329" s="653">
        <f t="shared" si="21"/>
        <v>35</v>
      </c>
      <c r="V329" s="651">
        <f>IF(S328=" ",V328,IF(S328="W",1,V328+1))</f>
        <v>2</v>
      </c>
      <c r="W329" s="363">
        <f t="shared" si="20"/>
        <v>6</v>
      </c>
      <c r="X329" s="363">
        <f>IF(T328="W",(W329/2)*3,0)</f>
        <v>0</v>
      </c>
      <c r="Y329" s="653">
        <f t="shared" si="19"/>
        <v>-42</v>
      </c>
    </row>
    <row r="330" spans="1:25">
      <c r="A330" s="327">
        <f t="shared" si="18"/>
        <v>320</v>
      </c>
      <c r="B330" s="328">
        <f>Data!B330</f>
        <v>19</v>
      </c>
      <c r="D330" s="644"/>
      <c r="E330" s="644"/>
      <c r="F330" s="644"/>
      <c r="G330" s="644"/>
      <c r="H330" s="306"/>
      <c r="M330" s="652">
        <f>IF(K328=" ",M329,IF(K328="W",1,M329+1))</f>
        <v>1</v>
      </c>
      <c r="N330" s="368">
        <f>IF(OR(L327=" ",M330&gt;$M$8),0,IF(M330=1,2,IF(M330=2,6,IF(M330=3,18,IF(M330=4,54,162)))))</f>
        <v>2</v>
      </c>
      <c r="O330" s="368">
        <f>IF(L328="W",(N330/2)*3,0)</f>
        <v>0</v>
      </c>
      <c r="P330" s="653">
        <f t="shared" si="21"/>
        <v>33</v>
      </c>
      <c r="V330" s="652">
        <f>IF(T328=" ",V329,IF(T328="W",1,V329+1))</f>
        <v>3</v>
      </c>
      <c r="W330" s="368">
        <f t="shared" si="20"/>
        <v>18</v>
      </c>
      <c r="X330" s="368">
        <f>IF(U328="W",(W330/2)*3,0)</f>
        <v>0</v>
      </c>
      <c r="Y330" s="653">
        <f t="shared" si="19"/>
        <v>-60</v>
      </c>
    </row>
    <row r="331" spans="1:25">
      <c r="A331" s="327">
        <f t="shared" si="18"/>
        <v>321</v>
      </c>
      <c r="B331" s="328">
        <f>Data!B331</f>
        <v>23</v>
      </c>
      <c r="D331" s="636">
        <f>IF(AND(B331&gt;0,B331&lt;=12),1,IF(AND(B331&gt;12,B331&lt;=24),2,IF(AND(B331&gt;24,B331&lt;=36),3,0)))</f>
        <v>2</v>
      </c>
      <c r="E331" s="637">
        <f>IF(AND(B332&gt;0,B332&lt;=12),1,IF(AND(B332&gt;12,B332&lt;=24),2,IF(AND(B332&gt;24,B332&lt;=36),3,0)))</f>
        <v>1</v>
      </c>
      <c r="F331" s="646">
        <f>IF(AND(B333&gt;0,B333&lt;=12),1,IF(AND(B333&gt;12,B333&lt;=24),2,IF(AND(B333&gt;24,B333&lt;=36),3,0)))</f>
        <v>3</v>
      </c>
      <c r="G331" s="645">
        <f>IF(AND(B334&gt;0,B334&lt;=12),1,IF(AND(B334&gt;12,B334&lt;=24),2,IF(AND(B334&gt;24,B334&lt;=36),3,0)))</f>
        <v>2</v>
      </c>
      <c r="H331" s="306"/>
      <c r="I331" s="634" t="str">
        <f>IF(D327=0," ",IF(D327=1,"2&amp;3",IF(D327=2,"1&amp;3","1&amp;2")))</f>
        <v>2&amp;3</v>
      </c>
      <c r="J331" s="639" t="str">
        <f>IF(F327=0," ",IF(F327=1,"2&amp;3",IF(F327=2,"1&amp;3","1&amp;2")))</f>
        <v>1&amp;2</v>
      </c>
      <c r="K331" s="647" t="str">
        <f>IF(E327=0," ",IF(E327=1,"2&amp;3",IF(E327=2,"1&amp;3","1&amp;2")))</f>
        <v>1&amp;3</v>
      </c>
      <c r="L331" s="635" t="str">
        <f>IF(G327=0," ",IF(G327=1,"2&amp;3",IF(G327=2,"1&amp;3","1&amp;2")))</f>
        <v>1&amp;3</v>
      </c>
      <c r="M331" s="649">
        <f>IF(L328=" ",M330,IF(L328="W",1,M330+1))</f>
        <v>2</v>
      </c>
      <c r="N331" s="648">
        <f>IF(OR(I331=" ",M331&gt;$M$8),0,IF(M331=1,2,IF(M331=2,6,IF(M331=3,18,IF(M331=4,54,162)))))</f>
        <v>6</v>
      </c>
      <c r="O331" s="648">
        <f>IF(I332="W",(N331/2)*3,0)</f>
        <v>9</v>
      </c>
      <c r="P331" s="653">
        <f t="shared" si="21"/>
        <v>36</v>
      </c>
      <c r="R331" s="634" t="str">
        <f>IF(D328=0," ",IF(D328="A","B&amp;C",IF(D328="B","A&amp;C","A&amp;B")))</f>
        <v>B&amp;C</v>
      </c>
      <c r="S331" s="639" t="str">
        <f>IF(F328=0," ",IF(F328="A","B&amp;C",IF(F328="B","A&amp;C","A&amp;B")))</f>
        <v>A&amp;B</v>
      </c>
      <c r="T331" s="647" t="str">
        <f>IF(E328=0," ",IF(E328="A","B&amp;C",IF(E328="B","A&amp;C","A&amp;B")))</f>
        <v>B&amp;C</v>
      </c>
      <c r="U331" s="635" t="str">
        <f>IF(G328=0," ",IF(G328="A","B&amp;C",IF(G328="B","A&amp;C","A&amp;B")))</f>
        <v>B&amp;C</v>
      </c>
      <c r="V331" s="649">
        <f>IF(U328=" ",V330,IF(U328="W",1,V330+1))</f>
        <v>4</v>
      </c>
      <c r="W331" s="648">
        <f t="shared" si="20"/>
        <v>0</v>
      </c>
      <c r="X331" s="648">
        <f>IF(R332="W",(W331/2)*3,0)</f>
        <v>0</v>
      </c>
      <c r="Y331" s="653">
        <f t="shared" si="19"/>
        <v>-60</v>
      </c>
    </row>
    <row r="332" spans="1:25">
      <c r="A332" s="327">
        <f t="shared" si="18"/>
        <v>322</v>
      </c>
      <c r="B332" s="328">
        <f>Data!B332</f>
        <v>12</v>
      </c>
      <c r="D332" s="636" t="str">
        <f>IF(B331=0,0,IF(MOD(B331,3)=1,"A",IF(MOD(B331,3)=2,"B","C")))</f>
        <v>B</v>
      </c>
      <c r="E332" s="637" t="str">
        <f>IF(B332=0,0,IF(MOD(B332,3)=1,"A",IF(MOD(B332,3)=2,"B","C")))</f>
        <v>C</v>
      </c>
      <c r="F332" s="646" t="str">
        <f>IF(B333=0,0,IF(MOD(B333,3)=1,"A",IF(MOD(B333,3)=2,"B","C")))</f>
        <v>C</v>
      </c>
      <c r="G332" s="645" t="str">
        <f>IF(B334=0,0,IF(MOD(B334,3)=1,"A",IF(MOD(B334,3)=2,"B","C")))</f>
        <v>B</v>
      </c>
      <c r="H332" s="306"/>
      <c r="I332" s="634" t="str">
        <f>IF(I331=" "," ",IF(D331=0,"L",IF(D331&lt;&gt;D327,"W","L")))</f>
        <v>W</v>
      </c>
      <c r="J332" s="639" t="str">
        <f>IF(J331=" "," ",IF(E331=0,"L",IF(E331&lt;&gt;F327,"W","L")))</f>
        <v>W</v>
      </c>
      <c r="K332" s="647" t="str">
        <f>IF(K331=" "," ",IF(F331=0,"L",IF(F331&lt;&gt;E327,"W","L")))</f>
        <v>W</v>
      </c>
      <c r="L332" s="635" t="str">
        <f>IF(L331=" "," ",IF(G331=0,"L",IF(G331&lt;&gt;G327,"W","L")))</f>
        <v>L</v>
      </c>
      <c r="M332" s="651">
        <f>IF(I332=" ",M331,IF(I332="W",1,M331+1))</f>
        <v>1</v>
      </c>
      <c r="N332" s="363">
        <f>IF(OR(J331=" ",M332&gt;$M$8),0,IF(M332=1,2,IF(M332=2,6,IF(M332=3,18,IF(M332=4,54,162)))))</f>
        <v>2</v>
      </c>
      <c r="O332" s="363">
        <f>IF(J332="W",(N332/2)*3,0)</f>
        <v>3</v>
      </c>
      <c r="P332" s="653">
        <f t="shared" si="21"/>
        <v>37</v>
      </c>
      <c r="R332" s="634" t="str">
        <f>IF(R331=" "," ",IF(D332=0,"L",IF(D332&lt;&gt;D328,"W","L")))</f>
        <v>W</v>
      </c>
      <c r="S332" s="639" t="str">
        <f>IF(S331=" "," ",IF(E332=0,"L",IF(E332&lt;&gt;F328,"W","L")))</f>
        <v>L</v>
      </c>
      <c r="T332" s="647" t="str">
        <f>IF(T331=" "," ",IF(F332=0,"L",IF(F332&lt;&gt;E328,"W","L")))</f>
        <v>W</v>
      </c>
      <c r="U332" s="635" t="str">
        <f>IF(U331=" "," ",IF(P332=0,"L",IF(G332&lt;&gt;G328,"W","L")))</f>
        <v>W</v>
      </c>
      <c r="V332" s="651">
        <f>IF(R332=" ",V331,IF(R332="W",1,V331+1))</f>
        <v>1</v>
      </c>
      <c r="W332" s="363">
        <f t="shared" si="20"/>
        <v>2</v>
      </c>
      <c r="X332" s="363">
        <f>IF(S332="W",(W332/2)*3,0)</f>
        <v>0</v>
      </c>
      <c r="Y332" s="653">
        <f t="shared" si="19"/>
        <v>-62</v>
      </c>
    </row>
    <row r="333" spans="1:25">
      <c r="A333" s="327">
        <f t="shared" ref="A333:A396" si="22">A332+1</f>
        <v>323</v>
      </c>
      <c r="B333" s="328">
        <f>Data!B333</f>
        <v>36</v>
      </c>
      <c r="D333" s="644"/>
      <c r="E333" s="644"/>
      <c r="F333" s="644"/>
      <c r="G333" s="644"/>
      <c r="H333" s="306"/>
      <c r="M333" s="650">
        <f>IF(J332=" ",M332,IF(J332="W",1,M332+1))</f>
        <v>1</v>
      </c>
      <c r="N333" s="364">
        <f>IF(OR(K331=" ",M333&gt;$M$8),0,IF(M333=1,2,IF(M333=2,6,IF(M333=3,18,IF(M333=4,54,162)))))</f>
        <v>2</v>
      </c>
      <c r="O333" s="364">
        <f>IF(K332="W",(N333/2)*3,0)</f>
        <v>3</v>
      </c>
      <c r="P333" s="653">
        <f t="shared" si="21"/>
        <v>38</v>
      </c>
      <c r="V333" s="650">
        <f>IF(S332=" ",V332,IF(S332="W",1,V332+1))</f>
        <v>2</v>
      </c>
      <c r="W333" s="364">
        <f t="shared" si="20"/>
        <v>6</v>
      </c>
      <c r="X333" s="364">
        <f>IF(T332="W",(W333/2)*3,0)</f>
        <v>9</v>
      </c>
      <c r="Y333" s="653">
        <f t="shared" si="19"/>
        <v>-59</v>
      </c>
    </row>
    <row r="334" spans="1:25">
      <c r="A334" s="327">
        <f t="shared" si="22"/>
        <v>324</v>
      </c>
      <c r="B334" s="328">
        <f>Data!B334</f>
        <v>17</v>
      </c>
      <c r="D334" s="644"/>
      <c r="E334" s="644"/>
      <c r="F334" s="644"/>
      <c r="G334" s="644"/>
      <c r="H334" s="306"/>
      <c r="M334" s="652">
        <f>IF(K332=" ",M333,IF(K332="W",1,M333+1))</f>
        <v>1</v>
      </c>
      <c r="N334" s="368">
        <f>IF(OR(L331=" ",M334&gt;$M$8),0,IF(M334=1,2,IF(M334=2,6,IF(M334=3,18,IF(M334=4,54,162)))))</f>
        <v>2</v>
      </c>
      <c r="O334" s="368">
        <f>IF(L332="W",(N334/2)*3,0)</f>
        <v>0</v>
      </c>
      <c r="P334" s="653">
        <f t="shared" si="21"/>
        <v>36</v>
      </c>
      <c r="V334" s="652">
        <f>IF(T332=" ",V333,IF(T332="W",1,V333+1))</f>
        <v>1</v>
      </c>
      <c r="W334" s="368">
        <f t="shared" si="20"/>
        <v>2</v>
      </c>
      <c r="X334" s="368">
        <f>IF(U332="W",(W334/2)*3,0)</f>
        <v>3</v>
      </c>
      <c r="Y334" s="653">
        <f t="shared" si="19"/>
        <v>-58</v>
      </c>
    </row>
    <row r="335" spans="1:25">
      <c r="A335" s="327">
        <f t="shared" si="22"/>
        <v>325</v>
      </c>
      <c r="B335" s="328">
        <f>Data!B335</f>
        <v>4</v>
      </c>
      <c r="D335" s="637">
        <f>IF(AND(B335&gt;0,B335&lt;=12),1,IF(AND(B335&gt;12,B335&lt;=24),2,IF(AND(B335&gt;24,B335&lt;=36),3,0)))</f>
        <v>1</v>
      </c>
      <c r="E335" s="645">
        <f>IF(AND(B336&gt;0,B336&lt;=12),1,IF(AND(B336&gt;12,B336&lt;=24),2,IF(AND(B336&gt;24,B336&lt;=36),3,0)))</f>
        <v>3</v>
      </c>
      <c r="F335" s="636">
        <f>IF(AND(B337&gt;0,B337&lt;=12),1,IF(AND(B337&gt;12,B337&lt;=24),2,IF(AND(B337&gt;24,B337&lt;=36),3,0)))</f>
        <v>1</v>
      </c>
      <c r="G335" s="646">
        <f>IF(AND(B338&gt;0,B338&lt;=12),1,IF(AND(B338&gt;12,B338&lt;=24),2,IF(AND(B338&gt;24,B338&lt;=36),3,0)))</f>
        <v>1</v>
      </c>
      <c r="H335" s="306"/>
      <c r="I335" s="639" t="str">
        <f>IF(E331=0," ",IF(E331=1,"2&amp;3",IF(E331=2,"1&amp;3","1&amp;2")))</f>
        <v>2&amp;3</v>
      </c>
      <c r="J335" s="635" t="str">
        <f>IF(G331=0," ",IF(G331=1,"2&amp;3",IF(G331=2,"1&amp;3","1&amp;2")))</f>
        <v>1&amp;3</v>
      </c>
      <c r="K335" s="634" t="str">
        <f>IF(D331=0," ",IF(D331=1,"2&amp;3",IF(D331=2,"1&amp;3","1&amp;2")))</f>
        <v>1&amp;3</v>
      </c>
      <c r="L335" s="647" t="str">
        <f>IF(F331=0," ",IF(F331=1,"2&amp;3",IF(F331=2,"1&amp;3","1&amp;2")))</f>
        <v>1&amp;2</v>
      </c>
      <c r="M335" s="651">
        <f>IF(L332=" ",M334,IF(L332="W",1,M334+1))</f>
        <v>2</v>
      </c>
      <c r="N335" s="363">
        <f>IF(OR(I335=" ",M335&gt;$M$8),0,IF(M335=1,2,IF(M335=2,6,IF(M335=3,18,IF(M335=4,54,162)))))</f>
        <v>6</v>
      </c>
      <c r="O335" s="363">
        <f>IF(I336="W",(N335/2)*3,0)</f>
        <v>0</v>
      </c>
      <c r="P335" s="653">
        <f t="shared" si="21"/>
        <v>30</v>
      </c>
      <c r="R335" s="639" t="str">
        <f>IF(E332=0," ",IF(E332="A","B&amp;C",IF(E332="B","A&amp;C","A&amp;B")))</f>
        <v>A&amp;B</v>
      </c>
      <c r="S335" s="635" t="str">
        <f>IF(G332=0," ",IF(G332="A","B&amp;C",IF(G332="B","A&amp;C","A&amp;B")))</f>
        <v>A&amp;C</v>
      </c>
      <c r="T335" s="634" t="str">
        <f>IF(D332=0," ",IF(D332="A","B&amp;C",IF(D332="B","A&amp;C","A&amp;B")))</f>
        <v>A&amp;C</v>
      </c>
      <c r="U335" s="647" t="str">
        <f>IF(F332=0," ",IF(F332="A","B&amp;C",IF(F332="B","A&amp;C","A&amp;B")))</f>
        <v>A&amp;B</v>
      </c>
      <c r="V335" s="651">
        <f>IF(U332=" ",V334,IF(U332="W",1,V334+1))</f>
        <v>1</v>
      </c>
      <c r="W335" s="363">
        <f t="shared" si="20"/>
        <v>2</v>
      </c>
      <c r="X335" s="363">
        <f>IF(R336="W",(W335/2)*3,0)</f>
        <v>3</v>
      </c>
      <c r="Y335" s="653">
        <f t="shared" ref="Y335:Y398" si="23">Y334-W335+X335</f>
        <v>-57</v>
      </c>
    </row>
    <row r="336" spans="1:25">
      <c r="A336" s="327">
        <f t="shared" si="22"/>
        <v>326</v>
      </c>
      <c r="B336" s="328">
        <f>Data!B336</f>
        <v>34</v>
      </c>
      <c r="D336" s="637" t="str">
        <f>IF(B335=0,0,IF(MOD(B335,3)=1,"A",IF(MOD(B335,3)=2,"B","C")))</f>
        <v>A</v>
      </c>
      <c r="E336" s="645" t="str">
        <f>IF(B336=0,0,IF(MOD(B336,3)=1,"A",IF(MOD(B336,3)=2,"B","C")))</f>
        <v>A</v>
      </c>
      <c r="F336" s="636" t="str">
        <f>IF(B337=0,0,IF(MOD(B337,3)=1,"A",IF(MOD(B337,3)=2,"B","C")))</f>
        <v>C</v>
      </c>
      <c r="G336" s="646" t="str">
        <f>IF(B338=0,0,IF(MOD(B338,3)=1,"A",IF(MOD(B338,3)=2,"B","C")))</f>
        <v>A</v>
      </c>
      <c r="H336" s="306"/>
      <c r="I336" s="639" t="str">
        <f>IF(I335=" "," ",IF(D335=0,"L",IF(D335&lt;&gt;E331,"W","L")))</f>
        <v>L</v>
      </c>
      <c r="J336" s="635" t="str">
        <f>IF(J335=" "," ",IF(E335=0,"L",IF(E335&lt;&gt;G331,"W","L")))</f>
        <v>W</v>
      </c>
      <c r="K336" s="634" t="str">
        <f>IF(K335=" "," ",IF(F335=0,"L",IF(F335&lt;&gt;D331,"W","L")))</f>
        <v>W</v>
      </c>
      <c r="L336" s="647" t="str">
        <f>IF(L335=" "," ",IF(G335=0,"L",IF(G335&lt;&gt;F331,"W","L")))</f>
        <v>W</v>
      </c>
      <c r="M336" s="652">
        <f>IF(I336=" ",M335,IF(I336="W",1,M335+1))</f>
        <v>3</v>
      </c>
      <c r="N336" s="368">
        <f>IF(OR(J335=" ",M336&gt;$M$8),0,IF(M336=1,2,IF(M336=2,6,IF(M336=3,18,IF(M336=4,54,162)))))</f>
        <v>18</v>
      </c>
      <c r="O336" s="368">
        <f>IF(J336="W",(N336/2)*3,0)</f>
        <v>27</v>
      </c>
      <c r="P336" s="653">
        <f t="shared" si="21"/>
        <v>39</v>
      </c>
      <c r="R336" s="639" t="str">
        <f>IF(R335=" "," ",IF(D336=0,"L",IF(D336&lt;&gt;E332,"W","L")))</f>
        <v>W</v>
      </c>
      <c r="S336" s="635" t="str">
        <f>IF(S335=" "," ",IF(E336=0,"L",IF(E336&lt;&gt;G332,"W","L")))</f>
        <v>W</v>
      </c>
      <c r="T336" s="634" t="str">
        <f>IF(T335=" "," ",IF(F336=0,"L",IF(F336&lt;&gt;D332,"W","L")))</f>
        <v>W</v>
      </c>
      <c r="U336" s="647" t="str">
        <f>IF(U335=" "," ",IF(G336=0,"L",IF(G336&lt;&gt;F332,"W","L")))</f>
        <v>W</v>
      </c>
      <c r="V336" s="652">
        <f>IF(R336=" ",V335,IF(R336="W",1,V335+1))</f>
        <v>1</v>
      </c>
      <c r="W336" s="368">
        <f t="shared" si="20"/>
        <v>2</v>
      </c>
      <c r="X336" s="368">
        <f>IF(S336="W",(W336/2)*3,0)</f>
        <v>3</v>
      </c>
      <c r="Y336" s="653">
        <f t="shared" si="23"/>
        <v>-56</v>
      </c>
    </row>
    <row r="337" spans="1:25">
      <c r="A337" s="327">
        <f t="shared" si="22"/>
        <v>327</v>
      </c>
      <c r="B337" s="328">
        <f>Data!B337</f>
        <v>9</v>
      </c>
      <c r="D337" s="644"/>
      <c r="E337" s="644"/>
      <c r="F337" s="644"/>
      <c r="G337" s="644"/>
      <c r="H337" s="306"/>
      <c r="M337" s="649">
        <f>IF(J336=" ",M336,IF(J336="W",1,M336+1))</f>
        <v>1</v>
      </c>
      <c r="N337" s="648">
        <f>IF(OR(K335=" ",M337&gt;$M$8),0,IF(M337=1,2,IF(M337=2,6,IF(M337=3,18,IF(M337=4,54,162)))))</f>
        <v>2</v>
      </c>
      <c r="O337" s="648">
        <f>IF(K336="W",(N337/2)*3,0)</f>
        <v>3</v>
      </c>
      <c r="P337" s="653">
        <f t="shared" si="21"/>
        <v>40</v>
      </c>
      <c r="V337" s="649">
        <f>IF(S336=" ",V336,IF(S336="W",1,V336+1))</f>
        <v>1</v>
      </c>
      <c r="W337" s="648">
        <f t="shared" ref="W337:W400" si="24">IF(OR(S336=" ",V337&gt;$V$8),0,IF(V337=1,2,IF(V337=2,6,IF(V337=3,18,IF(V337=4,54,162)))))</f>
        <v>2</v>
      </c>
      <c r="X337" s="648">
        <f>IF(T336="W",(W337/2)*3,0)</f>
        <v>3</v>
      </c>
      <c r="Y337" s="653">
        <f t="shared" si="23"/>
        <v>-55</v>
      </c>
    </row>
    <row r="338" spans="1:25">
      <c r="A338" s="327">
        <f t="shared" si="22"/>
        <v>328</v>
      </c>
      <c r="B338" s="328">
        <f>Data!B338</f>
        <v>7</v>
      </c>
      <c r="D338" s="644"/>
      <c r="E338" s="644"/>
      <c r="F338" s="644"/>
      <c r="G338" s="644"/>
      <c r="H338" s="306"/>
      <c r="M338" s="650">
        <f>IF(K336=" ",M337,IF(K336="W",1,M337+1))</f>
        <v>1</v>
      </c>
      <c r="N338" s="364">
        <f>IF(OR(L335=" ",M338&gt;$M$8),0,IF(M338=1,2,IF(M338=2,6,IF(M338=3,18,IF(M338=4,54,162)))))</f>
        <v>2</v>
      </c>
      <c r="O338" s="364">
        <f>IF(L336="W",(N338/2)*3,0)</f>
        <v>3</v>
      </c>
      <c r="P338" s="653">
        <f t="shared" si="21"/>
        <v>41</v>
      </c>
      <c r="V338" s="650">
        <f>IF(T336=" ",V337,IF(T336="W",1,V337+1))</f>
        <v>1</v>
      </c>
      <c r="W338" s="364">
        <f t="shared" si="24"/>
        <v>2</v>
      </c>
      <c r="X338" s="364">
        <f>IF(U336="W",(W338/2)*3,0)</f>
        <v>3</v>
      </c>
      <c r="Y338" s="653">
        <f t="shared" si="23"/>
        <v>-54</v>
      </c>
    </row>
    <row r="339" spans="1:25">
      <c r="A339" s="327">
        <f t="shared" si="22"/>
        <v>329</v>
      </c>
      <c r="B339" s="328">
        <f>Data!B339</f>
        <v>8</v>
      </c>
      <c r="D339" s="645">
        <f>IF(AND(B339&gt;0,B339&lt;=12),1,IF(AND(B339&gt;12,B339&lt;=24),2,IF(AND(B339&gt;24,B339&lt;=36),3,0)))</f>
        <v>1</v>
      </c>
      <c r="E339" s="637">
        <f>IF(AND(B340&gt;0,B340&lt;=12),1,IF(AND(B340&gt;12,B340&lt;=24),2,IF(AND(B340&gt;24,B340&lt;=36),3,0)))</f>
        <v>3</v>
      </c>
      <c r="F339" s="646">
        <f>IF(AND(B341&gt;0,B341&lt;=12),1,IF(AND(B341&gt;12,B341&lt;=24),2,IF(AND(B341&gt;24,B341&lt;=36),3,0)))</f>
        <v>1</v>
      </c>
      <c r="G339" s="636">
        <f>IF(AND(B342&gt;0,B342&lt;=12),1,IF(AND(B342&gt;12,B342&lt;=24),2,IF(AND(B342&gt;24,B342&lt;=36),3,0)))</f>
        <v>2</v>
      </c>
      <c r="H339" s="306"/>
      <c r="I339" s="635" t="str">
        <f>IF(E335=0," ",IF(E335=1,"2&amp;3",IF(E335=2,"1&amp;3","1&amp;2")))</f>
        <v>1&amp;2</v>
      </c>
      <c r="J339" s="639" t="str">
        <f>IF(D335=0," ",IF(D335=1,"2&amp;3",IF(D335=2,"1&amp;3","1&amp;2")))</f>
        <v>2&amp;3</v>
      </c>
      <c r="K339" s="647" t="str">
        <f>IF(G335=0," ",IF(G335=1,"2&amp;3",IF(G335=2,"1&amp;3","1&amp;2")))</f>
        <v>2&amp;3</v>
      </c>
      <c r="L339" s="634" t="str">
        <f>IF(F335=0," ",IF(F335=1,"2&amp;3",IF(F335=2,"1&amp;3","1&amp;2")))</f>
        <v>2&amp;3</v>
      </c>
      <c r="M339" s="652">
        <f>IF(L336=" ",M338,IF(L336="W",1,M338+1))</f>
        <v>1</v>
      </c>
      <c r="N339" s="368">
        <f>IF(OR(I339=" ",M339&gt;$M$8),0,IF(M339=1,2,IF(M339=2,6,IF(M339=3,18,IF(M339=4,54,162)))))</f>
        <v>2</v>
      </c>
      <c r="O339" s="368">
        <f>IF(I340="W",(N339/2)*3,0)</f>
        <v>3</v>
      </c>
      <c r="P339" s="653">
        <f t="shared" si="21"/>
        <v>42</v>
      </c>
      <c r="R339" s="635" t="str">
        <f>IF(E336=0," ",IF(E336="A","B&amp;C",IF(E336="B","A&amp;C","A&amp;B")))</f>
        <v>B&amp;C</v>
      </c>
      <c r="S339" s="639" t="str">
        <f>IF(D336=0," ",IF(D336="A","B&amp;C",IF(D336="B","A&amp;C","A&amp;B")))</f>
        <v>B&amp;C</v>
      </c>
      <c r="T339" s="647" t="str">
        <f>IF(G336=0," ",IF(G336="A","B&amp;C",IF(G336="B","A&amp;C","A&amp;B")))</f>
        <v>B&amp;C</v>
      </c>
      <c r="U339" s="634" t="str">
        <f>IF(F336=0," ",IF(F336="A","B&amp;C",IF(F336="B","A&amp;C","A&amp;B")))</f>
        <v>A&amp;B</v>
      </c>
      <c r="V339" s="652">
        <f>IF(U336=" ",V338,IF(U336="W",1,V338+1))</f>
        <v>1</v>
      </c>
      <c r="W339" s="368">
        <f t="shared" si="24"/>
        <v>2</v>
      </c>
      <c r="X339" s="368">
        <f>IF(R340="W",(W339/2)*3,0)</f>
        <v>3</v>
      </c>
      <c r="Y339" s="653">
        <f t="shared" si="23"/>
        <v>-53</v>
      </c>
    </row>
    <row r="340" spans="1:25">
      <c r="A340" s="327">
        <f t="shared" si="22"/>
        <v>330</v>
      </c>
      <c r="B340" s="328">
        <f>Data!B340</f>
        <v>33</v>
      </c>
      <c r="D340" s="645" t="str">
        <f>IF(B339=0,0,IF(MOD(B339,3)=1,"A",IF(MOD(B339,3)=2,"B","C")))</f>
        <v>B</v>
      </c>
      <c r="E340" s="637" t="str">
        <f>IF(B340=0,0,IF(MOD(B340,3)=1,"A",IF(MOD(B340,3)=2,"B","C")))</f>
        <v>C</v>
      </c>
      <c r="F340" s="646" t="str">
        <f>IF(B341=0,0,IF(MOD(B341,3)=1,"A",IF(MOD(B341,3)=2,"B","C")))</f>
        <v>A</v>
      </c>
      <c r="G340" s="636" t="str">
        <f>IF(B342=0,0,IF(MOD(B342,3)=1,"A",IF(MOD(B342,3)=2,"B","C")))</f>
        <v>C</v>
      </c>
      <c r="H340" s="306"/>
      <c r="I340" s="635" t="str">
        <f>IF(I339=" "," ",IF(D339=0,"L",IF(D339&lt;&gt;E335,"W","L")))</f>
        <v>W</v>
      </c>
      <c r="J340" s="639" t="str">
        <f>IF(J339=" "," ",IF(E339=0,"L",IF(E339&lt;&gt;D335,"W","L")))</f>
        <v>W</v>
      </c>
      <c r="K340" s="647" t="str">
        <f>IF(K339=" "," ",IF(F339=0,"L",IF(F339&lt;&gt;G335,"W","L")))</f>
        <v>L</v>
      </c>
      <c r="L340" s="634" t="str">
        <f>IF(L339=" "," ",IF(G339=0,"L",IF(G339&lt;&gt;F335,"W","L")))</f>
        <v>W</v>
      </c>
      <c r="M340" s="651">
        <f>IF(I340=" ",M339,IF(I340="W",1,M339+1))</f>
        <v>1</v>
      </c>
      <c r="N340" s="363">
        <f>IF(OR(J339=" ",M340&gt;$M$8),0,IF(M340=1,2,IF(M340=2,6,IF(M340=3,18,IF(M340=4,54,162)))))</f>
        <v>2</v>
      </c>
      <c r="O340" s="363">
        <f>IF(J340="W",(N340/2)*3,0)</f>
        <v>3</v>
      </c>
      <c r="P340" s="653">
        <f t="shared" si="21"/>
        <v>43</v>
      </c>
      <c r="R340" s="635" t="str">
        <f>IF(R339=" "," ",IF(D340=0,"L",IF(D340&lt;&gt;E336,"W","L")))</f>
        <v>W</v>
      </c>
      <c r="S340" s="639" t="str">
        <f>IF(S339=" "," ",IF(E340=0,"L",IF(E340&lt;&gt;D336,"W","L")))</f>
        <v>W</v>
      </c>
      <c r="T340" s="647" t="str">
        <f>IF(T339=" "," ",IF(F340=0,"L",IF(F340&lt;&gt;G336,"W","L")))</f>
        <v>L</v>
      </c>
      <c r="U340" s="634" t="str">
        <f>IF(U339=" "," ",IF(G340=0,"L",IF(G340&lt;&gt;F336,"W","L")))</f>
        <v>L</v>
      </c>
      <c r="V340" s="651">
        <f>IF(R340=" ",V339,IF(R340="W",1,V339+1))</f>
        <v>1</v>
      </c>
      <c r="W340" s="363">
        <f t="shared" si="24"/>
        <v>2</v>
      </c>
      <c r="X340" s="363">
        <f>IF(S340="W",(W340/2)*3,0)</f>
        <v>3</v>
      </c>
      <c r="Y340" s="653">
        <f t="shared" si="23"/>
        <v>-52</v>
      </c>
    </row>
    <row r="341" spans="1:25">
      <c r="A341" s="327">
        <f t="shared" si="22"/>
        <v>331</v>
      </c>
      <c r="B341" s="328">
        <f>Data!B341</f>
        <v>7</v>
      </c>
      <c r="D341" s="644"/>
      <c r="E341" s="644"/>
      <c r="F341" s="644"/>
      <c r="G341" s="644"/>
      <c r="H341" s="306"/>
      <c r="M341" s="650">
        <f>IF(J340=" ",M340,IF(J340="W",1,M340+1))</f>
        <v>1</v>
      </c>
      <c r="N341" s="364">
        <f>IF(OR(K339=" ",M341&gt;$M$8),0,IF(M341=1,2,IF(M341=2,6,IF(M341=3,18,IF(M341=4,54,162)))))</f>
        <v>2</v>
      </c>
      <c r="O341" s="364">
        <f>IF(K340="W",(N341/2)*3,0)</f>
        <v>0</v>
      </c>
      <c r="P341" s="653">
        <f t="shared" si="21"/>
        <v>41</v>
      </c>
      <c r="V341" s="650">
        <f>IF(S340=" ",V340,IF(S340="W",1,V340+1))</f>
        <v>1</v>
      </c>
      <c r="W341" s="364">
        <f t="shared" si="24"/>
        <v>2</v>
      </c>
      <c r="X341" s="364">
        <f>IF(T340="W",(W341/2)*3,0)</f>
        <v>0</v>
      </c>
      <c r="Y341" s="653">
        <f t="shared" si="23"/>
        <v>-54</v>
      </c>
    </row>
    <row r="342" spans="1:25">
      <c r="A342" s="327">
        <f t="shared" si="22"/>
        <v>332</v>
      </c>
      <c r="B342" s="328">
        <f>Data!B342</f>
        <v>18</v>
      </c>
      <c r="D342" s="644"/>
      <c r="E342" s="644"/>
      <c r="F342" s="644"/>
      <c r="G342" s="644"/>
      <c r="H342" s="306"/>
      <c r="M342" s="649">
        <f>IF(K340=" ",M341,IF(K340="W",1,M341+1))</f>
        <v>2</v>
      </c>
      <c r="N342" s="648">
        <f>IF(OR(L339=" ",M342&gt;$M$8),0,IF(M342=1,2,IF(M342=2,6,IF(M342=3,18,IF(M342=4,54,162)))))</f>
        <v>6</v>
      </c>
      <c r="O342" s="648">
        <f>IF(L340="W",(N342/2)*3,0)</f>
        <v>9</v>
      </c>
      <c r="P342" s="653">
        <f t="shared" si="21"/>
        <v>44</v>
      </c>
      <c r="V342" s="649">
        <f>IF(T340=" ",V341,IF(T340="W",1,V341+1))</f>
        <v>2</v>
      </c>
      <c r="W342" s="648">
        <f t="shared" si="24"/>
        <v>6</v>
      </c>
      <c r="X342" s="648">
        <f>IF(U340="W",(W342/2)*3,0)</f>
        <v>0</v>
      </c>
      <c r="Y342" s="653">
        <f t="shared" si="23"/>
        <v>-60</v>
      </c>
    </row>
    <row r="343" spans="1:25">
      <c r="A343" s="327">
        <f t="shared" si="22"/>
        <v>333</v>
      </c>
      <c r="B343" s="328">
        <f>Data!B343</f>
        <v>18</v>
      </c>
      <c r="D343" s="645">
        <f>IF(AND(B343&gt;0,B343&lt;=12),1,IF(AND(B343&gt;12,B343&lt;=24),2,IF(AND(B343&gt;24,B343&lt;=36),3,0)))</f>
        <v>2</v>
      </c>
      <c r="E343" s="646">
        <f>IF(AND(B344&gt;0,B344&lt;=12),1,IF(AND(B344&gt;12,B344&lt;=24),2,IF(AND(B344&gt;24,B344&lt;=36),3,0)))</f>
        <v>1</v>
      </c>
      <c r="F343" s="637">
        <f>IF(AND(B345&gt;0,B345&lt;=12),1,IF(AND(B345&gt;12,B345&lt;=24),2,IF(AND(B345&gt;24,B345&lt;=36),3,0)))</f>
        <v>2</v>
      </c>
      <c r="G343" s="636">
        <f>IF(AND(B346&gt;0,B346&lt;=12),1,IF(AND(B346&gt;12,B346&lt;=24),2,IF(AND(B346&gt;24,B346&lt;=36),3,0)))</f>
        <v>1</v>
      </c>
      <c r="H343" s="306"/>
      <c r="I343" s="635" t="str">
        <f>IF(D339=0," ",IF(D339=1,"2&amp;3",IF(D339=2,"1&amp;3","1&amp;2")))</f>
        <v>2&amp;3</v>
      </c>
      <c r="J343" s="647" t="str">
        <f>IF(F339=0," ",IF(F339=1,"2&amp;3",IF(F339=2,"1&amp;3","1&amp;2")))</f>
        <v>2&amp;3</v>
      </c>
      <c r="K343" s="639" t="str">
        <f>IF(E339=0," ",IF(E339=1,"2&amp;3",IF(E339=2,"1&amp;3","1&amp;2")))</f>
        <v>1&amp;2</v>
      </c>
      <c r="L343" s="634" t="str">
        <f>IF(G339=0," ",IF(G339=1,"2&amp;3",IF(G339=2,"1&amp;3","1&amp;2")))</f>
        <v>1&amp;3</v>
      </c>
      <c r="M343" s="652">
        <f>IF(L340=" ",M342,IF(L340="W",1,M342+1))</f>
        <v>1</v>
      </c>
      <c r="N343" s="368">
        <f>IF(OR(I343=" ",M343&gt;$M$8),0,IF(M343=1,2,IF(M343=2,6,IF(M343=3,18,IF(M343=4,54,162)))))</f>
        <v>2</v>
      </c>
      <c r="O343" s="368">
        <f>IF(I344="W",(N343/2)*3,0)</f>
        <v>3</v>
      </c>
      <c r="P343" s="653">
        <f t="shared" si="21"/>
        <v>45</v>
      </c>
      <c r="R343" s="635" t="str">
        <f>IF(D340=0," ",IF(D340="A","B&amp;C",IF(D340="B","A&amp;C","A&amp;B")))</f>
        <v>A&amp;C</v>
      </c>
      <c r="S343" s="647" t="str">
        <f>IF(F340=0," ",IF(F340="A","B&amp;C",IF(F340="B","A&amp;C","A&amp;B")))</f>
        <v>B&amp;C</v>
      </c>
      <c r="T343" s="639" t="str">
        <f>IF(E340=0," ",IF(E340="A","B&amp;C",IF(E340="B","A&amp;C","A&amp;B")))</f>
        <v>A&amp;B</v>
      </c>
      <c r="U343" s="634" t="str">
        <f>IF(G340=0," ",IF(G340="A","B&amp;C",IF(G340="B","A&amp;C","A&amp;B")))</f>
        <v>A&amp;B</v>
      </c>
      <c r="V343" s="652">
        <f>IF(U340=" ",V342,IF(U340="W",1,V342+1))</f>
        <v>3</v>
      </c>
      <c r="W343" s="368">
        <f t="shared" si="24"/>
        <v>18</v>
      </c>
      <c r="X343" s="368">
        <f>IF(R344="W",(W343/2)*3,0)</f>
        <v>27</v>
      </c>
      <c r="Y343" s="653">
        <f t="shared" si="23"/>
        <v>-51</v>
      </c>
    </row>
    <row r="344" spans="1:25">
      <c r="A344" s="327">
        <f t="shared" si="22"/>
        <v>334</v>
      </c>
      <c r="B344" s="328">
        <f>Data!B344</f>
        <v>4</v>
      </c>
      <c r="D344" s="645" t="str">
        <f>IF(B343=0,0,IF(MOD(B343,3)=1,"A",IF(MOD(B343,3)=2,"B","C")))</f>
        <v>C</v>
      </c>
      <c r="E344" s="646" t="str">
        <f>IF(B344=0,0,IF(MOD(B344,3)=1,"A",IF(MOD(B344,3)=2,"B","C")))</f>
        <v>A</v>
      </c>
      <c r="F344" s="637" t="str">
        <f>IF(B345=0,0,IF(MOD(B345,3)=1,"A",IF(MOD(B345,3)=2,"B","C")))</f>
        <v>B</v>
      </c>
      <c r="G344" s="636" t="str">
        <f>IF(B346=0,0,IF(MOD(B346,3)=1,"A",IF(MOD(B346,3)=2,"B","C")))</f>
        <v>B</v>
      </c>
      <c r="H344" s="306"/>
      <c r="I344" s="635" t="str">
        <f>IF(I343=" "," ",IF(D343=0,"L",IF(D343&lt;&gt;D339,"W","L")))</f>
        <v>W</v>
      </c>
      <c r="J344" s="647" t="str">
        <f>IF(J343=" "," ",IF(E343=0,"L",IF(E343&lt;&gt;F339,"W","L")))</f>
        <v>L</v>
      </c>
      <c r="K344" s="639" t="str">
        <f>IF(K343=" "," ",IF(F343=0,"L",IF(F343&lt;&gt;E339,"W","L")))</f>
        <v>W</v>
      </c>
      <c r="L344" s="634" t="str">
        <f>IF(L343=" "," ",IF(G343=0,"L",IF(G343&lt;&gt;G339,"W","L")))</f>
        <v>W</v>
      </c>
      <c r="M344" s="650">
        <f>IF(I344=" ",M343,IF(I344="W",1,M343+1))</f>
        <v>1</v>
      </c>
      <c r="N344" s="364">
        <f>IF(OR(J343=" ",M344&gt;$M$8),0,IF(M344=1,2,IF(M344=2,6,IF(M344=3,18,IF(M344=4,54,162)))))</f>
        <v>2</v>
      </c>
      <c r="O344" s="364">
        <f>IF(J344="W",(N344/2)*3,0)</f>
        <v>0</v>
      </c>
      <c r="P344" s="653">
        <f t="shared" si="21"/>
        <v>43</v>
      </c>
      <c r="R344" s="635" t="str">
        <f>IF(R343=" "," ",IF(M344=0,"L",IF(D344&lt;&gt;D340,"W","L")))</f>
        <v>W</v>
      </c>
      <c r="S344" s="647" t="str">
        <f>IF(S343=" "," ",IF(E344=0,"L",IF(E344&lt;&gt;F340,"W","L")))</f>
        <v>L</v>
      </c>
      <c r="T344" s="639" t="str">
        <f>IF(T343=" "," ",IF(F344=0,"L",IF(F344&lt;&gt;E340,"W","L")))</f>
        <v>W</v>
      </c>
      <c r="U344" s="634" t="str">
        <f>IF(U343=" "," ",IF(P344=0,"L",IF(G344&lt;&gt;G340,"W","L")))</f>
        <v>W</v>
      </c>
      <c r="V344" s="650">
        <f>IF(R344=" ",V343,IF(R344="W",1,V343+1))</f>
        <v>1</v>
      </c>
      <c r="W344" s="364">
        <f t="shared" si="24"/>
        <v>2</v>
      </c>
      <c r="X344" s="364">
        <f>IF(S344="W",(W344/2)*3,0)</f>
        <v>0</v>
      </c>
      <c r="Y344" s="653">
        <f t="shared" si="23"/>
        <v>-53</v>
      </c>
    </row>
    <row r="345" spans="1:25">
      <c r="A345" s="327">
        <f t="shared" si="22"/>
        <v>335</v>
      </c>
      <c r="B345" s="328">
        <f>Data!B345</f>
        <v>23</v>
      </c>
      <c r="D345" s="644"/>
      <c r="E345" s="644"/>
      <c r="F345" s="644"/>
      <c r="G345" s="644"/>
      <c r="H345" s="306"/>
      <c r="M345" s="651">
        <f>IF(J344=" ",M344,IF(J344="W",1,M344+1))</f>
        <v>2</v>
      </c>
      <c r="N345" s="363">
        <f>IF(OR(K343=" ",M345&gt;$M$8),0,IF(M345=1,2,IF(M345=2,6,IF(M345=3,18,IF(M345=4,54,162)))))</f>
        <v>6</v>
      </c>
      <c r="O345" s="363">
        <f>IF(K344="W",(N345/2)*3,0)</f>
        <v>9</v>
      </c>
      <c r="P345" s="653">
        <f t="shared" si="21"/>
        <v>46</v>
      </c>
      <c r="V345" s="651">
        <f>IF(S344=" ",V344,IF(S344="W",1,V344+1))</f>
        <v>2</v>
      </c>
      <c r="W345" s="363">
        <f t="shared" si="24"/>
        <v>6</v>
      </c>
      <c r="X345" s="363">
        <f>IF(T344="W",(W345/2)*3,0)</f>
        <v>9</v>
      </c>
      <c r="Y345" s="653">
        <f t="shared" si="23"/>
        <v>-50</v>
      </c>
    </row>
    <row r="346" spans="1:25">
      <c r="A346" s="327">
        <f t="shared" si="22"/>
        <v>336</v>
      </c>
      <c r="B346" s="328">
        <f>Data!B346</f>
        <v>5</v>
      </c>
      <c r="D346" s="644"/>
      <c r="E346" s="644"/>
      <c r="F346" s="644"/>
      <c r="G346" s="644"/>
      <c r="H346" s="306"/>
      <c r="M346" s="649">
        <f>IF(K344=" ",M345,IF(K344="W",1,M345+1))</f>
        <v>1</v>
      </c>
      <c r="N346" s="648">
        <f>IF(OR(L343=" ",M346&gt;$M$8),0,IF(M346=1,2,IF(M346=2,6,IF(M346=3,18,IF(M346=4,54,162)))))</f>
        <v>2</v>
      </c>
      <c r="O346" s="648">
        <f>IF(L344="W",(N346/2)*3,0)</f>
        <v>3</v>
      </c>
      <c r="P346" s="653">
        <f t="shared" si="21"/>
        <v>47</v>
      </c>
      <c r="V346" s="649">
        <f>IF(T344=" ",V345,IF(T344="W",1,V345+1))</f>
        <v>1</v>
      </c>
      <c r="W346" s="648">
        <f t="shared" si="24"/>
        <v>2</v>
      </c>
      <c r="X346" s="648">
        <f>IF(U344="W",(W346/2)*3,0)</f>
        <v>3</v>
      </c>
      <c r="Y346" s="653">
        <f t="shared" si="23"/>
        <v>-49</v>
      </c>
    </row>
    <row r="347" spans="1:25">
      <c r="A347" s="327">
        <f t="shared" si="22"/>
        <v>337</v>
      </c>
      <c r="B347" s="328">
        <f>Data!B347</f>
        <v>16</v>
      </c>
      <c r="D347" s="646">
        <f>IF(AND(B347&gt;0,B347&lt;=12),1,IF(AND(B347&gt;12,B347&lt;=24),2,IF(AND(B347&gt;24,B347&lt;=36),3,0)))</f>
        <v>2</v>
      </c>
      <c r="E347" s="636">
        <f>IF(AND(B348&gt;0,B348&lt;=12),1,IF(AND(B348&gt;12,B348&lt;=24),2,IF(AND(B348&gt;24,B348&lt;=36),3,0)))</f>
        <v>2</v>
      </c>
      <c r="F347" s="645">
        <f>IF(AND(B349&gt;0,B349&lt;=12),1,IF(AND(B349&gt;12,B349&lt;=24),2,IF(AND(B349&gt;24,B349&lt;=36),3,0)))</f>
        <v>1</v>
      </c>
      <c r="G347" s="637">
        <f>IF(AND(B350&gt;0,B350&lt;=12),1,IF(AND(B350&gt;12,B350&lt;=24),2,IF(AND(B350&gt;24,B350&lt;=36),3,0)))</f>
        <v>3</v>
      </c>
      <c r="H347" s="306"/>
      <c r="I347" s="647" t="str">
        <f>IF(E343=0," ",IF(E343=1,"2&amp;3",IF(E343=2,"1&amp;3","1&amp;2")))</f>
        <v>2&amp;3</v>
      </c>
      <c r="J347" s="634" t="str">
        <f>IF(G343=0," ",IF(G343=1,"2&amp;3",IF(G343=2,"1&amp;3","1&amp;2")))</f>
        <v>2&amp;3</v>
      </c>
      <c r="K347" s="635" t="str">
        <f>IF(D343=0," ",IF(D343=1,"2&amp;3",IF(D343=2,"1&amp;3","1&amp;2")))</f>
        <v>1&amp;3</v>
      </c>
      <c r="L347" s="639" t="str">
        <f>IF(F343=0," ",IF(F343=1,"2&amp;3",IF(F343=2,"1&amp;3","1&amp;2")))</f>
        <v>1&amp;3</v>
      </c>
      <c r="M347" s="650">
        <f>IF(L344=" ",M346,IF(L344="W",1,M346+1))</f>
        <v>1</v>
      </c>
      <c r="N347" s="364">
        <f>IF(OR(I347=" ",M347&gt;$M$8),0,IF(M347=1,2,IF(M347=2,6,IF(M347=3,18,IF(M347=4,54,162)))))</f>
        <v>2</v>
      </c>
      <c r="O347" s="364">
        <f>IF(I348="W",(N347/2)*3,0)</f>
        <v>3</v>
      </c>
      <c r="P347" s="653">
        <f t="shared" si="21"/>
        <v>48</v>
      </c>
      <c r="R347" s="647" t="str">
        <f>IF(E344=0," ",IF(E344="A","B&amp;C",IF(E344="B","A&amp;C","A&amp;B")))</f>
        <v>B&amp;C</v>
      </c>
      <c r="S347" s="634" t="str">
        <f>IF(G344=0," ",IF(G344="A","B&amp;C",IF(G344="B","A&amp;C","A&amp;B")))</f>
        <v>A&amp;C</v>
      </c>
      <c r="T347" s="635" t="str">
        <f>IF(D344=0," ",IF(D344="A","B&amp;C",IF(D344="B","A&amp;C","A&amp;B")))</f>
        <v>A&amp;B</v>
      </c>
      <c r="U347" s="639" t="str">
        <f>IF(F344=0," ",IF(F344="A","B&amp;C",IF(F344="B","A&amp;C","A&amp;B")))</f>
        <v>A&amp;C</v>
      </c>
      <c r="V347" s="650">
        <f>IF(U344=" ",V346,IF(U344="W",1,V346+1))</f>
        <v>1</v>
      </c>
      <c r="W347" s="364">
        <f t="shared" si="24"/>
        <v>2</v>
      </c>
      <c r="X347" s="364">
        <f>IF(R348="W",(W347/2)*3,0)</f>
        <v>0</v>
      </c>
      <c r="Y347" s="653">
        <f t="shared" si="23"/>
        <v>-51</v>
      </c>
    </row>
    <row r="348" spans="1:25">
      <c r="A348" s="327">
        <f t="shared" si="22"/>
        <v>338</v>
      </c>
      <c r="B348" s="328">
        <f>Data!B348</f>
        <v>23</v>
      </c>
      <c r="D348" s="646" t="str">
        <f>IF(B347=0,0,IF(MOD(B347,3)=1,"A",IF(MOD(B347,3)=2,"B","C")))</f>
        <v>A</v>
      </c>
      <c r="E348" s="636" t="str">
        <f>IF(B348=0,0,IF(MOD(B348,3)=1,"A",IF(MOD(B348,3)=2,"B","C")))</f>
        <v>B</v>
      </c>
      <c r="F348" s="645" t="str">
        <f>IF(B349=0,0,IF(MOD(B349,3)=1,"A",IF(MOD(B349,3)=2,"B","C")))</f>
        <v>B</v>
      </c>
      <c r="G348" s="637" t="str">
        <f>IF(B350=0,0,IF(MOD(B350,3)=1,"A",IF(MOD(B350,3)=2,"B","C")))</f>
        <v>C</v>
      </c>
      <c r="H348" s="306"/>
      <c r="I348" s="647" t="str">
        <f>IF(I347=" "," ",IF(D347=0,"L",IF(D347&lt;&gt;E343,"W","L")))</f>
        <v>W</v>
      </c>
      <c r="J348" s="634" t="str">
        <f>IF(J347=" "," ",IF(E347=0,"L",IF(E347&lt;&gt;G343,"W","L")))</f>
        <v>W</v>
      </c>
      <c r="K348" s="635" t="str">
        <f>IF(K347=" "," ",IF(F347=0,"L",IF(F347&lt;&gt;D343,"W","L")))</f>
        <v>W</v>
      </c>
      <c r="L348" s="639" t="str">
        <f>IF(L347=" "," ",IF(G347=0,"L",IF(G347&lt;&gt;F343,"W","L")))</f>
        <v>W</v>
      </c>
      <c r="M348" s="649">
        <f>IF(I348=" ",M347,IF(I348="W",1,M347+1))</f>
        <v>1</v>
      </c>
      <c r="N348" s="648">
        <f>IF(OR(J347=" ",M348&gt;$M$8),0,IF(M348=1,2,IF(M348=2,6,IF(M348=3,18,IF(M348=4,54,162)))))</f>
        <v>2</v>
      </c>
      <c r="O348" s="648">
        <f>IF(J348="W",(N348/2)*3,0)</f>
        <v>3</v>
      </c>
      <c r="P348" s="653">
        <f t="shared" si="21"/>
        <v>49</v>
      </c>
      <c r="R348" s="647" t="str">
        <f>IF(R347=" "," ",IF(D348=0,"L",IF(D348&lt;&gt;E344,"W","L")))</f>
        <v>L</v>
      </c>
      <c r="S348" s="634" t="str">
        <f>IF(S347=" "," ",IF(E348=0,"L",IF(E348&lt;&gt;G344,"W","L")))</f>
        <v>L</v>
      </c>
      <c r="T348" s="635" t="str">
        <f>IF(T347=" "," ",IF(F348=0,"L",IF(F348&lt;&gt;D344,"W","L")))</f>
        <v>W</v>
      </c>
      <c r="U348" s="639" t="str">
        <f>IF(U347=" "," ",IF(G348=0,"L",IF(G348&lt;&gt;F344,"W","L")))</f>
        <v>W</v>
      </c>
      <c r="V348" s="649">
        <f>IF(R348=" ",V347,IF(R348="W",1,V347+1))</f>
        <v>2</v>
      </c>
      <c r="W348" s="648">
        <f t="shared" si="24"/>
        <v>6</v>
      </c>
      <c r="X348" s="648">
        <f>IF(S348="W",(W348/2)*3,0)</f>
        <v>0</v>
      </c>
      <c r="Y348" s="653">
        <f t="shared" si="23"/>
        <v>-57</v>
      </c>
    </row>
    <row r="349" spans="1:25">
      <c r="A349" s="327">
        <f t="shared" si="22"/>
        <v>339</v>
      </c>
      <c r="B349" s="328">
        <f>Data!B349</f>
        <v>8</v>
      </c>
      <c r="D349" s="643"/>
      <c r="E349" s="643"/>
      <c r="F349" s="643"/>
      <c r="G349" s="643"/>
      <c r="H349" s="306"/>
      <c r="M349" s="652">
        <f>IF(J348=" ",M348,IF(J348="W",1,M348+1))</f>
        <v>1</v>
      </c>
      <c r="N349" s="368">
        <f>IF(OR(K347=" ",M349&gt;$M$8),0,IF(M349=1,2,IF(M349=2,6,IF(M349=3,18,IF(M349=4,54,162)))))</f>
        <v>2</v>
      </c>
      <c r="O349" s="368">
        <f>IF(K348="W",(N349/2)*3,0)</f>
        <v>3</v>
      </c>
      <c r="P349" s="653">
        <f t="shared" si="21"/>
        <v>50</v>
      </c>
      <c r="V349" s="652">
        <f>IF(S348=" ",V348,IF(S348="W",1,V348+1))</f>
        <v>3</v>
      </c>
      <c r="W349" s="368">
        <f t="shared" si="24"/>
        <v>18</v>
      </c>
      <c r="X349" s="368">
        <f>IF(T348="W",(W349/2)*3,0)</f>
        <v>27</v>
      </c>
      <c r="Y349" s="653">
        <f t="shared" si="23"/>
        <v>-48</v>
      </c>
    </row>
    <row r="350" spans="1:25">
      <c r="A350" s="327">
        <f t="shared" si="22"/>
        <v>340</v>
      </c>
      <c r="B350" s="328">
        <f>Data!B350</f>
        <v>30</v>
      </c>
      <c r="D350" s="643"/>
      <c r="E350" s="643"/>
      <c r="F350" s="643"/>
      <c r="G350" s="643"/>
      <c r="H350" s="306"/>
      <c r="M350" s="651">
        <f>IF(K348=" ",M349,IF(K348="W",1,M349+1))</f>
        <v>1</v>
      </c>
      <c r="N350" s="363">
        <f>IF(OR(L347=" ",M350&gt;$M$8),0,IF(M350=1,2,IF(M350=2,6,IF(M350=3,18,IF(M350=4,54,162)))))</f>
        <v>2</v>
      </c>
      <c r="O350" s="363">
        <f>IF(L348="W",(N350/2)*3,0)</f>
        <v>3</v>
      </c>
      <c r="P350" s="653">
        <f t="shared" si="21"/>
        <v>51</v>
      </c>
      <c r="V350" s="651">
        <f>IF(T348=" ",V349,IF(T348="W",1,V349+1))</f>
        <v>1</v>
      </c>
      <c r="W350" s="363">
        <f t="shared" si="24"/>
        <v>2</v>
      </c>
      <c r="X350" s="363">
        <f>IF(U348="W",(W350/2)*3,0)</f>
        <v>3</v>
      </c>
      <c r="Y350" s="653">
        <f t="shared" si="23"/>
        <v>-47</v>
      </c>
    </row>
    <row r="351" spans="1:25">
      <c r="A351" s="327">
        <f t="shared" si="22"/>
        <v>341</v>
      </c>
      <c r="B351" s="328">
        <f>Data!B351</f>
        <v>25</v>
      </c>
      <c r="D351" s="636">
        <f>IF(AND(B351&gt;0,B351&lt;=12),1,IF(AND(B351&gt;12,B351&lt;=24),2,IF(AND(B351&gt;24,B351&lt;=36),3,0)))</f>
        <v>3</v>
      </c>
      <c r="E351" s="646">
        <f>IF(AND(B352&gt;0,B352&lt;=12),1,IF(AND(B352&gt;12,B352&lt;=24),2,IF(AND(B352&gt;24,B352&lt;=36),3,0)))</f>
        <v>2</v>
      </c>
      <c r="F351" s="637">
        <f>IF(AND(B353&gt;0,B353&lt;=12),1,IF(AND(B353&gt;12,B353&lt;=24),2,IF(AND(B353&gt;24,B353&lt;=36),3,0)))</f>
        <v>2</v>
      </c>
      <c r="G351" s="645">
        <f>IF(AND(B354&gt;0,B354&lt;=12),1,IF(AND(B354&gt;12,B354&lt;=24),2,IF(AND(B354&gt;24,B354&lt;=36),3,0)))</f>
        <v>2</v>
      </c>
      <c r="H351" s="306"/>
      <c r="I351" s="638" t="str">
        <f>IF(E347=0," ",IF(E347=1,"2&amp;3",IF(E347=2,"1&amp;3","1&amp;2")))</f>
        <v>1&amp;3</v>
      </c>
      <c r="J351" s="647" t="str">
        <f>IF(D347=0," ",IF(D347=1,"2&amp;3",IF(D347=2,"1&amp;3","1&amp;2")))</f>
        <v>1&amp;3</v>
      </c>
      <c r="K351" s="639" t="str">
        <f>IF(G347=0," ",IF(G347=1,"2&amp;3",IF(G347=2,"1&amp;3","1&amp;2")))</f>
        <v>1&amp;2</v>
      </c>
      <c r="L351" s="635" t="str">
        <f>IF(F347=0," ",IF(F347=1,"2&amp;3",IF(F347=2,"1&amp;3","1&amp;2")))</f>
        <v>2&amp;3</v>
      </c>
      <c r="M351" s="649">
        <f>IF(L348=" ",M350,IF(L348="W",1,M350+1))</f>
        <v>1</v>
      </c>
      <c r="N351" s="648">
        <f>IF(OR(I351=" ",M351&gt;$M$8),0,IF(M351=1,2,IF(M351=2,6,IF(M351=3,18,IF(M351=4,54,162)))))</f>
        <v>2</v>
      </c>
      <c r="O351" s="648">
        <f>IF(I352="W",(N351/2)*3,0)</f>
        <v>3</v>
      </c>
      <c r="P351" s="653">
        <f t="shared" si="21"/>
        <v>52</v>
      </c>
      <c r="R351" s="638" t="str">
        <f>IF(E348=0," ",IF(E348="A","B&amp;C",IF(E348="B","A&amp;C","A&amp;B")))</f>
        <v>A&amp;C</v>
      </c>
      <c r="S351" s="647" t="str">
        <f>IF(D348=0," ",IF(D348="A","B&amp;C",IF(D348="B","A&amp;C","A&amp;B")))</f>
        <v>B&amp;C</v>
      </c>
      <c r="T351" s="639" t="str">
        <f>IF(G348=0," ",IF(G348="A","B&amp;C",IF(G348="B","A&amp;C","A&amp;B")))</f>
        <v>A&amp;B</v>
      </c>
      <c r="U351" s="635" t="str">
        <f>IF(F348=0," ",IF(F348="A","B&amp;C",IF(F348="B","A&amp;C","A&amp;B")))</f>
        <v>A&amp;C</v>
      </c>
      <c r="V351" s="649">
        <f>IF(U348=" ",V350,IF(U348="W",1,V350+1))</f>
        <v>1</v>
      </c>
      <c r="W351" s="648">
        <f t="shared" si="24"/>
        <v>2</v>
      </c>
      <c r="X351" s="648">
        <f>IF(R352="W",(W351/2)*3,0)</f>
        <v>3</v>
      </c>
      <c r="Y351" s="653">
        <f t="shared" si="23"/>
        <v>-46</v>
      </c>
    </row>
    <row r="352" spans="1:25">
      <c r="A352" s="327">
        <f t="shared" si="22"/>
        <v>342</v>
      </c>
      <c r="B352" s="328">
        <f>Data!B352</f>
        <v>14</v>
      </c>
      <c r="D352" s="636" t="str">
        <f>IF(B351=0,0,IF(MOD(B351,3)=1,"A",IF(MOD(B351,3)=2,"B","C")))</f>
        <v>A</v>
      </c>
      <c r="E352" s="646" t="str">
        <f>IF(B352=0,0,IF(MOD(B352,3)=1,"A",IF(MOD(B352,3)=2,"B","C")))</f>
        <v>B</v>
      </c>
      <c r="F352" s="637" t="str">
        <f>IF(B353=0,0,IF(MOD(B353,3)=1,"A",IF(MOD(B353,3)=2,"B","C")))</f>
        <v>C</v>
      </c>
      <c r="G352" s="645" t="str">
        <f>IF(B354=0,0,IF(MOD(B354,3)=1,"A",IF(MOD(B354,3)=2,"B","C")))</f>
        <v>A</v>
      </c>
      <c r="H352" s="306"/>
      <c r="I352" s="638" t="str">
        <f>IF(I351=" "," ",IF(D351=0,"L",IF(D351&lt;&gt;E347,"W","L")))</f>
        <v>W</v>
      </c>
      <c r="J352" s="647" t="str">
        <f>IF(J351=" "," ",IF(E351=0,"L",IF(E351&lt;&gt;D347,"W","L")))</f>
        <v>L</v>
      </c>
      <c r="K352" s="639" t="str">
        <f>IF(K351=" "," ",IF(F351=0,"L",IF(F351&lt;&gt;G347,"W","L")))</f>
        <v>W</v>
      </c>
      <c r="L352" s="635" t="str">
        <f>IF(L351=" "," ",IF(G351=0,"L",IF(G351&lt;&gt;F347,"W","L")))</f>
        <v>W</v>
      </c>
      <c r="M352" s="650">
        <f>IF(I352=" ",M351,IF(I352="W",1,M351+1))</f>
        <v>1</v>
      </c>
      <c r="N352" s="364">
        <f>IF(OR(J351=" ",M352&gt;$M$8),0,IF(M352=1,2,IF(M352=2,6,IF(M352=3,18,IF(M352=4,54,162)))))</f>
        <v>2</v>
      </c>
      <c r="O352" s="364">
        <f>IF(J352="W",(N352/2)*3,0)</f>
        <v>0</v>
      </c>
      <c r="P352" s="653">
        <f t="shared" si="21"/>
        <v>50</v>
      </c>
      <c r="R352" s="638" t="str">
        <f>IF(R351=" "," ",IF(D352=0,"L",IF(D352&lt;&gt;E348,"W","L")))</f>
        <v>W</v>
      </c>
      <c r="S352" s="647" t="str">
        <f>IF(S351=" "," ",IF(E352=0,"L",IF(E352&lt;&gt;D348,"W","L")))</f>
        <v>W</v>
      </c>
      <c r="T352" s="639" t="str">
        <f>IF(T351=" "," ",IF(F352=0,"L",IF(F352&lt;&gt;G348,"W","L")))</f>
        <v>L</v>
      </c>
      <c r="U352" s="635" t="str">
        <f>IF(U351=" "," ",IF(G352=0,"L",IF(G352&lt;&gt;F348,"W","L")))</f>
        <v>W</v>
      </c>
      <c r="V352" s="650">
        <f>IF(R352=" ",V351,IF(R352="W",1,V351+1))</f>
        <v>1</v>
      </c>
      <c r="W352" s="364">
        <f t="shared" si="24"/>
        <v>2</v>
      </c>
      <c r="X352" s="364">
        <f>IF(S352="W",(W352/2)*3,0)</f>
        <v>3</v>
      </c>
      <c r="Y352" s="653">
        <f t="shared" si="23"/>
        <v>-45</v>
      </c>
    </row>
    <row r="353" spans="1:25">
      <c r="A353" s="327">
        <f t="shared" si="22"/>
        <v>343</v>
      </c>
      <c r="B353" s="328">
        <f>Data!B353</f>
        <v>24</v>
      </c>
      <c r="D353" s="644"/>
      <c r="E353" s="644"/>
      <c r="F353" s="644"/>
      <c r="G353" s="644"/>
      <c r="H353" s="306"/>
      <c r="M353" s="651">
        <f>IF(J352=" ",M352,IF(J352="W",1,M352+1))</f>
        <v>2</v>
      </c>
      <c r="N353" s="363">
        <f>IF(OR(K351=" ",M353&gt;$M$8),0,IF(M353=1,2,IF(M353=2,6,IF(M353=3,18,IF(M353=4,54,162)))))</f>
        <v>6</v>
      </c>
      <c r="O353" s="363">
        <f>IF(K352="W",(N353/2)*3,0)</f>
        <v>9</v>
      </c>
      <c r="P353" s="653">
        <f t="shared" si="21"/>
        <v>53</v>
      </c>
      <c r="V353" s="651">
        <f>IF(S352=" ",V352,IF(S352="W",1,V352+1))</f>
        <v>1</v>
      </c>
      <c r="W353" s="363">
        <f t="shared" si="24"/>
        <v>2</v>
      </c>
      <c r="X353" s="363">
        <f>IF(T352="W",(W353/2)*3,0)</f>
        <v>0</v>
      </c>
      <c r="Y353" s="653">
        <f t="shared" si="23"/>
        <v>-47</v>
      </c>
    </row>
    <row r="354" spans="1:25">
      <c r="A354" s="327">
        <f t="shared" si="22"/>
        <v>344</v>
      </c>
      <c r="B354" s="328">
        <f>Data!B354</f>
        <v>19</v>
      </c>
      <c r="D354" s="644"/>
      <c r="E354" s="644"/>
      <c r="F354" s="644"/>
      <c r="G354" s="644"/>
      <c r="H354" s="306"/>
      <c r="M354" s="652">
        <f>IF(K352=" ",M353,IF(K352="W",1,M353+1))</f>
        <v>1</v>
      </c>
      <c r="N354" s="368">
        <f>IF(OR(L351=" ",M354&gt;$M$8),0,IF(M354=1,2,IF(M354=2,6,IF(M354=3,18,IF(M354=4,54,162)))))</f>
        <v>2</v>
      </c>
      <c r="O354" s="368">
        <f>IF(L352="W",(N354/2)*3,0)</f>
        <v>3</v>
      </c>
      <c r="P354" s="653">
        <f t="shared" si="21"/>
        <v>54</v>
      </c>
      <c r="V354" s="652">
        <f>IF(T352=" ",V353,IF(T352="W",1,V353+1))</f>
        <v>2</v>
      </c>
      <c r="W354" s="368">
        <f t="shared" si="24"/>
        <v>6</v>
      </c>
      <c r="X354" s="368">
        <f>IF(U352="W",(W354/2)*3,0)</f>
        <v>9</v>
      </c>
      <c r="Y354" s="653">
        <f t="shared" si="23"/>
        <v>-44</v>
      </c>
    </row>
    <row r="355" spans="1:25">
      <c r="A355" s="327">
        <f t="shared" si="22"/>
        <v>345</v>
      </c>
      <c r="B355" s="328">
        <f>Data!B355</f>
        <v>24</v>
      </c>
      <c r="D355" s="636">
        <f>IF(AND(B355&gt;0,B355&lt;=12),1,IF(AND(B355&gt;12,B355&lt;=24),2,IF(AND(B355&gt;24,B355&lt;=36),3,0)))</f>
        <v>2</v>
      </c>
      <c r="E355" s="637">
        <f>IF(AND(B356&gt;0,B356&lt;=12),1,IF(AND(B356&gt;12,B356&lt;=24),2,IF(AND(B356&gt;24,B356&lt;=36),3,0)))</f>
        <v>3</v>
      </c>
      <c r="F355" s="646">
        <f>IF(AND(B357&gt;0,B357&lt;=12),1,IF(AND(B357&gt;12,B357&lt;=24),2,IF(AND(B357&gt;24,B357&lt;=36),3,0)))</f>
        <v>2</v>
      </c>
      <c r="G355" s="645">
        <f>IF(AND(B358&gt;0,B358&lt;=12),1,IF(AND(B358&gt;12,B358&lt;=24),2,IF(AND(B358&gt;24,B358&lt;=36),3,0)))</f>
        <v>1</v>
      </c>
      <c r="H355" s="306"/>
      <c r="I355" s="634" t="str">
        <f>IF(D351=0," ",IF(D351=1,"2&amp;3",IF(D351=2,"1&amp;3","1&amp;2")))</f>
        <v>1&amp;2</v>
      </c>
      <c r="J355" s="639" t="str">
        <f>IF(F351=0," ",IF(F351=1,"2&amp;3",IF(F351=2,"1&amp;3","1&amp;2")))</f>
        <v>1&amp;3</v>
      </c>
      <c r="K355" s="647" t="str">
        <f>IF(E351=0," ",IF(E351=1,"2&amp;3",IF(E351=2,"1&amp;3","1&amp;2")))</f>
        <v>1&amp;3</v>
      </c>
      <c r="L355" s="635" t="str">
        <f>IF(G351=0," ",IF(G351=1,"2&amp;3",IF(G351=2,"1&amp;3","1&amp;2")))</f>
        <v>1&amp;3</v>
      </c>
      <c r="M355" s="649">
        <f>IF(L352=" ",M354,IF(L352="W",1,M354+1))</f>
        <v>1</v>
      </c>
      <c r="N355" s="648">
        <f>IF(OR(I355=" ",M355&gt;$M$8),0,IF(M355=1,2,IF(M355=2,6,IF(M355=3,18,IF(M355=4,54,162)))))</f>
        <v>2</v>
      </c>
      <c r="O355" s="648">
        <f>IF(I356="W",(N355/2)*3,0)</f>
        <v>3</v>
      </c>
      <c r="P355" s="653">
        <f t="shared" si="21"/>
        <v>55</v>
      </c>
      <c r="R355" s="634" t="str">
        <f>IF(D352=0," ",IF(D352="A","B&amp;C",IF(D352="B","A&amp;C","A&amp;B")))</f>
        <v>B&amp;C</v>
      </c>
      <c r="S355" s="639" t="str">
        <f>IF(F352=0," ",IF(F352="A","B&amp;C",IF(F352="B","A&amp;C","A&amp;B")))</f>
        <v>A&amp;B</v>
      </c>
      <c r="T355" s="647" t="str">
        <f>IF(E352=0," ",IF(E352="A","B&amp;C",IF(E352="B","A&amp;C","A&amp;B")))</f>
        <v>A&amp;C</v>
      </c>
      <c r="U355" s="635" t="str">
        <f>IF(G352=0," ",IF(G352="A","B&amp;C",IF(G352="B","A&amp;C","A&amp;B")))</f>
        <v>B&amp;C</v>
      </c>
      <c r="V355" s="649">
        <f>IF(U352=" ",V354,IF(U352="W",1,V354+1))</f>
        <v>1</v>
      </c>
      <c r="W355" s="648">
        <f t="shared" si="24"/>
        <v>2</v>
      </c>
      <c r="X355" s="648">
        <f>IF(R356="W",(W355/2)*3,0)</f>
        <v>3</v>
      </c>
      <c r="Y355" s="653">
        <f t="shared" si="23"/>
        <v>-43</v>
      </c>
    </row>
    <row r="356" spans="1:25">
      <c r="A356" s="327">
        <f t="shared" si="22"/>
        <v>346</v>
      </c>
      <c r="B356" s="328">
        <f>Data!B356</f>
        <v>32</v>
      </c>
      <c r="D356" s="636" t="str">
        <f>IF(B355=0,0,IF(MOD(B355,3)=1,"A",IF(MOD(B355,3)=2,"B","C")))</f>
        <v>C</v>
      </c>
      <c r="E356" s="637" t="str">
        <f>IF(B356=0,0,IF(MOD(B356,3)=1,"A",IF(MOD(B356,3)=2,"B","C")))</f>
        <v>B</v>
      </c>
      <c r="F356" s="646" t="str">
        <f>IF(B357=0,0,IF(MOD(B357,3)=1,"A",IF(MOD(B357,3)=2,"B","C")))</f>
        <v>C</v>
      </c>
      <c r="G356" s="645" t="str">
        <f>IF(B358=0,0,IF(MOD(B358,3)=1,"A",IF(MOD(B358,3)=2,"B","C")))</f>
        <v>C</v>
      </c>
      <c r="H356" s="306"/>
      <c r="I356" s="634" t="str">
        <f>IF(I355=" "," ",IF(D355=0,"L",IF(D355&lt;&gt;D351,"W","L")))</f>
        <v>W</v>
      </c>
      <c r="J356" s="639" t="str">
        <f>IF(J355=" "," ",IF(E355=0,"L",IF(E355&lt;&gt;F351,"W","L")))</f>
        <v>W</v>
      </c>
      <c r="K356" s="647" t="str">
        <f>IF(K355=" "," ",IF(F355=0,"L",IF(F355&lt;&gt;E351,"W","L")))</f>
        <v>L</v>
      </c>
      <c r="L356" s="635" t="str">
        <f>IF(L355=" "," ",IF(G355=0,"L",IF(G355&lt;&gt;G351,"W","L")))</f>
        <v>W</v>
      </c>
      <c r="M356" s="651">
        <f>IF(I356=" ",M355,IF(I356="W",1,M355+1))</f>
        <v>1</v>
      </c>
      <c r="N356" s="363">
        <f>IF(OR(J355=" ",M356&gt;$M$8),0,IF(M356=1,2,IF(M356=2,6,IF(M356=3,18,IF(M356=4,54,162)))))</f>
        <v>2</v>
      </c>
      <c r="O356" s="363">
        <f>IF(J356="W",(N356/2)*3,0)</f>
        <v>3</v>
      </c>
      <c r="P356" s="653">
        <f t="shared" si="21"/>
        <v>56</v>
      </c>
      <c r="R356" s="634" t="str">
        <f>IF(R355=" "," ",IF(D356=0,"L",IF(D356&lt;&gt;D352,"W","L")))</f>
        <v>W</v>
      </c>
      <c r="S356" s="639" t="str">
        <f>IF(S355=" "," ",IF(E356=0,"L",IF(E356&lt;&gt;F352,"W","L")))</f>
        <v>W</v>
      </c>
      <c r="T356" s="647" t="str">
        <f>IF(T355=" "," ",IF(F356=0,"L",IF(F356&lt;&gt;E352,"W","L")))</f>
        <v>W</v>
      </c>
      <c r="U356" s="635" t="str">
        <f>IF(U355=" "," ",IF(P356=0,"L",IF(G356&lt;&gt;G352,"W","L")))</f>
        <v>W</v>
      </c>
      <c r="V356" s="651">
        <f>IF(R356=" ",V355,IF(R356="W",1,V355+1))</f>
        <v>1</v>
      </c>
      <c r="W356" s="363">
        <f t="shared" si="24"/>
        <v>2</v>
      </c>
      <c r="X356" s="363">
        <f>IF(S356="W",(W356/2)*3,0)</f>
        <v>3</v>
      </c>
      <c r="Y356" s="653">
        <f t="shared" si="23"/>
        <v>-42</v>
      </c>
    </row>
    <row r="357" spans="1:25">
      <c r="A357" s="327">
        <f t="shared" si="22"/>
        <v>347</v>
      </c>
      <c r="B357" s="328">
        <f>Data!B357</f>
        <v>24</v>
      </c>
      <c r="D357" s="644"/>
      <c r="E357" s="644"/>
      <c r="F357" s="644"/>
      <c r="G357" s="644"/>
      <c r="H357" s="306"/>
      <c r="M357" s="650">
        <f>IF(J356=" ",M356,IF(J356="W",1,M356+1))</f>
        <v>1</v>
      </c>
      <c r="N357" s="364">
        <f>IF(OR(K355=" ",M357&gt;$M$8),0,IF(M357=1,2,IF(M357=2,6,IF(M357=3,18,IF(M357=4,54,162)))))</f>
        <v>2</v>
      </c>
      <c r="O357" s="364">
        <f>IF(K356="W",(N357/2)*3,0)</f>
        <v>0</v>
      </c>
      <c r="P357" s="653">
        <f t="shared" si="21"/>
        <v>54</v>
      </c>
      <c r="V357" s="650">
        <f>IF(S356=" ",V356,IF(S356="W",1,V356+1))</f>
        <v>1</v>
      </c>
      <c r="W357" s="364">
        <f t="shared" si="24"/>
        <v>2</v>
      </c>
      <c r="X357" s="364">
        <f>IF(T356="W",(W357/2)*3,0)</f>
        <v>3</v>
      </c>
      <c r="Y357" s="653">
        <f t="shared" si="23"/>
        <v>-41</v>
      </c>
    </row>
    <row r="358" spans="1:25">
      <c r="A358" s="327">
        <f t="shared" si="22"/>
        <v>348</v>
      </c>
      <c r="B358" s="328">
        <f>Data!B358</f>
        <v>6</v>
      </c>
      <c r="D358" s="644"/>
      <c r="E358" s="644"/>
      <c r="F358" s="644"/>
      <c r="G358" s="644"/>
      <c r="H358" s="306"/>
      <c r="M358" s="652">
        <f>IF(K356=" ",M357,IF(K356="W",1,M357+1))</f>
        <v>2</v>
      </c>
      <c r="N358" s="368">
        <f>IF(OR(L355=" ",M358&gt;$M$8),0,IF(M358=1,2,IF(M358=2,6,IF(M358=3,18,IF(M358=4,54,162)))))</f>
        <v>6</v>
      </c>
      <c r="O358" s="368">
        <f>IF(L356="W",(N358/2)*3,0)</f>
        <v>9</v>
      </c>
      <c r="P358" s="653">
        <f t="shared" si="21"/>
        <v>57</v>
      </c>
      <c r="V358" s="652">
        <f>IF(T356=" ",V357,IF(T356="W",1,V357+1))</f>
        <v>1</v>
      </c>
      <c r="W358" s="368">
        <f t="shared" si="24"/>
        <v>2</v>
      </c>
      <c r="X358" s="368">
        <f>IF(U356="W",(W358/2)*3,0)</f>
        <v>3</v>
      </c>
      <c r="Y358" s="653">
        <f t="shared" si="23"/>
        <v>-40</v>
      </c>
    </row>
    <row r="359" spans="1:25">
      <c r="A359" s="327">
        <f t="shared" si="22"/>
        <v>349</v>
      </c>
      <c r="B359" s="328">
        <f>Data!B359</f>
        <v>19</v>
      </c>
      <c r="D359" s="637">
        <f>IF(AND(B359&gt;0,B359&lt;=12),1,IF(AND(B359&gt;12,B359&lt;=24),2,IF(AND(B359&gt;24,B359&lt;=36),3,0)))</f>
        <v>2</v>
      </c>
      <c r="E359" s="645">
        <f>IF(AND(B360&gt;0,B360&lt;=12),1,IF(AND(B360&gt;12,B360&lt;=24),2,IF(AND(B360&gt;24,B360&lt;=36),3,0)))</f>
        <v>0</v>
      </c>
      <c r="F359" s="636">
        <f>IF(AND(B361&gt;0,B361&lt;=12),1,IF(AND(B361&gt;12,B361&lt;=24),2,IF(AND(B361&gt;24,B361&lt;=36),3,0)))</f>
        <v>3</v>
      </c>
      <c r="G359" s="646">
        <f>IF(AND(B362&gt;0,B362&lt;=12),1,IF(AND(B362&gt;12,B362&lt;=24),2,IF(AND(B362&gt;24,B362&lt;=36),3,0)))</f>
        <v>1</v>
      </c>
      <c r="H359" s="306"/>
      <c r="I359" s="639" t="str">
        <f>IF(E355=0," ",IF(E355=1,"2&amp;3",IF(E355=2,"1&amp;3","1&amp;2")))</f>
        <v>1&amp;2</v>
      </c>
      <c r="J359" s="635" t="str">
        <f>IF(G355=0," ",IF(G355=1,"2&amp;3",IF(G355=2,"1&amp;3","1&amp;2")))</f>
        <v>2&amp;3</v>
      </c>
      <c r="K359" s="634" t="str">
        <f>IF(D355=0," ",IF(D355=1,"2&amp;3",IF(D355=2,"1&amp;3","1&amp;2")))</f>
        <v>1&amp;3</v>
      </c>
      <c r="L359" s="647" t="str">
        <f>IF(F355=0," ",IF(F355=1,"2&amp;3",IF(F355=2,"1&amp;3","1&amp;2")))</f>
        <v>1&amp;3</v>
      </c>
      <c r="M359" s="651">
        <f>IF(L356=" ",M358,IF(L356="W",1,M358+1))</f>
        <v>1</v>
      </c>
      <c r="N359" s="363">
        <f>IF(OR(I359=" ",M359&gt;$M$8),0,IF(M359=1,2,IF(M359=2,6,IF(M359=3,18,IF(M359=4,54,162)))))</f>
        <v>2</v>
      </c>
      <c r="O359" s="363">
        <f>IF(I360="W",(N359/2)*3,0)</f>
        <v>3</v>
      </c>
      <c r="P359" s="653">
        <f t="shared" si="21"/>
        <v>58</v>
      </c>
      <c r="R359" s="639" t="str">
        <f>IF(E356=0," ",IF(E356="A","B&amp;C",IF(E356="B","A&amp;C","A&amp;B")))</f>
        <v>A&amp;C</v>
      </c>
      <c r="S359" s="635" t="str">
        <f>IF(G356=0," ",IF(G356="A","B&amp;C",IF(G356="B","A&amp;C","A&amp;B")))</f>
        <v>A&amp;B</v>
      </c>
      <c r="T359" s="634" t="str">
        <f>IF(D356=0," ",IF(D356="A","B&amp;C",IF(D356="B","A&amp;C","A&amp;B")))</f>
        <v>A&amp;B</v>
      </c>
      <c r="U359" s="647" t="str">
        <f>IF(F356=0," ",IF(F356="A","B&amp;C",IF(F356="B","A&amp;C","A&amp;B")))</f>
        <v>A&amp;B</v>
      </c>
      <c r="V359" s="651">
        <f>IF(U356=" ",V358,IF(U356="W",1,V358+1))</f>
        <v>1</v>
      </c>
      <c r="W359" s="363">
        <f t="shared" si="24"/>
        <v>2</v>
      </c>
      <c r="X359" s="363">
        <f>IF(R360="W",(W359/2)*3,0)</f>
        <v>3</v>
      </c>
      <c r="Y359" s="653">
        <f t="shared" si="23"/>
        <v>-39</v>
      </c>
    </row>
    <row r="360" spans="1:25">
      <c r="A360" s="327">
        <f t="shared" si="22"/>
        <v>350</v>
      </c>
      <c r="B360" s="328">
        <f>Data!B360</f>
        <v>0</v>
      </c>
      <c r="D360" s="637" t="str">
        <f>IF(B359=0,0,IF(MOD(B359,3)=1,"A",IF(MOD(B359,3)=2,"B","C")))</f>
        <v>A</v>
      </c>
      <c r="E360" s="645">
        <f>IF(B360=0,0,IF(MOD(B360,3)=1,"A",IF(MOD(B360,3)=2,"B","C")))</f>
        <v>0</v>
      </c>
      <c r="F360" s="636" t="str">
        <f>IF(B361=0,0,IF(MOD(B361,3)=1,"A",IF(MOD(B361,3)=2,"B","C")))</f>
        <v>C</v>
      </c>
      <c r="G360" s="646" t="str">
        <f>IF(B362=0,0,IF(MOD(B362,3)=1,"A",IF(MOD(B362,3)=2,"B","C")))</f>
        <v>B</v>
      </c>
      <c r="H360" s="306"/>
      <c r="I360" s="639" t="str">
        <f>IF(I359=" "," ",IF(D359=0,"L",IF(D359&lt;&gt;E355,"W","L")))</f>
        <v>W</v>
      </c>
      <c r="J360" s="635" t="str">
        <f>IF(J359=" "," ",IF(E359=0,"L",IF(E359&lt;&gt;G355,"W","L")))</f>
        <v>L</v>
      </c>
      <c r="K360" s="634" t="str">
        <f>IF(K359=" "," ",IF(F359=0,"L",IF(F359&lt;&gt;D355,"W","L")))</f>
        <v>W</v>
      </c>
      <c r="L360" s="647" t="str">
        <f>IF(L359=" "," ",IF(G359=0,"L",IF(G359&lt;&gt;F355,"W","L")))</f>
        <v>W</v>
      </c>
      <c r="M360" s="652">
        <f>IF(I360=" ",M359,IF(I360="W",1,M359+1))</f>
        <v>1</v>
      </c>
      <c r="N360" s="368">
        <f>IF(OR(J359=" ",M360&gt;$M$8),0,IF(M360=1,2,IF(M360=2,6,IF(M360=3,18,IF(M360=4,54,162)))))</f>
        <v>2</v>
      </c>
      <c r="O360" s="368">
        <f>IF(J360="W",(N360/2)*3,0)</f>
        <v>0</v>
      </c>
      <c r="P360" s="653">
        <f t="shared" si="21"/>
        <v>56</v>
      </c>
      <c r="R360" s="639" t="str">
        <f>IF(R359=" "," ",IF(D360=0,"L",IF(D360&lt;&gt;E356,"W","L")))</f>
        <v>W</v>
      </c>
      <c r="S360" s="635" t="str">
        <f>IF(S359=" "," ",IF(E360=0,"L",IF(E360&lt;&gt;G356,"W","L")))</f>
        <v>L</v>
      </c>
      <c r="T360" s="634" t="str">
        <f>IF(T359=" "," ",IF(F360=0,"L",IF(F360&lt;&gt;D356,"W","L")))</f>
        <v>L</v>
      </c>
      <c r="U360" s="647" t="str">
        <f>IF(U359=" "," ",IF(G360=0,"L",IF(G360&lt;&gt;F356,"W","L")))</f>
        <v>W</v>
      </c>
      <c r="V360" s="652">
        <f>IF(R360=" ",V359,IF(R360="W",1,V359+1))</f>
        <v>1</v>
      </c>
      <c r="W360" s="368">
        <f t="shared" si="24"/>
        <v>2</v>
      </c>
      <c r="X360" s="368">
        <f>IF(S360="W",(W360/2)*3,0)</f>
        <v>0</v>
      </c>
      <c r="Y360" s="653">
        <f t="shared" si="23"/>
        <v>-41</v>
      </c>
    </row>
    <row r="361" spans="1:25">
      <c r="A361" s="327">
        <f t="shared" si="22"/>
        <v>351</v>
      </c>
      <c r="B361" s="328">
        <f>Data!B361</f>
        <v>33</v>
      </c>
      <c r="D361" s="644"/>
      <c r="E361" s="644"/>
      <c r="F361" s="644"/>
      <c r="G361" s="644"/>
      <c r="H361" s="306"/>
      <c r="M361" s="649">
        <f>IF(J360=" ",M360,IF(J360="W",1,M360+1))</f>
        <v>2</v>
      </c>
      <c r="N361" s="648">
        <f>IF(OR(K359=" ",M361&gt;$M$8),0,IF(M361=1,2,IF(M361=2,6,IF(M361=3,18,IF(M361=4,54,162)))))</f>
        <v>6</v>
      </c>
      <c r="O361" s="648">
        <f>IF(K360="W",(N361/2)*3,0)</f>
        <v>9</v>
      </c>
      <c r="P361" s="653">
        <f t="shared" si="21"/>
        <v>59</v>
      </c>
      <c r="V361" s="649">
        <f>IF(S360=" ",V360,IF(S360="W",1,V360+1))</f>
        <v>2</v>
      </c>
      <c r="W361" s="648">
        <f t="shared" si="24"/>
        <v>6</v>
      </c>
      <c r="X361" s="648">
        <f>IF(T360="W",(W361/2)*3,0)</f>
        <v>0</v>
      </c>
      <c r="Y361" s="653">
        <f t="shared" si="23"/>
        <v>-47</v>
      </c>
    </row>
    <row r="362" spans="1:25">
      <c r="A362" s="327">
        <f t="shared" si="22"/>
        <v>352</v>
      </c>
      <c r="B362" s="328">
        <f>Data!B362</f>
        <v>2</v>
      </c>
      <c r="D362" s="644"/>
      <c r="E362" s="644"/>
      <c r="F362" s="644"/>
      <c r="G362" s="644"/>
      <c r="H362" s="306"/>
      <c r="M362" s="650">
        <f>IF(K360=" ",M361,IF(K360="W",1,M361+1))</f>
        <v>1</v>
      </c>
      <c r="N362" s="364">
        <f>IF(OR(L359=" ",M362&gt;$M$8),0,IF(M362=1,2,IF(M362=2,6,IF(M362=3,18,IF(M362=4,54,162)))))</f>
        <v>2</v>
      </c>
      <c r="O362" s="364">
        <f>IF(L360="W",(N362/2)*3,0)</f>
        <v>3</v>
      </c>
      <c r="P362" s="653">
        <f t="shared" si="21"/>
        <v>60</v>
      </c>
      <c r="V362" s="650">
        <f>IF(T360=" ",V361,IF(T360="W",1,V361+1))</f>
        <v>3</v>
      </c>
      <c r="W362" s="364">
        <f t="shared" si="24"/>
        <v>18</v>
      </c>
      <c r="X362" s="364">
        <f>IF(U360="W",(W362/2)*3,0)</f>
        <v>27</v>
      </c>
      <c r="Y362" s="653">
        <f t="shared" si="23"/>
        <v>-38</v>
      </c>
    </row>
    <row r="363" spans="1:25">
      <c r="A363" s="327">
        <f t="shared" si="22"/>
        <v>353</v>
      </c>
      <c r="B363" s="328">
        <f>Data!B363</f>
        <v>14</v>
      </c>
      <c r="D363" s="645">
        <f>IF(AND(B363&gt;0,B363&lt;=12),1,IF(AND(B363&gt;12,B363&lt;=24),2,IF(AND(B363&gt;24,B363&lt;=36),3,0)))</f>
        <v>2</v>
      </c>
      <c r="E363" s="637">
        <f>IF(AND(B364&gt;0,B364&lt;=12),1,IF(AND(B364&gt;12,B364&lt;=24),2,IF(AND(B364&gt;24,B364&lt;=36),3,0)))</f>
        <v>1</v>
      </c>
      <c r="F363" s="646">
        <f>IF(AND(B365&gt;0,B365&lt;=12),1,IF(AND(B365&gt;12,B365&lt;=24),2,IF(AND(B365&gt;24,B365&lt;=36),3,0)))</f>
        <v>1</v>
      </c>
      <c r="G363" s="636">
        <f>IF(AND(B366&gt;0,B366&lt;=12),1,IF(AND(B366&gt;12,B366&lt;=24),2,IF(AND(B366&gt;24,B366&lt;=36),3,0)))</f>
        <v>2</v>
      </c>
      <c r="H363" s="306"/>
      <c r="I363" s="635" t="str">
        <f>IF(E359=0," ",IF(E359=1,"2&amp;3",IF(E359=2,"1&amp;3","1&amp;2")))</f>
        <v xml:space="preserve"> </v>
      </c>
      <c r="J363" s="639" t="str">
        <f>IF(D359=0," ",IF(D359=1,"2&amp;3",IF(D359=2,"1&amp;3","1&amp;2")))</f>
        <v>1&amp;3</v>
      </c>
      <c r="K363" s="647" t="str">
        <f>IF(G359=0," ",IF(G359=1,"2&amp;3",IF(G359=2,"1&amp;3","1&amp;2")))</f>
        <v>2&amp;3</v>
      </c>
      <c r="L363" s="634" t="str">
        <f>IF(F359=0," ",IF(F359=1,"2&amp;3",IF(F359=2,"1&amp;3","1&amp;2")))</f>
        <v>1&amp;2</v>
      </c>
      <c r="M363" s="652">
        <f>IF(L360=" ",M362,IF(L360="W",1,M362+1))</f>
        <v>1</v>
      </c>
      <c r="N363" s="368">
        <f>IF(OR(I363=" ",M363&gt;$M$8),0,IF(M363=1,2,IF(M363=2,6,IF(M363=3,18,IF(M363=4,54,162)))))</f>
        <v>0</v>
      </c>
      <c r="O363" s="368">
        <f>IF(I364="W",(N363/2)*3,0)</f>
        <v>0</v>
      </c>
      <c r="P363" s="653">
        <f t="shared" si="21"/>
        <v>60</v>
      </c>
      <c r="R363" s="635" t="str">
        <f>IF(E360=0," ",IF(E360="A","B&amp;C",IF(E360="B","A&amp;C","A&amp;B")))</f>
        <v xml:space="preserve"> </v>
      </c>
      <c r="S363" s="639" t="str">
        <f>IF(D360=0," ",IF(D360="A","B&amp;C",IF(D360="B","A&amp;C","A&amp;B")))</f>
        <v>B&amp;C</v>
      </c>
      <c r="T363" s="647" t="str">
        <f>IF(G360=0," ",IF(G360="A","B&amp;C",IF(G360="B","A&amp;C","A&amp;B")))</f>
        <v>A&amp;C</v>
      </c>
      <c r="U363" s="634" t="str">
        <f>IF(F360=0," ",IF(F360="A","B&amp;C",IF(F360="B","A&amp;C","A&amp;B")))</f>
        <v>A&amp;B</v>
      </c>
      <c r="V363" s="652">
        <f>IF(U360=" ",V362,IF(U360="W",1,V362+1))</f>
        <v>1</v>
      </c>
      <c r="W363" s="368">
        <f t="shared" si="24"/>
        <v>2</v>
      </c>
      <c r="X363" s="368">
        <f>IF(R364="W",(W363/2)*3,0)</f>
        <v>0</v>
      </c>
      <c r="Y363" s="653">
        <f t="shared" si="23"/>
        <v>-40</v>
      </c>
    </row>
    <row r="364" spans="1:25">
      <c r="A364" s="327">
        <f t="shared" si="22"/>
        <v>354</v>
      </c>
      <c r="B364" s="328">
        <f>Data!B364</f>
        <v>9</v>
      </c>
      <c r="D364" s="645" t="str">
        <f>IF(B363=0,0,IF(MOD(B363,3)=1,"A",IF(MOD(B363,3)=2,"B","C")))</f>
        <v>B</v>
      </c>
      <c r="E364" s="637" t="str">
        <f>IF(B364=0,0,IF(MOD(B364,3)=1,"A",IF(MOD(B364,3)=2,"B","C")))</f>
        <v>C</v>
      </c>
      <c r="F364" s="646" t="str">
        <f>IF(B365=0,0,IF(MOD(B365,3)=1,"A",IF(MOD(B365,3)=2,"B","C")))</f>
        <v>C</v>
      </c>
      <c r="G364" s="636" t="str">
        <f>IF(B366=0,0,IF(MOD(B366,3)=1,"A",IF(MOD(B366,3)=2,"B","C")))</f>
        <v>C</v>
      </c>
      <c r="H364" s="306"/>
      <c r="I364" s="635" t="str">
        <f>IF(I363=" "," ",IF(D363=0,"L",IF(D363&lt;&gt;E359,"W","L")))</f>
        <v xml:space="preserve"> </v>
      </c>
      <c r="J364" s="639" t="str">
        <f>IF(J363=" "," ",IF(E363=0,"L",IF(E363&lt;&gt;D359,"W","L")))</f>
        <v>W</v>
      </c>
      <c r="K364" s="647" t="str">
        <f>IF(K363=" "," ",IF(F363=0,"L",IF(F363&lt;&gt;G359,"W","L")))</f>
        <v>L</v>
      </c>
      <c r="L364" s="634" t="str">
        <f>IF(L363=" "," ",IF(G363=0,"L",IF(G363&lt;&gt;F359,"W","L")))</f>
        <v>W</v>
      </c>
      <c r="M364" s="651">
        <f>IF(I364=" ",M363,IF(I364="W",1,M363+1))</f>
        <v>1</v>
      </c>
      <c r="N364" s="363">
        <f>IF(OR(J363=" ",M364&gt;$M$8),0,IF(M364=1,2,IF(M364=2,6,IF(M364=3,18,IF(M364=4,54,162)))))</f>
        <v>2</v>
      </c>
      <c r="O364" s="363">
        <f>IF(J364="W",(N364/2)*3,0)</f>
        <v>3</v>
      </c>
      <c r="P364" s="653">
        <f t="shared" si="21"/>
        <v>61</v>
      </c>
      <c r="R364" s="635" t="str">
        <f>IF(R363=" "," ",IF(D364=0,"L",IF(D364&lt;&gt;E360,"W","L")))</f>
        <v xml:space="preserve"> </v>
      </c>
      <c r="S364" s="639" t="str">
        <f>IF(S363=" "," ",IF(E364=0,"L",IF(E364&lt;&gt;D360,"W","L")))</f>
        <v>W</v>
      </c>
      <c r="T364" s="647" t="str">
        <f>IF(T363=" "," ",IF(F364=0,"L",IF(F364&lt;&gt;G360,"W","L")))</f>
        <v>W</v>
      </c>
      <c r="U364" s="634" t="str">
        <f>IF(U363=" "," ",IF(G364=0,"L",IF(G364&lt;&gt;F360,"W","L")))</f>
        <v>L</v>
      </c>
      <c r="V364" s="651">
        <f>IF(R364=" ",V363,IF(R364="W",1,V363+1))</f>
        <v>1</v>
      </c>
      <c r="W364" s="363">
        <f t="shared" si="24"/>
        <v>2</v>
      </c>
      <c r="X364" s="363">
        <f>IF(S364="W",(W364/2)*3,0)</f>
        <v>3</v>
      </c>
      <c r="Y364" s="653">
        <f t="shared" si="23"/>
        <v>-39</v>
      </c>
    </row>
    <row r="365" spans="1:25">
      <c r="A365" s="327">
        <f t="shared" si="22"/>
        <v>355</v>
      </c>
      <c r="B365" s="328">
        <f>Data!B365</f>
        <v>6</v>
      </c>
      <c r="D365" s="644"/>
      <c r="E365" s="644"/>
      <c r="F365" s="644"/>
      <c r="G365" s="644"/>
      <c r="H365" s="306"/>
      <c r="M365" s="650">
        <f>IF(J364=" ",M364,IF(J364="W",1,M364+1))</f>
        <v>1</v>
      </c>
      <c r="N365" s="364">
        <f>IF(OR(K363=" ",M365&gt;$M$8),0,IF(M365=1,2,IF(M365=2,6,IF(M365=3,18,IF(M365=4,54,162)))))</f>
        <v>2</v>
      </c>
      <c r="O365" s="364">
        <f>IF(K364="W",(N365/2)*3,0)</f>
        <v>0</v>
      </c>
      <c r="P365" s="653">
        <f t="shared" si="21"/>
        <v>59</v>
      </c>
      <c r="V365" s="650">
        <f>IF(S364=" ",V364,IF(S364="W",1,V364+1))</f>
        <v>1</v>
      </c>
      <c r="W365" s="364">
        <f t="shared" si="24"/>
        <v>2</v>
      </c>
      <c r="X365" s="364">
        <f>IF(T364="W",(W365/2)*3,0)</f>
        <v>3</v>
      </c>
      <c r="Y365" s="653">
        <f t="shared" si="23"/>
        <v>-38</v>
      </c>
    </row>
    <row r="366" spans="1:25">
      <c r="A366" s="327">
        <f t="shared" si="22"/>
        <v>356</v>
      </c>
      <c r="B366" s="328">
        <f>Data!B366</f>
        <v>15</v>
      </c>
      <c r="D366" s="644"/>
      <c r="E366" s="644"/>
      <c r="F366" s="644"/>
      <c r="G366" s="644"/>
      <c r="H366" s="306"/>
      <c r="M366" s="649">
        <f>IF(K364=" ",M365,IF(K364="W",1,M365+1))</f>
        <v>2</v>
      </c>
      <c r="N366" s="648">
        <f>IF(OR(L363=" ",M366&gt;$M$8),0,IF(M366=1,2,IF(M366=2,6,IF(M366=3,18,IF(M366=4,54,162)))))</f>
        <v>6</v>
      </c>
      <c r="O366" s="648">
        <f>IF(L364="W",(N366/2)*3,0)</f>
        <v>9</v>
      </c>
      <c r="P366" s="653">
        <f t="shared" si="21"/>
        <v>62</v>
      </c>
      <c r="V366" s="649">
        <f>IF(T364=" ",V365,IF(T364="W",1,V365+1))</f>
        <v>1</v>
      </c>
      <c r="W366" s="648">
        <f t="shared" si="24"/>
        <v>2</v>
      </c>
      <c r="X366" s="648">
        <f>IF(U364="W",(W366/2)*3,0)</f>
        <v>0</v>
      </c>
      <c r="Y366" s="653">
        <f t="shared" si="23"/>
        <v>-40</v>
      </c>
    </row>
    <row r="367" spans="1:25">
      <c r="A367" s="327">
        <f t="shared" si="22"/>
        <v>357</v>
      </c>
      <c r="B367" s="328">
        <f>Data!B367</f>
        <v>34</v>
      </c>
      <c r="D367" s="645">
        <f>IF(AND(B367&gt;0,B367&lt;=12),1,IF(AND(B367&gt;12,B367&lt;=24),2,IF(AND(B367&gt;24,B367&lt;=36),3,0)))</f>
        <v>3</v>
      </c>
      <c r="E367" s="646">
        <f>IF(AND(B368&gt;0,B368&lt;=12),1,IF(AND(B368&gt;12,B368&lt;=24),2,IF(AND(B368&gt;24,B368&lt;=36),3,0)))</f>
        <v>3</v>
      </c>
      <c r="F367" s="637">
        <f>IF(AND(B369&gt;0,B369&lt;=12),1,IF(AND(B369&gt;12,B369&lt;=24),2,IF(AND(B369&gt;24,B369&lt;=36),3,0)))</f>
        <v>3</v>
      </c>
      <c r="G367" s="636">
        <f>IF(AND(B370&gt;0,B370&lt;=12),1,IF(AND(B370&gt;12,B370&lt;=24),2,IF(AND(B370&gt;24,B370&lt;=36),3,0)))</f>
        <v>1</v>
      </c>
      <c r="H367" s="306"/>
      <c r="I367" s="635" t="str">
        <f>IF(D363=0," ",IF(D363=1,"2&amp;3",IF(D363=2,"1&amp;3","1&amp;2")))</f>
        <v>1&amp;3</v>
      </c>
      <c r="J367" s="647" t="str">
        <f>IF(F363=0," ",IF(F363=1,"2&amp;3",IF(F363=2,"1&amp;3","1&amp;2")))</f>
        <v>2&amp;3</v>
      </c>
      <c r="K367" s="639" t="str">
        <f>IF(E363=0," ",IF(E363=1,"2&amp;3",IF(E363=2,"1&amp;3","1&amp;2")))</f>
        <v>2&amp;3</v>
      </c>
      <c r="L367" s="634" t="str">
        <f>IF(G363=0," ",IF(G363=1,"2&amp;3",IF(G363=2,"1&amp;3","1&amp;2")))</f>
        <v>1&amp;3</v>
      </c>
      <c r="M367" s="652">
        <f>IF(L364=" ",M366,IF(L364="W",1,M366+1))</f>
        <v>1</v>
      </c>
      <c r="N367" s="368">
        <f>IF(OR(I367=" ",M367&gt;$M$8),0,IF(M367=1,2,IF(M367=2,6,IF(M367=3,18,IF(M367=4,54,162)))))</f>
        <v>2</v>
      </c>
      <c r="O367" s="368">
        <f>IF(I368="W",(N367/2)*3,0)</f>
        <v>3</v>
      </c>
      <c r="P367" s="653">
        <f t="shared" si="21"/>
        <v>63</v>
      </c>
      <c r="R367" s="635" t="str">
        <f>IF(D364=0," ",IF(D364="A","B&amp;C",IF(D364="B","A&amp;C","A&amp;B")))</f>
        <v>A&amp;C</v>
      </c>
      <c r="S367" s="647" t="str">
        <f>IF(F364=0," ",IF(F364="A","B&amp;C",IF(F364="B","A&amp;C","A&amp;B")))</f>
        <v>A&amp;B</v>
      </c>
      <c r="T367" s="639" t="str">
        <f>IF(E364=0," ",IF(E364="A","B&amp;C",IF(E364="B","A&amp;C","A&amp;B")))</f>
        <v>A&amp;B</v>
      </c>
      <c r="U367" s="634" t="str">
        <f>IF(G364=0," ",IF(G364="A","B&amp;C",IF(G364="B","A&amp;C","A&amp;B")))</f>
        <v>A&amp;B</v>
      </c>
      <c r="V367" s="652">
        <f>IF(U364=" ",V366,IF(U364="W",1,V366+1))</f>
        <v>2</v>
      </c>
      <c r="W367" s="368">
        <f t="shared" si="24"/>
        <v>6</v>
      </c>
      <c r="X367" s="368">
        <f>IF(R368="W",(W367/2)*3,0)</f>
        <v>9</v>
      </c>
      <c r="Y367" s="653">
        <f t="shared" si="23"/>
        <v>-37</v>
      </c>
    </row>
    <row r="368" spans="1:25">
      <c r="A368" s="327">
        <f t="shared" si="22"/>
        <v>358</v>
      </c>
      <c r="B368" s="328">
        <f>Data!B368</f>
        <v>34</v>
      </c>
      <c r="D368" s="645" t="str">
        <f>IF(B367=0,0,IF(MOD(B367,3)=1,"A",IF(MOD(B367,3)=2,"B","C")))</f>
        <v>A</v>
      </c>
      <c r="E368" s="646" t="str">
        <f>IF(B368=0,0,IF(MOD(B368,3)=1,"A",IF(MOD(B368,3)=2,"B","C")))</f>
        <v>A</v>
      </c>
      <c r="F368" s="637" t="str">
        <f>IF(B369=0,0,IF(MOD(B369,3)=1,"A",IF(MOD(B369,3)=2,"B","C")))</f>
        <v>C</v>
      </c>
      <c r="G368" s="636" t="str">
        <f>IF(B370=0,0,IF(MOD(B370,3)=1,"A",IF(MOD(B370,3)=2,"B","C")))</f>
        <v>C</v>
      </c>
      <c r="H368" s="306"/>
      <c r="I368" s="635" t="str">
        <f>IF(I367=" "," ",IF(D367=0,"L",IF(D367&lt;&gt;D363,"W","L")))</f>
        <v>W</v>
      </c>
      <c r="J368" s="647" t="str">
        <f>IF(J367=" "," ",IF(E367=0,"L",IF(E367&lt;&gt;F363,"W","L")))</f>
        <v>W</v>
      </c>
      <c r="K368" s="639" t="str">
        <f>IF(K367=" "," ",IF(F367=0,"L",IF(F367&lt;&gt;E363,"W","L")))</f>
        <v>W</v>
      </c>
      <c r="L368" s="634" t="str">
        <f>IF(L367=" "," ",IF(G367=0,"L",IF(G367&lt;&gt;G363,"W","L")))</f>
        <v>W</v>
      </c>
      <c r="M368" s="650">
        <f>IF(I368=" ",M367,IF(I368="W",1,M367+1))</f>
        <v>1</v>
      </c>
      <c r="N368" s="364">
        <f>IF(OR(J367=" ",M368&gt;$M$8),0,IF(M368=1,2,IF(M368=2,6,IF(M368=3,18,IF(M368=4,54,162)))))</f>
        <v>2</v>
      </c>
      <c r="O368" s="364">
        <f>IF(J368="W",(N368/2)*3,0)</f>
        <v>3</v>
      </c>
      <c r="P368" s="653">
        <f t="shared" si="21"/>
        <v>64</v>
      </c>
      <c r="R368" s="635" t="str">
        <f>IF(R367=" "," ",IF(M368=0,"L",IF(D368&lt;&gt;D364,"W","L")))</f>
        <v>W</v>
      </c>
      <c r="S368" s="647" t="str">
        <f>IF(S367=" "," ",IF(E368=0,"L",IF(E368&lt;&gt;F364,"W","L")))</f>
        <v>W</v>
      </c>
      <c r="T368" s="639" t="str">
        <f>IF(T367=" "," ",IF(F368=0,"L",IF(F368&lt;&gt;E364,"W","L")))</f>
        <v>L</v>
      </c>
      <c r="U368" s="634" t="str">
        <f>IF(U367=" "," ",IF(P368=0,"L",IF(G368&lt;&gt;G364,"W","L")))</f>
        <v>L</v>
      </c>
      <c r="V368" s="650">
        <f>IF(R368=" ",V367,IF(R368="W",1,V367+1))</f>
        <v>1</v>
      </c>
      <c r="W368" s="364">
        <f t="shared" si="24"/>
        <v>2</v>
      </c>
      <c r="X368" s="364">
        <f>IF(S368="W",(W368/2)*3,0)</f>
        <v>3</v>
      </c>
      <c r="Y368" s="653">
        <f t="shared" si="23"/>
        <v>-36</v>
      </c>
    </row>
    <row r="369" spans="1:25">
      <c r="A369" s="327">
        <f t="shared" si="22"/>
        <v>359</v>
      </c>
      <c r="B369" s="328">
        <f>Data!B369</f>
        <v>30</v>
      </c>
      <c r="D369" s="644"/>
      <c r="E369" s="644"/>
      <c r="F369" s="644"/>
      <c r="G369" s="644"/>
      <c r="H369" s="306"/>
      <c r="M369" s="651">
        <f>IF(J368=" ",M368,IF(J368="W",1,M368+1))</f>
        <v>1</v>
      </c>
      <c r="N369" s="363">
        <f>IF(OR(K367=" ",M369&gt;$M$8),0,IF(M369=1,2,IF(M369=2,6,IF(M369=3,18,IF(M369=4,54,162)))))</f>
        <v>2</v>
      </c>
      <c r="O369" s="363">
        <f>IF(K368="W",(N369/2)*3,0)</f>
        <v>3</v>
      </c>
      <c r="P369" s="653">
        <f t="shared" si="21"/>
        <v>65</v>
      </c>
      <c r="V369" s="651">
        <f>IF(S368=" ",V368,IF(S368="W",1,V368+1))</f>
        <v>1</v>
      </c>
      <c r="W369" s="363">
        <f t="shared" si="24"/>
        <v>2</v>
      </c>
      <c r="X369" s="363">
        <f>IF(T368="W",(W369/2)*3,0)</f>
        <v>0</v>
      </c>
      <c r="Y369" s="653">
        <f t="shared" si="23"/>
        <v>-38</v>
      </c>
    </row>
    <row r="370" spans="1:25">
      <c r="A370" s="327">
        <f t="shared" si="22"/>
        <v>360</v>
      </c>
      <c r="B370" s="328">
        <f>Data!B370</f>
        <v>6</v>
      </c>
      <c r="D370" s="644"/>
      <c r="E370" s="644"/>
      <c r="F370" s="644"/>
      <c r="G370" s="644"/>
      <c r="H370" s="306"/>
      <c r="M370" s="649">
        <f>IF(K368=" ",M369,IF(K368="W",1,M369+1))</f>
        <v>1</v>
      </c>
      <c r="N370" s="648">
        <f>IF(OR(L367=" ",M370&gt;$M$8),0,IF(M370=1,2,IF(M370=2,6,IF(M370=3,18,IF(M370=4,54,162)))))</f>
        <v>2</v>
      </c>
      <c r="O370" s="648">
        <f>IF(L368="W",(N370/2)*3,0)</f>
        <v>3</v>
      </c>
      <c r="P370" s="653">
        <f t="shared" si="21"/>
        <v>66</v>
      </c>
      <c r="V370" s="649">
        <f>IF(T368=" ",V369,IF(T368="W",1,V369+1))</f>
        <v>2</v>
      </c>
      <c r="W370" s="648">
        <f t="shared" si="24"/>
        <v>6</v>
      </c>
      <c r="X370" s="648">
        <f>IF(U368="W",(W370/2)*3,0)</f>
        <v>0</v>
      </c>
      <c r="Y370" s="653">
        <f t="shared" si="23"/>
        <v>-44</v>
      </c>
    </row>
    <row r="371" spans="1:25">
      <c r="A371" s="327">
        <f t="shared" si="22"/>
        <v>361</v>
      </c>
      <c r="B371" s="328">
        <f>Data!B371</f>
        <v>18</v>
      </c>
      <c r="D371" s="646">
        <f>IF(AND(B371&gt;0,B371&lt;=12),1,IF(AND(B371&gt;12,B371&lt;=24),2,IF(AND(B371&gt;24,B371&lt;=36),3,0)))</f>
        <v>2</v>
      </c>
      <c r="E371" s="636">
        <f>IF(AND(B372&gt;0,B372&lt;=12),1,IF(AND(B372&gt;12,B372&lt;=24),2,IF(AND(B372&gt;24,B372&lt;=36),3,0)))</f>
        <v>2</v>
      </c>
      <c r="F371" s="645">
        <f>IF(AND(B373&gt;0,B373&lt;=12),1,IF(AND(B373&gt;12,B373&lt;=24),2,IF(AND(B373&gt;24,B373&lt;=36),3,0)))</f>
        <v>0</v>
      </c>
      <c r="G371" s="637">
        <f>IF(AND(B374&gt;0,B374&lt;=12),1,IF(AND(B374&gt;12,B374&lt;=24),2,IF(AND(B374&gt;24,B374&lt;=36),3,0)))</f>
        <v>2</v>
      </c>
      <c r="H371" s="306"/>
      <c r="I371" s="647" t="str">
        <f>IF(E367=0," ",IF(E367=1,"2&amp;3",IF(E367=2,"1&amp;3","1&amp;2")))</f>
        <v>1&amp;2</v>
      </c>
      <c r="J371" s="634" t="str">
        <f>IF(G367=0," ",IF(G367=1,"2&amp;3",IF(G367=2,"1&amp;3","1&amp;2")))</f>
        <v>2&amp;3</v>
      </c>
      <c r="K371" s="635" t="str">
        <f>IF(D367=0," ",IF(D367=1,"2&amp;3",IF(D367=2,"1&amp;3","1&amp;2")))</f>
        <v>1&amp;2</v>
      </c>
      <c r="L371" s="639" t="str">
        <f>IF(F367=0," ",IF(F367=1,"2&amp;3",IF(F367=2,"1&amp;3","1&amp;2")))</f>
        <v>1&amp;2</v>
      </c>
      <c r="M371" s="650">
        <f>IF(L368=" ",M370,IF(L368="W",1,M370+1))</f>
        <v>1</v>
      </c>
      <c r="N371" s="364">
        <f>IF(OR(I371=" ",M371&gt;$M$8),0,IF(M371=1,2,IF(M371=2,6,IF(M371=3,18,IF(M371=4,54,162)))))</f>
        <v>2</v>
      </c>
      <c r="O371" s="364">
        <f>IF(I372="W",(N371/2)*3,0)</f>
        <v>3</v>
      </c>
      <c r="P371" s="653">
        <f t="shared" si="21"/>
        <v>67</v>
      </c>
      <c r="R371" s="647" t="str">
        <f>IF(E368=0," ",IF(E368="A","B&amp;C",IF(E368="B","A&amp;C","A&amp;B")))</f>
        <v>B&amp;C</v>
      </c>
      <c r="S371" s="634" t="str">
        <f>IF(G368=0," ",IF(G368="A","B&amp;C",IF(G368="B","A&amp;C","A&amp;B")))</f>
        <v>A&amp;B</v>
      </c>
      <c r="T371" s="635" t="str">
        <f>IF(D368=0," ",IF(D368="A","B&amp;C",IF(D368="B","A&amp;C","A&amp;B")))</f>
        <v>B&amp;C</v>
      </c>
      <c r="U371" s="639" t="str">
        <f>IF(F368=0," ",IF(F368="A","B&amp;C",IF(F368="B","A&amp;C","A&amp;B")))</f>
        <v>A&amp;B</v>
      </c>
      <c r="V371" s="650">
        <f>IF(U368=" ",V370,IF(U368="W",1,V370+1))</f>
        <v>3</v>
      </c>
      <c r="W371" s="364">
        <f t="shared" si="24"/>
        <v>18</v>
      </c>
      <c r="X371" s="364">
        <f>IF(R372="W",(W371/2)*3,0)</f>
        <v>27</v>
      </c>
      <c r="Y371" s="653">
        <f t="shared" si="23"/>
        <v>-35</v>
      </c>
    </row>
    <row r="372" spans="1:25">
      <c r="A372" s="327">
        <f t="shared" si="22"/>
        <v>362</v>
      </c>
      <c r="B372" s="328">
        <f>Data!B372</f>
        <v>21</v>
      </c>
      <c r="D372" s="646" t="str">
        <f>IF(B371=0,0,IF(MOD(B371,3)=1,"A",IF(MOD(B371,3)=2,"B","C")))</f>
        <v>C</v>
      </c>
      <c r="E372" s="636" t="str">
        <f>IF(B372=0,0,IF(MOD(B372,3)=1,"A",IF(MOD(B372,3)=2,"B","C")))</f>
        <v>C</v>
      </c>
      <c r="F372" s="645">
        <f>IF(B373=0,0,IF(MOD(B373,3)=1,"A",IF(MOD(B373,3)=2,"B","C")))</f>
        <v>0</v>
      </c>
      <c r="G372" s="637" t="str">
        <f>IF(B374=0,0,IF(MOD(B374,3)=1,"A",IF(MOD(B374,3)=2,"B","C")))</f>
        <v>C</v>
      </c>
      <c r="H372" s="306"/>
      <c r="I372" s="647" t="str">
        <f>IF(I371=" "," ",IF(D371=0,"L",IF(D371&lt;&gt;E367,"W","L")))</f>
        <v>W</v>
      </c>
      <c r="J372" s="634" t="str">
        <f>IF(J371=" "," ",IF(E371=0,"L",IF(E371&lt;&gt;G367,"W","L")))</f>
        <v>W</v>
      </c>
      <c r="K372" s="635" t="str">
        <f>IF(K371=" "," ",IF(F371=0,"L",IF(F371&lt;&gt;D367,"W","L")))</f>
        <v>L</v>
      </c>
      <c r="L372" s="639" t="str">
        <f>IF(L371=" "," ",IF(G371=0,"L",IF(G371&lt;&gt;F367,"W","L")))</f>
        <v>W</v>
      </c>
      <c r="M372" s="649">
        <f>IF(I372=" ",M371,IF(I372="W",1,M371+1))</f>
        <v>1</v>
      </c>
      <c r="N372" s="648">
        <f>IF(OR(J371=" ",M372&gt;$M$8),0,IF(M372=1,2,IF(M372=2,6,IF(M372=3,18,IF(M372=4,54,162)))))</f>
        <v>2</v>
      </c>
      <c r="O372" s="648">
        <f>IF(J372="W",(N372/2)*3,0)</f>
        <v>3</v>
      </c>
      <c r="P372" s="653">
        <f t="shared" si="21"/>
        <v>68</v>
      </c>
      <c r="R372" s="647" t="str">
        <f>IF(R371=" "," ",IF(D372=0,"L",IF(D372&lt;&gt;E368,"W","L")))</f>
        <v>W</v>
      </c>
      <c r="S372" s="634" t="str">
        <f>IF(S371=" "," ",IF(E372=0,"L",IF(E372&lt;&gt;G368,"W","L")))</f>
        <v>L</v>
      </c>
      <c r="T372" s="635" t="str">
        <f>IF(T371=" "," ",IF(F372=0,"L",IF(F372&lt;&gt;D368,"W","L")))</f>
        <v>L</v>
      </c>
      <c r="U372" s="639" t="str">
        <f>IF(U371=" "," ",IF(G372=0,"L",IF(G372&lt;&gt;F368,"W","L")))</f>
        <v>L</v>
      </c>
      <c r="V372" s="649">
        <f>IF(R372=" ",V371,IF(R372="W",1,V371+1))</f>
        <v>1</v>
      </c>
      <c r="W372" s="648">
        <f t="shared" si="24"/>
        <v>2</v>
      </c>
      <c r="X372" s="648">
        <f>IF(S372="W",(W372/2)*3,0)</f>
        <v>0</v>
      </c>
      <c r="Y372" s="653">
        <f t="shared" si="23"/>
        <v>-37</v>
      </c>
    </row>
    <row r="373" spans="1:25">
      <c r="A373" s="327">
        <f t="shared" si="22"/>
        <v>363</v>
      </c>
      <c r="B373" s="328">
        <f>Data!B373</f>
        <v>0</v>
      </c>
      <c r="D373" s="643"/>
      <c r="E373" s="643"/>
      <c r="F373" s="643"/>
      <c r="G373" s="643"/>
      <c r="H373" s="306"/>
      <c r="M373" s="652">
        <f>IF(J372=" ",M372,IF(J372="W",1,M372+1))</f>
        <v>1</v>
      </c>
      <c r="N373" s="368">
        <f>IF(OR(K371=" ",M373&gt;$M$8),0,IF(M373=1,2,IF(M373=2,6,IF(M373=3,18,IF(M373=4,54,162)))))</f>
        <v>2</v>
      </c>
      <c r="O373" s="368">
        <f>IF(K372="W",(N373/2)*3,0)</f>
        <v>0</v>
      </c>
      <c r="P373" s="653">
        <f t="shared" si="21"/>
        <v>66</v>
      </c>
      <c r="V373" s="652">
        <f>IF(S372=" ",V372,IF(S372="W",1,V372+1))</f>
        <v>2</v>
      </c>
      <c r="W373" s="368">
        <f t="shared" si="24"/>
        <v>6</v>
      </c>
      <c r="X373" s="368">
        <f>IF(T372="W",(W373/2)*3,0)</f>
        <v>0</v>
      </c>
      <c r="Y373" s="653">
        <f t="shared" si="23"/>
        <v>-43</v>
      </c>
    </row>
    <row r="374" spans="1:25">
      <c r="A374" s="327">
        <f t="shared" si="22"/>
        <v>364</v>
      </c>
      <c r="B374" s="328">
        <f>Data!B374</f>
        <v>24</v>
      </c>
      <c r="D374" s="643"/>
      <c r="E374" s="643"/>
      <c r="F374" s="643"/>
      <c r="G374" s="643"/>
      <c r="H374" s="306"/>
      <c r="M374" s="651">
        <f>IF(K372=" ",M373,IF(K372="W",1,M373+1))</f>
        <v>2</v>
      </c>
      <c r="N374" s="363">
        <f>IF(OR(L371=" ",M374&gt;$M$8),0,IF(M374=1,2,IF(M374=2,6,IF(M374=3,18,IF(M374=4,54,162)))))</f>
        <v>6</v>
      </c>
      <c r="O374" s="363">
        <f>IF(L372="W",(N374/2)*3,0)</f>
        <v>9</v>
      </c>
      <c r="P374" s="653">
        <f t="shared" si="21"/>
        <v>69</v>
      </c>
      <c r="V374" s="651">
        <f>IF(T372=" ",V373,IF(T372="W",1,V373+1))</f>
        <v>3</v>
      </c>
      <c r="W374" s="363">
        <f t="shared" si="24"/>
        <v>18</v>
      </c>
      <c r="X374" s="363">
        <f>IF(U372="W",(W374/2)*3,0)</f>
        <v>0</v>
      </c>
      <c r="Y374" s="653">
        <f t="shared" si="23"/>
        <v>-61</v>
      </c>
    </row>
    <row r="375" spans="1:25">
      <c r="A375" s="327">
        <f t="shared" si="22"/>
        <v>365</v>
      </c>
      <c r="B375" s="328">
        <f>Data!B375</f>
        <v>16</v>
      </c>
      <c r="D375" s="636">
        <f>IF(AND(B375&gt;0,B375&lt;=12),1,IF(AND(B375&gt;12,B375&lt;=24),2,IF(AND(B375&gt;24,B375&lt;=36),3,0)))</f>
        <v>2</v>
      </c>
      <c r="E375" s="646">
        <f>IF(AND(B376&gt;0,B376&lt;=12),1,IF(AND(B376&gt;12,B376&lt;=24),2,IF(AND(B376&gt;24,B376&lt;=36),3,0)))</f>
        <v>3</v>
      </c>
      <c r="F375" s="637">
        <f>IF(AND(B377&gt;0,B377&lt;=12),1,IF(AND(B377&gt;12,B377&lt;=24),2,IF(AND(B377&gt;24,B377&lt;=36),3,0)))</f>
        <v>1</v>
      </c>
      <c r="G375" s="645">
        <f>IF(AND(B378&gt;0,B378&lt;=12),1,IF(AND(B378&gt;12,B378&lt;=24),2,IF(AND(B378&gt;24,B378&lt;=36),3,0)))</f>
        <v>2</v>
      </c>
      <c r="H375" s="306"/>
      <c r="I375" s="638" t="str">
        <f>IF(E371=0," ",IF(E371=1,"2&amp;3",IF(E371=2,"1&amp;3","1&amp;2")))</f>
        <v>1&amp;3</v>
      </c>
      <c r="J375" s="647" t="str">
        <f>IF(D371=0," ",IF(D371=1,"2&amp;3",IF(D371=2,"1&amp;3","1&amp;2")))</f>
        <v>1&amp;3</v>
      </c>
      <c r="K375" s="639" t="str">
        <f>IF(G371=0," ",IF(G371=1,"2&amp;3",IF(G371=2,"1&amp;3","1&amp;2")))</f>
        <v>1&amp;3</v>
      </c>
      <c r="L375" s="635" t="str">
        <f>IF(F371=0," ",IF(F371=1,"2&amp;3",IF(F371=2,"1&amp;3","1&amp;2")))</f>
        <v xml:space="preserve"> </v>
      </c>
      <c r="M375" s="649">
        <f>IF(L372=" ",M374,IF(L372="W",1,M374+1))</f>
        <v>1</v>
      </c>
      <c r="N375" s="648">
        <f>IF(OR(I375=" ",M375&gt;$M$8),0,IF(M375=1,2,IF(M375=2,6,IF(M375=3,18,IF(M375=4,54,162)))))</f>
        <v>2</v>
      </c>
      <c r="O375" s="648">
        <f>IF(I376="W",(N375/2)*3,0)</f>
        <v>0</v>
      </c>
      <c r="P375" s="653">
        <f t="shared" si="21"/>
        <v>67</v>
      </c>
      <c r="R375" s="638" t="str">
        <f>IF(E372=0," ",IF(E372="A","B&amp;C",IF(E372="B","A&amp;C","A&amp;B")))</f>
        <v>A&amp;B</v>
      </c>
      <c r="S375" s="647" t="str">
        <f>IF(D372=0," ",IF(D372="A","B&amp;C",IF(D372="B","A&amp;C","A&amp;B")))</f>
        <v>A&amp;B</v>
      </c>
      <c r="T375" s="639" t="str">
        <f>IF(G372=0," ",IF(G372="A","B&amp;C",IF(G372="B","A&amp;C","A&amp;B")))</f>
        <v>A&amp;B</v>
      </c>
      <c r="U375" s="635" t="str">
        <f>IF(F372=0," ",IF(F372="A","B&amp;C",IF(F372="B","A&amp;C","A&amp;B")))</f>
        <v xml:space="preserve"> </v>
      </c>
      <c r="V375" s="649">
        <f>IF(U372=" ",V374,IF(U372="W",1,V374+1))</f>
        <v>4</v>
      </c>
      <c r="W375" s="648">
        <f t="shared" si="24"/>
        <v>0</v>
      </c>
      <c r="X375" s="648">
        <f>IF(R376="W",(W375/2)*3,0)</f>
        <v>0</v>
      </c>
      <c r="Y375" s="653">
        <f t="shared" si="23"/>
        <v>-61</v>
      </c>
    </row>
    <row r="376" spans="1:25">
      <c r="A376" s="327">
        <f t="shared" si="22"/>
        <v>366</v>
      </c>
      <c r="B376" s="328">
        <f>Data!B376</f>
        <v>25</v>
      </c>
      <c r="D376" s="636" t="str">
        <f>IF(B375=0,0,IF(MOD(B375,3)=1,"A",IF(MOD(B375,3)=2,"B","C")))</f>
        <v>A</v>
      </c>
      <c r="E376" s="646" t="str">
        <f>IF(B376=0,0,IF(MOD(B376,3)=1,"A",IF(MOD(B376,3)=2,"B","C")))</f>
        <v>A</v>
      </c>
      <c r="F376" s="637" t="str">
        <f>IF(B377=0,0,IF(MOD(B377,3)=1,"A",IF(MOD(B377,3)=2,"B","C")))</f>
        <v>A</v>
      </c>
      <c r="G376" s="645" t="str">
        <f>IF(B378=0,0,IF(MOD(B378,3)=1,"A",IF(MOD(B378,3)=2,"B","C")))</f>
        <v>A</v>
      </c>
      <c r="H376" s="306"/>
      <c r="I376" s="638" t="str">
        <f>IF(I375=" "," ",IF(D375=0,"L",IF(D375&lt;&gt;E371,"W","L")))</f>
        <v>L</v>
      </c>
      <c r="J376" s="647" t="str">
        <f>IF(J375=" "," ",IF(E375=0,"L",IF(E375&lt;&gt;D371,"W","L")))</f>
        <v>W</v>
      </c>
      <c r="K376" s="639" t="str">
        <f>IF(K375=" "," ",IF(F375=0,"L",IF(F375&lt;&gt;G371,"W","L")))</f>
        <v>W</v>
      </c>
      <c r="L376" s="635" t="str">
        <f>IF(L375=" "," ",IF(G375=0,"L",IF(G375&lt;&gt;F371,"W","L")))</f>
        <v xml:space="preserve"> </v>
      </c>
      <c r="M376" s="650">
        <f>IF(I376=" ",M375,IF(I376="W",1,M375+1))</f>
        <v>2</v>
      </c>
      <c r="N376" s="364">
        <f>IF(OR(J375=" ",M376&gt;$M$8),0,IF(M376=1,2,IF(M376=2,6,IF(M376=3,18,IF(M376=4,54,162)))))</f>
        <v>6</v>
      </c>
      <c r="O376" s="364">
        <f>IF(J376="W",(N376/2)*3,0)</f>
        <v>9</v>
      </c>
      <c r="P376" s="653">
        <f t="shared" si="21"/>
        <v>70</v>
      </c>
      <c r="R376" s="638" t="str">
        <f>IF(R375=" "," ",IF(D376=0,"L",IF(D376&lt;&gt;E372,"W","L")))</f>
        <v>W</v>
      </c>
      <c r="S376" s="647" t="str">
        <f>IF(S375=" "," ",IF(E376=0,"L",IF(E376&lt;&gt;D372,"W","L")))</f>
        <v>W</v>
      </c>
      <c r="T376" s="639" t="str">
        <f>IF(T375=" "," ",IF(F376=0,"L",IF(F376&lt;&gt;G372,"W","L")))</f>
        <v>W</v>
      </c>
      <c r="U376" s="635" t="str">
        <f>IF(U375=" "," ",IF(G376=0,"L",IF(G376&lt;&gt;F372,"W","L")))</f>
        <v xml:space="preserve"> </v>
      </c>
      <c r="V376" s="650">
        <f>IF(R376=" ",V375,IF(R376="W",1,V375+1))</f>
        <v>1</v>
      </c>
      <c r="W376" s="364">
        <f t="shared" si="24"/>
        <v>2</v>
      </c>
      <c r="X376" s="364">
        <f>IF(S376="W",(W376/2)*3,0)</f>
        <v>3</v>
      </c>
      <c r="Y376" s="653">
        <f t="shared" si="23"/>
        <v>-60</v>
      </c>
    </row>
    <row r="377" spans="1:25">
      <c r="A377" s="327">
        <f t="shared" si="22"/>
        <v>367</v>
      </c>
      <c r="B377" s="328">
        <f>Data!B377</f>
        <v>7</v>
      </c>
      <c r="D377" s="644"/>
      <c r="E377" s="644"/>
      <c r="F377" s="644"/>
      <c r="G377" s="644"/>
      <c r="H377" s="306"/>
      <c r="M377" s="651">
        <f>IF(J376=" ",M376,IF(J376="W",1,M376+1))</f>
        <v>1</v>
      </c>
      <c r="N377" s="363">
        <f>IF(OR(K375=" ",M377&gt;$M$8),0,IF(M377=1,2,IF(M377=2,6,IF(M377=3,18,IF(M377=4,54,162)))))</f>
        <v>2</v>
      </c>
      <c r="O377" s="363">
        <f>IF(K376="W",(N377/2)*3,0)</f>
        <v>3</v>
      </c>
      <c r="P377" s="653">
        <f t="shared" si="21"/>
        <v>71</v>
      </c>
      <c r="V377" s="651">
        <f>IF(S376=" ",V376,IF(S376="W",1,V376+1))</f>
        <v>1</v>
      </c>
      <c r="W377" s="363">
        <f t="shared" si="24"/>
        <v>2</v>
      </c>
      <c r="X377" s="363">
        <f>IF(T376="W",(W377/2)*3,0)</f>
        <v>3</v>
      </c>
      <c r="Y377" s="653">
        <f t="shared" si="23"/>
        <v>-59</v>
      </c>
    </row>
    <row r="378" spans="1:25">
      <c r="A378" s="327">
        <f t="shared" si="22"/>
        <v>368</v>
      </c>
      <c r="B378" s="328">
        <f>Data!B378</f>
        <v>22</v>
      </c>
      <c r="D378" s="644"/>
      <c r="E378" s="644"/>
      <c r="F378" s="644"/>
      <c r="G378" s="644"/>
      <c r="H378" s="306"/>
      <c r="M378" s="652">
        <f>IF(K376=" ",M377,IF(K376="W",1,M377+1))</f>
        <v>1</v>
      </c>
      <c r="N378" s="368">
        <f>IF(OR(L375=" ",M378&gt;$M$8),0,IF(M378=1,2,IF(M378=2,6,IF(M378=3,18,IF(M378=4,54,162)))))</f>
        <v>0</v>
      </c>
      <c r="O378" s="368">
        <f>IF(L376="W",(N378/2)*3,0)</f>
        <v>0</v>
      </c>
      <c r="P378" s="653">
        <f t="shared" si="21"/>
        <v>71</v>
      </c>
      <c r="V378" s="652">
        <f>IF(T376=" ",V377,IF(T376="W",1,V377+1))</f>
        <v>1</v>
      </c>
      <c r="W378" s="368">
        <f t="shared" si="24"/>
        <v>2</v>
      </c>
      <c r="X378" s="368">
        <f>IF(U376="W",(W378/2)*3,0)</f>
        <v>0</v>
      </c>
      <c r="Y378" s="653">
        <f t="shared" si="23"/>
        <v>-61</v>
      </c>
    </row>
    <row r="379" spans="1:25">
      <c r="A379" s="327">
        <f t="shared" si="22"/>
        <v>369</v>
      </c>
      <c r="B379" s="328">
        <f>Data!B379</f>
        <v>9</v>
      </c>
      <c r="D379" s="636">
        <f>IF(AND(B379&gt;0,B379&lt;=12),1,IF(AND(B379&gt;12,B379&lt;=24),2,IF(AND(B379&gt;24,B379&lt;=36),3,0)))</f>
        <v>1</v>
      </c>
      <c r="E379" s="637">
        <f>IF(AND(B380&gt;0,B380&lt;=12),1,IF(AND(B380&gt;12,B380&lt;=24),2,IF(AND(B380&gt;24,B380&lt;=36),3,0)))</f>
        <v>2</v>
      </c>
      <c r="F379" s="646">
        <f>IF(AND(B381&gt;0,B381&lt;=12),1,IF(AND(B381&gt;12,B381&lt;=24),2,IF(AND(B381&gt;24,B381&lt;=36),3,0)))</f>
        <v>1</v>
      </c>
      <c r="G379" s="645">
        <f>IF(AND(B382&gt;0,B382&lt;=12),1,IF(AND(B382&gt;12,B382&lt;=24),2,IF(AND(B382&gt;24,B382&lt;=36),3,0)))</f>
        <v>3</v>
      </c>
      <c r="H379" s="306"/>
      <c r="I379" s="634" t="str">
        <f>IF(D375=0," ",IF(D375=1,"2&amp;3",IF(D375=2,"1&amp;3","1&amp;2")))</f>
        <v>1&amp;3</v>
      </c>
      <c r="J379" s="639" t="str">
        <f>IF(F375=0," ",IF(F375=1,"2&amp;3",IF(F375=2,"1&amp;3","1&amp;2")))</f>
        <v>2&amp;3</v>
      </c>
      <c r="K379" s="647" t="str">
        <f>IF(E375=0," ",IF(E375=1,"2&amp;3",IF(E375=2,"1&amp;3","1&amp;2")))</f>
        <v>1&amp;2</v>
      </c>
      <c r="L379" s="635" t="str">
        <f>IF(G375=0," ",IF(G375=1,"2&amp;3",IF(G375=2,"1&amp;3","1&amp;2")))</f>
        <v>1&amp;3</v>
      </c>
      <c r="M379" s="649">
        <f>IF(L376=" ",M378,IF(L376="W",1,M378+1))</f>
        <v>1</v>
      </c>
      <c r="N379" s="648">
        <f>IF(OR(I379=" ",M379&gt;$M$8),0,IF(M379=1,2,IF(M379=2,6,IF(M379=3,18,IF(M379=4,54,162)))))</f>
        <v>2</v>
      </c>
      <c r="O379" s="648">
        <f>IF(I380="W",(N379/2)*3,0)</f>
        <v>3</v>
      </c>
      <c r="P379" s="653">
        <f t="shared" si="21"/>
        <v>72</v>
      </c>
      <c r="R379" s="634" t="str">
        <f>IF(D376=0," ",IF(D376="A","B&amp;C",IF(D376="B","A&amp;C","A&amp;B")))</f>
        <v>B&amp;C</v>
      </c>
      <c r="S379" s="639" t="str">
        <f>IF(F376=0," ",IF(F376="A","B&amp;C",IF(F376="B","A&amp;C","A&amp;B")))</f>
        <v>B&amp;C</v>
      </c>
      <c r="T379" s="647" t="str">
        <f>IF(E376=0," ",IF(E376="A","B&amp;C",IF(E376="B","A&amp;C","A&amp;B")))</f>
        <v>B&amp;C</v>
      </c>
      <c r="U379" s="635" t="str">
        <f>IF(G376=0," ",IF(G376="A","B&amp;C",IF(G376="B","A&amp;C","A&amp;B")))</f>
        <v>B&amp;C</v>
      </c>
      <c r="V379" s="649">
        <f>IF(U376=" ",V378,IF(U376="W",1,V378+1))</f>
        <v>1</v>
      </c>
      <c r="W379" s="648">
        <f t="shared" si="24"/>
        <v>2</v>
      </c>
      <c r="X379" s="648">
        <f>IF(R380="W",(W379/2)*3,0)</f>
        <v>3</v>
      </c>
      <c r="Y379" s="653">
        <f t="shared" si="23"/>
        <v>-60</v>
      </c>
    </row>
    <row r="380" spans="1:25">
      <c r="A380" s="327">
        <f t="shared" si="22"/>
        <v>370</v>
      </c>
      <c r="B380" s="328">
        <f>Data!B380</f>
        <v>14</v>
      </c>
      <c r="D380" s="636" t="str">
        <f>IF(B379=0,0,IF(MOD(B379,3)=1,"A",IF(MOD(B379,3)=2,"B","C")))</f>
        <v>C</v>
      </c>
      <c r="E380" s="637" t="str">
        <f>IF(B380=0,0,IF(MOD(B380,3)=1,"A",IF(MOD(B380,3)=2,"B","C")))</f>
        <v>B</v>
      </c>
      <c r="F380" s="646" t="str">
        <f>IF(B381=0,0,IF(MOD(B381,3)=1,"A",IF(MOD(B381,3)=2,"B","C")))</f>
        <v>C</v>
      </c>
      <c r="G380" s="645" t="str">
        <f>IF(B382=0,0,IF(MOD(B382,3)=1,"A",IF(MOD(B382,3)=2,"B","C")))</f>
        <v>A</v>
      </c>
      <c r="H380" s="306"/>
      <c r="I380" s="634" t="str">
        <f>IF(I379=" "," ",IF(D379=0,"L",IF(D379&lt;&gt;D375,"W","L")))</f>
        <v>W</v>
      </c>
      <c r="J380" s="639" t="str">
        <f>IF(J379=" "," ",IF(E379=0,"L",IF(E379&lt;&gt;F375,"W","L")))</f>
        <v>W</v>
      </c>
      <c r="K380" s="647" t="str">
        <f>IF(K379=" "," ",IF(F379=0,"L",IF(F379&lt;&gt;E375,"W","L")))</f>
        <v>W</v>
      </c>
      <c r="L380" s="635" t="str">
        <f>IF(L379=" "," ",IF(G379=0,"L",IF(G379&lt;&gt;G375,"W","L")))</f>
        <v>W</v>
      </c>
      <c r="M380" s="651">
        <f>IF(I380=" ",M379,IF(I380="W",1,M379+1))</f>
        <v>1</v>
      </c>
      <c r="N380" s="363">
        <f>IF(OR(J379=" ",M380&gt;$M$8),0,IF(M380=1,2,IF(M380=2,6,IF(M380=3,18,IF(M380=4,54,162)))))</f>
        <v>2</v>
      </c>
      <c r="O380" s="363">
        <f>IF(J380="W",(N380/2)*3,0)</f>
        <v>3</v>
      </c>
      <c r="P380" s="653">
        <f t="shared" si="21"/>
        <v>73</v>
      </c>
      <c r="R380" s="634" t="str">
        <f>IF(R379=" "," ",IF(D380=0,"L",IF(D380&lt;&gt;D376,"W","L")))</f>
        <v>W</v>
      </c>
      <c r="S380" s="639" t="str">
        <f>IF(S379=" "," ",IF(E380=0,"L",IF(E380&lt;&gt;F376,"W","L")))</f>
        <v>W</v>
      </c>
      <c r="T380" s="647" t="str">
        <f>IF(T379=" "," ",IF(F380=0,"L",IF(F380&lt;&gt;E376,"W","L")))</f>
        <v>W</v>
      </c>
      <c r="U380" s="635" t="str">
        <f>IF(U379=" "," ",IF(P380=0,"L",IF(G380&lt;&gt;G376,"W","L")))</f>
        <v>L</v>
      </c>
      <c r="V380" s="651">
        <f>IF(R380=" ",V379,IF(R380="W",1,V379+1))</f>
        <v>1</v>
      </c>
      <c r="W380" s="363">
        <f t="shared" si="24"/>
        <v>2</v>
      </c>
      <c r="X380" s="363">
        <f>IF(S380="W",(W380/2)*3,0)</f>
        <v>3</v>
      </c>
      <c r="Y380" s="653">
        <f t="shared" si="23"/>
        <v>-59</v>
      </c>
    </row>
    <row r="381" spans="1:25">
      <c r="A381" s="327">
        <f t="shared" si="22"/>
        <v>371</v>
      </c>
      <c r="B381" s="328">
        <f>Data!B381</f>
        <v>9</v>
      </c>
      <c r="D381" s="644"/>
      <c r="E381" s="644"/>
      <c r="F381" s="644"/>
      <c r="G381" s="644"/>
      <c r="H381" s="306"/>
      <c r="M381" s="650">
        <f>IF(J380=" ",M380,IF(J380="W",1,M380+1))</f>
        <v>1</v>
      </c>
      <c r="N381" s="364">
        <f>IF(OR(K379=" ",M381&gt;$M$8),0,IF(M381=1,2,IF(M381=2,6,IF(M381=3,18,IF(M381=4,54,162)))))</f>
        <v>2</v>
      </c>
      <c r="O381" s="364">
        <f>IF(K380="W",(N381/2)*3,0)</f>
        <v>3</v>
      </c>
      <c r="P381" s="653">
        <f t="shared" si="21"/>
        <v>74</v>
      </c>
      <c r="V381" s="650">
        <f>IF(S380=" ",V380,IF(S380="W",1,V380+1))</f>
        <v>1</v>
      </c>
      <c r="W381" s="364">
        <f t="shared" si="24"/>
        <v>2</v>
      </c>
      <c r="X381" s="364">
        <f>IF(T380="W",(W381/2)*3,0)</f>
        <v>3</v>
      </c>
      <c r="Y381" s="653">
        <f t="shared" si="23"/>
        <v>-58</v>
      </c>
    </row>
    <row r="382" spans="1:25">
      <c r="A382" s="327">
        <f t="shared" si="22"/>
        <v>372</v>
      </c>
      <c r="B382" s="328">
        <f>Data!B382</f>
        <v>31</v>
      </c>
      <c r="D382" s="644"/>
      <c r="E382" s="644"/>
      <c r="F382" s="644"/>
      <c r="G382" s="644"/>
      <c r="H382" s="306"/>
      <c r="M382" s="652">
        <f>IF(K380=" ",M381,IF(K380="W",1,M381+1))</f>
        <v>1</v>
      </c>
      <c r="N382" s="368">
        <f>IF(OR(L379=" ",M382&gt;$M$8),0,IF(M382=1,2,IF(M382=2,6,IF(M382=3,18,IF(M382=4,54,162)))))</f>
        <v>2</v>
      </c>
      <c r="O382" s="368">
        <f>IF(L380="W",(N382/2)*3,0)</f>
        <v>3</v>
      </c>
      <c r="P382" s="653">
        <f t="shared" si="21"/>
        <v>75</v>
      </c>
      <c r="V382" s="652">
        <f>IF(T380=" ",V381,IF(T380="W",1,V381+1))</f>
        <v>1</v>
      </c>
      <c r="W382" s="368">
        <f t="shared" si="24"/>
        <v>2</v>
      </c>
      <c r="X382" s="368">
        <f>IF(U380="W",(W382/2)*3,0)</f>
        <v>0</v>
      </c>
      <c r="Y382" s="653">
        <f t="shared" si="23"/>
        <v>-60</v>
      </c>
    </row>
    <row r="383" spans="1:25">
      <c r="A383" s="327">
        <f t="shared" si="22"/>
        <v>373</v>
      </c>
      <c r="B383" s="328">
        <f>Data!B383</f>
        <v>9</v>
      </c>
      <c r="D383" s="637">
        <f>IF(AND(B383&gt;0,B383&lt;=12),1,IF(AND(B383&gt;12,B383&lt;=24),2,IF(AND(B383&gt;24,B383&lt;=36),3,0)))</f>
        <v>1</v>
      </c>
      <c r="E383" s="645">
        <f>IF(AND(B384&gt;0,B384&lt;=12),1,IF(AND(B384&gt;12,B384&lt;=24),2,IF(AND(B384&gt;24,B384&lt;=36),3,0)))</f>
        <v>3</v>
      </c>
      <c r="F383" s="636">
        <f>IF(AND(B385&gt;0,B385&lt;=12),1,IF(AND(B385&gt;12,B385&lt;=24),2,IF(AND(B385&gt;24,B385&lt;=36),3,0)))</f>
        <v>3</v>
      </c>
      <c r="G383" s="646">
        <f>IF(AND(B386&gt;0,B386&lt;=12),1,IF(AND(B386&gt;12,B386&lt;=24),2,IF(AND(B386&gt;24,B386&lt;=36),3,0)))</f>
        <v>3</v>
      </c>
      <c r="H383" s="306"/>
      <c r="I383" s="639" t="str">
        <f>IF(E379=0," ",IF(E379=1,"2&amp;3",IF(E379=2,"1&amp;3","1&amp;2")))</f>
        <v>1&amp;3</v>
      </c>
      <c r="J383" s="635" t="str">
        <f>IF(G379=0," ",IF(G379=1,"2&amp;3",IF(G379=2,"1&amp;3","1&amp;2")))</f>
        <v>1&amp;2</v>
      </c>
      <c r="K383" s="634" t="str">
        <f>IF(D379=0," ",IF(D379=1,"2&amp;3",IF(D379=2,"1&amp;3","1&amp;2")))</f>
        <v>2&amp;3</v>
      </c>
      <c r="L383" s="647" t="str">
        <f>IF(F379=0," ",IF(F379=1,"2&amp;3",IF(F379=2,"1&amp;3","1&amp;2")))</f>
        <v>2&amp;3</v>
      </c>
      <c r="M383" s="651">
        <f>IF(L380=" ",M382,IF(L380="W",1,M382+1))</f>
        <v>1</v>
      </c>
      <c r="N383" s="363">
        <f>IF(OR(I383=" ",M383&gt;$M$8),0,IF(M383=1,2,IF(M383=2,6,IF(M383=3,18,IF(M383=4,54,162)))))</f>
        <v>2</v>
      </c>
      <c r="O383" s="363">
        <f>IF(I384="W",(N383/2)*3,0)</f>
        <v>3</v>
      </c>
      <c r="P383" s="653">
        <f t="shared" ref="P383:P446" si="25">P382-N383+O383</f>
        <v>76</v>
      </c>
      <c r="R383" s="639" t="str">
        <f>IF(E380=0," ",IF(E380="A","B&amp;C",IF(E380="B","A&amp;C","A&amp;B")))</f>
        <v>A&amp;C</v>
      </c>
      <c r="S383" s="635" t="str">
        <f>IF(G380=0," ",IF(G380="A","B&amp;C",IF(G380="B","A&amp;C","A&amp;B")))</f>
        <v>B&amp;C</v>
      </c>
      <c r="T383" s="634" t="str">
        <f>IF(D380=0," ",IF(D380="A","B&amp;C",IF(D380="B","A&amp;C","A&amp;B")))</f>
        <v>A&amp;B</v>
      </c>
      <c r="U383" s="647" t="str">
        <f>IF(F380=0," ",IF(F380="A","B&amp;C",IF(F380="B","A&amp;C","A&amp;B")))</f>
        <v>A&amp;B</v>
      </c>
      <c r="V383" s="651">
        <f>IF(U380=" ",V382,IF(U380="W",1,V382+1))</f>
        <v>2</v>
      </c>
      <c r="W383" s="363">
        <f t="shared" si="24"/>
        <v>6</v>
      </c>
      <c r="X383" s="363">
        <f>IF(R384="W",(W383/2)*3,0)</f>
        <v>9</v>
      </c>
      <c r="Y383" s="653">
        <f t="shared" si="23"/>
        <v>-57</v>
      </c>
    </row>
    <row r="384" spans="1:25">
      <c r="A384" s="327">
        <f t="shared" si="22"/>
        <v>374</v>
      </c>
      <c r="B384" s="328">
        <f>Data!B384</f>
        <v>30</v>
      </c>
      <c r="D384" s="637" t="str">
        <f>IF(B383=0,0,IF(MOD(B383,3)=1,"A",IF(MOD(B383,3)=2,"B","C")))</f>
        <v>C</v>
      </c>
      <c r="E384" s="645" t="str">
        <f>IF(B384=0,0,IF(MOD(B384,3)=1,"A",IF(MOD(B384,3)=2,"B","C")))</f>
        <v>C</v>
      </c>
      <c r="F384" s="636" t="str">
        <f>IF(B385=0,0,IF(MOD(B385,3)=1,"A",IF(MOD(B385,3)=2,"B","C")))</f>
        <v>A</v>
      </c>
      <c r="G384" s="646" t="str">
        <f>IF(B386=0,0,IF(MOD(B386,3)=1,"A",IF(MOD(B386,3)=2,"B","C")))</f>
        <v>A</v>
      </c>
      <c r="H384" s="306"/>
      <c r="I384" s="639" t="str">
        <f>IF(I383=" "," ",IF(D383=0,"L",IF(D383&lt;&gt;E379,"W","L")))</f>
        <v>W</v>
      </c>
      <c r="J384" s="635" t="str">
        <f>IF(J383=" "," ",IF(E383=0,"L",IF(E383&lt;&gt;G379,"W","L")))</f>
        <v>L</v>
      </c>
      <c r="K384" s="634" t="str">
        <f>IF(K383=" "," ",IF(F383=0,"L",IF(F383&lt;&gt;D379,"W","L")))</f>
        <v>W</v>
      </c>
      <c r="L384" s="647" t="str">
        <f>IF(L383=" "," ",IF(G383=0,"L",IF(G383&lt;&gt;F379,"W","L")))</f>
        <v>W</v>
      </c>
      <c r="M384" s="652">
        <f>IF(I384=" ",M383,IF(I384="W",1,M383+1))</f>
        <v>1</v>
      </c>
      <c r="N384" s="368">
        <f>IF(OR(J383=" ",M384&gt;$M$8),0,IF(M384=1,2,IF(M384=2,6,IF(M384=3,18,IF(M384=4,54,162)))))</f>
        <v>2</v>
      </c>
      <c r="O384" s="368">
        <f>IF(J384="W",(N384/2)*3,0)</f>
        <v>0</v>
      </c>
      <c r="P384" s="653">
        <f t="shared" si="25"/>
        <v>74</v>
      </c>
      <c r="R384" s="639" t="str">
        <f>IF(R383=" "," ",IF(D384=0,"L",IF(D384&lt;&gt;E380,"W","L")))</f>
        <v>W</v>
      </c>
      <c r="S384" s="635" t="str">
        <f>IF(S383=" "," ",IF(E384=0,"L",IF(E384&lt;&gt;G380,"W","L")))</f>
        <v>W</v>
      </c>
      <c r="T384" s="634" t="str">
        <f>IF(T383=" "," ",IF(F384=0,"L",IF(F384&lt;&gt;D380,"W","L")))</f>
        <v>W</v>
      </c>
      <c r="U384" s="647" t="str">
        <f>IF(U383=" "," ",IF(G384=0,"L",IF(G384&lt;&gt;F380,"W","L")))</f>
        <v>W</v>
      </c>
      <c r="V384" s="652">
        <f>IF(R384=" ",V383,IF(R384="W",1,V383+1))</f>
        <v>1</v>
      </c>
      <c r="W384" s="368">
        <f t="shared" si="24"/>
        <v>2</v>
      </c>
      <c r="X384" s="368">
        <f>IF(S384="W",(W384/2)*3,0)</f>
        <v>3</v>
      </c>
      <c r="Y384" s="653">
        <f t="shared" si="23"/>
        <v>-56</v>
      </c>
    </row>
    <row r="385" spans="1:25">
      <c r="A385" s="327">
        <f t="shared" si="22"/>
        <v>375</v>
      </c>
      <c r="B385" s="328">
        <f>Data!B385</f>
        <v>34</v>
      </c>
      <c r="D385" s="644"/>
      <c r="E385" s="644"/>
      <c r="F385" s="644"/>
      <c r="G385" s="644"/>
      <c r="H385" s="306"/>
      <c r="M385" s="649">
        <f>IF(J384=" ",M384,IF(J384="W",1,M384+1))</f>
        <v>2</v>
      </c>
      <c r="N385" s="648">
        <f>IF(OR(K383=" ",M385&gt;$M$8),0,IF(M385=1,2,IF(M385=2,6,IF(M385=3,18,IF(M385=4,54,162)))))</f>
        <v>6</v>
      </c>
      <c r="O385" s="648">
        <f>IF(K384="W",(N385/2)*3,0)</f>
        <v>9</v>
      </c>
      <c r="P385" s="653">
        <f t="shared" si="25"/>
        <v>77</v>
      </c>
      <c r="V385" s="649">
        <f>IF(S384=" ",V384,IF(S384="W",1,V384+1))</f>
        <v>1</v>
      </c>
      <c r="W385" s="648">
        <f t="shared" si="24"/>
        <v>2</v>
      </c>
      <c r="X385" s="648">
        <f>IF(T384="W",(W385/2)*3,0)</f>
        <v>3</v>
      </c>
      <c r="Y385" s="653">
        <f t="shared" si="23"/>
        <v>-55</v>
      </c>
    </row>
    <row r="386" spans="1:25">
      <c r="A386" s="327">
        <f t="shared" si="22"/>
        <v>376</v>
      </c>
      <c r="B386" s="328">
        <f>Data!B386</f>
        <v>28</v>
      </c>
      <c r="D386" s="644"/>
      <c r="E386" s="644"/>
      <c r="F386" s="644"/>
      <c r="G386" s="644"/>
      <c r="H386" s="306"/>
      <c r="M386" s="650">
        <f>IF(K384=" ",M385,IF(K384="W",1,M385+1))</f>
        <v>1</v>
      </c>
      <c r="N386" s="364">
        <f>IF(OR(L383=" ",M386&gt;$M$8),0,IF(M386=1,2,IF(M386=2,6,IF(M386=3,18,IF(M386=4,54,162)))))</f>
        <v>2</v>
      </c>
      <c r="O386" s="364">
        <f>IF(L384="W",(N386/2)*3,0)</f>
        <v>3</v>
      </c>
      <c r="P386" s="653">
        <f t="shared" si="25"/>
        <v>78</v>
      </c>
      <c r="V386" s="650">
        <f>IF(T384=" ",V385,IF(T384="W",1,V385+1))</f>
        <v>1</v>
      </c>
      <c r="W386" s="364">
        <f t="shared" si="24"/>
        <v>2</v>
      </c>
      <c r="X386" s="364">
        <f>IF(U384="W",(W386/2)*3,0)</f>
        <v>3</v>
      </c>
      <c r="Y386" s="653">
        <f t="shared" si="23"/>
        <v>-54</v>
      </c>
    </row>
    <row r="387" spans="1:25">
      <c r="A387" s="327">
        <f t="shared" si="22"/>
        <v>377</v>
      </c>
      <c r="B387" s="328">
        <f>Data!B387</f>
        <v>16</v>
      </c>
      <c r="D387" s="645">
        <f>IF(AND(B387&gt;0,B387&lt;=12),1,IF(AND(B387&gt;12,B387&lt;=24),2,IF(AND(B387&gt;24,B387&lt;=36),3,0)))</f>
        <v>2</v>
      </c>
      <c r="E387" s="637">
        <f>IF(AND(B388&gt;0,B388&lt;=12),1,IF(AND(B388&gt;12,B388&lt;=24),2,IF(AND(B388&gt;24,B388&lt;=36),3,0)))</f>
        <v>3</v>
      </c>
      <c r="F387" s="646">
        <f>IF(AND(B389&gt;0,B389&lt;=12),1,IF(AND(B389&gt;12,B389&lt;=24),2,IF(AND(B389&gt;24,B389&lt;=36),3,0)))</f>
        <v>1</v>
      </c>
      <c r="G387" s="636">
        <f>IF(AND(B390&gt;0,B390&lt;=12),1,IF(AND(B390&gt;12,B390&lt;=24),2,IF(AND(B390&gt;24,B390&lt;=36),3,0)))</f>
        <v>1</v>
      </c>
      <c r="H387" s="306"/>
      <c r="I387" s="635" t="str">
        <f>IF(E383=0," ",IF(E383=1,"2&amp;3",IF(E383=2,"1&amp;3","1&amp;2")))</f>
        <v>1&amp;2</v>
      </c>
      <c r="J387" s="639" t="str">
        <f>IF(D383=0," ",IF(D383=1,"2&amp;3",IF(D383=2,"1&amp;3","1&amp;2")))</f>
        <v>2&amp;3</v>
      </c>
      <c r="K387" s="647" t="str">
        <f>IF(G383=0," ",IF(G383=1,"2&amp;3",IF(G383=2,"1&amp;3","1&amp;2")))</f>
        <v>1&amp;2</v>
      </c>
      <c r="L387" s="634" t="str">
        <f>IF(F383=0," ",IF(F383=1,"2&amp;3",IF(F383=2,"1&amp;3","1&amp;2")))</f>
        <v>1&amp;2</v>
      </c>
      <c r="M387" s="652">
        <f>IF(L384=" ",M386,IF(L384="W",1,M386+1))</f>
        <v>1</v>
      </c>
      <c r="N387" s="368">
        <f>IF(OR(I387=" ",M387&gt;$M$8),0,IF(M387=1,2,IF(M387=2,6,IF(M387=3,18,IF(M387=4,54,162)))))</f>
        <v>2</v>
      </c>
      <c r="O387" s="368">
        <f>IF(I388="W",(N387/2)*3,0)</f>
        <v>3</v>
      </c>
      <c r="P387" s="653">
        <f t="shared" si="25"/>
        <v>79</v>
      </c>
      <c r="R387" s="635" t="str">
        <f>IF(E384=0," ",IF(E384="A","B&amp;C",IF(E384="B","A&amp;C","A&amp;B")))</f>
        <v>A&amp;B</v>
      </c>
      <c r="S387" s="639" t="str">
        <f>IF(D384=0," ",IF(D384="A","B&amp;C",IF(D384="B","A&amp;C","A&amp;B")))</f>
        <v>A&amp;B</v>
      </c>
      <c r="T387" s="647" t="str">
        <f>IF(G384=0," ",IF(G384="A","B&amp;C",IF(G384="B","A&amp;C","A&amp;B")))</f>
        <v>B&amp;C</v>
      </c>
      <c r="U387" s="634" t="str">
        <f>IF(F384=0," ",IF(F384="A","B&amp;C",IF(F384="B","A&amp;C","A&amp;B")))</f>
        <v>B&amp;C</v>
      </c>
      <c r="V387" s="652">
        <f>IF(U384=" ",V386,IF(U384="W",1,V386+1))</f>
        <v>1</v>
      </c>
      <c r="W387" s="368">
        <f t="shared" si="24"/>
        <v>2</v>
      </c>
      <c r="X387" s="368">
        <f>IF(R388="W",(W387/2)*3,0)</f>
        <v>3</v>
      </c>
      <c r="Y387" s="653">
        <f t="shared" si="23"/>
        <v>-53</v>
      </c>
    </row>
    <row r="388" spans="1:25">
      <c r="A388" s="327">
        <f t="shared" si="22"/>
        <v>378</v>
      </c>
      <c r="B388" s="328">
        <f>Data!B388</f>
        <v>26</v>
      </c>
      <c r="D388" s="645" t="str">
        <f>IF(B387=0,0,IF(MOD(B387,3)=1,"A",IF(MOD(B387,3)=2,"B","C")))</f>
        <v>A</v>
      </c>
      <c r="E388" s="637" t="str">
        <f>IF(B388=0,0,IF(MOD(B388,3)=1,"A",IF(MOD(B388,3)=2,"B","C")))</f>
        <v>B</v>
      </c>
      <c r="F388" s="646" t="str">
        <f>IF(B389=0,0,IF(MOD(B389,3)=1,"A",IF(MOD(B389,3)=2,"B","C")))</f>
        <v>C</v>
      </c>
      <c r="G388" s="636" t="str">
        <f>IF(B390=0,0,IF(MOD(B390,3)=1,"A",IF(MOD(B390,3)=2,"B","C")))</f>
        <v>C</v>
      </c>
      <c r="H388" s="306"/>
      <c r="I388" s="635" t="str">
        <f>IF(I387=" "," ",IF(D387=0,"L",IF(D387&lt;&gt;E383,"W","L")))</f>
        <v>W</v>
      </c>
      <c r="J388" s="639" t="str">
        <f>IF(J387=" "," ",IF(E387=0,"L",IF(E387&lt;&gt;D383,"W","L")))</f>
        <v>W</v>
      </c>
      <c r="K388" s="647" t="str">
        <f>IF(K387=" "," ",IF(F387=0,"L",IF(F387&lt;&gt;G383,"W","L")))</f>
        <v>W</v>
      </c>
      <c r="L388" s="634" t="str">
        <f>IF(L387=" "," ",IF(G387=0,"L",IF(G387&lt;&gt;F383,"W","L")))</f>
        <v>W</v>
      </c>
      <c r="M388" s="651">
        <f>IF(I388=" ",M387,IF(I388="W",1,M387+1))</f>
        <v>1</v>
      </c>
      <c r="N388" s="363">
        <f>IF(OR(J387=" ",M388&gt;$M$8),0,IF(M388=1,2,IF(M388=2,6,IF(M388=3,18,IF(M388=4,54,162)))))</f>
        <v>2</v>
      </c>
      <c r="O388" s="363">
        <f>IF(J388="W",(N388/2)*3,0)</f>
        <v>3</v>
      </c>
      <c r="P388" s="653">
        <f t="shared" si="25"/>
        <v>80</v>
      </c>
      <c r="R388" s="635" t="str">
        <f>IF(R387=" "," ",IF(D388=0,"L",IF(D388&lt;&gt;E384,"W","L")))</f>
        <v>W</v>
      </c>
      <c r="S388" s="639" t="str">
        <f>IF(S387=" "," ",IF(E388=0,"L",IF(E388&lt;&gt;D384,"W","L")))</f>
        <v>W</v>
      </c>
      <c r="T388" s="647" t="str">
        <f>IF(T387=" "," ",IF(F388=0,"L",IF(F388&lt;&gt;G384,"W","L")))</f>
        <v>W</v>
      </c>
      <c r="U388" s="634" t="str">
        <f>IF(U387=" "," ",IF(G388=0,"L",IF(G388&lt;&gt;F384,"W","L")))</f>
        <v>W</v>
      </c>
      <c r="V388" s="651">
        <f>IF(R388=" ",V387,IF(R388="W",1,V387+1))</f>
        <v>1</v>
      </c>
      <c r="W388" s="363">
        <f t="shared" si="24"/>
        <v>2</v>
      </c>
      <c r="X388" s="363">
        <f>IF(S388="W",(W388/2)*3,0)</f>
        <v>3</v>
      </c>
      <c r="Y388" s="653">
        <f t="shared" si="23"/>
        <v>-52</v>
      </c>
    </row>
    <row r="389" spans="1:25">
      <c r="A389" s="327">
        <f t="shared" si="22"/>
        <v>379</v>
      </c>
      <c r="B389" s="328">
        <f>Data!B389</f>
        <v>9</v>
      </c>
      <c r="D389" s="644"/>
      <c r="E389" s="644"/>
      <c r="F389" s="644"/>
      <c r="G389" s="644"/>
      <c r="H389" s="306"/>
      <c r="M389" s="650">
        <f>IF(J388=" ",M388,IF(J388="W",1,M388+1))</f>
        <v>1</v>
      </c>
      <c r="N389" s="364">
        <f>IF(OR(K387=" ",M389&gt;$M$8),0,IF(M389=1,2,IF(M389=2,6,IF(M389=3,18,IF(M389=4,54,162)))))</f>
        <v>2</v>
      </c>
      <c r="O389" s="364">
        <f>IF(K388="W",(N389/2)*3,0)</f>
        <v>3</v>
      </c>
      <c r="P389" s="653">
        <f t="shared" si="25"/>
        <v>81</v>
      </c>
      <c r="V389" s="650">
        <f>IF(S388=" ",V388,IF(S388="W",1,V388+1))</f>
        <v>1</v>
      </c>
      <c r="W389" s="364">
        <f t="shared" si="24"/>
        <v>2</v>
      </c>
      <c r="X389" s="364">
        <f>IF(T388="W",(W389/2)*3,0)</f>
        <v>3</v>
      </c>
      <c r="Y389" s="653">
        <f t="shared" si="23"/>
        <v>-51</v>
      </c>
    </row>
    <row r="390" spans="1:25">
      <c r="A390" s="327">
        <f t="shared" si="22"/>
        <v>380</v>
      </c>
      <c r="B390" s="328">
        <f>Data!B390</f>
        <v>9</v>
      </c>
      <c r="D390" s="644"/>
      <c r="E390" s="644"/>
      <c r="F390" s="644"/>
      <c r="G390" s="644"/>
      <c r="H390" s="306"/>
      <c r="M390" s="649">
        <f>IF(K388=" ",M389,IF(K388="W",1,M389+1))</f>
        <v>1</v>
      </c>
      <c r="N390" s="648">
        <f>IF(OR(L387=" ",M390&gt;$M$8),0,IF(M390=1,2,IF(M390=2,6,IF(M390=3,18,IF(M390=4,54,162)))))</f>
        <v>2</v>
      </c>
      <c r="O390" s="648">
        <f>IF(L388="W",(N390/2)*3,0)</f>
        <v>3</v>
      </c>
      <c r="P390" s="653">
        <f t="shared" si="25"/>
        <v>82</v>
      </c>
      <c r="V390" s="649">
        <f>IF(T388=" ",V389,IF(T388="W",1,V389+1))</f>
        <v>1</v>
      </c>
      <c r="W390" s="648">
        <f t="shared" si="24"/>
        <v>2</v>
      </c>
      <c r="X390" s="648">
        <f>IF(U388="W",(W390/2)*3,0)</f>
        <v>3</v>
      </c>
      <c r="Y390" s="653">
        <f t="shared" si="23"/>
        <v>-50</v>
      </c>
    </row>
    <row r="391" spans="1:25">
      <c r="A391" s="327">
        <f t="shared" si="22"/>
        <v>381</v>
      </c>
      <c r="B391" s="328">
        <f>Data!B391</f>
        <v>26</v>
      </c>
      <c r="D391" s="645">
        <f>IF(AND(B391&gt;0,B391&lt;=12),1,IF(AND(B391&gt;12,B391&lt;=24),2,IF(AND(B391&gt;24,B391&lt;=36),3,0)))</f>
        <v>3</v>
      </c>
      <c r="E391" s="646">
        <f>IF(AND(B392&gt;0,B392&lt;=12),1,IF(AND(B392&gt;12,B392&lt;=24),2,IF(AND(B392&gt;24,B392&lt;=36),3,0)))</f>
        <v>2</v>
      </c>
      <c r="F391" s="637">
        <f>IF(AND(B393&gt;0,B393&lt;=12),1,IF(AND(B393&gt;12,B393&lt;=24),2,IF(AND(B393&gt;24,B393&lt;=36),3,0)))</f>
        <v>3</v>
      </c>
      <c r="G391" s="636">
        <f>IF(AND(B394&gt;0,B394&lt;=12),1,IF(AND(B394&gt;12,B394&lt;=24),2,IF(AND(B394&gt;24,B394&lt;=36),3,0)))</f>
        <v>2</v>
      </c>
      <c r="H391" s="306"/>
      <c r="I391" s="635" t="str">
        <f>IF(D387=0," ",IF(D387=1,"2&amp;3",IF(D387=2,"1&amp;3","1&amp;2")))</f>
        <v>1&amp;3</v>
      </c>
      <c r="J391" s="647" t="str">
        <f>IF(F387=0," ",IF(F387=1,"2&amp;3",IF(F387=2,"1&amp;3","1&amp;2")))</f>
        <v>2&amp;3</v>
      </c>
      <c r="K391" s="639" t="str">
        <f>IF(E387=0," ",IF(E387=1,"2&amp;3",IF(E387=2,"1&amp;3","1&amp;2")))</f>
        <v>1&amp;2</v>
      </c>
      <c r="L391" s="634" t="str">
        <f>IF(G387=0," ",IF(G387=1,"2&amp;3",IF(G387=2,"1&amp;3","1&amp;2")))</f>
        <v>2&amp;3</v>
      </c>
      <c r="M391" s="652">
        <f>IF(L388=" ",M390,IF(L388="W",1,M390+1))</f>
        <v>1</v>
      </c>
      <c r="N391" s="368">
        <f>IF(OR(I391=" ",M391&gt;$M$8),0,IF(M391=1,2,IF(M391=2,6,IF(M391=3,18,IF(M391=4,54,162)))))</f>
        <v>2</v>
      </c>
      <c r="O391" s="368">
        <f>IF(I392="W",(N391/2)*3,0)</f>
        <v>3</v>
      </c>
      <c r="P391" s="653">
        <f t="shared" si="25"/>
        <v>83</v>
      </c>
      <c r="R391" s="635" t="str">
        <f>IF(D388=0," ",IF(D388="A","B&amp;C",IF(D388="B","A&amp;C","A&amp;B")))</f>
        <v>B&amp;C</v>
      </c>
      <c r="S391" s="647" t="str">
        <f>IF(F388=0," ",IF(F388="A","B&amp;C",IF(F388="B","A&amp;C","A&amp;B")))</f>
        <v>A&amp;B</v>
      </c>
      <c r="T391" s="639" t="str">
        <f>IF(E388=0," ",IF(E388="A","B&amp;C",IF(E388="B","A&amp;C","A&amp;B")))</f>
        <v>A&amp;C</v>
      </c>
      <c r="U391" s="634" t="str">
        <f>IF(G388=0," ",IF(G388="A","B&amp;C",IF(G388="B","A&amp;C","A&amp;B")))</f>
        <v>A&amp;B</v>
      </c>
      <c r="V391" s="652">
        <f>IF(U388=" ",V390,IF(U388="W",1,V390+1))</f>
        <v>1</v>
      </c>
      <c r="W391" s="368">
        <f t="shared" si="24"/>
        <v>2</v>
      </c>
      <c r="X391" s="368">
        <f>IF(R392="W",(W391/2)*3,0)</f>
        <v>3</v>
      </c>
      <c r="Y391" s="653">
        <f t="shared" si="23"/>
        <v>-49</v>
      </c>
    </row>
    <row r="392" spans="1:25">
      <c r="A392" s="327">
        <f t="shared" si="22"/>
        <v>382</v>
      </c>
      <c r="B392" s="328">
        <f>Data!B392</f>
        <v>17</v>
      </c>
      <c r="D392" s="645" t="str">
        <f>IF(B391=0,0,IF(MOD(B391,3)=1,"A",IF(MOD(B391,3)=2,"B","C")))</f>
        <v>B</v>
      </c>
      <c r="E392" s="646" t="str">
        <f>IF(B392=0,0,IF(MOD(B392,3)=1,"A",IF(MOD(B392,3)=2,"B","C")))</f>
        <v>B</v>
      </c>
      <c r="F392" s="637" t="str">
        <f>IF(B393=0,0,IF(MOD(B393,3)=1,"A",IF(MOD(B393,3)=2,"B","C")))</f>
        <v>C</v>
      </c>
      <c r="G392" s="636" t="str">
        <f>IF(B394=0,0,IF(MOD(B394,3)=1,"A",IF(MOD(B394,3)=2,"B","C")))</f>
        <v>B</v>
      </c>
      <c r="H392" s="306"/>
      <c r="I392" s="635" t="str">
        <f>IF(I391=" "," ",IF(D391=0,"L",IF(D391&lt;&gt;D387,"W","L")))</f>
        <v>W</v>
      </c>
      <c r="J392" s="647" t="str">
        <f>IF(J391=" "," ",IF(E391=0,"L",IF(E391&lt;&gt;F387,"W","L")))</f>
        <v>W</v>
      </c>
      <c r="K392" s="639" t="str">
        <f>IF(K391=" "," ",IF(F391=0,"L",IF(F391&lt;&gt;E387,"W","L")))</f>
        <v>L</v>
      </c>
      <c r="L392" s="634" t="str">
        <f>IF(L391=" "," ",IF(G391=0,"L",IF(G391&lt;&gt;G387,"W","L")))</f>
        <v>W</v>
      </c>
      <c r="M392" s="650">
        <f>IF(I392=" ",M391,IF(I392="W",1,M391+1))</f>
        <v>1</v>
      </c>
      <c r="N392" s="364">
        <f>IF(OR(J391=" ",M392&gt;$M$8),0,IF(M392=1,2,IF(M392=2,6,IF(M392=3,18,IF(M392=4,54,162)))))</f>
        <v>2</v>
      </c>
      <c r="O392" s="364">
        <f>IF(J392="W",(N392/2)*3,0)</f>
        <v>3</v>
      </c>
      <c r="P392" s="653">
        <f t="shared" si="25"/>
        <v>84</v>
      </c>
      <c r="R392" s="635" t="str">
        <f>IF(R391=" "," ",IF(M392=0,"L",IF(D392&lt;&gt;D388,"W","L")))</f>
        <v>W</v>
      </c>
      <c r="S392" s="647" t="str">
        <f>IF(S391=" "," ",IF(E392=0,"L",IF(E392&lt;&gt;F388,"W","L")))</f>
        <v>W</v>
      </c>
      <c r="T392" s="639" t="str">
        <f>IF(T391=" "," ",IF(F392=0,"L",IF(F392&lt;&gt;E388,"W","L")))</f>
        <v>W</v>
      </c>
      <c r="U392" s="634" t="str">
        <f>IF(U391=" "," ",IF(P392=0,"L",IF(G392&lt;&gt;G388,"W","L")))</f>
        <v>W</v>
      </c>
      <c r="V392" s="650">
        <f>IF(R392=" ",V391,IF(R392="W",1,V391+1))</f>
        <v>1</v>
      </c>
      <c r="W392" s="364">
        <f t="shared" si="24"/>
        <v>2</v>
      </c>
      <c r="X392" s="364">
        <f>IF(S392="W",(W392/2)*3,0)</f>
        <v>3</v>
      </c>
      <c r="Y392" s="653">
        <f t="shared" si="23"/>
        <v>-48</v>
      </c>
    </row>
    <row r="393" spans="1:25">
      <c r="A393" s="327">
        <f t="shared" si="22"/>
        <v>383</v>
      </c>
      <c r="B393" s="328">
        <f>Data!B393</f>
        <v>33</v>
      </c>
      <c r="D393" s="644"/>
      <c r="E393" s="644"/>
      <c r="F393" s="644"/>
      <c r="G393" s="644"/>
      <c r="H393" s="306"/>
      <c r="M393" s="651">
        <f>IF(J392=" ",M392,IF(J392="W",1,M392+1))</f>
        <v>1</v>
      </c>
      <c r="N393" s="363">
        <f>IF(OR(K391=" ",M393&gt;$M$8),0,IF(M393=1,2,IF(M393=2,6,IF(M393=3,18,IF(M393=4,54,162)))))</f>
        <v>2</v>
      </c>
      <c r="O393" s="363">
        <f>IF(K392="W",(N393/2)*3,0)</f>
        <v>0</v>
      </c>
      <c r="P393" s="653">
        <f t="shared" si="25"/>
        <v>82</v>
      </c>
      <c r="V393" s="651">
        <f>IF(S392=" ",V392,IF(S392="W",1,V392+1))</f>
        <v>1</v>
      </c>
      <c r="W393" s="363">
        <f t="shared" si="24"/>
        <v>2</v>
      </c>
      <c r="X393" s="363">
        <f>IF(T392="W",(W393/2)*3,0)</f>
        <v>3</v>
      </c>
      <c r="Y393" s="653">
        <f t="shared" si="23"/>
        <v>-47</v>
      </c>
    </row>
    <row r="394" spans="1:25">
      <c r="A394" s="327">
        <f t="shared" si="22"/>
        <v>384</v>
      </c>
      <c r="B394" s="328">
        <f>Data!B394</f>
        <v>17</v>
      </c>
      <c r="D394" s="644"/>
      <c r="E394" s="644"/>
      <c r="F394" s="644"/>
      <c r="G394" s="644"/>
      <c r="H394" s="306"/>
      <c r="M394" s="649">
        <f>IF(K392=" ",M393,IF(K392="W",1,M393+1))</f>
        <v>2</v>
      </c>
      <c r="N394" s="648">
        <f>IF(OR(L391=" ",M394&gt;$M$8),0,IF(M394=1,2,IF(M394=2,6,IF(M394=3,18,IF(M394=4,54,162)))))</f>
        <v>6</v>
      </c>
      <c r="O394" s="648">
        <f>IF(L392="W",(N394/2)*3,0)</f>
        <v>9</v>
      </c>
      <c r="P394" s="653">
        <f t="shared" si="25"/>
        <v>85</v>
      </c>
      <c r="V394" s="649">
        <f>IF(T392=" ",V393,IF(T392="W",1,V393+1))</f>
        <v>1</v>
      </c>
      <c r="W394" s="648">
        <f t="shared" si="24"/>
        <v>2</v>
      </c>
      <c r="X394" s="648">
        <f>IF(U392="W",(W394/2)*3,0)</f>
        <v>3</v>
      </c>
      <c r="Y394" s="653">
        <f t="shared" si="23"/>
        <v>-46</v>
      </c>
    </row>
    <row r="395" spans="1:25">
      <c r="A395" s="327">
        <f t="shared" si="22"/>
        <v>385</v>
      </c>
      <c r="B395" s="328">
        <f>Data!B395</f>
        <v>2</v>
      </c>
      <c r="D395" s="646">
        <f>IF(AND(B395&gt;0,B395&lt;=12),1,IF(AND(B395&gt;12,B395&lt;=24),2,IF(AND(B395&gt;24,B395&lt;=36),3,0)))</f>
        <v>1</v>
      </c>
      <c r="E395" s="636">
        <f>IF(AND(B396&gt;0,B396&lt;=12),1,IF(AND(B396&gt;12,B396&lt;=24),2,IF(AND(B396&gt;24,B396&lt;=36),3,0)))</f>
        <v>1</v>
      </c>
      <c r="F395" s="645">
        <f>IF(AND(B397&gt;0,B397&lt;=12),1,IF(AND(B397&gt;12,B397&lt;=24),2,IF(AND(B397&gt;24,B397&lt;=36),3,0)))</f>
        <v>2</v>
      </c>
      <c r="G395" s="637">
        <f>IF(AND(B398&gt;0,B398&lt;=12),1,IF(AND(B398&gt;12,B398&lt;=24),2,IF(AND(B398&gt;24,B398&lt;=36),3,0)))</f>
        <v>3</v>
      </c>
      <c r="H395" s="306"/>
      <c r="I395" s="647" t="str">
        <f>IF(E391=0," ",IF(E391=1,"2&amp;3",IF(E391=2,"1&amp;3","1&amp;2")))</f>
        <v>1&amp;3</v>
      </c>
      <c r="J395" s="634" t="str">
        <f>IF(G391=0," ",IF(G391=1,"2&amp;3",IF(G391=2,"1&amp;3","1&amp;2")))</f>
        <v>1&amp;3</v>
      </c>
      <c r="K395" s="635" t="str">
        <f>IF(D391=0," ",IF(D391=1,"2&amp;3",IF(D391=2,"1&amp;3","1&amp;2")))</f>
        <v>1&amp;2</v>
      </c>
      <c r="L395" s="639" t="str">
        <f>IF(F391=0," ",IF(F391=1,"2&amp;3",IF(F391=2,"1&amp;3","1&amp;2")))</f>
        <v>1&amp;2</v>
      </c>
      <c r="M395" s="650">
        <f>IF(L392=" ",M394,IF(L392="W",1,M394+1))</f>
        <v>1</v>
      </c>
      <c r="N395" s="364">
        <f>IF(OR(I395=" ",M395&gt;$M$8),0,IF(M395=1,2,IF(M395=2,6,IF(M395=3,18,IF(M395=4,54,162)))))</f>
        <v>2</v>
      </c>
      <c r="O395" s="364">
        <f>IF(I396="W",(N395/2)*3,0)</f>
        <v>3</v>
      </c>
      <c r="P395" s="653">
        <f t="shared" si="25"/>
        <v>86</v>
      </c>
      <c r="R395" s="647" t="str">
        <f>IF(E392=0," ",IF(E392="A","B&amp;C",IF(E392="B","A&amp;C","A&amp;B")))</f>
        <v>A&amp;C</v>
      </c>
      <c r="S395" s="634" t="str">
        <f>IF(G392=0," ",IF(G392="A","B&amp;C",IF(G392="B","A&amp;C","A&amp;B")))</f>
        <v>A&amp;C</v>
      </c>
      <c r="T395" s="635" t="str">
        <f>IF(D392=0," ",IF(D392="A","B&amp;C",IF(D392="B","A&amp;C","A&amp;B")))</f>
        <v>A&amp;C</v>
      </c>
      <c r="U395" s="639" t="str">
        <f>IF(F392=0," ",IF(F392="A","B&amp;C",IF(F392="B","A&amp;C","A&amp;B")))</f>
        <v>A&amp;B</v>
      </c>
      <c r="V395" s="650">
        <f>IF(U392=" ",V394,IF(U392="W",1,V394+1))</f>
        <v>1</v>
      </c>
      <c r="W395" s="364">
        <f t="shared" si="24"/>
        <v>2</v>
      </c>
      <c r="X395" s="364">
        <f>IF(R396="W",(W395/2)*3,0)</f>
        <v>0</v>
      </c>
      <c r="Y395" s="653">
        <f t="shared" si="23"/>
        <v>-48</v>
      </c>
    </row>
    <row r="396" spans="1:25">
      <c r="A396" s="327">
        <f t="shared" si="22"/>
        <v>386</v>
      </c>
      <c r="B396" s="328">
        <f>Data!B396</f>
        <v>6</v>
      </c>
      <c r="D396" s="646" t="str">
        <f>IF(B395=0,0,IF(MOD(B395,3)=1,"A",IF(MOD(B395,3)=2,"B","C")))</f>
        <v>B</v>
      </c>
      <c r="E396" s="636" t="str">
        <f>IF(B396=0,0,IF(MOD(B396,3)=1,"A",IF(MOD(B396,3)=2,"B","C")))</f>
        <v>C</v>
      </c>
      <c r="F396" s="645" t="str">
        <f>IF(B397=0,0,IF(MOD(B397,3)=1,"A",IF(MOD(B397,3)=2,"B","C")))</f>
        <v>A</v>
      </c>
      <c r="G396" s="637" t="str">
        <f>IF(B398=0,0,IF(MOD(B398,3)=1,"A",IF(MOD(B398,3)=2,"B","C")))</f>
        <v>C</v>
      </c>
      <c r="H396" s="306"/>
      <c r="I396" s="647" t="str">
        <f>IF(I395=" "," ",IF(D395=0,"L",IF(D395&lt;&gt;E391,"W","L")))</f>
        <v>W</v>
      </c>
      <c r="J396" s="634" t="str">
        <f>IF(J395=" "," ",IF(E395=0,"L",IF(E395&lt;&gt;G391,"W","L")))</f>
        <v>W</v>
      </c>
      <c r="K396" s="635" t="str">
        <f>IF(K395=" "," ",IF(F395=0,"L",IF(F395&lt;&gt;D391,"W","L")))</f>
        <v>W</v>
      </c>
      <c r="L396" s="639" t="str">
        <f>IF(L395=" "," ",IF(G395=0,"L",IF(G395&lt;&gt;F391,"W","L")))</f>
        <v>L</v>
      </c>
      <c r="M396" s="649">
        <f>IF(I396=" ",M395,IF(I396="W",1,M395+1))</f>
        <v>1</v>
      </c>
      <c r="N396" s="648">
        <f>IF(OR(J395=" ",M396&gt;$M$8),0,IF(M396=1,2,IF(M396=2,6,IF(M396=3,18,IF(M396=4,54,162)))))</f>
        <v>2</v>
      </c>
      <c r="O396" s="648">
        <f>IF(J396="W",(N396/2)*3,0)</f>
        <v>3</v>
      </c>
      <c r="P396" s="653">
        <f t="shared" si="25"/>
        <v>87</v>
      </c>
      <c r="R396" s="647" t="str">
        <f>IF(R395=" "," ",IF(D396=0,"L",IF(D396&lt;&gt;E392,"W","L")))</f>
        <v>L</v>
      </c>
      <c r="S396" s="634" t="str">
        <f>IF(S395=" "," ",IF(E396=0,"L",IF(E396&lt;&gt;G392,"W","L")))</f>
        <v>W</v>
      </c>
      <c r="T396" s="635" t="str">
        <f>IF(T395=" "," ",IF(F396=0,"L",IF(F396&lt;&gt;D392,"W","L")))</f>
        <v>W</v>
      </c>
      <c r="U396" s="639" t="str">
        <f>IF(U395=" "," ",IF(G396=0,"L",IF(G396&lt;&gt;F392,"W","L")))</f>
        <v>L</v>
      </c>
      <c r="V396" s="649">
        <f>IF(R396=" ",V395,IF(R396="W",1,V395+1))</f>
        <v>2</v>
      </c>
      <c r="W396" s="648">
        <f t="shared" si="24"/>
        <v>6</v>
      </c>
      <c r="X396" s="648">
        <f>IF(S396="W",(W396/2)*3,0)</f>
        <v>9</v>
      </c>
      <c r="Y396" s="653">
        <f t="shared" si="23"/>
        <v>-45</v>
      </c>
    </row>
    <row r="397" spans="1:25">
      <c r="A397" s="327">
        <f t="shared" ref="A397:A460" si="26">A396+1</f>
        <v>387</v>
      </c>
      <c r="B397" s="328">
        <f>Data!B397</f>
        <v>22</v>
      </c>
      <c r="D397" s="643"/>
      <c r="E397" s="643"/>
      <c r="F397" s="643"/>
      <c r="G397" s="643"/>
      <c r="H397" s="306"/>
      <c r="M397" s="652">
        <f>IF(J396=" ",M396,IF(J396="W",1,M396+1))</f>
        <v>1</v>
      </c>
      <c r="N397" s="368">
        <f>IF(OR(K395=" ",M397&gt;$M$8),0,IF(M397=1,2,IF(M397=2,6,IF(M397=3,18,IF(M397=4,54,162)))))</f>
        <v>2</v>
      </c>
      <c r="O397" s="368">
        <f>IF(K396="W",(N397/2)*3,0)</f>
        <v>3</v>
      </c>
      <c r="P397" s="653">
        <f t="shared" si="25"/>
        <v>88</v>
      </c>
      <c r="V397" s="652">
        <f>IF(S396=" ",V396,IF(S396="W",1,V396+1))</f>
        <v>1</v>
      </c>
      <c r="W397" s="368">
        <f t="shared" si="24"/>
        <v>2</v>
      </c>
      <c r="X397" s="368">
        <f>IF(T396="W",(W397/2)*3,0)</f>
        <v>3</v>
      </c>
      <c r="Y397" s="653">
        <f t="shared" si="23"/>
        <v>-44</v>
      </c>
    </row>
    <row r="398" spans="1:25">
      <c r="A398" s="327">
        <f t="shared" si="26"/>
        <v>388</v>
      </c>
      <c r="B398" s="328">
        <f>Data!B398</f>
        <v>27</v>
      </c>
      <c r="D398" s="643"/>
      <c r="E398" s="643"/>
      <c r="F398" s="643"/>
      <c r="G398" s="643"/>
      <c r="H398" s="306"/>
      <c r="M398" s="651">
        <f>IF(K396=" ",M397,IF(K396="W",1,M397+1))</f>
        <v>1</v>
      </c>
      <c r="N398" s="363">
        <f>IF(OR(L395=" ",M398&gt;$M$8),0,IF(M398=1,2,IF(M398=2,6,IF(M398=3,18,IF(M398=4,54,162)))))</f>
        <v>2</v>
      </c>
      <c r="O398" s="363">
        <f>IF(L396="W",(N398/2)*3,0)</f>
        <v>0</v>
      </c>
      <c r="P398" s="653">
        <f t="shared" si="25"/>
        <v>86</v>
      </c>
      <c r="V398" s="651">
        <f>IF(T396=" ",V397,IF(T396="W",1,V397+1))</f>
        <v>1</v>
      </c>
      <c r="W398" s="363">
        <f t="shared" si="24"/>
        <v>2</v>
      </c>
      <c r="X398" s="363">
        <f>IF(U396="W",(W398/2)*3,0)</f>
        <v>0</v>
      </c>
      <c r="Y398" s="653">
        <f t="shared" si="23"/>
        <v>-46</v>
      </c>
    </row>
    <row r="399" spans="1:25">
      <c r="A399" s="327">
        <f t="shared" si="26"/>
        <v>389</v>
      </c>
      <c r="B399" s="328">
        <f>Data!B399</f>
        <v>23</v>
      </c>
      <c r="D399" s="636">
        <f>IF(AND(B399&gt;0,B399&lt;=12),1,IF(AND(B399&gt;12,B399&lt;=24),2,IF(AND(B399&gt;24,B399&lt;=36),3,0)))</f>
        <v>2</v>
      </c>
      <c r="E399" s="646">
        <f>IF(AND(B400&gt;0,B400&lt;=12),1,IF(AND(B400&gt;12,B400&lt;=24),2,IF(AND(B400&gt;24,B400&lt;=36),3,0)))</f>
        <v>2</v>
      </c>
      <c r="F399" s="637">
        <f>IF(AND(B401&gt;0,B401&lt;=12),1,IF(AND(B401&gt;12,B401&lt;=24),2,IF(AND(B401&gt;24,B401&lt;=36),3,0)))</f>
        <v>3</v>
      </c>
      <c r="G399" s="645">
        <f>IF(AND(B402&gt;0,B402&lt;=12),1,IF(AND(B402&gt;12,B402&lt;=24),2,IF(AND(B402&gt;24,B402&lt;=36),3,0)))</f>
        <v>3</v>
      </c>
      <c r="H399" s="306"/>
      <c r="I399" s="638" t="str">
        <f>IF(E395=0," ",IF(E395=1,"2&amp;3",IF(E395=2,"1&amp;3","1&amp;2")))</f>
        <v>2&amp;3</v>
      </c>
      <c r="J399" s="647" t="str">
        <f>IF(D395=0," ",IF(D395=1,"2&amp;3",IF(D395=2,"1&amp;3","1&amp;2")))</f>
        <v>2&amp;3</v>
      </c>
      <c r="K399" s="639" t="str">
        <f>IF(G395=0," ",IF(G395=1,"2&amp;3",IF(G395=2,"1&amp;3","1&amp;2")))</f>
        <v>1&amp;2</v>
      </c>
      <c r="L399" s="635" t="str">
        <f>IF(F395=0," ",IF(F395=1,"2&amp;3",IF(F395=2,"1&amp;3","1&amp;2")))</f>
        <v>1&amp;3</v>
      </c>
      <c r="M399" s="649">
        <f>IF(L396=" ",M398,IF(L396="W",1,M398+1))</f>
        <v>2</v>
      </c>
      <c r="N399" s="648">
        <f>IF(OR(I399=" ",M399&gt;$M$8),0,IF(M399=1,2,IF(M399=2,6,IF(M399=3,18,IF(M399=4,54,162)))))</f>
        <v>6</v>
      </c>
      <c r="O399" s="648">
        <f>IF(I400="W",(N399/2)*3,0)</f>
        <v>9</v>
      </c>
      <c r="P399" s="653">
        <f t="shared" si="25"/>
        <v>89</v>
      </c>
      <c r="R399" s="638" t="str">
        <f>IF(E396=0," ",IF(E396="A","B&amp;C",IF(E396="B","A&amp;C","A&amp;B")))</f>
        <v>A&amp;B</v>
      </c>
      <c r="S399" s="647" t="str">
        <f>IF(D396=0," ",IF(D396="A","B&amp;C",IF(D396="B","A&amp;C","A&amp;B")))</f>
        <v>A&amp;C</v>
      </c>
      <c r="T399" s="639" t="str">
        <f>IF(G396=0," ",IF(G396="A","B&amp;C",IF(G396="B","A&amp;C","A&amp;B")))</f>
        <v>A&amp;B</v>
      </c>
      <c r="U399" s="635" t="str">
        <f>IF(F396=0," ",IF(F396="A","B&amp;C",IF(F396="B","A&amp;C","A&amp;B")))</f>
        <v>B&amp;C</v>
      </c>
      <c r="V399" s="649">
        <f>IF(U396=" ",V398,IF(U396="W",1,V398+1))</f>
        <v>2</v>
      </c>
      <c r="W399" s="648">
        <f t="shared" si="24"/>
        <v>6</v>
      </c>
      <c r="X399" s="648">
        <f>IF(R400="W",(W399/2)*3,0)</f>
        <v>9</v>
      </c>
      <c r="Y399" s="653">
        <f t="shared" ref="Y399:Y462" si="27">Y398-W399+X399</f>
        <v>-43</v>
      </c>
    </row>
    <row r="400" spans="1:25">
      <c r="A400" s="327">
        <f t="shared" si="26"/>
        <v>390</v>
      </c>
      <c r="B400" s="328">
        <f>Data!B400</f>
        <v>22</v>
      </c>
      <c r="D400" s="636" t="str">
        <f>IF(B399=0,0,IF(MOD(B399,3)=1,"A",IF(MOD(B399,3)=2,"B","C")))</f>
        <v>B</v>
      </c>
      <c r="E400" s="646" t="str">
        <f>IF(B400=0,0,IF(MOD(B400,3)=1,"A",IF(MOD(B400,3)=2,"B","C")))</f>
        <v>A</v>
      </c>
      <c r="F400" s="637" t="str">
        <f>IF(B401=0,0,IF(MOD(B401,3)=1,"A",IF(MOD(B401,3)=2,"B","C")))</f>
        <v>A</v>
      </c>
      <c r="G400" s="645" t="str">
        <f>IF(B402=0,0,IF(MOD(B402,3)=1,"A",IF(MOD(B402,3)=2,"B","C")))</f>
        <v>C</v>
      </c>
      <c r="H400" s="306"/>
      <c r="I400" s="638" t="str">
        <f>IF(I399=" "," ",IF(D399=0,"L",IF(D399&lt;&gt;E395,"W","L")))</f>
        <v>W</v>
      </c>
      <c r="J400" s="647" t="str">
        <f>IF(J399=" "," ",IF(E399=0,"L",IF(E399&lt;&gt;D395,"W","L")))</f>
        <v>W</v>
      </c>
      <c r="K400" s="639" t="str">
        <f>IF(K399=" "," ",IF(F399=0,"L",IF(F399&lt;&gt;G395,"W","L")))</f>
        <v>L</v>
      </c>
      <c r="L400" s="635" t="str">
        <f>IF(L399=" "," ",IF(G399=0,"L",IF(G399&lt;&gt;F395,"W","L")))</f>
        <v>W</v>
      </c>
      <c r="M400" s="650">
        <f>IF(I400=" ",M399,IF(I400="W",1,M399+1))</f>
        <v>1</v>
      </c>
      <c r="N400" s="364">
        <f>IF(OR(J399=" ",M400&gt;$M$8),0,IF(M400=1,2,IF(M400=2,6,IF(M400=3,18,IF(M400=4,54,162)))))</f>
        <v>2</v>
      </c>
      <c r="O400" s="364">
        <f>IF(J400="W",(N400/2)*3,0)</f>
        <v>3</v>
      </c>
      <c r="P400" s="653">
        <f t="shared" si="25"/>
        <v>90</v>
      </c>
      <c r="R400" s="638" t="str">
        <f>IF(R399=" "," ",IF(D400=0,"L",IF(D400&lt;&gt;E396,"W","L")))</f>
        <v>W</v>
      </c>
      <c r="S400" s="647" t="str">
        <f>IF(S399=" "," ",IF(E400=0,"L",IF(E400&lt;&gt;D396,"W","L")))</f>
        <v>W</v>
      </c>
      <c r="T400" s="639" t="str">
        <f>IF(T399=" "," ",IF(F400=0,"L",IF(F400&lt;&gt;G396,"W","L")))</f>
        <v>W</v>
      </c>
      <c r="U400" s="635" t="str">
        <f>IF(U399=" "," ",IF(G400=0,"L",IF(G400&lt;&gt;F396,"W","L")))</f>
        <v>W</v>
      </c>
      <c r="V400" s="650">
        <f>IF(R400=" ",V399,IF(R400="W",1,V399+1))</f>
        <v>1</v>
      </c>
      <c r="W400" s="364">
        <f t="shared" si="24"/>
        <v>2</v>
      </c>
      <c r="X400" s="364">
        <f>IF(S400="W",(W400/2)*3,0)</f>
        <v>3</v>
      </c>
      <c r="Y400" s="653">
        <f t="shared" si="27"/>
        <v>-42</v>
      </c>
    </row>
    <row r="401" spans="1:25">
      <c r="A401" s="327">
        <f t="shared" si="26"/>
        <v>391</v>
      </c>
      <c r="B401" s="328">
        <f>Data!B401</f>
        <v>28</v>
      </c>
      <c r="D401" s="644"/>
      <c r="E401" s="644"/>
      <c r="F401" s="644"/>
      <c r="G401" s="644"/>
      <c r="H401" s="306"/>
      <c r="M401" s="651">
        <f>IF(J400=" ",M400,IF(J400="W",1,M400+1))</f>
        <v>1</v>
      </c>
      <c r="N401" s="363">
        <f>IF(OR(K399=" ",M401&gt;$M$8),0,IF(M401=1,2,IF(M401=2,6,IF(M401=3,18,IF(M401=4,54,162)))))</f>
        <v>2</v>
      </c>
      <c r="O401" s="363">
        <f>IF(K400="W",(N401/2)*3,0)</f>
        <v>0</v>
      </c>
      <c r="P401" s="653">
        <f t="shared" si="25"/>
        <v>88</v>
      </c>
      <c r="V401" s="651">
        <f>IF(S400=" ",V400,IF(S400="W",1,V400+1))</f>
        <v>1</v>
      </c>
      <c r="W401" s="363">
        <f t="shared" ref="W401:W464" si="28">IF(OR(S400=" ",V401&gt;$V$8),0,IF(V401=1,2,IF(V401=2,6,IF(V401=3,18,IF(V401=4,54,162)))))</f>
        <v>2</v>
      </c>
      <c r="X401" s="363">
        <f>IF(T400="W",(W401/2)*3,0)</f>
        <v>3</v>
      </c>
      <c r="Y401" s="653">
        <f t="shared" si="27"/>
        <v>-41</v>
      </c>
    </row>
    <row r="402" spans="1:25">
      <c r="A402" s="327">
        <f t="shared" si="26"/>
        <v>392</v>
      </c>
      <c r="B402" s="328">
        <f>Data!B402</f>
        <v>33</v>
      </c>
      <c r="D402" s="644"/>
      <c r="E402" s="644"/>
      <c r="F402" s="644"/>
      <c r="G402" s="644"/>
      <c r="H402" s="306"/>
      <c r="M402" s="652">
        <f>IF(K400=" ",M401,IF(K400="W",1,M401+1))</f>
        <v>2</v>
      </c>
      <c r="N402" s="368">
        <f>IF(OR(L399=" ",M402&gt;$M$8),0,IF(M402=1,2,IF(M402=2,6,IF(M402=3,18,IF(M402=4,54,162)))))</f>
        <v>6</v>
      </c>
      <c r="O402" s="368">
        <f>IF(L400="W",(N402/2)*3,0)</f>
        <v>9</v>
      </c>
      <c r="P402" s="653">
        <f t="shared" si="25"/>
        <v>91</v>
      </c>
      <c r="V402" s="652">
        <f>IF(T400=" ",V401,IF(T400="W",1,V401+1))</f>
        <v>1</v>
      </c>
      <c r="W402" s="368">
        <f t="shared" si="28"/>
        <v>2</v>
      </c>
      <c r="X402" s="368">
        <f>IF(U400="W",(W402/2)*3,0)</f>
        <v>3</v>
      </c>
      <c r="Y402" s="653">
        <f t="shared" si="27"/>
        <v>-40</v>
      </c>
    </row>
    <row r="403" spans="1:25">
      <c r="A403" s="327">
        <f t="shared" si="26"/>
        <v>393</v>
      </c>
      <c r="B403" s="328">
        <f>Data!B403</f>
        <v>29</v>
      </c>
      <c r="D403" s="636">
        <f>IF(AND(B403&gt;0,B403&lt;=12),1,IF(AND(B403&gt;12,B403&lt;=24),2,IF(AND(B403&gt;24,B403&lt;=36),3,0)))</f>
        <v>3</v>
      </c>
      <c r="E403" s="637">
        <f>IF(AND(B404&gt;0,B404&lt;=12),1,IF(AND(B404&gt;12,B404&lt;=24),2,IF(AND(B404&gt;24,B404&lt;=36),3,0)))</f>
        <v>1</v>
      </c>
      <c r="F403" s="646">
        <f>IF(AND(B405&gt;0,B405&lt;=12),1,IF(AND(B405&gt;12,B405&lt;=24),2,IF(AND(B405&gt;24,B405&lt;=36),3,0)))</f>
        <v>3</v>
      </c>
      <c r="G403" s="645">
        <f>IF(AND(B406&gt;0,B406&lt;=12),1,IF(AND(B406&gt;12,B406&lt;=24),2,IF(AND(B406&gt;24,B406&lt;=36),3,0)))</f>
        <v>1</v>
      </c>
      <c r="H403" s="306"/>
      <c r="I403" s="634" t="str">
        <f>IF(D399=0," ",IF(D399=1,"2&amp;3",IF(D399=2,"1&amp;3","1&amp;2")))</f>
        <v>1&amp;3</v>
      </c>
      <c r="J403" s="639" t="str">
        <f>IF(F399=0," ",IF(F399=1,"2&amp;3",IF(F399=2,"1&amp;3","1&amp;2")))</f>
        <v>1&amp;2</v>
      </c>
      <c r="K403" s="647" t="str">
        <f>IF(E399=0," ",IF(E399=1,"2&amp;3",IF(E399=2,"1&amp;3","1&amp;2")))</f>
        <v>1&amp;3</v>
      </c>
      <c r="L403" s="635" t="str">
        <f>IF(G399=0," ",IF(G399=1,"2&amp;3",IF(G399=2,"1&amp;3","1&amp;2")))</f>
        <v>1&amp;2</v>
      </c>
      <c r="M403" s="649">
        <f>IF(L400=" ",M402,IF(L400="W",1,M402+1))</f>
        <v>1</v>
      </c>
      <c r="N403" s="648">
        <f>IF(OR(I403=" ",M403&gt;$M$8),0,IF(M403=1,2,IF(M403=2,6,IF(M403=3,18,IF(M403=4,54,162)))))</f>
        <v>2</v>
      </c>
      <c r="O403" s="648">
        <f>IF(I404="W",(N403/2)*3,0)</f>
        <v>3</v>
      </c>
      <c r="P403" s="653">
        <f t="shared" si="25"/>
        <v>92</v>
      </c>
      <c r="R403" s="634" t="str">
        <f>IF(D400=0," ",IF(D400="A","B&amp;C",IF(D400="B","A&amp;C","A&amp;B")))</f>
        <v>A&amp;C</v>
      </c>
      <c r="S403" s="639" t="str">
        <f>IF(F400=0," ",IF(F400="A","B&amp;C",IF(F400="B","A&amp;C","A&amp;B")))</f>
        <v>B&amp;C</v>
      </c>
      <c r="T403" s="647" t="str">
        <f>IF(E400=0," ",IF(E400="A","B&amp;C",IF(E400="B","A&amp;C","A&amp;B")))</f>
        <v>B&amp;C</v>
      </c>
      <c r="U403" s="635" t="str">
        <f>IF(G400=0," ",IF(G400="A","B&amp;C",IF(G400="B","A&amp;C","A&amp;B")))</f>
        <v>A&amp;B</v>
      </c>
      <c r="V403" s="649">
        <f>IF(U400=" ",V402,IF(U400="W",1,V402+1))</f>
        <v>1</v>
      </c>
      <c r="W403" s="648">
        <f t="shared" si="28"/>
        <v>2</v>
      </c>
      <c r="X403" s="648">
        <f>IF(R404="W",(W403/2)*3,0)</f>
        <v>0</v>
      </c>
      <c r="Y403" s="653">
        <f t="shared" si="27"/>
        <v>-42</v>
      </c>
    </row>
    <row r="404" spans="1:25">
      <c r="A404" s="327">
        <f t="shared" si="26"/>
        <v>394</v>
      </c>
      <c r="B404" s="328">
        <f>Data!B404</f>
        <v>7</v>
      </c>
      <c r="D404" s="636" t="str">
        <f>IF(B403=0,0,IF(MOD(B403,3)=1,"A",IF(MOD(B403,3)=2,"B","C")))</f>
        <v>B</v>
      </c>
      <c r="E404" s="637" t="str">
        <f>IF(B404=0,0,IF(MOD(B404,3)=1,"A",IF(MOD(B404,3)=2,"B","C")))</f>
        <v>A</v>
      </c>
      <c r="F404" s="646" t="str">
        <f>IF(B405=0,0,IF(MOD(B405,3)=1,"A",IF(MOD(B405,3)=2,"B","C")))</f>
        <v>C</v>
      </c>
      <c r="G404" s="645" t="str">
        <f>IF(B406=0,0,IF(MOD(B406,3)=1,"A",IF(MOD(B406,3)=2,"B","C")))</f>
        <v>A</v>
      </c>
      <c r="H404" s="306"/>
      <c r="I404" s="634" t="str">
        <f>IF(I403=" "," ",IF(D403=0,"L",IF(D403&lt;&gt;D399,"W","L")))</f>
        <v>W</v>
      </c>
      <c r="J404" s="639" t="str">
        <f>IF(J403=" "," ",IF(E403=0,"L",IF(E403&lt;&gt;F399,"W","L")))</f>
        <v>W</v>
      </c>
      <c r="K404" s="647" t="str">
        <f>IF(K403=" "," ",IF(F403=0,"L",IF(F403&lt;&gt;E399,"W","L")))</f>
        <v>W</v>
      </c>
      <c r="L404" s="635" t="str">
        <f>IF(L403=" "," ",IF(G403=0,"L",IF(G403&lt;&gt;G399,"W","L")))</f>
        <v>W</v>
      </c>
      <c r="M404" s="651">
        <f>IF(I404=" ",M403,IF(I404="W",1,M403+1))</f>
        <v>1</v>
      </c>
      <c r="N404" s="363">
        <f>IF(OR(J403=" ",M404&gt;$M$8),0,IF(M404=1,2,IF(M404=2,6,IF(M404=3,18,IF(M404=4,54,162)))))</f>
        <v>2</v>
      </c>
      <c r="O404" s="363">
        <f>IF(J404="W",(N404/2)*3,0)</f>
        <v>3</v>
      </c>
      <c r="P404" s="653">
        <f t="shared" si="25"/>
        <v>93</v>
      </c>
      <c r="R404" s="634" t="str">
        <f>IF(R403=" "," ",IF(D404=0,"L",IF(D404&lt;&gt;D400,"W","L")))</f>
        <v>L</v>
      </c>
      <c r="S404" s="639" t="str">
        <f>IF(S403=" "," ",IF(E404=0,"L",IF(E404&lt;&gt;F400,"W","L")))</f>
        <v>L</v>
      </c>
      <c r="T404" s="647" t="str">
        <f>IF(T403=" "," ",IF(F404=0,"L",IF(F404&lt;&gt;E400,"W","L")))</f>
        <v>W</v>
      </c>
      <c r="U404" s="635" t="str">
        <f>IF(U403=" "," ",IF(P404=0,"L",IF(G404&lt;&gt;G400,"W","L")))</f>
        <v>W</v>
      </c>
      <c r="V404" s="651">
        <f>IF(R404=" ",V403,IF(R404="W",1,V403+1))</f>
        <v>2</v>
      </c>
      <c r="W404" s="363">
        <f t="shared" si="28"/>
        <v>6</v>
      </c>
      <c r="X404" s="363">
        <f>IF(S404="W",(W404/2)*3,0)</f>
        <v>0</v>
      </c>
      <c r="Y404" s="653">
        <f t="shared" si="27"/>
        <v>-48</v>
      </c>
    </row>
    <row r="405" spans="1:25">
      <c r="A405" s="327">
        <f t="shared" si="26"/>
        <v>395</v>
      </c>
      <c r="B405" s="328">
        <f>Data!B405</f>
        <v>27</v>
      </c>
      <c r="D405" s="644"/>
      <c r="E405" s="644"/>
      <c r="F405" s="644"/>
      <c r="G405" s="644"/>
      <c r="H405" s="306"/>
      <c r="M405" s="650">
        <f>IF(J404=" ",M404,IF(J404="W",1,M404+1))</f>
        <v>1</v>
      </c>
      <c r="N405" s="364">
        <f>IF(OR(K403=" ",M405&gt;$M$8),0,IF(M405=1,2,IF(M405=2,6,IF(M405=3,18,IF(M405=4,54,162)))))</f>
        <v>2</v>
      </c>
      <c r="O405" s="364">
        <f>IF(K404="W",(N405/2)*3,0)</f>
        <v>3</v>
      </c>
      <c r="P405" s="653">
        <f t="shared" si="25"/>
        <v>94</v>
      </c>
      <c r="V405" s="650">
        <f>IF(S404=" ",V404,IF(S404="W",1,V404+1))</f>
        <v>3</v>
      </c>
      <c r="W405" s="364">
        <f t="shared" si="28"/>
        <v>18</v>
      </c>
      <c r="X405" s="364">
        <f>IF(T404="W",(W405/2)*3,0)</f>
        <v>27</v>
      </c>
      <c r="Y405" s="653">
        <f t="shared" si="27"/>
        <v>-39</v>
      </c>
    </row>
    <row r="406" spans="1:25">
      <c r="A406" s="327">
        <f t="shared" si="26"/>
        <v>396</v>
      </c>
      <c r="B406" s="328">
        <f>Data!B406</f>
        <v>4</v>
      </c>
      <c r="D406" s="644"/>
      <c r="E406" s="644"/>
      <c r="F406" s="644"/>
      <c r="G406" s="644"/>
      <c r="H406" s="306"/>
      <c r="M406" s="652">
        <f>IF(K404=" ",M405,IF(K404="W",1,M405+1))</f>
        <v>1</v>
      </c>
      <c r="N406" s="368">
        <f>IF(OR(L403=" ",M406&gt;$M$8),0,IF(M406=1,2,IF(M406=2,6,IF(M406=3,18,IF(M406=4,54,162)))))</f>
        <v>2</v>
      </c>
      <c r="O406" s="368">
        <f>IF(L404="W",(N406/2)*3,0)</f>
        <v>3</v>
      </c>
      <c r="P406" s="653">
        <f t="shared" si="25"/>
        <v>95</v>
      </c>
      <c r="V406" s="652">
        <f>IF(T404=" ",V405,IF(T404="W",1,V405+1))</f>
        <v>1</v>
      </c>
      <c r="W406" s="368">
        <f t="shared" si="28"/>
        <v>2</v>
      </c>
      <c r="X406" s="368">
        <f>IF(U404="W",(W406/2)*3,0)</f>
        <v>3</v>
      </c>
      <c r="Y406" s="653">
        <f t="shared" si="27"/>
        <v>-38</v>
      </c>
    </row>
    <row r="407" spans="1:25">
      <c r="A407" s="327">
        <f t="shared" si="26"/>
        <v>397</v>
      </c>
      <c r="B407" s="328">
        <f>Data!B407</f>
        <v>25</v>
      </c>
      <c r="D407" s="637">
        <f>IF(AND(B407&gt;0,B407&lt;=12),1,IF(AND(B407&gt;12,B407&lt;=24),2,IF(AND(B407&gt;24,B407&lt;=36),3,0)))</f>
        <v>3</v>
      </c>
      <c r="E407" s="645">
        <f>IF(AND(B408&gt;0,B408&lt;=12),1,IF(AND(B408&gt;12,B408&lt;=24),2,IF(AND(B408&gt;24,B408&lt;=36),3,0)))</f>
        <v>1</v>
      </c>
      <c r="F407" s="636">
        <f>IF(AND(B409&gt;0,B409&lt;=12),1,IF(AND(B409&gt;12,B409&lt;=24),2,IF(AND(B409&gt;24,B409&lt;=36),3,0)))</f>
        <v>1</v>
      </c>
      <c r="G407" s="646">
        <f>IF(AND(B410&gt;0,B410&lt;=12),1,IF(AND(B410&gt;12,B410&lt;=24),2,IF(AND(B410&gt;24,B410&lt;=36),3,0)))</f>
        <v>1</v>
      </c>
      <c r="H407" s="306"/>
      <c r="I407" s="639" t="str">
        <f>IF(E403=0," ",IF(E403=1,"2&amp;3",IF(E403=2,"1&amp;3","1&amp;2")))</f>
        <v>2&amp;3</v>
      </c>
      <c r="J407" s="635" t="str">
        <f>IF(G403=0," ",IF(G403=1,"2&amp;3",IF(G403=2,"1&amp;3","1&amp;2")))</f>
        <v>2&amp;3</v>
      </c>
      <c r="K407" s="634" t="str">
        <f>IF(D403=0," ",IF(D403=1,"2&amp;3",IF(D403=2,"1&amp;3","1&amp;2")))</f>
        <v>1&amp;2</v>
      </c>
      <c r="L407" s="647" t="str">
        <f>IF(F403=0," ",IF(F403=1,"2&amp;3",IF(F403=2,"1&amp;3","1&amp;2")))</f>
        <v>1&amp;2</v>
      </c>
      <c r="M407" s="651">
        <f>IF(L404=" ",M406,IF(L404="W",1,M406+1))</f>
        <v>1</v>
      </c>
      <c r="N407" s="363">
        <f>IF(OR(I407=" ",M407&gt;$M$8),0,IF(M407=1,2,IF(M407=2,6,IF(M407=3,18,IF(M407=4,54,162)))))</f>
        <v>2</v>
      </c>
      <c r="O407" s="363">
        <f>IF(I408="W",(N407/2)*3,0)</f>
        <v>3</v>
      </c>
      <c r="P407" s="653">
        <f t="shared" si="25"/>
        <v>96</v>
      </c>
      <c r="R407" s="639" t="str">
        <f>IF(E404=0," ",IF(E404="A","B&amp;C",IF(E404="B","A&amp;C","A&amp;B")))</f>
        <v>B&amp;C</v>
      </c>
      <c r="S407" s="635" t="str">
        <f>IF(G404=0," ",IF(G404="A","B&amp;C",IF(G404="B","A&amp;C","A&amp;B")))</f>
        <v>B&amp;C</v>
      </c>
      <c r="T407" s="634" t="str">
        <f>IF(D404=0," ",IF(D404="A","B&amp;C",IF(D404="B","A&amp;C","A&amp;B")))</f>
        <v>A&amp;C</v>
      </c>
      <c r="U407" s="647" t="str">
        <f>IF(F404=0," ",IF(F404="A","B&amp;C",IF(F404="B","A&amp;C","A&amp;B")))</f>
        <v>A&amp;B</v>
      </c>
      <c r="V407" s="651">
        <f>IF(U404=" ",V406,IF(U404="W",1,V406+1))</f>
        <v>1</v>
      </c>
      <c r="W407" s="363">
        <f t="shared" si="28"/>
        <v>2</v>
      </c>
      <c r="X407" s="363">
        <f>IF(R408="W",(W407/2)*3,0)</f>
        <v>0</v>
      </c>
      <c r="Y407" s="653">
        <f t="shared" si="27"/>
        <v>-40</v>
      </c>
    </row>
    <row r="408" spans="1:25">
      <c r="A408" s="327">
        <f t="shared" si="26"/>
        <v>398</v>
      </c>
      <c r="B408" s="328">
        <f>Data!B408</f>
        <v>5</v>
      </c>
      <c r="D408" s="637" t="str">
        <f>IF(B407=0,0,IF(MOD(B407,3)=1,"A",IF(MOD(B407,3)=2,"B","C")))</f>
        <v>A</v>
      </c>
      <c r="E408" s="645" t="str">
        <f>IF(B408=0,0,IF(MOD(B408,3)=1,"A",IF(MOD(B408,3)=2,"B","C")))</f>
        <v>B</v>
      </c>
      <c r="F408" s="636" t="str">
        <f>IF(B409=0,0,IF(MOD(B409,3)=1,"A",IF(MOD(B409,3)=2,"B","C")))</f>
        <v>B</v>
      </c>
      <c r="G408" s="646" t="str">
        <f>IF(B410=0,0,IF(MOD(B410,3)=1,"A",IF(MOD(B410,3)=2,"B","C")))</f>
        <v>B</v>
      </c>
      <c r="H408" s="306"/>
      <c r="I408" s="639" t="str">
        <f>IF(I407=" "," ",IF(D407=0,"L",IF(D407&lt;&gt;E403,"W","L")))</f>
        <v>W</v>
      </c>
      <c r="J408" s="635" t="str">
        <f>IF(J407=" "," ",IF(E407=0,"L",IF(E407&lt;&gt;G403,"W","L")))</f>
        <v>L</v>
      </c>
      <c r="K408" s="634" t="str">
        <f>IF(K407=" "," ",IF(F407=0,"L",IF(F407&lt;&gt;D403,"W","L")))</f>
        <v>W</v>
      </c>
      <c r="L408" s="647" t="str">
        <f>IF(L407=" "," ",IF(G407=0,"L",IF(G407&lt;&gt;F403,"W","L")))</f>
        <v>W</v>
      </c>
      <c r="M408" s="652">
        <f>IF(I408=" ",M407,IF(I408="W",1,M407+1))</f>
        <v>1</v>
      </c>
      <c r="N408" s="368">
        <f>IF(OR(J407=" ",M408&gt;$M$8),0,IF(M408=1,2,IF(M408=2,6,IF(M408=3,18,IF(M408=4,54,162)))))</f>
        <v>2</v>
      </c>
      <c r="O408" s="368">
        <f>IF(J408="W",(N408/2)*3,0)</f>
        <v>0</v>
      </c>
      <c r="P408" s="653">
        <f t="shared" si="25"/>
        <v>94</v>
      </c>
      <c r="R408" s="639" t="str">
        <f>IF(R407=" "," ",IF(D408=0,"L",IF(D408&lt;&gt;E404,"W","L")))</f>
        <v>L</v>
      </c>
      <c r="S408" s="635" t="str">
        <f>IF(S407=" "," ",IF(E408=0,"L",IF(E408&lt;&gt;G404,"W","L")))</f>
        <v>W</v>
      </c>
      <c r="T408" s="634" t="str">
        <f>IF(T407=" "," ",IF(F408=0,"L",IF(F408&lt;&gt;D404,"W","L")))</f>
        <v>L</v>
      </c>
      <c r="U408" s="647" t="str">
        <f>IF(U407=" "," ",IF(G408=0,"L",IF(G408&lt;&gt;F404,"W","L")))</f>
        <v>W</v>
      </c>
      <c r="V408" s="652">
        <f>IF(R408=" ",V407,IF(R408="W",1,V407+1))</f>
        <v>2</v>
      </c>
      <c r="W408" s="368">
        <f t="shared" si="28"/>
        <v>6</v>
      </c>
      <c r="X408" s="368">
        <f>IF(S408="W",(W408/2)*3,0)</f>
        <v>9</v>
      </c>
      <c r="Y408" s="653">
        <f t="shared" si="27"/>
        <v>-37</v>
      </c>
    </row>
    <row r="409" spans="1:25">
      <c r="A409" s="327">
        <f t="shared" si="26"/>
        <v>399</v>
      </c>
      <c r="B409" s="328">
        <f>Data!B409</f>
        <v>8</v>
      </c>
      <c r="D409" s="644"/>
      <c r="E409" s="644"/>
      <c r="F409" s="644"/>
      <c r="G409" s="644"/>
      <c r="H409" s="306"/>
      <c r="M409" s="649">
        <f>IF(J408=" ",M408,IF(J408="W",1,M408+1))</f>
        <v>2</v>
      </c>
      <c r="N409" s="648">
        <f>IF(OR(K407=" ",M409&gt;$M$8),0,IF(M409=1,2,IF(M409=2,6,IF(M409=3,18,IF(M409=4,54,162)))))</f>
        <v>6</v>
      </c>
      <c r="O409" s="648">
        <f>IF(K408="W",(N409/2)*3,0)</f>
        <v>9</v>
      </c>
      <c r="P409" s="653">
        <f t="shared" si="25"/>
        <v>97</v>
      </c>
      <c r="V409" s="649">
        <f>IF(S408=" ",V408,IF(S408="W",1,V408+1))</f>
        <v>1</v>
      </c>
      <c r="W409" s="648">
        <f t="shared" si="28"/>
        <v>2</v>
      </c>
      <c r="X409" s="648">
        <f>IF(T408="W",(W409/2)*3,0)</f>
        <v>0</v>
      </c>
      <c r="Y409" s="653">
        <f t="shared" si="27"/>
        <v>-39</v>
      </c>
    </row>
    <row r="410" spans="1:25">
      <c r="A410" s="327">
        <f t="shared" si="26"/>
        <v>400</v>
      </c>
      <c r="B410" s="328">
        <f>Data!B410</f>
        <v>8</v>
      </c>
      <c r="D410" s="644"/>
      <c r="E410" s="644"/>
      <c r="F410" s="644"/>
      <c r="G410" s="644"/>
      <c r="H410" s="306"/>
      <c r="M410" s="650">
        <f>IF(K408=" ",M409,IF(K408="W",1,M409+1))</f>
        <v>1</v>
      </c>
      <c r="N410" s="364">
        <f>IF(OR(L407=" ",M410&gt;$M$8),0,IF(M410=1,2,IF(M410=2,6,IF(M410=3,18,IF(M410=4,54,162)))))</f>
        <v>2</v>
      </c>
      <c r="O410" s="364">
        <f>IF(L408="W",(N410/2)*3,0)</f>
        <v>3</v>
      </c>
      <c r="P410" s="653">
        <f t="shared" si="25"/>
        <v>98</v>
      </c>
      <c r="V410" s="650">
        <f>IF(T408=" ",V409,IF(T408="W",1,V409+1))</f>
        <v>2</v>
      </c>
      <c r="W410" s="364">
        <f t="shared" si="28"/>
        <v>6</v>
      </c>
      <c r="X410" s="364">
        <f>IF(U408="W",(W410/2)*3,0)</f>
        <v>9</v>
      </c>
      <c r="Y410" s="653">
        <f t="shared" si="27"/>
        <v>-36</v>
      </c>
    </row>
    <row r="411" spans="1:25">
      <c r="A411" s="327">
        <f t="shared" si="26"/>
        <v>401</v>
      </c>
      <c r="B411" s="328">
        <f>Data!B411</f>
        <v>12</v>
      </c>
      <c r="D411" s="645">
        <f>IF(AND(B411&gt;0,B411&lt;=12),1,IF(AND(B411&gt;12,B411&lt;=24),2,IF(AND(B411&gt;24,B411&lt;=36),3,0)))</f>
        <v>1</v>
      </c>
      <c r="E411" s="637">
        <f>IF(AND(B412&gt;0,B412&lt;=12),1,IF(AND(B412&gt;12,B412&lt;=24),2,IF(AND(B412&gt;24,B412&lt;=36),3,0)))</f>
        <v>3</v>
      </c>
      <c r="F411" s="646">
        <f>IF(AND(B413&gt;0,B413&lt;=12),1,IF(AND(B413&gt;12,B413&lt;=24),2,IF(AND(B413&gt;24,B413&lt;=36),3,0)))</f>
        <v>2</v>
      </c>
      <c r="G411" s="636">
        <f>IF(AND(B414&gt;0,B414&lt;=12),1,IF(AND(B414&gt;12,B414&lt;=24),2,IF(AND(B414&gt;24,B414&lt;=36),3,0)))</f>
        <v>3</v>
      </c>
      <c r="H411" s="306"/>
      <c r="I411" s="635" t="str">
        <f>IF(E407=0," ",IF(E407=1,"2&amp;3",IF(E407=2,"1&amp;3","1&amp;2")))</f>
        <v>2&amp;3</v>
      </c>
      <c r="J411" s="639" t="str">
        <f>IF(D407=0," ",IF(D407=1,"2&amp;3",IF(D407=2,"1&amp;3","1&amp;2")))</f>
        <v>1&amp;2</v>
      </c>
      <c r="K411" s="647" t="str">
        <f>IF(G407=0," ",IF(G407=1,"2&amp;3",IF(G407=2,"1&amp;3","1&amp;2")))</f>
        <v>2&amp;3</v>
      </c>
      <c r="L411" s="634" t="str">
        <f>IF(F407=0," ",IF(F407=1,"2&amp;3",IF(F407=2,"1&amp;3","1&amp;2")))</f>
        <v>2&amp;3</v>
      </c>
      <c r="M411" s="652">
        <f>IF(L408=" ",M410,IF(L408="W",1,M410+1))</f>
        <v>1</v>
      </c>
      <c r="N411" s="368">
        <f>IF(OR(I411=" ",M411&gt;$M$8),0,IF(M411=1,2,IF(M411=2,6,IF(M411=3,18,IF(M411=4,54,162)))))</f>
        <v>2</v>
      </c>
      <c r="O411" s="368">
        <f>IF(I412="W",(N411/2)*3,0)</f>
        <v>0</v>
      </c>
      <c r="P411" s="653">
        <f t="shared" si="25"/>
        <v>96</v>
      </c>
      <c r="R411" s="635" t="str">
        <f>IF(E408=0," ",IF(E408="A","B&amp;C",IF(E408="B","A&amp;C","A&amp;B")))</f>
        <v>A&amp;C</v>
      </c>
      <c r="S411" s="639" t="str">
        <f>IF(D408=0," ",IF(D408="A","B&amp;C",IF(D408="B","A&amp;C","A&amp;B")))</f>
        <v>B&amp;C</v>
      </c>
      <c r="T411" s="647" t="str">
        <f>IF(G408=0," ",IF(G408="A","B&amp;C",IF(G408="B","A&amp;C","A&amp;B")))</f>
        <v>A&amp;C</v>
      </c>
      <c r="U411" s="634" t="str">
        <f>IF(F408=0," ",IF(F408="A","B&amp;C",IF(F408="B","A&amp;C","A&amp;B")))</f>
        <v>A&amp;C</v>
      </c>
      <c r="V411" s="652">
        <f>IF(U408=" ",V410,IF(U408="W",1,V410+1))</f>
        <v>1</v>
      </c>
      <c r="W411" s="368">
        <f t="shared" si="28"/>
        <v>2</v>
      </c>
      <c r="X411" s="368">
        <f>IF(R412="W",(W411/2)*3,0)</f>
        <v>3</v>
      </c>
      <c r="Y411" s="653">
        <f t="shared" si="27"/>
        <v>-35</v>
      </c>
    </row>
    <row r="412" spans="1:25">
      <c r="A412" s="327">
        <f t="shared" si="26"/>
        <v>402</v>
      </c>
      <c r="B412" s="328">
        <f>Data!B412</f>
        <v>36</v>
      </c>
      <c r="D412" s="645" t="str">
        <f>IF(B411=0,0,IF(MOD(B411,3)=1,"A",IF(MOD(B411,3)=2,"B","C")))</f>
        <v>C</v>
      </c>
      <c r="E412" s="637" t="str">
        <f>IF(B412=0,0,IF(MOD(B412,3)=1,"A",IF(MOD(B412,3)=2,"B","C")))</f>
        <v>C</v>
      </c>
      <c r="F412" s="646" t="str">
        <f>IF(B413=0,0,IF(MOD(B413,3)=1,"A",IF(MOD(B413,3)=2,"B","C")))</f>
        <v>B</v>
      </c>
      <c r="G412" s="636" t="str">
        <f>IF(B414=0,0,IF(MOD(B414,3)=1,"A",IF(MOD(B414,3)=2,"B","C")))</f>
        <v>B</v>
      </c>
      <c r="H412" s="306"/>
      <c r="I412" s="635" t="str">
        <f>IF(I411=" "," ",IF(D411=0,"L",IF(D411&lt;&gt;E407,"W","L")))</f>
        <v>L</v>
      </c>
      <c r="J412" s="639" t="str">
        <f>IF(J411=" "," ",IF(E411=0,"L",IF(E411&lt;&gt;D407,"W","L")))</f>
        <v>L</v>
      </c>
      <c r="K412" s="647" t="str">
        <f>IF(K411=" "," ",IF(F411=0,"L",IF(F411&lt;&gt;G407,"W","L")))</f>
        <v>W</v>
      </c>
      <c r="L412" s="634" t="str">
        <f>IF(L411=" "," ",IF(G411=0,"L",IF(G411&lt;&gt;F407,"W","L")))</f>
        <v>W</v>
      </c>
      <c r="M412" s="651">
        <f>IF(I412=" ",M411,IF(I412="W",1,M411+1))</f>
        <v>2</v>
      </c>
      <c r="N412" s="363">
        <f>IF(OR(J411=" ",M412&gt;$M$8),0,IF(M412=1,2,IF(M412=2,6,IF(M412=3,18,IF(M412=4,54,162)))))</f>
        <v>6</v>
      </c>
      <c r="O412" s="363">
        <f>IF(J412="W",(N412/2)*3,0)</f>
        <v>0</v>
      </c>
      <c r="P412" s="653">
        <f t="shared" si="25"/>
        <v>90</v>
      </c>
      <c r="R412" s="635" t="str">
        <f>IF(R411=" "," ",IF(D412=0,"L",IF(D412&lt;&gt;E408,"W","L")))</f>
        <v>W</v>
      </c>
      <c r="S412" s="639" t="str">
        <f>IF(S411=" "," ",IF(E412=0,"L",IF(E412&lt;&gt;D408,"W","L")))</f>
        <v>W</v>
      </c>
      <c r="T412" s="647" t="str">
        <f>IF(T411=" "," ",IF(F412=0,"L",IF(F412&lt;&gt;G408,"W","L")))</f>
        <v>L</v>
      </c>
      <c r="U412" s="634" t="str">
        <f>IF(U411=" "," ",IF(G412=0,"L",IF(G412&lt;&gt;F408,"W","L")))</f>
        <v>L</v>
      </c>
      <c r="V412" s="651">
        <f>IF(R412=" ",V411,IF(R412="W",1,V411+1))</f>
        <v>1</v>
      </c>
      <c r="W412" s="363">
        <f t="shared" si="28"/>
        <v>2</v>
      </c>
      <c r="X412" s="363">
        <f>IF(S412="W",(W412/2)*3,0)</f>
        <v>3</v>
      </c>
      <c r="Y412" s="653">
        <f t="shared" si="27"/>
        <v>-34</v>
      </c>
    </row>
    <row r="413" spans="1:25">
      <c r="A413" s="327">
        <f t="shared" si="26"/>
        <v>403</v>
      </c>
      <c r="B413" s="328">
        <f>Data!B413</f>
        <v>20</v>
      </c>
      <c r="D413" s="644"/>
      <c r="E413" s="644"/>
      <c r="F413" s="644"/>
      <c r="G413" s="644"/>
      <c r="H413" s="306"/>
      <c r="M413" s="650">
        <f>IF(J412=" ",M412,IF(J412="W",1,M412+1))</f>
        <v>3</v>
      </c>
      <c r="N413" s="364">
        <f>IF(OR(K411=" ",M413&gt;$M$8),0,IF(M413=1,2,IF(M413=2,6,IF(M413=3,18,IF(M413=4,54,162)))))</f>
        <v>18</v>
      </c>
      <c r="O413" s="364">
        <f>IF(K412="W",(N413/2)*3,0)</f>
        <v>27</v>
      </c>
      <c r="P413" s="653">
        <f t="shared" si="25"/>
        <v>99</v>
      </c>
      <c r="V413" s="650">
        <f>IF(S412=" ",V412,IF(S412="W",1,V412+1))</f>
        <v>1</v>
      </c>
      <c r="W413" s="364">
        <f t="shared" si="28"/>
        <v>2</v>
      </c>
      <c r="X413" s="364">
        <f>IF(T412="W",(W413/2)*3,0)</f>
        <v>0</v>
      </c>
      <c r="Y413" s="653">
        <f t="shared" si="27"/>
        <v>-36</v>
      </c>
    </row>
    <row r="414" spans="1:25">
      <c r="A414" s="327">
        <f t="shared" si="26"/>
        <v>404</v>
      </c>
      <c r="B414" s="328">
        <f>Data!B414</f>
        <v>32</v>
      </c>
      <c r="D414" s="644"/>
      <c r="E414" s="644"/>
      <c r="F414" s="644"/>
      <c r="G414" s="644"/>
      <c r="H414" s="306"/>
      <c r="M414" s="649">
        <f>IF(K412=" ",M413,IF(K412="W",1,M413+1))</f>
        <v>1</v>
      </c>
      <c r="N414" s="648">
        <f>IF(OR(L411=" ",M414&gt;$M$8),0,IF(M414=1,2,IF(M414=2,6,IF(M414=3,18,IF(M414=4,54,162)))))</f>
        <v>2</v>
      </c>
      <c r="O414" s="648">
        <f>IF(L412="W",(N414/2)*3,0)</f>
        <v>3</v>
      </c>
      <c r="P414" s="653">
        <f t="shared" si="25"/>
        <v>100</v>
      </c>
      <c r="V414" s="649">
        <f>IF(T412=" ",V413,IF(T412="W",1,V413+1))</f>
        <v>2</v>
      </c>
      <c r="W414" s="648">
        <f t="shared" si="28"/>
        <v>6</v>
      </c>
      <c r="X414" s="648">
        <f>IF(U412="W",(W414/2)*3,0)</f>
        <v>0</v>
      </c>
      <c r="Y414" s="653">
        <f t="shared" si="27"/>
        <v>-42</v>
      </c>
    </row>
    <row r="415" spans="1:25">
      <c r="A415" s="327">
        <f t="shared" si="26"/>
        <v>405</v>
      </c>
      <c r="B415" s="328">
        <f>Data!B415</f>
        <v>33</v>
      </c>
      <c r="D415" s="645">
        <f>IF(AND(B415&gt;0,B415&lt;=12),1,IF(AND(B415&gt;12,B415&lt;=24),2,IF(AND(B415&gt;24,B415&lt;=36),3,0)))</f>
        <v>3</v>
      </c>
      <c r="E415" s="646">
        <f>IF(AND(B416&gt;0,B416&lt;=12),1,IF(AND(B416&gt;12,B416&lt;=24),2,IF(AND(B416&gt;24,B416&lt;=36),3,0)))</f>
        <v>0</v>
      </c>
      <c r="F415" s="637">
        <f>IF(AND(B417&gt;0,B417&lt;=12),1,IF(AND(B417&gt;12,B417&lt;=24),2,IF(AND(B417&gt;24,B417&lt;=36),3,0)))</f>
        <v>1</v>
      </c>
      <c r="G415" s="636">
        <f>IF(AND(B418&gt;0,B418&lt;=12),1,IF(AND(B418&gt;12,B418&lt;=24),2,IF(AND(B418&gt;24,B418&lt;=36),3,0)))</f>
        <v>2</v>
      </c>
      <c r="H415" s="306"/>
      <c r="I415" s="635" t="str">
        <f>IF(D411=0," ",IF(D411=1,"2&amp;3",IF(D411=2,"1&amp;3","1&amp;2")))</f>
        <v>2&amp;3</v>
      </c>
      <c r="J415" s="647" t="str">
        <f>IF(F411=0," ",IF(F411=1,"2&amp;3",IF(F411=2,"1&amp;3","1&amp;2")))</f>
        <v>1&amp;3</v>
      </c>
      <c r="K415" s="639" t="str">
        <f>IF(E411=0," ",IF(E411=1,"2&amp;3",IF(E411=2,"1&amp;3","1&amp;2")))</f>
        <v>1&amp;2</v>
      </c>
      <c r="L415" s="634" t="str">
        <f>IF(G411=0," ",IF(G411=1,"2&amp;3",IF(G411=2,"1&amp;3","1&amp;2")))</f>
        <v>1&amp;2</v>
      </c>
      <c r="M415" s="652">
        <f>IF(L412=" ",M414,IF(L412="W",1,M414+1))</f>
        <v>1</v>
      </c>
      <c r="N415" s="368">
        <f>IF(OR(I415=" ",M415&gt;$M$8),0,IF(M415=1,2,IF(M415=2,6,IF(M415=3,18,IF(M415=4,54,162)))))</f>
        <v>2</v>
      </c>
      <c r="O415" s="368">
        <f>IF(I416="W",(N415/2)*3,0)</f>
        <v>3</v>
      </c>
      <c r="P415" s="653">
        <f t="shared" si="25"/>
        <v>101</v>
      </c>
      <c r="R415" s="635" t="str">
        <f>IF(D412=0," ",IF(D412="A","B&amp;C",IF(D412="B","A&amp;C","A&amp;B")))</f>
        <v>A&amp;B</v>
      </c>
      <c r="S415" s="647" t="str">
        <f>IF(F412=0," ",IF(F412="A","B&amp;C",IF(F412="B","A&amp;C","A&amp;B")))</f>
        <v>A&amp;C</v>
      </c>
      <c r="T415" s="639" t="str">
        <f>IF(E412=0," ",IF(E412="A","B&amp;C",IF(E412="B","A&amp;C","A&amp;B")))</f>
        <v>A&amp;B</v>
      </c>
      <c r="U415" s="634" t="str">
        <f>IF(G412=0," ",IF(G412="A","B&amp;C",IF(G412="B","A&amp;C","A&amp;B")))</f>
        <v>A&amp;C</v>
      </c>
      <c r="V415" s="652">
        <f>IF(U412=" ",V414,IF(U412="W",1,V414+1))</f>
        <v>3</v>
      </c>
      <c r="W415" s="368">
        <f t="shared" si="28"/>
        <v>18</v>
      </c>
      <c r="X415" s="368">
        <f>IF(R416="W",(W415/2)*3,0)</f>
        <v>0</v>
      </c>
      <c r="Y415" s="653">
        <f t="shared" si="27"/>
        <v>-60</v>
      </c>
    </row>
    <row r="416" spans="1:25">
      <c r="A416" s="327">
        <f t="shared" si="26"/>
        <v>406</v>
      </c>
      <c r="B416" s="328">
        <f>Data!B416</f>
        <v>0</v>
      </c>
      <c r="D416" s="645" t="str">
        <f>IF(B415=0,0,IF(MOD(B415,3)=1,"A",IF(MOD(B415,3)=2,"B","C")))</f>
        <v>C</v>
      </c>
      <c r="E416" s="646">
        <f>IF(B416=0,0,IF(MOD(B416,3)=1,"A",IF(MOD(B416,3)=2,"B","C")))</f>
        <v>0</v>
      </c>
      <c r="F416" s="637" t="str">
        <f>IF(B417=0,0,IF(MOD(B417,3)=1,"A",IF(MOD(B417,3)=2,"B","C")))</f>
        <v>A</v>
      </c>
      <c r="G416" s="636" t="str">
        <f>IF(B418=0,0,IF(MOD(B418,3)=1,"A",IF(MOD(B418,3)=2,"B","C")))</f>
        <v>A</v>
      </c>
      <c r="H416" s="306"/>
      <c r="I416" s="635" t="str">
        <f>IF(I415=" "," ",IF(D415=0,"L",IF(D415&lt;&gt;D411,"W","L")))</f>
        <v>W</v>
      </c>
      <c r="J416" s="647" t="str">
        <f>IF(J415=" "," ",IF(E415=0,"L",IF(E415&lt;&gt;F411,"W","L")))</f>
        <v>L</v>
      </c>
      <c r="K416" s="639" t="str">
        <f>IF(K415=" "," ",IF(F415=0,"L",IF(F415&lt;&gt;E411,"W","L")))</f>
        <v>W</v>
      </c>
      <c r="L416" s="634" t="str">
        <f>IF(L415=" "," ",IF(G415=0,"L",IF(G415&lt;&gt;G411,"W","L")))</f>
        <v>W</v>
      </c>
      <c r="M416" s="650">
        <f>IF(I416=" ",M415,IF(I416="W",1,M415+1))</f>
        <v>1</v>
      </c>
      <c r="N416" s="364">
        <f>IF(OR(J415=" ",M416&gt;$M$8),0,IF(M416=1,2,IF(M416=2,6,IF(M416=3,18,IF(M416=4,54,162)))))</f>
        <v>2</v>
      </c>
      <c r="O416" s="364">
        <f>IF(J416="W",(N416/2)*3,0)</f>
        <v>0</v>
      </c>
      <c r="P416" s="653">
        <f t="shared" si="25"/>
        <v>99</v>
      </c>
      <c r="R416" s="635" t="str">
        <f>IF(R415=" "," ",IF(M416=0,"L",IF(D416&lt;&gt;D412,"W","L")))</f>
        <v>L</v>
      </c>
      <c r="S416" s="647" t="str">
        <f>IF(S415=" "," ",IF(E416=0,"L",IF(E416&lt;&gt;F412,"W","L")))</f>
        <v>L</v>
      </c>
      <c r="T416" s="639" t="str">
        <f>IF(T415=" "," ",IF(F416=0,"L",IF(F416&lt;&gt;E412,"W","L")))</f>
        <v>W</v>
      </c>
      <c r="U416" s="634" t="str">
        <f>IF(U415=" "," ",IF(P416=0,"L",IF(G416&lt;&gt;G412,"W","L")))</f>
        <v>W</v>
      </c>
      <c r="V416" s="650">
        <f>IF(R416=" ",V415,IF(R416="W",1,V415+1))</f>
        <v>4</v>
      </c>
      <c r="W416" s="364">
        <f t="shared" si="28"/>
        <v>0</v>
      </c>
      <c r="X416" s="364">
        <f>IF(S416="W",(W416/2)*3,0)</f>
        <v>0</v>
      </c>
      <c r="Y416" s="653">
        <f t="shared" si="27"/>
        <v>-60</v>
      </c>
    </row>
    <row r="417" spans="1:25">
      <c r="A417" s="327">
        <f t="shared" si="26"/>
        <v>407</v>
      </c>
      <c r="B417" s="328">
        <f>Data!B417</f>
        <v>7</v>
      </c>
      <c r="D417" s="644"/>
      <c r="E417" s="644"/>
      <c r="F417" s="644"/>
      <c r="G417" s="644"/>
      <c r="H417" s="306"/>
      <c r="M417" s="651">
        <f>IF(J416=" ",M416,IF(J416="W",1,M416+1))</f>
        <v>2</v>
      </c>
      <c r="N417" s="363">
        <f>IF(OR(K415=" ",M417&gt;$M$8),0,IF(M417=1,2,IF(M417=2,6,IF(M417=3,18,IF(M417=4,54,162)))))</f>
        <v>6</v>
      </c>
      <c r="O417" s="363">
        <f>IF(K416="W",(N417/2)*3,0)</f>
        <v>9</v>
      </c>
      <c r="P417" s="653">
        <f t="shared" si="25"/>
        <v>102</v>
      </c>
      <c r="V417" s="651">
        <f>IF(S416=" ",V416,IF(S416="W",1,V416+1))</f>
        <v>5</v>
      </c>
      <c r="W417" s="363">
        <f t="shared" si="28"/>
        <v>0</v>
      </c>
      <c r="X417" s="363">
        <f>IF(T416="W",(W417/2)*3,0)</f>
        <v>0</v>
      </c>
      <c r="Y417" s="653">
        <f t="shared" si="27"/>
        <v>-60</v>
      </c>
    </row>
    <row r="418" spans="1:25">
      <c r="A418" s="327">
        <f t="shared" si="26"/>
        <v>408</v>
      </c>
      <c r="B418" s="328">
        <f>Data!B418</f>
        <v>22</v>
      </c>
      <c r="D418" s="644"/>
      <c r="E418" s="644"/>
      <c r="F418" s="644"/>
      <c r="G418" s="644"/>
      <c r="H418" s="306"/>
      <c r="M418" s="649">
        <f>IF(K416=" ",M417,IF(K416="W",1,M417+1))</f>
        <v>1</v>
      </c>
      <c r="N418" s="648">
        <f>IF(OR(L415=" ",M418&gt;$M$8),0,IF(M418=1,2,IF(M418=2,6,IF(M418=3,18,IF(M418=4,54,162)))))</f>
        <v>2</v>
      </c>
      <c r="O418" s="648">
        <f>IF(L416="W",(N418/2)*3,0)</f>
        <v>3</v>
      </c>
      <c r="P418" s="653">
        <f t="shared" si="25"/>
        <v>103</v>
      </c>
      <c r="V418" s="649">
        <f>IF(T416=" ",V417,IF(T416="W",1,V417+1))</f>
        <v>1</v>
      </c>
      <c r="W418" s="648">
        <f t="shared" si="28"/>
        <v>2</v>
      </c>
      <c r="X418" s="648">
        <f>IF(U416="W",(W418/2)*3,0)</f>
        <v>3</v>
      </c>
      <c r="Y418" s="653">
        <f t="shared" si="27"/>
        <v>-59</v>
      </c>
    </row>
    <row r="419" spans="1:25">
      <c r="A419" s="327">
        <f t="shared" si="26"/>
        <v>409</v>
      </c>
      <c r="B419" s="328">
        <f>Data!B419</f>
        <v>3</v>
      </c>
      <c r="D419" s="646">
        <f>IF(AND(B419&gt;0,B419&lt;=12),1,IF(AND(B419&gt;12,B419&lt;=24),2,IF(AND(B419&gt;24,B419&lt;=36),3,0)))</f>
        <v>1</v>
      </c>
      <c r="E419" s="636">
        <f>IF(AND(B420&gt;0,B420&lt;=12),1,IF(AND(B420&gt;12,B420&lt;=24),2,IF(AND(B420&gt;24,B420&lt;=36),3,0)))</f>
        <v>1</v>
      </c>
      <c r="F419" s="645">
        <f>IF(AND(B421&gt;0,B421&lt;=12),1,IF(AND(B421&gt;12,B421&lt;=24),2,IF(AND(B421&gt;24,B421&lt;=36),3,0)))</f>
        <v>1</v>
      </c>
      <c r="G419" s="637">
        <f>IF(AND(B422&gt;0,B422&lt;=12),1,IF(AND(B422&gt;12,B422&lt;=24),2,IF(AND(B422&gt;24,B422&lt;=36),3,0)))</f>
        <v>1</v>
      </c>
      <c r="H419" s="306"/>
      <c r="I419" s="647" t="str">
        <f>IF(E415=0," ",IF(E415=1,"2&amp;3",IF(E415=2,"1&amp;3","1&amp;2")))</f>
        <v xml:space="preserve"> </v>
      </c>
      <c r="J419" s="634" t="str">
        <f>IF(G415=0," ",IF(G415=1,"2&amp;3",IF(G415=2,"1&amp;3","1&amp;2")))</f>
        <v>1&amp;3</v>
      </c>
      <c r="K419" s="635" t="str">
        <f>IF(D415=0," ",IF(D415=1,"2&amp;3",IF(D415=2,"1&amp;3","1&amp;2")))</f>
        <v>1&amp;2</v>
      </c>
      <c r="L419" s="639" t="str">
        <f>IF(F415=0," ",IF(F415=1,"2&amp;3",IF(F415=2,"1&amp;3","1&amp;2")))</f>
        <v>2&amp;3</v>
      </c>
      <c r="M419" s="650">
        <f>IF(L416=" ",M418,IF(L416="W",1,M418+1))</f>
        <v>1</v>
      </c>
      <c r="N419" s="364">
        <f>IF(OR(I419=" ",M419&gt;$M$8),0,IF(M419=1,2,IF(M419=2,6,IF(M419=3,18,IF(M419=4,54,162)))))</f>
        <v>0</v>
      </c>
      <c r="O419" s="364">
        <f>IF(I420="W",(N419/2)*3,0)</f>
        <v>0</v>
      </c>
      <c r="P419" s="653">
        <f t="shared" si="25"/>
        <v>103</v>
      </c>
      <c r="R419" s="647" t="str">
        <f>IF(E416=0," ",IF(E416="A","B&amp;C",IF(E416="B","A&amp;C","A&amp;B")))</f>
        <v xml:space="preserve"> </v>
      </c>
      <c r="S419" s="634" t="str">
        <f>IF(G416=0," ",IF(G416="A","B&amp;C",IF(G416="B","A&amp;C","A&amp;B")))</f>
        <v>B&amp;C</v>
      </c>
      <c r="T419" s="635" t="str">
        <f>IF(D416=0," ",IF(D416="A","B&amp;C",IF(D416="B","A&amp;C","A&amp;B")))</f>
        <v>A&amp;B</v>
      </c>
      <c r="U419" s="639" t="str">
        <f>IF(F416=0," ",IF(F416="A","B&amp;C",IF(F416="B","A&amp;C","A&amp;B")))</f>
        <v>B&amp;C</v>
      </c>
      <c r="V419" s="650">
        <f>IF(U416=" ",V418,IF(U416="W",1,V418+1))</f>
        <v>1</v>
      </c>
      <c r="W419" s="364">
        <f t="shared" si="28"/>
        <v>2</v>
      </c>
      <c r="X419" s="364">
        <f>IF(R420="W",(W419/2)*3,0)</f>
        <v>0</v>
      </c>
      <c r="Y419" s="653">
        <f t="shared" si="27"/>
        <v>-61</v>
      </c>
    </row>
    <row r="420" spans="1:25">
      <c r="A420" s="327">
        <f t="shared" si="26"/>
        <v>410</v>
      </c>
      <c r="B420" s="328">
        <f>Data!B420</f>
        <v>6</v>
      </c>
      <c r="D420" s="646" t="str">
        <f>IF(B419=0,0,IF(MOD(B419,3)=1,"A",IF(MOD(B419,3)=2,"B","C")))</f>
        <v>C</v>
      </c>
      <c r="E420" s="636" t="str">
        <f>IF(B420=0,0,IF(MOD(B420,3)=1,"A",IF(MOD(B420,3)=2,"B","C")))</f>
        <v>C</v>
      </c>
      <c r="F420" s="645" t="str">
        <f>IF(B421=0,0,IF(MOD(B421,3)=1,"A",IF(MOD(B421,3)=2,"B","C")))</f>
        <v>A</v>
      </c>
      <c r="G420" s="637" t="str">
        <f>IF(B422=0,0,IF(MOD(B422,3)=1,"A",IF(MOD(B422,3)=2,"B","C")))</f>
        <v>C</v>
      </c>
      <c r="H420" s="306"/>
      <c r="I420" s="647" t="str">
        <f>IF(I419=" "," ",IF(D419=0,"L",IF(D419&lt;&gt;E415,"W","L")))</f>
        <v xml:space="preserve"> </v>
      </c>
      <c r="J420" s="634" t="str">
        <f>IF(J419=" "," ",IF(E419=0,"L",IF(E419&lt;&gt;G415,"W","L")))</f>
        <v>W</v>
      </c>
      <c r="K420" s="635" t="str">
        <f>IF(K419=" "," ",IF(F419=0,"L",IF(F419&lt;&gt;D415,"W","L")))</f>
        <v>W</v>
      </c>
      <c r="L420" s="639" t="str">
        <f>IF(L419=" "," ",IF(G419=0,"L",IF(G419&lt;&gt;F415,"W","L")))</f>
        <v>L</v>
      </c>
      <c r="M420" s="649">
        <f>IF(I420=" ",M419,IF(I420="W",1,M419+1))</f>
        <v>1</v>
      </c>
      <c r="N420" s="648">
        <f>IF(OR(J419=" ",M420&gt;$M$8),0,IF(M420=1,2,IF(M420=2,6,IF(M420=3,18,IF(M420=4,54,162)))))</f>
        <v>2</v>
      </c>
      <c r="O420" s="648">
        <f>IF(J420="W",(N420/2)*3,0)</f>
        <v>3</v>
      </c>
      <c r="P420" s="653">
        <f t="shared" si="25"/>
        <v>104</v>
      </c>
      <c r="R420" s="647" t="str">
        <f>IF(R419=" "," ",IF(D420=0,"L",IF(D420&lt;&gt;E416,"W","L")))</f>
        <v xml:space="preserve"> </v>
      </c>
      <c r="S420" s="634" t="str">
        <f>IF(S419=" "," ",IF(E420=0,"L",IF(E420&lt;&gt;G416,"W","L")))</f>
        <v>W</v>
      </c>
      <c r="T420" s="635" t="str">
        <f>IF(T419=" "," ",IF(F420=0,"L",IF(F420&lt;&gt;D416,"W","L")))</f>
        <v>W</v>
      </c>
      <c r="U420" s="639" t="str">
        <f>IF(U419=" "," ",IF(G420=0,"L",IF(G420&lt;&gt;F416,"W","L")))</f>
        <v>W</v>
      </c>
      <c r="V420" s="649">
        <f>IF(R420=" ",V419,IF(R420="W",1,V419+1))</f>
        <v>1</v>
      </c>
      <c r="W420" s="648">
        <f t="shared" si="28"/>
        <v>2</v>
      </c>
      <c r="X420" s="648">
        <f>IF(S420="W",(W420/2)*3,0)</f>
        <v>3</v>
      </c>
      <c r="Y420" s="653">
        <f t="shared" si="27"/>
        <v>-60</v>
      </c>
    </row>
    <row r="421" spans="1:25">
      <c r="A421" s="327">
        <f t="shared" si="26"/>
        <v>411</v>
      </c>
      <c r="B421" s="328">
        <f>Data!B421</f>
        <v>1</v>
      </c>
      <c r="D421" s="643"/>
      <c r="E421" s="643"/>
      <c r="F421" s="643"/>
      <c r="G421" s="643"/>
      <c r="H421" s="306"/>
      <c r="M421" s="652">
        <f>IF(J420=" ",M420,IF(J420="W",1,M420+1))</f>
        <v>1</v>
      </c>
      <c r="N421" s="368">
        <f>IF(OR(K419=" ",M421&gt;$M$8),0,IF(M421=1,2,IF(M421=2,6,IF(M421=3,18,IF(M421=4,54,162)))))</f>
        <v>2</v>
      </c>
      <c r="O421" s="368">
        <f>IF(K420="W",(N421/2)*3,0)</f>
        <v>3</v>
      </c>
      <c r="P421" s="653">
        <f t="shared" si="25"/>
        <v>105</v>
      </c>
      <c r="V421" s="652">
        <f>IF(S420=" ",V420,IF(S420="W",1,V420+1))</f>
        <v>1</v>
      </c>
      <c r="W421" s="368">
        <f t="shared" si="28"/>
        <v>2</v>
      </c>
      <c r="X421" s="368">
        <f>IF(T420="W",(W421/2)*3,0)</f>
        <v>3</v>
      </c>
      <c r="Y421" s="653">
        <f t="shared" si="27"/>
        <v>-59</v>
      </c>
    </row>
    <row r="422" spans="1:25">
      <c r="A422" s="327">
        <f t="shared" si="26"/>
        <v>412</v>
      </c>
      <c r="B422" s="328">
        <f>Data!B422</f>
        <v>6</v>
      </c>
      <c r="D422" s="643"/>
      <c r="E422" s="643"/>
      <c r="F422" s="643"/>
      <c r="G422" s="643"/>
      <c r="H422" s="306"/>
      <c r="M422" s="651">
        <f>IF(K420=" ",M421,IF(K420="W",1,M421+1))</f>
        <v>1</v>
      </c>
      <c r="N422" s="363">
        <f>IF(OR(L419=" ",M422&gt;$M$8),0,IF(M422=1,2,IF(M422=2,6,IF(M422=3,18,IF(M422=4,54,162)))))</f>
        <v>2</v>
      </c>
      <c r="O422" s="363">
        <f>IF(L420="W",(N422/2)*3,0)</f>
        <v>0</v>
      </c>
      <c r="P422" s="653">
        <f t="shared" si="25"/>
        <v>103</v>
      </c>
      <c r="V422" s="651">
        <f>IF(T420=" ",V421,IF(T420="W",1,V421+1))</f>
        <v>1</v>
      </c>
      <c r="W422" s="363">
        <f t="shared" si="28"/>
        <v>2</v>
      </c>
      <c r="X422" s="363">
        <f>IF(U420="W",(W422/2)*3,0)</f>
        <v>3</v>
      </c>
      <c r="Y422" s="653">
        <f t="shared" si="27"/>
        <v>-58</v>
      </c>
    </row>
    <row r="423" spans="1:25">
      <c r="A423" s="327">
        <f t="shared" si="26"/>
        <v>413</v>
      </c>
      <c r="B423" s="328">
        <f>Data!B423</f>
        <v>23</v>
      </c>
      <c r="D423" s="636">
        <f>IF(AND(B423&gt;0,B423&lt;=12),1,IF(AND(B423&gt;12,B423&lt;=24),2,IF(AND(B423&gt;24,B423&lt;=36),3,0)))</f>
        <v>2</v>
      </c>
      <c r="E423" s="646">
        <f>IF(AND(B424&gt;0,B424&lt;=12),1,IF(AND(B424&gt;12,B424&lt;=24),2,IF(AND(B424&gt;24,B424&lt;=36),3,0)))</f>
        <v>1</v>
      </c>
      <c r="F423" s="637">
        <f>IF(AND(B425&gt;0,B425&lt;=12),1,IF(AND(B425&gt;12,B425&lt;=24),2,IF(AND(B425&gt;24,B425&lt;=36),3,0)))</f>
        <v>2</v>
      </c>
      <c r="G423" s="645">
        <f>IF(AND(B426&gt;0,B426&lt;=12),1,IF(AND(B426&gt;12,B426&lt;=24),2,IF(AND(B426&gt;24,B426&lt;=36),3,0)))</f>
        <v>1</v>
      </c>
      <c r="H423" s="306"/>
      <c r="I423" s="638" t="str">
        <f>IF(E419=0," ",IF(E419=1,"2&amp;3",IF(E419=2,"1&amp;3","1&amp;2")))</f>
        <v>2&amp;3</v>
      </c>
      <c r="J423" s="647" t="str">
        <f>IF(D419=0," ",IF(D419=1,"2&amp;3",IF(D419=2,"1&amp;3","1&amp;2")))</f>
        <v>2&amp;3</v>
      </c>
      <c r="K423" s="639" t="str">
        <f>IF(G419=0," ",IF(G419=1,"2&amp;3",IF(G419=2,"1&amp;3","1&amp;2")))</f>
        <v>2&amp;3</v>
      </c>
      <c r="L423" s="635" t="str">
        <f>IF(F419=0," ",IF(F419=1,"2&amp;3",IF(F419=2,"1&amp;3","1&amp;2")))</f>
        <v>2&amp;3</v>
      </c>
      <c r="M423" s="649">
        <f>IF(L420=" ",M422,IF(L420="W",1,M422+1))</f>
        <v>2</v>
      </c>
      <c r="N423" s="648">
        <f>IF(OR(I423=" ",M423&gt;$M$8),0,IF(M423=1,2,IF(M423=2,6,IF(M423=3,18,IF(M423=4,54,162)))))</f>
        <v>6</v>
      </c>
      <c r="O423" s="648">
        <f>IF(I424="W",(N423/2)*3,0)</f>
        <v>9</v>
      </c>
      <c r="P423" s="653">
        <f t="shared" si="25"/>
        <v>106</v>
      </c>
      <c r="R423" s="638" t="str">
        <f>IF(E420=0," ",IF(E420="A","B&amp;C",IF(E420="B","A&amp;C","A&amp;B")))</f>
        <v>A&amp;B</v>
      </c>
      <c r="S423" s="647" t="str">
        <f>IF(D420=0," ",IF(D420="A","B&amp;C",IF(D420="B","A&amp;C","A&amp;B")))</f>
        <v>A&amp;B</v>
      </c>
      <c r="T423" s="639" t="str">
        <f>IF(G420=0," ",IF(G420="A","B&amp;C",IF(G420="B","A&amp;C","A&amp;B")))</f>
        <v>A&amp;B</v>
      </c>
      <c r="U423" s="635" t="str">
        <f>IF(F420=0," ",IF(F420="A","B&amp;C",IF(F420="B","A&amp;C","A&amp;B")))</f>
        <v>B&amp;C</v>
      </c>
      <c r="V423" s="649">
        <f>IF(U420=" ",V422,IF(U420="W",1,V422+1))</f>
        <v>1</v>
      </c>
      <c r="W423" s="648">
        <f t="shared" si="28"/>
        <v>2</v>
      </c>
      <c r="X423" s="648">
        <f>IF(R424="W",(W423/2)*3,0)</f>
        <v>3</v>
      </c>
      <c r="Y423" s="653">
        <f t="shared" si="27"/>
        <v>-57</v>
      </c>
    </row>
    <row r="424" spans="1:25">
      <c r="A424" s="327">
        <f t="shared" si="26"/>
        <v>414</v>
      </c>
      <c r="B424" s="328">
        <f>Data!B424</f>
        <v>7</v>
      </c>
      <c r="D424" s="636" t="str">
        <f>IF(B423=0,0,IF(MOD(B423,3)=1,"A",IF(MOD(B423,3)=2,"B","C")))</f>
        <v>B</v>
      </c>
      <c r="E424" s="646" t="str">
        <f>IF(B424=0,0,IF(MOD(B424,3)=1,"A",IF(MOD(B424,3)=2,"B","C")))</f>
        <v>A</v>
      </c>
      <c r="F424" s="637" t="str">
        <f>IF(B425=0,0,IF(MOD(B425,3)=1,"A",IF(MOD(B425,3)=2,"B","C")))</f>
        <v>A</v>
      </c>
      <c r="G424" s="645" t="str">
        <f>IF(B426=0,0,IF(MOD(B426,3)=1,"A",IF(MOD(B426,3)=2,"B","C")))</f>
        <v>B</v>
      </c>
      <c r="H424" s="306"/>
      <c r="I424" s="638" t="str">
        <f>IF(I423=" "," ",IF(D423=0,"L",IF(D423&lt;&gt;E419,"W","L")))</f>
        <v>W</v>
      </c>
      <c r="J424" s="647" t="str">
        <f>IF(J423=" "," ",IF(E423=0,"L",IF(E423&lt;&gt;D419,"W","L")))</f>
        <v>L</v>
      </c>
      <c r="K424" s="639" t="str">
        <f>IF(K423=" "," ",IF(F423=0,"L",IF(F423&lt;&gt;G419,"W","L")))</f>
        <v>W</v>
      </c>
      <c r="L424" s="635" t="str">
        <f>IF(L423=" "," ",IF(G423=0,"L",IF(G423&lt;&gt;F419,"W","L")))</f>
        <v>L</v>
      </c>
      <c r="M424" s="650">
        <f>IF(I424=" ",M423,IF(I424="W",1,M423+1))</f>
        <v>1</v>
      </c>
      <c r="N424" s="364">
        <f>IF(OR(J423=" ",M424&gt;$M$8),0,IF(M424=1,2,IF(M424=2,6,IF(M424=3,18,IF(M424=4,54,162)))))</f>
        <v>2</v>
      </c>
      <c r="O424" s="364">
        <f>IF(J424="W",(N424/2)*3,0)</f>
        <v>0</v>
      </c>
      <c r="P424" s="653">
        <f t="shared" si="25"/>
        <v>104</v>
      </c>
      <c r="R424" s="638" t="str">
        <f>IF(R423=" "," ",IF(D424=0,"L",IF(D424&lt;&gt;E420,"W","L")))</f>
        <v>W</v>
      </c>
      <c r="S424" s="647" t="str">
        <f>IF(S423=" "," ",IF(E424=0,"L",IF(E424&lt;&gt;D420,"W","L")))</f>
        <v>W</v>
      </c>
      <c r="T424" s="639" t="str">
        <f>IF(T423=" "," ",IF(F424=0,"L",IF(F424&lt;&gt;G420,"W","L")))</f>
        <v>W</v>
      </c>
      <c r="U424" s="635" t="str">
        <f>IF(U423=" "," ",IF(G424=0,"L",IF(G424&lt;&gt;F420,"W","L")))</f>
        <v>W</v>
      </c>
      <c r="V424" s="650">
        <f>IF(R424=" ",V423,IF(R424="W",1,V423+1))</f>
        <v>1</v>
      </c>
      <c r="W424" s="364">
        <f t="shared" si="28"/>
        <v>2</v>
      </c>
      <c r="X424" s="364">
        <f>IF(S424="W",(W424/2)*3,0)</f>
        <v>3</v>
      </c>
      <c r="Y424" s="653">
        <f t="shared" si="27"/>
        <v>-56</v>
      </c>
    </row>
    <row r="425" spans="1:25">
      <c r="A425" s="327">
        <f t="shared" si="26"/>
        <v>415</v>
      </c>
      <c r="B425" s="328">
        <f>Data!B425</f>
        <v>13</v>
      </c>
      <c r="D425" s="644"/>
      <c r="E425" s="644"/>
      <c r="F425" s="644"/>
      <c r="G425" s="644"/>
      <c r="H425" s="306"/>
      <c r="M425" s="651">
        <f>IF(J424=" ",M424,IF(J424="W",1,M424+1))</f>
        <v>2</v>
      </c>
      <c r="N425" s="363">
        <f>IF(OR(K423=" ",M425&gt;$M$8),0,IF(M425=1,2,IF(M425=2,6,IF(M425=3,18,IF(M425=4,54,162)))))</f>
        <v>6</v>
      </c>
      <c r="O425" s="363">
        <f>IF(K424="W",(N425/2)*3,0)</f>
        <v>9</v>
      </c>
      <c r="P425" s="653">
        <f t="shared" si="25"/>
        <v>107</v>
      </c>
      <c r="V425" s="651">
        <f>IF(S424=" ",V424,IF(S424="W",1,V424+1))</f>
        <v>1</v>
      </c>
      <c r="W425" s="363">
        <f t="shared" si="28"/>
        <v>2</v>
      </c>
      <c r="X425" s="363">
        <f>IF(T424="W",(W425/2)*3,0)</f>
        <v>3</v>
      </c>
      <c r="Y425" s="653">
        <f t="shared" si="27"/>
        <v>-55</v>
      </c>
    </row>
    <row r="426" spans="1:25">
      <c r="A426" s="327">
        <f t="shared" si="26"/>
        <v>416</v>
      </c>
      <c r="B426" s="328">
        <f>Data!B426</f>
        <v>11</v>
      </c>
      <c r="D426" s="644"/>
      <c r="E426" s="644"/>
      <c r="F426" s="644"/>
      <c r="G426" s="644"/>
      <c r="H426" s="306"/>
      <c r="M426" s="652">
        <f>IF(K424=" ",M425,IF(K424="W",1,M425+1))</f>
        <v>1</v>
      </c>
      <c r="N426" s="368">
        <f>IF(OR(L423=" ",M426&gt;$M$8),0,IF(M426=1,2,IF(M426=2,6,IF(M426=3,18,IF(M426=4,54,162)))))</f>
        <v>2</v>
      </c>
      <c r="O426" s="368">
        <f>IF(L424="W",(N426/2)*3,0)</f>
        <v>0</v>
      </c>
      <c r="P426" s="653">
        <f t="shared" si="25"/>
        <v>105</v>
      </c>
      <c r="V426" s="652">
        <f>IF(T424=" ",V425,IF(T424="W",1,V425+1))</f>
        <v>1</v>
      </c>
      <c r="W426" s="368">
        <f t="shared" si="28"/>
        <v>2</v>
      </c>
      <c r="X426" s="368">
        <f>IF(U424="W",(W426/2)*3,0)</f>
        <v>3</v>
      </c>
      <c r="Y426" s="653">
        <f t="shared" si="27"/>
        <v>-54</v>
      </c>
    </row>
    <row r="427" spans="1:25">
      <c r="A427" s="327">
        <f t="shared" si="26"/>
        <v>417</v>
      </c>
      <c r="B427" s="328">
        <f>Data!B427</f>
        <v>21</v>
      </c>
      <c r="D427" s="636">
        <f>IF(AND(B427&gt;0,B427&lt;=12),1,IF(AND(B427&gt;12,B427&lt;=24),2,IF(AND(B427&gt;24,B427&lt;=36),3,0)))</f>
        <v>2</v>
      </c>
      <c r="E427" s="637">
        <f>IF(AND(B428&gt;0,B428&lt;=12),1,IF(AND(B428&gt;12,B428&lt;=24),2,IF(AND(B428&gt;24,B428&lt;=36),3,0)))</f>
        <v>3</v>
      </c>
      <c r="F427" s="646">
        <f>IF(AND(B429&gt;0,B429&lt;=12),1,IF(AND(B429&gt;12,B429&lt;=24),2,IF(AND(B429&gt;24,B429&lt;=36),3,0)))</f>
        <v>2</v>
      </c>
      <c r="G427" s="645">
        <f>IF(AND(B430&gt;0,B430&lt;=12),1,IF(AND(B430&gt;12,B430&lt;=24),2,IF(AND(B430&gt;24,B430&lt;=36),3,0)))</f>
        <v>2</v>
      </c>
      <c r="H427" s="306"/>
      <c r="I427" s="634" t="str">
        <f>IF(D423=0," ",IF(D423=1,"2&amp;3",IF(D423=2,"1&amp;3","1&amp;2")))</f>
        <v>1&amp;3</v>
      </c>
      <c r="J427" s="639" t="str">
        <f>IF(F423=0," ",IF(F423=1,"2&amp;3",IF(F423=2,"1&amp;3","1&amp;2")))</f>
        <v>1&amp;3</v>
      </c>
      <c r="K427" s="647" t="str">
        <f>IF(E423=0," ",IF(E423=1,"2&amp;3",IF(E423=2,"1&amp;3","1&amp;2")))</f>
        <v>2&amp;3</v>
      </c>
      <c r="L427" s="635" t="str">
        <f>IF(G423=0," ",IF(G423=1,"2&amp;3",IF(G423=2,"1&amp;3","1&amp;2")))</f>
        <v>2&amp;3</v>
      </c>
      <c r="M427" s="649">
        <f>IF(L424=" ",M426,IF(L424="W",1,M426+1))</f>
        <v>2</v>
      </c>
      <c r="N427" s="648">
        <f>IF(OR(I427=" ",M427&gt;$M$8),0,IF(M427=1,2,IF(M427=2,6,IF(M427=3,18,IF(M427=4,54,162)))))</f>
        <v>6</v>
      </c>
      <c r="O427" s="648">
        <f>IF(I428="W",(N427/2)*3,0)</f>
        <v>0</v>
      </c>
      <c r="P427" s="653">
        <f t="shared" si="25"/>
        <v>99</v>
      </c>
      <c r="R427" s="634" t="str">
        <f>IF(D424=0," ",IF(D424="A","B&amp;C",IF(D424="B","A&amp;C","A&amp;B")))</f>
        <v>A&amp;C</v>
      </c>
      <c r="S427" s="639" t="str">
        <f>IF(F424=0," ",IF(F424="A","B&amp;C",IF(F424="B","A&amp;C","A&amp;B")))</f>
        <v>B&amp;C</v>
      </c>
      <c r="T427" s="647" t="str">
        <f>IF(E424=0," ",IF(E424="A","B&amp;C",IF(E424="B","A&amp;C","A&amp;B")))</f>
        <v>B&amp;C</v>
      </c>
      <c r="U427" s="635" t="str">
        <f>IF(G424=0," ",IF(G424="A","B&amp;C",IF(G424="B","A&amp;C","A&amp;B")))</f>
        <v>A&amp;C</v>
      </c>
      <c r="V427" s="649">
        <f>IF(U424=" ",V426,IF(U424="W",1,V426+1))</f>
        <v>1</v>
      </c>
      <c r="W427" s="648">
        <f t="shared" si="28"/>
        <v>2</v>
      </c>
      <c r="X427" s="648">
        <f>IF(R428="W",(W427/2)*3,0)</f>
        <v>3</v>
      </c>
      <c r="Y427" s="653">
        <f t="shared" si="27"/>
        <v>-53</v>
      </c>
    </row>
    <row r="428" spans="1:25">
      <c r="A428" s="327">
        <f t="shared" si="26"/>
        <v>418</v>
      </c>
      <c r="B428" s="328">
        <f>Data!B428</f>
        <v>33</v>
      </c>
      <c r="D428" s="636" t="str">
        <f>IF(B427=0,0,IF(MOD(B427,3)=1,"A",IF(MOD(B427,3)=2,"B","C")))</f>
        <v>C</v>
      </c>
      <c r="E428" s="637" t="str">
        <f>IF(B428=0,0,IF(MOD(B428,3)=1,"A",IF(MOD(B428,3)=2,"B","C")))</f>
        <v>C</v>
      </c>
      <c r="F428" s="646" t="str">
        <f>IF(B429=0,0,IF(MOD(B429,3)=1,"A",IF(MOD(B429,3)=2,"B","C")))</f>
        <v>B</v>
      </c>
      <c r="G428" s="645" t="str">
        <f>IF(B430=0,0,IF(MOD(B430,3)=1,"A",IF(MOD(B430,3)=2,"B","C")))</f>
        <v>A</v>
      </c>
      <c r="H428" s="306"/>
      <c r="I428" s="634" t="str">
        <f>IF(I427=" "," ",IF(D427=0,"L",IF(D427&lt;&gt;D423,"W","L")))</f>
        <v>L</v>
      </c>
      <c r="J428" s="639" t="str">
        <f>IF(J427=" "," ",IF(E427=0,"L",IF(E427&lt;&gt;F423,"W","L")))</f>
        <v>W</v>
      </c>
      <c r="K428" s="647" t="str">
        <f>IF(K427=" "," ",IF(F427=0,"L",IF(F427&lt;&gt;E423,"W","L")))</f>
        <v>W</v>
      </c>
      <c r="L428" s="635" t="str">
        <f>IF(L427=" "," ",IF(G427=0,"L",IF(G427&lt;&gt;G423,"W","L")))</f>
        <v>W</v>
      </c>
      <c r="M428" s="651">
        <f>IF(I428=" ",M427,IF(I428="W",1,M427+1))</f>
        <v>3</v>
      </c>
      <c r="N428" s="363">
        <f>IF(OR(J427=" ",M428&gt;$M$8),0,IF(M428=1,2,IF(M428=2,6,IF(M428=3,18,IF(M428=4,54,162)))))</f>
        <v>18</v>
      </c>
      <c r="O428" s="363">
        <f>IF(J428="W",(N428/2)*3,0)</f>
        <v>27</v>
      </c>
      <c r="P428" s="653">
        <f t="shared" si="25"/>
        <v>108</v>
      </c>
      <c r="R428" s="634" t="str">
        <f>IF(R427=" "," ",IF(D428=0,"L",IF(D428&lt;&gt;D424,"W","L")))</f>
        <v>W</v>
      </c>
      <c r="S428" s="639" t="str">
        <f>IF(S427=" "," ",IF(E428=0,"L",IF(E428&lt;&gt;F424,"W","L")))</f>
        <v>W</v>
      </c>
      <c r="T428" s="647" t="str">
        <f>IF(T427=" "," ",IF(F428=0,"L",IF(F428&lt;&gt;E424,"W","L")))</f>
        <v>W</v>
      </c>
      <c r="U428" s="635" t="str">
        <f>IF(U427=" "," ",IF(P428=0,"L",IF(G428&lt;&gt;G424,"W","L")))</f>
        <v>W</v>
      </c>
      <c r="V428" s="651">
        <f>IF(R428=" ",V427,IF(R428="W",1,V427+1))</f>
        <v>1</v>
      </c>
      <c r="W428" s="363">
        <f t="shared" si="28"/>
        <v>2</v>
      </c>
      <c r="X428" s="363">
        <f>IF(S428="W",(W428/2)*3,0)</f>
        <v>3</v>
      </c>
      <c r="Y428" s="653">
        <f t="shared" si="27"/>
        <v>-52</v>
      </c>
    </row>
    <row r="429" spans="1:25">
      <c r="A429" s="327">
        <f t="shared" si="26"/>
        <v>419</v>
      </c>
      <c r="B429" s="328">
        <f>Data!B429</f>
        <v>14</v>
      </c>
      <c r="D429" s="644"/>
      <c r="E429" s="644"/>
      <c r="F429" s="644"/>
      <c r="G429" s="644"/>
      <c r="H429" s="306"/>
      <c r="M429" s="650">
        <f>IF(J428=" ",M428,IF(J428="W",1,M428+1))</f>
        <v>1</v>
      </c>
      <c r="N429" s="364">
        <f>IF(OR(K427=" ",M429&gt;$M$8),0,IF(M429=1,2,IF(M429=2,6,IF(M429=3,18,IF(M429=4,54,162)))))</f>
        <v>2</v>
      </c>
      <c r="O429" s="364">
        <f>IF(K428="W",(N429/2)*3,0)</f>
        <v>3</v>
      </c>
      <c r="P429" s="653">
        <f t="shared" si="25"/>
        <v>109</v>
      </c>
      <c r="V429" s="650">
        <f>IF(S428=" ",V428,IF(S428="W",1,V428+1))</f>
        <v>1</v>
      </c>
      <c r="W429" s="364">
        <f t="shared" si="28"/>
        <v>2</v>
      </c>
      <c r="X429" s="364">
        <f>IF(T428="W",(W429/2)*3,0)</f>
        <v>3</v>
      </c>
      <c r="Y429" s="653">
        <f t="shared" si="27"/>
        <v>-51</v>
      </c>
    </row>
    <row r="430" spans="1:25">
      <c r="A430" s="327">
        <f t="shared" si="26"/>
        <v>420</v>
      </c>
      <c r="B430" s="328">
        <f>Data!B430</f>
        <v>16</v>
      </c>
      <c r="D430" s="644"/>
      <c r="E430" s="644"/>
      <c r="F430" s="644"/>
      <c r="G430" s="644"/>
      <c r="H430" s="306"/>
      <c r="M430" s="652">
        <f>IF(K428=" ",M429,IF(K428="W",1,M429+1))</f>
        <v>1</v>
      </c>
      <c r="N430" s="368">
        <f>IF(OR(L427=" ",M430&gt;$M$8),0,IF(M430=1,2,IF(M430=2,6,IF(M430=3,18,IF(M430=4,54,162)))))</f>
        <v>2</v>
      </c>
      <c r="O430" s="368">
        <f>IF(L428="W",(N430/2)*3,0)</f>
        <v>3</v>
      </c>
      <c r="P430" s="653">
        <f t="shared" si="25"/>
        <v>110</v>
      </c>
      <c r="V430" s="652">
        <f>IF(T428=" ",V429,IF(T428="W",1,V429+1))</f>
        <v>1</v>
      </c>
      <c r="W430" s="368">
        <f t="shared" si="28"/>
        <v>2</v>
      </c>
      <c r="X430" s="368">
        <f>IF(U428="W",(W430/2)*3,0)</f>
        <v>3</v>
      </c>
      <c r="Y430" s="653">
        <f t="shared" si="27"/>
        <v>-50</v>
      </c>
    </row>
    <row r="431" spans="1:25">
      <c r="A431" s="327">
        <f t="shared" si="26"/>
        <v>421</v>
      </c>
      <c r="B431" s="328">
        <f>Data!B431</f>
        <v>29</v>
      </c>
      <c r="D431" s="637">
        <f>IF(AND(B431&gt;0,B431&lt;=12),1,IF(AND(B431&gt;12,B431&lt;=24),2,IF(AND(B431&gt;24,B431&lt;=36),3,0)))</f>
        <v>3</v>
      </c>
      <c r="E431" s="645">
        <f>IF(AND(B432&gt;0,B432&lt;=12),1,IF(AND(B432&gt;12,B432&lt;=24),2,IF(AND(B432&gt;24,B432&lt;=36),3,0)))</f>
        <v>3</v>
      </c>
      <c r="F431" s="636">
        <f>IF(AND(B433&gt;0,B433&lt;=12),1,IF(AND(B433&gt;12,B433&lt;=24),2,IF(AND(B433&gt;24,B433&lt;=36),3,0)))</f>
        <v>1</v>
      </c>
      <c r="G431" s="646">
        <f>IF(AND(B434&gt;0,B434&lt;=12),1,IF(AND(B434&gt;12,B434&lt;=24),2,IF(AND(B434&gt;24,B434&lt;=36),3,0)))</f>
        <v>1</v>
      </c>
      <c r="H431" s="306"/>
      <c r="I431" s="639" t="str">
        <f>IF(E427=0," ",IF(E427=1,"2&amp;3",IF(E427=2,"1&amp;3","1&amp;2")))</f>
        <v>1&amp;2</v>
      </c>
      <c r="J431" s="635" t="str">
        <f>IF(G427=0," ",IF(G427=1,"2&amp;3",IF(G427=2,"1&amp;3","1&amp;2")))</f>
        <v>1&amp;3</v>
      </c>
      <c r="K431" s="634" t="str">
        <f>IF(D427=0," ",IF(D427=1,"2&amp;3",IF(D427=2,"1&amp;3","1&amp;2")))</f>
        <v>1&amp;3</v>
      </c>
      <c r="L431" s="647" t="str">
        <f>IF(F427=0," ",IF(F427=1,"2&amp;3",IF(F427=2,"1&amp;3","1&amp;2")))</f>
        <v>1&amp;3</v>
      </c>
      <c r="M431" s="651">
        <f>IF(L428=" ",M430,IF(L428="W",1,M430+1))</f>
        <v>1</v>
      </c>
      <c r="N431" s="363">
        <f>IF(OR(I431=" ",M431&gt;$M$8),0,IF(M431=1,2,IF(M431=2,6,IF(M431=3,18,IF(M431=4,54,162)))))</f>
        <v>2</v>
      </c>
      <c r="O431" s="363">
        <f>IF(I432="W",(N431/2)*3,0)</f>
        <v>0</v>
      </c>
      <c r="P431" s="653">
        <f t="shared" si="25"/>
        <v>108</v>
      </c>
      <c r="R431" s="639" t="str">
        <f>IF(E428=0," ",IF(E428="A","B&amp;C",IF(E428="B","A&amp;C","A&amp;B")))</f>
        <v>A&amp;B</v>
      </c>
      <c r="S431" s="635" t="str">
        <f>IF(G428=0," ",IF(G428="A","B&amp;C",IF(G428="B","A&amp;C","A&amp;B")))</f>
        <v>B&amp;C</v>
      </c>
      <c r="T431" s="634" t="str">
        <f>IF(D428=0," ",IF(D428="A","B&amp;C",IF(D428="B","A&amp;C","A&amp;B")))</f>
        <v>A&amp;B</v>
      </c>
      <c r="U431" s="647" t="str">
        <f>IF(F428=0," ",IF(F428="A","B&amp;C",IF(F428="B","A&amp;C","A&amp;B")))</f>
        <v>A&amp;C</v>
      </c>
      <c r="V431" s="651">
        <f>IF(U428=" ",V430,IF(U428="W",1,V430+1))</f>
        <v>1</v>
      </c>
      <c r="W431" s="363">
        <f t="shared" si="28"/>
        <v>2</v>
      </c>
      <c r="X431" s="363">
        <f>IF(R432="W",(W431/2)*3,0)</f>
        <v>3</v>
      </c>
      <c r="Y431" s="653">
        <f t="shared" si="27"/>
        <v>-49</v>
      </c>
    </row>
    <row r="432" spans="1:25">
      <c r="A432" s="327">
        <f t="shared" si="26"/>
        <v>422</v>
      </c>
      <c r="B432" s="328">
        <f>Data!B432</f>
        <v>33</v>
      </c>
      <c r="D432" s="637" t="str">
        <f>IF(B431=0,0,IF(MOD(B431,3)=1,"A",IF(MOD(B431,3)=2,"B","C")))</f>
        <v>B</v>
      </c>
      <c r="E432" s="645" t="str">
        <f>IF(B432=0,0,IF(MOD(B432,3)=1,"A",IF(MOD(B432,3)=2,"B","C")))</f>
        <v>C</v>
      </c>
      <c r="F432" s="636" t="str">
        <f>IF(B433=0,0,IF(MOD(B433,3)=1,"A",IF(MOD(B433,3)=2,"B","C")))</f>
        <v>B</v>
      </c>
      <c r="G432" s="646" t="str">
        <f>IF(B434=0,0,IF(MOD(B434,3)=1,"A",IF(MOD(B434,3)=2,"B","C")))</f>
        <v>A</v>
      </c>
      <c r="H432" s="306"/>
      <c r="I432" s="639" t="str">
        <f>IF(I431=" "," ",IF(D431=0,"L",IF(D431&lt;&gt;E427,"W","L")))</f>
        <v>L</v>
      </c>
      <c r="J432" s="635" t="str">
        <f>IF(J431=" "," ",IF(E431=0,"L",IF(E431&lt;&gt;G427,"W","L")))</f>
        <v>W</v>
      </c>
      <c r="K432" s="634" t="str">
        <f>IF(K431=" "," ",IF(F431=0,"L",IF(F431&lt;&gt;D427,"W","L")))</f>
        <v>W</v>
      </c>
      <c r="L432" s="647" t="str">
        <f>IF(L431=" "," ",IF(G431=0,"L",IF(G431&lt;&gt;F427,"W","L")))</f>
        <v>W</v>
      </c>
      <c r="M432" s="652">
        <f>IF(I432=" ",M431,IF(I432="W",1,M431+1))</f>
        <v>2</v>
      </c>
      <c r="N432" s="368">
        <f>IF(OR(J431=" ",M432&gt;$M$8),0,IF(M432=1,2,IF(M432=2,6,IF(M432=3,18,IF(M432=4,54,162)))))</f>
        <v>6</v>
      </c>
      <c r="O432" s="368">
        <f>IF(J432="W",(N432/2)*3,0)</f>
        <v>9</v>
      </c>
      <c r="P432" s="653">
        <f t="shared" si="25"/>
        <v>111</v>
      </c>
      <c r="R432" s="639" t="str">
        <f>IF(R431=" "," ",IF(D432=0,"L",IF(D432&lt;&gt;E428,"W","L")))</f>
        <v>W</v>
      </c>
      <c r="S432" s="635" t="str">
        <f>IF(S431=" "," ",IF(E432=0,"L",IF(E432&lt;&gt;G428,"W","L")))</f>
        <v>W</v>
      </c>
      <c r="T432" s="634" t="str">
        <f>IF(T431=" "," ",IF(F432=0,"L",IF(F432&lt;&gt;D428,"W","L")))</f>
        <v>W</v>
      </c>
      <c r="U432" s="647" t="str">
        <f>IF(U431=" "," ",IF(G432=0,"L",IF(G432&lt;&gt;F428,"W","L")))</f>
        <v>W</v>
      </c>
      <c r="V432" s="652">
        <f>IF(R432=" ",V431,IF(R432="W",1,V431+1))</f>
        <v>1</v>
      </c>
      <c r="W432" s="368">
        <f t="shared" si="28"/>
        <v>2</v>
      </c>
      <c r="X432" s="368">
        <f>IF(S432="W",(W432/2)*3,0)</f>
        <v>3</v>
      </c>
      <c r="Y432" s="653">
        <f t="shared" si="27"/>
        <v>-48</v>
      </c>
    </row>
    <row r="433" spans="1:25">
      <c r="A433" s="327">
        <f t="shared" si="26"/>
        <v>423</v>
      </c>
      <c r="B433" s="328">
        <f>Data!B433</f>
        <v>8</v>
      </c>
      <c r="D433" s="644"/>
      <c r="E433" s="644"/>
      <c r="F433" s="644"/>
      <c r="G433" s="644"/>
      <c r="H433" s="306"/>
      <c r="M433" s="649">
        <f>IF(J432=" ",M432,IF(J432="W",1,M432+1))</f>
        <v>1</v>
      </c>
      <c r="N433" s="648">
        <f>IF(OR(K431=" ",M433&gt;$M$8),0,IF(M433=1,2,IF(M433=2,6,IF(M433=3,18,IF(M433=4,54,162)))))</f>
        <v>2</v>
      </c>
      <c r="O433" s="648">
        <f>IF(K432="W",(N433/2)*3,0)</f>
        <v>3</v>
      </c>
      <c r="P433" s="653">
        <f t="shared" si="25"/>
        <v>112</v>
      </c>
      <c r="V433" s="649">
        <f>IF(S432=" ",V432,IF(S432="W",1,V432+1))</f>
        <v>1</v>
      </c>
      <c r="W433" s="648">
        <f t="shared" si="28"/>
        <v>2</v>
      </c>
      <c r="X433" s="648">
        <f>IF(T432="W",(W433/2)*3,0)</f>
        <v>3</v>
      </c>
      <c r="Y433" s="653">
        <f t="shared" si="27"/>
        <v>-47</v>
      </c>
    </row>
    <row r="434" spans="1:25">
      <c r="A434" s="327">
        <f t="shared" si="26"/>
        <v>424</v>
      </c>
      <c r="B434" s="328">
        <f>Data!B434</f>
        <v>4</v>
      </c>
      <c r="D434" s="644"/>
      <c r="E434" s="644"/>
      <c r="F434" s="644"/>
      <c r="G434" s="644"/>
      <c r="H434" s="306"/>
      <c r="M434" s="650">
        <f>IF(K432=" ",M433,IF(K432="W",1,M433+1))</f>
        <v>1</v>
      </c>
      <c r="N434" s="364">
        <f>IF(OR(L431=" ",M434&gt;$M$8),0,IF(M434=1,2,IF(M434=2,6,IF(M434=3,18,IF(M434=4,54,162)))))</f>
        <v>2</v>
      </c>
      <c r="O434" s="364">
        <f>IF(L432="W",(N434/2)*3,0)</f>
        <v>3</v>
      </c>
      <c r="P434" s="653">
        <f t="shared" si="25"/>
        <v>113</v>
      </c>
      <c r="V434" s="650">
        <f>IF(T432=" ",V433,IF(T432="W",1,V433+1))</f>
        <v>1</v>
      </c>
      <c r="W434" s="364">
        <f t="shared" si="28"/>
        <v>2</v>
      </c>
      <c r="X434" s="364">
        <f>IF(U432="W",(W434/2)*3,0)</f>
        <v>3</v>
      </c>
      <c r="Y434" s="653">
        <f t="shared" si="27"/>
        <v>-46</v>
      </c>
    </row>
    <row r="435" spans="1:25">
      <c r="A435" s="327">
        <f t="shared" si="26"/>
        <v>425</v>
      </c>
      <c r="B435" s="328">
        <f>Data!B435</f>
        <v>10</v>
      </c>
      <c r="D435" s="645">
        <f>IF(AND(B435&gt;0,B435&lt;=12),1,IF(AND(B435&gt;12,B435&lt;=24),2,IF(AND(B435&gt;24,B435&lt;=36),3,0)))</f>
        <v>1</v>
      </c>
      <c r="E435" s="637">
        <f>IF(AND(B436&gt;0,B436&lt;=12),1,IF(AND(B436&gt;12,B436&lt;=24),2,IF(AND(B436&gt;24,B436&lt;=36),3,0)))</f>
        <v>1</v>
      </c>
      <c r="F435" s="646">
        <f>IF(AND(B437&gt;0,B437&lt;=12),1,IF(AND(B437&gt;12,B437&lt;=24),2,IF(AND(B437&gt;24,B437&lt;=36),3,0)))</f>
        <v>1</v>
      </c>
      <c r="G435" s="636">
        <f>IF(AND(B438&gt;0,B438&lt;=12),1,IF(AND(B438&gt;12,B438&lt;=24),2,IF(AND(B438&gt;24,B438&lt;=36),3,0)))</f>
        <v>3</v>
      </c>
      <c r="H435" s="306"/>
      <c r="I435" s="635" t="str">
        <f>IF(E431=0," ",IF(E431=1,"2&amp;3",IF(E431=2,"1&amp;3","1&amp;2")))</f>
        <v>1&amp;2</v>
      </c>
      <c r="J435" s="639" t="str">
        <f>IF(D431=0," ",IF(D431=1,"2&amp;3",IF(D431=2,"1&amp;3","1&amp;2")))</f>
        <v>1&amp;2</v>
      </c>
      <c r="K435" s="647" t="str">
        <f>IF(G431=0," ",IF(G431=1,"2&amp;3",IF(G431=2,"1&amp;3","1&amp;2")))</f>
        <v>2&amp;3</v>
      </c>
      <c r="L435" s="634" t="str">
        <f>IF(F431=0," ",IF(F431=1,"2&amp;3",IF(F431=2,"1&amp;3","1&amp;2")))</f>
        <v>2&amp;3</v>
      </c>
      <c r="M435" s="652">
        <f>IF(L432=" ",M434,IF(L432="W",1,M434+1))</f>
        <v>1</v>
      </c>
      <c r="N435" s="368">
        <f>IF(OR(I435=" ",M435&gt;$M$8),0,IF(M435=1,2,IF(M435=2,6,IF(M435=3,18,IF(M435=4,54,162)))))</f>
        <v>2</v>
      </c>
      <c r="O435" s="368">
        <f>IF(I436="W",(N435/2)*3,0)</f>
        <v>3</v>
      </c>
      <c r="P435" s="653">
        <f t="shared" si="25"/>
        <v>114</v>
      </c>
      <c r="R435" s="635" t="str">
        <f>IF(E432=0," ",IF(E432="A","B&amp;C",IF(E432="B","A&amp;C","A&amp;B")))</f>
        <v>A&amp;B</v>
      </c>
      <c r="S435" s="639" t="str">
        <f>IF(D432=0," ",IF(D432="A","B&amp;C",IF(D432="B","A&amp;C","A&amp;B")))</f>
        <v>A&amp;C</v>
      </c>
      <c r="T435" s="647" t="str">
        <f>IF(G432=0," ",IF(G432="A","B&amp;C",IF(G432="B","A&amp;C","A&amp;B")))</f>
        <v>B&amp;C</v>
      </c>
      <c r="U435" s="634" t="str">
        <f>IF(F432=0," ",IF(F432="A","B&amp;C",IF(F432="B","A&amp;C","A&amp;B")))</f>
        <v>A&amp;C</v>
      </c>
      <c r="V435" s="652">
        <f>IF(U432=" ",V434,IF(U432="W",1,V434+1))</f>
        <v>1</v>
      </c>
      <c r="W435" s="368">
        <f t="shared" si="28"/>
        <v>2</v>
      </c>
      <c r="X435" s="368">
        <f>IF(R436="W",(W435/2)*3,0)</f>
        <v>3</v>
      </c>
      <c r="Y435" s="653">
        <f t="shared" si="27"/>
        <v>-45</v>
      </c>
    </row>
    <row r="436" spans="1:25">
      <c r="A436" s="327">
        <f t="shared" si="26"/>
        <v>426</v>
      </c>
      <c r="B436" s="328">
        <f>Data!B436</f>
        <v>8</v>
      </c>
      <c r="D436" s="645" t="str">
        <f>IF(B435=0,0,IF(MOD(B435,3)=1,"A",IF(MOD(B435,3)=2,"B","C")))</f>
        <v>A</v>
      </c>
      <c r="E436" s="637" t="str">
        <f>IF(B436=0,0,IF(MOD(B436,3)=1,"A",IF(MOD(B436,3)=2,"B","C")))</f>
        <v>B</v>
      </c>
      <c r="F436" s="646" t="str">
        <f>IF(B437=0,0,IF(MOD(B437,3)=1,"A",IF(MOD(B437,3)=2,"B","C")))</f>
        <v>A</v>
      </c>
      <c r="G436" s="636" t="str">
        <f>IF(B438=0,0,IF(MOD(B438,3)=1,"A",IF(MOD(B438,3)=2,"B","C")))</f>
        <v>A</v>
      </c>
      <c r="H436" s="306"/>
      <c r="I436" s="635" t="str">
        <f>IF(I435=" "," ",IF(D435=0,"L",IF(D435&lt;&gt;E431,"W","L")))</f>
        <v>W</v>
      </c>
      <c r="J436" s="639" t="str">
        <f>IF(J435=" "," ",IF(E435=0,"L",IF(E435&lt;&gt;D431,"W","L")))</f>
        <v>W</v>
      </c>
      <c r="K436" s="647" t="str">
        <f>IF(K435=" "," ",IF(F435=0,"L",IF(F435&lt;&gt;G431,"W","L")))</f>
        <v>L</v>
      </c>
      <c r="L436" s="634" t="str">
        <f>IF(L435=" "," ",IF(G435=0,"L",IF(G435&lt;&gt;F431,"W","L")))</f>
        <v>W</v>
      </c>
      <c r="M436" s="651">
        <f>IF(I436=" ",M435,IF(I436="W",1,M435+1))</f>
        <v>1</v>
      </c>
      <c r="N436" s="363">
        <f>IF(OR(J435=" ",M436&gt;$M$8),0,IF(M436=1,2,IF(M436=2,6,IF(M436=3,18,IF(M436=4,54,162)))))</f>
        <v>2</v>
      </c>
      <c r="O436" s="363">
        <f>IF(J436="W",(N436/2)*3,0)</f>
        <v>3</v>
      </c>
      <c r="P436" s="653">
        <f t="shared" si="25"/>
        <v>115</v>
      </c>
      <c r="R436" s="635" t="str">
        <f>IF(R435=" "," ",IF(D436=0,"L",IF(D436&lt;&gt;E432,"W","L")))</f>
        <v>W</v>
      </c>
      <c r="S436" s="639" t="str">
        <f>IF(S435=" "," ",IF(E436=0,"L",IF(E436&lt;&gt;D432,"W","L")))</f>
        <v>L</v>
      </c>
      <c r="T436" s="647" t="str">
        <f>IF(T435=" "," ",IF(F436=0,"L",IF(F436&lt;&gt;G432,"W","L")))</f>
        <v>L</v>
      </c>
      <c r="U436" s="634" t="str">
        <f>IF(U435=" "," ",IF(G436=0,"L",IF(G436&lt;&gt;F432,"W","L")))</f>
        <v>W</v>
      </c>
      <c r="V436" s="651">
        <f>IF(R436=" ",V435,IF(R436="W",1,V435+1))</f>
        <v>1</v>
      </c>
      <c r="W436" s="363">
        <f t="shared" si="28"/>
        <v>2</v>
      </c>
      <c r="X436" s="363">
        <f>IF(S436="W",(W436/2)*3,0)</f>
        <v>0</v>
      </c>
      <c r="Y436" s="653">
        <f t="shared" si="27"/>
        <v>-47</v>
      </c>
    </row>
    <row r="437" spans="1:25">
      <c r="A437" s="327">
        <f t="shared" si="26"/>
        <v>427</v>
      </c>
      <c r="B437" s="328">
        <f>Data!B437</f>
        <v>7</v>
      </c>
      <c r="D437" s="644"/>
      <c r="E437" s="644"/>
      <c r="F437" s="644"/>
      <c r="G437" s="644"/>
      <c r="H437" s="306"/>
      <c r="M437" s="650">
        <f>IF(J436=" ",M436,IF(J436="W",1,M436+1))</f>
        <v>1</v>
      </c>
      <c r="N437" s="364">
        <f>IF(OR(K435=" ",M437&gt;$M$8),0,IF(M437=1,2,IF(M437=2,6,IF(M437=3,18,IF(M437=4,54,162)))))</f>
        <v>2</v>
      </c>
      <c r="O437" s="364">
        <f>IF(K436="W",(N437/2)*3,0)</f>
        <v>0</v>
      </c>
      <c r="P437" s="653">
        <f t="shared" si="25"/>
        <v>113</v>
      </c>
      <c r="V437" s="650">
        <f>IF(S436=" ",V436,IF(S436="W",1,V436+1))</f>
        <v>2</v>
      </c>
      <c r="W437" s="364">
        <f t="shared" si="28"/>
        <v>6</v>
      </c>
      <c r="X437" s="364">
        <f>IF(T436="W",(W437/2)*3,0)</f>
        <v>0</v>
      </c>
      <c r="Y437" s="653">
        <f t="shared" si="27"/>
        <v>-53</v>
      </c>
    </row>
    <row r="438" spans="1:25">
      <c r="A438" s="327">
        <f t="shared" si="26"/>
        <v>428</v>
      </c>
      <c r="B438" s="328">
        <f>Data!B438</f>
        <v>25</v>
      </c>
      <c r="D438" s="644"/>
      <c r="E438" s="644"/>
      <c r="F438" s="644"/>
      <c r="G438" s="644"/>
      <c r="H438" s="306"/>
      <c r="M438" s="649">
        <f>IF(K436=" ",M437,IF(K436="W",1,M437+1))</f>
        <v>2</v>
      </c>
      <c r="N438" s="648">
        <f>IF(OR(L435=" ",M438&gt;$M$8),0,IF(M438=1,2,IF(M438=2,6,IF(M438=3,18,IF(M438=4,54,162)))))</f>
        <v>6</v>
      </c>
      <c r="O438" s="648">
        <f>IF(L436="W",(N438/2)*3,0)</f>
        <v>9</v>
      </c>
      <c r="P438" s="653">
        <f t="shared" si="25"/>
        <v>116</v>
      </c>
      <c r="V438" s="649">
        <f>IF(T436=" ",V437,IF(T436="W",1,V437+1))</f>
        <v>3</v>
      </c>
      <c r="W438" s="648">
        <f t="shared" si="28"/>
        <v>18</v>
      </c>
      <c r="X438" s="648">
        <f>IF(U436="W",(W438/2)*3,0)</f>
        <v>27</v>
      </c>
      <c r="Y438" s="653">
        <f t="shared" si="27"/>
        <v>-44</v>
      </c>
    </row>
    <row r="439" spans="1:25">
      <c r="A439" s="327">
        <f t="shared" si="26"/>
        <v>429</v>
      </c>
      <c r="B439" s="328">
        <f>Data!B439</f>
        <v>22</v>
      </c>
      <c r="D439" s="645">
        <f>IF(AND(B439&gt;0,B439&lt;=12),1,IF(AND(B439&gt;12,B439&lt;=24),2,IF(AND(B439&gt;24,B439&lt;=36),3,0)))</f>
        <v>2</v>
      </c>
      <c r="E439" s="646">
        <f>IF(AND(B440&gt;0,B440&lt;=12),1,IF(AND(B440&gt;12,B440&lt;=24),2,IF(AND(B440&gt;24,B440&lt;=36),3,0)))</f>
        <v>2</v>
      </c>
      <c r="F439" s="637">
        <f>IF(AND(B441&gt;0,B441&lt;=12),1,IF(AND(B441&gt;12,B441&lt;=24),2,IF(AND(B441&gt;24,B441&lt;=36),3,0)))</f>
        <v>2</v>
      </c>
      <c r="G439" s="636">
        <f>IF(AND(B442&gt;0,B442&lt;=12),1,IF(AND(B442&gt;12,B442&lt;=24),2,IF(AND(B442&gt;24,B442&lt;=36),3,0)))</f>
        <v>1</v>
      </c>
      <c r="H439" s="306"/>
      <c r="I439" s="635" t="str">
        <f>IF(D435=0," ",IF(D435=1,"2&amp;3",IF(D435=2,"1&amp;3","1&amp;2")))</f>
        <v>2&amp;3</v>
      </c>
      <c r="J439" s="647" t="str">
        <f>IF(F435=0," ",IF(F435=1,"2&amp;3",IF(F435=2,"1&amp;3","1&amp;2")))</f>
        <v>2&amp;3</v>
      </c>
      <c r="K439" s="639" t="str">
        <f>IF(E435=0," ",IF(E435=1,"2&amp;3",IF(E435=2,"1&amp;3","1&amp;2")))</f>
        <v>2&amp;3</v>
      </c>
      <c r="L439" s="634" t="str">
        <f>IF(G435=0," ",IF(G435=1,"2&amp;3",IF(G435=2,"1&amp;3","1&amp;2")))</f>
        <v>1&amp;2</v>
      </c>
      <c r="M439" s="652">
        <f>IF(L436=" ",M438,IF(L436="W",1,M438+1))</f>
        <v>1</v>
      </c>
      <c r="N439" s="368">
        <f>IF(OR(I439=" ",M439&gt;$M$8),0,IF(M439=1,2,IF(M439=2,6,IF(M439=3,18,IF(M439=4,54,162)))))</f>
        <v>2</v>
      </c>
      <c r="O439" s="368">
        <f>IF(I440="W",(N439/2)*3,0)</f>
        <v>3</v>
      </c>
      <c r="P439" s="653">
        <f t="shared" si="25"/>
        <v>117</v>
      </c>
      <c r="R439" s="635" t="str">
        <f>IF(D436=0," ",IF(D436="A","B&amp;C",IF(D436="B","A&amp;C","A&amp;B")))</f>
        <v>B&amp;C</v>
      </c>
      <c r="S439" s="647" t="str">
        <f>IF(F436=0," ",IF(F436="A","B&amp;C",IF(F436="B","A&amp;C","A&amp;B")))</f>
        <v>B&amp;C</v>
      </c>
      <c r="T439" s="639" t="str">
        <f>IF(E436=0," ",IF(E436="A","B&amp;C",IF(E436="B","A&amp;C","A&amp;B")))</f>
        <v>A&amp;C</v>
      </c>
      <c r="U439" s="634" t="str">
        <f>IF(G436=0," ",IF(G436="A","B&amp;C",IF(G436="B","A&amp;C","A&amp;B")))</f>
        <v>B&amp;C</v>
      </c>
      <c r="V439" s="652">
        <f>IF(U436=" ",V438,IF(U436="W",1,V438+1))</f>
        <v>1</v>
      </c>
      <c r="W439" s="368">
        <f t="shared" si="28"/>
        <v>2</v>
      </c>
      <c r="X439" s="368">
        <f>IF(R440="W",(W439/2)*3,0)</f>
        <v>0</v>
      </c>
      <c r="Y439" s="653">
        <f t="shared" si="27"/>
        <v>-46</v>
      </c>
    </row>
    <row r="440" spans="1:25">
      <c r="A440" s="327">
        <f t="shared" si="26"/>
        <v>430</v>
      </c>
      <c r="B440" s="328">
        <f>Data!B440</f>
        <v>24</v>
      </c>
      <c r="D440" s="645" t="str">
        <f>IF(B439=0,0,IF(MOD(B439,3)=1,"A",IF(MOD(B439,3)=2,"B","C")))</f>
        <v>A</v>
      </c>
      <c r="E440" s="646" t="str">
        <f>IF(B440=0,0,IF(MOD(B440,3)=1,"A",IF(MOD(B440,3)=2,"B","C")))</f>
        <v>C</v>
      </c>
      <c r="F440" s="637" t="str">
        <f>IF(B441=0,0,IF(MOD(B441,3)=1,"A",IF(MOD(B441,3)=2,"B","C")))</f>
        <v>A</v>
      </c>
      <c r="G440" s="636" t="str">
        <f>IF(B442=0,0,IF(MOD(B442,3)=1,"A",IF(MOD(B442,3)=2,"B","C")))</f>
        <v>A</v>
      </c>
      <c r="H440" s="306"/>
      <c r="I440" s="635" t="str">
        <f>IF(I439=" "," ",IF(D439=0,"L",IF(D439&lt;&gt;D435,"W","L")))</f>
        <v>W</v>
      </c>
      <c r="J440" s="647" t="str">
        <f>IF(J439=" "," ",IF(E439=0,"L",IF(E439&lt;&gt;F435,"W","L")))</f>
        <v>W</v>
      </c>
      <c r="K440" s="639" t="str">
        <f>IF(K439=" "," ",IF(F439=0,"L",IF(F439&lt;&gt;E435,"W","L")))</f>
        <v>W</v>
      </c>
      <c r="L440" s="634" t="str">
        <f>IF(L439=" "," ",IF(G439=0,"L",IF(G439&lt;&gt;G435,"W","L")))</f>
        <v>W</v>
      </c>
      <c r="M440" s="650">
        <f>IF(I440=" ",M439,IF(I440="W",1,M439+1))</f>
        <v>1</v>
      </c>
      <c r="N440" s="364">
        <f>IF(OR(J439=" ",M440&gt;$M$8),0,IF(M440=1,2,IF(M440=2,6,IF(M440=3,18,IF(M440=4,54,162)))))</f>
        <v>2</v>
      </c>
      <c r="O440" s="364">
        <f>IF(J440="W",(N440/2)*3,0)</f>
        <v>3</v>
      </c>
      <c r="P440" s="653">
        <f t="shared" si="25"/>
        <v>118</v>
      </c>
      <c r="R440" s="635" t="str">
        <f>IF(R439=" "," ",IF(M440=0,"L",IF(D440&lt;&gt;D436,"W","L")))</f>
        <v>L</v>
      </c>
      <c r="S440" s="647" t="str">
        <f>IF(S439=" "," ",IF(E440=0,"L",IF(E440&lt;&gt;F436,"W","L")))</f>
        <v>W</v>
      </c>
      <c r="T440" s="639" t="str">
        <f>IF(T439=" "," ",IF(F440=0,"L",IF(F440&lt;&gt;E436,"W","L")))</f>
        <v>W</v>
      </c>
      <c r="U440" s="634" t="str">
        <f>IF(U439=" "," ",IF(P440=0,"L",IF(G440&lt;&gt;G436,"W","L")))</f>
        <v>L</v>
      </c>
      <c r="V440" s="650">
        <f>IF(R440=" ",V439,IF(R440="W",1,V439+1))</f>
        <v>2</v>
      </c>
      <c r="W440" s="364">
        <f t="shared" si="28"/>
        <v>6</v>
      </c>
      <c r="X440" s="364">
        <f>IF(S440="W",(W440/2)*3,0)</f>
        <v>9</v>
      </c>
      <c r="Y440" s="653">
        <f t="shared" si="27"/>
        <v>-43</v>
      </c>
    </row>
    <row r="441" spans="1:25">
      <c r="A441" s="327">
        <f t="shared" si="26"/>
        <v>431</v>
      </c>
      <c r="B441" s="328">
        <f>Data!B441</f>
        <v>19</v>
      </c>
      <c r="D441" s="644"/>
      <c r="E441" s="644"/>
      <c r="F441" s="644"/>
      <c r="G441" s="644"/>
      <c r="H441" s="306"/>
      <c r="M441" s="651">
        <f>IF(J440=" ",M440,IF(J440="W",1,M440+1))</f>
        <v>1</v>
      </c>
      <c r="N441" s="363">
        <f>IF(OR(K439=" ",M441&gt;$M$8),0,IF(M441=1,2,IF(M441=2,6,IF(M441=3,18,IF(M441=4,54,162)))))</f>
        <v>2</v>
      </c>
      <c r="O441" s="363">
        <f>IF(K440="W",(N441/2)*3,0)</f>
        <v>3</v>
      </c>
      <c r="P441" s="653">
        <f t="shared" si="25"/>
        <v>119</v>
      </c>
      <c r="V441" s="651">
        <f>IF(S440=" ",V440,IF(S440="W",1,V440+1))</f>
        <v>1</v>
      </c>
      <c r="W441" s="363">
        <f t="shared" si="28"/>
        <v>2</v>
      </c>
      <c r="X441" s="363">
        <f>IF(T440="W",(W441/2)*3,0)</f>
        <v>3</v>
      </c>
      <c r="Y441" s="653">
        <f t="shared" si="27"/>
        <v>-42</v>
      </c>
    </row>
    <row r="442" spans="1:25">
      <c r="A442" s="327">
        <f t="shared" si="26"/>
        <v>432</v>
      </c>
      <c r="B442" s="328">
        <f>Data!B442</f>
        <v>10</v>
      </c>
      <c r="D442" s="644"/>
      <c r="E442" s="644"/>
      <c r="F442" s="644"/>
      <c r="G442" s="644"/>
      <c r="H442" s="306"/>
      <c r="M442" s="649">
        <f>IF(K440=" ",M441,IF(K440="W",1,M441+1))</f>
        <v>1</v>
      </c>
      <c r="N442" s="648">
        <f>IF(OR(L439=" ",M442&gt;$M$8),0,IF(M442=1,2,IF(M442=2,6,IF(M442=3,18,IF(M442=4,54,162)))))</f>
        <v>2</v>
      </c>
      <c r="O442" s="648">
        <f>IF(L440="W",(N442/2)*3,0)</f>
        <v>3</v>
      </c>
      <c r="P442" s="653">
        <f t="shared" si="25"/>
        <v>120</v>
      </c>
      <c r="V442" s="649">
        <f>IF(T440=" ",V441,IF(T440="W",1,V441+1))</f>
        <v>1</v>
      </c>
      <c r="W442" s="648">
        <f t="shared" si="28"/>
        <v>2</v>
      </c>
      <c r="X442" s="648">
        <f>IF(U440="W",(W442/2)*3,0)</f>
        <v>0</v>
      </c>
      <c r="Y442" s="653">
        <f t="shared" si="27"/>
        <v>-44</v>
      </c>
    </row>
    <row r="443" spans="1:25">
      <c r="A443" s="327">
        <f t="shared" si="26"/>
        <v>433</v>
      </c>
      <c r="B443" s="328">
        <f>Data!B443</f>
        <v>26</v>
      </c>
      <c r="D443" s="646">
        <f>IF(AND(B443&gt;0,B443&lt;=12),1,IF(AND(B443&gt;12,B443&lt;=24),2,IF(AND(B443&gt;24,B443&lt;=36),3,0)))</f>
        <v>3</v>
      </c>
      <c r="E443" s="636">
        <f>IF(AND(B444&gt;0,B444&lt;=12),1,IF(AND(B444&gt;12,B444&lt;=24),2,IF(AND(B444&gt;24,B444&lt;=36),3,0)))</f>
        <v>1</v>
      </c>
      <c r="F443" s="645">
        <f>IF(AND(B445&gt;0,B445&lt;=12),1,IF(AND(B445&gt;12,B445&lt;=24),2,IF(AND(B445&gt;24,B445&lt;=36),3,0)))</f>
        <v>1</v>
      </c>
      <c r="G443" s="637">
        <f>IF(AND(B446&gt;0,B446&lt;=12),1,IF(AND(B446&gt;12,B446&lt;=24),2,IF(AND(B446&gt;24,B446&lt;=36),3,0)))</f>
        <v>3</v>
      </c>
      <c r="H443" s="306"/>
      <c r="I443" s="647" t="str">
        <f>IF(E439=0," ",IF(E439=1,"2&amp;3",IF(E439=2,"1&amp;3","1&amp;2")))</f>
        <v>1&amp;3</v>
      </c>
      <c r="J443" s="634" t="str">
        <f>IF(G439=0," ",IF(G439=1,"2&amp;3",IF(G439=2,"1&amp;3","1&amp;2")))</f>
        <v>2&amp;3</v>
      </c>
      <c r="K443" s="635" t="str">
        <f>IF(D439=0," ",IF(D439=1,"2&amp;3",IF(D439=2,"1&amp;3","1&amp;2")))</f>
        <v>1&amp;3</v>
      </c>
      <c r="L443" s="639" t="str">
        <f>IF(F439=0," ",IF(F439=1,"2&amp;3",IF(F439=2,"1&amp;3","1&amp;2")))</f>
        <v>1&amp;3</v>
      </c>
      <c r="M443" s="650">
        <f>IF(L440=" ",M442,IF(L440="W",1,M442+1))</f>
        <v>1</v>
      </c>
      <c r="N443" s="364">
        <f>IF(OR(I443=" ",M443&gt;$M$8),0,IF(M443=1,2,IF(M443=2,6,IF(M443=3,18,IF(M443=4,54,162)))))</f>
        <v>2</v>
      </c>
      <c r="O443" s="364">
        <f>IF(I444="W",(N443/2)*3,0)</f>
        <v>3</v>
      </c>
      <c r="P443" s="653">
        <f t="shared" si="25"/>
        <v>121</v>
      </c>
      <c r="R443" s="647" t="str">
        <f>IF(E440=0," ",IF(E440="A","B&amp;C",IF(E440="B","A&amp;C","A&amp;B")))</f>
        <v>A&amp;B</v>
      </c>
      <c r="S443" s="634" t="str">
        <f>IF(G440=0," ",IF(G440="A","B&amp;C",IF(G440="B","A&amp;C","A&amp;B")))</f>
        <v>B&amp;C</v>
      </c>
      <c r="T443" s="635" t="str">
        <f>IF(D440=0," ",IF(D440="A","B&amp;C",IF(D440="B","A&amp;C","A&amp;B")))</f>
        <v>B&amp;C</v>
      </c>
      <c r="U443" s="639" t="str">
        <f>IF(F440=0," ",IF(F440="A","B&amp;C",IF(F440="B","A&amp;C","A&amp;B")))</f>
        <v>B&amp;C</v>
      </c>
      <c r="V443" s="650">
        <f>IF(U440=" ",V442,IF(U440="W",1,V442+1))</f>
        <v>2</v>
      </c>
      <c r="W443" s="364">
        <f t="shared" si="28"/>
        <v>6</v>
      </c>
      <c r="X443" s="364">
        <f>IF(R444="W",(W443/2)*3,0)</f>
        <v>9</v>
      </c>
      <c r="Y443" s="653">
        <f t="shared" si="27"/>
        <v>-41</v>
      </c>
    </row>
    <row r="444" spans="1:25">
      <c r="A444" s="327">
        <f t="shared" si="26"/>
        <v>434</v>
      </c>
      <c r="B444" s="328">
        <f>Data!B444</f>
        <v>11</v>
      </c>
      <c r="D444" s="646" t="str">
        <f>IF(B443=0,0,IF(MOD(B443,3)=1,"A",IF(MOD(B443,3)=2,"B","C")))</f>
        <v>B</v>
      </c>
      <c r="E444" s="636" t="str">
        <f>IF(B444=0,0,IF(MOD(B444,3)=1,"A",IF(MOD(B444,3)=2,"B","C")))</f>
        <v>B</v>
      </c>
      <c r="F444" s="645" t="str">
        <f>IF(B445=0,0,IF(MOD(B445,3)=1,"A",IF(MOD(B445,3)=2,"B","C")))</f>
        <v>B</v>
      </c>
      <c r="G444" s="637" t="str">
        <f>IF(B446=0,0,IF(MOD(B446,3)=1,"A",IF(MOD(B446,3)=2,"B","C")))</f>
        <v>A</v>
      </c>
      <c r="H444" s="306"/>
      <c r="I444" s="647" t="str">
        <f>IF(I443=" "," ",IF(D443=0,"L",IF(D443&lt;&gt;E439,"W","L")))</f>
        <v>W</v>
      </c>
      <c r="J444" s="634" t="str">
        <f>IF(J443=" "," ",IF(E443=0,"L",IF(E443&lt;&gt;G439,"W","L")))</f>
        <v>L</v>
      </c>
      <c r="K444" s="635" t="str">
        <f>IF(K443=" "," ",IF(F443=0,"L",IF(F443&lt;&gt;D439,"W","L")))</f>
        <v>W</v>
      </c>
      <c r="L444" s="639" t="str">
        <f>IF(L443=" "," ",IF(G443=0,"L",IF(G443&lt;&gt;F439,"W","L")))</f>
        <v>W</v>
      </c>
      <c r="M444" s="649">
        <f>IF(I444=" ",M443,IF(I444="W",1,M443+1))</f>
        <v>1</v>
      </c>
      <c r="N444" s="648">
        <f>IF(OR(J443=" ",M444&gt;$M$8),0,IF(M444=1,2,IF(M444=2,6,IF(M444=3,18,IF(M444=4,54,162)))))</f>
        <v>2</v>
      </c>
      <c r="O444" s="648">
        <f>IF(J444="W",(N444/2)*3,0)</f>
        <v>0</v>
      </c>
      <c r="P444" s="653">
        <f t="shared" si="25"/>
        <v>119</v>
      </c>
      <c r="R444" s="647" t="str">
        <f>IF(R443=" "," ",IF(D444=0,"L",IF(D444&lt;&gt;E440,"W","L")))</f>
        <v>W</v>
      </c>
      <c r="S444" s="634" t="str">
        <f>IF(S443=" "," ",IF(E444=0,"L",IF(E444&lt;&gt;G440,"W","L")))</f>
        <v>W</v>
      </c>
      <c r="T444" s="635" t="str">
        <f>IF(T443=" "," ",IF(F444=0,"L",IF(F444&lt;&gt;D440,"W","L")))</f>
        <v>W</v>
      </c>
      <c r="U444" s="639" t="str">
        <f>IF(U443=" "," ",IF(G444=0,"L",IF(G444&lt;&gt;F440,"W","L")))</f>
        <v>L</v>
      </c>
      <c r="V444" s="649">
        <f>IF(R444=" ",V443,IF(R444="W",1,V443+1))</f>
        <v>1</v>
      </c>
      <c r="W444" s="648">
        <f t="shared" si="28"/>
        <v>2</v>
      </c>
      <c r="X444" s="648">
        <f>IF(S444="W",(W444/2)*3,0)</f>
        <v>3</v>
      </c>
      <c r="Y444" s="653">
        <f t="shared" si="27"/>
        <v>-40</v>
      </c>
    </row>
    <row r="445" spans="1:25">
      <c r="A445" s="327">
        <f t="shared" si="26"/>
        <v>435</v>
      </c>
      <c r="B445" s="328">
        <f>Data!B445</f>
        <v>8</v>
      </c>
      <c r="D445" s="643"/>
      <c r="E445" s="643"/>
      <c r="F445" s="643"/>
      <c r="G445" s="643"/>
      <c r="H445" s="306"/>
      <c r="M445" s="652">
        <f>IF(J444=" ",M444,IF(J444="W",1,M444+1))</f>
        <v>2</v>
      </c>
      <c r="N445" s="368">
        <f>IF(OR(K443=" ",M445&gt;$M$8),0,IF(M445=1,2,IF(M445=2,6,IF(M445=3,18,IF(M445=4,54,162)))))</f>
        <v>6</v>
      </c>
      <c r="O445" s="368">
        <f>IF(K444="W",(N445/2)*3,0)</f>
        <v>9</v>
      </c>
      <c r="P445" s="653">
        <f t="shared" si="25"/>
        <v>122</v>
      </c>
      <c r="V445" s="652">
        <f>IF(S444=" ",V444,IF(S444="W",1,V444+1))</f>
        <v>1</v>
      </c>
      <c r="W445" s="368">
        <f t="shared" si="28"/>
        <v>2</v>
      </c>
      <c r="X445" s="368">
        <f>IF(T444="W",(W445/2)*3,0)</f>
        <v>3</v>
      </c>
      <c r="Y445" s="653">
        <f t="shared" si="27"/>
        <v>-39</v>
      </c>
    </row>
    <row r="446" spans="1:25">
      <c r="A446" s="327">
        <f t="shared" si="26"/>
        <v>436</v>
      </c>
      <c r="B446" s="328">
        <f>Data!B446</f>
        <v>25</v>
      </c>
      <c r="D446" s="643"/>
      <c r="E446" s="643"/>
      <c r="F446" s="643"/>
      <c r="G446" s="643"/>
      <c r="H446" s="306"/>
      <c r="M446" s="651">
        <f>IF(K444=" ",M445,IF(K444="W",1,M445+1))</f>
        <v>1</v>
      </c>
      <c r="N446" s="363">
        <f>IF(OR(L443=" ",M446&gt;$M$8),0,IF(M446=1,2,IF(M446=2,6,IF(M446=3,18,IF(M446=4,54,162)))))</f>
        <v>2</v>
      </c>
      <c r="O446" s="363">
        <f>IF(L444="W",(N446/2)*3,0)</f>
        <v>3</v>
      </c>
      <c r="P446" s="653">
        <f t="shared" si="25"/>
        <v>123</v>
      </c>
      <c r="V446" s="651">
        <f>IF(T444=" ",V445,IF(T444="W",1,V445+1))</f>
        <v>1</v>
      </c>
      <c r="W446" s="363">
        <f t="shared" si="28"/>
        <v>2</v>
      </c>
      <c r="X446" s="363">
        <f>IF(U444="W",(W446/2)*3,0)</f>
        <v>0</v>
      </c>
      <c r="Y446" s="653">
        <f t="shared" si="27"/>
        <v>-41</v>
      </c>
    </row>
    <row r="447" spans="1:25">
      <c r="A447" s="327">
        <f t="shared" si="26"/>
        <v>437</v>
      </c>
      <c r="B447" s="328">
        <f>Data!B447</f>
        <v>35</v>
      </c>
      <c r="D447" s="636">
        <f>IF(AND(B447&gt;0,B447&lt;=12),1,IF(AND(B447&gt;12,B447&lt;=24),2,IF(AND(B447&gt;24,B447&lt;=36),3,0)))</f>
        <v>3</v>
      </c>
      <c r="E447" s="646">
        <f>IF(AND(B448&gt;0,B448&lt;=12),1,IF(AND(B448&gt;12,B448&lt;=24),2,IF(AND(B448&gt;24,B448&lt;=36),3,0)))</f>
        <v>1</v>
      </c>
      <c r="F447" s="637">
        <f>IF(AND(B449&gt;0,B449&lt;=12),1,IF(AND(B449&gt;12,B449&lt;=24),2,IF(AND(B449&gt;24,B449&lt;=36),3,0)))</f>
        <v>3</v>
      </c>
      <c r="G447" s="645">
        <f>IF(AND(B450&gt;0,B450&lt;=12),1,IF(AND(B450&gt;12,B450&lt;=24),2,IF(AND(B450&gt;24,B450&lt;=36),3,0)))</f>
        <v>1</v>
      </c>
      <c r="H447" s="306"/>
      <c r="I447" s="638" t="str">
        <f>IF(E443=0," ",IF(E443=1,"2&amp;3",IF(E443=2,"1&amp;3","1&amp;2")))</f>
        <v>2&amp;3</v>
      </c>
      <c r="J447" s="647" t="str">
        <f>IF(D443=0," ",IF(D443=1,"2&amp;3",IF(D443=2,"1&amp;3","1&amp;2")))</f>
        <v>1&amp;2</v>
      </c>
      <c r="K447" s="639" t="str">
        <f>IF(G443=0," ",IF(G443=1,"2&amp;3",IF(G443=2,"1&amp;3","1&amp;2")))</f>
        <v>1&amp;2</v>
      </c>
      <c r="L447" s="635" t="str">
        <f>IF(F443=0," ",IF(F443=1,"2&amp;3",IF(F443=2,"1&amp;3","1&amp;2")))</f>
        <v>2&amp;3</v>
      </c>
      <c r="M447" s="649">
        <f>IF(L444=" ",M446,IF(L444="W",1,M446+1))</f>
        <v>1</v>
      </c>
      <c r="N447" s="648">
        <f>IF(OR(I447=" ",M447&gt;$M$8),0,IF(M447=1,2,IF(M447=2,6,IF(M447=3,18,IF(M447=4,54,162)))))</f>
        <v>2</v>
      </c>
      <c r="O447" s="648">
        <f>IF(I448="W",(N447/2)*3,0)</f>
        <v>3</v>
      </c>
      <c r="P447" s="653">
        <f t="shared" ref="P447:P510" si="29">P446-N447+O447</f>
        <v>124</v>
      </c>
      <c r="R447" s="638" t="str">
        <f>IF(E444=0," ",IF(E444="A","B&amp;C",IF(E444="B","A&amp;C","A&amp;B")))</f>
        <v>A&amp;C</v>
      </c>
      <c r="S447" s="647" t="str">
        <f>IF(D444=0," ",IF(D444="A","B&amp;C",IF(D444="B","A&amp;C","A&amp;B")))</f>
        <v>A&amp;C</v>
      </c>
      <c r="T447" s="639" t="str">
        <f>IF(G444=0," ",IF(G444="A","B&amp;C",IF(G444="B","A&amp;C","A&amp;B")))</f>
        <v>B&amp;C</v>
      </c>
      <c r="U447" s="635" t="str">
        <f>IF(F444=0," ",IF(F444="A","B&amp;C",IF(F444="B","A&amp;C","A&amp;B")))</f>
        <v>A&amp;C</v>
      </c>
      <c r="V447" s="649">
        <f>IF(U444=" ",V446,IF(U444="W",1,V446+1))</f>
        <v>2</v>
      </c>
      <c r="W447" s="648">
        <f t="shared" si="28"/>
        <v>6</v>
      </c>
      <c r="X447" s="648">
        <f>IF(R448="W",(W447/2)*3,0)</f>
        <v>0</v>
      </c>
      <c r="Y447" s="653">
        <f t="shared" si="27"/>
        <v>-47</v>
      </c>
    </row>
    <row r="448" spans="1:25">
      <c r="A448" s="327">
        <f t="shared" si="26"/>
        <v>438</v>
      </c>
      <c r="B448" s="328">
        <f>Data!B448</f>
        <v>8</v>
      </c>
      <c r="D448" s="636" t="str">
        <f>IF(B447=0,0,IF(MOD(B447,3)=1,"A",IF(MOD(B447,3)=2,"B","C")))</f>
        <v>B</v>
      </c>
      <c r="E448" s="646" t="str">
        <f>IF(B448=0,0,IF(MOD(B448,3)=1,"A",IF(MOD(B448,3)=2,"B","C")))</f>
        <v>B</v>
      </c>
      <c r="F448" s="637" t="str">
        <f>IF(B449=0,0,IF(MOD(B449,3)=1,"A",IF(MOD(B449,3)=2,"B","C")))</f>
        <v>A</v>
      </c>
      <c r="G448" s="645" t="str">
        <f>IF(B450=0,0,IF(MOD(B450,3)=1,"A",IF(MOD(B450,3)=2,"B","C")))</f>
        <v>C</v>
      </c>
      <c r="H448" s="306"/>
      <c r="I448" s="638" t="str">
        <f>IF(I447=" "," ",IF(D447=0,"L",IF(D447&lt;&gt;E443,"W","L")))</f>
        <v>W</v>
      </c>
      <c r="J448" s="647" t="str">
        <f>IF(J447=" "," ",IF(E447=0,"L",IF(E447&lt;&gt;D443,"W","L")))</f>
        <v>W</v>
      </c>
      <c r="K448" s="639" t="str">
        <f>IF(K447=" "," ",IF(F447=0,"L",IF(F447&lt;&gt;G443,"W","L")))</f>
        <v>L</v>
      </c>
      <c r="L448" s="635" t="str">
        <f>IF(L447=" "," ",IF(G447=0,"L",IF(G447&lt;&gt;F443,"W","L")))</f>
        <v>L</v>
      </c>
      <c r="M448" s="650">
        <f>IF(I448=" ",M447,IF(I448="W",1,M447+1))</f>
        <v>1</v>
      </c>
      <c r="N448" s="364">
        <f>IF(OR(J447=" ",M448&gt;$M$8),0,IF(M448=1,2,IF(M448=2,6,IF(M448=3,18,IF(M448=4,54,162)))))</f>
        <v>2</v>
      </c>
      <c r="O448" s="364">
        <f>IF(J448="W",(N448/2)*3,0)</f>
        <v>3</v>
      </c>
      <c r="P448" s="653">
        <f t="shared" si="29"/>
        <v>125</v>
      </c>
      <c r="R448" s="638" t="str">
        <f>IF(R447=" "," ",IF(D448=0,"L",IF(D448&lt;&gt;E444,"W","L")))</f>
        <v>L</v>
      </c>
      <c r="S448" s="647" t="str">
        <f>IF(S447=" "," ",IF(E448=0,"L",IF(E448&lt;&gt;D444,"W","L")))</f>
        <v>L</v>
      </c>
      <c r="T448" s="639" t="str">
        <f>IF(T447=" "," ",IF(F448=0,"L",IF(F448&lt;&gt;G444,"W","L")))</f>
        <v>L</v>
      </c>
      <c r="U448" s="635" t="str">
        <f>IF(U447=" "," ",IF(G448=0,"L",IF(G448&lt;&gt;F444,"W","L")))</f>
        <v>W</v>
      </c>
      <c r="V448" s="650">
        <f>IF(R448=" ",V447,IF(R448="W",1,V447+1))</f>
        <v>3</v>
      </c>
      <c r="W448" s="364">
        <f t="shared" si="28"/>
        <v>18</v>
      </c>
      <c r="X448" s="364">
        <f>IF(S448="W",(W448/2)*3,0)</f>
        <v>0</v>
      </c>
      <c r="Y448" s="653">
        <f t="shared" si="27"/>
        <v>-65</v>
      </c>
    </row>
    <row r="449" spans="1:25">
      <c r="A449" s="327">
        <f t="shared" si="26"/>
        <v>439</v>
      </c>
      <c r="B449" s="328">
        <f>Data!B449</f>
        <v>25</v>
      </c>
      <c r="D449" s="644"/>
      <c r="E449" s="644"/>
      <c r="F449" s="644"/>
      <c r="G449" s="644"/>
      <c r="H449" s="306"/>
      <c r="M449" s="651">
        <f>IF(J448=" ",M448,IF(J448="W",1,M448+1))</f>
        <v>1</v>
      </c>
      <c r="N449" s="363">
        <f>IF(OR(K447=" ",M449&gt;$M$8),0,IF(M449=1,2,IF(M449=2,6,IF(M449=3,18,IF(M449=4,54,162)))))</f>
        <v>2</v>
      </c>
      <c r="O449" s="363">
        <f>IF(K448="W",(N449/2)*3,0)</f>
        <v>0</v>
      </c>
      <c r="P449" s="653">
        <f t="shared" si="29"/>
        <v>123</v>
      </c>
      <c r="V449" s="651">
        <f>IF(S448=" ",V448,IF(S448="W",1,V448+1))</f>
        <v>4</v>
      </c>
      <c r="W449" s="363">
        <f t="shared" si="28"/>
        <v>0</v>
      </c>
      <c r="X449" s="363">
        <f>IF(T448="W",(W449/2)*3,0)</f>
        <v>0</v>
      </c>
      <c r="Y449" s="653">
        <f t="shared" si="27"/>
        <v>-65</v>
      </c>
    </row>
    <row r="450" spans="1:25">
      <c r="A450" s="327">
        <f t="shared" si="26"/>
        <v>440</v>
      </c>
      <c r="B450" s="328">
        <f>Data!B450</f>
        <v>6</v>
      </c>
      <c r="D450" s="644"/>
      <c r="E450" s="644"/>
      <c r="F450" s="644"/>
      <c r="G450" s="644"/>
      <c r="H450" s="306"/>
      <c r="M450" s="652">
        <f>IF(K448=" ",M449,IF(K448="W",1,M449+1))</f>
        <v>2</v>
      </c>
      <c r="N450" s="368">
        <f>IF(OR(L447=" ",M450&gt;$M$8),0,IF(M450=1,2,IF(M450=2,6,IF(M450=3,18,IF(M450=4,54,162)))))</f>
        <v>6</v>
      </c>
      <c r="O450" s="368">
        <f>IF(L448="W",(N450/2)*3,0)</f>
        <v>0</v>
      </c>
      <c r="P450" s="653">
        <f t="shared" si="29"/>
        <v>117</v>
      </c>
      <c r="V450" s="652">
        <f>IF(T448=" ",V449,IF(T448="W",1,V449+1))</f>
        <v>5</v>
      </c>
      <c r="W450" s="368">
        <f t="shared" si="28"/>
        <v>0</v>
      </c>
      <c r="X450" s="368">
        <f>IF(U448="W",(W450/2)*3,0)</f>
        <v>0</v>
      </c>
      <c r="Y450" s="653">
        <f t="shared" si="27"/>
        <v>-65</v>
      </c>
    </row>
    <row r="451" spans="1:25">
      <c r="A451" s="327">
        <f t="shared" si="26"/>
        <v>441</v>
      </c>
      <c r="B451" s="328">
        <f>Data!B451</f>
        <v>24</v>
      </c>
      <c r="D451" s="636">
        <f>IF(AND(B451&gt;0,B451&lt;=12),1,IF(AND(B451&gt;12,B451&lt;=24),2,IF(AND(B451&gt;24,B451&lt;=36),3,0)))</f>
        <v>2</v>
      </c>
      <c r="E451" s="637">
        <f>IF(AND(B452&gt;0,B452&lt;=12),1,IF(AND(B452&gt;12,B452&lt;=24),2,IF(AND(B452&gt;24,B452&lt;=36),3,0)))</f>
        <v>1</v>
      </c>
      <c r="F451" s="646">
        <f>IF(AND(B453&gt;0,B453&lt;=12),1,IF(AND(B453&gt;12,B453&lt;=24),2,IF(AND(B453&gt;24,B453&lt;=36),3,0)))</f>
        <v>3</v>
      </c>
      <c r="G451" s="645">
        <f>IF(AND(B454&gt;0,B454&lt;=12),1,IF(AND(B454&gt;12,B454&lt;=24),2,IF(AND(B454&gt;24,B454&lt;=36),3,0)))</f>
        <v>2</v>
      </c>
      <c r="H451" s="306"/>
      <c r="I451" s="634" t="str">
        <f>IF(D447=0," ",IF(D447=1,"2&amp;3",IF(D447=2,"1&amp;3","1&amp;2")))</f>
        <v>1&amp;2</v>
      </c>
      <c r="J451" s="639" t="str">
        <f>IF(F447=0," ",IF(F447=1,"2&amp;3",IF(F447=2,"1&amp;3","1&amp;2")))</f>
        <v>1&amp;2</v>
      </c>
      <c r="K451" s="647" t="str">
        <f>IF(E447=0," ",IF(E447=1,"2&amp;3",IF(E447=2,"1&amp;3","1&amp;2")))</f>
        <v>2&amp;3</v>
      </c>
      <c r="L451" s="635" t="str">
        <f>IF(G447=0," ",IF(G447=1,"2&amp;3",IF(G447=2,"1&amp;3","1&amp;2")))</f>
        <v>2&amp;3</v>
      </c>
      <c r="M451" s="649">
        <f>IF(L448=" ",M450,IF(L448="W",1,M450+1))</f>
        <v>3</v>
      </c>
      <c r="N451" s="648">
        <f>IF(OR(I451=" ",M451&gt;$M$8),0,IF(M451=1,2,IF(M451=2,6,IF(M451=3,18,IF(M451=4,54,162)))))</f>
        <v>18</v>
      </c>
      <c r="O451" s="648">
        <f>IF(I452="W",(N451/2)*3,0)</f>
        <v>27</v>
      </c>
      <c r="P451" s="653">
        <f t="shared" si="29"/>
        <v>126</v>
      </c>
      <c r="R451" s="634" t="str">
        <f>IF(D448=0," ",IF(D448="A","B&amp;C",IF(D448="B","A&amp;C","A&amp;B")))</f>
        <v>A&amp;C</v>
      </c>
      <c r="S451" s="639" t="str">
        <f>IF(F448=0," ",IF(F448="A","B&amp;C",IF(F448="B","A&amp;C","A&amp;B")))</f>
        <v>B&amp;C</v>
      </c>
      <c r="T451" s="647" t="str">
        <f>IF(E448=0," ",IF(E448="A","B&amp;C",IF(E448="B","A&amp;C","A&amp;B")))</f>
        <v>A&amp;C</v>
      </c>
      <c r="U451" s="635" t="str">
        <f>IF(G448=0," ",IF(G448="A","B&amp;C",IF(G448="B","A&amp;C","A&amp;B")))</f>
        <v>A&amp;B</v>
      </c>
      <c r="V451" s="649">
        <f>IF(U448=" ",V450,IF(U448="W",1,V450+1))</f>
        <v>1</v>
      </c>
      <c r="W451" s="648">
        <f t="shared" si="28"/>
        <v>2</v>
      </c>
      <c r="X451" s="648">
        <f>IF(R452="W",(W451/2)*3,0)</f>
        <v>3</v>
      </c>
      <c r="Y451" s="653">
        <f t="shared" si="27"/>
        <v>-64</v>
      </c>
    </row>
    <row r="452" spans="1:25">
      <c r="A452" s="327">
        <f t="shared" si="26"/>
        <v>442</v>
      </c>
      <c r="B452" s="328">
        <f>Data!B452</f>
        <v>6</v>
      </c>
      <c r="D452" s="636" t="str">
        <f>IF(B451=0,0,IF(MOD(B451,3)=1,"A",IF(MOD(B451,3)=2,"B","C")))</f>
        <v>C</v>
      </c>
      <c r="E452" s="637" t="str">
        <f>IF(B452=0,0,IF(MOD(B452,3)=1,"A",IF(MOD(B452,3)=2,"B","C")))</f>
        <v>C</v>
      </c>
      <c r="F452" s="646" t="str">
        <f>IF(B453=0,0,IF(MOD(B453,3)=1,"A",IF(MOD(B453,3)=2,"B","C")))</f>
        <v>A</v>
      </c>
      <c r="G452" s="645" t="str">
        <f>IF(B454=0,0,IF(MOD(B454,3)=1,"A",IF(MOD(B454,3)=2,"B","C")))</f>
        <v>B</v>
      </c>
      <c r="H452" s="306"/>
      <c r="I452" s="634" t="str">
        <f>IF(I451=" "," ",IF(D451=0,"L",IF(D451&lt;&gt;D447,"W","L")))</f>
        <v>W</v>
      </c>
      <c r="J452" s="639" t="str">
        <f>IF(J451=" "," ",IF(E451=0,"L",IF(E451&lt;&gt;F447,"W","L")))</f>
        <v>W</v>
      </c>
      <c r="K452" s="647" t="str">
        <f>IF(K451=" "," ",IF(F451=0,"L",IF(F451&lt;&gt;E447,"W","L")))</f>
        <v>W</v>
      </c>
      <c r="L452" s="635" t="str">
        <f>IF(L451=" "," ",IF(G451=0,"L",IF(G451&lt;&gt;G447,"W","L")))</f>
        <v>W</v>
      </c>
      <c r="M452" s="651">
        <f>IF(I452=" ",M451,IF(I452="W",1,M451+1))</f>
        <v>1</v>
      </c>
      <c r="N452" s="363">
        <f>IF(OR(J451=" ",M452&gt;$M$8),0,IF(M452=1,2,IF(M452=2,6,IF(M452=3,18,IF(M452=4,54,162)))))</f>
        <v>2</v>
      </c>
      <c r="O452" s="363">
        <f>IF(J452="W",(N452/2)*3,0)</f>
        <v>3</v>
      </c>
      <c r="P452" s="653">
        <f t="shared" si="29"/>
        <v>127</v>
      </c>
      <c r="R452" s="634" t="str">
        <f>IF(R451=" "," ",IF(D452=0,"L",IF(D452&lt;&gt;D448,"W","L")))</f>
        <v>W</v>
      </c>
      <c r="S452" s="639" t="str">
        <f>IF(S451=" "," ",IF(E452=0,"L",IF(E452&lt;&gt;F448,"W","L")))</f>
        <v>W</v>
      </c>
      <c r="T452" s="647" t="str">
        <f>IF(T451=" "," ",IF(F452=0,"L",IF(F452&lt;&gt;E448,"W","L")))</f>
        <v>W</v>
      </c>
      <c r="U452" s="635" t="str">
        <f>IF(U451=" "," ",IF(P452=0,"L",IF(G452&lt;&gt;G448,"W","L")))</f>
        <v>W</v>
      </c>
      <c r="V452" s="651">
        <f>IF(R452=" ",V451,IF(R452="W",1,V451+1))</f>
        <v>1</v>
      </c>
      <c r="W452" s="363">
        <f t="shared" si="28"/>
        <v>2</v>
      </c>
      <c r="X452" s="363">
        <f>IF(S452="W",(W452/2)*3,0)</f>
        <v>3</v>
      </c>
      <c r="Y452" s="653">
        <f t="shared" si="27"/>
        <v>-63</v>
      </c>
    </row>
    <row r="453" spans="1:25">
      <c r="A453" s="327">
        <f t="shared" si="26"/>
        <v>443</v>
      </c>
      <c r="B453" s="328">
        <f>Data!B453</f>
        <v>31</v>
      </c>
      <c r="D453" s="644"/>
      <c r="E453" s="644"/>
      <c r="F453" s="644"/>
      <c r="G453" s="644"/>
      <c r="H453" s="306"/>
      <c r="M453" s="650">
        <f>IF(J452=" ",M452,IF(J452="W",1,M452+1))</f>
        <v>1</v>
      </c>
      <c r="N453" s="364">
        <f>IF(OR(K451=" ",M453&gt;$M$8),0,IF(M453=1,2,IF(M453=2,6,IF(M453=3,18,IF(M453=4,54,162)))))</f>
        <v>2</v>
      </c>
      <c r="O453" s="364">
        <f>IF(K452="W",(N453/2)*3,0)</f>
        <v>3</v>
      </c>
      <c r="P453" s="653">
        <f t="shared" si="29"/>
        <v>128</v>
      </c>
      <c r="V453" s="650">
        <f>IF(S452=" ",V452,IF(S452="W",1,V452+1))</f>
        <v>1</v>
      </c>
      <c r="W453" s="364">
        <f t="shared" si="28"/>
        <v>2</v>
      </c>
      <c r="X453" s="364">
        <f>IF(T452="W",(W453/2)*3,0)</f>
        <v>3</v>
      </c>
      <c r="Y453" s="653">
        <f t="shared" si="27"/>
        <v>-62</v>
      </c>
    </row>
    <row r="454" spans="1:25">
      <c r="A454" s="327">
        <f t="shared" si="26"/>
        <v>444</v>
      </c>
      <c r="B454" s="328">
        <f>Data!B454</f>
        <v>14</v>
      </c>
      <c r="D454" s="644"/>
      <c r="E454" s="644"/>
      <c r="F454" s="644"/>
      <c r="G454" s="644"/>
      <c r="H454" s="306"/>
      <c r="M454" s="652">
        <f>IF(K452=" ",M453,IF(K452="W",1,M453+1))</f>
        <v>1</v>
      </c>
      <c r="N454" s="368">
        <f>IF(OR(L451=" ",M454&gt;$M$8),0,IF(M454=1,2,IF(M454=2,6,IF(M454=3,18,IF(M454=4,54,162)))))</f>
        <v>2</v>
      </c>
      <c r="O454" s="368">
        <f>IF(L452="W",(N454/2)*3,0)</f>
        <v>3</v>
      </c>
      <c r="P454" s="653">
        <f t="shared" si="29"/>
        <v>129</v>
      </c>
      <c r="V454" s="652">
        <f>IF(T452=" ",V453,IF(T452="W",1,V453+1))</f>
        <v>1</v>
      </c>
      <c r="W454" s="368">
        <f t="shared" si="28"/>
        <v>2</v>
      </c>
      <c r="X454" s="368">
        <f>IF(U452="W",(W454/2)*3,0)</f>
        <v>3</v>
      </c>
      <c r="Y454" s="653">
        <f t="shared" si="27"/>
        <v>-61</v>
      </c>
    </row>
    <row r="455" spans="1:25">
      <c r="A455" s="327">
        <f t="shared" si="26"/>
        <v>445</v>
      </c>
      <c r="B455" s="328">
        <f>Data!B455</f>
        <v>25</v>
      </c>
      <c r="D455" s="637">
        <f>IF(AND(B455&gt;0,B455&lt;=12),1,IF(AND(B455&gt;12,B455&lt;=24),2,IF(AND(B455&gt;24,B455&lt;=36),3,0)))</f>
        <v>3</v>
      </c>
      <c r="E455" s="645">
        <f>IF(AND(B456&gt;0,B456&lt;=12),1,IF(AND(B456&gt;12,B456&lt;=24),2,IF(AND(B456&gt;24,B456&lt;=36),3,0)))</f>
        <v>2</v>
      </c>
      <c r="F455" s="636">
        <f>IF(AND(B457&gt;0,B457&lt;=12),1,IF(AND(B457&gt;12,B457&lt;=24),2,IF(AND(B457&gt;24,B457&lt;=36),3,0)))</f>
        <v>1</v>
      </c>
      <c r="G455" s="646">
        <f>IF(AND(B458&gt;0,B458&lt;=12),1,IF(AND(B458&gt;12,B458&lt;=24),2,IF(AND(B458&gt;24,B458&lt;=36),3,0)))</f>
        <v>2</v>
      </c>
      <c r="H455" s="306"/>
      <c r="I455" s="639" t="str">
        <f>IF(E451=0," ",IF(E451=1,"2&amp;3",IF(E451=2,"1&amp;3","1&amp;2")))</f>
        <v>2&amp;3</v>
      </c>
      <c r="J455" s="635" t="str">
        <f>IF(G451=0," ",IF(G451=1,"2&amp;3",IF(G451=2,"1&amp;3","1&amp;2")))</f>
        <v>1&amp;3</v>
      </c>
      <c r="K455" s="634" t="str">
        <f>IF(D451=0," ",IF(D451=1,"2&amp;3",IF(D451=2,"1&amp;3","1&amp;2")))</f>
        <v>1&amp;3</v>
      </c>
      <c r="L455" s="647" t="str">
        <f>IF(F451=0," ",IF(F451=1,"2&amp;3",IF(F451=2,"1&amp;3","1&amp;2")))</f>
        <v>1&amp;2</v>
      </c>
      <c r="M455" s="651">
        <f>IF(L452=" ",M454,IF(L452="W",1,M454+1))</f>
        <v>1</v>
      </c>
      <c r="N455" s="363">
        <f>IF(OR(I455=" ",M455&gt;$M$8),0,IF(M455=1,2,IF(M455=2,6,IF(M455=3,18,IF(M455=4,54,162)))))</f>
        <v>2</v>
      </c>
      <c r="O455" s="363">
        <f>IF(I456="W",(N455/2)*3,0)</f>
        <v>3</v>
      </c>
      <c r="P455" s="653">
        <f t="shared" si="29"/>
        <v>130</v>
      </c>
      <c r="R455" s="639" t="str">
        <f>IF(E452=0," ",IF(E452="A","B&amp;C",IF(E452="B","A&amp;C","A&amp;B")))</f>
        <v>A&amp;B</v>
      </c>
      <c r="S455" s="635" t="str">
        <f>IF(G452=0," ",IF(G452="A","B&amp;C",IF(G452="B","A&amp;C","A&amp;B")))</f>
        <v>A&amp;C</v>
      </c>
      <c r="T455" s="634" t="str">
        <f>IF(D452=0," ",IF(D452="A","B&amp;C",IF(D452="B","A&amp;C","A&amp;B")))</f>
        <v>A&amp;B</v>
      </c>
      <c r="U455" s="647" t="str">
        <f>IF(F452=0," ",IF(F452="A","B&amp;C",IF(F452="B","A&amp;C","A&amp;B")))</f>
        <v>B&amp;C</v>
      </c>
      <c r="V455" s="651">
        <f>IF(U452=" ",V454,IF(U452="W",1,V454+1))</f>
        <v>1</v>
      </c>
      <c r="W455" s="363">
        <f t="shared" si="28"/>
        <v>2</v>
      </c>
      <c r="X455" s="363">
        <f>IF(R456="W",(W455/2)*3,0)</f>
        <v>3</v>
      </c>
      <c r="Y455" s="653">
        <f t="shared" si="27"/>
        <v>-60</v>
      </c>
    </row>
    <row r="456" spans="1:25">
      <c r="A456" s="327">
        <f t="shared" si="26"/>
        <v>446</v>
      </c>
      <c r="B456" s="328">
        <f>Data!B456</f>
        <v>18</v>
      </c>
      <c r="D456" s="637" t="str">
        <f>IF(B455=0,0,IF(MOD(B455,3)=1,"A",IF(MOD(B455,3)=2,"B","C")))</f>
        <v>A</v>
      </c>
      <c r="E456" s="645" t="str">
        <f>IF(B456=0,0,IF(MOD(B456,3)=1,"A",IF(MOD(B456,3)=2,"B","C")))</f>
        <v>C</v>
      </c>
      <c r="F456" s="636" t="str">
        <f>IF(B457=0,0,IF(MOD(B457,3)=1,"A",IF(MOD(B457,3)=2,"B","C")))</f>
        <v>C</v>
      </c>
      <c r="G456" s="646" t="str">
        <f>IF(B458=0,0,IF(MOD(B458,3)=1,"A",IF(MOD(B458,3)=2,"B","C")))</f>
        <v>C</v>
      </c>
      <c r="H456" s="306"/>
      <c r="I456" s="639" t="str">
        <f>IF(I455=" "," ",IF(D455=0,"L",IF(D455&lt;&gt;E451,"W","L")))</f>
        <v>W</v>
      </c>
      <c r="J456" s="635" t="str">
        <f>IF(J455=" "," ",IF(E455=0,"L",IF(E455&lt;&gt;G451,"W","L")))</f>
        <v>L</v>
      </c>
      <c r="K456" s="634" t="str">
        <f>IF(K455=" "," ",IF(F455=0,"L",IF(F455&lt;&gt;D451,"W","L")))</f>
        <v>W</v>
      </c>
      <c r="L456" s="647" t="str">
        <f>IF(L455=" "," ",IF(G455=0,"L",IF(G455&lt;&gt;F451,"W","L")))</f>
        <v>W</v>
      </c>
      <c r="M456" s="652">
        <f>IF(I456=" ",M455,IF(I456="W",1,M455+1))</f>
        <v>1</v>
      </c>
      <c r="N456" s="368">
        <f>IF(OR(J455=" ",M456&gt;$M$8),0,IF(M456=1,2,IF(M456=2,6,IF(M456=3,18,IF(M456=4,54,162)))))</f>
        <v>2</v>
      </c>
      <c r="O456" s="368">
        <f>IF(J456="W",(N456/2)*3,0)</f>
        <v>0</v>
      </c>
      <c r="P456" s="653">
        <f t="shared" si="29"/>
        <v>128</v>
      </c>
      <c r="R456" s="639" t="str">
        <f>IF(R455=" "," ",IF(D456=0,"L",IF(D456&lt;&gt;E452,"W","L")))</f>
        <v>W</v>
      </c>
      <c r="S456" s="635" t="str">
        <f>IF(S455=" "," ",IF(E456=0,"L",IF(E456&lt;&gt;G452,"W","L")))</f>
        <v>W</v>
      </c>
      <c r="T456" s="634" t="str">
        <f>IF(T455=" "," ",IF(F456=0,"L",IF(F456&lt;&gt;D452,"W","L")))</f>
        <v>L</v>
      </c>
      <c r="U456" s="647" t="str">
        <f>IF(U455=" "," ",IF(G456=0,"L",IF(G456&lt;&gt;F452,"W","L")))</f>
        <v>W</v>
      </c>
      <c r="V456" s="652">
        <f>IF(R456=" ",V455,IF(R456="W",1,V455+1))</f>
        <v>1</v>
      </c>
      <c r="W456" s="368">
        <f t="shared" si="28"/>
        <v>2</v>
      </c>
      <c r="X456" s="368">
        <f>IF(S456="W",(W456/2)*3,0)</f>
        <v>3</v>
      </c>
      <c r="Y456" s="653">
        <f t="shared" si="27"/>
        <v>-59</v>
      </c>
    </row>
    <row r="457" spans="1:25">
      <c r="A457" s="327">
        <f t="shared" si="26"/>
        <v>447</v>
      </c>
      <c r="B457" s="328">
        <f>Data!B457</f>
        <v>3</v>
      </c>
      <c r="D457" s="644"/>
      <c r="E457" s="644"/>
      <c r="F457" s="644"/>
      <c r="G457" s="644"/>
      <c r="H457" s="306"/>
      <c r="M457" s="649">
        <f>IF(J456=" ",M456,IF(J456="W",1,M456+1))</f>
        <v>2</v>
      </c>
      <c r="N457" s="648">
        <f>IF(OR(K455=" ",M457&gt;$M$8),0,IF(M457=1,2,IF(M457=2,6,IF(M457=3,18,IF(M457=4,54,162)))))</f>
        <v>6</v>
      </c>
      <c r="O457" s="648">
        <f>IF(K456="W",(N457/2)*3,0)</f>
        <v>9</v>
      </c>
      <c r="P457" s="653">
        <f t="shared" si="29"/>
        <v>131</v>
      </c>
      <c r="V457" s="649">
        <f>IF(S456=" ",V456,IF(S456="W",1,V456+1))</f>
        <v>1</v>
      </c>
      <c r="W457" s="648">
        <f t="shared" si="28"/>
        <v>2</v>
      </c>
      <c r="X457" s="648">
        <f>IF(T456="W",(W457/2)*3,0)</f>
        <v>0</v>
      </c>
      <c r="Y457" s="653">
        <f t="shared" si="27"/>
        <v>-61</v>
      </c>
    </row>
    <row r="458" spans="1:25">
      <c r="A458" s="327">
        <f t="shared" si="26"/>
        <v>448</v>
      </c>
      <c r="B458" s="328">
        <f>Data!B458</f>
        <v>24</v>
      </c>
      <c r="D458" s="644"/>
      <c r="E458" s="644"/>
      <c r="F458" s="644"/>
      <c r="G458" s="644"/>
      <c r="H458" s="306"/>
      <c r="M458" s="650">
        <f>IF(K456=" ",M457,IF(K456="W",1,M457+1))</f>
        <v>1</v>
      </c>
      <c r="N458" s="364">
        <f>IF(OR(L455=" ",M458&gt;$M$8),0,IF(M458=1,2,IF(M458=2,6,IF(M458=3,18,IF(M458=4,54,162)))))</f>
        <v>2</v>
      </c>
      <c r="O458" s="364">
        <f>IF(L456="W",(N458/2)*3,0)</f>
        <v>3</v>
      </c>
      <c r="P458" s="653">
        <f t="shared" si="29"/>
        <v>132</v>
      </c>
      <c r="V458" s="650">
        <f>IF(T456=" ",V457,IF(T456="W",1,V457+1))</f>
        <v>2</v>
      </c>
      <c r="W458" s="364">
        <f t="shared" si="28"/>
        <v>6</v>
      </c>
      <c r="X458" s="364">
        <f>IF(U456="W",(W458/2)*3,0)</f>
        <v>9</v>
      </c>
      <c r="Y458" s="653">
        <f t="shared" si="27"/>
        <v>-58</v>
      </c>
    </row>
    <row r="459" spans="1:25">
      <c r="A459" s="327">
        <f t="shared" si="26"/>
        <v>449</v>
      </c>
      <c r="B459" s="328">
        <f>Data!B459</f>
        <v>5</v>
      </c>
      <c r="D459" s="645">
        <f>IF(AND(B459&gt;0,B459&lt;=12),1,IF(AND(B459&gt;12,B459&lt;=24),2,IF(AND(B459&gt;24,B459&lt;=36),3,0)))</f>
        <v>1</v>
      </c>
      <c r="E459" s="637">
        <f>IF(AND(B460&gt;0,B460&lt;=12),1,IF(AND(B460&gt;12,B460&lt;=24),2,IF(AND(B460&gt;24,B460&lt;=36),3,0)))</f>
        <v>3</v>
      </c>
      <c r="F459" s="646">
        <f>IF(AND(B461&gt;0,B461&lt;=12),1,IF(AND(B461&gt;12,B461&lt;=24),2,IF(AND(B461&gt;24,B461&lt;=36),3,0)))</f>
        <v>2</v>
      </c>
      <c r="G459" s="636">
        <f>IF(AND(B462&gt;0,B462&lt;=12),1,IF(AND(B462&gt;12,B462&lt;=24),2,IF(AND(B462&gt;24,B462&lt;=36),3,0)))</f>
        <v>2</v>
      </c>
      <c r="H459" s="306"/>
      <c r="I459" s="635" t="str">
        <f>IF(E455=0," ",IF(E455=1,"2&amp;3",IF(E455=2,"1&amp;3","1&amp;2")))</f>
        <v>1&amp;3</v>
      </c>
      <c r="J459" s="639" t="str">
        <f>IF(D455=0," ",IF(D455=1,"2&amp;3",IF(D455=2,"1&amp;3","1&amp;2")))</f>
        <v>1&amp;2</v>
      </c>
      <c r="K459" s="647" t="str">
        <f>IF(G455=0," ",IF(G455=1,"2&amp;3",IF(G455=2,"1&amp;3","1&amp;2")))</f>
        <v>1&amp;3</v>
      </c>
      <c r="L459" s="634" t="str">
        <f>IF(F455=0," ",IF(F455=1,"2&amp;3",IF(F455=2,"1&amp;3","1&amp;2")))</f>
        <v>2&amp;3</v>
      </c>
      <c r="M459" s="652">
        <f>IF(L456=" ",M458,IF(L456="W",1,M458+1))</f>
        <v>1</v>
      </c>
      <c r="N459" s="368">
        <f>IF(OR(I459=" ",M459&gt;$M$8),0,IF(M459=1,2,IF(M459=2,6,IF(M459=3,18,IF(M459=4,54,162)))))</f>
        <v>2</v>
      </c>
      <c r="O459" s="368">
        <f>IF(I460="W",(N459/2)*3,0)</f>
        <v>3</v>
      </c>
      <c r="P459" s="653">
        <f t="shared" si="29"/>
        <v>133</v>
      </c>
      <c r="R459" s="635" t="str">
        <f>IF(E456=0," ",IF(E456="A","B&amp;C",IF(E456="B","A&amp;C","A&amp;B")))</f>
        <v>A&amp;B</v>
      </c>
      <c r="S459" s="639" t="str">
        <f>IF(D456=0," ",IF(D456="A","B&amp;C",IF(D456="B","A&amp;C","A&amp;B")))</f>
        <v>B&amp;C</v>
      </c>
      <c r="T459" s="647" t="str">
        <f>IF(G456=0," ",IF(G456="A","B&amp;C",IF(G456="B","A&amp;C","A&amp;B")))</f>
        <v>A&amp;B</v>
      </c>
      <c r="U459" s="634" t="str">
        <f>IF(F456=0," ",IF(F456="A","B&amp;C",IF(F456="B","A&amp;C","A&amp;B")))</f>
        <v>A&amp;B</v>
      </c>
      <c r="V459" s="652">
        <f>IF(U456=" ",V458,IF(U456="W",1,V458+1))</f>
        <v>1</v>
      </c>
      <c r="W459" s="368">
        <f t="shared" si="28"/>
        <v>2</v>
      </c>
      <c r="X459" s="368">
        <f>IF(R460="W",(W459/2)*3,0)</f>
        <v>3</v>
      </c>
      <c r="Y459" s="653">
        <f t="shared" si="27"/>
        <v>-57</v>
      </c>
    </row>
    <row r="460" spans="1:25">
      <c r="A460" s="327">
        <f t="shared" si="26"/>
        <v>450</v>
      </c>
      <c r="B460" s="328">
        <f>Data!B460</f>
        <v>33</v>
      </c>
      <c r="D460" s="645" t="str">
        <f>IF(B459=0,0,IF(MOD(B459,3)=1,"A",IF(MOD(B459,3)=2,"B","C")))</f>
        <v>B</v>
      </c>
      <c r="E460" s="637" t="str">
        <f>IF(B460=0,0,IF(MOD(B460,3)=1,"A",IF(MOD(B460,3)=2,"B","C")))</f>
        <v>C</v>
      </c>
      <c r="F460" s="646" t="str">
        <f>IF(B461=0,0,IF(MOD(B461,3)=1,"A",IF(MOD(B461,3)=2,"B","C")))</f>
        <v>B</v>
      </c>
      <c r="G460" s="636" t="str">
        <f>IF(B462=0,0,IF(MOD(B462,3)=1,"A",IF(MOD(B462,3)=2,"B","C")))</f>
        <v>C</v>
      </c>
      <c r="H460" s="306"/>
      <c r="I460" s="635" t="str">
        <f>IF(I459=" "," ",IF(D459=0,"L",IF(D459&lt;&gt;E455,"W","L")))</f>
        <v>W</v>
      </c>
      <c r="J460" s="639" t="str">
        <f>IF(J459=" "," ",IF(E459=0,"L",IF(E459&lt;&gt;D455,"W","L")))</f>
        <v>L</v>
      </c>
      <c r="K460" s="647" t="str">
        <f>IF(K459=" "," ",IF(F459=0,"L",IF(F459&lt;&gt;G455,"W","L")))</f>
        <v>L</v>
      </c>
      <c r="L460" s="634" t="str">
        <f>IF(L459=" "," ",IF(G459=0,"L",IF(G459&lt;&gt;F455,"W","L")))</f>
        <v>W</v>
      </c>
      <c r="M460" s="651">
        <f>IF(I460=" ",M459,IF(I460="W",1,M459+1))</f>
        <v>1</v>
      </c>
      <c r="N460" s="363">
        <f>IF(OR(J459=" ",M460&gt;$M$8),0,IF(M460=1,2,IF(M460=2,6,IF(M460=3,18,IF(M460=4,54,162)))))</f>
        <v>2</v>
      </c>
      <c r="O460" s="363">
        <f>IF(J460="W",(N460/2)*3,0)</f>
        <v>0</v>
      </c>
      <c r="P460" s="653">
        <f t="shared" si="29"/>
        <v>131</v>
      </c>
      <c r="R460" s="635" t="str">
        <f>IF(R459=" "," ",IF(D460=0,"L",IF(D460&lt;&gt;E456,"W","L")))</f>
        <v>W</v>
      </c>
      <c r="S460" s="639" t="str">
        <f>IF(S459=" "," ",IF(E460=0,"L",IF(E460&lt;&gt;D456,"W","L")))</f>
        <v>W</v>
      </c>
      <c r="T460" s="647" t="str">
        <f>IF(T459=" "," ",IF(F460=0,"L",IF(F460&lt;&gt;G456,"W","L")))</f>
        <v>W</v>
      </c>
      <c r="U460" s="634" t="str">
        <f>IF(U459=" "," ",IF(G460=0,"L",IF(G460&lt;&gt;F456,"W","L")))</f>
        <v>L</v>
      </c>
      <c r="V460" s="651">
        <f>IF(R460=" ",V459,IF(R460="W",1,V459+1))</f>
        <v>1</v>
      </c>
      <c r="W460" s="363">
        <f t="shared" si="28"/>
        <v>2</v>
      </c>
      <c r="X460" s="363">
        <f>IF(S460="W",(W460/2)*3,0)</f>
        <v>3</v>
      </c>
      <c r="Y460" s="653">
        <f t="shared" si="27"/>
        <v>-56</v>
      </c>
    </row>
    <row r="461" spans="1:25">
      <c r="A461" s="327">
        <f t="shared" ref="A461:A510" si="30">A460+1</f>
        <v>451</v>
      </c>
      <c r="B461" s="328">
        <f>Data!B461</f>
        <v>23</v>
      </c>
      <c r="D461" s="644"/>
      <c r="E461" s="644"/>
      <c r="F461" s="644"/>
      <c r="G461" s="644"/>
      <c r="H461" s="306"/>
      <c r="M461" s="650">
        <f>IF(J460=" ",M460,IF(J460="W",1,M460+1))</f>
        <v>2</v>
      </c>
      <c r="N461" s="364">
        <f>IF(OR(K459=" ",M461&gt;$M$8),0,IF(M461=1,2,IF(M461=2,6,IF(M461=3,18,IF(M461=4,54,162)))))</f>
        <v>6</v>
      </c>
      <c r="O461" s="364">
        <f>IF(K460="W",(N461/2)*3,0)</f>
        <v>0</v>
      </c>
      <c r="P461" s="653">
        <f t="shared" si="29"/>
        <v>125</v>
      </c>
      <c r="V461" s="650">
        <f>IF(S460=" ",V460,IF(S460="W",1,V460+1))</f>
        <v>1</v>
      </c>
      <c r="W461" s="364">
        <f t="shared" si="28"/>
        <v>2</v>
      </c>
      <c r="X461" s="364">
        <f>IF(T460="W",(W461/2)*3,0)</f>
        <v>3</v>
      </c>
      <c r="Y461" s="653">
        <f t="shared" si="27"/>
        <v>-55</v>
      </c>
    </row>
    <row r="462" spans="1:25">
      <c r="A462" s="327">
        <f t="shared" si="30"/>
        <v>452</v>
      </c>
      <c r="B462" s="328">
        <f>Data!B462</f>
        <v>18</v>
      </c>
      <c r="D462" s="644"/>
      <c r="E462" s="644"/>
      <c r="F462" s="644"/>
      <c r="G462" s="644"/>
      <c r="H462" s="306"/>
      <c r="M462" s="649">
        <f>IF(K460=" ",M461,IF(K460="W",1,M461+1))</f>
        <v>3</v>
      </c>
      <c r="N462" s="648">
        <f>IF(OR(L459=" ",M462&gt;$M$8),0,IF(M462=1,2,IF(M462=2,6,IF(M462=3,18,IF(M462=4,54,162)))))</f>
        <v>18</v>
      </c>
      <c r="O462" s="648">
        <f>IF(L460="W",(N462/2)*3,0)</f>
        <v>27</v>
      </c>
      <c r="P462" s="653">
        <f t="shared" si="29"/>
        <v>134</v>
      </c>
      <c r="V462" s="649">
        <f>IF(T460=" ",V461,IF(T460="W",1,V461+1))</f>
        <v>1</v>
      </c>
      <c r="W462" s="648">
        <f t="shared" si="28"/>
        <v>2</v>
      </c>
      <c r="X462" s="648">
        <f>IF(U460="W",(W462/2)*3,0)</f>
        <v>0</v>
      </c>
      <c r="Y462" s="653">
        <f t="shared" si="27"/>
        <v>-57</v>
      </c>
    </row>
    <row r="463" spans="1:25">
      <c r="A463" s="327">
        <f t="shared" si="30"/>
        <v>453</v>
      </c>
      <c r="B463" s="328">
        <f>Data!B463</f>
        <v>1</v>
      </c>
      <c r="D463" s="645">
        <f>IF(AND(B463&gt;0,B463&lt;=12),1,IF(AND(B463&gt;12,B463&lt;=24),2,IF(AND(B463&gt;24,B463&lt;=36),3,0)))</f>
        <v>1</v>
      </c>
      <c r="E463" s="646">
        <f>IF(AND(B464&gt;0,B464&lt;=12),1,IF(AND(B464&gt;12,B464&lt;=24),2,IF(AND(B464&gt;24,B464&lt;=36),3,0)))</f>
        <v>2</v>
      </c>
      <c r="F463" s="637">
        <f>IF(AND(B465&gt;0,B465&lt;=12),1,IF(AND(B465&gt;12,B465&lt;=24),2,IF(AND(B465&gt;24,B465&lt;=36),3,0)))</f>
        <v>2</v>
      </c>
      <c r="G463" s="636">
        <f>IF(AND(B466&gt;0,B466&lt;=12),1,IF(AND(B466&gt;12,B466&lt;=24),2,IF(AND(B466&gt;24,B466&lt;=36),3,0)))</f>
        <v>2</v>
      </c>
      <c r="H463" s="306"/>
      <c r="I463" s="635" t="str">
        <f>IF(D459=0," ",IF(D459=1,"2&amp;3",IF(D459=2,"1&amp;3","1&amp;2")))</f>
        <v>2&amp;3</v>
      </c>
      <c r="J463" s="647" t="str">
        <f>IF(F459=0," ",IF(F459=1,"2&amp;3",IF(F459=2,"1&amp;3","1&amp;2")))</f>
        <v>1&amp;3</v>
      </c>
      <c r="K463" s="639" t="str">
        <f>IF(E459=0," ",IF(E459=1,"2&amp;3",IF(E459=2,"1&amp;3","1&amp;2")))</f>
        <v>1&amp;2</v>
      </c>
      <c r="L463" s="634" t="str">
        <f>IF(G459=0," ",IF(G459=1,"2&amp;3",IF(G459=2,"1&amp;3","1&amp;2")))</f>
        <v>1&amp;3</v>
      </c>
      <c r="M463" s="652">
        <f>IF(L460=" ",M462,IF(L460="W",1,M462+1))</f>
        <v>1</v>
      </c>
      <c r="N463" s="368">
        <f>IF(OR(I463=" ",M463&gt;$M$8),0,IF(M463=1,2,IF(M463=2,6,IF(M463=3,18,IF(M463=4,54,162)))))</f>
        <v>2</v>
      </c>
      <c r="O463" s="368">
        <f>IF(I464="W",(N463/2)*3,0)</f>
        <v>0</v>
      </c>
      <c r="P463" s="653">
        <f t="shared" si="29"/>
        <v>132</v>
      </c>
      <c r="R463" s="635" t="str">
        <f>IF(D460=0," ",IF(D460="A","B&amp;C",IF(D460="B","A&amp;C","A&amp;B")))</f>
        <v>A&amp;C</v>
      </c>
      <c r="S463" s="647" t="str">
        <f>IF(F460=0," ",IF(F460="A","B&amp;C",IF(F460="B","A&amp;C","A&amp;B")))</f>
        <v>A&amp;C</v>
      </c>
      <c r="T463" s="639" t="str">
        <f>IF(E460=0," ",IF(E460="A","B&amp;C",IF(E460="B","A&amp;C","A&amp;B")))</f>
        <v>A&amp;B</v>
      </c>
      <c r="U463" s="634" t="str">
        <f>IF(G460=0," ",IF(G460="A","B&amp;C",IF(G460="B","A&amp;C","A&amp;B")))</f>
        <v>A&amp;B</v>
      </c>
      <c r="V463" s="652">
        <f>IF(U460=" ",V462,IF(U460="W",1,V462+1))</f>
        <v>2</v>
      </c>
      <c r="W463" s="368">
        <f t="shared" si="28"/>
        <v>6</v>
      </c>
      <c r="X463" s="368">
        <f>IF(R464="W",(W463/2)*3,0)</f>
        <v>9</v>
      </c>
      <c r="Y463" s="653">
        <f t="shared" ref="Y463:Y510" si="31">Y462-W463+X463</f>
        <v>-54</v>
      </c>
    </row>
    <row r="464" spans="1:25">
      <c r="A464" s="327">
        <f t="shared" si="30"/>
        <v>454</v>
      </c>
      <c r="B464" s="328">
        <f>Data!B464</f>
        <v>21</v>
      </c>
      <c r="D464" s="645" t="str">
        <f>IF(B463=0,0,IF(MOD(B463,3)=1,"A",IF(MOD(B463,3)=2,"B","C")))</f>
        <v>A</v>
      </c>
      <c r="E464" s="646" t="str">
        <f>IF(B464=0,0,IF(MOD(B464,3)=1,"A",IF(MOD(B464,3)=2,"B","C")))</f>
        <v>C</v>
      </c>
      <c r="F464" s="637" t="str">
        <f>IF(B465=0,0,IF(MOD(B465,3)=1,"A",IF(MOD(B465,3)=2,"B","C")))</f>
        <v>C</v>
      </c>
      <c r="G464" s="636" t="str">
        <f>IF(B466=0,0,IF(MOD(B466,3)=1,"A",IF(MOD(B466,3)=2,"B","C")))</f>
        <v>B</v>
      </c>
      <c r="H464" s="306"/>
      <c r="I464" s="635" t="str">
        <f>IF(I463=" "," ",IF(D463=0,"L",IF(D463&lt;&gt;D459,"W","L")))</f>
        <v>L</v>
      </c>
      <c r="J464" s="647" t="str">
        <f>IF(J463=" "," ",IF(E463=0,"L",IF(E463&lt;&gt;F459,"W","L")))</f>
        <v>L</v>
      </c>
      <c r="K464" s="639" t="str">
        <f>IF(K463=" "," ",IF(F463=0,"L",IF(F463&lt;&gt;E459,"W","L")))</f>
        <v>W</v>
      </c>
      <c r="L464" s="634" t="str">
        <f>IF(L463=" "," ",IF(G463=0,"L",IF(G463&lt;&gt;G459,"W","L")))</f>
        <v>L</v>
      </c>
      <c r="M464" s="650">
        <f>IF(I464=" ",M463,IF(I464="W",1,M463+1))</f>
        <v>2</v>
      </c>
      <c r="N464" s="364">
        <f>IF(OR(J463=" ",M464&gt;$M$8),0,IF(M464=1,2,IF(M464=2,6,IF(M464=3,18,IF(M464=4,54,162)))))</f>
        <v>6</v>
      </c>
      <c r="O464" s="364">
        <f>IF(J464="W",(N464/2)*3,0)</f>
        <v>0</v>
      </c>
      <c r="P464" s="653">
        <f t="shared" si="29"/>
        <v>126</v>
      </c>
      <c r="R464" s="635" t="str">
        <f>IF(R463=" "," ",IF(M464=0,"L",IF(D464&lt;&gt;D460,"W","L")))</f>
        <v>W</v>
      </c>
      <c r="S464" s="647" t="str">
        <f>IF(S463=" "," ",IF(E464=0,"L",IF(E464&lt;&gt;F460,"W","L")))</f>
        <v>W</v>
      </c>
      <c r="T464" s="639" t="str">
        <f>IF(T463=" "," ",IF(F464=0,"L",IF(F464&lt;&gt;E460,"W","L")))</f>
        <v>L</v>
      </c>
      <c r="U464" s="634" t="str">
        <f>IF(U463=" "," ",IF(P464=0,"L",IF(G464&lt;&gt;G460,"W","L")))</f>
        <v>W</v>
      </c>
      <c r="V464" s="650">
        <f>IF(R464=" ",V463,IF(R464="W",1,V463+1))</f>
        <v>1</v>
      </c>
      <c r="W464" s="364">
        <f t="shared" si="28"/>
        <v>2</v>
      </c>
      <c r="X464" s="364">
        <f>IF(S464="W",(W464/2)*3,0)</f>
        <v>3</v>
      </c>
      <c r="Y464" s="653">
        <f t="shared" si="31"/>
        <v>-53</v>
      </c>
    </row>
    <row r="465" spans="1:25">
      <c r="A465" s="327">
        <f t="shared" si="30"/>
        <v>455</v>
      </c>
      <c r="B465" s="328">
        <f>Data!B465</f>
        <v>24</v>
      </c>
      <c r="D465" s="644"/>
      <c r="E465" s="644"/>
      <c r="F465" s="644"/>
      <c r="G465" s="644"/>
      <c r="H465" s="306"/>
      <c r="M465" s="651">
        <f>IF(J464=" ",M464,IF(J464="W",1,M464+1))</f>
        <v>3</v>
      </c>
      <c r="N465" s="363">
        <f>IF(OR(K463=" ",M465&gt;$M$8),0,IF(M465=1,2,IF(M465=2,6,IF(M465=3,18,IF(M465=4,54,162)))))</f>
        <v>18</v>
      </c>
      <c r="O465" s="363">
        <f>IF(K464="W",(N465/2)*3,0)</f>
        <v>27</v>
      </c>
      <c r="P465" s="653">
        <f t="shared" si="29"/>
        <v>135</v>
      </c>
      <c r="V465" s="651">
        <f>IF(S464=" ",V464,IF(S464="W",1,V464+1))</f>
        <v>1</v>
      </c>
      <c r="W465" s="363">
        <f t="shared" ref="W465:W510" si="32">IF(OR(S464=" ",V465&gt;$V$8),0,IF(V465=1,2,IF(V465=2,6,IF(V465=3,18,IF(V465=4,54,162)))))</f>
        <v>2</v>
      </c>
      <c r="X465" s="363">
        <f>IF(T464="W",(W465/2)*3,0)</f>
        <v>0</v>
      </c>
      <c r="Y465" s="653">
        <f t="shared" si="31"/>
        <v>-55</v>
      </c>
    </row>
    <row r="466" spans="1:25">
      <c r="A466" s="327">
        <f t="shared" si="30"/>
        <v>456</v>
      </c>
      <c r="B466" s="328">
        <f>Data!B466</f>
        <v>23</v>
      </c>
      <c r="D466" s="644"/>
      <c r="E466" s="644"/>
      <c r="F466" s="644"/>
      <c r="G466" s="644"/>
      <c r="H466" s="306"/>
      <c r="M466" s="649">
        <f>IF(K464=" ",M465,IF(K464="W",1,M465+1))</f>
        <v>1</v>
      </c>
      <c r="N466" s="648">
        <f>IF(OR(L463=" ",M466&gt;$M$8),0,IF(M466=1,2,IF(M466=2,6,IF(M466=3,18,IF(M466=4,54,162)))))</f>
        <v>2</v>
      </c>
      <c r="O466" s="648">
        <f>IF(L464="W",(N466/2)*3,0)</f>
        <v>0</v>
      </c>
      <c r="P466" s="653">
        <f t="shared" si="29"/>
        <v>133</v>
      </c>
      <c r="V466" s="649">
        <f>IF(T464=" ",V465,IF(T464="W",1,V465+1))</f>
        <v>2</v>
      </c>
      <c r="W466" s="648">
        <f t="shared" si="32"/>
        <v>6</v>
      </c>
      <c r="X466" s="648">
        <f>IF(U464="W",(W466/2)*3,0)</f>
        <v>9</v>
      </c>
      <c r="Y466" s="653">
        <f t="shared" si="31"/>
        <v>-52</v>
      </c>
    </row>
    <row r="467" spans="1:25">
      <c r="A467" s="327">
        <f t="shared" si="30"/>
        <v>457</v>
      </c>
      <c r="B467" s="328">
        <f>Data!B467</f>
        <v>9</v>
      </c>
      <c r="D467" s="646">
        <f>IF(AND(B467&gt;0,B467&lt;=12),1,IF(AND(B467&gt;12,B467&lt;=24),2,IF(AND(B467&gt;24,B467&lt;=36),3,0)))</f>
        <v>1</v>
      </c>
      <c r="E467" s="636">
        <f>IF(AND(B468&gt;0,B468&lt;=12),1,IF(AND(B468&gt;12,B468&lt;=24),2,IF(AND(B468&gt;24,B468&lt;=36),3,0)))</f>
        <v>1</v>
      </c>
      <c r="F467" s="645">
        <f>IF(AND(B469&gt;0,B469&lt;=12),1,IF(AND(B469&gt;12,B469&lt;=24),2,IF(AND(B469&gt;24,B469&lt;=36),3,0)))</f>
        <v>3</v>
      </c>
      <c r="G467" s="637">
        <f>IF(AND(B470&gt;0,B470&lt;=12),1,IF(AND(B470&gt;12,B470&lt;=24),2,IF(AND(B470&gt;24,B470&lt;=36),3,0)))</f>
        <v>2</v>
      </c>
      <c r="H467" s="306"/>
      <c r="I467" s="647" t="str">
        <f>IF(E463=0," ",IF(E463=1,"2&amp;3",IF(E463=2,"1&amp;3","1&amp;2")))</f>
        <v>1&amp;3</v>
      </c>
      <c r="J467" s="634" t="str">
        <f>IF(G463=0," ",IF(G463=1,"2&amp;3",IF(G463=2,"1&amp;3","1&amp;2")))</f>
        <v>1&amp;3</v>
      </c>
      <c r="K467" s="635" t="str">
        <f>IF(D463=0," ",IF(D463=1,"2&amp;3",IF(D463=2,"1&amp;3","1&amp;2")))</f>
        <v>2&amp;3</v>
      </c>
      <c r="L467" s="639" t="str">
        <f>IF(F463=0," ",IF(F463=1,"2&amp;3",IF(F463=2,"1&amp;3","1&amp;2")))</f>
        <v>1&amp;3</v>
      </c>
      <c r="M467" s="650">
        <f>IF(L464=" ",M466,IF(L464="W",1,M466+1))</f>
        <v>2</v>
      </c>
      <c r="N467" s="364">
        <f>IF(OR(I467=" ",M467&gt;$M$8),0,IF(M467=1,2,IF(M467=2,6,IF(M467=3,18,IF(M467=4,54,162)))))</f>
        <v>6</v>
      </c>
      <c r="O467" s="364">
        <f>IF(I468="W",(N467/2)*3,0)</f>
        <v>9</v>
      </c>
      <c r="P467" s="653">
        <f t="shared" si="29"/>
        <v>136</v>
      </c>
      <c r="R467" s="647" t="str">
        <f>IF(E464=0," ",IF(E464="A","B&amp;C",IF(E464="B","A&amp;C","A&amp;B")))</f>
        <v>A&amp;B</v>
      </c>
      <c r="S467" s="634" t="str">
        <f>IF(G464=0," ",IF(G464="A","B&amp;C",IF(G464="B","A&amp;C","A&amp;B")))</f>
        <v>A&amp;C</v>
      </c>
      <c r="T467" s="635" t="str">
        <f>IF(D464=0," ",IF(D464="A","B&amp;C",IF(D464="B","A&amp;C","A&amp;B")))</f>
        <v>B&amp;C</v>
      </c>
      <c r="U467" s="639" t="str">
        <f>IF(F464=0," ",IF(F464="A","B&amp;C",IF(F464="B","A&amp;C","A&amp;B")))</f>
        <v>A&amp;B</v>
      </c>
      <c r="V467" s="650">
        <f>IF(U464=" ",V466,IF(U464="W",1,V466+1))</f>
        <v>1</v>
      </c>
      <c r="W467" s="364">
        <f t="shared" si="32"/>
        <v>2</v>
      </c>
      <c r="X467" s="364">
        <f>IF(R468="W",(W467/2)*3,0)</f>
        <v>0</v>
      </c>
      <c r="Y467" s="653">
        <f t="shared" si="31"/>
        <v>-54</v>
      </c>
    </row>
    <row r="468" spans="1:25">
      <c r="A468" s="327">
        <f t="shared" si="30"/>
        <v>458</v>
      </c>
      <c r="B468" s="328">
        <f>Data!B468</f>
        <v>5</v>
      </c>
      <c r="D468" s="646" t="str">
        <f>IF(B467=0,0,IF(MOD(B467,3)=1,"A",IF(MOD(B467,3)=2,"B","C")))</f>
        <v>C</v>
      </c>
      <c r="E468" s="636" t="str">
        <f>IF(B468=0,0,IF(MOD(B468,3)=1,"A",IF(MOD(B468,3)=2,"B","C")))</f>
        <v>B</v>
      </c>
      <c r="F468" s="645" t="str">
        <f>IF(B469=0,0,IF(MOD(B469,3)=1,"A",IF(MOD(B469,3)=2,"B","C")))</f>
        <v>C</v>
      </c>
      <c r="G468" s="637" t="str">
        <f>IF(B470=0,0,IF(MOD(B470,3)=1,"A",IF(MOD(B470,3)=2,"B","C")))</f>
        <v>C</v>
      </c>
      <c r="H468" s="306"/>
      <c r="I468" s="647" t="str">
        <f>IF(I467=" "," ",IF(D467=0,"L",IF(D467&lt;&gt;E463,"W","L")))</f>
        <v>W</v>
      </c>
      <c r="J468" s="634" t="str">
        <f>IF(J467=" "," ",IF(E467=0,"L",IF(E467&lt;&gt;G463,"W","L")))</f>
        <v>W</v>
      </c>
      <c r="K468" s="635" t="str">
        <f>IF(K467=" "," ",IF(F467=0,"L",IF(F467&lt;&gt;D463,"W","L")))</f>
        <v>W</v>
      </c>
      <c r="L468" s="639" t="str">
        <f>IF(L467=" "," ",IF(G467=0,"L",IF(G467&lt;&gt;F463,"W","L")))</f>
        <v>L</v>
      </c>
      <c r="M468" s="649">
        <f>IF(I468=" ",M467,IF(I468="W",1,M467+1))</f>
        <v>1</v>
      </c>
      <c r="N468" s="648">
        <f>IF(OR(J467=" ",M468&gt;$M$8),0,IF(M468=1,2,IF(M468=2,6,IF(M468=3,18,IF(M468=4,54,162)))))</f>
        <v>2</v>
      </c>
      <c r="O468" s="648">
        <f>IF(J468="W",(N468/2)*3,0)</f>
        <v>3</v>
      </c>
      <c r="P468" s="653">
        <f t="shared" si="29"/>
        <v>137</v>
      </c>
      <c r="R468" s="647" t="str">
        <f>IF(R467=" "," ",IF(D468=0,"L",IF(D468&lt;&gt;E464,"W","L")))</f>
        <v>L</v>
      </c>
      <c r="S468" s="634" t="str">
        <f>IF(S467=" "," ",IF(E468=0,"L",IF(E468&lt;&gt;G464,"W","L")))</f>
        <v>L</v>
      </c>
      <c r="T468" s="635" t="str">
        <f>IF(T467=" "," ",IF(F468=0,"L",IF(F468&lt;&gt;D464,"W","L")))</f>
        <v>W</v>
      </c>
      <c r="U468" s="639" t="str">
        <f>IF(U467=" "," ",IF(G468=0,"L",IF(G468&lt;&gt;F464,"W","L")))</f>
        <v>L</v>
      </c>
      <c r="V468" s="649">
        <f>IF(R468=" ",V467,IF(R468="W",1,V467+1))</f>
        <v>2</v>
      </c>
      <c r="W468" s="648">
        <f t="shared" si="32"/>
        <v>6</v>
      </c>
      <c r="X468" s="648">
        <f>IF(S468="W",(W468/2)*3,0)</f>
        <v>0</v>
      </c>
      <c r="Y468" s="653">
        <f t="shared" si="31"/>
        <v>-60</v>
      </c>
    </row>
    <row r="469" spans="1:25">
      <c r="A469" s="327">
        <f t="shared" si="30"/>
        <v>459</v>
      </c>
      <c r="B469" s="328">
        <f>Data!B469</f>
        <v>30</v>
      </c>
      <c r="D469" s="643"/>
      <c r="E469" s="643"/>
      <c r="F469" s="643"/>
      <c r="G469" s="643"/>
      <c r="H469" s="306"/>
      <c r="M469" s="652">
        <f>IF(J468=" ",M468,IF(J468="W",1,M468+1))</f>
        <v>1</v>
      </c>
      <c r="N469" s="368">
        <f>IF(OR(K467=" ",M469&gt;$M$8),0,IF(M469=1,2,IF(M469=2,6,IF(M469=3,18,IF(M469=4,54,162)))))</f>
        <v>2</v>
      </c>
      <c r="O469" s="368">
        <f>IF(K468="W",(N469/2)*3,0)</f>
        <v>3</v>
      </c>
      <c r="P469" s="653">
        <f t="shared" si="29"/>
        <v>138</v>
      </c>
      <c r="V469" s="652">
        <f>IF(S468=" ",V468,IF(S468="W",1,V468+1))</f>
        <v>3</v>
      </c>
      <c r="W469" s="368">
        <f t="shared" si="32"/>
        <v>18</v>
      </c>
      <c r="X469" s="368">
        <f>IF(T468="W",(W469/2)*3,0)</f>
        <v>27</v>
      </c>
      <c r="Y469" s="653">
        <f t="shared" si="31"/>
        <v>-51</v>
      </c>
    </row>
    <row r="470" spans="1:25">
      <c r="A470" s="327">
        <f t="shared" si="30"/>
        <v>460</v>
      </c>
      <c r="B470" s="328">
        <f>Data!B470</f>
        <v>15</v>
      </c>
      <c r="D470" s="643"/>
      <c r="E470" s="643"/>
      <c r="F470" s="643"/>
      <c r="G470" s="643"/>
      <c r="H470" s="306"/>
      <c r="M470" s="651">
        <f>IF(K468=" ",M469,IF(K468="W",1,M469+1))</f>
        <v>1</v>
      </c>
      <c r="N470" s="363">
        <f>IF(OR(L467=" ",M470&gt;$M$8),0,IF(M470=1,2,IF(M470=2,6,IF(M470=3,18,IF(M470=4,54,162)))))</f>
        <v>2</v>
      </c>
      <c r="O470" s="363">
        <f>IF(L468="W",(N470/2)*3,0)</f>
        <v>0</v>
      </c>
      <c r="P470" s="653">
        <f t="shared" si="29"/>
        <v>136</v>
      </c>
      <c r="V470" s="651">
        <f>IF(T468=" ",V469,IF(T468="W",1,V469+1))</f>
        <v>1</v>
      </c>
      <c r="W470" s="363">
        <f t="shared" si="32"/>
        <v>2</v>
      </c>
      <c r="X470" s="363">
        <f>IF(U468="W",(W470/2)*3,0)</f>
        <v>0</v>
      </c>
      <c r="Y470" s="653">
        <f t="shared" si="31"/>
        <v>-53</v>
      </c>
    </row>
    <row r="471" spans="1:25">
      <c r="A471" s="327">
        <f t="shared" si="30"/>
        <v>461</v>
      </c>
      <c r="B471" s="328">
        <f>Data!B471</f>
        <v>15</v>
      </c>
      <c r="D471" s="636">
        <f>IF(AND(B471&gt;0,B471&lt;=12),1,IF(AND(B471&gt;12,B471&lt;=24),2,IF(AND(B471&gt;24,B471&lt;=36),3,0)))</f>
        <v>2</v>
      </c>
      <c r="E471" s="646">
        <f>IF(AND(B472&gt;0,B472&lt;=12),1,IF(AND(B472&gt;12,B472&lt;=24),2,IF(AND(B472&gt;24,B472&lt;=36),3,0)))</f>
        <v>2</v>
      </c>
      <c r="F471" s="637">
        <f>IF(AND(B473&gt;0,B473&lt;=12),1,IF(AND(B473&gt;12,B473&lt;=24),2,IF(AND(B473&gt;24,B473&lt;=36),3,0)))</f>
        <v>3</v>
      </c>
      <c r="G471" s="645">
        <f>IF(AND(B474&gt;0,B474&lt;=12),1,IF(AND(B474&gt;12,B474&lt;=24),2,IF(AND(B474&gt;24,B474&lt;=36),3,0)))</f>
        <v>2</v>
      </c>
      <c r="H471" s="306"/>
      <c r="I471" s="638" t="str">
        <f>IF(E467=0," ",IF(E467=1,"2&amp;3",IF(E467=2,"1&amp;3","1&amp;2")))</f>
        <v>2&amp;3</v>
      </c>
      <c r="J471" s="647" t="str">
        <f>IF(D467=0," ",IF(D467=1,"2&amp;3",IF(D467=2,"1&amp;3","1&amp;2")))</f>
        <v>2&amp;3</v>
      </c>
      <c r="K471" s="639" t="str">
        <f>IF(G467=0," ",IF(G467=1,"2&amp;3",IF(G467=2,"1&amp;3","1&amp;2")))</f>
        <v>1&amp;3</v>
      </c>
      <c r="L471" s="635" t="str">
        <f>IF(F467=0," ",IF(F467=1,"2&amp;3",IF(F467=2,"1&amp;3","1&amp;2")))</f>
        <v>1&amp;2</v>
      </c>
      <c r="M471" s="649">
        <f>IF(L468=" ",M470,IF(L468="W",1,M470+1))</f>
        <v>2</v>
      </c>
      <c r="N471" s="648">
        <f>IF(OR(I471=" ",M471&gt;$M$8),0,IF(M471=1,2,IF(M471=2,6,IF(M471=3,18,IF(M471=4,54,162)))))</f>
        <v>6</v>
      </c>
      <c r="O471" s="648">
        <f>IF(I472="W",(N471/2)*3,0)</f>
        <v>9</v>
      </c>
      <c r="P471" s="653">
        <f t="shared" si="29"/>
        <v>139</v>
      </c>
      <c r="R471" s="638" t="str">
        <f>IF(E468=0," ",IF(E468="A","B&amp;C",IF(E468="B","A&amp;C","A&amp;B")))</f>
        <v>A&amp;C</v>
      </c>
      <c r="S471" s="647" t="str">
        <f>IF(D468=0," ",IF(D468="A","B&amp;C",IF(D468="B","A&amp;C","A&amp;B")))</f>
        <v>A&amp;B</v>
      </c>
      <c r="T471" s="639" t="str">
        <f>IF(G468=0," ",IF(G468="A","B&amp;C",IF(G468="B","A&amp;C","A&amp;B")))</f>
        <v>A&amp;B</v>
      </c>
      <c r="U471" s="635" t="str">
        <f>IF(F468=0," ",IF(F468="A","B&amp;C",IF(F468="B","A&amp;C","A&amp;B")))</f>
        <v>A&amp;B</v>
      </c>
      <c r="V471" s="649">
        <f>IF(U468=" ",V470,IF(U468="W",1,V470+1))</f>
        <v>2</v>
      </c>
      <c r="W471" s="648">
        <f t="shared" si="32"/>
        <v>6</v>
      </c>
      <c r="X471" s="648">
        <f>IF(R472="W",(W471/2)*3,0)</f>
        <v>9</v>
      </c>
      <c r="Y471" s="653">
        <f t="shared" si="31"/>
        <v>-50</v>
      </c>
    </row>
    <row r="472" spans="1:25">
      <c r="A472" s="327">
        <f t="shared" si="30"/>
        <v>462</v>
      </c>
      <c r="B472" s="328">
        <f>Data!B472</f>
        <v>19</v>
      </c>
      <c r="D472" s="636" t="str">
        <f>IF(B471=0,0,IF(MOD(B471,3)=1,"A",IF(MOD(B471,3)=2,"B","C")))</f>
        <v>C</v>
      </c>
      <c r="E472" s="646" t="str">
        <f>IF(B472=0,0,IF(MOD(B472,3)=1,"A",IF(MOD(B472,3)=2,"B","C")))</f>
        <v>A</v>
      </c>
      <c r="F472" s="637" t="str">
        <f>IF(B473=0,0,IF(MOD(B473,3)=1,"A",IF(MOD(B473,3)=2,"B","C")))</f>
        <v>B</v>
      </c>
      <c r="G472" s="645" t="str">
        <f>IF(B474=0,0,IF(MOD(B474,3)=1,"A",IF(MOD(B474,3)=2,"B","C")))</f>
        <v>C</v>
      </c>
      <c r="H472" s="306"/>
      <c r="I472" s="638" t="str">
        <f>IF(I471=" "," ",IF(D471=0,"L",IF(D471&lt;&gt;E467,"W","L")))</f>
        <v>W</v>
      </c>
      <c r="J472" s="647" t="str">
        <f>IF(J471=" "," ",IF(E471=0,"L",IF(E471&lt;&gt;D467,"W","L")))</f>
        <v>W</v>
      </c>
      <c r="K472" s="639" t="str">
        <f>IF(K471=" "," ",IF(F471=0,"L",IF(F471&lt;&gt;G467,"W","L")))</f>
        <v>W</v>
      </c>
      <c r="L472" s="635" t="str">
        <f>IF(L471=" "," ",IF(G471=0,"L",IF(G471&lt;&gt;F467,"W","L")))</f>
        <v>W</v>
      </c>
      <c r="M472" s="650">
        <f>IF(I472=" ",M471,IF(I472="W",1,M471+1))</f>
        <v>1</v>
      </c>
      <c r="N472" s="364">
        <f>IF(OR(J471=" ",M472&gt;$M$8),0,IF(M472=1,2,IF(M472=2,6,IF(M472=3,18,IF(M472=4,54,162)))))</f>
        <v>2</v>
      </c>
      <c r="O472" s="364">
        <f>IF(J472="W",(N472/2)*3,0)</f>
        <v>3</v>
      </c>
      <c r="P472" s="653">
        <f t="shared" si="29"/>
        <v>140</v>
      </c>
      <c r="R472" s="638" t="str">
        <f>IF(R471=" "," ",IF(D472=0,"L",IF(D472&lt;&gt;E468,"W","L")))</f>
        <v>W</v>
      </c>
      <c r="S472" s="647" t="str">
        <f>IF(S471=" "," ",IF(E472=0,"L",IF(E472&lt;&gt;D468,"W","L")))</f>
        <v>W</v>
      </c>
      <c r="T472" s="639" t="str">
        <f>IF(T471=" "," ",IF(F472=0,"L",IF(F472&lt;&gt;G468,"W","L")))</f>
        <v>W</v>
      </c>
      <c r="U472" s="635" t="str">
        <f>IF(U471=" "," ",IF(G472=0,"L",IF(G472&lt;&gt;F468,"W","L")))</f>
        <v>L</v>
      </c>
      <c r="V472" s="650">
        <f>IF(R472=" ",V471,IF(R472="W",1,V471+1))</f>
        <v>1</v>
      </c>
      <c r="W472" s="364">
        <f t="shared" si="32"/>
        <v>2</v>
      </c>
      <c r="X472" s="364">
        <f>IF(S472="W",(W472/2)*3,0)</f>
        <v>3</v>
      </c>
      <c r="Y472" s="653">
        <f t="shared" si="31"/>
        <v>-49</v>
      </c>
    </row>
    <row r="473" spans="1:25">
      <c r="A473" s="327">
        <f t="shared" si="30"/>
        <v>463</v>
      </c>
      <c r="B473" s="328">
        <f>Data!B473</f>
        <v>35</v>
      </c>
      <c r="D473" s="644"/>
      <c r="E473" s="644"/>
      <c r="F473" s="644"/>
      <c r="G473" s="644"/>
      <c r="H473" s="306"/>
      <c r="M473" s="651">
        <f>IF(J472=" ",M472,IF(J472="W",1,M472+1))</f>
        <v>1</v>
      </c>
      <c r="N473" s="363">
        <f>IF(OR(K471=" ",M473&gt;$M$8),0,IF(M473=1,2,IF(M473=2,6,IF(M473=3,18,IF(M473=4,54,162)))))</f>
        <v>2</v>
      </c>
      <c r="O473" s="363">
        <f>IF(K472="W",(N473/2)*3,0)</f>
        <v>3</v>
      </c>
      <c r="P473" s="653">
        <f t="shared" si="29"/>
        <v>141</v>
      </c>
      <c r="V473" s="651">
        <f>IF(S472=" ",V472,IF(S472="W",1,V472+1))</f>
        <v>1</v>
      </c>
      <c r="W473" s="363">
        <f t="shared" si="32"/>
        <v>2</v>
      </c>
      <c r="X473" s="363">
        <f>IF(T472="W",(W473/2)*3,0)</f>
        <v>3</v>
      </c>
      <c r="Y473" s="653">
        <f t="shared" si="31"/>
        <v>-48</v>
      </c>
    </row>
    <row r="474" spans="1:25">
      <c r="A474" s="327">
        <f t="shared" si="30"/>
        <v>464</v>
      </c>
      <c r="B474" s="328">
        <f>Data!B474</f>
        <v>24</v>
      </c>
      <c r="D474" s="644"/>
      <c r="E474" s="644"/>
      <c r="F474" s="644"/>
      <c r="G474" s="644"/>
      <c r="H474" s="306"/>
      <c r="M474" s="652">
        <f>IF(K472=" ",M473,IF(K472="W",1,M473+1))</f>
        <v>1</v>
      </c>
      <c r="N474" s="368">
        <f>IF(OR(L471=" ",M474&gt;$M$8),0,IF(M474=1,2,IF(M474=2,6,IF(M474=3,18,IF(M474=4,54,162)))))</f>
        <v>2</v>
      </c>
      <c r="O474" s="368">
        <f>IF(L472="W",(N474/2)*3,0)</f>
        <v>3</v>
      </c>
      <c r="P474" s="653">
        <f t="shared" si="29"/>
        <v>142</v>
      </c>
      <c r="V474" s="652">
        <f>IF(T472=" ",V473,IF(T472="W",1,V473+1))</f>
        <v>1</v>
      </c>
      <c r="W474" s="368">
        <f t="shared" si="32"/>
        <v>2</v>
      </c>
      <c r="X474" s="368">
        <f>IF(U472="W",(W474/2)*3,0)</f>
        <v>0</v>
      </c>
      <c r="Y474" s="653">
        <f t="shared" si="31"/>
        <v>-50</v>
      </c>
    </row>
    <row r="475" spans="1:25">
      <c r="A475" s="327">
        <f t="shared" si="30"/>
        <v>465</v>
      </c>
      <c r="B475" s="328">
        <f>Data!B475</f>
        <v>4</v>
      </c>
      <c r="D475" s="636">
        <f>IF(AND(B475&gt;0,B475&lt;=12),1,IF(AND(B475&gt;12,B475&lt;=24),2,IF(AND(B475&gt;24,B475&lt;=36),3,0)))</f>
        <v>1</v>
      </c>
      <c r="E475" s="637">
        <f>IF(AND(B476&gt;0,B476&lt;=12),1,IF(AND(B476&gt;12,B476&lt;=24),2,IF(AND(B476&gt;24,B476&lt;=36),3,0)))</f>
        <v>1</v>
      </c>
      <c r="F475" s="646">
        <f>IF(AND(B477&gt;0,B477&lt;=12),1,IF(AND(B477&gt;12,B477&lt;=24),2,IF(AND(B477&gt;24,B477&lt;=36),3,0)))</f>
        <v>2</v>
      </c>
      <c r="G475" s="645">
        <f>IF(AND(B478&gt;0,B478&lt;=12),1,IF(AND(B478&gt;12,B478&lt;=24),2,IF(AND(B478&gt;24,B478&lt;=36),3,0)))</f>
        <v>3</v>
      </c>
      <c r="H475" s="306"/>
      <c r="I475" s="634" t="str">
        <f>IF(D471=0," ",IF(D471=1,"2&amp;3",IF(D471=2,"1&amp;3","1&amp;2")))</f>
        <v>1&amp;3</v>
      </c>
      <c r="J475" s="639" t="str">
        <f>IF(F471=0," ",IF(F471=1,"2&amp;3",IF(F471=2,"1&amp;3","1&amp;2")))</f>
        <v>1&amp;2</v>
      </c>
      <c r="K475" s="647" t="str">
        <f>IF(E471=0," ",IF(E471=1,"2&amp;3",IF(E471=2,"1&amp;3","1&amp;2")))</f>
        <v>1&amp;3</v>
      </c>
      <c r="L475" s="635" t="str">
        <f>IF(G471=0," ",IF(G471=1,"2&amp;3",IF(G471=2,"1&amp;3","1&amp;2")))</f>
        <v>1&amp;3</v>
      </c>
      <c r="M475" s="649">
        <f>IF(L472=" ",M474,IF(L472="W",1,M474+1))</f>
        <v>1</v>
      </c>
      <c r="N475" s="648">
        <f>IF(OR(I475=" ",M475&gt;$M$8),0,IF(M475=1,2,IF(M475=2,6,IF(M475=3,18,IF(M475=4,54,162)))))</f>
        <v>2</v>
      </c>
      <c r="O475" s="648">
        <f>IF(I476="W",(N475/2)*3,0)</f>
        <v>3</v>
      </c>
      <c r="P475" s="653">
        <f t="shared" si="29"/>
        <v>143</v>
      </c>
      <c r="R475" s="634" t="str">
        <f>IF(D472=0," ",IF(D472="A","B&amp;C",IF(D472="B","A&amp;C","A&amp;B")))</f>
        <v>A&amp;B</v>
      </c>
      <c r="S475" s="639" t="str">
        <f>IF(F472=0," ",IF(F472="A","B&amp;C",IF(F472="B","A&amp;C","A&amp;B")))</f>
        <v>A&amp;C</v>
      </c>
      <c r="T475" s="647" t="str">
        <f>IF(E472=0," ",IF(E472="A","B&amp;C",IF(E472="B","A&amp;C","A&amp;B")))</f>
        <v>B&amp;C</v>
      </c>
      <c r="U475" s="635" t="str">
        <f>IF(G472=0," ",IF(G472="A","B&amp;C",IF(G472="B","A&amp;C","A&amp;B")))</f>
        <v>A&amp;B</v>
      </c>
      <c r="V475" s="649">
        <f>IF(U472=" ",V474,IF(U472="W",1,V474+1))</f>
        <v>2</v>
      </c>
      <c r="W475" s="648">
        <f t="shared" si="32"/>
        <v>6</v>
      </c>
      <c r="X475" s="648">
        <f>IF(R476="W",(W475/2)*3,0)</f>
        <v>9</v>
      </c>
      <c r="Y475" s="653">
        <f t="shared" si="31"/>
        <v>-47</v>
      </c>
    </row>
    <row r="476" spans="1:25">
      <c r="A476" s="327">
        <f t="shared" si="30"/>
        <v>466</v>
      </c>
      <c r="B476" s="328">
        <f>Data!B476</f>
        <v>9</v>
      </c>
      <c r="D476" s="636" t="str">
        <f>IF(B475=0,0,IF(MOD(B475,3)=1,"A",IF(MOD(B475,3)=2,"B","C")))</f>
        <v>A</v>
      </c>
      <c r="E476" s="637" t="str">
        <f>IF(B476=0,0,IF(MOD(B476,3)=1,"A",IF(MOD(B476,3)=2,"B","C")))</f>
        <v>C</v>
      </c>
      <c r="F476" s="646" t="str">
        <f>IF(B477=0,0,IF(MOD(B477,3)=1,"A",IF(MOD(B477,3)=2,"B","C")))</f>
        <v>A</v>
      </c>
      <c r="G476" s="645" t="str">
        <f>IF(B478=0,0,IF(MOD(B478,3)=1,"A",IF(MOD(B478,3)=2,"B","C")))</f>
        <v>A</v>
      </c>
      <c r="H476" s="306"/>
      <c r="I476" s="634" t="str">
        <f>IF(I475=" "," ",IF(D475=0,"L",IF(D475&lt;&gt;D471,"W","L")))</f>
        <v>W</v>
      </c>
      <c r="J476" s="639" t="str">
        <f>IF(J475=" "," ",IF(E475=0,"L",IF(E475&lt;&gt;F471,"W","L")))</f>
        <v>W</v>
      </c>
      <c r="K476" s="647" t="str">
        <f>IF(K475=" "," ",IF(F475=0,"L",IF(F475&lt;&gt;E471,"W","L")))</f>
        <v>L</v>
      </c>
      <c r="L476" s="635" t="str">
        <f>IF(L475=" "," ",IF(G475=0,"L",IF(G475&lt;&gt;G471,"W","L")))</f>
        <v>W</v>
      </c>
      <c r="M476" s="651">
        <f>IF(I476=" ",M475,IF(I476="W",1,M475+1))</f>
        <v>1</v>
      </c>
      <c r="N476" s="363">
        <f>IF(OR(J475=" ",M476&gt;$M$8),0,IF(M476=1,2,IF(M476=2,6,IF(M476=3,18,IF(M476=4,54,162)))))</f>
        <v>2</v>
      </c>
      <c r="O476" s="363">
        <f>IF(J476="W",(N476/2)*3,0)</f>
        <v>3</v>
      </c>
      <c r="P476" s="653">
        <f t="shared" si="29"/>
        <v>144</v>
      </c>
      <c r="R476" s="634" t="str">
        <f>IF(R475=" "," ",IF(D476=0,"L",IF(D476&lt;&gt;D472,"W","L")))</f>
        <v>W</v>
      </c>
      <c r="S476" s="639" t="str">
        <f>IF(S475=" "," ",IF(E476=0,"L",IF(E476&lt;&gt;F472,"W","L")))</f>
        <v>W</v>
      </c>
      <c r="T476" s="647" t="str">
        <f>IF(T475=" "," ",IF(F476=0,"L",IF(F476&lt;&gt;E472,"W","L")))</f>
        <v>L</v>
      </c>
      <c r="U476" s="635" t="str">
        <f>IF(U475=" "," ",IF(P476=0,"L",IF(G476&lt;&gt;G472,"W","L")))</f>
        <v>W</v>
      </c>
      <c r="V476" s="651">
        <f>IF(R476=" ",V475,IF(R476="W",1,V475+1))</f>
        <v>1</v>
      </c>
      <c r="W476" s="363">
        <f t="shared" si="32"/>
        <v>2</v>
      </c>
      <c r="X476" s="363">
        <f>IF(S476="W",(W476/2)*3,0)</f>
        <v>3</v>
      </c>
      <c r="Y476" s="653">
        <f t="shared" si="31"/>
        <v>-46</v>
      </c>
    </row>
    <row r="477" spans="1:25">
      <c r="A477" s="327">
        <f t="shared" si="30"/>
        <v>467</v>
      </c>
      <c r="B477" s="328">
        <f>Data!B477</f>
        <v>16</v>
      </c>
      <c r="D477" s="644"/>
      <c r="E477" s="644"/>
      <c r="F477" s="644"/>
      <c r="G477" s="644"/>
      <c r="H477" s="306"/>
      <c r="M477" s="650">
        <f>IF(J476=" ",M476,IF(J476="W",1,M476+1))</f>
        <v>1</v>
      </c>
      <c r="N477" s="364">
        <f>IF(OR(K475=" ",M477&gt;$M$8),0,IF(M477=1,2,IF(M477=2,6,IF(M477=3,18,IF(M477=4,54,162)))))</f>
        <v>2</v>
      </c>
      <c r="O477" s="364">
        <f>IF(K476="W",(N477/2)*3,0)</f>
        <v>0</v>
      </c>
      <c r="P477" s="653">
        <f t="shared" si="29"/>
        <v>142</v>
      </c>
      <c r="V477" s="650">
        <f>IF(S476=" ",V476,IF(S476="W",1,V476+1))</f>
        <v>1</v>
      </c>
      <c r="W477" s="364">
        <f t="shared" si="32"/>
        <v>2</v>
      </c>
      <c r="X477" s="364">
        <f>IF(T476="W",(W477/2)*3,0)</f>
        <v>0</v>
      </c>
      <c r="Y477" s="653">
        <f t="shared" si="31"/>
        <v>-48</v>
      </c>
    </row>
    <row r="478" spans="1:25">
      <c r="A478" s="327">
        <f t="shared" si="30"/>
        <v>468</v>
      </c>
      <c r="B478" s="328">
        <f>Data!B478</f>
        <v>34</v>
      </c>
      <c r="D478" s="644"/>
      <c r="E478" s="644"/>
      <c r="F478" s="644"/>
      <c r="G478" s="644"/>
      <c r="H478" s="306"/>
      <c r="M478" s="652">
        <f>IF(K476=" ",M477,IF(K476="W",1,M477+1))</f>
        <v>2</v>
      </c>
      <c r="N478" s="368">
        <f>IF(OR(L475=" ",M478&gt;$M$8),0,IF(M478=1,2,IF(M478=2,6,IF(M478=3,18,IF(M478=4,54,162)))))</f>
        <v>6</v>
      </c>
      <c r="O478" s="368">
        <f>IF(L476="W",(N478/2)*3,0)</f>
        <v>9</v>
      </c>
      <c r="P478" s="653">
        <f t="shared" si="29"/>
        <v>145</v>
      </c>
      <c r="V478" s="652">
        <f>IF(T476=" ",V477,IF(T476="W",1,V477+1))</f>
        <v>2</v>
      </c>
      <c r="W478" s="368">
        <f t="shared" si="32"/>
        <v>6</v>
      </c>
      <c r="X478" s="368">
        <f>IF(U476="W",(W478/2)*3,0)</f>
        <v>9</v>
      </c>
      <c r="Y478" s="653">
        <f t="shared" si="31"/>
        <v>-45</v>
      </c>
    </row>
    <row r="479" spans="1:25">
      <c r="A479" s="327">
        <f t="shared" si="30"/>
        <v>469</v>
      </c>
      <c r="B479" s="328">
        <f>Data!B479</f>
        <v>27</v>
      </c>
      <c r="D479" s="637">
        <f>IF(AND(B479&gt;0,B479&lt;=12),1,IF(AND(B479&gt;12,B479&lt;=24),2,IF(AND(B479&gt;24,B479&lt;=36),3,0)))</f>
        <v>3</v>
      </c>
      <c r="E479" s="645">
        <f>IF(AND(B480&gt;0,B480&lt;=12),1,IF(AND(B480&gt;12,B480&lt;=24),2,IF(AND(B480&gt;24,B480&lt;=36),3,0)))</f>
        <v>3</v>
      </c>
      <c r="F479" s="636">
        <f>IF(AND(B481&gt;0,B481&lt;=12),1,IF(AND(B481&gt;12,B481&lt;=24),2,IF(AND(B481&gt;24,B481&lt;=36),3,0)))</f>
        <v>3</v>
      </c>
      <c r="G479" s="646">
        <f>IF(AND(B482&gt;0,B482&lt;=12),1,IF(AND(B482&gt;12,B482&lt;=24),2,IF(AND(B482&gt;24,B482&lt;=36),3,0)))</f>
        <v>3</v>
      </c>
      <c r="H479" s="306"/>
      <c r="I479" s="639" t="str">
        <f>IF(E475=0," ",IF(E475=1,"2&amp;3",IF(E475=2,"1&amp;3","1&amp;2")))</f>
        <v>2&amp;3</v>
      </c>
      <c r="J479" s="635" t="str">
        <f>IF(G475=0," ",IF(G475=1,"2&amp;3",IF(G475=2,"1&amp;3","1&amp;2")))</f>
        <v>1&amp;2</v>
      </c>
      <c r="K479" s="634" t="str">
        <f>IF(D475=0," ",IF(D475=1,"2&amp;3",IF(D475=2,"1&amp;3","1&amp;2")))</f>
        <v>2&amp;3</v>
      </c>
      <c r="L479" s="647" t="str">
        <f>IF(F475=0," ",IF(F475=1,"2&amp;3",IF(F475=2,"1&amp;3","1&amp;2")))</f>
        <v>1&amp;3</v>
      </c>
      <c r="M479" s="651">
        <f>IF(L476=" ",M478,IF(L476="W",1,M478+1))</f>
        <v>1</v>
      </c>
      <c r="N479" s="363">
        <f>IF(OR(I479=" ",M479&gt;$M$8),0,IF(M479=1,2,IF(M479=2,6,IF(M479=3,18,IF(M479=4,54,162)))))</f>
        <v>2</v>
      </c>
      <c r="O479" s="363">
        <f>IF(I480="W",(N479/2)*3,0)</f>
        <v>3</v>
      </c>
      <c r="P479" s="653">
        <f t="shared" si="29"/>
        <v>146</v>
      </c>
      <c r="R479" s="639" t="str">
        <f>IF(E476=0," ",IF(E476="A","B&amp;C",IF(E476="B","A&amp;C","A&amp;B")))</f>
        <v>A&amp;B</v>
      </c>
      <c r="S479" s="635" t="str">
        <f>IF(G476=0," ",IF(G476="A","B&amp;C",IF(G476="B","A&amp;C","A&amp;B")))</f>
        <v>B&amp;C</v>
      </c>
      <c r="T479" s="634" t="str">
        <f>IF(D476=0," ",IF(D476="A","B&amp;C",IF(D476="B","A&amp;C","A&amp;B")))</f>
        <v>B&amp;C</v>
      </c>
      <c r="U479" s="647" t="str">
        <f>IF(F476=0," ",IF(F476="A","B&amp;C",IF(F476="B","A&amp;C","A&amp;B")))</f>
        <v>B&amp;C</v>
      </c>
      <c r="V479" s="651">
        <f>IF(U476=" ",V478,IF(U476="W",1,V478+1))</f>
        <v>1</v>
      </c>
      <c r="W479" s="363">
        <f t="shared" si="32"/>
        <v>2</v>
      </c>
      <c r="X479" s="363">
        <f>IF(R480="W",(W479/2)*3,0)</f>
        <v>0</v>
      </c>
      <c r="Y479" s="653">
        <f t="shared" si="31"/>
        <v>-47</v>
      </c>
    </row>
    <row r="480" spans="1:25">
      <c r="A480" s="327">
        <f t="shared" si="30"/>
        <v>470</v>
      </c>
      <c r="B480" s="328">
        <f>Data!B480</f>
        <v>35</v>
      </c>
      <c r="D480" s="637" t="str">
        <f>IF(B479=0,0,IF(MOD(B479,3)=1,"A",IF(MOD(B479,3)=2,"B","C")))</f>
        <v>C</v>
      </c>
      <c r="E480" s="645" t="str">
        <f>IF(B480=0,0,IF(MOD(B480,3)=1,"A",IF(MOD(B480,3)=2,"B","C")))</f>
        <v>B</v>
      </c>
      <c r="F480" s="636" t="str">
        <f>IF(B481=0,0,IF(MOD(B481,3)=1,"A",IF(MOD(B481,3)=2,"B","C")))</f>
        <v>A</v>
      </c>
      <c r="G480" s="646" t="str">
        <f>IF(B482=0,0,IF(MOD(B482,3)=1,"A",IF(MOD(B482,3)=2,"B","C")))</f>
        <v>C</v>
      </c>
      <c r="H480" s="306"/>
      <c r="I480" s="639" t="str">
        <f>IF(I479=" "," ",IF(D479=0,"L",IF(D479&lt;&gt;E475,"W","L")))</f>
        <v>W</v>
      </c>
      <c r="J480" s="635" t="str">
        <f>IF(J479=" "," ",IF(E479=0,"L",IF(E479&lt;&gt;G475,"W","L")))</f>
        <v>L</v>
      </c>
      <c r="K480" s="634" t="str">
        <f>IF(K479=" "," ",IF(F479=0,"L",IF(F479&lt;&gt;D475,"W","L")))</f>
        <v>W</v>
      </c>
      <c r="L480" s="647" t="str">
        <f>IF(L479=" "," ",IF(G479=0,"L",IF(G479&lt;&gt;F475,"W","L")))</f>
        <v>W</v>
      </c>
      <c r="M480" s="652">
        <f>IF(I480=" ",M479,IF(I480="W",1,M479+1))</f>
        <v>1</v>
      </c>
      <c r="N480" s="368">
        <f>IF(OR(J479=" ",M480&gt;$M$8),0,IF(M480=1,2,IF(M480=2,6,IF(M480=3,18,IF(M480=4,54,162)))))</f>
        <v>2</v>
      </c>
      <c r="O480" s="368">
        <f>IF(J480="W",(N480/2)*3,0)</f>
        <v>0</v>
      </c>
      <c r="P480" s="653">
        <f t="shared" si="29"/>
        <v>144</v>
      </c>
      <c r="R480" s="639" t="str">
        <f>IF(R479=" "," ",IF(D480=0,"L",IF(D480&lt;&gt;E476,"W","L")))</f>
        <v>L</v>
      </c>
      <c r="S480" s="635" t="str">
        <f>IF(S479=" "," ",IF(E480=0,"L",IF(E480&lt;&gt;G476,"W","L")))</f>
        <v>W</v>
      </c>
      <c r="T480" s="634" t="str">
        <f>IF(T479=" "," ",IF(F480=0,"L",IF(F480&lt;&gt;D476,"W","L")))</f>
        <v>L</v>
      </c>
      <c r="U480" s="647" t="str">
        <f>IF(U479=" "," ",IF(G480=0,"L",IF(G480&lt;&gt;F476,"W","L")))</f>
        <v>W</v>
      </c>
      <c r="V480" s="652">
        <f>IF(R480=" ",V479,IF(R480="W",1,V479+1))</f>
        <v>2</v>
      </c>
      <c r="W480" s="368">
        <f t="shared" si="32"/>
        <v>6</v>
      </c>
      <c r="X480" s="368">
        <f>IF(S480="W",(W480/2)*3,0)</f>
        <v>9</v>
      </c>
      <c r="Y480" s="653">
        <f t="shared" si="31"/>
        <v>-44</v>
      </c>
    </row>
    <row r="481" spans="1:25">
      <c r="A481" s="327">
        <f t="shared" si="30"/>
        <v>471</v>
      </c>
      <c r="B481" s="328">
        <f>Data!B481</f>
        <v>28</v>
      </c>
      <c r="D481" s="644"/>
      <c r="E481" s="644"/>
      <c r="F481" s="644"/>
      <c r="G481" s="644"/>
      <c r="H481" s="306"/>
      <c r="M481" s="649">
        <f>IF(J480=" ",M480,IF(J480="W",1,M480+1))</f>
        <v>2</v>
      </c>
      <c r="N481" s="648">
        <f>IF(OR(K479=" ",M481&gt;$M$8),0,IF(M481=1,2,IF(M481=2,6,IF(M481=3,18,IF(M481=4,54,162)))))</f>
        <v>6</v>
      </c>
      <c r="O481" s="648">
        <f>IF(K480="W",(N481/2)*3,0)</f>
        <v>9</v>
      </c>
      <c r="P481" s="653">
        <f t="shared" si="29"/>
        <v>147</v>
      </c>
      <c r="V481" s="649">
        <f>IF(S480=" ",V480,IF(S480="W",1,V480+1))</f>
        <v>1</v>
      </c>
      <c r="W481" s="648">
        <f t="shared" si="32"/>
        <v>2</v>
      </c>
      <c r="X481" s="648">
        <f>IF(T480="W",(W481/2)*3,0)</f>
        <v>0</v>
      </c>
      <c r="Y481" s="653">
        <f t="shared" si="31"/>
        <v>-46</v>
      </c>
    </row>
    <row r="482" spans="1:25">
      <c r="A482" s="327">
        <f t="shared" si="30"/>
        <v>472</v>
      </c>
      <c r="B482" s="328">
        <f>Data!B482</f>
        <v>36</v>
      </c>
      <c r="D482" s="644"/>
      <c r="E482" s="644"/>
      <c r="F482" s="644"/>
      <c r="G482" s="644"/>
      <c r="H482" s="306"/>
      <c r="M482" s="650">
        <f>IF(K480=" ",M481,IF(K480="W",1,M481+1))</f>
        <v>1</v>
      </c>
      <c r="N482" s="364">
        <f>IF(OR(L479=" ",M482&gt;$M$8),0,IF(M482=1,2,IF(M482=2,6,IF(M482=3,18,IF(M482=4,54,162)))))</f>
        <v>2</v>
      </c>
      <c r="O482" s="364">
        <f>IF(L480="W",(N482/2)*3,0)</f>
        <v>3</v>
      </c>
      <c r="P482" s="653">
        <f t="shared" si="29"/>
        <v>148</v>
      </c>
      <c r="V482" s="650">
        <f>IF(T480=" ",V481,IF(T480="W",1,V481+1))</f>
        <v>2</v>
      </c>
      <c r="W482" s="364">
        <f t="shared" si="32"/>
        <v>6</v>
      </c>
      <c r="X482" s="364">
        <f>IF(U480="W",(W482/2)*3,0)</f>
        <v>9</v>
      </c>
      <c r="Y482" s="653">
        <f t="shared" si="31"/>
        <v>-43</v>
      </c>
    </row>
    <row r="483" spans="1:25">
      <c r="A483" s="327">
        <f t="shared" si="30"/>
        <v>473</v>
      </c>
      <c r="B483" s="328">
        <f>Data!B483</f>
        <v>25</v>
      </c>
      <c r="D483" s="645">
        <f>IF(AND(B483&gt;0,B483&lt;=12),1,IF(AND(B483&gt;12,B483&lt;=24),2,IF(AND(B483&gt;24,B483&lt;=36),3,0)))</f>
        <v>3</v>
      </c>
      <c r="E483" s="637">
        <f>IF(AND(B484&gt;0,B484&lt;=12),1,IF(AND(B484&gt;12,B484&lt;=24),2,IF(AND(B484&gt;24,B484&lt;=36),3,0)))</f>
        <v>1</v>
      </c>
      <c r="F483" s="646">
        <f>IF(AND(B485&gt;0,B485&lt;=12),1,IF(AND(B485&gt;12,B485&lt;=24),2,IF(AND(B485&gt;24,B485&lt;=36),3,0)))</f>
        <v>2</v>
      </c>
      <c r="G483" s="636">
        <f>IF(AND(B486&gt;0,B486&lt;=12),1,IF(AND(B486&gt;12,B486&lt;=24),2,IF(AND(B486&gt;24,B486&lt;=36),3,0)))</f>
        <v>1</v>
      </c>
      <c r="H483" s="306"/>
      <c r="I483" s="635" t="str">
        <f>IF(E479=0," ",IF(E479=1,"2&amp;3",IF(E479=2,"1&amp;3","1&amp;2")))</f>
        <v>1&amp;2</v>
      </c>
      <c r="J483" s="639" t="str">
        <f>IF(D479=0," ",IF(D479=1,"2&amp;3",IF(D479=2,"1&amp;3","1&amp;2")))</f>
        <v>1&amp;2</v>
      </c>
      <c r="K483" s="647" t="str">
        <f>IF(G479=0," ",IF(G479=1,"2&amp;3",IF(G479=2,"1&amp;3","1&amp;2")))</f>
        <v>1&amp;2</v>
      </c>
      <c r="L483" s="634" t="str">
        <f>IF(F479=0," ",IF(F479=1,"2&amp;3",IF(F479=2,"1&amp;3","1&amp;2")))</f>
        <v>1&amp;2</v>
      </c>
      <c r="M483" s="652">
        <f>IF(L480=" ",M482,IF(L480="W",1,M482+1))</f>
        <v>1</v>
      </c>
      <c r="N483" s="368">
        <f>IF(OR(I483=" ",M483&gt;$M$8),0,IF(M483=1,2,IF(M483=2,6,IF(M483=3,18,IF(M483=4,54,162)))))</f>
        <v>2</v>
      </c>
      <c r="O483" s="368">
        <f>IF(I484="W",(N483/2)*3,0)</f>
        <v>0</v>
      </c>
      <c r="P483" s="653">
        <f t="shared" si="29"/>
        <v>146</v>
      </c>
      <c r="R483" s="635" t="str">
        <f>IF(E480=0," ",IF(E480="A","B&amp;C",IF(E480="B","A&amp;C","A&amp;B")))</f>
        <v>A&amp;C</v>
      </c>
      <c r="S483" s="639" t="str">
        <f>IF(D480=0," ",IF(D480="A","B&amp;C",IF(D480="B","A&amp;C","A&amp;B")))</f>
        <v>A&amp;B</v>
      </c>
      <c r="T483" s="647" t="str">
        <f>IF(G480=0," ",IF(G480="A","B&amp;C",IF(G480="B","A&amp;C","A&amp;B")))</f>
        <v>A&amp;B</v>
      </c>
      <c r="U483" s="634" t="str">
        <f>IF(F480=0," ",IF(F480="A","B&amp;C",IF(F480="B","A&amp;C","A&amp;B")))</f>
        <v>B&amp;C</v>
      </c>
      <c r="V483" s="652">
        <f>IF(U480=" ",V482,IF(U480="W",1,V482+1))</f>
        <v>1</v>
      </c>
      <c r="W483" s="368">
        <f t="shared" si="32"/>
        <v>2</v>
      </c>
      <c r="X483" s="368">
        <f>IF(R484="W",(W483/2)*3,0)</f>
        <v>3</v>
      </c>
      <c r="Y483" s="653">
        <f t="shared" si="31"/>
        <v>-42</v>
      </c>
    </row>
    <row r="484" spans="1:25">
      <c r="A484" s="327">
        <f t="shared" si="30"/>
        <v>474</v>
      </c>
      <c r="B484" s="328">
        <f>Data!B484</f>
        <v>5</v>
      </c>
      <c r="D484" s="645" t="str">
        <f>IF(B483=0,0,IF(MOD(B483,3)=1,"A",IF(MOD(B483,3)=2,"B","C")))</f>
        <v>A</v>
      </c>
      <c r="E484" s="637" t="str">
        <f>IF(B484=0,0,IF(MOD(B484,3)=1,"A",IF(MOD(B484,3)=2,"B","C")))</f>
        <v>B</v>
      </c>
      <c r="F484" s="646" t="str">
        <f>IF(B485=0,0,IF(MOD(B485,3)=1,"A",IF(MOD(B485,3)=2,"B","C")))</f>
        <v>C</v>
      </c>
      <c r="G484" s="636" t="str">
        <f>IF(B486=0,0,IF(MOD(B486,3)=1,"A",IF(MOD(B486,3)=2,"B","C")))</f>
        <v>B</v>
      </c>
      <c r="H484" s="306"/>
      <c r="I484" s="635" t="str">
        <f>IF(I483=" "," ",IF(D483=0,"L",IF(D483&lt;&gt;E479,"W","L")))</f>
        <v>L</v>
      </c>
      <c r="J484" s="639" t="str">
        <f>IF(J483=" "," ",IF(E483=0,"L",IF(E483&lt;&gt;D479,"W","L")))</f>
        <v>W</v>
      </c>
      <c r="K484" s="647" t="str">
        <f>IF(K483=" "," ",IF(F483=0,"L",IF(F483&lt;&gt;G479,"W","L")))</f>
        <v>W</v>
      </c>
      <c r="L484" s="634" t="str">
        <f>IF(L483=" "," ",IF(G483=0,"L",IF(G483&lt;&gt;F479,"W","L")))</f>
        <v>W</v>
      </c>
      <c r="M484" s="651">
        <f>IF(I484=" ",M483,IF(I484="W",1,M483+1))</f>
        <v>2</v>
      </c>
      <c r="N484" s="363">
        <f>IF(OR(J483=" ",M484&gt;$M$8),0,IF(M484=1,2,IF(M484=2,6,IF(M484=3,18,IF(M484=4,54,162)))))</f>
        <v>6</v>
      </c>
      <c r="O484" s="363">
        <f>IF(J484="W",(N484/2)*3,0)</f>
        <v>9</v>
      </c>
      <c r="P484" s="653">
        <f t="shared" si="29"/>
        <v>149</v>
      </c>
      <c r="R484" s="635" t="str">
        <f>IF(R483=" "," ",IF(D484=0,"L",IF(D484&lt;&gt;E480,"W","L")))</f>
        <v>W</v>
      </c>
      <c r="S484" s="639" t="str">
        <f>IF(S483=" "," ",IF(E484=0,"L",IF(E484&lt;&gt;D480,"W","L")))</f>
        <v>W</v>
      </c>
      <c r="T484" s="647" t="str">
        <f>IF(T483=" "," ",IF(F484=0,"L",IF(F484&lt;&gt;G480,"W","L")))</f>
        <v>L</v>
      </c>
      <c r="U484" s="634" t="str">
        <f>IF(U483=" "," ",IF(G484=0,"L",IF(G484&lt;&gt;F480,"W","L")))</f>
        <v>W</v>
      </c>
      <c r="V484" s="651">
        <f>IF(R484=" ",V483,IF(R484="W",1,V483+1))</f>
        <v>1</v>
      </c>
      <c r="W484" s="363">
        <f t="shared" si="32"/>
        <v>2</v>
      </c>
      <c r="X484" s="363">
        <f>IF(S484="W",(W484/2)*3,0)</f>
        <v>3</v>
      </c>
      <c r="Y484" s="653">
        <f t="shared" si="31"/>
        <v>-41</v>
      </c>
    </row>
    <row r="485" spans="1:25">
      <c r="A485" s="327">
        <f t="shared" si="30"/>
        <v>475</v>
      </c>
      <c r="B485" s="328">
        <f>Data!B485</f>
        <v>21</v>
      </c>
      <c r="D485" s="644"/>
      <c r="E485" s="644"/>
      <c r="F485" s="644"/>
      <c r="G485" s="644"/>
      <c r="H485" s="306"/>
      <c r="M485" s="650">
        <f>IF(J484=" ",M484,IF(J484="W",1,M484+1))</f>
        <v>1</v>
      </c>
      <c r="N485" s="364">
        <f>IF(OR(K483=" ",M485&gt;$M$8),0,IF(M485=1,2,IF(M485=2,6,IF(M485=3,18,IF(M485=4,54,162)))))</f>
        <v>2</v>
      </c>
      <c r="O485" s="364">
        <f>IF(K484="W",(N485/2)*3,0)</f>
        <v>3</v>
      </c>
      <c r="P485" s="653">
        <f t="shared" si="29"/>
        <v>150</v>
      </c>
      <c r="V485" s="650">
        <f>IF(S484=" ",V484,IF(S484="W",1,V484+1))</f>
        <v>1</v>
      </c>
      <c r="W485" s="364">
        <f t="shared" si="32"/>
        <v>2</v>
      </c>
      <c r="X485" s="364">
        <f>IF(T484="W",(W485/2)*3,0)</f>
        <v>0</v>
      </c>
      <c r="Y485" s="653">
        <f t="shared" si="31"/>
        <v>-43</v>
      </c>
    </row>
    <row r="486" spans="1:25">
      <c r="A486" s="327">
        <f t="shared" si="30"/>
        <v>476</v>
      </c>
      <c r="B486" s="328">
        <f>Data!B486</f>
        <v>5</v>
      </c>
      <c r="D486" s="644"/>
      <c r="E486" s="644"/>
      <c r="F486" s="644"/>
      <c r="G486" s="644"/>
      <c r="H486" s="306"/>
      <c r="M486" s="649">
        <f>IF(K484=" ",M485,IF(K484="W",1,M485+1))</f>
        <v>1</v>
      </c>
      <c r="N486" s="648">
        <f>IF(OR(L483=" ",M486&gt;$M$8),0,IF(M486=1,2,IF(M486=2,6,IF(M486=3,18,IF(M486=4,54,162)))))</f>
        <v>2</v>
      </c>
      <c r="O486" s="648">
        <f>IF(L484="W",(N486/2)*3,0)</f>
        <v>3</v>
      </c>
      <c r="P486" s="653">
        <f t="shared" si="29"/>
        <v>151</v>
      </c>
      <c r="V486" s="649">
        <f>IF(T484=" ",V485,IF(T484="W",1,V485+1))</f>
        <v>2</v>
      </c>
      <c r="W486" s="648">
        <f t="shared" si="32"/>
        <v>6</v>
      </c>
      <c r="X486" s="648">
        <f>IF(U484="W",(W486/2)*3,0)</f>
        <v>9</v>
      </c>
      <c r="Y486" s="653">
        <f t="shared" si="31"/>
        <v>-40</v>
      </c>
    </row>
    <row r="487" spans="1:25">
      <c r="A487" s="327">
        <f t="shared" si="30"/>
        <v>477</v>
      </c>
      <c r="B487" s="328">
        <f>Data!B487</f>
        <v>36</v>
      </c>
      <c r="D487" s="645">
        <f>IF(AND(B487&gt;0,B487&lt;=12),1,IF(AND(B487&gt;12,B487&lt;=24),2,IF(AND(B487&gt;24,B487&lt;=36),3,0)))</f>
        <v>3</v>
      </c>
      <c r="E487" s="646">
        <f>IF(AND(B488&gt;0,B488&lt;=12),1,IF(AND(B488&gt;12,B488&lt;=24),2,IF(AND(B488&gt;24,B488&lt;=36),3,0)))</f>
        <v>2</v>
      </c>
      <c r="F487" s="637">
        <f>IF(AND(B489&gt;0,B489&lt;=12),1,IF(AND(B489&gt;12,B489&lt;=24),2,IF(AND(B489&gt;24,B489&lt;=36),3,0)))</f>
        <v>1</v>
      </c>
      <c r="G487" s="636">
        <f>IF(AND(B490&gt;0,B490&lt;=12),1,IF(AND(B490&gt;12,B490&lt;=24),2,IF(AND(B490&gt;24,B490&lt;=36),3,0)))</f>
        <v>3</v>
      </c>
      <c r="H487" s="306"/>
      <c r="I487" s="635" t="str">
        <f>IF(D483=0," ",IF(D483=1,"2&amp;3",IF(D483=2,"1&amp;3","1&amp;2")))</f>
        <v>1&amp;2</v>
      </c>
      <c r="J487" s="647" t="str">
        <f>IF(F483=0," ",IF(F483=1,"2&amp;3",IF(F483=2,"1&amp;3","1&amp;2")))</f>
        <v>1&amp;3</v>
      </c>
      <c r="K487" s="639" t="str">
        <f>IF(E483=0," ",IF(E483=1,"2&amp;3",IF(E483=2,"1&amp;3","1&amp;2")))</f>
        <v>2&amp;3</v>
      </c>
      <c r="L487" s="634" t="str">
        <f>IF(G483=0," ",IF(G483=1,"2&amp;3",IF(G483=2,"1&amp;3","1&amp;2")))</f>
        <v>2&amp;3</v>
      </c>
      <c r="M487" s="652">
        <f>IF(L484=" ",M486,IF(L484="W",1,M486+1))</f>
        <v>1</v>
      </c>
      <c r="N487" s="368">
        <f>IF(OR(I487=" ",M487&gt;$M$8),0,IF(M487=1,2,IF(M487=2,6,IF(M487=3,18,IF(M487=4,54,162)))))</f>
        <v>2</v>
      </c>
      <c r="O487" s="368">
        <f>IF(I488="W",(N487/2)*3,0)</f>
        <v>0</v>
      </c>
      <c r="P487" s="653">
        <f t="shared" si="29"/>
        <v>149</v>
      </c>
      <c r="R487" s="635" t="str">
        <f>IF(D484=0," ",IF(D484="A","B&amp;C",IF(D484="B","A&amp;C","A&amp;B")))</f>
        <v>B&amp;C</v>
      </c>
      <c r="S487" s="647" t="str">
        <f>IF(F484=0," ",IF(F484="A","B&amp;C",IF(F484="B","A&amp;C","A&amp;B")))</f>
        <v>A&amp;B</v>
      </c>
      <c r="T487" s="639" t="str">
        <f>IF(E484=0," ",IF(E484="A","B&amp;C",IF(E484="B","A&amp;C","A&amp;B")))</f>
        <v>A&amp;C</v>
      </c>
      <c r="U487" s="634" t="str">
        <f>IF(G484=0," ",IF(G484="A","B&amp;C",IF(G484="B","A&amp;C","A&amp;B")))</f>
        <v>A&amp;C</v>
      </c>
      <c r="V487" s="652">
        <f>IF(U484=" ",V486,IF(U484="W",1,V486+1))</f>
        <v>1</v>
      </c>
      <c r="W487" s="368">
        <f t="shared" si="32"/>
        <v>2</v>
      </c>
      <c r="X487" s="368">
        <f>IF(R488="W",(W487/2)*3,0)</f>
        <v>3</v>
      </c>
      <c r="Y487" s="653">
        <f t="shared" si="31"/>
        <v>-39</v>
      </c>
    </row>
    <row r="488" spans="1:25">
      <c r="A488" s="327">
        <f t="shared" si="30"/>
        <v>478</v>
      </c>
      <c r="B488" s="328">
        <f>Data!B488</f>
        <v>15</v>
      </c>
      <c r="D488" s="645" t="str">
        <f>IF(B487=0,0,IF(MOD(B487,3)=1,"A",IF(MOD(B487,3)=2,"B","C")))</f>
        <v>C</v>
      </c>
      <c r="E488" s="646" t="str">
        <f>IF(B488=0,0,IF(MOD(B488,3)=1,"A",IF(MOD(B488,3)=2,"B","C")))</f>
        <v>C</v>
      </c>
      <c r="F488" s="637" t="str">
        <f>IF(B489=0,0,IF(MOD(B489,3)=1,"A",IF(MOD(B489,3)=2,"B","C")))</f>
        <v>A</v>
      </c>
      <c r="G488" s="636" t="str">
        <f>IF(B490=0,0,IF(MOD(B490,3)=1,"A",IF(MOD(B490,3)=2,"B","C")))</f>
        <v>B</v>
      </c>
      <c r="H488" s="306"/>
      <c r="I488" s="635" t="str">
        <f>IF(I487=" "," ",IF(D487=0,"L",IF(D487&lt;&gt;D483,"W","L")))</f>
        <v>L</v>
      </c>
      <c r="J488" s="647" t="str">
        <f>IF(J487=" "," ",IF(E487=0,"L",IF(E487&lt;&gt;F483,"W","L")))</f>
        <v>L</v>
      </c>
      <c r="K488" s="639" t="str">
        <f>IF(K487=" "," ",IF(F487=0,"L",IF(F487&lt;&gt;E483,"W","L")))</f>
        <v>L</v>
      </c>
      <c r="L488" s="634" t="str">
        <f>IF(L487=" "," ",IF(G487=0,"L",IF(G487&lt;&gt;G483,"W","L")))</f>
        <v>W</v>
      </c>
      <c r="M488" s="650">
        <f>IF(I488=" ",M487,IF(I488="W",1,M487+1))</f>
        <v>2</v>
      </c>
      <c r="N488" s="364">
        <f>IF(OR(J487=" ",M488&gt;$M$8),0,IF(M488=1,2,IF(M488=2,6,IF(M488=3,18,IF(M488=4,54,162)))))</f>
        <v>6</v>
      </c>
      <c r="O488" s="364">
        <f>IF(J488="W",(N488/2)*3,0)</f>
        <v>0</v>
      </c>
      <c r="P488" s="653">
        <f t="shared" si="29"/>
        <v>143</v>
      </c>
      <c r="R488" s="635" t="str">
        <f>IF(R487=" "," ",IF(M488=0,"L",IF(D488&lt;&gt;D484,"W","L")))</f>
        <v>W</v>
      </c>
      <c r="S488" s="647" t="str">
        <f>IF(S487=" "," ",IF(E488=0,"L",IF(E488&lt;&gt;F484,"W","L")))</f>
        <v>L</v>
      </c>
      <c r="T488" s="639" t="str">
        <f>IF(T487=" "," ",IF(F488=0,"L",IF(F488&lt;&gt;E484,"W","L")))</f>
        <v>W</v>
      </c>
      <c r="U488" s="634" t="str">
        <f>IF(U487=" "," ",IF(P488=0,"L",IF(G488&lt;&gt;G484,"W","L")))</f>
        <v>L</v>
      </c>
      <c r="V488" s="650">
        <f>IF(R488=" ",V487,IF(R488="W",1,V487+1))</f>
        <v>1</v>
      </c>
      <c r="W488" s="364">
        <f t="shared" si="32"/>
        <v>2</v>
      </c>
      <c r="X488" s="364">
        <f>IF(S488="W",(W488/2)*3,0)</f>
        <v>0</v>
      </c>
      <c r="Y488" s="653">
        <f t="shared" si="31"/>
        <v>-41</v>
      </c>
    </row>
    <row r="489" spans="1:25">
      <c r="A489" s="327">
        <f t="shared" si="30"/>
        <v>479</v>
      </c>
      <c r="B489" s="328">
        <f>Data!B489</f>
        <v>7</v>
      </c>
      <c r="D489" s="644"/>
      <c r="E489" s="644"/>
      <c r="F489" s="644"/>
      <c r="G489" s="644"/>
      <c r="H489" s="306"/>
      <c r="M489" s="651">
        <f>IF(J488=" ",M488,IF(J488="W",1,M488+1))</f>
        <v>3</v>
      </c>
      <c r="N489" s="363">
        <f>IF(OR(K487=" ",M489&gt;$M$8),0,IF(M489=1,2,IF(M489=2,6,IF(M489=3,18,IF(M489=4,54,162)))))</f>
        <v>18</v>
      </c>
      <c r="O489" s="363">
        <f>IF(K488="W",(N489/2)*3,0)</f>
        <v>0</v>
      </c>
      <c r="P489" s="653">
        <f t="shared" si="29"/>
        <v>125</v>
      </c>
      <c r="V489" s="651">
        <f>IF(S488=" ",V488,IF(S488="W",1,V488+1))</f>
        <v>2</v>
      </c>
      <c r="W489" s="363">
        <f t="shared" si="32"/>
        <v>6</v>
      </c>
      <c r="X489" s="363">
        <f>IF(T488="W",(W489/2)*3,0)</f>
        <v>9</v>
      </c>
      <c r="Y489" s="653">
        <f t="shared" si="31"/>
        <v>-38</v>
      </c>
    </row>
    <row r="490" spans="1:25">
      <c r="A490" s="327">
        <f t="shared" si="30"/>
        <v>480</v>
      </c>
      <c r="B490" s="328">
        <f>Data!B490</f>
        <v>26</v>
      </c>
      <c r="D490" s="644"/>
      <c r="E490" s="644"/>
      <c r="F490" s="644"/>
      <c r="G490" s="644"/>
      <c r="H490" s="306"/>
      <c r="M490" s="649">
        <f>IF(K488=" ",M489,IF(K488="W",1,M489+1))</f>
        <v>4</v>
      </c>
      <c r="N490" s="648">
        <f>IF(OR(L487=" ",M490&gt;$M$8),0,IF(M490=1,2,IF(M490=2,6,IF(M490=3,18,IF(M490=4,54,162)))))</f>
        <v>0</v>
      </c>
      <c r="O490" s="648">
        <f>IF(L488="W",(N490/2)*3,0)</f>
        <v>0</v>
      </c>
      <c r="P490" s="653">
        <f t="shared" si="29"/>
        <v>125</v>
      </c>
      <c r="V490" s="649">
        <f>IF(T488=" ",V489,IF(T488="W",1,V489+1))</f>
        <v>1</v>
      </c>
      <c r="W490" s="648">
        <f t="shared" si="32"/>
        <v>2</v>
      </c>
      <c r="X490" s="648">
        <f>IF(U488="W",(W490/2)*3,0)</f>
        <v>0</v>
      </c>
      <c r="Y490" s="653">
        <f t="shared" si="31"/>
        <v>-40</v>
      </c>
    </row>
    <row r="491" spans="1:25">
      <c r="A491" s="327">
        <f t="shared" si="30"/>
        <v>481</v>
      </c>
      <c r="B491" s="328">
        <f>Data!B491</f>
        <v>5</v>
      </c>
      <c r="D491" s="646">
        <f>IF(AND(B491&gt;0,B491&lt;=12),1,IF(AND(B491&gt;12,B491&lt;=24),2,IF(AND(B491&gt;24,B491&lt;=36),3,0)))</f>
        <v>1</v>
      </c>
      <c r="E491" s="636">
        <f>IF(AND(B492&gt;0,B492&lt;=12),1,IF(AND(B492&gt;12,B492&lt;=24),2,IF(AND(B492&gt;24,B492&lt;=36),3,0)))</f>
        <v>2</v>
      </c>
      <c r="F491" s="645">
        <f>IF(AND(B493&gt;0,B493&lt;=12),1,IF(AND(B493&gt;12,B493&lt;=24),2,IF(AND(B493&gt;24,B493&lt;=36),3,0)))</f>
        <v>2</v>
      </c>
      <c r="G491" s="637">
        <f>IF(AND(B494&gt;0,B494&lt;=12),1,IF(AND(B494&gt;12,B494&lt;=24),2,IF(AND(B494&gt;24,B494&lt;=36),3,0)))</f>
        <v>1</v>
      </c>
      <c r="H491" s="306"/>
      <c r="I491" s="647" t="str">
        <f>IF(E487=0," ",IF(E487=1,"2&amp;3",IF(E487=2,"1&amp;3","1&amp;2")))</f>
        <v>1&amp;3</v>
      </c>
      <c r="J491" s="634" t="str">
        <f>IF(G487=0," ",IF(G487=1,"2&amp;3",IF(G487=2,"1&amp;3","1&amp;2")))</f>
        <v>1&amp;2</v>
      </c>
      <c r="K491" s="635" t="str">
        <f>IF(D487=0," ",IF(D487=1,"2&amp;3",IF(D487=2,"1&amp;3","1&amp;2")))</f>
        <v>1&amp;2</v>
      </c>
      <c r="L491" s="639" t="str">
        <f>IF(F487=0," ",IF(F487=1,"2&amp;3",IF(F487=2,"1&amp;3","1&amp;2")))</f>
        <v>2&amp;3</v>
      </c>
      <c r="M491" s="650">
        <f>IF(L488=" ",M490,IF(L488="W",1,M490+1))</f>
        <v>1</v>
      </c>
      <c r="N491" s="364">
        <f>IF(OR(I491=" ",M491&gt;$M$8),0,IF(M491=1,2,IF(M491=2,6,IF(M491=3,18,IF(M491=4,54,162)))))</f>
        <v>2</v>
      </c>
      <c r="O491" s="364">
        <f>IF(I492="W",(N491/2)*3,0)</f>
        <v>3</v>
      </c>
      <c r="P491" s="653">
        <f t="shared" si="29"/>
        <v>126</v>
      </c>
      <c r="R491" s="647" t="str">
        <f>IF(E488=0," ",IF(E488="A","B&amp;C",IF(E488="B","A&amp;C","A&amp;B")))</f>
        <v>A&amp;B</v>
      </c>
      <c r="S491" s="634" t="str">
        <f>IF(G488=0," ",IF(G488="A","B&amp;C",IF(G488="B","A&amp;C","A&amp;B")))</f>
        <v>A&amp;C</v>
      </c>
      <c r="T491" s="635" t="str">
        <f>IF(D488=0," ",IF(D488="A","B&amp;C",IF(D488="B","A&amp;C","A&amp;B")))</f>
        <v>A&amp;B</v>
      </c>
      <c r="U491" s="639" t="str">
        <f>IF(F488=0," ",IF(F488="A","B&amp;C",IF(F488="B","A&amp;C","A&amp;B")))</f>
        <v>B&amp;C</v>
      </c>
      <c r="V491" s="650">
        <f>IF(U488=" ",V490,IF(U488="W",1,V490+1))</f>
        <v>2</v>
      </c>
      <c r="W491" s="364">
        <f t="shared" si="32"/>
        <v>6</v>
      </c>
      <c r="X491" s="364">
        <f>IF(R492="W",(W491/2)*3,0)</f>
        <v>9</v>
      </c>
      <c r="Y491" s="653">
        <f t="shared" si="31"/>
        <v>-37</v>
      </c>
    </row>
    <row r="492" spans="1:25">
      <c r="A492" s="327">
        <f t="shared" si="30"/>
        <v>482</v>
      </c>
      <c r="B492" s="328">
        <f>Data!B492</f>
        <v>19</v>
      </c>
      <c r="D492" s="646" t="str">
        <f>IF(B491=0,0,IF(MOD(B491,3)=1,"A",IF(MOD(B491,3)=2,"B","C")))</f>
        <v>B</v>
      </c>
      <c r="E492" s="636" t="str">
        <f>IF(B492=0,0,IF(MOD(B492,3)=1,"A",IF(MOD(B492,3)=2,"B","C")))</f>
        <v>A</v>
      </c>
      <c r="F492" s="645" t="str">
        <f>IF(B493=0,0,IF(MOD(B493,3)=1,"A",IF(MOD(B493,3)=2,"B","C")))</f>
        <v>B</v>
      </c>
      <c r="G492" s="637" t="str">
        <f>IF(B494=0,0,IF(MOD(B494,3)=1,"A",IF(MOD(B494,3)=2,"B","C")))</f>
        <v>A</v>
      </c>
      <c r="H492" s="306"/>
      <c r="I492" s="647" t="str">
        <f>IF(I491=" "," ",IF(D491=0,"L",IF(D491&lt;&gt;E487,"W","L")))</f>
        <v>W</v>
      </c>
      <c r="J492" s="634" t="str">
        <f>IF(J491=" "," ",IF(E491=0,"L",IF(E491&lt;&gt;G487,"W","L")))</f>
        <v>W</v>
      </c>
      <c r="K492" s="635" t="str">
        <f>IF(K491=" "," ",IF(F491=0,"L",IF(F491&lt;&gt;D487,"W","L")))</f>
        <v>W</v>
      </c>
      <c r="L492" s="639" t="str">
        <f>IF(L491=" "," ",IF(G491=0,"L",IF(G491&lt;&gt;F487,"W","L")))</f>
        <v>L</v>
      </c>
      <c r="M492" s="649">
        <f>IF(I492=" ",M491,IF(I492="W",1,M491+1))</f>
        <v>1</v>
      </c>
      <c r="N492" s="648">
        <f>IF(OR(J491=" ",M492&gt;$M$8),0,IF(M492=1,2,IF(M492=2,6,IF(M492=3,18,IF(M492=4,54,162)))))</f>
        <v>2</v>
      </c>
      <c r="O492" s="648">
        <f>IF(J492="W",(N492/2)*3,0)</f>
        <v>3</v>
      </c>
      <c r="P492" s="653">
        <f t="shared" si="29"/>
        <v>127</v>
      </c>
      <c r="R492" s="647" t="str">
        <f>IF(R491=" "," ",IF(D492=0,"L",IF(D492&lt;&gt;E488,"W","L")))</f>
        <v>W</v>
      </c>
      <c r="S492" s="634" t="str">
        <f>IF(S491=" "," ",IF(E492=0,"L",IF(E492&lt;&gt;G488,"W","L")))</f>
        <v>W</v>
      </c>
      <c r="T492" s="635" t="str">
        <f>IF(T491=" "," ",IF(F492=0,"L",IF(F492&lt;&gt;D488,"W","L")))</f>
        <v>W</v>
      </c>
      <c r="U492" s="639" t="str">
        <f>IF(U491=" "," ",IF(G492=0,"L",IF(G492&lt;&gt;F488,"W","L")))</f>
        <v>L</v>
      </c>
      <c r="V492" s="649">
        <f>IF(R492=" ",V491,IF(R492="W",1,V491+1))</f>
        <v>1</v>
      </c>
      <c r="W492" s="648">
        <f t="shared" si="32"/>
        <v>2</v>
      </c>
      <c r="X492" s="648">
        <f>IF(S492="W",(W492/2)*3,0)</f>
        <v>3</v>
      </c>
      <c r="Y492" s="653">
        <f t="shared" si="31"/>
        <v>-36</v>
      </c>
    </row>
    <row r="493" spans="1:25">
      <c r="A493" s="327">
        <f t="shared" si="30"/>
        <v>483</v>
      </c>
      <c r="B493" s="328">
        <f>Data!B493</f>
        <v>20</v>
      </c>
      <c r="D493" s="643"/>
      <c r="E493" s="643"/>
      <c r="F493" s="643"/>
      <c r="G493" s="643"/>
      <c r="H493" s="306"/>
      <c r="M493" s="652">
        <f>IF(J492=" ",M492,IF(J492="W",1,M492+1))</f>
        <v>1</v>
      </c>
      <c r="N493" s="368">
        <f>IF(OR(K491=" ",M493&gt;$M$8),0,IF(M493=1,2,IF(M493=2,6,IF(M493=3,18,IF(M493=4,54,162)))))</f>
        <v>2</v>
      </c>
      <c r="O493" s="368">
        <f>IF(K492="W",(N493/2)*3,0)</f>
        <v>3</v>
      </c>
      <c r="P493" s="653">
        <f t="shared" si="29"/>
        <v>128</v>
      </c>
      <c r="V493" s="652">
        <f>IF(S492=" ",V492,IF(S492="W",1,V492+1))</f>
        <v>1</v>
      </c>
      <c r="W493" s="368">
        <f t="shared" si="32"/>
        <v>2</v>
      </c>
      <c r="X493" s="368">
        <f>IF(T492="W",(W493/2)*3,0)</f>
        <v>3</v>
      </c>
      <c r="Y493" s="653">
        <f t="shared" si="31"/>
        <v>-35</v>
      </c>
    </row>
    <row r="494" spans="1:25">
      <c r="A494" s="327">
        <f t="shared" si="30"/>
        <v>484</v>
      </c>
      <c r="B494" s="328">
        <f>Data!B494</f>
        <v>10</v>
      </c>
      <c r="D494" s="643"/>
      <c r="E494" s="643"/>
      <c r="F494" s="643"/>
      <c r="G494" s="643"/>
      <c r="H494" s="306"/>
      <c r="M494" s="651">
        <f>IF(K492=" ",M493,IF(K492="W",1,M493+1))</f>
        <v>1</v>
      </c>
      <c r="N494" s="363">
        <f>IF(OR(L491=" ",M494&gt;$M$8),0,IF(M494=1,2,IF(M494=2,6,IF(M494=3,18,IF(M494=4,54,162)))))</f>
        <v>2</v>
      </c>
      <c r="O494" s="363">
        <f>IF(L492="W",(N494/2)*3,0)</f>
        <v>0</v>
      </c>
      <c r="P494" s="653">
        <f t="shared" si="29"/>
        <v>126</v>
      </c>
      <c r="V494" s="651">
        <f>IF(T492=" ",V493,IF(T492="W",1,V493+1))</f>
        <v>1</v>
      </c>
      <c r="W494" s="363">
        <f t="shared" si="32"/>
        <v>2</v>
      </c>
      <c r="X494" s="363">
        <f>IF(U492="W",(W494/2)*3,0)</f>
        <v>0</v>
      </c>
      <c r="Y494" s="653">
        <f t="shared" si="31"/>
        <v>-37</v>
      </c>
    </row>
    <row r="495" spans="1:25">
      <c r="A495" s="327">
        <f t="shared" si="30"/>
        <v>485</v>
      </c>
      <c r="B495" s="328">
        <f>Data!B495</f>
        <v>36</v>
      </c>
      <c r="D495" s="636">
        <f>IF(AND(B495&gt;0,B495&lt;=12),1,IF(AND(B495&gt;12,B495&lt;=24),2,IF(AND(B495&gt;24,B495&lt;=36),3,0)))</f>
        <v>3</v>
      </c>
      <c r="E495" s="646">
        <f>IF(AND(B496&gt;0,B496&lt;=12),1,IF(AND(B496&gt;12,B496&lt;=24),2,IF(AND(B496&gt;24,B496&lt;=36),3,0)))</f>
        <v>3</v>
      </c>
      <c r="F495" s="637">
        <f>IF(AND(B497&gt;0,B497&lt;=12),1,IF(AND(B497&gt;12,B497&lt;=24),2,IF(AND(B497&gt;24,B497&lt;=36),3,0)))</f>
        <v>1</v>
      </c>
      <c r="G495" s="645">
        <f>IF(AND(B498&gt;0,B498&lt;=12),1,IF(AND(B498&gt;12,B498&lt;=24),2,IF(AND(B498&gt;24,B498&lt;=36),3,0)))</f>
        <v>2</v>
      </c>
      <c r="H495" s="306"/>
      <c r="I495" s="638" t="str">
        <f>IF(E491=0," ",IF(E491=1,"2&amp;3",IF(E491=2,"1&amp;3","1&amp;2")))</f>
        <v>1&amp;3</v>
      </c>
      <c r="J495" s="647" t="str">
        <f>IF(D491=0," ",IF(D491=1,"2&amp;3",IF(D491=2,"1&amp;3","1&amp;2")))</f>
        <v>2&amp;3</v>
      </c>
      <c r="K495" s="639" t="str">
        <f>IF(G491=0," ",IF(G491=1,"2&amp;3",IF(G491=2,"1&amp;3","1&amp;2")))</f>
        <v>2&amp;3</v>
      </c>
      <c r="L495" s="635" t="str">
        <f>IF(F491=0," ",IF(F491=1,"2&amp;3",IF(F491=2,"1&amp;3","1&amp;2")))</f>
        <v>1&amp;3</v>
      </c>
      <c r="M495" s="649">
        <f>IF(L492=" ",M494,IF(L492="W",1,M494+1))</f>
        <v>2</v>
      </c>
      <c r="N495" s="648">
        <f>IF(OR(I495=" ",M495&gt;$M$8),0,IF(M495=1,2,IF(M495=2,6,IF(M495=3,18,IF(M495=4,54,162)))))</f>
        <v>6</v>
      </c>
      <c r="O495" s="648">
        <f>IF(I496="W",(N495/2)*3,0)</f>
        <v>9</v>
      </c>
      <c r="P495" s="653">
        <f t="shared" si="29"/>
        <v>129</v>
      </c>
      <c r="R495" s="638" t="str">
        <f>IF(E492=0," ",IF(E492="A","B&amp;C",IF(E492="B","A&amp;C","A&amp;B")))</f>
        <v>B&amp;C</v>
      </c>
      <c r="S495" s="647" t="str">
        <f>IF(D492=0," ",IF(D492="A","B&amp;C",IF(D492="B","A&amp;C","A&amp;B")))</f>
        <v>A&amp;C</v>
      </c>
      <c r="T495" s="639" t="str">
        <f>IF(G492=0," ",IF(G492="A","B&amp;C",IF(G492="B","A&amp;C","A&amp;B")))</f>
        <v>B&amp;C</v>
      </c>
      <c r="U495" s="635" t="str">
        <f>IF(F492=0," ",IF(F492="A","B&amp;C",IF(F492="B","A&amp;C","A&amp;B")))</f>
        <v>A&amp;C</v>
      </c>
      <c r="V495" s="649">
        <f>IF(U492=" ",V494,IF(U492="W",1,V494+1))</f>
        <v>2</v>
      </c>
      <c r="W495" s="648">
        <f t="shared" si="32"/>
        <v>6</v>
      </c>
      <c r="X495" s="648">
        <f>IF(R496="W",(W495/2)*3,0)</f>
        <v>9</v>
      </c>
      <c r="Y495" s="653">
        <f t="shared" si="31"/>
        <v>-34</v>
      </c>
    </row>
    <row r="496" spans="1:25">
      <c r="A496" s="327">
        <f t="shared" si="30"/>
        <v>486</v>
      </c>
      <c r="B496" s="328">
        <f>Data!B496</f>
        <v>28</v>
      </c>
      <c r="D496" s="636" t="str">
        <f>IF(B495=0,0,IF(MOD(B495,3)=1,"A",IF(MOD(B495,3)=2,"B","C")))</f>
        <v>C</v>
      </c>
      <c r="E496" s="646" t="str">
        <f>IF(B496=0,0,IF(MOD(B496,3)=1,"A",IF(MOD(B496,3)=2,"B","C")))</f>
        <v>A</v>
      </c>
      <c r="F496" s="637" t="str">
        <f>IF(B497=0,0,IF(MOD(B497,3)=1,"A",IF(MOD(B497,3)=2,"B","C")))</f>
        <v>B</v>
      </c>
      <c r="G496" s="645" t="str">
        <f>IF(B498=0,0,IF(MOD(B498,3)=1,"A",IF(MOD(B498,3)=2,"B","C")))</f>
        <v>B</v>
      </c>
      <c r="H496" s="306"/>
      <c r="I496" s="638" t="str">
        <f>IF(I495=" "," ",IF(D495=0,"L",IF(D495&lt;&gt;E491,"W","L")))</f>
        <v>W</v>
      </c>
      <c r="J496" s="647" t="str">
        <f>IF(J495=" "," ",IF(E495=0,"L",IF(E495&lt;&gt;D491,"W","L")))</f>
        <v>W</v>
      </c>
      <c r="K496" s="639" t="str">
        <f>IF(K495=" "," ",IF(F495=0,"L",IF(F495&lt;&gt;G491,"W","L")))</f>
        <v>L</v>
      </c>
      <c r="L496" s="635" t="str">
        <f>IF(L495=" "," ",IF(G495=0,"L",IF(G495&lt;&gt;F491,"W","L")))</f>
        <v>L</v>
      </c>
      <c r="M496" s="650">
        <f>IF(I496=" ",M495,IF(I496="W",1,M495+1))</f>
        <v>1</v>
      </c>
      <c r="N496" s="364">
        <f>IF(OR(J495=" ",M496&gt;$M$8),0,IF(M496=1,2,IF(M496=2,6,IF(M496=3,18,IF(M496=4,54,162)))))</f>
        <v>2</v>
      </c>
      <c r="O496" s="364">
        <f>IF(J496="W",(N496/2)*3,0)</f>
        <v>3</v>
      </c>
      <c r="P496" s="653">
        <f t="shared" si="29"/>
        <v>130</v>
      </c>
      <c r="R496" s="638" t="str">
        <f>IF(R495=" "," ",IF(D496=0,"L",IF(D496&lt;&gt;E492,"W","L")))</f>
        <v>W</v>
      </c>
      <c r="S496" s="647" t="str">
        <f>IF(S495=" "," ",IF(E496=0,"L",IF(E496&lt;&gt;D492,"W","L")))</f>
        <v>W</v>
      </c>
      <c r="T496" s="639" t="str">
        <f>IF(T495=" "," ",IF(F496=0,"L",IF(F496&lt;&gt;G492,"W","L")))</f>
        <v>W</v>
      </c>
      <c r="U496" s="635" t="str">
        <f>IF(U495=" "," ",IF(G496=0,"L",IF(G496&lt;&gt;F492,"W","L")))</f>
        <v>L</v>
      </c>
      <c r="V496" s="650">
        <f>IF(R496=" ",V495,IF(R496="W",1,V495+1))</f>
        <v>1</v>
      </c>
      <c r="W496" s="364">
        <f t="shared" si="32"/>
        <v>2</v>
      </c>
      <c r="X496" s="364">
        <f>IF(S496="W",(W496/2)*3,0)</f>
        <v>3</v>
      </c>
      <c r="Y496" s="653">
        <f t="shared" si="31"/>
        <v>-33</v>
      </c>
    </row>
    <row r="497" spans="1:25">
      <c r="A497" s="327">
        <f t="shared" si="30"/>
        <v>487</v>
      </c>
      <c r="B497" s="328">
        <f>Data!B497</f>
        <v>2</v>
      </c>
      <c r="D497" s="644"/>
      <c r="E497" s="644"/>
      <c r="F497" s="644"/>
      <c r="G497" s="644"/>
      <c r="H497" s="306"/>
      <c r="M497" s="651">
        <f>IF(J496=" ",M496,IF(J496="W",1,M496+1))</f>
        <v>1</v>
      </c>
      <c r="N497" s="363">
        <f>IF(OR(K495=" ",M497&gt;$M$8),0,IF(M497=1,2,IF(M497=2,6,IF(M497=3,18,IF(M497=4,54,162)))))</f>
        <v>2</v>
      </c>
      <c r="O497" s="363">
        <f>IF(K496="W",(N497/2)*3,0)</f>
        <v>0</v>
      </c>
      <c r="P497" s="653">
        <f t="shared" si="29"/>
        <v>128</v>
      </c>
      <c r="V497" s="651">
        <f>IF(S496=" ",V496,IF(S496="W",1,V496+1))</f>
        <v>1</v>
      </c>
      <c r="W497" s="363">
        <f t="shared" si="32"/>
        <v>2</v>
      </c>
      <c r="X497" s="363">
        <f>IF(T496="W",(W497/2)*3,0)</f>
        <v>3</v>
      </c>
      <c r="Y497" s="653">
        <f t="shared" si="31"/>
        <v>-32</v>
      </c>
    </row>
    <row r="498" spans="1:25">
      <c r="A498" s="327">
        <f t="shared" si="30"/>
        <v>488</v>
      </c>
      <c r="B498" s="328">
        <f>Data!B498</f>
        <v>17</v>
      </c>
      <c r="D498" s="644"/>
      <c r="E498" s="644"/>
      <c r="F498" s="644"/>
      <c r="G498" s="644"/>
      <c r="H498" s="306"/>
      <c r="M498" s="652">
        <f>IF(K496=" ",M497,IF(K496="W",1,M497+1))</f>
        <v>2</v>
      </c>
      <c r="N498" s="368">
        <f>IF(OR(L495=" ",M498&gt;$M$8),0,IF(M498=1,2,IF(M498=2,6,IF(M498=3,18,IF(M498=4,54,162)))))</f>
        <v>6</v>
      </c>
      <c r="O498" s="368">
        <f>IF(L496="W",(N498/2)*3,0)</f>
        <v>0</v>
      </c>
      <c r="P498" s="653">
        <f t="shared" si="29"/>
        <v>122</v>
      </c>
      <c r="V498" s="652">
        <f>IF(T496=" ",V497,IF(T496="W",1,V497+1))</f>
        <v>1</v>
      </c>
      <c r="W498" s="368">
        <f t="shared" si="32"/>
        <v>2</v>
      </c>
      <c r="X498" s="368">
        <f>IF(U496="W",(W498/2)*3,0)</f>
        <v>0</v>
      </c>
      <c r="Y498" s="653">
        <f t="shared" si="31"/>
        <v>-34</v>
      </c>
    </row>
    <row r="499" spans="1:25">
      <c r="A499" s="327">
        <f t="shared" si="30"/>
        <v>489</v>
      </c>
      <c r="B499" s="328">
        <f>Data!B499</f>
        <v>9</v>
      </c>
      <c r="D499" s="636">
        <f>IF(AND(B499&gt;0,B499&lt;=12),1,IF(AND(B499&gt;12,B499&lt;=24),2,IF(AND(B499&gt;24,B499&lt;=36),3,0)))</f>
        <v>1</v>
      </c>
      <c r="E499" s="637">
        <f>IF(AND(B500&gt;0,B500&lt;=12),1,IF(AND(B500&gt;12,B500&lt;=24),2,IF(AND(B500&gt;24,B500&lt;=36),3,0)))</f>
        <v>1</v>
      </c>
      <c r="F499" s="646">
        <f>IF(AND(B501&gt;0,B501&lt;=12),1,IF(AND(B501&gt;12,B501&lt;=24),2,IF(AND(B501&gt;24,B501&lt;=36),3,0)))</f>
        <v>3</v>
      </c>
      <c r="G499" s="645">
        <f>IF(AND(B502&gt;0,B502&lt;=12),1,IF(AND(B502&gt;12,B502&lt;=24),2,IF(AND(B502&gt;24,B502&lt;=36),3,0)))</f>
        <v>1</v>
      </c>
      <c r="H499" s="306"/>
      <c r="I499" s="634" t="str">
        <f>IF(D495=0," ",IF(D495=1,"2&amp;3",IF(D495=2,"1&amp;3","1&amp;2")))</f>
        <v>1&amp;2</v>
      </c>
      <c r="J499" s="639" t="str">
        <f>IF(F495=0," ",IF(F495=1,"2&amp;3",IF(F495=2,"1&amp;3","1&amp;2")))</f>
        <v>2&amp;3</v>
      </c>
      <c r="K499" s="647" t="str">
        <f>IF(E495=0," ",IF(E495=1,"2&amp;3",IF(E495=2,"1&amp;3","1&amp;2")))</f>
        <v>1&amp;2</v>
      </c>
      <c r="L499" s="635" t="str">
        <f>IF(G495=0," ",IF(G495=1,"2&amp;3",IF(G495=2,"1&amp;3","1&amp;2")))</f>
        <v>1&amp;3</v>
      </c>
      <c r="M499" s="649">
        <f>IF(L496=" ",M498,IF(L496="W",1,M498+1))</f>
        <v>3</v>
      </c>
      <c r="N499" s="648">
        <f>IF(OR(I499=" ",M499&gt;$M$8),0,IF(M499=1,2,IF(M499=2,6,IF(M499=3,18,IF(M499=4,54,162)))))</f>
        <v>18</v>
      </c>
      <c r="O499" s="648">
        <f>IF(I500="W",(N499/2)*3,0)</f>
        <v>27</v>
      </c>
      <c r="P499" s="653">
        <f t="shared" si="29"/>
        <v>131</v>
      </c>
      <c r="R499" s="634" t="str">
        <f>IF(D496=0," ",IF(D496="A","B&amp;C",IF(D496="B","A&amp;C","A&amp;B")))</f>
        <v>A&amp;B</v>
      </c>
      <c r="S499" s="639" t="str">
        <f>IF(F496=0," ",IF(F496="A","B&amp;C",IF(F496="B","A&amp;C","A&amp;B")))</f>
        <v>A&amp;C</v>
      </c>
      <c r="T499" s="647" t="str">
        <f>IF(E496=0," ",IF(E496="A","B&amp;C",IF(E496="B","A&amp;C","A&amp;B")))</f>
        <v>B&amp;C</v>
      </c>
      <c r="U499" s="635" t="str">
        <f>IF(G496=0," ",IF(G496="A","B&amp;C",IF(G496="B","A&amp;C","A&amp;B")))</f>
        <v>A&amp;C</v>
      </c>
      <c r="V499" s="649">
        <f>IF(U496=" ",V498,IF(U496="W",1,V498+1))</f>
        <v>2</v>
      </c>
      <c r="W499" s="648">
        <f t="shared" si="32"/>
        <v>6</v>
      </c>
      <c r="X499" s="648">
        <f>IF(R500="W",(W499/2)*3,0)</f>
        <v>0</v>
      </c>
      <c r="Y499" s="653">
        <f t="shared" si="31"/>
        <v>-40</v>
      </c>
    </row>
    <row r="500" spans="1:25">
      <c r="A500" s="327">
        <f t="shared" si="30"/>
        <v>490</v>
      </c>
      <c r="B500" s="328">
        <f>Data!B500</f>
        <v>9</v>
      </c>
      <c r="D500" s="636" t="str">
        <f>IF(B499=0,0,IF(MOD(B499,3)=1,"A",IF(MOD(B499,3)=2,"B","C")))</f>
        <v>C</v>
      </c>
      <c r="E500" s="637" t="str">
        <f>IF(B500=0,0,IF(MOD(B500,3)=1,"A",IF(MOD(B500,3)=2,"B","C")))</f>
        <v>C</v>
      </c>
      <c r="F500" s="646" t="str">
        <f>IF(B501=0,0,IF(MOD(B501,3)=1,"A",IF(MOD(B501,3)=2,"B","C")))</f>
        <v>C</v>
      </c>
      <c r="G500" s="645" t="str">
        <f>IF(B502=0,0,IF(MOD(B502,3)=1,"A",IF(MOD(B502,3)=2,"B","C")))</f>
        <v>A</v>
      </c>
      <c r="H500" s="306"/>
      <c r="I500" s="634" t="str">
        <f>IF(I499=" "," ",IF(D499=0,"L",IF(D499&lt;&gt;D495,"W","L")))</f>
        <v>W</v>
      </c>
      <c r="J500" s="639" t="str">
        <f>IF(J499=" "," ",IF(E499=0,"L",IF(E499&lt;&gt;F495,"W","L")))</f>
        <v>L</v>
      </c>
      <c r="K500" s="647" t="str">
        <f>IF(K499=" "," ",IF(F499=0,"L",IF(F499&lt;&gt;E495,"W","L")))</f>
        <v>L</v>
      </c>
      <c r="L500" s="635" t="str">
        <f>IF(L499=" "," ",IF(G499=0,"L",IF(G499&lt;&gt;G495,"W","L")))</f>
        <v>W</v>
      </c>
      <c r="M500" s="651">
        <f>IF(I500=" ",M499,IF(I500="W",1,M499+1))</f>
        <v>1</v>
      </c>
      <c r="N500" s="363">
        <f>IF(OR(J499=" ",M500&gt;$M$8),0,IF(M500=1,2,IF(M500=2,6,IF(M500=3,18,IF(M500=4,54,162)))))</f>
        <v>2</v>
      </c>
      <c r="O500" s="363">
        <f>IF(J500="W",(N500/2)*3,0)</f>
        <v>0</v>
      </c>
      <c r="P500" s="653">
        <f t="shared" si="29"/>
        <v>129</v>
      </c>
      <c r="R500" s="634" t="str">
        <f>IF(R499=" "," ",IF(D500=0,"L",IF(D500&lt;&gt;D496,"W","L")))</f>
        <v>L</v>
      </c>
      <c r="S500" s="639" t="str">
        <f>IF(S499=" "," ",IF(E500=0,"L",IF(E500&lt;&gt;F496,"W","L")))</f>
        <v>W</v>
      </c>
      <c r="T500" s="647" t="str">
        <f>IF(T499=" "," ",IF(F500=0,"L",IF(F500&lt;&gt;E496,"W","L")))</f>
        <v>W</v>
      </c>
      <c r="U500" s="635" t="str">
        <f>IF(U499=" "," ",IF(P500=0,"L",IF(G500&lt;&gt;G496,"W","L")))</f>
        <v>W</v>
      </c>
      <c r="V500" s="651">
        <f>IF(R500=" ",V499,IF(R500="W",1,V499+1))</f>
        <v>3</v>
      </c>
      <c r="W500" s="363">
        <f t="shared" si="32"/>
        <v>18</v>
      </c>
      <c r="X500" s="363">
        <f>IF(S500="W",(W500/2)*3,0)</f>
        <v>27</v>
      </c>
      <c r="Y500" s="653">
        <f t="shared" si="31"/>
        <v>-31</v>
      </c>
    </row>
    <row r="501" spans="1:25">
      <c r="A501" s="327">
        <f t="shared" si="30"/>
        <v>491</v>
      </c>
      <c r="B501" s="328">
        <f>Data!B501</f>
        <v>36</v>
      </c>
      <c r="D501" s="644"/>
      <c r="E501" s="644"/>
      <c r="F501" s="644"/>
      <c r="G501" s="644"/>
      <c r="H501" s="306"/>
      <c r="M501" s="650">
        <f>IF(J500=" ",M500,IF(J500="W",1,M500+1))</f>
        <v>2</v>
      </c>
      <c r="N501" s="364">
        <f>IF(OR(K499=" ",M501&gt;$M$8),0,IF(M501=1,2,IF(M501=2,6,IF(M501=3,18,IF(M501=4,54,162)))))</f>
        <v>6</v>
      </c>
      <c r="O501" s="364">
        <f>IF(K500="W",(N501/2)*3,0)</f>
        <v>0</v>
      </c>
      <c r="P501" s="653">
        <f t="shared" si="29"/>
        <v>123</v>
      </c>
      <c r="V501" s="650">
        <f>IF(S500=" ",V500,IF(S500="W",1,V500+1))</f>
        <v>1</v>
      </c>
      <c r="W501" s="364">
        <f t="shared" si="32"/>
        <v>2</v>
      </c>
      <c r="X501" s="364">
        <f>IF(T500="W",(W501/2)*3,0)</f>
        <v>3</v>
      </c>
      <c r="Y501" s="653">
        <f t="shared" si="31"/>
        <v>-30</v>
      </c>
    </row>
    <row r="502" spans="1:25">
      <c r="A502" s="327">
        <f t="shared" si="30"/>
        <v>492</v>
      </c>
      <c r="B502" s="328">
        <f>Data!B502</f>
        <v>4</v>
      </c>
      <c r="D502" s="644"/>
      <c r="E502" s="644"/>
      <c r="F502" s="644"/>
      <c r="G502" s="644"/>
      <c r="H502" s="306"/>
      <c r="M502" s="652">
        <f>IF(K500=" ",M501,IF(K500="W",1,M501+1))</f>
        <v>3</v>
      </c>
      <c r="N502" s="368">
        <f>IF(OR(L499=" ",M502&gt;$M$8),0,IF(M502=1,2,IF(M502=2,6,IF(M502=3,18,IF(M502=4,54,162)))))</f>
        <v>18</v>
      </c>
      <c r="O502" s="368">
        <f>IF(L500="W",(N502/2)*3,0)</f>
        <v>27</v>
      </c>
      <c r="P502" s="653">
        <f t="shared" si="29"/>
        <v>132</v>
      </c>
      <c r="V502" s="652">
        <f>IF(T500=" ",V501,IF(T500="W",1,V501+1))</f>
        <v>1</v>
      </c>
      <c r="W502" s="368">
        <f t="shared" si="32"/>
        <v>2</v>
      </c>
      <c r="X502" s="368">
        <f>IF(U500="W",(W502/2)*3,0)</f>
        <v>3</v>
      </c>
      <c r="Y502" s="653">
        <f t="shared" si="31"/>
        <v>-29</v>
      </c>
    </row>
    <row r="503" spans="1:25">
      <c r="A503" s="327">
        <f t="shared" si="30"/>
        <v>493</v>
      </c>
      <c r="B503" s="328">
        <f>Data!B503</f>
        <v>8</v>
      </c>
      <c r="D503" s="637">
        <f>IF(AND(B503&gt;0,B503&lt;=12),1,IF(AND(B503&gt;12,B503&lt;=24),2,IF(AND(B503&gt;24,B503&lt;=36),3,0)))</f>
        <v>1</v>
      </c>
      <c r="E503" s="645">
        <f>IF(AND(B504&gt;0,B504&lt;=12),1,IF(AND(B504&gt;12,B504&lt;=24),2,IF(AND(B504&gt;24,B504&lt;=36),3,0)))</f>
        <v>1</v>
      </c>
      <c r="F503" s="636">
        <f>IF(AND(B505&gt;0,B505&lt;=12),1,IF(AND(B505&gt;12,B505&lt;=24),2,IF(AND(B505&gt;24,B505&lt;=36),3,0)))</f>
        <v>1</v>
      </c>
      <c r="G503" s="646">
        <f>IF(AND(B506&gt;0,B506&lt;=12),1,IF(AND(B506&gt;12,B506&lt;=24),2,IF(AND(B506&gt;24,B506&lt;=36),3,0)))</f>
        <v>3</v>
      </c>
      <c r="H503" s="306"/>
      <c r="I503" s="639" t="str">
        <f>IF(E499=0," ",IF(E499=1,"2&amp;3",IF(E499=2,"1&amp;3","1&amp;2")))</f>
        <v>2&amp;3</v>
      </c>
      <c r="J503" s="635" t="str">
        <f>IF(G499=0," ",IF(G499=1,"2&amp;3",IF(G499=2,"1&amp;3","1&amp;2")))</f>
        <v>2&amp;3</v>
      </c>
      <c r="K503" s="634" t="str">
        <f>IF(D499=0," ",IF(D499=1,"2&amp;3",IF(D499=2,"1&amp;3","1&amp;2")))</f>
        <v>2&amp;3</v>
      </c>
      <c r="L503" s="647" t="str">
        <f>IF(F499=0," ",IF(F499=1,"2&amp;3",IF(F499=2,"1&amp;3","1&amp;2")))</f>
        <v>1&amp;2</v>
      </c>
      <c r="M503" s="651">
        <f>IF(L500=" ",M502,IF(L500="W",1,M502+1))</f>
        <v>1</v>
      </c>
      <c r="N503" s="363">
        <f>IF(OR(I503=" ",M503&gt;$M$8),0,IF(M503=1,2,IF(M503=2,6,IF(M503=3,18,IF(M503=4,54,162)))))</f>
        <v>2</v>
      </c>
      <c r="O503" s="363">
        <f>IF(I504="W",(N503/2)*3,0)</f>
        <v>0</v>
      </c>
      <c r="P503" s="653">
        <f t="shared" si="29"/>
        <v>130</v>
      </c>
      <c r="R503" s="639" t="str">
        <f>IF(E500=0," ",IF(E500="A","B&amp;C",IF(E500="B","A&amp;C","A&amp;B")))</f>
        <v>A&amp;B</v>
      </c>
      <c r="S503" s="635" t="str">
        <f>IF(G500=0," ",IF(G500="A","B&amp;C",IF(G500="B","A&amp;C","A&amp;B")))</f>
        <v>B&amp;C</v>
      </c>
      <c r="T503" s="634" t="str">
        <f>IF(D500=0," ",IF(D500="A","B&amp;C",IF(D500="B","A&amp;C","A&amp;B")))</f>
        <v>A&amp;B</v>
      </c>
      <c r="U503" s="647" t="str">
        <f>IF(F500=0," ",IF(F500="A","B&amp;C",IF(F500="B","A&amp;C","A&amp;B")))</f>
        <v>A&amp;B</v>
      </c>
      <c r="V503" s="651">
        <f>IF(U500=" ",V502,IF(U500="W",1,V502+1))</f>
        <v>1</v>
      </c>
      <c r="W503" s="363">
        <f t="shared" si="32"/>
        <v>2</v>
      </c>
      <c r="X503" s="363">
        <f>IF(R504="W",(W503/2)*3,0)</f>
        <v>3</v>
      </c>
      <c r="Y503" s="653">
        <f t="shared" si="31"/>
        <v>-28</v>
      </c>
    </row>
    <row r="504" spans="1:25">
      <c r="A504" s="327">
        <f t="shared" si="30"/>
        <v>494</v>
      </c>
      <c r="B504" s="328">
        <f>Data!B504</f>
        <v>5</v>
      </c>
      <c r="D504" s="637" t="str">
        <f>IF(B503=0,0,IF(MOD(B503,3)=1,"A",IF(MOD(B503,3)=2,"B","C")))</f>
        <v>B</v>
      </c>
      <c r="E504" s="645" t="str">
        <f>IF(B504=0,0,IF(MOD(B504,3)=1,"A",IF(MOD(B504,3)=2,"B","C")))</f>
        <v>B</v>
      </c>
      <c r="F504" s="636" t="str">
        <f>IF(B505=0,0,IF(MOD(B505,3)=1,"A",IF(MOD(B505,3)=2,"B","C")))</f>
        <v>B</v>
      </c>
      <c r="G504" s="646" t="str">
        <f>IF(B506=0,0,IF(MOD(B506,3)=1,"A",IF(MOD(B506,3)=2,"B","C")))</f>
        <v>C</v>
      </c>
      <c r="H504" s="306"/>
      <c r="I504" s="639" t="str">
        <f>IF(I503=" "," ",IF(D503=0,"L",IF(D503&lt;&gt;E499,"W","L")))</f>
        <v>L</v>
      </c>
      <c r="J504" s="635" t="str">
        <f>IF(J503=" "," ",IF(E503=0,"L",IF(E503&lt;&gt;G499,"W","L")))</f>
        <v>L</v>
      </c>
      <c r="K504" s="634" t="str">
        <f>IF(K503=" "," ",IF(F503=0,"L",IF(F503&lt;&gt;D499,"W","L")))</f>
        <v>L</v>
      </c>
      <c r="L504" s="647" t="str">
        <f>IF(L503=" "," ",IF(G503=0,"L",IF(G503&lt;&gt;F499,"W","L")))</f>
        <v>L</v>
      </c>
      <c r="M504" s="652">
        <f>IF(I504=" ",M503,IF(I504="W",1,M503+1))</f>
        <v>2</v>
      </c>
      <c r="N504" s="368">
        <f>IF(OR(J503=" ",M504&gt;$M$8),0,IF(M504=1,2,IF(M504=2,6,IF(M504=3,18,IF(M504=4,54,162)))))</f>
        <v>6</v>
      </c>
      <c r="O504" s="368">
        <f>IF(J504="W",(N504/2)*3,0)</f>
        <v>0</v>
      </c>
      <c r="P504" s="653">
        <f t="shared" si="29"/>
        <v>124</v>
      </c>
      <c r="R504" s="639" t="str">
        <f>IF(R503=" "," ",IF(D504=0,"L",IF(D504&lt;&gt;E500,"W","L")))</f>
        <v>W</v>
      </c>
      <c r="S504" s="635" t="str">
        <f>IF(S503=" "," ",IF(E504=0,"L",IF(E504&lt;&gt;G500,"W","L")))</f>
        <v>W</v>
      </c>
      <c r="T504" s="634" t="str">
        <f>IF(T503=" "," ",IF(F504=0,"L",IF(F504&lt;&gt;D500,"W","L")))</f>
        <v>W</v>
      </c>
      <c r="U504" s="647" t="str">
        <f>IF(U503=" "," ",IF(G504=0,"L",IF(G504&lt;&gt;F500,"W","L")))</f>
        <v>L</v>
      </c>
      <c r="V504" s="652">
        <f>IF(R504=" ",V503,IF(R504="W",1,V503+1))</f>
        <v>1</v>
      </c>
      <c r="W504" s="368">
        <f t="shared" si="32"/>
        <v>2</v>
      </c>
      <c r="X504" s="368">
        <f>IF(S504="W",(W504/2)*3,0)</f>
        <v>3</v>
      </c>
      <c r="Y504" s="653">
        <f t="shared" si="31"/>
        <v>-27</v>
      </c>
    </row>
    <row r="505" spans="1:25">
      <c r="A505" s="327">
        <f t="shared" si="30"/>
        <v>495</v>
      </c>
      <c r="B505" s="328">
        <f>Data!B505</f>
        <v>8</v>
      </c>
      <c r="D505" s="644"/>
      <c r="E505" s="644"/>
      <c r="F505" s="644"/>
      <c r="G505" s="644"/>
      <c r="H505" s="306"/>
      <c r="M505" s="649">
        <f>IF(J504=" ",M504,IF(J504="W",1,M504+1))</f>
        <v>3</v>
      </c>
      <c r="N505" s="648">
        <f>IF(OR(K503=" ",M505&gt;$M$8),0,IF(M505=1,2,IF(M505=2,6,IF(M505=3,18,IF(M505=4,54,162)))))</f>
        <v>18</v>
      </c>
      <c r="O505" s="648">
        <f>IF(K504="W",(N505/2)*3,0)</f>
        <v>0</v>
      </c>
      <c r="P505" s="653">
        <f t="shared" si="29"/>
        <v>106</v>
      </c>
      <c r="V505" s="649">
        <f>IF(S504=" ",V504,IF(S504="W",1,V504+1))</f>
        <v>1</v>
      </c>
      <c r="W505" s="648">
        <f t="shared" si="32"/>
        <v>2</v>
      </c>
      <c r="X505" s="648">
        <f>IF(T504="W",(W505/2)*3,0)</f>
        <v>3</v>
      </c>
      <c r="Y505" s="653">
        <f t="shared" si="31"/>
        <v>-26</v>
      </c>
    </row>
    <row r="506" spans="1:25">
      <c r="A506" s="327">
        <f t="shared" si="30"/>
        <v>496</v>
      </c>
      <c r="B506" s="328">
        <f>Data!B506</f>
        <v>33</v>
      </c>
      <c r="D506" s="644"/>
      <c r="E506" s="644"/>
      <c r="F506" s="644"/>
      <c r="G506" s="644"/>
      <c r="H506" s="306"/>
      <c r="M506" s="650">
        <f>IF(K504=" ",M505,IF(K504="W",1,M505+1))</f>
        <v>4</v>
      </c>
      <c r="N506" s="364">
        <f>IF(OR(L503=" ",M506&gt;$M$8),0,IF(M506=1,2,IF(M506=2,6,IF(M506=3,18,IF(M506=4,54,162)))))</f>
        <v>0</v>
      </c>
      <c r="O506" s="364">
        <f>IF(L504="W",(N506/2)*3,0)</f>
        <v>0</v>
      </c>
      <c r="P506" s="653">
        <f t="shared" si="29"/>
        <v>106</v>
      </c>
      <c r="V506" s="650">
        <f>IF(T504=" ",V505,IF(T504="W",1,V505+1))</f>
        <v>1</v>
      </c>
      <c r="W506" s="364">
        <f t="shared" si="32"/>
        <v>2</v>
      </c>
      <c r="X506" s="364">
        <f>IF(U504="W",(W506/2)*3,0)</f>
        <v>0</v>
      </c>
      <c r="Y506" s="653">
        <f t="shared" si="31"/>
        <v>-28</v>
      </c>
    </row>
    <row r="507" spans="1:25">
      <c r="A507" s="327">
        <f t="shared" si="30"/>
        <v>497</v>
      </c>
      <c r="B507" s="328">
        <f>Data!B507</f>
        <v>21</v>
      </c>
      <c r="D507" s="645">
        <f>IF(AND(B507&gt;0,B507&lt;=12),1,IF(AND(B507&gt;12,B507&lt;=24),2,IF(AND(B507&gt;24,B507&lt;=36),3,0)))</f>
        <v>2</v>
      </c>
      <c r="E507" s="637">
        <f>IF(AND(B508&gt;0,B508&lt;=12),1,IF(AND(B508&gt;12,B508&lt;=24),2,IF(AND(B508&gt;24,B508&lt;=36),3,0)))</f>
        <v>1</v>
      </c>
      <c r="F507" s="646">
        <f>IF(AND(B509&gt;0,B509&lt;=12),1,IF(AND(B509&gt;12,B509&lt;=24),2,IF(AND(B509&gt;24,B509&lt;=36),3,0)))</f>
        <v>2</v>
      </c>
      <c r="G507" s="636">
        <f>IF(AND(B510&gt;0,B510&lt;=12),1,IF(AND(B510&gt;12,B510&lt;=24),2,IF(AND(B510&gt;24,B510&lt;=36),3,0)))</f>
        <v>2</v>
      </c>
      <c r="H507" s="306"/>
      <c r="I507" s="635" t="str">
        <f>IF(E503=0," ",IF(E503=1,"2&amp;3",IF(E503=2,"1&amp;3","1&amp;2")))</f>
        <v>2&amp;3</v>
      </c>
      <c r="J507" s="639" t="str">
        <f>IF(D503=0," ",IF(D503=1,"2&amp;3",IF(D503=2,"1&amp;3","1&amp;2")))</f>
        <v>2&amp;3</v>
      </c>
      <c r="K507" s="647" t="str">
        <f>IF(G503=0," ",IF(G503=1,"2&amp;3",IF(G503=2,"1&amp;3","1&amp;2")))</f>
        <v>1&amp;2</v>
      </c>
      <c r="L507" s="634" t="str">
        <f>IF(F503=0," ",IF(F503=1,"2&amp;3",IF(F503=2,"1&amp;3","1&amp;2")))</f>
        <v>2&amp;3</v>
      </c>
      <c r="M507" s="652">
        <f>IF(L504=" ",M506,IF(L504="W",1,M506+1))</f>
        <v>5</v>
      </c>
      <c r="N507" s="368">
        <f>IF(OR(I507=" ",M507&gt;$M$8),0,IF(M507=1,2,IF(M507=2,6,IF(M507=3,18,IF(M507=4,54,162)))))</f>
        <v>0</v>
      </c>
      <c r="O507" s="368">
        <f>IF(I508="W",(N507/2)*3,0)</f>
        <v>0</v>
      </c>
      <c r="P507" s="653">
        <f t="shared" si="29"/>
        <v>106</v>
      </c>
      <c r="R507" s="635" t="str">
        <f>IF(E504=0," ",IF(E504="A","B&amp;C",IF(E504="B","A&amp;C","A&amp;B")))</f>
        <v>A&amp;C</v>
      </c>
      <c r="S507" s="639" t="str">
        <f>IF(D504=0," ",IF(D504="A","B&amp;C",IF(D504="B","A&amp;C","A&amp;B")))</f>
        <v>A&amp;C</v>
      </c>
      <c r="T507" s="647" t="str">
        <f>IF(G504=0," ",IF(G504="A","B&amp;C",IF(G504="B","A&amp;C","A&amp;B")))</f>
        <v>A&amp;B</v>
      </c>
      <c r="U507" s="634" t="str">
        <f>IF(F504=0," ",IF(F504="A","B&amp;C",IF(F504="B","A&amp;C","A&amp;B")))</f>
        <v>A&amp;C</v>
      </c>
      <c r="V507" s="652">
        <f>IF(U504=" ",V506,IF(U504="W",1,V506+1))</f>
        <v>2</v>
      </c>
      <c r="W507" s="368">
        <f t="shared" si="32"/>
        <v>6</v>
      </c>
      <c r="X507" s="368">
        <f>IF(R508="W",(W507/2)*3,0)</f>
        <v>9</v>
      </c>
      <c r="Y507" s="653">
        <f t="shared" si="31"/>
        <v>-25</v>
      </c>
    </row>
    <row r="508" spans="1:25">
      <c r="A508" s="327">
        <f t="shared" si="30"/>
        <v>498</v>
      </c>
      <c r="B508" s="328">
        <f>Data!B508</f>
        <v>7</v>
      </c>
      <c r="D508" s="645" t="str">
        <f>IF(B507=0,0,IF(MOD(B507,3)=1,"A",IF(MOD(B507,3)=2,"B","C")))</f>
        <v>C</v>
      </c>
      <c r="E508" s="637" t="str">
        <f>IF(B508=0,0,IF(MOD(B508,3)=1,"A",IF(MOD(B508,3)=2,"B","C")))</f>
        <v>A</v>
      </c>
      <c r="F508" s="646" t="str">
        <f>IF(B509=0,0,IF(MOD(B509,3)=1,"A",IF(MOD(B509,3)=2,"B","C")))</f>
        <v>B</v>
      </c>
      <c r="G508" s="636" t="str">
        <f>IF(B510=0,0,IF(MOD(B510,3)=1,"A",IF(MOD(B510,3)=2,"B","C")))</f>
        <v>C</v>
      </c>
      <c r="H508" s="306"/>
      <c r="I508" s="635" t="str">
        <f>IF(I507=" "," ",IF(D507=0,"L",IF(D507&lt;&gt;E503,"W","L")))</f>
        <v>W</v>
      </c>
      <c r="J508" s="639" t="str">
        <f>IF(J507=" "," ",IF(E507=0,"L",IF(E507&lt;&gt;D503,"W","L")))</f>
        <v>L</v>
      </c>
      <c r="K508" s="647" t="str">
        <f>IF(K507=" "," ",IF(F507=0,"L",IF(F507&lt;&gt;G503,"W","L")))</f>
        <v>W</v>
      </c>
      <c r="L508" s="634" t="str">
        <f>IF(L507=" "," ",IF(G507=0,"L",IF(G507&lt;&gt;F503,"W","L")))</f>
        <v>W</v>
      </c>
      <c r="M508" s="651">
        <f>IF(I508=" ",M507,IF(I508="W",1,M507+1))</f>
        <v>1</v>
      </c>
      <c r="N508" s="363">
        <f>IF(OR(J507=" ",M508&gt;$M$8),0,IF(M508=1,2,IF(M508=2,6,IF(M508=3,18,IF(M508=4,54,162)))))</f>
        <v>2</v>
      </c>
      <c r="O508" s="363">
        <f>IF(J508="W",(N508/2)*3,0)</f>
        <v>0</v>
      </c>
      <c r="P508" s="653">
        <f t="shared" si="29"/>
        <v>104</v>
      </c>
      <c r="R508" s="635" t="str">
        <f>IF(R507=" "," ",IF(D508=0,"L",IF(D508&lt;&gt;E504,"W","L")))</f>
        <v>W</v>
      </c>
      <c r="S508" s="639" t="str">
        <f>IF(S507=" "," ",IF(E508=0,"L",IF(E508&lt;&gt;D504,"W","L")))</f>
        <v>W</v>
      </c>
      <c r="T508" s="647" t="str">
        <f>IF(T507=" "," ",IF(F508=0,"L",IF(F508&lt;&gt;G504,"W","L")))</f>
        <v>W</v>
      </c>
      <c r="U508" s="634" t="str">
        <f>IF(U507=" "," ",IF(G508=0,"L",IF(G508&lt;&gt;F504,"W","L")))</f>
        <v>W</v>
      </c>
      <c r="V508" s="651">
        <f>IF(R508=" ",V507,IF(R508="W",1,V507+1))</f>
        <v>1</v>
      </c>
      <c r="W508" s="363">
        <f t="shared" si="32"/>
        <v>2</v>
      </c>
      <c r="X508" s="363">
        <f>IF(S508="W",(W508/2)*3,0)</f>
        <v>3</v>
      </c>
      <c r="Y508" s="653">
        <f t="shared" si="31"/>
        <v>-24</v>
      </c>
    </row>
    <row r="509" spans="1:25">
      <c r="A509" s="327">
        <f t="shared" si="30"/>
        <v>499</v>
      </c>
      <c r="B509" s="328">
        <f>Data!B509</f>
        <v>14</v>
      </c>
      <c r="D509" s="644"/>
      <c r="E509" s="644"/>
      <c r="F509" s="644"/>
      <c r="G509" s="644"/>
      <c r="H509" s="306"/>
      <c r="M509" s="650">
        <f>IF(J508=" ",M508,IF(J508="W",1,M508+1))</f>
        <v>2</v>
      </c>
      <c r="N509" s="364">
        <f>IF(OR(K507=" ",M509&gt;$M$8),0,IF(M509=1,2,IF(M509=2,6,IF(M509=3,18,IF(M509=4,54,162)))))</f>
        <v>6</v>
      </c>
      <c r="O509" s="364">
        <f>IF(K508="W",(N509/2)*3,0)</f>
        <v>9</v>
      </c>
      <c r="P509" s="653">
        <f t="shared" si="29"/>
        <v>107</v>
      </c>
      <c r="V509" s="650">
        <f>IF(S508=" ",V508,IF(S508="W",1,V508+1))</f>
        <v>1</v>
      </c>
      <c r="W509" s="364">
        <f t="shared" si="32"/>
        <v>2</v>
      </c>
      <c r="X509" s="364">
        <f>IF(T508="W",(W509/2)*3,0)</f>
        <v>3</v>
      </c>
      <c r="Y509" s="653">
        <f t="shared" si="31"/>
        <v>-23</v>
      </c>
    </row>
    <row r="510" spans="1:25">
      <c r="A510" s="327">
        <f t="shared" si="30"/>
        <v>500</v>
      </c>
      <c r="B510" s="328">
        <f>Data!B510</f>
        <v>21</v>
      </c>
      <c r="D510" s="644"/>
      <c r="E510" s="644"/>
      <c r="F510" s="644"/>
      <c r="G510" s="644"/>
      <c r="H510" s="306"/>
      <c r="M510" s="649">
        <f>IF(K508=" ",M509,IF(K508="W",1,M509+1))</f>
        <v>1</v>
      </c>
      <c r="N510" s="648">
        <f>IF(OR(L507=" ",M510&gt;$M$8),0,IF(M510=1,2,IF(M510=2,6,IF(M510=3,18,IF(M510=4,54,162)))))</f>
        <v>2</v>
      </c>
      <c r="O510" s="648">
        <f>IF(L508="W",(N510/2)*3,0)</f>
        <v>3</v>
      </c>
      <c r="P510" s="653">
        <f t="shared" si="29"/>
        <v>108</v>
      </c>
      <c r="V510" s="649">
        <f>IF(T508=" ",V509,IF(T508="W",1,V509+1))</f>
        <v>1</v>
      </c>
      <c r="W510" s="648">
        <f t="shared" si="32"/>
        <v>2</v>
      </c>
      <c r="X510" s="648">
        <f>IF(U508="W",(W510/2)*3,0)</f>
        <v>3</v>
      </c>
      <c r="Y510" s="653">
        <f t="shared" si="31"/>
        <v>-22</v>
      </c>
    </row>
    <row r="511" spans="1:25" ht="15" thickBot="1">
      <c r="A511" s="329"/>
      <c r="B511" s="330"/>
      <c r="D511" s="645"/>
      <c r="E511" s="646"/>
      <c r="F511" s="637"/>
      <c r="G511" s="636"/>
      <c r="H511" s="306"/>
      <c r="I511" s="635"/>
      <c r="J511" s="647"/>
      <c r="K511" s="639"/>
      <c r="L511" s="634"/>
      <c r="M511" s="652"/>
      <c r="N511" s="368"/>
      <c r="O511" s="368"/>
      <c r="R511" s="635"/>
      <c r="S511" s="647"/>
      <c r="T511" s="639"/>
      <c r="U511" s="634"/>
      <c r="V511" s="652"/>
      <c r="W511" s="368"/>
      <c r="X511" s="368"/>
    </row>
    <row r="512" spans="1:25">
      <c r="D512" s="645"/>
      <c r="E512" s="646"/>
      <c r="F512" s="637"/>
      <c r="G512" s="636"/>
      <c r="H512" s="306"/>
      <c r="I512" s="635"/>
      <c r="J512" s="647"/>
      <c r="K512" s="639"/>
      <c r="L512" s="634"/>
      <c r="M512" s="650"/>
      <c r="N512" s="364"/>
      <c r="O512" s="364"/>
      <c r="R512" s="635"/>
      <c r="S512" s="647"/>
      <c r="T512" s="639"/>
      <c r="U512" s="634"/>
      <c r="V512" s="650"/>
      <c r="W512" s="364"/>
      <c r="X512" s="364"/>
    </row>
    <row r="513" spans="4:25">
      <c r="D513" s="644"/>
      <c r="E513" s="644"/>
      <c r="F513" s="644"/>
      <c r="G513" s="644"/>
      <c r="H513" s="306"/>
      <c r="M513" s="651"/>
      <c r="N513" s="363"/>
      <c r="O513" s="363"/>
      <c r="V513" s="651"/>
      <c r="W513" s="363"/>
      <c r="X513" s="363"/>
    </row>
    <row r="514" spans="4:25">
      <c r="D514" s="644"/>
      <c r="E514" s="644"/>
      <c r="F514" s="644"/>
      <c r="G514" s="644"/>
      <c r="H514" s="306"/>
      <c r="M514" s="649"/>
      <c r="N514" s="648"/>
      <c r="O514" s="648"/>
      <c r="V514" s="649"/>
      <c r="W514" s="648"/>
      <c r="X514" s="648"/>
    </row>
    <row r="515" spans="4:25">
      <c r="D515" s="646"/>
      <c r="E515" s="636"/>
      <c r="F515" s="645"/>
      <c r="G515" s="637"/>
      <c r="H515" s="306"/>
      <c r="I515" s="647"/>
      <c r="J515" s="634"/>
      <c r="K515" s="635"/>
      <c r="L515" s="639"/>
      <c r="M515" s="650"/>
      <c r="N515" s="364"/>
      <c r="O515" s="364"/>
      <c r="R515" s="647" t="str">
        <f>IF(E512=0," ",IF(E512="A","B&amp;C",IF(E512="B","A&amp;C","A&amp;B")))</f>
        <v xml:space="preserve"> </v>
      </c>
      <c r="S515" s="634" t="str">
        <f>IF(G512=0," ",IF(G512="A","B&amp;C",IF(G512="B","A&amp;C","A&amp;B")))</f>
        <v xml:space="preserve"> </v>
      </c>
      <c r="T515" s="635" t="str">
        <f>IF(D512=0," ",IF(D512="A","B&amp;C",IF(D512="B","A&amp;C","A&amp;B")))</f>
        <v xml:space="preserve"> </v>
      </c>
      <c r="U515" s="639" t="str">
        <f>IF(F512=0," ",IF(F512="A","B&amp;C",IF(F512="B","A&amp;C","A&amp;B")))</f>
        <v xml:space="preserve"> </v>
      </c>
      <c r="V515" s="650"/>
      <c r="W515" s="364"/>
      <c r="X515" s="364"/>
    </row>
    <row r="516" spans="4:25">
      <c r="D516" s="646"/>
      <c r="E516" s="636"/>
      <c r="F516" s="645"/>
      <c r="G516" s="637"/>
      <c r="H516" s="306"/>
      <c r="I516" s="647"/>
      <c r="J516" s="634"/>
      <c r="K516" s="635"/>
      <c r="L516" s="639"/>
      <c r="M516" s="649"/>
      <c r="N516" s="648"/>
      <c r="O516" s="648"/>
      <c r="R516" s="647" t="str">
        <f>IF(R515=" "," ",IF(D516=0,"L",IF(D516&lt;&gt;E512,"W","L")))</f>
        <v xml:space="preserve"> </v>
      </c>
      <c r="S516" s="634" t="str">
        <f>IF(S515=" "," ",IF(E516=0,"L",IF(E516&lt;&gt;G512,"W","L")))</f>
        <v xml:space="preserve"> </v>
      </c>
      <c r="T516" s="635" t="str">
        <f>IF(T515=" "," ",IF(F516=0,"L",IF(F516&lt;&gt;D512,"W","L")))</f>
        <v xml:space="preserve"> </v>
      </c>
      <c r="U516" s="639" t="str">
        <f>IF(U515=" "," ",IF(G516=0,"L",IF(G516&lt;&gt;F512,"W","L")))</f>
        <v xml:space="preserve"> </v>
      </c>
      <c r="V516" s="649"/>
      <c r="W516" s="648"/>
      <c r="X516" s="648"/>
    </row>
    <row r="517" spans="4:25">
      <c r="D517" s="643"/>
      <c r="E517" s="643"/>
      <c r="F517" s="643"/>
      <c r="G517" s="643"/>
      <c r="H517" s="306"/>
      <c r="M517" s="652"/>
      <c r="N517" s="368"/>
      <c r="O517" s="368"/>
      <c r="V517" s="652"/>
      <c r="W517" s="368"/>
      <c r="X517" s="368"/>
    </row>
    <row r="518" spans="4:25">
      <c r="D518" s="643"/>
      <c r="E518" s="643"/>
      <c r="F518" s="643"/>
      <c r="G518" s="643"/>
      <c r="H518" s="306"/>
      <c r="M518" s="651"/>
      <c r="N518" s="363"/>
      <c r="O518" s="363"/>
      <c r="V518" s="651"/>
      <c r="W518" s="363"/>
      <c r="X518" s="363"/>
    </row>
    <row r="519" spans="4:25">
      <c r="M519" s="649"/>
      <c r="N519" s="648"/>
      <c r="O519" s="648"/>
      <c r="P519" s="648"/>
      <c r="V519" s="649"/>
      <c r="W519" s="648"/>
      <c r="X519" s="648"/>
      <c r="Y519" s="648"/>
    </row>
  </sheetData>
  <mergeCells count="2">
    <mergeCell ref="I8:L8"/>
    <mergeCell ref="R8:U8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A150"/>
  <sheetViews>
    <sheetView topLeftCell="A87" zoomScaleNormal="100" workbookViewId="0">
      <selection activeCell="D122" sqref="D122"/>
    </sheetView>
  </sheetViews>
  <sheetFormatPr defaultRowHeight="18" customHeight="1"/>
  <cols>
    <col min="1" max="1" width="6.125" customWidth="1"/>
    <col min="2" max="3" width="3.625" customWidth="1"/>
    <col min="4" max="4" width="6.625" customWidth="1"/>
    <col min="5" max="9" width="7.125" style="22" customWidth="1"/>
    <col min="10" max="24" width="7.125" style="55" customWidth="1"/>
    <col min="25" max="25" width="4.125" style="65" customWidth="1"/>
    <col min="26" max="26" width="4.125" style="22" customWidth="1"/>
  </cols>
  <sheetData>
    <row r="1" spans="2:27" ht="18" customHeight="1" thickBot="1">
      <c r="E1" s="55"/>
      <c r="F1" s="55"/>
      <c r="G1" s="55"/>
      <c r="H1" s="55"/>
      <c r="I1" s="55"/>
      <c r="Z1" s="55"/>
    </row>
    <row r="2" spans="2:27" ht="18" customHeight="1">
      <c r="B2" s="693" t="s">
        <v>26</v>
      </c>
      <c r="C2" s="694"/>
      <c r="D2" s="695"/>
      <c r="E2" s="685" t="s">
        <v>216</v>
      </c>
      <c r="F2" s="686"/>
      <c r="G2" s="686"/>
      <c r="H2" s="686"/>
      <c r="I2" s="686"/>
      <c r="J2" s="686"/>
      <c r="K2" s="686"/>
      <c r="L2" s="686"/>
      <c r="M2" s="686"/>
      <c r="N2" s="687"/>
      <c r="O2" s="688" t="s">
        <v>217</v>
      </c>
      <c r="P2" s="689"/>
      <c r="Q2" s="689"/>
      <c r="R2" s="689"/>
      <c r="S2" s="689"/>
      <c r="T2" s="689"/>
      <c r="U2" s="689"/>
      <c r="V2" s="689"/>
      <c r="W2" s="689"/>
      <c r="X2" s="690"/>
      <c r="Y2" s="320"/>
      <c r="Z2" s="315"/>
    </row>
    <row r="3" spans="2:27" ht="18" customHeight="1" thickBot="1">
      <c r="B3" s="696"/>
      <c r="C3" s="697"/>
      <c r="D3" s="698"/>
      <c r="E3" s="387">
        <v>1</v>
      </c>
      <c r="F3" s="388">
        <v>2</v>
      </c>
      <c r="G3" s="388">
        <v>3</v>
      </c>
      <c r="H3" s="388">
        <v>4</v>
      </c>
      <c r="I3" s="388">
        <v>5</v>
      </c>
      <c r="J3" s="388">
        <v>6</v>
      </c>
      <c r="K3" s="388">
        <v>7</v>
      </c>
      <c r="L3" s="388">
        <v>8</v>
      </c>
      <c r="M3" s="388">
        <v>9</v>
      </c>
      <c r="N3" s="414">
        <v>10</v>
      </c>
      <c r="O3" s="423">
        <v>1</v>
      </c>
      <c r="P3" s="389">
        <v>2</v>
      </c>
      <c r="Q3" s="389">
        <v>3</v>
      </c>
      <c r="R3" s="389">
        <v>4</v>
      </c>
      <c r="S3" s="389">
        <v>5</v>
      </c>
      <c r="T3" s="389">
        <v>6</v>
      </c>
      <c r="U3" s="389">
        <v>7</v>
      </c>
      <c r="V3" s="389">
        <v>8</v>
      </c>
      <c r="W3" s="389">
        <v>9</v>
      </c>
      <c r="X3" s="424">
        <v>10</v>
      </c>
      <c r="Y3" s="321" t="s">
        <v>22</v>
      </c>
      <c r="Z3" s="316" t="s">
        <v>7</v>
      </c>
    </row>
    <row r="4" spans="2:27" ht="18" customHeight="1">
      <c r="B4" s="713" t="s">
        <v>229</v>
      </c>
      <c r="C4" s="718" t="s">
        <v>230</v>
      </c>
      <c r="D4" s="390" t="s">
        <v>218</v>
      </c>
      <c r="E4" s="391" t="s">
        <v>579</v>
      </c>
      <c r="F4" s="392" t="s">
        <v>580</v>
      </c>
      <c r="G4" s="392" t="s">
        <v>581</v>
      </c>
      <c r="H4" s="392" t="s">
        <v>582</v>
      </c>
      <c r="I4" s="392" t="s">
        <v>583</v>
      </c>
      <c r="J4" s="392" t="s">
        <v>584</v>
      </c>
      <c r="K4" s="392" t="s">
        <v>574</v>
      </c>
      <c r="L4" s="392" t="s">
        <v>642</v>
      </c>
      <c r="M4" s="392" t="s">
        <v>694</v>
      </c>
      <c r="N4" s="415" t="s">
        <v>753</v>
      </c>
      <c r="O4" s="604" t="s">
        <v>811</v>
      </c>
      <c r="P4" s="605" t="s">
        <v>865</v>
      </c>
      <c r="Q4" s="605" t="s">
        <v>918</v>
      </c>
      <c r="R4" s="605" t="s">
        <v>970</v>
      </c>
      <c r="S4" s="605" t="s">
        <v>1022</v>
      </c>
      <c r="T4" s="605" t="s">
        <v>1072</v>
      </c>
      <c r="U4" s="605" t="s">
        <v>1124</v>
      </c>
      <c r="V4" s="605" t="s">
        <v>1174</v>
      </c>
      <c r="W4" s="605" t="s">
        <v>1229</v>
      </c>
      <c r="X4" s="606" t="s">
        <v>1284</v>
      </c>
      <c r="Y4" s="459"/>
      <c r="Z4" s="460"/>
      <c r="AA4" s="53"/>
    </row>
    <row r="5" spans="2:27" ht="18" customHeight="1">
      <c r="B5" s="714"/>
      <c r="C5" s="719"/>
      <c r="D5" s="393" t="s">
        <v>219</v>
      </c>
      <c r="E5" s="394" t="s">
        <v>695</v>
      </c>
      <c r="F5" s="395" t="s">
        <v>696</v>
      </c>
      <c r="G5" s="395" t="s">
        <v>697</v>
      </c>
      <c r="H5" s="395" t="s">
        <v>698</v>
      </c>
      <c r="I5" s="395" t="s">
        <v>699</v>
      </c>
      <c r="J5" s="395" t="s">
        <v>700</v>
      </c>
      <c r="K5" s="395" t="s">
        <v>701</v>
      </c>
      <c r="L5" s="395" t="s">
        <v>702</v>
      </c>
      <c r="M5" s="395" t="s">
        <v>703</v>
      </c>
      <c r="N5" s="416" t="s">
        <v>754</v>
      </c>
      <c r="O5" s="607" t="s">
        <v>812</v>
      </c>
      <c r="P5" s="608" t="s">
        <v>866</v>
      </c>
      <c r="Q5" s="608" t="s">
        <v>919</v>
      </c>
      <c r="R5" s="608" t="s">
        <v>971</v>
      </c>
      <c r="S5" s="608" t="s">
        <v>1023</v>
      </c>
      <c r="T5" s="608" t="s">
        <v>223</v>
      </c>
      <c r="U5" s="608" t="s">
        <v>1125</v>
      </c>
      <c r="V5" s="608" t="s">
        <v>1175</v>
      </c>
      <c r="W5" s="608" t="s">
        <v>1230</v>
      </c>
      <c r="X5" s="609" t="s">
        <v>1285</v>
      </c>
      <c r="Y5" s="699"/>
      <c r="Z5" s="700"/>
      <c r="AA5" s="53"/>
    </row>
    <row r="6" spans="2:27" ht="18" customHeight="1">
      <c r="B6" s="714"/>
      <c r="C6" s="719"/>
      <c r="D6" s="396" t="s">
        <v>220</v>
      </c>
      <c r="E6" s="397" t="s">
        <v>223</v>
      </c>
      <c r="F6" s="398" t="s">
        <v>318</v>
      </c>
      <c r="G6" s="398" t="s">
        <v>371</v>
      </c>
      <c r="H6" s="398" t="s">
        <v>423</v>
      </c>
      <c r="I6" s="398" t="s">
        <v>472</v>
      </c>
      <c r="J6" s="398" t="s">
        <v>523</v>
      </c>
      <c r="K6" s="398" t="s">
        <v>575</v>
      </c>
      <c r="L6" s="398" t="s">
        <v>643</v>
      </c>
      <c r="M6" s="398" t="s">
        <v>581</v>
      </c>
      <c r="N6" s="417" t="s">
        <v>755</v>
      </c>
      <c r="O6" s="610" t="s">
        <v>813</v>
      </c>
      <c r="P6" s="611" t="s">
        <v>867</v>
      </c>
      <c r="Q6" s="611" t="s">
        <v>920</v>
      </c>
      <c r="R6" s="611" t="s">
        <v>972</v>
      </c>
      <c r="S6" s="611" t="s">
        <v>1024</v>
      </c>
      <c r="T6" s="611" t="s">
        <v>1073</v>
      </c>
      <c r="U6" s="611" t="s">
        <v>579</v>
      </c>
      <c r="V6" s="611" t="s">
        <v>1176</v>
      </c>
      <c r="W6" s="611" t="s">
        <v>1231</v>
      </c>
      <c r="X6" s="612" t="s">
        <v>1284</v>
      </c>
      <c r="Y6" s="461"/>
      <c r="Z6" s="462"/>
      <c r="AA6" s="53"/>
    </row>
    <row r="7" spans="2:27" ht="18" customHeight="1">
      <c r="B7" s="714"/>
      <c r="C7" s="719"/>
      <c r="D7" s="399" t="s">
        <v>68</v>
      </c>
      <c r="E7" s="400" t="s">
        <v>222</v>
      </c>
      <c r="F7" s="401" t="s">
        <v>319</v>
      </c>
      <c r="G7" s="401" t="s">
        <v>372</v>
      </c>
      <c r="H7" s="401" t="s">
        <v>372</v>
      </c>
      <c r="I7" s="401" t="s">
        <v>473</v>
      </c>
      <c r="J7" s="401" t="s">
        <v>473</v>
      </c>
      <c r="K7" s="401" t="s">
        <v>222</v>
      </c>
      <c r="L7" s="401" t="s">
        <v>644</v>
      </c>
      <c r="M7" s="401" t="s">
        <v>473</v>
      </c>
      <c r="N7" s="418" t="s">
        <v>756</v>
      </c>
      <c r="O7" s="613" t="s">
        <v>473</v>
      </c>
      <c r="P7" s="614" t="s">
        <v>372</v>
      </c>
      <c r="Q7" s="614" t="s">
        <v>756</v>
      </c>
      <c r="R7" s="614" t="s">
        <v>473</v>
      </c>
      <c r="S7" s="614" t="s">
        <v>319</v>
      </c>
      <c r="T7" s="614" t="s">
        <v>644</v>
      </c>
      <c r="U7" s="614" t="s">
        <v>473</v>
      </c>
      <c r="V7" s="614" t="s">
        <v>319</v>
      </c>
      <c r="W7" s="614" t="s">
        <v>319</v>
      </c>
      <c r="X7" s="615" t="s">
        <v>756</v>
      </c>
      <c r="Y7" s="705"/>
      <c r="Z7" s="706"/>
      <c r="AA7" s="53"/>
    </row>
    <row r="8" spans="2:27" ht="18" customHeight="1">
      <c r="B8" s="714"/>
      <c r="C8" s="719"/>
      <c r="D8" s="402" t="s">
        <v>221</v>
      </c>
      <c r="E8" s="403" t="s">
        <v>224</v>
      </c>
      <c r="F8" s="404" t="s">
        <v>224</v>
      </c>
      <c r="G8" s="404" t="s">
        <v>373</v>
      </c>
      <c r="H8" s="404" t="s">
        <v>424</v>
      </c>
      <c r="I8" s="404" t="s">
        <v>474</v>
      </c>
      <c r="J8" s="404" t="s">
        <v>474</v>
      </c>
      <c r="K8" s="404" t="s">
        <v>474</v>
      </c>
      <c r="L8" s="404" t="s">
        <v>474</v>
      </c>
      <c r="M8" s="404" t="s">
        <v>474</v>
      </c>
      <c r="N8" s="419" t="s">
        <v>224</v>
      </c>
      <c r="O8" s="616" t="s">
        <v>224</v>
      </c>
      <c r="P8" s="617" t="s">
        <v>868</v>
      </c>
      <c r="Q8" s="617" t="s">
        <v>373</v>
      </c>
      <c r="R8" s="617" t="s">
        <v>973</v>
      </c>
      <c r="S8" s="617" t="s">
        <v>1025</v>
      </c>
      <c r="T8" s="617" t="s">
        <v>474</v>
      </c>
      <c r="U8" s="617" t="s">
        <v>224</v>
      </c>
      <c r="V8" s="617" t="s">
        <v>1177</v>
      </c>
      <c r="W8" s="617" t="s">
        <v>868</v>
      </c>
      <c r="X8" s="618" t="s">
        <v>1286</v>
      </c>
      <c r="Y8" s="463"/>
      <c r="Z8" s="464"/>
      <c r="AA8" s="53"/>
    </row>
    <row r="9" spans="2:27" ht="18" customHeight="1">
      <c r="B9" s="714"/>
      <c r="C9" s="719"/>
      <c r="D9" s="405" t="s">
        <v>2</v>
      </c>
      <c r="E9" s="406" t="s">
        <v>225</v>
      </c>
      <c r="F9" s="407" t="s">
        <v>321</v>
      </c>
      <c r="G9" s="407" t="s">
        <v>374</v>
      </c>
      <c r="H9" s="407" t="s">
        <v>425</v>
      </c>
      <c r="I9" s="407" t="s">
        <v>475</v>
      </c>
      <c r="J9" s="407" t="s">
        <v>524</v>
      </c>
      <c r="K9" s="407" t="s">
        <v>576</v>
      </c>
      <c r="L9" s="407" t="s">
        <v>645</v>
      </c>
      <c r="M9" s="407" t="s">
        <v>473</v>
      </c>
      <c r="N9" s="420" t="s">
        <v>757</v>
      </c>
      <c r="O9" s="619" t="s">
        <v>814</v>
      </c>
      <c r="P9" s="620" t="s">
        <v>814</v>
      </c>
      <c r="Q9" s="620" t="s">
        <v>644</v>
      </c>
      <c r="R9" s="620" t="s">
        <v>372</v>
      </c>
      <c r="S9" s="620" t="s">
        <v>1026</v>
      </c>
      <c r="T9" s="620" t="s">
        <v>1074</v>
      </c>
      <c r="U9" s="620" t="s">
        <v>756</v>
      </c>
      <c r="V9" s="620" t="s">
        <v>1178</v>
      </c>
      <c r="W9" s="620" t="s">
        <v>1233</v>
      </c>
      <c r="X9" s="621" t="s">
        <v>1287</v>
      </c>
      <c r="Y9" s="701"/>
      <c r="Z9" s="702"/>
      <c r="AA9" s="53"/>
    </row>
    <row r="10" spans="2:27" s="306" customFormat="1" ht="18" customHeight="1">
      <c r="B10" s="714"/>
      <c r="C10" s="719"/>
      <c r="D10" s="408" t="s">
        <v>226</v>
      </c>
      <c r="E10" s="409" t="s">
        <v>227</v>
      </c>
      <c r="F10" s="410" t="s">
        <v>320</v>
      </c>
      <c r="G10" s="410" t="s">
        <v>375</v>
      </c>
      <c r="H10" s="410" t="s">
        <v>426</v>
      </c>
      <c r="I10" s="410" t="s">
        <v>476</v>
      </c>
      <c r="J10" s="410" t="s">
        <v>525</v>
      </c>
      <c r="K10" s="410" t="s">
        <v>577</v>
      </c>
      <c r="L10" s="410" t="s">
        <v>646</v>
      </c>
      <c r="M10" s="410" t="s">
        <v>704</v>
      </c>
      <c r="N10" s="421" t="s">
        <v>758</v>
      </c>
      <c r="O10" s="622" t="s">
        <v>815</v>
      </c>
      <c r="P10" s="623" t="s">
        <v>869</v>
      </c>
      <c r="Q10" s="623" t="s">
        <v>921</v>
      </c>
      <c r="R10" s="623" t="s">
        <v>974</v>
      </c>
      <c r="S10" s="623" t="s">
        <v>1028</v>
      </c>
      <c r="T10" s="623" t="s">
        <v>1075</v>
      </c>
      <c r="U10" s="623" t="s">
        <v>1126</v>
      </c>
      <c r="V10" s="623" t="s">
        <v>1179</v>
      </c>
      <c r="W10" s="623" t="s">
        <v>1232</v>
      </c>
      <c r="X10" s="624" t="s">
        <v>1288</v>
      </c>
      <c r="Y10" s="465"/>
      <c r="Z10" s="466"/>
      <c r="AA10" s="311"/>
    </row>
    <row r="11" spans="2:27" s="306" customFormat="1" ht="18" customHeight="1" thickBot="1">
      <c r="B11" s="714"/>
      <c r="C11" s="720"/>
      <c r="D11" s="411" t="s">
        <v>50</v>
      </c>
      <c r="E11" s="412" t="s">
        <v>228</v>
      </c>
      <c r="F11" s="413" t="s">
        <v>322</v>
      </c>
      <c r="G11" s="413" t="s">
        <v>376</v>
      </c>
      <c r="H11" s="413" t="s">
        <v>427</v>
      </c>
      <c r="I11" s="413" t="s">
        <v>477</v>
      </c>
      <c r="J11" s="413" t="s">
        <v>526</v>
      </c>
      <c r="K11" s="413" t="s">
        <v>578</v>
      </c>
      <c r="L11" s="413" t="s">
        <v>647</v>
      </c>
      <c r="M11" s="413" t="s">
        <v>705</v>
      </c>
      <c r="N11" s="422" t="s">
        <v>759</v>
      </c>
      <c r="O11" s="625" t="s">
        <v>816</v>
      </c>
      <c r="P11" s="626" t="s">
        <v>870</v>
      </c>
      <c r="Q11" s="626" t="s">
        <v>922</v>
      </c>
      <c r="R11" s="626" t="s">
        <v>975</v>
      </c>
      <c r="S11" s="626" t="s">
        <v>1027</v>
      </c>
      <c r="T11" s="626" t="s">
        <v>1076</v>
      </c>
      <c r="U11" s="626" t="s">
        <v>1127</v>
      </c>
      <c r="V11" s="626" t="s">
        <v>1180</v>
      </c>
      <c r="W11" s="626" t="s">
        <v>1234</v>
      </c>
      <c r="X11" s="627" t="s">
        <v>1289</v>
      </c>
      <c r="Y11" s="467"/>
      <c r="Z11" s="468"/>
      <c r="AA11" s="311"/>
    </row>
    <row r="12" spans="2:27" ht="18" customHeight="1">
      <c r="B12" s="713" t="s">
        <v>36</v>
      </c>
      <c r="C12" s="719"/>
      <c r="D12" s="477" t="s">
        <v>68</v>
      </c>
      <c r="E12" s="531">
        <v>-206</v>
      </c>
      <c r="F12" s="533">
        <v>-124</v>
      </c>
      <c r="G12" s="533">
        <v>-42</v>
      </c>
      <c r="H12" s="533">
        <v>122</v>
      </c>
      <c r="I12" s="533">
        <v>-206</v>
      </c>
      <c r="J12" s="533">
        <v>-42</v>
      </c>
      <c r="K12" s="533">
        <v>-124</v>
      </c>
      <c r="L12" s="533">
        <v>122</v>
      </c>
      <c r="M12" s="533">
        <v>-42</v>
      </c>
      <c r="N12" s="534">
        <v>40</v>
      </c>
      <c r="O12" s="535">
        <v>40</v>
      </c>
      <c r="P12" s="536">
        <v>40</v>
      </c>
      <c r="Q12" s="536">
        <v>122</v>
      </c>
      <c r="R12" s="536">
        <v>-124</v>
      </c>
      <c r="S12" s="536">
        <v>-124</v>
      </c>
      <c r="T12" s="536">
        <v>-124</v>
      </c>
      <c r="U12" s="536">
        <v>-370</v>
      </c>
      <c r="V12" s="536">
        <v>-42</v>
      </c>
      <c r="W12" s="536">
        <v>40</v>
      </c>
      <c r="X12" s="537">
        <v>-42</v>
      </c>
      <c r="Y12" s="323">
        <f>COUNTIF(E12:X12,"&gt;0")</f>
        <v>7</v>
      </c>
      <c r="Z12" s="469">
        <f>COUNTIF(E12:X12,"&lt;0")</f>
        <v>13</v>
      </c>
      <c r="AA12" s="53"/>
    </row>
    <row r="13" spans="2:27" s="306" customFormat="1" ht="18" customHeight="1">
      <c r="B13" s="714"/>
      <c r="C13" s="719"/>
      <c r="D13" s="590" t="s">
        <v>382</v>
      </c>
      <c r="E13" s="578">
        <v>88</v>
      </c>
      <c r="F13" s="579">
        <v>90</v>
      </c>
      <c r="G13" s="579">
        <v>14</v>
      </c>
      <c r="H13" s="579">
        <v>96</v>
      </c>
      <c r="I13" s="579">
        <v>36</v>
      </c>
      <c r="J13" s="579">
        <v>92</v>
      </c>
      <c r="K13" s="579">
        <v>116</v>
      </c>
      <c r="L13" s="579">
        <v>70</v>
      </c>
      <c r="M13" s="579">
        <v>14</v>
      </c>
      <c r="N13" s="580">
        <v>68</v>
      </c>
      <c r="O13" s="581">
        <v>16</v>
      </c>
      <c r="P13" s="582">
        <v>42</v>
      </c>
      <c r="Q13" s="582">
        <v>-8</v>
      </c>
      <c r="R13" s="582">
        <v>12</v>
      </c>
      <c r="S13" s="582">
        <v>12</v>
      </c>
      <c r="T13" s="582">
        <v>38</v>
      </c>
      <c r="U13" s="582">
        <v>6</v>
      </c>
      <c r="V13" s="582">
        <v>92</v>
      </c>
      <c r="W13" s="582">
        <v>42</v>
      </c>
      <c r="X13" s="583">
        <v>14</v>
      </c>
      <c r="Y13" s="596">
        <f>COUNTIF(E13:X13,"&gt;0")</f>
        <v>19</v>
      </c>
      <c r="Z13" s="597">
        <f>COUNTIF(E13:X13,"&lt;0")</f>
        <v>1</v>
      </c>
      <c r="AA13" s="311"/>
    </row>
    <row r="14" spans="2:27" ht="18" customHeight="1">
      <c r="B14" s="714"/>
      <c r="C14" s="719"/>
      <c r="D14" s="478" t="s">
        <v>255</v>
      </c>
      <c r="E14" s="515" t="s">
        <v>264</v>
      </c>
      <c r="F14" s="516" t="s">
        <v>323</v>
      </c>
      <c r="G14" s="516" t="s">
        <v>377</v>
      </c>
      <c r="H14" s="516" t="s">
        <v>428</v>
      </c>
      <c r="I14" s="516" t="s">
        <v>480</v>
      </c>
      <c r="J14" s="516" t="s">
        <v>529</v>
      </c>
      <c r="K14" s="516" t="s">
        <v>585</v>
      </c>
      <c r="L14" s="516" t="s">
        <v>428</v>
      </c>
      <c r="M14" s="516" t="s">
        <v>706</v>
      </c>
      <c r="N14" s="517" t="s">
        <v>760</v>
      </c>
      <c r="O14" s="518" t="s">
        <v>817</v>
      </c>
      <c r="P14" s="519" t="s">
        <v>871</v>
      </c>
      <c r="Q14" s="519" t="s">
        <v>428</v>
      </c>
      <c r="R14" s="519" t="s">
        <v>976</v>
      </c>
      <c r="S14" s="519" t="s">
        <v>1029</v>
      </c>
      <c r="T14" s="519" t="s">
        <v>1077</v>
      </c>
      <c r="U14" s="519" t="s">
        <v>1128</v>
      </c>
      <c r="V14" s="519" t="s">
        <v>1182</v>
      </c>
      <c r="W14" s="519" t="s">
        <v>1235</v>
      </c>
      <c r="X14" s="520" t="s">
        <v>1290</v>
      </c>
      <c r="Y14" s="595">
        <f>AVERAGE(E12:X12)</f>
        <v>-54.3</v>
      </c>
      <c r="Z14" s="598">
        <f>AVERAGE(E13:X13)</f>
        <v>47.5</v>
      </c>
      <c r="AA14" s="53"/>
    </row>
    <row r="15" spans="2:27" ht="18" customHeight="1">
      <c r="B15" s="714"/>
      <c r="C15" s="719"/>
      <c r="D15" s="479" t="s">
        <v>221</v>
      </c>
      <c r="E15" s="538">
        <v>40</v>
      </c>
      <c r="F15" s="539">
        <v>-42</v>
      </c>
      <c r="G15" s="539">
        <v>-124</v>
      </c>
      <c r="H15" s="539">
        <v>40</v>
      </c>
      <c r="I15" s="539">
        <v>-124</v>
      </c>
      <c r="J15" s="539">
        <v>-42</v>
      </c>
      <c r="K15" s="539">
        <v>40</v>
      </c>
      <c r="L15" s="539">
        <v>-42</v>
      </c>
      <c r="M15" s="539">
        <v>40</v>
      </c>
      <c r="N15" s="540">
        <v>40</v>
      </c>
      <c r="O15" s="541">
        <v>-42</v>
      </c>
      <c r="P15" s="542">
        <v>40</v>
      </c>
      <c r="Q15" s="542">
        <v>40</v>
      </c>
      <c r="R15" s="542">
        <v>122</v>
      </c>
      <c r="S15" s="542">
        <v>-42</v>
      </c>
      <c r="T15" s="542">
        <v>-122</v>
      </c>
      <c r="U15" s="542">
        <v>-124</v>
      </c>
      <c r="V15" s="542">
        <v>-124</v>
      </c>
      <c r="W15" s="542">
        <v>-124</v>
      </c>
      <c r="X15" s="543">
        <v>40</v>
      </c>
      <c r="Y15" s="458">
        <f>COUNTIF(E15:X15,"&gt;0")</f>
        <v>9</v>
      </c>
      <c r="Z15" s="470">
        <f>COUNTIF(E15:X15,"&lt;0")</f>
        <v>11</v>
      </c>
      <c r="AA15" s="53"/>
    </row>
    <row r="16" spans="2:27" s="306" customFormat="1" ht="18" customHeight="1">
      <c r="B16" s="714"/>
      <c r="C16" s="719"/>
      <c r="D16" s="591" t="s">
        <v>382</v>
      </c>
      <c r="E16" s="584">
        <v>94</v>
      </c>
      <c r="F16" s="585">
        <v>66</v>
      </c>
      <c r="G16" s="585">
        <v>38</v>
      </c>
      <c r="H16" s="585">
        <v>-10</v>
      </c>
      <c r="I16" s="585">
        <v>64</v>
      </c>
      <c r="J16" s="585">
        <v>14</v>
      </c>
      <c r="K16" s="585">
        <v>42</v>
      </c>
      <c r="L16" s="585">
        <v>92</v>
      </c>
      <c r="M16" s="585">
        <v>68</v>
      </c>
      <c r="N16" s="586">
        <v>16</v>
      </c>
      <c r="O16" s="587">
        <v>40</v>
      </c>
      <c r="P16" s="588">
        <v>68</v>
      </c>
      <c r="Q16" s="588">
        <v>94</v>
      </c>
      <c r="R16" s="588">
        <v>18</v>
      </c>
      <c r="S16" s="588">
        <v>66</v>
      </c>
      <c r="T16" s="588">
        <v>38</v>
      </c>
      <c r="U16" s="588">
        <v>12</v>
      </c>
      <c r="V16" s="588">
        <v>64</v>
      </c>
      <c r="W16" s="588">
        <v>90</v>
      </c>
      <c r="X16" s="589">
        <v>16</v>
      </c>
      <c r="Y16" s="164">
        <f>COUNTIF(E16:X16,"&gt;0")</f>
        <v>19</v>
      </c>
      <c r="Z16" s="599">
        <f>COUNTIF(E16:X16,"&lt;0")</f>
        <v>1</v>
      </c>
      <c r="AA16" s="311"/>
    </row>
    <row r="17" spans="2:27" ht="18" customHeight="1">
      <c r="B17" s="714"/>
      <c r="C17" s="719"/>
      <c r="D17" s="480" t="s">
        <v>255</v>
      </c>
      <c r="E17" s="524" t="s">
        <v>265</v>
      </c>
      <c r="F17" s="525" t="s">
        <v>324</v>
      </c>
      <c r="G17" s="525" t="s">
        <v>378</v>
      </c>
      <c r="H17" s="525" t="s">
        <v>429</v>
      </c>
      <c r="I17" s="525" t="s">
        <v>478</v>
      </c>
      <c r="J17" s="525" t="s">
        <v>527</v>
      </c>
      <c r="K17" s="525" t="s">
        <v>586</v>
      </c>
      <c r="L17" s="525" t="s">
        <v>648</v>
      </c>
      <c r="M17" s="525" t="s">
        <v>707</v>
      </c>
      <c r="N17" s="526" t="s">
        <v>761</v>
      </c>
      <c r="O17" s="527" t="s">
        <v>818</v>
      </c>
      <c r="P17" s="528" t="s">
        <v>872</v>
      </c>
      <c r="Q17" s="528" t="s">
        <v>923</v>
      </c>
      <c r="R17" s="528" t="s">
        <v>428</v>
      </c>
      <c r="S17" s="528" t="s">
        <v>1030</v>
      </c>
      <c r="T17" s="528" t="s">
        <v>1077</v>
      </c>
      <c r="U17" s="528" t="s">
        <v>1129</v>
      </c>
      <c r="V17" s="528" t="s">
        <v>1181</v>
      </c>
      <c r="W17" s="528" t="s">
        <v>1236</v>
      </c>
      <c r="X17" s="529" t="s">
        <v>1291</v>
      </c>
      <c r="Y17" s="600">
        <f>AVERAGE(E15:X15)</f>
        <v>-25.5</v>
      </c>
      <c r="Z17" s="601">
        <f>AVERAGE(E16:X16)</f>
        <v>49.5</v>
      </c>
      <c r="AA17" s="53"/>
    </row>
    <row r="18" spans="2:27" s="306" customFormat="1" ht="18" customHeight="1">
      <c r="B18" s="714"/>
      <c r="C18" s="719"/>
      <c r="D18" s="481" t="s">
        <v>68</v>
      </c>
      <c r="E18" s="544">
        <v>124</v>
      </c>
      <c r="F18" s="545">
        <v>-40</v>
      </c>
      <c r="G18" s="545">
        <v>42</v>
      </c>
      <c r="H18" s="546">
        <v>42</v>
      </c>
      <c r="I18" s="546">
        <v>42</v>
      </c>
      <c r="J18" s="546">
        <v>-40</v>
      </c>
      <c r="K18" s="546">
        <v>124</v>
      </c>
      <c r="L18" s="546">
        <v>-122</v>
      </c>
      <c r="M18" s="546">
        <v>-204</v>
      </c>
      <c r="N18" s="547">
        <v>124</v>
      </c>
      <c r="O18" s="548">
        <v>42</v>
      </c>
      <c r="P18" s="549">
        <v>-286</v>
      </c>
      <c r="Q18" s="549">
        <v>-40</v>
      </c>
      <c r="R18" s="550">
        <v>42</v>
      </c>
      <c r="S18" s="550">
        <v>124</v>
      </c>
      <c r="T18" s="549">
        <v>-122</v>
      </c>
      <c r="U18" s="549">
        <v>42</v>
      </c>
      <c r="V18" s="549">
        <v>-40</v>
      </c>
      <c r="W18" s="549">
        <v>-122</v>
      </c>
      <c r="X18" s="551">
        <v>-40</v>
      </c>
      <c r="Y18" s="593">
        <f>COUNTIF(E18:X18,"&gt;0")</f>
        <v>10</v>
      </c>
      <c r="Z18" s="594">
        <f>COUNTIF(E18:X18,"&lt;0")</f>
        <v>10</v>
      </c>
      <c r="AA18" s="311"/>
    </row>
    <row r="19" spans="2:27" s="306" customFormat="1" ht="18" customHeight="1">
      <c r="B19" s="714"/>
      <c r="C19" s="719"/>
      <c r="D19" s="592" t="s">
        <v>382</v>
      </c>
      <c r="E19" s="544">
        <v>20</v>
      </c>
      <c r="F19" s="545">
        <v>42</v>
      </c>
      <c r="G19" s="545">
        <v>18</v>
      </c>
      <c r="H19" s="546">
        <v>44</v>
      </c>
      <c r="I19" s="546">
        <v>70</v>
      </c>
      <c r="J19" s="546">
        <v>16</v>
      </c>
      <c r="K19" s="546">
        <v>-32</v>
      </c>
      <c r="L19" s="546">
        <v>66</v>
      </c>
      <c r="M19" s="546">
        <v>116</v>
      </c>
      <c r="N19" s="547">
        <v>-6</v>
      </c>
      <c r="O19" s="548">
        <v>44</v>
      </c>
      <c r="P19" s="549">
        <v>88</v>
      </c>
      <c r="Q19" s="549">
        <v>-36</v>
      </c>
      <c r="R19" s="550">
        <v>122</v>
      </c>
      <c r="S19" s="550">
        <v>98</v>
      </c>
      <c r="T19" s="549">
        <v>66</v>
      </c>
      <c r="U19" s="549">
        <v>70</v>
      </c>
      <c r="V19" s="549">
        <v>94</v>
      </c>
      <c r="W19" s="549">
        <v>14</v>
      </c>
      <c r="X19" s="551">
        <v>68</v>
      </c>
      <c r="Y19" s="593">
        <f>COUNTIF(E19:X19,"&gt;0")</f>
        <v>17</v>
      </c>
      <c r="Z19" s="594">
        <f>COUNTIF(E19:X19,"&lt;0")</f>
        <v>3</v>
      </c>
      <c r="AA19" s="311"/>
    </row>
    <row r="20" spans="2:27" s="306" customFormat="1" ht="18" customHeight="1">
      <c r="B20" s="714"/>
      <c r="C20" s="719"/>
      <c r="D20" s="481" t="s">
        <v>258</v>
      </c>
      <c r="E20" s="495" t="s">
        <v>266</v>
      </c>
      <c r="F20" s="496" t="s">
        <v>325</v>
      </c>
      <c r="G20" s="496" t="s">
        <v>379</v>
      </c>
      <c r="H20" s="496" t="s">
        <v>430</v>
      </c>
      <c r="I20" s="496" t="s">
        <v>479</v>
      </c>
      <c r="J20" s="496" t="s">
        <v>528</v>
      </c>
      <c r="K20" s="496" t="s">
        <v>266</v>
      </c>
      <c r="L20" s="496" t="s">
        <v>649</v>
      </c>
      <c r="M20" s="496" t="s">
        <v>708</v>
      </c>
      <c r="N20" s="497" t="s">
        <v>266</v>
      </c>
      <c r="O20" s="498" t="s">
        <v>819</v>
      </c>
      <c r="P20" s="499" t="s">
        <v>873</v>
      </c>
      <c r="Q20" s="499" t="s">
        <v>924</v>
      </c>
      <c r="R20" s="499" t="s">
        <v>977</v>
      </c>
      <c r="S20" s="499" t="s">
        <v>266</v>
      </c>
      <c r="T20" s="499" t="s">
        <v>1078</v>
      </c>
      <c r="U20" s="499" t="s">
        <v>761</v>
      </c>
      <c r="V20" s="499" t="s">
        <v>1183</v>
      </c>
      <c r="W20" s="499" t="s">
        <v>1237</v>
      </c>
      <c r="X20" s="500" t="s">
        <v>1292</v>
      </c>
      <c r="Y20" s="602">
        <f>AVERAGE(E18:X18)</f>
        <v>-15.4</v>
      </c>
      <c r="Z20" s="603">
        <f>AVERAGE(E19:X19)</f>
        <v>49.1</v>
      </c>
      <c r="AA20" s="311"/>
    </row>
    <row r="21" spans="2:27" ht="18" customHeight="1">
      <c r="B21" s="714"/>
      <c r="C21" s="719"/>
      <c r="D21" s="482" t="s">
        <v>256</v>
      </c>
      <c r="E21" s="532">
        <v>-118</v>
      </c>
      <c r="F21" s="552">
        <v>-118</v>
      </c>
      <c r="G21" s="552">
        <v>-182</v>
      </c>
      <c r="H21" s="552">
        <v>-22</v>
      </c>
      <c r="I21" s="552">
        <v>-86</v>
      </c>
      <c r="J21" s="552">
        <v>-118</v>
      </c>
      <c r="K21" s="552">
        <v>-182</v>
      </c>
      <c r="L21" s="552">
        <v>-54</v>
      </c>
      <c r="M21" s="552">
        <v>-214</v>
      </c>
      <c r="N21" s="553">
        <v>-38</v>
      </c>
      <c r="O21" s="554">
        <v>-6</v>
      </c>
      <c r="P21" s="555">
        <v>-118</v>
      </c>
      <c r="Q21" s="555">
        <v>-70</v>
      </c>
      <c r="R21" s="555">
        <v>-86</v>
      </c>
      <c r="S21" s="555">
        <v>-166</v>
      </c>
      <c r="T21" s="555">
        <v>-182</v>
      </c>
      <c r="U21" s="555">
        <v>-182</v>
      </c>
      <c r="V21" s="555">
        <v>-182</v>
      </c>
      <c r="W21" s="555">
        <v>-198</v>
      </c>
      <c r="X21" s="556">
        <v>-166</v>
      </c>
      <c r="Y21" s="322">
        <f>COUNTIF(E21:X21,"&gt;0")</f>
        <v>0</v>
      </c>
      <c r="Z21" s="473">
        <f>COUNTIF(E21:X21,"&lt;0")</f>
        <v>20</v>
      </c>
      <c r="AA21" s="53"/>
    </row>
    <row r="22" spans="2:27" ht="18" customHeight="1">
      <c r="B22" s="714"/>
      <c r="C22" s="719"/>
      <c r="D22" s="483" t="s">
        <v>255</v>
      </c>
      <c r="E22" s="530" t="s">
        <v>763</v>
      </c>
      <c r="F22" s="501" t="s">
        <v>764</v>
      </c>
      <c r="G22" s="501" t="s">
        <v>765</v>
      </c>
      <c r="H22" s="501" t="s">
        <v>766</v>
      </c>
      <c r="I22" s="501" t="s">
        <v>622</v>
      </c>
      <c r="J22" s="501" t="s">
        <v>767</v>
      </c>
      <c r="K22" s="501" t="s">
        <v>768</v>
      </c>
      <c r="L22" s="501" t="s">
        <v>769</v>
      </c>
      <c r="M22" s="501" t="s">
        <v>770</v>
      </c>
      <c r="N22" s="502" t="s">
        <v>771</v>
      </c>
      <c r="O22" s="628" t="s">
        <v>820</v>
      </c>
      <c r="P22" s="503" t="s">
        <v>874</v>
      </c>
      <c r="Q22" s="503" t="s">
        <v>925</v>
      </c>
      <c r="R22" s="503" t="s">
        <v>978</v>
      </c>
      <c r="S22" s="503" t="s">
        <v>1031</v>
      </c>
      <c r="T22" s="503" t="s">
        <v>1079</v>
      </c>
      <c r="U22" s="503" t="s">
        <v>1130</v>
      </c>
      <c r="V22" s="503" t="s">
        <v>1184</v>
      </c>
      <c r="W22" s="503" t="s">
        <v>1238</v>
      </c>
      <c r="X22" s="504" t="s">
        <v>1293</v>
      </c>
      <c r="Y22" s="703">
        <f>AVERAGE(E21:X21)</f>
        <v>-124.4</v>
      </c>
      <c r="Z22" s="704"/>
      <c r="AA22" s="53"/>
    </row>
    <row r="23" spans="2:27" ht="18" customHeight="1">
      <c r="B23" s="714"/>
      <c r="C23" s="719"/>
      <c r="D23" s="492" t="s">
        <v>68</v>
      </c>
      <c r="E23" s="557">
        <v>-5</v>
      </c>
      <c r="F23" s="558">
        <v>-280</v>
      </c>
      <c r="G23" s="558">
        <v>-13</v>
      </c>
      <c r="H23" s="558">
        <v>153</v>
      </c>
      <c r="I23" s="558">
        <v>-149</v>
      </c>
      <c r="J23" s="558">
        <v>81</v>
      </c>
      <c r="K23" s="558">
        <v>-260</v>
      </c>
      <c r="L23" s="558">
        <v>-13</v>
      </c>
      <c r="M23" s="558">
        <v>12</v>
      </c>
      <c r="N23" s="559">
        <v>80</v>
      </c>
      <c r="O23" s="560">
        <v>89</v>
      </c>
      <c r="P23" s="561">
        <v>4</v>
      </c>
      <c r="Q23" s="561">
        <v>151</v>
      </c>
      <c r="R23" s="561">
        <v>-191</v>
      </c>
      <c r="S23" s="561">
        <v>-94</v>
      </c>
      <c r="T23" s="561">
        <v>-275</v>
      </c>
      <c r="U23" s="561">
        <v>-189</v>
      </c>
      <c r="V23" s="561">
        <v>-341</v>
      </c>
      <c r="W23" s="561">
        <v>89</v>
      </c>
      <c r="X23" s="562">
        <v>146</v>
      </c>
      <c r="Y23" s="474">
        <f>COUNTIF(E23:X23,"&gt;0")</f>
        <v>9</v>
      </c>
      <c r="Z23" s="475">
        <f>COUNTIF(E23:X23,"&lt;0")</f>
        <v>11</v>
      </c>
      <c r="AA23" s="53"/>
    </row>
    <row r="24" spans="2:27" ht="18" customHeight="1" thickBot="1">
      <c r="B24" s="716"/>
      <c r="C24" s="722"/>
      <c r="D24" s="493" t="s">
        <v>257</v>
      </c>
      <c r="E24" s="505" t="s">
        <v>267</v>
      </c>
      <c r="F24" s="506" t="s">
        <v>326</v>
      </c>
      <c r="G24" s="506" t="s">
        <v>380</v>
      </c>
      <c r="H24" s="506" t="s">
        <v>431</v>
      </c>
      <c r="I24" s="506" t="s">
        <v>481</v>
      </c>
      <c r="J24" s="506" t="s">
        <v>530</v>
      </c>
      <c r="K24" s="506" t="s">
        <v>587</v>
      </c>
      <c r="L24" s="506" t="s">
        <v>650</v>
      </c>
      <c r="M24" s="506" t="s">
        <v>709</v>
      </c>
      <c r="N24" s="507" t="s">
        <v>762</v>
      </c>
      <c r="O24" s="508" t="s">
        <v>821</v>
      </c>
      <c r="P24" s="509" t="s">
        <v>875</v>
      </c>
      <c r="Q24" s="509" t="s">
        <v>926</v>
      </c>
      <c r="R24" s="509" t="s">
        <v>979</v>
      </c>
      <c r="S24" s="509" t="s">
        <v>1032</v>
      </c>
      <c r="T24" s="509" t="s">
        <v>1080</v>
      </c>
      <c r="U24" s="509" t="s">
        <v>1131</v>
      </c>
      <c r="V24" s="509" t="s">
        <v>1185</v>
      </c>
      <c r="W24" s="509" t="s">
        <v>1239</v>
      </c>
      <c r="X24" s="510" t="s">
        <v>1294</v>
      </c>
      <c r="Y24" s="711">
        <f>AVERAGE(E23:X23)</f>
        <v>-50.25</v>
      </c>
      <c r="Z24" s="712"/>
      <c r="AA24" s="53"/>
    </row>
    <row r="25" spans="2:27" ht="18" customHeight="1">
      <c r="B25" s="715" t="s">
        <v>37</v>
      </c>
      <c r="C25" s="721"/>
      <c r="D25" s="477" t="s">
        <v>68</v>
      </c>
      <c r="E25" s="531">
        <v>97</v>
      </c>
      <c r="F25" s="533">
        <v>-391</v>
      </c>
      <c r="G25" s="533">
        <v>97</v>
      </c>
      <c r="H25" s="533">
        <v>97</v>
      </c>
      <c r="I25" s="533">
        <v>97</v>
      </c>
      <c r="J25" s="533">
        <v>-147</v>
      </c>
      <c r="K25" s="533">
        <v>97</v>
      </c>
      <c r="L25" s="533">
        <v>97</v>
      </c>
      <c r="M25" s="533">
        <v>-147</v>
      </c>
      <c r="N25" s="534">
        <v>97</v>
      </c>
      <c r="O25" s="535">
        <v>97</v>
      </c>
      <c r="P25" s="536">
        <v>97</v>
      </c>
      <c r="Q25" s="536">
        <v>97</v>
      </c>
      <c r="R25" s="536">
        <v>97</v>
      </c>
      <c r="S25" s="536">
        <v>97</v>
      </c>
      <c r="T25" s="536">
        <v>97</v>
      </c>
      <c r="U25" s="536">
        <v>-147</v>
      </c>
      <c r="V25" s="536">
        <v>97</v>
      </c>
      <c r="W25" s="536">
        <v>-391</v>
      </c>
      <c r="X25" s="537">
        <v>97</v>
      </c>
      <c r="Y25" s="323">
        <f>COUNTIF(E25:X25,"&gt;0")</f>
        <v>15</v>
      </c>
      <c r="Z25" s="469">
        <f>COUNTIF(E25:X25,"&lt;0")</f>
        <v>5</v>
      </c>
      <c r="AA25" s="53"/>
    </row>
    <row r="26" spans="2:27" ht="18" customHeight="1">
      <c r="B26" s="714"/>
      <c r="C26" s="719"/>
      <c r="D26" s="478" t="s">
        <v>262</v>
      </c>
      <c r="E26" s="515" t="s">
        <v>268</v>
      </c>
      <c r="F26" s="516" t="s">
        <v>327</v>
      </c>
      <c r="G26" s="516" t="s">
        <v>268</v>
      </c>
      <c r="H26" s="516" t="s">
        <v>268</v>
      </c>
      <c r="I26" s="516" t="s">
        <v>268</v>
      </c>
      <c r="J26" s="516" t="s">
        <v>531</v>
      </c>
      <c r="K26" s="516" t="s">
        <v>268</v>
      </c>
      <c r="L26" s="516" t="s">
        <v>268</v>
      </c>
      <c r="M26" s="516" t="s">
        <v>710</v>
      </c>
      <c r="N26" s="517" t="s">
        <v>268</v>
      </c>
      <c r="O26" s="518" t="s">
        <v>268</v>
      </c>
      <c r="P26" s="519" t="s">
        <v>268</v>
      </c>
      <c r="Q26" s="519" t="s">
        <v>268</v>
      </c>
      <c r="R26" s="519" t="s">
        <v>268</v>
      </c>
      <c r="S26" s="519" t="s">
        <v>268</v>
      </c>
      <c r="T26" s="519" t="s">
        <v>268</v>
      </c>
      <c r="U26" s="519" t="s">
        <v>532</v>
      </c>
      <c r="V26" s="519" t="s">
        <v>268</v>
      </c>
      <c r="W26" s="519" t="s">
        <v>1240</v>
      </c>
      <c r="X26" s="520" t="s">
        <v>268</v>
      </c>
      <c r="Y26" s="723">
        <f>AVERAGE(E25:X25)</f>
        <v>11.6</v>
      </c>
      <c r="Z26" s="724"/>
      <c r="AA26" s="53"/>
    </row>
    <row r="27" spans="2:27" ht="18" customHeight="1">
      <c r="B27" s="714"/>
      <c r="C27" s="719"/>
      <c r="D27" s="479" t="s">
        <v>221</v>
      </c>
      <c r="E27" s="538">
        <v>97</v>
      </c>
      <c r="F27" s="539">
        <v>-391</v>
      </c>
      <c r="G27" s="539">
        <v>97</v>
      </c>
      <c r="H27" s="539">
        <v>-147</v>
      </c>
      <c r="I27" s="539">
        <v>97</v>
      </c>
      <c r="J27" s="539">
        <v>-147</v>
      </c>
      <c r="K27" s="539">
        <v>97</v>
      </c>
      <c r="L27" s="539">
        <v>97</v>
      </c>
      <c r="M27" s="539">
        <v>-147</v>
      </c>
      <c r="N27" s="540">
        <v>97</v>
      </c>
      <c r="O27" s="541">
        <v>97</v>
      </c>
      <c r="P27" s="542">
        <v>97</v>
      </c>
      <c r="Q27" s="542">
        <v>-391</v>
      </c>
      <c r="R27" s="542">
        <v>97</v>
      </c>
      <c r="S27" s="542">
        <v>97</v>
      </c>
      <c r="T27" s="542">
        <v>97</v>
      </c>
      <c r="U27" s="542">
        <v>-147</v>
      </c>
      <c r="V27" s="542">
        <v>97</v>
      </c>
      <c r="W27" s="542">
        <v>-147</v>
      </c>
      <c r="X27" s="543">
        <v>97</v>
      </c>
      <c r="Y27" s="458">
        <f>COUNTIF(E27:X27,"&gt;0")</f>
        <v>13</v>
      </c>
      <c r="Z27" s="470">
        <f>COUNTIF(E27:X27,"&lt;0")</f>
        <v>7</v>
      </c>
      <c r="AA27" s="53"/>
    </row>
    <row r="28" spans="2:27" ht="18" customHeight="1">
      <c r="B28" s="714"/>
      <c r="C28" s="719"/>
      <c r="D28" s="480" t="s">
        <v>262</v>
      </c>
      <c r="E28" s="521" t="s">
        <v>268</v>
      </c>
      <c r="F28" s="430" t="s">
        <v>328</v>
      </c>
      <c r="G28" s="429">
        <v>97</v>
      </c>
      <c r="H28" s="430" t="s">
        <v>432</v>
      </c>
      <c r="I28" s="430">
        <v>97</v>
      </c>
      <c r="J28" s="430" t="s">
        <v>532</v>
      </c>
      <c r="K28" s="430">
        <v>97</v>
      </c>
      <c r="L28" s="430">
        <v>97</v>
      </c>
      <c r="M28" s="430" t="s">
        <v>711</v>
      </c>
      <c r="N28" s="526" t="s">
        <v>268</v>
      </c>
      <c r="O28" s="527" t="s">
        <v>268</v>
      </c>
      <c r="P28" s="528" t="s">
        <v>268</v>
      </c>
      <c r="Q28" s="528" t="s">
        <v>927</v>
      </c>
      <c r="R28" s="528" t="s">
        <v>268</v>
      </c>
      <c r="S28" s="528" t="s">
        <v>268</v>
      </c>
      <c r="T28" s="528" t="s">
        <v>268</v>
      </c>
      <c r="U28" s="528" t="s">
        <v>1132</v>
      </c>
      <c r="V28" s="528" t="s">
        <v>268</v>
      </c>
      <c r="W28" s="528" t="s">
        <v>711</v>
      </c>
      <c r="X28" s="529" t="s">
        <v>268</v>
      </c>
      <c r="Y28" s="691">
        <f>AVERAGE(E27:X27)</f>
        <v>-12.8</v>
      </c>
      <c r="Z28" s="692"/>
      <c r="AA28" s="53"/>
    </row>
    <row r="29" spans="2:27" ht="18" customHeight="1">
      <c r="B29" s="714"/>
      <c r="C29" s="719"/>
      <c r="D29" s="481" t="s">
        <v>256</v>
      </c>
      <c r="E29" s="544">
        <v>-95</v>
      </c>
      <c r="F29" s="545">
        <v>-159</v>
      </c>
      <c r="G29" s="545">
        <v>1</v>
      </c>
      <c r="H29" s="546">
        <v>-127</v>
      </c>
      <c r="I29" s="546">
        <v>-63</v>
      </c>
      <c r="J29" s="546">
        <v>-95</v>
      </c>
      <c r="K29" s="546">
        <v>33</v>
      </c>
      <c r="L29" s="546">
        <v>-31</v>
      </c>
      <c r="M29" s="546">
        <v>97</v>
      </c>
      <c r="N29" s="547">
        <v>-63</v>
      </c>
      <c r="O29" s="548">
        <v>-31</v>
      </c>
      <c r="P29" s="549">
        <v>-63</v>
      </c>
      <c r="Q29" s="549">
        <v>1</v>
      </c>
      <c r="R29" s="550">
        <v>-63</v>
      </c>
      <c r="S29" s="550">
        <v>33</v>
      </c>
      <c r="T29" s="549">
        <v>33</v>
      </c>
      <c r="U29" s="549">
        <v>33</v>
      </c>
      <c r="V29" s="549">
        <v>33</v>
      </c>
      <c r="W29" s="549">
        <v>-31</v>
      </c>
      <c r="X29" s="551">
        <v>-31</v>
      </c>
      <c r="Y29" s="471">
        <f>COUNTIF(E29:X29,"&gt;0")</f>
        <v>8</v>
      </c>
      <c r="Z29" s="472">
        <f>COUNTIF(E29:X29,"&lt;0")</f>
        <v>12</v>
      </c>
      <c r="AA29" s="53"/>
    </row>
    <row r="30" spans="2:27" ht="18" customHeight="1" thickBot="1">
      <c r="B30" s="716"/>
      <c r="C30" s="722"/>
      <c r="D30" s="481" t="s">
        <v>262</v>
      </c>
      <c r="E30" s="522" t="s">
        <v>269</v>
      </c>
      <c r="F30" s="496" t="s">
        <v>329</v>
      </c>
      <c r="G30" s="496" t="s">
        <v>383</v>
      </c>
      <c r="H30" s="496" t="s">
        <v>433</v>
      </c>
      <c r="I30" s="496" t="s">
        <v>482</v>
      </c>
      <c r="J30" s="496" t="s">
        <v>533</v>
      </c>
      <c r="K30" s="496" t="s">
        <v>588</v>
      </c>
      <c r="L30" s="496" t="s">
        <v>651</v>
      </c>
      <c r="M30" s="496" t="s">
        <v>268</v>
      </c>
      <c r="N30" s="497" t="s">
        <v>772</v>
      </c>
      <c r="O30" s="498" t="s">
        <v>822</v>
      </c>
      <c r="P30" s="499" t="s">
        <v>876</v>
      </c>
      <c r="Q30" s="499" t="s">
        <v>928</v>
      </c>
      <c r="R30" s="499" t="s">
        <v>980</v>
      </c>
      <c r="S30" s="499" t="s">
        <v>1033</v>
      </c>
      <c r="T30" s="499" t="s">
        <v>1081</v>
      </c>
      <c r="U30" s="499" t="s">
        <v>1133</v>
      </c>
      <c r="V30" s="499" t="s">
        <v>1186</v>
      </c>
      <c r="W30" s="499" t="s">
        <v>1241</v>
      </c>
      <c r="X30" s="500" t="s">
        <v>1295</v>
      </c>
      <c r="Y30" s="707">
        <f>AVERAGE(E29:X29)</f>
        <v>-29.4</v>
      </c>
      <c r="Z30" s="708"/>
      <c r="AA30" s="53"/>
    </row>
    <row r="31" spans="2:27" ht="18" customHeight="1">
      <c r="B31" s="714" t="s">
        <v>231</v>
      </c>
      <c r="C31" s="721" t="s">
        <v>232</v>
      </c>
      <c r="D31" s="477" t="s">
        <v>68</v>
      </c>
      <c r="E31" s="531">
        <v>38</v>
      </c>
      <c r="F31" s="533">
        <v>-67</v>
      </c>
      <c r="G31" s="533">
        <v>-192</v>
      </c>
      <c r="H31" s="533">
        <v>-10</v>
      </c>
      <c r="I31" s="533">
        <v>-106</v>
      </c>
      <c r="J31" s="533">
        <v>-20</v>
      </c>
      <c r="K31" s="533">
        <v>-3</v>
      </c>
      <c r="L31" s="533">
        <v>-217</v>
      </c>
      <c r="M31" s="533">
        <v>14</v>
      </c>
      <c r="N31" s="534">
        <v>61</v>
      </c>
      <c r="O31" s="535">
        <v>-17</v>
      </c>
      <c r="P31" s="536">
        <v>-74</v>
      </c>
      <c r="Q31" s="536">
        <v>-43</v>
      </c>
      <c r="R31" s="536">
        <v>70</v>
      </c>
      <c r="S31" s="536">
        <v>12</v>
      </c>
      <c r="T31" s="536">
        <v>84</v>
      </c>
      <c r="U31" s="536">
        <v>24</v>
      </c>
      <c r="V31" s="536">
        <v>52</v>
      </c>
      <c r="W31" s="536">
        <v>1</v>
      </c>
      <c r="X31" s="537">
        <v>53</v>
      </c>
      <c r="Y31" s="323">
        <f>COUNTIF(E31:X31,"&gt;0")</f>
        <v>10</v>
      </c>
      <c r="Z31" s="469">
        <f>COUNTIF(E31:X31,"&lt;0")</f>
        <v>10</v>
      </c>
      <c r="AA31" s="53"/>
    </row>
    <row r="32" spans="2:27" ht="18" customHeight="1">
      <c r="B32" s="714"/>
      <c r="C32" s="719"/>
      <c r="D32" s="478" t="s">
        <v>257</v>
      </c>
      <c r="E32" s="425" t="s">
        <v>270</v>
      </c>
      <c r="F32" s="426" t="s">
        <v>330</v>
      </c>
      <c r="G32" s="426" t="s">
        <v>384</v>
      </c>
      <c r="H32" s="426" t="s">
        <v>434</v>
      </c>
      <c r="I32" s="426" t="s">
        <v>483</v>
      </c>
      <c r="J32" s="426" t="s">
        <v>534</v>
      </c>
      <c r="K32" s="426" t="s">
        <v>590</v>
      </c>
      <c r="L32" s="426" t="s">
        <v>652</v>
      </c>
      <c r="M32" s="426" t="s">
        <v>712</v>
      </c>
      <c r="N32" s="427" t="s">
        <v>773</v>
      </c>
      <c r="O32" s="442" t="s">
        <v>823</v>
      </c>
      <c r="P32" s="443" t="s">
        <v>877</v>
      </c>
      <c r="Q32" s="443" t="s">
        <v>929</v>
      </c>
      <c r="R32" s="443" t="s">
        <v>981</v>
      </c>
      <c r="S32" s="443" t="s">
        <v>1034</v>
      </c>
      <c r="T32" s="443" t="s">
        <v>1082</v>
      </c>
      <c r="U32" s="443" t="s">
        <v>1134</v>
      </c>
      <c r="V32" s="443" t="s">
        <v>1187</v>
      </c>
      <c r="W32" s="443" t="s">
        <v>1242</v>
      </c>
      <c r="X32" s="444" t="s">
        <v>1296</v>
      </c>
      <c r="Y32" s="723">
        <f>AVERAGE(E31:X31)</f>
        <v>-17</v>
      </c>
      <c r="Z32" s="724"/>
      <c r="AA32" s="53"/>
    </row>
    <row r="33" spans="2:27" s="306" customFormat="1" ht="18" customHeight="1">
      <c r="B33" s="714"/>
      <c r="C33" s="719"/>
      <c r="D33" s="479" t="s">
        <v>221</v>
      </c>
      <c r="E33" s="538">
        <v>10</v>
      </c>
      <c r="F33" s="539">
        <v>-200</v>
      </c>
      <c r="G33" s="539">
        <v>-59</v>
      </c>
      <c r="H33" s="539">
        <v>-70</v>
      </c>
      <c r="I33" s="539">
        <v>-66</v>
      </c>
      <c r="J33" s="539">
        <v>-166</v>
      </c>
      <c r="K33" s="539">
        <v>-37</v>
      </c>
      <c r="L33" s="539">
        <v>-61</v>
      </c>
      <c r="M33" s="539">
        <v>-109</v>
      </c>
      <c r="N33" s="540">
        <v>-65</v>
      </c>
      <c r="O33" s="541">
        <v>-121</v>
      </c>
      <c r="P33" s="542">
        <v>200</v>
      </c>
      <c r="Q33" s="542">
        <v>-101</v>
      </c>
      <c r="R33" s="542">
        <v>39</v>
      </c>
      <c r="S33" s="542">
        <v>-75</v>
      </c>
      <c r="T33" s="542">
        <v>-82</v>
      </c>
      <c r="U33" s="542">
        <v>25</v>
      </c>
      <c r="V33" s="542">
        <v>-178</v>
      </c>
      <c r="W33" s="542">
        <v>34</v>
      </c>
      <c r="X33" s="543">
        <v>-39</v>
      </c>
      <c r="Y33" s="458">
        <f>COUNTIF(E33:X33,"&gt;0")</f>
        <v>5</v>
      </c>
      <c r="Z33" s="470">
        <f>COUNTIF(E33:X33,"&lt;0")</f>
        <v>15</v>
      </c>
      <c r="AA33" s="311"/>
    </row>
    <row r="34" spans="2:27" s="306" customFormat="1" ht="18" customHeight="1">
      <c r="B34" s="714"/>
      <c r="C34" s="719"/>
      <c r="D34" s="480" t="s">
        <v>257</v>
      </c>
      <c r="E34" s="428" t="s">
        <v>271</v>
      </c>
      <c r="F34" s="430" t="s">
        <v>331</v>
      </c>
      <c r="G34" s="430" t="s">
        <v>385</v>
      </c>
      <c r="H34" s="430" t="s">
        <v>435</v>
      </c>
      <c r="I34" s="430" t="s">
        <v>484</v>
      </c>
      <c r="J34" s="430" t="s">
        <v>535</v>
      </c>
      <c r="K34" s="430" t="s">
        <v>591</v>
      </c>
      <c r="L34" s="430" t="s">
        <v>653</v>
      </c>
      <c r="M34" s="430" t="s">
        <v>713</v>
      </c>
      <c r="N34" s="431" t="s">
        <v>774</v>
      </c>
      <c r="O34" s="445" t="s">
        <v>824</v>
      </c>
      <c r="P34" s="446" t="s">
        <v>878</v>
      </c>
      <c r="Q34" s="446" t="s">
        <v>930</v>
      </c>
      <c r="R34" s="446" t="s">
        <v>982</v>
      </c>
      <c r="S34" s="446" t="s">
        <v>1035</v>
      </c>
      <c r="T34" s="446" t="s">
        <v>1083</v>
      </c>
      <c r="U34" s="446" t="s">
        <v>1135</v>
      </c>
      <c r="V34" s="446" t="s">
        <v>1188</v>
      </c>
      <c r="W34" s="446" t="s">
        <v>1243</v>
      </c>
      <c r="X34" s="447" t="s">
        <v>1297</v>
      </c>
      <c r="Y34" s="691">
        <f>AVERAGE(E33:X33)</f>
        <v>-56.05</v>
      </c>
      <c r="Z34" s="692"/>
      <c r="AA34" s="311"/>
    </row>
    <row r="35" spans="2:27" ht="18" customHeight="1">
      <c r="B35" s="714"/>
      <c r="C35" s="719"/>
      <c r="D35" s="481" t="s">
        <v>263</v>
      </c>
      <c r="E35" s="544">
        <v>-104</v>
      </c>
      <c r="F35" s="545">
        <v>-79</v>
      </c>
      <c r="G35" s="545">
        <v>-73</v>
      </c>
      <c r="H35" s="546">
        <v>35</v>
      </c>
      <c r="I35" s="546">
        <v>-52</v>
      </c>
      <c r="J35" s="546">
        <v>-411</v>
      </c>
      <c r="K35" s="546">
        <v>-3</v>
      </c>
      <c r="L35" s="546">
        <v>92</v>
      </c>
      <c r="M35" s="546">
        <v>-44</v>
      </c>
      <c r="N35" s="547">
        <v>-191</v>
      </c>
      <c r="O35" s="548">
        <v>23</v>
      </c>
      <c r="P35" s="549">
        <v>28</v>
      </c>
      <c r="Q35" s="549">
        <v>-19</v>
      </c>
      <c r="R35" s="550">
        <v>43</v>
      </c>
      <c r="S35" s="550">
        <v>-29</v>
      </c>
      <c r="T35" s="549">
        <v>-64</v>
      </c>
      <c r="U35" s="549">
        <v>-130</v>
      </c>
      <c r="V35" s="549">
        <v>-91</v>
      </c>
      <c r="W35" s="549">
        <v>3</v>
      </c>
      <c r="X35" s="551">
        <v>-11</v>
      </c>
      <c r="Y35" s="471">
        <f>COUNTIF(E35:X35,"&gt;0")</f>
        <v>6</v>
      </c>
      <c r="Z35" s="472">
        <f>COUNTIF(E35:X35,"&lt;0")</f>
        <v>14</v>
      </c>
      <c r="AA35" s="53"/>
    </row>
    <row r="36" spans="2:27" ht="18" customHeight="1">
      <c r="B36" s="714"/>
      <c r="C36" s="719"/>
      <c r="D36" s="481" t="s">
        <v>257</v>
      </c>
      <c r="E36" s="522" t="s">
        <v>272</v>
      </c>
      <c r="F36" s="496" t="s">
        <v>332</v>
      </c>
      <c r="G36" s="496" t="s">
        <v>386</v>
      </c>
      <c r="H36" s="496" t="s">
        <v>436</v>
      </c>
      <c r="I36" s="496" t="s">
        <v>485</v>
      </c>
      <c r="J36" s="496" t="s">
        <v>536</v>
      </c>
      <c r="K36" s="496" t="s">
        <v>589</v>
      </c>
      <c r="L36" s="496" t="s">
        <v>654</v>
      </c>
      <c r="M36" s="496" t="s">
        <v>714</v>
      </c>
      <c r="N36" s="497" t="s">
        <v>775</v>
      </c>
      <c r="O36" s="498" t="s">
        <v>825</v>
      </c>
      <c r="P36" s="499" t="s">
        <v>879</v>
      </c>
      <c r="Q36" s="499" t="s">
        <v>931</v>
      </c>
      <c r="R36" s="499" t="s">
        <v>983</v>
      </c>
      <c r="S36" s="499" t="s">
        <v>1036</v>
      </c>
      <c r="T36" s="499" t="s">
        <v>1085</v>
      </c>
      <c r="U36" s="499" t="s">
        <v>1136</v>
      </c>
      <c r="V36" s="499" t="s">
        <v>1189</v>
      </c>
      <c r="W36" s="499" t="s">
        <v>1244</v>
      </c>
      <c r="X36" s="500" t="s">
        <v>1298</v>
      </c>
      <c r="Y36" s="707">
        <f>AVERAGE(E35:X35)</f>
        <v>-53.85</v>
      </c>
      <c r="Z36" s="708"/>
      <c r="AA36" s="53"/>
    </row>
    <row r="37" spans="2:27" ht="18" customHeight="1">
      <c r="B37" s="714"/>
      <c r="C37" s="719"/>
      <c r="D37" s="482" t="s">
        <v>334</v>
      </c>
      <c r="E37" s="563">
        <v>23</v>
      </c>
      <c r="F37" s="552">
        <v>108</v>
      </c>
      <c r="G37" s="552">
        <v>33</v>
      </c>
      <c r="H37" s="552">
        <v>-178</v>
      </c>
      <c r="I37" s="552">
        <v>65</v>
      </c>
      <c r="J37" s="552">
        <v>-1172</v>
      </c>
      <c r="K37" s="552">
        <v>126</v>
      </c>
      <c r="L37" s="552">
        <v>-292</v>
      </c>
      <c r="M37" s="552">
        <v>37</v>
      </c>
      <c r="N37" s="553">
        <v>-217</v>
      </c>
      <c r="O37" s="554">
        <v>74</v>
      </c>
      <c r="P37" s="555">
        <v>45</v>
      </c>
      <c r="Q37" s="555">
        <v>117</v>
      </c>
      <c r="R37" s="555">
        <v>-294</v>
      </c>
      <c r="S37" s="555">
        <v>12</v>
      </c>
      <c r="T37" s="555">
        <v>56</v>
      </c>
      <c r="U37" s="555">
        <v>61</v>
      </c>
      <c r="V37" s="555">
        <v>-932</v>
      </c>
      <c r="W37" s="555">
        <v>81</v>
      </c>
      <c r="X37" s="556">
        <v>-121</v>
      </c>
      <c r="Y37" s="458">
        <f>COUNTIF(E37:X37,"&gt;0")</f>
        <v>13</v>
      </c>
      <c r="Z37" s="470">
        <f>COUNTIF(E37:X37,"&lt;0")</f>
        <v>7</v>
      </c>
      <c r="AA37" s="53"/>
    </row>
    <row r="38" spans="2:27" ht="18" customHeight="1" thickBot="1">
      <c r="B38" s="717"/>
      <c r="C38" s="720"/>
      <c r="D38" s="576" t="s">
        <v>335</v>
      </c>
      <c r="E38" s="523" t="s">
        <v>273</v>
      </c>
      <c r="F38" s="511" t="s">
        <v>333</v>
      </c>
      <c r="G38" s="511" t="s">
        <v>387</v>
      </c>
      <c r="H38" s="511" t="s">
        <v>437</v>
      </c>
      <c r="I38" s="511" t="s">
        <v>486</v>
      </c>
      <c r="J38" s="511" t="s">
        <v>537</v>
      </c>
      <c r="K38" s="511" t="s">
        <v>592</v>
      </c>
      <c r="L38" s="511" t="s">
        <v>655</v>
      </c>
      <c r="M38" s="511" t="s">
        <v>715</v>
      </c>
      <c r="N38" s="512" t="s">
        <v>776</v>
      </c>
      <c r="O38" s="629" t="s">
        <v>826</v>
      </c>
      <c r="P38" s="513" t="s">
        <v>880</v>
      </c>
      <c r="Q38" s="513" t="s">
        <v>932</v>
      </c>
      <c r="R38" s="513" t="s">
        <v>984</v>
      </c>
      <c r="S38" s="513" t="s">
        <v>1037</v>
      </c>
      <c r="T38" s="513" t="s">
        <v>1084</v>
      </c>
      <c r="U38" s="513" t="s">
        <v>1137</v>
      </c>
      <c r="V38" s="513" t="s">
        <v>1190</v>
      </c>
      <c r="W38" s="513" t="s">
        <v>1245</v>
      </c>
      <c r="X38" s="514" t="s">
        <v>1299</v>
      </c>
      <c r="Y38" s="709">
        <f>AVERAGE(E37:X37)</f>
        <v>-118.4</v>
      </c>
      <c r="Z38" s="710"/>
      <c r="AA38" s="53"/>
    </row>
    <row r="39" spans="2:27" ht="18" customHeight="1"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2:27" ht="18" customHeight="1" thickBot="1"/>
    <row r="41" spans="2:27" ht="18" customHeight="1">
      <c r="B41" s="693" t="s">
        <v>26</v>
      </c>
      <c r="C41" s="694"/>
      <c r="D41" s="695"/>
      <c r="E41" s="685" t="s">
        <v>216</v>
      </c>
      <c r="F41" s="686"/>
      <c r="G41" s="686"/>
      <c r="H41" s="686"/>
      <c r="I41" s="686"/>
      <c r="J41" s="686"/>
      <c r="K41" s="686"/>
      <c r="L41" s="686"/>
      <c r="M41" s="686"/>
      <c r="N41" s="687"/>
      <c r="O41" s="688" t="s">
        <v>217</v>
      </c>
      <c r="P41" s="689"/>
      <c r="Q41" s="689"/>
      <c r="R41" s="689"/>
      <c r="S41" s="689"/>
      <c r="T41" s="689"/>
      <c r="U41" s="689"/>
      <c r="V41" s="689"/>
      <c r="W41" s="689"/>
      <c r="X41" s="690"/>
      <c r="Y41" s="320"/>
      <c r="Z41" s="315"/>
    </row>
    <row r="42" spans="2:27" ht="18" customHeight="1" thickBot="1">
      <c r="B42" s="696"/>
      <c r="C42" s="697"/>
      <c r="D42" s="698"/>
      <c r="E42" s="387">
        <v>1</v>
      </c>
      <c r="F42" s="388">
        <v>2</v>
      </c>
      <c r="G42" s="388">
        <v>3</v>
      </c>
      <c r="H42" s="388">
        <v>4</v>
      </c>
      <c r="I42" s="388">
        <v>5</v>
      </c>
      <c r="J42" s="388">
        <v>6</v>
      </c>
      <c r="K42" s="388">
        <v>7</v>
      </c>
      <c r="L42" s="388">
        <v>8</v>
      </c>
      <c r="M42" s="388">
        <v>9</v>
      </c>
      <c r="N42" s="414">
        <v>10</v>
      </c>
      <c r="O42" s="423">
        <v>1</v>
      </c>
      <c r="P42" s="389">
        <v>2</v>
      </c>
      <c r="Q42" s="389">
        <v>3</v>
      </c>
      <c r="R42" s="389">
        <v>4</v>
      </c>
      <c r="S42" s="389">
        <v>5</v>
      </c>
      <c r="T42" s="389">
        <v>6</v>
      </c>
      <c r="U42" s="389">
        <v>7</v>
      </c>
      <c r="V42" s="389">
        <v>8</v>
      </c>
      <c r="W42" s="389">
        <v>9</v>
      </c>
      <c r="X42" s="424">
        <v>10</v>
      </c>
      <c r="Y42" s="321" t="s">
        <v>22</v>
      </c>
      <c r="Z42" s="316" t="s">
        <v>7</v>
      </c>
    </row>
    <row r="43" spans="2:27" ht="18" customHeight="1">
      <c r="B43" s="713" t="s">
        <v>51</v>
      </c>
      <c r="C43" s="725" t="s">
        <v>238</v>
      </c>
      <c r="D43" s="484">
        <v>123321</v>
      </c>
      <c r="E43" s="531">
        <v>70</v>
      </c>
      <c r="F43" s="533">
        <v>6</v>
      </c>
      <c r="G43" s="533">
        <v>104</v>
      </c>
      <c r="H43" s="533">
        <v>62</v>
      </c>
      <c r="I43" s="533">
        <v>-128</v>
      </c>
      <c r="J43" s="533">
        <v>-192</v>
      </c>
      <c r="K43" s="533">
        <v>24</v>
      </c>
      <c r="L43" s="533">
        <v>120</v>
      </c>
      <c r="M43" s="533">
        <v>226</v>
      </c>
      <c r="N43" s="534">
        <v>44</v>
      </c>
      <c r="O43" s="535">
        <v>-324</v>
      </c>
      <c r="P43" s="536">
        <v>-130</v>
      </c>
      <c r="Q43" s="536">
        <v>76</v>
      </c>
      <c r="R43" s="536">
        <v>64</v>
      </c>
      <c r="S43" s="536">
        <v>-76</v>
      </c>
      <c r="T43" s="536">
        <v>144</v>
      </c>
      <c r="U43" s="536">
        <v>76</v>
      </c>
      <c r="V43" s="536">
        <v>22</v>
      </c>
      <c r="W43" s="536">
        <v>108</v>
      </c>
      <c r="X43" s="537">
        <v>154</v>
      </c>
      <c r="Y43" s="323">
        <f>COUNTIF(E43:X43,"&gt;0")</f>
        <v>15</v>
      </c>
      <c r="Z43" s="469">
        <f>COUNTIF(E43:X43,"&lt;0")</f>
        <v>5</v>
      </c>
    </row>
    <row r="44" spans="2:27" ht="18" customHeight="1">
      <c r="B44" s="714"/>
      <c r="C44" s="726"/>
      <c r="D44" s="485" t="s">
        <v>80</v>
      </c>
      <c r="E44" s="515" t="s">
        <v>274</v>
      </c>
      <c r="F44" s="516" t="s">
        <v>336</v>
      </c>
      <c r="G44" s="516" t="s">
        <v>388</v>
      </c>
      <c r="H44" s="516" t="s">
        <v>438</v>
      </c>
      <c r="I44" s="516" t="s">
        <v>487</v>
      </c>
      <c r="J44" s="516" t="s">
        <v>538</v>
      </c>
      <c r="K44" s="516" t="s">
        <v>593</v>
      </c>
      <c r="L44" s="516" t="s">
        <v>656</v>
      </c>
      <c r="M44" s="516" t="s">
        <v>716</v>
      </c>
      <c r="N44" s="517" t="s">
        <v>777</v>
      </c>
      <c r="O44" s="518" t="s">
        <v>827</v>
      </c>
      <c r="P44" s="519" t="s">
        <v>882</v>
      </c>
      <c r="Q44" s="519" t="s">
        <v>933</v>
      </c>
      <c r="R44" s="519" t="s">
        <v>985</v>
      </c>
      <c r="S44" s="519" t="s">
        <v>1038</v>
      </c>
      <c r="T44" s="519" t="s">
        <v>1086</v>
      </c>
      <c r="U44" s="519" t="s">
        <v>1138</v>
      </c>
      <c r="V44" s="519" t="s">
        <v>1191</v>
      </c>
      <c r="W44" s="519" t="s">
        <v>1246</v>
      </c>
      <c r="X44" s="520" t="s">
        <v>1300</v>
      </c>
      <c r="Y44" s="723">
        <f>AVERAGE(E43:X43)</f>
        <v>22.5</v>
      </c>
      <c r="Z44" s="724"/>
    </row>
    <row r="45" spans="2:27" ht="18" customHeight="1">
      <c r="B45" s="714"/>
      <c r="C45" s="726"/>
      <c r="D45" s="486">
        <v>123321</v>
      </c>
      <c r="E45" s="538">
        <v>8</v>
      </c>
      <c r="F45" s="539">
        <v>36</v>
      </c>
      <c r="G45" s="539">
        <v>196</v>
      </c>
      <c r="H45" s="539">
        <v>240</v>
      </c>
      <c r="I45" s="539">
        <v>-168</v>
      </c>
      <c r="J45" s="539">
        <v>-178</v>
      </c>
      <c r="K45" s="539">
        <v>-16</v>
      </c>
      <c r="L45" s="539">
        <v>96</v>
      </c>
      <c r="M45" s="539">
        <v>350</v>
      </c>
      <c r="N45" s="540">
        <v>48</v>
      </c>
      <c r="O45" s="541">
        <v>-322</v>
      </c>
      <c r="P45" s="542">
        <v>-102</v>
      </c>
      <c r="Q45" s="542">
        <v>28</v>
      </c>
      <c r="R45" s="542">
        <v>38</v>
      </c>
      <c r="S45" s="542">
        <v>-62</v>
      </c>
      <c r="T45" s="542">
        <v>72</v>
      </c>
      <c r="U45" s="542">
        <v>10</v>
      </c>
      <c r="V45" s="542">
        <v>90</v>
      </c>
      <c r="W45" s="542">
        <v>148</v>
      </c>
      <c r="X45" s="543">
        <v>340</v>
      </c>
      <c r="Y45" s="458">
        <f>COUNTIF(E45:X45,"&gt;0")</f>
        <v>14</v>
      </c>
      <c r="Z45" s="470">
        <f>COUNTIF(E45:X45,"&lt;0")</f>
        <v>6</v>
      </c>
    </row>
    <row r="46" spans="2:27" ht="18" customHeight="1">
      <c r="B46" s="714"/>
      <c r="C46" s="726"/>
      <c r="D46" s="487" t="s">
        <v>237</v>
      </c>
      <c r="E46" s="524" t="s">
        <v>275</v>
      </c>
      <c r="F46" s="525" t="s">
        <v>337</v>
      </c>
      <c r="G46" s="525" t="s">
        <v>389</v>
      </c>
      <c r="H46" s="525" t="s">
        <v>439</v>
      </c>
      <c r="I46" s="525" t="s">
        <v>488</v>
      </c>
      <c r="J46" s="525" t="s">
        <v>539</v>
      </c>
      <c r="K46" s="525" t="s">
        <v>594</v>
      </c>
      <c r="L46" s="525" t="s">
        <v>657</v>
      </c>
      <c r="M46" s="525" t="s">
        <v>717</v>
      </c>
      <c r="N46" s="526" t="s">
        <v>778</v>
      </c>
      <c r="O46" s="527" t="s">
        <v>828</v>
      </c>
      <c r="P46" s="528" t="s">
        <v>883</v>
      </c>
      <c r="Q46" s="528" t="s">
        <v>934</v>
      </c>
      <c r="R46" s="528" t="s">
        <v>986</v>
      </c>
      <c r="S46" s="528" t="s">
        <v>1039</v>
      </c>
      <c r="T46" s="528" t="s">
        <v>1087</v>
      </c>
      <c r="U46" s="528" t="s">
        <v>1139</v>
      </c>
      <c r="V46" s="528" t="s">
        <v>1192</v>
      </c>
      <c r="W46" s="528" t="s">
        <v>1247</v>
      </c>
      <c r="X46" s="529" t="s">
        <v>1301</v>
      </c>
      <c r="Y46" s="691">
        <f>AVERAGE(E45:X45)</f>
        <v>42.6</v>
      </c>
      <c r="Z46" s="692"/>
    </row>
    <row r="47" spans="2:27" ht="18" customHeight="1">
      <c r="B47" s="714"/>
      <c r="C47" s="726"/>
      <c r="D47" s="488">
        <v>123123</v>
      </c>
      <c r="E47" s="544">
        <v>-200</v>
      </c>
      <c r="F47" s="545">
        <v>-44</v>
      </c>
      <c r="G47" s="545">
        <v>42</v>
      </c>
      <c r="H47" s="546">
        <v>54</v>
      </c>
      <c r="I47" s="546">
        <v>12</v>
      </c>
      <c r="J47" s="546">
        <v>0</v>
      </c>
      <c r="K47" s="546">
        <v>-28</v>
      </c>
      <c r="L47" s="546">
        <v>78</v>
      </c>
      <c r="M47" s="546">
        <v>90</v>
      </c>
      <c r="N47" s="547">
        <v>-16</v>
      </c>
      <c r="O47" s="548">
        <v>-4</v>
      </c>
      <c r="P47" s="549">
        <v>44</v>
      </c>
      <c r="Q47" s="549">
        <v>68</v>
      </c>
      <c r="R47" s="550">
        <v>76</v>
      </c>
      <c r="S47" s="550">
        <v>-26</v>
      </c>
      <c r="T47" s="549">
        <v>-122</v>
      </c>
      <c r="U47" s="549">
        <v>-342</v>
      </c>
      <c r="V47" s="549">
        <v>174</v>
      </c>
      <c r="W47" s="549">
        <v>86</v>
      </c>
      <c r="X47" s="551">
        <v>28</v>
      </c>
      <c r="Y47" s="471">
        <f>COUNTIF(E47:X47,"&gt;0")</f>
        <v>11</v>
      </c>
      <c r="Z47" s="472">
        <f>COUNTIF(E47:X47,"&lt;0")</f>
        <v>8</v>
      </c>
    </row>
    <row r="48" spans="2:27" ht="18" customHeight="1">
      <c r="B48" s="714"/>
      <c r="C48" s="726"/>
      <c r="D48" s="488" t="s">
        <v>80</v>
      </c>
      <c r="E48" s="522" t="s">
        <v>276</v>
      </c>
      <c r="F48" s="496" t="s">
        <v>338</v>
      </c>
      <c r="G48" s="496" t="s">
        <v>390</v>
      </c>
      <c r="H48" s="496" t="s">
        <v>440</v>
      </c>
      <c r="I48" s="496" t="s">
        <v>489</v>
      </c>
      <c r="J48" s="496" t="s">
        <v>540</v>
      </c>
      <c r="K48" s="496" t="s">
        <v>595</v>
      </c>
      <c r="L48" s="496" t="s">
        <v>658</v>
      </c>
      <c r="M48" s="496" t="s">
        <v>718</v>
      </c>
      <c r="N48" s="497" t="s">
        <v>779</v>
      </c>
      <c r="O48" s="498" t="s">
        <v>829</v>
      </c>
      <c r="P48" s="499" t="s">
        <v>881</v>
      </c>
      <c r="Q48" s="499" t="s">
        <v>935</v>
      </c>
      <c r="R48" s="499" t="s">
        <v>987</v>
      </c>
      <c r="S48" s="499" t="s">
        <v>1040</v>
      </c>
      <c r="T48" s="499" t="s">
        <v>1088</v>
      </c>
      <c r="U48" s="499" t="s">
        <v>1140</v>
      </c>
      <c r="V48" s="499" t="s">
        <v>1193</v>
      </c>
      <c r="W48" s="499" t="s">
        <v>1248</v>
      </c>
      <c r="X48" s="500" t="s">
        <v>1302</v>
      </c>
      <c r="Y48" s="707">
        <f>AVERAGE(E47:X47)</f>
        <v>-1.5</v>
      </c>
      <c r="Z48" s="708"/>
    </row>
    <row r="49" spans="2:26" s="306" customFormat="1" ht="18" customHeight="1">
      <c r="B49" s="714"/>
      <c r="C49" s="726"/>
      <c r="D49" s="489">
        <v>123123</v>
      </c>
      <c r="E49" s="532">
        <v>-200</v>
      </c>
      <c r="F49" s="552">
        <v>-76</v>
      </c>
      <c r="G49" s="552">
        <v>48</v>
      </c>
      <c r="H49" s="552">
        <v>88</v>
      </c>
      <c r="I49" s="552">
        <v>-170</v>
      </c>
      <c r="J49" s="552">
        <v>-100</v>
      </c>
      <c r="K49" s="552">
        <v>-14</v>
      </c>
      <c r="L49" s="552">
        <v>-106</v>
      </c>
      <c r="M49" s="552">
        <v>120</v>
      </c>
      <c r="N49" s="553">
        <v>-36</v>
      </c>
      <c r="O49" s="554">
        <v>-136</v>
      </c>
      <c r="P49" s="555">
        <v>36</v>
      </c>
      <c r="Q49" s="555">
        <v>12</v>
      </c>
      <c r="R49" s="555">
        <v>14</v>
      </c>
      <c r="S49" s="555">
        <v>-26</v>
      </c>
      <c r="T49" s="555">
        <v>-220</v>
      </c>
      <c r="U49" s="555">
        <v>-342</v>
      </c>
      <c r="V49" s="555">
        <v>262</v>
      </c>
      <c r="W49" s="555">
        <v>130</v>
      </c>
      <c r="X49" s="556">
        <v>126</v>
      </c>
      <c r="Y49" s="322">
        <f>COUNTIF(E49:X49,"&gt;0")</f>
        <v>9</v>
      </c>
      <c r="Z49" s="473">
        <f>COUNTIF(E49:X49,"&lt;0")</f>
        <v>11</v>
      </c>
    </row>
    <row r="50" spans="2:26" s="306" customFormat="1" ht="18" customHeight="1" thickBot="1">
      <c r="B50" s="714"/>
      <c r="C50" s="726"/>
      <c r="D50" s="490" t="s">
        <v>237</v>
      </c>
      <c r="E50" s="530" t="s">
        <v>276</v>
      </c>
      <c r="F50" s="501" t="s">
        <v>339</v>
      </c>
      <c r="G50" s="501" t="s">
        <v>391</v>
      </c>
      <c r="H50" s="501" t="s">
        <v>441</v>
      </c>
      <c r="I50" s="501" t="s">
        <v>490</v>
      </c>
      <c r="J50" s="501" t="s">
        <v>541</v>
      </c>
      <c r="K50" s="501" t="s">
        <v>596</v>
      </c>
      <c r="L50" s="501" t="s">
        <v>659</v>
      </c>
      <c r="M50" s="501" t="s">
        <v>719</v>
      </c>
      <c r="N50" s="502" t="s">
        <v>780</v>
      </c>
      <c r="O50" s="628" t="s">
        <v>830</v>
      </c>
      <c r="P50" s="503" t="s">
        <v>884</v>
      </c>
      <c r="Q50" s="503" t="s">
        <v>936</v>
      </c>
      <c r="R50" s="503" t="s">
        <v>988</v>
      </c>
      <c r="S50" s="503" t="s">
        <v>1040</v>
      </c>
      <c r="T50" s="503" t="s">
        <v>1089</v>
      </c>
      <c r="U50" s="503" t="s">
        <v>1140</v>
      </c>
      <c r="V50" s="503" t="s">
        <v>1194</v>
      </c>
      <c r="W50" s="503" t="s">
        <v>1249</v>
      </c>
      <c r="X50" s="504" t="s">
        <v>1303</v>
      </c>
      <c r="Y50" s="703">
        <f>AVERAGE(E49:X49)</f>
        <v>-29.5</v>
      </c>
      <c r="Z50" s="704"/>
    </row>
    <row r="51" spans="2:26" s="306" customFormat="1" ht="18" customHeight="1">
      <c r="B51" s="714"/>
      <c r="C51" s="725" t="s">
        <v>239</v>
      </c>
      <c r="D51" s="484">
        <v>123321</v>
      </c>
      <c r="E51" s="531">
        <v>80</v>
      </c>
      <c r="F51" s="533">
        <v>152</v>
      </c>
      <c r="G51" s="533">
        <v>86</v>
      </c>
      <c r="H51" s="533">
        <v>-212</v>
      </c>
      <c r="I51" s="533">
        <v>234</v>
      </c>
      <c r="J51" s="533">
        <v>60</v>
      </c>
      <c r="K51" s="533">
        <v>184</v>
      </c>
      <c r="L51" s="533">
        <v>18</v>
      </c>
      <c r="M51" s="533">
        <v>-120</v>
      </c>
      <c r="N51" s="534">
        <v>108</v>
      </c>
      <c r="O51" s="535">
        <v>-224</v>
      </c>
      <c r="P51" s="536">
        <v>166</v>
      </c>
      <c r="Q51" s="536">
        <v>24</v>
      </c>
      <c r="R51" s="536">
        <v>56</v>
      </c>
      <c r="S51" s="536">
        <v>-76</v>
      </c>
      <c r="T51" s="536">
        <v>288</v>
      </c>
      <c r="U51" s="536">
        <v>-272</v>
      </c>
      <c r="V51" s="536">
        <v>-4</v>
      </c>
      <c r="W51" s="536">
        <v>16</v>
      </c>
      <c r="X51" s="537">
        <v>-194</v>
      </c>
      <c r="Y51" s="323">
        <f>COUNTIF(E51:X51,"&gt;0")</f>
        <v>13</v>
      </c>
      <c r="Z51" s="469">
        <f>COUNTIF(E51:X51,"&lt;0")</f>
        <v>7</v>
      </c>
    </row>
    <row r="52" spans="2:26" s="306" customFormat="1" ht="18" customHeight="1">
      <c r="B52" s="714"/>
      <c r="C52" s="726"/>
      <c r="D52" s="485" t="s">
        <v>80</v>
      </c>
      <c r="E52" s="515" t="s">
        <v>277</v>
      </c>
      <c r="F52" s="516" t="s">
        <v>340</v>
      </c>
      <c r="G52" s="516" t="s">
        <v>392</v>
      </c>
      <c r="H52" s="516" t="s">
        <v>442</v>
      </c>
      <c r="I52" s="516" t="s">
        <v>491</v>
      </c>
      <c r="J52" s="516" t="s">
        <v>542</v>
      </c>
      <c r="K52" s="516" t="s">
        <v>597</v>
      </c>
      <c r="L52" s="516" t="s">
        <v>660</v>
      </c>
      <c r="M52" s="516" t="s">
        <v>720</v>
      </c>
      <c r="N52" s="517" t="s">
        <v>781</v>
      </c>
      <c r="O52" s="518" t="s">
        <v>831</v>
      </c>
      <c r="P52" s="519" t="s">
        <v>885</v>
      </c>
      <c r="Q52" s="519" t="s">
        <v>937</v>
      </c>
      <c r="R52" s="519" t="s">
        <v>989</v>
      </c>
      <c r="S52" s="519" t="s">
        <v>1041</v>
      </c>
      <c r="T52" s="519" t="s">
        <v>1090</v>
      </c>
      <c r="U52" s="519" t="s">
        <v>1141</v>
      </c>
      <c r="V52" s="519" t="s">
        <v>1195</v>
      </c>
      <c r="W52" s="519" t="s">
        <v>1250</v>
      </c>
      <c r="X52" s="520" t="s">
        <v>1304</v>
      </c>
      <c r="Y52" s="723">
        <f>AVERAGE(E51:X51)</f>
        <v>18.5</v>
      </c>
      <c r="Z52" s="724"/>
    </row>
    <row r="53" spans="2:26" s="306" customFormat="1" ht="18" customHeight="1">
      <c r="B53" s="714"/>
      <c r="C53" s="726"/>
      <c r="D53" s="486">
        <v>123321</v>
      </c>
      <c r="E53" s="538">
        <v>-204</v>
      </c>
      <c r="F53" s="539">
        <v>442</v>
      </c>
      <c r="G53" s="539">
        <v>26</v>
      </c>
      <c r="H53" s="539">
        <v>-262</v>
      </c>
      <c r="I53" s="539">
        <v>322</v>
      </c>
      <c r="J53" s="539">
        <v>28</v>
      </c>
      <c r="K53" s="539">
        <v>172</v>
      </c>
      <c r="L53" s="539">
        <v>-110</v>
      </c>
      <c r="M53" s="539">
        <v>-130</v>
      </c>
      <c r="N53" s="540">
        <v>106</v>
      </c>
      <c r="O53" s="541">
        <v>-258</v>
      </c>
      <c r="P53" s="542">
        <v>32</v>
      </c>
      <c r="Q53" s="542">
        <v>-112</v>
      </c>
      <c r="R53" s="542">
        <v>52</v>
      </c>
      <c r="S53" s="542">
        <v>-76</v>
      </c>
      <c r="T53" s="542">
        <v>280</v>
      </c>
      <c r="U53" s="542">
        <v>-314</v>
      </c>
      <c r="V53" s="542">
        <v>-84</v>
      </c>
      <c r="W53" s="542">
        <v>44</v>
      </c>
      <c r="X53" s="543">
        <v>-204</v>
      </c>
      <c r="Y53" s="458">
        <f>COUNTIF(E53:X53,"&gt;0")</f>
        <v>10</v>
      </c>
      <c r="Z53" s="470">
        <f>COUNTIF(E53:X53,"&lt;0")</f>
        <v>10</v>
      </c>
    </row>
    <row r="54" spans="2:26" s="306" customFormat="1" ht="18" customHeight="1">
      <c r="B54" s="714"/>
      <c r="C54" s="726"/>
      <c r="D54" s="487" t="s">
        <v>237</v>
      </c>
      <c r="E54" s="524" t="s">
        <v>278</v>
      </c>
      <c r="F54" s="525" t="s">
        <v>341</v>
      </c>
      <c r="G54" s="525" t="s">
        <v>393</v>
      </c>
      <c r="H54" s="525" t="s">
        <v>443</v>
      </c>
      <c r="I54" s="525" t="s">
        <v>492</v>
      </c>
      <c r="J54" s="525" t="s">
        <v>543</v>
      </c>
      <c r="K54" s="525" t="s">
        <v>598</v>
      </c>
      <c r="L54" s="525" t="s">
        <v>661</v>
      </c>
      <c r="M54" s="525" t="s">
        <v>721</v>
      </c>
      <c r="N54" s="526" t="s">
        <v>782</v>
      </c>
      <c r="O54" s="527" t="s">
        <v>832</v>
      </c>
      <c r="P54" s="528" t="s">
        <v>886</v>
      </c>
      <c r="Q54" s="528" t="s">
        <v>938</v>
      </c>
      <c r="R54" s="528" t="s">
        <v>990</v>
      </c>
      <c r="S54" s="528" t="s">
        <v>1041</v>
      </c>
      <c r="T54" s="528" t="s">
        <v>1091</v>
      </c>
      <c r="U54" s="528" t="s">
        <v>1142</v>
      </c>
      <c r="V54" s="528" t="s">
        <v>1196</v>
      </c>
      <c r="W54" s="528" t="s">
        <v>1251</v>
      </c>
      <c r="X54" s="529" t="s">
        <v>1305</v>
      </c>
      <c r="Y54" s="691">
        <f>AVERAGE(E53:X53)</f>
        <v>-12.5</v>
      </c>
      <c r="Z54" s="692"/>
    </row>
    <row r="55" spans="2:26" ht="18" customHeight="1">
      <c r="B55" s="714"/>
      <c r="C55" s="726"/>
      <c r="D55" s="488">
        <v>123123</v>
      </c>
      <c r="E55" s="544">
        <v>114</v>
      </c>
      <c r="F55" s="545">
        <v>98</v>
      </c>
      <c r="G55" s="545">
        <v>-280</v>
      </c>
      <c r="H55" s="546">
        <v>-300</v>
      </c>
      <c r="I55" s="546">
        <v>140</v>
      </c>
      <c r="J55" s="546">
        <v>-344</v>
      </c>
      <c r="K55" s="546">
        <v>22</v>
      </c>
      <c r="L55" s="546">
        <v>-180</v>
      </c>
      <c r="M55" s="546">
        <v>36</v>
      </c>
      <c r="N55" s="547">
        <v>-310</v>
      </c>
      <c r="O55" s="548">
        <v>-308</v>
      </c>
      <c r="P55" s="549">
        <v>78</v>
      </c>
      <c r="Q55" s="549">
        <v>102</v>
      </c>
      <c r="R55" s="550">
        <v>188</v>
      </c>
      <c r="S55" s="550">
        <v>130</v>
      </c>
      <c r="T55" s="549">
        <v>132</v>
      </c>
      <c r="U55" s="549">
        <v>66</v>
      </c>
      <c r="V55" s="549">
        <v>-54</v>
      </c>
      <c r="W55" s="549">
        <v>144</v>
      </c>
      <c r="X55" s="551">
        <v>32</v>
      </c>
      <c r="Y55" s="471">
        <f>COUNTIF(E55:X55,"&gt;0")</f>
        <v>13</v>
      </c>
      <c r="Z55" s="472">
        <f>COUNTIF(E55:X55,"&lt;0")</f>
        <v>7</v>
      </c>
    </row>
    <row r="56" spans="2:26" ht="18" customHeight="1">
      <c r="B56" s="714"/>
      <c r="C56" s="726"/>
      <c r="D56" s="488" t="s">
        <v>80</v>
      </c>
      <c r="E56" s="522" t="s">
        <v>279</v>
      </c>
      <c r="F56" s="496" t="s">
        <v>342</v>
      </c>
      <c r="G56" s="496" t="s">
        <v>394</v>
      </c>
      <c r="H56" s="496" t="s">
        <v>444</v>
      </c>
      <c r="I56" s="496" t="s">
        <v>493</v>
      </c>
      <c r="J56" s="496" t="s">
        <v>544</v>
      </c>
      <c r="K56" s="496" t="s">
        <v>599</v>
      </c>
      <c r="L56" s="496" t="s">
        <v>662</v>
      </c>
      <c r="M56" s="496" t="s">
        <v>722</v>
      </c>
      <c r="N56" s="497" t="s">
        <v>783</v>
      </c>
      <c r="O56" s="498" t="s">
        <v>833</v>
      </c>
      <c r="P56" s="499" t="s">
        <v>887</v>
      </c>
      <c r="Q56" s="499" t="s">
        <v>939</v>
      </c>
      <c r="R56" s="499" t="s">
        <v>991</v>
      </c>
      <c r="S56" s="499" t="s">
        <v>1042</v>
      </c>
      <c r="T56" s="499" t="s">
        <v>1092</v>
      </c>
      <c r="U56" s="499" t="s">
        <v>1143</v>
      </c>
      <c r="V56" s="499" t="s">
        <v>1197</v>
      </c>
      <c r="W56" s="499" t="s">
        <v>1252</v>
      </c>
      <c r="X56" s="500" t="s">
        <v>1306</v>
      </c>
      <c r="Y56" s="707">
        <f>AVERAGE(E55:X55)</f>
        <v>-24.7</v>
      </c>
      <c r="Z56" s="708"/>
    </row>
    <row r="57" spans="2:26" ht="18" customHeight="1">
      <c r="B57" s="714"/>
      <c r="C57" s="726"/>
      <c r="D57" s="489">
        <v>123123</v>
      </c>
      <c r="E57" s="532">
        <v>64</v>
      </c>
      <c r="F57" s="552">
        <v>48</v>
      </c>
      <c r="G57" s="552">
        <v>-292</v>
      </c>
      <c r="H57" s="552">
        <v>-326</v>
      </c>
      <c r="I57" s="552">
        <v>108</v>
      </c>
      <c r="J57" s="552">
        <v>-330</v>
      </c>
      <c r="K57" s="552">
        <v>-20</v>
      </c>
      <c r="L57" s="552">
        <v>-208</v>
      </c>
      <c r="M57" s="552">
        <v>8</v>
      </c>
      <c r="N57" s="553">
        <v>-310</v>
      </c>
      <c r="O57" s="554">
        <v>-294</v>
      </c>
      <c r="P57" s="555">
        <v>174</v>
      </c>
      <c r="Q57" s="555">
        <v>216</v>
      </c>
      <c r="R57" s="555">
        <v>394</v>
      </c>
      <c r="S57" s="555">
        <v>46</v>
      </c>
      <c r="T57" s="555">
        <v>128</v>
      </c>
      <c r="U57" s="555">
        <v>44</v>
      </c>
      <c r="V57" s="555">
        <v>-146</v>
      </c>
      <c r="W57" s="555">
        <v>270</v>
      </c>
      <c r="X57" s="556">
        <v>54</v>
      </c>
      <c r="Y57" s="322">
        <f>COUNTIF(E57:X57,"&gt;0")</f>
        <v>12</v>
      </c>
      <c r="Z57" s="473">
        <f>COUNTIF(E57:X57,"&lt;0")</f>
        <v>8</v>
      </c>
    </row>
    <row r="58" spans="2:26" ht="18" customHeight="1" thickBot="1">
      <c r="B58" s="716"/>
      <c r="C58" s="727"/>
      <c r="D58" s="490" t="s">
        <v>237</v>
      </c>
      <c r="E58" s="530" t="s">
        <v>280</v>
      </c>
      <c r="F58" s="501" t="s">
        <v>343</v>
      </c>
      <c r="G58" s="501" t="s">
        <v>395</v>
      </c>
      <c r="H58" s="501" t="s">
        <v>445</v>
      </c>
      <c r="I58" s="501" t="s">
        <v>494</v>
      </c>
      <c r="J58" s="501" t="s">
        <v>545</v>
      </c>
      <c r="K58" s="501" t="s">
        <v>600</v>
      </c>
      <c r="L58" s="501" t="s">
        <v>663</v>
      </c>
      <c r="M58" s="501" t="s">
        <v>723</v>
      </c>
      <c r="N58" s="502" t="s">
        <v>783</v>
      </c>
      <c r="O58" s="628" t="s">
        <v>834</v>
      </c>
      <c r="P58" s="503" t="s">
        <v>888</v>
      </c>
      <c r="Q58" s="503" t="s">
        <v>940</v>
      </c>
      <c r="R58" s="503" t="s">
        <v>992</v>
      </c>
      <c r="S58" s="503" t="s">
        <v>1043</v>
      </c>
      <c r="T58" s="503" t="s">
        <v>1093</v>
      </c>
      <c r="U58" s="503" t="s">
        <v>1144</v>
      </c>
      <c r="V58" s="503" t="s">
        <v>1198</v>
      </c>
      <c r="W58" s="503" t="s">
        <v>1253</v>
      </c>
      <c r="X58" s="504" t="s">
        <v>1307</v>
      </c>
      <c r="Y58" s="703">
        <f>AVERAGE(E57:X57)</f>
        <v>-18.600000000000001</v>
      </c>
      <c r="Z58" s="704"/>
    </row>
    <row r="59" spans="2:26" s="306" customFormat="1" ht="18" customHeight="1">
      <c r="B59" s="715" t="s">
        <v>243</v>
      </c>
      <c r="C59" s="721" t="s">
        <v>242</v>
      </c>
      <c r="D59" s="477" t="s">
        <v>240</v>
      </c>
      <c r="E59" s="531">
        <v>-366</v>
      </c>
      <c r="F59" s="533">
        <v>-66</v>
      </c>
      <c r="G59" s="533">
        <v>-258</v>
      </c>
      <c r="H59" s="533">
        <v>96</v>
      </c>
      <c r="I59" s="533">
        <v>18</v>
      </c>
      <c r="J59" s="533">
        <v>-312</v>
      </c>
      <c r="K59" s="533">
        <v>48</v>
      </c>
      <c r="L59" s="533">
        <v>192</v>
      </c>
      <c r="M59" s="533">
        <v>156</v>
      </c>
      <c r="N59" s="534">
        <v>-102</v>
      </c>
      <c r="O59" s="535">
        <v>-168</v>
      </c>
      <c r="P59" s="536">
        <v>-138</v>
      </c>
      <c r="Q59" s="536">
        <v>420</v>
      </c>
      <c r="R59" s="536">
        <v>-198</v>
      </c>
      <c r="S59" s="536">
        <v>-360</v>
      </c>
      <c r="T59" s="536">
        <v>-240</v>
      </c>
      <c r="U59" s="536">
        <v>-288</v>
      </c>
      <c r="V59" s="536">
        <v>-132</v>
      </c>
      <c r="W59" s="536">
        <v>-192</v>
      </c>
      <c r="X59" s="537">
        <v>252</v>
      </c>
      <c r="Y59" s="323">
        <f>COUNTIF(E59:X59,"&gt;0")</f>
        <v>7</v>
      </c>
      <c r="Z59" s="469">
        <f>COUNTIF(E59:X59,"&lt;0")</f>
        <v>13</v>
      </c>
    </row>
    <row r="60" spans="2:26" s="306" customFormat="1" ht="18" customHeight="1">
      <c r="B60" s="714"/>
      <c r="C60" s="719"/>
      <c r="D60" s="478"/>
      <c r="E60" s="515" t="s">
        <v>281</v>
      </c>
      <c r="F60" s="516" t="s">
        <v>344</v>
      </c>
      <c r="G60" s="516" t="s">
        <v>396</v>
      </c>
      <c r="H60" s="516" t="s">
        <v>446</v>
      </c>
      <c r="I60" s="516" t="s">
        <v>495</v>
      </c>
      <c r="J60" s="516" t="s">
        <v>546</v>
      </c>
      <c r="K60" s="516" t="s">
        <v>601</v>
      </c>
      <c r="L60" s="516" t="s">
        <v>664</v>
      </c>
      <c r="M60" s="516" t="s">
        <v>724</v>
      </c>
      <c r="N60" s="517" t="s">
        <v>784</v>
      </c>
      <c r="O60" s="518" t="s">
        <v>835</v>
      </c>
      <c r="P60" s="519" t="s">
        <v>889</v>
      </c>
      <c r="Q60" s="519" t="s">
        <v>941</v>
      </c>
      <c r="R60" s="519" t="s">
        <v>993</v>
      </c>
      <c r="S60" s="519" t="s">
        <v>1044</v>
      </c>
      <c r="T60" s="519" t="s">
        <v>1094</v>
      </c>
      <c r="U60" s="519" t="s">
        <v>1145</v>
      </c>
      <c r="V60" s="519" t="s">
        <v>1199</v>
      </c>
      <c r="W60" s="519" t="s">
        <v>1254</v>
      </c>
      <c r="X60" s="520" t="s">
        <v>1308</v>
      </c>
      <c r="Y60" s="723">
        <f>AVERAGE(E59:X59)</f>
        <v>-81.900000000000006</v>
      </c>
      <c r="Z60" s="724"/>
    </row>
    <row r="61" spans="2:26" s="306" customFormat="1" ht="18" customHeight="1">
      <c r="B61" s="714"/>
      <c r="C61" s="719"/>
      <c r="D61" s="479" t="s">
        <v>241</v>
      </c>
      <c r="E61" s="538">
        <v>-128</v>
      </c>
      <c r="F61" s="539">
        <v>222</v>
      </c>
      <c r="G61" s="539">
        <v>41</v>
      </c>
      <c r="H61" s="539">
        <v>-76</v>
      </c>
      <c r="I61" s="539">
        <v>167</v>
      </c>
      <c r="J61" s="539">
        <v>-37</v>
      </c>
      <c r="K61" s="539">
        <v>27</v>
      </c>
      <c r="L61" s="539">
        <v>-94</v>
      </c>
      <c r="M61" s="539">
        <v>30</v>
      </c>
      <c r="N61" s="540">
        <v>-276</v>
      </c>
      <c r="O61" s="541">
        <v>-357</v>
      </c>
      <c r="P61" s="542">
        <v>-131</v>
      </c>
      <c r="Q61" s="542">
        <v>273</v>
      </c>
      <c r="R61" s="542">
        <v>-136</v>
      </c>
      <c r="S61" s="542">
        <v>-340</v>
      </c>
      <c r="T61" s="542">
        <v>206</v>
      </c>
      <c r="U61" s="542">
        <v>-118</v>
      </c>
      <c r="V61" s="542">
        <v>-740</v>
      </c>
      <c r="W61" s="542">
        <v>-3</v>
      </c>
      <c r="X61" s="543">
        <v>-35</v>
      </c>
      <c r="Y61" s="458">
        <f>COUNTIF(E61:X61,"&gt;0")</f>
        <v>7</v>
      </c>
      <c r="Z61" s="470">
        <f>COUNTIF(E61:X61,"&lt;0")</f>
        <v>13</v>
      </c>
    </row>
    <row r="62" spans="2:26" s="306" customFormat="1" ht="18" customHeight="1" thickBot="1">
      <c r="B62" s="714"/>
      <c r="C62" s="719"/>
      <c r="D62" s="480"/>
      <c r="E62" s="524" t="s">
        <v>282</v>
      </c>
      <c r="F62" s="525" t="s">
        <v>345</v>
      </c>
      <c r="G62" s="525" t="s">
        <v>397</v>
      </c>
      <c r="H62" s="525" t="s">
        <v>447</v>
      </c>
      <c r="I62" s="525" t="s">
        <v>496</v>
      </c>
      <c r="J62" s="525" t="s">
        <v>547</v>
      </c>
      <c r="K62" s="525" t="s">
        <v>602</v>
      </c>
      <c r="L62" s="525" t="s">
        <v>665</v>
      </c>
      <c r="M62" s="525" t="s">
        <v>725</v>
      </c>
      <c r="N62" s="526" t="s">
        <v>785</v>
      </c>
      <c r="O62" s="527" t="s">
        <v>836</v>
      </c>
      <c r="P62" s="528" t="s">
        <v>890</v>
      </c>
      <c r="Q62" s="528" t="s">
        <v>942</v>
      </c>
      <c r="R62" s="528" t="s">
        <v>994</v>
      </c>
      <c r="S62" s="528" t="s">
        <v>1045</v>
      </c>
      <c r="T62" s="528" t="s">
        <v>1095</v>
      </c>
      <c r="U62" s="528" t="s">
        <v>1146</v>
      </c>
      <c r="V62" s="528" t="s">
        <v>1200</v>
      </c>
      <c r="W62" s="528" t="s">
        <v>1255</v>
      </c>
      <c r="X62" s="529" t="s">
        <v>1309</v>
      </c>
      <c r="Y62" s="691">
        <f>AVERAGE(E61:X61)</f>
        <v>-75.25</v>
      </c>
      <c r="Z62" s="692"/>
    </row>
    <row r="63" spans="2:26" s="306" customFormat="1" ht="18" customHeight="1">
      <c r="B63" s="731" t="s">
        <v>285</v>
      </c>
      <c r="C63" s="728" t="s">
        <v>283</v>
      </c>
      <c r="D63" s="477" t="s">
        <v>68</v>
      </c>
      <c r="E63" s="531">
        <v>-86</v>
      </c>
      <c r="F63" s="533">
        <v>0</v>
      </c>
      <c r="G63" s="533">
        <v>-52</v>
      </c>
      <c r="H63" s="533">
        <v>5</v>
      </c>
      <c r="I63" s="533">
        <v>-52</v>
      </c>
      <c r="J63" s="533">
        <v>44</v>
      </c>
      <c r="K63" s="533">
        <v>3</v>
      </c>
      <c r="L63" s="533">
        <v>-1</v>
      </c>
      <c r="M63" s="533">
        <v>34</v>
      </c>
      <c r="N63" s="534">
        <v>10</v>
      </c>
      <c r="O63" s="535">
        <v>33</v>
      </c>
      <c r="P63" s="536">
        <v>-2</v>
      </c>
      <c r="Q63" s="536">
        <v>29</v>
      </c>
      <c r="R63" s="536">
        <v>62</v>
      </c>
      <c r="S63" s="536">
        <v>29</v>
      </c>
      <c r="T63" s="536">
        <v>32</v>
      </c>
      <c r="U63" s="536">
        <v>36</v>
      </c>
      <c r="V63" s="536">
        <v>4</v>
      </c>
      <c r="W63" s="536">
        <v>6</v>
      </c>
      <c r="X63" s="537">
        <v>-26</v>
      </c>
      <c r="Y63" s="323">
        <f>COUNTIF(E63:X63,"&gt;0")</f>
        <v>13</v>
      </c>
      <c r="Z63" s="469">
        <f>COUNTIF(E63:X63,"&lt;0")</f>
        <v>6</v>
      </c>
    </row>
    <row r="64" spans="2:26" s="306" customFormat="1" ht="18" customHeight="1">
      <c r="B64" s="732"/>
      <c r="C64" s="729"/>
      <c r="D64" s="478" t="s">
        <v>244</v>
      </c>
      <c r="E64" s="515" t="s">
        <v>286</v>
      </c>
      <c r="F64" s="516" t="s">
        <v>346</v>
      </c>
      <c r="G64" s="516" t="s">
        <v>398</v>
      </c>
      <c r="H64" s="516" t="s">
        <v>448</v>
      </c>
      <c r="I64" s="516" t="s">
        <v>497</v>
      </c>
      <c r="J64" s="516" t="s">
        <v>548</v>
      </c>
      <c r="K64" s="516" t="s">
        <v>603</v>
      </c>
      <c r="L64" s="516" t="s">
        <v>666</v>
      </c>
      <c r="M64" s="516" t="s">
        <v>726</v>
      </c>
      <c r="N64" s="517" t="s">
        <v>786</v>
      </c>
      <c r="O64" s="518" t="s">
        <v>837</v>
      </c>
      <c r="P64" s="519" t="s">
        <v>891</v>
      </c>
      <c r="Q64" s="519" t="s">
        <v>943</v>
      </c>
      <c r="R64" s="519" t="s">
        <v>995</v>
      </c>
      <c r="S64" s="519" t="s">
        <v>1046</v>
      </c>
      <c r="T64" s="519" t="s">
        <v>1096</v>
      </c>
      <c r="U64" s="519" t="s">
        <v>1147</v>
      </c>
      <c r="V64" s="519" t="s">
        <v>1201</v>
      </c>
      <c r="W64" s="519" t="s">
        <v>1256</v>
      </c>
      <c r="X64" s="520" t="s">
        <v>101</v>
      </c>
      <c r="Y64" s="723">
        <f>AVERAGE(E63:X63)</f>
        <v>5.4</v>
      </c>
      <c r="Z64" s="724"/>
    </row>
    <row r="65" spans="2:26" s="306" customFormat="1" ht="18" customHeight="1">
      <c r="B65" s="732"/>
      <c r="C65" s="729"/>
      <c r="D65" s="479" t="s">
        <v>68</v>
      </c>
      <c r="E65" s="538">
        <v>-74</v>
      </c>
      <c r="F65" s="539">
        <v>5</v>
      </c>
      <c r="G65" s="539">
        <v>-93</v>
      </c>
      <c r="H65" s="539">
        <v>16</v>
      </c>
      <c r="I65" s="539">
        <v>-49</v>
      </c>
      <c r="J65" s="539">
        <v>28</v>
      </c>
      <c r="K65" s="539">
        <v>-12</v>
      </c>
      <c r="L65" s="539">
        <v>-15</v>
      </c>
      <c r="M65" s="539">
        <v>19</v>
      </c>
      <c r="N65" s="540">
        <v>19</v>
      </c>
      <c r="O65" s="541">
        <v>15</v>
      </c>
      <c r="P65" s="542">
        <v>-15</v>
      </c>
      <c r="Q65" s="542">
        <v>44</v>
      </c>
      <c r="R65" s="542">
        <v>48</v>
      </c>
      <c r="S65" s="542">
        <v>40</v>
      </c>
      <c r="T65" s="542">
        <v>13</v>
      </c>
      <c r="U65" s="542">
        <v>50</v>
      </c>
      <c r="V65" s="542">
        <v>18</v>
      </c>
      <c r="W65" s="542">
        <v>-8</v>
      </c>
      <c r="X65" s="543">
        <v>-14</v>
      </c>
      <c r="Y65" s="458">
        <f>COUNTIF(E65:X65,"&gt;0")</f>
        <v>12</v>
      </c>
      <c r="Z65" s="470">
        <f>COUNTIF(E65:X65,"&lt;0")</f>
        <v>8</v>
      </c>
    </row>
    <row r="66" spans="2:26" s="306" customFormat="1" ht="18" customHeight="1">
      <c r="B66" s="732"/>
      <c r="C66" s="729"/>
      <c r="D66" s="480" t="s">
        <v>245</v>
      </c>
      <c r="E66" s="524" t="s">
        <v>290</v>
      </c>
      <c r="F66" s="525" t="s">
        <v>350</v>
      </c>
      <c r="G66" s="525" t="s">
        <v>402</v>
      </c>
      <c r="H66" s="525" t="s">
        <v>452</v>
      </c>
      <c r="I66" s="525" t="s">
        <v>501</v>
      </c>
      <c r="J66" s="525" t="s">
        <v>552</v>
      </c>
      <c r="K66" s="525" t="s">
        <v>607</v>
      </c>
      <c r="L66" s="525" t="s">
        <v>670</v>
      </c>
      <c r="M66" s="525" t="s">
        <v>730</v>
      </c>
      <c r="N66" s="526" t="s">
        <v>789</v>
      </c>
      <c r="O66" s="527" t="s">
        <v>841</v>
      </c>
      <c r="P66" s="528" t="s">
        <v>100</v>
      </c>
      <c r="Q66" s="528" t="s">
        <v>946</v>
      </c>
      <c r="R66" s="528" t="s">
        <v>998</v>
      </c>
      <c r="S66" s="528" t="s">
        <v>1050</v>
      </c>
      <c r="T66" s="528" t="s">
        <v>1100</v>
      </c>
      <c r="U66" s="528" t="s">
        <v>1151</v>
      </c>
      <c r="V66" s="528" t="s">
        <v>1205</v>
      </c>
      <c r="W66" s="528" t="s">
        <v>1260</v>
      </c>
      <c r="X66" s="529" t="s">
        <v>1312</v>
      </c>
      <c r="Y66" s="691">
        <f>AVERAGE(E65:X65)</f>
        <v>1.75</v>
      </c>
      <c r="Z66" s="692"/>
    </row>
    <row r="67" spans="2:26" s="306" customFormat="1" ht="18" customHeight="1">
      <c r="B67" s="732"/>
      <c r="C67" s="729"/>
      <c r="D67" s="481" t="s">
        <v>221</v>
      </c>
      <c r="E67" s="544">
        <v>-21</v>
      </c>
      <c r="F67" s="545">
        <v>64</v>
      </c>
      <c r="G67" s="545">
        <v>-81</v>
      </c>
      <c r="H67" s="546">
        <v>8</v>
      </c>
      <c r="I67" s="546">
        <v>-68</v>
      </c>
      <c r="J67" s="546">
        <v>-35</v>
      </c>
      <c r="K67" s="546">
        <v>3</v>
      </c>
      <c r="L67" s="546">
        <v>-119</v>
      </c>
      <c r="M67" s="546">
        <v>-41</v>
      </c>
      <c r="N67" s="547">
        <v>-20</v>
      </c>
      <c r="O67" s="548">
        <v>-25</v>
      </c>
      <c r="P67" s="549">
        <v>35</v>
      </c>
      <c r="Q67" s="549">
        <v>5</v>
      </c>
      <c r="R67" s="550">
        <v>30</v>
      </c>
      <c r="S67" s="550">
        <v>0</v>
      </c>
      <c r="T67" s="549">
        <v>37</v>
      </c>
      <c r="U67" s="549">
        <v>7</v>
      </c>
      <c r="V67" s="549">
        <v>31</v>
      </c>
      <c r="W67" s="549">
        <v>30</v>
      </c>
      <c r="X67" s="551">
        <v>-48</v>
      </c>
      <c r="Y67" s="471">
        <f>COUNTIF(E67:X67,"&gt;0")</f>
        <v>10</v>
      </c>
      <c r="Z67" s="472">
        <f>COUNTIF(E67:X67,"&lt;0")</f>
        <v>9</v>
      </c>
    </row>
    <row r="68" spans="2:26" s="306" customFormat="1" ht="18" customHeight="1">
      <c r="B68" s="732"/>
      <c r="C68" s="729"/>
      <c r="D68" s="481" t="s">
        <v>244</v>
      </c>
      <c r="E68" s="522" t="s">
        <v>287</v>
      </c>
      <c r="F68" s="496" t="s">
        <v>347</v>
      </c>
      <c r="G68" s="496" t="s">
        <v>399</v>
      </c>
      <c r="H68" s="496" t="s">
        <v>449</v>
      </c>
      <c r="I68" s="496" t="s">
        <v>498</v>
      </c>
      <c r="J68" s="496" t="s">
        <v>549</v>
      </c>
      <c r="K68" s="496" t="s">
        <v>604</v>
      </c>
      <c r="L68" s="496" t="s">
        <v>667</v>
      </c>
      <c r="M68" s="496" t="s">
        <v>727</v>
      </c>
      <c r="N68" s="497" t="s">
        <v>787</v>
      </c>
      <c r="O68" s="498" t="s">
        <v>838</v>
      </c>
      <c r="P68" s="499" t="s">
        <v>892</v>
      </c>
      <c r="Q68" s="499" t="s">
        <v>944</v>
      </c>
      <c r="R68" s="499" t="s">
        <v>99</v>
      </c>
      <c r="S68" s="499" t="s">
        <v>1047</v>
      </c>
      <c r="T68" s="499" t="s">
        <v>1097</v>
      </c>
      <c r="U68" s="499" t="s">
        <v>1148</v>
      </c>
      <c r="V68" s="499" t="s">
        <v>1202</v>
      </c>
      <c r="W68" s="499" t="s">
        <v>1257</v>
      </c>
      <c r="X68" s="500" t="s">
        <v>1310</v>
      </c>
      <c r="Y68" s="707">
        <f>AVERAGE(E67:X67)</f>
        <v>-10.4</v>
      </c>
      <c r="Z68" s="708"/>
    </row>
    <row r="69" spans="2:26" s="306" customFormat="1" ht="18" customHeight="1">
      <c r="B69" s="732"/>
      <c r="C69" s="729"/>
      <c r="D69" s="482" t="s">
        <v>221</v>
      </c>
      <c r="E69" s="532">
        <v>-11</v>
      </c>
      <c r="F69" s="552">
        <v>70</v>
      </c>
      <c r="G69" s="552">
        <v>-69</v>
      </c>
      <c r="H69" s="552">
        <v>20</v>
      </c>
      <c r="I69" s="552">
        <v>-57</v>
      </c>
      <c r="J69" s="552">
        <v>-58</v>
      </c>
      <c r="K69" s="552">
        <v>-15</v>
      </c>
      <c r="L69" s="552">
        <v>-110</v>
      </c>
      <c r="M69" s="552">
        <v>-82</v>
      </c>
      <c r="N69" s="553">
        <v>-31</v>
      </c>
      <c r="O69" s="554">
        <v>-41</v>
      </c>
      <c r="P69" s="555">
        <v>45</v>
      </c>
      <c r="Q69" s="555">
        <v>-6</v>
      </c>
      <c r="R69" s="555">
        <v>37</v>
      </c>
      <c r="S69" s="555">
        <v>14</v>
      </c>
      <c r="T69" s="555">
        <v>53</v>
      </c>
      <c r="U69" s="555">
        <v>19</v>
      </c>
      <c r="V69" s="555">
        <v>15</v>
      </c>
      <c r="W69" s="555">
        <v>-9</v>
      </c>
      <c r="X69" s="556">
        <v>-92</v>
      </c>
      <c r="Y69" s="458">
        <f>COUNTIF(E69:X69,"&gt;0")</f>
        <v>8</v>
      </c>
      <c r="Z69" s="470">
        <f>COUNTIF(E69:X69,"&lt;0")</f>
        <v>12</v>
      </c>
    </row>
    <row r="70" spans="2:26" s="306" customFormat="1" ht="18" customHeight="1" thickBot="1">
      <c r="B70" s="732"/>
      <c r="C70" s="730"/>
      <c r="D70" s="491" t="s">
        <v>245</v>
      </c>
      <c r="E70" s="530" t="s">
        <v>291</v>
      </c>
      <c r="F70" s="501" t="s">
        <v>351</v>
      </c>
      <c r="G70" s="501" t="s">
        <v>403</v>
      </c>
      <c r="H70" s="501" t="s">
        <v>453</v>
      </c>
      <c r="I70" s="501" t="s">
        <v>502</v>
      </c>
      <c r="J70" s="501" t="s">
        <v>553</v>
      </c>
      <c r="K70" s="501" t="s">
        <v>608</v>
      </c>
      <c r="L70" s="501" t="s">
        <v>671</v>
      </c>
      <c r="M70" s="501" t="s">
        <v>731</v>
      </c>
      <c r="N70" s="502" t="s">
        <v>790</v>
      </c>
      <c r="O70" s="628" t="s">
        <v>842</v>
      </c>
      <c r="P70" s="503" t="s">
        <v>895</v>
      </c>
      <c r="Q70" s="503" t="s">
        <v>947</v>
      </c>
      <c r="R70" s="503" t="s">
        <v>999</v>
      </c>
      <c r="S70" s="503" t="s">
        <v>1051</v>
      </c>
      <c r="T70" s="503" t="s">
        <v>1101</v>
      </c>
      <c r="U70" s="503" t="s">
        <v>1152</v>
      </c>
      <c r="V70" s="503" t="s">
        <v>1206</v>
      </c>
      <c r="W70" s="503" t="s">
        <v>1261</v>
      </c>
      <c r="X70" s="504" t="s">
        <v>1313</v>
      </c>
      <c r="Y70" s="709">
        <f>AVERAGE(E69:X69)</f>
        <v>-15.4</v>
      </c>
      <c r="Z70" s="710"/>
    </row>
    <row r="71" spans="2:26" ht="18" customHeight="1">
      <c r="B71" s="732"/>
      <c r="C71" s="728" t="s">
        <v>284</v>
      </c>
      <c r="D71" s="477" t="s">
        <v>68</v>
      </c>
      <c r="E71" s="531">
        <v>-32</v>
      </c>
      <c r="F71" s="533">
        <v>-5</v>
      </c>
      <c r="G71" s="533">
        <v>-59</v>
      </c>
      <c r="H71" s="533">
        <v>-22</v>
      </c>
      <c r="I71" s="533">
        <v>27</v>
      </c>
      <c r="J71" s="533">
        <v>19</v>
      </c>
      <c r="K71" s="533">
        <v>0</v>
      </c>
      <c r="L71" s="533">
        <v>45</v>
      </c>
      <c r="M71" s="533">
        <v>-46</v>
      </c>
      <c r="N71" s="534">
        <v>32</v>
      </c>
      <c r="O71" s="535">
        <v>25</v>
      </c>
      <c r="P71" s="536">
        <v>-24</v>
      </c>
      <c r="Q71" s="536">
        <v>0</v>
      </c>
      <c r="R71" s="536">
        <v>-2</v>
      </c>
      <c r="S71" s="536">
        <v>-1</v>
      </c>
      <c r="T71" s="536">
        <v>1</v>
      </c>
      <c r="U71" s="536">
        <v>-48</v>
      </c>
      <c r="V71" s="536">
        <v>49</v>
      </c>
      <c r="W71" s="536">
        <v>26</v>
      </c>
      <c r="X71" s="537">
        <v>-26</v>
      </c>
      <c r="Y71" s="323">
        <f>COUNTIF(E71:X71,"&gt;0")</f>
        <v>8</v>
      </c>
      <c r="Z71" s="469">
        <f>COUNTIF(E71:X71,"&lt;0")</f>
        <v>10</v>
      </c>
    </row>
    <row r="72" spans="2:26" ht="18" customHeight="1">
      <c r="B72" s="732"/>
      <c r="C72" s="729"/>
      <c r="D72" s="478" t="s">
        <v>244</v>
      </c>
      <c r="E72" s="515" t="s">
        <v>288</v>
      </c>
      <c r="F72" s="516" t="s">
        <v>348</v>
      </c>
      <c r="G72" s="516" t="s">
        <v>400</v>
      </c>
      <c r="H72" s="516" t="s">
        <v>450</v>
      </c>
      <c r="I72" s="516" t="s">
        <v>499</v>
      </c>
      <c r="J72" s="516" t="s">
        <v>550</v>
      </c>
      <c r="K72" s="516" t="s">
        <v>605</v>
      </c>
      <c r="L72" s="516" t="s">
        <v>668</v>
      </c>
      <c r="M72" s="516" t="s">
        <v>728</v>
      </c>
      <c r="N72" s="517" t="s">
        <v>627</v>
      </c>
      <c r="O72" s="518" t="s">
        <v>839</v>
      </c>
      <c r="P72" s="519" t="s">
        <v>893</v>
      </c>
      <c r="Q72" s="519" t="s">
        <v>945</v>
      </c>
      <c r="R72" s="519" t="s">
        <v>996</v>
      </c>
      <c r="S72" s="519" t="s">
        <v>1048</v>
      </c>
      <c r="T72" s="519" t="s">
        <v>1098</v>
      </c>
      <c r="U72" s="519" t="s">
        <v>1149</v>
      </c>
      <c r="V72" s="519" t="s">
        <v>1203</v>
      </c>
      <c r="W72" s="519" t="s">
        <v>1258</v>
      </c>
      <c r="X72" s="520" t="s">
        <v>1311</v>
      </c>
      <c r="Y72" s="723">
        <f>AVERAGE(E71:X71)</f>
        <v>-2.0499999999999998</v>
      </c>
      <c r="Z72" s="724"/>
    </row>
    <row r="73" spans="2:26" ht="18" customHeight="1">
      <c r="B73" s="732"/>
      <c r="C73" s="729"/>
      <c r="D73" s="479" t="s">
        <v>68</v>
      </c>
      <c r="E73" s="538">
        <v>-112</v>
      </c>
      <c r="F73" s="539">
        <v>-41</v>
      </c>
      <c r="G73" s="539">
        <v>-110</v>
      </c>
      <c r="H73" s="539">
        <v>0</v>
      </c>
      <c r="I73" s="539">
        <v>-10</v>
      </c>
      <c r="J73" s="539">
        <v>13</v>
      </c>
      <c r="K73" s="539">
        <v>-27</v>
      </c>
      <c r="L73" s="539">
        <v>16</v>
      </c>
      <c r="M73" s="539">
        <v>-49</v>
      </c>
      <c r="N73" s="540">
        <v>26</v>
      </c>
      <c r="O73" s="541">
        <v>46</v>
      </c>
      <c r="P73" s="542">
        <v>0</v>
      </c>
      <c r="Q73" s="542">
        <v>0</v>
      </c>
      <c r="R73" s="542">
        <v>-24</v>
      </c>
      <c r="S73" s="542">
        <v>0</v>
      </c>
      <c r="T73" s="542">
        <v>-4</v>
      </c>
      <c r="U73" s="542">
        <v>-22</v>
      </c>
      <c r="V73" s="542">
        <v>69</v>
      </c>
      <c r="W73" s="542">
        <v>55</v>
      </c>
      <c r="X73" s="543">
        <v>0</v>
      </c>
      <c r="Y73" s="458">
        <f>COUNTIF(E73:X73,"&gt;0")</f>
        <v>6</v>
      </c>
      <c r="Z73" s="470">
        <f>COUNTIF(E73:X73,"&lt;0")</f>
        <v>9</v>
      </c>
    </row>
    <row r="74" spans="2:26" ht="18" customHeight="1">
      <c r="B74" s="732"/>
      <c r="C74" s="729"/>
      <c r="D74" s="480" t="s">
        <v>245</v>
      </c>
      <c r="E74" s="524" t="s">
        <v>292</v>
      </c>
      <c r="F74" s="525" t="s">
        <v>352</v>
      </c>
      <c r="G74" s="525" t="s">
        <v>404</v>
      </c>
      <c r="H74" s="525" t="s">
        <v>454</v>
      </c>
      <c r="I74" s="525" t="s">
        <v>503</v>
      </c>
      <c r="J74" s="525" t="s">
        <v>554</v>
      </c>
      <c r="K74" s="525" t="s">
        <v>609</v>
      </c>
      <c r="L74" s="525" t="s">
        <v>672</v>
      </c>
      <c r="M74" s="525" t="s">
        <v>732</v>
      </c>
      <c r="N74" s="526" t="s">
        <v>674</v>
      </c>
      <c r="O74" s="527" t="s">
        <v>843</v>
      </c>
      <c r="P74" s="528" t="s">
        <v>896</v>
      </c>
      <c r="Q74" s="528" t="s">
        <v>948</v>
      </c>
      <c r="R74" s="528" t="s">
        <v>1000</v>
      </c>
      <c r="S74" s="528" t="s">
        <v>838</v>
      </c>
      <c r="T74" s="528" t="s">
        <v>1102</v>
      </c>
      <c r="U74" s="528" t="s">
        <v>1153</v>
      </c>
      <c r="V74" s="528" t="s">
        <v>1207</v>
      </c>
      <c r="W74" s="528" t="s">
        <v>1262</v>
      </c>
      <c r="X74" s="529" t="s">
        <v>1314</v>
      </c>
      <c r="Y74" s="691">
        <f>AVERAGE(E73:X73)</f>
        <v>-8.6999999999999993</v>
      </c>
      <c r="Z74" s="692"/>
    </row>
    <row r="75" spans="2:26" ht="18" customHeight="1">
      <c r="B75" s="732"/>
      <c r="C75" s="729"/>
      <c r="D75" s="481" t="s">
        <v>221</v>
      </c>
      <c r="E75" s="544">
        <v>-78</v>
      </c>
      <c r="F75" s="545">
        <v>-2</v>
      </c>
      <c r="G75" s="545">
        <v>26</v>
      </c>
      <c r="H75" s="546">
        <v>-21</v>
      </c>
      <c r="I75" s="546">
        <v>38</v>
      </c>
      <c r="J75" s="546">
        <v>13</v>
      </c>
      <c r="K75" s="546">
        <v>-27</v>
      </c>
      <c r="L75" s="546">
        <v>-65</v>
      </c>
      <c r="M75" s="546">
        <v>-9</v>
      </c>
      <c r="N75" s="547">
        <v>-20</v>
      </c>
      <c r="O75" s="548">
        <v>-104</v>
      </c>
      <c r="P75" s="549">
        <v>7</v>
      </c>
      <c r="Q75" s="549">
        <v>-77</v>
      </c>
      <c r="R75" s="550">
        <v>2</v>
      </c>
      <c r="S75" s="550">
        <v>0</v>
      </c>
      <c r="T75" s="549">
        <v>34</v>
      </c>
      <c r="U75" s="549">
        <v>25</v>
      </c>
      <c r="V75" s="549">
        <v>21</v>
      </c>
      <c r="W75" s="549">
        <v>23</v>
      </c>
      <c r="X75" s="551">
        <v>29</v>
      </c>
      <c r="Y75" s="471">
        <f>COUNTIF(E75:X75,"&gt;0")</f>
        <v>10</v>
      </c>
      <c r="Z75" s="472">
        <f>COUNTIF(E75:X75,"&lt;0")</f>
        <v>9</v>
      </c>
    </row>
    <row r="76" spans="2:26" ht="18" customHeight="1">
      <c r="B76" s="732"/>
      <c r="C76" s="729"/>
      <c r="D76" s="481" t="s">
        <v>244</v>
      </c>
      <c r="E76" s="522" t="s">
        <v>289</v>
      </c>
      <c r="F76" s="496" t="s">
        <v>349</v>
      </c>
      <c r="G76" s="496" t="s">
        <v>401</v>
      </c>
      <c r="H76" s="496" t="s">
        <v>451</v>
      </c>
      <c r="I76" s="496" t="s">
        <v>500</v>
      </c>
      <c r="J76" s="496" t="s">
        <v>551</v>
      </c>
      <c r="K76" s="496" t="s">
        <v>606</v>
      </c>
      <c r="L76" s="496" t="s">
        <v>669</v>
      </c>
      <c r="M76" s="496" t="s">
        <v>729</v>
      </c>
      <c r="N76" s="497" t="s">
        <v>788</v>
      </c>
      <c r="O76" s="498" t="s">
        <v>840</v>
      </c>
      <c r="P76" s="499" t="s">
        <v>894</v>
      </c>
      <c r="Q76" s="499" t="s">
        <v>553</v>
      </c>
      <c r="R76" s="499" t="s">
        <v>997</v>
      </c>
      <c r="S76" s="499" t="s">
        <v>1049</v>
      </c>
      <c r="T76" s="499" t="s">
        <v>1099</v>
      </c>
      <c r="U76" s="499" t="s">
        <v>1150</v>
      </c>
      <c r="V76" s="499" t="s">
        <v>1204</v>
      </c>
      <c r="W76" s="499" t="s">
        <v>1259</v>
      </c>
      <c r="X76" s="500" t="s">
        <v>1312</v>
      </c>
      <c r="Y76" s="707">
        <f>AVERAGE(E75:X75)</f>
        <v>-9.25</v>
      </c>
      <c r="Z76" s="708"/>
    </row>
    <row r="77" spans="2:26" ht="18" customHeight="1">
      <c r="B77" s="732"/>
      <c r="C77" s="729"/>
      <c r="D77" s="482" t="s">
        <v>221</v>
      </c>
      <c r="E77" s="532">
        <v>-102</v>
      </c>
      <c r="F77" s="552">
        <v>-8</v>
      </c>
      <c r="G77" s="552">
        <v>23</v>
      </c>
      <c r="H77" s="552">
        <v>-43</v>
      </c>
      <c r="I77" s="552">
        <v>35</v>
      </c>
      <c r="J77" s="552">
        <v>-23</v>
      </c>
      <c r="K77" s="552">
        <v>-82</v>
      </c>
      <c r="L77" s="552">
        <v>-68</v>
      </c>
      <c r="M77" s="552">
        <v>-35</v>
      </c>
      <c r="N77" s="553">
        <v>-21</v>
      </c>
      <c r="O77" s="554">
        <v>-84</v>
      </c>
      <c r="P77" s="555">
        <v>3</v>
      </c>
      <c r="Q77" s="555">
        <v>-74</v>
      </c>
      <c r="R77" s="555">
        <v>-4</v>
      </c>
      <c r="S77" s="555">
        <v>-29</v>
      </c>
      <c r="T77" s="555">
        <v>59</v>
      </c>
      <c r="U77" s="555">
        <v>44</v>
      </c>
      <c r="V77" s="555">
        <v>19</v>
      </c>
      <c r="W77" s="555">
        <v>-3</v>
      </c>
      <c r="X77" s="556">
        <v>47</v>
      </c>
      <c r="Y77" s="458">
        <f>COUNTIF(E77:X77,"&gt;0")</f>
        <v>7</v>
      </c>
      <c r="Z77" s="470">
        <f>COUNTIF(E77:X77,"&lt;0")</f>
        <v>13</v>
      </c>
    </row>
    <row r="78" spans="2:26" ht="18" customHeight="1" thickBot="1">
      <c r="B78" s="733"/>
      <c r="C78" s="730"/>
      <c r="D78" s="491" t="s">
        <v>245</v>
      </c>
      <c r="E78" s="570" t="s">
        <v>293</v>
      </c>
      <c r="F78" s="511" t="s">
        <v>353</v>
      </c>
      <c r="G78" s="511" t="s">
        <v>405</v>
      </c>
      <c r="H78" s="511" t="s">
        <v>455</v>
      </c>
      <c r="I78" s="511" t="s">
        <v>504</v>
      </c>
      <c r="J78" s="511" t="s">
        <v>555</v>
      </c>
      <c r="K78" s="511" t="s">
        <v>610</v>
      </c>
      <c r="L78" s="511" t="s">
        <v>673</v>
      </c>
      <c r="M78" s="511" t="s">
        <v>733</v>
      </c>
      <c r="N78" s="512" t="s">
        <v>791</v>
      </c>
      <c r="O78" s="629" t="s">
        <v>844</v>
      </c>
      <c r="P78" s="513" t="s">
        <v>897</v>
      </c>
      <c r="Q78" s="513" t="s">
        <v>949</v>
      </c>
      <c r="R78" s="513" t="s">
        <v>1001</v>
      </c>
      <c r="S78" s="513" t="s">
        <v>1052</v>
      </c>
      <c r="T78" s="513" t="s">
        <v>1103</v>
      </c>
      <c r="U78" s="513" t="s">
        <v>1154</v>
      </c>
      <c r="V78" s="513" t="s">
        <v>1208</v>
      </c>
      <c r="W78" s="513" t="s">
        <v>1263</v>
      </c>
      <c r="X78" s="514" t="s">
        <v>1315</v>
      </c>
      <c r="Y78" s="709">
        <f>AVERAGE(E77:X77)</f>
        <v>-17.3</v>
      </c>
      <c r="Z78" s="710"/>
    </row>
    <row r="80" spans="2:26" ht="18" customHeight="1" thickBot="1"/>
    <row r="81" spans="2:26" ht="18" customHeight="1">
      <c r="B81" s="693" t="s">
        <v>26</v>
      </c>
      <c r="C81" s="694"/>
      <c r="D81" s="695"/>
      <c r="E81" s="685" t="s">
        <v>216</v>
      </c>
      <c r="F81" s="686"/>
      <c r="G81" s="686"/>
      <c r="H81" s="686"/>
      <c r="I81" s="686"/>
      <c r="J81" s="686"/>
      <c r="K81" s="686"/>
      <c r="L81" s="686"/>
      <c r="M81" s="686"/>
      <c r="N81" s="687"/>
      <c r="O81" s="688" t="s">
        <v>217</v>
      </c>
      <c r="P81" s="689"/>
      <c r="Q81" s="689"/>
      <c r="R81" s="689"/>
      <c r="S81" s="689"/>
      <c r="T81" s="689"/>
      <c r="U81" s="689"/>
      <c r="V81" s="689"/>
      <c r="W81" s="689"/>
      <c r="X81" s="690"/>
      <c r="Y81" s="320"/>
      <c r="Z81" s="315"/>
    </row>
    <row r="82" spans="2:26" ht="18" customHeight="1" thickBot="1">
      <c r="B82" s="696"/>
      <c r="C82" s="697"/>
      <c r="D82" s="698"/>
      <c r="E82" s="387">
        <v>1</v>
      </c>
      <c r="F82" s="388">
        <v>2</v>
      </c>
      <c r="G82" s="388">
        <v>3</v>
      </c>
      <c r="H82" s="388">
        <v>4</v>
      </c>
      <c r="I82" s="388">
        <v>5</v>
      </c>
      <c r="J82" s="388">
        <v>6</v>
      </c>
      <c r="K82" s="388">
        <v>7</v>
      </c>
      <c r="L82" s="388">
        <v>8</v>
      </c>
      <c r="M82" s="388">
        <v>9</v>
      </c>
      <c r="N82" s="414">
        <v>10</v>
      </c>
      <c r="O82" s="423">
        <v>1</v>
      </c>
      <c r="P82" s="389">
        <v>2</v>
      </c>
      <c r="Q82" s="389">
        <v>3</v>
      </c>
      <c r="R82" s="389">
        <v>4</v>
      </c>
      <c r="S82" s="389">
        <v>5</v>
      </c>
      <c r="T82" s="389">
        <v>6</v>
      </c>
      <c r="U82" s="389">
        <v>7</v>
      </c>
      <c r="V82" s="389">
        <v>8</v>
      </c>
      <c r="W82" s="389">
        <v>9</v>
      </c>
      <c r="X82" s="424">
        <v>10</v>
      </c>
      <c r="Y82" s="321" t="s">
        <v>22</v>
      </c>
      <c r="Z82" s="316" t="s">
        <v>7</v>
      </c>
    </row>
    <row r="83" spans="2:26" s="306" customFormat="1" ht="18" customHeight="1">
      <c r="B83" s="715" t="s">
        <v>102</v>
      </c>
      <c r="C83" s="721" t="s">
        <v>246</v>
      </c>
      <c r="D83" s="477" t="s">
        <v>68</v>
      </c>
      <c r="E83" s="531">
        <v>-86</v>
      </c>
      <c r="F83" s="533">
        <v>-12</v>
      </c>
      <c r="G83" s="533">
        <v>-29</v>
      </c>
      <c r="H83" s="533">
        <v>22</v>
      </c>
      <c r="I83" s="533">
        <v>12</v>
      </c>
      <c r="J83" s="533">
        <v>-60</v>
      </c>
      <c r="K83" s="533">
        <v>11</v>
      </c>
      <c r="L83" s="533">
        <v>34</v>
      </c>
      <c r="M83" s="533">
        <v>94</v>
      </c>
      <c r="N83" s="534">
        <v>-58</v>
      </c>
      <c r="O83" s="535">
        <v>-9</v>
      </c>
      <c r="P83" s="536">
        <v>28</v>
      </c>
      <c r="Q83" s="536">
        <v>-4</v>
      </c>
      <c r="R83" s="536">
        <v>-28</v>
      </c>
      <c r="S83" s="536">
        <v>-58</v>
      </c>
      <c r="T83" s="536">
        <v>-29</v>
      </c>
      <c r="U83" s="536">
        <v>-107</v>
      </c>
      <c r="V83" s="536">
        <v>4</v>
      </c>
      <c r="W83" s="536">
        <v>10</v>
      </c>
      <c r="X83" s="537">
        <v>-32</v>
      </c>
      <c r="Y83" s="323">
        <f>COUNTIF(E83:X83,"&gt;0")</f>
        <v>8</v>
      </c>
      <c r="Z83" s="469">
        <f>COUNTIF(E83:X83,"&lt;0")</f>
        <v>12</v>
      </c>
    </row>
    <row r="84" spans="2:26" s="306" customFormat="1" ht="18" customHeight="1">
      <c r="B84" s="714"/>
      <c r="C84" s="719"/>
      <c r="D84" s="571" t="s">
        <v>294</v>
      </c>
      <c r="E84" s="515" t="s">
        <v>296</v>
      </c>
      <c r="F84" s="516" t="s">
        <v>354</v>
      </c>
      <c r="G84" s="516" t="s">
        <v>406</v>
      </c>
      <c r="H84" s="516" t="s">
        <v>617</v>
      </c>
      <c r="I84" s="516" t="s">
        <v>505</v>
      </c>
      <c r="J84" s="516" t="s">
        <v>622</v>
      </c>
      <c r="K84" s="516" t="s">
        <v>624</v>
      </c>
      <c r="L84" s="516" t="s">
        <v>674</v>
      </c>
      <c r="M84" s="516" t="s">
        <v>734</v>
      </c>
      <c r="N84" s="517" t="s">
        <v>792</v>
      </c>
      <c r="O84" s="518" t="s">
        <v>845</v>
      </c>
      <c r="P84" s="519" t="s">
        <v>898</v>
      </c>
      <c r="Q84" s="519" t="s">
        <v>950</v>
      </c>
      <c r="R84" s="519" t="s">
        <v>1002</v>
      </c>
      <c r="S84" s="519" t="s">
        <v>1053</v>
      </c>
      <c r="T84" s="519" t="s">
        <v>1104</v>
      </c>
      <c r="U84" s="519" t="s">
        <v>1155</v>
      </c>
      <c r="V84" s="519" t="s">
        <v>1209</v>
      </c>
      <c r="W84" s="519" t="s">
        <v>1264</v>
      </c>
      <c r="X84" s="520" t="s">
        <v>1316</v>
      </c>
      <c r="Y84" s="723">
        <f>AVERAGE(E83:X83)</f>
        <v>-14.85</v>
      </c>
      <c r="Z84" s="724"/>
    </row>
    <row r="85" spans="2:26" s="306" customFormat="1" ht="18" customHeight="1">
      <c r="B85" s="714"/>
      <c r="C85" s="719"/>
      <c r="D85" s="479" t="s">
        <v>221</v>
      </c>
      <c r="E85" s="538">
        <v>-5</v>
      </c>
      <c r="F85" s="539">
        <v>-88</v>
      </c>
      <c r="G85" s="539">
        <v>-27</v>
      </c>
      <c r="H85" s="539">
        <v>58</v>
      </c>
      <c r="I85" s="539">
        <v>11</v>
      </c>
      <c r="J85" s="539">
        <v>-78</v>
      </c>
      <c r="K85" s="539">
        <v>-174</v>
      </c>
      <c r="L85" s="539">
        <v>-132</v>
      </c>
      <c r="M85" s="539">
        <v>-64</v>
      </c>
      <c r="N85" s="540">
        <v>46</v>
      </c>
      <c r="O85" s="541">
        <v>46</v>
      </c>
      <c r="P85" s="542">
        <v>-29</v>
      </c>
      <c r="Q85" s="542">
        <v>-47</v>
      </c>
      <c r="R85" s="542">
        <v>18</v>
      </c>
      <c r="S85" s="542">
        <v>-3</v>
      </c>
      <c r="T85" s="542">
        <v>62</v>
      </c>
      <c r="U85" s="542">
        <v>-94</v>
      </c>
      <c r="V85" s="542">
        <v>-46</v>
      </c>
      <c r="W85" s="542">
        <v>-13</v>
      </c>
      <c r="X85" s="543">
        <v>2</v>
      </c>
      <c r="Y85" s="458">
        <f>COUNTIF(E85:X85,"&gt;0")</f>
        <v>7</v>
      </c>
      <c r="Z85" s="470">
        <f>COUNTIF(E85:X85,"&lt;0")</f>
        <v>13</v>
      </c>
    </row>
    <row r="86" spans="2:26" s="306" customFormat="1" ht="18" customHeight="1">
      <c r="B86" s="714"/>
      <c r="C86" s="719"/>
      <c r="D86" s="572" t="s">
        <v>294</v>
      </c>
      <c r="E86" s="524" t="s">
        <v>611</v>
      </c>
      <c r="F86" s="525" t="s">
        <v>613</v>
      </c>
      <c r="G86" s="525" t="s">
        <v>615</v>
      </c>
      <c r="H86" s="525" t="s">
        <v>618</v>
      </c>
      <c r="I86" s="525" t="s">
        <v>620</v>
      </c>
      <c r="J86" s="525" t="s">
        <v>623</v>
      </c>
      <c r="K86" s="525" t="s">
        <v>625</v>
      </c>
      <c r="L86" s="525" t="s">
        <v>675</v>
      </c>
      <c r="M86" s="525" t="s">
        <v>735</v>
      </c>
      <c r="N86" s="526" t="s">
        <v>793</v>
      </c>
      <c r="O86" s="527" t="s">
        <v>846</v>
      </c>
      <c r="P86" s="528" t="s">
        <v>899</v>
      </c>
      <c r="Q86" s="528" t="s">
        <v>951</v>
      </c>
      <c r="R86" s="528" t="s">
        <v>1003</v>
      </c>
      <c r="S86" s="528" t="s">
        <v>1054</v>
      </c>
      <c r="T86" s="528" t="s">
        <v>1105</v>
      </c>
      <c r="U86" s="528" t="s">
        <v>1156</v>
      </c>
      <c r="V86" s="528" t="s">
        <v>1210</v>
      </c>
      <c r="W86" s="528" t="s">
        <v>1265</v>
      </c>
      <c r="X86" s="529" t="s">
        <v>1317</v>
      </c>
      <c r="Y86" s="691">
        <f>AVERAGE(E85:X85)</f>
        <v>-27.85</v>
      </c>
      <c r="Z86" s="692"/>
    </row>
    <row r="87" spans="2:26" s="306" customFormat="1" ht="18" customHeight="1">
      <c r="B87" s="714"/>
      <c r="C87" s="719"/>
      <c r="D87" s="481" t="s">
        <v>68</v>
      </c>
      <c r="E87" s="544">
        <v>-24</v>
      </c>
      <c r="F87" s="545">
        <v>30</v>
      </c>
      <c r="G87" s="545">
        <v>43</v>
      </c>
      <c r="H87" s="546">
        <v>59</v>
      </c>
      <c r="I87" s="546">
        <v>21</v>
      </c>
      <c r="J87" s="546">
        <v>-90</v>
      </c>
      <c r="K87" s="546">
        <v>-80</v>
      </c>
      <c r="L87" s="546">
        <v>25</v>
      </c>
      <c r="M87" s="546">
        <v>69</v>
      </c>
      <c r="N87" s="547">
        <v>-47</v>
      </c>
      <c r="O87" s="548">
        <v>-43</v>
      </c>
      <c r="P87" s="549">
        <v>47</v>
      </c>
      <c r="Q87" s="549">
        <v>-4</v>
      </c>
      <c r="R87" s="550">
        <v>-17</v>
      </c>
      <c r="S87" s="550">
        <v>-200</v>
      </c>
      <c r="T87" s="549">
        <v>27</v>
      </c>
      <c r="U87" s="549">
        <v>-277</v>
      </c>
      <c r="V87" s="549">
        <v>30</v>
      </c>
      <c r="W87" s="549">
        <v>-10</v>
      </c>
      <c r="X87" s="551">
        <v>-135</v>
      </c>
      <c r="Y87" s="471">
        <f>COUNTIF(E87:X87,"&gt;0")</f>
        <v>9</v>
      </c>
      <c r="Z87" s="472">
        <f>COUNTIF(E87:X87,"&lt;0")</f>
        <v>11</v>
      </c>
    </row>
    <row r="88" spans="2:26" s="306" customFormat="1" ht="18" customHeight="1" thickBot="1">
      <c r="B88" s="716"/>
      <c r="C88" s="722"/>
      <c r="D88" s="573" t="s">
        <v>295</v>
      </c>
      <c r="E88" s="522" t="s">
        <v>612</v>
      </c>
      <c r="F88" s="496" t="s">
        <v>614</v>
      </c>
      <c r="G88" s="496" t="s">
        <v>616</v>
      </c>
      <c r="H88" s="496" t="s">
        <v>619</v>
      </c>
      <c r="I88" s="496" t="s">
        <v>621</v>
      </c>
      <c r="J88" s="496" t="s">
        <v>556</v>
      </c>
      <c r="K88" s="496" t="s">
        <v>626</v>
      </c>
      <c r="L88" s="496" t="s">
        <v>676</v>
      </c>
      <c r="M88" s="496" t="s">
        <v>736</v>
      </c>
      <c r="N88" s="497" t="s">
        <v>794</v>
      </c>
      <c r="O88" s="498" t="s">
        <v>847</v>
      </c>
      <c r="P88" s="499" t="s">
        <v>900</v>
      </c>
      <c r="Q88" s="499" t="s">
        <v>952</v>
      </c>
      <c r="R88" s="499" t="s">
        <v>1004</v>
      </c>
      <c r="S88" s="499" t="s">
        <v>1055</v>
      </c>
      <c r="T88" s="499" t="s">
        <v>1106</v>
      </c>
      <c r="U88" s="499" t="s">
        <v>1157</v>
      </c>
      <c r="V88" s="499" t="s">
        <v>1211</v>
      </c>
      <c r="W88" s="499" t="s">
        <v>1266</v>
      </c>
      <c r="X88" s="500" t="s">
        <v>1318</v>
      </c>
      <c r="Y88" s="734">
        <f>AVERAGE(E87:X87)</f>
        <v>-28.8</v>
      </c>
      <c r="Z88" s="735"/>
    </row>
    <row r="89" spans="2:26" s="306" customFormat="1" ht="18" customHeight="1">
      <c r="B89" s="714" t="s">
        <v>103</v>
      </c>
      <c r="C89" s="721" t="s">
        <v>247</v>
      </c>
      <c r="D89" s="477" t="s">
        <v>68</v>
      </c>
      <c r="E89" s="531">
        <v>-32</v>
      </c>
      <c r="F89" s="533">
        <v>26</v>
      </c>
      <c r="G89" s="533">
        <v>-12</v>
      </c>
      <c r="H89" s="533">
        <v>27</v>
      </c>
      <c r="I89" s="533">
        <v>-96</v>
      </c>
      <c r="J89" s="533">
        <v>-74</v>
      </c>
      <c r="K89" s="533">
        <v>39</v>
      </c>
      <c r="L89" s="533">
        <v>-34</v>
      </c>
      <c r="M89" s="533">
        <v>14</v>
      </c>
      <c r="N89" s="534">
        <v>-33</v>
      </c>
      <c r="O89" s="535">
        <v>-3</v>
      </c>
      <c r="P89" s="536">
        <v>16</v>
      </c>
      <c r="Q89" s="536">
        <v>-40</v>
      </c>
      <c r="R89" s="536">
        <v>30</v>
      </c>
      <c r="S89" s="536">
        <v>-1</v>
      </c>
      <c r="T89" s="536">
        <v>10</v>
      </c>
      <c r="U89" s="536">
        <v>-66</v>
      </c>
      <c r="V89" s="536">
        <v>27</v>
      </c>
      <c r="W89" s="536">
        <v>51</v>
      </c>
      <c r="X89" s="537">
        <v>-74</v>
      </c>
      <c r="Y89" s="323">
        <f>COUNTIF(E89:X89,"&gt;0")</f>
        <v>9</v>
      </c>
      <c r="Z89" s="469">
        <f>COUNTIF(E89:X89,"&lt;0")</f>
        <v>11</v>
      </c>
    </row>
    <row r="90" spans="2:26" s="306" customFormat="1" ht="18" customHeight="1">
      <c r="B90" s="714"/>
      <c r="C90" s="719"/>
      <c r="D90" s="575" t="s">
        <v>297</v>
      </c>
      <c r="E90" s="515" t="s">
        <v>299</v>
      </c>
      <c r="F90" s="516" t="s">
        <v>355</v>
      </c>
      <c r="G90" s="516" t="s">
        <v>407</v>
      </c>
      <c r="H90" s="516" t="s">
        <v>456</v>
      </c>
      <c r="I90" s="516" t="s">
        <v>506</v>
      </c>
      <c r="J90" s="516" t="s">
        <v>557</v>
      </c>
      <c r="K90" s="516" t="s">
        <v>627</v>
      </c>
      <c r="L90" s="516" t="s">
        <v>677</v>
      </c>
      <c r="M90" s="516" t="s">
        <v>737</v>
      </c>
      <c r="N90" s="517" t="s">
        <v>795</v>
      </c>
      <c r="O90" s="518" t="s">
        <v>848</v>
      </c>
      <c r="P90" s="519" t="s">
        <v>901</v>
      </c>
      <c r="Q90" s="519" t="s">
        <v>953</v>
      </c>
      <c r="R90" s="519" t="s">
        <v>1005</v>
      </c>
      <c r="S90" s="519" t="s">
        <v>1056</v>
      </c>
      <c r="T90" s="519" t="s">
        <v>1107</v>
      </c>
      <c r="U90" s="519" t="s">
        <v>1158</v>
      </c>
      <c r="V90" s="519" t="s">
        <v>1212</v>
      </c>
      <c r="W90" s="519" t="s">
        <v>1267</v>
      </c>
      <c r="X90" s="520" t="s">
        <v>1319</v>
      </c>
      <c r="Y90" s="723">
        <f>AVERAGE(E89:X89)</f>
        <v>-11.25</v>
      </c>
      <c r="Z90" s="724"/>
    </row>
    <row r="91" spans="2:26" s="306" customFormat="1" ht="18" customHeight="1">
      <c r="B91" s="714"/>
      <c r="C91" s="719"/>
      <c r="D91" s="479" t="s">
        <v>68</v>
      </c>
      <c r="E91" s="538">
        <v>-146</v>
      </c>
      <c r="F91" s="539">
        <v>-44</v>
      </c>
      <c r="G91" s="539">
        <v>-45</v>
      </c>
      <c r="H91" s="539">
        <v>106</v>
      </c>
      <c r="I91" s="539">
        <v>-70</v>
      </c>
      <c r="J91" s="539">
        <v>-251</v>
      </c>
      <c r="K91" s="539">
        <v>23</v>
      </c>
      <c r="L91" s="539">
        <v>-142</v>
      </c>
      <c r="M91" s="539">
        <v>54</v>
      </c>
      <c r="N91" s="540">
        <v>82</v>
      </c>
      <c r="O91" s="541">
        <v>48</v>
      </c>
      <c r="P91" s="542">
        <v>79</v>
      </c>
      <c r="Q91" s="542">
        <v>-92</v>
      </c>
      <c r="R91" s="542">
        <v>73</v>
      </c>
      <c r="S91" s="542">
        <v>-64</v>
      </c>
      <c r="T91" s="542">
        <v>97</v>
      </c>
      <c r="U91" s="542">
        <v>-60</v>
      </c>
      <c r="V91" s="542">
        <v>63</v>
      </c>
      <c r="W91" s="542">
        <v>34</v>
      </c>
      <c r="X91" s="543">
        <v>-179</v>
      </c>
      <c r="Y91" s="458">
        <f>COUNTIF(E91:X91,"&gt;0")</f>
        <v>10</v>
      </c>
      <c r="Z91" s="470">
        <f>COUNTIF(E91:X91,"&lt;0")</f>
        <v>10</v>
      </c>
    </row>
    <row r="92" spans="2:26" s="306" customFormat="1" ht="18" customHeight="1" thickBot="1">
      <c r="B92" s="717"/>
      <c r="C92" s="720"/>
      <c r="D92" s="574" t="s">
        <v>298</v>
      </c>
      <c r="E92" s="564" t="s">
        <v>300</v>
      </c>
      <c r="F92" s="565" t="s">
        <v>356</v>
      </c>
      <c r="G92" s="565" t="s">
        <v>408</v>
      </c>
      <c r="H92" s="565" t="s">
        <v>457</v>
      </c>
      <c r="I92" s="565" t="s">
        <v>507</v>
      </c>
      <c r="J92" s="565" t="s">
        <v>558</v>
      </c>
      <c r="K92" s="565" t="s">
        <v>628</v>
      </c>
      <c r="L92" s="565" t="s">
        <v>678</v>
      </c>
      <c r="M92" s="565" t="s">
        <v>738</v>
      </c>
      <c r="N92" s="566" t="s">
        <v>796</v>
      </c>
      <c r="O92" s="567" t="s">
        <v>849</v>
      </c>
      <c r="P92" s="568" t="s">
        <v>902</v>
      </c>
      <c r="Q92" s="568" t="s">
        <v>954</v>
      </c>
      <c r="R92" s="568" t="s">
        <v>1006</v>
      </c>
      <c r="S92" s="568" t="s">
        <v>1057</v>
      </c>
      <c r="T92" s="568" t="s">
        <v>1108</v>
      </c>
      <c r="U92" s="568" t="s">
        <v>1159</v>
      </c>
      <c r="V92" s="568" t="s">
        <v>1213</v>
      </c>
      <c r="W92" s="568" t="s">
        <v>1268</v>
      </c>
      <c r="X92" s="569" t="s">
        <v>1320</v>
      </c>
      <c r="Y92" s="709">
        <f>AVERAGE(E91:X91)</f>
        <v>-21.7</v>
      </c>
      <c r="Z92" s="710"/>
    </row>
    <row r="93" spans="2:26" ht="18" customHeight="1">
      <c r="B93" s="713" t="s">
        <v>248</v>
      </c>
      <c r="C93" s="728" t="s">
        <v>301</v>
      </c>
      <c r="D93" s="484" t="s">
        <v>249</v>
      </c>
      <c r="E93" s="531">
        <v>165</v>
      </c>
      <c r="F93" s="533">
        <v>-12</v>
      </c>
      <c r="G93" s="533">
        <v>-270</v>
      </c>
      <c r="H93" s="533">
        <v>-243</v>
      </c>
      <c r="I93" s="533">
        <v>-516</v>
      </c>
      <c r="J93" s="533">
        <v>99</v>
      </c>
      <c r="K93" s="533">
        <v>288</v>
      </c>
      <c r="L93" s="533">
        <v>-243</v>
      </c>
      <c r="M93" s="533">
        <v>411</v>
      </c>
      <c r="N93" s="534">
        <v>-897</v>
      </c>
      <c r="O93" s="535">
        <v>-306</v>
      </c>
      <c r="P93" s="536">
        <v>-141</v>
      </c>
      <c r="Q93" s="536">
        <v>-1212</v>
      </c>
      <c r="R93" s="536">
        <v>402</v>
      </c>
      <c r="S93" s="536">
        <v>282</v>
      </c>
      <c r="T93" s="536">
        <v>-867</v>
      </c>
      <c r="U93" s="536">
        <v>813</v>
      </c>
      <c r="V93" s="536">
        <v>147</v>
      </c>
      <c r="W93" s="536">
        <v>-102</v>
      </c>
      <c r="X93" s="537">
        <v>-501</v>
      </c>
      <c r="Y93" s="323">
        <f>COUNTIF(E93:X93,"&gt;0")</f>
        <v>8</v>
      </c>
      <c r="Z93" s="469">
        <f>COUNTIF(E93:X93,"&lt;0")</f>
        <v>12</v>
      </c>
    </row>
    <row r="94" spans="2:26" ht="18" customHeight="1">
      <c r="B94" s="714"/>
      <c r="C94" s="729"/>
      <c r="D94" s="485" t="s">
        <v>253</v>
      </c>
      <c r="E94" s="515" t="s">
        <v>302</v>
      </c>
      <c r="F94" s="516" t="s">
        <v>357</v>
      </c>
      <c r="G94" s="516" t="s">
        <v>409</v>
      </c>
      <c r="H94" s="516" t="s">
        <v>458</v>
      </c>
      <c r="I94" s="516" t="s">
        <v>508</v>
      </c>
      <c r="J94" s="516" t="s">
        <v>559</v>
      </c>
      <c r="K94" s="516" t="s">
        <v>629</v>
      </c>
      <c r="L94" s="516" t="s">
        <v>679</v>
      </c>
      <c r="M94" s="516" t="s">
        <v>739</v>
      </c>
      <c r="N94" s="517" t="s">
        <v>797</v>
      </c>
      <c r="O94" s="518" t="s">
        <v>850</v>
      </c>
      <c r="P94" s="519" t="s">
        <v>903</v>
      </c>
      <c r="Q94" s="519" t="s">
        <v>955</v>
      </c>
      <c r="R94" s="519" t="s">
        <v>1007</v>
      </c>
      <c r="S94" s="519" t="s">
        <v>1058</v>
      </c>
      <c r="T94" s="519" t="s">
        <v>1109</v>
      </c>
      <c r="U94" s="519" t="s">
        <v>1160</v>
      </c>
      <c r="V94" s="519" t="s">
        <v>1214</v>
      </c>
      <c r="W94" s="519" t="s">
        <v>1269</v>
      </c>
      <c r="X94" s="520" t="s">
        <v>1321</v>
      </c>
      <c r="Y94" s="723">
        <f>AVERAGE(E93:X93)</f>
        <v>-135.15</v>
      </c>
      <c r="Z94" s="724"/>
    </row>
    <row r="95" spans="2:26" ht="18" customHeight="1">
      <c r="B95" s="714"/>
      <c r="C95" s="729"/>
      <c r="D95" s="486" t="s">
        <v>250</v>
      </c>
      <c r="E95" s="538">
        <v>567</v>
      </c>
      <c r="F95" s="539">
        <v>540</v>
      </c>
      <c r="G95" s="539">
        <v>-498</v>
      </c>
      <c r="H95" s="539">
        <v>87</v>
      </c>
      <c r="I95" s="539">
        <v>594</v>
      </c>
      <c r="J95" s="539">
        <v>-1215</v>
      </c>
      <c r="K95" s="539">
        <v>-270</v>
      </c>
      <c r="L95" s="539">
        <v>-1164</v>
      </c>
      <c r="M95" s="539">
        <v>-351</v>
      </c>
      <c r="N95" s="540">
        <v>48</v>
      </c>
      <c r="O95" s="541">
        <v>-495</v>
      </c>
      <c r="P95" s="542">
        <v>-363</v>
      </c>
      <c r="Q95" s="542">
        <v>-327</v>
      </c>
      <c r="R95" s="542">
        <v>102</v>
      </c>
      <c r="S95" s="542">
        <v>468</v>
      </c>
      <c r="T95" s="542">
        <v>225</v>
      </c>
      <c r="U95" s="542">
        <v>-543</v>
      </c>
      <c r="V95" s="542">
        <v>-165</v>
      </c>
      <c r="W95" s="542">
        <v>-192</v>
      </c>
      <c r="X95" s="543">
        <v>-1041</v>
      </c>
      <c r="Y95" s="458">
        <f>COUNTIF(E95:X95,"&gt;0")</f>
        <v>8</v>
      </c>
      <c r="Z95" s="470">
        <f>COUNTIF(E95:X95,"&lt;0")</f>
        <v>12</v>
      </c>
    </row>
    <row r="96" spans="2:26" ht="18" customHeight="1">
      <c r="B96" s="714"/>
      <c r="C96" s="729"/>
      <c r="D96" s="487" t="s">
        <v>253</v>
      </c>
      <c r="E96" s="524" t="s">
        <v>303</v>
      </c>
      <c r="F96" s="525" t="s">
        <v>358</v>
      </c>
      <c r="G96" s="525" t="s">
        <v>410</v>
      </c>
      <c r="H96" s="525" t="s">
        <v>459</v>
      </c>
      <c r="I96" s="525" t="s">
        <v>509</v>
      </c>
      <c r="J96" s="525" t="s">
        <v>560</v>
      </c>
      <c r="K96" s="525" t="s">
        <v>630</v>
      </c>
      <c r="L96" s="525" t="s">
        <v>680</v>
      </c>
      <c r="M96" s="525" t="s">
        <v>740</v>
      </c>
      <c r="N96" s="526" t="s">
        <v>798</v>
      </c>
      <c r="O96" s="527" t="s">
        <v>851</v>
      </c>
      <c r="P96" s="528" t="s">
        <v>904</v>
      </c>
      <c r="Q96" s="528" t="s">
        <v>956</v>
      </c>
      <c r="R96" s="528" t="s">
        <v>1008</v>
      </c>
      <c r="S96" s="528" t="s">
        <v>1059</v>
      </c>
      <c r="T96" s="528" t="s">
        <v>1110</v>
      </c>
      <c r="U96" s="528" t="s">
        <v>1161</v>
      </c>
      <c r="V96" s="528" t="s">
        <v>1215</v>
      </c>
      <c r="W96" s="528" t="s">
        <v>1270</v>
      </c>
      <c r="X96" s="529" t="s">
        <v>1322</v>
      </c>
      <c r="Y96" s="691">
        <f>AVERAGE(E95:X95)</f>
        <v>-199.65</v>
      </c>
      <c r="Z96" s="692"/>
    </row>
    <row r="97" spans="2:26" ht="18" customHeight="1">
      <c r="B97" s="714"/>
      <c r="C97" s="729"/>
      <c r="D97" s="488" t="s">
        <v>250</v>
      </c>
      <c r="E97" s="544">
        <v>-143</v>
      </c>
      <c r="F97" s="545">
        <v>-434</v>
      </c>
      <c r="G97" s="545">
        <v>-470</v>
      </c>
      <c r="H97" s="546">
        <v>75</v>
      </c>
      <c r="I97" s="546">
        <v>-55</v>
      </c>
      <c r="J97" s="546">
        <v>-723</v>
      </c>
      <c r="K97" s="546">
        <v>-614</v>
      </c>
      <c r="L97" s="546">
        <v>49</v>
      </c>
      <c r="M97" s="546">
        <v>76</v>
      </c>
      <c r="N97" s="547">
        <v>-654</v>
      </c>
      <c r="O97" s="548">
        <v>-491</v>
      </c>
      <c r="P97" s="549">
        <v>-363</v>
      </c>
      <c r="Q97" s="549">
        <v>247</v>
      </c>
      <c r="R97" s="550">
        <v>-70</v>
      </c>
      <c r="S97" s="550">
        <v>-23</v>
      </c>
      <c r="T97" s="549">
        <v>-43</v>
      </c>
      <c r="U97" s="549">
        <v>47</v>
      </c>
      <c r="V97" s="549">
        <v>-444</v>
      </c>
      <c r="W97" s="549">
        <v>-223</v>
      </c>
      <c r="X97" s="551">
        <v>-499</v>
      </c>
      <c r="Y97" s="471">
        <f>COUNTIF(E97:X97,"&gt;0")</f>
        <v>5</v>
      </c>
      <c r="Z97" s="472">
        <f>COUNTIF(E97:X97,"&lt;0")</f>
        <v>15</v>
      </c>
    </row>
    <row r="98" spans="2:26" ht="18" customHeight="1">
      <c r="B98" s="714"/>
      <c r="C98" s="729"/>
      <c r="D98" s="488" t="s">
        <v>252</v>
      </c>
      <c r="E98" s="522" t="s">
        <v>304</v>
      </c>
      <c r="F98" s="496" t="s">
        <v>359</v>
      </c>
      <c r="G98" s="496" t="s">
        <v>411</v>
      </c>
      <c r="H98" s="496" t="s">
        <v>460</v>
      </c>
      <c r="I98" s="496" t="s">
        <v>510</v>
      </c>
      <c r="J98" s="496" t="s">
        <v>561</v>
      </c>
      <c r="K98" s="496" t="s">
        <v>631</v>
      </c>
      <c r="L98" s="496" t="s">
        <v>681</v>
      </c>
      <c r="M98" s="496" t="s">
        <v>741</v>
      </c>
      <c r="N98" s="497" t="s">
        <v>799</v>
      </c>
      <c r="O98" s="498" t="s">
        <v>852</v>
      </c>
      <c r="P98" s="499" t="s">
        <v>905</v>
      </c>
      <c r="Q98" s="499" t="s">
        <v>957</v>
      </c>
      <c r="R98" s="499" t="s">
        <v>1009</v>
      </c>
      <c r="S98" s="499" t="s">
        <v>1060</v>
      </c>
      <c r="T98" s="499" t="s">
        <v>1111</v>
      </c>
      <c r="U98" s="499" t="s">
        <v>1162</v>
      </c>
      <c r="V98" s="499" t="s">
        <v>1216</v>
      </c>
      <c r="W98" s="499" t="s">
        <v>1271</v>
      </c>
      <c r="X98" s="500" t="s">
        <v>1323</v>
      </c>
      <c r="Y98" s="707">
        <f>AVERAGE(E97:X97)</f>
        <v>-237.75</v>
      </c>
      <c r="Z98" s="708"/>
    </row>
    <row r="99" spans="2:26" s="306" customFormat="1" ht="18" customHeight="1">
      <c r="B99" s="714"/>
      <c r="C99" s="729"/>
      <c r="D99" s="482" t="s">
        <v>251</v>
      </c>
      <c r="E99" s="532">
        <v>510</v>
      </c>
      <c r="F99" s="552">
        <v>54</v>
      </c>
      <c r="G99" s="552">
        <v>-274</v>
      </c>
      <c r="H99" s="552">
        <v>-136</v>
      </c>
      <c r="I99" s="552">
        <v>-515</v>
      </c>
      <c r="J99" s="552">
        <v>-957</v>
      </c>
      <c r="K99" s="552">
        <v>-35</v>
      </c>
      <c r="L99" s="552">
        <v>-213</v>
      </c>
      <c r="M99" s="552">
        <v>620</v>
      </c>
      <c r="N99" s="553">
        <v>-291</v>
      </c>
      <c r="O99" s="554">
        <v>-654</v>
      </c>
      <c r="P99" s="555">
        <v>71</v>
      </c>
      <c r="Q99" s="555">
        <v>172</v>
      </c>
      <c r="R99" s="555">
        <v>-190</v>
      </c>
      <c r="S99" s="555">
        <v>-288</v>
      </c>
      <c r="T99" s="555">
        <v>784</v>
      </c>
      <c r="U99" s="555">
        <v>-572</v>
      </c>
      <c r="V99" s="555">
        <v>-287</v>
      </c>
      <c r="W99" s="555">
        <v>-203</v>
      </c>
      <c r="X99" s="556">
        <v>-755</v>
      </c>
      <c r="Y99" s="322">
        <f>COUNTIF(E99:X99,"&gt;0")</f>
        <v>6</v>
      </c>
      <c r="Z99" s="473">
        <f>COUNTIF(E99:X99,"&lt;0")</f>
        <v>14</v>
      </c>
    </row>
    <row r="100" spans="2:26" s="306" customFormat="1" ht="18" customHeight="1">
      <c r="B100" s="714"/>
      <c r="C100" s="729"/>
      <c r="D100" s="483" t="s">
        <v>252</v>
      </c>
      <c r="E100" s="530" t="s">
        <v>305</v>
      </c>
      <c r="F100" s="501" t="s">
        <v>360</v>
      </c>
      <c r="G100" s="501" t="s">
        <v>412</v>
      </c>
      <c r="H100" s="501" t="s">
        <v>461</v>
      </c>
      <c r="I100" s="501" t="s">
        <v>511</v>
      </c>
      <c r="J100" s="501" t="s">
        <v>562</v>
      </c>
      <c r="K100" s="501" t="s">
        <v>632</v>
      </c>
      <c r="L100" s="501" t="s">
        <v>682</v>
      </c>
      <c r="M100" s="501" t="s">
        <v>742</v>
      </c>
      <c r="N100" s="502" t="s">
        <v>800</v>
      </c>
      <c r="O100" s="628" t="s">
        <v>853</v>
      </c>
      <c r="P100" s="503" t="s">
        <v>906</v>
      </c>
      <c r="Q100" s="503" t="s">
        <v>958</v>
      </c>
      <c r="R100" s="503" t="s">
        <v>1010</v>
      </c>
      <c r="S100" s="503" t="s">
        <v>1061</v>
      </c>
      <c r="T100" s="503" t="s">
        <v>1112</v>
      </c>
      <c r="U100" s="503" t="s">
        <v>1163</v>
      </c>
      <c r="V100" s="503" t="s">
        <v>1217</v>
      </c>
      <c r="W100" s="503" t="s">
        <v>1272</v>
      </c>
      <c r="X100" s="504" t="s">
        <v>1324</v>
      </c>
      <c r="Y100" s="703">
        <f>AVERAGE(E99:X99)</f>
        <v>-157.94999999999999</v>
      </c>
      <c r="Z100" s="704"/>
    </row>
    <row r="101" spans="2:26" ht="18" customHeight="1">
      <c r="B101" s="714"/>
      <c r="C101" s="729"/>
      <c r="D101" s="492" t="s">
        <v>251</v>
      </c>
      <c r="E101" s="557">
        <v>-1215</v>
      </c>
      <c r="F101" s="558">
        <v>-99</v>
      </c>
      <c r="G101" s="558">
        <v>258</v>
      </c>
      <c r="H101" s="558">
        <v>213</v>
      </c>
      <c r="I101" s="558">
        <v>-792</v>
      </c>
      <c r="J101" s="558">
        <v>-903</v>
      </c>
      <c r="K101" s="558">
        <v>201</v>
      </c>
      <c r="L101" s="558">
        <v>-486</v>
      </c>
      <c r="M101" s="558">
        <v>942</v>
      </c>
      <c r="N101" s="559">
        <v>-477</v>
      </c>
      <c r="O101" s="560">
        <v>-543</v>
      </c>
      <c r="P101" s="561">
        <v>-810</v>
      </c>
      <c r="Q101" s="561">
        <v>-240</v>
      </c>
      <c r="R101" s="561">
        <v>-165</v>
      </c>
      <c r="S101" s="561">
        <v>51</v>
      </c>
      <c r="T101" s="561">
        <v>75</v>
      </c>
      <c r="U101" s="561">
        <v>-528</v>
      </c>
      <c r="V101" s="561">
        <v>357</v>
      </c>
      <c r="W101" s="561">
        <v>189</v>
      </c>
      <c r="X101" s="562">
        <v>-156</v>
      </c>
      <c r="Y101" s="474">
        <f>COUNTIF(E101:X101,"&gt;0")</f>
        <v>8</v>
      </c>
      <c r="Z101" s="475">
        <f>COUNTIF(E101:X101,"&lt;0")</f>
        <v>12</v>
      </c>
    </row>
    <row r="102" spans="2:26" ht="18" customHeight="1" thickBot="1">
      <c r="B102" s="714"/>
      <c r="C102" s="729"/>
      <c r="D102" s="493" t="s">
        <v>253</v>
      </c>
      <c r="E102" s="505" t="s">
        <v>306</v>
      </c>
      <c r="F102" s="506" t="s">
        <v>361</v>
      </c>
      <c r="G102" s="506" t="s">
        <v>413</v>
      </c>
      <c r="H102" s="506" t="s">
        <v>462</v>
      </c>
      <c r="I102" s="506" t="s">
        <v>512</v>
      </c>
      <c r="J102" s="506" t="s">
        <v>563</v>
      </c>
      <c r="K102" s="506" t="s">
        <v>633</v>
      </c>
      <c r="L102" s="506" t="s">
        <v>683</v>
      </c>
      <c r="M102" s="506" t="s">
        <v>743</v>
      </c>
      <c r="N102" s="507" t="s">
        <v>801</v>
      </c>
      <c r="O102" s="508" t="s">
        <v>854</v>
      </c>
      <c r="P102" s="509" t="s">
        <v>907</v>
      </c>
      <c r="Q102" s="509" t="s">
        <v>959</v>
      </c>
      <c r="R102" s="509" t="s">
        <v>1011</v>
      </c>
      <c r="S102" s="509" t="s">
        <v>1062</v>
      </c>
      <c r="T102" s="509" t="s">
        <v>1113</v>
      </c>
      <c r="U102" s="509" t="s">
        <v>1164</v>
      </c>
      <c r="V102" s="509" t="s">
        <v>1218</v>
      </c>
      <c r="W102" s="509" t="s">
        <v>1273</v>
      </c>
      <c r="X102" s="510" t="s">
        <v>1325</v>
      </c>
      <c r="Y102" s="711">
        <f>AVERAGE(E101:X101)</f>
        <v>-206.4</v>
      </c>
      <c r="Z102" s="712"/>
    </row>
    <row r="103" spans="2:26" s="306" customFormat="1" ht="18" customHeight="1">
      <c r="B103" s="714"/>
      <c r="C103" s="728" t="s">
        <v>307</v>
      </c>
      <c r="D103" s="484" t="s">
        <v>249</v>
      </c>
      <c r="E103" s="531">
        <v>-229</v>
      </c>
      <c r="F103" s="533">
        <v>-109</v>
      </c>
      <c r="G103" s="533">
        <v>-31</v>
      </c>
      <c r="H103" s="533">
        <v>41</v>
      </c>
      <c r="I103" s="533">
        <v>-301</v>
      </c>
      <c r="J103" s="533">
        <v>1385</v>
      </c>
      <c r="K103" s="533">
        <v>-319</v>
      </c>
      <c r="L103" s="533">
        <v>-547</v>
      </c>
      <c r="M103" s="533">
        <v>-121</v>
      </c>
      <c r="N103" s="534">
        <v>-1351</v>
      </c>
      <c r="O103" s="535">
        <v>281</v>
      </c>
      <c r="P103" s="536">
        <v>491</v>
      </c>
      <c r="Q103" s="536">
        <v>-985</v>
      </c>
      <c r="R103" s="536">
        <v>2051</v>
      </c>
      <c r="S103" s="536">
        <v>-1027</v>
      </c>
      <c r="T103" s="536">
        <v>-661</v>
      </c>
      <c r="U103" s="536">
        <v>-199</v>
      </c>
      <c r="V103" s="536">
        <v>-679</v>
      </c>
      <c r="W103" s="536">
        <v>-601</v>
      </c>
      <c r="X103" s="537">
        <v>-103</v>
      </c>
      <c r="Y103" s="323">
        <f>COUNTIF(E103:X103,"&gt;0")</f>
        <v>5</v>
      </c>
      <c r="Z103" s="469">
        <f>COUNTIF(E103:X103,"&lt;0")</f>
        <v>15</v>
      </c>
    </row>
    <row r="104" spans="2:26" s="306" customFormat="1" ht="18" customHeight="1">
      <c r="B104" s="714"/>
      <c r="C104" s="729"/>
      <c r="D104" s="485" t="s">
        <v>253</v>
      </c>
      <c r="E104" s="515" t="s">
        <v>308</v>
      </c>
      <c r="F104" s="516" t="s">
        <v>362</v>
      </c>
      <c r="G104" s="516" t="s">
        <v>414</v>
      </c>
      <c r="H104" s="516" t="s">
        <v>463</v>
      </c>
      <c r="I104" s="516" t="s">
        <v>513</v>
      </c>
      <c r="J104" s="516" t="s">
        <v>564</v>
      </c>
      <c r="K104" s="516" t="s">
        <v>634</v>
      </c>
      <c r="L104" s="516" t="s">
        <v>684</v>
      </c>
      <c r="M104" s="516" t="s">
        <v>744</v>
      </c>
      <c r="N104" s="517" t="s">
        <v>802</v>
      </c>
      <c r="O104" s="518" t="s">
        <v>855</v>
      </c>
      <c r="P104" s="519" t="s">
        <v>908</v>
      </c>
      <c r="Q104" s="519" t="s">
        <v>960</v>
      </c>
      <c r="R104" s="519" t="s">
        <v>1012</v>
      </c>
      <c r="S104" s="519" t="s">
        <v>1063</v>
      </c>
      <c r="T104" s="519" t="s">
        <v>1114</v>
      </c>
      <c r="U104" s="519" t="s">
        <v>1165</v>
      </c>
      <c r="V104" s="519" t="s">
        <v>1219</v>
      </c>
      <c r="W104" s="519" t="s">
        <v>1274</v>
      </c>
      <c r="X104" s="520" t="s">
        <v>1326</v>
      </c>
      <c r="Y104" s="723">
        <f>AVERAGE(E103:X103)</f>
        <v>-150.69999999999999</v>
      </c>
      <c r="Z104" s="724"/>
    </row>
    <row r="105" spans="2:26" s="306" customFormat="1" ht="18" customHeight="1">
      <c r="B105" s="714"/>
      <c r="C105" s="729"/>
      <c r="D105" s="486" t="s">
        <v>250</v>
      </c>
      <c r="E105" s="538">
        <v>-319</v>
      </c>
      <c r="F105" s="539">
        <v>143</v>
      </c>
      <c r="G105" s="539">
        <v>155</v>
      </c>
      <c r="H105" s="539">
        <v>701</v>
      </c>
      <c r="I105" s="539">
        <v>-439</v>
      </c>
      <c r="J105" s="539">
        <v>77</v>
      </c>
      <c r="K105" s="539">
        <v>-1069</v>
      </c>
      <c r="L105" s="539">
        <v>35</v>
      </c>
      <c r="M105" s="539">
        <v>-229</v>
      </c>
      <c r="N105" s="540">
        <v>299</v>
      </c>
      <c r="O105" s="541">
        <v>47</v>
      </c>
      <c r="P105" s="542">
        <v>-235</v>
      </c>
      <c r="Q105" s="542">
        <v>479</v>
      </c>
      <c r="R105" s="542">
        <v>-469</v>
      </c>
      <c r="S105" s="542">
        <v>5</v>
      </c>
      <c r="T105" s="542">
        <v>-1549</v>
      </c>
      <c r="U105" s="542">
        <v>-583</v>
      </c>
      <c r="V105" s="542">
        <v>-439</v>
      </c>
      <c r="W105" s="542">
        <v>-13</v>
      </c>
      <c r="X105" s="543">
        <v>245</v>
      </c>
      <c r="Y105" s="458">
        <f>COUNTIF(E105:X105,"&gt;0")</f>
        <v>10</v>
      </c>
      <c r="Z105" s="470">
        <f>COUNTIF(E105:X105,"&lt;0")</f>
        <v>10</v>
      </c>
    </row>
    <row r="106" spans="2:26" s="306" customFormat="1" ht="18" customHeight="1">
      <c r="B106" s="714"/>
      <c r="C106" s="729"/>
      <c r="D106" s="487" t="s">
        <v>253</v>
      </c>
      <c r="E106" s="524" t="s">
        <v>309</v>
      </c>
      <c r="F106" s="525" t="s">
        <v>363</v>
      </c>
      <c r="G106" s="525" t="s">
        <v>415</v>
      </c>
      <c r="H106" s="525" t="s">
        <v>464</v>
      </c>
      <c r="I106" s="525" t="s">
        <v>514</v>
      </c>
      <c r="J106" s="525" t="s">
        <v>565</v>
      </c>
      <c r="K106" s="525" t="s">
        <v>635</v>
      </c>
      <c r="L106" s="525" t="s">
        <v>685</v>
      </c>
      <c r="M106" s="525" t="s">
        <v>745</v>
      </c>
      <c r="N106" s="526" t="s">
        <v>803</v>
      </c>
      <c r="O106" s="527" t="s">
        <v>856</v>
      </c>
      <c r="P106" s="528" t="s">
        <v>909</v>
      </c>
      <c r="Q106" s="528" t="s">
        <v>961</v>
      </c>
      <c r="R106" s="528" t="s">
        <v>1013</v>
      </c>
      <c r="S106" s="528" t="s">
        <v>1064</v>
      </c>
      <c r="T106" s="528" t="s">
        <v>1115</v>
      </c>
      <c r="U106" s="528" t="s">
        <v>1166</v>
      </c>
      <c r="V106" s="528" t="s">
        <v>1220</v>
      </c>
      <c r="W106" s="528" t="s">
        <v>1275</v>
      </c>
      <c r="X106" s="529" t="s">
        <v>1327</v>
      </c>
      <c r="Y106" s="691">
        <f>AVERAGE(E105:X105)</f>
        <v>-157.9</v>
      </c>
      <c r="Z106" s="692"/>
    </row>
    <row r="107" spans="2:26" s="306" customFormat="1" ht="18" customHeight="1">
      <c r="B107" s="714"/>
      <c r="C107" s="729"/>
      <c r="D107" s="488" t="s">
        <v>250</v>
      </c>
      <c r="E107" s="544">
        <v>476</v>
      </c>
      <c r="F107" s="545">
        <v>-476</v>
      </c>
      <c r="G107" s="545">
        <v>360</v>
      </c>
      <c r="H107" s="546">
        <v>199</v>
      </c>
      <c r="I107" s="546">
        <v>-941</v>
      </c>
      <c r="J107" s="546">
        <v>547</v>
      </c>
      <c r="K107" s="546">
        <v>-797</v>
      </c>
      <c r="L107" s="546">
        <v>-180</v>
      </c>
      <c r="M107" s="546">
        <v>576</v>
      </c>
      <c r="N107" s="547">
        <v>98</v>
      </c>
      <c r="O107" s="548">
        <v>-1336</v>
      </c>
      <c r="P107" s="549">
        <v>100</v>
      </c>
      <c r="Q107" s="549">
        <v>-250</v>
      </c>
      <c r="R107" s="550">
        <v>65</v>
      </c>
      <c r="S107" s="550">
        <v>48</v>
      </c>
      <c r="T107" s="549">
        <v>-2053</v>
      </c>
      <c r="U107" s="549">
        <v>-536</v>
      </c>
      <c r="V107" s="549">
        <v>-529</v>
      </c>
      <c r="W107" s="549">
        <v>385</v>
      </c>
      <c r="X107" s="551">
        <v>-374</v>
      </c>
      <c r="Y107" s="471">
        <f>COUNTIF(E107:X107,"&gt;0")</f>
        <v>10</v>
      </c>
      <c r="Z107" s="472">
        <f>COUNTIF(E107:X107,"&lt;0")</f>
        <v>10</v>
      </c>
    </row>
    <row r="108" spans="2:26" s="306" customFormat="1" ht="18" customHeight="1">
      <c r="B108" s="714"/>
      <c r="C108" s="729"/>
      <c r="D108" s="488" t="s">
        <v>252</v>
      </c>
      <c r="E108" s="522" t="s">
        <v>310</v>
      </c>
      <c r="F108" s="496" t="s">
        <v>364</v>
      </c>
      <c r="G108" s="496" t="s">
        <v>416</v>
      </c>
      <c r="H108" s="496" t="s">
        <v>465</v>
      </c>
      <c r="I108" s="496" t="s">
        <v>515</v>
      </c>
      <c r="J108" s="496" t="s">
        <v>566</v>
      </c>
      <c r="K108" s="496" t="s">
        <v>636</v>
      </c>
      <c r="L108" s="496" t="s">
        <v>686</v>
      </c>
      <c r="M108" s="496" t="s">
        <v>746</v>
      </c>
      <c r="N108" s="497" t="s">
        <v>804</v>
      </c>
      <c r="O108" s="498" t="s">
        <v>857</v>
      </c>
      <c r="P108" s="499" t="s">
        <v>910</v>
      </c>
      <c r="Q108" s="499" t="s">
        <v>962</v>
      </c>
      <c r="R108" s="499" t="s">
        <v>1014</v>
      </c>
      <c r="S108" s="499" t="s">
        <v>1065</v>
      </c>
      <c r="T108" s="499" t="s">
        <v>1116</v>
      </c>
      <c r="U108" s="499" t="s">
        <v>1167</v>
      </c>
      <c r="V108" s="499" t="s">
        <v>1221</v>
      </c>
      <c r="W108" s="499" t="s">
        <v>1276</v>
      </c>
      <c r="X108" s="500" t="s">
        <v>1328</v>
      </c>
      <c r="Y108" s="707">
        <f>AVERAGE(E107:X107)</f>
        <v>-230.9</v>
      </c>
      <c r="Z108" s="708"/>
    </row>
    <row r="109" spans="2:26" s="306" customFormat="1" ht="18" customHeight="1">
      <c r="B109" s="714"/>
      <c r="C109" s="729"/>
      <c r="D109" s="482" t="s">
        <v>1542</v>
      </c>
      <c r="E109" s="532">
        <v>214</v>
      </c>
      <c r="F109" s="552">
        <v>49</v>
      </c>
      <c r="G109" s="552">
        <v>678</v>
      </c>
      <c r="H109" s="552">
        <v>352</v>
      </c>
      <c r="I109" s="552">
        <v>-1622</v>
      </c>
      <c r="J109" s="552">
        <v>-102</v>
      </c>
      <c r="K109" s="552">
        <v>470</v>
      </c>
      <c r="L109" s="552">
        <v>267</v>
      </c>
      <c r="M109" s="552">
        <v>210</v>
      </c>
      <c r="N109" s="553">
        <v>667</v>
      </c>
      <c r="O109" s="554">
        <v>785</v>
      </c>
      <c r="P109" s="555">
        <v>789</v>
      </c>
      <c r="Q109" s="555">
        <v>310</v>
      </c>
      <c r="R109" s="555">
        <v>879</v>
      </c>
      <c r="S109" s="555">
        <v>369</v>
      </c>
      <c r="T109" s="555">
        <v>552</v>
      </c>
      <c r="U109" s="555">
        <v>-102</v>
      </c>
      <c r="V109" s="555">
        <v>655</v>
      </c>
      <c r="W109" s="555">
        <v>212</v>
      </c>
      <c r="X109" s="556">
        <v>595</v>
      </c>
      <c r="Y109" s="322">
        <f>COUNTIF(E109:X109,"&gt;0")</f>
        <v>17</v>
      </c>
      <c r="Z109" s="473">
        <f>COUNTIF(E109:X109,"&lt;0")</f>
        <v>3</v>
      </c>
    </row>
    <row r="110" spans="2:26" s="306" customFormat="1" ht="18" customHeight="1">
      <c r="B110" s="714"/>
      <c r="C110" s="729"/>
      <c r="D110" s="483" t="s">
        <v>252</v>
      </c>
      <c r="E110" s="530" t="s">
        <v>311</v>
      </c>
      <c r="F110" s="501" t="s">
        <v>365</v>
      </c>
      <c r="G110" s="501" t="s">
        <v>417</v>
      </c>
      <c r="H110" s="501" t="s">
        <v>466</v>
      </c>
      <c r="I110" s="501" t="s">
        <v>516</v>
      </c>
      <c r="J110" s="501" t="s">
        <v>567</v>
      </c>
      <c r="K110" s="501" t="s">
        <v>637</v>
      </c>
      <c r="L110" s="501" t="s">
        <v>687</v>
      </c>
      <c r="M110" s="501" t="s">
        <v>747</v>
      </c>
      <c r="N110" s="502" t="s">
        <v>805</v>
      </c>
      <c r="O110" s="628" t="s">
        <v>858</v>
      </c>
      <c r="P110" s="503" t="s">
        <v>911</v>
      </c>
      <c r="Q110" s="503" t="s">
        <v>963</v>
      </c>
      <c r="R110" s="503" t="s">
        <v>1015</v>
      </c>
      <c r="S110" s="503" t="s">
        <v>1066</v>
      </c>
      <c r="T110" s="503" t="s">
        <v>1117</v>
      </c>
      <c r="U110" s="503" t="s">
        <v>1168</v>
      </c>
      <c r="V110" s="503" t="s">
        <v>1222</v>
      </c>
      <c r="W110" s="503" t="s">
        <v>1277</v>
      </c>
      <c r="X110" s="504" t="s">
        <v>1329</v>
      </c>
      <c r="Y110" s="703">
        <f>AVERAGE(E109:X109)</f>
        <v>311.35000000000002</v>
      </c>
      <c r="Z110" s="704"/>
    </row>
    <row r="111" spans="2:26" s="306" customFormat="1" ht="18" customHeight="1">
      <c r="B111" s="714"/>
      <c r="C111" s="729"/>
      <c r="D111" s="492" t="s">
        <v>1542</v>
      </c>
      <c r="E111" s="557">
        <v>-523</v>
      </c>
      <c r="F111" s="558">
        <v>41</v>
      </c>
      <c r="G111" s="558">
        <v>1451</v>
      </c>
      <c r="H111" s="558">
        <v>419</v>
      </c>
      <c r="I111" s="558">
        <v>-637</v>
      </c>
      <c r="J111" s="558">
        <v>-235</v>
      </c>
      <c r="K111" s="558">
        <v>137</v>
      </c>
      <c r="L111" s="558">
        <v>1139</v>
      </c>
      <c r="M111" s="558">
        <v>1127</v>
      </c>
      <c r="N111" s="559">
        <v>-19</v>
      </c>
      <c r="O111" s="560">
        <v>527</v>
      </c>
      <c r="P111" s="561">
        <v>977</v>
      </c>
      <c r="Q111" s="561">
        <v>-889</v>
      </c>
      <c r="R111" s="561">
        <v>881</v>
      </c>
      <c r="S111" s="561">
        <v>881</v>
      </c>
      <c r="T111" s="561">
        <v>215</v>
      </c>
      <c r="U111" s="561">
        <v>-367</v>
      </c>
      <c r="V111" s="561">
        <v>161</v>
      </c>
      <c r="W111" s="561">
        <v>101</v>
      </c>
      <c r="X111" s="562">
        <v>-499</v>
      </c>
      <c r="Y111" s="474">
        <f>COUNTIF(E111:X111,"&gt;0")</f>
        <v>13</v>
      </c>
      <c r="Z111" s="475">
        <f>COUNTIF(E111:X111,"&lt;0")</f>
        <v>7</v>
      </c>
    </row>
    <row r="112" spans="2:26" s="306" customFormat="1" ht="18" customHeight="1" thickBot="1">
      <c r="B112" s="714"/>
      <c r="C112" s="729"/>
      <c r="D112" s="493" t="s">
        <v>253</v>
      </c>
      <c r="E112" s="505" t="s">
        <v>312</v>
      </c>
      <c r="F112" s="506" t="s">
        <v>366</v>
      </c>
      <c r="G112" s="506" t="s">
        <v>418</v>
      </c>
      <c r="H112" s="506" t="s">
        <v>467</v>
      </c>
      <c r="I112" s="506" t="s">
        <v>517</v>
      </c>
      <c r="J112" s="506" t="s">
        <v>568</v>
      </c>
      <c r="K112" s="506" t="s">
        <v>638</v>
      </c>
      <c r="L112" s="506" t="s">
        <v>688</v>
      </c>
      <c r="M112" s="506" t="s">
        <v>748</v>
      </c>
      <c r="N112" s="507" t="s">
        <v>806</v>
      </c>
      <c r="O112" s="508" t="s">
        <v>859</v>
      </c>
      <c r="P112" s="509" t="s">
        <v>912</v>
      </c>
      <c r="Q112" s="509" t="s">
        <v>964</v>
      </c>
      <c r="R112" s="509" t="s">
        <v>1016</v>
      </c>
      <c r="S112" s="509" t="s">
        <v>1067</v>
      </c>
      <c r="T112" s="509" t="s">
        <v>1118</v>
      </c>
      <c r="U112" s="509" t="s">
        <v>1169</v>
      </c>
      <c r="V112" s="509" t="s">
        <v>1223</v>
      </c>
      <c r="W112" s="509" t="s">
        <v>1278</v>
      </c>
      <c r="X112" s="510" t="s">
        <v>1330</v>
      </c>
      <c r="Y112" s="711">
        <f>AVERAGE(E111:X111)</f>
        <v>244.4</v>
      </c>
      <c r="Z112" s="712"/>
    </row>
    <row r="113" spans="2:26" ht="18" customHeight="1">
      <c r="B113" s="714"/>
      <c r="C113" s="728" t="s">
        <v>313</v>
      </c>
      <c r="D113" s="484" t="s">
        <v>249</v>
      </c>
      <c r="E113" s="531">
        <v>-571</v>
      </c>
      <c r="F113" s="533">
        <v>-715</v>
      </c>
      <c r="G113" s="533">
        <v>305</v>
      </c>
      <c r="H113" s="533">
        <v>-1075</v>
      </c>
      <c r="I113" s="533">
        <v>-1327</v>
      </c>
      <c r="J113" s="533">
        <v>-463</v>
      </c>
      <c r="K113" s="533">
        <v>-2203</v>
      </c>
      <c r="L113" s="533">
        <v>-547</v>
      </c>
      <c r="M113" s="533">
        <v>-463</v>
      </c>
      <c r="N113" s="534">
        <v>-403</v>
      </c>
      <c r="O113" s="535">
        <v>1457</v>
      </c>
      <c r="P113" s="536">
        <v>1025</v>
      </c>
      <c r="Q113" s="536">
        <v>-451</v>
      </c>
      <c r="R113" s="536">
        <v>-79</v>
      </c>
      <c r="S113" s="536">
        <v>869</v>
      </c>
      <c r="T113" s="536">
        <v>749</v>
      </c>
      <c r="U113" s="536">
        <v>1013</v>
      </c>
      <c r="V113" s="536">
        <v>-451</v>
      </c>
      <c r="W113" s="536">
        <v>809</v>
      </c>
      <c r="X113" s="537">
        <v>293</v>
      </c>
      <c r="Y113" s="323">
        <f>COUNTIF(E113:X113,"&gt;0")</f>
        <v>8</v>
      </c>
      <c r="Z113" s="469">
        <f>COUNTIF(E113:X113,"&lt;0")</f>
        <v>12</v>
      </c>
    </row>
    <row r="114" spans="2:26" ht="18" customHeight="1">
      <c r="B114" s="714"/>
      <c r="C114" s="729"/>
      <c r="D114" s="485" t="s">
        <v>253</v>
      </c>
      <c r="E114" s="515" t="s">
        <v>314</v>
      </c>
      <c r="F114" s="516" t="s">
        <v>367</v>
      </c>
      <c r="G114" s="516" t="s">
        <v>419</v>
      </c>
      <c r="H114" s="516" t="s">
        <v>468</v>
      </c>
      <c r="I114" s="516" t="s">
        <v>518</v>
      </c>
      <c r="J114" s="516" t="s">
        <v>569</v>
      </c>
      <c r="K114" s="516" t="s">
        <v>639</v>
      </c>
      <c r="L114" s="516" t="s">
        <v>689</v>
      </c>
      <c r="M114" s="516" t="s">
        <v>749</v>
      </c>
      <c r="N114" s="517" t="s">
        <v>807</v>
      </c>
      <c r="O114" s="518" t="s">
        <v>860</v>
      </c>
      <c r="P114" s="519" t="s">
        <v>913</v>
      </c>
      <c r="Q114" s="519" t="s">
        <v>965</v>
      </c>
      <c r="R114" s="519" t="s">
        <v>1017</v>
      </c>
      <c r="S114" s="519" t="s">
        <v>1068</v>
      </c>
      <c r="T114" s="519" t="s">
        <v>1119</v>
      </c>
      <c r="U114" s="519" t="s">
        <v>1170</v>
      </c>
      <c r="V114" s="519" t="s">
        <v>1224</v>
      </c>
      <c r="W114" s="519" t="s">
        <v>1279</v>
      </c>
      <c r="X114" s="520" t="s">
        <v>1331</v>
      </c>
      <c r="Y114" s="723">
        <f>AVERAGE(E113:X113)</f>
        <v>-111.4</v>
      </c>
      <c r="Z114" s="724"/>
    </row>
    <row r="115" spans="2:26" ht="18" customHeight="1">
      <c r="B115" s="714"/>
      <c r="C115" s="729"/>
      <c r="D115" s="486" t="s">
        <v>250</v>
      </c>
      <c r="E115" s="538">
        <v>257</v>
      </c>
      <c r="F115" s="539">
        <v>-607</v>
      </c>
      <c r="G115" s="539">
        <v>65</v>
      </c>
      <c r="H115" s="539">
        <v>-847</v>
      </c>
      <c r="I115" s="539">
        <v>1397</v>
      </c>
      <c r="J115" s="539">
        <v>-1159</v>
      </c>
      <c r="K115" s="539">
        <v>-1411</v>
      </c>
      <c r="L115" s="539">
        <v>-643</v>
      </c>
      <c r="M115" s="539">
        <v>1133</v>
      </c>
      <c r="N115" s="540">
        <v>-895</v>
      </c>
      <c r="O115" s="541">
        <v>-883</v>
      </c>
      <c r="P115" s="542">
        <v>-607</v>
      </c>
      <c r="Q115" s="542">
        <v>305</v>
      </c>
      <c r="R115" s="542">
        <v>-1195</v>
      </c>
      <c r="S115" s="542">
        <v>1061</v>
      </c>
      <c r="T115" s="542">
        <v>1013</v>
      </c>
      <c r="U115" s="542">
        <v>641</v>
      </c>
      <c r="V115" s="542">
        <v>1109</v>
      </c>
      <c r="W115" s="542">
        <v>-991</v>
      </c>
      <c r="X115" s="543">
        <v>-667</v>
      </c>
      <c r="Y115" s="458">
        <f>COUNTIF(E115:X115,"&gt;0")</f>
        <v>9</v>
      </c>
      <c r="Z115" s="470">
        <f>COUNTIF(E115:X115,"&lt;0")</f>
        <v>11</v>
      </c>
    </row>
    <row r="116" spans="2:26" ht="18" customHeight="1">
      <c r="B116" s="714"/>
      <c r="C116" s="729"/>
      <c r="D116" s="487" t="s">
        <v>253</v>
      </c>
      <c r="E116" s="524" t="s">
        <v>315</v>
      </c>
      <c r="F116" s="525" t="s">
        <v>368</v>
      </c>
      <c r="G116" s="525" t="s">
        <v>420</v>
      </c>
      <c r="H116" s="525" t="s">
        <v>469</v>
      </c>
      <c r="I116" s="525" t="s">
        <v>519</v>
      </c>
      <c r="J116" s="525" t="s">
        <v>570</v>
      </c>
      <c r="K116" s="525" t="s">
        <v>640</v>
      </c>
      <c r="L116" s="525" t="s">
        <v>690</v>
      </c>
      <c r="M116" s="525" t="s">
        <v>750</v>
      </c>
      <c r="N116" s="526" t="s">
        <v>808</v>
      </c>
      <c r="O116" s="527" t="s">
        <v>861</v>
      </c>
      <c r="P116" s="528" t="s">
        <v>914</v>
      </c>
      <c r="Q116" s="528" t="s">
        <v>966</v>
      </c>
      <c r="R116" s="528" t="s">
        <v>1018</v>
      </c>
      <c r="S116" s="528" t="s">
        <v>1069</v>
      </c>
      <c r="T116" s="528" t="s">
        <v>1120</v>
      </c>
      <c r="U116" s="528" t="s">
        <v>1171</v>
      </c>
      <c r="V116" s="528" t="s">
        <v>1225</v>
      </c>
      <c r="W116" s="528" t="s">
        <v>1280</v>
      </c>
      <c r="X116" s="529" t="s">
        <v>1332</v>
      </c>
      <c r="Y116" s="691">
        <f>AVERAGE(E115:X115)</f>
        <v>-146.19999999999999</v>
      </c>
      <c r="Z116" s="692"/>
    </row>
    <row r="117" spans="2:26" ht="18" customHeight="1">
      <c r="B117" s="714"/>
      <c r="C117" s="729"/>
      <c r="D117" s="488" t="s">
        <v>250</v>
      </c>
      <c r="E117" s="544">
        <v>-114</v>
      </c>
      <c r="F117" s="545">
        <v>-870</v>
      </c>
      <c r="G117" s="545">
        <v>348</v>
      </c>
      <c r="H117" s="546">
        <v>-346</v>
      </c>
      <c r="I117" s="546">
        <v>526</v>
      </c>
      <c r="J117" s="546">
        <v>-612</v>
      </c>
      <c r="K117" s="546">
        <v>-822</v>
      </c>
      <c r="L117" s="546">
        <v>397</v>
      </c>
      <c r="M117" s="546">
        <v>529</v>
      </c>
      <c r="N117" s="547">
        <v>499</v>
      </c>
      <c r="O117" s="548">
        <v>-820</v>
      </c>
      <c r="P117" s="549">
        <v>-596</v>
      </c>
      <c r="Q117" s="549">
        <v>391</v>
      </c>
      <c r="R117" s="550">
        <v>-880</v>
      </c>
      <c r="S117" s="550">
        <v>536</v>
      </c>
      <c r="T117" s="549">
        <v>-118</v>
      </c>
      <c r="U117" s="549">
        <v>53</v>
      </c>
      <c r="V117" s="549">
        <v>-546</v>
      </c>
      <c r="W117" s="549">
        <v>372</v>
      </c>
      <c r="X117" s="551">
        <v>246</v>
      </c>
      <c r="Y117" s="471">
        <f>COUNTIF(E117:X117,"&gt;0")</f>
        <v>10</v>
      </c>
      <c r="Z117" s="472">
        <f>COUNTIF(E117:X117,"&lt;0")</f>
        <v>10</v>
      </c>
    </row>
    <row r="118" spans="2:26" ht="18" customHeight="1">
      <c r="B118" s="714"/>
      <c r="C118" s="729"/>
      <c r="D118" s="488" t="s">
        <v>252</v>
      </c>
      <c r="E118" s="522" t="s">
        <v>316</v>
      </c>
      <c r="F118" s="496" t="s">
        <v>369</v>
      </c>
      <c r="G118" s="496" t="s">
        <v>421</v>
      </c>
      <c r="H118" s="496" t="s">
        <v>470</v>
      </c>
      <c r="I118" s="496" t="s">
        <v>520</v>
      </c>
      <c r="J118" s="496" t="s">
        <v>571</v>
      </c>
      <c r="K118" s="496" t="s">
        <v>641</v>
      </c>
      <c r="L118" s="496" t="s">
        <v>691</v>
      </c>
      <c r="M118" s="496" t="s">
        <v>751</v>
      </c>
      <c r="N118" s="497" t="s">
        <v>809</v>
      </c>
      <c r="O118" s="498" t="s">
        <v>862</v>
      </c>
      <c r="P118" s="499" t="s">
        <v>915</v>
      </c>
      <c r="Q118" s="499" t="s">
        <v>967</v>
      </c>
      <c r="R118" s="499" t="s">
        <v>1019</v>
      </c>
      <c r="S118" s="499" t="s">
        <v>1070</v>
      </c>
      <c r="T118" s="499" t="s">
        <v>1121</v>
      </c>
      <c r="U118" s="499" t="s">
        <v>1172</v>
      </c>
      <c r="V118" s="499" t="s">
        <v>1226</v>
      </c>
      <c r="W118" s="499" t="s">
        <v>1281</v>
      </c>
      <c r="X118" s="500" t="s">
        <v>1333</v>
      </c>
      <c r="Y118" s="707">
        <f>AVERAGE(E117:X117)</f>
        <v>-91.35</v>
      </c>
      <c r="Z118" s="708"/>
    </row>
    <row r="119" spans="2:26" s="306" customFormat="1" ht="18" customHeight="1">
      <c r="B119" s="714"/>
      <c r="C119" s="729"/>
      <c r="D119" s="482" t="s">
        <v>1543</v>
      </c>
      <c r="E119" s="532">
        <v>-2725</v>
      </c>
      <c r="F119" s="552">
        <v>-2137</v>
      </c>
      <c r="G119" s="552">
        <v>-2305</v>
      </c>
      <c r="H119" s="552">
        <v>-1927</v>
      </c>
      <c r="I119" s="552">
        <v>-3841</v>
      </c>
      <c r="J119" s="552">
        <v>-3141</v>
      </c>
      <c r="K119" s="552">
        <v>-3841</v>
      </c>
      <c r="L119" s="552">
        <v>-1251</v>
      </c>
      <c r="M119" s="552">
        <v>-2257</v>
      </c>
      <c r="N119" s="553">
        <v>-2341</v>
      </c>
      <c r="O119" s="554">
        <v>-1511</v>
      </c>
      <c r="P119" s="555">
        <v>-1910</v>
      </c>
      <c r="Q119" s="555">
        <v>-2597</v>
      </c>
      <c r="R119" s="555">
        <v>-1193</v>
      </c>
      <c r="S119" s="555">
        <v>-3175</v>
      </c>
      <c r="T119" s="555">
        <v>-1166</v>
      </c>
      <c r="U119" s="555">
        <v>-2245</v>
      </c>
      <c r="V119" s="555">
        <v>-2420</v>
      </c>
      <c r="W119" s="555">
        <v>-2051</v>
      </c>
      <c r="X119" s="556">
        <v>-2689</v>
      </c>
      <c r="Y119" s="322">
        <f>COUNTIF(E119:X119,"&gt;0")</f>
        <v>0</v>
      </c>
      <c r="Z119" s="473">
        <f>COUNTIF(E119:X119,"&lt;0")</f>
        <v>20</v>
      </c>
    </row>
    <row r="120" spans="2:26" s="306" customFormat="1" ht="18" customHeight="1">
      <c r="B120" s="714"/>
      <c r="C120" s="729"/>
      <c r="D120" s="483" t="s">
        <v>252</v>
      </c>
      <c r="E120" s="530" t="s">
        <v>317</v>
      </c>
      <c r="F120" s="501" t="s">
        <v>370</v>
      </c>
      <c r="G120" s="501" t="s">
        <v>422</v>
      </c>
      <c r="H120" s="501" t="s">
        <v>471</v>
      </c>
      <c r="I120" s="501" t="s">
        <v>521</v>
      </c>
      <c r="J120" s="501" t="s">
        <v>572</v>
      </c>
      <c r="K120" s="501" t="s">
        <v>521</v>
      </c>
      <c r="L120" s="501" t="s">
        <v>692</v>
      </c>
      <c r="M120" s="501" t="s">
        <v>752</v>
      </c>
      <c r="N120" s="502" t="s">
        <v>810</v>
      </c>
      <c r="O120" s="628" t="s">
        <v>863</v>
      </c>
      <c r="P120" s="503" t="s">
        <v>916</v>
      </c>
      <c r="Q120" s="503" t="s">
        <v>968</v>
      </c>
      <c r="R120" s="503" t="s">
        <v>1020</v>
      </c>
      <c r="S120" s="503" t="s">
        <v>1071</v>
      </c>
      <c r="T120" s="503" t="s">
        <v>1122</v>
      </c>
      <c r="U120" s="503" t="s">
        <v>1173</v>
      </c>
      <c r="V120" s="503" t="s">
        <v>1227</v>
      </c>
      <c r="W120" s="503" t="s">
        <v>1282</v>
      </c>
      <c r="X120" s="504" t="s">
        <v>1334</v>
      </c>
      <c r="Y120" s="703">
        <f>AVERAGE(E119:X119)</f>
        <v>-2336.15</v>
      </c>
      <c r="Z120" s="704"/>
    </row>
    <row r="121" spans="2:26" ht="18" customHeight="1">
      <c r="B121" s="714"/>
      <c r="C121" s="729"/>
      <c r="D121" s="492" t="s">
        <v>1543</v>
      </c>
      <c r="E121" s="557">
        <v>-2725</v>
      </c>
      <c r="F121" s="558">
        <v>-2137</v>
      </c>
      <c r="G121" s="558">
        <v>-2305</v>
      </c>
      <c r="H121" s="558">
        <v>-1927</v>
      </c>
      <c r="I121" s="558">
        <v>-3673</v>
      </c>
      <c r="J121" s="558">
        <v>-3049</v>
      </c>
      <c r="K121" s="558">
        <v>-3841</v>
      </c>
      <c r="L121" s="558">
        <v>-1603</v>
      </c>
      <c r="M121" s="558">
        <v>-2257</v>
      </c>
      <c r="N121" s="559">
        <v>-2341</v>
      </c>
      <c r="O121" s="560">
        <v>-2893</v>
      </c>
      <c r="P121" s="561">
        <v>-1531</v>
      </c>
      <c r="Q121" s="561">
        <v>-3013</v>
      </c>
      <c r="R121" s="561">
        <v>-1387</v>
      </c>
      <c r="S121" s="561">
        <v>-3175</v>
      </c>
      <c r="T121" s="561">
        <v>-1813</v>
      </c>
      <c r="U121" s="561">
        <v>-2245</v>
      </c>
      <c r="V121" s="561">
        <v>-2125</v>
      </c>
      <c r="W121" s="561">
        <v>-2371</v>
      </c>
      <c r="X121" s="562">
        <v>-2635</v>
      </c>
      <c r="Y121" s="474">
        <f>COUNTIF(E121:X121,"&gt;0")</f>
        <v>0</v>
      </c>
      <c r="Z121" s="475">
        <f>COUNTIF(E121:X121,"&lt;0")</f>
        <v>20</v>
      </c>
    </row>
    <row r="122" spans="2:26" ht="18" customHeight="1" thickBot="1">
      <c r="B122" s="717"/>
      <c r="C122" s="730"/>
      <c r="D122" s="494" t="s">
        <v>253</v>
      </c>
      <c r="E122" s="505" t="s">
        <v>317</v>
      </c>
      <c r="F122" s="506" t="s">
        <v>370</v>
      </c>
      <c r="G122" s="506" t="s">
        <v>422</v>
      </c>
      <c r="H122" s="506" t="s">
        <v>471</v>
      </c>
      <c r="I122" s="506" t="s">
        <v>522</v>
      </c>
      <c r="J122" s="506" t="s">
        <v>573</v>
      </c>
      <c r="K122" s="506" t="s">
        <v>521</v>
      </c>
      <c r="L122" s="506" t="s">
        <v>693</v>
      </c>
      <c r="M122" s="506" t="s">
        <v>752</v>
      </c>
      <c r="N122" s="507" t="s">
        <v>810</v>
      </c>
      <c r="O122" s="508" t="s">
        <v>864</v>
      </c>
      <c r="P122" s="509" t="s">
        <v>917</v>
      </c>
      <c r="Q122" s="509" t="s">
        <v>969</v>
      </c>
      <c r="R122" s="509" t="s">
        <v>1021</v>
      </c>
      <c r="S122" s="509" t="s">
        <v>1071</v>
      </c>
      <c r="T122" s="509" t="s">
        <v>1123</v>
      </c>
      <c r="U122" s="509" t="s">
        <v>1173</v>
      </c>
      <c r="V122" s="509" t="s">
        <v>1228</v>
      </c>
      <c r="W122" s="509" t="s">
        <v>1283</v>
      </c>
      <c r="X122" s="510" t="s">
        <v>1335</v>
      </c>
      <c r="Y122" s="711">
        <f>AVERAGE(E121:X121)</f>
        <v>-2452.3000000000002</v>
      </c>
      <c r="Z122" s="712"/>
    </row>
    <row r="124" spans="2:26" ht="18" customHeight="1" thickBot="1"/>
    <row r="125" spans="2:26" ht="18" customHeight="1">
      <c r="B125" s="693" t="s">
        <v>26</v>
      </c>
      <c r="C125" s="694"/>
      <c r="D125" s="695"/>
      <c r="E125" s="685" t="s">
        <v>216</v>
      </c>
      <c r="F125" s="686"/>
      <c r="G125" s="686"/>
      <c r="H125" s="686"/>
      <c r="I125" s="686"/>
      <c r="J125" s="686"/>
      <c r="K125" s="686"/>
      <c r="L125" s="686"/>
      <c r="M125" s="686"/>
      <c r="N125" s="687"/>
      <c r="O125" s="688" t="s">
        <v>217</v>
      </c>
      <c r="P125" s="689"/>
      <c r="Q125" s="689"/>
      <c r="R125" s="689"/>
      <c r="S125" s="689"/>
      <c r="T125" s="689"/>
      <c r="U125" s="689"/>
      <c r="V125" s="689"/>
      <c r="W125" s="689"/>
      <c r="X125" s="690"/>
      <c r="Y125" s="320"/>
      <c r="Z125" s="315"/>
    </row>
    <row r="126" spans="2:26" ht="18" customHeight="1" thickBot="1">
      <c r="B126" s="696"/>
      <c r="C126" s="697"/>
      <c r="D126" s="698"/>
      <c r="E126" s="387">
        <v>1</v>
      </c>
      <c r="F126" s="388">
        <v>2</v>
      </c>
      <c r="G126" s="388">
        <v>3</v>
      </c>
      <c r="H126" s="388">
        <v>4</v>
      </c>
      <c r="I126" s="388">
        <v>5</v>
      </c>
      <c r="J126" s="388">
        <v>6</v>
      </c>
      <c r="K126" s="388">
        <v>7</v>
      </c>
      <c r="L126" s="388">
        <v>8</v>
      </c>
      <c r="M126" s="388">
        <v>9</v>
      </c>
      <c r="N126" s="414">
        <v>10</v>
      </c>
      <c r="O126" s="423">
        <v>1</v>
      </c>
      <c r="P126" s="389">
        <v>2</v>
      </c>
      <c r="Q126" s="389">
        <v>3</v>
      </c>
      <c r="R126" s="389">
        <v>4</v>
      </c>
      <c r="S126" s="389">
        <v>5</v>
      </c>
      <c r="T126" s="389">
        <v>6</v>
      </c>
      <c r="U126" s="389">
        <v>7</v>
      </c>
      <c r="V126" s="389">
        <v>8</v>
      </c>
      <c r="W126" s="389">
        <v>9</v>
      </c>
      <c r="X126" s="424">
        <v>10</v>
      </c>
      <c r="Y126" s="321" t="s">
        <v>22</v>
      </c>
      <c r="Z126" s="316" t="s">
        <v>7</v>
      </c>
    </row>
    <row r="127" spans="2:26" ht="18" customHeight="1">
      <c r="B127" s="713" t="s">
        <v>254</v>
      </c>
      <c r="C127" s="725" t="s">
        <v>1451</v>
      </c>
      <c r="D127" s="484" t="s">
        <v>1336</v>
      </c>
      <c r="E127" s="531">
        <v>-410</v>
      </c>
      <c r="F127" s="533">
        <v>260</v>
      </c>
      <c r="G127" s="533">
        <v>70</v>
      </c>
      <c r="H127" s="533">
        <v>30</v>
      </c>
      <c r="I127" s="533">
        <v>170</v>
      </c>
      <c r="J127" s="533">
        <v>-890</v>
      </c>
      <c r="K127" s="533">
        <v>-780</v>
      </c>
      <c r="L127" s="533">
        <v>1200</v>
      </c>
      <c r="M127" s="533">
        <v>-70</v>
      </c>
      <c r="N127" s="534">
        <v>-90</v>
      </c>
      <c r="O127" s="535">
        <v>-140</v>
      </c>
      <c r="P127" s="536">
        <v>1180</v>
      </c>
      <c r="Q127" s="536">
        <v>720</v>
      </c>
      <c r="R127" s="536">
        <v>-110</v>
      </c>
      <c r="S127" s="536">
        <v>1520</v>
      </c>
      <c r="T127" s="536">
        <v>60</v>
      </c>
      <c r="U127" s="536">
        <v>-200</v>
      </c>
      <c r="V127" s="536">
        <v>1200</v>
      </c>
      <c r="W127" s="536">
        <v>-80</v>
      </c>
      <c r="X127" s="537">
        <v>-370</v>
      </c>
      <c r="Y127" s="323">
        <f>COUNTIF(E127:X127,"&gt;0")</f>
        <v>10</v>
      </c>
      <c r="Z127" s="469">
        <f>COUNTIF(E127:X127,"&lt;0")</f>
        <v>10</v>
      </c>
    </row>
    <row r="128" spans="2:26" ht="18" customHeight="1">
      <c r="B128" s="714"/>
      <c r="C128" s="726"/>
      <c r="D128" s="485"/>
      <c r="E128" s="515" t="s">
        <v>1452</v>
      </c>
      <c r="F128" s="516" t="s">
        <v>1459</v>
      </c>
      <c r="G128" s="516" t="s">
        <v>1466</v>
      </c>
      <c r="H128" s="516" t="s">
        <v>1471</v>
      </c>
      <c r="I128" s="516" t="s">
        <v>1481</v>
      </c>
      <c r="J128" s="516" t="s">
        <v>1488</v>
      </c>
      <c r="K128" s="516" t="s">
        <v>1495</v>
      </c>
      <c r="L128" s="516" t="s">
        <v>1427</v>
      </c>
      <c r="M128" s="516" t="s">
        <v>1356</v>
      </c>
      <c r="N128" s="517" t="s">
        <v>1364</v>
      </c>
      <c r="O128" s="518" t="s">
        <v>1372</v>
      </c>
      <c r="P128" s="519" t="s">
        <v>1381</v>
      </c>
      <c r="Q128" s="519" t="s">
        <v>1388</v>
      </c>
      <c r="R128" s="519" t="s">
        <v>1395</v>
      </c>
      <c r="S128" s="519" t="s">
        <v>1403</v>
      </c>
      <c r="T128" s="519" t="s">
        <v>1411</v>
      </c>
      <c r="U128" s="519" t="s">
        <v>1419</v>
      </c>
      <c r="V128" s="519" t="s">
        <v>1427</v>
      </c>
      <c r="W128" s="519" t="s">
        <v>1435</v>
      </c>
      <c r="X128" s="520" t="s">
        <v>1443</v>
      </c>
      <c r="Y128" s="723">
        <f>AVERAGE(E127:X127)</f>
        <v>163.5</v>
      </c>
      <c r="Z128" s="724"/>
    </row>
    <row r="129" spans="2:26" ht="18" customHeight="1">
      <c r="B129" s="714"/>
      <c r="C129" s="726"/>
      <c r="D129" s="486" t="s">
        <v>1337</v>
      </c>
      <c r="E129" s="538">
        <v>-1560</v>
      </c>
      <c r="F129" s="539">
        <v>-440</v>
      </c>
      <c r="G129" s="539">
        <v>690</v>
      </c>
      <c r="H129" s="539">
        <v>-980</v>
      </c>
      <c r="I129" s="539">
        <v>-1070</v>
      </c>
      <c r="J129" s="539">
        <v>-920</v>
      </c>
      <c r="K129" s="539">
        <v>-940</v>
      </c>
      <c r="L129" s="539">
        <v>-530</v>
      </c>
      <c r="M129" s="539">
        <v>-1030</v>
      </c>
      <c r="N129" s="540">
        <v>1180</v>
      </c>
      <c r="O129" s="541">
        <v>-1800</v>
      </c>
      <c r="P129" s="542">
        <v>1710</v>
      </c>
      <c r="Q129" s="542">
        <v>760</v>
      </c>
      <c r="R129" s="542">
        <v>-810</v>
      </c>
      <c r="S129" s="542">
        <v>600</v>
      </c>
      <c r="T129" s="542">
        <v>-1620</v>
      </c>
      <c r="U129" s="542">
        <v>1230</v>
      </c>
      <c r="V129" s="542">
        <v>-530</v>
      </c>
      <c r="W129" s="542">
        <v>300</v>
      </c>
      <c r="X129" s="543">
        <v>-580</v>
      </c>
      <c r="Y129" s="458">
        <f>COUNTIF(E129:X129,"&gt;0")</f>
        <v>7</v>
      </c>
      <c r="Z129" s="470">
        <f>COUNTIF(E129:X129,"&lt;0")</f>
        <v>13</v>
      </c>
    </row>
    <row r="130" spans="2:26" ht="18" customHeight="1">
      <c r="B130" s="714"/>
      <c r="C130" s="726"/>
      <c r="D130" s="487"/>
      <c r="E130" s="524" t="s">
        <v>1453</v>
      </c>
      <c r="F130" s="525" t="s">
        <v>1460</v>
      </c>
      <c r="G130" s="525" t="s">
        <v>1467</v>
      </c>
      <c r="H130" s="525" t="s">
        <v>1472</v>
      </c>
      <c r="I130" s="525" t="s">
        <v>1482</v>
      </c>
      <c r="J130" s="525" t="s">
        <v>1489</v>
      </c>
      <c r="K130" s="525" t="s">
        <v>1496</v>
      </c>
      <c r="L130" s="525" t="s">
        <v>1428</v>
      </c>
      <c r="M130" s="525" t="s">
        <v>1357</v>
      </c>
      <c r="N130" s="526" t="s">
        <v>1365</v>
      </c>
      <c r="O130" s="527" t="s">
        <v>1373</v>
      </c>
      <c r="P130" s="528" t="s">
        <v>1382</v>
      </c>
      <c r="Q130" s="528" t="s">
        <v>1389</v>
      </c>
      <c r="R130" s="528" t="s">
        <v>1396</v>
      </c>
      <c r="S130" s="528" t="s">
        <v>1404</v>
      </c>
      <c r="T130" s="528" t="s">
        <v>1412</v>
      </c>
      <c r="U130" s="528" t="s">
        <v>1420</v>
      </c>
      <c r="V130" s="528" t="s">
        <v>1428</v>
      </c>
      <c r="W130" s="528" t="s">
        <v>1436</v>
      </c>
      <c r="X130" s="529" t="s">
        <v>1444</v>
      </c>
      <c r="Y130" s="691">
        <f>AVERAGE(E129:X129)</f>
        <v>-317</v>
      </c>
      <c r="Z130" s="692"/>
    </row>
    <row r="131" spans="2:26" ht="18" customHeight="1">
      <c r="B131" s="714"/>
      <c r="C131" s="726"/>
      <c r="D131" s="488" t="s">
        <v>1338</v>
      </c>
      <c r="E131" s="544">
        <v>1650</v>
      </c>
      <c r="F131" s="545">
        <v>200</v>
      </c>
      <c r="G131" s="545">
        <v>-80</v>
      </c>
      <c r="H131" s="546">
        <v>-360</v>
      </c>
      <c r="I131" s="546">
        <v>230</v>
      </c>
      <c r="J131" s="546">
        <v>20</v>
      </c>
      <c r="K131" s="546">
        <v>490</v>
      </c>
      <c r="L131" s="546">
        <v>-400</v>
      </c>
      <c r="M131" s="546">
        <v>-430</v>
      </c>
      <c r="N131" s="547">
        <v>150</v>
      </c>
      <c r="O131" s="548">
        <v>490</v>
      </c>
      <c r="P131" s="549">
        <v>1100</v>
      </c>
      <c r="Q131" s="549">
        <v>-80</v>
      </c>
      <c r="R131" s="550">
        <v>970</v>
      </c>
      <c r="S131" s="550">
        <v>-610</v>
      </c>
      <c r="T131" s="549">
        <v>960</v>
      </c>
      <c r="U131" s="549">
        <v>890</v>
      </c>
      <c r="V131" s="549">
        <v>-330</v>
      </c>
      <c r="W131" s="549">
        <v>-1690</v>
      </c>
      <c r="X131" s="551">
        <v>50</v>
      </c>
      <c r="Y131" s="471">
        <f>COUNTIF(E131:X131,"&gt;0")</f>
        <v>12</v>
      </c>
      <c r="Z131" s="472">
        <f>COUNTIF(E131:X131,"&lt;0")</f>
        <v>8</v>
      </c>
    </row>
    <row r="132" spans="2:26" ht="18" customHeight="1">
      <c r="B132" s="714"/>
      <c r="C132" s="726"/>
      <c r="D132" s="488"/>
      <c r="E132" s="522" t="s">
        <v>1454</v>
      </c>
      <c r="F132" s="496" t="s">
        <v>1461</v>
      </c>
      <c r="G132" s="496" t="s">
        <v>1468</v>
      </c>
      <c r="H132" s="496" t="s">
        <v>1473</v>
      </c>
      <c r="I132" s="496" t="s">
        <v>1483</v>
      </c>
      <c r="J132" s="496" t="s">
        <v>1490</v>
      </c>
      <c r="K132" s="496" t="s">
        <v>1497</v>
      </c>
      <c r="L132" s="496" t="s">
        <v>1429</v>
      </c>
      <c r="M132" s="496" t="s">
        <v>1358</v>
      </c>
      <c r="N132" s="497" t="s">
        <v>1366</v>
      </c>
      <c r="O132" s="498" t="s">
        <v>1374</v>
      </c>
      <c r="P132" s="499" t="s">
        <v>1383</v>
      </c>
      <c r="Q132" s="499" t="s">
        <v>1390</v>
      </c>
      <c r="R132" s="499" t="s">
        <v>1397</v>
      </c>
      <c r="S132" s="499" t="s">
        <v>1405</v>
      </c>
      <c r="T132" s="499" t="s">
        <v>1413</v>
      </c>
      <c r="U132" s="499" t="s">
        <v>1421</v>
      </c>
      <c r="V132" s="499" t="s">
        <v>1429</v>
      </c>
      <c r="W132" s="499" t="s">
        <v>1437</v>
      </c>
      <c r="X132" s="500" t="s">
        <v>1445</v>
      </c>
      <c r="Y132" s="707">
        <f>AVERAGE(E131:X131)</f>
        <v>161</v>
      </c>
      <c r="Z132" s="708"/>
    </row>
    <row r="133" spans="2:26" s="306" customFormat="1" ht="18" customHeight="1">
      <c r="B133" s="714"/>
      <c r="C133" s="726"/>
      <c r="D133" s="482" t="s">
        <v>1339</v>
      </c>
      <c r="E133" s="532">
        <v>-1340</v>
      </c>
      <c r="F133" s="552">
        <v>-280</v>
      </c>
      <c r="G133" s="552">
        <v>20</v>
      </c>
      <c r="H133" s="552">
        <v>-710</v>
      </c>
      <c r="I133" s="552">
        <v>-2080</v>
      </c>
      <c r="J133" s="552">
        <v>-910</v>
      </c>
      <c r="K133" s="552">
        <v>220</v>
      </c>
      <c r="L133" s="552">
        <v>-100</v>
      </c>
      <c r="M133" s="552">
        <v>-280</v>
      </c>
      <c r="N133" s="553">
        <v>-70</v>
      </c>
      <c r="O133" s="554">
        <v>-640</v>
      </c>
      <c r="P133" s="555">
        <v>210</v>
      </c>
      <c r="Q133" s="555">
        <v>-780</v>
      </c>
      <c r="R133" s="555">
        <v>10</v>
      </c>
      <c r="S133" s="555">
        <v>1060</v>
      </c>
      <c r="T133" s="555">
        <v>1100</v>
      </c>
      <c r="U133" s="555">
        <v>300</v>
      </c>
      <c r="V133" s="555">
        <v>-100</v>
      </c>
      <c r="W133" s="555">
        <v>-1060</v>
      </c>
      <c r="X133" s="556">
        <v>-50</v>
      </c>
      <c r="Y133" s="322">
        <f>COUNTIF(E133:X133,"&gt;0")</f>
        <v>7</v>
      </c>
      <c r="Z133" s="473">
        <f>COUNTIF(E133:X133,"&lt;0")</f>
        <v>13</v>
      </c>
    </row>
    <row r="134" spans="2:26" s="306" customFormat="1" ht="18" customHeight="1">
      <c r="B134" s="714"/>
      <c r="C134" s="726"/>
      <c r="D134" s="483"/>
      <c r="E134" s="530" t="s">
        <v>1455</v>
      </c>
      <c r="F134" s="501" t="s">
        <v>1462</v>
      </c>
      <c r="G134" s="501" t="s">
        <v>1469</v>
      </c>
      <c r="H134" s="501" t="s">
        <v>1474</v>
      </c>
      <c r="I134" s="501" t="s">
        <v>1484</v>
      </c>
      <c r="J134" s="501" t="s">
        <v>1491</v>
      </c>
      <c r="K134" s="501" t="s">
        <v>1498</v>
      </c>
      <c r="L134" s="501" t="s">
        <v>1430</v>
      </c>
      <c r="M134" s="501" t="s">
        <v>1359</v>
      </c>
      <c r="N134" s="502" t="s">
        <v>1367</v>
      </c>
      <c r="O134" s="628" t="s">
        <v>1375</v>
      </c>
      <c r="P134" s="503" t="s">
        <v>1384</v>
      </c>
      <c r="Q134" s="503" t="s">
        <v>1391</v>
      </c>
      <c r="R134" s="503" t="s">
        <v>1398</v>
      </c>
      <c r="S134" s="503" t="s">
        <v>1406</v>
      </c>
      <c r="T134" s="503" t="s">
        <v>1414</v>
      </c>
      <c r="U134" s="503" t="s">
        <v>1422</v>
      </c>
      <c r="V134" s="503" t="s">
        <v>1430</v>
      </c>
      <c r="W134" s="503" t="s">
        <v>1438</v>
      </c>
      <c r="X134" s="504" t="s">
        <v>1446</v>
      </c>
      <c r="Y134" s="703">
        <f>AVERAGE(E133:X133)</f>
        <v>-274</v>
      </c>
      <c r="Z134" s="704"/>
    </row>
    <row r="135" spans="2:26" ht="18" customHeight="1">
      <c r="B135" s="714"/>
      <c r="C135" s="726"/>
      <c r="D135" s="492" t="s">
        <v>1340</v>
      </c>
      <c r="E135" s="557">
        <v>-260</v>
      </c>
      <c r="F135" s="558">
        <v>210</v>
      </c>
      <c r="G135" s="558">
        <v>270</v>
      </c>
      <c r="H135" s="558">
        <v>-680</v>
      </c>
      <c r="I135" s="558">
        <v>-70</v>
      </c>
      <c r="J135" s="558">
        <v>860</v>
      </c>
      <c r="K135" s="558">
        <v>1670</v>
      </c>
      <c r="L135" s="558">
        <v>-370</v>
      </c>
      <c r="M135" s="558">
        <v>-1090</v>
      </c>
      <c r="N135" s="559">
        <v>740</v>
      </c>
      <c r="O135" s="560">
        <v>670</v>
      </c>
      <c r="P135" s="561">
        <v>670</v>
      </c>
      <c r="Q135" s="561">
        <v>-1140</v>
      </c>
      <c r="R135" s="561">
        <v>-470</v>
      </c>
      <c r="S135" s="561">
        <v>370</v>
      </c>
      <c r="T135" s="561">
        <v>-1050</v>
      </c>
      <c r="U135" s="561">
        <v>-970</v>
      </c>
      <c r="V135" s="561">
        <v>-370</v>
      </c>
      <c r="W135" s="561">
        <v>1210</v>
      </c>
      <c r="X135" s="562">
        <v>830</v>
      </c>
      <c r="Y135" s="474">
        <f>COUNTIF(E135:X135,"&gt;0")</f>
        <v>10</v>
      </c>
      <c r="Z135" s="475">
        <f>COUNTIF(E135:X135,"&lt;0")</f>
        <v>10</v>
      </c>
    </row>
    <row r="136" spans="2:26" ht="18" customHeight="1" thickBot="1">
      <c r="B136" s="714"/>
      <c r="C136" s="726"/>
      <c r="D136" s="493"/>
      <c r="E136" s="505" t="s">
        <v>1456</v>
      </c>
      <c r="F136" s="506" t="s">
        <v>1463</v>
      </c>
      <c r="G136" s="506" t="s">
        <v>1470</v>
      </c>
      <c r="H136" s="506" t="s">
        <v>1475</v>
      </c>
      <c r="I136" s="506" t="s">
        <v>1485</v>
      </c>
      <c r="J136" s="506" t="s">
        <v>1492</v>
      </c>
      <c r="K136" s="506" t="s">
        <v>1499</v>
      </c>
      <c r="L136" s="506" t="s">
        <v>1431</v>
      </c>
      <c r="M136" s="506" t="s">
        <v>1360</v>
      </c>
      <c r="N136" s="507" t="s">
        <v>1368</v>
      </c>
      <c r="O136" s="508" t="s">
        <v>1376</v>
      </c>
      <c r="P136" s="509" t="s">
        <v>1385</v>
      </c>
      <c r="Q136" s="509" t="s">
        <v>1392</v>
      </c>
      <c r="R136" s="509" t="s">
        <v>1399</v>
      </c>
      <c r="S136" s="509" t="s">
        <v>1407</v>
      </c>
      <c r="T136" s="509" t="s">
        <v>1415</v>
      </c>
      <c r="U136" s="509" t="s">
        <v>1423</v>
      </c>
      <c r="V136" s="509" t="s">
        <v>1431</v>
      </c>
      <c r="W136" s="509" t="s">
        <v>1439</v>
      </c>
      <c r="X136" s="510" t="s">
        <v>1447</v>
      </c>
      <c r="Y136" s="711">
        <f>AVERAGE(E135:X135)</f>
        <v>51.5</v>
      </c>
      <c r="Z136" s="712"/>
    </row>
    <row r="137" spans="2:26" ht="18" customHeight="1">
      <c r="B137" s="715" t="s">
        <v>1346</v>
      </c>
      <c r="C137" s="721" t="s">
        <v>1347</v>
      </c>
      <c r="D137" s="477" t="s">
        <v>1343</v>
      </c>
      <c r="E137" s="531">
        <v>-142</v>
      </c>
      <c r="F137" s="533">
        <v>-146</v>
      </c>
      <c r="G137" s="533">
        <v>4</v>
      </c>
      <c r="H137" s="533">
        <v>-786</v>
      </c>
      <c r="I137" s="533">
        <v>432</v>
      </c>
      <c r="J137" s="533">
        <v>622</v>
      </c>
      <c r="K137" s="533">
        <v>38</v>
      </c>
      <c r="L137" s="533">
        <v>308</v>
      </c>
      <c r="M137" s="533">
        <v>514</v>
      </c>
      <c r="N137" s="534">
        <v>94</v>
      </c>
      <c r="O137" s="535">
        <v>-242</v>
      </c>
      <c r="P137" s="536">
        <v>-648</v>
      </c>
      <c r="Q137" s="536">
        <v>-560</v>
      </c>
      <c r="R137" s="536">
        <v>38</v>
      </c>
      <c r="S137" s="536">
        <v>20</v>
      </c>
      <c r="T137" s="536">
        <v>-208</v>
      </c>
      <c r="U137" s="536">
        <v>462</v>
      </c>
      <c r="V137" s="536">
        <v>-494</v>
      </c>
      <c r="W137" s="536">
        <v>732</v>
      </c>
      <c r="X137" s="537">
        <v>26</v>
      </c>
      <c r="Y137" s="323">
        <f>COUNTIF(E137:X137,"&gt;0")</f>
        <v>12</v>
      </c>
      <c r="Z137" s="469">
        <f>COUNTIF(E137:X137,"&lt;0")</f>
        <v>8</v>
      </c>
    </row>
    <row r="138" spans="2:26" ht="18" customHeight="1">
      <c r="B138" s="714"/>
      <c r="C138" s="719"/>
      <c r="D138" s="478"/>
      <c r="E138" s="515" t="s">
        <v>1502</v>
      </c>
      <c r="F138" s="516" t="s">
        <v>1504</v>
      </c>
      <c r="G138" s="516" t="s">
        <v>1506</v>
      </c>
      <c r="H138" s="516" t="s">
        <v>1508</v>
      </c>
      <c r="I138" s="516" t="s">
        <v>1510</v>
      </c>
      <c r="J138" s="516" t="s">
        <v>1512</v>
      </c>
      <c r="K138" s="516" t="s">
        <v>1514</v>
      </c>
      <c r="L138" s="516" t="s">
        <v>1516</v>
      </c>
      <c r="M138" s="516" t="s">
        <v>1518</v>
      </c>
      <c r="N138" s="517" t="s">
        <v>1520</v>
      </c>
      <c r="O138" s="518" t="s">
        <v>1522</v>
      </c>
      <c r="P138" s="519" t="s">
        <v>1524</v>
      </c>
      <c r="Q138" s="519" t="s">
        <v>1526</v>
      </c>
      <c r="R138" s="519" t="s">
        <v>1528</v>
      </c>
      <c r="S138" s="519" t="s">
        <v>1530</v>
      </c>
      <c r="T138" s="519" t="s">
        <v>1532</v>
      </c>
      <c r="U138" s="519" t="s">
        <v>1534</v>
      </c>
      <c r="V138" s="519" t="s">
        <v>1536</v>
      </c>
      <c r="W138" s="519" t="s">
        <v>1538</v>
      </c>
      <c r="X138" s="520" t="s">
        <v>1540</v>
      </c>
      <c r="Y138" s="723">
        <f>AVERAGE(E137:X137)</f>
        <v>3.2</v>
      </c>
      <c r="Z138" s="724"/>
    </row>
    <row r="139" spans="2:26" s="306" customFormat="1" ht="18" customHeight="1">
      <c r="B139" s="714"/>
      <c r="C139" s="719"/>
      <c r="D139" s="479" t="s">
        <v>1344</v>
      </c>
      <c r="E139" s="538">
        <v>214</v>
      </c>
      <c r="F139" s="539">
        <v>-512</v>
      </c>
      <c r="G139" s="539">
        <v>-962</v>
      </c>
      <c r="H139" s="539">
        <v>-20</v>
      </c>
      <c r="I139" s="539">
        <v>-784</v>
      </c>
      <c r="J139" s="539">
        <v>-650</v>
      </c>
      <c r="K139" s="539">
        <v>-330</v>
      </c>
      <c r="L139" s="539">
        <v>-360</v>
      </c>
      <c r="M139" s="539">
        <v>-376</v>
      </c>
      <c r="N139" s="540">
        <v>-578</v>
      </c>
      <c r="O139" s="541">
        <v>-490</v>
      </c>
      <c r="P139" s="542">
        <v>-292</v>
      </c>
      <c r="Q139" s="542">
        <v>-312</v>
      </c>
      <c r="R139" s="542">
        <v>-516</v>
      </c>
      <c r="S139" s="542">
        <v>-12</v>
      </c>
      <c r="T139" s="542">
        <v>808</v>
      </c>
      <c r="U139" s="542">
        <v>226</v>
      </c>
      <c r="V139" s="542">
        <v>218</v>
      </c>
      <c r="W139" s="542">
        <v>-450</v>
      </c>
      <c r="X139" s="543">
        <v>174</v>
      </c>
      <c r="Y139" s="458">
        <f>COUNTIF(E139:X139,"&gt;0")</f>
        <v>5</v>
      </c>
      <c r="Z139" s="470">
        <f>COUNTIF(E139:X139,"&lt;0")</f>
        <v>15</v>
      </c>
    </row>
    <row r="140" spans="2:26" s="306" customFormat="1" ht="18" customHeight="1">
      <c r="B140" s="714"/>
      <c r="C140" s="719"/>
      <c r="D140" s="480"/>
      <c r="E140" s="524" t="s">
        <v>1503</v>
      </c>
      <c r="F140" s="525" t="s">
        <v>1505</v>
      </c>
      <c r="G140" s="525" t="s">
        <v>1507</v>
      </c>
      <c r="H140" s="525" t="s">
        <v>1509</v>
      </c>
      <c r="I140" s="525" t="s">
        <v>1511</v>
      </c>
      <c r="J140" s="525" t="s">
        <v>1513</v>
      </c>
      <c r="K140" s="525" t="s">
        <v>1515</v>
      </c>
      <c r="L140" s="525" t="s">
        <v>1517</v>
      </c>
      <c r="M140" s="525" t="s">
        <v>1519</v>
      </c>
      <c r="N140" s="526" t="s">
        <v>1521</v>
      </c>
      <c r="O140" s="527" t="s">
        <v>1523</v>
      </c>
      <c r="P140" s="528" t="s">
        <v>1525</v>
      </c>
      <c r="Q140" s="528" t="s">
        <v>1527</v>
      </c>
      <c r="R140" s="528" t="s">
        <v>1529</v>
      </c>
      <c r="S140" s="528" t="s">
        <v>1531</v>
      </c>
      <c r="T140" s="528" t="s">
        <v>1533</v>
      </c>
      <c r="U140" s="528" t="s">
        <v>1535</v>
      </c>
      <c r="V140" s="528" t="s">
        <v>1537</v>
      </c>
      <c r="W140" s="528" t="s">
        <v>1539</v>
      </c>
      <c r="X140" s="529" t="s">
        <v>1541</v>
      </c>
      <c r="Y140" s="691">
        <f>AVERAGE(E139:X139)</f>
        <v>-250.2</v>
      </c>
      <c r="Z140" s="692"/>
    </row>
    <row r="141" spans="2:26" s="306" customFormat="1" ht="18" customHeight="1">
      <c r="B141" s="714"/>
      <c r="C141" s="719"/>
      <c r="D141" s="481" t="s">
        <v>1345</v>
      </c>
      <c r="E141" s="544">
        <v>2112</v>
      </c>
      <c r="F141" s="545">
        <v>-9408</v>
      </c>
      <c r="G141" s="545">
        <v>2046</v>
      </c>
      <c r="H141" s="546">
        <v>2028</v>
      </c>
      <c r="I141" s="546">
        <v>-1398</v>
      </c>
      <c r="J141" s="546">
        <v>1626</v>
      </c>
      <c r="K141" s="546">
        <v>-2928</v>
      </c>
      <c r="L141" s="546">
        <v>-3672</v>
      </c>
      <c r="M141" s="546">
        <v>1584</v>
      </c>
      <c r="N141" s="547">
        <v>-7584</v>
      </c>
      <c r="O141" s="548">
        <v>1968</v>
      </c>
      <c r="P141" s="549">
        <v>2094</v>
      </c>
      <c r="Q141" s="549">
        <v>1326</v>
      </c>
      <c r="R141" s="550">
        <v>72</v>
      </c>
      <c r="S141" s="550">
        <v>-8634</v>
      </c>
      <c r="T141" s="549">
        <v>-2712</v>
      </c>
      <c r="U141" s="549">
        <v>-6318</v>
      </c>
      <c r="V141" s="549">
        <v>-3942</v>
      </c>
      <c r="W141" s="549">
        <v>-16122</v>
      </c>
      <c r="X141" s="551">
        <v>-5310</v>
      </c>
      <c r="Y141" s="471">
        <f>COUNTIF(E141:X141,"&gt;0")</f>
        <v>9</v>
      </c>
      <c r="Z141" s="472">
        <f>COUNTIF(E141:X141,"&lt;0")</f>
        <v>11</v>
      </c>
    </row>
    <row r="142" spans="2:26" s="306" customFormat="1" ht="18" customHeight="1" thickBot="1">
      <c r="B142" s="714"/>
      <c r="C142" s="719"/>
      <c r="D142" s="481"/>
      <c r="E142" s="522" t="s">
        <v>1457</v>
      </c>
      <c r="F142" s="496" t="s">
        <v>1464</v>
      </c>
      <c r="G142" s="496" t="s">
        <v>1478</v>
      </c>
      <c r="H142" s="496" t="s">
        <v>1476</v>
      </c>
      <c r="I142" s="496" t="s">
        <v>1486</v>
      </c>
      <c r="J142" s="496" t="s">
        <v>1493</v>
      </c>
      <c r="K142" s="496" t="s">
        <v>1500</v>
      </c>
      <c r="L142" s="496" t="s">
        <v>1432</v>
      </c>
      <c r="M142" s="496" t="s">
        <v>1361</v>
      </c>
      <c r="N142" s="497" t="s">
        <v>1369</v>
      </c>
      <c r="O142" s="498" t="s">
        <v>1377</v>
      </c>
      <c r="P142" s="499" t="s">
        <v>1386</v>
      </c>
      <c r="Q142" s="499" t="s">
        <v>1393</v>
      </c>
      <c r="R142" s="499" t="s">
        <v>1401</v>
      </c>
      <c r="S142" s="499" t="s">
        <v>1408</v>
      </c>
      <c r="T142" s="499" t="s">
        <v>1416</v>
      </c>
      <c r="U142" s="499" t="s">
        <v>1424</v>
      </c>
      <c r="V142" s="499" t="s">
        <v>1432</v>
      </c>
      <c r="W142" s="499" t="s">
        <v>1440</v>
      </c>
      <c r="X142" s="500" t="s">
        <v>1448</v>
      </c>
      <c r="Y142" s="707">
        <f>AVERAGE(E141:X141)</f>
        <v>-2658.6</v>
      </c>
      <c r="Z142" s="708"/>
    </row>
    <row r="143" spans="2:26" ht="18" customHeight="1">
      <c r="B143" s="713" t="s">
        <v>240</v>
      </c>
      <c r="C143" s="718" t="s">
        <v>1348</v>
      </c>
      <c r="D143" s="477" t="s">
        <v>1341</v>
      </c>
      <c r="E143" s="531">
        <v>-480</v>
      </c>
      <c r="F143" s="533">
        <v>-732</v>
      </c>
      <c r="G143" s="533">
        <v>-408</v>
      </c>
      <c r="H143" s="533">
        <v>-672</v>
      </c>
      <c r="I143" s="533">
        <v>-384</v>
      </c>
      <c r="J143" s="533">
        <v>-564</v>
      </c>
      <c r="K143" s="533">
        <v>60</v>
      </c>
      <c r="L143" s="533">
        <v>-24</v>
      </c>
      <c r="M143" s="533">
        <v>-408</v>
      </c>
      <c r="N143" s="534">
        <v>-204</v>
      </c>
      <c r="O143" s="535">
        <v>-72</v>
      </c>
      <c r="P143" s="536">
        <v>-156</v>
      </c>
      <c r="Q143" s="536">
        <v>-504</v>
      </c>
      <c r="R143" s="536">
        <v>228</v>
      </c>
      <c r="S143" s="536">
        <v>-564</v>
      </c>
      <c r="T143" s="536">
        <v>-108</v>
      </c>
      <c r="U143" s="536">
        <v>-372</v>
      </c>
      <c r="V143" s="536">
        <v>-36</v>
      </c>
      <c r="W143" s="536">
        <v>228</v>
      </c>
      <c r="X143" s="537">
        <v>24</v>
      </c>
      <c r="Y143" s="323">
        <f>COUNTIF(E143:X143,"&gt;0")</f>
        <v>4</v>
      </c>
      <c r="Z143" s="469">
        <f>COUNTIF(E143:X143,"&lt;0")</f>
        <v>16</v>
      </c>
    </row>
    <row r="144" spans="2:26" ht="18" customHeight="1">
      <c r="B144" s="714"/>
      <c r="C144" s="719"/>
      <c r="D144" s="478"/>
      <c r="E144" s="515" t="s">
        <v>1349</v>
      </c>
      <c r="F144" s="516" t="s">
        <v>1350</v>
      </c>
      <c r="G144" s="516" t="s">
        <v>1479</v>
      </c>
      <c r="H144" s="516" t="s">
        <v>1352</v>
      </c>
      <c r="I144" s="516" t="s">
        <v>1353</v>
      </c>
      <c r="J144" s="516" t="s">
        <v>1354</v>
      </c>
      <c r="K144" s="516" t="s">
        <v>1355</v>
      </c>
      <c r="L144" s="516" t="s">
        <v>1433</v>
      </c>
      <c r="M144" s="516" t="s">
        <v>1362</v>
      </c>
      <c r="N144" s="517" t="s">
        <v>1370</v>
      </c>
      <c r="O144" s="518" t="s">
        <v>1378</v>
      </c>
      <c r="P144" s="519" t="s">
        <v>1387</v>
      </c>
      <c r="Q144" s="519" t="s">
        <v>1351</v>
      </c>
      <c r="R144" s="519" t="s">
        <v>1400</v>
      </c>
      <c r="S144" s="519" t="s">
        <v>1409</v>
      </c>
      <c r="T144" s="519" t="s">
        <v>1417</v>
      </c>
      <c r="U144" s="519" t="s">
        <v>1425</v>
      </c>
      <c r="V144" s="519" t="s">
        <v>1433</v>
      </c>
      <c r="W144" s="519" t="s">
        <v>1441</v>
      </c>
      <c r="X144" s="520" t="s">
        <v>1449</v>
      </c>
      <c r="Y144" s="723">
        <f>AVERAGE(E143:X143)</f>
        <v>-257.39999999999998</v>
      </c>
      <c r="Z144" s="724"/>
    </row>
    <row r="145" spans="2:26" ht="18" customHeight="1">
      <c r="B145" s="714"/>
      <c r="C145" s="719"/>
      <c r="D145" s="479" t="s">
        <v>1342</v>
      </c>
      <c r="E145" s="538">
        <v>-70</v>
      </c>
      <c r="F145" s="539">
        <v>-259</v>
      </c>
      <c r="G145" s="539">
        <v>-222</v>
      </c>
      <c r="H145" s="539">
        <v>613</v>
      </c>
      <c r="I145" s="539">
        <v>-555</v>
      </c>
      <c r="J145" s="539">
        <v>453</v>
      </c>
      <c r="K145" s="539">
        <v>-121</v>
      </c>
      <c r="L145" s="539">
        <v>206</v>
      </c>
      <c r="M145" s="539">
        <v>-1794</v>
      </c>
      <c r="N145" s="540">
        <v>-548</v>
      </c>
      <c r="O145" s="541">
        <v>-184</v>
      </c>
      <c r="P145" s="542">
        <v>117</v>
      </c>
      <c r="Q145" s="542">
        <v>233</v>
      </c>
      <c r="R145" s="542">
        <v>-60</v>
      </c>
      <c r="S145" s="542">
        <v>642</v>
      </c>
      <c r="T145" s="542">
        <v>-196</v>
      </c>
      <c r="U145" s="542">
        <v>272</v>
      </c>
      <c r="V145" s="542">
        <v>175</v>
      </c>
      <c r="W145" s="542">
        <v>578</v>
      </c>
      <c r="X145" s="543">
        <v>458</v>
      </c>
      <c r="Y145" s="458">
        <f>COUNTIF(E145:X145,"&gt;0")</f>
        <v>10</v>
      </c>
      <c r="Z145" s="470">
        <f>COUNTIF(E145:X145,"&lt;0")</f>
        <v>10</v>
      </c>
    </row>
    <row r="146" spans="2:26" ht="18" customHeight="1">
      <c r="B146" s="714"/>
      <c r="C146" s="719"/>
      <c r="D146" s="480"/>
      <c r="E146" s="524" t="s">
        <v>1458</v>
      </c>
      <c r="F146" s="525" t="s">
        <v>1465</v>
      </c>
      <c r="G146" s="525" t="s">
        <v>1480</v>
      </c>
      <c r="H146" s="525" t="s">
        <v>1477</v>
      </c>
      <c r="I146" s="525" t="s">
        <v>1487</v>
      </c>
      <c r="J146" s="525" t="s">
        <v>1494</v>
      </c>
      <c r="K146" s="525" t="s">
        <v>1501</v>
      </c>
      <c r="L146" s="525" t="s">
        <v>1434</v>
      </c>
      <c r="M146" s="525" t="s">
        <v>1363</v>
      </c>
      <c r="N146" s="526" t="s">
        <v>1371</v>
      </c>
      <c r="O146" s="527" t="s">
        <v>1379</v>
      </c>
      <c r="P146" s="528" t="s">
        <v>1380</v>
      </c>
      <c r="Q146" s="528" t="s">
        <v>1394</v>
      </c>
      <c r="R146" s="528" t="s">
        <v>1402</v>
      </c>
      <c r="S146" s="528" t="s">
        <v>1410</v>
      </c>
      <c r="T146" s="528" t="s">
        <v>1418</v>
      </c>
      <c r="U146" s="528" t="s">
        <v>1426</v>
      </c>
      <c r="V146" s="528" t="s">
        <v>1434</v>
      </c>
      <c r="W146" s="528" t="s">
        <v>1442</v>
      </c>
      <c r="X146" s="529" t="s">
        <v>1450</v>
      </c>
      <c r="Y146" s="691">
        <f>AVERAGE(E145:X145)</f>
        <v>-13.1</v>
      </c>
      <c r="Z146" s="692"/>
    </row>
    <row r="147" spans="2:26" ht="18" customHeight="1">
      <c r="B147" s="714"/>
      <c r="C147" s="719"/>
      <c r="D147" s="481"/>
      <c r="E147" s="432"/>
      <c r="F147" s="433"/>
      <c r="G147" s="433"/>
      <c r="H147" s="434"/>
      <c r="I147" s="434"/>
      <c r="J147" s="434"/>
      <c r="K147" s="434"/>
      <c r="L147" s="434"/>
      <c r="M147" s="434"/>
      <c r="N147" s="435"/>
      <c r="O147" s="448"/>
      <c r="P147" s="449"/>
      <c r="Q147" s="449"/>
      <c r="R147" s="450"/>
      <c r="S147" s="450"/>
      <c r="T147" s="449"/>
      <c r="U147" s="449"/>
      <c r="V147" s="449"/>
      <c r="W147" s="449"/>
      <c r="X147" s="451"/>
      <c r="Y147" s="471">
        <f>COUNTIF(E147:X147,"&gt;0")</f>
        <v>0</v>
      </c>
      <c r="Z147" s="472">
        <f>COUNTIF(E147:X147,"&lt;0")</f>
        <v>0</v>
      </c>
    </row>
    <row r="148" spans="2:26" ht="18" customHeight="1">
      <c r="B148" s="714"/>
      <c r="C148" s="719"/>
      <c r="D148" s="481"/>
      <c r="E148" s="432"/>
      <c r="F148" s="433"/>
      <c r="G148" s="433"/>
      <c r="H148" s="434"/>
      <c r="I148" s="434"/>
      <c r="J148" s="434"/>
      <c r="K148" s="434"/>
      <c r="L148" s="434"/>
      <c r="M148" s="434"/>
      <c r="N148" s="435"/>
      <c r="O148" s="448"/>
      <c r="P148" s="449"/>
      <c r="Q148" s="449"/>
      <c r="R148" s="450"/>
      <c r="S148" s="450"/>
      <c r="T148" s="449"/>
      <c r="U148" s="449"/>
      <c r="V148" s="449"/>
      <c r="W148" s="449"/>
      <c r="X148" s="451"/>
      <c r="Y148" s="707" t="e">
        <f>AVERAGE(E147:X147)</f>
        <v>#DIV/0!</v>
      </c>
      <c r="Z148" s="708"/>
    </row>
    <row r="149" spans="2:26" ht="18" customHeight="1">
      <c r="B149" s="714"/>
      <c r="C149" s="719"/>
      <c r="D149" s="482"/>
      <c r="E149" s="436"/>
      <c r="F149" s="437"/>
      <c r="G149" s="437"/>
      <c r="H149" s="437"/>
      <c r="I149" s="437"/>
      <c r="J149" s="437"/>
      <c r="K149" s="437"/>
      <c r="L149" s="437"/>
      <c r="M149" s="437"/>
      <c r="N149" s="438"/>
      <c r="O149" s="452"/>
      <c r="P149" s="453"/>
      <c r="Q149" s="453"/>
      <c r="R149" s="453"/>
      <c r="S149" s="453"/>
      <c r="T149" s="453"/>
      <c r="U149" s="453"/>
      <c r="V149" s="453"/>
      <c r="W149" s="453"/>
      <c r="X149" s="454"/>
      <c r="Y149" s="458">
        <f>COUNTIF(E149:X149,"&gt;0")</f>
        <v>0</v>
      </c>
      <c r="Z149" s="470">
        <f>COUNTIF(E149:X149,"&lt;0")</f>
        <v>0</v>
      </c>
    </row>
    <row r="150" spans="2:26" ht="18" customHeight="1" thickBot="1">
      <c r="B150" s="717"/>
      <c r="C150" s="720"/>
      <c r="D150" s="491"/>
      <c r="E150" s="439"/>
      <c r="F150" s="440"/>
      <c r="G150" s="440"/>
      <c r="H150" s="440"/>
      <c r="I150" s="440"/>
      <c r="J150" s="440"/>
      <c r="K150" s="440"/>
      <c r="L150" s="440"/>
      <c r="M150" s="440"/>
      <c r="N150" s="441"/>
      <c r="O150" s="455"/>
      <c r="P150" s="456"/>
      <c r="Q150" s="456"/>
      <c r="R150" s="456"/>
      <c r="S150" s="456"/>
      <c r="T150" s="456"/>
      <c r="U150" s="456"/>
      <c r="V150" s="456"/>
      <c r="W150" s="456"/>
      <c r="X150" s="457"/>
      <c r="Y150" s="709" t="e">
        <f>AVERAGE(E149:X149)</f>
        <v>#DIV/0!</v>
      </c>
      <c r="Z150" s="710"/>
    </row>
  </sheetData>
  <mergeCells count="104">
    <mergeCell ref="B143:B150"/>
    <mergeCell ref="C143:C150"/>
    <mergeCell ref="Y144:Z144"/>
    <mergeCell ref="Y146:Z146"/>
    <mergeCell ref="Y148:Z148"/>
    <mergeCell ref="Y150:Z150"/>
    <mergeCell ref="Y138:Z138"/>
    <mergeCell ref="Y100:Z100"/>
    <mergeCell ref="C103:C112"/>
    <mergeCell ref="Y104:Z104"/>
    <mergeCell ref="Y106:Z106"/>
    <mergeCell ref="Y108:Z108"/>
    <mergeCell ref="Y110:Z110"/>
    <mergeCell ref="Y112:Z112"/>
    <mergeCell ref="Y120:Z120"/>
    <mergeCell ref="B125:D126"/>
    <mergeCell ref="C127:C136"/>
    <mergeCell ref="Y140:Z140"/>
    <mergeCell ref="Y142:Z142"/>
    <mergeCell ref="B137:B142"/>
    <mergeCell ref="C137:C142"/>
    <mergeCell ref="Y114:Z114"/>
    <mergeCell ref="Y116:Z116"/>
    <mergeCell ref="Y118:Z118"/>
    <mergeCell ref="Y122:Z122"/>
    <mergeCell ref="Y134:Z134"/>
    <mergeCell ref="Y136:Z136"/>
    <mergeCell ref="B93:B122"/>
    <mergeCell ref="C93:C102"/>
    <mergeCell ref="Y94:Z94"/>
    <mergeCell ref="Y96:Z96"/>
    <mergeCell ref="Y98:Z98"/>
    <mergeCell ref="Y102:Z102"/>
    <mergeCell ref="C113:C122"/>
    <mergeCell ref="B89:B92"/>
    <mergeCell ref="C89:C92"/>
    <mergeCell ref="Y90:Z90"/>
    <mergeCell ref="Y92:Z92"/>
    <mergeCell ref="Y128:Z128"/>
    <mergeCell ref="Y130:Z130"/>
    <mergeCell ref="Y132:Z132"/>
    <mergeCell ref="Y78:Z78"/>
    <mergeCell ref="Y72:Z72"/>
    <mergeCell ref="Y74:Z74"/>
    <mergeCell ref="Y76:Z76"/>
    <mergeCell ref="B81:D82"/>
    <mergeCell ref="E81:N81"/>
    <mergeCell ref="O81:X81"/>
    <mergeCell ref="C71:C78"/>
    <mergeCell ref="B63:B78"/>
    <mergeCell ref="B83:B88"/>
    <mergeCell ref="C83:C88"/>
    <mergeCell ref="Y84:Z84"/>
    <mergeCell ref="Y86:Z86"/>
    <mergeCell ref="Y88:Z88"/>
    <mergeCell ref="E125:N125"/>
    <mergeCell ref="O125:X125"/>
    <mergeCell ref="B127:B136"/>
    <mergeCell ref="Y32:Z32"/>
    <mergeCell ref="Y28:Z28"/>
    <mergeCell ref="C43:C50"/>
    <mergeCell ref="C51:C58"/>
    <mergeCell ref="B59:B62"/>
    <mergeCell ref="C59:C62"/>
    <mergeCell ref="C63:C70"/>
    <mergeCell ref="B43:B58"/>
    <mergeCell ref="Y64:Z64"/>
    <mergeCell ref="Y66:Z66"/>
    <mergeCell ref="Y50:Z50"/>
    <mergeCell ref="Y44:Z44"/>
    <mergeCell ref="Y46:Z46"/>
    <mergeCell ref="Y48:Z48"/>
    <mergeCell ref="Y60:Z60"/>
    <mergeCell ref="Y62:Z62"/>
    <mergeCell ref="Y56:Z56"/>
    <mergeCell ref="Y58:Z58"/>
    <mergeCell ref="Y52:Z52"/>
    <mergeCell ref="Y54:Z54"/>
    <mergeCell ref="Y68:Z68"/>
    <mergeCell ref="Y70:Z70"/>
    <mergeCell ref="E2:N2"/>
    <mergeCell ref="O2:X2"/>
    <mergeCell ref="Y34:Z34"/>
    <mergeCell ref="B2:D3"/>
    <mergeCell ref="B41:D42"/>
    <mergeCell ref="E41:N41"/>
    <mergeCell ref="O41:X41"/>
    <mergeCell ref="Y5:Z5"/>
    <mergeCell ref="Y9:Z9"/>
    <mergeCell ref="Y22:Z22"/>
    <mergeCell ref="Y7:Z7"/>
    <mergeCell ref="Y36:Z36"/>
    <mergeCell ref="Y38:Z38"/>
    <mergeCell ref="Y24:Z24"/>
    <mergeCell ref="B4:B11"/>
    <mergeCell ref="B25:B30"/>
    <mergeCell ref="B31:B38"/>
    <mergeCell ref="C4:C11"/>
    <mergeCell ref="C25:C30"/>
    <mergeCell ref="C31:C38"/>
    <mergeCell ref="B12:B24"/>
    <mergeCell ref="C12:C24"/>
    <mergeCell ref="Y26:Z26"/>
    <mergeCell ref="Y30:Z30"/>
  </mergeCells>
  <hyperlinks>
    <hyperlink ref="D86" r:id="rId1"/>
    <hyperlink ref="D88" r:id="rId2"/>
    <hyperlink ref="D90" r:id="rId3"/>
    <hyperlink ref="D92" r:id="rId4"/>
  </hyperlinks>
  <printOptions horizontalCentered="1"/>
  <pageMargins left="0.23622047244094491" right="0.19685039370078741" top="0.35433070866141736" bottom="0.35433070866141736" header="0.31496062992125984" footer="0.31496062992125984"/>
  <pageSetup paperSize="8" scale="18" orientation="landscape" r:id="rId5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topLeftCell="A23" workbookViewId="0">
      <selection activeCell="AA64" sqref="AA64"/>
    </sheetView>
  </sheetViews>
  <sheetFormatPr defaultRowHeight="14.25"/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B2:AP103"/>
  <sheetViews>
    <sheetView workbookViewId="0">
      <selection activeCell="M4" sqref="M4"/>
    </sheetView>
  </sheetViews>
  <sheetFormatPr defaultRowHeight="14.25"/>
  <cols>
    <col min="1" max="1" width="5.75" customWidth="1"/>
    <col min="2" max="7" width="4.625" style="71" customWidth="1"/>
    <col min="8" max="8" width="5.75" style="71" customWidth="1"/>
    <col min="9" max="14" width="4.625" style="71" customWidth="1"/>
    <col min="15" max="15" width="5.75" style="71" customWidth="1"/>
    <col min="16" max="22" width="4.625" style="71" customWidth="1"/>
    <col min="23" max="27" width="4.625" customWidth="1"/>
    <col min="28" max="28" width="4.625" style="71" customWidth="1"/>
    <col min="29" max="29" width="6.375" customWidth="1"/>
    <col min="30" max="35" width="5.375" style="14" customWidth="1"/>
    <col min="37" max="42" width="5.625" customWidth="1"/>
  </cols>
  <sheetData>
    <row r="2" spans="2:42">
      <c r="B2" s="676" t="s">
        <v>58</v>
      </c>
      <c r="C2" s="676"/>
      <c r="D2" s="676"/>
      <c r="E2" s="676"/>
      <c r="F2" s="676"/>
      <c r="G2" s="107"/>
      <c r="I2" s="676" t="s">
        <v>59</v>
      </c>
      <c r="J2" s="676"/>
      <c r="K2" s="676"/>
      <c r="L2" s="676"/>
      <c r="M2" s="676"/>
      <c r="N2" s="676"/>
      <c r="P2" s="676" t="s">
        <v>60</v>
      </c>
      <c r="Q2" s="676"/>
      <c r="R2" s="676"/>
      <c r="S2" s="676"/>
      <c r="T2" s="676"/>
      <c r="U2" s="676"/>
      <c r="V2" s="108"/>
      <c r="X2" s="71" t="s">
        <v>57</v>
      </c>
      <c r="AD2" s="676" t="s">
        <v>52</v>
      </c>
      <c r="AE2" s="676"/>
      <c r="AF2" s="676"/>
      <c r="AG2" s="676"/>
      <c r="AH2" s="676"/>
      <c r="AI2" s="676"/>
      <c r="AK2" s="676" t="s">
        <v>55</v>
      </c>
      <c r="AL2" s="676"/>
      <c r="AM2" s="676"/>
      <c r="AN2" s="676"/>
      <c r="AO2" s="676"/>
      <c r="AP2" s="676"/>
    </row>
    <row r="3" spans="2:42">
      <c r="C3" s="14" t="s">
        <v>7</v>
      </c>
      <c r="D3" s="14" t="s">
        <v>33</v>
      </c>
      <c r="E3" s="14" t="s">
        <v>22</v>
      </c>
      <c r="F3" s="14" t="s">
        <v>32</v>
      </c>
      <c r="G3" s="14"/>
      <c r="J3" s="14" t="s">
        <v>7</v>
      </c>
      <c r="K3" s="14" t="s">
        <v>33</v>
      </c>
      <c r="L3" s="14" t="s">
        <v>22</v>
      </c>
      <c r="M3" s="14" t="s">
        <v>32</v>
      </c>
      <c r="N3" s="14"/>
      <c r="Q3" s="14" t="s">
        <v>7</v>
      </c>
      <c r="R3" s="14" t="s">
        <v>33</v>
      </c>
      <c r="S3" s="14" t="s">
        <v>22</v>
      </c>
      <c r="T3" s="14" t="s">
        <v>32</v>
      </c>
      <c r="U3" s="14"/>
      <c r="V3" s="14"/>
      <c r="X3" s="14" t="s">
        <v>7</v>
      </c>
      <c r="Y3" s="14" t="s">
        <v>33</v>
      </c>
      <c r="Z3" s="14" t="s">
        <v>22</v>
      </c>
      <c r="AA3" s="14" t="s">
        <v>32</v>
      </c>
      <c r="AB3" s="14"/>
      <c r="AD3" s="14" t="s">
        <v>53</v>
      </c>
      <c r="AE3" s="14" t="s">
        <v>54</v>
      </c>
      <c r="AF3" s="14" t="s">
        <v>7</v>
      </c>
      <c r="AG3" s="14" t="s">
        <v>41</v>
      </c>
      <c r="AH3" s="14" t="s">
        <v>22</v>
      </c>
      <c r="AI3" s="14" t="s">
        <v>32</v>
      </c>
      <c r="AK3" s="14" t="s">
        <v>53</v>
      </c>
      <c r="AL3" s="14" t="s">
        <v>54</v>
      </c>
      <c r="AM3" s="14" t="s">
        <v>7</v>
      </c>
      <c r="AN3" s="14" t="s">
        <v>41</v>
      </c>
      <c r="AO3" s="14" t="s">
        <v>22</v>
      </c>
      <c r="AP3" s="14" t="s">
        <v>32</v>
      </c>
    </row>
    <row r="4" spans="2:42">
      <c r="B4" s="71">
        <v>1</v>
      </c>
      <c r="C4" s="71">
        <f>B4</f>
        <v>1</v>
      </c>
      <c r="D4" s="71">
        <f>C4</f>
        <v>1</v>
      </c>
      <c r="E4" s="71">
        <f>B4*2</f>
        <v>2</v>
      </c>
      <c r="F4" s="71">
        <f>E4-C4</f>
        <v>1</v>
      </c>
      <c r="G4" s="71">
        <f>ROUNDUP(D4/2,0)</f>
        <v>1</v>
      </c>
      <c r="I4" s="71">
        <v>1</v>
      </c>
      <c r="J4" s="71">
        <f>I4</f>
        <v>1</v>
      </c>
      <c r="K4" s="71">
        <v>1</v>
      </c>
      <c r="L4" s="71">
        <f>I4*3</f>
        <v>3</v>
      </c>
      <c r="M4" s="71">
        <f>L4-K4</f>
        <v>2</v>
      </c>
      <c r="N4" s="71">
        <f>ROUNDUP(K4/3,0)</f>
        <v>1</v>
      </c>
      <c r="P4" s="71">
        <v>1</v>
      </c>
      <c r="Q4" s="71">
        <f>P4</f>
        <v>1</v>
      </c>
      <c r="R4" s="71">
        <v>1</v>
      </c>
      <c r="S4" s="71">
        <f>P4*3</f>
        <v>3</v>
      </c>
      <c r="T4" s="71">
        <f>S4-R4</f>
        <v>2</v>
      </c>
      <c r="U4" s="71">
        <f>ROUNDUP(R4/3,0)</f>
        <v>1</v>
      </c>
      <c r="W4">
        <v>1</v>
      </c>
      <c r="X4">
        <f>2*W4</f>
        <v>2</v>
      </c>
      <c r="Y4">
        <v>2</v>
      </c>
      <c r="Z4">
        <f>W4*3</f>
        <v>3</v>
      </c>
      <c r="AA4">
        <f>Z4-Y4</f>
        <v>1</v>
      </c>
      <c r="AB4" s="71">
        <f>ROUNDUP(Y4*3/2,0)</f>
        <v>3</v>
      </c>
      <c r="AD4" s="14">
        <v>1</v>
      </c>
      <c r="AE4" s="14">
        <v>1</v>
      </c>
      <c r="AF4" s="14">
        <f>AE4*AD4</f>
        <v>1</v>
      </c>
      <c r="AG4" s="14">
        <f>AF4</f>
        <v>1</v>
      </c>
      <c r="AH4" s="14">
        <f>AD4*6</f>
        <v>6</v>
      </c>
      <c r="AI4" s="14">
        <f>AH4-AG4</f>
        <v>5</v>
      </c>
      <c r="AK4" s="14">
        <v>1</v>
      </c>
      <c r="AL4" s="14">
        <v>6</v>
      </c>
      <c r="AM4" s="14">
        <f>AL4*AK4</f>
        <v>6</v>
      </c>
      <c r="AN4" s="14">
        <f>AM4</f>
        <v>6</v>
      </c>
      <c r="AO4" s="14">
        <f>AK4*12</f>
        <v>12</v>
      </c>
      <c r="AP4" s="14">
        <f>AO4-AN4</f>
        <v>6</v>
      </c>
    </row>
    <row r="5" spans="2:42">
      <c r="B5" s="71">
        <f>B4+1</f>
        <v>2</v>
      </c>
      <c r="C5" s="71">
        <f>B5</f>
        <v>2</v>
      </c>
      <c r="D5" s="71">
        <f>D4+C5</f>
        <v>3</v>
      </c>
      <c r="E5" s="71">
        <f>B5*2</f>
        <v>4</v>
      </c>
      <c r="F5" s="71">
        <f>E5-D5</f>
        <v>1</v>
      </c>
      <c r="G5" s="71">
        <f t="shared" ref="G5:G68" si="0">ROUNDUP(D5/2,0)</f>
        <v>2</v>
      </c>
      <c r="I5" s="71">
        <f t="shared" ref="I5:I30" si="1">I4+1</f>
        <v>2</v>
      </c>
      <c r="J5" s="71">
        <f>I5</f>
        <v>2</v>
      </c>
      <c r="K5" s="71">
        <f>J5+K4</f>
        <v>3</v>
      </c>
      <c r="L5" s="71">
        <f>I5*3</f>
        <v>6</v>
      </c>
      <c r="M5" s="71">
        <f>L5-K5</f>
        <v>3</v>
      </c>
      <c r="N5" s="71">
        <f t="shared" ref="N5:N68" si="2">ROUNDUP(K5/3,0)</f>
        <v>1</v>
      </c>
      <c r="P5" s="71">
        <v>1</v>
      </c>
      <c r="Q5" s="71">
        <f>P5</f>
        <v>1</v>
      </c>
      <c r="R5" s="71">
        <f>Q5+R4</f>
        <v>2</v>
      </c>
      <c r="S5" s="71">
        <f>P5*3</f>
        <v>3</v>
      </c>
      <c r="T5" s="71">
        <f>S5-R5</f>
        <v>1</v>
      </c>
      <c r="U5" s="71">
        <f t="shared" ref="U5:U23" si="3">ROUNDUP(R5/3,0)</f>
        <v>1</v>
      </c>
      <c r="W5" s="71">
        <f t="shared" ref="W5:W30" si="4">W4+1</f>
        <v>2</v>
      </c>
      <c r="X5">
        <f>W5*2</f>
        <v>4</v>
      </c>
      <c r="Y5">
        <f>X5+Y4</f>
        <v>6</v>
      </c>
      <c r="Z5">
        <f>W5*3</f>
        <v>6</v>
      </c>
      <c r="AA5">
        <f>Z5-Y5</f>
        <v>0</v>
      </c>
      <c r="AB5" s="71">
        <f>Z5</f>
        <v>6</v>
      </c>
      <c r="AD5" s="14">
        <v>1</v>
      </c>
      <c r="AE5" s="14">
        <v>2</v>
      </c>
      <c r="AF5" s="14">
        <f t="shared" ref="AF5" si="5">AE5*AD5</f>
        <v>2</v>
      </c>
      <c r="AG5" s="14">
        <f>AG4+AF5</f>
        <v>3</v>
      </c>
      <c r="AH5" s="14">
        <f t="shared" ref="AH5" si="6">AD5*6</f>
        <v>6</v>
      </c>
      <c r="AI5" s="14">
        <f t="shared" ref="AI5" si="7">AH5-AG5</f>
        <v>3</v>
      </c>
      <c r="AK5" s="14">
        <v>2</v>
      </c>
      <c r="AL5" s="14">
        <v>6</v>
      </c>
      <c r="AM5" s="14">
        <f t="shared" ref="AM5:AM18" si="8">AL5*AK5</f>
        <v>12</v>
      </c>
      <c r="AN5" s="14">
        <f>AN4+AM5</f>
        <v>18</v>
      </c>
      <c r="AO5" s="14">
        <f t="shared" ref="AO5:AO18" si="9">AK5*12</f>
        <v>24</v>
      </c>
      <c r="AP5" s="14">
        <f t="shared" ref="AP5:AP18" si="10">AO5-AN5</f>
        <v>6</v>
      </c>
    </row>
    <row r="6" spans="2:42">
      <c r="B6" s="71">
        <f t="shared" ref="B6:B69" si="11">B5+1</f>
        <v>3</v>
      </c>
      <c r="C6" s="71">
        <f t="shared" ref="C6:C69" si="12">B6</f>
        <v>3</v>
      </c>
      <c r="D6" s="71">
        <f t="shared" ref="D6:D69" si="13">D5+C6</f>
        <v>6</v>
      </c>
      <c r="E6" s="71">
        <f t="shared" ref="E6:E69" si="14">B6*2</f>
        <v>6</v>
      </c>
      <c r="F6" s="71">
        <f t="shared" ref="F6:F69" si="15">E6-D6</f>
        <v>0</v>
      </c>
      <c r="G6" s="71">
        <f t="shared" si="0"/>
        <v>3</v>
      </c>
      <c r="I6" s="71">
        <f t="shared" si="1"/>
        <v>3</v>
      </c>
      <c r="J6" s="71">
        <f t="shared" ref="J6:J69" si="16">I6</f>
        <v>3</v>
      </c>
      <c r="K6" s="71">
        <f t="shared" ref="K6:K30" si="17">J6+K5</f>
        <v>6</v>
      </c>
      <c r="L6" s="71">
        <f t="shared" ref="L6:L30" si="18">I6*3</f>
        <v>9</v>
      </c>
      <c r="M6" s="71">
        <f t="shared" ref="M6:M30" si="19">L6-K6</f>
        <v>3</v>
      </c>
      <c r="N6" s="71">
        <f t="shared" si="2"/>
        <v>2</v>
      </c>
      <c r="P6" s="71">
        <v>2</v>
      </c>
      <c r="Q6" s="71">
        <f t="shared" ref="Q6:Q23" si="20">P6</f>
        <v>2</v>
      </c>
      <c r="R6" s="71">
        <f t="shared" ref="R6:R23" si="21">Q6+R5</f>
        <v>4</v>
      </c>
      <c r="S6" s="71">
        <f t="shared" ref="S6:S23" si="22">P6*3</f>
        <v>6</v>
      </c>
      <c r="T6" s="71">
        <f t="shared" ref="T6:T23" si="23">S6-R6</f>
        <v>2</v>
      </c>
      <c r="U6" s="71">
        <f t="shared" si="3"/>
        <v>2</v>
      </c>
      <c r="W6" s="71">
        <f t="shared" si="4"/>
        <v>3</v>
      </c>
      <c r="X6" s="71">
        <f t="shared" ref="X6:X69" si="24">W6*2</f>
        <v>6</v>
      </c>
      <c r="Y6" s="71">
        <f t="shared" ref="Y6:Y30" si="25">X6+Y5</f>
        <v>12</v>
      </c>
      <c r="Z6" s="71">
        <f t="shared" ref="Z6:Z30" si="26">W6*3</f>
        <v>9</v>
      </c>
      <c r="AA6" s="71">
        <f t="shared" ref="AA6:AA30" si="27">Z6-Y6</f>
        <v>-3</v>
      </c>
      <c r="AB6" s="71">
        <f t="shared" ref="AB6:AB69" si="28">Z6</f>
        <v>9</v>
      </c>
      <c r="AD6" s="14">
        <v>2</v>
      </c>
      <c r="AE6" s="14">
        <v>3</v>
      </c>
      <c r="AF6" s="14">
        <f t="shared" ref="AF6:AF18" si="29">AE6*AD6</f>
        <v>6</v>
      </c>
      <c r="AG6" s="14">
        <f t="shared" ref="AG6:AG18" si="30">AG5+AF6</f>
        <v>9</v>
      </c>
      <c r="AH6" s="14">
        <f t="shared" ref="AH6:AH18" si="31">AD6*6</f>
        <v>12</v>
      </c>
      <c r="AI6" s="14">
        <f t="shared" ref="AI6:AI18" si="32">AH6-AG6</f>
        <v>3</v>
      </c>
      <c r="AK6" s="14">
        <v>4</v>
      </c>
      <c r="AL6" s="14">
        <v>6</v>
      </c>
      <c r="AM6" s="14">
        <f t="shared" si="8"/>
        <v>24</v>
      </c>
      <c r="AN6" s="14">
        <f t="shared" ref="AN6:AN18" si="33">AN5+AM6</f>
        <v>42</v>
      </c>
      <c r="AO6" s="14">
        <f t="shared" si="9"/>
        <v>48</v>
      </c>
      <c r="AP6" s="14">
        <f t="shared" si="10"/>
        <v>6</v>
      </c>
    </row>
    <row r="7" spans="2:42">
      <c r="B7" s="71">
        <f t="shared" si="11"/>
        <v>4</v>
      </c>
      <c r="C7" s="71">
        <f t="shared" si="12"/>
        <v>4</v>
      </c>
      <c r="D7" s="71">
        <f t="shared" si="13"/>
        <v>10</v>
      </c>
      <c r="E7" s="71">
        <f t="shared" si="14"/>
        <v>8</v>
      </c>
      <c r="F7" s="71">
        <f t="shared" si="15"/>
        <v>-2</v>
      </c>
      <c r="G7" s="71">
        <f t="shared" si="0"/>
        <v>5</v>
      </c>
      <c r="I7" s="71">
        <f t="shared" si="1"/>
        <v>4</v>
      </c>
      <c r="J7" s="71">
        <f t="shared" si="16"/>
        <v>4</v>
      </c>
      <c r="K7" s="71">
        <f t="shared" si="17"/>
        <v>10</v>
      </c>
      <c r="L7" s="71">
        <f t="shared" si="18"/>
        <v>12</v>
      </c>
      <c r="M7" s="71">
        <f t="shared" si="19"/>
        <v>2</v>
      </c>
      <c r="N7" s="71">
        <f t="shared" si="2"/>
        <v>4</v>
      </c>
      <c r="P7" s="71">
        <v>2</v>
      </c>
      <c r="Q7" s="71">
        <f t="shared" si="20"/>
        <v>2</v>
      </c>
      <c r="R7" s="71">
        <f t="shared" si="21"/>
        <v>6</v>
      </c>
      <c r="S7" s="71">
        <f t="shared" si="22"/>
        <v>6</v>
      </c>
      <c r="T7" s="71">
        <f t="shared" si="23"/>
        <v>0</v>
      </c>
      <c r="U7" s="71">
        <f t="shared" si="3"/>
        <v>2</v>
      </c>
      <c r="W7" s="71">
        <f t="shared" si="4"/>
        <v>4</v>
      </c>
      <c r="X7" s="71">
        <f t="shared" si="24"/>
        <v>8</v>
      </c>
      <c r="Y7" s="71">
        <f t="shared" si="25"/>
        <v>20</v>
      </c>
      <c r="Z7" s="71">
        <f t="shared" si="26"/>
        <v>12</v>
      </c>
      <c r="AA7" s="71">
        <f t="shared" si="27"/>
        <v>-8</v>
      </c>
      <c r="AB7" s="71">
        <f t="shared" si="28"/>
        <v>12</v>
      </c>
      <c r="AD7" s="14">
        <v>6</v>
      </c>
      <c r="AE7" s="14">
        <v>4</v>
      </c>
      <c r="AF7" s="14">
        <f t="shared" si="29"/>
        <v>24</v>
      </c>
      <c r="AG7" s="14">
        <f t="shared" si="30"/>
        <v>33</v>
      </c>
      <c r="AH7" s="14">
        <f t="shared" si="31"/>
        <v>36</v>
      </c>
      <c r="AI7" s="14">
        <f t="shared" si="32"/>
        <v>3</v>
      </c>
      <c r="AK7" s="14">
        <v>8</v>
      </c>
      <c r="AL7" s="14">
        <v>6</v>
      </c>
      <c r="AM7" s="14">
        <f t="shared" si="8"/>
        <v>48</v>
      </c>
      <c r="AN7" s="14">
        <f t="shared" si="33"/>
        <v>90</v>
      </c>
      <c r="AO7" s="14">
        <f t="shared" si="9"/>
        <v>96</v>
      </c>
      <c r="AP7" s="14">
        <f t="shared" si="10"/>
        <v>6</v>
      </c>
    </row>
    <row r="8" spans="2:42">
      <c r="B8" s="71">
        <f t="shared" si="11"/>
        <v>5</v>
      </c>
      <c r="C8" s="71">
        <f t="shared" si="12"/>
        <v>5</v>
      </c>
      <c r="D8" s="71">
        <f t="shared" si="13"/>
        <v>15</v>
      </c>
      <c r="E8" s="71">
        <f t="shared" si="14"/>
        <v>10</v>
      </c>
      <c r="F8" s="71">
        <f t="shared" si="15"/>
        <v>-5</v>
      </c>
      <c r="G8" s="71">
        <f t="shared" si="0"/>
        <v>8</v>
      </c>
      <c r="I8" s="71">
        <f t="shared" si="1"/>
        <v>5</v>
      </c>
      <c r="J8" s="71">
        <f t="shared" si="16"/>
        <v>5</v>
      </c>
      <c r="K8" s="71">
        <f t="shared" si="17"/>
        <v>15</v>
      </c>
      <c r="L8" s="71">
        <f t="shared" si="18"/>
        <v>15</v>
      </c>
      <c r="M8" s="71">
        <f t="shared" si="19"/>
        <v>0</v>
      </c>
      <c r="N8" s="71">
        <f t="shared" si="2"/>
        <v>5</v>
      </c>
      <c r="P8" s="71">
        <f t="shared" ref="P8" si="34">P7+1</f>
        <v>3</v>
      </c>
      <c r="Q8" s="71">
        <f t="shared" si="20"/>
        <v>3</v>
      </c>
      <c r="R8" s="71">
        <f t="shared" si="21"/>
        <v>9</v>
      </c>
      <c r="S8" s="71">
        <f t="shared" si="22"/>
        <v>9</v>
      </c>
      <c r="T8" s="71">
        <f t="shared" si="23"/>
        <v>0</v>
      </c>
      <c r="U8" s="71">
        <f t="shared" si="3"/>
        <v>3</v>
      </c>
      <c r="W8" s="71">
        <f t="shared" si="4"/>
        <v>5</v>
      </c>
      <c r="X8" s="71">
        <f t="shared" si="24"/>
        <v>10</v>
      </c>
      <c r="Y8" s="71">
        <f t="shared" si="25"/>
        <v>30</v>
      </c>
      <c r="Z8" s="71">
        <f t="shared" si="26"/>
        <v>15</v>
      </c>
      <c r="AA8" s="71">
        <f t="shared" si="27"/>
        <v>-15</v>
      </c>
      <c r="AB8" s="71">
        <f t="shared" si="28"/>
        <v>15</v>
      </c>
      <c r="AD8" s="14">
        <v>36</v>
      </c>
      <c r="AE8" s="14">
        <v>5</v>
      </c>
      <c r="AF8" s="14">
        <f t="shared" si="29"/>
        <v>180</v>
      </c>
      <c r="AG8" s="14">
        <f t="shared" si="30"/>
        <v>213</v>
      </c>
      <c r="AH8" s="14">
        <f t="shared" si="31"/>
        <v>216</v>
      </c>
      <c r="AI8" s="14">
        <f t="shared" si="32"/>
        <v>3</v>
      </c>
      <c r="AK8" s="14">
        <v>16</v>
      </c>
      <c r="AL8" s="14">
        <v>6</v>
      </c>
      <c r="AM8" s="14">
        <f t="shared" si="8"/>
        <v>96</v>
      </c>
      <c r="AN8" s="14">
        <f t="shared" si="33"/>
        <v>186</v>
      </c>
      <c r="AO8" s="14">
        <f t="shared" si="9"/>
        <v>192</v>
      </c>
      <c r="AP8" s="14">
        <f t="shared" si="10"/>
        <v>6</v>
      </c>
    </row>
    <row r="9" spans="2:42">
      <c r="B9" s="71">
        <f t="shared" si="11"/>
        <v>6</v>
      </c>
      <c r="C9" s="71">
        <f t="shared" si="12"/>
        <v>6</v>
      </c>
      <c r="D9" s="71">
        <f t="shared" si="13"/>
        <v>21</v>
      </c>
      <c r="E9" s="71">
        <f t="shared" si="14"/>
        <v>12</v>
      </c>
      <c r="F9" s="71">
        <f t="shared" si="15"/>
        <v>-9</v>
      </c>
      <c r="G9" s="71">
        <f t="shared" si="0"/>
        <v>11</v>
      </c>
      <c r="I9" s="71">
        <f t="shared" si="1"/>
        <v>6</v>
      </c>
      <c r="J9" s="71">
        <f t="shared" si="16"/>
        <v>6</v>
      </c>
      <c r="K9" s="71">
        <f t="shared" si="17"/>
        <v>21</v>
      </c>
      <c r="L9" s="71">
        <f t="shared" si="18"/>
        <v>18</v>
      </c>
      <c r="M9" s="71">
        <f t="shared" si="19"/>
        <v>-3</v>
      </c>
      <c r="N9" s="71">
        <f t="shared" si="2"/>
        <v>7</v>
      </c>
      <c r="P9" s="71">
        <v>5</v>
      </c>
      <c r="Q9" s="71">
        <f t="shared" si="20"/>
        <v>5</v>
      </c>
      <c r="R9" s="71">
        <f t="shared" si="21"/>
        <v>14</v>
      </c>
      <c r="S9" s="71">
        <f t="shared" si="22"/>
        <v>15</v>
      </c>
      <c r="T9" s="71">
        <f t="shared" si="23"/>
        <v>1</v>
      </c>
      <c r="U9" s="71">
        <f t="shared" si="3"/>
        <v>5</v>
      </c>
      <c r="W9" s="71">
        <f t="shared" si="4"/>
        <v>6</v>
      </c>
      <c r="X9" s="71">
        <f t="shared" si="24"/>
        <v>12</v>
      </c>
      <c r="Y9" s="71">
        <f t="shared" si="25"/>
        <v>42</v>
      </c>
      <c r="Z9" s="71">
        <f t="shared" si="26"/>
        <v>18</v>
      </c>
      <c r="AA9" s="71">
        <f t="shared" si="27"/>
        <v>-24</v>
      </c>
      <c r="AB9" s="71">
        <f t="shared" si="28"/>
        <v>18</v>
      </c>
      <c r="AD9" s="14">
        <v>1</v>
      </c>
      <c r="AE9" s="14">
        <v>2</v>
      </c>
      <c r="AF9" s="14">
        <f t="shared" si="29"/>
        <v>2</v>
      </c>
      <c r="AG9" s="14">
        <f t="shared" si="30"/>
        <v>215</v>
      </c>
      <c r="AH9" s="14">
        <f t="shared" si="31"/>
        <v>6</v>
      </c>
      <c r="AI9" s="14">
        <f t="shared" si="32"/>
        <v>-209</v>
      </c>
      <c r="AK9" s="14">
        <v>1</v>
      </c>
      <c r="AL9" s="14">
        <v>2</v>
      </c>
      <c r="AM9" s="14">
        <f t="shared" si="8"/>
        <v>2</v>
      </c>
      <c r="AN9" s="14">
        <f t="shared" si="33"/>
        <v>188</v>
      </c>
      <c r="AO9" s="14">
        <f t="shared" si="9"/>
        <v>12</v>
      </c>
      <c r="AP9" s="14">
        <f t="shared" si="10"/>
        <v>-176</v>
      </c>
    </row>
    <row r="10" spans="2:42">
      <c r="B10" s="71">
        <f t="shared" si="11"/>
        <v>7</v>
      </c>
      <c r="C10" s="71">
        <f t="shared" si="12"/>
        <v>7</v>
      </c>
      <c r="D10" s="71">
        <f t="shared" si="13"/>
        <v>28</v>
      </c>
      <c r="E10" s="71">
        <f t="shared" si="14"/>
        <v>14</v>
      </c>
      <c r="F10" s="71">
        <f t="shared" si="15"/>
        <v>-14</v>
      </c>
      <c r="G10" s="71">
        <f t="shared" si="0"/>
        <v>14</v>
      </c>
      <c r="I10" s="71">
        <f t="shared" si="1"/>
        <v>7</v>
      </c>
      <c r="J10" s="71">
        <f t="shared" si="16"/>
        <v>7</v>
      </c>
      <c r="K10" s="71">
        <f t="shared" si="17"/>
        <v>28</v>
      </c>
      <c r="L10" s="71">
        <f t="shared" si="18"/>
        <v>21</v>
      </c>
      <c r="M10" s="71">
        <f t="shared" si="19"/>
        <v>-7</v>
      </c>
      <c r="N10" s="71">
        <f t="shared" si="2"/>
        <v>10</v>
      </c>
      <c r="P10" s="71">
        <v>5</v>
      </c>
      <c r="Q10" s="71">
        <f t="shared" si="20"/>
        <v>5</v>
      </c>
      <c r="R10" s="71">
        <f t="shared" si="21"/>
        <v>19</v>
      </c>
      <c r="S10" s="71">
        <f t="shared" si="22"/>
        <v>15</v>
      </c>
      <c r="T10" s="71">
        <f t="shared" si="23"/>
        <v>-4</v>
      </c>
      <c r="U10" s="71">
        <f t="shared" si="3"/>
        <v>7</v>
      </c>
      <c r="W10" s="71">
        <f t="shared" si="4"/>
        <v>7</v>
      </c>
      <c r="X10" s="71">
        <f t="shared" si="24"/>
        <v>14</v>
      </c>
      <c r="Y10" s="71">
        <f t="shared" si="25"/>
        <v>56</v>
      </c>
      <c r="Z10" s="71">
        <f t="shared" si="26"/>
        <v>21</v>
      </c>
      <c r="AA10" s="71">
        <f t="shared" si="27"/>
        <v>-35</v>
      </c>
      <c r="AB10" s="71">
        <f t="shared" si="28"/>
        <v>21</v>
      </c>
      <c r="AD10" s="14">
        <v>1</v>
      </c>
      <c r="AE10" s="14">
        <v>2</v>
      </c>
      <c r="AF10" s="14">
        <f t="shared" si="29"/>
        <v>2</v>
      </c>
      <c r="AG10" s="14">
        <f t="shared" si="30"/>
        <v>217</v>
      </c>
      <c r="AH10" s="14">
        <f t="shared" si="31"/>
        <v>6</v>
      </c>
      <c r="AI10" s="14">
        <f t="shared" si="32"/>
        <v>-211</v>
      </c>
      <c r="AK10" s="14">
        <v>1</v>
      </c>
      <c r="AL10" s="14">
        <v>2</v>
      </c>
      <c r="AM10" s="14">
        <f t="shared" si="8"/>
        <v>2</v>
      </c>
      <c r="AN10" s="14">
        <f t="shared" si="33"/>
        <v>190</v>
      </c>
      <c r="AO10" s="14">
        <f t="shared" si="9"/>
        <v>12</v>
      </c>
      <c r="AP10" s="14">
        <f t="shared" si="10"/>
        <v>-178</v>
      </c>
    </row>
    <row r="11" spans="2:42">
      <c r="B11" s="71">
        <f t="shared" si="11"/>
        <v>8</v>
      </c>
      <c r="C11" s="71">
        <f t="shared" si="12"/>
        <v>8</v>
      </c>
      <c r="D11" s="71">
        <f t="shared" si="13"/>
        <v>36</v>
      </c>
      <c r="E11" s="71">
        <f t="shared" si="14"/>
        <v>16</v>
      </c>
      <c r="F11" s="71">
        <f t="shared" si="15"/>
        <v>-20</v>
      </c>
      <c r="G11" s="71">
        <f t="shared" si="0"/>
        <v>18</v>
      </c>
      <c r="I11" s="71">
        <f t="shared" si="1"/>
        <v>8</v>
      </c>
      <c r="J11" s="71">
        <f t="shared" si="16"/>
        <v>8</v>
      </c>
      <c r="K11" s="71">
        <f t="shared" si="17"/>
        <v>36</v>
      </c>
      <c r="L11" s="71">
        <f t="shared" si="18"/>
        <v>24</v>
      </c>
      <c r="M11" s="71">
        <f t="shared" si="19"/>
        <v>-12</v>
      </c>
      <c r="N11" s="71">
        <f t="shared" si="2"/>
        <v>12</v>
      </c>
      <c r="P11" s="71">
        <v>7</v>
      </c>
      <c r="Q11" s="71">
        <f t="shared" si="20"/>
        <v>7</v>
      </c>
      <c r="R11" s="71">
        <f t="shared" si="21"/>
        <v>26</v>
      </c>
      <c r="S11" s="71">
        <f t="shared" si="22"/>
        <v>21</v>
      </c>
      <c r="T11" s="71">
        <f t="shared" si="23"/>
        <v>-5</v>
      </c>
      <c r="U11" s="71">
        <f t="shared" si="3"/>
        <v>9</v>
      </c>
      <c r="W11" s="71">
        <f t="shared" si="4"/>
        <v>8</v>
      </c>
      <c r="X11" s="71">
        <f t="shared" si="24"/>
        <v>16</v>
      </c>
      <c r="Y11" s="71">
        <f t="shared" si="25"/>
        <v>72</v>
      </c>
      <c r="Z11" s="71">
        <f t="shared" si="26"/>
        <v>24</v>
      </c>
      <c r="AA11" s="71">
        <f t="shared" si="27"/>
        <v>-48</v>
      </c>
      <c r="AB11" s="71">
        <f t="shared" si="28"/>
        <v>24</v>
      </c>
      <c r="AD11" s="14">
        <v>1</v>
      </c>
      <c r="AE11" s="14">
        <v>2</v>
      </c>
      <c r="AF11" s="14">
        <f t="shared" si="29"/>
        <v>2</v>
      </c>
      <c r="AG11" s="14">
        <f t="shared" si="30"/>
        <v>219</v>
      </c>
      <c r="AH11" s="14">
        <f t="shared" si="31"/>
        <v>6</v>
      </c>
      <c r="AI11" s="14">
        <f t="shared" si="32"/>
        <v>-213</v>
      </c>
      <c r="AK11" s="14">
        <v>1</v>
      </c>
      <c r="AL11" s="14">
        <v>2</v>
      </c>
      <c r="AM11" s="14">
        <f t="shared" si="8"/>
        <v>2</v>
      </c>
      <c r="AN11" s="14">
        <f t="shared" si="33"/>
        <v>192</v>
      </c>
      <c r="AO11" s="14">
        <f t="shared" si="9"/>
        <v>12</v>
      </c>
      <c r="AP11" s="14">
        <f t="shared" si="10"/>
        <v>-180</v>
      </c>
    </row>
    <row r="12" spans="2:42">
      <c r="B12" s="71">
        <f t="shared" si="11"/>
        <v>9</v>
      </c>
      <c r="C12" s="71">
        <f t="shared" si="12"/>
        <v>9</v>
      </c>
      <c r="D12" s="71">
        <f t="shared" si="13"/>
        <v>45</v>
      </c>
      <c r="E12" s="71">
        <f t="shared" si="14"/>
        <v>18</v>
      </c>
      <c r="F12" s="71">
        <f t="shared" si="15"/>
        <v>-27</v>
      </c>
      <c r="G12" s="71">
        <f t="shared" si="0"/>
        <v>23</v>
      </c>
      <c r="I12" s="71">
        <f t="shared" si="1"/>
        <v>9</v>
      </c>
      <c r="J12" s="71">
        <f t="shared" si="16"/>
        <v>9</v>
      </c>
      <c r="K12" s="71">
        <f t="shared" si="17"/>
        <v>45</v>
      </c>
      <c r="L12" s="71">
        <f t="shared" si="18"/>
        <v>27</v>
      </c>
      <c r="M12" s="71">
        <f t="shared" si="19"/>
        <v>-18</v>
      </c>
      <c r="N12" s="71">
        <f t="shared" si="2"/>
        <v>15</v>
      </c>
      <c r="P12" s="71">
        <v>7</v>
      </c>
      <c r="Q12" s="71">
        <f t="shared" si="20"/>
        <v>7</v>
      </c>
      <c r="R12" s="71">
        <f t="shared" si="21"/>
        <v>33</v>
      </c>
      <c r="S12" s="71">
        <f t="shared" si="22"/>
        <v>21</v>
      </c>
      <c r="T12" s="71">
        <f t="shared" si="23"/>
        <v>-12</v>
      </c>
      <c r="U12" s="71">
        <f t="shared" si="3"/>
        <v>11</v>
      </c>
      <c r="W12" s="71">
        <f t="shared" si="4"/>
        <v>9</v>
      </c>
      <c r="X12" s="71">
        <f t="shared" si="24"/>
        <v>18</v>
      </c>
      <c r="Y12" s="71">
        <f t="shared" si="25"/>
        <v>90</v>
      </c>
      <c r="Z12" s="71">
        <f t="shared" si="26"/>
        <v>27</v>
      </c>
      <c r="AA12" s="71">
        <f t="shared" si="27"/>
        <v>-63</v>
      </c>
      <c r="AB12" s="71">
        <f t="shared" si="28"/>
        <v>27</v>
      </c>
      <c r="AD12" s="14">
        <v>1</v>
      </c>
      <c r="AE12" s="14">
        <v>2</v>
      </c>
      <c r="AF12" s="14">
        <f t="shared" si="29"/>
        <v>2</v>
      </c>
      <c r="AG12" s="14">
        <f t="shared" si="30"/>
        <v>221</v>
      </c>
      <c r="AH12" s="14">
        <f t="shared" si="31"/>
        <v>6</v>
      </c>
      <c r="AI12" s="14">
        <f t="shared" si="32"/>
        <v>-215</v>
      </c>
      <c r="AK12" s="14">
        <v>1</v>
      </c>
      <c r="AL12" s="14">
        <v>2</v>
      </c>
      <c r="AM12" s="14">
        <f t="shared" si="8"/>
        <v>2</v>
      </c>
      <c r="AN12" s="14">
        <f t="shared" si="33"/>
        <v>194</v>
      </c>
      <c r="AO12" s="14">
        <f t="shared" si="9"/>
        <v>12</v>
      </c>
      <c r="AP12" s="14">
        <f t="shared" si="10"/>
        <v>-182</v>
      </c>
    </row>
    <row r="13" spans="2:42">
      <c r="B13" s="71">
        <f t="shared" si="11"/>
        <v>10</v>
      </c>
      <c r="C13" s="71">
        <f t="shared" si="12"/>
        <v>10</v>
      </c>
      <c r="D13" s="71">
        <f t="shared" si="13"/>
        <v>55</v>
      </c>
      <c r="E13" s="71">
        <f t="shared" si="14"/>
        <v>20</v>
      </c>
      <c r="F13" s="71">
        <f t="shared" si="15"/>
        <v>-35</v>
      </c>
      <c r="G13" s="71">
        <f t="shared" si="0"/>
        <v>28</v>
      </c>
      <c r="I13" s="71">
        <f t="shared" si="1"/>
        <v>10</v>
      </c>
      <c r="J13" s="71">
        <f t="shared" si="16"/>
        <v>10</v>
      </c>
      <c r="K13" s="71">
        <f t="shared" si="17"/>
        <v>55</v>
      </c>
      <c r="L13" s="71">
        <f t="shared" si="18"/>
        <v>30</v>
      </c>
      <c r="M13" s="71">
        <f t="shared" si="19"/>
        <v>-25</v>
      </c>
      <c r="N13" s="71">
        <f t="shared" si="2"/>
        <v>19</v>
      </c>
      <c r="P13" s="71">
        <v>9</v>
      </c>
      <c r="Q13" s="71">
        <f t="shared" si="20"/>
        <v>9</v>
      </c>
      <c r="R13" s="71">
        <f t="shared" si="21"/>
        <v>42</v>
      </c>
      <c r="S13" s="71">
        <f t="shared" si="22"/>
        <v>27</v>
      </c>
      <c r="T13" s="71">
        <f t="shared" si="23"/>
        <v>-15</v>
      </c>
      <c r="U13" s="71">
        <f t="shared" si="3"/>
        <v>14</v>
      </c>
      <c r="W13" s="71">
        <f t="shared" si="4"/>
        <v>10</v>
      </c>
      <c r="X13" s="71">
        <f t="shared" si="24"/>
        <v>20</v>
      </c>
      <c r="Y13" s="71">
        <f t="shared" si="25"/>
        <v>110</v>
      </c>
      <c r="Z13" s="71">
        <f t="shared" si="26"/>
        <v>30</v>
      </c>
      <c r="AA13" s="71">
        <f t="shared" si="27"/>
        <v>-80</v>
      </c>
      <c r="AB13" s="71">
        <f t="shared" si="28"/>
        <v>30</v>
      </c>
      <c r="AD13" s="14">
        <v>1</v>
      </c>
      <c r="AE13" s="14">
        <v>2</v>
      </c>
      <c r="AF13" s="14">
        <f t="shared" si="29"/>
        <v>2</v>
      </c>
      <c r="AG13" s="14">
        <f t="shared" si="30"/>
        <v>223</v>
      </c>
      <c r="AH13" s="14">
        <f t="shared" si="31"/>
        <v>6</v>
      </c>
      <c r="AI13" s="14">
        <f t="shared" si="32"/>
        <v>-217</v>
      </c>
      <c r="AK13" s="14">
        <v>1</v>
      </c>
      <c r="AL13" s="14">
        <v>2</v>
      </c>
      <c r="AM13" s="14">
        <f t="shared" si="8"/>
        <v>2</v>
      </c>
      <c r="AN13" s="14">
        <f t="shared" si="33"/>
        <v>196</v>
      </c>
      <c r="AO13" s="14">
        <f t="shared" si="9"/>
        <v>12</v>
      </c>
      <c r="AP13" s="14">
        <f t="shared" si="10"/>
        <v>-184</v>
      </c>
    </row>
    <row r="14" spans="2:42">
      <c r="B14" s="71">
        <f t="shared" si="11"/>
        <v>11</v>
      </c>
      <c r="C14" s="71">
        <f t="shared" si="12"/>
        <v>11</v>
      </c>
      <c r="D14" s="71">
        <f t="shared" si="13"/>
        <v>66</v>
      </c>
      <c r="E14" s="71">
        <f t="shared" si="14"/>
        <v>22</v>
      </c>
      <c r="F14" s="71">
        <f t="shared" si="15"/>
        <v>-44</v>
      </c>
      <c r="G14" s="71">
        <f t="shared" si="0"/>
        <v>33</v>
      </c>
      <c r="I14" s="71">
        <f t="shared" si="1"/>
        <v>11</v>
      </c>
      <c r="J14" s="71">
        <f t="shared" si="16"/>
        <v>11</v>
      </c>
      <c r="K14" s="71">
        <f t="shared" si="17"/>
        <v>66</v>
      </c>
      <c r="L14" s="71">
        <f t="shared" si="18"/>
        <v>33</v>
      </c>
      <c r="M14" s="71">
        <f t="shared" si="19"/>
        <v>-33</v>
      </c>
      <c r="N14" s="71">
        <f t="shared" si="2"/>
        <v>22</v>
      </c>
      <c r="P14" s="71">
        <v>11</v>
      </c>
      <c r="Q14" s="71">
        <f t="shared" si="20"/>
        <v>11</v>
      </c>
      <c r="R14" s="71">
        <f t="shared" si="21"/>
        <v>53</v>
      </c>
      <c r="S14" s="71">
        <f t="shared" si="22"/>
        <v>33</v>
      </c>
      <c r="T14" s="71">
        <f t="shared" si="23"/>
        <v>-20</v>
      </c>
      <c r="U14" s="71">
        <f t="shared" si="3"/>
        <v>18</v>
      </c>
      <c r="W14" s="71">
        <f t="shared" si="4"/>
        <v>11</v>
      </c>
      <c r="X14" s="71">
        <f t="shared" si="24"/>
        <v>22</v>
      </c>
      <c r="Y14" s="71">
        <f t="shared" si="25"/>
        <v>132</v>
      </c>
      <c r="Z14" s="71">
        <f t="shared" si="26"/>
        <v>33</v>
      </c>
      <c r="AA14" s="71">
        <f t="shared" si="27"/>
        <v>-99</v>
      </c>
      <c r="AB14" s="71">
        <f t="shared" si="28"/>
        <v>33</v>
      </c>
      <c r="AD14" s="14">
        <v>1</v>
      </c>
      <c r="AE14" s="14">
        <v>2</v>
      </c>
      <c r="AF14" s="14">
        <f t="shared" si="29"/>
        <v>2</v>
      </c>
      <c r="AG14" s="14">
        <f t="shared" si="30"/>
        <v>225</v>
      </c>
      <c r="AH14" s="14">
        <f t="shared" si="31"/>
        <v>6</v>
      </c>
      <c r="AI14" s="14">
        <f t="shared" si="32"/>
        <v>-219</v>
      </c>
      <c r="AK14" s="14">
        <v>1</v>
      </c>
      <c r="AL14" s="14">
        <v>2</v>
      </c>
      <c r="AM14" s="14">
        <f t="shared" si="8"/>
        <v>2</v>
      </c>
      <c r="AN14" s="14">
        <f t="shared" si="33"/>
        <v>198</v>
      </c>
      <c r="AO14" s="14">
        <f t="shared" si="9"/>
        <v>12</v>
      </c>
      <c r="AP14" s="14">
        <f t="shared" si="10"/>
        <v>-186</v>
      </c>
    </row>
    <row r="15" spans="2:42">
      <c r="B15" s="71">
        <f t="shared" si="11"/>
        <v>12</v>
      </c>
      <c r="C15" s="71">
        <f t="shared" si="12"/>
        <v>12</v>
      </c>
      <c r="D15" s="71">
        <f t="shared" si="13"/>
        <v>78</v>
      </c>
      <c r="E15" s="71">
        <f t="shared" si="14"/>
        <v>24</v>
      </c>
      <c r="F15" s="71">
        <f t="shared" si="15"/>
        <v>-54</v>
      </c>
      <c r="G15" s="71">
        <f t="shared" si="0"/>
        <v>39</v>
      </c>
      <c r="I15" s="71">
        <f t="shared" si="1"/>
        <v>12</v>
      </c>
      <c r="J15" s="71">
        <f t="shared" si="16"/>
        <v>12</v>
      </c>
      <c r="K15" s="71">
        <f t="shared" si="17"/>
        <v>78</v>
      </c>
      <c r="L15" s="71">
        <f t="shared" si="18"/>
        <v>36</v>
      </c>
      <c r="M15" s="71">
        <f t="shared" si="19"/>
        <v>-42</v>
      </c>
      <c r="N15" s="71">
        <f t="shared" si="2"/>
        <v>26</v>
      </c>
      <c r="P15" s="71">
        <v>14</v>
      </c>
      <c r="Q15" s="71">
        <f t="shared" si="20"/>
        <v>14</v>
      </c>
      <c r="R15" s="71">
        <f t="shared" si="21"/>
        <v>67</v>
      </c>
      <c r="S15" s="71">
        <f t="shared" si="22"/>
        <v>42</v>
      </c>
      <c r="T15" s="71">
        <f t="shared" si="23"/>
        <v>-25</v>
      </c>
      <c r="U15" s="71">
        <f t="shared" si="3"/>
        <v>23</v>
      </c>
      <c r="W15" s="71">
        <f t="shared" si="4"/>
        <v>12</v>
      </c>
      <c r="X15" s="71">
        <f t="shared" si="24"/>
        <v>24</v>
      </c>
      <c r="Y15" s="71">
        <f t="shared" si="25"/>
        <v>156</v>
      </c>
      <c r="Z15" s="71">
        <f t="shared" si="26"/>
        <v>36</v>
      </c>
      <c r="AA15" s="71">
        <f t="shared" si="27"/>
        <v>-120</v>
      </c>
      <c r="AB15" s="71">
        <f t="shared" si="28"/>
        <v>36</v>
      </c>
      <c r="AD15" s="14">
        <v>1</v>
      </c>
      <c r="AE15" s="14">
        <v>2</v>
      </c>
      <c r="AF15" s="14">
        <f t="shared" si="29"/>
        <v>2</v>
      </c>
      <c r="AG15" s="14">
        <f t="shared" si="30"/>
        <v>227</v>
      </c>
      <c r="AH15" s="14">
        <f t="shared" si="31"/>
        <v>6</v>
      </c>
      <c r="AI15" s="14">
        <f t="shared" si="32"/>
        <v>-221</v>
      </c>
      <c r="AK15" s="14">
        <v>1</v>
      </c>
      <c r="AL15" s="14">
        <v>2</v>
      </c>
      <c r="AM15" s="14">
        <f t="shared" si="8"/>
        <v>2</v>
      </c>
      <c r="AN15" s="14">
        <f t="shared" si="33"/>
        <v>200</v>
      </c>
      <c r="AO15" s="14">
        <f t="shared" si="9"/>
        <v>12</v>
      </c>
      <c r="AP15" s="14">
        <f t="shared" si="10"/>
        <v>-188</v>
      </c>
    </row>
    <row r="16" spans="2:42">
      <c r="B16" s="71">
        <f t="shared" si="11"/>
        <v>13</v>
      </c>
      <c r="C16" s="71">
        <f t="shared" si="12"/>
        <v>13</v>
      </c>
      <c r="D16" s="71">
        <f t="shared" si="13"/>
        <v>91</v>
      </c>
      <c r="E16" s="71">
        <f t="shared" si="14"/>
        <v>26</v>
      </c>
      <c r="F16" s="71">
        <f t="shared" si="15"/>
        <v>-65</v>
      </c>
      <c r="G16" s="71">
        <f t="shared" si="0"/>
        <v>46</v>
      </c>
      <c r="I16" s="71">
        <f t="shared" si="1"/>
        <v>13</v>
      </c>
      <c r="J16" s="71">
        <f t="shared" si="16"/>
        <v>13</v>
      </c>
      <c r="K16" s="71">
        <f t="shared" si="17"/>
        <v>91</v>
      </c>
      <c r="L16" s="71">
        <f t="shared" si="18"/>
        <v>39</v>
      </c>
      <c r="M16" s="71">
        <f t="shared" si="19"/>
        <v>-52</v>
      </c>
      <c r="N16" s="71">
        <f t="shared" si="2"/>
        <v>31</v>
      </c>
      <c r="P16" s="71">
        <v>17</v>
      </c>
      <c r="Q16" s="71">
        <f t="shared" si="20"/>
        <v>17</v>
      </c>
      <c r="R16" s="71">
        <f t="shared" si="21"/>
        <v>84</v>
      </c>
      <c r="S16" s="71">
        <f t="shared" si="22"/>
        <v>51</v>
      </c>
      <c r="T16" s="71">
        <f t="shared" si="23"/>
        <v>-33</v>
      </c>
      <c r="U16" s="71">
        <f t="shared" si="3"/>
        <v>28</v>
      </c>
      <c r="W16" s="71">
        <f t="shared" si="4"/>
        <v>13</v>
      </c>
      <c r="X16" s="71">
        <f t="shared" si="24"/>
        <v>26</v>
      </c>
      <c r="Y16" s="71">
        <f t="shared" si="25"/>
        <v>182</v>
      </c>
      <c r="Z16" s="71">
        <f t="shared" si="26"/>
        <v>39</v>
      </c>
      <c r="AA16" s="71">
        <f t="shared" si="27"/>
        <v>-143</v>
      </c>
      <c r="AB16" s="71">
        <f t="shared" si="28"/>
        <v>39</v>
      </c>
      <c r="AD16" s="14">
        <v>1</v>
      </c>
      <c r="AE16" s="14">
        <v>2</v>
      </c>
      <c r="AF16" s="14">
        <f t="shared" si="29"/>
        <v>2</v>
      </c>
      <c r="AG16" s="14">
        <f t="shared" si="30"/>
        <v>229</v>
      </c>
      <c r="AH16" s="14">
        <f t="shared" si="31"/>
        <v>6</v>
      </c>
      <c r="AI16" s="14">
        <f t="shared" si="32"/>
        <v>-223</v>
      </c>
      <c r="AK16" s="14">
        <v>1</v>
      </c>
      <c r="AL16" s="14">
        <v>2</v>
      </c>
      <c r="AM16" s="14">
        <f t="shared" si="8"/>
        <v>2</v>
      </c>
      <c r="AN16" s="14">
        <f t="shared" si="33"/>
        <v>202</v>
      </c>
      <c r="AO16" s="14">
        <f t="shared" si="9"/>
        <v>12</v>
      </c>
      <c r="AP16" s="14">
        <f t="shared" si="10"/>
        <v>-190</v>
      </c>
    </row>
    <row r="17" spans="2:42">
      <c r="B17" s="71">
        <f t="shared" si="11"/>
        <v>14</v>
      </c>
      <c r="C17" s="71">
        <f t="shared" si="12"/>
        <v>14</v>
      </c>
      <c r="D17" s="71">
        <f t="shared" si="13"/>
        <v>105</v>
      </c>
      <c r="E17" s="71">
        <f t="shared" si="14"/>
        <v>28</v>
      </c>
      <c r="F17" s="71">
        <f t="shared" si="15"/>
        <v>-77</v>
      </c>
      <c r="G17" s="71">
        <f t="shared" si="0"/>
        <v>53</v>
      </c>
      <c r="I17" s="71">
        <f t="shared" si="1"/>
        <v>14</v>
      </c>
      <c r="J17" s="71">
        <f t="shared" si="16"/>
        <v>14</v>
      </c>
      <c r="K17" s="71">
        <f t="shared" si="17"/>
        <v>105</v>
      </c>
      <c r="L17" s="71">
        <f t="shared" si="18"/>
        <v>42</v>
      </c>
      <c r="M17" s="71">
        <f t="shared" si="19"/>
        <v>-63</v>
      </c>
      <c r="N17" s="71">
        <f t="shared" si="2"/>
        <v>35</v>
      </c>
      <c r="P17" s="71">
        <v>21</v>
      </c>
      <c r="Q17" s="71">
        <f t="shared" si="20"/>
        <v>21</v>
      </c>
      <c r="R17" s="71">
        <f t="shared" si="21"/>
        <v>105</v>
      </c>
      <c r="S17" s="71">
        <f t="shared" si="22"/>
        <v>63</v>
      </c>
      <c r="T17" s="71">
        <f t="shared" si="23"/>
        <v>-42</v>
      </c>
      <c r="U17" s="71">
        <f t="shared" si="3"/>
        <v>35</v>
      </c>
      <c r="W17" s="71">
        <f t="shared" si="4"/>
        <v>14</v>
      </c>
      <c r="X17" s="71">
        <f t="shared" si="24"/>
        <v>28</v>
      </c>
      <c r="Y17" s="71">
        <f t="shared" si="25"/>
        <v>210</v>
      </c>
      <c r="Z17" s="71">
        <f t="shared" si="26"/>
        <v>42</v>
      </c>
      <c r="AA17" s="71">
        <f t="shared" si="27"/>
        <v>-168</v>
      </c>
      <c r="AB17" s="71">
        <f t="shared" si="28"/>
        <v>42</v>
      </c>
      <c r="AD17" s="14">
        <v>1</v>
      </c>
      <c r="AE17" s="14">
        <v>2</v>
      </c>
      <c r="AF17" s="14">
        <f t="shared" si="29"/>
        <v>2</v>
      </c>
      <c r="AG17" s="14">
        <f t="shared" si="30"/>
        <v>231</v>
      </c>
      <c r="AH17" s="14">
        <f t="shared" si="31"/>
        <v>6</v>
      </c>
      <c r="AI17" s="14">
        <f t="shared" si="32"/>
        <v>-225</v>
      </c>
      <c r="AK17" s="14">
        <v>1</v>
      </c>
      <c r="AL17" s="14">
        <v>2</v>
      </c>
      <c r="AM17" s="14">
        <f t="shared" si="8"/>
        <v>2</v>
      </c>
      <c r="AN17" s="14">
        <f t="shared" si="33"/>
        <v>204</v>
      </c>
      <c r="AO17" s="14">
        <f t="shared" si="9"/>
        <v>12</v>
      </c>
      <c r="AP17" s="14">
        <f t="shared" si="10"/>
        <v>-192</v>
      </c>
    </row>
    <row r="18" spans="2:42">
      <c r="B18" s="71">
        <f t="shared" si="11"/>
        <v>15</v>
      </c>
      <c r="C18" s="71">
        <f t="shared" si="12"/>
        <v>15</v>
      </c>
      <c r="D18" s="71">
        <f t="shared" si="13"/>
        <v>120</v>
      </c>
      <c r="E18" s="71">
        <f t="shared" si="14"/>
        <v>30</v>
      </c>
      <c r="F18" s="71">
        <f t="shared" si="15"/>
        <v>-90</v>
      </c>
      <c r="G18" s="71">
        <f t="shared" si="0"/>
        <v>60</v>
      </c>
      <c r="I18" s="71">
        <f t="shared" si="1"/>
        <v>15</v>
      </c>
      <c r="J18" s="71">
        <f t="shared" si="16"/>
        <v>15</v>
      </c>
      <c r="K18" s="71">
        <f t="shared" si="17"/>
        <v>120</v>
      </c>
      <c r="L18" s="71">
        <f t="shared" si="18"/>
        <v>45</v>
      </c>
      <c r="M18" s="71">
        <f t="shared" si="19"/>
        <v>-75</v>
      </c>
      <c r="N18" s="71">
        <f t="shared" si="2"/>
        <v>40</v>
      </c>
      <c r="P18" s="71">
        <v>21</v>
      </c>
      <c r="Q18" s="71">
        <f t="shared" si="20"/>
        <v>21</v>
      </c>
      <c r="R18" s="71">
        <f t="shared" si="21"/>
        <v>126</v>
      </c>
      <c r="S18" s="71">
        <f t="shared" si="22"/>
        <v>63</v>
      </c>
      <c r="T18" s="71">
        <f t="shared" si="23"/>
        <v>-63</v>
      </c>
      <c r="U18" s="71">
        <f t="shared" si="3"/>
        <v>42</v>
      </c>
      <c r="W18" s="71">
        <f t="shared" si="4"/>
        <v>15</v>
      </c>
      <c r="X18" s="71">
        <f t="shared" si="24"/>
        <v>30</v>
      </c>
      <c r="Y18" s="71">
        <f t="shared" si="25"/>
        <v>240</v>
      </c>
      <c r="Z18" s="71">
        <f t="shared" si="26"/>
        <v>45</v>
      </c>
      <c r="AA18" s="71">
        <f t="shared" si="27"/>
        <v>-195</v>
      </c>
      <c r="AB18" s="71">
        <f t="shared" si="28"/>
        <v>45</v>
      </c>
      <c r="AD18" s="14">
        <v>1</v>
      </c>
      <c r="AE18" s="14">
        <v>2</v>
      </c>
      <c r="AF18" s="14">
        <f t="shared" si="29"/>
        <v>2</v>
      </c>
      <c r="AG18" s="14">
        <f t="shared" si="30"/>
        <v>233</v>
      </c>
      <c r="AH18" s="14">
        <f t="shared" si="31"/>
        <v>6</v>
      </c>
      <c r="AI18" s="14">
        <f t="shared" si="32"/>
        <v>-227</v>
      </c>
      <c r="AK18" s="14">
        <v>1</v>
      </c>
      <c r="AL18" s="14">
        <v>2</v>
      </c>
      <c r="AM18" s="14">
        <f t="shared" si="8"/>
        <v>2</v>
      </c>
      <c r="AN18" s="14">
        <f t="shared" si="33"/>
        <v>206</v>
      </c>
      <c r="AO18" s="14">
        <f t="shared" si="9"/>
        <v>12</v>
      </c>
      <c r="AP18" s="14">
        <f t="shared" si="10"/>
        <v>-194</v>
      </c>
    </row>
    <row r="19" spans="2:42">
      <c r="B19" s="71">
        <f t="shared" si="11"/>
        <v>16</v>
      </c>
      <c r="C19" s="71">
        <f t="shared" si="12"/>
        <v>16</v>
      </c>
      <c r="D19" s="71">
        <f t="shared" si="13"/>
        <v>136</v>
      </c>
      <c r="E19" s="71">
        <f t="shared" si="14"/>
        <v>32</v>
      </c>
      <c r="F19" s="71">
        <f t="shared" si="15"/>
        <v>-104</v>
      </c>
      <c r="G19" s="71">
        <f t="shared" si="0"/>
        <v>68</v>
      </c>
      <c r="I19" s="71">
        <f t="shared" si="1"/>
        <v>16</v>
      </c>
      <c r="J19" s="71">
        <f t="shared" si="16"/>
        <v>16</v>
      </c>
      <c r="K19" s="71">
        <f t="shared" si="17"/>
        <v>136</v>
      </c>
      <c r="L19" s="71">
        <f t="shared" si="18"/>
        <v>48</v>
      </c>
      <c r="M19" s="71">
        <f t="shared" si="19"/>
        <v>-88</v>
      </c>
      <c r="N19" s="71">
        <f t="shared" si="2"/>
        <v>46</v>
      </c>
      <c r="P19" s="71">
        <v>25</v>
      </c>
      <c r="Q19" s="71">
        <f t="shared" si="20"/>
        <v>25</v>
      </c>
      <c r="R19" s="71">
        <f t="shared" si="21"/>
        <v>151</v>
      </c>
      <c r="S19" s="71">
        <f t="shared" si="22"/>
        <v>75</v>
      </c>
      <c r="T19" s="71">
        <f t="shared" si="23"/>
        <v>-76</v>
      </c>
      <c r="U19" s="71">
        <f t="shared" si="3"/>
        <v>51</v>
      </c>
      <c r="W19" s="71">
        <f t="shared" si="4"/>
        <v>16</v>
      </c>
      <c r="X19" s="71">
        <f t="shared" si="24"/>
        <v>32</v>
      </c>
      <c r="Y19" s="71">
        <f t="shared" si="25"/>
        <v>272</v>
      </c>
      <c r="Z19" s="71">
        <f t="shared" si="26"/>
        <v>48</v>
      </c>
      <c r="AA19" s="71">
        <f t="shared" si="27"/>
        <v>-224</v>
      </c>
      <c r="AB19" s="71">
        <f t="shared" si="28"/>
        <v>48</v>
      </c>
      <c r="AD19" s="14">
        <v>1</v>
      </c>
      <c r="AE19" s="14">
        <v>2</v>
      </c>
      <c r="AF19" s="14">
        <f t="shared" ref="AF19:AF30" si="35">AE19*AD19</f>
        <v>2</v>
      </c>
      <c r="AG19" s="14">
        <f t="shared" ref="AG19:AG30" si="36">AG18+AF19</f>
        <v>235</v>
      </c>
      <c r="AH19" s="14">
        <f t="shared" ref="AH19:AH30" si="37">AD19*6</f>
        <v>6</v>
      </c>
      <c r="AI19" s="14">
        <f t="shared" ref="AI19:AI30" si="38">AH19-AG19</f>
        <v>-229</v>
      </c>
      <c r="AJ19" s="71"/>
      <c r="AK19" s="14">
        <v>1</v>
      </c>
      <c r="AL19" s="14">
        <v>2</v>
      </c>
      <c r="AM19" s="14">
        <f t="shared" ref="AM19:AM30" si="39">AL19*AK19</f>
        <v>2</v>
      </c>
      <c r="AN19" s="14">
        <f t="shared" ref="AN19:AN30" si="40">AN18+AM19</f>
        <v>208</v>
      </c>
      <c r="AO19" s="14">
        <f t="shared" ref="AO19:AO30" si="41">AK19*12</f>
        <v>12</v>
      </c>
      <c r="AP19" s="14">
        <f t="shared" ref="AP19:AP30" si="42">AO19-AN19</f>
        <v>-196</v>
      </c>
    </row>
    <row r="20" spans="2:42">
      <c r="B20" s="71">
        <f t="shared" si="11"/>
        <v>17</v>
      </c>
      <c r="C20" s="71">
        <f t="shared" si="12"/>
        <v>17</v>
      </c>
      <c r="D20" s="71">
        <f t="shared" si="13"/>
        <v>153</v>
      </c>
      <c r="E20" s="71">
        <f t="shared" si="14"/>
        <v>34</v>
      </c>
      <c r="F20" s="71">
        <f t="shared" si="15"/>
        <v>-119</v>
      </c>
      <c r="G20" s="71">
        <f t="shared" si="0"/>
        <v>77</v>
      </c>
      <c r="I20" s="71">
        <f t="shared" si="1"/>
        <v>17</v>
      </c>
      <c r="J20" s="71">
        <f t="shared" si="16"/>
        <v>17</v>
      </c>
      <c r="K20" s="71">
        <f t="shared" si="17"/>
        <v>153</v>
      </c>
      <c r="L20" s="71">
        <f t="shared" si="18"/>
        <v>51</v>
      </c>
      <c r="M20" s="71">
        <f t="shared" si="19"/>
        <v>-102</v>
      </c>
      <c r="N20" s="71">
        <f t="shared" si="2"/>
        <v>51</v>
      </c>
      <c r="P20" s="71">
        <v>30</v>
      </c>
      <c r="Q20" s="71">
        <f t="shared" si="20"/>
        <v>30</v>
      </c>
      <c r="R20" s="71">
        <f t="shared" si="21"/>
        <v>181</v>
      </c>
      <c r="S20" s="71">
        <f t="shared" si="22"/>
        <v>90</v>
      </c>
      <c r="T20" s="71">
        <f t="shared" si="23"/>
        <v>-91</v>
      </c>
      <c r="U20" s="71">
        <f t="shared" si="3"/>
        <v>61</v>
      </c>
      <c r="W20" s="71">
        <f t="shared" si="4"/>
        <v>17</v>
      </c>
      <c r="X20" s="71">
        <f t="shared" si="24"/>
        <v>34</v>
      </c>
      <c r="Y20" s="71">
        <f t="shared" si="25"/>
        <v>306</v>
      </c>
      <c r="Z20" s="71">
        <f t="shared" si="26"/>
        <v>51</v>
      </c>
      <c r="AA20" s="71">
        <f t="shared" si="27"/>
        <v>-255</v>
      </c>
      <c r="AB20" s="71">
        <f t="shared" si="28"/>
        <v>51</v>
      </c>
      <c r="AD20" s="14">
        <v>1</v>
      </c>
      <c r="AE20" s="14">
        <v>2</v>
      </c>
      <c r="AF20" s="14">
        <f t="shared" si="35"/>
        <v>2</v>
      </c>
      <c r="AG20" s="14">
        <f t="shared" si="36"/>
        <v>237</v>
      </c>
      <c r="AH20" s="14">
        <f t="shared" si="37"/>
        <v>6</v>
      </c>
      <c r="AI20" s="14">
        <f t="shared" si="38"/>
        <v>-231</v>
      </c>
      <c r="AJ20" s="71"/>
      <c r="AK20" s="14">
        <v>1</v>
      </c>
      <c r="AL20" s="14">
        <v>2</v>
      </c>
      <c r="AM20" s="14">
        <f t="shared" si="39"/>
        <v>2</v>
      </c>
      <c r="AN20" s="14">
        <f t="shared" si="40"/>
        <v>210</v>
      </c>
      <c r="AO20" s="14">
        <f t="shared" si="41"/>
        <v>12</v>
      </c>
      <c r="AP20" s="14">
        <f t="shared" si="42"/>
        <v>-198</v>
      </c>
    </row>
    <row r="21" spans="2:42">
      <c r="B21" s="71">
        <f t="shared" si="11"/>
        <v>18</v>
      </c>
      <c r="C21" s="71">
        <f t="shared" si="12"/>
        <v>18</v>
      </c>
      <c r="D21" s="71">
        <f t="shared" si="13"/>
        <v>171</v>
      </c>
      <c r="E21" s="71">
        <f t="shared" si="14"/>
        <v>36</v>
      </c>
      <c r="F21" s="71">
        <f t="shared" si="15"/>
        <v>-135</v>
      </c>
      <c r="G21" s="71">
        <f t="shared" si="0"/>
        <v>86</v>
      </c>
      <c r="I21" s="71">
        <f t="shared" si="1"/>
        <v>18</v>
      </c>
      <c r="J21" s="71">
        <f t="shared" si="16"/>
        <v>18</v>
      </c>
      <c r="K21" s="71">
        <f t="shared" si="17"/>
        <v>171</v>
      </c>
      <c r="L21" s="71">
        <f t="shared" si="18"/>
        <v>54</v>
      </c>
      <c r="M21" s="71">
        <f t="shared" si="19"/>
        <v>-117</v>
      </c>
      <c r="N21" s="71">
        <f t="shared" si="2"/>
        <v>57</v>
      </c>
      <c r="P21" s="71">
        <v>36</v>
      </c>
      <c r="Q21" s="71">
        <f t="shared" si="20"/>
        <v>36</v>
      </c>
      <c r="R21" s="71">
        <f t="shared" si="21"/>
        <v>217</v>
      </c>
      <c r="S21" s="71">
        <f t="shared" si="22"/>
        <v>108</v>
      </c>
      <c r="T21" s="71">
        <f t="shared" si="23"/>
        <v>-109</v>
      </c>
      <c r="U21" s="71">
        <f t="shared" si="3"/>
        <v>73</v>
      </c>
      <c r="W21" s="71">
        <f t="shared" si="4"/>
        <v>18</v>
      </c>
      <c r="X21" s="71">
        <f t="shared" si="24"/>
        <v>36</v>
      </c>
      <c r="Y21" s="71">
        <f t="shared" si="25"/>
        <v>342</v>
      </c>
      <c r="Z21" s="71">
        <f t="shared" si="26"/>
        <v>54</v>
      </c>
      <c r="AA21" s="71">
        <f t="shared" si="27"/>
        <v>-288</v>
      </c>
      <c r="AB21" s="71">
        <f t="shared" si="28"/>
        <v>54</v>
      </c>
      <c r="AD21" s="14">
        <v>1</v>
      </c>
      <c r="AE21" s="14">
        <v>2</v>
      </c>
      <c r="AF21" s="14">
        <f t="shared" si="35"/>
        <v>2</v>
      </c>
      <c r="AG21" s="14">
        <f t="shared" si="36"/>
        <v>239</v>
      </c>
      <c r="AH21" s="14">
        <f t="shared" si="37"/>
        <v>6</v>
      </c>
      <c r="AI21" s="14">
        <f t="shared" si="38"/>
        <v>-233</v>
      </c>
      <c r="AJ21" s="71"/>
      <c r="AK21" s="14">
        <v>1</v>
      </c>
      <c r="AL21" s="14">
        <v>2</v>
      </c>
      <c r="AM21" s="14">
        <f t="shared" si="39"/>
        <v>2</v>
      </c>
      <c r="AN21" s="14">
        <f t="shared" si="40"/>
        <v>212</v>
      </c>
      <c r="AO21" s="14">
        <f t="shared" si="41"/>
        <v>12</v>
      </c>
      <c r="AP21" s="14">
        <f t="shared" si="42"/>
        <v>-200</v>
      </c>
    </row>
    <row r="22" spans="2:42">
      <c r="B22" s="71">
        <f t="shared" si="11"/>
        <v>19</v>
      </c>
      <c r="C22" s="71">
        <f t="shared" si="12"/>
        <v>19</v>
      </c>
      <c r="D22" s="71">
        <f t="shared" si="13"/>
        <v>190</v>
      </c>
      <c r="E22" s="71">
        <f t="shared" si="14"/>
        <v>38</v>
      </c>
      <c r="F22" s="71">
        <f t="shared" si="15"/>
        <v>-152</v>
      </c>
      <c r="G22" s="71">
        <f t="shared" si="0"/>
        <v>95</v>
      </c>
      <c r="I22" s="71">
        <f t="shared" si="1"/>
        <v>19</v>
      </c>
      <c r="J22" s="71">
        <f t="shared" si="16"/>
        <v>19</v>
      </c>
      <c r="K22" s="71">
        <f t="shared" si="17"/>
        <v>190</v>
      </c>
      <c r="L22" s="71">
        <f t="shared" si="18"/>
        <v>57</v>
      </c>
      <c r="M22" s="71">
        <f t="shared" si="19"/>
        <v>-133</v>
      </c>
      <c r="N22" s="71">
        <f t="shared" si="2"/>
        <v>64</v>
      </c>
      <c r="P22" s="71">
        <v>43</v>
      </c>
      <c r="Q22" s="71">
        <f t="shared" si="20"/>
        <v>43</v>
      </c>
      <c r="R22" s="71">
        <f t="shared" si="21"/>
        <v>260</v>
      </c>
      <c r="S22" s="71">
        <f t="shared" si="22"/>
        <v>129</v>
      </c>
      <c r="T22" s="71">
        <f t="shared" si="23"/>
        <v>-131</v>
      </c>
      <c r="U22" s="71">
        <f t="shared" si="3"/>
        <v>87</v>
      </c>
      <c r="W22" s="71">
        <f t="shared" si="4"/>
        <v>19</v>
      </c>
      <c r="X22" s="71">
        <f t="shared" si="24"/>
        <v>38</v>
      </c>
      <c r="Y22" s="71">
        <f t="shared" si="25"/>
        <v>380</v>
      </c>
      <c r="Z22" s="71">
        <f t="shared" si="26"/>
        <v>57</v>
      </c>
      <c r="AA22" s="71">
        <f t="shared" si="27"/>
        <v>-323</v>
      </c>
      <c r="AB22" s="71">
        <f t="shared" si="28"/>
        <v>57</v>
      </c>
      <c r="AD22" s="14">
        <v>1</v>
      </c>
      <c r="AE22" s="14">
        <v>2</v>
      </c>
      <c r="AF22" s="14">
        <f t="shared" si="35"/>
        <v>2</v>
      </c>
      <c r="AG22" s="14">
        <f t="shared" si="36"/>
        <v>241</v>
      </c>
      <c r="AH22" s="14">
        <f t="shared" si="37"/>
        <v>6</v>
      </c>
      <c r="AI22" s="14">
        <f t="shared" si="38"/>
        <v>-235</v>
      </c>
      <c r="AJ22" s="71"/>
      <c r="AK22" s="14">
        <v>1</v>
      </c>
      <c r="AL22" s="14">
        <v>2</v>
      </c>
      <c r="AM22" s="14">
        <f t="shared" si="39"/>
        <v>2</v>
      </c>
      <c r="AN22" s="14">
        <f t="shared" si="40"/>
        <v>214</v>
      </c>
      <c r="AO22" s="14">
        <f t="shared" si="41"/>
        <v>12</v>
      </c>
      <c r="AP22" s="14">
        <f t="shared" si="42"/>
        <v>-202</v>
      </c>
    </row>
    <row r="23" spans="2:42">
      <c r="B23" s="71">
        <f t="shared" si="11"/>
        <v>20</v>
      </c>
      <c r="C23" s="71">
        <f t="shared" si="12"/>
        <v>20</v>
      </c>
      <c r="D23" s="71">
        <f t="shared" si="13"/>
        <v>210</v>
      </c>
      <c r="E23" s="71">
        <f t="shared" si="14"/>
        <v>40</v>
      </c>
      <c r="F23" s="71">
        <f t="shared" si="15"/>
        <v>-170</v>
      </c>
      <c r="G23" s="71">
        <f t="shared" si="0"/>
        <v>105</v>
      </c>
      <c r="I23" s="71">
        <f t="shared" si="1"/>
        <v>20</v>
      </c>
      <c r="J23" s="71">
        <f t="shared" si="16"/>
        <v>20</v>
      </c>
      <c r="K23" s="71">
        <f t="shared" si="17"/>
        <v>210</v>
      </c>
      <c r="L23" s="71">
        <f t="shared" si="18"/>
        <v>60</v>
      </c>
      <c r="M23" s="71">
        <f t="shared" si="19"/>
        <v>-150</v>
      </c>
      <c r="N23" s="71">
        <f t="shared" si="2"/>
        <v>70</v>
      </c>
      <c r="P23" s="71">
        <v>50</v>
      </c>
      <c r="Q23" s="71">
        <f t="shared" si="20"/>
        <v>50</v>
      </c>
      <c r="R23" s="71">
        <f t="shared" si="21"/>
        <v>310</v>
      </c>
      <c r="S23" s="71">
        <f t="shared" si="22"/>
        <v>150</v>
      </c>
      <c r="T23" s="71">
        <f t="shared" si="23"/>
        <v>-160</v>
      </c>
      <c r="U23" s="71">
        <f t="shared" si="3"/>
        <v>104</v>
      </c>
      <c r="W23" s="71">
        <f t="shared" si="4"/>
        <v>20</v>
      </c>
      <c r="X23" s="71">
        <f t="shared" si="24"/>
        <v>40</v>
      </c>
      <c r="Y23" s="71">
        <f t="shared" si="25"/>
        <v>420</v>
      </c>
      <c r="Z23" s="71">
        <f t="shared" si="26"/>
        <v>60</v>
      </c>
      <c r="AA23" s="71">
        <f t="shared" si="27"/>
        <v>-360</v>
      </c>
      <c r="AB23" s="71">
        <f t="shared" si="28"/>
        <v>60</v>
      </c>
      <c r="AD23" s="14">
        <v>1</v>
      </c>
      <c r="AE23" s="14">
        <v>2</v>
      </c>
      <c r="AF23" s="14">
        <f t="shared" si="35"/>
        <v>2</v>
      </c>
      <c r="AG23" s="14">
        <f t="shared" si="36"/>
        <v>243</v>
      </c>
      <c r="AH23" s="14">
        <f t="shared" si="37"/>
        <v>6</v>
      </c>
      <c r="AI23" s="14">
        <f t="shared" si="38"/>
        <v>-237</v>
      </c>
      <c r="AJ23" s="71"/>
      <c r="AK23" s="14">
        <v>1</v>
      </c>
      <c r="AL23" s="14">
        <v>2</v>
      </c>
      <c r="AM23" s="14">
        <f t="shared" si="39"/>
        <v>2</v>
      </c>
      <c r="AN23" s="14">
        <f t="shared" si="40"/>
        <v>216</v>
      </c>
      <c r="AO23" s="14">
        <f t="shared" si="41"/>
        <v>12</v>
      </c>
      <c r="AP23" s="14">
        <f t="shared" si="42"/>
        <v>-204</v>
      </c>
    </row>
    <row r="24" spans="2:42">
      <c r="B24" s="71">
        <f t="shared" si="11"/>
        <v>21</v>
      </c>
      <c r="C24" s="71">
        <f t="shared" si="12"/>
        <v>21</v>
      </c>
      <c r="D24" s="71">
        <f t="shared" si="13"/>
        <v>231</v>
      </c>
      <c r="E24" s="71">
        <f t="shared" si="14"/>
        <v>42</v>
      </c>
      <c r="F24" s="71">
        <f t="shared" si="15"/>
        <v>-189</v>
      </c>
      <c r="G24" s="71">
        <f t="shared" si="0"/>
        <v>116</v>
      </c>
      <c r="I24" s="71">
        <f t="shared" si="1"/>
        <v>21</v>
      </c>
      <c r="J24" s="71">
        <f t="shared" si="16"/>
        <v>21</v>
      </c>
      <c r="K24" s="71">
        <f t="shared" si="17"/>
        <v>231</v>
      </c>
      <c r="L24" s="71">
        <f t="shared" si="18"/>
        <v>63</v>
      </c>
      <c r="M24" s="71">
        <f t="shared" si="19"/>
        <v>-168</v>
      </c>
      <c r="N24" s="71">
        <f t="shared" si="2"/>
        <v>77</v>
      </c>
      <c r="W24" s="71">
        <f t="shared" si="4"/>
        <v>21</v>
      </c>
      <c r="X24" s="71">
        <f t="shared" si="24"/>
        <v>42</v>
      </c>
      <c r="Y24" s="71">
        <f t="shared" si="25"/>
        <v>462</v>
      </c>
      <c r="Z24" s="71">
        <f t="shared" si="26"/>
        <v>63</v>
      </c>
      <c r="AA24" s="71">
        <f t="shared" si="27"/>
        <v>-399</v>
      </c>
      <c r="AB24" s="71">
        <f t="shared" si="28"/>
        <v>63</v>
      </c>
      <c r="AD24" s="14">
        <v>1</v>
      </c>
      <c r="AE24" s="14">
        <v>2</v>
      </c>
      <c r="AF24" s="14">
        <f t="shared" si="35"/>
        <v>2</v>
      </c>
      <c r="AG24" s="14">
        <f t="shared" si="36"/>
        <v>245</v>
      </c>
      <c r="AH24" s="14">
        <f t="shared" si="37"/>
        <v>6</v>
      </c>
      <c r="AI24" s="14">
        <f t="shared" si="38"/>
        <v>-239</v>
      </c>
      <c r="AJ24" s="71"/>
      <c r="AK24" s="14">
        <v>1</v>
      </c>
      <c r="AL24" s="14">
        <v>2</v>
      </c>
      <c r="AM24" s="14">
        <f t="shared" si="39"/>
        <v>2</v>
      </c>
      <c r="AN24" s="14">
        <f t="shared" si="40"/>
        <v>218</v>
      </c>
      <c r="AO24" s="14">
        <f t="shared" si="41"/>
        <v>12</v>
      </c>
      <c r="AP24" s="14">
        <f t="shared" si="42"/>
        <v>-206</v>
      </c>
    </row>
    <row r="25" spans="2:42">
      <c r="B25" s="71">
        <f t="shared" si="11"/>
        <v>22</v>
      </c>
      <c r="C25" s="71">
        <f t="shared" si="12"/>
        <v>22</v>
      </c>
      <c r="D25" s="71">
        <f t="shared" si="13"/>
        <v>253</v>
      </c>
      <c r="E25" s="71">
        <f t="shared" si="14"/>
        <v>44</v>
      </c>
      <c r="F25" s="71">
        <f t="shared" si="15"/>
        <v>-209</v>
      </c>
      <c r="G25" s="71">
        <f t="shared" si="0"/>
        <v>127</v>
      </c>
      <c r="I25" s="71">
        <f t="shared" si="1"/>
        <v>22</v>
      </c>
      <c r="J25" s="71">
        <f t="shared" si="16"/>
        <v>22</v>
      </c>
      <c r="K25" s="71">
        <f t="shared" si="17"/>
        <v>253</v>
      </c>
      <c r="L25" s="71">
        <f t="shared" si="18"/>
        <v>66</v>
      </c>
      <c r="M25" s="71">
        <f t="shared" si="19"/>
        <v>-187</v>
      </c>
      <c r="N25" s="71">
        <f t="shared" si="2"/>
        <v>85</v>
      </c>
      <c r="W25" s="71">
        <f t="shared" si="4"/>
        <v>22</v>
      </c>
      <c r="X25" s="71">
        <f t="shared" si="24"/>
        <v>44</v>
      </c>
      <c r="Y25" s="71">
        <f t="shared" si="25"/>
        <v>506</v>
      </c>
      <c r="Z25" s="71">
        <f t="shared" si="26"/>
        <v>66</v>
      </c>
      <c r="AA25" s="71">
        <f t="shared" si="27"/>
        <v>-440</v>
      </c>
      <c r="AB25" s="71">
        <f t="shared" si="28"/>
        <v>66</v>
      </c>
      <c r="AD25" s="14">
        <v>1</v>
      </c>
      <c r="AE25" s="14">
        <v>2</v>
      </c>
      <c r="AF25" s="14">
        <f t="shared" si="35"/>
        <v>2</v>
      </c>
      <c r="AG25" s="14">
        <f t="shared" si="36"/>
        <v>247</v>
      </c>
      <c r="AH25" s="14">
        <f t="shared" si="37"/>
        <v>6</v>
      </c>
      <c r="AI25" s="14">
        <f t="shared" si="38"/>
        <v>-241</v>
      </c>
      <c r="AJ25" s="71"/>
      <c r="AK25" s="14">
        <v>1</v>
      </c>
      <c r="AL25" s="14">
        <v>2</v>
      </c>
      <c r="AM25" s="14">
        <f t="shared" si="39"/>
        <v>2</v>
      </c>
      <c r="AN25" s="14">
        <f t="shared" si="40"/>
        <v>220</v>
      </c>
      <c r="AO25" s="14">
        <f t="shared" si="41"/>
        <v>12</v>
      </c>
      <c r="AP25" s="14">
        <f t="shared" si="42"/>
        <v>-208</v>
      </c>
    </row>
    <row r="26" spans="2:42">
      <c r="B26" s="71">
        <f t="shared" si="11"/>
        <v>23</v>
      </c>
      <c r="C26" s="71">
        <f t="shared" si="12"/>
        <v>23</v>
      </c>
      <c r="D26" s="71">
        <f t="shared" si="13"/>
        <v>276</v>
      </c>
      <c r="E26" s="71">
        <f t="shared" si="14"/>
        <v>46</v>
      </c>
      <c r="F26" s="71">
        <f t="shared" si="15"/>
        <v>-230</v>
      </c>
      <c r="G26" s="71">
        <f t="shared" si="0"/>
        <v>138</v>
      </c>
      <c r="I26" s="71">
        <f t="shared" si="1"/>
        <v>23</v>
      </c>
      <c r="J26" s="71">
        <f t="shared" si="16"/>
        <v>23</v>
      </c>
      <c r="K26" s="71">
        <f t="shared" si="17"/>
        <v>276</v>
      </c>
      <c r="L26" s="71">
        <f t="shared" si="18"/>
        <v>69</v>
      </c>
      <c r="M26" s="71">
        <f t="shared" si="19"/>
        <v>-207</v>
      </c>
      <c r="N26" s="71">
        <f t="shared" si="2"/>
        <v>92</v>
      </c>
      <c r="W26" s="71">
        <f t="shared" si="4"/>
        <v>23</v>
      </c>
      <c r="X26" s="71">
        <f t="shared" si="24"/>
        <v>46</v>
      </c>
      <c r="Y26" s="71">
        <f t="shared" si="25"/>
        <v>552</v>
      </c>
      <c r="Z26" s="71">
        <f t="shared" si="26"/>
        <v>69</v>
      </c>
      <c r="AA26" s="71">
        <f t="shared" si="27"/>
        <v>-483</v>
      </c>
      <c r="AB26" s="71">
        <f t="shared" si="28"/>
        <v>69</v>
      </c>
      <c r="AD26" s="14">
        <v>1</v>
      </c>
      <c r="AE26" s="14">
        <v>2</v>
      </c>
      <c r="AF26" s="14">
        <f t="shared" si="35"/>
        <v>2</v>
      </c>
      <c r="AG26" s="14">
        <f t="shared" si="36"/>
        <v>249</v>
      </c>
      <c r="AH26" s="14">
        <f t="shared" si="37"/>
        <v>6</v>
      </c>
      <c r="AI26" s="14">
        <f t="shared" si="38"/>
        <v>-243</v>
      </c>
      <c r="AJ26" s="71"/>
      <c r="AK26" s="14">
        <v>1</v>
      </c>
      <c r="AL26" s="14">
        <v>2</v>
      </c>
      <c r="AM26" s="14">
        <f t="shared" si="39"/>
        <v>2</v>
      </c>
      <c r="AN26" s="14">
        <f t="shared" si="40"/>
        <v>222</v>
      </c>
      <c r="AO26" s="14">
        <f t="shared" si="41"/>
        <v>12</v>
      </c>
      <c r="AP26" s="14">
        <f t="shared" si="42"/>
        <v>-210</v>
      </c>
    </row>
    <row r="27" spans="2:42">
      <c r="B27" s="71">
        <f t="shared" si="11"/>
        <v>24</v>
      </c>
      <c r="C27" s="71">
        <f t="shared" si="12"/>
        <v>24</v>
      </c>
      <c r="D27" s="71">
        <f t="shared" si="13"/>
        <v>300</v>
      </c>
      <c r="E27" s="71">
        <f t="shared" si="14"/>
        <v>48</v>
      </c>
      <c r="F27" s="71">
        <f t="shared" si="15"/>
        <v>-252</v>
      </c>
      <c r="G27" s="71">
        <f t="shared" si="0"/>
        <v>150</v>
      </c>
      <c r="I27" s="71">
        <f t="shared" si="1"/>
        <v>24</v>
      </c>
      <c r="J27" s="71">
        <f t="shared" si="16"/>
        <v>24</v>
      </c>
      <c r="K27" s="71">
        <f t="shared" si="17"/>
        <v>300</v>
      </c>
      <c r="L27" s="71">
        <f t="shared" si="18"/>
        <v>72</v>
      </c>
      <c r="M27" s="71">
        <f t="shared" si="19"/>
        <v>-228</v>
      </c>
      <c r="N27" s="71">
        <f t="shared" si="2"/>
        <v>100</v>
      </c>
      <c r="P27" s="71">
        <v>1</v>
      </c>
      <c r="Q27" s="71">
        <f t="shared" ref="Q27" si="43">P27</f>
        <v>1</v>
      </c>
      <c r="R27" s="71">
        <f t="shared" ref="R27" si="44">Q27+R26</f>
        <v>1</v>
      </c>
      <c r="S27" s="71">
        <f t="shared" ref="S27" si="45">P27*3</f>
        <v>3</v>
      </c>
      <c r="T27" s="71">
        <f t="shared" ref="T27" si="46">S27-R27</f>
        <v>2</v>
      </c>
      <c r="U27" s="71">
        <f t="shared" ref="U27" si="47">ROUNDUP(R27/3,0)</f>
        <v>1</v>
      </c>
      <c r="W27" s="71">
        <f t="shared" si="4"/>
        <v>24</v>
      </c>
      <c r="X27" s="71">
        <f t="shared" si="24"/>
        <v>48</v>
      </c>
      <c r="Y27" s="71">
        <f t="shared" si="25"/>
        <v>600</v>
      </c>
      <c r="Z27" s="71">
        <f t="shared" si="26"/>
        <v>72</v>
      </c>
      <c r="AA27" s="71">
        <f t="shared" si="27"/>
        <v>-528</v>
      </c>
      <c r="AB27" s="71">
        <f t="shared" si="28"/>
        <v>72</v>
      </c>
      <c r="AD27" s="14">
        <v>1</v>
      </c>
      <c r="AE27" s="14">
        <v>2</v>
      </c>
      <c r="AF27" s="14">
        <f t="shared" si="35"/>
        <v>2</v>
      </c>
      <c r="AG27" s="14">
        <f t="shared" si="36"/>
        <v>251</v>
      </c>
      <c r="AH27" s="14">
        <f t="shared" si="37"/>
        <v>6</v>
      </c>
      <c r="AI27" s="14">
        <f t="shared" si="38"/>
        <v>-245</v>
      </c>
      <c r="AJ27" s="71"/>
      <c r="AK27" s="14">
        <v>1</v>
      </c>
      <c r="AL27" s="14">
        <v>2</v>
      </c>
      <c r="AM27" s="14">
        <f t="shared" si="39"/>
        <v>2</v>
      </c>
      <c r="AN27" s="14">
        <f t="shared" si="40"/>
        <v>224</v>
      </c>
      <c r="AO27" s="14">
        <f t="shared" si="41"/>
        <v>12</v>
      </c>
      <c r="AP27" s="14">
        <f t="shared" si="42"/>
        <v>-212</v>
      </c>
    </row>
    <row r="28" spans="2:42">
      <c r="B28" s="71">
        <f t="shared" si="11"/>
        <v>25</v>
      </c>
      <c r="C28" s="71">
        <f t="shared" si="12"/>
        <v>25</v>
      </c>
      <c r="D28" s="71">
        <f t="shared" si="13"/>
        <v>325</v>
      </c>
      <c r="E28" s="71">
        <f t="shared" si="14"/>
        <v>50</v>
      </c>
      <c r="F28" s="71">
        <f t="shared" si="15"/>
        <v>-275</v>
      </c>
      <c r="G28" s="71">
        <f t="shared" si="0"/>
        <v>163</v>
      </c>
      <c r="I28" s="71">
        <f t="shared" si="1"/>
        <v>25</v>
      </c>
      <c r="J28" s="71">
        <f t="shared" si="16"/>
        <v>25</v>
      </c>
      <c r="K28" s="71">
        <f t="shared" si="17"/>
        <v>325</v>
      </c>
      <c r="L28" s="71">
        <f t="shared" si="18"/>
        <v>75</v>
      </c>
      <c r="M28" s="71">
        <f t="shared" si="19"/>
        <v>-250</v>
      </c>
      <c r="N28" s="71">
        <f t="shared" si="2"/>
        <v>109</v>
      </c>
      <c r="P28" s="71">
        <v>2</v>
      </c>
      <c r="Q28" s="71">
        <f t="shared" ref="Q28:Q40" si="48">P28</f>
        <v>2</v>
      </c>
      <c r="R28" s="71">
        <f t="shared" ref="R28:R40" si="49">Q28+R27</f>
        <v>3</v>
      </c>
      <c r="S28" s="71">
        <f t="shared" ref="S28:S40" si="50">P28*3</f>
        <v>6</v>
      </c>
      <c r="T28" s="71">
        <f t="shared" ref="T28:T40" si="51">S28-R28</f>
        <v>3</v>
      </c>
      <c r="U28" s="71">
        <f t="shared" ref="U28:U40" si="52">ROUNDUP(R28/3,0)</f>
        <v>1</v>
      </c>
      <c r="W28" s="71">
        <f t="shared" si="4"/>
        <v>25</v>
      </c>
      <c r="X28" s="71">
        <f t="shared" si="24"/>
        <v>50</v>
      </c>
      <c r="Y28" s="71">
        <f t="shared" si="25"/>
        <v>650</v>
      </c>
      <c r="Z28" s="71">
        <f t="shared" si="26"/>
        <v>75</v>
      </c>
      <c r="AA28" s="71">
        <f t="shared" si="27"/>
        <v>-575</v>
      </c>
      <c r="AB28" s="71">
        <f t="shared" si="28"/>
        <v>75</v>
      </c>
      <c r="AD28" s="14">
        <v>1</v>
      </c>
      <c r="AE28" s="14">
        <v>2</v>
      </c>
      <c r="AF28" s="14">
        <f t="shared" si="35"/>
        <v>2</v>
      </c>
      <c r="AG28" s="14">
        <f t="shared" si="36"/>
        <v>253</v>
      </c>
      <c r="AH28" s="14">
        <f t="shared" si="37"/>
        <v>6</v>
      </c>
      <c r="AI28" s="14">
        <f t="shared" si="38"/>
        <v>-247</v>
      </c>
      <c r="AJ28" s="71"/>
      <c r="AK28" s="14">
        <v>1</v>
      </c>
      <c r="AL28" s="14">
        <v>2</v>
      </c>
      <c r="AM28" s="14">
        <f t="shared" si="39"/>
        <v>2</v>
      </c>
      <c r="AN28" s="14">
        <f t="shared" si="40"/>
        <v>226</v>
      </c>
      <c r="AO28" s="14">
        <f t="shared" si="41"/>
        <v>12</v>
      </c>
      <c r="AP28" s="14">
        <f t="shared" si="42"/>
        <v>-214</v>
      </c>
    </row>
    <row r="29" spans="2:42">
      <c r="B29" s="71">
        <f t="shared" si="11"/>
        <v>26</v>
      </c>
      <c r="C29" s="71">
        <f t="shared" si="12"/>
        <v>26</v>
      </c>
      <c r="D29" s="71">
        <f t="shared" si="13"/>
        <v>351</v>
      </c>
      <c r="E29" s="71">
        <f t="shared" si="14"/>
        <v>52</v>
      </c>
      <c r="F29" s="71">
        <f t="shared" si="15"/>
        <v>-299</v>
      </c>
      <c r="G29" s="71">
        <f t="shared" si="0"/>
        <v>176</v>
      </c>
      <c r="I29" s="71">
        <f t="shared" si="1"/>
        <v>26</v>
      </c>
      <c r="J29" s="71">
        <f t="shared" si="16"/>
        <v>26</v>
      </c>
      <c r="K29" s="71">
        <f t="shared" si="17"/>
        <v>351</v>
      </c>
      <c r="L29" s="71">
        <f t="shared" si="18"/>
        <v>78</v>
      </c>
      <c r="M29" s="71">
        <f t="shared" si="19"/>
        <v>-273</v>
      </c>
      <c r="N29" s="71">
        <f t="shared" si="2"/>
        <v>117</v>
      </c>
      <c r="P29" s="71">
        <v>3</v>
      </c>
      <c r="Q29" s="71">
        <f t="shared" si="48"/>
        <v>3</v>
      </c>
      <c r="R29" s="71">
        <f t="shared" si="49"/>
        <v>6</v>
      </c>
      <c r="S29" s="71">
        <f t="shared" si="50"/>
        <v>9</v>
      </c>
      <c r="T29" s="71">
        <f t="shared" si="51"/>
        <v>3</v>
      </c>
      <c r="U29" s="71">
        <f t="shared" si="52"/>
        <v>2</v>
      </c>
      <c r="W29" s="71">
        <f t="shared" si="4"/>
        <v>26</v>
      </c>
      <c r="X29" s="71">
        <f t="shared" si="24"/>
        <v>52</v>
      </c>
      <c r="Y29" s="71">
        <f t="shared" si="25"/>
        <v>702</v>
      </c>
      <c r="Z29" s="71">
        <f t="shared" si="26"/>
        <v>78</v>
      </c>
      <c r="AA29" s="71">
        <f t="shared" si="27"/>
        <v>-624</v>
      </c>
      <c r="AB29" s="71">
        <f t="shared" si="28"/>
        <v>78</v>
      </c>
      <c r="AD29" s="14">
        <v>1</v>
      </c>
      <c r="AE29" s="14">
        <v>2</v>
      </c>
      <c r="AF29" s="14">
        <f t="shared" si="35"/>
        <v>2</v>
      </c>
      <c r="AG29" s="14">
        <f t="shared" si="36"/>
        <v>255</v>
      </c>
      <c r="AH29" s="14">
        <f t="shared" si="37"/>
        <v>6</v>
      </c>
      <c r="AI29" s="14">
        <f t="shared" si="38"/>
        <v>-249</v>
      </c>
      <c r="AJ29" s="71"/>
      <c r="AK29" s="14">
        <v>1</v>
      </c>
      <c r="AL29" s="14">
        <v>2</v>
      </c>
      <c r="AM29" s="14">
        <f t="shared" si="39"/>
        <v>2</v>
      </c>
      <c r="AN29" s="14">
        <f t="shared" si="40"/>
        <v>228</v>
      </c>
      <c r="AO29" s="14">
        <f t="shared" si="41"/>
        <v>12</v>
      </c>
      <c r="AP29" s="14">
        <f t="shared" si="42"/>
        <v>-216</v>
      </c>
    </row>
    <row r="30" spans="2:42">
      <c r="B30" s="71">
        <f t="shared" si="11"/>
        <v>27</v>
      </c>
      <c r="C30" s="71">
        <f t="shared" si="12"/>
        <v>27</v>
      </c>
      <c r="D30" s="71">
        <f t="shared" si="13"/>
        <v>378</v>
      </c>
      <c r="E30" s="71">
        <f t="shared" si="14"/>
        <v>54</v>
      </c>
      <c r="F30" s="71">
        <f t="shared" si="15"/>
        <v>-324</v>
      </c>
      <c r="G30" s="71">
        <f t="shared" si="0"/>
        <v>189</v>
      </c>
      <c r="I30" s="71">
        <f t="shared" si="1"/>
        <v>27</v>
      </c>
      <c r="J30" s="71">
        <f t="shared" si="16"/>
        <v>27</v>
      </c>
      <c r="K30" s="71">
        <f t="shared" si="17"/>
        <v>378</v>
      </c>
      <c r="L30" s="71">
        <f t="shared" si="18"/>
        <v>81</v>
      </c>
      <c r="M30" s="71">
        <f t="shared" si="19"/>
        <v>-297</v>
      </c>
      <c r="N30" s="71">
        <f t="shared" si="2"/>
        <v>126</v>
      </c>
      <c r="P30" s="71">
        <v>4</v>
      </c>
      <c r="Q30" s="71">
        <f t="shared" si="48"/>
        <v>4</v>
      </c>
      <c r="R30" s="71">
        <f t="shared" si="49"/>
        <v>10</v>
      </c>
      <c r="S30" s="71">
        <f t="shared" si="50"/>
        <v>12</v>
      </c>
      <c r="T30" s="71">
        <f t="shared" si="51"/>
        <v>2</v>
      </c>
      <c r="U30" s="71">
        <f t="shared" si="52"/>
        <v>4</v>
      </c>
      <c r="W30" s="71">
        <f t="shared" si="4"/>
        <v>27</v>
      </c>
      <c r="X30" s="71">
        <f t="shared" si="24"/>
        <v>54</v>
      </c>
      <c r="Y30" s="71">
        <f t="shared" si="25"/>
        <v>756</v>
      </c>
      <c r="Z30" s="71">
        <f t="shared" si="26"/>
        <v>81</v>
      </c>
      <c r="AA30" s="71">
        <f t="shared" si="27"/>
        <v>-675</v>
      </c>
      <c r="AB30" s="71">
        <f t="shared" si="28"/>
        <v>81</v>
      </c>
      <c r="AD30" s="14">
        <v>1</v>
      </c>
      <c r="AE30" s="14">
        <v>2</v>
      </c>
      <c r="AF30" s="14">
        <f t="shared" si="35"/>
        <v>2</v>
      </c>
      <c r="AG30" s="14">
        <f t="shared" si="36"/>
        <v>257</v>
      </c>
      <c r="AH30" s="14">
        <f t="shared" si="37"/>
        <v>6</v>
      </c>
      <c r="AI30" s="14">
        <f t="shared" si="38"/>
        <v>-251</v>
      </c>
      <c r="AJ30" s="71"/>
      <c r="AK30" s="14">
        <v>1</v>
      </c>
      <c r="AL30" s="14">
        <v>2</v>
      </c>
      <c r="AM30" s="14">
        <f t="shared" si="39"/>
        <v>2</v>
      </c>
      <c r="AN30" s="14">
        <f t="shared" si="40"/>
        <v>230</v>
      </c>
      <c r="AO30" s="14">
        <f t="shared" si="41"/>
        <v>12</v>
      </c>
      <c r="AP30" s="14">
        <f t="shared" si="42"/>
        <v>-218</v>
      </c>
    </row>
    <row r="31" spans="2:42">
      <c r="B31" s="71">
        <f t="shared" si="11"/>
        <v>28</v>
      </c>
      <c r="C31" s="71">
        <f t="shared" si="12"/>
        <v>28</v>
      </c>
      <c r="D31" s="71">
        <f t="shared" si="13"/>
        <v>406</v>
      </c>
      <c r="E31" s="71">
        <f t="shared" si="14"/>
        <v>56</v>
      </c>
      <c r="F31" s="71">
        <f t="shared" si="15"/>
        <v>-350</v>
      </c>
      <c r="G31" s="71">
        <f t="shared" si="0"/>
        <v>203</v>
      </c>
      <c r="I31" s="71">
        <f t="shared" ref="I31:I94" si="53">I30+1</f>
        <v>28</v>
      </c>
      <c r="J31" s="71">
        <f t="shared" si="16"/>
        <v>28</v>
      </c>
      <c r="K31" s="71">
        <f t="shared" ref="K31:K94" si="54">J31+K30</f>
        <v>406</v>
      </c>
      <c r="L31" s="71">
        <f t="shared" ref="L31:L94" si="55">I31*3</f>
        <v>84</v>
      </c>
      <c r="M31" s="71">
        <f t="shared" ref="M31:M94" si="56">L31-K31</f>
        <v>-322</v>
      </c>
      <c r="N31" s="71">
        <f t="shared" si="2"/>
        <v>136</v>
      </c>
      <c r="P31" s="71">
        <v>6</v>
      </c>
      <c r="Q31" s="71">
        <f t="shared" si="48"/>
        <v>6</v>
      </c>
      <c r="R31" s="71">
        <f t="shared" si="49"/>
        <v>16</v>
      </c>
      <c r="S31" s="71">
        <f t="shared" si="50"/>
        <v>18</v>
      </c>
      <c r="T31" s="71">
        <f t="shared" si="51"/>
        <v>2</v>
      </c>
      <c r="U31" s="71">
        <f t="shared" si="52"/>
        <v>6</v>
      </c>
      <c r="W31" s="71">
        <f t="shared" ref="W31:W94" si="57">W30+1</f>
        <v>28</v>
      </c>
      <c r="X31" s="71">
        <f t="shared" si="24"/>
        <v>56</v>
      </c>
      <c r="Y31" s="71">
        <f t="shared" ref="Y31:Y94" si="58">X31+Y30</f>
        <v>812</v>
      </c>
      <c r="Z31" s="71">
        <f t="shared" ref="Z31:Z94" si="59">W31*3</f>
        <v>84</v>
      </c>
      <c r="AA31" s="71">
        <f t="shared" ref="AA31:AA94" si="60">Z31-Y31</f>
        <v>-728</v>
      </c>
      <c r="AB31" s="71">
        <f t="shared" si="28"/>
        <v>84</v>
      </c>
    </row>
    <row r="32" spans="2:42">
      <c r="B32" s="71">
        <f t="shared" si="11"/>
        <v>29</v>
      </c>
      <c r="C32" s="71">
        <f t="shared" si="12"/>
        <v>29</v>
      </c>
      <c r="D32" s="71">
        <f t="shared" si="13"/>
        <v>435</v>
      </c>
      <c r="E32" s="71">
        <f t="shared" si="14"/>
        <v>58</v>
      </c>
      <c r="F32" s="71">
        <f t="shared" si="15"/>
        <v>-377</v>
      </c>
      <c r="G32" s="71">
        <f t="shared" si="0"/>
        <v>218</v>
      </c>
      <c r="I32" s="71">
        <f t="shared" si="53"/>
        <v>29</v>
      </c>
      <c r="J32" s="71">
        <f t="shared" si="16"/>
        <v>29</v>
      </c>
      <c r="K32" s="71">
        <f t="shared" si="54"/>
        <v>435</v>
      </c>
      <c r="L32" s="71">
        <f t="shared" si="55"/>
        <v>87</v>
      </c>
      <c r="M32" s="71">
        <f t="shared" si="56"/>
        <v>-348</v>
      </c>
      <c r="N32" s="71">
        <f t="shared" si="2"/>
        <v>145</v>
      </c>
      <c r="P32" s="71">
        <v>9</v>
      </c>
      <c r="Q32" s="71">
        <f t="shared" si="48"/>
        <v>9</v>
      </c>
      <c r="R32" s="71">
        <f t="shared" si="49"/>
        <v>25</v>
      </c>
      <c r="S32" s="71">
        <f t="shared" si="50"/>
        <v>27</v>
      </c>
      <c r="T32" s="71">
        <f t="shared" si="51"/>
        <v>2</v>
      </c>
      <c r="U32" s="71">
        <f t="shared" si="52"/>
        <v>9</v>
      </c>
      <c r="W32" s="71">
        <f t="shared" si="57"/>
        <v>29</v>
      </c>
      <c r="X32" s="71">
        <f t="shared" si="24"/>
        <v>58</v>
      </c>
      <c r="Y32" s="71">
        <f t="shared" si="58"/>
        <v>870</v>
      </c>
      <c r="Z32" s="71">
        <f t="shared" si="59"/>
        <v>87</v>
      </c>
      <c r="AA32" s="71">
        <f t="shared" si="60"/>
        <v>-783</v>
      </c>
      <c r="AB32" s="71">
        <f t="shared" si="28"/>
        <v>87</v>
      </c>
    </row>
    <row r="33" spans="2:28">
      <c r="B33" s="71">
        <f t="shared" si="11"/>
        <v>30</v>
      </c>
      <c r="C33" s="71">
        <f t="shared" si="12"/>
        <v>30</v>
      </c>
      <c r="D33" s="71">
        <f t="shared" si="13"/>
        <v>465</v>
      </c>
      <c r="E33" s="71">
        <f t="shared" si="14"/>
        <v>60</v>
      </c>
      <c r="F33" s="71">
        <f t="shared" si="15"/>
        <v>-405</v>
      </c>
      <c r="G33" s="71">
        <f t="shared" si="0"/>
        <v>233</v>
      </c>
      <c r="I33" s="71">
        <f t="shared" si="53"/>
        <v>30</v>
      </c>
      <c r="J33" s="71">
        <f t="shared" si="16"/>
        <v>30</v>
      </c>
      <c r="K33" s="71">
        <f t="shared" si="54"/>
        <v>465</v>
      </c>
      <c r="L33" s="71">
        <f t="shared" si="55"/>
        <v>90</v>
      </c>
      <c r="M33" s="71">
        <f t="shared" si="56"/>
        <v>-375</v>
      </c>
      <c r="N33" s="71">
        <f t="shared" si="2"/>
        <v>155</v>
      </c>
      <c r="P33" s="71">
        <v>13</v>
      </c>
      <c r="Q33" s="71">
        <f t="shared" si="48"/>
        <v>13</v>
      </c>
      <c r="R33" s="71">
        <f t="shared" si="49"/>
        <v>38</v>
      </c>
      <c r="S33" s="71">
        <f t="shared" si="50"/>
        <v>39</v>
      </c>
      <c r="T33" s="71">
        <f t="shared" si="51"/>
        <v>1</v>
      </c>
      <c r="U33" s="71">
        <f t="shared" si="52"/>
        <v>13</v>
      </c>
      <c r="W33" s="71">
        <f t="shared" si="57"/>
        <v>30</v>
      </c>
      <c r="X33" s="71">
        <f t="shared" si="24"/>
        <v>60</v>
      </c>
      <c r="Y33" s="71">
        <f t="shared" si="58"/>
        <v>930</v>
      </c>
      <c r="Z33" s="71">
        <f t="shared" si="59"/>
        <v>90</v>
      </c>
      <c r="AA33" s="71">
        <f t="shared" si="60"/>
        <v>-840</v>
      </c>
      <c r="AB33" s="71">
        <f t="shared" si="28"/>
        <v>90</v>
      </c>
    </row>
    <row r="34" spans="2:28">
      <c r="B34" s="71">
        <f t="shared" si="11"/>
        <v>31</v>
      </c>
      <c r="C34" s="71">
        <f t="shared" si="12"/>
        <v>31</v>
      </c>
      <c r="D34" s="71">
        <f t="shared" si="13"/>
        <v>496</v>
      </c>
      <c r="E34" s="71">
        <f t="shared" si="14"/>
        <v>62</v>
      </c>
      <c r="F34" s="71">
        <f t="shared" si="15"/>
        <v>-434</v>
      </c>
      <c r="G34" s="71">
        <f t="shared" si="0"/>
        <v>248</v>
      </c>
      <c r="I34" s="71">
        <f t="shared" si="53"/>
        <v>31</v>
      </c>
      <c r="J34" s="71">
        <f t="shared" si="16"/>
        <v>31</v>
      </c>
      <c r="K34" s="71">
        <f t="shared" si="54"/>
        <v>496</v>
      </c>
      <c r="L34" s="71">
        <f t="shared" si="55"/>
        <v>93</v>
      </c>
      <c r="M34" s="71">
        <f t="shared" si="56"/>
        <v>-403</v>
      </c>
      <c r="N34" s="71">
        <f t="shared" si="2"/>
        <v>166</v>
      </c>
      <c r="P34" s="71">
        <v>21</v>
      </c>
      <c r="Q34" s="71">
        <f t="shared" si="48"/>
        <v>21</v>
      </c>
      <c r="R34" s="71">
        <f t="shared" si="49"/>
        <v>59</v>
      </c>
      <c r="S34" s="71">
        <f t="shared" si="50"/>
        <v>63</v>
      </c>
      <c r="T34" s="71">
        <f t="shared" si="51"/>
        <v>4</v>
      </c>
      <c r="U34" s="71">
        <f t="shared" si="52"/>
        <v>20</v>
      </c>
      <c r="W34" s="71">
        <f t="shared" si="57"/>
        <v>31</v>
      </c>
      <c r="X34" s="71">
        <f t="shared" si="24"/>
        <v>62</v>
      </c>
      <c r="Y34" s="71">
        <f t="shared" si="58"/>
        <v>992</v>
      </c>
      <c r="Z34" s="71">
        <f t="shared" si="59"/>
        <v>93</v>
      </c>
      <c r="AA34" s="71">
        <f t="shared" si="60"/>
        <v>-899</v>
      </c>
      <c r="AB34" s="71">
        <f t="shared" si="28"/>
        <v>93</v>
      </c>
    </row>
    <row r="35" spans="2:28">
      <c r="B35" s="71">
        <f t="shared" si="11"/>
        <v>32</v>
      </c>
      <c r="C35" s="71">
        <f t="shared" si="12"/>
        <v>32</v>
      </c>
      <c r="D35" s="71">
        <f t="shared" si="13"/>
        <v>528</v>
      </c>
      <c r="E35" s="71">
        <f t="shared" si="14"/>
        <v>64</v>
      </c>
      <c r="F35" s="71">
        <f t="shared" si="15"/>
        <v>-464</v>
      </c>
      <c r="G35" s="71">
        <f t="shared" si="0"/>
        <v>264</v>
      </c>
      <c r="I35" s="71">
        <f t="shared" si="53"/>
        <v>32</v>
      </c>
      <c r="J35" s="71">
        <f t="shared" si="16"/>
        <v>32</v>
      </c>
      <c r="K35" s="71">
        <f t="shared" si="54"/>
        <v>528</v>
      </c>
      <c r="L35" s="71">
        <f t="shared" si="55"/>
        <v>96</v>
      </c>
      <c r="M35" s="71">
        <f t="shared" si="56"/>
        <v>-432</v>
      </c>
      <c r="N35" s="71">
        <f t="shared" si="2"/>
        <v>176</v>
      </c>
      <c r="P35" s="71">
        <v>31</v>
      </c>
      <c r="Q35" s="71">
        <f t="shared" si="48"/>
        <v>31</v>
      </c>
      <c r="R35" s="71">
        <f t="shared" si="49"/>
        <v>90</v>
      </c>
      <c r="S35" s="71">
        <f t="shared" si="50"/>
        <v>93</v>
      </c>
      <c r="T35" s="71">
        <f t="shared" si="51"/>
        <v>3</v>
      </c>
      <c r="U35" s="71">
        <f t="shared" si="52"/>
        <v>30</v>
      </c>
      <c r="W35" s="71">
        <f t="shared" si="57"/>
        <v>32</v>
      </c>
      <c r="X35" s="71">
        <f t="shared" si="24"/>
        <v>64</v>
      </c>
      <c r="Y35" s="71">
        <f t="shared" si="58"/>
        <v>1056</v>
      </c>
      <c r="Z35" s="71">
        <f t="shared" si="59"/>
        <v>96</v>
      </c>
      <c r="AA35" s="71">
        <f t="shared" si="60"/>
        <v>-960</v>
      </c>
      <c r="AB35" s="71">
        <f t="shared" si="28"/>
        <v>96</v>
      </c>
    </row>
    <row r="36" spans="2:28">
      <c r="B36" s="71">
        <f t="shared" si="11"/>
        <v>33</v>
      </c>
      <c r="C36" s="71">
        <f t="shared" si="12"/>
        <v>33</v>
      </c>
      <c r="D36" s="71">
        <f t="shared" si="13"/>
        <v>561</v>
      </c>
      <c r="E36" s="71">
        <f t="shared" si="14"/>
        <v>66</v>
      </c>
      <c r="F36" s="71">
        <f t="shared" si="15"/>
        <v>-495</v>
      </c>
      <c r="G36" s="71">
        <f t="shared" si="0"/>
        <v>281</v>
      </c>
      <c r="I36" s="71">
        <f t="shared" si="53"/>
        <v>33</v>
      </c>
      <c r="J36" s="71">
        <f t="shared" si="16"/>
        <v>33</v>
      </c>
      <c r="K36" s="71">
        <f t="shared" si="54"/>
        <v>561</v>
      </c>
      <c r="L36" s="71">
        <f t="shared" si="55"/>
        <v>99</v>
      </c>
      <c r="M36" s="71">
        <f t="shared" si="56"/>
        <v>-462</v>
      </c>
      <c r="N36" s="71">
        <f t="shared" si="2"/>
        <v>187</v>
      </c>
      <c r="P36" s="71">
        <v>47</v>
      </c>
      <c r="Q36" s="71">
        <f t="shared" si="48"/>
        <v>47</v>
      </c>
      <c r="R36" s="71">
        <f t="shared" si="49"/>
        <v>137</v>
      </c>
      <c r="S36" s="71">
        <f t="shared" si="50"/>
        <v>141</v>
      </c>
      <c r="T36" s="71">
        <f t="shared" si="51"/>
        <v>4</v>
      </c>
      <c r="U36" s="71">
        <f t="shared" si="52"/>
        <v>46</v>
      </c>
      <c r="W36" s="71">
        <f t="shared" si="57"/>
        <v>33</v>
      </c>
      <c r="X36" s="71">
        <f t="shared" si="24"/>
        <v>66</v>
      </c>
      <c r="Y36" s="71">
        <f t="shared" si="58"/>
        <v>1122</v>
      </c>
      <c r="Z36" s="71">
        <f t="shared" si="59"/>
        <v>99</v>
      </c>
      <c r="AA36" s="71">
        <f t="shared" si="60"/>
        <v>-1023</v>
      </c>
      <c r="AB36" s="71">
        <f t="shared" si="28"/>
        <v>99</v>
      </c>
    </row>
    <row r="37" spans="2:28">
      <c r="B37" s="71">
        <f t="shared" si="11"/>
        <v>34</v>
      </c>
      <c r="C37" s="71">
        <f t="shared" si="12"/>
        <v>34</v>
      </c>
      <c r="D37" s="71">
        <f t="shared" si="13"/>
        <v>595</v>
      </c>
      <c r="E37" s="71">
        <f t="shared" si="14"/>
        <v>68</v>
      </c>
      <c r="F37" s="71">
        <f t="shared" si="15"/>
        <v>-527</v>
      </c>
      <c r="G37" s="71">
        <f t="shared" si="0"/>
        <v>298</v>
      </c>
      <c r="I37" s="71">
        <f t="shared" si="53"/>
        <v>34</v>
      </c>
      <c r="J37" s="71">
        <f t="shared" si="16"/>
        <v>34</v>
      </c>
      <c r="K37" s="71">
        <f t="shared" si="54"/>
        <v>595</v>
      </c>
      <c r="L37" s="71">
        <f t="shared" si="55"/>
        <v>102</v>
      </c>
      <c r="M37" s="71">
        <f t="shared" si="56"/>
        <v>-493</v>
      </c>
      <c r="N37" s="71">
        <f t="shared" si="2"/>
        <v>199</v>
      </c>
      <c r="P37" s="71">
        <v>63</v>
      </c>
      <c r="Q37" s="71">
        <f t="shared" si="48"/>
        <v>63</v>
      </c>
      <c r="R37" s="71">
        <f t="shared" si="49"/>
        <v>200</v>
      </c>
      <c r="S37" s="71">
        <f t="shared" si="50"/>
        <v>189</v>
      </c>
      <c r="T37" s="71">
        <f t="shared" si="51"/>
        <v>-11</v>
      </c>
      <c r="U37" s="71">
        <f t="shared" si="52"/>
        <v>67</v>
      </c>
      <c r="W37" s="71">
        <f t="shared" si="57"/>
        <v>34</v>
      </c>
      <c r="X37" s="71">
        <f t="shared" si="24"/>
        <v>68</v>
      </c>
      <c r="Y37" s="71">
        <f t="shared" si="58"/>
        <v>1190</v>
      </c>
      <c r="Z37" s="71">
        <f t="shared" si="59"/>
        <v>102</v>
      </c>
      <c r="AA37" s="71">
        <f t="shared" si="60"/>
        <v>-1088</v>
      </c>
      <c r="AB37" s="71">
        <f t="shared" si="28"/>
        <v>102</v>
      </c>
    </row>
    <row r="38" spans="2:28">
      <c r="B38" s="71">
        <f t="shared" si="11"/>
        <v>35</v>
      </c>
      <c r="C38" s="71">
        <f t="shared" si="12"/>
        <v>35</v>
      </c>
      <c r="D38" s="71">
        <f t="shared" si="13"/>
        <v>630</v>
      </c>
      <c r="E38" s="71">
        <f t="shared" si="14"/>
        <v>70</v>
      </c>
      <c r="F38" s="71">
        <f t="shared" si="15"/>
        <v>-560</v>
      </c>
      <c r="G38" s="71">
        <f t="shared" si="0"/>
        <v>315</v>
      </c>
      <c r="I38" s="71">
        <f t="shared" si="53"/>
        <v>35</v>
      </c>
      <c r="J38" s="71">
        <f t="shared" si="16"/>
        <v>35</v>
      </c>
      <c r="K38" s="71">
        <f t="shared" si="54"/>
        <v>630</v>
      </c>
      <c r="L38" s="71">
        <f t="shared" si="55"/>
        <v>105</v>
      </c>
      <c r="M38" s="71">
        <f t="shared" si="56"/>
        <v>-525</v>
      </c>
      <c r="N38" s="71">
        <f t="shared" si="2"/>
        <v>210</v>
      </c>
      <c r="P38" s="71">
        <v>1</v>
      </c>
      <c r="Q38" s="71">
        <f t="shared" si="48"/>
        <v>1</v>
      </c>
      <c r="R38" s="71">
        <f t="shared" si="49"/>
        <v>201</v>
      </c>
      <c r="S38" s="71">
        <f t="shared" si="50"/>
        <v>3</v>
      </c>
      <c r="T38" s="71">
        <f t="shared" si="51"/>
        <v>-198</v>
      </c>
      <c r="U38" s="71">
        <f t="shared" si="52"/>
        <v>67</v>
      </c>
      <c r="W38" s="71">
        <f t="shared" si="57"/>
        <v>35</v>
      </c>
      <c r="X38" s="71">
        <f t="shared" si="24"/>
        <v>70</v>
      </c>
      <c r="Y38" s="71">
        <f t="shared" si="58"/>
        <v>1260</v>
      </c>
      <c r="Z38" s="71">
        <f t="shared" si="59"/>
        <v>105</v>
      </c>
      <c r="AA38" s="71">
        <f t="shared" si="60"/>
        <v>-1155</v>
      </c>
      <c r="AB38" s="71">
        <f t="shared" si="28"/>
        <v>105</v>
      </c>
    </row>
    <row r="39" spans="2:28">
      <c r="B39" s="71">
        <f t="shared" si="11"/>
        <v>36</v>
      </c>
      <c r="C39" s="71">
        <f t="shared" si="12"/>
        <v>36</v>
      </c>
      <c r="D39" s="71">
        <f t="shared" si="13"/>
        <v>666</v>
      </c>
      <c r="E39" s="71">
        <f t="shared" si="14"/>
        <v>72</v>
      </c>
      <c r="F39" s="71">
        <f t="shared" si="15"/>
        <v>-594</v>
      </c>
      <c r="G39" s="71">
        <f t="shared" si="0"/>
        <v>333</v>
      </c>
      <c r="I39" s="71">
        <f t="shared" si="53"/>
        <v>36</v>
      </c>
      <c r="J39" s="71">
        <f t="shared" si="16"/>
        <v>36</v>
      </c>
      <c r="K39" s="71">
        <f t="shared" si="54"/>
        <v>666</v>
      </c>
      <c r="L39" s="71">
        <f t="shared" si="55"/>
        <v>108</v>
      </c>
      <c r="M39" s="71">
        <f t="shared" si="56"/>
        <v>-558</v>
      </c>
      <c r="N39" s="71">
        <f t="shared" si="2"/>
        <v>222</v>
      </c>
      <c r="P39" s="71">
        <v>1</v>
      </c>
      <c r="Q39" s="71">
        <f t="shared" si="48"/>
        <v>1</v>
      </c>
      <c r="R39" s="71">
        <f t="shared" si="49"/>
        <v>202</v>
      </c>
      <c r="S39" s="71">
        <f t="shared" si="50"/>
        <v>3</v>
      </c>
      <c r="T39" s="71">
        <f t="shared" si="51"/>
        <v>-199</v>
      </c>
      <c r="U39" s="71">
        <f t="shared" si="52"/>
        <v>68</v>
      </c>
      <c r="W39" s="71">
        <f t="shared" si="57"/>
        <v>36</v>
      </c>
      <c r="X39" s="71">
        <f t="shared" si="24"/>
        <v>72</v>
      </c>
      <c r="Y39" s="71">
        <f t="shared" si="58"/>
        <v>1332</v>
      </c>
      <c r="Z39" s="71">
        <f t="shared" si="59"/>
        <v>108</v>
      </c>
      <c r="AA39" s="71">
        <f t="shared" si="60"/>
        <v>-1224</v>
      </c>
      <c r="AB39" s="71">
        <f t="shared" si="28"/>
        <v>108</v>
      </c>
    </row>
    <row r="40" spans="2:28">
      <c r="B40" s="71">
        <f t="shared" si="11"/>
        <v>37</v>
      </c>
      <c r="C40" s="71">
        <f t="shared" si="12"/>
        <v>37</v>
      </c>
      <c r="D40" s="71">
        <f t="shared" si="13"/>
        <v>703</v>
      </c>
      <c r="E40" s="71">
        <f t="shared" si="14"/>
        <v>74</v>
      </c>
      <c r="F40" s="71">
        <f t="shared" si="15"/>
        <v>-629</v>
      </c>
      <c r="G40" s="71">
        <f t="shared" si="0"/>
        <v>352</v>
      </c>
      <c r="I40" s="71">
        <f t="shared" si="53"/>
        <v>37</v>
      </c>
      <c r="J40" s="71">
        <f t="shared" si="16"/>
        <v>37</v>
      </c>
      <c r="K40" s="71">
        <f t="shared" si="54"/>
        <v>703</v>
      </c>
      <c r="L40" s="71">
        <f t="shared" si="55"/>
        <v>111</v>
      </c>
      <c r="M40" s="71">
        <f t="shared" si="56"/>
        <v>-592</v>
      </c>
      <c r="N40" s="71">
        <f t="shared" si="2"/>
        <v>235</v>
      </c>
      <c r="P40" s="71">
        <v>1</v>
      </c>
      <c r="Q40" s="71">
        <f t="shared" si="48"/>
        <v>1</v>
      </c>
      <c r="R40" s="71">
        <f t="shared" si="49"/>
        <v>203</v>
      </c>
      <c r="S40" s="71">
        <f t="shared" si="50"/>
        <v>3</v>
      </c>
      <c r="T40" s="71">
        <f t="shared" si="51"/>
        <v>-200</v>
      </c>
      <c r="U40" s="71">
        <f t="shared" si="52"/>
        <v>68</v>
      </c>
      <c r="W40" s="71">
        <f t="shared" si="57"/>
        <v>37</v>
      </c>
      <c r="X40" s="71">
        <f t="shared" si="24"/>
        <v>74</v>
      </c>
      <c r="Y40" s="71">
        <f t="shared" si="58"/>
        <v>1406</v>
      </c>
      <c r="Z40" s="71">
        <f t="shared" si="59"/>
        <v>111</v>
      </c>
      <c r="AA40" s="71">
        <f t="shared" si="60"/>
        <v>-1295</v>
      </c>
      <c r="AB40" s="71">
        <f t="shared" si="28"/>
        <v>111</v>
      </c>
    </row>
    <row r="41" spans="2:28">
      <c r="B41" s="71">
        <f t="shared" si="11"/>
        <v>38</v>
      </c>
      <c r="C41" s="71">
        <f t="shared" si="12"/>
        <v>38</v>
      </c>
      <c r="D41" s="71">
        <f t="shared" si="13"/>
        <v>741</v>
      </c>
      <c r="E41" s="71">
        <f t="shared" si="14"/>
        <v>76</v>
      </c>
      <c r="F41" s="71">
        <f t="shared" si="15"/>
        <v>-665</v>
      </c>
      <c r="G41" s="71">
        <f t="shared" si="0"/>
        <v>371</v>
      </c>
      <c r="I41" s="71">
        <f t="shared" si="53"/>
        <v>38</v>
      </c>
      <c r="J41" s="71">
        <f t="shared" si="16"/>
        <v>38</v>
      </c>
      <c r="K41" s="71">
        <f t="shared" si="54"/>
        <v>741</v>
      </c>
      <c r="L41" s="71">
        <f t="shared" si="55"/>
        <v>114</v>
      </c>
      <c r="M41" s="71">
        <f t="shared" si="56"/>
        <v>-627</v>
      </c>
      <c r="N41" s="71">
        <f t="shared" si="2"/>
        <v>247</v>
      </c>
      <c r="W41" s="71">
        <f t="shared" si="57"/>
        <v>38</v>
      </c>
      <c r="X41" s="71">
        <f t="shared" si="24"/>
        <v>76</v>
      </c>
      <c r="Y41" s="71">
        <f t="shared" si="58"/>
        <v>1482</v>
      </c>
      <c r="Z41" s="71">
        <f t="shared" si="59"/>
        <v>114</v>
      </c>
      <c r="AA41" s="71">
        <f t="shared" si="60"/>
        <v>-1368</v>
      </c>
      <c r="AB41" s="71">
        <f t="shared" si="28"/>
        <v>114</v>
      </c>
    </row>
    <row r="42" spans="2:28">
      <c r="B42" s="71">
        <f t="shared" si="11"/>
        <v>39</v>
      </c>
      <c r="C42" s="71">
        <f t="shared" si="12"/>
        <v>39</v>
      </c>
      <c r="D42" s="71">
        <f t="shared" si="13"/>
        <v>780</v>
      </c>
      <c r="E42" s="71">
        <f t="shared" si="14"/>
        <v>78</v>
      </c>
      <c r="F42" s="71">
        <f t="shared" si="15"/>
        <v>-702</v>
      </c>
      <c r="G42" s="71">
        <f t="shared" si="0"/>
        <v>390</v>
      </c>
      <c r="I42" s="71">
        <f t="shared" si="53"/>
        <v>39</v>
      </c>
      <c r="J42" s="71">
        <f t="shared" si="16"/>
        <v>39</v>
      </c>
      <c r="K42" s="71">
        <f t="shared" si="54"/>
        <v>780</v>
      </c>
      <c r="L42" s="71">
        <f t="shared" si="55"/>
        <v>117</v>
      </c>
      <c r="M42" s="71">
        <f t="shared" si="56"/>
        <v>-663</v>
      </c>
      <c r="N42" s="71">
        <f t="shared" si="2"/>
        <v>260</v>
      </c>
      <c r="W42" s="71">
        <f t="shared" si="57"/>
        <v>39</v>
      </c>
      <c r="X42" s="71">
        <f t="shared" si="24"/>
        <v>78</v>
      </c>
      <c r="Y42" s="71">
        <f t="shared" si="58"/>
        <v>1560</v>
      </c>
      <c r="Z42" s="71">
        <f t="shared" si="59"/>
        <v>117</v>
      </c>
      <c r="AA42" s="71">
        <f t="shared" si="60"/>
        <v>-1443</v>
      </c>
      <c r="AB42" s="71">
        <f t="shared" si="28"/>
        <v>117</v>
      </c>
    </row>
    <row r="43" spans="2:28">
      <c r="B43" s="71">
        <f t="shared" si="11"/>
        <v>40</v>
      </c>
      <c r="C43" s="71">
        <f t="shared" si="12"/>
        <v>40</v>
      </c>
      <c r="D43" s="71">
        <f t="shared" si="13"/>
        <v>820</v>
      </c>
      <c r="E43" s="71">
        <f t="shared" si="14"/>
        <v>80</v>
      </c>
      <c r="F43" s="71">
        <f t="shared" si="15"/>
        <v>-740</v>
      </c>
      <c r="G43" s="71">
        <f t="shared" si="0"/>
        <v>410</v>
      </c>
      <c r="I43" s="71">
        <f t="shared" si="53"/>
        <v>40</v>
      </c>
      <c r="J43" s="71">
        <f t="shared" si="16"/>
        <v>40</v>
      </c>
      <c r="K43" s="71">
        <f t="shared" si="54"/>
        <v>820</v>
      </c>
      <c r="L43" s="71">
        <f t="shared" si="55"/>
        <v>120</v>
      </c>
      <c r="M43" s="71">
        <f t="shared" si="56"/>
        <v>-700</v>
      </c>
      <c r="N43" s="71">
        <f t="shared" si="2"/>
        <v>274</v>
      </c>
      <c r="W43" s="71">
        <f t="shared" si="57"/>
        <v>40</v>
      </c>
      <c r="X43" s="71">
        <f t="shared" si="24"/>
        <v>80</v>
      </c>
      <c r="Y43" s="71">
        <f t="shared" si="58"/>
        <v>1640</v>
      </c>
      <c r="Z43" s="71">
        <f t="shared" si="59"/>
        <v>120</v>
      </c>
      <c r="AA43" s="71">
        <f t="shared" si="60"/>
        <v>-1520</v>
      </c>
      <c r="AB43" s="71">
        <f t="shared" si="28"/>
        <v>120</v>
      </c>
    </row>
    <row r="44" spans="2:28">
      <c r="B44" s="71">
        <f t="shared" si="11"/>
        <v>41</v>
      </c>
      <c r="C44" s="71">
        <f t="shared" si="12"/>
        <v>41</v>
      </c>
      <c r="D44" s="71">
        <f t="shared" si="13"/>
        <v>861</v>
      </c>
      <c r="E44" s="71">
        <f t="shared" si="14"/>
        <v>82</v>
      </c>
      <c r="F44" s="71">
        <f t="shared" si="15"/>
        <v>-779</v>
      </c>
      <c r="G44" s="71">
        <f t="shared" si="0"/>
        <v>431</v>
      </c>
      <c r="I44" s="71">
        <f t="shared" si="53"/>
        <v>41</v>
      </c>
      <c r="J44" s="71">
        <f t="shared" si="16"/>
        <v>41</v>
      </c>
      <c r="K44" s="71">
        <f t="shared" si="54"/>
        <v>861</v>
      </c>
      <c r="L44" s="71">
        <f t="shared" si="55"/>
        <v>123</v>
      </c>
      <c r="M44" s="71">
        <f t="shared" si="56"/>
        <v>-738</v>
      </c>
      <c r="N44" s="71">
        <f t="shared" si="2"/>
        <v>287</v>
      </c>
      <c r="W44" s="71">
        <f t="shared" si="57"/>
        <v>41</v>
      </c>
      <c r="X44" s="71">
        <f t="shared" si="24"/>
        <v>82</v>
      </c>
      <c r="Y44" s="71">
        <f t="shared" si="58"/>
        <v>1722</v>
      </c>
      <c r="Z44" s="71">
        <f t="shared" si="59"/>
        <v>123</v>
      </c>
      <c r="AA44" s="71">
        <f t="shared" si="60"/>
        <v>-1599</v>
      </c>
      <c r="AB44" s="71">
        <f t="shared" si="28"/>
        <v>123</v>
      </c>
    </row>
    <row r="45" spans="2:28">
      <c r="B45" s="71">
        <f t="shared" si="11"/>
        <v>42</v>
      </c>
      <c r="C45" s="71">
        <f t="shared" si="12"/>
        <v>42</v>
      </c>
      <c r="D45" s="71">
        <f t="shared" si="13"/>
        <v>903</v>
      </c>
      <c r="E45" s="71">
        <f t="shared" si="14"/>
        <v>84</v>
      </c>
      <c r="F45" s="71">
        <f t="shared" si="15"/>
        <v>-819</v>
      </c>
      <c r="G45" s="71">
        <f t="shared" si="0"/>
        <v>452</v>
      </c>
      <c r="I45" s="71">
        <f t="shared" si="53"/>
        <v>42</v>
      </c>
      <c r="J45" s="71">
        <f t="shared" si="16"/>
        <v>42</v>
      </c>
      <c r="K45" s="71">
        <f t="shared" si="54"/>
        <v>903</v>
      </c>
      <c r="L45" s="71">
        <f t="shared" si="55"/>
        <v>126</v>
      </c>
      <c r="M45" s="71">
        <f t="shared" si="56"/>
        <v>-777</v>
      </c>
      <c r="N45" s="71">
        <f t="shared" si="2"/>
        <v>301</v>
      </c>
      <c r="W45" s="71">
        <f t="shared" si="57"/>
        <v>42</v>
      </c>
      <c r="X45" s="71">
        <f t="shared" si="24"/>
        <v>84</v>
      </c>
      <c r="Y45" s="71">
        <f t="shared" si="58"/>
        <v>1806</v>
      </c>
      <c r="Z45" s="71">
        <f t="shared" si="59"/>
        <v>126</v>
      </c>
      <c r="AA45" s="71">
        <f t="shared" si="60"/>
        <v>-1680</v>
      </c>
      <c r="AB45" s="71">
        <f t="shared" si="28"/>
        <v>126</v>
      </c>
    </row>
    <row r="46" spans="2:28">
      <c r="B46" s="71">
        <f t="shared" si="11"/>
        <v>43</v>
      </c>
      <c r="C46" s="71">
        <f t="shared" si="12"/>
        <v>43</v>
      </c>
      <c r="D46" s="71">
        <f t="shared" si="13"/>
        <v>946</v>
      </c>
      <c r="E46" s="71">
        <f t="shared" si="14"/>
        <v>86</v>
      </c>
      <c r="F46" s="71">
        <f t="shared" si="15"/>
        <v>-860</v>
      </c>
      <c r="G46" s="71">
        <f t="shared" si="0"/>
        <v>473</v>
      </c>
      <c r="I46" s="71">
        <f t="shared" si="53"/>
        <v>43</v>
      </c>
      <c r="J46" s="71">
        <f t="shared" si="16"/>
        <v>43</v>
      </c>
      <c r="K46" s="71">
        <f t="shared" si="54"/>
        <v>946</v>
      </c>
      <c r="L46" s="71">
        <f t="shared" si="55"/>
        <v>129</v>
      </c>
      <c r="M46" s="71">
        <f t="shared" si="56"/>
        <v>-817</v>
      </c>
      <c r="N46" s="71">
        <f t="shared" si="2"/>
        <v>316</v>
      </c>
      <c r="W46" s="71">
        <f t="shared" si="57"/>
        <v>43</v>
      </c>
      <c r="X46" s="71">
        <f t="shared" si="24"/>
        <v>86</v>
      </c>
      <c r="Y46" s="71">
        <f t="shared" si="58"/>
        <v>1892</v>
      </c>
      <c r="Z46" s="71">
        <f t="shared" si="59"/>
        <v>129</v>
      </c>
      <c r="AA46" s="71">
        <f t="shared" si="60"/>
        <v>-1763</v>
      </c>
      <c r="AB46" s="71">
        <f t="shared" si="28"/>
        <v>129</v>
      </c>
    </row>
    <row r="47" spans="2:28">
      <c r="B47" s="71">
        <f t="shared" si="11"/>
        <v>44</v>
      </c>
      <c r="C47" s="71">
        <f t="shared" si="12"/>
        <v>44</v>
      </c>
      <c r="D47" s="71">
        <f t="shared" si="13"/>
        <v>990</v>
      </c>
      <c r="E47" s="71">
        <f t="shared" si="14"/>
        <v>88</v>
      </c>
      <c r="F47" s="71">
        <f t="shared" si="15"/>
        <v>-902</v>
      </c>
      <c r="G47" s="71">
        <f t="shared" si="0"/>
        <v>495</v>
      </c>
      <c r="I47" s="71">
        <f t="shared" si="53"/>
        <v>44</v>
      </c>
      <c r="J47" s="71">
        <f t="shared" si="16"/>
        <v>44</v>
      </c>
      <c r="K47" s="71">
        <f t="shared" si="54"/>
        <v>990</v>
      </c>
      <c r="L47" s="71">
        <f t="shared" si="55"/>
        <v>132</v>
      </c>
      <c r="M47" s="71">
        <f t="shared" si="56"/>
        <v>-858</v>
      </c>
      <c r="N47" s="71">
        <f t="shared" si="2"/>
        <v>330</v>
      </c>
      <c r="W47" s="71">
        <f t="shared" si="57"/>
        <v>44</v>
      </c>
      <c r="X47" s="71">
        <f t="shared" si="24"/>
        <v>88</v>
      </c>
      <c r="Y47" s="71">
        <f t="shared" si="58"/>
        <v>1980</v>
      </c>
      <c r="Z47" s="71">
        <f t="shared" si="59"/>
        <v>132</v>
      </c>
      <c r="AA47" s="71">
        <f t="shared" si="60"/>
        <v>-1848</v>
      </c>
      <c r="AB47" s="71">
        <f t="shared" si="28"/>
        <v>132</v>
      </c>
    </row>
    <row r="48" spans="2:28">
      <c r="B48" s="71">
        <f t="shared" si="11"/>
        <v>45</v>
      </c>
      <c r="C48" s="71">
        <f t="shared" si="12"/>
        <v>45</v>
      </c>
      <c r="D48" s="71">
        <f t="shared" si="13"/>
        <v>1035</v>
      </c>
      <c r="E48" s="71">
        <f t="shared" si="14"/>
        <v>90</v>
      </c>
      <c r="F48" s="71">
        <f t="shared" si="15"/>
        <v>-945</v>
      </c>
      <c r="G48" s="71">
        <f t="shared" si="0"/>
        <v>518</v>
      </c>
      <c r="I48" s="71">
        <f t="shared" si="53"/>
        <v>45</v>
      </c>
      <c r="J48" s="71">
        <f t="shared" si="16"/>
        <v>45</v>
      </c>
      <c r="K48" s="71">
        <f t="shared" si="54"/>
        <v>1035</v>
      </c>
      <c r="L48" s="71">
        <f t="shared" si="55"/>
        <v>135</v>
      </c>
      <c r="M48" s="71">
        <f t="shared" si="56"/>
        <v>-900</v>
      </c>
      <c r="N48" s="71">
        <f t="shared" si="2"/>
        <v>345</v>
      </c>
      <c r="W48" s="71">
        <f t="shared" si="57"/>
        <v>45</v>
      </c>
      <c r="X48" s="71">
        <f t="shared" si="24"/>
        <v>90</v>
      </c>
      <c r="Y48" s="71">
        <f t="shared" si="58"/>
        <v>2070</v>
      </c>
      <c r="Z48" s="71">
        <f t="shared" si="59"/>
        <v>135</v>
      </c>
      <c r="AA48" s="71">
        <f t="shared" si="60"/>
        <v>-1935</v>
      </c>
      <c r="AB48" s="71">
        <f t="shared" si="28"/>
        <v>135</v>
      </c>
    </row>
    <row r="49" spans="2:28">
      <c r="B49" s="71">
        <f t="shared" si="11"/>
        <v>46</v>
      </c>
      <c r="C49" s="71">
        <f t="shared" si="12"/>
        <v>46</v>
      </c>
      <c r="D49" s="71">
        <f t="shared" si="13"/>
        <v>1081</v>
      </c>
      <c r="E49" s="71">
        <f t="shared" si="14"/>
        <v>92</v>
      </c>
      <c r="F49" s="71">
        <f t="shared" si="15"/>
        <v>-989</v>
      </c>
      <c r="G49" s="71">
        <f t="shared" si="0"/>
        <v>541</v>
      </c>
      <c r="I49" s="71">
        <f t="shared" si="53"/>
        <v>46</v>
      </c>
      <c r="J49" s="71">
        <f t="shared" si="16"/>
        <v>46</v>
      </c>
      <c r="K49" s="71">
        <f t="shared" si="54"/>
        <v>1081</v>
      </c>
      <c r="L49" s="71">
        <f t="shared" si="55"/>
        <v>138</v>
      </c>
      <c r="M49" s="71">
        <f t="shared" si="56"/>
        <v>-943</v>
      </c>
      <c r="N49" s="71">
        <f t="shared" si="2"/>
        <v>361</v>
      </c>
      <c r="W49" s="71">
        <f t="shared" si="57"/>
        <v>46</v>
      </c>
      <c r="X49" s="71">
        <f t="shared" si="24"/>
        <v>92</v>
      </c>
      <c r="Y49" s="71">
        <f t="shared" si="58"/>
        <v>2162</v>
      </c>
      <c r="Z49" s="71">
        <f t="shared" si="59"/>
        <v>138</v>
      </c>
      <c r="AA49" s="71">
        <f t="shared" si="60"/>
        <v>-2024</v>
      </c>
      <c r="AB49" s="71">
        <f t="shared" si="28"/>
        <v>138</v>
      </c>
    </row>
    <row r="50" spans="2:28">
      <c r="B50" s="71">
        <f t="shared" si="11"/>
        <v>47</v>
      </c>
      <c r="C50" s="71">
        <f t="shared" si="12"/>
        <v>47</v>
      </c>
      <c r="D50" s="71">
        <f t="shared" si="13"/>
        <v>1128</v>
      </c>
      <c r="E50" s="71">
        <f t="shared" si="14"/>
        <v>94</v>
      </c>
      <c r="F50" s="71">
        <f t="shared" si="15"/>
        <v>-1034</v>
      </c>
      <c r="G50" s="71">
        <f t="shared" si="0"/>
        <v>564</v>
      </c>
      <c r="I50" s="71">
        <f t="shared" si="53"/>
        <v>47</v>
      </c>
      <c r="J50" s="71">
        <f t="shared" si="16"/>
        <v>47</v>
      </c>
      <c r="K50" s="71">
        <f t="shared" si="54"/>
        <v>1128</v>
      </c>
      <c r="L50" s="71">
        <f t="shared" si="55"/>
        <v>141</v>
      </c>
      <c r="M50" s="71">
        <f t="shared" si="56"/>
        <v>-987</v>
      </c>
      <c r="N50" s="71">
        <f t="shared" si="2"/>
        <v>376</v>
      </c>
      <c r="W50" s="71">
        <f t="shared" si="57"/>
        <v>47</v>
      </c>
      <c r="X50" s="71">
        <f t="shared" si="24"/>
        <v>94</v>
      </c>
      <c r="Y50" s="71">
        <f t="shared" si="58"/>
        <v>2256</v>
      </c>
      <c r="Z50" s="71">
        <f t="shared" si="59"/>
        <v>141</v>
      </c>
      <c r="AA50" s="71">
        <f t="shared" si="60"/>
        <v>-2115</v>
      </c>
      <c r="AB50" s="71">
        <f t="shared" si="28"/>
        <v>141</v>
      </c>
    </row>
    <row r="51" spans="2:28">
      <c r="B51" s="71">
        <f t="shared" si="11"/>
        <v>48</v>
      </c>
      <c r="C51" s="71">
        <f t="shared" si="12"/>
        <v>48</v>
      </c>
      <c r="D51" s="71">
        <f t="shared" si="13"/>
        <v>1176</v>
      </c>
      <c r="E51" s="71">
        <f t="shared" si="14"/>
        <v>96</v>
      </c>
      <c r="F51" s="71">
        <f t="shared" si="15"/>
        <v>-1080</v>
      </c>
      <c r="G51" s="71">
        <f t="shared" si="0"/>
        <v>588</v>
      </c>
      <c r="I51" s="71">
        <f t="shared" si="53"/>
        <v>48</v>
      </c>
      <c r="J51" s="71">
        <f t="shared" si="16"/>
        <v>48</v>
      </c>
      <c r="K51" s="71">
        <f t="shared" si="54"/>
        <v>1176</v>
      </c>
      <c r="L51" s="71">
        <f t="shared" si="55"/>
        <v>144</v>
      </c>
      <c r="M51" s="71">
        <f t="shared" si="56"/>
        <v>-1032</v>
      </c>
      <c r="N51" s="71">
        <f t="shared" si="2"/>
        <v>392</v>
      </c>
      <c r="W51" s="71">
        <f t="shared" si="57"/>
        <v>48</v>
      </c>
      <c r="X51" s="71">
        <f t="shared" si="24"/>
        <v>96</v>
      </c>
      <c r="Y51" s="71">
        <f t="shared" si="58"/>
        <v>2352</v>
      </c>
      <c r="Z51" s="71">
        <f t="shared" si="59"/>
        <v>144</v>
      </c>
      <c r="AA51" s="71">
        <f t="shared" si="60"/>
        <v>-2208</v>
      </c>
      <c r="AB51" s="71">
        <f t="shared" si="28"/>
        <v>144</v>
      </c>
    </row>
    <row r="52" spans="2:28">
      <c r="B52" s="71">
        <f t="shared" si="11"/>
        <v>49</v>
      </c>
      <c r="C52" s="71">
        <f t="shared" si="12"/>
        <v>49</v>
      </c>
      <c r="D52" s="71">
        <f t="shared" si="13"/>
        <v>1225</v>
      </c>
      <c r="E52" s="71">
        <f t="shared" si="14"/>
        <v>98</v>
      </c>
      <c r="F52" s="71">
        <f t="shared" si="15"/>
        <v>-1127</v>
      </c>
      <c r="G52" s="71">
        <f t="shared" si="0"/>
        <v>613</v>
      </c>
      <c r="I52" s="71">
        <f t="shared" si="53"/>
        <v>49</v>
      </c>
      <c r="J52" s="71">
        <f t="shared" si="16"/>
        <v>49</v>
      </c>
      <c r="K52" s="71">
        <f t="shared" si="54"/>
        <v>1225</v>
      </c>
      <c r="L52" s="71">
        <f t="shared" si="55"/>
        <v>147</v>
      </c>
      <c r="M52" s="71">
        <f t="shared" si="56"/>
        <v>-1078</v>
      </c>
      <c r="N52" s="71">
        <f t="shared" si="2"/>
        <v>409</v>
      </c>
      <c r="W52" s="71">
        <f t="shared" si="57"/>
        <v>49</v>
      </c>
      <c r="X52" s="71">
        <f t="shared" si="24"/>
        <v>98</v>
      </c>
      <c r="Y52" s="71">
        <f t="shared" si="58"/>
        <v>2450</v>
      </c>
      <c r="Z52" s="71">
        <f t="shared" si="59"/>
        <v>147</v>
      </c>
      <c r="AA52" s="71">
        <f t="shared" si="60"/>
        <v>-2303</v>
      </c>
      <c r="AB52" s="71">
        <f t="shared" si="28"/>
        <v>147</v>
      </c>
    </row>
    <row r="53" spans="2:28">
      <c r="B53" s="71">
        <f t="shared" si="11"/>
        <v>50</v>
      </c>
      <c r="C53" s="71">
        <f t="shared" si="12"/>
        <v>50</v>
      </c>
      <c r="D53" s="71">
        <f t="shared" si="13"/>
        <v>1275</v>
      </c>
      <c r="E53" s="71">
        <f t="shared" si="14"/>
        <v>100</v>
      </c>
      <c r="F53" s="71">
        <f t="shared" si="15"/>
        <v>-1175</v>
      </c>
      <c r="G53" s="71">
        <f t="shared" si="0"/>
        <v>638</v>
      </c>
      <c r="I53" s="71">
        <f t="shared" si="53"/>
        <v>50</v>
      </c>
      <c r="J53" s="71">
        <f t="shared" si="16"/>
        <v>50</v>
      </c>
      <c r="K53" s="71">
        <f t="shared" si="54"/>
        <v>1275</v>
      </c>
      <c r="L53" s="71">
        <f t="shared" si="55"/>
        <v>150</v>
      </c>
      <c r="M53" s="71">
        <f t="shared" si="56"/>
        <v>-1125</v>
      </c>
      <c r="N53" s="71">
        <f t="shared" si="2"/>
        <v>425</v>
      </c>
      <c r="W53" s="71">
        <f t="shared" si="57"/>
        <v>50</v>
      </c>
      <c r="X53" s="71">
        <f t="shared" si="24"/>
        <v>100</v>
      </c>
      <c r="Y53" s="71">
        <f t="shared" si="58"/>
        <v>2550</v>
      </c>
      <c r="Z53" s="71">
        <f t="shared" si="59"/>
        <v>150</v>
      </c>
      <c r="AA53" s="71">
        <f t="shared" si="60"/>
        <v>-2400</v>
      </c>
      <c r="AB53" s="71">
        <f t="shared" si="28"/>
        <v>150</v>
      </c>
    </row>
    <row r="54" spans="2:28">
      <c r="B54" s="71">
        <f t="shared" si="11"/>
        <v>51</v>
      </c>
      <c r="C54" s="71">
        <f t="shared" si="12"/>
        <v>51</v>
      </c>
      <c r="D54" s="71">
        <f t="shared" si="13"/>
        <v>1326</v>
      </c>
      <c r="E54" s="71">
        <f t="shared" si="14"/>
        <v>102</v>
      </c>
      <c r="F54" s="71">
        <f t="shared" si="15"/>
        <v>-1224</v>
      </c>
      <c r="G54" s="71">
        <f t="shared" si="0"/>
        <v>663</v>
      </c>
      <c r="I54" s="71">
        <f t="shared" si="53"/>
        <v>51</v>
      </c>
      <c r="J54" s="71">
        <f t="shared" si="16"/>
        <v>51</v>
      </c>
      <c r="K54" s="71">
        <f t="shared" si="54"/>
        <v>1326</v>
      </c>
      <c r="L54" s="71">
        <f t="shared" si="55"/>
        <v>153</v>
      </c>
      <c r="M54" s="71">
        <f t="shared" si="56"/>
        <v>-1173</v>
      </c>
      <c r="N54" s="71">
        <f t="shared" si="2"/>
        <v>442</v>
      </c>
      <c r="W54" s="71">
        <f t="shared" si="57"/>
        <v>51</v>
      </c>
      <c r="X54" s="71">
        <f t="shared" si="24"/>
        <v>102</v>
      </c>
      <c r="Y54" s="71">
        <f t="shared" si="58"/>
        <v>2652</v>
      </c>
      <c r="Z54" s="71">
        <f t="shared" si="59"/>
        <v>153</v>
      </c>
      <c r="AA54" s="71">
        <f t="shared" si="60"/>
        <v>-2499</v>
      </c>
      <c r="AB54" s="71">
        <f t="shared" si="28"/>
        <v>153</v>
      </c>
    </row>
    <row r="55" spans="2:28">
      <c r="B55" s="71">
        <f t="shared" si="11"/>
        <v>52</v>
      </c>
      <c r="C55" s="71">
        <f t="shared" si="12"/>
        <v>52</v>
      </c>
      <c r="D55" s="71">
        <f t="shared" si="13"/>
        <v>1378</v>
      </c>
      <c r="E55" s="71">
        <f t="shared" si="14"/>
        <v>104</v>
      </c>
      <c r="F55" s="71">
        <f t="shared" si="15"/>
        <v>-1274</v>
      </c>
      <c r="G55" s="71">
        <f t="shared" si="0"/>
        <v>689</v>
      </c>
      <c r="I55" s="71">
        <f t="shared" si="53"/>
        <v>52</v>
      </c>
      <c r="J55" s="71">
        <f t="shared" si="16"/>
        <v>52</v>
      </c>
      <c r="K55" s="71">
        <f t="shared" si="54"/>
        <v>1378</v>
      </c>
      <c r="L55" s="71">
        <f t="shared" si="55"/>
        <v>156</v>
      </c>
      <c r="M55" s="71">
        <f t="shared" si="56"/>
        <v>-1222</v>
      </c>
      <c r="N55" s="71">
        <f t="shared" si="2"/>
        <v>460</v>
      </c>
      <c r="W55" s="71">
        <f t="shared" si="57"/>
        <v>52</v>
      </c>
      <c r="X55" s="71">
        <f t="shared" si="24"/>
        <v>104</v>
      </c>
      <c r="Y55" s="71">
        <f t="shared" si="58"/>
        <v>2756</v>
      </c>
      <c r="Z55" s="71">
        <f t="shared" si="59"/>
        <v>156</v>
      </c>
      <c r="AA55" s="71">
        <f t="shared" si="60"/>
        <v>-2600</v>
      </c>
      <c r="AB55" s="71">
        <f t="shared" si="28"/>
        <v>156</v>
      </c>
    </row>
    <row r="56" spans="2:28">
      <c r="B56" s="71">
        <f t="shared" si="11"/>
        <v>53</v>
      </c>
      <c r="C56" s="71">
        <f t="shared" si="12"/>
        <v>53</v>
      </c>
      <c r="D56" s="71">
        <f t="shared" si="13"/>
        <v>1431</v>
      </c>
      <c r="E56" s="71">
        <f t="shared" si="14"/>
        <v>106</v>
      </c>
      <c r="F56" s="71">
        <f t="shared" si="15"/>
        <v>-1325</v>
      </c>
      <c r="G56" s="71">
        <f t="shared" si="0"/>
        <v>716</v>
      </c>
      <c r="I56" s="71">
        <f t="shared" si="53"/>
        <v>53</v>
      </c>
      <c r="J56" s="71">
        <f t="shared" si="16"/>
        <v>53</v>
      </c>
      <c r="K56" s="71">
        <f t="shared" si="54"/>
        <v>1431</v>
      </c>
      <c r="L56" s="71">
        <f t="shared" si="55"/>
        <v>159</v>
      </c>
      <c r="M56" s="71">
        <f t="shared" si="56"/>
        <v>-1272</v>
      </c>
      <c r="N56" s="71">
        <f t="shared" si="2"/>
        <v>477</v>
      </c>
      <c r="W56" s="71">
        <f t="shared" si="57"/>
        <v>53</v>
      </c>
      <c r="X56" s="71">
        <f t="shared" si="24"/>
        <v>106</v>
      </c>
      <c r="Y56" s="71">
        <f t="shared" si="58"/>
        <v>2862</v>
      </c>
      <c r="Z56" s="71">
        <f t="shared" si="59"/>
        <v>159</v>
      </c>
      <c r="AA56" s="71">
        <f t="shared" si="60"/>
        <v>-2703</v>
      </c>
      <c r="AB56" s="71">
        <f t="shared" si="28"/>
        <v>159</v>
      </c>
    </row>
    <row r="57" spans="2:28">
      <c r="B57" s="71">
        <f t="shared" si="11"/>
        <v>54</v>
      </c>
      <c r="C57" s="71">
        <f t="shared" si="12"/>
        <v>54</v>
      </c>
      <c r="D57" s="71">
        <f t="shared" si="13"/>
        <v>1485</v>
      </c>
      <c r="E57" s="71">
        <f t="shared" si="14"/>
        <v>108</v>
      </c>
      <c r="F57" s="71">
        <f t="shared" si="15"/>
        <v>-1377</v>
      </c>
      <c r="G57" s="71">
        <f t="shared" si="0"/>
        <v>743</v>
      </c>
      <c r="I57" s="71">
        <f t="shared" si="53"/>
        <v>54</v>
      </c>
      <c r="J57" s="71">
        <f t="shared" si="16"/>
        <v>54</v>
      </c>
      <c r="K57" s="71">
        <f t="shared" si="54"/>
        <v>1485</v>
      </c>
      <c r="L57" s="71">
        <f t="shared" si="55"/>
        <v>162</v>
      </c>
      <c r="M57" s="71">
        <f t="shared" si="56"/>
        <v>-1323</v>
      </c>
      <c r="N57" s="71">
        <f t="shared" si="2"/>
        <v>495</v>
      </c>
      <c r="W57" s="71">
        <f t="shared" si="57"/>
        <v>54</v>
      </c>
      <c r="X57" s="71">
        <f t="shared" si="24"/>
        <v>108</v>
      </c>
      <c r="Y57" s="71">
        <f t="shared" si="58"/>
        <v>2970</v>
      </c>
      <c r="Z57" s="71">
        <f t="shared" si="59"/>
        <v>162</v>
      </c>
      <c r="AA57" s="71">
        <f t="shared" si="60"/>
        <v>-2808</v>
      </c>
      <c r="AB57" s="71">
        <f t="shared" si="28"/>
        <v>162</v>
      </c>
    </row>
    <row r="58" spans="2:28">
      <c r="B58" s="71">
        <f t="shared" si="11"/>
        <v>55</v>
      </c>
      <c r="C58" s="71">
        <f t="shared" si="12"/>
        <v>55</v>
      </c>
      <c r="D58" s="71">
        <f t="shared" si="13"/>
        <v>1540</v>
      </c>
      <c r="E58" s="71">
        <f t="shared" si="14"/>
        <v>110</v>
      </c>
      <c r="F58" s="71">
        <f t="shared" si="15"/>
        <v>-1430</v>
      </c>
      <c r="G58" s="71">
        <f t="shared" si="0"/>
        <v>770</v>
      </c>
      <c r="I58" s="71">
        <f t="shared" si="53"/>
        <v>55</v>
      </c>
      <c r="J58" s="71">
        <f t="shared" si="16"/>
        <v>55</v>
      </c>
      <c r="K58" s="71">
        <f t="shared" si="54"/>
        <v>1540</v>
      </c>
      <c r="L58" s="71">
        <f t="shared" si="55"/>
        <v>165</v>
      </c>
      <c r="M58" s="71">
        <f t="shared" si="56"/>
        <v>-1375</v>
      </c>
      <c r="N58" s="71">
        <f t="shared" si="2"/>
        <v>514</v>
      </c>
      <c r="W58" s="71">
        <f t="shared" si="57"/>
        <v>55</v>
      </c>
      <c r="X58" s="71">
        <f t="shared" si="24"/>
        <v>110</v>
      </c>
      <c r="Y58" s="71">
        <f t="shared" si="58"/>
        <v>3080</v>
      </c>
      <c r="Z58" s="71">
        <f t="shared" si="59"/>
        <v>165</v>
      </c>
      <c r="AA58" s="71">
        <f t="shared" si="60"/>
        <v>-2915</v>
      </c>
      <c r="AB58" s="71">
        <f t="shared" si="28"/>
        <v>165</v>
      </c>
    </row>
    <row r="59" spans="2:28">
      <c r="B59" s="71">
        <f t="shared" si="11"/>
        <v>56</v>
      </c>
      <c r="C59" s="71">
        <f t="shared" si="12"/>
        <v>56</v>
      </c>
      <c r="D59" s="71">
        <f t="shared" si="13"/>
        <v>1596</v>
      </c>
      <c r="E59" s="71">
        <f t="shared" si="14"/>
        <v>112</v>
      </c>
      <c r="F59" s="71">
        <f t="shared" si="15"/>
        <v>-1484</v>
      </c>
      <c r="G59" s="71">
        <f t="shared" si="0"/>
        <v>798</v>
      </c>
      <c r="I59" s="71">
        <f t="shared" si="53"/>
        <v>56</v>
      </c>
      <c r="J59" s="71">
        <f t="shared" si="16"/>
        <v>56</v>
      </c>
      <c r="K59" s="71">
        <f t="shared" si="54"/>
        <v>1596</v>
      </c>
      <c r="L59" s="71">
        <f t="shared" si="55"/>
        <v>168</v>
      </c>
      <c r="M59" s="71">
        <f t="shared" si="56"/>
        <v>-1428</v>
      </c>
      <c r="N59" s="71">
        <f t="shared" si="2"/>
        <v>532</v>
      </c>
      <c r="W59" s="71">
        <f t="shared" si="57"/>
        <v>56</v>
      </c>
      <c r="X59" s="71">
        <f t="shared" si="24"/>
        <v>112</v>
      </c>
      <c r="Y59" s="71">
        <f t="shared" si="58"/>
        <v>3192</v>
      </c>
      <c r="Z59" s="71">
        <f t="shared" si="59"/>
        <v>168</v>
      </c>
      <c r="AA59" s="71">
        <f t="shared" si="60"/>
        <v>-3024</v>
      </c>
      <c r="AB59" s="71">
        <f t="shared" si="28"/>
        <v>168</v>
      </c>
    </row>
    <row r="60" spans="2:28">
      <c r="B60" s="71">
        <f t="shared" si="11"/>
        <v>57</v>
      </c>
      <c r="C60" s="71">
        <f t="shared" si="12"/>
        <v>57</v>
      </c>
      <c r="D60" s="71">
        <f t="shared" si="13"/>
        <v>1653</v>
      </c>
      <c r="E60" s="71">
        <f t="shared" si="14"/>
        <v>114</v>
      </c>
      <c r="F60" s="71">
        <f t="shared" si="15"/>
        <v>-1539</v>
      </c>
      <c r="G60" s="71">
        <f t="shared" si="0"/>
        <v>827</v>
      </c>
      <c r="I60" s="71">
        <f t="shared" si="53"/>
        <v>57</v>
      </c>
      <c r="J60" s="71">
        <f t="shared" si="16"/>
        <v>57</v>
      </c>
      <c r="K60" s="71">
        <f t="shared" si="54"/>
        <v>1653</v>
      </c>
      <c r="L60" s="71">
        <f t="shared" si="55"/>
        <v>171</v>
      </c>
      <c r="M60" s="71">
        <f t="shared" si="56"/>
        <v>-1482</v>
      </c>
      <c r="N60" s="71">
        <f t="shared" si="2"/>
        <v>551</v>
      </c>
      <c r="W60" s="71">
        <f t="shared" si="57"/>
        <v>57</v>
      </c>
      <c r="X60" s="71">
        <f t="shared" si="24"/>
        <v>114</v>
      </c>
      <c r="Y60" s="71">
        <f t="shared" si="58"/>
        <v>3306</v>
      </c>
      <c r="Z60" s="71">
        <f t="shared" si="59"/>
        <v>171</v>
      </c>
      <c r="AA60" s="71">
        <f t="shared" si="60"/>
        <v>-3135</v>
      </c>
      <c r="AB60" s="71">
        <f t="shared" si="28"/>
        <v>171</v>
      </c>
    </row>
    <row r="61" spans="2:28">
      <c r="B61" s="71">
        <f t="shared" si="11"/>
        <v>58</v>
      </c>
      <c r="C61" s="71">
        <f t="shared" si="12"/>
        <v>58</v>
      </c>
      <c r="D61" s="71">
        <f t="shared" si="13"/>
        <v>1711</v>
      </c>
      <c r="E61" s="71">
        <f t="shared" si="14"/>
        <v>116</v>
      </c>
      <c r="F61" s="71">
        <f t="shared" si="15"/>
        <v>-1595</v>
      </c>
      <c r="G61" s="71">
        <f t="shared" si="0"/>
        <v>856</v>
      </c>
      <c r="I61" s="71">
        <f t="shared" si="53"/>
        <v>58</v>
      </c>
      <c r="J61" s="71">
        <f t="shared" si="16"/>
        <v>58</v>
      </c>
      <c r="K61" s="71">
        <f t="shared" si="54"/>
        <v>1711</v>
      </c>
      <c r="L61" s="71">
        <f t="shared" si="55"/>
        <v>174</v>
      </c>
      <c r="M61" s="71">
        <f t="shared" si="56"/>
        <v>-1537</v>
      </c>
      <c r="N61" s="71">
        <f t="shared" si="2"/>
        <v>571</v>
      </c>
      <c r="W61" s="71">
        <f t="shared" si="57"/>
        <v>58</v>
      </c>
      <c r="X61" s="71">
        <f t="shared" si="24"/>
        <v>116</v>
      </c>
      <c r="Y61" s="71">
        <f t="shared" si="58"/>
        <v>3422</v>
      </c>
      <c r="Z61" s="71">
        <f t="shared" si="59"/>
        <v>174</v>
      </c>
      <c r="AA61" s="71">
        <f t="shared" si="60"/>
        <v>-3248</v>
      </c>
      <c r="AB61" s="71">
        <f t="shared" si="28"/>
        <v>174</v>
      </c>
    </row>
    <row r="62" spans="2:28">
      <c r="B62" s="71">
        <f t="shared" si="11"/>
        <v>59</v>
      </c>
      <c r="C62" s="71">
        <f t="shared" si="12"/>
        <v>59</v>
      </c>
      <c r="D62" s="71">
        <f t="shared" si="13"/>
        <v>1770</v>
      </c>
      <c r="E62" s="71">
        <f t="shared" si="14"/>
        <v>118</v>
      </c>
      <c r="F62" s="71">
        <f t="shared" si="15"/>
        <v>-1652</v>
      </c>
      <c r="G62" s="71">
        <f t="shared" si="0"/>
        <v>885</v>
      </c>
      <c r="I62" s="71">
        <f t="shared" si="53"/>
        <v>59</v>
      </c>
      <c r="J62" s="71">
        <f t="shared" si="16"/>
        <v>59</v>
      </c>
      <c r="K62" s="71">
        <f t="shared" si="54"/>
        <v>1770</v>
      </c>
      <c r="L62" s="71">
        <f t="shared" si="55"/>
        <v>177</v>
      </c>
      <c r="M62" s="71">
        <f t="shared" si="56"/>
        <v>-1593</v>
      </c>
      <c r="N62" s="71">
        <f t="shared" si="2"/>
        <v>590</v>
      </c>
      <c r="W62" s="71">
        <f t="shared" si="57"/>
        <v>59</v>
      </c>
      <c r="X62" s="71">
        <f t="shared" si="24"/>
        <v>118</v>
      </c>
      <c r="Y62" s="71">
        <f t="shared" si="58"/>
        <v>3540</v>
      </c>
      <c r="Z62" s="71">
        <f t="shared" si="59"/>
        <v>177</v>
      </c>
      <c r="AA62" s="71">
        <f t="shared" si="60"/>
        <v>-3363</v>
      </c>
      <c r="AB62" s="71">
        <f t="shared" si="28"/>
        <v>177</v>
      </c>
    </row>
    <row r="63" spans="2:28">
      <c r="B63" s="71">
        <f t="shared" si="11"/>
        <v>60</v>
      </c>
      <c r="C63" s="71">
        <f t="shared" si="12"/>
        <v>60</v>
      </c>
      <c r="D63" s="71">
        <f t="shared" si="13"/>
        <v>1830</v>
      </c>
      <c r="E63" s="71">
        <f t="shared" si="14"/>
        <v>120</v>
      </c>
      <c r="F63" s="71">
        <f t="shared" si="15"/>
        <v>-1710</v>
      </c>
      <c r="G63" s="71">
        <f t="shared" si="0"/>
        <v>915</v>
      </c>
      <c r="I63" s="71">
        <f t="shared" si="53"/>
        <v>60</v>
      </c>
      <c r="J63" s="71">
        <f t="shared" si="16"/>
        <v>60</v>
      </c>
      <c r="K63" s="71">
        <f t="shared" si="54"/>
        <v>1830</v>
      </c>
      <c r="L63" s="71">
        <f t="shared" si="55"/>
        <v>180</v>
      </c>
      <c r="M63" s="71">
        <f t="shared" si="56"/>
        <v>-1650</v>
      </c>
      <c r="N63" s="71">
        <f t="shared" si="2"/>
        <v>610</v>
      </c>
      <c r="W63" s="71">
        <f t="shared" si="57"/>
        <v>60</v>
      </c>
      <c r="X63" s="71">
        <f t="shared" si="24"/>
        <v>120</v>
      </c>
      <c r="Y63" s="71">
        <f t="shared" si="58"/>
        <v>3660</v>
      </c>
      <c r="Z63" s="71">
        <f t="shared" si="59"/>
        <v>180</v>
      </c>
      <c r="AA63" s="71">
        <f t="shared" si="60"/>
        <v>-3480</v>
      </c>
      <c r="AB63" s="71">
        <f t="shared" si="28"/>
        <v>180</v>
      </c>
    </row>
    <row r="64" spans="2:28">
      <c r="B64" s="71">
        <f t="shared" si="11"/>
        <v>61</v>
      </c>
      <c r="C64" s="71">
        <f t="shared" si="12"/>
        <v>61</v>
      </c>
      <c r="D64" s="71">
        <f t="shared" si="13"/>
        <v>1891</v>
      </c>
      <c r="E64" s="71">
        <f t="shared" si="14"/>
        <v>122</v>
      </c>
      <c r="F64" s="71">
        <f t="shared" si="15"/>
        <v>-1769</v>
      </c>
      <c r="G64" s="71">
        <f t="shared" si="0"/>
        <v>946</v>
      </c>
      <c r="I64" s="71">
        <f t="shared" si="53"/>
        <v>61</v>
      </c>
      <c r="J64" s="71">
        <f t="shared" si="16"/>
        <v>61</v>
      </c>
      <c r="K64" s="71">
        <f t="shared" si="54"/>
        <v>1891</v>
      </c>
      <c r="L64" s="71">
        <f t="shared" si="55"/>
        <v>183</v>
      </c>
      <c r="M64" s="71">
        <f t="shared" si="56"/>
        <v>-1708</v>
      </c>
      <c r="N64" s="71">
        <f t="shared" si="2"/>
        <v>631</v>
      </c>
      <c r="W64" s="71">
        <f t="shared" si="57"/>
        <v>61</v>
      </c>
      <c r="X64" s="71">
        <f t="shared" si="24"/>
        <v>122</v>
      </c>
      <c r="Y64" s="71">
        <f t="shared" si="58"/>
        <v>3782</v>
      </c>
      <c r="Z64" s="71">
        <f t="shared" si="59"/>
        <v>183</v>
      </c>
      <c r="AA64" s="71">
        <f t="shared" si="60"/>
        <v>-3599</v>
      </c>
      <c r="AB64" s="71">
        <f t="shared" si="28"/>
        <v>183</v>
      </c>
    </row>
    <row r="65" spans="2:28">
      <c r="B65" s="71">
        <f t="shared" si="11"/>
        <v>62</v>
      </c>
      <c r="C65" s="71">
        <f t="shared" si="12"/>
        <v>62</v>
      </c>
      <c r="D65" s="71">
        <f t="shared" si="13"/>
        <v>1953</v>
      </c>
      <c r="E65" s="71">
        <f t="shared" si="14"/>
        <v>124</v>
      </c>
      <c r="F65" s="71">
        <f t="shared" si="15"/>
        <v>-1829</v>
      </c>
      <c r="G65" s="71">
        <f t="shared" si="0"/>
        <v>977</v>
      </c>
      <c r="I65" s="71">
        <f t="shared" si="53"/>
        <v>62</v>
      </c>
      <c r="J65" s="71">
        <f t="shared" si="16"/>
        <v>62</v>
      </c>
      <c r="K65" s="71">
        <f t="shared" si="54"/>
        <v>1953</v>
      </c>
      <c r="L65" s="71">
        <f t="shared" si="55"/>
        <v>186</v>
      </c>
      <c r="M65" s="71">
        <f t="shared" si="56"/>
        <v>-1767</v>
      </c>
      <c r="N65" s="71">
        <f t="shared" si="2"/>
        <v>651</v>
      </c>
      <c r="W65" s="71">
        <f t="shared" si="57"/>
        <v>62</v>
      </c>
      <c r="X65" s="71">
        <f t="shared" si="24"/>
        <v>124</v>
      </c>
      <c r="Y65" s="71">
        <f t="shared" si="58"/>
        <v>3906</v>
      </c>
      <c r="Z65" s="71">
        <f t="shared" si="59"/>
        <v>186</v>
      </c>
      <c r="AA65" s="71">
        <f t="shared" si="60"/>
        <v>-3720</v>
      </c>
      <c r="AB65" s="71">
        <f t="shared" si="28"/>
        <v>186</v>
      </c>
    </row>
    <row r="66" spans="2:28">
      <c r="B66" s="71">
        <f t="shared" si="11"/>
        <v>63</v>
      </c>
      <c r="C66" s="71">
        <f t="shared" si="12"/>
        <v>63</v>
      </c>
      <c r="D66" s="71">
        <f t="shared" si="13"/>
        <v>2016</v>
      </c>
      <c r="E66" s="71">
        <f t="shared" si="14"/>
        <v>126</v>
      </c>
      <c r="F66" s="71">
        <f t="shared" si="15"/>
        <v>-1890</v>
      </c>
      <c r="G66" s="71">
        <f t="shared" si="0"/>
        <v>1008</v>
      </c>
      <c r="I66" s="71">
        <f t="shared" si="53"/>
        <v>63</v>
      </c>
      <c r="J66" s="71">
        <f t="shared" si="16"/>
        <v>63</v>
      </c>
      <c r="K66" s="71">
        <f t="shared" si="54"/>
        <v>2016</v>
      </c>
      <c r="L66" s="71">
        <f t="shared" si="55"/>
        <v>189</v>
      </c>
      <c r="M66" s="71">
        <f t="shared" si="56"/>
        <v>-1827</v>
      </c>
      <c r="N66" s="71">
        <f t="shared" si="2"/>
        <v>672</v>
      </c>
      <c r="W66" s="71">
        <f t="shared" si="57"/>
        <v>63</v>
      </c>
      <c r="X66" s="71">
        <f t="shared" si="24"/>
        <v>126</v>
      </c>
      <c r="Y66" s="71">
        <f t="shared" si="58"/>
        <v>4032</v>
      </c>
      <c r="Z66" s="71">
        <f t="shared" si="59"/>
        <v>189</v>
      </c>
      <c r="AA66" s="71">
        <f t="shared" si="60"/>
        <v>-3843</v>
      </c>
      <c r="AB66" s="71">
        <f t="shared" si="28"/>
        <v>189</v>
      </c>
    </row>
    <row r="67" spans="2:28">
      <c r="B67" s="71">
        <f t="shared" si="11"/>
        <v>64</v>
      </c>
      <c r="C67" s="71">
        <f t="shared" si="12"/>
        <v>64</v>
      </c>
      <c r="D67" s="71">
        <f t="shared" si="13"/>
        <v>2080</v>
      </c>
      <c r="E67" s="71">
        <f t="shared" si="14"/>
        <v>128</v>
      </c>
      <c r="F67" s="71">
        <f t="shared" si="15"/>
        <v>-1952</v>
      </c>
      <c r="G67" s="71">
        <f t="shared" si="0"/>
        <v>1040</v>
      </c>
      <c r="I67" s="71">
        <f t="shared" si="53"/>
        <v>64</v>
      </c>
      <c r="J67" s="71">
        <f t="shared" si="16"/>
        <v>64</v>
      </c>
      <c r="K67" s="71">
        <f t="shared" si="54"/>
        <v>2080</v>
      </c>
      <c r="L67" s="71">
        <f t="shared" si="55"/>
        <v>192</v>
      </c>
      <c r="M67" s="71">
        <f t="shared" si="56"/>
        <v>-1888</v>
      </c>
      <c r="N67" s="71">
        <f t="shared" si="2"/>
        <v>694</v>
      </c>
      <c r="W67" s="71">
        <f t="shared" si="57"/>
        <v>64</v>
      </c>
      <c r="X67" s="71">
        <f t="shared" si="24"/>
        <v>128</v>
      </c>
      <c r="Y67" s="71">
        <f t="shared" si="58"/>
        <v>4160</v>
      </c>
      <c r="Z67" s="71">
        <f t="shared" si="59"/>
        <v>192</v>
      </c>
      <c r="AA67" s="71">
        <f t="shared" si="60"/>
        <v>-3968</v>
      </c>
      <c r="AB67" s="71">
        <f t="shared" si="28"/>
        <v>192</v>
      </c>
    </row>
    <row r="68" spans="2:28">
      <c r="B68" s="71">
        <f t="shared" si="11"/>
        <v>65</v>
      </c>
      <c r="C68" s="71">
        <f t="shared" si="12"/>
        <v>65</v>
      </c>
      <c r="D68" s="71">
        <f t="shared" si="13"/>
        <v>2145</v>
      </c>
      <c r="E68" s="71">
        <f t="shared" si="14"/>
        <v>130</v>
      </c>
      <c r="F68" s="71">
        <f t="shared" si="15"/>
        <v>-2015</v>
      </c>
      <c r="G68" s="71">
        <f t="shared" si="0"/>
        <v>1073</v>
      </c>
      <c r="I68" s="71">
        <f t="shared" si="53"/>
        <v>65</v>
      </c>
      <c r="J68" s="71">
        <f t="shared" si="16"/>
        <v>65</v>
      </c>
      <c r="K68" s="71">
        <f t="shared" si="54"/>
        <v>2145</v>
      </c>
      <c r="L68" s="71">
        <f t="shared" si="55"/>
        <v>195</v>
      </c>
      <c r="M68" s="71">
        <f t="shared" si="56"/>
        <v>-1950</v>
      </c>
      <c r="N68" s="71">
        <f t="shared" si="2"/>
        <v>715</v>
      </c>
      <c r="W68" s="71">
        <f t="shared" si="57"/>
        <v>65</v>
      </c>
      <c r="X68" s="71">
        <f t="shared" si="24"/>
        <v>130</v>
      </c>
      <c r="Y68" s="71">
        <f t="shared" si="58"/>
        <v>4290</v>
      </c>
      <c r="Z68" s="71">
        <f t="shared" si="59"/>
        <v>195</v>
      </c>
      <c r="AA68" s="71">
        <f t="shared" si="60"/>
        <v>-4095</v>
      </c>
      <c r="AB68" s="71">
        <f t="shared" si="28"/>
        <v>195</v>
      </c>
    </row>
    <row r="69" spans="2:28">
      <c r="B69" s="71">
        <f t="shared" si="11"/>
        <v>66</v>
      </c>
      <c r="C69" s="71">
        <f t="shared" si="12"/>
        <v>66</v>
      </c>
      <c r="D69" s="71">
        <f t="shared" si="13"/>
        <v>2211</v>
      </c>
      <c r="E69" s="71">
        <f t="shared" si="14"/>
        <v>132</v>
      </c>
      <c r="F69" s="71">
        <f t="shared" si="15"/>
        <v>-2079</v>
      </c>
      <c r="G69" s="71">
        <f t="shared" ref="G69:G103" si="61">ROUNDUP(D69/2,0)</f>
        <v>1106</v>
      </c>
      <c r="I69" s="71">
        <f t="shared" si="53"/>
        <v>66</v>
      </c>
      <c r="J69" s="71">
        <f t="shared" si="16"/>
        <v>66</v>
      </c>
      <c r="K69" s="71">
        <f t="shared" si="54"/>
        <v>2211</v>
      </c>
      <c r="L69" s="71">
        <f t="shared" si="55"/>
        <v>198</v>
      </c>
      <c r="M69" s="71">
        <f t="shared" si="56"/>
        <v>-2013</v>
      </c>
      <c r="N69" s="71">
        <f t="shared" ref="N69:N103" si="62">ROUNDUP(K69/3,0)</f>
        <v>737</v>
      </c>
      <c r="W69" s="71">
        <f t="shared" si="57"/>
        <v>66</v>
      </c>
      <c r="X69" s="71">
        <f t="shared" si="24"/>
        <v>132</v>
      </c>
      <c r="Y69" s="71">
        <f t="shared" si="58"/>
        <v>4422</v>
      </c>
      <c r="Z69" s="71">
        <f t="shared" si="59"/>
        <v>198</v>
      </c>
      <c r="AA69" s="71">
        <f t="shared" si="60"/>
        <v>-4224</v>
      </c>
      <c r="AB69" s="71">
        <f t="shared" si="28"/>
        <v>198</v>
      </c>
    </row>
    <row r="70" spans="2:28">
      <c r="B70" s="71">
        <f t="shared" ref="B70:B103" si="63">B69+1</f>
        <v>67</v>
      </c>
      <c r="C70" s="71">
        <f t="shared" ref="C70:C103" si="64">B70</f>
        <v>67</v>
      </c>
      <c r="D70" s="71">
        <f t="shared" ref="D70:D103" si="65">D69+C70</f>
        <v>2278</v>
      </c>
      <c r="E70" s="71">
        <f t="shared" ref="E70:E103" si="66">B70*2</f>
        <v>134</v>
      </c>
      <c r="F70" s="71">
        <f t="shared" ref="F70:F103" si="67">E70-D70</f>
        <v>-2144</v>
      </c>
      <c r="G70" s="71">
        <f t="shared" si="61"/>
        <v>1139</v>
      </c>
      <c r="I70" s="71">
        <f t="shared" si="53"/>
        <v>67</v>
      </c>
      <c r="J70" s="71">
        <f t="shared" ref="J70:J103" si="68">I70</f>
        <v>67</v>
      </c>
      <c r="K70" s="71">
        <f t="shared" si="54"/>
        <v>2278</v>
      </c>
      <c r="L70" s="71">
        <f t="shared" si="55"/>
        <v>201</v>
      </c>
      <c r="M70" s="71">
        <f t="shared" si="56"/>
        <v>-2077</v>
      </c>
      <c r="N70" s="71">
        <f t="shared" si="62"/>
        <v>760</v>
      </c>
      <c r="W70" s="71">
        <f t="shared" si="57"/>
        <v>67</v>
      </c>
      <c r="X70" s="71">
        <f t="shared" ref="X70:X103" si="69">W70*2</f>
        <v>134</v>
      </c>
      <c r="Y70" s="71">
        <f t="shared" si="58"/>
        <v>4556</v>
      </c>
      <c r="Z70" s="71">
        <f t="shared" si="59"/>
        <v>201</v>
      </c>
      <c r="AA70" s="71">
        <f t="shared" si="60"/>
        <v>-4355</v>
      </c>
      <c r="AB70" s="71">
        <f t="shared" ref="AB70:AB103" si="70">Z70</f>
        <v>201</v>
      </c>
    </row>
    <row r="71" spans="2:28">
      <c r="B71" s="71">
        <f t="shared" si="63"/>
        <v>68</v>
      </c>
      <c r="C71" s="71">
        <f t="shared" si="64"/>
        <v>68</v>
      </c>
      <c r="D71" s="71">
        <f t="shared" si="65"/>
        <v>2346</v>
      </c>
      <c r="E71" s="71">
        <f t="shared" si="66"/>
        <v>136</v>
      </c>
      <c r="F71" s="71">
        <f t="shared" si="67"/>
        <v>-2210</v>
      </c>
      <c r="G71" s="71">
        <f t="shared" si="61"/>
        <v>1173</v>
      </c>
      <c r="I71" s="71">
        <f t="shared" si="53"/>
        <v>68</v>
      </c>
      <c r="J71" s="71">
        <f t="shared" si="68"/>
        <v>68</v>
      </c>
      <c r="K71" s="71">
        <f t="shared" si="54"/>
        <v>2346</v>
      </c>
      <c r="L71" s="71">
        <f t="shared" si="55"/>
        <v>204</v>
      </c>
      <c r="M71" s="71">
        <f t="shared" si="56"/>
        <v>-2142</v>
      </c>
      <c r="N71" s="71">
        <f t="shared" si="62"/>
        <v>782</v>
      </c>
      <c r="W71" s="71">
        <f t="shared" si="57"/>
        <v>68</v>
      </c>
      <c r="X71" s="71">
        <f t="shared" si="69"/>
        <v>136</v>
      </c>
      <c r="Y71" s="71">
        <f t="shared" si="58"/>
        <v>4692</v>
      </c>
      <c r="Z71" s="71">
        <f t="shared" si="59"/>
        <v>204</v>
      </c>
      <c r="AA71" s="71">
        <f t="shared" si="60"/>
        <v>-4488</v>
      </c>
      <c r="AB71" s="71">
        <f t="shared" si="70"/>
        <v>204</v>
      </c>
    </row>
    <row r="72" spans="2:28">
      <c r="B72" s="71">
        <f t="shared" si="63"/>
        <v>69</v>
      </c>
      <c r="C72" s="71">
        <f t="shared" si="64"/>
        <v>69</v>
      </c>
      <c r="D72" s="71">
        <f t="shared" si="65"/>
        <v>2415</v>
      </c>
      <c r="E72" s="71">
        <f t="shared" si="66"/>
        <v>138</v>
      </c>
      <c r="F72" s="71">
        <f t="shared" si="67"/>
        <v>-2277</v>
      </c>
      <c r="G72" s="71">
        <f t="shared" si="61"/>
        <v>1208</v>
      </c>
      <c r="I72" s="71">
        <f t="shared" si="53"/>
        <v>69</v>
      </c>
      <c r="J72" s="71">
        <f t="shared" si="68"/>
        <v>69</v>
      </c>
      <c r="K72" s="71">
        <f t="shared" si="54"/>
        <v>2415</v>
      </c>
      <c r="L72" s="71">
        <f t="shared" si="55"/>
        <v>207</v>
      </c>
      <c r="M72" s="71">
        <f t="shared" si="56"/>
        <v>-2208</v>
      </c>
      <c r="N72" s="71">
        <f t="shared" si="62"/>
        <v>805</v>
      </c>
      <c r="W72" s="71">
        <f t="shared" si="57"/>
        <v>69</v>
      </c>
      <c r="X72" s="71">
        <f t="shared" si="69"/>
        <v>138</v>
      </c>
      <c r="Y72" s="71">
        <f t="shared" si="58"/>
        <v>4830</v>
      </c>
      <c r="Z72" s="71">
        <f t="shared" si="59"/>
        <v>207</v>
      </c>
      <c r="AA72" s="71">
        <f t="shared" si="60"/>
        <v>-4623</v>
      </c>
      <c r="AB72" s="71">
        <f t="shared" si="70"/>
        <v>207</v>
      </c>
    </row>
    <row r="73" spans="2:28">
      <c r="B73" s="71">
        <f t="shared" si="63"/>
        <v>70</v>
      </c>
      <c r="C73" s="71">
        <f t="shared" si="64"/>
        <v>70</v>
      </c>
      <c r="D73" s="71">
        <f t="shared" si="65"/>
        <v>2485</v>
      </c>
      <c r="E73" s="71">
        <f t="shared" si="66"/>
        <v>140</v>
      </c>
      <c r="F73" s="71">
        <f t="shared" si="67"/>
        <v>-2345</v>
      </c>
      <c r="G73" s="71">
        <f t="shared" si="61"/>
        <v>1243</v>
      </c>
      <c r="I73" s="71">
        <f t="shared" si="53"/>
        <v>70</v>
      </c>
      <c r="J73" s="71">
        <f t="shared" si="68"/>
        <v>70</v>
      </c>
      <c r="K73" s="71">
        <f t="shared" si="54"/>
        <v>2485</v>
      </c>
      <c r="L73" s="71">
        <f t="shared" si="55"/>
        <v>210</v>
      </c>
      <c r="M73" s="71">
        <f t="shared" si="56"/>
        <v>-2275</v>
      </c>
      <c r="N73" s="71">
        <f t="shared" si="62"/>
        <v>829</v>
      </c>
      <c r="W73" s="71">
        <f t="shared" si="57"/>
        <v>70</v>
      </c>
      <c r="X73" s="71">
        <f t="shared" si="69"/>
        <v>140</v>
      </c>
      <c r="Y73" s="71">
        <f t="shared" si="58"/>
        <v>4970</v>
      </c>
      <c r="Z73" s="71">
        <f t="shared" si="59"/>
        <v>210</v>
      </c>
      <c r="AA73" s="71">
        <f t="shared" si="60"/>
        <v>-4760</v>
      </c>
      <c r="AB73" s="71">
        <f t="shared" si="70"/>
        <v>210</v>
      </c>
    </row>
    <row r="74" spans="2:28">
      <c r="B74" s="71">
        <f t="shared" si="63"/>
        <v>71</v>
      </c>
      <c r="C74" s="71">
        <f t="shared" si="64"/>
        <v>71</v>
      </c>
      <c r="D74" s="71">
        <f t="shared" si="65"/>
        <v>2556</v>
      </c>
      <c r="E74" s="71">
        <f t="shared" si="66"/>
        <v>142</v>
      </c>
      <c r="F74" s="71">
        <f t="shared" si="67"/>
        <v>-2414</v>
      </c>
      <c r="G74" s="71">
        <f t="shared" si="61"/>
        <v>1278</v>
      </c>
      <c r="I74" s="71">
        <f t="shared" si="53"/>
        <v>71</v>
      </c>
      <c r="J74" s="71">
        <f t="shared" si="68"/>
        <v>71</v>
      </c>
      <c r="K74" s="71">
        <f t="shared" si="54"/>
        <v>2556</v>
      </c>
      <c r="L74" s="71">
        <f t="shared" si="55"/>
        <v>213</v>
      </c>
      <c r="M74" s="71">
        <f t="shared" si="56"/>
        <v>-2343</v>
      </c>
      <c r="N74" s="71">
        <f t="shared" si="62"/>
        <v>852</v>
      </c>
      <c r="W74" s="71">
        <f t="shared" si="57"/>
        <v>71</v>
      </c>
      <c r="X74" s="71">
        <f t="shared" si="69"/>
        <v>142</v>
      </c>
      <c r="Y74" s="71">
        <f t="shared" si="58"/>
        <v>5112</v>
      </c>
      <c r="Z74" s="71">
        <f t="shared" si="59"/>
        <v>213</v>
      </c>
      <c r="AA74" s="71">
        <f t="shared" si="60"/>
        <v>-4899</v>
      </c>
      <c r="AB74" s="71">
        <f t="shared" si="70"/>
        <v>213</v>
      </c>
    </row>
    <row r="75" spans="2:28">
      <c r="B75" s="71">
        <f t="shared" si="63"/>
        <v>72</v>
      </c>
      <c r="C75" s="71">
        <f t="shared" si="64"/>
        <v>72</v>
      </c>
      <c r="D75" s="71">
        <f t="shared" si="65"/>
        <v>2628</v>
      </c>
      <c r="E75" s="71">
        <f t="shared" si="66"/>
        <v>144</v>
      </c>
      <c r="F75" s="71">
        <f t="shared" si="67"/>
        <v>-2484</v>
      </c>
      <c r="G75" s="71">
        <f t="shared" si="61"/>
        <v>1314</v>
      </c>
      <c r="I75" s="71">
        <f t="shared" si="53"/>
        <v>72</v>
      </c>
      <c r="J75" s="71">
        <f t="shared" si="68"/>
        <v>72</v>
      </c>
      <c r="K75" s="71">
        <f t="shared" si="54"/>
        <v>2628</v>
      </c>
      <c r="L75" s="71">
        <f t="shared" si="55"/>
        <v>216</v>
      </c>
      <c r="M75" s="71">
        <f t="shared" si="56"/>
        <v>-2412</v>
      </c>
      <c r="N75" s="71">
        <f t="shared" si="62"/>
        <v>876</v>
      </c>
      <c r="W75" s="71">
        <f t="shared" si="57"/>
        <v>72</v>
      </c>
      <c r="X75" s="71">
        <f t="shared" si="69"/>
        <v>144</v>
      </c>
      <c r="Y75" s="71">
        <f t="shared" si="58"/>
        <v>5256</v>
      </c>
      <c r="Z75" s="71">
        <f t="shared" si="59"/>
        <v>216</v>
      </c>
      <c r="AA75" s="71">
        <f t="shared" si="60"/>
        <v>-5040</v>
      </c>
      <c r="AB75" s="71">
        <f t="shared" si="70"/>
        <v>216</v>
      </c>
    </row>
    <row r="76" spans="2:28">
      <c r="B76" s="71">
        <f t="shared" si="63"/>
        <v>73</v>
      </c>
      <c r="C76" s="71">
        <f t="shared" si="64"/>
        <v>73</v>
      </c>
      <c r="D76" s="71">
        <f t="shared" si="65"/>
        <v>2701</v>
      </c>
      <c r="E76" s="71">
        <f t="shared" si="66"/>
        <v>146</v>
      </c>
      <c r="F76" s="71">
        <f t="shared" si="67"/>
        <v>-2555</v>
      </c>
      <c r="G76" s="71">
        <f t="shared" si="61"/>
        <v>1351</v>
      </c>
      <c r="I76" s="71">
        <f t="shared" si="53"/>
        <v>73</v>
      </c>
      <c r="J76" s="71">
        <f t="shared" si="68"/>
        <v>73</v>
      </c>
      <c r="K76" s="71">
        <f t="shared" si="54"/>
        <v>2701</v>
      </c>
      <c r="L76" s="71">
        <f t="shared" si="55"/>
        <v>219</v>
      </c>
      <c r="M76" s="71">
        <f t="shared" si="56"/>
        <v>-2482</v>
      </c>
      <c r="N76" s="71">
        <f t="shared" si="62"/>
        <v>901</v>
      </c>
      <c r="W76" s="71">
        <f t="shared" si="57"/>
        <v>73</v>
      </c>
      <c r="X76" s="71">
        <f t="shared" si="69"/>
        <v>146</v>
      </c>
      <c r="Y76" s="71">
        <f t="shared" si="58"/>
        <v>5402</v>
      </c>
      <c r="Z76" s="71">
        <f t="shared" si="59"/>
        <v>219</v>
      </c>
      <c r="AA76" s="71">
        <f t="shared" si="60"/>
        <v>-5183</v>
      </c>
      <c r="AB76" s="71">
        <f t="shared" si="70"/>
        <v>219</v>
      </c>
    </row>
    <row r="77" spans="2:28">
      <c r="B77" s="71">
        <f t="shared" si="63"/>
        <v>74</v>
      </c>
      <c r="C77" s="71">
        <f t="shared" si="64"/>
        <v>74</v>
      </c>
      <c r="D77" s="71">
        <f t="shared" si="65"/>
        <v>2775</v>
      </c>
      <c r="E77" s="71">
        <f t="shared" si="66"/>
        <v>148</v>
      </c>
      <c r="F77" s="71">
        <f t="shared" si="67"/>
        <v>-2627</v>
      </c>
      <c r="G77" s="71">
        <f t="shared" si="61"/>
        <v>1388</v>
      </c>
      <c r="I77" s="71">
        <f t="shared" si="53"/>
        <v>74</v>
      </c>
      <c r="J77" s="71">
        <f t="shared" si="68"/>
        <v>74</v>
      </c>
      <c r="K77" s="71">
        <f t="shared" si="54"/>
        <v>2775</v>
      </c>
      <c r="L77" s="71">
        <f t="shared" si="55"/>
        <v>222</v>
      </c>
      <c r="M77" s="71">
        <f t="shared" si="56"/>
        <v>-2553</v>
      </c>
      <c r="N77" s="71">
        <f t="shared" si="62"/>
        <v>925</v>
      </c>
      <c r="W77" s="71">
        <f t="shared" si="57"/>
        <v>74</v>
      </c>
      <c r="X77" s="71">
        <f t="shared" si="69"/>
        <v>148</v>
      </c>
      <c r="Y77" s="71">
        <f t="shared" si="58"/>
        <v>5550</v>
      </c>
      <c r="Z77" s="71">
        <f t="shared" si="59"/>
        <v>222</v>
      </c>
      <c r="AA77" s="71">
        <f t="shared" si="60"/>
        <v>-5328</v>
      </c>
      <c r="AB77" s="71">
        <f t="shared" si="70"/>
        <v>222</v>
      </c>
    </row>
    <row r="78" spans="2:28">
      <c r="B78" s="71">
        <f t="shared" si="63"/>
        <v>75</v>
      </c>
      <c r="C78" s="71">
        <f t="shared" si="64"/>
        <v>75</v>
      </c>
      <c r="D78" s="71">
        <f t="shared" si="65"/>
        <v>2850</v>
      </c>
      <c r="E78" s="71">
        <f t="shared" si="66"/>
        <v>150</v>
      </c>
      <c r="F78" s="71">
        <f t="shared" si="67"/>
        <v>-2700</v>
      </c>
      <c r="G78" s="71">
        <f t="shared" si="61"/>
        <v>1425</v>
      </c>
      <c r="I78" s="71">
        <f t="shared" si="53"/>
        <v>75</v>
      </c>
      <c r="J78" s="71">
        <f t="shared" si="68"/>
        <v>75</v>
      </c>
      <c r="K78" s="71">
        <f t="shared" si="54"/>
        <v>2850</v>
      </c>
      <c r="L78" s="71">
        <f t="shared" si="55"/>
        <v>225</v>
      </c>
      <c r="M78" s="71">
        <f t="shared" si="56"/>
        <v>-2625</v>
      </c>
      <c r="N78" s="71">
        <f t="shared" si="62"/>
        <v>950</v>
      </c>
      <c r="W78" s="71">
        <f t="shared" si="57"/>
        <v>75</v>
      </c>
      <c r="X78" s="71">
        <f t="shared" si="69"/>
        <v>150</v>
      </c>
      <c r="Y78" s="71">
        <f t="shared" si="58"/>
        <v>5700</v>
      </c>
      <c r="Z78" s="71">
        <f t="shared" si="59"/>
        <v>225</v>
      </c>
      <c r="AA78" s="71">
        <f t="shared" si="60"/>
        <v>-5475</v>
      </c>
      <c r="AB78" s="71">
        <f t="shared" si="70"/>
        <v>225</v>
      </c>
    </row>
    <row r="79" spans="2:28">
      <c r="B79" s="71">
        <f t="shared" si="63"/>
        <v>76</v>
      </c>
      <c r="C79" s="71">
        <f t="shared" si="64"/>
        <v>76</v>
      </c>
      <c r="D79" s="71">
        <f t="shared" si="65"/>
        <v>2926</v>
      </c>
      <c r="E79" s="71">
        <f t="shared" si="66"/>
        <v>152</v>
      </c>
      <c r="F79" s="71">
        <f t="shared" si="67"/>
        <v>-2774</v>
      </c>
      <c r="G79" s="71">
        <f t="shared" si="61"/>
        <v>1463</v>
      </c>
      <c r="I79" s="71">
        <f t="shared" si="53"/>
        <v>76</v>
      </c>
      <c r="J79" s="71">
        <f t="shared" si="68"/>
        <v>76</v>
      </c>
      <c r="K79" s="71">
        <f t="shared" si="54"/>
        <v>2926</v>
      </c>
      <c r="L79" s="71">
        <f t="shared" si="55"/>
        <v>228</v>
      </c>
      <c r="M79" s="71">
        <f t="shared" si="56"/>
        <v>-2698</v>
      </c>
      <c r="N79" s="71">
        <f t="shared" si="62"/>
        <v>976</v>
      </c>
      <c r="W79" s="71">
        <f t="shared" si="57"/>
        <v>76</v>
      </c>
      <c r="X79" s="71">
        <f t="shared" si="69"/>
        <v>152</v>
      </c>
      <c r="Y79" s="71">
        <f t="shared" si="58"/>
        <v>5852</v>
      </c>
      <c r="Z79" s="71">
        <f t="shared" si="59"/>
        <v>228</v>
      </c>
      <c r="AA79" s="71">
        <f t="shared" si="60"/>
        <v>-5624</v>
      </c>
      <c r="AB79" s="71">
        <f t="shared" si="70"/>
        <v>228</v>
      </c>
    </row>
    <row r="80" spans="2:28">
      <c r="B80" s="71">
        <f t="shared" si="63"/>
        <v>77</v>
      </c>
      <c r="C80" s="71">
        <f t="shared" si="64"/>
        <v>77</v>
      </c>
      <c r="D80" s="71">
        <f t="shared" si="65"/>
        <v>3003</v>
      </c>
      <c r="E80" s="71">
        <f t="shared" si="66"/>
        <v>154</v>
      </c>
      <c r="F80" s="71">
        <f t="shared" si="67"/>
        <v>-2849</v>
      </c>
      <c r="G80" s="71">
        <f t="shared" si="61"/>
        <v>1502</v>
      </c>
      <c r="I80" s="71">
        <f t="shared" si="53"/>
        <v>77</v>
      </c>
      <c r="J80" s="71">
        <f t="shared" si="68"/>
        <v>77</v>
      </c>
      <c r="K80" s="71">
        <f t="shared" si="54"/>
        <v>3003</v>
      </c>
      <c r="L80" s="71">
        <f t="shared" si="55"/>
        <v>231</v>
      </c>
      <c r="M80" s="71">
        <f t="shared" si="56"/>
        <v>-2772</v>
      </c>
      <c r="N80" s="71">
        <f t="shared" si="62"/>
        <v>1001</v>
      </c>
      <c r="W80" s="71">
        <f t="shared" si="57"/>
        <v>77</v>
      </c>
      <c r="X80" s="71">
        <f t="shared" si="69"/>
        <v>154</v>
      </c>
      <c r="Y80" s="71">
        <f t="shared" si="58"/>
        <v>6006</v>
      </c>
      <c r="Z80" s="71">
        <f t="shared" si="59"/>
        <v>231</v>
      </c>
      <c r="AA80" s="71">
        <f t="shared" si="60"/>
        <v>-5775</v>
      </c>
      <c r="AB80" s="71">
        <f t="shared" si="70"/>
        <v>231</v>
      </c>
    </row>
    <row r="81" spans="2:28">
      <c r="B81" s="71">
        <f t="shared" si="63"/>
        <v>78</v>
      </c>
      <c r="C81" s="71">
        <f t="shared" si="64"/>
        <v>78</v>
      </c>
      <c r="D81" s="71">
        <f t="shared" si="65"/>
        <v>3081</v>
      </c>
      <c r="E81" s="71">
        <f t="shared" si="66"/>
        <v>156</v>
      </c>
      <c r="F81" s="71">
        <f t="shared" si="67"/>
        <v>-2925</v>
      </c>
      <c r="G81" s="71">
        <f t="shared" si="61"/>
        <v>1541</v>
      </c>
      <c r="I81" s="71">
        <f t="shared" si="53"/>
        <v>78</v>
      </c>
      <c r="J81" s="71">
        <f t="shared" si="68"/>
        <v>78</v>
      </c>
      <c r="K81" s="71">
        <f t="shared" si="54"/>
        <v>3081</v>
      </c>
      <c r="L81" s="71">
        <f t="shared" si="55"/>
        <v>234</v>
      </c>
      <c r="M81" s="71">
        <f t="shared" si="56"/>
        <v>-2847</v>
      </c>
      <c r="N81" s="71">
        <f t="shared" si="62"/>
        <v>1027</v>
      </c>
      <c r="W81" s="71">
        <f t="shared" si="57"/>
        <v>78</v>
      </c>
      <c r="X81" s="71">
        <f t="shared" si="69"/>
        <v>156</v>
      </c>
      <c r="Y81" s="71">
        <f t="shared" si="58"/>
        <v>6162</v>
      </c>
      <c r="Z81" s="71">
        <f t="shared" si="59"/>
        <v>234</v>
      </c>
      <c r="AA81" s="71">
        <f t="shared" si="60"/>
        <v>-5928</v>
      </c>
      <c r="AB81" s="71">
        <f t="shared" si="70"/>
        <v>234</v>
      </c>
    </row>
    <row r="82" spans="2:28">
      <c r="B82" s="71">
        <f t="shared" si="63"/>
        <v>79</v>
      </c>
      <c r="C82" s="71">
        <f t="shared" si="64"/>
        <v>79</v>
      </c>
      <c r="D82" s="71">
        <f t="shared" si="65"/>
        <v>3160</v>
      </c>
      <c r="E82" s="71">
        <f t="shared" si="66"/>
        <v>158</v>
      </c>
      <c r="F82" s="71">
        <f t="shared" si="67"/>
        <v>-3002</v>
      </c>
      <c r="G82" s="71">
        <f t="shared" si="61"/>
        <v>1580</v>
      </c>
      <c r="I82" s="71">
        <f t="shared" si="53"/>
        <v>79</v>
      </c>
      <c r="J82" s="71">
        <f t="shared" si="68"/>
        <v>79</v>
      </c>
      <c r="K82" s="71">
        <f t="shared" si="54"/>
        <v>3160</v>
      </c>
      <c r="L82" s="71">
        <f t="shared" si="55"/>
        <v>237</v>
      </c>
      <c r="M82" s="71">
        <f t="shared" si="56"/>
        <v>-2923</v>
      </c>
      <c r="N82" s="71">
        <f t="shared" si="62"/>
        <v>1054</v>
      </c>
      <c r="W82" s="71">
        <f t="shared" si="57"/>
        <v>79</v>
      </c>
      <c r="X82" s="71">
        <f t="shared" si="69"/>
        <v>158</v>
      </c>
      <c r="Y82" s="71">
        <f t="shared" si="58"/>
        <v>6320</v>
      </c>
      <c r="Z82" s="71">
        <f t="shared" si="59"/>
        <v>237</v>
      </c>
      <c r="AA82" s="71">
        <f t="shared" si="60"/>
        <v>-6083</v>
      </c>
      <c r="AB82" s="71">
        <f t="shared" si="70"/>
        <v>237</v>
      </c>
    </row>
    <row r="83" spans="2:28">
      <c r="B83" s="71">
        <f t="shared" si="63"/>
        <v>80</v>
      </c>
      <c r="C83" s="71">
        <f t="shared" si="64"/>
        <v>80</v>
      </c>
      <c r="D83" s="71">
        <f t="shared" si="65"/>
        <v>3240</v>
      </c>
      <c r="E83" s="71">
        <f t="shared" si="66"/>
        <v>160</v>
      </c>
      <c r="F83" s="71">
        <f t="shared" si="67"/>
        <v>-3080</v>
      </c>
      <c r="G83" s="71">
        <f t="shared" si="61"/>
        <v>1620</v>
      </c>
      <c r="I83" s="71">
        <f t="shared" si="53"/>
        <v>80</v>
      </c>
      <c r="J83" s="71">
        <f t="shared" si="68"/>
        <v>80</v>
      </c>
      <c r="K83" s="71">
        <f t="shared" si="54"/>
        <v>3240</v>
      </c>
      <c r="L83" s="71">
        <f t="shared" si="55"/>
        <v>240</v>
      </c>
      <c r="M83" s="71">
        <f t="shared" si="56"/>
        <v>-3000</v>
      </c>
      <c r="N83" s="71">
        <f t="shared" si="62"/>
        <v>1080</v>
      </c>
      <c r="W83" s="71">
        <f t="shared" si="57"/>
        <v>80</v>
      </c>
      <c r="X83" s="71">
        <f t="shared" si="69"/>
        <v>160</v>
      </c>
      <c r="Y83" s="71">
        <f t="shared" si="58"/>
        <v>6480</v>
      </c>
      <c r="Z83" s="71">
        <f t="shared" si="59"/>
        <v>240</v>
      </c>
      <c r="AA83" s="71">
        <f t="shared" si="60"/>
        <v>-6240</v>
      </c>
      <c r="AB83" s="71">
        <f t="shared" si="70"/>
        <v>240</v>
      </c>
    </row>
    <row r="84" spans="2:28">
      <c r="B84" s="71">
        <f t="shared" si="63"/>
        <v>81</v>
      </c>
      <c r="C84" s="71">
        <f t="shared" si="64"/>
        <v>81</v>
      </c>
      <c r="D84" s="71">
        <f t="shared" si="65"/>
        <v>3321</v>
      </c>
      <c r="E84" s="71">
        <f t="shared" si="66"/>
        <v>162</v>
      </c>
      <c r="F84" s="71">
        <f t="shared" si="67"/>
        <v>-3159</v>
      </c>
      <c r="G84" s="71">
        <f t="shared" si="61"/>
        <v>1661</v>
      </c>
      <c r="I84" s="71">
        <f t="shared" si="53"/>
        <v>81</v>
      </c>
      <c r="J84" s="71">
        <f t="shared" si="68"/>
        <v>81</v>
      </c>
      <c r="K84" s="71">
        <f t="shared" si="54"/>
        <v>3321</v>
      </c>
      <c r="L84" s="71">
        <f t="shared" si="55"/>
        <v>243</v>
      </c>
      <c r="M84" s="71">
        <f t="shared" si="56"/>
        <v>-3078</v>
      </c>
      <c r="N84" s="71">
        <f t="shared" si="62"/>
        <v>1107</v>
      </c>
      <c r="W84" s="71">
        <f t="shared" si="57"/>
        <v>81</v>
      </c>
      <c r="X84" s="71">
        <f t="shared" si="69"/>
        <v>162</v>
      </c>
      <c r="Y84" s="71">
        <f t="shared" si="58"/>
        <v>6642</v>
      </c>
      <c r="Z84" s="71">
        <f t="shared" si="59"/>
        <v>243</v>
      </c>
      <c r="AA84" s="71">
        <f t="shared" si="60"/>
        <v>-6399</v>
      </c>
      <c r="AB84" s="71">
        <f t="shared" si="70"/>
        <v>243</v>
      </c>
    </row>
    <row r="85" spans="2:28">
      <c r="B85" s="71">
        <f t="shared" si="63"/>
        <v>82</v>
      </c>
      <c r="C85" s="71">
        <f t="shared" si="64"/>
        <v>82</v>
      </c>
      <c r="D85" s="71">
        <f t="shared" si="65"/>
        <v>3403</v>
      </c>
      <c r="E85" s="71">
        <f t="shared" si="66"/>
        <v>164</v>
      </c>
      <c r="F85" s="71">
        <f t="shared" si="67"/>
        <v>-3239</v>
      </c>
      <c r="G85" s="71">
        <f t="shared" si="61"/>
        <v>1702</v>
      </c>
      <c r="I85" s="71">
        <f t="shared" si="53"/>
        <v>82</v>
      </c>
      <c r="J85" s="71">
        <f t="shared" si="68"/>
        <v>82</v>
      </c>
      <c r="K85" s="71">
        <f t="shared" si="54"/>
        <v>3403</v>
      </c>
      <c r="L85" s="71">
        <f t="shared" si="55"/>
        <v>246</v>
      </c>
      <c r="M85" s="71">
        <f t="shared" si="56"/>
        <v>-3157</v>
      </c>
      <c r="N85" s="71">
        <f t="shared" si="62"/>
        <v>1135</v>
      </c>
      <c r="W85" s="71">
        <f t="shared" si="57"/>
        <v>82</v>
      </c>
      <c r="X85" s="71">
        <f t="shared" si="69"/>
        <v>164</v>
      </c>
      <c r="Y85" s="71">
        <f t="shared" si="58"/>
        <v>6806</v>
      </c>
      <c r="Z85" s="71">
        <f t="shared" si="59"/>
        <v>246</v>
      </c>
      <c r="AA85" s="71">
        <f t="shared" si="60"/>
        <v>-6560</v>
      </c>
      <c r="AB85" s="71">
        <f t="shared" si="70"/>
        <v>246</v>
      </c>
    </row>
    <row r="86" spans="2:28">
      <c r="B86" s="71">
        <f t="shared" si="63"/>
        <v>83</v>
      </c>
      <c r="C86" s="71">
        <f t="shared" si="64"/>
        <v>83</v>
      </c>
      <c r="D86" s="71">
        <f t="shared" si="65"/>
        <v>3486</v>
      </c>
      <c r="E86" s="71">
        <f t="shared" si="66"/>
        <v>166</v>
      </c>
      <c r="F86" s="71">
        <f t="shared" si="67"/>
        <v>-3320</v>
      </c>
      <c r="G86" s="71">
        <f t="shared" si="61"/>
        <v>1743</v>
      </c>
      <c r="I86" s="71">
        <f t="shared" si="53"/>
        <v>83</v>
      </c>
      <c r="J86" s="71">
        <f t="shared" si="68"/>
        <v>83</v>
      </c>
      <c r="K86" s="71">
        <f t="shared" si="54"/>
        <v>3486</v>
      </c>
      <c r="L86" s="71">
        <f t="shared" si="55"/>
        <v>249</v>
      </c>
      <c r="M86" s="71">
        <f t="shared" si="56"/>
        <v>-3237</v>
      </c>
      <c r="N86" s="71">
        <f t="shared" si="62"/>
        <v>1162</v>
      </c>
      <c r="W86" s="71">
        <f t="shared" si="57"/>
        <v>83</v>
      </c>
      <c r="X86" s="71">
        <f t="shared" si="69"/>
        <v>166</v>
      </c>
      <c r="Y86" s="71">
        <f t="shared" si="58"/>
        <v>6972</v>
      </c>
      <c r="Z86" s="71">
        <f t="shared" si="59"/>
        <v>249</v>
      </c>
      <c r="AA86" s="71">
        <f t="shared" si="60"/>
        <v>-6723</v>
      </c>
      <c r="AB86" s="71">
        <f t="shared" si="70"/>
        <v>249</v>
      </c>
    </row>
    <row r="87" spans="2:28">
      <c r="B87" s="71">
        <f t="shared" si="63"/>
        <v>84</v>
      </c>
      <c r="C87" s="71">
        <f t="shared" si="64"/>
        <v>84</v>
      </c>
      <c r="D87" s="71">
        <f t="shared" si="65"/>
        <v>3570</v>
      </c>
      <c r="E87" s="71">
        <f t="shared" si="66"/>
        <v>168</v>
      </c>
      <c r="F87" s="71">
        <f t="shared" si="67"/>
        <v>-3402</v>
      </c>
      <c r="G87" s="71">
        <f t="shared" si="61"/>
        <v>1785</v>
      </c>
      <c r="I87" s="71">
        <f t="shared" si="53"/>
        <v>84</v>
      </c>
      <c r="J87" s="71">
        <f t="shared" si="68"/>
        <v>84</v>
      </c>
      <c r="K87" s="71">
        <f t="shared" si="54"/>
        <v>3570</v>
      </c>
      <c r="L87" s="71">
        <f t="shared" si="55"/>
        <v>252</v>
      </c>
      <c r="M87" s="71">
        <f t="shared" si="56"/>
        <v>-3318</v>
      </c>
      <c r="N87" s="71">
        <f t="shared" si="62"/>
        <v>1190</v>
      </c>
      <c r="W87" s="71">
        <f t="shared" si="57"/>
        <v>84</v>
      </c>
      <c r="X87" s="71">
        <f t="shared" si="69"/>
        <v>168</v>
      </c>
      <c r="Y87" s="71">
        <f t="shared" si="58"/>
        <v>7140</v>
      </c>
      <c r="Z87" s="71">
        <f t="shared" si="59"/>
        <v>252</v>
      </c>
      <c r="AA87" s="71">
        <f t="shared" si="60"/>
        <v>-6888</v>
      </c>
      <c r="AB87" s="71">
        <f t="shared" si="70"/>
        <v>252</v>
      </c>
    </row>
    <row r="88" spans="2:28">
      <c r="B88" s="71">
        <f t="shared" si="63"/>
        <v>85</v>
      </c>
      <c r="C88" s="71">
        <f t="shared" si="64"/>
        <v>85</v>
      </c>
      <c r="D88" s="71">
        <f t="shared" si="65"/>
        <v>3655</v>
      </c>
      <c r="E88" s="71">
        <f t="shared" si="66"/>
        <v>170</v>
      </c>
      <c r="F88" s="71">
        <f t="shared" si="67"/>
        <v>-3485</v>
      </c>
      <c r="G88" s="71">
        <f t="shared" si="61"/>
        <v>1828</v>
      </c>
      <c r="I88" s="71">
        <f t="shared" si="53"/>
        <v>85</v>
      </c>
      <c r="J88" s="71">
        <f t="shared" si="68"/>
        <v>85</v>
      </c>
      <c r="K88" s="71">
        <f t="shared" si="54"/>
        <v>3655</v>
      </c>
      <c r="L88" s="71">
        <f t="shared" si="55"/>
        <v>255</v>
      </c>
      <c r="M88" s="71">
        <f t="shared" si="56"/>
        <v>-3400</v>
      </c>
      <c r="N88" s="71">
        <f t="shared" si="62"/>
        <v>1219</v>
      </c>
      <c r="W88" s="71">
        <f t="shared" si="57"/>
        <v>85</v>
      </c>
      <c r="X88" s="71">
        <f t="shared" si="69"/>
        <v>170</v>
      </c>
      <c r="Y88" s="71">
        <f t="shared" si="58"/>
        <v>7310</v>
      </c>
      <c r="Z88" s="71">
        <f t="shared" si="59"/>
        <v>255</v>
      </c>
      <c r="AA88" s="71">
        <f t="shared" si="60"/>
        <v>-7055</v>
      </c>
      <c r="AB88" s="71">
        <f t="shared" si="70"/>
        <v>255</v>
      </c>
    </row>
    <row r="89" spans="2:28">
      <c r="B89" s="71">
        <f t="shared" si="63"/>
        <v>86</v>
      </c>
      <c r="C89" s="71">
        <f t="shared" si="64"/>
        <v>86</v>
      </c>
      <c r="D89" s="71">
        <f t="shared" si="65"/>
        <v>3741</v>
      </c>
      <c r="E89" s="71">
        <f t="shared" si="66"/>
        <v>172</v>
      </c>
      <c r="F89" s="71">
        <f t="shared" si="67"/>
        <v>-3569</v>
      </c>
      <c r="G89" s="71">
        <f t="shared" si="61"/>
        <v>1871</v>
      </c>
      <c r="I89" s="71">
        <f t="shared" si="53"/>
        <v>86</v>
      </c>
      <c r="J89" s="71">
        <f t="shared" si="68"/>
        <v>86</v>
      </c>
      <c r="K89" s="71">
        <f t="shared" si="54"/>
        <v>3741</v>
      </c>
      <c r="L89" s="71">
        <f t="shared" si="55"/>
        <v>258</v>
      </c>
      <c r="M89" s="71">
        <f t="shared" si="56"/>
        <v>-3483</v>
      </c>
      <c r="N89" s="71">
        <f t="shared" si="62"/>
        <v>1247</v>
      </c>
      <c r="W89" s="71">
        <f t="shared" si="57"/>
        <v>86</v>
      </c>
      <c r="X89" s="71">
        <f t="shared" si="69"/>
        <v>172</v>
      </c>
      <c r="Y89" s="71">
        <f t="shared" si="58"/>
        <v>7482</v>
      </c>
      <c r="Z89" s="71">
        <f t="shared" si="59"/>
        <v>258</v>
      </c>
      <c r="AA89" s="71">
        <f t="shared" si="60"/>
        <v>-7224</v>
      </c>
      <c r="AB89" s="71">
        <f t="shared" si="70"/>
        <v>258</v>
      </c>
    </row>
    <row r="90" spans="2:28">
      <c r="B90" s="71">
        <f t="shared" si="63"/>
        <v>87</v>
      </c>
      <c r="C90" s="71">
        <f t="shared" si="64"/>
        <v>87</v>
      </c>
      <c r="D90" s="71">
        <f t="shared" si="65"/>
        <v>3828</v>
      </c>
      <c r="E90" s="71">
        <f t="shared" si="66"/>
        <v>174</v>
      </c>
      <c r="F90" s="71">
        <f t="shared" si="67"/>
        <v>-3654</v>
      </c>
      <c r="G90" s="71">
        <f t="shared" si="61"/>
        <v>1914</v>
      </c>
      <c r="I90" s="71">
        <f t="shared" si="53"/>
        <v>87</v>
      </c>
      <c r="J90" s="71">
        <f t="shared" si="68"/>
        <v>87</v>
      </c>
      <c r="K90" s="71">
        <f t="shared" si="54"/>
        <v>3828</v>
      </c>
      <c r="L90" s="71">
        <f t="shared" si="55"/>
        <v>261</v>
      </c>
      <c r="M90" s="71">
        <f t="shared" si="56"/>
        <v>-3567</v>
      </c>
      <c r="N90" s="71">
        <f t="shared" si="62"/>
        <v>1276</v>
      </c>
      <c r="W90" s="71">
        <f t="shared" si="57"/>
        <v>87</v>
      </c>
      <c r="X90" s="71">
        <f t="shared" si="69"/>
        <v>174</v>
      </c>
      <c r="Y90" s="71">
        <f t="shared" si="58"/>
        <v>7656</v>
      </c>
      <c r="Z90" s="71">
        <f t="shared" si="59"/>
        <v>261</v>
      </c>
      <c r="AA90" s="71">
        <f t="shared" si="60"/>
        <v>-7395</v>
      </c>
      <c r="AB90" s="71">
        <f t="shared" si="70"/>
        <v>261</v>
      </c>
    </row>
    <row r="91" spans="2:28">
      <c r="B91" s="71">
        <f t="shared" si="63"/>
        <v>88</v>
      </c>
      <c r="C91" s="71">
        <f t="shared" si="64"/>
        <v>88</v>
      </c>
      <c r="D91" s="71">
        <f t="shared" si="65"/>
        <v>3916</v>
      </c>
      <c r="E91" s="71">
        <f t="shared" si="66"/>
        <v>176</v>
      </c>
      <c r="F91" s="71">
        <f t="shared" si="67"/>
        <v>-3740</v>
      </c>
      <c r="G91" s="71">
        <f t="shared" si="61"/>
        <v>1958</v>
      </c>
      <c r="I91" s="71">
        <f t="shared" si="53"/>
        <v>88</v>
      </c>
      <c r="J91" s="71">
        <f t="shared" si="68"/>
        <v>88</v>
      </c>
      <c r="K91" s="71">
        <f t="shared" si="54"/>
        <v>3916</v>
      </c>
      <c r="L91" s="71">
        <f t="shared" si="55"/>
        <v>264</v>
      </c>
      <c r="M91" s="71">
        <f t="shared" si="56"/>
        <v>-3652</v>
      </c>
      <c r="N91" s="71">
        <f t="shared" si="62"/>
        <v>1306</v>
      </c>
      <c r="W91" s="71">
        <f t="shared" si="57"/>
        <v>88</v>
      </c>
      <c r="X91" s="71">
        <f t="shared" si="69"/>
        <v>176</v>
      </c>
      <c r="Y91" s="71">
        <f t="shared" si="58"/>
        <v>7832</v>
      </c>
      <c r="Z91" s="71">
        <f t="shared" si="59"/>
        <v>264</v>
      </c>
      <c r="AA91" s="71">
        <f t="shared" si="60"/>
        <v>-7568</v>
      </c>
      <c r="AB91" s="71">
        <f t="shared" si="70"/>
        <v>264</v>
      </c>
    </row>
    <row r="92" spans="2:28">
      <c r="B92" s="71">
        <f t="shared" si="63"/>
        <v>89</v>
      </c>
      <c r="C92" s="71">
        <f t="shared" si="64"/>
        <v>89</v>
      </c>
      <c r="D92" s="71">
        <f t="shared" si="65"/>
        <v>4005</v>
      </c>
      <c r="E92" s="71">
        <f t="shared" si="66"/>
        <v>178</v>
      </c>
      <c r="F92" s="71">
        <f t="shared" si="67"/>
        <v>-3827</v>
      </c>
      <c r="G92" s="71">
        <f t="shared" si="61"/>
        <v>2003</v>
      </c>
      <c r="I92" s="71">
        <f t="shared" si="53"/>
        <v>89</v>
      </c>
      <c r="J92" s="71">
        <f t="shared" si="68"/>
        <v>89</v>
      </c>
      <c r="K92" s="71">
        <f t="shared" si="54"/>
        <v>4005</v>
      </c>
      <c r="L92" s="71">
        <f t="shared" si="55"/>
        <v>267</v>
      </c>
      <c r="M92" s="71">
        <f t="shared" si="56"/>
        <v>-3738</v>
      </c>
      <c r="N92" s="71">
        <f t="shared" si="62"/>
        <v>1335</v>
      </c>
      <c r="W92" s="71">
        <f t="shared" si="57"/>
        <v>89</v>
      </c>
      <c r="X92" s="71">
        <f t="shared" si="69"/>
        <v>178</v>
      </c>
      <c r="Y92" s="71">
        <f t="shared" si="58"/>
        <v>8010</v>
      </c>
      <c r="Z92" s="71">
        <f t="shared" si="59"/>
        <v>267</v>
      </c>
      <c r="AA92" s="71">
        <f t="shared" si="60"/>
        <v>-7743</v>
      </c>
      <c r="AB92" s="71">
        <f t="shared" si="70"/>
        <v>267</v>
      </c>
    </row>
    <row r="93" spans="2:28">
      <c r="B93" s="71">
        <f t="shared" si="63"/>
        <v>90</v>
      </c>
      <c r="C93" s="71">
        <f t="shared" si="64"/>
        <v>90</v>
      </c>
      <c r="D93" s="71">
        <f t="shared" si="65"/>
        <v>4095</v>
      </c>
      <c r="E93" s="71">
        <f t="shared" si="66"/>
        <v>180</v>
      </c>
      <c r="F93" s="71">
        <f t="shared" si="67"/>
        <v>-3915</v>
      </c>
      <c r="G93" s="71">
        <f t="shared" si="61"/>
        <v>2048</v>
      </c>
      <c r="I93" s="71">
        <f t="shared" si="53"/>
        <v>90</v>
      </c>
      <c r="J93" s="71">
        <f t="shared" si="68"/>
        <v>90</v>
      </c>
      <c r="K93" s="71">
        <f t="shared" si="54"/>
        <v>4095</v>
      </c>
      <c r="L93" s="71">
        <f t="shared" si="55"/>
        <v>270</v>
      </c>
      <c r="M93" s="71">
        <f t="shared" si="56"/>
        <v>-3825</v>
      </c>
      <c r="N93" s="71">
        <f t="shared" si="62"/>
        <v>1365</v>
      </c>
      <c r="W93" s="71">
        <f t="shared" si="57"/>
        <v>90</v>
      </c>
      <c r="X93" s="71">
        <f t="shared" si="69"/>
        <v>180</v>
      </c>
      <c r="Y93" s="71">
        <f t="shared" si="58"/>
        <v>8190</v>
      </c>
      <c r="Z93" s="71">
        <f t="shared" si="59"/>
        <v>270</v>
      </c>
      <c r="AA93" s="71">
        <f t="shared" si="60"/>
        <v>-7920</v>
      </c>
      <c r="AB93" s="71">
        <f t="shared" si="70"/>
        <v>270</v>
      </c>
    </row>
    <row r="94" spans="2:28">
      <c r="B94" s="71">
        <f t="shared" si="63"/>
        <v>91</v>
      </c>
      <c r="C94" s="71">
        <f t="shared" si="64"/>
        <v>91</v>
      </c>
      <c r="D94" s="71">
        <f t="shared" si="65"/>
        <v>4186</v>
      </c>
      <c r="E94" s="71">
        <f t="shared" si="66"/>
        <v>182</v>
      </c>
      <c r="F94" s="71">
        <f t="shared" si="67"/>
        <v>-4004</v>
      </c>
      <c r="G94" s="71">
        <f t="shared" si="61"/>
        <v>2093</v>
      </c>
      <c r="I94" s="71">
        <f t="shared" si="53"/>
        <v>91</v>
      </c>
      <c r="J94" s="71">
        <f t="shared" si="68"/>
        <v>91</v>
      </c>
      <c r="K94" s="71">
        <f t="shared" si="54"/>
        <v>4186</v>
      </c>
      <c r="L94" s="71">
        <f t="shared" si="55"/>
        <v>273</v>
      </c>
      <c r="M94" s="71">
        <f t="shared" si="56"/>
        <v>-3913</v>
      </c>
      <c r="N94" s="71">
        <f t="shared" si="62"/>
        <v>1396</v>
      </c>
      <c r="W94" s="71">
        <f t="shared" si="57"/>
        <v>91</v>
      </c>
      <c r="X94" s="71">
        <f t="shared" si="69"/>
        <v>182</v>
      </c>
      <c r="Y94" s="71">
        <f t="shared" si="58"/>
        <v>8372</v>
      </c>
      <c r="Z94" s="71">
        <f t="shared" si="59"/>
        <v>273</v>
      </c>
      <c r="AA94" s="71">
        <f t="shared" si="60"/>
        <v>-8099</v>
      </c>
      <c r="AB94" s="71">
        <f t="shared" si="70"/>
        <v>273</v>
      </c>
    </row>
    <row r="95" spans="2:28">
      <c r="B95" s="71">
        <f t="shared" si="63"/>
        <v>92</v>
      </c>
      <c r="C95" s="71">
        <f t="shared" si="64"/>
        <v>92</v>
      </c>
      <c r="D95" s="71">
        <f t="shared" si="65"/>
        <v>4278</v>
      </c>
      <c r="E95" s="71">
        <f t="shared" si="66"/>
        <v>184</v>
      </c>
      <c r="F95" s="71">
        <f t="shared" si="67"/>
        <v>-4094</v>
      </c>
      <c r="G95" s="71">
        <f t="shared" si="61"/>
        <v>2139</v>
      </c>
      <c r="I95" s="71">
        <f t="shared" ref="I95:I103" si="71">I94+1</f>
        <v>92</v>
      </c>
      <c r="J95" s="71">
        <f t="shared" si="68"/>
        <v>92</v>
      </c>
      <c r="K95" s="71">
        <f t="shared" ref="K95:K103" si="72">J95+K94</f>
        <v>4278</v>
      </c>
      <c r="L95" s="71">
        <f t="shared" ref="L95:L103" si="73">I95*3</f>
        <v>276</v>
      </c>
      <c r="M95" s="71">
        <f t="shared" ref="M95:M103" si="74">L95-K95</f>
        <v>-4002</v>
      </c>
      <c r="N95" s="71">
        <f t="shared" si="62"/>
        <v>1426</v>
      </c>
      <c r="W95" s="71">
        <f t="shared" ref="W95:W103" si="75">W94+1</f>
        <v>92</v>
      </c>
      <c r="X95" s="71">
        <f t="shared" si="69"/>
        <v>184</v>
      </c>
      <c r="Y95" s="71">
        <f t="shared" ref="Y95:Y103" si="76">X95+Y94</f>
        <v>8556</v>
      </c>
      <c r="Z95" s="71">
        <f t="shared" ref="Z95:Z103" si="77">W95*3</f>
        <v>276</v>
      </c>
      <c r="AA95" s="71">
        <f t="shared" ref="AA95:AA103" si="78">Z95-Y95</f>
        <v>-8280</v>
      </c>
      <c r="AB95" s="71">
        <f t="shared" si="70"/>
        <v>276</v>
      </c>
    </row>
    <row r="96" spans="2:28">
      <c r="B96" s="71">
        <f t="shared" si="63"/>
        <v>93</v>
      </c>
      <c r="C96" s="71">
        <f t="shared" si="64"/>
        <v>93</v>
      </c>
      <c r="D96" s="71">
        <f t="shared" si="65"/>
        <v>4371</v>
      </c>
      <c r="E96" s="71">
        <f t="shared" si="66"/>
        <v>186</v>
      </c>
      <c r="F96" s="71">
        <f t="shared" si="67"/>
        <v>-4185</v>
      </c>
      <c r="G96" s="71">
        <f t="shared" si="61"/>
        <v>2186</v>
      </c>
      <c r="I96" s="71">
        <f t="shared" si="71"/>
        <v>93</v>
      </c>
      <c r="J96" s="71">
        <f t="shared" si="68"/>
        <v>93</v>
      </c>
      <c r="K96" s="71">
        <f t="shared" si="72"/>
        <v>4371</v>
      </c>
      <c r="L96" s="71">
        <f t="shared" si="73"/>
        <v>279</v>
      </c>
      <c r="M96" s="71">
        <f t="shared" si="74"/>
        <v>-4092</v>
      </c>
      <c r="N96" s="71">
        <f t="shared" si="62"/>
        <v>1457</v>
      </c>
      <c r="W96" s="71">
        <f t="shared" si="75"/>
        <v>93</v>
      </c>
      <c r="X96" s="71">
        <f t="shared" si="69"/>
        <v>186</v>
      </c>
      <c r="Y96" s="71">
        <f t="shared" si="76"/>
        <v>8742</v>
      </c>
      <c r="Z96" s="71">
        <f t="shared" si="77"/>
        <v>279</v>
      </c>
      <c r="AA96" s="71">
        <f t="shared" si="78"/>
        <v>-8463</v>
      </c>
      <c r="AB96" s="71">
        <f t="shared" si="70"/>
        <v>279</v>
      </c>
    </row>
    <row r="97" spans="2:28">
      <c r="B97" s="71">
        <f t="shared" si="63"/>
        <v>94</v>
      </c>
      <c r="C97" s="71">
        <f t="shared" si="64"/>
        <v>94</v>
      </c>
      <c r="D97" s="71">
        <f t="shared" si="65"/>
        <v>4465</v>
      </c>
      <c r="E97" s="71">
        <f t="shared" si="66"/>
        <v>188</v>
      </c>
      <c r="F97" s="71">
        <f t="shared" si="67"/>
        <v>-4277</v>
      </c>
      <c r="G97" s="71">
        <f t="shared" si="61"/>
        <v>2233</v>
      </c>
      <c r="I97" s="71">
        <f t="shared" si="71"/>
        <v>94</v>
      </c>
      <c r="J97" s="71">
        <f t="shared" si="68"/>
        <v>94</v>
      </c>
      <c r="K97" s="71">
        <f t="shared" si="72"/>
        <v>4465</v>
      </c>
      <c r="L97" s="71">
        <f t="shared" si="73"/>
        <v>282</v>
      </c>
      <c r="M97" s="71">
        <f t="shared" si="74"/>
        <v>-4183</v>
      </c>
      <c r="N97" s="71">
        <f t="shared" si="62"/>
        <v>1489</v>
      </c>
      <c r="W97" s="71">
        <f t="shared" si="75"/>
        <v>94</v>
      </c>
      <c r="X97" s="71">
        <f t="shared" si="69"/>
        <v>188</v>
      </c>
      <c r="Y97" s="71">
        <f t="shared" si="76"/>
        <v>8930</v>
      </c>
      <c r="Z97" s="71">
        <f t="shared" si="77"/>
        <v>282</v>
      </c>
      <c r="AA97" s="71">
        <f t="shared" si="78"/>
        <v>-8648</v>
      </c>
      <c r="AB97" s="71">
        <f t="shared" si="70"/>
        <v>282</v>
      </c>
    </row>
    <row r="98" spans="2:28">
      <c r="B98" s="71">
        <f t="shared" si="63"/>
        <v>95</v>
      </c>
      <c r="C98" s="71">
        <f t="shared" si="64"/>
        <v>95</v>
      </c>
      <c r="D98" s="71">
        <f t="shared" si="65"/>
        <v>4560</v>
      </c>
      <c r="E98" s="71">
        <f t="shared" si="66"/>
        <v>190</v>
      </c>
      <c r="F98" s="71">
        <f t="shared" si="67"/>
        <v>-4370</v>
      </c>
      <c r="G98" s="71">
        <f t="shared" si="61"/>
        <v>2280</v>
      </c>
      <c r="I98" s="71">
        <f t="shared" si="71"/>
        <v>95</v>
      </c>
      <c r="J98" s="71">
        <f t="shared" si="68"/>
        <v>95</v>
      </c>
      <c r="K98" s="71">
        <f t="shared" si="72"/>
        <v>4560</v>
      </c>
      <c r="L98" s="71">
        <f t="shared" si="73"/>
        <v>285</v>
      </c>
      <c r="M98" s="71">
        <f t="shared" si="74"/>
        <v>-4275</v>
      </c>
      <c r="N98" s="71">
        <f t="shared" si="62"/>
        <v>1520</v>
      </c>
      <c r="W98" s="71">
        <f t="shared" si="75"/>
        <v>95</v>
      </c>
      <c r="X98" s="71">
        <f t="shared" si="69"/>
        <v>190</v>
      </c>
      <c r="Y98" s="71">
        <f t="shared" si="76"/>
        <v>9120</v>
      </c>
      <c r="Z98" s="71">
        <f t="shared" si="77"/>
        <v>285</v>
      </c>
      <c r="AA98" s="71">
        <f t="shared" si="78"/>
        <v>-8835</v>
      </c>
      <c r="AB98" s="71">
        <f t="shared" si="70"/>
        <v>285</v>
      </c>
    </row>
    <row r="99" spans="2:28">
      <c r="B99" s="71">
        <f t="shared" si="63"/>
        <v>96</v>
      </c>
      <c r="C99" s="71">
        <f t="shared" si="64"/>
        <v>96</v>
      </c>
      <c r="D99" s="71">
        <f t="shared" si="65"/>
        <v>4656</v>
      </c>
      <c r="E99" s="71">
        <f t="shared" si="66"/>
        <v>192</v>
      </c>
      <c r="F99" s="71">
        <f t="shared" si="67"/>
        <v>-4464</v>
      </c>
      <c r="G99" s="71">
        <f t="shared" si="61"/>
        <v>2328</v>
      </c>
      <c r="I99" s="71">
        <f t="shared" si="71"/>
        <v>96</v>
      </c>
      <c r="J99" s="71">
        <f t="shared" si="68"/>
        <v>96</v>
      </c>
      <c r="K99" s="71">
        <f t="shared" si="72"/>
        <v>4656</v>
      </c>
      <c r="L99" s="71">
        <f t="shared" si="73"/>
        <v>288</v>
      </c>
      <c r="M99" s="71">
        <f t="shared" si="74"/>
        <v>-4368</v>
      </c>
      <c r="N99" s="71">
        <f t="shared" si="62"/>
        <v>1552</v>
      </c>
      <c r="W99" s="71">
        <f t="shared" si="75"/>
        <v>96</v>
      </c>
      <c r="X99" s="71">
        <f t="shared" si="69"/>
        <v>192</v>
      </c>
      <c r="Y99" s="71">
        <f t="shared" si="76"/>
        <v>9312</v>
      </c>
      <c r="Z99" s="71">
        <f t="shared" si="77"/>
        <v>288</v>
      </c>
      <c r="AA99" s="71">
        <f t="shared" si="78"/>
        <v>-9024</v>
      </c>
      <c r="AB99" s="71">
        <f t="shared" si="70"/>
        <v>288</v>
      </c>
    </row>
    <row r="100" spans="2:28">
      <c r="B100" s="71">
        <f t="shared" si="63"/>
        <v>97</v>
      </c>
      <c r="C100" s="71">
        <f t="shared" si="64"/>
        <v>97</v>
      </c>
      <c r="D100" s="71">
        <f t="shared" si="65"/>
        <v>4753</v>
      </c>
      <c r="E100" s="71">
        <f t="shared" si="66"/>
        <v>194</v>
      </c>
      <c r="F100" s="71">
        <f t="shared" si="67"/>
        <v>-4559</v>
      </c>
      <c r="G100" s="71">
        <f t="shared" si="61"/>
        <v>2377</v>
      </c>
      <c r="I100" s="71">
        <f t="shared" si="71"/>
        <v>97</v>
      </c>
      <c r="J100" s="71">
        <f t="shared" si="68"/>
        <v>97</v>
      </c>
      <c r="K100" s="71">
        <f t="shared" si="72"/>
        <v>4753</v>
      </c>
      <c r="L100" s="71">
        <f t="shared" si="73"/>
        <v>291</v>
      </c>
      <c r="M100" s="71">
        <f t="shared" si="74"/>
        <v>-4462</v>
      </c>
      <c r="N100" s="71">
        <f t="shared" si="62"/>
        <v>1585</v>
      </c>
      <c r="W100" s="71">
        <f t="shared" si="75"/>
        <v>97</v>
      </c>
      <c r="X100" s="71">
        <f t="shared" si="69"/>
        <v>194</v>
      </c>
      <c r="Y100" s="71">
        <f t="shared" si="76"/>
        <v>9506</v>
      </c>
      <c r="Z100" s="71">
        <f t="shared" si="77"/>
        <v>291</v>
      </c>
      <c r="AA100" s="71">
        <f t="shared" si="78"/>
        <v>-9215</v>
      </c>
      <c r="AB100" s="71">
        <f t="shared" si="70"/>
        <v>291</v>
      </c>
    </row>
    <row r="101" spans="2:28">
      <c r="B101" s="71">
        <f t="shared" si="63"/>
        <v>98</v>
      </c>
      <c r="C101" s="71">
        <f t="shared" si="64"/>
        <v>98</v>
      </c>
      <c r="D101" s="71">
        <f t="shared" si="65"/>
        <v>4851</v>
      </c>
      <c r="E101" s="71">
        <f t="shared" si="66"/>
        <v>196</v>
      </c>
      <c r="F101" s="71">
        <f t="shared" si="67"/>
        <v>-4655</v>
      </c>
      <c r="G101" s="71">
        <f t="shared" si="61"/>
        <v>2426</v>
      </c>
      <c r="I101" s="71">
        <f t="shared" si="71"/>
        <v>98</v>
      </c>
      <c r="J101" s="71">
        <f t="shared" si="68"/>
        <v>98</v>
      </c>
      <c r="K101" s="71">
        <f t="shared" si="72"/>
        <v>4851</v>
      </c>
      <c r="L101" s="71">
        <f t="shared" si="73"/>
        <v>294</v>
      </c>
      <c r="M101" s="71">
        <f t="shared" si="74"/>
        <v>-4557</v>
      </c>
      <c r="N101" s="71">
        <f t="shared" si="62"/>
        <v>1617</v>
      </c>
      <c r="W101" s="71">
        <f t="shared" si="75"/>
        <v>98</v>
      </c>
      <c r="X101" s="71">
        <f t="shared" si="69"/>
        <v>196</v>
      </c>
      <c r="Y101" s="71">
        <f t="shared" si="76"/>
        <v>9702</v>
      </c>
      <c r="Z101" s="71">
        <f t="shared" si="77"/>
        <v>294</v>
      </c>
      <c r="AA101" s="71">
        <f t="shared" si="78"/>
        <v>-9408</v>
      </c>
      <c r="AB101" s="71">
        <f t="shared" si="70"/>
        <v>294</v>
      </c>
    </row>
    <row r="102" spans="2:28">
      <c r="B102" s="71">
        <f t="shared" si="63"/>
        <v>99</v>
      </c>
      <c r="C102" s="71">
        <f t="shared" si="64"/>
        <v>99</v>
      </c>
      <c r="D102" s="71">
        <f t="shared" si="65"/>
        <v>4950</v>
      </c>
      <c r="E102" s="71">
        <f t="shared" si="66"/>
        <v>198</v>
      </c>
      <c r="F102" s="71">
        <f t="shared" si="67"/>
        <v>-4752</v>
      </c>
      <c r="G102" s="71">
        <f t="shared" si="61"/>
        <v>2475</v>
      </c>
      <c r="I102" s="71">
        <f t="shared" si="71"/>
        <v>99</v>
      </c>
      <c r="J102" s="71">
        <f t="shared" si="68"/>
        <v>99</v>
      </c>
      <c r="K102" s="71">
        <f t="shared" si="72"/>
        <v>4950</v>
      </c>
      <c r="L102" s="71">
        <f t="shared" si="73"/>
        <v>297</v>
      </c>
      <c r="M102" s="71">
        <f t="shared" si="74"/>
        <v>-4653</v>
      </c>
      <c r="N102" s="71">
        <f t="shared" si="62"/>
        <v>1650</v>
      </c>
      <c r="W102" s="71">
        <f t="shared" si="75"/>
        <v>99</v>
      </c>
      <c r="X102" s="71">
        <f t="shared" si="69"/>
        <v>198</v>
      </c>
      <c r="Y102" s="71">
        <f t="shared" si="76"/>
        <v>9900</v>
      </c>
      <c r="Z102" s="71">
        <f t="shared" si="77"/>
        <v>297</v>
      </c>
      <c r="AA102" s="71">
        <f t="shared" si="78"/>
        <v>-9603</v>
      </c>
      <c r="AB102" s="71">
        <f t="shared" si="70"/>
        <v>297</v>
      </c>
    </row>
    <row r="103" spans="2:28">
      <c r="B103" s="71">
        <f t="shared" si="63"/>
        <v>100</v>
      </c>
      <c r="C103" s="71">
        <f t="shared" si="64"/>
        <v>100</v>
      </c>
      <c r="D103" s="71">
        <f t="shared" si="65"/>
        <v>5050</v>
      </c>
      <c r="E103" s="71">
        <f t="shared" si="66"/>
        <v>200</v>
      </c>
      <c r="F103" s="71">
        <f t="shared" si="67"/>
        <v>-4850</v>
      </c>
      <c r="G103" s="71">
        <f t="shared" si="61"/>
        <v>2525</v>
      </c>
      <c r="I103" s="71">
        <f t="shared" si="71"/>
        <v>100</v>
      </c>
      <c r="J103" s="71">
        <f t="shared" si="68"/>
        <v>100</v>
      </c>
      <c r="K103" s="71">
        <f t="shared" si="72"/>
        <v>5050</v>
      </c>
      <c r="L103" s="71">
        <f t="shared" si="73"/>
        <v>300</v>
      </c>
      <c r="M103" s="71">
        <f t="shared" si="74"/>
        <v>-4750</v>
      </c>
      <c r="N103" s="71">
        <f t="shared" si="62"/>
        <v>1684</v>
      </c>
      <c r="W103" s="71">
        <f t="shared" si="75"/>
        <v>100</v>
      </c>
      <c r="X103" s="71">
        <f t="shared" si="69"/>
        <v>200</v>
      </c>
      <c r="Y103" s="71">
        <f t="shared" si="76"/>
        <v>10100</v>
      </c>
      <c r="Z103" s="71">
        <f t="shared" si="77"/>
        <v>300</v>
      </c>
      <c r="AA103" s="71">
        <f t="shared" si="78"/>
        <v>-9800</v>
      </c>
      <c r="AB103" s="71">
        <f t="shared" si="70"/>
        <v>300</v>
      </c>
    </row>
  </sheetData>
  <mergeCells count="5">
    <mergeCell ref="AD2:AI2"/>
    <mergeCell ref="AK2:AP2"/>
    <mergeCell ref="B2:F2"/>
    <mergeCell ref="I2:N2"/>
    <mergeCell ref="P2:U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Data</vt:lpstr>
      <vt:lpstr>Stats</vt:lpstr>
      <vt:lpstr>Vortex</vt:lpstr>
      <vt:lpstr>Back-Back</vt:lpstr>
      <vt:lpstr>Leland-1</vt:lpstr>
      <vt:lpstr>Clyde-1</vt:lpstr>
      <vt:lpstr>Clyde-2</vt:lpstr>
      <vt:lpstr>Fib-DC</vt:lpstr>
      <vt:lpstr>Fib-DS</vt:lpstr>
      <vt:lpstr>Fib-S</vt:lpstr>
      <vt:lpstr>Code4</vt:lpstr>
      <vt:lpstr>Code5</vt:lpstr>
      <vt:lpstr>Code6-R</vt:lpstr>
      <vt:lpstr>RevSlide</vt:lpstr>
      <vt:lpstr>Summary</vt:lpstr>
      <vt:lpstr>Graph</vt:lpstr>
      <vt:lpstr>Prog.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2011-08-15T04:33:59Z</cp:lastPrinted>
  <dcterms:created xsi:type="dcterms:W3CDTF">2011-05-24T08:22:22Z</dcterms:created>
  <dcterms:modified xsi:type="dcterms:W3CDTF">2011-08-26T03:36:51Z</dcterms:modified>
</cp:coreProperties>
</file>